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sa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Base_Origem_Completa" sheetId="3" state="visible" r:id="rId3"/>
    <sheet xmlns:r="http://schemas.openxmlformats.org/officeDocument/2006/relationships" name="Detalhe_Registro" sheetId="4" state="visible" r:id="rId4"/>
    <sheet xmlns:r="http://schemas.openxmlformats.org/officeDocument/2006/relationships" name="Consolidado_HC" sheetId="5" state="visible" r:id="rId5"/>
    <sheet xmlns:r="http://schemas.openxmlformats.org/officeDocument/2006/relationships" name="Resumo_CD" sheetId="6" state="visible" r:id="rId6"/>
    <sheet xmlns:r="http://schemas.openxmlformats.org/officeDocument/2006/relationships" name="Distribuicao_Faixas" sheetId="7" state="visible" r:id="rId7"/>
    <sheet xmlns:r="http://schemas.openxmlformats.org/officeDocument/2006/relationships" name="Resumo_CD_Atividade" sheetId="8" state="visible" r:id="rId8"/>
  </sheets>
  <definedNames>
    <definedName name="_xlnm._FilterDatabase" localSheetId="0" hidden="1">'Premissas'!$A$1:$B$22</definedName>
    <definedName name="_xlnm._FilterDatabase" localSheetId="1" hidden="1">'Base'!$A$1:$J$4428</definedName>
    <definedName name="_xlnm._FilterDatabase" localSheetId="2" hidden="1">'Base_Origem_Completa'!$A$1:$J$6208</definedName>
    <definedName name="_xlnm._FilterDatabase" localSheetId="3" hidden="1">'Detalhe_Registro'!$A$1:$Q$4428</definedName>
    <definedName name="_xlnm._FilterDatabase" localSheetId="4" hidden="1">'Consolidado_HC'!$A$1:$M$3100</definedName>
    <definedName name="_xlnm._FilterDatabase" localSheetId="5" hidden="1">'Resumo_CD'!$A$1:$K$9</definedName>
    <definedName name="_xlnm._FilterDatabase" localSheetId="6" hidden="1">'Distribuicao_Faixas'!$A$1:$F$7</definedName>
    <definedName name="_xlnm._FilterDatabase" localSheetId="7" hidden="1">'Resumo_CD_Atividade'!$A$1:$H$33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64" fontId="1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1" fillId="2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MODELO DE INCENTIVO À PRODUTIVIDADE — SOMENTE GPA</t>
        </is>
      </c>
      <c r="B1" s="1" t="inlineStr"/>
    </row>
    <row r="2">
      <c r="A2" s="2" t="inlineStr">
        <is>
          <t>Escopo</t>
        </is>
      </c>
      <c r="B2" s="2" t="inlineStr">
        <is>
          <t>Somente registros da empresa GPA. A aba Base contém a base GPA usada no estudo.</t>
        </is>
      </c>
    </row>
    <row r="3">
      <c r="A3" s="2" t="inlineStr">
        <is>
          <t>Período da base</t>
        </is>
      </c>
      <c r="B3" s="2" t="inlineStr">
        <is>
          <t>7</t>
        </is>
      </c>
    </row>
    <row r="4">
      <c r="A4" s="2" t="inlineStr">
        <is>
          <t>Dias úteis para rateio diário</t>
        </is>
      </c>
      <c r="B4" s="3" t="n">
        <v>26</v>
      </c>
    </row>
    <row r="5">
      <c r="A5" s="2" t="inlineStr">
        <is>
          <t>Regra</t>
        </is>
      </c>
      <c r="B5" s="3" t="inlineStr">
        <is>
          <t>Melhor fator do HC entre atividades elegíveis.</t>
        </is>
      </c>
    </row>
    <row r="6">
      <c r="A6" s="2" t="inlineStr">
        <is>
          <t>Exclusão</t>
        </is>
      </c>
      <c r="B6" s="3" t="inlineStr">
        <is>
          <t>Atividades contendo SEPARAÇÃO.</t>
        </is>
      </c>
    </row>
    <row r="7">
      <c r="A7" s="2" t="inlineStr">
        <is>
          <t>Meta em branco</t>
        </is>
      </c>
      <c r="B7" s="3" t="inlineStr">
        <is>
          <t>Meta da mesma atividade no CD 1942; sem referência, não recebe incentivo.</t>
        </is>
      </c>
    </row>
    <row r="8">
      <c r="A8" s="2" t="inlineStr">
        <is>
          <t>Limite faixa 1</t>
        </is>
      </c>
      <c r="B8" s="3" t="n">
        <v>1</v>
      </c>
    </row>
    <row r="9">
      <c r="A9" s="2" t="inlineStr">
        <is>
          <t>Limite faixa 2</t>
        </is>
      </c>
      <c r="B9" s="3" t="n">
        <v>1.2</v>
      </c>
    </row>
    <row r="10">
      <c r="A10" s="2" t="inlineStr">
        <is>
          <t>Limite faixa 3</t>
        </is>
      </c>
      <c r="B10" s="3" t="n">
        <v>1.4</v>
      </c>
    </row>
    <row r="11">
      <c r="A11" s="2" t="inlineStr">
        <is>
          <t>Limite faixa 4</t>
        </is>
      </c>
      <c r="B11" s="3" t="n">
        <v>1.6</v>
      </c>
    </row>
    <row r="12">
      <c r="A12" s="2" t="inlineStr">
        <is>
          <t>Limite faixa 5</t>
        </is>
      </c>
      <c r="B12" s="3" t="n">
        <v>2</v>
      </c>
    </row>
    <row r="13">
      <c r="A13" s="2" t="inlineStr">
        <is>
          <t>Valor faixa 0</t>
        </is>
      </c>
      <c r="B13" s="3" t="n">
        <v>0</v>
      </c>
    </row>
    <row r="14">
      <c r="A14" s="2" t="inlineStr">
        <is>
          <t>Valor faixa 1</t>
        </is>
      </c>
      <c r="B14" s="3" t="n">
        <v>100</v>
      </c>
    </row>
    <row r="15">
      <c r="A15" s="2" t="inlineStr">
        <is>
          <t>Valor faixa 2</t>
        </is>
      </c>
      <c r="B15" s="3" t="n">
        <v>200</v>
      </c>
    </row>
    <row r="16">
      <c r="A16" s="2" t="inlineStr">
        <is>
          <t>Valor faixa 3</t>
        </is>
      </c>
      <c r="B16" s="3" t="n">
        <v>350</v>
      </c>
    </row>
    <row r="17">
      <c r="A17" s="2" t="inlineStr">
        <is>
          <t>Valor faixa 4</t>
        </is>
      </c>
      <c r="B17" s="3" t="n">
        <v>500</v>
      </c>
    </row>
    <row r="18">
      <c r="A18" s="2" t="inlineStr">
        <is>
          <t>Valor faixa 5</t>
        </is>
      </c>
      <c r="B18" s="3" t="n">
        <v>750</v>
      </c>
    </row>
    <row r="19">
      <c r="A19" s="2" t="inlineStr">
        <is>
          <t>Observação diária</t>
        </is>
      </c>
      <c r="B19" s="2" t="inlineStr">
        <is>
          <t>O incentivo diário é um rateio do valor mensal. A base não possui data/dia de produção.</t>
        </is>
      </c>
    </row>
    <row r="20">
      <c r="A20" s="2" t="inlineStr">
        <is>
          <t>Quantidade registros GPA</t>
        </is>
      </c>
      <c r="B20" s="2" t="n">
        <v>4427</v>
      </c>
    </row>
    <row r="21">
      <c r="A21" s="2" t="inlineStr">
        <is>
          <t>Quantidade CDs GPA</t>
        </is>
      </c>
      <c r="B21" s="2" t="n">
        <v>8</v>
      </c>
    </row>
    <row r="22">
      <c r="A22" s="2" t="inlineStr">
        <is>
          <t>CDs incluídos</t>
        </is>
      </c>
      <c r="B22" s="2" t="inlineStr">
        <is>
          <t>409, 930, 1942, 1953, 1965, 1974, 1979, 7801</t>
        </is>
      </c>
    </row>
  </sheetData>
  <autoFilter ref="A1:B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36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MES</t>
        </is>
      </c>
      <c r="B1" s="1" t="inlineStr">
        <is>
          <t>CD</t>
        </is>
      </c>
      <c r="C1" s="1" t="inlineStr">
        <is>
          <t>ATIVIDADE</t>
        </is>
      </c>
      <c r="D1" s="1" t="inlineStr">
        <is>
          <t>USUÁRIO</t>
        </is>
      </c>
      <c r="E1" s="1" t="inlineStr">
        <is>
          <t>COLABORADOR</t>
        </is>
      </c>
      <c r="F1" s="1" t="inlineStr">
        <is>
          <t>QUANTIDADE</t>
        </is>
      </c>
      <c r="G1" s="1" t="inlineStr">
        <is>
          <t>HORAS</t>
        </is>
      </c>
      <c r="H1" s="1" t="inlineStr">
        <is>
          <t>PRODUTIVIDADE</t>
        </is>
      </c>
      <c r="I1" s="1" t="inlineStr">
        <is>
          <t>META</t>
        </is>
      </c>
      <c r="J1" s="1" t="inlineStr">
        <is>
          <t>EMPRESA</t>
        </is>
      </c>
    </row>
    <row r="2">
      <c r="A2" s="2" t="n">
        <v>7</v>
      </c>
      <c r="B2" s="2" t="n">
        <v>409</v>
      </c>
      <c r="C2" s="2" t="inlineStr">
        <is>
          <t>ATIVIDADE OP. EMP.</t>
        </is>
      </c>
      <c r="D2" s="2" t="n">
        <v>182403</v>
      </c>
      <c r="E2" s="2" t="inlineStr">
        <is>
          <t>Reginaldo Alves Araujo</t>
        </is>
      </c>
      <c r="F2" s="2" t="n">
        <v>2377</v>
      </c>
      <c r="G2" s="2" t="n">
        <v>66.81</v>
      </c>
      <c r="H2" s="2" t="n">
        <v>36</v>
      </c>
      <c r="I2" s="2" t="n">
        <v>25</v>
      </c>
      <c r="J2" s="2" t="inlineStr">
        <is>
          <t>GPA</t>
        </is>
      </c>
    </row>
    <row r="3">
      <c r="A3" s="2" t="n">
        <v>7</v>
      </c>
      <c r="B3" s="2" t="n">
        <v>409</v>
      </c>
      <c r="C3" s="2" t="inlineStr">
        <is>
          <t>RECEBIMENTO</t>
        </is>
      </c>
      <c r="D3" s="2" t="n">
        <v>250187</v>
      </c>
      <c r="E3" s="2" t="inlineStr">
        <is>
          <t>Marcio Da Silva Rodrigues</t>
        </is>
      </c>
      <c r="F3" s="2" t="n">
        <v>1518</v>
      </c>
      <c r="G3" s="2" t="n">
        <v>30.47</v>
      </c>
      <c r="H3" s="2" t="n">
        <v>50</v>
      </c>
      <c r="I3" s="2" t="n">
        <v>25</v>
      </c>
      <c r="J3" s="2" t="inlineStr">
        <is>
          <t>GPA</t>
        </is>
      </c>
    </row>
    <row r="4">
      <c r="A4" s="2" t="n">
        <v>7</v>
      </c>
      <c r="B4" s="2" t="n">
        <v>409</v>
      </c>
      <c r="C4" s="2" t="inlineStr">
        <is>
          <t>CARREGAMENTO</t>
        </is>
      </c>
      <c r="D4" s="2" t="n">
        <v>250896</v>
      </c>
      <c r="E4" s="2" t="inlineStr">
        <is>
          <t>Hugo Clementino Nunes</t>
        </is>
      </c>
      <c r="F4" s="2" t="n">
        <v>272</v>
      </c>
      <c r="G4" s="2" t="n">
        <v>4.08</v>
      </c>
      <c r="H4" s="2" t="n">
        <v>67</v>
      </c>
      <c r="I4" s="2" t="n">
        <v>24</v>
      </c>
      <c r="J4" s="2" t="inlineStr">
        <is>
          <t>GPA</t>
        </is>
      </c>
    </row>
    <row r="5">
      <c r="A5" s="2" t="n">
        <v>7</v>
      </c>
      <c r="B5" s="2" t="n">
        <v>409</v>
      </c>
      <c r="C5" s="2" t="inlineStr">
        <is>
          <t>PUXADA RECEB</t>
        </is>
      </c>
      <c r="D5" s="2" t="n">
        <v>250896</v>
      </c>
      <c r="E5" s="2" t="inlineStr">
        <is>
          <t>Hugo Clementino Nunes</t>
        </is>
      </c>
      <c r="F5" s="2" t="n">
        <v>318</v>
      </c>
      <c r="G5" s="2" t="n">
        <v>9.380000000000001</v>
      </c>
      <c r="H5" s="2" t="n">
        <v>34</v>
      </c>
      <c r="I5" s="2" t="n">
        <v>22</v>
      </c>
      <c r="J5" s="2" t="inlineStr">
        <is>
          <t>GPA</t>
        </is>
      </c>
    </row>
    <row r="6">
      <c r="A6" s="2" t="n">
        <v>7</v>
      </c>
      <c r="B6" s="2" t="n">
        <v>409</v>
      </c>
      <c r="C6" s="2" t="inlineStr">
        <is>
          <t>RECEBIMENTO</t>
        </is>
      </c>
      <c r="D6" s="2" t="n">
        <v>250896</v>
      </c>
      <c r="E6" s="2" t="inlineStr">
        <is>
          <t>Hugo Clementino Nunes</t>
        </is>
      </c>
      <c r="F6" s="2" t="n">
        <v>187</v>
      </c>
      <c r="G6" s="2" t="n">
        <v>7.68</v>
      </c>
      <c r="H6" s="2" t="n">
        <v>24</v>
      </c>
      <c r="I6" s="2" t="n">
        <v>25</v>
      </c>
      <c r="J6" s="2" t="inlineStr">
        <is>
          <t>GPA</t>
        </is>
      </c>
    </row>
    <row r="7">
      <c r="A7" s="2" t="n">
        <v>7</v>
      </c>
      <c r="B7" s="2" t="n">
        <v>409</v>
      </c>
      <c r="C7" s="2" t="inlineStr">
        <is>
          <t>SEPARACAO</t>
        </is>
      </c>
      <c r="D7" s="2" t="n">
        <v>250896</v>
      </c>
      <c r="E7" s="2" t="inlineStr">
        <is>
          <t>Hugo Clementino Nunes</t>
        </is>
      </c>
      <c r="F7" s="2" t="n">
        <v>499</v>
      </c>
      <c r="G7" s="2" t="n">
        <v>6.21</v>
      </c>
      <c r="H7" s="2" t="n">
        <v>80</v>
      </c>
      <c r="I7" s="2" t="n">
        <v>105</v>
      </c>
      <c r="J7" s="2" t="inlineStr">
        <is>
          <t>GPA</t>
        </is>
      </c>
    </row>
    <row r="8">
      <c r="A8" s="2" t="n">
        <v>7</v>
      </c>
      <c r="B8" s="2" t="n">
        <v>409</v>
      </c>
      <c r="C8" s="2" t="inlineStr">
        <is>
          <t>PUXADA RECEB</t>
        </is>
      </c>
      <c r="D8" s="2" t="n">
        <v>251239</v>
      </c>
      <c r="E8" s="2" t="inlineStr">
        <is>
          <t>Mauricio Rodrigues</t>
        </is>
      </c>
      <c r="F8" s="2" t="n">
        <v>124</v>
      </c>
      <c r="G8" s="2" t="n">
        <v>7.08</v>
      </c>
      <c r="H8" s="2" t="n">
        <v>18</v>
      </c>
      <c r="I8" s="2" t="n">
        <v>22</v>
      </c>
      <c r="J8" s="2" t="inlineStr">
        <is>
          <t>GPA</t>
        </is>
      </c>
    </row>
    <row r="9">
      <c r="A9" s="2" t="n">
        <v>7</v>
      </c>
      <c r="B9" s="2" t="n">
        <v>409</v>
      </c>
      <c r="C9" s="2" t="inlineStr">
        <is>
          <t>PUXADA RECEB</t>
        </is>
      </c>
      <c r="D9" s="2" t="n">
        <v>251240</v>
      </c>
      <c r="E9" s="2" t="inlineStr">
        <is>
          <t>Gildo Antonio Barbosa</t>
        </is>
      </c>
      <c r="F9" s="2" t="n">
        <v>38</v>
      </c>
      <c r="G9" s="2" t="n">
        <v>1.3</v>
      </c>
      <c r="H9" s="2" t="n">
        <v>29</v>
      </c>
      <c r="I9" s="2" t="n">
        <v>22</v>
      </c>
      <c r="J9" s="2" t="inlineStr">
        <is>
          <t>GPA</t>
        </is>
      </c>
    </row>
    <row r="10">
      <c r="A10" s="2" t="n">
        <v>7</v>
      </c>
      <c r="B10" s="2" t="n">
        <v>409</v>
      </c>
      <c r="C10" s="2" t="inlineStr">
        <is>
          <t>RECEBIMENTO</t>
        </is>
      </c>
      <c r="D10" s="2" t="n">
        <v>251240</v>
      </c>
      <c r="E10" s="2" t="inlineStr">
        <is>
          <t>Gildo Antonio Barbosa</t>
        </is>
      </c>
      <c r="F10" s="2" t="n">
        <v>3278</v>
      </c>
      <c r="G10" s="2" t="n">
        <v>39.72</v>
      </c>
      <c r="H10" s="2" t="n">
        <v>83</v>
      </c>
      <c r="I10" s="2" t="n">
        <v>25</v>
      </c>
      <c r="J10" s="2" t="inlineStr">
        <is>
          <t>GPA</t>
        </is>
      </c>
    </row>
    <row r="11">
      <c r="A11" s="2" t="n">
        <v>7</v>
      </c>
      <c r="B11" s="2" t="n">
        <v>409</v>
      </c>
      <c r="C11" s="2" t="inlineStr">
        <is>
          <t>CARREGAMENTO</t>
        </is>
      </c>
      <c r="D11" s="2" t="n">
        <v>255199</v>
      </c>
      <c r="E11" s="2" t="inlineStr">
        <is>
          <t>Gilberton Santana De Moura</t>
        </is>
      </c>
      <c r="F11" s="2" t="n">
        <v>344</v>
      </c>
      <c r="G11" s="2" t="n">
        <v>7.68</v>
      </c>
      <c r="H11" s="2" t="n">
        <v>45</v>
      </c>
      <c r="I11" s="2" t="n">
        <v>24</v>
      </c>
      <c r="J11" s="2" t="inlineStr">
        <is>
          <t>GPA</t>
        </is>
      </c>
    </row>
    <row r="12">
      <c r="A12" s="2" t="n">
        <v>7</v>
      </c>
      <c r="B12" s="2" t="n">
        <v>409</v>
      </c>
      <c r="C12" s="2" t="inlineStr">
        <is>
          <t>ATIVIDADE OP. EMP.</t>
        </is>
      </c>
      <c r="D12" s="2" t="n">
        <v>264318</v>
      </c>
      <c r="E12" s="2" t="inlineStr">
        <is>
          <t>Flavio Soares Da Silva</t>
        </is>
      </c>
      <c r="F12" s="2" t="n">
        <v>2828</v>
      </c>
      <c r="G12" s="2" t="n">
        <v>66.5</v>
      </c>
      <c r="H12" s="2" t="n">
        <v>43</v>
      </c>
      <c r="I12" s="2" t="n">
        <v>25</v>
      </c>
      <c r="J12" s="2" t="inlineStr">
        <is>
          <t>GPA</t>
        </is>
      </c>
    </row>
    <row r="13">
      <c r="A13" s="2" t="n">
        <v>7</v>
      </c>
      <c r="B13" s="2" t="n">
        <v>409</v>
      </c>
      <c r="C13" s="2" t="inlineStr">
        <is>
          <t>SEPARACAO</t>
        </is>
      </c>
      <c r="D13" s="2" t="n">
        <v>264318</v>
      </c>
      <c r="E13" s="2" t="inlineStr">
        <is>
          <t>Flavio Soares Da Silva</t>
        </is>
      </c>
      <c r="F13" s="2" t="n">
        <v>714</v>
      </c>
      <c r="G13" s="2" t="n">
        <v>3.65</v>
      </c>
      <c r="H13" s="2" t="n">
        <v>196</v>
      </c>
      <c r="I13" s="2" t="n">
        <v>105</v>
      </c>
      <c r="J13" s="2" t="inlineStr">
        <is>
          <t>GPA</t>
        </is>
      </c>
    </row>
    <row r="14">
      <c r="A14" s="2" t="n">
        <v>7</v>
      </c>
      <c r="B14" s="2" t="n">
        <v>409</v>
      </c>
      <c r="C14" s="2" t="inlineStr">
        <is>
          <t>ATIVIDADE OP. EMP.</t>
        </is>
      </c>
      <c r="D14" s="2" t="n">
        <v>264446</v>
      </c>
      <c r="E14" s="2" t="inlineStr">
        <is>
          <t>HUMBERTO DE ANDRADE SILVA</t>
        </is>
      </c>
      <c r="F14" s="2" t="n">
        <v>1857</v>
      </c>
      <c r="G14" s="2" t="n">
        <v>46.24</v>
      </c>
      <c r="H14" s="2" t="n">
        <v>40</v>
      </c>
      <c r="I14" s="2" t="n">
        <v>25</v>
      </c>
      <c r="J14" s="2" t="inlineStr">
        <is>
          <t>GPA</t>
        </is>
      </c>
    </row>
    <row r="15">
      <c r="A15" s="2" t="n">
        <v>7</v>
      </c>
      <c r="B15" s="2" t="n">
        <v>409</v>
      </c>
      <c r="C15" s="2" t="inlineStr">
        <is>
          <t>ATIVIDADE OP. EMP.</t>
        </is>
      </c>
      <c r="D15" s="2" t="n">
        <v>265139</v>
      </c>
      <c r="E15" s="2" t="inlineStr">
        <is>
          <t>Ronieles Junior Vasconcelos</t>
        </is>
      </c>
      <c r="F15" s="2" t="n">
        <v>1507</v>
      </c>
      <c r="G15" s="2" t="n">
        <v>52.63</v>
      </c>
      <c r="H15" s="2" t="n">
        <v>29</v>
      </c>
      <c r="I15" s="2" t="n">
        <v>25</v>
      </c>
      <c r="J15" s="2" t="inlineStr">
        <is>
          <t>GPA</t>
        </is>
      </c>
    </row>
    <row r="16">
      <c r="A16" s="2" t="n">
        <v>7</v>
      </c>
      <c r="B16" s="2" t="n">
        <v>409</v>
      </c>
      <c r="C16" s="2" t="inlineStr">
        <is>
          <t>ATIVIDADE OP. EMP.</t>
        </is>
      </c>
      <c r="D16" s="2" t="n">
        <v>273174</v>
      </c>
      <c r="E16" s="2" t="inlineStr">
        <is>
          <t>Josean Ferreira De Souza</t>
        </is>
      </c>
      <c r="F16" s="2" t="n">
        <v>2386</v>
      </c>
      <c r="G16" s="2" t="n">
        <v>43.63</v>
      </c>
      <c r="H16" s="2" t="n">
        <v>55</v>
      </c>
      <c r="I16" s="2" t="n">
        <v>25</v>
      </c>
      <c r="J16" s="2" t="inlineStr">
        <is>
          <t>GPA</t>
        </is>
      </c>
    </row>
    <row r="17">
      <c r="A17" s="2" t="n">
        <v>7</v>
      </c>
      <c r="B17" s="2" t="n">
        <v>409</v>
      </c>
      <c r="C17" s="2" t="inlineStr">
        <is>
          <t>CARREGAMENTO</t>
        </is>
      </c>
      <c r="D17" s="2" t="n">
        <v>284457</v>
      </c>
      <c r="E17" s="2" t="inlineStr">
        <is>
          <t>Valdeci Da Conceicao Araujo</t>
        </is>
      </c>
      <c r="F17" s="2" t="n">
        <v>458</v>
      </c>
      <c r="G17" s="2" t="n">
        <v>8.16</v>
      </c>
      <c r="H17" s="2" t="n">
        <v>56</v>
      </c>
      <c r="I17" s="2" t="n">
        <v>24</v>
      </c>
      <c r="J17" s="2" t="inlineStr">
        <is>
          <t>GPA</t>
        </is>
      </c>
    </row>
    <row r="18">
      <c r="A18" s="2" t="n">
        <v>7</v>
      </c>
      <c r="B18" s="2" t="n">
        <v>409</v>
      </c>
      <c r="C18" s="2" t="inlineStr">
        <is>
          <t>ATIVIDADE OP. EMP.</t>
        </is>
      </c>
      <c r="D18" s="2" t="n">
        <v>295290</v>
      </c>
      <c r="E18" s="2" t="inlineStr">
        <is>
          <t>Onofre Rodrigues De Souza</t>
        </is>
      </c>
      <c r="F18" s="2" t="n">
        <v>1860</v>
      </c>
      <c r="G18" s="2" t="n">
        <v>57.56</v>
      </c>
      <c r="H18" s="2" t="n">
        <v>32</v>
      </c>
      <c r="I18" s="2" t="n">
        <v>25</v>
      </c>
      <c r="J18" s="2" t="inlineStr">
        <is>
          <t>GPA</t>
        </is>
      </c>
    </row>
    <row r="19">
      <c r="A19" s="2" t="n">
        <v>7</v>
      </c>
      <c r="B19" s="2" t="n">
        <v>409</v>
      </c>
      <c r="C19" s="2" t="inlineStr">
        <is>
          <t>ATIVIDADE OP. EMP.</t>
        </is>
      </c>
      <c r="D19" s="2" t="n">
        <v>303225</v>
      </c>
      <c r="E19" s="2" t="inlineStr">
        <is>
          <t>Marco Aurelio Barboza Mariano</t>
        </is>
      </c>
      <c r="F19" s="2" t="n">
        <v>1886</v>
      </c>
      <c r="G19" s="2" t="n">
        <v>46.25</v>
      </c>
      <c r="H19" s="2" t="n">
        <v>41</v>
      </c>
      <c r="I19" s="2" t="n">
        <v>25</v>
      </c>
      <c r="J19" s="2" t="inlineStr">
        <is>
          <t>GPA</t>
        </is>
      </c>
    </row>
    <row r="20">
      <c r="A20" s="2" t="n">
        <v>7</v>
      </c>
      <c r="B20" s="2" t="n">
        <v>409</v>
      </c>
      <c r="C20" s="2" t="inlineStr">
        <is>
          <t>PUXADA RECEB</t>
        </is>
      </c>
      <c r="D20" s="2" t="n">
        <v>303558</v>
      </c>
      <c r="E20" s="2" t="inlineStr">
        <is>
          <t>Flavio Jeane Pinto Concei?O</t>
        </is>
      </c>
      <c r="F20" s="2" t="n">
        <v>246</v>
      </c>
      <c r="G20" s="2" t="n">
        <v>6.61</v>
      </c>
      <c r="H20" s="2" t="n">
        <v>37</v>
      </c>
      <c r="I20" s="2" t="n">
        <v>22</v>
      </c>
      <c r="J20" s="2" t="inlineStr">
        <is>
          <t>GPA</t>
        </is>
      </c>
    </row>
    <row r="21">
      <c r="A21" s="2" t="n">
        <v>7</v>
      </c>
      <c r="B21" s="2" t="n">
        <v>409</v>
      </c>
      <c r="C21" s="2" t="inlineStr">
        <is>
          <t>RECEBIMENTO</t>
        </is>
      </c>
      <c r="D21" s="2" t="n">
        <v>303558</v>
      </c>
      <c r="E21" s="2" t="inlineStr">
        <is>
          <t>Flavio Jeane Pinto Concei?O</t>
        </is>
      </c>
      <c r="F21" s="2" t="n">
        <v>2277</v>
      </c>
      <c r="G21" s="2" t="n">
        <v>45.8</v>
      </c>
      <c r="H21" s="2" t="n">
        <v>50</v>
      </c>
      <c r="I21" s="2" t="n">
        <v>25</v>
      </c>
      <c r="J21" s="2" t="inlineStr">
        <is>
          <t>GPA</t>
        </is>
      </c>
    </row>
    <row r="22">
      <c r="A22" s="2" t="n">
        <v>7</v>
      </c>
      <c r="B22" s="2" t="n">
        <v>409</v>
      </c>
      <c r="C22" s="2" t="inlineStr">
        <is>
          <t>PUXADA RECEB</t>
        </is>
      </c>
      <c r="D22" s="2" t="n">
        <v>304988</v>
      </c>
      <c r="E22" s="2" t="inlineStr">
        <is>
          <t>Jorge Reis Francisco</t>
        </is>
      </c>
      <c r="F22" s="2" t="n">
        <v>370</v>
      </c>
      <c r="G22" s="2" t="n">
        <v>19.94</v>
      </c>
      <c r="H22" s="2" t="n">
        <v>19</v>
      </c>
      <c r="I22" s="2" t="n">
        <v>22</v>
      </c>
      <c r="J22" s="2" t="inlineStr">
        <is>
          <t>GPA</t>
        </is>
      </c>
    </row>
    <row r="23">
      <c r="A23" s="2" t="n">
        <v>7</v>
      </c>
      <c r="B23" s="2" t="n">
        <v>409</v>
      </c>
      <c r="C23" s="2" t="inlineStr">
        <is>
          <t>RECEBIMENTO</t>
        </is>
      </c>
      <c r="D23" s="2" t="n">
        <v>304988</v>
      </c>
      <c r="E23" s="2" t="inlineStr">
        <is>
          <t>Jorge Reis Francisco</t>
        </is>
      </c>
      <c r="F23" s="2" t="n">
        <v>2278</v>
      </c>
      <c r="G23" s="2" t="n">
        <v>40.41</v>
      </c>
      <c r="H23" s="2" t="n">
        <v>56</v>
      </c>
      <c r="I23" s="2" t="n">
        <v>25</v>
      </c>
      <c r="J23" s="2" t="inlineStr">
        <is>
          <t>GPA</t>
        </is>
      </c>
    </row>
    <row r="24">
      <c r="A24" s="2" t="n">
        <v>7</v>
      </c>
      <c r="B24" s="2" t="n">
        <v>409</v>
      </c>
      <c r="C24" s="2" t="inlineStr">
        <is>
          <t>SEPARACAO</t>
        </is>
      </c>
      <c r="D24" s="2" t="n">
        <v>304988</v>
      </c>
      <c r="E24" s="2" t="inlineStr">
        <is>
          <t>Jorge Reis Francisco</t>
        </is>
      </c>
      <c r="F24" s="2" t="n">
        <v>605</v>
      </c>
      <c r="G24" s="2" t="n">
        <v>9.49</v>
      </c>
      <c r="H24" s="2" t="n">
        <v>64</v>
      </c>
      <c r="I24" s="2" t="n">
        <v>105</v>
      </c>
      <c r="J24" s="2" t="inlineStr">
        <is>
          <t>GPA</t>
        </is>
      </c>
    </row>
    <row r="25">
      <c r="A25" s="2" t="n">
        <v>7</v>
      </c>
      <c r="B25" s="2" t="n">
        <v>409</v>
      </c>
      <c r="C25" s="2" t="inlineStr">
        <is>
          <t>PUXADA RECEB</t>
        </is>
      </c>
      <c r="D25" s="2" t="n">
        <v>305144</v>
      </c>
      <c r="E25" s="2" t="inlineStr">
        <is>
          <t>Charles  Fernandes Basto</t>
        </is>
      </c>
      <c r="F25" s="2" t="n">
        <v>453</v>
      </c>
      <c r="G25" s="2" t="n">
        <v>8.279999999999999</v>
      </c>
      <c r="H25" s="2" t="n">
        <v>55</v>
      </c>
      <c r="I25" s="2" t="n">
        <v>22</v>
      </c>
      <c r="J25" s="2" t="inlineStr">
        <is>
          <t>GPA</t>
        </is>
      </c>
    </row>
    <row r="26">
      <c r="A26" s="2" t="n">
        <v>7</v>
      </c>
      <c r="B26" s="2" t="n">
        <v>409</v>
      </c>
      <c r="C26" s="2" t="inlineStr">
        <is>
          <t>RECEBIMENTO</t>
        </is>
      </c>
      <c r="D26" s="2" t="n">
        <v>305144</v>
      </c>
      <c r="E26" s="2" t="inlineStr">
        <is>
          <t>Charles  Fernandes Basto</t>
        </is>
      </c>
      <c r="F26" s="2" t="n">
        <v>1706</v>
      </c>
      <c r="G26" s="2" t="n">
        <v>24.55</v>
      </c>
      <c r="H26" s="2" t="n">
        <v>69</v>
      </c>
      <c r="I26" s="2" t="n">
        <v>25</v>
      </c>
      <c r="J26" s="2" t="inlineStr">
        <is>
          <t>GPA</t>
        </is>
      </c>
    </row>
    <row r="27">
      <c r="A27" s="2" t="n">
        <v>7</v>
      </c>
      <c r="B27" s="2" t="n">
        <v>409</v>
      </c>
      <c r="C27" s="2" t="inlineStr">
        <is>
          <t>PUXADA RECEB</t>
        </is>
      </c>
      <c r="D27" s="2" t="n">
        <v>306147</v>
      </c>
      <c r="E27" s="2" t="inlineStr">
        <is>
          <t>Sebastiao Ramos De Souza Filho</t>
        </is>
      </c>
      <c r="F27" s="2" t="n">
        <v>226</v>
      </c>
      <c r="G27" s="2" t="n">
        <v>9.69</v>
      </c>
      <c r="H27" s="2" t="n">
        <v>23</v>
      </c>
      <c r="I27" s="2" t="n">
        <v>22</v>
      </c>
      <c r="J27" s="2" t="inlineStr">
        <is>
          <t>GPA</t>
        </is>
      </c>
    </row>
    <row r="28">
      <c r="A28" s="2" t="n">
        <v>7</v>
      </c>
      <c r="B28" s="2" t="n">
        <v>409</v>
      </c>
      <c r="C28" s="2" t="inlineStr">
        <is>
          <t>RECEBIMENTO</t>
        </is>
      </c>
      <c r="D28" s="2" t="n">
        <v>306147</v>
      </c>
      <c r="E28" s="2" t="inlineStr">
        <is>
          <t>Sebastiao Ramos De Souza Filho</t>
        </is>
      </c>
      <c r="F28" s="2" t="n">
        <v>1772</v>
      </c>
      <c r="G28" s="2" t="n">
        <v>32.03</v>
      </c>
      <c r="H28" s="2" t="n">
        <v>55</v>
      </c>
      <c r="I28" s="2" t="n">
        <v>25</v>
      </c>
      <c r="J28" s="2" t="inlineStr">
        <is>
          <t>GPA</t>
        </is>
      </c>
    </row>
    <row r="29">
      <c r="A29" s="2" t="n">
        <v>7</v>
      </c>
      <c r="B29" s="2" t="n">
        <v>409</v>
      </c>
      <c r="C29" s="2" t="inlineStr">
        <is>
          <t>SEPARACAO</t>
        </is>
      </c>
      <c r="D29" s="2" t="n">
        <v>306147</v>
      </c>
      <c r="E29" s="2" t="inlineStr">
        <is>
          <t>Sebastiao Ramos De Souza Filho</t>
        </is>
      </c>
      <c r="F29" s="2" t="n">
        <v>883</v>
      </c>
      <c r="G29" s="2" t="n">
        <v>14.54</v>
      </c>
      <c r="H29" s="2" t="n">
        <v>61</v>
      </c>
      <c r="I29" s="2" t="n">
        <v>105</v>
      </c>
      <c r="J29" s="2" t="inlineStr">
        <is>
          <t>GPA</t>
        </is>
      </c>
    </row>
    <row r="30">
      <c r="A30" s="2" t="n">
        <v>7</v>
      </c>
      <c r="B30" s="2" t="n">
        <v>409</v>
      </c>
      <c r="C30" s="2" t="inlineStr">
        <is>
          <t>CARREGAMENTO</t>
        </is>
      </c>
      <c r="D30" s="2" t="n">
        <v>321527</v>
      </c>
      <c r="E30" s="2" t="inlineStr">
        <is>
          <t>WEYDSON S. SANTANA DO NASCIMENTO</t>
        </is>
      </c>
      <c r="F30" s="2" t="n">
        <v>1036</v>
      </c>
      <c r="G30" s="2" t="n">
        <v>19.16</v>
      </c>
      <c r="H30" s="2" t="n">
        <v>54</v>
      </c>
      <c r="I30" s="2" t="n">
        <v>24</v>
      </c>
      <c r="J30" s="2" t="inlineStr">
        <is>
          <t>GPA</t>
        </is>
      </c>
    </row>
    <row r="31">
      <c r="A31" s="2" t="n">
        <v>7</v>
      </c>
      <c r="B31" s="2" t="n">
        <v>409</v>
      </c>
      <c r="C31" s="2" t="inlineStr">
        <is>
          <t>PUXADA RECEB</t>
        </is>
      </c>
      <c r="D31" s="2" t="n">
        <v>332891</v>
      </c>
      <c r="E31" s="2" t="inlineStr">
        <is>
          <t>Fabiano Jose Lima Lira Ferreira</t>
        </is>
      </c>
      <c r="F31" s="2" t="n">
        <v>3</v>
      </c>
      <c r="G31" s="2" t="n">
        <v>2.39</v>
      </c>
      <c r="H31" s="2" t="n">
        <v>1</v>
      </c>
      <c r="I31" s="2" t="n">
        <v>22</v>
      </c>
      <c r="J31" s="2" t="inlineStr">
        <is>
          <t>GPA</t>
        </is>
      </c>
    </row>
    <row r="32">
      <c r="A32" s="2" t="n">
        <v>7</v>
      </c>
      <c r="B32" s="2" t="n">
        <v>409</v>
      </c>
      <c r="C32" s="2" t="inlineStr">
        <is>
          <t>RECEBIMENTO</t>
        </is>
      </c>
      <c r="D32" s="2" t="n">
        <v>332891</v>
      </c>
      <c r="E32" s="2" t="inlineStr">
        <is>
          <t>Fabiano Jose Lima Lira Ferreira</t>
        </is>
      </c>
      <c r="F32" s="2" t="n">
        <v>2</v>
      </c>
      <c r="G32" s="2" t="n">
        <v>0.06</v>
      </c>
      <c r="H32" s="2" t="n">
        <v>33</v>
      </c>
      <c r="I32" s="2" t="n">
        <v>25</v>
      </c>
      <c r="J32" s="2" t="inlineStr">
        <is>
          <t>GPA</t>
        </is>
      </c>
    </row>
    <row r="33">
      <c r="A33" s="2" t="n">
        <v>7</v>
      </c>
      <c r="B33" s="2" t="n">
        <v>409</v>
      </c>
      <c r="C33" s="2" t="inlineStr">
        <is>
          <t>ATIVIDADE OP. EMP.</t>
        </is>
      </c>
      <c r="D33" s="2" t="n">
        <v>335434</v>
      </c>
      <c r="E33" s="2" t="inlineStr">
        <is>
          <t>Gilvan Da Conceicao Nascimento</t>
        </is>
      </c>
      <c r="F33" s="2" t="n">
        <v>2378</v>
      </c>
      <c r="G33" s="2" t="n">
        <v>49.24</v>
      </c>
      <c r="H33" s="2" t="n">
        <v>48</v>
      </c>
      <c r="I33" s="2" t="n">
        <v>25</v>
      </c>
      <c r="J33" s="2" t="inlineStr">
        <is>
          <t>GPA</t>
        </is>
      </c>
    </row>
    <row r="34">
      <c r="A34" s="2" t="n">
        <v>7</v>
      </c>
      <c r="B34" s="2" t="n">
        <v>409</v>
      </c>
      <c r="C34" s="2" t="inlineStr">
        <is>
          <t>PUXADA RECEB</t>
        </is>
      </c>
      <c r="D34" s="2" t="n">
        <v>337748</v>
      </c>
      <c r="E34" s="2" t="inlineStr">
        <is>
          <t>Cristiane Faria Teodoro</t>
        </is>
      </c>
      <c r="F34" s="2" t="n">
        <v>27</v>
      </c>
      <c r="G34" s="2" t="n">
        <v>1.23</v>
      </c>
      <c r="H34" s="2" t="n">
        <v>22</v>
      </c>
      <c r="I34" s="2" t="n">
        <v>22</v>
      </c>
      <c r="J34" s="2" t="inlineStr">
        <is>
          <t>GPA</t>
        </is>
      </c>
    </row>
    <row r="35">
      <c r="A35" s="2" t="n">
        <v>7</v>
      </c>
      <c r="B35" s="2" t="n">
        <v>409</v>
      </c>
      <c r="C35" s="2" t="inlineStr">
        <is>
          <t>RECEBIMENTO</t>
        </is>
      </c>
      <c r="D35" s="2" t="n">
        <v>337748</v>
      </c>
      <c r="E35" s="2" t="inlineStr">
        <is>
          <t>Cristiane Faria Teodoro</t>
        </is>
      </c>
      <c r="F35" s="2" t="n">
        <v>2453</v>
      </c>
      <c r="G35" s="2" t="n">
        <v>57.84</v>
      </c>
      <c r="H35" s="2" t="n">
        <v>42</v>
      </c>
      <c r="I35" s="2" t="n">
        <v>25</v>
      </c>
      <c r="J35" s="2" t="inlineStr">
        <is>
          <t>GPA</t>
        </is>
      </c>
    </row>
    <row r="36">
      <c r="A36" s="2" t="n">
        <v>7</v>
      </c>
      <c r="B36" s="2" t="n">
        <v>409</v>
      </c>
      <c r="C36" s="2" t="inlineStr">
        <is>
          <t>ATIVIDADE OP. EMP.</t>
        </is>
      </c>
      <c r="D36" s="2" t="n">
        <v>343076</v>
      </c>
      <c r="E36" s="2" t="inlineStr">
        <is>
          <t>Tatiana Candido</t>
        </is>
      </c>
      <c r="F36" s="2" t="n">
        <v>1884</v>
      </c>
      <c r="G36" s="2" t="n">
        <v>68.16</v>
      </c>
      <c r="H36" s="2" t="n">
        <v>28</v>
      </c>
      <c r="I36" s="2" t="n">
        <v>25</v>
      </c>
      <c r="J36" s="2" t="inlineStr">
        <is>
          <t>GPA</t>
        </is>
      </c>
    </row>
    <row r="37">
      <c r="A37" s="2" t="n">
        <v>7</v>
      </c>
      <c r="B37" s="2" t="n">
        <v>409</v>
      </c>
      <c r="C37" s="2" t="inlineStr">
        <is>
          <t>CARREGAMENTO</t>
        </is>
      </c>
      <c r="D37" s="2" t="n">
        <v>3753786</v>
      </c>
      <c r="E37" s="2" t="inlineStr">
        <is>
          <t>Marcelo Da Silva Adriano Junior</t>
        </is>
      </c>
      <c r="F37" s="2" t="n">
        <v>22</v>
      </c>
      <c r="G37" s="2" t="n">
        <v>0.4</v>
      </c>
      <c r="H37" s="2" t="n">
        <v>55</v>
      </c>
      <c r="I37" s="2" t="n">
        <v>24</v>
      </c>
      <c r="J37" s="2" t="inlineStr">
        <is>
          <t>GPA</t>
        </is>
      </c>
    </row>
    <row r="38">
      <c r="A38" s="2" t="n">
        <v>7</v>
      </c>
      <c r="B38" s="2" t="n">
        <v>409</v>
      </c>
      <c r="C38" s="2" t="inlineStr">
        <is>
          <t>PUXADA RECEB</t>
        </is>
      </c>
      <c r="D38" s="2" t="n">
        <v>3753786</v>
      </c>
      <c r="E38" s="2" t="inlineStr">
        <is>
          <t>Marcelo Da Silva Adriano Junior</t>
        </is>
      </c>
      <c r="F38" s="2" t="n">
        <v>102</v>
      </c>
      <c r="G38" s="2" t="n">
        <v>7.98</v>
      </c>
      <c r="H38" s="2" t="n">
        <v>13</v>
      </c>
      <c r="I38" s="2" t="n">
        <v>22</v>
      </c>
      <c r="J38" s="2" t="inlineStr">
        <is>
          <t>GPA</t>
        </is>
      </c>
    </row>
    <row r="39">
      <c r="A39" s="2" t="n">
        <v>7</v>
      </c>
      <c r="B39" s="2" t="n">
        <v>409</v>
      </c>
      <c r="C39" s="2" t="inlineStr">
        <is>
          <t>RECEBIMENTO</t>
        </is>
      </c>
      <c r="D39" s="2" t="n">
        <v>3753786</v>
      </c>
      <c r="E39" s="2" t="inlineStr">
        <is>
          <t>Marcelo Da Silva Adriano Junior</t>
        </is>
      </c>
      <c r="F39" s="2" t="n">
        <v>1301</v>
      </c>
      <c r="G39" s="2" t="n">
        <v>62.67</v>
      </c>
      <c r="H39" s="2" t="n">
        <v>21</v>
      </c>
      <c r="I39" s="2" t="n">
        <v>25</v>
      </c>
      <c r="J39" s="2" t="inlineStr">
        <is>
          <t>GPA</t>
        </is>
      </c>
    </row>
    <row r="40">
      <c r="A40" s="2" t="n">
        <v>7</v>
      </c>
      <c r="B40" s="2" t="n">
        <v>409</v>
      </c>
      <c r="C40" s="2" t="inlineStr">
        <is>
          <t>SEPARACAO</t>
        </is>
      </c>
      <c r="D40" s="2" t="n">
        <v>3753786</v>
      </c>
      <c r="E40" s="2" t="inlineStr">
        <is>
          <t>Marcelo Da Silva Adriano Junior</t>
        </is>
      </c>
      <c r="F40" s="2" t="n">
        <v>1539</v>
      </c>
      <c r="G40" s="2" t="n">
        <v>16.62</v>
      </c>
      <c r="H40" s="2" t="n">
        <v>93</v>
      </c>
      <c r="I40" s="2" t="n">
        <v>105</v>
      </c>
      <c r="J40" s="2" t="inlineStr">
        <is>
          <t>GPA</t>
        </is>
      </c>
    </row>
    <row r="41">
      <c r="A41" s="2" t="n">
        <v>7</v>
      </c>
      <c r="B41" s="2" t="n">
        <v>409</v>
      </c>
      <c r="C41" s="2" t="inlineStr">
        <is>
          <t>ATIVIDADE OP. EMP.</t>
        </is>
      </c>
      <c r="D41" s="2" t="n">
        <v>3758249</v>
      </c>
      <c r="E41" s="2" t="inlineStr">
        <is>
          <t>Carlos Alexandre Motta</t>
        </is>
      </c>
      <c r="F41" s="2" t="n">
        <v>1927</v>
      </c>
      <c r="G41" s="2" t="n">
        <v>68.42</v>
      </c>
      <c r="H41" s="2" t="n">
        <v>28</v>
      </c>
      <c r="I41" s="2" t="n">
        <v>25</v>
      </c>
      <c r="J41" s="2" t="inlineStr">
        <is>
          <t>GPA</t>
        </is>
      </c>
    </row>
    <row r="42">
      <c r="A42" s="2" t="n">
        <v>7</v>
      </c>
      <c r="B42" s="2" t="n">
        <v>409</v>
      </c>
      <c r="C42" s="2" t="inlineStr">
        <is>
          <t>RECEBIMENTO</t>
        </is>
      </c>
      <c r="D42" s="2" t="n">
        <v>379547</v>
      </c>
      <c r="E42" s="2" t="inlineStr">
        <is>
          <t>Claudia Cristina dos Santos Silva Dias</t>
        </is>
      </c>
      <c r="F42" s="2" t="n">
        <v>1263</v>
      </c>
      <c r="G42" s="2" t="n">
        <v>35.93</v>
      </c>
      <c r="H42" s="2" t="n">
        <v>35</v>
      </c>
      <c r="I42" s="2" t="n">
        <v>25</v>
      </c>
      <c r="J42" s="2" t="inlineStr">
        <is>
          <t>GPA</t>
        </is>
      </c>
    </row>
    <row r="43">
      <c r="A43" s="2" t="n">
        <v>7</v>
      </c>
      <c r="B43" s="2" t="n">
        <v>409</v>
      </c>
      <c r="C43" s="2" t="inlineStr">
        <is>
          <t>CARREGAMENTO</t>
        </is>
      </c>
      <c r="D43" s="2" t="n">
        <v>3796914</v>
      </c>
      <c r="E43" s="2" t="inlineStr">
        <is>
          <t>Gilson De Oliveira Mota</t>
        </is>
      </c>
      <c r="F43" s="2" t="n">
        <v>26</v>
      </c>
      <c r="G43" s="2" t="n">
        <v>1.44</v>
      </c>
      <c r="H43" s="2" t="n">
        <v>18</v>
      </c>
      <c r="I43" s="2" t="n">
        <v>24</v>
      </c>
      <c r="J43" s="2" t="inlineStr">
        <is>
          <t>GPA</t>
        </is>
      </c>
    </row>
    <row r="44">
      <c r="A44" s="2" t="n">
        <v>7</v>
      </c>
      <c r="B44" s="2" t="n">
        <v>409</v>
      </c>
      <c r="C44" s="2" t="inlineStr">
        <is>
          <t>PUXADA RECEB</t>
        </is>
      </c>
      <c r="D44" s="2" t="n">
        <v>3796914</v>
      </c>
      <c r="E44" s="2" t="inlineStr">
        <is>
          <t>Gilson De Oliveira Mota</t>
        </is>
      </c>
      <c r="F44" s="2" t="n">
        <v>274</v>
      </c>
      <c r="G44" s="2" t="n">
        <v>12.71</v>
      </c>
      <c r="H44" s="2" t="n">
        <v>22</v>
      </c>
      <c r="I44" s="2" t="n">
        <v>22</v>
      </c>
      <c r="J44" s="2" t="inlineStr">
        <is>
          <t>GPA</t>
        </is>
      </c>
    </row>
    <row r="45">
      <c r="A45" s="2" t="n">
        <v>7</v>
      </c>
      <c r="B45" s="2" t="n">
        <v>409</v>
      </c>
      <c r="C45" s="2" t="inlineStr">
        <is>
          <t>RECEBIMENTO</t>
        </is>
      </c>
      <c r="D45" s="2" t="n">
        <v>3796914</v>
      </c>
      <c r="E45" s="2" t="inlineStr">
        <is>
          <t>Gilson De Oliveira Mota</t>
        </is>
      </c>
      <c r="F45" s="2" t="n">
        <v>524</v>
      </c>
      <c r="G45" s="2" t="n">
        <v>11.93</v>
      </c>
      <c r="H45" s="2" t="n">
        <v>44</v>
      </c>
      <c r="I45" s="2" t="n">
        <v>25</v>
      </c>
      <c r="J45" s="2" t="inlineStr">
        <is>
          <t>GPA</t>
        </is>
      </c>
    </row>
    <row r="46">
      <c r="A46" s="2" t="n">
        <v>7</v>
      </c>
      <c r="B46" s="2" t="n">
        <v>409</v>
      </c>
      <c r="C46" s="2" t="inlineStr">
        <is>
          <t>SEPARACAO</t>
        </is>
      </c>
      <c r="D46" s="2" t="n">
        <v>3796914</v>
      </c>
      <c r="E46" s="2" t="inlineStr">
        <is>
          <t>Gilson De Oliveira Mota</t>
        </is>
      </c>
      <c r="F46" s="2" t="n">
        <v>2113</v>
      </c>
      <c r="G46" s="2" t="n">
        <v>20.28</v>
      </c>
      <c r="H46" s="2" t="n">
        <v>104</v>
      </c>
      <c r="I46" s="2" t="n">
        <v>105</v>
      </c>
      <c r="J46" s="2" t="inlineStr">
        <is>
          <t>GPA</t>
        </is>
      </c>
    </row>
    <row r="47">
      <c r="A47" s="2" t="n">
        <v>7</v>
      </c>
      <c r="B47" s="2" t="n">
        <v>409</v>
      </c>
      <c r="C47" s="2" t="inlineStr">
        <is>
          <t>CARREGAMENTO</t>
        </is>
      </c>
      <c r="D47" s="2" t="n">
        <v>3809072</v>
      </c>
      <c r="E47" s="2" t="inlineStr">
        <is>
          <t>Eduardo Vinicius Batista</t>
        </is>
      </c>
      <c r="F47" s="2" t="n">
        <v>1099</v>
      </c>
      <c r="G47" s="2" t="n">
        <v>19.53</v>
      </c>
      <c r="H47" s="2" t="n">
        <v>56</v>
      </c>
      <c r="I47" s="2" t="n">
        <v>24</v>
      </c>
      <c r="J47" s="2" t="inlineStr">
        <is>
          <t>GPA</t>
        </is>
      </c>
    </row>
    <row r="48">
      <c r="A48" s="2" t="n">
        <v>7</v>
      </c>
      <c r="B48" s="2" t="n">
        <v>409</v>
      </c>
      <c r="C48" s="2" t="inlineStr">
        <is>
          <t>SEPARACAO</t>
        </is>
      </c>
      <c r="D48" s="2" t="n">
        <v>3809072</v>
      </c>
      <c r="E48" s="2" t="inlineStr">
        <is>
          <t>Eduardo Vinicius Batista</t>
        </is>
      </c>
      <c r="F48" s="2" t="n">
        <v>179</v>
      </c>
      <c r="G48" s="2" t="n">
        <v>1.28</v>
      </c>
      <c r="H48" s="2" t="n">
        <v>140</v>
      </c>
      <c r="I48" s="2" t="n">
        <v>105</v>
      </c>
      <c r="J48" s="2" t="inlineStr">
        <is>
          <t>GPA</t>
        </is>
      </c>
    </row>
    <row r="49">
      <c r="A49" s="2" t="n">
        <v>7</v>
      </c>
      <c r="B49" s="2" t="n">
        <v>409</v>
      </c>
      <c r="C49" s="2" t="inlineStr">
        <is>
          <t>ATIVIDADE OP. EMP.</t>
        </is>
      </c>
      <c r="D49" s="2" t="n">
        <v>3811905</v>
      </c>
      <c r="E49" s="2" t="inlineStr">
        <is>
          <t>David da Silva Bonelles</t>
        </is>
      </c>
      <c r="F49" s="2" t="n">
        <v>2503</v>
      </c>
      <c r="G49" s="2" t="n">
        <v>59.6</v>
      </c>
      <c r="H49" s="2" t="n">
        <v>42</v>
      </c>
      <c r="I49" s="2" t="n">
        <v>25</v>
      </c>
      <c r="J49" s="2" t="inlineStr">
        <is>
          <t>GPA</t>
        </is>
      </c>
    </row>
    <row r="50">
      <c r="A50" s="2" t="n">
        <v>7</v>
      </c>
      <c r="B50" s="2" t="n">
        <v>409</v>
      </c>
      <c r="C50" s="2" t="inlineStr">
        <is>
          <t>SEPARACAO</t>
        </is>
      </c>
      <c r="D50" s="2" t="n">
        <v>3811905</v>
      </c>
      <c r="E50" s="2" t="inlineStr">
        <is>
          <t>David da Silva Bonelles</t>
        </is>
      </c>
      <c r="F50" s="2" t="n">
        <v>579</v>
      </c>
      <c r="G50" s="2" t="n">
        <v>5.26</v>
      </c>
      <c r="H50" s="2" t="n">
        <v>110</v>
      </c>
      <c r="I50" s="2" t="n">
        <v>105</v>
      </c>
      <c r="J50" s="2" t="inlineStr">
        <is>
          <t>GPA</t>
        </is>
      </c>
    </row>
    <row r="51">
      <c r="A51" s="2" t="n">
        <v>7</v>
      </c>
      <c r="B51" s="2" t="n">
        <v>409</v>
      </c>
      <c r="C51" s="2" t="inlineStr">
        <is>
          <t>ATIVIDADE OP. EMP.</t>
        </is>
      </c>
      <c r="D51" s="2" t="n">
        <v>382819</v>
      </c>
      <c r="E51" s="2" t="inlineStr">
        <is>
          <t>Valmir Dias Paredes Junior</t>
        </is>
      </c>
      <c r="F51" s="2" t="n">
        <v>1911</v>
      </c>
      <c r="G51" s="2" t="n">
        <v>53.72</v>
      </c>
      <c r="H51" s="2" t="n">
        <v>36</v>
      </c>
      <c r="I51" s="2" t="n">
        <v>25</v>
      </c>
      <c r="J51" s="2" t="inlineStr">
        <is>
          <t>GPA</t>
        </is>
      </c>
    </row>
    <row r="52">
      <c r="A52" s="2" t="n">
        <v>7</v>
      </c>
      <c r="B52" s="2" t="n">
        <v>409</v>
      </c>
      <c r="C52" s="2" t="inlineStr">
        <is>
          <t>PUXADA RECEB</t>
        </is>
      </c>
      <c r="D52" s="2" t="n">
        <v>400144</v>
      </c>
      <c r="E52" s="2" t="inlineStr">
        <is>
          <t>Alvaro Marques De Paula</t>
        </is>
      </c>
      <c r="F52" s="2" t="n">
        <v>270</v>
      </c>
      <c r="G52" s="2" t="n">
        <v>13.6</v>
      </c>
      <c r="H52" s="2" t="n">
        <v>20</v>
      </c>
      <c r="I52" s="2" t="n">
        <v>22</v>
      </c>
      <c r="J52" s="2" t="inlineStr">
        <is>
          <t>GPA</t>
        </is>
      </c>
    </row>
    <row r="53">
      <c r="A53" s="2" t="n">
        <v>7</v>
      </c>
      <c r="B53" s="2" t="n">
        <v>409</v>
      </c>
      <c r="C53" s="2" t="inlineStr">
        <is>
          <t>SEPARACAO</t>
        </is>
      </c>
      <c r="D53" s="2" t="n">
        <v>400144</v>
      </c>
      <c r="E53" s="2" t="inlineStr">
        <is>
          <t>Alvaro Marques De Paula</t>
        </is>
      </c>
      <c r="F53" s="2" t="n">
        <v>109</v>
      </c>
      <c r="G53" s="2" t="n">
        <v>4.04</v>
      </c>
      <c r="H53" s="2" t="n">
        <v>27</v>
      </c>
      <c r="I53" s="2" t="n">
        <v>105</v>
      </c>
      <c r="J53" s="2" t="inlineStr">
        <is>
          <t>GPA</t>
        </is>
      </c>
    </row>
    <row r="54">
      <c r="A54" s="2" t="n">
        <v>7</v>
      </c>
      <c r="B54" s="2" t="n">
        <v>409</v>
      </c>
      <c r="C54" s="2" t="inlineStr">
        <is>
          <t>SEPARACAO</t>
        </is>
      </c>
      <c r="D54" s="2" t="n">
        <v>418991</v>
      </c>
      <c r="E54" s="2" t="inlineStr">
        <is>
          <t>Luis Fernando De Olivieira Costa</t>
        </is>
      </c>
      <c r="F54" s="2" t="n">
        <v>2840</v>
      </c>
      <c r="G54" s="2" t="n">
        <v>43.72</v>
      </c>
      <c r="H54" s="2" t="n">
        <v>65</v>
      </c>
      <c r="I54" s="2" t="n">
        <v>105</v>
      </c>
      <c r="J54" s="2" t="inlineStr">
        <is>
          <t>GPA</t>
        </is>
      </c>
    </row>
    <row r="55">
      <c r="A55" s="2" t="n">
        <v>7</v>
      </c>
      <c r="B55" s="2" t="n">
        <v>409</v>
      </c>
      <c r="C55" s="2" t="inlineStr">
        <is>
          <t>PUXADA RECEB</t>
        </is>
      </c>
      <c r="D55" s="2" t="n">
        <v>431395</v>
      </c>
      <c r="E55" s="2" t="inlineStr">
        <is>
          <t>Marcelo De Oliveira Domicioli</t>
        </is>
      </c>
      <c r="F55" s="2" t="n">
        <v>22</v>
      </c>
      <c r="G55" s="2" t="n">
        <v>0.98</v>
      </c>
      <c r="H55" s="2" t="n">
        <v>22</v>
      </c>
      <c r="I55" s="2" t="n">
        <v>22</v>
      </c>
      <c r="J55" s="2" t="inlineStr">
        <is>
          <t>GPA</t>
        </is>
      </c>
    </row>
    <row r="56">
      <c r="A56" s="2" t="n">
        <v>7</v>
      </c>
      <c r="B56" s="2" t="n">
        <v>409</v>
      </c>
      <c r="C56" s="2" t="inlineStr">
        <is>
          <t>PUXADA RECEB</t>
        </is>
      </c>
      <c r="D56" s="2" t="n">
        <v>434642</v>
      </c>
      <c r="E56" s="2" t="inlineStr">
        <is>
          <t>Vanessa Leandro Alves</t>
        </is>
      </c>
      <c r="F56" s="2" t="n">
        <v>330</v>
      </c>
      <c r="G56" s="2" t="n">
        <v>8.77</v>
      </c>
      <c r="H56" s="2" t="n">
        <v>38</v>
      </c>
      <c r="I56" s="2" t="n">
        <v>22</v>
      </c>
      <c r="J56" s="2" t="inlineStr">
        <is>
          <t>GPA</t>
        </is>
      </c>
    </row>
    <row r="57">
      <c r="A57" s="2" t="n">
        <v>7</v>
      </c>
      <c r="B57" s="2" t="n">
        <v>409</v>
      </c>
      <c r="C57" s="2" t="inlineStr">
        <is>
          <t>RECEBIMENTO</t>
        </is>
      </c>
      <c r="D57" s="2" t="n">
        <v>434642</v>
      </c>
      <c r="E57" s="2" t="inlineStr">
        <is>
          <t>Vanessa Leandro Alves</t>
        </is>
      </c>
      <c r="F57" s="2" t="n">
        <v>2495</v>
      </c>
      <c r="G57" s="2" t="n">
        <v>33.33</v>
      </c>
      <c r="H57" s="2" t="n">
        <v>75</v>
      </c>
      <c r="I57" s="2" t="n">
        <v>25</v>
      </c>
      <c r="J57" s="2" t="inlineStr">
        <is>
          <t>GPA</t>
        </is>
      </c>
    </row>
    <row r="58">
      <c r="A58" s="2" t="n">
        <v>7</v>
      </c>
      <c r="B58" s="2" t="n">
        <v>409</v>
      </c>
      <c r="C58" s="2" t="inlineStr">
        <is>
          <t>ATIVIDADE OP. EMP.</t>
        </is>
      </c>
      <c r="D58" s="2" t="n">
        <v>434975</v>
      </c>
      <c r="E58" s="2" t="inlineStr">
        <is>
          <t>Reinaldo Ferreira Da Silva</t>
        </is>
      </c>
      <c r="F58" s="2" t="n">
        <v>2469</v>
      </c>
      <c r="G58" s="2" t="n">
        <v>68.23</v>
      </c>
      <c r="H58" s="2" t="n">
        <v>36</v>
      </c>
      <c r="I58" s="2" t="n">
        <v>25</v>
      </c>
      <c r="J58" s="2" t="inlineStr">
        <is>
          <t>GPA</t>
        </is>
      </c>
    </row>
    <row r="59">
      <c r="A59" s="2" t="n">
        <v>7</v>
      </c>
      <c r="B59" s="2" t="n">
        <v>409</v>
      </c>
      <c r="C59" s="2" t="inlineStr">
        <is>
          <t>PUXADA RECEB</t>
        </is>
      </c>
      <c r="D59" s="2" t="n">
        <v>443800</v>
      </c>
      <c r="E59" s="2" t="inlineStr">
        <is>
          <t>Clayton Rodrigues Tiburcio</t>
        </is>
      </c>
      <c r="F59" s="2" t="n">
        <v>5</v>
      </c>
      <c r="G59" s="2" t="n">
        <v>1.98</v>
      </c>
      <c r="H59" s="2" t="n">
        <v>3</v>
      </c>
      <c r="I59" s="2" t="n">
        <v>22</v>
      </c>
      <c r="J59" s="2" t="inlineStr">
        <is>
          <t>GPA</t>
        </is>
      </c>
    </row>
    <row r="60">
      <c r="A60" s="2" t="n">
        <v>7</v>
      </c>
      <c r="B60" s="2" t="n">
        <v>409</v>
      </c>
      <c r="C60" s="2" t="inlineStr">
        <is>
          <t>CARREGAMENTO</t>
        </is>
      </c>
      <c r="D60" s="2" t="n">
        <v>4500946</v>
      </c>
      <c r="E60" s="2" t="inlineStr">
        <is>
          <t>Samuel Lopes Florencio</t>
        </is>
      </c>
      <c r="F60" s="2" t="n">
        <v>889</v>
      </c>
      <c r="G60" s="2" t="n">
        <v>13.99</v>
      </c>
      <c r="H60" s="2" t="n">
        <v>64</v>
      </c>
      <c r="I60" s="2" t="n">
        <v>24</v>
      </c>
      <c r="J60" s="2" t="inlineStr">
        <is>
          <t>GPA</t>
        </is>
      </c>
    </row>
    <row r="61">
      <c r="A61" s="2" t="n">
        <v>7</v>
      </c>
      <c r="B61" s="2" t="n">
        <v>409</v>
      </c>
      <c r="C61" s="2" t="inlineStr">
        <is>
          <t>SEPARACAO</t>
        </is>
      </c>
      <c r="D61" s="2" t="n">
        <v>4500946</v>
      </c>
      <c r="E61" s="2" t="inlineStr">
        <is>
          <t>Samuel Lopes Florencio</t>
        </is>
      </c>
      <c r="F61" s="2" t="n">
        <v>257</v>
      </c>
      <c r="G61" s="2" t="n">
        <v>2.29</v>
      </c>
      <c r="H61" s="2" t="n">
        <v>112</v>
      </c>
      <c r="I61" s="2" t="n">
        <v>105</v>
      </c>
      <c r="J61" s="2" t="inlineStr">
        <is>
          <t>GPA</t>
        </is>
      </c>
    </row>
    <row r="62">
      <c r="A62" s="2" t="n">
        <v>7</v>
      </c>
      <c r="B62" s="2" t="n">
        <v>409</v>
      </c>
      <c r="C62" s="2" t="inlineStr">
        <is>
          <t>PUXADA RECEB</t>
        </is>
      </c>
      <c r="D62" s="2" t="n">
        <v>4534450</v>
      </c>
      <c r="E62" s="2" t="inlineStr">
        <is>
          <t>Edeilson Batista da Cruz</t>
        </is>
      </c>
      <c r="F62" s="2" t="n">
        <v>81</v>
      </c>
      <c r="G62" s="2" t="n">
        <v>7.05</v>
      </c>
      <c r="H62" s="2" t="n">
        <v>11</v>
      </c>
      <c r="I62" s="2" t="n">
        <v>22</v>
      </c>
      <c r="J62" s="2" t="inlineStr">
        <is>
          <t>GPA</t>
        </is>
      </c>
    </row>
    <row r="63">
      <c r="A63" s="2" t="n">
        <v>7</v>
      </c>
      <c r="B63" s="2" t="n">
        <v>409</v>
      </c>
      <c r="C63" s="2" t="inlineStr">
        <is>
          <t>RECEBIMENTO</t>
        </is>
      </c>
      <c r="D63" s="2" t="n">
        <v>4534450</v>
      </c>
      <c r="E63" s="2" t="inlineStr">
        <is>
          <t>Edeilson Batista da Cruz</t>
        </is>
      </c>
      <c r="F63" s="2" t="n">
        <v>549</v>
      </c>
      <c r="G63" s="2" t="n">
        <v>20.04</v>
      </c>
      <c r="H63" s="2" t="n">
        <v>27</v>
      </c>
      <c r="I63" s="2" t="n">
        <v>25</v>
      </c>
      <c r="J63" s="2" t="inlineStr">
        <is>
          <t>GPA</t>
        </is>
      </c>
    </row>
    <row r="64">
      <c r="A64" s="2" t="n">
        <v>7</v>
      </c>
      <c r="B64" s="2" t="n">
        <v>409</v>
      </c>
      <c r="C64" s="2" t="inlineStr">
        <is>
          <t>SEPARACAO</t>
        </is>
      </c>
      <c r="D64" s="2" t="n">
        <v>4534450</v>
      </c>
      <c r="E64" s="2" t="inlineStr">
        <is>
          <t>Edeilson Batista da Cruz</t>
        </is>
      </c>
      <c r="F64" s="2" t="n">
        <v>769</v>
      </c>
      <c r="G64" s="2" t="n">
        <v>10.24</v>
      </c>
      <c r="H64" s="2" t="n">
        <v>75</v>
      </c>
      <c r="I64" s="2" t="n">
        <v>105</v>
      </c>
      <c r="J64" s="2" t="inlineStr">
        <is>
          <t>GPA</t>
        </is>
      </c>
    </row>
    <row r="65">
      <c r="A65" s="2" t="n">
        <v>7</v>
      </c>
      <c r="B65" s="2" t="n">
        <v>409</v>
      </c>
      <c r="C65" s="2" t="inlineStr">
        <is>
          <t>CARREGAMENTO</t>
        </is>
      </c>
      <c r="D65" s="2" t="n">
        <v>4546245</v>
      </c>
      <c r="E65" s="2" t="inlineStr">
        <is>
          <t>Gilmar De Souza Rodrigues</t>
        </is>
      </c>
      <c r="F65" s="2" t="n">
        <v>223</v>
      </c>
      <c r="G65" s="2" t="n">
        <v>6.72</v>
      </c>
      <c r="H65" s="2" t="n">
        <v>33</v>
      </c>
      <c r="I65" s="2" t="n">
        <v>24</v>
      </c>
      <c r="J65" s="2" t="inlineStr">
        <is>
          <t>GPA</t>
        </is>
      </c>
    </row>
    <row r="66">
      <c r="A66" s="2" t="n">
        <v>7</v>
      </c>
      <c r="B66" s="2" t="n">
        <v>409</v>
      </c>
      <c r="C66" s="2" t="inlineStr">
        <is>
          <t>SEPARACAO</t>
        </is>
      </c>
      <c r="D66" s="2" t="n">
        <v>4546245</v>
      </c>
      <c r="E66" s="2" t="inlineStr">
        <is>
          <t>Gilmar De Souza Rodrigues</t>
        </is>
      </c>
      <c r="F66" s="2" t="n">
        <v>1344</v>
      </c>
      <c r="G66" s="2" t="n">
        <v>19.67</v>
      </c>
      <c r="H66" s="2" t="n">
        <v>68</v>
      </c>
      <c r="I66" s="2" t="n">
        <v>105</v>
      </c>
      <c r="J66" s="2" t="inlineStr">
        <is>
          <t>GPA</t>
        </is>
      </c>
    </row>
    <row r="67">
      <c r="A67" s="2" t="n">
        <v>7</v>
      </c>
      <c r="B67" s="2" t="n">
        <v>409</v>
      </c>
      <c r="C67" s="2" t="inlineStr">
        <is>
          <t>ATIVIDADE OP. EMP.</t>
        </is>
      </c>
      <c r="D67" s="2" t="n">
        <v>4547128</v>
      </c>
      <c r="E67" s="2" t="inlineStr">
        <is>
          <t>Rafael Alves Da Silva</t>
        </is>
      </c>
      <c r="F67" s="2" t="n">
        <v>71</v>
      </c>
      <c r="G67" s="2" t="n">
        <v>2.84</v>
      </c>
      <c r="H67" s="2" t="n">
        <v>25</v>
      </c>
      <c r="I67" s="2" t="n">
        <v>25</v>
      </c>
      <c r="J67" s="2" t="inlineStr">
        <is>
          <t>GPA</t>
        </is>
      </c>
    </row>
    <row r="68">
      <c r="A68" s="2" t="n">
        <v>7</v>
      </c>
      <c r="B68" s="2" t="n">
        <v>409</v>
      </c>
      <c r="C68" s="2" t="inlineStr">
        <is>
          <t>CARREGAMENTO</t>
        </is>
      </c>
      <c r="D68" s="2" t="n">
        <v>4567633</v>
      </c>
      <c r="E68" s="2" t="inlineStr">
        <is>
          <t>Vinicius Oliveira Muniz</t>
        </is>
      </c>
      <c r="F68" s="2" t="n">
        <v>6</v>
      </c>
      <c r="G68" s="2" t="n">
        <v>2.34</v>
      </c>
      <c r="H68" s="2" t="n">
        <v>3</v>
      </c>
      <c r="I68" s="2" t="n">
        <v>24</v>
      </c>
      <c r="J68" s="2" t="inlineStr">
        <is>
          <t>GPA</t>
        </is>
      </c>
    </row>
    <row r="69">
      <c r="A69" s="2" t="n">
        <v>7</v>
      </c>
      <c r="B69" s="2" t="n">
        <v>409</v>
      </c>
      <c r="C69" s="2" t="inlineStr">
        <is>
          <t>PUXADA RECEB</t>
        </is>
      </c>
      <c r="D69" s="2" t="n">
        <v>4567633</v>
      </c>
      <c r="E69" s="2" t="inlineStr">
        <is>
          <t>Vinicius Oliveira Muniz</t>
        </is>
      </c>
      <c r="F69" s="2" t="n">
        <v>442</v>
      </c>
      <c r="G69" s="2" t="n">
        <v>10.77</v>
      </c>
      <c r="H69" s="2" t="n">
        <v>41</v>
      </c>
      <c r="I69" s="2" t="n">
        <v>22</v>
      </c>
      <c r="J69" s="2" t="inlineStr">
        <is>
          <t>GPA</t>
        </is>
      </c>
    </row>
    <row r="70">
      <c r="A70" s="2" t="n">
        <v>7</v>
      </c>
      <c r="B70" s="2" t="n">
        <v>409</v>
      </c>
      <c r="C70" s="2" t="inlineStr">
        <is>
          <t>RECEBIMENTO</t>
        </is>
      </c>
      <c r="D70" s="2" t="n">
        <v>4567633</v>
      </c>
      <c r="E70" s="2" t="inlineStr">
        <is>
          <t>Vinicius Oliveira Muniz</t>
        </is>
      </c>
      <c r="F70" s="2" t="n">
        <v>94</v>
      </c>
      <c r="G70" s="2" t="n">
        <v>2.47</v>
      </c>
      <c r="H70" s="2" t="n">
        <v>38</v>
      </c>
      <c r="I70" s="2" t="n">
        <v>25</v>
      </c>
      <c r="J70" s="2" t="inlineStr">
        <is>
          <t>GPA</t>
        </is>
      </c>
    </row>
    <row r="71">
      <c r="A71" s="2" t="n">
        <v>7</v>
      </c>
      <c r="B71" s="2" t="n">
        <v>409</v>
      </c>
      <c r="C71" s="2" t="inlineStr">
        <is>
          <t>SEPARACAO</t>
        </is>
      </c>
      <c r="D71" s="2" t="n">
        <v>4567633</v>
      </c>
      <c r="E71" s="2" t="inlineStr">
        <is>
          <t>Vinicius Oliveira Muniz</t>
        </is>
      </c>
      <c r="F71" s="2" t="n">
        <v>1419</v>
      </c>
      <c r="G71" s="2" t="n">
        <v>22.66</v>
      </c>
      <c r="H71" s="2" t="n">
        <v>63</v>
      </c>
      <c r="I71" s="2" t="n">
        <v>105</v>
      </c>
      <c r="J71" s="2" t="inlineStr">
        <is>
          <t>GPA</t>
        </is>
      </c>
    </row>
    <row r="72">
      <c r="A72" s="2" t="n">
        <v>7</v>
      </c>
      <c r="B72" s="2" t="n">
        <v>409</v>
      </c>
      <c r="C72" s="2" t="inlineStr">
        <is>
          <t>PUXADA RECEB</t>
        </is>
      </c>
      <c r="D72" s="2" t="n">
        <v>491277</v>
      </c>
      <c r="E72" s="2" t="inlineStr">
        <is>
          <t>Allan Chaves Da Cruz Da Rocha</t>
        </is>
      </c>
      <c r="F72" s="2" t="n">
        <v>2</v>
      </c>
      <c r="G72" s="2" t="n">
        <v>0.72</v>
      </c>
      <c r="H72" s="2" t="n">
        <v>3</v>
      </c>
      <c r="I72" s="2" t="n">
        <v>22</v>
      </c>
      <c r="J72" s="2" t="inlineStr">
        <is>
          <t>GPA</t>
        </is>
      </c>
    </row>
    <row r="73">
      <c r="A73" s="2" t="n">
        <v>7</v>
      </c>
      <c r="B73" s="2" t="n">
        <v>409</v>
      </c>
      <c r="C73" s="2" t="inlineStr">
        <is>
          <t>RECEBIMENTO</t>
        </is>
      </c>
      <c r="D73" s="2" t="n">
        <v>491277</v>
      </c>
      <c r="E73" s="2" t="inlineStr">
        <is>
          <t>Allan Chaves Da Cruz Da Rocha</t>
        </is>
      </c>
      <c r="F73" s="2" t="n">
        <v>1</v>
      </c>
      <c r="G73" s="2" t="n">
        <v>1.7</v>
      </c>
      <c r="H73" s="2" t="n">
        <v>1</v>
      </c>
      <c r="I73" s="2" t="n">
        <v>25</v>
      </c>
      <c r="J73" s="2" t="inlineStr">
        <is>
          <t>GPA</t>
        </is>
      </c>
    </row>
    <row r="74">
      <c r="A74" s="2" t="n">
        <v>7</v>
      </c>
      <c r="B74" s="2" t="n">
        <v>409</v>
      </c>
      <c r="C74" s="2" t="inlineStr">
        <is>
          <t>PUXADA RECEB</t>
        </is>
      </c>
      <c r="D74" s="2" t="n">
        <v>5027608</v>
      </c>
      <c r="E74" s="2" t="inlineStr">
        <is>
          <t>Douglas Lima da Silva</t>
        </is>
      </c>
      <c r="F74" s="2" t="n">
        <v>304</v>
      </c>
      <c r="G74" s="2" t="n">
        <v>20.28</v>
      </c>
      <c r="H74" s="2" t="n">
        <v>15</v>
      </c>
      <c r="I74" s="2" t="n">
        <v>22</v>
      </c>
      <c r="J74" s="2" t="inlineStr">
        <is>
          <t>GPA</t>
        </is>
      </c>
    </row>
    <row r="75">
      <c r="A75" s="2" t="n">
        <v>7</v>
      </c>
      <c r="B75" s="2" t="n">
        <v>409</v>
      </c>
      <c r="C75" s="2" t="inlineStr">
        <is>
          <t>PUXADA RECEB</t>
        </is>
      </c>
      <c r="D75" s="2" t="n">
        <v>5040612</v>
      </c>
      <c r="E75" s="2" t="inlineStr">
        <is>
          <t>Alexsandro Mois? dos Santos</t>
        </is>
      </c>
      <c r="F75" s="2" t="n">
        <v>43</v>
      </c>
      <c r="G75" s="2" t="n">
        <v>4.71</v>
      </c>
      <c r="H75" s="2" t="n">
        <v>9</v>
      </c>
      <c r="I75" s="2" t="n">
        <v>22</v>
      </c>
      <c r="J75" s="2" t="inlineStr">
        <is>
          <t>GPA</t>
        </is>
      </c>
    </row>
    <row r="76">
      <c r="A76" s="2" t="n">
        <v>7</v>
      </c>
      <c r="B76" s="2" t="n">
        <v>409</v>
      </c>
      <c r="C76" s="2" t="inlineStr">
        <is>
          <t>RECEBIMENTO</t>
        </is>
      </c>
      <c r="D76" s="2" t="n">
        <v>5040612</v>
      </c>
      <c r="E76" s="2" t="inlineStr">
        <is>
          <t>Alexsandro Mois? dos Santos</t>
        </is>
      </c>
      <c r="F76" s="2" t="n">
        <v>135</v>
      </c>
      <c r="G76" s="2" t="n">
        <v>4.35</v>
      </c>
      <c r="H76" s="2" t="n">
        <v>31</v>
      </c>
      <c r="I76" s="2" t="n">
        <v>25</v>
      </c>
      <c r="J76" s="2" t="inlineStr">
        <is>
          <t>GPA</t>
        </is>
      </c>
    </row>
    <row r="77">
      <c r="A77" s="2" t="n">
        <v>7</v>
      </c>
      <c r="B77" s="2" t="n">
        <v>409</v>
      </c>
      <c r="C77" s="2" t="inlineStr">
        <is>
          <t>PUXADA RECEB</t>
        </is>
      </c>
      <c r="D77" s="2" t="n">
        <v>508667</v>
      </c>
      <c r="E77" s="2" t="inlineStr">
        <is>
          <t>Luis Dos Santos Neto</t>
        </is>
      </c>
      <c r="F77" s="2" t="n">
        <v>433</v>
      </c>
      <c r="G77" s="2" t="n">
        <v>19.81</v>
      </c>
      <c r="H77" s="2" t="n">
        <v>22</v>
      </c>
      <c r="I77" s="2" t="n">
        <v>22</v>
      </c>
      <c r="J77" s="2" t="inlineStr">
        <is>
          <t>GPA</t>
        </is>
      </c>
    </row>
    <row r="78">
      <c r="A78" s="2" t="n">
        <v>7</v>
      </c>
      <c r="B78" s="2" t="n">
        <v>409</v>
      </c>
      <c r="C78" s="2" t="inlineStr">
        <is>
          <t>PUXADA RECEB</t>
        </is>
      </c>
      <c r="D78" s="2" t="n">
        <v>5096049</v>
      </c>
      <c r="E78" s="2" t="inlineStr">
        <is>
          <t>Fernando Braz Da Silva Junior</t>
        </is>
      </c>
      <c r="F78" s="2" t="n">
        <v>33</v>
      </c>
      <c r="G78" s="2" t="n">
        <v>7.96</v>
      </c>
      <c r="H78" s="2" t="n">
        <v>4</v>
      </c>
      <c r="I78" s="2" t="n">
        <v>22</v>
      </c>
      <c r="J78" s="2" t="inlineStr">
        <is>
          <t>GPA</t>
        </is>
      </c>
    </row>
    <row r="79">
      <c r="A79" s="2" t="n">
        <v>7</v>
      </c>
      <c r="B79" s="2" t="n">
        <v>409</v>
      </c>
      <c r="C79" s="2" t="inlineStr">
        <is>
          <t>PUXADA RECEB</t>
        </is>
      </c>
      <c r="D79" s="2" t="n">
        <v>5096782</v>
      </c>
      <c r="E79" s="2" t="inlineStr">
        <is>
          <t>Sheila Rodrigues Fraga De Araujo</t>
        </is>
      </c>
      <c r="F79" s="2" t="n">
        <v>689</v>
      </c>
      <c r="G79" s="2" t="n">
        <v>25.43</v>
      </c>
      <c r="H79" s="2" t="n">
        <v>27</v>
      </c>
      <c r="I79" s="2" t="n">
        <v>22</v>
      </c>
      <c r="J79" s="2" t="inlineStr">
        <is>
          <t>GPA</t>
        </is>
      </c>
    </row>
    <row r="80">
      <c r="A80" s="2" t="n">
        <v>7</v>
      </c>
      <c r="B80" s="2" t="n">
        <v>409</v>
      </c>
      <c r="C80" s="2" t="inlineStr">
        <is>
          <t>RECEBIMENTO</t>
        </is>
      </c>
      <c r="D80" s="2" t="n">
        <v>5096782</v>
      </c>
      <c r="E80" s="2" t="inlineStr">
        <is>
          <t>Sheila Rodrigues Fraga De Araujo</t>
        </is>
      </c>
      <c r="F80" s="2" t="n">
        <v>1126</v>
      </c>
      <c r="G80" s="2" t="n">
        <v>21.49</v>
      </c>
      <c r="H80" s="2" t="n">
        <v>52</v>
      </c>
      <c r="I80" s="2" t="n">
        <v>25</v>
      </c>
      <c r="J80" s="2" t="inlineStr">
        <is>
          <t>GPA</t>
        </is>
      </c>
    </row>
    <row r="81">
      <c r="A81" s="2" t="n">
        <v>7</v>
      </c>
      <c r="B81" s="2" t="n">
        <v>409</v>
      </c>
      <c r="C81" s="2" t="inlineStr">
        <is>
          <t>PUXADA RECEB</t>
        </is>
      </c>
      <c r="D81" s="2" t="n">
        <v>5097312</v>
      </c>
      <c r="E81" s="2" t="inlineStr">
        <is>
          <t>Matheus Lins</t>
        </is>
      </c>
      <c r="F81" s="2" t="n">
        <v>59</v>
      </c>
      <c r="G81" s="2" t="n">
        <v>10.67</v>
      </c>
      <c r="H81" s="2" t="n">
        <v>6</v>
      </c>
      <c r="I81" s="2" t="n">
        <v>22</v>
      </c>
      <c r="J81" s="2" t="inlineStr">
        <is>
          <t>GPA</t>
        </is>
      </c>
    </row>
    <row r="82">
      <c r="A82" s="2" t="n">
        <v>7</v>
      </c>
      <c r="B82" s="2" t="n">
        <v>409</v>
      </c>
      <c r="C82" s="2" t="inlineStr">
        <is>
          <t>PUXADA RECEB</t>
        </is>
      </c>
      <c r="D82" s="2" t="n">
        <v>5099161</v>
      </c>
      <c r="E82" s="2" t="inlineStr">
        <is>
          <t>Moises Andrade Moreira</t>
        </is>
      </c>
      <c r="F82" s="2" t="n">
        <v>14</v>
      </c>
      <c r="G82" s="2" t="n">
        <v>0.73</v>
      </c>
      <c r="H82" s="2" t="n">
        <v>19</v>
      </c>
      <c r="I82" s="2" t="n">
        <v>22</v>
      </c>
      <c r="J82" s="2" t="inlineStr">
        <is>
          <t>GPA</t>
        </is>
      </c>
    </row>
    <row r="83">
      <c r="A83" s="2" t="n">
        <v>7</v>
      </c>
      <c r="B83" s="2" t="n">
        <v>409</v>
      </c>
      <c r="C83" s="2" t="inlineStr">
        <is>
          <t>RECEBIMENTO</t>
        </is>
      </c>
      <c r="D83" s="2" t="n">
        <v>5099161</v>
      </c>
      <c r="E83" s="2" t="inlineStr">
        <is>
          <t>Moises Andrade Moreira</t>
        </is>
      </c>
      <c r="F83" s="2" t="n">
        <v>999</v>
      </c>
      <c r="G83" s="2" t="n">
        <v>18.23</v>
      </c>
      <c r="H83" s="2" t="n">
        <v>55</v>
      </c>
      <c r="I83" s="2" t="n">
        <v>25</v>
      </c>
      <c r="J83" s="2" t="inlineStr">
        <is>
          <t>GPA</t>
        </is>
      </c>
    </row>
    <row r="84">
      <c r="A84" s="2" t="n">
        <v>7</v>
      </c>
      <c r="B84" s="2" t="n">
        <v>409</v>
      </c>
      <c r="C84" s="2" t="inlineStr">
        <is>
          <t>SEPARACAO</t>
        </is>
      </c>
      <c r="D84" s="2" t="n">
        <v>5099161</v>
      </c>
      <c r="E84" s="2" t="inlineStr">
        <is>
          <t>Moises Andrade Moreira</t>
        </is>
      </c>
      <c r="F84" s="2" t="n">
        <v>46</v>
      </c>
      <c r="G84" s="2" t="n">
        <v>1.42</v>
      </c>
      <c r="H84" s="2" t="n">
        <v>32</v>
      </c>
      <c r="I84" s="2" t="n">
        <v>105</v>
      </c>
      <c r="J84" s="2" t="inlineStr">
        <is>
          <t>GPA</t>
        </is>
      </c>
    </row>
    <row r="85">
      <c r="A85" s="2" t="n">
        <v>7</v>
      </c>
      <c r="B85" s="2" t="n">
        <v>409</v>
      </c>
      <c r="C85" s="2" t="inlineStr">
        <is>
          <t>CARREGAMENTO</t>
        </is>
      </c>
      <c r="D85" s="2" t="n">
        <v>5103355</v>
      </c>
      <c r="E85" s="2" t="inlineStr">
        <is>
          <t>Fabio Ferreira Lopes</t>
        </is>
      </c>
      <c r="F85" s="2" t="n">
        <v>174</v>
      </c>
      <c r="G85" s="2" t="n">
        <v>4.9</v>
      </c>
      <c r="H85" s="2" t="n">
        <v>36</v>
      </c>
      <c r="I85" s="2" t="n">
        <v>24</v>
      </c>
      <c r="J85" s="2" t="inlineStr">
        <is>
          <t>GPA</t>
        </is>
      </c>
    </row>
    <row r="86">
      <c r="A86" s="2" t="n">
        <v>7</v>
      </c>
      <c r="B86" s="2" t="n">
        <v>409</v>
      </c>
      <c r="C86" s="2" t="inlineStr">
        <is>
          <t>SEPARACAO</t>
        </is>
      </c>
      <c r="D86" s="2" t="n">
        <v>5103355</v>
      </c>
      <c r="E86" s="2" t="inlineStr">
        <is>
          <t>Fabio Ferreira Lopes</t>
        </is>
      </c>
      <c r="F86" s="2" t="n">
        <v>720</v>
      </c>
      <c r="G86" s="2" t="n">
        <v>11.53</v>
      </c>
      <c r="H86" s="2" t="n">
        <v>62</v>
      </c>
      <c r="I86" s="2" t="n">
        <v>105</v>
      </c>
      <c r="J86" s="2" t="inlineStr">
        <is>
          <t>GPA</t>
        </is>
      </c>
    </row>
    <row r="87">
      <c r="A87" s="2" t="n">
        <v>7</v>
      </c>
      <c r="B87" s="2" t="n">
        <v>409</v>
      </c>
      <c r="C87" s="2" t="inlineStr">
        <is>
          <t>ATIVIDADE OP. EMP.</t>
        </is>
      </c>
      <c r="D87" s="2" t="n">
        <v>5104432</v>
      </c>
      <c r="E87" s="2" t="inlineStr">
        <is>
          <t>William Conceicao Evangelista</t>
        </is>
      </c>
      <c r="F87" s="2" t="n">
        <v>3240</v>
      </c>
      <c r="G87" s="2" t="n">
        <v>87.56</v>
      </c>
      <c r="H87" s="2" t="n">
        <v>37</v>
      </c>
      <c r="I87" s="2" t="n">
        <v>25</v>
      </c>
      <c r="J87" s="2" t="inlineStr">
        <is>
          <t>GPA</t>
        </is>
      </c>
    </row>
    <row r="88">
      <c r="A88" s="2" t="n">
        <v>7</v>
      </c>
      <c r="B88" s="2" t="n">
        <v>409</v>
      </c>
      <c r="C88" s="2" t="inlineStr">
        <is>
          <t>SEPARACAO</t>
        </is>
      </c>
      <c r="D88" s="2" t="n">
        <v>5104432</v>
      </c>
      <c r="E88" s="2" t="inlineStr">
        <is>
          <t>William Conceicao Evangelista</t>
        </is>
      </c>
      <c r="F88" s="2" t="n">
        <v>1926</v>
      </c>
      <c r="G88" s="2" t="n">
        <v>13.88</v>
      </c>
      <c r="H88" s="2" t="n">
        <v>139</v>
      </c>
      <c r="I88" s="2" t="n">
        <v>105</v>
      </c>
      <c r="J88" s="2" t="inlineStr">
        <is>
          <t>GPA</t>
        </is>
      </c>
    </row>
    <row r="89">
      <c r="A89" s="2" t="n">
        <v>7</v>
      </c>
      <c r="B89" s="2" t="n">
        <v>409</v>
      </c>
      <c r="C89" s="2" t="inlineStr">
        <is>
          <t>CARREGAMENTO</t>
        </is>
      </c>
      <c r="D89" s="2" t="n">
        <v>5107245</v>
      </c>
      <c r="E89" s="2" t="inlineStr">
        <is>
          <t>Bruno  Alves da Silva</t>
        </is>
      </c>
      <c r="F89" s="2" t="n">
        <v>723</v>
      </c>
      <c r="G89" s="2" t="n">
        <v>7.03</v>
      </c>
      <c r="H89" s="2" t="n">
        <v>103</v>
      </c>
      <c r="I89" s="2" t="n">
        <v>24</v>
      </c>
      <c r="J89" s="2" t="inlineStr">
        <is>
          <t>GPA</t>
        </is>
      </c>
    </row>
    <row r="90">
      <c r="A90" s="2" t="n">
        <v>7</v>
      </c>
      <c r="B90" s="2" t="n">
        <v>409</v>
      </c>
      <c r="C90" s="2" t="inlineStr">
        <is>
          <t>SEPARACAO</t>
        </is>
      </c>
      <c r="D90" s="2" t="n">
        <v>5107245</v>
      </c>
      <c r="E90" s="2" t="inlineStr">
        <is>
          <t>Bruno  Alves da Silva</t>
        </is>
      </c>
      <c r="F90" s="2" t="n">
        <v>21</v>
      </c>
      <c r="G90" s="2" t="n">
        <v>0.29</v>
      </c>
      <c r="H90" s="2" t="n">
        <v>72</v>
      </c>
      <c r="I90" s="2" t="n">
        <v>105</v>
      </c>
      <c r="J90" s="2" t="inlineStr">
        <is>
          <t>GPA</t>
        </is>
      </c>
    </row>
    <row r="91">
      <c r="A91" s="2" t="n">
        <v>7</v>
      </c>
      <c r="B91" s="2" t="n">
        <v>409</v>
      </c>
      <c r="C91" s="2" t="inlineStr">
        <is>
          <t>PUXADA RECEB</t>
        </is>
      </c>
      <c r="D91" s="2" t="n">
        <v>5107490</v>
      </c>
      <c r="E91" s="2" t="inlineStr">
        <is>
          <t>Josue Camilo da Silva</t>
        </is>
      </c>
      <c r="F91" s="2" t="n">
        <v>5</v>
      </c>
      <c r="G91" s="2" t="n">
        <v>1.13</v>
      </c>
      <c r="H91" s="2" t="n">
        <v>4</v>
      </c>
      <c r="I91" s="2" t="n">
        <v>22</v>
      </c>
      <c r="J91" s="2" t="inlineStr">
        <is>
          <t>GPA</t>
        </is>
      </c>
    </row>
    <row r="92">
      <c r="A92" s="2" t="n">
        <v>7</v>
      </c>
      <c r="B92" s="2" t="n">
        <v>409</v>
      </c>
      <c r="C92" s="2" t="inlineStr">
        <is>
          <t>SEPARACAO</t>
        </is>
      </c>
      <c r="D92" s="2" t="n">
        <v>5107490</v>
      </c>
      <c r="E92" s="2" t="inlineStr">
        <is>
          <t>Josue Camilo da Silva</t>
        </is>
      </c>
      <c r="F92" s="2" t="n">
        <v>848</v>
      </c>
      <c r="G92" s="2" t="n">
        <v>9.32</v>
      </c>
      <c r="H92" s="2" t="n">
        <v>91</v>
      </c>
      <c r="I92" s="2" t="n">
        <v>105</v>
      </c>
      <c r="J92" s="2" t="inlineStr">
        <is>
          <t>GPA</t>
        </is>
      </c>
    </row>
    <row r="93">
      <c r="A93" s="2" t="n">
        <v>7</v>
      </c>
      <c r="B93" s="2" t="n">
        <v>409</v>
      </c>
      <c r="C93" s="2" t="inlineStr">
        <is>
          <t>CARREGAMENTO</t>
        </is>
      </c>
      <c r="D93" s="2" t="n">
        <v>5110050</v>
      </c>
      <c r="E93" s="2" t="inlineStr">
        <is>
          <t>Ronaldo Adriano Silva de Lima</t>
        </is>
      </c>
      <c r="F93" s="2" t="n">
        <v>359</v>
      </c>
      <c r="G93" s="2" t="n">
        <v>6.72</v>
      </c>
      <c r="H93" s="2" t="n">
        <v>53</v>
      </c>
      <c r="I93" s="2" t="n">
        <v>24</v>
      </c>
      <c r="J93" s="2" t="inlineStr">
        <is>
          <t>GPA</t>
        </is>
      </c>
    </row>
    <row r="94">
      <c r="A94" s="2" t="n">
        <v>7</v>
      </c>
      <c r="B94" s="2" t="n">
        <v>409</v>
      </c>
      <c r="C94" s="2" t="inlineStr">
        <is>
          <t>ATIVIDADE OP. EMP.</t>
        </is>
      </c>
      <c r="D94" s="2" t="n">
        <v>5131464</v>
      </c>
      <c r="E94" s="2" t="inlineStr">
        <is>
          <t>MARLON DA CONCEIÇÃO LIMA</t>
        </is>
      </c>
      <c r="F94" s="2" t="n">
        <v>1445</v>
      </c>
      <c r="G94" s="2" t="n">
        <v>55.05</v>
      </c>
      <c r="H94" s="2" t="n">
        <v>26</v>
      </c>
      <c r="I94" s="2" t="n">
        <v>25</v>
      </c>
      <c r="J94" s="2" t="inlineStr">
        <is>
          <t>GPA</t>
        </is>
      </c>
    </row>
    <row r="95">
      <c r="A95" s="2" t="n">
        <v>7</v>
      </c>
      <c r="B95" s="2" t="n">
        <v>409</v>
      </c>
      <c r="C95" s="2" t="inlineStr">
        <is>
          <t>PUXADA RECEB</t>
        </is>
      </c>
      <c r="D95" s="2" t="n">
        <v>5149754</v>
      </c>
      <c r="E95" s="2" t="inlineStr">
        <is>
          <t>Leonardo Ferreira de Souza</t>
        </is>
      </c>
      <c r="F95" s="2" t="n">
        <v>123</v>
      </c>
      <c r="G95" s="2" t="n">
        <v>11.05</v>
      </c>
      <c r="H95" s="2" t="n">
        <v>11</v>
      </c>
      <c r="I95" s="2" t="n">
        <v>22</v>
      </c>
      <c r="J95" s="2" t="inlineStr">
        <is>
          <t>GPA</t>
        </is>
      </c>
    </row>
    <row r="96">
      <c r="A96" s="2" t="n">
        <v>7</v>
      </c>
      <c r="B96" s="2" t="n">
        <v>409</v>
      </c>
      <c r="C96" s="2" t="inlineStr">
        <is>
          <t>SEPARACAO</t>
        </is>
      </c>
      <c r="D96" s="2" t="n">
        <v>5149959</v>
      </c>
      <c r="E96" s="2" t="inlineStr">
        <is>
          <t>Charles D'avila Ferreira</t>
        </is>
      </c>
      <c r="F96" s="2" t="n">
        <v>1905</v>
      </c>
      <c r="G96" s="2" t="n">
        <v>31.27</v>
      </c>
      <c r="H96" s="2" t="n">
        <v>61</v>
      </c>
      <c r="I96" s="2" t="n">
        <v>105</v>
      </c>
      <c r="J96" s="2" t="inlineStr">
        <is>
          <t>GPA</t>
        </is>
      </c>
    </row>
    <row r="97">
      <c r="A97" s="2" t="n">
        <v>7</v>
      </c>
      <c r="B97" s="2" t="n">
        <v>409</v>
      </c>
      <c r="C97" s="2" t="inlineStr">
        <is>
          <t>ATIVIDADE OP. EMP.</t>
        </is>
      </c>
      <c r="D97" s="2" t="n">
        <v>515778</v>
      </c>
      <c r="E97" s="2" t="inlineStr">
        <is>
          <t>Jorge Gustavo Mota Santos De Menezes</t>
        </is>
      </c>
      <c r="F97" s="2" t="n">
        <v>3099</v>
      </c>
      <c r="G97" s="2" t="n">
        <v>57.09</v>
      </c>
      <c r="H97" s="2" t="n">
        <v>54</v>
      </c>
      <c r="I97" s="2" t="n">
        <v>25</v>
      </c>
      <c r="J97" s="2" t="inlineStr">
        <is>
          <t>GPA</t>
        </is>
      </c>
    </row>
    <row r="98">
      <c r="A98" s="2" t="n">
        <v>7</v>
      </c>
      <c r="B98" s="2" t="n">
        <v>409</v>
      </c>
      <c r="C98" s="2" t="inlineStr">
        <is>
          <t>PUXADA RECEB</t>
        </is>
      </c>
      <c r="D98" s="2" t="n">
        <v>5194040</v>
      </c>
      <c r="E98" s="2" t="inlineStr">
        <is>
          <t>Caio Cezar Silva De Medeiros</t>
        </is>
      </c>
      <c r="F98" s="2" t="n">
        <v>187</v>
      </c>
      <c r="G98" s="2" t="n">
        <v>31.66</v>
      </c>
      <c r="H98" s="2" t="n">
        <v>6</v>
      </c>
      <c r="I98" s="2" t="n">
        <v>22</v>
      </c>
      <c r="J98" s="2" t="inlineStr">
        <is>
          <t>GPA</t>
        </is>
      </c>
    </row>
    <row r="99">
      <c r="A99" s="2" t="n">
        <v>7</v>
      </c>
      <c r="B99" s="2" t="n">
        <v>409</v>
      </c>
      <c r="C99" s="2" t="inlineStr">
        <is>
          <t>RECEBIMENTO</t>
        </is>
      </c>
      <c r="D99" s="2" t="n">
        <v>5194040</v>
      </c>
      <c r="E99" s="2" t="inlineStr">
        <is>
          <t>Caio Cezar Silva De Medeiros</t>
        </is>
      </c>
      <c r="F99" s="2" t="n">
        <v>4</v>
      </c>
      <c r="G99" s="2" t="n">
        <v>5.5</v>
      </c>
      <c r="H99" s="2" t="n">
        <v>1</v>
      </c>
      <c r="I99" s="2" t="n">
        <v>25</v>
      </c>
      <c r="J99" s="2" t="inlineStr">
        <is>
          <t>GPA</t>
        </is>
      </c>
    </row>
    <row r="100">
      <c r="A100" s="2" t="n">
        <v>7</v>
      </c>
      <c r="B100" s="2" t="n">
        <v>409</v>
      </c>
      <c r="C100" s="2" t="inlineStr">
        <is>
          <t>CARREGAMENTO</t>
        </is>
      </c>
      <c r="D100" s="2" t="n">
        <v>5194334</v>
      </c>
      <c r="E100" s="2" t="inlineStr">
        <is>
          <t>Rogerio De Jesus Rosa</t>
        </is>
      </c>
      <c r="F100" s="2" t="n">
        <v>376</v>
      </c>
      <c r="G100" s="2" t="n">
        <v>6.62</v>
      </c>
      <c r="H100" s="2" t="n">
        <v>57</v>
      </c>
      <c r="I100" s="2" t="n">
        <v>24</v>
      </c>
      <c r="J100" s="2" t="inlineStr">
        <is>
          <t>GPA</t>
        </is>
      </c>
    </row>
    <row r="101">
      <c r="A101" s="2" t="n">
        <v>7</v>
      </c>
      <c r="B101" s="2" t="n">
        <v>409</v>
      </c>
      <c r="C101" s="2" t="inlineStr">
        <is>
          <t>ATIVIDADE OP. EMP.</t>
        </is>
      </c>
      <c r="D101" s="2" t="n">
        <v>5194555</v>
      </c>
      <c r="E101" s="2" t="inlineStr">
        <is>
          <t>Sergio Antonio Goncalves</t>
        </is>
      </c>
      <c r="F101" s="2" t="n">
        <v>2171</v>
      </c>
      <c r="G101" s="2" t="n">
        <v>70.43000000000001</v>
      </c>
      <c r="H101" s="2" t="n">
        <v>31</v>
      </c>
      <c r="I101" s="2" t="n">
        <v>25</v>
      </c>
      <c r="J101" s="2" t="inlineStr">
        <is>
          <t>GPA</t>
        </is>
      </c>
    </row>
    <row r="102">
      <c r="A102" s="2" t="n">
        <v>7</v>
      </c>
      <c r="B102" s="2" t="n">
        <v>409</v>
      </c>
      <c r="C102" s="2" t="inlineStr">
        <is>
          <t>PUXADA RECEB</t>
        </is>
      </c>
      <c r="D102" s="2" t="n">
        <v>522668</v>
      </c>
      <c r="E102" s="2" t="inlineStr">
        <is>
          <t>Giovani Belarmino Borges</t>
        </is>
      </c>
      <c r="F102" s="2" t="n">
        <v>229</v>
      </c>
      <c r="G102" s="2" t="n">
        <v>7.68</v>
      </c>
      <c r="H102" s="2" t="n">
        <v>30</v>
      </c>
      <c r="I102" s="2" t="n">
        <v>22</v>
      </c>
      <c r="J102" s="2" t="inlineStr">
        <is>
          <t>GPA</t>
        </is>
      </c>
    </row>
    <row r="103">
      <c r="A103" s="2" t="n">
        <v>7</v>
      </c>
      <c r="B103" s="2" t="n">
        <v>409</v>
      </c>
      <c r="C103" s="2" t="inlineStr">
        <is>
          <t>RECEBIMENTO</t>
        </is>
      </c>
      <c r="D103" s="2" t="n">
        <v>522668</v>
      </c>
      <c r="E103" s="2" t="inlineStr">
        <is>
          <t>Giovani Belarmino Borges</t>
        </is>
      </c>
      <c r="F103" s="2" t="n">
        <v>657</v>
      </c>
      <c r="G103" s="2" t="n">
        <v>14.56</v>
      </c>
      <c r="H103" s="2" t="n">
        <v>45</v>
      </c>
      <c r="I103" s="2" t="n">
        <v>25</v>
      </c>
      <c r="J103" s="2" t="inlineStr">
        <is>
          <t>GPA</t>
        </is>
      </c>
    </row>
    <row r="104">
      <c r="A104" s="2" t="n">
        <v>7</v>
      </c>
      <c r="B104" s="2" t="n">
        <v>409</v>
      </c>
      <c r="C104" s="2" t="inlineStr">
        <is>
          <t>ATIVIDADE OP. EMP.</t>
        </is>
      </c>
      <c r="D104" s="2" t="n">
        <v>525291</v>
      </c>
      <c r="E104" s="2" t="inlineStr">
        <is>
          <t>Luis Herrera Lozano</t>
        </is>
      </c>
      <c r="F104" s="2" t="n">
        <v>2731</v>
      </c>
      <c r="G104" s="2" t="n">
        <v>84.56</v>
      </c>
      <c r="H104" s="2" t="n">
        <v>32</v>
      </c>
      <c r="I104" s="2" t="n">
        <v>25</v>
      </c>
      <c r="J104" s="2" t="inlineStr">
        <is>
          <t>GPA</t>
        </is>
      </c>
    </row>
    <row r="105">
      <c r="A105" s="2" t="n">
        <v>7</v>
      </c>
      <c r="B105" s="2" t="n">
        <v>409</v>
      </c>
      <c r="C105" s="2" t="inlineStr">
        <is>
          <t>CARREGAMENTO</t>
        </is>
      </c>
      <c r="D105" s="2" t="n">
        <v>5289793</v>
      </c>
      <c r="E105" s="2" t="inlineStr">
        <is>
          <t>Felipe Duarte Do Nascimento</t>
        </is>
      </c>
      <c r="F105" s="2" t="n">
        <v>189</v>
      </c>
      <c r="G105" s="2" t="n">
        <v>4.93</v>
      </c>
      <c r="H105" s="2" t="n">
        <v>38</v>
      </c>
      <c r="I105" s="2" t="n">
        <v>24</v>
      </c>
      <c r="J105" s="2" t="inlineStr">
        <is>
          <t>GPA</t>
        </is>
      </c>
    </row>
    <row r="106">
      <c r="A106" s="2" t="n">
        <v>7</v>
      </c>
      <c r="B106" s="2" t="n">
        <v>409</v>
      </c>
      <c r="C106" s="2" t="inlineStr">
        <is>
          <t>SEPARACAO</t>
        </is>
      </c>
      <c r="D106" s="2" t="n">
        <v>5289793</v>
      </c>
      <c r="E106" s="2" t="inlineStr">
        <is>
          <t>Felipe Duarte Do Nascimento</t>
        </is>
      </c>
      <c r="F106" s="2" t="n">
        <v>1172</v>
      </c>
      <c r="G106" s="2" t="n">
        <v>14.16</v>
      </c>
      <c r="H106" s="2" t="n">
        <v>83</v>
      </c>
      <c r="I106" s="2" t="n">
        <v>105</v>
      </c>
      <c r="J106" s="2" t="inlineStr">
        <is>
          <t>GPA</t>
        </is>
      </c>
    </row>
    <row r="107">
      <c r="A107" s="2" t="n">
        <v>7</v>
      </c>
      <c r="B107" s="2" t="n">
        <v>409</v>
      </c>
      <c r="C107" s="2" t="inlineStr">
        <is>
          <t>PUXADA RECEB</t>
        </is>
      </c>
      <c r="D107" s="2" t="n">
        <v>5305047</v>
      </c>
      <c r="E107" s="2" t="inlineStr">
        <is>
          <t>Glauco Silveira Ramos</t>
        </is>
      </c>
      <c r="F107" s="2" t="n">
        <v>614</v>
      </c>
      <c r="G107" s="2" t="n">
        <v>17.59</v>
      </c>
      <c r="H107" s="2" t="n">
        <v>35</v>
      </c>
      <c r="I107" s="2" t="n">
        <v>22</v>
      </c>
      <c r="J107" s="2" t="inlineStr">
        <is>
          <t>GPA</t>
        </is>
      </c>
    </row>
    <row r="108">
      <c r="A108" s="2" t="n">
        <v>7</v>
      </c>
      <c r="B108" s="2" t="n">
        <v>409</v>
      </c>
      <c r="C108" s="2" t="inlineStr">
        <is>
          <t>SEPARACAO</t>
        </is>
      </c>
      <c r="D108" s="2" t="n">
        <v>5305047</v>
      </c>
      <c r="E108" s="2" t="inlineStr">
        <is>
          <t>Glauco Silveira Ramos</t>
        </is>
      </c>
      <c r="F108" s="2" t="n">
        <v>4467</v>
      </c>
      <c r="G108" s="2" t="n">
        <v>48.04</v>
      </c>
      <c r="H108" s="2" t="n">
        <v>93</v>
      </c>
      <c r="I108" s="2" t="n">
        <v>105</v>
      </c>
      <c r="J108" s="2" t="inlineStr">
        <is>
          <t>GPA</t>
        </is>
      </c>
    </row>
    <row r="109">
      <c r="A109" s="2" t="n">
        <v>7</v>
      </c>
      <c r="B109" s="2" t="n">
        <v>409</v>
      </c>
      <c r="C109" s="2" t="inlineStr">
        <is>
          <t>CARREGAMENTO</t>
        </is>
      </c>
      <c r="D109" s="2" t="n">
        <v>533846</v>
      </c>
      <c r="E109" s="2" t="inlineStr">
        <is>
          <t>Bruno Sousa Silva</t>
        </is>
      </c>
      <c r="F109" s="2" t="n">
        <v>377</v>
      </c>
      <c r="G109" s="2" t="n">
        <v>5.36</v>
      </c>
      <c r="H109" s="2" t="n">
        <v>70</v>
      </c>
      <c r="I109" s="2" t="n">
        <v>24</v>
      </c>
      <c r="J109" s="2" t="inlineStr">
        <is>
          <t>GPA</t>
        </is>
      </c>
    </row>
    <row r="110">
      <c r="A110" s="2" t="n">
        <v>7</v>
      </c>
      <c r="B110" s="2" t="n">
        <v>409</v>
      </c>
      <c r="C110" s="2" t="inlineStr">
        <is>
          <t>SEPARACAO</t>
        </is>
      </c>
      <c r="D110" s="2" t="n">
        <v>533846</v>
      </c>
      <c r="E110" s="2" t="inlineStr">
        <is>
          <t>Bruno Sousa Silva</t>
        </is>
      </c>
      <c r="F110" s="2" t="n">
        <v>457</v>
      </c>
      <c r="G110" s="2" t="n">
        <v>6.2</v>
      </c>
      <c r="H110" s="2" t="n">
        <v>74</v>
      </c>
      <c r="I110" s="2" t="n">
        <v>105</v>
      </c>
      <c r="J110" s="2" t="inlineStr">
        <is>
          <t>GPA</t>
        </is>
      </c>
    </row>
    <row r="111">
      <c r="A111" s="2" t="n">
        <v>7</v>
      </c>
      <c r="B111" s="2" t="n">
        <v>409</v>
      </c>
      <c r="C111" s="2" t="inlineStr">
        <is>
          <t>CARREGAMENTO</t>
        </is>
      </c>
      <c r="D111" s="2" t="n">
        <v>534568</v>
      </c>
      <c r="E111" s="2" t="inlineStr">
        <is>
          <t>Antonio Carlos Da Silva Guerra</t>
        </is>
      </c>
      <c r="F111" s="2" t="n">
        <v>44</v>
      </c>
      <c r="G111" s="2" t="n">
        <v>0.82</v>
      </c>
      <c r="H111" s="2" t="n">
        <v>54</v>
      </c>
      <c r="I111" s="2" t="n">
        <v>24</v>
      </c>
      <c r="J111" s="2" t="inlineStr">
        <is>
          <t>GPA</t>
        </is>
      </c>
    </row>
    <row r="112">
      <c r="A112" s="2" t="n">
        <v>7</v>
      </c>
      <c r="B112" s="2" t="n">
        <v>409</v>
      </c>
      <c r="C112" s="2" t="inlineStr">
        <is>
          <t>PUXADA RECEB</t>
        </is>
      </c>
      <c r="D112" s="2" t="n">
        <v>534568</v>
      </c>
      <c r="E112" s="2" t="inlineStr">
        <is>
          <t>Antonio Carlos Da Silva Guerra</t>
        </is>
      </c>
      <c r="F112" s="2" t="n">
        <v>81</v>
      </c>
      <c r="G112" s="2" t="n">
        <v>1.35</v>
      </c>
      <c r="H112" s="2" t="n">
        <v>60</v>
      </c>
      <c r="I112" s="2" t="n">
        <v>22</v>
      </c>
      <c r="J112" s="2" t="inlineStr">
        <is>
          <t>GPA</t>
        </is>
      </c>
    </row>
    <row r="113">
      <c r="A113" s="2" t="n">
        <v>7</v>
      </c>
      <c r="B113" s="2" t="n">
        <v>409</v>
      </c>
      <c r="C113" s="2" t="inlineStr">
        <is>
          <t>RECEBIMENTO</t>
        </is>
      </c>
      <c r="D113" s="2" t="n">
        <v>534568</v>
      </c>
      <c r="E113" s="2" t="inlineStr">
        <is>
          <t>Antonio Carlos Da Silva Guerra</t>
        </is>
      </c>
      <c r="F113" s="2" t="n">
        <v>1383</v>
      </c>
      <c r="G113" s="2" t="n">
        <v>48.75</v>
      </c>
      <c r="H113" s="2" t="n">
        <v>28</v>
      </c>
      <c r="I113" s="2" t="n">
        <v>25</v>
      </c>
      <c r="J113" s="2" t="inlineStr">
        <is>
          <t>GPA</t>
        </is>
      </c>
    </row>
    <row r="114">
      <c r="A114" s="2" t="n">
        <v>7</v>
      </c>
      <c r="B114" s="2" t="n">
        <v>409</v>
      </c>
      <c r="C114" s="2" t="inlineStr">
        <is>
          <t>ATIVIDADE OP. EMP.</t>
        </is>
      </c>
      <c r="D114" s="2" t="n">
        <v>536290</v>
      </c>
      <c r="E114" s="2" t="inlineStr">
        <is>
          <t>Lincoln Freire Soares</t>
        </is>
      </c>
      <c r="F114" s="2" t="n">
        <v>1780</v>
      </c>
      <c r="G114" s="2" t="n">
        <v>40.84</v>
      </c>
      <c r="H114" s="2" t="n">
        <v>44</v>
      </c>
      <c r="I114" s="2" t="n">
        <v>25</v>
      </c>
      <c r="J114" s="2" t="inlineStr">
        <is>
          <t>GPA</t>
        </is>
      </c>
    </row>
    <row r="115">
      <c r="A115" s="2" t="n">
        <v>7</v>
      </c>
      <c r="B115" s="2" t="n">
        <v>409</v>
      </c>
      <c r="C115" s="2" t="inlineStr">
        <is>
          <t>PUXADA RECEB</t>
        </is>
      </c>
      <c r="D115" s="2" t="n">
        <v>540917</v>
      </c>
      <c r="E115" s="2" t="inlineStr">
        <is>
          <t>Rafael Jose da Silva</t>
        </is>
      </c>
      <c r="F115" s="2" t="n">
        <v>79</v>
      </c>
      <c r="G115" s="2" t="n">
        <v>2.22</v>
      </c>
      <c r="H115" s="2" t="n">
        <v>36</v>
      </c>
      <c r="I115" s="2" t="n">
        <v>22</v>
      </c>
      <c r="J115" s="2" t="inlineStr">
        <is>
          <t>GPA</t>
        </is>
      </c>
    </row>
    <row r="116">
      <c r="A116" s="2" t="n">
        <v>7</v>
      </c>
      <c r="B116" s="2" t="n">
        <v>409</v>
      </c>
      <c r="C116" s="2" t="inlineStr">
        <is>
          <t>RECEBIMENTO</t>
        </is>
      </c>
      <c r="D116" s="2" t="n">
        <v>540917</v>
      </c>
      <c r="E116" s="2" t="inlineStr">
        <is>
          <t>Rafael Jose da Silva</t>
        </is>
      </c>
      <c r="F116" s="2" t="n">
        <v>1271</v>
      </c>
      <c r="G116" s="2" t="n">
        <v>27.8</v>
      </c>
      <c r="H116" s="2" t="n">
        <v>46</v>
      </c>
      <c r="I116" s="2" t="n">
        <v>25</v>
      </c>
      <c r="J116" s="2" t="inlineStr">
        <is>
          <t>GPA</t>
        </is>
      </c>
    </row>
    <row r="117">
      <c r="A117" s="2" t="n">
        <v>7</v>
      </c>
      <c r="B117" s="2" t="n">
        <v>409</v>
      </c>
      <c r="C117" s="2" t="inlineStr">
        <is>
          <t>ATIVIDADE OP. EMP.</t>
        </is>
      </c>
      <c r="D117" s="2" t="n">
        <v>5442230</v>
      </c>
      <c r="E117" s="2" t="inlineStr">
        <is>
          <t>Anderson Marcos Dos Reis Matta</t>
        </is>
      </c>
      <c r="F117" s="2" t="n">
        <v>2107</v>
      </c>
      <c r="G117" s="2" t="n">
        <v>62.88</v>
      </c>
      <c r="H117" s="2" t="n">
        <v>34</v>
      </c>
      <c r="I117" s="2" t="n">
        <v>25</v>
      </c>
      <c r="J117" s="2" t="inlineStr">
        <is>
          <t>GPA</t>
        </is>
      </c>
    </row>
    <row r="118">
      <c r="A118" s="2" t="n">
        <v>7</v>
      </c>
      <c r="B118" s="2" t="n">
        <v>409</v>
      </c>
      <c r="C118" s="2" t="inlineStr">
        <is>
          <t>CARREGAMENTO</t>
        </is>
      </c>
      <c r="D118" s="2" t="n">
        <v>5445523</v>
      </c>
      <c r="E118" s="2" t="inlineStr">
        <is>
          <t>Renato Cajazeira Da Silva</t>
        </is>
      </c>
      <c r="F118" s="2" t="n">
        <v>234</v>
      </c>
      <c r="G118" s="2" t="n">
        <v>5.74</v>
      </c>
      <c r="H118" s="2" t="n">
        <v>41</v>
      </c>
      <c r="I118" s="2" t="n">
        <v>24</v>
      </c>
      <c r="J118" s="2" t="inlineStr">
        <is>
          <t>GPA</t>
        </is>
      </c>
    </row>
    <row r="119">
      <c r="A119" s="2" t="n">
        <v>7</v>
      </c>
      <c r="B119" s="2" t="n">
        <v>409</v>
      </c>
      <c r="C119" s="2" t="inlineStr">
        <is>
          <t>SEPARACAO</t>
        </is>
      </c>
      <c r="D119" s="2" t="n">
        <v>5445523</v>
      </c>
      <c r="E119" s="2" t="inlineStr">
        <is>
          <t>Renato Cajazeira Da Silva</t>
        </is>
      </c>
      <c r="F119" s="2" t="n">
        <v>100</v>
      </c>
      <c r="G119" s="2" t="n">
        <v>3.49</v>
      </c>
      <c r="H119" s="2" t="n">
        <v>29</v>
      </c>
      <c r="I119" s="2" t="n">
        <v>105</v>
      </c>
      <c r="J119" s="2" t="inlineStr">
        <is>
          <t>GPA</t>
        </is>
      </c>
    </row>
    <row r="120">
      <c r="A120" s="2" t="n">
        <v>7</v>
      </c>
      <c r="B120" s="2" t="n">
        <v>409</v>
      </c>
      <c r="C120" s="2" t="inlineStr">
        <is>
          <t>PUXADA RECEB</t>
        </is>
      </c>
      <c r="D120" s="2" t="n">
        <v>5446082</v>
      </c>
      <c r="E120" s="2" t="inlineStr">
        <is>
          <t>Aleandro Oliveira Da Silva</t>
        </is>
      </c>
      <c r="F120" s="2" t="n">
        <v>281</v>
      </c>
      <c r="G120" s="2" t="n">
        <v>11.19</v>
      </c>
      <c r="H120" s="2" t="n">
        <v>25</v>
      </c>
      <c r="I120" s="2" t="n">
        <v>22</v>
      </c>
      <c r="J120" s="2" t="inlineStr">
        <is>
          <t>GPA</t>
        </is>
      </c>
    </row>
    <row r="121">
      <c r="A121" s="2" t="n">
        <v>7</v>
      </c>
      <c r="B121" s="2" t="n">
        <v>409</v>
      </c>
      <c r="C121" s="2" t="inlineStr">
        <is>
          <t>SEPARACAO</t>
        </is>
      </c>
      <c r="D121" s="2" t="n">
        <v>5446082</v>
      </c>
      <c r="E121" s="2" t="inlineStr">
        <is>
          <t>Aleandro Oliveira Da Silva</t>
        </is>
      </c>
      <c r="F121" s="2" t="n">
        <v>6518</v>
      </c>
      <c r="G121" s="2" t="n">
        <v>86.75</v>
      </c>
      <c r="H121" s="2" t="n">
        <v>75</v>
      </c>
      <c r="I121" s="2" t="n">
        <v>105</v>
      </c>
      <c r="J121" s="2" t="inlineStr">
        <is>
          <t>GPA</t>
        </is>
      </c>
    </row>
    <row r="122">
      <c r="A122" s="2" t="n">
        <v>7</v>
      </c>
      <c r="B122" s="2" t="n">
        <v>409</v>
      </c>
      <c r="C122" s="2" t="inlineStr">
        <is>
          <t>PUXADA RECEB</t>
        </is>
      </c>
      <c r="D122" s="2" t="n">
        <v>5446384</v>
      </c>
      <c r="E122" s="2" t="inlineStr">
        <is>
          <t>Leonardo Montezuma Ferreira</t>
        </is>
      </c>
      <c r="F122" s="2" t="n">
        <v>350</v>
      </c>
      <c r="G122" s="2" t="n">
        <v>48.37</v>
      </c>
      <c r="H122" s="2" t="n">
        <v>7</v>
      </c>
      <c r="I122" s="2" t="n">
        <v>22</v>
      </c>
      <c r="J122" s="2" t="inlineStr">
        <is>
          <t>GPA</t>
        </is>
      </c>
    </row>
    <row r="123">
      <c r="A123" s="2" t="n">
        <v>7</v>
      </c>
      <c r="B123" s="2" t="n">
        <v>409</v>
      </c>
      <c r="C123" s="2" t="inlineStr">
        <is>
          <t>RECEBIMENTO</t>
        </is>
      </c>
      <c r="D123" s="2" t="n">
        <v>5446384</v>
      </c>
      <c r="E123" s="2" t="inlineStr">
        <is>
          <t>Leonardo Montezuma Ferreira</t>
        </is>
      </c>
      <c r="F123" s="2" t="n">
        <v>97</v>
      </c>
      <c r="G123" s="2" t="n">
        <v>31.63</v>
      </c>
      <c r="H123" s="2" t="n">
        <v>3</v>
      </c>
      <c r="I123" s="2" t="n">
        <v>25</v>
      </c>
      <c r="J123" s="2" t="inlineStr">
        <is>
          <t>GPA</t>
        </is>
      </c>
    </row>
    <row r="124">
      <c r="A124" s="2" t="n">
        <v>7</v>
      </c>
      <c r="B124" s="2" t="n">
        <v>409</v>
      </c>
      <c r="C124" s="2" t="inlineStr">
        <is>
          <t>PUXADA RECEB</t>
        </is>
      </c>
      <c r="D124" s="2" t="n">
        <v>5447798</v>
      </c>
      <c r="E124" s="2" t="inlineStr">
        <is>
          <t>Gustavo Da Silva Rodrigues</t>
        </is>
      </c>
      <c r="F124" s="2" t="n">
        <v>572</v>
      </c>
      <c r="G124" s="2" t="n">
        <v>18.76</v>
      </c>
      <c r="H124" s="2" t="n">
        <v>30</v>
      </c>
      <c r="I124" s="2" t="n">
        <v>22</v>
      </c>
      <c r="J124" s="2" t="inlineStr">
        <is>
          <t>GPA</t>
        </is>
      </c>
    </row>
    <row r="125">
      <c r="A125" s="2" t="n">
        <v>7</v>
      </c>
      <c r="B125" s="2" t="n">
        <v>409</v>
      </c>
      <c r="C125" s="2" t="inlineStr">
        <is>
          <t>RECEBIMENTO</t>
        </is>
      </c>
      <c r="D125" s="2" t="n">
        <v>5447798</v>
      </c>
      <c r="E125" s="2" t="inlineStr">
        <is>
          <t>Gustavo Da Silva Rodrigues</t>
        </is>
      </c>
      <c r="F125" s="2" t="n">
        <v>170</v>
      </c>
      <c r="G125" s="2" t="n">
        <v>0.28</v>
      </c>
      <c r="H125" s="2" t="n">
        <v>607</v>
      </c>
      <c r="I125" s="2" t="n">
        <v>25</v>
      </c>
      <c r="J125" s="2" t="inlineStr">
        <is>
          <t>GPA</t>
        </is>
      </c>
    </row>
    <row r="126">
      <c r="A126" s="2" t="n">
        <v>7</v>
      </c>
      <c r="B126" s="2" t="n">
        <v>409</v>
      </c>
      <c r="C126" s="2" t="inlineStr">
        <is>
          <t>SEPARACAO</t>
        </is>
      </c>
      <c r="D126" s="2" t="n">
        <v>5447798</v>
      </c>
      <c r="E126" s="2" t="inlineStr">
        <is>
          <t>Gustavo Da Silva Rodrigues</t>
        </is>
      </c>
      <c r="F126" s="2" t="n">
        <v>2052</v>
      </c>
      <c r="G126" s="2" t="n">
        <v>33.98</v>
      </c>
      <c r="H126" s="2" t="n">
        <v>60</v>
      </c>
      <c r="I126" s="2" t="n">
        <v>105</v>
      </c>
      <c r="J126" s="2" t="inlineStr">
        <is>
          <t>GPA</t>
        </is>
      </c>
    </row>
    <row r="127">
      <c r="A127" s="2" t="n">
        <v>7</v>
      </c>
      <c r="B127" s="2" t="n">
        <v>409</v>
      </c>
      <c r="C127" s="2" t="inlineStr">
        <is>
          <t>CARREGAMENTO</t>
        </is>
      </c>
      <c r="D127" s="2" t="n">
        <v>5448140</v>
      </c>
      <c r="E127" s="2" t="inlineStr">
        <is>
          <t>Washington Alves Da Silva</t>
        </is>
      </c>
      <c r="F127" s="2" t="n">
        <v>851</v>
      </c>
      <c r="G127" s="2" t="n">
        <v>17.99</v>
      </c>
      <c r="H127" s="2" t="n">
        <v>47</v>
      </c>
      <c r="I127" s="2" t="n">
        <v>24</v>
      </c>
      <c r="J127" s="2" t="inlineStr">
        <is>
          <t>GPA</t>
        </is>
      </c>
    </row>
    <row r="128">
      <c r="A128" s="2" t="n">
        <v>7</v>
      </c>
      <c r="B128" s="2" t="n">
        <v>409</v>
      </c>
      <c r="C128" s="2" t="inlineStr">
        <is>
          <t>PUXADA RECEB</t>
        </is>
      </c>
      <c r="D128" s="2" t="n">
        <v>5448140</v>
      </c>
      <c r="E128" s="2" t="inlineStr">
        <is>
          <t>Washington Alves Da Silva</t>
        </is>
      </c>
      <c r="F128" s="2" t="n">
        <v>10</v>
      </c>
      <c r="G128" s="2" t="n">
        <v>0.16</v>
      </c>
      <c r="H128" s="2" t="n">
        <v>63</v>
      </c>
      <c r="I128" s="2" t="n">
        <v>22</v>
      </c>
      <c r="J128" s="2" t="inlineStr">
        <is>
          <t>GPA</t>
        </is>
      </c>
    </row>
    <row r="129">
      <c r="A129" s="2" t="n">
        <v>7</v>
      </c>
      <c r="B129" s="2" t="n">
        <v>409</v>
      </c>
      <c r="C129" s="2" t="inlineStr">
        <is>
          <t>SEPARACAO</t>
        </is>
      </c>
      <c r="D129" s="2" t="n">
        <v>5448140</v>
      </c>
      <c r="E129" s="2" t="inlineStr">
        <is>
          <t>Washington Alves Da Silva</t>
        </is>
      </c>
      <c r="F129" s="2" t="n">
        <v>206</v>
      </c>
      <c r="G129" s="2" t="n">
        <v>1.68</v>
      </c>
      <c r="H129" s="2" t="n">
        <v>123</v>
      </c>
      <c r="I129" s="2" t="n">
        <v>105</v>
      </c>
      <c r="J129" s="2" t="inlineStr">
        <is>
          <t>GPA</t>
        </is>
      </c>
    </row>
    <row r="130">
      <c r="A130" s="2" t="n">
        <v>7</v>
      </c>
      <c r="B130" s="2" t="n">
        <v>409</v>
      </c>
      <c r="C130" s="2" t="inlineStr">
        <is>
          <t>CARREGAMENTO</t>
        </is>
      </c>
      <c r="D130" s="2" t="n">
        <v>5448352</v>
      </c>
      <c r="E130" s="2" t="inlineStr">
        <is>
          <t>Kaique Diogo Lopes Vidal Gomes</t>
        </is>
      </c>
      <c r="F130" s="2" t="n">
        <v>56</v>
      </c>
      <c r="G130" s="2" t="n">
        <v>1.25</v>
      </c>
      <c r="H130" s="2" t="n">
        <v>45</v>
      </c>
      <c r="I130" s="2" t="n">
        <v>24</v>
      </c>
      <c r="J130" s="2" t="inlineStr">
        <is>
          <t>GPA</t>
        </is>
      </c>
    </row>
    <row r="131">
      <c r="A131" s="2" t="n">
        <v>7</v>
      </c>
      <c r="B131" s="2" t="n">
        <v>409</v>
      </c>
      <c r="C131" s="2" t="inlineStr">
        <is>
          <t>PUXADA RECEB</t>
        </is>
      </c>
      <c r="D131" s="2" t="n">
        <v>5448352</v>
      </c>
      <c r="E131" s="2" t="inlineStr">
        <is>
          <t>Kaique Diogo Lopes Vidal Gomes</t>
        </is>
      </c>
      <c r="F131" s="2" t="n">
        <v>66</v>
      </c>
      <c r="G131" s="2" t="n">
        <v>1.68</v>
      </c>
      <c r="H131" s="2" t="n">
        <v>39</v>
      </c>
      <c r="I131" s="2" t="n">
        <v>22</v>
      </c>
      <c r="J131" s="2" t="inlineStr">
        <is>
          <t>GPA</t>
        </is>
      </c>
    </row>
    <row r="132">
      <c r="A132" s="2" t="n">
        <v>7</v>
      </c>
      <c r="B132" s="2" t="n">
        <v>409</v>
      </c>
      <c r="C132" s="2" t="inlineStr">
        <is>
          <t>RECEBIMENTO</t>
        </is>
      </c>
      <c r="D132" s="2" t="n">
        <v>5448352</v>
      </c>
      <c r="E132" s="2" t="inlineStr">
        <is>
          <t>Kaique Diogo Lopes Vidal Gomes</t>
        </is>
      </c>
      <c r="F132" s="2" t="n">
        <v>31</v>
      </c>
      <c r="G132" s="2" t="n">
        <v>0.9399999999999999</v>
      </c>
      <c r="H132" s="2" t="n">
        <v>33</v>
      </c>
      <c r="I132" s="2" t="n">
        <v>25</v>
      </c>
      <c r="J132" s="2" t="inlineStr">
        <is>
          <t>GPA</t>
        </is>
      </c>
    </row>
    <row r="133">
      <c r="A133" s="2" t="n">
        <v>7</v>
      </c>
      <c r="B133" s="2" t="n">
        <v>409</v>
      </c>
      <c r="C133" s="2" t="inlineStr">
        <is>
          <t>SEPARACAO</t>
        </is>
      </c>
      <c r="D133" s="2" t="n">
        <v>5448352</v>
      </c>
      <c r="E133" s="2" t="inlineStr">
        <is>
          <t>Kaique Diogo Lopes Vidal Gomes</t>
        </is>
      </c>
      <c r="F133" s="2" t="n">
        <v>2307</v>
      </c>
      <c r="G133" s="2" t="n">
        <v>16</v>
      </c>
      <c r="H133" s="2" t="n">
        <v>144</v>
      </c>
      <c r="I133" s="2" t="n">
        <v>105</v>
      </c>
      <c r="J133" s="2" t="inlineStr">
        <is>
          <t>GPA</t>
        </is>
      </c>
    </row>
    <row r="134">
      <c r="A134" s="2" t="n">
        <v>7</v>
      </c>
      <c r="B134" s="2" t="n">
        <v>409</v>
      </c>
      <c r="C134" s="2" t="inlineStr">
        <is>
          <t>PUXADA RECEB</t>
        </is>
      </c>
      <c r="D134" s="2" t="n">
        <v>5448360</v>
      </c>
      <c r="E134" s="2" t="inlineStr">
        <is>
          <t>Lucas Da Silva Venceslau</t>
        </is>
      </c>
      <c r="F134" s="2" t="n">
        <v>47</v>
      </c>
      <c r="G134" s="2" t="n">
        <v>0.45</v>
      </c>
      <c r="H134" s="2" t="n">
        <v>104</v>
      </c>
      <c r="I134" s="2" t="n">
        <v>22</v>
      </c>
      <c r="J134" s="2" t="inlineStr">
        <is>
          <t>GPA</t>
        </is>
      </c>
    </row>
    <row r="135">
      <c r="A135" s="2" t="n">
        <v>7</v>
      </c>
      <c r="B135" s="2" t="n">
        <v>409</v>
      </c>
      <c r="C135" s="2" t="inlineStr">
        <is>
          <t>RECEBIMENTO</t>
        </is>
      </c>
      <c r="D135" s="2" t="n">
        <v>5448360</v>
      </c>
      <c r="E135" s="2" t="inlineStr">
        <is>
          <t>Lucas Da Silva Venceslau</t>
        </is>
      </c>
      <c r="F135" s="2" t="n">
        <v>644</v>
      </c>
      <c r="G135" s="2" t="n">
        <v>12.88</v>
      </c>
      <c r="H135" s="2" t="n">
        <v>50</v>
      </c>
      <c r="I135" s="2" t="n">
        <v>25</v>
      </c>
      <c r="J135" s="2" t="inlineStr">
        <is>
          <t>GPA</t>
        </is>
      </c>
    </row>
    <row r="136">
      <c r="A136" s="2" t="n">
        <v>7</v>
      </c>
      <c r="B136" s="2" t="n">
        <v>409</v>
      </c>
      <c r="C136" s="2" t="inlineStr">
        <is>
          <t>SEPARACAO</t>
        </is>
      </c>
      <c r="D136" s="2" t="n">
        <v>5448360</v>
      </c>
      <c r="E136" s="2" t="inlineStr">
        <is>
          <t>Lucas Da Silva Venceslau</t>
        </is>
      </c>
      <c r="F136" s="2" t="n">
        <v>1437</v>
      </c>
      <c r="G136" s="2" t="n">
        <v>10.58</v>
      </c>
      <c r="H136" s="2" t="n">
        <v>136</v>
      </c>
      <c r="I136" s="2" t="n">
        <v>105</v>
      </c>
      <c r="J136" s="2" t="inlineStr">
        <is>
          <t>GPA</t>
        </is>
      </c>
    </row>
    <row r="137">
      <c r="A137" s="2" t="n">
        <v>7</v>
      </c>
      <c r="B137" s="2" t="n">
        <v>409</v>
      </c>
      <c r="C137" s="2" t="inlineStr">
        <is>
          <t>PUXADA RECEB</t>
        </is>
      </c>
      <c r="D137" s="2" t="n">
        <v>5448379</v>
      </c>
      <c r="E137" s="2" t="inlineStr">
        <is>
          <t>Matheus Henrique De Souza</t>
        </is>
      </c>
      <c r="F137" s="2" t="n">
        <v>13</v>
      </c>
      <c r="G137" s="2" t="n">
        <v>0.6</v>
      </c>
      <c r="H137" s="2" t="n">
        <v>22</v>
      </c>
      <c r="I137" s="2" t="n">
        <v>22</v>
      </c>
      <c r="J137" s="2" t="inlineStr">
        <is>
          <t>GPA</t>
        </is>
      </c>
    </row>
    <row r="138">
      <c r="A138" s="2" t="n">
        <v>7</v>
      </c>
      <c r="B138" s="2" t="n">
        <v>409</v>
      </c>
      <c r="C138" s="2" t="inlineStr">
        <is>
          <t>PUXADA RECEB</t>
        </is>
      </c>
      <c r="D138" s="2" t="n">
        <v>5448409</v>
      </c>
      <c r="E138" s="2" t="inlineStr">
        <is>
          <t>Allan Adao Da Silva</t>
        </is>
      </c>
      <c r="F138" s="2" t="n">
        <v>166</v>
      </c>
      <c r="G138" s="2" t="n">
        <v>2.84</v>
      </c>
      <c r="H138" s="2" t="n">
        <v>58</v>
      </c>
      <c r="I138" s="2" t="n">
        <v>22</v>
      </c>
      <c r="J138" s="2" t="inlineStr">
        <is>
          <t>GPA</t>
        </is>
      </c>
    </row>
    <row r="139">
      <c r="A139" s="2" t="n">
        <v>7</v>
      </c>
      <c r="B139" s="2" t="n">
        <v>409</v>
      </c>
      <c r="C139" s="2" t="inlineStr">
        <is>
          <t>SEPARACAO</t>
        </is>
      </c>
      <c r="D139" s="2" t="n">
        <v>5448409</v>
      </c>
      <c r="E139" s="2" t="inlineStr">
        <is>
          <t>Allan Adao Da Silva</t>
        </is>
      </c>
      <c r="F139" s="2" t="n">
        <v>256</v>
      </c>
      <c r="G139" s="2" t="n">
        <v>3.05</v>
      </c>
      <c r="H139" s="2" t="n">
        <v>84</v>
      </c>
      <c r="I139" s="2" t="n">
        <v>105</v>
      </c>
      <c r="J139" s="2" t="inlineStr">
        <is>
          <t>GPA</t>
        </is>
      </c>
    </row>
    <row r="140">
      <c r="A140" s="2" t="n">
        <v>7</v>
      </c>
      <c r="B140" s="2" t="n">
        <v>409</v>
      </c>
      <c r="C140" s="2" t="inlineStr">
        <is>
          <t>PUXADA RECEB</t>
        </is>
      </c>
      <c r="D140" s="2" t="n">
        <v>5448417</v>
      </c>
      <c r="E140" s="2" t="inlineStr">
        <is>
          <t>Andre Lemos Dos Santos</t>
        </is>
      </c>
      <c r="F140" s="2" t="n">
        <v>30</v>
      </c>
      <c r="G140" s="2" t="n">
        <v>0.58</v>
      </c>
      <c r="H140" s="2" t="n">
        <v>52</v>
      </c>
      <c r="I140" s="2" t="n">
        <v>22</v>
      </c>
      <c r="J140" s="2" t="inlineStr">
        <is>
          <t>GPA</t>
        </is>
      </c>
    </row>
    <row r="141">
      <c r="A141" s="2" t="n">
        <v>7</v>
      </c>
      <c r="B141" s="2" t="n">
        <v>409</v>
      </c>
      <c r="C141" s="2" t="inlineStr">
        <is>
          <t>SEPARACAO</t>
        </is>
      </c>
      <c r="D141" s="2" t="n">
        <v>5448417</v>
      </c>
      <c r="E141" s="2" t="inlineStr">
        <is>
          <t>Andre Lemos Dos Santos</t>
        </is>
      </c>
      <c r="F141" s="2" t="n">
        <v>1663</v>
      </c>
      <c r="G141" s="2" t="n">
        <v>18.85</v>
      </c>
      <c r="H141" s="2" t="n">
        <v>88</v>
      </c>
      <c r="I141" s="2" t="n">
        <v>105</v>
      </c>
      <c r="J141" s="2" t="inlineStr">
        <is>
          <t>GPA</t>
        </is>
      </c>
    </row>
    <row r="142">
      <c r="A142" s="2" t="n">
        <v>7</v>
      </c>
      <c r="B142" s="2" t="n">
        <v>409</v>
      </c>
      <c r="C142" s="2" t="inlineStr">
        <is>
          <t>PUXADA RECEB</t>
        </is>
      </c>
      <c r="D142" s="2" t="n">
        <v>5449111</v>
      </c>
      <c r="E142" s="2" t="inlineStr">
        <is>
          <t>Andrey Teixeira Coutinho</t>
        </is>
      </c>
      <c r="F142" s="2" t="n">
        <v>86</v>
      </c>
      <c r="G142" s="2" t="n">
        <v>3.65</v>
      </c>
      <c r="H142" s="2" t="n">
        <v>24</v>
      </c>
      <c r="I142" s="2" t="n">
        <v>22</v>
      </c>
      <c r="J142" s="2" t="inlineStr">
        <is>
          <t>GPA</t>
        </is>
      </c>
    </row>
    <row r="143">
      <c r="A143" s="2" t="n">
        <v>7</v>
      </c>
      <c r="B143" s="2" t="n">
        <v>409</v>
      </c>
      <c r="C143" s="2" t="inlineStr">
        <is>
          <t>RECEBIMENTO</t>
        </is>
      </c>
      <c r="D143" s="2" t="n">
        <v>5449111</v>
      </c>
      <c r="E143" s="2" t="inlineStr">
        <is>
          <t>Andrey Teixeira Coutinho</t>
        </is>
      </c>
      <c r="F143" s="2" t="n">
        <v>10</v>
      </c>
      <c r="G143" s="2" t="n">
        <v>1.02</v>
      </c>
      <c r="H143" s="2" t="n">
        <v>10</v>
      </c>
      <c r="I143" s="2" t="n">
        <v>25</v>
      </c>
      <c r="J143" s="2" t="inlineStr">
        <is>
          <t>GPA</t>
        </is>
      </c>
    </row>
    <row r="144">
      <c r="A144" s="2" t="n">
        <v>7</v>
      </c>
      <c r="B144" s="2" t="n">
        <v>409</v>
      </c>
      <c r="C144" s="2" t="inlineStr">
        <is>
          <t>SEPARACAO</t>
        </is>
      </c>
      <c r="D144" s="2" t="n">
        <v>5449111</v>
      </c>
      <c r="E144" s="2" t="inlineStr">
        <is>
          <t>Andrey Teixeira Coutinho</t>
        </is>
      </c>
      <c r="F144" s="2" t="n">
        <v>587</v>
      </c>
      <c r="G144" s="2" t="n">
        <v>6.96</v>
      </c>
      <c r="H144" s="2" t="n">
        <v>84</v>
      </c>
      <c r="I144" s="2" t="n">
        <v>105</v>
      </c>
      <c r="J144" s="2" t="inlineStr">
        <is>
          <t>GPA</t>
        </is>
      </c>
    </row>
    <row r="145">
      <c r="A145" s="2" t="n">
        <v>7</v>
      </c>
      <c r="B145" s="2" t="n">
        <v>409</v>
      </c>
      <c r="C145" s="2" t="inlineStr">
        <is>
          <t>PUXADA RECEB</t>
        </is>
      </c>
      <c r="D145" s="2" t="n">
        <v>5449189</v>
      </c>
      <c r="E145" s="2" t="inlineStr">
        <is>
          <t>Victor Hugo Coelho Galdino Da Silva</t>
        </is>
      </c>
      <c r="F145" s="2" t="n">
        <v>48</v>
      </c>
      <c r="G145" s="2" t="n">
        <v>1.55</v>
      </c>
      <c r="H145" s="2" t="n">
        <v>31</v>
      </c>
      <c r="I145" s="2" t="n">
        <v>22</v>
      </c>
      <c r="J145" s="2" t="inlineStr">
        <is>
          <t>GPA</t>
        </is>
      </c>
    </row>
    <row r="146">
      <c r="A146" s="2" t="n">
        <v>7</v>
      </c>
      <c r="B146" s="2" t="n">
        <v>409</v>
      </c>
      <c r="C146" s="2" t="inlineStr">
        <is>
          <t>RECEBIMENTO</t>
        </is>
      </c>
      <c r="D146" s="2" t="n">
        <v>5449189</v>
      </c>
      <c r="E146" s="2" t="inlineStr">
        <is>
          <t>Victor Hugo Coelho Galdino Da Silva</t>
        </is>
      </c>
      <c r="F146" s="2" t="n">
        <v>83</v>
      </c>
      <c r="G146" s="2" t="n">
        <v>0.4</v>
      </c>
      <c r="H146" s="2" t="n">
        <v>208</v>
      </c>
      <c r="I146" s="2" t="n">
        <v>25</v>
      </c>
      <c r="J146" s="2" t="inlineStr">
        <is>
          <t>GPA</t>
        </is>
      </c>
    </row>
    <row r="147">
      <c r="A147" s="2" t="n">
        <v>7</v>
      </c>
      <c r="B147" s="2" t="n">
        <v>409</v>
      </c>
      <c r="C147" s="2" t="inlineStr">
        <is>
          <t>SEPARACAO</t>
        </is>
      </c>
      <c r="D147" s="2" t="n">
        <v>5449189</v>
      </c>
      <c r="E147" s="2" t="inlineStr">
        <is>
          <t>Victor Hugo Coelho Galdino Da Silva</t>
        </is>
      </c>
      <c r="F147" s="2" t="n">
        <v>657</v>
      </c>
      <c r="G147" s="2" t="n">
        <v>4.3</v>
      </c>
      <c r="H147" s="2" t="n">
        <v>153</v>
      </c>
      <c r="I147" s="2" t="n">
        <v>105</v>
      </c>
      <c r="J147" s="2" t="inlineStr">
        <is>
          <t>GPA</t>
        </is>
      </c>
    </row>
    <row r="148">
      <c r="A148" s="2" t="n">
        <v>7</v>
      </c>
      <c r="B148" s="2" t="n">
        <v>409</v>
      </c>
      <c r="C148" s="2" t="inlineStr">
        <is>
          <t>PUXADA RECEB</t>
        </is>
      </c>
      <c r="D148" s="2" t="n">
        <v>5449219</v>
      </c>
      <c r="E148" s="2" t="inlineStr">
        <is>
          <t>Aristides Ribeiro Pinheiro</t>
        </is>
      </c>
      <c r="F148" s="2" t="n">
        <v>2</v>
      </c>
      <c r="G148" s="2" t="n">
        <v>0.35</v>
      </c>
      <c r="H148" s="2" t="n">
        <v>6</v>
      </c>
      <c r="I148" s="2" t="n">
        <v>22</v>
      </c>
      <c r="J148" s="2" t="inlineStr">
        <is>
          <t>GPA</t>
        </is>
      </c>
    </row>
    <row r="149">
      <c r="A149" s="2" t="n">
        <v>7</v>
      </c>
      <c r="B149" s="2" t="n">
        <v>409</v>
      </c>
      <c r="C149" s="2" t="inlineStr">
        <is>
          <t>SEPARACAO</t>
        </is>
      </c>
      <c r="D149" s="2" t="n">
        <v>5449219</v>
      </c>
      <c r="E149" s="2" t="inlineStr">
        <is>
          <t>Aristides Ribeiro Pinheiro</t>
        </is>
      </c>
      <c r="F149" s="2" t="n">
        <v>10688</v>
      </c>
      <c r="G149" s="2" t="n">
        <v>103.55</v>
      </c>
      <c r="H149" s="2" t="n">
        <v>103</v>
      </c>
      <c r="I149" s="2" t="n">
        <v>105</v>
      </c>
      <c r="J149" s="2" t="inlineStr">
        <is>
          <t>GPA</t>
        </is>
      </c>
    </row>
    <row r="150">
      <c r="A150" s="2" t="n">
        <v>7</v>
      </c>
      <c r="B150" s="2" t="n">
        <v>409</v>
      </c>
      <c r="C150" s="2" t="inlineStr">
        <is>
          <t>CARREGAMENTO</t>
        </is>
      </c>
      <c r="D150" s="2" t="n">
        <v>5449251</v>
      </c>
      <c r="E150" s="2" t="inlineStr">
        <is>
          <t>Alexandre Roberto Geraldo</t>
        </is>
      </c>
      <c r="F150" s="2" t="n">
        <v>9</v>
      </c>
      <c r="G150" s="2" t="n">
        <v>0.2</v>
      </c>
      <c r="H150" s="2" t="n">
        <v>45</v>
      </c>
      <c r="I150" s="2" t="n">
        <v>24</v>
      </c>
      <c r="J150" s="2" t="inlineStr">
        <is>
          <t>GPA</t>
        </is>
      </c>
    </row>
    <row r="151">
      <c r="A151" s="2" t="n">
        <v>7</v>
      </c>
      <c r="B151" s="2" t="n">
        <v>409</v>
      </c>
      <c r="C151" s="2" t="inlineStr">
        <is>
          <t>PUXADA RECEB</t>
        </is>
      </c>
      <c r="D151" s="2" t="n">
        <v>5449251</v>
      </c>
      <c r="E151" s="2" t="inlineStr">
        <is>
          <t>Alexandre Roberto Geraldo</t>
        </is>
      </c>
      <c r="F151" s="2" t="n">
        <v>188</v>
      </c>
      <c r="G151" s="2" t="n">
        <v>6.93</v>
      </c>
      <c r="H151" s="2" t="n">
        <v>27</v>
      </c>
      <c r="I151" s="2" t="n">
        <v>22</v>
      </c>
      <c r="J151" s="2" t="inlineStr">
        <is>
          <t>GPA</t>
        </is>
      </c>
    </row>
    <row r="152">
      <c r="A152" s="2" t="n">
        <v>7</v>
      </c>
      <c r="B152" s="2" t="n">
        <v>409</v>
      </c>
      <c r="C152" s="2" t="inlineStr">
        <is>
          <t>SEPARACAO</t>
        </is>
      </c>
      <c r="D152" s="2" t="n">
        <v>5449251</v>
      </c>
      <c r="E152" s="2" t="inlineStr">
        <is>
          <t>Alexandre Roberto Geraldo</t>
        </is>
      </c>
      <c r="F152" s="2" t="n">
        <v>2228</v>
      </c>
      <c r="G152" s="2" t="n">
        <v>23.01</v>
      </c>
      <c r="H152" s="2" t="n">
        <v>97</v>
      </c>
      <c r="I152" s="2" t="n">
        <v>105</v>
      </c>
      <c r="J152" s="2" t="inlineStr">
        <is>
          <t>GPA</t>
        </is>
      </c>
    </row>
    <row r="153">
      <c r="A153" s="2" t="n">
        <v>7</v>
      </c>
      <c r="B153" s="2" t="n">
        <v>409</v>
      </c>
      <c r="C153" s="2" t="inlineStr">
        <is>
          <t>CARREGAMENTO</t>
        </is>
      </c>
      <c r="D153" s="2" t="n">
        <v>5449421</v>
      </c>
      <c r="E153" s="2" t="inlineStr">
        <is>
          <t>Yan Barbosa Rosa</t>
        </is>
      </c>
      <c r="F153" s="2" t="n">
        <v>129</v>
      </c>
      <c r="G153" s="2" t="n">
        <v>2.42</v>
      </c>
      <c r="H153" s="2" t="n">
        <v>53</v>
      </c>
      <c r="I153" s="2" t="n">
        <v>24</v>
      </c>
      <c r="J153" s="2" t="inlineStr">
        <is>
          <t>GPA</t>
        </is>
      </c>
    </row>
    <row r="154">
      <c r="A154" s="2" t="n">
        <v>7</v>
      </c>
      <c r="B154" s="2" t="n">
        <v>409</v>
      </c>
      <c r="C154" s="2" t="inlineStr">
        <is>
          <t>PUXADA RECEB</t>
        </is>
      </c>
      <c r="D154" s="2" t="n">
        <v>5449421</v>
      </c>
      <c r="E154" s="2" t="inlineStr">
        <is>
          <t>Yan Barbosa Rosa</t>
        </is>
      </c>
      <c r="F154" s="2" t="n">
        <v>43</v>
      </c>
      <c r="G154" s="2" t="n">
        <v>9.869999999999999</v>
      </c>
      <c r="H154" s="2" t="n">
        <v>4</v>
      </c>
      <c r="I154" s="2" t="n">
        <v>22</v>
      </c>
      <c r="J154" s="2" t="inlineStr">
        <is>
          <t>GPA</t>
        </is>
      </c>
    </row>
    <row r="155">
      <c r="A155" s="2" t="n">
        <v>7</v>
      </c>
      <c r="B155" s="2" t="n">
        <v>409</v>
      </c>
      <c r="C155" s="2" t="inlineStr">
        <is>
          <t>SEPARACAO</t>
        </is>
      </c>
      <c r="D155" s="2" t="n">
        <v>5449421</v>
      </c>
      <c r="E155" s="2" t="inlineStr">
        <is>
          <t>Yan Barbosa Rosa</t>
        </is>
      </c>
      <c r="F155" s="2" t="n">
        <v>2183</v>
      </c>
      <c r="G155" s="2" t="n">
        <v>27.39</v>
      </c>
      <c r="H155" s="2" t="n">
        <v>80</v>
      </c>
      <c r="I155" s="2" t="n">
        <v>105</v>
      </c>
      <c r="J155" s="2" t="inlineStr">
        <is>
          <t>GPA</t>
        </is>
      </c>
    </row>
    <row r="156">
      <c r="A156" s="2" t="n">
        <v>7</v>
      </c>
      <c r="B156" s="2" t="n">
        <v>409</v>
      </c>
      <c r="C156" s="2" t="inlineStr">
        <is>
          <t>PUXADA RECEB</t>
        </is>
      </c>
      <c r="D156" s="2" t="n">
        <v>5449480</v>
      </c>
      <c r="E156" s="2" t="inlineStr">
        <is>
          <t>Alex Vasco Santos</t>
        </is>
      </c>
      <c r="F156" s="2" t="n">
        <v>90</v>
      </c>
      <c r="G156" s="2" t="n">
        <v>6.39</v>
      </c>
      <c r="H156" s="2" t="n">
        <v>14</v>
      </c>
      <c r="I156" s="2" t="n">
        <v>22</v>
      </c>
      <c r="J156" s="2" t="inlineStr">
        <is>
          <t>GPA</t>
        </is>
      </c>
    </row>
    <row r="157">
      <c r="A157" s="2" t="n">
        <v>7</v>
      </c>
      <c r="B157" s="2" t="n">
        <v>409</v>
      </c>
      <c r="C157" s="2" t="inlineStr">
        <is>
          <t>RECEBIMENTO</t>
        </is>
      </c>
      <c r="D157" s="2" t="n">
        <v>5449480</v>
      </c>
      <c r="E157" s="2" t="inlineStr">
        <is>
          <t>Alex Vasco Santos</t>
        </is>
      </c>
      <c r="F157" s="2" t="n">
        <v>883</v>
      </c>
      <c r="G157" s="2" t="n">
        <v>49</v>
      </c>
      <c r="H157" s="2" t="n">
        <v>18</v>
      </c>
      <c r="I157" s="2" t="n">
        <v>25</v>
      </c>
      <c r="J157" s="2" t="inlineStr">
        <is>
          <t>GPA</t>
        </is>
      </c>
    </row>
    <row r="158">
      <c r="A158" s="2" t="n">
        <v>7</v>
      </c>
      <c r="B158" s="2" t="n">
        <v>409</v>
      </c>
      <c r="C158" s="2" t="inlineStr">
        <is>
          <t>SEPARACAO</t>
        </is>
      </c>
      <c r="D158" s="2" t="n">
        <v>5449480</v>
      </c>
      <c r="E158" s="2" t="inlineStr">
        <is>
          <t>Alex Vasco Santos</t>
        </is>
      </c>
      <c r="F158" s="2" t="n">
        <v>338</v>
      </c>
      <c r="G158" s="2" t="n">
        <v>4.73</v>
      </c>
      <c r="H158" s="2" t="n">
        <v>71</v>
      </c>
      <c r="I158" s="2" t="n">
        <v>105</v>
      </c>
      <c r="J158" s="2" t="inlineStr">
        <is>
          <t>GPA</t>
        </is>
      </c>
    </row>
    <row r="159">
      <c r="A159" s="2" t="n">
        <v>7</v>
      </c>
      <c r="B159" s="2" t="n">
        <v>409</v>
      </c>
      <c r="C159" s="2" t="inlineStr">
        <is>
          <t>PUXADA RECEB</t>
        </is>
      </c>
      <c r="D159" s="2" t="n">
        <v>5449626</v>
      </c>
      <c r="E159" s="2" t="inlineStr">
        <is>
          <t>Jose Roberto Ferreira De Lima</t>
        </is>
      </c>
      <c r="F159" s="2" t="n">
        <v>399</v>
      </c>
      <c r="G159" s="2" t="n">
        <v>33.79</v>
      </c>
      <c r="H159" s="2" t="n">
        <v>12</v>
      </c>
      <c r="I159" s="2" t="n">
        <v>22</v>
      </c>
      <c r="J159" s="2" t="inlineStr">
        <is>
          <t>GPA</t>
        </is>
      </c>
    </row>
    <row r="160">
      <c r="A160" s="2" t="n">
        <v>7</v>
      </c>
      <c r="B160" s="2" t="n">
        <v>409</v>
      </c>
      <c r="C160" s="2" t="inlineStr">
        <is>
          <t>SEPARACAO</t>
        </is>
      </c>
      <c r="D160" s="2" t="n">
        <v>5449626</v>
      </c>
      <c r="E160" s="2" t="inlineStr">
        <is>
          <t>Jose Roberto Ferreira De Lima</t>
        </is>
      </c>
      <c r="F160" s="2" t="n">
        <v>293</v>
      </c>
      <c r="G160" s="2" t="n">
        <v>4.47</v>
      </c>
      <c r="H160" s="2" t="n">
        <v>66</v>
      </c>
      <c r="I160" s="2" t="n">
        <v>105</v>
      </c>
      <c r="J160" s="2" t="inlineStr">
        <is>
          <t>GPA</t>
        </is>
      </c>
    </row>
    <row r="161">
      <c r="A161" s="2" t="n">
        <v>7</v>
      </c>
      <c r="B161" s="2" t="n">
        <v>409</v>
      </c>
      <c r="C161" s="2" t="inlineStr">
        <is>
          <t>CARREGAMENTO</t>
        </is>
      </c>
      <c r="D161" s="2" t="n">
        <v>5450268</v>
      </c>
      <c r="E161" s="2" t="inlineStr">
        <is>
          <t>Wanderson Bernardo De Carvalho</t>
        </is>
      </c>
      <c r="F161" s="2" t="n">
        <v>192</v>
      </c>
      <c r="G161" s="2" t="n">
        <v>4.25</v>
      </c>
      <c r="H161" s="2" t="n">
        <v>45</v>
      </c>
      <c r="I161" s="2" t="n">
        <v>24</v>
      </c>
      <c r="J161" s="2" t="inlineStr">
        <is>
          <t>GPA</t>
        </is>
      </c>
    </row>
    <row r="162">
      <c r="A162" s="2" t="n">
        <v>7</v>
      </c>
      <c r="B162" s="2" t="n">
        <v>409</v>
      </c>
      <c r="C162" s="2" t="inlineStr">
        <is>
          <t>PUXADA RECEB</t>
        </is>
      </c>
      <c r="D162" s="2" t="n">
        <v>5450780</v>
      </c>
      <c r="E162" s="2" t="inlineStr">
        <is>
          <t>Matheus Philipe Da Silva Dantas</t>
        </is>
      </c>
      <c r="F162" s="2" t="n">
        <v>509</v>
      </c>
      <c r="G162" s="2" t="n">
        <v>16.33</v>
      </c>
      <c r="H162" s="2" t="n">
        <v>31</v>
      </c>
      <c r="I162" s="2" t="n">
        <v>22</v>
      </c>
      <c r="J162" s="2" t="inlineStr">
        <is>
          <t>GPA</t>
        </is>
      </c>
    </row>
    <row r="163">
      <c r="A163" s="2" t="n">
        <v>7</v>
      </c>
      <c r="B163" s="2" t="n">
        <v>409</v>
      </c>
      <c r="C163" s="2" t="inlineStr">
        <is>
          <t>SEPARACAO</t>
        </is>
      </c>
      <c r="D163" s="2" t="n">
        <v>5450780</v>
      </c>
      <c r="E163" s="2" t="inlineStr">
        <is>
          <t>Matheus Philipe Da Silva Dantas</t>
        </is>
      </c>
      <c r="F163" s="2" t="n">
        <v>666</v>
      </c>
      <c r="G163" s="2" t="n">
        <v>15.07</v>
      </c>
      <c r="H163" s="2" t="n">
        <v>44</v>
      </c>
      <c r="I163" s="2" t="n">
        <v>105</v>
      </c>
      <c r="J163" s="2" t="inlineStr">
        <is>
          <t>GPA</t>
        </is>
      </c>
    </row>
    <row r="164">
      <c r="A164" s="2" t="n">
        <v>7</v>
      </c>
      <c r="B164" s="2" t="n">
        <v>409</v>
      </c>
      <c r="C164" s="2" t="inlineStr">
        <is>
          <t>SEPARACAO</t>
        </is>
      </c>
      <c r="D164" s="2" t="n">
        <v>5451108</v>
      </c>
      <c r="E164" s="2" t="inlineStr">
        <is>
          <t>Alexandre Machado Tosca</t>
        </is>
      </c>
      <c r="F164" s="2" t="n">
        <v>172</v>
      </c>
      <c r="G164" s="2" t="n">
        <v>4.81</v>
      </c>
      <c r="H164" s="2" t="n">
        <v>36</v>
      </c>
      <c r="I164" s="2" t="n">
        <v>105</v>
      </c>
      <c r="J164" s="2" t="inlineStr">
        <is>
          <t>GPA</t>
        </is>
      </c>
    </row>
    <row r="165">
      <c r="A165" s="2" t="n">
        <v>7</v>
      </c>
      <c r="B165" s="2" t="n">
        <v>409</v>
      </c>
      <c r="C165" s="2" t="inlineStr">
        <is>
          <t>CARREGAMENTO</t>
        </is>
      </c>
      <c r="D165" s="2" t="n">
        <v>5452155</v>
      </c>
      <c r="E165" s="2" t="inlineStr">
        <is>
          <t>Leandro Teixeira Soares</t>
        </is>
      </c>
      <c r="F165" s="2" t="n">
        <v>1082</v>
      </c>
      <c r="G165" s="2" t="n">
        <v>21.21</v>
      </c>
      <c r="H165" s="2" t="n">
        <v>51</v>
      </c>
      <c r="I165" s="2" t="n">
        <v>24</v>
      </c>
      <c r="J165" s="2" t="inlineStr">
        <is>
          <t>GPA</t>
        </is>
      </c>
    </row>
    <row r="166">
      <c r="A166" s="2" t="n">
        <v>7</v>
      </c>
      <c r="B166" s="2" t="n">
        <v>409</v>
      </c>
      <c r="C166" s="2" t="inlineStr">
        <is>
          <t>PUXADA RECEB</t>
        </is>
      </c>
      <c r="D166" s="2" t="n">
        <v>5452155</v>
      </c>
      <c r="E166" s="2" t="inlineStr">
        <is>
          <t>Leandro Teixeira Soares</t>
        </is>
      </c>
      <c r="F166" s="2" t="n">
        <v>1</v>
      </c>
      <c r="G166" s="2" t="n">
        <v>0.01</v>
      </c>
      <c r="H166" s="2" t="n">
        <v>100</v>
      </c>
      <c r="I166" s="2" t="n">
        <v>22</v>
      </c>
      <c r="J166" s="2" t="inlineStr">
        <is>
          <t>GPA</t>
        </is>
      </c>
    </row>
    <row r="167">
      <c r="A167" s="2" t="n">
        <v>7</v>
      </c>
      <c r="B167" s="2" t="n">
        <v>409</v>
      </c>
      <c r="C167" s="2" t="inlineStr">
        <is>
          <t>SEPARACAO</t>
        </is>
      </c>
      <c r="D167" s="2" t="n">
        <v>5452155</v>
      </c>
      <c r="E167" s="2" t="inlineStr">
        <is>
          <t>Leandro Teixeira Soares</t>
        </is>
      </c>
      <c r="F167" s="2" t="n">
        <v>714</v>
      </c>
      <c r="G167" s="2" t="n">
        <v>3.94</v>
      </c>
      <c r="H167" s="2" t="n">
        <v>181</v>
      </c>
      <c r="I167" s="2" t="n">
        <v>105</v>
      </c>
      <c r="J167" s="2" t="inlineStr">
        <is>
          <t>GPA</t>
        </is>
      </c>
    </row>
    <row r="168">
      <c r="A168" s="2" t="n">
        <v>7</v>
      </c>
      <c r="B168" s="2" t="n">
        <v>409</v>
      </c>
      <c r="C168" s="2" t="inlineStr">
        <is>
          <t>PUXADA RECEB</t>
        </is>
      </c>
      <c r="D168" s="2" t="n">
        <v>5452210</v>
      </c>
      <c r="E168" s="2" t="inlineStr">
        <is>
          <t>Isabel Nascimento Dos Santos Gouvea</t>
        </is>
      </c>
      <c r="F168" s="2" t="n">
        <v>99</v>
      </c>
      <c r="G168" s="2" t="n">
        <v>1.4</v>
      </c>
      <c r="H168" s="2" t="n">
        <v>71</v>
      </c>
      <c r="I168" s="2" t="n">
        <v>22</v>
      </c>
      <c r="J168" s="2" t="inlineStr">
        <is>
          <t>GPA</t>
        </is>
      </c>
    </row>
    <row r="169">
      <c r="A169" s="2" t="n">
        <v>7</v>
      </c>
      <c r="B169" s="2" t="n">
        <v>409</v>
      </c>
      <c r="C169" s="2" t="inlineStr">
        <is>
          <t>RECEBIMENTO</t>
        </is>
      </c>
      <c r="D169" s="2" t="n">
        <v>5452210</v>
      </c>
      <c r="E169" s="2" t="inlineStr">
        <is>
          <t>Isabel Nascimento Dos Santos Gouvea</t>
        </is>
      </c>
      <c r="F169" s="2" t="n">
        <v>1055</v>
      </c>
      <c r="G169" s="2" t="n">
        <v>12.2</v>
      </c>
      <c r="H169" s="2" t="n">
        <v>86</v>
      </c>
      <c r="I169" s="2" t="n">
        <v>25</v>
      </c>
      <c r="J169" s="2" t="inlineStr">
        <is>
          <t>GPA</t>
        </is>
      </c>
    </row>
    <row r="170">
      <c r="A170" s="2" t="n">
        <v>7</v>
      </c>
      <c r="B170" s="2" t="n">
        <v>409</v>
      </c>
      <c r="C170" s="2" t="inlineStr">
        <is>
          <t>SEPARACAO</t>
        </is>
      </c>
      <c r="D170" s="2" t="n">
        <v>5452210</v>
      </c>
      <c r="E170" s="2" t="inlineStr">
        <is>
          <t>Isabel Nascimento Dos Santos Gouvea</t>
        </is>
      </c>
      <c r="F170" s="2" t="n">
        <v>9</v>
      </c>
      <c r="G170" s="2" t="n">
        <v>0.09</v>
      </c>
      <c r="H170" s="2" t="n">
        <v>100</v>
      </c>
      <c r="I170" s="2" t="n">
        <v>105</v>
      </c>
      <c r="J170" s="2" t="inlineStr">
        <is>
          <t>GPA</t>
        </is>
      </c>
    </row>
    <row r="171">
      <c r="A171" s="2" t="n">
        <v>7</v>
      </c>
      <c r="B171" s="2" t="n">
        <v>409</v>
      </c>
      <c r="C171" s="2" t="inlineStr">
        <is>
          <t>PUXADA RECEB</t>
        </is>
      </c>
      <c r="D171" s="2" t="n">
        <v>5455650</v>
      </c>
      <c r="E171" s="2" t="inlineStr">
        <is>
          <t>Joao Victor Fernandes Alves</t>
        </is>
      </c>
      <c r="F171" s="2" t="n">
        <v>51</v>
      </c>
      <c r="G171" s="2" t="n">
        <v>0.98</v>
      </c>
      <c r="H171" s="2" t="n">
        <v>52</v>
      </c>
      <c r="I171" s="2" t="n">
        <v>22</v>
      </c>
      <c r="J171" s="2" t="inlineStr">
        <is>
          <t>GPA</t>
        </is>
      </c>
    </row>
    <row r="172">
      <c r="A172" s="2" t="n">
        <v>7</v>
      </c>
      <c r="B172" s="2" t="n">
        <v>409</v>
      </c>
      <c r="C172" s="2" t="inlineStr">
        <is>
          <t>SEPARACAO</t>
        </is>
      </c>
      <c r="D172" s="2" t="n">
        <v>5455650</v>
      </c>
      <c r="E172" s="2" t="inlineStr">
        <is>
          <t>Joao Victor Fernandes Alves</t>
        </is>
      </c>
      <c r="F172" s="2" t="n">
        <v>737</v>
      </c>
      <c r="G172" s="2" t="n">
        <v>7.34</v>
      </c>
      <c r="H172" s="2" t="n">
        <v>100</v>
      </c>
      <c r="I172" s="2" t="n">
        <v>105</v>
      </c>
      <c r="J172" s="2" t="inlineStr">
        <is>
          <t>GPA</t>
        </is>
      </c>
    </row>
    <row r="173">
      <c r="A173" s="2" t="n">
        <v>7</v>
      </c>
      <c r="B173" s="2" t="n">
        <v>409</v>
      </c>
      <c r="C173" s="2" t="inlineStr">
        <is>
          <t>PUXADA RECEB</t>
        </is>
      </c>
      <c r="D173" s="2" t="n">
        <v>5455766</v>
      </c>
      <c r="E173" s="2" t="inlineStr">
        <is>
          <t>Thiago Pessoa Mendonca Dos Santos</t>
        </is>
      </c>
      <c r="F173" s="2" t="n">
        <v>157</v>
      </c>
      <c r="G173" s="2" t="n">
        <v>2.47</v>
      </c>
      <c r="H173" s="2" t="n">
        <v>64</v>
      </c>
      <c r="I173" s="2" t="n">
        <v>22</v>
      </c>
      <c r="J173" s="2" t="inlineStr">
        <is>
          <t>GPA</t>
        </is>
      </c>
    </row>
    <row r="174">
      <c r="A174" s="2" t="n">
        <v>7</v>
      </c>
      <c r="B174" s="2" t="n">
        <v>409</v>
      </c>
      <c r="C174" s="2" t="inlineStr">
        <is>
          <t>RECEBIMENTO</t>
        </is>
      </c>
      <c r="D174" s="2" t="n">
        <v>5455766</v>
      </c>
      <c r="E174" s="2" t="inlineStr">
        <is>
          <t>Thiago Pessoa Mendonca Dos Santos</t>
        </is>
      </c>
      <c r="F174" s="2" t="n">
        <v>4</v>
      </c>
      <c r="G174" s="2" t="n">
        <v>0.07000000000000001</v>
      </c>
      <c r="H174" s="2" t="n">
        <v>57</v>
      </c>
      <c r="I174" s="2" t="n">
        <v>25</v>
      </c>
      <c r="J174" s="2" t="inlineStr">
        <is>
          <t>GPA</t>
        </is>
      </c>
    </row>
    <row r="175">
      <c r="A175" s="2" t="n">
        <v>7</v>
      </c>
      <c r="B175" s="2" t="n">
        <v>409</v>
      </c>
      <c r="C175" s="2" t="inlineStr">
        <is>
          <t>SEPARACAO</t>
        </is>
      </c>
      <c r="D175" s="2" t="n">
        <v>5455766</v>
      </c>
      <c r="E175" s="2" t="inlineStr">
        <is>
          <t>Thiago Pessoa Mendonca Dos Santos</t>
        </is>
      </c>
      <c r="F175" s="2" t="n">
        <v>311</v>
      </c>
      <c r="G175" s="2" t="n">
        <v>0.47</v>
      </c>
      <c r="H175" s="2" t="n">
        <v>662</v>
      </c>
      <c r="I175" s="2" t="n">
        <v>105</v>
      </c>
      <c r="J175" s="2" t="inlineStr">
        <is>
          <t>GPA</t>
        </is>
      </c>
    </row>
    <row r="176">
      <c r="A176" s="2" t="n">
        <v>7</v>
      </c>
      <c r="B176" s="2" t="n">
        <v>409</v>
      </c>
      <c r="C176" s="2" t="inlineStr">
        <is>
          <t>PUXADA RECEB</t>
        </is>
      </c>
      <c r="D176" s="2" t="n">
        <v>5456339</v>
      </c>
      <c r="E176" s="2" t="inlineStr">
        <is>
          <t>Willian Alves</t>
        </is>
      </c>
      <c r="F176" s="2" t="n">
        <v>160</v>
      </c>
      <c r="G176" s="2" t="n">
        <v>7.23</v>
      </c>
      <c r="H176" s="2" t="n">
        <v>22</v>
      </c>
      <c r="I176" s="2" t="n">
        <v>22</v>
      </c>
      <c r="J176" s="2" t="inlineStr">
        <is>
          <t>GPA</t>
        </is>
      </c>
    </row>
    <row r="177">
      <c r="A177" s="2" t="n">
        <v>7</v>
      </c>
      <c r="B177" s="2" t="n">
        <v>409</v>
      </c>
      <c r="C177" s="2" t="inlineStr">
        <is>
          <t>PUXADA RECEB</t>
        </is>
      </c>
      <c r="D177" s="2" t="n">
        <v>5456762</v>
      </c>
      <c r="E177" s="2" t="inlineStr">
        <is>
          <t>Bruno Germano Da Silva Carvalho</t>
        </is>
      </c>
      <c r="F177" s="2" t="n">
        <v>72</v>
      </c>
      <c r="G177" s="2" t="n">
        <v>1.29</v>
      </c>
      <c r="H177" s="2" t="n">
        <v>56</v>
      </c>
      <c r="I177" s="2" t="n">
        <v>22</v>
      </c>
      <c r="J177" s="2" t="inlineStr">
        <is>
          <t>GPA</t>
        </is>
      </c>
    </row>
    <row r="178">
      <c r="A178" s="2" t="n">
        <v>7</v>
      </c>
      <c r="B178" s="2" t="n">
        <v>409</v>
      </c>
      <c r="C178" s="2" t="inlineStr">
        <is>
          <t>SEPARACAO</t>
        </is>
      </c>
      <c r="D178" s="2" t="n">
        <v>5456762</v>
      </c>
      <c r="E178" s="2" t="inlineStr">
        <is>
          <t>Bruno Germano Da Silva Carvalho</t>
        </is>
      </c>
      <c r="F178" s="2" t="n">
        <v>406</v>
      </c>
      <c r="G178" s="2" t="n">
        <v>5.12</v>
      </c>
      <c r="H178" s="2" t="n">
        <v>79</v>
      </c>
      <c r="I178" s="2" t="n">
        <v>105</v>
      </c>
      <c r="J178" s="2" t="inlineStr">
        <is>
          <t>GPA</t>
        </is>
      </c>
    </row>
    <row r="179">
      <c r="A179" s="2" t="n">
        <v>7</v>
      </c>
      <c r="B179" s="2" t="n">
        <v>409</v>
      </c>
      <c r="C179" s="2" t="inlineStr">
        <is>
          <t>PUXADA RECEB</t>
        </is>
      </c>
      <c r="D179" s="2" t="n">
        <v>5457050</v>
      </c>
      <c r="E179" s="2" t="inlineStr">
        <is>
          <t>Leandro Dos Santos Gomes</t>
        </is>
      </c>
      <c r="F179" s="2" t="n">
        <v>13</v>
      </c>
      <c r="G179" s="2" t="n">
        <v>0.37</v>
      </c>
      <c r="H179" s="2" t="n">
        <v>35</v>
      </c>
      <c r="I179" s="2" t="n">
        <v>22</v>
      </c>
      <c r="J179" s="2" t="inlineStr">
        <is>
          <t>GPA</t>
        </is>
      </c>
    </row>
    <row r="180">
      <c r="A180" s="2" t="n">
        <v>7</v>
      </c>
      <c r="B180" s="2" t="n">
        <v>409</v>
      </c>
      <c r="C180" s="2" t="inlineStr">
        <is>
          <t>RECEBIMENTO</t>
        </is>
      </c>
      <c r="D180" s="2" t="n">
        <v>5457050</v>
      </c>
      <c r="E180" s="2" t="inlineStr">
        <is>
          <t>Leandro Dos Santos Gomes</t>
        </is>
      </c>
      <c r="F180" s="2" t="n">
        <v>642</v>
      </c>
      <c r="G180" s="2" t="n">
        <v>7.27</v>
      </c>
      <c r="H180" s="2" t="n">
        <v>88</v>
      </c>
      <c r="I180" s="2" t="n">
        <v>25</v>
      </c>
      <c r="J180" s="2" t="inlineStr">
        <is>
          <t>GPA</t>
        </is>
      </c>
    </row>
    <row r="181">
      <c r="A181" s="2" t="n">
        <v>7</v>
      </c>
      <c r="B181" s="2" t="n">
        <v>409</v>
      </c>
      <c r="C181" s="2" t="inlineStr">
        <is>
          <t>SEPARACAO</t>
        </is>
      </c>
      <c r="D181" s="2" t="n">
        <v>5457050</v>
      </c>
      <c r="E181" s="2" t="inlineStr">
        <is>
          <t>Leandro Dos Santos Gomes</t>
        </is>
      </c>
      <c r="F181" s="2" t="n">
        <v>413</v>
      </c>
      <c r="G181" s="2" t="n">
        <v>4.63</v>
      </c>
      <c r="H181" s="2" t="n">
        <v>89</v>
      </c>
      <c r="I181" s="2" t="n">
        <v>105</v>
      </c>
      <c r="J181" s="2" t="inlineStr">
        <is>
          <t>GPA</t>
        </is>
      </c>
    </row>
    <row r="182">
      <c r="A182" s="2" t="n">
        <v>7</v>
      </c>
      <c r="B182" s="2" t="n">
        <v>409</v>
      </c>
      <c r="C182" s="2" t="inlineStr">
        <is>
          <t>PUXADA RECEB</t>
        </is>
      </c>
      <c r="D182" s="2" t="n">
        <v>5457360</v>
      </c>
      <c r="E182" s="2" t="inlineStr">
        <is>
          <t>Leonardo De Souza Lima</t>
        </is>
      </c>
      <c r="F182" s="2" t="n">
        <v>208</v>
      </c>
      <c r="G182" s="2" t="n">
        <v>6.54</v>
      </c>
      <c r="H182" s="2" t="n">
        <v>32</v>
      </c>
      <c r="I182" s="2" t="n">
        <v>22</v>
      </c>
      <c r="J182" s="2" t="inlineStr">
        <is>
          <t>GPA</t>
        </is>
      </c>
    </row>
    <row r="183">
      <c r="A183" s="2" t="n">
        <v>7</v>
      </c>
      <c r="B183" s="2" t="n">
        <v>409</v>
      </c>
      <c r="C183" s="2" t="inlineStr">
        <is>
          <t>SEPARACAO</t>
        </is>
      </c>
      <c r="D183" s="2" t="n">
        <v>5457360</v>
      </c>
      <c r="E183" s="2" t="inlineStr">
        <is>
          <t>Leonardo De Souza Lima</t>
        </is>
      </c>
      <c r="F183" s="2" t="n">
        <v>9742</v>
      </c>
      <c r="G183" s="2" t="n">
        <v>112.69</v>
      </c>
      <c r="H183" s="2" t="n">
        <v>86</v>
      </c>
      <c r="I183" s="2" t="n">
        <v>105</v>
      </c>
      <c r="J183" s="2" t="inlineStr">
        <is>
          <t>GPA</t>
        </is>
      </c>
    </row>
    <row r="184">
      <c r="A184" s="2" t="n">
        <v>7</v>
      </c>
      <c r="B184" s="2" t="n">
        <v>409</v>
      </c>
      <c r="C184" s="2" t="inlineStr">
        <is>
          <t>SEPARACAO</t>
        </is>
      </c>
      <c r="D184" s="2" t="n">
        <v>5457475</v>
      </c>
      <c r="E184" s="2" t="inlineStr">
        <is>
          <t>Renand Voltaire</t>
        </is>
      </c>
      <c r="F184" s="2" t="n">
        <v>9596</v>
      </c>
      <c r="G184" s="2" t="n">
        <v>126.97</v>
      </c>
      <c r="H184" s="2" t="n">
        <v>76</v>
      </c>
      <c r="I184" s="2" t="n">
        <v>105</v>
      </c>
      <c r="J184" s="2" t="inlineStr">
        <is>
          <t>GPA</t>
        </is>
      </c>
    </row>
    <row r="185">
      <c r="A185" s="2" t="n">
        <v>7</v>
      </c>
      <c r="B185" s="2" t="n">
        <v>409</v>
      </c>
      <c r="C185" s="2" t="inlineStr">
        <is>
          <t>PUXADA RECEB</t>
        </is>
      </c>
      <c r="D185" s="2" t="n">
        <v>5457513</v>
      </c>
      <c r="E185" s="2" t="inlineStr">
        <is>
          <t>Fabio De Oliveira Da Silva</t>
        </is>
      </c>
      <c r="F185" s="2" t="n">
        <v>80</v>
      </c>
      <c r="G185" s="2" t="n">
        <v>3.07</v>
      </c>
      <c r="H185" s="2" t="n">
        <v>26</v>
      </c>
      <c r="I185" s="2" t="n">
        <v>22</v>
      </c>
      <c r="J185" s="2" t="inlineStr">
        <is>
          <t>GPA</t>
        </is>
      </c>
    </row>
    <row r="186">
      <c r="A186" s="2" t="n">
        <v>7</v>
      </c>
      <c r="B186" s="2" t="n">
        <v>409</v>
      </c>
      <c r="C186" s="2" t="inlineStr">
        <is>
          <t>RECEBIMENTO</t>
        </is>
      </c>
      <c r="D186" s="2" t="n">
        <v>5457513</v>
      </c>
      <c r="E186" s="2" t="inlineStr">
        <is>
          <t>Fabio De Oliveira Da Silva</t>
        </is>
      </c>
      <c r="F186" s="2" t="n">
        <v>47</v>
      </c>
      <c r="G186" s="2" t="n">
        <v>0.36</v>
      </c>
      <c r="H186" s="2" t="n">
        <v>131</v>
      </c>
      <c r="I186" s="2" t="n">
        <v>25</v>
      </c>
      <c r="J186" s="2" t="inlineStr">
        <is>
          <t>GPA</t>
        </is>
      </c>
    </row>
    <row r="187">
      <c r="A187" s="2" t="n">
        <v>7</v>
      </c>
      <c r="B187" s="2" t="n">
        <v>409</v>
      </c>
      <c r="C187" s="2" t="inlineStr">
        <is>
          <t>SEPARACAO</t>
        </is>
      </c>
      <c r="D187" s="2" t="n">
        <v>5457513</v>
      </c>
      <c r="E187" s="2" t="inlineStr">
        <is>
          <t>Fabio De Oliveira Da Silva</t>
        </is>
      </c>
      <c r="F187" s="2" t="n">
        <v>982</v>
      </c>
      <c r="G187" s="2" t="n">
        <v>12.28</v>
      </c>
      <c r="H187" s="2" t="n">
        <v>80</v>
      </c>
      <c r="I187" s="2" t="n">
        <v>105</v>
      </c>
      <c r="J187" s="2" t="inlineStr">
        <is>
          <t>GPA</t>
        </is>
      </c>
    </row>
    <row r="188">
      <c r="A188" s="2" t="n">
        <v>7</v>
      </c>
      <c r="B188" s="2" t="n">
        <v>409</v>
      </c>
      <c r="C188" s="2" t="inlineStr">
        <is>
          <t>PUXADA RECEB</t>
        </is>
      </c>
      <c r="D188" s="2" t="n">
        <v>5457734</v>
      </c>
      <c r="E188" s="2" t="inlineStr">
        <is>
          <t>Luciano Mello Ramos</t>
        </is>
      </c>
      <c r="F188" s="2" t="n">
        <v>25</v>
      </c>
      <c r="G188" s="2" t="n">
        <v>0.46</v>
      </c>
      <c r="H188" s="2" t="n">
        <v>54</v>
      </c>
      <c r="I188" s="2" t="n">
        <v>22</v>
      </c>
      <c r="J188" s="2" t="inlineStr">
        <is>
          <t>GPA</t>
        </is>
      </c>
    </row>
    <row r="189">
      <c r="A189" s="2" t="n">
        <v>7</v>
      </c>
      <c r="B189" s="2" t="n">
        <v>409</v>
      </c>
      <c r="C189" s="2" t="inlineStr">
        <is>
          <t>SEPARACAO</t>
        </is>
      </c>
      <c r="D189" s="2" t="n">
        <v>5457734</v>
      </c>
      <c r="E189" s="2" t="inlineStr">
        <is>
          <t>Luciano Mello Ramos</t>
        </is>
      </c>
      <c r="F189" s="2" t="n">
        <v>547</v>
      </c>
      <c r="G189" s="2" t="n">
        <v>8.9</v>
      </c>
      <c r="H189" s="2" t="n">
        <v>61</v>
      </c>
      <c r="I189" s="2" t="n">
        <v>105</v>
      </c>
      <c r="J189" s="2" t="inlineStr">
        <is>
          <t>GPA</t>
        </is>
      </c>
    </row>
    <row r="190">
      <c r="A190" s="2" t="n">
        <v>7</v>
      </c>
      <c r="B190" s="2" t="n">
        <v>409</v>
      </c>
      <c r="C190" s="2" t="inlineStr">
        <is>
          <t>PUXADA RECEB</t>
        </is>
      </c>
      <c r="D190" s="2" t="n">
        <v>5458498</v>
      </c>
      <c r="E190" s="2" t="inlineStr">
        <is>
          <t>Wanderlei Da Silva Castro</t>
        </is>
      </c>
      <c r="F190" s="2" t="n">
        <v>20</v>
      </c>
      <c r="G190" s="2" t="n">
        <v>0.57</v>
      </c>
      <c r="H190" s="2" t="n">
        <v>35</v>
      </c>
      <c r="I190" s="2" t="n">
        <v>22</v>
      </c>
      <c r="J190" s="2" t="inlineStr">
        <is>
          <t>GPA</t>
        </is>
      </c>
    </row>
    <row r="191">
      <c r="A191" s="2" t="n">
        <v>7</v>
      </c>
      <c r="B191" s="2" t="n">
        <v>409</v>
      </c>
      <c r="C191" s="2" t="inlineStr">
        <is>
          <t>SEPARACAO</t>
        </is>
      </c>
      <c r="D191" s="2" t="n">
        <v>5458498</v>
      </c>
      <c r="E191" s="2" t="inlineStr">
        <is>
          <t>Wanderlei Da Silva Castro</t>
        </is>
      </c>
      <c r="F191" s="2" t="n">
        <v>335</v>
      </c>
      <c r="G191" s="2" t="n">
        <v>6.21</v>
      </c>
      <c r="H191" s="2" t="n">
        <v>54</v>
      </c>
      <c r="I191" s="2" t="n">
        <v>105</v>
      </c>
      <c r="J191" s="2" t="inlineStr">
        <is>
          <t>GPA</t>
        </is>
      </c>
    </row>
    <row r="192">
      <c r="A192" s="2" t="n">
        <v>7</v>
      </c>
      <c r="B192" s="2" t="n">
        <v>409</v>
      </c>
      <c r="C192" s="2" t="inlineStr">
        <is>
          <t>PUXADA RECEB</t>
        </is>
      </c>
      <c r="D192" s="2" t="n">
        <v>5461626</v>
      </c>
      <c r="E192" s="2" t="inlineStr">
        <is>
          <t>Denis Da Cruz Batista</t>
        </is>
      </c>
      <c r="F192" s="2" t="n">
        <v>503</v>
      </c>
      <c r="G192" s="2" t="n">
        <v>17.8</v>
      </c>
      <c r="H192" s="2" t="n">
        <v>28</v>
      </c>
      <c r="I192" s="2" t="n">
        <v>22</v>
      </c>
      <c r="J192" s="2" t="inlineStr">
        <is>
          <t>GPA</t>
        </is>
      </c>
    </row>
    <row r="193">
      <c r="A193" s="2" t="n">
        <v>7</v>
      </c>
      <c r="B193" s="2" t="n">
        <v>409</v>
      </c>
      <c r="C193" s="2" t="inlineStr">
        <is>
          <t>SEPARACAO</t>
        </is>
      </c>
      <c r="D193" s="2" t="n">
        <v>5461626</v>
      </c>
      <c r="E193" s="2" t="inlineStr">
        <is>
          <t>Denis Da Cruz Batista</t>
        </is>
      </c>
      <c r="F193" s="2" t="n">
        <v>1456</v>
      </c>
      <c r="G193" s="2" t="n">
        <v>19.07</v>
      </c>
      <c r="H193" s="2" t="n">
        <v>76</v>
      </c>
      <c r="I193" s="2" t="n">
        <v>105</v>
      </c>
      <c r="J193" s="2" t="inlineStr">
        <is>
          <t>GPA</t>
        </is>
      </c>
    </row>
    <row r="194">
      <c r="A194" s="2" t="n">
        <v>7</v>
      </c>
      <c r="B194" s="2" t="n">
        <v>409</v>
      </c>
      <c r="C194" s="2" t="inlineStr">
        <is>
          <t>PUXADA RECEB</t>
        </is>
      </c>
      <c r="D194" s="2" t="n">
        <v>5461685</v>
      </c>
      <c r="E194" s="2" t="inlineStr">
        <is>
          <t>Joao Vitor De Souza Orlando</t>
        </is>
      </c>
      <c r="F194" s="2" t="n">
        <v>9</v>
      </c>
      <c r="G194" s="2" t="n">
        <v>0.65</v>
      </c>
      <c r="H194" s="2" t="n">
        <v>14</v>
      </c>
      <c r="I194" s="2" t="n">
        <v>22</v>
      </c>
      <c r="J194" s="2" t="inlineStr">
        <is>
          <t>GPA</t>
        </is>
      </c>
    </row>
    <row r="195">
      <c r="A195" s="2" t="n">
        <v>7</v>
      </c>
      <c r="B195" s="2" t="n">
        <v>409</v>
      </c>
      <c r="C195" s="2" t="inlineStr">
        <is>
          <t>SEPARACAO</t>
        </is>
      </c>
      <c r="D195" s="2" t="n">
        <v>5461685</v>
      </c>
      <c r="E195" s="2" t="inlineStr">
        <is>
          <t>Joao Vitor De Souza Orlando</t>
        </is>
      </c>
      <c r="F195" s="2" t="n">
        <v>3755</v>
      </c>
      <c r="G195" s="2" t="n">
        <v>41.29</v>
      </c>
      <c r="H195" s="2" t="n">
        <v>91</v>
      </c>
      <c r="I195" s="2" t="n">
        <v>105</v>
      </c>
      <c r="J195" s="2" t="inlineStr">
        <is>
          <t>GPA</t>
        </is>
      </c>
    </row>
    <row r="196">
      <c r="A196" s="2" t="n">
        <v>7</v>
      </c>
      <c r="B196" s="2" t="n">
        <v>409</v>
      </c>
      <c r="C196" s="2" t="inlineStr">
        <is>
          <t>PUXADA RECEB</t>
        </is>
      </c>
      <c r="D196" s="2" t="n">
        <v>5464285</v>
      </c>
      <c r="E196" s="2" t="inlineStr">
        <is>
          <t>Adriano Monteiro Da Silva</t>
        </is>
      </c>
      <c r="F196" s="2" t="n">
        <v>1118</v>
      </c>
      <c r="G196" s="2" t="n">
        <v>34.41</v>
      </c>
      <c r="H196" s="2" t="n">
        <v>32</v>
      </c>
      <c r="I196" s="2" t="n">
        <v>22</v>
      </c>
      <c r="J196" s="2" t="inlineStr">
        <is>
          <t>GPA</t>
        </is>
      </c>
    </row>
    <row r="197">
      <c r="A197" s="2" t="n">
        <v>7</v>
      </c>
      <c r="B197" s="2" t="n">
        <v>409</v>
      </c>
      <c r="C197" s="2" t="inlineStr">
        <is>
          <t>SEPARACAO</t>
        </is>
      </c>
      <c r="D197" s="2" t="n">
        <v>5464285</v>
      </c>
      <c r="E197" s="2" t="inlineStr">
        <is>
          <t>Adriano Monteiro Da Silva</t>
        </is>
      </c>
      <c r="F197" s="2" t="n">
        <v>3860</v>
      </c>
      <c r="G197" s="2" t="n">
        <v>62.85</v>
      </c>
      <c r="H197" s="2" t="n">
        <v>61</v>
      </c>
      <c r="I197" s="2" t="n">
        <v>105</v>
      </c>
      <c r="J197" s="2" t="inlineStr">
        <is>
          <t>GPA</t>
        </is>
      </c>
    </row>
    <row r="198">
      <c r="A198" s="2" t="n">
        <v>7</v>
      </c>
      <c r="B198" s="2" t="n">
        <v>409</v>
      </c>
      <c r="C198" s="2" t="inlineStr">
        <is>
          <t>SEPARACAO</t>
        </is>
      </c>
      <c r="D198" s="2" t="n">
        <v>5467624</v>
      </c>
      <c r="E198" s="2" t="inlineStr">
        <is>
          <t>Yan Pestana Da Silva</t>
        </is>
      </c>
      <c r="F198" s="2" t="n">
        <v>530</v>
      </c>
      <c r="G198" s="2" t="n">
        <v>6.65</v>
      </c>
      <c r="H198" s="2" t="n">
        <v>80</v>
      </c>
      <c r="I198" s="2" t="n">
        <v>105</v>
      </c>
      <c r="J198" s="2" t="inlineStr">
        <is>
          <t>GPA</t>
        </is>
      </c>
    </row>
    <row r="199">
      <c r="A199" s="2" t="n">
        <v>7</v>
      </c>
      <c r="B199" s="2" t="n">
        <v>409</v>
      </c>
      <c r="C199" s="2" t="inlineStr">
        <is>
          <t>PUXADA RECEB</t>
        </is>
      </c>
      <c r="D199" s="2" t="n">
        <v>5522030</v>
      </c>
      <c r="E199" s="2" t="inlineStr">
        <is>
          <t>Matheus Da Silva Ribeiro</t>
        </is>
      </c>
      <c r="F199" s="2" t="n">
        <v>14</v>
      </c>
      <c r="G199" s="2" t="n">
        <v>3.53</v>
      </c>
      <c r="H199" s="2" t="n">
        <v>4</v>
      </c>
      <c r="I199" s="2" t="n">
        <v>22</v>
      </c>
      <c r="J199" s="2" t="inlineStr">
        <is>
          <t>GPA</t>
        </is>
      </c>
    </row>
    <row r="200">
      <c r="A200" s="2" t="n">
        <v>7</v>
      </c>
      <c r="B200" s="2" t="n">
        <v>409</v>
      </c>
      <c r="C200" s="2" t="inlineStr">
        <is>
          <t>RECEBIMENTO</t>
        </is>
      </c>
      <c r="D200" s="2" t="n">
        <v>5522030</v>
      </c>
      <c r="E200" s="2" t="inlineStr">
        <is>
          <t>Matheus Da Silva Ribeiro</t>
        </is>
      </c>
      <c r="F200" s="2" t="n">
        <v>4</v>
      </c>
      <c r="G200" s="2" t="n">
        <v>0.12</v>
      </c>
      <c r="H200" s="2" t="n">
        <v>33</v>
      </c>
      <c r="I200" s="2" t="n">
        <v>25</v>
      </c>
      <c r="J200" s="2" t="inlineStr">
        <is>
          <t>GPA</t>
        </is>
      </c>
    </row>
    <row r="201">
      <c r="A201" s="2" t="n">
        <v>7</v>
      </c>
      <c r="B201" s="2" t="n">
        <v>409</v>
      </c>
      <c r="C201" s="2" t="inlineStr">
        <is>
          <t>SEPARACAO</t>
        </is>
      </c>
      <c r="D201" s="2" t="n">
        <v>5522030</v>
      </c>
      <c r="E201" s="2" t="inlineStr">
        <is>
          <t>Matheus Da Silva Ribeiro</t>
        </is>
      </c>
      <c r="F201" s="2" t="n">
        <v>864</v>
      </c>
      <c r="G201" s="2" t="n">
        <v>7.95</v>
      </c>
      <c r="H201" s="2" t="n">
        <v>109</v>
      </c>
      <c r="I201" s="2" t="n">
        <v>105</v>
      </c>
      <c r="J201" s="2" t="inlineStr">
        <is>
          <t>GPA</t>
        </is>
      </c>
    </row>
    <row r="202">
      <c r="A202" s="2" t="n">
        <v>7</v>
      </c>
      <c r="B202" s="2" t="n">
        <v>409</v>
      </c>
      <c r="C202" s="2" t="inlineStr">
        <is>
          <t>SEPARACAO</t>
        </is>
      </c>
      <c r="D202" s="2" t="n">
        <v>5531195</v>
      </c>
      <c r="E202" s="2" t="inlineStr">
        <is>
          <t>Brendo Bernardo Da Silva Santiago</t>
        </is>
      </c>
      <c r="F202" s="2" t="n">
        <v>1136</v>
      </c>
      <c r="G202" s="2" t="n">
        <v>7.86</v>
      </c>
      <c r="H202" s="2" t="n">
        <v>145</v>
      </c>
      <c r="I202" s="2" t="n">
        <v>105</v>
      </c>
      <c r="J202" s="2" t="inlineStr">
        <is>
          <t>GPA</t>
        </is>
      </c>
    </row>
    <row r="203">
      <c r="A203" s="2" t="n">
        <v>7</v>
      </c>
      <c r="B203" s="2" t="n">
        <v>409</v>
      </c>
      <c r="C203" s="2" t="inlineStr">
        <is>
          <t>CARREGAMENTO</t>
        </is>
      </c>
      <c r="D203" s="2" t="n">
        <v>5600537</v>
      </c>
      <c r="E203" s="2" t="inlineStr">
        <is>
          <t>Heitor Luiz Fernandes Prazeres</t>
        </is>
      </c>
      <c r="F203" s="2" t="n">
        <v>439</v>
      </c>
      <c r="G203" s="2" t="n">
        <v>5.97</v>
      </c>
      <c r="H203" s="2" t="n">
        <v>74</v>
      </c>
      <c r="I203" s="2" t="n">
        <v>24</v>
      </c>
      <c r="J203" s="2" t="inlineStr">
        <is>
          <t>GPA</t>
        </is>
      </c>
    </row>
    <row r="204">
      <c r="A204" s="2" t="n">
        <v>7</v>
      </c>
      <c r="B204" s="2" t="n">
        <v>409</v>
      </c>
      <c r="C204" s="2" t="inlineStr">
        <is>
          <t>PUXADA RECEB</t>
        </is>
      </c>
      <c r="D204" s="2" t="n">
        <v>5634938</v>
      </c>
      <c r="E204" s="2" t="inlineStr">
        <is>
          <t>Bruna Leticia Messias Goncalves</t>
        </is>
      </c>
      <c r="F204" s="2" t="n">
        <v>491</v>
      </c>
      <c r="G204" s="2" t="n">
        <v>20.42</v>
      </c>
      <c r="H204" s="2" t="n">
        <v>24</v>
      </c>
      <c r="I204" s="2" t="n">
        <v>22</v>
      </c>
      <c r="J204" s="2" t="inlineStr">
        <is>
          <t>GPA</t>
        </is>
      </c>
    </row>
    <row r="205">
      <c r="A205" s="2" t="n">
        <v>7</v>
      </c>
      <c r="B205" s="2" t="n">
        <v>409</v>
      </c>
      <c r="C205" s="2" t="inlineStr">
        <is>
          <t>CARREGAMENTO</t>
        </is>
      </c>
      <c r="D205" s="2" t="n">
        <v>5636540</v>
      </c>
      <c r="E205" s="2" t="inlineStr">
        <is>
          <t>Emanuel Jose Pinheiro Barbosa Filho</t>
        </is>
      </c>
      <c r="F205" s="2" t="n">
        <v>101</v>
      </c>
      <c r="G205" s="2" t="n">
        <v>1.07</v>
      </c>
      <c r="H205" s="2" t="n">
        <v>94</v>
      </c>
      <c r="I205" s="2" t="n">
        <v>24</v>
      </c>
      <c r="J205" s="2" t="inlineStr">
        <is>
          <t>GPA</t>
        </is>
      </c>
    </row>
    <row r="206">
      <c r="A206" s="2" t="n">
        <v>7</v>
      </c>
      <c r="B206" s="2" t="n">
        <v>409</v>
      </c>
      <c r="C206" s="2" t="inlineStr">
        <is>
          <t>SEPARACAO</t>
        </is>
      </c>
      <c r="D206" s="2" t="n">
        <v>5636540</v>
      </c>
      <c r="E206" s="2" t="inlineStr">
        <is>
          <t>Emanuel Jose Pinheiro Barbosa Filho</t>
        </is>
      </c>
      <c r="F206" s="2" t="n">
        <v>990</v>
      </c>
      <c r="G206" s="2" t="n">
        <v>21.8</v>
      </c>
      <c r="H206" s="2" t="n">
        <v>45</v>
      </c>
      <c r="I206" s="2" t="n">
        <v>105</v>
      </c>
      <c r="J206" s="2" t="inlineStr">
        <is>
          <t>GPA</t>
        </is>
      </c>
    </row>
    <row r="207">
      <c r="A207" s="2" t="n">
        <v>7</v>
      </c>
      <c r="B207" s="2" t="n">
        <v>409</v>
      </c>
      <c r="C207" s="2" t="inlineStr">
        <is>
          <t>SEPARACAO</t>
        </is>
      </c>
      <c r="D207" s="2" t="n">
        <v>5637597</v>
      </c>
      <c r="E207" s="2" t="inlineStr">
        <is>
          <t>Alexander Alves Dos Santos</t>
        </is>
      </c>
      <c r="F207" s="2" t="n">
        <v>3847</v>
      </c>
      <c r="G207" s="2" t="n">
        <v>43.48</v>
      </c>
      <c r="H207" s="2" t="n">
        <v>88</v>
      </c>
      <c r="I207" s="2" t="n">
        <v>105</v>
      </c>
      <c r="J207" s="2" t="inlineStr">
        <is>
          <t>GPA</t>
        </is>
      </c>
    </row>
    <row r="208">
      <c r="A208" s="2" t="n">
        <v>7</v>
      </c>
      <c r="B208" s="2" t="n">
        <v>409</v>
      </c>
      <c r="C208" s="2" t="inlineStr">
        <is>
          <t>CARREGAMENTO</t>
        </is>
      </c>
      <c r="D208" s="2" t="n">
        <v>5655080</v>
      </c>
      <c r="E208" s="2" t="inlineStr">
        <is>
          <t>Geanderson Da Silva Dutra</t>
        </is>
      </c>
      <c r="F208" s="2" t="n">
        <v>1354</v>
      </c>
      <c r="G208" s="2" t="n">
        <v>28.05</v>
      </c>
      <c r="H208" s="2" t="n">
        <v>48</v>
      </c>
      <c r="I208" s="2" t="n">
        <v>24</v>
      </c>
      <c r="J208" s="2" t="inlineStr">
        <is>
          <t>GPA</t>
        </is>
      </c>
    </row>
    <row r="209">
      <c r="A209" s="2" t="n">
        <v>7</v>
      </c>
      <c r="B209" s="2" t="n">
        <v>409</v>
      </c>
      <c r="C209" s="2" t="inlineStr">
        <is>
          <t>SEPARACAO</t>
        </is>
      </c>
      <c r="D209" s="2" t="n">
        <v>5655080</v>
      </c>
      <c r="E209" s="2" t="inlineStr">
        <is>
          <t>Geanderson Da Silva Dutra</t>
        </is>
      </c>
      <c r="F209" s="2" t="n">
        <v>624</v>
      </c>
      <c r="G209" s="2" t="n">
        <v>7.83</v>
      </c>
      <c r="H209" s="2" t="n">
        <v>80</v>
      </c>
      <c r="I209" s="2" t="n">
        <v>105</v>
      </c>
      <c r="J209" s="2" t="inlineStr">
        <is>
          <t>GPA</t>
        </is>
      </c>
    </row>
    <row r="210">
      <c r="A210" s="2" t="n">
        <v>7</v>
      </c>
      <c r="B210" s="2" t="n">
        <v>409</v>
      </c>
      <c r="C210" s="2" t="inlineStr">
        <is>
          <t>PUXADA RECEB</t>
        </is>
      </c>
      <c r="D210" s="2" t="n">
        <v>5684510</v>
      </c>
      <c r="E210" s="2" t="inlineStr">
        <is>
          <t>Filipe Matheus Mudesto Monte Mor</t>
        </is>
      </c>
      <c r="F210" s="2" t="n">
        <v>275</v>
      </c>
      <c r="G210" s="2" t="n">
        <v>18.04</v>
      </c>
      <c r="H210" s="2" t="n">
        <v>15</v>
      </c>
      <c r="I210" s="2" t="n">
        <v>22</v>
      </c>
      <c r="J210" s="2" t="inlineStr">
        <is>
          <t>GPA</t>
        </is>
      </c>
    </row>
    <row r="211">
      <c r="A211" s="2" t="n">
        <v>7</v>
      </c>
      <c r="B211" s="2" t="n">
        <v>409</v>
      </c>
      <c r="C211" s="2" t="inlineStr">
        <is>
          <t>SEPARACAO</t>
        </is>
      </c>
      <c r="D211" s="2" t="n">
        <v>5684510</v>
      </c>
      <c r="E211" s="2" t="inlineStr">
        <is>
          <t>Filipe Matheus Mudesto Monte Mor</t>
        </is>
      </c>
      <c r="F211" s="2" t="n">
        <v>711</v>
      </c>
      <c r="G211" s="2" t="n">
        <v>8.48</v>
      </c>
      <c r="H211" s="2" t="n">
        <v>84</v>
      </c>
      <c r="I211" s="2" t="n">
        <v>105</v>
      </c>
      <c r="J211" s="2" t="inlineStr">
        <is>
          <t>GPA</t>
        </is>
      </c>
    </row>
    <row r="212">
      <c r="A212" s="2" t="n">
        <v>7</v>
      </c>
      <c r="B212" s="2" t="n">
        <v>409</v>
      </c>
      <c r="C212" s="2" t="inlineStr">
        <is>
          <t>SEPARACAO</t>
        </is>
      </c>
      <c r="D212" s="2" t="n">
        <v>5689007</v>
      </c>
      <c r="E212" s="2" t="inlineStr">
        <is>
          <t>Gabriel Da Conceicao Silva</t>
        </is>
      </c>
      <c r="F212" s="2" t="n">
        <v>4502</v>
      </c>
      <c r="G212" s="2" t="n">
        <v>56.05</v>
      </c>
      <c r="H212" s="2" t="n">
        <v>80</v>
      </c>
      <c r="I212" s="2" t="n">
        <v>105</v>
      </c>
      <c r="J212" s="2" t="inlineStr">
        <is>
          <t>GPA</t>
        </is>
      </c>
    </row>
    <row r="213">
      <c r="A213" s="2" t="n">
        <v>7</v>
      </c>
      <c r="B213" s="2" t="n">
        <v>409</v>
      </c>
      <c r="C213" s="2" t="inlineStr">
        <is>
          <t>ATIVIDADE OP. EMP.</t>
        </is>
      </c>
      <c r="D213" s="2" t="n">
        <v>5690773</v>
      </c>
      <c r="E213" s="2" t="inlineStr">
        <is>
          <t>Lucas Paulino Batista Barbosa</t>
        </is>
      </c>
      <c r="F213" s="2" t="n">
        <v>1198</v>
      </c>
      <c r="G213" s="2" t="n">
        <v>34.59</v>
      </c>
      <c r="H213" s="2" t="n">
        <v>35</v>
      </c>
      <c r="I213" s="2" t="n">
        <v>25</v>
      </c>
      <c r="J213" s="2" t="inlineStr">
        <is>
          <t>GPA</t>
        </is>
      </c>
    </row>
    <row r="214">
      <c r="A214" s="2" t="n">
        <v>7</v>
      </c>
      <c r="B214" s="2" t="n">
        <v>409</v>
      </c>
      <c r="C214" s="2" t="inlineStr">
        <is>
          <t>CARREGAMENTO</t>
        </is>
      </c>
      <c r="D214" s="2" t="n">
        <v>5704960</v>
      </c>
      <c r="E214" s="2" t="inlineStr">
        <is>
          <t>Athilson Oliveira Silva</t>
        </is>
      </c>
      <c r="F214" s="2" t="n">
        <v>222</v>
      </c>
      <c r="G214" s="2" t="n">
        <v>10.75</v>
      </c>
      <c r="H214" s="2" t="n">
        <v>21</v>
      </c>
      <c r="I214" s="2" t="n">
        <v>24</v>
      </c>
      <c r="J214" s="2" t="inlineStr">
        <is>
          <t>GPA</t>
        </is>
      </c>
    </row>
    <row r="215">
      <c r="A215" s="2" t="n">
        <v>7</v>
      </c>
      <c r="B215" s="2" t="n">
        <v>409</v>
      </c>
      <c r="C215" s="2" t="inlineStr">
        <is>
          <t>SEPARACAO</t>
        </is>
      </c>
      <c r="D215" s="2" t="n">
        <v>5704960</v>
      </c>
      <c r="E215" s="2" t="inlineStr">
        <is>
          <t>Athilson Oliveira Silva</t>
        </is>
      </c>
      <c r="F215" s="2" t="n">
        <v>46</v>
      </c>
      <c r="G215" s="2" t="n">
        <v>0.4</v>
      </c>
      <c r="H215" s="2" t="n">
        <v>115</v>
      </c>
      <c r="I215" s="2" t="n">
        <v>105</v>
      </c>
      <c r="J215" s="2" t="inlineStr">
        <is>
          <t>GPA</t>
        </is>
      </c>
    </row>
    <row r="216">
      <c r="A216" s="2" t="n">
        <v>7</v>
      </c>
      <c r="B216" s="2" t="n">
        <v>409</v>
      </c>
      <c r="C216" s="2" t="inlineStr">
        <is>
          <t>RECEBIMENTO</t>
        </is>
      </c>
      <c r="D216" s="2" t="n">
        <v>5707366</v>
      </c>
      <c r="E216" s="2" t="inlineStr">
        <is>
          <t>Gabriela Da Costa Silva</t>
        </is>
      </c>
      <c r="F216" s="2" t="n">
        <v>44</v>
      </c>
      <c r="G216" s="2" t="n">
        <v>0.27</v>
      </c>
      <c r="H216" s="2" t="n">
        <v>163</v>
      </c>
      <c r="I216" s="2" t="n">
        <v>25</v>
      </c>
      <c r="J216" s="2" t="inlineStr">
        <is>
          <t>GPA</t>
        </is>
      </c>
    </row>
    <row r="217">
      <c r="A217" s="2" t="n">
        <v>7</v>
      </c>
      <c r="B217" s="2" t="n">
        <v>409</v>
      </c>
      <c r="C217" s="2" t="inlineStr">
        <is>
          <t>SEPARACAO</t>
        </is>
      </c>
      <c r="D217" s="2" t="n">
        <v>5707366</v>
      </c>
      <c r="E217" s="2" t="inlineStr">
        <is>
          <t>Gabriela Da Costa Silva</t>
        </is>
      </c>
      <c r="F217" s="2" t="n">
        <v>92</v>
      </c>
      <c r="G217" s="2" t="n">
        <v>1.23</v>
      </c>
      <c r="H217" s="2" t="n">
        <v>75</v>
      </c>
      <c r="I217" s="2" t="n">
        <v>105</v>
      </c>
      <c r="J217" s="2" t="inlineStr">
        <is>
          <t>GPA</t>
        </is>
      </c>
    </row>
    <row r="218">
      <c r="A218" s="2" t="n">
        <v>7</v>
      </c>
      <c r="B218" s="2" t="n">
        <v>409</v>
      </c>
      <c r="C218" s="2" t="inlineStr">
        <is>
          <t>CARREGAMENTO</t>
        </is>
      </c>
      <c r="D218" s="2" t="n">
        <v>5708150</v>
      </c>
      <c r="E218" s="2" t="inlineStr">
        <is>
          <t>Samuel Dias Do Val</t>
        </is>
      </c>
      <c r="F218" s="2" t="n">
        <v>9</v>
      </c>
      <c r="G218" s="2" t="n">
        <v>0.2</v>
      </c>
      <c r="H218" s="2" t="n">
        <v>45</v>
      </c>
      <c r="I218" s="2" t="n">
        <v>24</v>
      </c>
      <c r="J218" s="2" t="inlineStr">
        <is>
          <t>GPA</t>
        </is>
      </c>
    </row>
    <row r="219">
      <c r="A219" s="2" t="n">
        <v>7</v>
      </c>
      <c r="B219" s="2" t="n">
        <v>409</v>
      </c>
      <c r="C219" s="2" t="inlineStr">
        <is>
          <t>CARREGAMENTO</t>
        </is>
      </c>
      <c r="D219" s="2" t="n">
        <v>5711819</v>
      </c>
      <c r="E219" s="2" t="inlineStr">
        <is>
          <t>Rubem Pinheiro Leite</t>
        </is>
      </c>
      <c r="F219" s="2" t="n">
        <v>26</v>
      </c>
      <c r="G219" s="2" t="n">
        <v>1.5</v>
      </c>
      <c r="H219" s="2" t="n">
        <v>17</v>
      </c>
      <c r="I219" s="2" t="n">
        <v>24</v>
      </c>
      <c r="J219" s="2" t="inlineStr">
        <is>
          <t>GPA</t>
        </is>
      </c>
    </row>
    <row r="220">
      <c r="A220" s="2" t="n">
        <v>7</v>
      </c>
      <c r="B220" s="2" t="n">
        <v>409</v>
      </c>
      <c r="C220" s="2" t="inlineStr">
        <is>
          <t>PUXADA RECEB</t>
        </is>
      </c>
      <c r="D220" s="2" t="n">
        <v>5711819</v>
      </c>
      <c r="E220" s="2" t="inlineStr">
        <is>
          <t>Rubem Pinheiro Leite</t>
        </is>
      </c>
      <c r="F220" s="2" t="n">
        <v>59</v>
      </c>
      <c r="G220" s="2" t="n">
        <v>4.37</v>
      </c>
      <c r="H220" s="2" t="n">
        <v>14</v>
      </c>
      <c r="I220" s="2" t="n">
        <v>22</v>
      </c>
      <c r="J220" s="2" t="inlineStr">
        <is>
          <t>GPA</t>
        </is>
      </c>
    </row>
    <row r="221">
      <c r="A221" s="2" t="n">
        <v>7</v>
      </c>
      <c r="B221" s="2" t="n">
        <v>409</v>
      </c>
      <c r="C221" s="2" t="inlineStr">
        <is>
          <t>SEPARACAO</t>
        </is>
      </c>
      <c r="D221" s="2" t="n">
        <v>5711819</v>
      </c>
      <c r="E221" s="2" t="inlineStr">
        <is>
          <t>Rubem Pinheiro Leite</t>
        </is>
      </c>
      <c r="F221" s="2" t="n">
        <v>3153</v>
      </c>
      <c r="G221" s="2" t="n">
        <v>50.05</v>
      </c>
      <c r="H221" s="2" t="n">
        <v>63</v>
      </c>
      <c r="I221" s="2" t="n">
        <v>105</v>
      </c>
      <c r="J221" s="2" t="inlineStr">
        <is>
          <t>GPA</t>
        </is>
      </c>
    </row>
    <row r="222">
      <c r="A222" s="2" t="n">
        <v>7</v>
      </c>
      <c r="B222" s="2" t="n">
        <v>409</v>
      </c>
      <c r="C222" s="2" t="inlineStr">
        <is>
          <t>CARREGAMENTO</t>
        </is>
      </c>
      <c r="D222" s="2" t="n">
        <v>5785669</v>
      </c>
      <c r="E222" s="2" t="inlineStr">
        <is>
          <t>Cleiton Francisco Oliveira</t>
        </is>
      </c>
      <c r="F222" s="2" t="n">
        <v>5</v>
      </c>
      <c r="G222" s="2" t="n">
        <v>1.51</v>
      </c>
      <c r="H222" s="2" t="n">
        <v>3</v>
      </c>
      <c r="I222" s="2" t="n">
        <v>24</v>
      </c>
      <c r="J222" s="2" t="inlineStr">
        <is>
          <t>GPA</t>
        </is>
      </c>
    </row>
    <row r="223">
      <c r="A223" s="2" t="n">
        <v>7</v>
      </c>
      <c r="B223" s="2" t="n">
        <v>409</v>
      </c>
      <c r="C223" s="2" t="inlineStr">
        <is>
          <t>PUXADA RECEB</t>
        </is>
      </c>
      <c r="D223" s="2" t="n">
        <v>5785669</v>
      </c>
      <c r="E223" s="2" t="inlineStr">
        <is>
          <t>Cleiton Francisco Oliveira</t>
        </is>
      </c>
      <c r="F223" s="2" t="n">
        <v>190</v>
      </c>
      <c r="G223" s="2" t="n">
        <v>5.5</v>
      </c>
      <c r="H223" s="2" t="n">
        <v>35</v>
      </c>
      <c r="I223" s="2" t="n">
        <v>22</v>
      </c>
      <c r="J223" s="2" t="inlineStr">
        <is>
          <t>GPA</t>
        </is>
      </c>
    </row>
    <row r="224">
      <c r="A224" s="2" t="n">
        <v>7</v>
      </c>
      <c r="B224" s="2" t="n">
        <v>409</v>
      </c>
      <c r="C224" s="2" t="inlineStr">
        <is>
          <t>SEPARACAO</t>
        </is>
      </c>
      <c r="D224" s="2" t="n">
        <v>5785669</v>
      </c>
      <c r="E224" s="2" t="inlineStr">
        <is>
          <t>Cleiton Francisco Oliveira</t>
        </is>
      </c>
      <c r="F224" s="2" t="n">
        <v>24471</v>
      </c>
      <c r="G224" s="2" t="n">
        <v>95.25</v>
      </c>
      <c r="H224" s="2" t="n">
        <v>257</v>
      </c>
      <c r="I224" s="2" t="n">
        <v>105</v>
      </c>
      <c r="J224" s="2" t="inlineStr">
        <is>
          <t>GPA</t>
        </is>
      </c>
    </row>
    <row r="225">
      <c r="A225" s="2" t="n">
        <v>7</v>
      </c>
      <c r="B225" s="2" t="n">
        <v>409</v>
      </c>
      <c r="C225" s="2" t="inlineStr">
        <is>
          <t>SEPARACAO</t>
        </is>
      </c>
      <c r="D225" s="2" t="n">
        <v>5785677</v>
      </c>
      <c r="E225" s="2" t="inlineStr">
        <is>
          <t>Ewerton Cortez Dos Santos Coelho</t>
        </is>
      </c>
      <c r="F225" s="2" t="n">
        <v>934</v>
      </c>
      <c r="G225" s="2" t="n">
        <v>10.11</v>
      </c>
      <c r="H225" s="2" t="n">
        <v>92</v>
      </c>
      <c r="I225" s="2" t="n">
        <v>105</v>
      </c>
      <c r="J225" s="2" t="inlineStr">
        <is>
          <t>GPA</t>
        </is>
      </c>
    </row>
    <row r="226">
      <c r="A226" s="2" t="n">
        <v>7</v>
      </c>
      <c r="B226" s="2" t="n">
        <v>409</v>
      </c>
      <c r="C226" s="2" t="inlineStr">
        <is>
          <t>SEPARACAO</t>
        </is>
      </c>
      <c r="D226" s="2" t="n">
        <v>5799830</v>
      </c>
      <c r="E226" s="2" t="inlineStr">
        <is>
          <t>Leandro De Oliveira Guilherme</t>
        </is>
      </c>
      <c r="F226" s="2" t="n">
        <v>7198</v>
      </c>
      <c r="G226" s="2" t="n">
        <v>102.15</v>
      </c>
      <c r="H226" s="2" t="n">
        <v>70</v>
      </c>
      <c r="I226" s="2" t="n">
        <v>105</v>
      </c>
      <c r="J226" s="2" t="inlineStr">
        <is>
          <t>GPA</t>
        </is>
      </c>
    </row>
    <row r="227">
      <c r="A227" s="2" t="n">
        <v>7</v>
      </c>
      <c r="B227" s="2" t="n">
        <v>409</v>
      </c>
      <c r="C227" s="2" t="inlineStr">
        <is>
          <t>SEPARACAO</t>
        </is>
      </c>
      <c r="D227" s="2" t="n">
        <v>5799953</v>
      </c>
      <c r="E227" s="2" t="inlineStr">
        <is>
          <t>Keven Gomes Da Silva</t>
        </is>
      </c>
      <c r="F227" s="2" t="n">
        <v>18394</v>
      </c>
      <c r="G227" s="2" t="n">
        <v>124.33</v>
      </c>
      <c r="H227" s="2" t="n">
        <v>148</v>
      </c>
      <c r="I227" s="2" t="n">
        <v>105</v>
      </c>
      <c r="J227" s="2" t="inlineStr">
        <is>
          <t>GPA</t>
        </is>
      </c>
    </row>
    <row r="228">
      <c r="A228" s="2" t="n">
        <v>7</v>
      </c>
      <c r="B228" s="2" t="n">
        <v>409</v>
      </c>
      <c r="C228" s="2" t="inlineStr">
        <is>
          <t>SEPARACAO</t>
        </is>
      </c>
      <c r="D228" s="2" t="n">
        <v>5800102</v>
      </c>
      <c r="E228" s="2" t="inlineStr">
        <is>
          <t>Ryan De Oliveira Heinzelmann Santos</t>
        </is>
      </c>
      <c r="F228" s="2" t="n">
        <v>17252</v>
      </c>
      <c r="G228" s="2" t="n">
        <v>76.13</v>
      </c>
      <c r="H228" s="2" t="n">
        <v>227</v>
      </c>
      <c r="I228" s="2" t="n">
        <v>105</v>
      </c>
      <c r="J228" s="2" t="inlineStr">
        <is>
          <t>GPA</t>
        </is>
      </c>
    </row>
    <row r="229">
      <c r="A229" s="2" t="n">
        <v>7</v>
      </c>
      <c r="B229" s="2" t="n">
        <v>409</v>
      </c>
      <c r="C229" s="2" t="inlineStr">
        <is>
          <t>SEPARACAO</t>
        </is>
      </c>
      <c r="D229" s="2" t="n">
        <v>5800200</v>
      </c>
      <c r="E229" s="2" t="inlineStr">
        <is>
          <t>Leonardo Eduardo Do Nascimento</t>
        </is>
      </c>
      <c r="F229" s="2" t="n">
        <v>17266</v>
      </c>
      <c r="G229" s="2" t="n">
        <v>119.25</v>
      </c>
      <c r="H229" s="2" t="n">
        <v>145</v>
      </c>
      <c r="I229" s="2" t="n">
        <v>105</v>
      </c>
      <c r="J229" s="2" t="inlineStr">
        <is>
          <t>GPA</t>
        </is>
      </c>
    </row>
    <row r="230">
      <c r="A230" s="2" t="n">
        <v>7</v>
      </c>
      <c r="B230" s="2" t="n">
        <v>409</v>
      </c>
      <c r="C230" s="2" t="inlineStr">
        <is>
          <t>SEPARACAO</t>
        </is>
      </c>
      <c r="D230" s="2" t="n">
        <v>5800404</v>
      </c>
      <c r="E230" s="2" t="inlineStr">
        <is>
          <t>Carlos Henrique Silva Dos Santos</t>
        </is>
      </c>
      <c r="F230" s="2" t="n">
        <v>13064</v>
      </c>
      <c r="G230" s="2" t="n">
        <v>86.93000000000001</v>
      </c>
      <c r="H230" s="2" t="n">
        <v>150</v>
      </c>
      <c r="I230" s="2" t="n">
        <v>105</v>
      </c>
      <c r="J230" s="2" t="inlineStr">
        <is>
          <t>GPA</t>
        </is>
      </c>
    </row>
    <row r="231">
      <c r="A231" s="2" t="n">
        <v>7</v>
      </c>
      <c r="B231" s="2" t="n">
        <v>409</v>
      </c>
      <c r="C231" s="2" t="inlineStr">
        <is>
          <t>SEPARACAO</t>
        </is>
      </c>
      <c r="D231" s="2" t="n">
        <v>5800536</v>
      </c>
      <c r="E231" s="2" t="inlineStr">
        <is>
          <t>Matheus Henrique Siqueira Neves Da Silva</t>
        </is>
      </c>
      <c r="F231" s="2" t="n">
        <v>16604</v>
      </c>
      <c r="G231" s="2" t="n">
        <v>121.85</v>
      </c>
      <c r="H231" s="2" t="n">
        <v>136</v>
      </c>
      <c r="I231" s="2" t="n">
        <v>105</v>
      </c>
      <c r="J231" s="2" t="inlineStr">
        <is>
          <t>GPA</t>
        </is>
      </c>
    </row>
    <row r="232">
      <c r="A232" s="2" t="n">
        <v>7</v>
      </c>
      <c r="B232" s="2" t="n">
        <v>409</v>
      </c>
      <c r="C232" s="2" t="inlineStr">
        <is>
          <t>SEPARACAO</t>
        </is>
      </c>
      <c r="D232" s="2" t="n">
        <v>5800609</v>
      </c>
      <c r="E232" s="2" t="inlineStr">
        <is>
          <t>Adriano Brito De Sa Fernandes</t>
        </is>
      </c>
      <c r="F232" s="2" t="n">
        <v>15563</v>
      </c>
      <c r="G232" s="2" t="n">
        <v>73.98999999999999</v>
      </c>
      <c r="H232" s="2" t="n">
        <v>210</v>
      </c>
      <c r="I232" s="2" t="n">
        <v>105</v>
      </c>
      <c r="J232" s="2" t="inlineStr">
        <is>
          <t>GPA</t>
        </is>
      </c>
    </row>
    <row r="233">
      <c r="A233" s="2" t="n">
        <v>7</v>
      </c>
      <c r="B233" s="2" t="n">
        <v>409</v>
      </c>
      <c r="C233" s="2" t="inlineStr">
        <is>
          <t>PUXADA RECEB</t>
        </is>
      </c>
      <c r="D233" s="2" t="n">
        <v>5800650</v>
      </c>
      <c r="E233" s="2" t="inlineStr">
        <is>
          <t>Brayan Nogueira Veloso</t>
        </is>
      </c>
      <c r="F233" s="2" t="n">
        <v>111</v>
      </c>
      <c r="G233" s="2" t="n">
        <v>3.22</v>
      </c>
      <c r="H233" s="2" t="n">
        <v>34</v>
      </c>
      <c r="I233" s="2" t="n">
        <v>22</v>
      </c>
      <c r="J233" s="2" t="inlineStr">
        <is>
          <t>GPA</t>
        </is>
      </c>
    </row>
    <row r="234">
      <c r="A234" s="2" t="n">
        <v>7</v>
      </c>
      <c r="B234" s="2" t="n">
        <v>409</v>
      </c>
      <c r="C234" s="2" t="inlineStr">
        <is>
          <t>SEPARACAO</t>
        </is>
      </c>
      <c r="D234" s="2" t="n">
        <v>5800650</v>
      </c>
      <c r="E234" s="2" t="inlineStr">
        <is>
          <t>Brayan Nogueira Veloso</t>
        </is>
      </c>
      <c r="F234" s="2" t="n">
        <v>16741</v>
      </c>
      <c r="G234" s="2" t="n">
        <v>74.84</v>
      </c>
      <c r="H234" s="2" t="n">
        <v>224</v>
      </c>
      <c r="I234" s="2" t="n">
        <v>105</v>
      </c>
      <c r="J234" s="2" t="inlineStr">
        <is>
          <t>GPA</t>
        </is>
      </c>
    </row>
    <row r="235">
      <c r="A235" s="2" t="n">
        <v>7</v>
      </c>
      <c r="B235" s="2" t="n">
        <v>409</v>
      </c>
      <c r="C235" s="2" t="inlineStr">
        <is>
          <t>SEPARACAO</t>
        </is>
      </c>
      <c r="D235" s="2" t="n">
        <v>5800668</v>
      </c>
      <c r="E235" s="2" t="inlineStr">
        <is>
          <t>Washington Rodrigues De Souza</t>
        </is>
      </c>
      <c r="F235" s="2" t="n">
        <v>14617</v>
      </c>
      <c r="G235" s="2" t="n">
        <v>119.91</v>
      </c>
      <c r="H235" s="2" t="n">
        <v>122</v>
      </c>
      <c r="I235" s="2" t="n">
        <v>105</v>
      </c>
      <c r="J235" s="2" t="inlineStr">
        <is>
          <t>GPA</t>
        </is>
      </c>
    </row>
    <row r="236">
      <c r="A236" s="2" t="n">
        <v>7</v>
      </c>
      <c r="B236" s="2" t="n">
        <v>409</v>
      </c>
      <c r="C236" s="2" t="inlineStr">
        <is>
          <t>SEPARACAO</t>
        </is>
      </c>
      <c r="D236" s="2" t="n">
        <v>5801150</v>
      </c>
      <c r="E236" s="2" t="inlineStr">
        <is>
          <t>Felipe Pinto Cabral</t>
        </is>
      </c>
      <c r="F236" s="2" t="n">
        <v>16630</v>
      </c>
      <c r="G236" s="2" t="n">
        <v>118.35</v>
      </c>
      <c r="H236" s="2" t="n">
        <v>141</v>
      </c>
      <c r="I236" s="2" t="n">
        <v>105</v>
      </c>
      <c r="J236" s="2" t="inlineStr">
        <is>
          <t>GPA</t>
        </is>
      </c>
    </row>
    <row r="237">
      <c r="A237" s="2" t="n">
        <v>7</v>
      </c>
      <c r="B237" s="2" t="n">
        <v>409</v>
      </c>
      <c r="C237" s="2" t="inlineStr">
        <is>
          <t>SEPARACAO</t>
        </is>
      </c>
      <c r="D237" s="2" t="n">
        <v>5801931</v>
      </c>
      <c r="E237" s="2" t="inlineStr">
        <is>
          <t>Gilmar Fraga Pincano</t>
        </is>
      </c>
      <c r="F237" s="2" t="n">
        <v>17245</v>
      </c>
      <c r="G237" s="2" t="n">
        <v>100.83</v>
      </c>
      <c r="H237" s="2" t="n">
        <v>171</v>
      </c>
      <c r="I237" s="2" t="n">
        <v>105</v>
      </c>
      <c r="J237" s="2" t="inlineStr">
        <is>
          <t>GPA</t>
        </is>
      </c>
    </row>
    <row r="238">
      <c r="A238" s="2" t="n">
        <v>7</v>
      </c>
      <c r="B238" s="2" t="n">
        <v>409</v>
      </c>
      <c r="C238" s="2" t="inlineStr">
        <is>
          <t>PUXADA RECEB</t>
        </is>
      </c>
      <c r="D238" s="2" t="n">
        <v>5801958</v>
      </c>
      <c r="E238" s="2" t="inlineStr">
        <is>
          <t>Marcos Lazaro Da Silva</t>
        </is>
      </c>
      <c r="F238" s="2" t="n">
        <v>119</v>
      </c>
      <c r="G238" s="2" t="n">
        <v>5.8</v>
      </c>
      <c r="H238" s="2" t="n">
        <v>21</v>
      </c>
      <c r="I238" s="2" t="n">
        <v>22</v>
      </c>
      <c r="J238" s="2" t="inlineStr">
        <is>
          <t>GPA</t>
        </is>
      </c>
    </row>
    <row r="239">
      <c r="A239" s="2" t="n">
        <v>7</v>
      </c>
      <c r="B239" s="2" t="n">
        <v>409</v>
      </c>
      <c r="C239" s="2" t="inlineStr">
        <is>
          <t>SEPARACAO</t>
        </is>
      </c>
      <c r="D239" s="2" t="n">
        <v>5801958</v>
      </c>
      <c r="E239" s="2" t="inlineStr">
        <is>
          <t>Marcos Lazaro Da Silva</t>
        </is>
      </c>
      <c r="F239" s="2" t="n">
        <v>1061</v>
      </c>
      <c r="G239" s="2" t="n">
        <v>15.98</v>
      </c>
      <c r="H239" s="2" t="n">
        <v>66</v>
      </c>
      <c r="I239" s="2" t="n">
        <v>105</v>
      </c>
      <c r="J239" s="2" t="inlineStr">
        <is>
          <t>GPA</t>
        </is>
      </c>
    </row>
    <row r="240">
      <c r="A240" s="2" t="n">
        <v>7</v>
      </c>
      <c r="B240" s="2" t="n">
        <v>409</v>
      </c>
      <c r="C240" s="2" t="inlineStr">
        <is>
          <t>SEPARACAO</t>
        </is>
      </c>
      <c r="D240" s="2" t="n">
        <v>5801982</v>
      </c>
      <c r="E240" s="2" t="inlineStr">
        <is>
          <t>Ryan Nilton Ferreira Dos Santos</t>
        </is>
      </c>
      <c r="F240" s="2" t="n">
        <v>19141</v>
      </c>
      <c r="G240" s="2" t="n">
        <v>139.14</v>
      </c>
      <c r="H240" s="2" t="n">
        <v>138</v>
      </c>
      <c r="I240" s="2" t="n">
        <v>105</v>
      </c>
      <c r="J240" s="2" t="inlineStr">
        <is>
          <t>GPA</t>
        </is>
      </c>
    </row>
    <row r="241">
      <c r="A241" s="2" t="n">
        <v>7</v>
      </c>
      <c r="B241" s="2" t="n">
        <v>409</v>
      </c>
      <c r="C241" s="2" t="inlineStr">
        <is>
          <t>PUXADA RECEB</t>
        </is>
      </c>
      <c r="D241" s="2" t="n">
        <v>5802040</v>
      </c>
      <c r="E241" s="2" t="inlineStr">
        <is>
          <t>Adriano Da Luz Maria</t>
        </is>
      </c>
      <c r="F241" s="2" t="n">
        <v>40</v>
      </c>
      <c r="G241" s="2" t="n">
        <v>1.46</v>
      </c>
      <c r="H241" s="2" t="n">
        <v>27</v>
      </c>
      <c r="I241" s="2" t="n">
        <v>22</v>
      </c>
      <c r="J241" s="2" t="inlineStr">
        <is>
          <t>GPA</t>
        </is>
      </c>
    </row>
    <row r="242">
      <c r="A242" s="2" t="n">
        <v>7</v>
      </c>
      <c r="B242" s="2" t="n">
        <v>409</v>
      </c>
      <c r="C242" s="2" t="inlineStr">
        <is>
          <t>SEPARACAO</t>
        </is>
      </c>
      <c r="D242" s="2" t="n">
        <v>5802040</v>
      </c>
      <c r="E242" s="2" t="inlineStr">
        <is>
          <t>Adriano Da Luz Maria</t>
        </is>
      </c>
      <c r="F242" s="2" t="n">
        <v>6849</v>
      </c>
      <c r="G242" s="2" t="n">
        <v>60.63</v>
      </c>
      <c r="H242" s="2" t="n">
        <v>113</v>
      </c>
      <c r="I242" s="2" t="n">
        <v>105</v>
      </c>
      <c r="J242" s="2" t="inlineStr">
        <is>
          <t>GPA</t>
        </is>
      </c>
    </row>
    <row r="243">
      <c r="A243" s="2" t="n">
        <v>7</v>
      </c>
      <c r="B243" s="2" t="n">
        <v>409</v>
      </c>
      <c r="C243" s="2" t="inlineStr">
        <is>
          <t>SEPARACAO</t>
        </is>
      </c>
      <c r="D243" s="2" t="n">
        <v>5802164</v>
      </c>
      <c r="E243" s="2" t="inlineStr">
        <is>
          <t>Vagner Serafim Rodrigues</t>
        </is>
      </c>
      <c r="F243" s="2" t="n">
        <v>14641</v>
      </c>
      <c r="G243" s="2" t="n">
        <v>81.44</v>
      </c>
      <c r="H243" s="2" t="n">
        <v>180</v>
      </c>
      <c r="I243" s="2" t="n">
        <v>105</v>
      </c>
      <c r="J243" s="2" t="inlineStr">
        <is>
          <t>GPA</t>
        </is>
      </c>
    </row>
    <row r="244">
      <c r="A244" s="2" t="n">
        <v>7</v>
      </c>
      <c r="B244" s="2" t="n">
        <v>409</v>
      </c>
      <c r="C244" s="2" t="inlineStr">
        <is>
          <t>ATIVIDADE OP. EMP.</t>
        </is>
      </c>
      <c r="D244" s="2" t="n">
        <v>5802199</v>
      </c>
      <c r="E244" s="2" t="inlineStr">
        <is>
          <t>Luciano Siqueira</t>
        </is>
      </c>
      <c r="F244" s="2" t="n">
        <v>1885</v>
      </c>
      <c r="G244" s="2" t="n">
        <v>58.3</v>
      </c>
      <c r="H244" s="2" t="n">
        <v>32</v>
      </c>
      <c r="I244" s="2" t="n">
        <v>25</v>
      </c>
      <c r="J244" s="2" t="inlineStr">
        <is>
          <t>GPA</t>
        </is>
      </c>
    </row>
    <row r="245">
      <c r="A245" s="2" t="n">
        <v>7</v>
      </c>
      <c r="B245" s="2" t="n">
        <v>409</v>
      </c>
      <c r="C245" s="2" t="inlineStr">
        <is>
          <t>SEPARACAO</t>
        </is>
      </c>
      <c r="D245" s="2" t="n">
        <v>5802229</v>
      </c>
      <c r="E245" s="2" t="inlineStr">
        <is>
          <t>Yuri Henrique Lamartine Monteiro Da Silva</t>
        </is>
      </c>
      <c r="F245" s="2" t="n">
        <v>11741</v>
      </c>
      <c r="G245" s="2" t="n">
        <v>110.66</v>
      </c>
      <c r="H245" s="2" t="n">
        <v>106</v>
      </c>
      <c r="I245" s="2" t="n">
        <v>105</v>
      </c>
      <c r="J245" s="2" t="inlineStr">
        <is>
          <t>GPA</t>
        </is>
      </c>
    </row>
    <row r="246">
      <c r="A246" s="2" t="n">
        <v>7</v>
      </c>
      <c r="B246" s="2" t="n">
        <v>409</v>
      </c>
      <c r="C246" s="2" t="inlineStr">
        <is>
          <t>SEPARACAO</t>
        </is>
      </c>
      <c r="D246" s="2" t="n">
        <v>5802296</v>
      </c>
      <c r="E246" s="2" t="inlineStr">
        <is>
          <t>Douglas Aurelio Cardoso</t>
        </is>
      </c>
      <c r="F246" s="2" t="n">
        <v>12534</v>
      </c>
      <c r="G246" s="2" t="n">
        <v>98.05</v>
      </c>
      <c r="H246" s="2" t="n">
        <v>128</v>
      </c>
      <c r="I246" s="2" t="n">
        <v>105</v>
      </c>
      <c r="J246" s="2" t="inlineStr">
        <is>
          <t>GPA</t>
        </is>
      </c>
    </row>
    <row r="247">
      <c r="A247" s="2" t="n">
        <v>7</v>
      </c>
      <c r="B247" s="2" t="n">
        <v>409</v>
      </c>
      <c r="C247" s="2" t="inlineStr">
        <is>
          <t>SEPARACAO</t>
        </is>
      </c>
      <c r="D247" s="2" t="n">
        <v>5802342</v>
      </c>
      <c r="E247" s="2" t="inlineStr">
        <is>
          <t>Bruno Da Silva Rocha</t>
        </is>
      </c>
      <c r="F247" s="2" t="n">
        <v>19192</v>
      </c>
      <c r="G247" s="2" t="n">
        <v>154.84</v>
      </c>
      <c r="H247" s="2" t="n">
        <v>124</v>
      </c>
      <c r="I247" s="2" t="n">
        <v>105</v>
      </c>
      <c r="J247" s="2" t="inlineStr">
        <is>
          <t>GPA</t>
        </is>
      </c>
    </row>
    <row r="248">
      <c r="A248" s="2" t="n">
        <v>7</v>
      </c>
      <c r="B248" s="2" t="n">
        <v>409</v>
      </c>
      <c r="C248" s="2" t="inlineStr">
        <is>
          <t>ATIVIDADE OP. EMP.</t>
        </is>
      </c>
      <c r="D248" s="2" t="n">
        <v>5803446</v>
      </c>
      <c r="E248" s="2" t="inlineStr">
        <is>
          <t>Carlos Eduardo Borges De Santana</t>
        </is>
      </c>
      <c r="F248" s="2" t="n">
        <v>2550</v>
      </c>
      <c r="G248" s="2" t="n">
        <v>84.14</v>
      </c>
      <c r="H248" s="2" t="n">
        <v>30</v>
      </c>
      <c r="I248" s="2" t="n">
        <v>25</v>
      </c>
      <c r="J248" s="2" t="inlineStr">
        <is>
          <t>GPA</t>
        </is>
      </c>
    </row>
    <row r="249">
      <c r="A249" s="2" t="n">
        <v>7</v>
      </c>
      <c r="B249" s="2" t="n">
        <v>409</v>
      </c>
      <c r="C249" s="2" t="inlineStr">
        <is>
          <t>SEPARACAO</t>
        </is>
      </c>
      <c r="D249" s="2" t="n">
        <v>5803659</v>
      </c>
      <c r="E249" s="2" t="inlineStr">
        <is>
          <t>Luiz Felipe De Assis Macedo</t>
        </is>
      </c>
      <c r="F249" s="2" t="n">
        <v>19957</v>
      </c>
      <c r="G249" s="2" t="n">
        <v>94.42</v>
      </c>
      <c r="H249" s="2" t="n">
        <v>211</v>
      </c>
      <c r="I249" s="2" t="n">
        <v>105</v>
      </c>
      <c r="J249" s="2" t="inlineStr">
        <is>
          <t>GPA</t>
        </is>
      </c>
    </row>
    <row r="250">
      <c r="A250" s="2" t="n">
        <v>7</v>
      </c>
      <c r="B250" s="2" t="n">
        <v>409</v>
      </c>
      <c r="C250" s="2" t="inlineStr">
        <is>
          <t>SEPARACAO</t>
        </is>
      </c>
      <c r="D250" s="2" t="n">
        <v>5803667</v>
      </c>
      <c r="E250" s="2" t="inlineStr">
        <is>
          <t>Paulo Henrique De Oliveira Chagas</t>
        </is>
      </c>
      <c r="F250" s="2" t="n">
        <v>12007</v>
      </c>
      <c r="G250" s="2" t="n">
        <v>95.31</v>
      </c>
      <c r="H250" s="2" t="n">
        <v>126</v>
      </c>
      <c r="I250" s="2" t="n">
        <v>105</v>
      </c>
      <c r="J250" s="2" t="inlineStr">
        <is>
          <t>GPA</t>
        </is>
      </c>
    </row>
    <row r="251">
      <c r="A251" s="2" t="n">
        <v>7</v>
      </c>
      <c r="B251" s="2" t="n">
        <v>409</v>
      </c>
      <c r="C251" s="2" t="inlineStr">
        <is>
          <t>SEPARACAO</t>
        </is>
      </c>
      <c r="D251" s="2" t="n">
        <v>5803683</v>
      </c>
      <c r="E251" s="2" t="inlineStr">
        <is>
          <t>Rodrigo Bruno Junior</t>
        </is>
      </c>
      <c r="F251" s="2" t="n">
        <v>10975</v>
      </c>
      <c r="G251" s="2" t="n">
        <v>90.64</v>
      </c>
      <c r="H251" s="2" t="n">
        <v>121</v>
      </c>
      <c r="I251" s="2" t="n">
        <v>105</v>
      </c>
      <c r="J251" s="2" t="inlineStr">
        <is>
          <t>GPA</t>
        </is>
      </c>
    </row>
    <row r="252">
      <c r="A252" s="2" t="n">
        <v>7</v>
      </c>
      <c r="B252" s="2" t="n">
        <v>409</v>
      </c>
      <c r="C252" s="2" t="inlineStr">
        <is>
          <t>SEPARACAO</t>
        </is>
      </c>
      <c r="D252" s="2" t="n">
        <v>5804175</v>
      </c>
      <c r="E252" s="2" t="inlineStr">
        <is>
          <t>Tiago Da Conceicao Filho</t>
        </is>
      </c>
      <c r="F252" s="2" t="n">
        <v>13742</v>
      </c>
      <c r="G252" s="2" t="n">
        <v>106.28</v>
      </c>
      <c r="H252" s="2" t="n">
        <v>129</v>
      </c>
      <c r="I252" s="2" t="n">
        <v>105</v>
      </c>
      <c r="J252" s="2" t="inlineStr">
        <is>
          <t>GPA</t>
        </is>
      </c>
    </row>
    <row r="253">
      <c r="A253" s="2" t="n">
        <v>7</v>
      </c>
      <c r="B253" s="2" t="n">
        <v>409</v>
      </c>
      <c r="C253" s="2" t="inlineStr">
        <is>
          <t>CARREGAMENTO</t>
        </is>
      </c>
      <c r="D253" s="2" t="n">
        <v>5804396</v>
      </c>
      <c r="E253" s="2" t="inlineStr">
        <is>
          <t>Claudomiro Pereira Da Silva</t>
        </is>
      </c>
      <c r="F253" s="2" t="n">
        <v>248</v>
      </c>
      <c r="G253" s="2" t="n">
        <v>7.63</v>
      </c>
      <c r="H253" s="2" t="n">
        <v>33</v>
      </c>
      <c r="I253" s="2" t="n">
        <v>24</v>
      </c>
      <c r="J253" s="2" t="inlineStr">
        <is>
          <t>GPA</t>
        </is>
      </c>
    </row>
    <row r="254">
      <c r="A254" s="2" t="n">
        <v>7</v>
      </c>
      <c r="B254" s="2" t="n">
        <v>409</v>
      </c>
      <c r="C254" s="2" t="inlineStr">
        <is>
          <t>PUXADA RECEB</t>
        </is>
      </c>
      <c r="D254" s="2" t="n">
        <v>5805805</v>
      </c>
      <c r="E254" s="2" t="inlineStr">
        <is>
          <t>Jonathan De Souza Antonio Dutra</t>
        </is>
      </c>
      <c r="F254" s="2" t="n">
        <v>4</v>
      </c>
      <c r="G254" s="2" t="n">
        <v>0.83</v>
      </c>
      <c r="H254" s="2" t="n">
        <v>5</v>
      </c>
      <c r="I254" s="2" t="n">
        <v>22</v>
      </c>
      <c r="J254" s="2" t="inlineStr">
        <is>
          <t>GPA</t>
        </is>
      </c>
    </row>
    <row r="255">
      <c r="A255" s="2" t="n">
        <v>7</v>
      </c>
      <c r="B255" s="2" t="n">
        <v>409</v>
      </c>
      <c r="C255" s="2" t="inlineStr">
        <is>
          <t>SEPARACAO</t>
        </is>
      </c>
      <c r="D255" s="2" t="n">
        <v>5805805</v>
      </c>
      <c r="E255" s="2" t="inlineStr">
        <is>
          <t>Jonathan De Souza Antonio Dutra</t>
        </is>
      </c>
      <c r="F255" s="2" t="n">
        <v>14719</v>
      </c>
      <c r="G255" s="2" t="n">
        <v>58.66</v>
      </c>
      <c r="H255" s="2" t="n">
        <v>251</v>
      </c>
      <c r="I255" s="2" t="n">
        <v>105</v>
      </c>
      <c r="J255" s="2" t="inlineStr">
        <is>
          <t>GPA</t>
        </is>
      </c>
    </row>
    <row r="256">
      <c r="A256" s="2" t="n">
        <v>7</v>
      </c>
      <c r="B256" s="2" t="n">
        <v>409</v>
      </c>
      <c r="C256" s="2" t="inlineStr">
        <is>
          <t>SEPARACAO</t>
        </is>
      </c>
      <c r="D256" s="2" t="n">
        <v>5807042</v>
      </c>
      <c r="E256" s="2" t="inlineStr">
        <is>
          <t>Jhonathan Santana Da Silva Lima</t>
        </is>
      </c>
      <c r="F256" s="2" t="n">
        <v>9143</v>
      </c>
      <c r="G256" s="2" t="n">
        <v>96.81</v>
      </c>
      <c r="H256" s="2" t="n">
        <v>94</v>
      </c>
      <c r="I256" s="2" t="n">
        <v>105</v>
      </c>
      <c r="J256" s="2" t="inlineStr">
        <is>
          <t>GPA</t>
        </is>
      </c>
    </row>
    <row r="257">
      <c r="A257" s="2" t="n">
        <v>7</v>
      </c>
      <c r="B257" s="2" t="n">
        <v>409</v>
      </c>
      <c r="C257" s="2" t="inlineStr">
        <is>
          <t>PUXADA RECEB</t>
        </is>
      </c>
      <c r="D257" s="2" t="n">
        <v>5807077</v>
      </c>
      <c r="E257" s="2" t="inlineStr">
        <is>
          <t>Rogerio Rodrigues Rosa</t>
        </is>
      </c>
      <c r="F257" s="2" t="n">
        <v>1105</v>
      </c>
      <c r="G257" s="2" t="n">
        <v>37.7</v>
      </c>
      <c r="H257" s="2" t="n">
        <v>29</v>
      </c>
      <c r="I257" s="2" t="n">
        <v>22</v>
      </c>
      <c r="J257" s="2" t="inlineStr">
        <is>
          <t>GPA</t>
        </is>
      </c>
    </row>
    <row r="258">
      <c r="A258" s="2" t="n">
        <v>7</v>
      </c>
      <c r="B258" s="2" t="n">
        <v>409</v>
      </c>
      <c r="C258" s="2" t="inlineStr">
        <is>
          <t>SEPARACAO</t>
        </is>
      </c>
      <c r="D258" s="2" t="n">
        <v>5807077</v>
      </c>
      <c r="E258" s="2" t="inlineStr">
        <is>
          <t>Rogerio Rodrigues Rosa</t>
        </is>
      </c>
      <c r="F258" s="2" t="n">
        <v>4780</v>
      </c>
      <c r="G258" s="2" t="n">
        <v>48.76</v>
      </c>
      <c r="H258" s="2" t="n">
        <v>98</v>
      </c>
      <c r="I258" s="2" t="n">
        <v>105</v>
      </c>
      <c r="J258" s="2" t="inlineStr">
        <is>
          <t>GPA</t>
        </is>
      </c>
    </row>
    <row r="259">
      <c r="A259" s="2" t="n">
        <v>7</v>
      </c>
      <c r="B259" s="2" t="n">
        <v>409</v>
      </c>
      <c r="C259" s="2" t="inlineStr">
        <is>
          <t>SEPARACAO</t>
        </is>
      </c>
      <c r="D259" s="2" t="n">
        <v>5809002</v>
      </c>
      <c r="E259" s="2" t="inlineStr">
        <is>
          <t>Alex De Oliveira Bomfim</t>
        </is>
      </c>
      <c r="F259" s="2" t="n">
        <v>11989</v>
      </c>
      <c r="G259" s="2" t="n">
        <v>83.38</v>
      </c>
      <c r="H259" s="2" t="n">
        <v>144</v>
      </c>
      <c r="I259" s="2" t="n">
        <v>105</v>
      </c>
      <c r="J259" s="2" t="inlineStr">
        <is>
          <t>GPA</t>
        </is>
      </c>
    </row>
    <row r="260">
      <c r="A260" s="2" t="n">
        <v>7</v>
      </c>
      <c r="B260" s="2" t="n">
        <v>409</v>
      </c>
      <c r="C260" s="2" t="inlineStr">
        <is>
          <t>PUXADA RECEB</t>
        </is>
      </c>
      <c r="D260" s="2" t="n">
        <v>5817080</v>
      </c>
      <c r="E260" s="2" t="inlineStr">
        <is>
          <t>Luiz Felipe Dos Santos Candido</t>
        </is>
      </c>
      <c r="F260" s="2" t="n">
        <v>20</v>
      </c>
      <c r="G260" s="2" t="n">
        <v>0.7</v>
      </c>
      <c r="H260" s="2" t="n">
        <v>29</v>
      </c>
      <c r="I260" s="2" t="n">
        <v>22</v>
      </c>
      <c r="J260" s="2" t="inlineStr">
        <is>
          <t>GPA</t>
        </is>
      </c>
    </row>
    <row r="261">
      <c r="A261" s="2" t="n">
        <v>7</v>
      </c>
      <c r="B261" s="2" t="n">
        <v>409</v>
      </c>
      <c r="C261" s="2" t="inlineStr">
        <is>
          <t>SEPARACAO</t>
        </is>
      </c>
      <c r="D261" s="2" t="n">
        <v>5817080</v>
      </c>
      <c r="E261" s="2" t="inlineStr">
        <is>
          <t>Luiz Felipe Dos Santos Candido</t>
        </is>
      </c>
      <c r="F261" s="2" t="n">
        <v>352</v>
      </c>
      <c r="G261" s="2" t="n">
        <v>6.44</v>
      </c>
      <c r="H261" s="2" t="n">
        <v>55</v>
      </c>
      <c r="I261" s="2" t="n">
        <v>105</v>
      </c>
      <c r="J261" s="2" t="inlineStr">
        <is>
          <t>GPA</t>
        </is>
      </c>
    </row>
    <row r="262">
      <c r="A262" s="2" t="n">
        <v>7</v>
      </c>
      <c r="B262" s="2" t="n">
        <v>409</v>
      </c>
      <c r="C262" s="2" t="inlineStr">
        <is>
          <t>PUXADA RECEB</t>
        </is>
      </c>
      <c r="D262" s="2" t="n">
        <v>5817161</v>
      </c>
      <c r="E262" s="2" t="inlineStr">
        <is>
          <t>Lucio Wagner De Aguiar De Castro</t>
        </is>
      </c>
      <c r="F262" s="2" t="n">
        <v>90</v>
      </c>
      <c r="G262" s="2" t="n">
        <v>5.93</v>
      </c>
      <c r="H262" s="2" t="n">
        <v>15</v>
      </c>
      <c r="I262" s="2" t="n">
        <v>22</v>
      </c>
      <c r="J262" s="2" t="inlineStr">
        <is>
          <t>GPA</t>
        </is>
      </c>
    </row>
    <row r="263">
      <c r="A263" s="2" t="n">
        <v>7</v>
      </c>
      <c r="B263" s="2" t="n">
        <v>409</v>
      </c>
      <c r="C263" s="2" t="inlineStr">
        <is>
          <t>SEPARACAO</t>
        </is>
      </c>
      <c r="D263" s="2" t="n">
        <v>5817161</v>
      </c>
      <c r="E263" s="2" t="inlineStr">
        <is>
          <t>Lucio Wagner De Aguiar De Castro</t>
        </is>
      </c>
      <c r="F263" s="2" t="n">
        <v>14577</v>
      </c>
      <c r="G263" s="2" t="n">
        <v>95.92</v>
      </c>
      <c r="H263" s="2" t="n">
        <v>152</v>
      </c>
      <c r="I263" s="2" t="n">
        <v>105</v>
      </c>
      <c r="J263" s="2" t="inlineStr">
        <is>
          <t>GPA</t>
        </is>
      </c>
    </row>
    <row r="264">
      <c r="A264" s="2" t="n">
        <v>7</v>
      </c>
      <c r="B264" s="2" t="n">
        <v>409</v>
      </c>
      <c r="C264" s="2" t="inlineStr">
        <is>
          <t>SEPARACAO</t>
        </is>
      </c>
      <c r="D264" s="2" t="n">
        <v>5817170</v>
      </c>
      <c r="E264" s="2" t="inlineStr">
        <is>
          <t>Joao Paulo Mendes Dos Santos</t>
        </is>
      </c>
      <c r="F264" s="2" t="n">
        <v>154</v>
      </c>
      <c r="G264" s="2" t="n">
        <v>2.58</v>
      </c>
      <c r="H264" s="2" t="n">
        <v>60</v>
      </c>
      <c r="I264" s="2" t="n">
        <v>105</v>
      </c>
      <c r="J264" s="2" t="inlineStr">
        <is>
          <t>GPA</t>
        </is>
      </c>
    </row>
    <row r="265">
      <c r="A265" s="2" t="n">
        <v>7</v>
      </c>
      <c r="B265" s="2" t="n">
        <v>409</v>
      </c>
      <c r="C265" s="2" t="inlineStr">
        <is>
          <t>PUXADA RECEB</t>
        </is>
      </c>
      <c r="D265" s="2" t="n">
        <v>5817196</v>
      </c>
      <c r="E265" s="2" t="inlineStr">
        <is>
          <t>Guilherme Clayton Matos Dos Santos</t>
        </is>
      </c>
      <c r="F265" s="2" t="n">
        <v>72</v>
      </c>
      <c r="G265" s="2" t="n">
        <v>3.81</v>
      </c>
      <c r="H265" s="2" t="n">
        <v>19</v>
      </c>
      <c r="I265" s="2" t="n">
        <v>22</v>
      </c>
      <c r="J265" s="2" t="inlineStr">
        <is>
          <t>GPA</t>
        </is>
      </c>
    </row>
    <row r="266">
      <c r="A266" s="2" t="n">
        <v>7</v>
      </c>
      <c r="B266" s="2" t="n">
        <v>409</v>
      </c>
      <c r="C266" s="2" t="inlineStr">
        <is>
          <t>SEPARACAO</t>
        </is>
      </c>
      <c r="D266" s="2" t="n">
        <v>5817196</v>
      </c>
      <c r="E266" s="2" t="inlineStr">
        <is>
          <t>Guilherme Clayton Matos Dos Santos</t>
        </is>
      </c>
      <c r="F266" s="2" t="n">
        <v>6196</v>
      </c>
      <c r="G266" s="2" t="n">
        <v>70.3</v>
      </c>
      <c r="H266" s="2" t="n">
        <v>88</v>
      </c>
      <c r="I266" s="2" t="n">
        <v>105</v>
      </c>
      <c r="J266" s="2" t="inlineStr">
        <is>
          <t>GPA</t>
        </is>
      </c>
    </row>
    <row r="267">
      <c r="A267" s="2" t="n">
        <v>7</v>
      </c>
      <c r="B267" s="2" t="n">
        <v>409</v>
      </c>
      <c r="C267" s="2" t="inlineStr">
        <is>
          <t>PUXADA RECEB</t>
        </is>
      </c>
      <c r="D267" s="2" t="n">
        <v>5817277</v>
      </c>
      <c r="E267" s="2" t="inlineStr">
        <is>
          <t>Maximiliano Goncalves De Lima</t>
        </is>
      </c>
      <c r="F267" s="2" t="n">
        <v>90</v>
      </c>
      <c r="G267" s="2" t="n">
        <v>3.62</v>
      </c>
      <c r="H267" s="2" t="n">
        <v>25</v>
      </c>
      <c r="I267" s="2" t="n">
        <v>22</v>
      </c>
      <c r="J267" s="2" t="inlineStr">
        <is>
          <t>GPA</t>
        </is>
      </c>
    </row>
    <row r="268">
      <c r="A268" s="2" t="n">
        <v>7</v>
      </c>
      <c r="B268" s="2" t="n">
        <v>409</v>
      </c>
      <c r="C268" s="2" t="inlineStr">
        <is>
          <t>SEPARACAO</t>
        </is>
      </c>
      <c r="D268" s="2" t="n">
        <v>5817277</v>
      </c>
      <c r="E268" s="2" t="inlineStr">
        <is>
          <t>Maximiliano Goncalves De Lima</t>
        </is>
      </c>
      <c r="F268" s="2" t="n">
        <v>11711</v>
      </c>
      <c r="G268" s="2" t="n">
        <v>75.09999999999999</v>
      </c>
      <c r="H268" s="2" t="n">
        <v>156</v>
      </c>
      <c r="I268" s="2" t="n">
        <v>105</v>
      </c>
      <c r="J268" s="2" t="inlineStr">
        <is>
          <t>GPA</t>
        </is>
      </c>
    </row>
    <row r="269">
      <c r="A269" s="2" t="n">
        <v>7</v>
      </c>
      <c r="B269" s="2" t="n">
        <v>409</v>
      </c>
      <c r="C269" s="2" t="inlineStr">
        <is>
          <t>PUXADA RECEB</t>
        </is>
      </c>
      <c r="D269" s="2" t="n">
        <v>5817293</v>
      </c>
      <c r="E269" s="2" t="inlineStr">
        <is>
          <t>Thiago Alves Marinho</t>
        </is>
      </c>
      <c r="F269" s="2" t="n">
        <v>18</v>
      </c>
      <c r="G269" s="2" t="n">
        <v>1.07</v>
      </c>
      <c r="H269" s="2" t="n">
        <v>17</v>
      </c>
      <c r="I269" s="2" t="n">
        <v>22</v>
      </c>
      <c r="J269" s="2" t="inlineStr">
        <is>
          <t>GPA</t>
        </is>
      </c>
    </row>
    <row r="270">
      <c r="A270" s="2" t="n">
        <v>7</v>
      </c>
      <c r="B270" s="2" t="n">
        <v>409</v>
      </c>
      <c r="C270" s="2" t="inlineStr">
        <is>
          <t>SEPARACAO</t>
        </is>
      </c>
      <c r="D270" s="2" t="n">
        <v>5817293</v>
      </c>
      <c r="E270" s="2" t="inlineStr">
        <is>
          <t>Thiago Alves Marinho</t>
        </is>
      </c>
      <c r="F270" s="2" t="n">
        <v>2284</v>
      </c>
      <c r="G270" s="2" t="n">
        <v>22.95</v>
      </c>
      <c r="H270" s="2" t="n">
        <v>100</v>
      </c>
      <c r="I270" s="2" t="n">
        <v>105</v>
      </c>
      <c r="J270" s="2" t="inlineStr">
        <is>
          <t>GPA</t>
        </is>
      </c>
    </row>
    <row r="271">
      <c r="A271" s="2" t="n">
        <v>7</v>
      </c>
      <c r="B271" s="2" t="n">
        <v>409</v>
      </c>
      <c r="C271" s="2" t="inlineStr">
        <is>
          <t>SEPARACAO</t>
        </is>
      </c>
      <c r="D271" s="2" t="n">
        <v>5817382</v>
      </c>
      <c r="E271" s="2" t="inlineStr">
        <is>
          <t>Michel Cleber Pappacena Ramos</t>
        </is>
      </c>
      <c r="F271" s="2" t="n">
        <v>15660</v>
      </c>
      <c r="G271" s="2" t="n">
        <v>75.34999999999999</v>
      </c>
      <c r="H271" s="2" t="n">
        <v>208</v>
      </c>
      <c r="I271" s="2" t="n">
        <v>105</v>
      </c>
      <c r="J271" s="2" t="inlineStr">
        <is>
          <t>GPA</t>
        </is>
      </c>
    </row>
    <row r="272">
      <c r="A272" s="2" t="n">
        <v>7</v>
      </c>
      <c r="B272" s="2" t="n">
        <v>409</v>
      </c>
      <c r="C272" s="2" t="inlineStr">
        <is>
          <t>SEPARACAO</t>
        </is>
      </c>
      <c r="D272" s="2" t="n">
        <v>5817412</v>
      </c>
      <c r="E272" s="2" t="inlineStr">
        <is>
          <t>Junior Santos De Oliveira</t>
        </is>
      </c>
      <c r="F272" s="2" t="n">
        <v>17904</v>
      </c>
      <c r="G272" s="2" t="n">
        <v>87.70999999999999</v>
      </c>
      <c r="H272" s="2" t="n">
        <v>204</v>
      </c>
      <c r="I272" s="2" t="n">
        <v>105</v>
      </c>
      <c r="J272" s="2" t="inlineStr">
        <is>
          <t>GPA</t>
        </is>
      </c>
    </row>
    <row r="273">
      <c r="A273" s="2" t="n">
        <v>7</v>
      </c>
      <c r="B273" s="2" t="n">
        <v>409</v>
      </c>
      <c r="C273" s="2" t="inlineStr">
        <is>
          <t>PUXADA RECEB</t>
        </is>
      </c>
      <c r="D273" s="2" t="n">
        <v>5817447</v>
      </c>
      <c r="E273" s="2" t="inlineStr">
        <is>
          <t>Anderson Da Costa Guedes</t>
        </is>
      </c>
      <c r="F273" s="2" t="n">
        <v>8</v>
      </c>
      <c r="G273" s="2" t="n">
        <v>1.7</v>
      </c>
      <c r="H273" s="2" t="n">
        <v>5</v>
      </c>
      <c r="I273" s="2" t="n">
        <v>22</v>
      </c>
      <c r="J273" s="2" t="inlineStr">
        <is>
          <t>GPA</t>
        </is>
      </c>
    </row>
    <row r="274">
      <c r="A274" s="2" t="n">
        <v>7</v>
      </c>
      <c r="B274" s="2" t="n">
        <v>409</v>
      </c>
      <c r="C274" s="2" t="inlineStr">
        <is>
          <t>SEPARACAO</t>
        </is>
      </c>
      <c r="D274" s="2" t="n">
        <v>5817447</v>
      </c>
      <c r="E274" s="2" t="inlineStr">
        <is>
          <t>Anderson Da Costa Guedes</t>
        </is>
      </c>
      <c r="F274" s="2" t="n">
        <v>4552</v>
      </c>
      <c r="G274" s="2" t="n">
        <v>18.73</v>
      </c>
      <c r="H274" s="2" t="n">
        <v>243</v>
      </c>
      <c r="I274" s="2" t="n">
        <v>105</v>
      </c>
      <c r="J274" s="2" t="inlineStr">
        <is>
          <t>GPA</t>
        </is>
      </c>
    </row>
    <row r="275">
      <c r="A275" s="2" t="n">
        <v>7</v>
      </c>
      <c r="B275" s="2" t="n">
        <v>409</v>
      </c>
      <c r="C275" s="2" t="inlineStr">
        <is>
          <t>SEPARACAO</t>
        </is>
      </c>
      <c r="D275" s="2" t="n">
        <v>5819636</v>
      </c>
      <c r="E275" s="2" t="inlineStr">
        <is>
          <t>Wellington De Souza Silva</t>
        </is>
      </c>
      <c r="F275" s="2" t="n">
        <v>532</v>
      </c>
      <c r="G275" s="2" t="n">
        <v>3.96</v>
      </c>
      <c r="H275" s="2" t="n">
        <v>134</v>
      </c>
      <c r="I275" s="2" t="n">
        <v>105</v>
      </c>
      <c r="J275" s="2" t="inlineStr">
        <is>
          <t>GPA</t>
        </is>
      </c>
    </row>
    <row r="276">
      <c r="A276" s="2" t="n">
        <v>7</v>
      </c>
      <c r="B276" s="2" t="n">
        <v>409</v>
      </c>
      <c r="C276" s="2" t="inlineStr">
        <is>
          <t>SEPARACAO</t>
        </is>
      </c>
      <c r="D276" s="2" t="n">
        <v>5819644</v>
      </c>
      <c r="E276" s="2" t="inlineStr">
        <is>
          <t>Michel Da Costa Silva</t>
        </is>
      </c>
      <c r="F276" s="2" t="n">
        <v>2645</v>
      </c>
      <c r="G276" s="2" t="n">
        <v>20.67</v>
      </c>
      <c r="H276" s="2" t="n">
        <v>128</v>
      </c>
      <c r="I276" s="2" t="n">
        <v>105</v>
      </c>
      <c r="J276" s="2" t="inlineStr">
        <is>
          <t>GPA</t>
        </is>
      </c>
    </row>
    <row r="277">
      <c r="A277" s="2" t="n">
        <v>7</v>
      </c>
      <c r="B277" s="2" t="n">
        <v>409</v>
      </c>
      <c r="C277" s="2" t="inlineStr">
        <is>
          <t>SEPARACAO</t>
        </is>
      </c>
      <c r="D277" s="2" t="n">
        <v>5819717</v>
      </c>
      <c r="E277" s="2" t="inlineStr">
        <is>
          <t>Felipe Feitoza De Souza</t>
        </is>
      </c>
      <c r="F277" s="2" t="n">
        <v>9452</v>
      </c>
      <c r="G277" s="2" t="n">
        <v>72.08</v>
      </c>
      <c r="H277" s="2" t="n">
        <v>131</v>
      </c>
      <c r="I277" s="2" t="n">
        <v>105</v>
      </c>
      <c r="J277" s="2" t="inlineStr">
        <is>
          <t>GPA</t>
        </is>
      </c>
    </row>
    <row r="278">
      <c r="A278" s="2" t="n">
        <v>7</v>
      </c>
      <c r="B278" s="2" t="n">
        <v>409</v>
      </c>
      <c r="C278" s="2" t="inlineStr">
        <is>
          <t>SEPARACAO</t>
        </is>
      </c>
      <c r="D278" s="2" t="n">
        <v>5819750</v>
      </c>
      <c r="E278" s="2" t="inlineStr">
        <is>
          <t>Genison Da Silva Dutra</t>
        </is>
      </c>
      <c r="F278" s="2" t="n">
        <v>14850</v>
      </c>
      <c r="G278" s="2" t="n">
        <v>86.55</v>
      </c>
      <c r="H278" s="2" t="n">
        <v>172</v>
      </c>
      <c r="I278" s="2" t="n">
        <v>105</v>
      </c>
      <c r="J278" s="2" t="inlineStr">
        <is>
          <t>GPA</t>
        </is>
      </c>
    </row>
    <row r="279">
      <c r="A279" s="2" t="n">
        <v>7</v>
      </c>
      <c r="B279" s="2" t="n">
        <v>409</v>
      </c>
      <c r="C279" s="2" t="inlineStr">
        <is>
          <t>PUXADA RECEB</t>
        </is>
      </c>
      <c r="D279" s="2" t="n">
        <v>5819830</v>
      </c>
      <c r="E279" s="2" t="inlineStr">
        <is>
          <t>Marcos Roberto Ramos Dos Santos</t>
        </is>
      </c>
      <c r="F279" s="2" t="n">
        <v>36</v>
      </c>
      <c r="G279" s="2" t="n">
        <v>2.53</v>
      </c>
      <c r="H279" s="2" t="n">
        <v>14</v>
      </c>
      <c r="I279" s="2" t="n">
        <v>22</v>
      </c>
      <c r="J279" s="2" t="inlineStr">
        <is>
          <t>GPA</t>
        </is>
      </c>
    </row>
    <row r="280">
      <c r="A280" s="2" t="n">
        <v>7</v>
      </c>
      <c r="B280" s="2" t="n">
        <v>409</v>
      </c>
      <c r="C280" s="2" t="inlineStr">
        <is>
          <t>SEPARACAO</t>
        </is>
      </c>
      <c r="D280" s="2" t="n">
        <v>5819830</v>
      </c>
      <c r="E280" s="2" t="inlineStr">
        <is>
          <t>Marcos Roberto Ramos Dos Santos</t>
        </is>
      </c>
      <c r="F280" s="2" t="n">
        <v>14703</v>
      </c>
      <c r="G280" s="2" t="n">
        <v>73.15000000000001</v>
      </c>
      <c r="H280" s="2" t="n">
        <v>201</v>
      </c>
      <c r="I280" s="2" t="n">
        <v>105</v>
      </c>
      <c r="J280" s="2" t="inlineStr">
        <is>
          <t>GPA</t>
        </is>
      </c>
    </row>
    <row r="281">
      <c r="A281" s="2" t="n">
        <v>7</v>
      </c>
      <c r="B281" s="2" t="n">
        <v>409</v>
      </c>
      <c r="C281" s="2" t="inlineStr">
        <is>
          <t>SEPARACAO</t>
        </is>
      </c>
      <c r="D281" s="2" t="n">
        <v>5819873</v>
      </c>
      <c r="E281" s="2" t="inlineStr">
        <is>
          <t>Matheus Cunha Da Silva</t>
        </is>
      </c>
      <c r="F281" s="2" t="n">
        <v>12564</v>
      </c>
      <c r="G281" s="2" t="n">
        <v>120.54</v>
      </c>
      <c r="H281" s="2" t="n">
        <v>104</v>
      </c>
      <c r="I281" s="2" t="n">
        <v>105</v>
      </c>
      <c r="J281" s="2" t="inlineStr">
        <is>
          <t>GPA</t>
        </is>
      </c>
    </row>
    <row r="282">
      <c r="A282" s="2" t="n">
        <v>7</v>
      </c>
      <c r="B282" s="2" t="n">
        <v>409</v>
      </c>
      <c r="C282" s="2" t="inlineStr">
        <is>
          <t>SEPARACAO</t>
        </is>
      </c>
      <c r="D282" s="2" t="n">
        <v>5823471</v>
      </c>
      <c r="E282" s="2" t="inlineStr">
        <is>
          <t>Caua Carvalho De Souza Pires</t>
        </is>
      </c>
      <c r="F282" s="2" t="n">
        <v>245</v>
      </c>
      <c r="G282" s="2" t="n">
        <v>1.77</v>
      </c>
      <c r="H282" s="2" t="n">
        <v>138</v>
      </c>
      <c r="I282" s="2" t="n">
        <v>105</v>
      </c>
      <c r="J282" s="2" t="inlineStr">
        <is>
          <t>GPA</t>
        </is>
      </c>
    </row>
    <row r="283">
      <c r="A283" s="2" t="n">
        <v>7</v>
      </c>
      <c r="B283" s="2" t="n">
        <v>409</v>
      </c>
      <c r="C283" s="2" t="inlineStr">
        <is>
          <t>CARREGAMENTO</t>
        </is>
      </c>
      <c r="D283" s="2" t="n">
        <v>582683</v>
      </c>
      <c r="E283" s="2" t="inlineStr">
        <is>
          <t>Fernando Andre Verdini Junior</t>
        </is>
      </c>
      <c r="F283" s="2" t="n">
        <v>410</v>
      </c>
      <c r="G283" s="2" t="n">
        <v>6.94</v>
      </c>
      <c r="H283" s="2" t="n">
        <v>59</v>
      </c>
      <c r="I283" s="2" t="n">
        <v>24</v>
      </c>
      <c r="J283" s="2" t="inlineStr">
        <is>
          <t>GPA</t>
        </is>
      </c>
    </row>
    <row r="284">
      <c r="A284" s="2" t="n">
        <v>7</v>
      </c>
      <c r="B284" s="2" t="n">
        <v>409</v>
      </c>
      <c r="C284" s="2" t="inlineStr">
        <is>
          <t>SEPARACAO</t>
        </is>
      </c>
      <c r="D284" s="2" t="n">
        <v>5828686</v>
      </c>
      <c r="E284" s="2" t="inlineStr">
        <is>
          <t>Kelvin Bernardo De Carvalho</t>
        </is>
      </c>
      <c r="F284" s="2" t="n">
        <v>8731</v>
      </c>
      <c r="G284" s="2" t="n">
        <v>71.87</v>
      </c>
      <c r="H284" s="2" t="n">
        <v>121</v>
      </c>
      <c r="I284" s="2" t="n">
        <v>105</v>
      </c>
      <c r="J284" s="2" t="inlineStr">
        <is>
          <t>GPA</t>
        </is>
      </c>
    </row>
    <row r="285">
      <c r="A285" s="2" t="n">
        <v>7</v>
      </c>
      <c r="B285" s="2" t="n">
        <v>409</v>
      </c>
      <c r="C285" s="2" t="inlineStr">
        <is>
          <t>PUXADA RECEB</t>
        </is>
      </c>
      <c r="D285" s="2" t="n">
        <v>5828872</v>
      </c>
      <c r="E285" s="2" t="inlineStr">
        <is>
          <t>Pablo Tavares Dos Santos Junior</t>
        </is>
      </c>
      <c r="F285" s="2" t="n">
        <v>9</v>
      </c>
      <c r="G285" s="2" t="n">
        <v>0.39</v>
      </c>
      <c r="H285" s="2" t="n">
        <v>23</v>
      </c>
      <c r="I285" s="2" t="n">
        <v>22</v>
      </c>
      <c r="J285" s="2" t="inlineStr">
        <is>
          <t>GPA</t>
        </is>
      </c>
    </row>
    <row r="286">
      <c r="A286" s="2" t="n">
        <v>7</v>
      </c>
      <c r="B286" s="2" t="n">
        <v>409</v>
      </c>
      <c r="C286" s="2" t="inlineStr">
        <is>
          <t>SEPARACAO</t>
        </is>
      </c>
      <c r="D286" s="2" t="n">
        <v>5828872</v>
      </c>
      <c r="E286" s="2" t="inlineStr">
        <is>
          <t>Pablo Tavares Dos Santos Junior</t>
        </is>
      </c>
      <c r="F286" s="2" t="n">
        <v>7378</v>
      </c>
      <c r="G286" s="2" t="n">
        <v>38.83</v>
      </c>
      <c r="H286" s="2" t="n">
        <v>190</v>
      </c>
      <c r="I286" s="2" t="n">
        <v>105</v>
      </c>
      <c r="J286" s="2" t="inlineStr">
        <is>
          <t>GPA</t>
        </is>
      </c>
    </row>
    <row r="287">
      <c r="A287" s="2" t="n">
        <v>7</v>
      </c>
      <c r="B287" s="2" t="n">
        <v>409</v>
      </c>
      <c r="C287" s="2" t="inlineStr">
        <is>
          <t>CARREGAMENTO</t>
        </is>
      </c>
      <c r="D287" s="2" t="n">
        <v>583092</v>
      </c>
      <c r="E287" s="2" t="inlineStr">
        <is>
          <t>Leonardo Da Silva Soriano De Lima</t>
        </is>
      </c>
      <c r="F287" s="2" t="n">
        <v>284</v>
      </c>
      <c r="G287" s="2" t="n">
        <v>8.65</v>
      </c>
      <c r="H287" s="2" t="n">
        <v>33</v>
      </c>
      <c r="I287" s="2" t="n">
        <v>24</v>
      </c>
      <c r="J287" s="2" t="inlineStr">
        <is>
          <t>GPA</t>
        </is>
      </c>
    </row>
    <row r="288">
      <c r="A288" s="2" t="n">
        <v>7</v>
      </c>
      <c r="B288" s="2" t="n">
        <v>409</v>
      </c>
      <c r="C288" s="2" t="inlineStr">
        <is>
          <t>SEPARACAO</t>
        </is>
      </c>
      <c r="D288" s="2" t="n">
        <v>5831750</v>
      </c>
      <c r="E288" s="2" t="inlineStr">
        <is>
          <t>Cleber Maia Mendonca De Souza</t>
        </is>
      </c>
      <c r="F288" s="2" t="n">
        <v>5778</v>
      </c>
      <c r="G288" s="2" t="n">
        <v>92.22</v>
      </c>
      <c r="H288" s="2" t="n">
        <v>63</v>
      </c>
      <c r="I288" s="2" t="n">
        <v>105</v>
      </c>
      <c r="J288" s="2" t="inlineStr">
        <is>
          <t>GPA</t>
        </is>
      </c>
    </row>
    <row r="289">
      <c r="A289" s="2" t="n">
        <v>7</v>
      </c>
      <c r="B289" s="2" t="n">
        <v>409</v>
      </c>
      <c r="C289" s="2" t="inlineStr">
        <is>
          <t>CARREGAMENTO</t>
        </is>
      </c>
      <c r="D289" s="2" t="n">
        <v>586043</v>
      </c>
      <c r="E289" s="2" t="inlineStr">
        <is>
          <t>Joao Antunes Correia</t>
        </is>
      </c>
      <c r="F289" s="2" t="n">
        <v>150</v>
      </c>
      <c r="G289" s="2" t="n">
        <v>4.3</v>
      </c>
      <c r="H289" s="2" t="n">
        <v>35</v>
      </c>
      <c r="I289" s="2" t="n">
        <v>24</v>
      </c>
      <c r="J289" s="2" t="inlineStr">
        <is>
          <t>GPA</t>
        </is>
      </c>
    </row>
    <row r="290">
      <c r="A290" s="2" t="n">
        <v>7</v>
      </c>
      <c r="B290" s="2" t="n">
        <v>409</v>
      </c>
      <c r="C290" s="2" t="inlineStr">
        <is>
          <t>SEPARACAO</t>
        </is>
      </c>
      <c r="D290" s="2" t="n">
        <v>586043</v>
      </c>
      <c r="E290" s="2" t="inlineStr">
        <is>
          <t>Joao Antunes Correia</t>
        </is>
      </c>
      <c r="F290" s="2" t="n">
        <v>223</v>
      </c>
      <c r="G290" s="2" t="n">
        <v>2.15</v>
      </c>
      <c r="H290" s="2" t="n">
        <v>104</v>
      </c>
      <c r="I290" s="2" t="n">
        <v>105</v>
      </c>
      <c r="J290" s="2" t="inlineStr">
        <is>
          <t>GPA</t>
        </is>
      </c>
    </row>
    <row r="291">
      <c r="A291" s="2" t="n">
        <v>7</v>
      </c>
      <c r="B291" s="2" t="n">
        <v>409</v>
      </c>
      <c r="C291" s="2" t="inlineStr">
        <is>
          <t>SEPARACAO</t>
        </is>
      </c>
      <c r="D291" s="2" t="n">
        <v>5891949</v>
      </c>
      <c r="E291" s="2" t="inlineStr">
        <is>
          <t>Gustavo Santos Neves</t>
        </is>
      </c>
      <c r="F291" s="2" t="n">
        <v>13659</v>
      </c>
      <c r="G291" s="2" t="n">
        <v>99.33</v>
      </c>
      <c r="H291" s="2" t="n">
        <v>138</v>
      </c>
      <c r="I291" s="2" t="n">
        <v>105</v>
      </c>
      <c r="J291" s="2" t="inlineStr">
        <is>
          <t>GPA</t>
        </is>
      </c>
    </row>
    <row r="292">
      <c r="A292" s="2" t="n">
        <v>7</v>
      </c>
      <c r="B292" s="2" t="n">
        <v>409</v>
      </c>
      <c r="C292" s="2" t="inlineStr">
        <is>
          <t>PUXADA RECEB</t>
        </is>
      </c>
      <c r="D292" s="2" t="n">
        <v>5892430</v>
      </c>
      <c r="E292" s="2" t="inlineStr">
        <is>
          <t>Joao Victor Braz Dos Santos Da Silva</t>
        </is>
      </c>
      <c r="F292" s="2" t="n">
        <v>27</v>
      </c>
      <c r="G292" s="2" t="n">
        <v>3.11</v>
      </c>
      <c r="H292" s="2" t="n">
        <v>9</v>
      </c>
      <c r="I292" s="2" t="n">
        <v>22</v>
      </c>
      <c r="J292" s="2" t="inlineStr">
        <is>
          <t>GPA</t>
        </is>
      </c>
    </row>
    <row r="293">
      <c r="A293" s="2" t="n">
        <v>7</v>
      </c>
      <c r="B293" s="2" t="n">
        <v>409</v>
      </c>
      <c r="C293" s="2" t="inlineStr">
        <is>
          <t>SEPARACAO</t>
        </is>
      </c>
      <c r="D293" s="2" t="n">
        <v>5892430</v>
      </c>
      <c r="E293" s="2" t="inlineStr">
        <is>
          <t>Joao Victor Braz Dos Santos Da Silva</t>
        </is>
      </c>
      <c r="F293" s="2" t="n">
        <v>16235</v>
      </c>
      <c r="G293" s="2" t="n">
        <v>83.8</v>
      </c>
      <c r="H293" s="2" t="n">
        <v>194</v>
      </c>
      <c r="I293" s="2" t="n">
        <v>105</v>
      </c>
      <c r="J293" s="2" t="inlineStr">
        <is>
          <t>GPA</t>
        </is>
      </c>
    </row>
    <row r="294">
      <c r="A294" s="2" t="n">
        <v>7</v>
      </c>
      <c r="B294" s="2" t="n">
        <v>409</v>
      </c>
      <c r="C294" s="2" t="inlineStr">
        <is>
          <t>SEPARACAO</t>
        </is>
      </c>
      <c r="D294" s="2" t="n">
        <v>5906229</v>
      </c>
      <c r="E294" s="2" t="inlineStr">
        <is>
          <t>Nicolas Machado De Souza</t>
        </is>
      </c>
      <c r="F294" s="2" t="n">
        <v>13713</v>
      </c>
      <c r="G294" s="2" t="n">
        <v>78.38</v>
      </c>
      <c r="H294" s="2" t="n">
        <v>175</v>
      </c>
      <c r="I294" s="2" t="n">
        <v>105</v>
      </c>
      <c r="J294" s="2" t="inlineStr">
        <is>
          <t>GPA</t>
        </is>
      </c>
    </row>
    <row r="295">
      <c r="A295" s="2" t="n">
        <v>7</v>
      </c>
      <c r="B295" s="2" t="n">
        <v>409</v>
      </c>
      <c r="C295" s="2" t="inlineStr">
        <is>
          <t>SEPARACAO</t>
        </is>
      </c>
      <c r="D295" s="2" t="n">
        <v>5909198</v>
      </c>
      <c r="E295" s="2" t="inlineStr">
        <is>
          <t>Sandro Jeronimo Vidal</t>
        </is>
      </c>
      <c r="F295" s="2" t="n">
        <v>13074</v>
      </c>
      <c r="G295" s="2" t="n">
        <v>99.78</v>
      </c>
      <c r="H295" s="2" t="n">
        <v>131</v>
      </c>
      <c r="I295" s="2" t="n">
        <v>105</v>
      </c>
      <c r="J295" s="2" t="inlineStr">
        <is>
          <t>GPA</t>
        </is>
      </c>
    </row>
    <row r="296">
      <c r="A296" s="2" t="n">
        <v>7</v>
      </c>
      <c r="B296" s="2" t="n">
        <v>409</v>
      </c>
      <c r="C296" s="2" t="inlineStr">
        <is>
          <t>SEPARACAO</t>
        </is>
      </c>
      <c r="D296" s="2" t="n">
        <v>5911850</v>
      </c>
      <c r="E296" s="2" t="inlineStr">
        <is>
          <t>Patrick Do Nascimento Trugilho</t>
        </is>
      </c>
      <c r="F296" s="2" t="n">
        <v>13751</v>
      </c>
      <c r="G296" s="2" t="n">
        <v>64.23</v>
      </c>
      <c r="H296" s="2" t="n">
        <v>214</v>
      </c>
      <c r="I296" s="2" t="n">
        <v>105</v>
      </c>
      <c r="J296" s="2" t="inlineStr">
        <is>
          <t>GPA</t>
        </is>
      </c>
    </row>
    <row r="297">
      <c r="A297" s="2" t="n">
        <v>7</v>
      </c>
      <c r="B297" s="2" t="n">
        <v>409</v>
      </c>
      <c r="C297" s="2" t="inlineStr">
        <is>
          <t>SEPARACAO</t>
        </is>
      </c>
      <c r="D297" s="2" t="n">
        <v>5911885</v>
      </c>
      <c r="E297" s="2" t="inlineStr">
        <is>
          <t>Arthur Teixeira Pereira</t>
        </is>
      </c>
      <c r="F297" s="2" t="n">
        <v>14041</v>
      </c>
      <c r="G297" s="2" t="n">
        <v>127.82</v>
      </c>
      <c r="H297" s="2" t="n">
        <v>110</v>
      </c>
      <c r="I297" s="2" t="n">
        <v>105</v>
      </c>
      <c r="J297" s="2" t="inlineStr">
        <is>
          <t>GPA</t>
        </is>
      </c>
    </row>
    <row r="298">
      <c r="A298" s="2" t="n">
        <v>7</v>
      </c>
      <c r="B298" s="2" t="n">
        <v>409</v>
      </c>
      <c r="C298" s="2" t="inlineStr">
        <is>
          <t>SEPARACAO</t>
        </is>
      </c>
      <c r="D298" s="2" t="n">
        <v>5932971</v>
      </c>
      <c r="E298" s="2" t="inlineStr">
        <is>
          <t>Wallace Da Silva Gomes</t>
        </is>
      </c>
      <c r="F298" s="2" t="n">
        <v>17731</v>
      </c>
      <c r="G298" s="2" t="n">
        <v>94.28</v>
      </c>
      <c r="H298" s="2" t="n">
        <v>188</v>
      </c>
      <c r="I298" s="2" t="n">
        <v>105</v>
      </c>
      <c r="J298" s="2" t="inlineStr">
        <is>
          <t>GPA</t>
        </is>
      </c>
    </row>
    <row r="299">
      <c r="A299" s="2" t="n">
        <v>7</v>
      </c>
      <c r="B299" s="2" t="n">
        <v>409</v>
      </c>
      <c r="C299" s="2" t="inlineStr">
        <is>
          <t>SEPARACAO</t>
        </is>
      </c>
      <c r="D299" s="2" t="n">
        <v>5933080</v>
      </c>
      <c r="E299" s="2" t="inlineStr">
        <is>
          <t>Carlos Gabriel De Oliveira Chagas</t>
        </is>
      </c>
      <c r="F299" s="2" t="n">
        <v>14554</v>
      </c>
      <c r="G299" s="2" t="n">
        <v>83.26000000000001</v>
      </c>
      <c r="H299" s="2" t="n">
        <v>175</v>
      </c>
      <c r="I299" s="2" t="n">
        <v>105</v>
      </c>
      <c r="J299" s="2" t="inlineStr">
        <is>
          <t>GPA</t>
        </is>
      </c>
    </row>
    <row r="300">
      <c r="A300" s="2" t="n">
        <v>7</v>
      </c>
      <c r="B300" s="2" t="n">
        <v>409</v>
      </c>
      <c r="C300" s="2" t="inlineStr">
        <is>
          <t>SEPARACAO</t>
        </is>
      </c>
      <c r="D300" s="2" t="n">
        <v>5933137</v>
      </c>
      <c r="E300" s="2" t="inlineStr">
        <is>
          <t>Robson De Carvalho</t>
        </is>
      </c>
      <c r="F300" s="2" t="n">
        <v>15532</v>
      </c>
      <c r="G300" s="2" t="n">
        <v>136.64</v>
      </c>
      <c r="H300" s="2" t="n">
        <v>114</v>
      </c>
      <c r="I300" s="2" t="n">
        <v>105</v>
      </c>
      <c r="J300" s="2" t="inlineStr">
        <is>
          <t>GPA</t>
        </is>
      </c>
    </row>
    <row r="301">
      <c r="A301" s="2" t="n">
        <v>7</v>
      </c>
      <c r="B301" s="2" t="n">
        <v>409</v>
      </c>
      <c r="C301" s="2" t="inlineStr">
        <is>
          <t>SEPARACAO</t>
        </is>
      </c>
      <c r="D301" s="2" t="n">
        <v>5933170</v>
      </c>
      <c r="E301" s="2" t="inlineStr">
        <is>
          <t>Rafael Da Silva Lucinda</t>
        </is>
      </c>
      <c r="F301" s="2" t="n">
        <v>2275</v>
      </c>
      <c r="G301" s="2" t="n">
        <v>22.17</v>
      </c>
      <c r="H301" s="2" t="n">
        <v>103</v>
      </c>
      <c r="I301" s="2" t="n">
        <v>105</v>
      </c>
      <c r="J301" s="2" t="inlineStr">
        <is>
          <t>GPA</t>
        </is>
      </c>
    </row>
    <row r="302">
      <c r="A302" s="2" t="n">
        <v>7</v>
      </c>
      <c r="B302" s="2" t="n">
        <v>409</v>
      </c>
      <c r="C302" s="2" t="inlineStr">
        <is>
          <t>RECEBIMENTO</t>
        </is>
      </c>
      <c r="D302" s="2" t="n">
        <v>5944260</v>
      </c>
      <c r="E302" s="2" t="inlineStr">
        <is>
          <t>Natalia Nascimento Dos Santos Gouvea</t>
        </is>
      </c>
      <c r="F302" s="2" t="n">
        <v>197</v>
      </c>
      <c r="G302" s="2" t="n">
        <v>6.68</v>
      </c>
      <c r="H302" s="2" t="n">
        <v>29</v>
      </c>
      <c r="I302" s="2" t="n">
        <v>25</v>
      </c>
      <c r="J302" s="2" t="inlineStr">
        <is>
          <t>GPA</t>
        </is>
      </c>
    </row>
    <row r="303">
      <c r="A303" s="2" t="n">
        <v>7</v>
      </c>
      <c r="B303" s="2" t="n">
        <v>409</v>
      </c>
      <c r="C303" s="2" t="inlineStr">
        <is>
          <t>SEPARACAO</t>
        </is>
      </c>
      <c r="D303" s="2" t="n">
        <v>5944376</v>
      </c>
      <c r="E303" s="2" t="inlineStr">
        <is>
          <t>Rinaldo Dos Santos Silva</t>
        </is>
      </c>
      <c r="F303" s="2" t="n">
        <v>20319</v>
      </c>
      <c r="G303" s="2" t="n">
        <v>149.96</v>
      </c>
      <c r="H303" s="2" t="n">
        <v>135</v>
      </c>
      <c r="I303" s="2" t="n">
        <v>105</v>
      </c>
      <c r="J303" s="2" t="inlineStr">
        <is>
          <t>GPA</t>
        </is>
      </c>
    </row>
    <row r="304">
      <c r="A304" s="2" t="n">
        <v>7</v>
      </c>
      <c r="B304" s="2" t="n">
        <v>409</v>
      </c>
      <c r="C304" s="2" t="inlineStr">
        <is>
          <t>SEPARACAO</t>
        </is>
      </c>
      <c r="D304" s="2" t="n">
        <v>5944457</v>
      </c>
      <c r="E304" s="2" t="inlineStr">
        <is>
          <t>Alison Ribeiro</t>
        </is>
      </c>
      <c r="F304" s="2" t="n">
        <v>16832</v>
      </c>
      <c r="G304" s="2" t="n">
        <v>145.16</v>
      </c>
      <c r="H304" s="2" t="n">
        <v>116</v>
      </c>
      <c r="I304" s="2" t="n">
        <v>105</v>
      </c>
      <c r="J304" s="2" t="inlineStr">
        <is>
          <t>GPA</t>
        </is>
      </c>
    </row>
    <row r="305">
      <c r="A305" s="2" t="n">
        <v>7</v>
      </c>
      <c r="B305" s="2" t="n">
        <v>409</v>
      </c>
      <c r="C305" s="2" t="inlineStr">
        <is>
          <t>SEPARACAO</t>
        </is>
      </c>
      <c r="D305" s="2" t="n">
        <v>5944767</v>
      </c>
      <c r="E305" s="2" t="inlineStr">
        <is>
          <t>Anyelly Bomfim Da Costa</t>
        </is>
      </c>
      <c r="F305" s="2" t="n">
        <v>54</v>
      </c>
      <c r="G305" s="2" t="n">
        <v>2.18</v>
      </c>
      <c r="H305" s="2" t="n">
        <v>25</v>
      </c>
      <c r="I305" s="2" t="n">
        <v>105</v>
      </c>
      <c r="J305" s="2" t="inlineStr">
        <is>
          <t>GPA</t>
        </is>
      </c>
    </row>
    <row r="306">
      <c r="A306" s="2" t="n">
        <v>7</v>
      </c>
      <c r="B306" s="2" t="n">
        <v>409</v>
      </c>
      <c r="C306" s="2" t="inlineStr">
        <is>
          <t>SEPARACAO</t>
        </is>
      </c>
      <c r="D306" s="2" t="n">
        <v>5944864</v>
      </c>
      <c r="E306" s="2" t="inlineStr">
        <is>
          <t>Yuri Xavier Da Silva Barros</t>
        </is>
      </c>
      <c r="F306" s="2" t="n">
        <v>3258</v>
      </c>
      <c r="G306" s="2" t="n">
        <v>39.8</v>
      </c>
      <c r="H306" s="2" t="n">
        <v>82</v>
      </c>
      <c r="I306" s="2" t="n">
        <v>105</v>
      </c>
      <c r="J306" s="2" t="inlineStr">
        <is>
          <t>GPA</t>
        </is>
      </c>
    </row>
    <row r="307">
      <c r="A307" s="2" t="n">
        <v>7</v>
      </c>
      <c r="B307" s="2" t="n">
        <v>409</v>
      </c>
      <c r="C307" s="2" t="inlineStr">
        <is>
          <t>SEPARACAO</t>
        </is>
      </c>
      <c r="D307" s="2" t="n">
        <v>5952360</v>
      </c>
      <c r="E307" s="2" t="inlineStr">
        <is>
          <t>Vitor Goncalves Costa</t>
        </is>
      </c>
      <c r="F307" s="2" t="n">
        <v>12832</v>
      </c>
      <c r="G307" s="2" t="n">
        <v>80.59</v>
      </c>
      <c r="H307" s="2" t="n">
        <v>159</v>
      </c>
      <c r="I307" s="2" t="n">
        <v>105</v>
      </c>
      <c r="J307" s="2" t="inlineStr">
        <is>
          <t>GPA</t>
        </is>
      </c>
    </row>
    <row r="308">
      <c r="A308" s="2" t="n">
        <v>7</v>
      </c>
      <c r="B308" s="2" t="n">
        <v>409</v>
      </c>
      <c r="C308" s="2" t="inlineStr">
        <is>
          <t>CARREGAMENTO</t>
        </is>
      </c>
      <c r="D308" s="2" t="n">
        <v>596145</v>
      </c>
      <c r="E308" s="2" t="inlineStr">
        <is>
          <t>Tiago Gabriel Leandro</t>
        </is>
      </c>
      <c r="F308" s="2" t="n">
        <v>612</v>
      </c>
      <c r="G308" s="2" t="n">
        <v>11.39</v>
      </c>
      <c r="H308" s="2" t="n">
        <v>54</v>
      </c>
      <c r="I308" s="2" t="n">
        <v>24</v>
      </c>
      <c r="J308" s="2" t="inlineStr">
        <is>
          <t>GPA</t>
        </is>
      </c>
    </row>
    <row r="309">
      <c r="A309" s="2" t="n">
        <v>7</v>
      </c>
      <c r="B309" s="2" t="n">
        <v>409</v>
      </c>
      <c r="C309" s="2" t="inlineStr">
        <is>
          <t>SEPARACAO</t>
        </is>
      </c>
      <c r="D309" s="2" t="n">
        <v>596145</v>
      </c>
      <c r="E309" s="2" t="inlineStr">
        <is>
          <t>Tiago Gabriel Leandro</t>
        </is>
      </c>
      <c r="F309" s="2" t="n">
        <v>77</v>
      </c>
      <c r="G309" s="2" t="n">
        <v>0.68</v>
      </c>
      <c r="H309" s="2" t="n">
        <v>113</v>
      </c>
      <c r="I309" s="2" t="n">
        <v>105</v>
      </c>
      <c r="J309" s="2" t="inlineStr">
        <is>
          <t>GPA</t>
        </is>
      </c>
    </row>
    <row r="310">
      <c r="A310" s="2" t="n">
        <v>7</v>
      </c>
      <c r="B310" s="2" t="n">
        <v>409</v>
      </c>
      <c r="C310" s="2" t="inlineStr">
        <is>
          <t>SEPARACAO</t>
        </is>
      </c>
      <c r="D310" s="2" t="n">
        <v>5963680</v>
      </c>
      <c r="E310" s="2" t="inlineStr">
        <is>
          <t>Jonatas Florencio Ribeiro</t>
        </is>
      </c>
      <c r="F310" s="2" t="n">
        <v>13364</v>
      </c>
      <c r="G310" s="2" t="n">
        <v>107.54</v>
      </c>
      <c r="H310" s="2" t="n">
        <v>124</v>
      </c>
      <c r="I310" s="2" t="n">
        <v>105</v>
      </c>
      <c r="J310" s="2" t="inlineStr">
        <is>
          <t>GPA</t>
        </is>
      </c>
    </row>
    <row r="311">
      <c r="A311" s="2" t="n">
        <v>7</v>
      </c>
      <c r="B311" s="2" t="n">
        <v>409</v>
      </c>
      <c r="C311" s="2" t="inlineStr">
        <is>
          <t>RECEBIMENTO</t>
        </is>
      </c>
      <c r="D311" s="2" t="n">
        <v>5966809</v>
      </c>
      <c r="E311" s="2" t="inlineStr">
        <is>
          <t>Princiane Dos Santos Da Rocha</t>
        </is>
      </c>
      <c r="F311" s="2" t="n">
        <v>325</v>
      </c>
      <c r="G311" s="2" t="n">
        <v>14.48</v>
      </c>
      <c r="H311" s="2" t="n">
        <v>22</v>
      </c>
      <c r="I311" s="2" t="n">
        <v>25</v>
      </c>
      <c r="J311" s="2" t="inlineStr">
        <is>
          <t>GPA</t>
        </is>
      </c>
    </row>
    <row r="312">
      <c r="A312" s="2" t="n">
        <v>7</v>
      </c>
      <c r="B312" s="2" t="n">
        <v>409</v>
      </c>
      <c r="C312" s="2" t="inlineStr">
        <is>
          <t>ATIVIDADE OP. EMP.</t>
        </is>
      </c>
      <c r="D312" s="2" t="n">
        <v>597530</v>
      </c>
      <c r="E312" s="2" t="inlineStr">
        <is>
          <t>Fabio De Almeida</t>
        </is>
      </c>
      <c r="F312" s="2" t="n">
        <v>1484</v>
      </c>
      <c r="G312" s="2" t="n">
        <v>50.52</v>
      </c>
      <c r="H312" s="2" t="n">
        <v>29</v>
      </c>
      <c r="I312" s="2" t="n">
        <v>25</v>
      </c>
      <c r="J312" s="2" t="inlineStr">
        <is>
          <t>GPA</t>
        </is>
      </c>
    </row>
    <row r="313">
      <c r="A313" s="2" t="n">
        <v>7</v>
      </c>
      <c r="B313" s="2" t="n">
        <v>409</v>
      </c>
      <c r="C313" s="2" t="inlineStr">
        <is>
          <t>PUXADA RECEB</t>
        </is>
      </c>
      <c r="D313" s="2" t="n">
        <v>5978602</v>
      </c>
      <c r="E313" s="2" t="inlineStr">
        <is>
          <t>Alexsandro Silva Martins</t>
        </is>
      </c>
      <c r="F313" s="2" t="n">
        <v>120</v>
      </c>
      <c r="G313" s="2" t="n">
        <v>7.26</v>
      </c>
      <c r="H313" s="2" t="n">
        <v>17</v>
      </c>
      <c r="I313" s="2" t="n">
        <v>22</v>
      </c>
      <c r="J313" s="2" t="inlineStr">
        <is>
          <t>GPA</t>
        </is>
      </c>
    </row>
    <row r="314">
      <c r="A314" s="2" t="n">
        <v>7</v>
      </c>
      <c r="B314" s="2" t="n">
        <v>409</v>
      </c>
      <c r="C314" s="2" t="inlineStr">
        <is>
          <t>SEPARACAO</t>
        </is>
      </c>
      <c r="D314" s="2" t="n">
        <v>5978602</v>
      </c>
      <c r="E314" s="2" t="inlineStr">
        <is>
          <t>Alexsandro Silva Martins</t>
        </is>
      </c>
      <c r="F314" s="2" t="n">
        <v>16006</v>
      </c>
      <c r="G314" s="2" t="n">
        <v>102.66</v>
      </c>
      <c r="H314" s="2" t="n">
        <v>156</v>
      </c>
      <c r="I314" s="2" t="n">
        <v>105</v>
      </c>
      <c r="J314" s="2" t="inlineStr">
        <is>
          <t>GPA</t>
        </is>
      </c>
    </row>
    <row r="315">
      <c r="A315" s="2" t="n">
        <v>7</v>
      </c>
      <c r="B315" s="2" t="n">
        <v>409</v>
      </c>
      <c r="C315" s="2" t="inlineStr">
        <is>
          <t>SEPARACAO</t>
        </is>
      </c>
      <c r="D315" s="2" t="n">
        <v>5978874</v>
      </c>
      <c r="E315" s="2" t="inlineStr">
        <is>
          <t>Lucas De Oliveira Santana</t>
        </is>
      </c>
      <c r="F315" s="2" t="n">
        <v>9629</v>
      </c>
      <c r="G315" s="2" t="n">
        <v>120.36</v>
      </c>
      <c r="H315" s="2" t="n">
        <v>80</v>
      </c>
      <c r="I315" s="2" t="n">
        <v>105</v>
      </c>
      <c r="J315" s="2" t="inlineStr">
        <is>
          <t>GPA</t>
        </is>
      </c>
    </row>
    <row r="316">
      <c r="A316" s="2" t="n">
        <v>7</v>
      </c>
      <c r="B316" s="2" t="n">
        <v>409</v>
      </c>
      <c r="C316" s="2" t="inlineStr">
        <is>
          <t>SEPARACAO</t>
        </is>
      </c>
      <c r="D316" s="2" t="n">
        <v>5982472</v>
      </c>
      <c r="E316" s="2" t="inlineStr">
        <is>
          <t>Jose Leonardo Goncalves Da Silva</t>
        </is>
      </c>
      <c r="F316" s="2" t="n">
        <v>12607</v>
      </c>
      <c r="G316" s="2" t="n">
        <v>90.81</v>
      </c>
      <c r="H316" s="2" t="n">
        <v>139</v>
      </c>
      <c r="I316" s="2" t="n">
        <v>105</v>
      </c>
      <c r="J316" s="2" t="inlineStr">
        <is>
          <t>GPA</t>
        </is>
      </c>
    </row>
    <row r="317">
      <c r="A317" s="2" t="n">
        <v>7</v>
      </c>
      <c r="B317" s="2" t="n">
        <v>409</v>
      </c>
      <c r="C317" s="2" t="inlineStr">
        <is>
          <t>SEPARACAO</t>
        </is>
      </c>
      <c r="D317" s="2" t="n">
        <v>5996597</v>
      </c>
      <c r="E317" s="2" t="inlineStr">
        <is>
          <t>Thiago Dos Santos Silva</t>
        </is>
      </c>
      <c r="F317" s="2" t="n">
        <v>2030</v>
      </c>
      <c r="G317" s="2" t="n">
        <v>26.63</v>
      </c>
      <c r="H317" s="2" t="n">
        <v>76</v>
      </c>
      <c r="I317" s="2" t="n">
        <v>105</v>
      </c>
      <c r="J317" s="2" t="inlineStr">
        <is>
          <t>GPA</t>
        </is>
      </c>
    </row>
    <row r="318">
      <c r="A318" s="2" t="n">
        <v>7</v>
      </c>
      <c r="B318" s="2" t="n">
        <v>409</v>
      </c>
      <c r="C318" s="2" t="inlineStr">
        <is>
          <t>SEPARACAO</t>
        </is>
      </c>
      <c r="D318" s="2" t="n">
        <v>5999430</v>
      </c>
      <c r="E318" s="2" t="inlineStr">
        <is>
          <t>Vitor Hugo De Faria Liberto</t>
        </is>
      </c>
      <c r="F318" s="2" t="n">
        <v>10780</v>
      </c>
      <c r="G318" s="2" t="n">
        <v>98.75</v>
      </c>
      <c r="H318" s="2" t="n">
        <v>109</v>
      </c>
      <c r="I318" s="2" t="n">
        <v>105</v>
      </c>
      <c r="J318" s="2" t="inlineStr">
        <is>
          <t>GPA</t>
        </is>
      </c>
    </row>
    <row r="319">
      <c r="A319" s="2" t="n">
        <v>7</v>
      </c>
      <c r="B319" s="2" t="n">
        <v>409</v>
      </c>
      <c r="C319" s="2" t="inlineStr">
        <is>
          <t>SEPARACAO</t>
        </is>
      </c>
      <c r="D319" s="2" t="n">
        <v>6002463</v>
      </c>
      <c r="E319" s="2" t="inlineStr">
        <is>
          <t>Luiz Gustavo De Souza De Moura</t>
        </is>
      </c>
      <c r="F319" s="2" t="n">
        <v>6945</v>
      </c>
      <c r="G319" s="2" t="n">
        <v>82.8</v>
      </c>
      <c r="H319" s="2" t="n">
        <v>84</v>
      </c>
      <c r="I319" s="2" t="n">
        <v>105</v>
      </c>
      <c r="J319" s="2" t="inlineStr">
        <is>
          <t>GPA</t>
        </is>
      </c>
    </row>
    <row r="320">
      <c r="A320" s="2" t="n">
        <v>7</v>
      </c>
      <c r="B320" s="2" t="n">
        <v>409</v>
      </c>
      <c r="C320" s="2" t="inlineStr">
        <is>
          <t>SEPARACAO</t>
        </is>
      </c>
      <c r="D320" s="2" t="n">
        <v>6005390</v>
      </c>
      <c r="E320" s="2" t="inlineStr">
        <is>
          <t>Matheus Vinicius De Miranda</t>
        </is>
      </c>
      <c r="F320" s="2" t="n">
        <v>13401</v>
      </c>
      <c r="G320" s="2" t="n">
        <v>114.94</v>
      </c>
      <c r="H320" s="2" t="n">
        <v>117</v>
      </c>
      <c r="I320" s="2" t="n">
        <v>105</v>
      </c>
      <c r="J320" s="2" t="inlineStr">
        <is>
          <t>GPA</t>
        </is>
      </c>
    </row>
    <row r="321">
      <c r="A321" s="2" t="n">
        <v>7</v>
      </c>
      <c r="B321" s="2" t="n">
        <v>409</v>
      </c>
      <c r="C321" s="2" t="inlineStr">
        <is>
          <t>SEPARACAO</t>
        </is>
      </c>
      <c r="D321" s="2" t="n">
        <v>6005411</v>
      </c>
      <c r="E321" s="2" t="inlineStr">
        <is>
          <t>Kristyan Lopes Da Silva</t>
        </is>
      </c>
      <c r="F321" s="2" t="n">
        <v>16625</v>
      </c>
      <c r="G321" s="2" t="n">
        <v>88.67</v>
      </c>
      <c r="H321" s="2" t="n">
        <v>187</v>
      </c>
      <c r="I321" s="2" t="n">
        <v>105</v>
      </c>
      <c r="J321" s="2" t="inlineStr">
        <is>
          <t>GPA</t>
        </is>
      </c>
    </row>
    <row r="322">
      <c r="A322" s="2" t="n">
        <v>7</v>
      </c>
      <c r="B322" s="2" t="n">
        <v>409</v>
      </c>
      <c r="C322" s="2" t="inlineStr">
        <is>
          <t>SEPARACAO</t>
        </is>
      </c>
      <c r="D322" s="2" t="n">
        <v>6011527</v>
      </c>
      <c r="E322" s="2" t="inlineStr">
        <is>
          <t>Gabriel Souza De Assumpcao</t>
        </is>
      </c>
      <c r="F322" s="2" t="n">
        <v>2450</v>
      </c>
      <c r="G322" s="2" t="n">
        <v>33.68</v>
      </c>
      <c r="H322" s="2" t="n">
        <v>73</v>
      </c>
      <c r="I322" s="2" t="n">
        <v>105</v>
      </c>
      <c r="J322" s="2" t="inlineStr">
        <is>
          <t>GPA</t>
        </is>
      </c>
    </row>
    <row r="323">
      <c r="A323" s="2" t="n">
        <v>7</v>
      </c>
      <c r="B323" s="2" t="n">
        <v>409</v>
      </c>
      <c r="C323" s="2" t="inlineStr">
        <is>
          <t>SEPARACAO</t>
        </is>
      </c>
      <c r="D323" s="2" t="n">
        <v>6011594</v>
      </c>
      <c r="E323" s="2" t="inlineStr">
        <is>
          <t>Wendell De Medeiros Lins</t>
        </is>
      </c>
      <c r="F323" s="2" t="n">
        <v>6588</v>
      </c>
      <c r="G323" s="2" t="n">
        <v>57.02</v>
      </c>
      <c r="H323" s="2" t="n">
        <v>116</v>
      </c>
      <c r="I323" s="2" t="n">
        <v>105</v>
      </c>
      <c r="J323" s="2" t="inlineStr">
        <is>
          <t>GPA</t>
        </is>
      </c>
    </row>
    <row r="324">
      <c r="A324" s="2" t="n">
        <v>7</v>
      </c>
      <c r="B324" s="2" t="n">
        <v>409</v>
      </c>
      <c r="C324" s="2" t="inlineStr">
        <is>
          <t>SEPARACAO</t>
        </is>
      </c>
      <c r="D324" s="2" t="n">
        <v>6012710</v>
      </c>
      <c r="E324" s="2" t="inlineStr">
        <is>
          <t>Francisco Kleberson Ferreira Pinto</t>
        </is>
      </c>
      <c r="F324" s="2" t="n">
        <v>382</v>
      </c>
      <c r="G324" s="2" t="n">
        <v>6.99</v>
      </c>
      <c r="H324" s="2" t="n">
        <v>55</v>
      </c>
      <c r="I324" s="2" t="n">
        <v>105</v>
      </c>
      <c r="J324" s="2" t="inlineStr">
        <is>
          <t>GPA</t>
        </is>
      </c>
    </row>
    <row r="325">
      <c r="A325" s="2" t="n">
        <v>7</v>
      </c>
      <c r="B325" s="2" t="n">
        <v>409</v>
      </c>
      <c r="C325" s="2" t="inlineStr">
        <is>
          <t>ATIVIDADE OP. EMP.</t>
        </is>
      </c>
      <c r="D325" s="2" t="n">
        <v>604089</v>
      </c>
      <c r="E325" s="2" t="inlineStr">
        <is>
          <t>Marlon Oliveira da Silva</t>
        </is>
      </c>
      <c r="F325" s="2" t="n">
        <v>1170</v>
      </c>
      <c r="G325" s="2" t="n">
        <v>34.75</v>
      </c>
      <c r="H325" s="2" t="n">
        <v>34</v>
      </c>
      <c r="I325" s="2" t="n">
        <v>25</v>
      </c>
      <c r="J325" s="2" t="inlineStr">
        <is>
          <t>GPA</t>
        </is>
      </c>
    </row>
    <row r="326">
      <c r="A326" s="2" t="n">
        <v>7</v>
      </c>
      <c r="B326" s="2" t="n">
        <v>409</v>
      </c>
      <c r="C326" s="2" t="inlineStr">
        <is>
          <t>ATIVIDADE OP. EMP.</t>
        </is>
      </c>
      <c r="D326" s="2" t="n">
        <v>606031</v>
      </c>
      <c r="E326" s="2" t="inlineStr">
        <is>
          <t>Antonio Jose Dias Filho</t>
        </is>
      </c>
      <c r="F326" s="2" t="n">
        <v>1970</v>
      </c>
      <c r="G326" s="2" t="n">
        <v>39.72</v>
      </c>
      <c r="H326" s="2" t="n">
        <v>50</v>
      </c>
      <c r="I326" s="2" t="n">
        <v>25</v>
      </c>
      <c r="J326" s="2" t="inlineStr">
        <is>
          <t>GPA</t>
        </is>
      </c>
    </row>
    <row r="327">
      <c r="A327" s="2" t="n">
        <v>7</v>
      </c>
      <c r="B327" s="2" t="n">
        <v>409</v>
      </c>
      <c r="C327" s="2" t="inlineStr">
        <is>
          <t>ATIVIDADE OP. EMP.</t>
        </is>
      </c>
      <c r="D327" s="2" t="n">
        <v>615970</v>
      </c>
      <c r="E327" s="2" t="inlineStr">
        <is>
          <t>Filipe Santos De Melo</t>
        </is>
      </c>
      <c r="F327" s="2" t="n">
        <v>2230</v>
      </c>
      <c r="G327" s="2" t="n">
        <v>32.46</v>
      </c>
      <c r="H327" s="2" t="n">
        <v>69</v>
      </c>
      <c r="I327" s="2" t="n">
        <v>25</v>
      </c>
      <c r="J327" s="2" t="inlineStr">
        <is>
          <t>GPA</t>
        </is>
      </c>
    </row>
    <row r="328">
      <c r="A328" s="2" t="n">
        <v>7</v>
      </c>
      <c r="B328" s="2" t="n">
        <v>409</v>
      </c>
      <c r="C328" s="2" t="inlineStr">
        <is>
          <t>CARREGAMENTO</t>
        </is>
      </c>
      <c r="D328" s="2" t="n">
        <v>619775</v>
      </c>
      <c r="E328" s="2" t="inlineStr">
        <is>
          <t>Mauricio Gomes Da Silva</t>
        </is>
      </c>
      <c r="F328" s="2" t="n">
        <v>93</v>
      </c>
      <c r="G328" s="2" t="n">
        <v>2.75</v>
      </c>
      <c r="H328" s="2" t="n">
        <v>34</v>
      </c>
      <c r="I328" s="2" t="n">
        <v>24</v>
      </c>
      <c r="J328" s="2" t="inlineStr">
        <is>
          <t>GPA</t>
        </is>
      </c>
    </row>
    <row r="329">
      <c r="A329" s="2" t="n">
        <v>7</v>
      </c>
      <c r="B329" s="2" t="n">
        <v>409</v>
      </c>
      <c r="C329" s="2" t="inlineStr">
        <is>
          <t>SEPARACAO</t>
        </is>
      </c>
      <c r="D329" s="2" t="n">
        <v>619775</v>
      </c>
      <c r="E329" s="2" t="inlineStr">
        <is>
          <t>Mauricio Gomes Da Silva</t>
        </is>
      </c>
      <c r="F329" s="2" t="n">
        <v>468</v>
      </c>
      <c r="G329" s="2" t="n">
        <v>4.21</v>
      </c>
      <c r="H329" s="2" t="n">
        <v>111</v>
      </c>
      <c r="I329" s="2" t="n">
        <v>105</v>
      </c>
      <c r="J329" s="2" t="inlineStr">
        <is>
          <t>GPA</t>
        </is>
      </c>
    </row>
    <row r="330">
      <c r="A330" s="2" t="n">
        <v>7</v>
      </c>
      <c r="B330" s="2" t="n">
        <v>409</v>
      </c>
      <c r="C330" s="2" t="inlineStr">
        <is>
          <t>CARREGAMENTO</t>
        </is>
      </c>
      <c r="D330" s="2" t="n">
        <v>661168</v>
      </c>
      <c r="E330" s="2" t="inlineStr">
        <is>
          <t>Jorge Alberto Correa Leite</t>
        </is>
      </c>
      <c r="F330" s="2" t="n">
        <v>98</v>
      </c>
      <c r="G330" s="2" t="n">
        <v>3.95</v>
      </c>
      <c r="H330" s="2" t="n">
        <v>25</v>
      </c>
      <c r="I330" s="2" t="n">
        <v>24</v>
      </c>
      <c r="J330" s="2" t="inlineStr">
        <is>
          <t>GPA</t>
        </is>
      </c>
    </row>
    <row r="331">
      <c r="A331" s="2" t="n">
        <v>7</v>
      </c>
      <c r="B331" s="2" t="n">
        <v>409</v>
      </c>
      <c r="C331" s="2" t="inlineStr">
        <is>
          <t>PUXADA RECEB</t>
        </is>
      </c>
      <c r="D331" s="2" t="n">
        <v>667423</v>
      </c>
      <c r="E331" s="2" t="inlineStr">
        <is>
          <t>Laercio Alves Muniz Ximenes</t>
        </is>
      </c>
      <c r="F331" s="2" t="n">
        <v>18</v>
      </c>
      <c r="G331" s="2" t="n">
        <v>0.22</v>
      </c>
      <c r="H331" s="2" t="n">
        <v>82</v>
      </c>
      <c r="I331" s="2" t="n">
        <v>22</v>
      </c>
      <c r="J331" s="2" t="inlineStr">
        <is>
          <t>GPA</t>
        </is>
      </c>
    </row>
    <row r="332">
      <c r="A332" s="2" t="n">
        <v>7</v>
      </c>
      <c r="B332" s="2" t="n">
        <v>409</v>
      </c>
      <c r="C332" s="2" t="inlineStr">
        <is>
          <t>RECEBIMENTO</t>
        </is>
      </c>
      <c r="D332" s="2" t="n">
        <v>667423</v>
      </c>
      <c r="E332" s="2" t="inlineStr">
        <is>
          <t>Laercio Alves Muniz Ximenes</t>
        </is>
      </c>
      <c r="F332" s="2" t="n">
        <v>1618</v>
      </c>
      <c r="G332" s="2" t="n">
        <v>25.88</v>
      </c>
      <c r="H332" s="2" t="n">
        <v>63</v>
      </c>
      <c r="I332" s="2" t="n">
        <v>25</v>
      </c>
      <c r="J332" s="2" t="inlineStr">
        <is>
          <t>GPA</t>
        </is>
      </c>
    </row>
    <row r="333">
      <c r="A333" s="2" t="n">
        <v>7</v>
      </c>
      <c r="B333" s="2" t="n">
        <v>409</v>
      </c>
      <c r="C333" s="2" t="inlineStr">
        <is>
          <t>PUXADA RECEB</t>
        </is>
      </c>
      <c r="D333" s="2" t="n">
        <v>671247</v>
      </c>
      <c r="E333" s="2" t="inlineStr">
        <is>
          <t>Marlon Valerio Da Silva Carvalho</t>
        </is>
      </c>
      <c r="F333" s="2" t="n">
        <v>14</v>
      </c>
      <c r="G333" s="2" t="n">
        <v>0.74</v>
      </c>
      <c r="H333" s="2" t="n">
        <v>19</v>
      </c>
      <c r="I333" s="2" t="n">
        <v>22</v>
      </c>
      <c r="J333" s="2" t="inlineStr">
        <is>
          <t>GPA</t>
        </is>
      </c>
    </row>
    <row r="334">
      <c r="A334" s="2" t="n">
        <v>7</v>
      </c>
      <c r="B334" s="2" t="n">
        <v>409</v>
      </c>
      <c r="C334" s="2" t="inlineStr">
        <is>
          <t>RECEBIMENTO</t>
        </is>
      </c>
      <c r="D334" s="2" t="n">
        <v>671247</v>
      </c>
      <c r="E334" s="2" t="inlineStr">
        <is>
          <t>Marlon Valerio Da Silva Carvalho</t>
        </is>
      </c>
      <c r="F334" s="2" t="n">
        <v>3</v>
      </c>
      <c r="G334" s="2" t="n">
        <v>1.64</v>
      </c>
      <c r="H334" s="2" t="n">
        <v>2</v>
      </c>
      <c r="I334" s="2" t="n">
        <v>25</v>
      </c>
      <c r="J334" s="2" t="inlineStr">
        <is>
          <t>GPA</t>
        </is>
      </c>
    </row>
    <row r="335">
      <c r="A335" s="2" t="n">
        <v>7</v>
      </c>
      <c r="B335" s="2" t="n">
        <v>409</v>
      </c>
      <c r="C335" s="2" t="inlineStr">
        <is>
          <t>SEPARACAO</t>
        </is>
      </c>
      <c r="D335" s="2" t="n">
        <v>689587</v>
      </c>
      <c r="E335" s="2" t="inlineStr">
        <is>
          <t>Marcos Cezar Roma</t>
        </is>
      </c>
      <c r="F335" s="2" t="n">
        <v>8676</v>
      </c>
      <c r="G335" s="2" t="n">
        <v>100.73</v>
      </c>
      <c r="H335" s="2" t="n">
        <v>86</v>
      </c>
      <c r="I335" s="2" t="n">
        <v>105</v>
      </c>
      <c r="J335" s="2" t="inlineStr">
        <is>
          <t>GPA</t>
        </is>
      </c>
    </row>
    <row r="336">
      <c r="A336" s="2" t="n">
        <v>7</v>
      </c>
      <c r="B336" s="2" t="n">
        <v>409</v>
      </c>
      <c r="C336" s="2" t="inlineStr">
        <is>
          <t>CARREGAMENTO</t>
        </is>
      </c>
      <c r="D336" s="2" t="n">
        <v>689924</v>
      </c>
      <c r="E336" s="2" t="inlineStr">
        <is>
          <t>Rafael Amaro De Freitas</t>
        </is>
      </c>
      <c r="F336" s="2" t="n">
        <v>507</v>
      </c>
      <c r="G336" s="2" t="n">
        <v>6.05</v>
      </c>
      <c r="H336" s="2" t="n">
        <v>84</v>
      </c>
      <c r="I336" s="2" t="n">
        <v>24</v>
      </c>
      <c r="J336" s="2" t="inlineStr">
        <is>
          <t>GPA</t>
        </is>
      </c>
    </row>
    <row r="337">
      <c r="A337" s="2" t="n">
        <v>7</v>
      </c>
      <c r="B337" s="2" t="n">
        <v>409</v>
      </c>
      <c r="C337" s="2" t="inlineStr">
        <is>
          <t>CARREGAMENTO</t>
        </is>
      </c>
      <c r="D337" s="2" t="n">
        <v>692659</v>
      </c>
      <c r="E337" s="2" t="inlineStr">
        <is>
          <t>Wallace Soares Dos Santos</t>
        </is>
      </c>
      <c r="F337" s="2" t="n">
        <v>758</v>
      </c>
      <c r="G337" s="2" t="n">
        <v>7.22</v>
      </c>
      <c r="H337" s="2" t="n">
        <v>105</v>
      </c>
      <c r="I337" s="2" t="n">
        <v>24</v>
      </c>
      <c r="J337" s="2" t="inlineStr">
        <is>
          <t>GPA</t>
        </is>
      </c>
    </row>
    <row r="338">
      <c r="A338" s="2" t="n">
        <v>7</v>
      </c>
      <c r="B338" s="2" t="n">
        <v>409</v>
      </c>
      <c r="C338" s="2" t="inlineStr">
        <is>
          <t>SEPARACAO</t>
        </is>
      </c>
      <c r="D338" s="2" t="n">
        <v>692659</v>
      </c>
      <c r="E338" s="2" t="inlineStr">
        <is>
          <t>Wallace Soares Dos Santos</t>
        </is>
      </c>
      <c r="F338" s="2" t="n">
        <v>39</v>
      </c>
      <c r="G338" s="2" t="n">
        <v>0.41</v>
      </c>
      <c r="H338" s="2" t="n">
        <v>95</v>
      </c>
      <c r="I338" s="2" t="n">
        <v>105</v>
      </c>
      <c r="J338" s="2" t="inlineStr">
        <is>
          <t>GPA</t>
        </is>
      </c>
    </row>
    <row r="339">
      <c r="A339" s="2" t="n">
        <v>7</v>
      </c>
      <c r="B339" s="2" t="n">
        <v>409</v>
      </c>
      <c r="C339" s="2" t="inlineStr">
        <is>
          <t>PUXADA RECEB</t>
        </is>
      </c>
      <c r="D339" s="2" t="n">
        <v>694443</v>
      </c>
      <c r="E339" s="2" t="inlineStr">
        <is>
          <t>Luiz Alberto Da Silva</t>
        </is>
      </c>
      <c r="F339" s="2" t="n">
        <v>186</v>
      </c>
      <c r="G339" s="2" t="n">
        <v>7.11</v>
      </c>
      <c r="H339" s="2" t="n">
        <v>26</v>
      </c>
      <c r="I339" s="2" t="n">
        <v>22</v>
      </c>
      <c r="J339" s="2" t="inlineStr">
        <is>
          <t>GPA</t>
        </is>
      </c>
    </row>
    <row r="340">
      <c r="A340" s="2" t="n">
        <v>7</v>
      </c>
      <c r="B340" s="2" t="n">
        <v>409</v>
      </c>
      <c r="C340" s="2" t="inlineStr">
        <is>
          <t>RECEBIMENTO</t>
        </is>
      </c>
      <c r="D340" s="2" t="n">
        <v>694443</v>
      </c>
      <c r="E340" s="2" t="inlineStr">
        <is>
          <t>Luiz Alberto Da Silva</t>
        </is>
      </c>
      <c r="F340" s="2" t="n">
        <v>58</v>
      </c>
      <c r="G340" s="2" t="n">
        <v>0.44</v>
      </c>
      <c r="H340" s="2" t="n">
        <v>132</v>
      </c>
      <c r="I340" s="2" t="n">
        <v>25</v>
      </c>
      <c r="J340" s="2" t="inlineStr">
        <is>
          <t>GPA</t>
        </is>
      </c>
    </row>
    <row r="341">
      <c r="A341" s="2" t="n">
        <v>7</v>
      </c>
      <c r="B341" s="2" t="n">
        <v>409</v>
      </c>
      <c r="C341" s="2" t="inlineStr">
        <is>
          <t>SEPARACAO</t>
        </is>
      </c>
      <c r="D341" s="2" t="n">
        <v>694443</v>
      </c>
      <c r="E341" s="2" t="inlineStr">
        <is>
          <t>Luiz Alberto Da Silva</t>
        </is>
      </c>
      <c r="F341" s="2" t="n">
        <v>734</v>
      </c>
      <c r="G341" s="2" t="n">
        <v>12.55</v>
      </c>
      <c r="H341" s="2" t="n">
        <v>58</v>
      </c>
      <c r="I341" s="2" t="n">
        <v>105</v>
      </c>
      <c r="J341" s="2" t="inlineStr">
        <is>
          <t>GPA</t>
        </is>
      </c>
    </row>
    <row r="342">
      <c r="A342" s="2" t="n">
        <v>7</v>
      </c>
      <c r="B342" s="2" t="n">
        <v>1942</v>
      </c>
      <c r="C342" s="2" t="inlineStr">
        <is>
          <t>RECEBIMENTO</t>
        </is>
      </c>
      <c r="D342" s="2" t="n">
        <v>144295</v>
      </c>
      <c r="E342" s="2" t="inlineStr">
        <is>
          <t>WAGNNO DE SOUSA VELOSO</t>
        </is>
      </c>
      <c r="F342" s="2" t="n">
        <v>3895</v>
      </c>
      <c r="G342" s="2" t="n">
        <v>152.47</v>
      </c>
      <c r="H342" s="2" t="n">
        <v>26</v>
      </c>
      <c r="I342" s="2" t="n">
        <v>17</v>
      </c>
      <c r="J342" s="2" t="inlineStr">
        <is>
          <t>GPA</t>
        </is>
      </c>
    </row>
    <row r="343">
      <c r="A343" s="2" t="n">
        <v>7</v>
      </c>
      <c r="B343" s="2" t="n">
        <v>1942</v>
      </c>
      <c r="C343" s="2" t="inlineStr">
        <is>
          <t>ATIVIDADE OP. EMP.</t>
        </is>
      </c>
      <c r="D343" s="2" t="n">
        <v>288530</v>
      </c>
      <c r="E343" s="2" t="inlineStr">
        <is>
          <t>SERGIO APARECIDO RIBEIRO</t>
        </is>
      </c>
      <c r="F343" s="2" t="n">
        <v>139</v>
      </c>
      <c r="G343" s="2" t="n">
        <v>8.65</v>
      </c>
      <c r="H343" s="2" t="n">
        <v>16</v>
      </c>
      <c r="I343" s="2" t="n">
        <v>20</v>
      </c>
      <c r="J343" s="2" t="inlineStr">
        <is>
          <t>GPA</t>
        </is>
      </c>
    </row>
    <row r="344">
      <c r="A344" s="2" t="n">
        <v>7</v>
      </c>
      <c r="B344" s="2" t="n">
        <v>1942</v>
      </c>
      <c r="C344" s="2" t="inlineStr">
        <is>
          <t>PUXADA RECEB</t>
        </is>
      </c>
      <c r="D344" s="2" t="n">
        <v>3060969</v>
      </c>
      <c r="E344" s="2" t="inlineStr">
        <is>
          <t>Vinicius Campos da Silva</t>
        </is>
      </c>
      <c r="F344" s="2" t="n">
        <v>2</v>
      </c>
      <c r="G344" s="2" t="n">
        <v>0</v>
      </c>
      <c r="H344" s="2" t="n">
        <v>0</v>
      </c>
      <c r="I344" s="2" t="n">
        <v>16</v>
      </c>
      <c r="J344" s="2" t="inlineStr">
        <is>
          <t>GPA</t>
        </is>
      </c>
    </row>
    <row r="345">
      <c r="A345" s="2" t="n">
        <v>7</v>
      </c>
      <c r="B345" s="2" t="n">
        <v>1942</v>
      </c>
      <c r="C345" s="2" t="inlineStr">
        <is>
          <t>SEPARACAO</t>
        </is>
      </c>
      <c r="D345" s="2" t="n">
        <v>3060969</v>
      </c>
      <c r="E345" s="2" t="inlineStr">
        <is>
          <t>Vinicius Campos da Silva</t>
        </is>
      </c>
      <c r="F345" s="2" t="n">
        <v>773</v>
      </c>
      <c r="G345" s="2" t="n">
        <v>13.78</v>
      </c>
      <c r="H345" s="2" t="n">
        <v>56</v>
      </c>
      <c r="I345" s="2" t="n">
        <v>80</v>
      </c>
      <c r="J345" s="2" t="inlineStr">
        <is>
          <t>GPA</t>
        </is>
      </c>
    </row>
    <row r="346">
      <c r="A346" s="2" t="n">
        <v>7</v>
      </c>
      <c r="B346" s="2" t="n">
        <v>1942</v>
      </c>
      <c r="C346" s="2" t="inlineStr">
        <is>
          <t>ATIVIDADE OP. EMP.</t>
        </is>
      </c>
      <c r="D346" s="2" t="n">
        <v>341984</v>
      </c>
      <c r="E346" s="2" t="inlineStr">
        <is>
          <t>TADEU JOSE SOARES DE CARVALHO</t>
        </is>
      </c>
      <c r="F346" s="2" t="n">
        <v>1906</v>
      </c>
      <c r="G346" s="2" t="n">
        <v>86.06999999999999</v>
      </c>
      <c r="H346" s="2" t="n">
        <v>22</v>
      </c>
      <c r="I346" s="2" t="n">
        <v>20</v>
      </c>
      <c r="J346" s="2" t="inlineStr">
        <is>
          <t>GPA</t>
        </is>
      </c>
    </row>
    <row r="347">
      <c r="A347" s="2" t="n">
        <v>7</v>
      </c>
      <c r="B347" s="2" t="n">
        <v>1942</v>
      </c>
      <c r="C347" s="2" t="inlineStr">
        <is>
          <t>ATIVIDADE OP. EMP.</t>
        </is>
      </c>
      <c r="D347" s="2" t="n">
        <v>3470822</v>
      </c>
      <c r="E347" s="2" t="inlineStr">
        <is>
          <t>Lidiano Costa Santos</t>
        </is>
      </c>
      <c r="F347" s="2" t="n">
        <v>1831</v>
      </c>
      <c r="G347" s="2" t="n">
        <v>85.91</v>
      </c>
      <c r="H347" s="2" t="n">
        <v>21</v>
      </c>
      <c r="I347" s="2" t="n">
        <v>20</v>
      </c>
      <c r="J347" s="2" t="inlineStr">
        <is>
          <t>GPA</t>
        </is>
      </c>
    </row>
    <row r="348">
      <c r="A348" s="2" t="n">
        <v>7</v>
      </c>
      <c r="B348" s="2" t="n">
        <v>1942</v>
      </c>
      <c r="C348" s="2" t="inlineStr">
        <is>
          <t>SEPARACAO</t>
        </is>
      </c>
      <c r="D348" s="2" t="n">
        <v>3470822</v>
      </c>
      <c r="E348" s="2" t="inlineStr">
        <is>
          <t>Lidiano Costa Santos</t>
        </is>
      </c>
      <c r="F348" s="2" t="n">
        <v>339</v>
      </c>
      <c r="G348" s="2" t="n">
        <v>3.32</v>
      </c>
      <c r="H348" s="2" t="n">
        <v>102</v>
      </c>
      <c r="I348" s="2" t="n">
        <v>80</v>
      </c>
      <c r="J348" s="2" t="inlineStr">
        <is>
          <t>GPA</t>
        </is>
      </c>
    </row>
    <row r="349">
      <c r="A349" s="2" t="n">
        <v>7</v>
      </c>
      <c r="B349" s="2" t="n">
        <v>1942</v>
      </c>
      <c r="C349" s="2" t="inlineStr">
        <is>
          <t>ATIVIDADE OP. EMP.</t>
        </is>
      </c>
      <c r="D349" s="2" t="n">
        <v>358806</v>
      </c>
      <c r="E349" s="2" t="inlineStr">
        <is>
          <t>CELSO BARBOSA</t>
        </is>
      </c>
      <c r="F349" s="2" t="n">
        <v>2342</v>
      </c>
      <c r="G349" s="2" t="n">
        <v>79.02</v>
      </c>
      <c r="H349" s="2" t="n">
        <v>30</v>
      </c>
      <c r="I349" s="2" t="n">
        <v>20</v>
      </c>
      <c r="J349" s="2" t="inlineStr">
        <is>
          <t>GPA</t>
        </is>
      </c>
    </row>
    <row r="350">
      <c r="A350" s="2" t="n">
        <v>7</v>
      </c>
      <c r="B350" s="2" t="n">
        <v>1942</v>
      </c>
      <c r="C350" s="2" t="inlineStr">
        <is>
          <t>PUXADA RECEB</t>
        </is>
      </c>
      <c r="D350" s="2" t="n">
        <v>3701417</v>
      </c>
      <c r="E350" s="2" t="inlineStr">
        <is>
          <t>Jefferson De Oliveira Albunio</t>
        </is>
      </c>
      <c r="F350" s="2" t="n">
        <v>4</v>
      </c>
      <c r="G350" s="2" t="n">
        <v>0.67</v>
      </c>
      <c r="H350" s="2" t="n">
        <v>6</v>
      </c>
      <c r="I350" s="2" t="n">
        <v>16</v>
      </c>
      <c r="J350" s="2" t="inlineStr">
        <is>
          <t>GPA</t>
        </is>
      </c>
    </row>
    <row r="351">
      <c r="A351" s="2" t="n">
        <v>7</v>
      </c>
      <c r="B351" s="2" t="n">
        <v>1942</v>
      </c>
      <c r="C351" s="2" t="inlineStr">
        <is>
          <t>RECEBIMENTO</t>
        </is>
      </c>
      <c r="D351" s="2" t="n">
        <v>3701417</v>
      </c>
      <c r="E351" s="2" t="inlineStr">
        <is>
          <t>Jefferson De Oliveira Albunio</t>
        </is>
      </c>
      <c r="F351" s="2" t="n">
        <v>2</v>
      </c>
      <c r="G351" s="2" t="n">
        <v>0.5</v>
      </c>
      <c r="H351" s="2" t="n">
        <v>4</v>
      </c>
      <c r="I351" s="2" t="n">
        <v>17</v>
      </c>
      <c r="J351" s="2" t="inlineStr">
        <is>
          <t>GPA</t>
        </is>
      </c>
    </row>
    <row r="352">
      <c r="A352" s="2" t="n">
        <v>7</v>
      </c>
      <c r="B352" s="2" t="n">
        <v>1942</v>
      </c>
      <c r="C352" s="2" t="inlineStr">
        <is>
          <t>SEPARACAO</t>
        </is>
      </c>
      <c r="D352" s="2" t="n">
        <v>3701417</v>
      </c>
      <c r="E352" s="2" t="inlineStr">
        <is>
          <t>Jefferson De Oliveira Albunio</t>
        </is>
      </c>
      <c r="F352" s="2" t="n">
        <v>3</v>
      </c>
      <c r="G352" s="2" t="n">
        <v>0</v>
      </c>
      <c r="H352" s="2" t="n">
        <v>0</v>
      </c>
      <c r="I352" s="2" t="n">
        <v>80</v>
      </c>
      <c r="J352" s="2" t="inlineStr">
        <is>
          <t>GPA</t>
        </is>
      </c>
    </row>
    <row r="353">
      <c r="A353" s="2" t="n">
        <v>7</v>
      </c>
      <c r="B353" s="2" t="n">
        <v>1942</v>
      </c>
      <c r="C353" s="2" t="inlineStr">
        <is>
          <t>SEPARACAO</t>
        </is>
      </c>
      <c r="D353" s="2" t="n">
        <v>3814319</v>
      </c>
      <c r="E353" s="2" t="inlineStr">
        <is>
          <t>CARLOS ALEXANDRE DE ALMEIDA FERREIRA</t>
        </is>
      </c>
      <c r="F353" s="2" t="n">
        <v>631</v>
      </c>
      <c r="G353" s="2" t="n">
        <v>8.99</v>
      </c>
      <c r="H353" s="2" t="n">
        <v>70</v>
      </c>
      <c r="I353" s="2" t="n">
        <v>80</v>
      </c>
      <c r="J353" s="2" t="inlineStr">
        <is>
          <t>GPA</t>
        </is>
      </c>
    </row>
    <row r="354">
      <c r="A354" s="2" t="n">
        <v>7</v>
      </c>
      <c r="B354" s="2" t="n">
        <v>1942</v>
      </c>
      <c r="C354" s="2" t="inlineStr">
        <is>
          <t>ATIVIDADE OP. EMP.</t>
        </is>
      </c>
      <c r="D354" s="2" t="n">
        <v>394394</v>
      </c>
      <c r="E354" s="2" t="inlineStr">
        <is>
          <t>GENIVALDO MATOS DOS SANTOS</t>
        </is>
      </c>
      <c r="F354" s="2" t="n">
        <v>1294</v>
      </c>
      <c r="G354" s="2" t="n">
        <v>76.43000000000001</v>
      </c>
      <c r="H354" s="2" t="n">
        <v>17</v>
      </c>
      <c r="I354" s="2" t="n">
        <v>20</v>
      </c>
      <c r="J354" s="2" t="inlineStr">
        <is>
          <t>GPA</t>
        </is>
      </c>
    </row>
    <row r="355">
      <c r="A355" s="2" t="n">
        <v>7</v>
      </c>
      <c r="B355" s="2" t="n">
        <v>1942</v>
      </c>
      <c r="C355" s="2" t="inlineStr">
        <is>
          <t>SEPARACAO</t>
        </is>
      </c>
      <c r="D355" s="2" t="n">
        <v>394394</v>
      </c>
      <c r="E355" s="2" t="inlineStr">
        <is>
          <t>GENIVALDO MATOS DOS SANTOS</t>
        </is>
      </c>
      <c r="F355" s="2" t="n">
        <v>281</v>
      </c>
      <c r="G355" s="2" t="n">
        <v>2.09</v>
      </c>
      <c r="H355" s="2" t="n">
        <v>134</v>
      </c>
      <c r="I355" s="2" t="n">
        <v>80</v>
      </c>
      <c r="J355" s="2" t="inlineStr">
        <is>
          <t>GPA</t>
        </is>
      </c>
    </row>
    <row r="356">
      <c r="A356" s="2" t="n">
        <v>7</v>
      </c>
      <c r="B356" s="2" t="n">
        <v>1942</v>
      </c>
      <c r="C356" s="2" t="inlineStr">
        <is>
          <t>CARREGAMENTO</t>
        </is>
      </c>
      <c r="D356" s="2" t="n">
        <v>5346894</v>
      </c>
      <c r="E356" s="2" t="inlineStr">
        <is>
          <t>Walison Cunha De Carvalho</t>
        </is>
      </c>
      <c r="F356" s="2" t="n">
        <v>1751</v>
      </c>
      <c r="G356" s="2" t="n">
        <v>101.8</v>
      </c>
      <c r="H356" s="2" t="n">
        <v>17</v>
      </c>
      <c r="I356" s="2" t="n">
        <v>22</v>
      </c>
      <c r="J356" s="2" t="inlineStr">
        <is>
          <t>GPA</t>
        </is>
      </c>
    </row>
    <row r="357">
      <c r="A357" s="2" t="n">
        <v>7</v>
      </c>
      <c r="B357" s="2" t="n">
        <v>1942</v>
      </c>
      <c r="C357" s="2" t="inlineStr">
        <is>
          <t>SEPARACAO</t>
        </is>
      </c>
      <c r="D357" s="2" t="n">
        <v>403334</v>
      </c>
      <c r="E357" s="2" t="inlineStr">
        <is>
          <t>JANIO WELLINGTON CORDEIRO GOMES</t>
        </is>
      </c>
      <c r="F357" s="2" t="n">
        <v>272</v>
      </c>
      <c r="G357" s="2" t="n">
        <v>3.26</v>
      </c>
      <c r="H357" s="2" t="n">
        <v>83</v>
      </c>
      <c r="I357" s="2" t="n">
        <v>80</v>
      </c>
      <c r="J357" s="2" t="inlineStr">
        <is>
          <t>GPA</t>
        </is>
      </c>
    </row>
    <row r="358">
      <c r="A358" s="2" t="n">
        <v>7</v>
      </c>
      <c r="B358" s="2" t="n">
        <v>1942</v>
      </c>
      <c r="C358" s="2" t="inlineStr">
        <is>
          <t>ATIVIDADE OP. EMP.</t>
        </is>
      </c>
      <c r="D358" s="2" t="n">
        <v>434905</v>
      </c>
      <c r="E358" s="2" t="inlineStr">
        <is>
          <t>ROBSON LUIZ ALVES SANCHES MADUENHA</t>
        </is>
      </c>
      <c r="F358" s="2" t="n">
        <v>1947</v>
      </c>
      <c r="G358" s="2" t="n">
        <v>48.74</v>
      </c>
      <c r="H358" s="2" t="n">
        <v>40</v>
      </c>
      <c r="I358" s="2" t="n">
        <v>20</v>
      </c>
      <c r="J358" s="2" t="inlineStr">
        <is>
          <t>GPA</t>
        </is>
      </c>
    </row>
    <row r="359">
      <c r="A359" s="2" t="n">
        <v>7</v>
      </c>
      <c r="B359" s="2" t="n">
        <v>1942</v>
      </c>
      <c r="C359" s="2" t="inlineStr">
        <is>
          <t>SEPARACAO</t>
        </is>
      </c>
      <c r="D359" s="2" t="n">
        <v>434905</v>
      </c>
      <c r="E359" s="2" t="inlineStr">
        <is>
          <t>ROBSON LUIZ ALVES SANCHES MADUENHA</t>
        </is>
      </c>
      <c r="F359" s="2" t="n">
        <v>2133</v>
      </c>
      <c r="G359" s="2" t="n">
        <v>8.35</v>
      </c>
      <c r="H359" s="2" t="n">
        <v>255</v>
      </c>
      <c r="I359" s="2" t="n">
        <v>80</v>
      </c>
      <c r="J359" s="2" t="inlineStr">
        <is>
          <t>GPA</t>
        </is>
      </c>
    </row>
    <row r="360">
      <c r="A360" s="2" t="n">
        <v>7</v>
      </c>
      <c r="B360" s="2" t="n">
        <v>1942</v>
      </c>
      <c r="C360" s="2" t="inlineStr">
        <is>
          <t>ATIVIDADE OP. EMP.</t>
        </is>
      </c>
      <c r="D360" s="2" t="n">
        <v>4398637</v>
      </c>
      <c r="E360" s="2" t="inlineStr">
        <is>
          <t>CARLOS ALEXANDRE OLIVEIRA SILVA</t>
        </is>
      </c>
      <c r="F360" s="2" t="n">
        <v>1516</v>
      </c>
      <c r="G360" s="2" t="n">
        <v>44.61</v>
      </c>
      <c r="H360" s="2" t="n">
        <v>34</v>
      </c>
      <c r="I360" s="2" t="n">
        <v>20</v>
      </c>
      <c r="J360" s="2" t="inlineStr">
        <is>
          <t>GPA</t>
        </is>
      </c>
    </row>
    <row r="361">
      <c r="A361" s="2" t="n">
        <v>7</v>
      </c>
      <c r="B361" s="2" t="n">
        <v>1942</v>
      </c>
      <c r="C361" s="2" t="inlineStr">
        <is>
          <t>SEPARACAO</t>
        </is>
      </c>
      <c r="D361" s="2" t="n">
        <v>4398637</v>
      </c>
      <c r="E361" s="2" t="inlineStr">
        <is>
          <t>CARLOS ALEXANDRE OLIVEIRA SILVA</t>
        </is>
      </c>
      <c r="F361" s="2" t="n">
        <v>3533</v>
      </c>
      <c r="G361" s="2" t="n">
        <v>21</v>
      </c>
      <c r="H361" s="2" t="n">
        <v>168</v>
      </c>
      <c r="I361" s="2" t="n">
        <v>80</v>
      </c>
      <c r="J361" s="2" t="inlineStr">
        <is>
          <t>GPA</t>
        </is>
      </c>
    </row>
    <row r="362">
      <c r="A362" s="2" t="n">
        <v>7</v>
      </c>
      <c r="B362" s="2" t="n">
        <v>1942</v>
      </c>
      <c r="C362" s="2" t="inlineStr">
        <is>
          <t>ATIVIDADE OP. EMP.</t>
        </is>
      </c>
      <c r="D362" s="2" t="n">
        <v>4505697</v>
      </c>
      <c r="E362" s="2" t="inlineStr">
        <is>
          <t>WELLINCTON ALMEIDA JULIÃO</t>
        </is>
      </c>
      <c r="F362" s="2" t="n">
        <v>2351</v>
      </c>
      <c r="G362" s="2" t="n">
        <v>88.84999999999999</v>
      </c>
      <c r="H362" s="2" t="n">
        <v>26</v>
      </c>
      <c r="I362" s="2" t="n">
        <v>20</v>
      </c>
      <c r="J362" s="2" t="inlineStr">
        <is>
          <t>GPA</t>
        </is>
      </c>
    </row>
    <row r="363">
      <c r="A363" s="2" t="n">
        <v>7</v>
      </c>
      <c r="B363" s="2" t="n">
        <v>1942</v>
      </c>
      <c r="C363" s="2" t="inlineStr">
        <is>
          <t>SEPARACAO</t>
        </is>
      </c>
      <c r="D363" s="2" t="n">
        <v>4505697</v>
      </c>
      <c r="E363" s="2" t="inlineStr">
        <is>
          <t>WELLINCTON ALMEIDA JULIÃO</t>
        </is>
      </c>
      <c r="F363" s="2" t="n">
        <v>39</v>
      </c>
      <c r="G363" s="2" t="n">
        <v>0.15</v>
      </c>
      <c r="H363" s="2" t="n">
        <v>260</v>
      </c>
      <c r="I363" s="2" t="n">
        <v>80</v>
      </c>
      <c r="J363" s="2" t="inlineStr">
        <is>
          <t>GPA</t>
        </is>
      </c>
    </row>
    <row r="364">
      <c r="A364" s="2" t="n">
        <v>7</v>
      </c>
      <c r="B364" s="2" t="n">
        <v>1942</v>
      </c>
      <c r="C364" s="2" t="inlineStr">
        <is>
          <t>RECEBIMENTO</t>
        </is>
      </c>
      <c r="D364" s="2" t="n">
        <v>46632</v>
      </c>
      <c r="E364" s="2" t="inlineStr">
        <is>
          <t>ARTHUR PEREIRA</t>
        </is>
      </c>
      <c r="F364" s="2" t="n">
        <v>2235</v>
      </c>
      <c r="G364" s="2" t="n">
        <v>123.77</v>
      </c>
      <c r="H364" s="2" t="n">
        <v>18</v>
      </c>
      <c r="I364" s="2" t="n">
        <v>17</v>
      </c>
      <c r="J364" s="2" t="inlineStr">
        <is>
          <t>GPA</t>
        </is>
      </c>
    </row>
    <row r="365">
      <c r="A365" s="2" t="n">
        <v>7</v>
      </c>
      <c r="B365" s="2" t="n">
        <v>1942</v>
      </c>
      <c r="C365" s="2" t="inlineStr">
        <is>
          <t>ATIVIDADE OP. EMP.</t>
        </is>
      </c>
      <c r="D365" s="2" t="n">
        <v>482457</v>
      </c>
      <c r="E365" s="2" t="inlineStr">
        <is>
          <t>WALA SONAI DOS SANTOS PONCIO</t>
        </is>
      </c>
      <c r="F365" s="2" t="n">
        <v>2229</v>
      </c>
      <c r="G365" s="2" t="n">
        <v>72.59</v>
      </c>
      <c r="H365" s="2" t="n">
        <v>31</v>
      </c>
      <c r="I365" s="2" t="n">
        <v>20</v>
      </c>
      <c r="J365" s="2" t="inlineStr">
        <is>
          <t>GPA</t>
        </is>
      </c>
    </row>
    <row r="366">
      <c r="A366" s="2" t="n">
        <v>7</v>
      </c>
      <c r="B366" s="2" t="n">
        <v>1942</v>
      </c>
      <c r="C366" s="2" t="inlineStr">
        <is>
          <t>ATIVIDADE OP. EMP.</t>
        </is>
      </c>
      <c r="D366" s="2" t="n">
        <v>4918797</v>
      </c>
      <c r="E366" s="2" t="inlineStr">
        <is>
          <t>MOISES SANTOS DE MOURA</t>
        </is>
      </c>
      <c r="F366" s="2" t="n">
        <v>1706</v>
      </c>
      <c r="G366" s="2" t="n">
        <v>34.23</v>
      </c>
      <c r="H366" s="2" t="n">
        <v>50</v>
      </c>
      <c r="I366" s="2" t="n">
        <v>20</v>
      </c>
      <c r="J366" s="2" t="inlineStr">
        <is>
          <t>GPA</t>
        </is>
      </c>
    </row>
    <row r="367">
      <c r="A367" s="2" t="n">
        <v>7</v>
      </c>
      <c r="B367" s="2" t="n">
        <v>1942</v>
      </c>
      <c r="C367" s="2" t="inlineStr">
        <is>
          <t>CARREGAMENTO</t>
        </is>
      </c>
      <c r="D367" s="2" t="n">
        <v>5204879</v>
      </c>
      <c r="E367" s="2" t="inlineStr">
        <is>
          <t>TIAGO HERMES DE SOUZA</t>
        </is>
      </c>
      <c r="F367" s="2" t="n">
        <v>994</v>
      </c>
      <c r="G367" s="2" t="n">
        <v>81.26000000000001</v>
      </c>
      <c r="H367" s="2" t="n">
        <v>12</v>
      </c>
      <c r="I367" s="2" t="n">
        <v>22</v>
      </c>
      <c r="J367" s="2" t="inlineStr">
        <is>
          <t>GPA</t>
        </is>
      </c>
    </row>
    <row r="368">
      <c r="A368" s="2" t="n">
        <v>7</v>
      </c>
      <c r="B368" s="2" t="n">
        <v>1942</v>
      </c>
      <c r="C368" s="2" t="inlineStr">
        <is>
          <t>SEPARACAO</t>
        </is>
      </c>
      <c r="D368" s="2" t="n">
        <v>4918797</v>
      </c>
      <c r="E368" s="2" t="inlineStr">
        <is>
          <t>MOISES SANTOS DE MOURA</t>
        </is>
      </c>
      <c r="F368" s="2" t="n">
        <v>4539</v>
      </c>
      <c r="G368" s="2" t="n">
        <v>18.24</v>
      </c>
      <c r="H368" s="2" t="n">
        <v>249</v>
      </c>
      <c r="I368" s="2" t="n">
        <v>80</v>
      </c>
      <c r="J368" s="2" t="inlineStr">
        <is>
          <t>GPA</t>
        </is>
      </c>
    </row>
    <row r="369">
      <c r="A369" s="2" t="n">
        <v>7</v>
      </c>
      <c r="B369" s="2" t="n">
        <v>1942</v>
      </c>
      <c r="C369" s="2" t="inlineStr">
        <is>
          <t>ATIVIDADE OP. EMP.</t>
        </is>
      </c>
      <c r="D369" s="2" t="n">
        <v>5026148</v>
      </c>
      <c r="E369" s="2" t="inlineStr">
        <is>
          <t>Emerson Batista</t>
        </is>
      </c>
      <c r="F369" s="2" t="n">
        <v>2375</v>
      </c>
      <c r="G369" s="2" t="n">
        <v>59.81</v>
      </c>
      <c r="H369" s="2" t="n">
        <v>40</v>
      </c>
      <c r="I369" s="2" t="n">
        <v>20</v>
      </c>
      <c r="J369" s="2" t="inlineStr">
        <is>
          <t>GPA</t>
        </is>
      </c>
    </row>
    <row r="370">
      <c r="A370" s="2" t="n">
        <v>7</v>
      </c>
      <c r="B370" s="2" t="n">
        <v>1942</v>
      </c>
      <c r="C370" s="2" t="inlineStr">
        <is>
          <t>SEPARACAO</t>
        </is>
      </c>
      <c r="D370" s="2" t="n">
        <v>5026148</v>
      </c>
      <c r="E370" s="2" t="inlineStr">
        <is>
          <t>Emerson Batista</t>
        </is>
      </c>
      <c r="F370" s="2" t="n">
        <v>82</v>
      </c>
      <c r="G370" s="2" t="n">
        <v>0.74</v>
      </c>
      <c r="H370" s="2" t="n">
        <v>111</v>
      </c>
      <c r="I370" s="2" t="n">
        <v>80</v>
      </c>
      <c r="J370" s="2" t="inlineStr">
        <is>
          <t>GPA</t>
        </is>
      </c>
    </row>
    <row r="371">
      <c r="A371" s="2" t="n">
        <v>7</v>
      </c>
      <c r="B371" s="2" t="n">
        <v>1942</v>
      </c>
      <c r="C371" s="2" t="inlineStr">
        <is>
          <t>CARREGAMENTO</t>
        </is>
      </c>
      <c r="D371" s="2" t="n">
        <v>403334</v>
      </c>
      <c r="E371" s="2" t="inlineStr">
        <is>
          <t>JANIO WELLINGTON CORDEIRO GOMES</t>
        </is>
      </c>
      <c r="F371" s="2" t="n">
        <v>1612</v>
      </c>
      <c r="G371" s="2" t="n">
        <v>61.69</v>
      </c>
      <c r="H371" s="2" t="n">
        <v>26</v>
      </c>
      <c r="I371" s="2" t="n">
        <v>22</v>
      </c>
      <c r="J371" s="2" t="inlineStr">
        <is>
          <t>GPA</t>
        </is>
      </c>
    </row>
    <row r="372">
      <c r="A372" s="2" t="n">
        <v>7</v>
      </c>
      <c r="B372" s="2" t="n">
        <v>1942</v>
      </c>
      <c r="C372" s="2" t="inlineStr">
        <is>
          <t>SEPARACAO</t>
        </is>
      </c>
      <c r="D372" s="2" t="n">
        <v>5030994</v>
      </c>
      <c r="E372" s="2" t="inlineStr">
        <is>
          <t>Aron Ribeiro Pereira</t>
        </is>
      </c>
      <c r="F372" s="2" t="n">
        <v>529</v>
      </c>
      <c r="G372" s="2" t="n">
        <v>1.88</v>
      </c>
      <c r="H372" s="2" t="n">
        <v>281</v>
      </c>
      <c r="I372" s="2" t="n">
        <v>80</v>
      </c>
      <c r="J372" s="2" t="inlineStr">
        <is>
          <t>GPA</t>
        </is>
      </c>
    </row>
    <row r="373">
      <c r="A373" s="2" t="n">
        <v>7</v>
      </c>
      <c r="B373" s="2" t="n">
        <v>1942</v>
      </c>
      <c r="C373" s="2" t="inlineStr">
        <is>
          <t>RECEBIMENTO</t>
        </is>
      </c>
      <c r="D373" s="2" t="n">
        <v>5052823</v>
      </c>
      <c r="E373" s="2" t="inlineStr">
        <is>
          <t>IVANIA ROCHA DOS SANTOS</t>
        </is>
      </c>
      <c r="F373" s="2" t="n">
        <v>2176</v>
      </c>
      <c r="G373" s="2" t="n">
        <v>86.63</v>
      </c>
      <c r="H373" s="2" t="n">
        <v>25</v>
      </c>
      <c r="I373" s="2" t="n">
        <v>17</v>
      </c>
      <c r="J373" s="2" t="inlineStr">
        <is>
          <t>GPA</t>
        </is>
      </c>
    </row>
    <row r="374">
      <c r="A374" s="2" t="n">
        <v>7</v>
      </c>
      <c r="B374" s="2" t="n">
        <v>1942</v>
      </c>
      <c r="C374" s="2" t="inlineStr">
        <is>
          <t>ATIVIDADE OP. EMP.</t>
        </is>
      </c>
      <c r="D374" s="2" t="n">
        <v>5066085</v>
      </c>
      <c r="E374" s="2" t="inlineStr">
        <is>
          <t>MAYCON DA CONCEICAO</t>
        </is>
      </c>
      <c r="F374" s="2" t="n">
        <v>1683</v>
      </c>
      <c r="G374" s="2" t="n">
        <v>79.55</v>
      </c>
      <c r="H374" s="2" t="n">
        <v>21</v>
      </c>
      <c r="I374" s="2" t="n">
        <v>20</v>
      </c>
      <c r="J374" s="2" t="inlineStr">
        <is>
          <t>GPA</t>
        </is>
      </c>
    </row>
    <row r="375">
      <c r="A375" s="2" t="n">
        <v>7</v>
      </c>
      <c r="B375" s="2" t="n">
        <v>1942</v>
      </c>
      <c r="C375" s="2" t="inlineStr">
        <is>
          <t>SEPARACAO</t>
        </is>
      </c>
      <c r="D375" s="2" t="n">
        <v>5066085</v>
      </c>
      <c r="E375" s="2" t="inlineStr">
        <is>
          <t>MAYCON DA CONCEICAO</t>
        </is>
      </c>
      <c r="F375" s="2" t="n">
        <v>818</v>
      </c>
      <c r="G375" s="2" t="n">
        <v>8.619999999999999</v>
      </c>
      <c r="H375" s="2" t="n">
        <v>95</v>
      </c>
      <c r="I375" s="2" t="n">
        <v>80</v>
      </c>
      <c r="J375" s="2" t="inlineStr">
        <is>
          <t>GPA</t>
        </is>
      </c>
    </row>
    <row r="376">
      <c r="A376" s="2" t="n">
        <v>7</v>
      </c>
      <c r="B376" s="2" t="n">
        <v>1942</v>
      </c>
      <c r="C376" s="2" t="inlineStr">
        <is>
          <t>CARREGAMENTO</t>
        </is>
      </c>
      <c r="D376" s="2" t="n">
        <v>5308917</v>
      </c>
      <c r="E376" s="2" t="inlineStr">
        <is>
          <t>LEON GUILHERME LESSA DOS SANTOS ALMEIDA</t>
        </is>
      </c>
      <c r="F376" s="2" t="n">
        <v>693</v>
      </c>
      <c r="G376" s="2" t="n">
        <v>53.95</v>
      </c>
      <c r="H376" s="2" t="n">
        <v>13</v>
      </c>
      <c r="I376" s="2" t="n">
        <v>22</v>
      </c>
      <c r="J376" s="2" t="inlineStr">
        <is>
          <t>GPA</t>
        </is>
      </c>
    </row>
    <row r="377">
      <c r="A377" s="2" t="n">
        <v>7</v>
      </c>
      <c r="B377" s="2" t="n">
        <v>1942</v>
      </c>
      <c r="C377" s="2" t="inlineStr">
        <is>
          <t>SEPARACAO</t>
        </is>
      </c>
      <c r="D377" s="2" t="n">
        <v>5113164</v>
      </c>
      <c r="E377" s="2" t="inlineStr">
        <is>
          <t>Gabriel Henrique Lima Rodrigues</t>
        </is>
      </c>
      <c r="F377" s="2" t="n">
        <v>501</v>
      </c>
      <c r="G377" s="2" t="n">
        <v>7.54</v>
      </c>
      <c r="H377" s="2" t="n">
        <v>66</v>
      </c>
      <c r="I377" s="2" t="n">
        <v>80</v>
      </c>
      <c r="J377" s="2" t="inlineStr">
        <is>
          <t>GPA</t>
        </is>
      </c>
    </row>
    <row r="378">
      <c r="A378" s="2" t="n">
        <v>7</v>
      </c>
      <c r="B378" s="2" t="n">
        <v>1942</v>
      </c>
      <c r="C378" s="2" t="inlineStr">
        <is>
          <t>CARREGAMENTO</t>
        </is>
      </c>
      <c r="D378" s="2" t="n">
        <v>642339</v>
      </c>
      <c r="E378" s="2" t="inlineStr">
        <is>
          <t>MARDONIO DE SOUZA SILVA</t>
        </is>
      </c>
      <c r="F378" s="2" t="n">
        <v>1502</v>
      </c>
      <c r="G378" s="2" t="n">
        <v>50.21</v>
      </c>
      <c r="H378" s="2" t="n">
        <v>30</v>
      </c>
      <c r="I378" s="2" t="n">
        <v>22</v>
      </c>
      <c r="J378" s="2" t="inlineStr">
        <is>
          <t>GPA</t>
        </is>
      </c>
    </row>
    <row r="379">
      <c r="A379" s="2" t="n">
        <v>7</v>
      </c>
      <c r="B379" s="2" t="n">
        <v>1942</v>
      </c>
      <c r="C379" s="2" t="inlineStr">
        <is>
          <t>SEPARACAO</t>
        </is>
      </c>
      <c r="D379" s="2" t="n">
        <v>5114292</v>
      </c>
      <c r="E379" s="2" t="inlineStr">
        <is>
          <t>MATHUES MIRANDA</t>
        </is>
      </c>
      <c r="F379" s="2" t="n">
        <v>92</v>
      </c>
      <c r="G379" s="2" t="n">
        <v>0.88</v>
      </c>
      <c r="H379" s="2" t="n">
        <v>105</v>
      </c>
      <c r="I379" s="2" t="n">
        <v>80</v>
      </c>
      <c r="J379" s="2" t="inlineStr">
        <is>
          <t>GPA</t>
        </is>
      </c>
    </row>
    <row r="380">
      <c r="A380" s="2" t="n">
        <v>7</v>
      </c>
      <c r="B380" s="2" t="n">
        <v>1942</v>
      </c>
      <c r="C380" s="2" t="inlineStr">
        <is>
          <t>SEPARACAO</t>
        </is>
      </c>
      <c r="D380" s="2" t="n">
        <v>5116104</v>
      </c>
      <c r="E380" s="2" t="inlineStr">
        <is>
          <t>VALDEMIR MACEDO</t>
        </is>
      </c>
      <c r="F380" s="2" t="n">
        <v>7969</v>
      </c>
      <c r="G380" s="2" t="n">
        <v>119.91</v>
      </c>
      <c r="H380" s="2" t="n">
        <v>66</v>
      </c>
      <c r="I380" s="2" t="n">
        <v>80</v>
      </c>
      <c r="J380" s="2" t="inlineStr">
        <is>
          <t>GPA</t>
        </is>
      </c>
    </row>
    <row r="381">
      <c r="A381" s="2" t="n">
        <v>7</v>
      </c>
      <c r="B381" s="2" t="n">
        <v>1942</v>
      </c>
      <c r="C381" s="2" t="inlineStr">
        <is>
          <t>CARREGAMENTO</t>
        </is>
      </c>
      <c r="D381" s="2" t="n">
        <v>5912652</v>
      </c>
      <c r="E381" s="2" t="inlineStr">
        <is>
          <t>Kevin Martins Araujo Dos Santos</t>
        </is>
      </c>
      <c r="F381" s="2" t="n">
        <v>1287</v>
      </c>
      <c r="G381" s="2" t="n">
        <v>46.74</v>
      </c>
      <c r="H381" s="2" t="n">
        <v>28</v>
      </c>
      <c r="I381" s="2" t="n">
        <v>22</v>
      </c>
      <c r="J381" s="2" t="inlineStr">
        <is>
          <t>GPA</t>
        </is>
      </c>
    </row>
    <row r="382">
      <c r="A382" s="2" t="n">
        <v>7</v>
      </c>
      <c r="B382" s="2" t="n">
        <v>1942</v>
      </c>
      <c r="C382" s="2" t="inlineStr">
        <is>
          <t>SEPARACAO</t>
        </is>
      </c>
      <c r="D382" s="2" t="n">
        <v>5204879</v>
      </c>
      <c r="E382" s="2" t="inlineStr">
        <is>
          <t>TIAGO HERMES DE SOUZA</t>
        </is>
      </c>
      <c r="F382" s="2" t="n">
        <v>251</v>
      </c>
      <c r="G382" s="2" t="n">
        <v>5.83</v>
      </c>
      <c r="H382" s="2" t="n">
        <v>43</v>
      </c>
      <c r="I382" s="2" t="n">
        <v>80</v>
      </c>
      <c r="J382" s="2" t="inlineStr">
        <is>
          <t>GPA</t>
        </is>
      </c>
    </row>
    <row r="383">
      <c r="A383" s="2" t="n">
        <v>7</v>
      </c>
      <c r="B383" s="2" t="n">
        <v>1942</v>
      </c>
      <c r="C383" s="2" t="inlineStr">
        <is>
          <t>ATIVIDADE OP. EMP.</t>
        </is>
      </c>
      <c r="D383" s="2" t="n">
        <v>5221838</v>
      </c>
      <c r="E383" s="2" t="inlineStr">
        <is>
          <t>WESLEY DOS SANTOS TUOZZO</t>
        </is>
      </c>
      <c r="F383" s="2" t="n">
        <v>155</v>
      </c>
      <c r="G383" s="2" t="n">
        <v>10.78</v>
      </c>
      <c r="H383" s="2" t="n">
        <v>14</v>
      </c>
      <c r="I383" s="2" t="n">
        <v>20</v>
      </c>
      <c r="J383" s="2" t="inlineStr">
        <is>
          <t>GPA</t>
        </is>
      </c>
    </row>
    <row r="384">
      <c r="A384" s="2" t="n">
        <v>7</v>
      </c>
      <c r="B384" s="2" t="n">
        <v>1942</v>
      </c>
      <c r="C384" s="2" t="inlineStr">
        <is>
          <t>PUXADA RECEB</t>
        </is>
      </c>
      <c r="D384" s="2" t="n">
        <v>5221838</v>
      </c>
      <c r="E384" s="2" t="inlineStr">
        <is>
          <t>WESLEY DOS SANTOS TUOZZO</t>
        </is>
      </c>
      <c r="F384" s="2" t="n">
        <v>1</v>
      </c>
      <c r="G384" s="2" t="n">
        <v>0.01</v>
      </c>
      <c r="H384" s="2" t="n">
        <v>100</v>
      </c>
      <c r="I384" s="2" t="n">
        <v>16</v>
      </c>
      <c r="J384" s="2" t="inlineStr">
        <is>
          <t>GPA</t>
        </is>
      </c>
    </row>
    <row r="385">
      <c r="A385" s="2" t="n">
        <v>7</v>
      </c>
      <c r="B385" s="2" t="n">
        <v>1942</v>
      </c>
      <c r="C385" s="2" t="inlineStr">
        <is>
          <t>SEPARACAO</t>
        </is>
      </c>
      <c r="D385" s="2" t="n">
        <v>5221838</v>
      </c>
      <c r="E385" s="2" t="inlineStr">
        <is>
          <t>WESLEY DOS SANTOS TUOZZO</t>
        </is>
      </c>
      <c r="F385" s="2" t="n">
        <v>2363</v>
      </c>
      <c r="G385" s="2" t="n">
        <v>21.84</v>
      </c>
      <c r="H385" s="2" t="n">
        <v>108</v>
      </c>
      <c r="I385" s="2" t="n">
        <v>80</v>
      </c>
      <c r="J385" s="2" t="inlineStr">
        <is>
          <t>GPA</t>
        </is>
      </c>
    </row>
    <row r="386">
      <c r="A386" s="2" t="n">
        <v>7</v>
      </c>
      <c r="B386" s="2" t="n">
        <v>1942</v>
      </c>
      <c r="C386" s="2" t="inlineStr">
        <is>
          <t>SEPARACAO</t>
        </is>
      </c>
      <c r="D386" s="2" t="n">
        <v>5222109</v>
      </c>
      <c r="E386" s="2" t="inlineStr">
        <is>
          <t>IJOVANO FERNANDES PINHO</t>
        </is>
      </c>
      <c r="F386" s="2" t="n">
        <v>1081</v>
      </c>
      <c r="G386" s="2" t="n">
        <v>19.1</v>
      </c>
      <c r="H386" s="2" t="n">
        <v>57</v>
      </c>
      <c r="I386" s="2" t="n">
        <v>80</v>
      </c>
      <c r="J386" s="2" t="inlineStr">
        <is>
          <t>GPA</t>
        </is>
      </c>
    </row>
    <row r="387">
      <c r="A387" s="2" t="n">
        <v>7</v>
      </c>
      <c r="B387" s="2" t="n">
        <v>1942</v>
      </c>
      <c r="C387" s="2" t="inlineStr">
        <is>
          <t>ATIVIDADE OP. EMP.</t>
        </is>
      </c>
      <c r="D387" s="2" t="n">
        <v>5224055</v>
      </c>
      <c r="E387" s="2" t="inlineStr">
        <is>
          <t>Jose Carlos Da Silva</t>
        </is>
      </c>
      <c r="F387" s="2" t="n">
        <v>1103</v>
      </c>
      <c r="G387" s="2" t="n">
        <v>55.19</v>
      </c>
      <c r="H387" s="2" t="n">
        <v>20</v>
      </c>
      <c r="I387" s="2" t="n">
        <v>20</v>
      </c>
      <c r="J387" s="2" t="inlineStr">
        <is>
          <t>GPA</t>
        </is>
      </c>
    </row>
    <row r="388">
      <c r="A388" s="2" t="n">
        <v>7</v>
      </c>
      <c r="B388" s="2" t="n">
        <v>1942</v>
      </c>
      <c r="C388" s="2" t="inlineStr">
        <is>
          <t>SEPARACAO</t>
        </is>
      </c>
      <c r="D388" s="2" t="n">
        <v>5224055</v>
      </c>
      <c r="E388" s="2" t="inlineStr">
        <is>
          <t>Jose Carlos Da Silva</t>
        </is>
      </c>
      <c r="F388" s="2" t="n">
        <v>1095</v>
      </c>
      <c r="G388" s="2" t="n">
        <v>6.39</v>
      </c>
      <c r="H388" s="2" t="n">
        <v>171</v>
      </c>
      <c r="I388" s="2" t="n">
        <v>80</v>
      </c>
      <c r="J388" s="2" t="inlineStr">
        <is>
          <t>GPA</t>
        </is>
      </c>
    </row>
    <row r="389">
      <c r="A389" s="2" t="n">
        <v>7</v>
      </c>
      <c r="B389" s="2" t="n">
        <v>1942</v>
      </c>
      <c r="C389" s="2" t="inlineStr">
        <is>
          <t>CARREGAMENTO</t>
        </is>
      </c>
      <c r="D389" s="2" t="n">
        <v>5463920</v>
      </c>
      <c r="E389" s="2" t="inlineStr">
        <is>
          <t>FERNANDO ROBERTO LIMA</t>
        </is>
      </c>
      <c r="F389" s="2" t="n">
        <v>2070</v>
      </c>
      <c r="G389" s="2" t="n">
        <v>39.9</v>
      </c>
      <c r="H389" s="2" t="n">
        <v>52</v>
      </c>
      <c r="I389" s="2" t="n">
        <v>22</v>
      </c>
      <c r="J389" s="2" t="inlineStr">
        <is>
          <t>GPA</t>
        </is>
      </c>
    </row>
    <row r="390">
      <c r="A390" s="2" t="n">
        <v>7</v>
      </c>
      <c r="B390" s="2" t="n">
        <v>1942</v>
      </c>
      <c r="C390" s="2" t="inlineStr">
        <is>
          <t>SEPARACAO</t>
        </is>
      </c>
      <c r="D390" s="2" t="n">
        <v>5224624</v>
      </c>
      <c r="E390" s="2" t="inlineStr">
        <is>
          <t>LUIS FERNANDO DE JESUS CHAVES</t>
        </is>
      </c>
      <c r="F390" s="2" t="n">
        <v>556</v>
      </c>
      <c r="G390" s="2" t="n">
        <v>8.83</v>
      </c>
      <c r="H390" s="2" t="n">
        <v>63</v>
      </c>
      <c r="I390" s="2" t="n">
        <v>80</v>
      </c>
      <c r="J390" s="2" t="inlineStr">
        <is>
          <t>GPA</t>
        </is>
      </c>
    </row>
    <row r="391">
      <c r="A391" s="2" t="n">
        <v>7</v>
      </c>
      <c r="B391" s="2" t="n">
        <v>1942</v>
      </c>
      <c r="C391" s="2" t="inlineStr">
        <is>
          <t>CARREGAMENTO</t>
        </is>
      </c>
      <c r="D391" s="2" t="n">
        <v>5346371</v>
      </c>
      <c r="E391" s="2" t="inlineStr">
        <is>
          <t>Matheus Alexandre Carbonieri Da Silva</t>
        </is>
      </c>
      <c r="F391" s="2" t="n">
        <v>878</v>
      </c>
      <c r="G391" s="2" t="n">
        <v>31.35</v>
      </c>
      <c r="H391" s="2" t="n">
        <v>28</v>
      </c>
      <c r="I391" s="2" t="n">
        <v>22</v>
      </c>
      <c r="J391" s="2" t="inlineStr">
        <is>
          <t>GPA</t>
        </is>
      </c>
    </row>
    <row r="392">
      <c r="A392" s="2" t="n">
        <v>7</v>
      </c>
      <c r="B392" s="2" t="n">
        <v>1942</v>
      </c>
      <c r="C392" s="2" t="inlineStr">
        <is>
          <t>SEPARACAO</t>
        </is>
      </c>
      <c r="D392" s="2" t="n">
        <v>5227321</v>
      </c>
      <c r="E392" s="2" t="inlineStr">
        <is>
          <t>ANILTON APARECIDO DE CAMPOS</t>
        </is>
      </c>
      <c r="F392" s="2" t="n">
        <v>918</v>
      </c>
      <c r="G392" s="2" t="n">
        <v>7.37</v>
      </c>
      <c r="H392" s="2" t="n">
        <v>125</v>
      </c>
      <c r="I392" s="2" t="n">
        <v>80</v>
      </c>
      <c r="J392" s="2" t="inlineStr">
        <is>
          <t>GPA</t>
        </is>
      </c>
    </row>
    <row r="393">
      <c r="A393" s="2" t="n">
        <v>7</v>
      </c>
      <c r="B393" s="2" t="n">
        <v>1942</v>
      </c>
      <c r="C393" s="2" t="inlineStr">
        <is>
          <t>CARREGAMENTO</t>
        </is>
      </c>
      <c r="D393" s="2" t="n">
        <v>5227321</v>
      </c>
      <c r="E393" s="2" t="inlineStr">
        <is>
          <t>ANILTON APARECIDO DE CAMPOS</t>
        </is>
      </c>
      <c r="F393" s="2" t="n">
        <v>1263</v>
      </c>
      <c r="G393" s="2" t="n">
        <v>30.72</v>
      </c>
      <c r="H393" s="2" t="n">
        <v>41</v>
      </c>
      <c r="I393" s="2" t="n">
        <v>22</v>
      </c>
      <c r="J393" s="2" t="inlineStr">
        <is>
          <t>GPA</t>
        </is>
      </c>
    </row>
    <row r="394">
      <c r="A394" s="2" t="n">
        <v>7</v>
      </c>
      <c r="B394" s="2" t="n">
        <v>1942</v>
      </c>
      <c r="C394" s="2" t="inlineStr">
        <is>
          <t>SEPARACAO</t>
        </is>
      </c>
      <c r="D394" s="2" t="n">
        <v>5288029</v>
      </c>
      <c r="E394" s="2" t="inlineStr">
        <is>
          <t>JOAO BATISTA BARROS</t>
        </is>
      </c>
      <c r="F394" s="2" t="n">
        <v>199</v>
      </c>
      <c r="G394" s="2" t="n">
        <v>4.09</v>
      </c>
      <c r="H394" s="2" t="n">
        <v>49</v>
      </c>
      <c r="I394" s="2" t="n">
        <v>80</v>
      </c>
      <c r="J394" s="2" t="inlineStr">
        <is>
          <t>GPA</t>
        </is>
      </c>
    </row>
    <row r="395">
      <c r="A395" s="2" t="n">
        <v>7</v>
      </c>
      <c r="B395" s="2" t="n">
        <v>1942</v>
      </c>
      <c r="C395" s="2" t="inlineStr">
        <is>
          <t>CARREGAMENTO</t>
        </is>
      </c>
      <c r="D395" s="2" t="n">
        <v>5448530</v>
      </c>
      <c r="E395" s="2" t="inlineStr">
        <is>
          <t>Alef Paixao do Nascimento</t>
        </is>
      </c>
      <c r="F395" s="2" t="n">
        <v>1299</v>
      </c>
      <c r="G395" s="2" t="n">
        <v>28.93</v>
      </c>
      <c r="H395" s="2" t="n">
        <v>45</v>
      </c>
      <c r="I395" s="2" t="n">
        <v>22</v>
      </c>
      <c r="J395" s="2" t="inlineStr">
        <is>
          <t>GPA</t>
        </is>
      </c>
    </row>
    <row r="396">
      <c r="A396" s="2" t="n">
        <v>7</v>
      </c>
      <c r="B396" s="2" t="n">
        <v>1942</v>
      </c>
      <c r="C396" s="2" t="inlineStr">
        <is>
          <t>SEPARACAO</t>
        </is>
      </c>
      <c r="D396" s="2" t="n">
        <v>5308917</v>
      </c>
      <c r="E396" s="2" t="inlineStr">
        <is>
          <t>LEON GUILHERME LESSA DOS SANTOS ALMEIDA</t>
        </is>
      </c>
      <c r="F396" s="2" t="n">
        <v>1728</v>
      </c>
      <c r="G396" s="2" t="n">
        <v>20.17</v>
      </c>
      <c r="H396" s="2" t="n">
        <v>86</v>
      </c>
      <c r="I396" s="2" t="n">
        <v>80</v>
      </c>
      <c r="J396" s="2" t="inlineStr">
        <is>
          <t>GPA</t>
        </is>
      </c>
    </row>
    <row r="397">
      <c r="A397" s="2" t="n">
        <v>7</v>
      </c>
      <c r="B397" s="2" t="n">
        <v>1942</v>
      </c>
      <c r="C397" s="2" t="inlineStr">
        <is>
          <t>SEPARACAO</t>
        </is>
      </c>
      <c r="D397" s="2" t="n">
        <v>5328730</v>
      </c>
      <c r="E397" s="2" t="inlineStr">
        <is>
          <t>Deusimario Souza Barros</t>
        </is>
      </c>
      <c r="F397" s="2" t="n">
        <v>5592</v>
      </c>
      <c r="G397" s="2" t="n">
        <v>72.06</v>
      </c>
      <c r="H397" s="2" t="n">
        <v>78</v>
      </c>
      <c r="I397" s="2" t="n">
        <v>80</v>
      </c>
      <c r="J397" s="2" t="inlineStr">
        <is>
          <t>GPA</t>
        </is>
      </c>
    </row>
    <row r="398">
      <c r="A398" s="2" t="n">
        <v>7</v>
      </c>
      <c r="B398" s="2" t="n">
        <v>1942</v>
      </c>
      <c r="C398" s="2" t="inlineStr">
        <is>
          <t>CARREGAMENTO</t>
        </is>
      </c>
      <c r="D398" s="2" t="n">
        <v>5801320</v>
      </c>
      <c r="E398" s="2" t="inlineStr">
        <is>
          <t>Joao Vitor Ferreira Pais</t>
        </is>
      </c>
      <c r="F398" s="2" t="n">
        <v>1444</v>
      </c>
      <c r="G398" s="2" t="n">
        <v>24.58</v>
      </c>
      <c r="H398" s="2" t="n">
        <v>59</v>
      </c>
      <c r="I398" s="2" t="n">
        <v>22</v>
      </c>
      <c r="J398" s="2" t="inlineStr">
        <is>
          <t>GPA</t>
        </is>
      </c>
    </row>
    <row r="399">
      <c r="A399" s="2" t="n">
        <v>7</v>
      </c>
      <c r="B399" s="2" t="n">
        <v>1942</v>
      </c>
      <c r="C399" s="2" t="inlineStr">
        <is>
          <t>SEPARACAO</t>
        </is>
      </c>
      <c r="D399" s="2" t="n">
        <v>5346371</v>
      </c>
      <c r="E399" s="2" t="inlineStr">
        <is>
          <t>Matheus Alexandre Carbonieri Da Silva</t>
        </is>
      </c>
      <c r="F399" s="2" t="n">
        <v>2743</v>
      </c>
      <c r="G399" s="2" t="n">
        <v>27.75</v>
      </c>
      <c r="H399" s="2" t="n">
        <v>99</v>
      </c>
      <c r="I399" s="2" t="n">
        <v>80</v>
      </c>
      <c r="J399" s="2" t="inlineStr">
        <is>
          <t>GPA</t>
        </is>
      </c>
    </row>
    <row r="400">
      <c r="A400" s="2" t="n">
        <v>7</v>
      </c>
      <c r="B400" s="2" t="n">
        <v>1942</v>
      </c>
      <c r="C400" s="2" t="inlineStr">
        <is>
          <t>CARREGAMENTO</t>
        </is>
      </c>
      <c r="D400" s="2" t="n">
        <v>5450462</v>
      </c>
      <c r="E400" s="2" t="inlineStr">
        <is>
          <t>Juliano Nunes Cabral</t>
        </is>
      </c>
      <c r="F400" s="2" t="n">
        <v>1678</v>
      </c>
      <c r="G400" s="2" t="n">
        <v>23.53</v>
      </c>
      <c r="H400" s="2" t="n">
        <v>71</v>
      </c>
      <c r="I400" s="2" t="n">
        <v>22</v>
      </c>
      <c r="J400" s="2" t="inlineStr">
        <is>
          <t>GPA</t>
        </is>
      </c>
    </row>
    <row r="401">
      <c r="A401" s="2" t="n">
        <v>7</v>
      </c>
      <c r="B401" s="2" t="n">
        <v>1942</v>
      </c>
      <c r="C401" s="2" t="inlineStr">
        <is>
          <t>SEPARACAO</t>
        </is>
      </c>
      <c r="D401" s="2" t="n">
        <v>5346894</v>
      </c>
      <c r="E401" s="2" t="inlineStr">
        <is>
          <t>Walison Cunha De Carvalho</t>
        </is>
      </c>
      <c r="F401" s="2" t="n">
        <v>337</v>
      </c>
      <c r="G401" s="2" t="n">
        <v>4.58</v>
      </c>
      <c r="H401" s="2" t="n">
        <v>74</v>
      </c>
      <c r="I401" s="2" t="n">
        <v>80</v>
      </c>
      <c r="J401" s="2" t="inlineStr">
        <is>
          <t>GPA</t>
        </is>
      </c>
    </row>
    <row r="402">
      <c r="A402" s="2" t="n">
        <v>7</v>
      </c>
      <c r="B402" s="2" t="n">
        <v>1942</v>
      </c>
      <c r="C402" s="2" t="inlineStr">
        <is>
          <t>ATIVIDADE OP. EMP.</t>
        </is>
      </c>
      <c r="D402" s="2" t="n">
        <v>5365406</v>
      </c>
      <c r="E402" s="2" t="inlineStr">
        <is>
          <t>ERICK ALVES</t>
        </is>
      </c>
      <c r="F402" s="2" t="n">
        <v>1720</v>
      </c>
      <c r="G402" s="2" t="n">
        <v>66.58</v>
      </c>
      <c r="H402" s="2" t="n">
        <v>26</v>
      </c>
      <c r="I402" s="2" t="n">
        <v>20</v>
      </c>
      <c r="J402" s="2" t="inlineStr">
        <is>
          <t>GPA</t>
        </is>
      </c>
    </row>
    <row r="403">
      <c r="A403" s="2" t="n">
        <v>7</v>
      </c>
      <c r="B403" s="2" t="n">
        <v>1942</v>
      </c>
      <c r="C403" s="2" t="inlineStr">
        <is>
          <t>SEPARACAO</t>
        </is>
      </c>
      <c r="D403" s="2" t="n">
        <v>5365406</v>
      </c>
      <c r="E403" s="2" t="inlineStr">
        <is>
          <t>ERICK ALVES</t>
        </is>
      </c>
      <c r="F403" s="2" t="n">
        <v>2189</v>
      </c>
      <c r="G403" s="2" t="n">
        <v>14.73</v>
      </c>
      <c r="H403" s="2" t="n">
        <v>149</v>
      </c>
      <c r="I403" s="2" t="n">
        <v>80</v>
      </c>
      <c r="J403" s="2" t="inlineStr">
        <is>
          <t>GPA</t>
        </is>
      </c>
    </row>
    <row r="404">
      <c r="A404" s="2" t="n">
        <v>7</v>
      </c>
      <c r="B404" s="2" t="n">
        <v>1942</v>
      </c>
      <c r="C404" s="2" t="inlineStr">
        <is>
          <t>PUXADA RECEB</t>
        </is>
      </c>
      <c r="D404" s="2" t="n">
        <v>537252</v>
      </c>
      <c r="E404" s="2" t="inlineStr">
        <is>
          <t>Leonardo Pereira Dos Santos</t>
        </is>
      </c>
      <c r="F404" s="2" t="n">
        <v>1</v>
      </c>
      <c r="G404" s="2" t="n">
        <v>5.67</v>
      </c>
      <c r="H404" s="2" t="n">
        <v>0</v>
      </c>
      <c r="I404" s="2" t="n">
        <v>16</v>
      </c>
      <c r="J404" s="2" t="inlineStr">
        <is>
          <t>GPA</t>
        </is>
      </c>
    </row>
    <row r="405">
      <c r="A405" s="2" t="n">
        <v>7</v>
      </c>
      <c r="B405" s="2" t="n">
        <v>1942</v>
      </c>
      <c r="C405" s="2" t="inlineStr">
        <is>
          <t>PUXADA RECEB</t>
        </is>
      </c>
      <c r="D405" s="2" t="n">
        <v>5402042</v>
      </c>
      <c r="E405" s="2" t="inlineStr">
        <is>
          <t>Jefferson ferreira da silva</t>
        </is>
      </c>
      <c r="F405" s="2" t="n">
        <v>529</v>
      </c>
      <c r="G405" s="2" t="n">
        <v>38.31</v>
      </c>
      <c r="H405" s="2" t="n">
        <v>14</v>
      </c>
      <c r="I405" s="2" t="n">
        <v>16</v>
      </c>
      <c r="J405" s="2" t="inlineStr">
        <is>
          <t>GPA</t>
        </is>
      </c>
    </row>
    <row r="406">
      <c r="A406" s="2" t="n">
        <v>7</v>
      </c>
      <c r="B406" s="2" t="n">
        <v>1942</v>
      </c>
      <c r="C406" s="2" t="inlineStr">
        <is>
          <t>SEPARACAO</t>
        </is>
      </c>
      <c r="D406" s="2" t="n">
        <v>5402042</v>
      </c>
      <c r="E406" s="2" t="inlineStr">
        <is>
          <t>Jefferson ferreira da silva</t>
        </is>
      </c>
      <c r="F406" s="2" t="n">
        <v>249</v>
      </c>
      <c r="G406" s="2" t="n">
        <v>2.68</v>
      </c>
      <c r="H406" s="2" t="n">
        <v>93</v>
      </c>
      <c r="I406" s="2" t="n">
        <v>80</v>
      </c>
      <c r="J406" s="2" t="inlineStr">
        <is>
          <t>GPA</t>
        </is>
      </c>
    </row>
    <row r="407">
      <c r="A407" s="2" t="n">
        <v>7</v>
      </c>
      <c r="B407" s="2" t="n">
        <v>1942</v>
      </c>
      <c r="C407" s="2" t="inlineStr">
        <is>
          <t>ATIVIDADE OP. EMP.</t>
        </is>
      </c>
      <c r="D407" s="2" t="n">
        <v>5430488</v>
      </c>
      <c r="E407" s="2" t="inlineStr">
        <is>
          <t>CASSIO HENRIQUE DE SOUZA SANTOS</t>
        </is>
      </c>
      <c r="F407" s="2" t="n">
        <v>1826</v>
      </c>
      <c r="G407" s="2" t="n">
        <v>76.5</v>
      </c>
      <c r="H407" s="2" t="n">
        <v>24</v>
      </c>
      <c r="I407" s="2" t="n">
        <v>20</v>
      </c>
      <c r="J407" s="2" t="inlineStr">
        <is>
          <t>GPA</t>
        </is>
      </c>
    </row>
    <row r="408">
      <c r="A408" s="2" t="n">
        <v>7</v>
      </c>
      <c r="B408" s="2" t="n">
        <v>1942</v>
      </c>
      <c r="C408" s="2" t="inlineStr">
        <is>
          <t>SEPARACAO</t>
        </is>
      </c>
      <c r="D408" s="2" t="n">
        <v>5430488</v>
      </c>
      <c r="E408" s="2" t="inlineStr">
        <is>
          <t>CASSIO HENRIQUE DE SOUZA SANTOS</t>
        </is>
      </c>
      <c r="F408" s="2" t="n">
        <v>812</v>
      </c>
      <c r="G408" s="2" t="n">
        <v>6.48</v>
      </c>
      <c r="H408" s="2" t="n">
        <v>125</v>
      </c>
      <c r="I408" s="2" t="n">
        <v>80</v>
      </c>
      <c r="J408" s="2" t="inlineStr">
        <is>
          <t>GPA</t>
        </is>
      </c>
    </row>
    <row r="409">
      <c r="A409" s="2" t="n">
        <v>7</v>
      </c>
      <c r="B409" s="2" t="n">
        <v>1942</v>
      </c>
      <c r="C409" s="2" t="inlineStr">
        <is>
          <t>PUXADA RECEB</t>
        </is>
      </c>
      <c r="D409" s="2" t="n">
        <v>5430577</v>
      </c>
      <c r="E409" s="2" t="inlineStr">
        <is>
          <t>PAULO GEOVANI LEOPOLDINO</t>
        </is>
      </c>
      <c r="F409" s="2" t="n">
        <v>2379</v>
      </c>
      <c r="G409" s="2" t="n">
        <v>91.83</v>
      </c>
      <c r="H409" s="2" t="n">
        <v>26</v>
      </c>
      <c r="I409" s="2" t="n">
        <v>16</v>
      </c>
      <c r="J409" s="2" t="inlineStr">
        <is>
          <t>GPA</t>
        </is>
      </c>
    </row>
    <row r="410">
      <c r="A410" s="2" t="n">
        <v>7</v>
      </c>
      <c r="B410" s="2" t="n">
        <v>1942</v>
      </c>
      <c r="C410" s="2" t="inlineStr">
        <is>
          <t>PUXADA RECEB</t>
        </is>
      </c>
      <c r="D410" s="2" t="n">
        <v>5432979</v>
      </c>
      <c r="E410" s="2" t="inlineStr">
        <is>
          <t>ALEXANDRE FERREIRA</t>
        </is>
      </c>
      <c r="F410" s="2" t="n">
        <v>188</v>
      </c>
      <c r="G410" s="2" t="n">
        <v>24.66</v>
      </c>
      <c r="H410" s="2" t="n">
        <v>8</v>
      </c>
      <c r="I410" s="2" t="n">
        <v>16</v>
      </c>
      <c r="J410" s="2" t="inlineStr">
        <is>
          <t>GPA</t>
        </is>
      </c>
    </row>
    <row r="411">
      <c r="A411" s="2" t="n">
        <v>7</v>
      </c>
      <c r="B411" s="2" t="n">
        <v>1942</v>
      </c>
      <c r="C411" s="2" t="inlineStr">
        <is>
          <t>SEPARACAO</t>
        </is>
      </c>
      <c r="D411" s="2" t="n">
        <v>5432979</v>
      </c>
      <c r="E411" s="2" t="inlineStr">
        <is>
          <t>ALEXANDRE FERREIRA</t>
        </is>
      </c>
      <c r="F411" s="2" t="n">
        <v>1768</v>
      </c>
      <c r="G411" s="2" t="n">
        <v>18.36</v>
      </c>
      <c r="H411" s="2" t="n">
        <v>96</v>
      </c>
      <c r="I411" s="2" t="n">
        <v>80</v>
      </c>
      <c r="J411" s="2" t="inlineStr">
        <is>
          <t>GPA</t>
        </is>
      </c>
    </row>
    <row r="412">
      <c r="A412" s="2" t="n">
        <v>7</v>
      </c>
      <c r="B412" s="2" t="n">
        <v>1942</v>
      </c>
      <c r="C412" s="2" t="inlineStr">
        <is>
          <t>SEPARACAO</t>
        </is>
      </c>
      <c r="D412" s="2" t="n">
        <v>5433045</v>
      </c>
      <c r="E412" s="2" t="inlineStr">
        <is>
          <t>JOEL MARTIM SILVEIRA</t>
        </is>
      </c>
      <c r="F412" s="2" t="n">
        <v>1311</v>
      </c>
      <c r="G412" s="2" t="n">
        <v>25.07</v>
      </c>
      <c r="H412" s="2" t="n">
        <v>52</v>
      </c>
      <c r="I412" s="2" t="n">
        <v>80</v>
      </c>
      <c r="J412" s="2" t="inlineStr">
        <is>
          <t>GPA</t>
        </is>
      </c>
    </row>
    <row r="413">
      <c r="A413" s="2" t="n">
        <v>7</v>
      </c>
      <c r="B413" s="2" t="n">
        <v>1942</v>
      </c>
      <c r="C413" s="2" t="inlineStr">
        <is>
          <t>SEPARACAO</t>
        </is>
      </c>
      <c r="D413" s="2" t="n">
        <v>5433452</v>
      </c>
      <c r="E413" s="2" t="inlineStr">
        <is>
          <t>Joel dos Santos Iago</t>
        </is>
      </c>
      <c r="F413" s="2" t="n">
        <v>10144</v>
      </c>
      <c r="G413" s="2" t="n">
        <v>86.09</v>
      </c>
      <c r="H413" s="2" t="n">
        <v>118</v>
      </c>
      <c r="I413" s="2" t="n">
        <v>80</v>
      </c>
      <c r="J413" s="2" t="inlineStr">
        <is>
          <t>GPA</t>
        </is>
      </c>
    </row>
    <row r="414">
      <c r="A414" s="2" t="n">
        <v>7</v>
      </c>
      <c r="B414" s="2" t="n">
        <v>1942</v>
      </c>
      <c r="C414" s="2" t="inlineStr">
        <is>
          <t>CARREGAMENTO</t>
        </is>
      </c>
      <c r="D414" s="2" t="n">
        <v>5445892</v>
      </c>
      <c r="E414" s="2" t="inlineStr">
        <is>
          <t>ROMARIO MACEDO</t>
        </is>
      </c>
      <c r="F414" s="2" t="n">
        <v>1127</v>
      </c>
      <c r="G414" s="2" t="n">
        <v>21.44</v>
      </c>
      <c r="H414" s="2" t="n">
        <v>53</v>
      </c>
      <c r="I414" s="2" t="n">
        <v>22</v>
      </c>
      <c r="J414" s="2" t="inlineStr">
        <is>
          <t>GPA</t>
        </is>
      </c>
    </row>
    <row r="415">
      <c r="A415" s="2" t="n">
        <v>7</v>
      </c>
      <c r="B415" s="2" t="n">
        <v>1942</v>
      </c>
      <c r="C415" s="2" t="inlineStr">
        <is>
          <t>PUXADA RECEB</t>
        </is>
      </c>
      <c r="D415" s="2" t="n">
        <v>5434181</v>
      </c>
      <c r="E415" s="2" t="inlineStr">
        <is>
          <t>Claudio Roberto Dos Santos Brito</t>
        </is>
      </c>
      <c r="F415" s="2" t="n">
        <v>30</v>
      </c>
      <c r="G415" s="2" t="n">
        <v>2.55</v>
      </c>
      <c r="H415" s="2" t="n">
        <v>12</v>
      </c>
      <c r="I415" s="2" t="n">
        <v>16</v>
      </c>
      <c r="J415" s="2" t="inlineStr">
        <is>
          <t>GPA</t>
        </is>
      </c>
    </row>
    <row r="416">
      <c r="A416" s="2" t="n">
        <v>7</v>
      </c>
      <c r="B416" s="2" t="n">
        <v>1942</v>
      </c>
      <c r="C416" s="2" t="inlineStr">
        <is>
          <t>SEPARACAO</t>
        </is>
      </c>
      <c r="D416" s="2" t="n">
        <v>5434181</v>
      </c>
      <c r="E416" s="2" t="inlineStr">
        <is>
          <t>Claudio Roberto Dos Santos Brito</t>
        </is>
      </c>
      <c r="F416" s="2" t="n">
        <v>4591</v>
      </c>
      <c r="G416" s="2" t="n">
        <v>57.48</v>
      </c>
      <c r="H416" s="2" t="n">
        <v>80</v>
      </c>
      <c r="I416" s="2" t="n">
        <v>80</v>
      </c>
      <c r="J416" s="2" t="inlineStr">
        <is>
          <t>GPA</t>
        </is>
      </c>
    </row>
    <row r="417">
      <c r="A417" s="2" t="n">
        <v>7</v>
      </c>
      <c r="B417" s="2" t="n">
        <v>1942</v>
      </c>
      <c r="C417" s="2" t="inlineStr">
        <is>
          <t>CARREGAMENTO</t>
        </is>
      </c>
      <c r="D417" s="2" t="n">
        <v>5439655</v>
      </c>
      <c r="E417" s="2" t="inlineStr">
        <is>
          <t>MIQUEIAS MENDES</t>
        </is>
      </c>
      <c r="F417" s="2" t="n">
        <v>296</v>
      </c>
      <c r="G417" s="2" t="n">
        <v>19.93</v>
      </c>
      <c r="H417" s="2" t="n">
        <v>15</v>
      </c>
      <c r="I417" s="2" t="n">
        <v>22</v>
      </c>
      <c r="J417" s="2" t="inlineStr">
        <is>
          <t>GPA</t>
        </is>
      </c>
    </row>
    <row r="418">
      <c r="A418" s="2" t="n">
        <v>7</v>
      </c>
      <c r="B418" s="2" t="n">
        <v>1942</v>
      </c>
      <c r="C418" s="2" t="inlineStr">
        <is>
          <t>PUXADA RECEB</t>
        </is>
      </c>
      <c r="D418" s="2" t="n">
        <v>5439655</v>
      </c>
      <c r="E418" s="2" t="inlineStr">
        <is>
          <t>MIQUEIAS MENDES</t>
        </is>
      </c>
      <c r="F418" s="2" t="n">
        <v>127</v>
      </c>
      <c r="G418" s="2" t="n">
        <v>7.17</v>
      </c>
      <c r="H418" s="2" t="n">
        <v>18</v>
      </c>
      <c r="I418" s="2" t="n">
        <v>16</v>
      </c>
      <c r="J418" s="2" t="inlineStr">
        <is>
          <t>GPA</t>
        </is>
      </c>
    </row>
    <row r="419">
      <c r="A419" s="2" t="n">
        <v>7</v>
      </c>
      <c r="B419" s="2" t="n">
        <v>1942</v>
      </c>
      <c r="C419" s="2" t="inlineStr">
        <is>
          <t>SEPARACAO</t>
        </is>
      </c>
      <c r="D419" s="2" t="n">
        <v>5439655</v>
      </c>
      <c r="E419" s="2" t="inlineStr">
        <is>
          <t>MIQUEIAS MENDES</t>
        </is>
      </c>
      <c r="F419" s="2" t="n">
        <v>151</v>
      </c>
      <c r="G419" s="2" t="n">
        <v>4.41</v>
      </c>
      <c r="H419" s="2" t="n">
        <v>34</v>
      </c>
      <c r="I419" s="2" t="n">
        <v>80</v>
      </c>
      <c r="J419" s="2" t="inlineStr">
        <is>
          <t>GPA</t>
        </is>
      </c>
    </row>
    <row r="420">
      <c r="A420" s="2" t="n">
        <v>7</v>
      </c>
      <c r="B420" s="2" t="n">
        <v>1942</v>
      </c>
      <c r="C420" s="2" t="inlineStr">
        <is>
          <t>PUXADA RECEB</t>
        </is>
      </c>
      <c r="D420" s="2" t="n">
        <v>5439698</v>
      </c>
      <c r="E420" s="2" t="inlineStr">
        <is>
          <t xml:space="preserve"> GABRIEL RODRIGUES DE VASCONCELOS</t>
        </is>
      </c>
      <c r="F420" s="2" t="n">
        <v>179</v>
      </c>
      <c r="G420" s="2" t="n">
        <v>10.14</v>
      </c>
      <c r="H420" s="2" t="n">
        <v>18</v>
      </c>
      <c r="I420" s="2" t="n">
        <v>16</v>
      </c>
      <c r="J420" s="2" t="inlineStr">
        <is>
          <t>GPA</t>
        </is>
      </c>
    </row>
    <row r="421">
      <c r="A421" s="2" t="n">
        <v>7</v>
      </c>
      <c r="B421" s="2" t="n">
        <v>1942</v>
      </c>
      <c r="C421" s="2" t="inlineStr">
        <is>
          <t>SEPARACAO</t>
        </is>
      </c>
      <c r="D421" s="2" t="n">
        <v>5439698</v>
      </c>
      <c r="E421" s="2" t="inlineStr">
        <is>
          <t xml:space="preserve"> GABRIEL RODRIGUES DE VASCONCELOS</t>
        </is>
      </c>
      <c r="F421" s="2" t="n">
        <v>4194</v>
      </c>
      <c r="G421" s="2" t="n">
        <v>61.94</v>
      </c>
      <c r="H421" s="2" t="n">
        <v>68</v>
      </c>
      <c r="I421" s="2" t="n">
        <v>80</v>
      </c>
      <c r="J421" s="2" t="inlineStr">
        <is>
          <t>GPA</t>
        </is>
      </c>
    </row>
    <row r="422">
      <c r="A422" s="2" t="n">
        <v>7</v>
      </c>
      <c r="B422" s="2" t="n">
        <v>1942</v>
      </c>
      <c r="C422" s="2" t="inlineStr">
        <is>
          <t>PUXADA RECEB</t>
        </is>
      </c>
      <c r="D422" s="2" t="n">
        <v>5439728</v>
      </c>
      <c r="E422" s="2" t="inlineStr">
        <is>
          <t>Murilo Richard</t>
        </is>
      </c>
      <c r="F422" s="2" t="n">
        <v>1946</v>
      </c>
      <c r="G422" s="2" t="n">
        <v>92.88</v>
      </c>
      <c r="H422" s="2" t="n">
        <v>21</v>
      </c>
      <c r="I422" s="2" t="n">
        <v>16</v>
      </c>
      <c r="J422" s="2" t="inlineStr">
        <is>
          <t>GPA</t>
        </is>
      </c>
    </row>
    <row r="423">
      <c r="A423" s="2" t="n">
        <v>7</v>
      </c>
      <c r="B423" s="2" t="n">
        <v>1942</v>
      </c>
      <c r="C423" s="2" t="inlineStr">
        <is>
          <t>SEPARACAO</t>
        </is>
      </c>
      <c r="D423" s="2" t="n">
        <v>5439728</v>
      </c>
      <c r="E423" s="2" t="inlineStr">
        <is>
          <t>Murilo Richard</t>
        </is>
      </c>
      <c r="F423" s="2" t="n">
        <v>803</v>
      </c>
      <c r="G423" s="2" t="n">
        <v>8.32</v>
      </c>
      <c r="H423" s="2" t="n">
        <v>97</v>
      </c>
      <c r="I423" s="2" t="n">
        <v>80</v>
      </c>
      <c r="J423" s="2" t="inlineStr">
        <is>
          <t>GPA</t>
        </is>
      </c>
    </row>
    <row r="424">
      <c r="A424" s="2" t="n">
        <v>7</v>
      </c>
      <c r="B424" s="2" t="n">
        <v>1942</v>
      </c>
      <c r="C424" s="2" t="inlineStr">
        <is>
          <t>ATIVIDADE OP. EMP.</t>
        </is>
      </c>
      <c r="D424" s="2" t="n">
        <v>5441420</v>
      </c>
      <c r="E424" s="2" t="inlineStr">
        <is>
          <t>Bruno Esteves</t>
        </is>
      </c>
      <c r="F424" s="2" t="n">
        <v>716</v>
      </c>
      <c r="G424" s="2" t="n">
        <v>47.75</v>
      </c>
      <c r="H424" s="2" t="n">
        <v>15</v>
      </c>
      <c r="I424" s="2" t="n">
        <v>20</v>
      </c>
      <c r="J424" s="2" t="inlineStr">
        <is>
          <t>GPA</t>
        </is>
      </c>
    </row>
    <row r="425">
      <c r="A425" s="2" t="n">
        <v>7</v>
      </c>
      <c r="B425" s="2" t="n">
        <v>1942</v>
      </c>
      <c r="C425" s="2" t="inlineStr">
        <is>
          <t>SEPARACAO</t>
        </is>
      </c>
      <c r="D425" s="2" t="n">
        <v>5441420</v>
      </c>
      <c r="E425" s="2" t="inlineStr">
        <is>
          <t>Bruno Esteves</t>
        </is>
      </c>
      <c r="F425" s="2" t="n">
        <v>614</v>
      </c>
      <c r="G425" s="2" t="n">
        <v>7.81</v>
      </c>
      <c r="H425" s="2" t="n">
        <v>79</v>
      </c>
      <c r="I425" s="2" t="n">
        <v>80</v>
      </c>
      <c r="J425" s="2" t="inlineStr">
        <is>
          <t>GPA</t>
        </is>
      </c>
    </row>
    <row r="426">
      <c r="A426" s="2" t="n">
        <v>7</v>
      </c>
      <c r="B426" s="2" t="n">
        <v>1942</v>
      </c>
      <c r="C426" s="2" t="inlineStr">
        <is>
          <t>CARREGAMENTO</t>
        </is>
      </c>
      <c r="D426" s="2" t="n">
        <v>5745578</v>
      </c>
      <c r="E426" s="2" t="inlineStr">
        <is>
          <t>David Da Silva Franco</t>
        </is>
      </c>
      <c r="F426" s="2" t="n">
        <v>96</v>
      </c>
      <c r="G426" s="2" t="n">
        <v>19.65</v>
      </c>
      <c r="H426" s="2" t="n">
        <v>5</v>
      </c>
      <c r="I426" s="2" t="n">
        <v>22</v>
      </c>
      <c r="J426" s="2" t="inlineStr">
        <is>
          <t>GPA</t>
        </is>
      </c>
    </row>
    <row r="427">
      <c r="A427" s="2" t="n">
        <v>7</v>
      </c>
      <c r="B427" s="2" t="n">
        <v>1942</v>
      </c>
      <c r="C427" s="2" t="inlineStr">
        <is>
          <t>SEPARACAO</t>
        </is>
      </c>
      <c r="D427" s="2" t="n">
        <v>5445892</v>
      </c>
      <c r="E427" s="2" t="inlineStr">
        <is>
          <t>ROMARIO MACEDO</t>
        </is>
      </c>
      <c r="F427" s="2" t="n">
        <v>190</v>
      </c>
      <c r="G427" s="2" t="n">
        <v>3.62</v>
      </c>
      <c r="H427" s="2" t="n">
        <v>52</v>
      </c>
      <c r="I427" s="2" t="n">
        <v>80</v>
      </c>
      <c r="J427" s="2" t="inlineStr">
        <is>
          <t>GPA</t>
        </is>
      </c>
    </row>
    <row r="428">
      <c r="A428" s="2" t="n">
        <v>7</v>
      </c>
      <c r="B428" s="2" t="n">
        <v>1942</v>
      </c>
      <c r="C428" s="2" t="inlineStr">
        <is>
          <t>SEPARACAO</t>
        </is>
      </c>
      <c r="D428" s="2" t="n">
        <v>5447291</v>
      </c>
      <c r="E428" s="2" t="inlineStr">
        <is>
          <t>EMANOEL BERTOLINO</t>
        </is>
      </c>
      <c r="F428" s="2" t="n">
        <v>1492</v>
      </c>
      <c r="G428" s="2" t="n">
        <v>18.47</v>
      </c>
      <c r="H428" s="2" t="n">
        <v>81</v>
      </c>
      <c r="I428" s="2" t="n">
        <v>80</v>
      </c>
      <c r="J428" s="2" t="inlineStr">
        <is>
          <t>GPA</t>
        </is>
      </c>
    </row>
    <row r="429">
      <c r="A429" s="2" t="n">
        <v>7</v>
      </c>
      <c r="B429" s="2" t="n">
        <v>1942</v>
      </c>
      <c r="C429" s="2" t="inlineStr">
        <is>
          <t>CARREGAMENTO</t>
        </is>
      </c>
      <c r="D429" s="2" t="n">
        <v>5114292</v>
      </c>
      <c r="E429" s="2" t="inlineStr">
        <is>
          <t>MATHUES MIRANDA</t>
        </is>
      </c>
      <c r="F429" s="2" t="n">
        <v>1169</v>
      </c>
      <c r="G429" s="2" t="n">
        <v>18.72</v>
      </c>
      <c r="H429" s="2" t="n">
        <v>62</v>
      </c>
      <c r="I429" s="2" t="n">
        <v>22</v>
      </c>
      <c r="J429" s="2" t="inlineStr">
        <is>
          <t>GPA</t>
        </is>
      </c>
    </row>
    <row r="430">
      <c r="A430" s="2" t="n">
        <v>7</v>
      </c>
      <c r="B430" s="2" t="n">
        <v>1942</v>
      </c>
      <c r="C430" s="2" t="inlineStr">
        <is>
          <t>SEPARACAO</t>
        </is>
      </c>
      <c r="D430" s="2" t="n">
        <v>5448530</v>
      </c>
      <c r="E430" s="2" t="inlineStr">
        <is>
          <t>Alef Paixao do Nascimento</t>
        </is>
      </c>
      <c r="F430" s="2" t="n">
        <v>1781</v>
      </c>
      <c r="G430" s="2" t="n">
        <v>27.06</v>
      </c>
      <c r="H430" s="2" t="n">
        <v>66</v>
      </c>
      <c r="I430" s="2" t="n">
        <v>80</v>
      </c>
      <c r="J430" s="2" t="inlineStr">
        <is>
          <t>GPA</t>
        </is>
      </c>
    </row>
    <row r="431">
      <c r="A431" s="2" t="n">
        <v>7</v>
      </c>
      <c r="B431" s="2" t="n">
        <v>1942</v>
      </c>
      <c r="C431" s="2" t="inlineStr">
        <is>
          <t>SEPARACAO</t>
        </is>
      </c>
      <c r="D431" s="2" t="n">
        <v>5449081</v>
      </c>
      <c r="E431" s="2" t="inlineStr">
        <is>
          <t>Kleber Eduardo Silva</t>
        </is>
      </c>
      <c r="F431" s="2" t="n">
        <v>2891</v>
      </c>
      <c r="G431" s="2" t="n">
        <v>47.51</v>
      </c>
      <c r="H431" s="2" t="n">
        <v>61</v>
      </c>
      <c r="I431" s="2" t="n">
        <v>80</v>
      </c>
      <c r="J431" s="2" t="inlineStr">
        <is>
          <t>GPA</t>
        </is>
      </c>
    </row>
    <row r="432">
      <c r="A432" s="2" t="n">
        <v>7</v>
      </c>
      <c r="B432" s="2" t="n">
        <v>1942</v>
      </c>
      <c r="C432" s="2" t="inlineStr">
        <is>
          <t>CARREGAMENTO</t>
        </is>
      </c>
      <c r="D432" s="2" t="n">
        <v>5662176</v>
      </c>
      <c r="E432" s="2" t="inlineStr">
        <is>
          <t>Uildson Reis Santana Silva</t>
        </is>
      </c>
      <c r="F432" s="2" t="n">
        <v>722</v>
      </c>
      <c r="G432" s="2" t="n">
        <v>17.28</v>
      </c>
      <c r="H432" s="2" t="n">
        <v>42</v>
      </c>
      <c r="I432" s="2" t="n">
        <v>22</v>
      </c>
      <c r="J432" s="2" t="inlineStr">
        <is>
          <t>GPA</t>
        </is>
      </c>
    </row>
    <row r="433">
      <c r="A433" s="2" t="n">
        <v>7</v>
      </c>
      <c r="B433" s="2" t="n">
        <v>1942</v>
      </c>
      <c r="C433" s="2" t="inlineStr">
        <is>
          <t>PUXADA RECEB</t>
        </is>
      </c>
      <c r="D433" s="2" t="n">
        <v>5450462</v>
      </c>
      <c r="E433" s="2" t="inlineStr">
        <is>
          <t>Juliano Nunes Cabral</t>
        </is>
      </c>
      <c r="F433" s="2" t="n">
        <v>48</v>
      </c>
      <c r="G433" s="2" t="n">
        <v>3.71</v>
      </c>
      <c r="H433" s="2" t="n">
        <v>13</v>
      </c>
      <c r="I433" s="2" t="n">
        <v>16</v>
      </c>
      <c r="J433" s="2" t="inlineStr">
        <is>
          <t>GPA</t>
        </is>
      </c>
    </row>
    <row r="434">
      <c r="A434" s="2" t="n">
        <v>7</v>
      </c>
      <c r="B434" s="2" t="n">
        <v>1942</v>
      </c>
      <c r="C434" s="2" t="inlineStr">
        <is>
          <t>SEPARACAO</t>
        </is>
      </c>
      <c r="D434" s="2" t="n">
        <v>5450462</v>
      </c>
      <c r="E434" s="2" t="inlineStr">
        <is>
          <t>Juliano Nunes Cabral</t>
        </is>
      </c>
      <c r="F434" s="2" t="n">
        <v>1273</v>
      </c>
      <c r="G434" s="2" t="n">
        <v>14.6</v>
      </c>
      <c r="H434" s="2" t="n">
        <v>87</v>
      </c>
      <c r="I434" s="2" t="n">
        <v>80</v>
      </c>
      <c r="J434" s="2" t="inlineStr">
        <is>
          <t>GPA</t>
        </is>
      </c>
    </row>
    <row r="435">
      <c r="A435" s="2" t="n">
        <v>7</v>
      </c>
      <c r="B435" s="2" t="n">
        <v>1942</v>
      </c>
      <c r="C435" s="2" t="inlineStr">
        <is>
          <t>ATIVIDADE OP. EMP.</t>
        </is>
      </c>
      <c r="D435" s="2" t="n">
        <v>5450888</v>
      </c>
      <c r="E435" s="2" t="inlineStr">
        <is>
          <t>FRANCISCO PEREIRA DE SOUZA</t>
        </is>
      </c>
      <c r="F435" s="2" t="n">
        <v>1698</v>
      </c>
      <c r="G435" s="2" t="n">
        <v>66.73</v>
      </c>
      <c r="H435" s="2" t="n">
        <v>25</v>
      </c>
      <c r="I435" s="2" t="n">
        <v>20</v>
      </c>
      <c r="J435" s="2" t="inlineStr">
        <is>
          <t>GPA</t>
        </is>
      </c>
    </row>
    <row r="436">
      <c r="A436" s="2" t="n">
        <v>7</v>
      </c>
      <c r="B436" s="2" t="n">
        <v>1942</v>
      </c>
      <c r="C436" s="2" t="inlineStr">
        <is>
          <t>SEPARACAO</t>
        </is>
      </c>
      <c r="D436" s="2" t="n">
        <v>5450888</v>
      </c>
      <c r="E436" s="2" t="inlineStr">
        <is>
          <t>FRANCISCO PEREIRA DE SOUZA</t>
        </is>
      </c>
      <c r="F436" s="2" t="n">
        <v>322</v>
      </c>
      <c r="G436" s="2" t="n">
        <v>2.92</v>
      </c>
      <c r="H436" s="2" t="n">
        <v>110</v>
      </c>
      <c r="I436" s="2" t="n">
        <v>80</v>
      </c>
      <c r="J436" s="2" t="inlineStr">
        <is>
          <t>GPA</t>
        </is>
      </c>
    </row>
    <row r="437">
      <c r="A437" s="2" t="n">
        <v>7</v>
      </c>
      <c r="B437" s="2" t="n">
        <v>1942</v>
      </c>
      <c r="C437" s="2" t="inlineStr">
        <is>
          <t>ATIVIDADE OP. EMP.</t>
        </is>
      </c>
      <c r="D437" s="2" t="n">
        <v>5452228</v>
      </c>
      <c r="E437" s="2" t="inlineStr">
        <is>
          <t>RODRIGO SOUZA RODRIGUES</t>
        </is>
      </c>
      <c r="F437" s="2" t="n">
        <v>1932</v>
      </c>
      <c r="G437" s="2" t="n">
        <v>65.09999999999999</v>
      </c>
      <c r="H437" s="2" t="n">
        <v>30</v>
      </c>
      <c r="I437" s="2" t="n">
        <v>20</v>
      </c>
      <c r="J437" s="2" t="inlineStr">
        <is>
          <t>GPA</t>
        </is>
      </c>
    </row>
    <row r="438">
      <c r="A438" s="2" t="n">
        <v>7</v>
      </c>
      <c r="B438" s="2" t="n">
        <v>1942</v>
      </c>
      <c r="C438" s="2" t="inlineStr">
        <is>
          <t>SEPARACAO</t>
        </is>
      </c>
      <c r="D438" s="2" t="n">
        <v>5452228</v>
      </c>
      <c r="E438" s="2" t="inlineStr">
        <is>
          <t>RODRIGO SOUZA RODRIGUES</t>
        </is>
      </c>
      <c r="F438" s="2" t="n">
        <v>41</v>
      </c>
      <c r="G438" s="2" t="n">
        <v>0.23</v>
      </c>
      <c r="H438" s="2" t="n">
        <v>178</v>
      </c>
      <c r="I438" s="2" t="n">
        <v>80</v>
      </c>
      <c r="J438" s="2" t="inlineStr">
        <is>
          <t>GPA</t>
        </is>
      </c>
    </row>
    <row r="439">
      <c r="A439" s="2" t="n">
        <v>7</v>
      </c>
      <c r="B439" s="2" t="n">
        <v>1942</v>
      </c>
      <c r="C439" s="2" t="inlineStr">
        <is>
          <t>SEPARACAO</t>
        </is>
      </c>
      <c r="D439" s="2" t="n">
        <v>5452686</v>
      </c>
      <c r="E439" s="2" t="inlineStr">
        <is>
          <t>Leonardo Mertiliano de Souza</t>
        </is>
      </c>
      <c r="F439" s="2" t="n">
        <v>5004</v>
      </c>
      <c r="G439" s="2" t="n">
        <v>64.68000000000001</v>
      </c>
      <c r="H439" s="2" t="n">
        <v>77</v>
      </c>
      <c r="I439" s="2" t="n">
        <v>80</v>
      </c>
      <c r="J439" s="2" t="inlineStr">
        <is>
          <t>GPA</t>
        </is>
      </c>
    </row>
    <row r="440">
      <c r="A440" s="2" t="n">
        <v>7</v>
      </c>
      <c r="B440" s="2" t="n">
        <v>1942</v>
      </c>
      <c r="C440" s="2" t="inlineStr">
        <is>
          <t>PUXADA RECEB</t>
        </is>
      </c>
      <c r="D440" s="2" t="n">
        <v>5453100</v>
      </c>
      <c r="E440" s="2" t="inlineStr">
        <is>
          <t>FABIANO SANTINO DE FARIAS</t>
        </is>
      </c>
      <c r="F440" s="2" t="n">
        <v>3</v>
      </c>
      <c r="G440" s="2" t="n">
        <v>0.05</v>
      </c>
      <c r="H440" s="2" t="n">
        <v>60</v>
      </c>
      <c r="I440" s="2" t="n">
        <v>16</v>
      </c>
      <c r="J440" s="2" t="inlineStr">
        <is>
          <t>GPA</t>
        </is>
      </c>
    </row>
    <row r="441">
      <c r="A441" s="2" t="n">
        <v>7</v>
      </c>
      <c r="B441" s="2" t="n">
        <v>1942</v>
      </c>
      <c r="C441" s="2" t="inlineStr">
        <is>
          <t>CARREGAMENTO</t>
        </is>
      </c>
      <c r="D441" s="2" t="n">
        <v>5554527</v>
      </c>
      <c r="E441" s="2" t="inlineStr">
        <is>
          <t>Luis Eduardo Rocha Camargo</t>
        </is>
      </c>
      <c r="F441" s="2" t="n">
        <v>98</v>
      </c>
      <c r="G441" s="2" t="n">
        <v>16.37</v>
      </c>
      <c r="H441" s="2" t="n">
        <v>6</v>
      </c>
      <c r="I441" s="2" t="n">
        <v>22</v>
      </c>
      <c r="J441" s="2" t="inlineStr">
        <is>
          <t>GPA</t>
        </is>
      </c>
    </row>
    <row r="442">
      <c r="A442" s="2" t="n">
        <v>7</v>
      </c>
      <c r="B442" s="2" t="n">
        <v>1942</v>
      </c>
      <c r="C442" s="2" t="inlineStr">
        <is>
          <t>SEPARACAO</t>
        </is>
      </c>
      <c r="D442" s="2" t="n">
        <v>5454298</v>
      </c>
      <c r="E442" s="2" t="inlineStr">
        <is>
          <t>Gabriel Silva Carvalho</t>
        </is>
      </c>
      <c r="F442" s="2" t="n">
        <v>1280</v>
      </c>
      <c r="G442" s="2" t="n">
        <v>17.98</v>
      </c>
      <c r="H442" s="2" t="n">
        <v>71</v>
      </c>
      <c r="I442" s="2" t="n">
        <v>80</v>
      </c>
      <c r="J442" s="2" t="inlineStr">
        <is>
          <t>GPA</t>
        </is>
      </c>
    </row>
    <row r="443">
      <c r="A443" s="2" t="n">
        <v>7</v>
      </c>
      <c r="B443" s="2" t="n">
        <v>1942</v>
      </c>
      <c r="C443" s="2" t="inlineStr">
        <is>
          <t>CARREGAMENTO</t>
        </is>
      </c>
      <c r="D443" s="2" t="n">
        <v>5458773</v>
      </c>
      <c r="E443" s="2" t="inlineStr">
        <is>
          <t>Marcio Correia de Lima</t>
        </is>
      </c>
      <c r="F443" s="2" t="n">
        <v>1142</v>
      </c>
      <c r="G443" s="2" t="n">
        <v>15.59</v>
      </c>
      <c r="H443" s="2" t="n">
        <v>73</v>
      </c>
      <c r="I443" s="2" t="n">
        <v>22</v>
      </c>
      <c r="J443" s="2" t="inlineStr">
        <is>
          <t>GPA</t>
        </is>
      </c>
    </row>
    <row r="444">
      <c r="A444" s="2" t="n">
        <v>7</v>
      </c>
      <c r="B444" s="2" t="n">
        <v>1942</v>
      </c>
      <c r="C444" s="2" t="inlineStr">
        <is>
          <t>RECEBIMENTO</t>
        </is>
      </c>
      <c r="D444" s="2" t="n">
        <v>5455871</v>
      </c>
      <c r="E444" s="2" t="inlineStr">
        <is>
          <t>CELSO PEREIRA DA SILVA</t>
        </is>
      </c>
      <c r="F444" s="2" t="n">
        <v>167</v>
      </c>
      <c r="G444" s="2" t="n">
        <v>35.59</v>
      </c>
      <c r="H444" s="2" t="n">
        <v>5</v>
      </c>
      <c r="I444" s="2" t="n">
        <v>17</v>
      </c>
      <c r="J444" s="2" t="inlineStr">
        <is>
          <t>GPA</t>
        </is>
      </c>
    </row>
    <row r="445">
      <c r="A445" s="2" t="n">
        <v>7</v>
      </c>
      <c r="B445" s="2" t="n">
        <v>1942</v>
      </c>
      <c r="C445" s="2" t="inlineStr">
        <is>
          <t>SEPARACAO</t>
        </is>
      </c>
      <c r="D445" s="2" t="n">
        <v>5455871</v>
      </c>
      <c r="E445" s="2" t="inlineStr">
        <is>
          <t>CELSO PEREIRA DA SILVA</t>
        </is>
      </c>
      <c r="F445" s="2" t="n">
        <v>1082</v>
      </c>
      <c r="G445" s="2" t="n">
        <v>22.36</v>
      </c>
      <c r="H445" s="2" t="n">
        <v>48</v>
      </c>
      <c r="I445" s="2" t="n">
        <v>80</v>
      </c>
      <c r="J445" s="2" t="inlineStr">
        <is>
          <t>GPA</t>
        </is>
      </c>
    </row>
    <row r="446">
      <c r="A446" s="2" t="n">
        <v>7</v>
      </c>
      <c r="B446" s="2" t="n">
        <v>1942</v>
      </c>
      <c r="C446" s="2" t="inlineStr">
        <is>
          <t>SEPARACAO</t>
        </is>
      </c>
      <c r="D446" s="2" t="n">
        <v>5456827</v>
      </c>
      <c r="E446" s="2" t="inlineStr">
        <is>
          <t>MATHEUS FARIAS DUTRA</t>
        </is>
      </c>
      <c r="F446" s="2" t="n">
        <v>7402</v>
      </c>
      <c r="G446" s="2" t="n">
        <v>89.93000000000001</v>
      </c>
      <c r="H446" s="2" t="n">
        <v>82</v>
      </c>
      <c r="I446" s="2" t="n">
        <v>80</v>
      </c>
      <c r="J446" s="2" t="inlineStr">
        <is>
          <t>GPA</t>
        </is>
      </c>
    </row>
    <row r="447">
      <c r="A447" s="2" t="n">
        <v>7</v>
      </c>
      <c r="B447" s="2" t="n">
        <v>1942</v>
      </c>
      <c r="C447" s="2" t="inlineStr">
        <is>
          <t>CARREGAMENTO</t>
        </is>
      </c>
      <c r="D447" s="2" t="n">
        <v>5113164</v>
      </c>
      <c r="E447" s="2" t="inlineStr">
        <is>
          <t>Gabriel Henrique Lima Rodrigues</t>
        </is>
      </c>
      <c r="F447" s="2" t="n">
        <v>1560</v>
      </c>
      <c r="G447" s="2" t="n">
        <v>12.91</v>
      </c>
      <c r="H447" s="2" t="n">
        <v>121</v>
      </c>
      <c r="I447" s="2" t="n">
        <v>22</v>
      </c>
      <c r="J447" s="2" t="inlineStr">
        <is>
          <t>GPA</t>
        </is>
      </c>
    </row>
    <row r="448">
      <c r="A448" s="2" t="n">
        <v>7</v>
      </c>
      <c r="B448" s="2" t="n">
        <v>1942</v>
      </c>
      <c r="C448" s="2" t="inlineStr">
        <is>
          <t>SEPARACAO</t>
        </is>
      </c>
      <c r="D448" s="2" t="n">
        <v>5458773</v>
      </c>
      <c r="E448" s="2" t="inlineStr">
        <is>
          <t>Marcio Correia de Lima</t>
        </is>
      </c>
      <c r="F448" s="2" t="n">
        <v>2070</v>
      </c>
      <c r="G448" s="2" t="n">
        <v>17.64</v>
      </c>
      <c r="H448" s="2" t="n">
        <v>117</v>
      </c>
      <c r="I448" s="2" t="n">
        <v>80</v>
      </c>
      <c r="J448" s="2" t="inlineStr">
        <is>
          <t>GPA</t>
        </is>
      </c>
    </row>
    <row r="449">
      <c r="A449" s="2" t="n">
        <v>7</v>
      </c>
      <c r="B449" s="2" t="n">
        <v>1942</v>
      </c>
      <c r="C449" s="2" t="inlineStr">
        <is>
          <t>SEPARACAO</t>
        </is>
      </c>
      <c r="D449" s="2" t="n">
        <v>5463823</v>
      </c>
      <c r="E449" s="2" t="inlineStr">
        <is>
          <t>FELIPE MARINHO DE OLIVEIRA</t>
        </is>
      </c>
      <c r="F449" s="2" t="n">
        <v>12431</v>
      </c>
      <c r="G449" s="2" t="n">
        <v>98.70999999999999</v>
      </c>
      <c r="H449" s="2" t="n">
        <v>126</v>
      </c>
      <c r="I449" s="2" t="n">
        <v>80</v>
      </c>
      <c r="J449" s="2" t="inlineStr">
        <is>
          <t>GPA</t>
        </is>
      </c>
    </row>
    <row r="450">
      <c r="A450" s="2" t="n">
        <v>7</v>
      </c>
      <c r="B450" s="2" t="n">
        <v>1942</v>
      </c>
      <c r="C450" s="2" t="inlineStr">
        <is>
          <t>CARREGAMENTO</t>
        </is>
      </c>
      <c r="D450" s="2" t="n">
        <v>5288029</v>
      </c>
      <c r="E450" s="2" t="inlineStr">
        <is>
          <t>JOAO BATISTA BARROS</t>
        </is>
      </c>
      <c r="F450" s="2" t="n">
        <v>391</v>
      </c>
      <c r="G450" s="2" t="n">
        <v>10.85</v>
      </c>
      <c r="H450" s="2" t="n">
        <v>36</v>
      </c>
      <c r="I450" s="2" t="n">
        <v>22</v>
      </c>
      <c r="J450" s="2" t="inlineStr">
        <is>
          <t>GPA</t>
        </is>
      </c>
    </row>
    <row r="451">
      <c r="A451" s="2" t="n">
        <v>7</v>
      </c>
      <c r="B451" s="2" t="n">
        <v>1942</v>
      </c>
      <c r="C451" s="2" t="inlineStr">
        <is>
          <t>SEPARACAO</t>
        </is>
      </c>
      <c r="D451" s="2" t="n">
        <v>5463920</v>
      </c>
      <c r="E451" s="2" t="inlineStr">
        <is>
          <t>FERNANDO ROBERTO LIMA</t>
        </is>
      </c>
      <c r="F451" s="2" t="n">
        <v>2043</v>
      </c>
      <c r="G451" s="2" t="n">
        <v>12.43</v>
      </c>
      <c r="H451" s="2" t="n">
        <v>164</v>
      </c>
      <c r="I451" s="2" t="n">
        <v>80</v>
      </c>
      <c r="J451" s="2" t="inlineStr">
        <is>
          <t>GPA</t>
        </is>
      </c>
    </row>
    <row r="452">
      <c r="A452" s="2" t="n">
        <v>7</v>
      </c>
      <c r="B452" s="2" t="n">
        <v>1942</v>
      </c>
      <c r="C452" s="2" t="inlineStr">
        <is>
          <t>PUXADA RECEB</t>
        </is>
      </c>
      <c r="D452" s="2" t="n">
        <v>5469600</v>
      </c>
      <c r="E452" s="2" t="inlineStr">
        <is>
          <t>wellington Anselmo</t>
        </is>
      </c>
      <c r="F452" s="2" t="n">
        <v>534</v>
      </c>
      <c r="G452" s="2" t="n">
        <v>42.6</v>
      </c>
      <c r="H452" s="2" t="n">
        <v>13</v>
      </c>
      <c r="I452" s="2" t="n">
        <v>16</v>
      </c>
      <c r="J452" s="2" t="inlineStr">
        <is>
          <t>GPA</t>
        </is>
      </c>
    </row>
    <row r="453">
      <c r="A453" s="2" t="n">
        <v>7</v>
      </c>
      <c r="B453" s="2" t="n">
        <v>1942</v>
      </c>
      <c r="C453" s="2" t="inlineStr">
        <is>
          <t>SEPARACAO</t>
        </is>
      </c>
      <c r="D453" s="2" t="n">
        <v>5496152</v>
      </c>
      <c r="E453" s="2" t="inlineStr">
        <is>
          <t>Marcelo Vicente Pereira Junior</t>
        </is>
      </c>
      <c r="F453" s="2" t="n">
        <v>15660</v>
      </c>
      <c r="G453" s="2" t="n">
        <v>141.88</v>
      </c>
      <c r="H453" s="2" t="n">
        <v>110</v>
      </c>
      <c r="I453" s="2" t="n">
        <v>80</v>
      </c>
      <c r="J453" s="2" t="inlineStr">
        <is>
          <t>GPA</t>
        </is>
      </c>
    </row>
    <row r="454">
      <c r="A454" s="2" t="n">
        <v>7</v>
      </c>
      <c r="B454" s="2" t="n">
        <v>1942</v>
      </c>
      <c r="C454" s="2" t="inlineStr">
        <is>
          <t>SEPARACAO</t>
        </is>
      </c>
      <c r="D454" s="2" t="n">
        <v>5515319</v>
      </c>
      <c r="E454" s="2" t="inlineStr">
        <is>
          <t>Jackson Da Silva Santos</t>
        </is>
      </c>
      <c r="F454" s="2" t="n">
        <v>9481</v>
      </c>
      <c r="G454" s="2" t="n">
        <v>104.22</v>
      </c>
      <c r="H454" s="2" t="n">
        <v>91</v>
      </c>
      <c r="I454" s="2" t="n">
        <v>80</v>
      </c>
      <c r="J454" s="2" t="inlineStr">
        <is>
          <t>GPA</t>
        </is>
      </c>
    </row>
    <row r="455">
      <c r="A455" s="2" t="n">
        <v>7</v>
      </c>
      <c r="B455" s="2" t="n">
        <v>1942</v>
      </c>
      <c r="C455" s="2" t="inlineStr">
        <is>
          <t>SEPARACAO</t>
        </is>
      </c>
      <c r="D455" s="2" t="n">
        <v>5517508</v>
      </c>
      <c r="E455" s="2" t="inlineStr">
        <is>
          <t>Jhonathan Lucas Dantas Guedes</t>
        </is>
      </c>
      <c r="F455" s="2" t="n">
        <v>9165</v>
      </c>
      <c r="G455" s="2" t="n">
        <v>60.49</v>
      </c>
      <c r="H455" s="2" t="n">
        <v>152</v>
      </c>
      <c r="I455" s="2" t="n">
        <v>80</v>
      </c>
      <c r="J455" s="2" t="inlineStr">
        <is>
          <t>GPA</t>
        </is>
      </c>
    </row>
    <row r="456">
      <c r="A456" s="2" t="n">
        <v>7</v>
      </c>
      <c r="B456" s="2" t="n">
        <v>1942</v>
      </c>
      <c r="C456" s="2" t="inlineStr">
        <is>
          <t>SEPARACAO</t>
        </is>
      </c>
      <c r="D456" s="2" t="n">
        <v>5523621</v>
      </c>
      <c r="E456" s="2" t="inlineStr">
        <is>
          <t>Lucas Santana Sena</t>
        </is>
      </c>
      <c r="F456" s="2" t="n">
        <v>3255</v>
      </c>
      <c r="G456" s="2" t="n">
        <v>46.61</v>
      </c>
      <c r="H456" s="2" t="n">
        <v>70</v>
      </c>
      <c r="I456" s="2" t="n">
        <v>80</v>
      </c>
      <c r="J456" s="2" t="inlineStr">
        <is>
          <t>GPA</t>
        </is>
      </c>
    </row>
    <row r="457">
      <c r="A457" s="2" t="n">
        <v>7</v>
      </c>
      <c r="B457" s="2" t="n">
        <v>1942</v>
      </c>
      <c r="C457" s="2" t="inlineStr">
        <is>
          <t>SEPARACAO</t>
        </is>
      </c>
      <c r="D457" s="2" t="n">
        <v>5553334</v>
      </c>
      <c r="E457" s="2" t="inlineStr">
        <is>
          <t>Rogerio Rodrigues Pinheiro</t>
        </is>
      </c>
      <c r="F457" s="2" t="n">
        <v>930</v>
      </c>
      <c r="G457" s="2" t="n">
        <v>9.32</v>
      </c>
      <c r="H457" s="2" t="n">
        <v>100</v>
      </c>
      <c r="I457" s="2" t="n">
        <v>80</v>
      </c>
      <c r="J457" s="2" t="inlineStr">
        <is>
          <t>GPA</t>
        </is>
      </c>
    </row>
    <row r="458">
      <c r="A458" s="2" t="n">
        <v>7</v>
      </c>
      <c r="B458" s="2" t="n">
        <v>1942</v>
      </c>
      <c r="C458" s="2" t="inlineStr">
        <is>
          <t>CARREGAMENTO</t>
        </is>
      </c>
      <c r="D458" s="2" t="n">
        <v>5434181</v>
      </c>
      <c r="E458" s="2" t="inlineStr">
        <is>
          <t>Claudio Roberto Dos Santos Brito</t>
        </is>
      </c>
      <c r="F458" s="2" t="n">
        <v>193</v>
      </c>
      <c r="G458" s="2" t="n">
        <v>10.35</v>
      </c>
      <c r="H458" s="2" t="n">
        <v>19</v>
      </c>
      <c r="I458" s="2" t="n">
        <v>22</v>
      </c>
      <c r="J458" s="2" t="inlineStr">
        <is>
          <t>GPA</t>
        </is>
      </c>
    </row>
    <row r="459">
      <c r="A459" s="2" t="n">
        <v>7</v>
      </c>
      <c r="B459" s="2" t="n">
        <v>1942</v>
      </c>
      <c r="C459" s="2" t="inlineStr">
        <is>
          <t>SEPARACAO</t>
        </is>
      </c>
      <c r="D459" s="2" t="n">
        <v>5554527</v>
      </c>
      <c r="E459" s="2" t="inlineStr">
        <is>
          <t>Luis Eduardo Rocha Camargo</t>
        </is>
      </c>
      <c r="F459" s="2" t="n">
        <v>8617</v>
      </c>
      <c r="G459" s="2" t="n">
        <v>124.74</v>
      </c>
      <c r="H459" s="2" t="n">
        <v>69</v>
      </c>
      <c r="I459" s="2" t="n">
        <v>80</v>
      </c>
      <c r="J459" s="2" t="inlineStr">
        <is>
          <t>GPA</t>
        </is>
      </c>
    </row>
    <row r="460">
      <c r="A460" s="2" t="n">
        <v>7</v>
      </c>
      <c r="B460" s="2" t="n">
        <v>1942</v>
      </c>
      <c r="C460" s="2" t="inlineStr">
        <is>
          <t>CARREGAMENTO</t>
        </is>
      </c>
      <c r="D460" s="2" t="n">
        <v>5224624</v>
      </c>
      <c r="E460" s="2" t="inlineStr">
        <is>
          <t>LUIS FERNANDO DE JESUS CHAVES</t>
        </is>
      </c>
      <c r="F460" s="2" t="n">
        <v>968</v>
      </c>
      <c r="G460" s="2" t="n">
        <v>9.26</v>
      </c>
      <c r="H460" s="2" t="n">
        <v>105</v>
      </c>
      <c r="I460" s="2" t="n">
        <v>22</v>
      </c>
      <c r="J460" s="2" t="inlineStr">
        <is>
          <t>GPA</t>
        </is>
      </c>
    </row>
    <row r="461">
      <c r="A461" s="2" t="n">
        <v>7</v>
      </c>
      <c r="B461" s="2" t="n">
        <v>1942</v>
      </c>
      <c r="C461" s="2" t="inlineStr">
        <is>
          <t>SEPARACAO</t>
        </is>
      </c>
      <c r="D461" s="2" t="n">
        <v>5555914</v>
      </c>
      <c r="E461" s="2" t="inlineStr">
        <is>
          <t>Daniel Elias Freire Da Silva</t>
        </is>
      </c>
      <c r="F461" s="2" t="n">
        <v>2969</v>
      </c>
      <c r="G461" s="2" t="n">
        <v>26.69</v>
      </c>
      <c r="H461" s="2" t="n">
        <v>111</v>
      </c>
      <c r="I461" s="2" t="n">
        <v>80</v>
      </c>
      <c r="J461" s="2" t="inlineStr">
        <is>
          <t>GPA</t>
        </is>
      </c>
    </row>
    <row r="462">
      <c r="A462" s="2" t="n">
        <v>7</v>
      </c>
      <c r="B462" s="2" t="n">
        <v>1942</v>
      </c>
      <c r="C462" s="2" t="inlineStr">
        <is>
          <t>PUXADA RECEB</t>
        </is>
      </c>
      <c r="D462" s="2" t="n">
        <v>5569168</v>
      </c>
      <c r="E462" s="2" t="inlineStr">
        <is>
          <t>Pedro Lucas Silva Marinho</t>
        </is>
      </c>
      <c r="F462" s="2" t="n">
        <v>1692</v>
      </c>
      <c r="G462" s="2" t="n">
        <v>91.37</v>
      </c>
      <c r="H462" s="2" t="n">
        <v>19</v>
      </c>
      <c r="I462" s="2" t="n">
        <v>16</v>
      </c>
      <c r="J462" s="2" t="inlineStr">
        <is>
          <t>GPA</t>
        </is>
      </c>
    </row>
    <row r="463">
      <c r="A463" s="2" t="n">
        <v>7</v>
      </c>
      <c r="B463" s="2" t="n">
        <v>1942</v>
      </c>
      <c r="C463" s="2" t="inlineStr">
        <is>
          <t>SEPARACAO</t>
        </is>
      </c>
      <c r="D463" s="2" t="n">
        <v>5569168</v>
      </c>
      <c r="E463" s="2" t="inlineStr">
        <is>
          <t>Pedro Lucas Silva Marinho</t>
        </is>
      </c>
      <c r="F463" s="2" t="n">
        <v>366</v>
      </c>
      <c r="G463" s="2" t="n">
        <v>4.37</v>
      </c>
      <c r="H463" s="2" t="n">
        <v>84</v>
      </c>
      <c r="I463" s="2" t="n">
        <v>80</v>
      </c>
      <c r="J463" s="2" t="inlineStr">
        <is>
          <t>GPA</t>
        </is>
      </c>
    </row>
    <row r="464">
      <c r="A464" s="2" t="n">
        <v>7</v>
      </c>
      <c r="B464" s="2" t="n">
        <v>1942</v>
      </c>
      <c r="C464" s="2" t="inlineStr">
        <is>
          <t>ATIVIDADE OP. EMP.</t>
        </is>
      </c>
      <c r="D464" s="2" t="n">
        <v>5575788</v>
      </c>
      <c r="E464" s="2" t="inlineStr">
        <is>
          <t>Williams Da Silva Freitas</t>
        </is>
      </c>
      <c r="F464" s="2" t="n">
        <v>1348</v>
      </c>
      <c r="G464" s="2" t="n">
        <v>70.01000000000001</v>
      </c>
      <c r="H464" s="2" t="n">
        <v>19</v>
      </c>
      <c r="I464" s="2" t="n">
        <v>20</v>
      </c>
      <c r="J464" s="2" t="inlineStr">
        <is>
          <t>GPA</t>
        </is>
      </c>
    </row>
    <row r="465">
      <c r="A465" s="2" t="n">
        <v>7</v>
      </c>
      <c r="B465" s="2" t="n">
        <v>1942</v>
      </c>
      <c r="C465" s="2" t="inlineStr">
        <is>
          <t>SEPARACAO</t>
        </is>
      </c>
      <c r="D465" s="2" t="n">
        <v>5575788</v>
      </c>
      <c r="E465" s="2" t="inlineStr">
        <is>
          <t>Williams Da Silva Freitas</t>
        </is>
      </c>
      <c r="F465" s="2" t="n">
        <v>755</v>
      </c>
      <c r="G465" s="2" t="n">
        <v>4.78</v>
      </c>
      <c r="H465" s="2" t="n">
        <v>158</v>
      </c>
      <c r="I465" s="2" t="n">
        <v>80</v>
      </c>
      <c r="J465" s="2" t="inlineStr">
        <is>
          <t>GPA</t>
        </is>
      </c>
    </row>
    <row r="466">
      <c r="A466" s="2" t="n">
        <v>7</v>
      </c>
      <c r="B466" s="2" t="n">
        <v>1942</v>
      </c>
      <c r="C466" s="2" t="inlineStr">
        <is>
          <t>SEPARACAO</t>
        </is>
      </c>
      <c r="D466" s="2" t="n">
        <v>5598630</v>
      </c>
      <c r="E466" s="2" t="inlineStr">
        <is>
          <t>Lucas Gabriel Dos Santos Dantas</t>
        </is>
      </c>
      <c r="F466" s="2" t="n">
        <v>3232</v>
      </c>
      <c r="G466" s="2" t="n">
        <v>32.44</v>
      </c>
      <c r="H466" s="2" t="n">
        <v>100</v>
      </c>
      <c r="I466" s="2" t="n">
        <v>80</v>
      </c>
      <c r="J466" s="2" t="inlineStr">
        <is>
          <t>GPA</t>
        </is>
      </c>
    </row>
    <row r="467">
      <c r="A467" s="2" t="n">
        <v>7</v>
      </c>
      <c r="B467" s="2" t="n">
        <v>1942</v>
      </c>
      <c r="C467" s="2" t="inlineStr">
        <is>
          <t>CARREGAMENTO</t>
        </is>
      </c>
      <c r="D467" s="2" t="n">
        <v>5555914</v>
      </c>
      <c r="E467" s="2" t="inlineStr">
        <is>
          <t>Daniel Elias Freire Da Silva</t>
        </is>
      </c>
      <c r="F467" s="2" t="n">
        <v>965</v>
      </c>
      <c r="G467" s="2" t="n">
        <v>7.17</v>
      </c>
      <c r="H467" s="2" t="n">
        <v>135</v>
      </c>
      <c r="I467" s="2" t="n">
        <v>22</v>
      </c>
      <c r="J467" s="2" t="inlineStr">
        <is>
          <t>GPA</t>
        </is>
      </c>
    </row>
    <row r="468">
      <c r="A468" s="2" t="n">
        <v>7</v>
      </c>
      <c r="B468" s="2" t="n">
        <v>1942</v>
      </c>
      <c r="C468" s="2" t="inlineStr">
        <is>
          <t>PUXADA RECEB</t>
        </is>
      </c>
      <c r="D468" s="2" t="n">
        <v>5606403</v>
      </c>
      <c r="E468" s="2" t="inlineStr">
        <is>
          <t>Damiao De Jesus Lourenco Da Costa</t>
        </is>
      </c>
      <c r="F468" s="2" t="n">
        <v>723</v>
      </c>
      <c r="G468" s="2" t="n">
        <v>19.48</v>
      </c>
      <c r="H468" s="2" t="n">
        <v>37</v>
      </c>
      <c r="I468" s="2" t="n">
        <v>16</v>
      </c>
      <c r="J468" s="2" t="inlineStr">
        <is>
          <t>GPA</t>
        </is>
      </c>
    </row>
    <row r="469">
      <c r="A469" s="2" t="n">
        <v>7</v>
      </c>
      <c r="B469" s="2" t="n">
        <v>1942</v>
      </c>
      <c r="C469" s="2" t="inlineStr">
        <is>
          <t>RECEBIMENTO</t>
        </is>
      </c>
      <c r="D469" s="2" t="n">
        <v>5606403</v>
      </c>
      <c r="E469" s="2" t="inlineStr">
        <is>
          <t>Damiao De Jesus Lourenco Da Costa</t>
        </is>
      </c>
      <c r="F469" s="2" t="n">
        <v>1291</v>
      </c>
      <c r="G469" s="2" t="n">
        <v>52.55</v>
      </c>
      <c r="H469" s="2" t="n">
        <v>25</v>
      </c>
      <c r="I469" s="2" t="n">
        <v>17</v>
      </c>
      <c r="J469" s="2" t="inlineStr">
        <is>
          <t>GPA</t>
        </is>
      </c>
    </row>
    <row r="470">
      <c r="A470" s="2" t="n">
        <v>7</v>
      </c>
      <c r="B470" s="2" t="n">
        <v>1942</v>
      </c>
      <c r="C470" s="2" t="inlineStr">
        <is>
          <t>SEPARACAO</t>
        </is>
      </c>
      <c r="D470" s="2" t="n">
        <v>5606403</v>
      </c>
      <c r="E470" s="2" t="inlineStr">
        <is>
          <t>Damiao De Jesus Lourenco Da Costa</t>
        </is>
      </c>
      <c r="F470" s="2" t="n">
        <v>176</v>
      </c>
      <c r="G470" s="2" t="n">
        <v>3.48</v>
      </c>
      <c r="H470" s="2" t="n">
        <v>51</v>
      </c>
      <c r="I470" s="2" t="n">
        <v>80</v>
      </c>
      <c r="J470" s="2" t="inlineStr">
        <is>
          <t>GPA</t>
        </is>
      </c>
    </row>
    <row r="471">
      <c r="A471" s="2" t="n">
        <v>7</v>
      </c>
      <c r="B471" s="2" t="n">
        <v>1942</v>
      </c>
      <c r="C471" s="2" t="inlineStr">
        <is>
          <t>SEPARACAO</t>
        </is>
      </c>
      <c r="D471" s="2" t="n">
        <v>5612900</v>
      </c>
      <c r="E471" s="2" t="inlineStr">
        <is>
          <t>Gustavo Vinicius Monteiro Ferreira</t>
        </is>
      </c>
      <c r="F471" s="2" t="n">
        <v>229</v>
      </c>
      <c r="G471" s="2" t="n">
        <v>14.12</v>
      </c>
      <c r="H471" s="2" t="n">
        <v>16</v>
      </c>
      <c r="I471" s="2" t="n">
        <v>80</v>
      </c>
      <c r="J471" s="2" t="inlineStr">
        <is>
          <t>GPA</t>
        </is>
      </c>
    </row>
    <row r="472">
      <c r="A472" s="2" t="n">
        <v>7</v>
      </c>
      <c r="B472" s="2" t="n">
        <v>1942</v>
      </c>
      <c r="C472" s="2" t="inlineStr">
        <is>
          <t>PUXADA RECEB</t>
        </is>
      </c>
      <c r="D472" s="2" t="n">
        <v>5627923</v>
      </c>
      <c r="E472" s="2" t="inlineStr">
        <is>
          <t>Ronaldo Santos Campos</t>
        </is>
      </c>
      <c r="F472" s="2" t="n">
        <v>12</v>
      </c>
      <c r="G472" s="2" t="n">
        <v>0.25</v>
      </c>
      <c r="H472" s="2" t="n">
        <v>48</v>
      </c>
      <c r="I472" s="2" t="n">
        <v>16</v>
      </c>
      <c r="J472" s="2" t="inlineStr">
        <is>
          <t>GPA</t>
        </is>
      </c>
    </row>
    <row r="473">
      <c r="A473" s="2" t="n">
        <v>7</v>
      </c>
      <c r="B473" s="2" t="n">
        <v>1942</v>
      </c>
      <c r="C473" s="2" t="inlineStr">
        <is>
          <t>SEPARACAO</t>
        </is>
      </c>
      <c r="D473" s="2" t="n">
        <v>5627923</v>
      </c>
      <c r="E473" s="2" t="inlineStr">
        <is>
          <t>Ronaldo Santos Campos</t>
        </is>
      </c>
      <c r="F473" s="2" t="n">
        <v>3236</v>
      </c>
      <c r="G473" s="2" t="n">
        <v>25.73</v>
      </c>
      <c r="H473" s="2" t="n">
        <v>126</v>
      </c>
      <c r="I473" s="2" t="n">
        <v>80</v>
      </c>
      <c r="J473" s="2" t="inlineStr">
        <is>
          <t>GPA</t>
        </is>
      </c>
    </row>
    <row r="474">
      <c r="A474" s="2" t="n">
        <v>7</v>
      </c>
      <c r="B474" s="2" t="n">
        <v>1942</v>
      </c>
      <c r="C474" s="2" t="inlineStr">
        <is>
          <t>PUXADA RECEB</t>
        </is>
      </c>
      <c r="D474" s="2" t="n">
        <v>5633028</v>
      </c>
      <c r="E474" s="2" t="inlineStr">
        <is>
          <t>Vitor Emanuel Carneiro Dos Santos</t>
        </is>
      </c>
      <c r="F474" s="2" t="n">
        <v>14</v>
      </c>
      <c r="G474" s="2" t="n">
        <v>4.06</v>
      </c>
      <c r="H474" s="2" t="n">
        <v>3</v>
      </c>
      <c r="I474" s="2" t="n">
        <v>16</v>
      </c>
      <c r="J474" s="2" t="inlineStr">
        <is>
          <t>GPA</t>
        </is>
      </c>
    </row>
    <row r="475">
      <c r="A475" s="2" t="n">
        <v>7</v>
      </c>
      <c r="B475" s="2" t="n">
        <v>1942</v>
      </c>
      <c r="C475" s="2" t="inlineStr">
        <is>
          <t>SEPARACAO</t>
        </is>
      </c>
      <c r="D475" s="2" t="n">
        <v>5633028</v>
      </c>
      <c r="E475" s="2" t="inlineStr">
        <is>
          <t>Vitor Emanuel Carneiro Dos Santos</t>
        </is>
      </c>
      <c r="F475" s="2" t="n">
        <v>328</v>
      </c>
      <c r="G475" s="2" t="n">
        <v>6.27</v>
      </c>
      <c r="H475" s="2" t="n">
        <v>52</v>
      </c>
      <c r="I475" s="2" t="n">
        <v>80</v>
      </c>
      <c r="J475" s="2" t="inlineStr">
        <is>
          <t>GPA</t>
        </is>
      </c>
    </row>
    <row r="476">
      <c r="A476" s="2" t="n">
        <v>7</v>
      </c>
      <c r="B476" s="2" t="n">
        <v>1942</v>
      </c>
      <c r="C476" s="2" t="inlineStr">
        <is>
          <t>PUXADA RECEB</t>
        </is>
      </c>
      <c r="D476" s="2" t="n">
        <v>563666</v>
      </c>
      <c r="E476" s="2" t="inlineStr">
        <is>
          <t>Felipe Matinez Oliveira Souza</t>
        </is>
      </c>
      <c r="F476" s="2" t="n">
        <v>63</v>
      </c>
      <c r="G476" s="2" t="n">
        <v>11.16</v>
      </c>
      <c r="H476" s="2" t="n">
        <v>6</v>
      </c>
      <c r="I476" s="2" t="n">
        <v>16</v>
      </c>
      <c r="J476" s="2" t="inlineStr">
        <is>
          <t>GPA</t>
        </is>
      </c>
    </row>
    <row r="477">
      <c r="A477" s="2" t="n">
        <v>7</v>
      </c>
      <c r="B477" s="2" t="n">
        <v>1942</v>
      </c>
      <c r="C477" s="2" t="inlineStr">
        <is>
          <t>RECEBIMENTO</t>
        </is>
      </c>
      <c r="D477" s="2" t="n">
        <v>563666</v>
      </c>
      <c r="E477" s="2" t="inlineStr">
        <is>
          <t>Felipe Matinez Oliveira Souza</t>
        </is>
      </c>
      <c r="F477" s="2" t="n">
        <v>170</v>
      </c>
      <c r="G477" s="2" t="n">
        <v>77.78</v>
      </c>
      <c r="H477" s="2" t="n">
        <v>2</v>
      </c>
      <c r="I477" s="2" t="n">
        <v>17</v>
      </c>
      <c r="J477" s="2" t="inlineStr">
        <is>
          <t>GPA</t>
        </is>
      </c>
    </row>
    <row r="478">
      <c r="A478" s="2" t="n">
        <v>7</v>
      </c>
      <c r="B478" s="2" t="n">
        <v>1942</v>
      </c>
      <c r="C478" s="2" t="inlineStr">
        <is>
          <t>ATIVIDADE OP. EMP.</t>
        </is>
      </c>
      <c r="D478" s="2" t="n">
        <v>564288</v>
      </c>
      <c r="E478" s="2" t="inlineStr">
        <is>
          <t>REGINALDO URIAS PEDROSO</t>
        </is>
      </c>
      <c r="F478" s="2" t="n">
        <v>1343</v>
      </c>
      <c r="G478" s="2" t="n">
        <v>76.52</v>
      </c>
      <c r="H478" s="2" t="n">
        <v>18</v>
      </c>
      <c r="I478" s="2" t="n">
        <v>20</v>
      </c>
      <c r="J478" s="2" t="inlineStr">
        <is>
          <t>GPA</t>
        </is>
      </c>
    </row>
    <row r="479">
      <c r="A479" s="2" t="n">
        <v>7</v>
      </c>
      <c r="B479" s="2" t="n">
        <v>1942</v>
      </c>
      <c r="C479" s="2" t="inlineStr">
        <is>
          <t>SEPARACAO</t>
        </is>
      </c>
      <c r="D479" s="2" t="n">
        <v>564288</v>
      </c>
      <c r="E479" s="2" t="inlineStr">
        <is>
          <t>REGINALDO URIAS PEDROSO</t>
        </is>
      </c>
      <c r="F479" s="2" t="n">
        <v>716</v>
      </c>
      <c r="G479" s="2" t="n">
        <v>5.68</v>
      </c>
      <c r="H479" s="2" t="n">
        <v>126</v>
      </c>
      <c r="I479" s="2" t="n">
        <v>80</v>
      </c>
      <c r="J479" s="2" t="inlineStr">
        <is>
          <t>GPA</t>
        </is>
      </c>
    </row>
    <row r="480">
      <c r="A480" s="2" t="n">
        <v>7</v>
      </c>
      <c r="B480" s="2" t="n">
        <v>1942</v>
      </c>
      <c r="C480" s="2" t="inlineStr">
        <is>
          <t>CARREGAMENTO</t>
        </is>
      </c>
      <c r="D480" s="2" t="n">
        <v>5454298</v>
      </c>
      <c r="E480" s="2" t="inlineStr">
        <is>
          <t>Gabriel Silva Carvalho</t>
        </is>
      </c>
      <c r="F480" s="2" t="n">
        <v>560</v>
      </c>
      <c r="G480" s="2" t="n">
        <v>7.12</v>
      </c>
      <c r="H480" s="2" t="n">
        <v>79</v>
      </c>
      <c r="I480" s="2" t="n">
        <v>22</v>
      </c>
      <c r="J480" s="2" t="inlineStr">
        <is>
          <t>GPA</t>
        </is>
      </c>
    </row>
    <row r="481">
      <c r="A481" s="2" t="n">
        <v>7</v>
      </c>
      <c r="B481" s="2" t="n">
        <v>1942</v>
      </c>
      <c r="C481" s="2" t="inlineStr">
        <is>
          <t>SEPARACAO</t>
        </is>
      </c>
      <c r="D481" s="2" t="n">
        <v>5653851</v>
      </c>
      <c r="E481" s="2" t="inlineStr">
        <is>
          <t>Joao Henrique Alkmin Das Neves</t>
        </is>
      </c>
      <c r="F481" s="2" t="n">
        <v>1703</v>
      </c>
      <c r="G481" s="2" t="n">
        <v>15.82</v>
      </c>
      <c r="H481" s="2" t="n">
        <v>108</v>
      </c>
      <c r="I481" s="2" t="n">
        <v>80</v>
      </c>
      <c r="J481" s="2" t="inlineStr">
        <is>
          <t>GPA</t>
        </is>
      </c>
    </row>
    <row r="482">
      <c r="A482" s="2" t="n">
        <v>7</v>
      </c>
      <c r="B482" s="2" t="n">
        <v>1942</v>
      </c>
      <c r="C482" s="2" t="inlineStr">
        <is>
          <t>CARREGAMENTO</t>
        </is>
      </c>
      <c r="D482" s="2" t="n">
        <v>5653851</v>
      </c>
      <c r="E482" s="2" t="inlineStr">
        <is>
          <t>Joao Henrique Alkmin Das Neves</t>
        </is>
      </c>
      <c r="F482" s="2" t="n">
        <v>215</v>
      </c>
      <c r="G482" s="2" t="n">
        <v>5.16</v>
      </c>
      <c r="H482" s="2" t="n">
        <v>42</v>
      </c>
      <c r="I482" s="2" t="n">
        <v>22</v>
      </c>
      <c r="J482" s="2" t="inlineStr">
        <is>
          <t>GPA</t>
        </is>
      </c>
    </row>
    <row r="483">
      <c r="A483" s="2" t="n">
        <v>7</v>
      </c>
      <c r="B483" s="2" t="n">
        <v>1942</v>
      </c>
      <c r="C483" s="2" t="inlineStr">
        <is>
          <t>SEPARACAO</t>
        </is>
      </c>
      <c r="D483" s="2" t="n">
        <v>5662176</v>
      </c>
      <c r="E483" s="2" t="inlineStr">
        <is>
          <t>Uildson Reis Santana Silva</t>
        </is>
      </c>
      <c r="F483" s="2" t="n">
        <v>388</v>
      </c>
      <c r="G483" s="2" t="n">
        <v>6.4</v>
      </c>
      <c r="H483" s="2" t="n">
        <v>61</v>
      </c>
      <c r="I483" s="2" t="n">
        <v>80</v>
      </c>
      <c r="J483" s="2" t="inlineStr">
        <is>
          <t>GPA</t>
        </is>
      </c>
    </row>
    <row r="484">
      <c r="A484" s="2" t="n">
        <v>7</v>
      </c>
      <c r="B484" s="2" t="n">
        <v>1942</v>
      </c>
      <c r="C484" s="2" t="inlineStr">
        <is>
          <t>SEPARACAO</t>
        </is>
      </c>
      <c r="D484" s="2" t="n">
        <v>5662427</v>
      </c>
      <c r="E484" s="2" t="inlineStr">
        <is>
          <t>Joao Vitor Do Nascimento Martins</t>
        </is>
      </c>
      <c r="F484" s="2" t="n">
        <v>5665</v>
      </c>
      <c r="G484" s="2" t="n">
        <v>85.06999999999999</v>
      </c>
      <c r="H484" s="2" t="n">
        <v>67</v>
      </c>
      <c r="I484" s="2" t="n">
        <v>80</v>
      </c>
      <c r="J484" s="2" t="inlineStr">
        <is>
          <t>GPA</t>
        </is>
      </c>
    </row>
    <row r="485">
      <c r="A485" s="2" t="n">
        <v>7</v>
      </c>
      <c r="B485" s="2" t="n">
        <v>1942</v>
      </c>
      <c r="C485" s="2" t="inlineStr">
        <is>
          <t>SEPARACAO</t>
        </is>
      </c>
      <c r="D485" s="2" t="n">
        <v>5665884</v>
      </c>
      <c r="E485" s="2" t="inlineStr">
        <is>
          <t>Leandro De Oliveira Rocha</t>
        </is>
      </c>
      <c r="F485" s="2" t="n">
        <v>14284</v>
      </c>
      <c r="G485" s="2" t="n">
        <v>129.84</v>
      </c>
      <c r="H485" s="2" t="n">
        <v>110</v>
      </c>
      <c r="I485" s="2" t="n">
        <v>80</v>
      </c>
      <c r="J485" s="2" t="inlineStr">
        <is>
          <t>GPA</t>
        </is>
      </c>
    </row>
    <row r="486">
      <c r="A486" s="2" t="n">
        <v>7</v>
      </c>
      <c r="B486" s="2" t="n">
        <v>1942</v>
      </c>
      <c r="C486" s="2" t="inlineStr">
        <is>
          <t>SEPARACAO</t>
        </is>
      </c>
      <c r="D486" s="2" t="n">
        <v>5670098</v>
      </c>
      <c r="E486" s="2" t="inlineStr">
        <is>
          <t>Gustavo Borges Silva</t>
        </is>
      </c>
      <c r="F486" s="2" t="n">
        <v>6784</v>
      </c>
      <c r="G486" s="2" t="n">
        <v>98.44</v>
      </c>
      <c r="H486" s="2" t="n">
        <v>69</v>
      </c>
      <c r="I486" s="2" t="n">
        <v>80</v>
      </c>
      <c r="J486" s="2" t="inlineStr">
        <is>
          <t>GPA</t>
        </is>
      </c>
    </row>
    <row r="487">
      <c r="A487" s="2" t="n">
        <v>7</v>
      </c>
      <c r="B487" s="2" t="n">
        <v>1942</v>
      </c>
      <c r="C487" s="2" t="inlineStr">
        <is>
          <t>SEPARACAO</t>
        </is>
      </c>
      <c r="D487" s="2" t="n">
        <v>5675979</v>
      </c>
      <c r="E487" s="2" t="inlineStr">
        <is>
          <t>Kelvin Almeida Da Costa</t>
        </is>
      </c>
      <c r="F487" s="2" t="n">
        <v>4778</v>
      </c>
      <c r="G487" s="2" t="n">
        <v>75.91</v>
      </c>
      <c r="H487" s="2" t="n">
        <v>63</v>
      </c>
      <c r="I487" s="2" t="n">
        <v>80</v>
      </c>
      <c r="J487" s="2" t="inlineStr">
        <is>
          <t>GPA</t>
        </is>
      </c>
    </row>
    <row r="488">
      <c r="A488" s="2" t="n">
        <v>7</v>
      </c>
      <c r="B488" s="2" t="n">
        <v>1942</v>
      </c>
      <c r="C488" s="2" t="inlineStr">
        <is>
          <t>SEPARACAO</t>
        </is>
      </c>
      <c r="D488" s="2" t="n">
        <v>5682886</v>
      </c>
      <c r="E488" s="2" t="inlineStr">
        <is>
          <t>Said Marreiros</t>
        </is>
      </c>
      <c r="F488" s="2" t="n">
        <v>7880</v>
      </c>
      <c r="G488" s="2" t="n">
        <v>138.2</v>
      </c>
      <c r="H488" s="2" t="n">
        <v>57</v>
      </c>
      <c r="I488" s="2" t="n">
        <v>80</v>
      </c>
      <c r="J488" s="2" t="inlineStr">
        <is>
          <t>GPA</t>
        </is>
      </c>
    </row>
    <row r="489">
      <c r="A489" s="2" t="n">
        <v>7</v>
      </c>
      <c r="B489" s="2" t="n">
        <v>1942</v>
      </c>
      <c r="C489" s="2" t="inlineStr">
        <is>
          <t>SEPARACAO</t>
        </is>
      </c>
      <c r="D489" s="2" t="n">
        <v>5685230</v>
      </c>
      <c r="E489" s="2" t="inlineStr">
        <is>
          <t>Murilo Henrique Dos Santos Lopes</t>
        </is>
      </c>
      <c r="F489" s="2" t="n">
        <v>10701</v>
      </c>
      <c r="G489" s="2" t="n">
        <v>141.29</v>
      </c>
      <c r="H489" s="2" t="n">
        <v>76</v>
      </c>
      <c r="I489" s="2" t="n">
        <v>80</v>
      </c>
      <c r="J489" s="2" t="inlineStr">
        <is>
          <t>GPA</t>
        </is>
      </c>
    </row>
    <row r="490">
      <c r="A490" s="2" t="n">
        <v>7</v>
      </c>
      <c r="B490" s="2" t="n">
        <v>1942</v>
      </c>
      <c r="C490" s="2" t="inlineStr">
        <is>
          <t>SEPARACAO</t>
        </is>
      </c>
      <c r="D490" s="2" t="n">
        <v>5690005</v>
      </c>
      <c r="E490" s="2" t="inlineStr">
        <is>
          <t>Nelson Henrique Gomes Alves</t>
        </is>
      </c>
      <c r="F490" s="2" t="n">
        <v>17123</v>
      </c>
      <c r="G490" s="2" t="n">
        <v>131.01</v>
      </c>
      <c r="H490" s="2" t="n">
        <v>131</v>
      </c>
      <c r="I490" s="2" t="n">
        <v>80</v>
      </c>
      <c r="J490" s="2" t="inlineStr">
        <is>
          <t>GPA</t>
        </is>
      </c>
    </row>
    <row r="491">
      <c r="A491" s="2" t="n">
        <v>7</v>
      </c>
      <c r="B491" s="2" t="n">
        <v>1942</v>
      </c>
      <c r="C491" s="2" t="inlineStr">
        <is>
          <t>SEPARACAO</t>
        </is>
      </c>
      <c r="D491" s="2" t="n">
        <v>5692822</v>
      </c>
      <c r="E491" s="2" t="inlineStr">
        <is>
          <t>Rafael Carneiro</t>
        </is>
      </c>
      <c r="F491" s="2" t="n">
        <v>9312</v>
      </c>
      <c r="G491" s="2" t="n">
        <v>108.69</v>
      </c>
      <c r="H491" s="2" t="n">
        <v>86</v>
      </c>
      <c r="I491" s="2" t="n">
        <v>80</v>
      </c>
      <c r="J491" s="2" t="inlineStr">
        <is>
          <t>GPA</t>
        </is>
      </c>
    </row>
    <row r="492">
      <c r="A492" s="2" t="n">
        <v>7</v>
      </c>
      <c r="B492" s="2" t="n">
        <v>1942</v>
      </c>
      <c r="C492" s="2" t="inlineStr">
        <is>
          <t>RECEBIMENTO</t>
        </is>
      </c>
      <c r="D492" s="2" t="n">
        <v>570046</v>
      </c>
      <c r="E492" s="2" t="inlineStr">
        <is>
          <t>ADRIANO PEREIRA DE SOUSA</t>
        </is>
      </c>
      <c r="F492" s="2" t="n">
        <v>701</v>
      </c>
      <c r="G492" s="2" t="n">
        <v>25.59</v>
      </c>
      <c r="H492" s="2" t="n">
        <v>27</v>
      </c>
      <c r="I492" s="2" t="n">
        <v>17</v>
      </c>
      <c r="J492" s="2" t="inlineStr">
        <is>
          <t>GPA</t>
        </is>
      </c>
    </row>
    <row r="493">
      <c r="A493" s="2" t="n">
        <v>7</v>
      </c>
      <c r="B493" s="2" t="n">
        <v>1942</v>
      </c>
      <c r="C493" s="2" t="inlineStr">
        <is>
          <t>SEPARACAO</t>
        </is>
      </c>
      <c r="D493" s="2" t="n">
        <v>5704510</v>
      </c>
      <c r="E493" s="2" t="inlineStr">
        <is>
          <t>Matheus Pereira Souza</t>
        </is>
      </c>
      <c r="F493" s="2" t="n">
        <v>1318</v>
      </c>
      <c r="G493" s="2" t="n">
        <v>21.36</v>
      </c>
      <c r="H493" s="2" t="n">
        <v>62</v>
      </c>
      <c r="I493" s="2" t="n">
        <v>80</v>
      </c>
      <c r="J493" s="2" t="inlineStr">
        <is>
          <t>GPA</t>
        </is>
      </c>
    </row>
    <row r="494">
      <c r="A494" s="2" t="n">
        <v>7</v>
      </c>
      <c r="B494" s="2" t="n">
        <v>1942</v>
      </c>
      <c r="C494" s="2" t="inlineStr">
        <is>
          <t>SEPARACAO</t>
        </is>
      </c>
      <c r="D494" s="2" t="n">
        <v>5736668</v>
      </c>
      <c r="E494" s="2" t="inlineStr">
        <is>
          <t>Frede Henrique Farias Dos Santos</t>
        </is>
      </c>
      <c r="F494" s="2" t="n">
        <v>4887</v>
      </c>
      <c r="G494" s="2" t="n">
        <v>60.55</v>
      </c>
      <c r="H494" s="2" t="n">
        <v>81</v>
      </c>
      <c r="I494" s="2" t="n">
        <v>80</v>
      </c>
      <c r="J494" s="2" t="inlineStr">
        <is>
          <t>GPA</t>
        </is>
      </c>
    </row>
    <row r="495">
      <c r="A495" s="2" t="n">
        <v>7</v>
      </c>
      <c r="B495" s="2" t="n">
        <v>1942</v>
      </c>
      <c r="C495" s="2" t="inlineStr">
        <is>
          <t>CARREGAMENTO</t>
        </is>
      </c>
      <c r="D495" s="2" t="n">
        <v>5030994</v>
      </c>
      <c r="E495" s="2" t="inlineStr">
        <is>
          <t>Aron Ribeiro Pereira</t>
        </is>
      </c>
      <c r="F495" s="2" t="n">
        <v>180</v>
      </c>
      <c r="G495" s="2" t="n">
        <v>2.52</v>
      </c>
      <c r="H495" s="2" t="n">
        <v>71</v>
      </c>
      <c r="I495" s="2" t="n">
        <v>22</v>
      </c>
      <c r="J495" s="2" t="inlineStr">
        <is>
          <t>GPA</t>
        </is>
      </c>
    </row>
    <row r="496">
      <c r="A496" s="2" t="n">
        <v>7</v>
      </c>
      <c r="B496" s="2" t="n">
        <v>1942</v>
      </c>
      <c r="C496" s="2" t="inlineStr">
        <is>
          <t>SEPARACAO</t>
        </is>
      </c>
      <c r="D496" s="2" t="n">
        <v>5745578</v>
      </c>
      <c r="E496" s="2" t="inlineStr">
        <is>
          <t>David Da Silva Franco</t>
        </is>
      </c>
      <c r="F496" s="2" t="n">
        <v>866</v>
      </c>
      <c r="G496" s="2" t="n">
        <v>12.88</v>
      </c>
      <c r="H496" s="2" t="n">
        <v>67</v>
      </c>
      <c r="I496" s="2" t="n">
        <v>80</v>
      </c>
      <c r="J496" s="2" t="inlineStr">
        <is>
          <t>GPA</t>
        </is>
      </c>
    </row>
    <row r="497">
      <c r="A497" s="2" t="n">
        <v>7</v>
      </c>
      <c r="B497" s="2" t="n">
        <v>1942</v>
      </c>
      <c r="C497" s="2" t="inlineStr">
        <is>
          <t>SEPARACAO</t>
        </is>
      </c>
      <c r="D497" s="2" t="n">
        <v>5759161</v>
      </c>
      <c r="E497" s="2" t="inlineStr">
        <is>
          <t>Carlos Alberto De Novais</t>
        </is>
      </c>
      <c r="F497" s="2" t="n">
        <v>2200</v>
      </c>
      <c r="G497" s="2" t="n">
        <v>30.53</v>
      </c>
      <c r="H497" s="2" t="n">
        <v>72</v>
      </c>
      <c r="I497" s="2" t="n">
        <v>80</v>
      </c>
      <c r="J497" s="2" t="inlineStr">
        <is>
          <t>GPA</t>
        </is>
      </c>
    </row>
    <row r="498">
      <c r="A498" s="2" t="n">
        <v>7</v>
      </c>
      <c r="B498" s="2" t="n">
        <v>1942</v>
      </c>
      <c r="C498" s="2" t="inlineStr">
        <is>
          <t>SEPARACAO</t>
        </is>
      </c>
      <c r="D498" s="2" t="n">
        <v>5781469</v>
      </c>
      <c r="E498" s="2" t="inlineStr">
        <is>
          <t>Igor Liberato Cossich</t>
        </is>
      </c>
      <c r="F498" s="2" t="n">
        <v>7574</v>
      </c>
      <c r="G498" s="2" t="n">
        <v>89.45</v>
      </c>
      <c r="H498" s="2" t="n">
        <v>85</v>
      </c>
      <c r="I498" s="2" t="n">
        <v>80</v>
      </c>
      <c r="J498" s="2" t="inlineStr">
        <is>
          <t>GPA</t>
        </is>
      </c>
    </row>
    <row r="499">
      <c r="A499" s="2" t="n">
        <v>7</v>
      </c>
      <c r="B499" s="2" t="n">
        <v>1942</v>
      </c>
      <c r="C499" s="2" t="inlineStr">
        <is>
          <t>CARREGAMENTO</t>
        </is>
      </c>
      <c r="D499" s="2" t="n">
        <v>5455871</v>
      </c>
      <c r="E499" s="2" t="inlineStr">
        <is>
          <t>CELSO PEREIRA DA SILVA</t>
        </is>
      </c>
      <c r="F499" s="2" t="n">
        <v>118</v>
      </c>
      <c r="G499" s="2" t="n">
        <v>2.36</v>
      </c>
      <c r="H499" s="2" t="n">
        <v>50</v>
      </c>
      <c r="I499" s="2" t="n">
        <v>22</v>
      </c>
      <c r="J499" s="2" t="inlineStr">
        <is>
          <t>GPA</t>
        </is>
      </c>
    </row>
    <row r="500">
      <c r="A500" s="2" t="n">
        <v>7</v>
      </c>
      <c r="B500" s="2" t="n">
        <v>1942</v>
      </c>
      <c r="C500" s="2" t="inlineStr">
        <is>
          <t>PUXADA RECEB</t>
        </is>
      </c>
      <c r="D500" s="2" t="n">
        <v>5797322</v>
      </c>
      <c r="E500" s="2" t="inlineStr">
        <is>
          <t>Iago Rian Aragao Souza</t>
        </is>
      </c>
      <c r="F500" s="2" t="n">
        <v>56</v>
      </c>
      <c r="G500" s="2" t="n">
        <v>6.33</v>
      </c>
      <c r="H500" s="2" t="n">
        <v>9</v>
      </c>
      <c r="I500" s="2" t="n">
        <v>16</v>
      </c>
      <c r="J500" s="2" t="inlineStr">
        <is>
          <t>GPA</t>
        </is>
      </c>
    </row>
    <row r="501">
      <c r="A501" s="2" t="n">
        <v>7</v>
      </c>
      <c r="B501" s="2" t="n">
        <v>1942</v>
      </c>
      <c r="C501" s="2" t="inlineStr">
        <is>
          <t>RECEBIMENTO</t>
        </is>
      </c>
      <c r="D501" s="2" t="n">
        <v>5797322</v>
      </c>
      <c r="E501" s="2" t="inlineStr">
        <is>
          <t>Iago Rian Aragao Souza</t>
        </is>
      </c>
      <c r="F501" s="2" t="n">
        <v>46</v>
      </c>
      <c r="G501" s="2" t="n">
        <v>17.59</v>
      </c>
      <c r="H501" s="2" t="n">
        <v>3</v>
      </c>
      <c r="I501" s="2" t="n">
        <v>17</v>
      </c>
      <c r="J501" s="2" t="inlineStr">
        <is>
          <t>GPA</t>
        </is>
      </c>
    </row>
    <row r="502">
      <c r="A502" s="2" t="n">
        <v>7</v>
      </c>
      <c r="B502" s="2" t="n">
        <v>1942</v>
      </c>
      <c r="C502" s="2" t="inlineStr">
        <is>
          <t>SEPARACAO</t>
        </is>
      </c>
      <c r="D502" s="2" t="n">
        <v>5797322</v>
      </c>
      <c r="E502" s="2" t="inlineStr">
        <is>
          <t>Iago Rian Aragao Souza</t>
        </is>
      </c>
      <c r="F502" s="2" t="n">
        <v>507</v>
      </c>
      <c r="G502" s="2" t="n">
        <v>5.18</v>
      </c>
      <c r="H502" s="2" t="n">
        <v>98</v>
      </c>
      <c r="I502" s="2" t="n">
        <v>80</v>
      </c>
      <c r="J502" s="2" t="inlineStr">
        <is>
          <t>GPA</t>
        </is>
      </c>
    </row>
    <row r="503">
      <c r="A503" s="2" t="n">
        <v>7</v>
      </c>
      <c r="B503" s="2" t="n">
        <v>1942</v>
      </c>
      <c r="C503" s="2" t="inlineStr">
        <is>
          <t>CARREGAMENTO</t>
        </is>
      </c>
      <c r="D503" s="2" t="n">
        <v>5812267</v>
      </c>
      <c r="E503" s="2" t="inlineStr">
        <is>
          <t>Kaique Rossi Da Silva</t>
        </is>
      </c>
      <c r="F503" s="2" t="n">
        <v>27</v>
      </c>
      <c r="G503" s="2" t="n">
        <v>2.36</v>
      </c>
      <c r="H503" s="2" t="n">
        <v>11</v>
      </c>
      <c r="I503" s="2" t="n">
        <v>22</v>
      </c>
      <c r="J503" s="2" t="inlineStr">
        <is>
          <t>GPA</t>
        </is>
      </c>
    </row>
    <row r="504">
      <c r="A504" s="2" t="n">
        <v>7</v>
      </c>
      <c r="B504" s="2" t="n">
        <v>1942</v>
      </c>
      <c r="C504" s="2" t="inlineStr">
        <is>
          <t>SEPARACAO</t>
        </is>
      </c>
      <c r="D504" s="2" t="n">
        <v>5801320</v>
      </c>
      <c r="E504" s="2" t="inlineStr">
        <is>
          <t>Joao Vitor Ferreira Pais</t>
        </is>
      </c>
      <c r="F504" s="2" t="n">
        <v>2468</v>
      </c>
      <c r="G504" s="2" t="n">
        <v>18.03</v>
      </c>
      <c r="H504" s="2" t="n">
        <v>137</v>
      </c>
      <c r="I504" s="2" t="n">
        <v>80</v>
      </c>
      <c r="J504" s="2" t="inlineStr">
        <is>
          <t>GPA</t>
        </is>
      </c>
    </row>
    <row r="505">
      <c r="A505" s="2" t="n">
        <v>7</v>
      </c>
      <c r="B505" s="2" t="n">
        <v>1942</v>
      </c>
      <c r="C505" s="2" t="inlineStr">
        <is>
          <t>SEPARACAO</t>
        </is>
      </c>
      <c r="D505" s="2" t="n">
        <v>5805970</v>
      </c>
      <c r="E505" s="2" t="inlineStr">
        <is>
          <t>Kevin Barros Da Silva</t>
        </is>
      </c>
      <c r="F505" s="2" t="n">
        <v>8589</v>
      </c>
      <c r="G505" s="2" t="n">
        <v>97.84999999999999</v>
      </c>
      <c r="H505" s="2" t="n">
        <v>88</v>
      </c>
      <c r="I505" s="2" t="n">
        <v>80</v>
      </c>
      <c r="J505" s="2" t="inlineStr">
        <is>
          <t>GPA</t>
        </is>
      </c>
    </row>
    <row r="506">
      <c r="A506" s="2" t="n">
        <v>7</v>
      </c>
      <c r="B506" s="2" t="n">
        <v>1942</v>
      </c>
      <c r="C506" s="2" t="inlineStr">
        <is>
          <t>CARREGAMENTO</t>
        </is>
      </c>
      <c r="D506" s="2" t="n">
        <v>5606403</v>
      </c>
      <c r="E506" s="2" t="inlineStr">
        <is>
          <t>Damiao De Jesus Lourenco Da Costa</t>
        </is>
      </c>
      <c r="F506" s="2" t="n">
        <v>82</v>
      </c>
      <c r="G506" s="2" t="n">
        <v>1.79</v>
      </c>
      <c r="H506" s="2" t="n">
        <v>46</v>
      </c>
      <c r="I506" s="2" t="n">
        <v>22</v>
      </c>
      <c r="J506" s="2" t="inlineStr">
        <is>
          <t>GPA</t>
        </is>
      </c>
    </row>
    <row r="507">
      <c r="A507" s="2" t="n">
        <v>7</v>
      </c>
      <c r="B507" s="2" t="n">
        <v>1942</v>
      </c>
      <c r="C507" s="2" t="inlineStr">
        <is>
          <t>SEPARACAO</t>
        </is>
      </c>
      <c r="D507" s="2" t="n">
        <v>5812267</v>
      </c>
      <c r="E507" s="2" t="inlineStr">
        <is>
          <t>Kaique Rossi Da Silva</t>
        </is>
      </c>
      <c r="F507" s="2" t="n">
        <v>11276</v>
      </c>
      <c r="G507" s="2" t="n">
        <v>119.03</v>
      </c>
      <c r="H507" s="2" t="n">
        <v>95</v>
      </c>
      <c r="I507" s="2" t="n">
        <v>80</v>
      </c>
      <c r="J507" s="2" t="inlineStr">
        <is>
          <t>GPA</t>
        </is>
      </c>
    </row>
    <row r="508">
      <c r="A508" s="2" t="n">
        <v>7</v>
      </c>
      <c r="B508" s="2" t="n">
        <v>1942</v>
      </c>
      <c r="C508" s="2" t="inlineStr">
        <is>
          <t>PUXADA RECEB</t>
        </is>
      </c>
      <c r="D508" s="2" t="n">
        <v>5854709</v>
      </c>
      <c r="E508" s="2" t="inlineStr">
        <is>
          <t>Arthur Filho Barbosa Ribeiro Junior</t>
        </is>
      </c>
      <c r="F508" s="2" t="n">
        <v>2062</v>
      </c>
      <c r="G508" s="2" t="n">
        <v>102.15</v>
      </c>
      <c r="H508" s="2" t="n">
        <v>20</v>
      </c>
      <c r="I508" s="2" t="n">
        <v>16</v>
      </c>
      <c r="J508" s="2" t="inlineStr">
        <is>
          <t>GPA</t>
        </is>
      </c>
    </row>
    <row r="509">
      <c r="A509" s="2" t="n">
        <v>7</v>
      </c>
      <c r="B509" s="2" t="n">
        <v>1942</v>
      </c>
      <c r="C509" s="2" t="inlineStr">
        <is>
          <t>SEPARACAO</t>
        </is>
      </c>
      <c r="D509" s="2" t="n">
        <v>5854709</v>
      </c>
      <c r="E509" s="2" t="inlineStr">
        <is>
          <t>Arthur Filho Barbosa Ribeiro Junior</t>
        </is>
      </c>
      <c r="F509" s="2" t="n">
        <v>1210</v>
      </c>
      <c r="G509" s="2" t="n">
        <v>7</v>
      </c>
      <c r="H509" s="2" t="n">
        <v>173</v>
      </c>
      <c r="I509" s="2" t="n">
        <v>80</v>
      </c>
      <c r="J509" s="2" t="inlineStr">
        <is>
          <t>GPA</t>
        </is>
      </c>
    </row>
    <row r="510">
      <c r="A510" s="2" t="n">
        <v>7</v>
      </c>
      <c r="B510" s="2" t="n">
        <v>1942</v>
      </c>
      <c r="C510" s="2" t="inlineStr">
        <is>
          <t>SEPARACAO</t>
        </is>
      </c>
      <c r="D510" s="2" t="n">
        <v>5862191</v>
      </c>
      <c r="E510" s="2" t="inlineStr">
        <is>
          <t>Juarez Rodrigues Lincoln</t>
        </is>
      </c>
      <c r="F510" s="2" t="n">
        <v>8216</v>
      </c>
      <c r="G510" s="2" t="n">
        <v>113.63</v>
      </c>
      <c r="H510" s="2" t="n">
        <v>72</v>
      </c>
      <c r="I510" s="2" t="n">
        <v>80</v>
      </c>
      <c r="J510" s="2" t="inlineStr">
        <is>
          <t>GPA</t>
        </is>
      </c>
    </row>
    <row r="511">
      <c r="A511" s="2" t="n">
        <v>7</v>
      </c>
      <c r="B511" s="2" t="n">
        <v>1942</v>
      </c>
      <c r="C511" s="2" t="inlineStr">
        <is>
          <t>SEPARACAO</t>
        </is>
      </c>
      <c r="D511" s="2" t="n">
        <v>5864720</v>
      </c>
      <c r="E511" s="2" t="inlineStr">
        <is>
          <t>Charles Deodato Da Costa Lima</t>
        </is>
      </c>
      <c r="F511" s="2" t="n">
        <v>14499</v>
      </c>
      <c r="G511" s="2" t="n">
        <v>144.71</v>
      </c>
      <c r="H511" s="2" t="n">
        <v>100</v>
      </c>
      <c r="I511" s="2" t="n">
        <v>80</v>
      </c>
      <c r="J511" s="2" t="inlineStr">
        <is>
          <t>GPA</t>
        </is>
      </c>
    </row>
    <row r="512">
      <c r="A512" s="2" t="n">
        <v>7</v>
      </c>
      <c r="B512" s="2" t="n">
        <v>1942</v>
      </c>
      <c r="C512" s="2" t="inlineStr">
        <is>
          <t>ATIVIDADE OP. EMP.</t>
        </is>
      </c>
      <c r="D512" s="2" t="n">
        <v>587354</v>
      </c>
      <c r="E512" s="2" t="inlineStr">
        <is>
          <t>ARLINDO CARDOSO DA SILVA JUNIOR</t>
        </is>
      </c>
      <c r="F512" s="2" t="n">
        <v>1398</v>
      </c>
      <c r="G512" s="2" t="n">
        <v>64.09</v>
      </c>
      <c r="H512" s="2" t="n">
        <v>22</v>
      </c>
      <c r="I512" s="2" t="n">
        <v>20</v>
      </c>
      <c r="J512" s="2" t="inlineStr">
        <is>
          <t>GPA</t>
        </is>
      </c>
    </row>
    <row r="513">
      <c r="A513" s="2" t="n">
        <v>7</v>
      </c>
      <c r="B513" s="2" t="n">
        <v>1942</v>
      </c>
      <c r="C513" s="2" t="inlineStr">
        <is>
          <t>SEPARACAO</t>
        </is>
      </c>
      <c r="D513" s="2" t="n">
        <v>587354</v>
      </c>
      <c r="E513" s="2" t="inlineStr">
        <is>
          <t>ARLINDO CARDOSO DA SILVA JUNIOR</t>
        </is>
      </c>
      <c r="F513" s="2" t="n">
        <v>141</v>
      </c>
      <c r="G513" s="2" t="n">
        <v>0.7</v>
      </c>
      <c r="H513" s="2" t="n">
        <v>201</v>
      </c>
      <c r="I513" s="2" t="n">
        <v>80</v>
      </c>
      <c r="J513" s="2" t="inlineStr">
        <is>
          <t>GPA</t>
        </is>
      </c>
    </row>
    <row r="514">
      <c r="A514" s="2" t="n">
        <v>7</v>
      </c>
      <c r="B514" s="2" t="n">
        <v>1942</v>
      </c>
      <c r="C514" s="2" t="inlineStr">
        <is>
          <t>SEPARACAO</t>
        </is>
      </c>
      <c r="D514" s="2" t="n">
        <v>5874700</v>
      </c>
      <c r="E514" s="2" t="inlineStr">
        <is>
          <t>Bryan Matheus Coler Caprari</t>
        </is>
      </c>
      <c r="F514" s="2" t="n">
        <v>4911</v>
      </c>
      <c r="G514" s="2" t="n">
        <v>80.3</v>
      </c>
      <c r="H514" s="2" t="n">
        <v>61</v>
      </c>
      <c r="I514" s="2" t="n">
        <v>80</v>
      </c>
      <c r="J514" s="2" t="inlineStr">
        <is>
          <t>GPA</t>
        </is>
      </c>
    </row>
    <row r="515">
      <c r="A515" s="2" t="n">
        <v>7</v>
      </c>
      <c r="B515" s="2" t="n">
        <v>1942</v>
      </c>
      <c r="C515" s="2" t="inlineStr">
        <is>
          <t>SEPARACAO</t>
        </is>
      </c>
      <c r="D515" s="2" t="n">
        <v>5910471</v>
      </c>
      <c r="E515" s="2" t="inlineStr">
        <is>
          <t>Caique Luiz Do Nascimento</t>
        </is>
      </c>
      <c r="F515" s="2" t="n">
        <v>5911</v>
      </c>
      <c r="G515" s="2" t="n">
        <v>86.59999999999999</v>
      </c>
      <c r="H515" s="2" t="n">
        <v>68</v>
      </c>
      <c r="I515" s="2" t="n">
        <v>80</v>
      </c>
      <c r="J515" s="2" t="inlineStr">
        <is>
          <t>GPA</t>
        </is>
      </c>
    </row>
    <row r="516">
      <c r="A516" s="2" t="n">
        <v>7</v>
      </c>
      <c r="B516" s="2" t="n">
        <v>1942</v>
      </c>
      <c r="C516" s="2" t="inlineStr">
        <is>
          <t>CARREGAMENTO</t>
        </is>
      </c>
      <c r="D516" s="2" t="n">
        <v>5797322</v>
      </c>
      <c r="E516" s="2" t="inlineStr">
        <is>
          <t>Iago Rian Aragao Souza</t>
        </is>
      </c>
      <c r="F516" s="2" t="n">
        <v>37</v>
      </c>
      <c r="G516" s="2" t="n">
        <v>1.07</v>
      </c>
      <c r="H516" s="2" t="n">
        <v>35</v>
      </c>
      <c r="I516" s="2" t="n">
        <v>22</v>
      </c>
      <c r="J516" s="2" t="inlineStr">
        <is>
          <t>GPA</t>
        </is>
      </c>
    </row>
    <row r="517">
      <c r="A517" s="2" t="n">
        <v>7</v>
      </c>
      <c r="B517" s="2" t="n">
        <v>1942</v>
      </c>
      <c r="C517" s="2" t="inlineStr">
        <is>
          <t>SEPARACAO</t>
        </is>
      </c>
      <c r="D517" s="2" t="n">
        <v>5912652</v>
      </c>
      <c r="E517" s="2" t="inlineStr">
        <is>
          <t>Kevin Martins Araujo Dos Santos</t>
        </is>
      </c>
      <c r="F517" s="2" t="n">
        <v>2435</v>
      </c>
      <c r="G517" s="2" t="n">
        <v>28.5</v>
      </c>
      <c r="H517" s="2" t="n">
        <v>85</v>
      </c>
      <c r="I517" s="2" t="n">
        <v>80</v>
      </c>
      <c r="J517" s="2" t="inlineStr">
        <is>
          <t>GPA</t>
        </is>
      </c>
    </row>
    <row r="518">
      <c r="A518" s="2" t="n">
        <v>7</v>
      </c>
      <c r="B518" s="2" t="n">
        <v>1942</v>
      </c>
      <c r="C518" s="2" t="inlineStr">
        <is>
          <t>SEPARACAO</t>
        </is>
      </c>
      <c r="D518" s="2" t="n">
        <v>5915210</v>
      </c>
      <c r="E518" s="2" t="inlineStr">
        <is>
          <t>Vinicius Dos Santos Cavalcante</t>
        </is>
      </c>
      <c r="F518" s="2" t="n">
        <v>12187</v>
      </c>
      <c r="G518" s="2" t="n">
        <v>128.76</v>
      </c>
      <c r="H518" s="2" t="n">
        <v>95</v>
      </c>
      <c r="I518" s="2" t="n">
        <v>80</v>
      </c>
      <c r="J518" s="2" t="inlineStr">
        <is>
          <t>GPA</t>
        </is>
      </c>
    </row>
    <row r="519">
      <c r="A519" s="2" t="n">
        <v>7</v>
      </c>
      <c r="B519" s="2" t="n">
        <v>1942</v>
      </c>
      <c r="C519" s="2" t="inlineStr">
        <is>
          <t>SEPARACAO</t>
        </is>
      </c>
      <c r="D519" s="2" t="n">
        <v>5921023</v>
      </c>
      <c r="E519" s="2" t="inlineStr">
        <is>
          <t>Renato Santos Da Costa</t>
        </is>
      </c>
      <c r="F519" s="2" t="n">
        <v>7875</v>
      </c>
      <c r="G519" s="2" t="n">
        <v>91</v>
      </c>
      <c r="H519" s="2" t="n">
        <v>87</v>
      </c>
      <c r="I519" s="2" t="n">
        <v>80</v>
      </c>
      <c r="J519" s="2" t="inlineStr">
        <is>
          <t>GPA</t>
        </is>
      </c>
    </row>
    <row r="520">
      <c r="A520" s="2" t="n">
        <v>7</v>
      </c>
      <c r="B520" s="2" t="n">
        <v>1942</v>
      </c>
      <c r="C520" s="2" t="inlineStr">
        <is>
          <t>SEPARACAO</t>
        </is>
      </c>
      <c r="D520" s="2" t="n">
        <v>5921325</v>
      </c>
      <c r="E520" s="2" t="inlineStr">
        <is>
          <t>Wellington De Aguiar Costa</t>
        </is>
      </c>
      <c r="F520" s="2" t="n">
        <v>9586</v>
      </c>
      <c r="G520" s="2" t="n">
        <v>139.96</v>
      </c>
      <c r="H520" s="2" t="n">
        <v>68</v>
      </c>
      <c r="I520" s="2" t="n">
        <v>80</v>
      </c>
      <c r="J520" s="2" t="inlineStr">
        <is>
          <t>GPA</t>
        </is>
      </c>
    </row>
    <row r="521">
      <c r="A521" s="2" t="n">
        <v>7</v>
      </c>
      <c r="B521" s="2" t="n">
        <v>1942</v>
      </c>
      <c r="C521" s="2" t="inlineStr">
        <is>
          <t>SEPARACAO</t>
        </is>
      </c>
      <c r="D521" s="2" t="n">
        <v>5926858</v>
      </c>
      <c r="E521" s="2" t="inlineStr">
        <is>
          <t>Andre Mateus Da Silva De Oliveira</t>
        </is>
      </c>
      <c r="F521" s="2" t="n">
        <v>9305</v>
      </c>
      <c r="G521" s="2" t="n">
        <v>101.98</v>
      </c>
      <c r="H521" s="2" t="n">
        <v>91</v>
      </c>
      <c r="I521" s="2" t="n">
        <v>80</v>
      </c>
      <c r="J521" s="2" t="inlineStr">
        <is>
          <t>GPA</t>
        </is>
      </c>
    </row>
    <row r="522">
      <c r="A522" s="2" t="n">
        <v>7</v>
      </c>
      <c r="B522" s="2" t="n">
        <v>1942</v>
      </c>
      <c r="C522" s="2" t="inlineStr">
        <is>
          <t>SEPARACAO</t>
        </is>
      </c>
      <c r="D522" s="2" t="n">
        <v>5934460</v>
      </c>
      <c r="E522" s="2" t="inlineStr">
        <is>
          <t>Rychard Lima Navarro</t>
        </is>
      </c>
      <c r="F522" s="2" t="n">
        <v>986</v>
      </c>
      <c r="G522" s="2" t="n">
        <v>11.98</v>
      </c>
      <c r="H522" s="2" t="n">
        <v>82</v>
      </c>
      <c r="I522" s="2" t="n">
        <v>80</v>
      </c>
      <c r="J522" s="2" t="inlineStr">
        <is>
          <t>GPA</t>
        </is>
      </c>
    </row>
    <row r="523">
      <c r="A523" s="2" t="n">
        <v>7</v>
      </c>
      <c r="B523" s="2" t="n">
        <v>1942</v>
      </c>
      <c r="C523" s="2" t="inlineStr">
        <is>
          <t>SEPARACAO</t>
        </is>
      </c>
      <c r="D523" s="2" t="n">
        <v>5936160</v>
      </c>
      <c r="E523" s="2" t="inlineStr">
        <is>
          <t>Alan Carlos De Oliveira Santos</t>
        </is>
      </c>
      <c r="F523" s="2" t="n">
        <v>5899</v>
      </c>
      <c r="G523" s="2" t="n">
        <v>83.40000000000001</v>
      </c>
      <c r="H523" s="2" t="n">
        <v>71</v>
      </c>
      <c r="I523" s="2" t="n">
        <v>80</v>
      </c>
      <c r="J523" s="2" t="inlineStr">
        <is>
          <t>GPA</t>
        </is>
      </c>
    </row>
    <row r="524">
      <c r="A524" s="2" t="n">
        <v>7</v>
      </c>
      <c r="B524" s="2" t="n">
        <v>1942</v>
      </c>
      <c r="C524" s="2" t="inlineStr">
        <is>
          <t>SEPARACAO</t>
        </is>
      </c>
      <c r="D524" s="2" t="n">
        <v>5938767</v>
      </c>
      <c r="E524" s="2" t="inlineStr">
        <is>
          <t>Misael Jose Rondon Romero</t>
        </is>
      </c>
      <c r="F524" s="2" t="n">
        <v>13729</v>
      </c>
      <c r="G524" s="2" t="n">
        <v>82.20999999999999</v>
      </c>
      <c r="H524" s="2" t="n">
        <v>167</v>
      </c>
      <c r="I524" s="2" t="n">
        <v>80</v>
      </c>
      <c r="J524" s="2" t="inlineStr">
        <is>
          <t>GPA</t>
        </is>
      </c>
    </row>
    <row r="525">
      <c r="A525" s="2" t="n">
        <v>7</v>
      </c>
      <c r="B525" s="2" t="n">
        <v>1942</v>
      </c>
      <c r="C525" s="2" t="inlineStr">
        <is>
          <t>SEPARACAO</t>
        </is>
      </c>
      <c r="D525" s="2" t="n">
        <v>5938899</v>
      </c>
      <c r="E525" s="2" t="inlineStr">
        <is>
          <t>Amilcar Alejandro Martinez Hidrogo</t>
        </is>
      </c>
      <c r="F525" s="2" t="n">
        <v>11042</v>
      </c>
      <c r="G525" s="2" t="n">
        <v>113.01</v>
      </c>
      <c r="H525" s="2" t="n">
        <v>98</v>
      </c>
      <c r="I525" s="2" t="n">
        <v>80</v>
      </c>
      <c r="J525" s="2" t="inlineStr">
        <is>
          <t>GPA</t>
        </is>
      </c>
    </row>
    <row r="526">
      <c r="A526" s="2" t="n">
        <v>7</v>
      </c>
      <c r="B526" s="2" t="n">
        <v>1942</v>
      </c>
      <c r="C526" s="2" t="inlineStr">
        <is>
          <t>SEPARACAO</t>
        </is>
      </c>
      <c r="D526" s="2" t="n">
        <v>5941075</v>
      </c>
      <c r="E526" s="2" t="inlineStr">
        <is>
          <t>Eduardo Cecilio Sizilio</t>
        </is>
      </c>
      <c r="F526" s="2" t="n">
        <v>14912</v>
      </c>
      <c r="G526" s="2" t="n">
        <v>143.1</v>
      </c>
      <c r="H526" s="2" t="n">
        <v>104</v>
      </c>
      <c r="I526" s="2" t="n">
        <v>80</v>
      </c>
      <c r="J526" s="2" t="inlineStr">
        <is>
          <t>GPA</t>
        </is>
      </c>
    </row>
    <row r="527">
      <c r="A527" s="2" t="n">
        <v>7</v>
      </c>
      <c r="B527" s="2" t="n">
        <v>1942</v>
      </c>
      <c r="C527" s="2" t="inlineStr">
        <is>
          <t>SEPARACAO</t>
        </is>
      </c>
      <c r="D527" s="2" t="n">
        <v>5942381</v>
      </c>
      <c r="E527" s="2" t="inlineStr">
        <is>
          <t>Elber De Jesus Santos</t>
        </is>
      </c>
      <c r="F527" s="2" t="n">
        <v>11825</v>
      </c>
      <c r="G527" s="2" t="n">
        <v>143.95</v>
      </c>
      <c r="H527" s="2" t="n">
        <v>82</v>
      </c>
      <c r="I527" s="2" t="n">
        <v>80</v>
      </c>
      <c r="J527" s="2" t="inlineStr">
        <is>
          <t>GPA</t>
        </is>
      </c>
    </row>
    <row r="528">
      <c r="A528" s="2" t="n">
        <v>7</v>
      </c>
      <c r="B528" s="2" t="n">
        <v>1942</v>
      </c>
      <c r="C528" s="2" t="inlineStr">
        <is>
          <t>SEPARACAO</t>
        </is>
      </c>
      <c r="D528" s="2" t="n">
        <v>5946492</v>
      </c>
      <c r="E528" s="2" t="inlineStr">
        <is>
          <t>Lucas Henrique Vanderlei Da Silva</t>
        </is>
      </c>
      <c r="F528" s="2" t="n">
        <v>3858</v>
      </c>
      <c r="G528" s="2" t="n">
        <v>61.78</v>
      </c>
      <c r="H528" s="2" t="n">
        <v>62</v>
      </c>
      <c r="I528" s="2" t="n">
        <v>80</v>
      </c>
      <c r="J528" s="2" t="inlineStr">
        <is>
          <t>GPA</t>
        </is>
      </c>
    </row>
    <row r="529">
      <c r="A529" s="2" t="n">
        <v>7</v>
      </c>
      <c r="B529" s="2" t="n">
        <v>1942</v>
      </c>
      <c r="C529" s="2" t="inlineStr">
        <is>
          <t>SEPARACAO</t>
        </is>
      </c>
      <c r="D529" s="2" t="n">
        <v>5946859</v>
      </c>
      <c r="E529" s="2" t="inlineStr">
        <is>
          <t>Alison Alexandre De Fegueredo</t>
        </is>
      </c>
      <c r="F529" s="2" t="n">
        <v>15585</v>
      </c>
      <c r="G529" s="2" t="n">
        <v>136.76</v>
      </c>
      <c r="H529" s="2" t="n">
        <v>114</v>
      </c>
      <c r="I529" s="2" t="n">
        <v>80</v>
      </c>
      <c r="J529" s="2" t="inlineStr">
        <is>
          <t>GPA</t>
        </is>
      </c>
    </row>
    <row r="530">
      <c r="A530" s="2" t="n">
        <v>7</v>
      </c>
      <c r="B530" s="2" t="n">
        <v>1942</v>
      </c>
      <c r="C530" s="2" t="inlineStr">
        <is>
          <t>SEPARACAO</t>
        </is>
      </c>
      <c r="D530" s="2" t="n">
        <v>5947618</v>
      </c>
      <c r="E530" s="2" t="inlineStr">
        <is>
          <t>Thiago De Aguilar Teixeira</t>
        </is>
      </c>
      <c r="F530" s="2" t="n">
        <v>6367</v>
      </c>
      <c r="G530" s="2" t="n">
        <v>115.94</v>
      </c>
      <c r="H530" s="2" t="n">
        <v>55</v>
      </c>
      <c r="I530" s="2" t="n">
        <v>80</v>
      </c>
      <c r="J530" s="2" t="inlineStr">
        <is>
          <t>GPA</t>
        </is>
      </c>
    </row>
    <row r="531">
      <c r="A531" s="2" t="n">
        <v>7</v>
      </c>
      <c r="B531" s="2" t="n">
        <v>1942</v>
      </c>
      <c r="C531" s="2" t="inlineStr">
        <is>
          <t>SEPARACAO</t>
        </is>
      </c>
      <c r="D531" s="2" t="n">
        <v>5948410</v>
      </c>
      <c r="E531" s="2" t="inlineStr">
        <is>
          <t>Helton John Araujo Lins</t>
        </is>
      </c>
      <c r="F531" s="2" t="n">
        <v>11237</v>
      </c>
      <c r="G531" s="2" t="n">
        <v>119.42</v>
      </c>
      <c r="H531" s="2" t="n">
        <v>94</v>
      </c>
      <c r="I531" s="2" t="n">
        <v>80</v>
      </c>
      <c r="J531" s="2" t="inlineStr">
        <is>
          <t>GPA</t>
        </is>
      </c>
    </row>
    <row r="532">
      <c r="A532" s="2" t="n">
        <v>7</v>
      </c>
      <c r="B532" s="2" t="n">
        <v>1942</v>
      </c>
      <c r="C532" s="2" t="inlineStr">
        <is>
          <t>SEPARACAO</t>
        </is>
      </c>
      <c r="D532" s="2" t="n">
        <v>5949157</v>
      </c>
      <c r="E532" s="2" t="inlineStr">
        <is>
          <t>Ed Carlos Pereira De Andrade</t>
        </is>
      </c>
      <c r="F532" s="2" t="n">
        <v>7704</v>
      </c>
      <c r="G532" s="2" t="n">
        <v>133.21</v>
      </c>
      <c r="H532" s="2" t="n">
        <v>58</v>
      </c>
      <c r="I532" s="2" t="n">
        <v>80</v>
      </c>
      <c r="J532" s="2" t="inlineStr">
        <is>
          <t>GPA</t>
        </is>
      </c>
    </row>
    <row r="533">
      <c r="A533" s="2" t="n">
        <v>7</v>
      </c>
      <c r="B533" s="2" t="n">
        <v>1942</v>
      </c>
      <c r="C533" s="2" t="inlineStr">
        <is>
          <t>SEPARACAO</t>
        </is>
      </c>
      <c r="D533" s="2" t="n">
        <v>5951321</v>
      </c>
      <c r="E533" s="2" t="inlineStr">
        <is>
          <t>Renato Claudino De Moura Annibal</t>
        </is>
      </c>
      <c r="F533" s="2" t="n">
        <v>10765</v>
      </c>
      <c r="G533" s="2" t="n">
        <v>109</v>
      </c>
      <c r="H533" s="2" t="n">
        <v>99</v>
      </c>
      <c r="I533" s="2" t="n">
        <v>80</v>
      </c>
      <c r="J533" s="2" t="inlineStr">
        <is>
          <t>GPA</t>
        </is>
      </c>
    </row>
    <row r="534">
      <c r="A534" s="2" t="n">
        <v>7</v>
      </c>
      <c r="B534" s="2" t="n">
        <v>1942</v>
      </c>
      <c r="C534" s="2" t="inlineStr">
        <is>
          <t>SEPARACAO</t>
        </is>
      </c>
      <c r="D534" s="2" t="n">
        <v>5952476</v>
      </c>
      <c r="E534" s="2" t="inlineStr">
        <is>
          <t>Caio Goncalves</t>
        </is>
      </c>
      <c r="F534" s="2" t="n">
        <v>7085</v>
      </c>
      <c r="G534" s="2" t="n">
        <v>81.56999999999999</v>
      </c>
      <c r="H534" s="2" t="n">
        <v>87</v>
      </c>
      <c r="I534" s="2" t="n">
        <v>80</v>
      </c>
      <c r="J534" s="2" t="inlineStr">
        <is>
          <t>GPA</t>
        </is>
      </c>
    </row>
    <row r="535">
      <c r="A535" s="2" t="n">
        <v>7</v>
      </c>
      <c r="B535" s="2" t="n">
        <v>1942</v>
      </c>
      <c r="C535" s="2" t="inlineStr">
        <is>
          <t>SEPARACAO</t>
        </is>
      </c>
      <c r="D535" s="2" t="n">
        <v>5954894</v>
      </c>
      <c r="E535" s="2" t="inlineStr">
        <is>
          <t>Vitor Manoel De Araujo</t>
        </is>
      </c>
      <c r="F535" s="2" t="n">
        <v>22490</v>
      </c>
      <c r="G535" s="2" t="n">
        <v>127.89</v>
      </c>
      <c r="H535" s="2" t="n">
        <v>176</v>
      </c>
      <c r="I535" s="2" t="n">
        <v>80</v>
      </c>
      <c r="J535" s="2" t="inlineStr">
        <is>
          <t>GPA</t>
        </is>
      </c>
    </row>
    <row r="536">
      <c r="A536" s="2" t="n">
        <v>7</v>
      </c>
      <c r="B536" s="2" t="n">
        <v>1942</v>
      </c>
      <c r="C536" s="2" t="inlineStr">
        <is>
          <t>SEPARACAO</t>
        </is>
      </c>
      <c r="D536" s="2" t="n">
        <v>5955190</v>
      </c>
      <c r="E536" s="2" t="inlineStr">
        <is>
          <t>Bryan Leite De Souza</t>
        </is>
      </c>
      <c r="F536" s="2" t="n">
        <v>7152</v>
      </c>
      <c r="G536" s="2" t="n">
        <v>104.94</v>
      </c>
      <c r="H536" s="2" t="n">
        <v>68</v>
      </c>
      <c r="I536" s="2" t="n">
        <v>80</v>
      </c>
      <c r="J536" s="2" t="inlineStr">
        <is>
          <t>GPA</t>
        </is>
      </c>
    </row>
    <row r="537">
      <c r="A537" s="2" t="n">
        <v>7</v>
      </c>
      <c r="B537" s="2" t="n">
        <v>1942</v>
      </c>
      <c r="C537" s="2" t="inlineStr">
        <is>
          <t>SEPARACAO</t>
        </is>
      </c>
      <c r="D537" s="2" t="n">
        <v>5957893</v>
      </c>
      <c r="E537" s="2" t="inlineStr">
        <is>
          <t>Paulo Dos Santos Stefano</t>
        </is>
      </c>
      <c r="F537" s="2" t="n">
        <v>9289</v>
      </c>
      <c r="G537" s="2" t="n">
        <v>109.99</v>
      </c>
      <c r="H537" s="2" t="n">
        <v>84</v>
      </c>
      <c r="I537" s="2" t="n">
        <v>80</v>
      </c>
      <c r="J537" s="2" t="inlineStr">
        <is>
          <t>GPA</t>
        </is>
      </c>
    </row>
    <row r="538">
      <c r="A538" s="2" t="n">
        <v>7</v>
      </c>
      <c r="B538" s="2" t="n">
        <v>1942</v>
      </c>
      <c r="C538" s="2" t="inlineStr">
        <is>
          <t>SEPARACAO</t>
        </is>
      </c>
      <c r="D538" s="2" t="n">
        <v>5965004</v>
      </c>
      <c r="E538" s="2" t="inlineStr">
        <is>
          <t>Paulo Ubiratan Moreira Delucio</t>
        </is>
      </c>
      <c r="F538" s="2" t="n">
        <v>735</v>
      </c>
      <c r="G538" s="2" t="n">
        <v>14.37</v>
      </c>
      <c r="H538" s="2" t="n">
        <v>51</v>
      </c>
      <c r="I538" s="2" t="n">
        <v>80</v>
      </c>
      <c r="J538" s="2" t="inlineStr">
        <is>
          <t>GPA</t>
        </is>
      </c>
    </row>
    <row r="539">
      <c r="A539" s="2" t="n">
        <v>7</v>
      </c>
      <c r="B539" s="2" t="n">
        <v>1942</v>
      </c>
      <c r="C539" s="2" t="inlineStr">
        <is>
          <t>SEPARACAO</t>
        </is>
      </c>
      <c r="D539" s="2" t="n">
        <v>5968704</v>
      </c>
      <c r="E539" s="2" t="inlineStr">
        <is>
          <t>Rafael De Jesus Silva</t>
        </is>
      </c>
      <c r="F539" s="2" t="n">
        <v>5905</v>
      </c>
      <c r="G539" s="2" t="n">
        <v>110.56</v>
      </c>
      <c r="H539" s="2" t="n">
        <v>53</v>
      </c>
      <c r="I539" s="2" t="n">
        <v>80</v>
      </c>
      <c r="J539" s="2" t="inlineStr">
        <is>
          <t>GPA</t>
        </is>
      </c>
    </row>
    <row r="540">
      <c r="A540" s="2" t="n">
        <v>7</v>
      </c>
      <c r="B540" s="2" t="n">
        <v>1942</v>
      </c>
      <c r="C540" s="2" t="inlineStr">
        <is>
          <t>SEPARACAO</t>
        </is>
      </c>
      <c r="D540" s="2" t="n">
        <v>5971152</v>
      </c>
      <c r="E540" s="2" t="inlineStr">
        <is>
          <t>Pedro Henrique Goncalves Lopes</t>
        </is>
      </c>
      <c r="F540" s="2" t="n">
        <v>2015</v>
      </c>
      <c r="G540" s="2" t="n">
        <v>21.08</v>
      </c>
      <c r="H540" s="2" t="n">
        <v>96</v>
      </c>
      <c r="I540" s="2" t="n">
        <v>80</v>
      </c>
      <c r="J540" s="2" t="inlineStr">
        <is>
          <t>GPA</t>
        </is>
      </c>
    </row>
    <row r="541">
      <c r="A541" s="2" t="n">
        <v>7</v>
      </c>
      <c r="B541" s="2" t="n">
        <v>1942</v>
      </c>
      <c r="C541" s="2" t="inlineStr">
        <is>
          <t>SEPARACAO</t>
        </is>
      </c>
      <c r="D541" s="2" t="n">
        <v>5973589</v>
      </c>
      <c r="E541" s="2" t="inlineStr">
        <is>
          <t>Gabriel Henrique De Jesus</t>
        </is>
      </c>
      <c r="F541" s="2" t="n">
        <v>153</v>
      </c>
      <c r="G541" s="2" t="n">
        <v>4.77</v>
      </c>
      <c r="H541" s="2" t="n">
        <v>32</v>
      </c>
      <c r="I541" s="2" t="n">
        <v>80</v>
      </c>
      <c r="J541" s="2" t="inlineStr">
        <is>
          <t>GPA</t>
        </is>
      </c>
    </row>
    <row r="542">
      <c r="A542" s="2" t="n">
        <v>7</v>
      </c>
      <c r="B542" s="2" t="n">
        <v>1942</v>
      </c>
      <c r="C542" s="2" t="inlineStr">
        <is>
          <t>SEPARACAO</t>
        </is>
      </c>
      <c r="D542" s="2" t="n">
        <v>5977495</v>
      </c>
      <c r="E542" s="2" t="inlineStr">
        <is>
          <t>Caua David Lopes</t>
        </is>
      </c>
      <c r="F542" s="2" t="n">
        <v>5417</v>
      </c>
      <c r="G542" s="2" t="n">
        <v>94.69</v>
      </c>
      <c r="H542" s="2" t="n">
        <v>57</v>
      </c>
      <c r="I542" s="2" t="n">
        <v>80</v>
      </c>
      <c r="J542" s="2" t="inlineStr">
        <is>
          <t>GPA</t>
        </is>
      </c>
    </row>
    <row r="543">
      <c r="A543" s="2" t="n">
        <v>7</v>
      </c>
      <c r="B543" s="2" t="n">
        <v>1942</v>
      </c>
      <c r="C543" s="2" t="inlineStr">
        <is>
          <t>SEPARACAO</t>
        </is>
      </c>
      <c r="D543" s="2" t="n">
        <v>5977606</v>
      </c>
      <c r="E543" s="2" t="inlineStr">
        <is>
          <t>Silvanez De Oliveira</t>
        </is>
      </c>
      <c r="F543" s="2" t="n">
        <v>9368</v>
      </c>
      <c r="G543" s="2" t="n">
        <v>140.19</v>
      </c>
      <c r="H543" s="2" t="n">
        <v>67</v>
      </c>
      <c r="I543" s="2" t="n">
        <v>80</v>
      </c>
      <c r="J543" s="2" t="inlineStr">
        <is>
          <t>GPA</t>
        </is>
      </c>
    </row>
    <row r="544">
      <c r="A544" s="2" t="n">
        <v>7</v>
      </c>
      <c r="B544" s="2" t="n">
        <v>1942</v>
      </c>
      <c r="C544" s="2" t="inlineStr">
        <is>
          <t>SEPARACAO</t>
        </is>
      </c>
      <c r="D544" s="2" t="n">
        <v>5980500</v>
      </c>
      <c r="E544" s="2" t="inlineStr">
        <is>
          <t>Jean Lucas Dos Santos Correia</t>
        </is>
      </c>
      <c r="F544" s="2" t="n">
        <v>5098</v>
      </c>
      <c r="G544" s="2" t="n">
        <v>127.05</v>
      </c>
      <c r="H544" s="2" t="n">
        <v>40</v>
      </c>
      <c r="I544" s="2" t="n">
        <v>80</v>
      </c>
      <c r="J544" s="2" t="inlineStr">
        <is>
          <t>GPA</t>
        </is>
      </c>
    </row>
    <row r="545">
      <c r="A545" s="2" t="n">
        <v>7</v>
      </c>
      <c r="B545" s="2" t="n">
        <v>1942</v>
      </c>
      <c r="C545" s="2" t="inlineStr">
        <is>
          <t>SEPARACAO</t>
        </is>
      </c>
      <c r="D545" s="2" t="n">
        <v>5983479</v>
      </c>
      <c r="E545" s="2" t="inlineStr">
        <is>
          <t>Caio Giovanni Alves De Oliveira</t>
        </is>
      </c>
      <c r="F545" s="2" t="n">
        <v>5083</v>
      </c>
      <c r="G545" s="2" t="n">
        <v>86.65000000000001</v>
      </c>
      <c r="H545" s="2" t="n">
        <v>59</v>
      </c>
      <c r="I545" s="2" t="n">
        <v>80</v>
      </c>
      <c r="J545" s="2" t="inlineStr">
        <is>
          <t>GPA</t>
        </is>
      </c>
    </row>
    <row r="546">
      <c r="A546" s="2" t="n">
        <v>7</v>
      </c>
      <c r="B546" s="2" t="n">
        <v>1942</v>
      </c>
      <c r="C546" s="2" t="inlineStr">
        <is>
          <t>SEPARACAO</t>
        </is>
      </c>
      <c r="D546" s="2" t="n">
        <v>5984149</v>
      </c>
      <c r="E546" s="2" t="inlineStr">
        <is>
          <t>Victor De Oliveira Mota</t>
        </is>
      </c>
      <c r="F546" s="2" t="n">
        <v>5233</v>
      </c>
      <c r="G546" s="2" t="n">
        <v>80.91</v>
      </c>
      <c r="H546" s="2" t="n">
        <v>65</v>
      </c>
      <c r="I546" s="2" t="n">
        <v>80</v>
      </c>
      <c r="J546" s="2" t="inlineStr">
        <is>
          <t>GPA</t>
        </is>
      </c>
    </row>
    <row r="547">
      <c r="A547" s="2" t="n">
        <v>7</v>
      </c>
      <c r="B547" s="2" t="n">
        <v>1942</v>
      </c>
      <c r="C547" s="2" t="inlineStr">
        <is>
          <t>SEPARACAO</t>
        </is>
      </c>
      <c r="D547" s="2" t="n">
        <v>5984742</v>
      </c>
      <c r="E547" s="2" t="inlineStr">
        <is>
          <t>Diogo Lopes Cerqueira</t>
        </is>
      </c>
      <c r="F547" s="2" t="n">
        <v>9219</v>
      </c>
      <c r="G547" s="2" t="n">
        <v>118.91</v>
      </c>
      <c r="H547" s="2" t="n">
        <v>78</v>
      </c>
      <c r="I547" s="2" t="n">
        <v>80</v>
      </c>
      <c r="J547" s="2" t="inlineStr">
        <is>
          <t>GPA</t>
        </is>
      </c>
    </row>
    <row r="548">
      <c r="A548" s="2" t="n">
        <v>7</v>
      </c>
      <c r="B548" s="2" t="n">
        <v>1942</v>
      </c>
      <c r="C548" s="2" t="inlineStr">
        <is>
          <t>SEPARACAO</t>
        </is>
      </c>
      <c r="D548" s="2" t="n">
        <v>5990327</v>
      </c>
      <c r="E548" s="2" t="inlineStr">
        <is>
          <t>Guilherme Costa Marcelino</t>
        </is>
      </c>
      <c r="F548" s="2" t="n">
        <v>8689</v>
      </c>
      <c r="G548" s="2" t="n">
        <v>114.14</v>
      </c>
      <c r="H548" s="2" t="n">
        <v>76</v>
      </c>
      <c r="I548" s="2" t="n">
        <v>80</v>
      </c>
      <c r="J548" s="2" t="inlineStr">
        <is>
          <t>GPA</t>
        </is>
      </c>
    </row>
    <row r="549">
      <c r="A549" s="2" t="n">
        <v>7</v>
      </c>
      <c r="B549" s="2" t="n">
        <v>1942</v>
      </c>
      <c r="C549" s="2" t="inlineStr">
        <is>
          <t>SEPARACAO</t>
        </is>
      </c>
      <c r="D549" s="2" t="n">
        <v>5990653</v>
      </c>
      <c r="E549" s="2" t="inlineStr">
        <is>
          <t>Alan Da Silva Veras</t>
        </is>
      </c>
      <c r="F549" s="2" t="n">
        <v>5413</v>
      </c>
      <c r="G549" s="2" t="n">
        <v>113.22</v>
      </c>
      <c r="H549" s="2" t="n">
        <v>48</v>
      </c>
      <c r="I549" s="2" t="n">
        <v>80</v>
      </c>
      <c r="J549" s="2" t="inlineStr">
        <is>
          <t>GPA</t>
        </is>
      </c>
    </row>
    <row r="550">
      <c r="A550" s="2" t="n">
        <v>7</v>
      </c>
      <c r="B550" s="2" t="n">
        <v>1942</v>
      </c>
      <c r="C550" s="2" t="inlineStr">
        <is>
          <t>SEPARACAO</t>
        </is>
      </c>
      <c r="D550" s="2" t="n">
        <v>5991757</v>
      </c>
      <c r="E550" s="2" t="inlineStr">
        <is>
          <t>Gustavo Lima Da Silva</t>
        </is>
      </c>
      <c r="F550" s="2" t="n">
        <v>3724</v>
      </c>
      <c r="G550" s="2" t="n">
        <v>57.13</v>
      </c>
      <c r="H550" s="2" t="n">
        <v>65</v>
      </c>
      <c r="I550" s="2" t="n">
        <v>80</v>
      </c>
      <c r="J550" s="2" t="inlineStr">
        <is>
          <t>GPA</t>
        </is>
      </c>
    </row>
    <row r="551">
      <c r="A551" s="2" t="n">
        <v>7</v>
      </c>
      <c r="B551" s="2" t="n">
        <v>1942</v>
      </c>
      <c r="C551" s="2" t="inlineStr">
        <is>
          <t>SEPARACAO</t>
        </is>
      </c>
      <c r="D551" s="2" t="n">
        <v>5992567</v>
      </c>
      <c r="E551" s="2" t="inlineStr">
        <is>
          <t>Luiz Sergio Ribeiro Gaspar Doble</t>
        </is>
      </c>
      <c r="F551" s="2" t="n">
        <v>4808</v>
      </c>
      <c r="G551" s="2" t="n">
        <v>70.13</v>
      </c>
      <c r="H551" s="2" t="n">
        <v>69</v>
      </c>
      <c r="I551" s="2" t="n">
        <v>80</v>
      </c>
      <c r="J551" s="2" t="inlineStr">
        <is>
          <t>GPA</t>
        </is>
      </c>
    </row>
    <row r="552">
      <c r="A552" s="2" t="n">
        <v>7</v>
      </c>
      <c r="B552" s="2" t="n">
        <v>1942</v>
      </c>
      <c r="C552" s="2" t="inlineStr">
        <is>
          <t>SEPARACAO</t>
        </is>
      </c>
      <c r="D552" s="2" t="n">
        <v>5994373</v>
      </c>
      <c r="E552" s="2" t="inlineStr">
        <is>
          <t>Victor Vinicius Junqueira</t>
        </is>
      </c>
      <c r="F552" s="2" t="n">
        <v>7576</v>
      </c>
      <c r="G552" s="2" t="n">
        <v>108.45</v>
      </c>
      <c r="H552" s="2" t="n">
        <v>70</v>
      </c>
      <c r="I552" s="2" t="n">
        <v>80</v>
      </c>
      <c r="J552" s="2" t="inlineStr">
        <is>
          <t>GPA</t>
        </is>
      </c>
    </row>
    <row r="553">
      <c r="A553" s="2" t="n">
        <v>7</v>
      </c>
      <c r="B553" s="2" t="n">
        <v>1942</v>
      </c>
      <c r="C553" s="2" t="inlineStr">
        <is>
          <t>SEPARACAO</t>
        </is>
      </c>
      <c r="D553" s="2" t="n">
        <v>5995795</v>
      </c>
      <c r="E553" s="2" t="inlineStr">
        <is>
          <t>Jorge Antonio Quijada Perez</t>
        </is>
      </c>
      <c r="F553" s="2" t="n">
        <v>7987</v>
      </c>
      <c r="G553" s="2" t="n">
        <v>115.53</v>
      </c>
      <c r="H553" s="2" t="n">
        <v>69</v>
      </c>
      <c r="I553" s="2" t="n">
        <v>80</v>
      </c>
      <c r="J553" s="2" t="inlineStr">
        <is>
          <t>GPA</t>
        </is>
      </c>
    </row>
    <row r="554">
      <c r="A554" s="2" t="n">
        <v>7</v>
      </c>
      <c r="B554" s="2" t="n">
        <v>1942</v>
      </c>
      <c r="C554" s="2" t="inlineStr">
        <is>
          <t>SEPARACAO</t>
        </is>
      </c>
      <c r="D554" s="2" t="n">
        <v>5996848</v>
      </c>
      <c r="E554" s="2" t="inlineStr">
        <is>
          <t>Bruno Rodrigues Anaia</t>
        </is>
      </c>
      <c r="F554" s="2" t="n">
        <v>7126</v>
      </c>
      <c r="G554" s="2" t="n">
        <v>97.18000000000001</v>
      </c>
      <c r="H554" s="2" t="n">
        <v>73</v>
      </c>
      <c r="I554" s="2" t="n">
        <v>80</v>
      </c>
      <c r="J554" s="2" t="inlineStr">
        <is>
          <t>GPA</t>
        </is>
      </c>
    </row>
    <row r="555">
      <c r="A555" s="2" t="n">
        <v>7</v>
      </c>
      <c r="B555" s="2" t="n">
        <v>1942</v>
      </c>
      <c r="C555" s="2" t="inlineStr">
        <is>
          <t>SEPARACAO</t>
        </is>
      </c>
      <c r="D555" s="2" t="n">
        <v>5997216</v>
      </c>
      <c r="E555" s="2" t="inlineStr">
        <is>
          <t>Marcio Vinicius Barboza De Lima</t>
        </is>
      </c>
      <c r="F555" s="2" t="n">
        <v>2952</v>
      </c>
      <c r="G555" s="2" t="n">
        <v>72.19</v>
      </c>
      <c r="H555" s="2" t="n">
        <v>41</v>
      </c>
      <c r="I555" s="2" t="n">
        <v>80</v>
      </c>
      <c r="J555" s="2" t="inlineStr">
        <is>
          <t>GPA</t>
        </is>
      </c>
    </row>
    <row r="556">
      <c r="A556" s="2" t="n">
        <v>7</v>
      </c>
      <c r="B556" s="2" t="n">
        <v>1942</v>
      </c>
      <c r="C556" s="2" t="inlineStr">
        <is>
          <t>SEPARACAO</t>
        </is>
      </c>
      <c r="D556" s="2" t="n">
        <v>5997291</v>
      </c>
      <c r="E556" s="2" t="inlineStr">
        <is>
          <t>Carlos Henrique Pinheiro De Souza</t>
        </is>
      </c>
      <c r="F556" s="2" t="n">
        <v>6532</v>
      </c>
      <c r="G556" s="2" t="n">
        <v>108</v>
      </c>
      <c r="H556" s="2" t="n">
        <v>60</v>
      </c>
      <c r="I556" s="2" t="n">
        <v>80</v>
      </c>
      <c r="J556" s="2" t="inlineStr">
        <is>
          <t>GPA</t>
        </is>
      </c>
    </row>
    <row r="557">
      <c r="A557" s="2" t="n">
        <v>7</v>
      </c>
      <c r="B557" s="2" t="n">
        <v>1942</v>
      </c>
      <c r="C557" s="2" t="inlineStr">
        <is>
          <t>SEPARACAO</t>
        </is>
      </c>
      <c r="D557" s="2" t="n">
        <v>5997909</v>
      </c>
      <c r="E557" s="2" t="inlineStr">
        <is>
          <t>Matheus Roberto Ferreira</t>
        </is>
      </c>
      <c r="F557" s="2" t="n">
        <v>8090</v>
      </c>
      <c r="G557" s="2" t="n">
        <v>116.85</v>
      </c>
      <c r="H557" s="2" t="n">
        <v>69</v>
      </c>
      <c r="I557" s="2" t="n">
        <v>80</v>
      </c>
      <c r="J557" s="2" t="inlineStr">
        <is>
          <t>GPA</t>
        </is>
      </c>
    </row>
    <row r="558">
      <c r="A558" s="2" t="n">
        <v>7</v>
      </c>
      <c r="B558" s="2" t="n">
        <v>1942</v>
      </c>
      <c r="C558" s="2" t="inlineStr">
        <is>
          <t>SEPARACAO</t>
        </is>
      </c>
      <c r="D558" s="2" t="n">
        <v>5998034</v>
      </c>
      <c r="E558" s="2" t="inlineStr">
        <is>
          <t>Rodrigo De Matos</t>
        </is>
      </c>
      <c r="F558" s="2" t="n">
        <v>1400</v>
      </c>
      <c r="G558" s="2" t="n">
        <v>28.28</v>
      </c>
      <c r="H558" s="2" t="n">
        <v>50</v>
      </c>
      <c r="I558" s="2" t="n">
        <v>80</v>
      </c>
      <c r="J558" s="2" t="inlineStr">
        <is>
          <t>GPA</t>
        </is>
      </c>
    </row>
    <row r="559">
      <c r="A559" s="2" t="n">
        <v>7</v>
      </c>
      <c r="B559" s="2" t="n">
        <v>1942</v>
      </c>
      <c r="C559" s="2" t="inlineStr">
        <is>
          <t>SEPARACAO</t>
        </is>
      </c>
      <c r="D559" s="2" t="n">
        <v>5998204</v>
      </c>
      <c r="E559" s="2" t="inlineStr">
        <is>
          <t>Paulo Henrique Rodrigues Dos Santos</t>
        </is>
      </c>
      <c r="F559" s="2" t="n">
        <v>6185</v>
      </c>
      <c r="G559" s="2" t="n">
        <v>125.25</v>
      </c>
      <c r="H559" s="2" t="n">
        <v>49</v>
      </c>
      <c r="I559" s="2" t="n">
        <v>80</v>
      </c>
      <c r="J559" s="2" t="inlineStr">
        <is>
          <t>GPA</t>
        </is>
      </c>
    </row>
    <row r="560">
      <c r="A560" s="2" t="n">
        <v>7</v>
      </c>
      <c r="B560" s="2" t="n">
        <v>1942</v>
      </c>
      <c r="C560" s="2" t="inlineStr">
        <is>
          <t>SEPARACAO</t>
        </is>
      </c>
      <c r="D560" s="2" t="n">
        <v>5998301</v>
      </c>
      <c r="E560" s="2" t="inlineStr">
        <is>
          <t>Weslley Henrique Santino De Atayde</t>
        </is>
      </c>
      <c r="F560" s="2" t="n">
        <v>3587</v>
      </c>
      <c r="G560" s="2" t="n">
        <v>86</v>
      </c>
      <c r="H560" s="2" t="n">
        <v>42</v>
      </c>
      <c r="I560" s="2" t="n">
        <v>80</v>
      </c>
      <c r="J560" s="2" t="inlineStr">
        <is>
          <t>GPA</t>
        </is>
      </c>
    </row>
    <row r="561">
      <c r="A561" s="2" t="n">
        <v>7</v>
      </c>
      <c r="B561" s="2" t="n">
        <v>1942</v>
      </c>
      <c r="C561" s="2" t="inlineStr">
        <is>
          <t>SEPARACAO</t>
        </is>
      </c>
      <c r="D561" s="2" t="n">
        <v>5998611</v>
      </c>
      <c r="E561" s="2" t="inlineStr">
        <is>
          <t>Jose Guilherme Oliveira Da Silva</t>
        </is>
      </c>
      <c r="F561" s="2" t="n">
        <v>5910</v>
      </c>
      <c r="G561" s="2" t="n">
        <v>93.59</v>
      </c>
      <c r="H561" s="2" t="n">
        <v>63</v>
      </c>
      <c r="I561" s="2" t="n">
        <v>80</v>
      </c>
      <c r="J561" s="2" t="inlineStr">
        <is>
          <t>GPA</t>
        </is>
      </c>
    </row>
    <row r="562">
      <c r="A562" s="2" t="n">
        <v>7</v>
      </c>
      <c r="B562" s="2" t="n">
        <v>1942</v>
      </c>
      <c r="C562" s="2" t="inlineStr">
        <is>
          <t>SEPARACAO</t>
        </is>
      </c>
      <c r="D562" s="2" t="n">
        <v>6000975</v>
      </c>
      <c r="E562" s="2" t="inlineStr">
        <is>
          <t>Gustavo Da Silva Martineli</t>
        </is>
      </c>
      <c r="F562" s="2" t="n">
        <v>1764</v>
      </c>
      <c r="G562" s="2" t="n">
        <v>30.28</v>
      </c>
      <c r="H562" s="2" t="n">
        <v>58</v>
      </c>
      <c r="I562" s="2" t="n">
        <v>80</v>
      </c>
      <c r="J562" s="2" t="inlineStr">
        <is>
          <t>GPA</t>
        </is>
      </c>
    </row>
    <row r="563">
      <c r="A563" s="2" t="n">
        <v>7</v>
      </c>
      <c r="B563" s="2" t="n">
        <v>1942</v>
      </c>
      <c r="C563" s="2" t="inlineStr">
        <is>
          <t>SEPARACAO</t>
        </is>
      </c>
      <c r="D563" s="2" t="n">
        <v>6004032</v>
      </c>
      <c r="E563" s="2" t="inlineStr">
        <is>
          <t>Gabriel Theodoro Da Silva</t>
        </is>
      </c>
      <c r="F563" s="2" t="n">
        <v>1216</v>
      </c>
      <c r="G563" s="2" t="n">
        <v>30.42</v>
      </c>
      <c r="H563" s="2" t="n">
        <v>40</v>
      </c>
      <c r="I563" s="2" t="n">
        <v>80</v>
      </c>
      <c r="J563" s="2" t="inlineStr">
        <is>
          <t>GPA</t>
        </is>
      </c>
    </row>
    <row r="564">
      <c r="A564" s="2" t="n">
        <v>7</v>
      </c>
      <c r="B564" s="2" t="n">
        <v>1942</v>
      </c>
      <c r="C564" s="2" t="inlineStr">
        <is>
          <t>SEPARACAO</t>
        </is>
      </c>
      <c r="D564" s="2" t="n">
        <v>6005195</v>
      </c>
      <c r="E564" s="2" t="inlineStr">
        <is>
          <t>Lucas Daniel Santos Moura</t>
        </is>
      </c>
      <c r="F564" s="2" t="n">
        <v>1141</v>
      </c>
      <c r="G564" s="2" t="n">
        <v>21.3</v>
      </c>
      <c r="H564" s="2" t="n">
        <v>54</v>
      </c>
      <c r="I564" s="2" t="n">
        <v>80</v>
      </c>
      <c r="J564" s="2" t="inlineStr">
        <is>
          <t>GPA</t>
        </is>
      </c>
    </row>
    <row r="565">
      <c r="A565" s="2" t="n">
        <v>7</v>
      </c>
      <c r="B565" s="2" t="n">
        <v>1942</v>
      </c>
      <c r="C565" s="2" t="inlineStr">
        <is>
          <t>SEPARACAO</t>
        </is>
      </c>
      <c r="D565" s="2" t="n">
        <v>6005225</v>
      </c>
      <c r="E565" s="2" t="inlineStr">
        <is>
          <t>Alan Correia Queiroz</t>
        </is>
      </c>
      <c r="F565" s="2" t="n">
        <v>2749</v>
      </c>
      <c r="G565" s="2" t="n">
        <v>31.18</v>
      </c>
      <c r="H565" s="2" t="n">
        <v>88</v>
      </c>
      <c r="I565" s="2" t="n">
        <v>80</v>
      </c>
      <c r="J565" s="2" t="inlineStr">
        <is>
          <t>GPA</t>
        </is>
      </c>
    </row>
    <row r="566">
      <c r="A566" s="2" t="n">
        <v>7</v>
      </c>
      <c r="B566" s="2" t="n">
        <v>1942</v>
      </c>
      <c r="C566" s="2" t="inlineStr">
        <is>
          <t>SEPARACAO</t>
        </is>
      </c>
      <c r="D566" s="2" t="n">
        <v>6005365</v>
      </c>
      <c r="E566" s="2" t="inlineStr">
        <is>
          <t>Ingrid Franciele Dos Santos Costa</t>
        </is>
      </c>
      <c r="F566" s="2" t="n">
        <v>2628</v>
      </c>
      <c r="G566" s="2" t="n">
        <v>45.99</v>
      </c>
      <c r="H566" s="2" t="n">
        <v>57</v>
      </c>
      <c r="I566" s="2" t="n">
        <v>80</v>
      </c>
      <c r="J566" s="2" t="inlineStr">
        <is>
          <t>GPA</t>
        </is>
      </c>
    </row>
    <row r="567">
      <c r="A567" s="2" t="n">
        <v>7</v>
      </c>
      <c r="B567" s="2" t="n">
        <v>1942</v>
      </c>
      <c r="C567" s="2" t="inlineStr">
        <is>
          <t>SEPARACAO</t>
        </is>
      </c>
      <c r="D567" s="2" t="n">
        <v>6008526</v>
      </c>
      <c r="E567" s="2" t="inlineStr">
        <is>
          <t>Keldryn Victor Jose De Souza</t>
        </is>
      </c>
      <c r="F567" s="2" t="n">
        <v>1452</v>
      </c>
      <c r="G567" s="2" t="n">
        <v>31.75</v>
      </c>
      <c r="H567" s="2" t="n">
        <v>46</v>
      </c>
      <c r="I567" s="2" t="n">
        <v>80</v>
      </c>
      <c r="J567" s="2" t="inlineStr">
        <is>
          <t>GPA</t>
        </is>
      </c>
    </row>
    <row r="568">
      <c r="A568" s="2" t="n">
        <v>7</v>
      </c>
      <c r="B568" s="2" t="n">
        <v>1942</v>
      </c>
      <c r="C568" s="2" t="inlineStr">
        <is>
          <t>SEPARACAO</t>
        </is>
      </c>
      <c r="D568" s="2" t="n">
        <v>6010474</v>
      </c>
      <c r="E568" s="2" t="inlineStr">
        <is>
          <t>Wendew Luiz Franco Campos</t>
        </is>
      </c>
      <c r="F568" s="2" t="n">
        <v>990</v>
      </c>
      <c r="G568" s="2" t="n">
        <v>24.53</v>
      </c>
      <c r="H568" s="2" t="n">
        <v>40</v>
      </c>
      <c r="I568" s="2" t="n">
        <v>80</v>
      </c>
      <c r="J568" s="2" t="inlineStr">
        <is>
          <t>GPA</t>
        </is>
      </c>
    </row>
    <row r="569">
      <c r="A569" s="2" t="n">
        <v>7</v>
      </c>
      <c r="B569" s="2" t="n">
        <v>1942</v>
      </c>
      <c r="C569" s="2" t="inlineStr">
        <is>
          <t>SEPARACAO</t>
        </is>
      </c>
      <c r="D569" s="2" t="n">
        <v>6011080</v>
      </c>
      <c r="E569" s="2" t="inlineStr">
        <is>
          <t>Felipe Santos Da Silva</t>
        </is>
      </c>
      <c r="F569" s="2" t="n">
        <v>830</v>
      </c>
      <c r="G569" s="2" t="n">
        <v>21.88</v>
      </c>
      <c r="H569" s="2" t="n">
        <v>38</v>
      </c>
      <c r="I569" s="2" t="n">
        <v>80</v>
      </c>
      <c r="J569" s="2" t="inlineStr">
        <is>
          <t>GPA</t>
        </is>
      </c>
    </row>
    <row r="570">
      <c r="A570" s="2" t="n">
        <v>7</v>
      </c>
      <c r="B570" s="2" t="n">
        <v>1942</v>
      </c>
      <c r="C570" s="2" t="inlineStr">
        <is>
          <t>SEPARACAO</t>
        </is>
      </c>
      <c r="D570" s="2" t="n">
        <v>6012310</v>
      </c>
      <c r="E570" s="2" t="inlineStr">
        <is>
          <t>Rayane Cristina Pupulin Martins Oliveira</t>
        </is>
      </c>
      <c r="F570" s="2" t="n">
        <v>1058</v>
      </c>
      <c r="G570" s="2" t="n">
        <v>22.42</v>
      </c>
      <c r="H570" s="2" t="n">
        <v>47</v>
      </c>
      <c r="I570" s="2" t="n">
        <v>80</v>
      </c>
      <c r="J570" s="2" t="inlineStr">
        <is>
          <t>GPA</t>
        </is>
      </c>
    </row>
    <row r="571">
      <c r="A571" s="2" t="n">
        <v>7</v>
      </c>
      <c r="B571" s="2" t="n">
        <v>1942</v>
      </c>
      <c r="C571" s="2" t="inlineStr">
        <is>
          <t>SEPARACAO</t>
        </is>
      </c>
      <c r="D571" s="2" t="n">
        <v>6014410</v>
      </c>
      <c r="E571" s="2" t="inlineStr">
        <is>
          <t>Victor Hugo Rodrigues Da Silva</t>
        </is>
      </c>
      <c r="F571" s="2" t="n">
        <v>1445</v>
      </c>
      <c r="G571" s="2" t="n">
        <v>25.75</v>
      </c>
      <c r="H571" s="2" t="n">
        <v>56</v>
      </c>
      <c r="I571" s="2" t="n">
        <v>80</v>
      </c>
      <c r="J571" s="2" t="inlineStr">
        <is>
          <t>GPA</t>
        </is>
      </c>
    </row>
    <row r="572">
      <c r="A572" s="2" t="n">
        <v>7</v>
      </c>
      <c r="B572" s="2" t="n">
        <v>1942</v>
      </c>
      <c r="C572" s="2" t="inlineStr">
        <is>
          <t>CARREGAMENTO</t>
        </is>
      </c>
      <c r="D572" s="2" t="n">
        <v>687013</v>
      </c>
      <c r="E572" s="2" t="inlineStr">
        <is>
          <t>ALESSANDRO DE SOUSA BINA</t>
        </is>
      </c>
      <c r="F572" s="2" t="n">
        <v>120</v>
      </c>
      <c r="G572" s="2" t="n">
        <v>0.46</v>
      </c>
      <c r="H572" s="2" t="n">
        <v>261</v>
      </c>
      <c r="I572" s="2" t="n">
        <v>22</v>
      </c>
      <c r="J572" s="2" t="inlineStr">
        <is>
          <t>GPA</t>
        </is>
      </c>
    </row>
    <row r="573">
      <c r="A573" s="2" t="n">
        <v>7</v>
      </c>
      <c r="B573" s="2" t="n">
        <v>1942</v>
      </c>
      <c r="C573" s="2" t="inlineStr">
        <is>
          <t>SEPARACAO</t>
        </is>
      </c>
      <c r="D573" s="2" t="n">
        <v>642339</v>
      </c>
      <c r="E573" s="2" t="inlineStr">
        <is>
          <t>MARDONIO DE SOUZA SILVA</t>
        </is>
      </c>
      <c r="F573" s="2" t="n">
        <v>1042</v>
      </c>
      <c r="G573" s="2" t="n">
        <v>9.720000000000001</v>
      </c>
      <c r="H573" s="2" t="n">
        <v>107</v>
      </c>
      <c r="I573" s="2" t="n">
        <v>80</v>
      </c>
      <c r="J573" s="2" t="inlineStr">
        <is>
          <t>GPA</t>
        </is>
      </c>
    </row>
    <row r="574">
      <c r="A574" s="2" t="n">
        <v>7</v>
      </c>
      <c r="B574" s="2" t="n">
        <v>1942</v>
      </c>
      <c r="C574" s="2" t="inlineStr">
        <is>
          <t>CARREGAMENTO</t>
        </is>
      </c>
      <c r="D574" s="2" t="n">
        <v>4918797</v>
      </c>
      <c r="E574" s="2" t="inlineStr">
        <is>
          <t>MOISES SANTOS DE MOURA</t>
        </is>
      </c>
      <c r="F574" s="2" t="n">
        <v>10</v>
      </c>
      <c r="G574" s="2" t="n">
        <v>0.2</v>
      </c>
      <c r="H574" s="2" t="n">
        <v>50</v>
      </c>
      <c r="I574" s="2" t="n">
        <v>22</v>
      </c>
      <c r="J574" s="2" t="inlineStr">
        <is>
          <t>GPA</t>
        </is>
      </c>
    </row>
    <row r="575">
      <c r="A575" s="2" t="n">
        <v>7</v>
      </c>
      <c r="B575" s="2" t="n">
        <v>1942</v>
      </c>
      <c r="C575" s="2" t="inlineStr">
        <is>
          <t>SEPARACAO</t>
        </is>
      </c>
      <c r="D575" s="2" t="n">
        <v>687013</v>
      </c>
      <c r="E575" s="2" t="inlineStr">
        <is>
          <t>ALESSANDRO DE SOUSA BINA</t>
        </is>
      </c>
      <c r="F575" s="2" t="n">
        <v>141</v>
      </c>
      <c r="G575" s="2" t="n">
        <v>2.79</v>
      </c>
      <c r="H575" s="2" t="n">
        <v>51</v>
      </c>
      <c r="I575" s="2" t="n">
        <v>80</v>
      </c>
      <c r="J575" s="2" t="inlineStr">
        <is>
          <t>GPA</t>
        </is>
      </c>
    </row>
    <row r="576">
      <c r="A576" s="2" t="n">
        <v>7</v>
      </c>
      <c r="B576" s="2" t="n">
        <v>1942</v>
      </c>
      <c r="C576" s="2" t="inlineStr">
        <is>
          <t>PUXADA RECEB</t>
        </is>
      </c>
      <c r="D576" s="2" t="n">
        <v>690554</v>
      </c>
      <c r="E576" s="2" t="inlineStr">
        <is>
          <t>Andre Gomes Lima</t>
        </is>
      </c>
      <c r="F576" s="2" t="n">
        <v>15</v>
      </c>
      <c r="G576" s="2" t="n">
        <v>0.76</v>
      </c>
      <c r="H576" s="2" t="n">
        <v>20</v>
      </c>
      <c r="I576" s="2" t="n">
        <v>16</v>
      </c>
      <c r="J576" s="2" t="inlineStr">
        <is>
          <t>GPA</t>
        </is>
      </c>
    </row>
    <row r="577">
      <c r="A577" s="2" t="n">
        <v>7</v>
      </c>
      <c r="B577" s="2" t="n">
        <v>1942</v>
      </c>
      <c r="C577" s="2" t="inlineStr">
        <is>
          <t>RECEBIMENTO</t>
        </is>
      </c>
      <c r="D577" s="2" t="n">
        <v>690554</v>
      </c>
      <c r="E577" s="2" t="inlineStr">
        <is>
          <t>Andre Gomes Lima</t>
        </is>
      </c>
      <c r="F577" s="2" t="n">
        <v>4729</v>
      </c>
      <c r="G577" s="2" t="n">
        <v>106.19</v>
      </c>
      <c r="H577" s="2" t="n">
        <v>45</v>
      </c>
      <c r="I577" s="2" t="n">
        <v>17</v>
      </c>
      <c r="J577" s="2" t="inlineStr">
        <is>
          <t>GPA</t>
        </is>
      </c>
    </row>
    <row r="578">
      <c r="A578" s="2" t="n">
        <v>7</v>
      </c>
      <c r="B578" s="2" t="n">
        <v>1942</v>
      </c>
      <c r="C578" s="2" t="inlineStr">
        <is>
          <t>SEPARACAO</t>
        </is>
      </c>
      <c r="D578" s="2" t="n">
        <v>690554</v>
      </c>
      <c r="E578" s="2" t="inlineStr">
        <is>
          <t>Andre Gomes Lima</t>
        </is>
      </c>
      <c r="F578" s="2" t="n">
        <v>155</v>
      </c>
      <c r="G578" s="2" t="n">
        <v>0.91</v>
      </c>
      <c r="H578" s="2" t="n">
        <v>170</v>
      </c>
      <c r="I578" s="2" t="n">
        <v>80</v>
      </c>
      <c r="J578" s="2" t="inlineStr">
        <is>
          <t>GPA</t>
        </is>
      </c>
    </row>
    <row r="579">
      <c r="A579" s="2" t="n">
        <v>7</v>
      </c>
      <c r="B579" s="2" t="n">
        <v>1942</v>
      </c>
      <c r="C579" s="2" t="inlineStr">
        <is>
          <t>ATIVIDADE OP. EMP.</t>
        </is>
      </c>
      <c r="D579" s="2" t="n">
        <v>696054</v>
      </c>
      <c r="E579" s="2" t="inlineStr">
        <is>
          <t>AILTON MANGUEIRA DE ARAUJO</t>
        </is>
      </c>
      <c r="F579" s="2" t="n">
        <v>1948</v>
      </c>
      <c r="G579" s="2" t="n">
        <v>52.62</v>
      </c>
      <c r="H579" s="2" t="n">
        <v>37</v>
      </c>
      <c r="I579" s="2" t="n">
        <v>20</v>
      </c>
      <c r="J579" s="2" t="inlineStr">
        <is>
          <t>GPA</t>
        </is>
      </c>
    </row>
    <row r="580">
      <c r="A580" s="2" t="n">
        <v>7</v>
      </c>
      <c r="B580" s="2" t="n">
        <v>1942</v>
      </c>
      <c r="C580" s="2" t="inlineStr">
        <is>
          <t>ATIVIDADE OP. EMP.</t>
        </is>
      </c>
      <c r="D580" s="2" t="n">
        <v>85456</v>
      </c>
      <c r="E580" s="2" t="inlineStr">
        <is>
          <t>GENIVALDO MANOEL</t>
        </is>
      </c>
      <c r="F580" s="2" t="n">
        <v>1259</v>
      </c>
      <c r="G580" s="2" t="n">
        <v>72.26000000000001</v>
      </c>
      <c r="H580" s="2" t="n">
        <v>17</v>
      </c>
      <c r="I580" s="2" t="n">
        <v>20</v>
      </c>
      <c r="J580" s="2" t="inlineStr">
        <is>
          <t>GPA</t>
        </is>
      </c>
    </row>
    <row r="581">
      <c r="A581" s="2" t="n">
        <v>7</v>
      </c>
      <c r="B581" s="2" t="n">
        <v>1942</v>
      </c>
      <c r="C581" s="2" t="inlineStr">
        <is>
          <t>SEPARACAO</t>
        </is>
      </c>
      <c r="D581" s="2" t="n">
        <v>85456</v>
      </c>
      <c r="E581" s="2" t="inlineStr">
        <is>
          <t>GENIVALDO MANOEL</t>
        </is>
      </c>
      <c r="F581" s="2" t="n">
        <v>1010</v>
      </c>
      <c r="G581" s="2" t="n">
        <v>12.8</v>
      </c>
      <c r="H581" s="2" t="n">
        <v>79</v>
      </c>
      <c r="I581" s="2" t="n">
        <v>80</v>
      </c>
      <c r="J581" s="2" t="inlineStr">
        <is>
          <t>GPA</t>
        </is>
      </c>
    </row>
    <row r="582">
      <c r="A582" s="2" t="n">
        <v>7</v>
      </c>
      <c r="B582" s="2" t="n">
        <v>1953</v>
      </c>
      <c r="C582" s="2" t="inlineStr">
        <is>
          <t>SEPARACAO</t>
        </is>
      </c>
      <c r="D582" s="2" t="n">
        <v>195365</v>
      </c>
      <c r="E582" s="2" t="inlineStr">
        <is>
          <t>LUCAS DOS SANTOS COSME</t>
        </is>
      </c>
      <c r="F582" s="2" t="n">
        <v>20862</v>
      </c>
      <c r="G582" s="2" t="n">
        <v>124.43</v>
      </c>
      <c r="H582" s="2" t="n">
        <v>168</v>
      </c>
      <c r="I582" s="2" t="n">
        <v>110</v>
      </c>
      <c r="J582" s="2" t="inlineStr">
        <is>
          <t>GPA</t>
        </is>
      </c>
    </row>
    <row r="583">
      <c r="A583" s="2" t="n">
        <v>7</v>
      </c>
      <c r="B583" s="2" t="n">
        <v>1953</v>
      </c>
      <c r="C583" s="2" t="inlineStr">
        <is>
          <t>SEPARACAO</t>
        </is>
      </c>
      <c r="D583" s="2" t="n">
        <v>2019122</v>
      </c>
      <c r="E583" s="2" t="inlineStr">
        <is>
          <t xml:space="preserve">Wyllamar Silva </t>
        </is>
      </c>
      <c r="F583" s="2" t="n">
        <v>24737</v>
      </c>
      <c r="G583" s="2" t="n">
        <v>161.49</v>
      </c>
      <c r="H583" s="2" t="n">
        <v>153</v>
      </c>
      <c r="I583" s="2" t="n">
        <v>110</v>
      </c>
      <c r="J583" s="2" t="inlineStr">
        <is>
          <t>GPA</t>
        </is>
      </c>
    </row>
    <row r="584">
      <c r="A584" s="2" t="n">
        <v>7</v>
      </c>
      <c r="B584" s="2" t="n">
        <v>1953</v>
      </c>
      <c r="C584" s="2" t="inlineStr">
        <is>
          <t>SEPARACAO</t>
        </is>
      </c>
      <c r="D584" s="2" t="n">
        <v>202125</v>
      </c>
      <c r="E584" s="2" t="inlineStr">
        <is>
          <t>RODRIGO SILVA</t>
        </is>
      </c>
      <c r="F584" s="2" t="n">
        <v>297</v>
      </c>
      <c r="G584" s="2" t="n">
        <v>1.18</v>
      </c>
      <c r="H584" s="2" t="n">
        <v>252</v>
      </c>
      <c r="I584" s="2" t="n">
        <v>110</v>
      </c>
      <c r="J584" s="2" t="inlineStr">
        <is>
          <t>GPA</t>
        </is>
      </c>
    </row>
    <row r="585">
      <c r="A585" s="2" t="n">
        <v>7</v>
      </c>
      <c r="B585" s="2" t="n">
        <v>1953</v>
      </c>
      <c r="C585" s="2" t="inlineStr">
        <is>
          <t>SEPARACAO</t>
        </is>
      </c>
      <c r="D585" s="2" t="n">
        <v>202219</v>
      </c>
      <c r="E585" s="2" t="inlineStr">
        <is>
          <t>Rudson  Pablo Santos da Silva</t>
        </is>
      </c>
      <c r="F585" s="2" t="n">
        <v>1097</v>
      </c>
      <c r="G585" s="2" t="n">
        <v>5.93</v>
      </c>
      <c r="H585" s="2" t="n">
        <v>185</v>
      </c>
      <c r="I585" s="2" t="n">
        <v>110</v>
      </c>
      <c r="J585" s="2" t="inlineStr">
        <is>
          <t>GPA</t>
        </is>
      </c>
    </row>
    <row r="586">
      <c r="A586" s="2" t="n">
        <v>7</v>
      </c>
      <c r="B586" s="2" t="n">
        <v>1953</v>
      </c>
      <c r="C586" s="2" t="inlineStr">
        <is>
          <t>PUXADA RECEB</t>
        </is>
      </c>
      <c r="D586" s="2" t="n">
        <v>202301</v>
      </c>
      <c r="E586" s="2" t="inlineStr">
        <is>
          <t>CARLOS CLEYTON TEIXEIRA</t>
        </is>
      </c>
      <c r="F586" s="2" t="n">
        <v>3</v>
      </c>
      <c r="G586" s="2" t="n">
        <v>6.78</v>
      </c>
      <c r="H586" s="2" t="n">
        <v>0</v>
      </c>
      <c r="I586" s="2" t="n">
        <v>15</v>
      </c>
      <c r="J586" s="2" t="inlineStr">
        <is>
          <t>GPA</t>
        </is>
      </c>
    </row>
    <row r="587">
      <c r="A587" s="2" t="n">
        <v>7</v>
      </c>
      <c r="B587" s="2" t="n">
        <v>1953</v>
      </c>
      <c r="C587" s="2" t="inlineStr">
        <is>
          <t>SEPARACAO</t>
        </is>
      </c>
      <c r="D587" s="2" t="n">
        <v>202301</v>
      </c>
      <c r="E587" s="2" t="inlineStr">
        <is>
          <t>CARLOS CLEYTON TEIXEIRA</t>
        </is>
      </c>
      <c r="F587" s="2" t="n">
        <v>1508</v>
      </c>
      <c r="G587" s="2" t="n">
        <v>12.3</v>
      </c>
      <c r="H587" s="2" t="n">
        <v>123</v>
      </c>
      <c r="I587" s="2" t="n">
        <v>110</v>
      </c>
      <c r="J587" s="2" t="inlineStr">
        <is>
          <t>GPA</t>
        </is>
      </c>
    </row>
    <row r="588">
      <c r="A588" s="2" t="n">
        <v>7</v>
      </c>
      <c r="B588" s="2" t="n">
        <v>1953</v>
      </c>
      <c r="C588" s="2" t="inlineStr">
        <is>
          <t>ATIVIDADE OP. EMP.</t>
        </is>
      </c>
      <c r="D588" s="2" t="n">
        <v>202320</v>
      </c>
      <c r="E588" s="2" t="inlineStr">
        <is>
          <t>ALEX MATOS FERREIRA</t>
        </is>
      </c>
      <c r="F588" s="2" t="n">
        <v>2</v>
      </c>
      <c r="G588" s="2" t="n">
        <v>0.11</v>
      </c>
      <c r="H588" s="2" t="n">
        <v>18</v>
      </c>
      <c r="I588" s="2" t="n">
        <v>19</v>
      </c>
      <c r="J588" s="2" t="inlineStr">
        <is>
          <t>GPA</t>
        </is>
      </c>
    </row>
    <row r="589">
      <c r="A589" s="2" t="n">
        <v>7</v>
      </c>
      <c r="B589" s="2" t="n">
        <v>1953</v>
      </c>
      <c r="C589" s="2" t="inlineStr">
        <is>
          <t>SEPARACAO</t>
        </is>
      </c>
      <c r="D589" s="2" t="n">
        <v>202320</v>
      </c>
      <c r="E589" s="2" t="inlineStr">
        <is>
          <t>ALEX MATOS FERREIRA</t>
        </is>
      </c>
      <c r="F589" s="2" t="n">
        <v>959</v>
      </c>
      <c r="G589" s="2" t="n">
        <v>10.22</v>
      </c>
      <c r="H589" s="2" t="n">
        <v>94</v>
      </c>
      <c r="I589" s="2" t="n">
        <v>110</v>
      </c>
      <c r="J589" s="2" t="inlineStr">
        <is>
          <t>GPA</t>
        </is>
      </c>
    </row>
    <row r="590">
      <c r="A590" s="2" t="n">
        <v>7</v>
      </c>
      <c r="B590" s="2" t="n">
        <v>1953</v>
      </c>
      <c r="C590" s="2" t="inlineStr">
        <is>
          <t>CARREGAMENTO</t>
        </is>
      </c>
      <c r="D590" s="2" t="n">
        <v>2504499</v>
      </c>
      <c r="E590" s="2" t="inlineStr">
        <is>
          <t>WEBHERGTE JOSE DE SOUZA</t>
        </is>
      </c>
      <c r="F590" s="2" t="n">
        <v>520</v>
      </c>
      <c r="G590" s="2" t="n">
        <v>12.28</v>
      </c>
      <c r="H590" s="2" t="n">
        <v>42</v>
      </c>
      <c r="I590" s="2" t="n">
        <v>18</v>
      </c>
      <c r="J590" s="2" t="inlineStr">
        <is>
          <t>GPA</t>
        </is>
      </c>
    </row>
    <row r="591">
      <c r="A591" s="2" t="n">
        <v>7</v>
      </c>
      <c r="B591" s="2" t="n">
        <v>1953</v>
      </c>
      <c r="C591" s="2" t="inlineStr">
        <is>
          <t>PUXADA RECEB</t>
        </is>
      </c>
      <c r="D591" s="2" t="n">
        <v>2504499</v>
      </c>
      <c r="E591" s="2" t="inlineStr">
        <is>
          <t>WEBHERGTE JOSE DE SOUZA</t>
        </is>
      </c>
      <c r="F591" s="2" t="n">
        <v>29</v>
      </c>
      <c r="G591" s="2" t="n">
        <v>7.4</v>
      </c>
      <c r="H591" s="2" t="n">
        <v>4</v>
      </c>
      <c r="I591" s="2" t="n">
        <v>15</v>
      </c>
      <c r="J591" s="2" t="inlineStr">
        <is>
          <t>GPA</t>
        </is>
      </c>
    </row>
    <row r="592">
      <c r="A592" s="2" t="n">
        <v>7</v>
      </c>
      <c r="B592" s="2" t="n">
        <v>1953</v>
      </c>
      <c r="C592" s="2" t="inlineStr">
        <is>
          <t>RECEBIMENTO</t>
        </is>
      </c>
      <c r="D592" s="2" t="n">
        <v>2504499</v>
      </c>
      <c r="E592" s="2" t="inlineStr">
        <is>
          <t>WEBHERGTE JOSE DE SOUZA</t>
        </is>
      </c>
      <c r="F592" s="2" t="n">
        <v>122</v>
      </c>
      <c r="G592" s="2" t="n">
        <v>4.76</v>
      </c>
      <c r="H592" s="2" t="n">
        <v>26</v>
      </c>
      <c r="I592" s="2" t="n">
        <v>19</v>
      </c>
      <c r="J592" s="2" t="inlineStr">
        <is>
          <t>GPA</t>
        </is>
      </c>
    </row>
    <row r="593">
      <c r="A593" s="2" t="n">
        <v>7</v>
      </c>
      <c r="B593" s="2" t="n">
        <v>1953</v>
      </c>
      <c r="C593" s="2" t="inlineStr">
        <is>
          <t>SEPARACAO</t>
        </is>
      </c>
      <c r="D593" s="2" t="n">
        <v>2504499</v>
      </c>
      <c r="E593" s="2" t="inlineStr">
        <is>
          <t>WEBHERGTE JOSE DE SOUZA</t>
        </is>
      </c>
      <c r="F593" s="2" t="n">
        <v>26</v>
      </c>
      <c r="G593" s="2" t="n">
        <v>0.06</v>
      </c>
      <c r="H593" s="2" t="n">
        <v>433</v>
      </c>
      <c r="I593" s="2" t="n">
        <v>110</v>
      </c>
      <c r="J593" s="2" t="inlineStr">
        <is>
          <t>GPA</t>
        </is>
      </c>
    </row>
    <row r="594">
      <c r="A594" s="2" t="n">
        <v>7</v>
      </c>
      <c r="B594" s="2" t="n">
        <v>1953</v>
      </c>
      <c r="C594" s="2" t="inlineStr">
        <is>
          <t>ATIVIDADE OP. EMP.</t>
        </is>
      </c>
      <c r="D594" s="2" t="n">
        <v>281502</v>
      </c>
      <c r="E594" s="2" t="inlineStr">
        <is>
          <t>CARLOS ANTONIO DE SOUZA</t>
        </is>
      </c>
      <c r="F594" s="2" t="n">
        <v>2034</v>
      </c>
      <c r="G594" s="2" t="n">
        <v>76.23</v>
      </c>
      <c r="H594" s="2" t="n">
        <v>27</v>
      </c>
      <c r="I594" s="2" t="n">
        <v>19</v>
      </c>
      <c r="J594" s="2" t="inlineStr">
        <is>
          <t>GPA</t>
        </is>
      </c>
    </row>
    <row r="595">
      <c r="A595" s="2" t="n">
        <v>7</v>
      </c>
      <c r="B595" s="2" t="n">
        <v>1953</v>
      </c>
      <c r="C595" s="2" t="inlineStr">
        <is>
          <t>ATIVIDADE OP. EMP.</t>
        </is>
      </c>
      <c r="D595" s="2" t="n">
        <v>283294</v>
      </c>
      <c r="E595" s="2" t="inlineStr">
        <is>
          <t>THIAGO DA SILVA BARROS</t>
        </is>
      </c>
      <c r="F595" s="2" t="n">
        <v>1559</v>
      </c>
      <c r="G595" s="2" t="n">
        <v>21.17</v>
      </c>
      <c r="H595" s="2" t="n">
        <v>74</v>
      </c>
      <c r="I595" s="2" t="n">
        <v>19</v>
      </c>
      <c r="J595" s="2" t="inlineStr">
        <is>
          <t>GPA</t>
        </is>
      </c>
    </row>
    <row r="596">
      <c r="A596" s="2" t="n">
        <v>7</v>
      </c>
      <c r="B596" s="2" t="n">
        <v>1953</v>
      </c>
      <c r="C596" s="2" t="inlineStr">
        <is>
          <t>SEPARACAO</t>
        </is>
      </c>
      <c r="D596" s="2" t="n">
        <v>283294</v>
      </c>
      <c r="E596" s="2" t="inlineStr">
        <is>
          <t>THIAGO DA SILVA BARROS</t>
        </is>
      </c>
      <c r="F596" s="2" t="n">
        <v>342</v>
      </c>
      <c r="G596" s="2" t="n">
        <v>2.17</v>
      </c>
      <c r="H596" s="2" t="n">
        <v>158</v>
      </c>
      <c r="I596" s="2" t="n">
        <v>110</v>
      </c>
      <c r="J596" s="2" t="inlineStr">
        <is>
          <t>GPA</t>
        </is>
      </c>
    </row>
    <row r="597">
      <c r="A597" s="2" t="n">
        <v>7</v>
      </c>
      <c r="B597" s="2" t="n">
        <v>1953</v>
      </c>
      <c r="C597" s="2" t="inlineStr">
        <is>
          <t>ATIVIDADE OP. EMP.</t>
        </is>
      </c>
      <c r="D597" s="2" t="n">
        <v>2899035</v>
      </c>
      <c r="E597" s="2" t="inlineStr">
        <is>
          <t>LUIZ FLAVIO DA SILVA XAVIER</t>
        </is>
      </c>
      <c r="F597" s="2" t="n">
        <v>2549</v>
      </c>
      <c r="G597" s="2" t="n">
        <v>74.90000000000001</v>
      </c>
      <c r="H597" s="2" t="n">
        <v>34</v>
      </c>
      <c r="I597" s="2" t="n">
        <v>19</v>
      </c>
      <c r="J597" s="2" t="inlineStr">
        <is>
          <t>GPA</t>
        </is>
      </c>
    </row>
    <row r="598">
      <c r="A598" s="2" t="n">
        <v>7</v>
      </c>
      <c r="B598" s="2" t="n">
        <v>1953</v>
      </c>
      <c r="C598" s="2" t="inlineStr">
        <is>
          <t>ATIVIDADE OP. EMP.</t>
        </is>
      </c>
      <c r="D598" s="2" t="n">
        <v>386642</v>
      </c>
      <c r="E598" s="2" t="inlineStr">
        <is>
          <t>JEFFERSON LUIZ COSTA DE ANDRADE</t>
        </is>
      </c>
      <c r="F598" s="2" t="n">
        <v>1872</v>
      </c>
      <c r="G598" s="2" t="n">
        <v>33.68</v>
      </c>
      <c r="H598" s="2" t="n">
        <v>56</v>
      </c>
      <c r="I598" s="2" t="n">
        <v>19</v>
      </c>
      <c r="J598" s="2" t="inlineStr">
        <is>
          <t>GPA</t>
        </is>
      </c>
    </row>
    <row r="599">
      <c r="A599" s="2" t="n">
        <v>7</v>
      </c>
      <c r="B599" s="2" t="n">
        <v>1953</v>
      </c>
      <c r="C599" s="2" t="inlineStr">
        <is>
          <t>SEPARACAO</t>
        </is>
      </c>
      <c r="D599" s="2" t="n">
        <v>386642</v>
      </c>
      <c r="E599" s="2" t="inlineStr">
        <is>
          <t>JEFFERSON LUIZ COSTA DE ANDRADE</t>
        </is>
      </c>
      <c r="F599" s="2" t="n">
        <v>152</v>
      </c>
      <c r="G599" s="2" t="n">
        <v>0.87</v>
      </c>
      <c r="H599" s="2" t="n">
        <v>175</v>
      </c>
      <c r="I599" s="2" t="n">
        <v>110</v>
      </c>
      <c r="J599" s="2" t="inlineStr">
        <is>
          <t>GPA</t>
        </is>
      </c>
    </row>
    <row r="600">
      <c r="A600" s="2" t="n">
        <v>7</v>
      </c>
      <c r="B600" s="2" t="n">
        <v>1953</v>
      </c>
      <c r="C600" s="2" t="inlineStr">
        <is>
          <t>ATIVIDADE OP. EMP.</t>
        </is>
      </c>
      <c r="D600" s="2" t="n">
        <v>416009</v>
      </c>
      <c r="E600" s="2" t="inlineStr">
        <is>
          <t>EDSON PEREIRA GOMES</t>
        </is>
      </c>
      <c r="F600" s="2" t="n">
        <v>2403</v>
      </c>
      <c r="G600" s="2" t="n">
        <v>53.02</v>
      </c>
      <c r="H600" s="2" t="n">
        <v>45</v>
      </c>
      <c r="I600" s="2" t="n">
        <v>19</v>
      </c>
      <c r="J600" s="2" t="inlineStr">
        <is>
          <t>GPA</t>
        </is>
      </c>
    </row>
    <row r="601">
      <c r="A601" s="2" t="n">
        <v>7</v>
      </c>
      <c r="B601" s="2" t="n">
        <v>1953</v>
      </c>
      <c r="C601" s="2" t="inlineStr">
        <is>
          <t>ATIVIDADE OP. EMP.</t>
        </is>
      </c>
      <c r="D601" s="2" t="n">
        <v>421207</v>
      </c>
      <c r="E601" s="2" t="inlineStr">
        <is>
          <t>THYAGO HENRIQUE DAMAZIO</t>
        </is>
      </c>
      <c r="F601" s="2" t="n">
        <v>1613</v>
      </c>
      <c r="G601" s="2" t="n">
        <v>37.32</v>
      </c>
      <c r="H601" s="2" t="n">
        <v>43</v>
      </c>
      <c r="I601" s="2" t="n">
        <v>19</v>
      </c>
      <c r="J601" s="2" t="inlineStr">
        <is>
          <t>GPA</t>
        </is>
      </c>
    </row>
    <row r="602">
      <c r="A602" s="2" t="n">
        <v>7</v>
      </c>
      <c r="B602" s="2" t="n">
        <v>1953</v>
      </c>
      <c r="C602" s="2" t="inlineStr">
        <is>
          <t>RECEBIMENTO</t>
        </is>
      </c>
      <c r="D602" s="2" t="n">
        <v>421207</v>
      </c>
      <c r="E602" s="2" t="inlineStr">
        <is>
          <t>THYAGO HENRIQUE DAMAZIO</t>
        </is>
      </c>
      <c r="F602" s="2" t="n">
        <v>200</v>
      </c>
      <c r="G602" s="2" t="n">
        <v>2.59</v>
      </c>
      <c r="H602" s="2" t="n">
        <v>77</v>
      </c>
      <c r="I602" s="2" t="n">
        <v>19</v>
      </c>
      <c r="J602" s="2" t="inlineStr">
        <is>
          <t>GPA</t>
        </is>
      </c>
    </row>
    <row r="603">
      <c r="A603" s="2" t="n">
        <v>7</v>
      </c>
      <c r="B603" s="2" t="n">
        <v>1953</v>
      </c>
      <c r="C603" s="2" t="inlineStr">
        <is>
          <t>SEPARACAO</t>
        </is>
      </c>
      <c r="D603" s="2" t="n">
        <v>421207</v>
      </c>
      <c r="E603" s="2" t="inlineStr">
        <is>
          <t>THYAGO HENRIQUE DAMAZIO</t>
        </is>
      </c>
      <c r="F603" s="2" t="n">
        <v>502</v>
      </c>
      <c r="G603" s="2" t="n">
        <v>2.65</v>
      </c>
      <c r="H603" s="2" t="n">
        <v>189</v>
      </c>
      <c r="I603" s="2" t="n">
        <v>110</v>
      </c>
      <c r="J603" s="2" t="inlineStr">
        <is>
          <t>GPA</t>
        </is>
      </c>
    </row>
    <row r="604">
      <c r="A604" s="2" t="n">
        <v>7</v>
      </c>
      <c r="B604" s="2" t="n">
        <v>1953</v>
      </c>
      <c r="C604" s="2" t="inlineStr">
        <is>
          <t>CARREGAMENTO</t>
        </is>
      </c>
      <c r="D604" s="2" t="n">
        <v>427528</v>
      </c>
      <c r="E604" s="2" t="inlineStr">
        <is>
          <t>RUI SIQUEIRA DA SILVA FILHO</t>
        </is>
      </c>
      <c r="F604" s="2" t="n">
        <v>329</v>
      </c>
      <c r="G604" s="2" t="n">
        <v>1</v>
      </c>
      <c r="H604" s="2" t="n">
        <v>329</v>
      </c>
      <c r="I604" s="2" t="n">
        <v>18</v>
      </c>
      <c r="J604" s="2" t="inlineStr">
        <is>
          <t>GPA</t>
        </is>
      </c>
    </row>
    <row r="605">
      <c r="A605" s="2" t="n">
        <v>7</v>
      </c>
      <c r="B605" s="2" t="n">
        <v>1953</v>
      </c>
      <c r="C605" s="2" t="inlineStr">
        <is>
          <t>RECEBIMENTO</t>
        </is>
      </c>
      <c r="D605" s="2" t="n">
        <v>427528</v>
      </c>
      <c r="E605" s="2" t="inlineStr">
        <is>
          <t>RUI SIQUEIRA DA SILVA FILHO</t>
        </is>
      </c>
      <c r="F605" s="2" t="n">
        <v>2203</v>
      </c>
      <c r="G605" s="2" t="n">
        <v>31.38</v>
      </c>
      <c r="H605" s="2" t="n">
        <v>70</v>
      </c>
      <c r="I605" s="2" t="n">
        <v>19</v>
      </c>
      <c r="J605" s="2" t="inlineStr">
        <is>
          <t>GPA</t>
        </is>
      </c>
    </row>
    <row r="606">
      <c r="A606" s="2" t="n">
        <v>7</v>
      </c>
      <c r="B606" s="2" t="n">
        <v>1953</v>
      </c>
      <c r="C606" s="2" t="inlineStr">
        <is>
          <t>SEPARACAO</t>
        </is>
      </c>
      <c r="D606" s="2" t="n">
        <v>427528</v>
      </c>
      <c r="E606" s="2" t="inlineStr">
        <is>
          <t>RUI SIQUEIRA DA SILVA FILHO</t>
        </is>
      </c>
      <c r="F606" s="2" t="n">
        <v>432</v>
      </c>
      <c r="G606" s="2" t="n">
        <v>3.04</v>
      </c>
      <c r="H606" s="2" t="n">
        <v>142</v>
      </c>
      <c r="I606" s="2" t="n">
        <v>110</v>
      </c>
      <c r="J606" s="2" t="inlineStr">
        <is>
          <t>GPA</t>
        </is>
      </c>
    </row>
    <row r="607">
      <c r="A607" s="2" t="n">
        <v>7</v>
      </c>
      <c r="B607" s="2" t="n">
        <v>1953</v>
      </c>
      <c r="C607" s="2" t="inlineStr">
        <is>
          <t>ATIVIDADE OP. EMP.</t>
        </is>
      </c>
      <c r="D607" s="2" t="n">
        <v>433439</v>
      </c>
      <c r="E607" s="2" t="inlineStr">
        <is>
          <t>ABEL SANTOS OLIVEIRA</t>
        </is>
      </c>
      <c r="F607" s="2" t="n">
        <v>1331</v>
      </c>
      <c r="G607" s="2" t="n">
        <v>29.61</v>
      </c>
      <c r="H607" s="2" t="n">
        <v>45</v>
      </c>
      <c r="I607" s="2" t="n">
        <v>19</v>
      </c>
      <c r="J607" s="2" t="inlineStr">
        <is>
          <t>GPA</t>
        </is>
      </c>
    </row>
    <row r="608">
      <c r="A608" s="2" t="n">
        <v>7</v>
      </c>
      <c r="B608" s="2" t="n">
        <v>1953</v>
      </c>
      <c r="C608" s="2" t="inlineStr">
        <is>
          <t>PUXADA RECEB</t>
        </is>
      </c>
      <c r="D608" s="2" t="n">
        <v>487287</v>
      </c>
      <c r="E608" s="2" t="inlineStr">
        <is>
          <t>CRISTIANO DA SILVA AGUIAR</t>
        </is>
      </c>
      <c r="F608" s="2" t="n">
        <v>2170</v>
      </c>
      <c r="G608" s="2" t="n">
        <v>14.67</v>
      </c>
      <c r="H608" s="2" t="n">
        <v>148</v>
      </c>
      <c r="I608" s="2" t="n">
        <v>15</v>
      </c>
      <c r="J608" s="2" t="inlineStr">
        <is>
          <t>GPA</t>
        </is>
      </c>
    </row>
    <row r="609">
      <c r="A609" s="2" t="n">
        <v>7</v>
      </c>
      <c r="B609" s="2" t="n">
        <v>1953</v>
      </c>
      <c r="C609" s="2" t="inlineStr">
        <is>
          <t>SEPARACAO</t>
        </is>
      </c>
      <c r="D609" s="2" t="n">
        <v>487287</v>
      </c>
      <c r="E609" s="2" t="inlineStr">
        <is>
          <t>CRISTIANO DA SILVA AGUIAR</t>
        </is>
      </c>
      <c r="F609" s="2" t="n">
        <v>4168</v>
      </c>
      <c r="G609" s="2" t="n">
        <v>34.1</v>
      </c>
      <c r="H609" s="2" t="n">
        <v>122</v>
      </c>
      <c r="I609" s="2" t="n">
        <v>110</v>
      </c>
      <c r="J609" s="2" t="inlineStr">
        <is>
          <t>GPA</t>
        </is>
      </c>
    </row>
    <row r="610">
      <c r="A610" s="2" t="n">
        <v>7</v>
      </c>
      <c r="B610" s="2" t="n">
        <v>1953</v>
      </c>
      <c r="C610" s="2" t="inlineStr">
        <is>
          <t>CARREGAMENTO</t>
        </is>
      </c>
      <c r="D610" s="2" t="n">
        <v>5015979</v>
      </c>
      <c r="E610" s="2" t="inlineStr">
        <is>
          <t>HARY GOMES DOS SANTOS</t>
        </is>
      </c>
      <c r="F610" s="2" t="n">
        <v>2</v>
      </c>
      <c r="G610" s="2" t="n">
        <v>0.04</v>
      </c>
      <c r="H610" s="2" t="n">
        <v>50</v>
      </c>
      <c r="I610" s="2" t="n">
        <v>18</v>
      </c>
      <c r="J610" s="2" t="inlineStr">
        <is>
          <t>GPA</t>
        </is>
      </c>
    </row>
    <row r="611">
      <c r="A611" s="2" t="n">
        <v>7</v>
      </c>
      <c r="B611" s="2" t="n">
        <v>1953</v>
      </c>
      <c r="C611" s="2" t="inlineStr">
        <is>
          <t>PUXADA RECEB</t>
        </is>
      </c>
      <c r="D611" s="2" t="n">
        <v>5015979</v>
      </c>
      <c r="E611" s="2" t="inlineStr">
        <is>
          <t>HARY GOMES DOS SANTOS</t>
        </is>
      </c>
      <c r="F611" s="2" t="n">
        <v>1</v>
      </c>
      <c r="G611" s="2" t="n">
        <v>0</v>
      </c>
      <c r="H611" s="2" t="n">
        <v>0</v>
      </c>
      <c r="I611" s="2" t="n">
        <v>15</v>
      </c>
      <c r="J611" s="2" t="inlineStr">
        <is>
          <t>GPA</t>
        </is>
      </c>
    </row>
    <row r="612">
      <c r="A612" s="2" t="n">
        <v>7</v>
      </c>
      <c r="B612" s="2" t="n">
        <v>1953</v>
      </c>
      <c r="C612" s="2" t="inlineStr">
        <is>
          <t>RECEBIMENTO</t>
        </is>
      </c>
      <c r="D612" s="2" t="n">
        <v>5015979</v>
      </c>
      <c r="E612" s="2" t="inlineStr">
        <is>
          <t>HARY GOMES DOS SANTOS</t>
        </is>
      </c>
      <c r="F612" s="2" t="n">
        <v>1</v>
      </c>
      <c r="G612" s="2" t="n">
        <v>9.279999999999999</v>
      </c>
      <c r="H612" s="2" t="n">
        <v>0</v>
      </c>
      <c r="I612" s="2" t="n">
        <v>19</v>
      </c>
      <c r="J612" s="2" t="inlineStr">
        <is>
          <t>GPA</t>
        </is>
      </c>
    </row>
    <row r="613">
      <c r="A613" s="2" t="n">
        <v>7</v>
      </c>
      <c r="B613" s="2" t="n">
        <v>1953</v>
      </c>
      <c r="C613" s="2" t="inlineStr">
        <is>
          <t>SEPARACAO</t>
        </is>
      </c>
      <c r="D613" s="2" t="n">
        <v>5033020</v>
      </c>
      <c r="E613" s="2" t="inlineStr">
        <is>
          <t>DIMAS FELIPE GOMES</t>
        </is>
      </c>
      <c r="F613" s="2" t="n">
        <v>9</v>
      </c>
      <c r="G613" s="2" t="n">
        <v>9.539999999999999</v>
      </c>
      <c r="H613" s="2" t="n">
        <v>1</v>
      </c>
      <c r="I613" s="2" t="n">
        <v>110</v>
      </c>
      <c r="J613" s="2" t="inlineStr">
        <is>
          <t>GPA</t>
        </is>
      </c>
    </row>
    <row r="614">
      <c r="A614" s="2" t="n">
        <v>7</v>
      </c>
      <c r="B614" s="2" t="n">
        <v>1953</v>
      </c>
      <c r="C614" s="2" t="inlineStr">
        <is>
          <t>PUXADA RECEB</t>
        </is>
      </c>
      <c r="D614" s="2" t="n">
        <v>5050570</v>
      </c>
      <c r="E614" s="2" t="inlineStr">
        <is>
          <t>ADEILDO PEREIRA DA SILVA</t>
        </is>
      </c>
      <c r="F614" s="2" t="n">
        <v>96</v>
      </c>
      <c r="G614" s="2" t="n">
        <v>8.09</v>
      </c>
      <c r="H614" s="2" t="n">
        <v>12</v>
      </c>
      <c r="I614" s="2" t="n">
        <v>15</v>
      </c>
      <c r="J614" s="2" t="inlineStr">
        <is>
          <t>GPA</t>
        </is>
      </c>
    </row>
    <row r="615">
      <c r="A615" s="2" t="n">
        <v>7</v>
      </c>
      <c r="B615" s="2" t="n">
        <v>1953</v>
      </c>
      <c r="C615" s="2" t="inlineStr">
        <is>
          <t>RECEBIMENTO</t>
        </is>
      </c>
      <c r="D615" s="2" t="n">
        <v>5050570</v>
      </c>
      <c r="E615" s="2" t="inlineStr">
        <is>
          <t>ADEILDO PEREIRA DA SILVA</t>
        </is>
      </c>
      <c r="F615" s="2" t="n">
        <v>513</v>
      </c>
      <c r="G615" s="2" t="n">
        <v>15.71</v>
      </c>
      <c r="H615" s="2" t="n">
        <v>33</v>
      </c>
      <c r="I615" s="2" t="n">
        <v>19</v>
      </c>
      <c r="J615" s="2" t="inlineStr">
        <is>
          <t>GPA</t>
        </is>
      </c>
    </row>
    <row r="616">
      <c r="A616" s="2" t="n">
        <v>7</v>
      </c>
      <c r="B616" s="2" t="n">
        <v>1953</v>
      </c>
      <c r="C616" s="2" t="inlineStr">
        <is>
          <t>SEPARACAO</t>
        </is>
      </c>
      <c r="D616" s="2" t="n">
        <v>5050570</v>
      </c>
      <c r="E616" s="2" t="inlineStr">
        <is>
          <t>ADEILDO PEREIRA DA SILVA</t>
        </is>
      </c>
      <c r="F616" s="2" t="n">
        <v>474</v>
      </c>
      <c r="G616" s="2" t="n">
        <v>4.11</v>
      </c>
      <c r="H616" s="2" t="n">
        <v>115</v>
      </c>
      <c r="I616" s="2" t="n">
        <v>110</v>
      </c>
      <c r="J616" s="2" t="inlineStr">
        <is>
          <t>GPA</t>
        </is>
      </c>
    </row>
    <row r="617">
      <c r="A617" s="2" t="n">
        <v>7</v>
      </c>
      <c r="B617" s="2" t="n">
        <v>1953</v>
      </c>
      <c r="C617" s="2" t="inlineStr">
        <is>
          <t>RECEBIMENTO</t>
        </is>
      </c>
      <c r="D617" s="2" t="n">
        <v>5067545</v>
      </c>
      <c r="E617" s="2" t="inlineStr">
        <is>
          <t>IVAN MARTINS BARBOZA</t>
        </is>
      </c>
      <c r="F617" s="2" t="n">
        <v>250</v>
      </c>
      <c r="G617" s="2" t="n">
        <v>4.73</v>
      </c>
      <c r="H617" s="2" t="n">
        <v>53</v>
      </c>
      <c r="I617" s="2" t="n">
        <v>19</v>
      </c>
      <c r="J617" s="2" t="inlineStr">
        <is>
          <t>GPA</t>
        </is>
      </c>
    </row>
    <row r="618">
      <c r="A618" s="2" t="n">
        <v>7</v>
      </c>
      <c r="B618" s="2" t="n">
        <v>1953</v>
      </c>
      <c r="C618" s="2" t="inlineStr">
        <is>
          <t>SEPARACAO</t>
        </is>
      </c>
      <c r="D618" s="2" t="n">
        <v>5067545</v>
      </c>
      <c r="E618" s="2" t="inlineStr">
        <is>
          <t>IVAN MARTINS BARBOZA</t>
        </is>
      </c>
      <c r="F618" s="2" t="n">
        <v>409</v>
      </c>
      <c r="G618" s="2" t="n">
        <v>0.86</v>
      </c>
      <c r="H618" s="2" t="n">
        <v>476</v>
      </c>
      <c r="I618" s="2" t="n">
        <v>110</v>
      </c>
      <c r="J618" s="2" t="inlineStr">
        <is>
          <t>GPA</t>
        </is>
      </c>
    </row>
    <row r="619">
      <c r="A619" s="2" t="n">
        <v>7</v>
      </c>
      <c r="B619" s="2" t="n">
        <v>1953</v>
      </c>
      <c r="C619" s="2" t="inlineStr">
        <is>
          <t>ATIVIDADE OP. EMP.</t>
        </is>
      </c>
      <c r="D619" s="2" t="n">
        <v>5130271</v>
      </c>
      <c r="E619" s="2" t="inlineStr">
        <is>
          <t>MATEUS EDSON DE MOURA ARRUDA</t>
        </is>
      </c>
      <c r="F619" s="2" t="n">
        <v>1327</v>
      </c>
      <c r="G619" s="2" t="n">
        <v>33.63</v>
      </c>
      <c r="H619" s="2" t="n">
        <v>39</v>
      </c>
      <c r="I619" s="2" t="n">
        <v>19</v>
      </c>
      <c r="J619" s="2" t="inlineStr">
        <is>
          <t>GPA</t>
        </is>
      </c>
    </row>
    <row r="620">
      <c r="A620" s="2" t="n">
        <v>7</v>
      </c>
      <c r="B620" s="2" t="n">
        <v>1953</v>
      </c>
      <c r="C620" s="2" t="inlineStr">
        <is>
          <t>ATIVIDADE OP. EMP.</t>
        </is>
      </c>
      <c r="D620" s="2" t="n">
        <v>5135761</v>
      </c>
      <c r="E620" s="2" t="inlineStr">
        <is>
          <t>Jailson Tavares Da Silva</t>
        </is>
      </c>
      <c r="F620" s="2" t="n">
        <v>1658</v>
      </c>
      <c r="G620" s="2" t="n">
        <v>32.84</v>
      </c>
      <c r="H620" s="2" t="n">
        <v>50</v>
      </c>
      <c r="I620" s="2" t="n">
        <v>19</v>
      </c>
      <c r="J620" s="2" t="inlineStr">
        <is>
          <t>GPA</t>
        </is>
      </c>
    </row>
    <row r="621">
      <c r="A621" s="2" t="n">
        <v>7</v>
      </c>
      <c r="B621" s="2" t="n">
        <v>1953</v>
      </c>
      <c r="C621" s="2" t="inlineStr">
        <is>
          <t>PUXADA RECEB</t>
        </is>
      </c>
      <c r="D621" s="2" t="n">
        <v>5141737</v>
      </c>
      <c r="E621" s="2" t="inlineStr">
        <is>
          <t>ONILDO RODRIGUES DOS SANTOS</t>
        </is>
      </c>
      <c r="F621" s="2" t="n">
        <v>1165</v>
      </c>
      <c r="G621" s="2" t="n">
        <v>41.1</v>
      </c>
      <c r="H621" s="2" t="n">
        <v>28</v>
      </c>
      <c r="I621" s="2" t="n">
        <v>15</v>
      </c>
      <c r="J621" s="2" t="inlineStr">
        <is>
          <t>GPA</t>
        </is>
      </c>
    </row>
    <row r="622">
      <c r="A622" s="2" t="n">
        <v>7</v>
      </c>
      <c r="B622" s="2" t="n">
        <v>1953</v>
      </c>
      <c r="C622" s="2" t="inlineStr">
        <is>
          <t>RECEBIMENTO</t>
        </is>
      </c>
      <c r="D622" s="2" t="n">
        <v>5141737</v>
      </c>
      <c r="E622" s="2" t="inlineStr">
        <is>
          <t>ONILDO RODRIGUES DOS SANTOS</t>
        </is>
      </c>
      <c r="F622" s="2" t="n">
        <v>251</v>
      </c>
      <c r="G622" s="2" t="n">
        <v>7.23</v>
      </c>
      <c r="H622" s="2" t="n">
        <v>35</v>
      </c>
      <c r="I622" s="2" t="n">
        <v>19</v>
      </c>
      <c r="J622" s="2" t="inlineStr">
        <is>
          <t>GPA</t>
        </is>
      </c>
    </row>
    <row r="623">
      <c r="A623" s="2" t="n">
        <v>7</v>
      </c>
      <c r="B623" s="2" t="n">
        <v>1953</v>
      </c>
      <c r="C623" s="2" t="inlineStr">
        <is>
          <t>SEPARACAO</t>
        </is>
      </c>
      <c r="D623" s="2" t="n">
        <v>5141737</v>
      </c>
      <c r="E623" s="2" t="inlineStr">
        <is>
          <t>ONILDO RODRIGUES DOS SANTOS</t>
        </is>
      </c>
      <c r="F623" s="2" t="n">
        <v>1508</v>
      </c>
      <c r="G623" s="2" t="n">
        <v>16.14</v>
      </c>
      <c r="H623" s="2" t="n">
        <v>93</v>
      </c>
      <c r="I623" s="2" t="n">
        <v>110</v>
      </c>
      <c r="J623" s="2" t="inlineStr">
        <is>
          <t>GPA</t>
        </is>
      </c>
    </row>
    <row r="624">
      <c r="A624" s="2" t="n">
        <v>7</v>
      </c>
      <c r="B624" s="2" t="n">
        <v>1953</v>
      </c>
      <c r="C624" s="2" t="inlineStr">
        <is>
          <t>ATIVIDADE OP. EMP.</t>
        </is>
      </c>
      <c r="D624" s="2" t="n">
        <v>514787</v>
      </c>
      <c r="E624" s="2" t="inlineStr">
        <is>
          <t>EDUARDO FRANCA DOS SANTOS</t>
        </is>
      </c>
      <c r="F624" s="2" t="n">
        <v>697</v>
      </c>
      <c r="G624" s="2" t="n">
        <v>21.35</v>
      </c>
      <c r="H624" s="2" t="n">
        <v>33</v>
      </c>
      <c r="I624" s="2" t="n">
        <v>19</v>
      </c>
      <c r="J624" s="2" t="inlineStr">
        <is>
          <t>GPA</t>
        </is>
      </c>
    </row>
    <row r="625">
      <c r="A625" s="2" t="n">
        <v>7</v>
      </c>
      <c r="B625" s="2" t="n">
        <v>1953</v>
      </c>
      <c r="C625" s="2" t="inlineStr">
        <is>
          <t>CARREGAMENTO</t>
        </is>
      </c>
      <c r="D625" s="2" t="n">
        <v>5414172</v>
      </c>
      <c r="E625" s="2" t="inlineStr">
        <is>
          <t>Eleandro Franca De Paula</t>
        </is>
      </c>
      <c r="F625" s="2" t="n">
        <v>290</v>
      </c>
      <c r="G625" s="2" t="n">
        <v>16.68</v>
      </c>
      <c r="H625" s="2" t="n">
        <v>17</v>
      </c>
      <c r="I625" s="2" t="n">
        <v>18</v>
      </c>
      <c r="J625" s="2" t="inlineStr">
        <is>
          <t>GPA</t>
        </is>
      </c>
    </row>
    <row r="626">
      <c r="A626" s="2" t="n">
        <v>7</v>
      </c>
      <c r="B626" s="2" t="n">
        <v>1953</v>
      </c>
      <c r="C626" s="2" t="inlineStr">
        <is>
          <t>SEPARACAO</t>
        </is>
      </c>
      <c r="D626" s="2" t="n">
        <v>5414172</v>
      </c>
      <c r="E626" s="2" t="inlineStr">
        <is>
          <t>Eleandro Franca De Paula</t>
        </is>
      </c>
      <c r="F626" s="2" t="n">
        <v>9617</v>
      </c>
      <c r="G626" s="2" t="n">
        <v>62.11</v>
      </c>
      <c r="H626" s="2" t="n">
        <v>155</v>
      </c>
      <c r="I626" s="2" t="n">
        <v>110</v>
      </c>
      <c r="J626" s="2" t="inlineStr">
        <is>
          <t>GPA</t>
        </is>
      </c>
    </row>
    <row r="627">
      <c r="A627" s="2" t="n">
        <v>7</v>
      </c>
      <c r="B627" s="2" t="n">
        <v>1953</v>
      </c>
      <c r="C627" s="2" t="inlineStr">
        <is>
          <t>PUXADA RECEB</t>
        </is>
      </c>
      <c r="D627" s="2" t="n">
        <v>5430518</v>
      </c>
      <c r="E627" s="2" t="inlineStr">
        <is>
          <t>Robson De Oliveira Lima</t>
        </is>
      </c>
      <c r="F627" s="2" t="n">
        <v>161</v>
      </c>
      <c r="G627" s="2" t="n">
        <v>9.779999999999999</v>
      </c>
      <c r="H627" s="2" t="n">
        <v>16</v>
      </c>
      <c r="I627" s="2" t="n">
        <v>15</v>
      </c>
      <c r="J627" s="2" t="inlineStr">
        <is>
          <t>GPA</t>
        </is>
      </c>
    </row>
    <row r="628">
      <c r="A628" s="2" t="n">
        <v>7</v>
      </c>
      <c r="B628" s="2" t="n">
        <v>1953</v>
      </c>
      <c r="C628" s="2" t="inlineStr">
        <is>
          <t>RECEBIMENTO</t>
        </is>
      </c>
      <c r="D628" s="2" t="n">
        <v>5430518</v>
      </c>
      <c r="E628" s="2" t="inlineStr">
        <is>
          <t>Robson De Oliveira Lima</t>
        </is>
      </c>
      <c r="F628" s="2" t="n">
        <v>363</v>
      </c>
      <c r="G628" s="2" t="n">
        <v>13.58</v>
      </c>
      <c r="H628" s="2" t="n">
        <v>27</v>
      </c>
      <c r="I628" s="2" t="n">
        <v>19</v>
      </c>
      <c r="J628" s="2" t="inlineStr">
        <is>
          <t>GPA</t>
        </is>
      </c>
    </row>
    <row r="629">
      <c r="A629" s="2" t="n">
        <v>7</v>
      </c>
      <c r="B629" s="2" t="n">
        <v>1953</v>
      </c>
      <c r="C629" s="2" t="inlineStr">
        <is>
          <t>SEPARACAO</t>
        </is>
      </c>
      <c r="D629" s="2" t="n">
        <v>5430518</v>
      </c>
      <c r="E629" s="2" t="inlineStr">
        <is>
          <t>Robson De Oliveira Lima</t>
        </is>
      </c>
      <c r="F629" s="2" t="n">
        <v>496</v>
      </c>
      <c r="G629" s="2" t="n">
        <v>1.76</v>
      </c>
      <c r="H629" s="2" t="n">
        <v>282</v>
      </c>
      <c r="I629" s="2" t="n">
        <v>110</v>
      </c>
      <c r="J629" s="2" t="inlineStr">
        <is>
          <t>GPA</t>
        </is>
      </c>
    </row>
    <row r="630">
      <c r="A630" s="2" t="n">
        <v>7</v>
      </c>
      <c r="B630" s="2" t="n">
        <v>1953</v>
      </c>
      <c r="C630" s="2" t="inlineStr">
        <is>
          <t>CARREGAMENTO</t>
        </is>
      </c>
      <c r="D630" s="2" t="n">
        <v>5439299</v>
      </c>
      <c r="E630" s="2" t="inlineStr">
        <is>
          <t>Jose Adriano Dos Prazeres</t>
        </is>
      </c>
      <c r="F630" s="2" t="n">
        <v>268</v>
      </c>
      <c r="G630" s="2" t="n">
        <v>4.18</v>
      </c>
      <c r="H630" s="2" t="n">
        <v>64</v>
      </c>
      <c r="I630" s="2" t="n">
        <v>18</v>
      </c>
      <c r="J630" s="2" t="inlineStr">
        <is>
          <t>GPA</t>
        </is>
      </c>
    </row>
    <row r="631">
      <c r="A631" s="2" t="n">
        <v>7</v>
      </c>
      <c r="B631" s="2" t="n">
        <v>1953</v>
      </c>
      <c r="C631" s="2" t="inlineStr">
        <is>
          <t>PUXADA RECEB</t>
        </is>
      </c>
      <c r="D631" s="2" t="n">
        <v>5439299</v>
      </c>
      <c r="E631" s="2" t="inlineStr">
        <is>
          <t>Jose Adriano Dos Prazeres</t>
        </is>
      </c>
      <c r="F631" s="2" t="n">
        <v>100</v>
      </c>
      <c r="G631" s="2" t="n">
        <v>2.33</v>
      </c>
      <c r="H631" s="2" t="n">
        <v>43</v>
      </c>
      <c r="I631" s="2" t="n">
        <v>15</v>
      </c>
      <c r="J631" s="2" t="inlineStr">
        <is>
          <t>GPA</t>
        </is>
      </c>
    </row>
    <row r="632">
      <c r="A632" s="2" t="n">
        <v>7</v>
      </c>
      <c r="B632" s="2" t="n">
        <v>1953</v>
      </c>
      <c r="C632" s="2" t="inlineStr">
        <is>
          <t>RECEBIMENTO</t>
        </is>
      </c>
      <c r="D632" s="2" t="n">
        <v>5439299</v>
      </c>
      <c r="E632" s="2" t="inlineStr">
        <is>
          <t>Jose Adriano Dos Prazeres</t>
        </is>
      </c>
      <c r="F632" s="2" t="n">
        <v>2167</v>
      </c>
      <c r="G632" s="2" t="n">
        <v>24.11</v>
      </c>
      <c r="H632" s="2" t="n">
        <v>90</v>
      </c>
      <c r="I632" s="2" t="n">
        <v>19</v>
      </c>
      <c r="J632" s="2" t="inlineStr">
        <is>
          <t>GPA</t>
        </is>
      </c>
    </row>
    <row r="633">
      <c r="A633" s="2" t="n">
        <v>7</v>
      </c>
      <c r="B633" s="2" t="n">
        <v>1953</v>
      </c>
      <c r="C633" s="2" t="inlineStr">
        <is>
          <t>SEPARACAO</t>
        </is>
      </c>
      <c r="D633" s="2" t="n">
        <v>5439299</v>
      </c>
      <c r="E633" s="2" t="inlineStr">
        <is>
          <t>Jose Adriano Dos Prazeres</t>
        </is>
      </c>
      <c r="F633" s="2" t="n">
        <v>1931</v>
      </c>
      <c r="G633" s="2" t="n">
        <v>13.3</v>
      </c>
      <c r="H633" s="2" t="n">
        <v>145</v>
      </c>
      <c r="I633" s="2" t="n">
        <v>110</v>
      </c>
      <c r="J633" s="2" t="inlineStr">
        <is>
          <t>GPA</t>
        </is>
      </c>
    </row>
    <row r="634">
      <c r="A634" s="2" t="n">
        <v>7</v>
      </c>
      <c r="B634" s="2" t="n">
        <v>1953</v>
      </c>
      <c r="C634" s="2" t="inlineStr">
        <is>
          <t>CARREGAMENTO</t>
        </is>
      </c>
      <c r="D634" s="2" t="n">
        <v>5452031</v>
      </c>
      <c r="E634" s="2" t="inlineStr">
        <is>
          <t>Diego Thiago Da Costa Silva</t>
        </is>
      </c>
      <c r="F634" s="2" t="n">
        <v>113</v>
      </c>
      <c r="G634" s="2" t="n">
        <v>2.98</v>
      </c>
      <c r="H634" s="2" t="n">
        <v>38</v>
      </c>
      <c r="I634" s="2" t="n">
        <v>18</v>
      </c>
      <c r="J634" s="2" t="inlineStr">
        <is>
          <t>GPA</t>
        </is>
      </c>
    </row>
    <row r="635">
      <c r="A635" s="2" t="n">
        <v>7</v>
      </c>
      <c r="B635" s="2" t="n">
        <v>1953</v>
      </c>
      <c r="C635" s="2" t="inlineStr">
        <is>
          <t>PUXADA RECEB</t>
        </is>
      </c>
      <c r="D635" s="2" t="n">
        <v>5452031</v>
      </c>
      <c r="E635" s="2" t="inlineStr">
        <is>
          <t>Diego Thiago Da Costa Silva</t>
        </is>
      </c>
      <c r="F635" s="2" t="n">
        <v>15</v>
      </c>
      <c r="G635" s="2" t="n">
        <v>12.46</v>
      </c>
      <c r="H635" s="2" t="n">
        <v>1</v>
      </c>
      <c r="I635" s="2" t="n">
        <v>15</v>
      </c>
      <c r="J635" s="2" t="inlineStr">
        <is>
          <t>GPA</t>
        </is>
      </c>
    </row>
    <row r="636">
      <c r="A636" s="2" t="n">
        <v>7</v>
      </c>
      <c r="B636" s="2" t="n">
        <v>1953</v>
      </c>
      <c r="C636" s="2" t="inlineStr">
        <is>
          <t>RECEBIMENTO</t>
        </is>
      </c>
      <c r="D636" s="2" t="n">
        <v>5452031</v>
      </c>
      <c r="E636" s="2" t="inlineStr">
        <is>
          <t>Diego Thiago Da Costa Silva</t>
        </is>
      </c>
      <c r="F636" s="2" t="n">
        <v>15</v>
      </c>
      <c r="G636" s="2" t="n">
        <v>10.26</v>
      </c>
      <c r="H636" s="2" t="n">
        <v>1</v>
      </c>
      <c r="I636" s="2" t="n">
        <v>19</v>
      </c>
      <c r="J636" s="2" t="inlineStr">
        <is>
          <t>GPA</t>
        </is>
      </c>
    </row>
    <row r="637">
      <c r="A637" s="2" t="n">
        <v>7</v>
      </c>
      <c r="B637" s="2" t="n">
        <v>1953</v>
      </c>
      <c r="C637" s="2" t="inlineStr">
        <is>
          <t>SEPARACAO</t>
        </is>
      </c>
      <c r="D637" s="2" t="n">
        <v>5452031</v>
      </c>
      <c r="E637" s="2" t="inlineStr">
        <is>
          <t>Diego Thiago Da Costa Silva</t>
        </is>
      </c>
      <c r="F637" s="2" t="n">
        <v>13</v>
      </c>
      <c r="G637" s="2" t="n">
        <v>0.14</v>
      </c>
      <c r="H637" s="2" t="n">
        <v>93</v>
      </c>
      <c r="I637" s="2" t="n">
        <v>110</v>
      </c>
      <c r="J637" s="2" t="inlineStr">
        <is>
          <t>GPA</t>
        </is>
      </c>
    </row>
    <row r="638">
      <c r="A638" s="2" t="n">
        <v>7</v>
      </c>
      <c r="B638" s="2" t="n">
        <v>1953</v>
      </c>
      <c r="C638" s="2" t="inlineStr">
        <is>
          <t>PUXADA RECEB</t>
        </is>
      </c>
      <c r="D638" s="2" t="n">
        <v>5469287</v>
      </c>
      <c r="E638" s="2" t="inlineStr">
        <is>
          <t>Gilberto Francisco Da Silva</t>
        </is>
      </c>
      <c r="F638" s="2" t="n">
        <v>2398</v>
      </c>
      <c r="G638" s="2" t="n">
        <v>118.21</v>
      </c>
      <c r="H638" s="2" t="n">
        <v>20</v>
      </c>
      <c r="I638" s="2" t="n">
        <v>15</v>
      </c>
      <c r="J638" s="2" t="inlineStr">
        <is>
          <t>GPA</t>
        </is>
      </c>
    </row>
    <row r="639">
      <c r="A639" s="2" t="n">
        <v>7</v>
      </c>
      <c r="B639" s="2" t="n">
        <v>1953</v>
      </c>
      <c r="C639" s="2" t="inlineStr">
        <is>
          <t>SEPARACAO</t>
        </is>
      </c>
      <c r="D639" s="2" t="n">
        <v>5469287</v>
      </c>
      <c r="E639" s="2" t="inlineStr">
        <is>
          <t>Gilberto Francisco Da Silva</t>
        </is>
      </c>
      <c r="F639" s="2" t="n">
        <v>1312</v>
      </c>
      <c r="G639" s="2" t="n">
        <v>7.51</v>
      </c>
      <c r="H639" s="2" t="n">
        <v>175</v>
      </c>
      <c r="I639" s="2" t="n">
        <v>110</v>
      </c>
      <c r="J639" s="2" t="inlineStr">
        <is>
          <t>GPA</t>
        </is>
      </c>
    </row>
    <row r="640">
      <c r="A640" s="2" t="n">
        <v>7</v>
      </c>
      <c r="B640" s="2" t="n">
        <v>1953</v>
      </c>
      <c r="C640" s="2" t="inlineStr">
        <is>
          <t>PUXADA RECEB</t>
        </is>
      </c>
      <c r="D640" s="2" t="n">
        <v>5469627</v>
      </c>
      <c r="E640" s="2" t="inlineStr">
        <is>
          <t>Ruandson Silva De Lima</t>
        </is>
      </c>
      <c r="F640" s="2" t="n">
        <v>114</v>
      </c>
      <c r="G640" s="2" t="n">
        <v>5.34</v>
      </c>
      <c r="H640" s="2" t="n">
        <v>21</v>
      </c>
      <c r="I640" s="2" t="n">
        <v>15</v>
      </c>
      <c r="J640" s="2" t="inlineStr">
        <is>
          <t>GPA</t>
        </is>
      </c>
    </row>
    <row r="641">
      <c r="A641" s="2" t="n">
        <v>7</v>
      </c>
      <c r="B641" s="2" t="n">
        <v>1953</v>
      </c>
      <c r="C641" s="2" t="inlineStr">
        <is>
          <t>RECEBIMENTO</t>
        </is>
      </c>
      <c r="D641" s="2" t="n">
        <v>5469627</v>
      </c>
      <c r="E641" s="2" t="inlineStr">
        <is>
          <t>Ruandson Silva De Lima</t>
        </is>
      </c>
      <c r="F641" s="2" t="n">
        <v>3699</v>
      </c>
      <c r="G641" s="2" t="n">
        <v>57.6</v>
      </c>
      <c r="H641" s="2" t="n">
        <v>64</v>
      </c>
      <c r="I641" s="2" t="n">
        <v>19</v>
      </c>
      <c r="J641" s="2" t="inlineStr">
        <is>
          <t>GPA</t>
        </is>
      </c>
    </row>
    <row r="642">
      <c r="A642" s="2" t="n">
        <v>7</v>
      </c>
      <c r="B642" s="2" t="n">
        <v>1953</v>
      </c>
      <c r="C642" s="2" t="inlineStr">
        <is>
          <t>SEPARACAO</t>
        </is>
      </c>
      <c r="D642" s="2" t="n">
        <v>5469627</v>
      </c>
      <c r="E642" s="2" t="inlineStr">
        <is>
          <t>Ruandson Silva De Lima</t>
        </is>
      </c>
      <c r="F642" s="2" t="n">
        <v>457</v>
      </c>
      <c r="G642" s="2" t="n">
        <v>4.99</v>
      </c>
      <c r="H642" s="2" t="n">
        <v>92</v>
      </c>
      <c r="I642" s="2" t="n">
        <v>110</v>
      </c>
      <c r="J642" s="2" t="inlineStr">
        <is>
          <t>GPA</t>
        </is>
      </c>
    </row>
    <row r="643">
      <c r="A643" s="2" t="n">
        <v>7</v>
      </c>
      <c r="B643" s="2" t="n">
        <v>1953</v>
      </c>
      <c r="C643" s="2" t="inlineStr">
        <is>
          <t>PUXADA RECEB</t>
        </is>
      </c>
      <c r="D643" s="2" t="n">
        <v>5469635</v>
      </c>
      <c r="E643" s="2" t="inlineStr">
        <is>
          <t>Aldir Fernando Do Nascimento</t>
        </is>
      </c>
      <c r="F643" s="2" t="n">
        <v>529</v>
      </c>
      <c r="G643" s="2" t="n">
        <v>60.21</v>
      </c>
      <c r="H643" s="2" t="n">
        <v>9</v>
      </c>
      <c r="I643" s="2" t="n">
        <v>15</v>
      </c>
      <c r="J643" s="2" t="inlineStr">
        <is>
          <t>GPA</t>
        </is>
      </c>
    </row>
    <row r="644">
      <c r="A644" s="2" t="n">
        <v>7</v>
      </c>
      <c r="B644" s="2" t="n">
        <v>1953</v>
      </c>
      <c r="C644" s="2" t="inlineStr">
        <is>
          <t>ATIVIDADE OP. EMP.</t>
        </is>
      </c>
      <c r="D644" s="2" t="n">
        <v>5475112</v>
      </c>
      <c r="E644" s="2" t="inlineStr">
        <is>
          <t>Adeilton Jose Dos Santos</t>
        </is>
      </c>
      <c r="F644" s="2" t="n">
        <v>2276</v>
      </c>
      <c r="G644" s="2" t="n">
        <v>58.58</v>
      </c>
      <c r="H644" s="2" t="n">
        <v>39</v>
      </c>
      <c r="I644" s="2" t="n">
        <v>19</v>
      </c>
      <c r="J644" s="2" t="inlineStr">
        <is>
          <t>GPA</t>
        </is>
      </c>
    </row>
    <row r="645">
      <c r="A645" s="2" t="n">
        <v>7</v>
      </c>
      <c r="B645" s="2" t="n">
        <v>1953</v>
      </c>
      <c r="C645" s="2" t="inlineStr">
        <is>
          <t>SEPARACAO</t>
        </is>
      </c>
      <c r="D645" s="2" t="n">
        <v>5475112</v>
      </c>
      <c r="E645" s="2" t="inlineStr">
        <is>
          <t>Adeilton Jose Dos Santos</t>
        </is>
      </c>
      <c r="F645" s="2" t="n">
        <v>606</v>
      </c>
      <c r="G645" s="2" t="n">
        <v>4.42</v>
      </c>
      <c r="H645" s="2" t="n">
        <v>137</v>
      </c>
      <c r="I645" s="2" t="n">
        <v>110</v>
      </c>
      <c r="J645" s="2" t="inlineStr">
        <is>
          <t>GPA</t>
        </is>
      </c>
    </row>
    <row r="646">
      <c r="A646" s="2" t="n">
        <v>7</v>
      </c>
      <c r="B646" s="2" t="n">
        <v>1953</v>
      </c>
      <c r="C646" s="2" t="inlineStr">
        <is>
          <t>CARREGAMENTO</t>
        </is>
      </c>
      <c r="D646" s="2" t="n">
        <v>5501512</v>
      </c>
      <c r="E646" s="2" t="inlineStr">
        <is>
          <t>Pedro Jose De Souza</t>
        </is>
      </c>
      <c r="F646" s="2" t="n">
        <v>778</v>
      </c>
      <c r="G646" s="2" t="n">
        <v>18.58</v>
      </c>
      <c r="H646" s="2" t="n">
        <v>42</v>
      </c>
      <c r="I646" s="2" t="n">
        <v>18</v>
      </c>
      <c r="J646" s="2" t="inlineStr">
        <is>
          <t>GPA</t>
        </is>
      </c>
    </row>
    <row r="647">
      <c r="A647" s="2" t="n">
        <v>7</v>
      </c>
      <c r="B647" s="2" t="n">
        <v>1953</v>
      </c>
      <c r="C647" s="2" t="inlineStr">
        <is>
          <t>CARREGAMENTO</t>
        </is>
      </c>
      <c r="D647" s="2" t="n">
        <v>5502632</v>
      </c>
      <c r="E647" s="2" t="inlineStr">
        <is>
          <t>Aelson Epifanio</t>
        </is>
      </c>
      <c r="F647" s="2" t="n">
        <v>2083</v>
      </c>
      <c r="G647" s="2" t="n">
        <v>25.57</v>
      </c>
      <c r="H647" s="2" t="n">
        <v>81</v>
      </c>
      <c r="I647" s="2" t="n">
        <v>18</v>
      </c>
      <c r="J647" s="2" t="inlineStr">
        <is>
          <t>GPA</t>
        </is>
      </c>
    </row>
    <row r="648">
      <c r="A648" s="2" t="n">
        <v>7</v>
      </c>
      <c r="B648" s="2" t="n">
        <v>1953</v>
      </c>
      <c r="C648" s="2" t="inlineStr">
        <is>
          <t>ATIVIDADE OP. EMP.</t>
        </is>
      </c>
      <c r="D648" s="2" t="n">
        <v>565083</v>
      </c>
      <c r="E648" s="2" t="inlineStr">
        <is>
          <t>RENATO IVO MENDES DA SILVA</t>
        </is>
      </c>
      <c r="F648" s="2" t="n">
        <v>1708</v>
      </c>
      <c r="G648" s="2" t="n">
        <v>55.95</v>
      </c>
      <c r="H648" s="2" t="n">
        <v>31</v>
      </c>
      <c r="I648" s="2" t="n">
        <v>19</v>
      </c>
      <c r="J648" s="2" t="inlineStr">
        <is>
          <t>GPA</t>
        </is>
      </c>
    </row>
    <row r="649">
      <c r="A649" s="2" t="n">
        <v>7</v>
      </c>
      <c r="B649" s="2" t="n">
        <v>1953</v>
      </c>
      <c r="C649" s="2" t="inlineStr">
        <is>
          <t>CARREGAMENTO</t>
        </is>
      </c>
      <c r="D649" s="2" t="n">
        <v>5684773</v>
      </c>
      <c r="E649" s="2" t="inlineStr">
        <is>
          <t>Davi Guilherme Monteiro Da Silva</t>
        </is>
      </c>
      <c r="F649" s="2" t="n">
        <v>270</v>
      </c>
      <c r="G649" s="2" t="n">
        <v>18.57</v>
      </c>
      <c r="H649" s="2" t="n">
        <v>15</v>
      </c>
      <c r="I649" s="2" t="n">
        <v>18</v>
      </c>
      <c r="J649" s="2" t="inlineStr">
        <is>
          <t>GPA</t>
        </is>
      </c>
    </row>
    <row r="650">
      <c r="A650" s="2" t="n">
        <v>7</v>
      </c>
      <c r="B650" s="2" t="n">
        <v>1953</v>
      </c>
      <c r="C650" s="2" t="inlineStr">
        <is>
          <t>SEPARACAO</t>
        </is>
      </c>
      <c r="D650" s="2" t="n">
        <v>5684773</v>
      </c>
      <c r="E650" s="2" t="inlineStr">
        <is>
          <t>Davi Guilherme Monteiro Da Silva</t>
        </is>
      </c>
      <c r="F650" s="2" t="n">
        <v>5971</v>
      </c>
      <c r="G650" s="2" t="n">
        <v>47.14</v>
      </c>
      <c r="H650" s="2" t="n">
        <v>127</v>
      </c>
      <c r="I650" s="2" t="n">
        <v>110</v>
      </c>
      <c r="J650" s="2" t="inlineStr">
        <is>
          <t>GPA</t>
        </is>
      </c>
    </row>
    <row r="651">
      <c r="A651" s="2" t="n">
        <v>7</v>
      </c>
      <c r="B651" s="2" t="n">
        <v>1953</v>
      </c>
      <c r="C651" s="2" t="inlineStr">
        <is>
          <t>ATIVIDADE OP. EMP.</t>
        </is>
      </c>
      <c r="D651" s="2" t="n">
        <v>5751888</v>
      </c>
      <c r="E651" s="2" t="inlineStr">
        <is>
          <t>Leliton Marcelo Leao Ramos</t>
        </is>
      </c>
      <c r="F651" s="2" t="n">
        <v>2387</v>
      </c>
      <c r="G651" s="2" t="n">
        <v>65.20999999999999</v>
      </c>
      <c r="H651" s="2" t="n">
        <v>37</v>
      </c>
      <c r="I651" s="2" t="n">
        <v>19</v>
      </c>
      <c r="J651" s="2" t="inlineStr">
        <is>
          <t>GPA</t>
        </is>
      </c>
    </row>
    <row r="652">
      <c r="A652" s="2" t="n">
        <v>7</v>
      </c>
      <c r="B652" s="2" t="n">
        <v>1953</v>
      </c>
      <c r="C652" s="2" t="inlineStr">
        <is>
          <t>SEPARACAO</t>
        </is>
      </c>
      <c r="D652" s="2" t="n">
        <v>5752817</v>
      </c>
      <c r="E652" s="2" t="inlineStr">
        <is>
          <t>Gilson Fernandes De Medeiros</t>
        </is>
      </c>
      <c r="F652" s="2" t="n">
        <v>2152</v>
      </c>
      <c r="G652" s="2" t="n">
        <v>18.8</v>
      </c>
      <c r="H652" s="2" t="n">
        <v>114</v>
      </c>
      <c r="I652" s="2" t="n">
        <v>110</v>
      </c>
      <c r="J652" s="2" t="inlineStr">
        <is>
          <t>GPA</t>
        </is>
      </c>
    </row>
    <row r="653">
      <c r="A653" s="2" t="n">
        <v>7</v>
      </c>
      <c r="B653" s="2" t="n">
        <v>1953</v>
      </c>
      <c r="C653" s="2" t="inlineStr">
        <is>
          <t>PUXADA RECEB</t>
        </is>
      </c>
      <c r="D653" s="2" t="n">
        <v>5770840</v>
      </c>
      <c r="E653" s="2" t="inlineStr">
        <is>
          <t>Cicero Da Conceicao Pelagio</t>
        </is>
      </c>
      <c r="F653" s="2" t="n">
        <v>1</v>
      </c>
      <c r="G653" s="2" t="n">
        <v>0.15</v>
      </c>
      <c r="H653" s="2" t="n">
        <v>7</v>
      </c>
      <c r="I653" s="2" t="n">
        <v>15</v>
      </c>
      <c r="J653" s="2" t="inlineStr">
        <is>
          <t>GPA</t>
        </is>
      </c>
    </row>
    <row r="654">
      <c r="A654" s="2" t="n">
        <v>7</v>
      </c>
      <c r="B654" s="2" t="n">
        <v>1953</v>
      </c>
      <c r="C654" s="2" t="inlineStr">
        <is>
          <t>SEPARACAO</t>
        </is>
      </c>
      <c r="D654" s="2" t="n">
        <v>5770840</v>
      </c>
      <c r="E654" s="2" t="inlineStr">
        <is>
          <t>Cicero Da Conceicao Pelagio</t>
        </is>
      </c>
      <c r="F654" s="2" t="n">
        <v>7244</v>
      </c>
      <c r="G654" s="2" t="n">
        <v>46.54</v>
      </c>
      <c r="H654" s="2" t="n">
        <v>156</v>
      </c>
      <c r="I654" s="2" t="n">
        <v>110</v>
      </c>
      <c r="J654" s="2" t="inlineStr">
        <is>
          <t>GPA</t>
        </is>
      </c>
    </row>
    <row r="655">
      <c r="A655" s="2" t="n">
        <v>7</v>
      </c>
      <c r="B655" s="2" t="n">
        <v>1953</v>
      </c>
      <c r="C655" s="2" t="inlineStr">
        <is>
          <t>PUXADA RECEB</t>
        </is>
      </c>
      <c r="D655" s="2" t="n">
        <v>581458</v>
      </c>
      <c r="E655" s="2" t="inlineStr">
        <is>
          <t>JOAO JOAQUIM DO NASCIMENTO FILHO</t>
        </is>
      </c>
      <c r="F655" s="2" t="n">
        <v>4298</v>
      </c>
      <c r="G655" s="2" t="n">
        <v>133.3</v>
      </c>
      <c r="H655" s="2" t="n">
        <v>32</v>
      </c>
      <c r="I655" s="2" t="n">
        <v>15</v>
      </c>
      <c r="J655" s="2" t="inlineStr">
        <is>
          <t>GPA</t>
        </is>
      </c>
    </row>
    <row r="656">
      <c r="A656" s="2" t="n">
        <v>7</v>
      </c>
      <c r="B656" s="2" t="n">
        <v>1953</v>
      </c>
      <c r="C656" s="2" t="inlineStr">
        <is>
          <t>SEPARACAO</t>
        </is>
      </c>
      <c r="D656" s="2" t="n">
        <v>581458</v>
      </c>
      <c r="E656" s="2" t="inlineStr">
        <is>
          <t>JOAO JOAQUIM DO NASCIMENTO FILHO</t>
        </is>
      </c>
      <c r="F656" s="2" t="n">
        <v>350</v>
      </c>
      <c r="G656" s="2" t="n">
        <v>2.21</v>
      </c>
      <c r="H656" s="2" t="n">
        <v>158</v>
      </c>
      <c r="I656" s="2" t="n">
        <v>110</v>
      </c>
      <c r="J656" s="2" t="inlineStr">
        <is>
          <t>GPA</t>
        </is>
      </c>
    </row>
    <row r="657">
      <c r="A657" s="2" t="n">
        <v>7</v>
      </c>
      <c r="B657" s="2" t="n">
        <v>1953</v>
      </c>
      <c r="C657" s="2" t="inlineStr">
        <is>
          <t>CARREGAMENTO</t>
        </is>
      </c>
      <c r="D657" s="2" t="n">
        <v>5843537</v>
      </c>
      <c r="E657" s="2" t="inlineStr">
        <is>
          <t>Pedro Vinicius Da Silva Gomes</t>
        </is>
      </c>
      <c r="F657" s="2" t="n">
        <v>992</v>
      </c>
      <c r="G657" s="2" t="n">
        <v>16.94</v>
      </c>
      <c r="H657" s="2" t="n">
        <v>59</v>
      </c>
      <c r="I657" s="2" t="n">
        <v>18</v>
      </c>
      <c r="J657" s="2" t="inlineStr">
        <is>
          <t>GPA</t>
        </is>
      </c>
    </row>
    <row r="658">
      <c r="A658" s="2" t="n">
        <v>7</v>
      </c>
      <c r="B658" s="2" t="n">
        <v>1953</v>
      </c>
      <c r="C658" s="2" t="inlineStr">
        <is>
          <t>PUXADA RECEB</t>
        </is>
      </c>
      <c r="D658" s="2" t="n">
        <v>5843537</v>
      </c>
      <c r="E658" s="2" t="inlineStr">
        <is>
          <t>Pedro Vinicius Da Silva Gomes</t>
        </is>
      </c>
      <c r="F658" s="2" t="n">
        <v>6</v>
      </c>
      <c r="G658" s="2" t="n">
        <v>0.35</v>
      </c>
      <c r="H658" s="2" t="n">
        <v>17</v>
      </c>
      <c r="I658" s="2" t="n">
        <v>15</v>
      </c>
      <c r="J658" s="2" t="inlineStr">
        <is>
          <t>GPA</t>
        </is>
      </c>
    </row>
    <row r="659">
      <c r="A659" s="2" t="n">
        <v>7</v>
      </c>
      <c r="B659" s="2" t="n">
        <v>1953</v>
      </c>
      <c r="C659" s="2" t="inlineStr">
        <is>
          <t>RECEBIMENTO</t>
        </is>
      </c>
      <c r="D659" s="2" t="n">
        <v>5843537</v>
      </c>
      <c r="E659" s="2" t="inlineStr">
        <is>
          <t>Pedro Vinicius Da Silva Gomes</t>
        </is>
      </c>
      <c r="F659" s="2" t="n">
        <v>31</v>
      </c>
      <c r="G659" s="2" t="n">
        <v>3.15</v>
      </c>
      <c r="H659" s="2" t="n">
        <v>10</v>
      </c>
      <c r="I659" s="2" t="n">
        <v>19</v>
      </c>
      <c r="J659" s="2" t="inlineStr">
        <is>
          <t>GPA</t>
        </is>
      </c>
    </row>
    <row r="660">
      <c r="A660" s="2" t="n">
        <v>7</v>
      </c>
      <c r="B660" s="2" t="n">
        <v>1953</v>
      </c>
      <c r="C660" s="2" t="inlineStr">
        <is>
          <t>SEPARACAO</t>
        </is>
      </c>
      <c r="D660" s="2" t="n">
        <v>5843537</v>
      </c>
      <c r="E660" s="2" t="inlineStr">
        <is>
          <t>Pedro Vinicius Da Silva Gomes</t>
        </is>
      </c>
      <c r="F660" s="2" t="n">
        <v>403</v>
      </c>
      <c r="G660" s="2" t="n">
        <v>3.63</v>
      </c>
      <c r="H660" s="2" t="n">
        <v>111</v>
      </c>
      <c r="I660" s="2" t="n">
        <v>110</v>
      </c>
      <c r="J660" s="2" t="inlineStr">
        <is>
          <t>GPA</t>
        </is>
      </c>
    </row>
    <row r="661">
      <c r="A661" s="2" t="n">
        <v>7</v>
      </c>
      <c r="B661" s="2" t="n">
        <v>1953</v>
      </c>
      <c r="C661" s="2" t="inlineStr">
        <is>
          <t>PUXADA RECEB</t>
        </is>
      </c>
      <c r="D661" s="2" t="n">
        <v>587504</v>
      </c>
      <c r="E661" s="2" t="inlineStr">
        <is>
          <t>LEANDRO FERREIRA DA SILVA</t>
        </is>
      </c>
      <c r="F661" s="2" t="n">
        <v>2475</v>
      </c>
      <c r="G661" s="2" t="n">
        <v>104.83</v>
      </c>
      <c r="H661" s="2" t="n">
        <v>24</v>
      </c>
      <c r="I661" s="2" t="n">
        <v>15</v>
      </c>
      <c r="J661" s="2" t="inlineStr">
        <is>
          <t>GPA</t>
        </is>
      </c>
    </row>
    <row r="662">
      <c r="A662" s="2" t="n">
        <v>7</v>
      </c>
      <c r="B662" s="2" t="n">
        <v>1953</v>
      </c>
      <c r="C662" s="2" t="inlineStr">
        <is>
          <t>SEPARACAO</t>
        </is>
      </c>
      <c r="D662" s="2" t="n">
        <v>587504</v>
      </c>
      <c r="E662" s="2" t="inlineStr">
        <is>
          <t>LEANDRO FERREIRA DA SILVA</t>
        </is>
      </c>
      <c r="F662" s="2" t="n">
        <v>4392</v>
      </c>
      <c r="G662" s="2" t="n">
        <v>28.62</v>
      </c>
      <c r="H662" s="2" t="n">
        <v>153</v>
      </c>
      <c r="I662" s="2" t="n">
        <v>110</v>
      </c>
      <c r="J662" s="2" t="inlineStr">
        <is>
          <t>GPA</t>
        </is>
      </c>
    </row>
    <row r="663">
      <c r="A663" s="2" t="n">
        <v>7</v>
      </c>
      <c r="B663" s="2" t="n">
        <v>1953</v>
      </c>
      <c r="C663" s="2" t="inlineStr">
        <is>
          <t>PUXADA RECEB</t>
        </is>
      </c>
      <c r="D663" s="2" t="n">
        <v>5892490</v>
      </c>
      <c r="E663" s="2" t="inlineStr">
        <is>
          <t>Otavio William De Oliveira</t>
        </is>
      </c>
      <c r="F663" s="2" t="n">
        <v>201</v>
      </c>
      <c r="G663" s="2" t="n">
        <v>6.02</v>
      </c>
      <c r="H663" s="2" t="n">
        <v>33</v>
      </c>
      <c r="I663" s="2" t="n">
        <v>15</v>
      </c>
      <c r="J663" s="2" t="inlineStr">
        <is>
          <t>GPA</t>
        </is>
      </c>
    </row>
    <row r="664">
      <c r="A664" s="2" t="n">
        <v>7</v>
      </c>
      <c r="B664" s="2" t="n">
        <v>1953</v>
      </c>
      <c r="C664" s="2" t="inlineStr">
        <is>
          <t>ATIVIDADE OP. EMP.</t>
        </is>
      </c>
      <c r="D664" s="2" t="n">
        <v>5913772</v>
      </c>
      <c r="E664" s="2" t="inlineStr">
        <is>
          <t>Ricardo Andre Avelino</t>
        </is>
      </c>
      <c r="F664" s="2" t="n">
        <v>66</v>
      </c>
      <c r="G664" s="2" t="n">
        <v>0.85</v>
      </c>
      <c r="H664" s="2" t="n">
        <v>78</v>
      </c>
      <c r="I664" s="2" t="n">
        <v>19</v>
      </c>
      <c r="J664" s="2" t="inlineStr">
        <is>
          <t>GPA</t>
        </is>
      </c>
    </row>
    <row r="665">
      <c r="A665" s="2" t="n">
        <v>7</v>
      </c>
      <c r="B665" s="2" t="n">
        <v>1953</v>
      </c>
      <c r="C665" s="2" t="inlineStr">
        <is>
          <t>PUXADA RECEB</t>
        </is>
      </c>
      <c r="D665" s="2" t="n">
        <v>5964270</v>
      </c>
      <c r="E665" s="2" t="inlineStr">
        <is>
          <t>Lailson Silva Galdino De Oliveira</t>
        </is>
      </c>
      <c r="F665" s="2" t="n">
        <v>129</v>
      </c>
      <c r="G665" s="2" t="n">
        <v>23.08</v>
      </c>
      <c r="H665" s="2" t="n">
        <v>6</v>
      </c>
      <c r="I665" s="2" t="n">
        <v>15</v>
      </c>
      <c r="J665" s="2" t="inlineStr">
        <is>
          <t>GPA</t>
        </is>
      </c>
    </row>
    <row r="666">
      <c r="A666" s="2" t="n">
        <v>7</v>
      </c>
      <c r="B666" s="2" t="n">
        <v>1953</v>
      </c>
      <c r="C666" s="2" t="inlineStr">
        <is>
          <t>RECEBIMENTO</t>
        </is>
      </c>
      <c r="D666" s="2" t="n">
        <v>5964270</v>
      </c>
      <c r="E666" s="2" t="inlineStr">
        <is>
          <t>Lailson Silva Galdino De Oliveira</t>
        </is>
      </c>
      <c r="F666" s="2" t="n">
        <v>50</v>
      </c>
      <c r="G666" s="2" t="n">
        <v>2.4</v>
      </c>
      <c r="H666" s="2" t="n">
        <v>21</v>
      </c>
      <c r="I666" s="2" t="n">
        <v>19</v>
      </c>
      <c r="J666" s="2" t="inlineStr">
        <is>
          <t>GPA</t>
        </is>
      </c>
    </row>
    <row r="667">
      <c r="A667" s="2" t="n">
        <v>7</v>
      </c>
      <c r="B667" s="2" t="n">
        <v>1953</v>
      </c>
      <c r="C667" s="2" t="inlineStr">
        <is>
          <t>SEPARACAO</t>
        </is>
      </c>
      <c r="D667" s="2" t="n">
        <v>5964270</v>
      </c>
      <c r="E667" s="2" t="inlineStr">
        <is>
          <t>Lailson Silva Galdino De Oliveira</t>
        </is>
      </c>
      <c r="F667" s="2" t="n">
        <v>1346</v>
      </c>
      <c r="G667" s="2" t="n">
        <v>17.71</v>
      </c>
      <c r="H667" s="2" t="n">
        <v>76</v>
      </c>
      <c r="I667" s="2" t="n">
        <v>110</v>
      </c>
      <c r="J667" s="2" t="inlineStr">
        <is>
          <t>GPA</t>
        </is>
      </c>
    </row>
    <row r="668">
      <c r="A668" s="2" t="n">
        <v>7</v>
      </c>
      <c r="B668" s="2" t="n">
        <v>1953</v>
      </c>
      <c r="C668" s="2" t="inlineStr">
        <is>
          <t>PUXADA RECEB</t>
        </is>
      </c>
      <c r="D668" s="2" t="n">
        <v>5968283</v>
      </c>
      <c r="E668" s="2" t="inlineStr">
        <is>
          <t>Davi Ferreira De Vasconcelos Silva</t>
        </is>
      </c>
      <c r="F668" s="2" t="n">
        <v>166</v>
      </c>
      <c r="G668" s="2" t="n">
        <v>5.26</v>
      </c>
      <c r="H668" s="2" t="n">
        <v>32</v>
      </c>
      <c r="I668" s="2" t="n">
        <v>15</v>
      </c>
      <c r="J668" s="2" t="inlineStr">
        <is>
          <t>GPA</t>
        </is>
      </c>
    </row>
    <row r="669">
      <c r="A669" s="2" t="n">
        <v>7</v>
      </c>
      <c r="B669" s="2" t="n">
        <v>1953</v>
      </c>
      <c r="C669" s="2" t="inlineStr">
        <is>
          <t>RECEBIMENTO</t>
        </is>
      </c>
      <c r="D669" s="2" t="n">
        <v>5968283</v>
      </c>
      <c r="E669" s="2" t="inlineStr">
        <is>
          <t>Davi Ferreira De Vasconcelos Silva</t>
        </is>
      </c>
      <c r="F669" s="2" t="n">
        <v>4541</v>
      </c>
      <c r="G669" s="2" t="n">
        <v>65.27</v>
      </c>
      <c r="H669" s="2" t="n">
        <v>70</v>
      </c>
      <c r="I669" s="2" t="n">
        <v>19</v>
      </c>
      <c r="J669" s="2" t="inlineStr">
        <is>
          <t>GPA</t>
        </is>
      </c>
    </row>
    <row r="670">
      <c r="A670" s="2" t="n">
        <v>7</v>
      </c>
      <c r="B670" s="2" t="n">
        <v>1953</v>
      </c>
      <c r="C670" s="2" t="inlineStr">
        <is>
          <t>SEPARACAO</t>
        </is>
      </c>
      <c r="D670" s="2" t="n">
        <v>5968283</v>
      </c>
      <c r="E670" s="2" t="inlineStr">
        <is>
          <t>Davi Ferreira De Vasconcelos Silva</t>
        </is>
      </c>
      <c r="F670" s="2" t="n">
        <v>668</v>
      </c>
      <c r="G670" s="2" t="n">
        <v>4.65</v>
      </c>
      <c r="H670" s="2" t="n">
        <v>144</v>
      </c>
      <c r="I670" s="2" t="n">
        <v>110</v>
      </c>
      <c r="J670" s="2" t="inlineStr">
        <is>
          <t>GPA</t>
        </is>
      </c>
    </row>
    <row r="671">
      <c r="A671" s="2" t="n">
        <v>7</v>
      </c>
      <c r="B671" s="2" t="n">
        <v>1953</v>
      </c>
      <c r="C671" s="2" t="inlineStr">
        <is>
          <t>PUXADA RECEB</t>
        </is>
      </c>
      <c r="D671" s="2" t="n">
        <v>5976278</v>
      </c>
      <c r="E671" s="2" t="inlineStr">
        <is>
          <t>Luiz Felipe Jose Valerio Da Silva</t>
        </is>
      </c>
      <c r="F671" s="2" t="n">
        <v>54</v>
      </c>
      <c r="G671" s="2" t="n">
        <v>3.85</v>
      </c>
      <c r="H671" s="2" t="n">
        <v>14</v>
      </c>
      <c r="I671" s="2" t="n">
        <v>15</v>
      </c>
      <c r="J671" s="2" t="inlineStr">
        <is>
          <t>GPA</t>
        </is>
      </c>
    </row>
    <row r="672">
      <c r="A672" s="2" t="n">
        <v>7</v>
      </c>
      <c r="B672" s="2" t="n">
        <v>1953</v>
      </c>
      <c r="C672" s="2" t="inlineStr">
        <is>
          <t>RECEBIMENTO</t>
        </is>
      </c>
      <c r="D672" s="2" t="n">
        <v>5976278</v>
      </c>
      <c r="E672" s="2" t="inlineStr">
        <is>
          <t>Luiz Felipe Jose Valerio Da Silva</t>
        </is>
      </c>
      <c r="F672" s="2" t="n">
        <v>1297</v>
      </c>
      <c r="G672" s="2" t="n">
        <v>29.29</v>
      </c>
      <c r="H672" s="2" t="n">
        <v>44</v>
      </c>
      <c r="I672" s="2" t="n">
        <v>19</v>
      </c>
      <c r="J672" s="2" t="inlineStr">
        <is>
          <t>GPA</t>
        </is>
      </c>
    </row>
    <row r="673">
      <c r="A673" s="2" t="n">
        <v>7</v>
      </c>
      <c r="B673" s="2" t="n">
        <v>1953</v>
      </c>
      <c r="C673" s="2" t="inlineStr">
        <is>
          <t>SEPARACAO</t>
        </is>
      </c>
      <c r="D673" s="2" t="n">
        <v>5976278</v>
      </c>
      <c r="E673" s="2" t="inlineStr">
        <is>
          <t>Luiz Felipe Jose Valerio Da Silva</t>
        </is>
      </c>
      <c r="F673" s="2" t="n">
        <v>386</v>
      </c>
      <c r="G673" s="2" t="n">
        <v>2.38</v>
      </c>
      <c r="H673" s="2" t="n">
        <v>162</v>
      </c>
      <c r="I673" s="2" t="n">
        <v>110</v>
      </c>
      <c r="J673" s="2" t="inlineStr">
        <is>
          <t>GPA</t>
        </is>
      </c>
    </row>
    <row r="674">
      <c r="A674" s="2" t="n">
        <v>7</v>
      </c>
      <c r="B674" s="2" t="n">
        <v>1953</v>
      </c>
      <c r="C674" s="2" t="inlineStr">
        <is>
          <t>SEPARACAO</t>
        </is>
      </c>
      <c r="D674" s="2" t="n">
        <v>5997011</v>
      </c>
      <c r="E674" s="2" t="inlineStr">
        <is>
          <t>Mateus De Souza Candido</t>
        </is>
      </c>
      <c r="F674" s="2" t="n">
        <v>30</v>
      </c>
      <c r="G674" s="2" t="n">
        <v>5.19</v>
      </c>
      <c r="H674" s="2" t="n">
        <v>6</v>
      </c>
      <c r="I674" s="2" t="n">
        <v>110</v>
      </c>
      <c r="J674" s="2" t="inlineStr">
        <is>
          <t>GPA</t>
        </is>
      </c>
    </row>
    <row r="675">
      <c r="A675" s="2" t="n">
        <v>7</v>
      </c>
      <c r="B675" s="2" t="n">
        <v>1953</v>
      </c>
      <c r="C675" s="2" t="inlineStr">
        <is>
          <t>PUXADA RECEB</t>
        </is>
      </c>
      <c r="D675" s="2" t="n">
        <v>5999731</v>
      </c>
      <c r="E675" s="2" t="inlineStr">
        <is>
          <t>Ricardo Gabriel Camara Xavier</t>
        </is>
      </c>
      <c r="F675" s="2" t="n">
        <v>135</v>
      </c>
      <c r="G675" s="2" t="n">
        <v>4.82</v>
      </c>
      <c r="H675" s="2" t="n">
        <v>28</v>
      </c>
      <c r="I675" s="2" t="n">
        <v>15</v>
      </c>
      <c r="J675" s="2" t="inlineStr">
        <is>
          <t>GPA</t>
        </is>
      </c>
    </row>
    <row r="676">
      <c r="A676" s="2" t="n">
        <v>7</v>
      </c>
      <c r="B676" s="2" t="n">
        <v>1953</v>
      </c>
      <c r="C676" s="2" t="inlineStr">
        <is>
          <t>RECEBIMENTO</t>
        </is>
      </c>
      <c r="D676" s="2" t="n">
        <v>5999731</v>
      </c>
      <c r="E676" s="2" t="inlineStr">
        <is>
          <t>Ricardo Gabriel Camara Xavier</t>
        </is>
      </c>
      <c r="F676" s="2" t="n">
        <v>16</v>
      </c>
      <c r="G676" s="2" t="n">
        <v>0.43</v>
      </c>
      <c r="H676" s="2" t="n">
        <v>37</v>
      </c>
      <c r="I676" s="2" t="n">
        <v>19</v>
      </c>
      <c r="J676" s="2" t="inlineStr">
        <is>
          <t>GPA</t>
        </is>
      </c>
    </row>
    <row r="677">
      <c r="A677" s="2" t="n">
        <v>7</v>
      </c>
      <c r="B677" s="2" t="n">
        <v>1953</v>
      </c>
      <c r="C677" s="2" t="inlineStr">
        <is>
          <t>SEPARACAO</t>
        </is>
      </c>
      <c r="D677" s="2" t="n">
        <v>5999731</v>
      </c>
      <c r="E677" s="2" t="inlineStr">
        <is>
          <t>Ricardo Gabriel Camara Xavier</t>
        </is>
      </c>
      <c r="F677" s="2" t="n">
        <v>666</v>
      </c>
      <c r="G677" s="2" t="n">
        <v>3.47</v>
      </c>
      <c r="H677" s="2" t="n">
        <v>192</v>
      </c>
      <c r="I677" s="2" t="n">
        <v>110</v>
      </c>
      <c r="J677" s="2" t="inlineStr">
        <is>
          <t>GPA</t>
        </is>
      </c>
    </row>
    <row r="678">
      <c r="A678" s="2" t="n">
        <v>7</v>
      </c>
      <c r="B678" s="2" t="n">
        <v>1953</v>
      </c>
      <c r="C678" s="2" t="inlineStr">
        <is>
          <t>SEPARACAO</t>
        </is>
      </c>
      <c r="D678" s="2" t="n">
        <v>6000673</v>
      </c>
      <c r="E678" s="2" t="inlineStr">
        <is>
          <t>Gleibson Weverton Silva De Oliveira</t>
        </is>
      </c>
      <c r="F678" s="2" t="n">
        <v>15809</v>
      </c>
      <c r="G678" s="2" t="n">
        <v>104.87</v>
      </c>
      <c r="H678" s="2" t="n">
        <v>151</v>
      </c>
      <c r="I678" s="2" t="n">
        <v>110</v>
      </c>
      <c r="J678" s="2" t="inlineStr">
        <is>
          <t>GPA</t>
        </is>
      </c>
    </row>
    <row r="679">
      <c r="A679" s="2" t="n">
        <v>7</v>
      </c>
      <c r="B679" s="2" t="n">
        <v>1953</v>
      </c>
      <c r="C679" s="2" t="inlineStr">
        <is>
          <t>PUXADA RECEB</t>
        </is>
      </c>
      <c r="D679" s="2" t="n">
        <v>6001386</v>
      </c>
      <c r="E679" s="2" t="inlineStr">
        <is>
          <t>Lucas Gabriel Ribeiro De Lima</t>
        </is>
      </c>
      <c r="F679" s="2" t="n">
        <v>274</v>
      </c>
      <c r="G679" s="2" t="n">
        <v>22.12</v>
      </c>
      <c r="H679" s="2" t="n">
        <v>12</v>
      </c>
      <c r="I679" s="2" t="n">
        <v>15</v>
      </c>
      <c r="J679" s="2" t="inlineStr">
        <is>
          <t>GPA</t>
        </is>
      </c>
    </row>
    <row r="680">
      <c r="A680" s="2" t="n">
        <v>7</v>
      </c>
      <c r="B680" s="2" t="n">
        <v>1953</v>
      </c>
      <c r="C680" s="2" t="inlineStr">
        <is>
          <t>RECEBIMENTO</t>
        </is>
      </c>
      <c r="D680" s="2" t="n">
        <v>6001386</v>
      </c>
      <c r="E680" s="2" t="inlineStr">
        <is>
          <t>Lucas Gabriel Ribeiro De Lima</t>
        </is>
      </c>
      <c r="F680" s="2" t="n">
        <v>72</v>
      </c>
      <c r="G680" s="2" t="n">
        <v>2.27</v>
      </c>
      <c r="H680" s="2" t="n">
        <v>32</v>
      </c>
      <c r="I680" s="2" t="n">
        <v>19</v>
      </c>
      <c r="J680" s="2" t="inlineStr">
        <is>
          <t>GPA</t>
        </is>
      </c>
    </row>
    <row r="681">
      <c r="A681" s="2" t="n">
        <v>7</v>
      </c>
      <c r="B681" s="2" t="n">
        <v>1953</v>
      </c>
      <c r="C681" s="2" t="inlineStr">
        <is>
          <t>SEPARACAO</t>
        </is>
      </c>
      <c r="D681" s="2" t="n">
        <v>6001386</v>
      </c>
      <c r="E681" s="2" t="inlineStr">
        <is>
          <t>Lucas Gabriel Ribeiro De Lima</t>
        </is>
      </c>
      <c r="F681" s="2" t="n">
        <v>1442</v>
      </c>
      <c r="G681" s="2" t="n">
        <v>8.68</v>
      </c>
      <c r="H681" s="2" t="n">
        <v>166</v>
      </c>
      <c r="I681" s="2" t="n">
        <v>110</v>
      </c>
      <c r="J681" s="2" t="inlineStr">
        <is>
          <t>GPA</t>
        </is>
      </c>
    </row>
    <row r="682">
      <c r="A682" s="2" t="n">
        <v>7</v>
      </c>
      <c r="B682" s="2" t="n">
        <v>1953</v>
      </c>
      <c r="C682" s="2" t="inlineStr">
        <is>
          <t>SEPARACAO</t>
        </is>
      </c>
      <c r="D682" s="2" t="n">
        <v>6002838</v>
      </c>
      <c r="E682" s="2" t="inlineStr">
        <is>
          <t>Wagner Ryan Do Nascimento Silva</t>
        </is>
      </c>
      <c r="F682" s="2" t="n">
        <v>8268</v>
      </c>
      <c r="G682" s="2" t="n">
        <v>62.56</v>
      </c>
      <c r="H682" s="2" t="n">
        <v>132</v>
      </c>
      <c r="I682" s="2" t="n">
        <v>110</v>
      </c>
      <c r="J682" s="2" t="inlineStr">
        <is>
          <t>GPA</t>
        </is>
      </c>
    </row>
    <row r="683">
      <c r="A683" s="2" t="n">
        <v>7</v>
      </c>
      <c r="B683" s="2" t="n">
        <v>1953</v>
      </c>
      <c r="C683" s="2" t="inlineStr">
        <is>
          <t>SEPARACAO</t>
        </is>
      </c>
      <c r="D683" s="2" t="n">
        <v>6003109</v>
      </c>
      <c r="E683" s="2" t="inlineStr">
        <is>
          <t>Yago Rodrigues Pereira Lopes</t>
        </is>
      </c>
      <c r="F683" s="2" t="n">
        <v>3362</v>
      </c>
      <c r="G683" s="2" t="n">
        <v>50.93</v>
      </c>
      <c r="H683" s="2" t="n">
        <v>66</v>
      </c>
      <c r="I683" s="2" t="n">
        <v>110</v>
      </c>
      <c r="J683" s="2" t="inlineStr">
        <is>
          <t>GPA</t>
        </is>
      </c>
    </row>
    <row r="684">
      <c r="A684" s="2" t="n">
        <v>7</v>
      </c>
      <c r="B684" s="2" t="n">
        <v>1953</v>
      </c>
      <c r="C684" s="2" t="inlineStr">
        <is>
          <t>SEPARACAO</t>
        </is>
      </c>
      <c r="D684" s="2" t="n">
        <v>6004300</v>
      </c>
      <c r="E684" s="2" t="inlineStr">
        <is>
          <t>Makel Douglas Da Silva Souza</t>
        </is>
      </c>
      <c r="F684" s="2" t="n">
        <v>2868</v>
      </c>
      <c r="G684" s="2" t="n">
        <v>47</v>
      </c>
      <c r="H684" s="2" t="n">
        <v>61</v>
      </c>
      <c r="I684" s="2" t="n">
        <v>110</v>
      </c>
      <c r="J684" s="2" t="inlineStr">
        <is>
          <t>GPA</t>
        </is>
      </c>
    </row>
    <row r="685">
      <c r="A685" s="2" t="n">
        <v>7</v>
      </c>
      <c r="B685" s="2" t="n">
        <v>1953</v>
      </c>
      <c r="C685" s="2" t="inlineStr">
        <is>
          <t>PUXADA RECEB</t>
        </is>
      </c>
      <c r="D685" s="2" t="n">
        <v>6004512</v>
      </c>
      <c r="E685" s="2" t="inlineStr">
        <is>
          <t>Leandro Vinicius Medeiros Lima</t>
        </is>
      </c>
      <c r="F685" s="2" t="n">
        <v>309</v>
      </c>
      <c r="G685" s="2" t="n">
        <v>20.32</v>
      </c>
      <c r="H685" s="2" t="n">
        <v>15</v>
      </c>
      <c r="I685" s="2" t="n">
        <v>15</v>
      </c>
      <c r="J685" s="2" t="inlineStr">
        <is>
          <t>GPA</t>
        </is>
      </c>
    </row>
    <row r="686">
      <c r="A686" s="2" t="n">
        <v>7</v>
      </c>
      <c r="B686" s="2" t="n">
        <v>1953</v>
      </c>
      <c r="C686" s="2" t="inlineStr">
        <is>
          <t>SEPARACAO</t>
        </is>
      </c>
      <c r="D686" s="2" t="n">
        <v>6004512</v>
      </c>
      <c r="E686" s="2" t="inlineStr">
        <is>
          <t>Leandro Vinicius Medeiros Lima</t>
        </is>
      </c>
      <c r="F686" s="2" t="n">
        <v>2835</v>
      </c>
      <c r="G686" s="2" t="n">
        <v>21.97</v>
      </c>
      <c r="H686" s="2" t="n">
        <v>129</v>
      </c>
      <c r="I686" s="2" t="n">
        <v>110</v>
      </c>
      <c r="J686" s="2" t="inlineStr">
        <is>
          <t>GPA</t>
        </is>
      </c>
    </row>
    <row r="687">
      <c r="A687" s="2" t="n">
        <v>7</v>
      </c>
      <c r="B687" s="2" t="n">
        <v>1953</v>
      </c>
      <c r="C687" s="2" t="inlineStr">
        <is>
          <t>SEPARACAO</t>
        </is>
      </c>
      <c r="D687" s="2" t="n">
        <v>6004563</v>
      </c>
      <c r="E687" s="2" t="inlineStr">
        <is>
          <t>Jose Jonathas Da Silva Lira</t>
        </is>
      </c>
      <c r="F687" s="2" t="n">
        <v>7280</v>
      </c>
      <c r="G687" s="2" t="n">
        <v>65.73</v>
      </c>
      <c r="H687" s="2" t="n">
        <v>111</v>
      </c>
      <c r="I687" s="2" t="n">
        <v>110</v>
      </c>
      <c r="J687" s="2" t="inlineStr">
        <is>
          <t>GPA</t>
        </is>
      </c>
    </row>
    <row r="688">
      <c r="A688" s="2" t="n">
        <v>7</v>
      </c>
      <c r="B688" s="2" t="n">
        <v>1953</v>
      </c>
      <c r="C688" s="2" t="inlineStr">
        <is>
          <t>SEPARACAO</t>
        </is>
      </c>
      <c r="D688" s="2" t="n">
        <v>6004601</v>
      </c>
      <c r="E688" s="2" t="inlineStr">
        <is>
          <t>Guilherme Kaic Arcelino Bezerra</t>
        </is>
      </c>
      <c r="F688" s="2" t="n">
        <v>8418</v>
      </c>
      <c r="G688" s="2" t="n">
        <v>73.36</v>
      </c>
      <c r="H688" s="2" t="n">
        <v>115</v>
      </c>
      <c r="I688" s="2" t="n">
        <v>110</v>
      </c>
      <c r="J688" s="2" t="inlineStr">
        <is>
          <t>GPA</t>
        </is>
      </c>
    </row>
    <row r="689">
      <c r="A689" s="2" t="n">
        <v>7</v>
      </c>
      <c r="B689" s="2" t="n">
        <v>1953</v>
      </c>
      <c r="C689" s="2" t="inlineStr">
        <is>
          <t>SEPARACAO</t>
        </is>
      </c>
      <c r="D689" s="2" t="n">
        <v>6004628</v>
      </c>
      <c r="E689" s="2" t="inlineStr">
        <is>
          <t>Vanderley Santana Da Silva</t>
        </is>
      </c>
      <c r="F689" s="2" t="n">
        <v>3174</v>
      </c>
      <c r="G689" s="2" t="n">
        <v>37.8</v>
      </c>
      <c r="H689" s="2" t="n">
        <v>84</v>
      </c>
      <c r="I689" s="2" t="n">
        <v>110</v>
      </c>
      <c r="J689" s="2" t="inlineStr">
        <is>
          <t>GPA</t>
        </is>
      </c>
    </row>
    <row r="690">
      <c r="A690" s="2" t="n">
        <v>7</v>
      </c>
      <c r="B690" s="2" t="n">
        <v>1953</v>
      </c>
      <c r="C690" s="2" t="inlineStr">
        <is>
          <t>SEPARACAO</t>
        </is>
      </c>
      <c r="D690" s="2" t="n">
        <v>6004849</v>
      </c>
      <c r="E690" s="2" t="inlineStr">
        <is>
          <t>Leandro Lins De Albuquerque</t>
        </is>
      </c>
      <c r="F690" s="2" t="n">
        <v>3367</v>
      </c>
      <c r="G690" s="2" t="n">
        <v>33.2</v>
      </c>
      <c r="H690" s="2" t="n">
        <v>101</v>
      </c>
      <c r="I690" s="2" t="n">
        <v>110</v>
      </c>
      <c r="J690" s="2" t="inlineStr">
        <is>
          <t>GPA</t>
        </is>
      </c>
    </row>
    <row r="691">
      <c r="A691" s="2" t="n">
        <v>7</v>
      </c>
      <c r="B691" s="2" t="n">
        <v>1953</v>
      </c>
      <c r="C691" s="2" t="inlineStr">
        <is>
          <t>SEPARACAO</t>
        </is>
      </c>
      <c r="D691" s="2" t="n">
        <v>6004970</v>
      </c>
      <c r="E691" s="2" t="inlineStr">
        <is>
          <t>Rodrigo Silva</t>
        </is>
      </c>
      <c r="F691" s="2" t="n">
        <v>11333</v>
      </c>
      <c r="G691" s="2" t="n">
        <v>80.15000000000001</v>
      </c>
      <c r="H691" s="2" t="n">
        <v>141</v>
      </c>
      <c r="I691" s="2" t="n">
        <v>110</v>
      </c>
      <c r="J691" s="2" t="inlineStr">
        <is>
          <t>GPA</t>
        </is>
      </c>
    </row>
    <row r="692">
      <c r="A692" s="2" t="n">
        <v>7</v>
      </c>
      <c r="B692" s="2" t="n">
        <v>1953</v>
      </c>
      <c r="C692" s="2" t="inlineStr">
        <is>
          <t>SEPARACAO</t>
        </is>
      </c>
      <c r="D692" s="2" t="n">
        <v>6005713</v>
      </c>
      <c r="E692" s="2" t="inlineStr">
        <is>
          <t>Pedro Henrique Lima Dos Santos</t>
        </is>
      </c>
      <c r="F692" s="2" t="n">
        <v>14739</v>
      </c>
      <c r="G692" s="2" t="n">
        <v>88.77</v>
      </c>
      <c r="H692" s="2" t="n">
        <v>166</v>
      </c>
      <c r="I692" s="2" t="n">
        <v>110</v>
      </c>
      <c r="J692" s="2" t="inlineStr">
        <is>
          <t>GPA</t>
        </is>
      </c>
    </row>
    <row r="693">
      <c r="A693" s="2" t="n">
        <v>7</v>
      </c>
      <c r="B693" s="2" t="n">
        <v>1953</v>
      </c>
      <c r="C693" s="2" t="inlineStr">
        <is>
          <t>SEPARACAO</t>
        </is>
      </c>
      <c r="D693" s="2" t="n">
        <v>6005799</v>
      </c>
      <c r="E693" s="2" t="inlineStr">
        <is>
          <t>Rudson Pablo Santos Da Silva</t>
        </is>
      </c>
      <c r="F693" s="2" t="n">
        <v>8861</v>
      </c>
      <c r="G693" s="2" t="n">
        <v>55.43</v>
      </c>
      <c r="H693" s="2" t="n">
        <v>160</v>
      </c>
      <c r="I693" s="2" t="n">
        <v>110</v>
      </c>
      <c r="J693" s="2" t="inlineStr">
        <is>
          <t>GPA</t>
        </is>
      </c>
    </row>
    <row r="694">
      <c r="A694" s="2" t="n">
        <v>7</v>
      </c>
      <c r="B694" s="2" t="n">
        <v>1953</v>
      </c>
      <c r="C694" s="2" t="inlineStr">
        <is>
          <t>SEPARACAO</t>
        </is>
      </c>
      <c r="D694" s="2" t="n">
        <v>6005934</v>
      </c>
      <c r="E694" s="2" t="inlineStr">
        <is>
          <t>Josiel Terto Da Silva</t>
        </is>
      </c>
      <c r="F694" s="2" t="n">
        <v>10336</v>
      </c>
      <c r="G694" s="2" t="n">
        <v>82.78</v>
      </c>
      <c r="H694" s="2" t="n">
        <v>125</v>
      </c>
      <c r="I694" s="2" t="n">
        <v>110</v>
      </c>
      <c r="J694" s="2" t="inlineStr">
        <is>
          <t>GPA</t>
        </is>
      </c>
    </row>
    <row r="695">
      <c r="A695" s="2" t="n">
        <v>7</v>
      </c>
      <c r="B695" s="2" t="n">
        <v>1953</v>
      </c>
      <c r="C695" s="2" t="inlineStr">
        <is>
          <t>SEPARACAO</t>
        </is>
      </c>
      <c r="D695" s="2" t="n">
        <v>6005950</v>
      </c>
      <c r="E695" s="2" t="inlineStr">
        <is>
          <t>Guilherme Henrique Francelino Dos Santos</t>
        </is>
      </c>
      <c r="F695" s="2" t="n">
        <v>8632</v>
      </c>
      <c r="G695" s="2" t="n">
        <v>70.23999999999999</v>
      </c>
      <c r="H695" s="2" t="n">
        <v>123</v>
      </c>
      <c r="I695" s="2" t="n">
        <v>110</v>
      </c>
      <c r="J695" s="2" t="inlineStr">
        <is>
          <t>GPA</t>
        </is>
      </c>
    </row>
    <row r="696">
      <c r="A696" s="2" t="n">
        <v>7</v>
      </c>
      <c r="B696" s="2" t="n">
        <v>1953</v>
      </c>
      <c r="C696" s="2" t="inlineStr">
        <is>
          <t>SEPARACAO</t>
        </is>
      </c>
      <c r="D696" s="2" t="n">
        <v>6006035</v>
      </c>
      <c r="E696" s="2" t="inlineStr">
        <is>
          <t>Carlos Alberto Pereira Gomes Sobrinho</t>
        </is>
      </c>
      <c r="F696" s="2" t="n">
        <v>483</v>
      </c>
      <c r="G696" s="2" t="n">
        <v>10.05</v>
      </c>
      <c r="H696" s="2" t="n">
        <v>48</v>
      </c>
      <c r="I696" s="2" t="n">
        <v>110</v>
      </c>
      <c r="J696" s="2" t="inlineStr">
        <is>
          <t>GPA</t>
        </is>
      </c>
    </row>
    <row r="697">
      <c r="A697" s="2" t="n">
        <v>7</v>
      </c>
      <c r="B697" s="2" t="n">
        <v>1953</v>
      </c>
      <c r="C697" s="2" t="inlineStr">
        <is>
          <t>SEPARACAO</t>
        </is>
      </c>
      <c r="D697" s="2" t="n">
        <v>6006043</v>
      </c>
      <c r="E697" s="2" t="inlineStr">
        <is>
          <t>Robson Rodrigues Da Silva</t>
        </is>
      </c>
      <c r="F697" s="2" t="n">
        <v>2947</v>
      </c>
      <c r="G697" s="2" t="n">
        <v>41.6</v>
      </c>
      <c r="H697" s="2" t="n">
        <v>71</v>
      </c>
      <c r="I697" s="2" t="n">
        <v>110</v>
      </c>
      <c r="J697" s="2" t="inlineStr">
        <is>
          <t>GPA</t>
        </is>
      </c>
    </row>
    <row r="698">
      <c r="A698" s="2" t="n">
        <v>7</v>
      </c>
      <c r="B698" s="2" t="n">
        <v>1953</v>
      </c>
      <c r="C698" s="2" t="inlineStr">
        <is>
          <t>SEPARACAO</t>
        </is>
      </c>
      <c r="D698" s="2" t="n">
        <v>6006132</v>
      </c>
      <c r="E698" s="2" t="inlineStr">
        <is>
          <t>Albert Luiz Nascimento Da Silva</t>
        </is>
      </c>
      <c r="F698" s="2" t="n">
        <v>2029</v>
      </c>
      <c r="G698" s="2" t="n">
        <v>43.56</v>
      </c>
      <c r="H698" s="2" t="n">
        <v>47</v>
      </c>
      <c r="I698" s="2" t="n">
        <v>110</v>
      </c>
      <c r="J698" s="2" t="inlineStr">
        <is>
          <t>GPA</t>
        </is>
      </c>
    </row>
    <row r="699">
      <c r="A699" s="2" t="n">
        <v>7</v>
      </c>
      <c r="B699" s="2" t="n">
        <v>1953</v>
      </c>
      <c r="C699" s="2" t="inlineStr">
        <is>
          <t>PUXADA RECEB</t>
        </is>
      </c>
      <c r="D699" s="2" t="n">
        <v>6006540</v>
      </c>
      <c r="E699" s="2" t="inlineStr">
        <is>
          <t>Wellington Da Silva Januario</t>
        </is>
      </c>
      <c r="F699" s="2" t="n">
        <v>216</v>
      </c>
      <c r="G699" s="2" t="n">
        <v>10.05</v>
      </c>
      <c r="H699" s="2" t="n">
        <v>21</v>
      </c>
      <c r="I699" s="2" t="n">
        <v>15</v>
      </c>
      <c r="J699" s="2" t="inlineStr">
        <is>
          <t>GPA</t>
        </is>
      </c>
    </row>
    <row r="700">
      <c r="A700" s="2" t="n">
        <v>7</v>
      </c>
      <c r="B700" s="2" t="n">
        <v>1953</v>
      </c>
      <c r="C700" s="2" t="inlineStr">
        <is>
          <t>RECEBIMENTO</t>
        </is>
      </c>
      <c r="D700" s="2" t="n">
        <v>6006540</v>
      </c>
      <c r="E700" s="2" t="inlineStr">
        <is>
          <t>Wellington Da Silva Januario</t>
        </is>
      </c>
      <c r="F700" s="2" t="n">
        <v>2029</v>
      </c>
      <c r="G700" s="2" t="n">
        <v>48.05</v>
      </c>
      <c r="H700" s="2" t="n">
        <v>42</v>
      </c>
      <c r="I700" s="2" t="n">
        <v>19</v>
      </c>
      <c r="J700" s="2" t="inlineStr">
        <is>
          <t>GPA</t>
        </is>
      </c>
    </row>
    <row r="701">
      <c r="A701" s="2" t="n">
        <v>7</v>
      </c>
      <c r="B701" s="2" t="n">
        <v>1953</v>
      </c>
      <c r="C701" s="2" t="inlineStr">
        <is>
          <t>SEPARACAO</t>
        </is>
      </c>
      <c r="D701" s="2" t="n">
        <v>6006590</v>
      </c>
      <c r="E701" s="2" t="inlineStr">
        <is>
          <t>Jose Diogo Da Silva</t>
        </is>
      </c>
      <c r="F701" s="2" t="n">
        <v>9344</v>
      </c>
      <c r="G701" s="2" t="n">
        <v>64.56</v>
      </c>
      <c r="H701" s="2" t="n">
        <v>145</v>
      </c>
      <c r="I701" s="2" t="n">
        <v>110</v>
      </c>
      <c r="J701" s="2" t="inlineStr">
        <is>
          <t>GPA</t>
        </is>
      </c>
    </row>
    <row r="702">
      <c r="A702" s="2" t="n">
        <v>7</v>
      </c>
      <c r="B702" s="2" t="n">
        <v>1953</v>
      </c>
      <c r="C702" s="2" t="inlineStr">
        <is>
          <t>PUXADA RECEB</t>
        </is>
      </c>
      <c r="D702" s="2" t="n">
        <v>6007023</v>
      </c>
      <c r="E702" s="2" t="inlineStr">
        <is>
          <t>Jonny Jonshonn Silva De Sousa</t>
        </is>
      </c>
      <c r="F702" s="2" t="n">
        <v>9</v>
      </c>
      <c r="G702" s="2" t="n">
        <v>0.22</v>
      </c>
      <c r="H702" s="2" t="n">
        <v>41</v>
      </c>
      <c r="I702" s="2" t="n">
        <v>15</v>
      </c>
      <c r="J702" s="2" t="inlineStr">
        <is>
          <t>GPA</t>
        </is>
      </c>
    </row>
    <row r="703">
      <c r="A703" s="2" t="n">
        <v>7</v>
      </c>
      <c r="B703" s="2" t="n">
        <v>1953</v>
      </c>
      <c r="C703" s="2" t="inlineStr">
        <is>
          <t>SEPARACAO</t>
        </is>
      </c>
      <c r="D703" s="2" t="n">
        <v>6007023</v>
      </c>
      <c r="E703" s="2" t="inlineStr">
        <is>
          <t>Jonny Jonshonn Silva De Sousa</t>
        </is>
      </c>
      <c r="F703" s="2" t="n">
        <v>10922</v>
      </c>
      <c r="G703" s="2" t="n">
        <v>72.15000000000001</v>
      </c>
      <c r="H703" s="2" t="n">
        <v>151</v>
      </c>
      <c r="I703" s="2" t="n">
        <v>110</v>
      </c>
      <c r="J703" s="2" t="inlineStr">
        <is>
          <t>GPA</t>
        </is>
      </c>
    </row>
    <row r="704">
      <c r="A704" s="2" t="n">
        <v>7</v>
      </c>
      <c r="B704" s="2" t="n">
        <v>1953</v>
      </c>
      <c r="C704" s="2" t="inlineStr">
        <is>
          <t>SEPARACAO</t>
        </is>
      </c>
      <c r="D704" s="2" t="n">
        <v>6012663</v>
      </c>
      <c r="E704" s="2" t="inlineStr">
        <is>
          <t>Carlos Kleyton Teixeira Cavalcanti</t>
        </is>
      </c>
      <c r="F704" s="2" t="n">
        <v>1385</v>
      </c>
      <c r="G704" s="2" t="n">
        <v>10.05</v>
      </c>
      <c r="H704" s="2" t="n">
        <v>138</v>
      </c>
      <c r="I704" s="2" t="n">
        <v>110</v>
      </c>
      <c r="J704" s="2" t="inlineStr">
        <is>
          <t>GPA</t>
        </is>
      </c>
    </row>
    <row r="705">
      <c r="A705" s="2" t="n">
        <v>7</v>
      </c>
      <c r="B705" s="2" t="n">
        <v>1953</v>
      </c>
      <c r="C705" s="2" t="inlineStr">
        <is>
          <t>SEPARACAO</t>
        </is>
      </c>
      <c r="D705" s="2" t="n">
        <v>6013287</v>
      </c>
      <c r="E705" s="2" t="inlineStr">
        <is>
          <t>Ivison Lucas Dos Santos Silva</t>
        </is>
      </c>
      <c r="F705" s="2" t="n">
        <v>136</v>
      </c>
      <c r="G705" s="2" t="n">
        <v>1.71</v>
      </c>
      <c r="H705" s="2" t="n">
        <v>80</v>
      </c>
      <c r="I705" s="2" t="n">
        <v>110</v>
      </c>
      <c r="J705" s="2" t="inlineStr">
        <is>
          <t>GPA</t>
        </is>
      </c>
    </row>
    <row r="706">
      <c r="A706" s="2" t="n">
        <v>7</v>
      </c>
      <c r="B706" s="2" t="n">
        <v>1953</v>
      </c>
      <c r="C706" s="2" t="inlineStr">
        <is>
          <t>SEPARACAO</t>
        </is>
      </c>
      <c r="D706" s="2" t="n">
        <v>6013902</v>
      </c>
      <c r="E706" s="2" t="inlineStr">
        <is>
          <t>Samuel Henrique De Souza Candido</t>
        </is>
      </c>
      <c r="F706" s="2" t="n">
        <v>245</v>
      </c>
      <c r="G706" s="2" t="n">
        <v>6.68</v>
      </c>
      <c r="H706" s="2" t="n">
        <v>37</v>
      </c>
      <c r="I706" s="2" t="n">
        <v>110</v>
      </c>
      <c r="J706" s="2" t="inlineStr">
        <is>
          <t>GPA</t>
        </is>
      </c>
    </row>
    <row r="707">
      <c r="A707" s="2" t="n">
        <v>7</v>
      </c>
      <c r="B707" s="2" t="n">
        <v>1953</v>
      </c>
      <c r="C707" s="2" t="inlineStr">
        <is>
          <t>CARREGAMENTO</t>
        </is>
      </c>
      <c r="D707" s="2" t="n">
        <v>634064</v>
      </c>
      <c r="E707" s="2" t="inlineStr">
        <is>
          <t>GIVANILDO RIBEIRO DA SILVA</t>
        </is>
      </c>
      <c r="F707" s="2" t="n">
        <v>979</v>
      </c>
      <c r="G707" s="2" t="n">
        <v>40.06</v>
      </c>
      <c r="H707" s="2" t="n">
        <v>24</v>
      </c>
      <c r="I707" s="2" t="n">
        <v>18</v>
      </c>
      <c r="J707" s="2" t="inlineStr">
        <is>
          <t>GPA</t>
        </is>
      </c>
    </row>
    <row r="708">
      <c r="A708" s="2" t="n">
        <v>7</v>
      </c>
      <c r="B708" s="2" t="n">
        <v>1953</v>
      </c>
      <c r="C708" s="2" t="inlineStr">
        <is>
          <t>PUXADA RECEB</t>
        </is>
      </c>
      <c r="D708" s="2" t="n">
        <v>634064</v>
      </c>
      <c r="E708" s="2" t="inlineStr">
        <is>
          <t>GIVANILDO RIBEIRO DA SILVA</t>
        </is>
      </c>
      <c r="F708" s="2" t="n">
        <v>139</v>
      </c>
      <c r="G708" s="2" t="n">
        <v>3.7</v>
      </c>
      <c r="H708" s="2" t="n">
        <v>38</v>
      </c>
      <c r="I708" s="2" t="n">
        <v>15</v>
      </c>
      <c r="J708" s="2" t="inlineStr">
        <is>
          <t>GPA</t>
        </is>
      </c>
    </row>
    <row r="709">
      <c r="A709" s="2" t="n">
        <v>7</v>
      </c>
      <c r="B709" s="2" t="n">
        <v>1953</v>
      </c>
      <c r="C709" s="2" t="inlineStr">
        <is>
          <t>RECEBIMENTO</t>
        </is>
      </c>
      <c r="D709" s="2" t="n">
        <v>634064</v>
      </c>
      <c r="E709" s="2" t="inlineStr">
        <is>
          <t>GIVANILDO RIBEIRO DA SILVA</t>
        </is>
      </c>
      <c r="F709" s="2" t="n">
        <v>471</v>
      </c>
      <c r="G709" s="2" t="n">
        <v>14.36</v>
      </c>
      <c r="H709" s="2" t="n">
        <v>33</v>
      </c>
      <c r="I709" s="2" t="n">
        <v>19</v>
      </c>
      <c r="J709" s="2" t="inlineStr">
        <is>
          <t>GPA</t>
        </is>
      </c>
    </row>
    <row r="710">
      <c r="A710" s="2" t="n">
        <v>7</v>
      </c>
      <c r="B710" s="2" t="n">
        <v>1953</v>
      </c>
      <c r="C710" s="2" t="inlineStr">
        <is>
          <t>SEPARACAO</t>
        </is>
      </c>
      <c r="D710" s="2" t="n">
        <v>634064</v>
      </c>
      <c r="E710" s="2" t="inlineStr">
        <is>
          <t>GIVANILDO RIBEIRO DA SILVA</t>
        </is>
      </c>
      <c r="F710" s="2" t="n">
        <v>2100</v>
      </c>
      <c r="G710" s="2" t="n">
        <v>8.81</v>
      </c>
      <c r="H710" s="2" t="n">
        <v>238</v>
      </c>
      <c r="I710" s="2" t="n">
        <v>110</v>
      </c>
      <c r="J710" s="2" t="inlineStr">
        <is>
          <t>GPA</t>
        </is>
      </c>
    </row>
    <row r="711">
      <c r="A711" s="2" t="n">
        <v>7</v>
      </c>
      <c r="B711" s="2" t="n">
        <v>1953</v>
      </c>
      <c r="C711" s="2" t="inlineStr">
        <is>
          <t>CARREGAMENTO</t>
        </is>
      </c>
      <c r="D711" s="2" t="n">
        <v>650416</v>
      </c>
      <c r="E711" s="2" t="inlineStr">
        <is>
          <t>JORGE DANILO REIS GOMES</t>
        </is>
      </c>
      <c r="F711" s="2" t="n">
        <v>1153</v>
      </c>
      <c r="G711" s="2" t="n">
        <v>22.46</v>
      </c>
      <c r="H711" s="2" t="n">
        <v>51</v>
      </c>
      <c r="I711" s="2" t="n">
        <v>18</v>
      </c>
      <c r="J711" s="2" t="inlineStr">
        <is>
          <t>GPA</t>
        </is>
      </c>
    </row>
    <row r="712">
      <c r="A712" s="2" t="n">
        <v>7</v>
      </c>
      <c r="B712" s="2" t="n">
        <v>1953</v>
      </c>
      <c r="C712" s="2" t="inlineStr">
        <is>
          <t>ATIVIDADE OP. EMP.</t>
        </is>
      </c>
      <c r="D712" s="2" t="n">
        <v>654254</v>
      </c>
      <c r="E712" s="2" t="inlineStr">
        <is>
          <t>CLAUDEMIR JOSE DE LIMA</t>
        </is>
      </c>
      <c r="F712" s="2" t="n">
        <v>2005</v>
      </c>
      <c r="G712" s="2" t="n">
        <v>53.18</v>
      </c>
      <c r="H712" s="2" t="n">
        <v>38</v>
      </c>
      <c r="I712" s="2" t="n">
        <v>19</v>
      </c>
      <c r="J712" s="2" t="inlineStr">
        <is>
          <t>GPA</t>
        </is>
      </c>
    </row>
    <row r="713">
      <c r="A713" s="2" t="n">
        <v>7</v>
      </c>
      <c r="B713" s="2" t="n">
        <v>1953</v>
      </c>
      <c r="C713" s="2" t="inlineStr">
        <is>
          <t>SEPARACAO</t>
        </is>
      </c>
      <c r="D713" s="2" t="n">
        <v>654254</v>
      </c>
      <c r="E713" s="2" t="inlineStr">
        <is>
          <t>CLAUDEMIR JOSE DE LIMA</t>
        </is>
      </c>
      <c r="F713" s="2" t="n">
        <v>221</v>
      </c>
      <c r="G713" s="2" t="n">
        <v>1.91</v>
      </c>
      <c r="H713" s="2" t="n">
        <v>116</v>
      </c>
      <c r="I713" s="2" t="n">
        <v>110</v>
      </c>
      <c r="J713" s="2" t="inlineStr">
        <is>
          <t>GPA</t>
        </is>
      </c>
    </row>
    <row r="714">
      <c r="A714" s="2" t="n">
        <v>7</v>
      </c>
      <c r="B714" s="2" t="n">
        <v>1953</v>
      </c>
      <c r="C714" s="2" t="inlineStr">
        <is>
          <t>CARREGAMENTO</t>
        </is>
      </c>
      <c r="D714" s="2" t="n">
        <v>654255</v>
      </c>
      <c r="E714" s="2" t="inlineStr">
        <is>
          <t>Elvis Ferraz De Albuquerque</t>
        </is>
      </c>
      <c r="F714" s="2" t="n">
        <v>823</v>
      </c>
      <c r="G714" s="2" t="n">
        <v>29.06</v>
      </c>
      <c r="H714" s="2" t="n">
        <v>28</v>
      </c>
      <c r="I714" s="2" t="n">
        <v>18</v>
      </c>
      <c r="J714" s="2" t="inlineStr">
        <is>
          <t>GPA</t>
        </is>
      </c>
    </row>
    <row r="715">
      <c r="A715" s="2" t="n">
        <v>7</v>
      </c>
      <c r="B715" s="2" t="n">
        <v>1953</v>
      </c>
      <c r="C715" s="2" t="inlineStr">
        <is>
          <t>PUXADA RECEB</t>
        </is>
      </c>
      <c r="D715" s="2" t="n">
        <v>654255</v>
      </c>
      <c r="E715" s="2" t="inlineStr">
        <is>
          <t>Elvis Ferraz De Albuquerque</t>
        </is>
      </c>
      <c r="F715" s="2" t="n">
        <v>499</v>
      </c>
      <c r="G715" s="2" t="n">
        <v>48.11</v>
      </c>
      <c r="H715" s="2" t="n">
        <v>10</v>
      </c>
      <c r="I715" s="2" t="n">
        <v>15</v>
      </c>
      <c r="J715" s="2" t="inlineStr">
        <is>
          <t>GPA</t>
        </is>
      </c>
    </row>
    <row r="716">
      <c r="A716" s="2" t="n">
        <v>7</v>
      </c>
      <c r="B716" s="2" t="n">
        <v>1953</v>
      </c>
      <c r="C716" s="2" t="inlineStr">
        <is>
          <t>RECEBIMENTO</t>
        </is>
      </c>
      <c r="D716" s="2" t="n">
        <v>654255</v>
      </c>
      <c r="E716" s="2" t="inlineStr">
        <is>
          <t>Elvis Ferraz De Albuquerque</t>
        </is>
      </c>
      <c r="F716" s="2" t="n">
        <v>114</v>
      </c>
      <c r="G716" s="2" t="n">
        <v>1.74</v>
      </c>
      <c r="H716" s="2" t="n">
        <v>66</v>
      </c>
      <c r="I716" s="2" t="n">
        <v>19</v>
      </c>
      <c r="J716" s="2" t="inlineStr">
        <is>
          <t>GPA</t>
        </is>
      </c>
    </row>
    <row r="717">
      <c r="A717" s="2" t="n">
        <v>7</v>
      </c>
      <c r="B717" s="2" t="n">
        <v>1953</v>
      </c>
      <c r="C717" s="2" t="inlineStr">
        <is>
          <t>SEPARACAO</t>
        </is>
      </c>
      <c r="D717" s="2" t="n">
        <v>654255</v>
      </c>
      <c r="E717" s="2" t="inlineStr">
        <is>
          <t>Elvis Ferraz De Albuquerque</t>
        </is>
      </c>
      <c r="F717" s="2" t="n">
        <v>1141</v>
      </c>
      <c r="G717" s="2" t="n">
        <v>10.07</v>
      </c>
      <c r="H717" s="2" t="n">
        <v>113</v>
      </c>
      <c r="I717" s="2" t="n">
        <v>110</v>
      </c>
      <c r="J717" s="2" t="inlineStr">
        <is>
          <t>GPA</t>
        </is>
      </c>
    </row>
    <row r="718">
      <c r="A718" s="2" t="n">
        <v>7</v>
      </c>
      <c r="B718" s="2" t="n">
        <v>1953</v>
      </c>
      <c r="C718" s="2" t="inlineStr">
        <is>
          <t>CARREGAMENTO</t>
        </is>
      </c>
      <c r="D718" s="2" t="n">
        <v>693121</v>
      </c>
      <c r="E718" s="2" t="inlineStr">
        <is>
          <t>JORGE HENRIQUE FERREIRA</t>
        </is>
      </c>
      <c r="F718" s="2" t="n">
        <v>1062</v>
      </c>
      <c r="G718" s="2" t="n">
        <v>26.22</v>
      </c>
      <c r="H718" s="2" t="n">
        <v>41</v>
      </c>
      <c r="I718" s="2" t="n">
        <v>18</v>
      </c>
      <c r="J718" s="2" t="inlineStr">
        <is>
          <t>GPA</t>
        </is>
      </c>
    </row>
    <row r="719">
      <c r="A719" s="2" t="n">
        <v>7</v>
      </c>
      <c r="B719" s="2" t="n">
        <v>1953</v>
      </c>
      <c r="C719" s="2" t="inlineStr">
        <is>
          <t>SEPARACAO</t>
        </is>
      </c>
      <c r="D719" s="2" t="n">
        <v>693121</v>
      </c>
      <c r="E719" s="2" t="inlineStr">
        <is>
          <t>JORGE HENRIQUE FERREIRA</t>
        </is>
      </c>
      <c r="F719" s="2" t="n">
        <v>330</v>
      </c>
      <c r="G719" s="2" t="n">
        <v>2.42</v>
      </c>
      <c r="H719" s="2" t="n">
        <v>136</v>
      </c>
      <c r="I719" s="2" t="n">
        <v>110</v>
      </c>
      <c r="J719" s="2" t="inlineStr">
        <is>
          <t>GPA</t>
        </is>
      </c>
    </row>
    <row r="720">
      <c r="A720" s="2" t="n">
        <v>7</v>
      </c>
      <c r="B720" s="2" t="n">
        <v>1953</v>
      </c>
      <c r="C720" s="2" t="inlineStr">
        <is>
          <t>CARREGAMENTO</t>
        </is>
      </c>
      <c r="D720" s="2" t="n">
        <v>700842</v>
      </c>
      <c r="E720" s="2" t="inlineStr">
        <is>
          <t>VITOR BERTO DIAS DA SILVA</t>
        </is>
      </c>
      <c r="F720" s="2" t="n">
        <v>3</v>
      </c>
      <c r="G720" s="2" t="n">
        <v>0.03</v>
      </c>
      <c r="H720" s="2" t="n">
        <v>100</v>
      </c>
      <c r="I720" s="2" t="n">
        <v>18</v>
      </c>
      <c r="J720" s="2" t="inlineStr">
        <is>
          <t>GPA</t>
        </is>
      </c>
    </row>
    <row r="721">
      <c r="A721" s="2" t="n">
        <v>7</v>
      </c>
      <c r="B721" s="2" t="n">
        <v>1953</v>
      </c>
      <c r="C721" s="2" t="inlineStr">
        <is>
          <t>PUXADA RECEB</t>
        </is>
      </c>
      <c r="D721" s="2" t="n">
        <v>700842</v>
      </c>
      <c r="E721" s="2" t="inlineStr">
        <is>
          <t>VITOR BERTO DIAS DA SILVA</t>
        </is>
      </c>
      <c r="F721" s="2" t="n">
        <v>1</v>
      </c>
      <c r="G721" s="2" t="n">
        <v>0.06</v>
      </c>
      <c r="H721" s="2" t="n">
        <v>17</v>
      </c>
      <c r="I721" s="2" t="n">
        <v>15</v>
      </c>
      <c r="J721" s="2" t="inlineStr">
        <is>
          <t>GPA</t>
        </is>
      </c>
    </row>
    <row r="722">
      <c r="A722" s="2" t="n">
        <v>7</v>
      </c>
      <c r="B722" s="2" t="n">
        <v>1953</v>
      </c>
      <c r="C722" s="2" t="inlineStr">
        <is>
          <t>RECEBIMENTO</t>
        </is>
      </c>
      <c r="D722" s="2" t="n">
        <v>700842</v>
      </c>
      <c r="E722" s="2" t="inlineStr">
        <is>
          <t>VITOR BERTO DIAS DA SILVA</t>
        </is>
      </c>
      <c r="F722" s="2" t="n">
        <v>12</v>
      </c>
      <c r="G722" s="2" t="n">
        <v>11.46</v>
      </c>
      <c r="H722" s="2" t="n">
        <v>1</v>
      </c>
      <c r="I722" s="2" t="n">
        <v>19</v>
      </c>
      <c r="J722" s="2" t="inlineStr">
        <is>
          <t>GPA</t>
        </is>
      </c>
    </row>
    <row r="723">
      <c r="A723" s="2" t="n">
        <v>7</v>
      </c>
      <c r="B723" s="2" t="n">
        <v>1953</v>
      </c>
      <c r="C723" s="2" t="inlineStr">
        <is>
          <t>SEPARACAO</t>
        </is>
      </c>
      <c r="D723" s="2" t="n">
        <v>700842</v>
      </c>
      <c r="E723" s="2" t="inlineStr">
        <is>
          <t>VITOR BERTO DIAS DA SILVA</t>
        </is>
      </c>
      <c r="F723" s="2" t="n">
        <v>19</v>
      </c>
      <c r="G723" s="2" t="n">
        <v>0.19</v>
      </c>
      <c r="H723" s="2" t="n">
        <v>100</v>
      </c>
      <c r="I723" s="2" t="n">
        <v>110</v>
      </c>
      <c r="J723" s="2" t="inlineStr">
        <is>
          <t>GPA</t>
        </is>
      </c>
    </row>
    <row r="724">
      <c r="A724" s="2" t="n">
        <v>7</v>
      </c>
      <c r="B724" s="2" t="n">
        <v>1974</v>
      </c>
      <c r="C724" s="2" t="inlineStr">
        <is>
          <t>ATIVIDADE OP. EMP.</t>
        </is>
      </c>
      <c r="D724" s="2" t="n">
        <v>128339</v>
      </c>
      <c r="E724" s="2" t="inlineStr">
        <is>
          <t>NILSON DA SILVA BATISTA</t>
        </is>
      </c>
      <c r="F724" s="2" t="n">
        <v>14</v>
      </c>
      <c r="G724" s="2" t="n">
        <v>0.62</v>
      </c>
      <c r="H724" s="2" t="n">
        <v>23</v>
      </c>
      <c r="I724" s="2" t="n">
        <v>9</v>
      </c>
      <c r="J724" s="2" t="inlineStr">
        <is>
          <t>GPA</t>
        </is>
      </c>
    </row>
    <row r="725">
      <c r="A725" s="2" t="n">
        <v>7</v>
      </c>
      <c r="B725" s="2" t="n">
        <v>1974</v>
      </c>
      <c r="C725" s="2" t="inlineStr">
        <is>
          <t>ATIVIDADE OP. EMP.</t>
        </is>
      </c>
      <c r="D725" s="2" t="n">
        <v>143573</v>
      </c>
      <c r="E725" s="2" t="inlineStr">
        <is>
          <t>ALEXANDRE GLEYSON GOMES TEIXEIRA</t>
        </is>
      </c>
      <c r="F725" s="2" t="n">
        <v>51</v>
      </c>
      <c r="G725" s="2" t="n">
        <v>1.31</v>
      </c>
      <c r="H725" s="2" t="n">
        <v>39</v>
      </c>
      <c r="I725" s="2" t="n">
        <v>9</v>
      </c>
      <c r="J725" s="2" t="inlineStr">
        <is>
          <t>GPA</t>
        </is>
      </c>
    </row>
    <row r="726">
      <c r="A726" s="2" t="n">
        <v>7</v>
      </c>
      <c r="B726" s="2" t="n">
        <v>1974</v>
      </c>
      <c r="C726" s="2" t="inlineStr">
        <is>
          <t>CARREGAMENTO</t>
        </is>
      </c>
      <c r="D726" s="2" t="n">
        <v>149952</v>
      </c>
      <c r="E726" s="2" t="inlineStr">
        <is>
          <t>RONALD NUNES DOS SANTOS</t>
        </is>
      </c>
      <c r="F726" s="2" t="n">
        <v>23</v>
      </c>
      <c r="G726" s="2" t="n">
        <v>1.21</v>
      </c>
      <c r="H726" s="2" t="n">
        <v>19</v>
      </c>
      <c r="I726" s="2" t="n">
        <v>0</v>
      </c>
      <c r="J726" s="2" t="inlineStr">
        <is>
          <t>GPA</t>
        </is>
      </c>
    </row>
    <row r="727">
      <c r="A727" s="2" t="n">
        <v>7</v>
      </c>
      <c r="B727" s="2" t="n">
        <v>1974</v>
      </c>
      <c r="C727" s="2" t="inlineStr">
        <is>
          <t>PUXADA RECEB</t>
        </is>
      </c>
      <c r="D727" s="2" t="n">
        <v>149952</v>
      </c>
      <c r="E727" s="2" t="inlineStr">
        <is>
          <t>RONALD NUNES DOS SANTOS</t>
        </is>
      </c>
      <c r="F727" s="2" t="n">
        <v>95</v>
      </c>
      <c r="G727" s="2" t="n">
        <v>2.7</v>
      </c>
      <c r="H727" s="2" t="n">
        <v>35</v>
      </c>
      <c r="I727" s="2" t="n">
        <v>0</v>
      </c>
      <c r="J727" s="2" t="inlineStr">
        <is>
          <t>GPA</t>
        </is>
      </c>
    </row>
    <row r="728">
      <c r="A728" s="2" t="n">
        <v>7</v>
      </c>
      <c r="B728" s="2" t="n">
        <v>1974</v>
      </c>
      <c r="C728" s="2" t="inlineStr">
        <is>
          <t>RECEBIMENTO</t>
        </is>
      </c>
      <c r="D728" s="2" t="n">
        <v>149952</v>
      </c>
      <c r="E728" s="2" t="inlineStr">
        <is>
          <t>RONALD NUNES DOS SANTOS</t>
        </is>
      </c>
      <c r="F728" s="2" t="n">
        <v>357</v>
      </c>
      <c r="G728" s="2" t="n">
        <v>6.48</v>
      </c>
      <c r="H728" s="2" t="n">
        <v>55</v>
      </c>
      <c r="I728" s="2" t="n">
        <v>41</v>
      </c>
      <c r="J728" s="2" t="inlineStr">
        <is>
          <t>GPA</t>
        </is>
      </c>
    </row>
    <row r="729">
      <c r="A729" s="2" t="n">
        <v>7</v>
      </c>
      <c r="B729" s="2" t="n">
        <v>1974</v>
      </c>
      <c r="C729" s="2" t="inlineStr">
        <is>
          <t>ATIVIDADE OP. EMP.</t>
        </is>
      </c>
      <c r="D729" s="2" t="n">
        <v>157110</v>
      </c>
      <c r="E729" s="2" t="inlineStr">
        <is>
          <t>FRANCISCO JEAN MOURA</t>
        </is>
      </c>
      <c r="F729" s="2" t="n">
        <v>2623</v>
      </c>
      <c r="G729" s="2" t="n">
        <v>101.11</v>
      </c>
      <c r="H729" s="2" t="n">
        <v>26</v>
      </c>
      <c r="I729" s="2" t="n">
        <v>9</v>
      </c>
      <c r="J729" s="2" t="inlineStr">
        <is>
          <t>GPA</t>
        </is>
      </c>
    </row>
    <row r="730">
      <c r="A730" s="2" t="n">
        <v>7</v>
      </c>
      <c r="B730" s="2" t="n">
        <v>1974</v>
      </c>
      <c r="C730" s="2" t="inlineStr">
        <is>
          <t>ATIVIDADE OP. EMP.</t>
        </is>
      </c>
      <c r="D730" s="2" t="n">
        <v>157789</v>
      </c>
      <c r="E730" s="2" t="inlineStr">
        <is>
          <t>FRANCISCO DAS CHAGAS ALVES RODRIGUES</t>
        </is>
      </c>
      <c r="F730" s="2" t="n">
        <v>1783</v>
      </c>
      <c r="G730" s="2" t="n">
        <v>51.71</v>
      </c>
      <c r="H730" s="2" t="n">
        <v>34</v>
      </c>
      <c r="I730" s="2" t="n">
        <v>9</v>
      </c>
      <c r="J730" s="2" t="inlineStr">
        <is>
          <t>GPA</t>
        </is>
      </c>
    </row>
    <row r="731">
      <c r="A731" s="2" t="n">
        <v>7</v>
      </c>
      <c r="B731" s="2" t="n">
        <v>1974</v>
      </c>
      <c r="C731" s="2" t="inlineStr">
        <is>
          <t>ATIVIDADE OP. EMP.</t>
        </is>
      </c>
      <c r="D731" s="2" t="n">
        <v>286911</v>
      </c>
      <c r="E731" s="2" t="inlineStr">
        <is>
          <t>ANTONIO CARLOS DOS SANTOS SOUZA</t>
        </is>
      </c>
      <c r="F731" s="2" t="n">
        <v>2222</v>
      </c>
      <c r="G731" s="2" t="n">
        <v>65.97</v>
      </c>
      <c r="H731" s="2" t="n">
        <v>34</v>
      </c>
      <c r="I731" s="2" t="n">
        <v>9</v>
      </c>
      <c r="J731" s="2" t="inlineStr">
        <is>
          <t>GPA</t>
        </is>
      </c>
    </row>
    <row r="732">
      <c r="A732" s="2" t="n">
        <v>7</v>
      </c>
      <c r="B732" s="2" t="n">
        <v>1974</v>
      </c>
      <c r="C732" s="2" t="inlineStr">
        <is>
          <t>RECEBIMENTO</t>
        </is>
      </c>
      <c r="D732" s="2" t="n">
        <v>2984822</v>
      </c>
      <c r="E732" s="2" t="inlineStr">
        <is>
          <t>SAMIA SOUZA NOGUEIRA</t>
        </is>
      </c>
      <c r="F732" s="2" t="n">
        <v>2</v>
      </c>
      <c r="G732" s="2" t="n">
        <v>0.02</v>
      </c>
      <c r="H732" s="2" t="n">
        <v>100</v>
      </c>
      <c r="I732" s="2" t="n">
        <v>41</v>
      </c>
      <c r="J732" s="2" t="inlineStr">
        <is>
          <t>GPA</t>
        </is>
      </c>
    </row>
    <row r="733">
      <c r="A733" s="2" t="n">
        <v>7</v>
      </c>
      <c r="B733" s="2" t="n">
        <v>1974</v>
      </c>
      <c r="C733" s="2" t="inlineStr">
        <is>
          <t>RECEBIMENTO</t>
        </is>
      </c>
      <c r="D733" s="2" t="n">
        <v>299065</v>
      </c>
      <c r="E733" s="2" t="inlineStr">
        <is>
          <t>PAULO VITOR SOARES MAIA</t>
        </is>
      </c>
      <c r="F733" s="2" t="n">
        <v>1</v>
      </c>
      <c r="G733" s="2" t="n">
        <v>7.33</v>
      </c>
      <c r="H733" s="2" t="n">
        <v>0</v>
      </c>
      <c r="I733" s="2" t="n">
        <v>41</v>
      </c>
      <c r="J733" s="2" t="inlineStr">
        <is>
          <t>GPA</t>
        </is>
      </c>
    </row>
    <row r="734">
      <c r="A734" s="2" t="n">
        <v>7</v>
      </c>
      <c r="B734" s="2" t="n">
        <v>1974</v>
      </c>
      <c r="C734" s="2" t="inlineStr">
        <is>
          <t>ATIVIDADE OP. EMP.</t>
        </is>
      </c>
      <c r="D734" s="2" t="n">
        <v>316536</v>
      </c>
      <c r="E734" s="2" t="inlineStr">
        <is>
          <t>JOSE HORMANDO SOARES DOS SANTOS</t>
        </is>
      </c>
      <c r="F734" s="2" t="n">
        <v>2224</v>
      </c>
      <c r="G734" s="2" t="n">
        <v>68.12</v>
      </c>
      <c r="H734" s="2" t="n">
        <v>33</v>
      </c>
      <c r="I734" s="2" t="n">
        <v>9</v>
      </c>
      <c r="J734" s="2" t="inlineStr">
        <is>
          <t>GPA</t>
        </is>
      </c>
    </row>
    <row r="735">
      <c r="A735" s="2" t="n">
        <v>7</v>
      </c>
      <c r="B735" s="2" t="n">
        <v>1974</v>
      </c>
      <c r="C735" s="2" t="inlineStr">
        <is>
          <t>CARREGAMENTO</t>
        </is>
      </c>
      <c r="D735" s="2" t="n">
        <v>365615</v>
      </c>
      <c r="E735" s="2" t="inlineStr">
        <is>
          <t>FIRMINO NETO DE SOUSA SILVA</t>
        </is>
      </c>
      <c r="F735" s="2" t="n">
        <v>159</v>
      </c>
      <c r="G735" s="2" t="n">
        <v>7.05</v>
      </c>
      <c r="H735" s="2" t="n">
        <v>23</v>
      </c>
      <c r="I735" s="2" t="n">
        <v>0</v>
      </c>
      <c r="J735" s="2" t="inlineStr">
        <is>
          <t>GPA</t>
        </is>
      </c>
    </row>
    <row r="736">
      <c r="A736" s="2" t="n">
        <v>7</v>
      </c>
      <c r="B736" s="2" t="n">
        <v>1974</v>
      </c>
      <c r="C736" s="2" t="inlineStr">
        <is>
          <t>PUXADA RECEB</t>
        </is>
      </c>
      <c r="D736" s="2" t="n">
        <v>365615</v>
      </c>
      <c r="E736" s="2" t="inlineStr">
        <is>
          <t>FIRMINO NETO DE SOUSA SILVA</t>
        </is>
      </c>
      <c r="F736" s="2" t="n">
        <v>49</v>
      </c>
      <c r="G736" s="2" t="n">
        <v>3.68</v>
      </c>
      <c r="H736" s="2" t="n">
        <v>13</v>
      </c>
      <c r="I736" s="2" t="n">
        <v>0</v>
      </c>
      <c r="J736" s="2" t="inlineStr">
        <is>
          <t>GPA</t>
        </is>
      </c>
    </row>
    <row r="737">
      <c r="A737" s="2" t="n">
        <v>7</v>
      </c>
      <c r="B737" s="2" t="n">
        <v>1974</v>
      </c>
      <c r="C737" s="2" t="inlineStr">
        <is>
          <t>RECEBIMENTO</t>
        </is>
      </c>
      <c r="D737" s="2" t="n">
        <v>365615</v>
      </c>
      <c r="E737" s="2" t="inlineStr">
        <is>
          <t>FIRMINO NETO DE SOUSA SILVA</t>
        </is>
      </c>
      <c r="F737" s="2" t="n">
        <v>2251</v>
      </c>
      <c r="G737" s="2" t="n">
        <v>33.25</v>
      </c>
      <c r="H737" s="2" t="n">
        <v>68</v>
      </c>
      <c r="I737" s="2" t="n">
        <v>41</v>
      </c>
      <c r="J737" s="2" t="inlineStr">
        <is>
          <t>GPA</t>
        </is>
      </c>
    </row>
    <row r="738">
      <c r="A738" s="2" t="n">
        <v>7</v>
      </c>
      <c r="B738" s="2" t="n">
        <v>1974</v>
      </c>
      <c r="C738" s="2" t="inlineStr">
        <is>
          <t>ATIVIDADE OP. EMP.</t>
        </is>
      </c>
      <c r="D738" s="2" t="n">
        <v>5425590</v>
      </c>
      <c r="E738" s="2" t="inlineStr">
        <is>
          <t>Thiago Igor Soares Vieira</t>
        </is>
      </c>
      <c r="F738" s="2" t="n">
        <v>602</v>
      </c>
      <c r="G738" s="2" t="n">
        <v>21.59</v>
      </c>
      <c r="H738" s="2" t="n">
        <v>28</v>
      </c>
      <c r="I738" s="2" t="n">
        <v>9</v>
      </c>
      <c r="J738" s="2" t="inlineStr">
        <is>
          <t>GPA</t>
        </is>
      </c>
    </row>
    <row r="739">
      <c r="A739" s="2" t="n">
        <v>7</v>
      </c>
      <c r="B739" s="2" t="n">
        <v>1974</v>
      </c>
      <c r="C739" s="2" t="inlineStr">
        <is>
          <t>CARREGAMENTO</t>
        </is>
      </c>
      <c r="D739" s="2" t="n">
        <v>5426251</v>
      </c>
      <c r="E739" s="2" t="inlineStr">
        <is>
          <t>Alisson Vitor Vieira Diniz</t>
        </is>
      </c>
      <c r="F739" s="2" t="n">
        <v>441</v>
      </c>
      <c r="G739" s="2" t="n">
        <v>8.539999999999999</v>
      </c>
      <c r="H739" s="2" t="n">
        <v>52</v>
      </c>
      <c r="I739" s="2" t="n">
        <v>0</v>
      </c>
      <c r="J739" s="2" t="inlineStr">
        <is>
          <t>GPA</t>
        </is>
      </c>
    </row>
    <row r="740">
      <c r="A740" s="2" t="n">
        <v>7</v>
      </c>
      <c r="B740" s="2" t="n">
        <v>1974</v>
      </c>
      <c r="C740" s="2" t="inlineStr">
        <is>
          <t>PUXADA RECEB</t>
        </is>
      </c>
      <c r="D740" s="2" t="n">
        <v>5426251</v>
      </c>
      <c r="E740" s="2" t="inlineStr">
        <is>
          <t>Alisson Vitor Vieira Diniz</t>
        </is>
      </c>
      <c r="F740" s="2" t="n">
        <v>159</v>
      </c>
      <c r="G740" s="2" t="n">
        <v>7.56</v>
      </c>
      <c r="H740" s="2" t="n">
        <v>21</v>
      </c>
      <c r="I740" s="2" t="n">
        <v>0</v>
      </c>
      <c r="J740" s="2" t="inlineStr">
        <is>
          <t>GPA</t>
        </is>
      </c>
    </row>
    <row r="741">
      <c r="A741" s="2" t="n">
        <v>7</v>
      </c>
      <c r="B741" s="2" t="n">
        <v>1974</v>
      </c>
      <c r="C741" s="2" t="inlineStr">
        <is>
          <t>RECEBIMENTO</t>
        </is>
      </c>
      <c r="D741" s="2" t="n">
        <v>5426251</v>
      </c>
      <c r="E741" s="2" t="inlineStr">
        <is>
          <t>Alisson Vitor Vieira Diniz</t>
        </is>
      </c>
      <c r="F741" s="2" t="n">
        <v>963</v>
      </c>
      <c r="G741" s="2" t="n">
        <v>27.36</v>
      </c>
      <c r="H741" s="2" t="n">
        <v>35</v>
      </c>
      <c r="I741" s="2" t="n">
        <v>41</v>
      </c>
      <c r="J741" s="2" t="inlineStr">
        <is>
          <t>GPA</t>
        </is>
      </c>
    </row>
    <row r="742">
      <c r="A742" s="2" t="n">
        <v>7</v>
      </c>
      <c r="B742" s="2" t="n">
        <v>1974</v>
      </c>
      <c r="C742" s="2" t="inlineStr">
        <is>
          <t>CARREGAMENTO</t>
        </is>
      </c>
      <c r="D742" s="2" t="n">
        <v>5440050</v>
      </c>
      <c r="E742" s="2" t="inlineStr">
        <is>
          <t>Daniel Diogo Moraes</t>
        </is>
      </c>
      <c r="F742" s="2" t="n">
        <v>1551</v>
      </c>
      <c r="G742" s="2" t="n">
        <v>19.29</v>
      </c>
      <c r="H742" s="2" t="n">
        <v>80</v>
      </c>
      <c r="I742" s="2" t="n">
        <v>0</v>
      </c>
      <c r="J742" s="2" t="inlineStr">
        <is>
          <t>GPA</t>
        </is>
      </c>
    </row>
    <row r="743">
      <c r="A743" s="2" t="n">
        <v>7</v>
      </c>
      <c r="B743" s="2" t="n">
        <v>1974</v>
      </c>
      <c r="C743" s="2" t="inlineStr">
        <is>
          <t>PUXADA RECEB</t>
        </is>
      </c>
      <c r="D743" s="2" t="n">
        <v>5440050</v>
      </c>
      <c r="E743" s="2" t="inlineStr">
        <is>
          <t>Daniel Diogo Moraes</t>
        </is>
      </c>
      <c r="F743" s="2" t="n">
        <v>33</v>
      </c>
      <c r="G743" s="2" t="n">
        <v>1.05</v>
      </c>
      <c r="H743" s="2" t="n">
        <v>31</v>
      </c>
      <c r="I743" s="2" t="n">
        <v>0</v>
      </c>
      <c r="J743" s="2" t="inlineStr">
        <is>
          <t>GPA</t>
        </is>
      </c>
    </row>
    <row r="744">
      <c r="A744" s="2" t="n">
        <v>7</v>
      </c>
      <c r="B744" s="2" t="n">
        <v>1974</v>
      </c>
      <c r="C744" s="2" t="inlineStr">
        <is>
          <t>RECEBIMENTO</t>
        </is>
      </c>
      <c r="D744" s="2" t="n">
        <v>5440050</v>
      </c>
      <c r="E744" s="2" t="inlineStr">
        <is>
          <t>Daniel Diogo Moraes</t>
        </is>
      </c>
      <c r="F744" s="2" t="n">
        <v>140</v>
      </c>
      <c r="G744" s="2" t="n">
        <v>1.44</v>
      </c>
      <c r="H744" s="2" t="n">
        <v>97</v>
      </c>
      <c r="I744" s="2" t="n">
        <v>41</v>
      </c>
      <c r="J744" s="2" t="inlineStr">
        <is>
          <t>GPA</t>
        </is>
      </c>
    </row>
    <row r="745">
      <c r="A745" s="2" t="n">
        <v>7</v>
      </c>
      <c r="B745" s="2" t="n">
        <v>1974</v>
      </c>
      <c r="C745" s="2" t="inlineStr">
        <is>
          <t>SEPARACAO</t>
        </is>
      </c>
      <c r="D745" s="2" t="n">
        <v>5440050</v>
      </c>
      <c r="E745" s="2" t="inlineStr">
        <is>
          <t>Daniel Diogo Moraes</t>
        </is>
      </c>
      <c r="F745" s="2" t="n">
        <v>51</v>
      </c>
      <c r="G745" s="2" t="n">
        <v>0.02</v>
      </c>
      <c r="H745" s="2" t="n">
        <v>2550</v>
      </c>
      <c r="I745" s="2" t="n">
        <v>110</v>
      </c>
      <c r="J745" s="2" t="inlineStr">
        <is>
          <t>GPA</t>
        </is>
      </c>
    </row>
    <row r="746">
      <c r="A746" s="2" t="n">
        <v>7</v>
      </c>
      <c r="B746" s="2" t="n">
        <v>1974</v>
      </c>
      <c r="C746" s="2" t="inlineStr">
        <is>
          <t>PUXADA RECEB</t>
        </is>
      </c>
      <c r="D746" s="2" t="n">
        <v>5440114</v>
      </c>
      <c r="E746" s="2" t="inlineStr">
        <is>
          <t>Antonio Lucas De Oliveira Matos</t>
        </is>
      </c>
      <c r="F746" s="2" t="n">
        <v>90</v>
      </c>
      <c r="G746" s="2" t="n">
        <v>3.08</v>
      </c>
      <c r="H746" s="2" t="n">
        <v>29</v>
      </c>
      <c r="I746" s="2" t="n">
        <v>0</v>
      </c>
      <c r="J746" s="2" t="inlineStr">
        <is>
          <t>GPA</t>
        </is>
      </c>
    </row>
    <row r="747">
      <c r="A747" s="2" t="n">
        <v>7</v>
      </c>
      <c r="B747" s="2" t="n">
        <v>1974</v>
      </c>
      <c r="C747" s="2" t="inlineStr">
        <is>
          <t>SEPARACAO</t>
        </is>
      </c>
      <c r="D747" s="2" t="n">
        <v>5440114</v>
      </c>
      <c r="E747" s="2" t="inlineStr">
        <is>
          <t>Antonio Lucas De Oliveira Matos</t>
        </is>
      </c>
      <c r="F747" s="2" t="n">
        <v>3213</v>
      </c>
      <c r="G747" s="2" t="n">
        <v>24.65</v>
      </c>
      <c r="H747" s="2" t="n">
        <v>130</v>
      </c>
      <c r="I747" s="2" t="n">
        <v>110</v>
      </c>
      <c r="J747" s="2" t="inlineStr">
        <is>
          <t>GPA</t>
        </is>
      </c>
    </row>
    <row r="748">
      <c r="A748" s="2" t="n">
        <v>7</v>
      </c>
      <c r="B748" s="2" t="n">
        <v>1974</v>
      </c>
      <c r="C748" s="2" t="inlineStr">
        <is>
          <t>CARREGAMENTO</t>
        </is>
      </c>
      <c r="D748" s="2" t="n">
        <v>5441927</v>
      </c>
      <c r="E748" s="2" t="inlineStr">
        <is>
          <t>Cicero Manoel Da Silva</t>
        </is>
      </c>
      <c r="F748" s="2" t="n">
        <v>405</v>
      </c>
      <c r="G748" s="2" t="n">
        <v>2.44</v>
      </c>
      <c r="H748" s="2" t="n">
        <v>166</v>
      </c>
      <c r="I748" s="2" t="n">
        <v>0</v>
      </c>
      <c r="J748" s="2" t="inlineStr">
        <is>
          <t>GPA</t>
        </is>
      </c>
    </row>
    <row r="749">
      <c r="A749" s="2" t="n">
        <v>7</v>
      </c>
      <c r="B749" s="2" t="n">
        <v>1974</v>
      </c>
      <c r="C749" s="2" t="inlineStr">
        <is>
          <t>PUXADA RECEB</t>
        </is>
      </c>
      <c r="D749" s="2" t="n">
        <v>5441927</v>
      </c>
      <c r="E749" s="2" t="inlineStr">
        <is>
          <t>Cicero Manoel Da Silva</t>
        </is>
      </c>
      <c r="F749" s="2" t="n">
        <v>286</v>
      </c>
      <c r="G749" s="2" t="n">
        <v>8.33</v>
      </c>
      <c r="H749" s="2" t="n">
        <v>34</v>
      </c>
      <c r="I749" s="2" t="n">
        <v>0</v>
      </c>
      <c r="J749" s="2" t="inlineStr">
        <is>
          <t>GPA</t>
        </is>
      </c>
    </row>
    <row r="750">
      <c r="A750" s="2" t="n">
        <v>7</v>
      </c>
      <c r="B750" s="2" t="n">
        <v>1974</v>
      </c>
      <c r="C750" s="2" t="inlineStr">
        <is>
          <t>RECEBIMENTO</t>
        </is>
      </c>
      <c r="D750" s="2" t="n">
        <v>5441927</v>
      </c>
      <c r="E750" s="2" t="inlineStr">
        <is>
          <t>Cicero Manoel Da Silva</t>
        </is>
      </c>
      <c r="F750" s="2" t="n">
        <v>1596</v>
      </c>
      <c r="G750" s="2" t="n">
        <v>31.71</v>
      </c>
      <c r="H750" s="2" t="n">
        <v>50</v>
      </c>
      <c r="I750" s="2" t="n">
        <v>41</v>
      </c>
      <c r="J750" s="2" t="inlineStr">
        <is>
          <t>GPA</t>
        </is>
      </c>
    </row>
    <row r="751">
      <c r="A751" s="2" t="n">
        <v>7</v>
      </c>
      <c r="B751" s="2" t="n">
        <v>1974</v>
      </c>
      <c r="C751" s="2" t="inlineStr">
        <is>
          <t>SEPARACAO</t>
        </is>
      </c>
      <c r="D751" s="2" t="n">
        <v>5441927</v>
      </c>
      <c r="E751" s="2" t="inlineStr">
        <is>
          <t>Cicero Manoel Da Silva</t>
        </is>
      </c>
      <c r="F751" s="2" t="n">
        <v>79</v>
      </c>
      <c r="G751" s="2" t="n">
        <v>0.2</v>
      </c>
      <c r="H751" s="2" t="n">
        <v>395</v>
      </c>
      <c r="I751" s="2" t="n">
        <v>110</v>
      </c>
      <c r="J751" s="2" t="inlineStr">
        <is>
          <t>GPA</t>
        </is>
      </c>
    </row>
    <row r="752">
      <c r="A752" s="2" t="n">
        <v>7</v>
      </c>
      <c r="B752" s="2" t="n">
        <v>1974</v>
      </c>
      <c r="C752" s="2" t="inlineStr">
        <is>
          <t>ATIVIDADE OP. EMP.</t>
        </is>
      </c>
      <c r="D752" s="2" t="n">
        <v>5443148</v>
      </c>
      <c r="E752" s="2" t="inlineStr">
        <is>
          <t>Danilson Paulino De Sousa</t>
        </is>
      </c>
      <c r="F752" s="2" t="n">
        <v>1938</v>
      </c>
      <c r="G752" s="2" t="n">
        <v>74.34</v>
      </c>
      <c r="H752" s="2" t="n">
        <v>26</v>
      </c>
      <c r="I752" s="2" t="n">
        <v>9</v>
      </c>
      <c r="J752" s="2" t="inlineStr">
        <is>
          <t>GPA</t>
        </is>
      </c>
    </row>
    <row r="753">
      <c r="A753" s="2" t="n">
        <v>7</v>
      </c>
      <c r="B753" s="2" t="n">
        <v>1974</v>
      </c>
      <c r="C753" s="2" t="inlineStr">
        <is>
          <t>SEPARACAO</t>
        </is>
      </c>
      <c r="D753" s="2" t="n">
        <v>5443148</v>
      </c>
      <c r="E753" s="2" t="inlineStr">
        <is>
          <t>Danilson Paulino De Sousa</t>
        </is>
      </c>
      <c r="F753" s="2" t="n">
        <v>205</v>
      </c>
      <c r="G753" s="2" t="n">
        <v>2.41</v>
      </c>
      <c r="H753" s="2" t="n">
        <v>85</v>
      </c>
      <c r="I753" s="2" t="n">
        <v>110</v>
      </c>
      <c r="J753" s="2" t="inlineStr">
        <is>
          <t>GPA</t>
        </is>
      </c>
    </row>
    <row r="754">
      <c r="A754" s="2" t="n">
        <v>7</v>
      </c>
      <c r="B754" s="2" t="n">
        <v>1974</v>
      </c>
      <c r="C754" s="2" t="inlineStr">
        <is>
          <t>PUXADA RECEB</t>
        </is>
      </c>
      <c r="D754" s="2" t="n">
        <v>5443571</v>
      </c>
      <c r="E754" s="2" t="inlineStr">
        <is>
          <t>Isaac Marques Do Nascimento</t>
        </is>
      </c>
      <c r="F754" s="2" t="n">
        <v>67</v>
      </c>
      <c r="G754" s="2" t="n">
        <v>2.31</v>
      </c>
      <c r="H754" s="2" t="n">
        <v>29</v>
      </c>
      <c r="I754" s="2" t="n">
        <v>0</v>
      </c>
      <c r="J754" s="2" t="inlineStr">
        <is>
          <t>GPA</t>
        </is>
      </c>
    </row>
    <row r="755">
      <c r="A755" s="2" t="n">
        <v>7</v>
      </c>
      <c r="B755" s="2" t="n">
        <v>1974</v>
      </c>
      <c r="C755" s="2" t="inlineStr">
        <is>
          <t>SEPARACAO</t>
        </is>
      </c>
      <c r="D755" s="2" t="n">
        <v>5443571</v>
      </c>
      <c r="E755" s="2" t="inlineStr">
        <is>
          <t>Isaac Marques Do Nascimento</t>
        </is>
      </c>
      <c r="F755" s="2" t="n">
        <v>18360</v>
      </c>
      <c r="G755" s="2" t="n">
        <v>111.17</v>
      </c>
      <c r="H755" s="2" t="n">
        <v>165</v>
      </c>
      <c r="I755" s="2" t="n">
        <v>110</v>
      </c>
      <c r="J755" s="2" t="inlineStr">
        <is>
          <t>GPA</t>
        </is>
      </c>
    </row>
    <row r="756">
      <c r="A756" s="2" t="n">
        <v>7</v>
      </c>
      <c r="B756" s="2" t="n">
        <v>1974</v>
      </c>
      <c r="C756" s="2" t="inlineStr">
        <is>
          <t>PUXADA RECEB</t>
        </is>
      </c>
      <c r="D756" s="2" t="n">
        <v>5451671</v>
      </c>
      <c r="E756" s="2" t="inlineStr">
        <is>
          <t>Fabio Mota De Sousa</t>
        </is>
      </c>
      <c r="F756" s="2" t="n">
        <v>801</v>
      </c>
      <c r="G756" s="2" t="n">
        <v>35.48</v>
      </c>
      <c r="H756" s="2" t="n">
        <v>23</v>
      </c>
      <c r="I756" s="2" t="n">
        <v>0</v>
      </c>
      <c r="J756" s="2" t="inlineStr">
        <is>
          <t>GPA</t>
        </is>
      </c>
    </row>
    <row r="757">
      <c r="A757" s="2" t="n">
        <v>7</v>
      </c>
      <c r="B757" s="2" t="n">
        <v>1974</v>
      </c>
      <c r="C757" s="2" t="inlineStr">
        <is>
          <t>CARREGAMENTO</t>
        </is>
      </c>
      <c r="D757" s="2" t="n">
        <v>5464170</v>
      </c>
      <c r="E757" s="2" t="inlineStr">
        <is>
          <t>Cicero Ricardo Da Silva</t>
        </is>
      </c>
      <c r="F757" s="2" t="n">
        <v>45</v>
      </c>
      <c r="G757" s="2" t="n">
        <v>1.22</v>
      </c>
      <c r="H757" s="2" t="n">
        <v>37</v>
      </c>
      <c r="I757" s="2" t="n">
        <v>0</v>
      </c>
      <c r="J757" s="2" t="inlineStr">
        <is>
          <t>GPA</t>
        </is>
      </c>
    </row>
    <row r="758">
      <c r="A758" s="2" t="n">
        <v>7</v>
      </c>
      <c r="B758" s="2" t="n">
        <v>1974</v>
      </c>
      <c r="C758" s="2" t="inlineStr">
        <is>
          <t>PUXADA RECEB</t>
        </is>
      </c>
      <c r="D758" s="2" t="n">
        <v>5464170</v>
      </c>
      <c r="E758" s="2" t="inlineStr">
        <is>
          <t>Cicero Ricardo Da Silva</t>
        </is>
      </c>
      <c r="F758" s="2" t="n">
        <v>194</v>
      </c>
      <c r="G758" s="2" t="n">
        <v>4.64</v>
      </c>
      <c r="H758" s="2" t="n">
        <v>42</v>
      </c>
      <c r="I758" s="2" t="n">
        <v>0</v>
      </c>
      <c r="J758" s="2" t="inlineStr">
        <is>
          <t>GPA</t>
        </is>
      </c>
    </row>
    <row r="759">
      <c r="A759" s="2" t="n">
        <v>7</v>
      </c>
      <c r="B759" s="2" t="n">
        <v>1974</v>
      </c>
      <c r="C759" s="2" t="inlineStr">
        <is>
          <t>RECEBIMENTO</t>
        </is>
      </c>
      <c r="D759" s="2" t="n">
        <v>5464170</v>
      </c>
      <c r="E759" s="2" t="inlineStr">
        <is>
          <t>Cicero Ricardo Da Silva</t>
        </is>
      </c>
      <c r="F759" s="2" t="n">
        <v>4400</v>
      </c>
      <c r="G759" s="2" t="n">
        <v>61.73</v>
      </c>
      <c r="H759" s="2" t="n">
        <v>71</v>
      </c>
      <c r="I759" s="2" t="n">
        <v>41</v>
      </c>
      <c r="J759" s="2" t="inlineStr">
        <is>
          <t>GPA</t>
        </is>
      </c>
    </row>
    <row r="760">
      <c r="A760" s="2" t="n">
        <v>7</v>
      </c>
      <c r="B760" s="2" t="n">
        <v>1974</v>
      </c>
      <c r="C760" s="2" t="inlineStr">
        <is>
          <t>CARREGAMENTO</t>
        </is>
      </c>
      <c r="D760" s="2" t="n">
        <v>5499585</v>
      </c>
      <c r="E760" s="2" t="inlineStr">
        <is>
          <t>Alexandre Victor Da Silva Moura</t>
        </is>
      </c>
      <c r="F760" s="2" t="n">
        <v>39</v>
      </c>
      <c r="G760" s="2" t="n">
        <v>1.02</v>
      </c>
      <c r="H760" s="2" t="n">
        <v>38</v>
      </c>
      <c r="I760" s="2" t="n">
        <v>0</v>
      </c>
      <c r="J760" s="2" t="inlineStr">
        <is>
          <t>GPA</t>
        </is>
      </c>
    </row>
    <row r="761">
      <c r="A761" s="2" t="n">
        <v>7</v>
      </c>
      <c r="B761" s="2" t="n">
        <v>1974</v>
      </c>
      <c r="C761" s="2" t="inlineStr">
        <is>
          <t>PUXADA RECEB</t>
        </is>
      </c>
      <c r="D761" s="2" t="n">
        <v>5499585</v>
      </c>
      <c r="E761" s="2" t="inlineStr">
        <is>
          <t>Alexandre Victor Da Silva Moura</t>
        </is>
      </c>
      <c r="F761" s="2" t="n">
        <v>1133</v>
      </c>
      <c r="G761" s="2" t="n">
        <v>20.32</v>
      </c>
      <c r="H761" s="2" t="n">
        <v>56</v>
      </c>
      <c r="I761" s="2" t="n">
        <v>0</v>
      </c>
      <c r="J761" s="2" t="inlineStr">
        <is>
          <t>GPA</t>
        </is>
      </c>
    </row>
    <row r="762">
      <c r="A762" s="2" t="n">
        <v>7</v>
      </c>
      <c r="B762" s="2" t="n">
        <v>1974</v>
      </c>
      <c r="C762" s="2" t="inlineStr">
        <is>
          <t>RECEBIMENTO</t>
        </is>
      </c>
      <c r="D762" s="2" t="n">
        <v>5499585</v>
      </c>
      <c r="E762" s="2" t="inlineStr">
        <is>
          <t>Alexandre Victor Da Silva Moura</t>
        </is>
      </c>
      <c r="F762" s="2" t="n">
        <v>833</v>
      </c>
      <c r="G762" s="2" t="n">
        <v>5</v>
      </c>
      <c r="H762" s="2" t="n">
        <v>167</v>
      </c>
      <c r="I762" s="2" t="n">
        <v>41</v>
      </c>
      <c r="J762" s="2" t="inlineStr">
        <is>
          <t>GPA</t>
        </is>
      </c>
    </row>
    <row r="763">
      <c r="A763" s="2" t="n">
        <v>7</v>
      </c>
      <c r="B763" s="2" t="n">
        <v>1974</v>
      </c>
      <c r="C763" s="2" t="inlineStr">
        <is>
          <t>PUXADA RECEB</t>
        </is>
      </c>
      <c r="D763" s="2" t="n">
        <v>5570735</v>
      </c>
      <c r="E763" s="2" t="inlineStr">
        <is>
          <t>Alef Bruno Rodrigues Marques</t>
        </is>
      </c>
      <c r="F763" s="2" t="n">
        <v>13</v>
      </c>
      <c r="G763" s="2" t="n">
        <v>0.34</v>
      </c>
      <c r="H763" s="2" t="n">
        <v>38</v>
      </c>
      <c r="I763" s="2" t="n">
        <v>0</v>
      </c>
      <c r="J763" s="2" t="inlineStr">
        <is>
          <t>GPA</t>
        </is>
      </c>
    </row>
    <row r="764">
      <c r="A764" s="2" t="n">
        <v>7</v>
      </c>
      <c r="B764" s="2" t="n">
        <v>1974</v>
      </c>
      <c r="C764" s="2" t="inlineStr">
        <is>
          <t>SEPARACAO</t>
        </is>
      </c>
      <c r="D764" s="2" t="n">
        <v>5570735</v>
      </c>
      <c r="E764" s="2" t="inlineStr">
        <is>
          <t>Alef Bruno Rodrigues Marques</t>
        </is>
      </c>
      <c r="F764" s="2" t="n">
        <v>24960</v>
      </c>
      <c r="G764" s="2" t="n">
        <v>127.57</v>
      </c>
      <c r="H764" s="2" t="n">
        <v>196</v>
      </c>
      <c r="I764" s="2" t="n">
        <v>110</v>
      </c>
      <c r="J764" s="2" t="inlineStr">
        <is>
          <t>GPA</t>
        </is>
      </c>
    </row>
    <row r="765">
      <c r="A765" s="2" t="n">
        <v>7</v>
      </c>
      <c r="B765" s="2" t="n">
        <v>1974</v>
      </c>
      <c r="C765" s="2" t="inlineStr">
        <is>
          <t>PUXADA RECEB</t>
        </is>
      </c>
      <c r="D765" s="2" t="n">
        <v>5579147</v>
      </c>
      <c r="E765" s="2" t="inlineStr">
        <is>
          <t>JOSE EDSON DA SILVA DO NASCIMENTO</t>
        </is>
      </c>
      <c r="F765" s="2" t="n">
        <v>8</v>
      </c>
      <c r="G765" s="2" t="n">
        <v>0.49</v>
      </c>
      <c r="H765" s="2" t="n">
        <v>16</v>
      </c>
      <c r="I765" s="2" t="n">
        <v>0</v>
      </c>
      <c r="J765" s="2" t="inlineStr">
        <is>
          <t>GPA</t>
        </is>
      </c>
    </row>
    <row r="766">
      <c r="A766" s="2" t="n">
        <v>7</v>
      </c>
      <c r="B766" s="2" t="n">
        <v>1974</v>
      </c>
      <c r="C766" s="2" t="inlineStr">
        <is>
          <t>SEPARACAO</t>
        </is>
      </c>
      <c r="D766" s="2" t="n">
        <v>5579147</v>
      </c>
      <c r="E766" s="2" t="inlineStr">
        <is>
          <t>JOSE EDSON DA SILVA DO NASCIMENTO</t>
        </is>
      </c>
      <c r="F766" s="2" t="n">
        <v>16786</v>
      </c>
      <c r="G766" s="2" t="n">
        <v>104.73</v>
      </c>
      <c r="H766" s="2" t="n">
        <v>160</v>
      </c>
      <c r="I766" s="2" t="n">
        <v>110</v>
      </c>
      <c r="J766" s="2" t="inlineStr">
        <is>
          <t>GPA</t>
        </is>
      </c>
    </row>
    <row r="767">
      <c r="A767" s="2" t="n">
        <v>7</v>
      </c>
      <c r="B767" s="2" t="n">
        <v>1974</v>
      </c>
      <c r="C767" s="2" t="inlineStr">
        <is>
          <t>SEPARACAO</t>
        </is>
      </c>
      <c r="D767" s="2" t="n">
        <v>5579287</v>
      </c>
      <c r="E767" s="2" t="inlineStr">
        <is>
          <t>Thiago Estevao Moura</t>
        </is>
      </c>
      <c r="F767" s="2" t="n">
        <v>24982</v>
      </c>
      <c r="G767" s="2" t="n">
        <v>119.49</v>
      </c>
      <c r="H767" s="2" t="n">
        <v>209</v>
      </c>
      <c r="I767" s="2" t="n">
        <v>110</v>
      </c>
      <c r="J767" s="2" t="inlineStr">
        <is>
          <t>GPA</t>
        </is>
      </c>
    </row>
    <row r="768">
      <c r="A768" s="2" t="n">
        <v>7</v>
      </c>
      <c r="B768" s="2" t="n">
        <v>1974</v>
      </c>
      <c r="C768" s="2" t="inlineStr">
        <is>
          <t>PUXADA RECEB</t>
        </is>
      </c>
      <c r="D768" s="2" t="n">
        <v>5588219</v>
      </c>
      <c r="E768" s="2" t="inlineStr">
        <is>
          <t>Denzel Wellington Do Nascimento Marques</t>
        </is>
      </c>
      <c r="F768" s="2" t="n">
        <v>10</v>
      </c>
      <c r="G768" s="2" t="n">
        <v>1.03</v>
      </c>
      <c r="H768" s="2" t="n">
        <v>10</v>
      </c>
      <c r="I768" s="2" t="n">
        <v>0</v>
      </c>
      <c r="J768" s="2" t="inlineStr">
        <is>
          <t>GPA</t>
        </is>
      </c>
    </row>
    <row r="769">
      <c r="A769" s="2" t="n">
        <v>7</v>
      </c>
      <c r="B769" s="2" t="n">
        <v>1974</v>
      </c>
      <c r="C769" s="2" t="inlineStr">
        <is>
          <t>SEPARACAO</t>
        </is>
      </c>
      <c r="D769" s="2" t="n">
        <v>5588219</v>
      </c>
      <c r="E769" s="2" t="inlineStr">
        <is>
          <t>Denzel Wellington Do Nascimento Marques</t>
        </is>
      </c>
      <c r="F769" s="2" t="n">
        <v>272</v>
      </c>
      <c r="G769" s="2" t="n">
        <v>1.31</v>
      </c>
      <c r="H769" s="2" t="n">
        <v>208</v>
      </c>
      <c r="I769" s="2" t="n">
        <v>110</v>
      </c>
      <c r="J769" s="2" t="inlineStr">
        <is>
          <t>GPA</t>
        </is>
      </c>
    </row>
    <row r="770">
      <c r="A770" s="2" t="n">
        <v>7</v>
      </c>
      <c r="B770" s="2" t="n">
        <v>1974</v>
      </c>
      <c r="C770" s="2" t="inlineStr">
        <is>
          <t>PUXADA RECEB</t>
        </is>
      </c>
      <c r="D770" s="2" t="n">
        <v>5595274</v>
      </c>
      <c r="E770" s="2" t="inlineStr">
        <is>
          <t>Edmilson Gabriel Do Nascimento Filho</t>
        </is>
      </c>
      <c r="F770" s="2" t="n">
        <v>430</v>
      </c>
      <c r="G770" s="2" t="n">
        <v>15.3</v>
      </c>
      <c r="H770" s="2" t="n">
        <v>28</v>
      </c>
      <c r="I770" s="2" t="n">
        <v>0</v>
      </c>
      <c r="J770" s="2" t="inlineStr">
        <is>
          <t>GPA</t>
        </is>
      </c>
    </row>
    <row r="771">
      <c r="A771" s="2" t="n">
        <v>7</v>
      </c>
      <c r="B771" s="2" t="n">
        <v>1974</v>
      </c>
      <c r="C771" s="2" t="inlineStr">
        <is>
          <t>SEPARACAO</t>
        </is>
      </c>
      <c r="D771" s="2" t="n">
        <v>5595274</v>
      </c>
      <c r="E771" s="2" t="inlineStr">
        <is>
          <t>Edmilson Gabriel Do Nascimento Filho</t>
        </is>
      </c>
      <c r="F771" s="2" t="n">
        <v>7258</v>
      </c>
      <c r="G771" s="2" t="n">
        <v>45.86</v>
      </c>
      <c r="H771" s="2" t="n">
        <v>158</v>
      </c>
      <c r="I771" s="2" t="n">
        <v>110</v>
      </c>
      <c r="J771" s="2" t="inlineStr">
        <is>
          <t>GPA</t>
        </is>
      </c>
    </row>
    <row r="772">
      <c r="A772" s="2" t="n">
        <v>7</v>
      </c>
      <c r="B772" s="2" t="n">
        <v>1974</v>
      </c>
      <c r="C772" s="2" t="inlineStr">
        <is>
          <t>CARREGAMENTO</t>
        </is>
      </c>
      <c r="D772" s="2" t="n">
        <v>5635683</v>
      </c>
      <c r="E772" s="2" t="inlineStr">
        <is>
          <t>Riquelme Alves Araujo</t>
        </is>
      </c>
      <c r="F772" s="2" t="n">
        <v>121</v>
      </c>
      <c r="G772" s="2" t="n">
        <v>1.17</v>
      </c>
      <c r="H772" s="2" t="n">
        <v>103</v>
      </c>
      <c r="I772" s="2" t="n">
        <v>0</v>
      </c>
      <c r="J772" s="2" t="inlineStr">
        <is>
          <t>GPA</t>
        </is>
      </c>
    </row>
    <row r="773">
      <c r="A773" s="2" t="n">
        <v>7</v>
      </c>
      <c r="B773" s="2" t="n">
        <v>1974</v>
      </c>
      <c r="C773" s="2" t="inlineStr">
        <is>
          <t>PUXADA RECEB</t>
        </is>
      </c>
      <c r="D773" s="2" t="n">
        <v>5635683</v>
      </c>
      <c r="E773" s="2" t="inlineStr">
        <is>
          <t>Riquelme Alves Araujo</t>
        </is>
      </c>
      <c r="F773" s="2" t="n">
        <v>217</v>
      </c>
      <c r="G773" s="2" t="n">
        <v>4.63</v>
      </c>
      <c r="H773" s="2" t="n">
        <v>47</v>
      </c>
      <c r="I773" s="2" t="n">
        <v>0</v>
      </c>
      <c r="J773" s="2" t="inlineStr">
        <is>
          <t>GPA</t>
        </is>
      </c>
    </row>
    <row r="774">
      <c r="A774" s="2" t="n">
        <v>7</v>
      </c>
      <c r="B774" s="2" t="n">
        <v>1974</v>
      </c>
      <c r="C774" s="2" t="inlineStr">
        <is>
          <t>SEPARACAO</t>
        </is>
      </c>
      <c r="D774" s="2" t="n">
        <v>5635683</v>
      </c>
      <c r="E774" s="2" t="inlineStr">
        <is>
          <t>Riquelme Alves Araujo</t>
        </is>
      </c>
      <c r="F774" s="2" t="n">
        <v>7155</v>
      </c>
      <c r="G774" s="2" t="n">
        <v>30.86</v>
      </c>
      <c r="H774" s="2" t="n">
        <v>232</v>
      </c>
      <c r="I774" s="2" t="n">
        <v>110</v>
      </c>
      <c r="J774" s="2" t="inlineStr">
        <is>
          <t>GPA</t>
        </is>
      </c>
    </row>
    <row r="775">
      <c r="A775" s="2" t="n">
        <v>7</v>
      </c>
      <c r="B775" s="2" t="n">
        <v>1974</v>
      </c>
      <c r="C775" s="2" t="inlineStr">
        <is>
          <t>CARREGAMENTO</t>
        </is>
      </c>
      <c r="D775" s="2" t="n">
        <v>5688779</v>
      </c>
      <c r="E775" s="2" t="inlineStr">
        <is>
          <t>Emanuel Ferreira De Vasconcelos</t>
        </is>
      </c>
      <c r="F775" s="2" t="n">
        <v>17</v>
      </c>
      <c r="G775" s="2" t="n">
        <v>0.52</v>
      </c>
      <c r="H775" s="2" t="n">
        <v>33</v>
      </c>
      <c r="I775" s="2" t="n">
        <v>0</v>
      </c>
      <c r="J775" s="2" t="inlineStr">
        <is>
          <t>GPA</t>
        </is>
      </c>
    </row>
    <row r="776">
      <c r="A776" s="2" t="n">
        <v>7</v>
      </c>
      <c r="B776" s="2" t="n">
        <v>1974</v>
      </c>
      <c r="C776" s="2" t="inlineStr">
        <is>
          <t>PUXADA RECEB</t>
        </is>
      </c>
      <c r="D776" s="2" t="n">
        <v>5688779</v>
      </c>
      <c r="E776" s="2" t="inlineStr">
        <is>
          <t>Emanuel Ferreira De Vasconcelos</t>
        </is>
      </c>
      <c r="F776" s="2" t="n">
        <v>102</v>
      </c>
      <c r="G776" s="2" t="n">
        <v>5.2</v>
      </c>
      <c r="H776" s="2" t="n">
        <v>20</v>
      </c>
      <c r="I776" s="2" t="n">
        <v>0</v>
      </c>
      <c r="J776" s="2" t="inlineStr">
        <is>
          <t>GPA</t>
        </is>
      </c>
    </row>
    <row r="777">
      <c r="A777" s="2" t="n">
        <v>7</v>
      </c>
      <c r="B777" s="2" t="n">
        <v>1974</v>
      </c>
      <c r="C777" s="2" t="inlineStr">
        <is>
          <t>SEPARACAO</t>
        </is>
      </c>
      <c r="D777" s="2" t="n">
        <v>5688779</v>
      </c>
      <c r="E777" s="2" t="inlineStr">
        <is>
          <t>Emanuel Ferreira De Vasconcelos</t>
        </is>
      </c>
      <c r="F777" s="2" t="n">
        <v>4156</v>
      </c>
      <c r="G777" s="2" t="n">
        <v>33.17</v>
      </c>
      <c r="H777" s="2" t="n">
        <v>125</v>
      </c>
      <c r="I777" s="2" t="n">
        <v>110</v>
      </c>
      <c r="J777" s="2" t="inlineStr">
        <is>
          <t>GPA</t>
        </is>
      </c>
    </row>
    <row r="778">
      <c r="A778" s="2" t="n">
        <v>7</v>
      </c>
      <c r="B778" s="2" t="n">
        <v>1974</v>
      </c>
      <c r="C778" s="2" t="inlineStr">
        <is>
          <t>PUXADA RECEB</t>
        </is>
      </c>
      <c r="D778" s="2" t="n">
        <v>5709911</v>
      </c>
      <c r="E778" s="2" t="inlineStr">
        <is>
          <t>Joao Victor Mendes Da Silva</t>
        </is>
      </c>
      <c r="F778" s="2" t="n">
        <v>15</v>
      </c>
      <c r="G778" s="2" t="n">
        <v>0.34</v>
      </c>
      <c r="H778" s="2" t="n">
        <v>44</v>
      </c>
      <c r="I778" s="2" t="n">
        <v>0</v>
      </c>
      <c r="J778" s="2" t="inlineStr">
        <is>
          <t>GPA</t>
        </is>
      </c>
    </row>
    <row r="779">
      <c r="A779" s="2" t="n">
        <v>7</v>
      </c>
      <c r="B779" s="2" t="n">
        <v>1974</v>
      </c>
      <c r="C779" s="2" t="inlineStr">
        <is>
          <t>SEPARACAO</t>
        </is>
      </c>
      <c r="D779" s="2" t="n">
        <v>5709911</v>
      </c>
      <c r="E779" s="2" t="inlineStr">
        <is>
          <t>Joao Victor Mendes Da Silva</t>
        </is>
      </c>
      <c r="F779" s="2" t="n">
        <v>15986</v>
      </c>
      <c r="G779" s="2" t="n">
        <v>94.59999999999999</v>
      </c>
      <c r="H779" s="2" t="n">
        <v>169</v>
      </c>
      <c r="I779" s="2" t="n">
        <v>110</v>
      </c>
      <c r="J779" s="2" t="inlineStr">
        <is>
          <t>GPA</t>
        </is>
      </c>
    </row>
    <row r="780">
      <c r="A780" s="2" t="n">
        <v>7</v>
      </c>
      <c r="B780" s="2" t="n">
        <v>1974</v>
      </c>
      <c r="C780" s="2" t="inlineStr">
        <is>
          <t>PUXADA RECEB</t>
        </is>
      </c>
      <c r="D780" s="2" t="n">
        <v>5748020</v>
      </c>
      <c r="E780" s="2" t="inlineStr">
        <is>
          <t>Vitembergue De Paula Costa</t>
        </is>
      </c>
      <c r="F780" s="2" t="n">
        <v>535</v>
      </c>
      <c r="G780" s="2" t="n">
        <v>20.57</v>
      </c>
      <c r="H780" s="2" t="n">
        <v>26</v>
      </c>
      <c r="I780" s="2" t="n">
        <v>0</v>
      </c>
      <c r="J780" s="2" t="inlineStr">
        <is>
          <t>GPA</t>
        </is>
      </c>
    </row>
    <row r="781">
      <c r="A781" s="2" t="n">
        <v>7</v>
      </c>
      <c r="B781" s="2" t="n">
        <v>1974</v>
      </c>
      <c r="C781" s="2" t="inlineStr">
        <is>
          <t>PUXADA RECEB</t>
        </is>
      </c>
      <c r="D781" s="2" t="n">
        <v>5748194</v>
      </c>
      <c r="E781" s="2" t="inlineStr">
        <is>
          <t>Frederico Silva De Almeida</t>
        </is>
      </c>
      <c r="F781" s="2" t="n">
        <v>38</v>
      </c>
      <c r="G781" s="2" t="n">
        <v>0.98</v>
      </c>
      <c r="H781" s="2" t="n">
        <v>39</v>
      </c>
      <c r="I781" s="2" t="n">
        <v>0</v>
      </c>
      <c r="J781" s="2" t="inlineStr">
        <is>
          <t>GPA</t>
        </is>
      </c>
    </row>
    <row r="782">
      <c r="A782" s="2" t="n">
        <v>7</v>
      </c>
      <c r="B782" s="2" t="n">
        <v>1974</v>
      </c>
      <c r="C782" s="2" t="inlineStr">
        <is>
          <t>SEPARACAO</t>
        </is>
      </c>
      <c r="D782" s="2" t="n">
        <v>5748194</v>
      </c>
      <c r="E782" s="2" t="inlineStr">
        <is>
          <t>Frederico Silva De Almeida</t>
        </is>
      </c>
      <c r="F782" s="2" t="n">
        <v>9190</v>
      </c>
      <c r="G782" s="2" t="n">
        <v>91.16</v>
      </c>
      <c r="H782" s="2" t="n">
        <v>101</v>
      </c>
      <c r="I782" s="2" t="n">
        <v>110</v>
      </c>
      <c r="J782" s="2" t="inlineStr">
        <is>
          <t>GPA</t>
        </is>
      </c>
    </row>
    <row r="783">
      <c r="A783" s="2" t="n">
        <v>7</v>
      </c>
      <c r="B783" s="2" t="n">
        <v>1974</v>
      </c>
      <c r="C783" s="2" t="inlineStr">
        <is>
          <t>PUXADA RECEB</t>
        </is>
      </c>
      <c r="D783" s="2" t="n">
        <v>5749140</v>
      </c>
      <c r="E783" s="2" t="inlineStr">
        <is>
          <t>Keven Levi Lima Rodrigues</t>
        </is>
      </c>
      <c r="F783" s="2" t="n">
        <v>157</v>
      </c>
      <c r="G783" s="2" t="n">
        <v>3.75</v>
      </c>
      <c r="H783" s="2" t="n">
        <v>42</v>
      </c>
      <c r="I783" s="2" t="n">
        <v>0</v>
      </c>
      <c r="J783" s="2" t="inlineStr">
        <is>
          <t>GPA</t>
        </is>
      </c>
    </row>
    <row r="784">
      <c r="A784" s="2" t="n">
        <v>7</v>
      </c>
      <c r="B784" s="2" t="n">
        <v>1974</v>
      </c>
      <c r="C784" s="2" t="inlineStr">
        <is>
          <t>SEPARACAO</t>
        </is>
      </c>
      <c r="D784" s="2" t="n">
        <v>5749140</v>
      </c>
      <c r="E784" s="2" t="inlineStr">
        <is>
          <t>Keven Levi Lima Rodrigues</t>
        </is>
      </c>
      <c r="F784" s="2" t="n">
        <v>6591</v>
      </c>
      <c r="G784" s="2" t="n">
        <v>42.27</v>
      </c>
      <c r="H784" s="2" t="n">
        <v>156</v>
      </c>
      <c r="I784" s="2" t="n">
        <v>110</v>
      </c>
      <c r="J784" s="2" t="inlineStr">
        <is>
          <t>GPA</t>
        </is>
      </c>
    </row>
    <row r="785">
      <c r="A785" s="2" t="n">
        <v>7</v>
      </c>
      <c r="B785" s="2" t="n">
        <v>1974</v>
      </c>
      <c r="C785" s="2" t="inlineStr">
        <is>
          <t>PUXADA RECEB</t>
        </is>
      </c>
      <c r="D785" s="2" t="n">
        <v>5952883</v>
      </c>
      <c r="E785" s="2" t="inlineStr">
        <is>
          <t>Lailson Crispim Flor Barroso</t>
        </is>
      </c>
      <c r="F785" s="2" t="n">
        <v>482</v>
      </c>
      <c r="G785" s="2" t="n">
        <v>14.75</v>
      </c>
      <c r="H785" s="2" t="n">
        <v>33</v>
      </c>
      <c r="I785" s="2" t="n">
        <v>0</v>
      </c>
      <c r="J785" s="2" t="inlineStr">
        <is>
          <t>GPA</t>
        </is>
      </c>
    </row>
    <row r="786">
      <c r="A786" s="2" t="n">
        <v>7</v>
      </c>
      <c r="B786" s="2" t="n">
        <v>1974</v>
      </c>
      <c r="C786" s="2" t="inlineStr">
        <is>
          <t>SEPARACAO</t>
        </is>
      </c>
      <c r="D786" s="2" t="n">
        <v>5952883</v>
      </c>
      <c r="E786" s="2" t="inlineStr">
        <is>
          <t>Lailson Crispim Flor Barroso</t>
        </is>
      </c>
      <c r="F786" s="2" t="n">
        <v>7805</v>
      </c>
      <c r="G786" s="2" t="n">
        <v>37.72</v>
      </c>
      <c r="H786" s="2" t="n">
        <v>207</v>
      </c>
      <c r="I786" s="2" t="n">
        <v>110</v>
      </c>
      <c r="J786" s="2" t="inlineStr">
        <is>
          <t>GPA</t>
        </is>
      </c>
    </row>
    <row r="787">
      <c r="A787" s="2" t="n">
        <v>7</v>
      </c>
      <c r="B787" s="2" t="n">
        <v>1979</v>
      </c>
      <c r="C787" s="2" t="inlineStr">
        <is>
          <t>SEPARACAO</t>
        </is>
      </c>
      <c r="D787" s="2" t="n">
        <v>103569</v>
      </c>
      <c r="E787" s="2" t="inlineStr">
        <is>
          <t>Jose N Nilson Martins da Rocha</t>
        </is>
      </c>
      <c r="F787" s="2" t="n">
        <v>949</v>
      </c>
      <c r="G787" s="2" t="n">
        <v>8.41</v>
      </c>
      <c r="H787" s="2" t="n">
        <v>113</v>
      </c>
      <c r="I787" s="2" t="n">
        <v>110</v>
      </c>
      <c r="J787" s="2" t="inlineStr">
        <is>
          <t>GPA</t>
        </is>
      </c>
    </row>
    <row r="788">
      <c r="A788" s="2" t="n">
        <v>7</v>
      </c>
      <c r="B788" s="2" t="n">
        <v>1979</v>
      </c>
      <c r="C788" s="2" t="inlineStr">
        <is>
          <t>ATIVIDADE OP. EMP.</t>
        </is>
      </c>
      <c r="D788" s="2" t="n">
        <v>302691</v>
      </c>
      <c r="E788" s="2" t="inlineStr">
        <is>
          <t>Evandro Soares Naves</t>
        </is>
      </c>
      <c r="F788" s="2" t="n">
        <v>3138</v>
      </c>
      <c r="G788" s="2" t="n">
        <v>141.51</v>
      </c>
      <c r="H788" s="2" t="n">
        <v>22</v>
      </c>
      <c r="I788" s="2" t="n">
        <v>18</v>
      </c>
      <c r="J788" s="2" t="inlineStr">
        <is>
          <t>GPA</t>
        </is>
      </c>
    </row>
    <row r="789">
      <c r="A789" s="2" t="n">
        <v>7</v>
      </c>
      <c r="B789" s="2" t="n">
        <v>1979</v>
      </c>
      <c r="C789" s="2" t="inlineStr">
        <is>
          <t>SEPARACAO</t>
        </is>
      </c>
      <c r="D789" s="2" t="n">
        <v>302691</v>
      </c>
      <c r="E789" s="2" t="inlineStr">
        <is>
          <t>Evandro Soares Naves</t>
        </is>
      </c>
      <c r="F789" s="2" t="n">
        <v>3909</v>
      </c>
      <c r="G789" s="2" t="n">
        <v>22.52</v>
      </c>
      <c r="H789" s="2" t="n">
        <v>174</v>
      </c>
      <c r="I789" s="2" t="n">
        <v>110</v>
      </c>
      <c r="J789" s="2" t="inlineStr">
        <is>
          <t>GPA</t>
        </is>
      </c>
    </row>
    <row r="790">
      <c r="A790" s="2" t="n">
        <v>7</v>
      </c>
      <c r="B790" s="2" t="n">
        <v>1979</v>
      </c>
      <c r="C790" s="2" t="inlineStr">
        <is>
          <t>ATIVIDADE OP. EMP.</t>
        </is>
      </c>
      <c r="D790" s="2" t="n">
        <v>431493</v>
      </c>
      <c r="E790" s="2" t="inlineStr">
        <is>
          <t>LEONARDO BARBOSA DE MOURA</t>
        </is>
      </c>
      <c r="F790" s="2" t="n">
        <v>906</v>
      </c>
      <c r="G790" s="2" t="n">
        <v>35.82</v>
      </c>
      <c r="H790" s="2" t="n">
        <v>25</v>
      </c>
      <c r="I790" s="2" t="n">
        <v>18</v>
      </c>
      <c r="J790" s="2" t="inlineStr">
        <is>
          <t>GPA</t>
        </is>
      </c>
    </row>
    <row r="791">
      <c r="A791" s="2" t="n">
        <v>7</v>
      </c>
      <c r="B791" s="2" t="n">
        <v>1979</v>
      </c>
      <c r="C791" s="2" t="inlineStr">
        <is>
          <t>RECEBIMENTO</t>
        </is>
      </c>
      <c r="D791" s="2" t="n">
        <v>453156</v>
      </c>
      <c r="E791" s="2" t="inlineStr">
        <is>
          <t>Sarah Vieira de Melo</t>
        </is>
      </c>
      <c r="F791" s="2" t="n">
        <v>2698</v>
      </c>
      <c r="G791" s="2" t="n">
        <v>100.89</v>
      </c>
      <c r="H791" s="2" t="n">
        <v>27</v>
      </c>
      <c r="I791" s="2" t="n">
        <v>35</v>
      </c>
      <c r="J791" s="2" t="inlineStr">
        <is>
          <t>GPA</t>
        </is>
      </c>
    </row>
    <row r="792">
      <c r="A792" s="2" t="n">
        <v>7</v>
      </c>
      <c r="B792" s="2" t="n">
        <v>1979</v>
      </c>
      <c r="C792" s="2" t="inlineStr">
        <is>
          <t>ATIVIDADE OP. EMP.</t>
        </is>
      </c>
      <c r="D792" s="2" t="n">
        <v>519447</v>
      </c>
      <c r="E792" s="2" t="inlineStr">
        <is>
          <t>FRANCISCO ALMEIDA SANTANA FILHO</t>
        </is>
      </c>
      <c r="F792" s="2" t="n">
        <v>213</v>
      </c>
      <c r="G792" s="2" t="n">
        <v>9.25</v>
      </c>
      <c r="H792" s="2" t="n">
        <v>23</v>
      </c>
      <c r="I792" s="2" t="n">
        <v>18</v>
      </c>
      <c r="J792" s="2" t="inlineStr">
        <is>
          <t>GPA</t>
        </is>
      </c>
    </row>
    <row r="793">
      <c r="A793" s="2" t="n">
        <v>7</v>
      </c>
      <c r="B793" s="2" t="n">
        <v>1979</v>
      </c>
      <c r="C793" s="2" t="inlineStr">
        <is>
          <t>CARREGAMENTO</t>
        </is>
      </c>
      <c r="D793" s="2" t="n">
        <v>519447</v>
      </c>
      <c r="E793" s="2" t="inlineStr">
        <is>
          <t>FRANCISCO ALMEIDA SANTANA FILHO</t>
        </is>
      </c>
      <c r="F793" s="2" t="n">
        <v>1419</v>
      </c>
      <c r="G793" s="2" t="n">
        <v>89.02</v>
      </c>
      <c r="H793" s="2" t="n">
        <v>16</v>
      </c>
      <c r="I793" s="2" t="n">
        <v>0</v>
      </c>
      <c r="J793" s="2" t="inlineStr">
        <is>
          <t>GPA</t>
        </is>
      </c>
    </row>
    <row r="794">
      <c r="A794" s="2" t="n">
        <v>7</v>
      </c>
      <c r="B794" s="2" t="n">
        <v>1979</v>
      </c>
      <c r="C794" s="2" t="inlineStr">
        <is>
          <t>SEPARACAO</t>
        </is>
      </c>
      <c r="D794" s="2" t="n">
        <v>519447</v>
      </c>
      <c r="E794" s="2" t="inlineStr">
        <is>
          <t>FRANCISCO ALMEIDA SANTANA FILHO</t>
        </is>
      </c>
      <c r="F794" s="2" t="n">
        <v>571</v>
      </c>
      <c r="G794" s="2" t="n">
        <v>2.69</v>
      </c>
      <c r="H794" s="2" t="n">
        <v>212</v>
      </c>
      <c r="I794" s="2" t="n">
        <v>110</v>
      </c>
      <c r="J794" s="2" t="inlineStr">
        <is>
          <t>GPA</t>
        </is>
      </c>
    </row>
    <row r="795">
      <c r="A795" s="2" t="n">
        <v>7</v>
      </c>
      <c r="B795" s="2" t="n">
        <v>1979</v>
      </c>
      <c r="C795" s="2" t="inlineStr">
        <is>
          <t>CARREGAMENTO</t>
        </is>
      </c>
      <c r="D795" s="2" t="n">
        <v>531566</v>
      </c>
      <c r="E795" s="2" t="inlineStr">
        <is>
          <t>ANGELINO DA SILVA</t>
        </is>
      </c>
      <c r="F795" s="2" t="n">
        <v>29</v>
      </c>
      <c r="G795" s="2" t="n">
        <v>0.06</v>
      </c>
      <c r="H795" s="2" t="n">
        <v>483</v>
      </c>
      <c r="I795" s="2" t="n">
        <v>0</v>
      </c>
      <c r="J795" s="2" t="inlineStr">
        <is>
          <t>GPA</t>
        </is>
      </c>
    </row>
    <row r="796">
      <c r="A796" s="2" t="n">
        <v>7</v>
      </c>
      <c r="B796" s="2" t="n">
        <v>1979</v>
      </c>
      <c r="C796" s="2" t="inlineStr">
        <is>
          <t>PUXADA RECEB</t>
        </is>
      </c>
      <c r="D796" s="2" t="n">
        <v>531566</v>
      </c>
      <c r="E796" s="2" t="inlineStr">
        <is>
          <t>ANGELINO DA SILVA</t>
        </is>
      </c>
      <c r="F796" s="2" t="n">
        <v>107</v>
      </c>
      <c r="G796" s="2" t="n">
        <v>16.75</v>
      </c>
      <c r="H796" s="2" t="n">
        <v>6</v>
      </c>
      <c r="I796" s="2" t="n">
        <v>0</v>
      </c>
      <c r="J796" s="2" t="inlineStr">
        <is>
          <t>GPA</t>
        </is>
      </c>
    </row>
    <row r="797">
      <c r="A797" s="2" t="n">
        <v>7</v>
      </c>
      <c r="B797" s="2" t="n">
        <v>1979</v>
      </c>
      <c r="C797" s="2" t="inlineStr">
        <is>
          <t>RECEBIMENTO</t>
        </is>
      </c>
      <c r="D797" s="2" t="n">
        <v>531566</v>
      </c>
      <c r="E797" s="2" t="inlineStr">
        <is>
          <t>ANGELINO DA SILVA</t>
        </is>
      </c>
      <c r="F797" s="2" t="n">
        <v>1669</v>
      </c>
      <c r="G797" s="2" t="n">
        <v>28.44</v>
      </c>
      <c r="H797" s="2" t="n">
        <v>59</v>
      </c>
      <c r="I797" s="2" t="n">
        <v>35</v>
      </c>
      <c r="J797" s="2" t="inlineStr">
        <is>
          <t>GPA</t>
        </is>
      </c>
    </row>
    <row r="798">
      <c r="A798" s="2" t="n">
        <v>7</v>
      </c>
      <c r="B798" s="2" t="n">
        <v>1979</v>
      </c>
      <c r="C798" s="2" t="inlineStr">
        <is>
          <t>SEPARACAO</t>
        </is>
      </c>
      <c r="D798" s="2" t="n">
        <v>531566</v>
      </c>
      <c r="E798" s="2" t="inlineStr">
        <is>
          <t>ANGELINO DA SILVA</t>
        </is>
      </c>
      <c r="F798" s="2" t="n">
        <v>1224</v>
      </c>
      <c r="G798" s="2" t="n">
        <v>7</v>
      </c>
      <c r="H798" s="2" t="n">
        <v>175</v>
      </c>
      <c r="I798" s="2" t="n">
        <v>110</v>
      </c>
      <c r="J798" s="2" t="inlineStr">
        <is>
          <t>GPA</t>
        </is>
      </c>
    </row>
    <row r="799">
      <c r="A799" s="2" t="n">
        <v>7</v>
      </c>
      <c r="B799" s="2" t="n">
        <v>1979</v>
      </c>
      <c r="C799" s="2" t="inlineStr">
        <is>
          <t>RECEBIMENTO</t>
        </is>
      </c>
      <c r="D799" s="2" t="n">
        <v>5316197</v>
      </c>
      <c r="E799" s="2" t="inlineStr">
        <is>
          <t>GRAZIELE ALBUQUERQUE RESPLANDES DOS SANTOS</t>
        </is>
      </c>
      <c r="F799" s="2" t="n">
        <v>1</v>
      </c>
      <c r="G799" s="2" t="n">
        <v>7</v>
      </c>
      <c r="H799" s="2" t="n">
        <v>0</v>
      </c>
      <c r="I799" s="2" t="n">
        <v>35</v>
      </c>
      <c r="J799" s="2" t="inlineStr">
        <is>
          <t>GPA</t>
        </is>
      </c>
    </row>
    <row r="800">
      <c r="A800" s="2" t="n">
        <v>7</v>
      </c>
      <c r="B800" s="2" t="n">
        <v>1979</v>
      </c>
      <c r="C800" s="2" t="inlineStr">
        <is>
          <t>CARREGAMENTO</t>
        </is>
      </c>
      <c r="D800" s="2" t="n">
        <v>5319846</v>
      </c>
      <c r="E800" s="2" t="inlineStr">
        <is>
          <t>Helder Rodrigues Carneiro</t>
        </is>
      </c>
      <c r="F800" s="2" t="n">
        <v>276</v>
      </c>
      <c r="G800" s="2" t="n">
        <v>6.98</v>
      </c>
      <c r="H800" s="2" t="n">
        <v>40</v>
      </c>
      <c r="I800" s="2" t="n">
        <v>0</v>
      </c>
      <c r="J800" s="2" t="inlineStr">
        <is>
          <t>GPA</t>
        </is>
      </c>
    </row>
    <row r="801">
      <c r="A801" s="2" t="n">
        <v>7</v>
      </c>
      <c r="B801" s="2" t="n">
        <v>1979</v>
      </c>
      <c r="C801" s="2" t="inlineStr">
        <is>
          <t>PUXADA RECEB</t>
        </is>
      </c>
      <c r="D801" s="2" t="n">
        <v>5319846</v>
      </c>
      <c r="E801" s="2" t="inlineStr">
        <is>
          <t>Helder Rodrigues Carneiro</t>
        </is>
      </c>
      <c r="F801" s="2" t="n">
        <v>276</v>
      </c>
      <c r="G801" s="2" t="n">
        <v>22.3</v>
      </c>
      <c r="H801" s="2" t="n">
        <v>12</v>
      </c>
      <c r="I801" s="2" t="n">
        <v>0</v>
      </c>
      <c r="J801" s="2" t="inlineStr">
        <is>
          <t>GPA</t>
        </is>
      </c>
    </row>
    <row r="802">
      <c r="A802" s="2" t="n">
        <v>7</v>
      </c>
      <c r="B802" s="2" t="n">
        <v>1979</v>
      </c>
      <c r="C802" s="2" t="inlineStr">
        <is>
          <t>RECEBIMENTO</t>
        </is>
      </c>
      <c r="D802" s="2" t="n">
        <v>5319846</v>
      </c>
      <c r="E802" s="2" t="inlineStr">
        <is>
          <t>Helder Rodrigues Carneiro</t>
        </is>
      </c>
      <c r="F802" s="2" t="n">
        <v>9</v>
      </c>
      <c r="G802" s="2" t="n">
        <v>1.53</v>
      </c>
      <c r="H802" s="2" t="n">
        <v>6</v>
      </c>
      <c r="I802" s="2" t="n">
        <v>35</v>
      </c>
      <c r="J802" s="2" t="inlineStr">
        <is>
          <t>GPA</t>
        </is>
      </c>
    </row>
    <row r="803">
      <c r="A803" s="2" t="n">
        <v>7</v>
      </c>
      <c r="B803" s="2" t="n">
        <v>1979</v>
      </c>
      <c r="C803" s="2" t="inlineStr">
        <is>
          <t>SEPARACAO</t>
        </is>
      </c>
      <c r="D803" s="2" t="n">
        <v>5319846</v>
      </c>
      <c r="E803" s="2" t="inlineStr">
        <is>
          <t>Helder Rodrigues Carneiro</t>
        </is>
      </c>
      <c r="F803" s="2" t="n">
        <v>548</v>
      </c>
      <c r="G803" s="2" t="n">
        <v>4.26</v>
      </c>
      <c r="H803" s="2" t="n">
        <v>129</v>
      </c>
      <c r="I803" s="2" t="n">
        <v>110</v>
      </c>
      <c r="J803" s="2" t="inlineStr">
        <is>
          <t>GPA</t>
        </is>
      </c>
    </row>
    <row r="804">
      <c r="A804" s="2" t="n">
        <v>7</v>
      </c>
      <c r="B804" s="2" t="n">
        <v>1979</v>
      </c>
      <c r="C804" s="2" t="inlineStr">
        <is>
          <t>ATIVIDADE OP. EMP.</t>
        </is>
      </c>
      <c r="D804" s="2" t="n">
        <v>532865</v>
      </c>
      <c r="E804" s="2" t="inlineStr">
        <is>
          <t>Laylson Da Silva Andrade</t>
        </is>
      </c>
      <c r="F804" s="2" t="n">
        <v>3224</v>
      </c>
      <c r="G804" s="2" t="n">
        <v>81.31999999999999</v>
      </c>
      <c r="H804" s="2" t="n">
        <v>40</v>
      </c>
      <c r="I804" s="2" t="n">
        <v>18</v>
      </c>
      <c r="J804" s="2" t="inlineStr">
        <is>
          <t>GPA</t>
        </is>
      </c>
    </row>
    <row r="805">
      <c r="A805" s="2" t="n">
        <v>7</v>
      </c>
      <c r="B805" s="2" t="n">
        <v>1979</v>
      </c>
      <c r="C805" s="2" t="inlineStr">
        <is>
          <t>SEPARACAO</t>
        </is>
      </c>
      <c r="D805" s="2" t="n">
        <v>532865</v>
      </c>
      <c r="E805" s="2" t="inlineStr">
        <is>
          <t>Laylson Da Silva Andrade</t>
        </is>
      </c>
      <c r="F805" s="2" t="n">
        <v>297</v>
      </c>
      <c r="G805" s="2" t="n">
        <v>2.07</v>
      </c>
      <c r="H805" s="2" t="n">
        <v>143</v>
      </c>
      <c r="I805" s="2" t="n">
        <v>110</v>
      </c>
      <c r="J805" s="2" t="inlineStr">
        <is>
          <t>GPA</t>
        </is>
      </c>
    </row>
    <row r="806">
      <c r="A806" s="2" t="n">
        <v>7</v>
      </c>
      <c r="B806" s="2" t="n">
        <v>1979</v>
      </c>
      <c r="C806" s="2" t="inlineStr">
        <is>
          <t>PUXADA RECEB</t>
        </is>
      </c>
      <c r="D806" s="2" t="n">
        <v>5442370</v>
      </c>
      <c r="E806" s="2" t="inlineStr">
        <is>
          <t>Josue Ferreira Araujo</t>
        </is>
      </c>
      <c r="F806" s="2" t="n">
        <v>66</v>
      </c>
      <c r="G806" s="2" t="n">
        <v>13.65</v>
      </c>
      <c r="H806" s="2" t="n">
        <v>5</v>
      </c>
      <c r="I806" s="2" t="n">
        <v>0</v>
      </c>
      <c r="J806" s="2" t="inlineStr">
        <is>
          <t>GPA</t>
        </is>
      </c>
    </row>
    <row r="807">
      <c r="A807" s="2" t="n">
        <v>7</v>
      </c>
      <c r="B807" s="2" t="n">
        <v>1979</v>
      </c>
      <c r="C807" s="2" t="inlineStr">
        <is>
          <t>SEPARACAO</t>
        </is>
      </c>
      <c r="D807" s="2" t="n">
        <v>5442370</v>
      </c>
      <c r="E807" s="2" t="inlineStr">
        <is>
          <t>Josue Ferreira Araujo</t>
        </is>
      </c>
      <c r="F807" s="2" t="n">
        <v>2441</v>
      </c>
      <c r="G807" s="2" t="n">
        <v>28.77</v>
      </c>
      <c r="H807" s="2" t="n">
        <v>85</v>
      </c>
      <c r="I807" s="2" t="n">
        <v>110</v>
      </c>
      <c r="J807" s="2" t="inlineStr">
        <is>
          <t>GPA</t>
        </is>
      </c>
    </row>
    <row r="808">
      <c r="A808" s="2" t="n">
        <v>7</v>
      </c>
      <c r="B808" s="2" t="n">
        <v>1979</v>
      </c>
      <c r="C808" s="2" t="inlineStr">
        <is>
          <t>CARREGAMENTO</t>
        </is>
      </c>
      <c r="D808" s="2" t="n">
        <v>5443407</v>
      </c>
      <c r="E808" s="2" t="inlineStr">
        <is>
          <t>Ronaldo Damasceno Miranda</t>
        </is>
      </c>
      <c r="F808" s="2" t="n">
        <v>363</v>
      </c>
      <c r="G808" s="2" t="n">
        <v>23.1</v>
      </c>
      <c r="H808" s="2" t="n">
        <v>16</v>
      </c>
      <c r="I808" s="2" t="n">
        <v>0</v>
      </c>
      <c r="J808" s="2" t="inlineStr">
        <is>
          <t>GPA</t>
        </is>
      </c>
    </row>
    <row r="809">
      <c r="A809" s="2" t="n">
        <v>7</v>
      </c>
      <c r="B809" s="2" t="n">
        <v>1979</v>
      </c>
      <c r="C809" s="2" t="inlineStr">
        <is>
          <t>PUXADA RECEB</t>
        </is>
      </c>
      <c r="D809" s="2" t="n">
        <v>5443407</v>
      </c>
      <c r="E809" s="2" t="inlineStr">
        <is>
          <t>Ronaldo Damasceno Miranda</t>
        </is>
      </c>
      <c r="F809" s="2" t="n">
        <v>502</v>
      </c>
      <c r="G809" s="2" t="n">
        <v>51.63</v>
      </c>
      <c r="H809" s="2" t="n">
        <v>10</v>
      </c>
      <c r="I809" s="2" t="n">
        <v>0</v>
      </c>
      <c r="J809" s="2" t="inlineStr">
        <is>
          <t>GPA</t>
        </is>
      </c>
    </row>
    <row r="810">
      <c r="A810" s="2" t="n">
        <v>7</v>
      </c>
      <c r="B810" s="2" t="n">
        <v>1979</v>
      </c>
      <c r="C810" s="2" t="inlineStr">
        <is>
          <t>RECEBIMENTO</t>
        </is>
      </c>
      <c r="D810" s="2" t="n">
        <v>5443407</v>
      </c>
      <c r="E810" s="2" t="inlineStr">
        <is>
          <t>Ronaldo Damasceno Miranda</t>
        </is>
      </c>
      <c r="F810" s="2" t="n">
        <v>349</v>
      </c>
      <c r="G810" s="2" t="n">
        <v>14.4</v>
      </c>
      <c r="H810" s="2" t="n">
        <v>24</v>
      </c>
      <c r="I810" s="2" t="n">
        <v>35</v>
      </c>
      <c r="J810" s="2" t="inlineStr">
        <is>
          <t>GPA</t>
        </is>
      </c>
    </row>
    <row r="811">
      <c r="A811" s="2" t="n">
        <v>7</v>
      </c>
      <c r="B811" s="2" t="n">
        <v>1979</v>
      </c>
      <c r="C811" s="2" t="inlineStr">
        <is>
          <t>SEPARACAO</t>
        </is>
      </c>
      <c r="D811" s="2" t="n">
        <v>5443407</v>
      </c>
      <c r="E811" s="2" t="inlineStr">
        <is>
          <t>Ronaldo Damasceno Miranda</t>
        </is>
      </c>
      <c r="F811" s="2" t="n">
        <v>292</v>
      </c>
      <c r="G811" s="2" t="n">
        <v>2.1</v>
      </c>
      <c r="H811" s="2" t="n">
        <v>139</v>
      </c>
      <c r="I811" s="2" t="n">
        <v>110</v>
      </c>
      <c r="J811" s="2" t="inlineStr">
        <is>
          <t>GPA</t>
        </is>
      </c>
    </row>
    <row r="812">
      <c r="A812" s="2" t="n">
        <v>7</v>
      </c>
      <c r="B812" s="2" t="n">
        <v>1979</v>
      </c>
      <c r="C812" s="2" t="inlineStr">
        <is>
          <t>SEPARACAO</t>
        </is>
      </c>
      <c r="D812" s="2" t="n">
        <v>5445388</v>
      </c>
      <c r="E812" s="2" t="inlineStr">
        <is>
          <t>Eduardo Da Cruz Souza Da Cunha</t>
        </is>
      </c>
      <c r="F812" s="2" t="n">
        <v>19457</v>
      </c>
      <c r="G812" s="2" t="n">
        <v>139.11</v>
      </c>
      <c r="H812" s="2" t="n">
        <v>140</v>
      </c>
      <c r="I812" s="2" t="n">
        <v>110</v>
      </c>
      <c r="J812" s="2" t="inlineStr">
        <is>
          <t>GPA</t>
        </is>
      </c>
    </row>
    <row r="813">
      <c r="A813" s="2" t="n">
        <v>7</v>
      </c>
      <c r="B813" s="2" t="n">
        <v>1979</v>
      </c>
      <c r="C813" s="2" t="inlineStr">
        <is>
          <t>CARREGAMENTO</t>
        </is>
      </c>
      <c r="D813" s="2" t="n">
        <v>5449154</v>
      </c>
      <c r="E813" s="2" t="inlineStr">
        <is>
          <t>Fabio William Oliveira De Souza</t>
        </is>
      </c>
      <c r="F813" s="2" t="n">
        <v>403</v>
      </c>
      <c r="G813" s="2" t="n">
        <v>12.38</v>
      </c>
      <c r="H813" s="2" t="n">
        <v>33</v>
      </c>
      <c r="I813" s="2" t="n">
        <v>0</v>
      </c>
      <c r="J813" s="2" t="inlineStr">
        <is>
          <t>GPA</t>
        </is>
      </c>
    </row>
    <row r="814">
      <c r="A814" s="2" t="n">
        <v>7</v>
      </c>
      <c r="B814" s="2" t="n">
        <v>1979</v>
      </c>
      <c r="C814" s="2" t="inlineStr">
        <is>
          <t>PUXADA RECEB</t>
        </is>
      </c>
      <c r="D814" s="2" t="n">
        <v>5449154</v>
      </c>
      <c r="E814" s="2" t="inlineStr">
        <is>
          <t>Fabio William Oliveira De Souza</t>
        </is>
      </c>
      <c r="F814" s="2" t="n">
        <v>486</v>
      </c>
      <c r="G814" s="2" t="n">
        <v>59.15</v>
      </c>
      <c r="H814" s="2" t="n">
        <v>8</v>
      </c>
      <c r="I814" s="2" t="n">
        <v>0</v>
      </c>
      <c r="J814" s="2" t="inlineStr">
        <is>
          <t>GPA</t>
        </is>
      </c>
    </row>
    <row r="815">
      <c r="A815" s="2" t="n">
        <v>7</v>
      </c>
      <c r="B815" s="2" t="n">
        <v>1979</v>
      </c>
      <c r="C815" s="2" t="inlineStr">
        <is>
          <t>RECEBIMENTO</t>
        </is>
      </c>
      <c r="D815" s="2" t="n">
        <v>5449154</v>
      </c>
      <c r="E815" s="2" t="inlineStr">
        <is>
          <t>Fabio William Oliveira De Souza</t>
        </is>
      </c>
      <c r="F815" s="2" t="n">
        <v>110</v>
      </c>
      <c r="G815" s="2" t="n">
        <v>9.92</v>
      </c>
      <c r="H815" s="2" t="n">
        <v>11</v>
      </c>
      <c r="I815" s="2" t="n">
        <v>35</v>
      </c>
      <c r="J815" s="2" t="inlineStr">
        <is>
          <t>GPA</t>
        </is>
      </c>
    </row>
    <row r="816">
      <c r="A816" s="2" t="n">
        <v>7</v>
      </c>
      <c r="B816" s="2" t="n">
        <v>1979</v>
      </c>
      <c r="C816" s="2" t="inlineStr">
        <is>
          <t>SEPARACAO</t>
        </is>
      </c>
      <c r="D816" s="2" t="n">
        <v>5449154</v>
      </c>
      <c r="E816" s="2" t="inlineStr">
        <is>
          <t>Fabio William Oliveira De Souza</t>
        </is>
      </c>
      <c r="F816" s="2" t="n">
        <v>377</v>
      </c>
      <c r="G816" s="2" t="n">
        <v>1.77</v>
      </c>
      <c r="H816" s="2" t="n">
        <v>213</v>
      </c>
      <c r="I816" s="2" t="n">
        <v>110</v>
      </c>
      <c r="J816" s="2" t="inlineStr">
        <is>
          <t>GPA</t>
        </is>
      </c>
    </row>
    <row r="817">
      <c r="A817" s="2" t="n">
        <v>7</v>
      </c>
      <c r="B817" s="2" t="n">
        <v>1979</v>
      </c>
      <c r="C817" s="2" t="inlineStr">
        <is>
          <t>SEPARACAO</t>
        </is>
      </c>
      <c r="D817" s="2" t="n">
        <v>5539889</v>
      </c>
      <c r="E817" s="2" t="inlineStr">
        <is>
          <t>Railton Da Silva Alves</t>
        </is>
      </c>
      <c r="F817" s="2" t="n">
        <v>18501</v>
      </c>
      <c r="G817" s="2" t="n">
        <v>118.41</v>
      </c>
      <c r="H817" s="2" t="n">
        <v>156</v>
      </c>
      <c r="I817" s="2" t="n">
        <v>110</v>
      </c>
      <c r="J817" s="2" t="inlineStr">
        <is>
          <t>GPA</t>
        </is>
      </c>
    </row>
    <row r="818">
      <c r="A818" s="2" t="n">
        <v>7</v>
      </c>
      <c r="B818" s="2" t="n">
        <v>1979</v>
      </c>
      <c r="C818" s="2" t="inlineStr">
        <is>
          <t>PUXADA RECEB</t>
        </is>
      </c>
      <c r="D818" s="2" t="n">
        <v>561262</v>
      </c>
      <c r="E818" s="2" t="inlineStr">
        <is>
          <t>LUIS C CARLOS MAGALHAES SOUSA</t>
        </is>
      </c>
      <c r="F818" s="2" t="n">
        <v>5</v>
      </c>
      <c r="G818" s="2" t="n">
        <v>21.42</v>
      </c>
      <c r="H818" s="2" t="n">
        <v>0</v>
      </c>
      <c r="I818" s="2" t="n">
        <v>0</v>
      </c>
      <c r="J818" s="2" t="inlineStr">
        <is>
          <t>GPA</t>
        </is>
      </c>
    </row>
    <row r="819">
      <c r="A819" s="2" t="n">
        <v>7</v>
      </c>
      <c r="B819" s="2" t="n">
        <v>1979</v>
      </c>
      <c r="C819" s="2" t="inlineStr">
        <is>
          <t>SEPARACAO</t>
        </is>
      </c>
      <c r="D819" s="2" t="n">
        <v>561262</v>
      </c>
      <c r="E819" s="2" t="inlineStr">
        <is>
          <t>LUIS C CARLOS MAGALHAES SOUSA</t>
        </is>
      </c>
      <c r="F819" s="2" t="n">
        <v>205</v>
      </c>
      <c r="G819" s="2" t="n">
        <v>2.2</v>
      </c>
      <c r="H819" s="2" t="n">
        <v>93</v>
      </c>
      <c r="I819" s="2" t="n">
        <v>110</v>
      </c>
      <c r="J819" s="2" t="inlineStr">
        <is>
          <t>GPA</t>
        </is>
      </c>
    </row>
    <row r="820">
      <c r="A820" s="2" t="n">
        <v>7</v>
      </c>
      <c r="B820" s="2" t="n">
        <v>1979</v>
      </c>
      <c r="C820" s="2" t="inlineStr">
        <is>
          <t>PUXADA RECEB</t>
        </is>
      </c>
      <c r="D820" s="2" t="n">
        <v>5656575</v>
      </c>
      <c r="E820" s="2" t="inlineStr">
        <is>
          <t>Wesley Rodrigues Dos Santos</t>
        </is>
      </c>
      <c r="F820" s="2" t="n">
        <v>22</v>
      </c>
      <c r="G820" s="2" t="n">
        <v>1.93</v>
      </c>
      <c r="H820" s="2" t="n">
        <v>11</v>
      </c>
      <c r="I820" s="2" t="n">
        <v>0</v>
      </c>
      <c r="J820" s="2" t="inlineStr">
        <is>
          <t>GPA</t>
        </is>
      </c>
    </row>
    <row r="821">
      <c r="A821" s="2" t="n">
        <v>7</v>
      </c>
      <c r="B821" s="2" t="n">
        <v>1979</v>
      </c>
      <c r="C821" s="2" t="inlineStr">
        <is>
          <t>SEPARACAO</t>
        </is>
      </c>
      <c r="D821" s="2" t="n">
        <v>5656575</v>
      </c>
      <c r="E821" s="2" t="inlineStr">
        <is>
          <t>Wesley Rodrigues Dos Santos</t>
        </is>
      </c>
      <c r="F821" s="2" t="n">
        <v>16165</v>
      </c>
      <c r="G821" s="2" t="n">
        <v>100.77</v>
      </c>
      <c r="H821" s="2" t="n">
        <v>160</v>
      </c>
      <c r="I821" s="2" t="n">
        <v>110</v>
      </c>
      <c r="J821" s="2" t="inlineStr">
        <is>
          <t>GPA</t>
        </is>
      </c>
    </row>
    <row r="822">
      <c r="A822" s="2" t="n">
        <v>7</v>
      </c>
      <c r="B822" s="2" t="n">
        <v>1979</v>
      </c>
      <c r="C822" s="2" t="inlineStr">
        <is>
          <t>SEPARACAO</t>
        </is>
      </c>
      <c r="D822" s="2" t="n">
        <v>5661862</v>
      </c>
      <c r="E822" s="2" t="inlineStr">
        <is>
          <t>Francisco Barboza De Sousa</t>
        </is>
      </c>
      <c r="F822" s="2" t="n">
        <v>124</v>
      </c>
      <c r="G822" s="2" t="n">
        <v>1.49</v>
      </c>
      <c r="H822" s="2" t="n">
        <v>83</v>
      </c>
      <c r="I822" s="2" t="n">
        <v>110</v>
      </c>
      <c r="J822" s="2" t="inlineStr">
        <is>
          <t>GPA</t>
        </is>
      </c>
    </row>
    <row r="823">
      <c r="A823" s="2" t="n">
        <v>7</v>
      </c>
      <c r="B823" s="2" t="n">
        <v>1979</v>
      </c>
      <c r="C823" s="2" t="inlineStr">
        <is>
          <t>RECEBIMENTO</t>
        </is>
      </c>
      <c r="D823" s="2" t="n">
        <v>568002</v>
      </c>
      <c r="E823" s="2" t="inlineStr">
        <is>
          <t>Jefferson Rodrigues Santos</t>
        </is>
      </c>
      <c r="F823" s="2" t="n">
        <v>207</v>
      </c>
      <c r="G823" s="2" t="n">
        <v>33.59</v>
      </c>
      <c r="H823" s="2" t="n">
        <v>6</v>
      </c>
      <c r="I823" s="2" t="n">
        <v>35</v>
      </c>
      <c r="J823" s="2" t="inlineStr">
        <is>
          <t>GPA</t>
        </is>
      </c>
    </row>
    <row r="824">
      <c r="A824" s="2" t="n">
        <v>7</v>
      </c>
      <c r="B824" s="2" t="n">
        <v>1979</v>
      </c>
      <c r="C824" s="2" t="inlineStr">
        <is>
          <t>CARREGAMENTO</t>
        </is>
      </c>
      <c r="D824" s="2" t="n">
        <v>5692857</v>
      </c>
      <c r="E824" s="2" t="inlineStr">
        <is>
          <t>Lucas Dias Noronha</t>
        </is>
      </c>
      <c r="F824" s="2" t="n">
        <v>2038</v>
      </c>
      <c r="G824" s="2" t="n">
        <v>93.48999999999999</v>
      </c>
      <c r="H824" s="2" t="n">
        <v>22</v>
      </c>
      <c r="I824" s="2" t="n">
        <v>0</v>
      </c>
      <c r="J824" s="2" t="inlineStr">
        <is>
          <t>GPA</t>
        </is>
      </c>
    </row>
    <row r="825">
      <c r="A825" s="2" t="n">
        <v>7</v>
      </c>
      <c r="B825" s="2" t="n">
        <v>1979</v>
      </c>
      <c r="C825" s="2" t="inlineStr">
        <is>
          <t>SEPARACAO</t>
        </is>
      </c>
      <c r="D825" s="2" t="n">
        <v>5692857</v>
      </c>
      <c r="E825" s="2" t="inlineStr">
        <is>
          <t>Lucas Dias Noronha</t>
        </is>
      </c>
      <c r="F825" s="2" t="n">
        <v>2105</v>
      </c>
      <c r="G825" s="2" t="n">
        <v>19.13</v>
      </c>
      <c r="H825" s="2" t="n">
        <v>110</v>
      </c>
      <c r="I825" s="2" t="n">
        <v>110</v>
      </c>
      <c r="J825" s="2" t="inlineStr">
        <is>
          <t>GPA</t>
        </is>
      </c>
    </row>
    <row r="826">
      <c r="A826" s="2" t="n">
        <v>7</v>
      </c>
      <c r="B826" s="2" t="n">
        <v>1979</v>
      </c>
      <c r="C826" s="2" t="inlineStr">
        <is>
          <t>SEPARACAO</t>
        </is>
      </c>
      <c r="D826" s="2" t="n">
        <v>5693365</v>
      </c>
      <c r="E826" s="2" t="inlineStr">
        <is>
          <t>Didns Fernandes Brito</t>
        </is>
      </c>
      <c r="F826" s="2" t="n">
        <v>20801</v>
      </c>
      <c r="G826" s="2" t="n">
        <v>115.55</v>
      </c>
      <c r="H826" s="2" t="n">
        <v>180</v>
      </c>
      <c r="I826" s="2" t="n">
        <v>110</v>
      </c>
      <c r="J826" s="2" t="inlineStr">
        <is>
          <t>GPA</t>
        </is>
      </c>
    </row>
    <row r="827">
      <c r="A827" s="2" t="n">
        <v>7</v>
      </c>
      <c r="B827" s="2" t="n">
        <v>1979</v>
      </c>
      <c r="C827" s="2" t="inlineStr">
        <is>
          <t>CARREGAMENTO</t>
        </is>
      </c>
      <c r="D827" s="2" t="n">
        <v>569885</v>
      </c>
      <c r="E827" s="2" t="inlineStr">
        <is>
          <t>Eduardo dos Santos Rocha</t>
        </is>
      </c>
      <c r="F827" s="2" t="n">
        <v>296</v>
      </c>
      <c r="G827" s="2" t="n">
        <v>13.37</v>
      </c>
      <c r="H827" s="2" t="n">
        <v>22</v>
      </c>
      <c r="I827" s="2" t="n">
        <v>0</v>
      </c>
      <c r="J827" s="2" t="inlineStr">
        <is>
          <t>GPA</t>
        </is>
      </c>
    </row>
    <row r="828">
      <c r="A828" s="2" t="n">
        <v>7</v>
      </c>
      <c r="B828" s="2" t="n">
        <v>1979</v>
      </c>
      <c r="C828" s="2" t="inlineStr">
        <is>
          <t>PUXADA RECEB</t>
        </is>
      </c>
      <c r="D828" s="2" t="n">
        <v>569885</v>
      </c>
      <c r="E828" s="2" t="inlineStr">
        <is>
          <t>Eduardo dos Santos Rocha</t>
        </is>
      </c>
      <c r="F828" s="2" t="n">
        <v>95</v>
      </c>
      <c r="G828" s="2" t="n">
        <v>2.73</v>
      </c>
      <c r="H828" s="2" t="n">
        <v>35</v>
      </c>
      <c r="I828" s="2" t="n">
        <v>0</v>
      </c>
      <c r="J828" s="2" t="inlineStr">
        <is>
          <t>GPA</t>
        </is>
      </c>
    </row>
    <row r="829">
      <c r="A829" s="2" t="n">
        <v>7</v>
      </c>
      <c r="B829" s="2" t="n">
        <v>1979</v>
      </c>
      <c r="C829" s="2" t="inlineStr">
        <is>
          <t>RECEBIMENTO</t>
        </is>
      </c>
      <c r="D829" s="2" t="n">
        <v>569885</v>
      </c>
      <c r="E829" s="2" t="inlineStr">
        <is>
          <t>Eduardo dos Santos Rocha</t>
        </is>
      </c>
      <c r="F829" s="2" t="n">
        <v>113</v>
      </c>
      <c r="G829" s="2" t="n">
        <v>0.54</v>
      </c>
      <c r="H829" s="2" t="n">
        <v>209</v>
      </c>
      <c r="I829" s="2" t="n">
        <v>35</v>
      </c>
      <c r="J829" s="2" t="inlineStr">
        <is>
          <t>GPA</t>
        </is>
      </c>
    </row>
    <row r="830">
      <c r="A830" s="2" t="n">
        <v>7</v>
      </c>
      <c r="B830" s="2" t="n">
        <v>1979</v>
      </c>
      <c r="C830" s="2" t="inlineStr">
        <is>
          <t>SEPARACAO</t>
        </is>
      </c>
      <c r="D830" s="2" t="n">
        <v>569885</v>
      </c>
      <c r="E830" s="2" t="inlineStr">
        <is>
          <t>Eduardo dos Santos Rocha</t>
        </is>
      </c>
      <c r="F830" s="2" t="n">
        <v>87</v>
      </c>
      <c r="G830" s="2" t="n">
        <v>1.26</v>
      </c>
      <c r="H830" s="2" t="n">
        <v>69</v>
      </c>
      <c r="I830" s="2" t="n">
        <v>110</v>
      </c>
      <c r="J830" s="2" t="inlineStr">
        <is>
          <t>GPA</t>
        </is>
      </c>
    </row>
    <row r="831">
      <c r="A831" s="2" t="n">
        <v>7</v>
      </c>
      <c r="B831" s="2" t="n">
        <v>1979</v>
      </c>
      <c r="C831" s="2" t="inlineStr">
        <is>
          <t>SEPARACAO</t>
        </is>
      </c>
      <c r="D831" s="2" t="n">
        <v>5769698</v>
      </c>
      <c r="E831" s="2" t="inlineStr">
        <is>
          <t>Guilherme Rodrigues Dos Santos Silva</t>
        </is>
      </c>
      <c r="F831" s="2" t="n">
        <v>11424</v>
      </c>
      <c r="G831" s="2" t="n">
        <v>86</v>
      </c>
      <c r="H831" s="2" t="n">
        <v>133</v>
      </c>
      <c r="I831" s="2" t="n">
        <v>110</v>
      </c>
      <c r="J831" s="2" t="inlineStr">
        <is>
          <t>GPA</t>
        </is>
      </c>
    </row>
    <row r="832">
      <c r="A832" s="2" t="n">
        <v>7</v>
      </c>
      <c r="B832" s="2" t="n">
        <v>1979</v>
      </c>
      <c r="C832" s="2" t="inlineStr">
        <is>
          <t>RECEBIMENTO</t>
        </is>
      </c>
      <c r="D832" s="2" t="n">
        <v>597537</v>
      </c>
      <c r="E832" s="2" t="inlineStr">
        <is>
          <t>Sabrina Vieira de Melo</t>
        </is>
      </c>
      <c r="F832" s="2" t="n">
        <v>1798</v>
      </c>
      <c r="G832" s="2" t="n">
        <v>78.14</v>
      </c>
      <c r="H832" s="2" t="n">
        <v>23</v>
      </c>
      <c r="I832" s="2" t="n">
        <v>35</v>
      </c>
      <c r="J832" s="2" t="inlineStr">
        <is>
          <t>GPA</t>
        </is>
      </c>
    </row>
    <row r="833">
      <c r="A833" s="2" t="n">
        <v>7</v>
      </c>
      <c r="B833" s="2" t="n">
        <v>1979</v>
      </c>
      <c r="C833" s="2" t="inlineStr">
        <is>
          <t>SEPARACAO</t>
        </is>
      </c>
      <c r="D833" s="2" t="n">
        <v>5982910</v>
      </c>
      <c r="E833" s="2" t="inlineStr">
        <is>
          <t>Nathally Alves De Araujo</t>
        </is>
      </c>
      <c r="F833" s="2" t="n">
        <v>12864</v>
      </c>
      <c r="G833" s="2" t="n">
        <v>123.73</v>
      </c>
      <c r="H833" s="2" t="n">
        <v>104</v>
      </c>
      <c r="I833" s="2" t="n">
        <v>110</v>
      </c>
      <c r="J833" s="2" t="inlineStr">
        <is>
          <t>GPA</t>
        </is>
      </c>
    </row>
    <row r="834">
      <c r="A834" s="2" t="n">
        <v>7</v>
      </c>
      <c r="B834" s="2" t="n">
        <v>1979</v>
      </c>
      <c r="C834" s="2" t="inlineStr">
        <is>
          <t>SEPARACAO</t>
        </is>
      </c>
      <c r="D834" s="2" t="n">
        <v>5986060</v>
      </c>
      <c r="E834" s="2" t="inlineStr">
        <is>
          <t>Ryan Dos Santos Reis</t>
        </is>
      </c>
      <c r="F834" s="2" t="n">
        <v>498</v>
      </c>
      <c r="G834" s="2" t="n">
        <v>12.64</v>
      </c>
      <c r="H834" s="2" t="n">
        <v>39</v>
      </c>
      <c r="I834" s="2" t="n">
        <v>110</v>
      </c>
      <c r="J834" s="2" t="inlineStr">
        <is>
          <t>GPA</t>
        </is>
      </c>
    </row>
    <row r="835">
      <c r="A835" s="2" t="n">
        <v>7</v>
      </c>
      <c r="B835" s="2" t="n">
        <v>1979</v>
      </c>
      <c r="C835" s="2" t="inlineStr">
        <is>
          <t>PUXADA RECEB</t>
        </is>
      </c>
      <c r="D835" s="2" t="n">
        <v>6002293</v>
      </c>
      <c r="E835" s="2" t="inlineStr">
        <is>
          <t>Alessandro Pereira Silva</t>
        </is>
      </c>
      <c r="F835" s="2" t="n">
        <v>5</v>
      </c>
      <c r="G835" s="2" t="n">
        <v>3.35</v>
      </c>
      <c r="H835" s="2" t="n">
        <v>1</v>
      </c>
      <c r="I835" s="2" t="n">
        <v>0</v>
      </c>
      <c r="J835" s="2" t="inlineStr">
        <is>
          <t>GPA</t>
        </is>
      </c>
    </row>
    <row r="836">
      <c r="A836" s="2" t="n">
        <v>7</v>
      </c>
      <c r="B836" s="2" t="n">
        <v>1979</v>
      </c>
      <c r="C836" s="2" t="inlineStr">
        <is>
          <t>SEPARACAO</t>
        </is>
      </c>
      <c r="D836" s="2" t="n">
        <v>6002293</v>
      </c>
      <c r="E836" s="2" t="inlineStr">
        <is>
          <t>Alessandro Pereira Silva</t>
        </is>
      </c>
      <c r="F836" s="2" t="n">
        <v>2100</v>
      </c>
      <c r="G836" s="2" t="n">
        <v>39.16</v>
      </c>
      <c r="H836" s="2" t="n">
        <v>54</v>
      </c>
      <c r="I836" s="2" t="n">
        <v>110</v>
      </c>
      <c r="J836" s="2" t="inlineStr">
        <is>
          <t>GPA</t>
        </is>
      </c>
    </row>
    <row r="837">
      <c r="A837" s="2" t="n">
        <v>7</v>
      </c>
      <c r="B837" s="2" t="n">
        <v>1979</v>
      </c>
      <c r="C837" s="2" t="inlineStr">
        <is>
          <t>SEPARACAO</t>
        </is>
      </c>
      <c r="D837" s="2" t="n">
        <v>6003001</v>
      </c>
      <c r="E837" s="2" t="inlineStr">
        <is>
          <t>Ian Jhonata Da Silva Viana</t>
        </is>
      </c>
      <c r="F837" s="2" t="n">
        <v>2877</v>
      </c>
      <c r="G837" s="2" t="n">
        <v>36.83</v>
      </c>
      <c r="H837" s="2" t="n">
        <v>78</v>
      </c>
      <c r="I837" s="2" t="n">
        <v>110</v>
      </c>
      <c r="J837" s="2" t="inlineStr">
        <is>
          <t>GPA</t>
        </is>
      </c>
    </row>
    <row r="838">
      <c r="A838" s="2" t="n">
        <v>7</v>
      </c>
      <c r="B838" s="2" t="n">
        <v>1979</v>
      </c>
      <c r="C838" s="2" t="inlineStr">
        <is>
          <t>ATIVIDADE OP. EMP.</t>
        </is>
      </c>
      <c r="D838" s="2" t="n">
        <v>600573</v>
      </c>
      <c r="E838" s="2" t="inlineStr">
        <is>
          <t>Lucivaldo Carneiro Araujo</t>
        </is>
      </c>
      <c r="F838" s="2" t="n">
        <v>1882</v>
      </c>
      <c r="G838" s="2" t="n">
        <v>101.68</v>
      </c>
      <c r="H838" s="2" t="n">
        <v>19</v>
      </c>
      <c r="I838" s="2" t="n">
        <v>18</v>
      </c>
      <c r="J838" s="2" t="inlineStr">
        <is>
          <t>GPA</t>
        </is>
      </c>
    </row>
    <row r="839">
      <c r="A839" s="2" t="n">
        <v>7</v>
      </c>
      <c r="B839" s="2" t="n">
        <v>1979</v>
      </c>
      <c r="C839" s="2" t="inlineStr">
        <is>
          <t>CARREGAMENTO</t>
        </is>
      </c>
      <c r="D839" s="2" t="n">
        <v>600573</v>
      </c>
      <c r="E839" s="2" t="inlineStr">
        <is>
          <t>Lucivaldo Carneiro Araujo</t>
        </is>
      </c>
      <c r="F839" s="2" t="n">
        <v>11</v>
      </c>
      <c r="G839" s="2" t="n">
        <v>2.05</v>
      </c>
      <c r="H839" s="2" t="n">
        <v>5</v>
      </c>
      <c r="I839" s="2" t="n">
        <v>0</v>
      </c>
      <c r="J839" s="2" t="inlineStr">
        <is>
          <t>GPA</t>
        </is>
      </c>
    </row>
    <row r="840">
      <c r="A840" s="2" t="n">
        <v>7</v>
      </c>
      <c r="B840" s="2" t="n">
        <v>1979</v>
      </c>
      <c r="C840" s="2" t="inlineStr">
        <is>
          <t>SEPARACAO</t>
        </is>
      </c>
      <c r="D840" s="2" t="n">
        <v>600573</v>
      </c>
      <c r="E840" s="2" t="inlineStr">
        <is>
          <t>Lucivaldo Carneiro Araujo</t>
        </is>
      </c>
      <c r="F840" s="2" t="n">
        <v>1123</v>
      </c>
      <c r="G840" s="2" t="n">
        <v>10.63</v>
      </c>
      <c r="H840" s="2" t="n">
        <v>106</v>
      </c>
      <c r="I840" s="2" t="n">
        <v>110</v>
      </c>
      <c r="J840" s="2" t="inlineStr">
        <is>
          <t>GPA</t>
        </is>
      </c>
    </row>
    <row r="841">
      <c r="A841" s="2" t="n">
        <v>7</v>
      </c>
      <c r="B841" s="2" t="n">
        <v>7801</v>
      </c>
      <c r="C841" s="2" t="inlineStr">
        <is>
          <t>ATIVIDADE OP. EMP.</t>
        </is>
      </c>
      <c r="D841" s="2" t="n">
        <v>101339</v>
      </c>
      <c r="E841" s="2" t="inlineStr">
        <is>
          <t>SERGIO JOSE DA SILVA</t>
        </is>
      </c>
      <c r="F841" s="2" t="n">
        <v>1941</v>
      </c>
      <c r="G841" s="2" t="n">
        <v>161.75</v>
      </c>
      <c r="H841" s="2" t="n">
        <v>12</v>
      </c>
      <c r="I841" s="2" t="n">
        <v>0</v>
      </c>
      <c r="J841" s="2" t="inlineStr">
        <is>
          <t>GPA</t>
        </is>
      </c>
    </row>
    <row r="842">
      <c r="A842" s="2" t="n">
        <v>7</v>
      </c>
      <c r="B842" s="2" t="n">
        <v>7801</v>
      </c>
      <c r="C842" s="2" t="inlineStr">
        <is>
          <t>ATIVIDADE OP. EMP.</t>
        </is>
      </c>
      <c r="D842" s="2" t="n">
        <v>10181</v>
      </c>
      <c r="E842" s="2" t="inlineStr">
        <is>
          <t>Raimundo Alves</t>
        </is>
      </c>
      <c r="F842" s="2" t="n">
        <v>1720</v>
      </c>
      <c r="G842" s="2" t="n">
        <v>188.68</v>
      </c>
      <c r="H842" s="2" t="n">
        <v>9</v>
      </c>
      <c r="I842" s="2" t="n">
        <v>0</v>
      </c>
      <c r="J842" s="2" t="inlineStr">
        <is>
          <t>GPA</t>
        </is>
      </c>
    </row>
    <row r="843">
      <c r="A843" s="2" t="n">
        <v>7</v>
      </c>
      <c r="B843" s="2" t="n">
        <v>7801</v>
      </c>
      <c r="C843" s="2" t="inlineStr">
        <is>
          <t>ATIVIDADE OP. EMP.</t>
        </is>
      </c>
      <c r="D843" s="2" t="n">
        <v>123922</v>
      </c>
      <c r="E843" s="2" t="inlineStr">
        <is>
          <t>Marciel Francisco Da Silva</t>
        </is>
      </c>
      <c r="F843" s="2" t="n">
        <v>1478</v>
      </c>
      <c r="G843" s="2" t="n">
        <v>81.38</v>
      </c>
      <c r="H843" s="2" t="n">
        <v>18</v>
      </c>
      <c r="I843" s="2" t="n">
        <v>0</v>
      </c>
      <c r="J843" s="2" t="inlineStr">
        <is>
          <t>GPA</t>
        </is>
      </c>
    </row>
    <row r="844">
      <c r="A844" s="2" t="n">
        <v>7</v>
      </c>
      <c r="B844" s="2" t="n">
        <v>7801</v>
      </c>
      <c r="C844" s="2" t="inlineStr">
        <is>
          <t>PUXADA RECEB</t>
        </is>
      </c>
      <c r="D844" s="2" t="n">
        <v>124438</v>
      </c>
      <c r="E844" s="2" t="inlineStr">
        <is>
          <t>JAIR DIAS DOS SANTOS</t>
        </is>
      </c>
      <c r="F844" s="2" t="n">
        <v>11</v>
      </c>
      <c r="G844" s="2" t="n">
        <v>1.67</v>
      </c>
      <c r="H844" s="2" t="n">
        <v>7</v>
      </c>
      <c r="I844" s="2" t="n">
        <v>0</v>
      </c>
      <c r="J844" s="2" t="inlineStr">
        <is>
          <t>GPA</t>
        </is>
      </c>
    </row>
    <row r="845">
      <c r="A845" s="2" t="n">
        <v>7</v>
      </c>
      <c r="B845" s="2" t="n">
        <v>7801</v>
      </c>
      <c r="C845" s="2" t="inlineStr">
        <is>
          <t>RECEBIMENTO</t>
        </is>
      </c>
      <c r="D845" s="2" t="n">
        <v>124438</v>
      </c>
      <c r="E845" s="2" t="inlineStr">
        <is>
          <t>JAIR DIAS DOS SANTOS</t>
        </is>
      </c>
      <c r="F845" s="2" t="n">
        <v>2580</v>
      </c>
      <c r="G845" s="2" t="n">
        <v>148.11</v>
      </c>
      <c r="H845" s="2" t="n">
        <v>17</v>
      </c>
      <c r="I845" s="2" t="n">
        <v>0</v>
      </c>
      <c r="J845" s="2" t="inlineStr">
        <is>
          <t>GPA</t>
        </is>
      </c>
    </row>
    <row r="846">
      <c r="A846" s="2" t="n">
        <v>7</v>
      </c>
      <c r="B846" s="2" t="n">
        <v>7801</v>
      </c>
      <c r="C846" s="2" t="inlineStr">
        <is>
          <t>ATIVIDADE OP. EMP.</t>
        </is>
      </c>
      <c r="D846" s="2" t="n">
        <v>138654</v>
      </c>
      <c r="E846" s="2" t="inlineStr">
        <is>
          <t>Pedro Pereira Da Silva Neto</t>
        </is>
      </c>
      <c r="F846" s="2" t="n">
        <v>4042</v>
      </c>
      <c r="G846" s="2" t="n">
        <v>190.15</v>
      </c>
      <c r="H846" s="2" t="n">
        <v>21</v>
      </c>
      <c r="I846" s="2" t="n">
        <v>0</v>
      </c>
      <c r="J846" s="2" t="inlineStr">
        <is>
          <t>GPA</t>
        </is>
      </c>
    </row>
    <row r="847">
      <c r="A847" s="2" t="n">
        <v>7</v>
      </c>
      <c r="B847" s="2" t="n">
        <v>7801</v>
      </c>
      <c r="C847" s="2" t="inlineStr">
        <is>
          <t>ATIVIDADE OP. EMP.</t>
        </is>
      </c>
      <c r="D847" s="2" t="n">
        <v>153174</v>
      </c>
      <c r="E847" s="2" t="inlineStr">
        <is>
          <t>JOSE ADRIANO OLIVEIRA DOS SANTOS</t>
        </is>
      </c>
      <c r="F847" s="2" t="n">
        <v>1409</v>
      </c>
      <c r="G847" s="2" t="n">
        <v>192.73</v>
      </c>
      <c r="H847" s="2" t="n">
        <v>7</v>
      </c>
      <c r="I847" s="2" t="n">
        <v>0</v>
      </c>
      <c r="J847" s="2" t="inlineStr">
        <is>
          <t>GPA</t>
        </is>
      </c>
    </row>
    <row r="848">
      <c r="A848" s="2" t="n">
        <v>7</v>
      </c>
      <c r="B848" s="2" t="n">
        <v>7801</v>
      </c>
      <c r="C848" s="2" t="inlineStr">
        <is>
          <t>ATIVIDADE OP. EMP.</t>
        </is>
      </c>
      <c r="D848" s="2" t="n">
        <v>156823</v>
      </c>
      <c r="E848" s="2" t="inlineStr">
        <is>
          <t>MARCIO PAIXAO DE SOUZA</t>
        </is>
      </c>
      <c r="F848" s="2" t="n">
        <v>601</v>
      </c>
      <c r="G848" s="2" t="n">
        <v>96.48999999999999</v>
      </c>
      <c r="H848" s="2" t="n">
        <v>6</v>
      </c>
      <c r="I848" s="2" t="n">
        <v>0</v>
      </c>
      <c r="J848" s="2" t="inlineStr">
        <is>
          <t>GPA</t>
        </is>
      </c>
    </row>
    <row r="849">
      <c r="A849" s="2" t="n">
        <v>7</v>
      </c>
      <c r="B849" s="2" t="n">
        <v>7801</v>
      </c>
      <c r="C849" s="2" t="inlineStr">
        <is>
          <t>ATIVIDADE OP. EMP.</t>
        </is>
      </c>
      <c r="D849" s="2" t="n">
        <v>159790</v>
      </c>
      <c r="E849" s="2" t="inlineStr">
        <is>
          <t>Sergio SOARES COSTA</t>
        </is>
      </c>
      <c r="F849" s="2" t="n">
        <v>1854</v>
      </c>
      <c r="G849" s="2" t="n">
        <v>162.15</v>
      </c>
      <c r="H849" s="2" t="n">
        <v>11</v>
      </c>
      <c r="I849" s="2" t="n">
        <v>0</v>
      </c>
      <c r="J849" s="2" t="inlineStr">
        <is>
          <t>GPA</t>
        </is>
      </c>
    </row>
    <row r="850">
      <c r="A850" s="2" t="n">
        <v>7</v>
      </c>
      <c r="B850" s="2" t="n">
        <v>7801</v>
      </c>
      <c r="C850" s="2" t="inlineStr">
        <is>
          <t>RECEBIMENTO</t>
        </is>
      </c>
      <c r="D850" s="2" t="n">
        <v>162817</v>
      </c>
      <c r="E850" s="2" t="inlineStr">
        <is>
          <t>Ivanil Augusto De Souza</t>
        </is>
      </c>
      <c r="F850" s="2" t="n">
        <v>1365</v>
      </c>
      <c r="G850" s="2" t="n">
        <v>74.04000000000001</v>
      </c>
      <c r="H850" s="2" t="n">
        <v>18</v>
      </c>
      <c r="I850" s="2" t="n">
        <v>0</v>
      </c>
      <c r="J850" s="2" t="inlineStr">
        <is>
          <t>GPA</t>
        </is>
      </c>
    </row>
    <row r="851">
      <c r="A851" s="2" t="n">
        <v>7</v>
      </c>
      <c r="B851" s="2" t="n">
        <v>7801</v>
      </c>
      <c r="C851" s="2" t="inlineStr">
        <is>
          <t>PUXADA RECEB</t>
        </is>
      </c>
      <c r="D851" s="2" t="n">
        <v>162825</v>
      </c>
      <c r="E851" s="2" t="inlineStr">
        <is>
          <t>Antonio Tenorio Da Silva Soares</t>
        </is>
      </c>
      <c r="F851" s="2" t="n">
        <v>12</v>
      </c>
      <c r="G851" s="2" t="n">
        <v>20.01</v>
      </c>
      <c r="H851" s="2" t="n">
        <v>1</v>
      </c>
      <c r="I851" s="2" t="n">
        <v>0</v>
      </c>
      <c r="J851" s="2" t="inlineStr">
        <is>
          <t>GPA</t>
        </is>
      </c>
    </row>
    <row r="852">
      <c r="A852" s="2" t="n">
        <v>7</v>
      </c>
      <c r="B852" s="2" t="n">
        <v>7801</v>
      </c>
      <c r="C852" s="2" t="inlineStr">
        <is>
          <t>RECEBIMENTO</t>
        </is>
      </c>
      <c r="D852" s="2" t="n">
        <v>162825</v>
      </c>
      <c r="E852" s="2" t="inlineStr">
        <is>
          <t>Antonio Tenorio Da Silva Soares</t>
        </is>
      </c>
      <c r="F852" s="2" t="n">
        <v>12</v>
      </c>
      <c r="G852" s="2" t="n">
        <v>12.28</v>
      </c>
      <c r="H852" s="2" t="n">
        <v>1</v>
      </c>
      <c r="I852" s="2" t="n">
        <v>0</v>
      </c>
      <c r="J852" s="2" t="inlineStr">
        <is>
          <t>GPA</t>
        </is>
      </c>
    </row>
    <row r="853">
      <c r="A853" s="2" t="n">
        <v>7</v>
      </c>
      <c r="B853" s="2" t="n">
        <v>7801</v>
      </c>
      <c r="C853" s="2" t="inlineStr">
        <is>
          <t>ATIVIDADE OP. EMP.</t>
        </is>
      </c>
      <c r="D853" s="2" t="n">
        <v>166942</v>
      </c>
      <c r="E853" s="2" t="inlineStr">
        <is>
          <t>Renato Gobo</t>
        </is>
      </c>
      <c r="F853" s="2" t="n">
        <v>1396</v>
      </c>
      <c r="G853" s="2" t="n">
        <v>140.63</v>
      </c>
      <c r="H853" s="2" t="n">
        <v>10</v>
      </c>
      <c r="I853" s="2" t="n">
        <v>0</v>
      </c>
      <c r="J853" s="2" t="inlineStr">
        <is>
          <t>GPA</t>
        </is>
      </c>
    </row>
    <row r="854">
      <c r="A854" s="2" t="n">
        <v>7</v>
      </c>
      <c r="B854" s="2" t="n">
        <v>7801</v>
      </c>
      <c r="C854" s="2" t="inlineStr">
        <is>
          <t>ATIVIDADE OP. EMP.</t>
        </is>
      </c>
      <c r="D854" s="2" t="n">
        <v>171600</v>
      </c>
      <c r="E854" s="2" t="inlineStr">
        <is>
          <t>Wellington Inacio De Oliveira</t>
        </is>
      </c>
      <c r="F854" s="2" t="n">
        <v>1005</v>
      </c>
      <c r="G854" s="2" t="n">
        <v>105.68</v>
      </c>
      <c r="H854" s="2" t="n">
        <v>10</v>
      </c>
      <c r="I854" s="2" t="n">
        <v>0</v>
      </c>
      <c r="J854" s="2" t="inlineStr">
        <is>
          <t>GPA</t>
        </is>
      </c>
    </row>
    <row r="855">
      <c r="A855" s="2" t="n">
        <v>7</v>
      </c>
      <c r="B855" s="2" t="n">
        <v>7801</v>
      </c>
      <c r="C855" s="2" t="inlineStr">
        <is>
          <t>ATIVIDADE OP. EMP.</t>
        </is>
      </c>
      <c r="D855" s="2" t="n">
        <v>175780</v>
      </c>
      <c r="E855" s="2" t="inlineStr">
        <is>
          <t>FERNANDO CIRILO DE LACERDA</t>
        </is>
      </c>
      <c r="F855" s="2" t="n">
        <v>1661</v>
      </c>
      <c r="G855" s="2" t="n">
        <v>216.22</v>
      </c>
      <c r="H855" s="2" t="n">
        <v>8</v>
      </c>
      <c r="I855" s="2" t="n">
        <v>0</v>
      </c>
      <c r="J855" s="2" t="inlineStr">
        <is>
          <t>GPA</t>
        </is>
      </c>
    </row>
    <row r="856">
      <c r="A856" s="2" t="n">
        <v>7</v>
      </c>
      <c r="B856" s="2" t="n">
        <v>7801</v>
      </c>
      <c r="C856" s="2" t="inlineStr">
        <is>
          <t>ATIVIDADE OP. EMP.</t>
        </is>
      </c>
      <c r="D856" s="2" t="n">
        <v>175793</v>
      </c>
      <c r="E856" s="2" t="inlineStr">
        <is>
          <t>SILO PEREIRA DOS SANTOS</t>
        </is>
      </c>
      <c r="F856" s="2" t="n">
        <v>1378</v>
      </c>
      <c r="G856" s="2" t="n">
        <v>92.61</v>
      </c>
      <c r="H856" s="2" t="n">
        <v>15</v>
      </c>
      <c r="I856" s="2" t="n">
        <v>0</v>
      </c>
      <c r="J856" s="2" t="inlineStr">
        <is>
          <t>GPA</t>
        </is>
      </c>
    </row>
    <row r="857">
      <c r="A857" s="2" t="n">
        <v>7</v>
      </c>
      <c r="B857" s="2" t="n">
        <v>7801</v>
      </c>
      <c r="C857" s="2" t="inlineStr">
        <is>
          <t>ATIVIDADE OP. EMP.</t>
        </is>
      </c>
      <c r="D857" s="2" t="n">
        <v>185081</v>
      </c>
      <c r="E857" s="2" t="inlineStr">
        <is>
          <t>JODELMAR DA SILVA ARAUJO</t>
        </is>
      </c>
      <c r="F857" s="2" t="n">
        <v>85</v>
      </c>
      <c r="G857" s="2" t="n">
        <v>6.55</v>
      </c>
      <c r="H857" s="2" t="n">
        <v>13</v>
      </c>
      <c r="I857" s="2" t="n">
        <v>0</v>
      </c>
      <c r="J857" s="2" t="inlineStr">
        <is>
          <t>GPA</t>
        </is>
      </c>
    </row>
    <row r="858">
      <c r="A858" s="2" t="n">
        <v>7</v>
      </c>
      <c r="B858" s="2" t="n">
        <v>7801</v>
      </c>
      <c r="C858" s="2" t="inlineStr">
        <is>
          <t>ATIVIDADE OP. EMP.</t>
        </is>
      </c>
      <c r="D858" s="2" t="n">
        <v>186365</v>
      </c>
      <c r="E858" s="2" t="inlineStr">
        <is>
          <t>Marcelo Cardoso Dos Santos</t>
        </is>
      </c>
      <c r="F858" s="2" t="n">
        <v>839</v>
      </c>
      <c r="G858" s="2" t="n">
        <v>103</v>
      </c>
      <c r="H858" s="2" t="n">
        <v>8</v>
      </c>
      <c r="I858" s="2" t="n">
        <v>0</v>
      </c>
      <c r="J858" s="2" t="inlineStr">
        <is>
          <t>GPA</t>
        </is>
      </c>
    </row>
    <row r="859">
      <c r="A859" s="2" t="n">
        <v>7</v>
      </c>
      <c r="B859" s="2" t="n">
        <v>7801</v>
      </c>
      <c r="C859" s="2" t="inlineStr">
        <is>
          <t>ATIVIDADE OP. EMP.</t>
        </is>
      </c>
      <c r="D859" s="2" t="n">
        <v>186509</v>
      </c>
      <c r="E859" s="2" t="inlineStr">
        <is>
          <t>RONALDO RONALDO GONCALVES LEITE</t>
        </is>
      </c>
      <c r="F859" s="2" t="n">
        <v>2297</v>
      </c>
      <c r="G859" s="2" t="n">
        <v>224.28</v>
      </c>
      <c r="H859" s="2" t="n">
        <v>10</v>
      </c>
      <c r="I859" s="2" t="n">
        <v>0</v>
      </c>
      <c r="J859" s="2" t="inlineStr">
        <is>
          <t>GPA</t>
        </is>
      </c>
    </row>
    <row r="860">
      <c r="A860" s="2" t="n">
        <v>7</v>
      </c>
      <c r="B860" s="2" t="n">
        <v>7801</v>
      </c>
      <c r="C860" s="2" t="inlineStr">
        <is>
          <t>ATIVIDADE OP. EMP.</t>
        </is>
      </c>
      <c r="D860" s="2" t="n">
        <v>20296</v>
      </c>
      <c r="E860" s="2" t="inlineStr">
        <is>
          <t>MIGUEL DE SOUSA OLIVEIRA</t>
        </is>
      </c>
      <c r="F860" s="2" t="n">
        <v>974</v>
      </c>
      <c r="G860" s="2" t="n">
        <v>122.34</v>
      </c>
      <c r="H860" s="2" t="n">
        <v>8</v>
      </c>
      <c r="I860" s="2" t="n">
        <v>0</v>
      </c>
      <c r="J860" s="2" t="inlineStr">
        <is>
          <t>GPA</t>
        </is>
      </c>
    </row>
    <row r="861">
      <c r="A861" s="2" t="n">
        <v>7</v>
      </c>
      <c r="B861" s="2" t="n">
        <v>7801</v>
      </c>
      <c r="C861" s="2" t="inlineStr">
        <is>
          <t>ATIVIDADE OP. EMP.</t>
        </is>
      </c>
      <c r="D861" s="2" t="n">
        <v>205508</v>
      </c>
      <c r="E861" s="2" t="inlineStr">
        <is>
          <t>Jose Lopes Dos Santos</t>
        </is>
      </c>
      <c r="F861" s="2" t="n">
        <v>4857</v>
      </c>
      <c r="G861" s="2" t="n">
        <v>209.67</v>
      </c>
      <c r="H861" s="2" t="n">
        <v>23</v>
      </c>
      <c r="I861" s="2" t="n">
        <v>0</v>
      </c>
      <c r="J861" s="2" t="inlineStr">
        <is>
          <t>GPA</t>
        </is>
      </c>
    </row>
    <row r="862">
      <c r="A862" s="2" t="n">
        <v>7</v>
      </c>
      <c r="B862" s="2" t="n">
        <v>7801</v>
      </c>
      <c r="C862" s="2" t="inlineStr">
        <is>
          <t>RECEBIMENTO</t>
        </is>
      </c>
      <c r="D862" s="2" t="n">
        <v>207050</v>
      </c>
      <c r="E862" s="2" t="inlineStr">
        <is>
          <t>Gildo Souza Da Silva</t>
        </is>
      </c>
      <c r="F862" s="2" t="n">
        <v>2105</v>
      </c>
      <c r="G862" s="2" t="n">
        <v>103.36</v>
      </c>
      <c r="H862" s="2" t="n">
        <v>20</v>
      </c>
      <c r="I862" s="2" t="n">
        <v>0</v>
      </c>
      <c r="J862" s="2" t="inlineStr">
        <is>
          <t>GPA</t>
        </is>
      </c>
    </row>
    <row r="863">
      <c r="A863" s="2" t="n">
        <v>7</v>
      </c>
      <c r="B863" s="2" t="n">
        <v>7801</v>
      </c>
      <c r="C863" s="2" t="inlineStr">
        <is>
          <t>ATIVIDADE OP. EMP.</t>
        </is>
      </c>
      <c r="D863" s="2" t="n">
        <v>21719</v>
      </c>
      <c r="E863" s="2" t="inlineStr">
        <is>
          <t>Deomilton Moreira Da Silva</t>
        </is>
      </c>
      <c r="F863" s="2" t="n">
        <v>1788</v>
      </c>
      <c r="G863" s="2" t="n">
        <v>175.69</v>
      </c>
      <c r="H863" s="2" t="n">
        <v>10</v>
      </c>
      <c r="I863" s="2" t="n">
        <v>0</v>
      </c>
      <c r="J863" s="2" t="inlineStr">
        <is>
          <t>GPA</t>
        </is>
      </c>
    </row>
    <row r="864">
      <c r="A864" s="2" t="n">
        <v>7</v>
      </c>
      <c r="B864" s="2" t="n">
        <v>7801</v>
      </c>
      <c r="C864" s="2" t="inlineStr">
        <is>
          <t>ATIVIDADE OP. EMP.</t>
        </is>
      </c>
      <c r="D864" s="2" t="n">
        <v>2508192</v>
      </c>
      <c r="E864" s="2" t="inlineStr">
        <is>
          <t>RONALDO BARBOSA DE FARIAS</t>
        </is>
      </c>
      <c r="F864" s="2" t="n">
        <v>1303</v>
      </c>
      <c r="G864" s="2" t="n">
        <v>122.83</v>
      </c>
      <c r="H864" s="2" t="n">
        <v>11</v>
      </c>
      <c r="I864" s="2" t="n">
        <v>0</v>
      </c>
      <c r="J864" s="2" t="inlineStr">
        <is>
          <t>GPA</t>
        </is>
      </c>
    </row>
    <row r="865">
      <c r="A865" s="2" t="n">
        <v>7</v>
      </c>
      <c r="B865" s="2" t="n">
        <v>7801</v>
      </c>
      <c r="C865" s="2" t="inlineStr">
        <is>
          <t>ATIVIDADE OP. EMP.</t>
        </is>
      </c>
      <c r="D865" s="2" t="n">
        <v>266704</v>
      </c>
      <c r="E865" s="2" t="inlineStr">
        <is>
          <t>Francisco Das Chagas Neto</t>
        </is>
      </c>
      <c r="F865" s="2" t="n">
        <v>1984</v>
      </c>
      <c r="G865" s="2" t="n">
        <v>188.94</v>
      </c>
      <c r="H865" s="2" t="n">
        <v>11</v>
      </c>
      <c r="I865" s="2" t="n">
        <v>0</v>
      </c>
      <c r="J865" s="2" t="inlineStr">
        <is>
          <t>GPA</t>
        </is>
      </c>
    </row>
    <row r="866">
      <c r="A866" s="2" t="n">
        <v>7</v>
      </c>
      <c r="B866" s="2" t="n">
        <v>7801</v>
      </c>
      <c r="C866" s="2" t="inlineStr">
        <is>
          <t>RECEBIMENTO</t>
        </is>
      </c>
      <c r="D866" s="2" t="n">
        <v>2796422</v>
      </c>
      <c r="E866" s="2" t="inlineStr">
        <is>
          <t>ROZANGELA DA SILVA MELO</t>
        </is>
      </c>
      <c r="F866" s="2" t="n">
        <v>609</v>
      </c>
      <c r="G866" s="2" t="n">
        <v>32.34</v>
      </c>
      <c r="H866" s="2" t="n">
        <v>19</v>
      </c>
      <c r="I866" s="2" t="n">
        <v>0</v>
      </c>
      <c r="J866" s="2" t="inlineStr">
        <is>
          <t>GPA</t>
        </is>
      </c>
    </row>
    <row r="867">
      <c r="A867" s="2" t="n">
        <v>7</v>
      </c>
      <c r="B867" s="2" t="n">
        <v>7801</v>
      </c>
      <c r="C867" s="2" t="inlineStr">
        <is>
          <t>RECEBIMENTO</t>
        </is>
      </c>
      <c r="D867" s="2" t="n">
        <v>30307</v>
      </c>
      <c r="E867" s="2" t="inlineStr">
        <is>
          <t>MARIA VANDA DOS ANJOS CRUZ</t>
        </is>
      </c>
      <c r="F867" s="2" t="n">
        <v>222</v>
      </c>
      <c r="G867" s="2" t="n">
        <v>46.69</v>
      </c>
      <c r="H867" s="2" t="n">
        <v>5</v>
      </c>
      <c r="I867" s="2" t="n">
        <v>0</v>
      </c>
      <c r="J867" s="2" t="inlineStr">
        <is>
          <t>GPA</t>
        </is>
      </c>
    </row>
    <row r="868">
      <c r="A868" s="2" t="n">
        <v>7</v>
      </c>
      <c r="B868" s="2" t="n">
        <v>7801</v>
      </c>
      <c r="C868" s="2" t="inlineStr">
        <is>
          <t>RECEBIMENTO</t>
        </is>
      </c>
      <c r="D868" s="2" t="n">
        <v>308129</v>
      </c>
      <c r="E868" s="2" t="inlineStr">
        <is>
          <t>Silvio Rodrigues Da Macena</t>
        </is>
      </c>
      <c r="F868" s="2" t="n">
        <v>98</v>
      </c>
      <c r="G868" s="2" t="n">
        <v>7.98</v>
      </c>
      <c r="H868" s="2" t="n">
        <v>12</v>
      </c>
      <c r="I868" s="2" t="n">
        <v>0</v>
      </c>
      <c r="J868" s="2" t="inlineStr">
        <is>
          <t>GPA</t>
        </is>
      </c>
    </row>
    <row r="869">
      <c r="A869" s="2" t="n">
        <v>7</v>
      </c>
      <c r="B869" s="2" t="n">
        <v>7801</v>
      </c>
      <c r="C869" s="2" t="inlineStr">
        <is>
          <t>CARREGAMENTO</t>
        </is>
      </c>
      <c r="D869" s="2" t="n">
        <v>3088758</v>
      </c>
      <c r="E869" s="2" t="inlineStr">
        <is>
          <t>JESSE BORGES DA SILVA</t>
        </is>
      </c>
      <c r="F869" s="2" t="n">
        <v>387</v>
      </c>
      <c r="G869" s="2" t="n">
        <v>45.97</v>
      </c>
      <c r="H869" s="2" t="n">
        <v>8</v>
      </c>
      <c r="I869" s="2" t="n">
        <v>0</v>
      </c>
      <c r="J869" s="2" t="inlineStr">
        <is>
          <t>GPA</t>
        </is>
      </c>
    </row>
    <row r="870">
      <c r="A870" s="2" t="n">
        <v>7</v>
      </c>
      <c r="B870" s="2" t="n">
        <v>7801</v>
      </c>
      <c r="C870" s="2" t="inlineStr">
        <is>
          <t>PUXADA RECEB</t>
        </is>
      </c>
      <c r="D870" s="2" t="n">
        <v>3088758</v>
      </c>
      <c r="E870" s="2" t="inlineStr">
        <is>
          <t>JESSE BORGES DA SILVA</t>
        </is>
      </c>
      <c r="F870" s="2" t="n">
        <v>22</v>
      </c>
      <c r="G870" s="2" t="n">
        <v>14.01</v>
      </c>
      <c r="H870" s="2" t="n">
        <v>2</v>
      </c>
      <c r="I870" s="2" t="n">
        <v>0</v>
      </c>
      <c r="J870" s="2" t="inlineStr">
        <is>
          <t>GPA</t>
        </is>
      </c>
    </row>
    <row r="871">
      <c r="A871" s="2" t="n">
        <v>7</v>
      </c>
      <c r="B871" s="2" t="n">
        <v>7801</v>
      </c>
      <c r="C871" s="2" t="inlineStr">
        <is>
          <t>ATIVIDADE OP. EMP.</t>
        </is>
      </c>
      <c r="D871" s="2" t="n">
        <v>308965</v>
      </c>
      <c r="E871" s="2" t="inlineStr">
        <is>
          <t>ANDRE FERREIRA APOLINARIO</t>
        </is>
      </c>
      <c r="F871" s="2" t="n">
        <v>1429</v>
      </c>
      <c r="G871" s="2" t="n">
        <v>170.18</v>
      </c>
      <c r="H871" s="2" t="n">
        <v>8</v>
      </c>
      <c r="I871" s="2" t="n">
        <v>0</v>
      </c>
      <c r="J871" s="2" t="inlineStr">
        <is>
          <t>GPA</t>
        </is>
      </c>
    </row>
    <row r="872">
      <c r="A872" s="2" t="n">
        <v>7</v>
      </c>
      <c r="B872" s="2" t="n">
        <v>7801</v>
      </c>
      <c r="C872" s="2" t="inlineStr">
        <is>
          <t>ATIVIDADE OP. EMP.</t>
        </is>
      </c>
      <c r="D872" s="2" t="n">
        <v>3116476</v>
      </c>
      <c r="E872" s="2" t="inlineStr">
        <is>
          <t>Rodrigo Tavares De Faria</t>
        </is>
      </c>
      <c r="F872" s="2" t="n">
        <v>3064</v>
      </c>
      <c r="G872" s="2" t="n">
        <v>206.71</v>
      </c>
      <c r="H872" s="2" t="n">
        <v>15</v>
      </c>
      <c r="I872" s="2" t="n">
        <v>0</v>
      </c>
      <c r="J872" s="2" t="inlineStr">
        <is>
          <t>GPA</t>
        </is>
      </c>
    </row>
    <row r="873">
      <c r="A873" s="2" t="n">
        <v>7</v>
      </c>
      <c r="B873" s="2" t="n">
        <v>7801</v>
      </c>
      <c r="C873" s="2" t="inlineStr">
        <is>
          <t>RECEBIMENTO</t>
        </is>
      </c>
      <c r="D873" s="2" t="n">
        <v>3155196</v>
      </c>
      <c r="E873" s="2" t="inlineStr">
        <is>
          <t>CLAUDIO ROBERTO OTAVIO</t>
        </is>
      </c>
      <c r="F873" s="2" t="n">
        <v>585</v>
      </c>
      <c r="G873" s="2" t="n">
        <v>63.42</v>
      </c>
      <c r="H873" s="2" t="n">
        <v>9</v>
      </c>
      <c r="I873" s="2" t="n">
        <v>0</v>
      </c>
      <c r="J873" s="2" t="inlineStr">
        <is>
          <t>GPA</t>
        </is>
      </c>
    </row>
    <row r="874">
      <c r="A874" s="2" t="n">
        <v>7</v>
      </c>
      <c r="B874" s="2" t="n">
        <v>7801</v>
      </c>
      <c r="C874" s="2" t="inlineStr">
        <is>
          <t>ATIVIDADE OP. EMP.</t>
        </is>
      </c>
      <c r="D874" s="2" t="n">
        <v>316516</v>
      </c>
      <c r="E874" s="2" t="inlineStr">
        <is>
          <t>EDMAR AGUIAR VIANA</t>
        </is>
      </c>
      <c r="F874" s="2" t="n">
        <v>1922</v>
      </c>
      <c r="G874" s="2" t="n">
        <v>200.83</v>
      </c>
      <c r="H874" s="2" t="n">
        <v>10</v>
      </c>
      <c r="I874" s="2" t="n">
        <v>0</v>
      </c>
      <c r="J874" s="2" t="inlineStr">
        <is>
          <t>GPA</t>
        </is>
      </c>
    </row>
    <row r="875">
      <c r="A875" s="2" t="n">
        <v>7</v>
      </c>
      <c r="B875" s="2" t="n">
        <v>7801</v>
      </c>
      <c r="C875" s="2" t="inlineStr">
        <is>
          <t>ATIVIDADE OP. EMP.</t>
        </is>
      </c>
      <c r="D875" s="2" t="n">
        <v>322452</v>
      </c>
      <c r="E875" s="2" t="inlineStr">
        <is>
          <t>Givaldo Moreira Silva</t>
        </is>
      </c>
      <c r="F875" s="2" t="n">
        <v>1755</v>
      </c>
      <c r="G875" s="2" t="n">
        <v>160.01</v>
      </c>
      <c r="H875" s="2" t="n">
        <v>11</v>
      </c>
      <c r="I875" s="2" t="n">
        <v>0</v>
      </c>
      <c r="J875" s="2" t="inlineStr">
        <is>
          <t>GPA</t>
        </is>
      </c>
    </row>
    <row r="876">
      <c r="A876" s="2" t="n">
        <v>7</v>
      </c>
      <c r="B876" s="2" t="n">
        <v>7801</v>
      </c>
      <c r="C876" s="2" t="inlineStr">
        <is>
          <t>ATIVIDADE OP. EMP.</t>
        </is>
      </c>
      <c r="D876" s="2" t="n">
        <v>324132</v>
      </c>
      <c r="E876" s="2" t="inlineStr">
        <is>
          <t>ARIEL SOUZA OLIVEIRA</t>
        </is>
      </c>
      <c r="F876" s="2" t="n">
        <v>203</v>
      </c>
      <c r="G876" s="2" t="n">
        <v>32.07</v>
      </c>
      <c r="H876" s="2" t="n">
        <v>6</v>
      </c>
      <c r="I876" s="2" t="n">
        <v>0</v>
      </c>
      <c r="J876" s="2" t="inlineStr">
        <is>
          <t>GPA</t>
        </is>
      </c>
    </row>
    <row r="877">
      <c r="A877" s="2" t="n">
        <v>7</v>
      </c>
      <c r="B877" s="2" t="n">
        <v>7801</v>
      </c>
      <c r="C877" s="2" t="inlineStr">
        <is>
          <t>ATIVIDADE OP. EMP.</t>
        </is>
      </c>
      <c r="D877" s="2" t="n">
        <v>328080</v>
      </c>
      <c r="E877" s="2" t="inlineStr">
        <is>
          <t>Jane Isidoria Dos Santos</t>
        </is>
      </c>
      <c r="F877" s="2" t="n">
        <v>1669</v>
      </c>
      <c r="G877" s="2" t="n">
        <v>192.44</v>
      </c>
      <c r="H877" s="2" t="n">
        <v>9</v>
      </c>
      <c r="I877" s="2" t="n">
        <v>0</v>
      </c>
      <c r="J877" s="2" t="inlineStr">
        <is>
          <t>GPA</t>
        </is>
      </c>
    </row>
    <row r="878">
      <c r="A878" s="2" t="n">
        <v>7</v>
      </c>
      <c r="B878" s="2" t="n">
        <v>7801</v>
      </c>
      <c r="C878" s="2" t="inlineStr">
        <is>
          <t>CARREGAMENTO</t>
        </is>
      </c>
      <c r="D878" s="2" t="n">
        <v>3353583</v>
      </c>
      <c r="E878" s="2" t="inlineStr">
        <is>
          <t>GILBERTO NOVAES DOS SANTOS</t>
        </is>
      </c>
      <c r="F878" s="2" t="n">
        <v>24</v>
      </c>
      <c r="G878" s="2" t="n">
        <v>2.64</v>
      </c>
      <c r="H878" s="2" t="n">
        <v>9</v>
      </c>
      <c r="I878" s="2" t="n">
        <v>0</v>
      </c>
      <c r="J878" s="2" t="inlineStr">
        <is>
          <t>GPA</t>
        </is>
      </c>
    </row>
    <row r="879">
      <c r="A879" s="2" t="n">
        <v>7</v>
      </c>
      <c r="B879" s="2" t="n">
        <v>7801</v>
      </c>
      <c r="C879" s="2" t="inlineStr">
        <is>
          <t>PUXADA RECEB</t>
        </is>
      </c>
      <c r="D879" s="2" t="n">
        <v>3353583</v>
      </c>
      <c r="E879" s="2" t="inlineStr">
        <is>
          <t>GILBERTO NOVAES DOS SANTOS</t>
        </is>
      </c>
      <c r="F879" s="2" t="n">
        <v>18</v>
      </c>
      <c r="G879" s="2" t="n">
        <v>5.22</v>
      </c>
      <c r="H879" s="2" t="n">
        <v>3</v>
      </c>
      <c r="I879" s="2" t="n">
        <v>0</v>
      </c>
      <c r="J879" s="2" t="inlineStr">
        <is>
          <t>GPA</t>
        </is>
      </c>
    </row>
    <row r="880">
      <c r="A880" s="2" t="n">
        <v>7</v>
      </c>
      <c r="B880" s="2" t="n">
        <v>7801</v>
      </c>
      <c r="C880" s="2" t="inlineStr">
        <is>
          <t>RECEBIMENTO</t>
        </is>
      </c>
      <c r="D880" s="2" t="n">
        <v>3353583</v>
      </c>
      <c r="E880" s="2" t="inlineStr">
        <is>
          <t>GILBERTO NOVAES DOS SANTOS</t>
        </is>
      </c>
      <c r="F880" s="2" t="n">
        <v>582</v>
      </c>
      <c r="G880" s="2" t="n">
        <v>62.23</v>
      </c>
      <c r="H880" s="2" t="n">
        <v>9</v>
      </c>
      <c r="I880" s="2" t="n">
        <v>0</v>
      </c>
      <c r="J880" s="2" t="inlineStr">
        <is>
          <t>GPA</t>
        </is>
      </c>
    </row>
    <row r="881">
      <c r="A881" s="2" t="n">
        <v>7</v>
      </c>
      <c r="B881" s="2" t="n">
        <v>7801</v>
      </c>
      <c r="C881" s="2" t="inlineStr">
        <is>
          <t>CARREGAMENTO</t>
        </is>
      </c>
      <c r="D881" s="2" t="n">
        <v>335416</v>
      </c>
      <c r="E881" s="2" t="inlineStr">
        <is>
          <t>Dourivaldo Dias De Oliveira</t>
        </is>
      </c>
      <c r="F881" s="2" t="n">
        <v>121</v>
      </c>
      <c r="G881" s="2" t="n">
        <v>27.93</v>
      </c>
      <c r="H881" s="2" t="n">
        <v>4</v>
      </c>
      <c r="I881" s="2" t="n">
        <v>0</v>
      </c>
      <c r="J881" s="2" t="inlineStr">
        <is>
          <t>GPA</t>
        </is>
      </c>
    </row>
    <row r="882">
      <c r="A882" s="2" t="n">
        <v>7</v>
      </c>
      <c r="B882" s="2" t="n">
        <v>7801</v>
      </c>
      <c r="C882" s="2" t="inlineStr">
        <is>
          <t>ATIVIDADE OP. EMP.</t>
        </is>
      </c>
      <c r="D882" s="2" t="n">
        <v>33664</v>
      </c>
      <c r="E882" s="2" t="inlineStr">
        <is>
          <t>Genivar Da Silva Muniz</t>
        </is>
      </c>
      <c r="F882" s="2" t="n">
        <v>2779</v>
      </c>
      <c r="G882" s="2" t="n">
        <v>191.07</v>
      </c>
      <c r="H882" s="2" t="n">
        <v>15</v>
      </c>
      <c r="I882" s="2" t="n">
        <v>0</v>
      </c>
      <c r="J882" s="2" t="inlineStr">
        <is>
          <t>GPA</t>
        </is>
      </c>
    </row>
    <row r="883">
      <c r="A883" s="2" t="n">
        <v>7</v>
      </c>
      <c r="B883" s="2" t="n">
        <v>7801</v>
      </c>
      <c r="C883" s="2" t="inlineStr">
        <is>
          <t>ATIVIDADE OP. EMP.</t>
        </is>
      </c>
      <c r="D883" s="2" t="n">
        <v>339769</v>
      </c>
      <c r="E883" s="2" t="inlineStr">
        <is>
          <t>CRISTIANO ANDRADE QUIRINO</t>
        </is>
      </c>
      <c r="F883" s="2" t="n">
        <v>1486</v>
      </c>
      <c r="G883" s="2" t="n">
        <v>181.68</v>
      </c>
      <c r="H883" s="2" t="n">
        <v>8</v>
      </c>
      <c r="I883" s="2" t="n">
        <v>0</v>
      </c>
      <c r="J883" s="2" t="inlineStr">
        <is>
          <t>GPA</t>
        </is>
      </c>
    </row>
    <row r="884">
      <c r="A884" s="2" t="n">
        <v>7</v>
      </c>
      <c r="B884" s="2" t="n">
        <v>7801</v>
      </c>
      <c r="C884" s="2" t="inlineStr">
        <is>
          <t>ATIVIDADE OP. EMP.</t>
        </is>
      </c>
      <c r="D884" s="2" t="n">
        <v>344003</v>
      </c>
      <c r="E884" s="2" t="inlineStr">
        <is>
          <t>ELIOMAR BARBOSA DA SILVA</t>
        </is>
      </c>
      <c r="F884" s="2" t="n">
        <v>2548</v>
      </c>
      <c r="G884" s="2" t="n">
        <v>165.39</v>
      </c>
      <c r="H884" s="2" t="n">
        <v>15</v>
      </c>
      <c r="I884" s="2" t="n">
        <v>0</v>
      </c>
      <c r="J884" s="2" t="inlineStr">
        <is>
          <t>GPA</t>
        </is>
      </c>
    </row>
    <row r="885">
      <c r="A885" s="2" t="n">
        <v>7</v>
      </c>
      <c r="B885" s="2" t="n">
        <v>7801</v>
      </c>
      <c r="C885" s="2" t="inlineStr">
        <is>
          <t>RECEBIMENTO</t>
        </is>
      </c>
      <c r="D885" s="2" t="n">
        <v>346537</v>
      </c>
      <c r="E885" s="2" t="inlineStr">
        <is>
          <t>MARISA APARECIDA DE MEIRA BARRETO</t>
        </is>
      </c>
      <c r="F885" s="2" t="n">
        <v>368</v>
      </c>
      <c r="G885" s="2" t="n">
        <v>40.02</v>
      </c>
      <c r="H885" s="2" t="n">
        <v>9</v>
      </c>
      <c r="I885" s="2" t="n">
        <v>0</v>
      </c>
      <c r="J885" s="2" t="inlineStr">
        <is>
          <t>GPA</t>
        </is>
      </c>
    </row>
    <row r="886">
      <c r="A886" s="2" t="n">
        <v>7</v>
      </c>
      <c r="B886" s="2" t="n">
        <v>7801</v>
      </c>
      <c r="C886" s="2" t="inlineStr">
        <is>
          <t>RECEBIMENTO</t>
        </is>
      </c>
      <c r="D886" s="2" t="n">
        <v>346641</v>
      </c>
      <c r="E886" s="2" t="inlineStr">
        <is>
          <t>Edson Jose Do Nascimento</t>
        </is>
      </c>
      <c r="F886" s="2" t="n">
        <v>3502</v>
      </c>
      <c r="G886" s="2" t="n">
        <v>157.74</v>
      </c>
      <c r="H886" s="2" t="n">
        <v>22</v>
      </c>
      <c r="I886" s="2" t="n">
        <v>0</v>
      </c>
      <c r="J886" s="2" t="inlineStr">
        <is>
          <t>GPA</t>
        </is>
      </c>
    </row>
    <row r="887">
      <c r="A887" s="2" t="n">
        <v>7</v>
      </c>
      <c r="B887" s="2" t="n">
        <v>7801</v>
      </c>
      <c r="C887" s="2" t="inlineStr">
        <is>
          <t>ATIVIDADE OP. EMP.</t>
        </is>
      </c>
      <c r="D887" s="2" t="n">
        <v>349712</v>
      </c>
      <c r="E887" s="2" t="inlineStr">
        <is>
          <t>RENE ALVES DE MORAIS</t>
        </is>
      </c>
      <c r="F887" s="2" t="n">
        <v>5981</v>
      </c>
      <c r="G887" s="2" t="n">
        <v>171.75</v>
      </c>
      <c r="H887" s="2" t="n">
        <v>35</v>
      </c>
      <c r="I887" s="2" t="n">
        <v>0</v>
      </c>
      <c r="J887" s="2" t="inlineStr">
        <is>
          <t>GPA</t>
        </is>
      </c>
    </row>
    <row r="888">
      <c r="A888" s="2" t="n">
        <v>7</v>
      </c>
      <c r="B888" s="2" t="n">
        <v>7801</v>
      </c>
      <c r="C888" s="2" t="inlineStr">
        <is>
          <t>ATIVIDADE OP. EMP.</t>
        </is>
      </c>
      <c r="D888" s="2" t="n">
        <v>352220</v>
      </c>
      <c r="E888" s="2" t="inlineStr">
        <is>
          <t>MONICA FERNANDES ARAUJO CARNEIRO DE BARROS</t>
        </is>
      </c>
      <c r="F888" s="2" t="n">
        <v>1397</v>
      </c>
      <c r="G888" s="2" t="n">
        <v>174.42</v>
      </c>
      <c r="H888" s="2" t="n">
        <v>8</v>
      </c>
      <c r="I888" s="2" t="n">
        <v>0</v>
      </c>
      <c r="J888" s="2" t="inlineStr">
        <is>
          <t>GPA</t>
        </is>
      </c>
    </row>
    <row r="889">
      <c r="A889" s="2" t="n">
        <v>7</v>
      </c>
      <c r="B889" s="2" t="n">
        <v>7801</v>
      </c>
      <c r="C889" s="2" t="inlineStr">
        <is>
          <t>ATIVIDADE OP. EMP.</t>
        </is>
      </c>
      <c r="D889" s="2" t="n">
        <v>352458</v>
      </c>
      <c r="E889" s="2" t="inlineStr">
        <is>
          <t>Jose Antonio Mendes</t>
        </is>
      </c>
      <c r="F889" s="2" t="n">
        <v>278</v>
      </c>
      <c r="G889" s="2" t="n">
        <v>28.23</v>
      </c>
      <c r="H889" s="2" t="n">
        <v>10</v>
      </c>
      <c r="I889" s="2" t="n">
        <v>0</v>
      </c>
      <c r="J889" s="2" t="inlineStr">
        <is>
          <t>GPA</t>
        </is>
      </c>
    </row>
    <row r="890">
      <c r="A890" s="2" t="n">
        <v>7</v>
      </c>
      <c r="B890" s="2" t="n">
        <v>7801</v>
      </c>
      <c r="C890" s="2" t="inlineStr">
        <is>
          <t>ATIVIDADE OP. EMP.</t>
        </is>
      </c>
      <c r="D890" s="2" t="n">
        <v>3534685</v>
      </c>
      <c r="E890" s="2" t="inlineStr">
        <is>
          <t>CEZAR AMORIM SOUSA</t>
        </is>
      </c>
      <c r="F890" s="2" t="n">
        <v>1674</v>
      </c>
      <c r="G890" s="2" t="n">
        <v>109.49</v>
      </c>
      <c r="H890" s="2" t="n">
        <v>15</v>
      </c>
      <c r="I890" s="2" t="n">
        <v>0</v>
      </c>
      <c r="J890" s="2" t="inlineStr">
        <is>
          <t>GPA</t>
        </is>
      </c>
    </row>
    <row r="891">
      <c r="A891" s="2" t="n">
        <v>7</v>
      </c>
      <c r="B891" s="2" t="n">
        <v>7801</v>
      </c>
      <c r="C891" s="2" t="inlineStr">
        <is>
          <t>RECEBIMENTO</t>
        </is>
      </c>
      <c r="D891" s="2" t="n">
        <v>3534685</v>
      </c>
      <c r="E891" s="2" t="inlineStr">
        <is>
          <t>CEZAR AMORIM SOUSA</t>
        </is>
      </c>
      <c r="F891" s="2" t="n">
        <v>78</v>
      </c>
      <c r="G891" s="2" t="n">
        <v>2.62</v>
      </c>
      <c r="H891" s="2" t="n">
        <v>30</v>
      </c>
      <c r="I891" s="2" t="n">
        <v>0</v>
      </c>
      <c r="J891" s="2" t="inlineStr">
        <is>
          <t>GPA</t>
        </is>
      </c>
    </row>
    <row r="892">
      <c r="A892" s="2" t="n">
        <v>7</v>
      </c>
      <c r="B892" s="2" t="n">
        <v>7801</v>
      </c>
      <c r="C892" s="2" t="inlineStr">
        <is>
          <t>PUXADA RECEB</t>
        </is>
      </c>
      <c r="D892" s="2" t="n">
        <v>3536254</v>
      </c>
      <c r="E892" s="2" t="inlineStr">
        <is>
          <t>Lucas Cruz Caldas</t>
        </is>
      </c>
      <c r="F892" s="2" t="n">
        <v>259</v>
      </c>
      <c r="G892" s="2" t="n">
        <v>76.16</v>
      </c>
      <c r="H892" s="2" t="n">
        <v>3</v>
      </c>
      <c r="I892" s="2" t="n">
        <v>0</v>
      </c>
      <c r="J892" s="2" t="inlineStr">
        <is>
          <t>GPA</t>
        </is>
      </c>
    </row>
    <row r="893">
      <c r="A893" s="2" t="n">
        <v>7</v>
      </c>
      <c r="B893" s="2" t="n">
        <v>7801</v>
      </c>
      <c r="C893" s="2" t="inlineStr">
        <is>
          <t>RECEBIMENTO</t>
        </is>
      </c>
      <c r="D893" s="2" t="n">
        <v>3536254</v>
      </c>
      <c r="E893" s="2" t="inlineStr">
        <is>
          <t>Lucas Cruz Caldas</t>
        </is>
      </c>
      <c r="F893" s="2" t="n">
        <v>11</v>
      </c>
      <c r="G893" s="2" t="n">
        <v>16.44</v>
      </c>
      <c r="H893" s="2" t="n">
        <v>1</v>
      </c>
      <c r="I893" s="2" t="n">
        <v>0</v>
      </c>
      <c r="J893" s="2" t="inlineStr">
        <is>
          <t>GPA</t>
        </is>
      </c>
    </row>
    <row r="894">
      <c r="A894" s="2" t="n">
        <v>7</v>
      </c>
      <c r="B894" s="2" t="n">
        <v>7801</v>
      </c>
      <c r="C894" s="2" t="inlineStr">
        <is>
          <t>CARREGAMENTO</t>
        </is>
      </c>
      <c r="D894" s="2" t="n">
        <v>3536572</v>
      </c>
      <c r="E894" s="2" t="inlineStr">
        <is>
          <t>Marcelo De Sousa Nunes</t>
        </is>
      </c>
      <c r="F894" s="2" t="n">
        <v>135</v>
      </c>
      <c r="G894" s="2" t="n">
        <v>28.45</v>
      </c>
      <c r="H894" s="2" t="n">
        <v>5</v>
      </c>
      <c r="I894" s="2" t="n">
        <v>0</v>
      </c>
      <c r="J894" s="2" t="inlineStr">
        <is>
          <t>GPA</t>
        </is>
      </c>
    </row>
    <row r="895">
      <c r="A895" s="2" t="n">
        <v>7</v>
      </c>
      <c r="B895" s="2" t="n">
        <v>7801</v>
      </c>
      <c r="C895" s="2" t="inlineStr">
        <is>
          <t>SEPARACAO</t>
        </is>
      </c>
      <c r="D895" s="2" t="n">
        <v>3536572</v>
      </c>
      <c r="E895" s="2" t="inlineStr">
        <is>
          <t>Marcelo De Sousa Nunes</t>
        </is>
      </c>
      <c r="F895" s="2" t="n">
        <v>154</v>
      </c>
      <c r="G895" s="2" t="n">
        <v>3.56</v>
      </c>
      <c r="H895" s="2" t="n">
        <v>43</v>
      </c>
      <c r="I895" s="2" t="n">
        <v>0</v>
      </c>
      <c r="J895" s="2" t="inlineStr">
        <is>
          <t>GPA</t>
        </is>
      </c>
    </row>
    <row r="896">
      <c r="A896" s="2" t="n">
        <v>7</v>
      </c>
      <c r="B896" s="2" t="n">
        <v>7801</v>
      </c>
      <c r="C896" s="2" t="inlineStr">
        <is>
          <t>ATIVIDADE OP. EMP.</t>
        </is>
      </c>
      <c r="D896" s="2" t="n">
        <v>3546160</v>
      </c>
      <c r="E896" s="2" t="inlineStr">
        <is>
          <t>BRUNO PAES RODRIGUES</t>
        </is>
      </c>
      <c r="F896" s="2" t="n">
        <v>1364</v>
      </c>
      <c r="G896" s="2" t="n">
        <v>146.54</v>
      </c>
      <c r="H896" s="2" t="n">
        <v>9</v>
      </c>
      <c r="I896" s="2" t="n">
        <v>0</v>
      </c>
      <c r="J896" s="2" t="inlineStr">
        <is>
          <t>GPA</t>
        </is>
      </c>
    </row>
    <row r="897">
      <c r="A897" s="2" t="n">
        <v>7</v>
      </c>
      <c r="B897" s="2" t="n">
        <v>7801</v>
      </c>
      <c r="C897" s="2" t="inlineStr">
        <is>
          <t>SEPARACAO</t>
        </is>
      </c>
      <c r="D897" s="2" t="n">
        <v>3582680</v>
      </c>
      <c r="E897" s="2" t="inlineStr">
        <is>
          <t>Felipe Da Silva Oliveira</t>
        </is>
      </c>
      <c r="F897" s="2" t="n">
        <v>1</v>
      </c>
      <c r="G897" s="2" t="n">
        <v>6.31</v>
      </c>
      <c r="H897" s="2" t="n">
        <v>0</v>
      </c>
      <c r="I897" s="2" t="n">
        <v>0</v>
      </c>
      <c r="J897" s="2" t="inlineStr">
        <is>
          <t>GPA</t>
        </is>
      </c>
    </row>
    <row r="898">
      <c r="A898" s="2" t="n">
        <v>7</v>
      </c>
      <c r="B898" s="2" t="n">
        <v>7801</v>
      </c>
      <c r="C898" s="2" t="inlineStr">
        <is>
          <t>ATIVIDADE OP. EMP.</t>
        </is>
      </c>
      <c r="D898" s="2" t="n">
        <v>368799</v>
      </c>
      <c r="E898" s="2" t="inlineStr">
        <is>
          <t>Romildo Barrozo Da Silva</t>
        </is>
      </c>
      <c r="F898" s="2" t="n">
        <v>328</v>
      </c>
      <c r="G898" s="2" t="n">
        <v>35.64</v>
      </c>
      <c r="H898" s="2" t="n">
        <v>9</v>
      </c>
      <c r="I898" s="2" t="n">
        <v>0</v>
      </c>
      <c r="J898" s="2" t="inlineStr">
        <is>
          <t>GPA</t>
        </is>
      </c>
    </row>
    <row r="899">
      <c r="A899" s="2" t="n">
        <v>7</v>
      </c>
      <c r="B899" s="2" t="n">
        <v>7801</v>
      </c>
      <c r="C899" s="2" t="inlineStr">
        <is>
          <t>ATIVIDADE OP. EMP.</t>
        </is>
      </c>
      <c r="D899" s="2" t="n">
        <v>369506</v>
      </c>
      <c r="E899" s="2" t="inlineStr">
        <is>
          <t>Laurentino Araujo De Sousa</t>
        </is>
      </c>
      <c r="F899" s="2" t="n">
        <v>160</v>
      </c>
      <c r="G899" s="2" t="n">
        <v>25.92</v>
      </c>
      <c r="H899" s="2" t="n">
        <v>6</v>
      </c>
      <c r="I899" s="2" t="n">
        <v>0</v>
      </c>
      <c r="J899" s="2" t="inlineStr">
        <is>
          <t>GPA</t>
        </is>
      </c>
    </row>
    <row r="900">
      <c r="A900" s="2" t="n">
        <v>7</v>
      </c>
      <c r="B900" s="2" t="n">
        <v>7801</v>
      </c>
      <c r="C900" s="2" t="inlineStr">
        <is>
          <t>ATIVIDADE OP. EMP.</t>
        </is>
      </c>
      <c r="D900" s="2" t="n">
        <v>372460</v>
      </c>
      <c r="E900" s="2" t="inlineStr">
        <is>
          <t>Jose Junior Gomes Dias</t>
        </is>
      </c>
      <c r="F900" s="2" t="n">
        <v>2318</v>
      </c>
      <c r="G900" s="2" t="n">
        <v>173.49</v>
      </c>
      <c r="H900" s="2" t="n">
        <v>13</v>
      </c>
      <c r="I900" s="2" t="n">
        <v>0</v>
      </c>
      <c r="J900" s="2" t="inlineStr">
        <is>
          <t>GPA</t>
        </is>
      </c>
    </row>
    <row r="901">
      <c r="A901" s="2" t="n">
        <v>7</v>
      </c>
      <c r="B901" s="2" t="n">
        <v>7801</v>
      </c>
      <c r="C901" s="2" t="inlineStr">
        <is>
          <t>ATIVIDADE OP. EMP.</t>
        </is>
      </c>
      <c r="D901" s="2" t="n">
        <v>372484</v>
      </c>
      <c r="E901" s="2" t="inlineStr">
        <is>
          <t>Marcio Duarte Lucena</t>
        </is>
      </c>
      <c r="F901" s="2" t="n">
        <v>922</v>
      </c>
      <c r="G901" s="2" t="n">
        <v>142.17</v>
      </c>
      <c r="H901" s="2" t="n">
        <v>6</v>
      </c>
      <c r="I901" s="2" t="n">
        <v>0</v>
      </c>
      <c r="J901" s="2" t="inlineStr">
        <is>
          <t>GPA</t>
        </is>
      </c>
    </row>
    <row r="902">
      <c r="A902" s="2" t="n">
        <v>7</v>
      </c>
      <c r="B902" s="2" t="n">
        <v>7801</v>
      </c>
      <c r="C902" s="2" t="inlineStr">
        <is>
          <t>ATIVIDADE OP. EMP.</t>
        </is>
      </c>
      <c r="D902" s="2" t="n">
        <v>372534</v>
      </c>
      <c r="E902" s="2" t="inlineStr">
        <is>
          <t>HELIO HELIO TORRES NOGUEIRA</t>
        </is>
      </c>
      <c r="F902" s="2" t="n">
        <v>986</v>
      </c>
      <c r="G902" s="2" t="n">
        <v>177.41</v>
      </c>
      <c r="H902" s="2" t="n">
        <v>6</v>
      </c>
      <c r="I902" s="2" t="n">
        <v>0</v>
      </c>
      <c r="J902" s="2" t="inlineStr">
        <is>
          <t>GPA</t>
        </is>
      </c>
    </row>
    <row r="903">
      <c r="A903" s="2" t="n">
        <v>7</v>
      </c>
      <c r="B903" s="2" t="n">
        <v>7801</v>
      </c>
      <c r="C903" s="2" t="inlineStr">
        <is>
          <t>ATIVIDADE OP. EMP.</t>
        </is>
      </c>
      <c r="D903" s="2" t="n">
        <v>3733661</v>
      </c>
      <c r="E903" s="2" t="inlineStr">
        <is>
          <t>Bruno Dias Pereira</t>
        </is>
      </c>
      <c r="F903" s="2" t="n">
        <v>1937</v>
      </c>
      <c r="G903" s="2" t="n">
        <v>196.52</v>
      </c>
      <c r="H903" s="2" t="n">
        <v>10</v>
      </c>
      <c r="I903" s="2" t="n">
        <v>0</v>
      </c>
      <c r="J903" s="2" t="inlineStr">
        <is>
          <t>GPA</t>
        </is>
      </c>
    </row>
    <row r="904">
      <c r="A904" s="2" t="n">
        <v>7</v>
      </c>
      <c r="B904" s="2" t="n">
        <v>7801</v>
      </c>
      <c r="C904" s="2" t="inlineStr">
        <is>
          <t>ATIVIDADE OP. EMP.</t>
        </is>
      </c>
      <c r="D904" s="2" t="n">
        <v>377972</v>
      </c>
      <c r="E904" s="2" t="inlineStr">
        <is>
          <t>Paulo Duarte Pereira</t>
        </is>
      </c>
      <c r="F904" s="2" t="n">
        <v>1023</v>
      </c>
      <c r="G904" s="2" t="n">
        <v>125.45</v>
      </c>
      <c r="H904" s="2" t="n">
        <v>8</v>
      </c>
      <c r="I904" s="2" t="n">
        <v>0</v>
      </c>
      <c r="J904" s="2" t="inlineStr">
        <is>
          <t>GPA</t>
        </is>
      </c>
    </row>
    <row r="905">
      <c r="A905" s="2" t="n">
        <v>7</v>
      </c>
      <c r="B905" s="2" t="n">
        <v>7801</v>
      </c>
      <c r="C905" s="2" t="inlineStr">
        <is>
          <t>ATIVIDADE OP. EMP.</t>
        </is>
      </c>
      <c r="D905" s="2" t="n">
        <v>379145</v>
      </c>
      <c r="E905" s="2" t="inlineStr">
        <is>
          <t>Valmir Da Mota Pinheiro</t>
        </is>
      </c>
      <c r="F905" s="2" t="n">
        <v>67</v>
      </c>
      <c r="G905" s="2" t="n">
        <v>5.68</v>
      </c>
      <c r="H905" s="2" t="n">
        <v>12</v>
      </c>
      <c r="I905" s="2" t="n">
        <v>0</v>
      </c>
      <c r="J905" s="2" t="inlineStr">
        <is>
          <t>GPA</t>
        </is>
      </c>
    </row>
    <row r="906">
      <c r="A906" s="2" t="n">
        <v>7</v>
      </c>
      <c r="B906" s="2" t="n">
        <v>7801</v>
      </c>
      <c r="C906" s="2" t="inlineStr">
        <is>
          <t>SEPARACAO</t>
        </is>
      </c>
      <c r="D906" s="2" t="n">
        <v>3802728</v>
      </c>
      <c r="E906" s="2" t="inlineStr">
        <is>
          <t>Demetrios Goncalves De Souza</t>
        </is>
      </c>
      <c r="F906" s="2" t="n">
        <v>22</v>
      </c>
      <c r="G906" s="2" t="n">
        <v>1.89</v>
      </c>
      <c r="H906" s="2" t="n">
        <v>12</v>
      </c>
      <c r="I906" s="2" t="n">
        <v>0</v>
      </c>
      <c r="J906" s="2" t="inlineStr">
        <is>
          <t>GPA</t>
        </is>
      </c>
    </row>
    <row r="907">
      <c r="A907" s="2" t="n">
        <v>7</v>
      </c>
      <c r="B907" s="2" t="n">
        <v>7801</v>
      </c>
      <c r="C907" s="2" t="inlineStr">
        <is>
          <t>ATIVIDADE OP. EMP.</t>
        </is>
      </c>
      <c r="D907" s="2" t="n">
        <v>384213</v>
      </c>
      <c r="E907" s="2" t="inlineStr">
        <is>
          <t>Antonio Carlos Dos Santos Do Bomfim Alves</t>
        </is>
      </c>
      <c r="F907" s="2" t="n">
        <v>1773</v>
      </c>
      <c r="G907" s="2" t="n">
        <v>144.67</v>
      </c>
      <c r="H907" s="2" t="n">
        <v>12</v>
      </c>
      <c r="I907" s="2" t="n">
        <v>0</v>
      </c>
      <c r="J907" s="2" t="inlineStr">
        <is>
          <t>GPA</t>
        </is>
      </c>
    </row>
    <row r="908">
      <c r="A908" s="2" t="n">
        <v>7</v>
      </c>
      <c r="B908" s="2" t="n">
        <v>7801</v>
      </c>
      <c r="C908" s="2" t="inlineStr">
        <is>
          <t>ATIVIDADE OP. EMP.</t>
        </is>
      </c>
      <c r="D908" s="2" t="n">
        <v>392080</v>
      </c>
      <c r="E908" s="2" t="inlineStr">
        <is>
          <t>Maria Jose Ferreira Lima</t>
        </is>
      </c>
      <c r="F908" s="2" t="n">
        <v>1084</v>
      </c>
      <c r="G908" s="2" t="n">
        <v>178.84</v>
      </c>
      <c r="H908" s="2" t="n">
        <v>6</v>
      </c>
      <c r="I908" s="2" t="n">
        <v>0</v>
      </c>
      <c r="J908" s="2" t="inlineStr">
        <is>
          <t>GPA</t>
        </is>
      </c>
    </row>
    <row r="909">
      <c r="A909" s="2" t="n">
        <v>7</v>
      </c>
      <c r="B909" s="2" t="n">
        <v>7801</v>
      </c>
      <c r="C909" s="2" t="inlineStr">
        <is>
          <t>ATIVIDADE OP. EMP.</t>
        </is>
      </c>
      <c r="D909" s="2" t="n">
        <v>392172</v>
      </c>
      <c r="E909" s="2" t="inlineStr">
        <is>
          <t>Francilon Izidio Da Silva</t>
        </is>
      </c>
      <c r="F909" s="2" t="n">
        <v>1450</v>
      </c>
      <c r="G909" s="2" t="n">
        <v>150.99</v>
      </c>
      <c r="H909" s="2" t="n">
        <v>10</v>
      </c>
      <c r="I909" s="2" t="n">
        <v>0</v>
      </c>
      <c r="J909" s="2" t="inlineStr">
        <is>
          <t>GPA</t>
        </is>
      </c>
    </row>
    <row r="910">
      <c r="A910" s="2" t="n">
        <v>7</v>
      </c>
      <c r="B910" s="2" t="n">
        <v>7801</v>
      </c>
      <c r="C910" s="2" t="inlineStr">
        <is>
          <t>CARREGAMENTO</t>
        </is>
      </c>
      <c r="D910" s="2" t="n">
        <v>3931820</v>
      </c>
      <c r="E910" s="2" t="inlineStr">
        <is>
          <t>Emerson Vitor De Araujo</t>
        </is>
      </c>
      <c r="F910" s="2" t="n">
        <v>140</v>
      </c>
      <c r="G910" s="2" t="n">
        <v>5.5</v>
      </c>
      <c r="H910" s="2" t="n">
        <v>25</v>
      </c>
      <c r="I910" s="2" t="n">
        <v>0</v>
      </c>
      <c r="J910" s="2" t="inlineStr">
        <is>
          <t>GPA</t>
        </is>
      </c>
    </row>
    <row r="911">
      <c r="A911" s="2" t="n">
        <v>7</v>
      </c>
      <c r="B911" s="2" t="n">
        <v>7801</v>
      </c>
      <c r="C911" s="2" t="inlineStr">
        <is>
          <t>SEPARACAO</t>
        </is>
      </c>
      <c r="D911" s="2" t="n">
        <v>3931820</v>
      </c>
      <c r="E911" s="2" t="inlineStr">
        <is>
          <t>Emerson Vitor De Araujo</t>
        </is>
      </c>
      <c r="F911" s="2" t="n">
        <v>95</v>
      </c>
      <c r="G911" s="2" t="n">
        <v>4.2</v>
      </c>
      <c r="H911" s="2" t="n">
        <v>23</v>
      </c>
      <c r="I911" s="2" t="n">
        <v>0</v>
      </c>
      <c r="J911" s="2" t="inlineStr">
        <is>
          <t>GPA</t>
        </is>
      </c>
    </row>
    <row r="912">
      <c r="A912" s="2" t="n">
        <v>7</v>
      </c>
      <c r="B912" s="2" t="n">
        <v>7801</v>
      </c>
      <c r="C912" s="2" t="inlineStr">
        <is>
          <t>ATIVIDADE OP. EMP.</t>
        </is>
      </c>
      <c r="D912" s="2" t="n">
        <v>398208</v>
      </c>
      <c r="E912" s="2" t="inlineStr">
        <is>
          <t>Jardel Dos Santos Reis</t>
        </is>
      </c>
      <c r="F912" s="2" t="n">
        <v>2898</v>
      </c>
      <c r="G912" s="2" t="n">
        <v>103.15</v>
      </c>
      <c r="H912" s="2" t="n">
        <v>28</v>
      </c>
      <c r="I912" s="2" t="n">
        <v>0</v>
      </c>
      <c r="J912" s="2" t="inlineStr">
        <is>
          <t>GPA</t>
        </is>
      </c>
    </row>
    <row r="913">
      <c r="A913" s="2" t="n">
        <v>7</v>
      </c>
      <c r="B913" s="2" t="n">
        <v>7801</v>
      </c>
      <c r="C913" s="2" t="inlineStr">
        <is>
          <t>SEPARACAO</t>
        </is>
      </c>
      <c r="D913" s="2" t="n">
        <v>398208</v>
      </c>
      <c r="E913" s="2" t="inlineStr">
        <is>
          <t>Jardel Dos Santos Reis</t>
        </is>
      </c>
      <c r="F913" s="2" t="n">
        <v>156</v>
      </c>
      <c r="G913" s="2" t="n">
        <v>4.19</v>
      </c>
      <c r="H913" s="2" t="n">
        <v>37</v>
      </c>
      <c r="I913" s="2" t="n">
        <v>0</v>
      </c>
      <c r="J913" s="2" t="inlineStr">
        <is>
          <t>GPA</t>
        </is>
      </c>
    </row>
    <row r="914">
      <c r="A914" s="2" t="n">
        <v>7</v>
      </c>
      <c r="B914" s="2" t="n">
        <v>7801</v>
      </c>
      <c r="C914" s="2" t="inlineStr">
        <is>
          <t>ATIVIDADE OP. EMP.</t>
        </is>
      </c>
      <c r="D914" s="2" t="n">
        <v>40010899</v>
      </c>
      <c r="E914" s="2" t="inlineStr">
        <is>
          <t>Rafael Dos Santos Clementino</t>
        </is>
      </c>
      <c r="F914" s="2" t="n">
        <v>16</v>
      </c>
      <c r="G914" s="2" t="n">
        <v>1.68</v>
      </c>
      <c r="H914" s="2" t="n">
        <v>10</v>
      </c>
      <c r="I914" s="2" t="n">
        <v>0</v>
      </c>
      <c r="J914" s="2" t="inlineStr">
        <is>
          <t>GPA</t>
        </is>
      </c>
    </row>
    <row r="915">
      <c r="A915" s="2" t="n">
        <v>7</v>
      </c>
      <c r="B915" s="2" t="n">
        <v>7801</v>
      </c>
      <c r="C915" s="2" t="inlineStr">
        <is>
          <t>CARREGAMENTO</t>
        </is>
      </c>
      <c r="D915" s="2" t="n">
        <v>40017117</v>
      </c>
      <c r="E915" s="2" t="inlineStr">
        <is>
          <t>Jose Elenilson De Sousa</t>
        </is>
      </c>
      <c r="F915" s="2" t="n">
        <v>533</v>
      </c>
      <c r="G915" s="2" t="n">
        <v>23.93</v>
      </c>
      <c r="H915" s="2" t="n">
        <v>22</v>
      </c>
      <c r="I915" s="2" t="n">
        <v>0</v>
      </c>
      <c r="J915" s="2" t="inlineStr">
        <is>
          <t>GPA</t>
        </is>
      </c>
    </row>
    <row r="916">
      <c r="A916" s="2" t="n">
        <v>7</v>
      </c>
      <c r="B916" s="2" t="n">
        <v>7801</v>
      </c>
      <c r="C916" s="2" t="inlineStr">
        <is>
          <t>ATIVIDADE OP. EMP.</t>
        </is>
      </c>
      <c r="D916" s="2" t="n">
        <v>402947</v>
      </c>
      <c r="E916" s="2" t="inlineStr">
        <is>
          <t>Dayane Lima De Souza</t>
        </is>
      </c>
      <c r="F916" s="2" t="n">
        <v>943</v>
      </c>
      <c r="G916" s="2" t="n">
        <v>121.97</v>
      </c>
      <c r="H916" s="2" t="n">
        <v>8</v>
      </c>
      <c r="I916" s="2" t="n">
        <v>0</v>
      </c>
      <c r="J916" s="2" t="inlineStr">
        <is>
          <t>GPA</t>
        </is>
      </c>
    </row>
    <row r="917">
      <c r="A917" s="2" t="n">
        <v>7</v>
      </c>
      <c r="B917" s="2" t="n">
        <v>7801</v>
      </c>
      <c r="C917" s="2" t="inlineStr">
        <is>
          <t>SEPARACAO</t>
        </is>
      </c>
      <c r="D917" s="2" t="n">
        <v>4049144</v>
      </c>
      <c r="E917" s="2" t="inlineStr">
        <is>
          <t>JOSE OLIVEIRA</t>
        </is>
      </c>
      <c r="F917" s="2" t="n">
        <v>8673</v>
      </c>
      <c r="G917" s="2" t="n">
        <v>161.62</v>
      </c>
      <c r="H917" s="2" t="n">
        <v>54</v>
      </c>
      <c r="I917" s="2" t="n">
        <v>0</v>
      </c>
      <c r="J917" s="2" t="inlineStr">
        <is>
          <t>GPA</t>
        </is>
      </c>
    </row>
    <row r="918">
      <c r="A918" s="2" t="n">
        <v>7</v>
      </c>
      <c r="B918" s="2" t="n">
        <v>7801</v>
      </c>
      <c r="C918" s="2" t="inlineStr">
        <is>
          <t>ATIVIDADE OP. EMP.</t>
        </is>
      </c>
      <c r="D918" s="2" t="n">
        <v>410092</v>
      </c>
      <c r="E918" s="2" t="inlineStr">
        <is>
          <t>Edinei Rodrigues Pereira</t>
        </is>
      </c>
      <c r="F918" s="2" t="n">
        <v>1727</v>
      </c>
      <c r="G918" s="2" t="n">
        <v>164.02</v>
      </c>
      <c r="H918" s="2" t="n">
        <v>11</v>
      </c>
      <c r="I918" s="2" t="n">
        <v>0</v>
      </c>
      <c r="J918" s="2" t="inlineStr">
        <is>
          <t>GPA</t>
        </is>
      </c>
    </row>
    <row r="919">
      <c r="A919" s="2" t="n">
        <v>7</v>
      </c>
      <c r="B919" s="2" t="n">
        <v>7801</v>
      </c>
      <c r="C919" s="2" t="inlineStr">
        <is>
          <t>ATIVIDADE OP. EMP.</t>
        </is>
      </c>
      <c r="D919" s="2" t="n">
        <v>4115902</v>
      </c>
      <c r="E919" s="2" t="inlineStr">
        <is>
          <t>NOEL GOMES DA SILVA</t>
        </is>
      </c>
      <c r="F919" s="2" t="n">
        <v>348</v>
      </c>
      <c r="G919" s="2" t="n">
        <v>88.91</v>
      </c>
      <c r="H919" s="2" t="n">
        <v>4</v>
      </c>
      <c r="I919" s="2" t="n">
        <v>0</v>
      </c>
      <c r="J919" s="2" t="inlineStr">
        <is>
          <t>GPA</t>
        </is>
      </c>
    </row>
    <row r="920">
      <c r="A920" s="2" t="n">
        <v>7</v>
      </c>
      <c r="B920" s="2" t="n">
        <v>7801</v>
      </c>
      <c r="C920" s="2" t="inlineStr">
        <is>
          <t>PUXADA RECEB</t>
        </is>
      </c>
      <c r="D920" s="2" t="n">
        <v>4116852</v>
      </c>
      <c r="E920" s="2" t="inlineStr">
        <is>
          <t>Alecandra De Melo De Oliveira</t>
        </is>
      </c>
      <c r="F920" s="2" t="n">
        <v>1551</v>
      </c>
      <c r="G920" s="2" t="n">
        <v>133.1</v>
      </c>
      <c r="H920" s="2" t="n">
        <v>12</v>
      </c>
      <c r="I920" s="2" t="n">
        <v>0</v>
      </c>
      <c r="J920" s="2" t="inlineStr">
        <is>
          <t>GPA</t>
        </is>
      </c>
    </row>
    <row r="921">
      <c r="A921" s="2" t="n">
        <v>7</v>
      </c>
      <c r="B921" s="2" t="n">
        <v>7801</v>
      </c>
      <c r="C921" s="2" t="inlineStr">
        <is>
          <t>SEPARACAO</t>
        </is>
      </c>
      <c r="D921" s="2" t="n">
        <v>4116852</v>
      </c>
      <c r="E921" s="2" t="inlineStr">
        <is>
          <t>Alecandra De Melo De Oliveira</t>
        </is>
      </c>
      <c r="F921" s="2" t="n">
        <v>511</v>
      </c>
      <c r="G921" s="2" t="n">
        <v>20.2</v>
      </c>
      <c r="H921" s="2" t="n">
        <v>25</v>
      </c>
      <c r="I921" s="2" t="n">
        <v>0</v>
      </c>
      <c r="J921" s="2" t="inlineStr">
        <is>
          <t>GPA</t>
        </is>
      </c>
    </row>
    <row r="922">
      <c r="A922" s="2" t="n">
        <v>7</v>
      </c>
      <c r="B922" s="2" t="n">
        <v>7801</v>
      </c>
      <c r="C922" s="2" t="inlineStr">
        <is>
          <t>ATIVIDADE OP. EMP.</t>
        </is>
      </c>
      <c r="D922" s="2" t="n">
        <v>41205</v>
      </c>
      <c r="E922" s="2" t="inlineStr">
        <is>
          <t>Sergio Reis Andrade</t>
        </is>
      </c>
      <c r="F922" s="2" t="n">
        <v>406</v>
      </c>
      <c r="G922" s="2" t="n">
        <v>140.67</v>
      </c>
      <c r="H922" s="2" t="n">
        <v>3</v>
      </c>
      <c r="I922" s="2" t="n">
        <v>0</v>
      </c>
      <c r="J922" s="2" t="inlineStr">
        <is>
          <t>GPA</t>
        </is>
      </c>
    </row>
    <row r="923">
      <c r="A923" s="2" t="n">
        <v>7</v>
      </c>
      <c r="B923" s="2" t="n">
        <v>7801</v>
      </c>
      <c r="C923" s="2" t="inlineStr">
        <is>
          <t>PUXADA RECEB</t>
        </is>
      </c>
      <c r="D923" s="2" t="n">
        <v>4143434</v>
      </c>
      <c r="E923" s="2" t="inlineStr">
        <is>
          <t>LEANDRO GONCALVES DE SALES</t>
        </is>
      </c>
      <c r="F923" s="2" t="n">
        <v>11</v>
      </c>
      <c r="G923" s="2" t="n">
        <v>1.25</v>
      </c>
      <c r="H923" s="2" t="n">
        <v>9</v>
      </c>
      <c r="I923" s="2" t="n">
        <v>0</v>
      </c>
      <c r="J923" s="2" t="inlineStr">
        <is>
          <t>GPA</t>
        </is>
      </c>
    </row>
    <row r="924">
      <c r="A924" s="2" t="n">
        <v>7</v>
      </c>
      <c r="B924" s="2" t="n">
        <v>7801</v>
      </c>
      <c r="C924" s="2" t="inlineStr">
        <is>
          <t>ATIVIDADE OP. EMP.</t>
        </is>
      </c>
      <c r="D924" s="2" t="n">
        <v>414798</v>
      </c>
      <c r="E924" s="2" t="inlineStr">
        <is>
          <t>HENDRIX RENAN TIAGO DE SOUSA</t>
        </is>
      </c>
      <c r="F924" s="2" t="n">
        <v>394</v>
      </c>
      <c r="G924" s="2" t="n">
        <v>45.78</v>
      </c>
      <c r="H924" s="2" t="n">
        <v>9</v>
      </c>
      <c r="I924" s="2" t="n">
        <v>0</v>
      </c>
      <c r="J924" s="2" t="inlineStr">
        <is>
          <t>GPA</t>
        </is>
      </c>
    </row>
    <row r="925">
      <c r="A925" s="2" t="n">
        <v>7</v>
      </c>
      <c r="B925" s="2" t="n">
        <v>7801</v>
      </c>
      <c r="C925" s="2" t="inlineStr">
        <is>
          <t>ATIVIDADE OP. EMP.</t>
        </is>
      </c>
      <c r="D925" s="2" t="n">
        <v>4151712</v>
      </c>
      <c r="E925" s="2" t="inlineStr">
        <is>
          <t>REGINALDO SOUZA LACERDA</t>
        </is>
      </c>
      <c r="F925" s="2" t="n">
        <v>859</v>
      </c>
      <c r="G925" s="2" t="n">
        <v>183.92</v>
      </c>
      <c r="H925" s="2" t="n">
        <v>5</v>
      </c>
      <c r="I925" s="2" t="n">
        <v>0</v>
      </c>
      <c r="J925" s="2" t="inlineStr">
        <is>
          <t>GPA</t>
        </is>
      </c>
    </row>
    <row r="926">
      <c r="A926" s="2" t="n">
        <v>7</v>
      </c>
      <c r="B926" s="2" t="n">
        <v>7801</v>
      </c>
      <c r="C926" s="2" t="inlineStr">
        <is>
          <t>PUXADA RECEB</t>
        </is>
      </c>
      <c r="D926" s="2" t="n">
        <v>4163060</v>
      </c>
      <c r="E926" s="2" t="inlineStr">
        <is>
          <t>WALLISON JONH COSTA SOUSA</t>
        </is>
      </c>
      <c r="F926" s="2" t="n">
        <v>114</v>
      </c>
      <c r="G926" s="2" t="n">
        <v>14.13</v>
      </c>
      <c r="H926" s="2" t="n">
        <v>8</v>
      </c>
      <c r="I926" s="2" t="n">
        <v>0</v>
      </c>
      <c r="J926" s="2" t="inlineStr">
        <is>
          <t>GPA</t>
        </is>
      </c>
    </row>
    <row r="927">
      <c r="A927" s="2" t="n">
        <v>7</v>
      </c>
      <c r="B927" s="2" t="n">
        <v>7801</v>
      </c>
      <c r="C927" s="2" t="inlineStr">
        <is>
          <t>RECEBIMENTO</t>
        </is>
      </c>
      <c r="D927" s="2" t="n">
        <v>4163060</v>
      </c>
      <c r="E927" s="2" t="inlineStr">
        <is>
          <t>WALLISON JONH COSTA SOUSA</t>
        </is>
      </c>
      <c r="F927" s="2" t="n">
        <v>3454</v>
      </c>
      <c r="G927" s="2" t="n">
        <v>131.19</v>
      </c>
      <c r="H927" s="2" t="n">
        <v>26</v>
      </c>
      <c r="I927" s="2" t="n">
        <v>0</v>
      </c>
      <c r="J927" s="2" t="inlineStr">
        <is>
          <t>GPA</t>
        </is>
      </c>
    </row>
    <row r="928">
      <c r="A928" s="2" t="n">
        <v>7</v>
      </c>
      <c r="B928" s="2" t="n">
        <v>7801</v>
      </c>
      <c r="C928" s="2" t="inlineStr">
        <is>
          <t>ATIVIDADE OP. EMP.</t>
        </is>
      </c>
      <c r="D928" s="2" t="n">
        <v>416364</v>
      </c>
      <c r="E928" s="2" t="inlineStr">
        <is>
          <t>Luciano Alves De Barros</t>
        </is>
      </c>
      <c r="F928" s="2" t="n">
        <v>1449</v>
      </c>
      <c r="G928" s="2" t="n">
        <v>175.48</v>
      </c>
      <c r="H928" s="2" t="n">
        <v>8</v>
      </c>
      <c r="I928" s="2" t="n">
        <v>0</v>
      </c>
      <c r="J928" s="2" t="inlineStr">
        <is>
          <t>GPA</t>
        </is>
      </c>
    </row>
    <row r="929">
      <c r="A929" s="2" t="n">
        <v>7</v>
      </c>
      <c r="B929" s="2" t="n">
        <v>7801</v>
      </c>
      <c r="C929" s="2" t="inlineStr">
        <is>
          <t>ATIVIDADE OP. EMP.</t>
        </is>
      </c>
      <c r="D929" s="2" t="n">
        <v>419854</v>
      </c>
      <c r="E929" s="2" t="inlineStr">
        <is>
          <t>Edson Araujo Da Silva</t>
        </is>
      </c>
      <c r="F929" s="2" t="n">
        <v>1249</v>
      </c>
      <c r="G929" s="2" t="n">
        <v>156.36</v>
      </c>
      <c r="H929" s="2" t="n">
        <v>8</v>
      </c>
      <c r="I929" s="2" t="n">
        <v>0</v>
      </c>
      <c r="J929" s="2" t="inlineStr">
        <is>
          <t>GPA</t>
        </is>
      </c>
    </row>
    <row r="930">
      <c r="A930" s="2" t="n">
        <v>7</v>
      </c>
      <c r="B930" s="2" t="n">
        <v>7801</v>
      </c>
      <c r="C930" s="2" t="inlineStr">
        <is>
          <t>CARREGAMENTO</t>
        </is>
      </c>
      <c r="D930" s="2" t="n">
        <v>4199260</v>
      </c>
      <c r="E930" s="2" t="inlineStr">
        <is>
          <t>MARCIO SOUSA DA SILVA</t>
        </is>
      </c>
      <c r="F930" s="2" t="n">
        <v>75</v>
      </c>
      <c r="G930" s="2" t="n">
        <v>25.62</v>
      </c>
      <c r="H930" s="2" t="n">
        <v>3</v>
      </c>
      <c r="I930" s="2" t="n">
        <v>0</v>
      </c>
      <c r="J930" s="2" t="inlineStr">
        <is>
          <t>GPA</t>
        </is>
      </c>
    </row>
    <row r="931">
      <c r="A931" s="2" t="n">
        <v>7</v>
      </c>
      <c r="B931" s="2" t="n">
        <v>7801</v>
      </c>
      <c r="C931" s="2" t="inlineStr">
        <is>
          <t>CARREGAMENTO</t>
        </is>
      </c>
      <c r="D931" s="2" t="n">
        <v>4200152</v>
      </c>
      <c r="E931" s="2" t="inlineStr">
        <is>
          <t>Fernando Aparecido Santos Ferreira</t>
        </is>
      </c>
      <c r="F931" s="2" t="n">
        <v>110</v>
      </c>
      <c r="G931" s="2" t="n">
        <v>3.46</v>
      </c>
      <c r="H931" s="2" t="n">
        <v>32</v>
      </c>
      <c r="I931" s="2" t="n">
        <v>0</v>
      </c>
      <c r="J931" s="2" t="inlineStr">
        <is>
          <t>GPA</t>
        </is>
      </c>
    </row>
    <row r="932">
      <c r="A932" s="2" t="n">
        <v>7</v>
      </c>
      <c r="B932" s="2" t="n">
        <v>7801</v>
      </c>
      <c r="C932" s="2" t="inlineStr">
        <is>
          <t>CARREGAMENTO</t>
        </is>
      </c>
      <c r="D932" s="2" t="n">
        <v>422119</v>
      </c>
      <c r="E932" s="2" t="inlineStr">
        <is>
          <t>Tatiana De Jesus Prado Silva</t>
        </is>
      </c>
      <c r="F932" s="2" t="n">
        <v>268</v>
      </c>
      <c r="G932" s="2" t="n">
        <v>36.28</v>
      </c>
      <c r="H932" s="2" t="n">
        <v>7</v>
      </c>
      <c r="I932" s="2" t="n">
        <v>0</v>
      </c>
      <c r="J932" s="2" t="inlineStr">
        <is>
          <t>GPA</t>
        </is>
      </c>
    </row>
    <row r="933">
      <c r="A933" s="2" t="n">
        <v>7</v>
      </c>
      <c r="B933" s="2" t="n">
        <v>7801</v>
      </c>
      <c r="C933" s="2" t="inlineStr">
        <is>
          <t>RECEBIMENTO</t>
        </is>
      </c>
      <c r="D933" s="2" t="n">
        <v>422170</v>
      </c>
      <c r="E933" s="2" t="inlineStr">
        <is>
          <t>Joselina Maria Dos Santos Viana</t>
        </is>
      </c>
      <c r="F933" s="2" t="n">
        <v>3674</v>
      </c>
      <c r="G933" s="2" t="n">
        <v>160.16</v>
      </c>
      <c r="H933" s="2" t="n">
        <v>23</v>
      </c>
      <c r="I933" s="2" t="n">
        <v>0</v>
      </c>
      <c r="J933" s="2" t="inlineStr">
        <is>
          <t>GPA</t>
        </is>
      </c>
    </row>
    <row r="934">
      <c r="A934" s="2" t="n">
        <v>7</v>
      </c>
      <c r="B934" s="2" t="n">
        <v>7801</v>
      </c>
      <c r="C934" s="2" t="inlineStr">
        <is>
          <t>ATIVIDADE OP. EMP.</t>
        </is>
      </c>
      <c r="D934" s="2" t="n">
        <v>425610</v>
      </c>
      <c r="E934" s="2" t="inlineStr">
        <is>
          <t>Tatiane Assis De Santana</t>
        </is>
      </c>
      <c r="F934" s="2" t="n">
        <v>362</v>
      </c>
      <c r="G934" s="2" t="n">
        <v>71.92</v>
      </c>
      <c r="H934" s="2" t="n">
        <v>5</v>
      </c>
      <c r="I934" s="2" t="n">
        <v>0</v>
      </c>
      <c r="J934" s="2" t="inlineStr">
        <is>
          <t>GPA</t>
        </is>
      </c>
    </row>
    <row r="935">
      <c r="A935" s="2" t="n">
        <v>7</v>
      </c>
      <c r="B935" s="2" t="n">
        <v>7801</v>
      </c>
      <c r="C935" s="2" t="inlineStr">
        <is>
          <t>PUXADA RECEB</t>
        </is>
      </c>
      <c r="D935" s="2" t="n">
        <v>4256786</v>
      </c>
      <c r="E935" s="2" t="inlineStr">
        <is>
          <t>Leonardo Batista Da Silva</t>
        </is>
      </c>
      <c r="F935" s="2" t="n">
        <v>278</v>
      </c>
      <c r="G935" s="2" t="n">
        <v>27.29</v>
      </c>
      <c r="H935" s="2" t="n">
        <v>10</v>
      </c>
      <c r="I935" s="2" t="n">
        <v>0</v>
      </c>
      <c r="J935" s="2" t="inlineStr">
        <is>
          <t>GPA</t>
        </is>
      </c>
    </row>
    <row r="936">
      <c r="A936" s="2" t="n">
        <v>7</v>
      </c>
      <c r="B936" s="2" t="n">
        <v>7801</v>
      </c>
      <c r="C936" s="2" t="inlineStr">
        <is>
          <t>SEPARACAO</t>
        </is>
      </c>
      <c r="D936" s="2" t="n">
        <v>4256786</v>
      </c>
      <c r="E936" s="2" t="inlineStr">
        <is>
          <t>Leonardo Batista Da Silva</t>
        </is>
      </c>
      <c r="F936" s="2" t="n">
        <v>194</v>
      </c>
      <c r="G936" s="2" t="n">
        <v>5.57</v>
      </c>
      <c r="H936" s="2" t="n">
        <v>35</v>
      </c>
      <c r="I936" s="2" t="n">
        <v>0</v>
      </c>
      <c r="J936" s="2" t="inlineStr">
        <is>
          <t>GPA</t>
        </is>
      </c>
    </row>
    <row r="937">
      <c r="A937" s="2" t="n">
        <v>7</v>
      </c>
      <c r="B937" s="2" t="n">
        <v>7801</v>
      </c>
      <c r="C937" s="2" t="inlineStr">
        <is>
          <t>PUXADA RECEB</t>
        </is>
      </c>
      <c r="D937" s="2" t="n">
        <v>4257901</v>
      </c>
      <c r="E937" s="2" t="inlineStr">
        <is>
          <t>Jefferson Luiz Araujo Da Silva</t>
        </is>
      </c>
      <c r="F937" s="2" t="n">
        <v>2524</v>
      </c>
      <c r="G937" s="2" t="n">
        <v>128.58</v>
      </c>
      <c r="H937" s="2" t="n">
        <v>20</v>
      </c>
      <c r="I937" s="2" t="n">
        <v>0</v>
      </c>
      <c r="J937" s="2" t="inlineStr">
        <is>
          <t>GPA</t>
        </is>
      </c>
    </row>
    <row r="938">
      <c r="A938" s="2" t="n">
        <v>7</v>
      </c>
      <c r="B938" s="2" t="n">
        <v>7801</v>
      </c>
      <c r="C938" s="2" t="inlineStr">
        <is>
          <t>SEPARACAO</t>
        </is>
      </c>
      <c r="D938" s="2" t="n">
        <v>4257901</v>
      </c>
      <c r="E938" s="2" t="inlineStr">
        <is>
          <t>Jefferson Luiz Araujo Da Silva</t>
        </is>
      </c>
      <c r="F938" s="2" t="n">
        <v>544</v>
      </c>
      <c r="G938" s="2" t="n">
        <v>18.05</v>
      </c>
      <c r="H938" s="2" t="n">
        <v>30</v>
      </c>
      <c r="I938" s="2" t="n">
        <v>0</v>
      </c>
      <c r="J938" s="2" t="inlineStr">
        <is>
          <t>GPA</t>
        </is>
      </c>
    </row>
    <row r="939">
      <c r="A939" s="2" t="n">
        <v>7</v>
      </c>
      <c r="B939" s="2" t="n">
        <v>7801</v>
      </c>
      <c r="C939" s="2" t="inlineStr">
        <is>
          <t>SEPARACAO</t>
        </is>
      </c>
      <c r="D939" s="2" t="n">
        <v>4258355</v>
      </c>
      <c r="E939" s="2" t="inlineStr">
        <is>
          <t>ERICO APARECIDO DE SOUZA</t>
        </is>
      </c>
      <c r="F939" s="2" t="n">
        <v>3010</v>
      </c>
      <c r="G939" s="2" t="n">
        <v>58.99</v>
      </c>
      <c r="H939" s="2" t="n">
        <v>51</v>
      </c>
      <c r="I939" s="2" t="n">
        <v>0</v>
      </c>
      <c r="J939" s="2" t="inlineStr">
        <is>
          <t>GPA</t>
        </is>
      </c>
    </row>
    <row r="940">
      <c r="A940" s="2" t="n">
        <v>7</v>
      </c>
      <c r="B940" s="2" t="n">
        <v>7801</v>
      </c>
      <c r="C940" s="2" t="inlineStr">
        <is>
          <t>ATIVIDADE OP. EMP.</t>
        </is>
      </c>
      <c r="D940" s="2" t="n">
        <v>427308</v>
      </c>
      <c r="E940" s="2" t="inlineStr">
        <is>
          <t>Jilson Stankievicz</t>
        </is>
      </c>
      <c r="F940" s="2" t="n">
        <v>1765</v>
      </c>
      <c r="G940" s="2" t="n">
        <v>123.37</v>
      </c>
      <c r="H940" s="2" t="n">
        <v>14</v>
      </c>
      <c r="I940" s="2" t="n">
        <v>0</v>
      </c>
      <c r="J940" s="2" t="inlineStr">
        <is>
          <t>GPA</t>
        </is>
      </c>
    </row>
    <row r="941">
      <c r="A941" s="2" t="n">
        <v>7</v>
      </c>
      <c r="B941" s="2" t="n">
        <v>7801</v>
      </c>
      <c r="C941" s="2" t="inlineStr">
        <is>
          <t>PUXADA RECEB</t>
        </is>
      </c>
      <c r="D941" s="2" t="n">
        <v>439035</v>
      </c>
      <c r="E941" s="2" t="inlineStr">
        <is>
          <t>CRISTINA DA SILVA MATTOS</t>
        </is>
      </c>
      <c r="F941" s="2" t="n">
        <v>189</v>
      </c>
      <c r="G941" s="2" t="n">
        <v>12.63</v>
      </c>
      <c r="H941" s="2" t="n">
        <v>15</v>
      </c>
      <c r="I941" s="2" t="n">
        <v>0</v>
      </c>
      <c r="J941" s="2" t="inlineStr">
        <is>
          <t>GPA</t>
        </is>
      </c>
    </row>
    <row r="942">
      <c r="A942" s="2" t="n">
        <v>7</v>
      </c>
      <c r="B942" s="2" t="n">
        <v>7801</v>
      </c>
      <c r="C942" s="2" t="inlineStr">
        <is>
          <t>RECEBIMENTO</t>
        </is>
      </c>
      <c r="D942" s="2" t="n">
        <v>439035</v>
      </c>
      <c r="E942" s="2" t="inlineStr">
        <is>
          <t>CRISTINA DA SILVA MATTOS</t>
        </is>
      </c>
      <c r="F942" s="2" t="n">
        <v>482</v>
      </c>
      <c r="G942" s="2" t="n">
        <v>22.64</v>
      </c>
      <c r="H942" s="2" t="n">
        <v>21</v>
      </c>
      <c r="I942" s="2" t="n">
        <v>0</v>
      </c>
      <c r="J942" s="2" t="inlineStr">
        <is>
          <t>GPA</t>
        </is>
      </c>
    </row>
    <row r="943">
      <c r="A943" s="2" t="n">
        <v>7</v>
      </c>
      <c r="B943" s="2" t="n">
        <v>7801</v>
      </c>
      <c r="C943" s="2" t="inlineStr">
        <is>
          <t>CARREGAMENTO</t>
        </is>
      </c>
      <c r="D943" s="2" t="n">
        <v>440094</v>
      </c>
      <c r="E943" s="2" t="inlineStr">
        <is>
          <t>Adao De Jesus Rodrigues Da Silva</t>
        </is>
      </c>
      <c r="F943" s="2" t="n">
        <v>126</v>
      </c>
      <c r="G943" s="2" t="n">
        <v>3.57</v>
      </c>
      <c r="H943" s="2" t="n">
        <v>35</v>
      </c>
      <c r="I943" s="2" t="n">
        <v>0</v>
      </c>
      <c r="J943" s="2" t="inlineStr">
        <is>
          <t>GPA</t>
        </is>
      </c>
    </row>
    <row r="944">
      <c r="A944" s="2" t="n">
        <v>7</v>
      </c>
      <c r="B944" s="2" t="n">
        <v>7801</v>
      </c>
      <c r="C944" s="2" t="inlineStr">
        <is>
          <t>PUXADA RECEB</t>
        </is>
      </c>
      <c r="D944" s="2" t="n">
        <v>440094</v>
      </c>
      <c r="E944" s="2" t="inlineStr">
        <is>
          <t>Adao De Jesus Rodrigues Da Silva</t>
        </is>
      </c>
      <c r="F944" s="2" t="n">
        <v>180</v>
      </c>
      <c r="G944" s="2" t="n">
        <v>20.24</v>
      </c>
      <c r="H944" s="2" t="n">
        <v>9</v>
      </c>
      <c r="I944" s="2" t="n">
        <v>0</v>
      </c>
      <c r="J944" s="2" t="inlineStr">
        <is>
          <t>GPA</t>
        </is>
      </c>
    </row>
    <row r="945">
      <c r="A945" s="2" t="n">
        <v>7</v>
      </c>
      <c r="B945" s="2" t="n">
        <v>7801</v>
      </c>
      <c r="C945" s="2" t="inlineStr">
        <is>
          <t>RECEBIMENTO</t>
        </is>
      </c>
      <c r="D945" s="2" t="n">
        <v>440094</v>
      </c>
      <c r="E945" s="2" t="inlineStr">
        <is>
          <t>Adao De Jesus Rodrigues Da Silva</t>
        </is>
      </c>
      <c r="F945" s="2" t="n">
        <v>331</v>
      </c>
      <c r="G945" s="2" t="n">
        <v>50.93</v>
      </c>
      <c r="H945" s="2" t="n">
        <v>6</v>
      </c>
      <c r="I945" s="2" t="n">
        <v>0</v>
      </c>
      <c r="J945" s="2" t="inlineStr">
        <is>
          <t>GPA</t>
        </is>
      </c>
    </row>
    <row r="946">
      <c r="A946" s="2" t="n">
        <v>7</v>
      </c>
      <c r="B946" s="2" t="n">
        <v>7801</v>
      </c>
      <c r="C946" s="2" t="inlineStr">
        <is>
          <t>SEPARACAO</t>
        </is>
      </c>
      <c r="D946" s="2" t="n">
        <v>440094</v>
      </c>
      <c r="E946" s="2" t="inlineStr">
        <is>
          <t>Adao De Jesus Rodrigues Da Silva</t>
        </is>
      </c>
      <c r="F946" s="2" t="n">
        <v>3798</v>
      </c>
      <c r="G946" s="2" t="n">
        <v>56.83</v>
      </c>
      <c r="H946" s="2" t="n">
        <v>67</v>
      </c>
      <c r="I946" s="2" t="n">
        <v>0</v>
      </c>
      <c r="J946" s="2" t="inlineStr">
        <is>
          <t>GPA</t>
        </is>
      </c>
    </row>
    <row r="947">
      <c r="A947" s="2" t="n">
        <v>7</v>
      </c>
      <c r="B947" s="2" t="n">
        <v>7801</v>
      </c>
      <c r="C947" s="2" t="inlineStr">
        <is>
          <t>ATIVIDADE OP. EMP.</t>
        </is>
      </c>
      <c r="D947" s="2" t="n">
        <v>442548</v>
      </c>
      <c r="E947" s="2" t="inlineStr">
        <is>
          <t>FRANCILENE RODRIGUES DE SOUSA</t>
        </is>
      </c>
      <c r="F947" s="2" t="n">
        <v>1789</v>
      </c>
      <c r="G947" s="2" t="n">
        <v>170.37</v>
      </c>
      <c r="H947" s="2" t="n">
        <v>11</v>
      </c>
      <c r="I947" s="2" t="n">
        <v>0</v>
      </c>
      <c r="J947" s="2" t="inlineStr">
        <is>
          <t>GPA</t>
        </is>
      </c>
    </row>
    <row r="948">
      <c r="A948" s="2" t="n">
        <v>7</v>
      </c>
      <c r="B948" s="2" t="n">
        <v>7801</v>
      </c>
      <c r="C948" s="2" t="inlineStr">
        <is>
          <t>ATIVIDADE OP. EMP.</t>
        </is>
      </c>
      <c r="D948" s="2" t="n">
        <v>4456297</v>
      </c>
      <c r="E948" s="2" t="inlineStr">
        <is>
          <t>Claudinei Luna Diniz</t>
        </is>
      </c>
      <c r="F948" s="2" t="n">
        <v>1248</v>
      </c>
      <c r="G948" s="2" t="n">
        <v>87.51000000000001</v>
      </c>
      <c r="H948" s="2" t="n">
        <v>14</v>
      </c>
      <c r="I948" s="2" t="n">
        <v>0</v>
      </c>
      <c r="J948" s="2" t="inlineStr">
        <is>
          <t>GPA</t>
        </is>
      </c>
    </row>
    <row r="949">
      <c r="A949" s="2" t="n">
        <v>7</v>
      </c>
      <c r="B949" s="2" t="n">
        <v>7801</v>
      </c>
      <c r="C949" s="2" t="inlineStr">
        <is>
          <t>PUXADA RECEB</t>
        </is>
      </c>
      <c r="D949" s="2" t="n">
        <v>4463714</v>
      </c>
      <c r="E949" s="2" t="inlineStr">
        <is>
          <t>GILBERTO GIL SOARES CLEMENTE</t>
        </is>
      </c>
      <c r="F949" s="2" t="n">
        <v>4</v>
      </c>
      <c r="G949" s="2" t="n">
        <v>1.55</v>
      </c>
      <c r="H949" s="2" t="n">
        <v>3</v>
      </c>
      <c r="I949" s="2" t="n">
        <v>0</v>
      </c>
      <c r="J949" s="2" t="inlineStr">
        <is>
          <t>GPA</t>
        </is>
      </c>
    </row>
    <row r="950">
      <c r="A950" s="2" t="n">
        <v>7</v>
      </c>
      <c r="B950" s="2" t="n">
        <v>7801</v>
      </c>
      <c r="C950" s="2" t="inlineStr">
        <is>
          <t>RECEBIMENTO</t>
        </is>
      </c>
      <c r="D950" s="2" t="n">
        <v>4463714</v>
      </c>
      <c r="E950" s="2" t="inlineStr">
        <is>
          <t>GILBERTO GIL SOARES CLEMENTE</t>
        </is>
      </c>
      <c r="F950" s="2" t="n">
        <v>2377</v>
      </c>
      <c r="G950" s="2" t="n">
        <v>173.05</v>
      </c>
      <c r="H950" s="2" t="n">
        <v>14</v>
      </c>
      <c r="I950" s="2" t="n">
        <v>0</v>
      </c>
      <c r="J950" s="2" t="inlineStr">
        <is>
          <t>GPA</t>
        </is>
      </c>
    </row>
    <row r="951">
      <c r="A951" s="2" t="n">
        <v>7</v>
      </c>
      <c r="B951" s="2" t="n">
        <v>7801</v>
      </c>
      <c r="C951" s="2" t="inlineStr">
        <is>
          <t>ATIVIDADE OP. EMP.</t>
        </is>
      </c>
      <c r="D951" s="2" t="n">
        <v>4478452</v>
      </c>
      <c r="E951" s="2" t="inlineStr">
        <is>
          <t>FERNANDO ANTONIO DA SILVA</t>
        </is>
      </c>
      <c r="F951" s="2" t="n">
        <v>1144</v>
      </c>
      <c r="G951" s="2" t="n">
        <v>190.6</v>
      </c>
      <c r="H951" s="2" t="n">
        <v>6</v>
      </c>
      <c r="I951" s="2" t="n">
        <v>0</v>
      </c>
      <c r="J951" s="2" t="inlineStr">
        <is>
          <t>GPA</t>
        </is>
      </c>
    </row>
    <row r="952">
      <c r="A952" s="2" t="n">
        <v>7</v>
      </c>
      <c r="B952" s="2" t="n">
        <v>7801</v>
      </c>
      <c r="C952" s="2" t="inlineStr">
        <is>
          <t>PUXADA RECEB</t>
        </is>
      </c>
      <c r="D952" s="2" t="n">
        <v>449713</v>
      </c>
      <c r="E952" s="2" t="inlineStr">
        <is>
          <t>Osmar Francisco Da Cunha</t>
        </is>
      </c>
      <c r="F952" s="2" t="n">
        <v>33</v>
      </c>
      <c r="G952" s="2" t="n">
        <v>13.34</v>
      </c>
      <c r="H952" s="2" t="n">
        <v>2</v>
      </c>
      <c r="I952" s="2" t="n">
        <v>0</v>
      </c>
      <c r="J952" s="2" t="inlineStr">
        <is>
          <t>GPA</t>
        </is>
      </c>
    </row>
    <row r="953">
      <c r="A953" s="2" t="n">
        <v>7</v>
      </c>
      <c r="B953" s="2" t="n">
        <v>7801</v>
      </c>
      <c r="C953" s="2" t="inlineStr">
        <is>
          <t>SEPARACAO</t>
        </is>
      </c>
      <c r="D953" s="2" t="n">
        <v>4527739</v>
      </c>
      <c r="E953" s="2" t="inlineStr">
        <is>
          <t>ELANE CRISTINA DA SILVA MELO</t>
        </is>
      </c>
      <c r="F953" s="2" t="n">
        <v>149</v>
      </c>
      <c r="G953" s="2" t="n">
        <v>4.48</v>
      </c>
      <c r="H953" s="2" t="n">
        <v>33</v>
      </c>
      <c r="I953" s="2" t="n">
        <v>0</v>
      </c>
      <c r="J953" s="2" t="inlineStr">
        <is>
          <t>GPA</t>
        </is>
      </c>
    </row>
    <row r="954">
      <c r="A954" s="2" t="n">
        <v>7</v>
      </c>
      <c r="B954" s="2" t="n">
        <v>7801</v>
      </c>
      <c r="C954" s="2" t="inlineStr">
        <is>
          <t>ATIVIDADE OP. EMP.</t>
        </is>
      </c>
      <c r="D954" s="2" t="n">
        <v>454854</v>
      </c>
      <c r="E954" s="2" t="inlineStr">
        <is>
          <t>Valquiria Da Silva Ribeiro</t>
        </is>
      </c>
      <c r="F954" s="2" t="n">
        <v>233</v>
      </c>
      <c r="G954" s="2" t="n">
        <v>40.68</v>
      </c>
      <c r="H954" s="2" t="n">
        <v>6</v>
      </c>
      <c r="I954" s="2" t="n">
        <v>0</v>
      </c>
      <c r="J954" s="2" t="inlineStr">
        <is>
          <t>GPA</t>
        </is>
      </c>
    </row>
    <row r="955">
      <c r="A955" s="2" t="n">
        <v>7</v>
      </c>
      <c r="B955" s="2" t="n">
        <v>7801</v>
      </c>
      <c r="C955" s="2" t="inlineStr">
        <is>
          <t>RECEBIMENTO</t>
        </is>
      </c>
      <c r="D955" s="2" t="n">
        <v>4549597</v>
      </c>
      <c r="E955" s="2" t="inlineStr">
        <is>
          <t>Joao Felipe Lima Dos Santos</t>
        </is>
      </c>
      <c r="F955" s="2" t="n">
        <v>1</v>
      </c>
      <c r="G955" s="2" t="n">
        <v>6.67</v>
      </c>
      <c r="H955" s="2" t="n">
        <v>0</v>
      </c>
      <c r="I955" s="2" t="n">
        <v>0</v>
      </c>
      <c r="J955" s="2" t="inlineStr">
        <is>
          <t>GPA</t>
        </is>
      </c>
    </row>
    <row r="956">
      <c r="A956" s="2" t="n">
        <v>7</v>
      </c>
      <c r="B956" s="2" t="n">
        <v>7801</v>
      </c>
      <c r="C956" s="2" t="inlineStr">
        <is>
          <t>ATIVIDADE OP. EMP.</t>
        </is>
      </c>
      <c r="D956" s="2" t="n">
        <v>456332</v>
      </c>
      <c r="E956" s="2" t="inlineStr">
        <is>
          <t>DAMIAO RUFINO</t>
        </is>
      </c>
      <c r="F956" s="2" t="n">
        <v>224</v>
      </c>
      <c r="G956" s="2" t="n">
        <v>79.04000000000001</v>
      </c>
      <c r="H956" s="2" t="n">
        <v>3</v>
      </c>
      <c r="I956" s="2" t="n">
        <v>0</v>
      </c>
      <c r="J956" s="2" t="inlineStr">
        <is>
          <t>GPA</t>
        </is>
      </c>
    </row>
    <row r="957">
      <c r="A957" s="2" t="n">
        <v>7</v>
      </c>
      <c r="B957" s="2" t="n">
        <v>7801</v>
      </c>
      <c r="C957" s="2" t="inlineStr">
        <is>
          <t>PUXADA RECEB</t>
        </is>
      </c>
      <c r="D957" s="2" t="n">
        <v>4566017</v>
      </c>
      <c r="E957" s="2" t="inlineStr">
        <is>
          <t>ADILSON GOMES DOS SANTOS</t>
        </is>
      </c>
      <c r="F957" s="2" t="n">
        <v>199</v>
      </c>
      <c r="G957" s="2" t="n">
        <v>28.25</v>
      </c>
      <c r="H957" s="2" t="n">
        <v>7</v>
      </c>
      <c r="I957" s="2" t="n">
        <v>0</v>
      </c>
      <c r="J957" s="2" t="inlineStr">
        <is>
          <t>GPA</t>
        </is>
      </c>
    </row>
    <row r="958">
      <c r="A958" s="2" t="n">
        <v>7</v>
      </c>
      <c r="B958" s="2" t="n">
        <v>7801</v>
      </c>
      <c r="C958" s="2" t="inlineStr">
        <is>
          <t>RECEBIMENTO</t>
        </is>
      </c>
      <c r="D958" s="2" t="n">
        <v>4566017</v>
      </c>
      <c r="E958" s="2" t="inlineStr">
        <is>
          <t>ADILSON GOMES DOS SANTOS</t>
        </is>
      </c>
      <c r="F958" s="2" t="n">
        <v>5127</v>
      </c>
      <c r="G958" s="2" t="n">
        <v>187.22</v>
      </c>
      <c r="H958" s="2" t="n">
        <v>27</v>
      </c>
      <c r="I958" s="2" t="n">
        <v>0</v>
      </c>
      <c r="J958" s="2" t="inlineStr">
        <is>
          <t>GPA</t>
        </is>
      </c>
    </row>
    <row r="959">
      <c r="A959" s="2" t="n">
        <v>7</v>
      </c>
      <c r="B959" s="2" t="n">
        <v>7801</v>
      </c>
      <c r="C959" s="2" t="inlineStr">
        <is>
          <t>SEPARACAO</t>
        </is>
      </c>
      <c r="D959" s="2" t="n">
        <v>4566017</v>
      </c>
      <c r="E959" s="2" t="inlineStr">
        <is>
          <t>ADILSON GOMES DOS SANTOS</t>
        </is>
      </c>
      <c r="F959" s="2" t="n">
        <v>205</v>
      </c>
      <c r="G959" s="2" t="n">
        <v>3.53</v>
      </c>
      <c r="H959" s="2" t="n">
        <v>58</v>
      </c>
      <c r="I959" s="2" t="n">
        <v>0</v>
      </c>
      <c r="J959" s="2" t="inlineStr">
        <is>
          <t>GPA</t>
        </is>
      </c>
    </row>
    <row r="960">
      <c r="A960" s="2" t="n">
        <v>7</v>
      </c>
      <c r="B960" s="2" t="n">
        <v>7801</v>
      </c>
      <c r="C960" s="2" t="inlineStr">
        <is>
          <t>CARREGAMENTO</t>
        </is>
      </c>
      <c r="D960" s="2" t="n">
        <v>4576837</v>
      </c>
      <c r="E960" s="2" t="inlineStr">
        <is>
          <t>Elias Jose De Araujo</t>
        </is>
      </c>
      <c r="F960" s="2" t="n">
        <v>446</v>
      </c>
      <c r="G960" s="2" t="n">
        <v>36.18</v>
      </c>
      <c r="H960" s="2" t="n">
        <v>12</v>
      </c>
      <c r="I960" s="2" t="n">
        <v>0</v>
      </c>
      <c r="J960" s="2" t="inlineStr">
        <is>
          <t>GPA</t>
        </is>
      </c>
    </row>
    <row r="961">
      <c r="A961" s="2" t="n">
        <v>7</v>
      </c>
      <c r="B961" s="2" t="n">
        <v>7801</v>
      </c>
      <c r="C961" s="2" t="inlineStr">
        <is>
          <t>ATIVIDADE OP. EMP.</t>
        </is>
      </c>
      <c r="D961" s="2" t="n">
        <v>4577418</v>
      </c>
      <c r="E961" s="2" t="inlineStr">
        <is>
          <t>Edgar Veras Santos</t>
        </is>
      </c>
      <c r="F961" s="2" t="n">
        <v>721</v>
      </c>
      <c r="G961" s="2" t="n">
        <v>88.52</v>
      </c>
      <c r="H961" s="2" t="n">
        <v>8</v>
      </c>
      <c r="I961" s="2" t="n">
        <v>0</v>
      </c>
      <c r="J961" s="2" t="inlineStr">
        <is>
          <t>GPA</t>
        </is>
      </c>
    </row>
    <row r="962">
      <c r="A962" s="2" t="n">
        <v>7</v>
      </c>
      <c r="B962" s="2" t="n">
        <v>7801</v>
      </c>
      <c r="C962" s="2" t="inlineStr">
        <is>
          <t>ATIVIDADE OP. EMP.</t>
        </is>
      </c>
      <c r="D962" s="2" t="n">
        <v>4578775</v>
      </c>
      <c r="E962" s="2" t="inlineStr">
        <is>
          <t>JOSE INACIO SANTOS DE OLIVEIRA</t>
        </is>
      </c>
      <c r="F962" s="2" t="n">
        <v>1170</v>
      </c>
      <c r="G962" s="2" t="n">
        <v>167.29</v>
      </c>
      <c r="H962" s="2" t="n">
        <v>7</v>
      </c>
      <c r="I962" s="2" t="n">
        <v>0</v>
      </c>
      <c r="J962" s="2" t="inlineStr">
        <is>
          <t>GPA</t>
        </is>
      </c>
    </row>
    <row r="963">
      <c r="A963" s="2" t="n">
        <v>7</v>
      </c>
      <c r="B963" s="2" t="n">
        <v>7801</v>
      </c>
      <c r="C963" s="2" t="inlineStr">
        <is>
          <t>CARREGAMENTO</t>
        </is>
      </c>
      <c r="D963" s="2" t="n">
        <v>4596943</v>
      </c>
      <c r="E963" s="2" t="inlineStr">
        <is>
          <t>Bruno Alves Dos Santos</t>
        </is>
      </c>
      <c r="F963" s="2" t="n">
        <v>9</v>
      </c>
      <c r="G963" s="2" t="n">
        <v>2.64</v>
      </c>
      <c r="H963" s="2" t="n">
        <v>3</v>
      </c>
      <c r="I963" s="2" t="n">
        <v>0</v>
      </c>
      <c r="J963" s="2" t="inlineStr">
        <is>
          <t>GPA</t>
        </is>
      </c>
    </row>
    <row r="964">
      <c r="A964" s="2" t="n">
        <v>7</v>
      </c>
      <c r="B964" s="2" t="n">
        <v>7801</v>
      </c>
      <c r="C964" s="2" t="inlineStr">
        <is>
          <t>RECEBIMENTO</t>
        </is>
      </c>
      <c r="D964" s="2" t="n">
        <v>4596943</v>
      </c>
      <c r="E964" s="2" t="inlineStr">
        <is>
          <t>Bruno Alves Dos Santos</t>
        </is>
      </c>
      <c r="F964" s="2" t="n">
        <v>3</v>
      </c>
      <c r="G964" s="2" t="n">
        <v>0.8100000000000001</v>
      </c>
      <c r="H964" s="2" t="n">
        <v>4</v>
      </c>
      <c r="I964" s="2" t="n">
        <v>0</v>
      </c>
      <c r="J964" s="2" t="inlineStr">
        <is>
          <t>GPA</t>
        </is>
      </c>
    </row>
    <row r="965">
      <c r="A965" s="2" t="n">
        <v>7</v>
      </c>
      <c r="B965" s="2" t="n">
        <v>7801</v>
      </c>
      <c r="C965" s="2" t="inlineStr">
        <is>
          <t>CARREGAMENTO</t>
        </is>
      </c>
      <c r="D965" s="2" t="n">
        <v>4864905</v>
      </c>
      <c r="E965" s="2" t="inlineStr">
        <is>
          <t>EDIMAR DE OLIVEIRA DA SILVA</t>
        </is>
      </c>
      <c r="F965" s="2" t="n">
        <v>320</v>
      </c>
      <c r="G965" s="2" t="n">
        <v>26.19</v>
      </c>
      <c r="H965" s="2" t="n">
        <v>12</v>
      </c>
      <c r="I965" s="2" t="n">
        <v>0</v>
      </c>
      <c r="J965" s="2" t="inlineStr">
        <is>
          <t>GPA</t>
        </is>
      </c>
    </row>
    <row r="966">
      <c r="A966" s="2" t="n">
        <v>7</v>
      </c>
      <c r="B966" s="2" t="n">
        <v>7801</v>
      </c>
      <c r="C966" s="2" t="inlineStr">
        <is>
          <t>CARREGAMENTO</t>
        </is>
      </c>
      <c r="D966" s="2" t="n">
        <v>4979559</v>
      </c>
      <c r="E966" s="2" t="inlineStr">
        <is>
          <t>WILLIAM DOS SANTOS CAETANO</t>
        </is>
      </c>
      <c r="F966" s="2" t="n">
        <v>174</v>
      </c>
      <c r="G966" s="2" t="n">
        <v>16.78</v>
      </c>
      <c r="H966" s="2" t="n">
        <v>10</v>
      </c>
      <c r="I966" s="2" t="n">
        <v>0</v>
      </c>
      <c r="J966" s="2" t="inlineStr">
        <is>
          <t>GPA</t>
        </is>
      </c>
    </row>
    <row r="967">
      <c r="A967" s="2" t="n">
        <v>7</v>
      </c>
      <c r="B967" s="2" t="n">
        <v>7801</v>
      </c>
      <c r="C967" s="2" t="inlineStr">
        <is>
          <t>SEPARACAO</t>
        </is>
      </c>
      <c r="D967" s="2" t="n">
        <v>4979559</v>
      </c>
      <c r="E967" s="2" t="inlineStr">
        <is>
          <t>WILLIAM DOS SANTOS CAETANO</t>
        </is>
      </c>
      <c r="F967" s="2" t="n">
        <v>411</v>
      </c>
      <c r="G967" s="2" t="n">
        <v>13.21</v>
      </c>
      <c r="H967" s="2" t="n">
        <v>31</v>
      </c>
      <c r="I967" s="2" t="n">
        <v>0</v>
      </c>
      <c r="J967" s="2" t="inlineStr">
        <is>
          <t>GPA</t>
        </is>
      </c>
    </row>
    <row r="968">
      <c r="A968" s="2" t="n">
        <v>7</v>
      </c>
      <c r="B968" s="2" t="n">
        <v>7801</v>
      </c>
      <c r="C968" s="2" t="inlineStr">
        <is>
          <t>SEPARACAO</t>
        </is>
      </c>
      <c r="D968" s="2" t="n">
        <v>4989040</v>
      </c>
      <c r="E968" s="2" t="inlineStr">
        <is>
          <t>RAFAEL DE CASTRO PEREIRA</t>
        </is>
      </c>
      <c r="F968" s="2" t="n">
        <v>1086</v>
      </c>
      <c r="G968" s="2" t="n">
        <v>20.91</v>
      </c>
      <c r="H968" s="2" t="n">
        <v>52</v>
      </c>
      <c r="I968" s="2" t="n">
        <v>0</v>
      </c>
      <c r="J968" s="2" t="inlineStr">
        <is>
          <t>GPA</t>
        </is>
      </c>
    </row>
    <row r="969">
      <c r="A969" s="2" t="n">
        <v>7</v>
      </c>
      <c r="B969" s="2" t="n">
        <v>7801</v>
      </c>
      <c r="C969" s="2" t="inlineStr">
        <is>
          <t>ATIVIDADE OP. EMP.</t>
        </is>
      </c>
      <c r="D969" s="2" t="n">
        <v>4990137</v>
      </c>
      <c r="E969" s="2" t="inlineStr">
        <is>
          <t>Erivaldo Oliveira Da Silva</t>
        </is>
      </c>
      <c r="F969" s="2" t="n">
        <v>680</v>
      </c>
      <c r="G969" s="2" t="n">
        <v>108.02</v>
      </c>
      <c r="H969" s="2" t="n">
        <v>6</v>
      </c>
      <c r="I969" s="2" t="n">
        <v>0</v>
      </c>
      <c r="J969" s="2" t="inlineStr">
        <is>
          <t>GPA</t>
        </is>
      </c>
    </row>
    <row r="970">
      <c r="A970" s="2" t="n">
        <v>7</v>
      </c>
      <c r="B970" s="2" t="n">
        <v>7801</v>
      </c>
      <c r="C970" s="2" t="inlineStr">
        <is>
          <t>CARREGAMENTO</t>
        </is>
      </c>
      <c r="D970" s="2" t="n">
        <v>4990137</v>
      </c>
      <c r="E970" s="2" t="inlineStr">
        <is>
          <t>Erivaldo Oliveira Da Silva</t>
        </is>
      </c>
      <c r="F970" s="2" t="n">
        <v>25</v>
      </c>
      <c r="G970" s="2" t="n">
        <v>2.87</v>
      </c>
      <c r="H970" s="2" t="n">
        <v>9</v>
      </c>
      <c r="I970" s="2" t="n">
        <v>0</v>
      </c>
      <c r="J970" s="2" t="inlineStr">
        <is>
          <t>GPA</t>
        </is>
      </c>
    </row>
    <row r="971">
      <c r="A971" s="2" t="n">
        <v>7</v>
      </c>
      <c r="B971" s="2" t="n">
        <v>7801</v>
      </c>
      <c r="C971" s="2" t="inlineStr">
        <is>
          <t>ATIVIDADE OP. EMP.</t>
        </is>
      </c>
      <c r="D971" s="2" t="n">
        <v>499047</v>
      </c>
      <c r="E971" s="2" t="inlineStr">
        <is>
          <t>WELITON DOS SANTOS</t>
        </is>
      </c>
      <c r="F971" s="2" t="n">
        <v>7</v>
      </c>
      <c r="G971" s="2" t="n">
        <v>17.54</v>
      </c>
      <c r="H971" s="2" t="n">
        <v>0</v>
      </c>
      <c r="I971" s="2" t="n">
        <v>0</v>
      </c>
      <c r="J971" s="2" t="inlineStr">
        <is>
          <t>GPA</t>
        </is>
      </c>
    </row>
    <row r="972">
      <c r="A972" s="2" t="n">
        <v>7</v>
      </c>
      <c r="B972" s="2" t="n">
        <v>7801</v>
      </c>
      <c r="C972" s="2" t="inlineStr">
        <is>
          <t>CARREGAMENTO</t>
        </is>
      </c>
      <c r="D972" s="2" t="n">
        <v>500233</v>
      </c>
      <c r="E972" s="2" t="inlineStr">
        <is>
          <t>Sidenilton Santos Da Conceicao</t>
        </is>
      </c>
      <c r="F972" s="2" t="n">
        <v>102</v>
      </c>
      <c r="G972" s="2" t="n">
        <v>21.74</v>
      </c>
      <c r="H972" s="2" t="n">
        <v>5</v>
      </c>
      <c r="I972" s="2" t="n">
        <v>0</v>
      </c>
      <c r="J972" s="2" t="inlineStr">
        <is>
          <t>GPA</t>
        </is>
      </c>
    </row>
    <row r="973">
      <c r="A973" s="2" t="n">
        <v>7</v>
      </c>
      <c r="B973" s="2" t="n">
        <v>7801</v>
      </c>
      <c r="C973" s="2" t="inlineStr">
        <is>
          <t>SEPARACAO</t>
        </is>
      </c>
      <c r="D973" s="2" t="n">
        <v>500233</v>
      </c>
      <c r="E973" s="2" t="inlineStr">
        <is>
          <t>Sidenilton Santos Da Conceicao</t>
        </is>
      </c>
      <c r="F973" s="2" t="n">
        <v>628</v>
      </c>
      <c r="G973" s="2" t="n">
        <v>15.66</v>
      </c>
      <c r="H973" s="2" t="n">
        <v>40</v>
      </c>
      <c r="I973" s="2" t="n">
        <v>0</v>
      </c>
      <c r="J973" s="2" t="inlineStr">
        <is>
          <t>GPA</t>
        </is>
      </c>
    </row>
    <row r="974">
      <c r="A974" s="2" t="n">
        <v>7</v>
      </c>
      <c r="B974" s="2" t="n">
        <v>7801</v>
      </c>
      <c r="C974" s="2" t="inlineStr">
        <is>
          <t>SEPARACAO</t>
        </is>
      </c>
      <c r="D974" s="2" t="n">
        <v>5011175</v>
      </c>
      <c r="E974" s="2" t="inlineStr">
        <is>
          <t>Clevisson Santos Do Nascimento</t>
        </is>
      </c>
      <c r="F974" s="2" t="n">
        <v>2198</v>
      </c>
      <c r="G974" s="2" t="n">
        <v>73.58</v>
      </c>
      <c r="H974" s="2" t="n">
        <v>30</v>
      </c>
      <c r="I974" s="2" t="n">
        <v>0</v>
      </c>
      <c r="J974" s="2" t="inlineStr">
        <is>
          <t>GPA</t>
        </is>
      </c>
    </row>
    <row r="975">
      <c r="A975" s="2" t="n">
        <v>7</v>
      </c>
      <c r="B975" s="2" t="n">
        <v>7801</v>
      </c>
      <c r="C975" s="2" t="inlineStr">
        <is>
          <t>PUXADA RECEB</t>
        </is>
      </c>
      <c r="D975" s="2" t="n">
        <v>5041880</v>
      </c>
      <c r="E975" s="2" t="inlineStr">
        <is>
          <t>RAFAEL ALVARENGA DOS ANJOS</t>
        </is>
      </c>
      <c r="F975" s="2" t="n">
        <v>2</v>
      </c>
      <c r="G975" s="2" t="n">
        <v>0.02</v>
      </c>
      <c r="H975" s="2" t="n">
        <v>100</v>
      </c>
      <c r="I975" s="2" t="n">
        <v>0</v>
      </c>
      <c r="J975" s="2" t="inlineStr">
        <is>
          <t>GPA</t>
        </is>
      </c>
    </row>
    <row r="976">
      <c r="A976" s="2" t="n">
        <v>7</v>
      </c>
      <c r="B976" s="2" t="n">
        <v>7801</v>
      </c>
      <c r="C976" s="2" t="inlineStr">
        <is>
          <t>SEPARACAO</t>
        </is>
      </c>
      <c r="D976" s="2" t="n">
        <v>5041880</v>
      </c>
      <c r="E976" s="2" t="inlineStr">
        <is>
          <t>RAFAEL ALVARENGA DOS ANJOS</t>
        </is>
      </c>
      <c r="F976" s="2" t="n">
        <v>600</v>
      </c>
      <c r="G976" s="2" t="n">
        <v>8.76</v>
      </c>
      <c r="H976" s="2" t="n">
        <v>68</v>
      </c>
      <c r="I976" s="2" t="n">
        <v>0</v>
      </c>
      <c r="J976" s="2" t="inlineStr">
        <is>
          <t>GPA</t>
        </is>
      </c>
    </row>
    <row r="977">
      <c r="A977" s="2" t="n">
        <v>7</v>
      </c>
      <c r="B977" s="2" t="n">
        <v>7801</v>
      </c>
      <c r="C977" s="2" t="inlineStr">
        <is>
          <t>CARREGAMENTO</t>
        </is>
      </c>
      <c r="D977" s="2" t="n">
        <v>5047935</v>
      </c>
      <c r="E977" s="2" t="inlineStr">
        <is>
          <t>Jose Helto Almeida Da Silva</t>
        </is>
      </c>
      <c r="F977" s="2" t="n">
        <v>323</v>
      </c>
      <c r="G977" s="2" t="n">
        <v>29.12</v>
      </c>
      <c r="H977" s="2" t="n">
        <v>11</v>
      </c>
      <c r="I977" s="2" t="n">
        <v>0</v>
      </c>
      <c r="J977" s="2" t="inlineStr">
        <is>
          <t>GPA</t>
        </is>
      </c>
    </row>
    <row r="978">
      <c r="A978" s="2" t="n">
        <v>7</v>
      </c>
      <c r="B978" s="2" t="n">
        <v>7801</v>
      </c>
      <c r="C978" s="2" t="inlineStr">
        <is>
          <t>CARREGAMENTO</t>
        </is>
      </c>
      <c r="D978" s="2" t="n">
        <v>5055172</v>
      </c>
      <c r="E978" s="2" t="inlineStr">
        <is>
          <t>Rodrigo Da Silva Fernandes</t>
        </is>
      </c>
      <c r="F978" s="2" t="n">
        <v>51</v>
      </c>
      <c r="G978" s="2" t="n">
        <v>5.46</v>
      </c>
      <c r="H978" s="2" t="n">
        <v>9</v>
      </c>
      <c r="I978" s="2" t="n">
        <v>0</v>
      </c>
      <c r="J978" s="2" t="inlineStr">
        <is>
          <t>GPA</t>
        </is>
      </c>
    </row>
    <row r="979">
      <c r="A979" s="2" t="n">
        <v>7</v>
      </c>
      <c r="B979" s="2" t="n">
        <v>7801</v>
      </c>
      <c r="C979" s="2" t="inlineStr">
        <is>
          <t>RECEBIMENTO</t>
        </is>
      </c>
      <c r="D979" s="2" t="n">
        <v>5055172</v>
      </c>
      <c r="E979" s="2" t="inlineStr">
        <is>
          <t>Rodrigo Da Silva Fernandes</t>
        </is>
      </c>
      <c r="F979" s="2" t="n">
        <v>111</v>
      </c>
      <c r="G979" s="2" t="n">
        <v>2.39</v>
      </c>
      <c r="H979" s="2" t="n">
        <v>46</v>
      </c>
      <c r="I979" s="2" t="n">
        <v>0</v>
      </c>
      <c r="J979" s="2" t="inlineStr">
        <is>
          <t>GPA</t>
        </is>
      </c>
    </row>
    <row r="980">
      <c r="A980" s="2" t="n">
        <v>7</v>
      </c>
      <c r="B980" s="2" t="n">
        <v>7801</v>
      </c>
      <c r="C980" s="2" t="inlineStr">
        <is>
          <t>ATIVIDADE OP. EMP.</t>
        </is>
      </c>
      <c r="D980" s="2" t="n">
        <v>5061148</v>
      </c>
      <c r="E980" s="2" t="inlineStr">
        <is>
          <t>EDUARDO HENRIQUE BORGES</t>
        </is>
      </c>
      <c r="F980" s="2" t="n">
        <v>2324</v>
      </c>
      <c r="G980" s="2" t="n">
        <v>193.01</v>
      </c>
      <c r="H980" s="2" t="n">
        <v>12</v>
      </c>
      <c r="I980" s="2" t="n">
        <v>0</v>
      </c>
      <c r="J980" s="2" t="inlineStr">
        <is>
          <t>GPA</t>
        </is>
      </c>
    </row>
    <row r="981">
      <c r="A981" s="2" t="n">
        <v>7</v>
      </c>
      <c r="B981" s="2" t="n">
        <v>7801</v>
      </c>
      <c r="C981" s="2" t="inlineStr">
        <is>
          <t>CARREGAMENTO</t>
        </is>
      </c>
      <c r="D981" s="2" t="n">
        <v>5066190</v>
      </c>
      <c r="E981" s="2" t="inlineStr">
        <is>
          <t>Iderval Dias Feitosa</t>
        </is>
      </c>
      <c r="F981" s="2" t="n">
        <v>2377</v>
      </c>
      <c r="G981" s="2" t="n">
        <v>104.44</v>
      </c>
      <c r="H981" s="2" t="n">
        <v>23</v>
      </c>
      <c r="I981" s="2" t="n">
        <v>0</v>
      </c>
      <c r="J981" s="2" t="inlineStr">
        <is>
          <t>GPA</t>
        </is>
      </c>
    </row>
    <row r="982">
      <c r="A982" s="2" t="n">
        <v>7</v>
      </c>
      <c r="B982" s="2" t="n">
        <v>7801</v>
      </c>
      <c r="C982" s="2" t="inlineStr">
        <is>
          <t>RECEBIMENTO</t>
        </is>
      </c>
      <c r="D982" s="2" t="n">
        <v>5066190</v>
      </c>
      <c r="E982" s="2" t="inlineStr">
        <is>
          <t>Iderval Dias Feitosa</t>
        </is>
      </c>
      <c r="F982" s="2" t="n">
        <v>57</v>
      </c>
      <c r="G982" s="2" t="n">
        <v>0.35</v>
      </c>
      <c r="H982" s="2" t="n">
        <v>163</v>
      </c>
      <c r="I982" s="2" t="n">
        <v>0</v>
      </c>
      <c r="J982" s="2" t="inlineStr">
        <is>
          <t>GPA</t>
        </is>
      </c>
    </row>
    <row r="983">
      <c r="A983" s="2" t="n">
        <v>7</v>
      </c>
      <c r="B983" s="2" t="n">
        <v>7801</v>
      </c>
      <c r="C983" s="2" t="inlineStr">
        <is>
          <t>ATIVIDADE OP. EMP.</t>
        </is>
      </c>
      <c r="D983" s="2" t="n">
        <v>5081696</v>
      </c>
      <c r="E983" s="2" t="inlineStr">
        <is>
          <t>CELIO JOSE DOS SANTOS</t>
        </is>
      </c>
      <c r="F983" s="2" t="n">
        <v>1053</v>
      </c>
      <c r="G983" s="2" t="n">
        <v>190.75</v>
      </c>
      <c r="H983" s="2" t="n">
        <v>6</v>
      </c>
      <c r="I983" s="2" t="n">
        <v>0</v>
      </c>
      <c r="J983" s="2" t="inlineStr">
        <is>
          <t>GPA</t>
        </is>
      </c>
    </row>
    <row r="984">
      <c r="A984" s="2" t="n">
        <v>7</v>
      </c>
      <c r="B984" s="2" t="n">
        <v>7801</v>
      </c>
      <c r="C984" s="2" t="inlineStr">
        <is>
          <t>CARREGAMENTO</t>
        </is>
      </c>
      <c r="D984" s="2" t="n">
        <v>5087864</v>
      </c>
      <c r="E984" s="2" t="inlineStr">
        <is>
          <t>WILIAN PIMENTEL PEREIRA</t>
        </is>
      </c>
      <c r="F984" s="2" t="n">
        <v>55</v>
      </c>
      <c r="G984" s="2" t="n">
        <v>2.58</v>
      </c>
      <c r="H984" s="2" t="n">
        <v>21</v>
      </c>
      <c r="I984" s="2" t="n">
        <v>0</v>
      </c>
      <c r="J984" s="2" t="inlineStr">
        <is>
          <t>GPA</t>
        </is>
      </c>
    </row>
    <row r="985">
      <c r="A985" s="2" t="n">
        <v>7</v>
      </c>
      <c r="B985" s="2" t="n">
        <v>7801</v>
      </c>
      <c r="C985" s="2" t="inlineStr">
        <is>
          <t>PUXADA RECEB</t>
        </is>
      </c>
      <c r="D985" s="2" t="n">
        <v>5087864</v>
      </c>
      <c r="E985" s="2" t="inlineStr">
        <is>
          <t>WILIAN PIMENTEL PEREIRA</t>
        </is>
      </c>
      <c r="F985" s="2" t="n">
        <v>106</v>
      </c>
      <c r="G985" s="2" t="n">
        <v>4.46</v>
      </c>
      <c r="H985" s="2" t="n">
        <v>24</v>
      </c>
      <c r="I985" s="2" t="n">
        <v>0</v>
      </c>
      <c r="J985" s="2" t="inlineStr">
        <is>
          <t>GPA</t>
        </is>
      </c>
    </row>
    <row r="986">
      <c r="A986" s="2" t="n">
        <v>7</v>
      </c>
      <c r="B986" s="2" t="n">
        <v>7801</v>
      </c>
      <c r="C986" s="2" t="inlineStr">
        <is>
          <t>RECEBIMENTO</t>
        </is>
      </c>
      <c r="D986" s="2" t="n">
        <v>5087864</v>
      </c>
      <c r="E986" s="2" t="inlineStr">
        <is>
          <t>WILIAN PIMENTEL PEREIRA</t>
        </is>
      </c>
      <c r="F986" s="2" t="n">
        <v>210</v>
      </c>
      <c r="G986" s="2" t="n">
        <v>14.09</v>
      </c>
      <c r="H986" s="2" t="n">
        <v>15</v>
      </c>
      <c r="I986" s="2" t="n">
        <v>0</v>
      </c>
      <c r="J986" s="2" t="inlineStr">
        <is>
          <t>GPA</t>
        </is>
      </c>
    </row>
    <row r="987">
      <c r="A987" s="2" t="n">
        <v>7</v>
      </c>
      <c r="B987" s="2" t="n">
        <v>7801</v>
      </c>
      <c r="C987" s="2" t="inlineStr">
        <is>
          <t>SEPARACAO</t>
        </is>
      </c>
      <c r="D987" s="2" t="n">
        <v>5087864</v>
      </c>
      <c r="E987" s="2" t="inlineStr">
        <is>
          <t>WILIAN PIMENTEL PEREIRA</t>
        </is>
      </c>
      <c r="F987" s="2" t="n">
        <v>105</v>
      </c>
      <c r="G987" s="2" t="n">
        <v>3.61</v>
      </c>
      <c r="H987" s="2" t="n">
        <v>29</v>
      </c>
      <c r="I987" s="2" t="n">
        <v>0</v>
      </c>
      <c r="J987" s="2" t="inlineStr">
        <is>
          <t>GPA</t>
        </is>
      </c>
    </row>
    <row r="988">
      <c r="A988" s="2" t="n">
        <v>7</v>
      </c>
      <c r="B988" s="2" t="n">
        <v>7801</v>
      </c>
      <c r="C988" s="2" t="inlineStr">
        <is>
          <t>RECEBIMENTO</t>
        </is>
      </c>
      <c r="D988" s="2" t="n">
        <v>509890</v>
      </c>
      <c r="E988" s="2" t="inlineStr">
        <is>
          <t>Rafael De Melo Antonio</t>
        </is>
      </c>
      <c r="F988" s="2" t="n">
        <v>1</v>
      </c>
      <c r="G988" s="2" t="n">
        <v>6.67</v>
      </c>
      <c r="H988" s="2" t="n">
        <v>0</v>
      </c>
      <c r="I988" s="2" t="n">
        <v>0</v>
      </c>
      <c r="J988" s="2" t="inlineStr">
        <is>
          <t>GPA</t>
        </is>
      </c>
    </row>
    <row r="989">
      <c r="A989" s="2" t="n">
        <v>7</v>
      </c>
      <c r="B989" s="2" t="n">
        <v>7801</v>
      </c>
      <c r="C989" s="2" t="inlineStr">
        <is>
          <t>SEPARACAO</t>
        </is>
      </c>
      <c r="D989" s="2" t="n">
        <v>509890</v>
      </c>
      <c r="E989" s="2" t="inlineStr">
        <is>
          <t>Rafael De Melo Antonio</t>
        </is>
      </c>
      <c r="F989" s="2" t="n">
        <v>1073</v>
      </c>
      <c r="G989" s="2" t="n">
        <v>21.84</v>
      </c>
      <c r="H989" s="2" t="n">
        <v>49</v>
      </c>
      <c r="I989" s="2" t="n">
        <v>0</v>
      </c>
      <c r="J989" s="2" t="inlineStr">
        <is>
          <t>GPA</t>
        </is>
      </c>
    </row>
    <row r="990">
      <c r="A990" s="2" t="n">
        <v>7</v>
      </c>
      <c r="B990" s="2" t="n">
        <v>7801</v>
      </c>
      <c r="C990" s="2" t="inlineStr">
        <is>
          <t>SEPARACAO</t>
        </is>
      </c>
      <c r="D990" s="2" t="n">
        <v>5113687</v>
      </c>
      <c r="E990" s="2" t="inlineStr">
        <is>
          <t>Kawan Dickson Jesus Dos Santos</t>
        </is>
      </c>
      <c r="F990" s="2" t="n">
        <v>41</v>
      </c>
      <c r="G990" s="2" t="n">
        <v>0.54</v>
      </c>
      <c r="H990" s="2" t="n">
        <v>76</v>
      </c>
      <c r="I990" s="2" t="n">
        <v>0</v>
      </c>
      <c r="J990" s="2" t="inlineStr">
        <is>
          <t>GPA</t>
        </is>
      </c>
    </row>
    <row r="991">
      <c r="A991" s="2" t="n">
        <v>7</v>
      </c>
      <c r="B991" s="2" t="n">
        <v>7801</v>
      </c>
      <c r="C991" s="2" t="inlineStr">
        <is>
          <t>ATIVIDADE OP. EMP.</t>
        </is>
      </c>
      <c r="D991" s="2" t="n">
        <v>5115418</v>
      </c>
      <c r="E991" s="2" t="inlineStr">
        <is>
          <t>Diego Rodrigues Hidalgo</t>
        </is>
      </c>
      <c r="F991" s="2" t="n">
        <v>5330</v>
      </c>
      <c r="G991" s="2" t="n">
        <v>94.73</v>
      </c>
      <c r="H991" s="2" t="n">
        <v>56</v>
      </c>
      <c r="I991" s="2" t="n">
        <v>0</v>
      </c>
      <c r="J991" s="2" t="inlineStr">
        <is>
          <t>GPA</t>
        </is>
      </c>
    </row>
    <row r="992">
      <c r="A992" s="2" t="n">
        <v>7</v>
      </c>
      <c r="B992" s="2" t="n">
        <v>7801</v>
      </c>
      <c r="C992" s="2" t="inlineStr">
        <is>
          <t>SEPARACAO</t>
        </is>
      </c>
      <c r="D992" s="2" t="n">
        <v>5115418</v>
      </c>
      <c r="E992" s="2" t="inlineStr">
        <is>
          <t>Diego Rodrigues Hidalgo</t>
        </is>
      </c>
      <c r="F992" s="2" t="n">
        <v>94</v>
      </c>
      <c r="G992" s="2" t="n">
        <v>0.01</v>
      </c>
      <c r="H992" s="2" t="n">
        <v>9400</v>
      </c>
      <c r="I992" s="2" t="n">
        <v>0</v>
      </c>
      <c r="J992" s="2" t="inlineStr">
        <is>
          <t>GPA</t>
        </is>
      </c>
    </row>
    <row r="993">
      <c r="A993" s="2" t="n">
        <v>7</v>
      </c>
      <c r="B993" s="2" t="n">
        <v>7801</v>
      </c>
      <c r="C993" s="2" t="inlineStr">
        <is>
          <t>RECEBIMENTO</t>
        </is>
      </c>
      <c r="D993" s="2" t="n">
        <v>5121060</v>
      </c>
      <c r="E993" s="2" t="inlineStr">
        <is>
          <t>Ricardo De Sousa Silva</t>
        </is>
      </c>
      <c r="F993" s="2" t="n">
        <v>1025</v>
      </c>
      <c r="G993" s="2" t="n">
        <v>106.17</v>
      </c>
      <c r="H993" s="2" t="n">
        <v>10</v>
      </c>
      <c r="I993" s="2" t="n">
        <v>0</v>
      </c>
      <c r="J993" s="2" t="inlineStr">
        <is>
          <t>GPA</t>
        </is>
      </c>
    </row>
    <row r="994">
      <c r="A994" s="2" t="n">
        <v>7</v>
      </c>
      <c r="B994" s="2" t="n">
        <v>7801</v>
      </c>
      <c r="C994" s="2" t="inlineStr">
        <is>
          <t>CARREGAMENTO</t>
        </is>
      </c>
      <c r="D994" s="2" t="n">
        <v>5122490</v>
      </c>
      <c r="E994" s="2" t="inlineStr">
        <is>
          <t>Luciano Silva Lopes</t>
        </is>
      </c>
      <c r="F994" s="2" t="n">
        <v>1071</v>
      </c>
      <c r="G994" s="2" t="n">
        <v>28.39</v>
      </c>
      <c r="H994" s="2" t="n">
        <v>38</v>
      </c>
      <c r="I994" s="2" t="n">
        <v>0</v>
      </c>
      <c r="J994" s="2" t="inlineStr">
        <is>
          <t>GPA</t>
        </is>
      </c>
    </row>
    <row r="995">
      <c r="A995" s="2" t="n">
        <v>7</v>
      </c>
      <c r="B995" s="2" t="n">
        <v>7801</v>
      </c>
      <c r="C995" s="2" t="inlineStr">
        <is>
          <t>CARREGAMENTO</t>
        </is>
      </c>
      <c r="D995" s="2" t="n">
        <v>5125600</v>
      </c>
      <c r="E995" s="2" t="inlineStr">
        <is>
          <t>Alexandre Luis Viana Privado</t>
        </is>
      </c>
      <c r="F995" s="2" t="n">
        <v>764</v>
      </c>
      <c r="G995" s="2" t="n">
        <v>35.48</v>
      </c>
      <c r="H995" s="2" t="n">
        <v>22</v>
      </c>
      <c r="I995" s="2" t="n">
        <v>0</v>
      </c>
      <c r="J995" s="2" t="inlineStr">
        <is>
          <t>GPA</t>
        </is>
      </c>
    </row>
    <row r="996">
      <c r="A996" s="2" t="n">
        <v>7</v>
      </c>
      <c r="B996" s="2" t="n">
        <v>7801</v>
      </c>
      <c r="C996" s="2" t="inlineStr">
        <is>
          <t>PUXADA RECEB</t>
        </is>
      </c>
      <c r="D996" s="2" t="n">
        <v>5125600</v>
      </c>
      <c r="E996" s="2" t="inlineStr">
        <is>
          <t>Alexandre Luis Viana Privado</t>
        </is>
      </c>
      <c r="F996" s="2" t="n">
        <v>49</v>
      </c>
      <c r="G996" s="2" t="n">
        <v>32.97</v>
      </c>
      <c r="H996" s="2" t="n">
        <v>1</v>
      </c>
      <c r="I996" s="2" t="n">
        <v>0</v>
      </c>
      <c r="J996" s="2" t="inlineStr">
        <is>
          <t>GPA</t>
        </is>
      </c>
    </row>
    <row r="997">
      <c r="A997" s="2" t="n">
        <v>7</v>
      </c>
      <c r="B997" s="2" t="n">
        <v>7801</v>
      </c>
      <c r="C997" s="2" t="inlineStr">
        <is>
          <t>PUXADA RECEB</t>
        </is>
      </c>
      <c r="D997" s="2" t="n">
        <v>5128552</v>
      </c>
      <c r="E997" s="2" t="inlineStr">
        <is>
          <t>Vinicius Azevedo Do Carmo</t>
        </is>
      </c>
      <c r="F997" s="2" t="n">
        <v>94</v>
      </c>
      <c r="G997" s="2" t="n">
        <v>86.68000000000001</v>
      </c>
      <c r="H997" s="2" t="n">
        <v>1</v>
      </c>
      <c r="I997" s="2" t="n">
        <v>0</v>
      </c>
      <c r="J997" s="2" t="inlineStr">
        <is>
          <t>GPA</t>
        </is>
      </c>
    </row>
    <row r="998">
      <c r="A998" s="2" t="n">
        <v>7</v>
      </c>
      <c r="B998" s="2" t="n">
        <v>7801</v>
      </c>
      <c r="C998" s="2" t="inlineStr">
        <is>
          <t>RECEBIMENTO</t>
        </is>
      </c>
      <c r="D998" s="2" t="n">
        <v>5128552</v>
      </c>
      <c r="E998" s="2" t="inlineStr">
        <is>
          <t>Vinicius Azevedo Do Carmo</t>
        </is>
      </c>
      <c r="F998" s="2" t="n">
        <v>4</v>
      </c>
      <c r="G998" s="2" t="n">
        <v>4.45</v>
      </c>
      <c r="H998" s="2" t="n">
        <v>1</v>
      </c>
      <c r="I998" s="2" t="n">
        <v>0</v>
      </c>
      <c r="J998" s="2" t="inlineStr">
        <is>
          <t>GPA</t>
        </is>
      </c>
    </row>
    <row r="999">
      <c r="A999" s="2" t="n">
        <v>7</v>
      </c>
      <c r="B999" s="2" t="n">
        <v>7801</v>
      </c>
      <c r="C999" s="2" t="inlineStr">
        <is>
          <t>CARREGAMENTO</t>
        </is>
      </c>
      <c r="D999" s="2" t="n">
        <v>5132606</v>
      </c>
      <c r="E999" s="2" t="inlineStr">
        <is>
          <t>Anderson Kenedy De Oliveira</t>
        </is>
      </c>
      <c r="F999" s="2" t="n">
        <v>66</v>
      </c>
      <c r="G999" s="2" t="n">
        <v>9.390000000000001</v>
      </c>
      <c r="H999" s="2" t="n">
        <v>7</v>
      </c>
      <c r="I999" s="2" t="n">
        <v>0</v>
      </c>
      <c r="J999" s="2" t="inlineStr">
        <is>
          <t>GPA</t>
        </is>
      </c>
    </row>
    <row r="1000">
      <c r="A1000" s="2" t="n">
        <v>7</v>
      </c>
      <c r="B1000" s="2" t="n">
        <v>7801</v>
      </c>
      <c r="C1000" s="2" t="inlineStr">
        <is>
          <t>SEPARACAO</t>
        </is>
      </c>
      <c r="D1000" s="2" t="n">
        <v>5132606</v>
      </c>
      <c r="E1000" s="2" t="inlineStr">
        <is>
          <t>Anderson Kenedy De Oliveira</t>
        </is>
      </c>
      <c r="F1000" s="2" t="n">
        <v>265</v>
      </c>
      <c r="G1000" s="2" t="n">
        <v>8.77</v>
      </c>
      <c r="H1000" s="2" t="n">
        <v>30</v>
      </c>
      <c r="I1000" s="2" t="n">
        <v>0</v>
      </c>
      <c r="J1000" s="2" t="inlineStr">
        <is>
          <t>GPA</t>
        </is>
      </c>
    </row>
    <row r="1001">
      <c r="A1001" s="2" t="n">
        <v>7</v>
      </c>
      <c r="B1001" s="2" t="n">
        <v>7801</v>
      </c>
      <c r="C1001" s="2" t="inlineStr">
        <is>
          <t>ATIVIDADE OP. EMP.</t>
        </is>
      </c>
      <c r="D1001" s="2" t="n">
        <v>513395</v>
      </c>
      <c r="E1001" s="2" t="inlineStr">
        <is>
          <t>Uberlandia De Lima E Silva</t>
        </is>
      </c>
      <c r="F1001" s="2" t="n">
        <v>148</v>
      </c>
      <c r="G1001" s="2" t="n">
        <v>36.85</v>
      </c>
      <c r="H1001" s="2" t="n">
        <v>4</v>
      </c>
      <c r="I1001" s="2" t="n">
        <v>0</v>
      </c>
      <c r="J1001" s="2" t="inlineStr">
        <is>
          <t>GPA</t>
        </is>
      </c>
    </row>
    <row r="1002">
      <c r="A1002" s="2" t="n">
        <v>7</v>
      </c>
      <c r="B1002" s="2" t="n">
        <v>7801</v>
      </c>
      <c r="C1002" s="2" t="inlineStr">
        <is>
          <t>CARREGAMENTO</t>
        </is>
      </c>
      <c r="D1002" s="2" t="n">
        <v>5144280</v>
      </c>
      <c r="E1002" s="2" t="inlineStr">
        <is>
          <t>Tiago Farias Da Costa</t>
        </is>
      </c>
      <c r="F1002" s="2" t="n">
        <v>109</v>
      </c>
      <c r="G1002" s="2" t="n">
        <v>18.22</v>
      </c>
      <c r="H1002" s="2" t="n">
        <v>6</v>
      </c>
      <c r="I1002" s="2" t="n">
        <v>0</v>
      </c>
      <c r="J1002" s="2" t="inlineStr">
        <is>
          <t>GPA</t>
        </is>
      </c>
    </row>
    <row r="1003">
      <c r="A1003" s="2" t="n">
        <v>7</v>
      </c>
      <c r="B1003" s="2" t="n">
        <v>7801</v>
      </c>
      <c r="C1003" s="2" t="inlineStr">
        <is>
          <t>SEPARACAO</t>
        </is>
      </c>
      <c r="D1003" s="2" t="n">
        <v>5144280</v>
      </c>
      <c r="E1003" s="2" t="inlineStr">
        <is>
          <t>Tiago Farias Da Costa</t>
        </is>
      </c>
      <c r="F1003" s="2" t="n">
        <v>468</v>
      </c>
      <c r="G1003" s="2" t="n">
        <v>20.23</v>
      </c>
      <c r="H1003" s="2" t="n">
        <v>23</v>
      </c>
      <c r="I1003" s="2" t="n">
        <v>0</v>
      </c>
      <c r="J1003" s="2" t="inlineStr">
        <is>
          <t>GPA</t>
        </is>
      </c>
    </row>
    <row r="1004">
      <c r="A1004" s="2" t="n">
        <v>7</v>
      </c>
      <c r="B1004" s="2" t="n">
        <v>7801</v>
      </c>
      <c r="C1004" s="2" t="inlineStr">
        <is>
          <t>CARREGAMENTO</t>
        </is>
      </c>
      <c r="D1004" s="2" t="n">
        <v>5209404</v>
      </c>
      <c r="E1004" s="2" t="inlineStr">
        <is>
          <t>Luanderson Da Silva Barros</t>
        </is>
      </c>
      <c r="F1004" s="2" t="n">
        <v>27</v>
      </c>
      <c r="G1004" s="2" t="n">
        <v>6.03</v>
      </c>
      <c r="H1004" s="2" t="n">
        <v>4</v>
      </c>
      <c r="I1004" s="2" t="n">
        <v>0</v>
      </c>
      <c r="J1004" s="2" t="inlineStr">
        <is>
          <t>GPA</t>
        </is>
      </c>
    </row>
    <row r="1005">
      <c r="A1005" s="2" t="n">
        <v>7</v>
      </c>
      <c r="B1005" s="2" t="n">
        <v>7801</v>
      </c>
      <c r="C1005" s="2" t="inlineStr">
        <is>
          <t>PUXADA RECEB</t>
        </is>
      </c>
      <c r="D1005" s="2" t="n">
        <v>5235588</v>
      </c>
      <c r="E1005" s="2" t="inlineStr">
        <is>
          <t>WELLINGTON LUIZ DE OLIVEIRA</t>
        </is>
      </c>
      <c r="F1005" s="2" t="n">
        <v>80</v>
      </c>
      <c r="G1005" s="2" t="n">
        <v>29.31</v>
      </c>
      <c r="H1005" s="2" t="n">
        <v>3</v>
      </c>
      <c r="I1005" s="2" t="n">
        <v>0</v>
      </c>
      <c r="J1005" s="2" t="inlineStr">
        <is>
          <t>GPA</t>
        </is>
      </c>
    </row>
    <row r="1006">
      <c r="A1006" s="2" t="n">
        <v>7</v>
      </c>
      <c r="B1006" s="2" t="n">
        <v>7801</v>
      </c>
      <c r="C1006" s="2" t="inlineStr">
        <is>
          <t>PUXADA RECEB</t>
        </is>
      </c>
      <c r="D1006" s="2" t="n">
        <v>5235723</v>
      </c>
      <c r="E1006" s="2" t="inlineStr">
        <is>
          <t>Daniel Gomes Da Silva</t>
        </is>
      </c>
      <c r="F1006" s="2" t="n">
        <v>258</v>
      </c>
      <c r="G1006" s="2" t="n">
        <v>52.37</v>
      </c>
      <c r="H1006" s="2" t="n">
        <v>5</v>
      </c>
      <c r="I1006" s="2" t="n">
        <v>0</v>
      </c>
      <c r="J1006" s="2" t="inlineStr">
        <is>
          <t>GPA</t>
        </is>
      </c>
    </row>
    <row r="1007">
      <c r="A1007" s="2" t="n">
        <v>7</v>
      </c>
      <c r="B1007" s="2" t="n">
        <v>7801</v>
      </c>
      <c r="C1007" s="2" t="inlineStr">
        <is>
          <t>RECEBIMENTO</t>
        </is>
      </c>
      <c r="D1007" s="2" t="n">
        <v>5235723</v>
      </c>
      <c r="E1007" s="2" t="inlineStr">
        <is>
          <t>Daniel Gomes Da Silva</t>
        </is>
      </c>
      <c r="F1007" s="2" t="n">
        <v>1</v>
      </c>
      <c r="G1007" s="2" t="n">
        <v>6.34</v>
      </c>
      <c r="H1007" s="2" t="n">
        <v>0</v>
      </c>
      <c r="I1007" s="2" t="n">
        <v>0</v>
      </c>
      <c r="J1007" s="2" t="inlineStr">
        <is>
          <t>GPA</t>
        </is>
      </c>
    </row>
    <row r="1008">
      <c r="A1008" s="2" t="n">
        <v>7</v>
      </c>
      <c r="B1008" s="2" t="n">
        <v>7801</v>
      </c>
      <c r="C1008" s="2" t="inlineStr">
        <is>
          <t>CARREGAMENTO</t>
        </is>
      </c>
      <c r="D1008" s="2" t="n">
        <v>5262496</v>
      </c>
      <c r="E1008" s="2" t="inlineStr">
        <is>
          <t>Daniel De Santana</t>
        </is>
      </c>
      <c r="F1008" s="2" t="n">
        <v>183</v>
      </c>
      <c r="G1008" s="2" t="n">
        <v>5.93</v>
      </c>
      <c r="H1008" s="2" t="n">
        <v>31</v>
      </c>
      <c r="I1008" s="2" t="n">
        <v>0</v>
      </c>
      <c r="J1008" s="2" t="inlineStr">
        <is>
          <t>GPA</t>
        </is>
      </c>
    </row>
    <row r="1009">
      <c r="A1009" s="2" t="n">
        <v>7</v>
      </c>
      <c r="B1009" s="2" t="n">
        <v>7801</v>
      </c>
      <c r="C1009" s="2" t="inlineStr">
        <is>
          <t>CARREGAMENTO</t>
        </is>
      </c>
      <c r="D1009" s="2" t="n">
        <v>5273862</v>
      </c>
      <c r="E1009" s="2" t="inlineStr">
        <is>
          <t>Reinilson Santos Conceicao</t>
        </is>
      </c>
      <c r="F1009" s="2" t="n">
        <v>276</v>
      </c>
      <c r="G1009" s="2" t="n">
        <v>45.99</v>
      </c>
      <c r="H1009" s="2" t="n">
        <v>6</v>
      </c>
      <c r="I1009" s="2" t="n">
        <v>0</v>
      </c>
      <c r="J1009" s="2" t="inlineStr">
        <is>
          <t>GPA</t>
        </is>
      </c>
    </row>
    <row r="1010">
      <c r="A1010" s="2" t="n">
        <v>7</v>
      </c>
      <c r="B1010" s="2" t="n">
        <v>7801</v>
      </c>
      <c r="C1010" s="2" t="inlineStr">
        <is>
          <t>SEPARACAO</t>
        </is>
      </c>
      <c r="D1010" s="2" t="n">
        <v>5273862</v>
      </c>
      <c r="E1010" s="2" t="inlineStr">
        <is>
          <t>Reinilson Santos Conceicao</t>
        </is>
      </c>
      <c r="F1010" s="2" t="n">
        <v>248</v>
      </c>
      <c r="G1010" s="2" t="n">
        <v>5.98</v>
      </c>
      <c r="H1010" s="2" t="n">
        <v>41</v>
      </c>
      <c r="I1010" s="2" t="n">
        <v>0</v>
      </c>
      <c r="J1010" s="2" t="inlineStr">
        <is>
          <t>GPA</t>
        </is>
      </c>
    </row>
    <row r="1011">
      <c r="A1011" s="2" t="n">
        <v>7</v>
      </c>
      <c r="B1011" s="2" t="n">
        <v>7801</v>
      </c>
      <c r="C1011" s="2" t="inlineStr">
        <is>
          <t>ATIVIDADE OP. EMP.</t>
        </is>
      </c>
      <c r="D1011" s="2" t="n">
        <v>5321450</v>
      </c>
      <c r="E1011" s="2" t="inlineStr">
        <is>
          <t>FELIPE COPE CAMPOS</t>
        </is>
      </c>
      <c r="F1011" s="2" t="n">
        <v>681</v>
      </c>
      <c r="G1011" s="2" t="n">
        <v>130.77</v>
      </c>
      <c r="H1011" s="2" t="n">
        <v>5</v>
      </c>
      <c r="I1011" s="2" t="n">
        <v>0</v>
      </c>
      <c r="J1011" s="2" t="inlineStr">
        <is>
          <t>GPA</t>
        </is>
      </c>
    </row>
    <row r="1012">
      <c r="A1012" s="2" t="n">
        <v>7</v>
      </c>
      <c r="B1012" s="2" t="n">
        <v>7801</v>
      </c>
      <c r="C1012" s="2" t="inlineStr">
        <is>
          <t>CARREGAMENTO</t>
        </is>
      </c>
      <c r="D1012" s="2" t="n">
        <v>5332095</v>
      </c>
      <c r="E1012" s="2" t="inlineStr">
        <is>
          <t>Lucas Da Silva Gaspar Lopes</t>
        </is>
      </c>
      <c r="F1012" s="2" t="n">
        <v>151</v>
      </c>
      <c r="G1012" s="2" t="n">
        <v>10.24</v>
      </c>
      <c r="H1012" s="2" t="n">
        <v>15</v>
      </c>
      <c r="I1012" s="2" t="n">
        <v>0</v>
      </c>
      <c r="J1012" s="2" t="inlineStr">
        <is>
          <t>GPA</t>
        </is>
      </c>
    </row>
    <row r="1013">
      <c r="A1013" s="2" t="n">
        <v>7</v>
      </c>
      <c r="B1013" s="2" t="n">
        <v>7801</v>
      </c>
      <c r="C1013" s="2" t="inlineStr">
        <is>
          <t>ATIVIDADE OP. EMP.</t>
        </is>
      </c>
      <c r="D1013" s="2" t="n">
        <v>5342112</v>
      </c>
      <c r="E1013" s="2" t="inlineStr">
        <is>
          <t>Marcio Francisco De Souza</t>
        </is>
      </c>
      <c r="F1013" s="2" t="n">
        <v>50</v>
      </c>
      <c r="G1013" s="2" t="n">
        <v>6.07</v>
      </c>
      <c r="H1013" s="2" t="n">
        <v>8</v>
      </c>
      <c r="I1013" s="2" t="n">
        <v>0</v>
      </c>
      <c r="J1013" s="2" t="inlineStr">
        <is>
          <t>GPA</t>
        </is>
      </c>
    </row>
    <row r="1014">
      <c r="A1014" s="2" t="n">
        <v>7</v>
      </c>
      <c r="B1014" s="2" t="n">
        <v>7801</v>
      </c>
      <c r="C1014" s="2" t="inlineStr">
        <is>
          <t>CARREGAMENTO</t>
        </is>
      </c>
      <c r="D1014" s="2" t="n">
        <v>5351545</v>
      </c>
      <c r="E1014" s="2" t="inlineStr">
        <is>
          <t>GUSTAVO GUSTAVO MONTEIRO ARRUDAS</t>
        </is>
      </c>
      <c r="F1014" s="2" t="n">
        <v>220</v>
      </c>
      <c r="G1014" s="2" t="n">
        <v>46.37</v>
      </c>
      <c r="H1014" s="2" t="n">
        <v>5</v>
      </c>
      <c r="I1014" s="2" t="n">
        <v>0</v>
      </c>
      <c r="J1014" s="2" t="inlineStr">
        <is>
          <t>GPA</t>
        </is>
      </c>
    </row>
    <row r="1015">
      <c r="A1015" s="2" t="n">
        <v>7</v>
      </c>
      <c r="B1015" s="2" t="n">
        <v>7801</v>
      </c>
      <c r="C1015" s="2" t="inlineStr">
        <is>
          <t>SEPARACAO</t>
        </is>
      </c>
      <c r="D1015" s="2" t="n">
        <v>5356768</v>
      </c>
      <c r="E1015" s="2" t="inlineStr">
        <is>
          <t>Daniel Santos Soares</t>
        </is>
      </c>
      <c r="F1015" s="2" t="n">
        <v>709</v>
      </c>
      <c r="G1015" s="2" t="n">
        <v>18.7</v>
      </c>
      <c r="H1015" s="2" t="n">
        <v>38</v>
      </c>
      <c r="I1015" s="2" t="n">
        <v>0</v>
      </c>
      <c r="J1015" s="2" t="inlineStr">
        <is>
          <t>GPA</t>
        </is>
      </c>
    </row>
    <row r="1016">
      <c r="A1016" s="2" t="n">
        <v>7</v>
      </c>
      <c r="B1016" s="2" t="n">
        <v>7801</v>
      </c>
      <c r="C1016" s="2" t="inlineStr">
        <is>
          <t>CARREGAMENTO</t>
        </is>
      </c>
      <c r="D1016" s="2" t="n">
        <v>5360463</v>
      </c>
      <c r="E1016" s="2" t="inlineStr">
        <is>
          <t>Wesley Magalhaes Braga</t>
        </is>
      </c>
      <c r="F1016" s="2" t="n">
        <v>468</v>
      </c>
      <c r="G1016" s="2" t="n">
        <v>18.8</v>
      </c>
      <c r="H1016" s="2" t="n">
        <v>25</v>
      </c>
      <c r="I1016" s="2" t="n">
        <v>0</v>
      </c>
      <c r="J1016" s="2" t="inlineStr">
        <is>
          <t>GPA</t>
        </is>
      </c>
    </row>
    <row r="1017">
      <c r="A1017" s="2" t="n">
        <v>7</v>
      </c>
      <c r="B1017" s="2" t="n">
        <v>7801</v>
      </c>
      <c r="C1017" s="2" t="inlineStr">
        <is>
          <t>CARREGAMENTO</t>
        </is>
      </c>
      <c r="D1017" s="2" t="n">
        <v>5369266</v>
      </c>
      <c r="E1017" s="2" t="inlineStr">
        <is>
          <t>Jose Daniel Pereira De Figueiredo</t>
        </is>
      </c>
      <c r="F1017" s="2" t="n">
        <v>298</v>
      </c>
      <c r="G1017" s="2" t="n">
        <v>36.71</v>
      </c>
      <c r="H1017" s="2" t="n">
        <v>8</v>
      </c>
      <c r="I1017" s="2" t="n">
        <v>0</v>
      </c>
      <c r="J1017" s="2" t="inlineStr">
        <is>
          <t>GPA</t>
        </is>
      </c>
    </row>
    <row r="1018">
      <c r="A1018" s="2" t="n">
        <v>7</v>
      </c>
      <c r="B1018" s="2" t="n">
        <v>7801</v>
      </c>
      <c r="C1018" s="2" t="inlineStr">
        <is>
          <t>SEPARACAO</t>
        </is>
      </c>
      <c r="D1018" s="2" t="n">
        <v>5369266</v>
      </c>
      <c r="E1018" s="2" t="inlineStr">
        <is>
          <t>Jose Daniel Pereira De Figueiredo</t>
        </is>
      </c>
      <c r="F1018" s="2" t="n">
        <v>958</v>
      </c>
      <c r="G1018" s="2" t="n">
        <v>10.37</v>
      </c>
      <c r="H1018" s="2" t="n">
        <v>92</v>
      </c>
      <c r="I1018" s="2" t="n">
        <v>0</v>
      </c>
      <c r="J1018" s="2" t="inlineStr">
        <is>
          <t>GPA</t>
        </is>
      </c>
    </row>
    <row r="1019">
      <c r="A1019" s="2" t="n">
        <v>7</v>
      </c>
      <c r="B1019" s="2" t="n">
        <v>7801</v>
      </c>
      <c r="C1019" s="2" t="inlineStr">
        <is>
          <t>ATIVIDADE OP. EMP.</t>
        </is>
      </c>
      <c r="D1019" s="2" t="n">
        <v>537071</v>
      </c>
      <c r="E1019" s="2" t="inlineStr">
        <is>
          <t>Gilmar De Azevedo Matos</t>
        </is>
      </c>
      <c r="F1019" s="2" t="n">
        <v>3700</v>
      </c>
      <c r="G1019" s="2" t="n">
        <v>153.23</v>
      </c>
      <c r="H1019" s="2" t="n">
        <v>24</v>
      </c>
      <c r="I1019" s="2" t="n">
        <v>0</v>
      </c>
      <c r="J1019" s="2" t="inlineStr">
        <is>
          <t>GPA</t>
        </is>
      </c>
    </row>
    <row r="1020">
      <c r="A1020" s="2" t="n">
        <v>7</v>
      </c>
      <c r="B1020" s="2" t="n">
        <v>7801</v>
      </c>
      <c r="C1020" s="2" t="inlineStr">
        <is>
          <t>CARREGAMENTO</t>
        </is>
      </c>
      <c r="D1020" s="2" t="n">
        <v>5370868</v>
      </c>
      <c r="E1020" s="2" t="inlineStr">
        <is>
          <t>GUSTAVO HENRIQUE FERREIRA DOS SANTOS</t>
        </is>
      </c>
      <c r="F1020" s="2" t="n">
        <v>28</v>
      </c>
      <c r="G1020" s="2" t="n">
        <v>1.47</v>
      </c>
      <c r="H1020" s="2" t="n">
        <v>19</v>
      </c>
      <c r="I1020" s="2" t="n">
        <v>0</v>
      </c>
      <c r="J1020" s="2" t="inlineStr">
        <is>
          <t>GPA</t>
        </is>
      </c>
    </row>
    <row r="1021">
      <c r="A1021" s="2" t="n">
        <v>7</v>
      </c>
      <c r="B1021" s="2" t="n">
        <v>7801</v>
      </c>
      <c r="C1021" s="2" t="inlineStr">
        <is>
          <t>RECEBIMENTO</t>
        </is>
      </c>
      <c r="D1021" s="2" t="n">
        <v>5370868</v>
      </c>
      <c r="E1021" s="2" t="inlineStr">
        <is>
          <t>GUSTAVO HENRIQUE FERREIRA DOS SANTOS</t>
        </is>
      </c>
      <c r="F1021" s="2" t="n">
        <v>107</v>
      </c>
      <c r="G1021" s="2" t="n">
        <v>6.18</v>
      </c>
      <c r="H1021" s="2" t="n">
        <v>17</v>
      </c>
      <c r="I1021" s="2" t="n">
        <v>0</v>
      </c>
      <c r="J1021" s="2" t="inlineStr">
        <is>
          <t>GPA</t>
        </is>
      </c>
    </row>
    <row r="1022">
      <c r="A1022" s="2" t="n">
        <v>7</v>
      </c>
      <c r="B1022" s="2" t="n">
        <v>7801</v>
      </c>
      <c r="C1022" s="2" t="inlineStr">
        <is>
          <t>PUXADA RECEB</t>
        </is>
      </c>
      <c r="D1022" s="2" t="n">
        <v>5399564</v>
      </c>
      <c r="E1022" s="2" t="inlineStr">
        <is>
          <t>ERICK VASCONCELOS FRANCO DE SA</t>
        </is>
      </c>
      <c r="F1022" s="2" t="n">
        <v>401</v>
      </c>
      <c r="G1022" s="2" t="n">
        <v>33.22</v>
      </c>
      <c r="H1022" s="2" t="n">
        <v>12</v>
      </c>
      <c r="I1022" s="2" t="n">
        <v>0</v>
      </c>
      <c r="J1022" s="2" t="inlineStr">
        <is>
          <t>GPA</t>
        </is>
      </c>
    </row>
    <row r="1023">
      <c r="A1023" s="2" t="n">
        <v>7</v>
      </c>
      <c r="B1023" s="2" t="n">
        <v>7801</v>
      </c>
      <c r="C1023" s="2" t="inlineStr">
        <is>
          <t>CARREGAMENTO</t>
        </is>
      </c>
      <c r="D1023" s="2" t="n">
        <v>5406498</v>
      </c>
      <c r="E1023" s="2" t="inlineStr">
        <is>
          <t>FELIPE Ferreira dos Anjos Lima</t>
        </is>
      </c>
      <c r="F1023" s="2" t="n">
        <v>350</v>
      </c>
      <c r="G1023" s="2" t="n">
        <v>36.93</v>
      </c>
      <c r="H1023" s="2" t="n">
        <v>9</v>
      </c>
      <c r="I1023" s="2" t="n">
        <v>0</v>
      </c>
      <c r="J1023" s="2" t="inlineStr">
        <is>
          <t>GPA</t>
        </is>
      </c>
    </row>
    <row r="1024">
      <c r="A1024" s="2" t="n">
        <v>7</v>
      </c>
      <c r="B1024" s="2" t="n">
        <v>7801</v>
      </c>
      <c r="C1024" s="2" t="inlineStr">
        <is>
          <t>PUXADA RECEB</t>
        </is>
      </c>
      <c r="D1024" s="2" t="n">
        <v>5406498</v>
      </c>
      <c r="E1024" s="2" t="inlineStr">
        <is>
          <t>FELIPE Ferreira dos Anjos Lima</t>
        </is>
      </c>
      <c r="F1024" s="2" t="n">
        <v>781</v>
      </c>
      <c r="G1024" s="2" t="n">
        <v>61.22</v>
      </c>
      <c r="H1024" s="2" t="n">
        <v>13</v>
      </c>
      <c r="I1024" s="2" t="n">
        <v>0</v>
      </c>
      <c r="J1024" s="2" t="inlineStr">
        <is>
          <t>GPA</t>
        </is>
      </c>
    </row>
    <row r="1025">
      <c r="A1025" s="2" t="n">
        <v>7</v>
      </c>
      <c r="B1025" s="2" t="n">
        <v>7801</v>
      </c>
      <c r="C1025" s="2" t="inlineStr">
        <is>
          <t>SEPARACAO</t>
        </is>
      </c>
      <c r="D1025" s="2" t="n">
        <v>5406498</v>
      </c>
      <c r="E1025" s="2" t="inlineStr">
        <is>
          <t>FELIPE Ferreira dos Anjos Lima</t>
        </is>
      </c>
      <c r="F1025" s="2" t="n">
        <v>1018</v>
      </c>
      <c r="G1025" s="2" t="n">
        <v>15.73</v>
      </c>
      <c r="H1025" s="2" t="n">
        <v>65</v>
      </c>
      <c r="I1025" s="2" t="n">
        <v>0</v>
      </c>
      <c r="J1025" s="2" t="inlineStr">
        <is>
          <t>GPA</t>
        </is>
      </c>
    </row>
    <row r="1026">
      <c r="A1026" s="2" t="n">
        <v>7</v>
      </c>
      <c r="B1026" s="2" t="n">
        <v>7801</v>
      </c>
      <c r="C1026" s="2" t="inlineStr">
        <is>
          <t>CARREGAMENTO</t>
        </is>
      </c>
      <c r="D1026" s="2" t="n">
        <v>5408075</v>
      </c>
      <c r="E1026" s="2" t="inlineStr">
        <is>
          <t>LEIDE CLEA DO SACRAMENTO</t>
        </is>
      </c>
      <c r="F1026" s="2" t="n">
        <v>977</v>
      </c>
      <c r="G1026" s="2" t="n">
        <v>99.62</v>
      </c>
      <c r="H1026" s="2" t="n">
        <v>10</v>
      </c>
      <c r="I1026" s="2" t="n">
        <v>0</v>
      </c>
      <c r="J1026" s="2" t="inlineStr">
        <is>
          <t>GPA</t>
        </is>
      </c>
    </row>
    <row r="1027">
      <c r="A1027" s="2" t="n">
        <v>7</v>
      </c>
      <c r="B1027" s="2" t="n">
        <v>7801</v>
      </c>
      <c r="C1027" s="2" t="inlineStr">
        <is>
          <t>CARREGAMENTO</t>
        </is>
      </c>
      <c r="D1027" s="2" t="n">
        <v>5409420</v>
      </c>
      <c r="E1027" s="2" t="inlineStr">
        <is>
          <t>SILAS DE OLIVEIRA VIANA</t>
        </is>
      </c>
      <c r="F1027" s="2" t="n">
        <v>933</v>
      </c>
      <c r="G1027" s="2" t="n">
        <v>39.89</v>
      </c>
      <c r="H1027" s="2" t="n">
        <v>23</v>
      </c>
      <c r="I1027" s="2" t="n">
        <v>0</v>
      </c>
      <c r="J1027" s="2" t="inlineStr">
        <is>
          <t>GPA</t>
        </is>
      </c>
    </row>
    <row r="1028">
      <c r="A1028" s="2" t="n">
        <v>7</v>
      </c>
      <c r="B1028" s="2" t="n">
        <v>7801</v>
      </c>
      <c r="C1028" s="2" t="inlineStr">
        <is>
          <t>PUXADA RECEB</t>
        </is>
      </c>
      <c r="D1028" s="2" t="n">
        <v>5410339</v>
      </c>
      <c r="E1028" s="2" t="inlineStr">
        <is>
          <t>Gustavo Pereira Araujo Leite</t>
        </is>
      </c>
      <c r="F1028" s="2" t="n">
        <v>4</v>
      </c>
      <c r="G1028" s="2" t="n">
        <v>7.01</v>
      </c>
      <c r="H1028" s="2" t="n">
        <v>1</v>
      </c>
      <c r="I1028" s="2" t="n">
        <v>0</v>
      </c>
      <c r="J1028" s="2" t="inlineStr">
        <is>
          <t>GPA</t>
        </is>
      </c>
    </row>
    <row r="1029">
      <c r="A1029" s="2" t="n">
        <v>7</v>
      </c>
      <c r="B1029" s="2" t="n">
        <v>7801</v>
      </c>
      <c r="C1029" s="2" t="inlineStr">
        <is>
          <t>RECEBIMENTO</t>
        </is>
      </c>
      <c r="D1029" s="2" t="n">
        <v>5410339</v>
      </c>
      <c r="E1029" s="2" t="inlineStr">
        <is>
          <t>Gustavo Pereira Araujo Leite</t>
        </is>
      </c>
      <c r="F1029" s="2" t="n">
        <v>15</v>
      </c>
      <c r="G1029" s="2" t="n">
        <v>14.66</v>
      </c>
      <c r="H1029" s="2" t="n">
        <v>1</v>
      </c>
      <c r="I1029" s="2" t="n">
        <v>0</v>
      </c>
      <c r="J1029" s="2" t="inlineStr">
        <is>
          <t>GPA</t>
        </is>
      </c>
    </row>
    <row r="1030">
      <c r="A1030" s="2" t="n">
        <v>7</v>
      </c>
      <c r="B1030" s="2" t="n">
        <v>7801</v>
      </c>
      <c r="C1030" s="2" t="inlineStr">
        <is>
          <t>SEPARACAO</t>
        </is>
      </c>
      <c r="D1030" s="2" t="n">
        <v>5410339</v>
      </c>
      <c r="E1030" s="2" t="inlineStr">
        <is>
          <t>Gustavo Pereira Araujo Leite</t>
        </is>
      </c>
      <c r="F1030" s="2" t="n">
        <v>8</v>
      </c>
      <c r="G1030" s="2" t="n">
        <v>1.17</v>
      </c>
      <c r="H1030" s="2" t="n">
        <v>7</v>
      </c>
      <c r="I1030" s="2" t="n">
        <v>0</v>
      </c>
      <c r="J1030" s="2" t="inlineStr">
        <is>
          <t>GPA</t>
        </is>
      </c>
    </row>
    <row r="1031">
      <c r="A1031" s="2" t="n">
        <v>7</v>
      </c>
      <c r="B1031" s="2" t="n">
        <v>7801</v>
      </c>
      <c r="C1031" s="2" t="inlineStr">
        <is>
          <t>SEPARACAO</t>
        </is>
      </c>
      <c r="D1031" s="2" t="n">
        <v>5411017</v>
      </c>
      <c r="E1031" s="2" t="inlineStr">
        <is>
          <t>Edson Araujo Rosa</t>
        </is>
      </c>
      <c r="F1031" s="2" t="n">
        <v>3548</v>
      </c>
      <c r="G1031" s="2" t="n">
        <v>81.68000000000001</v>
      </c>
      <c r="H1031" s="2" t="n">
        <v>43</v>
      </c>
      <c r="I1031" s="2" t="n">
        <v>0</v>
      </c>
      <c r="J1031" s="2" t="inlineStr">
        <is>
          <t>GPA</t>
        </is>
      </c>
    </row>
    <row r="1032">
      <c r="A1032" s="2" t="n">
        <v>7</v>
      </c>
      <c r="B1032" s="2" t="n">
        <v>7801</v>
      </c>
      <c r="C1032" s="2" t="inlineStr">
        <is>
          <t>SEPARACAO</t>
        </is>
      </c>
      <c r="D1032" s="2" t="n">
        <v>5420768</v>
      </c>
      <c r="E1032" s="2" t="inlineStr">
        <is>
          <t>Rafael Tadeu Da Silva</t>
        </is>
      </c>
      <c r="F1032" s="2" t="n">
        <v>8726</v>
      </c>
      <c r="G1032" s="2" t="n">
        <v>154.66</v>
      </c>
      <c r="H1032" s="2" t="n">
        <v>56</v>
      </c>
      <c r="I1032" s="2" t="n">
        <v>0</v>
      </c>
      <c r="J1032" s="2" t="inlineStr">
        <is>
          <t>GPA</t>
        </is>
      </c>
    </row>
    <row r="1033">
      <c r="A1033" s="2" t="n">
        <v>7</v>
      </c>
      <c r="B1033" s="2" t="n">
        <v>7801</v>
      </c>
      <c r="C1033" s="2" t="inlineStr">
        <is>
          <t>PUXADA RECEB</t>
        </is>
      </c>
      <c r="D1033" s="2" t="n">
        <v>5421004</v>
      </c>
      <c r="E1033" s="2" t="inlineStr">
        <is>
          <t>Thatyane Dos Santos Marinho</t>
        </is>
      </c>
      <c r="F1033" s="2" t="n">
        <v>2052</v>
      </c>
      <c r="G1033" s="2" t="n">
        <v>129.62</v>
      </c>
      <c r="H1033" s="2" t="n">
        <v>16</v>
      </c>
      <c r="I1033" s="2" t="n">
        <v>0</v>
      </c>
      <c r="J1033" s="2" t="inlineStr">
        <is>
          <t>GPA</t>
        </is>
      </c>
    </row>
    <row r="1034">
      <c r="A1034" s="2" t="n">
        <v>7</v>
      </c>
      <c r="B1034" s="2" t="n">
        <v>7801</v>
      </c>
      <c r="C1034" s="2" t="inlineStr">
        <is>
          <t>SEPARACAO</t>
        </is>
      </c>
      <c r="D1034" s="2" t="n">
        <v>5421004</v>
      </c>
      <c r="E1034" s="2" t="inlineStr">
        <is>
          <t>Thatyane Dos Santos Marinho</t>
        </is>
      </c>
      <c r="F1034" s="2" t="n">
        <v>344</v>
      </c>
      <c r="G1034" s="2" t="n">
        <v>16.26</v>
      </c>
      <c r="H1034" s="2" t="n">
        <v>21</v>
      </c>
      <c r="I1034" s="2" t="n">
        <v>0</v>
      </c>
      <c r="J1034" s="2" t="inlineStr">
        <is>
          <t>GPA</t>
        </is>
      </c>
    </row>
    <row r="1035">
      <c r="A1035" s="2" t="n">
        <v>7</v>
      </c>
      <c r="B1035" s="2" t="n">
        <v>7801</v>
      </c>
      <c r="C1035" s="2" t="inlineStr">
        <is>
          <t>CARREGAMENTO</t>
        </is>
      </c>
      <c r="D1035" s="2" t="n">
        <v>5421063</v>
      </c>
      <c r="E1035" s="2" t="inlineStr">
        <is>
          <t>BRUNO ALVES DE CASTRO</t>
        </is>
      </c>
      <c r="F1035" s="2" t="n">
        <v>60</v>
      </c>
      <c r="G1035" s="2" t="n">
        <v>6.74</v>
      </c>
      <c r="H1035" s="2" t="n">
        <v>9</v>
      </c>
      <c r="I1035" s="2" t="n">
        <v>0</v>
      </c>
      <c r="J1035" s="2" t="inlineStr">
        <is>
          <t>GPA</t>
        </is>
      </c>
    </row>
    <row r="1036">
      <c r="A1036" s="2" t="n">
        <v>7</v>
      </c>
      <c r="B1036" s="2" t="n">
        <v>7801</v>
      </c>
      <c r="C1036" s="2" t="inlineStr">
        <is>
          <t>PUXADA RECEB</t>
        </is>
      </c>
      <c r="D1036" s="2" t="n">
        <v>5421063</v>
      </c>
      <c r="E1036" s="2" t="inlineStr">
        <is>
          <t>BRUNO ALVES DE CASTRO</t>
        </is>
      </c>
      <c r="F1036" s="2" t="n">
        <v>4</v>
      </c>
      <c r="G1036" s="2" t="n">
        <v>8.42</v>
      </c>
      <c r="H1036" s="2" t="n">
        <v>0</v>
      </c>
      <c r="I1036" s="2" t="n">
        <v>0</v>
      </c>
      <c r="J1036" s="2" t="inlineStr">
        <is>
          <t>GPA</t>
        </is>
      </c>
    </row>
    <row r="1037">
      <c r="A1037" s="2" t="n">
        <v>7</v>
      </c>
      <c r="B1037" s="2" t="n">
        <v>7801</v>
      </c>
      <c r="C1037" s="2" t="inlineStr">
        <is>
          <t>CARREGAMENTO</t>
        </is>
      </c>
      <c r="D1037" s="2" t="n">
        <v>5421268</v>
      </c>
      <c r="E1037" s="2" t="inlineStr">
        <is>
          <t>Higor Barbosa Santos</t>
        </is>
      </c>
      <c r="F1037" s="2" t="n">
        <v>2137</v>
      </c>
      <c r="G1037" s="2" t="n">
        <v>116.49</v>
      </c>
      <c r="H1037" s="2" t="n">
        <v>18</v>
      </c>
      <c r="I1037" s="2" t="n">
        <v>0</v>
      </c>
      <c r="J1037" s="2" t="inlineStr">
        <is>
          <t>GPA</t>
        </is>
      </c>
    </row>
    <row r="1038">
      <c r="A1038" s="2" t="n">
        <v>7</v>
      </c>
      <c r="B1038" s="2" t="n">
        <v>7801</v>
      </c>
      <c r="C1038" s="2" t="inlineStr">
        <is>
          <t>PUXADA RECEB</t>
        </is>
      </c>
      <c r="D1038" s="2" t="n">
        <v>5421470</v>
      </c>
      <c r="E1038" s="2" t="inlineStr">
        <is>
          <t>JOSE DOMINGOS RODRIGUES</t>
        </is>
      </c>
      <c r="F1038" s="2" t="n">
        <v>379</v>
      </c>
      <c r="G1038" s="2" t="n">
        <v>19.7</v>
      </c>
      <c r="H1038" s="2" t="n">
        <v>19</v>
      </c>
      <c r="I1038" s="2" t="n">
        <v>0</v>
      </c>
      <c r="J1038" s="2" t="inlineStr">
        <is>
          <t>GPA</t>
        </is>
      </c>
    </row>
    <row r="1039">
      <c r="A1039" s="2" t="n">
        <v>7</v>
      </c>
      <c r="B1039" s="2" t="n">
        <v>7801</v>
      </c>
      <c r="C1039" s="2" t="inlineStr">
        <is>
          <t>PUXADA RECEB</t>
        </is>
      </c>
      <c r="D1039" s="2" t="n">
        <v>5422086</v>
      </c>
      <c r="E1039" s="2" t="inlineStr">
        <is>
          <t>Taiane Helena Piro De Lima</t>
        </is>
      </c>
      <c r="F1039" s="2" t="n">
        <v>3</v>
      </c>
      <c r="G1039" s="2" t="n">
        <v>6.67</v>
      </c>
      <c r="H1039" s="2" t="n">
        <v>0</v>
      </c>
      <c r="I1039" s="2" t="n">
        <v>0</v>
      </c>
      <c r="J1039" s="2" t="inlineStr">
        <is>
          <t>GPA</t>
        </is>
      </c>
    </row>
    <row r="1040">
      <c r="A1040" s="2" t="n">
        <v>7</v>
      </c>
      <c r="B1040" s="2" t="n">
        <v>7801</v>
      </c>
      <c r="C1040" s="2" t="inlineStr">
        <is>
          <t>CARREGAMENTO</t>
        </is>
      </c>
      <c r="D1040" s="2" t="n">
        <v>542716</v>
      </c>
      <c r="E1040" s="2" t="inlineStr">
        <is>
          <t>Rodolfo Rodrigues Arantes</t>
        </is>
      </c>
      <c r="F1040" s="2" t="n">
        <v>85</v>
      </c>
      <c r="G1040" s="2" t="n">
        <v>15.13</v>
      </c>
      <c r="H1040" s="2" t="n">
        <v>6</v>
      </c>
      <c r="I1040" s="2" t="n">
        <v>0</v>
      </c>
      <c r="J1040" s="2" t="inlineStr">
        <is>
          <t>GPA</t>
        </is>
      </c>
    </row>
    <row r="1041">
      <c r="A1041" s="2" t="n">
        <v>7</v>
      </c>
      <c r="B1041" s="2" t="n">
        <v>7801</v>
      </c>
      <c r="C1041" s="2" t="inlineStr">
        <is>
          <t>SEPARACAO</t>
        </is>
      </c>
      <c r="D1041" s="2" t="n">
        <v>542716</v>
      </c>
      <c r="E1041" s="2" t="inlineStr">
        <is>
          <t>Rodolfo Rodrigues Arantes</t>
        </is>
      </c>
      <c r="F1041" s="2" t="n">
        <v>323</v>
      </c>
      <c r="G1041" s="2" t="n">
        <v>12.74</v>
      </c>
      <c r="H1041" s="2" t="n">
        <v>25</v>
      </c>
      <c r="I1041" s="2" t="n">
        <v>0</v>
      </c>
      <c r="J1041" s="2" t="inlineStr">
        <is>
          <t>GPA</t>
        </is>
      </c>
    </row>
    <row r="1042">
      <c r="A1042" s="2" t="n">
        <v>7</v>
      </c>
      <c r="B1042" s="2" t="n">
        <v>7801</v>
      </c>
      <c r="C1042" s="2" t="inlineStr">
        <is>
          <t>PUXADA RECEB</t>
        </is>
      </c>
      <c r="D1042" s="2" t="n">
        <v>5435820</v>
      </c>
      <c r="E1042" s="2" t="inlineStr">
        <is>
          <t>Vitor Santos Araujo</t>
        </is>
      </c>
      <c r="F1042" s="2" t="n">
        <v>6</v>
      </c>
      <c r="G1042" s="2" t="n">
        <v>1.38</v>
      </c>
      <c r="H1042" s="2" t="n">
        <v>4</v>
      </c>
      <c r="I1042" s="2" t="n">
        <v>0</v>
      </c>
      <c r="J1042" s="2" t="inlineStr">
        <is>
          <t>GPA</t>
        </is>
      </c>
    </row>
    <row r="1043">
      <c r="A1043" s="2" t="n">
        <v>7</v>
      </c>
      <c r="B1043" s="2" t="n">
        <v>7801</v>
      </c>
      <c r="C1043" s="2" t="inlineStr">
        <is>
          <t>RECEBIMENTO</t>
        </is>
      </c>
      <c r="D1043" s="2" t="n">
        <v>5435820</v>
      </c>
      <c r="E1043" s="2" t="inlineStr">
        <is>
          <t>Vitor Santos Araujo</t>
        </is>
      </c>
      <c r="F1043" s="2" t="n">
        <v>160</v>
      </c>
      <c r="G1043" s="2" t="n">
        <v>11.45</v>
      </c>
      <c r="H1043" s="2" t="n">
        <v>14</v>
      </c>
      <c r="I1043" s="2" t="n">
        <v>0</v>
      </c>
      <c r="J1043" s="2" t="inlineStr">
        <is>
          <t>GPA</t>
        </is>
      </c>
    </row>
    <row r="1044">
      <c r="A1044" s="2" t="n">
        <v>7</v>
      </c>
      <c r="B1044" s="2" t="n">
        <v>7801</v>
      </c>
      <c r="C1044" s="2" t="inlineStr">
        <is>
          <t>CARREGAMENTO</t>
        </is>
      </c>
      <c r="D1044" s="2" t="n">
        <v>5437466</v>
      </c>
      <c r="E1044" s="2" t="inlineStr">
        <is>
          <t>Caua Ribeiro Da Silva</t>
        </is>
      </c>
      <c r="F1044" s="2" t="n">
        <v>1656</v>
      </c>
      <c r="G1044" s="2" t="n">
        <v>59.31</v>
      </c>
      <c r="H1044" s="2" t="n">
        <v>28</v>
      </c>
      <c r="I1044" s="2" t="n">
        <v>0</v>
      </c>
      <c r="J1044" s="2" t="inlineStr">
        <is>
          <t>GPA</t>
        </is>
      </c>
    </row>
    <row r="1045">
      <c r="A1045" s="2" t="n">
        <v>7</v>
      </c>
      <c r="B1045" s="2" t="n">
        <v>7801</v>
      </c>
      <c r="C1045" s="2" t="inlineStr">
        <is>
          <t>PUXADA RECEB</t>
        </is>
      </c>
      <c r="D1045" s="2" t="n">
        <v>5441218</v>
      </c>
      <c r="E1045" s="2" t="inlineStr">
        <is>
          <t>IAGO MATHEUS PEREIRA DOS SANTOS</t>
        </is>
      </c>
      <c r="F1045" s="2" t="n">
        <v>287</v>
      </c>
      <c r="G1045" s="2" t="n">
        <v>42.78</v>
      </c>
      <c r="H1045" s="2" t="n">
        <v>7</v>
      </c>
      <c r="I1045" s="2" t="n">
        <v>0</v>
      </c>
      <c r="J1045" s="2" t="inlineStr">
        <is>
          <t>GPA</t>
        </is>
      </c>
    </row>
    <row r="1046">
      <c r="A1046" s="2" t="n">
        <v>7</v>
      </c>
      <c r="B1046" s="2" t="n">
        <v>7801</v>
      </c>
      <c r="C1046" s="2" t="inlineStr">
        <is>
          <t>RECEBIMENTO</t>
        </is>
      </c>
      <c r="D1046" s="2" t="n">
        <v>5441218</v>
      </c>
      <c r="E1046" s="2" t="inlineStr">
        <is>
          <t>IAGO MATHEUS PEREIRA DOS SANTOS</t>
        </is>
      </c>
      <c r="F1046" s="2" t="n">
        <v>1684</v>
      </c>
      <c r="G1046" s="2" t="n">
        <v>128.65</v>
      </c>
      <c r="H1046" s="2" t="n">
        <v>13</v>
      </c>
      <c r="I1046" s="2" t="n">
        <v>0</v>
      </c>
      <c r="J1046" s="2" t="inlineStr">
        <is>
          <t>GPA</t>
        </is>
      </c>
    </row>
    <row r="1047">
      <c r="A1047" s="2" t="n">
        <v>7</v>
      </c>
      <c r="B1047" s="2" t="n">
        <v>7801</v>
      </c>
      <c r="C1047" s="2" t="inlineStr">
        <is>
          <t>PUXADA RECEB</t>
        </is>
      </c>
      <c r="D1047" s="2" t="n">
        <v>5443652</v>
      </c>
      <c r="E1047" s="2" t="inlineStr">
        <is>
          <t>Diego Alves De Capua</t>
        </is>
      </c>
      <c r="F1047" s="2" t="n">
        <v>1156</v>
      </c>
      <c r="G1047" s="2" t="n">
        <v>110.84</v>
      </c>
      <c r="H1047" s="2" t="n">
        <v>10</v>
      </c>
      <c r="I1047" s="2" t="n">
        <v>0</v>
      </c>
      <c r="J1047" s="2" t="inlineStr">
        <is>
          <t>GPA</t>
        </is>
      </c>
    </row>
    <row r="1048">
      <c r="A1048" s="2" t="n">
        <v>7</v>
      </c>
      <c r="B1048" s="2" t="n">
        <v>7801</v>
      </c>
      <c r="C1048" s="2" t="inlineStr">
        <is>
          <t>SEPARACAO</t>
        </is>
      </c>
      <c r="D1048" s="2" t="n">
        <v>5443652</v>
      </c>
      <c r="E1048" s="2" t="inlineStr">
        <is>
          <t>Diego Alves De Capua</t>
        </is>
      </c>
      <c r="F1048" s="2" t="n">
        <v>332</v>
      </c>
      <c r="G1048" s="2" t="n">
        <v>11.42</v>
      </c>
      <c r="H1048" s="2" t="n">
        <v>29</v>
      </c>
      <c r="I1048" s="2" t="n">
        <v>0</v>
      </c>
      <c r="J1048" s="2" t="inlineStr">
        <is>
          <t>GPA</t>
        </is>
      </c>
    </row>
    <row r="1049">
      <c r="A1049" s="2" t="n">
        <v>7</v>
      </c>
      <c r="B1049" s="2" t="n">
        <v>7801</v>
      </c>
      <c r="C1049" s="2" t="inlineStr">
        <is>
          <t>PUXADA RECEB</t>
        </is>
      </c>
      <c r="D1049" s="2" t="n">
        <v>5443938</v>
      </c>
      <c r="E1049" s="2" t="inlineStr">
        <is>
          <t>Samuel Gaspar Lopes</t>
        </is>
      </c>
      <c r="F1049" s="2" t="n">
        <v>2106</v>
      </c>
      <c r="G1049" s="2" t="n">
        <v>116.26</v>
      </c>
      <c r="H1049" s="2" t="n">
        <v>18</v>
      </c>
      <c r="I1049" s="2" t="n">
        <v>0</v>
      </c>
      <c r="J1049" s="2" t="inlineStr">
        <is>
          <t>GPA</t>
        </is>
      </c>
    </row>
    <row r="1050">
      <c r="A1050" s="2" t="n">
        <v>7</v>
      </c>
      <c r="B1050" s="2" t="n">
        <v>7801</v>
      </c>
      <c r="C1050" s="2" t="inlineStr">
        <is>
          <t>SEPARACAO</t>
        </is>
      </c>
      <c r="D1050" s="2" t="n">
        <v>5443938</v>
      </c>
      <c r="E1050" s="2" t="inlineStr">
        <is>
          <t>Samuel Gaspar Lopes</t>
        </is>
      </c>
      <c r="F1050" s="2" t="n">
        <v>844</v>
      </c>
      <c r="G1050" s="2" t="n">
        <v>10.8</v>
      </c>
      <c r="H1050" s="2" t="n">
        <v>78</v>
      </c>
      <c r="I1050" s="2" t="n">
        <v>0</v>
      </c>
      <c r="J1050" s="2" t="inlineStr">
        <is>
          <t>GPA</t>
        </is>
      </c>
    </row>
    <row r="1051">
      <c r="A1051" s="2" t="n">
        <v>7</v>
      </c>
      <c r="B1051" s="2" t="n">
        <v>7801</v>
      </c>
      <c r="C1051" s="2" t="inlineStr">
        <is>
          <t>CARREGAMENTO</t>
        </is>
      </c>
      <c r="D1051" s="2" t="n">
        <v>5444055</v>
      </c>
      <c r="E1051" s="2" t="inlineStr">
        <is>
          <t>Tiago Ferreira Da Costa De Oliveira</t>
        </is>
      </c>
      <c r="F1051" s="2" t="n">
        <v>953</v>
      </c>
      <c r="G1051" s="2" t="n">
        <v>42.31</v>
      </c>
      <c r="H1051" s="2" t="n">
        <v>23</v>
      </c>
      <c r="I1051" s="2" t="n">
        <v>0</v>
      </c>
      <c r="J1051" s="2" t="inlineStr">
        <is>
          <t>GPA</t>
        </is>
      </c>
    </row>
    <row r="1052">
      <c r="A1052" s="2" t="n">
        <v>7</v>
      </c>
      <c r="B1052" s="2" t="n">
        <v>7801</v>
      </c>
      <c r="C1052" s="2" t="inlineStr">
        <is>
          <t>PUXADA RECEB</t>
        </is>
      </c>
      <c r="D1052" s="2" t="n">
        <v>5448433</v>
      </c>
      <c r="E1052" s="2" t="inlineStr">
        <is>
          <t>Saudelia Ferreira Bezerra</t>
        </is>
      </c>
      <c r="F1052" s="2" t="n">
        <v>2766</v>
      </c>
      <c r="G1052" s="2" t="n">
        <v>118.9</v>
      </c>
      <c r="H1052" s="2" t="n">
        <v>23</v>
      </c>
      <c r="I1052" s="2" t="n">
        <v>0</v>
      </c>
      <c r="J1052" s="2" t="inlineStr">
        <is>
          <t>GPA</t>
        </is>
      </c>
    </row>
    <row r="1053">
      <c r="A1053" s="2" t="n">
        <v>7</v>
      </c>
      <c r="B1053" s="2" t="n">
        <v>7801</v>
      </c>
      <c r="C1053" s="2" t="inlineStr">
        <is>
          <t>SEPARACAO</t>
        </is>
      </c>
      <c r="D1053" s="2" t="n">
        <v>5448433</v>
      </c>
      <c r="E1053" s="2" t="inlineStr">
        <is>
          <t>Saudelia Ferreira Bezerra</t>
        </is>
      </c>
      <c r="F1053" s="2" t="n">
        <v>76</v>
      </c>
      <c r="G1053" s="2" t="n">
        <v>4.79</v>
      </c>
      <c r="H1053" s="2" t="n">
        <v>16</v>
      </c>
      <c r="I1053" s="2" t="n">
        <v>0</v>
      </c>
      <c r="J1053" s="2" t="inlineStr">
        <is>
          <t>GPA</t>
        </is>
      </c>
    </row>
    <row r="1054">
      <c r="A1054" s="2" t="n">
        <v>7</v>
      </c>
      <c r="B1054" s="2" t="n">
        <v>7801</v>
      </c>
      <c r="C1054" s="2" t="inlineStr">
        <is>
          <t>RECEBIMENTO</t>
        </is>
      </c>
      <c r="D1054" s="2" t="n">
        <v>5449120</v>
      </c>
      <c r="E1054" s="2" t="inlineStr">
        <is>
          <t>Antonia Alcione De Sousa Nunes</t>
        </is>
      </c>
      <c r="F1054" s="2" t="n">
        <v>135</v>
      </c>
      <c r="G1054" s="2" t="n">
        <v>3.93</v>
      </c>
      <c r="H1054" s="2" t="n">
        <v>34</v>
      </c>
      <c r="I1054" s="2" t="n">
        <v>0</v>
      </c>
      <c r="J1054" s="2" t="inlineStr">
        <is>
          <t>GPA</t>
        </is>
      </c>
    </row>
    <row r="1055">
      <c r="A1055" s="2" t="n">
        <v>7</v>
      </c>
      <c r="B1055" s="2" t="n">
        <v>7801</v>
      </c>
      <c r="C1055" s="2" t="inlineStr">
        <is>
          <t>SEPARACAO</t>
        </is>
      </c>
      <c r="D1055" s="2" t="n">
        <v>5449120</v>
      </c>
      <c r="E1055" s="2" t="inlineStr">
        <is>
          <t>Antonia Alcione De Sousa Nunes</t>
        </is>
      </c>
      <c r="F1055" s="2" t="n">
        <v>187</v>
      </c>
      <c r="G1055" s="2" t="n">
        <v>0.28</v>
      </c>
      <c r="H1055" s="2" t="n">
        <v>668</v>
      </c>
      <c r="I1055" s="2" t="n">
        <v>0</v>
      </c>
      <c r="J1055" s="2" t="inlineStr">
        <is>
          <t>GPA</t>
        </is>
      </c>
    </row>
    <row r="1056">
      <c r="A1056" s="2" t="n">
        <v>7</v>
      </c>
      <c r="B1056" s="2" t="n">
        <v>7801</v>
      </c>
      <c r="C1056" s="2" t="inlineStr">
        <is>
          <t>PUXADA RECEB</t>
        </is>
      </c>
      <c r="D1056" s="2" t="n">
        <v>5449367</v>
      </c>
      <c r="E1056" s="2" t="inlineStr">
        <is>
          <t>Thiago Souza Vieira</t>
        </is>
      </c>
      <c r="F1056" s="2" t="n">
        <v>7</v>
      </c>
      <c r="G1056" s="2" t="n">
        <v>13.57</v>
      </c>
      <c r="H1056" s="2" t="n">
        <v>1</v>
      </c>
      <c r="I1056" s="2" t="n">
        <v>0</v>
      </c>
      <c r="J1056" s="2" t="inlineStr">
        <is>
          <t>GPA</t>
        </is>
      </c>
    </row>
    <row r="1057">
      <c r="A1057" s="2" t="n">
        <v>7</v>
      </c>
      <c r="B1057" s="2" t="n">
        <v>7801</v>
      </c>
      <c r="C1057" s="2" t="inlineStr">
        <is>
          <t>RECEBIMENTO</t>
        </is>
      </c>
      <c r="D1057" s="2" t="n">
        <v>5449367</v>
      </c>
      <c r="E1057" s="2" t="inlineStr">
        <is>
          <t>Thiago Souza Vieira</t>
        </is>
      </c>
      <c r="F1057" s="2" t="n">
        <v>53</v>
      </c>
      <c r="G1057" s="2" t="n">
        <v>26.68</v>
      </c>
      <c r="H1057" s="2" t="n">
        <v>2</v>
      </c>
      <c r="I1057" s="2" t="n">
        <v>0</v>
      </c>
      <c r="J1057" s="2" t="inlineStr">
        <is>
          <t>GPA</t>
        </is>
      </c>
    </row>
    <row r="1058">
      <c r="A1058" s="2" t="n">
        <v>7</v>
      </c>
      <c r="B1058" s="2" t="n">
        <v>7801</v>
      </c>
      <c r="C1058" s="2" t="inlineStr">
        <is>
          <t>CARREGAMENTO</t>
        </is>
      </c>
      <c r="D1058" s="2" t="n">
        <v>5449570</v>
      </c>
      <c r="E1058" s="2" t="inlineStr">
        <is>
          <t>Ana Beatriz Dos Santos Silva</t>
        </is>
      </c>
      <c r="F1058" s="2" t="n">
        <v>373</v>
      </c>
      <c r="G1058" s="2" t="n">
        <v>53.5</v>
      </c>
      <c r="H1058" s="2" t="n">
        <v>7</v>
      </c>
      <c r="I1058" s="2" t="n">
        <v>0</v>
      </c>
      <c r="J1058" s="2" t="inlineStr">
        <is>
          <t>GPA</t>
        </is>
      </c>
    </row>
    <row r="1059">
      <c r="A1059" s="2" t="n">
        <v>7</v>
      </c>
      <c r="B1059" s="2" t="n">
        <v>7801</v>
      </c>
      <c r="C1059" s="2" t="inlineStr">
        <is>
          <t>SEPARACAO</t>
        </is>
      </c>
      <c r="D1059" s="2" t="n">
        <v>5450403</v>
      </c>
      <c r="E1059" s="2" t="inlineStr">
        <is>
          <t>Thiago De Lima Lucas</t>
        </is>
      </c>
      <c r="F1059" s="2" t="n">
        <v>2226</v>
      </c>
      <c r="G1059" s="2" t="n">
        <v>35.05</v>
      </c>
      <c r="H1059" s="2" t="n">
        <v>64</v>
      </c>
      <c r="I1059" s="2" t="n">
        <v>0</v>
      </c>
      <c r="J1059" s="2" t="inlineStr">
        <is>
          <t>GPA</t>
        </is>
      </c>
    </row>
    <row r="1060">
      <c r="A1060" s="2" t="n">
        <v>7</v>
      </c>
      <c r="B1060" s="2" t="n">
        <v>7801</v>
      </c>
      <c r="C1060" s="2" t="inlineStr">
        <is>
          <t>PUXADA RECEB</t>
        </is>
      </c>
      <c r="D1060" s="2" t="n">
        <v>5451949</v>
      </c>
      <c r="E1060" s="2" t="inlineStr">
        <is>
          <t>Edson Fernando Paulino</t>
        </is>
      </c>
      <c r="F1060" s="2" t="n">
        <v>385</v>
      </c>
      <c r="G1060" s="2" t="n">
        <v>35.78</v>
      </c>
      <c r="H1060" s="2" t="n">
        <v>11</v>
      </c>
      <c r="I1060" s="2" t="n">
        <v>0</v>
      </c>
      <c r="J1060" s="2" t="inlineStr">
        <is>
          <t>GPA</t>
        </is>
      </c>
    </row>
    <row r="1061">
      <c r="A1061" s="2" t="n">
        <v>7</v>
      </c>
      <c r="B1061" s="2" t="n">
        <v>7801</v>
      </c>
      <c r="C1061" s="2" t="inlineStr">
        <is>
          <t>PUXADA RECEB</t>
        </is>
      </c>
      <c r="D1061" s="2" t="n">
        <v>5452201</v>
      </c>
      <c r="E1061" s="2" t="inlineStr">
        <is>
          <t>DANIEL DA SILVA SERAFIM</t>
        </is>
      </c>
      <c r="F1061" s="2" t="n">
        <v>8</v>
      </c>
      <c r="G1061" s="2" t="n">
        <v>6.75</v>
      </c>
      <c r="H1061" s="2" t="n">
        <v>1</v>
      </c>
      <c r="I1061" s="2" t="n">
        <v>0</v>
      </c>
      <c r="J1061" s="2" t="inlineStr">
        <is>
          <t>GPA</t>
        </is>
      </c>
    </row>
    <row r="1062">
      <c r="A1062" s="2" t="n">
        <v>7</v>
      </c>
      <c r="B1062" s="2" t="n">
        <v>7801</v>
      </c>
      <c r="C1062" s="2" t="inlineStr">
        <is>
          <t>PUXADA RECEB</t>
        </is>
      </c>
      <c r="D1062" s="2" t="n">
        <v>5452260</v>
      </c>
      <c r="E1062" s="2" t="inlineStr">
        <is>
          <t>BRUNO REIS RIBEIRO</t>
        </is>
      </c>
      <c r="F1062" s="2" t="n">
        <v>260</v>
      </c>
      <c r="G1062" s="2" t="n">
        <v>27.42</v>
      </c>
      <c r="H1062" s="2" t="n">
        <v>9</v>
      </c>
      <c r="I1062" s="2" t="n">
        <v>0</v>
      </c>
      <c r="J1062" s="2" t="inlineStr">
        <is>
          <t>GPA</t>
        </is>
      </c>
    </row>
    <row r="1063">
      <c r="A1063" s="2" t="n">
        <v>7</v>
      </c>
      <c r="B1063" s="2" t="n">
        <v>7801</v>
      </c>
      <c r="C1063" s="2" t="inlineStr">
        <is>
          <t>RECEBIMENTO</t>
        </is>
      </c>
      <c r="D1063" s="2" t="n">
        <v>5452260</v>
      </c>
      <c r="E1063" s="2" t="inlineStr">
        <is>
          <t>BRUNO REIS RIBEIRO</t>
        </is>
      </c>
      <c r="F1063" s="2" t="n">
        <v>2047</v>
      </c>
      <c r="G1063" s="2" t="n">
        <v>125.6</v>
      </c>
      <c r="H1063" s="2" t="n">
        <v>16</v>
      </c>
      <c r="I1063" s="2" t="n">
        <v>0</v>
      </c>
      <c r="J1063" s="2" t="inlineStr">
        <is>
          <t>GPA</t>
        </is>
      </c>
    </row>
    <row r="1064">
      <c r="A1064" s="2" t="n">
        <v>7</v>
      </c>
      <c r="B1064" s="2" t="n">
        <v>7801</v>
      </c>
      <c r="C1064" s="2" t="inlineStr">
        <is>
          <t>PUXADA RECEB</t>
        </is>
      </c>
      <c r="D1064" s="2" t="n">
        <v>5452295</v>
      </c>
      <c r="E1064" s="2" t="inlineStr">
        <is>
          <t>ANDRE TORRES</t>
        </is>
      </c>
      <c r="F1064" s="2" t="n">
        <v>1552</v>
      </c>
      <c r="G1064" s="2" t="n">
        <v>115.7</v>
      </c>
      <c r="H1064" s="2" t="n">
        <v>13</v>
      </c>
      <c r="I1064" s="2" t="n">
        <v>0</v>
      </c>
      <c r="J1064" s="2" t="inlineStr">
        <is>
          <t>GPA</t>
        </is>
      </c>
    </row>
    <row r="1065">
      <c r="A1065" s="2" t="n">
        <v>7</v>
      </c>
      <c r="B1065" s="2" t="n">
        <v>7801</v>
      </c>
      <c r="C1065" s="2" t="inlineStr">
        <is>
          <t>SEPARACAO</t>
        </is>
      </c>
      <c r="D1065" s="2" t="n">
        <v>5452295</v>
      </c>
      <c r="E1065" s="2" t="inlineStr">
        <is>
          <t>ANDRE TORRES</t>
        </is>
      </c>
      <c r="F1065" s="2" t="n">
        <v>49</v>
      </c>
      <c r="G1065" s="2" t="n">
        <v>0.28</v>
      </c>
      <c r="H1065" s="2" t="n">
        <v>175</v>
      </c>
      <c r="I1065" s="2" t="n">
        <v>0</v>
      </c>
      <c r="J1065" s="2" t="inlineStr">
        <is>
          <t>GPA</t>
        </is>
      </c>
    </row>
    <row r="1066">
      <c r="A1066" s="2" t="n">
        <v>7</v>
      </c>
      <c r="B1066" s="2" t="n">
        <v>7801</v>
      </c>
      <c r="C1066" s="2" t="inlineStr">
        <is>
          <t>PUXADA RECEB</t>
        </is>
      </c>
      <c r="D1066" s="2" t="n">
        <v>5453364</v>
      </c>
      <c r="E1066" s="2" t="inlineStr">
        <is>
          <t>LUIZ FERNANDO TEIXEIRA</t>
        </is>
      </c>
      <c r="F1066" s="2" t="n">
        <v>295</v>
      </c>
      <c r="G1066" s="2" t="n">
        <v>55.72</v>
      </c>
      <c r="H1066" s="2" t="n">
        <v>5</v>
      </c>
      <c r="I1066" s="2" t="n">
        <v>0</v>
      </c>
      <c r="J1066" s="2" t="inlineStr">
        <is>
          <t>GPA</t>
        </is>
      </c>
    </row>
    <row r="1067">
      <c r="A1067" s="2" t="n">
        <v>7</v>
      </c>
      <c r="B1067" s="2" t="n">
        <v>7801</v>
      </c>
      <c r="C1067" s="2" t="inlineStr">
        <is>
          <t>SEPARACAO</t>
        </is>
      </c>
      <c r="D1067" s="2" t="n">
        <v>5453496</v>
      </c>
      <c r="E1067" s="2" t="inlineStr">
        <is>
          <t>DOUGLAS LUIZ</t>
        </is>
      </c>
      <c r="F1067" s="2" t="n">
        <v>10232</v>
      </c>
      <c r="G1067" s="2" t="n">
        <v>152.85</v>
      </c>
      <c r="H1067" s="2" t="n">
        <v>67</v>
      </c>
      <c r="I1067" s="2" t="n">
        <v>0</v>
      </c>
      <c r="J1067" s="2" t="inlineStr">
        <is>
          <t>GPA</t>
        </is>
      </c>
    </row>
    <row r="1068">
      <c r="A1068" s="2" t="n">
        <v>7</v>
      </c>
      <c r="B1068" s="2" t="n">
        <v>7801</v>
      </c>
      <c r="C1068" s="2" t="inlineStr">
        <is>
          <t>CARREGAMENTO</t>
        </is>
      </c>
      <c r="D1068" s="2" t="n">
        <v>5453690</v>
      </c>
      <c r="E1068" s="2" t="inlineStr">
        <is>
          <t>Joao Victor Marques De Souza</t>
        </is>
      </c>
      <c r="F1068" s="2" t="n">
        <v>1046</v>
      </c>
      <c r="G1068" s="2" t="n">
        <v>126.87</v>
      </c>
      <c r="H1068" s="2" t="n">
        <v>8</v>
      </c>
      <c r="I1068" s="2" t="n">
        <v>0</v>
      </c>
      <c r="J1068" s="2" t="inlineStr">
        <is>
          <t>GPA</t>
        </is>
      </c>
    </row>
    <row r="1069">
      <c r="A1069" s="2" t="n">
        <v>7</v>
      </c>
      <c r="B1069" s="2" t="n">
        <v>7801</v>
      </c>
      <c r="C1069" s="2" t="inlineStr">
        <is>
          <t>SEPARACAO</t>
        </is>
      </c>
      <c r="D1069" s="2" t="n">
        <v>5453690</v>
      </c>
      <c r="E1069" s="2" t="inlineStr">
        <is>
          <t>Joao Victor Marques De Souza</t>
        </is>
      </c>
      <c r="F1069" s="2" t="n">
        <v>186</v>
      </c>
      <c r="G1069" s="2" t="n">
        <v>8.26</v>
      </c>
      <c r="H1069" s="2" t="n">
        <v>23</v>
      </c>
      <c r="I1069" s="2" t="n">
        <v>0</v>
      </c>
      <c r="J1069" s="2" t="inlineStr">
        <is>
          <t>GPA</t>
        </is>
      </c>
    </row>
    <row r="1070">
      <c r="A1070" s="2" t="n">
        <v>7</v>
      </c>
      <c r="B1070" s="2" t="n">
        <v>7801</v>
      </c>
      <c r="C1070" s="2" t="inlineStr">
        <is>
          <t>PUXADA RECEB</t>
        </is>
      </c>
      <c r="D1070" s="2" t="n">
        <v>5454344</v>
      </c>
      <c r="E1070" s="2" t="inlineStr">
        <is>
          <t>Uelveston Ribeiro De Sousa</t>
        </is>
      </c>
      <c r="F1070" s="2" t="n">
        <v>1391</v>
      </c>
      <c r="G1070" s="2" t="n">
        <v>119.97</v>
      </c>
      <c r="H1070" s="2" t="n">
        <v>12</v>
      </c>
      <c r="I1070" s="2" t="n">
        <v>0</v>
      </c>
      <c r="J1070" s="2" t="inlineStr">
        <is>
          <t>GPA</t>
        </is>
      </c>
    </row>
    <row r="1071">
      <c r="A1071" s="2" t="n">
        <v>7</v>
      </c>
      <c r="B1071" s="2" t="n">
        <v>7801</v>
      </c>
      <c r="C1071" s="2" t="inlineStr">
        <is>
          <t>SEPARACAO</t>
        </is>
      </c>
      <c r="D1071" s="2" t="n">
        <v>5454344</v>
      </c>
      <c r="E1071" s="2" t="inlineStr">
        <is>
          <t>Uelveston Ribeiro De Sousa</t>
        </is>
      </c>
      <c r="F1071" s="2" t="n">
        <v>1274</v>
      </c>
      <c r="G1071" s="2" t="n">
        <v>28.36</v>
      </c>
      <c r="H1071" s="2" t="n">
        <v>45</v>
      </c>
      <c r="I1071" s="2" t="n">
        <v>0</v>
      </c>
      <c r="J1071" s="2" t="inlineStr">
        <is>
          <t>GPA</t>
        </is>
      </c>
    </row>
    <row r="1072">
      <c r="A1072" s="2" t="n">
        <v>7</v>
      </c>
      <c r="B1072" s="2" t="n">
        <v>7801</v>
      </c>
      <c r="C1072" s="2" t="inlineStr">
        <is>
          <t>CARREGAMENTO</t>
        </is>
      </c>
      <c r="D1072" s="2" t="n">
        <v>5454557</v>
      </c>
      <c r="E1072" s="2" t="inlineStr">
        <is>
          <t>Henrique Souza Baatsck</t>
        </is>
      </c>
      <c r="F1072" s="2" t="n">
        <v>176</v>
      </c>
      <c r="G1072" s="2" t="n">
        <v>23.54</v>
      </c>
      <c r="H1072" s="2" t="n">
        <v>7</v>
      </c>
      <c r="I1072" s="2" t="n">
        <v>0</v>
      </c>
      <c r="J1072" s="2" t="inlineStr">
        <is>
          <t>GPA</t>
        </is>
      </c>
    </row>
    <row r="1073">
      <c r="A1073" s="2" t="n">
        <v>7</v>
      </c>
      <c r="B1073" s="2" t="n">
        <v>7801</v>
      </c>
      <c r="C1073" s="2" t="inlineStr">
        <is>
          <t>CARREGAMENTO</t>
        </is>
      </c>
      <c r="D1073" s="2" t="n">
        <v>5454654</v>
      </c>
      <c r="E1073" s="2" t="inlineStr">
        <is>
          <t>IVAN   MELO DA CUNHA</t>
        </is>
      </c>
      <c r="F1073" s="2" t="n">
        <v>3</v>
      </c>
      <c r="G1073" s="2" t="n">
        <v>1.03</v>
      </c>
      <c r="H1073" s="2" t="n">
        <v>3</v>
      </c>
      <c r="I1073" s="2" t="n">
        <v>0</v>
      </c>
      <c r="J1073" s="2" t="inlineStr">
        <is>
          <t>GPA</t>
        </is>
      </c>
    </row>
    <row r="1074">
      <c r="A1074" s="2" t="n">
        <v>7</v>
      </c>
      <c r="B1074" s="2" t="n">
        <v>7801</v>
      </c>
      <c r="C1074" s="2" t="inlineStr">
        <is>
          <t>PUXADA RECEB</t>
        </is>
      </c>
      <c r="D1074" s="2" t="n">
        <v>5454654</v>
      </c>
      <c r="E1074" s="2" t="inlineStr">
        <is>
          <t>IVAN   MELO DA CUNHA</t>
        </is>
      </c>
      <c r="F1074" s="2" t="n">
        <v>82</v>
      </c>
      <c r="G1074" s="2" t="n">
        <v>23.98</v>
      </c>
      <c r="H1074" s="2" t="n">
        <v>3</v>
      </c>
      <c r="I1074" s="2" t="n">
        <v>0</v>
      </c>
      <c r="J1074" s="2" t="inlineStr">
        <is>
          <t>GPA</t>
        </is>
      </c>
    </row>
    <row r="1075">
      <c r="A1075" s="2" t="n">
        <v>7</v>
      </c>
      <c r="B1075" s="2" t="n">
        <v>7801</v>
      </c>
      <c r="C1075" s="2" t="inlineStr">
        <is>
          <t>RECEBIMENTO</t>
        </is>
      </c>
      <c r="D1075" s="2" t="n">
        <v>5454654</v>
      </c>
      <c r="E1075" s="2" t="inlineStr">
        <is>
          <t>IVAN   MELO DA CUNHA</t>
        </is>
      </c>
      <c r="F1075" s="2" t="n">
        <v>2</v>
      </c>
      <c r="G1075" s="2" t="n">
        <v>5.33</v>
      </c>
      <c r="H1075" s="2" t="n">
        <v>0</v>
      </c>
      <c r="I1075" s="2" t="n">
        <v>0</v>
      </c>
      <c r="J1075" s="2" t="inlineStr">
        <is>
          <t>GPA</t>
        </is>
      </c>
    </row>
    <row r="1076">
      <c r="A1076" s="2" t="n">
        <v>7</v>
      </c>
      <c r="B1076" s="2" t="n">
        <v>7801</v>
      </c>
      <c r="C1076" s="2" t="inlineStr">
        <is>
          <t>PUXADA RECEB</t>
        </is>
      </c>
      <c r="D1076" s="2" t="n">
        <v>5455170</v>
      </c>
      <c r="E1076" s="2" t="inlineStr">
        <is>
          <t>VINICIUS EDUARDO DA SILVA SENA</t>
        </is>
      </c>
      <c r="F1076" s="2" t="n">
        <v>490</v>
      </c>
      <c r="G1076" s="2" t="n">
        <v>109.14</v>
      </c>
      <c r="H1076" s="2" t="n">
        <v>4</v>
      </c>
      <c r="I1076" s="2" t="n">
        <v>0</v>
      </c>
      <c r="J1076" s="2" t="inlineStr">
        <is>
          <t>GPA</t>
        </is>
      </c>
    </row>
    <row r="1077">
      <c r="A1077" s="2" t="n">
        <v>7</v>
      </c>
      <c r="B1077" s="2" t="n">
        <v>7801</v>
      </c>
      <c r="C1077" s="2" t="inlineStr">
        <is>
          <t>SEPARACAO</t>
        </is>
      </c>
      <c r="D1077" s="2" t="n">
        <v>5455170</v>
      </c>
      <c r="E1077" s="2" t="inlineStr">
        <is>
          <t>VINICIUS EDUARDO DA SILVA SENA</t>
        </is>
      </c>
      <c r="F1077" s="2" t="n">
        <v>104</v>
      </c>
      <c r="G1077" s="2" t="n">
        <v>1.69</v>
      </c>
      <c r="H1077" s="2" t="n">
        <v>62</v>
      </c>
      <c r="I1077" s="2" t="n">
        <v>0</v>
      </c>
      <c r="J1077" s="2" t="inlineStr">
        <is>
          <t>GPA</t>
        </is>
      </c>
    </row>
    <row r="1078">
      <c r="A1078" s="2" t="n">
        <v>7</v>
      </c>
      <c r="B1078" s="2" t="n">
        <v>7801</v>
      </c>
      <c r="C1078" s="2" t="inlineStr">
        <is>
          <t>PUXADA RECEB</t>
        </is>
      </c>
      <c r="D1078" s="2" t="n">
        <v>5456649</v>
      </c>
      <c r="E1078" s="2" t="inlineStr">
        <is>
          <t>Jorge Felipe Evangelista Cardoso</t>
        </is>
      </c>
      <c r="F1078" s="2" t="n">
        <v>12</v>
      </c>
      <c r="G1078" s="2" t="n">
        <v>5.33</v>
      </c>
      <c r="H1078" s="2" t="n">
        <v>2</v>
      </c>
      <c r="I1078" s="2" t="n">
        <v>0</v>
      </c>
      <c r="J1078" s="2" t="inlineStr">
        <is>
          <t>GPA</t>
        </is>
      </c>
    </row>
    <row r="1079">
      <c r="A1079" s="2" t="n">
        <v>7</v>
      </c>
      <c r="B1079" s="2" t="n">
        <v>7801</v>
      </c>
      <c r="C1079" s="2" t="inlineStr">
        <is>
          <t>SEPARACAO</t>
        </is>
      </c>
      <c r="D1079" s="2" t="n">
        <v>5456649</v>
      </c>
      <c r="E1079" s="2" t="inlineStr">
        <is>
          <t>Jorge Felipe Evangelista Cardoso</t>
        </is>
      </c>
      <c r="F1079" s="2" t="n">
        <v>6</v>
      </c>
      <c r="G1079" s="2" t="n">
        <v>0.22</v>
      </c>
      <c r="H1079" s="2" t="n">
        <v>27</v>
      </c>
      <c r="I1079" s="2" t="n">
        <v>0</v>
      </c>
      <c r="J1079" s="2" t="inlineStr">
        <is>
          <t>GPA</t>
        </is>
      </c>
    </row>
    <row r="1080">
      <c r="A1080" s="2" t="n">
        <v>7</v>
      </c>
      <c r="B1080" s="2" t="n">
        <v>7801</v>
      </c>
      <c r="C1080" s="2" t="inlineStr">
        <is>
          <t>CARREGAMENTO</t>
        </is>
      </c>
      <c r="D1080" s="2" t="n">
        <v>5456908</v>
      </c>
      <c r="E1080" s="2" t="inlineStr">
        <is>
          <t>KAIQUE BASTOS MACHADO</t>
        </is>
      </c>
      <c r="F1080" s="2" t="n">
        <v>32</v>
      </c>
      <c r="G1080" s="2" t="n">
        <v>5.25</v>
      </c>
      <c r="H1080" s="2" t="n">
        <v>6</v>
      </c>
      <c r="I1080" s="2" t="n">
        <v>0</v>
      </c>
      <c r="J1080" s="2" t="inlineStr">
        <is>
          <t>GPA</t>
        </is>
      </c>
    </row>
    <row r="1081">
      <c r="A1081" s="2" t="n">
        <v>7</v>
      </c>
      <c r="B1081" s="2" t="n">
        <v>7801</v>
      </c>
      <c r="C1081" s="2" t="inlineStr">
        <is>
          <t>RECEBIMENTO</t>
        </is>
      </c>
      <c r="D1081" s="2" t="n">
        <v>5456908</v>
      </c>
      <c r="E1081" s="2" t="inlineStr">
        <is>
          <t>KAIQUE BASTOS MACHADO</t>
        </is>
      </c>
      <c r="F1081" s="2" t="n">
        <v>3</v>
      </c>
      <c r="G1081" s="2" t="n">
        <v>2.83</v>
      </c>
      <c r="H1081" s="2" t="n">
        <v>1</v>
      </c>
      <c r="I1081" s="2" t="n">
        <v>0</v>
      </c>
      <c r="J1081" s="2" t="inlineStr">
        <is>
          <t>GPA</t>
        </is>
      </c>
    </row>
    <row r="1082">
      <c r="A1082" s="2" t="n">
        <v>7</v>
      </c>
      <c r="B1082" s="2" t="n">
        <v>7801</v>
      </c>
      <c r="C1082" s="2" t="inlineStr">
        <is>
          <t>SEPARACAO</t>
        </is>
      </c>
      <c r="D1082" s="2" t="n">
        <v>5456908</v>
      </c>
      <c r="E1082" s="2" t="inlineStr">
        <is>
          <t>KAIQUE BASTOS MACHADO</t>
        </is>
      </c>
      <c r="F1082" s="2" t="n">
        <v>51</v>
      </c>
      <c r="G1082" s="2" t="n">
        <v>1.05</v>
      </c>
      <c r="H1082" s="2" t="n">
        <v>49</v>
      </c>
      <c r="I1082" s="2" t="n">
        <v>0</v>
      </c>
      <c r="J1082" s="2" t="inlineStr">
        <is>
          <t>GPA</t>
        </is>
      </c>
    </row>
    <row r="1083">
      <c r="A1083" s="2" t="n">
        <v>7</v>
      </c>
      <c r="B1083" s="2" t="n">
        <v>7801</v>
      </c>
      <c r="C1083" s="2" t="inlineStr">
        <is>
          <t>CARREGAMENTO</t>
        </is>
      </c>
      <c r="D1083" s="2" t="n">
        <v>5458072</v>
      </c>
      <c r="E1083" s="2" t="inlineStr">
        <is>
          <t>Eliel Farias Da Conceição</t>
        </is>
      </c>
      <c r="F1083" s="2" t="n">
        <v>1375</v>
      </c>
      <c r="G1083" s="2" t="n">
        <v>46.43</v>
      </c>
      <c r="H1083" s="2" t="n">
        <v>30</v>
      </c>
      <c r="I1083" s="2" t="n">
        <v>0</v>
      </c>
      <c r="J1083" s="2" t="inlineStr">
        <is>
          <t>GPA</t>
        </is>
      </c>
    </row>
    <row r="1084">
      <c r="A1084" s="2" t="n">
        <v>7</v>
      </c>
      <c r="B1084" s="2" t="n">
        <v>7801</v>
      </c>
      <c r="C1084" s="2" t="inlineStr">
        <is>
          <t>CARREGAMENTO</t>
        </is>
      </c>
      <c r="D1084" s="2" t="n">
        <v>5461456</v>
      </c>
      <c r="E1084" s="2" t="inlineStr">
        <is>
          <t>YGOR DE OLIVEIRA VIEIRA</t>
        </is>
      </c>
      <c r="F1084" s="2" t="n">
        <v>279</v>
      </c>
      <c r="G1084" s="2" t="n">
        <v>22.15</v>
      </c>
      <c r="H1084" s="2" t="n">
        <v>13</v>
      </c>
      <c r="I1084" s="2" t="n">
        <v>0</v>
      </c>
      <c r="J1084" s="2" t="inlineStr">
        <is>
          <t>GPA</t>
        </is>
      </c>
    </row>
    <row r="1085">
      <c r="A1085" s="2" t="n">
        <v>7</v>
      </c>
      <c r="B1085" s="2" t="n">
        <v>7801</v>
      </c>
      <c r="C1085" s="2" t="inlineStr">
        <is>
          <t>PUXADA RECEB</t>
        </is>
      </c>
      <c r="D1085" s="2" t="n">
        <v>5461456</v>
      </c>
      <c r="E1085" s="2" t="inlineStr">
        <is>
          <t>YGOR DE OLIVEIRA VIEIRA</t>
        </is>
      </c>
      <c r="F1085" s="2" t="n">
        <v>79</v>
      </c>
      <c r="G1085" s="2" t="n">
        <v>4.94</v>
      </c>
      <c r="H1085" s="2" t="n">
        <v>16</v>
      </c>
      <c r="I1085" s="2" t="n">
        <v>0</v>
      </c>
      <c r="J1085" s="2" t="inlineStr">
        <is>
          <t>GPA</t>
        </is>
      </c>
    </row>
    <row r="1086">
      <c r="A1086" s="2" t="n">
        <v>7</v>
      </c>
      <c r="B1086" s="2" t="n">
        <v>7801</v>
      </c>
      <c r="C1086" s="2" t="inlineStr">
        <is>
          <t>RECEBIMENTO</t>
        </is>
      </c>
      <c r="D1086" s="2" t="n">
        <v>5461456</v>
      </c>
      <c r="E1086" s="2" t="inlineStr">
        <is>
          <t>YGOR DE OLIVEIRA VIEIRA</t>
        </is>
      </c>
      <c r="F1086" s="2" t="n">
        <v>777</v>
      </c>
      <c r="G1086" s="2" t="n">
        <v>58.71</v>
      </c>
      <c r="H1086" s="2" t="n">
        <v>13</v>
      </c>
      <c r="I1086" s="2" t="n">
        <v>0</v>
      </c>
      <c r="J1086" s="2" t="inlineStr">
        <is>
          <t>GPA</t>
        </is>
      </c>
    </row>
    <row r="1087">
      <c r="A1087" s="2" t="n">
        <v>7</v>
      </c>
      <c r="B1087" s="2" t="n">
        <v>7801</v>
      </c>
      <c r="C1087" s="2" t="inlineStr">
        <is>
          <t>SEPARACAO</t>
        </is>
      </c>
      <c r="D1087" s="2" t="n">
        <v>5461456</v>
      </c>
      <c r="E1087" s="2" t="inlineStr">
        <is>
          <t>YGOR DE OLIVEIRA VIEIRA</t>
        </is>
      </c>
      <c r="F1087" s="2" t="n">
        <v>300</v>
      </c>
      <c r="G1087" s="2" t="n">
        <v>6.99</v>
      </c>
      <c r="H1087" s="2" t="n">
        <v>43</v>
      </c>
      <c r="I1087" s="2" t="n">
        <v>0</v>
      </c>
      <c r="J1087" s="2" t="inlineStr">
        <is>
          <t>GPA</t>
        </is>
      </c>
    </row>
    <row r="1088">
      <c r="A1088" s="2" t="n">
        <v>7</v>
      </c>
      <c r="B1088" s="2" t="n">
        <v>7801</v>
      </c>
      <c r="C1088" s="2" t="inlineStr">
        <is>
          <t>RECEBIMENTO</t>
        </is>
      </c>
      <c r="D1088" s="2" t="n">
        <v>5463238</v>
      </c>
      <c r="E1088" s="2" t="inlineStr">
        <is>
          <t>GABRIEL KELVIN DA SILVA</t>
        </is>
      </c>
      <c r="F1088" s="2" t="n">
        <v>1225</v>
      </c>
      <c r="G1088" s="2" t="n">
        <v>79.45999999999999</v>
      </c>
      <c r="H1088" s="2" t="n">
        <v>15</v>
      </c>
      <c r="I1088" s="2" t="n">
        <v>0</v>
      </c>
      <c r="J1088" s="2" t="inlineStr">
        <is>
          <t>GPA</t>
        </is>
      </c>
    </row>
    <row r="1089">
      <c r="A1089" s="2" t="n">
        <v>7</v>
      </c>
      <c r="B1089" s="2" t="n">
        <v>7801</v>
      </c>
      <c r="C1089" s="2" t="inlineStr">
        <is>
          <t>PUXADA RECEB</t>
        </is>
      </c>
      <c r="D1089" s="2" t="n">
        <v>5463858</v>
      </c>
      <c r="E1089" s="2" t="inlineStr">
        <is>
          <t>MARIA JOSE MENESES DA SILVA</t>
        </is>
      </c>
      <c r="F1089" s="2" t="n">
        <v>242</v>
      </c>
      <c r="G1089" s="2" t="n">
        <v>18.42</v>
      </c>
      <c r="H1089" s="2" t="n">
        <v>13</v>
      </c>
      <c r="I1089" s="2" t="n">
        <v>0</v>
      </c>
      <c r="J1089" s="2" t="inlineStr">
        <is>
          <t>GPA</t>
        </is>
      </c>
    </row>
    <row r="1090">
      <c r="A1090" s="2" t="n">
        <v>7</v>
      </c>
      <c r="B1090" s="2" t="n">
        <v>7801</v>
      </c>
      <c r="C1090" s="2" t="inlineStr">
        <is>
          <t>RECEBIMENTO</t>
        </is>
      </c>
      <c r="D1090" s="2" t="n">
        <v>5463858</v>
      </c>
      <c r="E1090" s="2" t="inlineStr">
        <is>
          <t>MARIA JOSE MENESES DA SILVA</t>
        </is>
      </c>
      <c r="F1090" s="2" t="n">
        <v>2822</v>
      </c>
      <c r="G1090" s="2" t="n">
        <v>103.88</v>
      </c>
      <c r="H1090" s="2" t="n">
        <v>27</v>
      </c>
      <c r="I1090" s="2" t="n">
        <v>0</v>
      </c>
      <c r="J1090" s="2" t="inlineStr">
        <is>
          <t>GPA</t>
        </is>
      </c>
    </row>
    <row r="1091">
      <c r="A1091" s="2" t="n">
        <v>7</v>
      </c>
      <c r="B1091" s="2" t="n">
        <v>7801</v>
      </c>
      <c r="C1091" s="2" t="inlineStr">
        <is>
          <t>ATIVIDADE OP. EMP.</t>
        </is>
      </c>
      <c r="D1091" s="2" t="n">
        <v>546620</v>
      </c>
      <c r="E1091" s="2" t="inlineStr">
        <is>
          <t>REINILTON SANTOS CONCEICAO</t>
        </is>
      </c>
      <c r="F1091" s="2" t="n">
        <v>748</v>
      </c>
      <c r="G1091" s="2" t="n">
        <v>107.5</v>
      </c>
      <c r="H1091" s="2" t="n">
        <v>7</v>
      </c>
      <c r="I1091" s="2" t="n">
        <v>0</v>
      </c>
      <c r="J1091" s="2" t="inlineStr">
        <is>
          <t>GPA</t>
        </is>
      </c>
    </row>
    <row r="1092">
      <c r="A1092" s="2" t="n">
        <v>7</v>
      </c>
      <c r="B1092" s="2" t="n">
        <v>7801</v>
      </c>
      <c r="C1092" s="2" t="inlineStr">
        <is>
          <t>ATIVIDADE OP. EMP.</t>
        </is>
      </c>
      <c r="D1092" s="2" t="n">
        <v>5470609</v>
      </c>
      <c r="E1092" s="2" t="inlineStr">
        <is>
          <t>Francisco Manoel Dos Santos</t>
        </is>
      </c>
      <c r="F1092" s="2" t="n">
        <v>1864</v>
      </c>
      <c r="G1092" s="2" t="n">
        <v>165.78</v>
      </c>
      <c r="H1092" s="2" t="n">
        <v>11</v>
      </c>
      <c r="I1092" s="2" t="n">
        <v>0</v>
      </c>
      <c r="J1092" s="2" t="inlineStr">
        <is>
          <t>GPA</t>
        </is>
      </c>
    </row>
    <row r="1093">
      <c r="A1093" s="2" t="n">
        <v>7</v>
      </c>
      <c r="B1093" s="2" t="n">
        <v>7801</v>
      </c>
      <c r="C1093" s="2" t="inlineStr">
        <is>
          <t>SEPARACAO</t>
        </is>
      </c>
      <c r="D1093" s="2" t="n">
        <v>5484588</v>
      </c>
      <c r="E1093" s="2" t="inlineStr">
        <is>
          <t>Wandemberg De Castro Abreu</t>
        </is>
      </c>
      <c r="F1093" s="2" t="n">
        <v>36</v>
      </c>
      <c r="G1093" s="2" t="n">
        <v>1.23</v>
      </c>
      <c r="H1093" s="2" t="n">
        <v>29</v>
      </c>
      <c r="I1093" s="2" t="n">
        <v>0</v>
      </c>
      <c r="J1093" s="2" t="inlineStr">
        <is>
          <t>GPA</t>
        </is>
      </c>
    </row>
    <row r="1094">
      <c r="A1094" s="2" t="n">
        <v>7</v>
      </c>
      <c r="B1094" s="2" t="n">
        <v>7801</v>
      </c>
      <c r="C1094" s="2" t="inlineStr">
        <is>
          <t>CARREGAMENTO</t>
        </is>
      </c>
      <c r="D1094" s="2" t="n">
        <v>5487587</v>
      </c>
      <c r="E1094" s="2" t="inlineStr">
        <is>
          <t>Fernanda Clementino</t>
        </is>
      </c>
      <c r="F1094" s="2" t="n">
        <v>233</v>
      </c>
      <c r="G1094" s="2" t="n">
        <v>22.03</v>
      </c>
      <c r="H1094" s="2" t="n">
        <v>11</v>
      </c>
      <c r="I1094" s="2" t="n">
        <v>0</v>
      </c>
      <c r="J1094" s="2" t="inlineStr">
        <is>
          <t>GPA</t>
        </is>
      </c>
    </row>
    <row r="1095">
      <c r="A1095" s="2" t="n">
        <v>7</v>
      </c>
      <c r="B1095" s="2" t="n">
        <v>7801</v>
      </c>
      <c r="C1095" s="2" t="inlineStr">
        <is>
          <t>CARREGAMENTO</t>
        </is>
      </c>
      <c r="D1095" s="2" t="n">
        <v>5488877</v>
      </c>
      <c r="E1095" s="2" t="inlineStr">
        <is>
          <t>Kaua Gomes Dos Santos</t>
        </is>
      </c>
      <c r="F1095" s="2" t="n">
        <v>549</v>
      </c>
      <c r="G1095" s="2" t="n">
        <v>18.82</v>
      </c>
      <c r="H1095" s="2" t="n">
        <v>29</v>
      </c>
      <c r="I1095" s="2" t="n">
        <v>0</v>
      </c>
      <c r="J1095" s="2" t="inlineStr">
        <is>
          <t>GPA</t>
        </is>
      </c>
    </row>
    <row r="1096">
      <c r="A1096" s="2" t="n">
        <v>7</v>
      </c>
      <c r="B1096" s="2" t="n">
        <v>7801</v>
      </c>
      <c r="C1096" s="2" t="inlineStr">
        <is>
          <t>SEPARACAO</t>
        </is>
      </c>
      <c r="D1096" s="2" t="n">
        <v>5489300</v>
      </c>
      <c r="E1096" s="2" t="inlineStr">
        <is>
          <t>Erica Barbosa Soares</t>
        </is>
      </c>
      <c r="F1096" s="2" t="n">
        <v>3623</v>
      </c>
      <c r="G1096" s="2" t="n">
        <v>77.68000000000001</v>
      </c>
      <c r="H1096" s="2" t="n">
        <v>47</v>
      </c>
      <c r="I1096" s="2" t="n">
        <v>0</v>
      </c>
      <c r="J1096" s="2" t="inlineStr">
        <is>
          <t>GPA</t>
        </is>
      </c>
    </row>
    <row r="1097">
      <c r="A1097" s="2" t="n">
        <v>7</v>
      </c>
      <c r="B1097" s="2" t="n">
        <v>7801</v>
      </c>
      <c r="C1097" s="2" t="inlineStr">
        <is>
          <t>CARREGAMENTO</t>
        </is>
      </c>
      <c r="D1097" s="2" t="n">
        <v>5510074</v>
      </c>
      <c r="E1097" s="2" t="inlineStr">
        <is>
          <t>GABRIEL HENRIQUE DE SOUZA OLIVEIRA</t>
        </is>
      </c>
      <c r="F1097" s="2" t="n">
        <v>309</v>
      </c>
      <c r="G1097" s="2" t="n">
        <v>20.4</v>
      </c>
      <c r="H1097" s="2" t="n">
        <v>15</v>
      </c>
      <c r="I1097" s="2" t="n">
        <v>0</v>
      </c>
      <c r="J1097" s="2" t="inlineStr">
        <is>
          <t>GPA</t>
        </is>
      </c>
    </row>
    <row r="1098">
      <c r="A1098" s="2" t="n">
        <v>7</v>
      </c>
      <c r="B1098" s="2" t="n">
        <v>7801</v>
      </c>
      <c r="C1098" s="2" t="inlineStr">
        <is>
          <t>PUXADA RECEB</t>
        </is>
      </c>
      <c r="D1098" s="2" t="n">
        <v>5510074</v>
      </c>
      <c r="E1098" s="2" t="inlineStr">
        <is>
          <t>GABRIEL HENRIQUE DE SOUZA OLIVEIRA</t>
        </is>
      </c>
      <c r="F1098" s="2" t="n">
        <v>20</v>
      </c>
      <c r="G1098" s="2" t="n">
        <v>1.46</v>
      </c>
      <c r="H1098" s="2" t="n">
        <v>14</v>
      </c>
      <c r="I1098" s="2" t="n">
        <v>0</v>
      </c>
      <c r="J1098" s="2" t="inlineStr">
        <is>
          <t>GPA</t>
        </is>
      </c>
    </row>
    <row r="1099">
      <c r="A1099" s="2" t="n">
        <v>7</v>
      </c>
      <c r="B1099" s="2" t="n">
        <v>7801</v>
      </c>
      <c r="C1099" s="2" t="inlineStr">
        <is>
          <t>RECEBIMENTO</t>
        </is>
      </c>
      <c r="D1099" s="2" t="n">
        <v>5510074</v>
      </c>
      <c r="E1099" s="2" t="inlineStr">
        <is>
          <t>GABRIEL HENRIQUE DE SOUZA OLIVEIRA</t>
        </is>
      </c>
      <c r="F1099" s="2" t="n">
        <v>279</v>
      </c>
      <c r="G1099" s="2" t="n">
        <v>15.46</v>
      </c>
      <c r="H1099" s="2" t="n">
        <v>18</v>
      </c>
      <c r="I1099" s="2" t="n">
        <v>0</v>
      </c>
      <c r="J1099" s="2" t="inlineStr">
        <is>
          <t>GPA</t>
        </is>
      </c>
    </row>
    <row r="1100">
      <c r="A1100" s="2" t="n">
        <v>7</v>
      </c>
      <c r="B1100" s="2" t="n">
        <v>7801</v>
      </c>
      <c r="C1100" s="2" t="inlineStr">
        <is>
          <t>SEPARACAO</t>
        </is>
      </c>
      <c r="D1100" s="2" t="n">
        <v>5510074</v>
      </c>
      <c r="E1100" s="2" t="inlineStr">
        <is>
          <t>GABRIEL HENRIQUE DE SOUZA OLIVEIRA</t>
        </is>
      </c>
      <c r="F1100" s="2" t="n">
        <v>932</v>
      </c>
      <c r="G1100" s="2" t="n">
        <v>18.75</v>
      </c>
      <c r="H1100" s="2" t="n">
        <v>50</v>
      </c>
      <c r="I1100" s="2" t="n">
        <v>0</v>
      </c>
      <c r="J1100" s="2" t="inlineStr">
        <is>
          <t>GPA</t>
        </is>
      </c>
    </row>
    <row r="1101">
      <c r="A1101" s="2" t="n">
        <v>7</v>
      </c>
      <c r="B1101" s="2" t="n">
        <v>7801</v>
      </c>
      <c r="C1101" s="2" t="inlineStr">
        <is>
          <t>CARREGAMENTO</t>
        </is>
      </c>
      <c r="D1101" s="2" t="n">
        <v>5522595</v>
      </c>
      <c r="E1101" s="2" t="inlineStr">
        <is>
          <t>Joseneto Queiroz De Souza</t>
        </is>
      </c>
      <c r="F1101" s="2" t="n">
        <v>906</v>
      </c>
      <c r="G1101" s="2" t="n">
        <v>41.98</v>
      </c>
      <c r="H1101" s="2" t="n">
        <v>22</v>
      </c>
      <c r="I1101" s="2" t="n">
        <v>0</v>
      </c>
      <c r="J1101" s="2" t="inlineStr">
        <is>
          <t>GPA</t>
        </is>
      </c>
    </row>
    <row r="1102">
      <c r="A1102" s="2" t="n">
        <v>7</v>
      </c>
      <c r="B1102" s="2" t="n">
        <v>7801</v>
      </c>
      <c r="C1102" s="2" t="inlineStr">
        <is>
          <t>RECEBIMENTO</t>
        </is>
      </c>
      <c r="D1102" s="2" t="n">
        <v>5530172</v>
      </c>
      <c r="E1102" s="2" t="inlineStr">
        <is>
          <t>Lucas Dias Ribeiro</t>
        </is>
      </c>
      <c r="F1102" s="2" t="n">
        <v>2480</v>
      </c>
      <c r="G1102" s="2" t="n">
        <v>87.61</v>
      </c>
      <c r="H1102" s="2" t="n">
        <v>28</v>
      </c>
      <c r="I1102" s="2" t="n">
        <v>0</v>
      </c>
      <c r="J1102" s="2" t="inlineStr">
        <is>
          <t>GPA</t>
        </is>
      </c>
    </row>
    <row r="1103">
      <c r="A1103" s="2" t="n">
        <v>7</v>
      </c>
      <c r="B1103" s="2" t="n">
        <v>7801</v>
      </c>
      <c r="C1103" s="2" t="inlineStr">
        <is>
          <t>CARREGAMENTO</t>
        </is>
      </c>
      <c r="D1103" s="2" t="n">
        <v>5530407</v>
      </c>
      <c r="E1103" s="2" t="inlineStr">
        <is>
          <t>Carlos Eduardo Ribeiro Goulart De Andrade</t>
        </is>
      </c>
      <c r="F1103" s="2" t="n">
        <v>1058</v>
      </c>
      <c r="G1103" s="2" t="n">
        <v>50.19</v>
      </c>
      <c r="H1103" s="2" t="n">
        <v>21</v>
      </c>
      <c r="I1103" s="2" t="n">
        <v>0</v>
      </c>
      <c r="J1103" s="2" t="inlineStr">
        <is>
          <t>GPA</t>
        </is>
      </c>
    </row>
    <row r="1104">
      <c r="A1104" s="2" t="n">
        <v>7</v>
      </c>
      <c r="B1104" s="2" t="n">
        <v>7801</v>
      </c>
      <c r="C1104" s="2" t="inlineStr">
        <is>
          <t>PUXADA RECEB</t>
        </is>
      </c>
      <c r="D1104" s="2" t="n">
        <v>5535344</v>
      </c>
      <c r="E1104" s="2" t="inlineStr">
        <is>
          <t>WESLEY ALVES DE OLIVEIRA</t>
        </is>
      </c>
      <c r="F1104" s="2" t="n">
        <v>245</v>
      </c>
      <c r="G1104" s="2" t="n">
        <v>16.58</v>
      </c>
      <c r="H1104" s="2" t="n">
        <v>15</v>
      </c>
      <c r="I1104" s="2" t="n">
        <v>0</v>
      </c>
      <c r="J1104" s="2" t="inlineStr">
        <is>
          <t>GPA</t>
        </is>
      </c>
    </row>
    <row r="1105">
      <c r="A1105" s="2" t="n">
        <v>7</v>
      </c>
      <c r="B1105" s="2" t="n">
        <v>7801</v>
      </c>
      <c r="C1105" s="2" t="inlineStr">
        <is>
          <t>RECEBIMENTO</t>
        </is>
      </c>
      <c r="D1105" s="2" t="n">
        <v>5535344</v>
      </c>
      <c r="E1105" s="2" t="inlineStr">
        <is>
          <t>WESLEY ALVES DE OLIVEIRA</t>
        </is>
      </c>
      <c r="F1105" s="2" t="n">
        <v>1545</v>
      </c>
      <c r="G1105" s="2" t="n">
        <v>113.76</v>
      </c>
      <c r="H1105" s="2" t="n">
        <v>14</v>
      </c>
      <c r="I1105" s="2" t="n">
        <v>0</v>
      </c>
      <c r="J1105" s="2" t="inlineStr">
        <is>
          <t>GPA</t>
        </is>
      </c>
    </row>
    <row r="1106">
      <c r="A1106" s="2" t="n">
        <v>7</v>
      </c>
      <c r="B1106" s="2" t="n">
        <v>7801</v>
      </c>
      <c r="C1106" s="2" t="inlineStr">
        <is>
          <t>CARREGAMENTO</t>
        </is>
      </c>
      <c r="D1106" s="2" t="n">
        <v>5535930</v>
      </c>
      <c r="E1106" s="2" t="inlineStr">
        <is>
          <t>Guilherme Henrique De Miranda</t>
        </is>
      </c>
      <c r="F1106" s="2" t="n">
        <v>84</v>
      </c>
      <c r="G1106" s="2" t="n">
        <v>22.38</v>
      </c>
      <c r="H1106" s="2" t="n">
        <v>4</v>
      </c>
      <c r="I1106" s="2" t="n">
        <v>0</v>
      </c>
      <c r="J1106" s="2" t="inlineStr">
        <is>
          <t>GPA</t>
        </is>
      </c>
    </row>
    <row r="1107">
      <c r="A1107" s="2" t="n">
        <v>7</v>
      </c>
      <c r="B1107" s="2" t="n">
        <v>7801</v>
      </c>
      <c r="C1107" s="2" t="inlineStr">
        <is>
          <t>SEPARACAO</t>
        </is>
      </c>
      <c r="D1107" s="2" t="n">
        <v>5535964</v>
      </c>
      <c r="E1107" s="2" t="inlineStr">
        <is>
          <t>Keven Gustavo Rodrigues Pereira</t>
        </is>
      </c>
      <c r="F1107" s="2" t="n">
        <v>547</v>
      </c>
      <c r="G1107" s="2" t="n">
        <v>17.7</v>
      </c>
      <c r="H1107" s="2" t="n">
        <v>31</v>
      </c>
      <c r="I1107" s="2" t="n">
        <v>0</v>
      </c>
      <c r="J1107" s="2" t="inlineStr">
        <is>
          <t>GPA</t>
        </is>
      </c>
    </row>
    <row r="1108">
      <c r="A1108" s="2" t="n">
        <v>7</v>
      </c>
      <c r="B1108" s="2" t="n">
        <v>7801</v>
      </c>
      <c r="C1108" s="2" t="inlineStr">
        <is>
          <t>SEPARACAO</t>
        </is>
      </c>
      <c r="D1108" s="2" t="n">
        <v>5540461</v>
      </c>
      <c r="E1108" s="2" t="inlineStr">
        <is>
          <t>FERNANDO ALONSO DA SILVA</t>
        </is>
      </c>
      <c r="F1108" s="2" t="n">
        <v>8260</v>
      </c>
      <c r="G1108" s="2" t="n">
        <v>133.09</v>
      </c>
      <c r="H1108" s="2" t="n">
        <v>62</v>
      </c>
      <c r="I1108" s="2" t="n">
        <v>0</v>
      </c>
      <c r="J1108" s="2" t="inlineStr">
        <is>
          <t>GPA</t>
        </is>
      </c>
    </row>
    <row r="1109">
      <c r="A1109" s="2" t="n">
        <v>7</v>
      </c>
      <c r="B1109" s="2" t="n">
        <v>7801</v>
      </c>
      <c r="C1109" s="2" t="inlineStr">
        <is>
          <t>SEPARACAO</t>
        </is>
      </c>
      <c r="D1109" s="2" t="n">
        <v>5556406</v>
      </c>
      <c r="E1109" s="2" t="inlineStr">
        <is>
          <t>Marcos Antonio Pereira</t>
        </is>
      </c>
      <c r="F1109" s="2" t="n">
        <v>1339</v>
      </c>
      <c r="G1109" s="2" t="n">
        <v>43.89</v>
      </c>
      <c r="H1109" s="2" t="n">
        <v>31</v>
      </c>
      <c r="I1109" s="2" t="n">
        <v>0</v>
      </c>
      <c r="J1109" s="2" t="inlineStr">
        <is>
          <t>GPA</t>
        </is>
      </c>
    </row>
    <row r="1110">
      <c r="A1110" s="2" t="n">
        <v>7</v>
      </c>
      <c r="B1110" s="2" t="n">
        <v>7801</v>
      </c>
      <c r="C1110" s="2" t="inlineStr">
        <is>
          <t>PUXADA RECEB</t>
        </is>
      </c>
      <c r="D1110" s="2" t="n">
        <v>5557925</v>
      </c>
      <c r="E1110" s="2" t="inlineStr">
        <is>
          <t>LUCIA CLEIDE VIANA DOS SANTOS</t>
        </is>
      </c>
      <c r="F1110" s="2" t="n">
        <v>95</v>
      </c>
      <c r="G1110" s="2" t="n">
        <v>5.81</v>
      </c>
      <c r="H1110" s="2" t="n">
        <v>16</v>
      </c>
      <c r="I1110" s="2" t="n">
        <v>0</v>
      </c>
      <c r="J1110" s="2" t="inlineStr">
        <is>
          <t>GPA</t>
        </is>
      </c>
    </row>
    <row r="1111">
      <c r="A1111" s="2" t="n">
        <v>7</v>
      </c>
      <c r="B1111" s="2" t="n">
        <v>7801</v>
      </c>
      <c r="C1111" s="2" t="inlineStr">
        <is>
          <t>PUXADA RECEB</t>
        </is>
      </c>
      <c r="D1111" s="2" t="n">
        <v>5567238</v>
      </c>
      <c r="E1111" s="2" t="inlineStr">
        <is>
          <t>WILMAR SERGIO</t>
        </is>
      </c>
      <c r="F1111" s="2" t="n">
        <v>12</v>
      </c>
      <c r="G1111" s="2" t="n">
        <v>6.36</v>
      </c>
      <c r="H1111" s="2" t="n">
        <v>2</v>
      </c>
      <c r="I1111" s="2" t="n">
        <v>0</v>
      </c>
      <c r="J1111" s="2" t="inlineStr">
        <is>
          <t>GPA</t>
        </is>
      </c>
    </row>
    <row r="1112">
      <c r="A1112" s="2" t="n">
        <v>7</v>
      </c>
      <c r="B1112" s="2" t="n">
        <v>7801</v>
      </c>
      <c r="C1112" s="2" t="inlineStr">
        <is>
          <t>PUXADA RECEB</t>
        </is>
      </c>
      <c r="D1112" s="2" t="n">
        <v>5568897</v>
      </c>
      <c r="E1112" s="2" t="inlineStr">
        <is>
          <t>Everton Oliveira Da Silva</t>
        </is>
      </c>
      <c r="F1112" s="2" t="n">
        <v>123</v>
      </c>
      <c r="G1112" s="2" t="n">
        <v>19.75</v>
      </c>
      <c r="H1112" s="2" t="n">
        <v>6</v>
      </c>
      <c r="I1112" s="2" t="n">
        <v>0</v>
      </c>
      <c r="J1112" s="2" t="inlineStr">
        <is>
          <t>GPA</t>
        </is>
      </c>
    </row>
    <row r="1113">
      <c r="A1113" s="2" t="n">
        <v>7</v>
      </c>
      <c r="B1113" s="2" t="n">
        <v>7801</v>
      </c>
      <c r="C1113" s="2" t="inlineStr">
        <is>
          <t>SEPARACAO</t>
        </is>
      </c>
      <c r="D1113" s="2" t="n">
        <v>5568897</v>
      </c>
      <c r="E1113" s="2" t="inlineStr">
        <is>
          <t>Everton Oliveira Da Silva</t>
        </is>
      </c>
      <c r="F1113" s="2" t="n">
        <v>338</v>
      </c>
      <c r="G1113" s="2" t="n">
        <v>19.27</v>
      </c>
      <c r="H1113" s="2" t="n">
        <v>18</v>
      </c>
      <c r="I1113" s="2" t="n">
        <v>0</v>
      </c>
      <c r="J1113" s="2" t="inlineStr">
        <is>
          <t>GPA</t>
        </is>
      </c>
    </row>
    <row r="1114">
      <c r="A1114" s="2" t="n">
        <v>7</v>
      </c>
      <c r="B1114" s="2" t="n">
        <v>7801</v>
      </c>
      <c r="C1114" s="2" t="inlineStr">
        <is>
          <t>PUXADA RECEB</t>
        </is>
      </c>
      <c r="D1114" s="2" t="n">
        <v>5579155</v>
      </c>
      <c r="E1114" s="2" t="inlineStr">
        <is>
          <t>SUELDA DA SILVA DE SOUZA</t>
        </is>
      </c>
      <c r="F1114" s="2" t="n">
        <v>2357</v>
      </c>
      <c r="G1114" s="2" t="n">
        <v>150.78</v>
      </c>
      <c r="H1114" s="2" t="n">
        <v>16</v>
      </c>
      <c r="I1114" s="2" t="n">
        <v>0</v>
      </c>
      <c r="J1114" s="2" t="inlineStr">
        <is>
          <t>GPA</t>
        </is>
      </c>
    </row>
    <row r="1115">
      <c r="A1115" s="2" t="n">
        <v>7</v>
      </c>
      <c r="B1115" s="2" t="n">
        <v>7801</v>
      </c>
      <c r="C1115" s="2" t="inlineStr">
        <is>
          <t>RECEBIMENTO</t>
        </is>
      </c>
      <c r="D1115" s="2" t="n">
        <v>5579155</v>
      </c>
      <c r="E1115" s="2" t="inlineStr">
        <is>
          <t>SUELDA DA SILVA DE SOUZA</t>
        </is>
      </c>
      <c r="F1115" s="2" t="n">
        <v>330</v>
      </c>
      <c r="G1115" s="2" t="n">
        <v>10.95</v>
      </c>
      <c r="H1115" s="2" t="n">
        <v>30</v>
      </c>
      <c r="I1115" s="2" t="n">
        <v>0</v>
      </c>
      <c r="J1115" s="2" t="inlineStr">
        <is>
          <t>GPA</t>
        </is>
      </c>
    </row>
    <row r="1116">
      <c r="A1116" s="2" t="n">
        <v>7</v>
      </c>
      <c r="B1116" s="2" t="n">
        <v>7801</v>
      </c>
      <c r="C1116" s="2" t="inlineStr">
        <is>
          <t>SEPARACAO</t>
        </is>
      </c>
      <c r="D1116" s="2" t="n">
        <v>5584914</v>
      </c>
      <c r="E1116" s="2" t="inlineStr">
        <is>
          <t>CLEONICE CAMPOS DE JESUS</t>
        </is>
      </c>
      <c r="F1116" s="2" t="n">
        <v>4353</v>
      </c>
      <c r="G1116" s="2" t="n">
        <v>94.39</v>
      </c>
      <c r="H1116" s="2" t="n">
        <v>46</v>
      </c>
      <c r="I1116" s="2" t="n">
        <v>0</v>
      </c>
      <c r="J1116" s="2" t="inlineStr">
        <is>
          <t>GPA</t>
        </is>
      </c>
    </row>
    <row r="1117">
      <c r="A1117" s="2" t="n">
        <v>7</v>
      </c>
      <c r="B1117" s="2" t="n">
        <v>7801</v>
      </c>
      <c r="C1117" s="2" t="inlineStr">
        <is>
          <t>PUXADA RECEB</t>
        </is>
      </c>
      <c r="D1117" s="2" t="n">
        <v>5590221</v>
      </c>
      <c r="E1117" s="2" t="inlineStr">
        <is>
          <t>LUANA SANTOS MIRANDA</t>
        </is>
      </c>
      <c r="F1117" s="2" t="n">
        <v>1265</v>
      </c>
      <c r="G1117" s="2" t="n">
        <v>132.13</v>
      </c>
      <c r="H1117" s="2" t="n">
        <v>10</v>
      </c>
      <c r="I1117" s="2" t="n">
        <v>0</v>
      </c>
      <c r="J1117" s="2" t="inlineStr">
        <is>
          <t>GPA</t>
        </is>
      </c>
    </row>
    <row r="1118">
      <c r="A1118" s="2" t="n">
        <v>7</v>
      </c>
      <c r="B1118" s="2" t="n">
        <v>7801</v>
      </c>
      <c r="C1118" s="2" t="inlineStr">
        <is>
          <t>SEPARACAO</t>
        </is>
      </c>
      <c r="D1118" s="2" t="n">
        <v>5590221</v>
      </c>
      <c r="E1118" s="2" t="inlineStr">
        <is>
          <t>LUANA SANTOS MIRANDA</t>
        </is>
      </c>
      <c r="F1118" s="2" t="n">
        <v>541</v>
      </c>
      <c r="G1118" s="2" t="n">
        <v>11.71</v>
      </c>
      <c r="H1118" s="2" t="n">
        <v>46</v>
      </c>
      <c r="I1118" s="2" t="n">
        <v>0</v>
      </c>
      <c r="J1118" s="2" t="inlineStr">
        <is>
          <t>GPA</t>
        </is>
      </c>
    </row>
    <row r="1119">
      <c r="A1119" s="2" t="n">
        <v>7</v>
      </c>
      <c r="B1119" s="2" t="n">
        <v>7801</v>
      </c>
      <c r="C1119" s="2" t="inlineStr">
        <is>
          <t>PUXADA RECEB</t>
        </is>
      </c>
      <c r="D1119" s="2" t="n">
        <v>5592887</v>
      </c>
      <c r="E1119" s="2" t="inlineStr">
        <is>
          <t>Sabrina Santos Miranda</t>
        </is>
      </c>
      <c r="F1119" s="2" t="n">
        <v>102</v>
      </c>
      <c r="G1119" s="2" t="n">
        <v>12.76</v>
      </c>
      <c r="H1119" s="2" t="n">
        <v>8</v>
      </c>
      <c r="I1119" s="2" t="n">
        <v>0</v>
      </c>
      <c r="J1119" s="2" t="inlineStr">
        <is>
          <t>GPA</t>
        </is>
      </c>
    </row>
    <row r="1120">
      <c r="A1120" s="2" t="n">
        <v>7</v>
      </c>
      <c r="B1120" s="2" t="n">
        <v>7801</v>
      </c>
      <c r="C1120" s="2" t="inlineStr">
        <is>
          <t>RECEBIMENTO</t>
        </is>
      </c>
      <c r="D1120" s="2" t="n">
        <v>5592887</v>
      </c>
      <c r="E1120" s="2" t="inlineStr">
        <is>
          <t>Sabrina Santos Miranda</t>
        </is>
      </c>
      <c r="F1120" s="2" t="n">
        <v>2242</v>
      </c>
      <c r="G1120" s="2" t="n">
        <v>151.31</v>
      </c>
      <c r="H1120" s="2" t="n">
        <v>15</v>
      </c>
      <c r="I1120" s="2" t="n">
        <v>0</v>
      </c>
      <c r="J1120" s="2" t="inlineStr">
        <is>
          <t>GPA</t>
        </is>
      </c>
    </row>
    <row r="1121">
      <c r="A1121" s="2" t="n">
        <v>7</v>
      </c>
      <c r="B1121" s="2" t="n">
        <v>7801</v>
      </c>
      <c r="C1121" s="2" t="inlineStr">
        <is>
          <t>PUXADA RECEB</t>
        </is>
      </c>
      <c r="D1121" s="2" t="n">
        <v>5593867</v>
      </c>
      <c r="E1121" s="2" t="inlineStr">
        <is>
          <t>Nubia Rodrigues Dos Santos</t>
        </is>
      </c>
      <c r="F1121" s="2" t="n">
        <v>1101</v>
      </c>
      <c r="G1121" s="2" t="n">
        <v>113</v>
      </c>
      <c r="H1121" s="2" t="n">
        <v>10</v>
      </c>
      <c r="I1121" s="2" t="n">
        <v>0</v>
      </c>
      <c r="J1121" s="2" t="inlineStr">
        <is>
          <t>GPA</t>
        </is>
      </c>
    </row>
    <row r="1122">
      <c r="A1122" s="2" t="n">
        <v>7</v>
      </c>
      <c r="B1122" s="2" t="n">
        <v>7801</v>
      </c>
      <c r="C1122" s="2" t="inlineStr">
        <is>
          <t>SEPARACAO</t>
        </is>
      </c>
      <c r="D1122" s="2" t="n">
        <v>5593867</v>
      </c>
      <c r="E1122" s="2" t="inlineStr">
        <is>
          <t>Nubia Rodrigues Dos Santos</t>
        </is>
      </c>
      <c r="F1122" s="2" t="n">
        <v>139</v>
      </c>
      <c r="G1122" s="2" t="n">
        <v>13.38</v>
      </c>
      <c r="H1122" s="2" t="n">
        <v>10</v>
      </c>
      <c r="I1122" s="2" t="n">
        <v>0</v>
      </c>
      <c r="J1122" s="2" t="inlineStr">
        <is>
          <t>GPA</t>
        </is>
      </c>
    </row>
    <row r="1123">
      <c r="A1123" s="2" t="n">
        <v>7</v>
      </c>
      <c r="B1123" s="2" t="n">
        <v>7801</v>
      </c>
      <c r="C1123" s="2" t="inlineStr">
        <is>
          <t>ATIVIDADE OP. EMP.</t>
        </is>
      </c>
      <c r="D1123" s="2" t="n">
        <v>559507</v>
      </c>
      <c r="E1123" s="2" t="inlineStr">
        <is>
          <t>Josivaldo Antonio Da Silva</t>
        </is>
      </c>
      <c r="F1123" s="2" t="n">
        <v>978</v>
      </c>
      <c r="G1123" s="2" t="n">
        <v>167.1</v>
      </c>
      <c r="H1123" s="2" t="n">
        <v>6</v>
      </c>
      <c r="I1123" s="2" t="n">
        <v>0</v>
      </c>
      <c r="J1123" s="2" t="inlineStr">
        <is>
          <t>GPA</t>
        </is>
      </c>
    </row>
    <row r="1124">
      <c r="A1124" s="2" t="n">
        <v>7</v>
      </c>
      <c r="B1124" s="2" t="n">
        <v>7801</v>
      </c>
      <c r="C1124" s="2" t="inlineStr">
        <is>
          <t>PUXADA RECEB</t>
        </is>
      </c>
      <c r="D1124" s="2" t="n">
        <v>5600740</v>
      </c>
      <c r="E1124" s="2" t="inlineStr">
        <is>
          <t>PALOMA DIAS</t>
        </is>
      </c>
      <c r="F1124" s="2" t="n">
        <v>1603</v>
      </c>
      <c r="G1124" s="2" t="n">
        <v>129.01</v>
      </c>
      <c r="H1124" s="2" t="n">
        <v>12</v>
      </c>
      <c r="I1124" s="2" t="n">
        <v>0</v>
      </c>
      <c r="J1124" s="2" t="inlineStr">
        <is>
          <t>GPA</t>
        </is>
      </c>
    </row>
    <row r="1125">
      <c r="A1125" s="2" t="n">
        <v>7</v>
      </c>
      <c r="B1125" s="2" t="n">
        <v>7801</v>
      </c>
      <c r="C1125" s="2" t="inlineStr">
        <is>
          <t>SEPARACAO</t>
        </is>
      </c>
      <c r="D1125" s="2" t="n">
        <v>5600740</v>
      </c>
      <c r="E1125" s="2" t="inlineStr">
        <is>
          <t>PALOMA DIAS</t>
        </is>
      </c>
      <c r="F1125" s="2" t="n">
        <v>80</v>
      </c>
      <c r="G1125" s="2" t="n">
        <v>1.65</v>
      </c>
      <c r="H1125" s="2" t="n">
        <v>48</v>
      </c>
      <c r="I1125" s="2" t="n">
        <v>0</v>
      </c>
      <c r="J1125" s="2" t="inlineStr">
        <is>
          <t>GPA</t>
        </is>
      </c>
    </row>
    <row r="1126">
      <c r="A1126" s="2" t="n">
        <v>7</v>
      </c>
      <c r="B1126" s="2" t="n">
        <v>7801</v>
      </c>
      <c r="C1126" s="2" t="inlineStr">
        <is>
          <t>PUXADA RECEB</t>
        </is>
      </c>
      <c r="D1126" s="2" t="n">
        <v>5608775</v>
      </c>
      <c r="E1126" s="2" t="inlineStr">
        <is>
          <t>RACHEL CAETANO DOS SANTOS</t>
        </is>
      </c>
      <c r="F1126" s="2" t="n">
        <v>406</v>
      </c>
      <c r="G1126" s="2" t="n">
        <v>24.38</v>
      </c>
      <c r="H1126" s="2" t="n">
        <v>17</v>
      </c>
      <c r="I1126" s="2" t="n">
        <v>0</v>
      </c>
      <c r="J1126" s="2" t="inlineStr">
        <is>
          <t>GPA</t>
        </is>
      </c>
    </row>
    <row r="1127">
      <c r="A1127" s="2" t="n">
        <v>7</v>
      </c>
      <c r="B1127" s="2" t="n">
        <v>7801</v>
      </c>
      <c r="C1127" s="2" t="inlineStr">
        <is>
          <t>SEPARACAO</t>
        </is>
      </c>
      <c r="D1127" s="2" t="n">
        <v>5608775</v>
      </c>
      <c r="E1127" s="2" t="inlineStr">
        <is>
          <t>RACHEL CAETANO DOS SANTOS</t>
        </is>
      </c>
      <c r="F1127" s="2" t="n">
        <v>7018</v>
      </c>
      <c r="G1127" s="2" t="n">
        <v>109.04</v>
      </c>
      <c r="H1127" s="2" t="n">
        <v>64</v>
      </c>
      <c r="I1127" s="2" t="n">
        <v>0</v>
      </c>
      <c r="J1127" s="2" t="inlineStr">
        <is>
          <t>GPA</t>
        </is>
      </c>
    </row>
    <row r="1128">
      <c r="A1128" s="2" t="n">
        <v>7</v>
      </c>
      <c r="B1128" s="2" t="n">
        <v>7801</v>
      </c>
      <c r="C1128" s="2" t="inlineStr">
        <is>
          <t>PUXADA RECEB</t>
        </is>
      </c>
      <c r="D1128" s="2" t="n">
        <v>5609674</v>
      </c>
      <c r="E1128" s="2" t="inlineStr">
        <is>
          <t>AUGUSTO DE MORAES CELIO</t>
        </is>
      </c>
      <c r="F1128" s="2" t="n">
        <v>3260</v>
      </c>
      <c r="G1128" s="2" t="n">
        <v>112.06</v>
      </c>
      <c r="H1128" s="2" t="n">
        <v>29</v>
      </c>
      <c r="I1128" s="2" t="n">
        <v>0</v>
      </c>
      <c r="J1128" s="2" t="inlineStr">
        <is>
          <t>GPA</t>
        </is>
      </c>
    </row>
    <row r="1129">
      <c r="A1129" s="2" t="n">
        <v>7</v>
      </c>
      <c r="B1129" s="2" t="n">
        <v>7801</v>
      </c>
      <c r="C1129" s="2" t="inlineStr">
        <is>
          <t>SEPARACAO</t>
        </is>
      </c>
      <c r="D1129" s="2" t="n">
        <v>5609674</v>
      </c>
      <c r="E1129" s="2" t="inlineStr">
        <is>
          <t>AUGUSTO DE MORAES CELIO</t>
        </is>
      </c>
      <c r="F1129" s="2" t="n">
        <v>961</v>
      </c>
      <c r="G1129" s="2" t="n">
        <v>16.17</v>
      </c>
      <c r="H1129" s="2" t="n">
        <v>59</v>
      </c>
      <c r="I1129" s="2" t="n">
        <v>0</v>
      </c>
      <c r="J1129" s="2" t="inlineStr">
        <is>
          <t>GPA</t>
        </is>
      </c>
    </row>
    <row r="1130">
      <c r="A1130" s="2" t="n">
        <v>7</v>
      </c>
      <c r="B1130" s="2" t="n">
        <v>7801</v>
      </c>
      <c r="C1130" s="2" t="inlineStr">
        <is>
          <t>PUXADA RECEB</t>
        </is>
      </c>
      <c r="D1130" s="2" t="n">
        <v>5613329</v>
      </c>
      <c r="E1130" s="2" t="inlineStr">
        <is>
          <t>Jose Orlando Dos Santos Silva</t>
        </is>
      </c>
      <c r="F1130" s="2" t="n">
        <v>325</v>
      </c>
      <c r="G1130" s="2" t="n">
        <v>35.38</v>
      </c>
      <c r="H1130" s="2" t="n">
        <v>9</v>
      </c>
      <c r="I1130" s="2" t="n">
        <v>0</v>
      </c>
      <c r="J1130" s="2" t="inlineStr">
        <is>
          <t>GPA</t>
        </is>
      </c>
    </row>
    <row r="1131">
      <c r="A1131" s="2" t="n">
        <v>7</v>
      </c>
      <c r="B1131" s="2" t="n">
        <v>7801</v>
      </c>
      <c r="C1131" s="2" t="inlineStr">
        <is>
          <t>SEPARACAO</t>
        </is>
      </c>
      <c r="D1131" s="2" t="n">
        <v>5613329</v>
      </c>
      <c r="E1131" s="2" t="inlineStr">
        <is>
          <t>Jose Orlando Dos Santos Silva</t>
        </is>
      </c>
      <c r="F1131" s="2" t="n">
        <v>35</v>
      </c>
      <c r="G1131" s="2" t="n">
        <v>2.28</v>
      </c>
      <c r="H1131" s="2" t="n">
        <v>15</v>
      </c>
      <c r="I1131" s="2" t="n">
        <v>0</v>
      </c>
      <c r="J1131" s="2" t="inlineStr">
        <is>
          <t>GPA</t>
        </is>
      </c>
    </row>
    <row r="1132">
      <c r="A1132" s="2" t="n">
        <v>7</v>
      </c>
      <c r="B1132" s="2" t="n">
        <v>7801</v>
      </c>
      <c r="C1132" s="2" t="inlineStr">
        <is>
          <t>PUXADA RECEB</t>
        </is>
      </c>
      <c r="D1132" s="2" t="n">
        <v>5613922</v>
      </c>
      <c r="E1132" s="2" t="inlineStr">
        <is>
          <t>DIEGO DIEGO ARMANDO</t>
        </is>
      </c>
      <c r="F1132" s="2" t="n">
        <v>2</v>
      </c>
      <c r="G1132" s="2" t="n">
        <v>13.34</v>
      </c>
      <c r="H1132" s="2" t="n">
        <v>0</v>
      </c>
      <c r="I1132" s="2" t="n">
        <v>0</v>
      </c>
      <c r="J1132" s="2" t="inlineStr">
        <is>
          <t>GPA</t>
        </is>
      </c>
    </row>
    <row r="1133">
      <c r="A1133" s="2" t="n">
        <v>7</v>
      </c>
      <c r="B1133" s="2" t="n">
        <v>7801</v>
      </c>
      <c r="C1133" s="2" t="inlineStr">
        <is>
          <t>SEPARACAO</t>
        </is>
      </c>
      <c r="D1133" s="2" t="n">
        <v>5613922</v>
      </c>
      <c r="E1133" s="2" t="inlineStr">
        <is>
          <t>DIEGO DIEGO ARMANDO</t>
        </is>
      </c>
      <c r="F1133" s="2" t="n">
        <v>764</v>
      </c>
      <c r="G1133" s="2" t="n">
        <v>12.02</v>
      </c>
      <c r="H1133" s="2" t="n">
        <v>64</v>
      </c>
      <c r="I1133" s="2" t="n">
        <v>0</v>
      </c>
      <c r="J1133" s="2" t="inlineStr">
        <is>
          <t>GPA</t>
        </is>
      </c>
    </row>
    <row r="1134">
      <c r="A1134" s="2" t="n">
        <v>7</v>
      </c>
      <c r="B1134" s="2" t="n">
        <v>7801</v>
      </c>
      <c r="C1134" s="2" t="inlineStr">
        <is>
          <t>PUXADA RECEB</t>
        </is>
      </c>
      <c r="D1134" s="2" t="n">
        <v>5614392</v>
      </c>
      <c r="E1134" s="2" t="inlineStr">
        <is>
          <t>Joseane Dos Santos Castro Boffo</t>
        </is>
      </c>
      <c r="F1134" s="2" t="n">
        <v>1822</v>
      </c>
      <c r="G1134" s="2" t="n">
        <v>121.72</v>
      </c>
      <c r="H1134" s="2" t="n">
        <v>15</v>
      </c>
      <c r="I1134" s="2" t="n">
        <v>0</v>
      </c>
      <c r="J1134" s="2" t="inlineStr">
        <is>
          <t>GPA</t>
        </is>
      </c>
    </row>
    <row r="1135">
      <c r="A1135" s="2" t="n">
        <v>7</v>
      </c>
      <c r="B1135" s="2" t="n">
        <v>7801</v>
      </c>
      <c r="C1135" s="2" t="inlineStr">
        <is>
          <t>SEPARACAO</t>
        </is>
      </c>
      <c r="D1135" s="2" t="n">
        <v>5614392</v>
      </c>
      <c r="E1135" s="2" t="inlineStr">
        <is>
          <t>Joseane Dos Santos Castro Boffo</t>
        </is>
      </c>
      <c r="F1135" s="2" t="n">
        <v>406</v>
      </c>
      <c r="G1135" s="2" t="n">
        <v>13.8</v>
      </c>
      <c r="H1135" s="2" t="n">
        <v>29</v>
      </c>
      <c r="I1135" s="2" t="n">
        <v>0</v>
      </c>
      <c r="J1135" s="2" t="inlineStr">
        <is>
          <t>GPA</t>
        </is>
      </c>
    </row>
    <row r="1136">
      <c r="A1136" s="2" t="n">
        <v>7</v>
      </c>
      <c r="B1136" s="2" t="n">
        <v>7801</v>
      </c>
      <c r="C1136" s="2" t="inlineStr">
        <is>
          <t>SEPARACAO</t>
        </is>
      </c>
      <c r="D1136" s="2" t="n">
        <v>5633451</v>
      </c>
      <c r="E1136" s="2" t="inlineStr">
        <is>
          <t>Jessica Amanda Santos Constantino Da Silva</t>
        </is>
      </c>
      <c r="F1136" s="2" t="n">
        <v>8941</v>
      </c>
      <c r="G1136" s="2" t="n">
        <v>150.87</v>
      </c>
      <c r="H1136" s="2" t="n">
        <v>59</v>
      </c>
      <c r="I1136" s="2" t="n">
        <v>0</v>
      </c>
      <c r="J1136" s="2" t="inlineStr">
        <is>
          <t>GPA</t>
        </is>
      </c>
    </row>
    <row r="1137">
      <c r="A1137" s="2" t="n">
        <v>7</v>
      </c>
      <c r="B1137" s="2" t="n">
        <v>7801</v>
      </c>
      <c r="C1137" s="2" t="inlineStr">
        <is>
          <t>SEPARACAO</t>
        </is>
      </c>
      <c r="D1137" s="2" t="n">
        <v>5634806</v>
      </c>
      <c r="E1137" s="2" t="inlineStr">
        <is>
          <t>KEYTH LIMA DE FONSECA</t>
        </is>
      </c>
      <c r="F1137" s="2" t="n">
        <v>9308</v>
      </c>
      <c r="G1137" s="2" t="n">
        <v>132.28</v>
      </c>
      <c r="H1137" s="2" t="n">
        <v>70</v>
      </c>
      <c r="I1137" s="2" t="n">
        <v>0</v>
      </c>
      <c r="J1137" s="2" t="inlineStr">
        <is>
          <t>GPA</t>
        </is>
      </c>
    </row>
    <row r="1138">
      <c r="A1138" s="2" t="n">
        <v>7</v>
      </c>
      <c r="B1138" s="2" t="n">
        <v>7801</v>
      </c>
      <c r="C1138" s="2" t="inlineStr">
        <is>
          <t>CARREGAMENTO</t>
        </is>
      </c>
      <c r="D1138" s="2" t="n">
        <v>5639026</v>
      </c>
      <c r="E1138" s="2" t="inlineStr">
        <is>
          <t>Guiveline Faustin</t>
        </is>
      </c>
      <c r="F1138" s="2" t="n">
        <v>988</v>
      </c>
      <c r="G1138" s="2" t="n">
        <v>80.56</v>
      </c>
      <c r="H1138" s="2" t="n">
        <v>12</v>
      </c>
      <c r="I1138" s="2" t="n">
        <v>0</v>
      </c>
      <c r="J1138" s="2" t="inlineStr">
        <is>
          <t>GPA</t>
        </is>
      </c>
    </row>
    <row r="1139">
      <c r="A1139" s="2" t="n">
        <v>7</v>
      </c>
      <c r="B1139" s="2" t="n">
        <v>7801</v>
      </c>
      <c r="C1139" s="2" t="inlineStr">
        <is>
          <t>SEPARACAO</t>
        </is>
      </c>
      <c r="D1139" s="2" t="n">
        <v>5639026</v>
      </c>
      <c r="E1139" s="2" t="inlineStr">
        <is>
          <t>Guiveline Faustin</t>
        </is>
      </c>
      <c r="F1139" s="2" t="n">
        <v>498</v>
      </c>
      <c r="G1139" s="2" t="n">
        <v>10.73</v>
      </c>
      <c r="H1139" s="2" t="n">
        <v>46</v>
      </c>
      <c r="I1139" s="2" t="n">
        <v>0</v>
      </c>
      <c r="J1139" s="2" t="inlineStr">
        <is>
          <t>GPA</t>
        </is>
      </c>
    </row>
    <row r="1140">
      <c r="A1140" s="2" t="n">
        <v>7</v>
      </c>
      <c r="B1140" s="2" t="n">
        <v>7801</v>
      </c>
      <c r="C1140" s="2" t="inlineStr">
        <is>
          <t>PUXADA RECEB</t>
        </is>
      </c>
      <c r="D1140" s="2" t="n">
        <v>5646367</v>
      </c>
      <c r="E1140" s="2" t="inlineStr">
        <is>
          <t>Niuma Cabral Pereira</t>
        </is>
      </c>
      <c r="F1140" s="2" t="n">
        <v>2990</v>
      </c>
      <c r="G1140" s="2" t="n">
        <v>135.39</v>
      </c>
      <c r="H1140" s="2" t="n">
        <v>22</v>
      </c>
      <c r="I1140" s="2" t="n">
        <v>0</v>
      </c>
      <c r="J1140" s="2" t="inlineStr">
        <is>
          <t>GPA</t>
        </is>
      </c>
    </row>
    <row r="1141">
      <c r="A1141" s="2" t="n">
        <v>7</v>
      </c>
      <c r="B1141" s="2" t="n">
        <v>7801</v>
      </c>
      <c r="C1141" s="2" t="inlineStr">
        <is>
          <t>SEPARACAO</t>
        </is>
      </c>
      <c r="D1141" s="2" t="n">
        <v>5646367</v>
      </c>
      <c r="E1141" s="2" t="inlineStr">
        <is>
          <t>Niuma Cabral Pereira</t>
        </is>
      </c>
      <c r="F1141" s="2" t="n">
        <v>1578</v>
      </c>
      <c r="G1141" s="2" t="n">
        <v>27.61</v>
      </c>
      <c r="H1141" s="2" t="n">
        <v>57</v>
      </c>
      <c r="I1141" s="2" t="n">
        <v>0</v>
      </c>
      <c r="J1141" s="2" t="inlineStr">
        <is>
          <t>GPA</t>
        </is>
      </c>
    </row>
    <row r="1142">
      <c r="A1142" s="2" t="n">
        <v>7</v>
      </c>
      <c r="B1142" s="2" t="n">
        <v>7801</v>
      </c>
      <c r="C1142" s="2" t="inlineStr">
        <is>
          <t>PUXADA RECEB</t>
        </is>
      </c>
      <c r="D1142" s="2" t="n">
        <v>5646456</v>
      </c>
      <c r="E1142" s="2" t="inlineStr">
        <is>
          <t>ANA CAROLINE REIS FERREIRA</t>
        </is>
      </c>
      <c r="F1142" s="2" t="n">
        <v>35</v>
      </c>
      <c r="G1142" s="2" t="n">
        <v>31.41</v>
      </c>
      <c r="H1142" s="2" t="n">
        <v>1</v>
      </c>
      <c r="I1142" s="2" t="n">
        <v>0</v>
      </c>
      <c r="J1142" s="2" t="inlineStr">
        <is>
          <t>GPA</t>
        </is>
      </c>
    </row>
    <row r="1143">
      <c r="A1143" s="2" t="n">
        <v>7</v>
      </c>
      <c r="B1143" s="2" t="n">
        <v>7801</v>
      </c>
      <c r="C1143" s="2" t="inlineStr">
        <is>
          <t>PUXADA RECEB</t>
        </is>
      </c>
      <c r="D1143" s="2" t="n">
        <v>5648904</v>
      </c>
      <c r="E1143" s="2" t="inlineStr">
        <is>
          <t>Jorge Luis Pineiro Lezcano</t>
        </is>
      </c>
      <c r="F1143" s="2" t="n">
        <v>668</v>
      </c>
      <c r="G1143" s="2" t="n">
        <v>49.56</v>
      </c>
      <c r="H1143" s="2" t="n">
        <v>13</v>
      </c>
      <c r="I1143" s="2" t="n">
        <v>0</v>
      </c>
      <c r="J1143" s="2" t="inlineStr">
        <is>
          <t>GPA</t>
        </is>
      </c>
    </row>
    <row r="1144">
      <c r="A1144" s="2" t="n">
        <v>7</v>
      </c>
      <c r="B1144" s="2" t="n">
        <v>7801</v>
      </c>
      <c r="C1144" s="2" t="inlineStr">
        <is>
          <t>SEPARACAO</t>
        </is>
      </c>
      <c r="D1144" s="2" t="n">
        <v>5648904</v>
      </c>
      <c r="E1144" s="2" t="inlineStr">
        <is>
          <t>Jorge Luis Pineiro Lezcano</t>
        </is>
      </c>
      <c r="F1144" s="2" t="n">
        <v>3183</v>
      </c>
      <c r="G1144" s="2" t="n">
        <v>61.75</v>
      </c>
      <c r="H1144" s="2" t="n">
        <v>52</v>
      </c>
      <c r="I1144" s="2" t="n">
        <v>0</v>
      </c>
      <c r="J1144" s="2" t="inlineStr">
        <is>
          <t>GPA</t>
        </is>
      </c>
    </row>
    <row r="1145">
      <c r="A1145" s="2" t="n">
        <v>7</v>
      </c>
      <c r="B1145" s="2" t="n">
        <v>7801</v>
      </c>
      <c r="C1145" s="2" t="inlineStr">
        <is>
          <t>PUXADA RECEB</t>
        </is>
      </c>
      <c r="D1145" s="2" t="n">
        <v>5650690</v>
      </c>
      <c r="E1145" s="2" t="inlineStr">
        <is>
          <t>ANDRE LUIZ</t>
        </is>
      </c>
      <c r="F1145" s="2" t="n">
        <v>1775</v>
      </c>
      <c r="G1145" s="2" t="n">
        <v>151.09</v>
      </c>
      <c r="H1145" s="2" t="n">
        <v>12</v>
      </c>
      <c r="I1145" s="2" t="n">
        <v>0</v>
      </c>
      <c r="J1145" s="2" t="inlineStr">
        <is>
          <t>GPA</t>
        </is>
      </c>
    </row>
    <row r="1146">
      <c r="A1146" s="2" t="n">
        <v>7</v>
      </c>
      <c r="B1146" s="2" t="n">
        <v>7801</v>
      </c>
      <c r="C1146" s="2" t="inlineStr">
        <is>
          <t>SEPARACAO</t>
        </is>
      </c>
      <c r="D1146" s="2" t="n">
        <v>5650690</v>
      </c>
      <c r="E1146" s="2" t="inlineStr">
        <is>
          <t>ANDRE LUIZ</t>
        </is>
      </c>
      <c r="F1146" s="2" t="n">
        <v>561</v>
      </c>
      <c r="G1146" s="2" t="n">
        <v>16.6</v>
      </c>
      <c r="H1146" s="2" t="n">
        <v>34</v>
      </c>
      <c r="I1146" s="2" t="n">
        <v>0</v>
      </c>
      <c r="J1146" s="2" t="inlineStr">
        <is>
          <t>GPA</t>
        </is>
      </c>
    </row>
    <row r="1147">
      <c r="A1147" s="2" t="n">
        <v>7</v>
      </c>
      <c r="B1147" s="2" t="n">
        <v>7801</v>
      </c>
      <c r="C1147" s="2" t="inlineStr">
        <is>
          <t>ATIVIDADE OP. EMP.</t>
        </is>
      </c>
      <c r="D1147" s="2" t="n">
        <v>565732</v>
      </c>
      <c r="E1147" s="2" t="inlineStr">
        <is>
          <t>TIAGO RODRIGUES MADUREIRA</t>
        </is>
      </c>
      <c r="F1147" s="2" t="n">
        <v>1401</v>
      </c>
      <c r="G1147" s="2" t="n">
        <v>167.64</v>
      </c>
      <c r="H1147" s="2" t="n">
        <v>8</v>
      </c>
      <c r="I1147" s="2" t="n">
        <v>0</v>
      </c>
      <c r="J1147" s="2" t="inlineStr">
        <is>
          <t>GPA</t>
        </is>
      </c>
    </row>
    <row r="1148">
      <c r="A1148" s="2" t="n">
        <v>7</v>
      </c>
      <c r="B1148" s="2" t="n">
        <v>7801</v>
      </c>
      <c r="C1148" s="2" t="inlineStr">
        <is>
          <t>PUXADA RECEB</t>
        </is>
      </c>
      <c r="D1148" s="2" t="n">
        <v>5659060</v>
      </c>
      <c r="E1148" s="2" t="inlineStr">
        <is>
          <t>Natalia Biscaro Jose</t>
        </is>
      </c>
      <c r="F1148" s="2" t="n">
        <v>1635</v>
      </c>
      <c r="G1148" s="2" t="n">
        <v>114.76</v>
      </c>
      <c r="H1148" s="2" t="n">
        <v>14</v>
      </c>
      <c r="I1148" s="2" t="n">
        <v>0</v>
      </c>
      <c r="J1148" s="2" t="inlineStr">
        <is>
          <t>GPA</t>
        </is>
      </c>
    </row>
    <row r="1149">
      <c r="A1149" s="2" t="n">
        <v>7</v>
      </c>
      <c r="B1149" s="2" t="n">
        <v>7801</v>
      </c>
      <c r="C1149" s="2" t="inlineStr">
        <is>
          <t>SEPARACAO</t>
        </is>
      </c>
      <c r="D1149" s="2" t="n">
        <v>5659060</v>
      </c>
      <c r="E1149" s="2" t="inlineStr">
        <is>
          <t>Natalia Biscaro Jose</t>
        </is>
      </c>
      <c r="F1149" s="2" t="n">
        <v>2691</v>
      </c>
      <c r="G1149" s="2" t="n">
        <v>30.58</v>
      </c>
      <c r="H1149" s="2" t="n">
        <v>88</v>
      </c>
      <c r="I1149" s="2" t="n">
        <v>0</v>
      </c>
      <c r="J1149" s="2" t="inlineStr">
        <is>
          <t>GPA</t>
        </is>
      </c>
    </row>
    <row r="1150">
      <c r="A1150" s="2" t="n">
        <v>7</v>
      </c>
      <c r="B1150" s="2" t="n">
        <v>7801</v>
      </c>
      <c r="C1150" s="2" t="inlineStr">
        <is>
          <t>CARREGAMENTO</t>
        </is>
      </c>
      <c r="D1150" s="2" t="n">
        <v>5659817</v>
      </c>
      <c r="E1150" s="2" t="inlineStr">
        <is>
          <t>FELIPE ALVES</t>
        </is>
      </c>
      <c r="F1150" s="2" t="n">
        <v>1362</v>
      </c>
      <c r="G1150" s="2" t="n">
        <v>92.09999999999999</v>
      </c>
      <c r="H1150" s="2" t="n">
        <v>15</v>
      </c>
      <c r="I1150" s="2" t="n">
        <v>0</v>
      </c>
      <c r="J1150" s="2" t="inlineStr">
        <is>
          <t>GPA</t>
        </is>
      </c>
    </row>
    <row r="1151">
      <c r="A1151" s="2" t="n">
        <v>7</v>
      </c>
      <c r="B1151" s="2" t="n">
        <v>7801</v>
      </c>
      <c r="C1151" s="2" t="inlineStr">
        <is>
          <t>PUXADA RECEB</t>
        </is>
      </c>
      <c r="D1151" s="2" t="n">
        <v>5659850</v>
      </c>
      <c r="E1151" s="2" t="inlineStr">
        <is>
          <t>Soraya Correa Araujo</t>
        </is>
      </c>
      <c r="F1151" s="2" t="n">
        <v>2799</v>
      </c>
      <c r="G1151" s="2" t="n">
        <v>109.51</v>
      </c>
      <c r="H1151" s="2" t="n">
        <v>26</v>
      </c>
      <c r="I1151" s="2" t="n">
        <v>0</v>
      </c>
      <c r="J1151" s="2" t="inlineStr">
        <is>
          <t>GPA</t>
        </is>
      </c>
    </row>
    <row r="1152">
      <c r="A1152" s="2" t="n">
        <v>7</v>
      </c>
      <c r="B1152" s="2" t="n">
        <v>7801</v>
      </c>
      <c r="C1152" s="2" t="inlineStr">
        <is>
          <t>SEPARACAO</t>
        </is>
      </c>
      <c r="D1152" s="2" t="n">
        <v>5659850</v>
      </c>
      <c r="E1152" s="2" t="inlineStr">
        <is>
          <t>Soraya Correa Araujo</t>
        </is>
      </c>
      <c r="F1152" s="2" t="n">
        <v>2977</v>
      </c>
      <c r="G1152" s="2" t="n">
        <v>34.64</v>
      </c>
      <c r="H1152" s="2" t="n">
        <v>86</v>
      </c>
      <c r="I1152" s="2" t="n">
        <v>0</v>
      </c>
      <c r="J1152" s="2" t="inlineStr">
        <is>
          <t>GPA</t>
        </is>
      </c>
    </row>
    <row r="1153">
      <c r="A1153" s="2" t="n">
        <v>7</v>
      </c>
      <c r="B1153" s="2" t="n">
        <v>7801</v>
      </c>
      <c r="C1153" s="2" t="inlineStr">
        <is>
          <t>PUXADA RECEB</t>
        </is>
      </c>
      <c r="D1153" s="2" t="n">
        <v>5660793</v>
      </c>
      <c r="E1153" s="2" t="inlineStr">
        <is>
          <t>JAMILE DE QUEIROZ</t>
        </is>
      </c>
      <c r="F1153" s="2" t="n">
        <v>91</v>
      </c>
      <c r="G1153" s="2" t="n">
        <v>47.06</v>
      </c>
      <c r="H1153" s="2" t="n">
        <v>2</v>
      </c>
      <c r="I1153" s="2" t="n">
        <v>0</v>
      </c>
      <c r="J1153" s="2" t="inlineStr">
        <is>
          <t>GPA</t>
        </is>
      </c>
    </row>
    <row r="1154">
      <c r="A1154" s="2" t="n">
        <v>7</v>
      </c>
      <c r="B1154" s="2" t="n">
        <v>7801</v>
      </c>
      <c r="C1154" s="2" t="inlineStr">
        <is>
          <t>SEPARACAO</t>
        </is>
      </c>
      <c r="D1154" s="2" t="n">
        <v>5660793</v>
      </c>
      <c r="E1154" s="2" t="inlineStr">
        <is>
          <t>JAMILE DE QUEIROZ</t>
        </is>
      </c>
      <c r="F1154" s="2" t="n">
        <v>3745</v>
      </c>
      <c r="G1154" s="2" t="n">
        <v>72.37</v>
      </c>
      <c r="H1154" s="2" t="n">
        <v>52</v>
      </c>
      <c r="I1154" s="2" t="n">
        <v>0</v>
      </c>
      <c r="J1154" s="2" t="inlineStr">
        <is>
          <t>GPA</t>
        </is>
      </c>
    </row>
    <row r="1155">
      <c r="A1155" s="2" t="n">
        <v>7</v>
      </c>
      <c r="B1155" s="2" t="n">
        <v>7801</v>
      </c>
      <c r="C1155" s="2" t="inlineStr">
        <is>
          <t>PUXADA RECEB</t>
        </is>
      </c>
      <c r="D1155" s="2" t="n">
        <v>5662508</v>
      </c>
      <c r="E1155" s="2" t="inlineStr">
        <is>
          <t>RIAN ALVES</t>
        </is>
      </c>
      <c r="F1155" s="2" t="n">
        <v>248</v>
      </c>
      <c r="G1155" s="2" t="n">
        <v>24.15</v>
      </c>
      <c r="H1155" s="2" t="n">
        <v>10</v>
      </c>
      <c r="I1155" s="2" t="n">
        <v>0</v>
      </c>
      <c r="J1155" s="2" t="inlineStr">
        <is>
          <t>GPA</t>
        </is>
      </c>
    </row>
    <row r="1156">
      <c r="A1156" s="2" t="n">
        <v>7</v>
      </c>
      <c r="B1156" s="2" t="n">
        <v>7801</v>
      </c>
      <c r="C1156" s="2" t="inlineStr">
        <is>
          <t>SEPARACAO</t>
        </is>
      </c>
      <c r="D1156" s="2" t="n">
        <v>5662508</v>
      </c>
      <c r="E1156" s="2" t="inlineStr">
        <is>
          <t>RIAN ALVES</t>
        </is>
      </c>
      <c r="F1156" s="2" t="n">
        <v>8522</v>
      </c>
      <c r="G1156" s="2" t="n">
        <v>152.81</v>
      </c>
      <c r="H1156" s="2" t="n">
        <v>56</v>
      </c>
      <c r="I1156" s="2" t="n">
        <v>0</v>
      </c>
      <c r="J1156" s="2" t="inlineStr">
        <is>
          <t>GPA</t>
        </is>
      </c>
    </row>
    <row r="1157">
      <c r="A1157" s="2" t="n">
        <v>7</v>
      </c>
      <c r="B1157" s="2" t="n">
        <v>7801</v>
      </c>
      <c r="C1157" s="2" t="inlineStr">
        <is>
          <t>PUXADA RECEB</t>
        </is>
      </c>
      <c r="D1157" s="2" t="n">
        <v>5665426</v>
      </c>
      <c r="E1157" s="2" t="inlineStr">
        <is>
          <t>GLEIIN DIAS</t>
        </is>
      </c>
      <c r="F1157" s="2" t="n">
        <v>74</v>
      </c>
      <c r="G1157" s="2" t="n">
        <v>29.75</v>
      </c>
      <c r="H1157" s="2" t="n">
        <v>2</v>
      </c>
      <c r="I1157" s="2" t="n">
        <v>0</v>
      </c>
      <c r="J1157" s="2" t="inlineStr">
        <is>
          <t>GPA</t>
        </is>
      </c>
    </row>
    <row r="1158">
      <c r="A1158" s="2" t="n">
        <v>7</v>
      </c>
      <c r="B1158" s="2" t="n">
        <v>7801</v>
      </c>
      <c r="C1158" s="2" t="inlineStr">
        <is>
          <t>PUXADA RECEB</t>
        </is>
      </c>
      <c r="D1158" s="2" t="n">
        <v>5665469</v>
      </c>
      <c r="E1158" s="2" t="inlineStr">
        <is>
          <t>Fagner Santana Nogueira</t>
        </is>
      </c>
      <c r="F1158" s="2" t="n">
        <v>1856</v>
      </c>
      <c r="G1158" s="2" t="n">
        <v>93.51000000000001</v>
      </c>
      <c r="H1158" s="2" t="n">
        <v>20</v>
      </c>
      <c r="I1158" s="2" t="n">
        <v>0</v>
      </c>
      <c r="J1158" s="2" t="inlineStr">
        <is>
          <t>GPA</t>
        </is>
      </c>
    </row>
    <row r="1159">
      <c r="A1159" s="2" t="n">
        <v>7</v>
      </c>
      <c r="B1159" s="2" t="n">
        <v>7801</v>
      </c>
      <c r="C1159" s="2" t="inlineStr">
        <is>
          <t>SEPARACAO</t>
        </is>
      </c>
      <c r="D1159" s="2" t="n">
        <v>5665469</v>
      </c>
      <c r="E1159" s="2" t="inlineStr">
        <is>
          <t>Fagner Santana Nogueira</t>
        </is>
      </c>
      <c r="F1159" s="2" t="n">
        <v>283</v>
      </c>
      <c r="G1159" s="2" t="n">
        <v>12.31</v>
      </c>
      <c r="H1159" s="2" t="n">
        <v>23</v>
      </c>
      <c r="I1159" s="2" t="n">
        <v>0</v>
      </c>
      <c r="J1159" s="2" t="inlineStr">
        <is>
          <t>GPA</t>
        </is>
      </c>
    </row>
    <row r="1160">
      <c r="A1160" s="2" t="n">
        <v>7</v>
      </c>
      <c r="B1160" s="2" t="n">
        <v>7801</v>
      </c>
      <c r="C1160" s="2" t="inlineStr">
        <is>
          <t>CARREGAMENTO</t>
        </is>
      </c>
      <c r="D1160" s="2" t="n">
        <v>5666082</v>
      </c>
      <c r="E1160" s="2" t="inlineStr">
        <is>
          <t>Marcos Antonio De Oliveira</t>
        </is>
      </c>
      <c r="F1160" s="2" t="n">
        <v>198</v>
      </c>
      <c r="G1160" s="2" t="n">
        <v>27.85</v>
      </c>
      <c r="H1160" s="2" t="n">
        <v>7</v>
      </c>
      <c r="I1160" s="2" t="n">
        <v>0</v>
      </c>
      <c r="J1160" s="2" t="inlineStr">
        <is>
          <t>GPA</t>
        </is>
      </c>
    </row>
    <row r="1161">
      <c r="A1161" s="2" t="n">
        <v>7</v>
      </c>
      <c r="B1161" s="2" t="n">
        <v>7801</v>
      </c>
      <c r="C1161" s="2" t="inlineStr">
        <is>
          <t>SEPARACAO</t>
        </is>
      </c>
      <c r="D1161" s="2" t="n">
        <v>5666082</v>
      </c>
      <c r="E1161" s="2" t="inlineStr">
        <is>
          <t>Marcos Antonio De Oliveira</t>
        </is>
      </c>
      <c r="F1161" s="2" t="n">
        <v>287</v>
      </c>
      <c r="G1161" s="2" t="n">
        <v>10.32</v>
      </c>
      <c r="H1161" s="2" t="n">
        <v>28</v>
      </c>
      <c r="I1161" s="2" t="n">
        <v>0</v>
      </c>
      <c r="J1161" s="2" t="inlineStr">
        <is>
          <t>GPA</t>
        </is>
      </c>
    </row>
    <row r="1162">
      <c r="A1162" s="2" t="n">
        <v>7</v>
      </c>
      <c r="B1162" s="2" t="n">
        <v>7801</v>
      </c>
      <c r="C1162" s="2" t="inlineStr">
        <is>
          <t>CARREGAMENTO</t>
        </is>
      </c>
      <c r="D1162" s="2" t="n">
        <v>5667178</v>
      </c>
      <c r="E1162" s="2" t="inlineStr">
        <is>
          <t>Thaina De Sousa Santos Menezes</t>
        </is>
      </c>
      <c r="F1162" s="2" t="n">
        <v>119</v>
      </c>
      <c r="G1162" s="2" t="n">
        <v>3.14</v>
      </c>
      <c r="H1162" s="2" t="n">
        <v>38</v>
      </c>
      <c r="I1162" s="2" t="n">
        <v>0</v>
      </c>
      <c r="J1162" s="2" t="inlineStr">
        <is>
          <t>GPA</t>
        </is>
      </c>
    </row>
    <row r="1163">
      <c r="A1163" s="2" t="n">
        <v>7</v>
      </c>
      <c r="B1163" s="2" t="n">
        <v>7801</v>
      </c>
      <c r="C1163" s="2" t="inlineStr">
        <is>
          <t>SEPARACAO</t>
        </is>
      </c>
      <c r="D1163" s="2" t="n">
        <v>5667453</v>
      </c>
      <c r="E1163" s="2" t="inlineStr">
        <is>
          <t>CAIO JULIO</t>
        </is>
      </c>
      <c r="F1163" s="2" t="n">
        <v>3785</v>
      </c>
      <c r="G1163" s="2" t="n">
        <v>82.53</v>
      </c>
      <c r="H1163" s="2" t="n">
        <v>46</v>
      </c>
      <c r="I1163" s="2" t="n">
        <v>0</v>
      </c>
      <c r="J1163" s="2" t="inlineStr">
        <is>
          <t>GPA</t>
        </is>
      </c>
    </row>
    <row r="1164">
      <c r="A1164" s="2" t="n">
        <v>7</v>
      </c>
      <c r="B1164" s="2" t="n">
        <v>7801</v>
      </c>
      <c r="C1164" s="2" t="inlineStr">
        <is>
          <t>CARREGAMENTO</t>
        </is>
      </c>
      <c r="D1164" s="2" t="n">
        <v>5667640</v>
      </c>
      <c r="E1164" s="2" t="inlineStr">
        <is>
          <t>ROSANGELA RIBEIRO</t>
        </is>
      </c>
      <c r="F1164" s="2" t="n">
        <v>151</v>
      </c>
      <c r="G1164" s="2" t="n">
        <v>8.380000000000001</v>
      </c>
      <c r="H1164" s="2" t="n">
        <v>18</v>
      </c>
      <c r="I1164" s="2" t="n">
        <v>0</v>
      </c>
      <c r="J1164" s="2" t="inlineStr">
        <is>
          <t>GPA</t>
        </is>
      </c>
    </row>
    <row r="1165">
      <c r="A1165" s="2" t="n">
        <v>7</v>
      </c>
      <c r="B1165" s="2" t="n">
        <v>7801</v>
      </c>
      <c r="C1165" s="2" t="inlineStr">
        <is>
          <t>SEPARACAO</t>
        </is>
      </c>
      <c r="D1165" s="2" t="n">
        <v>5667640</v>
      </c>
      <c r="E1165" s="2" t="inlineStr">
        <is>
          <t>ROSANGELA RIBEIRO</t>
        </is>
      </c>
      <c r="F1165" s="2" t="n">
        <v>1682</v>
      </c>
      <c r="G1165" s="2" t="n">
        <v>43.57</v>
      </c>
      <c r="H1165" s="2" t="n">
        <v>39</v>
      </c>
      <c r="I1165" s="2" t="n">
        <v>0</v>
      </c>
      <c r="J1165" s="2" t="inlineStr">
        <is>
          <t>GPA</t>
        </is>
      </c>
    </row>
    <row r="1166">
      <c r="A1166" s="2" t="n">
        <v>7</v>
      </c>
      <c r="B1166" s="2" t="n">
        <v>7801</v>
      </c>
      <c r="C1166" s="2" t="inlineStr">
        <is>
          <t>PUXADA RECEB</t>
        </is>
      </c>
      <c r="D1166" s="2" t="n">
        <v>5667941</v>
      </c>
      <c r="E1166" s="2" t="inlineStr">
        <is>
          <t>UMBERTO UMBERTO IORIO FILHO</t>
        </is>
      </c>
      <c r="F1166" s="2" t="n">
        <v>1073</v>
      </c>
      <c r="G1166" s="2" t="n">
        <v>77.67</v>
      </c>
      <c r="H1166" s="2" t="n">
        <v>14</v>
      </c>
      <c r="I1166" s="2" t="n">
        <v>0</v>
      </c>
      <c r="J1166" s="2" t="inlineStr">
        <is>
          <t>GPA</t>
        </is>
      </c>
    </row>
    <row r="1167">
      <c r="A1167" s="2" t="n">
        <v>7</v>
      </c>
      <c r="B1167" s="2" t="n">
        <v>7801</v>
      </c>
      <c r="C1167" s="2" t="inlineStr">
        <is>
          <t>SEPARACAO</t>
        </is>
      </c>
      <c r="D1167" s="2" t="n">
        <v>5667941</v>
      </c>
      <c r="E1167" s="2" t="inlineStr">
        <is>
          <t>UMBERTO UMBERTO IORIO FILHO</t>
        </is>
      </c>
      <c r="F1167" s="2" t="n">
        <v>1327</v>
      </c>
      <c r="G1167" s="2" t="n">
        <v>21.59</v>
      </c>
      <c r="H1167" s="2" t="n">
        <v>61</v>
      </c>
      <c r="I1167" s="2" t="n">
        <v>0</v>
      </c>
      <c r="J1167" s="2" t="inlineStr">
        <is>
          <t>GPA</t>
        </is>
      </c>
    </row>
    <row r="1168">
      <c r="A1168" s="2" t="n">
        <v>7</v>
      </c>
      <c r="B1168" s="2" t="n">
        <v>7801</v>
      </c>
      <c r="C1168" s="2" t="inlineStr">
        <is>
          <t>CARREGAMENTO</t>
        </is>
      </c>
      <c r="D1168" s="2" t="n">
        <v>5670640</v>
      </c>
      <c r="E1168" s="2" t="inlineStr">
        <is>
          <t>Ricardo Matheus Santos Souza</t>
        </is>
      </c>
      <c r="F1168" s="2" t="n">
        <v>972</v>
      </c>
      <c r="G1168" s="2" t="n">
        <v>95.56</v>
      </c>
      <c r="H1168" s="2" t="n">
        <v>10</v>
      </c>
      <c r="I1168" s="2" t="n">
        <v>0</v>
      </c>
      <c r="J1168" s="2" t="inlineStr">
        <is>
          <t>GPA</t>
        </is>
      </c>
    </row>
    <row r="1169">
      <c r="A1169" s="2" t="n">
        <v>7</v>
      </c>
      <c r="B1169" s="2" t="n">
        <v>7801</v>
      </c>
      <c r="C1169" s="2" t="inlineStr">
        <is>
          <t>SEPARACAO</t>
        </is>
      </c>
      <c r="D1169" s="2" t="n">
        <v>5670640</v>
      </c>
      <c r="E1169" s="2" t="inlineStr">
        <is>
          <t>Ricardo Matheus Santos Souza</t>
        </is>
      </c>
      <c r="F1169" s="2" t="n">
        <v>257</v>
      </c>
      <c r="G1169" s="2" t="n">
        <v>4.03</v>
      </c>
      <c r="H1169" s="2" t="n">
        <v>64</v>
      </c>
      <c r="I1169" s="2" t="n">
        <v>0</v>
      </c>
      <c r="J1169" s="2" t="inlineStr">
        <is>
          <t>GPA</t>
        </is>
      </c>
    </row>
    <row r="1170">
      <c r="A1170" s="2" t="n">
        <v>7</v>
      </c>
      <c r="B1170" s="2" t="n">
        <v>7801</v>
      </c>
      <c r="C1170" s="2" t="inlineStr">
        <is>
          <t>CARREGAMENTO</t>
        </is>
      </c>
      <c r="D1170" s="2" t="n">
        <v>5672937</v>
      </c>
      <c r="E1170" s="2" t="inlineStr">
        <is>
          <t>ALESSANDRO KRETZSCHMAR</t>
        </is>
      </c>
      <c r="F1170" s="2" t="n">
        <v>236</v>
      </c>
      <c r="G1170" s="2" t="n">
        <v>33.11</v>
      </c>
      <c r="H1170" s="2" t="n">
        <v>7</v>
      </c>
      <c r="I1170" s="2" t="n">
        <v>0</v>
      </c>
      <c r="J1170" s="2" t="inlineStr">
        <is>
          <t>GPA</t>
        </is>
      </c>
    </row>
    <row r="1171">
      <c r="A1171" s="2" t="n">
        <v>7</v>
      </c>
      <c r="B1171" s="2" t="n">
        <v>7801</v>
      </c>
      <c r="C1171" s="2" t="inlineStr">
        <is>
          <t>PUXADA RECEB</t>
        </is>
      </c>
      <c r="D1171" s="2" t="n">
        <v>5673259</v>
      </c>
      <c r="E1171" s="2" t="inlineStr">
        <is>
          <t>Priscila DOS SANTOS</t>
        </is>
      </c>
      <c r="F1171" s="2" t="n">
        <v>61</v>
      </c>
      <c r="G1171" s="2" t="n">
        <v>6.86</v>
      </c>
      <c r="H1171" s="2" t="n">
        <v>9</v>
      </c>
      <c r="I1171" s="2" t="n">
        <v>0</v>
      </c>
      <c r="J1171" s="2" t="inlineStr">
        <is>
          <t>GPA</t>
        </is>
      </c>
    </row>
    <row r="1172">
      <c r="A1172" s="2" t="n">
        <v>7</v>
      </c>
      <c r="B1172" s="2" t="n">
        <v>7801</v>
      </c>
      <c r="C1172" s="2" t="inlineStr">
        <is>
          <t>RECEBIMENTO</t>
        </is>
      </c>
      <c r="D1172" s="2" t="n">
        <v>5673259</v>
      </c>
      <c r="E1172" s="2" t="inlineStr">
        <is>
          <t>Priscila DOS SANTOS</t>
        </is>
      </c>
      <c r="F1172" s="2" t="n">
        <v>4</v>
      </c>
      <c r="G1172" s="2" t="n">
        <v>0.39</v>
      </c>
      <c r="H1172" s="2" t="n">
        <v>10</v>
      </c>
      <c r="I1172" s="2" t="n">
        <v>0</v>
      </c>
      <c r="J1172" s="2" t="inlineStr">
        <is>
          <t>GPA</t>
        </is>
      </c>
    </row>
    <row r="1173">
      <c r="A1173" s="2" t="n">
        <v>7</v>
      </c>
      <c r="B1173" s="2" t="n">
        <v>7801</v>
      </c>
      <c r="C1173" s="2" t="inlineStr">
        <is>
          <t>SEPARACAO</t>
        </is>
      </c>
      <c r="D1173" s="2" t="n">
        <v>5673267</v>
      </c>
      <c r="E1173" s="2" t="inlineStr">
        <is>
          <t>ESTER PEREIRA</t>
        </is>
      </c>
      <c r="F1173" s="2" t="n">
        <v>482</v>
      </c>
      <c r="G1173" s="2" t="n">
        <v>10.6</v>
      </c>
      <c r="H1173" s="2" t="n">
        <v>45</v>
      </c>
      <c r="I1173" s="2" t="n">
        <v>0</v>
      </c>
      <c r="J1173" s="2" t="inlineStr">
        <is>
          <t>GPA</t>
        </is>
      </c>
    </row>
    <row r="1174">
      <c r="A1174" s="2" t="n">
        <v>7</v>
      </c>
      <c r="B1174" s="2" t="n">
        <v>7801</v>
      </c>
      <c r="C1174" s="2" t="inlineStr">
        <is>
          <t>CARREGAMENTO</t>
        </is>
      </c>
      <c r="D1174" s="2" t="n">
        <v>5675260</v>
      </c>
      <c r="E1174" s="2" t="inlineStr">
        <is>
          <t>CAMILA LIMA</t>
        </is>
      </c>
      <c r="F1174" s="2" t="n">
        <v>2104</v>
      </c>
      <c r="G1174" s="2" t="n">
        <v>80.84</v>
      </c>
      <c r="H1174" s="2" t="n">
        <v>26</v>
      </c>
      <c r="I1174" s="2" t="n">
        <v>0</v>
      </c>
      <c r="J1174" s="2" t="inlineStr">
        <is>
          <t>GPA</t>
        </is>
      </c>
    </row>
    <row r="1175">
      <c r="A1175" s="2" t="n">
        <v>7</v>
      </c>
      <c r="B1175" s="2" t="n">
        <v>7801</v>
      </c>
      <c r="C1175" s="2" t="inlineStr">
        <is>
          <t>PUXADA RECEB</t>
        </is>
      </c>
      <c r="D1175" s="2" t="n">
        <v>5676959</v>
      </c>
      <c r="E1175" s="2" t="inlineStr">
        <is>
          <t>Luis Carlos Gomes Correia</t>
        </is>
      </c>
      <c r="F1175" s="2" t="n">
        <v>98</v>
      </c>
      <c r="G1175" s="2" t="n">
        <v>6.14</v>
      </c>
      <c r="H1175" s="2" t="n">
        <v>16</v>
      </c>
      <c r="I1175" s="2" t="n">
        <v>0</v>
      </c>
      <c r="J1175" s="2" t="inlineStr">
        <is>
          <t>GPA</t>
        </is>
      </c>
    </row>
    <row r="1176">
      <c r="A1176" s="2" t="n">
        <v>7</v>
      </c>
      <c r="B1176" s="2" t="n">
        <v>7801</v>
      </c>
      <c r="C1176" s="2" t="inlineStr">
        <is>
          <t>SEPARACAO</t>
        </is>
      </c>
      <c r="D1176" s="2" t="n">
        <v>5676959</v>
      </c>
      <c r="E1176" s="2" t="inlineStr">
        <is>
          <t>Luis Carlos Gomes Correia</t>
        </is>
      </c>
      <c r="F1176" s="2" t="n">
        <v>2663</v>
      </c>
      <c r="G1176" s="2" t="n">
        <v>44.58</v>
      </c>
      <c r="H1176" s="2" t="n">
        <v>60</v>
      </c>
      <c r="I1176" s="2" t="n">
        <v>0</v>
      </c>
      <c r="J1176" s="2" t="inlineStr">
        <is>
          <t>GPA</t>
        </is>
      </c>
    </row>
    <row r="1177">
      <c r="A1177" s="2" t="n">
        <v>7</v>
      </c>
      <c r="B1177" s="2" t="n">
        <v>7801</v>
      </c>
      <c r="C1177" s="2" t="inlineStr">
        <is>
          <t>SEPARACAO</t>
        </is>
      </c>
      <c r="D1177" s="2" t="n">
        <v>5677181</v>
      </c>
      <c r="E1177" s="2" t="inlineStr">
        <is>
          <t>Larissa Dias De Oliveira</t>
        </is>
      </c>
      <c r="F1177" s="2" t="n">
        <v>542</v>
      </c>
      <c r="G1177" s="2" t="n">
        <v>16.19</v>
      </c>
      <c r="H1177" s="2" t="n">
        <v>33</v>
      </c>
      <c r="I1177" s="2" t="n">
        <v>0</v>
      </c>
      <c r="J1177" s="2" t="inlineStr">
        <is>
          <t>GPA</t>
        </is>
      </c>
    </row>
    <row r="1178">
      <c r="A1178" s="2" t="n">
        <v>7</v>
      </c>
      <c r="B1178" s="2" t="n">
        <v>7801</v>
      </c>
      <c r="C1178" s="2" t="inlineStr">
        <is>
          <t>SEPARACAO</t>
        </is>
      </c>
      <c r="D1178" s="2" t="n">
        <v>5681235</v>
      </c>
      <c r="E1178" s="2" t="inlineStr">
        <is>
          <t>Francisco Xavier Ferreira De Carvalho</t>
        </is>
      </c>
      <c r="F1178" s="2" t="n">
        <v>2714</v>
      </c>
      <c r="G1178" s="2" t="n">
        <v>34.08</v>
      </c>
      <c r="H1178" s="2" t="n">
        <v>80</v>
      </c>
      <c r="I1178" s="2" t="n">
        <v>0</v>
      </c>
      <c r="J1178" s="2" t="inlineStr">
        <is>
          <t>GPA</t>
        </is>
      </c>
    </row>
    <row r="1179">
      <c r="A1179" s="2" t="n">
        <v>7</v>
      </c>
      <c r="B1179" s="2" t="n">
        <v>7801</v>
      </c>
      <c r="C1179" s="2" t="inlineStr">
        <is>
          <t>PUXADA RECEB</t>
        </is>
      </c>
      <c r="D1179" s="2" t="n">
        <v>5687721</v>
      </c>
      <c r="E1179" s="2" t="inlineStr">
        <is>
          <t>DALILA RIBERIO</t>
        </is>
      </c>
      <c r="F1179" s="2" t="n">
        <v>2</v>
      </c>
      <c r="G1179" s="2" t="n">
        <v>3.05</v>
      </c>
      <c r="H1179" s="2" t="n">
        <v>1</v>
      </c>
      <c r="I1179" s="2" t="n">
        <v>0</v>
      </c>
      <c r="J1179" s="2" t="inlineStr">
        <is>
          <t>GPA</t>
        </is>
      </c>
    </row>
    <row r="1180">
      <c r="A1180" s="2" t="n">
        <v>7</v>
      </c>
      <c r="B1180" s="2" t="n">
        <v>7801</v>
      </c>
      <c r="C1180" s="2" t="inlineStr">
        <is>
          <t>CARREGAMENTO</t>
        </is>
      </c>
      <c r="D1180" s="2" t="n">
        <v>5692741</v>
      </c>
      <c r="E1180" s="2" t="inlineStr">
        <is>
          <t>Leticia Ferreira De Queiroz</t>
        </is>
      </c>
      <c r="F1180" s="2" t="n">
        <v>246</v>
      </c>
      <c r="G1180" s="2" t="n">
        <v>19.74</v>
      </c>
      <c r="H1180" s="2" t="n">
        <v>12</v>
      </c>
      <c r="I1180" s="2" t="n">
        <v>0</v>
      </c>
      <c r="J1180" s="2" t="inlineStr">
        <is>
          <t>GPA</t>
        </is>
      </c>
    </row>
    <row r="1181">
      <c r="A1181" s="2" t="n">
        <v>7</v>
      </c>
      <c r="B1181" s="2" t="n">
        <v>7801</v>
      </c>
      <c r="C1181" s="2" t="inlineStr">
        <is>
          <t>SEPARACAO</t>
        </is>
      </c>
      <c r="D1181" s="2" t="n">
        <v>5692741</v>
      </c>
      <c r="E1181" s="2" t="inlineStr">
        <is>
          <t>Leticia Ferreira De Queiroz</t>
        </is>
      </c>
      <c r="F1181" s="2" t="n">
        <v>335</v>
      </c>
      <c r="G1181" s="2" t="n">
        <v>9.27</v>
      </c>
      <c r="H1181" s="2" t="n">
        <v>36</v>
      </c>
      <c r="I1181" s="2" t="n">
        <v>0</v>
      </c>
      <c r="J1181" s="2" t="inlineStr">
        <is>
          <t>GPA</t>
        </is>
      </c>
    </row>
    <row r="1182">
      <c r="A1182" s="2" t="n">
        <v>7</v>
      </c>
      <c r="B1182" s="2" t="n">
        <v>7801</v>
      </c>
      <c r="C1182" s="2" t="inlineStr">
        <is>
          <t>SEPARACAO</t>
        </is>
      </c>
      <c r="D1182" s="2" t="n">
        <v>5693411</v>
      </c>
      <c r="E1182" s="2" t="inlineStr">
        <is>
          <t>Lais Cristina De Sousa Cabral</t>
        </is>
      </c>
      <c r="F1182" s="2" t="n">
        <v>9494</v>
      </c>
      <c r="G1182" s="2" t="n">
        <v>166.38</v>
      </c>
      <c r="H1182" s="2" t="n">
        <v>57</v>
      </c>
      <c r="I1182" s="2" t="n">
        <v>0</v>
      </c>
      <c r="J1182" s="2" t="inlineStr">
        <is>
          <t>GPA</t>
        </is>
      </c>
    </row>
    <row r="1183">
      <c r="A1183" s="2" t="n">
        <v>7</v>
      </c>
      <c r="B1183" s="2" t="n">
        <v>7801</v>
      </c>
      <c r="C1183" s="2" t="inlineStr">
        <is>
          <t>SEPARACAO</t>
        </is>
      </c>
      <c r="D1183" s="2" t="n">
        <v>5695198</v>
      </c>
      <c r="E1183" s="2" t="inlineStr">
        <is>
          <t>Elizabete Cristina Da Silva Djegov Pinto</t>
        </is>
      </c>
      <c r="F1183" s="2" t="n">
        <v>8736</v>
      </c>
      <c r="G1183" s="2" t="n">
        <v>113.34</v>
      </c>
      <c r="H1183" s="2" t="n">
        <v>77</v>
      </c>
      <c r="I1183" s="2" t="n">
        <v>0</v>
      </c>
      <c r="J1183" s="2" t="inlineStr">
        <is>
          <t>GPA</t>
        </is>
      </c>
    </row>
    <row r="1184">
      <c r="A1184" s="2" t="n">
        <v>7</v>
      </c>
      <c r="B1184" s="2" t="n">
        <v>7801</v>
      </c>
      <c r="C1184" s="2" t="inlineStr">
        <is>
          <t>SEPARACAO</t>
        </is>
      </c>
      <c r="D1184" s="2" t="n">
        <v>5699509</v>
      </c>
      <c r="E1184" s="2" t="inlineStr">
        <is>
          <t>Rita De Cassia Amador</t>
        </is>
      </c>
      <c r="F1184" s="2" t="n">
        <v>2833</v>
      </c>
      <c r="G1184" s="2" t="n">
        <v>68.93000000000001</v>
      </c>
      <c r="H1184" s="2" t="n">
        <v>41</v>
      </c>
      <c r="I1184" s="2" t="n">
        <v>0</v>
      </c>
      <c r="J1184" s="2" t="inlineStr">
        <is>
          <t>GPA</t>
        </is>
      </c>
    </row>
    <row r="1185">
      <c r="A1185" s="2" t="n">
        <v>7</v>
      </c>
      <c r="B1185" s="2" t="n">
        <v>7801</v>
      </c>
      <c r="C1185" s="2" t="inlineStr">
        <is>
          <t>SEPARACAO</t>
        </is>
      </c>
      <c r="D1185" s="2" t="n">
        <v>5699983</v>
      </c>
      <c r="E1185" s="2" t="inlineStr">
        <is>
          <t>GABRIEL OLIVEIRA ANDRADE</t>
        </is>
      </c>
      <c r="F1185" s="2" t="n">
        <v>286</v>
      </c>
      <c r="G1185" s="2" t="n">
        <v>6.57</v>
      </c>
      <c r="H1185" s="2" t="n">
        <v>44</v>
      </c>
      <c r="I1185" s="2" t="n">
        <v>0</v>
      </c>
      <c r="J1185" s="2" t="inlineStr">
        <is>
          <t>GPA</t>
        </is>
      </c>
    </row>
    <row r="1186">
      <c r="A1186" s="2" t="n">
        <v>7</v>
      </c>
      <c r="B1186" s="2" t="n">
        <v>7801</v>
      </c>
      <c r="C1186" s="2" t="inlineStr">
        <is>
          <t>SEPARACAO</t>
        </is>
      </c>
      <c r="D1186" s="2" t="n">
        <v>5700019</v>
      </c>
      <c r="E1186" s="2" t="inlineStr">
        <is>
          <t>Raquel Teles Dos Santos</t>
        </is>
      </c>
      <c r="F1186" s="2" t="n">
        <v>5388</v>
      </c>
      <c r="G1186" s="2" t="n">
        <v>81.47</v>
      </c>
      <c r="H1186" s="2" t="n">
        <v>66</v>
      </c>
      <c r="I1186" s="2" t="n">
        <v>0</v>
      </c>
      <c r="J1186" s="2" t="inlineStr">
        <is>
          <t>GPA</t>
        </is>
      </c>
    </row>
    <row r="1187">
      <c r="A1187" s="2" t="n">
        <v>7</v>
      </c>
      <c r="B1187" s="2" t="n">
        <v>7801</v>
      </c>
      <c r="C1187" s="2" t="inlineStr">
        <is>
          <t>CARREGAMENTO</t>
        </is>
      </c>
      <c r="D1187" s="2" t="n">
        <v>5702011</v>
      </c>
      <c r="E1187" s="2" t="inlineStr">
        <is>
          <t>WILIAN CRISPIM DA SILVA</t>
        </is>
      </c>
      <c r="F1187" s="2" t="n">
        <v>799</v>
      </c>
      <c r="G1187" s="2" t="n">
        <v>54.75</v>
      </c>
      <c r="H1187" s="2" t="n">
        <v>15</v>
      </c>
      <c r="I1187" s="2" t="n">
        <v>0</v>
      </c>
      <c r="J1187" s="2" t="inlineStr">
        <is>
          <t>GPA</t>
        </is>
      </c>
    </row>
    <row r="1188">
      <c r="A1188" s="2" t="n">
        <v>7</v>
      </c>
      <c r="B1188" s="2" t="n">
        <v>7801</v>
      </c>
      <c r="C1188" s="2" t="inlineStr">
        <is>
          <t>PUXADA RECEB</t>
        </is>
      </c>
      <c r="D1188" s="2" t="n">
        <v>5702011</v>
      </c>
      <c r="E1188" s="2" t="inlineStr">
        <is>
          <t>WILIAN CRISPIM DA SILVA</t>
        </is>
      </c>
      <c r="F1188" s="2" t="n">
        <v>380</v>
      </c>
      <c r="G1188" s="2" t="n">
        <v>60.52</v>
      </c>
      <c r="H1188" s="2" t="n">
        <v>6</v>
      </c>
      <c r="I1188" s="2" t="n">
        <v>0</v>
      </c>
      <c r="J1188" s="2" t="inlineStr">
        <is>
          <t>GPA</t>
        </is>
      </c>
    </row>
    <row r="1189">
      <c r="A1189" s="2" t="n">
        <v>7</v>
      </c>
      <c r="B1189" s="2" t="n">
        <v>7801</v>
      </c>
      <c r="C1189" s="2" t="inlineStr">
        <is>
          <t>SEPARACAO</t>
        </is>
      </c>
      <c r="D1189" s="2" t="n">
        <v>5702011</v>
      </c>
      <c r="E1189" s="2" t="inlineStr">
        <is>
          <t>WILIAN CRISPIM DA SILVA</t>
        </is>
      </c>
      <c r="F1189" s="2" t="n">
        <v>1020</v>
      </c>
      <c r="G1189" s="2" t="n">
        <v>14.11</v>
      </c>
      <c r="H1189" s="2" t="n">
        <v>72</v>
      </c>
      <c r="I1189" s="2" t="n">
        <v>0</v>
      </c>
      <c r="J1189" s="2" t="inlineStr">
        <is>
          <t>GPA</t>
        </is>
      </c>
    </row>
    <row r="1190">
      <c r="A1190" s="2" t="n">
        <v>7</v>
      </c>
      <c r="B1190" s="2" t="n">
        <v>7801</v>
      </c>
      <c r="C1190" s="2" t="inlineStr">
        <is>
          <t>SEPARACAO</t>
        </is>
      </c>
      <c r="D1190" s="2" t="n">
        <v>5702356</v>
      </c>
      <c r="E1190" s="2" t="inlineStr">
        <is>
          <t>Aldirene Da Silva Torres</t>
        </is>
      </c>
      <c r="F1190" s="2" t="n">
        <v>1476</v>
      </c>
      <c r="G1190" s="2" t="n">
        <v>23.05</v>
      </c>
      <c r="H1190" s="2" t="n">
        <v>64</v>
      </c>
      <c r="I1190" s="2" t="n">
        <v>0</v>
      </c>
      <c r="J1190" s="2" t="inlineStr">
        <is>
          <t>GPA</t>
        </is>
      </c>
    </row>
    <row r="1191">
      <c r="A1191" s="2" t="n">
        <v>7</v>
      </c>
      <c r="B1191" s="2" t="n">
        <v>7801</v>
      </c>
      <c r="C1191" s="2" t="inlineStr">
        <is>
          <t>CARREGAMENTO</t>
        </is>
      </c>
      <c r="D1191" s="2" t="n">
        <v>5709180</v>
      </c>
      <c r="E1191" s="2" t="inlineStr">
        <is>
          <t>Rafael Alves Farias</t>
        </is>
      </c>
      <c r="F1191" s="2" t="n">
        <v>4</v>
      </c>
      <c r="G1191" s="2" t="n">
        <v>0.87</v>
      </c>
      <c r="H1191" s="2" t="n">
        <v>5</v>
      </c>
      <c r="I1191" s="2" t="n">
        <v>0</v>
      </c>
      <c r="J1191" s="2" t="inlineStr">
        <is>
          <t>GPA</t>
        </is>
      </c>
    </row>
    <row r="1192">
      <c r="A1192" s="2" t="n">
        <v>7</v>
      </c>
      <c r="B1192" s="2" t="n">
        <v>7801</v>
      </c>
      <c r="C1192" s="2" t="inlineStr">
        <is>
          <t>CARREGAMENTO</t>
        </is>
      </c>
      <c r="D1192" s="2" t="n">
        <v>5711010</v>
      </c>
      <c r="E1192" s="2" t="inlineStr">
        <is>
          <t>Lucas Silva Oliveira</t>
        </is>
      </c>
      <c r="F1192" s="2" t="n">
        <v>257</v>
      </c>
      <c r="G1192" s="2" t="n">
        <v>34.77</v>
      </c>
      <c r="H1192" s="2" t="n">
        <v>7</v>
      </c>
      <c r="I1192" s="2" t="n">
        <v>0</v>
      </c>
      <c r="J1192" s="2" t="inlineStr">
        <is>
          <t>GPA</t>
        </is>
      </c>
    </row>
    <row r="1193">
      <c r="A1193" s="2" t="n">
        <v>7</v>
      </c>
      <c r="B1193" s="2" t="n">
        <v>7801</v>
      </c>
      <c r="C1193" s="2" t="inlineStr">
        <is>
          <t>SEPARACAO</t>
        </is>
      </c>
      <c r="D1193" s="2" t="n">
        <v>5711010</v>
      </c>
      <c r="E1193" s="2" t="inlineStr">
        <is>
          <t>Lucas Silva Oliveira</t>
        </is>
      </c>
      <c r="F1193" s="2" t="n">
        <v>132</v>
      </c>
      <c r="G1193" s="2" t="n">
        <v>5.07</v>
      </c>
      <c r="H1193" s="2" t="n">
        <v>26</v>
      </c>
      <c r="I1193" s="2" t="n">
        <v>0</v>
      </c>
      <c r="J1193" s="2" t="inlineStr">
        <is>
          <t>GPA</t>
        </is>
      </c>
    </row>
    <row r="1194">
      <c r="A1194" s="2" t="n">
        <v>7</v>
      </c>
      <c r="B1194" s="2" t="n">
        <v>7801</v>
      </c>
      <c r="C1194" s="2" t="inlineStr">
        <is>
          <t>PUXADA RECEB</t>
        </is>
      </c>
      <c r="D1194" s="2" t="n">
        <v>5713986</v>
      </c>
      <c r="E1194" s="2" t="inlineStr">
        <is>
          <t>Allex Macedo Silva</t>
        </is>
      </c>
      <c r="F1194" s="2" t="n">
        <v>71</v>
      </c>
      <c r="G1194" s="2" t="n">
        <v>5.79</v>
      </c>
      <c r="H1194" s="2" t="n">
        <v>12</v>
      </c>
      <c r="I1194" s="2" t="n">
        <v>0</v>
      </c>
      <c r="J1194" s="2" t="inlineStr">
        <is>
          <t>GPA</t>
        </is>
      </c>
    </row>
    <row r="1195">
      <c r="A1195" s="2" t="n">
        <v>7</v>
      </c>
      <c r="B1195" s="2" t="n">
        <v>7801</v>
      </c>
      <c r="C1195" s="2" t="inlineStr">
        <is>
          <t>SEPARACAO</t>
        </is>
      </c>
      <c r="D1195" s="2" t="n">
        <v>5714320</v>
      </c>
      <c r="E1195" s="2" t="inlineStr">
        <is>
          <t>Thauana Silva Dos Santos</t>
        </is>
      </c>
      <c r="F1195" s="2" t="n">
        <v>3340</v>
      </c>
      <c r="G1195" s="2" t="n">
        <v>83.04000000000001</v>
      </c>
      <c r="H1195" s="2" t="n">
        <v>40</v>
      </c>
      <c r="I1195" s="2" t="n">
        <v>0</v>
      </c>
      <c r="J1195" s="2" t="inlineStr">
        <is>
          <t>GPA</t>
        </is>
      </c>
    </row>
    <row r="1196">
      <c r="A1196" s="2" t="n">
        <v>7</v>
      </c>
      <c r="B1196" s="2" t="n">
        <v>7801</v>
      </c>
      <c r="C1196" s="2" t="inlineStr">
        <is>
          <t>CARREGAMENTO</t>
        </is>
      </c>
      <c r="D1196" s="2" t="n">
        <v>5714370</v>
      </c>
      <c r="E1196" s="2" t="inlineStr">
        <is>
          <t>Poliana Araujo Barradas</t>
        </is>
      </c>
      <c r="F1196" s="2" t="n">
        <v>264</v>
      </c>
      <c r="G1196" s="2" t="n">
        <v>9.130000000000001</v>
      </c>
      <c r="H1196" s="2" t="n">
        <v>29</v>
      </c>
      <c r="I1196" s="2" t="n">
        <v>0</v>
      </c>
      <c r="J1196" s="2" t="inlineStr">
        <is>
          <t>GPA</t>
        </is>
      </c>
    </row>
    <row r="1197">
      <c r="A1197" s="2" t="n">
        <v>7</v>
      </c>
      <c r="B1197" s="2" t="n">
        <v>7801</v>
      </c>
      <c r="C1197" s="2" t="inlineStr">
        <is>
          <t>PUXADA RECEB</t>
        </is>
      </c>
      <c r="D1197" s="2" t="n">
        <v>5729335</v>
      </c>
      <c r="E1197" s="2" t="inlineStr">
        <is>
          <t>CELIO SANTANA</t>
        </is>
      </c>
      <c r="F1197" s="2" t="n">
        <v>1</v>
      </c>
      <c r="G1197" s="2" t="n">
        <v>0</v>
      </c>
      <c r="H1197" s="2" t="n">
        <v>0</v>
      </c>
      <c r="I1197" s="2" t="n">
        <v>0</v>
      </c>
      <c r="J1197" s="2" t="inlineStr">
        <is>
          <t>GPA</t>
        </is>
      </c>
    </row>
    <row r="1198">
      <c r="A1198" s="2" t="n">
        <v>7</v>
      </c>
      <c r="B1198" s="2" t="n">
        <v>7801</v>
      </c>
      <c r="C1198" s="2" t="inlineStr">
        <is>
          <t>SEPARACAO</t>
        </is>
      </c>
      <c r="D1198" s="2" t="n">
        <v>5729335</v>
      </c>
      <c r="E1198" s="2" t="inlineStr">
        <is>
          <t>CELIO SANTANA</t>
        </is>
      </c>
      <c r="F1198" s="2" t="n">
        <v>2666</v>
      </c>
      <c r="G1198" s="2" t="n">
        <v>44.09</v>
      </c>
      <c r="H1198" s="2" t="n">
        <v>60</v>
      </c>
      <c r="I1198" s="2" t="n">
        <v>0</v>
      </c>
      <c r="J1198" s="2" t="inlineStr">
        <is>
          <t>GPA</t>
        </is>
      </c>
    </row>
    <row r="1199">
      <c r="A1199" s="2" t="n">
        <v>7</v>
      </c>
      <c r="B1199" s="2" t="n">
        <v>7801</v>
      </c>
      <c r="C1199" s="2" t="inlineStr">
        <is>
          <t>PUXADA RECEB</t>
        </is>
      </c>
      <c r="D1199" s="2" t="n">
        <v>5729882</v>
      </c>
      <c r="E1199" s="2" t="inlineStr">
        <is>
          <t>NYCOLAS DE JESUS GOMES</t>
        </is>
      </c>
      <c r="F1199" s="2" t="n">
        <v>56</v>
      </c>
      <c r="G1199" s="2" t="n">
        <v>8.42</v>
      </c>
      <c r="H1199" s="2" t="n">
        <v>7</v>
      </c>
      <c r="I1199" s="2" t="n">
        <v>0</v>
      </c>
      <c r="J1199" s="2" t="inlineStr">
        <is>
          <t>GPA</t>
        </is>
      </c>
    </row>
    <row r="1200">
      <c r="A1200" s="2" t="n">
        <v>7</v>
      </c>
      <c r="B1200" s="2" t="n">
        <v>7801</v>
      </c>
      <c r="C1200" s="2" t="inlineStr">
        <is>
          <t>SEPARACAO</t>
        </is>
      </c>
      <c r="D1200" s="2" t="n">
        <v>5729882</v>
      </c>
      <c r="E1200" s="2" t="inlineStr">
        <is>
          <t>NYCOLAS DE JESUS GOMES</t>
        </is>
      </c>
      <c r="F1200" s="2" t="n">
        <v>9155</v>
      </c>
      <c r="G1200" s="2" t="n">
        <v>130.84</v>
      </c>
      <c r="H1200" s="2" t="n">
        <v>70</v>
      </c>
      <c r="I1200" s="2" t="n">
        <v>0</v>
      </c>
      <c r="J1200" s="2" t="inlineStr">
        <is>
          <t>GPA</t>
        </is>
      </c>
    </row>
    <row r="1201">
      <c r="A1201" s="2" t="n">
        <v>7</v>
      </c>
      <c r="B1201" s="2" t="n">
        <v>7801</v>
      </c>
      <c r="C1201" s="2" t="inlineStr">
        <is>
          <t>PUXADA RECEB</t>
        </is>
      </c>
      <c r="D1201" s="2" t="n">
        <v>5730260</v>
      </c>
      <c r="E1201" s="2" t="inlineStr">
        <is>
          <t>WANDERSON NUNES</t>
        </is>
      </c>
      <c r="F1201" s="2" t="n">
        <v>59</v>
      </c>
      <c r="G1201" s="2" t="n">
        <v>19.25</v>
      </c>
      <c r="H1201" s="2" t="n">
        <v>3</v>
      </c>
      <c r="I1201" s="2" t="n">
        <v>0</v>
      </c>
      <c r="J1201" s="2" t="inlineStr">
        <is>
          <t>GPA</t>
        </is>
      </c>
    </row>
    <row r="1202">
      <c r="A1202" s="2" t="n">
        <v>7</v>
      </c>
      <c r="B1202" s="2" t="n">
        <v>7801</v>
      </c>
      <c r="C1202" s="2" t="inlineStr">
        <is>
          <t>SEPARACAO</t>
        </is>
      </c>
      <c r="D1202" s="2" t="n">
        <v>5730260</v>
      </c>
      <c r="E1202" s="2" t="inlineStr">
        <is>
          <t>WANDERSON NUNES</t>
        </is>
      </c>
      <c r="F1202" s="2" t="n">
        <v>600</v>
      </c>
      <c r="G1202" s="2" t="n">
        <v>14.31</v>
      </c>
      <c r="H1202" s="2" t="n">
        <v>42</v>
      </c>
      <c r="I1202" s="2" t="n">
        <v>0</v>
      </c>
      <c r="J1202" s="2" t="inlineStr">
        <is>
          <t>GPA</t>
        </is>
      </c>
    </row>
    <row r="1203">
      <c r="A1203" s="2" t="n">
        <v>7</v>
      </c>
      <c r="B1203" s="2" t="n">
        <v>7801</v>
      </c>
      <c r="C1203" s="2" t="inlineStr">
        <is>
          <t>PUXADA RECEB</t>
        </is>
      </c>
      <c r="D1203" s="2" t="n">
        <v>5730341</v>
      </c>
      <c r="E1203" s="2" t="inlineStr">
        <is>
          <t>David Trindade De Souza</t>
        </is>
      </c>
      <c r="F1203" s="2" t="n">
        <v>1915</v>
      </c>
      <c r="G1203" s="2" t="n">
        <v>118.96</v>
      </c>
      <c r="H1203" s="2" t="n">
        <v>16</v>
      </c>
      <c r="I1203" s="2" t="n">
        <v>0</v>
      </c>
      <c r="J1203" s="2" t="inlineStr">
        <is>
          <t>GPA</t>
        </is>
      </c>
    </row>
    <row r="1204">
      <c r="A1204" s="2" t="n">
        <v>7</v>
      </c>
      <c r="B1204" s="2" t="n">
        <v>7801</v>
      </c>
      <c r="C1204" s="2" t="inlineStr">
        <is>
          <t>SEPARACAO</t>
        </is>
      </c>
      <c r="D1204" s="2" t="n">
        <v>5730341</v>
      </c>
      <c r="E1204" s="2" t="inlineStr">
        <is>
          <t>David Trindade De Souza</t>
        </is>
      </c>
      <c r="F1204" s="2" t="n">
        <v>2370</v>
      </c>
      <c r="G1204" s="2" t="n">
        <v>29.18</v>
      </c>
      <c r="H1204" s="2" t="n">
        <v>81</v>
      </c>
      <c r="I1204" s="2" t="n">
        <v>0</v>
      </c>
      <c r="J1204" s="2" t="inlineStr">
        <is>
          <t>GPA</t>
        </is>
      </c>
    </row>
    <row r="1205">
      <c r="A1205" s="2" t="n">
        <v>7</v>
      </c>
      <c r="B1205" s="2" t="n">
        <v>7801</v>
      </c>
      <c r="C1205" s="2" t="inlineStr">
        <is>
          <t>CARREGAMENTO</t>
        </is>
      </c>
      <c r="D1205" s="2" t="n">
        <v>5731801</v>
      </c>
      <c r="E1205" s="2" t="inlineStr">
        <is>
          <t>Akila Tabita Goncalves Cordeiro</t>
        </is>
      </c>
      <c r="F1205" s="2" t="n">
        <v>217</v>
      </c>
      <c r="G1205" s="2" t="n">
        <v>50.87</v>
      </c>
      <c r="H1205" s="2" t="n">
        <v>4</v>
      </c>
      <c r="I1205" s="2" t="n">
        <v>0</v>
      </c>
      <c r="J1205" s="2" t="inlineStr">
        <is>
          <t>GPA</t>
        </is>
      </c>
    </row>
    <row r="1206">
      <c r="A1206" s="2" t="n">
        <v>7</v>
      </c>
      <c r="B1206" s="2" t="n">
        <v>7801</v>
      </c>
      <c r="C1206" s="2" t="inlineStr">
        <is>
          <t>SEPARACAO</t>
        </is>
      </c>
      <c r="D1206" s="2" t="n">
        <v>5731801</v>
      </c>
      <c r="E1206" s="2" t="inlineStr">
        <is>
          <t>Akila Tabita Goncalves Cordeiro</t>
        </is>
      </c>
      <c r="F1206" s="2" t="n">
        <v>848</v>
      </c>
      <c r="G1206" s="2" t="n">
        <v>29.15</v>
      </c>
      <c r="H1206" s="2" t="n">
        <v>29</v>
      </c>
      <c r="I1206" s="2" t="n">
        <v>0</v>
      </c>
      <c r="J1206" s="2" t="inlineStr">
        <is>
          <t>GPA</t>
        </is>
      </c>
    </row>
    <row r="1207">
      <c r="A1207" s="2" t="n">
        <v>7</v>
      </c>
      <c r="B1207" s="2" t="n">
        <v>7801</v>
      </c>
      <c r="C1207" s="2" t="inlineStr">
        <is>
          <t>CARREGAMENTO</t>
        </is>
      </c>
      <c r="D1207" s="2" t="n">
        <v>5731992</v>
      </c>
      <c r="E1207" s="2" t="inlineStr">
        <is>
          <t>Gabriele Dos Santos Miranda</t>
        </is>
      </c>
      <c r="F1207" s="2" t="n">
        <v>253</v>
      </c>
      <c r="G1207" s="2" t="n">
        <v>31.57</v>
      </c>
      <c r="H1207" s="2" t="n">
        <v>8</v>
      </c>
      <c r="I1207" s="2" t="n">
        <v>0</v>
      </c>
      <c r="J1207" s="2" t="inlineStr">
        <is>
          <t>GPA</t>
        </is>
      </c>
    </row>
    <row r="1208">
      <c r="A1208" s="2" t="n">
        <v>7</v>
      </c>
      <c r="B1208" s="2" t="n">
        <v>7801</v>
      </c>
      <c r="C1208" s="2" t="inlineStr">
        <is>
          <t>SEPARACAO</t>
        </is>
      </c>
      <c r="D1208" s="2" t="n">
        <v>5731992</v>
      </c>
      <c r="E1208" s="2" t="inlineStr">
        <is>
          <t>Gabriele Dos Santos Miranda</t>
        </is>
      </c>
      <c r="F1208" s="2" t="n">
        <v>809</v>
      </c>
      <c r="G1208" s="2" t="n">
        <v>15.79</v>
      </c>
      <c r="H1208" s="2" t="n">
        <v>51</v>
      </c>
      <c r="I1208" s="2" t="n">
        <v>0</v>
      </c>
      <c r="J1208" s="2" t="inlineStr">
        <is>
          <t>GPA</t>
        </is>
      </c>
    </row>
    <row r="1209">
      <c r="A1209" s="2" t="n">
        <v>7</v>
      </c>
      <c r="B1209" s="2" t="n">
        <v>7801</v>
      </c>
      <c r="C1209" s="2" t="inlineStr">
        <is>
          <t>SEPARACAO</t>
        </is>
      </c>
      <c r="D1209" s="2" t="n">
        <v>5732352</v>
      </c>
      <c r="E1209" s="2" t="inlineStr">
        <is>
          <t>Cintia Dos Santos Soares</t>
        </is>
      </c>
      <c r="F1209" s="2" t="n">
        <v>1805</v>
      </c>
      <c r="G1209" s="2" t="n">
        <v>20.9</v>
      </c>
      <c r="H1209" s="2" t="n">
        <v>86</v>
      </c>
      <c r="I1209" s="2" t="n">
        <v>0</v>
      </c>
      <c r="J1209" s="2" t="inlineStr">
        <is>
          <t>GPA</t>
        </is>
      </c>
    </row>
    <row r="1210">
      <c r="A1210" s="2" t="n">
        <v>7</v>
      </c>
      <c r="B1210" s="2" t="n">
        <v>7801</v>
      </c>
      <c r="C1210" s="2" t="inlineStr">
        <is>
          <t>SEPARACAO</t>
        </is>
      </c>
      <c r="D1210" s="2" t="n">
        <v>5733294</v>
      </c>
      <c r="E1210" s="2" t="inlineStr">
        <is>
          <t>OSCAR EDUARDO ZUNIGA</t>
        </is>
      </c>
      <c r="F1210" s="2" t="n">
        <v>4247</v>
      </c>
      <c r="G1210" s="2" t="n">
        <v>67.45</v>
      </c>
      <c r="H1210" s="2" t="n">
        <v>63</v>
      </c>
      <c r="I1210" s="2" t="n">
        <v>0</v>
      </c>
      <c r="J1210" s="2" t="inlineStr">
        <is>
          <t>GPA</t>
        </is>
      </c>
    </row>
    <row r="1211">
      <c r="A1211" s="2" t="n">
        <v>7</v>
      </c>
      <c r="B1211" s="2" t="n">
        <v>7801</v>
      </c>
      <c r="C1211" s="2" t="inlineStr">
        <is>
          <t>CARREGAMENTO</t>
        </is>
      </c>
      <c r="D1211" s="2" t="n">
        <v>5733677</v>
      </c>
      <c r="E1211" s="2" t="inlineStr">
        <is>
          <t>GEOVANNA SARAIVA</t>
        </is>
      </c>
      <c r="F1211" s="2" t="n">
        <v>519</v>
      </c>
      <c r="G1211" s="2" t="n">
        <v>60.19</v>
      </c>
      <c r="H1211" s="2" t="n">
        <v>9</v>
      </c>
      <c r="I1211" s="2" t="n">
        <v>0</v>
      </c>
      <c r="J1211" s="2" t="inlineStr">
        <is>
          <t>GPA</t>
        </is>
      </c>
    </row>
    <row r="1212">
      <c r="A1212" s="2" t="n">
        <v>7</v>
      </c>
      <c r="B1212" s="2" t="n">
        <v>7801</v>
      </c>
      <c r="C1212" s="2" t="inlineStr">
        <is>
          <t>SEPARACAO</t>
        </is>
      </c>
      <c r="D1212" s="2" t="n">
        <v>5733677</v>
      </c>
      <c r="E1212" s="2" t="inlineStr">
        <is>
          <t>GEOVANNA SARAIVA</t>
        </is>
      </c>
      <c r="F1212" s="2" t="n">
        <v>10</v>
      </c>
      <c r="G1212" s="2" t="n">
        <v>1.85</v>
      </c>
      <c r="H1212" s="2" t="n">
        <v>5</v>
      </c>
      <c r="I1212" s="2" t="n">
        <v>0</v>
      </c>
      <c r="J1212" s="2" t="inlineStr">
        <is>
          <t>GPA</t>
        </is>
      </c>
    </row>
    <row r="1213">
      <c r="A1213" s="2" t="n">
        <v>7</v>
      </c>
      <c r="B1213" s="2" t="n">
        <v>7801</v>
      </c>
      <c r="C1213" s="2" t="inlineStr">
        <is>
          <t>CARREGAMENTO</t>
        </is>
      </c>
      <c r="D1213" s="2" t="n">
        <v>5734851</v>
      </c>
      <c r="E1213" s="2" t="inlineStr">
        <is>
          <t>LUCAS VIEIRA</t>
        </is>
      </c>
      <c r="F1213" s="2" t="n">
        <v>284</v>
      </c>
      <c r="G1213" s="2" t="n">
        <v>41.63</v>
      </c>
      <c r="H1213" s="2" t="n">
        <v>7</v>
      </c>
      <c r="I1213" s="2" t="n">
        <v>0</v>
      </c>
      <c r="J1213" s="2" t="inlineStr">
        <is>
          <t>GPA</t>
        </is>
      </c>
    </row>
    <row r="1214">
      <c r="A1214" s="2" t="n">
        <v>7</v>
      </c>
      <c r="B1214" s="2" t="n">
        <v>7801</v>
      </c>
      <c r="C1214" s="2" t="inlineStr">
        <is>
          <t>PUXADA RECEB</t>
        </is>
      </c>
      <c r="D1214" s="2" t="n">
        <v>5734851</v>
      </c>
      <c r="E1214" s="2" t="inlineStr">
        <is>
          <t>LUCAS VIEIRA</t>
        </is>
      </c>
      <c r="F1214" s="2" t="n">
        <v>250</v>
      </c>
      <c r="G1214" s="2" t="n">
        <v>47.05</v>
      </c>
      <c r="H1214" s="2" t="n">
        <v>5</v>
      </c>
      <c r="I1214" s="2" t="n">
        <v>0</v>
      </c>
      <c r="J1214" s="2" t="inlineStr">
        <is>
          <t>GPA</t>
        </is>
      </c>
    </row>
    <row r="1215">
      <c r="A1215" s="2" t="n">
        <v>7</v>
      </c>
      <c r="B1215" s="2" t="n">
        <v>7801</v>
      </c>
      <c r="C1215" s="2" t="inlineStr">
        <is>
          <t>SEPARACAO</t>
        </is>
      </c>
      <c r="D1215" s="2" t="n">
        <v>5734851</v>
      </c>
      <c r="E1215" s="2" t="inlineStr">
        <is>
          <t>LUCAS VIEIRA</t>
        </is>
      </c>
      <c r="F1215" s="2" t="n">
        <v>512</v>
      </c>
      <c r="G1215" s="2" t="n">
        <v>5.85</v>
      </c>
      <c r="H1215" s="2" t="n">
        <v>88</v>
      </c>
      <c r="I1215" s="2" t="n">
        <v>0</v>
      </c>
      <c r="J1215" s="2" t="inlineStr">
        <is>
          <t>GPA</t>
        </is>
      </c>
    </row>
    <row r="1216">
      <c r="A1216" s="2" t="n">
        <v>7</v>
      </c>
      <c r="B1216" s="2" t="n">
        <v>7801</v>
      </c>
      <c r="C1216" s="2" t="inlineStr">
        <is>
          <t>PUXADA RECEB</t>
        </is>
      </c>
      <c r="D1216" s="2" t="n">
        <v>5736471</v>
      </c>
      <c r="E1216" s="2" t="inlineStr">
        <is>
          <t>Camilly Daniela Ferreira Nunes</t>
        </is>
      </c>
      <c r="F1216" s="2" t="n">
        <v>125</v>
      </c>
      <c r="G1216" s="2" t="n">
        <v>15.09</v>
      </c>
      <c r="H1216" s="2" t="n">
        <v>8</v>
      </c>
      <c r="I1216" s="2" t="n">
        <v>0</v>
      </c>
      <c r="J1216" s="2" t="inlineStr">
        <is>
          <t>GPA</t>
        </is>
      </c>
    </row>
    <row r="1217">
      <c r="A1217" s="2" t="n">
        <v>7</v>
      </c>
      <c r="B1217" s="2" t="n">
        <v>7801</v>
      </c>
      <c r="C1217" s="2" t="inlineStr">
        <is>
          <t>RECEBIMENTO</t>
        </is>
      </c>
      <c r="D1217" s="2" t="n">
        <v>5736471</v>
      </c>
      <c r="E1217" s="2" t="inlineStr">
        <is>
          <t>Camilly Daniela Ferreira Nunes</t>
        </is>
      </c>
      <c r="F1217" s="2" t="n">
        <v>2565</v>
      </c>
      <c r="G1217" s="2" t="n">
        <v>150.15</v>
      </c>
      <c r="H1217" s="2" t="n">
        <v>17</v>
      </c>
      <c r="I1217" s="2" t="n">
        <v>0</v>
      </c>
      <c r="J1217" s="2" t="inlineStr">
        <is>
          <t>GPA</t>
        </is>
      </c>
    </row>
    <row r="1218">
      <c r="A1218" s="2" t="n">
        <v>7</v>
      </c>
      <c r="B1218" s="2" t="n">
        <v>7801</v>
      </c>
      <c r="C1218" s="2" t="inlineStr">
        <is>
          <t>SEPARACAO</t>
        </is>
      </c>
      <c r="D1218" s="2" t="n">
        <v>5739977</v>
      </c>
      <c r="E1218" s="2" t="inlineStr">
        <is>
          <t>Renato MOREIRA DA SILVA</t>
        </is>
      </c>
      <c r="F1218" s="2" t="n">
        <v>6196</v>
      </c>
      <c r="G1218" s="2" t="n">
        <v>111.67</v>
      </c>
      <c r="H1218" s="2" t="n">
        <v>55</v>
      </c>
      <c r="I1218" s="2" t="n">
        <v>0</v>
      </c>
      <c r="J1218" s="2" t="inlineStr">
        <is>
          <t>GPA</t>
        </is>
      </c>
    </row>
    <row r="1219">
      <c r="A1219" s="2" t="n">
        <v>7</v>
      </c>
      <c r="B1219" s="2" t="n">
        <v>7801</v>
      </c>
      <c r="C1219" s="2" t="inlineStr">
        <is>
          <t>PUXADA RECEB</t>
        </is>
      </c>
      <c r="D1219" s="2" t="n">
        <v>5740240</v>
      </c>
      <c r="E1219" s="2" t="inlineStr">
        <is>
          <t>ANDRE BARBOSA LOURENCO</t>
        </is>
      </c>
      <c r="F1219" s="2" t="n">
        <v>75</v>
      </c>
      <c r="G1219" s="2" t="n">
        <v>31.82</v>
      </c>
      <c r="H1219" s="2" t="n">
        <v>2</v>
      </c>
      <c r="I1219" s="2" t="n">
        <v>0</v>
      </c>
      <c r="J1219" s="2" t="inlineStr">
        <is>
          <t>GPA</t>
        </is>
      </c>
    </row>
    <row r="1220">
      <c r="A1220" s="2" t="n">
        <v>7</v>
      </c>
      <c r="B1220" s="2" t="n">
        <v>7801</v>
      </c>
      <c r="C1220" s="2" t="inlineStr">
        <is>
          <t>PUXADA RECEB</t>
        </is>
      </c>
      <c r="D1220" s="2" t="n">
        <v>5747163</v>
      </c>
      <c r="E1220" s="2" t="inlineStr">
        <is>
          <t>BHASANA MASHABA</t>
        </is>
      </c>
      <c r="F1220" s="2" t="n">
        <v>452</v>
      </c>
      <c r="G1220" s="2" t="n">
        <v>43.55</v>
      </c>
      <c r="H1220" s="2" t="n">
        <v>10</v>
      </c>
      <c r="I1220" s="2" t="n">
        <v>0</v>
      </c>
      <c r="J1220" s="2" t="inlineStr">
        <is>
          <t>GPA</t>
        </is>
      </c>
    </row>
    <row r="1221">
      <c r="A1221" s="2" t="n">
        <v>7</v>
      </c>
      <c r="B1221" s="2" t="n">
        <v>7801</v>
      </c>
      <c r="C1221" s="2" t="inlineStr">
        <is>
          <t>SEPARACAO</t>
        </is>
      </c>
      <c r="D1221" s="2" t="n">
        <v>5747163</v>
      </c>
      <c r="E1221" s="2" t="inlineStr">
        <is>
          <t>BHASANA MASHABA</t>
        </is>
      </c>
      <c r="F1221" s="2" t="n">
        <v>5214</v>
      </c>
      <c r="G1221" s="2" t="n">
        <v>103.18</v>
      </c>
      <c r="H1221" s="2" t="n">
        <v>51</v>
      </c>
      <c r="I1221" s="2" t="n">
        <v>0</v>
      </c>
      <c r="J1221" s="2" t="inlineStr">
        <is>
          <t>GPA</t>
        </is>
      </c>
    </row>
    <row r="1222">
      <c r="A1222" s="2" t="n">
        <v>7</v>
      </c>
      <c r="B1222" s="2" t="n">
        <v>7801</v>
      </c>
      <c r="C1222" s="2" t="inlineStr">
        <is>
          <t>CARREGAMENTO</t>
        </is>
      </c>
      <c r="D1222" s="2" t="n">
        <v>5750059</v>
      </c>
      <c r="E1222" s="2" t="inlineStr">
        <is>
          <t>Francisco Kaique De Souza</t>
        </is>
      </c>
      <c r="F1222" s="2" t="n">
        <v>235</v>
      </c>
      <c r="G1222" s="2" t="n">
        <v>27.18</v>
      </c>
      <c r="H1222" s="2" t="n">
        <v>9</v>
      </c>
      <c r="I1222" s="2" t="n">
        <v>0</v>
      </c>
      <c r="J1222" s="2" t="inlineStr">
        <is>
          <t>GPA</t>
        </is>
      </c>
    </row>
    <row r="1223">
      <c r="A1223" s="2" t="n">
        <v>7</v>
      </c>
      <c r="B1223" s="2" t="n">
        <v>7801</v>
      </c>
      <c r="C1223" s="2" t="inlineStr">
        <is>
          <t>PUXADA RECEB</t>
        </is>
      </c>
      <c r="D1223" s="2" t="n">
        <v>5755263</v>
      </c>
      <c r="E1223" s="2" t="inlineStr">
        <is>
          <t>LUCAS SOUZA CORDEIRO</t>
        </is>
      </c>
      <c r="F1223" s="2" t="n">
        <v>2254</v>
      </c>
      <c r="G1223" s="2" t="n">
        <v>138.02</v>
      </c>
      <c r="H1223" s="2" t="n">
        <v>16</v>
      </c>
      <c r="I1223" s="2" t="n">
        <v>0</v>
      </c>
      <c r="J1223" s="2" t="inlineStr">
        <is>
          <t>GPA</t>
        </is>
      </c>
    </row>
    <row r="1224">
      <c r="A1224" s="2" t="n">
        <v>7</v>
      </c>
      <c r="B1224" s="2" t="n">
        <v>7801</v>
      </c>
      <c r="C1224" s="2" t="inlineStr">
        <is>
          <t>SEPARACAO</t>
        </is>
      </c>
      <c r="D1224" s="2" t="n">
        <v>5755263</v>
      </c>
      <c r="E1224" s="2" t="inlineStr">
        <is>
          <t>LUCAS SOUZA CORDEIRO</t>
        </is>
      </c>
      <c r="F1224" s="2" t="n">
        <v>589</v>
      </c>
      <c r="G1224" s="2" t="n">
        <v>7.21</v>
      </c>
      <c r="H1224" s="2" t="n">
        <v>82</v>
      </c>
      <c r="I1224" s="2" t="n">
        <v>0</v>
      </c>
      <c r="J1224" s="2" t="inlineStr">
        <is>
          <t>GPA</t>
        </is>
      </c>
    </row>
    <row r="1225">
      <c r="A1225" s="2" t="n">
        <v>7</v>
      </c>
      <c r="B1225" s="2" t="n">
        <v>7801</v>
      </c>
      <c r="C1225" s="2" t="inlineStr">
        <is>
          <t>SEPARACAO</t>
        </is>
      </c>
      <c r="D1225" s="2" t="n">
        <v>5758866</v>
      </c>
      <c r="E1225" s="2" t="inlineStr">
        <is>
          <t>Henryque Estacio De Sousa Siqueira</t>
        </is>
      </c>
      <c r="F1225" s="2" t="n">
        <v>405</v>
      </c>
      <c r="G1225" s="2" t="n">
        <v>12.69</v>
      </c>
      <c r="H1225" s="2" t="n">
        <v>32</v>
      </c>
      <c r="I1225" s="2" t="n">
        <v>0</v>
      </c>
      <c r="J1225" s="2" t="inlineStr">
        <is>
          <t>GPA</t>
        </is>
      </c>
    </row>
    <row r="1226">
      <c r="A1226" s="2" t="n">
        <v>7</v>
      </c>
      <c r="B1226" s="2" t="n">
        <v>7801</v>
      </c>
      <c r="C1226" s="2" t="inlineStr">
        <is>
          <t>PUXADA RECEB</t>
        </is>
      </c>
      <c r="D1226" s="2" t="n">
        <v>5759030</v>
      </c>
      <c r="E1226" s="2" t="inlineStr">
        <is>
          <t>Enzo Venancio Da Silva Ribeiro</t>
        </is>
      </c>
      <c r="F1226" s="2" t="n">
        <v>1136</v>
      </c>
      <c r="G1226" s="2" t="n">
        <v>79.3</v>
      </c>
      <c r="H1226" s="2" t="n">
        <v>14</v>
      </c>
      <c r="I1226" s="2" t="n">
        <v>0</v>
      </c>
      <c r="J1226" s="2" t="inlineStr">
        <is>
          <t>GPA</t>
        </is>
      </c>
    </row>
    <row r="1227">
      <c r="A1227" s="2" t="n">
        <v>7</v>
      </c>
      <c r="B1227" s="2" t="n">
        <v>7801</v>
      </c>
      <c r="C1227" s="2" t="inlineStr">
        <is>
          <t>SEPARACAO</t>
        </is>
      </c>
      <c r="D1227" s="2" t="n">
        <v>5759030</v>
      </c>
      <c r="E1227" s="2" t="inlineStr">
        <is>
          <t>Enzo Venancio Da Silva Ribeiro</t>
        </is>
      </c>
      <c r="F1227" s="2" t="n">
        <v>815</v>
      </c>
      <c r="G1227" s="2" t="n">
        <v>16.06</v>
      </c>
      <c r="H1227" s="2" t="n">
        <v>51</v>
      </c>
      <c r="I1227" s="2" t="n">
        <v>0</v>
      </c>
      <c r="J1227" s="2" t="inlineStr">
        <is>
          <t>GPA</t>
        </is>
      </c>
    </row>
    <row r="1228">
      <c r="A1228" s="2" t="n">
        <v>7</v>
      </c>
      <c r="B1228" s="2" t="n">
        <v>7801</v>
      </c>
      <c r="C1228" s="2" t="inlineStr">
        <is>
          <t>SEPARACAO</t>
        </is>
      </c>
      <c r="D1228" s="2" t="n">
        <v>5759170</v>
      </c>
      <c r="E1228" s="2" t="inlineStr">
        <is>
          <t>WELLINGTON PRATES</t>
        </is>
      </c>
      <c r="F1228" s="2" t="n">
        <v>14194</v>
      </c>
      <c r="G1228" s="2" t="n">
        <v>124.67</v>
      </c>
      <c r="H1228" s="2" t="n">
        <v>114</v>
      </c>
      <c r="I1228" s="2" t="n">
        <v>0</v>
      </c>
      <c r="J1228" s="2" t="inlineStr">
        <is>
          <t>GPA</t>
        </is>
      </c>
    </row>
    <row r="1229">
      <c r="A1229" s="2" t="n">
        <v>7</v>
      </c>
      <c r="B1229" s="2" t="n">
        <v>7801</v>
      </c>
      <c r="C1229" s="2" t="inlineStr">
        <is>
          <t>SEPARACAO</t>
        </is>
      </c>
      <c r="D1229" s="2" t="n">
        <v>5760097</v>
      </c>
      <c r="E1229" s="2" t="inlineStr">
        <is>
          <t>GIRLANE MARIA</t>
        </is>
      </c>
      <c r="F1229" s="2" t="n">
        <v>1358</v>
      </c>
      <c r="G1229" s="2" t="n">
        <v>37.23</v>
      </c>
      <c r="H1229" s="2" t="n">
        <v>36</v>
      </c>
      <c r="I1229" s="2" t="n">
        <v>0</v>
      </c>
      <c r="J1229" s="2" t="inlineStr">
        <is>
          <t>GPA</t>
        </is>
      </c>
    </row>
    <row r="1230">
      <c r="A1230" s="2" t="n">
        <v>7</v>
      </c>
      <c r="B1230" s="2" t="n">
        <v>7801</v>
      </c>
      <c r="C1230" s="2" t="inlineStr">
        <is>
          <t>PUXADA RECEB</t>
        </is>
      </c>
      <c r="D1230" s="2" t="n">
        <v>5768454</v>
      </c>
      <c r="E1230" s="2" t="inlineStr">
        <is>
          <t>Gisele Araujo Lopes</t>
        </is>
      </c>
      <c r="F1230" s="2" t="n">
        <v>2067</v>
      </c>
      <c r="G1230" s="2" t="n">
        <v>128.9</v>
      </c>
      <c r="H1230" s="2" t="n">
        <v>16</v>
      </c>
      <c r="I1230" s="2" t="n">
        <v>0</v>
      </c>
      <c r="J1230" s="2" t="inlineStr">
        <is>
          <t>GPA</t>
        </is>
      </c>
    </row>
    <row r="1231">
      <c r="A1231" s="2" t="n">
        <v>7</v>
      </c>
      <c r="B1231" s="2" t="n">
        <v>7801</v>
      </c>
      <c r="C1231" s="2" t="inlineStr">
        <is>
          <t>SEPARACAO</t>
        </is>
      </c>
      <c r="D1231" s="2" t="n">
        <v>5768454</v>
      </c>
      <c r="E1231" s="2" t="inlineStr">
        <is>
          <t>Gisele Araujo Lopes</t>
        </is>
      </c>
      <c r="F1231" s="2" t="n">
        <v>2055</v>
      </c>
      <c r="G1231" s="2" t="n">
        <v>28.15</v>
      </c>
      <c r="H1231" s="2" t="n">
        <v>73</v>
      </c>
      <c r="I1231" s="2" t="n">
        <v>0</v>
      </c>
      <c r="J1231" s="2" t="inlineStr">
        <is>
          <t>GPA</t>
        </is>
      </c>
    </row>
    <row r="1232">
      <c r="A1232" s="2" t="n">
        <v>7</v>
      </c>
      <c r="B1232" s="2" t="n">
        <v>7801</v>
      </c>
      <c r="C1232" s="2" t="inlineStr">
        <is>
          <t>PUXADA RECEB</t>
        </is>
      </c>
      <c r="D1232" s="2" t="n">
        <v>5782490</v>
      </c>
      <c r="E1232" s="2" t="inlineStr">
        <is>
          <t>Wesley Correia Gomes</t>
        </is>
      </c>
      <c r="F1232" s="2" t="n">
        <v>1373</v>
      </c>
      <c r="G1232" s="2" t="n">
        <v>115.37</v>
      </c>
      <c r="H1232" s="2" t="n">
        <v>12</v>
      </c>
      <c r="I1232" s="2" t="n">
        <v>0</v>
      </c>
      <c r="J1232" s="2" t="inlineStr">
        <is>
          <t>GPA</t>
        </is>
      </c>
    </row>
    <row r="1233">
      <c r="A1233" s="2" t="n">
        <v>7</v>
      </c>
      <c r="B1233" s="2" t="n">
        <v>7801</v>
      </c>
      <c r="C1233" s="2" t="inlineStr">
        <is>
          <t>SEPARACAO</t>
        </is>
      </c>
      <c r="D1233" s="2" t="n">
        <v>5782490</v>
      </c>
      <c r="E1233" s="2" t="inlineStr">
        <is>
          <t>Wesley Correia Gomes</t>
        </is>
      </c>
      <c r="F1233" s="2" t="n">
        <v>723</v>
      </c>
      <c r="G1233" s="2" t="n">
        <v>25.12</v>
      </c>
      <c r="H1233" s="2" t="n">
        <v>29</v>
      </c>
      <c r="I1233" s="2" t="n">
        <v>0</v>
      </c>
      <c r="J1233" s="2" t="inlineStr">
        <is>
          <t>GPA</t>
        </is>
      </c>
    </row>
    <row r="1234">
      <c r="A1234" s="2" t="n">
        <v>7</v>
      </c>
      <c r="B1234" s="2" t="n">
        <v>7801</v>
      </c>
      <c r="C1234" s="2" t="inlineStr">
        <is>
          <t>SEPARACAO</t>
        </is>
      </c>
      <c r="D1234" s="2" t="n">
        <v>5785740</v>
      </c>
      <c r="E1234" s="2" t="inlineStr">
        <is>
          <t>MARCOS DA SILVA PEREIRA</t>
        </is>
      </c>
      <c r="F1234" s="2" t="n">
        <v>469</v>
      </c>
      <c r="G1234" s="2" t="n">
        <v>5.56</v>
      </c>
      <c r="H1234" s="2" t="n">
        <v>84</v>
      </c>
      <c r="I1234" s="2" t="n">
        <v>0</v>
      </c>
      <c r="J1234" s="2" t="inlineStr">
        <is>
          <t>GPA</t>
        </is>
      </c>
    </row>
    <row r="1235">
      <c r="A1235" s="2" t="n">
        <v>7</v>
      </c>
      <c r="B1235" s="2" t="n">
        <v>7801</v>
      </c>
      <c r="C1235" s="2" t="inlineStr">
        <is>
          <t>CARREGAMENTO</t>
        </is>
      </c>
      <c r="D1235" s="2" t="n">
        <v>5791251</v>
      </c>
      <c r="E1235" s="2" t="inlineStr">
        <is>
          <t>Hugo Dos Santos Pereira Motta</t>
        </is>
      </c>
      <c r="F1235" s="2" t="n">
        <v>203</v>
      </c>
      <c r="G1235" s="2" t="n">
        <v>20.08</v>
      </c>
      <c r="H1235" s="2" t="n">
        <v>10</v>
      </c>
      <c r="I1235" s="2" t="n">
        <v>0</v>
      </c>
      <c r="J1235" s="2" t="inlineStr">
        <is>
          <t>GPA</t>
        </is>
      </c>
    </row>
    <row r="1236">
      <c r="A1236" s="2" t="n">
        <v>7</v>
      </c>
      <c r="B1236" s="2" t="n">
        <v>7801</v>
      </c>
      <c r="C1236" s="2" t="inlineStr">
        <is>
          <t>SEPARACAO</t>
        </is>
      </c>
      <c r="D1236" s="2" t="n">
        <v>5791251</v>
      </c>
      <c r="E1236" s="2" t="inlineStr">
        <is>
          <t>Hugo Dos Santos Pereira Motta</t>
        </is>
      </c>
      <c r="F1236" s="2" t="n">
        <v>177</v>
      </c>
      <c r="G1236" s="2" t="n">
        <v>2.63</v>
      </c>
      <c r="H1236" s="2" t="n">
        <v>67</v>
      </c>
      <c r="I1236" s="2" t="n">
        <v>0</v>
      </c>
      <c r="J1236" s="2" t="inlineStr">
        <is>
          <t>GPA</t>
        </is>
      </c>
    </row>
    <row r="1237">
      <c r="A1237" s="2" t="n">
        <v>7</v>
      </c>
      <c r="B1237" s="2" t="n">
        <v>7801</v>
      </c>
      <c r="C1237" s="2" t="inlineStr">
        <is>
          <t>RECEBIMENTO</t>
        </is>
      </c>
      <c r="D1237" s="2" t="n">
        <v>5791316</v>
      </c>
      <c r="E1237" s="2" t="inlineStr">
        <is>
          <t>HENRY KAUAN FREITAS GALINDO</t>
        </is>
      </c>
      <c r="F1237" s="2" t="n">
        <v>14</v>
      </c>
      <c r="G1237" s="2" t="n">
        <v>5.75</v>
      </c>
      <c r="H1237" s="2" t="n">
        <v>2</v>
      </c>
      <c r="I1237" s="2" t="n">
        <v>0</v>
      </c>
      <c r="J1237" s="2" t="inlineStr">
        <is>
          <t>GPA</t>
        </is>
      </c>
    </row>
    <row r="1238">
      <c r="A1238" s="2" t="n">
        <v>7</v>
      </c>
      <c r="B1238" s="2" t="n">
        <v>7801</v>
      </c>
      <c r="C1238" s="2" t="inlineStr">
        <is>
          <t>SEPARACAO</t>
        </is>
      </c>
      <c r="D1238" s="2" t="n">
        <v>5791316</v>
      </c>
      <c r="E1238" s="2" t="inlineStr">
        <is>
          <t>HENRY KAUAN FREITAS GALINDO</t>
        </is>
      </c>
      <c r="F1238" s="2" t="n">
        <v>1961</v>
      </c>
      <c r="G1238" s="2" t="n">
        <v>30.16</v>
      </c>
      <c r="H1238" s="2" t="n">
        <v>65</v>
      </c>
      <c r="I1238" s="2" t="n">
        <v>0</v>
      </c>
      <c r="J1238" s="2" t="inlineStr">
        <is>
          <t>GPA</t>
        </is>
      </c>
    </row>
    <row r="1239">
      <c r="A1239" s="2" t="n">
        <v>7</v>
      </c>
      <c r="B1239" s="2" t="n">
        <v>7801</v>
      </c>
      <c r="C1239" s="2" t="inlineStr">
        <is>
          <t>PUXADA RECEB</t>
        </is>
      </c>
      <c r="D1239" s="2" t="n">
        <v>5793300</v>
      </c>
      <c r="E1239" s="2" t="inlineStr">
        <is>
          <t>Rodrigo Moreira Alves Da Silva</t>
        </is>
      </c>
      <c r="F1239" s="2" t="n">
        <v>1589</v>
      </c>
      <c r="G1239" s="2" t="n">
        <v>152.35</v>
      </c>
      <c r="H1239" s="2" t="n">
        <v>10</v>
      </c>
      <c r="I1239" s="2" t="n">
        <v>0</v>
      </c>
      <c r="J1239" s="2" t="inlineStr">
        <is>
          <t>GPA</t>
        </is>
      </c>
    </row>
    <row r="1240">
      <c r="A1240" s="2" t="n">
        <v>7</v>
      </c>
      <c r="B1240" s="2" t="n">
        <v>7801</v>
      </c>
      <c r="C1240" s="2" t="inlineStr">
        <is>
          <t>SEPARACAO</t>
        </is>
      </c>
      <c r="D1240" s="2" t="n">
        <v>5793300</v>
      </c>
      <c r="E1240" s="2" t="inlineStr">
        <is>
          <t>Rodrigo Moreira Alves Da Silva</t>
        </is>
      </c>
      <c r="F1240" s="2" t="n">
        <v>282</v>
      </c>
      <c r="G1240" s="2" t="n">
        <v>7.6</v>
      </c>
      <c r="H1240" s="2" t="n">
        <v>37</v>
      </c>
      <c r="I1240" s="2" t="n">
        <v>0</v>
      </c>
      <c r="J1240" s="2" t="inlineStr">
        <is>
          <t>GPA</t>
        </is>
      </c>
    </row>
    <row r="1241">
      <c r="A1241" s="2" t="n">
        <v>7</v>
      </c>
      <c r="B1241" s="2" t="n">
        <v>7801</v>
      </c>
      <c r="C1241" s="2" t="inlineStr">
        <is>
          <t>PUXADA RECEB</t>
        </is>
      </c>
      <c r="D1241" s="2" t="n">
        <v>5794536</v>
      </c>
      <c r="E1241" s="2" t="inlineStr">
        <is>
          <t>MAICON FRANCISCO ALVES DE LIMA</t>
        </is>
      </c>
      <c r="F1241" s="2" t="n">
        <v>1926</v>
      </c>
      <c r="G1241" s="2" t="n">
        <v>82.73</v>
      </c>
      <c r="H1241" s="2" t="n">
        <v>23</v>
      </c>
      <c r="I1241" s="2" t="n">
        <v>0</v>
      </c>
      <c r="J1241" s="2" t="inlineStr">
        <is>
          <t>GPA</t>
        </is>
      </c>
    </row>
    <row r="1242">
      <c r="A1242" s="2" t="n">
        <v>7</v>
      </c>
      <c r="B1242" s="2" t="n">
        <v>7801</v>
      </c>
      <c r="C1242" s="2" t="inlineStr">
        <is>
          <t>SEPARACAO</t>
        </is>
      </c>
      <c r="D1242" s="2" t="n">
        <v>5794536</v>
      </c>
      <c r="E1242" s="2" t="inlineStr">
        <is>
          <t>MAICON FRANCISCO ALVES DE LIMA</t>
        </is>
      </c>
      <c r="F1242" s="2" t="n">
        <v>1502</v>
      </c>
      <c r="G1242" s="2" t="n">
        <v>47.7</v>
      </c>
      <c r="H1242" s="2" t="n">
        <v>31</v>
      </c>
      <c r="I1242" s="2" t="n">
        <v>0</v>
      </c>
      <c r="J1242" s="2" t="inlineStr">
        <is>
          <t>GPA</t>
        </is>
      </c>
    </row>
    <row r="1243">
      <c r="A1243" s="2" t="n">
        <v>7</v>
      </c>
      <c r="B1243" s="2" t="n">
        <v>7801</v>
      </c>
      <c r="C1243" s="2" t="inlineStr">
        <is>
          <t>CARREGAMENTO</t>
        </is>
      </c>
      <c r="D1243" s="2" t="n">
        <v>579589</v>
      </c>
      <c r="E1243" s="2" t="inlineStr">
        <is>
          <t>Sebastiao Americo Da Silva Filho</t>
        </is>
      </c>
      <c r="F1243" s="2" t="n">
        <v>9</v>
      </c>
      <c r="G1243" s="2" t="n">
        <v>3.88</v>
      </c>
      <c r="H1243" s="2" t="n">
        <v>2</v>
      </c>
      <c r="I1243" s="2" t="n">
        <v>0</v>
      </c>
      <c r="J1243" s="2" t="inlineStr">
        <is>
          <t>GPA</t>
        </is>
      </c>
    </row>
    <row r="1244">
      <c r="A1244" s="2" t="n">
        <v>7</v>
      </c>
      <c r="B1244" s="2" t="n">
        <v>7801</v>
      </c>
      <c r="C1244" s="2" t="inlineStr">
        <is>
          <t>SEPARACAO</t>
        </is>
      </c>
      <c r="D1244" s="2" t="n">
        <v>5795923</v>
      </c>
      <c r="E1244" s="2" t="inlineStr">
        <is>
          <t>Anderson Houck</t>
        </is>
      </c>
      <c r="F1244" s="2" t="n">
        <v>7448</v>
      </c>
      <c r="G1244" s="2" t="n">
        <v>122.91</v>
      </c>
      <c r="H1244" s="2" t="n">
        <v>61</v>
      </c>
      <c r="I1244" s="2" t="n">
        <v>0</v>
      </c>
      <c r="J1244" s="2" t="inlineStr">
        <is>
          <t>GPA</t>
        </is>
      </c>
    </row>
    <row r="1245">
      <c r="A1245" s="2" t="n">
        <v>7</v>
      </c>
      <c r="B1245" s="2" t="n">
        <v>7801</v>
      </c>
      <c r="C1245" s="2" t="inlineStr">
        <is>
          <t>PUXADA RECEB</t>
        </is>
      </c>
      <c r="D1245" s="2" t="n">
        <v>5803896</v>
      </c>
      <c r="E1245" s="2" t="inlineStr">
        <is>
          <t>RONALDO MIRANDA</t>
        </is>
      </c>
      <c r="F1245" s="2" t="n">
        <v>8</v>
      </c>
      <c r="G1245" s="2" t="n">
        <v>0.31</v>
      </c>
      <c r="H1245" s="2" t="n">
        <v>26</v>
      </c>
      <c r="I1245" s="2" t="n">
        <v>0</v>
      </c>
      <c r="J1245" s="2" t="inlineStr">
        <is>
          <t>GPA</t>
        </is>
      </c>
    </row>
    <row r="1246">
      <c r="A1246" s="2" t="n">
        <v>7</v>
      </c>
      <c r="B1246" s="2" t="n">
        <v>7801</v>
      </c>
      <c r="C1246" s="2" t="inlineStr">
        <is>
          <t>SEPARACAO</t>
        </is>
      </c>
      <c r="D1246" s="2" t="n">
        <v>5803896</v>
      </c>
      <c r="E1246" s="2" t="inlineStr">
        <is>
          <t>RONALDO MIRANDA</t>
        </is>
      </c>
      <c r="F1246" s="2" t="n">
        <v>1128</v>
      </c>
      <c r="G1246" s="2" t="n">
        <v>21.54</v>
      </c>
      <c r="H1246" s="2" t="n">
        <v>52</v>
      </c>
      <c r="I1246" s="2" t="n">
        <v>0</v>
      </c>
      <c r="J1246" s="2" t="inlineStr">
        <is>
          <t>GPA</t>
        </is>
      </c>
    </row>
    <row r="1247">
      <c r="A1247" s="2" t="n">
        <v>7</v>
      </c>
      <c r="B1247" s="2" t="n">
        <v>7801</v>
      </c>
      <c r="C1247" s="2" t="inlineStr">
        <is>
          <t>SEPARACAO</t>
        </is>
      </c>
      <c r="D1247" s="2" t="n">
        <v>5804329</v>
      </c>
      <c r="E1247" s="2" t="inlineStr">
        <is>
          <t>Jeferson André</t>
        </is>
      </c>
      <c r="F1247" s="2" t="n">
        <v>1442</v>
      </c>
      <c r="G1247" s="2" t="n">
        <v>23.28</v>
      </c>
      <c r="H1247" s="2" t="n">
        <v>62</v>
      </c>
      <c r="I1247" s="2" t="n">
        <v>0</v>
      </c>
      <c r="J1247" s="2" t="inlineStr">
        <is>
          <t>GPA</t>
        </is>
      </c>
    </row>
    <row r="1248">
      <c r="A1248" s="2" t="n">
        <v>7</v>
      </c>
      <c r="B1248" s="2" t="n">
        <v>7801</v>
      </c>
      <c r="C1248" s="2" t="inlineStr">
        <is>
          <t>CARREGAMENTO</t>
        </is>
      </c>
      <c r="D1248" s="2" t="n">
        <v>5805279</v>
      </c>
      <c r="E1248" s="2" t="inlineStr">
        <is>
          <t>VINICIUS CORREA</t>
        </is>
      </c>
      <c r="F1248" s="2" t="n">
        <v>123</v>
      </c>
      <c r="G1248" s="2" t="n">
        <v>16.95</v>
      </c>
      <c r="H1248" s="2" t="n">
        <v>7</v>
      </c>
      <c r="I1248" s="2" t="n">
        <v>0</v>
      </c>
      <c r="J1248" s="2" t="inlineStr">
        <is>
          <t>GPA</t>
        </is>
      </c>
    </row>
    <row r="1249">
      <c r="A1249" s="2" t="n">
        <v>7</v>
      </c>
      <c r="B1249" s="2" t="n">
        <v>7801</v>
      </c>
      <c r="C1249" s="2" t="inlineStr">
        <is>
          <t>PUXADA RECEB</t>
        </is>
      </c>
      <c r="D1249" s="2" t="n">
        <v>5805899</v>
      </c>
      <c r="E1249" s="2" t="inlineStr">
        <is>
          <t>JACKSON SOARES</t>
        </is>
      </c>
      <c r="F1249" s="2" t="n">
        <v>348</v>
      </c>
      <c r="G1249" s="2" t="n">
        <v>34.18</v>
      </c>
      <c r="H1249" s="2" t="n">
        <v>10</v>
      </c>
      <c r="I1249" s="2" t="n">
        <v>0</v>
      </c>
      <c r="J1249" s="2" t="inlineStr">
        <is>
          <t>GPA</t>
        </is>
      </c>
    </row>
    <row r="1250">
      <c r="A1250" s="2" t="n">
        <v>7</v>
      </c>
      <c r="B1250" s="2" t="n">
        <v>7801</v>
      </c>
      <c r="C1250" s="2" t="inlineStr">
        <is>
          <t>SEPARACAO</t>
        </is>
      </c>
      <c r="D1250" s="2" t="n">
        <v>5805899</v>
      </c>
      <c r="E1250" s="2" t="inlineStr">
        <is>
          <t>JACKSON SOARES</t>
        </is>
      </c>
      <c r="F1250" s="2" t="n">
        <v>11337</v>
      </c>
      <c r="G1250" s="2" t="n">
        <v>148.83</v>
      </c>
      <c r="H1250" s="2" t="n">
        <v>76</v>
      </c>
      <c r="I1250" s="2" t="n">
        <v>0</v>
      </c>
      <c r="J1250" s="2" t="inlineStr">
        <is>
          <t>GPA</t>
        </is>
      </c>
    </row>
    <row r="1251">
      <c r="A1251" s="2" t="n">
        <v>7</v>
      </c>
      <c r="B1251" s="2" t="n">
        <v>7801</v>
      </c>
      <c r="C1251" s="2" t="inlineStr">
        <is>
          <t>CARREGAMENTO</t>
        </is>
      </c>
      <c r="D1251" s="2" t="n">
        <v>5809380</v>
      </c>
      <c r="E1251" s="2" t="inlineStr">
        <is>
          <t>WAGNER DAS CHAGAS DANTAS</t>
        </is>
      </c>
      <c r="F1251" s="2" t="n">
        <v>187</v>
      </c>
      <c r="G1251" s="2" t="n">
        <v>18.25</v>
      </c>
      <c r="H1251" s="2" t="n">
        <v>10</v>
      </c>
      <c r="I1251" s="2" t="n">
        <v>0</v>
      </c>
      <c r="J1251" s="2" t="inlineStr">
        <is>
          <t>GPA</t>
        </is>
      </c>
    </row>
    <row r="1252">
      <c r="A1252" s="2" t="n">
        <v>7</v>
      </c>
      <c r="B1252" s="2" t="n">
        <v>7801</v>
      </c>
      <c r="C1252" s="2" t="inlineStr">
        <is>
          <t>SEPARACAO</t>
        </is>
      </c>
      <c r="D1252" s="2" t="n">
        <v>5814723</v>
      </c>
      <c r="E1252" s="2" t="inlineStr">
        <is>
          <t>Elaine Cristina Moura Sampaio Ribeiro</t>
        </is>
      </c>
      <c r="F1252" s="2" t="n">
        <v>190</v>
      </c>
      <c r="G1252" s="2" t="n">
        <v>8.369999999999999</v>
      </c>
      <c r="H1252" s="2" t="n">
        <v>23</v>
      </c>
      <c r="I1252" s="2" t="n">
        <v>0</v>
      </c>
      <c r="J1252" s="2" t="inlineStr">
        <is>
          <t>GPA</t>
        </is>
      </c>
    </row>
    <row r="1253">
      <c r="A1253" s="2" t="n">
        <v>7</v>
      </c>
      <c r="B1253" s="2" t="n">
        <v>7801</v>
      </c>
      <c r="C1253" s="2" t="inlineStr">
        <is>
          <t>PUXADA RECEB</t>
        </is>
      </c>
      <c r="D1253" s="2" t="n">
        <v>5814820</v>
      </c>
      <c r="E1253" s="2" t="inlineStr">
        <is>
          <t>VAGNER FERREIRA</t>
        </is>
      </c>
      <c r="F1253" s="2" t="n">
        <v>84</v>
      </c>
      <c r="G1253" s="2" t="n">
        <v>24.19</v>
      </c>
      <c r="H1253" s="2" t="n">
        <v>3</v>
      </c>
      <c r="I1253" s="2" t="n">
        <v>0</v>
      </c>
      <c r="J1253" s="2" t="inlineStr">
        <is>
          <t>GPA</t>
        </is>
      </c>
    </row>
    <row r="1254">
      <c r="A1254" s="2" t="n">
        <v>7</v>
      </c>
      <c r="B1254" s="2" t="n">
        <v>7801</v>
      </c>
      <c r="C1254" s="2" t="inlineStr">
        <is>
          <t>SEPARACAO</t>
        </is>
      </c>
      <c r="D1254" s="2" t="n">
        <v>5814820</v>
      </c>
      <c r="E1254" s="2" t="inlineStr">
        <is>
          <t>VAGNER FERREIRA</t>
        </is>
      </c>
      <c r="F1254" s="2" t="n">
        <v>1611</v>
      </c>
      <c r="G1254" s="2" t="n">
        <v>24.13</v>
      </c>
      <c r="H1254" s="2" t="n">
        <v>67</v>
      </c>
      <c r="I1254" s="2" t="n">
        <v>0</v>
      </c>
      <c r="J1254" s="2" t="inlineStr">
        <is>
          <t>GPA</t>
        </is>
      </c>
    </row>
    <row r="1255">
      <c r="A1255" s="2" t="n">
        <v>7</v>
      </c>
      <c r="B1255" s="2" t="n">
        <v>7801</v>
      </c>
      <c r="C1255" s="2" t="inlineStr">
        <is>
          <t>PUXADA RECEB</t>
        </is>
      </c>
      <c r="D1255" s="2" t="n">
        <v>5816912</v>
      </c>
      <c r="E1255" s="2" t="inlineStr">
        <is>
          <t>LUIZ ANTONIO</t>
        </is>
      </c>
      <c r="F1255" s="2" t="n">
        <v>97</v>
      </c>
      <c r="G1255" s="2" t="n">
        <v>33.64</v>
      </c>
      <c r="H1255" s="2" t="n">
        <v>3</v>
      </c>
      <c r="I1255" s="2" t="n">
        <v>0</v>
      </c>
      <c r="J1255" s="2" t="inlineStr">
        <is>
          <t>GPA</t>
        </is>
      </c>
    </row>
    <row r="1256">
      <c r="A1256" s="2" t="n">
        <v>7</v>
      </c>
      <c r="B1256" s="2" t="n">
        <v>7801</v>
      </c>
      <c r="C1256" s="2" t="inlineStr">
        <is>
          <t>SEPARACAO</t>
        </is>
      </c>
      <c r="D1256" s="2" t="n">
        <v>5816912</v>
      </c>
      <c r="E1256" s="2" t="inlineStr">
        <is>
          <t>LUIZ ANTONIO</t>
        </is>
      </c>
      <c r="F1256" s="2" t="n">
        <v>1540</v>
      </c>
      <c r="G1256" s="2" t="n">
        <v>39.95</v>
      </c>
      <c r="H1256" s="2" t="n">
        <v>39</v>
      </c>
      <c r="I1256" s="2" t="n">
        <v>0</v>
      </c>
      <c r="J1256" s="2" t="inlineStr">
        <is>
          <t>GPA</t>
        </is>
      </c>
    </row>
    <row r="1257">
      <c r="A1257" s="2" t="n">
        <v>7</v>
      </c>
      <c r="B1257" s="2" t="n">
        <v>7801</v>
      </c>
      <c r="C1257" s="2" t="inlineStr">
        <is>
          <t>PUXADA RECEB</t>
        </is>
      </c>
      <c r="D1257" s="2" t="n">
        <v>5817390</v>
      </c>
      <c r="E1257" s="2" t="inlineStr">
        <is>
          <t>RAUAN DOS SANTOS</t>
        </is>
      </c>
      <c r="F1257" s="2" t="n">
        <v>1669</v>
      </c>
      <c r="G1257" s="2" t="n">
        <v>97.04000000000001</v>
      </c>
      <c r="H1257" s="2" t="n">
        <v>17</v>
      </c>
      <c r="I1257" s="2" t="n">
        <v>0</v>
      </c>
      <c r="J1257" s="2" t="inlineStr">
        <is>
          <t>GPA</t>
        </is>
      </c>
    </row>
    <row r="1258">
      <c r="A1258" s="2" t="n">
        <v>7</v>
      </c>
      <c r="B1258" s="2" t="n">
        <v>7801</v>
      </c>
      <c r="C1258" s="2" t="inlineStr">
        <is>
          <t>SEPARACAO</t>
        </is>
      </c>
      <c r="D1258" s="2" t="n">
        <v>5817390</v>
      </c>
      <c r="E1258" s="2" t="inlineStr">
        <is>
          <t>RAUAN DOS SANTOS</t>
        </is>
      </c>
      <c r="F1258" s="2" t="n">
        <v>1589</v>
      </c>
      <c r="G1258" s="2" t="n">
        <v>22.26</v>
      </c>
      <c r="H1258" s="2" t="n">
        <v>71</v>
      </c>
      <c r="I1258" s="2" t="n">
        <v>0</v>
      </c>
      <c r="J1258" s="2" t="inlineStr">
        <is>
          <t>GPA</t>
        </is>
      </c>
    </row>
    <row r="1259">
      <c r="A1259" s="2" t="n">
        <v>7</v>
      </c>
      <c r="B1259" s="2" t="n">
        <v>7801</v>
      </c>
      <c r="C1259" s="2" t="inlineStr">
        <is>
          <t>SEPARACAO</t>
        </is>
      </c>
      <c r="D1259" s="2" t="n">
        <v>5820588</v>
      </c>
      <c r="E1259" s="2" t="inlineStr">
        <is>
          <t>LUCAS DE OLIVEIRA</t>
        </is>
      </c>
      <c r="F1259" s="2" t="n">
        <v>944</v>
      </c>
      <c r="G1259" s="2" t="n">
        <v>12.58</v>
      </c>
      <c r="H1259" s="2" t="n">
        <v>75</v>
      </c>
      <c r="I1259" s="2" t="n">
        <v>0</v>
      </c>
      <c r="J1259" s="2" t="inlineStr">
        <is>
          <t>GPA</t>
        </is>
      </c>
    </row>
    <row r="1260">
      <c r="A1260" s="2" t="n">
        <v>7</v>
      </c>
      <c r="B1260" s="2" t="n">
        <v>7801</v>
      </c>
      <c r="C1260" s="2" t="inlineStr">
        <is>
          <t>CARREGAMENTO</t>
        </is>
      </c>
      <c r="D1260" s="2" t="n">
        <v>5822467</v>
      </c>
      <c r="E1260" s="2" t="inlineStr">
        <is>
          <t>LAURENI TORRES</t>
        </is>
      </c>
      <c r="F1260" s="2" t="n">
        <v>61</v>
      </c>
      <c r="G1260" s="2" t="n">
        <v>5.81</v>
      </c>
      <c r="H1260" s="2" t="n">
        <v>10</v>
      </c>
      <c r="I1260" s="2" t="n">
        <v>0</v>
      </c>
      <c r="J1260" s="2" t="inlineStr">
        <is>
          <t>GPA</t>
        </is>
      </c>
    </row>
    <row r="1261">
      <c r="A1261" s="2" t="n">
        <v>7</v>
      </c>
      <c r="B1261" s="2" t="n">
        <v>7801</v>
      </c>
      <c r="C1261" s="2" t="inlineStr">
        <is>
          <t>SEPARACAO</t>
        </is>
      </c>
      <c r="D1261" s="2" t="n">
        <v>5822467</v>
      </c>
      <c r="E1261" s="2" t="inlineStr">
        <is>
          <t>LAURENI TORRES</t>
        </is>
      </c>
      <c r="F1261" s="2" t="n">
        <v>660</v>
      </c>
      <c r="G1261" s="2" t="n">
        <v>9.949999999999999</v>
      </c>
      <c r="H1261" s="2" t="n">
        <v>66</v>
      </c>
      <c r="I1261" s="2" t="n">
        <v>0</v>
      </c>
      <c r="J1261" s="2" t="inlineStr">
        <is>
          <t>GPA</t>
        </is>
      </c>
    </row>
    <row r="1262">
      <c r="A1262" s="2" t="n">
        <v>7</v>
      </c>
      <c r="B1262" s="2" t="n">
        <v>7801</v>
      </c>
      <c r="C1262" s="2" t="inlineStr">
        <is>
          <t>CARREGAMENTO</t>
        </is>
      </c>
      <c r="D1262" s="2" t="n">
        <v>5828902</v>
      </c>
      <c r="E1262" s="2" t="inlineStr">
        <is>
          <t>PERICLES JESUS</t>
        </is>
      </c>
      <c r="F1262" s="2" t="n">
        <v>597</v>
      </c>
      <c r="G1262" s="2" t="n">
        <v>43.6</v>
      </c>
      <c r="H1262" s="2" t="n">
        <v>14</v>
      </c>
      <c r="I1262" s="2" t="n">
        <v>0</v>
      </c>
      <c r="J1262" s="2" t="inlineStr">
        <is>
          <t>GPA</t>
        </is>
      </c>
    </row>
    <row r="1263">
      <c r="A1263" s="2" t="n">
        <v>7</v>
      </c>
      <c r="B1263" s="2" t="n">
        <v>7801</v>
      </c>
      <c r="C1263" s="2" t="inlineStr">
        <is>
          <t>PUXADA RECEB</t>
        </is>
      </c>
      <c r="D1263" s="2" t="n">
        <v>5828902</v>
      </c>
      <c r="E1263" s="2" t="inlineStr">
        <is>
          <t>PERICLES JESUS</t>
        </is>
      </c>
      <c r="F1263" s="2" t="n">
        <v>693</v>
      </c>
      <c r="G1263" s="2" t="n">
        <v>80.51000000000001</v>
      </c>
      <c r="H1263" s="2" t="n">
        <v>9</v>
      </c>
      <c r="I1263" s="2" t="n">
        <v>0</v>
      </c>
      <c r="J1263" s="2" t="inlineStr">
        <is>
          <t>GPA</t>
        </is>
      </c>
    </row>
    <row r="1264">
      <c r="A1264" s="2" t="n">
        <v>7</v>
      </c>
      <c r="B1264" s="2" t="n">
        <v>7801</v>
      </c>
      <c r="C1264" s="2" t="inlineStr">
        <is>
          <t>SEPARACAO</t>
        </is>
      </c>
      <c r="D1264" s="2" t="n">
        <v>5828902</v>
      </c>
      <c r="E1264" s="2" t="inlineStr">
        <is>
          <t>PERICLES JESUS</t>
        </is>
      </c>
      <c r="F1264" s="2" t="n">
        <v>2256</v>
      </c>
      <c r="G1264" s="2" t="n">
        <v>21.73</v>
      </c>
      <c r="H1264" s="2" t="n">
        <v>104</v>
      </c>
      <c r="I1264" s="2" t="n">
        <v>0</v>
      </c>
      <c r="J1264" s="2" t="inlineStr">
        <is>
          <t>GPA</t>
        </is>
      </c>
    </row>
    <row r="1265">
      <c r="A1265" s="2" t="n">
        <v>7</v>
      </c>
      <c r="B1265" s="2" t="n">
        <v>7801</v>
      </c>
      <c r="C1265" s="2" t="inlineStr">
        <is>
          <t>SEPARACAO</t>
        </is>
      </c>
      <c r="D1265" s="2" t="n">
        <v>5832748</v>
      </c>
      <c r="E1265" s="2" t="inlineStr">
        <is>
          <t>ADRIANO DA SILVA</t>
        </is>
      </c>
      <c r="F1265" s="2" t="n">
        <v>12</v>
      </c>
      <c r="G1265" s="2" t="n">
        <v>0.16</v>
      </c>
      <c r="H1265" s="2" t="n">
        <v>75</v>
      </c>
      <c r="I1265" s="2" t="n">
        <v>0</v>
      </c>
      <c r="J1265" s="2" t="inlineStr">
        <is>
          <t>GPA</t>
        </is>
      </c>
    </row>
    <row r="1266">
      <c r="A1266" s="2" t="n">
        <v>7</v>
      </c>
      <c r="B1266" s="2" t="n">
        <v>7801</v>
      </c>
      <c r="C1266" s="2" t="inlineStr">
        <is>
          <t>SEPARACAO</t>
        </is>
      </c>
      <c r="D1266" s="2" t="n">
        <v>5833280</v>
      </c>
      <c r="E1266" s="2" t="inlineStr">
        <is>
          <t>WILLIAN GOMES</t>
        </is>
      </c>
      <c r="F1266" s="2" t="n">
        <v>5168</v>
      </c>
      <c r="G1266" s="2" t="n">
        <v>119.93</v>
      </c>
      <c r="H1266" s="2" t="n">
        <v>43</v>
      </c>
      <c r="I1266" s="2" t="n">
        <v>0</v>
      </c>
      <c r="J1266" s="2" t="inlineStr">
        <is>
          <t>GPA</t>
        </is>
      </c>
    </row>
    <row r="1267">
      <c r="A1267" s="2" t="n">
        <v>7</v>
      </c>
      <c r="B1267" s="2" t="n">
        <v>7801</v>
      </c>
      <c r="C1267" s="2" t="inlineStr">
        <is>
          <t>SEPARACAO</t>
        </is>
      </c>
      <c r="D1267" s="2" t="n">
        <v>5833698</v>
      </c>
      <c r="E1267" s="2" t="inlineStr">
        <is>
          <t>Moussa Mariame Camara</t>
        </is>
      </c>
      <c r="F1267" s="2" t="n">
        <v>13456</v>
      </c>
      <c r="G1267" s="2" t="n">
        <v>154.08</v>
      </c>
      <c r="H1267" s="2" t="n">
        <v>87</v>
      </c>
      <c r="I1267" s="2" t="n">
        <v>0</v>
      </c>
      <c r="J1267" s="2" t="inlineStr">
        <is>
          <t>GPA</t>
        </is>
      </c>
    </row>
    <row r="1268">
      <c r="A1268" s="2" t="n">
        <v>7</v>
      </c>
      <c r="B1268" s="2" t="n">
        <v>7801</v>
      </c>
      <c r="C1268" s="2" t="inlineStr">
        <is>
          <t>SEPARACAO</t>
        </is>
      </c>
      <c r="D1268" s="2" t="n">
        <v>5834791</v>
      </c>
      <c r="E1268" s="2" t="inlineStr">
        <is>
          <t>Micheal Nyiawung Lebebeh</t>
        </is>
      </c>
      <c r="F1268" s="2" t="n">
        <v>7829</v>
      </c>
      <c r="G1268" s="2" t="n">
        <v>113.86</v>
      </c>
      <c r="H1268" s="2" t="n">
        <v>69</v>
      </c>
      <c r="I1268" s="2" t="n">
        <v>0</v>
      </c>
      <c r="J1268" s="2" t="inlineStr">
        <is>
          <t>GPA</t>
        </is>
      </c>
    </row>
    <row r="1269">
      <c r="A1269" s="2" t="n">
        <v>7</v>
      </c>
      <c r="B1269" s="2" t="n">
        <v>7801</v>
      </c>
      <c r="C1269" s="2" t="inlineStr">
        <is>
          <t>SEPARACAO</t>
        </is>
      </c>
      <c r="D1269" s="2" t="n">
        <v>5836360</v>
      </c>
      <c r="E1269" s="2" t="inlineStr">
        <is>
          <t>GABRIEL PEREIRA</t>
        </is>
      </c>
      <c r="F1269" s="2" t="n">
        <v>524</v>
      </c>
      <c r="G1269" s="2" t="n">
        <v>7.99</v>
      </c>
      <c r="H1269" s="2" t="n">
        <v>66</v>
      </c>
      <c r="I1269" s="2" t="n">
        <v>0</v>
      </c>
      <c r="J1269" s="2" t="inlineStr">
        <is>
          <t>GPA</t>
        </is>
      </c>
    </row>
    <row r="1270">
      <c r="A1270" s="2" t="n">
        <v>7</v>
      </c>
      <c r="B1270" s="2" t="n">
        <v>7801</v>
      </c>
      <c r="C1270" s="2" t="inlineStr">
        <is>
          <t>PUXADA RECEB</t>
        </is>
      </c>
      <c r="D1270" s="2" t="n">
        <v>5839300</v>
      </c>
      <c r="E1270" s="2" t="inlineStr">
        <is>
          <t>Murillo Tosta Ferreira</t>
        </is>
      </c>
      <c r="F1270" s="2" t="n">
        <v>84</v>
      </c>
      <c r="G1270" s="2" t="n">
        <v>24.44</v>
      </c>
      <c r="H1270" s="2" t="n">
        <v>3</v>
      </c>
      <c r="I1270" s="2" t="n">
        <v>0</v>
      </c>
      <c r="J1270" s="2" t="inlineStr">
        <is>
          <t>GPA</t>
        </is>
      </c>
    </row>
    <row r="1271">
      <c r="A1271" s="2" t="n">
        <v>7</v>
      </c>
      <c r="B1271" s="2" t="n">
        <v>7801</v>
      </c>
      <c r="C1271" s="2" t="inlineStr">
        <is>
          <t>SEPARACAO</t>
        </is>
      </c>
      <c r="D1271" s="2" t="n">
        <v>5839300</v>
      </c>
      <c r="E1271" s="2" t="inlineStr">
        <is>
          <t>Murillo Tosta Ferreira</t>
        </is>
      </c>
      <c r="F1271" s="2" t="n">
        <v>378</v>
      </c>
      <c r="G1271" s="2" t="n">
        <v>2.81</v>
      </c>
      <c r="H1271" s="2" t="n">
        <v>135</v>
      </c>
      <c r="I1271" s="2" t="n">
        <v>0</v>
      </c>
      <c r="J1271" s="2" t="inlineStr">
        <is>
          <t>GPA</t>
        </is>
      </c>
    </row>
    <row r="1272">
      <c r="A1272" s="2" t="n">
        <v>7</v>
      </c>
      <c r="B1272" s="2" t="n">
        <v>7801</v>
      </c>
      <c r="C1272" s="2" t="inlineStr">
        <is>
          <t>SEPARACAO</t>
        </is>
      </c>
      <c r="D1272" s="2" t="n">
        <v>5840147</v>
      </c>
      <c r="E1272" s="2" t="inlineStr">
        <is>
          <t>VITALIS MBAKOU</t>
        </is>
      </c>
      <c r="F1272" s="2" t="n">
        <v>15762</v>
      </c>
      <c r="G1272" s="2" t="n">
        <v>174.87</v>
      </c>
      <c r="H1272" s="2" t="n">
        <v>90</v>
      </c>
      <c r="I1272" s="2" t="n">
        <v>0</v>
      </c>
      <c r="J1272" s="2" t="inlineStr">
        <is>
          <t>GPA</t>
        </is>
      </c>
    </row>
    <row r="1273">
      <c r="A1273" s="2" t="n">
        <v>7</v>
      </c>
      <c r="B1273" s="2" t="n">
        <v>7801</v>
      </c>
      <c r="C1273" s="2" t="inlineStr">
        <is>
          <t>SEPARACAO</t>
        </is>
      </c>
      <c r="D1273" s="2" t="n">
        <v>5840708</v>
      </c>
      <c r="E1273" s="2" t="inlineStr">
        <is>
          <t>Eugene Anangmeje</t>
        </is>
      </c>
      <c r="F1273" s="2" t="n">
        <v>10418</v>
      </c>
      <c r="G1273" s="2" t="n">
        <v>191.9</v>
      </c>
      <c r="H1273" s="2" t="n">
        <v>54</v>
      </c>
      <c r="I1273" s="2" t="n">
        <v>0</v>
      </c>
      <c r="J1273" s="2" t="inlineStr">
        <is>
          <t>GPA</t>
        </is>
      </c>
    </row>
    <row r="1274">
      <c r="A1274" s="2" t="n">
        <v>7</v>
      </c>
      <c r="B1274" s="2" t="n">
        <v>7801</v>
      </c>
      <c r="C1274" s="2" t="inlineStr">
        <is>
          <t>CARREGAMENTO</t>
        </is>
      </c>
      <c r="D1274" s="2" t="n">
        <v>5840848</v>
      </c>
      <c r="E1274" s="2" t="inlineStr">
        <is>
          <t>PAULO ALEXANDRE G. FONSECA</t>
        </is>
      </c>
      <c r="F1274" s="2" t="n">
        <v>20</v>
      </c>
      <c r="G1274" s="2" t="n">
        <v>8.109999999999999</v>
      </c>
      <c r="H1274" s="2" t="n">
        <v>2</v>
      </c>
      <c r="I1274" s="2" t="n">
        <v>0</v>
      </c>
      <c r="J1274" s="2" t="inlineStr">
        <is>
          <t>GPA</t>
        </is>
      </c>
    </row>
    <row r="1275">
      <c r="A1275" s="2" t="n">
        <v>7</v>
      </c>
      <c r="B1275" s="2" t="n">
        <v>7801</v>
      </c>
      <c r="C1275" s="2" t="inlineStr">
        <is>
          <t>ATIVIDADE OP. EMP.</t>
        </is>
      </c>
      <c r="D1275" s="2" t="n">
        <v>584688</v>
      </c>
      <c r="E1275" s="2" t="inlineStr">
        <is>
          <t>Fernando Firmino Da Silva</t>
        </is>
      </c>
      <c r="F1275" s="2" t="n">
        <v>1481</v>
      </c>
      <c r="G1275" s="2" t="n">
        <v>193.75</v>
      </c>
      <c r="H1275" s="2" t="n">
        <v>8</v>
      </c>
      <c r="I1275" s="2" t="n">
        <v>0</v>
      </c>
      <c r="J1275" s="2" t="inlineStr">
        <is>
          <t>GPA</t>
        </is>
      </c>
    </row>
    <row r="1276">
      <c r="A1276" s="2" t="n">
        <v>7</v>
      </c>
      <c r="B1276" s="2" t="n">
        <v>7801</v>
      </c>
      <c r="C1276" s="2" t="inlineStr">
        <is>
          <t>SEPARACAO</t>
        </is>
      </c>
      <c r="D1276" s="2" t="n">
        <v>5849381</v>
      </c>
      <c r="E1276" s="2" t="inlineStr">
        <is>
          <t>JOAO SUNGO</t>
        </is>
      </c>
      <c r="F1276" s="2" t="n">
        <v>4067</v>
      </c>
      <c r="G1276" s="2" t="n">
        <v>89.95999999999999</v>
      </c>
      <c r="H1276" s="2" t="n">
        <v>45</v>
      </c>
      <c r="I1276" s="2" t="n">
        <v>0</v>
      </c>
      <c r="J1276" s="2" t="inlineStr">
        <is>
          <t>GPA</t>
        </is>
      </c>
    </row>
    <row r="1277">
      <c r="A1277" s="2" t="n">
        <v>7</v>
      </c>
      <c r="B1277" s="2" t="n">
        <v>7801</v>
      </c>
      <c r="C1277" s="2" t="inlineStr">
        <is>
          <t>SEPARACAO</t>
        </is>
      </c>
      <c r="D1277" s="2" t="n">
        <v>5850622</v>
      </c>
      <c r="E1277" s="2" t="inlineStr">
        <is>
          <t>Alcebiades Araujo De Lima</t>
        </is>
      </c>
      <c r="F1277" s="2" t="n">
        <v>27</v>
      </c>
      <c r="G1277" s="2" t="n">
        <v>2.51</v>
      </c>
      <c r="H1277" s="2" t="n">
        <v>11</v>
      </c>
      <c r="I1277" s="2" t="n">
        <v>0</v>
      </c>
      <c r="J1277" s="2" t="inlineStr">
        <is>
          <t>GPA</t>
        </is>
      </c>
    </row>
    <row r="1278">
      <c r="A1278" s="2" t="n">
        <v>7</v>
      </c>
      <c r="B1278" s="2" t="n">
        <v>7801</v>
      </c>
      <c r="C1278" s="2" t="inlineStr">
        <is>
          <t>SEPARACAO</t>
        </is>
      </c>
      <c r="D1278" s="2" t="n">
        <v>5852692</v>
      </c>
      <c r="E1278" s="2" t="inlineStr">
        <is>
          <t>Maria Eduarda Cavalcanti De Oliveira</t>
        </is>
      </c>
      <c r="F1278" s="2" t="n">
        <v>9082</v>
      </c>
      <c r="G1278" s="2" t="n">
        <v>129.77</v>
      </c>
      <c r="H1278" s="2" t="n">
        <v>70</v>
      </c>
      <c r="I1278" s="2" t="n">
        <v>0</v>
      </c>
      <c r="J1278" s="2" t="inlineStr">
        <is>
          <t>GPA</t>
        </is>
      </c>
    </row>
    <row r="1279">
      <c r="A1279" s="2" t="n">
        <v>7</v>
      </c>
      <c r="B1279" s="2" t="n">
        <v>7801</v>
      </c>
      <c r="C1279" s="2" t="inlineStr">
        <is>
          <t>PUXADA RECEB</t>
        </is>
      </c>
      <c r="D1279" s="2" t="n">
        <v>5853230</v>
      </c>
      <c r="E1279" s="2" t="inlineStr">
        <is>
          <t>Deivid Jacson Martins Silva</t>
        </is>
      </c>
      <c r="F1279" s="2" t="n">
        <v>1251</v>
      </c>
      <c r="G1279" s="2" t="n">
        <v>103.23</v>
      </c>
      <c r="H1279" s="2" t="n">
        <v>12</v>
      </c>
      <c r="I1279" s="2" t="n">
        <v>0</v>
      </c>
      <c r="J1279" s="2" t="inlineStr">
        <is>
          <t>GPA</t>
        </is>
      </c>
    </row>
    <row r="1280">
      <c r="A1280" s="2" t="n">
        <v>7</v>
      </c>
      <c r="B1280" s="2" t="n">
        <v>7801</v>
      </c>
      <c r="C1280" s="2" t="inlineStr">
        <is>
          <t>SEPARACAO</t>
        </is>
      </c>
      <c r="D1280" s="2" t="n">
        <v>5853230</v>
      </c>
      <c r="E1280" s="2" t="inlineStr">
        <is>
          <t>Deivid Jacson Martins Silva</t>
        </is>
      </c>
      <c r="F1280" s="2" t="n">
        <v>225</v>
      </c>
      <c r="G1280" s="2" t="n">
        <v>5.2</v>
      </c>
      <c r="H1280" s="2" t="n">
        <v>43</v>
      </c>
      <c r="I1280" s="2" t="n">
        <v>0</v>
      </c>
      <c r="J1280" s="2" t="inlineStr">
        <is>
          <t>GPA</t>
        </is>
      </c>
    </row>
    <row r="1281">
      <c r="A1281" s="2" t="n">
        <v>7</v>
      </c>
      <c r="B1281" s="2" t="n">
        <v>7801</v>
      </c>
      <c r="C1281" s="2" t="inlineStr">
        <is>
          <t>PUXADA RECEB</t>
        </is>
      </c>
      <c r="D1281" s="2" t="n">
        <v>5853249</v>
      </c>
      <c r="E1281" s="2" t="inlineStr">
        <is>
          <t>Michelle Aparecida Pinto Vieira</t>
        </is>
      </c>
      <c r="F1281" s="2" t="n">
        <v>2127</v>
      </c>
      <c r="G1281" s="2" t="n">
        <v>130.09</v>
      </c>
      <c r="H1281" s="2" t="n">
        <v>16</v>
      </c>
      <c r="I1281" s="2" t="n">
        <v>0</v>
      </c>
      <c r="J1281" s="2" t="inlineStr">
        <is>
          <t>GPA</t>
        </is>
      </c>
    </row>
    <row r="1282">
      <c r="A1282" s="2" t="n">
        <v>7</v>
      </c>
      <c r="B1282" s="2" t="n">
        <v>7801</v>
      </c>
      <c r="C1282" s="2" t="inlineStr">
        <is>
          <t>SEPARACAO</t>
        </is>
      </c>
      <c r="D1282" s="2" t="n">
        <v>5853249</v>
      </c>
      <c r="E1282" s="2" t="inlineStr">
        <is>
          <t>Michelle Aparecida Pinto Vieira</t>
        </is>
      </c>
      <c r="F1282" s="2" t="n">
        <v>553</v>
      </c>
      <c r="G1282" s="2" t="n">
        <v>9.98</v>
      </c>
      <c r="H1282" s="2" t="n">
        <v>55</v>
      </c>
      <c r="I1282" s="2" t="n">
        <v>0</v>
      </c>
      <c r="J1282" s="2" t="inlineStr">
        <is>
          <t>GPA</t>
        </is>
      </c>
    </row>
    <row r="1283">
      <c r="A1283" s="2" t="n">
        <v>7</v>
      </c>
      <c r="B1283" s="2" t="n">
        <v>7801</v>
      </c>
      <c r="C1283" s="2" t="inlineStr">
        <is>
          <t>CARREGAMENTO</t>
        </is>
      </c>
      <c r="D1283" s="2" t="n">
        <v>5853265</v>
      </c>
      <c r="E1283" s="2" t="inlineStr">
        <is>
          <t>Gerson Dos Santos Florentino</t>
        </is>
      </c>
      <c r="F1283" s="2" t="n">
        <v>410</v>
      </c>
      <c r="G1283" s="2" t="n">
        <v>20.48</v>
      </c>
      <c r="H1283" s="2" t="n">
        <v>20</v>
      </c>
      <c r="I1283" s="2" t="n">
        <v>0</v>
      </c>
      <c r="J1283" s="2" t="inlineStr">
        <is>
          <t>GPA</t>
        </is>
      </c>
    </row>
    <row r="1284">
      <c r="A1284" s="2" t="n">
        <v>7</v>
      </c>
      <c r="B1284" s="2" t="n">
        <v>7801</v>
      </c>
      <c r="C1284" s="2" t="inlineStr">
        <is>
          <t>SEPARACAO</t>
        </is>
      </c>
      <c r="D1284" s="2" t="n">
        <v>5853290</v>
      </c>
      <c r="E1284" s="2" t="inlineStr">
        <is>
          <t>RAFAELA NERI FERREIRA</t>
        </is>
      </c>
      <c r="F1284" s="2" t="n">
        <v>220</v>
      </c>
      <c r="G1284" s="2" t="n">
        <v>4.76</v>
      </c>
      <c r="H1284" s="2" t="n">
        <v>46</v>
      </c>
      <c r="I1284" s="2" t="n">
        <v>0</v>
      </c>
      <c r="J1284" s="2" t="inlineStr">
        <is>
          <t>GPA</t>
        </is>
      </c>
    </row>
    <row r="1285">
      <c r="A1285" s="2" t="n">
        <v>7</v>
      </c>
      <c r="B1285" s="2" t="n">
        <v>7801</v>
      </c>
      <c r="C1285" s="2" t="inlineStr">
        <is>
          <t>SEPARACAO</t>
        </is>
      </c>
      <c r="D1285" s="2" t="n">
        <v>5853788</v>
      </c>
      <c r="E1285" s="2" t="inlineStr">
        <is>
          <t>RENILDA PEREIRA</t>
        </is>
      </c>
      <c r="F1285" s="2" t="n">
        <v>4291</v>
      </c>
      <c r="G1285" s="2" t="n">
        <v>88.25</v>
      </c>
      <c r="H1285" s="2" t="n">
        <v>49</v>
      </c>
      <c r="I1285" s="2" t="n">
        <v>0</v>
      </c>
      <c r="J1285" s="2" t="inlineStr">
        <is>
          <t>GPA</t>
        </is>
      </c>
    </row>
    <row r="1286">
      <c r="A1286" s="2" t="n">
        <v>7</v>
      </c>
      <c r="B1286" s="2" t="n">
        <v>7801</v>
      </c>
      <c r="C1286" s="2" t="inlineStr">
        <is>
          <t>SEPARACAO</t>
        </is>
      </c>
      <c r="D1286" s="2" t="n">
        <v>5853877</v>
      </c>
      <c r="E1286" s="2" t="inlineStr">
        <is>
          <t>Julio Cesar Martinho De Andrade</t>
        </is>
      </c>
      <c r="F1286" s="2" t="n">
        <v>6054</v>
      </c>
      <c r="G1286" s="2" t="n">
        <v>171.94</v>
      </c>
      <c r="H1286" s="2" t="n">
        <v>35</v>
      </c>
      <c r="I1286" s="2" t="n">
        <v>0</v>
      </c>
      <c r="J1286" s="2" t="inlineStr">
        <is>
          <t>GPA</t>
        </is>
      </c>
    </row>
    <row r="1287">
      <c r="A1287" s="2" t="n">
        <v>7</v>
      </c>
      <c r="B1287" s="2" t="n">
        <v>7801</v>
      </c>
      <c r="C1287" s="2" t="inlineStr">
        <is>
          <t>SEPARACAO</t>
        </is>
      </c>
      <c r="D1287" s="2" t="n">
        <v>5854210</v>
      </c>
      <c r="E1287" s="2" t="inlineStr">
        <is>
          <t>Dayane Aparecida Da Silva Pinto</t>
        </is>
      </c>
      <c r="F1287" s="2" t="n">
        <v>156</v>
      </c>
      <c r="G1287" s="2" t="n">
        <v>4.19</v>
      </c>
      <c r="H1287" s="2" t="n">
        <v>37</v>
      </c>
      <c r="I1287" s="2" t="n">
        <v>0</v>
      </c>
      <c r="J1287" s="2" t="inlineStr">
        <is>
          <t>GPA</t>
        </is>
      </c>
    </row>
    <row r="1288">
      <c r="A1288" s="2" t="n">
        <v>7</v>
      </c>
      <c r="B1288" s="2" t="n">
        <v>7801</v>
      </c>
      <c r="C1288" s="2" t="inlineStr">
        <is>
          <t>SEPARACAO</t>
        </is>
      </c>
      <c r="D1288" s="2" t="n">
        <v>5854822</v>
      </c>
      <c r="E1288" s="2" t="inlineStr">
        <is>
          <t>SONITA ASHU</t>
        </is>
      </c>
      <c r="F1288" s="2" t="n">
        <v>22121</v>
      </c>
      <c r="G1288" s="2" t="n">
        <v>157.81</v>
      </c>
      <c r="H1288" s="2" t="n">
        <v>140</v>
      </c>
      <c r="I1288" s="2" t="n">
        <v>0</v>
      </c>
      <c r="J1288" s="2" t="inlineStr">
        <is>
          <t>GPA</t>
        </is>
      </c>
    </row>
    <row r="1289">
      <c r="A1289" s="2" t="n">
        <v>7</v>
      </c>
      <c r="B1289" s="2" t="n">
        <v>7801</v>
      </c>
      <c r="C1289" s="2" t="inlineStr">
        <is>
          <t>SEPARACAO</t>
        </is>
      </c>
      <c r="D1289" s="2" t="n">
        <v>5854997</v>
      </c>
      <c r="E1289" s="2" t="inlineStr">
        <is>
          <t>Loveline Nyiawung Atemnkeng</t>
        </is>
      </c>
      <c r="F1289" s="2" t="n">
        <v>17516</v>
      </c>
      <c r="G1289" s="2" t="n">
        <v>175.88</v>
      </c>
      <c r="H1289" s="2" t="n">
        <v>100</v>
      </c>
      <c r="I1289" s="2" t="n">
        <v>0</v>
      </c>
      <c r="J1289" s="2" t="inlineStr">
        <is>
          <t>GPA</t>
        </is>
      </c>
    </row>
    <row r="1290">
      <c r="A1290" s="2" t="n">
        <v>7</v>
      </c>
      <c r="B1290" s="2" t="n">
        <v>7801</v>
      </c>
      <c r="C1290" s="2" t="inlineStr">
        <is>
          <t>CARREGAMENTO</t>
        </is>
      </c>
      <c r="D1290" s="2" t="n">
        <v>5858070</v>
      </c>
      <c r="E1290" s="2" t="inlineStr">
        <is>
          <t>GEORGES NLANKEU</t>
        </is>
      </c>
      <c r="F1290" s="2" t="n">
        <v>18</v>
      </c>
      <c r="G1290" s="2" t="n">
        <v>0.31</v>
      </c>
      <c r="H1290" s="2" t="n">
        <v>58</v>
      </c>
      <c r="I1290" s="2" t="n">
        <v>0</v>
      </c>
      <c r="J1290" s="2" t="inlineStr">
        <is>
          <t>GPA</t>
        </is>
      </c>
    </row>
    <row r="1291">
      <c r="A1291" s="2" t="n">
        <v>7</v>
      </c>
      <c r="B1291" s="2" t="n">
        <v>7801</v>
      </c>
      <c r="C1291" s="2" t="inlineStr">
        <is>
          <t>SEPARACAO</t>
        </is>
      </c>
      <c r="D1291" s="2" t="n">
        <v>5858070</v>
      </c>
      <c r="E1291" s="2" t="inlineStr">
        <is>
          <t>GEORGES NLANKEU</t>
        </is>
      </c>
      <c r="F1291" s="2" t="n">
        <v>2318</v>
      </c>
      <c r="G1291" s="2" t="n">
        <v>52.65</v>
      </c>
      <c r="H1291" s="2" t="n">
        <v>44</v>
      </c>
      <c r="I1291" s="2" t="n">
        <v>0</v>
      </c>
      <c r="J1291" s="2" t="inlineStr">
        <is>
          <t>GPA</t>
        </is>
      </c>
    </row>
    <row r="1292">
      <c r="A1292" s="2" t="n">
        <v>7</v>
      </c>
      <c r="B1292" s="2" t="n">
        <v>7801</v>
      </c>
      <c r="C1292" s="2" t="inlineStr">
        <is>
          <t>CARREGAMENTO</t>
        </is>
      </c>
      <c r="D1292" s="2" t="n">
        <v>5861624</v>
      </c>
      <c r="E1292" s="2" t="inlineStr">
        <is>
          <t>FABRICIO SILVA</t>
        </is>
      </c>
      <c r="F1292" s="2" t="n">
        <v>858</v>
      </c>
      <c r="G1292" s="2" t="n">
        <v>111.5</v>
      </c>
      <c r="H1292" s="2" t="n">
        <v>8</v>
      </c>
      <c r="I1292" s="2" t="n">
        <v>0</v>
      </c>
      <c r="J1292" s="2" t="inlineStr">
        <is>
          <t>GPA</t>
        </is>
      </c>
    </row>
    <row r="1293">
      <c r="A1293" s="2" t="n">
        <v>7</v>
      </c>
      <c r="B1293" s="2" t="n">
        <v>7801</v>
      </c>
      <c r="C1293" s="2" t="inlineStr">
        <is>
          <t>PUXADA RECEB</t>
        </is>
      </c>
      <c r="D1293" s="2" t="n">
        <v>5862540</v>
      </c>
      <c r="E1293" s="2" t="inlineStr">
        <is>
          <t>ALAN DOS SANTOS CUNHA</t>
        </is>
      </c>
      <c r="F1293" s="2" t="n">
        <v>181</v>
      </c>
      <c r="G1293" s="2" t="n">
        <v>11.56</v>
      </c>
      <c r="H1293" s="2" t="n">
        <v>16</v>
      </c>
      <c r="I1293" s="2" t="n">
        <v>0</v>
      </c>
      <c r="J1293" s="2" t="inlineStr">
        <is>
          <t>GPA</t>
        </is>
      </c>
    </row>
    <row r="1294">
      <c r="A1294" s="2" t="n">
        <v>7</v>
      </c>
      <c r="B1294" s="2" t="n">
        <v>7801</v>
      </c>
      <c r="C1294" s="2" t="inlineStr">
        <is>
          <t>SEPARACAO</t>
        </is>
      </c>
      <c r="D1294" s="2" t="n">
        <v>5862540</v>
      </c>
      <c r="E1294" s="2" t="inlineStr">
        <is>
          <t>ALAN DOS SANTOS CUNHA</t>
        </is>
      </c>
      <c r="F1294" s="2" t="n">
        <v>483</v>
      </c>
      <c r="G1294" s="2" t="n">
        <v>12.26</v>
      </c>
      <c r="H1294" s="2" t="n">
        <v>39</v>
      </c>
      <c r="I1294" s="2" t="n">
        <v>0</v>
      </c>
      <c r="J1294" s="2" t="inlineStr">
        <is>
          <t>GPA</t>
        </is>
      </c>
    </row>
    <row r="1295">
      <c r="A1295" s="2" t="n">
        <v>7</v>
      </c>
      <c r="B1295" s="2" t="n">
        <v>7801</v>
      </c>
      <c r="C1295" s="2" t="inlineStr">
        <is>
          <t>SEPARACAO</t>
        </is>
      </c>
      <c r="D1295" s="2" t="n">
        <v>5862914</v>
      </c>
      <c r="E1295" s="2" t="inlineStr">
        <is>
          <t>SAMARA ALVES</t>
        </is>
      </c>
      <c r="F1295" s="2" t="n">
        <v>4649</v>
      </c>
      <c r="G1295" s="2" t="n">
        <v>97.61</v>
      </c>
      <c r="H1295" s="2" t="n">
        <v>48</v>
      </c>
      <c r="I1295" s="2" t="n">
        <v>0</v>
      </c>
      <c r="J1295" s="2" t="inlineStr">
        <is>
          <t>GPA</t>
        </is>
      </c>
    </row>
    <row r="1296">
      <c r="A1296" s="2" t="n">
        <v>7</v>
      </c>
      <c r="B1296" s="2" t="n">
        <v>7801</v>
      </c>
      <c r="C1296" s="2" t="inlineStr">
        <is>
          <t>PUXADA RECEB</t>
        </is>
      </c>
      <c r="D1296" s="2" t="n">
        <v>5865085</v>
      </c>
      <c r="E1296" s="2" t="inlineStr">
        <is>
          <t>THAMIRES KELLY SANTOS</t>
        </is>
      </c>
      <c r="F1296" s="2" t="n">
        <v>221</v>
      </c>
      <c r="G1296" s="2" t="n">
        <v>43.94</v>
      </c>
      <c r="H1296" s="2" t="n">
        <v>5</v>
      </c>
      <c r="I1296" s="2" t="n">
        <v>0</v>
      </c>
      <c r="J1296" s="2" t="inlineStr">
        <is>
          <t>GPA</t>
        </is>
      </c>
    </row>
    <row r="1297">
      <c r="A1297" s="2" t="n">
        <v>7</v>
      </c>
      <c r="B1297" s="2" t="n">
        <v>7801</v>
      </c>
      <c r="C1297" s="2" t="inlineStr">
        <is>
          <t>PUXADA RECEB</t>
        </is>
      </c>
      <c r="D1297" s="2" t="n">
        <v>5865522</v>
      </c>
      <c r="E1297" s="2" t="inlineStr">
        <is>
          <t>William Matos Correia</t>
        </is>
      </c>
      <c r="F1297" s="2" t="n">
        <v>2596</v>
      </c>
      <c r="G1297" s="2" t="n">
        <v>134.46</v>
      </c>
      <c r="H1297" s="2" t="n">
        <v>19</v>
      </c>
      <c r="I1297" s="2" t="n">
        <v>0</v>
      </c>
      <c r="J1297" s="2" t="inlineStr">
        <is>
          <t>GPA</t>
        </is>
      </c>
    </row>
    <row r="1298">
      <c r="A1298" s="2" t="n">
        <v>7</v>
      </c>
      <c r="B1298" s="2" t="n">
        <v>7801</v>
      </c>
      <c r="C1298" s="2" t="inlineStr">
        <is>
          <t>SEPARACAO</t>
        </is>
      </c>
      <c r="D1298" s="2" t="n">
        <v>5865522</v>
      </c>
      <c r="E1298" s="2" t="inlineStr">
        <is>
          <t>William Matos Correia</t>
        </is>
      </c>
      <c r="F1298" s="2" t="n">
        <v>88</v>
      </c>
      <c r="G1298" s="2" t="n">
        <v>2.54</v>
      </c>
      <c r="H1298" s="2" t="n">
        <v>35</v>
      </c>
      <c r="I1298" s="2" t="n">
        <v>0</v>
      </c>
      <c r="J1298" s="2" t="inlineStr">
        <is>
          <t>GPA</t>
        </is>
      </c>
    </row>
    <row r="1299">
      <c r="A1299" s="2" t="n">
        <v>7</v>
      </c>
      <c r="B1299" s="2" t="n">
        <v>7801</v>
      </c>
      <c r="C1299" s="2" t="inlineStr">
        <is>
          <t>SEPARACAO</t>
        </is>
      </c>
      <c r="D1299" s="2" t="n">
        <v>5877067</v>
      </c>
      <c r="E1299" s="2" t="inlineStr">
        <is>
          <t>EDLANE SANTOS MORAES</t>
        </is>
      </c>
      <c r="F1299" s="2" t="n">
        <v>4762</v>
      </c>
      <c r="G1299" s="2" t="n">
        <v>93.79000000000001</v>
      </c>
      <c r="H1299" s="2" t="n">
        <v>51</v>
      </c>
      <c r="I1299" s="2" t="n">
        <v>0</v>
      </c>
      <c r="J1299" s="2" t="inlineStr">
        <is>
          <t>GPA</t>
        </is>
      </c>
    </row>
    <row r="1300">
      <c r="A1300" s="2" t="n">
        <v>7</v>
      </c>
      <c r="B1300" s="2" t="n">
        <v>7801</v>
      </c>
      <c r="C1300" s="2" t="inlineStr">
        <is>
          <t>SEPARACAO</t>
        </is>
      </c>
      <c r="D1300" s="2" t="n">
        <v>5877202</v>
      </c>
      <c r="E1300" s="2" t="inlineStr">
        <is>
          <t>SARA MUKANO MBONGO PEDRO</t>
        </is>
      </c>
      <c r="F1300" s="2" t="n">
        <v>9187</v>
      </c>
      <c r="G1300" s="2" t="n">
        <v>162.82</v>
      </c>
      <c r="H1300" s="2" t="n">
        <v>56</v>
      </c>
      <c r="I1300" s="2" t="n">
        <v>0</v>
      </c>
      <c r="J1300" s="2" t="inlineStr">
        <is>
          <t>GPA</t>
        </is>
      </c>
    </row>
    <row r="1301">
      <c r="A1301" s="2" t="n">
        <v>7</v>
      </c>
      <c r="B1301" s="2" t="n">
        <v>7801</v>
      </c>
      <c r="C1301" s="2" t="inlineStr">
        <is>
          <t>SEPARACAO</t>
        </is>
      </c>
      <c r="D1301" s="2" t="n">
        <v>5880742</v>
      </c>
      <c r="E1301" s="2" t="inlineStr">
        <is>
          <t>DEBORA SANTOS</t>
        </is>
      </c>
      <c r="F1301" s="2" t="n">
        <v>1026</v>
      </c>
      <c r="G1301" s="2" t="n">
        <v>30.51</v>
      </c>
      <c r="H1301" s="2" t="n">
        <v>34</v>
      </c>
      <c r="I1301" s="2" t="n">
        <v>0</v>
      </c>
      <c r="J1301" s="2" t="inlineStr">
        <is>
          <t>GPA</t>
        </is>
      </c>
    </row>
    <row r="1302">
      <c r="A1302" s="2" t="n">
        <v>7</v>
      </c>
      <c r="B1302" s="2" t="n">
        <v>7801</v>
      </c>
      <c r="C1302" s="2" t="inlineStr">
        <is>
          <t>SEPARACAO</t>
        </is>
      </c>
      <c r="D1302" s="2" t="n">
        <v>5882400</v>
      </c>
      <c r="E1302" s="2" t="inlineStr">
        <is>
          <t>Kaique Silva Pereira Do Val</t>
        </is>
      </c>
      <c r="F1302" s="2" t="n">
        <v>8953</v>
      </c>
      <c r="G1302" s="2" t="n">
        <v>140.65</v>
      </c>
      <c r="H1302" s="2" t="n">
        <v>64</v>
      </c>
      <c r="I1302" s="2" t="n">
        <v>0</v>
      </c>
      <c r="J1302" s="2" t="inlineStr">
        <is>
          <t>GPA</t>
        </is>
      </c>
    </row>
    <row r="1303">
      <c r="A1303" s="2" t="n">
        <v>7</v>
      </c>
      <c r="B1303" s="2" t="n">
        <v>7801</v>
      </c>
      <c r="C1303" s="2" t="inlineStr">
        <is>
          <t>CARREGAMENTO</t>
        </is>
      </c>
      <c r="D1303" s="2" t="n">
        <v>5885264</v>
      </c>
      <c r="E1303" s="2" t="inlineStr">
        <is>
          <t>Maycon Douglas Alves De Oliveira</t>
        </is>
      </c>
      <c r="F1303" s="2" t="n">
        <v>1604</v>
      </c>
      <c r="G1303" s="2" t="n">
        <v>87.56</v>
      </c>
      <c r="H1303" s="2" t="n">
        <v>18</v>
      </c>
      <c r="I1303" s="2" t="n">
        <v>0</v>
      </c>
      <c r="J1303" s="2" t="inlineStr">
        <is>
          <t>GPA</t>
        </is>
      </c>
    </row>
    <row r="1304">
      <c r="A1304" s="2" t="n">
        <v>7</v>
      </c>
      <c r="B1304" s="2" t="n">
        <v>7801</v>
      </c>
      <c r="C1304" s="2" t="inlineStr">
        <is>
          <t>CARREGAMENTO</t>
        </is>
      </c>
      <c r="D1304" s="2" t="n">
        <v>5885337</v>
      </c>
      <c r="E1304" s="2" t="inlineStr">
        <is>
          <t>WAGNER ESTEVAM</t>
        </is>
      </c>
      <c r="F1304" s="2" t="n">
        <v>60</v>
      </c>
      <c r="G1304" s="2" t="n">
        <v>2.52</v>
      </c>
      <c r="H1304" s="2" t="n">
        <v>24</v>
      </c>
      <c r="I1304" s="2" t="n">
        <v>0</v>
      </c>
      <c r="J1304" s="2" t="inlineStr">
        <is>
          <t>GPA</t>
        </is>
      </c>
    </row>
    <row r="1305">
      <c r="A1305" s="2" t="n">
        <v>7</v>
      </c>
      <c r="B1305" s="2" t="n">
        <v>7801</v>
      </c>
      <c r="C1305" s="2" t="inlineStr">
        <is>
          <t>SEPARACAO</t>
        </is>
      </c>
      <c r="D1305" s="2" t="n">
        <v>5886708</v>
      </c>
      <c r="E1305" s="2" t="inlineStr">
        <is>
          <t>MIDACHKA LOUIRANVIL</t>
        </is>
      </c>
      <c r="F1305" s="2" t="n">
        <v>13027</v>
      </c>
      <c r="G1305" s="2" t="n">
        <v>159.25</v>
      </c>
      <c r="H1305" s="2" t="n">
        <v>82</v>
      </c>
      <c r="I1305" s="2" t="n">
        <v>0</v>
      </c>
      <c r="J1305" s="2" t="inlineStr">
        <is>
          <t>GPA</t>
        </is>
      </c>
    </row>
    <row r="1306">
      <c r="A1306" s="2" t="n">
        <v>7</v>
      </c>
      <c r="B1306" s="2" t="n">
        <v>7801</v>
      </c>
      <c r="C1306" s="2" t="inlineStr">
        <is>
          <t>SEPARACAO</t>
        </is>
      </c>
      <c r="D1306" s="2" t="n">
        <v>5886864</v>
      </c>
      <c r="E1306" s="2" t="inlineStr">
        <is>
          <t>RIAN APARECIDO PACHECO</t>
        </is>
      </c>
      <c r="F1306" s="2" t="n">
        <v>5070</v>
      </c>
      <c r="G1306" s="2" t="n">
        <v>88.02</v>
      </c>
      <c r="H1306" s="2" t="n">
        <v>58</v>
      </c>
      <c r="I1306" s="2" t="n">
        <v>0</v>
      </c>
      <c r="J1306" s="2" t="inlineStr">
        <is>
          <t>GPA</t>
        </is>
      </c>
    </row>
    <row r="1307">
      <c r="A1307" s="2" t="n">
        <v>7</v>
      </c>
      <c r="B1307" s="2" t="n">
        <v>7801</v>
      </c>
      <c r="C1307" s="2" t="inlineStr">
        <is>
          <t>PUXADA RECEB</t>
        </is>
      </c>
      <c r="D1307" s="2" t="n">
        <v>5890276</v>
      </c>
      <c r="E1307" s="2" t="inlineStr">
        <is>
          <t>Daniel Rodrigues Lavezzo</t>
        </is>
      </c>
      <c r="F1307" s="2" t="n">
        <v>463</v>
      </c>
      <c r="G1307" s="2" t="n">
        <v>48.59</v>
      </c>
      <c r="H1307" s="2" t="n">
        <v>10</v>
      </c>
      <c r="I1307" s="2" t="n">
        <v>0</v>
      </c>
      <c r="J1307" s="2" t="inlineStr">
        <is>
          <t>GPA</t>
        </is>
      </c>
    </row>
    <row r="1308">
      <c r="A1308" s="2" t="n">
        <v>7</v>
      </c>
      <c r="B1308" s="2" t="n">
        <v>7801</v>
      </c>
      <c r="C1308" s="2" t="inlineStr">
        <is>
          <t>SEPARACAO</t>
        </is>
      </c>
      <c r="D1308" s="2" t="n">
        <v>5890276</v>
      </c>
      <c r="E1308" s="2" t="inlineStr">
        <is>
          <t>Daniel Rodrigues Lavezzo</t>
        </is>
      </c>
      <c r="F1308" s="2" t="n">
        <v>5157</v>
      </c>
      <c r="G1308" s="2" t="n">
        <v>104.15</v>
      </c>
      <c r="H1308" s="2" t="n">
        <v>50</v>
      </c>
      <c r="I1308" s="2" t="n">
        <v>0</v>
      </c>
      <c r="J1308" s="2" t="inlineStr">
        <is>
          <t>GPA</t>
        </is>
      </c>
    </row>
    <row r="1309">
      <c r="A1309" s="2" t="n">
        <v>7</v>
      </c>
      <c r="B1309" s="2" t="n">
        <v>7801</v>
      </c>
      <c r="C1309" s="2" t="inlineStr">
        <is>
          <t>SEPARACAO</t>
        </is>
      </c>
      <c r="D1309" s="2" t="n">
        <v>5895561</v>
      </c>
      <c r="E1309" s="2" t="inlineStr">
        <is>
          <t>Alessandra Fatima Souza Silva</t>
        </is>
      </c>
      <c r="F1309" s="2" t="n">
        <v>5009</v>
      </c>
      <c r="G1309" s="2" t="n">
        <v>89.94</v>
      </c>
      <c r="H1309" s="2" t="n">
        <v>56</v>
      </c>
      <c r="I1309" s="2" t="n">
        <v>0</v>
      </c>
      <c r="J1309" s="2" t="inlineStr">
        <is>
          <t>GPA</t>
        </is>
      </c>
    </row>
    <row r="1310">
      <c r="A1310" s="2" t="n">
        <v>7</v>
      </c>
      <c r="B1310" s="2" t="n">
        <v>7801</v>
      </c>
      <c r="C1310" s="2" t="inlineStr">
        <is>
          <t>SEPARACAO</t>
        </is>
      </c>
      <c r="D1310" s="2" t="n">
        <v>5900840</v>
      </c>
      <c r="E1310" s="2" t="inlineStr">
        <is>
          <t>Gislene Pereira Da Silva</t>
        </is>
      </c>
      <c r="F1310" s="2" t="n">
        <v>1473</v>
      </c>
      <c r="G1310" s="2" t="n">
        <v>50.67</v>
      </c>
      <c r="H1310" s="2" t="n">
        <v>29</v>
      </c>
      <c r="I1310" s="2" t="n">
        <v>0</v>
      </c>
      <c r="J1310" s="2" t="inlineStr">
        <is>
          <t>GPA</t>
        </is>
      </c>
    </row>
    <row r="1311">
      <c r="A1311" s="2" t="n">
        <v>7</v>
      </c>
      <c r="B1311" s="2" t="n">
        <v>7801</v>
      </c>
      <c r="C1311" s="2" t="inlineStr">
        <is>
          <t>SEPARACAO</t>
        </is>
      </c>
      <c r="D1311" s="2" t="n">
        <v>5901359</v>
      </c>
      <c r="E1311" s="2" t="inlineStr">
        <is>
          <t>Joane Val</t>
        </is>
      </c>
      <c r="F1311" s="2" t="n">
        <v>4578</v>
      </c>
      <c r="G1311" s="2" t="n">
        <v>75.83</v>
      </c>
      <c r="H1311" s="2" t="n">
        <v>60</v>
      </c>
      <c r="I1311" s="2" t="n">
        <v>0</v>
      </c>
      <c r="J1311" s="2" t="inlineStr">
        <is>
          <t>GPA</t>
        </is>
      </c>
    </row>
    <row r="1312">
      <c r="A1312" s="2" t="n">
        <v>7</v>
      </c>
      <c r="B1312" s="2" t="n">
        <v>7801</v>
      </c>
      <c r="C1312" s="2" t="inlineStr">
        <is>
          <t>PUXADA RECEB</t>
        </is>
      </c>
      <c r="D1312" s="2" t="n">
        <v>5902932</v>
      </c>
      <c r="E1312" s="2" t="inlineStr">
        <is>
          <t>Lutatala Sebastiao Simao Ndombaxi</t>
        </is>
      </c>
      <c r="F1312" s="2" t="n">
        <v>121</v>
      </c>
      <c r="G1312" s="2" t="n">
        <v>8.07</v>
      </c>
      <c r="H1312" s="2" t="n">
        <v>15</v>
      </c>
      <c r="I1312" s="2" t="n">
        <v>0</v>
      </c>
      <c r="J1312" s="2" t="inlineStr">
        <is>
          <t>GPA</t>
        </is>
      </c>
    </row>
    <row r="1313">
      <c r="A1313" s="2" t="n">
        <v>7</v>
      </c>
      <c r="B1313" s="2" t="n">
        <v>7801</v>
      </c>
      <c r="C1313" s="2" t="inlineStr">
        <is>
          <t>SEPARACAO</t>
        </is>
      </c>
      <c r="D1313" s="2" t="n">
        <v>5902932</v>
      </c>
      <c r="E1313" s="2" t="inlineStr">
        <is>
          <t>Lutatala Sebastiao Simao Ndombaxi</t>
        </is>
      </c>
      <c r="F1313" s="2" t="n">
        <v>11780</v>
      </c>
      <c r="G1313" s="2" t="n">
        <v>138.43</v>
      </c>
      <c r="H1313" s="2" t="n">
        <v>85</v>
      </c>
      <c r="I1313" s="2" t="n">
        <v>0</v>
      </c>
      <c r="J1313" s="2" t="inlineStr">
        <is>
          <t>GPA</t>
        </is>
      </c>
    </row>
    <row r="1314">
      <c r="A1314" s="2" t="n">
        <v>7</v>
      </c>
      <c r="B1314" s="2" t="n">
        <v>7801</v>
      </c>
      <c r="C1314" s="2" t="inlineStr">
        <is>
          <t>CARREGAMENTO</t>
        </is>
      </c>
      <c r="D1314" s="2" t="n">
        <v>5904765</v>
      </c>
      <c r="E1314" s="2" t="inlineStr">
        <is>
          <t xml:space="preserve">NICOLAS OLIVEIRA </t>
        </is>
      </c>
      <c r="F1314" s="2" t="n">
        <v>38</v>
      </c>
      <c r="G1314" s="2" t="n">
        <v>3.17</v>
      </c>
      <c r="H1314" s="2" t="n">
        <v>12</v>
      </c>
      <c r="I1314" s="2" t="n">
        <v>0</v>
      </c>
      <c r="J1314" s="2" t="inlineStr">
        <is>
          <t>GPA</t>
        </is>
      </c>
    </row>
    <row r="1315">
      <c r="A1315" s="2" t="n">
        <v>7</v>
      </c>
      <c r="B1315" s="2" t="n">
        <v>7801</v>
      </c>
      <c r="C1315" s="2" t="inlineStr">
        <is>
          <t>PUXADA RECEB</t>
        </is>
      </c>
      <c r="D1315" s="2" t="n">
        <v>5904765</v>
      </c>
      <c r="E1315" s="2" t="inlineStr">
        <is>
          <t xml:space="preserve">NICOLAS OLIVEIRA </t>
        </is>
      </c>
      <c r="F1315" s="2" t="n">
        <v>30</v>
      </c>
      <c r="G1315" s="2" t="n">
        <v>10.06</v>
      </c>
      <c r="H1315" s="2" t="n">
        <v>3</v>
      </c>
      <c r="I1315" s="2" t="n">
        <v>0</v>
      </c>
      <c r="J1315" s="2" t="inlineStr">
        <is>
          <t>GPA</t>
        </is>
      </c>
    </row>
    <row r="1316">
      <c r="A1316" s="2" t="n">
        <v>7</v>
      </c>
      <c r="B1316" s="2" t="n">
        <v>7801</v>
      </c>
      <c r="C1316" s="2" t="inlineStr">
        <is>
          <t>SEPARACAO</t>
        </is>
      </c>
      <c r="D1316" s="2" t="n">
        <v>5904765</v>
      </c>
      <c r="E1316" s="2" t="inlineStr">
        <is>
          <t xml:space="preserve">NICOLAS OLIVEIRA </t>
        </is>
      </c>
      <c r="F1316" s="2" t="n">
        <v>192</v>
      </c>
      <c r="G1316" s="2" t="n">
        <v>4.77</v>
      </c>
      <c r="H1316" s="2" t="n">
        <v>40</v>
      </c>
      <c r="I1316" s="2" t="n">
        <v>0</v>
      </c>
      <c r="J1316" s="2" t="inlineStr">
        <is>
          <t>GPA</t>
        </is>
      </c>
    </row>
    <row r="1317">
      <c r="A1317" s="2" t="n">
        <v>7</v>
      </c>
      <c r="B1317" s="2" t="n">
        <v>7801</v>
      </c>
      <c r="C1317" s="2" t="inlineStr">
        <is>
          <t>SEPARACAO</t>
        </is>
      </c>
      <c r="D1317" s="2" t="n">
        <v>5904919</v>
      </c>
      <c r="E1317" s="2" t="inlineStr">
        <is>
          <t>DAIANE CRISTINA</t>
        </is>
      </c>
      <c r="F1317" s="2" t="n">
        <v>144</v>
      </c>
      <c r="G1317" s="2" t="n">
        <v>5.39</v>
      </c>
      <c r="H1317" s="2" t="n">
        <v>27</v>
      </c>
      <c r="I1317" s="2" t="n">
        <v>0</v>
      </c>
      <c r="J1317" s="2" t="inlineStr">
        <is>
          <t>GPA</t>
        </is>
      </c>
    </row>
    <row r="1318">
      <c r="A1318" s="2" t="n">
        <v>7</v>
      </c>
      <c r="B1318" s="2" t="n">
        <v>7801</v>
      </c>
      <c r="C1318" s="2" t="inlineStr">
        <is>
          <t>CARREGAMENTO</t>
        </is>
      </c>
      <c r="D1318" s="2" t="n">
        <v>590764</v>
      </c>
      <c r="E1318" s="2" t="inlineStr">
        <is>
          <t>Walber Gleithon Bezerra Da Silva</t>
        </is>
      </c>
      <c r="F1318" s="2" t="n">
        <v>434</v>
      </c>
      <c r="G1318" s="2" t="n">
        <v>18.81</v>
      </c>
      <c r="H1318" s="2" t="n">
        <v>23</v>
      </c>
      <c r="I1318" s="2" t="n">
        <v>0</v>
      </c>
      <c r="J1318" s="2" t="inlineStr">
        <is>
          <t>GPA</t>
        </is>
      </c>
    </row>
    <row r="1319">
      <c r="A1319" s="2" t="n">
        <v>7</v>
      </c>
      <c r="B1319" s="2" t="n">
        <v>7801</v>
      </c>
      <c r="C1319" s="2" t="inlineStr">
        <is>
          <t>SEPARACAO</t>
        </is>
      </c>
      <c r="D1319" s="2" t="n">
        <v>5913543</v>
      </c>
      <c r="E1319" s="2" t="inlineStr">
        <is>
          <t>Beatriz Campos De Souza</t>
        </is>
      </c>
      <c r="F1319" s="2" t="n">
        <v>10529</v>
      </c>
      <c r="G1319" s="2" t="n">
        <v>147.75</v>
      </c>
      <c r="H1319" s="2" t="n">
        <v>71</v>
      </c>
      <c r="I1319" s="2" t="n">
        <v>0</v>
      </c>
      <c r="J1319" s="2" t="inlineStr">
        <is>
          <t>GPA</t>
        </is>
      </c>
    </row>
    <row r="1320">
      <c r="A1320" s="2" t="n">
        <v>7</v>
      </c>
      <c r="B1320" s="2" t="n">
        <v>7801</v>
      </c>
      <c r="C1320" s="2" t="inlineStr">
        <is>
          <t>SEPARACAO</t>
        </is>
      </c>
      <c r="D1320" s="2" t="n">
        <v>5916615</v>
      </c>
      <c r="E1320" s="2" t="inlineStr">
        <is>
          <t>Gilmar Pires</t>
        </is>
      </c>
      <c r="F1320" s="2" t="n">
        <v>9130</v>
      </c>
      <c r="G1320" s="2" t="n">
        <v>155.34</v>
      </c>
      <c r="H1320" s="2" t="n">
        <v>59</v>
      </c>
      <c r="I1320" s="2" t="n">
        <v>0</v>
      </c>
      <c r="J1320" s="2" t="inlineStr">
        <is>
          <t>GPA</t>
        </is>
      </c>
    </row>
    <row r="1321">
      <c r="A1321" s="2" t="n">
        <v>7</v>
      </c>
      <c r="B1321" s="2" t="n">
        <v>7801</v>
      </c>
      <c r="C1321" s="2" t="inlineStr">
        <is>
          <t>CARREGAMENTO</t>
        </is>
      </c>
      <c r="D1321" s="2" t="n">
        <v>5919355</v>
      </c>
      <c r="E1321" s="2" t="inlineStr">
        <is>
          <t>ISRAEL BRITTO</t>
        </is>
      </c>
      <c r="F1321" s="2" t="n">
        <v>5</v>
      </c>
      <c r="G1321" s="2" t="n">
        <v>0.01</v>
      </c>
      <c r="H1321" s="2" t="n">
        <v>500</v>
      </c>
      <c r="I1321" s="2" t="n">
        <v>0</v>
      </c>
      <c r="J1321" s="2" t="inlineStr">
        <is>
          <t>GPA</t>
        </is>
      </c>
    </row>
    <row r="1322">
      <c r="A1322" s="2" t="n">
        <v>7</v>
      </c>
      <c r="B1322" s="2" t="n">
        <v>7801</v>
      </c>
      <c r="C1322" s="2" t="inlineStr">
        <is>
          <t>RECEBIMENTO</t>
        </is>
      </c>
      <c r="D1322" s="2" t="n">
        <v>5919355</v>
      </c>
      <c r="E1322" s="2" t="inlineStr">
        <is>
          <t>ISRAEL BRITTO</t>
        </is>
      </c>
      <c r="F1322" s="2" t="n">
        <v>1841</v>
      </c>
      <c r="G1322" s="2" t="n">
        <v>36.21</v>
      </c>
      <c r="H1322" s="2" t="n">
        <v>51</v>
      </c>
      <c r="I1322" s="2" t="n">
        <v>0</v>
      </c>
      <c r="J1322" s="2" t="inlineStr">
        <is>
          <t>GPA</t>
        </is>
      </c>
    </row>
    <row r="1323">
      <c r="A1323" s="2" t="n">
        <v>7</v>
      </c>
      <c r="B1323" s="2" t="n">
        <v>7801</v>
      </c>
      <c r="C1323" s="2" t="inlineStr">
        <is>
          <t>SEPARACAO</t>
        </is>
      </c>
      <c r="D1323" s="2" t="n">
        <v>5919355</v>
      </c>
      <c r="E1323" s="2" t="inlineStr">
        <is>
          <t>ISRAEL BRITTO</t>
        </is>
      </c>
      <c r="F1323" s="2" t="n">
        <v>681</v>
      </c>
      <c r="G1323" s="2" t="n">
        <v>3.09</v>
      </c>
      <c r="H1323" s="2" t="n">
        <v>220</v>
      </c>
      <c r="I1323" s="2" t="n">
        <v>0</v>
      </c>
      <c r="J1323" s="2" t="inlineStr">
        <is>
          <t>GPA</t>
        </is>
      </c>
    </row>
    <row r="1324">
      <c r="A1324" s="2" t="n">
        <v>7</v>
      </c>
      <c r="B1324" s="2" t="n">
        <v>7801</v>
      </c>
      <c r="C1324" s="2" t="inlineStr">
        <is>
          <t>SEPARACAO</t>
        </is>
      </c>
      <c r="D1324" s="2" t="n">
        <v>5919746</v>
      </c>
      <c r="E1324" s="2" t="inlineStr">
        <is>
          <t>Guilherme Bezerra De Farias</t>
        </is>
      </c>
      <c r="F1324" s="2" t="n">
        <v>10120</v>
      </c>
      <c r="G1324" s="2" t="n">
        <v>123.37</v>
      </c>
      <c r="H1324" s="2" t="n">
        <v>82</v>
      </c>
      <c r="I1324" s="2" t="n">
        <v>0</v>
      </c>
      <c r="J1324" s="2" t="inlineStr">
        <is>
          <t>GPA</t>
        </is>
      </c>
    </row>
    <row r="1325">
      <c r="A1325" s="2" t="n">
        <v>7</v>
      </c>
      <c r="B1325" s="2" t="n">
        <v>7801</v>
      </c>
      <c r="C1325" s="2" t="inlineStr">
        <is>
          <t>SEPARACAO</t>
        </is>
      </c>
      <c r="D1325" s="2" t="n">
        <v>5922216</v>
      </c>
      <c r="E1325" s="2" t="inlineStr">
        <is>
          <t>Thiago Batista Alvares Paulino</t>
        </is>
      </c>
      <c r="F1325" s="2" t="n">
        <v>1219</v>
      </c>
      <c r="G1325" s="2" t="n">
        <v>63.56</v>
      </c>
      <c r="H1325" s="2" t="n">
        <v>19</v>
      </c>
      <c r="I1325" s="2" t="n">
        <v>0</v>
      </c>
      <c r="J1325" s="2" t="inlineStr">
        <is>
          <t>GPA</t>
        </is>
      </c>
    </row>
    <row r="1326">
      <c r="A1326" s="2" t="n">
        <v>7</v>
      </c>
      <c r="B1326" s="2" t="n">
        <v>7801</v>
      </c>
      <c r="C1326" s="2" t="inlineStr">
        <is>
          <t>SEPARACAO</t>
        </is>
      </c>
      <c r="D1326" s="2" t="n">
        <v>5922240</v>
      </c>
      <c r="E1326" s="2" t="inlineStr">
        <is>
          <t>Vicente Jacinto De Oliveira</t>
        </is>
      </c>
      <c r="F1326" s="2" t="n">
        <v>308</v>
      </c>
      <c r="G1326" s="2" t="n">
        <v>4.93</v>
      </c>
      <c r="H1326" s="2" t="n">
        <v>62</v>
      </c>
      <c r="I1326" s="2" t="n">
        <v>0</v>
      </c>
      <c r="J1326" s="2" t="inlineStr">
        <is>
          <t>GPA</t>
        </is>
      </c>
    </row>
    <row r="1327">
      <c r="A1327" s="2" t="n">
        <v>7</v>
      </c>
      <c r="B1327" s="2" t="n">
        <v>7801</v>
      </c>
      <c r="C1327" s="2" t="inlineStr">
        <is>
          <t>SEPARACAO</t>
        </is>
      </c>
      <c r="D1327" s="2" t="n">
        <v>5926017</v>
      </c>
      <c r="E1327" s="2" t="inlineStr">
        <is>
          <t>Gustavo Rodrigues De Farias</t>
        </is>
      </c>
      <c r="F1327" s="2" t="n">
        <v>7560</v>
      </c>
      <c r="G1327" s="2" t="n">
        <v>131.08</v>
      </c>
      <c r="H1327" s="2" t="n">
        <v>58</v>
      </c>
      <c r="I1327" s="2" t="n">
        <v>0</v>
      </c>
      <c r="J1327" s="2" t="inlineStr">
        <is>
          <t>GPA</t>
        </is>
      </c>
    </row>
    <row r="1328">
      <c r="A1328" s="2" t="n">
        <v>7</v>
      </c>
      <c r="B1328" s="2" t="n">
        <v>7801</v>
      </c>
      <c r="C1328" s="2" t="inlineStr">
        <is>
          <t>SEPARACAO</t>
        </is>
      </c>
      <c r="D1328" s="2" t="n">
        <v>5927234</v>
      </c>
      <c r="E1328" s="2" t="inlineStr">
        <is>
          <t>Wilbert Augustin</t>
        </is>
      </c>
      <c r="F1328" s="2" t="n">
        <v>4894</v>
      </c>
      <c r="G1328" s="2" t="n">
        <v>93.2</v>
      </c>
      <c r="H1328" s="2" t="n">
        <v>53</v>
      </c>
      <c r="I1328" s="2" t="n">
        <v>0</v>
      </c>
      <c r="J1328" s="2" t="inlineStr">
        <is>
          <t>GPA</t>
        </is>
      </c>
    </row>
    <row r="1329">
      <c r="A1329" s="2" t="n">
        <v>7</v>
      </c>
      <c r="B1329" s="2" t="n">
        <v>7801</v>
      </c>
      <c r="C1329" s="2" t="inlineStr">
        <is>
          <t>PUXADA RECEB</t>
        </is>
      </c>
      <c r="D1329" s="2" t="n">
        <v>592760</v>
      </c>
      <c r="E1329" s="2" t="inlineStr">
        <is>
          <t>Renato Lopes Da Rocha</t>
        </is>
      </c>
      <c r="F1329" s="2" t="n">
        <v>20</v>
      </c>
      <c r="G1329" s="2" t="n">
        <v>7.35</v>
      </c>
      <c r="H1329" s="2" t="n">
        <v>3</v>
      </c>
      <c r="I1329" s="2" t="n">
        <v>0</v>
      </c>
      <c r="J1329" s="2" t="inlineStr">
        <is>
          <t>GPA</t>
        </is>
      </c>
    </row>
    <row r="1330">
      <c r="A1330" s="2" t="n">
        <v>7</v>
      </c>
      <c r="B1330" s="2" t="n">
        <v>7801</v>
      </c>
      <c r="C1330" s="2" t="inlineStr">
        <is>
          <t>SEPARACAO</t>
        </is>
      </c>
      <c r="D1330" s="2" t="n">
        <v>5927820</v>
      </c>
      <c r="E1330" s="2" t="inlineStr">
        <is>
          <t>Alisson Rocha Vieira</t>
        </is>
      </c>
      <c r="F1330" s="2" t="n">
        <v>10270</v>
      </c>
      <c r="G1330" s="2" t="n">
        <v>160.59</v>
      </c>
      <c r="H1330" s="2" t="n">
        <v>64</v>
      </c>
      <c r="I1330" s="2" t="n">
        <v>0</v>
      </c>
      <c r="J1330" s="2" t="inlineStr">
        <is>
          <t>GPA</t>
        </is>
      </c>
    </row>
    <row r="1331">
      <c r="A1331" s="2" t="n">
        <v>7</v>
      </c>
      <c r="B1331" s="2" t="n">
        <v>7801</v>
      </c>
      <c r="C1331" s="2" t="inlineStr">
        <is>
          <t>CARREGAMENTO</t>
        </is>
      </c>
      <c r="D1331" s="2" t="n">
        <v>592865</v>
      </c>
      <c r="E1331" s="2" t="inlineStr">
        <is>
          <t>Leandro De Jesus Pereira</t>
        </is>
      </c>
      <c r="F1331" s="2" t="n">
        <v>430</v>
      </c>
      <c r="G1331" s="2" t="n">
        <v>57.03</v>
      </c>
      <c r="H1331" s="2" t="n">
        <v>8</v>
      </c>
      <c r="I1331" s="2" t="n">
        <v>0</v>
      </c>
      <c r="J1331" s="2" t="inlineStr">
        <is>
          <t>GPA</t>
        </is>
      </c>
    </row>
    <row r="1332">
      <c r="A1332" s="2" t="n">
        <v>7</v>
      </c>
      <c r="B1332" s="2" t="n">
        <v>7801</v>
      </c>
      <c r="C1332" s="2" t="inlineStr">
        <is>
          <t>SEPARACAO</t>
        </is>
      </c>
      <c r="D1332" s="2" t="n">
        <v>5929288</v>
      </c>
      <c r="E1332" s="2" t="inlineStr">
        <is>
          <t>Pedro Henrique Ferreira Da Silva</t>
        </is>
      </c>
      <c r="F1332" s="2" t="n">
        <v>7347</v>
      </c>
      <c r="G1332" s="2" t="n">
        <v>108.04</v>
      </c>
      <c r="H1332" s="2" t="n">
        <v>68</v>
      </c>
      <c r="I1332" s="2" t="n">
        <v>0</v>
      </c>
      <c r="J1332" s="2" t="inlineStr">
        <is>
          <t>GPA</t>
        </is>
      </c>
    </row>
    <row r="1333">
      <c r="A1333" s="2" t="n">
        <v>7</v>
      </c>
      <c r="B1333" s="2" t="n">
        <v>7801</v>
      </c>
      <c r="C1333" s="2" t="inlineStr">
        <is>
          <t>SEPARACAO</t>
        </is>
      </c>
      <c r="D1333" s="2" t="n">
        <v>5929989</v>
      </c>
      <c r="E1333" s="2" t="inlineStr">
        <is>
          <t>Deniel Lucas Matos Da Silva</t>
        </is>
      </c>
      <c r="F1333" s="2" t="n">
        <v>12891</v>
      </c>
      <c r="G1333" s="2" t="n">
        <v>164.99</v>
      </c>
      <c r="H1333" s="2" t="n">
        <v>78</v>
      </c>
      <c r="I1333" s="2" t="n">
        <v>0</v>
      </c>
      <c r="J1333" s="2" t="inlineStr">
        <is>
          <t>GPA</t>
        </is>
      </c>
    </row>
    <row r="1334">
      <c r="A1334" s="2" t="n">
        <v>7</v>
      </c>
      <c r="B1334" s="2" t="n">
        <v>7801</v>
      </c>
      <c r="C1334" s="2" t="inlineStr">
        <is>
          <t>PUXADA RECEB</t>
        </is>
      </c>
      <c r="D1334" s="2" t="n">
        <v>5931487</v>
      </c>
      <c r="E1334" s="2" t="inlineStr">
        <is>
          <t>Pedro Henrique Barbosa Da Silva</t>
        </is>
      </c>
      <c r="F1334" s="2" t="n">
        <v>2</v>
      </c>
      <c r="G1334" s="2" t="n">
        <v>3.53</v>
      </c>
      <c r="H1334" s="2" t="n">
        <v>1</v>
      </c>
      <c r="I1334" s="2" t="n">
        <v>0</v>
      </c>
      <c r="J1334" s="2" t="inlineStr">
        <is>
          <t>GPA</t>
        </is>
      </c>
    </row>
    <row r="1335">
      <c r="A1335" s="2" t="n">
        <v>7</v>
      </c>
      <c r="B1335" s="2" t="n">
        <v>7801</v>
      </c>
      <c r="C1335" s="2" t="inlineStr">
        <is>
          <t>SEPARACAO</t>
        </is>
      </c>
      <c r="D1335" s="2" t="n">
        <v>5931487</v>
      </c>
      <c r="E1335" s="2" t="inlineStr">
        <is>
          <t>Pedro Henrique Barbosa Da Silva</t>
        </is>
      </c>
      <c r="F1335" s="2" t="n">
        <v>244</v>
      </c>
      <c r="G1335" s="2" t="n">
        <v>3.58</v>
      </c>
      <c r="H1335" s="2" t="n">
        <v>68</v>
      </c>
      <c r="I1335" s="2" t="n">
        <v>0</v>
      </c>
      <c r="J1335" s="2" t="inlineStr">
        <is>
          <t>GPA</t>
        </is>
      </c>
    </row>
    <row r="1336">
      <c r="A1336" s="2" t="n">
        <v>7</v>
      </c>
      <c r="B1336" s="2" t="n">
        <v>7801</v>
      </c>
      <c r="C1336" s="2" t="inlineStr">
        <is>
          <t>SEPARACAO</t>
        </is>
      </c>
      <c r="D1336" s="2" t="n">
        <v>5937671</v>
      </c>
      <c r="E1336" s="2" t="inlineStr">
        <is>
          <t>Andre Reis Da Mata Rodrigues</t>
        </is>
      </c>
      <c r="F1336" s="2" t="n">
        <v>13254</v>
      </c>
      <c r="G1336" s="2" t="n">
        <v>164.05</v>
      </c>
      <c r="H1336" s="2" t="n">
        <v>81</v>
      </c>
      <c r="I1336" s="2" t="n">
        <v>0</v>
      </c>
      <c r="J1336" s="2" t="inlineStr">
        <is>
          <t>GPA</t>
        </is>
      </c>
    </row>
    <row r="1337">
      <c r="A1337" s="2" t="n">
        <v>7</v>
      </c>
      <c r="B1337" s="2" t="n">
        <v>7801</v>
      </c>
      <c r="C1337" s="2" t="inlineStr">
        <is>
          <t>SEPARACAO</t>
        </is>
      </c>
      <c r="D1337" s="2" t="n">
        <v>5939003</v>
      </c>
      <c r="E1337" s="2" t="inlineStr">
        <is>
          <t>Gisele Sabino Candido Silva</t>
        </is>
      </c>
      <c r="F1337" s="2" t="n">
        <v>8699</v>
      </c>
      <c r="G1337" s="2" t="n">
        <v>166.19</v>
      </c>
      <c r="H1337" s="2" t="n">
        <v>52</v>
      </c>
      <c r="I1337" s="2" t="n">
        <v>0</v>
      </c>
      <c r="J1337" s="2" t="inlineStr">
        <is>
          <t>GPA</t>
        </is>
      </c>
    </row>
    <row r="1338">
      <c r="A1338" s="2" t="n">
        <v>7</v>
      </c>
      <c r="B1338" s="2" t="n">
        <v>7801</v>
      </c>
      <c r="C1338" s="2" t="inlineStr">
        <is>
          <t>PUXADA RECEB</t>
        </is>
      </c>
      <c r="D1338" s="2" t="n">
        <v>5945259</v>
      </c>
      <c r="E1338" s="2" t="inlineStr">
        <is>
          <t>Matheus Bittencourt Santos</t>
        </is>
      </c>
      <c r="F1338" s="2" t="n">
        <v>6</v>
      </c>
      <c r="G1338" s="2" t="n">
        <v>12.65</v>
      </c>
      <c r="H1338" s="2" t="n">
        <v>0</v>
      </c>
      <c r="I1338" s="2" t="n">
        <v>0</v>
      </c>
      <c r="J1338" s="2" t="inlineStr">
        <is>
          <t>GPA</t>
        </is>
      </c>
    </row>
    <row r="1339">
      <c r="A1339" s="2" t="n">
        <v>7</v>
      </c>
      <c r="B1339" s="2" t="n">
        <v>7801</v>
      </c>
      <c r="C1339" s="2" t="inlineStr">
        <is>
          <t>SEPARACAO</t>
        </is>
      </c>
      <c r="D1339" s="2" t="n">
        <v>5945259</v>
      </c>
      <c r="E1339" s="2" t="inlineStr">
        <is>
          <t>Matheus Bittencourt Santos</t>
        </is>
      </c>
      <c r="F1339" s="2" t="n">
        <v>128</v>
      </c>
      <c r="G1339" s="2" t="n">
        <v>4.77</v>
      </c>
      <c r="H1339" s="2" t="n">
        <v>27</v>
      </c>
      <c r="I1339" s="2" t="n">
        <v>0</v>
      </c>
      <c r="J1339" s="2" t="inlineStr">
        <is>
          <t>GPA</t>
        </is>
      </c>
    </row>
    <row r="1340">
      <c r="A1340" s="2" t="n">
        <v>7</v>
      </c>
      <c r="B1340" s="2" t="n">
        <v>7801</v>
      </c>
      <c r="C1340" s="2" t="inlineStr">
        <is>
          <t>CARREGAMENTO</t>
        </is>
      </c>
      <c r="D1340" s="2" t="n">
        <v>5945933</v>
      </c>
      <c r="E1340" s="2" t="inlineStr">
        <is>
          <t>Jair De Franca Souza Junior</t>
        </is>
      </c>
      <c r="F1340" s="2" t="n">
        <v>94</v>
      </c>
      <c r="G1340" s="2" t="n">
        <v>4.14</v>
      </c>
      <c r="H1340" s="2" t="n">
        <v>23</v>
      </c>
      <c r="I1340" s="2" t="n">
        <v>0</v>
      </c>
      <c r="J1340" s="2" t="inlineStr">
        <is>
          <t>GPA</t>
        </is>
      </c>
    </row>
    <row r="1341">
      <c r="A1341" s="2" t="n">
        <v>7</v>
      </c>
      <c r="B1341" s="2" t="n">
        <v>7801</v>
      </c>
      <c r="C1341" s="2" t="inlineStr">
        <is>
          <t>PUXADA RECEB</t>
        </is>
      </c>
      <c r="D1341" s="2" t="n">
        <v>5945933</v>
      </c>
      <c r="E1341" s="2" t="inlineStr">
        <is>
          <t>Jair De Franca Souza Junior</t>
        </is>
      </c>
      <c r="F1341" s="2" t="n">
        <v>1</v>
      </c>
      <c r="G1341" s="2" t="n">
        <v>2.45</v>
      </c>
      <c r="H1341" s="2" t="n">
        <v>0</v>
      </c>
      <c r="I1341" s="2" t="n">
        <v>0</v>
      </c>
      <c r="J1341" s="2" t="inlineStr">
        <is>
          <t>GPA</t>
        </is>
      </c>
    </row>
    <row r="1342">
      <c r="A1342" s="2" t="n">
        <v>7</v>
      </c>
      <c r="B1342" s="2" t="n">
        <v>7801</v>
      </c>
      <c r="C1342" s="2" t="inlineStr">
        <is>
          <t>SEPARACAO</t>
        </is>
      </c>
      <c r="D1342" s="2" t="n">
        <v>5945933</v>
      </c>
      <c r="E1342" s="2" t="inlineStr">
        <is>
          <t>Jair De Franca Souza Junior</t>
        </is>
      </c>
      <c r="F1342" s="2" t="n">
        <v>474</v>
      </c>
      <c r="G1342" s="2" t="n">
        <v>6.26</v>
      </c>
      <c r="H1342" s="2" t="n">
        <v>76</v>
      </c>
      <c r="I1342" s="2" t="n">
        <v>0</v>
      </c>
      <c r="J1342" s="2" t="inlineStr">
        <is>
          <t>GPA</t>
        </is>
      </c>
    </row>
    <row r="1343">
      <c r="A1343" s="2" t="n">
        <v>7</v>
      </c>
      <c r="B1343" s="2" t="n">
        <v>7801</v>
      </c>
      <c r="C1343" s="2" t="inlineStr">
        <is>
          <t>SEPARACAO</t>
        </is>
      </c>
      <c r="D1343" s="2" t="n">
        <v>5946948</v>
      </c>
      <c r="E1343" s="2" t="inlineStr">
        <is>
          <t>Dumel Louis Jacques</t>
        </is>
      </c>
      <c r="F1343" s="2" t="n">
        <v>15213</v>
      </c>
      <c r="G1343" s="2" t="n">
        <v>199.7</v>
      </c>
      <c r="H1343" s="2" t="n">
        <v>76</v>
      </c>
      <c r="I1343" s="2" t="n">
        <v>0</v>
      </c>
      <c r="J1343" s="2" t="inlineStr">
        <is>
          <t>GPA</t>
        </is>
      </c>
    </row>
    <row r="1344">
      <c r="A1344" s="2" t="n">
        <v>7</v>
      </c>
      <c r="B1344" s="2" t="n">
        <v>7801</v>
      </c>
      <c r="C1344" s="2" t="inlineStr">
        <is>
          <t>SEPARACAO</t>
        </is>
      </c>
      <c r="D1344" s="2" t="n">
        <v>5954231</v>
      </c>
      <c r="E1344" s="2" t="inlineStr">
        <is>
          <t>Kayke Reis Lima</t>
        </is>
      </c>
      <c r="F1344" s="2" t="n">
        <v>2250</v>
      </c>
      <c r="G1344" s="2" t="n">
        <v>41.15</v>
      </c>
      <c r="H1344" s="2" t="n">
        <v>55</v>
      </c>
      <c r="I1344" s="2" t="n">
        <v>0</v>
      </c>
      <c r="J1344" s="2" t="inlineStr">
        <is>
          <t>GPA</t>
        </is>
      </c>
    </row>
    <row r="1345">
      <c r="A1345" s="2" t="n">
        <v>7</v>
      </c>
      <c r="B1345" s="2" t="n">
        <v>7801</v>
      </c>
      <c r="C1345" s="2" t="inlineStr">
        <is>
          <t>PUXADA RECEB</t>
        </is>
      </c>
      <c r="D1345" s="2" t="n">
        <v>5957699</v>
      </c>
      <c r="E1345" s="2" t="inlineStr">
        <is>
          <t>Erick Nascimento De Oliveira</t>
        </is>
      </c>
      <c r="F1345" s="2" t="n">
        <v>9</v>
      </c>
      <c r="G1345" s="2" t="n">
        <v>3.36</v>
      </c>
      <c r="H1345" s="2" t="n">
        <v>3</v>
      </c>
      <c r="I1345" s="2" t="n">
        <v>0</v>
      </c>
      <c r="J1345" s="2" t="inlineStr">
        <is>
          <t>GPA</t>
        </is>
      </c>
    </row>
    <row r="1346">
      <c r="A1346" s="2" t="n">
        <v>7</v>
      </c>
      <c r="B1346" s="2" t="n">
        <v>7801</v>
      </c>
      <c r="C1346" s="2" t="inlineStr">
        <is>
          <t>SEPARACAO</t>
        </is>
      </c>
      <c r="D1346" s="2" t="n">
        <v>5957699</v>
      </c>
      <c r="E1346" s="2" t="inlineStr">
        <is>
          <t>Erick Nascimento De Oliveira</t>
        </is>
      </c>
      <c r="F1346" s="2" t="n">
        <v>7897</v>
      </c>
      <c r="G1346" s="2" t="n">
        <v>146.49</v>
      </c>
      <c r="H1346" s="2" t="n">
        <v>54</v>
      </c>
      <c r="I1346" s="2" t="n">
        <v>0</v>
      </c>
      <c r="J1346" s="2" t="inlineStr">
        <is>
          <t>GPA</t>
        </is>
      </c>
    </row>
    <row r="1347">
      <c r="A1347" s="2" t="n">
        <v>7</v>
      </c>
      <c r="B1347" s="2" t="n">
        <v>7801</v>
      </c>
      <c r="C1347" s="2" t="inlineStr">
        <is>
          <t>SEPARACAO</t>
        </is>
      </c>
      <c r="D1347" s="2" t="n">
        <v>5957702</v>
      </c>
      <c r="E1347" s="2" t="inlineStr">
        <is>
          <t>Sandra Caseus</t>
        </is>
      </c>
      <c r="F1347" s="2" t="n">
        <v>11968</v>
      </c>
      <c r="G1347" s="2" t="n">
        <v>162.19</v>
      </c>
      <c r="H1347" s="2" t="n">
        <v>74</v>
      </c>
      <c r="I1347" s="2" t="n">
        <v>0</v>
      </c>
      <c r="J1347" s="2" t="inlineStr">
        <is>
          <t>GPA</t>
        </is>
      </c>
    </row>
    <row r="1348">
      <c r="A1348" s="2" t="n">
        <v>7</v>
      </c>
      <c r="B1348" s="2" t="n">
        <v>7801</v>
      </c>
      <c r="C1348" s="2" t="inlineStr">
        <is>
          <t>SEPARACAO</t>
        </is>
      </c>
      <c r="D1348" s="2" t="n">
        <v>5957761</v>
      </c>
      <c r="E1348" s="2" t="inlineStr">
        <is>
          <t>Fernanda Ribeiro Marques</t>
        </is>
      </c>
      <c r="F1348" s="2" t="n">
        <v>9943</v>
      </c>
      <c r="G1348" s="2" t="n">
        <v>170.18</v>
      </c>
      <c r="H1348" s="2" t="n">
        <v>58</v>
      </c>
      <c r="I1348" s="2" t="n">
        <v>0</v>
      </c>
      <c r="J1348" s="2" t="inlineStr">
        <is>
          <t>GPA</t>
        </is>
      </c>
    </row>
    <row r="1349">
      <c r="A1349" s="2" t="n">
        <v>7</v>
      </c>
      <c r="B1349" s="2" t="n">
        <v>7801</v>
      </c>
      <c r="C1349" s="2" t="inlineStr">
        <is>
          <t>CARREGAMENTO</t>
        </is>
      </c>
      <c r="D1349" s="2" t="n">
        <v>5958067</v>
      </c>
      <c r="E1349" s="2" t="inlineStr">
        <is>
          <t>Elizandra Dos Santos Feitoza</t>
        </is>
      </c>
      <c r="F1349" s="2" t="n">
        <v>568</v>
      </c>
      <c r="G1349" s="2" t="n">
        <v>37.13</v>
      </c>
      <c r="H1349" s="2" t="n">
        <v>15</v>
      </c>
      <c r="I1349" s="2" t="n">
        <v>0</v>
      </c>
      <c r="J1349" s="2" t="inlineStr">
        <is>
          <t>GPA</t>
        </is>
      </c>
    </row>
    <row r="1350">
      <c r="A1350" s="2" t="n">
        <v>7</v>
      </c>
      <c r="B1350" s="2" t="n">
        <v>7801</v>
      </c>
      <c r="C1350" s="2" t="inlineStr">
        <is>
          <t>SEPARACAO</t>
        </is>
      </c>
      <c r="D1350" s="2" t="n">
        <v>5958067</v>
      </c>
      <c r="E1350" s="2" t="inlineStr">
        <is>
          <t>Elizandra Dos Santos Feitoza</t>
        </is>
      </c>
      <c r="F1350" s="2" t="n">
        <v>417</v>
      </c>
      <c r="G1350" s="2" t="n">
        <v>2.52</v>
      </c>
      <c r="H1350" s="2" t="n">
        <v>165</v>
      </c>
      <c r="I1350" s="2" t="n">
        <v>0</v>
      </c>
      <c r="J1350" s="2" t="inlineStr">
        <is>
          <t>GPA</t>
        </is>
      </c>
    </row>
    <row r="1351">
      <c r="A1351" s="2" t="n">
        <v>7</v>
      </c>
      <c r="B1351" s="2" t="n">
        <v>7801</v>
      </c>
      <c r="C1351" s="2" t="inlineStr">
        <is>
          <t>SEPARACAO</t>
        </is>
      </c>
      <c r="D1351" s="2" t="n">
        <v>5958083</v>
      </c>
      <c r="E1351" s="2" t="inlineStr">
        <is>
          <t>Lovelie Alphonse</t>
        </is>
      </c>
      <c r="F1351" s="2" t="n">
        <v>35</v>
      </c>
      <c r="G1351" s="2" t="n">
        <v>2.62</v>
      </c>
      <c r="H1351" s="2" t="n">
        <v>13</v>
      </c>
      <c r="I1351" s="2" t="n">
        <v>0</v>
      </c>
      <c r="J1351" s="2" t="inlineStr">
        <is>
          <t>GPA</t>
        </is>
      </c>
    </row>
    <row r="1352">
      <c r="A1352" s="2" t="n">
        <v>7</v>
      </c>
      <c r="B1352" s="2" t="n">
        <v>7801</v>
      </c>
      <c r="C1352" s="2" t="inlineStr">
        <is>
          <t>SEPARACAO</t>
        </is>
      </c>
      <c r="D1352" s="2" t="n">
        <v>5958946</v>
      </c>
      <c r="E1352" s="2" t="inlineStr">
        <is>
          <t>Igor Gabriel Franca Da Silva</t>
        </is>
      </c>
      <c r="F1352" s="2" t="n">
        <v>922</v>
      </c>
      <c r="G1352" s="2" t="n">
        <v>27.45</v>
      </c>
      <c r="H1352" s="2" t="n">
        <v>34</v>
      </c>
      <c r="I1352" s="2" t="n">
        <v>0</v>
      </c>
      <c r="J1352" s="2" t="inlineStr">
        <is>
          <t>GPA</t>
        </is>
      </c>
    </row>
    <row r="1353">
      <c r="A1353" s="2" t="n">
        <v>7</v>
      </c>
      <c r="B1353" s="2" t="n">
        <v>7801</v>
      </c>
      <c r="C1353" s="2" t="inlineStr">
        <is>
          <t>SEPARACAO</t>
        </is>
      </c>
      <c r="D1353" s="2" t="n">
        <v>5962722</v>
      </c>
      <c r="E1353" s="2" t="inlineStr">
        <is>
          <t>Vitor De Proenca Santos</t>
        </is>
      </c>
      <c r="F1353" s="2" t="n">
        <v>77</v>
      </c>
      <c r="G1353" s="2" t="n">
        <v>1.98</v>
      </c>
      <c r="H1353" s="2" t="n">
        <v>39</v>
      </c>
      <c r="I1353" s="2" t="n">
        <v>0</v>
      </c>
      <c r="J1353" s="2" t="inlineStr">
        <is>
          <t>GPA</t>
        </is>
      </c>
    </row>
    <row r="1354">
      <c r="A1354" s="2" t="n">
        <v>7</v>
      </c>
      <c r="B1354" s="2" t="n">
        <v>7801</v>
      </c>
      <c r="C1354" s="2" t="inlineStr">
        <is>
          <t>SEPARACAO</t>
        </is>
      </c>
      <c r="D1354" s="2" t="n">
        <v>5964407</v>
      </c>
      <c r="E1354" s="2" t="inlineStr">
        <is>
          <t>Carlos Henrique Bernardes Da Silva</t>
        </is>
      </c>
      <c r="F1354" s="2" t="n">
        <v>67</v>
      </c>
      <c r="G1354" s="2" t="n">
        <v>4.03</v>
      </c>
      <c r="H1354" s="2" t="n">
        <v>17</v>
      </c>
      <c r="I1354" s="2" t="n">
        <v>0</v>
      </c>
      <c r="J1354" s="2" t="inlineStr">
        <is>
          <t>GPA</t>
        </is>
      </c>
    </row>
    <row r="1355">
      <c r="A1355" s="2" t="n">
        <v>7</v>
      </c>
      <c r="B1355" s="2" t="n">
        <v>7801</v>
      </c>
      <c r="C1355" s="2" t="inlineStr">
        <is>
          <t>SEPARACAO</t>
        </is>
      </c>
      <c r="D1355" s="2" t="n">
        <v>5964890</v>
      </c>
      <c r="E1355" s="2" t="inlineStr">
        <is>
          <t>Fellipe Miguel Guimaraes Mauad</t>
        </is>
      </c>
      <c r="F1355" s="2" t="n">
        <v>992</v>
      </c>
      <c r="G1355" s="2" t="n">
        <v>22.71</v>
      </c>
      <c r="H1355" s="2" t="n">
        <v>44</v>
      </c>
      <c r="I1355" s="2" t="n">
        <v>0</v>
      </c>
      <c r="J1355" s="2" t="inlineStr">
        <is>
          <t>GPA</t>
        </is>
      </c>
    </row>
    <row r="1356">
      <c r="A1356" s="2" t="n">
        <v>7</v>
      </c>
      <c r="B1356" s="2" t="n">
        <v>7801</v>
      </c>
      <c r="C1356" s="2" t="inlineStr">
        <is>
          <t>SEPARACAO</t>
        </is>
      </c>
      <c r="D1356" s="2" t="n">
        <v>5968240</v>
      </c>
      <c r="E1356" s="2" t="inlineStr">
        <is>
          <t>Jailton Hercilio Da Silva</t>
        </is>
      </c>
      <c r="F1356" s="2" t="n">
        <v>12781</v>
      </c>
      <c r="G1356" s="2" t="n">
        <v>154.9</v>
      </c>
      <c r="H1356" s="2" t="n">
        <v>83</v>
      </c>
      <c r="I1356" s="2" t="n">
        <v>0</v>
      </c>
      <c r="J1356" s="2" t="inlineStr">
        <is>
          <t>GPA</t>
        </is>
      </c>
    </row>
    <row r="1357">
      <c r="A1357" s="2" t="n">
        <v>7</v>
      </c>
      <c r="B1357" s="2" t="n">
        <v>7801</v>
      </c>
      <c r="C1357" s="2" t="inlineStr">
        <is>
          <t>SEPARACAO</t>
        </is>
      </c>
      <c r="D1357" s="2" t="n">
        <v>5968364</v>
      </c>
      <c r="E1357" s="2" t="inlineStr">
        <is>
          <t>Kaue Fernando Hodato Lima Da Silva</t>
        </is>
      </c>
      <c r="F1357" s="2" t="n">
        <v>346</v>
      </c>
      <c r="G1357" s="2" t="n">
        <v>6.16</v>
      </c>
      <c r="H1357" s="2" t="n">
        <v>56</v>
      </c>
      <c r="I1357" s="2" t="n">
        <v>0</v>
      </c>
      <c r="J1357" s="2" t="inlineStr">
        <is>
          <t>GPA</t>
        </is>
      </c>
    </row>
    <row r="1358">
      <c r="A1358" s="2" t="n">
        <v>7</v>
      </c>
      <c r="B1358" s="2" t="n">
        <v>7801</v>
      </c>
      <c r="C1358" s="2" t="inlineStr">
        <is>
          <t>SEPARACAO</t>
        </is>
      </c>
      <c r="D1358" s="2" t="n">
        <v>5968372</v>
      </c>
      <c r="E1358" s="2" t="inlineStr">
        <is>
          <t>Reginaldo Da Conceicao Souza</t>
        </is>
      </c>
      <c r="F1358" s="2" t="n">
        <v>9937</v>
      </c>
      <c r="G1358" s="2" t="n">
        <v>123.41</v>
      </c>
      <c r="H1358" s="2" t="n">
        <v>81</v>
      </c>
      <c r="I1358" s="2" t="n">
        <v>0</v>
      </c>
      <c r="J1358" s="2" t="inlineStr">
        <is>
          <t>GPA</t>
        </is>
      </c>
    </row>
    <row r="1359">
      <c r="A1359" s="2" t="n">
        <v>7</v>
      </c>
      <c r="B1359" s="2" t="n">
        <v>7801</v>
      </c>
      <c r="C1359" s="2" t="inlineStr">
        <is>
          <t>SEPARACAO</t>
        </is>
      </c>
      <c r="D1359" s="2" t="n">
        <v>5968380</v>
      </c>
      <c r="E1359" s="2" t="inlineStr">
        <is>
          <t>Edvan Nascimento Silva</t>
        </is>
      </c>
      <c r="F1359" s="2" t="n">
        <v>9752</v>
      </c>
      <c r="G1359" s="2" t="n">
        <v>157.92</v>
      </c>
      <c r="H1359" s="2" t="n">
        <v>62</v>
      </c>
      <c r="I1359" s="2" t="n">
        <v>0</v>
      </c>
      <c r="J1359" s="2" t="inlineStr">
        <is>
          <t>GPA</t>
        </is>
      </c>
    </row>
    <row r="1360">
      <c r="A1360" s="2" t="n">
        <v>7</v>
      </c>
      <c r="B1360" s="2" t="n">
        <v>7801</v>
      </c>
      <c r="C1360" s="2" t="inlineStr">
        <is>
          <t>SEPARACAO</t>
        </is>
      </c>
      <c r="D1360" s="2" t="n">
        <v>5968569</v>
      </c>
      <c r="E1360" s="2" t="inlineStr">
        <is>
          <t>Bruno Dos Santos Souza</t>
        </is>
      </c>
      <c r="F1360" s="2" t="n">
        <v>12201</v>
      </c>
      <c r="G1360" s="2" t="n">
        <v>159.28</v>
      </c>
      <c r="H1360" s="2" t="n">
        <v>77</v>
      </c>
      <c r="I1360" s="2" t="n">
        <v>0</v>
      </c>
      <c r="J1360" s="2" t="inlineStr">
        <is>
          <t>GPA</t>
        </is>
      </c>
    </row>
    <row r="1361">
      <c r="A1361" s="2" t="n">
        <v>7</v>
      </c>
      <c r="B1361" s="2" t="n">
        <v>7801</v>
      </c>
      <c r="C1361" s="2" t="inlineStr">
        <is>
          <t>SEPARACAO</t>
        </is>
      </c>
      <c r="D1361" s="2" t="n">
        <v>5968887</v>
      </c>
      <c r="E1361" s="2" t="inlineStr">
        <is>
          <t>Wesley Nascimento Cardoso</t>
        </is>
      </c>
      <c r="F1361" s="2" t="n">
        <v>7731</v>
      </c>
      <c r="G1361" s="2" t="n">
        <v>110.62</v>
      </c>
      <c r="H1361" s="2" t="n">
        <v>70</v>
      </c>
      <c r="I1361" s="2" t="n">
        <v>0</v>
      </c>
      <c r="J1361" s="2" t="inlineStr">
        <is>
          <t>GPA</t>
        </is>
      </c>
    </row>
    <row r="1362">
      <c r="A1362" s="2" t="n">
        <v>7</v>
      </c>
      <c r="B1362" s="2" t="n">
        <v>7801</v>
      </c>
      <c r="C1362" s="2" t="inlineStr">
        <is>
          <t>SEPARACAO</t>
        </is>
      </c>
      <c r="D1362" s="2" t="n">
        <v>5971438</v>
      </c>
      <c r="E1362" s="2" t="inlineStr">
        <is>
          <t>Ana Claudia De Lima</t>
        </is>
      </c>
      <c r="F1362" s="2" t="n">
        <v>9136</v>
      </c>
      <c r="G1362" s="2" t="n">
        <v>163.61</v>
      </c>
      <c r="H1362" s="2" t="n">
        <v>56</v>
      </c>
      <c r="I1362" s="2" t="n">
        <v>0</v>
      </c>
      <c r="J1362" s="2" t="inlineStr">
        <is>
          <t>GPA</t>
        </is>
      </c>
    </row>
    <row r="1363">
      <c r="A1363" s="2" t="n">
        <v>7</v>
      </c>
      <c r="B1363" s="2" t="n">
        <v>7801</v>
      </c>
      <c r="C1363" s="2" t="inlineStr">
        <is>
          <t>SEPARACAO</t>
        </is>
      </c>
      <c r="D1363" s="2" t="n">
        <v>5971470</v>
      </c>
      <c r="E1363" s="2" t="inlineStr">
        <is>
          <t>Fernando Magalhaes</t>
        </is>
      </c>
      <c r="F1363" s="2" t="n">
        <v>8123</v>
      </c>
      <c r="G1363" s="2" t="n">
        <v>110.71</v>
      </c>
      <c r="H1363" s="2" t="n">
        <v>73</v>
      </c>
      <c r="I1363" s="2" t="n">
        <v>0</v>
      </c>
      <c r="J1363" s="2" t="inlineStr">
        <is>
          <t>GPA</t>
        </is>
      </c>
    </row>
    <row r="1364">
      <c r="A1364" s="2" t="n">
        <v>7</v>
      </c>
      <c r="B1364" s="2" t="n">
        <v>7801</v>
      </c>
      <c r="C1364" s="2" t="inlineStr">
        <is>
          <t>SEPARACAO</t>
        </is>
      </c>
      <c r="D1364" s="2" t="n">
        <v>5974054</v>
      </c>
      <c r="E1364" s="2" t="inlineStr">
        <is>
          <t>Larissa Fernanda Alves Rodrigues</t>
        </is>
      </c>
      <c r="F1364" s="2" t="n">
        <v>9944</v>
      </c>
      <c r="G1364" s="2" t="n">
        <v>170.15</v>
      </c>
      <c r="H1364" s="2" t="n">
        <v>58</v>
      </c>
      <c r="I1364" s="2" t="n">
        <v>0</v>
      </c>
      <c r="J1364" s="2" t="inlineStr">
        <is>
          <t>GPA</t>
        </is>
      </c>
    </row>
    <row r="1365">
      <c r="A1365" s="2" t="n">
        <v>7</v>
      </c>
      <c r="B1365" s="2" t="n">
        <v>7801</v>
      </c>
      <c r="C1365" s="2" t="inlineStr">
        <is>
          <t>SEPARACAO</t>
        </is>
      </c>
      <c r="D1365" s="2" t="n">
        <v>5974356</v>
      </c>
      <c r="E1365" s="2" t="inlineStr">
        <is>
          <t>Antonia Luiza Morais De Aguiar</t>
        </is>
      </c>
      <c r="F1365" s="2" t="n">
        <v>8077</v>
      </c>
      <c r="G1365" s="2" t="n">
        <v>134.66</v>
      </c>
      <c r="H1365" s="2" t="n">
        <v>60</v>
      </c>
      <c r="I1365" s="2" t="n">
        <v>0</v>
      </c>
      <c r="J1365" s="2" t="inlineStr">
        <is>
          <t>GPA</t>
        </is>
      </c>
    </row>
    <row r="1366">
      <c r="A1366" s="2" t="n">
        <v>7</v>
      </c>
      <c r="B1366" s="2" t="n">
        <v>7801</v>
      </c>
      <c r="C1366" s="2" t="inlineStr">
        <is>
          <t>SEPARACAO</t>
        </is>
      </c>
      <c r="D1366" s="2" t="n">
        <v>5974623</v>
      </c>
      <c r="E1366" s="2" t="inlineStr">
        <is>
          <t>Marcos Aurelio Monteiro Godinho</t>
        </is>
      </c>
      <c r="F1366" s="2" t="n">
        <v>1891</v>
      </c>
      <c r="G1366" s="2" t="n">
        <v>69.33</v>
      </c>
      <c r="H1366" s="2" t="n">
        <v>27</v>
      </c>
      <c r="I1366" s="2" t="n">
        <v>0</v>
      </c>
      <c r="J1366" s="2" t="inlineStr">
        <is>
          <t>GPA</t>
        </is>
      </c>
    </row>
    <row r="1367">
      <c r="A1367" s="2" t="n">
        <v>7</v>
      </c>
      <c r="B1367" s="2" t="n">
        <v>7801</v>
      </c>
      <c r="C1367" s="2" t="inlineStr">
        <is>
          <t>SEPARACAO</t>
        </is>
      </c>
      <c r="D1367" s="2" t="n">
        <v>5977584</v>
      </c>
      <c r="E1367" s="2" t="inlineStr">
        <is>
          <t>Ramon Goncalves Silva</t>
        </is>
      </c>
      <c r="F1367" s="2" t="n">
        <v>8776</v>
      </c>
      <c r="G1367" s="2" t="n">
        <v>128.05</v>
      </c>
      <c r="H1367" s="2" t="n">
        <v>69</v>
      </c>
      <c r="I1367" s="2" t="n">
        <v>0</v>
      </c>
      <c r="J1367" s="2" t="inlineStr">
        <is>
          <t>GPA</t>
        </is>
      </c>
    </row>
    <row r="1368">
      <c r="A1368" s="2" t="n">
        <v>7</v>
      </c>
      <c r="B1368" s="2" t="n">
        <v>7801</v>
      </c>
      <c r="C1368" s="2" t="inlineStr">
        <is>
          <t>SEPARACAO</t>
        </is>
      </c>
      <c r="D1368" s="2" t="n">
        <v>5978572</v>
      </c>
      <c r="E1368" s="2" t="inlineStr">
        <is>
          <t>Matheus Henrique Barbosa Santos</t>
        </is>
      </c>
      <c r="F1368" s="2" t="n">
        <v>4443</v>
      </c>
      <c r="G1368" s="2" t="n">
        <v>110.09</v>
      </c>
      <c r="H1368" s="2" t="n">
        <v>40</v>
      </c>
      <c r="I1368" s="2" t="n">
        <v>0</v>
      </c>
      <c r="J1368" s="2" t="inlineStr">
        <is>
          <t>GPA</t>
        </is>
      </c>
    </row>
    <row r="1369">
      <c r="A1369" s="2" t="n">
        <v>7</v>
      </c>
      <c r="B1369" s="2" t="n">
        <v>7801</v>
      </c>
      <c r="C1369" s="2" t="inlineStr">
        <is>
          <t>SEPARACAO</t>
        </is>
      </c>
      <c r="D1369" s="2" t="n">
        <v>5980119</v>
      </c>
      <c r="E1369" s="2" t="inlineStr">
        <is>
          <t>Pablo Henrique Oliveira De Jesus</t>
        </is>
      </c>
      <c r="F1369" s="2" t="n">
        <v>5230</v>
      </c>
      <c r="G1369" s="2" t="n">
        <v>137.03</v>
      </c>
      <c r="H1369" s="2" t="n">
        <v>38</v>
      </c>
      <c r="I1369" s="2" t="n">
        <v>0</v>
      </c>
      <c r="J1369" s="2" t="inlineStr">
        <is>
          <t>GPA</t>
        </is>
      </c>
    </row>
    <row r="1370">
      <c r="A1370" s="2" t="n">
        <v>7</v>
      </c>
      <c r="B1370" s="2" t="n">
        <v>7801</v>
      </c>
      <c r="C1370" s="2" t="inlineStr">
        <is>
          <t>SEPARACAO</t>
        </is>
      </c>
      <c r="D1370" s="2" t="n">
        <v>5980313</v>
      </c>
      <c r="E1370" s="2" t="inlineStr">
        <is>
          <t>Gabriela Da Silva Diniz</t>
        </is>
      </c>
      <c r="F1370" s="2" t="n">
        <v>4396</v>
      </c>
      <c r="G1370" s="2" t="n">
        <v>60.15</v>
      </c>
      <c r="H1370" s="2" t="n">
        <v>73</v>
      </c>
      <c r="I1370" s="2" t="n">
        <v>0</v>
      </c>
      <c r="J1370" s="2" t="inlineStr">
        <is>
          <t>GPA</t>
        </is>
      </c>
    </row>
    <row r="1371">
      <c r="A1371" s="2" t="n">
        <v>7</v>
      </c>
      <c r="B1371" s="2" t="n">
        <v>7801</v>
      </c>
      <c r="C1371" s="2" t="inlineStr">
        <is>
          <t>SEPARACAO</t>
        </is>
      </c>
      <c r="D1371" s="2" t="n">
        <v>5981395</v>
      </c>
      <c r="E1371" s="2" t="inlineStr">
        <is>
          <t>Nathan De Almeida</t>
        </is>
      </c>
      <c r="F1371" s="2" t="n">
        <v>1945</v>
      </c>
      <c r="G1371" s="2" t="n">
        <v>41.06</v>
      </c>
      <c r="H1371" s="2" t="n">
        <v>47</v>
      </c>
      <c r="I1371" s="2" t="n">
        <v>0</v>
      </c>
      <c r="J1371" s="2" t="inlineStr">
        <is>
          <t>GPA</t>
        </is>
      </c>
    </row>
    <row r="1372">
      <c r="A1372" s="2" t="n">
        <v>7</v>
      </c>
      <c r="B1372" s="2" t="n">
        <v>7801</v>
      </c>
      <c r="C1372" s="2" t="inlineStr">
        <is>
          <t>SEPARACAO</t>
        </is>
      </c>
      <c r="D1372" s="2" t="n">
        <v>5983592</v>
      </c>
      <c r="E1372" s="2" t="inlineStr">
        <is>
          <t>Luana Vitoria Pereira De Souza</t>
        </is>
      </c>
      <c r="F1372" s="2" t="n">
        <v>7153</v>
      </c>
      <c r="G1372" s="2" t="n">
        <v>137.52</v>
      </c>
      <c r="H1372" s="2" t="n">
        <v>52</v>
      </c>
      <c r="I1372" s="2" t="n">
        <v>0</v>
      </c>
      <c r="J1372" s="2" t="inlineStr">
        <is>
          <t>GPA</t>
        </is>
      </c>
    </row>
    <row r="1373">
      <c r="A1373" s="2" t="n">
        <v>7</v>
      </c>
      <c r="B1373" s="2" t="n">
        <v>7801</v>
      </c>
      <c r="C1373" s="2" t="inlineStr">
        <is>
          <t>SEPARACAO</t>
        </is>
      </c>
      <c r="D1373" s="2" t="n">
        <v>5983851</v>
      </c>
      <c r="E1373" s="2" t="inlineStr">
        <is>
          <t>Charlie Gabriel Jaracevskis Rozendo De Souza</t>
        </is>
      </c>
      <c r="F1373" s="2" t="n">
        <v>7334</v>
      </c>
      <c r="G1373" s="2" t="n">
        <v>132.75</v>
      </c>
      <c r="H1373" s="2" t="n">
        <v>55</v>
      </c>
      <c r="I1373" s="2" t="n">
        <v>0</v>
      </c>
      <c r="J1373" s="2" t="inlineStr">
        <is>
          <t>GPA</t>
        </is>
      </c>
    </row>
    <row r="1374">
      <c r="A1374" s="2" t="n">
        <v>7</v>
      </c>
      <c r="B1374" s="2" t="n">
        <v>7801</v>
      </c>
      <c r="C1374" s="2" t="inlineStr">
        <is>
          <t>SEPARACAO</t>
        </is>
      </c>
      <c r="D1374" s="2" t="n">
        <v>5984882</v>
      </c>
      <c r="E1374" s="2" t="inlineStr">
        <is>
          <t>Obinna Nduchegwo</t>
        </is>
      </c>
      <c r="F1374" s="2" t="n">
        <v>3592</v>
      </c>
      <c r="G1374" s="2" t="n">
        <v>62.2</v>
      </c>
      <c r="H1374" s="2" t="n">
        <v>58</v>
      </c>
      <c r="I1374" s="2" t="n">
        <v>0</v>
      </c>
      <c r="J1374" s="2" t="inlineStr">
        <is>
          <t>GPA</t>
        </is>
      </c>
    </row>
    <row r="1375">
      <c r="A1375" s="2" t="n">
        <v>7</v>
      </c>
      <c r="B1375" s="2" t="n">
        <v>7801</v>
      </c>
      <c r="C1375" s="2" t="inlineStr">
        <is>
          <t>PUXADA RECEB</t>
        </is>
      </c>
      <c r="D1375" s="2" t="n">
        <v>5984971</v>
      </c>
      <c r="E1375" s="2" t="inlineStr">
        <is>
          <t>Vagner Silvano Souza Junior</t>
        </is>
      </c>
      <c r="F1375" s="2" t="n">
        <v>774</v>
      </c>
      <c r="G1375" s="2" t="n">
        <v>40.62</v>
      </c>
      <c r="H1375" s="2" t="n">
        <v>19</v>
      </c>
      <c r="I1375" s="2" t="n">
        <v>0</v>
      </c>
      <c r="J1375" s="2" t="inlineStr">
        <is>
          <t>GPA</t>
        </is>
      </c>
    </row>
    <row r="1376">
      <c r="A1376" s="2" t="n">
        <v>7</v>
      </c>
      <c r="B1376" s="2" t="n">
        <v>7801</v>
      </c>
      <c r="C1376" s="2" t="inlineStr">
        <is>
          <t>SEPARACAO</t>
        </is>
      </c>
      <c r="D1376" s="2" t="n">
        <v>5984971</v>
      </c>
      <c r="E1376" s="2" t="inlineStr">
        <is>
          <t>Vagner Silvano Souza Junior</t>
        </is>
      </c>
      <c r="F1376" s="2" t="n">
        <v>10166</v>
      </c>
      <c r="G1376" s="2" t="n">
        <v>114.11</v>
      </c>
      <c r="H1376" s="2" t="n">
        <v>89</v>
      </c>
      <c r="I1376" s="2" t="n">
        <v>0</v>
      </c>
      <c r="J1376" s="2" t="inlineStr">
        <is>
          <t>GPA</t>
        </is>
      </c>
    </row>
    <row r="1377">
      <c r="A1377" s="2" t="n">
        <v>7</v>
      </c>
      <c r="B1377" s="2" t="n">
        <v>7801</v>
      </c>
      <c r="C1377" s="2" t="inlineStr">
        <is>
          <t>SEPARACAO</t>
        </is>
      </c>
      <c r="D1377" s="2" t="n">
        <v>5985005</v>
      </c>
      <c r="E1377" s="2" t="inlineStr">
        <is>
          <t>Marie Juline Francois</t>
        </is>
      </c>
      <c r="F1377" s="2" t="n">
        <v>6645</v>
      </c>
      <c r="G1377" s="2" t="n">
        <v>121.44</v>
      </c>
      <c r="H1377" s="2" t="n">
        <v>55</v>
      </c>
      <c r="I1377" s="2" t="n">
        <v>0</v>
      </c>
      <c r="J1377" s="2" t="inlineStr">
        <is>
          <t>GPA</t>
        </is>
      </c>
    </row>
    <row r="1378">
      <c r="A1378" s="2" t="n">
        <v>7</v>
      </c>
      <c r="B1378" s="2" t="n">
        <v>7801</v>
      </c>
      <c r="C1378" s="2" t="inlineStr">
        <is>
          <t>SEPARACAO</t>
        </is>
      </c>
      <c r="D1378" s="2" t="n">
        <v>5986680</v>
      </c>
      <c r="E1378" s="2" t="inlineStr">
        <is>
          <t>Geovana Vitoria Ferreira Dos Santos</t>
        </is>
      </c>
      <c r="F1378" s="2" t="n">
        <v>2861</v>
      </c>
      <c r="G1378" s="2" t="n">
        <v>49.66</v>
      </c>
      <c r="H1378" s="2" t="n">
        <v>58</v>
      </c>
      <c r="I1378" s="2" t="n">
        <v>0</v>
      </c>
      <c r="J1378" s="2" t="inlineStr">
        <is>
          <t>GPA</t>
        </is>
      </c>
    </row>
    <row r="1379">
      <c r="A1379" s="2" t="n">
        <v>7</v>
      </c>
      <c r="B1379" s="2" t="n">
        <v>7801</v>
      </c>
      <c r="C1379" s="2" t="inlineStr">
        <is>
          <t>SEPARACAO</t>
        </is>
      </c>
      <c r="D1379" s="2" t="n">
        <v>5987881</v>
      </c>
      <c r="E1379" s="2" t="inlineStr">
        <is>
          <t>Ruth Gracia Mpangui Okito</t>
        </is>
      </c>
      <c r="F1379" s="2" t="n">
        <v>2198</v>
      </c>
      <c r="G1379" s="2" t="n">
        <v>79.15000000000001</v>
      </c>
      <c r="H1379" s="2" t="n">
        <v>28</v>
      </c>
      <c r="I1379" s="2" t="n">
        <v>0</v>
      </c>
      <c r="J1379" s="2" t="inlineStr">
        <is>
          <t>GPA</t>
        </is>
      </c>
    </row>
    <row r="1380">
      <c r="A1380" s="2" t="n">
        <v>7</v>
      </c>
      <c r="B1380" s="2" t="n">
        <v>7801</v>
      </c>
      <c r="C1380" s="2" t="inlineStr">
        <is>
          <t>SEPARACAO</t>
        </is>
      </c>
      <c r="D1380" s="2" t="n">
        <v>5988837</v>
      </c>
      <c r="E1380" s="2" t="inlineStr">
        <is>
          <t>Chinedu Victor Ujam</t>
        </is>
      </c>
      <c r="F1380" s="2" t="n">
        <v>8054</v>
      </c>
      <c r="G1380" s="2" t="n">
        <v>142.03</v>
      </c>
      <c r="H1380" s="2" t="n">
        <v>57</v>
      </c>
      <c r="I1380" s="2" t="n">
        <v>0</v>
      </c>
      <c r="J1380" s="2" t="inlineStr">
        <is>
          <t>GPA</t>
        </is>
      </c>
    </row>
    <row r="1381">
      <c r="A1381" s="2" t="n">
        <v>7</v>
      </c>
      <c r="B1381" s="2" t="n">
        <v>7801</v>
      </c>
      <c r="C1381" s="2" t="inlineStr">
        <is>
          <t>CARREGAMENTO</t>
        </is>
      </c>
      <c r="D1381" s="2" t="n">
        <v>5992354</v>
      </c>
      <c r="E1381" s="2" t="inlineStr">
        <is>
          <t>Micaelly Ferreira De Oliveira</t>
        </is>
      </c>
      <c r="F1381" s="2" t="n">
        <v>45</v>
      </c>
      <c r="G1381" s="2" t="n">
        <v>3.31</v>
      </c>
      <c r="H1381" s="2" t="n">
        <v>14</v>
      </c>
      <c r="I1381" s="2" t="n">
        <v>0</v>
      </c>
      <c r="J1381" s="2" t="inlineStr">
        <is>
          <t>GPA</t>
        </is>
      </c>
    </row>
    <row r="1382">
      <c r="A1382" s="2" t="n">
        <v>7</v>
      </c>
      <c r="B1382" s="2" t="n">
        <v>7801</v>
      </c>
      <c r="C1382" s="2" t="inlineStr">
        <is>
          <t>RECEBIMENTO</t>
        </is>
      </c>
      <c r="D1382" s="2" t="n">
        <v>5992354</v>
      </c>
      <c r="E1382" s="2" t="inlineStr">
        <is>
          <t>Micaelly Ferreira De Oliveira</t>
        </is>
      </c>
      <c r="F1382" s="2" t="n">
        <v>1508</v>
      </c>
      <c r="G1382" s="2" t="n">
        <v>52.32</v>
      </c>
      <c r="H1382" s="2" t="n">
        <v>29</v>
      </c>
      <c r="I1382" s="2" t="n">
        <v>0</v>
      </c>
      <c r="J1382" s="2" t="inlineStr">
        <is>
          <t>GPA</t>
        </is>
      </c>
    </row>
    <row r="1383">
      <c r="A1383" s="2" t="n">
        <v>7</v>
      </c>
      <c r="B1383" s="2" t="n">
        <v>7801</v>
      </c>
      <c r="C1383" s="2" t="inlineStr">
        <is>
          <t>PUXADA RECEB</t>
        </is>
      </c>
      <c r="D1383" s="2" t="n">
        <v>599373</v>
      </c>
      <c r="E1383" s="2" t="inlineStr">
        <is>
          <t>MARIA MARIA IZIDIO DE LIMA</t>
        </is>
      </c>
      <c r="F1383" s="2" t="n">
        <v>45</v>
      </c>
      <c r="G1383" s="2" t="n">
        <v>2.96</v>
      </c>
      <c r="H1383" s="2" t="n">
        <v>15</v>
      </c>
      <c r="I1383" s="2" t="n">
        <v>0</v>
      </c>
      <c r="J1383" s="2" t="inlineStr">
        <is>
          <t>GPA</t>
        </is>
      </c>
    </row>
    <row r="1384">
      <c r="A1384" s="2" t="n">
        <v>7</v>
      </c>
      <c r="B1384" s="2" t="n">
        <v>7801</v>
      </c>
      <c r="C1384" s="2" t="inlineStr">
        <is>
          <t>RECEBIMENTO</t>
        </is>
      </c>
      <c r="D1384" s="2" t="n">
        <v>599373</v>
      </c>
      <c r="E1384" s="2" t="inlineStr">
        <is>
          <t>MARIA MARIA IZIDIO DE LIMA</t>
        </is>
      </c>
      <c r="F1384" s="2" t="n">
        <v>2435</v>
      </c>
      <c r="G1384" s="2" t="n">
        <v>150.75</v>
      </c>
      <c r="H1384" s="2" t="n">
        <v>16</v>
      </c>
      <c r="I1384" s="2" t="n">
        <v>0</v>
      </c>
      <c r="J1384" s="2" t="inlineStr">
        <is>
          <t>GPA</t>
        </is>
      </c>
    </row>
    <row r="1385">
      <c r="A1385" s="2" t="n">
        <v>7</v>
      </c>
      <c r="B1385" s="2" t="n">
        <v>7801</v>
      </c>
      <c r="C1385" s="2" t="inlineStr">
        <is>
          <t>SEPARACAO</t>
        </is>
      </c>
      <c r="D1385" s="2" t="n">
        <v>5994454</v>
      </c>
      <c r="E1385" s="2" t="inlineStr">
        <is>
          <t>Rafael Ferreira Da Silva</t>
        </is>
      </c>
      <c r="F1385" s="2" t="n">
        <v>10303</v>
      </c>
      <c r="G1385" s="2" t="n">
        <v>157.74</v>
      </c>
      <c r="H1385" s="2" t="n">
        <v>65</v>
      </c>
      <c r="I1385" s="2" t="n">
        <v>0</v>
      </c>
      <c r="J1385" s="2" t="inlineStr">
        <is>
          <t>GPA</t>
        </is>
      </c>
    </row>
    <row r="1386">
      <c r="A1386" s="2" t="n">
        <v>7</v>
      </c>
      <c r="B1386" s="2" t="n">
        <v>7801</v>
      </c>
      <c r="C1386" s="2" t="inlineStr">
        <is>
          <t>SEPARACAO</t>
        </is>
      </c>
      <c r="D1386" s="2" t="n">
        <v>5994977</v>
      </c>
      <c r="E1386" s="2" t="inlineStr">
        <is>
          <t>Fernanda Carolyne Freitas De Queiroz</t>
        </is>
      </c>
      <c r="F1386" s="2" t="n">
        <v>7213</v>
      </c>
      <c r="G1386" s="2" t="n">
        <v>141.74</v>
      </c>
      <c r="H1386" s="2" t="n">
        <v>51</v>
      </c>
      <c r="I1386" s="2" t="n">
        <v>0</v>
      </c>
      <c r="J1386" s="2" t="inlineStr">
        <is>
          <t>GPA</t>
        </is>
      </c>
    </row>
    <row r="1387">
      <c r="A1387" s="2" t="n">
        <v>7</v>
      </c>
      <c r="B1387" s="2" t="n">
        <v>7801</v>
      </c>
      <c r="C1387" s="2" t="inlineStr">
        <is>
          <t>SEPARACAO</t>
        </is>
      </c>
      <c r="D1387" s="2" t="n">
        <v>5995000</v>
      </c>
      <c r="E1387" s="2" t="inlineStr">
        <is>
          <t>Fabio Felipe</t>
        </is>
      </c>
      <c r="F1387" s="2" t="n">
        <v>904</v>
      </c>
      <c r="G1387" s="2" t="n">
        <v>47.06</v>
      </c>
      <c r="H1387" s="2" t="n">
        <v>19</v>
      </c>
      <c r="I1387" s="2" t="n">
        <v>0</v>
      </c>
      <c r="J1387" s="2" t="inlineStr">
        <is>
          <t>GPA</t>
        </is>
      </c>
    </row>
    <row r="1388">
      <c r="A1388" s="2" t="n">
        <v>7</v>
      </c>
      <c r="B1388" s="2" t="n">
        <v>7801</v>
      </c>
      <c r="C1388" s="2" t="inlineStr">
        <is>
          <t>SEPARACAO</t>
        </is>
      </c>
      <c r="D1388" s="2" t="n">
        <v>5995027</v>
      </c>
      <c r="E1388" s="2" t="inlineStr">
        <is>
          <t>Otavio Bueno De Almeida</t>
        </is>
      </c>
      <c r="F1388" s="2" t="n">
        <v>4420</v>
      </c>
      <c r="G1388" s="2" t="n">
        <v>111.53</v>
      </c>
      <c r="H1388" s="2" t="n">
        <v>40</v>
      </c>
      <c r="I1388" s="2" t="n">
        <v>0</v>
      </c>
      <c r="J1388" s="2" t="inlineStr">
        <is>
          <t>GPA</t>
        </is>
      </c>
    </row>
    <row r="1389">
      <c r="A1389" s="2" t="n">
        <v>7</v>
      </c>
      <c r="B1389" s="2" t="n">
        <v>7801</v>
      </c>
      <c r="C1389" s="2" t="inlineStr">
        <is>
          <t>SEPARACAO</t>
        </is>
      </c>
      <c r="D1389" s="2" t="n">
        <v>5995035</v>
      </c>
      <c r="E1389" s="2" t="inlineStr">
        <is>
          <t>Matheus Da Silva Reis</t>
        </is>
      </c>
      <c r="F1389" s="2" t="n">
        <v>1334</v>
      </c>
      <c r="G1389" s="2" t="n">
        <v>54.7</v>
      </c>
      <c r="H1389" s="2" t="n">
        <v>24</v>
      </c>
      <c r="I1389" s="2" t="n">
        <v>0</v>
      </c>
      <c r="J1389" s="2" t="inlineStr">
        <is>
          <t>GPA</t>
        </is>
      </c>
    </row>
    <row r="1390">
      <c r="A1390" s="2" t="n">
        <v>7</v>
      </c>
      <c r="B1390" s="2" t="n">
        <v>7801</v>
      </c>
      <c r="C1390" s="2" t="inlineStr">
        <is>
          <t>SEPARACAO</t>
        </is>
      </c>
      <c r="D1390" s="2" t="n">
        <v>5995060</v>
      </c>
      <c r="E1390" s="2" t="inlineStr">
        <is>
          <t>Thaise Rocha Barbosa</t>
        </is>
      </c>
      <c r="F1390" s="2" t="n">
        <v>11304</v>
      </c>
      <c r="G1390" s="2" t="n">
        <v>165.39</v>
      </c>
      <c r="H1390" s="2" t="n">
        <v>68</v>
      </c>
      <c r="I1390" s="2" t="n">
        <v>0</v>
      </c>
      <c r="J1390" s="2" t="inlineStr">
        <is>
          <t>GPA</t>
        </is>
      </c>
    </row>
    <row r="1391">
      <c r="A1391" s="2" t="n">
        <v>7</v>
      </c>
      <c r="B1391" s="2" t="n">
        <v>7801</v>
      </c>
      <c r="C1391" s="2" t="inlineStr">
        <is>
          <t>SEPARACAO</t>
        </is>
      </c>
      <c r="D1391" s="2" t="n">
        <v>5995086</v>
      </c>
      <c r="E1391" s="2" t="inlineStr">
        <is>
          <t>Guilherme Fernando Goncalves De Andrade Marques</t>
        </is>
      </c>
      <c r="F1391" s="2" t="n">
        <v>2225</v>
      </c>
      <c r="G1391" s="2" t="n">
        <v>59.73</v>
      </c>
      <c r="H1391" s="2" t="n">
        <v>37</v>
      </c>
      <c r="I1391" s="2" t="n">
        <v>0</v>
      </c>
      <c r="J1391" s="2" t="inlineStr">
        <is>
          <t>GPA</t>
        </is>
      </c>
    </row>
    <row r="1392">
      <c r="A1392" s="2" t="n">
        <v>7</v>
      </c>
      <c r="B1392" s="2" t="n">
        <v>7801</v>
      </c>
      <c r="C1392" s="2" t="inlineStr">
        <is>
          <t>SEPARACAO</t>
        </is>
      </c>
      <c r="D1392" s="2" t="n">
        <v>5995213</v>
      </c>
      <c r="E1392" s="2" t="inlineStr">
        <is>
          <t>Ellen Cristiny Hilario Da Silva</t>
        </is>
      </c>
      <c r="F1392" s="2" t="n">
        <v>5116</v>
      </c>
      <c r="G1392" s="2" t="n">
        <v>119.89</v>
      </c>
      <c r="H1392" s="2" t="n">
        <v>43</v>
      </c>
      <c r="I1392" s="2" t="n">
        <v>0</v>
      </c>
      <c r="J1392" s="2" t="inlineStr">
        <is>
          <t>GPA</t>
        </is>
      </c>
    </row>
    <row r="1393">
      <c r="A1393" s="2" t="n">
        <v>7</v>
      </c>
      <c r="B1393" s="2" t="n">
        <v>7801</v>
      </c>
      <c r="C1393" s="2" t="inlineStr">
        <is>
          <t>SEPARACAO</t>
        </is>
      </c>
      <c r="D1393" s="2" t="n">
        <v>5995884</v>
      </c>
      <c r="E1393" s="2" t="inlineStr">
        <is>
          <t>Geovana Dos Santos Pereira</t>
        </is>
      </c>
      <c r="F1393" s="2" t="n">
        <v>5167</v>
      </c>
      <c r="G1393" s="2" t="n">
        <v>144.47</v>
      </c>
      <c r="H1393" s="2" t="n">
        <v>36</v>
      </c>
      <c r="I1393" s="2" t="n">
        <v>0</v>
      </c>
      <c r="J1393" s="2" t="inlineStr">
        <is>
          <t>GPA</t>
        </is>
      </c>
    </row>
    <row r="1394">
      <c r="A1394" s="2" t="n">
        <v>7</v>
      </c>
      <c r="B1394" s="2" t="n">
        <v>7801</v>
      </c>
      <c r="C1394" s="2" t="inlineStr">
        <is>
          <t>SEPARACAO</t>
        </is>
      </c>
      <c r="D1394" s="2" t="n">
        <v>5995922</v>
      </c>
      <c r="E1394" s="2" t="inlineStr">
        <is>
          <t>Marcos Alexandre De Oliveira Feitosa</t>
        </is>
      </c>
      <c r="F1394" s="2" t="n">
        <v>2650</v>
      </c>
      <c r="G1394" s="2" t="n">
        <v>73.95999999999999</v>
      </c>
      <c r="H1394" s="2" t="n">
        <v>36</v>
      </c>
      <c r="I1394" s="2" t="n">
        <v>0</v>
      </c>
      <c r="J1394" s="2" t="inlineStr">
        <is>
          <t>GPA</t>
        </is>
      </c>
    </row>
    <row r="1395">
      <c r="A1395" s="2" t="n">
        <v>7</v>
      </c>
      <c r="B1395" s="2" t="n">
        <v>7801</v>
      </c>
      <c r="C1395" s="2" t="inlineStr">
        <is>
          <t>SEPARACAO</t>
        </is>
      </c>
      <c r="D1395" s="2" t="n">
        <v>5996058</v>
      </c>
      <c r="E1395" s="2" t="inlineStr">
        <is>
          <t>Alexandre Geraso Carazai</t>
        </is>
      </c>
      <c r="F1395" s="2" t="n">
        <v>7220</v>
      </c>
      <c r="G1395" s="2" t="n">
        <v>130.05</v>
      </c>
      <c r="H1395" s="2" t="n">
        <v>56</v>
      </c>
      <c r="I1395" s="2" t="n">
        <v>0</v>
      </c>
      <c r="J1395" s="2" t="inlineStr">
        <is>
          <t>GPA</t>
        </is>
      </c>
    </row>
    <row r="1396">
      <c r="A1396" s="2" t="n">
        <v>7</v>
      </c>
      <c r="B1396" s="2" t="n">
        <v>7801</v>
      </c>
      <c r="C1396" s="2" t="inlineStr">
        <is>
          <t>SEPARACAO</t>
        </is>
      </c>
      <c r="D1396" s="2" t="n">
        <v>5996082</v>
      </c>
      <c r="E1396" s="2" t="inlineStr">
        <is>
          <t>Abuchukwu Stanley Anyanwu</t>
        </is>
      </c>
      <c r="F1396" s="2" t="n">
        <v>5174</v>
      </c>
      <c r="G1396" s="2" t="n">
        <v>90.01000000000001</v>
      </c>
      <c r="H1396" s="2" t="n">
        <v>57</v>
      </c>
      <c r="I1396" s="2" t="n">
        <v>0</v>
      </c>
      <c r="J1396" s="2" t="inlineStr">
        <is>
          <t>GPA</t>
        </is>
      </c>
    </row>
    <row r="1397">
      <c r="A1397" s="2" t="n">
        <v>7</v>
      </c>
      <c r="B1397" s="2" t="n">
        <v>7801</v>
      </c>
      <c r="C1397" s="2" t="inlineStr">
        <is>
          <t>SEPARACAO</t>
        </is>
      </c>
      <c r="D1397" s="2" t="n">
        <v>5996090</v>
      </c>
      <c r="E1397" s="2" t="inlineStr">
        <is>
          <t>Lawrenta Adubu</t>
        </is>
      </c>
      <c r="F1397" s="2" t="n">
        <v>2810</v>
      </c>
      <c r="G1397" s="2" t="n">
        <v>88.73</v>
      </c>
      <c r="H1397" s="2" t="n">
        <v>32</v>
      </c>
      <c r="I1397" s="2" t="n">
        <v>0</v>
      </c>
      <c r="J1397" s="2" t="inlineStr">
        <is>
          <t>GPA</t>
        </is>
      </c>
    </row>
    <row r="1398">
      <c r="A1398" s="2" t="n">
        <v>7</v>
      </c>
      <c r="B1398" s="2" t="n">
        <v>7801</v>
      </c>
      <c r="C1398" s="2" t="inlineStr">
        <is>
          <t>SEPARACAO</t>
        </is>
      </c>
      <c r="D1398" s="2" t="n">
        <v>5996163</v>
      </c>
      <c r="E1398" s="2" t="inlineStr">
        <is>
          <t>Andressa Jeronymo Xavier</t>
        </is>
      </c>
      <c r="F1398" s="2" t="n">
        <v>153</v>
      </c>
      <c r="G1398" s="2" t="n">
        <v>6.87</v>
      </c>
      <c r="H1398" s="2" t="n">
        <v>22</v>
      </c>
      <c r="I1398" s="2" t="n">
        <v>0</v>
      </c>
      <c r="J1398" s="2" t="inlineStr">
        <is>
          <t>GPA</t>
        </is>
      </c>
    </row>
    <row r="1399">
      <c r="A1399" s="2" t="n">
        <v>7</v>
      </c>
      <c r="B1399" s="2" t="n">
        <v>7801</v>
      </c>
      <c r="C1399" s="2" t="inlineStr">
        <is>
          <t>SEPARACAO</t>
        </is>
      </c>
      <c r="D1399" s="2" t="n">
        <v>5997020</v>
      </c>
      <c r="E1399" s="2" t="inlineStr">
        <is>
          <t>Welber Alvino Gama</t>
        </is>
      </c>
      <c r="F1399" s="2" t="n">
        <v>3185</v>
      </c>
      <c r="G1399" s="2" t="n">
        <v>140.4</v>
      </c>
      <c r="H1399" s="2" t="n">
        <v>23</v>
      </c>
      <c r="I1399" s="2" t="n">
        <v>0</v>
      </c>
      <c r="J1399" s="2" t="inlineStr">
        <is>
          <t>GPA</t>
        </is>
      </c>
    </row>
    <row r="1400">
      <c r="A1400" s="2" t="n">
        <v>7</v>
      </c>
      <c r="B1400" s="2" t="n">
        <v>7801</v>
      </c>
      <c r="C1400" s="2" t="inlineStr">
        <is>
          <t>SEPARACAO</t>
        </is>
      </c>
      <c r="D1400" s="2" t="n">
        <v>5997194</v>
      </c>
      <c r="E1400" s="2" t="inlineStr">
        <is>
          <t>Sabrina Santos De Almeida Ferreira</t>
        </is>
      </c>
      <c r="F1400" s="2" t="n">
        <v>3151</v>
      </c>
      <c r="G1400" s="2" t="n">
        <v>59.75</v>
      </c>
      <c r="H1400" s="2" t="n">
        <v>53</v>
      </c>
      <c r="I1400" s="2" t="n">
        <v>0</v>
      </c>
      <c r="J1400" s="2" t="inlineStr">
        <is>
          <t>GPA</t>
        </is>
      </c>
    </row>
    <row r="1401">
      <c r="A1401" s="2" t="n">
        <v>7</v>
      </c>
      <c r="B1401" s="2" t="n">
        <v>7801</v>
      </c>
      <c r="C1401" s="2" t="inlineStr">
        <is>
          <t>SEPARACAO</t>
        </is>
      </c>
      <c r="D1401" s="2" t="n">
        <v>5998328</v>
      </c>
      <c r="E1401" s="2" t="inlineStr">
        <is>
          <t>Edielson Matheus Santos Souza</t>
        </is>
      </c>
      <c r="F1401" s="2" t="n">
        <v>5013</v>
      </c>
      <c r="G1401" s="2" t="n">
        <v>121.23</v>
      </c>
      <c r="H1401" s="2" t="n">
        <v>41</v>
      </c>
      <c r="I1401" s="2" t="n">
        <v>0</v>
      </c>
      <c r="J1401" s="2" t="inlineStr">
        <is>
          <t>GPA</t>
        </is>
      </c>
    </row>
    <row r="1402">
      <c r="A1402" s="2" t="n">
        <v>7</v>
      </c>
      <c r="B1402" s="2" t="n">
        <v>7801</v>
      </c>
      <c r="C1402" s="2" t="inlineStr">
        <is>
          <t>SEPARACAO</t>
        </is>
      </c>
      <c r="D1402" s="2" t="n">
        <v>5998581</v>
      </c>
      <c r="E1402" s="2" t="inlineStr">
        <is>
          <t>Anayochukwu Bobby Onyewuchi</t>
        </is>
      </c>
      <c r="F1402" s="2" t="n">
        <v>8010</v>
      </c>
      <c r="G1402" s="2" t="n">
        <v>134.12</v>
      </c>
      <c r="H1402" s="2" t="n">
        <v>60</v>
      </c>
      <c r="I1402" s="2" t="n">
        <v>0</v>
      </c>
      <c r="J1402" s="2" t="inlineStr">
        <is>
          <t>GPA</t>
        </is>
      </c>
    </row>
    <row r="1403">
      <c r="A1403" s="2" t="n">
        <v>7</v>
      </c>
      <c r="B1403" s="2" t="n">
        <v>7801</v>
      </c>
      <c r="C1403" s="2" t="inlineStr">
        <is>
          <t>SEPARACAO</t>
        </is>
      </c>
      <c r="D1403" s="2" t="n">
        <v>5998603</v>
      </c>
      <c r="E1403" s="2" t="inlineStr">
        <is>
          <t>Chibuike Simon Anaekwe</t>
        </is>
      </c>
      <c r="F1403" s="2" t="n">
        <v>6593</v>
      </c>
      <c r="G1403" s="2" t="n">
        <v>133.53</v>
      </c>
      <c r="H1403" s="2" t="n">
        <v>49</v>
      </c>
      <c r="I1403" s="2" t="n">
        <v>0</v>
      </c>
      <c r="J1403" s="2" t="inlineStr">
        <is>
          <t>GPA</t>
        </is>
      </c>
    </row>
    <row r="1404">
      <c r="A1404" s="2" t="n">
        <v>7</v>
      </c>
      <c r="B1404" s="2" t="n">
        <v>7801</v>
      </c>
      <c r="C1404" s="2" t="inlineStr">
        <is>
          <t>SEPARACAO</t>
        </is>
      </c>
      <c r="D1404" s="2" t="n">
        <v>599869</v>
      </c>
      <c r="E1404" s="2" t="inlineStr">
        <is>
          <t>Pedro Hissao Yano</t>
        </is>
      </c>
      <c r="F1404" s="2" t="n">
        <v>194</v>
      </c>
      <c r="G1404" s="2" t="n">
        <v>1.01</v>
      </c>
      <c r="H1404" s="2" t="n">
        <v>192</v>
      </c>
      <c r="I1404" s="2" t="n">
        <v>0</v>
      </c>
      <c r="J1404" s="2" t="inlineStr">
        <is>
          <t>GPA</t>
        </is>
      </c>
    </row>
    <row r="1405">
      <c r="A1405" s="2" t="n">
        <v>7</v>
      </c>
      <c r="B1405" s="2" t="n">
        <v>7801</v>
      </c>
      <c r="C1405" s="2" t="inlineStr">
        <is>
          <t>SEPARACAO</t>
        </is>
      </c>
      <c r="D1405" s="2" t="n">
        <v>5998719</v>
      </c>
      <c r="E1405" s="2" t="inlineStr">
        <is>
          <t>Matheus Souza Santos</t>
        </is>
      </c>
      <c r="F1405" s="2" t="n">
        <v>9491</v>
      </c>
      <c r="G1405" s="2" t="n">
        <v>152.44</v>
      </c>
      <c r="H1405" s="2" t="n">
        <v>62</v>
      </c>
      <c r="I1405" s="2" t="n">
        <v>0</v>
      </c>
      <c r="J1405" s="2" t="inlineStr">
        <is>
          <t>GPA</t>
        </is>
      </c>
    </row>
    <row r="1406">
      <c r="A1406" s="2" t="n">
        <v>7</v>
      </c>
      <c r="B1406" s="2" t="n">
        <v>7801</v>
      </c>
      <c r="C1406" s="2" t="inlineStr">
        <is>
          <t>SEPARACAO</t>
        </is>
      </c>
      <c r="D1406" s="2" t="n">
        <v>5998816</v>
      </c>
      <c r="E1406" s="2" t="inlineStr">
        <is>
          <t>Gustavo De Oliveira Reis Da Silva</t>
        </is>
      </c>
      <c r="F1406" s="2" t="n">
        <v>3442</v>
      </c>
      <c r="G1406" s="2" t="n">
        <v>125.31</v>
      </c>
      <c r="H1406" s="2" t="n">
        <v>27</v>
      </c>
      <c r="I1406" s="2" t="n">
        <v>0</v>
      </c>
      <c r="J1406" s="2" t="inlineStr">
        <is>
          <t>GPA</t>
        </is>
      </c>
    </row>
    <row r="1407">
      <c r="A1407" s="2" t="n">
        <v>7</v>
      </c>
      <c r="B1407" s="2" t="n">
        <v>7801</v>
      </c>
      <c r="C1407" s="2" t="inlineStr">
        <is>
          <t>SEPARACAO</t>
        </is>
      </c>
      <c r="D1407" s="2" t="n">
        <v>5998824</v>
      </c>
      <c r="E1407" s="2" t="inlineStr">
        <is>
          <t>Rafaela Cristine Brito Da Silva</t>
        </is>
      </c>
      <c r="F1407" s="2" t="n">
        <v>5200</v>
      </c>
      <c r="G1407" s="2" t="n">
        <v>159.78</v>
      </c>
      <c r="H1407" s="2" t="n">
        <v>33</v>
      </c>
      <c r="I1407" s="2" t="n">
        <v>0</v>
      </c>
      <c r="J1407" s="2" t="inlineStr">
        <is>
          <t>GPA</t>
        </is>
      </c>
    </row>
    <row r="1408">
      <c r="A1408" s="2" t="n">
        <v>7</v>
      </c>
      <c r="B1408" s="2" t="n">
        <v>7801</v>
      </c>
      <c r="C1408" s="2" t="inlineStr">
        <is>
          <t>SEPARACAO</t>
        </is>
      </c>
      <c r="D1408" s="2" t="n">
        <v>5998999</v>
      </c>
      <c r="E1408" s="2" t="inlineStr">
        <is>
          <t>Samuel Udoka Godwin</t>
        </is>
      </c>
      <c r="F1408" s="2" t="n">
        <v>2399</v>
      </c>
      <c r="G1408" s="2" t="n">
        <v>87.17</v>
      </c>
      <c r="H1408" s="2" t="n">
        <v>28</v>
      </c>
      <c r="I1408" s="2" t="n">
        <v>0</v>
      </c>
      <c r="J1408" s="2" t="inlineStr">
        <is>
          <t>GPA</t>
        </is>
      </c>
    </row>
    <row r="1409">
      <c r="A1409" s="2" t="n">
        <v>7</v>
      </c>
      <c r="B1409" s="2" t="n">
        <v>7801</v>
      </c>
      <c r="C1409" s="2" t="inlineStr">
        <is>
          <t>SEPARACAO</t>
        </is>
      </c>
      <c r="D1409" s="2" t="n">
        <v>5999197</v>
      </c>
      <c r="E1409" s="2" t="inlineStr">
        <is>
          <t>Marcelo Takao Ono</t>
        </is>
      </c>
      <c r="F1409" s="2" t="n">
        <v>5069</v>
      </c>
      <c r="G1409" s="2" t="n">
        <v>113.22</v>
      </c>
      <c r="H1409" s="2" t="n">
        <v>45</v>
      </c>
      <c r="I1409" s="2" t="n">
        <v>0</v>
      </c>
      <c r="J1409" s="2" t="inlineStr">
        <is>
          <t>GPA</t>
        </is>
      </c>
    </row>
    <row r="1410">
      <c r="A1410" s="2" t="n">
        <v>7</v>
      </c>
      <c r="B1410" s="2" t="n">
        <v>7801</v>
      </c>
      <c r="C1410" s="2" t="inlineStr">
        <is>
          <t>SEPARACAO</t>
        </is>
      </c>
      <c r="D1410" s="2" t="n">
        <v>5999367</v>
      </c>
      <c r="E1410" s="2" t="inlineStr">
        <is>
          <t>Stephen Emeka</t>
        </is>
      </c>
      <c r="F1410" s="2" t="n">
        <v>2533</v>
      </c>
      <c r="G1410" s="2" t="n">
        <v>89.67</v>
      </c>
      <c r="H1410" s="2" t="n">
        <v>28</v>
      </c>
      <c r="I1410" s="2" t="n">
        <v>0</v>
      </c>
      <c r="J1410" s="2" t="inlineStr">
        <is>
          <t>GPA</t>
        </is>
      </c>
    </row>
    <row r="1411">
      <c r="A1411" s="2" t="n">
        <v>7</v>
      </c>
      <c r="B1411" s="2" t="n">
        <v>7801</v>
      </c>
      <c r="C1411" s="2" t="inlineStr">
        <is>
          <t>SEPARACAO</t>
        </is>
      </c>
      <c r="D1411" s="2" t="n">
        <v>5999383</v>
      </c>
      <c r="E1411" s="2" t="inlineStr">
        <is>
          <t>Onome Ogo Ovwigho</t>
        </is>
      </c>
      <c r="F1411" s="2" t="n">
        <v>511</v>
      </c>
      <c r="G1411" s="2" t="n">
        <v>16.91</v>
      </c>
      <c r="H1411" s="2" t="n">
        <v>30</v>
      </c>
      <c r="I1411" s="2" t="n">
        <v>0</v>
      </c>
      <c r="J1411" s="2" t="inlineStr">
        <is>
          <t>GPA</t>
        </is>
      </c>
    </row>
    <row r="1412">
      <c r="A1412" s="2" t="n">
        <v>7</v>
      </c>
      <c r="B1412" s="2" t="n">
        <v>7801</v>
      </c>
      <c r="C1412" s="2" t="inlineStr">
        <is>
          <t>SEPARACAO</t>
        </is>
      </c>
      <c r="D1412" s="2" t="n">
        <v>5999553</v>
      </c>
      <c r="E1412" s="2" t="inlineStr">
        <is>
          <t>Maria Valdelene Dos Santos Souza</t>
        </is>
      </c>
      <c r="F1412" s="2" t="n">
        <v>569</v>
      </c>
      <c r="G1412" s="2" t="n">
        <v>16.5</v>
      </c>
      <c r="H1412" s="2" t="n">
        <v>34</v>
      </c>
      <c r="I1412" s="2" t="n">
        <v>0</v>
      </c>
      <c r="J1412" s="2" t="inlineStr">
        <is>
          <t>GPA</t>
        </is>
      </c>
    </row>
    <row r="1413">
      <c r="A1413" s="2" t="n">
        <v>7</v>
      </c>
      <c r="B1413" s="2" t="n">
        <v>7801</v>
      </c>
      <c r="C1413" s="2" t="inlineStr">
        <is>
          <t>SEPARACAO</t>
        </is>
      </c>
      <c r="D1413" s="2" t="n">
        <v>5999588</v>
      </c>
      <c r="E1413" s="2" t="inlineStr">
        <is>
          <t>Roberia Maria Pereira</t>
        </is>
      </c>
      <c r="F1413" s="2" t="n">
        <v>2322</v>
      </c>
      <c r="G1413" s="2" t="n">
        <v>92.22</v>
      </c>
      <c r="H1413" s="2" t="n">
        <v>25</v>
      </c>
      <c r="I1413" s="2" t="n">
        <v>0</v>
      </c>
      <c r="J1413" s="2" t="inlineStr">
        <is>
          <t>GPA</t>
        </is>
      </c>
    </row>
    <row r="1414">
      <c r="A1414" s="2" t="n">
        <v>7</v>
      </c>
      <c r="B1414" s="2" t="n">
        <v>7801</v>
      </c>
      <c r="C1414" s="2" t="inlineStr">
        <is>
          <t>SEPARACAO</t>
        </is>
      </c>
      <c r="D1414" s="2" t="n">
        <v>5999650</v>
      </c>
      <c r="E1414" s="2" t="inlineStr">
        <is>
          <t>Edvania Andrade De Oliveira</t>
        </is>
      </c>
      <c r="F1414" s="2" t="n">
        <v>4005</v>
      </c>
      <c r="G1414" s="2" t="n">
        <v>149.01</v>
      </c>
      <c r="H1414" s="2" t="n">
        <v>27</v>
      </c>
      <c r="I1414" s="2" t="n">
        <v>0</v>
      </c>
      <c r="J1414" s="2" t="inlineStr">
        <is>
          <t>GPA</t>
        </is>
      </c>
    </row>
    <row r="1415">
      <c r="A1415" s="2" t="n">
        <v>7</v>
      </c>
      <c r="B1415" s="2" t="n">
        <v>7801</v>
      </c>
      <c r="C1415" s="2" t="inlineStr">
        <is>
          <t>SEPARACAO</t>
        </is>
      </c>
      <c r="D1415" s="2" t="n">
        <v>5999790</v>
      </c>
      <c r="E1415" s="2" t="inlineStr">
        <is>
          <t>Chukwudi Ikechukwu Obidi</t>
        </is>
      </c>
      <c r="F1415" s="2" t="n">
        <v>2059</v>
      </c>
      <c r="G1415" s="2" t="n">
        <v>78.2</v>
      </c>
      <c r="H1415" s="2" t="n">
        <v>26</v>
      </c>
      <c r="I1415" s="2" t="n">
        <v>0</v>
      </c>
      <c r="J1415" s="2" t="inlineStr">
        <is>
          <t>GPA</t>
        </is>
      </c>
    </row>
    <row r="1416">
      <c r="A1416" s="2" t="n">
        <v>7</v>
      </c>
      <c r="B1416" s="2" t="n">
        <v>7801</v>
      </c>
      <c r="C1416" s="2" t="inlineStr">
        <is>
          <t>SEPARACAO</t>
        </is>
      </c>
      <c r="D1416" s="2" t="n">
        <v>6000398</v>
      </c>
      <c r="E1416" s="2" t="inlineStr">
        <is>
          <t>Andre Luiz Silva Cardoso</t>
        </is>
      </c>
      <c r="F1416" s="2" t="n">
        <v>2238</v>
      </c>
      <c r="G1416" s="2" t="n">
        <v>38.56</v>
      </c>
      <c r="H1416" s="2" t="n">
        <v>58</v>
      </c>
      <c r="I1416" s="2" t="n">
        <v>0</v>
      </c>
      <c r="J1416" s="2" t="inlineStr">
        <is>
          <t>GPA</t>
        </is>
      </c>
    </row>
    <row r="1417">
      <c r="A1417" s="2" t="n">
        <v>7</v>
      </c>
      <c r="B1417" s="2" t="n">
        <v>7801</v>
      </c>
      <c r="C1417" s="2" t="inlineStr">
        <is>
          <t>SEPARACAO</t>
        </is>
      </c>
      <c r="D1417" s="2" t="n">
        <v>6001025</v>
      </c>
      <c r="E1417" s="2" t="inlineStr">
        <is>
          <t>Brenda Alexandre De Lima Brito</t>
        </is>
      </c>
      <c r="F1417" s="2" t="n">
        <v>7338</v>
      </c>
      <c r="G1417" s="2" t="n">
        <v>164.77</v>
      </c>
      <c r="H1417" s="2" t="n">
        <v>45</v>
      </c>
      <c r="I1417" s="2" t="n">
        <v>0</v>
      </c>
      <c r="J1417" s="2" t="inlineStr">
        <is>
          <t>GPA</t>
        </is>
      </c>
    </row>
    <row r="1418">
      <c r="A1418" s="2" t="n">
        <v>7</v>
      </c>
      <c r="B1418" s="2" t="n">
        <v>7801</v>
      </c>
      <c r="C1418" s="2" t="inlineStr">
        <is>
          <t>SEPARACAO</t>
        </is>
      </c>
      <c r="D1418" s="2" t="n">
        <v>6001130</v>
      </c>
      <c r="E1418" s="2" t="inlineStr">
        <is>
          <t>Gustavo Jardim Pereira</t>
        </is>
      </c>
      <c r="F1418" s="2" t="n">
        <v>1657</v>
      </c>
      <c r="G1418" s="2" t="n">
        <v>49.02</v>
      </c>
      <c r="H1418" s="2" t="n">
        <v>34</v>
      </c>
      <c r="I1418" s="2" t="n">
        <v>0</v>
      </c>
      <c r="J1418" s="2" t="inlineStr">
        <is>
          <t>GPA</t>
        </is>
      </c>
    </row>
    <row r="1419">
      <c r="A1419" s="2" t="n">
        <v>7</v>
      </c>
      <c r="B1419" s="2" t="n">
        <v>7801</v>
      </c>
      <c r="C1419" s="2" t="inlineStr">
        <is>
          <t>SEPARACAO</t>
        </is>
      </c>
      <c r="D1419" s="2" t="n">
        <v>6001173</v>
      </c>
      <c r="E1419" s="2" t="inlineStr">
        <is>
          <t>Thalia Dos Santos Genuino</t>
        </is>
      </c>
      <c r="F1419" s="2" t="n">
        <v>2029</v>
      </c>
      <c r="G1419" s="2" t="n">
        <v>65.31</v>
      </c>
      <c r="H1419" s="2" t="n">
        <v>31</v>
      </c>
      <c r="I1419" s="2" t="n">
        <v>0</v>
      </c>
      <c r="J1419" s="2" t="inlineStr">
        <is>
          <t>GPA</t>
        </is>
      </c>
    </row>
    <row r="1420">
      <c r="A1420" s="2" t="n">
        <v>7</v>
      </c>
      <c r="B1420" s="2" t="n">
        <v>7801</v>
      </c>
      <c r="C1420" s="2" t="inlineStr">
        <is>
          <t>SEPARACAO</t>
        </is>
      </c>
      <c r="D1420" s="2" t="n">
        <v>6001181</v>
      </c>
      <c r="E1420" s="2" t="inlineStr">
        <is>
          <t>Innocent Emeka Okolo</t>
        </is>
      </c>
      <c r="F1420" s="2" t="n">
        <v>7986</v>
      </c>
      <c r="G1420" s="2" t="n">
        <v>139.29</v>
      </c>
      <c r="H1420" s="2" t="n">
        <v>57</v>
      </c>
      <c r="I1420" s="2" t="n">
        <v>0</v>
      </c>
      <c r="J1420" s="2" t="inlineStr">
        <is>
          <t>GPA</t>
        </is>
      </c>
    </row>
    <row r="1421">
      <c r="A1421" s="2" t="n">
        <v>7</v>
      </c>
      <c r="B1421" s="2" t="n">
        <v>7801</v>
      </c>
      <c r="C1421" s="2" t="inlineStr">
        <is>
          <t>SEPARACAO</t>
        </is>
      </c>
      <c r="D1421" s="2" t="n">
        <v>6001203</v>
      </c>
      <c r="E1421" s="2" t="inlineStr">
        <is>
          <t>Marcelo Sousa Dos Santos</t>
        </is>
      </c>
      <c r="F1421" s="2" t="n">
        <v>8701</v>
      </c>
      <c r="G1421" s="2" t="n">
        <v>130.09</v>
      </c>
      <c r="H1421" s="2" t="n">
        <v>67</v>
      </c>
      <c r="I1421" s="2" t="n">
        <v>0</v>
      </c>
      <c r="J1421" s="2" t="inlineStr">
        <is>
          <t>GPA</t>
        </is>
      </c>
    </row>
    <row r="1422">
      <c r="A1422" s="2" t="n">
        <v>7</v>
      </c>
      <c r="B1422" s="2" t="n">
        <v>7801</v>
      </c>
      <c r="C1422" s="2" t="inlineStr">
        <is>
          <t>SEPARACAO</t>
        </is>
      </c>
      <c r="D1422" s="2" t="n">
        <v>6001238</v>
      </c>
      <c r="E1422" s="2" t="inlineStr">
        <is>
          <t>Karine Da Silva Ferreira</t>
        </is>
      </c>
      <c r="F1422" s="2" t="n">
        <v>3304</v>
      </c>
      <c r="G1422" s="2" t="n">
        <v>117.89</v>
      </c>
      <c r="H1422" s="2" t="n">
        <v>28</v>
      </c>
      <c r="I1422" s="2" t="n">
        <v>0</v>
      </c>
      <c r="J1422" s="2" t="inlineStr">
        <is>
          <t>GPA</t>
        </is>
      </c>
    </row>
    <row r="1423">
      <c r="A1423" s="2" t="n">
        <v>7</v>
      </c>
      <c r="B1423" s="2" t="n">
        <v>7801</v>
      </c>
      <c r="C1423" s="2" t="inlineStr">
        <is>
          <t>SEPARACAO</t>
        </is>
      </c>
      <c r="D1423" s="2" t="n">
        <v>6001300</v>
      </c>
      <c r="E1423" s="2" t="inlineStr">
        <is>
          <t>Andre Silva Castro</t>
        </is>
      </c>
      <c r="F1423" s="2" t="n">
        <v>1605</v>
      </c>
      <c r="G1423" s="2" t="n">
        <v>57.33</v>
      </c>
      <c r="H1423" s="2" t="n">
        <v>28</v>
      </c>
      <c r="I1423" s="2" t="n">
        <v>0</v>
      </c>
      <c r="J1423" s="2" t="inlineStr">
        <is>
          <t>GPA</t>
        </is>
      </c>
    </row>
    <row r="1424">
      <c r="A1424" s="2" t="n">
        <v>7</v>
      </c>
      <c r="B1424" s="2" t="n">
        <v>7801</v>
      </c>
      <c r="C1424" s="2" t="inlineStr">
        <is>
          <t>SEPARACAO</t>
        </is>
      </c>
      <c r="D1424" s="2" t="n">
        <v>6001335</v>
      </c>
      <c r="E1424" s="2" t="inlineStr">
        <is>
          <t>Marcelo Adriano De Oliveira</t>
        </is>
      </c>
      <c r="F1424" s="2" t="n">
        <v>3567</v>
      </c>
      <c r="G1424" s="2" t="n">
        <v>89.88</v>
      </c>
      <c r="H1424" s="2" t="n">
        <v>40</v>
      </c>
      <c r="I1424" s="2" t="n">
        <v>0</v>
      </c>
      <c r="J1424" s="2" t="inlineStr">
        <is>
          <t>GPA</t>
        </is>
      </c>
    </row>
    <row r="1425">
      <c r="A1425" s="2" t="n">
        <v>7</v>
      </c>
      <c r="B1425" s="2" t="n">
        <v>7801</v>
      </c>
      <c r="C1425" s="2" t="inlineStr">
        <is>
          <t>PUXADA RECEB</t>
        </is>
      </c>
      <c r="D1425" s="2" t="n">
        <v>6001360</v>
      </c>
      <c r="E1425" s="2" t="inlineStr">
        <is>
          <t>Karen Cristina Santana Souza</t>
        </is>
      </c>
      <c r="F1425" s="2" t="n">
        <v>64</v>
      </c>
      <c r="G1425" s="2" t="n">
        <v>4.65</v>
      </c>
      <c r="H1425" s="2" t="n">
        <v>14</v>
      </c>
      <c r="I1425" s="2" t="n">
        <v>0</v>
      </c>
      <c r="J1425" s="2" t="inlineStr">
        <is>
          <t>GPA</t>
        </is>
      </c>
    </row>
    <row r="1426">
      <c r="A1426" s="2" t="n">
        <v>7</v>
      </c>
      <c r="B1426" s="2" t="n">
        <v>7801</v>
      </c>
      <c r="C1426" s="2" t="inlineStr">
        <is>
          <t>SEPARACAO</t>
        </is>
      </c>
      <c r="D1426" s="2" t="n">
        <v>6001360</v>
      </c>
      <c r="E1426" s="2" t="inlineStr">
        <is>
          <t>Karen Cristina Santana Souza</t>
        </is>
      </c>
      <c r="F1426" s="2" t="n">
        <v>5138</v>
      </c>
      <c r="G1426" s="2" t="n">
        <v>110.55</v>
      </c>
      <c r="H1426" s="2" t="n">
        <v>46</v>
      </c>
      <c r="I1426" s="2" t="n">
        <v>0</v>
      </c>
      <c r="J1426" s="2" t="inlineStr">
        <is>
          <t>GPA</t>
        </is>
      </c>
    </row>
    <row r="1427">
      <c r="A1427" s="2" t="n">
        <v>7</v>
      </c>
      <c r="B1427" s="2" t="n">
        <v>7801</v>
      </c>
      <c r="C1427" s="2" t="inlineStr">
        <is>
          <t>SEPARACAO</t>
        </is>
      </c>
      <c r="D1427" s="2" t="n">
        <v>6001572</v>
      </c>
      <c r="E1427" s="2" t="inlineStr">
        <is>
          <t>Grasiele Barbosa Dos Santos</t>
        </is>
      </c>
      <c r="F1427" s="2" t="n">
        <v>247</v>
      </c>
      <c r="G1427" s="2" t="n">
        <v>15.79</v>
      </c>
      <c r="H1427" s="2" t="n">
        <v>16</v>
      </c>
      <c r="I1427" s="2" t="n">
        <v>0</v>
      </c>
      <c r="J1427" s="2" t="inlineStr">
        <is>
          <t>GPA</t>
        </is>
      </c>
    </row>
    <row r="1428">
      <c r="A1428" s="2" t="n">
        <v>7</v>
      </c>
      <c r="B1428" s="2" t="n">
        <v>7801</v>
      </c>
      <c r="C1428" s="2" t="inlineStr">
        <is>
          <t>SEPARACAO</t>
        </is>
      </c>
      <c r="D1428" s="2" t="n">
        <v>6001742</v>
      </c>
      <c r="E1428" s="2" t="inlineStr">
        <is>
          <t>Milena Alves Rodrigues</t>
        </is>
      </c>
      <c r="F1428" s="2" t="n">
        <v>4999</v>
      </c>
      <c r="G1428" s="2" t="n">
        <v>138.31</v>
      </c>
      <c r="H1428" s="2" t="n">
        <v>36</v>
      </c>
      <c r="I1428" s="2" t="n">
        <v>0</v>
      </c>
      <c r="J1428" s="2" t="inlineStr">
        <is>
          <t>GPA</t>
        </is>
      </c>
    </row>
    <row r="1429">
      <c r="A1429" s="2" t="n">
        <v>7</v>
      </c>
      <c r="B1429" s="2" t="n">
        <v>7801</v>
      </c>
      <c r="C1429" s="2" t="inlineStr">
        <is>
          <t>SEPARACAO</t>
        </is>
      </c>
      <c r="D1429" s="2" t="n">
        <v>6001947</v>
      </c>
      <c r="E1429" s="2" t="inlineStr">
        <is>
          <t>Tassiane De Barros Oliveira</t>
        </is>
      </c>
      <c r="F1429" s="2" t="n">
        <v>221</v>
      </c>
      <c r="G1429" s="2" t="n">
        <v>10.25</v>
      </c>
      <c r="H1429" s="2" t="n">
        <v>22</v>
      </c>
      <c r="I1429" s="2" t="n">
        <v>0</v>
      </c>
      <c r="J1429" s="2" t="inlineStr">
        <is>
          <t>GPA</t>
        </is>
      </c>
    </row>
    <row r="1430">
      <c r="A1430" s="2" t="n">
        <v>7</v>
      </c>
      <c r="B1430" s="2" t="n">
        <v>7801</v>
      </c>
      <c r="C1430" s="2" t="inlineStr">
        <is>
          <t>SEPARACAO</t>
        </is>
      </c>
      <c r="D1430" s="2" t="n">
        <v>6002854</v>
      </c>
      <c r="E1430" s="2" t="inlineStr">
        <is>
          <t>Bruno Miro Da Silva</t>
        </is>
      </c>
      <c r="F1430" s="2" t="n">
        <v>1528</v>
      </c>
      <c r="G1430" s="2" t="n">
        <v>65.27</v>
      </c>
      <c r="H1430" s="2" t="n">
        <v>23</v>
      </c>
      <c r="I1430" s="2" t="n">
        <v>0</v>
      </c>
      <c r="J1430" s="2" t="inlineStr">
        <is>
          <t>GPA</t>
        </is>
      </c>
    </row>
    <row r="1431">
      <c r="A1431" s="2" t="n">
        <v>7</v>
      </c>
      <c r="B1431" s="2" t="n">
        <v>7801</v>
      </c>
      <c r="C1431" s="2" t="inlineStr">
        <is>
          <t>SEPARACAO</t>
        </is>
      </c>
      <c r="D1431" s="2" t="n">
        <v>6003753</v>
      </c>
      <c r="E1431" s="2" t="inlineStr">
        <is>
          <t>Vitoria Beatriz De Oliveira Andrade</t>
        </is>
      </c>
      <c r="F1431" s="2" t="n">
        <v>386</v>
      </c>
      <c r="G1431" s="2" t="n">
        <v>14.84</v>
      </c>
      <c r="H1431" s="2" t="n">
        <v>26</v>
      </c>
      <c r="I1431" s="2" t="n">
        <v>0</v>
      </c>
      <c r="J1431" s="2" t="inlineStr">
        <is>
          <t>GPA</t>
        </is>
      </c>
    </row>
    <row r="1432">
      <c r="A1432" s="2" t="n">
        <v>7</v>
      </c>
      <c r="B1432" s="2" t="n">
        <v>7801</v>
      </c>
      <c r="C1432" s="2" t="inlineStr">
        <is>
          <t>SEPARACAO</t>
        </is>
      </c>
      <c r="D1432" s="2" t="n">
        <v>6003850</v>
      </c>
      <c r="E1432" s="2" t="inlineStr">
        <is>
          <t>Reginaldo Domingos Dos Santos</t>
        </is>
      </c>
      <c r="F1432" s="2" t="n">
        <v>4640</v>
      </c>
      <c r="G1432" s="2" t="n">
        <v>118.18</v>
      </c>
      <c r="H1432" s="2" t="n">
        <v>39</v>
      </c>
      <c r="I1432" s="2" t="n">
        <v>0</v>
      </c>
      <c r="J1432" s="2" t="inlineStr">
        <is>
          <t>GPA</t>
        </is>
      </c>
    </row>
    <row r="1433">
      <c r="A1433" s="2" t="n">
        <v>7</v>
      </c>
      <c r="B1433" s="2" t="n">
        <v>7801</v>
      </c>
      <c r="C1433" s="2" t="inlineStr">
        <is>
          <t>SEPARACAO</t>
        </is>
      </c>
      <c r="D1433" s="2" t="n">
        <v>6004547</v>
      </c>
      <c r="E1433" s="2" t="inlineStr">
        <is>
          <t>Lucilia Maria Amorim</t>
        </is>
      </c>
      <c r="F1433" s="2" t="n">
        <v>584</v>
      </c>
      <c r="G1433" s="2" t="n">
        <v>15.09</v>
      </c>
      <c r="H1433" s="2" t="n">
        <v>39</v>
      </c>
      <c r="I1433" s="2" t="n">
        <v>0</v>
      </c>
      <c r="J1433" s="2" t="inlineStr">
        <is>
          <t>GPA</t>
        </is>
      </c>
    </row>
    <row r="1434">
      <c r="A1434" s="2" t="n">
        <v>7</v>
      </c>
      <c r="B1434" s="2" t="n">
        <v>7801</v>
      </c>
      <c r="C1434" s="2" t="inlineStr">
        <is>
          <t>SEPARACAO</t>
        </is>
      </c>
      <c r="D1434" s="2" t="n">
        <v>6005535</v>
      </c>
      <c r="E1434" s="2" t="inlineStr">
        <is>
          <t>Karla Cavalcanti Silva</t>
        </is>
      </c>
      <c r="F1434" s="2" t="n">
        <v>804</v>
      </c>
      <c r="G1434" s="2" t="n">
        <v>13.73</v>
      </c>
      <c r="H1434" s="2" t="n">
        <v>59</v>
      </c>
      <c r="I1434" s="2" t="n">
        <v>0</v>
      </c>
      <c r="J1434" s="2" t="inlineStr">
        <is>
          <t>GPA</t>
        </is>
      </c>
    </row>
    <row r="1435">
      <c r="A1435" s="2" t="n">
        <v>7</v>
      </c>
      <c r="B1435" s="2" t="n">
        <v>7801</v>
      </c>
      <c r="C1435" s="2" t="inlineStr">
        <is>
          <t>SEPARACAO</t>
        </is>
      </c>
      <c r="D1435" s="2" t="n">
        <v>6005764</v>
      </c>
      <c r="E1435" s="2" t="inlineStr">
        <is>
          <t>Chinonso Stephen Onuegbu</t>
        </is>
      </c>
      <c r="F1435" s="2" t="n">
        <v>1995</v>
      </c>
      <c r="G1435" s="2" t="n">
        <v>62.43</v>
      </c>
      <c r="H1435" s="2" t="n">
        <v>32</v>
      </c>
      <c r="I1435" s="2" t="n">
        <v>0</v>
      </c>
      <c r="J1435" s="2" t="inlineStr">
        <is>
          <t>GPA</t>
        </is>
      </c>
    </row>
    <row r="1436">
      <c r="A1436" s="2" t="n">
        <v>7</v>
      </c>
      <c r="B1436" s="2" t="n">
        <v>7801</v>
      </c>
      <c r="C1436" s="2" t="inlineStr">
        <is>
          <t>SEPARACAO</t>
        </is>
      </c>
      <c r="D1436" s="2" t="n">
        <v>6005802</v>
      </c>
      <c r="E1436" s="2" t="inlineStr">
        <is>
          <t>Susana Mangueira De Sousa</t>
        </is>
      </c>
      <c r="F1436" s="2" t="n">
        <v>2566</v>
      </c>
      <c r="G1436" s="2" t="n">
        <v>72.17</v>
      </c>
      <c r="H1436" s="2" t="n">
        <v>36</v>
      </c>
      <c r="I1436" s="2" t="n">
        <v>0</v>
      </c>
      <c r="J1436" s="2" t="inlineStr">
        <is>
          <t>GPA</t>
        </is>
      </c>
    </row>
    <row r="1437">
      <c r="A1437" s="2" t="n">
        <v>7</v>
      </c>
      <c r="B1437" s="2" t="n">
        <v>7801</v>
      </c>
      <c r="C1437" s="2" t="inlineStr">
        <is>
          <t>SEPARACAO</t>
        </is>
      </c>
      <c r="D1437" s="2" t="n">
        <v>6006175</v>
      </c>
      <c r="E1437" s="2" t="inlineStr">
        <is>
          <t>Leandro Andrade</t>
        </is>
      </c>
      <c r="F1437" s="2" t="n">
        <v>1021</v>
      </c>
      <c r="G1437" s="2" t="n">
        <v>24.35</v>
      </c>
      <c r="H1437" s="2" t="n">
        <v>42</v>
      </c>
      <c r="I1437" s="2" t="n">
        <v>0</v>
      </c>
      <c r="J1437" s="2" t="inlineStr">
        <is>
          <t>GPA</t>
        </is>
      </c>
    </row>
    <row r="1438">
      <c r="A1438" s="2" t="n">
        <v>7</v>
      </c>
      <c r="B1438" s="2" t="n">
        <v>7801</v>
      </c>
      <c r="C1438" s="2" t="inlineStr">
        <is>
          <t>SEPARACAO</t>
        </is>
      </c>
      <c r="D1438" s="2" t="n">
        <v>6006833</v>
      </c>
      <c r="E1438" s="2" t="inlineStr">
        <is>
          <t>Misael Gomes</t>
        </is>
      </c>
      <c r="F1438" s="2" t="n">
        <v>1934</v>
      </c>
      <c r="G1438" s="2" t="n">
        <v>62.19</v>
      </c>
      <c r="H1438" s="2" t="n">
        <v>31</v>
      </c>
      <c r="I1438" s="2" t="n">
        <v>0</v>
      </c>
      <c r="J1438" s="2" t="inlineStr">
        <is>
          <t>GPA</t>
        </is>
      </c>
    </row>
    <row r="1439">
      <c r="A1439" s="2" t="n">
        <v>7</v>
      </c>
      <c r="B1439" s="2" t="n">
        <v>7801</v>
      </c>
      <c r="C1439" s="2" t="inlineStr">
        <is>
          <t>SEPARACAO</t>
        </is>
      </c>
      <c r="D1439" s="2" t="n">
        <v>6006884</v>
      </c>
      <c r="E1439" s="2" t="inlineStr">
        <is>
          <t>Vinicius Marcelino Da Silva</t>
        </is>
      </c>
      <c r="F1439" s="2" t="n">
        <v>2387</v>
      </c>
      <c r="G1439" s="2" t="n">
        <v>80.93000000000001</v>
      </c>
      <c r="H1439" s="2" t="n">
        <v>29</v>
      </c>
      <c r="I1439" s="2" t="n">
        <v>0</v>
      </c>
      <c r="J1439" s="2" t="inlineStr">
        <is>
          <t>GPA</t>
        </is>
      </c>
    </row>
    <row r="1440">
      <c r="A1440" s="2" t="n">
        <v>7</v>
      </c>
      <c r="B1440" s="2" t="n">
        <v>7801</v>
      </c>
      <c r="C1440" s="2" t="inlineStr">
        <is>
          <t>SEPARACAO</t>
        </is>
      </c>
      <c r="D1440" s="2" t="n">
        <v>6007260</v>
      </c>
      <c r="E1440" s="2" t="inlineStr">
        <is>
          <t>Caua Pereira Nogueira</t>
        </is>
      </c>
      <c r="F1440" s="2" t="n">
        <v>896</v>
      </c>
      <c r="G1440" s="2" t="n">
        <v>25.65</v>
      </c>
      <c r="H1440" s="2" t="n">
        <v>35</v>
      </c>
      <c r="I1440" s="2" t="n">
        <v>0</v>
      </c>
      <c r="J1440" s="2" t="inlineStr">
        <is>
          <t>GPA</t>
        </is>
      </c>
    </row>
    <row r="1441">
      <c r="A1441" s="2" t="n">
        <v>7</v>
      </c>
      <c r="B1441" s="2" t="n">
        <v>7801</v>
      </c>
      <c r="C1441" s="2" t="inlineStr">
        <is>
          <t>SEPARACAO</t>
        </is>
      </c>
      <c r="D1441" s="2" t="n">
        <v>6008089</v>
      </c>
      <c r="E1441" s="2" t="inlineStr">
        <is>
          <t>Isaias De Freitas De Jesus</t>
        </is>
      </c>
      <c r="F1441" s="2" t="n">
        <v>1984</v>
      </c>
      <c r="G1441" s="2" t="n">
        <v>78.39</v>
      </c>
      <c r="H1441" s="2" t="n">
        <v>25</v>
      </c>
      <c r="I1441" s="2" t="n">
        <v>0</v>
      </c>
      <c r="J1441" s="2" t="inlineStr">
        <is>
          <t>GPA</t>
        </is>
      </c>
    </row>
    <row r="1442">
      <c r="A1442" s="2" t="n">
        <v>7</v>
      </c>
      <c r="B1442" s="2" t="n">
        <v>7801</v>
      </c>
      <c r="C1442" s="2" t="inlineStr">
        <is>
          <t>SEPARACAO</t>
        </is>
      </c>
      <c r="D1442" s="2" t="n">
        <v>6008224</v>
      </c>
      <c r="E1442" s="2" t="inlineStr">
        <is>
          <t>Ikenna Edward Okorie</t>
        </is>
      </c>
      <c r="F1442" s="2" t="n">
        <v>1286</v>
      </c>
      <c r="G1442" s="2" t="n">
        <v>52.58</v>
      </c>
      <c r="H1442" s="2" t="n">
        <v>24</v>
      </c>
      <c r="I1442" s="2" t="n">
        <v>0</v>
      </c>
      <c r="J1442" s="2" t="inlineStr">
        <is>
          <t>GPA</t>
        </is>
      </c>
    </row>
    <row r="1443">
      <c r="A1443" s="2" t="n">
        <v>7</v>
      </c>
      <c r="B1443" s="2" t="n">
        <v>7801</v>
      </c>
      <c r="C1443" s="2" t="inlineStr">
        <is>
          <t>SEPARACAO</t>
        </is>
      </c>
      <c r="D1443" s="2" t="n">
        <v>6010539</v>
      </c>
      <c r="E1443" s="2" t="inlineStr">
        <is>
          <t>Paul Madueke Nwatu</t>
        </is>
      </c>
      <c r="F1443" s="2" t="n">
        <v>2285</v>
      </c>
      <c r="G1443" s="2" t="n">
        <v>73.66</v>
      </c>
      <c r="H1443" s="2" t="n">
        <v>31</v>
      </c>
      <c r="I1443" s="2" t="n">
        <v>0</v>
      </c>
      <c r="J1443" s="2" t="inlineStr">
        <is>
          <t>GPA</t>
        </is>
      </c>
    </row>
    <row r="1444">
      <c r="A1444" s="2" t="n">
        <v>7</v>
      </c>
      <c r="B1444" s="2" t="n">
        <v>7801</v>
      </c>
      <c r="C1444" s="2" t="inlineStr">
        <is>
          <t>SEPARACAO</t>
        </is>
      </c>
      <c r="D1444" s="2" t="n">
        <v>6010660</v>
      </c>
      <c r="E1444" s="2" t="inlineStr">
        <is>
          <t>Kenneth Emenike Atuh</t>
        </is>
      </c>
      <c r="F1444" s="2" t="n">
        <v>1851</v>
      </c>
      <c r="G1444" s="2" t="n">
        <v>70.98999999999999</v>
      </c>
      <c r="H1444" s="2" t="n">
        <v>26</v>
      </c>
      <c r="I1444" s="2" t="n">
        <v>0</v>
      </c>
      <c r="J1444" s="2" t="inlineStr">
        <is>
          <t>GPA</t>
        </is>
      </c>
    </row>
    <row r="1445">
      <c r="A1445" s="2" t="n">
        <v>7</v>
      </c>
      <c r="B1445" s="2" t="n">
        <v>7801</v>
      </c>
      <c r="C1445" s="2" t="inlineStr">
        <is>
          <t>SEPARACAO</t>
        </is>
      </c>
      <c r="D1445" s="2" t="n">
        <v>6010725</v>
      </c>
      <c r="E1445" s="2" t="inlineStr">
        <is>
          <t>Chidi Okere</t>
        </is>
      </c>
      <c r="F1445" s="2" t="n">
        <v>1108</v>
      </c>
      <c r="G1445" s="2" t="n">
        <v>64.14</v>
      </c>
      <c r="H1445" s="2" t="n">
        <v>17</v>
      </c>
      <c r="I1445" s="2" t="n">
        <v>0</v>
      </c>
      <c r="J1445" s="2" t="inlineStr">
        <is>
          <t>GPA</t>
        </is>
      </c>
    </row>
    <row r="1446">
      <c r="A1446" s="2" t="n">
        <v>7</v>
      </c>
      <c r="B1446" s="2" t="n">
        <v>7801</v>
      </c>
      <c r="C1446" s="2" t="inlineStr">
        <is>
          <t>ATIVIDADE OP. EMP.</t>
        </is>
      </c>
      <c r="D1446" s="2" t="n">
        <v>601139</v>
      </c>
      <c r="E1446" s="2" t="inlineStr">
        <is>
          <t>LUIZ DE SOUSA ALVES PEREIRA</t>
        </is>
      </c>
      <c r="F1446" s="2" t="n">
        <v>100</v>
      </c>
      <c r="G1446" s="2" t="n">
        <v>19.09</v>
      </c>
      <c r="H1446" s="2" t="n">
        <v>5</v>
      </c>
      <c r="I1446" s="2" t="n">
        <v>0</v>
      </c>
      <c r="J1446" s="2" t="inlineStr">
        <is>
          <t>GPA</t>
        </is>
      </c>
    </row>
    <row r="1447">
      <c r="A1447" s="2" t="n">
        <v>7</v>
      </c>
      <c r="B1447" s="2" t="n">
        <v>7801</v>
      </c>
      <c r="C1447" s="2" t="inlineStr">
        <is>
          <t>SEPARACAO</t>
        </is>
      </c>
      <c r="D1447" s="2" t="n">
        <v>6012213</v>
      </c>
      <c r="E1447" s="2" t="inlineStr">
        <is>
          <t>Maria Alaide Pereira Nogueira Santos</t>
        </is>
      </c>
      <c r="F1447" s="2" t="n">
        <v>72</v>
      </c>
      <c r="G1447" s="2" t="n">
        <v>6.62</v>
      </c>
      <c r="H1447" s="2" t="n">
        <v>11</v>
      </c>
      <c r="I1447" s="2" t="n">
        <v>0</v>
      </c>
      <c r="J1447" s="2" t="inlineStr">
        <is>
          <t>GPA</t>
        </is>
      </c>
    </row>
    <row r="1448">
      <c r="A1448" s="2" t="n">
        <v>7</v>
      </c>
      <c r="B1448" s="2" t="n">
        <v>7801</v>
      </c>
      <c r="C1448" s="2" t="inlineStr">
        <is>
          <t>SEPARACAO</t>
        </is>
      </c>
      <c r="D1448" s="2" t="n">
        <v>6012221</v>
      </c>
      <c r="E1448" s="2" t="inlineStr">
        <is>
          <t>Kamilly Costa Do Rosario Borges</t>
        </is>
      </c>
      <c r="F1448" s="2" t="n">
        <v>128</v>
      </c>
      <c r="G1448" s="2" t="n">
        <v>6.37</v>
      </c>
      <c r="H1448" s="2" t="n">
        <v>20</v>
      </c>
      <c r="I1448" s="2" t="n">
        <v>0</v>
      </c>
      <c r="J1448" s="2" t="inlineStr">
        <is>
          <t>GPA</t>
        </is>
      </c>
    </row>
    <row r="1449">
      <c r="A1449" s="2" t="n">
        <v>7</v>
      </c>
      <c r="B1449" s="2" t="n">
        <v>7801</v>
      </c>
      <c r="C1449" s="2" t="inlineStr">
        <is>
          <t>SEPARACAO</t>
        </is>
      </c>
      <c r="D1449" s="2" t="n">
        <v>6012256</v>
      </c>
      <c r="E1449" s="2" t="inlineStr">
        <is>
          <t>Thamires Jordana Barros Rosa</t>
        </is>
      </c>
      <c r="F1449" s="2" t="n">
        <v>125</v>
      </c>
      <c r="G1449" s="2" t="n">
        <v>6.41</v>
      </c>
      <c r="H1449" s="2" t="n">
        <v>20</v>
      </c>
      <c r="I1449" s="2" t="n">
        <v>0</v>
      </c>
      <c r="J1449" s="2" t="inlineStr">
        <is>
          <t>GPA</t>
        </is>
      </c>
    </row>
    <row r="1450">
      <c r="A1450" s="2" t="n">
        <v>7</v>
      </c>
      <c r="B1450" s="2" t="n">
        <v>7801</v>
      </c>
      <c r="C1450" s="2" t="inlineStr">
        <is>
          <t>SEPARACAO</t>
        </is>
      </c>
      <c r="D1450" s="2" t="n">
        <v>6012280</v>
      </c>
      <c r="E1450" s="2" t="inlineStr">
        <is>
          <t>Moroni Siqueira Inacio</t>
        </is>
      </c>
      <c r="F1450" s="2" t="n">
        <v>263</v>
      </c>
      <c r="G1450" s="2" t="n">
        <v>5.41</v>
      </c>
      <c r="H1450" s="2" t="n">
        <v>49</v>
      </c>
      <c r="I1450" s="2" t="n">
        <v>0</v>
      </c>
      <c r="J1450" s="2" t="inlineStr">
        <is>
          <t>GPA</t>
        </is>
      </c>
    </row>
    <row r="1451">
      <c r="A1451" s="2" t="n">
        <v>7</v>
      </c>
      <c r="B1451" s="2" t="n">
        <v>7801</v>
      </c>
      <c r="C1451" s="2" t="inlineStr">
        <is>
          <t>SEPARACAO</t>
        </is>
      </c>
      <c r="D1451" s="2" t="n">
        <v>6012680</v>
      </c>
      <c r="E1451" s="2" t="inlineStr">
        <is>
          <t>Cristiane Aparecida Comerce</t>
        </is>
      </c>
      <c r="F1451" s="2" t="n">
        <v>387</v>
      </c>
      <c r="G1451" s="2" t="n">
        <v>18.16</v>
      </c>
      <c r="H1451" s="2" t="n">
        <v>21</v>
      </c>
      <c r="I1451" s="2" t="n">
        <v>0</v>
      </c>
      <c r="J1451" s="2" t="inlineStr">
        <is>
          <t>GPA</t>
        </is>
      </c>
    </row>
    <row r="1452">
      <c r="A1452" s="2" t="n">
        <v>7</v>
      </c>
      <c r="B1452" s="2" t="n">
        <v>7801</v>
      </c>
      <c r="C1452" s="2" t="inlineStr">
        <is>
          <t>SEPARACAO</t>
        </is>
      </c>
      <c r="D1452" s="2" t="n">
        <v>6013163</v>
      </c>
      <c r="E1452" s="2" t="inlineStr">
        <is>
          <t>Joseph Abuchi Anyanwu</t>
        </is>
      </c>
      <c r="F1452" s="2" t="n">
        <v>358</v>
      </c>
      <c r="G1452" s="2" t="n">
        <v>12.11</v>
      </c>
      <c r="H1452" s="2" t="n">
        <v>30</v>
      </c>
      <c r="I1452" s="2" t="n">
        <v>0</v>
      </c>
      <c r="J1452" s="2" t="inlineStr">
        <is>
          <t>GPA</t>
        </is>
      </c>
    </row>
    <row r="1453">
      <c r="A1453" s="2" t="n">
        <v>7</v>
      </c>
      <c r="B1453" s="2" t="n">
        <v>7801</v>
      </c>
      <c r="C1453" s="2" t="inlineStr">
        <is>
          <t>SEPARACAO</t>
        </is>
      </c>
      <c r="D1453" s="2" t="n">
        <v>6013260</v>
      </c>
      <c r="E1453" s="2" t="inlineStr">
        <is>
          <t>Marcel Robson Zelenkovas</t>
        </is>
      </c>
      <c r="F1453" s="2" t="n">
        <v>210</v>
      </c>
      <c r="G1453" s="2" t="n">
        <v>7.91</v>
      </c>
      <c r="H1453" s="2" t="n">
        <v>27</v>
      </c>
      <c r="I1453" s="2" t="n">
        <v>0</v>
      </c>
      <c r="J1453" s="2" t="inlineStr">
        <is>
          <t>GPA</t>
        </is>
      </c>
    </row>
    <row r="1454">
      <c r="A1454" s="2" t="n">
        <v>7</v>
      </c>
      <c r="B1454" s="2" t="n">
        <v>7801</v>
      </c>
      <c r="C1454" s="2" t="inlineStr">
        <is>
          <t>SEPARACAO</t>
        </is>
      </c>
      <c r="D1454" s="2" t="n">
        <v>6013457</v>
      </c>
      <c r="E1454" s="2" t="inlineStr">
        <is>
          <t>Beatriz De Sales Dos Santos</t>
        </is>
      </c>
      <c r="F1454" s="2" t="n">
        <v>714</v>
      </c>
      <c r="G1454" s="2" t="n">
        <v>25.24</v>
      </c>
      <c r="H1454" s="2" t="n">
        <v>28</v>
      </c>
      <c r="I1454" s="2" t="n">
        <v>0</v>
      </c>
      <c r="J1454" s="2" t="inlineStr">
        <is>
          <t>GPA</t>
        </is>
      </c>
    </row>
    <row r="1455">
      <c r="A1455" s="2" t="n">
        <v>7</v>
      </c>
      <c r="B1455" s="2" t="n">
        <v>7801</v>
      </c>
      <c r="C1455" s="2" t="inlineStr">
        <is>
          <t>SEPARACAO</t>
        </is>
      </c>
      <c r="D1455" s="2" t="n">
        <v>6013805</v>
      </c>
      <c r="E1455" s="2" t="inlineStr">
        <is>
          <t>Rafael Dos Santos Alves</t>
        </is>
      </c>
      <c r="F1455" s="2" t="n">
        <v>417</v>
      </c>
      <c r="G1455" s="2" t="n">
        <v>10.22</v>
      </c>
      <c r="H1455" s="2" t="n">
        <v>41</v>
      </c>
      <c r="I1455" s="2" t="n">
        <v>0</v>
      </c>
      <c r="J1455" s="2" t="inlineStr">
        <is>
          <t>GPA</t>
        </is>
      </c>
    </row>
    <row r="1456">
      <c r="A1456" s="2" t="n">
        <v>7</v>
      </c>
      <c r="B1456" s="2" t="n">
        <v>7801</v>
      </c>
      <c r="C1456" s="2" t="inlineStr">
        <is>
          <t>SEPARACAO</t>
        </is>
      </c>
      <c r="D1456" s="2" t="n">
        <v>6014267</v>
      </c>
      <c r="E1456" s="2" t="inlineStr">
        <is>
          <t>Leonardo Da Silva Campos</t>
        </is>
      </c>
      <c r="F1456" s="2" t="n">
        <v>1127</v>
      </c>
      <c r="G1456" s="2" t="n">
        <v>29.14</v>
      </c>
      <c r="H1456" s="2" t="n">
        <v>39</v>
      </c>
      <c r="I1456" s="2" t="n">
        <v>0</v>
      </c>
      <c r="J1456" s="2" t="inlineStr">
        <is>
          <t>GPA</t>
        </is>
      </c>
    </row>
    <row r="1457">
      <c r="A1457" s="2" t="n">
        <v>7</v>
      </c>
      <c r="B1457" s="2" t="n">
        <v>7801</v>
      </c>
      <c r="C1457" s="2" t="inlineStr">
        <is>
          <t>SEPARACAO</t>
        </is>
      </c>
      <c r="D1457" s="2" t="n">
        <v>6014330</v>
      </c>
      <c r="E1457" s="2" t="inlineStr">
        <is>
          <t>Okechukwu Chigbu</t>
        </is>
      </c>
      <c r="F1457" s="2" t="n">
        <v>83</v>
      </c>
      <c r="G1457" s="2" t="n">
        <v>5.85</v>
      </c>
      <c r="H1457" s="2" t="n">
        <v>14</v>
      </c>
      <c r="I1457" s="2" t="n">
        <v>0</v>
      </c>
      <c r="J1457" s="2" t="inlineStr">
        <is>
          <t>GPA</t>
        </is>
      </c>
    </row>
    <row r="1458">
      <c r="A1458" s="2" t="n">
        <v>7</v>
      </c>
      <c r="B1458" s="2" t="n">
        <v>7801</v>
      </c>
      <c r="C1458" s="2" t="inlineStr">
        <is>
          <t>SEPARACAO</t>
        </is>
      </c>
      <c r="D1458" s="2" t="n">
        <v>6014356</v>
      </c>
      <c r="E1458" s="2" t="inlineStr">
        <is>
          <t>Nonso Kenneth Mcalfred</t>
        </is>
      </c>
      <c r="F1458" s="2" t="n">
        <v>697</v>
      </c>
      <c r="G1458" s="2" t="n">
        <v>26.27</v>
      </c>
      <c r="H1458" s="2" t="n">
        <v>27</v>
      </c>
      <c r="I1458" s="2" t="n">
        <v>0</v>
      </c>
      <c r="J1458" s="2" t="inlineStr">
        <is>
          <t>GPA</t>
        </is>
      </c>
    </row>
    <row r="1459">
      <c r="A1459" s="2" t="n">
        <v>7</v>
      </c>
      <c r="B1459" s="2" t="n">
        <v>7801</v>
      </c>
      <c r="C1459" s="2" t="inlineStr">
        <is>
          <t>SEPARACAO</t>
        </is>
      </c>
      <c r="D1459" s="2" t="n">
        <v>6014550</v>
      </c>
      <c r="E1459" s="2" t="inlineStr">
        <is>
          <t>Exthar Cherlie Soulouque</t>
        </is>
      </c>
      <c r="F1459" s="2" t="n">
        <v>158</v>
      </c>
      <c r="G1459" s="2" t="n">
        <v>9.31</v>
      </c>
      <c r="H1459" s="2" t="n">
        <v>17</v>
      </c>
      <c r="I1459" s="2" t="n">
        <v>0</v>
      </c>
      <c r="J1459" s="2" t="inlineStr">
        <is>
          <t>GPA</t>
        </is>
      </c>
    </row>
    <row r="1460">
      <c r="A1460" s="2" t="n">
        <v>7</v>
      </c>
      <c r="B1460" s="2" t="n">
        <v>7801</v>
      </c>
      <c r="C1460" s="2" t="inlineStr">
        <is>
          <t>SEPARACAO</t>
        </is>
      </c>
      <c r="D1460" s="2" t="n">
        <v>6014674</v>
      </c>
      <c r="E1460" s="2" t="inlineStr">
        <is>
          <t>Anthony Ikechukwu Emeka</t>
        </is>
      </c>
      <c r="F1460" s="2" t="n">
        <v>403</v>
      </c>
      <c r="G1460" s="2" t="n">
        <v>23</v>
      </c>
      <c r="H1460" s="2" t="n">
        <v>18</v>
      </c>
      <c r="I1460" s="2" t="n">
        <v>0</v>
      </c>
      <c r="J1460" s="2" t="inlineStr">
        <is>
          <t>GPA</t>
        </is>
      </c>
    </row>
    <row r="1461">
      <c r="A1461" s="2" t="n">
        <v>7</v>
      </c>
      <c r="B1461" s="2" t="n">
        <v>7801</v>
      </c>
      <c r="C1461" s="2" t="inlineStr">
        <is>
          <t>SEPARACAO</t>
        </is>
      </c>
      <c r="D1461" s="2" t="n">
        <v>6014879</v>
      </c>
      <c r="E1461" s="2" t="inlineStr">
        <is>
          <t>Anayochukwu Emmanuel Azi</t>
        </is>
      </c>
      <c r="F1461" s="2" t="n">
        <v>767</v>
      </c>
      <c r="G1461" s="2" t="n">
        <v>24.49</v>
      </c>
      <c r="H1461" s="2" t="n">
        <v>31</v>
      </c>
      <c r="I1461" s="2" t="n">
        <v>0</v>
      </c>
      <c r="J1461" s="2" t="inlineStr">
        <is>
          <t>GPA</t>
        </is>
      </c>
    </row>
    <row r="1462">
      <c r="A1462" s="2" t="n">
        <v>7</v>
      </c>
      <c r="B1462" s="2" t="n">
        <v>7801</v>
      </c>
      <c r="C1462" s="2" t="inlineStr">
        <is>
          <t>SEPARACAO</t>
        </is>
      </c>
      <c r="D1462" s="2" t="n">
        <v>6016120</v>
      </c>
      <c r="E1462" s="2" t="inlineStr">
        <is>
          <t>Ubiratan De Moraes E Oliveira</t>
        </is>
      </c>
      <c r="F1462" s="2" t="n">
        <v>341</v>
      </c>
      <c r="G1462" s="2" t="n">
        <v>5.72</v>
      </c>
      <c r="H1462" s="2" t="n">
        <v>60</v>
      </c>
      <c r="I1462" s="2" t="n">
        <v>0</v>
      </c>
      <c r="J1462" s="2" t="inlineStr">
        <is>
          <t>GPA</t>
        </is>
      </c>
    </row>
    <row r="1463">
      <c r="A1463" s="2" t="n">
        <v>7</v>
      </c>
      <c r="B1463" s="2" t="n">
        <v>7801</v>
      </c>
      <c r="C1463" s="2" t="inlineStr">
        <is>
          <t>SEPARACAO</t>
        </is>
      </c>
      <c r="D1463" s="2" t="n">
        <v>6016286</v>
      </c>
      <c r="E1463" s="2" t="inlineStr">
        <is>
          <t>Onwubiko Uzochukwu Michael</t>
        </is>
      </c>
      <c r="F1463" s="2" t="n">
        <v>20</v>
      </c>
      <c r="G1463" s="2" t="n">
        <v>2.83</v>
      </c>
      <c r="H1463" s="2" t="n">
        <v>7</v>
      </c>
      <c r="I1463" s="2" t="n">
        <v>0</v>
      </c>
      <c r="J1463" s="2" t="inlineStr">
        <is>
          <t>GPA</t>
        </is>
      </c>
    </row>
    <row r="1464">
      <c r="A1464" s="2" t="n">
        <v>7</v>
      </c>
      <c r="B1464" s="2" t="n">
        <v>7801</v>
      </c>
      <c r="C1464" s="2" t="inlineStr">
        <is>
          <t>SEPARACAO</t>
        </is>
      </c>
      <c r="D1464" s="2" t="n">
        <v>6017312</v>
      </c>
      <c r="E1464" s="2" t="inlineStr">
        <is>
          <t>Amanda Napoleao De Oliveira</t>
        </is>
      </c>
      <c r="F1464" s="2" t="n">
        <v>305</v>
      </c>
      <c r="G1464" s="2" t="n">
        <v>5.84</v>
      </c>
      <c r="H1464" s="2" t="n">
        <v>52</v>
      </c>
      <c r="I1464" s="2" t="n">
        <v>0</v>
      </c>
      <c r="J1464" s="2" t="inlineStr">
        <is>
          <t>GPA</t>
        </is>
      </c>
    </row>
    <row r="1465">
      <c r="A1465" s="2" t="n">
        <v>7</v>
      </c>
      <c r="B1465" s="2" t="n">
        <v>7801</v>
      </c>
      <c r="C1465" s="2" t="inlineStr">
        <is>
          <t>SEPARACAO</t>
        </is>
      </c>
      <c r="D1465" s="2" t="n">
        <v>6018831</v>
      </c>
      <c r="E1465" s="2" t="inlineStr">
        <is>
          <t>Thiago De Oliveira Camargo</t>
        </is>
      </c>
      <c r="F1465" s="2" t="n">
        <v>240</v>
      </c>
      <c r="G1465" s="2" t="n">
        <v>4.95</v>
      </c>
      <c r="H1465" s="2" t="n">
        <v>48</v>
      </c>
      <c r="I1465" s="2" t="n">
        <v>0</v>
      </c>
      <c r="J1465" s="2" t="inlineStr">
        <is>
          <t>GPA</t>
        </is>
      </c>
    </row>
    <row r="1466">
      <c r="A1466" s="2" t="n">
        <v>7</v>
      </c>
      <c r="B1466" s="2" t="n">
        <v>7801</v>
      </c>
      <c r="C1466" s="2" t="inlineStr">
        <is>
          <t>SEPARACAO</t>
        </is>
      </c>
      <c r="D1466" s="2" t="n">
        <v>6019021</v>
      </c>
      <c r="E1466" s="2" t="inlineStr">
        <is>
          <t>Rayssa Sabino De Lima</t>
        </is>
      </c>
      <c r="F1466" s="2" t="n">
        <v>354</v>
      </c>
      <c r="G1466" s="2" t="n">
        <v>6.23</v>
      </c>
      <c r="H1466" s="2" t="n">
        <v>57</v>
      </c>
      <c r="I1466" s="2" t="n">
        <v>0</v>
      </c>
      <c r="J1466" s="2" t="inlineStr">
        <is>
          <t>GPA</t>
        </is>
      </c>
    </row>
    <row r="1467">
      <c r="A1467" s="2" t="n">
        <v>7</v>
      </c>
      <c r="B1467" s="2" t="n">
        <v>7801</v>
      </c>
      <c r="C1467" s="2" t="inlineStr">
        <is>
          <t>SEPARACAO</t>
        </is>
      </c>
      <c r="D1467" s="2" t="n">
        <v>6019358</v>
      </c>
      <c r="E1467" s="2" t="inlineStr">
        <is>
          <t>Temitope Agbola</t>
        </is>
      </c>
      <c r="F1467" s="2" t="n">
        <v>146</v>
      </c>
      <c r="G1467" s="2" t="n">
        <v>6.23</v>
      </c>
      <c r="H1467" s="2" t="n">
        <v>23</v>
      </c>
      <c r="I1467" s="2" t="n">
        <v>0</v>
      </c>
      <c r="J1467" s="2" t="inlineStr">
        <is>
          <t>GPA</t>
        </is>
      </c>
    </row>
    <row r="1468">
      <c r="A1468" s="2" t="n">
        <v>7</v>
      </c>
      <c r="B1468" s="2" t="n">
        <v>7801</v>
      </c>
      <c r="C1468" s="2" t="inlineStr">
        <is>
          <t>SEPARACAO</t>
        </is>
      </c>
      <c r="D1468" s="2" t="n">
        <v>6019609</v>
      </c>
      <c r="E1468" s="2" t="inlineStr">
        <is>
          <t>Ijioma Ibemgbulam David</t>
        </is>
      </c>
      <c r="F1468" s="2" t="n">
        <v>105</v>
      </c>
      <c r="G1468" s="2" t="n">
        <v>6.51</v>
      </c>
      <c r="H1468" s="2" t="n">
        <v>16</v>
      </c>
      <c r="I1468" s="2" t="n">
        <v>0</v>
      </c>
      <c r="J1468" s="2" t="inlineStr">
        <is>
          <t>GPA</t>
        </is>
      </c>
    </row>
    <row r="1469">
      <c r="A1469" s="2" t="n">
        <v>7</v>
      </c>
      <c r="B1469" s="2" t="n">
        <v>7801</v>
      </c>
      <c r="C1469" s="2" t="inlineStr">
        <is>
          <t>PUXADA RECEB</t>
        </is>
      </c>
      <c r="D1469" s="2" t="n">
        <v>603996</v>
      </c>
      <c r="E1469" s="2" t="inlineStr">
        <is>
          <t>DANIEL RICARDO DA COSTA DEUS</t>
        </is>
      </c>
      <c r="F1469" s="2" t="n">
        <v>179</v>
      </c>
      <c r="G1469" s="2" t="n">
        <v>40.12</v>
      </c>
      <c r="H1469" s="2" t="n">
        <v>4</v>
      </c>
      <c r="I1469" s="2" t="n">
        <v>0</v>
      </c>
      <c r="J1469" s="2" t="inlineStr">
        <is>
          <t>GPA</t>
        </is>
      </c>
    </row>
    <row r="1470">
      <c r="A1470" s="2" t="n">
        <v>7</v>
      </c>
      <c r="B1470" s="2" t="n">
        <v>7801</v>
      </c>
      <c r="C1470" s="2" t="inlineStr">
        <is>
          <t>PUXADA RECEB</t>
        </is>
      </c>
      <c r="D1470" s="2" t="n">
        <v>605531</v>
      </c>
      <c r="E1470" s="2" t="inlineStr">
        <is>
          <t>AILTON ROBERTO PEREIRA</t>
        </is>
      </c>
      <c r="F1470" s="2" t="n">
        <v>585</v>
      </c>
      <c r="G1470" s="2" t="n">
        <v>45.88</v>
      </c>
      <c r="H1470" s="2" t="n">
        <v>13</v>
      </c>
      <c r="I1470" s="2" t="n">
        <v>0</v>
      </c>
      <c r="J1470" s="2" t="inlineStr">
        <is>
          <t>GPA</t>
        </is>
      </c>
    </row>
    <row r="1471">
      <c r="A1471" s="2" t="n">
        <v>7</v>
      </c>
      <c r="B1471" s="2" t="n">
        <v>7801</v>
      </c>
      <c r="C1471" s="2" t="inlineStr">
        <is>
          <t>RECEBIMENTO</t>
        </is>
      </c>
      <c r="D1471" s="2" t="n">
        <v>605531</v>
      </c>
      <c r="E1471" s="2" t="inlineStr">
        <is>
          <t>AILTON ROBERTO PEREIRA</t>
        </is>
      </c>
      <c r="F1471" s="2" t="n">
        <v>1601</v>
      </c>
      <c r="G1471" s="2" t="n">
        <v>100.43</v>
      </c>
      <c r="H1471" s="2" t="n">
        <v>16</v>
      </c>
      <c r="I1471" s="2" t="n">
        <v>0</v>
      </c>
      <c r="J1471" s="2" t="inlineStr">
        <is>
          <t>GPA</t>
        </is>
      </c>
    </row>
    <row r="1472">
      <c r="A1472" s="2" t="n">
        <v>7</v>
      </c>
      <c r="B1472" s="2" t="n">
        <v>7801</v>
      </c>
      <c r="C1472" s="2" t="inlineStr">
        <is>
          <t>CARREGAMENTO</t>
        </is>
      </c>
      <c r="D1472" s="2" t="n">
        <v>612990</v>
      </c>
      <c r="E1472" s="2" t="inlineStr">
        <is>
          <t>BEATRIZ RODRIGUES DE CARVALHO</t>
        </is>
      </c>
      <c r="F1472" s="2" t="n">
        <v>131</v>
      </c>
      <c r="G1472" s="2" t="n">
        <v>9.92</v>
      </c>
      <c r="H1472" s="2" t="n">
        <v>13</v>
      </c>
      <c r="I1472" s="2" t="n">
        <v>0</v>
      </c>
      <c r="J1472" s="2" t="inlineStr">
        <is>
          <t>GPA</t>
        </is>
      </c>
    </row>
    <row r="1473">
      <c r="A1473" s="2" t="n">
        <v>7</v>
      </c>
      <c r="B1473" s="2" t="n">
        <v>7801</v>
      </c>
      <c r="C1473" s="2" t="inlineStr">
        <is>
          <t>SEPARACAO</t>
        </is>
      </c>
      <c r="D1473" s="2" t="n">
        <v>612990</v>
      </c>
      <c r="E1473" s="2" t="inlineStr">
        <is>
          <t>BEATRIZ RODRIGUES DE CARVALHO</t>
        </is>
      </c>
      <c r="F1473" s="2" t="n">
        <v>155</v>
      </c>
      <c r="G1473" s="2" t="n">
        <v>1.06</v>
      </c>
      <c r="H1473" s="2" t="n">
        <v>146</v>
      </c>
      <c r="I1473" s="2" t="n">
        <v>0</v>
      </c>
      <c r="J1473" s="2" t="inlineStr">
        <is>
          <t>GPA</t>
        </is>
      </c>
    </row>
    <row r="1474">
      <c r="A1474" s="2" t="n">
        <v>7</v>
      </c>
      <c r="B1474" s="2" t="n">
        <v>7801</v>
      </c>
      <c r="C1474" s="2" t="inlineStr">
        <is>
          <t>ATIVIDADE OP. EMP.</t>
        </is>
      </c>
      <c r="D1474" s="2" t="n">
        <v>613274</v>
      </c>
      <c r="E1474" s="2" t="inlineStr">
        <is>
          <t>Carlos Eduardo Da Piedade Silva</t>
        </is>
      </c>
      <c r="F1474" s="2" t="n">
        <v>1276</v>
      </c>
      <c r="G1474" s="2" t="n">
        <v>118.48</v>
      </c>
      <c r="H1474" s="2" t="n">
        <v>11</v>
      </c>
      <c r="I1474" s="2" t="n">
        <v>0</v>
      </c>
      <c r="J1474" s="2" t="inlineStr">
        <is>
          <t>GPA</t>
        </is>
      </c>
    </row>
    <row r="1475">
      <c r="A1475" s="2" t="n">
        <v>7</v>
      </c>
      <c r="B1475" s="2" t="n">
        <v>7801</v>
      </c>
      <c r="C1475" s="2" t="inlineStr">
        <is>
          <t>ATIVIDADE OP. EMP.</t>
        </is>
      </c>
      <c r="D1475" s="2" t="n">
        <v>6150</v>
      </c>
      <c r="E1475" s="2" t="inlineStr">
        <is>
          <t>Francisco Lopes Braga</t>
        </is>
      </c>
      <c r="F1475" s="2" t="n">
        <v>2196</v>
      </c>
      <c r="G1475" s="2" t="n">
        <v>165.26</v>
      </c>
      <c r="H1475" s="2" t="n">
        <v>13</v>
      </c>
      <c r="I1475" s="2" t="n">
        <v>0</v>
      </c>
      <c r="J1475" s="2" t="inlineStr">
        <is>
          <t>GPA</t>
        </is>
      </c>
    </row>
    <row r="1476">
      <c r="A1476" s="2" t="n">
        <v>7</v>
      </c>
      <c r="B1476" s="2" t="n">
        <v>7801</v>
      </c>
      <c r="C1476" s="2" t="inlineStr">
        <is>
          <t>RECEBIMENTO</t>
        </is>
      </c>
      <c r="D1476" s="2" t="n">
        <v>617148</v>
      </c>
      <c r="E1476" s="2" t="inlineStr">
        <is>
          <t>Paulo Afonso De Farias</t>
        </is>
      </c>
      <c r="F1476" s="2" t="n">
        <v>2368</v>
      </c>
      <c r="G1476" s="2" t="n">
        <v>80.27</v>
      </c>
      <c r="H1476" s="2" t="n">
        <v>30</v>
      </c>
      <c r="I1476" s="2" t="n">
        <v>0</v>
      </c>
      <c r="J1476" s="2" t="inlineStr">
        <is>
          <t>GPA</t>
        </is>
      </c>
    </row>
    <row r="1477">
      <c r="A1477" s="2" t="n">
        <v>7</v>
      </c>
      <c r="B1477" s="2" t="n">
        <v>7801</v>
      </c>
      <c r="C1477" s="2" t="inlineStr">
        <is>
          <t>SEPARACAO</t>
        </is>
      </c>
      <c r="D1477" s="2" t="n">
        <v>625438</v>
      </c>
      <c r="E1477" s="2" t="inlineStr">
        <is>
          <t>ELAYNE CRISTINA RODRIGUES</t>
        </is>
      </c>
      <c r="F1477" s="2" t="n">
        <v>11458</v>
      </c>
      <c r="G1477" s="2" t="n">
        <v>128.72</v>
      </c>
      <c r="H1477" s="2" t="n">
        <v>89</v>
      </c>
      <c r="I1477" s="2" t="n">
        <v>0</v>
      </c>
      <c r="J1477" s="2" t="inlineStr">
        <is>
          <t>GPA</t>
        </is>
      </c>
    </row>
    <row r="1478">
      <c r="A1478" s="2" t="n">
        <v>7</v>
      </c>
      <c r="B1478" s="2" t="n">
        <v>7801</v>
      </c>
      <c r="C1478" s="2" t="inlineStr">
        <is>
          <t>ATIVIDADE OP. EMP.</t>
        </is>
      </c>
      <c r="D1478" s="2" t="n">
        <v>631834</v>
      </c>
      <c r="E1478" s="2" t="inlineStr">
        <is>
          <t>DIONIZA MARIA DOS SANTOS</t>
        </is>
      </c>
      <c r="F1478" s="2" t="n">
        <v>673</v>
      </c>
      <c r="G1478" s="2" t="n">
        <v>186.3</v>
      </c>
      <c r="H1478" s="2" t="n">
        <v>4</v>
      </c>
      <c r="I1478" s="2" t="n">
        <v>0</v>
      </c>
      <c r="J1478" s="2" t="inlineStr">
        <is>
          <t>GPA</t>
        </is>
      </c>
    </row>
    <row r="1479">
      <c r="A1479" s="2" t="n">
        <v>7</v>
      </c>
      <c r="B1479" s="2" t="n">
        <v>7801</v>
      </c>
      <c r="C1479" s="2" t="inlineStr">
        <is>
          <t>RECEBIMENTO</t>
        </is>
      </c>
      <c r="D1479" s="2" t="n">
        <v>633940</v>
      </c>
      <c r="E1479" s="2" t="inlineStr">
        <is>
          <t>Maria Betania Alves Vicente</t>
        </is>
      </c>
      <c r="F1479" s="2" t="n">
        <v>464</v>
      </c>
      <c r="G1479" s="2" t="n">
        <v>32.96</v>
      </c>
      <c r="H1479" s="2" t="n">
        <v>14</v>
      </c>
      <c r="I1479" s="2" t="n">
        <v>0</v>
      </c>
      <c r="J1479" s="2" t="inlineStr">
        <is>
          <t>GPA</t>
        </is>
      </c>
    </row>
    <row r="1480">
      <c r="A1480" s="2" t="n">
        <v>7</v>
      </c>
      <c r="B1480" s="2" t="n">
        <v>7801</v>
      </c>
      <c r="C1480" s="2" t="inlineStr">
        <is>
          <t>CARREGAMENTO</t>
        </is>
      </c>
      <c r="D1480" s="2" t="n">
        <v>664473</v>
      </c>
      <c r="E1480" s="2" t="inlineStr">
        <is>
          <t>Gilmar Macedo Pires</t>
        </is>
      </c>
      <c r="F1480" s="2" t="n">
        <v>52</v>
      </c>
      <c r="G1480" s="2" t="n">
        <v>4.56</v>
      </c>
      <c r="H1480" s="2" t="n">
        <v>11</v>
      </c>
      <c r="I1480" s="2" t="n">
        <v>0</v>
      </c>
      <c r="J1480" s="2" t="inlineStr">
        <is>
          <t>GPA</t>
        </is>
      </c>
    </row>
    <row r="1481">
      <c r="A1481" s="2" t="n">
        <v>7</v>
      </c>
      <c r="B1481" s="2" t="n">
        <v>7801</v>
      </c>
      <c r="C1481" s="2" t="inlineStr">
        <is>
          <t>SEPARACAO</t>
        </is>
      </c>
      <c r="D1481" s="2" t="n">
        <v>667361</v>
      </c>
      <c r="E1481" s="2" t="inlineStr">
        <is>
          <t>Orlando Vieira De Sa</t>
        </is>
      </c>
      <c r="F1481" s="2" t="n">
        <v>63</v>
      </c>
      <c r="G1481" s="2" t="n">
        <v>0.28</v>
      </c>
      <c r="H1481" s="2" t="n">
        <v>225</v>
      </c>
      <c r="I1481" s="2" t="n">
        <v>0</v>
      </c>
      <c r="J1481" s="2" t="inlineStr">
        <is>
          <t>GPA</t>
        </is>
      </c>
    </row>
    <row r="1482">
      <c r="A1482" s="2" t="n">
        <v>7</v>
      </c>
      <c r="B1482" s="2" t="n">
        <v>7801</v>
      </c>
      <c r="C1482" s="2" t="inlineStr">
        <is>
          <t>PUXADA RECEB</t>
        </is>
      </c>
      <c r="D1482" s="2" t="n">
        <v>670624</v>
      </c>
      <c r="E1482" s="2" t="inlineStr">
        <is>
          <t>Gardenia Silva Neves Dos Santos</t>
        </is>
      </c>
      <c r="F1482" s="2" t="n">
        <v>27</v>
      </c>
      <c r="G1482" s="2" t="n">
        <v>4.73</v>
      </c>
      <c r="H1482" s="2" t="n">
        <v>6</v>
      </c>
      <c r="I1482" s="2" t="n">
        <v>0</v>
      </c>
      <c r="J1482" s="2" t="inlineStr">
        <is>
          <t>GPA</t>
        </is>
      </c>
    </row>
    <row r="1483">
      <c r="A1483" s="2" t="n">
        <v>7</v>
      </c>
      <c r="B1483" s="2" t="n">
        <v>7801</v>
      </c>
      <c r="C1483" s="2" t="inlineStr">
        <is>
          <t>RECEBIMENTO</t>
        </is>
      </c>
      <c r="D1483" s="2" t="n">
        <v>670624</v>
      </c>
      <c r="E1483" s="2" t="inlineStr">
        <is>
          <t>Gardenia Silva Neves Dos Santos</t>
        </is>
      </c>
      <c r="F1483" s="2" t="n">
        <v>2625</v>
      </c>
      <c r="G1483" s="2" t="n">
        <v>178.93</v>
      </c>
      <c r="H1483" s="2" t="n">
        <v>15</v>
      </c>
      <c r="I1483" s="2" t="n">
        <v>0</v>
      </c>
      <c r="J1483" s="2" t="inlineStr">
        <is>
          <t>GPA</t>
        </is>
      </c>
    </row>
    <row r="1484">
      <c r="A1484" s="2" t="n">
        <v>7</v>
      </c>
      <c r="B1484" s="2" t="n">
        <v>7801</v>
      </c>
      <c r="C1484" s="2" t="inlineStr">
        <is>
          <t>PUXADA RECEB</t>
        </is>
      </c>
      <c r="D1484" s="2" t="n">
        <v>677430</v>
      </c>
      <c r="E1484" s="2" t="inlineStr">
        <is>
          <t>Claudiceia Maria Silva</t>
        </is>
      </c>
      <c r="F1484" s="2" t="n">
        <v>71</v>
      </c>
      <c r="G1484" s="2" t="n">
        <v>11.31</v>
      </c>
      <c r="H1484" s="2" t="n">
        <v>6</v>
      </c>
      <c r="I1484" s="2" t="n">
        <v>0</v>
      </c>
      <c r="J1484" s="2" t="inlineStr">
        <is>
          <t>GPA</t>
        </is>
      </c>
    </row>
    <row r="1485">
      <c r="A1485" s="2" t="n">
        <v>7</v>
      </c>
      <c r="B1485" s="2" t="n">
        <v>7801</v>
      </c>
      <c r="C1485" s="2" t="inlineStr">
        <is>
          <t>RECEBIMENTO</t>
        </is>
      </c>
      <c r="D1485" s="2" t="n">
        <v>677430</v>
      </c>
      <c r="E1485" s="2" t="inlineStr">
        <is>
          <t>Claudiceia Maria Silva</t>
        </is>
      </c>
      <c r="F1485" s="2" t="n">
        <v>2605</v>
      </c>
      <c r="G1485" s="2" t="n">
        <v>158.46</v>
      </c>
      <c r="H1485" s="2" t="n">
        <v>16</v>
      </c>
      <c r="I1485" s="2" t="n">
        <v>0</v>
      </c>
      <c r="J1485" s="2" t="inlineStr">
        <is>
          <t>GPA</t>
        </is>
      </c>
    </row>
    <row r="1486">
      <c r="A1486" s="2" t="n">
        <v>7</v>
      </c>
      <c r="B1486" s="2" t="n">
        <v>7801</v>
      </c>
      <c r="C1486" s="2" t="inlineStr">
        <is>
          <t>ATIVIDADE OP. EMP.</t>
        </is>
      </c>
      <c r="D1486" s="2" t="n">
        <v>68168</v>
      </c>
      <c r="E1486" s="2" t="inlineStr">
        <is>
          <t>Mario Marcio Moraes De Azevedo</t>
        </is>
      </c>
      <c r="F1486" s="2" t="n">
        <v>3419</v>
      </c>
      <c r="G1486" s="2" t="n">
        <v>228.01</v>
      </c>
      <c r="H1486" s="2" t="n">
        <v>15</v>
      </c>
      <c r="I1486" s="2" t="n">
        <v>0</v>
      </c>
      <c r="J1486" s="2" t="inlineStr">
        <is>
          <t>GPA</t>
        </is>
      </c>
    </row>
    <row r="1487">
      <c r="A1487" s="2" t="n">
        <v>7</v>
      </c>
      <c r="B1487" s="2" t="n">
        <v>7801</v>
      </c>
      <c r="C1487" s="2" t="inlineStr">
        <is>
          <t>CARREGAMENTO</t>
        </is>
      </c>
      <c r="D1487" s="2" t="n">
        <v>688778</v>
      </c>
      <c r="E1487" s="2" t="inlineStr">
        <is>
          <t>Jose Vagner Faustino</t>
        </is>
      </c>
      <c r="F1487" s="2" t="n">
        <v>60</v>
      </c>
      <c r="G1487" s="2" t="n">
        <v>4.17</v>
      </c>
      <c r="H1487" s="2" t="n">
        <v>14</v>
      </c>
      <c r="I1487" s="2" t="n">
        <v>0</v>
      </c>
      <c r="J1487" s="2" t="inlineStr">
        <is>
          <t>GPA</t>
        </is>
      </c>
    </row>
    <row r="1488">
      <c r="A1488" s="2" t="n">
        <v>7</v>
      </c>
      <c r="B1488" s="2" t="n">
        <v>7801</v>
      </c>
      <c r="C1488" s="2" t="inlineStr">
        <is>
          <t>ATIVIDADE OP. EMP.</t>
        </is>
      </c>
      <c r="D1488" s="2" t="n">
        <v>695728</v>
      </c>
      <c r="E1488" s="2" t="inlineStr">
        <is>
          <t>Vanusa Da Silva</t>
        </is>
      </c>
      <c r="F1488" s="2" t="n">
        <v>231</v>
      </c>
      <c r="G1488" s="2" t="n">
        <v>44.16</v>
      </c>
      <c r="H1488" s="2" t="n">
        <v>5</v>
      </c>
      <c r="I1488" s="2" t="n">
        <v>0</v>
      </c>
      <c r="J1488" s="2" t="inlineStr">
        <is>
          <t>GPA</t>
        </is>
      </c>
    </row>
    <row r="1489">
      <c r="A1489" s="2" t="n">
        <v>7</v>
      </c>
      <c r="B1489" s="2" t="n">
        <v>7801</v>
      </c>
      <c r="C1489" s="2" t="inlineStr">
        <is>
          <t>ATIVIDADE OP. EMP.</t>
        </is>
      </c>
      <c r="D1489" s="2" t="n">
        <v>701827</v>
      </c>
      <c r="E1489" s="2" t="inlineStr">
        <is>
          <t>GILVAN DA SILVA CRUZ</t>
        </is>
      </c>
      <c r="F1489" s="2" t="n">
        <v>924</v>
      </c>
      <c r="G1489" s="2" t="n">
        <v>150.63</v>
      </c>
      <c r="H1489" s="2" t="n">
        <v>6</v>
      </c>
      <c r="I1489" s="2" t="n">
        <v>0</v>
      </c>
      <c r="J1489" s="2" t="inlineStr">
        <is>
          <t>GPA</t>
        </is>
      </c>
    </row>
    <row r="1490">
      <c r="A1490" s="2" t="n">
        <v>7</v>
      </c>
      <c r="B1490" s="2" t="n">
        <v>7801</v>
      </c>
      <c r="C1490" s="2" t="inlineStr">
        <is>
          <t>ATIVIDADE OP. EMP.</t>
        </is>
      </c>
      <c r="D1490" s="2" t="n">
        <v>75361</v>
      </c>
      <c r="E1490" s="2" t="inlineStr">
        <is>
          <t>JANILSON DE GOES ARAUJO</t>
        </is>
      </c>
      <c r="F1490" s="2" t="n">
        <v>1107</v>
      </c>
      <c r="G1490" s="2" t="n">
        <v>169.74</v>
      </c>
      <c r="H1490" s="2" t="n">
        <v>7</v>
      </c>
      <c r="I1490" s="2" t="n">
        <v>0</v>
      </c>
      <c r="J1490" s="2" t="inlineStr">
        <is>
          <t>GPA</t>
        </is>
      </c>
    </row>
    <row r="1491">
      <c r="A1491" s="2" t="n">
        <v>7</v>
      </c>
      <c r="B1491" s="2" t="n">
        <v>7801</v>
      </c>
      <c r="C1491" s="2" t="inlineStr">
        <is>
          <t>ATIVIDADE OP. EMP.</t>
        </is>
      </c>
      <c r="D1491" s="2" t="n">
        <v>86952</v>
      </c>
      <c r="E1491" s="2" t="inlineStr">
        <is>
          <t>Aderso Amando Agra</t>
        </is>
      </c>
      <c r="F1491" s="2" t="n">
        <v>1343</v>
      </c>
      <c r="G1491" s="2" t="n">
        <v>167.92</v>
      </c>
      <c r="H1491" s="2" t="n">
        <v>8</v>
      </c>
      <c r="I1491" s="2" t="n">
        <v>0</v>
      </c>
      <c r="J1491" s="2" t="inlineStr">
        <is>
          <t>GPA</t>
        </is>
      </c>
    </row>
    <row r="1492">
      <c r="A1492" s="2" t="n">
        <v>7</v>
      </c>
      <c r="B1492" s="2" t="n">
        <v>7801</v>
      </c>
      <c r="C1492" s="2" t="inlineStr">
        <is>
          <t>SEPARACAO</t>
        </is>
      </c>
      <c r="D1492" s="2" t="n">
        <v>86952</v>
      </c>
      <c r="E1492" s="2" t="inlineStr">
        <is>
          <t>Aderso Amando Agra</t>
        </is>
      </c>
      <c r="F1492" s="2" t="n">
        <v>375</v>
      </c>
      <c r="G1492" s="2" t="n">
        <v>0.24</v>
      </c>
      <c r="H1492" s="2" t="n">
        <v>1563</v>
      </c>
      <c r="I1492" s="2" t="n">
        <v>0</v>
      </c>
      <c r="J1492" s="2" t="inlineStr">
        <is>
          <t>GPA</t>
        </is>
      </c>
    </row>
    <row r="1493">
      <c r="A1493" s="2" t="n">
        <v>7</v>
      </c>
      <c r="B1493" s="2" t="n">
        <v>7801</v>
      </c>
      <c r="C1493" s="2" t="inlineStr">
        <is>
          <t>RECEBIMENTO</t>
        </is>
      </c>
      <c r="D1493" s="2" t="n">
        <v>91943</v>
      </c>
      <c r="E1493" s="2" t="inlineStr">
        <is>
          <t>Antao Jorge Barreto</t>
        </is>
      </c>
      <c r="F1493" s="2" t="n">
        <v>2459</v>
      </c>
      <c r="G1493" s="2" t="n">
        <v>112.68</v>
      </c>
      <c r="H1493" s="2" t="n">
        <v>22</v>
      </c>
      <c r="I1493" s="2" t="n">
        <v>0</v>
      </c>
      <c r="J1493" s="2" t="inlineStr">
        <is>
          <t>GPA</t>
        </is>
      </c>
    </row>
    <row r="1494">
      <c r="A1494" s="2" t="n">
        <v>7</v>
      </c>
      <c r="B1494" s="2" t="n">
        <v>930</v>
      </c>
      <c r="C1494" s="2" t="inlineStr">
        <is>
          <t>RECEBIMENTO</t>
        </is>
      </c>
      <c r="D1494" s="2" t="n">
        <v>122853</v>
      </c>
      <c r="E1494" s="2" t="inlineStr">
        <is>
          <t>ROSE KATIA  DE OLIVEIRA</t>
        </is>
      </c>
      <c r="F1494" s="2" t="n">
        <v>3587</v>
      </c>
      <c r="G1494" s="2" t="n">
        <v>139.5</v>
      </c>
      <c r="H1494" s="2" t="n">
        <v>26</v>
      </c>
      <c r="I1494" s="2" t="n">
        <v>0</v>
      </c>
      <c r="J1494" s="2" t="inlineStr">
        <is>
          <t>GPA</t>
        </is>
      </c>
    </row>
    <row r="1495">
      <c r="A1495" s="2" t="n">
        <v>7</v>
      </c>
      <c r="B1495" s="2" t="n">
        <v>930</v>
      </c>
      <c r="C1495" s="2" t="inlineStr">
        <is>
          <t>ATIVIDADE OP. EMP.</t>
        </is>
      </c>
      <c r="D1495" s="2" t="n">
        <v>128476</v>
      </c>
      <c r="E1495" s="2" t="inlineStr">
        <is>
          <t>Manoel Alves Vieira</t>
        </is>
      </c>
      <c r="F1495" s="2" t="n">
        <v>732</v>
      </c>
      <c r="G1495" s="2" t="n">
        <v>69.44</v>
      </c>
      <c r="H1495" s="2" t="n">
        <v>11</v>
      </c>
      <c r="I1495" s="2" t="n">
        <v>0</v>
      </c>
      <c r="J1495" s="2" t="inlineStr">
        <is>
          <t>GPA</t>
        </is>
      </c>
    </row>
    <row r="1496">
      <c r="A1496" s="2" t="n">
        <v>7</v>
      </c>
      <c r="B1496" s="2" t="n">
        <v>930</v>
      </c>
      <c r="C1496" s="2" t="inlineStr">
        <is>
          <t>PUXADA RECEB</t>
        </is>
      </c>
      <c r="D1496" s="2" t="n">
        <v>161429</v>
      </c>
      <c r="E1496" s="2" t="inlineStr">
        <is>
          <t>JOAO GOMES DE ALMEIDA</t>
        </is>
      </c>
      <c r="F1496" s="2" t="n">
        <v>349</v>
      </c>
      <c r="G1496" s="2" t="n">
        <v>34.25</v>
      </c>
      <c r="H1496" s="2" t="n">
        <v>10</v>
      </c>
      <c r="I1496" s="2" t="n">
        <v>0</v>
      </c>
      <c r="J1496" s="2" t="inlineStr">
        <is>
          <t>GPA</t>
        </is>
      </c>
    </row>
    <row r="1497">
      <c r="A1497" s="2" t="n">
        <v>7</v>
      </c>
      <c r="B1497" s="2" t="n">
        <v>930</v>
      </c>
      <c r="C1497" s="2" t="inlineStr">
        <is>
          <t>RECEBIMENTO</t>
        </is>
      </c>
      <c r="D1497" s="2" t="n">
        <v>176631</v>
      </c>
      <c r="E1497" s="2" t="inlineStr">
        <is>
          <t>LUCAS ANDRADE CAFE</t>
        </is>
      </c>
      <c r="F1497" s="2" t="n">
        <v>720</v>
      </c>
      <c r="G1497" s="2" t="n">
        <v>51.9</v>
      </c>
      <c r="H1497" s="2" t="n">
        <v>14</v>
      </c>
      <c r="I1497" s="2" t="n">
        <v>0</v>
      </c>
      <c r="J1497" s="2" t="inlineStr">
        <is>
          <t>GPA</t>
        </is>
      </c>
    </row>
    <row r="1498">
      <c r="A1498" s="2" t="n">
        <v>7</v>
      </c>
      <c r="B1498" s="2" t="n">
        <v>930</v>
      </c>
      <c r="C1498" s="2" t="inlineStr">
        <is>
          <t>ATIVIDADE OP. EMP.</t>
        </is>
      </c>
      <c r="D1498" s="2" t="n">
        <v>257617</v>
      </c>
      <c r="E1498" s="2" t="inlineStr">
        <is>
          <t>FRANCISCO NEILTON PEREIRA DE ARAUJO</t>
        </is>
      </c>
      <c r="F1498" s="2" t="n">
        <v>2399</v>
      </c>
      <c r="G1498" s="2" t="n">
        <v>111.07</v>
      </c>
      <c r="H1498" s="2" t="n">
        <v>22</v>
      </c>
      <c r="I1498" s="2" t="n">
        <v>0</v>
      </c>
      <c r="J1498" s="2" t="inlineStr">
        <is>
          <t>GPA</t>
        </is>
      </c>
    </row>
    <row r="1499">
      <c r="A1499" s="2" t="n">
        <v>7</v>
      </c>
      <c r="B1499" s="2" t="n">
        <v>930</v>
      </c>
      <c r="C1499" s="2" t="inlineStr">
        <is>
          <t>PUXADA RECEB</t>
        </is>
      </c>
      <c r="D1499" s="2" t="n">
        <v>27002</v>
      </c>
      <c r="E1499" s="2" t="inlineStr">
        <is>
          <t>EDVALDO ALVES DUARTE</t>
        </is>
      </c>
      <c r="F1499" s="2" t="n">
        <v>23</v>
      </c>
      <c r="G1499" s="2" t="n">
        <v>10.69</v>
      </c>
      <c r="H1499" s="2" t="n">
        <v>2</v>
      </c>
      <c r="I1499" s="2" t="n">
        <v>0</v>
      </c>
      <c r="J1499" s="2" t="inlineStr">
        <is>
          <t>GPA</t>
        </is>
      </c>
    </row>
    <row r="1500">
      <c r="A1500" s="2" t="n">
        <v>7</v>
      </c>
      <c r="B1500" s="2" t="n">
        <v>930</v>
      </c>
      <c r="C1500" s="2" t="inlineStr">
        <is>
          <t>CARREGAMENTO</t>
        </is>
      </c>
      <c r="D1500" s="2" t="n">
        <v>2807203</v>
      </c>
      <c r="E1500" s="2" t="inlineStr">
        <is>
          <t>ANDERSON ALEXANDRE ALPHA DALLAQUA</t>
        </is>
      </c>
      <c r="F1500" s="2" t="n">
        <v>539</v>
      </c>
      <c r="G1500" s="2" t="n">
        <v>13.18</v>
      </c>
      <c r="H1500" s="2" t="n">
        <v>41</v>
      </c>
      <c r="I1500" s="2" t="n">
        <v>0</v>
      </c>
      <c r="J1500" s="2" t="inlineStr">
        <is>
          <t>GPA</t>
        </is>
      </c>
    </row>
    <row r="1501">
      <c r="A1501" s="2" t="n">
        <v>7</v>
      </c>
      <c r="B1501" s="2" t="n">
        <v>930</v>
      </c>
      <c r="C1501" s="2" t="inlineStr">
        <is>
          <t>RECEBIMENTO</t>
        </is>
      </c>
      <c r="D1501" s="2" t="n">
        <v>28887</v>
      </c>
      <c r="E1501" s="2" t="inlineStr">
        <is>
          <t>MARILZA DE MATOS GOMES</t>
        </is>
      </c>
      <c r="F1501" s="2" t="n">
        <v>669</v>
      </c>
      <c r="G1501" s="2" t="n">
        <v>20.04</v>
      </c>
      <c r="H1501" s="2" t="n">
        <v>33</v>
      </c>
      <c r="I1501" s="2" t="n">
        <v>0</v>
      </c>
      <c r="J1501" s="2" t="inlineStr">
        <is>
          <t>GPA</t>
        </is>
      </c>
    </row>
    <row r="1502">
      <c r="A1502" s="2" t="n">
        <v>7</v>
      </c>
      <c r="B1502" s="2" t="n">
        <v>930</v>
      </c>
      <c r="C1502" s="2" t="inlineStr">
        <is>
          <t>ATIVIDADE OP. EMP.</t>
        </is>
      </c>
      <c r="D1502" s="2" t="n">
        <v>2946548</v>
      </c>
      <c r="E1502" s="2" t="inlineStr">
        <is>
          <t>Tiago Balduino Vazzi</t>
        </is>
      </c>
      <c r="F1502" s="2" t="n">
        <v>2752</v>
      </c>
      <c r="G1502" s="2" t="n">
        <v>108.7</v>
      </c>
      <c r="H1502" s="2" t="n">
        <v>25</v>
      </c>
      <c r="I1502" s="2" t="n">
        <v>0</v>
      </c>
      <c r="J1502" s="2" t="inlineStr">
        <is>
          <t>GPA</t>
        </is>
      </c>
    </row>
    <row r="1503">
      <c r="A1503" s="2" t="n">
        <v>7</v>
      </c>
      <c r="B1503" s="2" t="n">
        <v>930</v>
      </c>
      <c r="C1503" s="2" t="inlineStr">
        <is>
          <t>CARREGAMENTO</t>
        </is>
      </c>
      <c r="D1503" s="2" t="n">
        <v>3023575</v>
      </c>
      <c r="E1503" s="2" t="inlineStr">
        <is>
          <t>LUIZ PAULO SOUZA GOMES</t>
        </is>
      </c>
      <c r="F1503" s="2" t="n">
        <v>17</v>
      </c>
      <c r="G1503" s="2" t="n">
        <v>0.15</v>
      </c>
      <c r="H1503" s="2" t="n">
        <v>113</v>
      </c>
      <c r="I1503" s="2" t="n">
        <v>0</v>
      </c>
      <c r="J1503" s="2" t="inlineStr">
        <is>
          <t>GPA</t>
        </is>
      </c>
    </row>
    <row r="1504">
      <c r="A1504" s="2" t="n">
        <v>7</v>
      </c>
      <c r="B1504" s="2" t="n">
        <v>930</v>
      </c>
      <c r="C1504" s="2" t="inlineStr">
        <is>
          <t>RECEBIMENTO</t>
        </is>
      </c>
      <c r="D1504" s="2" t="n">
        <v>3067653</v>
      </c>
      <c r="E1504" s="2" t="inlineStr">
        <is>
          <t>ANTONIO LEITE</t>
        </is>
      </c>
      <c r="F1504" s="2" t="n">
        <v>56</v>
      </c>
      <c r="G1504" s="2" t="n">
        <v>8.85</v>
      </c>
      <c r="H1504" s="2" t="n">
        <v>6</v>
      </c>
      <c r="I1504" s="2" t="n">
        <v>0</v>
      </c>
      <c r="J1504" s="2" t="inlineStr">
        <is>
          <t>GPA</t>
        </is>
      </c>
    </row>
    <row r="1505">
      <c r="A1505" s="2" t="n">
        <v>7</v>
      </c>
      <c r="B1505" s="2" t="n">
        <v>930</v>
      </c>
      <c r="C1505" s="2" t="inlineStr">
        <is>
          <t>CARREGAMENTO</t>
        </is>
      </c>
      <c r="D1505" s="2" t="n">
        <v>307364</v>
      </c>
      <c r="E1505" s="2" t="inlineStr">
        <is>
          <t>Rosilei Maria De Jesus Santos</t>
        </is>
      </c>
      <c r="F1505" s="2" t="n">
        <v>15</v>
      </c>
      <c r="G1505" s="2" t="n">
        <v>0.1</v>
      </c>
      <c r="H1505" s="2" t="n">
        <v>150</v>
      </c>
      <c r="I1505" s="2" t="n">
        <v>0</v>
      </c>
      <c r="J1505" s="2" t="inlineStr">
        <is>
          <t>GPA</t>
        </is>
      </c>
    </row>
    <row r="1506">
      <c r="A1506" s="2" t="n">
        <v>7</v>
      </c>
      <c r="B1506" s="2" t="n">
        <v>930</v>
      </c>
      <c r="C1506" s="2" t="inlineStr">
        <is>
          <t>RECEBIMENTO</t>
        </is>
      </c>
      <c r="D1506" s="2" t="n">
        <v>3191540</v>
      </c>
      <c r="E1506" s="2" t="inlineStr">
        <is>
          <t>Gabriel Vicente Da Silva</t>
        </is>
      </c>
      <c r="F1506" s="2" t="n">
        <v>52</v>
      </c>
      <c r="G1506" s="2" t="n">
        <v>11.39</v>
      </c>
      <c r="H1506" s="2" t="n">
        <v>5</v>
      </c>
      <c r="I1506" s="2" t="n">
        <v>0</v>
      </c>
      <c r="J1506" s="2" t="inlineStr">
        <is>
          <t>GPA</t>
        </is>
      </c>
    </row>
    <row r="1507">
      <c r="A1507" s="2" t="n">
        <v>7</v>
      </c>
      <c r="B1507" s="2" t="n">
        <v>930</v>
      </c>
      <c r="C1507" s="2" t="inlineStr">
        <is>
          <t>CARREGAMENTO</t>
        </is>
      </c>
      <c r="D1507" s="2" t="n">
        <v>3387275</v>
      </c>
      <c r="E1507" s="2" t="inlineStr">
        <is>
          <t>DIOGENES LUIZ TENORIO</t>
        </is>
      </c>
      <c r="F1507" s="2" t="n">
        <v>1</v>
      </c>
      <c r="G1507" s="2" t="n">
        <v>6.67</v>
      </c>
      <c r="H1507" s="2" t="n">
        <v>0</v>
      </c>
      <c r="I1507" s="2" t="n">
        <v>0</v>
      </c>
      <c r="J1507" s="2" t="inlineStr">
        <is>
          <t>GPA</t>
        </is>
      </c>
    </row>
    <row r="1508">
      <c r="A1508" s="2" t="n">
        <v>7</v>
      </c>
      <c r="B1508" s="2" t="n">
        <v>930</v>
      </c>
      <c r="C1508" s="2" t="inlineStr">
        <is>
          <t>RECEBIMENTO</t>
        </is>
      </c>
      <c r="D1508" s="2" t="n">
        <v>3392090</v>
      </c>
      <c r="E1508" s="2" t="inlineStr">
        <is>
          <t>ELIAS SILVA VASCONCELOS</t>
        </is>
      </c>
      <c r="F1508" s="2" t="n">
        <v>4123</v>
      </c>
      <c r="G1508" s="2" t="n">
        <v>148.01</v>
      </c>
      <c r="H1508" s="2" t="n">
        <v>28</v>
      </c>
      <c r="I1508" s="2" t="n">
        <v>0</v>
      </c>
      <c r="J1508" s="2" t="inlineStr">
        <is>
          <t>GPA</t>
        </is>
      </c>
    </row>
    <row r="1509">
      <c r="A1509" s="2" t="n">
        <v>7</v>
      </c>
      <c r="B1509" s="2" t="n">
        <v>930</v>
      </c>
      <c r="C1509" s="2" t="inlineStr">
        <is>
          <t>CARREGAMENTO</t>
        </is>
      </c>
      <c r="D1509" s="2" t="n">
        <v>3446441</v>
      </c>
      <c r="E1509" s="2" t="inlineStr">
        <is>
          <t>Mauro Prudente Dos Santos</t>
        </is>
      </c>
      <c r="F1509" s="2" t="n">
        <v>274</v>
      </c>
      <c r="G1509" s="2" t="n">
        <v>9.289999999999999</v>
      </c>
      <c r="H1509" s="2" t="n">
        <v>29</v>
      </c>
      <c r="I1509" s="2" t="n">
        <v>0</v>
      </c>
      <c r="J1509" s="2" t="inlineStr">
        <is>
          <t>GPA</t>
        </is>
      </c>
    </row>
    <row r="1510">
      <c r="A1510" s="2" t="n">
        <v>7</v>
      </c>
      <c r="B1510" s="2" t="n">
        <v>930</v>
      </c>
      <c r="C1510" s="2" t="inlineStr">
        <is>
          <t>RECEBIMENTO</t>
        </is>
      </c>
      <c r="D1510" s="2" t="n">
        <v>3446441</v>
      </c>
      <c r="E1510" s="2" t="inlineStr">
        <is>
          <t>Mauro Prudente Dos Santos</t>
        </is>
      </c>
      <c r="F1510" s="2" t="n">
        <v>362</v>
      </c>
      <c r="G1510" s="2" t="n">
        <v>19.13</v>
      </c>
      <c r="H1510" s="2" t="n">
        <v>19</v>
      </c>
      <c r="I1510" s="2" t="n">
        <v>0</v>
      </c>
      <c r="J1510" s="2" t="inlineStr">
        <is>
          <t>GPA</t>
        </is>
      </c>
    </row>
    <row r="1511">
      <c r="A1511" s="2" t="n">
        <v>7</v>
      </c>
      <c r="B1511" s="2" t="n">
        <v>930</v>
      </c>
      <c r="C1511" s="2" t="inlineStr">
        <is>
          <t>CARREGAMENTO</t>
        </is>
      </c>
      <c r="D1511" s="2" t="n">
        <v>3478467</v>
      </c>
      <c r="E1511" s="2" t="inlineStr">
        <is>
          <t>RICARDO FERNANDES</t>
        </is>
      </c>
      <c r="F1511" s="2" t="n">
        <v>393</v>
      </c>
      <c r="G1511" s="2" t="n">
        <v>9.710000000000001</v>
      </c>
      <c r="H1511" s="2" t="n">
        <v>40</v>
      </c>
      <c r="I1511" s="2" t="n">
        <v>0</v>
      </c>
      <c r="J1511" s="2" t="inlineStr">
        <is>
          <t>GPA</t>
        </is>
      </c>
    </row>
    <row r="1512">
      <c r="A1512" s="2" t="n">
        <v>7</v>
      </c>
      <c r="B1512" s="2" t="n">
        <v>930</v>
      </c>
      <c r="C1512" s="2" t="inlineStr">
        <is>
          <t>RECEBIMENTO</t>
        </is>
      </c>
      <c r="D1512" s="2" t="n">
        <v>367364</v>
      </c>
      <c r="E1512" s="2" t="inlineStr">
        <is>
          <t>MILTON FELIPE DA SILVA</t>
        </is>
      </c>
      <c r="F1512" s="2" t="n">
        <v>3001</v>
      </c>
      <c r="G1512" s="2" t="n">
        <v>145.98</v>
      </c>
      <c r="H1512" s="2" t="n">
        <v>21</v>
      </c>
      <c r="I1512" s="2" t="n">
        <v>0</v>
      </c>
      <c r="J1512" s="2" t="inlineStr">
        <is>
          <t>GPA</t>
        </is>
      </c>
    </row>
    <row r="1513">
      <c r="A1513" s="2" t="n">
        <v>7</v>
      </c>
      <c r="B1513" s="2" t="n">
        <v>930</v>
      </c>
      <c r="C1513" s="2" t="inlineStr">
        <is>
          <t>ATIVIDADE OP. EMP.</t>
        </is>
      </c>
      <c r="D1513" s="2" t="n">
        <v>372952</v>
      </c>
      <c r="E1513" s="2" t="inlineStr">
        <is>
          <t>MARCOS ROBERTO DE SOUZA</t>
        </is>
      </c>
      <c r="F1513" s="2" t="n">
        <v>1438</v>
      </c>
      <c r="G1513" s="2" t="n">
        <v>42.37</v>
      </c>
      <c r="H1513" s="2" t="n">
        <v>34</v>
      </c>
      <c r="I1513" s="2" t="n">
        <v>0</v>
      </c>
      <c r="J1513" s="2" t="inlineStr">
        <is>
          <t>GPA</t>
        </is>
      </c>
    </row>
    <row r="1514">
      <c r="A1514" s="2" t="n">
        <v>7</v>
      </c>
      <c r="B1514" s="2" t="n">
        <v>930</v>
      </c>
      <c r="C1514" s="2" t="inlineStr">
        <is>
          <t>PUXADA RECEB</t>
        </is>
      </c>
      <c r="D1514" s="2" t="n">
        <v>383180</v>
      </c>
      <c r="E1514" s="2" t="inlineStr">
        <is>
          <t>SEVERINO ANTONIO</t>
        </is>
      </c>
      <c r="F1514" s="2" t="n">
        <v>630</v>
      </c>
      <c r="G1514" s="2" t="n">
        <v>21.61</v>
      </c>
      <c r="H1514" s="2" t="n">
        <v>29</v>
      </c>
      <c r="I1514" s="2" t="n">
        <v>0</v>
      </c>
      <c r="J1514" s="2" t="inlineStr">
        <is>
          <t>GPA</t>
        </is>
      </c>
    </row>
    <row r="1515">
      <c r="A1515" s="2" t="n">
        <v>7</v>
      </c>
      <c r="B1515" s="2" t="n">
        <v>930</v>
      </c>
      <c r="C1515" s="2" t="inlineStr">
        <is>
          <t>ATIVIDADE OP. EMP.</t>
        </is>
      </c>
      <c r="D1515" s="2" t="n">
        <v>389833</v>
      </c>
      <c r="E1515" s="2" t="inlineStr">
        <is>
          <t>Luiz Carlos Gomes</t>
        </is>
      </c>
      <c r="F1515" s="2" t="n">
        <v>1754</v>
      </c>
      <c r="G1515" s="2" t="n">
        <v>67.52</v>
      </c>
      <c r="H1515" s="2" t="n">
        <v>26</v>
      </c>
      <c r="I1515" s="2" t="n">
        <v>0</v>
      </c>
      <c r="J1515" s="2" t="inlineStr">
        <is>
          <t>GPA</t>
        </is>
      </c>
    </row>
    <row r="1516">
      <c r="A1516" s="2" t="n">
        <v>7</v>
      </c>
      <c r="B1516" s="2" t="n">
        <v>930</v>
      </c>
      <c r="C1516" s="2" t="inlineStr">
        <is>
          <t>ATIVIDADE OP. EMP.</t>
        </is>
      </c>
      <c r="D1516" s="2" t="n">
        <v>4041291</v>
      </c>
      <c r="E1516" s="2" t="inlineStr">
        <is>
          <t>CAIO CESAR ALVES DE LIMA</t>
        </is>
      </c>
      <c r="F1516" s="2" t="n">
        <v>382</v>
      </c>
      <c r="G1516" s="2" t="n">
        <v>33.8</v>
      </c>
      <c r="H1516" s="2" t="n">
        <v>11</v>
      </c>
      <c r="I1516" s="2" t="n">
        <v>0</v>
      </c>
      <c r="J1516" s="2" t="inlineStr">
        <is>
          <t>GPA</t>
        </is>
      </c>
    </row>
    <row r="1517">
      <c r="A1517" s="2" t="n">
        <v>7</v>
      </c>
      <c r="B1517" s="2" t="n">
        <v>930</v>
      </c>
      <c r="C1517" s="2" t="inlineStr">
        <is>
          <t>RECEBIMENTO</t>
        </is>
      </c>
      <c r="D1517" s="2" t="n">
        <v>407144</v>
      </c>
      <c r="E1517" s="2" t="inlineStr">
        <is>
          <t>Valdinea Santos Do Espirito Santo</t>
        </is>
      </c>
      <c r="F1517" s="2" t="n">
        <v>5381</v>
      </c>
      <c r="G1517" s="2" t="n">
        <v>145.33</v>
      </c>
      <c r="H1517" s="2" t="n">
        <v>37</v>
      </c>
      <c r="I1517" s="2" t="n">
        <v>0</v>
      </c>
      <c r="J1517" s="2" t="inlineStr">
        <is>
          <t>GPA</t>
        </is>
      </c>
    </row>
    <row r="1518">
      <c r="A1518" s="2" t="n">
        <v>7</v>
      </c>
      <c r="B1518" s="2" t="n">
        <v>930</v>
      </c>
      <c r="C1518" s="2" t="inlineStr">
        <is>
          <t>ATIVIDADE OP. EMP.</t>
        </is>
      </c>
      <c r="D1518" s="2" t="n">
        <v>416858</v>
      </c>
      <c r="E1518" s="2" t="inlineStr">
        <is>
          <t>Clayton de Oliveira Domingues</t>
        </is>
      </c>
      <c r="F1518" s="2" t="n">
        <v>1504</v>
      </c>
      <c r="G1518" s="2" t="n">
        <v>68.40000000000001</v>
      </c>
      <c r="H1518" s="2" t="n">
        <v>22</v>
      </c>
      <c r="I1518" s="2" t="n">
        <v>0</v>
      </c>
      <c r="J1518" s="2" t="inlineStr">
        <is>
          <t>GPA</t>
        </is>
      </c>
    </row>
    <row r="1519">
      <c r="A1519" s="2" t="n">
        <v>7</v>
      </c>
      <c r="B1519" s="2" t="n">
        <v>930</v>
      </c>
      <c r="C1519" s="2" t="inlineStr">
        <is>
          <t>RECEBIMENTO</t>
        </is>
      </c>
      <c r="D1519" s="2" t="n">
        <v>416858</v>
      </c>
      <c r="E1519" s="2" t="inlineStr">
        <is>
          <t>Clayton de Oliveira Domingues</t>
        </is>
      </c>
      <c r="F1519" s="2" t="n">
        <v>19</v>
      </c>
      <c r="G1519" s="2" t="n">
        <v>0.4</v>
      </c>
      <c r="H1519" s="2" t="n">
        <v>48</v>
      </c>
      <c r="I1519" s="2" t="n">
        <v>0</v>
      </c>
      <c r="J1519" s="2" t="inlineStr">
        <is>
          <t>GPA</t>
        </is>
      </c>
    </row>
    <row r="1520">
      <c r="A1520" s="2" t="n">
        <v>7</v>
      </c>
      <c r="B1520" s="2" t="n">
        <v>930</v>
      </c>
      <c r="C1520" s="2" t="inlineStr">
        <is>
          <t>PUXADA RECEB</t>
        </is>
      </c>
      <c r="D1520" s="2" t="n">
        <v>4191447</v>
      </c>
      <c r="E1520" s="2" t="inlineStr">
        <is>
          <t>ALEXANDRE GOMES DA SILVA</t>
        </is>
      </c>
      <c r="F1520" s="2" t="n">
        <v>2080</v>
      </c>
      <c r="G1520" s="2" t="n">
        <v>76.79000000000001</v>
      </c>
      <c r="H1520" s="2" t="n">
        <v>27</v>
      </c>
      <c r="I1520" s="2" t="n">
        <v>0</v>
      </c>
      <c r="J1520" s="2" t="inlineStr">
        <is>
          <t>GPA</t>
        </is>
      </c>
    </row>
    <row r="1521">
      <c r="A1521" s="2" t="n">
        <v>7</v>
      </c>
      <c r="B1521" s="2" t="n">
        <v>930</v>
      </c>
      <c r="C1521" s="2" t="inlineStr">
        <is>
          <t>CARREGAMENTO</t>
        </is>
      </c>
      <c r="D1521" s="2" t="n">
        <v>422175</v>
      </c>
      <c r="E1521" s="2" t="inlineStr">
        <is>
          <t>MIKE HENRIQUE VINICIUS</t>
        </is>
      </c>
      <c r="F1521" s="2" t="n">
        <v>106</v>
      </c>
      <c r="G1521" s="2" t="n">
        <v>7.17</v>
      </c>
      <c r="H1521" s="2" t="n">
        <v>15</v>
      </c>
      <c r="I1521" s="2" t="n">
        <v>0</v>
      </c>
      <c r="J1521" s="2" t="inlineStr">
        <is>
          <t>GPA</t>
        </is>
      </c>
    </row>
    <row r="1522">
      <c r="A1522" s="2" t="n">
        <v>7</v>
      </c>
      <c r="B1522" s="2" t="n">
        <v>930</v>
      </c>
      <c r="C1522" s="2" t="inlineStr">
        <is>
          <t>ATIVIDADE OP. EMP.</t>
        </is>
      </c>
      <c r="D1522" s="2" t="n">
        <v>431576</v>
      </c>
      <c r="E1522" s="2" t="inlineStr">
        <is>
          <t>Jose Carlos Da Silva Barros</t>
        </is>
      </c>
      <c r="F1522" s="2" t="n">
        <v>1663</v>
      </c>
      <c r="G1522" s="2" t="n">
        <v>40.18</v>
      </c>
      <c r="H1522" s="2" t="n">
        <v>41</v>
      </c>
      <c r="I1522" s="2" t="n">
        <v>0</v>
      </c>
      <c r="J1522" s="2" t="inlineStr">
        <is>
          <t>GPA</t>
        </is>
      </c>
    </row>
    <row r="1523">
      <c r="A1523" s="2" t="n">
        <v>7</v>
      </c>
      <c r="B1523" s="2" t="n">
        <v>930</v>
      </c>
      <c r="C1523" s="2" t="inlineStr">
        <is>
          <t>SEPARACAO</t>
        </is>
      </c>
      <c r="D1523" s="2" t="n">
        <v>431576</v>
      </c>
      <c r="E1523" s="2" t="inlineStr">
        <is>
          <t>Jose Carlos Da Silva Barros</t>
        </is>
      </c>
      <c r="F1523" s="2" t="n">
        <v>400</v>
      </c>
      <c r="G1523" s="2" t="n">
        <v>0.65</v>
      </c>
      <c r="H1523" s="2" t="n">
        <v>615</v>
      </c>
      <c r="I1523" s="2" t="n">
        <v>0</v>
      </c>
      <c r="J1523" s="2" t="inlineStr">
        <is>
          <t>GPA</t>
        </is>
      </c>
    </row>
    <row r="1524">
      <c r="A1524" s="2" t="n">
        <v>7</v>
      </c>
      <c r="B1524" s="2" t="n">
        <v>930</v>
      </c>
      <c r="C1524" s="2" t="inlineStr">
        <is>
          <t>ATIVIDADE OP. EMP.</t>
        </is>
      </c>
      <c r="D1524" s="2" t="n">
        <v>435411</v>
      </c>
      <c r="E1524" s="2" t="inlineStr">
        <is>
          <t>JOSE EVANGELISTA DA SILVA</t>
        </is>
      </c>
      <c r="F1524" s="2" t="n">
        <v>1580</v>
      </c>
      <c r="G1524" s="2" t="n">
        <v>55.89</v>
      </c>
      <c r="H1524" s="2" t="n">
        <v>28</v>
      </c>
      <c r="I1524" s="2" t="n">
        <v>0</v>
      </c>
      <c r="J1524" s="2" t="inlineStr">
        <is>
          <t>GPA</t>
        </is>
      </c>
    </row>
    <row r="1525">
      <c r="A1525" s="2" t="n">
        <v>7</v>
      </c>
      <c r="B1525" s="2" t="n">
        <v>930</v>
      </c>
      <c r="C1525" s="2" t="inlineStr">
        <is>
          <t>CARREGAMENTO</t>
        </is>
      </c>
      <c r="D1525" s="2" t="n">
        <v>4394453</v>
      </c>
      <c r="E1525" s="2" t="inlineStr">
        <is>
          <t>GEOVANE AQUINO DE LIMA</t>
        </is>
      </c>
      <c r="F1525" s="2" t="n">
        <v>160</v>
      </c>
      <c r="G1525" s="2" t="n">
        <v>3.41</v>
      </c>
      <c r="H1525" s="2" t="n">
        <v>47</v>
      </c>
      <c r="I1525" s="2" t="n">
        <v>0</v>
      </c>
      <c r="J1525" s="2" t="inlineStr">
        <is>
          <t>GPA</t>
        </is>
      </c>
    </row>
    <row r="1526">
      <c r="A1526" s="2" t="n">
        <v>7</v>
      </c>
      <c r="B1526" s="2" t="n">
        <v>930</v>
      </c>
      <c r="C1526" s="2" t="inlineStr">
        <is>
          <t>PUXADA RECEB</t>
        </is>
      </c>
      <c r="D1526" s="2" t="n">
        <v>440970</v>
      </c>
      <c r="E1526" s="2" t="inlineStr">
        <is>
          <t>JOSE FLAVIO BARBOSA DA SILVA</t>
        </is>
      </c>
      <c r="F1526" s="2" t="n">
        <v>35</v>
      </c>
      <c r="G1526" s="2" t="n">
        <v>1.37</v>
      </c>
      <c r="H1526" s="2" t="n">
        <v>26</v>
      </c>
      <c r="I1526" s="2" t="n">
        <v>0</v>
      </c>
      <c r="J1526" s="2" t="inlineStr">
        <is>
          <t>GPA</t>
        </is>
      </c>
    </row>
    <row r="1527">
      <c r="A1527" s="2" t="n">
        <v>7</v>
      </c>
      <c r="B1527" s="2" t="n">
        <v>930</v>
      </c>
      <c r="C1527" s="2" t="inlineStr">
        <is>
          <t>RECEBIMENTO</t>
        </is>
      </c>
      <c r="D1527" s="2" t="n">
        <v>440970</v>
      </c>
      <c r="E1527" s="2" t="inlineStr">
        <is>
          <t>JOSE FLAVIO BARBOSA DA SILVA</t>
        </is>
      </c>
      <c r="F1527" s="2" t="n">
        <v>3237</v>
      </c>
      <c r="G1527" s="2" t="n">
        <v>128.92</v>
      </c>
      <c r="H1527" s="2" t="n">
        <v>25</v>
      </c>
      <c r="I1527" s="2" t="n">
        <v>0</v>
      </c>
      <c r="J1527" s="2" t="inlineStr">
        <is>
          <t>GPA</t>
        </is>
      </c>
    </row>
    <row r="1528">
      <c r="A1528" s="2" t="n">
        <v>7</v>
      </c>
      <c r="B1528" s="2" t="n">
        <v>930</v>
      </c>
      <c r="C1528" s="2" t="inlineStr">
        <is>
          <t>ATIVIDADE OP. EMP.</t>
        </is>
      </c>
      <c r="D1528" s="2" t="n">
        <v>444940</v>
      </c>
      <c r="E1528" s="2" t="inlineStr">
        <is>
          <t>Thiago Pereira de Melo</t>
        </is>
      </c>
      <c r="F1528" s="2" t="n">
        <v>467</v>
      </c>
      <c r="G1528" s="2" t="n">
        <v>25.79</v>
      </c>
      <c r="H1528" s="2" t="n">
        <v>18</v>
      </c>
      <c r="I1528" s="2" t="n">
        <v>0</v>
      </c>
      <c r="J1528" s="2" t="inlineStr">
        <is>
          <t>GPA</t>
        </is>
      </c>
    </row>
    <row r="1529">
      <c r="A1529" s="2" t="n">
        <v>7</v>
      </c>
      <c r="B1529" s="2" t="n">
        <v>930</v>
      </c>
      <c r="C1529" s="2" t="inlineStr">
        <is>
          <t>RECEBIMENTO</t>
        </is>
      </c>
      <c r="D1529" s="2" t="n">
        <v>4455045</v>
      </c>
      <c r="E1529" s="2" t="inlineStr">
        <is>
          <t>LUCINALDO CALADO FERREIRA</t>
        </is>
      </c>
      <c r="F1529" s="2" t="n">
        <v>2762</v>
      </c>
      <c r="G1529" s="2" t="n">
        <v>85.52</v>
      </c>
      <c r="H1529" s="2" t="n">
        <v>32</v>
      </c>
      <c r="I1529" s="2" t="n">
        <v>0</v>
      </c>
      <c r="J1529" s="2" t="inlineStr">
        <is>
          <t>GPA</t>
        </is>
      </c>
    </row>
    <row r="1530">
      <c r="A1530" s="2" t="n">
        <v>7</v>
      </c>
      <c r="B1530" s="2" t="n">
        <v>930</v>
      </c>
      <c r="C1530" s="2" t="inlineStr">
        <is>
          <t>ATIVIDADE OP. EMP.</t>
        </is>
      </c>
      <c r="D1530" s="2" t="n">
        <v>446151</v>
      </c>
      <c r="E1530" s="2" t="inlineStr">
        <is>
          <t>MARCOS NUNES SOARES</t>
        </is>
      </c>
      <c r="F1530" s="2" t="n">
        <v>39</v>
      </c>
      <c r="G1530" s="2" t="n">
        <v>4.6</v>
      </c>
      <c r="H1530" s="2" t="n">
        <v>8</v>
      </c>
      <c r="I1530" s="2" t="n">
        <v>0</v>
      </c>
      <c r="J1530" s="2" t="inlineStr">
        <is>
          <t>GPA</t>
        </is>
      </c>
    </row>
    <row r="1531">
      <c r="A1531" s="2" t="n">
        <v>7</v>
      </c>
      <c r="B1531" s="2" t="n">
        <v>930</v>
      </c>
      <c r="C1531" s="2" t="inlineStr">
        <is>
          <t>CARREGAMENTO</t>
        </is>
      </c>
      <c r="D1531" s="2" t="n">
        <v>4487770</v>
      </c>
      <c r="E1531" s="2" t="inlineStr">
        <is>
          <t>FRANCK MIRACLES</t>
        </is>
      </c>
      <c r="F1531" s="2" t="n">
        <v>431</v>
      </c>
      <c r="G1531" s="2" t="n">
        <v>23.55</v>
      </c>
      <c r="H1531" s="2" t="n">
        <v>18</v>
      </c>
      <c r="I1531" s="2" t="n">
        <v>0</v>
      </c>
      <c r="J1531" s="2" t="inlineStr">
        <is>
          <t>GPA</t>
        </is>
      </c>
    </row>
    <row r="1532">
      <c r="A1532" s="2" t="n">
        <v>7</v>
      </c>
      <c r="B1532" s="2" t="n">
        <v>930</v>
      </c>
      <c r="C1532" s="2" t="inlineStr">
        <is>
          <t>ATIVIDADE OP. EMP.</t>
        </is>
      </c>
      <c r="D1532" s="2" t="n">
        <v>452948</v>
      </c>
      <c r="E1532" s="2" t="inlineStr">
        <is>
          <t>RIBAMAR EVANGELISTA RIBEIRO</t>
        </is>
      </c>
      <c r="F1532" s="2" t="n">
        <v>864</v>
      </c>
      <c r="G1532" s="2" t="n">
        <v>90.61</v>
      </c>
      <c r="H1532" s="2" t="n">
        <v>10</v>
      </c>
      <c r="I1532" s="2" t="n">
        <v>0</v>
      </c>
      <c r="J1532" s="2" t="inlineStr">
        <is>
          <t>GPA</t>
        </is>
      </c>
    </row>
    <row r="1533">
      <c r="A1533" s="2" t="n">
        <v>7</v>
      </c>
      <c r="B1533" s="2" t="n">
        <v>930</v>
      </c>
      <c r="C1533" s="2" t="inlineStr">
        <is>
          <t>CARREGAMENTO</t>
        </is>
      </c>
      <c r="D1533" s="2" t="n">
        <v>4531485</v>
      </c>
      <c r="E1533" s="2" t="inlineStr">
        <is>
          <t>GUILHERME DE OLIVEIRA SILVA</t>
        </is>
      </c>
      <c r="F1533" s="2" t="n">
        <v>423</v>
      </c>
      <c r="G1533" s="2" t="n">
        <v>22.22</v>
      </c>
      <c r="H1533" s="2" t="n">
        <v>19</v>
      </c>
      <c r="I1533" s="2" t="n">
        <v>0</v>
      </c>
      <c r="J1533" s="2" t="inlineStr">
        <is>
          <t>GPA</t>
        </is>
      </c>
    </row>
    <row r="1534">
      <c r="A1534" s="2" t="n">
        <v>7</v>
      </c>
      <c r="B1534" s="2" t="n">
        <v>930</v>
      </c>
      <c r="C1534" s="2" t="inlineStr">
        <is>
          <t>RECEBIMENTO</t>
        </is>
      </c>
      <c r="D1534" s="2" t="n">
        <v>4559193</v>
      </c>
      <c r="E1534" s="2" t="inlineStr">
        <is>
          <t>DANIELA DE JESUS VICENTE</t>
        </is>
      </c>
      <c r="F1534" s="2" t="n">
        <v>434</v>
      </c>
      <c r="G1534" s="2" t="n">
        <v>52.08</v>
      </c>
      <c r="H1534" s="2" t="n">
        <v>8</v>
      </c>
      <c r="I1534" s="2" t="n">
        <v>0</v>
      </c>
      <c r="J1534" s="2" t="inlineStr">
        <is>
          <t>GPA</t>
        </is>
      </c>
    </row>
    <row r="1535">
      <c r="A1535" s="2" t="n">
        <v>7</v>
      </c>
      <c r="B1535" s="2" t="n">
        <v>930</v>
      </c>
      <c r="C1535" s="2" t="inlineStr">
        <is>
          <t>ATIVIDADE OP. EMP.</t>
        </is>
      </c>
      <c r="D1535" s="2" t="n">
        <v>456226</v>
      </c>
      <c r="E1535" s="2" t="inlineStr">
        <is>
          <t>RONALDO CIPRIANO DE SOUSA</t>
        </is>
      </c>
      <c r="F1535" s="2" t="n">
        <v>3339</v>
      </c>
      <c r="G1535" s="2" t="n">
        <v>19</v>
      </c>
      <c r="H1535" s="2" t="n">
        <v>176</v>
      </c>
      <c r="I1535" s="2" t="n">
        <v>0</v>
      </c>
      <c r="J1535" s="2" t="inlineStr">
        <is>
          <t>GPA</t>
        </is>
      </c>
    </row>
    <row r="1536">
      <c r="A1536" s="2" t="n">
        <v>7</v>
      </c>
      <c r="B1536" s="2" t="n">
        <v>930</v>
      </c>
      <c r="C1536" s="2" t="inlineStr">
        <is>
          <t>RECEBIMENTO</t>
        </is>
      </c>
      <c r="D1536" s="2" t="n">
        <v>4754328</v>
      </c>
      <c r="E1536" s="2" t="inlineStr">
        <is>
          <t>BRENDA MILENA VIEIRA</t>
        </is>
      </c>
      <c r="F1536" s="2" t="n">
        <v>3635</v>
      </c>
      <c r="G1536" s="2" t="n">
        <v>146.32</v>
      </c>
      <c r="H1536" s="2" t="n">
        <v>25</v>
      </c>
      <c r="I1536" s="2" t="n">
        <v>0</v>
      </c>
      <c r="J1536" s="2" t="inlineStr">
        <is>
          <t>GPA</t>
        </is>
      </c>
    </row>
    <row r="1537">
      <c r="A1537" s="2" t="n">
        <v>7</v>
      </c>
      <c r="B1537" s="2" t="n">
        <v>930</v>
      </c>
      <c r="C1537" s="2" t="inlineStr">
        <is>
          <t>CARREGAMENTO</t>
        </is>
      </c>
      <c r="D1537" s="2" t="n">
        <v>5110416</v>
      </c>
      <c r="E1537" s="2" t="inlineStr">
        <is>
          <t>Joilton Felix Dos Santos</t>
        </is>
      </c>
      <c r="F1537" s="2" t="n">
        <v>31</v>
      </c>
      <c r="G1537" s="2" t="n">
        <v>0.3</v>
      </c>
      <c r="H1537" s="2" t="n">
        <v>103</v>
      </c>
      <c r="I1537" s="2" t="n">
        <v>0</v>
      </c>
      <c r="J1537" s="2" t="inlineStr">
        <is>
          <t>GPA</t>
        </is>
      </c>
    </row>
    <row r="1538">
      <c r="A1538" s="2" t="n">
        <v>7</v>
      </c>
      <c r="B1538" s="2" t="n">
        <v>930</v>
      </c>
      <c r="C1538" s="2" t="inlineStr">
        <is>
          <t>PUXADA RECEB</t>
        </is>
      </c>
      <c r="D1538" s="2" t="n">
        <v>5110416</v>
      </c>
      <c r="E1538" s="2" t="inlineStr">
        <is>
          <t>Joilton Felix Dos Santos</t>
        </is>
      </c>
      <c r="F1538" s="2" t="n">
        <v>133</v>
      </c>
      <c r="G1538" s="2" t="n">
        <v>15.69</v>
      </c>
      <c r="H1538" s="2" t="n">
        <v>8</v>
      </c>
      <c r="I1538" s="2" t="n">
        <v>0</v>
      </c>
      <c r="J1538" s="2" t="inlineStr">
        <is>
          <t>GPA</t>
        </is>
      </c>
    </row>
    <row r="1539">
      <c r="A1539" s="2" t="n">
        <v>7</v>
      </c>
      <c r="B1539" s="2" t="n">
        <v>930</v>
      </c>
      <c r="C1539" s="2" t="inlineStr">
        <is>
          <t>RECEBIMENTO</t>
        </is>
      </c>
      <c r="D1539" s="2" t="n">
        <v>5110416</v>
      </c>
      <c r="E1539" s="2" t="inlineStr">
        <is>
          <t>Joilton Felix Dos Santos</t>
        </is>
      </c>
      <c r="F1539" s="2" t="n">
        <v>1196</v>
      </c>
      <c r="G1539" s="2" t="n">
        <v>77.47</v>
      </c>
      <c r="H1539" s="2" t="n">
        <v>15</v>
      </c>
      <c r="I1539" s="2" t="n">
        <v>0</v>
      </c>
      <c r="J1539" s="2" t="inlineStr">
        <is>
          <t>GPA</t>
        </is>
      </c>
    </row>
    <row r="1540">
      <c r="A1540" s="2" t="n">
        <v>7</v>
      </c>
      <c r="B1540" s="2" t="n">
        <v>930</v>
      </c>
      <c r="C1540" s="2" t="inlineStr">
        <is>
          <t>RECEBIMENTO</t>
        </is>
      </c>
      <c r="D1540" s="2" t="n">
        <v>513028</v>
      </c>
      <c r="E1540" s="2" t="inlineStr">
        <is>
          <t>Samuel Benedito dos Santos</t>
        </is>
      </c>
      <c r="F1540" s="2" t="n">
        <v>2204</v>
      </c>
      <c r="G1540" s="2" t="n">
        <v>127.4</v>
      </c>
      <c r="H1540" s="2" t="n">
        <v>17</v>
      </c>
      <c r="I1540" s="2" t="n">
        <v>0</v>
      </c>
      <c r="J1540" s="2" t="inlineStr">
        <is>
          <t>GPA</t>
        </is>
      </c>
    </row>
    <row r="1541">
      <c r="A1541" s="2" t="n">
        <v>7</v>
      </c>
      <c r="B1541" s="2" t="n">
        <v>930</v>
      </c>
      <c r="C1541" s="2" t="inlineStr">
        <is>
          <t>SEPARACAO</t>
        </is>
      </c>
      <c r="D1541" s="2" t="n">
        <v>513045</v>
      </c>
      <c r="E1541" s="2" t="inlineStr">
        <is>
          <t>ANTONIEL DA SILVA FERREIRA</t>
        </is>
      </c>
      <c r="F1541" s="2" t="n">
        <v>76</v>
      </c>
      <c r="G1541" s="2" t="n">
        <v>3.28</v>
      </c>
      <c r="H1541" s="2" t="n">
        <v>23</v>
      </c>
      <c r="I1541" s="2" t="n">
        <v>0</v>
      </c>
      <c r="J1541" s="2" t="inlineStr">
        <is>
          <t>GPA</t>
        </is>
      </c>
    </row>
    <row r="1542">
      <c r="A1542" s="2" t="n">
        <v>7</v>
      </c>
      <c r="B1542" s="2" t="n">
        <v>930</v>
      </c>
      <c r="C1542" s="2" t="inlineStr">
        <is>
          <t>RECEBIMENTO</t>
        </is>
      </c>
      <c r="D1542" s="2" t="n">
        <v>514133</v>
      </c>
      <c r="E1542" s="2" t="inlineStr">
        <is>
          <t>Claudemir Ricardo</t>
        </is>
      </c>
      <c r="F1542" s="2" t="n">
        <v>20</v>
      </c>
      <c r="G1542" s="2" t="n">
        <v>6.67</v>
      </c>
      <c r="H1542" s="2" t="n">
        <v>3</v>
      </c>
      <c r="I1542" s="2" t="n">
        <v>0</v>
      </c>
      <c r="J1542" s="2" t="inlineStr">
        <is>
          <t>GPA</t>
        </is>
      </c>
    </row>
    <row r="1543">
      <c r="A1543" s="2" t="n">
        <v>7</v>
      </c>
      <c r="B1543" s="2" t="n">
        <v>930</v>
      </c>
      <c r="C1543" s="2" t="inlineStr">
        <is>
          <t>CARREGAMENTO</t>
        </is>
      </c>
      <c r="D1543" s="2" t="n">
        <v>5149266</v>
      </c>
      <c r="E1543" s="2" t="inlineStr">
        <is>
          <t>Francisco Augusto Ferreira Junior</t>
        </is>
      </c>
      <c r="F1543" s="2" t="n">
        <v>32</v>
      </c>
      <c r="G1543" s="2" t="n">
        <v>1.93</v>
      </c>
      <c r="H1543" s="2" t="n">
        <v>17</v>
      </c>
      <c r="I1543" s="2" t="n">
        <v>0</v>
      </c>
      <c r="J1543" s="2" t="inlineStr">
        <is>
          <t>GPA</t>
        </is>
      </c>
    </row>
    <row r="1544">
      <c r="A1544" s="2" t="n">
        <v>7</v>
      </c>
      <c r="B1544" s="2" t="n">
        <v>930</v>
      </c>
      <c r="C1544" s="2" t="inlineStr">
        <is>
          <t>PUXADA RECEB</t>
        </is>
      </c>
      <c r="D1544" s="2" t="n">
        <v>5149266</v>
      </c>
      <c r="E1544" s="2" t="inlineStr">
        <is>
          <t>Francisco Augusto Ferreira Junior</t>
        </is>
      </c>
      <c r="F1544" s="2" t="n">
        <v>1461</v>
      </c>
      <c r="G1544" s="2" t="n">
        <v>36.1</v>
      </c>
      <c r="H1544" s="2" t="n">
        <v>40</v>
      </c>
      <c r="I1544" s="2" t="n">
        <v>0</v>
      </c>
      <c r="J1544" s="2" t="inlineStr">
        <is>
          <t>GPA</t>
        </is>
      </c>
    </row>
    <row r="1545">
      <c r="A1545" s="2" t="n">
        <v>7</v>
      </c>
      <c r="B1545" s="2" t="n">
        <v>930</v>
      </c>
      <c r="C1545" s="2" t="inlineStr">
        <is>
          <t>CARREGAMENTO</t>
        </is>
      </c>
      <c r="D1545" s="2" t="n">
        <v>5196191</v>
      </c>
      <c r="E1545" s="2" t="inlineStr">
        <is>
          <t>NATANAEL ARCELINO DOS SANTOS</t>
        </is>
      </c>
      <c r="F1545" s="2" t="n">
        <v>130</v>
      </c>
      <c r="G1545" s="2" t="n">
        <v>12.2</v>
      </c>
      <c r="H1545" s="2" t="n">
        <v>11</v>
      </c>
      <c r="I1545" s="2" t="n">
        <v>0</v>
      </c>
      <c r="J1545" s="2" t="inlineStr">
        <is>
          <t>GPA</t>
        </is>
      </c>
    </row>
    <row r="1546">
      <c r="A1546" s="2" t="n">
        <v>7</v>
      </c>
      <c r="B1546" s="2" t="n">
        <v>930</v>
      </c>
      <c r="C1546" s="2" t="inlineStr">
        <is>
          <t>PUXADA RECEB</t>
        </is>
      </c>
      <c r="D1546" s="2" t="n">
        <v>5196191</v>
      </c>
      <c r="E1546" s="2" t="inlineStr">
        <is>
          <t>NATANAEL ARCELINO DOS SANTOS</t>
        </is>
      </c>
      <c r="F1546" s="2" t="n">
        <v>67</v>
      </c>
      <c r="G1546" s="2" t="n">
        <v>3.73</v>
      </c>
      <c r="H1546" s="2" t="n">
        <v>18</v>
      </c>
      <c r="I1546" s="2" t="n">
        <v>0</v>
      </c>
      <c r="J1546" s="2" t="inlineStr">
        <is>
          <t>GPA</t>
        </is>
      </c>
    </row>
    <row r="1547">
      <c r="A1547" s="2" t="n">
        <v>7</v>
      </c>
      <c r="B1547" s="2" t="n">
        <v>930</v>
      </c>
      <c r="C1547" s="2" t="inlineStr">
        <is>
          <t>CARREGAMENTO</t>
        </is>
      </c>
      <c r="D1547" s="2" t="n">
        <v>5198690</v>
      </c>
      <c r="E1547" s="2" t="inlineStr">
        <is>
          <t>JOELES DOS SANTOS CARVALHO</t>
        </is>
      </c>
      <c r="F1547" s="2" t="n">
        <v>112</v>
      </c>
      <c r="G1547" s="2" t="n">
        <v>7.8</v>
      </c>
      <c r="H1547" s="2" t="n">
        <v>14</v>
      </c>
      <c r="I1547" s="2" t="n">
        <v>0</v>
      </c>
      <c r="J1547" s="2" t="inlineStr">
        <is>
          <t>GPA</t>
        </is>
      </c>
    </row>
    <row r="1548">
      <c r="A1548" s="2" t="n">
        <v>7</v>
      </c>
      <c r="B1548" s="2" t="n">
        <v>930</v>
      </c>
      <c r="C1548" s="2" t="inlineStr">
        <is>
          <t>ATIVIDADE OP. EMP.</t>
        </is>
      </c>
      <c r="D1548" s="2" t="n">
        <v>5235626</v>
      </c>
      <c r="E1548" s="2" t="inlineStr">
        <is>
          <t>WELLINGTON DA SAILVA</t>
        </is>
      </c>
      <c r="F1548" s="2" t="n">
        <v>1343</v>
      </c>
      <c r="G1548" s="2" t="n">
        <v>35.84</v>
      </c>
      <c r="H1548" s="2" t="n">
        <v>37</v>
      </c>
      <c r="I1548" s="2" t="n">
        <v>0</v>
      </c>
      <c r="J1548" s="2" t="inlineStr">
        <is>
          <t>GPA</t>
        </is>
      </c>
    </row>
    <row r="1549">
      <c r="A1549" s="2" t="n">
        <v>7</v>
      </c>
      <c r="B1549" s="2" t="n">
        <v>930</v>
      </c>
      <c r="C1549" s="2" t="inlineStr">
        <is>
          <t>PUXADA RECEB</t>
        </is>
      </c>
      <c r="D1549" s="2" t="n">
        <v>523703</v>
      </c>
      <c r="E1549" s="2" t="inlineStr">
        <is>
          <t>WELLINGTON ALVES DA SILVA</t>
        </is>
      </c>
      <c r="F1549" s="2" t="n">
        <v>110</v>
      </c>
      <c r="G1549" s="2" t="n">
        <v>4.65</v>
      </c>
      <c r="H1549" s="2" t="n">
        <v>24</v>
      </c>
      <c r="I1549" s="2" t="n">
        <v>0</v>
      </c>
      <c r="J1549" s="2" t="inlineStr">
        <is>
          <t>GPA</t>
        </is>
      </c>
    </row>
    <row r="1550">
      <c r="A1550" s="2" t="n">
        <v>7</v>
      </c>
      <c r="B1550" s="2" t="n">
        <v>930</v>
      </c>
      <c r="C1550" s="2" t="inlineStr">
        <is>
          <t>CARREGAMENTO</t>
        </is>
      </c>
      <c r="D1550" s="2" t="n">
        <v>5254582</v>
      </c>
      <c r="E1550" s="2" t="inlineStr">
        <is>
          <t>Sonildo Amancio Da Silva</t>
        </is>
      </c>
      <c r="F1550" s="2" t="n">
        <v>31</v>
      </c>
      <c r="G1550" s="2" t="n">
        <v>10.84</v>
      </c>
      <c r="H1550" s="2" t="n">
        <v>3</v>
      </c>
      <c r="I1550" s="2" t="n">
        <v>0</v>
      </c>
      <c r="J1550" s="2" t="inlineStr">
        <is>
          <t>GPA</t>
        </is>
      </c>
    </row>
    <row r="1551">
      <c r="A1551" s="2" t="n">
        <v>7</v>
      </c>
      <c r="B1551" s="2" t="n">
        <v>930</v>
      </c>
      <c r="C1551" s="2" t="inlineStr">
        <is>
          <t>ATIVIDADE OP. EMP.</t>
        </is>
      </c>
      <c r="D1551" s="2" t="n">
        <v>5256038</v>
      </c>
      <c r="E1551" s="2" t="inlineStr">
        <is>
          <t>Gustavo Henrique Pereira De Sousa</t>
        </is>
      </c>
      <c r="F1551" s="2" t="n">
        <v>1134</v>
      </c>
      <c r="G1551" s="2" t="n">
        <v>32.96</v>
      </c>
      <c r="H1551" s="2" t="n">
        <v>34</v>
      </c>
      <c r="I1551" s="2" t="n">
        <v>0</v>
      </c>
      <c r="J1551" s="2" t="inlineStr">
        <is>
          <t>GPA</t>
        </is>
      </c>
    </row>
    <row r="1552">
      <c r="A1552" s="2" t="n">
        <v>7</v>
      </c>
      <c r="B1552" s="2" t="n">
        <v>930</v>
      </c>
      <c r="C1552" s="2" t="inlineStr">
        <is>
          <t>CARREGAMENTO</t>
        </is>
      </c>
      <c r="D1552" s="2" t="n">
        <v>5256194</v>
      </c>
      <c r="E1552" s="2" t="inlineStr">
        <is>
          <t>Francisco Huerbeth Silva De Sousa</t>
        </is>
      </c>
      <c r="F1552" s="2" t="n">
        <v>921</v>
      </c>
      <c r="G1552" s="2" t="n">
        <v>50.95</v>
      </c>
      <c r="H1552" s="2" t="n">
        <v>18</v>
      </c>
      <c r="I1552" s="2" t="n">
        <v>0</v>
      </c>
      <c r="J1552" s="2" t="inlineStr">
        <is>
          <t>GPA</t>
        </is>
      </c>
    </row>
    <row r="1553">
      <c r="A1553" s="2" t="n">
        <v>7</v>
      </c>
      <c r="B1553" s="2" t="n">
        <v>930</v>
      </c>
      <c r="C1553" s="2" t="inlineStr">
        <is>
          <t>ATIVIDADE OP. EMP.</t>
        </is>
      </c>
      <c r="D1553" s="2" t="n">
        <v>5256429</v>
      </c>
      <c r="E1553" s="2" t="inlineStr">
        <is>
          <t>Henrique Barreto De Sousa</t>
        </is>
      </c>
      <c r="F1553" s="2" t="n">
        <v>141</v>
      </c>
      <c r="G1553" s="2" t="n">
        <v>7.67</v>
      </c>
      <c r="H1553" s="2" t="n">
        <v>18</v>
      </c>
      <c r="I1553" s="2" t="n">
        <v>0</v>
      </c>
      <c r="J1553" s="2" t="inlineStr">
        <is>
          <t>GPA</t>
        </is>
      </c>
    </row>
    <row r="1554">
      <c r="A1554" s="2" t="n">
        <v>7</v>
      </c>
      <c r="B1554" s="2" t="n">
        <v>930</v>
      </c>
      <c r="C1554" s="2" t="inlineStr">
        <is>
          <t>CARREGAMENTO</t>
        </is>
      </c>
      <c r="D1554" s="2" t="n">
        <v>526191</v>
      </c>
      <c r="E1554" s="2" t="inlineStr">
        <is>
          <t>TIAGO ROSA FERREIRA</t>
        </is>
      </c>
      <c r="F1554" s="2" t="n">
        <v>521</v>
      </c>
      <c r="G1554" s="2" t="n">
        <v>38.84</v>
      </c>
      <c r="H1554" s="2" t="n">
        <v>13</v>
      </c>
      <c r="I1554" s="2" t="n">
        <v>0</v>
      </c>
      <c r="J1554" s="2" t="inlineStr">
        <is>
          <t>GPA</t>
        </is>
      </c>
    </row>
    <row r="1555">
      <c r="A1555" s="2" t="n">
        <v>7</v>
      </c>
      <c r="B1555" s="2" t="n">
        <v>930</v>
      </c>
      <c r="C1555" s="2" t="inlineStr">
        <is>
          <t>PUXADA RECEB</t>
        </is>
      </c>
      <c r="D1555" s="2" t="n">
        <v>526191</v>
      </c>
      <c r="E1555" s="2" t="inlineStr">
        <is>
          <t>TIAGO ROSA FERREIRA</t>
        </is>
      </c>
      <c r="F1555" s="2" t="n">
        <v>199</v>
      </c>
      <c r="G1555" s="2" t="n">
        <v>11.61</v>
      </c>
      <c r="H1555" s="2" t="n">
        <v>17</v>
      </c>
      <c r="I1555" s="2" t="n">
        <v>0</v>
      </c>
      <c r="J1555" s="2" t="inlineStr">
        <is>
          <t>GPA</t>
        </is>
      </c>
    </row>
    <row r="1556">
      <c r="A1556" s="2" t="n">
        <v>7</v>
      </c>
      <c r="B1556" s="2" t="n">
        <v>930</v>
      </c>
      <c r="C1556" s="2" t="inlineStr">
        <is>
          <t>ATIVIDADE OP. EMP.</t>
        </is>
      </c>
      <c r="D1556" s="2" t="n">
        <v>52717</v>
      </c>
      <c r="E1556" s="2" t="inlineStr">
        <is>
          <t>JORGE ALVES DOS SANTOS</t>
        </is>
      </c>
      <c r="F1556" s="2" t="n">
        <v>1118</v>
      </c>
      <c r="G1556" s="2" t="n">
        <v>53.93</v>
      </c>
      <c r="H1556" s="2" t="n">
        <v>21</v>
      </c>
      <c r="I1556" s="2" t="n">
        <v>0</v>
      </c>
      <c r="J1556" s="2" t="inlineStr">
        <is>
          <t>GPA</t>
        </is>
      </c>
    </row>
    <row r="1557">
      <c r="A1557" s="2" t="n">
        <v>7</v>
      </c>
      <c r="B1557" s="2" t="n">
        <v>930</v>
      </c>
      <c r="C1557" s="2" t="inlineStr">
        <is>
          <t>ATIVIDADE OP. EMP.</t>
        </is>
      </c>
      <c r="D1557" s="2" t="n">
        <v>5279275</v>
      </c>
      <c r="E1557" s="2" t="inlineStr">
        <is>
          <t>CLEBER SILVA DE OLIVEIRA</t>
        </is>
      </c>
      <c r="F1557" s="2" t="n">
        <v>1483</v>
      </c>
      <c r="G1557" s="2" t="n">
        <v>29.59</v>
      </c>
      <c r="H1557" s="2" t="n">
        <v>50</v>
      </c>
      <c r="I1557" s="2" t="n">
        <v>0</v>
      </c>
      <c r="J1557" s="2" t="inlineStr">
        <is>
          <t>GPA</t>
        </is>
      </c>
    </row>
    <row r="1558">
      <c r="A1558" s="2" t="n">
        <v>7</v>
      </c>
      <c r="B1558" s="2" t="n">
        <v>930</v>
      </c>
      <c r="C1558" s="2" t="inlineStr">
        <is>
          <t>PUXADA RECEB</t>
        </is>
      </c>
      <c r="D1558" s="2" t="n">
        <v>5284929</v>
      </c>
      <c r="E1558" s="2" t="inlineStr">
        <is>
          <t>Francisco Natanael Bezerra de Souza</t>
        </is>
      </c>
      <c r="F1558" s="2" t="n">
        <v>5</v>
      </c>
      <c r="G1558" s="2" t="n">
        <v>1.2</v>
      </c>
      <c r="H1558" s="2" t="n">
        <v>4</v>
      </c>
      <c r="I1558" s="2" t="n">
        <v>0</v>
      </c>
      <c r="J1558" s="2" t="inlineStr">
        <is>
          <t>GPA</t>
        </is>
      </c>
    </row>
    <row r="1559">
      <c r="A1559" s="2" t="n">
        <v>7</v>
      </c>
      <c r="B1559" s="2" t="n">
        <v>930</v>
      </c>
      <c r="C1559" s="2" t="inlineStr">
        <is>
          <t>RECEBIMENTO</t>
        </is>
      </c>
      <c r="D1559" s="2" t="n">
        <v>5284929</v>
      </c>
      <c r="E1559" s="2" t="inlineStr">
        <is>
          <t>Francisco Natanael Bezerra de Souza</t>
        </is>
      </c>
      <c r="F1559" s="2" t="n">
        <v>6</v>
      </c>
      <c r="G1559" s="2" t="n">
        <v>7.51</v>
      </c>
      <c r="H1559" s="2" t="n">
        <v>1</v>
      </c>
      <c r="I1559" s="2" t="n">
        <v>0</v>
      </c>
      <c r="J1559" s="2" t="inlineStr">
        <is>
          <t>GPA</t>
        </is>
      </c>
    </row>
    <row r="1560">
      <c r="A1560" s="2" t="n">
        <v>7</v>
      </c>
      <c r="B1560" s="2" t="n">
        <v>930</v>
      </c>
      <c r="C1560" s="2" t="inlineStr">
        <is>
          <t>RECEBIMENTO</t>
        </is>
      </c>
      <c r="D1560" s="2" t="n">
        <v>5287090</v>
      </c>
      <c r="E1560" s="2" t="inlineStr">
        <is>
          <t>CRISTIAN DA SILVA GAMA</t>
        </is>
      </c>
      <c r="F1560" s="2" t="n">
        <v>3337</v>
      </c>
      <c r="G1560" s="2" t="n">
        <v>136.48</v>
      </c>
      <c r="H1560" s="2" t="n">
        <v>24</v>
      </c>
      <c r="I1560" s="2" t="n">
        <v>0</v>
      </c>
      <c r="J1560" s="2" t="inlineStr">
        <is>
          <t>GPA</t>
        </is>
      </c>
    </row>
    <row r="1561">
      <c r="A1561" s="2" t="n">
        <v>7</v>
      </c>
      <c r="B1561" s="2" t="n">
        <v>930</v>
      </c>
      <c r="C1561" s="2" t="inlineStr">
        <is>
          <t>CARREGAMENTO</t>
        </is>
      </c>
      <c r="D1561" s="2" t="n">
        <v>5288169</v>
      </c>
      <c r="E1561" s="2" t="inlineStr">
        <is>
          <t>ENIVELTON PEREIRA GAMA</t>
        </is>
      </c>
      <c r="F1561" s="2" t="n">
        <v>19</v>
      </c>
      <c r="G1561" s="2" t="n">
        <v>0.15</v>
      </c>
      <c r="H1561" s="2" t="n">
        <v>127</v>
      </c>
      <c r="I1561" s="2" t="n">
        <v>0</v>
      </c>
      <c r="J1561" s="2" t="inlineStr">
        <is>
          <t>GPA</t>
        </is>
      </c>
    </row>
    <row r="1562">
      <c r="A1562" s="2" t="n">
        <v>7</v>
      </c>
      <c r="B1562" s="2" t="n">
        <v>930</v>
      </c>
      <c r="C1562" s="2" t="inlineStr">
        <is>
          <t>PUXADA RECEB</t>
        </is>
      </c>
      <c r="D1562" s="2" t="n">
        <v>5288169</v>
      </c>
      <c r="E1562" s="2" t="inlineStr">
        <is>
          <t>ENIVELTON PEREIRA GAMA</t>
        </is>
      </c>
      <c r="F1562" s="2" t="n">
        <v>70</v>
      </c>
      <c r="G1562" s="2" t="n">
        <v>6.9</v>
      </c>
      <c r="H1562" s="2" t="n">
        <v>10</v>
      </c>
      <c r="I1562" s="2" t="n">
        <v>0</v>
      </c>
      <c r="J1562" s="2" t="inlineStr">
        <is>
          <t>GPA</t>
        </is>
      </c>
    </row>
    <row r="1563">
      <c r="A1563" s="2" t="n">
        <v>7</v>
      </c>
      <c r="B1563" s="2" t="n">
        <v>930</v>
      </c>
      <c r="C1563" s="2" t="inlineStr">
        <is>
          <t>RECEBIMENTO</t>
        </is>
      </c>
      <c r="D1563" s="2" t="n">
        <v>5288169</v>
      </c>
      <c r="E1563" s="2" t="inlineStr">
        <is>
          <t>ENIVELTON PEREIRA GAMA</t>
        </is>
      </c>
      <c r="F1563" s="2" t="n">
        <v>2022</v>
      </c>
      <c r="G1563" s="2" t="n">
        <v>80.09999999999999</v>
      </c>
      <c r="H1563" s="2" t="n">
        <v>25</v>
      </c>
      <c r="I1563" s="2" t="n">
        <v>0</v>
      </c>
      <c r="J1563" s="2" t="inlineStr">
        <is>
          <t>GPA</t>
        </is>
      </c>
    </row>
    <row r="1564">
      <c r="A1564" s="2" t="n">
        <v>7</v>
      </c>
      <c r="B1564" s="2" t="n">
        <v>930</v>
      </c>
      <c r="C1564" s="2" t="inlineStr">
        <is>
          <t>CARREGAMENTO</t>
        </is>
      </c>
      <c r="D1564" s="2" t="n">
        <v>5299802</v>
      </c>
      <c r="E1564" s="2" t="inlineStr">
        <is>
          <t>BRUNO ALVES VIEIRA DOS SANTOS</t>
        </is>
      </c>
      <c r="F1564" s="2" t="n">
        <v>97</v>
      </c>
      <c r="G1564" s="2" t="n">
        <v>8.029999999999999</v>
      </c>
      <c r="H1564" s="2" t="n">
        <v>12</v>
      </c>
      <c r="I1564" s="2" t="n">
        <v>0</v>
      </c>
      <c r="J1564" s="2" t="inlineStr">
        <is>
          <t>GPA</t>
        </is>
      </c>
    </row>
    <row r="1565">
      <c r="A1565" s="2" t="n">
        <v>7</v>
      </c>
      <c r="B1565" s="2" t="n">
        <v>930</v>
      </c>
      <c r="C1565" s="2" t="inlineStr">
        <is>
          <t>ATIVIDADE OP. EMP.</t>
        </is>
      </c>
      <c r="D1565" s="2" t="n">
        <v>5300738</v>
      </c>
      <c r="E1565" s="2" t="inlineStr">
        <is>
          <t>EMERSON VINICIUS SANTANA</t>
        </is>
      </c>
      <c r="F1565" s="2" t="n">
        <v>894</v>
      </c>
      <c r="G1565" s="2" t="n">
        <v>31.71</v>
      </c>
      <c r="H1565" s="2" t="n">
        <v>28</v>
      </c>
      <c r="I1565" s="2" t="n">
        <v>0</v>
      </c>
      <c r="J1565" s="2" t="inlineStr">
        <is>
          <t>GPA</t>
        </is>
      </c>
    </row>
    <row r="1566">
      <c r="A1566" s="2" t="n">
        <v>7</v>
      </c>
      <c r="B1566" s="2" t="n">
        <v>930</v>
      </c>
      <c r="C1566" s="2" t="inlineStr">
        <is>
          <t>SEPARACAO</t>
        </is>
      </c>
      <c r="D1566" s="2" t="n">
        <v>5300738</v>
      </c>
      <c r="E1566" s="2" t="inlineStr">
        <is>
          <t>EMERSON VINICIUS SANTANA</t>
        </is>
      </c>
      <c r="F1566" s="2" t="n">
        <v>20</v>
      </c>
      <c r="G1566" s="2" t="n">
        <v>0.62</v>
      </c>
      <c r="H1566" s="2" t="n">
        <v>32</v>
      </c>
      <c r="I1566" s="2" t="n">
        <v>0</v>
      </c>
      <c r="J1566" s="2" t="inlineStr">
        <is>
          <t>GPA</t>
        </is>
      </c>
    </row>
    <row r="1567">
      <c r="A1567" s="2" t="n">
        <v>7</v>
      </c>
      <c r="B1567" s="2" t="n">
        <v>930</v>
      </c>
      <c r="C1567" s="2" t="inlineStr">
        <is>
          <t>CARREGAMENTO</t>
        </is>
      </c>
      <c r="D1567" s="2" t="n">
        <v>5303338</v>
      </c>
      <c r="E1567" s="2" t="inlineStr">
        <is>
          <t>GUILHERME CAMARGO DE LIMA</t>
        </is>
      </c>
      <c r="F1567" s="2" t="n">
        <v>563</v>
      </c>
      <c r="G1567" s="2" t="n">
        <v>15.1</v>
      </c>
      <c r="H1567" s="2" t="n">
        <v>37</v>
      </c>
      <c r="I1567" s="2" t="n">
        <v>0</v>
      </c>
      <c r="J1567" s="2" t="inlineStr">
        <is>
          <t>GPA</t>
        </is>
      </c>
    </row>
    <row r="1568">
      <c r="A1568" s="2" t="n">
        <v>7</v>
      </c>
      <c r="B1568" s="2" t="n">
        <v>930</v>
      </c>
      <c r="C1568" s="2" t="inlineStr">
        <is>
          <t>CARREGAMENTO</t>
        </is>
      </c>
      <c r="D1568" s="2" t="n">
        <v>5305918</v>
      </c>
      <c r="E1568" s="2" t="inlineStr">
        <is>
          <t>WILLIANS DE OLIVEIRA FERREIRA</t>
        </is>
      </c>
      <c r="F1568" s="2" t="n">
        <v>21</v>
      </c>
      <c r="G1568" s="2" t="n">
        <v>0.05</v>
      </c>
      <c r="H1568" s="2" t="n">
        <v>420</v>
      </c>
      <c r="I1568" s="2" t="n">
        <v>0</v>
      </c>
      <c r="J1568" s="2" t="inlineStr">
        <is>
          <t>GPA</t>
        </is>
      </c>
    </row>
    <row r="1569">
      <c r="A1569" s="2" t="n">
        <v>7</v>
      </c>
      <c r="B1569" s="2" t="n">
        <v>930</v>
      </c>
      <c r="C1569" s="2" t="inlineStr">
        <is>
          <t>ATIVIDADE OP. EMP.</t>
        </is>
      </c>
      <c r="D1569" s="2" t="n">
        <v>5306000</v>
      </c>
      <c r="E1569" s="2" t="inlineStr">
        <is>
          <t>Henrique de Oliveira Borges</t>
        </is>
      </c>
      <c r="F1569" s="2" t="n">
        <v>1574</v>
      </c>
      <c r="G1569" s="2" t="n">
        <v>32.72</v>
      </c>
      <c r="H1569" s="2" t="n">
        <v>48</v>
      </c>
      <c r="I1569" s="2" t="n">
        <v>0</v>
      </c>
      <c r="J1569" s="2" t="inlineStr">
        <is>
          <t>GPA</t>
        </is>
      </c>
    </row>
    <row r="1570">
      <c r="A1570" s="2" t="n">
        <v>7</v>
      </c>
      <c r="B1570" s="2" t="n">
        <v>930</v>
      </c>
      <c r="C1570" s="2" t="inlineStr">
        <is>
          <t>CARREGAMENTO</t>
        </is>
      </c>
      <c r="D1570" s="2" t="n">
        <v>5306000</v>
      </c>
      <c r="E1570" s="2" t="inlineStr">
        <is>
          <t>Henrique de Oliveira Borges</t>
        </is>
      </c>
      <c r="F1570" s="2" t="n">
        <v>25</v>
      </c>
      <c r="G1570" s="2" t="n">
        <v>0.88</v>
      </c>
      <c r="H1570" s="2" t="n">
        <v>28</v>
      </c>
      <c r="I1570" s="2" t="n">
        <v>0</v>
      </c>
      <c r="J1570" s="2" t="inlineStr">
        <is>
          <t>GPA</t>
        </is>
      </c>
    </row>
    <row r="1571">
      <c r="A1571" s="2" t="n">
        <v>7</v>
      </c>
      <c r="B1571" s="2" t="n">
        <v>930</v>
      </c>
      <c r="C1571" s="2" t="inlineStr">
        <is>
          <t>CARREGAMENTO</t>
        </is>
      </c>
      <c r="D1571" s="2" t="n">
        <v>5306981</v>
      </c>
      <c r="E1571" s="2" t="inlineStr">
        <is>
          <t>Guilherme Alves do Nascimento</t>
        </is>
      </c>
      <c r="F1571" s="2" t="n">
        <v>589</v>
      </c>
      <c r="G1571" s="2" t="n">
        <v>57.61</v>
      </c>
      <c r="H1571" s="2" t="n">
        <v>10</v>
      </c>
      <c r="I1571" s="2" t="n">
        <v>0</v>
      </c>
      <c r="J1571" s="2" t="inlineStr">
        <is>
          <t>GPA</t>
        </is>
      </c>
    </row>
    <row r="1572">
      <c r="A1572" s="2" t="n">
        <v>7</v>
      </c>
      <c r="B1572" s="2" t="n">
        <v>930</v>
      </c>
      <c r="C1572" s="2" t="inlineStr">
        <is>
          <t>CARREGAMENTO</t>
        </is>
      </c>
      <c r="D1572" s="2" t="n">
        <v>5307171</v>
      </c>
      <c r="E1572" s="2" t="inlineStr">
        <is>
          <t>Francisco Claudio Lima de sousa</t>
        </is>
      </c>
      <c r="F1572" s="2" t="n">
        <v>224</v>
      </c>
      <c r="G1572" s="2" t="n">
        <v>16.13</v>
      </c>
      <c r="H1572" s="2" t="n">
        <v>14</v>
      </c>
      <c r="I1572" s="2" t="n">
        <v>0</v>
      </c>
      <c r="J1572" s="2" t="inlineStr">
        <is>
          <t>GPA</t>
        </is>
      </c>
    </row>
    <row r="1573">
      <c r="A1573" s="2" t="n">
        <v>7</v>
      </c>
      <c r="B1573" s="2" t="n">
        <v>930</v>
      </c>
      <c r="C1573" s="2" t="inlineStr">
        <is>
          <t>CARREGAMENTO</t>
        </is>
      </c>
      <c r="D1573" s="2" t="n">
        <v>5322260</v>
      </c>
      <c r="E1573" s="2" t="inlineStr">
        <is>
          <t>Rafael Dos Reis Silva</t>
        </is>
      </c>
      <c r="F1573" s="2" t="n">
        <v>22</v>
      </c>
      <c r="G1573" s="2" t="n">
        <v>1.76</v>
      </c>
      <c r="H1573" s="2" t="n">
        <v>13</v>
      </c>
      <c r="I1573" s="2" t="n">
        <v>0</v>
      </c>
      <c r="J1573" s="2" t="inlineStr">
        <is>
          <t>GPA</t>
        </is>
      </c>
    </row>
    <row r="1574">
      <c r="A1574" s="2" t="n">
        <v>7</v>
      </c>
      <c r="B1574" s="2" t="n">
        <v>930</v>
      </c>
      <c r="C1574" s="2" t="inlineStr">
        <is>
          <t>RECEBIMENTO</t>
        </is>
      </c>
      <c r="D1574" s="2" t="n">
        <v>5322260</v>
      </c>
      <c r="E1574" s="2" t="inlineStr">
        <is>
          <t>Rafael Dos Reis Silva</t>
        </is>
      </c>
      <c r="F1574" s="2" t="n">
        <v>1175</v>
      </c>
      <c r="G1574" s="2" t="n">
        <v>32.44</v>
      </c>
      <c r="H1574" s="2" t="n">
        <v>36</v>
      </c>
      <c r="I1574" s="2" t="n">
        <v>0</v>
      </c>
      <c r="J1574" s="2" t="inlineStr">
        <is>
          <t>GPA</t>
        </is>
      </c>
    </row>
    <row r="1575">
      <c r="A1575" s="2" t="n">
        <v>7</v>
      </c>
      <c r="B1575" s="2" t="n">
        <v>930</v>
      </c>
      <c r="C1575" s="2" t="inlineStr">
        <is>
          <t>CARREGAMENTO</t>
        </is>
      </c>
      <c r="D1575" s="2" t="n">
        <v>5331854</v>
      </c>
      <c r="E1575" s="2" t="inlineStr">
        <is>
          <t>Vinicius Corel De Morais</t>
        </is>
      </c>
      <c r="F1575" s="2" t="n">
        <v>1405</v>
      </c>
      <c r="G1575" s="2" t="n">
        <v>61.76</v>
      </c>
      <c r="H1575" s="2" t="n">
        <v>23</v>
      </c>
      <c r="I1575" s="2" t="n">
        <v>0</v>
      </c>
      <c r="J1575" s="2" t="inlineStr">
        <is>
          <t>GPA</t>
        </is>
      </c>
    </row>
    <row r="1576">
      <c r="A1576" s="2" t="n">
        <v>7</v>
      </c>
      <c r="B1576" s="2" t="n">
        <v>930</v>
      </c>
      <c r="C1576" s="2" t="inlineStr">
        <is>
          <t>RECEBIMENTO</t>
        </is>
      </c>
      <c r="D1576" s="2" t="n">
        <v>5331854</v>
      </c>
      <c r="E1576" s="2" t="inlineStr">
        <is>
          <t>Vinicius Corel De Morais</t>
        </is>
      </c>
      <c r="F1576" s="2" t="n">
        <v>400</v>
      </c>
      <c r="G1576" s="2" t="n">
        <v>5.51</v>
      </c>
      <c r="H1576" s="2" t="n">
        <v>73</v>
      </c>
      <c r="I1576" s="2" t="n">
        <v>0</v>
      </c>
      <c r="J1576" s="2" t="inlineStr">
        <is>
          <t>GPA</t>
        </is>
      </c>
    </row>
    <row r="1577">
      <c r="A1577" s="2" t="n">
        <v>7</v>
      </c>
      <c r="B1577" s="2" t="n">
        <v>930</v>
      </c>
      <c r="C1577" s="2" t="inlineStr">
        <is>
          <t>PUXADA RECEB</t>
        </is>
      </c>
      <c r="D1577" s="2" t="n">
        <v>5351120</v>
      </c>
      <c r="E1577" s="2" t="inlineStr">
        <is>
          <t>VINICIUS JUNCKER LUCAS</t>
        </is>
      </c>
      <c r="F1577" s="2" t="n">
        <v>1415</v>
      </c>
      <c r="G1577" s="2" t="n">
        <v>66.94</v>
      </c>
      <c r="H1577" s="2" t="n">
        <v>21</v>
      </c>
      <c r="I1577" s="2" t="n">
        <v>0</v>
      </c>
      <c r="J1577" s="2" t="inlineStr">
        <is>
          <t>GPA</t>
        </is>
      </c>
    </row>
    <row r="1578">
      <c r="A1578" s="2" t="n">
        <v>7</v>
      </c>
      <c r="B1578" s="2" t="n">
        <v>930</v>
      </c>
      <c r="C1578" s="2" t="inlineStr">
        <is>
          <t>RECEBIMENTO</t>
        </is>
      </c>
      <c r="D1578" s="2" t="n">
        <v>5351120</v>
      </c>
      <c r="E1578" s="2" t="inlineStr">
        <is>
          <t>VINICIUS JUNCKER LUCAS</t>
        </is>
      </c>
      <c r="F1578" s="2" t="n">
        <v>5</v>
      </c>
      <c r="G1578" s="2" t="n">
        <v>1.68</v>
      </c>
      <c r="H1578" s="2" t="n">
        <v>3</v>
      </c>
      <c r="I1578" s="2" t="n">
        <v>0</v>
      </c>
      <c r="J1578" s="2" t="inlineStr">
        <is>
          <t>GPA</t>
        </is>
      </c>
    </row>
    <row r="1579">
      <c r="A1579" s="2" t="n">
        <v>7</v>
      </c>
      <c r="B1579" s="2" t="n">
        <v>930</v>
      </c>
      <c r="C1579" s="2" t="inlineStr">
        <is>
          <t>ATIVIDADE OP. EMP.</t>
        </is>
      </c>
      <c r="D1579" s="2" t="n">
        <v>535662</v>
      </c>
      <c r="E1579" s="2" t="inlineStr">
        <is>
          <t>Paulo Rogerio Carvalho Da Silv</t>
        </is>
      </c>
      <c r="F1579" s="2" t="n">
        <v>1285</v>
      </c>
      <c r="G1579" s="2" t="n">
        <v>59.9</v>
      </c>
      <c r="H1579" s="2" t="n">
        <v>21</v>
      </c>
      <c r="I1579" s="2" t="n">
        <v>0</v>
      </c>
      <c r="J1579" s="2" t="inlineStr">
        <is>
          <t>GPA</t>
        </is>
      </c>
    </row>
    <row r="1580">
      <c r="A1580" s="2" t="n">
        <v>7</v>
      </c>
      <c r="B1580" s="2" t="n">
        <v>930</v>
      </c>
      <c r="C1580" s="2" t="inlineStr">
        <is>
          <t>ATIVIDADE OP. EMP.</t>
        </is>
      </c>
      <c r="D1580" s="2" t="n">
        <v>5358043</v>
      </c>
      <c r="E1580" s="2" t="inlineStr">
        <is>
          <t>Gidiael Pereira Ferreira</t>
        </is>
      </c>
      <c r="F1580" s="2" t="n">
        <v>29</v>
      </c>
      <c r="G1580" s="2" t="n">
        <v>11.11</v>
      </c>
      <c r="H1580" s="2" t="n">
        <v>3</v>
      </c>
      <c r="I1580" s="2" t="n">
        <v>0</v>
      </c>
      <c r="J1580" s="2" t="inlineStr">
        <is>
          <t>GPA</t>
        </is>
      </c>
    </row>
    <row r="1581">
      <c r="A1581" s="2" t="n">
        <v>7</v>
      </c>
      <c r="B1581" s="2" t="n">
        <v>930</v>
      </c>
      <c r="C1581" s="2" t="inlineStr">
        <is>
          <t>CARREGAMENTO</t>
        </is>
      </c>
      <c r="D1581" s="2" t="n">
        <v>5376726</v>
      </c>
      <c r="E1581" s="2" t="inlineStr">
        <is>
          <t>CAIQUE LIMA BARBOSA</t>
        </is>
      </c>
      <c r="F1581" s="2" t="n">
        <v>27</v>
      </c>
      <c r="G1581" s="2" t="n">
        <v>0.76</v>
      </c>
      <c r="H1581" s="2" t="n">
        <v>36</v>
      </c>
      <c r="I1581" s="2" t="n">
        <v>0</v>
      </c>
      <c r="J1581" s="2" t="inlineStr">
        <is>
          <t>GPA</t>
        </is>
      </c>
    </row>
    <row r="1582">
      <c r="A1582" s="2" t="n">
        <v>7</v>
      </c>
      <c r="B1582" s="2" t="n">
        <v>930</v>
      </c>
      <c r="C1582" s="2" t="inlineStr">
        <is>
          <t>CARREGAMENTO</t>
        </is>
      </c>
      <c r="D1582" s="2" t="n">
        <v>5382459</v>
      </c>
      <c r="E1582" s="2" t="inlineStr">
        <is>
          <t>PAULO CESAR GONCALVES</t>
        </is>
      </c>
      <c r="F1582" s="2" t="n">
        <v>1</v>
      </c>
      <c r="G1582" s="2" t="n">
        <v>5.23</v>
      </c>
      <c r="H1582" s="2" t="n">
        <v>0</v>
      </c>
      <c r="I1582" s="2" t="n">
        <v>0</v>
      </c>
      <c r="J1582" s="2" t="inlineStr">
        <is>
          <t>GPA</t>
        </is>
      </c>
    </row>
    <row r="1583">
      <c r="A1583" s="2" t="n">
        <v>7</v>
      </c>
      <c r="B1583" s="2" t="n">
        <v>930</v>
      </c>
      <c r="C1583" s="2" t="inlineStr">
        <is>
          <t>CARREGAMENTO</t>
        </is>
      </c>
      <c r="D1583" s="2" t="n">
        <v>5387019</v>
      </c>
      <c r="E1583" s="2" t="inlineStr">
        <is>
          <t>Jose Vitor Ferreira Campos</t>
        </is>
      </c>
      <c r="F1583" s="2" t="n">
        <v>14</v>
      </c>
      <c r="G1583" s="2" t="n">
        <v>0.34</v>
      </c>
      <c r="H1583" s="2" t="n">
        <v>41</v>
      </c>
      <c r="I1583" s="2" t="n">
        <v>0</v>
      </c>
      <c r="J1583" s="2" t="inlineStr">
        <is>
          <t>GPA</t>
        </is>
      </c>
    </row>
    <row r="1584">
      <c r="A1584" s="2" t="n">
        <v>7</v>
      </c>
      <c r="B1584" s="2" t="n">
        <v>930</v>
      </c>
      <c r="C1584" s="2" t="inlineStr">
        <is>
          <t>PUXADA RECEB</t>
        </is>
      </c>
      <c r="D1584" s="2" t="n">
        <v>5387019</v>
      </c>
      <c r="E1584" s="2" t="inlineStr">
        <is>
          <t>Jose Vitor Ferreira Campos</t>
        </is>
      </c>
      <c r="F1584" s="2" t="n">
        <v>25</v>
      </c>
      <c r="G1584" s="2" t="n">
        <v>1.38</v>
      </c>
      <c r="H1584" s="2" t="n">
        <v>18</v>
      </c>
      <c r="I1584" s="2" t="n">
        <v>0</v>
      </c>
      <c r="J1584" s="2" t="inlineStr">
        <is>
          <t>GPA</t>
        </is>
      </c>
    </row>
    <row r="1585">
      <c r="A1585" s="2" t="n">
        <v>7</v>
      </c>
      <c r="B1585" s="2" t="n">
        <v>930</v>
      </c>
      <c r="C1585" s="2" t="inlineStr">
        <is>
          <t>PUXADA RECEB</t>
        </is>
      </c>
      <c r="D1585" s="2" t="n">
        <v>5387078</v>
      </c>
      <c r="E1585" s="2" t="inlineStr">
        <is>
          <t>JOSE EDSON DA SILVA</t>
        </is>
      </c>
      <c r="F1585" s="2" t="n">
        <v>462</v>
      </c>
      <c r="G1585" s="2" t="n">
        <v>13.12</v>
      </c>
      <c r="H1585" s="2" t="n">
        <v>35</v>
      </c>
      <c r="I1585" s="2" t="n">
        <v>0</v>
      </c>
      <c r="J1585" s="2" t="inlineStr">
        <is>
          <t>GPA</t>
        </is>
      </c>
    </row>
    <row r="1586">
      <c r="A1586" s="2" t="n">
        <v>7</v>
      </c>
      <c r="B1586" s="2" t="n">
        <v>930</v>
      </c>
      <c r="C1586" s="2" t="inlineStr">
        <is>
          <t>CARREGAMENTO</t>
        </is>
      </c>
      <c r="D1586" s="2" t="n">
        <v>5393230</v>
      </c>
      <c r="E1586" s="2" t="inlineStr">
        <is>
          <t>Anderson Dias Silva</t>
        </is>
      </c>
      <c r="F1586" s="2" t="n">
        <v>115</v>
      </c>
      <c r="G1586" s="2" t="n">
        <v>5.38</v>
      </c>
      <c r="H1586" s="2" t="n">
        <v>21</v>
      </c>
      <c r="I1586" s="2" t="n">
        <v>0</v>
      </c>
      <c r="J1586" s="2" t="inlineStr">
        <is>
          <t>GPA</t>
        </is>
      </c>
    </row>
    <row r="1587">
      <c r="A1587" s="2" t="n">
        <v>7</v>
      </c>
      <c r="B1587" s="2" t="n">
        <v>930</v>
      </c>
      <c r="C1587" s="2" t="inlineStr">
        <is>
          <t>RECEBIMENTO</t>
        </is>
      </c>
      <c r="D1587" s="2" t="n">
        <v>5396247</v>
      </c>
      <c r="E1587" s="2" t="inlineStr">
        <is>
          <t>Julio Cesar Da Silva Correa</t>
        </is>
      </c>
      <c r="F1587" s="2" t="n">
        <v>47</v>
      </c>
      <c r="G1587" s="2" t="n">
        <v>1.26</v>
      </c>
      <c r="H1587" s="2" t="n">
        <v>37</v>
      </c>
      <c r="I1587" s="2" t="n">
        <v>0</v>
      </c>
      <c r="J1587" s="2" t="inlineStr">
        <is>
          <t>GPA</t>
        </is>
      </c>
    </row>
    <row r="1588">
      <c r="A1588" s="2" t="n">
        <v>7</v>
      </c>
      <c r="B1588" s="2" t="n">
        <v>930</v>
      </c>
      <c r="C1588" s="2" t="inlineStr">
        <is>
          <t>CARREGAMENTO</t>
        </is>
      </c>
      <c r="D1588" s="2" t="n">
        <v>5412277</v>
      </c>
      <c r="E1588" s="2" t="inlineStr">
        <is>
          <t>MARCOS VINICIUS CARVALHO DANTAS</t>
        </is>
      </c>
      <c r="F1588" s="2" t="n">
        <v>344</v>
      </c>
      <c r="G1588" s="2" t="n">
        <v>28.87</v>
      </c>
      <c r="H1588" s="2" t="n">
        <v>12</v>
      </c>
      <c r="I1588" s="2" t="n">
        <v>0</v>
      </c>
      <c r="J1588" s="2" t="inlineStr">
        <is>
          <t>GPA</t>
        </is>
      </c>
    </row>
    <row r="1589">
      <c r="A1589" s="2" t="n">
        <v>7</v>
      </c>
      <c r="B1589" s="2" t="n">
        <v>930</v>
      </c>
      <c r="C1589" s="2" t="inlineStr">
        <is>
          <t>CARREGAMENTO</t>
        </is>
      </c>
      <c r="D1589" s="2" t="n">
        <v>5416639</v>
      </c>
      <c r="E1589" s="2" t="inlineStr">
        <is>
          <t>Gabriel De Araujo Fonseca</t>
        </is>
      </c>
      <c r="F1589" s="2" t="n">
        <v>1026</v>
      </c>
      <c r="G1589" s="2" t="n">
        <v>28.68</v>
      </c>
      <c r="H1589" s="2" t="n">
        <v>36</v>
      </c>
      <c r="I1589" s="2" t="n">
        <v>0</v>
      </c>
      <c r="J1589" s="2" t="inlineStr">
        <is>
          <t>GPA</t>
        </is>
      </c>
    </row>
    <row r="1590">
      <c r="A1590" s="2" t="n">
        <v>7</v>
      </c>
      <c r="B1590" s="2" t="n">
        <v>930</v>
      </c>
      <c r="C1590" s="2" t="inlineStr">
        <is>
          <t>RECEBIMENTO</t>
        </is>
      </c>
      <c r="D1590" s="2" t="n">
        <v>5416639</v>
      </c>
      <c r="E1590" s="2" t="inlineStr">
        <is>
          <t>Gabriel De Araujo Fonseca</t>
        </is>
      </c>
      <c r="F1590" s="2" t="n">
        <v>217</v>
      </c>
      <c r="G1590" s="2" t="n">
        <v>13.64</v>
      </c>
      <c r="H1590" s="2" t="n">
        <v>16</v>
      </c>
      <c r="I1590" s="2" t="n">
        <v>0</v>
      </c>
      <c r="J1590" s="2" t="inlineStr">
        <is>
          <t>GPA</t>
        </is>
      </c>
    </row>
    <row r="1591">
      <c r="A1591" s="2" t="n">
        <v>7</v>
      </c>
      <c r="B1591" s="2" t="n">
        <v>930</v>
      </c>
      <c r="C1591" s="2" t="inlineStr">
        <is>
          <t>CARREGAMENTO</t>
        </is>
      </c>
      <c r="D1591" s="2" t="n">
        <v>5429943</v>
      </c>
      <c r="E1591" s="2" t="inlineStr">
        <is>
          <t>CICERO RONALDO SILVA</t>
        </is>
      </c>
      <c r="F1591" s="2" t="n">
        <v>519</v>
      </c>
      <c r="G1591" s="2" t="n">
        <v>12.4</v>
      </c>
      <c r="H1591" s="2" t="n">
        <v>42</v>
      </c>
      <c r="I1591" s="2" t="n">
        <v>0</v>
      </c>
      <c r="J1591" s="2" t="inlineStr">
        <is>
          <t>GPA</t>
        </is>
      </c>
    </row>
    <row r="1592">
      <c r="A1592" s="2" t="n">
        <v>7</v>
      </c>
      <c r="B1592" s="2" t="n">
        <v>930</v>
      </c>
      <c r="C1592" s="2" t="inlineStr">
        <is>
          <t>PUXADA RECEB</t>
        </is>
      </c>
      <c r="D1592" s="2" t="n">
        <v>5434807</v>
      </c>
      <c r="E1592" s="2" t="inlineStr">
        <is>
          <t>Luis Fabiano Porto Da Silva</t>
        </is>
      </c>
      <c r="F1592" s="2" t="n">
        <v>1</v>
      </c>
      <c r="G1592" s="2" t="n">
        <v>0.27</v>
      </c>
      <c r="H1592" s="2" t="n">
        <v>4</v>
      </c>
      <c r="I1592" s="2" t="n">
        <v>0</v>
      </c>
      <c r="J1592" s="2" t="inlineStr">
        <is>
          <t>GPA</t>
        </is>
      </c>
    </row>
    <row r="1593">
      <c r="A1593" s="2" t="n">
        <v>7</v>
      </c>
      <c r="B1593" s="2" t="n">
        <v>930</v>
      </c>
      <c r="C1593" s="2" t="inlineStr">
        <is>
          <t>CARREGAMENTO</t>
        </is>
      </c>
      <c r="D1593" s="2" t="n">
        <v>5440416</v>
      </c>
      <c r="E1593" s="2" t="inlineStr">
        <is>
          <t>Jean Carlos Pereira De Aguiar</t>
        </is>
      </c>
      <c r="F1593" s="2" t="n">
        <v>512</v>
      </c>
      <c r="G1593" s="2" t="n">
        <v>28.45</v>
      </c>
      <c r="H1593" s="2" t="n">
        <v>18</v>
      </c>
      <c r="I1593" s="2" t="n">
        <v>0</v>
      </c>
      <c r="J1593" s="2" t="inlineStr">
        <is>
          <t>GPA</t>
        </is>
      </c>
    </row>
    <row r="1594">
      <c r="A1594" s="2" t="n">
        <v>7</v>
      </c>
      <c r="B1594" s="2" t="n">
        <v>930</v>
      </c>
      <c r="C1594" s="2" t="inlineStr">
        <is>
          <t>CARREGAMENTO</t>
        </is>
      </c>
      <c r="D1594" s="2" t="n">
        <v>5442176</v>
      </c>
      <c r="E1594" s="2" t="inlineStr">
        <is>
          <t>Cleison De Jesus Azevedo</t>
        </is>
      </c>
      <c r="F1594" s="2" t="n">
        <v>636</v>
      </c>
      <c r="G1594" s="2" t="n">
        <v>61.13</v>
      </c>
      <c r="H1594" s="2" t="n">
        <v>10</v>
      </c>
      <c r="I1594" s="2" t="n">
        <v>0</v>
      </c>
      <c r="J1594" s="2" t="inlineStr">
        <is>
          <t>GPA</t>
        </is>
      </c>
    </row>
    <row r="1595">
      <c r="A1595" s="2" t="n">
        <v>7</v>
      </c>
      <c r="B1595" s="2" t="n">
        <v>930</v>
      </c>
      <c r="C1595" s="2" t="inlineStr">
        <is>
          <t>ATIVIDADE OP. EMP.</t>
        </is>
      </c>
      <c r="D1595" s="2" t="n">
        <v>5446929</v>
      </c>
      <c r="E1595" s="2" t="inlineStr">
        <is>
          <t>Carlos Soares De Jesus</t>
        </is>
      </c>
      <c r="F1595" s="2" t="n">
        <v>1138</v>
      </c>
      <c r="G1595" s="2" t="n">
        <v>65.95</v>
      </c>
      <c r="H1595" s="2" t="n">
        <v>17</v>
      </c>
      <c r="I1595" s="2" t="n">
        <v>0</v>
      </c>
      <c r="J1595" s="2" t="inlineStr">
        <is>
          <t>GPA</t>
        </is>
      </c>
    </row>
    <row r="1596">
      <c r="A1596" s="2" t="n">
        <v>7</v>
      </c>
      <c r="B1596" s="2" t="n">
        <v>930</v>
      </c>
      <c r="C1596" s="2" t="inlineStr">
        <is>
          <t>ATIVIDADE OP. EMP.</t>
        </is>
      </c>
      <c r="D1596" s="2" t="n">
        <v>5447844</v>
      </c>
      <c r="E1596" s="2" t="inlineStr">
        <is>
          <t>Jose Carlos Pereira De Araujo</t>
        </is>
      </c>
      <c r="F1596" s="2" t="n">
        <v>1467</v>
      </c>
      <c r="G1596" s="2" t="n">
        <v>67.2</v>
      </c>
      <c r="H1596" s="2" t="n">
        <v>22</v>
      </c>
      <c r="I1596" s="2" t="n">
        <v>0</v>
      </c>
      <c r="J1596" s="2" t="inlineStr">
        <is>
          <t>GPA</t>
        </is>
      </c>
    </row>
    <row r="1597">
      <c r="A1597" s="2" t="n">
        <v>7</v>
      </c>
      <c r="B1597" s="2" t="n">
        <v>930</v>
      </c>
      <c r="C1597" s="2" t="inlineStr">
        <is>
          <t>SEPARACAO</t>
        </is>
      </c>
      <c r="D1597" s="2" t="n">
        <v>5448956</v>
      </c>
      <c r="E1597" s="2" t="inlineStr">
        <is>
          <t>Aparecido Rodrigues Da Silva</t>
        </is>
      </c>
      <c r="F1597" s="2" t="n">
        <v>16051</v>
      </c>
      <c r="G1597" s="2" t="n">
        <v>142.48</v>
      </c>
      <c r="H1597" s="2" t="n">
        <v>113</v>
      </c>
      <c r="I1597" s="2" t="n">
        <v>0</v>
      </c>
      <c r="J1597" s="2" t="inlineStr">
        <is>
          <t>GPA</t>
        </is>
      </c>
    </row>
    <row r="1598">
      <c r="A1598" s="2" t="n">
        <v>7</v>
      </c>
      <c r="B1598" s="2" t="n">
        <v>930</v>
      </c>
      <c r="C1598" s="2" t="inlineStr">
        <is>
          <t>ATIVIDADE OP. EMP.</t>
        </is>
      </c>
      <c r="D1598" s="2" t="n">
        <v>5449693</v>
      </c>
      <c r="E1598" s="2" t="inlineStr">
        <is>
          <t>Renan Ramos Galhardo</t>
        </is>
      </c>
      <c r="F1598" s="2" t="n">
        <v>682</v>
      </c>
      <c r="G1598" s="2" t="n">
        <v>8.43</v>
      </c>
      <c r="H1598" s="2" t="n">
        <v>81</v>
      </c>
      <c r="I1598" s="2" t="n">
        <v>0</v>
      </c>
      <c r="J1598" s="2" t="inlineStr">
        <is>
          <t>GPA</t>
        </is>
      </c>
    </row>
    <row r="1599">
      <c r="A1599" s="2" t="n">
        <v>7</v>
      </c>
      <c r="B1599" s="2" t="n">
        <v>930</v>
      </c>
      <c r="C1599" s="2" t="inlineStr">
        <is>
          <t>ATIVIDADE OP. EMP.</t>
        </is>
      </c>
      <c r="D1599" s="2" t="n">
        <v>5450918</v>
      </c>
      <c r="E1599" s="2" t="inlineStr">
        <is>
          <t>Richard Leonardo De Lima</t>
        </is>
      </c>
      <c r="F1599" s="2" t="n">
        <v>654</v>
      </c>
      <c r="G1599" s="2" t="n">
        <v>80.98</v>
      </c>
      <c r="H1599" s="2" t="n">
        <v>8</v>
      </c>
      <c r="I1599" s="2" t="n">
        <v>0</v>
      </c>
      <c r="J1599" s="2" t="inlineStr">
        <is>
          <t>GPA</t>
        </is>
      </c>
    </row>
    <row r="1600">
      <c r="A1600" s="2" t="n">
        <v>7</v>
      </c>
      <c r="B1600" s="2" t="n">
        <v>930</v>
      </c>
      <c r="C1600" s="2" t="inlineStr">
        <is>
          <t>CARREGAMENTO</t>
        </is>
      </c>
      <c r="D1600" s="2" t="n">
        <v>5451892</v>
      </c>
      <c r="E1600" s="2" t="inlineStr">
        <is>
          <t>James Castello Ribeiro</t>
        </is>
      </c>
      <c r="F1600" s="2" t="n">
        <v>3</v>
      </c>
      <c r="G1600" s="2" t="n">
        <v>0.07000000000000001</v>
      </c>
      <c r="H1600" s="2" t="n">
        <v>43</v>
      </c>
      <c r="I1600" s="2" t="n">
        <v>0</v>
      </c>
      <c r="J1600" s="2" t="inlineStr">
        <is>
          <t>GPA</t>
        </is>
      </c>
    </row>
    <row r="1601">
      <c r="A1601" s="2" t="n">
        <v>7</v>
      </c>
      <c r="B1601" s="2" t="n">
        <v>930</v>
      </c>
      <c r="C1601" s="2" t="inlineStr">
        <is>
          <t>PUXADA RECEB</t>
        </is>
      </c>
      <c r="D1601" s="2" t="n">
        <v>5453356</v>
      </c>
      <c r="E1601" s="2" t="inlineStr">
        <is>
          <t>Leandro Marcos Rodrigues Vieira</t>
        </is>
      </c>
      <c r="F1601" s="2" t="n">
        <v>105</v>
      </c>
      <c r="G1601" s="2" t="n">
        <v>15.52</v>
      </c>
      <c r="H1601" s="2" t="n">
        <v>7</v>
      </c>
      <c r="I1601" s="2" t="n">
        <v>0</v>
      </c>
      <c r="J1601" s="2" t="inlineStr">
        <is>
          <t>GPA</t>
        </is>
      </c>
    </row>
    <row r="1602">
      <c r="A1602" s="2" t="n">
        <v>7</v>
      </c>
      <c r="B1602" s="2" t="n">
        <v>930</v>
      </c>
      <c r="C1602" s="2" t="inlineStr">
        <is>
          <t>SEPARACAO</t>
        </is>
      </c>
      <c r="D1602" s="2" t="n">
        <v>5453356</v>
      </c>
      <c r="E1602" s="2" t="inlineStr">
        <is>
          <t>Leandro Marcos Rodrigues Vieira</t>
        </is>
      </c>
      <c r="F1602" s="2" t="n">
        <v>321</v>
      </c>
      <c r="G1602" s="2" t="n">
        <v>3.35</v>
      </c>
      <c r="H1602" s="2" t="n">
        <v>96</v>
      </c>
      <c r="I1602" s="2" t="n">
        <v>0</v>
      </c>
      <c r="J1602" s="2" t="inlineStr">
        <is>
          <t>GPA</t>
        </is>
      </c>
    </row>
    <row r="1603">
      <c r="A1603" s="2" t="n">
        <v>7</v>
      </c>
      <c r="B1603" s="2" t="n">
        <v>930</v>
      </c>
      <c r="C1603" s="2" t="inlineStr">
        <is>
          <t>PUXADA RECEB</t>
        </is>
      </c>
      <c r="D1603" s="2" t="n">
        <v>5454263</v>
      </c>
      <c r="E1603" s="2" t="inlineStr">
        <is>
          <t>Juraci Monteiro</t>
        </is>
      </c>
      <c r="F1603" s="2" t="n">
        <v>41</v>
      </c>
      <c r="G1603" s="2" t="n">
        <v>12.69</v>
      </c>
      <c r="H1603" s="2" t="n">
        <v>3</v>
      </c>
      <c r="I1603" s="2" t="n">
        <v>0</v>
      </c>
      <c r="J1603" s="2" t="inlineStr">
        <is>
          <t>GPA</t>
        </is>
      </c>
    </row>
    <row r="1604">
      <c r="A1604" s="2" t="n">
        <v>7</v>
      </c>
      <c r="B1604" s="2" t="n">
        <v>930</v>
      </c>
      <c r="C1604" s="2" t="inlineStr">
        <is>
          <t>CARREGAMENTO</t>
        </is>
      </c>
      <c r="D1604" s="2" t="n">
        <v>5455774</v>
      </c>
      <c r="E1604" s="2" t="inlineStr">
        <is>
          <t>Luiz Henrique Raimundo Junior</t>
        </is>
      </c>
      <c r="F1604" s="2" t="n">
        <v>917</v>
      </c>
      <c r="G1604" s="2" t="n">
        <v>32.79</v>
      </c>
      <c r="H1604" s="2" t="n">
        <v>28</v>
      </c>
      <c r="I1604" s="2" t="n">
        <v>0</v>
      </c>
      <c r="J1604" s="2" t="inlineStr">
        <is>
          <t>GPA</t>
        </is>
      </c>
    </row>
    <row r="1605">
      <c r="A1605" s="2" t="n">
        <v>7</v>
      </c>
      <c r="B1605" s="2" t="n">
        <v>930</v>
      </c>
      <c r="C1605" s="2" t="inlineStr">
        <is>
          <t>RECEBIMENTO</t>
        </is>
      </c>
      <c r="D1605" s="2" t="n">
        <v>5455774</v>
      </c>
      <c r="E1605" s="2" t="inlineStr">
        <is>
          <t>Luiz Henrique Raimundo Junior</t>
        </is>
      </c>
      <c r="F1605" s="2" t="n">
        <v>51</v>
      </c>
      <c r="G1605" s="2" t="n">
        <v>3.72</v>
      </c>
      <c r="H1605" s="2" t="n">
        <v>14</v>
      </c>
      <c r="I1605" s="2" t="n">
        <v>0</v>
      </c>
      <c r="J1605" s="2" t="inlineStr">
        <is>
          <t>GPA</t>
        </is>
      </c>
    </row>
    <row r="1606">
      <c r="A1606" s="2" t="n">
        <v>7</v>
      </c>
      <c r="B1606" s="2" t="n">
        <v>930</v>
      </c>
      <c r="C1606" s="2" t="inlineStr">
        <is>
          <t>SEPARACAO</t>
        </is>
      </c>
      <c r="D1606" s="2" t="n">
        <v>5455774</v>
      </c>
      <c r="E1606" s="2" t="inlineStr">
        <is>
          <t>Luiz Henrique Raimundo Junior</t>
        </is>
      </c>
      <c r="F1606" s="2" t="n">
        <v>498</v>
      </c>
      <c r="G1606" s="2" t="n">
        <v>2.38</v>
      </c>
      <c r="H1606" s="2" t="n">
        <v>209</v>
      </c>
      <c r="I1606" s="2" t="n">
        <v>0</v>
      </c>
      <c r="J1606" s="2" t="inlineStr">
        <is>
          <t>GPA</t>
        </is>
      </c>
    </row>
    <row r="1607">
      <c r="A1607" s="2" t="n">
        <v>7</v>
      </c>
      <c r="B1607" s="2" t="n">
        <v>930</v>
      </c>
      <c r="C1607" s="2" t="inlineStr">
        <is>
          <t>ATIVIDADE OP. EMP.</t>
        </is>
      </c>
      <c r="D1607" s="2" t="n">
        <v>545941</v>
      </c>
      <c r="E1607" s="2" t="inlineStr">
        <is>
          <t>Tiago Rodrigues Pires</t>
        </is>
      </c>
      <c r="F1607" s="2" t="n">
        <v>2348</v>
      </c>
      <c r="G1607" s="2" t="n">
        <v>64.06999999999999</v>
      </c>
      <c r="H1607" s="2" t="n">
        <v>37</v>
      </c>
      <c r="I1607" s="2" t="n">
        <v>0</v>
      </c>
      <c r="J1607" s="2" t="inlineStr">
        <is>
          <t>GPA</t>
        </is>
      </c>
    </row>
    <row r="1608">
      <c r="A1608" s="2" t="n">
        <v>7</v>
      </c>
      <c r="B1608" s="2" t="n">
        <v>930</v>
      </c>
      <c r="C1608" s="2" t="inlineStr">
        <is>
          <t>CARREGAMENTO</t>
        </is>
      </c>
      <c r="D1608" s="2" t="n">
        <v>5461855</v>
      </c>
      <c r="E1608" s="2" t="inlineStr">
        <is>
          <t>Denilson Jose Da Silva</t>
        </is>
      </c>
      <c r="F1608" s="2" t="n">
        <v>2094</v>
      </c>
      <c r="G1608" s="2" t="n">
        <v>38.27</v>
      </c>
      <c r="H1608" s="2" t="n">
        <v>55</v>
      </c>
      <c r="I1608" s="2" t="n">
        <v>0</v>
      </c>
      <c r="J1608" s="2" t="inlineStr">
        <is>
          <t>GPA</t>
        </is>
      </c>
    </row>
    <row r="1609">
      <c r="A1609" s="2" t="n">
        <v>7</v>
      </c>
      <c r="B1609" s="2" t="n">
        <v>930</v>
      </c>
      <c r="C1609" s="2" t="inlineStr">
        <is>
          <t>CARREGAMENTO</t>
        </is>
      </c>
      <c r="D1609" s="2" t="n">
        <v>5462550</v>
      </c>
      <c r="E1609" s="2" t="inlineStr">
        <is>
          <t>Felipe Nobrega Silva</t>
        </is>
      </c>
      <c r="F1609" s="2" t="n">
        <v>389</v>
      </c>
      <c r="G1609" s="2" t="n">
        <v>19.36</v>
      </c>
      <c r="H1609" s="2" t="n">
        <v>20</v>
      </c>
      <c r="I1609" s="2" t="n">
        <v>0</v>
      </c>
      <c r="J1609" s="2" t="inlineStr">
        <is>
          <t>GPA</t>
        </is>
      </c>
    </row>
    <row r="1610">
      <c r="A1610" s="2" t="n">
        <v>7</v>
      </c>
      <c r="B1610" s="2" t="n">
        <v>930</v>
      </c>
      <c r="C1610" s="2" t="inlineStr">
        <is>
          <t>CARREGAMENTO</t>
        </is>
      </c>
      <c r="D1610" s="2" t="n">
        <v>5462959</v>
      </c>
      <c r="E1610" s="2" t="inlineStr">
        <is>
          <t>Jonathan Silva Dos Santos</t>
        </is>
      </c>
      <c r="F1610" s="2" t="n">
        <v>9</v>
      </c>
      <c r="G1610" s="2" t="n">
        <v>11.42</v>
      </c>
      <c r="H1610" s="2" t="n">
        <v>1</v>
      </c>
      <c r="I1610" s="2" t="n">
        <v>0</v>
      </c>
      <c r="J1610" s="2" t="inlineStr">
        <is>
          <t>GPA</t>
        </is>
      </c>
    </row>
    <row r="1611">
      <c r="A1611" s="2" t="n">
        <v>7</v>
      </c>
      <c r="B1611" s="2" t="n">
        <v>930</v>
      </c>
      <c r="C1611" s="2" t="inlineStr">
        <is>
          <t>SEPARACAO</t>
        </is>
      </c>
      <c r="D1611" s="2" t="n">
        <v>5463602</v>
      </c>
      <c r="E1611" s="2" t="inlineStr">
        <is>
          <t>Robson Rodrigues Teixeira</t>
        </is>
      </c>
      <c r="F1611" s="2" t="n">
        <v>181</v>
      </c>
      <c r="G1611" s="2" t="n">
        <v>2.35</v>
      </c>
      <c r="H1611" s="2" t="n">
        <v>77</v>
      </c>
      <c r="I1611" s="2" t="n">
        <v>0</v>
      </c>
      <c r="J1611" s="2" t="inlineStr">
        <is>
          <t>GPA</t>
        </is>
      </c>
    </row>
    <row r="1612">
      <c r="A1612" s="2" t="n">
        <v>7</v>
      </c>
      <c r="B1612" s="2" t="n">
        <v>930</v>
      </c>
      <c r="C1612" s="2" t="inlineStr">
        <is>
          <t>CARREGAMENTO</t>
        </is>
      </c>
      <c r="D1612" s="2" t="n">
        <v>5466253</v>
      </c>
      <c r="E1612" s="2" t="inlineStr">
        <is>
          <t>Michel Martins Dos Santos</t>
        </is>
      </c>
      <c r="F1612" s="2" t="n">
        <v>750</v>
      </c>
      <c r="G1612" s="2" t="n">
        <v>19.42</v>
      </c>
      <c r="H1612" s="2" t="n">
        <v>39</v>
      </c>
      <c r="I1612" s="2" t="n">
        <v>0</v>
      </c>
      <c r="J1612" s="2" t="inlineStr">
        <is>
          <t>GPA</t>
        </is>
      </c>
    </row>
    <row r="1613">
      <c r="A1613" s="2" t="n">
        <v>7</v>
      </c>
      <c r="B1613" s="2" t="n">
        <v>930</v>
      </c>
      <c r="C1613" s="2" t="inlineStr">
        <is>
          <t>SEPARACAO</t>
        </is>
      </c>
      <c r="D1613" s="2" t="n">
        <v>5466253</v>
      </c>
      <c r="E1613" s="2" t="inlineStr">
        <is>
          <t>Michel Martins Dos Santos</t>
        </is>
      </c>
      <c r="F1613" s="2" t="n">
        <v>38</v>
      </c>
      <c r="G1613" s="2" t="n">
        <v>0.18</v>
      </c>
      <c r="H1613" s="2" t="n">
        <v>211</v>
      </c>
      <c r="I1613" s="2" t="n">
        <v>0</v>
      </c>
      <c r="J1613" s="2" t="inlineStr">
        <is>
          <t>GPA</t>
        </is>
      </c>
    </row>
    <row r="1614">
      <c r="A1614" s="2" t="n">
        <v>7</v>
      </c>
      <c r="B1614" s="2" t="n">
        <v>930</v>
      </c>
      <c r="C1614" s="2" t="inlineStr">
        <is>
          <t>ATIVIDADE OP. EMP.</t>
        </is>
      </c>
      <c r="D1614" s="2" t="n">
        <v>5466369</v>
      </c>
      <c r="E1614" s="2" t="inlineStr">
        <is>
          <t>Bonifacio Dos Santos E Silva</t>
        </is>
      </c>
      <c r="F1614" s="2" t="n">
        <v>995</v>
      </c>
      <c r="G1614" s="2" t="n">
        <v>83.02</v>
      </c>
      <c r="H1614" s="2" t="n">
        <v>12</v>
      </c>
      <c r="I1614" s="2" t="n">
        <v>0</v>
      </c>
      <c r="J1614" s="2" t="inlineStr">
        <is>
          <t>GPA</t>
        </is>
      </c>
    </row>
    <row r="1615">
      <c r="A1615" s="2" t="n">
        <v>7</v>
      </c>
      <c r="B1615" s="2" t="n">
        <v>930</v>
      </c>
      <c r="C1615" s="2" t="inlineStr">
        <is>
          <t>CARREGAMENTO</t>
        </is>
      </c>
      <c r="D1615" s="2" t="n">
        <v>5470005</v>
      </c>
      <c r="E1615" s="2" t="inlineStr">
        <is>
          <t>Rodrigo Inacio Leite Da Silva</t>
        </is>
      </c>
      <c r="F1615" s="2" t="n">
        <v>22</v>
      </c>
      <c r="G1615" s="2" t="n">
        <v>0.09</v>
      </c>
      <c r="H1615" s="2" t="n">
        <v>244</v>
      </c>
      <c r="I1615" s="2" t="n">
        <v>0</v>
      </c>
      <c r="J1615" s="2" t="inlineStr">
        <is>
          <t>GPA</t>
        </is>
      </c>
    </row>
    <row r="1616">
      <c r="A1616" s="2" t="n">
        <v>7</v>
      </c>
      <c r="B1616" s="2" t="n">
        <v>930</v>
      </c>
      <c r="C1616" s="2" t="inlineStr">
        <is>
          <t>CARREGAMENTO</t>
        </is>
      </c>
      <c r="D1616" s="2" t="n">
        <v>5491240</v>
      </c>
      <c r="E1616" s="2" t="inlineStr">
        <is>
          <t>Gabriel Lemos De Lima Dos Santos</t>
        </is>
      </c>
      <c r="F1616" s="2" t="n">
        <v>126</v>
      </c>
      <c r="G1616" s="2" t="n">
        <v>37.6</v>
      </c>
      <c r="H1616" s="2" t="n">
        <v>3</v>
      </c>
      <c r="I1616" s="2" t="n">
        <v>0</v>
      </c>
      <c r="J1616" s="2" t="inlineStr">
        <is>
          <t>GPA</t>
        </is>
      </c>
    </row>
    <row r="1617">
      <c r="A1617" s="2" t="n">
        <v>7</v>
      </c>
      <c r="B1617" s="2" t="n">
        <v>930</v>
      </c>
      <c r="C1617" s="2" t="inlineStr">
        <is>
          <t>PUXADA RECEB</t>
        </is>
      </c>
      <c r="D1617" s="2" t="n">
        <v>549848</v>
      </c>
      <c r="E1617" s="2" t="inlineStr">
        <is>
          <t>KEITE RODRIGUES DE OLIVEIRA</t>
        </is>
      </c>
      <c r="F1617" s="2" t="n">
        <v>3466</v>
      </c>
      <c r="G1617" s="2" t="n">
        <v>74.62</v>
      </c>
      <c r="H1617" s="2" t="n">
        <v>46</v>
      </c>
      <c r="I1617" s="2" t="n">
        <v>0</v>
      </c>
      <c r="J1617" s="2" t="inlineStr">
        <is>
          <t>GPA</t>
        </is>
      </c>
    </row>
    <row r="1618">
      <c r="A1618" s="2" t="n">
        <v>7</v>
      </c>
      <c r="B1618" s="2" t="n">
        <v>930</v>
      </c>
      <c r="C1618" s="2" t="inlineStr">
        <is>
          <t>SEPARACAO</t>
        </is>
      </c>
      <c r="D1618" s="2" t="n">
        <v>5549540</v>
      </c>
      <c r="E1618" s="2" t="inlineStr">
        <is>
          <t>Luiz Antonio Henrique</t>
        </is>
      </c>
      <c r="F1618" s="2" t="n">
        <v>15898</v>
      </c>
      <c r="G1618" s="2" t="n">
        <v>124.22</v>
      </c>
      <c r="H1618" s="2" t="n">
        <v>128</v>
      </c>
      <c r="I1618" s="2" t="n">
        <v>0</v>
      </c>
      <c r="J1618" s="2" t="inlineStr">
        <is>
          <t>GPA</t>
        </is>
      </c>
    </row>
    <row r="1619">
      <c r="A1619" s="2" t="n">
        <v>7</v>
      </c>
      <c r="B1619" s="2" t="n">
        <v>930</v>
      </c>
      <c r="C1619" s="2" t="inlineStr">
        <is>
          <t>SEPARACAO</t>
        </is>
      </c>
      <c r="D1619" s="2" t="n">
        <v>5549922</v>
      </c>
      <c r="E1619" s="2" t="inlineStr">
        <is>
          <t>Benedito Nonato Da Silva</t>
        </is>
      </c>
      <c r="F1619" s="2" t="n">
        <v>19941</v>
      </c>
      <c r="G1619" s="2" t="n">
        <v>134.08</v>
      </c>
      <c r="H1619" s="2" t="n">
        <v>149</v>
      </c>
      <c r="I1619" s="2" t="n">
        <v>0</v>
      </c>
      <c r="J1619" s="2" t="inlineStr">
        <is>
          <t>GPA</t>
        </is>
      </c>
    </row>
    <row r="1620">
      <c r="A1620" s="2" t="n">
        <v>7</v>
      </c>
      <c r="B1620" s="2" t="n">
        <v>930</v>
      </c>
      <c r="C1620" s="2" t="inlineStr">
        <is>
          <t>CARREGAMENTO</t>
        </is>
      </c>
      <c r="D1620" s="2" t="n">
        <v>5550904</v>
      </c>
      <c r="E1620" s="2" t="inlineStr">
        <is>
          <t>Renan Oliveira Da Cruz</t>
        </is>
      </c>
      <c r="F1620" s="2" t="n">
        <v>72</v>
      </c>
      <c r="G1620" s="2" t="n">
        <v>1.57</v>
      </c>
      <c r="H1620" s="2" t="n">
        <v>46</v>
      </c>
      <c r="I1620" s="2" t="n">
        <v>0</v>
      </c>
      <c r="J1620" s="2" t="inlineStr">
        <is>
          <t>GPA</t>
        </is>
      </c>
    </row>
    <row r="1621">
      <c r="A1621" s="2" t="n">
        <v>7</v>
      </c>
      <c r="B1621" s="2" t="n">
        <v>930</v>
      </c>
      <c r="C1621" s="2" t="inlineStr">
        <is>
          <t>PUXADA RECEB</t>
        </is>
      </c>
      <c r="D1621" s="2" t="n">
        <v>5551480</v>
      </c>
      <c r="E1621" s="2" t="inlineStr">
        <is>
          <t>Ricardo Angelis Panhan</t>
        </is>
      </c>
      <c r="F1621" s="2" t="n">
        <v>3</v>
      </c>
      <c r="G1621" s="2" t="n">
        <v>0.08</v>
      </c>
      <c r="H1621" s="2" t="n">
        <v>38</v>
      </c>
      <c r="I1621" s="2" t="n">
        <v>0</v>
      </c>
      <c r="J1621" s="2" t="inlineStr">
        <is>
          <t>GPA</t>
        </is>
      </c>
    </row>
    <row r="1622">
      <c r="A1622" s="2" t="n">
        <v>7</v>
      </c>
      <c r="B1622" s="2" t="n">
        <v>930</v>
      </c>
      <c r="C1622" s="2" t="inlineStr">
        <is>
          <t>SEPARACAO</t>
        </is>
      </c>
      <c r="D1622" s="2" t="n">
        <v>5551480</v>
      </c>
      <c r="E1622" s="2" t="inlineStr">
        <is>
          <t>Ricardo Angelis Panhan</t>
        </is>
      </c>
      <c r="F1622" s="2" t="n">
        <v>435</v>
      </c>
      <c r="G1622" s="2" t="n">
        <v>5.73</v>
      </c>
      <c r="H1622" s="2" t="n">
        <v>76</v>
      </c>
      <c r="I1622" s="2" t="n">
        <v>0</v>
      </c>
      <c r="J1622" s="2" t="inlineStr">
        <is>
          <t>GPA</t>
        </is>
      </c>
    </row>
    <row r="1623">
      <c r="A1623" s="2" t="n">
        <v>7</v>
      </c>
      <c r="B1623" s="2" t="n">
        <v>930</v>
      </c>
      <c r="C1623" s="2" t="inlineStr">
        <is>
          <t>CARREGAMENTO</t>
        </is>
      </c>
      <c r="D1623" s="2" t="n">
        <v>5551650</v>
      </c>
      <c r="E1623" s="2" t="inlineStr">
        <is>
          <t>Domingos Morais Da Rocha</t>
        </is>
      </c>
      <c r="F1623" s="2" t="n">
        <v>249</v>
      </c>
      <c r="G1623" s="2" t="n">
        <v>7.73</v>
      </c>
      <c r="H1623" s="2" t="n">
        <v>32</v>
      </c>
      <c r="I1623" s="2" t="n">
        <v>0</v>
      </c>
      <c r="J1623" s="2" t="inlineStr">
        <is>
          <t>GPA</t>
        </is>
      </c>
    </row>
    <row r="1624">
      <c r="A1624" s="2" t="n">
        <v>7</v>
      </c>
      <c r="B1624" s="2" t="n">
        <v>930</v>
      </c>
      <c r="C1624" s="2" t="inlineStr">
        <is>
          <t>ATIVIDADE OP. EMP.</t>
        </is>
      </c>
      <c r="D1624" s="2" t="n">
        <v>555667</v>
      </c>
      <c r="E1624" s="2" t="inlineStr">
        <is>
          <t>GIOVANE ALVES RAMOS</t>
        </is>
      </c>
      <c r="F1624" s="2" t="n">
        <v>1064</v>
      </c>
      <c r="G1624" s="2" t="n">
        <v>58.84</v>
      </c>
      <c r="H1624" s="2" t="n">
        <v>18</v>
      </c>
      <c r="I1624" s="2" t="n">
        <v>0</v>
      </c>
      <c r="J1624" s="2" t="inlineStr">
        <is>
          <t>GPA</t>
        </is>
      </c>
    </row>
    <row r="1625">
      <c r="A1625" s="2" t="n">
        <v>7</v>
      </c>
      <c r="B1625" s="2" t="n">
        <v>930</v>
      </c>
      <c r="C1625" s="2" t="inlineStr">
        <is>
          <t>CARREGAMENTO</t>
        </is>
      </c>
      <c r="D1625" s="2" t="n">
        <v>5557976</v>
      </c>
      <c r="E1625" s="2" t="inlineStr">
        <is>
          <t>DIOGO PINHEIRO</t>
        </is>
      </c>
      <c r="F1625" s="2" t="n">
        <v>501</v>
      </c>
      <c r="G1625" s="2" t="n">
        <v>16.96</v>
      </c>
      <c r="H1625" s="2" t="n">
        <v>30</v>
      </c>
      <c r="I1625" s="2" t="n">
        <v>0</v>
      </c>
      <c r="J1625" s="2" t="inlineStr">
        <is>
          <t>GPA</t>
        </is>
      </c>
    </row>
    <row r="1626">
      <c r="A1626" s="2" t="n">
        <v>7</v>
      </c>
      <c r="B1626" s="2" t="n">
        <v>930</v>
      </c>
      <c r="C1626" s="2" t="inlineStr">
        <is>
          <t>ATIVIDADE OP. EMP.</t>
        </is>
      </c>
      <c r="D1626" s="2" t="n">
        <v>5558859</v>
      </c>
      <c r="E1626" s="2" t="inlineStr">
        <is>
          <t>Jonnathan Moura Da Silva</t>
        </is>
      </c>
      <c r="F1626" s="2" t="n">
        <v>592</v>
      </c>
      <c r="G1626" s="2" t="n">
        <v>80.05</v>
      </c>
      <c r="H1626" s="2" t="n">
        <v>7</v>
      </c>
      <c r="I1626" s="2" t="n">
        <v>0</v>
      </c>
      <c r="J1626" s="2" t="inlineStr">
        <is>
          <t>GPA</t>
        </is>
      </c>
    </row>
    <row r="1627">
      <c r="A1627" s="2" t="n">
        <v>7</v>
      </c>
      <c r="B1627" s="2" t="n">
        <v>930</v>
      </c>
      <c r="C1627" s="2" t="inlineStr">
        <is>
          <t>SEPARACAO</t>
        </is>
      </c>
      <c r="D1627" s="2" t="n">
        <v>5571138</v>
      </c>
      <c r="E1627" s="2" t="inlineStr">
        <is>
          <t>Jose Alves De Souza</t>
        </is>
      </c>
      <c r="F1627" s="2" t="n">
        <v>7549</v>
      </c>
      <c r="G1627" s="2" t="n">
        <v>93.17</v>
      </c>
      <c r="H1627" s="2" t="n">
        <v>81</v>
      </c>
      <c r="I1627" s="2" t="n">
        <v>0</v>
      </c>
      <c r="J1627" s="2" t="inlineStr">
        <is>
          <t>GPA</t>
        </is>
      </c>
    </row>
    <row r="1628">
      <c r="A1628" s="2" t="n">
        <v>7</v>
      </c>
      <c r="B1628" s="2" t="n">
        <v>930</v>
      </c>
      <c r="C1628" s="2" t="inlineStr">
        <is>
          <t>PUXADA RECEB</t>
        </is>
      </c>
      <c r="D1628" s="2" t="n">
        <v>5606217</v>
      </c>
      <c r="E1628" s="2" t="inlineStr">
        <is>
          <t>Erik Henrique Tavares De Noronha</t>
        </is>
      </c>
      <c r="F1628" s="2" t="n">
        <v>66</v>
      </c>
      <c r="G1628" s="2" t="n">
        <v>3.81</v>
      </c>
      <c r="H1628" s="2" t="n">
        <v>17</v>
      </c>
      <c r="I1628" s="2" t="n">
        <v>0</v>
      </c>
      <c r="J1628" s="2" t="inlineStr">
        <is>
          <t>GPA</t>
        </is>
      </c>
    </row>
    <row r="1629">
      <c r="A1629" s="2" t="n">
        <v>7</v>
      </c>
      <c r="B1629" s="2" t="n">
        <v>930</v>
      </c>
      <c r="C1629" s="2" t="inlineStr">
        <is>
          <t>RECEBIMENTO</t>
        </is>
      </c>
      <c r="D1629" s="2" t="n">
        <v>5606217</v>
      </c>
      <c r="E1629" s="2" t="inlineStr">
        <is>
          <t>Erik Henrique Tavares De Noronha</t>
        </is>
      </c>
      <c r="F1629" s="2" t="n">
        <v>948</v>
      </c>
      <c r="G1629" s="2" t="n">
        <v>74.19</v>
      </c>
      <c r="H1629" s="2" t="n">
        <v>13</v>
      </c>
      <c r="I1629" s="2" t="n">
        <v>0</v>
      </c>
      <c r="J1629" s="2" t="inlineStr">
        <is>
          <t>GPA</t>
        </is>
      </c>
    </row>
    <row r="1630">
      <c r="A1630" s="2" t="n">
        <v>7</v>
      </c>
      <c r="B1630" s="2" t="n">
        <v>930</v>
      </c>
      <c r="C1630" s="2" t="inlineStr">
        <is>
          <t>CARREGAMENTO</t>
        </is>
      </c>
      <c r="D1630" s="2" t="n">
        <v>5606969</v>
      </c>
      <c r="E1630" s="2" t="inlineStr">
        <is>
          <t>Robert Pereira De Oliveira</t>
        </is>
      </c>
      <c r="F1630" s="2" t="n">
        <v>819</v>
      </c>
      <c r="G1630" s="2" t="n">
        <v>71.01000000000001</v>
      </c>
      <c r="H1630" s="2" t="n">
        <v>12</v>
      </c>
      <c r="I1630" s="2" t="n">
        <v>0</v>
      </c>
      <c r="J1630" s="2" t="inlineStr">
        <is>
          <t>GPA</t>
        </is>
      </c>
    </row>
    <row r="1631">
      <c r="A1631" s="2" t="n">
        <v>7</v>
      </c>
      <c r="B1631" s="2" t="n">
        <v>930</v>
      </c>
      <c r="C1631" s="2" t="inlineStr">
        <is>
          <t>PUXADA RECEB</t>
        </is>
      </c>
      <c r="D1631" s="2" t="n">
        <v>5609410</v>
      </c>
      <c r="E1631" s="2" t="inlineStr">
        <is>
          <t>MAURICIO FERREIRA DA SILVA</t>
        </is>
      </c>
      <c r="F1631" s="2" t="n">
        <v>1255</v>
      </c>
      <c r="G1631" s="2" t="n">
        <v>48.31</v>
      </c>
      <c r="H1631" s="2" t="n">
        <v>26</v>
      </c>
      <c r="I1631" s="2" t="n">
        <v>0</v>
      </c>
      <c r="J1631" s="2" t="inlineStr">
        <is>
          <t>GPA</t>
        </is>
      </c>
    </row>
    <row r="1632">
      <c r="A1632" s="2" t="n">
        <v>7</v>
      </c>
      <c r="B1632" s="2" t="n">
        <v>930</v>
      </c>
      <c r="C1632" s="2" t="inlineStr">
        <is>
          <t>CARREGAMENTO</t>
        </is>
      </c>
      <c r="D1632" s="2" t="n">
        <v>5622263</v>
      </c>
      <c r="E1632" s="2" t="inlineStr">
        <is>
          <t>Igor Cardoso De Araujo</t>
        </is>
      </c>
      <c r="F1632" s="2" t="n">
        <v>193</v>
      </c>
      <c r="G1632" s="2" t="n">
        <v>5.3</v>
      </c>
      <c r="H1632" s="2" t="n">
        <v>36</v>
      </c>
      <c r="I1632" s="2" t="n">
        <v>0</v>
      </c>
      <c r="J1632" s="2" t="inlineStr">
        <is>
          <t>GPA</t>
        </is>
      </c>
    </row>
    <row r="1633">
      <c r="A1633" s="2" t="n">
        <v>7</v>
      </c>
      <c r="B1633" s="2" t="n">
        <v>930</v>
      </c>
      <c r="C1633" s="2" t="inlineStr">
        <is>
          <t>SEPARACAO</t>
        </is>
      </c>
      <c r="D1633" s="2" t="n">
        <v>5622301</v>
      </c>
      <c r="E1633" s="2" t="inlineStr">
        <is>
          <t>Gabriel De Souza Bueno</t>
        </is>
      </c>
      <c r="F1633" s="2" t="n">
        <v>278</v>
      </c>
      <c r="G1633" s="2" t="n">
        <v>8.609999999999999</v>
      </c>
      <c r="H1633" s="2" t="n">
        <v>32</v>
      </c>
      <c r="I1633" s="2" t="n">
        <v>0</v>
      </c>
      <c r="J1633" s="2" t="inlineStr">
        <is>
          <t>GPA</t>
        </is>
      </c>
    </row>
    <row r="1634">
      <c r="A1634" s="2" t="n">
        <v>7</v>
      </c>
      <c r="B1634" s="2" t="n">
        <v>930</v>
      </c>
      <c r="C1634" s="2" t="inlineStr">
        <is>
          <t>CARREGAMENTO</t>
        </is>
      </c>
      <c r="D1634" s="2" t="n">
        <v>5622565</v>
      </c>
      <c r="E1634" s="2" t="inlineStr">
        <is>
          <t>FELLIPHE KAUÃ RODRIGUES</t>
        </is>
      </c>
      <c r="F1634" s="2" t="n">
        <v>182</v>
      </c>
      <c r="G1634" s="2" t="n">
        <v>5.09</v>
      </c>
      <c r="H1634" s="2" t="n">
        <v>36</v>
      </c>
      <c r="I1634" s="2" t="n">
        <v>0</v>
      </c>
      <c r="J1634" s="2" t="inlineStr">
        <is>
          <t>GPA</t>
        </is>
      </c>
    </row>
    <row r="1635">
      <c r="A1635" s="2" t="n">
        <v>7</v>
      </c>
      <c r="B1635" s="2" t="n">
        <v>930</v>
      </c>
      <c r="C1635" s="2" t="inlineStr">
        <is>
          <t>SEPARACAO</t>
        </is>
      </c>
      <c r="D1635" s="2" t="n">
        <v>5622565</v>
      </c>
      <c r="E1635" s="2" t="inlineStr">
        <is>
          <t>FELLIPHE KAUÃ RODRIGUES</t>
        </is>
      </c>
      <c r="F1635" s="2" t="n">
        <v>12</v>
      </c>
      <c r="G1635" s="2" t="n">
        <v>0.25</v>
      </c>
      <c r="H1635" s="2" t="n">
        <v>48</v>
      </c>
      <c r="I1635" s="2" t="n">
        <v>0</v>
      </c>
      <c r="J1635" s="2" t="inlineStr">
        <is>
          <t>GPA</t>
        </is>
      </c>
    </row>
    <row r="1636">
      <c r="A1636" s="2" t="n">
        <v>7</v>
      </c>
      <c r="B1636" s="2" t="n">
        <v>930</v>
      </c>
      <c r="C1636" s="2" t="inlineStr">
        <is>
          <t>CARREGAMENTO</t>
        </is>
      </c>
      <c r="D1636" s="2" t="n">
        <v>5623510</v>
      </c>
      <c r="E1636" s="2" t="inlineStr">
        <is>
          <t>Guilherme Do Espirito Santo</t>
        </is>
      </c>
      <c r="F1636" s="2" t="n">
        <v>41</v>
      </c>
      <c r="G1636" s="2" t="n">
        <v>1.03</v>
      </c>
      <c r="H1636" s="2" t="n">
        <v>40</v>
      </c>
      <c r="I1636" s="2" t="n">
        <v>0</v>
      </c>
      <c r="J1636" s="2" t="inlineStr">
        <is>
          <t>GPA</t>
        </is>
      </c>
    </row>
    <row r="1637">
      <c r="A1637" s="2" t="n">
        <v>7</v>
      </c>
      <c r="B1637" s="2" t="n">
        <v>930</v>
      </c>
      <c r="C1637" s="2" t="inlineStr">
        <is>
          <t>PUXADA RECEB</t>
        </is>
      </c>
      <c r="D1637" s="2" t="n">
        <v>5623510</v>
      </c>
      <c r="E1637" s="2" t="inlineStr">
        <is>
          <t>Guilherme Do Espirito Santo</t>
        </is>
      </c>
      <c r="F1637" s="2" t="n">
        <v>5</v>
      </c>
      <c r="G1637" s="2" t="n">
        <v>0.04</v>
      </c>
      <c r="H1637" s="2" t="n">
        <v>125</v>
      </c>
      <c r="I1637" s="2" t="n">
        <v>0</v>
      </c>
      <c r="J1637" s="2" t="inlineStr">
        <is>
          <t>GPA</t>
        </is>
      </c>
    </row>
    <row r="1638">
      <c r="A1638" s="2" t="n">
        <v>7</v>
      </c>
      <c r="B1638" s="2" t="n">
        <v>930</v>
      </c>
      <c r="C1638" s="2" t="inlineStr">
        <is>
          <t>SEPARACAO</t>
        </is>
      </c>
      <c r="D1638" s="2" t="n">
        <v>5623510</v>
      </c>
      <c r="E1638" s="2" t="inlineStr">
        <is>
          <t>Guilherme Do Espirito Santo</t>
        </is>
      </c>
      <c r="F1638" s="2" t="n">
        <v>35</v>
      </c>
      <c r="G1638" s="2" t="n">
        <v>0.19</v>
      </c>
      <c r="H1638" s="2" t="n">
        <v>184</v>
      </c>
      <c r="I1638" s="2" t="n">
        <v>0</v>
      </c>
      <c r="J1638" s="2" t="inlineStr">
        <is>
          <t>GPA</t>
        </is>
      </c>
    </row>
    <row r="1639">
      <c r="A1639" s="2" t="n">
        <v>7</v>
      </c>
      <c r="B1639" s="2" t="n">
        <v>930</v>
      </c>
      <c r="C1639" s="2" t="inlineStr">
        <is>
          <t>CARREGAMENTO</t>
        </is>
      </c>
      <c r="D1639" s="2" t="n">
        <v>5626935</v>
      </c>
      <c r="E1639" s="2" t="inlineStr">
        <is>
          <t>Joao Vytor Da Silva</t>
        </is>
      </c>
      <c r="F1639" s="2" t="n">
        <v>796</v>
      </c>
      <c r="G1639" s="2" t="n">
        <v>82.02</v>
      </c>
      <c r="H1639" s="2" t="n">
        <v>10</v>
      </c>
      <c r="I1639" s="2" t="n">
        <v>0</v>
      </c>
      <c r="J1639" s="2" t="inlineStr">
        <is>
          <t>GPA</t>
        </is>
      </c>
    </row>
    <row r="1640">
      <c r="A1640" s="2" t="n">
        <v>7</v>
      </c>
      <c r="B1640" s="2" t="n">
        <v>930</v>
      </c>
      <c r="C1640" s="2" t="inlineStr">
        <is>
          <t>CARREGAMENTO</t>
        </is>
      </c>
      <c r="D1640" s="2" t="n">
        <v>5637139</v>
      </c>
      <c r="E1640" s="2" t="inlineStr">
        <is>
          <t>Junior Raphael Da Silva Gomes</t>
        </is>
      </c>
      <c r="F1640" s="2" t="n">
        <v>113</v>
      </c>
      <c r="G1640" s="2" t="n">
        <v>9.51</v>
      </c>
      <c r="H1640" s="2" t="n">
        <v>12</v>
      </c>
      <c r="I1640" s="2" t="n">
        <v>0</v>
      </c>
      <c r="J1640" s="2" t="inlineStr">
        <is>
          <t>GPA</t>
        </is>
      </c>
    </row>
    <row r="1641">
      <c r="A1641" s="2" t="n">
        <v>7</v>
      </c>
      <c r="B1641" s="2" t="n">
        <v>930</v>
      </c>
      <c r="C1641" s="2" t="inlineStr">
        <is>
          <t>SEPARACAO</t>
        </is>
      </c>
      <c r="D1641" s="2" t="n">
        <v>5637139</v>
      </c>
      <c r="E1641" s="2" t="inlineStr">
        <is>
          <t>Junior Raphael Da Silva Gomes</t>
        </is>
      </c>
      <c r="F1641" s="2" t="n">
        <v>111</v>
      </c>
      <c r="G1641" s="2" t="n">
        <v>0.8100000000000001</v>
      </c>
      <c r="H1641" s="2" t="n">
        <v>137</v>
      </c>
      <c r="I1641" s="2" t="n">
        <v>0</v>
      </c>
      <c r="J1641" s="2" t="inlineStr">
        <is>
          <t>GPA</t>
        </is>
      </c>
    </row>
    <row r="1642">
      <c r="A1642" s="2" t="n">
        <v>7</v>
      </c>
      <c r="B1642" s="2" t="n">
        <v>930</v>
      </c>
      <c r="C1642" s="2" t="inlineStr">
        <is>
          <t>CARREGAMENTO</t>
        </is>
      </c>
      <c r="D1642" s="2" t="n">
        <v>5648700</v>
      </c>
      <c r="E1642" s="2" t="inlineStr">
        <is>
          <t>Tiago Santos De Jesus</t>
        </is>
      </c>
      <c r="F1642" s="2" t="n">
        <v>40</v>
      </c>
      <c r="G1642" s="2" t="n">
        <v>0.88</v>
      </c>
      <c r="H1642" s="2" t="n">
        <v>45</v>
      </c>
      <c r="I1642" s="2" t="n">
        <v>0</v>
      </c>
      <c r="J1642" s="2" t="inlineStr">
        <is>
          <t>GPA</t>
        </is>
      </c>
    </row>
    <row r="1643">
      <c r="A1643" s="2" t="n">
        <v>7</v>
      </c>
      <c r="B1643" s="2" t="n">
        <v>930</v>
      </c>
      <c r="C1643" s="2" t="inlineStr">
        <is>
          <t>PUXADA RECEB</t>
        </is>
      </c>
      <c r="D1643" s="2" t="n">
        <v>5648700</v>
      </c>
      <c r="E1643" s="2" t="inlineStr">
        <is>
          <t>Tiago Santos De Jesus</t>
        </is>
      </c>
      <c r="F1643" s="2" t="n">
        <v>3</v>
      </c>
      <c r="G1643" s="2" t="n">
        <v>0.25</v>
      </c>
      <c r="H1643" s="2" t="n">
        <v>12</v>
      </c>
      <c r="I1643" s="2" t="n">
        <v>0</v>
      </c>
      <c r="J1643" s="2" t="inlineStr">
        <is>
          <t>GPA</t>
        </is>
      </c>
    </row>
    <row r="1644">
      <c r="A1644" s="2" t="n">
        <v>7</v>
      </c>
      <c r="B1644" s="2" t="n">
        <v>930</v>
      </c>
      <c r="C1644" s="2" t="inlineStr">
        <is>
          <t>RECEBIMENTO</t>
        </is>
      </c>
      <c r="D1644" s="2" t="n">
        <v>5648700</v>
      </c>
      <c r="E1644" s="2" t="inlineStr">
        <is>
          <t>Tiago Santos De Jesus</t>
        </is>
      </c>
      <c r="F1644" s="2" t="n">
        <v>1</v>
      </c>
      <c r="G1644" s="2" t="n">
        <v>1.51</v>
      </c>
      <c r="H1644" s="2" t="n">
        <v>1</v>
      </c>
      <c r="I1644" s="2" t="n">
        <v>0</v>
      </c>
      <c r="J1644" s="2" t="inlineStr">
        <is>
          <t>GPA</t>
        </is>
      </c>
    </row>
    <row r="1645">
      <c r="A1645" s="2" t="n">
        <v>7</v>
      </c>
      <c r="B1645" s="2" t="n">
        <v>930</v>
      </c>
      <c r="C1645" s="2" t="inlineStr">
        <is>
          <t>CARREGAMENTO</t>
        </is>
      </c>
      <c r="D1645" s="2" t="n">
        <v>5658349</v>
      </c>
      <c r="E1645" s="2" t="inlineStr">
        <is>
          <t>Vitor Antunes Lopes Cantero</t>
        </is>
      </c>
      <c r="F1645" s="2" t="n">
        <v>312</v>
      </c>
      <c r="G1645" s="2" t="n">
        <v>21.29</v>
      </c>
      <c r="H1645" s="2" t="n">
        <v>15</v>
      </c>
      <c r="I1645" s="2" t="n">
        <v>0</v>
      </c>
      <c r="J1645" s="2" t="inlineStr">
        <is>
          <t>GPA</t>
        </is>
      </c>
    </row>
    <row r="1646">
      <c r="A1646" s="2" t="n">
        <v>7</v>
      </c>
      <c r="B1646" s="2" t="n">
        <v>930</v>
      </c>
      <c r="C1646" s="2" t="inlineStr">
        <is>
          <t>ATIVIDADE OP. EMP.</t>
        </is>
      </c>
      <c r="D1646" s="2" t="n">
        <v>5666945</v>
      </c>
      <c r="E1646" s="2" t="inlineStr">
        <is>
          <t>Felipe Amador Moreira</t>
        </is>
      </c>
      <c r="F1646" s="2" t="n">
        <v>669</v>
      </c>
      <c r="G1646" s="2" t="n">
        <v>49.39</v>
      </c>
      <c r="H1646" s="2" t="n">
        <v>14</v>
      </c>
      <c r="I1646" s="2" t="n">
        <v>0</v>
      </c>
      <c r="J1646" s="2" t="inlineStr">
        <is>
          <t>GPA</t>
        </is>
      </c>
    </row>
    <row r="1647">
      <c r="A1647" s="2" t="n">
        <v>7</v>
      </c>
      <c r="B1647" s="2" t="n">
        <v>930</v>
      </c>
      <c r="C1647" s="2" t="inlineStr">
        <is>
          <t>CARREGAMENTO</t>
        </is>
      </c>
      <c r="D1647" s="2" t="n">
        <v>5666945</v>
      </c>
      <c r="E1647" s="2" t="inlineStr">
        <is>
          <t>Felipe Amador Moreira</t>
        </is>
      </c>
      <c r="F1647" s="2" t="n">
        <v>19</v>
      </c>
      <c r="G1647" s="2" t="n">
        <v>0.53</v>
      </c>
      <c r="H1647" s="2" t="n">
        <v>36</v>
      </c>
      <c r="I1647" s="2" t="n">
        <v>0</v>
      </c>
      <c r="J1647" s="2" t="inlineStr">
        <is>
          <t>GPA</t>
        </is>
      </c>
    </row>
    <row r="1648">
      <c r="A1648" s="2" t="n">
        <v>7</v>
      </c>
      <c r="B1648" s="2" t="n">
        <v>930</v>
      </c>
      <c r="C1648" s="2" t="inlineStr">
        <is>
          <t>CARREGAMENTO</t>
        </is>
      </c>
      <c r="D1648" s="2" t="n">
        <v>5668115</v>
      </c>
      <c r="E1648" s="2" t="inlineStr">
        <is>
          <t>IVAN SILVA OLIVEIRA</t>
        </is>
      </c>
      <c r="F1648" s="2" t="n">
        <v>89</v>
      </c>
      <c r="G1648" s="2" t="n">
        <v>3.94</v>
      </c>
      <c r="H1648" s="2" t="n">
        <v>23</v>
      </c>
      <c r="I1648" s="2" t="n">
        <v>0</v>
      </c>
      <c r="J1648" s="2" t="inlineStr">
        <is>
          <t>GPA</t>
        </is>
      </c>
    </row>
    <row r="1649">
      <c r="A1649" s="2" t="n">
        <v>7</v>
      </c>
      <c r="B1649" s="2" t="n">
        <v>930</v>
      </c>
      <c r="C1649" s="2" t="inlineStr">
        <is>
          <t>SEPARACAO</t>
        </is>
      </c>
      <c r="D1649" s="2" t="n">
        <v>5668115</v>
      </c>
      <c r="E1649" s="2" t="inlineStr">
        <is>
          <t>IVAN SILVA OLIVEIRA</t>
        </is>
      </c>
      <c r="F1649" s="2" t="n">
        <v>24</v>
      </c>
      <c r="G1649" s="2" t="n">
        <v>0.35</v>
      </c>
      <c r="H1649" s="2" t="n">
        <v>69</v>
      </c>
      <c r="I1649" s="2" t="n">
        <v>0</v>
      </c>
      <c r="J1649" s="2" t="inlineStr">
        <is>
          <t>GPA</t>
        </is>
      </c>
    </row>
    <row r="1650">
      <c r="A1650" s="2" t="n">
        <v>7</v>
      </c>
      <c r="B1650" s="2" t="n">
        <v>930</v>
      </c>
      <c r="C1650" s="2" t="inlineStr">
        <is>
          <t>SEPARACAO</t>
        </is>
      </c>
      <c r="D1650" s="2" t="n">
        <v>5668964</v>
      </c>
      <c r="E1650" s="2" t="inlineStr">
        <is>
          <t>Valdemar De Jesus</t>
        </is>
      </c>
      <c r="F1650" s="2" t="n">
        <v>10120</v>
      </c>
      <c r="G1650" s="2" t="n">
        <v>95.7</v>
      </c>
      <c r="H1650" s="2" t="n">
        <v>106</v>
      </c>
      <c r="I1650" s="2" t="n">
        <v>0</v>
      </c>
      <c r="J1650" s="2" t="inlineStr">
        <is>
          <t>GPA</t>
        </is>
      </c>
    </row>
    <row r="1651">
      <c r="A1651" s="2" t="n">
        <v>7</v>
      </c>
      <c r="B1651" s="2" t="n">
        <v>930</v>
      </c>
      <c r="C1651" s="2" t="inlineStr">
        <is>
          <t>SEPARACAO</t>
        </is>
      </c>
      <c r="D1651" s="2" t="n">
        <v>5670063</v>
      </c>
      <c r="E1651" s="2" t="inlineStr">
        <is>
          <t>Lourival Ferreira Dos Santos</t>
        </is>
      </c>
      <c r="F1651" s="2" t="n">
        <v>7807</v>
      </c>
      <c r="G1651" s="2" t="n">
        <v>73.23999999999999</v>
      </c>
      <c r="H1651" s="2" t="n">
        <v>107</v>
      </c>
      <c r="I1651" s="2" t="n">
        <v>0</v>
      </c>
      <c r="J1651" s="2" t="inlineStr">
        <is>
          <t>GPA</t>
        </is>
      </c>
    </row>
    <row r="1652">
      <c r="A1652" s="2" t="n">
        <v>7</v>
      </c>
      <c r="B1652" s="2" t="n">
        <v>930</v>
      </c>
      <c r="C1652" s="2" t="inlineStr">
        <is>
          <t>PUXADA RECEB</t>
        </is>
      </c>
      <c r="D1652" s="2" t="n">
        <v>5686849</v>
      </c>
      <c r="E1652" s="2" t="inlineStr">
        <is>
          <t>Marcelo Raimundo De Sousa Junior</t>
        </is>
      </c>
      <c r="F1652" s="2" t="n">
        <v>224</v>
      </c>
      <c r="G1652" s="2" t="n">
        <v>21.62</v>
      </c>
      <c r="H1652" s="2" t="n">
        <v>10</v>
      </c>
      <c r="I1652" s="2" t="n">
        <v>0</v>
      </c>
      <c r="J1652" s="2" t="inlineStr">
        <is>
          <t>GPA</t>
        </is>
      </c>
    </row>
    <row r="1653">
      <c r="A1653" s="2" t="n">
        <v>7</v>
      </c>
      <c r="B1653" s="2" t="n">
        <v>930</v>
      </c>
      <c r="C1653" s="2" t="inlineStr">
        <is>
          <t>SEPARACAO</t>
        </is>
      </c>
      <c r="D1653" s="2" t="n">
        <v>5686849</v>
      </c>
      <c r="E1653" s="2" t="inlineStr">
        <is>
          <t>Marcelo Raimundo De Sousa Junior</t>
        </is>
      </c>
      <c r="F1653" s="2" t="n">
        <v>779</v>
      </c>
      <c r="G1653" s="2" t="n">
        <v>8.300000000000001</v>
      </c>
      <c r="H1653" s="2" t="n">
        <v>94</v>
      </c>
      <c r="I1653" s="2" t="n">
        <v>0</v>
      </c>
      <c r="J1653" s="2" t="inlineStr">
        <is>
          <t>GPA</t>
        </is>
      </c>
    </row>
    <row r="1654">
      <c r="A1654" s="2" t="n">
        <v>7</v>
      </c>
      <c r="B1654" s="2" t="n">
        <v>930</v>
      </c>
      <c r="C1654" s="2" t="inlineStr">
        <is>
          <t>SEPARACAO</t>
        </is>
      </c>
      <c r="D1654" s="2" t="n">
        <v>5689694</v>
      </c>
      <c r="E1654" s="2" t="inlineStr">
        <is>
          <t>Michael Duane Graves</t>
        </is>
      </c>
      <c r="F1654" s="2" t="n">
        <v>6017</v>
      </c>
      <c r="G1654" s="2" t="n">
        <v>107.5</v>
      </c>
      <c r="H1654" s="2" t="n">
        <v>56</v>
      </c>
      <c r="I1654" s="2" t="n">
        <v>0</v>
      </c>
      <c r="J1654" s="2" t="inlineStr">
        <is>
          <t>GPA</t>
        </is>
      </c>
    </row>
    <row r="1655">
      <c r="A1655" s="2" t="n">
        <v>7</v>
      </c>
      <c r="B1655" s="2" t="n">
        <v>930</v>
      </c>
      <c r="C1655" s="2" t="inlineStr">
        <is>
          <t>SEPARACAO</t>
        </is>
      </c>
      <c r="D1655" s="2" t="n">
        <v>5698634</v>
      </c>
      <c r="E1655" s="2" t="inlineStr">
        <is>
          <t>Martinho Da Silva Primo</t>
        </is>
      </c>
      <c r="F1655" s="2" t="n">
        <v>2729</v>
      </c>
      <c r="G1655" s="2" t="n">
        <v>127.68</v>
      </c>
      <c r="H1655" s="2" t="n">
        <v>21</v>
      </c>
      <c r="I1655" s="2" t="n">
        <v>0</v>
      </c>
      <c r="J1655" s="2" t="inlineStr">
        <is>
          <t>GPA</t>
        </is>
      </c>
    </row>
    <row r="1656">
      <c r="A1656" s="2" t="n">
        <v>7</v>
      </c>
      <c r="B1656" s="2" t="n">
        <v>930</v>
      </c>
      <c r="C1656" s="2" t="inlineStr">
        <is>
          <t>PUXADA RECEB</t>
        </is>
      </c>
      <c r="D1656" s="2" t="n">
        <v>5699967</v>
      </c>
      <c r="E1656" s="2" t="inlineStr">
        <is>
          <t>Mikelson Hippolyte</t>
        </is>
      </c>
      <c r="F1656" s="2" t="n">
        <v>1855</v>
      </c>
      <c r="G1656" s="2" t="n">
        <v>49</v>
      </c>
      <c r="H1656" s="2" t="n">
        <v>38</v>
      </c>
      <c r="I1656" s="2" t="n">
        <v>0</v>
      </c>
      <c r="J1656" s="2" t="inlineStr">
        <is>
          <t>GPA</t>
        </is>
      </c>
    </row>
    <row r="1657">
      <c r="A1657" s="2" t="n">
        <v>7</v>
      </c>
      <c r="B1657" s="2" t="n">
        <v>930</v>
      </c>
      <c r="C1657" s="2" t="inlineStr">
        <is>
          <t>CARREGAMENTO</t>
        </is>
      </c>
      <c r="D1657" s="2" t="n">
        <v>5701562</v>
      </c>
      <c r="E1657" s="2" t="inlineStr">
        <is>
          <t>Victor Dos Santos Reis</t>
        </is>
      </c>
      <c r="F1657" s="2" t="n">
        <v>812</v>
      </c>
      <c r="G1657" s="2" t="n">
        <v>46.18</v>
      </c>
      <c r="H1657" s="2" t="n">
        <v>18</v>
      </c>
      <c r="I1657" s="2" t="n">
        <v>0</v>
      </c>
      <c r="J1657" s="2" t="inlineStr">
        <is>
          <t>GPA</t>
        </is>
      </c>
    </row>
    <row r="1658">
      <c r="A1658" s="2" t="n">
        <v>7</v>
      </c>
      <c r="B1658" s="2" t="n">
        <v>930</v>
      </c>
      <c r="C1658" s="2" t="inlineStr">
        <is>
          <t>CARREGAMENTO</t>
        </is>
      </c>
      <c r="D1658" s="2" t="n">
        <v>5722063</v>
      </c>
      <c r="E1658" s="2" t="inlineStr">
        <is>
          <t>Ruan Lagos Dos Santos Evangelista</t>
        </is>
      </c>
      <c r="F1658" s="2" t="n">
        <v>2586</v>
      </c>
      <c r="G1658" s="2" t="n">
        <v>38.05</v>
      </c>
      <c r="H1658" s="2" t="n">
        <v>68</v>
      </c>
      <c r="I1658" s="2" t="n">
        <v>0</v>
      </c>
      <c r="J1658" s="2" t="inlineStr">
        <is>
          <t>GPA</t>
        </is>
      </c>
    </row>
    <row r="1659">
      <c r="A1659" s="2" t="n">
        <v>7</v>
      </c>
      <c r="B1659" s="2" t="n">
        <v>930</v>
      </c>
      <c r="C1659" s="2" t="inlineStr">
        <is>
          <t>CARREGAMENTO</t>
        </is>
      </c>
      <c r="D1659" s="2" t="n">
        <v>5722616</v>
      </c>
      <c r="E1659" s="2" t="inlineStr">
        <is>
          <t>Gerlando Silva Alves</t>
        </is>
      </c>
      <c r="F1659" s="2" t="n">
        <v>182</v>
      </c>
      <c r="G1659" s="2" t="n">
        <v>3.23</v>
      </c>
      <c r="H1659" s="2" t="n">
        <v>56</v>
      </c>
      <c r="I1659" s="2" t="n">
        <v>0</v>
      </c>
      <c r="J1659" s="2" t="inlineStr">
        <is>
          <t>GPA</t>
        </is>
      </c>
    </row>
    <row r="1660">
      <c r="A1660" s="2" t="n">
        <v>7</v>
      </c>
      <c r="B1660" s="2" t="n">
        <v>930</v>
      </c>
      <c r="C1660" s="2" t="inlineStr">
        <is>
          <t>CARREGAMENTO</t>
        </is>
      </c>
      <c r="D1660" s="2" t="n">
        <v>5723914</v>
      </c>
      <c r="E1660" s="2" t="inlineStr">
        <is>
          <t>Gustavo Luiz Silva Lucena</t>
        </is>
      </c>
      <c r="F1660" s="2" t="n">
        <v>1039</v>
      </c>
      <c r="G1660" s="2" t="n">
        <v>15.94</v>
      </c>
      <c r="H1660" s="2" t="n">
        <v>65</v>
      </c>
      <c r="I1660" s="2" t="n">
        <v>0</v>
      </c>
      <c r="J1660" s="2" t="inlineStr">
        <is>
          <t>GPA</t>
        </is>
      </c>
    </row>
    <row r="1661">
      <c r="A1661" s="2" t="n">
        <v>7</v>
      </c>
      <c r="B1661" s="2" t="n">
        <v>930</v>
      </c>
      <c r="C1661" s="2" t="inlineStr">
        <is>
          <t>CARREGAMENTO</t>
        </is>
      </c>
      <c r="D1661" s="2" t="n">
        <v>5732875</v>
      </c>
      <c r="E1661" s="2" t="inlineStr">
        <is>
          <t>Ryan Antunes Sousa Silva</t>
        </is>
      </c>
      <c r="F1661" s="2" t="n">
        <v>1994</v>
      </c>
      <c r="G1661" s="2" t="n">
        <v>39.4</v>
      </c>
      <c r="H1661" s="2" t="n">
        <v>51</v>
      </c>
      <c r="I1661" s="2" t="n">
        <v>0</v>
      </c>
      <c r="J1661" s="2" t="inlineStr">
        <is>
          <t>GPA</t>
        </is>
      </c>
    </row>
    <row r="1662">
      <c r="A1662" s="2" t="n">
        <v>7</v>
      </c>
      <c r="B1662" s="2" t="n">
        <v>930</v>
      </c>
      <c r="C1662" s="2" t="inlineStr">
        <is>
          <t>CARREGAMENTO</t>
        </is>
      </c>
      <c r="D1662" s="2" t="n">
        <v>5738946</v>
      </c>
      <c r="E1662" s="2" t="inlineStr">
        <is>
          <t>Pedro Valerio Da Silva Junior</t>
        </is>
      </c>
      <c r="F1662" s="2" t="n">
        <v>6</v>
      </c>
      <c r="G1662" s="2" t="n">
        <v>0.07000000000000001</v>
      </c>
      <c r="H1662" s="2" t="n">
        <v>86</v>
      </c>
      <c r="I1662" s="2" t="n">
        <v>0</v>
      </c>
      <c r="J1662" s="2" t="inlineStr">
        <is>
          <t>GPA</t>
        </is>
      </c>
    </row>
    <row r="1663">
      <c r="A1663" s="2" t="n">
        <v>7</v>
      </c>
      <c r="B1663" s="2" t="n">
        <v>930</v>
      </c>
      <c r="C1663" s="2" t="inlineStr">
        <is>
          <t>RECEBIMENTO</t>
        </is>
      </c>
      <c r="D1663" s="2" t="n">
        <v>5738946</v>
      </c>
      <c r="E1663" s="2" t="inlineStr">
        <is>
          <t>Pedro Valerio Da Silva Junior</t>
        </is>
      </c>
      <c r="F1663" s="2" t="n">
        <v>8921</v>
      </c>
      <c r="G1663" s="2" t="n">
        <v>127.41</v>
      </c>
      <c r="H1663" s="2" t="n">
        <v>70</v>
      </c>
      <c r="I1663" s="2" t="n">
        <v>0</v>
      </c>
      <c r="J1663" s="2" t="inlineStr">
        <is>
          <t>GPA</t>
        </is>
      </c>
    </row>
    <row r="1664">
      <c r="A1664" s="2" t="n">
        <v>7</v>
      </c>
      <c r="B1664" s="2" t="n">
        <v>930</v>
      </c>
      <c r="C1664" s="2" t="inlineStr">
        <is>
          <t>PUXADA RECEB</t>
        </is>
      </c>
      <c r="D1664" s="2" t="n">
        <v>5740665</v>
      </c>
      <c r="E1664" s="2" t="inlineStr">
        <is>
          <t>Rodrigo Barreto Diniz</t>
        </is>
      </c>
      <c r="F1664" s="2" t="n">
        <v>107</v>
      </c>
      <c r="G1664" s="2" t="n">
        <v>7.21</v>
      </c>
      <c r="H1664" s="2" t="n">
        <v>15</v>
      </c>
      <c r="I1664" s="2" t="n">
        <v>0</v>
      </c>
      <c r="J1664" s="2" t="inlineStr">
        <is>
          <t>GPA</t>
        </is>
      </c>
    </row>
    <row r="1665">
      <c r="A1665" s="2" t="n">
        <v>7</v>
      </c>
      <c r="B1665" s="2" t="n">
        <v>930</v>
      </c>
      <c r="C1665" s="2" t="inlineStr">
        <is>
          <t>ATIVIDADE OP. EMP.</t>
        </is>
      </c>
      <c r="D1665" s="2" t="n">
        <v>5748780</v>
      </c>
      <c r="E1665" s="2" t="inlineStr">
        <is>
          <t>Eliu Ornan Monasterio Calles</t>
        </is>
      </c>
      <c r="F1665" s="2" t="n">
        <v>564</v>
      </c>
      <c r="G1665" s="2" t="n">
        <v>77.84</v>
      </c>
      <c r="H1665" s="2" t="n">
        <v>7</v>
      </c>
      <c r="I1665" s="2" t="n">
        <v>0</v>
      </c>
      <c r="J1665" s="2" t="inlineStr">
        <is>
          <t>GPA</t>
        </is>
      </c>
    </row>
    <row r="1666">
      <c r="A1666" s="2" t="n">
        <v>7</v>
      </c>
      <c r="B1666" s="2" t="n">
        <v>930</v>
      </c>
      <c r="C1666" s="2" t="inlineStr">
        <is>
          <t>SEPARACAO</t>
        </is>
      </c>
      <c r="D1666" s="2" t="n">
        <v>5760364</v>
      </c>
      <c r="E1666" s="2" t="inlineStr">
        <is>
          <t>Andre Luiz Maia</t>
        </is>
      </c>
      <c r="F1666" s="2" t="n">
        <v>1590</v>
      </c>
      <c r="G1666" s="2" t="n">
        <v>31.37</v>
      </c>
      <c r="H1666" s="2" t="n">
        <v>51</v>
      </c>
      <c r="I1666" s="2" t="n">
        <v>0</v>
      </c>
      <c r="J1666" s="2" t="inlineStr">
        <is>
          <t>GPA</t>
        </is>
      </c>
    </row>
    <row r="1667">
      <c r="A1667" s="2" t="n">
        <v>7</v>
      </c>
      <c r="B1667" s="2" t="n">
        <v>930</v>
      </c>
      <c r="C1667" s="2" t="inlineStr">
        <is>
          <t>SEPARACAO</t>
        </is>
      </c>
      <c r="D1667" s="2" t="n">
        <v>5760372</v>
      </c>
      <c r="E1667" s="2" t="inlineStr">
        <is>
          <t>Michael Chukwuebuka Emmanuel</t>
        </is>
      </c>
      <c r="F1667" s="2" t="n">
        <v>1308</v>
      </c>
      <c r="G1667" s="2" t="n">
        <v>11.07</v>
      </c>
      <c r="H1667" s="2" t="n">
        <v>118</v>
      </c>
      <c r="I1667" s="2" t="n">
        <v>0</v>
      </c>
      <c r="J1667" s="2" t="inlineStr">
        <is>
          <t>GPA</t>
        </is>
      </c>
    </row>
    <row r="1668">
      <c r="A1668" s="2" t="n">
        <v>7</v>
      </c>
      <c r="B1668" s="2" t="n">
        <v>930</v>
      </c>
      <c r="C1668" s="2" t="inlineStr">
        <is>
          <t>CARREGAMENTO</t>
        </is>
      </c>
      <c r="D1668" s="2" t="n">
        <v>5766982</v>
      </c>
      <c r="E1668" s="2" t="inlineStr">
        <is>
          <t>DANIEL FRANCISCO DE SOUZA JUNIOR</t>
        </is>
      </c>
      <c r="F1668" s="2" t="n">
        <v>81</v>
      </c>
      <c r="G1668" s="2" t="n">
        <v>3.86</v>
      </c>
      <c r="H1668" s="2" t="n">
        <v>21</v>
      </c>
      <c r="I1668" s="2" t="n">
        <v>0</v>
      </c>
      <c r="J1668" s="2" t="inlineStr">
        <is>
          <t>GPA</t>
        </is>
      </c>
    </row>
    <row r="1669">
      <c r="A1669" s="2" t="n">
        <v>7</v>
      </c>
      <c r="B1669" s="2" t="n">
        <v>930</v>
      </c>
      <c r="C1669" s="2" t="inlineStr">
        <is>
          <t>SEPARACAO</t>
        </is>
      </c>
      <c r="D1669" s="2" t="n">
        <v>5766982</v>
      </c>
      <c r="E1669" s="2" t="inlineStr">
        <is>
          <t>DANIEL FRANCISCO DE SOUZA JUNIOR</t>
        </is>
      </c>
      <c r="F1669" s="2" t="n">
        <v>18</v>
      </c>
      <c r="G1669" s="2" t="n">
        <v>2.27</v>
      </c>
      <c r="H1669" s="2" t="n">
        <v>8</v>
      </c>
      <c r="I1669" s="2" t="n">
        <v>0</v>
      </c>
      <c r="J1669" s="2" t="inlineStr">
        <is>
          <t>GPA</t>
        </is>
      </c>
    </row>
    <row r="1670">
      <c r="A1670" s="2" t="n">
        <v>7</v>
      </c>
      <c r="B1670" s="2" t="n">
        <v>930</v>
      </c>
      <c r="C1670" s="2" t="inlineStr">
        <is>
          <t>SEPARACAO</t>
        </is>
      </c>
      <c r="D1670" s="2" t="n">
        <v>5768969</v>
      </c>
      <c r="E1670" s="2" t="inlineStr">
        <is>
          <t>KEVIN ARAUJO MOREIRA PEREIRA</t>
        </is>
      </c>
      <c r="F1670" s="2" t="n">
        <v>1618</v>
      </c>
      <c r="G1670" s="2" t="n">
        <v>51.38</v>
      </c>
      <c r="H1670" s="2" t="n">
        <v>31</v>
      </c>
      <c r="I1670" s="2" t="n">
        <v>0</v>
      </c>
      <c r="J1670" s="2" t="inlineStr">
        <is>
          <t>GPA</t>
        </is>
      </c>
    </row>
    <row r="1671">
      <c r="A1671" s="2" t="n">
        <v>7</v>
      </c>
      <c r="B1671" s="2" t="n">
        <v>930</v>
      </c>
      <c r="C1671" s="2" t="inlineStr">
        <is>
          <t>CARREGAMENTO</t>
        </is>
      </c>
      <c r="D1671" s="2" t="n">
        <v>577628</v>
      </c>
      <c r="E1671" s="2" t="inlineStr">
        <is>
          <t>EMERSON DE JESUS MELO DA SILVA</t>
        </is>
      </c>
      <c r="F1671" s="2" t="n">
        <v>47</v>
      </c>
      <c r="G1671" s="2" t="n">
        <v>2.83</v>
      </c>
      <c r="H1671" s="2" t="n">
        <v>17</v>
      </c>
      <c r="I1671" s="2" t="n">
        <v>0</v>
      </c>
      <c r="J1671" s="2" t="inlineStr">
        <is>
          <t>GPA</t>
        </is>
      </c>
    </row>
    <row r="1672">
      <c r="A1672" s="2" t="n">
        <v>7</v>
      </c>
      <c r="B1672" s="2" t="n">
        <v>930</v>
      </c>
      <c r="C1672" s="2" t="inlineStr">
        <is>
          <t>CARREGAMENTO</t>
        </is>
      </c>
      <c r="D1672" s="2" t="n">
        <v>5776503</v>
      </c>
      <c r="E1672" s="2" t="inlineStr">
        <is>
          <t>Matheus Marcelino De Jesus</t>
        </is>
      </c>
      <c r="F1672" s="2" t="n">
        <v>482</v>
      </c>
      <c r="G1672" s="2" t="n">
        <v>10.72</v>
      </c>
      <c r="H1672" s="2" t="n">
        <v>45</v>
      </c>
      <c r="I1672" s="2" t="n">
        <v>0</v>
      </c>
      <c r="J1672" s="2" t="inlineStr">
        <is>
          <t>GPA</t>
        </is>
      </c>
    </row>
    <row r="1673">
      <c r="A1673" s="2" t="n">
        <v>7</v>
      </c>
      <c r="B1673" s="2" t="n">
        <v>930</v>
      </c>
      <c r="C1673" s="2" t="inlineStr">
        <is>
          <t>PUXADA RECEB</t>
        </is>
      </c>
      <c r="D1673" s="2" t="n">
        <v>5776813</v>
      </c>
      <c r="E1673" s="2" t="inlineStr">
        <is>
          <t>Helio Fernandes De Oliveira</t>
        </is>
      </c>
      <c r="F1673" s="2" t="n">
        <v>6</v>
      </c>
      <c r="G1673" s="2" t="n">
        <v>0.18</v>
      </c>
      <c r="H1673" s="2" t="n">
        <v>33</v>
      </c>
      <c r="I1673" s="2" t="n">
        <v>0</v>
      </c>
      <c r="J1673" s="2" t="inlineStr">
        <is>
          <t>GPA</t>
        </is>
      </c>
    </row>
    <row r="1674">
      <c r="A1674" s="2" t="n">
        <v>7</v>
      </c>
      <c r="B1674" s="2" t="n">
        <v>930</v>
      </c>
      <c r="C1674" s="2" t="inlineStr">
        <is>
          <t>SEPARACAO</t>
        </is>
      </c>
      <c r="D1674" s="2" t="n">
        <v>5778662</v>
      </c>
      <c r="E1674" s="2" t="inlineStr">
        <is>
          <t>Kaua Anderson Da Silva Santos</t>
        </is>
      </c>
      <c r="F1674" s="2" t="n">
        <v>11066</v>
      </c>
      <c r="G1674" s="2" t="n">
        <v>75.28</v>
      </c>
      <c r="H1674" s="2" t="n">
        <v>147</v>
      </c>
      <c r="I1674" s="2" t="n">
        <v>0</v>
      </c>
      <c r="J1674" s="2" t="inlineStr">
        <is>
          <t>GPA</t>
        </is>
      </c>
    </row>
    <row r="1675">
      <c r="A1675" s="2" t="n">
        <v>7</v>
      </c>
      <c r="B1675" s="2" t="n">
        <v>930</v>
      </c>
      <c r="C1675" s="2" t="inlineStr">
        <is>
          <t>CARREGAMENTO</t>
        </is>
      </c>
      <c r="D1675" s="2" t="n">
        <v>5781639</v>
      </c>
      <c r="E1675" s="2" t="inlineStr">
        <is>
          <t>Yago Yuri Da Costa Silva</t>
        </is>
      </c>
      <c r="F1675" s="2" t="n">
        <v>1776</v>
      </c>
      <c r="G1675" s="2" t="n">
        <v>33.32</v>
      </c>
      <c r="H1675" s="2" t="n">
        <v>53</v>
      </c>
      <c r="I1675" s="2" t="n">
        <v>0</v>
      </c>
      <c r="J1675" s="2" t="inlineStr">
        <is>
          <t>GPA</t>
        </is>
      </c>
    </row>
    <row r="1676">
      <c r="A1676" s="2" t="n">
        <v>7</v>
      </c>
      <c r="B1676" s="2" t="n">
        <v>930</v>
      </c>
      <c r="C1676" s="2" t="inlineStr">
        <is>
          <t>CARREGAMENTO</t>
        </is>
      </c>
      <c r="D1676" s="2" t="n">
        <v>5782040</v>
      </c>
      <c r="E1676" s="2" t="inlineStr">
        <is>
          <t>Samuel Henrique Palhoto Lima Bento</t>
        </is>
      </c>
      <c r="F1676" s="2" t="n">
        <v>154</v>
      </c>
      <c r="G1676" s="2" t="n">
        <v>3.37</v>
      </c>
      <c r="H1676" s="2" t="n">
        <v>46</v>
      </c>
      <c r="I1676" s="2" t="n">
        <v>0</v>
      </c>
      <c r="J1676" s="2" t="inlineStr">
        <is>
          <t>GPA</t>
        </is>
      </c>
    </row>
    <row r="1677">
      <c r="A1677" s="2" t="n">
        <v>7</v>
      </c>
      <c r="B1677" s="2" t="n">
        <v>930</v>
      </c>
      <c r="C1677" s="2" t="inlineStr">
        <is>
          <t>CARREGAMENTO</t>
        </is>
      </c>
      <c r="D1677" s="2" t="n">
        <v>5782520</v>
      </c>
      <c r="E1677" s="2" t="inlineStr">
        <is>
          <t>Tiago Jose De Assis</t>
        </is>
      </c>
      <c r="F1677" s="2" t="n">
        <v>216</v>
      </c>
      <c r="G1677" s="2" t="n">
        <v>19.09</v>
      </c>
      <c r="H1677" s="2" t="n">
        <v>11</v>
      </c>
      <c r="I1677" s="2" t="n">
        <v>0</v>
      </c>
      <c r="J1677" s="2" t="inlineStr">
        <is>
          <t>GPA</t>
        </is>
      </c>
    </row>
    <row r="1678">
      <c r="A1678" s="2" t="n">
        <v>7</v>
      </c>
      <c r="B1678" s="2" t="n">
        <v>930</v>
      </c>
      <c r="C1678" s="2" t="inlineStr">
        <is>
          <t>PUXADA RECEB</t>
        </is>
      </c>
      <c r="D1678" s="2" t="n">
        <v>5783895</v>
      </c>
      <c r="E1678" s="2" t="inlineStr">
        <is>
          <t>Jesus Sebastian Paredes Gutierrez</t>
        </is>
      </c>
      <c r="F1678" s="2" t="n">
        <v>2276</v>
      </c>
      <c r="G1678" s="2" t="n">
        <v>69.56999999999999</v>
      </c>
      <c r="H1678" s="2" t="n">
        <v>33</v>
      </c>
      <c r="I1678" s="2" t="n">
        <v>0</v>
      </c>
      <c r="J1678" s="2" t="inlineStr">
        <is>
          <t>GPA</t>
        </is>
      </c>
    </row>
    <row r="1679">
      <c r="A1679" s="2" t="n">
        <v>7</v>
      </c>
      <c r="B1679" s="2" t="n">
        <v>930</v>
      </c>
      <c r="C1679" s="2" t="inlineStr">
        <is>
          <t>SEPARACAO</t>
        </is>
      </c>
      <c r="D1679" s="2" t="n">
        <v>5783895</v>
      </c>
      <c r="E1679" s="2" t="inlineStr">
        <is>
          <t>Jesus Sebastian Paredes Gutierrez</t>
        </is>
      </c>
      <c r="F1679" s="2" t="n">
        <v>55</v>
      </c>
      <c r="G1679" s="2" t="n">
        <v>0.79</v>
      </c>
      <c r="H1679" s="2" t="n">
        <v>70</v>
      </c>
      <c r="I1679" s="2" t="n">
        <v>0</v>
      </c>
      <c r="J1679" s="2" t="inlineStr">
        <is>
          <t>GPA</t>
        </is>
      </c>
    </row>
    <row r="1680">
      <c r="A1680" s="2" t="n">
        <v>7</v>
      </c>
      <c r="B1680" s="2" t="n">
        <v>930</v>
      </c>
      <c r="C1680" s="2" t="inlineStr">
        <is>
          <t>CARREGAMENTO</t>
        </is>
      </c>
      <c r="D1680" s="2" t="n">
        <v>5785359</v>
      </c>
      <c r="E1680" s="2" t="inlineStr">
        <is>
          <t>Lucas Ribeiro De Jesus</t>
        </is>
      </c>
      <c r="F1680" s="2" t="n">
        <v>321</v>
      </c>
      <c r="G1680" s="2" t="n">
        <v>4.04</v>
      </c>
      <c r="H1680" s="2" t="n">
        <v>79</v>
      </c>
      <c r="I1680" s="2" t="n">
        <v>0</v>
      </c>
      <c r="J1680" s="2" t="inlineStr">
        <is>
          <t>GPA</t>
        </is>
      </c>
    </row>
    <row r="1681">
      <c r="A1681" s="2" t="n">
        <v>7</v>
      </c>
      <c r="B1681" s="2" t="n">
        <v>930</v>
      </c>
      <c r="C1681" s="2" t="inlineStr">
        <is>
          <t>CARREGAMENTO</t>
        </is>
      </c>
      <c r="D1681" s="2" t="n">
        <v>5785790</v>
      </c>
      <c r="E1681" s="2" t="inlineStr">
        <is>
          <t>Sebastiao Rodrigues Do Nascimento</t>
        </is>
      </c>
      <c r="F1681" s="2" t="n">
        <v>554</v>
      </c>
      <c r="G1681" s="2" t="n">
        <v>37.39</v>
      </c>
      <c r="H1681" s="2" t="n">
        <v>15</v>
      </c>
      <c r="I1681" s="2" t="n">
        <v>0</v>
      </c>
      <c r="J1681" s="2" t="inlineStr">
        <is>
          <t>GPA</t>
        </is>
      </c>
    </row>
    <row r="1682">
      <c r="A1682" s="2" t="n">
        <v>7</v>
      </c>
      <c r="B1682" s="2" t="n">
        <v>930</v>
      </c>
      <c r="C1682" s="2" t="inlineStr">
        <is>
          <t>CARREGAMENTO</t>
        </is>
      </c>
      <c r="D1682" s="2" t="n">
        <v>5786444</v>
      </c>
      <c r="E1682" s="2" t="inlineStr">
        <is>
          <t>Romulo Soares De Araujo</t>
        </is>
      </c>
      <c r="F1682" s="2" t="n">
        <v>482</v>
      </c>
      <c r="G1682" s="2" t="n">
        <v>21.7</v>
      </c>
      <c r="H1682" s="2" t="n">
        <v>22</v>
      </c>
      <c r="I1682" s="2" t="n">
        <v>0</v>
      </c>
      <c r="J1682" s="2" t="inlineStr">
        <is>
          <t>GPA</t>
        </is>
      </c>
    </row>
    <row r="1683">
      <c r="A1683" s="2" t="n">
        <v>7</v>
      </c>
      <c r="B1683" s="2" t="n">
        <v>930</v>
      </c>
      <c r="C1683" s="2" t="inlineStr">
        <is>
          <t>PUXADA RECEB</t>
        </is>
      </c>
      <c r="D1683" s="2" t="n">
        <v>5786444</v>
      </c>
      <c r="E1683" s="2" t="inlineStr">
        <is>
          <t>Romulo Soares De Araujo</t>
        </is>
      </c>
      <c r="F1683" s="2" t="n">
        <v>39</v>
      </c>
      <c r="G1683" s="2" t="n">
        <v>6.51</v>
      </c>
      <c r="H1683" s="2" t="n">
        <v>6</v>
      </c>
      <c r="I1683" s="2" t="n">
        <v>0</v>
      </c>
      <c r="J1683" s="2" t="inlineStr">
        <is>
          <t>GPA</t>
        </is>
      </c>
    </row>
    <row r="1684">
      <c r="A1684" s="2" t="n">
        <v>7</v>
      </c>
      <c r="B1684" s="2" t="n">
        <v>930</v>
      </c>
      <c r="C1684" s="2" t="inlineStr">
        <is>
          <t>SEPARACAO</t>
        </is>
      </c>
      <c r="D1684" s="2" t="n">
        <v>5786444</v>
      </c>
      <c r="E1684" s="2" t="inlineStr">
        <is>
          <t>Romulo Soares De Araujo</t>
        </is>
      </c>
      <c r="F1684" s="2" t="n">
        <v>1539</v>
      </c>
      <c r="G1684" s="2" t="n">
        <v>14.43</v>
      </c>
      <c r="H1684" s="2" t="n">
        <v>107</v>
      </c>
      <c r="I1684" s="2" t="n">
        <v>0</v>
      </c>
      <c r="J1684" s="2" t="inlineStr">
        <is>
          <t>GPA</t>
        </is>
      </c>
    </row>
    <row r="1685">
      <c r="A1685" s="2" t="n">
        <v>7</v>
      </c>
      <c r="B1685" s="2" t="n">
        <v>930</v>
      </c>
      <c r="C1685" s="2" t="inlineStr">
        <is>
          <t>CARREGAMENTO</t>
        </is>
      </c>
      <c r="D1685" s="2" t="n">
        <v>5788943</v>
      </c>
      <c r="E1685" s="2" t="inlineStr">
        <is>
          <t>Guerrada Christos Ngandzien Itoua</t>
        </is>
      </c>
      <c r="F1685" s="2" t="n">
        <v>917</v>
      </c>
      <c r="G1685" s="2" t="n">
        <v>57.25</v>
      </c>
      <c r="H1685" s="2" t="n">
        <v>16</v>
      </c>
      <c r="I1685" s="2" t="n">
        <v>0</v>
      </c>
      <c r="J1685" s="2" t="inlineStr">
        <is>
          <t>GPA</t>
        </is>
      </c>
    </row>
    <row r="1686">
      <c r="A1686" s="2" t="n">
        <v>7</v>
      </c>
      <c r="B1686" s="2" t="n">
        <v>930</v>
      </c>
      <c r="C1686" s="2" t="inlineStr">
        <is>
          <t>CARREGAMENTO</t>
        </is>
      </c>
      <c r="D1686" s="2" t="n">
        <v>5791219</v>
      </c>
      <c r="E1686" s="2" t="inlineStr">
        <is>
          <t>KAYKE HENRIQUE BARBOSA</t>
        </is>
      </c>
      <c r="F1686" s="2" t="n">
        <v>34</v>
      </c>
      <c r="G1686" s="2" t="n">
        <v>2.13</v>
      </c>
      <c r="H1686" s="2" t="n">
        <v>16</v>
      </c>
      <c r="I1686" s="2" t="n">
        <v>0</v>
      </c>
      <c r="J1686" s="2" t="inlineStr">
        <is>
          <t>GPA</t>
        </is>
      </c>
    </row>
    <row r="1687">
      <c r="A1687" s="2" t="n">
        <v>7</v>
      </c>
      <c r="B1687" s="2" t="n">
        <v>930</v>
      </c>
      <c r="C1687" s="2" t="inlineStr">
        <is>
          <t>PUXADA RECEB</t>
        </is>
      </c>
      <c r="D1687" s="2" t="n">
        <v>5791219</v>
      </c>
      <c r="E1687" s="2" t="inlineStr">
        <is>
          <t>KAYKE HENRIQUE BARBOSA</t>
        </is>
      </c>
      <c r="F1687" s="2" t="n">
        <v>11</v>
      </c>
      <c r="G1687" s="2" t="n">
        <v>1.26</v>
      </c>
      <c r="H1687" s="2" t="n">
        <v>9</v>
      </c>
      <c r="I1687" s="2" t="n">
        <v>0</v>
      </c>
      <c r="J1687" s="2" t="inlineStr">
        <is>
          <t>GPA</t>
        </is>
      </c>
    </row>
    <row r="1688">
      <c r="A1688" s="2" t="n">
        <v>7</v>
      </c>
      <c r="B1688" s="2" t="n">
        <v>930</v>
      </c>
      <c r="C1688" s="2" t="inlineStr">
        <is>
          <t>SEPARACAO</t>
        </is>
      </c>
      <c r="D1688" s="2" t="n">
        <v>5791553</v>
      </c>
      <c r="E1688" s="2" t="inlineStr">
        <is>
          <t>Jose Damiao Da Silva</t>
        </is>
      </c>
      <c r="F1688" s="2" t="n">
        <v>569</v>
      </c>
      <c r="G1688" s="2" t="n">
        <v>6.6</v>
      </c>
      <c r="H1688" s="2" t="n">
        <v>86</v>
      </c>
      <c r="I1688" s="2" t="n">
        <v>0</v>
      </c>
      <c r="J1688" s="2" t="inlineStr">
        <is>
          <t>GPA</t>
        </is>
      </c>
    </row>
    <row r="1689">
      <c r="A1689" s="2" t="n">
        <v>7</v>
      </c>
      <c r="B1689" s="2" t="n">
        <v>930</v>
      </c>
      <c r="C1689" s="2" t="inlineStr">
        <is>
          <t>CARREGAMENTO</t>
        </is>
      </c>
      <c r="D1689" s="2" t="n">
        <v>5795737</v>
      </c>
      <c r="E1689" s="2" t="inlineStr">
        <is>
          <t>David Soares Do Nascimento</t>
        </is>
      </c>
      <c r="F1689" s="2" t="n">
        <v>573</v>
      </c>
      <c r="G1689" s="2" t="n">
        <v>10.42</v>
      </c>
      <c r="H1689" s="2" t="n">
        <v>55</v>
      </c>
      <c r="I1689" s="2" t="n">
        <v>0</v>
      </c>
      <c r="J1689" s="2" t="inlineStr">
        <is>
          <t>GPA</t>
        </is>
      </c>
    </row>
    <row r="1690">
      <c r="A1690" s="2" t="n">
        <v>7</v>
      </c>
      <c r="B1690" s="2" t="n">
        <v>930</v>
      </c>
      <c r="C1690" s="2" t="inlineStr">
        <is>
          <t>SEPARACAO</t>
        </is>
      </c>
      <c r="D1690" s="2" t="n">
        <v>5795737</v>
      </c>
      <c r="E1690" s="2" t="inlineStr">
        <is>
          <t>David Soares Do Nascimento</t>
        </is>
      </c>
      <c r="F1690" s="2" t="n">
        <v>432</v>
      </c>
      <c r="G1690" s="2" t="n">
        <v>2.92</v>
      </c>
      <c r="H1690" s="2" t="n">
        <v>148</v>
      </c>
      <c r="I1690" s="2" t="n">
        <v>0</v>
      </c>
      <c r="J1690" s="2" t="inlineStr">
        <is>
          <t>GPA</t>
        </is>
      </c>
    </row>
    <row r="1691">
      <c r="A1691" s="2" t="n">
        <v>7</v>
      </c>
      <c r="B1691" s="2" t="n">
        <v>930</v>
      </c>
      <c r="C1691" s="2" t="inlineStr">
        <is>
          <t>CARREGAMENTO</t>
        </is>
      </c>
      <c r="D1691" s="2" t="n">
        <v>5796210</v>
      </c>
      <c r="E1691" s="2" t="inlineStr">
        <is>
          <t>LUCIANO EGIDIO</t>
        </is>
      </c>
      <c r="F1691" s="2" t="n">
        <v>2196</v>
      </c>
      <c r="G1691" s="2" t="n">
        <v>94.39</v>
      </c>
      <c r="H1691" s="2" t="n">
        <v>23</v>
      </c>
      <c r="I1691" s="2" t="n">
        <v>0</v>
      </c>
      <c r="J1691" s="2" t="inlineStr">
        <is>
          <t>GPA</t>
        </is>
      </c>
    </row>
    <row r="1692">
      <c r="A1692" s="2" t="n">
        <v>7</v>
      </c>
      <c r="B1692" s="2" t="n">
        <v>930</v>
      </c>
      <c r="C1692" s="2" t="inlineStr">
        <is>
          <t>PUXADA RECEB</t>
        </is>
      </c>
      <c r="D1692" s="2" t="n">
        <v>5796210</v>
      </c>
      <c r="E1692" s="2" t="inlineStr">
        <is>
          <t>LUCIANO EGIDIO</t>
        </is>
      </c>
      <c r="F1692" s="2" t="n">
        <v>25</v>
      </c>
      <c r="G1692" s="2" t="n">
        <v>0.39</v>
      </c>
      <c r="H1692" s="2" t="n">
        <v>64</v>
      </c>
      <c r="I1692" s="2" t="n">
        <v>0</v>
      </c>
      <c r="J1692" s="2" t="inlineStr">
        <is>
          <t>GPA</t>
        </is>
      </c>
    </row>
    <row r="1693">
      <c r="A1693" s="2" t="n">
        <v>7</v>
      </c>
      <c r="B1693" s="2" t="n">
        <v>930</v>
      </c>
      <c r="C1693" s="2" t="inlineStr">
        <is>
          <t>CARREGAMENTO</t>
        </is>
      </c>
      <c r="D1693" s="2" t="n">
        <v>5796385</v>
      </c>
      <c r="E1693" s="2" t="inlineStr">
        <is>
          <t>Breno Henrique Novaes</t>
        </is>
      </c>
      <c r="F1693" s="2" t="n">
        <v>265</v>
      </c>
      <c r="G1693" s="2" t="n">
        <v>12.01</v>
      </c>
      <c r="H1693" s="2" t="n">
        <v>22</v>
      </c>
      <c r="I1693" s="2" t="n">
        <v>0</v>
      </c>
      <c r="J1693" s="2" t="inlineStr">
        <is>
          <t>GPA</t>
        </is>
      </c>
    </row>
    <row r="1694">
      <c r="A1694" s="2" t="n">
        <v>7</v>
      </c>
      <c r="B1694" s="2" t="n">
        <v>930</v>
      </c>
      <c r="C1694" s="2" t="inlineStr">
        <is>
          <t>SEPARACAO</t>
        </is>
      </c>
      <c r="D1694" s="2" t="n">
        <v>5796385</v>
      </c>
      <c r="E1694" s="2" t="inlineStr">
        <is>
          <t>Breno Henrique Novaes</t>
        </is>
      </c>
      <c r="F1694" s="2" t="n">
        <v>2692</v>
      </c>
      <c r="G1694" s="2" t="n">
        <v>36.41</v>
      </c>
      <c r="H1694" s="2" t="n">
        <v>74</v>
      </c>
      <c r="I1694" s="2" t="n">
        <v>0</v>
      </c>
      <c r="J1694" s="2" t="inlineStr">
        <is>
          <t>GPA</t>
        </is>
      </c>
    </row>
    <row r="1695">
      <c r="A1695" s="2" t="n">
        <v>7</v>
      </c>
      <c r="B1695" s="2" t="n">
        <v>930</v>
      </c>
      <c r="C1695" s="2" t="inlineStr">
        <is>
          <t>SEPARACAO</t>
        </is>
      </c>
      <c r="D1695" s="2" t="n">
        <v>5800188</v>
      </c>
      <c r="E1695" s="2" t="inlineStr">
        <is>
          <t>JEANCLAUDE KABANU</t>
        </is>
      </c>
      <c r="F1695" s="2" t="n">
        <v>1223</v>
      </c>
      <c r="G1695" s="2" t="n">
        <v>20.2</v>
      </c>
      <c r="H1695" s="2" t="n">
        <v>61</v>
      </c>
      <c r="I1695" s="2" t="n">
        <v>0</v>
      </c>
      <c r="J1695" s="2" t="inlineStr">
        <is>
          <t>GPA</t>
        </is>
      </c>
    </row>
    <row r="1696">
      <c r="A1696" s="2" t="n">
        <v>7</v>
      </c>
      <c r="B1696" s="2" t="n">
        <v>930</v>
      </c>
      <c r="C1696" s="2" t="inlineStr">
        <is>
          <t>SEPARACAO</t>
        </is>
      </c>
      <c r="D1696" s="2" t="n">
        <v>5800722</v>
      </c>
      <c r="E1696" s="2" t="inlineStr">
        <is>
          <t>Simon Juan Manuel Gomez</t>
        </is>
      </c>
      <c r="F1696" s="2" t="n">
        <v>13884</v>
      </c>
      <c r="G1696" s="2" t="n">
        <v>109.19</v>
      </c>
      <c r="H1696" s="2" t="n">
        <v>127</v>
      </c>
      <c r="I1696" s="2" t="n">
        <v>0</v>
      </c>
      <c r="J1696" s="2" t="inlineStr">
        <is>
          <t>GPA</t>
        </is>
      </c>
    </row>
    <row r="1697">
      <c r="A1697" s="2" t="n">
        <v>7</v>
      </c>
      <c r="B1697" s="2" t="n">
        <v>930</v>
      </c>
      <c r="C1697" s="2" t="inlineStr">
        <is>
          <t>ATIVIDADE OP. EMP.</t>
        </is>
      </c>
      <c r="D1697" s="2" t="n">
        <v>5804477</v>
      </c>
      <c r="E1697" s="2" t="inlineStr">
        <is>
          <t>Oussama Boughdadi</t>
        </is>
      </c>
      <c r="F1697" s="2" t="n">
        <v>2141</v>
      </c>
      <c r="G1697" s="2" t="n">
        <v>74.03</v>
      </c>
      <c r="H1697" s="2" t="n">
        <v>29</v>
      </c>
      <c r="I1697" s="2" t="n">
        <v>0</v>
      </c>
      <c r="J1697" s="2" t="inlineStr">
        <is>
          <t>GPA</t>
        </is>
      </c>
    </row>
    <row r="1698">
      <c r="A1698" s="2" t="n">
        <v>7</v>
      </c>
      <c r="B1698" s="2" t="n">
        <v>930</v>
      </c>
      <c r="C1698" s="2" t="inlineStr">
        <is>
          <t>SEPARACAO</t>
        </is>
      </c>
      <c r="D1698" s="2" t="n">
        <v>5804477</v>
      </c>
      <c r="E1698" s="2" t="inlineStr">
        <is>
          <t>Oussama Boughdadi</t>
        </is>
      </c>
      <c r="F1698" s="2" t="n">
        <v>4424</v>
      </c>
      <c r="G1698" s="2" t="n">
        <v>20.87</v>
      </c>
      <c r="H1698" s="2" t="n">
        <v>212</v>
      </c>
      <c r="I1698" s="2" t="n">
        <v>0</v>
      </c>
      <c r="J1698" s="2" t="inlineStr">
        <is>
          <t>GPA</t>
        </is>
      </c>
    </row>
    <row r="1699">
      <c r="A1699" s="2" t="n">
        <v>7</v>
      </c>
      <c r="B1699" s="2" t="n">
        <v>930</v>
      </c>
      <c r="C1699" s="2" t="inlineStr">
        <is>
          <t>CARREGAMENTO</t>
        </is>
      </c>
      <c r="D1699" s="2" t="n">
        <v>5806682</v>
      </c>
      <c r="E1699" s="2" t="inlineStr">
        <is>
          <t>ONYEKA MICHAEL ATUOZO</t>
        </is>
      </c>
      <c r="F1699" s="2" t="n">
        <v>1108</v>
      </c>
      <c r="G1699" s="2" t="n">
        <v>15.23</v>
      </c>
      <c r="H1699" s="2" t="n">
        <v>73</v>
      </c>
      <c r="I1699" s="2" t="n">
        <v>0</v>
      </c>
      <c r="J1699" s="2" t="inlineStr">
        <is>
          <t>GPA</t>
        </is>
      </c>
    </row>
    <row r="1700">
      <c r="A1700" s="2" t="n">
        <v>7</v>
      </c>
      <c r="B1700" s="2" t="n">
        <v>930</v>
      </c>
      <c r="C1700" s="2" t="inlineStr">
        <is>
          <t>SEPARACAO</t>
        </is>
      </c>
      <c r="D1700" s="2" t="n">
        <v>5819571</v>
      </c>
      <c r="E1700" s="2" t="inlineStr">
        <is>
          <t>Diego Araujo Dias</t>
        </is>
      </c>
      <c r="F1700" s="2" t="n">
        <v>10478</v>
      </c>
      <c r="G1700" s="2" t="n">
        <v>131.41</v>
      </c>
      <c r="H1700" s="2" t="n">
        <v>80</v>
      </c>
      <c r="I1700" s="2" t="n">
        <v>0</v>
      </c>
      <c r="J1700" s="2" t="inlineStr">
        <is>
          <t>GPA</t>
        </is>
      </c>
    </row>
    <row r="1701">
      <c r="A1701" s="2" t="n">
        <v>7</v>
      </c>
      <c r="B1701" s="2" t="n">
        <v>930</v>
      </c>
      <c r="C1701" s="2" t="inlineStr">
        <is>
          <t>SEPARACAO</t>
        </is>
      </c>
      <c r="D1701" s="2" t="n">
        <v>5819628</v>
      </c>
      <c r="E1701" s="2" t="inlineStr">
        <is>
          <t>Augusto Neves Junior</t>
        </is>
      </c>
      <c r="F1701" s="2" t="n">
        <v>3462</v>
      </c>
      <c r="G1701" s="2" t="n">
        <v>72.5</v>
      </c>
      <c r="H1701" s="2" t="n">
        <v>48</v>
      </c>
      <c r="I1701" s="2" t="n">
        <v>0</v>
      </c>
      <c r="J1701" s="2" t="inlineStr">
        <is>
          <t>GPA</t>
        </is>
      </c>
    </row>
    <row r="1702">
      <c r="A1702" s="2" t="n">
        <v>7</v>
      </c>
      <c r="B1702" s="2" t="n">
        <v>930</v>
      </c>
      <c r="C1702" s="2" t="inlineStr">
        <is>
          <t>SEPARACAO</t>
        </is>
      </c>
      <c r="D1702" s="2" t="n">
        <v>5819890</v>
      </c>
      <c r="E1702" s="2" t="inlineStr">
        <is>
          <t>MATEUS ANTONIO MATOTA</t>
        </is>
      </c>
      <c r="F1702" s="2" t="n">
        <v>1562</v>
      </c>
      <c r="G1702" s="2" t="n">
        <v>49.6</v>
      </c>
      <c r="H1702" s="2" t="n">
        <v>31</v>
      </c>
      <c r="I1702" s="2" t="n">
        <v>0</v>
      </c>
      <c r="J1702" s="2" t="inlineStr">
        <is>
          <t>GPA</t>
        </is>
      </c>
    </row>
    <row r="1703">
      <c r="A1703" s="2" t="n">
        <v>7</v>
      </c>
      <c r="B1703" s="2" t="n">
        <v>930</v>
      </c>
      <c r="C1703" s="2" t="inlineStr">
        <is>
          <t>PUXADA RECEB</t>
        </is>
      </c>
      <c r="D1703" s="2" t="n">
        <v>5825920</v>
      </c>
      <c r="E1703" s="2" t="inlineStr">
        <is>
          <t>Diego Alves Da Silva</t>
        </is>
      </c>
      <c r="F1703" s="2" t="n">
        <v>7</v>
      </c>
      <c r="G1703" s="2" t="n">
        <v>4.13</v>
      </c>
      <c r="H1703" s="2" t="n">
        <v>2</v>
      </c>
      <c r="I1703" s="2" t="n">
        <v>0</v>
      </c>
      <c r="J1703" s="2" t="inlineStr">
        <is>
          <t>GPA</t>
        </is>
      </c>
    </row>
    <row r="1704">
      <c r="A1704" s="2" t="n">
        <v>7</v>
      </c>
      <c r="B1704" s="2" t="n">
        <v>930</v>
      </c>
      <c r="C1704" s="2" t="inlineStr">
        <is>
          <t>SEPARACAO</t>
        </is>
      </c>
      <c r="D1704" s="2" t="n">
        <v>5827060</v>
      </c>
      <c r="E1704" s="2" t="inlineStr">
        <is>
          <t>Kisonga Junior</t>
        </is>
      </c>
      <c r="F1704" s="2" t="n">
        <v>16211</v>
      </c>
      <c r="G1704" s="2" t="n">
        <v>121.8</v>
      </c>
      <c r="H1704" s="2" t="n">
        <v>133</v>
      </c>
      <c r="I1704" s="2" t="n">
        <v>0</v>
      </c>
      <c r="J1704" s="2" t="inlineStr">
        <is>
          <t>GPA</t>
        </is>
      </c>
    </row>
    <row r="1705">
      <c r="A1705" s="2" t="n">
        <v>7</v>
      </c>
      <c r="B1705" s="2" t="n">
        <v>930</v>
      </c>
      <c r="C1705" s="2" t="inlineStr">
        <is>
          <t>SEPARACAO</t>
        </is>
      </c>
      <c r="D1705" s="2" t="n">
        <v>5827655</v>
      </c>
      <c r="E1705" s="2" t="inlineStr">
        <is>
          <t>Diego Rodrigues Da Silva</t>
        </is>
      </c>
      <c r="F1705" s="2" t="n">
        <v>3608</v>
      </c>
      <c r="G1705" s="2" t="n">
        <v>54.73</v>
      </c>
      <c r="H1705" s="2" t="n">
        <v>66</v>
      </c>
      <c r="I1705" s="2" t="n">
        <v>0</v>
      </c>
      <c r="J1705" s="2" t="inlineStr">
        <is>
          <t>GPA</t>
        </is>
      </c>
    </row>
    <row r="1706">
      <c r="A1706" s="2" t="n">
        <v>7</v>
      </c>
      <c r="B1706" s="2" t="n">
        <v>930</v>
      </c>
      <c r="C1706" s="2" t="inlineStr">
        <is>
          <t>SEPARACAO</t>
        </is>
      </c>
      <c r="D1706" s="2" t="n">
        <v>5828481</v>
      </c>
      <c r="E1706" s="2" t="inlineStr">
        <is>
          <t>David Barbosa Santos</t>
        </is>
      </c>
      <c r="F1706" s="2" t="n">
        <v>1277</v>
      </c>
      <c r="G1706" s="2" t="n">
        <v>24.25</v>
      </c>
      <c r="H1706" s="2" t="n">
        <v>53</v>
      </c>
      <c r="I1706" s="2" t="n">
        <v>0</v>
      </c>
      <c r="J1706" s="2" t="inlineStr">
        <is>
          <t>GPA</t>
        </is>
      </c>
    </row>
    <row r="1707">
      <c r="A1707" s="2" t="n">
        <v>7</v>
      </c>
      <c r="B1707" s="2" t="n">
        <v>930</v>
      </c>
      <c r="C1707" s="2" t="inlineStr">
        <is>
          <t>SEPARACAO</t>
        </is>
      </c>
      <c r="D1707" s="2" t="n">
        <v>5830400</v>
      </c>
      <c r="E1707" s="2" t="inlineStr">
        <is>
          <t>GALIANO NZAKULU IDIATUAVUDILA</t>
        </is>
      </c>
      <c r="F1707" s="2" t="n">
        <v>3371</v>
      </c>
      <c r="G1707" s="2" t="n">
        <v>69.90000000000001</v>
      </c>
      <c r="H1707" s="2" t="n">
        <v>48</v>
      </c>
      <c r="I1707" s="2" t="n">
        <v>0</v>
      </c>
      <c r="J1707" s="2" t="inlineStr">
        <is>
          <t>GPA</t>
        </is>
      </c>
    </row>
    <row r="1708">
      <c r="A1708" s="2" t="n">
        <v>7</v>
      </c>
      <c r="B1708" s="2" t="n">
        <v>930</v>
      </c>
      <c r="C1708" s="2" t="inlineStr">
        <is>
          <t>RECEBIMENTO</t>
        </is>
      </c>
      <c r="D1708" s="2" t="n">
        <v>5835690</v>
      </c>
      <c r="E1708" s="2" t="inlineStr">
        <is>
          <t>Carla Maria De Souza</t>
        </is>
      </c>
      <c r="F1708" s="2" t="n">
        <v>2033</v>
      </c>
      <c r="G1708" s="2" t="n">
        <v>93.76000000000001</v>
      </c>
      <c r="H1708" s="2" t="n">
        <v>22</v>
      </c>
      <c r="I1708" s="2" t="n">
        <v>0</v>
      </c>
      <c r="J1708" s="2" t="inlineStr">
        <is>
          <t>GPA</t>
        </is>
      </c>
    </row>
    <row r="1709">
      <c r="A1709" s="2" t="n">
        <v>7</v>
      </c>
      <c r="B1709" s="2" t="n">
        <v>930</v>
      </c>
      <c r="C1709" s="2" t="inlineStr">
        <is>
          <t>CARREGAMENTO</t>
        </is>
      </c>
      <c r="D1709" s="2" t="n">
        <v>5847770</v>
      </c>
      <c r="E1709" s="2" t="inlineStr">
        <is>
          <t>Marcus Vinicius Dos Santos Oliveira</t>
        </is>
      </c>
      <c r="F1709" s="2" t="n">
        <v>591</v>
      </c>
      <c r="G1709" s="2" t="n">
        <v>11.2</v>
      </c>
      <c r="H1709" s="2" t="n">
        <v>53</v>
      </c>
      <c r="I1709" s="2" t="n">
        <v>0</v>
      </c>
      <c r="J1709" s="2" t="inlineStr">
        <is>
          <t>GPA</t>
        </is>
      </c>
    </row>
    <row r="1710">
      <c r="A1710" s="2" t="n">
        <v>7</v>
      </c>
      <c r="B1710" s="2" t="n">
        <v>930</v>
      </c>
      <c r="C1710" s="2" t="inlineStr">
        <is>
          <t>ATIVIDADE OP. EMP.</t>
        </is>
      </c>
      <c r="D1710" s="2" t="n">
        <v>585717</v>
      </c>
      <c r="E1710" s="2" t="inlineStr">
        <is>
          <t>Walter da Silva Teixeira</t>
        </is>
      </c>
      <c r="F1710" s="2" t="n">
        <v>1058</v>
      </c>
      <c r="G1710" s="2" t="n">
        <v>46.42</v>
      </c>
      <c r="H1710" s="2" t="n">
        <v>23</v>
      </c>
      <c r="I1710" s="2" t="n">
        <v>0</v>
      </c>
      <c r="J1710" s="2" t="inlineStr">
        <is>
          <t>GPA</t>
        </is>
      </c>
    </row>
    <row r="1711">
      <c r="A1711" s="2" t="n">
        <v>7</v>
      </c>
      <c r="B1711" s="2" t="n">
        <v>930</v>
      </c>
      <c r="C1711" s="2" t="inlineStr">
        <is>
          <t>SEPARACAO</t>
        </is>
      </c>
      <c r="D1711" s="2" t="n">
        <v>5869420</v>
      </c>
      <c r="E1711" s="2" t="inlineStr">
        <is>
          <t>Caique Cesar Cruz Arruda</t>
        </is>
      </c>
      <c r="F1711" s="2" t="n">
        <v>3005</v>
      </c>
      <c r="G1711" s="2" t="n">
        <v>37.08</v>
      </c>
      <c r="H1711" s="2" t="n">
        <v>81</v>
      </c>
      <c r="I1711" s="2" t="n">
        <v>0</v>
      </c>
      <c r="J1711" s="2" t="inlineStr">
        <is>
          <t>GPA</t>
        </is>
      </c>
    </row>
    <row r="1712">
      <c r="A1712" s="2" t="n">
        <v>7</v>
      </c>
      <c r="B1712" s="2" t="n">
        <v>930</v>
      </c>
      <c r="C1712" s="2" t="inlineStr">
        <is>
          <t>CARREGAMENTO</t>
        </is>
      </c>
      <c r="D1712" s="2" t="n">
        <v>5882290</v>
      </c>
      <c r="E1712" s="2" t="inlineStr">
        <is>
          <t>Kenneth Nna Obioma</t>
        </is>
      </c>
      <c r="F1712" s="2" t="n">
        <v>2185</v>
      </c>
      <c r="G1712" s="2" t="n">
        <v>72.76000000000001</v>
      </c>
      <c r="H1712" s="2" t="n">
        <v>30</v>
      </c>
      <c r="I1712" s="2" t="n">
        <v>0</v>
      </c>
      <c r="J1712" s="2" t="inlineStr">
        <is>
          <t>GPA</t>
        </is>
      </c>
    </row>
    <row r="1713">
      <c r="A1713" s="2" t="n">
        <v>7</v>
      </c>
      <c r="B1713" s="2" t="n">
        <v>930</v>
      </c>
      <c r="C1713" s="2" t="inlineStr">
        <is>
          <t>PUXADA RECEB</t>
        </is>
      </c>
      <c r="D1713" s="2" t="n">
        <v>5882290</v>
      </c>
      <c r="E1713" s="2" t="inlineStr">
        <is>
          <t>Kenneth Nna Obioma</t>
        </is>
      </c>
      <c r="F1713" s="2" t="n">
        <v>3</v>
      </c>
      <c r="G1713" s="2" t="n">
        <v>0.91</v>
      </c>
      <c r="H1713" s="2" t="n">
        <v>3</v>
      </c>
      <c r="I1713" s="2" t="n">
        <v>0</v>
      </c>
      <c r="J1713" s="2" t="inlineStr">
        <is>
          <t>GPA</t>
        </is>
      </c>
    </row>
    <row r="1714">
      <c r="A1714" s="2" t="n">
        <v>7</v>
      </c>
      <c r="B1714" s="2" t="n">
        <v>930</v>
      </c>
      <c r="C1714" s="2" t="inlineStr">
        <is>
          <t>SEPARACAO</t>
        </is>
      </c>
      <c r="D1714" s="2" t="n">
        <v>5882290</v>
      </c>
      <c r="E1714" s="2" t="inlineStr">
        <is>
          <t>Kenneth Nna Obioma</t>
        </is>
      </c>
      <c r="F1714" s="2" t="n">
        <v>40</v>
      </c>
      <c r="G1714" s="2" t="n">
        <v>0.8</v>
      </c>
      <c r="H1714" s="2" t="n">
        <v>50</v>
      </c>
      <c r="I1714" s="2" t="n">
        <v>0</v>
      </c>
      <c r="J1714" s="2" t="inlineStr">
        <is>
          <t>GPA</t>
        </is>
      </c>
    </row>
    <row r="1715">
      <c r="A1715" s="2" t="n">
        <v>7</v>
      </c>
      <c r="B1715" s="2" t="n">
        <v>930</v>
      </c>
      <c r="C1715" s="2" t="inlineStr">
        <is>
          <t>ATIVIDADE OP. EMP.</t>
        </is>
      </c>
      <c r="D1715" s="2" t="n">
        <v>5885558</v>
      </c>
      <c r="E1715" s="2" t="inlineStr">
        <is>
          <t>Silmara Alves De Santana</t>
        </is>
      </c>
      <c r="F1715" s="2" t="n">
        <v>726</v>
      </c>
      <c r="G1715" s="2" t="n">
        <v>63.55</v>
      </c>
      <c r="H1715" s="2" t="n">
        <v>11</v>
      </c>
      <c r="I1715" s="2" t="n">
        <v>0</v>
      </c>
      <c r="J1715" s="2" t="inlineStr">
        <is>
          <t>GPA</t>
        </is>
      </c>
    </row>
    <row r="1716">
      <c r="A1716" s="2" t="n">
        <v>7</v>
      </c>
      <c r="B1716" s="2" t="n">
        <v>930</v>
      </c>
      <c r="C1716" s="2" t="inlineStr">
        <is>
          <t>SEPARACAO</t>
        </is>
      </c>
      <c r="D1716" s="2" t="n">
        <v>5887429</v>
      </c>
      <c r="E1716" s="2" t="inlineStr">
        <is>
          <t>Caio Cassiano Da Silva</t>
        </is>
      </c>
      <c r="F1716" s="2" t="n">
        <v>10178</v>
      </c>
      <c r="G1716" s="2" t="n">
        <v>88.31999999999999</v>
      </c>
      <c r="H1716" s="2" t="n">
        <v>115</v>
      </c>
      <c r="I1716" s="2" t="n">
        <v>0</v>
      </c>
      <c r="J1716" s="2" t="inlineStr">
        <is>
          <t>GPA</t>
        </is>
      </c>
    </row>
    <row r="1717">
      <c r="A1717" s="2" t="n">
        <v>7</v>
      </c>
      <c r="B1717" s="2" t="n">
        <v>930</v>
      </c>
      <c r="C1717" s="2" t="inlineStr">
        <is>
          <t>SEPARACAO</t>
        </is>
      </c>
      <c r="D1717" s="2" t="n">
        <v>5890055</v>
      </c>
      <c r="E1717" s="2" t="inlineStr">
        <is>
          <t>Lucky Iwuoha</t>
        </is>
      </c>
      <c r="F1717" s="2" t="n">
        <v>384</v>
      </c>
      <c r="G1717" s="2" t="n">
        <v>6.73</v>
      </c>
      <c r="H1717" s="2" t="n">
        <v>57</v>
      </c>
      <c r="I1717" s="2" t="n">
        <v>0</v>
      </c>
      <c r="J1717" s="2" t="inlineStr">
        <is>
          <t>GPA</t>
        </is>
      </c>
    </row>
    <row r="1718">
      <c r="A1718" s="2" t="n">
        <v>7</v>
      </c>
      <c r="B1718" s="2" t="n">
        <v>930</v>
      </c>
      <c r="C1718" s="2" t="inlineStr">
        <is>
          <t>CARREGAMENTO</t>
        </is>
      </c>
      <c r="D1718" s="2" t="n">
        <v>5891353</v>
      </c>
      <c r="E1718" s="2" t="inlineStr">
        <is>
          <t>Everton Hugo Da Silva</t>
        </is>
      </c>
      <c r="F1718" s="2" t="n">
        <v>1880</v>
      </c>
      <c r="G1718" s="2" t="n">
        <v>29.41</v>
      </c>
      <c r="H1718" s="2" t="n">
        <v>64</v>
      </c>
      <c r="I1718" s="2" t="n">
        <v>0</v>
      </c>
      <c r="J1718" s="2" t="inlineStr">
        <is>
          <t>GPA</t>
        </is>
      </c>
    </row>
    <row r="1719">
      <c r="A1719" s="2" t="n">
        <v>7</v>
      </c>
      <c r="B1719" s="2" t="n">
        <v>930</v>
      </c>
      <c r="C1719" s="2" t="inlineStr">
        <is>
          <t>SEPARACAO</t>
        </is>
      </c>
      <c r="D1719" s="2" t="n">
        <v>5891353</v>
      </c>
      <c r="E1719" s="2" t="inlineStr">
        <is>
          <t>Everton Hugo Da Silva</t>
        </is>
      </c>
      <c r="F1719" s="2" t="n">
        <v>396</v>
      </c>
      <c r="G1719" s="2" t="n">
        <v>3.53</v>
      </c>
      <c r="H1719" s="2" t="n">
        <v>112</v>
      </c>
      <c r="I1719" s="2" t="n">
        <v>0</v>
      </c>
      <c r="J1719" s="2" t="inlineStr">
        <is>
          <t>GPA</t>
        </is>
      </c>
    </row>
    <row r="1720">
      <c r="A1720" s="2" t="n">
        <v>7</v>
      </c>
      <c r="B1720" s="2" t="n">
        <v>930</v>
      </c>
      <c r="C1720" s="2" t="inlineStr">
        <is>
          <t>CARREGAMENTO</t>
        </is>
      </c>
      <c r="D1720" s="2" t="n">
        <v>5893038</v>
      </c>
      <c r="E1720" s="2" t="inlineStr">
        <is>
          <t>Jailson De Souza Silva</t>
        </is>
      </c>
      <c r="F1720" s="2" t="n">
        <v>287</v>
      </c>
      <c r="G1720" s="2" t="n">
        <v>7.26</v>
      </c>
      <c r="H1720" s="2" t="n">
        <v>40</v>
      </c>
      <c r="I1720" s="2" t="n">
        <v>0</v>
      </c>
      <c r="J1720" s="2" t="inlineStr">
        <is>
          <t>GPA</t>
        </is>
      </c>
    </row>
    <row r="1721">
      <c r="A1721" s="2" t="n">
        <v>7</v>
      </c>
      <c r="B1721" s="2" t="n">
        <v>930</v>
      </c>
      <c r="C1721" s="2" t="inlineStr">
        <is>
          <t>SEPARACAO</t>
        </is>
      </c>
      <c r="D1721" s="2" t="n">
        <v>5893038</v>
      </c>
      <c r="E1721" s="2" t="inlineStr">
        <is>
          <t>Jailson De Souza Silva</t>
        </is>
      </c>
      <c r="F1721" s="2" t="n">
        <v>4649</v>
      </c>
      <c r="G1721" s="2" t="n">
        <v>47.2</v>
      </c>
      <c r="H1721" s="2" t="n">
        <v>98</v>
      </c>
      <c r="I1721" s="2" t="n">
        <v>0</v>
      </c>
      <c r="J1721" s="2" t="inlineStr">
        <is>
          <t>GPA</t>
        </is>
      </c>
    </row>
    <row r="1722">
      <c r="A1722" s="2" t="n">
        <v>7</v>
      </c>
      <c r="B1722" s="2" t="n">
        <v>930</v>
      </c>
      <c r="C1722" s="2" t="inlineStr">
        <is>
          <t>SEPARACAO</t>
        </is>
      </c>
      <c r="D1722" s="2" t="n">
        <v>5894034</v>
      </c>
      <c r="E1722" s="2" t="inlineStr">
        <is>
          <t>Nsumbo Zola</t>
        </is>
      </c>
      <c r="F1722" s="2" t="n">
        <v>6142</v>
      </c>
      <c r="G1722" s="2" t="n">
        <v>86.58</v>
      </c>
      <c r="H1722" s="2" t="n">
        <v>71</v>
      </c>
      <c r="I1722" s="2" t="n">
        <v>0</v>
      </c>
      <c r="J1722" s="2" t="inlineStr">
        <is>
          <t>GPA</t>
        </is>
      </c>
    </row>
    <row r="1723">
      <c r="A1723" s="2" t="n">
        <v>7</v>
      </c>
      <c r="B1723" s="2" t="n">
        <v>930</v>
      </c>
      <c r="C1723" s="2" t="inlineStr">
        <is>
          <t>PUXADA RECEB</t>
        </is>
      </c>
      <c r="D1723" s="2" t="n">
        <v>5894344</v>
      </c>
      <c r="E1723" s="2" t="inlineStr">
        <is>
          <t>Matheus Santos De Souza</t>
        </is>
      </c>
      <c r="F1723" s="2" t="n">
        <v>328</v>
      </c>
      <c r="G1723" s="2" t="n">
        <v>21.58</v>
      </c>
      <c r="H1723" s="2" t="n">
        <v>15</v>
      </c>
      <c r="I1723" s="2" t="n">
        <v>0</v>
      </c>
      <c r="J1723" s="2" t="inlineStr">
        <is>
          <t>GPA</t>
        </is>
      </c>
    </row>
    <row r="1724">
      <c r="A1724" s="2" t="n">
        <v>7</v>
      </c>
      <c r="B1724" s="2" t="n">
        <v>930</v>
      </c>
      <c r="C1724" s="2" t="inlineStr">
        <is>
          <t>RECEBIMENTO</t>
        </is>
      </c>
      <c r="D1724" s="2" t="n">
        <v>5896975</v>
      </c>
      <c r="E1724" s="2" t="inlineStr">
        <is>
          <t>Rosineia Lima De Amorim</t>
        </is>
      </c>
      <c r="F1724" s="2" t="n">
        <v>3302</v>
      </c>
      <c r="G1724" s="2" t="n">
        <v>126.73</v>
      </c>
      <c r="H1724" s="2" t="n">
        <v>26</v>
      </c>
      <c r="I1724" s="2" t="n">
        <v>0</v>
      </c>
      <c r="J1724" s="2" t="inlineStr">
        <is>
          <t>GPA</t>
        </is>
      </c>
    </row>
    <row r="1725">
      <c r="A1725" s="2" t="n">
        <v>7</v>
      </c>
      <c r="B1725" s="2" t="n">
        <v>930</v>
      </c>
      <c r="C1725" s="2" t="inlineStr">
        <is>
          <t>SEPARACAO</t>
        </is>
      </c>
      <c r="D1725" s="2" t="n">
        <v>5901898</v>
      </c>
      <c r="E1725" s="2" t="inlineStr">
        <is>
          <t>Chimezie Emmanuel Amadi</t>
        </is>
      </c>
      <c r="F1725" s="2" t="n">
        <v>14907</v>
      </c>
      <c r="G1725" s="2" t="n">
        <v>126.52</v>
      </c>
      <c r="H1725" s="2" t="n">
        <v>118</v>
      </c>
      <c r="I1725" s="2" t="n">
        <v>0</v>
      </c>
      <c r="J1725" s="2" t="inlineStr">
        <is>
          <t>GPA</t>
        </is>
      </c>
    </row>
    <row r="1726">
      <c r="A1726" s="2" t="n">
        <v>7</v>
      </c>
      <c r="B1726" s="2" t="n">
        <v>930</v>
      </c>
      <c r="C1726" s="2" t="inlineStr">
        <is>
          <t>SEPARACAO</t>
        </is>
      </c>
      <c r="D1726" s="2" t="n">
        <v>5904978</v>
      </c>
      <c r="E1726" s="2" t="inlineStr">
        <is>
          <t>Thiago Marcelo Elizeu</t>
        </is>
      </c>
      <c r="F1726" s="2" t="n">
        <v>579</v>
      </c>
      <c r="G1726" s="2" t="n">
        <v>7.4</v>
      </c>
      <c r="H1726" s="2" t="n">
        <v>78</v>
      </c>
      <c r="I1726" s="2" t="n">
        <v>0</v>
      </c>
      <c r="J1726" s="2" t="inlineStr">
        <is>
          <t>GPA</t>
        </is>
      </c>
    </row>
    <row r="1727">
      <c r="A1727" s="2" t="n">
        <v>7</v>
      </c>
      <c r="B1727" s="2" t="n">
        <v>930</v>
      </c>
      <c r="C1727" s="2" t="inlineStr">
        <is>
          <t>CARREGAMENTO</t>
        </is>
      </c>
      <c r="D1727" s="2" t="n">
        <v>5905486</v>
      </c>
      <c r="E1727" s="2" t="inlineStr">
        <is>
          <t>Regis Barbosa Cardoso</t>
        </is>
      </c>
      <c r="F1727" s="2" t="n">
        <v>1880</v>
      </c>
      <c r="G1727" s="2" t="n">
        <v>110.52</v>
      </c>
      <c r="H1727" s="2" t="n">
        <v>17</v>
      </c>
      <c r="I1727" s="2" t="n">
        <v>0</v>
      </c>
      <c r="J1727" s="2" t="inlineStr">
        <is>
          <t>GPA</t>
        </is>
      </c>
    </row>
    <row r="1728">
      <c r="A1728" s="2" t="n">
        <v>7</v>
      </c>
      <c r="B1728" s="2" t="n">
        <v>930</v>
      </c>
      <c r="C1728" s="2" t="inlineStr">
        <is>
          <t>SEPARACAO</t>
        </is>
      </c>
      <c r="D1728" s="2" t="n">
        <v>5906270</v>
      </c>
      <c r="E1728" s="2" t="inlineStr">
        <is>
          <t>Divino Makenguele</t>
        </is>
      </c>
      <c r="F1728" s="2" t="n">
        <v>8967</v>
      </c>
      <c r="G1728" s="2" t="n">
        <v>85.28</v>
      </c>
      <c r="H1728" s="2" t="n">
        <v>105</v>
      </c>
      <c r="I1728" s="2" t="n">
        <v>0</v>
      </c>
      <c r="J1728" s="2" t="inlineStr">
        <is>
          <t>GPA</t>
        </is>
      </c>
    </row>
    <row r="1729">
      <c r="A1729" s="2" t="n">
        <v>7</v>
      </c>
      <c r="B1729" s="2" t="n">
        <v>930</v>
      </c>
      <c r="C1729" s="2" t="inlineStr">
        <is>
          <t>SEPARACAO</t>
        </is>
      </c>
      <c r="D1729" s="2" t="n">
        <v>5906679</v>
      </c>
      <c r="E1729" s="2" t="inlineStr">
        <is>
          <t>Robson Da Silva Pereira</t>
        </is>
      </c>
      <c r="F1729" s="2" t="n">
        <v>9768</v>
      </c>
      <c r="G1729" s="2" t="n">
        <v>93.90000000000001</v>
      </c>
      <c r="H1729" s="2" t="n">
        <v>104</v>
      </c>
      <c r="I1729" s="2" t="n">
        <v>0</v>
      </c>
      <c r="J1729" s="2" t="inlineStr">
        <is>
          <t>GPA</t>
        </is>
      </c>
    </row>
    <row r="1730">
      <c r="A1730" s="2" t="n">
        <v>7</v>
      </c>
      <c r="B1730" s="2" t="n">
        <v>930</v>
      </c>
      <c r="C1730" s="2" t="inlineStr">
        <is>
          <t>CARREGAMENTO</t>
        </is>
      </c>
      <c r="D1730" s="2" t="n">
        <v>5906857</v>
      </c>
      <c r="E1730" s="2" t="inlineStr">
        <is>
          <t>Jacinto Carvalho Rodrigues</t>
        </is>
      </c>
      <c r="F1730" s="2" t="n">
        <v>250</v>
      </c>
      <c r="G1730" s="2" t="n">
        <v>13.93</v>
      </c>
      <c r="H1730" s="2" t="n">
        <v>18</v>
      </c>
      <c r="I1730" s="2" t="n">
        <v>0</v>
      </c>
      <c r="J1730" s="2" t="inlineStr">
        <is>
          <t>GPA</t>
        </is>
      </c>
    </row>
    <row r="1731">
      <c r="A1731" s="2" t="n">
        <v>7</v>
      </c>
      <c r="B1731" s="2" t="n">
        <v>930</v>
      </c>
      <c r="C1731" s="2" t="inlineStr">
        <is>
          <t>SEPARACAO</t>
        </is>
      </c>
      <c r="D1731" s="2" t="n">
        <v>5907322</v>
      </c>
      <c r="E1731" s="2" t="inlineStr">
        <is>
          <t>Rogerio Aparecido Passiani</t>
        </is>
      </c>
      <c r="F1731" s="2" t="n">
        <v>111</v>
      </c>
      <c r="G1731" s="2" t="n">
        <v>2.19</v>
      </c>
      <c r="H1731" s="2" t="n">
        <v>51</v>
      </c>
      <c r="I1731" s="2" t="n">
        <v>0</v>
      </c>
      <c r="J1731" s="2" t="inlineStr">
        <is>
          <t>GPA</t>
        </is>
      </c>
    </row>
    <row r="1732">
      <c r="A1732" s="2" t="n">
        <v>7</v>
      </c>
      <c r="B1732" s="2" t="n">
        <v>930</v>
      </c>
      <c r="C1732" s="2" t="inlineStr">
        <is>
          <t>PUXADA RECEB</t>
        </is>
      </c>
      <c r="D1732" s="2" t="n">
        <v>5908990</v>
      </c>
      <c r="E1732" s="2" t="inlineStr">
        <is>
          <t>Joilson Tavares Santos</t>
        </is>
      </c>
      <c r="F1732" s="2" t="n">
        <v>28</v>
      </c>
      <c r="G1732" s="2" t="n">
        <v>0.52</v>
      </c>
      <c r="H1732" s="2" t="n">
        <v>54</v>
      </c>
      <c r="I1732" s="2" t="n">
        <v>0</v>
      </c>
      <c r="J1732" s="2" t="inlineStr">
        <is>
          <t>GPA</t>
        </is>
      </c>
    </row>
    <row r="1733">
      <c r="A1733" s="2" t="n">
        <v>7</v>
      </c>
      <c r="B1733" s="2" t="n">
        <v>930</v>
      </c>
      <c r="C1733" s="2" t="inlineStr">
        <is>
          <t>RECEBIMENTO</t>
        </is>
      </c>
      <c r="D1733" s="2" t="n">
        <v>5908990</v>
      </c>
      <c r="E1733" s="2" t="inlineStr">
        <is>
          <t>Joilson Tavares Santos</t>
        </is>
      </c>
      <c r="F1733" s="2" t="n">
        <v>41</v>
      </c>
      <c r="G1733" s="2" t="n">
        <v>1.08</v>
      </c>
      <c r="H1733" s="2" t="n">
        <v>38</v>
      </c>
      <c r="I1733" s="2" t="n">
        <v>0</v>
      </c>
      <c r="J1733" s="2" t="inlineStr">
        <is>
          <t>GPA</t>
        </is>
      </c>
    </row>
    <row r="1734">
      <c r="A1734" s="2" t="n">
        <v>7</v>
      </c>
      <c r="B1734" s="2" t="n">
        <v>930</v>
      </c>
      <c r="C1734" s="2" t="inlineStr">
        <is>
          <t>SEPARACAO</t>
        </is>
      </c>
      <c r="D1734" s="2" t="n">
        <v>5908990</v>
      </c>
      <c r="E1734" s="2" t="inlineStr">
        <is>
          <t>Joilson Tavares Santos</t>
        </is>
      </c>
      <c r="F1734" s="2" t="n">
        <v>1033</v>
      </c>
      <c r="G1734" s="2" t="n">
        <v>9.43</v>
      </c>
      <c r="H1734" s="2" t="n">
        <v>110</v>
      </c>
      <c r="I1734" s="2" t="n">
        <v>0</v>
      </c>
      <c r="J1734" s="2" t="inlineStr">
        <is>
          <t>GPA</t>
        </is>
      </c>
    </row>
    <row r="1735">
      <c r="A1735" s="2" t="n">
        <v>7</v>
      </c>
      <c r="B1735" s="2" t="n">
        <v>930</v>
      </c>
      <c r="C1735" s="2" t="inlineStr">
        <is>
          <t>CARREGAMENTO</t>
        </is>
      </c>
      <c r="D1735" s="2" t="n">
        <v>5912679</v>
      </c>
      <c r="E1735" s="2" t="inlineStr">
        <is>
          <t>Leonardo Henrique Pereira Matco</t>
        </is>
      </c>
      <c r="F1735" s="2" t="n">
        <v>2075</v>
      </c>
      <c r="G1735" s="2" t="n">
        <v>44.8</v>
      </c>
      <c r="H1735" s="2" t="n">
        <v>46</v>
      </c>
      <c r="I1735" s="2" t="n">
        <v>0</v>
      </c>
      <c r="J1735" s="2" t="inlineStr">
        <is>
          <t>GPA</t>
        </is>
      </c>
    </row>
    <row r="1736">
      <c r="A1736" s="2" t="n">
        <v>7</v>
      </c>
      <c r="B1736" s="2" t="n">
        <v>930</v>
      </c>
      <c r="C1736" s="2" t="inlineStr">
        <is>
          <t>SEPARACAO</t>
        </is>
      </c>
      <c r="D1736" s="2" t="n">
        <v>5912679</v>
      </c>
      <c r="E1736" s="2" t="inlineStr">
        <is>
          <t>Leonardo Henrique Pereira Matco</t>
        </is>
      </c>
      <c r="F1736" s="2" t="n">
        <v>311</v>
      </c>
      <c r="G1736" s="2" t="n">
        <v>4.86</v>
      </c>
      <c r="H1736" s="2" t="n">
        <v>64</v>
      </c>
      <c r="I1736" s="2" t="n">
        <v>0</v>
      </c>
      <c r="J1736" s="2" t="inlineStr">
        <is>
          <t>GPA</t>
        </is>
      </c>
    </row>
    <row r="1737">
      <c r="A1737" s="2" t="n">
        <v>7</v>
      </c>
      <c r="B1737" s="2" t="n">
        <v>930</v>
      </c>
      <c r="C1737" s="2" t="inlineStr">
        <is>
          <t>CARREGAMENTO</t>
        </is>
      </c>
      <c r="D1737" s="2" t="n">
        <v>5920230</v>
      </c>
      <c r="E1737" s="2" t="inlineStr">
        <is>
          <t>Tochukwu Kingsley Ezirionye</t>
        </is>
      </c>
      <c r="F1737" s="2" t="n">
        <v>568</v>
      </c>
      <c r="G1737" s="2" t="n">
        <v>11.05</v>
      </c>
      <c r="H1737" s="2" t="n">
        <v>51</v>
      </c>
      <c r="I1737" s="2" t="n">
        <v>0</v>
      </c>
      <c r="J1737" s="2" t="inlineStr">
        <is>
          <t>GPA</t>
        </is>
      </c>
    </row>
    <row r="1738">
      <c r="A1738" s="2" t="n">
        <v>7</v>
      </c>
      <c r="B1738" s="2" t="n">
        <v>930</v>
      </c>
      <c r="C1738" s="2" t="inlineStr">
        <is>
          <t>SEPARACAO</t>
        </is>
      </c>
      <c r="D1738" s="2" t="n">
        <v>5920230</v>
      </c>
      <c r="E1738" s="2" t="inlineStr">
        <is>
          <t>Tochukwu Kingsley Ezirionye</t>
        </is>
      </c>
      <c r="F1738" s="2" t="n">
        <v>68</v>
      </c>
      <c r="G1738" s="2" t="n">
        <v>0.53</v>
      </c>
      <c r="H1738" s="2" t="n">
        <v>128</v>
      </c>
      <c r="I1738" s="2" t="n">
        <v>0</v>
      </c>
      <c r="J1738" s="2" t="inlineStr">
        <is>
          <t>GPA</t>
        </is>
      </c>
    </row>
    <row r="1739">
      <c r="A1739" s="2" t="n">
        <v>7</v>
      </c>
      <c r="B1739" s="2" t="n">
        <v>930</v>
      </c>
      <c r="C1739" s="2" t="inlineStr">
        <is>
          <t>CARREGAMENTO</t>
        </is>
      </c>
      <c r="D1739" s="2" t="n">
        <v>5923115</v>
      </c>
      <c r="E1739" s="2" t="inlineStr">
        <is>
          <t>Chimezie Thaddeus Okpaleke</t>
        </is>
      </c>
      <c r="F1739" s="2" t="n">
        <v>26</v>
      </c>
      <c r="G1739" s="2" t="n">
        <v>1.97</v>
      </c>
      <c r="H1739" s="2" t="n">
        <v>13</v>
      </c>
      <c r="I1739" s="2" t="n">
        <v>0</v>
      </c>
      <c r="J1739" s="2" t="inlineStr">
        <is>
          <t>GPA</t>
        </is>
      </c>
    </row>
    <row r="1740">
      <c r="A1740" s="2" t="n">
        <v>7</v>
      </c>
      <c r="B1740" s="2" t="n">
        <v>930</v>
      </c>
      <c r="C1740" s="2" t="inlineStr">
        <is>
          <t>SEPARACAO</t>
        </is>
      </c>
      <c r="D1740" s="2" t="n">
        <v>5923115</v>
      </c>
      <c r="E1740" s="2" t="inlineStr">
        <is>
          <t>Chimezie Thaddeus Okpaleke</t>
        </is>
      </c>
      <c r="F1740" s="2" t="n">
        <v>3491</v>
      </c>
      <c r="G1740" s="2" t="n">
        <v>55.11</v>
      </c>
      <c r="H1740" s="2" t="n">
        <v>63</v>
      </c>
      <c r="I1740" s="2" t="n">
        <v>0</v>
      </c>
      <c r="J1740" s="2" t="inlineStr">
        <is>
          <t>GPA</t>
        </is>
      </c>
    </row>
    <row r="1741">
      <c r="A1741" s="2" t="n">
        <v>7</v>
      </c>
      <c r="B1741" s="2" t="n">
        <v>930</v>
      </c>
      <c r="C1741" s="2" t="inlineStr">
        <is>
          <t>CARREGAMENTO</t>
        </is>
      </c>
      <c r="D1741" s="2" t="n">
        <v>5923689</v>
      </c>
      <c r="E1741" s="2" t="inlineStr">
        <is>
          <t>Gabriel Pereira De Sousa</t>
        </is>
      </c>
      <c r="F1741" s="2" t="n">
        <v>1698</v>
      </c>
      <c r="G1741" s="2" t="n">
        <v>46.1</v>
      </c>
      <c r="H1741" s="2" t="n">
        <v>37</v>
      </c>
      <c r="I1741" s="2" t="n">
        <v>0</v>
      </c>
      <c r="J1741" s="2" t="inlineStr">
        <is>
          <t>GPA</t>
        </is>
      </c>
    </row>
    <row r="1742">
      <c r="A1742" s="2" t="n">
        <v>7</v>
      </c>
      <c r="B1742" s="2" t="n">
        <v>930</v>
      </c>
      <c r="C1742" s="2" t="inlineStr">
        <is>
          <t>SEPARACAO</t>
        </is>
      </c>
      <c r="D1742" s="2" t="n">
        <v>5923689</v>
      </c>
      <c r="E1742" s="2" t="inlineStr">
        <is>
          <t>Gabriel Pereira De Sousa</t>
        </is>
      </c>
      <c r="F1742" s="2" t="n">
        <v>996</v>
      </c>
      <c r="G1742" s="2" t="n">
        <v>12.6</v>
      </c>
      <c r="H1742" s="2" t="n">
        <v>79</v>
      </c>
      <c r="I1742" s="2" t="n">
        <v>0</v>
      </c>
      <c r="J1742" s="2" t="inlineStr">
        <is>
          <t>GPA</t>
        </is>
      </c>
    </row>
    <row r="1743">
      <c r="A1743" s="2" t="n">
        <v>7</v>
      </c>
      <c r="B1743" s="2" t="n">
        <v>930</v>
      </c>
      <c r="C1743" s="2" t="inlineStr">
        <is>
          <t>CARREGAMENTO</t>
        </is>
      </c>
      <c r="D1743" s="2" t="n">
        <v>5924367</v>
      </c>
      <c r="E1743" s="2" t="inlineStr">
        <is>
          <t>Ricardo Bangala Sita Bula</t>
        </is>
      </c>
      <c r="F1743" s="2" t="n">
        <v>327</v>
      </c>
      <c r="G1743" s="2" t="n">
        <v>26.78</v>
      </c>
      <c r="H1743" s="2" t="n">
        <v>12</v>
      </c>
      <c r="I1743" s="2" t="n">
        <v>0</v>
      </c>
      <c r="J1743" s="2" t="inlineStr">
        <is>
          <t>GPA</t>
        </is>
      </c>
    </row>
    <row r="1744">
      <c r="A1744" s="2" t="n">
        <v>7</v>
      </c>
      <c r="B1744" s="2" t="n">
        <v>930</v>
      </c>
      <c r="C1744" s="2" t="inlineStr">
        <is>
          <t>SEPARACAO</t>
        </is>
      </c>
      <c r="D1744" s="2" t="n">
        <v>5924367</v>
      </c>
      <c r="E1744" s="2" t="inlineStr">
        <is>
          <t>Ricardo Bangala Sita Bula</t>
        </is>
      </c>
      <c r="F1744" s="2" t="n">
        <v>1263</v>
      </c>
      <c r="G1744" s="2" t="n">
        <v>32.46</v>
      </c>
      <c r="H1744" s="2" t="n">
        <v>39</v>
      </c>
      <c r="I1744" s="2" t="n">
        <v>0</v>
      </c>
      <c r="J1744" s="2" t="inlineStr">
        <is>
          <t>GPA</t>
        </is>
      </c>
    </row>
    <row r="1745">
      <c r="A1745" s="2" t="n">
        <v>7</v>
      </c>
      <c r="B1745" s="2" t="n">
        <v>930</v>
      </c>
      <c r="C1745" s="2" t="inlineStr">
        <is>
          <t>CARREGAMENTO</t>
        </is>
      </c>
      <c r="D1745" s="2" t="n">
        <v>5927676</v>
      </c>
      <c r="E1745" s="2" t="inlineStr">
        <is>
          <t>Julio Cesar Matos Magalhaes</t>
        </is>
      </c>
      <c r="F1745" s="2" t="n">
        <v>594</v>
      </c>
      <c r="G1745" s="2" t="n">
        <v>48.46</v>
      </c>
      <c r="H1745" s="2" t="n">
        <v>12</v>
      </c>
      <c r="I1745" s="2" t="n">
        <v>0</v>
      </c>
      <c r="J1745" s="2" t="inlineStr">
        <is>
          <t>GPA</t>
        </is>
      </c>
    </row>
    <row r="1746">
      <c r="A1746" s="2" t="n">
        <v>7</v>
      </c>
      <c r="B1746" s="2" t="n">
        <v>930</v>
      </c>
      <c r="C1746" s="2" t="inlineStr">
        <is>
          <t>SEPARACAO</t>
        </is>
      </c>
      <c r="D1746" s="2" t="n">
        <v>5927676</v>
      </c>
      <c r="E1746" s="2" t="inlineStr">
        <is>
          <t>Julio Cesar Matos Magalhaes</t>
        </is>
      </c>
      <c r="F1746" s="2" t="n">
        <v>35</v>
      </c>
      <c r="G1746" s="2" t="n">
        <v>0.06</v>
      </c>
      <c r="H1746" s="2" t="n">
        <v>583</v>
      </c>
      <c r="I1746" s="2" t="n">
        <v>0</v>
      </c>
      <c r="J1746" s="2" t="inlineStr">
        <is>
          <t>GPA</t>
        </is>
      </c>
    </row>
    <row r="1747">
      <c r="A1747" s="2" t="n">
        <v>7</v>
      </c>
      <c r="B1747" s="2" t="n">
        <v>930</v>
      </c>
      <c r="C1747" s="2" t="inlineStr">
        <is>
          <t>SEPARACAO</t>
        </is>
      </c>
      <c r="D1747" s="2" t="n">
        <v>5933048</v>
      </c>
      <c r="E1747" s="2" t="inlineStr">
        <is>
          <t>Pedro Luiz Cassiano De Campos</t>
        </is>
      </c>
      <c r="F1747" s="2" t="n">
        <v>4224</v>
      </c>
      <c r="G1747" s="2" t="n">
        <v>65.86</v>
      </c>
      <c r="H1747" s="2" t="n">
        <v>64</v>
      </c>
      <c r="I1747" s="2" t="n">
        <v>0</v>
      </c>
      <c r="J1747" s="2" t="inlineStr">
        <is>
          <t>GPA</t>
        </is>
      </c>
    </row>
    <row r="1748">
      <c r="A1748" s="2" t="n">
        <v>7</v>
      </c>
      <c r="B1748" s="2" t="n">
        <v>930</v>
      </c>
      <c r="C1748" s="2" t="inlineStr">
        <is>
          <t>SEPARACAO</t>
        </is>
      </c>
      <c r="D1748" s="2" t="n">
        <v>5937175</v>
      </c>
      <c r="E1748" s="2" t="inlineStr">
        <is>
          <t>Christopher Kumah Korodo</t>
        </is>
      </c>
      <c r="F1748" s="2" t="n">
        <v>5629</v>
      </c>
      <c r="G1748" s="2" t="n">
        <v>74.75</v>
      </c>
      <c r="H1748" s="2" t="n">
        <v>75</v>
      </c>
      <c r="I1748" s="2" t="n">
        <v>0</v>
      </c>
      <c r="J1748" s="2" t="inlineStr">
        <is>
          <t>GPA</t>
        </is>
      </c>
    </row>
    <row r="1749">
      <c r="A1749" s="2" t="n">
        <v>7</v>
      </c>
      <c r="B1749" s="2" t="n">
        <v>930</v>
      </c>
      <c r="C1749" s="2" t="inlineStr">
        <is>
          <t>CARREGAMENTO</t>
        </is>
      </c>
      <c r="D1749" s="2" t="n">
        <v>5940834</v>
      </c>
      <c r="E1749" s="2" t="inlineStr">
        <is>
          <t>Joseph Chinonso Ndubuisi</t>
        </is>
      </c>
      <c r="F1749" s="2" t="n">
        <v>1526</v>
      </c>
      <c r="G1749" s="2" t="n">
        <v>21.16</v>
      </c>
      <c r="H1749" s="2" t="n">
        <v>72</v>
      </c>
      <c r="I1749" s="2" t="n">
        <v>0</v>
      </c>
      <c r="J1749" s="2" t="inlineStr">
        <is>
          <t>GPA</t>
        </is>
      </c>
    </row>
    <row r="1750">
      <c r="A1750" s="2" t="n">
        <v>7</v>
      </c>
      <c r="B1750" s="2" t="n">
        <v>930</v>
      </c>
      <c r="C1750" s="2" t="inlineStr">
        <is>
          <t>SEPARACAO</t>
        </is>
      </c>
      <c r="D1750" s="2" t="n">
        <v>5940834</v>
      </c>
      <c r="E1750" s="2" t="inlineStr">
        <is>
          <t>Joseph Chinonso Ndubuisi</t>
        </is>
      </c>
      <c r="F1750" s="2" t="n">
        <v>21</v>
      </c>
      <c r="G1750" s="2" t="n">
        <v>0.45</v>
      </c>
      <c r="H1750" s="2" t="n">
        <v>47</v>
      </c>
      <c r="I1750" s="2" t="n">
        <v>0</v>
      </c>
      <c r="J1750" s="2" t="inlineStr">
        <is>
          <t>GPA</t>
        </is>
      </c>
    </row>
    <row r="1751">
      <c r="A1751" s="2" t="n">
        <v>7</v>
      </c>
      <c r="B1751" s="2" t="n">
        <v>930</v>
      </c>
      <c r="C1751" s="2" t="inlineStr">
        <is>
          <t>CARREGAMENTO</t>
        </is>
      </c>
      <c r="D1751" s="2" t="n">
        <v>5946484</v>
      </c>
      <c r="E1751" s="2" t="inlineStr">
        <is>
          <t>Pablo Henrique Da Silva</t>
        </is>
      </c>
      <c r="F1751" s="2" t="n">
        <v>2074</v>
      </c>
      <c r="G1751" s="2" t="n">
        <v>31.55</v>
      </c>
      <c r="H1751" s="2" t="n">
        <v>66</v>
      </c>
      <c r="I1751" s="2" t="n">
        <v>0</v>
      </c>
      <c r="J1751" s="2" t="inlineStr">
        <is>
          <t>GPA</t>
        </is>
      </c>
    </row>
    <row r="1752">
      <c r="A1752" s="2" t="n">
        <v>7</v>
      </c>
      <c r="B1752" s="2" t="n">
        <v>930</v>
      </c>
      <c r="C1752" s="2" t="inlineStr">
        <is>
          <t>SEPARACAO</t>
        </is>
      </c>
      <c r="D1752" s="2" t="n">
        <v>5946484</v>
      </c>
      <c r="E1752" s="2" t="inlineStr">
        <is>
          <t>Pablo Henrique Da Silva</t>
        </is>
      </c>
      <c r="F1752" s="2" t="n">
        <v>513</v>
      </c>
      <c r="G1752" s="2" t="n">
        <v>5.68</v>
      </c>
      <c r="H1752" s="2" t="n">
        <v>90</v>
      </c>
      <c r="I1752" s="2" t="n">
        <v>0</v>
      </c>
      <c r="J1752" s="2" t="inlineStr">
        <is>
          <t>GPA</t>
        </is>
      </c>
    </row>
    <row r="1753">
      <c r="A1753" s="2" t="n">
        <v>7</v>
      </c>
      <c r="B1753" s="2" t="n">
        <v>930</v>
      </c>
      <c r="C1753" s="2" t="inlineStr">
        <is>
          <t>SEPARACAO</t>
        </is>
      </c>
      <c r="D1753" s="2" t="n">
        <v>5951542</v>
      </c>
      <c r="E1753" s="2" t="inlineStr">
        <is>
          <t>Rogeiro Nzolameso Ferraz</t>
        </is>
      </c>
      <c r="F1753" s="2" t="n">
        <v>14084</v>
      </c>
      <c r="G1753" s="2" t="n">
        <v>115.87</v>
      </c>
      <c r="H1753" s="2" t="n">
        <v>122</v>
      </c>
      <c r="I1753" s="2" t="n">
        <v>0</v>
      </c>
      <c r="J1753" s="2" t="inlineStr">
        <is>
          <t>GPA</t>
        </is>
      </c>
    </row>
    <row r="1754">
      <c r="A1754" s="2" t="n">
        <v>7</v>
      </c>
      <c r="B1754" s="2" t="n">
        <v>930</v>
      </c>
      <c r="C1754" s="2" t="inlineStr">
        <is>
          <t>SEPARACAO</t>
        </is>
      </c>
      <c r="D1754" s="2" t="n">
        <v>5953626</v>
      </c>
      <c r="E1754" s="2" t="inlineStr">
        <is>
          <t>Luan Nogueira De Souza</t>
        </is>
      </c>
      <c r="F1754" s="2" t="n">
        <v>9394</v>
      </c>
      <c r="G1754" s="2" t="n">
        <v>130.56</v>
      </c>
      <c r="H1754" s="2" t="n">
        <v>72</v>
      </c>
      <c r="I1754" s="2" t="n">
        <v>0</v>
      </c>
      <c r="J1754" s="2" t="inlineStr">
        <is>
          <t>GPA</t>
        </is>
      </c>
    </row>
    <row r="1755">
      <c r="A1755" s="2" t="n">
        <v>7</v>
      </c>
      <c r="B1755" s="2" t="n">
        <v>930</v>
      </c>
      <c r="C1755" s="2" t="inlineStr">
        <is>
          <t>CARREGAMENTO</t>
        </is>
      </c>
      <c r="D1755" s="2" t="n">
        <v>5959128</v>
      </c>
      <c r="E1755" s="2" t="inlineStr">
        <is>
          <t>Fernando Miguel Da Conceicao</t>
        </is>
      </c>
      <c r="F1755" s="2" t="n">
        <v>45</v>
      </c>
      <c r="G1755" s="2" t="n">
        <v>2.82</v>
      </c>
      <c r="H1755" s="2" t="n">
        <v>16</v>
      </c>
      <c r="I1755" s="2" t="n">
        <v>0</v>
      </c>
      <c r="J1755" s="2" t="inlineStr">
        <is>
          <t>GPA</t>
        </is>
      </c>
    </row>
    <row r="1756">
      <c r="A1756" s="2" t="n">
        <v>7</v>
      </c>
      <c r="B1756" s="2" t="n">
        <v>930</v>
      </c>
      <c r="C1756" s="2" t="inlineStr">
        <is>
          <t>SEPARACAO</t>
        </is>
      </c>
      <c r="D1756" s="2" t="n">
        <v>5959128</v>
      </c>
      <c r="E1756" s="2" t="inlineStr">
        <is>
          <t>Fernando Miguel Da Conceicao</t>
        </is>
      </c>
      <c r="F1756" s="2" t="n">
        <v>8479</v>
      </c>
      <c r="G1756" s="2" t="n">
        <v>77.59999999999999</v>
      </c>
      <c r="H1756" s="2" t="n">
        <v>109</v>
      </c>
      <c r="I1756" s="2" t="n">
        <v>0</v>
      </c>
      <c r="J1756" s="2" t="inlineStr">
        <is>
          <t>GPA</t>
        </is>
      </c>
    </row>
    <row r="1757">
      <c r="A1757" s="2" t="n">
        <v>7</v>
      </c>
      <c r="B1757" s="2" t="n">
        <v>930</v>
      </c>
      <c r="C1757" s="2" t="inlineStr">
        <is>
          <t>SEPARACAO</t>
        </is>
      </c>
      <c r="D1757" s="2" t="n">
        <v>5960282</v>
      </c>
      <c r="E1757" s="2" t="inlineStr">
        <is>
          <t>Eduardo Lima Moreira</t>
        </is>
      </c>
      <c r="F1757" s="2" t="n">
        <v>10812</v>
      </c>
      <c r="G1757" s="2" t="n">
        <v>111.81</v>
      </c>
      <c r="H1757" s="2" t="n">
        <v>97</v>
      </c>
      <c r="I1757" s="2" t="n">
        <v>0</v>
      </c>
      <c r="J1757" s="2" t="inlineStr">
        <is>
          <t>GPA</t>
        </is>
      </c>
    </row>
    <row r="1758">
      <c r="A1758" s="2" t="n">
        <v>7</v>
      </c>
      <c r="B1758" s="2" t="n">
        <v>930</v>
      </c>
      <c r="C1758" s="2" t="inlineStr">
        <is>
          <t>SEPARACAO</t>
        </is>
      </c>
      <c r="D1758" s="2" t="n">
        <v>5961556</v>
      </c>
      <c r="E1758" s="2" t="inlineStr">
        <is>
          <t>Guilherme Amorim Souza</t>
        </is>
      </c>
      <c r="F1758" s="2" t="n">
        <v>25</v>
      </c>
      <c r="G1758" s="2" t="n">
        <v>0.6</v>
      </c>
      <c r="H1758" s="2" t="n">
        <v>42</v>
      </c>
      <c r="I1758" s="2" t="n">
        <v>0</v>
      </c>
      <c r="J1758" s="2" t="inlineStr">
        <is>
          <t>GPA</t>
        </is>
      </c>
    </row>
    <row r="1759">
      <c r="A1759" s="2" t="n">
        <v>7</v>
      </c>
      <c r="B1759" s="2" t="n">
        <v>930</v>
      </c>
      <c r="C1759" s="2" t="inlineStr">
        <is>
          <t>SEPARACAO</t>
        </is>
      </c>
      <c r="D1759" s="2" t="n">
        <v>5962145</v>
      </c>
      <c r="E1759" s="2" t="inlineStr">
        <is>
          <t>Matadi Kuama Martins</t>
        </is>
      </c>
      <c r="F1759" s="2" t="n">
        <v>9316</v>
      </c>
      <c r="G1759" s="2" t="n">
        <v>91.45999999999999</v>
      </c>
      <c r="H1759" s="2" t="n">
        <v>102</v>
      </c>
      <c r="I1759" s="2" t="n">
        <v>0</v>
      </c>
      <c r="J1759" s="2" t="inlineStr">
        <is>
          <t>GPA</t>
        </is>
      </c>
    </row>
    <row r="1760">
      <c r="A1760" s="2" t="n">
        <v>7</v>
      </c>
      <c r="B1760" s="2" t="n">
        <v>930</v>
      </c>
      <c r="C1760" s="2" t="inlineStr">
        <is>
          <t>PUXADA RECEB</t>
        </is>
      </c>
      <c r="D1760" s="2" t="n">
        <v>596382</v>
      </c>
      <c r="E1760" s="2" t="inlineStr">
        <is>
          <t>LUIZ MOAB DA SILVA</t>
        </is>
      </c>
      <c r="F1760" s="2" t="n">
        <v>356</v>
      </c>
      <c r="G1760" s="2" t="n">
        <v>8.82</v>
      </c>
      <c r="H1760" s="2" t="n">
        <v>40</v>
      </c>
      <c r="I1760" s="2" t="n">
        <v>0</v>
      </c>
      <c r="J1760" s="2" t="inlineStr">
        <is>
          <t>GPA</t>
        </is>
      </c>
    </row>
    <row r="1761">
      <c r="A1761" s="2" t="n">
        <v>7</v>
      </c>
      <c r="B1761" s="2" t="n">
        <v>930</v>
      </c>
      <c r="C1761" s="2" t="inlineStr">
        <is>
          <t>RECEBIMENTO</t>
        </is>
      </c>
      <c r="D1761" s="2" t="n">
        <v>596382</v>
      </c>
      <c r="E1761" s="2" t="inlineStr">
        <is>
          <t>LUIZ MOAB DA SILVA</t>
        </is>
      </c>
      <c r="F1761" s="2" t="n">
        <v>795</v>
      </c>
      <c r="G1761" s="2" t="n">
        <v>46.33</v>
      </c>
      <c r="H1761" s="2" t="n">
        <v>17</v>
      </c>
      <c r="I1761" s="2" t="n">
        <v>0</v>
      </c>
      <c r="J1761" s="2" t="inlineStr">
        <is>
          <t>GPA</t>
        </is>
      </c>
    </row>
    <row r="1762">
      <c r="A1762" s="2" t="n">
        <v>7</v>
      </c>
      <c r="B1762" s="2" t="n">
        <v>930</v>
      </c>
      <c r="C1762" s="2" t="inlineStr">
        <is>
          <t>SEPARACAO</t>
        </is>
      </c>
      <c r="D1762" s="2" t="n">
        <v>5964490</v>
      </c>
      <c r="E1762" s="2" t="inlineStr">
        <is>
          <t>David Meneses Da Silva</t>
        </is>
      </c>
      <c r="F1762" s="2" t="n">
        <v>5</v>
      </c>
      <c r="G1762" s="2" t="n">
        <v>0.03</v>
      </c>
      <c r="H1762" s="2" t="n">
        <v>167</v>
      </c>
      <c r="I1762" s="2" t="n">
        <v>0</v>
      </c>
      <c r="J1762" s="2" t="inlineStr">
        <is>
          <t>GPA</t>
        </is>
      </c>
    </row>
    <row r="1763">
      <c r="A1763" s="2" t="n">
        <v>7</v>
      </c>
      <c r="B1763" s="2" t="n">
        <v>930</v>
      </c>
      <c r="C1763" s="2" t="inlineStr">
        <is>
          <t>SEPARACAO</t>
        </is>
      </c>
      <c r="D1763" s="2" t="n">
        <v>5964806</v>
      </c>
      <c r="E1763" s="2" t="inlineStr">
        <is>
          <t>Marcio Oliveira Dos Santos</t>
        </is>
      </c>
      <c r="F1763" s="2" t="n">
        <v>3834</v>
      </c>
      <c r="G1763" s="2" t="n">
        <v>72.78</v>
      </c>
      <c r="H1763" s="2" t="n">
        <v>53</v>
      </c>
      <c r="I1763" s="2" t="n">
        <v>0</v>
      </c>
      <c r="J1763" s="2" t="inlineStr">
        <is>
          <t>GPA</t>
        </is>
      </c>
    </row>
    <row r="1764">
      <c r="A1764" s="2" t="n">
        <v>7</v>
      </c>
      <c r="B1764" s="2" t="n">
        <v>930</v>
      </c>
      <c r="C1764" s="2" t="inlineStr">
        <is>
          <t>SEPARACAO</t>
        </is>
      </c>
      <c r="D1764" s="2" t="n">
        <v>5965071</v>
      </c>
      <c r="E1764" s="2" t="inlineStr">
        <is>
          <t>Joao Victor Salazar Da Silva</t>
        </is>
      </c>
      <c r="F1764" s="2" t="n">
        <v>7573</v>
      </c>
      <c r="G1764" s="2" t="n">
        <v>96.45999999999999</v>
      </c>
      <c r="H1764" s="2" t="n">
        <v>79</v>
      </c>
      <c r="I1764" s="2" t="n">
        <v>0</v>
      </c>
      <c r="J1764" s="2" t="inlineStr">
        <is>
          <t>GPA</t>
        </is>
      </c>
    </row>
    <row r="1765">
      <c r="A1765" s="2" t="n">
        <v>7</v>
      </c>
      <c r="B1765" s="2" t="n">
        <v>930</v>
      </c>
      <c r="C1765" s="2" t="inlineStr">
        <is>
          <t>SEPARACAO</t>
        </is>
      </c>
      <c r="D1765" s="2" t="n">
        <v>5965659</v>
      </c>
      <c r="E1765" s="2" t="inlineStr">
        <is>
          <t>Carlos Alexandre Fonseca Sodre</t>
        </is>
      </c>
      <c r="F1765" s="2" t="n">
        <v>2220</v>
      </c>
      <c r="G1765" s="2" t="n">
        <v>34.55</v>
      </c>
      <c r="H1765" s="2" t="n">
        <v>64</v>
      </c>
      <c r="I1765" s="2" t="n">
        <v>0</v>
      </c>
      <c r="J1765" s="2" t="inlineStr">
        <is>
          <t>GPA</t>
        </is>
      </c>
    </row>
    <row r="1766">
      <c r="A1766" s="2" t="n">
        <v>7</v>
      </c>
      <c r="B1766" s="2" t="n">
        <v>930</v>
      </c>
      <c r="C1766" s="2" t="inlineStr">
        <is>
          <t>SEPARACAO</t>
        </is>
      </c>
      <c r="D1766" s="2" t="n">
        <v>5966930</v>
      </c>
      <c r="E1766" s="2" t="inlineStr">
        <is>
          <t>Joao Roberto Avelino Filho</t>
        </is>
      </c>
      <c r="F1766" s="2" t="n">
        <v>8448</v>
      </c>
      <c r="G1766" s="2" t="n">
        <v>112.56</v>
      </c>
      <c r="H1766" s="2" t="n">
        <v>75</v>
      </c>
      <c r="I1766" s="2" t="n">
        <v>0</v>
      </c>
      <c r="J1766" s="2" t="inlineStr">
        <is>
          <t>GPA</t>
        </is>
      </c>
    </row>
    <row r="1767">
      <c r="A1767" s="2" t="n">
        <v>7</v>
      </c>
      <c r="B1767" s="2" t="n">
        <v>930</v>
      </c>
      <c r="C1767" s="2" t="inlineStr">
        <is>
          <t>SEPARACAO</t>
        </is>
      </c>
      <c r="D1767" s="2" t="n">
        <v>5968100</v>
      </c>
      <c r="E1767" s="2" t="inlineStr">
        <is>
          <t>Fernando Oliveira Martins</t>
        </is>
      </c>
      <c r="F1767" s="2" t="n">
        <v>2150</v>
      </c>
      <c r="G1767" s="2" t="n">
        <v>42.82</v>
      </c>
      <c r="H1767" s="2" t="n">
        <v>50</v>
      </c>
      <c r="I1767" s="2" t="n">
        <v>0</v>
      </c>
      <c r="J1767" s="2" t="inlineStr">
        <is>
          <t>GPA</t>
        </is>
      </c>
    </row>
    <row r="1768">
      <c r="A1768" s="2" t="n">
        <v>7</v>
      </c>
      <c r="B1768" s="2" t="n">
        <v>930</v>
      </c>
      <c r="C1768" s="2" t="inlineStr">
        <is>
          <t>SEPARACAO</t>
        </is>
      </c>
      <c r="D1768" s="2" t="n">
        <v>5969425</v>
      </c>
      <c r="E1768" s="2" t="inlineStr">
        <is>
          <t>Victor Henrique Santos Rossati</t>
        </is>
      </c>
      <c r="F1768" s="2" t="n">
        <v>2608</v>
      </c>
      <c r="G1768" s="2" t="n">
        <v>35.19</v>
      </c>
      <c r="H1768" s="2" t="n">
        <v>74</v>
      </c>
      <c r="I1768" s="2" t="n">
        <v>0</v>
      </c>
      <c r="J1768" s="2" t="inlineStr">
        <is>
          <t>GPA</t>
        </is>
      </c>
    </row>
    <row r="1769">
      <c r="A1769" s="2" t="n">
        <v>7</v>
      </c>
      <c r="B1769" s="2" t="n">
        <v>930</v>
      </c>
      <c r="C1769" s="2" t="inlineStr">
        <is>
          <t>CARREGAMENTO</t>
        </is>
      </c>
      <c r="D1769" s="2" t="n">
        <v>5970164</v>
      </c>
      <c r="E1769" s="2" t="inlineStr">
        <is>
          <t>Johnatan Rudrigues Dionizio</t>
        </is>
      </c>
      <c r="F1769" s="2" t="n">
        <v>20</v>
      </c>
      <c r="G1769" s="2" t="n">
        <v>0.04</v>
      </c>
      <c r="H1769" s="2" t="n">
        <v>500</v>
      </c>
      <c r="I1769" s="2" t="n">
        <v>0</v>
      </c>
      <c r="J1769" s="2" t="inlineStr">
        <is>
          <t>GPA</t>
        </is>
      </c>
    </row>
    <row r="1770">
      <c r="A1770" s="2" t="n">
        <v>7</v>
      </c>
      <c r="B1770" s="2" t="n">
        <v>930</v>
      </c>
      <c r="C1770" s="2" t="inlineStr">
        <is>
          <t>SEPARACAO</t>
        </is>
      </c>
      <c r="D1770" s="2" t="n">
        <v>5970202</v>
      </c>
      <c r="E1770" s="2" t="inlineStr">
        <is>
          <t>Lucas Lopes Da Silva</t>
        </is>
      </c>
      <c r="F1770" s="2" t="n">
        <v>6628</v>
      </c>
      <c r="G1770" s="2" t="n">
        <v>59.29</v>
      </c>
      <c r="H1770" s="2" t="n">
        <v>112</v>
      </c>
      <c r="I1770" s="2" t="n">
        <v>0</v>
      </c>
      <c r="J1770" s="2" t="inlineStr">
        <is>
          <t>GPA</t>
        </is>
      </c>
    </row>
    <row r="1771">
      <c r="A1771" s="2" t="n">
        <v>7</v>
      </c>
      <c r="B1771" s="2" t="n">
        <v>930</v>
      </c>
      <c r="C1771" s="2" t="inlineStr">
        <is>
          <t>SEPARACAO</t>
        </is>
      </c>
      <c r="D1771" s="2" t="n">
        <v>5970652</v>
      </c>
      <c r="E1771" s="2" t="inlineStr">
        <is>
          <t>Danilo Cunha Moraes</t>
        </is>
      </c>
      <c r="F1771" s="2" t="n">
        <v>6529</v>
      </c>
      <c r="G1771" s="2" t="n">
        <v>85.18000000000001</v>
      </c>
      <c r="H1771" s="2" t="n">
        <v>77</v>
      </c>
      <c r="I1771" s="2" t="n">
        <v>0</v>
      </c>
      <c r="J1771" s="2" t="inlineStr">
        <is>
          <t>GPA</t>
        </is>
      </c>
    </row>
    <row r="1772">
      <c r="A1772" s="2" t="n">
        <v>7</v>
      </c>
      <c r="B1772" s="2" t="n">
        <v>930</v>
      </c>
      <c r="C1772" s="2" t="inlineStr">
        <is>
          <t>SEPARACAO</t>
        </is>
      </c>
      <c r="D1772" s="2" t="n">
        <v>5971977</v>
      </c>
      <c r="E1772" s="2" t="inlineStr">
        <is>
          <t>Douglas De Oliveira Marques</t>
        </is>
      </c>
      <c r="F1772" s="2" t="n">
        <v>5245</v>
      </c>
      <c r="G1772" s="2" t="n">
        <v>79.38</v>
      </c>
      <c r="H1772" s="2" t="n">
        <v>66</v>
      </c>
      <c r="I1772" s="2" t="n">
        <v>0</v>
      </c>
      <c r="J1772" s="2" t="inlineStr">
        <is>
          <t>GPA</t>
        </is>
      </c>
    </row>
    <row r="1773">
      <c r="A1773" s="2" t="n">
        <v>7</v>
      </c>
      <c r="B1773" s="2" t="n">
        <v>930</v>
      </c>
      <c r="C1773" s="2" t="inlineStr">
        <is>
          <t>SEPARACAO</t>
        </is>
      </c>
      <c r="D1773" s="2" t="n">
        <v>5972272</v>
      </c>
      <c r="E1773" s="2" t="inlineStr">
        <is>
          <t>Alex Dourado Santos</t>
        </is>
      </c>
      <c r="F1773" s="2" t="n">
        <v>1162</v>
      </c>
      <c r="G1773" s="2" t="n">
        <v>13.92</v>
      </c>
      <c r="H1773" s="2" t="n">
        <v>83</v>
      </c>
      <c r="I1773" s="2" t="n">
        <v>0</v>
      </c>
      <c r="J1773" s="2" t="inlineStr">
        <is>
          <t>GPA</t>
        </is>
      </c>
    </row>
    <row r="1774">
      <c r="A1774" s="2" t="n">
        <v>7</v>
      </c>
      <c r="B1774" s="2" t="n">
        <v>930</v>
      </c>
      <c r="C1774" s="2" t="inlineStr">
        <is>
          <t>SEPARACAO</t>
        </is>
      </c>
      <c r="D1774" s="2" t="n">
        <v>5975875</v>
      </c>
      <c r="E1774" s="2" t="inlineStr">
        <is>
          <t>Rahell Freire Silva</t>
        </is>
      </c>
      <c r="F1774" s="2" t="n">
        <v>8728</v>
      </c>
      <c r="G1774" s="2" t="n">
        <v>115.28</v>
      </c>
      <c r="H1774" s="2" t="n">
        <v>76</v>
      </c>
      <c r="I1774" s="2" t="n">
        <v>0</v>
      </c>
      <c r="J1774" s="2" t="inlineStr">
        <is>
          <t>GPA</t>
        </is>
      </c>
    </row>
    <row r="1775">
      <c r="A1775" s="2" t="n">
        <v>7</v>
      </c>
      <c r="B1775" s="2" t="n">
        <v>930</v>
      </c>
      <c r="C1775" s="2" t="inlineStr">
        <is>
          <t>CARREGAMENTO</t>
        </is>
      </c>
      <c r="D1775" s="2" t="n">
        <v>5977088</v>
      </c>
      <c r="E1775" s="2" t="inlineStr">
        <is>
          <t>Laysa Katlyn Bezerra Santos</t>
        </is>
      </c>
      <c r="F1775" s="2" t="n">
        <v>1016</v>
      </c>
      <c r="G1775" s="2" t="n">
        <v>77.43000000000001</v>
      </c>
      <c r="H1775" s="2" t="n">
        <v>13</v>
      </c>
      <c r="I1775" s="2" t="n">
        <v>0</v>
      </c>
      <c r="J1775" s="2" t="inlineStr">
        <is>
          <t>GPA</t>
        </is>
      </c>
    </row>
    <row r="1776">
      <c r="A1776" s="2" t="n">
        <v>7</v>
      </c>
      <c r="B1776" s="2" t="n">
        <v>930</v>
      </c>
      <c r="C1776" s="2" t="inlineStr">
        <is>
          <t>SEPARACAO</t>
        </is>
      </c>
      <c r="D1776" s="2" t="n">
        <v>5977266</v>
      </c>
      <c r="E1776" s="2" t="inlineStr">
        <is>
          <t>Jaqueline Gigante Queiroz</t>
        </is>
      </c>
      <c r="F1776" s="2" t="n">
        <v>4207</v>
      </c>
      <c r="G1776" s="2" t="n">
        <v>79.8</v>
      </c>
      <c r="H1776" s="2" t="n">
        <v>53</v>
      </c>
      <c r="I1776" s="2" t="n">
        <v>0</v>
      </c>
      <c r="J1776" s="2" t="inlineStr">
        <is>
          <t>GPA</t>
        </is>
      </c>
    </row>
    <row r="1777">
      <c r="A1777" s="2" t="n">
        <v>7</v>
      </c>
      <c r="B1777" s="2" t="n">
        <v>930</v>
      </c>
      <c r="C1777" s="2" t="inlineStr">
        <is>
          <t>SEPARACAO</t>
        </is>
      </c>
      <c r="D1777" s="2" t="n">
        <v>5978343</v>
      </c>
      <c r="E1777" s="2" t="inlineStr">
        <is>
          <t>Rodrigo Gabriel Da Silva</t>
        </is>
      </c>
      <c r="F1777" s="2" t="n">
        <v>6370</v>
      </c>
      <c r="G1777" s="2" t="n">
        <v>60.87</v>
      </c>
      <c r="H1777" s="2" t="n">
        <v>105</v>
      </c>
      <c r="I1777" s="2" t="n">
        <v>0</v>
      </c>
      <c r="J1777" s="2" t="inlineStr">
        <is>
          <t>GPA</t>
        </is>
      </c>
    </row>
    <row r="1778">
      <c r="A1778" s="2" t="n">
        <v>7</v>
      </c>
      <c r="B1778" s="2" t="n">
        <v>930</v>
      </c>
      <c r="C1778" s="2" t="inlineStr">
        <is>
          <t>SEPARACAO</t>
        </is>
      </c>
      <c r="D1778" s="2" t="n">
        <v>5978548</v>
      </c>
      <c r="E1778" s="2" t="inlineStr">
        <is>
          <t>Matheus Nogueira Souza</t>
        </is>
      </c>
      <c r="F1778" s="2" t="n">
        <v>7279</v>
      </c>
      <c r="G1778" s="2" t="n">
        <v>72.04000000000001</v>
      </c>
      <c r="H1778" s="2" t="n">
        <v>101</v>
      </c>
      <c r="I1778" s="2" t="n">
        <v>0</v>
      </c>
      <c r="J1778" s="2" t="inlineStr">
        <is>
          <t>GPA</t>
        </is>
      </c>
    </row>
    <row r="1779">
      <c r="A1779" s="2" t="n">
        <v>7</v>
      </c>
      <c r="B1779" s="2" t="n">
        <v>930</v>
      </c>
      <c r="C1779" s="2" t="inlineStr">
        <is>
          <t>SEPARACAO</t>
        </is>
      </c>
      <c r="D1779" s="2" t="n">
        <v>5979374</v>
      </c>
      <c r="E1779" s="2" t="inlineStr">
        <is>
          <t>Michael Andretti Rodrigues Da Costa</t>
        </is>
      </c>
      <c r="F1779" s="2" t="n">
        <v>9955</v>
      </c>
      <c r="G1779" s="2" t="n">
        <v>122.25</v>
      </c>
      <c r="H1779" s="2" t="n">
        <v>81</v>
      </c>
      <c r="I1779" s="2" t="n">
        <v>0</v>
      </c>
      <c r="J1779" s="2" t="inlineStr">
        <is>
          <t>GPA</t>
        </is>
      </c>
    </row>
    <row r="1780">
      <c r="A1780" s="2" t="n">
        <v>7</v>
      </c>
      <c r="B1780" s="2" t="n">
        <v>930</v>
      </c>
      <c r="C1780" s="2" t="inlineStr">
        <is>
          <t>SEPARACAO</t>
        </is>
      </c>
      <c r="D1780" s="2" t="n">
        <v>5981336</v>
      </c>
      <c r="E1780" s="2" t="inlineStr">
        <is>
          <t>Rodrigo Dos Santos Alves</t>
        </is>
      </c>
      <c r="F1780" s="2" t="n">
        <v>8964</v>
      </c>
      <c r="G1780" s="2" t="n">
        <v>111.1</v>
      </c>
      <c r="H1780" s="2" t="n">
        <v>81</v>
      </c>
      <c r="I1780" s="2" t="n">
        <v>0</v>
      </c>
      <c r="J1780" s="2" t="inlineStr">
        <is>
          <t>GPA</t>
        </is>
      </c>
    </row>
    <row r="1781">
      <c r="A1781" s="2" t="n">
        <v>7</v>
      </c>
      <c r="B1781" s="2" t="n">
        <v>930</v>
      </c>
      <c r="C1781" s="2" t="inlineStr">
        <is>
          <t>SEPARACAO</t>
        </is>
      </c>
      <c r="D1781" s="2" t="n">
        <v>5981786</v>
      </c>
      <c r="E1781" s="2" t="inlineStr">
        <is>
          <t>Eldaissy Maria De Sousa Silva</t>
        </is>
      </c>
      <c r="F1781" s="2" t="n">
        <v>2143</v>
      </c>
      <c r="G1781" s="2" t="n">
        <v>36.75</v>
      </c>
      <c r="H1781" s="2" t="n">
        <v>58</v>
      </c>
      <c r="I1781" s="2" t="n">
        <v>0</v>
      </c>
      <c r="J1781" s="2" t="inlineStr">
        <is>
          <t>GPA</t>
        </is>
      </c>
    </row>
    <row r="1782">
      <c r="A1782" s="2" t="n">
        <v>7</v>
      </c>
      <c r="B1782" s="2" t="n">
        <v>930</v>
      </c>
      <c r="C1782" s="2" t="inlineStr">
        <is>
          <t>SEPARACAO</t>
        </is>
      </c>
      <c r="D1782" s="2" t="n">
        <v>5982243</v>
      </c>
      <c r="E1782" s="2" t="inlineStr">
        <is>
          <t>Mayara Loyse De Souza Santos</t>
        </is>
      </c>
      <c r="F1782" s="2" t="n">
        <v>1740</v>
      </c>
      <c r="G1782" s="2" t="n">
        <v>31.28</v>
      </c>
      <c r="H1782" s="2" t="n">
        <v>56</v>
      </c>
      <c r="I1782" s="2" t="n">
        <v>0</v>
      </c>
      <c r="J1782" s="2" t="inlineStr">
        <is>
          <t>GPA</t>
        </is>
      </c>
    </row>
    <row r="1783">
      <c r="A1783" s="2" t="n">
        <v>7</v>
      </c>
      <c r="B1783" s="2" t="n">
        <v>930</v>
      </c>
      <c r="C1783" s="2" t="inlineStr">
        <is>
          <t>SEPARACAO</t>
        </is>
      </c>
      <c r="D1783" s="2" t="n">
        <v>5984165</v>
      </c>
      <c r="E1783" s="2" t="inlineStr">
        <is>
          <t>Tiago Henrique Oliveira Dos Santos</t>
        </is>
      </c>
      <c r="F1783" s="2" t="n">
        <v>3509</v>
      </c>
      <c r="G1783" s="2" t="n">
        <v>60.05</v>
      </c>
      <c r="H1783" s="2" t="n">
        <v>58</v>
      </c>
      <c r="I1783" s="2" t="n">
        <v>0</v>
      </c>
      <c r="J1783" s="2" t="inlineStr">
        <is>
          <t>GPA</t>
        </is>
      </c>
    </row>
    <row r="1784">
      <c r="A1784" s="2" t="n">
        <v>7</v>
      </c>
      <c r="B1784" s="2" t="n">
        <v>930</v>
      </c>
      <c r="C1784" s="2" t="inlineStr">
        <is>
          <t>SEPARACAO</t>
        </is>
      </c>
      <c r="D1784" s="2" t="n">
        <v>5986648</v>
      </c>
      <c r="E1784" s="2" t="inlineStr">
        <is>
          <t>Lucas Felix Nunes</t>
        </is>
      </c>
      <c r="F1784" s="2" t="n">
        <v>10940</v>
      </c>
      <c r="G1784" s="2" t="n">
        <v>92</v>
      </c>
      <c r="H1784" s="2" t="n">
        <v>119</v>
      </c>
      <c r="I1784" s="2" t="n">
        <v>0</v>
      </c>
      <c r="J1784" s="2" t="inlineStr">
        <is>
          <t>GPA</t>
        </is>
      </c>
    </row>
    <row r="1785">
      <c r="A1785" s="2" t="n">
        <v>7</v>
      </c>
      <c r="B1785" s="2" t="n">
        <v>930</v>
      </c>
      <c r="C1785" s="2" t="inlineStr">
        <is>
          <t>SEPARACAO</t>
        </is>
      </c>
      <c r="D1785" s="2" t="n">
        <v>5986818</v>
      </c>
      <c r="E1785" s="2" t="inlineStr">
        <is>
          <t>Ana Vitoria Brito Do Nascimento</t>
        </is>
      </c>
      <c r="F1785" s="2" t="n">
        <v>4065</v>
      </c>
      <c r="G1785" s="2" t="n">
        <v>150.55</v>
      </c>
      <c r="H1785" s="2" t="n">
        <v>27</v>
      </c>
      <c r="I1785" s="2" t="n">
        <v>0</v>
      </c>
      <c r="J1785" s="2" t="inlineStr">
        <is>
          <t>GPA</t>
        </is>
      </c>
    </row>
    <row r="1786">
      <c r="A1786" s="2" t="n">
        <v>7</v>
      </c>
      <c r="B1786" s="2" t="n">
        <v>930</v>
      </c>
      <c r="C1786" s="2" t="inlineStr">
        <is>
          <t>CARREGAMENTO</t>
        </is>
      </c>
      <c r="D1786" s="2" t="n">
        <v>5987113</v>
      </c>
      <c r="E1786" s="2" t="inlineStr">
        <is>
          <t>Venancio Bezerra Cavalcante</t>
        </is>
      </c>
      <c r="F1786" s="2" t="n">
        <v>329</v>
      </c>
      <c r="G1786" s="2" t="n">
        <v>9.92</v>
      </c>
      <c r="H1786" s="2" t="n">
        <v>33</v>
      </c>
      <c r="I1786" s="2" t="n">
        <v>0</v>
      </c>
      <c r="J1786" s="2" t="inlineStr">
        <is>
          <t>GPA</t>
        </is>
      </c>
    </row>
    <row r="1787">
      <c r="A1787" s="2" t="n">
        <v>7</v>
      </c>
      <c r="B1787" s="2" t="n">
        <v>930</v>
      </c>
      <c r="C1787" s="2" t="inlineStr">
        <is>
          <t>SEPARACAO</t>
        </is>
      </c>
      <c r="D1787" s="2" t="n">
        <v>5987113</v>
      </c>
      <c r="E1787" s="2" t="inlineStr">
        <is>
          <t>Venancio Bezerra Cavalcante</t>
        </is>
      </c>
      <c r="F1787" s="2" t="n">
        <v>7010</v>
      </c>
      <c r="G1787" s="2" t="n">
        <v>75.75</v>
      </c>
      <c r="H1787" s="2" t="n">
        <v>93</v>
      </c>
      <c r="I1787" s="2" t="n">
        <v>0</v>
      </c>
      <c r="J1787" s="2" t="inlineStr">
        <is>
          <t>GPA</t>
        </is>
      </c>
    </row>
    <row r="1788">
      <c r="A1788" s="2" t="n">
        <v>7</v>
      </c>
      <c r="B1788" s="2" t="n">
        <v>930</v>
      </c>
      <c r="C1788" s="2" t="inlineStr">
        <is>
          <t>SEPARACAO</t>
        </is>
      </c>
      <c r="D1788" s="2" t="n">
        <v>5987296</v>
      </c>
      <c r="E1788" s="2" t="inlineStr">
        <is>
          <t>Chidi Henry Edeh</t>
        </is>
      </c>
      <c r="F1788" s="2" t="n">
        <v>208</v>
      </c>
      <c r="G1788" s="2" t="n">
        <v>5.73</v>
      </c>
      <c r="H1788" s="2" t="n">
        <v>36</v>
      </c>
      <c r="I1788" s="2" t="n">
        <v>0</v>
      </c>
      <c r="J1788" s="2" t="inlineStr">
        <is>
          <t>GPA</t>
        </is>
      </c>
    </row>
    <row r="1789">
      <c r="A1789" s="2" t="n">
        <v>7</v>
      </c>
      <c r="B1789" s="2" t="n">
        <v>930</v>
      </c>
      <c r="C1789" s="2" t="inlineStr">
        <is>
          <t>SEPARACAO</t>
        </is>
      </c>
      <c r="D1789" s="2" t="n">
        <v>5987482</v>
      </c>
      <c r="E1789" s="2" t="inlineStr">
        <is>
          <t>Lindomar Rocha De Almeida</t>
        </is>
      </c>
      <c r="F1789" s="2" t="n">
        <v>4296</v>
      </c>
      <c r="G1789" s="2" t="n">
        <v>78.45</v>
      </c>
      <c r="H1789" s="2" t="n">
        <v>55</v>
      </c>
      <c r="I1789" s="2" t="n">
        <v>0</v>
      </c>
      <c r="J1789" s="2" t="inlineStr">
        <is>
          <t>GPA</t>
        </is>
      </c>
    </row>
    <row r="1790">
      <c r="A1790" s="2" t="n">
        <v>7</v>
      </c>
      <c r="B1790" s="2" t="n">
        <v>930</v>
      </c>
      <c r="C1790" s="2" t="inlineStr">
        <is>
          <t>SEPARACAO</t>
        </is>
      </c>
      <c r="D1790" s="2" t="n">
        <v>5987970</v>
      </c>
      <c r="E1790" s="2" t="inlineStr">
        <is>
          <t>Genivania Ribeiro Jurema</t>
        </is>
      </c>
      <c r="F1790" s="2" t="n">
        <v>1802</v>
      </c>
      <c r="G1790" s="2" t="n">
        <v>42.75</v>
      </c>
      <c r="H1790" s="2" t="n">
        <v>42</v>
      </c>
      <c r="I1790" s="2" t="n">
        <v>0</v>
      </c>
      <c r="J1790" s="2" t="inlineStr">
        <is>
          <t>GPA</t>
        </is>
      </c>
    </row>
    <row r="1791">
      <c r="A1791" s="2" t="n">
        <v>7</v>
      </c>
      <c r="B1791" s="2" t="n">
        <v>930</v>
      </c>
      <c r="C1791" s="2" t="inlineStr">
        <is>
          <t>CARREGAMENTO</t>
        </is>
      </c>
      <c r="D1791" s="2" t="n">
        <v>5988225</v>
      </c>
      <c r="E1791" s="2" t="inlineStr">
        <is>
          <t>Gabriel Nogueira Mauricio</t>
        </is>
      </c>
      <c r="F1791" s="2" t="n">
        <v>879</v>
      </c>
      <c r="G1791" s="2" t="n">
        <v>69</v>
      </c>
      <c r="H1791" s="2" t="n">
        <v>13</v>
      </c>
      <c r="I1791" s="2" t="n">
        <v>0</v>
      </c>
      <c r="J1791" s="2" t="inlineStr">
        <is>
          <t>GPA</t>
        </is>
      </c>
    </row>
    <row r="1792">
      <c r="A1792" s="2" t="n">
        <v>7</v>
      </c>
      <c r="B1792" s="2" t="n">
        <v>930</v>
      </c>
      <c r="C1792" s="2" t="inlineStr">
        <is>
          <t>SEPARACAO</t>
        </is>
      </c>
      <c r="D1792" s="2" t="n">
        <v>5988225</v>
      </c>
      <c r="E1792" s="2" t="inlineStr">
        <is>
          <t>Gabriel Nogueira Mauricio</t>
        </is>
      </c>
      <c r="F1792" s="2" t="n">
        <v>42</v>
      </c>
      <c r="G1792" s="2" t="n">
        <v>4.01</v>
      </c>
      <c r="H1792" s="2" t="n">
        <v>10</v>
      </c>
      <c r="I1792" s="2" t="n">
        <v>0</v>
      </c>
      <c r="J1792" s="2" t="inlineStr">
        <is>
          <t>GPA</t>
        </is>
      </c>
    </row>
    <row r="1793">
      <c r="A1793" s="2" t="n">
        <v>7</v>
      </c>
      <c r="B1793" s="2" t="n">
        <v>930</v>
      </c>
      <c r="C1793" s="2" t="inlineStr">
        <is>
          <t>SEPARACAO</t>
        </is>
      </c>
      <c r="D1793" s="2" t="n">
        <v>5989310</v>
      </c>
      <c r="E1793" s="2" t="inlineStr">
        <is>
          <t>Lourival Marcelino Da Silva</t>
        </is>
      </c>
      <c r="F1793" s="2" t="n">
        <v>3304</v>
      </c>
      <c r="G1793" s="2" t="n">
        <v>41.95</v>
      </c>
      <c r="H1793" s="2" t="n">
        <v>79</v>
      </c>
      <c r="I1793" s="2" t="n">
        <v>0</v>
      </c>
      <c r="J1793" s="2" t="inlineStr">
        <is>
          <t>GPA</t>
        </is>
      </c>
    </row>
    <row r="1794">
      <c r="A1794" s="2" t="n">
        <v>7</v>
      </c>
      <c r="B1794" s="2" t="n">
        <v>930</v>
      </c>
      <c r="C1794" s="2" t="inlineStr">
        <is>
          <t>SEPARACAO</t>
        </is>
      </c>
      <c r="D1794" s="2" t="n">
        <v>5990009</v>
      </c>
      <c r="E1794" s="2" t="inlineStr">
        <is>
          <t>Arthur Sales Barbosa</t>
        </is>
      </c>
      <c r="F1794" s="2" t="n">
        <v>2419</v>
      </c>
      <c r="G1794" s="2" t="n">
        <v>49.72</v>
      </c>
      <c r="H1794" s="2" t="n">
        <v>49</v>
      </c>
      <c r="I1794" s="2" t="n">
        <v>0</v>
      </c>
      <c r="J1794" s="2" t="inlineStr">
        <is>
          <t>GPA</t>
        </is>
      </c>
    </row>
    <row r="1795">
      <c r="A1795" s="2" t="n">
        <v>7</v>
      </c>
      <c r="B1795" s="2" t="n">
        <v>930</v>
      </c>
      <c r="C1795" s="2" t="inlineStr">
        <is>
          <t>SEPARACAO</t>
        </is>
      </c>
      <c r="D1795" s="2" t="n">
        <v>5990050</v>
      </c>
      <c r="E1795" s="2" t="inlineStr">
        <is>
          <t>Gabriel Barbosa Silva</t>
        </is>
      </c>
      <c r="F1795" s="2" t="n">
        <v>3555</v>
      </c>
      <c r="G1795" s="2" t="n">
        <v>40.36</v>
      </c>
      <c r="H1795" s="2" t="n">
        <v>88</v>
      </c>
      <c r="I1795" s="2" t="n">
        <v>0</v>
      </c>
      <c r="J1795" s="2" t="inlineStr">
        <is>
          <t>GPA</t>
        </is>
      </c>
    </row>
    <row r="1796">
      <c r="A1796" s="2" t="n">
        <v>7</v>
      </c>
      <c r="B1796" s="2" t="n">
        <v>930</v>
      </c>
      <c r="C1796" s="2" t="inlineStr">
        <is>
          <t>SEPARACAO</t>
        </is>
      </c>
      <c r="D1796" s="2" t="n">
        <v>5990289</v>
      </c>
      <c r="E1796" s="2" t="inlineStr">
        <is>
          <t>Mychell Martins Da Silva</t>
        </is>
      </c>
      <c r="F1796" s="2" t="n">
        <v>4010</v>
      </c>
      <c r="G1796" s="2" t="n">
        <v>77.34999999999999</v>
      </c>
      <c r="H1796" s="2" t="n">
        <v>52</v>
      </c>
      <c r="I1796" s="2" t="n">
        <v>0</v>
      </c>
      <c r="J1796" s="2" t="inlineStr">
        <is>
          <t>GPA</t>
        </is>
      </c>
    </row>
    <row r="1797">
      <c r="A1797" s="2" t="n">
        <v>7</v>
      </c>
      <c r="B1797" s="2" t="n">
        <v>930</v>
      </c>
      <c r="C1797" s="2" t="inlineStr">
        <is>
          <t>SEPARACAO</t>
        </is>
      </c>
      <c r="D1797" s="2" t="n">
        <v>5990483</v>
      </c>
      <c r="E1797" s="2" t="inlineStr">
        <is>
          <t>Queli Cristiane Nunes Da Silva</t>
        </is>
      </c>
      <c r="F1797" s="2" t="n">
        <v>3327</v>
      </c>
      <c r="G1797" s="2" t="n">
        <v>85.45</v>
      </c>
      <c r="H1797" s="2" t="n">
        <v>39</v>
      </c>
      <c r="I1797" s="2" t="n">
        <v>0</v>
      </c>
      <c r="J1797" s="2" t="inlineStr">
        <is>
          <t>GPA</t>
        </is>
      </c>
    </row>
    <row r="1798">
      <c r="A1798" s="2" t="n">
        <v>7</v>
      </c>
      <c r="B1798" s="2" t="n">
        <v>930</v>
      </c>
      <c r="C1798" s="2" t="inlineStr">
        <is>
          <t>SEPARACAO</t>
        </is>
      </c>
      <c r="D1798" s="2" t="n">
        <v>5991897</v>
      </c>
      <c r="E1798" s="2" t="inlineStr">
        <is>
          <t>Ana Paula Alinne Pinto Alves Da Silva</t>
        </is>
      </c>
      <c r="F1798" s="2" t="n">
        <v>1092</v>
      </c>
      <c r="G1798" s="2" t="n">
        <v>24.68</v>
      </c>
      <c r="H1798" s="2" t="n">
        <v>44</v>
      </c>
      <c r="I1798" s="2" t="n">
        <v>0</v>
      </c>
      <c r="J1798" s="2" t="inlineStr">
        <is>
          <t>GPA</t>
        </is>
      </c>
    </row>
    <row r="1799">
      <c r="A1799" s="2" t="n">
        <v>7</v>
      </c>
      <c r="B1799" s="2" t="n">
        <v>930</v>
      </c>
      <c r="C1799" s="2" t="inlineStr">
        <is>
          <t>SEPARACAO</t>
        </is>
      </c>
      <c r="D1799" s="2" t="n">
        <v>5994810</v>
      </c>
      <c r="E1799" s="2" t="inlineStr">
        <is>
          <t>Chukwuebuka Desmond Osikwu</t>
        </is>
      </c>
      <c r="F1799" s="2" t="n">
        <v>6328</v>
      </c>
      <c r="G1799" s="2" t="n">
        <v>93.81999999999999</v>
      </c>
      <c r="H1799" s="2" t="n">
        <v>67</v>
      </c>
      <c r="I1799" s="2" t="n">
        <v>0</v>
      </c>
      <c r="J1799" s="2" t="inlineStr">
        <is>
          <t>GPA</t>
        </is>
      </c>
    </row>
    <row r="1800">
      <c r="A1800" s="2" t="n">
        <v>7</v>
      </c>
      <c r="B1800" s="2" t="n">
        <v>930</v>
      </c>
      <c r="C1800" s="2" t="inlineStr">
        <is>
          <t>SEPARACAO</t>
        </is>
      </c>
      <c r="D1800" s="2" t="n">
        <v>5995302</v>
      </c>
      <c r="E1800" s="2" t="inlineStr">
        <is>
          <t>Jonathan Dos Santos Dias Ruivo</t>
        </is>
      </c>
      <c r="F1800" s="2" t="n">
        <v>2897</v>
      </c>
      <c r="G1800" s="2" t="n">
        <v>59.07</v>
      </c>
      <c r="H1800" s="2" t="n">
        <v>49</v>
      </c>
      <c r="I1800" s="2" t="n">
        <v>0</v>
      </c>
      <c r="J1800" s="2" t="inlineStr">
        <is>
          <t>GPA</t>
        </is>
      </c>
    </row>
    <row r="1801">
      <c r="A1801" s="2" t="n">
        <v>7</v>
      </c>
      <c r="B1801" s="2" t="n">
        <v>930</v>
      </c>
      <c r="C1801" s="2" t="inlineStr">
        <is>
          <t>SEPARACAO</t>
        </is>
      </c>
      <c r="D1801" s="2" t="n">
        <v>5996112</v>
      </c>
      <c r="E1801" s="2" t="inlineStr">
        <is>
          <t>Gustavo Assis De Souza</t>
        </is>
      </c>
      <c r="F1801" s="2" t="n">
        <v>2804</v>
      </c>
      <c r="G1801" s="2" t="n">
        <v>48.28</v>
      </c>
      <c r="H1801" s="2" t="n">
        <v>58</v>
      </c>
      <c r="I1801" s="2" t="n">
        <v>0</v>
      </c>
      <c r="J1801" s="2" t="inlineStr">
        <is>
          <t>GPA</t>
        </is>
      </c>
    </row>
    <row r="1802">
      <c r="A1802" s="2" t="n">
        <v>7</v>
      </c>
      <c r="B1802" s="2" t="n">
        <v>930</v>
      </c>
      <c r="C1802" s="2" t="inlineStr">
        <is>
          <t>SEPARACAO</t>
        </is>
      </c>
      <c r="D1802" s="2" t="n">
        <v>5996511</v>
      </c>
      <c r="E1802" s="2" t="inlineStr">
        <is>
          <t>Kauan Geronymo Da Silva</t>
        </is>
      </c>
      <c r="F1802" s="2" t="n">
        <v>5411</v>
      </c>
      <c r="G1802" s="2" t="n">
        <v>77.23999999999999</v>
      </c>
      <c r="H1802" s="2" t="n">
        <v>70</v>
      </c>
      <c r="I1802" s="2" t="n">
        <v>0</v>
      </c>
      <c r="J1802" s="2" t="inlineStr">
        <is>
          <t>GPA</t>
        </is>
      </c>
    </row>
    <row r="1803">
      <c r="A1803" s="2" t="n">
        <v>7</v>
      </c>
      <c r="B1803" s="2" t="n">
        <v>930</v>
      </c>
      <c r="C1803" s="2" t="inlineStr">
        <is>
          <t>SEPARACAO</t>
        </is>
      </c>
      <c r="D1803" s="2" t="n">
        <v>5996619</v>
      </c>
      <c r="E1803" s="2" t="inlineStr">
        <is>
          <t>Gustavo Gomes Da Silva</t>
        </is>
      </c>
      <c r="F1803" s="2" t="n">
        <v>5047</v>
      </c>
      <c r="G1803" s="2" t="n">
        <v>89.98</v>
      </c>
      <c r="H1803" s="2" t="n">
        <v>56</v>
      </c>
      <c r="I1803" s="2" t="n">
        <v>0</v>
      </c>
      <c r="J1803" s="2" t="inlineStr">
        <is>
          <t>GPA</t>
        </is>
      </c>
    </row>
    <row r="1804">
      <c r="A1804" s="2" t="n">
        <v>7</v>
      </c>
      <c r="B1804" s="2" t="n">
        <v>930</v>
      </c>
      <c r="C1804" s="2" t="inlineStr">
        <is>
          <t>SEPARACAO</t>
        </is>
      </c>
      <c r="D1804" s="2" t="n">
        <v>5997380</v>
      </c>
      <c r="E1804" s="2" t="inlineStr">
        <is>
          <t>Magnus Chukwudi Eriri</t>
        </is>
      </c>
      <c r="F1804" s="2" t="n">
        <v>10885</v>
      </c>
      <c r="G1804" s="2" t="n">
        <v>142.76</v>
      </c>
      <c r="H1804" s="2" t="n">
        <v>76</v>
      </c>
      <c r="I1804" s="2" t="n">
        <v>0</v>
      </c>
      <c r="J1804" s="2" t="inlineStr">
        <is>
          <t>GPA</t>
        </is>
      </c>
    </row>
    <row r="1805">
      <c r="A1805" s="2" t="n">
        <v>7</v>
      </c>
      <c r="B1805" s="2" t="n">
        <v>930</v>
      </c>
      <c r="C1805" s="2" t="inlineStr">
        <is>
          <t>SEPARACAO</t>
        </is>
      </c>
      <c r="D1805" s="2" t="n">
        <v>5997771</v>
      </c>
      <c r="E1805" s="2" t="inlineStr">
        <is>
          <t>Geovanny Santana Do Nascimento</t>
        </is>
      </c>
      <c r="F1805" s="2" t="n">
        <v>5279</v>
      </c>
      <c r="G1805" s="2" t="n">
        <v>59.96</v>
      </c>
      <c r="H1805" s="2" t="n">
        <v>88</v>
      </c>
      <c r="I1805" s="2" t="n">
        <v>0</v>
      </c>
      <c r="J1805" s="2" t="inlineStr">
        <is>
          <t>GPA</t>
        </is>
      </c>
    </row>
    <row r="1806">
      <c r="A1806" s="2" t="n">
        <v>7</v>
      </c>
      <c r="B1806" s="2" t="n">
        <v>930</v>
      </c>
      <c r="C1806" s="2" t="inlineStr">
        <is>
          <t>SEPARACAO</t>
        </is>
      </c>
      <c r="D1806" s="2" t="n">
        <v>5998417</v>
      </c>
      <c r="E1806" s="2" t="inlineStr">
        <is>
          <t>Goodness Ifechukwu Nwafor</t>
        </is>
      </c>
      <c r="F1806" s="2" t="n">
        <v>3206</v>
      </c>
      <c r="G1806" s="2" t="n">
        <v>74.04000000000001</v>
      </c>
      <c r="H1806" s="2" t="n">
        <v>43</v>
      </c>
      <c r="I1806" s="2" t="n">
        <v>0</v>
      </c>
      <c r="J1806" s="2" t="inlineStr">
        <is>
          <t>GPA</t>
        </is>
      </c>
    </row>
    <row r="1807">
      <c r="A1807" s="2" t="n">
        <v>7</v>
      </c>
      <c r="B1807" s="2" t="n">
        <v>930</v>
      </c>
      <c r="C1807" s="2" t="inlineStr">
        <is>
          <t>SEPARACAO</t>
        </is>
      </c>
      <c r="D1807" s="2" t="n">
        <v>5998484</v>
      </c>
      <c r="E1807" s="2" t="inlineStr">
        <is>
          <t>Gabriel Bezerra Da Silva</t>
        </is>
      </c>
      <c r="F1807" s="2" t="n">
        <v>11996</v>
      </c>
      <c r="G1807" s="2" t="n">
        <v>111.06</v>
      </c>
      <c r="H1807" s="2" t="n">
        <v>108</v>
      </c>
      <c r="I1807" s="2" t="n">
        <v>0</v>
      </c>
      <c r="J1807" s="2" t="inlineStr">
        <is>
          <t>GPA</t>
        </is>
      </c>
    </row>
    <row r="1808">
      <c r="A1808" s="2" t="n">
        <v>7</v>
      </c>
      <c r="B1808" s="2" t="n">
        <v>930</v>
      </c>
      <c r="C1808" s="2" t="inlineStr">
        <is>
          <t>SEPARACAO</t>
        </is>
      </c>
      <c r="D1808" s="2" t="n">
        <v>5998743</v>
      </c>
      <c r="E1808" s="2" t="inlineStr">
        <is>
          <t>Marlise Marlei Dos Santos</t>
        </is>
      </c>
      <c r="F1808" s="2" t="n">
        <v>8441</v>
      </c>
      <c r="G1808" s="2" t="n">
        <v>95.40000000000001</v>
      </c>
      <c r="H1808" s="2" t="n">
        <v>88</v>
      </c>
      <c r="I1808" s="2" t="n">
        <v>0</v>
      </c>
      <c r="J1808" s="2" t="inlineStr">
        <is>
          <t>GPA</t>
        </is>
      </c>
    </row>
    <row r="1809">
      <c r="A1809" s="2" t="n">
        <v>7</v>
      </c>
      <c r="B1809" s="2" t="n">
        <v>930</v>
      </c>
      <c r="C1809" s="2" t="inlineStr">
        <is>
          <t>SEPARACAO</t>
        </is>
      </c>
      <c r="D1809" s="2" t="n">
        <v>5999804</v>
      </c>
      <c r="E1809" s="2" t="inlineStr">
        <is>
          <t>Kaique Martines Macedo De Assis</t>
        </is>
      </c>
      <c r="F1809" s="2" t="n">
        <v>8224</v>
      </c>
      <c r="G1809" s="2" t="n">
        <v>101.97</v>
      </c>
      <c r="H1809" s="2" t="n">
        <v>81</v>
      </c>
      <c r="I1809" s="2" t="n">
        <v>0</v>
      </c>
      <c r="J1809" s="2" t="inlineStr">
        <is>
          <t>GPA</t>
        </is>
      </c>
    </row>
    <row r="1810">
      <c r="A1810" s="2" t="n">
        <v>7</v>
      </c>
      <c r="B1810" s="2" t="n">
        <v>930</v>
      </c>
      <c r="C1810" s="2" t="inlineStr">
        <is>
          <t>SEPARACAO</t>
        </is>
      </c>
      <c r="D1810" s="2" t="n">
        <v>5999820</v>
      </c>
      <c r="E1810" s="2" t="inlineStr">
        <is>
          <t>Yara Da Silva</t>
        </is>
      </c>
      <c r="F1810" s="2" t="n">
        <v>5403</v>
      </c>
      <c r="G1810" s="2" t="n">
        <v>63.1</v>
      </c>
      <c r="H1810" s="2" t="n">
        <v>86</v>
      </c>
      <c r="I1810" s="2" t="n">
        <v>0</v>
      </c>
      <c r="J1810" s="2" t="inlineStr">
        <is>
          <t>GPA</t>
        </is>
      </c>
    </row>
    <row r="1811">
      <c r="A1811" s="2" t="n">
        <v>7</v>
      </c>
      <c r="B1811" s="2" t="n">
        <v>930</v>
      </c>
      <c r="C1811" s="2" t="inlineStr">
        <is>
          <t>SEPARACAO</t>
        </is>
      </c>
      <c r="D1811" s="2" t="n">
        <v>5999979</v>
      </c>
      <c r="E1811" s="2" t="inlineStr">
        <is>
          <t>Edilene Seles Raiano De Sousa</t>
        </is>
      </c>
      <c r="F1811" s="2" t="n">
        <v>1402</v>
      </c>
      <c r="G1811" s="2" t="n">
        <v>27.04</v>
      </c>
      <c r="H1811" s="2" t="n">
        <v>52</v>
      </c>
      <c r="I1811" s="2" t="n">
        <v>0</v>
      </c>
      <c r="J1811" s="2" t="inlineStr">
        <is>
          <t>GPA</t>
        </is>
      </c>
    </row>
    <row r="1812">
      <c r="A1812" s="2" t="n">
        <v>7</v>
      </c>
      <c r="B1812" s="2" t="n">
        <v>930</v>
      </c>
      <c r="C1812" s="2" t="inlineStr">
        <is>
          <t>SEPARACAO</t>
        </is>
      </c>
      <c r="D1812" s="2" t="n">
        <v>6000037</v>
      </c>
      <c r="E1812" s="2" t="inlineStr">
        <is>
          <t>Cayque Lago Borges</t>
        </is>
      </c>
      <c r="F1812" s="2" t="n">
        <v>528</v>
      </c>
      <c r="G1812" s="2" t="n">
        <v>11.45</v>
      </c>
      <c r="H1812" s="2" t="n">
        <v>46</v>
      </c>
      <c r="I1812" s="2" t="n">
        <v>0</v>
      </c>
      <c r="J1812" s="2" t="inlineStr">
        <is>
          <t>GPA</t>
        </is>
      </c>
    </row>
    <row r="1813">
      <c r="A1813" s="2" t="n">
        <v>7</v>
      </c>
      <c r="B1813" s="2" t="n">
        <v>930</v>
      </c>
      <c r="C1813" s="2" t="inlineStr">
        <is>
          <t>SEPARACAO</t>
        </is>
      </c>
      <c r="D1813" s="2" t="n">
        <v>6000088</v>
      </c>
      <c r="E1813" s="2" t="inlineStr">
        <is>
          <t>Amanda Bergamim Leite</t>
        </is>
      </c>
      <c r="F1813" s="2" t="n">
        <v>3739</v>
      </c>
      <c r="G1813" s="2" t="n">
        <v>66.64</v>
      </c>
      <c r="H1813" s="2" t="n">
        <v>56</v>
      </c>
      <c r="I1813" s="2" t="n">
        <v>0</v>
      </c>
      <c r="J1813" s="2" t="inlineStr">
        <is>
          <t>GPA</t>
        </is>
      </c>
    </row>
    <row r="1814">
      <c r="A1814" s="2" t="n">
        <v>7</v>
      </c>
      <c r="B1814" s="2" t="n">
        <v>930</v>
      </c>
      <c r="C1814" s="2" t="inlineStr">
        <is>
          <t>SEPARACAO</t>
        </is>
      </c>
      <c r="D1814" s="2" t="n">
        <v>6000193</v>
      </c>
      <c r="E1814" s="2" t="inlineStr">
        <is>
          <t>Edel Preciva</t>
        </is>
      </c>
      <c r="F1814" s="2" t="n">
        <v>6261</v>
      </c>
      <c r="G1814" s="2" t="n">
        <v>97.72</v>
      </c>
      <c r="H1814" s="2" t="n">
        <v>64</v>
      </c>
      <c r="I1814" s="2" t="n">
        <v>0</v>
      </c>
      <c r="J1814" s="2" t="inlineStr">
        <is>
          <t>GPA</t>
        </is>
      </c>
    </row>
    <row r="1815">
      <c r="A1815" s="2" t="n">
        <v>7</v>
      </c>
      <c r="B1815" s="2" t="n">
        <v>930</v>
      </c>
      <c r="C1815" s="2" t="inlineStr">
        <is>
          <t>SEPARACAO</t>
        </is>
      </c>
      <c r="D1815" s="2" t="n">
        <v>6001297</v>
      </c>
      <c r="E1815" s="2" t="inlineStr">
        <is>
          <t>Ana Paula Gomes</t>
        </is>
      </c>
      <c r="F1815" s="2" t="n">
        <v>4980</v>
      </c>
      <c r="G1815" s="2" t="n">
        <v>83.11</v>
      </c>
      <c r="H1815" s="2" t="n">
        <v>60</v>
      </c>
      <c r="I1815" s="2" t="n">
        <v>0</v>
      </c>
      <c r="J1815" s="2" t="inlineStr">
        <is>
          <t>GPA</t>
        </is>
      </c>
    </row>
    <row r="1816">
      <c r="A1816" s="2" t="n">
        <v>7</v>
      </c>
      <c r="B1816" s="2" t="n">
        <v>930</v>
      </c>
      <c r="C1816" s="2" t="inlineStr">
        <is>
          <t>SEPARACAO</t>
        </is>
      </c>
      <c r="D1816" s="2" t="n">
        <v>6001319</v>
      </c>
      <c r="E1816" s="2" t="inlineStr">
        <is>
          <t>Wilder Matos Da Silva</t>
        </is>
      </c>
      <c r="F1816" s="2" t="n">
        <v>9204</v>
      </c>
      <c r="G1816" s="2" t="n">
        <v>90.92</v>
      </c>
      <c r="H1816" s="2" t="n">
        <v>101</v>
      </c>
      <c r="I1816" s="2" t="n">
        <v>0</v>
      </c>
      <c r="J1816" s="2" t="inlineStr">
        <is>
          <t>GPA</t>
        </is>
      </c>
    </row>
    <row r="1817">
      <c r="A1817" s="2" t="n">
        <v>7</v>
      </c>
      <c r="B1817" s="2" t="n">
        <v>930</v>
      </c>
      <c r="C1817" s="2" t="inlineStr">
        <is>
          <t>SEPARACAO</t>
        </is>
      </c>
      <c r="D1817" s="2" t="n">
        <v>6001343</v>
      </c>
      <c r="E1817" s="2" t="inlineStr">
        <is>
          <t>Victor Hugo Santos De Jesus</t>
        </is>
      </c>
      <c r="F1817" s="2" t="n">
        <v>404</v>
      </c>
      <c r="G1817" s="2" t="n">
        <v>14.38</v>
      </c>
      <c r="H1817" s="2" t="n">
        <v>28</v>
      </c>
      <c r="I1817" s="2" t="n">
        <v>0</v>
      </c>
      <c r="J1817" s="2" t="inlineStr">
        <is>
          <t>GPA</t>
        </is>
      </c>
    </row>
    <row r="1818">
      <c r="A1818" s="2" t="n">
        <v>7</v>
      </c>
      <c r="B1818" s="2" t="n">
        <v>930</v>
      </c>
      <c r="C1818" s="2" t="inlineStr">
        <is>
          <t>SEPARACAO</t>
        </is>
      </c>
      <c r="D1818" s="2" t="n">
        <v>6002382</v>
      </c>
      <c r="E1818" s="2" t="inlineStr">
        <is>
          <t>Eduardo Severo Da Silva</t>
        </is>
      </c>
      <c r="F1818" s="2" t="n">
        <v>6704</v>
      </c>
      <c r="G1818" s="2" t="n">
        <v>79.72</v>
      </c>
      <c r="H1818" s="2" t="n">
        <v>84</v>
      </c>
      <c r="I1818" s="2" t="n">
        <v>0</v>
      </c>
      <c r="J1818" s="2" t="inlineStr">
        <is>
          <t>GPA</t>
        </is>
      </c>
    </row>
    <row r="1819">
      <c r="A1819" s="2" t="n">
        <v>7</v>
      </c>
      <c r="B1819" s="2" t="n">
        <v>930</v>
      </c>
      <c r="C1819" s="2" t="inlineStr">
        <is>
          <t>SEPARACAO</t>
        </is>
      </c>
      <c r="D1819" s="2" t="n">
        <v>6002455</v>
      </c>
      <c r="E1819" s="2" t="inlineStr">
        <is>
          <t>Jose Thiago Mendonca Da Costa</t>
        </is>
      </c>
      <c r="F1819" s="2" t="n">
        <v>2975</v>
      </c>
      <c r="G1819" s="2" t="n">
        <v>50.79</v>
      </c>
      <c r="H1819" s="2" t="n">
        <v>59</v>
      </c>
      <c r="I1819" s="2" t="n">
        <v>0</v>
      </c>
      <c r="J1819" s="2" t="inlineStr">
        <is>
          <t>GPA</t>
        </is>
      </c>
    </row>
    <row r="1820">
      <c r="A1820" s="2" t="n">
        <v>7</v>
      </c>
      <c r="B1820" s="2" t="n">
        <v>930</v>
      </c>
      <c r="C1820" s="2" t="inlineStr">
        <is>
          <t>SEPARACAO</t>
        </is>
      </c>
      <c r="D1820" s="2" t="n">
        <v>6003427</v>
      </c>
      <c r="E1820" s="2" t="inlineStr">
        <is>
          <t>David Kongolo Kengela</t>
        </is>
      </c>
      <c r="F1820" s="2" t="n">
        <v>6582</v>
      </c>
      <c r="G1820" s="2" t="n">
        <v>88.93000000000001</v>
      </c>
      <c r="H1820" s="2" t="n">
        <v>74</v>
      </c>
      <c r="I1820" s="2" t="n">
        <v>0</v>
      </c>
      <c r="J1820" s="2" t="inlineStr">
        <is>
          <t>GPA</t>
        </is>
      </c>
    </row>
    <row r="1821">
      <c r="A1821" s="2" t="n">
        <v>7</v>
      </c>
      <c r="B1821" s="2" t="n">
        <v>930</v>
      </c>
      <c r="C1821" s="2" t="inlineStr">
        <is>
          <t>SEPARACAO</t>
        </is>
      </c>
      <c r="D1821" s="2" t="n">
        <v>6004504</v>
      </c>
      <c r="E1821" s="2" t="inlineStr">
        <is>
          <t>Saulo Ricardo Cavalcante</t>
        </is>
      </c>
      <c r="F1821" s="2" t="n">
        <v>3270</v>
      </c>
      <c r="G1821" s="2" t="n">
        <v>74.92</v>
      </c>
      <c r="H1821" s="2" t="n">
        <v>44</v>
      </c>
      <c r="I1821" s="2" t="n">
        <v>0</v>
      </c>
      <c r="J1821" s="2" t="inlineStr">
        <is>
          <t>GPA</t>
        </is>
      </c>
    </row>
    <row r="1822">
      <c r="A1822" s="2" t="n">
        <v>7</v>
      </c>
      <c r="B1822" s="2" t="n">
        <v>930</v>
      </c>
      <c r="C1822" s="2" t="inlineStr">
        <is>
          <t>SEPARACAO</t>
        </is>
      </c>
      <c r="D1822" s="2" t="n">
        <v>6004580</v>
      </c>
      <c r="E1822" s="2" t="inlineStr">
        <is>
          <t>Guilherme Ferreira Biazioli</t>
        </is>
      </c>
      <c r="F1822" s="2" t="n">
        <v>4570</v>
      </c>
      <c r="G1822" s="2" t="n">
        <v>58.94</v>
      </c>
      <c r="H1822" s="2" t="n">
        <v>78</v>
      </c>
      <c r="I1822" s="2" t="n">
        <v>0</v>
      </c>
      <c r="J1822" s="2" t="inlineStr">
        <is>
          <t>GPA</t>
        </is>
      </c>
    </row>
    <row r="1823">
      <c r="A1823" s="2" t="n">
        <v>7</v>
      </c>
      <c r="B1823" s="2" t="n">
        <v>930</v>
      </c>
      <c r="C1823" s="2" t="inlineStr">
        <is>
          <t>SEPARACAO</t>
        </is>
      </c>
      <c r="D1823" s="2" t="n">
        <v>6004741</v>
      </c>
      <c r="E1823" s="2" t="inlineStr">
        <is>
          <t>Antonio Geraldo Damiao Ferreira</t>
        </is>
      </c>
      <c r="F1823" s="2" t="n">
        <v>4562</v>
      </c>
      <c r="G1823" s="2" t="n">
        <v>56.54</v>
      </c>
      <c r="H1823" s="2" t="n">
        <v>81</v>
      </c>
      <c r="I1823" s="2" t="n">
        <v>0</v>
      </c>
      <c r="J1823" s="2" t="inlineStr">
        <is>
          <t>GPA</t>
        </is>
      </c>
    </row>
    <row r="1824">
      <c r="A1824" s="2" t="n">
        <v>7</v>
      </c>
      <c r="B1824" s="2" t="n">
        <v>930</v>
      </c>
      <c r="C1824" s="2" t="inlineStr">
        <is>
          <t>SEPARACAO</t>
        </is>
      </c>
      <c r="D1824" s="2" t="n">
        <v>6004911</v>
      </c>
      <c r="E1824" s="2" t="inlineStr">
        <is>
          <t>Rida Elimami</t>
        </is>
      </c>
      <c r="F1824" s="2" t="n">
        <v>10998</v>
      </c>
      <c r="G1824" s="2" t="n">
        <v>119.02</v>
      </c>
      <c r="H1824" s="2" t="n">
        <v>92</v>
      </c>
      <c r="I1824" s="2" t="n">
        <v>0</v>
      </c>
      <c r="J1824" s="2" t="inlineStr">
        <is>
          <t>GPA</t>
        </is>
      </c>
    </row>
    <row r="1825">
      <c r="A1825" s="2" t="n">
        <v>7</v>
      </c>
      <c r="B1825" s="2" t="n">
        <v>930</v>
      </c>
      <c r="C1825" s="2" t="inlineStr">
        <is>
          <t>SEPARACAO</t>
        </is>
      </c>
      <c r="D1825" s="2" t="n">
        <v>6005470</v>
      </c>
      <c r="E1825" s="2" t="inlineStr">
        <is>
          <t>Saibou Kombo</t>
        </is>
      </c>
      <c r="F1825" s="2" t="n">
        <v>11388</v>
      </c>
      <c r="G1825" s="2" t="n">
        <v>107.45</v>
      </c>
      <c r="H1825" s="2" t="n">
        <v>106</v>
      </c>
      <c r="I1825" s="2" t="n">
        <v>0</v>
      </c>
      <c r="J1825" s="2" t="inlineStr">
        <is>
          <t>GPA</t>
        </is>
      </c>
    </row>
    <row r="1826">
      <c r="A1826" s="2" t="n">
        <v>7</v>
      </c>
      <c r="B1826" s="2" t="n">
        <v>930</v>
      </c>
      <c r="C1826" s="2" t="inlineStr">
        <is>
          <t>SEPARACAO</t>
        </is>
      </c>
      <c r="D1826" s="2" t="n">
        <v>6006558</v>
      </c>
      <c r="E1826" s="2" t="inlineStr">
        <is>
          <t>Erick Aluisio Dos Santos</t>
        </is>
      </c>
      <c r="F1826" s="2" t="n">
        <v>1330</v>
      </c>
      <c r="G1826" s="2" t="n">
        <v>10.65</v>
      </c>
      <c r="H1826" s="2" t="n">
        <v>125</v>
      </c>
      <c r="I1826" s="2" t="n">
        <v>0</v>
      </c>
      <c r="J1826" s="2" t="inlineStr">
        <is>
          <t>GPA</t>
        </is>
      </c>
    </row>
    <row r="1827">
      <c r="A1827" s="2" t="n">
        <v>7</v>
      </c>
      <c r="B1827" s="2" t="n">
        <v>930</v>
      </c>
      <c r="C1827" s="2" t="inlineStr">
        <is>
          <t>SEPARACAO</t>
        </is>
      </c>
      <c r="D1827" s="2" t="n">
        <v>6006728</v>
      </c>
      <c r="E1827" s="2" t="inlineStr">
        <is>
          <t>Fabiano Lima Dos Santos Silva</t>
        </is>
      </c>
      <c r="F1827" s="2" t="n">
        <v>3233</v>
      </c>
      <c r="G1827" s="2" t="n">
        <v>38.2</v>
      </c>
      <c r="H1827" s="2" t="n">
        <v>85</v>
      </c>
      <c r="I1827" s="2" t="n">
        <v>0</v>
      </c>
      <c r="J1827" s="2" t="inlineStr">
        <is>
          <t>GPA</t>
        </is>
      </c>
    </row>
    <row r="1828">
      <c r="A1828" s="2" t="n">
        <v>7</v>
      </c>
      <c r="B1828" s="2" t="n">
        <v>930</v>
      </c>
      <c r="C1828" s="2" t="inlineStr">
        <is>
          <t>SEPARACAO</t>
        </is>
      </c>
      <c r="D1828" s="2" t="n">
        <v>6007856</v>
      </c>
      <c r="E1828" s="2" t="inlineStr">
        <is>
          <t>Giullia Bianca De Oliveira Pereira</t>
        </is>
      </c>
      <c r="F1828" s="2" t="n">
        <v>1409</v>
      </c>
      <c r="G1828" s="2" t="n">
        <v>28.98</v>
      </c>
      <c r="H1828" s="2" t="n">
        <v>49</v>
      </c>
      <c r="I1828" s="2" t="n">
        <v>0</v>
      </c>
      <c r="J1828" s="2" t="inlineStr">
        <is>
          <t>GPA</t>
        </is>
      </c>
    </row>
    <row r="1829">
      <c r="A1829" s="2" t="n">
        <v>7</v>
      </c>
      <c r="B1829" s="2" t="n">
        <v>930</v>
      </c>
      <c r="C1829" s="2" t="inlineStr">
        <is>
          <t>SEPARACAO</t>
        </is>
      </c>
      <c r="D1829" s="2" t="n">
        <v>6008135</v>
      </c>
      <c r="E1829" s="2" t="inlineStr">
        <is>
          <t>Ehinomen Orianele</t>
        </is>
      </c>
      <c r="F1829" s="2" t="n">
        <v>107</v>
      </c>
      <c r="G1829" s="2" t="n">
        <v>1.42</v>
      </c>
      <c r="H1829" s="2" t="n">
        <v>75</v>
      </c>
      <c r="I1829" s="2" t="n">
        <v>0</v>
      </c>
      <c r="J1829" s="2" t="inlineStr">
        <is>
          <t>GPA</t>
        </is>
      </c>
    </row>
    <row r="1830">
      <c r="A1830" s="2" t="n">
        <v>7</v>
      </c>
      <c r="B1830" s="2" t="n">
        <v>930</v>
      </c>
      <c r="C1830" s="2" t="inlineStr">
        <is>
          <t>SEPARACAO</t>
        </is>
      </c>
      <c r="D1830" s="2" t="n">
        <v>6008151</v>
      </c>
      <c r="E1830" s="2" t="inlineStr">
        <is>
          <t>Ayoub Ait Bourhim</t>
        </is>
      </c>
      <c r="F1830" s="2" t="n">
        <v>4878</v>
      </c>
      <c r="G1830" s="2" t="n">
        <v>71.28</v>
      </c>
      <c r="H1830" s="2" t="n">
        <v>68</v>
      </c>
      <c r="I1830" s="2" t="n">
        <v>0</v>
      </c>
      <c r="J1830" s="2" t="inlineStr">
        <is>
          <t>GPA</t>
        </is>
      </c>
    </row>
    <row r="1831">
      <c r="A1831" s="2" t="n">
        <v>7</v>
      </c>
      <c r="B1831" s="2" t="n">
        <v>930</v>
      </c>
      <c r="C1831" s="2" t="inlineStr">
        <is>
          <t>SEPARACAO</t>
        </is>
      </c>
      <c r="D1831" s="2" t="n">
        <v>6008925</v>
      </c>
      <c r="E1831" s="2" t="inlineStr">
        <is>
          <t>Portela Richelin Ngondzien Itoua</t>
        </is>
      </c>
      <c r="F1831" s="2" t="n">
        <v>7971</v>
      </c>
      <c r="G1831" s="2" t="n">
        <v>91.02</v>
      </c>
      <c r="H1831" s="2" t="n">
        <v>88</v>
      </c>
      <c r="I1831" s="2" t="n">
        <v>0</v>
      </c>
      <c r="J1831" s="2" t="inlineStr">
        <is>
          <t>GPA</t>
        </is>
      </c>
    </row>
    <row r="1832">
      <c r="A1832" s="2" t="n">
        <v>7</v>
      </c>
      <c r="B1832" s="2" t="n">
        <v>930</v>
      </c>
      <c r="C1832" s="2" t="inlineStr">
        <is>
          <t>SEPARACAO</t>
        </is>
      </c>
      <c r="D1832" s="2" t="n">
        <v>6008968</v>
      </c>
      <c r="E1832" s="2" t="inlineStr">
        <is>
          <t>Evelin Da Silva De Jesus</t>
        </is>
      </c>
      <c r="F1832" s="2" t="n">
        <v>2216</v>
      </c>
      <c r="G1832" s="2" t="n">
        <v>32.03</v>
      </c>
      <c r="H1832" s="2" t="n">
        <v>69</v>
      </c>
      <c r="I1832" s="2" t="n">
        <v>0</v>
      </c>
      <c r="J1832" s="2" t="inlineStr">
        <is>
          <t>GPA</t>
        </is>
      </c>
    </row>
    <row r="1833">
      <c r="A1833" s="2" t="n">
        <v>7</v>
      </c>
      <c r="B1833" s="2" t="n">
        <v>930</v>
      </c>
      <c r="C1833" s="2" t="inlineStr">
        <is>
          <t>SEPARACAO</t>
        </is>
      </c>
      <c r="D1833" s="2" t="n">
        <v>6009026</v>
      </c>
      <c r="E1833" s="2" t="inlineStr">
        <is>
          <t>Leandro Machado Da Silva</t>
        </is>
      </c>
      <c r="F1833" s="2" t="n">
        <v>3581</v>
      </c>
      <c r="G1833" s="2" t="n">
        <v>42.94</v>
      </c>
      <c r="H1833" s="2" t="n">
        <v>83</v>
      </c>
      <c r="I1833" s="2" t="n">
        <v>0</v>
      </c>
      <c r="J1833" s="2" t="inlineStr">
        <is>
          <t>GPA</t>
        </is>
      </c>
    </row>
    <row r="1834">
      <c r="A1834" s="2" t="n">
        <v>7</v>
      </c>
      <c r="B1834" s="2" t="n">
        <v>930</v>
      </c>
      <c r="C1834" s="2" t="inlineStr">
        <is>
          <t>SEPARACAO</t>
        </is>
      </c>
      <c r="D1834" s="2" t="n">
        <v>6009980</v>
      </c>
      <c r="E1834" s="2" t="inlineStr">
        <is>
          <t>Komlan Anani Guillaume Guedji</t>
        </is>
      </c>
      <c r="F1834" s="2" t="n">
        <v>4572</v>
      </c>
      <c r="G1834" s="2" t="n">
        <v>57.45</v>
      </c>
      <c r="H1834" s="2" t="n">
        <v>80</v>
      </c>
      <c r="I1834" s="2" t="n">
        <v>0</v>
      </c>
      <c r="J1834" s="2" t="inlineStr">
        <is>
          <t>GPA</t>
        </is>
      </c>
    </row>
    <row r="1835">
      <c r="A1835" s="2" t="n">
        <v>7</v>
      </c>
      <c r="B1835" s="2" t="n">
        <v>930</v>
      </c>
      <c r="C1835" s="2" t="inlineStr">
        <is>
          <t>SEPARACAO</t>
        </is>
      </c>
      <c r="D1835" s="2" t="n">
        <v>6010938</v>
      </c>
      <c r="E1835" s="2" t="inlineStr">
        <is>
          <t>Omar El Abouyi</t>
        </is>
      </c>
      <c r="F1835" s="2" t="n">
        <v>2849</v>
      </c>
      <c r="G1835" s="2" t="n">
        <v>36.93</v>
      </c>
      <c r="H1835" s="2" t="n">
        <v>77</v>
      </c>
      <c r="I1835" s="2" t="n">
        <v>0</v>
      </c>
      <c r="J1835" s="2" t="inlineStr">
        <is>
          <t>GPA</t>
        </is>
      </c>
    </row>
    <row r="1836">
      <c r="A1836" s="2" t="n">
        <v>7</v>
      </c>
      <c r="B1836" s="2" t="n">
        <v>930</v>
      </c>
      <c r="C1836" s="2" t="inlineStr">
        <is>
          <t>SEPARACAO</t>
        </is>
      </c>
      <c r="D1836" s="2" t="n">
        <v>6011004</v>
      </c>
      <c r="E1836" s="2" t="inlineStr">
        <is>
          <t>Chinonso Christian Nwezeh</t>
        </is>
      </c>
      <c r="F1836" s="2" t="n">
        <v>2639</v>
      </c>
      <c r="G1836" s="2" t="n">
        <v>41.25</v>
      </c>
      <c r="H1836" s="2" t="n">
        <v>64</v>
      </c>
      <c r="I1836" s="2" t="n">
        <v>0</v>
      </c>
      <c r="J1836" s="2" t="inlineStr">
        <is>
          <t>GPA</t>
        </is>
      </c>
    </row>
    <row r="1837">
      <c r="A1837" s="2" t="n">
        <v>7</v>
      </c>
      <c r="B1837" s="2" t="n">
        <v>930</v>
      </c>
      <c r="C1837" s="2" t="inlineStr">
        <is>
          <t>SEPARACAO</t>
        </is>
      </c>
      <c r="D1837" s="2" t="n">
        <v>6011101</v>
      </c>
      <c r="E1837" s="2" t="inlineStr">
        <is>
          <t>Nosa Majekodumi Owoloja</t>
        </is>
      </c>
      <c r="F1837" s="2" t="n">
        <v>2986</v>
      </c>
      <c r="G1837" s="2" t="n">
        <v>44.91</v>
      </c>
      <c r="H1837" s="2" t="n">
        <v>66</v>
      </c>
      <c r="I1837" s="2" t="n">
        <v>0</v>
      </c>
      <c r="J1837" s="2" t="inlineStr">
        <is>
          <t>GPA</t>
        </is>
      </c>
    </row>
    <row r="1838">
      <c r="A1838" s="2" t="n">
        <v>7</v>
      </c>
      <c r="B1838" s="2" t="n">
        <v>930</v>
      </c>
      <c r="C1838" s="2" t="inlineStr">
        <is>
          <t>SEPARACAO</t>
        </is>
      </c>
      <c r="D1838" s="2" t="n">
        <v>6011195</v>
      </c>
      <c r="E1838" s="2" t="inlineStr">
        <is>
          <t>Daniel Ibrahim</t>
        </is>
      </c>
      <c r="F1838" s="2" t="n">
        <v>3445</v>
      </c>
      <c r="G1838" s="2" t="n">
        <v>48.25</v>
      </c>
      <c r="H1838" s="2" t="n">
        <v>71</v>
      </c>
      <c r="I1838" s="2" t="n">
        <v>0</v>
      </c>
      <c r="J1838" s="2" t="inlineStr">
        <is>
          <t>GPA</t>
        </is>
      </c>
    </row>
    <row r="1839">
      <c r="A1839" s="2" t="n">
        <v>7</v>
      </c>
      <c r="B1839" s="2" t="n">
        <v>930</v>
      </c>
      <c r="C1839" s="2" t="inlineStr">
        <is>
          <t>SEPARACAO</t>
        </is>
      </c>
      <c r="D1839" s="2" t="n">
        <v>6013228</v>
      </c>
      <c r="E1839" s="2" t="inlineStr">
        <is>
          <t>Rafael William Januario</t>
        </is>
      </c>
      <c r="F1839" s="2" t="n">
        <v>1488</v>
      </c>
      <c r="G1839" s="2" t="n">
        <v>22.53</v>
      </c>
      <c r="H1839" s="2" t="n">
        <v>66</v>
      </c>
      <c r="I1839" s="2" t="n">
        <v>0</v>
      </c>
      <c r="J1839" s="2" t="inlineStr">
        <is>
          <t>GPA</t>
        </is>
      </c>
    </row>
    <row r="1840">
      <c r="A1840" s="2" t="n">
        <v>7</v>
      </c>
      <c r="B1840" s="2" t="n">
        <v>930</v>
      </c>
      <c r="C1840" s="2" t="inlineStr">
        <is>
          <t>SEPARACAO</t>
        </is>
      </c>
      <c r="D1840" s="2" t="n">
        <v>6015743</v>
      </c>
      <c r="E1840" s="2" t="inlineStr">
        <is>
          <t>Fernando Carlos De Jesus</t>
        </is>
      </c>
      <c r="F1840" s="2" t="n">
        <v>1855</v>
      </c>
      <c r="G1840" s="2" t="n">
        <v>22.61</v>
      </c>
      <c r="H1840" s="2" t="n">
        <v>82</v>
      </c>
      <c r="I1840" s="2" t="n">
        <v>0</v>
      </c>
      <c r="J1840" s="2" t="inlineStr">
        <is>
          <t>GPA</t>
        </is>
      </c>
    </row>
    <row r="1841">
      <c r="A1841" s="2" t="n">
        <v>7</v>
      </c>
      <c r="B1841" s="2" t="n">
        <v>930</v>
      </c>
      <c r="C1841" s="2" t="inlineStr">
        <is>
          <t>RECEBIMENTO</t>
        </is>
      </c>
      <c r="D1841" s="2" t="n">
        <v>603054</v>
      </c>
      <c r="E1841" s="2" t="inlineStr">
        <is>
          <t>EDUARDO SOARES PROCOPIO</t>
        </is>
      </c>
      <c r="F1841" s="2" t="n">
        <v>346</v>
      </c>
      <c r="G1841" s="2" t="n">
        <v>14.82</v>
      </c>
      <c r="H1841" s="2" t="n">
        <v>23</v>
      </c>
      <c r="I1841" s="2" t="n">
        <v>0</v>
      </c>
      <c r="J1841" s="2" t="inlineStr">
        <is>
          <t>GPA</t>
        </is>
      </c>
    </row>
    <row r="1842">
      <c r="A1842" s="2" t="n">
        <v>7</v>
      </c>
      <c r="B1842" s="2" t="n">
        <v>930</v>
      </c>
      <c r="C1842" s="2" t="inlineStr">
        <is>
          <t>PUXADA RECEB</t>
        </is>
      </c>
      <c r="D1842" s="2" t="n">
        <v>653467</v>
      </c>
      <c r="E1842" s="2" t="inlineStr">
        <is>
          <t>DANILO JOSIAS DE CARVALHO</t>
        </is>
      </c>
      <c r="F1842" s="2" t="n">
        <v>10</v>
      </c>
      <c r="G1842" s="2" t="n">
        <v>0.72</v>
      </c>
      <c r="H1842" s="2" t="n">
        <v>14</v>
      </c>
      <c r="I1842" s="2" t="n">
        <v>0</v>
      </c>
      <c r="J1842" s="2" t="inlineStr">
        <is>
          <t>GPA</t>
        </is>
      </c>
    </row>
    <row r="1843">
      <c r="A1843" s="2" t="n">
        <v>7</v>
      </c>
      <c r="B1843" s="2" t="n">
        <v>930</v>
      </c>
      <c r="C1843" s="2" t="inlineStr">
        <is>
          <t>RECEBIMENTO</t>
        </is>
      </c>
      <c r="D1843" s="2" t="n">
        <v>653467</v>
      </c>
      <c r="E1843" s="2" t="inlineStr">
        <is>
          <t>DANILO JOSIAS DE CARVALHO</t>
        </is>
      </c>
      <c r="F1843" s="2" t="n">
        <v>1746</v>
      </c>
      <c r="G1843" s="2" t="n">
        <v>134.01</v>
      </c>
      <c r="H1843" s="2" t="n">
        <v>13</v>
      </c>
      <c r="I1843" s="2" t="n">
        <v>0</v>
      </c>
      <c r="J1843" s="2" t="inlineStr">
        <is>
          <t>GPA</t>
        </is>
      </c>
    </row>
    <row r="1844">
      <c r="A1844" s="2" t="n">
        <v>7</v>
      </c>
      <c r="B1844" s="2" t="n">
        <v>930</v>
      </c>
      <c r="C1844" s="2" t="inlineStr">
        <is>
          <t>CARREGAMENTO</t>
        </is>
      </c>
      <c r="D1844" s="2" t="n">
        <v>665501</v>
      </c>
      <c r="E1844" s="2" t="inlineStr">
        <is>
          <t>RAFAEL NASCIMENTO DEMETRIO</t>
        </is>
      </c>
      <c r="F1844" s="2" t="n">
        <v>13</v>
      </c>
      <c r="G1844" s="2" t="n">
        <v>1.02</v>
      </c>
      <c r="H1844" s="2" t="n">
        <v>13</v>
      </c>
      <c r="I1844" s="2" t="n">
        <v>0</v>
      </c>
      <c r="J1844" s="2" t="inlineStr">
        <is>
          <t>GPA</t>
        </is>
      </c>
    </row>
    <row r="1845">
      <c r="A1845" s="2" t="n">
        <v>7</v>
      </c>
      <c r="B1845" s="2" t="n">
        <v>930</v>
      </c>
      <c r="C1845" s="2" t="inlineStr">
        <is>
          <t>ATIVIDADE OP. EMP.</t>
        </is>
      </c>
      <c r="D1845" s="2" t="n">
        <v>670364</v>
      </c>
      <c r="E1845" s="2" t="inlineStr">
        <is>
          <t>CLECIO ROBERTO DA SILVA</t>
        </is>
      </c>
      <c r="F1845" s="2" t="n">
        <v>1780</v>
      </c>
      <c r="G1845" s="2" t="n">
        <v>23.49</v>
      </c>
      <c r="H1845" s="2" t="n">
        <v>76</v>
      </c>
      <c r="I1845" s="2" t="n">
        <v>0</v>
      </c>
      <c r="J1845" s="2" t="inlineStr">
        <is>
          <t>GPA</t>
        </is>
      </c>
    </row>
    <row r="1846">
      <c r="A1846" s="2" t="n">
        <v>7</v>
      </c>
      <c r="B1846" s="2" t="n">
        <v>930</v>
      </c>
      <c r="C1846" s="2" t="inlineStr">
        <is>
          <t>RECEBIMENTO</t>
        </is>
      </c>
      <c r="D1846" s="2" t="n">
        <v>671519</v>
      </c>
      <c r="E1846" s="2" t="inlineStr">
        <is>
          <t>PAULO ROBERTO BERTACCHINI</t>
        </is>
      </c>
      <c r="F1846" s="2" t="n">
        <v>2531</v>
      </c>
      <c r="G1846" s="2" t="n">
        <v>139.28</v>
      </c>
      <c r="H1846" s="2" t="n">
        <v>18</v>
      </c>
      <c r="I1846" s="2" t="n">
        <v>0</v>
      </c>
      <c r="J1846" s="2" t="inlineStr">
        <is>
          <t>GPA</t>
        </is>
      </c>
    </row>
    <row r="1847">
      <c r="A1847" s="2" t="n">
        <v>7</v>
      </c>
      <c r="B1847" s="2" t="n">
        <v>930</v>
      </c>
      <c r="C1847" s="2" t="inlineStr">
        <is>
          <t>PUXADA RECEB</t>
        </is>
      </c>
      <c r="D1847" s="2" t="n">
        <v>689734</v>
      </c>
      <c r="E1847" s="2" t="inlineStr">
        <is>
          <t>ADILSON SOARES DE OLIVEIRA</t>
        </is>
      </c>
      <c r="F1847" s="2" t="n">
        <v>93</v>
      </c>
      <c r="G1847" s="2" t="n">
        <v>3.61</v>
      </c>
      <c r="H1847" s="2" t="n">
        <v>26</v>
      </c>
      <c r="I1847" s="2" t="n">
        <v>0</v>
      </c>
      <c r="J1847" s="2" t="inlineStr">
        <is>
          <t>GPA</t>
        </is>
      </c>
    </row>
    <row r="1848">
      <c r="A1848" s="2" t="n">
        <v>7</v>
      </c>
      <c r="B1848" s="2" t="n">
        <v>930</v>
      </c>
      <c r="C1848" s="2" t="inlineStr">
        <is>
          <t>SEPARACAO</t>
        </is>
      </c>
      <c r="D1848" s="2" t="n">
        <v>689734</v>
      </c>
      <c r="E1848" s="2" t="inlineStr">
        <is>
          <t>ADILSON SOARES DE OLIVEIRA</t>
        </is>
      </c>
      <c r="F1848" s="2" t="n">
        <v>1360</v>
      </c>
      <c r="G1848" s="2" t="n">
        <v>16.04</v>
      </c>
      <c r="H1848" s="2" t="n">
        <v>85</v>
      </c>
      <c r="I1848" s="2" t="n">
        <v>0</v>
      </c>
      <c r="J1848" s="2" t="inlineStr">
        <is>
          <t>GPA</t>
        </is>
      </c>
    </row>
    <row r="1849">
      <c r="A1849" s="2" t="n">
        <v>7</v>
      </c>
      <c r="B1849" s="2" t="n">
        <v>930</v>
      </c>
      <c r="C1849" s="2" t="inlineStr">
        <is>
          <t>CARREGAMENTO</t>
        </is>
      </c>
      <c r="D1849" s="2" t="n">
        <v>701017</v>
      </c>
      <c r="E1849" s="2" t="inlineStr">
        <is>
          <t>CHARLES MOREIRA</t>
        </is>
      </c>
      <c r="F1849" s="2" t="n">
        <v>17</v>
      </c>
      <c r="G1849" s="2" t="n">
        <v>1.42</v>
      </c>
      <c r="H1849" s="2" t="n">
        <v>12</v>
      </c>
      <c r="I1849" s="2" t="n">
        <v>0</v>
      </c>
      <c r="J1849" s="2" t="inlineStr">
        <is>
          <t>GPA</t>
        </is>
      </c>
    </row>
    <row r="1850">
      <c r="A1850" s="2" t="n">
        <v>7</v>
      </c>
      <c r="B1850" s="2" t="n">
        <v>930</v>
      </c>
      <c r="C1850" s="2" t="inlineStr">
        <is>
          <t>SEPARACAO</t>
        </is>
      </c>
      <c r="D1850" s="2" t="n">
        <v>90002495</v>
      </c>
      <c r="E1850" s="2" t="inlineStr">
        <is>
          <t>ERICK REIS MOREIRA</t>
        </is>
      </c>
      <c r="F1850" s="2" t="n">
        <v>8494</v>
      </c>
      <c r="G1850" s="2" t="n">
        <v>91.34999999999999</v>
      </c>
      <c r="H1850" s="2" t="n">
        <v>93</v>
      </c>
      <c r="I1850" s="2" t="n">
        <v>0</v>
      </c>
      <c r="J1850" s="2" t="inlineStr">
        <is>
          <t>GPA</t>
        </is>
      </c>
    </row>
    <row r="1851">
      <c r="A1851" s="2" t="n">
        <v>7</v>
      </c>
      <c r="B1851" s="2" t="n">
        <v>930</v>
      </c>
      <c r="C1851" s="2" t="inlineStr">
        <is>
          <t>ATIVIDADE OP. EMP.</t>
        </is>
      </c>
      <c r="D1851" s="2" t="n">
        <v>98905</v>
      </c>
      <c r="E1851" s="2" t="inlineStr">
        <is>
          <t>ALEXANDRE DE  OLIVEIRA  CANDIDO</t>
        </is>
      </c>
      <c r="F1851" s="2" t="n">
        <v>3062</v>
      </c>
      <c r="G1851" s="2" t="n">
        <v>106.49</v>
      </c>
      <c r="H1851" s="2" t="n">
        <v>29</v>
      </c>
      <c r="I1851" s="2" t="n">
        <v>0</v>
      </c>
      <c r="J1851" s="2" t="inlineStr">
        <is>
          <t>GPA</t>
        </is>
      </c>
    </row>
    <row r="1852">
      <c r="A1852" s="2" t="n">
        <v>8</v>
      </c>
      <c r="B1852" s="2" t="n">
        <v>1942</v>
      </c>
      <c r="C1852" s="2" t="inlineStr">
        <is>
          <t>RECEBIMENTO</t>
        </is>
      </c>
      <c r="D1852" s="2" t="n">
        <v>144295</v>
      </c>
      <c r="E1852" s="2" t="inlineStr">
        <is>
          <t>WAGNNO DE SOUSA VELOSO</t>
        </is>
      </c>
      <c r="F1852" s="2" t="n">
        <v>2232</v>
      </c>
      <c r="G1852" s="2" t="n">
        <v>116.94</v>
      </c>
      <c r="H1852" s="2" t="n">
        <v>19</v>
      </c>
      <c r="I1852" s="2" t="n">
        <v>17</v>
      </c>
      <c r="J1852" s="2" t="inlineStr">
        <is>
          <t>GPA</t>
        </is>
      </c>
    </row>
    <row r="1853">
      <c r="A1853" s="2" t="n">
        <v>8</v>
      </c>
      <c r="B1853" s="2" t="n">
        <v>1942</v>
      </c>
      <c r="C1853" s="2" t="inlineStr">
        <is>
          <t>ATIVIDADE OP. EMP.</t>
        </is>
      </c>
      <c r="D1853" s="2" t="n">
        <v>288530</v>
      </c>
      <c r="E1853" s="2" t="inlineStr">
        <is>
          <t>SERGIO APARECIDO RIBEIRO</t>
        </is>
      </c>
      <c r="F1853" s="2" t="n">
        <v>1650</v>
      </c>
      <c r="G1853" s="2" t="n">
        <v>85.86</v>
      </c>
      <c r="H1853" s="2" t="n">
        <v>19</v>
      </c>
      <c r="I1853" s="2" t="n">
        <v>20</v>
      </c>
      <c r="J1853" s="2" t="inlineStr">
        <is>
          <t>GPA</t>
        </is>
      </c>
    </row>
    <row r="1854">
      <c r="A1854" s="2" t="n">
        <v>8</v>
      </c>
      <c r="B1854" s="2" t="n">
        <v>1942</v>
      </c>
      <c r="C1854" s="2" t="inlineStr">
        <is>
          <t>ATIVIDADE OP. EMP.</t>
        </is>
      </c>
      <c r="D1854" s="2" t="n">
        <v>341984</v>
      </c>
      <c r="E1854" s="2" t="inlineStr">
        <is>
          <t>TADEU JOSE SOARES DE CARVALHO</t>
        </is>
      </c>
      <c r="F1854" s="2" t="n">
        <v>1758</v>
      </c>
      <c r="G1854" s="2" t="n">
        <v>94.16</v>
      </c>
      <c r="H1854" s="2" t="n">
        <v>19</v>
      </c>
      <c r="I1854" s="2" t="n">
        <v>20</v>
      </c>
      <c r="J1854" s="2" t="inlineStr">
        <is>
          <t>GPA</t>
        </is>
      </c>
    </row>
    <row r="1855">
      <c r="A1855" s="2" t="n">
        <v>8</v>
      </c>
      <c r="B1855" s="2" t="n">
        <v>1942</v>
      </c>
      <c r="C1855" s="2" t="inlineStr">
        <is>
          <t>SEPARACAO</t>
        </is>
      </c>
      <c r="D1855" s="2" t="n">
        <v>341984</v>
      </c>
      <c r="E1855" s="2" t="inlineStr">
        <is>
          <t>TADEU JOSE SOARES DE CARVALHO</t>
        </is>
      </c>
      <c r="F1855" s="2" t="n">
        <v>459</v>
      </c>
      <c r="G1855" s="2" t="n">
        <v>1.25</v>
      </c>
      <c r="H1855" s="2" t="n">
        <v>367</v>
      </c>
      <c r="I1855" s="2" t="n">
        <v>80</v>
      </c>
      <c r="J1855" s="2" t="inlineStr">
        <is>
          <t>GPA</t>
        </is>
      </c>
    </row>
    <row r="1856">
      <c r="A1856" s="2" t="n">
        <v>8</v>
      </c>
      <c r="B1856" s="2" t="n">
        <v>1942</v>
      </c>
      <c r="C1856" s="2" t="inlineStr">
        <is>
          <t>ATIVIDADE OP. EMP.</t>
        </is>
      </c>
      <c r="D1856" s="2" t="n">
        <v>3470822</v>
      </c>
      <c r="E1856" s="2" t="inlineStr">
        <is>
          <t>Lidiano Costa Santos</t>
        </is>
      </c>
      <c r="F1856" s="2" t="n">
        <v>1068</v>
      </c>
      <c r="G1856" s="2" t="n">
        <v>51.29</v>
      </c>
      <c r="H1856" s="2" t="n">
        <v>21</v>
      </c>
      <c r="I1856" s="2" t="n">
        <v>20</v>
      </c>
      <c r="J1856" s="2" t="inlineStr">
        <is>
          <t>GPA</t>
        </is>
      </c>
    </row>
    <row r="1857">
      <c r="A1857" s="2" t="n">
        <v>8</v>
      </c>
      <c r="B1857" s="2" t="n">
        <v>1942</v>
      </c>
      <c r="C1857" s="2" t="inlineStr">
        <is>
          <t>ATIVIDADE OP. EMP.</t>
        </is>
      </c>
      <c r="D1857" s="2" t="n">
        <v>358806</v>
      </c>
      <c r="E1857" s="2" t="inlineStr">
        <is>
          <t>CELSO BARBOSA</t>
        </is>
      </c>
      <c r="F1857" s="2" t="n">
        <v>1668</v>
      </c>
      <c r="G1857" s="2" t="n">
        <v>52.77</v>
      </c>
      <c r="H1857" s="2" t="n">
        <v>32</v>
      </c>
      <c r="I1857" s="2" t="n">
        <v>20</v>
      </c>
      <c r="J1857" s="2" t="inlineStr">
        <is>
          <t>GPA</t>
        </is>
      </c>
    </row>
    <row r="1858">
      <c r="A1858" s="2" t="n">
        <v>8</v>
      </c>
      <c r="B1858" s="2" t="n">
        <v>1942</v>
      </c>
      <c r="C1858" s="2" t="inlineStr">
        <is>
          <t>PUXADA RECEB</t>
        </is>
      </c>
      <c r="D1858" s="2" t="n">
        <v>3701417</v>
      </c>
      <c r="E1858" s="2" t="inlineStr">
        <is>
          <t>Jefferson De Oliveira Albunio</t>
        </is>
      </c>
      <c r="F1858" s="2" t="n">
        <v>4</v>
      </c>
      <c r="G1858" s="2" t="n">
        <v>0.02</v>
      </c>
      <c r="H1858" s="2" t="n">
        <v>200</v>
      </c>
      <c r="I1858" s="2" t="n">
        <v>16</v>
      </c>
      <c r="J1858" s="2" t="inlineStr">
        <is>
          <t>GPA</t>
        </is>
      </c>
    </row>
    <row r="1859">
      <c r="A1859" s="2" t="n">
        <v>8</v>
      </c>
      <c r="B1859" s="2" t="n">
        <v>1942</v>
      </c>
      <c r="C1859" s="2" t="inlineStr">
        <is>
          <t>RECEBIMENTO</t>
        </is>
      </c>
      <c r="D1859" s="2" t="n">
        <v>3701417</v>
      </c>
      <c r="E1859" s="2" t="inlineStr">
        <is>
          <t>Jefferson De Oliveira Albunio</t>
        </is>
      </c>
      <c r="F1859" s="2" t="n">
        <v>7</v>
      </c>
      <c r="G1859" s="2" t="n">
        <v>5.17</v>
      </c>
      <c r="H1859" s="2" t="n">
        <v>1</v>
      </c>
      <c r="I1859" s="2" t="n">
        <v>17</v>
      </c>
      <c r="J1859" s="2" t="inlineStr">
        <is>
          <t>GPA</t>
        </is>
      </c>
    </row>
    <row r="1860">
      <c r="A1860" s="2" t="n">
        <v>8</v>
      </c>
      <c r="B1860" s="2" t="n">
        <v>1942</v>
      </c>
      <c r="C1860" s="2" t="inlineStr">
        <is>
          <t>PUXADA RECEB</t>
        </is>
      </c>
      <c r="D1860" s="2" t="n">
        <v>3814319</v>
      </c>
      <c r="E1860" s="2" t="inlineStr">
        <is>
          <t>CARLOS ALEXANDRE DE ALMEIDA FERREIRA</t>
        </is>
      </c>
      <c r="F1860" s="2" t="n">
        <v>1</v>
      </c>
      <c r="G1860" s="2" t="n">
        <v>0.13</v>
      </c>
      <c r="H1860" s="2" t="n">
        <v>8</v>
      </c>
      <c r="I1860" s="2" t="n">
        <v>16</v>
      </c>
      <c r="J1860" s="2" t="inlineStr">
        <is>
          <t>GPA</t>
        </is>
      </c>
    </row>
    <row r="1861">
      <c r="A1861" s="2" t="n">
        <v>8</v>
      </c>
      <c r="B1861" s="2" t="n">
        <v>1942</v>
      </c>
      <c r="C1861" s="2" t="inlineStr">
        <is>
          <t>SEPARACAO</t>
        </is>
      </c>
      <c r="D1861" s="2" t="n">
        <v>3814319</v>
      </c>
      <c r="E1861" s="2" t="inlineStr">
        <is>
          <t>CARLOS ALEXANDRE DE ALMEIDA FERREIRA</t>
        </is>
      </c>
      <c r="F1861" s="2" t="n">
        <v>91</v>
      </c>
      <c r="G1861" s="2" t="n">
        <v>1.6</v>
      </c>
      <c r="H1861" s="2" t="n">
        <v>57</v>
      </c>
      <c r="I1861" s="2" t="n">
        <v>80</v>
      </c>
      <c r="J1861" s="2" t="inlineStr">
        <is>
          <t>GPA</t>
        </is>
      </c>
    </row>
    <row r="1862">
      <c r="A1862" s="2" t="n">
        <v>8</v>
      </c>
      <c r="B1862" s="2" t="n">
        <v>1942</v>
      </c>
      <c r="C1862" s="2" t="inlineStr">
        <is>
          <t>ATIVIDADE OP. EMP.</t>
        </is>
      </c>
      <c r="D1862" s="2" t="n">
        <v>3942139</v>
      </c>
      <c r="E1862" s="2" t="inlineStr">
        <is>
          <t>CAMILO DA SILVA FERREIRA</t>
        </is>
      </c>
      <c r="F1862" s="2" t="n">
        <v>620</v>
      </c>
      <c r="G1862" s="2" t="n">
        <v>42.03</v>
      </c>
      <c r="H1862" s="2" t="n">
        <v>15</v>
      </c>
      <c r="I1862" s="2" t="n">
        <v>20</v>
      </c>
      <c r="J1862" s="2" t="inlineStr">
        <is>
          <t>GPA</t>
        </is>
      </c>
    </row>
    <row r="1863">
      <c r="A1863" s="2" t="n">
        <v>8</v>
      </c>
      <c r="B1863" s="2" t="n">
        <v>1942</v>
      </c>
      <c r="C1863" s="2" t="inlineStr">
        <is>
          <t>SEPARACAO</t>
        </is>
      </c>
      <c r="D1863" s="2" t="n">
        <v>3942139</v>
      </c>
      <c r="E1863" s="2" t="inlineStr">
        <is>
          <t>CAMILO DA SILVA FERREIRA</t>
        </is>
      </c>
      <c r="F1863" s="2" t="n">
        <v>3790</v>
      </c>
      <c r="G1863" s="2" t="n">
        <v>34.66</v>
      </c>
      <c r="H1863" s="2" t="n">
        <v>109</v>
      </c>
      <c r="I1863" s="2" t="n">
        <v>80</v>
      </c>
      <c r="J1863" s="2" t="inlineStr">
        <is>
          <t>GPA</t>
        </is>
      </c>
    </row>
    <row r="1864">
      <c r="A1864" s="2" t="n">
        <v>8</v>
      </c>
      <c r="B1864" s="2" t="n">
        <v>1942</v>
      </c>
      <c r="C1864" s="2" t="inlineStr">
        <is>
          <t>ATIVIDADE OP. EMP.</t>
        </is>
      </c>
      <c r="D1864" s="2" t="n">
        <v>394394</v>
      </c>
      <c r="E1864" s="2" t="inlineStr">
        <is>
          <t>GENIVALDO MATOS DOS SANTOS</t>
        </is>
      </c>
      <c r="F1864" s="2" t="n">
        <v>1254</v>
      </c>
      <c r="G1864" s="2" t="n">
        <v>57.24</v>
      </c>
      <c r="H1864" s="2" t="n">
        <v>22</v>
      </c>
      <c r="I1864" s="2" t="n">
        <v>20</v>
      </c>
      <c r="J1864" s="2" t="inlineStr">
        <is>
          <t>GPA</t>
        </is>
      </c>
    </row>
    <row r="1865">
      <c r="A1865" s="2" t="n">
        <v>8</v>
      </c>
      <c r="B1865" s="2" t="n">
        <v>1942</v>
      </c>
      <c r="C1865" s="2" t="inlineStr">
        <is>
          <t>SEPARACAO</t>
        </is>
      </c>
      <c r="D1865" s="2" t="n">
        <v>394394</v>
      </c>
      <c r="E1865" s="2" t="inlineStr">
        <is>
          <t>GENIVALDO MATOS DOS SANTOS</t>
        </is>
      </c>
      <c r="F1865" s="2" t="n">
        <v>121</v>
      </c>
      <c r="G1865" s="2" t="n">
        <v>0.16</v>
      </c>
      <c r="H1865" s="2" t="n">
        <v>756</v>
      </c>
      <c r="I1865" s="2" t="n">
        <v>80</v>
      </c>
      <c r="J1865" s="2" t="inlineStr">
        <is>
          <t>GPA</t>
        </is>
      </c>
    </row>
    <row r="1866">
      <c r="A1866" s="2" t="n">
        <v>8</v>
      </c>
      <c r="B1866" s="2" t="n">
        <v>1942</v>
      </c>
      <c r="C1866" s="2" t="inlineStr">
        <is>
          <t>CARREGAMENTO</t>
        </is>
      </c>
      <c r="D1866" s="2" t="n">
        <v>403334</v>
      </c>
      <c r="E1866" s="2" t="inlineStr">
        <is>
          <t>JANIO WELLINGTON CORDEIRO GOMES</t>
        </is>
      </c>
      <c r="F1866" s="2" t="n">
        <v>1134</v>
      </c>
      <c r="G1866" s="2" t="n">
        <v>45.7</v>
      </c>
      <c r="H1866" s="2" t="n">
        <v>25</v>
      </c>
      <c r="I1866" s="2" t="n">
        <v>22</v>
      </c>
      <c r="J1866" s="2" t="inlineStr">
        <is>
          <t>GPA</t>
        </is>
      </c>
    </row>
    <row r="1867">
      <c r="A1867" s="2" t="n">
        <v>8</v>
      </c>
      <c r="B1867" s="2" t="n">
        <v>1942</v>
      </c>
      <c r="C1867" s="2" t="inlineStr">
        <is>
          <t>SEPARACAO</t>
        </is>
      </c>
      <c r="D1867" s="2" t="n">
        <v>403334</v>
      </c>
      <c r="E1867" s="2" t="inlineStr">
        <is>
          <t>JANIO WELLINGTON CORDEIRO GOMES</t>
        </is>
      </c>
      <c r="F1867" s="2" t="n">
        <v>117</v>
      </c>
      <c r="G1867" s="2" t="n">
        <v>1.78</v>
      </c>
      <c r="H1867" s="2" t="n">
        <v>66</v>
      </c>
      <c r="I1867" s="2" t="n">
        <v>80</v>
      </c>
      <c r="J1867" s="2" t="inlineStr">
        <is>
          <t>GPA</t>
        </is>
      </c>
    </row>
    <row r="1868">
      <c r="A1868" s="2" t="n">
        <v>8</v>
      </c>
      <c r="B1868" s="2" t="n">
        <v>1942</v>
      </c>
      <c r="C1868" s="2" t="inlineStr">
        <is>
          <t>PUXADA RECEB</t>
        </is>
      </c>
      <c r="D1868" s="2" t="n">
        <v>4186737</v>
      </c>
      <c r="E1868" s="2" t="inlineStr">
        <is>
          <t>Fernando Merlugo Ribeiro</t>
        </is>
      </c>
      <c r="F1868" s="2" t="n">
        <v>34</v>
      </c>
      <c r="G1868" s="2" t="n">
        <v>16.66</v>
      </c>
      <c r="H1868" s="2" t="n">
        <v>2</v>
      </c>
      <c r="I1868" s="2" t="n">
        <v>16</v>
      </c>
      <c r="J1868" s="2" t="inlineStr">
        <is>
          <t>GPA</t>
        </is>
      </c>
    </row>
    <row r="1869">
      <c r="A1869" s="2" t="n">
        <v>8</v>
      </c>
      <c r="B1869" s="2" t="n">
        <v>1942</v>
      </c>
      <c r="C1869" s="2" t="inlineStr">
        <is>
          <t>ATIVIDADE OP. EMP.</t>
        </is>
      </c>
      <c r="D1869" s="2" t="n">
        <v>418982</v>
      </c>
      <c r="E1869" s="2" t="inlineStr">
        <is>
          <t>EDIRLEI DE JESUS QUEIROZ</t>
        </is>
      </c>
      <c r="F1869" s="2" t="n">
        <v>1699</v>
      </c>
      <c r="G1869" s="2" t="n">
        <v>84.89</v>
      </c>
      <c r="H1869" s="2" t="n">
        <v>20</v>
      </c>
      <c r="I1869" s="2" t="n">
        <v>20</v>
      </c>
      <c r="J1869" s="2" t="inlineStr">
        <is>
          <t>GPA</t>
        </is>
      </c>
    </row>
    <row r="1870">
      <c r="A1870" s="2" t="n">
        <v>8</v>
      </c>
      <c r="B1870" s="2" t="n">
        <v>1942</v>
      </c>
      <c r="C1870" s="2" t="inlineStr">
        <is>
          <t>ATIVIDADE OP. EMP.</t>
        </is>
      </c>
      <c r="D1870" s="2" t="n">
        <v>434905</v>
      </c>
      <c r="E1870" s="2" t="inlineStr">
        <is>
          <t>ROBSON LUIZ ALVES SANCHES MADUENHA</t>
        </is>
      </c>
      <c r="F1870" s="2" t="n">
        <v>1373</v>
      </c>
      <c r="G1870" s="2" t="n">
        <v>49.52</v>
      </c>
      <c r="H1870" s="2" t="n">
        <v>28</v>
      </c>
      <c r="I1870" s="2" t="n">
        <v>20</v>
      </c>
      <c r="J1870" s="2" t="inlineStr">
        <is>
          <t>GPA</t>
        </is>
      </c>
    </row>
    <row r="1871">
      <c r="A1871" s="2" t="n">
        <v>8</v>
      </c>
      <c r="B1871" s="2" t="n">
        <v>1942</v>
      </c>
      <c r="C1871" s="2" t="inlineStr">
        <is>
          <t>SEPARACAO</t>
        </is>
      </c>
      <c r="D1871" s="2" t="n">
        <v>434905</v>
      </c>
      <c r="E1871" s="2" t="inlineStr">
        <is>
          <t>ROBSON LUIZ ALVES SANCHES MADUENHA</t>
        </is>
      </c>
      <c r="F1871" s="2" t="n">
        <v>2357</v>
      </c>
      <c r="G1871" s="2" t="n">
        <v>9.970000000000001</v>
      </c>
      <c r="H1871" s="2" t="n">
        <v>236</v>
      </c>
      <c r="I1871" s="2" t="n">
        <v>80</v>
      </c>
      <c r="J1871" s="2" t="inlineStr">
        <is>
          <t>GPA</t>
        </is>
      </c>
    </row>
    <row r="1872">
      <c r="A1872" s="2" t="n">
        <v>8</v>
      </c>
      <c r="B1872" s="2" t="n">
        <v>1942</v>
      </c>
      <c r="C1872" s="2" t="inlineStr">
        <is>
          <t>ATIVIDADE OP. EMP.</t>
        </is>
      </c>
      <c r="D1872" s="2" t="n">
        <v>4398637</v>
      </c>
      <c r="E1872" s="2" t="inlineStr">
        <is>
          <t>CARLOS ALEXANDRE OLIVEIRA SILVA</t>
        </is>
      </c>
      <c r="F1872" s="2" t="n">
        <v>1574</v>
      </c>
      <c r="G1872" s="2" t="n">
        <v>64.56</v>
      </c>
      <c r="H1872" s="2" t="n">
        <v>24</v>
      </c>
      <c r="I1872" s="2" t="n">
        <v>20</v>
      </c>
      <c r="J1872" s="2" t="inlineStr">
        <is>
          <t>GPA</t>
        </is>
      </c>
    </row>
    <row r="1873">
      <c r="A1873" s="2" t="n">
        <v>8</v>
      </c>
      <c r="B1873" s="2" t="n">
        <v>1942</v>
      </c>
      <c r="C1873" s="2" t="inlineStr">
        <is>
          <t>SEPARACAO</t>
        </is>
      </c>
      <c r="D1873" s="2" t="n">
        <v>4398637</v>
      </c>
      <c r="E1873" s="2" t="inlineStr">
        <is>
          <t>CARLOS ALEXANDRE OLIVEIRA SILVA</t>
        </is>
      </c>
      <c r="F1873" s="2" t="n">
        <v>1712</v>
      </c>
      <c r="G1873" s="2" t="n">
        <v>11.19</v>
      </c>
      <c r="H1873" s="2" t="n">
        <v>153</v>
      </c>
      <c r="I1873" s="2" t="n">
        <v>80</v>
      </c>
      <c r="J1873" s="2" t="inlineStr">
        <is>
          <t>GPA</t>
        </is>
      </c>
    </row>
    <row r="1874">
      <c r="A1874" s="2" t="n">
        <v>8</v>
      </c>
      <c r="B1874" s="2" t="n">
        <v>1942</v>
      </c>
      <c r="C1874" s="2" t="inlineStr">
        <is>
          <t>ATIVIDADE OP. EMP.</t>
        </is>
      </c>
      <c r="D1874" s="2" t="n">
        <v>4505697</v>
      </c>
      <c r="E1874" s="2" t="inlineStr">
        <is>
          <t>WELLINCTON ALMEIDA JULIÃO</t>
        </is>
      </c>
      <c r="F1874" s="2" t="n">
        <v>1582</v>
      </c>
      <c r="G1874" s="2" t="n">
        <v>80.15000000000001</v>
      </c>
      <c r="H1874" s="2" t="n">
        <v>20</v>
      </c>
      <c r="I1874" s="2" t="n">
        <v>20</v>
      </c>
      <c r="J1874" s="2" t="inlineStr">
        <is>
          <t>GPA</t>
        </is>
      </c>
    </row>
    <row r="1875">
      <c r="A1875" s="2" t="n">
        <v>8</v>
      </c>
      <c r="B1875" s="2" t="n">
        <v>1942</v>
      </c>
      <c r="C1875" s="2" t="inlineStr">
        <is>
          <t>RECEBIMENTO</t>
        </is>
      </c>
      <c r="D1875" s="2" t="n">
        <v>4505697</v>
      </c>
      <c r="E1875" s="2" t="inlineStr">
        <is>
          <t>WELLINCTON ALMEIDA JULIÃO</t>
        </is>
      </c>
      <c r="F1875" s="2" t="n">
        <v>37</v>
      </c>
      <c r="G1875" s="2" t="n">
        <v>7.34</v>
      </c>
      <c r="H1875" s="2" t="n">
        <v>5</v>
      </c>
      <c r="I1875" s="2" t="n">
        <v>17</v>
      </c>
      <c r="J1875" s="2" t="inlineStr">
        <is>
          <t>GPA</t>
        </is>
      </c>
    </row>
    <row r="1876">
      <c r="A1876" s="2" t="n">
        <v>8</v>
      </c>
      <c r="B1876" s="2" t="n">
        <v>1942</v>
      </c>
      <c r="C1876" s="2" t="inlineStr">
        <is>
          <t>SEPARACAO</t>
        </is>
      </c>
      <c r="D1876" s="2" t="n">
        <v>4505697</v>
      </c>
      <c r="E1876" s="2" t="inlineStr">
        <is>
          <t>WELLINCTON ALMEIDA JULIÃO</t>
        </is>
      </c>
      <c r="F1876" s="2" t="n">
        <v>102</v>
      </c>
      <c r="G1876" s="2" t="n">
        <v>0.37</v>
      </c>
      <c r="H1876" s="2" t="n">
        <v>276</v>
      </c>
      <c r="I1876" s="2" t="n">
        <v>80</v>
      </c>
      <c r="J1876" s="2" t="inlineStr">
        <is>
          <t>GPA</t>
        </is>
      </c>
    </row>
    <row r="1877">
      <c r="A1877" s="2" t="n">
        <v>8</v>
      </c>
      <c r="B1877" s="2" t="n">
        <v>1942</v>
      </c>
      <c r="C1877" s="2" t="inlineStr">
        <is>
          <t>RECEBIMENTO</t>
        </is>
      </c>
      <c r="D1877" s="2" t="n">
        <v>46632</v>
      </c>
      <c r="E1877" s="2" t="inlineStr">
        <is>
          <t>ARTHUR PEREIRA</t>
        </is>
      </c>
      <c r="F1877" s="2" t="n">
        <v>2773</v>
      </c>
      <c r="G1877" s="2" t="n">
        <v>144.29</v>
      </c>
      <c r="H1877" s="2" t="n">
        <v>19</v>
      </c>
      <c r="I1877" s="2" t="n">
        <v>17</v>
      </c>
      <c r="J1877" s="2" t="inlineStr">
        <is>
          <t>GPA</t>
        </is>
      </c>
    </row>
    <row r="1878">
      <c r="A1878" s="2" t="n">
        <v>8</v>
      </c>
      <c r="B1878" s="2" t="n">
        <v>1942</v>
      </c>
      <c r="C1878" s="2" t="inlineStr">
        <is>
          <t>ATIVIDADE OP. EMP.</t>
        </is>
      </c>
      <c r="D1878" s="2" t="n">
        <v>482457</v>
      </c>
      <c r="E1878" s="2" t="inlineStr">
        <is>
          <t>WALA SONAI DOS SANTOS PONCIO</t>
        </is>
      </c>
      <c r="F1878" s="2" t="n">
        <v>2577</v>
      </c>
      <c r="G1878" s="2" t="n">
        <v>92.05</v>
      </c>
      <c r="H1878" s="2" t="n">
        <v>28</v>
      </c>
      <c r="I1878" s="2" t="n">
        <v>20</v>
      </c>
      <c r="J1878" s="2" t="inlineStr">
        <is>
          <t>GPA</t>
        </is>
      </c>
    </row>
    <row r="1879">
      <c r="A1879" s="2" t="n">
        <v>8</v>
      </c>
      <c r="B1879" s="2" t="n">
        <v>1942</v>
      </c>
      <c r="C1879" s="2" t="inlineStr">
        <is>
          <t>CARREGAMENTO</t>
        </is>
      </c>
      <c r="D1879" s="2" t="n">
        <v>482457</v>
      </c>
      <c r="E1879" s="2" t="inlineStr">
        <is>
          <t>WALA SONAI DOS SANTOS PONCIO</t>
        </is>
      </c>
      <c r="F1879" s="2" t="n">
        <v>18</v>
      </c>
      <c r="G1879" s="2" t="n">
        <v>0.62</v>
      </c>
      <c r="H1879" s="2" t="n">
        <v>29</v>
      </c>
      <c r="I1879" s="2" t="n">
        <v>22</v>
      </c>
      <c r="J1879" s="2" t="inlineStr">
        <is>
          <t>GPA</t>
        </is>
      </c>
    </row>
    <row r="1880">
      <c r="A1880" s="2" t="n">
        <v>8</v>
      </c>
      <c r="B1880" s="2" t="n">
        <v>1942</v>
      </c>
      <c r="C1880" s="2" t="inlineStr">
        <is>
          <t>ATIVIDADE OP. EMP.</t>
        </is>
      </c>
      <c r="D1880" s="2" t="n">
        <v>4918797</v>
      </c>
      <c r="E1880" s="2" t="inlineStr">
        <is>
          <t>MOISES SANTOS DE MOURA</t>
        </is>
      </c>
      <c r="F1880" s="2" t="n">
        <v>1864</v>
      </c>
      <c r="G1880" s="2" t="n">
        <v>52.91</v>
      </c>
      <c r="H1880" s="2" t="n">
        <v>35</v>
      </c>
      <c r="I1880" s="2" t="n">
        <v>20</v>
      </c>
      <c r="J1880" s="2" t="inlineStr">
        <is>
          <t>GPA</t>
        </is>
      </c>
    </row>
    <row r="1881">
      <c r="A1881" s="2" t="n">
        <v>8</v>
      </c>
      <c r="B1881" s="2" t="n">
        <v>1942</v>
      </c>
      <c r="C1881" s="2" t="inlineStr">
        <is>
          <t>CARREGAMENTO</t>
        </is>
      </c>
      <c r="D1881" s="2" t="n">
        <v>4918797</v>
      </c>
      <c r="E1881" s="2" t="inlineStr">
        <is>
          <t>MOISES SANTOS DE MOURA</t>
        </is>
      </c>
      <c r="F1881" s="2" t="n">
        <v>16</v>
      </c>
      <c r="G1881" s="2" t="n">
        <v>1.04</v>
      </c>
      <c r="H1881" s="2" t="n">
        <v>15</v>
      </c>
      <c r="I1881" s="2" t="n">
        <v>22</v>
      </c>
      <c r="J1881" s="2" t="inlineStr">
        <is>
          <t>GPA</t>
        </is>
      </c>
    </row>
    <row r="1882">
      <c r="A1882" s="2" t="n">
        <v>8</v>
      </c>
      <c r="B1882" s="2" t="n">
        <v>1942</v>
      </c>
      <c r="C1882" s="2" t="inlineStr">
        <is>
          <t>SEPARACAO</t>
        </is>
      </c>
      <c r="D1882" s="2" t="n">
        <v>4918797</v>
      </c>
      <c r="E1882" s="2" t="inlineStr">
        <is>
          <t>MOISES SANTOS DE MOURA</t>
        </is>
      </c>
      <c r="F1882" s="2" t="n">
        <v>769</v>
      </c>
      <c r="G1882" s="2" t="n">
        <v>3.45</v>
      </c>
      <c r="H1882" s="2" t="n">
        <v>223</v>
      </c>
      <c r="I1882" s="2" t="n">
        <v>80</v>
      </c>
      <c r="J1882" s="2" t="inlineStr">
        <is>
          <t>GPA</t>
        </is>
      </c>
    </row>
    <row r="1883">
      <c r="A1883" s="2" t="n">
        <v>8</v>
      </c>
      <c r="B1883" s="2" t="n">
        <v>1942</v>
      </c>
      <c r="C1883" s="2" t="inlineStr">
        <is>
          <t>ATIVIDADE OP. EMP.</t>
        </is>
      </c>
      <c r="D1883" s="2" t="n">
        <v>5026148</v>
      </c>
      <c r="E1883" s="2" t="inlineStr">
        <is>
          <t>Emerson Batista</t>
        </is>
      </c>
      <c r="F1883" s="2" t="n">
        <v>1985</v>
      </c>
      <c r="G1883" s="2" t="n">
        <v>72.64</v>
      </c>
      <c r="H1883" s="2" t="n">
        <v>27</v>
      </c>
      <c r="I1883" s="2" t="n">
        <v>20</v>
      </c>
      <c r="J1883" s="2" t="inlineStr">
        <is>
          <t>GPA</t>
        </is>
      </c>
    </row>
    <row r="1884">
      <c r="A1884" s="2" t="n">
        <v>8</v>
      </c>
      <c r="B1884" s="2" t="n">
        <v>1942</v>
      </c>
      <c r="C1884" s="2" t="inlineStr">
        <is>
          <t>SEPARACAO</t>
        </is>
      </c>
      <c r="D1884" s="2" t="n">
        <v>5026148</v>
      </c>
      <c r="E1884" s="2" t="inlineStr">
        <is>
          <t>Emerson Batista</t>
        </is>
      </c>
      <c r="F1884" s="2" t="n">
        <v>595</v>
      </c>
      <c r="G1884" s="2" t="n">
        <v>3.83</v>
      </c>
      <c r="H1884" s="2" t="n">
        <v>155</v>
      </c>
      <c r="I1884" s="2" t="n">
        <v>80</v>
      </c>
      <c r="J1884" s="2" t="inlineStr">
        <is>
          <t>GPA</t>
        </is>
      </c>
    </row>
    <row r="1885">
      <c r="A1885" s="2" t="n">
        <v>8</v>
      </c>
      <c r="B1885" s="2" t="n">
        <v>1942</v>
      </c>
      <c r="C1885" s="2" t="inlineStr">
        <is>
          <t>CARREGAMENTO</t>
        </is>
      </c>
      <c r="D1885" s="2" t="n">
        <v>5030994</v>
      </c>
      <c r="E1885" s="2" t="inlineStr">
        <is>
          <t>Aron Ribeiro Pereira</t>
        </is>
      </c>
      <c r="F1885" s="2" t="n">
        <v>827</v>
      </c>
      <c r="G1885" s="2" t="n">
        <v>31.48</v>
      </c>
      <c r="H1885" s="2" t="n">
        <v>26</v>
      </c>
      <c r="I1885" s="2" t="n">
        <v>22</v>
      </c>
      <c r="J1885" s="2" t="inlineStr">
        <is>
          <t>GPA</t>
        </is>
      </c>
    </row>
    <row r="1886">
      <c r="A1886" s="2" t="n">
        <v>8</v>
      </c>
      <c r="B1886" s="2" t="n">
        <v>1942</v>
      </c>
      <c r="C1886" s="2" t="inlineStr">
        <is>
          <t>RECEBIMENTO</t>
        </is>
      </c>
      <c r="D1886" s="2" t="n">
        <v>5052823</v>
      </c>
      <c r="E1886" s="2" t="inlineStr">
        <is>
          <t>IVANIA ROCHA DOS SANTOS</t>
        </is>
      </c>
      <c r="F1886" s="2" t="n">
        <v>3858</v>
      </c>
      <c r="G1886" s="2" t="n">
        <v>148.72</v>
      </c>
      <c r="H1886" s="2" t="n">
        <v>26</v>
      </c>
      <c r="I1886" s="2" t="n">
        <v>17</v>
      </c>
      <c r="J1886" s="2" t="inlineStr">
        <is>
          <t>GPA</t>
        </is>
      </c>
    </row>
    <row r="1887">
      <c r="A1887" s="2" t="n">
        <v>8</v>
      </c>
      <c r="B1887" s="2" t="n">
        <v>1942</v>
      </c>
      <c r="C1887" s="2" t="inlineStr">
        <is>
          <t>ATIVIDADE OP. EMP.</t>
        </is>
      </c>
      <c r="D1887" s="2" t="n">
        <v>5066085</v>
      </c>
      <c r="E1887" s="2" t="inlineStr">
        <is>
          <t>MAYCON DA CONCEICAO</t>
        </is>
      </c>
      <c r="F1887" s="2" t="n">
        <v>1161</v>
      </c>
      <c r="G1887" s="2" t="n">
        <v>74.90000000000001</v>
      </c>
      <c r="H1887" s="2" t="n">
        <v>16</v>
      </c>
      <c r="I1887" s="2" t="n">
        <v>20</v>
      </c>
      <c r="J1887" s="2" t="inlineStr">
        <is>
          <t>GPA</t>
        </is>
      </c>
    </row>
    <row r="1888">
      <c r="A1888" s="2" t="n">
        <v>8</v>
      </c>
      <c r="B1888" s="2" t="n">
        <v>1942</v>
      </c>
      <c r="C1888" s="2" t="inlineStr">
        <is>
          <t>SEPARACAO</t>
        </is>
      </c>
      <c r="D1888" s="2" t="n">
        <v>5066085</v>
      </c>
      <c r="E1888" s="2" t="inlineStr">
        <is>
          <t>MAYCON DA CONCEICAO</t>
        </is>
      </c>
      <c r="F1888" s="2" t="n">
        <v>1467</v>
      </c>
      <c r="G1888" s="2" t="n">
        <v>10.89</v>
      </c>
      <c r="H1888" s="2" t="n">
        <v>135</v>
      </c>
      <c r="I1888" s="2" t="n">
        <v>80</v>
      </c>
      <c r="J1888" s="2" t="inlineStr">
        <is>
          <t>GPA</t>
        </is>
      </c>
    </row>
    <row r="1889">
      <c r="A1889" s="2" t="n">
        <v>8</v>
      </c>
      <c r="B1889" s="2" t="n">
        <v>1942</v>
      </c>
      <c r="C1889" s="2" t="inlineStr">
        <is>
          <t>CARREGAMENTO</t>
        </is>
      </c>
      <c r="D1889" s="2" t="n">
        <v>5113164</v>
      </c>
      <c r="E1889" s="2" t="inlineStr">
        <is>
          <t>Gabriel Henrique Lima Rodrigues</t>
        </is>
      </c>
      <c r="F1889" s="2" t="n">
        <v>1122</v>
      </c>
      <c r="G1889" s="2" t="n">
        <v>13.83</v>
      </c>
      <c r="H1889" s="2" t="n">
        <v>81</v>
      </c>
      <c r="I1889" s="2" t="n">
        <v>22</v>
      </c>
      <c r="J1889" s="2" t="inlineStr">
        <is>
          <t>GPA</t>
        </is>
      </c>
    </row>
    <row r="1890">
      <c r="A1890" s="2" t="n">
        <v>8</v>
      </c>
      <c r="B1890" s="2" t="n">
        <v>1942</v>
      </c>
      <c r="C1890" s="2" t="inlineStr">
        <is>
          <t>CARREGAMENTO</t>
        </is>
      </c>
      <c r="D1890" s="2" t="n">
        <v>5114292</v>
      </c>
      <c r="E1890" s="2" t="inlineStr">
        <is>
          <t>MATHUES MIRANDA</t>
        </is>
      </c>
      <c r="F1890" s="2" t="n">
        <v>1360</v>
      </c>
      <c r="G1890" s="2" t="n">
        <v>28.34</v>
      </c>
      <c r="H1890" s="2" t="n">
        <v>48</v>
      </c>
      <c r="I1890" s="2" t="n">
        <v>22</v>
      </c>
      <c r="J1890" s="2" t="inlineStr">
        <is>
          <t>GPA</t>
        </is>
      </c>
    </row>
    <row r="1891">
      <c r="A1891" s="2" t="n">
        <v>8</v>
      </c>
      <c r="B1891" s="2" t="n">
        <v>1942</v>
      </c>
      <c r="C1891" s="2" t="inlineStr">
        <is>
          <t>SEPARACAO</t>
        </is>
      </c>
      <c r="D1891" s="2" t="n">
        <v>5114292</v>
      </c>
      <c r="E1891" s="2" t="inlineStr">
        <is>
          <t>MATHUES MIRANDA</t>
        </is>
      </c>
      <c r="F1891" s="2" t="n">
        <v>850</v>
      </c>
      <c r="G1891" s="2" t="n">
        <v>4.66</v>
      </c>
      <c r="H1891" s="2" t="n">
        <v>182</v>
      </c>
      <c r="I1891" s="2" t="n">
        <v>80</v>
      </c>
      <c r="J1891" s="2" t="inlineStr">
        <is>
          <t>GPA</t>
        </is>
      </c>
    </row>
    <row r="1892">
      <c r="A1892" s="2" t="n">
        <v>8</v>
      </c>
      <c r="B1892" s="2" t="n">
        <v>1942</v>
      </c>
      <c r="C1892" s="2" t="inlineStr">
        <is>
          <t>SEPARACAO</t>
        </is>
      </c>
      <c r="D1892" s="2" t="n">
        <v>5116104</v>
      </c>
      <c r="E1892" s="2" t="inlineStr">
        <is>
          <t>VALDEMIR MACEDO</t>
        </is>
      </c>
      <c r="F1892" s="2" t="n">
        <v>7320</v>
      </c>
      <c r="G1892" s="2" t="n">
        <v>76.06999999999999</v>
      </c>
      <c r="H1892" s="2" t="n">
        <v>96</v>
      </c>
      <c r="I1892" s="2" t="n">
        <v>80</v>
      </c>
      <c r="J1892" s="2" t="inlineStr">
        <is>
          <t>GPA</t>
        </is>
      </c>
    </row>
    <row r="1893">
      <c r="A1893" s="2" t="n">
        <v>8</v>
      </c>
      <c r="B1893" s="2" t="n">
        <v>1942</v>
      </c>
      <c r="C1893" s="2" t="inlineStr">
        <is>
          <t>PUXADA RECEB</t>
        </is>
      </c>
      <c r="D1893" s="2" t="n">
        <v>5118514</v>
      </c>
      <c r="E1893" s="2" t="inlineStr">
        <is>
          <t>Marcel Santos</t>
        </is>
      </c>
      <c r="F1893" s="2" t="n">
        <v>108</v>
      </c>
      <c r="G1893" s="2" t="n">
        <v>10.96</v>
      </c>
      <c r="H1893" s="2" t="n">
        <v>10</v>
      </c>
      <c r="I1893" s="2" t="n">
        <v>16</v>
      </c>
      <c r="J1893" s="2" t="inlineStr">
        <is>
          <t>GPA</t>
        </is>
      </c>
    </row>
    <row r="1894">
      <c r="A1894" s="2" t="n">
        <v>8</v>
      </c>
      <c r="B1894" s="2" t="n">
        <v>1942</v>
      </c>
      <c r="C1894" s="2" t="inlineStr">
        <is>
          <t>RECEBIMENTO</t>
        </is>
      </c>
      <c r="D1894" s="2" t="n">
        <v>5118514</v>
      </c>
      <c r="E1894" s="2" t="inlineStr">
        <is>
          <t>Marcel Santos</t>
        </is>
      </c>
      <c r="F1894" s="2" t="n">
        <v>13</v>
      </c>
      <c r="G1894" s="2" t="n">
        <v>1.81</v>
      </c>
      <c r="H1894" s="2" t="n">
        <v>7</v>
      </c>
      <c r="I1894" s="2" t="n">
        <v>17</v>
      </c>
      <c r="J1894" s="2" t="inlineStr">
        <is>
          <t>GPA</t>
        </is>
      </c>
    </row>
    <row r="1895">
      <c r="A1895" s="2" t="n">
        <v>8</v>
      </c>
      <c r="B1895" s="2" t="n">
        <v>1942</v>
      </c>
      <c r="C1895" s="2" t="inlineStr">
        <is>
          <t>CARREGAMENTO</t>
        </is>
      </c>
      <c r="D1895" s="2" t="n">
        <v>5204879</v>
      </c>
      <c r="E1895" s="2" t="inlineStr">
        <is>
          <t>TIAGO HERMES DE SOUZA</t>
        </is>
      </c>
      <c r="F1895" s="2" t="n">
        <v>1210</v>
      </c>
      <c r="G1895" s="2" t="n">
        <v>63.66</v>
      </c>
      <c r="H1895" s="2" t="n">
        <v>19</v>
      </c>
      <c r="I1895" s="2" t="n">
        <v>22</v>
      </c>
      <c r="J1895" s="2" t="inlineStr">
        <is>
          <t>GPA</t>
        </is>
      </c>
    </row>
    <row r="1896">
      <c r="A1896" s="2" t="n">
        <v>8</v>
      </c>
      <c r="B1896" s="2" t="n">
        <v>1942</v>
      </c>
      <c r="C1896" s="2" t="inlineStr">
        <is>
          <t>SEPARACAO</t>
        </is>
      </c>
      <c r="D1896" s="2" t="n">
        <v>5204879</v>
      </c>
      <c r="E1896" s="2" t="inlineStr">
        <is>
          <t>TIAGO HERMES DE SOUZA</t>
        </is>
      </c>
      <c r="F1896" s="2" t="n">
        <v>22</v>
      </c>
      <c r="G1896" s="2" t="n">
        <v>1.03</v>
      </c>
      <c r="H1896" s="2" t="n">
        <v>21</v>
      </c>
      <c r="I1896" s="2" t="n">
        <v>80</v>
      </c>
      <c r="J1896" s="2" t="inlineStr">
        <is>
          <t>GPA</t>
        </is>
      </c>
    </row>
    <row r="1897">
      <c r="A1897" s="2" t="n">
        <v>8</v>
      </c>
      <c r="B1897" s="2" t="n">
        <v>1942</v>
      </c>
      <c r="C1897" s="2" t="inlineStr">
        <is>
          <t>ATIVIDADE OP. EMP.</t>
        </is>
      </c>
      <c r="D1897" s="2" t="n">
        <v>5221838</v>
      </c>
      <c r="E1897" s="2" t="inlineStr">
        <is>
          <t>WESLEY DOS SANTOS TUOZZO</t>
        </is>
      </c>
      <c r="F1897" s="2" t="n">
        <v>41</v>
      </c>
      <c r="G1897" s="2" t="n">
        <v>2.32</v>
      </c>
      <c r="H1897" s="2" t="n">
        <v>18</v>
      </c>
      <c r="I1897" s="2" t="n">
        <v>20</v>
      </c>
      <c r="J1897" s="2" t="inlineStr">
        <is>
          <t>GPA</t>
        </is>
      </c>
    </row>
    <row r="1898">
      <c r="A1898" s="2" t="n">
        <v>8</v>
      </c>
      <c r="B1898" s="2" t="n">
        <v>1942</v>
      </c>
      <c r="C1898" s="2" t="inlineStr">
        <is>
          <t>SEPARACAO</t>
        </is>
      </c>
      <c r="D1898" s="2" t="n">
        <v>5221838</v>
      </c>
      <c r="E1898" s="2" t="inlineStr">
        <is>
          <t>WESLEY DOS SANTOS TUOZZO</t>
        </is>
      </c>
      <c r="F1898" s="2" t="n">
        <v>297</v>
      </c>
      <c r="G1898" s="2" t="n">
        <v>1.59</v>
      </c>
      <c r="H1898" s="2" t="n">
        <v>187</v>
      </c>
      <c r="I1898" s="2" t="n">
        <v>80</v>
      </c>
      <c r="J1898" s="2" t="inlineStr">
        <is>
          <t>GPA</t>
        </is>
      </c>
    </row>
    <row r="1899">
      <c r="A1899" s="2" t="n">
        <v>8</v>
      </c>
      <c r="B1899" s="2" t="n">
        <v>1942</v>
      </c>
      <c r="C1899" s="2" t="inlineStr">
        <is>
          <t>SEPARACAO</t>
        </is>
      </c>
      <c r="D1899" s="2" t="n">
        <v>5222109</v>
      </c>
      <c r="E1899" s="2" t="inlineStr">
        <is>
          <t>IJOVANO FERNANDES PINHO</t>
        </is>
      </c>
      <c r="F1899" s="2" t="n">
        <v>160</v>
      </c>
      <c r="G1899" s="2" t="n">
        <v>3.08</v>
      </c>
      <c r="H1899" s="2" t="n">
        <v>52</v>
      </c>
      <c r="I1899" s="2" t="n">
        <v>80</v>
      </c>
      <c r="J1899" s="2" t="inlineStr">
        <is>
          <t>GPA</t>
        </is>
      </c>
    </row>
    <row r="1900">
      <c r="A1900" s="2" t="n">
        <v>8</v>
      </c>
      <c r="B1900" s="2" t="n">
        <v>1942</v>
      </c>
      <c r="C1900" s="2" t="inlineStr">
        <is>
          <t>ATIVIDADE OP. EMP.</t>
        </is>
      </c>
      <c r="D1900" s="2" t="n">
        <v>5224055</v>
      </c>
      <c r="E1900" s="2" t="inlineStr">
        <is>
          <t>Jose Carlos Da Silva</t>
        </is>
      </c>
      <c r="F1900" s="2" t="n">
        <v>1292</v>
      </c>
      <c r="G1900" s="2" t="n">
        <v>76.97</v>
      </c>
      <c r="H1900" s="2" t="n">
        <v>17</v>
      </c>
      <c r="I1900" s="2" t="n">
        <v>20</v>
      </c>
      <c r="J1900" s="2" t="inlineStr">
        <is>
          <t>GPA</t>
        </is>
      </c>
    </row>
    <row r="1901">
      <c r="A1901" s="2" t="n">
        <v>8</v>
      </c>
      <c r="B1901" s="2" t="n">
        <v>1942</v>
      </c>
      <c r="C1901" s="2" t="inlineStr">
        <is>
          <t>SEPARACAO</t>
        </is>
      </c>
      <c r="D1901" s="2" t="n">
        <v>5224055</v>
      </c>
      <c r="E1901" s="2" t="inlineStr">
        <is>
          <t>Jose Carlos Da Silva</t>
        </is>
      </c>
      <c r="F1901" s="2" t="n">
        <v>4954</v>
      </c>
      <c r="G1901" s="2" t="n">
        <v>20.21</v>
      </c>
      <c r="H1901" s="2" t="n">
        <v>245</v>
      </c>
      <c r="I1901" s="2" t="n">
        <v>80</v>
      </c>
      <c r="J1901" s="2" t="inlineStr">
        <is>
          <t>GPA</t>
        </is>
      </c>
    </row>
    <row r="1902">
      <c r="A1902" s="2" t="n">
        <v>8</v>
      </c>
      <c r="B1902" s="2" t="n">
        <v>1942</v>
      </c>
      <c r="C1902" s="2" t="inlineStr">
        <is>
          <t>CARREGAMENTO</t>
        </is>
      </c>
      <c r="D1902" s="2" t="n">
        <v>5224624</v>
      </c>
      <c r="E1902" s="2" t="inlineStr">
        <is>
          <t>LUIS FERNANDO DE JESUS CHAVES</t>
        </is>
      </c>
      <c r="F1902" s="2" t="n">
        <v>823</v>
      </c>
      <c r="G1902" s="2" t="n">
        <v>11.12</v>
      </c>
      <c r="H1902" s="2" t="n">
        <v>74</v>
      </c>
      <c r="I1902" s="2" t="n">
        <v>22</v>
      </c>
      <c r="J1902" s="2" t="inlineStr">
        <is>
          <t>GPA</t>
        </is>
      </c>
    </row>
    <row r="1903">
      <c r="A1903" s="2" t="n">
        <v>8</v>
      </c>
      <c r="B1903" s="2" t="n">
        <v>1942</v>
      </c>
      <c r="C1903" s="2" t="inlineStr">
        <is>
          <t>SEPARACAO</t>
        </is>
      </c>
      <c r="D1903" s="2" t="n">
        <v>5224624</v>
      </c>
      <c r="E1903" s="2" t="inlineStr">
        <is>
          <t>LUIS FERNANDO DE JESUS CHAVES</t>
        </is>
      </c>
      <c r="F1903" s="2" t="n">
        <v>539</v>
      </c>
      <c r="G1903" s="2" t="n">
        <v>8.81</v>
      </c>
      <c r="H1903" s="2" t="n">
        <v>61</v>
      </c>
      <c r="I1903" s="2" t="n">
        <v>80</v>
      </c>
      <c r="J1903" s="2" t="inlineStr">
        <is>
          <t>GPA</t>
        </is>
      </c>
    </row>
    <row r="1904">
      <c r="A1904" s="2" t="n">
        <v>8</v>
      </c>
      <c r="B1904" s="2" t="n">
        <v>1942</v>
      </c>
      <c r="C1904" s="2" t="inlineStr">
        <is>
          <t>CARREGAMENTO</t>
        </is>
      </c>
      <c r="D1904" s="2" t="n">
        <v>5227321</v>
      </c>
      <c r="E1904" s="2" t="inlineStr">
        <is>
          <t>ANILTON APARECIDO DE CAMPOS</t>
        </is>
      </c>
      <c r="F1904" s="2" t="n">
        <v>2284</v>
      </c>
      <c r="G1904" s="2" t="n">
        <v>37.81</v>
      </c>
      <c r="H1904" s="2" t="n">
        <v>60</v>
      </c>
      <c r="I1904" s="2" t="n">
        <v>22</v>
      </c>
      <c r="J1904" s="2" t="inlineStr">
        <is>
          <t>GPA</t>
        </is>
      </c>
    </row>
    <row r="1905">
      <c r="A1905" s="2" t="n">
        <v>8</v>
      </c>
      <c r="B1905" s="2" t="n">
        <v>1942</v>
      </c>
      <c r="C1905" s="2" t="inlineStr">
        <is>
          <t>SEPARACAO</t>
        </is>
      </c>
      <c r="D1905" s="2" t="n">
        <v>5227321</v>
      </c>
      <c r="E1905" s="2" t="inlineStr">
        <is>
          <t>ANILTON APARECIDO DE CAMPOS</t>
        </is>
      </c>
      <c r="F1905" s="2" t="n">
        <v>754</v>
      </c>
      <c r="G1905" s="2" t="n">
        <v>8.789999999999999</v>
      </c>
      <c r="H1905" s="2" t="n">
        <v>86</v>
      </c>
      <c r="I1905" s="2" t="n">
        <v>80</v>
      </c>
      <c r="J1905" s="2" t="inlineStr">
        <is>
          <t>GPA</t>
        </is>
      </c>
    </row>
    <row r="1906">
      <c r="A1906" s="2" t="n">
        <v>8</v>
      </c>
      <c r="B1906" s="2" t="n">
        <v>1942</v>
      </c>
      <c r="C1906" s="2" t="inlineStr">
        <is>
          <t>CARREGAMENTO</t>
        </is>
      </c>
      <c r="D1906" s="2" t="n">
        <v>5288029</v>
      </c>
      <c r="E1906" s="2" t="inlineStr">
        <is>
          <t>JOAO BATISTA BARROS</t>
        </is>
      </c>
      <c r="F1906" s="2" t="n">
        <v>131</v>
      </c>
      <c r="G1906" s="2" t="n">
        <v>4.02</v>
      </c>
      <c r="H1906" s="2" t="n">
        <v>33</v>
      </c>
      <c r="I1906" s="2" t="n">
        <v>22</v>
      </c>
      <c r="J1906" s="2" t="inlineStr">
        <is>
          <t>GPA</t>
        </is>
      </c>
    </row>
    <row r="1907">
      <c r="A1907" s="2" t="n">
        <v>8</v>
      </c>
      <c r="B1907" s="2" t="n">
        <v>1942</v>
      </c>
      <c r="C1907" s="2" t="inlineStr">
        <is>
          <t>CARREGAMENTO</t>
        </is>
      </c>
      <c r="D1907" s="2" t="n">
        <v>5308917</v>
      </c>
      <c r="E1907" s="2" t="inlineStr">
        <is>
          <t>LEON GUILHERME LESSA DOS SANTOS ALMEIDA</t>
        </is>
      </c>
      <c r="F1907" s="2" t="n">
        <v>735</v>
      </c>
      <c r="G1907" s="2" t="n">
        <v>48.86</v>
      </c>
      <c r="H1907" s="2" t="n">
        <v>15</v>
      </c>
      <c r="I1907" s="2" t="n">
        <v>22</v>
      </c>
      <c r="J1907" s="2" t="inlineStr">
        <is>
          <t>GPA</t>
        </is>
      </c>
    </row>
    <row r="1908">
      <c r="A1908" s="2" t="n">
        <v>8</v>
      </c>
      <c r="B1908" s="2" t="n">
        <v>1942</v>
      </c>
      <c r="C1908" s="2" t="inlineStr">
        <is>
          <t>SEPARACAO</t>
        </is>
      </c>
      <c r="D1908" s="2" t="n">
        <v>5328730</v>
      </c>
      <c r="E1908" s="2" t="inlineStr">
        <is>
          <t>Deusimario Souza Barros</t>
        </is>
      </c>
      <c r="F1908" s="2" t="n">
        <v>7724</v>
      </c>
      <c r="G1908" s="2" t="n">
        <v>93.73</v>
      </c>
      <c r="H1908" s="2" t="n">
        <v>82</v>
      </c>
      <c r="I1908" s="2" t="n">
        <v>80</v>
      </c>
      <c r="J1908" s="2" t="inlineStr">
        <is>
          <t>GPA</t>
        </is>
      </c>
    </row>
    <row r="1909">
      <c r="A1909" s="2" t="n">
        <v>8</v>
      </c>
      <c r="B1909" s="2" t="n">
        <v>1942</v>
      </c>
      <c r="C1909" s="2" t="inlineStr">
        <is>
          <t>PUXADA RECEB</t>
        </is>
      </c>
      <c r="D1909" s="2" t="n">
        <v>5331099</v>
      </c>
      <c r="E1909" s="2" t="inlineStr">
        <is>
          <t>Gustavo Henrique Santos Da Silva</t>
        </is>
      </c>
      <c r="F1909" s="2" t="n">
        <v>2</v>
      </c>
      <c r="G1909" s="2" t="n">
        <v>1.76</v>
      </c>
      <c r="H1909" s="2" t="n">
        <v>1</v>
      </c>
      <c r="I1909" s="2" t="n">
        <v>16</v>
      </c>
      <c r="J1909" s="2" t="inlineStr">
        <is>
          <t>GPA</t>
        </is>
      </c>
    </row>
    <row r="1910">
      <c r="A1910" s="2" t="n">
        <v>8</v>
      </c>
      <c r="B1910" s="2" t="n">
        <v>1942</v>
      </c>
      <c r="C1910" s="2" t="inlineStr">
        <is>
          <t>RECEBIMENTO</t>
        </is>
      </c>
      <c r="D1910" s="2" t="n">
        <v>5331099</v>
      </c>
      <c r="E1910" s="2" t="inlineStr">
        <is>
          <t>Gustavo Henrique Santos Da Silva</t>
        </is>
      </c>
      <c r="F1910" s="2" t="n">
        <v>1</v>
      </c>
      <c r="G1910" s="2" t="n">
        <v>0.04</v>
      </c>
      <c r="H1910" s="2" t="n">
        <v>25</v>
      </c>
      <c r="I1910" s="2" t="n">
        <v>17</v>
      </c>
      <c r="J1910" s="2" t="inlineStr">
        <is>
          <t>GPA</t>
        </is>
      </c>
    </row>
    <row r="1911">
      <c r="A1911" s="2" t="n">
        <v>8</v>
      </c>
      <c r="B1911" s="2" t="n">
        <v>1942</v>
      </c>
      <c r="C1911" s="2" t="inlineStr">
        <is>
          <t>CARREGAMENTO</t>
        </is>
      </c>
      <c r="D1911" s="2" t="n">
        <v>5346894</v>
      </c>
      <c r="E1911" s="2" t="inlineStr">
        <is>
          <t>Walison Cunha De Carvalho</t>
        </is>
      </c>
      <c r="F1911" s="2" t="n">
        <v>1473</v>
      </c>
      <c r="G1911" s="2" t="n">
        <v>78.42</v>
      </c>
      <c r="H1911" s="2" t="n">
        <v>19</v>
      </c>
      <c r="I1911" s="2" t="n">
        <v>22</v>
      </c>
      <c r="J1911" s="2" t="inlineStr">
        <is>
          <t>GPA</t>
        </is>
      </c>
    </row>
    <row r="1912">
      <c r="A1912" s="2" t="n">
        <v>8</v>
      </c>
      <c r="B1912" s="2" t="n">
        <v>1942</v>
      </c>
      <c r="C1912" s="2" t="inlineStr">
        <is>
          <t>SEPARACAO</t>
        </is>
      </c>
      <c r="D1912" s="2" t="n">
        <v>5346894</v>
      </c>
      <c r="E1912" s="2" t="inlineStr">
        <is>
          <t>Walison Cunha De Carvalho</t>
        </is>
      </c>
      <c r="F1912" s="2" t="n">
        <v>1636</v>
      </c>
      <c r="G1912" s="2" t="n">
        <v>15.63</v>
      </c>
      <c r="H1912" s="2" t="n">
        <v>105</v>
      </c>
      <c r="I1912" s="2" t="n">
        <v>80</v>
      </c>
      <c r="J1912" s="2" t="inlineStr">
        <is>
          <t>GPA</t>
        </is>
      </c>
    </row>
    <row r="1913">
      <c r="A1913" s="2" t="n">
        <v>8</v>
      </c>
      <c r="B1913" s="2" t="n">
        <v>1942</v>
      </c>
      <c r="C1913" s="2" t="inlineStr">
        <is>
          <t>ATIVIDADE OP. EMP.</t>
        </is>
      </c>
      <c r="D1913" s="2" t="n">
        <v>5365406</v>
      </c>
      <c r="E1913" s="2" t="inlineStr">
        <is>
          <t>ERICK ALVES</t>
        </is>
      </c>
      <c r="F1913" s="2" t="n">
        <v>1858</v>
      </c>
      <c r="G1913" s="2" t="n">
        <v>85.29000000000001</v>
      </c>
      <c r="H1913" s="2" t="n">
        <v>22</v>
      </c>
      <c r="I1913" s="2" t="n">
        <v>20</v>
      </c>
      <c r="J1913" s="2" t="inlineStr">
        <is>
          <t>GPA</t>
        </is>
      </c>
    </row>
    <row r="1914">
      <c r="A1914" s="2" t="n">
        <v>8</v>
      </c>
      <c r="B1914" s="2" t="n">
        <v>1942</v>
      </c>
      <c r="C1914" s="2" t="inlineStr">
        <is>
          <t>CARREGAMENTO</t>
        </is>
      </c>
      <c r="D1914" s="2" t="n">
        <v>5365406</v>
      </c>
      <c r="E1914" s="2" t="inlineStr">
        <is>
          <t>ERICK ALVES</t>
        </is>
      </c>
      <c r="F1914" s="2" t="n">
        <v>44</v>
      </c>
      <c r="G1914" s="2" t="n">
        <v>5.22</v>
      </c>
      <c r="H1914" s="2" t="n">
        <v>8</v>
      </c>
      <c r="I1914" s="2" t="n">
        <v>22</v>
      </c>
      <c r="J1914" s="2" t="inlineStr">
        <is>
          <t>GPA</t>
        </is>
      </c>
    </row>
    <row r="1915">
      <c r="A1915" s="2" t="n">
        <v>8</v>
      </c>
      <c r="B1915" s="2" t="n">
        <v>1942</v>
      </c>
      <c r="C1915" s="2" t="inlineStr">
        <is>
          <t>SEPARACAO</t>
        </is>
      </c>
      <c r="D1915" s="2" t="n">
        <v>5365406</v>
      </c>
      <c r="E1915" s="2" t="inlineStr">
        <is>
          <t>ERICK ALVES</t>
        </is>
      </c>
      <c r="F1915" s="2" t="n">
        <v>1529</v>
      </c>
      <c r="G1915" s="2" t="n">
        <v>8.779999999999999</v>
      </c>
      <c r="H1915" s="2" t="n">
        <v>174</v>
      </c>
      <c r="I1915" s="2" t="n">
        <v>80</v>
      </c>
      <c r="J1915" s="2" t="inlineStr">
        <is>
          <t>GPA</t>
        </is>
      </c>
    </row>
    <row r="1916">
      <c r="A1916" s="2" t="n">
        <v>8</v>
      </c>
      <c r="B1916" s="2" t="n">
        <v>1942</v>
      </c>
      <c r="C1916" s="2" t="inlineStr">
        <is>
          <t>PUXADA RECEB</t>
        </is>
      </c>
      <c r="D1916" s="2" t="n">
        <v>5402042</v>
      </c>
      <c r="E1916" s="2" t="inlineStr">
        <is>
          <t>Jefferson ferreira da silva</t>
        </is>
      </c>
      <c r="F1916" s="2" t="n">
        <v>220</v>
      </c>
      <c r="G1916" s="2" t="n">
        <v>10.86</v>
      </c>
      <c r="H1916" s="2" t="n">
        <v>20</v>
      </c>
      <c r="I1916" s="2" t="n">
        <v>16</v>
      </c>
      <c r="J1916" s="2" t="inlineStr">
        <is>
          <t>GPA</t>
        </is>
      </c>
    </row>
    <row r="1917">
      <c r="A1917" s="2" t="n">
        <v>8</v>
      </c>
      <c r="B1917" s="2" t="n">
        <v>1942</v>
      </c>
      <c r="C1917" s="2" t="inlineStr">
        <is>
          <t>ATIVIDADE OP. EMP.</t>
        </is>
      </c>
      <c r="D1917" s="2" t="n">
        <v>5430488</v>
      </c>
      <c r="E1917" s="2" t="inlineStr">
        <is>
          <t>CASSIO HENRIQUE DE SOUZA SANTOS</t>
        </is>
      </c>
      <c r="F1917" s="2" t="n">
        <v>1195</v>
      </c>
      <c r="G1917" s="2" t="n">
        <v>72.95999999999999</v>
      </c>
      <c r="H1917" s="2" t="n">
        <v>16</v>
      </c>
      <c r="I1917" s="2" t="n">
        <v>20</v>
      </c>
      <c r="J1917" s="2" t="inlineStr">
        <is>
          <t>GPA</t>
        </is>
      </c>
    </row>
    <row r="1918">
      <c r="A1918" s="2" t="n">
        <v>8</v>
      </c>
      <c r="B1918" s="2" t="n">
        <v>1942</v>
      </c>
      <c r="C1918" s="2" t="inlineStr">
        <is>
          <t>SEPARACAO</t>
        </is>
      </c>
      <c r="D1918" s="2" t="n">
        <v>5430488</v>
      </c>
      <c r="E1918" s="2" t="inlineStr">
        <is>
          <t>CASSIO HENRIQUE DE SOUZA SANTOS</t>
        </is>
      </c>
      <c r="F1918" s="2" t="n">
        <v>780</v>
      </c>
      <c r="G1918" s="2" t="n">
        <v>5.78</v>
      </c>
      <c r="H1918" s="2" t="n">
        <v>135</v>
      </c>
      <c r="I1918" s="2" t="n">
        <v>80</v>
      </c>
      <c r="J1918" s="2" t="inlineStr">
        <is>
          <t>GPA</t>
        </is>
      </c>
    </row>
    <row r="1919">
      <c r="A1919" s="2" t="n">
        <v>8</v>
      </c>
      <c r="B1919" s="2" t="n">
        <v>1942</v>
      </c>
      <c r="C1919" s="2" t="inlineStr">
        <is>
          <t>PUXADA RECEB</t>
        </is>
      </c>
      <c r="D1919" s="2" t="n">
        <v>5430577</v>
      </c>
      <c r="E1919" s="2" t="inlineStr">
        <is>
          <t>PAULO GEOVANI LEOPOLDINO</t>
        </is>
      </c>
      <c r="F1919" s="2" t="n">
        <v>1874</v>
      </c>
      <c r="G1919" s="2" t="n">
        <v>82.13</v>
      </c>
      <c r="H1919" s="2" t="n">
        <v>23</v>
      </c>
      <c r="I1919" s="2" t="n">
        <v>16</v>
      </c>
      <c r="J1919" s="2" t="inlineStr">
        <is>
          <t>GPA</t>
        </is>
      </c>
    </row>
    <row r="1920">
      <c r="A1920" s="2" t="n">
        <v>8</v>
      </c>
      <c r="B1920" s="2" t="n">
        <v>1942</v>
      </c>
      <c r="C1920" s="2" t="inlineStr">
        <is>
          <t>PUXADA RECEB</t>
        </is>
      </c>
      <c r="D1920" s="2" t="n">
        <v>5432979</v>
      </c>
      <c r="E1920" s="2" t="inlineStr">
        <is>
          <t>ALEXANDRE FERREIRA</t>
        </is>
      </c>
      <c r="F1920" s="2" t="n">
        <v>52</v>
      </c>
      <c r="G1920" s="2" t="n">
        <v>9.949999999999999</v>
      </c>
      <c r="H1920" s="2" t="n">
        <v>5</v>
      </c>
      <c r="I1920" s="2" t="n">
        <v>16</v>
      </c>
      <c r="J1920" s="2" t="inlineStr">
        <is>
          <t>GPA</t>
        </is>
      </c>
    </row>
    <row r="1921">
      <c r="A1921" s="2" t="n">
        <v>8</v>
      </c>
      <c r="B1921" s="2" t="n">
        <v>1942</v>
      </c>
      <c r="C1921" s="2" t="inlineStr">
        <is>
          <t>SEPARACAO</t>
        </is>
      </c>
      <c r="D1921" s="2" t="n">
        <v>5433045</v>
      </c>
      <c r="E1921" s="2" t="inlineStr">
        <is>
          <t>JOEL MARTIM SILVEIRA</t>
        </is>
      </c>
      <c r="F1921" s="2" t="n">
        <v>180</v>
      </c>
      <c r="G1921" s="2" t="n">
        <v>5.07</v>
      </c>
      <c r="H1921" s="2" t="n">
        <v>36</v>
      </c>
      <c r="I1921" s="2" t="n">
        <v>80</v>
      </c>
      <c r="J1921" s="2" t="inlineStr">
        <is>
          <t>GPA</t>
        </is>
      </c>
    </row>
    <row r="1922">
      <c r="A1922" s="2" t="n">
        <v>8</v>
      </c>
      <c r="B1922" s="2" t="n">
        <v>1942</v>
      </c>
      <c r="C1922" s="2" t="inlineStr">
        <is>
          <t>SEPARACAO</t>
        </is>
      </c>
      <c r="D1922" s="2" t="n">
        <v>5433452</v>
      </c>
      <c r="E1922" s="2" t="inlineStr">
        <is>
          <t>Joel dos Santos Iago</t>
        </is>
      </c>
      <c r="F1922" s="2" t="n">
        <v>5840</v>
      </c>
      <c r="G1922" s="2" t="n">
        <v>57.64</v>
      </c>
      <c r="H1922" s="2" t="n">
        <v>101</v>
      </c>
      <c r="I1922" s="2" t="n">
        <v>80</v>
      </c>
      <c r="J1922" s="2" t="inlineStr">
        <is>
          <t>GPA</t>
        </is>
      </c>
    </row>
    <row r="1923">
      <c r="A1923" s="2" t="n">
        <v>8</v>
      </c>
      <c r="B1923" s="2" t="n">
        <v>1942</v>
      </c>
      <c r="C1923" s="2" t="inlineStr">
        <is>
          <t>PUXADA RECEB</t>
        </is>
      </c>
      <c r="D1923" s="2" t="n">
        <v>5439728</v>
      </c>
      <c r="E1923" s="2" t="inlineStr">
        <is>
          <t>Murilo Richard</t>
        </is>
      </c>
      <c r="F1923" s="2" t="n">
        <v>1124</v>
      </c>
      <c r="G1923" s="2" t="n">
        <v>60.87</v>
      </c>
      <c r="H1923" s="2" t="n">
        <v>18</v>
      </c>
      <c r="I1923" s="2" t="n">
        <v>16</v>
      </c>
      <c r="J1923" s="2" t="inlineStr">
        <is>
          <t>GPA</t>
        </is>
      </c>
    </row>
    <row r="1924">
      <c r="A1924" s="2" t="n">
        <v>8</v>
      </c>
      <c r="B1924" s="2" t="n">
        <v>1942</v>
      </c>
      <c r="C1924" s="2" t="inlineStr">
        <is>
          <t>ATIVIDADE OP. EMP.</t>
        </is>
      </c>
      <c r="D1924" s="2" t="n">
        <v>5441420</v>
      </c>
      <c r="E1924" s="2" t="inlineStr">
        <is>
          <t>Bruno Esteves</t>
        </is>
      </c>
      <c r="F1924" s="2" t="n">
        <v>1356</v>
      </c>
      <c r="G1924" s="2" t="n">
        <v>87.36</v>
      </c>
      <c r="H1924" s="2" t="n">
        <v>16</v>
      </c>
      <c r="I1924" s="2" t="n">
        <v>20</v>
      </c>
      <c r="J1924" s="2" t="inlineStr">
        <is>
          <t>GPA</t>
        </is>
      </c>
    </row>
    <row r="1925">
      <c r="A1925" s="2" t="n">
        <v>8</v>
      </c>
      <c r="B1925" s="2" t="n">
        <v>1942</v>
      </c>
      <c r="C1925" s="2" t="inlineStr">
        <is>
          <t>SEPARACAO</t>
        </is>
      </c>
      <c r="D1925" s="2" t="n">
        <v>5441420</v>
      </c>
      <c r="E1925" s="2" t="inlineStr">
        <is>
          <t>Bruno Esteves</t>
        </is>
      </c>
      <c r="F1925" s="2" t="n">
        <v>517</v>
      </c>
      <c r="G1925" s="2" t="n">
        <v>0.05</v>
      </c>
      <c r="H1925" s="2" t="n">
        <v>10340</v>
      </c>
      <c r="I1925" s="2" t="n">
        <v>80</v>
      </c>
      <c r="J1925" s="2" t="inlineStr">
        <is>
          <t>GPA</t>
        </is>
      </c>
    </row>
    <row r="1926">
      <c r="A1926" s="2" t="n">
        <v>8</v>
      </c>
      <c r="B1926" s="2" t="n">
        <v>1942</v>
      </c>
      <c r="C1926" s="2" t="inlineStr">
        <is>
          <t>CARREGAMENTO</t>
        </is>
      </c>
      <c r="D1926" s="2" t="n">
        <v>5445892</v>
      </c>
      <c r="E1926" s="2" t="inlineStr">
        <is>
          <t>ROMARIO MACEDO</t>
        </is>
      </c>
      <c r="F1926" s="2" t="n">
        <v>867</v>
      </c>
      <c r="G1926" s="2" t="n">
        <v>16.34</v>
      </c>
      <c r="H1926" s="2" t="n">
        <v>53</v>
      </c>
      <c r="I1926" s="2" t="n">
        <v>22</v>
      </c>
      <c r="J1926" s="2" t="inlineStr">
        <is>
          <t>GPA</t>
        </is>
      </c>
    </row>
    <row r="1927">
      <c r="A1927" s="2" t="n">
        <v>8</v>
      </c>
      <c r="B1927" s="2" t="n">
        <v>1942</v>
      </c>
      <c r="C1927" s="2" t="inlineStr">
        <is>
          <t>SEPARACAO</t>
        </is>
      </c>
      <c r="D1927" s="2" t="n">
        <v>5447291</v>
      </c>
      <c r="E1927" s="2" t="inlineStr">
        <is>
          <t>EMANOEL BERTOLINO</t>
        </is>
      </c>
      <c r="F1927" s="2" t="n">
        <v>3574</v>
      </c>
      <c r="G1927" s="2" t="n">
        <v>39.9</v>
      </c>
      <c r="H1927" s="2" t="n">
        <v>90</v>
      </c>
      <c r="I1927" s="2" t="n">
        <v>80</v>
      </c>
      <c r="J1927" s="2" t="inlineStr">
        <is>
          <t>GPA</t>
        </is>
      </c>
    </row>
    <row r="1928">
      <c r="A1928" s="2" t="n">
        <v>8</v>
      </c>
      <c r="B1928" s="2" t="n">
        <v>1942</v>
      </c>
      <c r="C1928" s="2" t="inlineStr">
        <is>
          <t>CARREGAMENTO</t>
        </is>
      </c>
      <c r="D1928" s="2" t="n">
        <v>5448530</v>
      </c>
      <c r="E1928" s="2" t="inlineStr">
        <is>
          <t>Alef Paixao do Nascimento</t>
        </is>
      </c>
      <c r="F1928" s="2" t="n">
        <v>1576</v>
      </c>
      <c r="G1928" s="2" t="n">
        <v>29.98</v>
      </c>
      <c r="H1928" s="2" t="n">
        <v>53</v>
      </c>
      <c r="I1928" s="2" t="n">
        <v>22</v>
      </c>
      <c r="J1928" s="2" t="inlineStr">
        <is>
          <t>GPA</t>
        </is>
      </c>
    </row>
    <row r="1929">
      <c r="A1929" s="2" t="n">
        <v>8</v>
      </c>
      <c r="B1929" s="2" t="n">
        <v>1942</v>
      </c>
      <c r="C1929" s="2" t="inlineStr">
        <is>
          <t>SEPARACAO</t>
        </is>
      </c>
      <c r="D1929" s="2" t="n">
        <v>5448530</v>
      </c>
      <c r="E1929" s="2" t="inlineStr">
        <is>
          <t>Alef Paixao do Nascimento</t>
        </is>
      </c>
      <c r="F1929" s="2" t="n">
        <v>143</v>
      </c>
      <c r="G1929" s="2" t="n">
        <v>6.65</v>
      </c>
      <c r="H1929" s="2" t="n">
        <v>22</v>
      </c>
      <c r="I1929" s="2" t="n">
        <v>80</v>
      </c>
      <c r="J1929" s="2" t="inlineStr">
        <is>
          <t>GPA</t>
        </is>
      </c>
    </row>
    <row r="1930">
      <c r="A1930" s="2" t="n">
        <v>8</v>
      </c>
      <c r="B1930" s="2" t="n">
        <v>1942</v>
      </c>
      <c r="C1930" s="2" t="inlineStr">
        <is>
          <t>SEPARACAO</t>
        </is>
      </c>
      <c r="D1930" s="2" t="n">
        <v>5449081</v>
      </c>
      <c r="E1930" s="2" t="inlineStr">
        <is>
          <t>Kleber Eduardo Silva</t>
        </is>
      </c>
      <c r="F1930" s="2" t="n">
        <v>155</v>
      </c>
      <c r="G1930" s="2" t="n">
        <v>2.74</v>
      </c>
      <c r="H1930" s="2" t="n">
        <v>57</v>
      </c>
      <c r="I1930" s="2" t="n">
        <v>80</v>
      </c>
      <c r="J1930" s="2" t="inlineStr">
        <is>
          <t>GPA</t>
        </is>
      </c>
    </row>
    <row r="1931">
      <c r="A1931" s="2" t="n">
        <v>8</v>
      </c>
      <c r="B1931" s="2" t="n">
        <v>1942</v>
      </c>
      <c r="C1931" s="2" t="inlineStr">
        <is>
          <t>CARREGAMENTO</t>
        </is>
      </c>
      <c r="D1931" s="2" t="n">
        <v>5450462</v>
      </c>
      <c r="E1931" s="2" t="inlineStr">
        <is>
          <t>Juliano Nunes Cabral</t>
        </is>
      </c>
      <c r="F1931" s="2" t="n">
        <v>1352</v>
      </c>
      <c r="G1931" s="2" t="n">
        <v>27.82</v>
      </c>
      <c r="H1931" s="2" t="n">
        <v>49</v>
      </c>
      <c r="I1931" s="2" t="n">
        <v>22</v>
      </c>
      <c r="J1931" s="2" t="inlineStr">
        <is>
          <t>GPA</t>
        </is>
      </c>
    </row>
    <row r="1932">
      <c r="A1932" s="2" t="n">
        <v>8</v>
      </c>
      <c r="B1932" s="2" t="n">
        <v>1942</v>
      </c>
      <c r="C1932" s="2" t="inlineStr">
        <is>
          <t>PUXADA RECEB</t>
        </is>
      </c>
      <c r="D1932" s="2" t="n">
        <v>5450462</v>
      </c>
      <c r="E1932" s="2" t="inlineStr">
        <is>
          <t>Juliano Nunes Cabral</t>
        </is>
      </c>
      <c r="F1932" s="2" t="n">
        <v>7</v>
      </c>
      <c r="G1932" s="2" t="n">
        <v>1.28</v>
      </c>
      <c r="H1932" s="2" t="n">
        <v>5</v>
      </c>
      <c r="I1932" s="2" t="n">
        <v>16</v>
      </c>
      <c r="J1932" s="2" t="inlineStr">
        <is>
          <t>GPA</t>
        </is>
      </c>
    </row>
    <row r="1933">
      <c r="A1933" s="2" t="n">
        <v>8</v>
      </c>
      <c r="B1933" s="2" t="n">
        <v>1942</v>
      </c>
      <c r="C1933" s="2" t="inlineStr">
        <is>
          <t>SEPARACAO</t>
        </is>
      </c>
      <c r="D1933" s="2" t="n">
        <v>5450462</v>
      </c>
      <c r="E1933" s="2" t="inlineStr">
        <is>
          <t>Juliano Nunes Cabral</t>
        </is>
      </c>
      <c r="F1933" s="2" t="n">
        <v>405</v>
      </c>
      <c r="G1933" s="2" t="n">
        <v>6.53</v>
      </c>
      <c r="H1933" s="2" t="n">
        <v>62</v>
      </c>
      <c r="I1933" s="2" t="n">
        <v>80</v>
      </c>
      <c r="J1933" s="2" t="inlineStr">
        <is>
          <t>GPA</t>
        </is>
      </c>
    </row>
    <row r="1934">
      <c r="A1934" s="2" t="n">
        <v>8</v>
      </c>
      <c r="B1934" s="2" t="n">
        <v>1942</v>
      </c>
      <c r="C1934" s="2" t="inlineStr">
        <is>
          <t>ATIVIDADE OP. EMP.</t>
        </is>
      </c>
      <c r="D1934" s="2" t="n">
        <v>5450888</v>
      </c>
      <c r="E1934" s="2" t="inlineStr">
        <is>
          <t>FRANCISCO PEREIRA DE SOUZA</t>
        </is>
      </c>
      <c r="F1934" s="2" t="n">
        <v>1231</v>
      </c>
      <c r="G1934" s="2" t="n">
        <v>62.9</v>
      </c>
      <c r="H1934" s="2" t="n">
        <v>20</v>
      </c>
      <c r="I1934" s="2" t="n">
        <v>20</v>
      </c>
      <c r="J1934" s="2" t="inlineStr">
        <is>
          <t>GPA</t>
        </is>
      </c>
    </row>
    <row r="1935">
      <c r="A1935" s="2" t="n">
        <v>8</v>
      </c>
      <c r="B1935" s="2" t="n">
        <v>1942</v>
      </c>
      <c r="C1935" s="2" t="inlineStr">
        <is>
          <t>ATIVIDADE OP. EMP.</t>
        </is>
      </c>
      <c r="D1935" s="2" t="n">
        <v>5452228</v>
      </c>
      <c r="E1935" s="2" t="inlineStr">
        <is>
          <t>RODRIGO SOUZA RODRIGUES</t>
        </is>
      </c>
      <c r="F1935" s="2" t="n">
        <v>1274</v>
      </c>
      <c r="G1935" s="2" t="n">
        <v>42.67</v>
      </c>
      <c r="H1935" s="2" t="n">
        <v>30</v>
      </c>
      <c r="I1935" s="2" t="n">
        <v>20</v>
      </c>
      <c r="J1935" s="2" t="inlineStr">
        <is>
          <t>GPA</t>
        </is>
      </c>
    </row>
    <row r="1936">
      <c r="A1936" s="2" t="n">
        <v>8</v>
      </c>
      <c r="B1936" s="2" t="n">
        <v>1942</v>
      </c>
      <c r="C1936" s="2" t="inlineStr">
        <is>
          <t>SEPARACAO</t>
        </is>
      </c>
      <c r="D1936" s="2" t="n">
        <v>5452228</v>
      </c>
      <c r="E1936" s="2" t="inlineStr">
        <is>
          <t>RODRIGO SOUZA RODRIGUES</t>
        </is>
      </c>
      <c r="F1936" s="2" t="n">
        <v>4452</v>
      </c>
      <c r="G1936" s="2" t="n">
        <v>14.59</v>
      </c>
      <c r="H1936" s="2" t="n">
        <v>305</v>
      </c>
      <c r="I1936" s="2" t="n">
        <v>80</v>
      </c>
      <c r="J1936" s="2" t="inlineStr">
        <is>
          <t>GPA</t>
        </is>
      </c>
    </row>
    <row r="1937">
      <c r="A1937" s="2" t="n">
        <v>8</v>
      </c>
      <c r="B1937" s="2" t="n">
        <v>1942</v>
      </c>
      <c r="C1937" s="2" t="inlineStr">
        <is>
          <t>SEPARACAO</t>
        </is>
      </c>
      <c r="D1937" s="2" t="n">
        <v>5452686</v>
      </c>
      <c r="E1937" s="2" t="inlineStr">
        <is>
          <t>Leonardo Mertiliano de Souza</t>
        </is>
      </c>
      <c r="F1937" s="2" t="n">
        <v>12219</v>
      </c>
      <c r="G1937" s="2" t="n">
        <v>122.26</v>
      </c>
      <c r="H1937" s="2" t="n">
        <v>100</v>
      </c>
      <c r="I1937" s="2" t="n">
        <v>80</v>
      </c>
      <c r="J1937" s="2" t="inlineStr">
        <is>
          <t>GPA</t>
        </is>
      </c>
    </row>
    <row r="1938">
      <c r="A1938" s="2" t="n">
        <v>8</v>
      </c>
      <c r="B1938" s="2" t="n">
        <v>1942</v>
      </c>
      <c r="C1938" s="2" t="inlineStr">
        <is>
          <t>ATIVIDADE OP. EMP.</t>
        </is>
      </c>
      <c r="D1938" s="2" t="n">
        <v>5453100</v>
      </c>
      <c r="E1938" s="2" t="inlineStr">
        <is>
          <t>FABIANO SANTINO DE FARIAS</t>
        </is>
      </c>
      <c r="F1938" s="2" t="n">
        <v>1260</v>
      </c>
      <c r="G1938" s="2" t="n">
        <v>72.68000000000001</v>
      </c>
      <c r="H1938" s="2" t="n">
        <v>17</v>
      </c>
      <c r="I1938" s="2" t="n">
        <v>20</v>
      </c>
      <c r="J1938" s="2" t="inlineStr">
        <is>
          <t>GPA</t>
        </is>
      </c>
    </row>
    <row r="1939">
      <c r="A1939" s="2" t="n">
        <v>8</v>
      </c>
      <c r="B1939" s="2" t="n">
        <v>1942</v>
      </c>
      <c r="C1939" s="2" t="inlineStr">
        <is>
          <t>CARREGAMENTO</t>
        </is>
      </c>
      <c r="D1939" s="2" t="n">
        <v>5453100</v>
      </c>
      <c r="E1939" s="2" t="inlineStr">
        <is>
          <t>FABIANO SANTINO DE FARIAS</t>
        </is>
      </c>
      <c r="F1939" s="2" t="n">
        <v>28</v>
      </c>
      <c r="G1939" s="2" t="n">
        <v>0.59</v>
      </c>
      <c r="H1939" s="2" t="n">
        <v>47</v>
      </c>
      <c r="I1939" s="2" t="n">
        <v>22</v>
      </c>
      <c r="J1939" s="2" t="inlineStr">
        <is>
          <t>GPA</t>
        </is>
      </c>
    </row>
    <row r="1940">
      <c r="A1940" s="2" t="n">
        <v>8</v>
      </c>
      <c r="B1940" s="2" t="n">
        <v>1942</v>
      </c>
      <c r="C1940" s="2" t="inlineStr">
        <is>
          <t>CARREGAMENTO</t>
        </is>
      </c>
      <c r="D1940" s="2" t="n">
        <v>5454298</v>
      </c>
      <c r="E1940" s="2" t="inlineStr">
        <is>
          <t>Gabriel Silva Carvalho</t>
        </is>
      </c>
      <c r="F1940" s="2" t="n">
        <v>734</v>
      </c>
      <c r="G1940" s="2" t="n">
        <v>7.99</v>
      </c>
      <c r="H1940" s="2" t="n">
        <v>92</v>
      </c>
      <c r="I1940" s="2" t="n">
        <v>22</v>
      </c>
      <c r="J1940" s="2" t="inlineStr">
        <is>
          <t>GPA</t>
        </is>
      </c>
    </row>
    <row r="1941">
      <c r="A1941" s="2" t="n">
        <v>8</v>
      </c>
      <c r="B1941" s="2" t="n">
        <v>1942</v>
      </c>
      <c r="C1941" s="2" t="inlineStr">
        <is>
          <t>SEPARACAO</t>
        </is>
      </c>
      <c r="D1941" s="2" t="n">
        <v>5454298</v>
      </c>
      <c r="E1941" s="2" t="inlineStr">
        <is>
          <t>Gabriel Silva Carvalho</t>
        </is>
      </c>
      <c r="F1941" s="2" t="n">
        <v>411</v>
      </c>
      <c r="G1941" s="2" t="n">
        <v>7.41</v>
      </c>
      <c r="H1941" s="2" t="n">
        <v>55</v>
      </c>
      <c r="I1941" s="2" t="n">
        <v>80</v>
      </c>
      <c r="J1941" s="2" t="inlineStr">
        <is>
          <t>GPA</t>
        </is>
      </c>
    </row>
    <row r="1942">
      <c r="A1942" s="2" t="n">
        <v>8</v>
      </c>
      <c r="B1942" s="2" t="n">
        <v>1942</v>
      </c>
      <c r="C1942" s="2" t="inlineStr">
        <is>
          <t>ATIVIDADE OP. EMP.</t>
        </is>
      </c>
      <c r="D1942" s="2" t="n">
        <v>5455871</v>
      </c>
      <c r="E1942" s="2" t="inlineStr">
        <is>
          <t>CELSO PEREIRA DA SILVA</t>
        </is>
      </c>
      <c r="F1942" s="2" t="n">
        <v>199</v>
      </c>
      <c r="G1942" s="2" t="n">
        <v>25.87</v>
      </c>
      <c r="H1942" s="2" t="n">
        <v>8</v>
      </c>
      <c r="I1942" s="2" t="n">
        <v>20</v>
      </c>
      <c r="J1942" s="2" t="inlineStr">
        <is>
          <t>GPA</t>
        </is>
      </c>
    </row>
    <row r="1943">
      <c r="A1943" s="2" t="n">
        <v>8</v>
      </c>
      <c r="B1943" s="2" t="n">
        <v>1942</v>
      </c>
      <c r="C1943" s="2" t="inlineStr">
        <is>
          <t>CARREGAMENTO</t>
        </is>
      </c>
      <c r="D1943" s="2" t="n">
        <v>5455871</v>
      </c>
      <c r="E1943" s="2" t="inlineStr">
        <is>
          <t>CELSO PEREIRA DA SILVA</t>
        </is>
      </c>
      <c r="F1943" s="2" t="n">
        <v>96</v>
      </c>
      <c r="G1943" s="2" t="n">
        <v>0.8100000000000001</v>
      </c>
      <c r="H1943" s="2" t="n">
        <v>119</v>
      </c>
      <c r="I1943" s="2" t="n">
        <v>22</v>
      </c>
      <c r="J1943" s="2" t="inlineStr">
        <is>
          <t>GPA</t>
        </is>
      </c>
    </row>
    <row r="1944">
      <c r="A1944" s="2" t="n">
        <v>8</v>
      </c>
      <c r="B1944" s="2" t="n">
        <v>1942</v>
      </c>
      <c r="C1944" s="2" t="inlineStr">
        <is>
          <t>PUXADA RECEB</t>
        </is>
      </c>
      <c r="D1944" s="2" t="n">
        <v>5455871</v>
      </c>
      <c r="E1944" s="2" t="inlineStr">
        <is>
          <t>CELSO PEREIRA DA SILVA</t>
        </is>
      </c>
      <c r="F1944" s="2" t="n">
        <v>456</v>
      </c>
      <c r="G1944" s="2" t="n">
        <v>23.78</v>
      </c>
      <c r="H1944" s="2" t="n">
        <v>19</v>
      </c>
      <c r="I1944" s="2" t="n">
        <v>16</v>
      </c>
      <c r="J1944" s="2" t="inlineStr">
        <is>
          <t>GPA</t>
        </is>
      </c>
    </row>
    <row r="1945">
      <c r="A1945" s="2" t="n">
        <v>8</v>
      </c>
      <c r="B1945" s="2" t="n">
        <v>1942</v>
      </c>
      <c r="C1945" s="2" t="inlineStr">
        <is>
          <t>RECEBIMENTO</t>
        </is>
      </c>
      <c r="D1945" s="2" t="n">
        <v>5455871</v>
      </c>
      <c r="E1945" s="2" t="inlineStr">
        <is>
          <t>CELSO PEREIRA DA SILVA</t>
        </is>
      </c>
      <c r="F1945" s="2" t="n">
        <v>277</v>
      </c>
      <c r="G1945" s="2" t="n">
        <v>16.45</v>
      </c>
      <c r="H1945" s="2" t="n">
        <v>17</v>
      </c>
      <c r="I1945" s="2" t="n">
        <v>17</v>
      </c>
      <c r="J1945" s="2" t="inlineStr">
        <is>
          <t>GPA</t>
        </is>
      </c>
    </row>
    <row r="1946">
      <c r="A1946" s="2" t="n">
        <v>8</v>
      </c>
      <c r="B1946" s="2" t="n">
        <v>1942</v>
      </c>
      <c r="C1946" s="2" t="inlineStr">
        <is>
          <t>SEPARACAO</t>
        </is>
      </c>
      <c r="D1946" s="2" t="n">
        <v>5456827</v>
      </c>
      <c r="E1946" s="2" t="inlineStr">
        <is>
          <t>MATHEUS FARIAS DUTRA</t>
        </is>
      </c>
      <c r="F1946" s="2" t="n">
        <v>9197</v>
      </c>
      <c r="G1946" s="2" t="n">
        <v>80.42</v>
      </c>
      <c r="H1946" s="2" t="n">
        <v>114</v>
      </c>
      <c r="I1946" s="2" t="n">
        <v>80</v>
      </c>
      <c r="J1946" s="2" t="inlineStr">
        <is>
          <t>GPA</t>
        </is>
      </c>
    </row>
    <row r="1947">
      <c r="A1947" s="2" t="n">
        <v>8</v>
      </c>
      <c r="B1947" s="2" t="n">
        <v>1942</v>
      </c>
      <c r="C1947" s="2" t="inlineStr">
        <is>
          <t>CARREGAMENTO</t>
        </is>
      </c>
      <c r="D1947" s="2" t="n">
        <v>5458773</v>
      </c>
      <c r="E1947" s="2" t="inlineStr">
        <is>
          <t>Marcio Correia de Lima</t>
        </is>
      </c>
      <c r="F1947" s="2" t="n">
        <v>1312</v>
      </c>
      <c r="G1947" s="2" t="n">
        <v>17.33</v>
      </c>
      <c r="H1947" s="2" t="n">
        <v>76</v>
      </c>
      <c r="I1947" s="2" t="n">
        <v>22</v>
      </c>
      <c r="J1947" s="2" t="inlineStr">
        <is>
          <t>GPA</t>
        </is>
      </c>
    </row>
    <row r="1948">
      <c r="A1948" s="2" t="n">
        <v>8</v>
      </c>
      <c r="B1948" s="2" t="n">
        <v>1942</v>
      </c>
      <c r="C1948" s="2" t="inlineStr">
        <is>
          <t>SEPARACAO</t>
        </is>
      </c>
      <c r="D1948" s="2" t="n">
        <v>5463823</v>
      </c>
      <c r="E1948" s="2" t="inlineStr">
        <is>
          <t>FELIPE MARINHO DE OLIVEIRA</t>
        </is>
      </c>
      <c r="F1948" s="2" t="n">
        <v>10890</v>
      </c>
      <c r="G1948" s="2" t="n">
        <v>81.56</v>
      </c>
      <c r="H1948" s="2" t="n">
        <v>134</v>
      </c>
      <c r="I1948" s="2" t="n">
        <v>80</v>
      </c>
      <c r="J1948" s="2" t="inlineStr">
        <is>
          <t>GPA</t>
        </is>
      </c>
    </row>
    <row r="1949">
      <c r="A1949" s="2" t="n">
        <v>8</v>
      </c>
      <c r="B1949" s="2" t="n">
        <v>1942</v>
      </c>
      <c r="C1949" s="2" t="inlineStr">
        <is>
          <t>CARREGAMENTO</t>
        </is>
      </c>
      <c r="D1949" s="2" t="n">
        <v>5463920</v>
      </c>
      <c r="E1949" s="2" t="inlineStr">
        <is>
          <t>FERNANDO ROBERTO LIMA</t>
        </is>
      </c>
      <c r="F1949" s="2" t="n">
        <v>1858</v>
      </c>
      <c r="G1949" s="2" t="n">
        <v>39.4</v>
      </c>
      <c r="H1949" s="2" t="n">
        <v>47</v>
      </c>
      <c r="I1949" s="2" t="n">
        <v>22</v>
      </c>
      <c r="J1949" s="2" t="inlineStr">
        <is>
          <t>GPA</t>
        </is>
      </c>
    </row>
    <row r="1950">
      <c r="A1950" s="2" t="n">
        <v>8</v>
      </c>
      <c r="B1950" s="2" t="n">
        <v>1942</v>
      </c>
      <c r="C1950" s="2" t="inlineStr">
        <is>
          <t>SEPARACAO</t>
        </is>
      </c>
      <c r="D1950" s="2" t="n">
        <v>5463920</v>
      </c>
      <c r="E1950" s="2" t="inlineStr">
        <is>
          <t>FERNANDO ROBERTO LIMA</t>
        </is>
      </c>
      <c r="F1950" s="2" t="n">
        <v>1780</v>
      </c>
      <c r="G1950" s="2" t="n">
        <v>17.19</v>
      </c>
      <c r="H1950" s="2" t="n">
        <v>104</v>
      </c>
      <c r="I1950" s="2" t="n">
        <v>80</v>
      </c>
      <c r="J1950" s="2" t="inlineStr">
        <is>
          <t>GPA</t>
        </is>
      </c>
    </row>
    <row r="1951">
      <c r="A1951" s="2" t="n">
        <v>8</v>
      </c>
      <c r="B1951" s="2" t="n">
        <v>1942</v>
      </c>
      <c r="C1951" s="2" t="inlineStr">
        <is>
          <t>SEPARACAO</t>
        </is>
      </c>
      <c r="D1951" s="2" t="n">
        <v>5496152</v>
      </c>
      <c r="E1951" s="2" t="inlineStr">
        <is>
          <t>Marcelo Vicente Pereira Junior</t>
        </is>
      </c>
      <c r="F1951" s="2" t="n">
        <v>12057</v>
      </c>
      <c r="G1951" s="2" t="n">
        <v>101.99</v>
      </c>
      <c r="H1951" s="2" t="n">
        <v>118</v>
      </c>
      <c r="I1951" s="2" t="n">
        <v>80</v>
      </c>
      <c r="J1951" s="2" t="inlineStr">
        <is>
          <t>GPA</t>
        </is>
      </c>
    </row>
    <row r="1952">
      <c r="A1952" s="2" t="n">
        <v>8</v>
      </c>
      <c r="B1952" s="2" t="n">
        <v>1942</v>
      </c>
      <c r="C1952" s="2" t="inlineStr">
        <is>
          <t>SEPARACAO</t>
        </is>
      </c>
      <c r="D1952" s="2" t="n">
        <v>5517508</v>
      </c>
      <c r="E1952" s="2" t="inlineStr">
        <is>
          <t>Jhonathan Lucas Dantas Guedes</t>
        </is>
      </c>
      <c r="F1952" s="2" t="n">
        <v>1357</v>
      </c>
      <c r="G1952" s="2" t="n">
        <v>15.73</v>
      </c>
      <c r="H1952" s="2" t="n">
        <v>86</v>
      </c>
      <c r="I1952" s="2" t="n">
        <v>80</v>
      </c>
      <c r="J1952" s="2" t="inlineStr">
        <is>
          <t>GPA</t>
        </is>
      </c>
    </row>
    <row r="1953">
      <c r="A1953" s="2" t="n">
        <v>8</v>
      </c>
      <c r="B1953" s="2" t="n">
        <v>1942</v>
      </c>
      <c r="C1953" s="2" t="inlineStr">
        <is>
          <t>ATIVIDADE OP. EMP.</t>
        </is>
      </c>
      <c r="D1953" s="2" t="n">
        <v>5553334</v>
      </c>
      <c r="E1953" s="2" t="inlineStr">
        <is>
          <t>Rogerio Rodrigues Pinheiro</t>
        </is>
      </c>
      <c r="F1953" s="2" t="n">
        <v>336</v>
      </c>
      <c r="G1953" s="2" t="n">
        <v>28.48</v>
      </c>
      <c r="H1953" s="2" t="n">
        <v>12</v>
      </c>
      <c r="I1953" s="2" t="n">
        <v>20</v>
      </c>
      <c r="J1953" s="2" t="inlineStr">
        <is>
          <t>GPA</t>
        </is>
      </c>
    </row>
    <row r="1954">
      <c r="A1954" s="2" t="n">
        <v>8</v>
      </c>
      <c r="B1954" s="2" t="n">
        <v>1942</v>
      </c>
      <c r="C1954" s="2" t="inlineStr">
        <is>
          <t>SEPARACAO</t>
        </is>
      </c>
      <c r="D1954" s="2" t="n">
        <v>5553334</v>
      </c>
      <c r="E1954" s="2" t="inlineStr">
        <is>
          <t>Rogerio Rodrigues Pinheiro</t>
        </is>
      </c>
      <c r="F1954" s="2" t="n">
        <v>1632</v>
      </c>
      <c r="G1954" s="2" t="n">
        <v>28.16</v>
      </c>
      <c r="H1954" s="2" t="n">
        <v>58</v>
      </c>
      <c r="I1954" s="2" t="n">
        <v>80</v>
      </c>
      <c r="J1954" s="2" t="inlineStr">
        <is>
          <t>GPA</t>
        </is>
      </c>
    </row>
    <row r="1955">
      <c r="A1955" s="2" t="n">
        <v>8</v>
      </c>
      <c r="B1955" s="2" t="n">
        <v>1942</v>
      </c>
      <c r="C1955" s="2" t="inlineStr">
        <is>
          <t>SEPARACAO</t>
        </is>
      </c>
      <c r="D1955" s="2" t="n">
        <v>5554527</v>
      </c>
      <c r="E1955" s="2" t="inlineStr">
        <is>
          <t>Luis Eduardo Rocha Camargo</t>
        </is>
      </c>
      <c r="F1955" s="2" t="n">
        <v>9727</v>
      </c>
      <c r="G1955" s="2" t="n">
        <v>103.48</v>
      </c>
      <c r="H1955" s="2" t="n">
        <v>94</v>
      </c>
      <c r="I1955" s="2" t="n">
        <v>80</v>
      </c>
      <c r="J1955" s="2" t="inlineStr">
        <is>
          <t>GPA</t>
        </is>
      </c>
    </row>
    <row r="1956">
      <c r="A1956" s="2" t="n">
        <v>8</v>
      </c>
      <c r="B1956" s="2" t="n">
        <v>1942</v>
      </c>
      <c r="C1956" s="2" t="inlineStr">
        <is>
          <t>CARREGAMENTO</t>
        </is>
      </c>
      <c r="D1956" s="2" t="n">
        <v>5555914</v>
      </c>
      <c r="E1956" s="2" t="inlineStr">
        <is>
          <t>Daniel Elias Freire Da Silva</t>
        </is>
      </c>
      <c r="F1956" s="2" t="n">
        <v>731</v>
      </c>
      <c r="G1956" s="2" t="n">
        <v>6.74</v>
      </c>
      <c r="H1956" s="2" t="n">
        <v>108</v>
      </c>
      <c r="I1956" s="2" t="n">
        <v>22</v>
      </c>
      <c r="J1956" s="2" t="inlineStr">
        <is>
          <t>GPA</t>
        </is>
      </c>
    </row>
    <row r="1957">
      <c r="A1957" s="2" t="n">
        <v>8</v>
      </c>
      <c r="B1957" s="2" t="n">
        <v>1942</v>
      </c>
      <c r="C1957" s="2" t="inlineStr">
        <is>
          <t>PUXADA RECEB</t>
        </is>
      </c>
      <c r="D1957" s="2" t="n">
        <v>5555914</v>
      </c>
      <c r="E1957" s="2" t="inlineStr">
        <is>
          <t>Daniel Elias Freire Da Silva</t>
        </is>
      </c>
      <c r="F1957" s="2" t="n">
        <v>27</v>
      </c>
      <c r="G1957" s="2" t="n">
        <v>7.42</v>
      </c>
      <c r="H1957" s="2" t="n">
        <v>4</v>
      </c>
      <c r="I1957" s="2" t="n">
        <v>16</v>
      </c>
      <c r="J1957" s="2" t="inlineStr">
        <is>
          <t>GPA</t>
        </is>
      </c>
    </row>
    <row r="1958">
      <c r="A1958" s="2" t="n">
        <v>8</v>
      </c>
      <c r="B1958" s="2" t="n">
        <v>1942</v>
      </c>
      <c r="C1958" s="2" t="inlineStr">
        <is>
          <t>SEPARACAO</t>
        </is>
      </c>
      <c r="D1958" s="2" t="n">
        <v>5555914</v>
      </c>
      <c r="E1958" s="2" t="inlineStr">
        <is>
          <t>Daniel Elias Freire Da Silva</t>
        </is>
      </c>
      <c r="F1958" s="2" t="n">
        <v>1974</v>
      </c>
      <c r="G1958" s="2" t="n">
        <v>12.47</v>
      </c>
      <c r="H1958" s="2" t="n">
        <v>158</v>
      </c>
      <c r="I1958" s="2" t="n">
        <v>80</v>
      </c>
      <c r="J1958" s="2" t="inlineStr">
        <is>
          <t>GPA</t>
        </is>
      </c>
    </row>
    <row r="1959">
      <c r="A1959" s="2" t="n">
        <v>8</v>
      </c>
      <c r="B1959" s="2" t="n">
        <v>1942</v>
      </c>
      <c r="C1959" s="2" t="inlineStr">
        <is>
          <t>PUXADA RECEB</t>
        </is>
      </c>
      <c r="D1959" s="2" t="n">
        <v>5569168</v>
      </c>
      <c r="E1959" s="2" t="inlineStr">
        <is>
          <t>Pedro Lucas Silva Marinho</t>
        </is>
      </c>
      <c r="F1959" s="2" t="n">
        <v>3361</v>
      </c>
      <c r="G1959" s="2" t="n">
        <v>105.86</v>
      </c>
      <c r="H1959" s="2" t="n">
        <v>32</v>
      </c>
      <c r="I1959" s="2" t="n">
        <v>16</v>
      </c>
      <c r="J1959" s="2" t="inlineStr">
        <is>
          <t>GPA</t>
        </is>
      </c>
    </row>
    <row r="1960">
      <c r="A1960" s="2" t="n">
        <v>8</v>
      </c>
      <c r="B1960" s="2" t="n">
        <v>1942</v>
      </c>
      <c r="C1960" s="2" t="inlineStr">
        <is>
          <t>SEPARACAO</t>
        </is>
      </c>
      <c r="D1960" s="2" t="n">
        <v>5569168</v>
      </c>
      <c r="E1960" s="2" t="inlineStr">
        <is>
          <t>Pedro Lucas Silva Marinho</t>
        </is>
      </c>
      <c r="F1960" s="2" t="n">
        <v>741</v>
      </c>
      <c r="G1960" s="2" t="n">
        <v>7.71</v>
      </c>
      <c r="H1960" s="2" t="n">
        <v>96</v>
      </c>
      <c r="I1960" s="2" t="n">
        <v>80</v>
      </c>
      <c r="J1960" s="2" t="inlineStr">
        <is>
          <t>GPA</t>
        </is>
      </c>
    </row>
    <row r="1961">
      <c r="A1961" s="2" t="n">
        <v>8</v>
      </c>
      <c r="B1961" s="2" t="n">
        <v>1942</v>
      </c>
      <c r="C1961" s="2" t="inlineStr">
        <is>
          <t>ATIVIDADE OP. EMP.</t>
        </is>
      </c>
      <c r="D1961" s="2" t="n">
        <v>5575788</v>
      </c>
      <c r="E1961" s="2" t="inlineStr">
        <is>
          <t>Williams Da Silva Freitas</t>
        </is>
      </c>
      <c r="F1961" s="2" t="n">
        <v>44</v>
      </c>
      <c r="G1961" s="2" t="n">
        <v>7.31</v>
      </c>
      <c r="H1961" s="2" t="n">
        <v>6</v>
      </c>
      <c r="I1961" s="2" t="n">
        <v>20</v>
      </c>
      <c r="J1961" s="2" t="inlineStr">
        <is>
          <t>GPA</t>
        </is>
      </c>
    </row>
    <row r="1962">
      <c r="A1962" s="2" t="n">
        <v>8</v>
      </c>
      <c r="B1962" s="2" t="n">
        <v>1942</v>
      </c>
      <c r="C1962" s="2" t="inlineStr">
        <is>
          <t>ATIVIDADE OP. EMP.</t>
        </is>
      </c>
      <c r="D1962" s="2" t="n">
        <v>5582849</v>
      </c>
      <c r="E1962" s="2" t="inlineStr">
        <is>
          <t>Fernando Jose Nascimento Dos Anjos</t>
        </is>
      </c>
      <c r="F1962" s="2" t="n">
        <v>2048</v>
      </c>
      <c r="G1962" s="2" t="n">
        <v>89.36</v>
      </c>
      <c r="H1962" s="2" t="n">
        <v>23</v>
      </c>
      <c r="I1962" s="2" t="n">
        <v>20</v>
      </c>
      <c r="J1962" s="2" t="inlineStr">
        <is>
          <t>GPA</t>
        </is>
      </c>
    </row>
    <row r="1963">
      <c r="A1963" s="2" t="n">
        <v>8</v>
      </c>
      <c r="B1963" s="2" t="n">
        <v>1942</v>
      </c>
      <c r="C1963" s="2" t="inlineStr">
        <is>
          <t>SEPARACAO</t>
        </is>
      </c>
      <c r="D1963" s="2" t="n">
        <v>5598630</v>
      </c>
      <c r="E1963" s="2" t="inlineStr">
        <is>
          <t>Lucas Gabriel Dos Santos Dantas</t>
        </is>
      </c>
      <c r="F1963" s="2" t="n">
        <v>1575</v>
      </c>
      <c r="G1963" s="2" t="n">
        <v>22.25</v>
      </c>
      <c r="H1963" s="2" t="n">
        <v>71</v>
      </c>
      <c r="I1963" s="2" t="n">
        <v>80</v>
      </c>
      <c r="J1963" s="2" t="inlineStr">
        <is>
          <t>GPA</t>
        </is>
      </c>
    </row>
    <row r="1964">
      <c r="A1964" s="2" t="n">
        <v>8</v>
      </c>
      <c r="B1964" s="2" t="n">
        <v>1942</v>
      </c>
      <c r="C1964" s="2" t="inlineStr">
        <is>
          <t>CARREGAMENTO</t>
        </is>
      </c>
      <c r="D1964" s="2" t="n">
        <v>5606403</v>
      </c>
      <c r="E1964" s="2" t="inlineStr">
        <is>
          <t>Damiao De Jesus Lourenco Da Costa</t>
        </is>
      </c>
      <c r="F1964" s="2" t="n">
        <v>117</v>
      </c>
      <c r="G1964" s="2" t="n">
        <v>0.47</v>
      </c>
      <c r="H1964" s="2" t="n">
        <v>249</v>
      </c>
      <c r="I1964" s="2" t="n">
        <v>22</v>
      </c>
      <c r="J1964" s="2" t="inlineStr">
        <is>
          <t>GPA</t>
        </is>
      </c>
    </row>
    <row r="1965">
      <c r="A1965" s="2" t="n">
        <v>8</v>
      </c>
      <c r="B1965" s="2" t="n">
        <v>1942</v>
      </c>
      <c r="C1965" s="2" t="inlineStr">
        <is>
          <t>PUXADA RECEB</t>
        </is>
      </c>
      <c r="D1965" s="2" t="n">
        <v>5606403</v>
      </c>
      <c r="E1965" s="2" t="inlineStr">
        <is>
          <t>Damiao De Jesus Lourenco Da Costa</t>
        </is>
      </c>
      <c r="F1965" s="2" t="n">
        <v>547</v>
      </c>
      <c r="G1965" s="2" t="n">
        <v>28.07</v>
      </c>
      <c r="H1965" s="2" t="n">
        <v>19</v>
      </c>
      <c r="I1965" s="2" t="n">
        <v>16</v>
      </c>
      <c r="J1965" s="2" t="inlineStr">
        <is>
          <t>GPA</t>
        </is>
      </c>
    </row>
    <row r="1966">
      <c r="A1966" s="2" t="n">
        <v>8</v>
      </c>
      <c r="B1966" s="2" t="n">
        <v>1942</v>
      </c>
      <c r="C1966" s="2" t="inlineStr">
        <is>
          <t>RECEBIMENTO</t>
        </is>
      </c>
      <c r="D1966" s="2" t="n">
        <v>5606403</v>
      </c>
      <c r="E1966" s="2" t="inlineStr">
        <is>
          <t>Damiao De Jesus Lourenco Da Costa</t>
        </is>
      </c>
      <c r="F1966" s="2" t="n">
        <v>137</v>
      </c>
      <c r="G1966" s="2" t="n">
        <v>5.11</v>
      </c>
      <c r="H1966" s="2" t="n">
        <v>27</v>
      </c>
      <c r="I1966" s="2" t="n">
        <v>17</v>
      </c>
      <c r="J1966" s="2" t="inlineStr">
        <is>
          <t>GPA</t>
        </is>
      </c>
    </row>
    <row r="1967">
      <c r="A1967" s="2" t="n">
        <v>8</v>
      </c>
      <c r="B1967" s="2" t="n">
        <v>1942</v>
      </c>
      <c r="C1967" s="2" t="inlineStr">
        <is>
          <t>ATIVIDADE OP. EMP.</t>
        </is>
      </c>
      <c r="D1967" s="2" t="n">
        <v>5627923</v>
      </c>
      <c r="E1967" s="2" t="inlineStr">
        <is>
          <t>Ronaldo Santos Campos</t>
        </is>
      </c>
      <c r="F1967" s="2" t="n">
        <v>1401</v>
      </c>
      <c r="G1967" s="2" t="n">
        <v>71.63</v>
      </c>
      <c r="H1967" s="2" t="n">
        <v>20</v>
      </c>
      <c r="I1967" s="2" t="n">
        <v>20</v>
      </c>
      <c r="J1967" s="2" t="inlineStr">
        <is>
          <t>GPA</t>
        </is>
      </c>
    </row>
    <row r="1968">
      <c r="A1968" s="2" t="n">
        <v>8</v>
      </c>
      <c r="B1968" s="2" t="n">
        <v>1942</v>
      </c>
      <c r="C1968" s="2" t="inlineStr">
        <is>
          <t>SEPARACAO</t>
        </is>
      </c>
      <c r="D1968" s="2" t="n">
        <v>5627923</v>
      </c>
      <c r="E1968" s="2" t="inlineStr">
        <is>
          <t>Ronaldo Santos Campos</t>
        </is>
      </c>
      <c r="F1968" s="2" t="n">
        <v>399</v>
      </c>
      <c r="G1968" s="2" t="n">
        <v>5.01</v>
      </c>
      <c r="H1968" s="2" t="n">
        <v>80</v>
      </c>
      <c r="I1968" s="2" t="n">
        <v>80</v>
      </c>
      <c r="J1968" s="2" t="inlineStr">
        <is>
          <t>GPA</t>
        </is>
      </c>
    </row>
    <row r="1969">
      <c r="A1969" s="2" t="n">
        <v>8</v>
      </c>
      <c r="B1969" s="2" t="n">
        <v>1942</v>
      </c>
      <c r="C1969" s="2" t="inlineStr">
        <is>
          <t>PUXADA RECEB</t>
        </is>
      </c>
      <c r="D1969" s="2" t="n">
        <v>5633028</v>
      </c>
      <c r="E1969" s="2" t="inlineStr">
        <is>
          <t>Vitor Emanuel Carneiro Dos Santos</t>
        </is>
      </c>
      <c r="F1969" s="2" t="n">
        <v>1</v>
      </c>
      <c r="G1969" s="2" t="n">
        <v>1.13</v>
      </c>
      <c r="H1969" s="2" t="n">
        <v>1</v>
      </c>
      <c r="I1969" s="2" t="n">
        <v>16</v>
      </c>
      <c r="J1969" s="2" t="inlineStr">
        <is>
          <t>GPA</t>
        </is>
      </c>
    </row>
    <row r="1970">
      <c r="A1970" s="2" t="n">
        <v>8</v>
      </c>
      <c r="B1970" s="2" t="n">
        <v>1942</v>
      </c>
      <c r="C1970" s="2" t="inlineStr">
        <is>
          <t>SEPARACAO</t>
        </is>
      </c>
      <c r="D1970" s="2" t="n">
        <v>5633028</v>
      </c>
      <c r="E1970" s="2" t="inlineStr">
        <is>
          <t>Vitor Emanuel Carneiro Dos Santos</t>
        </is>
      </c>
      <c r="F1970" s="2" t="n">
        <v>4422</v>
      </c>
      <c r="G1970" s="2" t="n">
        <v>47.47</v>
      </c>
      <c r="H1970" s="2" t="n">
        <v>93</v>
      </c>
      <c r="I1970" s="2" t="n">
        <v>80</v>
      </c>
      <c r="J1970" s="2" t="inlineStr">
        <is>
          <t>GPA</t>
        </is>
      </c>
    </row>
    <row r="1971">
      <c r="A1971" s="2" t="n">
        <v>8</v>
      </c>
      <c r="B1971" s="2" t="n">
        <v>1942</v>
      </c>
      <c r="C1971" s="2" t="inlineStr">
        <is>
          <t>PUXADA RECEB</t>
        </is>
      </c>
      <c r="D1971" s="2" t="n">
        <v>563666</v>
      </c>
      <c r="E1971" s="2" t="inlineStr">
        <is>
          <t>Felipe Matinez Oliveira Souza</t>
        </is>
      </c>
      <c r="F1971" s="2" t="n">
        <v>5</v>
      </c>
      <c r="G1971" s="2" t="n">
        <v>2.11</v>
      </c>
      <c r="H1971" s="2" t="n">
        <v>2</v>
      </c>
      <c r="I1971" s="2" t="n">
        <v>16</v>
      </c>
      <c r="J1971" s="2" t="inlineStr">
        <is>
          <t>GPA</t>
        </is>
      </c>
    </row>
    <row r="1972">
      <c r="A1972" s="2" t="n">
        <v>8</v>
      </c>
      <c r="B1972" s="2" t="n">
        <v>1942</v>
      </c>
      <c r="C1972" s="2" t="inlineStr">
        <is>
          <t>RECEBIMENTO</t>
        </is>
      </c>
      <c r="D1972" s="2" t="n">
        <v>563666</v>
      </c>
      <c r="E1972" s="2" t="inlineStr">
        <is>
          <t>Felipe Matinez Oliveira Souza</t>
        </is>
      </c>
      <c r="F1972" s="2" t="n">
        <v>76</v>
      </c>
      <c r="G1972" s="2" t="n">
        <v>49.75</v>
      </c>
      <c r="H1972" s="2" t="n">
        <v>2</v>
      </c>
      <c r="I1972" s="2" t="n">
        <v>17</v>
      </c>
      <c r="J1972" s="2" t="inlineStr">
        <is>
          <t>GPA</t>
        </is>
      </c>
    </row>
    <row r="1973">
      <c r="A1973" s="2" t="n">
        <v>8</v>
      </c>
      <c r="B1973" s="2" t="n">
        <v>1942</v>
      </c>
      <c r="C1973" s="2" t="inlineStr">
        <is>
          <t>ATIVIDADE OP. EMP.</t>
        </is>
      </c>
      <c r="D1973" s="2" t="n">
        <v>564288</v>
      </c>
      <c r="E1973" s="2" t="inlineStr">
        <is>
          <t>REGINALDO URIAS PEDROSO</t>
        </is>
      </c>
      <c r="F1973" s="2" t="n">
        <v>1594</v>
      </c>
      <c r="G1973" s="2" t="n">
        <v>96.72</v>
      </c>
      <c r="H1973" s="2" t="n">
        <v>16</v>
      </c>
      <c r="I1973" s="2" t="n">
        <v>20</v>
      </c>
      <c r="J1973" s="2" t="inlineStr">
        <is>
          <t>GPA</t>
        </is>
      </c>
    </row>
    <row r="1974">
      <c r="A1974" s="2" t="n">
        <v>8</v>
      </c>
      <c r="B1974" s="2" t="n">
        <v>1942</v>
      </c>
      <c r="C1974" s="2" t="inlineStr">
        <is>
          <t>SEPARACAO</t>
        </is>
      </c>
      <c r="D1974" s="2" t="n">
        <v>564288</v>
      </c>
      <c r="E1974" s="2" t="inlineStr">
        <is>
          <t>REGINALDO URIAS PEDROSO</t>
        </is>
      </c>
      <c r="F1974" s="2" t="n">
        <v>55</v>
      </c>
      <c r="G1974" s="2" t="n">
        <v>0.42</v>
      </c>
      <c r="H1974" s="2" t="n">
        <v>131</v>
      </c>
      <c r="I1974" s="2" t="n">
        <v>80</v>
      </c>
      <c r="J1974" s="2" t="inlineStr">
        <is>
          <t>GPA</t>
        </is>
      </c>
    </row>
    <row r="1975">
      <c r="A1975" s="2" t="n">
        <v>8</v>
      </c>
      <c r="B1975" s="2" t="n">
        <v>1942</v>
      </c>
      <c r="C1975" s="2" t="inlineStr">
        <is>
          <t>CARREGAMENTO</t>
        </is>
      </c>
      <c r="D1975" s="2" t="n">
        <v>5653851</v>
      </c>
      <c r="E1975" s="2" t="inlineStr">
        <is>
          <t>Joao Henrique Alkmin Das Neves</t>
        </is>
      </c>
      <c r="F1975" s="2" t="n">
        <v>455</v>
      </c>
      <c r="G1975" s="2" t="n">
        <v>12.35</v>
      </c>
      <c r="H1975" s="2" t="n">
        <v>37</v>
      </c>
      <c r="I1975" s="2" t="n">
        <v>22</v>
      </c>
      <c r="J1975" s="2" t="inlineStr">
        <is>
          <t>GPA</t>
        </is>
      </c>
    </row>
    <row r="1976">
      <c r="A1976" s="2" t="n">
        <v>8</v>
      </c>
      <c r="B1976" s="2" t="n">
        <v>1942</v>
      </c>
      <c r="C1976" s="2" t="inlineStr">
        <is>
          <t>SEPARACAO</t>
        </is>
      </c>
      <c r="D1976" s="2" t="n">
        <v>5653851</v>
      </c>
      <c r="E1976" s="2" t="inlineStr">
        <is>
          <t>Joao Henrique Alkmin Das Neves</t>
        </is>
      </c>
      <c r="F1976" s="2" t="n">
        <v>1140</v>
      </c>
      <c r="G1976" s="2" t="n">
        <v>21.68</v>
      </c>
      <c r="H1976" s="2" t="n">
        <v>53</v>
      </c>
      <c r="I1976" s="2" t="n">
        <v>80</v>
      </c>
      <c r="J1976" s="2" t="inlineStr">
        <is>
          <t>GPA</t>
        </is>
      </c>
    </row>
    <row r="1977">
      <c r="A1977" s="2" t="n">
        <v>8</v>
      </c>
      <c r="B1977" s="2" t="n">
        <v>1942</v>
      </c>
      <c r="C1977" s="2" t="inlineStr">
        <is>
          <t>CARREGAMENTO</t>
        </is>
      </c>
      <c r="D1977" s="2" t="n">
        <v>5662176</v>
      </c>
      <c r="E1977" s="2" t="inlineStr">
        <is>
          <t>Uildson Reis Santana Silva</t>
        </is>
      </c>
      <c r="F1977" s="2" t="n">
        <v>1183</v>
      </c>
      <c r="G1977" s="2" t="n">
        <v>35.36</v>
      </c>
      <c r="H1977" s="2" t="n">
        <v>33</v>
      </c>
      <c r="I1977" s="2" t="n">
        <v>22</v>
      </c>
      <c r="J1977" s="2" t="inlineStr">
        <is>
          <t>GPA</t>
        </is>
      </c>
    </row>
    <row r="1978">
      <c r="A1978" s="2" t="n">
        <v>8</v>
      </c>
      <c r="B1978" s="2" t="n">
        <v>1942</v>
      </c>
      <c r="C1978" s="2" t="inlineStr">
        <is>
          <t>SEPARACAO</t>
        </is>
      </c>
      <c r="D1978" s="2" t="n">
        <v>5662176</v>
      </c>
      <c r="E1978" s="2" t="inlineStr">
        <is>
          <t>Uildson Reis Santana Silva</t>
        </is>
      </c>
      <c r="F1978" s="2" t="n">
        <v>717</v>
      </c>
      <c r="G1978" s="2" t="n">
        <v>10.74</v>
      </c>
      <c r="H1978" s="2" t="n">
        <v>67</v>
      </c>
      <c r="I1978" s="2" t="n">
        <v>80</v>
      </c>
      <c r="J1978" s="2" t="inlineStr">
        <is>
          <t>GPA</t>
        </is>
      </c>
    </row>
    <row r="1979">
      <c r="A1979" s="2" t="n">
        <v>8</v>
      </c>
      <c r="B1979" s="2" t="n">
        <v>1942</v>
      </c>
      <c r="C1979" s="2" t="inlineStr">
        <is>
          <t>SEPARACAO</t>
        </is>
      </c>
      <c r="D1979" s="2" t="n">
        <v>5662427</v>
      </c>
      <c r="E1979" s="2" t="inlineStr">
        <is>
          <t>Joao Vitor Do Nascimento Martins</t>
        </is>
      </c>
      <c r="F1979" s="2" t="n">
        <v>5955</v>
      </c>
      <c r="G1979" s="2" t="n">
        <v>65.64</v>
      </c>
      <c r="H1979" s="2" t="n">
        <v>91</v>
      </c>
      <c r="I1979" s="2" t="n">
        <v>80</v>
      </c>
      <c r="J1979" s="2" t="inlineStr">
        <is>
          <t>GPA</t>
        </is>
      </c>
    </row>
    <row r="1980">
      <c r="A1980" s="2" t="n">
        <v>8</v>
      </c>
      <c r="B1980" s="2" t="n">
        <v>1942</v>
      </c>
      <c r="C1980" s="2" t="inlineStr">
        <is>
          <t>SEPARACAO</t>
        </is>
      </c>
      <c r="D1980" s="2" t="n">
        <v>5665884</v>
      </c>
      <c r="E1980" s="2" t="inlineStr">
        <is>
          <t>Leandro De Oliveira Rocha</t>
        </is>
      </c>
      <c r="F1980" s="2" t="n">
        <v>13449</v>
      </c>
      <c r="G1980" s="2" t="n">
        <v>122.77</v>
      </c>
      <c r="H1980" s="2" t="n">
        <v>110</v>
      </c>
      <c r="I1980" s="2" t="n">
        <v>80</v>
      </c>
      <c r="J1980" s="2" t="inlineStr">
        <is>
          <t>GPA</t>
        </is>
      </c>
    </row>
    <row r="1981">
      <c r="A1981" s="2" t="n">
        <v>8</v>
      </c>
      <c r="B1981" s="2" t="n">
        <v>1942</v>
      </c>
      <c r="C1981" s="2" t="inlineStr">
        <is>
          <t>SEPARACAO</t>
        </is>
      </c>
      <c r="D1981" s="2" t="n">
        <v>5670098</v>
      </c>
      <c r="E1981" s="2" t="inlineStr">
        <is>
          <t>Gustavo Borges Silva</t>
        </is>
      </c>
      <c r="F1981" s="2" t="n">
        <v>6242</v>
      </c>
      <c r="G1981" s="2" t="n">
        <v>73.55</v>
      </c>
      <c r="H1981" s="2" t="n">
        <v>85</v>
      </c>
      <c r="I1981" s="2" t="n">
        <v>80</v>
      </c>
      <c r="J1981" s="2" t="inlineStr">
        <is>
          <t>GPA</t>
        </is>
      </c>
    </row>
    <row r="1982">
      <c r="A1982" s="2" t="n">
        <v>8</v>
      </c>
      <c r="B1982" s="2" t="n">
        <v>1942</v>
      </c>
      <c r="C1982" s="2" t="inlineStr">
        <is>
          <t>SEPARACAO</t>
        </is>
      </c>
      <c r="D1982" s="2" t="n">
        <v>5675979</v>
      </c>
      <c r="E1982" s="2" t="inlineStr">
        <is>
          <t>Kelvin Almeida Da Costa</t>
        </is>
      </c>
      <c r="F1982" s="2" t="n">
        <v>7493</v>
      </c>
      <c r="G1982" s="2" t="n">
        <v>85.13</v>
      </c>
      <c r="H1982" s="2" t="n">
        <v>88</v>
      </c>
      <c r="I1982" s="2" t="n">
        <v>80</v>
      </c>
      <c r="J1982" s="2" t="inlineStr">
        <is>
          <t>GPA</t>
        </is>
      </c>
    </row>
    <row r="1983">
      <c r="A1983" s="2" t="n">
        <v>8</v>
      </c>
      <c r="B1983" s="2" t="n">
        <v>1942</v>
      </c>
      <c r="C1983" s="2" t="inlineStr">
        <is>
          <t>SEPARACAO</t>
        </is>
      </c>
      <c r="D1983" s="2" t="n">
        <v>5682886</v>
      </c>
      <c r="E1983" s="2" t="inlineStr">
        <is>
          <t>Said Marreiros</t>
        </is>
      </c>
      <c r="F1983" s="2" t="n">
        <v>1422</v>
      </c>
      <c r="G1983" s="2" t="n">
        <v>23.5</v>
      </c>
      <c r="H1983" s="2" t="n">
        <v>61</v>
      </c>
      <c r="I1983" s="2" t="n">
        <v>80</v>
      </c>
      <c r="J1983" s="2" t="inlineStr">
        <is>
          <t>GPA</t>
        </is>
      </c>
    </row>
    <row r="1984">
      <c r="A1984" s="2" t="n">
        <v>8</v>
      </c>
      <c r="B1984" s="2" t="n">
        <v>1942</v>
      </c>
      <c r="C1984" s="2" t="inlineStr">
        <is>
          <t>CARREGAMENTO</t>
        </is>
      </c>
      <c r="D1984" s="2" t="n">
        <v>5685230</v>
      </c>
      <c r="E1984" s="2" t="inlineStr">
        <is>
          <t>Murilo Henrique Dos Santos Lopes</t>
        </is>
      </c>
      <c r="F1984" s="2" t="n">
        <v>48</v>
      </c>
      <c r="G1984" s="2" t="n">
        <v>0.15</v>
      </c>
      <c r="H1984" s="2" t="n">
        <v>320</v>
      </c>
      <c r="I1984" s="2" t="n">
        <v>22</v>
      </c>
      <c r="J1984" s="2" t="inlineStr">
        <is>
          <t>GPA</t>
        </is>
      </c>
    </row>
    <row r="1985">
      <c r="A1985" s="2" t="n">
        <v>8</v>
      </c>
      <c r="B1985" s="2" t="n">
        <v>1942</v>
      </c>
      <c r="C1985" s="2" t="inlineStr">
        <is>
          <t>SEPARACAO</t>
        </is>
      </c>
      <c r="D1985" s="2" t="n">
        <v>5685230</v>
      </c>
      <c r="E1985" s="2" t="inlineStr">
        <is>
          <t>Murilo Henrique Dos Santos Lopes</t>
        </is>
      </c>
      <c r="F1985" s="2" t="n">
        <v>11092</v>
      </c>
      <c r="G1985" s="2" t="n">
        <v>143.03</v>
      </c>
      <c r="H1985" s="2" t="n">
        <v>78</v>
      </c>
      <c r="I1985" s="2" t="n">
        <v>80</v>
      </c>
      <c r="J1985" s="2" t="inlineStr">
        <is>
          <t>GPA</t>
        </is>
      </c>
    </row>
    <row r="1986">
      <c r="A1986" s="2" t="n">
        <v>8</v>
      </c>
      <c r="B1986" s="2" t="n">
        <v>1942</v>
      </c>
      <c r="C1986" s="2" t="inlineStr">
        <is>
          <t>SEPARACAO</t>
        </is>
      </c>
      <c r="D1986" s="2" t="n">
        <v>5690005</v>
      </c>
      <c r="E1986" s="2" t="inlineStr">
        <is>
          <t>Nelson Henrique Gomes Alves</t>
        </is>
      </c>
      <c r="F1986" s="2" t="n">
        <v>10358</v>
      </c>
      <c r="G1986" s="2" t="n">
        <v>97.97</v>
      </c>
      <c r="H1986" s="2" t="n">
        <v>106</v>
      </c>
      <c r="I1986" s="2" t="n">
        <v>80</v>
      </c>
      <c r="J1986" s="2" t="inlineStr">
        <is>
          <t>GPA</t>
        </is>
      </c>
    </row>
    <row r="1987">
      <c r="A1987" s="2" t="n">
        <v>8</v>
      </c>
      <c r="B1987" s="2" t="n">
        <v>1942</v>
      </c>
      <c r="C1987" s="2" t="inlineStr">
        <is>
          <t>SEPARACAO</t>
        </is>
      </c>
      <c r="D1987" s="2" t="n">
        <v>5692822</v>
      </c>
      <c r="E1987" s="2" t="inlineStr">
        <is>
          <t>Rafael Carneiro</t>
        </is>
      </c>
      <c r="F1987" s="2" t="n">
        <v>4809</v>
      </c>
      <c r="G1987" s="2" t="n">
        <v>53.73</v>
      </c>
      <c r="H1987" s="2" t="n">
        <v>90</v>
      </c>
      <c r="I1987" s="2" t="n">
        <v>80</v>
      </c>
      <c r="J1987" s="2" t="inlineStr">
        <is>
          <t>GPA</t>
        </is>
      </c>
    </row>
    <row r="1988">
      <c r="A1988" s="2" t="n">
        <v>8</v>
      </c>
      <c r="B1988" s="2" t="n">
        <v>1942</v>
      </c>
      <c r="C1988" s="2" t="inlineStr">
        <is>
          <t>RECEBIMENTO</t>
        </is>
      </c>
      <c r="D1988" s="2" t="n">
        <v>570046</v>
      </c>
      <c r="E1988" s="2" t="inlineStr">
        <is>
          <t>ADRIANO PEREIRA DE SOUSA</t>
        </is>
      </c>
      <c r="F1988" s="2" t="n">
        <v>2698</v>
      </c>
      <c r="G1988" s="2" t="n">
        <v>163.28</v>
      </c>
      <c r="H1988" s="2" t="n">
        <v>17</v>
      </c>
      <c r="I1988" s="2" t="n">
        <v>17</v>
      </c>
      <c r="J1988" s="2" t="inlineStr">
        <is>
          <t>GPA</t>
        </is>
      </c>
    </row>
    <row r="1989">
      <c r="A1989" s="2" t="n">
        <v>8</v>
      </c>
      <c r="B1989" s="2" t="n">
        <v>1942</v>
      </c>
      <c r="C1989" s="2" t="inlineStr">
        <is>
          <t>SEPARACAO</t>
        </is>
      </c>
      <c r="D1989" s="2" t="n">
        <v>5704510</v>
      </c>
      <c r="E1989" s="2" t="inlineStr">
        <is>
          <t>Matheus Pereira Souza</t>
        </is>
      </c>
      <c r="F1989" s="2" t="n">
        <v>247</v>
      </c>
      <c r="G1989" s="2" t="n">
        <v>3.14</v>
      </c>
      <c r="H1989" s="2" t="n">
        <v>79</v>
      </c>
      <c r="I1989" s="2" t="n">
        <v>80</v>
      </c>
      <c r="J1989" s="2" t="inlineStr">
        <is>
          <t>GPA</t>
        </is>
      </c>
    </row>
    <row r="1990">
      <c r="A1990" s="2" t="n">
        <v>8</v>
      </c>
      <c r="B1990" s="2" t="n">
        <v>1942</v>
      </c>
      <c r="C1990" s="2" t="inlineStr">
        <is>
          <t>SEPARACAO</t>
        </is>
      </c>
      <c r="D1990" s="2" t="n">
        <v>5736668</v>
      </c>
      <c r="E1990" s="2" t="inlineStr">
        <is>
          <t>Frede Henrique Farias Dos Santos</t>
        </is>
      </c>
      <c r="F1990" s="2" t="n">
        <v>7364</v>
      </c>
      <c r="G1990" s="2" t="n">
        <v>93.73999999999999</v>
      </c>
      <c r="H1990" s="2" t="n">
        <v>79</v>
      </c>
      <c r="I1990" s="2" t="n">
        <v>80</v>
      </c>
      <c r="J1990" s="2" t="inlineStr">
        <is>
          <t>GPA</t>
        </is>
      </c>
    </row>
    <row r="1991">
      <c r="A1991" s="2" t="n">
        <v>8</v>
      </c>
      <c r="B1991" s="2" t="n">
        <v>1942</v>
      </c>
      <c r="C1991" s="2" t="inlineStr">
        <is>
          <t>SEPARACAO</t>
        </is>
      </c>
      <c r="D1991" s="2" t="n">
        <v>5745578</v>
      </c>
      <c r="E1991" s="2" t="inlineStr">
        <is>
          <t>David Da Silva Franco</t>
        </is>
      </c>
      <c r="F1991" s="2" t="n">
        <v>2339</v>
      </c>
      <c r="G1991" s="2" t="n">
        <v>41.25</v>
      </c>
      <c r="H1991" s="2" t="n">
        <v>57</v>
      </c>
      <c r="I1991" s="2" t="n">
        <v>80</v>
      </c>
      <c r="J1991" s="2" t="inlineStr">
        <is>
          <t>GPA</t>
        </is>
      </c>
    </row>
    <row r="1992">
      <c r="A1992" s="2" t="n">
        <v>8</v>
      </c>
      <c r="B1992" s="2" t="n">
        <v>1942</v>
      </c>
      <c r="C1992" s="2" t="inlineStr">
        <is>
          <t>PUXADA RECEB</t>
        </is>
      </c>
      <c r="D1992" s="2" t="n">
        <v>5781469</v>
      </c>
      <c r="E1992" s="2" t="inlineStr">
        <is>
          <t>Igor Liberato Cossich</t>
        </is>
      </c>
      <c r="F1992" s="2" t="n">
        <v>355</v>
      </c>
      <c r="G1992" s="2" t="n">
        <v>18.24</v>
      </c>
      <c r="H1992" s="2" t="n">
        <v>19</v>
      </c>
      <c r="I1992" s="2" t="n">
        <v>16</v>
      </c>
      <c r="J1992" s="2" t="inlineStr">
        <is>
          <t>GPA</t>
        </is>
      </c>
    </row>
    <row r="1993">
      <c r="A1993" s="2" t="n">
        <v>8</v>
      </c>
      <c r="B1993" s="2" t="n">
        <v>1942</v>
      </c>
      <c r="C1993" s="2" t="inlineStr">
        <is>
          <t>SEPARACAO</t>
        </is>
      </c>
      <c r="D1993" s="2" t="n">
        <v>5781469</v>
      </c>
      <c r="E1993" s="2" t="inlineStr">
        <is>
          <t>Igor Liberato Cossich</t>
        </is>
      </c>
      <c r="F1993" s="2" t="n">
        <v>789</v>
      </c>
      <c r="G1993" s="2" t="n">
        <v>9.960000000000001</v>
      </c>
      <c r="H1993" s="2" t="n">
        <v>79</v>
      </c>
      <c r="I1993" s="2" t="n">
        <v>80</v>
      </c>
      <c r="J1993" s="2" t="inlineStr">
        <is>
          <t>GPA</t>
        </is>
      </c>
    </row>
    <row r="1994">
      <c r="A1994" s="2" t="n">
        <v>8</v>
      </c>
      <c r="B1994" s="2" t="n">
        <v>1942</v>
      </c>
      <c r="C1994" s="2" t="inlineStr">
        <is>
          <t>PUXADA RECEB</t>
        </is>
      </c>
      <c r="D1994" s="2" t="n">
        <v>5797322</v>
      </c>
      <c r="E1994" s="2" t="inlineStr">
        <is>
          <t>Iago Rian Aragao Souza</t>
        </is>
      </c>
      <c r="F1994" s="2" t="n">
        <v>13</v>
      </c>
      <c r="G1994" s="2" t="n">
        <v>4.51</v>
      </c>
      <c r="H1994" s="2" t="n">
        <v>3</v>
      </c>
      <c r="I1994" s="2" t="n">
        <v>16</v>
      </c>
      <c r="J1994" s="2" t="inlineStr">
        <is>
          <t>GPA</t>
        </is>
      </c>
    </row>
    <row r="1995">
      <c r="A1995" s="2" t="n">
        <v>8</v>
      </c>
      <c r="B1995" s="2" t="n">
        <v>1942</v>
      </c>
      <c r="C1995" s="2" t="inlineStr">
        <is>
          <t>RECEBIMENTO</t>
        </is>
      </c>
      <c r="D1995" s="2" t="n">
        <v>5797322</v>
      </c>
      <c r="E1995" s="2" t="inlineStr">
        <is>
          <t>Iago Rian Aragao Souza</t>
        </is>
      </c>
      <c r="F1995" s="2" t="n">
        <v>43</v>
      </c>
      <c r="G1995" s="2" t="n">
        <v>4.11</v>
      </c>
      <c r="H1995" s="2" t="n">
        <v>10</v>
      </c>
      <c r="I1995" s="2" t="n">
        <v>17</v>
      </c>
      <c r="J1995" s="2" t="inlineStr">
        <is>
          <t>GPA</t>
        </is>
      </c>
    </row>
    <row r="1996">
      <c r="A1996" s="2" t="n">
        <v>8</v>
      </c>
      <c r="B1996" s="2" t="n">
        <v>1942</v>
      </c>
      <c r="C1996" s="2" t="inlineStr">
        <is>
          <t>CARREGAMENTO</t>
        </is>
      </c>
      <c r="D1996" s="2" t="n">
        <v>5801320</v>
      </c>
      <c r="E1996" s="2" t="inlineStr">
        <is>
          <t>Joao Vitor Ferreira Pais</t>
        </is>
      </c>
      <c r="F1996" s="2" t="n">
        <v>1166</v>
      </c>
      <c r="G1996" s="2" t="n">
        <v>34.03</v>
      </c>
      <c r="H1996" s="2" t="n">
        <v>34</v>
      </c>
      <c r="I1996" s="2" t="n">
        <v>22</v>
      </c>
      <c r="J1996" s="2" t="inlineStr">
        <is>
          <t>GPA</t>
        </is>
      </c>
    </row>
    <row r="1997">
      <c r="A1997" s="2" t="n">
        <v>8</v>
      </c>
      <c r="B1997" s="2" t="n">
        <v>1942</v>
      </c>
      <c r="C1997" s="2" t="inlineStr">
        <is>
          <t>SEPARACAO</t>
        </is>
      </c>
      <c r="D1997" s="2" t="n">
        <v>5801320</v>
      </c>
      <c r="E1997" s="2" t="inlineStr">
        <is>
          <t>Joao Vitor Ferreira Pais</t>
        </is>
      </c>
      <c r="F1997" s="2" t="n">
        <v>664</v>
      </c>
      <c r="G1997" s="2" t="n">
        <v>10.09</v>
      </c>
      <c r="H1997" s="2" t="n">
        <v>66</v>
      </c>
      <c r="I1997" s="2" t="n">
        <v>80</v>
      </c>
      <c r="J1997" s="2" t="inlineStr">
        <is>
          <t>GPA</t>
        </is>
      </c>
    </row>
    <row r="1998">
      <c r="A1998" s="2" t="n">
        <v>8</v>
      </c>
      <c r="B1998" s="2" t="n">
        <v>1942</v>
      </c>
      <c r="C1998" s="2" t="inlineStr">
        <is>
          <t>CARREGAMENTO</t>
        </is>
      </c>
      <c r="D1998" s="2" t="n">
        <v>5812267</v>
      </c>
      <c r="E1998" s="2" t="inlineStr">
        <is>
          <t>Kaique Rossi Da Silva</t>
        </is>
      </c>
      <c r="F1998" s="2" t="n">
        <v>146</v>
      </c>
      <c r="G1998" s="2" t="n">
        <v>8.449999999999999</v>
      </c>
      <c r="H1998" s="2" t="n">
        <v>17</v>
      </c>
      <c r="I1998" s="2" t="n">
        <v>22</v>
      </c>
      <c r="J1998" s="2" t="inlineStr">
        <is>
          <t>GPA</t>
        </is>
      </c>
    </row>
    <row r="1999">
      <c r="A1999" s="2" t="n">
        <v>8</v>
      </c>
      <c r="B1999" s="2" t="n">
        <v>1942</v>
      </c>
      <c r="C1999" s="2" t="inlineStr">
        <is>
          <t>SEPARACAO</t>
        </is>
      </c>
      <c r="D1999" s="2" t="n">
        <v>5812267</v>
      </c>
      <c r="E1999" s="2" t="inlineStr">
        <is>
          <t>Kaique Rossi Da Silva</t>
        </is>
      </c>
      <c r="F1999" s="2" t="n">
        <v>3686</v>
      </c>
      <c r="G1999" s="2" t="n">
        <v>47.9</v>
      </c>
      <c r="H1999" s="2" t="n">
        <v>77</v>
      </c>
      <c r="I1999" s="2" t="n">
        <v>80</v>
      </c>
      <c r="J1999" s="2" t="inlineStr">
        <is>
          <t>GPA</t>
        </is>
      </c>
    </row>
    <row r="2000">
      <c r="A2000" s="2" t="n">
        <v>8</v>
      </c>
      <c r="B2000" s="2" t="n">
        <v>1942</v>
      </c>
      <c r="C2000" s="2" t="inlineStr">
        <is>
          <t>SEPARACAO</t>
        </is>
      </c>
      <c r="D2000" s="2" t="n">
        <v>5812364</v>
      </c>
      <c r="E2000" s="2" t="inlineStr">
        <is>
          <t>Alexsander Moraes Romao</t>
        </is>
      </c>
      <c r="F2000" s="2" t="n">
        <v>5105</v>
      </c>
      <c r="G2000" s="2" t="n">
        <v>62.96</v>
      </c>
      <c r="H2000" s="2" t="n">
        <v>81</v>
      </c>
      <c r="I2000" s="2" t="n">
        <v>80</v>
      </c>
      <c r="J2000" s="2" t="inlineStr">
        <is>
          <t>GPA</t>
        </is>
      </c>
    </row>
    <row r="2001">
      <c r="A2001" s="2" t="n">
        <v>8</v>
      </c>
      <c r="B2001" s="2" t="n">
        <v>1942</v>
      </c>
      <c r="C2001" s="2" t="inlineStr">
        <is>
          <t>PUXADA RECEB</t>
        </is>
      </c>
      <c r="D2001" s="2" t="n">
        <v>5854709</v>
      </c>
      <c r="E2001" s="2" t="inlineStr">
        <is>
          <t>Arthur Filho Barbosa Ribeiro Junior</t>
        </is>
      </c>
      <c r="F2001" s="2" t="n">
        <v>2687</v>
      </c>
      <c r="G2001" s="2" t="n">
        <v>89.87</v>
      </c>
      <c r="H2001" s="2" t="n">
        <v>30</v>
      </c>
      <c r="I2001" s="2" t="n">
        <v>16</v>
      </c>
      <c r="J2001" s="2" t="inlineStr">
        <is>
          <t>GPA</t>
        </is>
      </c>
    </row>
    <row r="2002">
      <c r="A2002" s="2" t="n">
        <v>8</v>
      </c>
      <c r="B2002" s="2" t="n">
        <v>1942</v>
      </c>
      <c r="C2002" s="2" t="inlineStr">
        <is>
          <t>SEPARACAO</t>
        </is>
      </c>
      <c r="D2002" s="2" t="n">
        <v>5854709</v>
      </c>
      <c r="E2002" s="2" t="inlineStr">
        <is>
          <t>Arthur Filho Barbosa Ribeiro Junior</t>
        </is>
      </c>
      <c r="F2002" s="2" t="n">
        <v>677</v>
      </c>
      <c r="G2002" s="2" t="n">
        <v>5.51</v>
      </c>
      <c r="H2002" s="2" t="n">
        <v>123</v>
      </c>
      <c r="I2002" s="2" t="n">
        <v>80</v>
      </c>
      <c r="J2002" s="2" t="inlineStr">
        <is>
          <t>GPA</t>
        </is>
      </c>
    </row>
    <row r="2003">
      <c r="A2003" s="2" t="n">
        <v>8</v>
      </c>
      <c r="B2003" s="2" t="n">
        <v>1942</v>
      </c>
      <c r="C2003" s="2" t="inlineStr">
        <is>
          <t>SEPARACAO</t>
        </is>
      </c>
      <c r="D2003" s="2" t="n">
        <v>5862191</v>
      </c>
      <c r="E2003" s="2" t="inlineStr">
        <is>
          <t>Juarez Rodrigues Lincoln</t>
        </is>
      </c>
      <c r="F2003" s="2" t="n">
        <v>8049</v>
      </c>
      <c r="G2003" s="2" t="n">
        <v>123.9</v>
      </c>
      <c r="H2003" s="2" t="n">
        <v>65</v>
      </c>
      <c r="I2003" s="2" t="n">
        <v>80</v>
      </c>
      <c r="J2003" s="2" t="inlineStr">
        <is>
          <t>GPA</t>
        </is>
      </c>
    </row>
    <row r="2004">
      <c r="A2004" s="2" t="n">
        <v>8</v>
      </c>
      <c r="B2004" s="2" t="n">
        <v>1942</v>
      </c>
      <c r="C2004" s="2" t="inlineStr">
        <is>
          <t>SEPARACAO</t>
        </is>
      </c>
      <c r="D2004" s="2" t="n">
        <v>5864720</v>
      </c>
      <c r="E2004" s="2" t="inlineStr">
        <is>
          <t>Charles Deodato Da Costa Lima</t>
        </is>
      </c>
      <c r="F2004" s="2" t="n">
        <v>12953</v>
      </c>
      <c r="G2004" s="2" t="n">
        <v>126.49</v>
      </c>
      <c r="H2004" s="2" t="n">
        <v>102</v>
      </c>
      <c r="I2004" s="2" t="n">
        <v>80</v>
      </c>
      <c r="J2004" s="2" t="inlineStr">
        <is>
          <t>GPA</t>
        </is>
      </c>
    </row>
    <row r="2005">
      <c r="A2005" s="2" t="n">
        <v>8</v>
      </c>
      <c r="B2005" s="2" t="n">
        <v>1942</v>
      </c>
      <c r="C2005" s="2" t="inlineStr">
        <is>
          <t>ATIVIDADE OP. EMP.</t>
        </is>
      </c>
      <c r="D2005" s="2" t="n">
        <v>587354</v>
      </c>
      <c r="E2005" s="2" t="inlineStr">
        <is>
          <t>ARLINDO CARDOSO DA SILVA JUNIOR</t>
        </is>
      </c>
      <c r="F2005" s="2" t="n">
        <v>2024</v>
      </c>
      <c r="G2005" s="2" t="n">
        <v>99.84999999999999</v>
      </c>
      <c r="H2005" s="2" t="n">
        <v>20</v>
      </c>
      <c r="I2005" s="2" t="n">
        <v>20</v>
      </c>
      <c r="J2005" s="2" t="inlineStr">
        <is>
          <t>GPA</t>
        </is>
      </c>
    </row>
    <row r="2006">
      <c r="A2006" s="2" t="n">
        <v>8</v>
      </c>
      <c r="B2006" s="2" t="n">
        <v>1942</v>
      </c>
      <c r="C2006" s="2" t="inlineStr">
        <is>
          <t>SEPARACAO</t>
        </is>
      </c>
      <c r="D2006" s="2" t="n">
        <v>587354</v>
      </c>
      <c r="E2006" s="2" t="inlineStr">
        <is>
          <t>ARLINDO CARDOSO DA SILVA JUNIOR</t>
        </is>
      </c>
      <c r="F2006" s="2" t="n">
        <v>184</v>
      </c>
      <c r="G2006" s="2" t="n">
        <v>0.21</v>
      </c>
      <c r="H2006" s="2" t="n">
        <v>876</v>
      </c>
      <c r="I2006" s="2" t="n">
        <v>80</v>
      </c>
      <c r="J2006" s="2" t="inlineStr">
        <is>
          <t>GPA</t>
        </is>
      </c>
    </row>
    <row r="2007">
      <c r="A2007" s="2" t="n">
        <v>8</v>
      </c>
      <c r="B2007" s="2" t="n">
        <v>1942</v>
      </c>
      <c r="C2007" s="2" t="inlineStr">
        <is>
          <t>SEPARACAO</t>
        </is>
      </c>
      <c r="D2007" s="2" t="n">
        <v>5874700</v>
      </c>
      <c r="E2007" s="2" t="inlineStr">
        <is>
          <t>Bryan Matheus Coler Caprari</t>
        </is>
      </c>
      <c r="F2007" s="2" t="n">
        <v>5802</v>
      </c>
      <c r="G2007" s="2" t="n">
        <v>82.84999999999999</v>
      </c>
      <c r="H2007" s="2" t="n">
        <v>70</v>
      </c>
      <c r="I2007" s="2" t="n">
        <v>80</v>
      </c>
      <c r="J2007" s="2" t="inlineStr">
        <is>
          <t>GPA</t>
        </is>
      </c>
    </row>
    <row r="2008">
      <c r="A2008" s="2" t="n">
        <v>8</v>
      </c>
      <c r="B2008" s="2" t="n">
        <v>1942</v>
      </c>
      <c r="C2008" s="2" t="inlineStr">
        <is>
          <t>SEPARACAO</t>
        </is>
      </c>
      <c r="D2008" s="2" t="n">
        <v>5910471</v>
      </c>
      <c r="E2008" s="2" t="inlineStr">
        <is>
          <t>Caique Luiz Do Nascimento</t>
        </is>
      </c>
      <c r="F2008" s="2" t="n">
        <v>4358</v>
      </c>
      <c r="G2008" s="2" t="n">
        <v>69.36</v>
      </c>
      <c r="H2008" s="2" t="n">
        <v>63</v>
      </c>
      <c r="I2008" s="2" t="n">
        <v>80</v>
      </c>
      <c r="J2008" s="2" t="inlineStr">
        <is>
          <t>GPA</t>
        </is>
      </c>
    </row>
    <row r="2009">
      <c r="A2009" s="2" t="n">
        <v>8</v>
      </c>
      <c r="B2009" s="2" t="n">
        <v>1942</v>
      </c>
      <c r="C2009" s="2" t="inlineStr">
        <is>
          <t>CARREGAMENTO</t>
        </is>
      </c>
      <c r="D2009" s="2" t="n">
        <v>5912652</v>
      </c>
      <c r="E2009" s="2" t="inlineStr">
        <is>
          <t>Kevin Martins Araujo Dos Santos</t>
        </is>
      </c>
      <c r="F2009" s="2" t="n">
        <v>225</v>
      </c>
      <c r="G2009" s="2" t="n">
        <v>13</v>
      </c>
      <c r="H2009" s="2" t="n">
        <v>17</v>
      </c>
      <c r="I2009" s="2" t="n">
        <v>22</v>
      </c>
      <c r="J2009" s="2" t="inlineStr">
        <is>
          <t>GPA</t>
        </is>
      </c>
    </row>
    <row r="2010">
      <c r="A2010" s="2" t="n">
        <v>8</v>
      </c>
      <c r="B2010" s="2" t="n">
        <v>1942</v>
      </c>
      <c r="C2010" s="2" t="inlineStr">
        <is>
          <t>SEPARACAO</t>
        </is>
      </c>
      <c r="D2010" s="2" t="n">
        <v>5912652</v>
      </c>
      <c r="E2010" s="2" t="inlineStr">
        <is>
          <t>Kevin Martins Araujo Dos Santos</t>
        </is>
      </c>
      <c r="F2010" s="2" t="n">
        <v>572</v>
      </c>
      <c r="G2010" s="2" t="n">
        <v>22.69</v>
      </c>
      <c r="H2010" s="2" t="n">
        <v>25</v>
      </c>
      <c r="I2010" s="2" t="n">
        <v>80</v>
      </c>
      <c r="J2010" s="2" t="inlineStr">
        <is>
          <t>GPA</t>
        </is>
      </c>
    </row>
    <row r="2011">
      <c r="A2011" s="2" t="n">
        <v>8</v>
      </c>
      <c r="B2011" s="2" t="n">
        <v>1942</v>
      </c>
      <c r="C2011" s="2" t="inlineStr">
        <is>
          <t>SEPARACAO</t>
        </is>
      </c>
      <c r="D2011" s="2" t="n">
        <v>5915210</v>
      </c>
      <c r="E2011" s="2" t="inlineStr">
        <is>
          <t>Vinicius Dos Santos Cavalcante</t>
        </is>
      </c>
      <c r="F2011" s="2" t="n">
        <v>864</v>
      </c>
      <c r="G2011" s="2" t="n">
        <v>11.94</v>
      </c>
      <c r="H2011" s="2" t="n">
        <v>72</v>
      </c>
      <c r="I2011" s="2" t="n">
        <v>80</v>
      </c>
      <c r="J2011" s="2" t="inlineStr">
        <is>
          <t>GPA</t>
        </is>
      </c>
    </row>
    <row r="2012">
      <c r="A2012" s="2" t="n">
        <v>8</v>
      </c>
      <c r="B2012" s="2" t="n">
        <v>1942</v>
      </c>
      <c r="C2012" s="2" t="inlineStr">
        <is>
          <t>SEPARACAO</t>
        </is>
      </c>
      <c r="D2012" s="2" t="n">
        <v>5921023</v>
      </c>
      <c r="E2012" s="2" t="inlineStr">
        <is>
          <t>Renato Santos Da Costa</t>
        </is>
      </c>
      <c r="F2012" s="2" t="n">
        <v>8598</v>
      </c>
      <c r="G2012" s="2" t="n">
        <v>92.29000000000001</v>
      </c>
      <c r="H2012" s="2" t="n">
        <v>93</v>
      </c>
      <c r="I2012" s="2" t="n">
        <v>80</v>
      </c>
      <c r="J2012" s="2" t="inlineStr">
        <is>
          <t>GPA</t>
        </is>
      </c>
    </row>
    <row r="2013">
      <c r="A2013" s="2" t="n">
        <v>8</v>
      </c>
      <c r="B2013" s="2" t="n">
        <v>1942</v>
      </c>
      <c r="C2013" s="2" t="inlineStr">
        <is>
          <t>SEPARACAO</t>
        </is>
      </c>
      <c r="D2013" s="2" t="n">
        <v>5921325</v>
      </c>
      <c r="E2013" s="2" t="inlineStr">
        <is>
          <t>Wellington De Aguiar Costa</t>
        </is>
      </c>
      <c r="F2013" s="2" t="n">
        <v>8227</v>
      </c>
      <c r="G2013" s="2" t="n">
        <v>116.97</v>
      </c>
      <c r="H2013" s="2" t="n">
        <v>70</v>
      </c>
      <c r="I2013" s="2" t="n">
        <v>80</v>
      </c>
      <c r="J2013" s="2" t="inlineStr">
        <is>
          <t>GPA</t>
        </is>
      </c>
    </row>
    <row r="2014">
      <c r="A2014" s="2" t="n">
        <v>8</v>
      </c>
      <c r="B2014" s="2" t="n">
        <v>1942</v>
      </c>
      <c r="C2014" s="2" t="inlineStr">
        <is>
          <t>SEPARACAO</t>
        </is>
      </c>
      <c r="D2014" s="2" t="n">
        <v>5926858</v>
      </c>
      <c r="E2014" s="2" t="inlineStr">
        <is>
          <t>Andre Mateus Da Silva De Oliveira</t>
        </is>
      </c>
      <c r="F2014" s="2" t="n">
        <v>9849</v>
      </c>
      <c r="G2014" s="2" t="n">
        <v>94.84999999999999</v>
      </c>
      <c r="H2014" s="2" t="n">
        <v>104</v>
      </c>
      <c r="I2014" s="2" t="n">
        <v>80</v>
      </c>
      <c r="J2014" s="2" t="inlineStr">
        <is>
          <t>GPA</t>
        </is>
      </c>
    </row>
    <row r="2015">
      <c r="A2015" s="2" t="n">
        <v>8</v>
      </c>
      <c r="B2015" s="2" t="n">
        <v>1942</v>
      </c>
      <c r="C2015" s="2" t="inlineStr">
        <is>
          <t>SEPARACAO</t>
        </is>
      </c>
      <c r="D2015" s="2" t="n">
        <v>5936160</v>
      </c>
      <c r="E2015" s="2" t="inlineStr">
        <is>
          <t>Alan Carlos De Oliveira Santos</t>
        </is>
      </c>
      <c r="F2015" s="2" t="n">
        <v>5372</v>
      </c>
      <c r="G2015" s="2" t="n">
        <v>70.7</v>
      </c>
      <c r="H2015" s="2" t="n">
        <v>76</v>
      </c>
      <c r="I2015" s="2" t="n">
        <v>80</v>
      </c>
      <c r="J2015" s="2" t="inlineStr">
        <is>
          <t>GPA</t>
        </is>
      </c>
    </row>
    <row r="2016">
      <c r="A2016" s="2" t="n">
        <v>8</v>
      </c>
      <c r="B2016" s="2" t="n">
        <v>1942</v>
      </c>
      <c r="C2016" s="2" t="inlineStr">
        <is>
          <t>SEPARACAO</t>
        </is>
      </c>
      <c r="D2016" s="2" t="n">
        <v>5938767</v>
      </c>
      <c r="E2016" s="2" t="inlineStr">
        <is>
          <t>Misael Jose Rondon Romero</t>
        </is>
      </c>
      <c r="F2016" s="2" t="n">
        <v>10890</v>
      </c>
      <c r="G2016" s="2" t="n">
        <v>78.56</v>
      </c>
      <c r="H2016" s="2" t="n">
        <v>139</v>
      </c>
      <c r="I2016" s="2" t="n">
        <v>80</v>
      </c>
      <c r="J2016" s="2" t="inlineStr">
        <is>
          <t>GPA</t>
        </is>
      </c>
    </row>
    <row r="2017">
      <c r="A2017" s="2" t="n">
        <v>8</v>
      </c>
      <c r="B2017" s="2" t="n">
        <v>1942</v>
      </c>
      <c r="C2017" s="2" t="inlineStr">
        <is>
          <t>SEPARACAO</t>
        </is>
      </c>
      <c r="D2017" s="2" t="n">
        <v>5938899</v>
      </c>
      <c r="E2017" s="2" t="inlineStr">
        <is>
          <t>Amilcar Alejandro Martinez Hidrogo</t>
        </is>
      </c>
      <c r="F2017" s="2" t="n">
        <v>10213</v>
      </c>
      <c r="G2017" s="2" t="n">
        <v>103.98</v>
      </c>
      <c r="H2017" s="2" t="n">
        <v>98</v>
      </c>
      <c r="I2017" s="2" t="n">
        <v>80</v>
      </c>
      <c r="J2017" s="2" t="inlineStr">
        <is>
          <t>GPA</t>
        </is>
      </c>
    </row>
    <row r="2018">
      <c r="A2018" s="2" t="n">
        <v>8</v>
      </c>
      <c r="B2018" s="2" t="n">
        <v>1942</v>
      </c>
      <c r="C2018" s="2" t="inlineStr">
        <is>
          <t>SEPARACAO</t>
        </is>
      </c>
      <c r="D2018" s="2" t="n">
        <v>5941075</v>
      </c>
      <c r="E2018" s="2" t="inlineStr">
        <is>
          <t>Eduardo Cecilio Sizilio</t>
        </is>
      </c>
      <c r="F2018" s="2" t="n">
        <v>13082</v>
      </c>
      <c r="G2018" s="2" t="n">
        <v>111.25</v>
      </c>
      <c r="H2018" s="2" t="n">
        <v>118</v>
      </c>
      <c r="I2018" s="2" t="n">
        <v>80</v>
      </c>
      <c r="J2018" s="2" t="inlineStr">
        <is>
          <t>GPA</t>
        </is>
      </c>
    </row>
    <row r="2019">
      <c r="A2019" s="2" t="n">
        <v>8</v>
      </c>
      <c r="B2019" s="2" t="n">
        <v>1942</v>
      </c>
      <c r="C2019" s="2" t="inlineStr">
        <is>
          <t>SEPARACAO</t>
        </is>
      </c>
      <c r="D2019" s="2" t="n">
        <v>5942381</v>
      </c>
      <c r="E2019" s="2" t="inlineStr">
        <is>
          <t>Elber De Jesus Santos</t>
        </is>
      </c>
      <c r="F2019" s="2" t="n">
        <v>11366</v>
      </c>
      <c r="G2019" s="2" t="n">
        <v>124.89</v>
      </c>
      <c r="H2019" s="2" t="n">
        <v>91</v>
      </c>
      <c r="I2019" s="2" t="n">
        <v>80</v>
      </c>
      <c r="J2019" s="2" t="inlineStr">
        <is>
          <t>GPA</t>
        </is>
      </c>
    </row>
    <row r="2020">
      <c r="A2020" s="2" t="n">
        <v>8</v>
      </c>
      <c r="B2020" s="2" t="n">
        <v>1942</v>
      </c>
      <c r="C2020" s="2" t="inlineStr">
        <is>
          <t>SEPARACAO</t>
        </is>
      </c>
      <c r="D2020" s="2" t="n">
        <v>5946492</v>
      </c>
      <c r="E2020" s="2" t="inlineStr">
        <is>
          <t>Lucas Henrique Vanderlei Da Silva</t>
        </is>
      </c>
      <c r="F2020" s="2" t="n">
        <v>1513</v>
      </c>
      <c r="G2020" s="2" t="n">
        <v>19.79</v>
      </c>
      <c r="H2020" s="2" t="n">
        <v>76</v>
      </c>
      <c r="I2020" s="2" t="n">
        <v>80</v>
      </c>
      <c r="J2020" s="2" t="inlineStr">
        <is>
          <t>GPA</t>
        </is>
      </c>
    </row>
    <row r="2021">
      <c r="A2021" s="2" t="n">
        <v>8</v>
      </c>
      <c r="B2021" s="2" t="n">
        <v>1942</v>
      </c>
      <c r="C2021" s="2" t="inlineStr">
        <is>
          <t>SEPARACAO</t>
        </is>
      </c>
      <c r="D2021" s="2" t="n">
        <v>5946859</v>
      </c>
      <c r="E2021" s="2" t="inlineStr">
        <is>
          <t>Alison Alexandre De Fegueredo</t>
        </is>
      </c>
      <c r="F2021" s="2" t="n">
        <v>11682</v>
      </c>
      <c r="G2021" s="2" t="n">
        <v>95.44</v>
      </c>
      <c r="H2021" s="2" t="n">
        <v>122</v>
      </c>
      <c r="I2021" s="2" t="n">
        <v>80</v>
      </c>
      <c r="J2021" s="2" t="inlineStr">
        <is>
          <t>GPA</t>
        </is>
      </c>
    </row>
    <row r="2022">
      <c r="A2022" s="2" t="n">
        <v>8</v>
      </c>
      <c r="B2022" s="2" t="n">
        <v>1942</v>
      </c>
      <c r="C2022" s="2" t="inlineStr">
        <is>
          <t>SEPARACAO</t>
        </is>
      </c>
      <c r="D2022" s="2" t="n">
        <v>5947618</v>
      </c>
      <c r="E2022" s="2" t="inlineStr">
        <is>
          <t>Thiago De Aguilar Teixeira</t>
        </is>
      </c>
      <c r="F2022" s="2" t="n">
        <v>5634</v>
      </c>
      <c r="G2022" s="2" t="n">
        <v>92.5</v>
      </c>
      <c r="H2022" s="2" t="n">
        <v>61</v>
      </c>
      <c r="I2022" s="2" t="n">
        <v>80</v>
      </c>
      <c r="J2022" s="2" t="inlineStr">
        <is>
          <t>GPA</t>
        </is>
      </c>
    </row>
    <row r="2023">
      <c r="A2023" s="2" t="n">
        <v>8</v>
      </c>
      <c r="B2023" s="2" t="n">
        <v>1942</v>
      </c>
      <c r="C2023" s="2" t="inlineStr">
        <is>
          <t>SEPARACAO</t>
        </is>
      </c>
      <c r="D2023" s="2" t="n">
        <v>5948410</v>
      </c>
      <c r="E2023" s="2" t="inlineStr">
        <is>
          <t>Helton John Araujo Lins</t>
        </is>
      </c>
      <c r="F2023" s="2" t="n">
        <v>9166</v>
      </c>
      <c r="G2023" s="2" t="n">
        <v>111.86</v>
      </c>
      <c r="H2023" s="2" t="n">
        <v>82</v>
      </c>
      <c r="I2023" s="2" t="n">
        <v>80</v>
      </c>
      <c r="J2023" s="2" t="inlineStr">
        <is>
          <t>GPA</t>
        </is>
      </c>
    </row>
    <row r="2024">
      <c r="A2024" s="2" t="n">
        <v>8</v>
      </c>
      <c r="B2024" s="2" t="n">
        <v>1942</v>
      </c>
      <c r="C2024" s="2" t="inlineStr">
        <is>
          <t>SEPARACAO</t>
        </is>
      </c>
      <c r="D2024" s="2" t="n">
        <v>5949157</v>
      </c>
      <c r="E2024" s="2" t="inlineStr">
        <is>
          <t>Ed Carlos Pereira De Andrade</t>
        </is>
      </c>
      <c r="F2024" s="2" t="n">
        <v>6774</v>
      </c>
      <c r="G2024" s="2" t="n">
        <v>100.47</v>
      </c>
      <c r="H2024" s="2" t="n">
        <v>67</v>
      </c>
      <c r="I2024" s="2" t="n">
        <v>80</v>
      </c>
      <c r="J2024" s="2" t="inlineStr">
        <is>
          <t>GPA</t>
        </is>
      </c>
    </row>
    <row r="2025">
      <c r="A2025" s="2" t="n">
        <v>8</v>
      </c>
      <c r="B2025" s="2" t="n">
        <v>1942</v>
      </c>
      <c r="C2025" s="2" t="inlineStr">
        <is>
          <t>SEPARACAO</t>
        </is>
      </c>
      <c r="D2025" s="2" t="n">
        <v>5951321</v>
      </c>
      <c r="E2025" s="2" t="inlineStr">
        <is>
          <t>Renato Claudino De Moura Annibal</t>
        </is>
      </c>
      <c r="F2025" s="2" t="n">
        <v>11336</v>
      </c>
      <c r="G2025" s="2" t="n">
        <v>105.33</v>
      </c>
      <c r="H2025" s="2" t="n">
        <v>108</v>
      </c>
      <c r="I2025" s="2" t="n">
        <v>80</v>
      </c>
      <c r="J2025" s="2" t="inlineStr">
        <is>
          <t>GPA</t>
        </is>
      </c>
    </row>
    <row r="2026">
      <c r="A2026" s="2" t="n">
        <v>8</v>
      </c>
      <c r="B2026" s="2" t="n">
        <v>1942</v>
      </c>
      <c r="C2026" s="2" t="inlineStr">
        <is>
          <t>SEPARACAO</t>
        </is>
      </c>
      <c r="D2026" s="2" t="n">
        <v>5952476</v>
      </c>
      <c r="E2026" s="2" t="inlineStr">
        <is>
          <t>Caio Goncalves</t>
        </is>
      </c>
      <c r="F2026" s="2" t="n">
        <v>11077</v>
      </c>
      <c r="G2026" s="2" t="n">
        <v>121.52</v>
      </c>
      <c r="H2026" s="2" t="n">
        <v>91</v>
      </c>
      <c r="I2026" s="2" t="n">
        <v>80</v>
      </c>
      <c r="J2026" s="2" t="inlineStr">
        <is>
          <t>GPA</t>
        </is>
      </c>
    </row>
    <row r="2027">
      <c r="A2027" s="2" t="n">
        <v>8</v>
      </c>
      <c r="B2027" s="2" t="n">
        <v>1942</v>
      </c>
      <c r="C2027" s="2" t="inlineStr">
        <is>
          <t>SEPARACAO</t>
        </is>
      </c>
      <c r="D2027" s="2" t="n">
        <v>5954894</v>
      </c>
      <c r="E2027" s="2" t="inlineStr">
        <is>
          <t>Vitor Manoel De Araujo</t>
        </is>
      </c>
      <c r="F2027" s="2" t="n">
        <v>11366</v>
      </c>
      <c r="G2027" s="2" t="n">
        <v>75.09</v>
      </c>
      <c r="H2027" s="2" t="n">
        <v>151</v>
      </c>
      <c r="I2027" s="2" t="n">
        <v>80</v>
      </c>
      <c r="J2027" s="2" t="inlineStr">
        <is>
          <t>GPA</t>
        </is>
      </c>
    </row>
    <row r="2028">
      <c r="A2028" s="2" t="n">
        <v>8</v>
      </c>
      <c r="B2028" s="2" t="n">
        <v>1942</v>
      </c>
      <c r="C2028" s="2" t="inlineStr">
        <is>
          <t>SEPARACAO</t>
        </is>
      </c>
      <c r="D2028" s="2" t="n">
        <v>5955190</v>
      </c>
      <c r="E2028" s="2" t="inlineStr">
        <is>
          <t>Bryan Leite De Souza</t>
        </is>
      </c>
      <c r="F2028" s="2" t="n">
        <v>7270</v>
      </c>
      <c r="G2028" s="2" t="n">
        <v>113.07</v>
      </c>
      <c r="H2028" s="2" t="n">
        <v>64</v>
      </c>
      <c r="I2028" s="2" t="n">
        <v>80</v>
      </c>
      <c r="J2028" s="2" t="inlineStr">
        <is>
          <t>GPA</t>
        </is>
      </c>
    </row>
    <row r="2029">
      <c r="A2029" s="2" t="n">
        <v>8</v>
      </c>
      <c r="B2029" s="2" t="n">
        <v>1942</v>
      </c>
      <c r="C2029" s="2" t="inlineStr">
        <is>
          <t>SEPARACAO</t>
        </is>
      </c>
      <c r="D2029" s="2" t="n">
        <v>5957893</v>
      </c>
      <c r="E2029" s="2" t="inlineStr">
        <is>
          <t>Paulo Dos Santos Stefano</t>
        </is>
      </c>
      <c r="F2029" s="2" t="n">
        <v>12279</v>
      </c>
      <c r="G2029" s="2" t="n">
        <v>116.9</v>
      </c>
      <c r="H2029" s="2" t="n">
        <v>105</v>
      </c>
      <c r="I2029" s="2" t="n">
        <v>80</v>
      </c>
      <c r="J2029" s="2" t="inlineStr">
        <is>
          <t>GPA</t>
        </is>
      </c>
    </row>
    <row r="2030">
      <c r="A2030" s="2" t="n">
        <v>8</v>
      </c>
      <c r="B2030" s="2" t="n">
        <v>1942</v>
      </c>
      <c r="C2030" s="2" t="inlineStr">
        <is>
          <t>SEPARACAO</t>
        </is>
      </c>
      <c r="D2030" s="2" t="n">
        <v>5968704</v>
      </c>
      <c r="E2030" s="2" t="inlineStr">
        <is>
          <t>Rafael De Jesus Silva</t>
        </is>
      </c>
      <c r="F2030" s="2" t="n">
        <v>4606</v>
      </c>
      <c r="G2030" s="2" t="n">
        <v>84.95</v>
      </c>
      <c r="H2030" s="2" t="n">
        <v>54</v>
      </c>
      <c r="I2030" s="2" t="n">
        <v>80</v>
      </c>
      <c r="J2030" s="2" t="inlineStr">
        <is>
          <t>GPA</t>
        </is>
      </c>
    </row>
    <row r="2031">
      <c r="A2031" s="2" t="n">
        <v>8</v>
      </c>
      <c r="B2031" s="2" t="n">
        <v>1942</v>
      </c>
      <c r="C2031" s="2" t="inlineStr">
        <is>
          <t>SEPARACAO</t>
        </is>
      </c>
      <c r="D2031" s="2" t="n">
        <v>5977495</v>
      </c>
      <c r="E2031" s="2" t="inlineStr">
        <is>
          <t>Caua David Lopes</t>
        </is>
      </c>
      <c r="F2031" s="2" t="n">
        <v>1457</v>
      </c>
      <c r="G2031" s="2" t="n">
        <v>23.62</v>
      </c>
      <c r="H2031" s="2" t="n">
        <v>62</v>
      </c>
      <c r="I2031" s="2" t="n">
        <v>80</v>
      </c>
      <c r="J2031" s="2" t="inlineStr">
        <is>
          <t>GPA</t>
        </is>
      </c>
    </row>
    <row r="2032">
      <c r="A2032" s="2" t="n">
        <v>8</v>
      </c>
      <c r="B2032" s="2" t="n">
        <v>1942</v>
      </c>
      <c r="C2032" s="2" t="inlineStr">
        <is>
          <t>SEPARACAO</t>
        </is>
      </c>
      <c r="D2032" s="2" t="n">
        <v>5977606</v>
      </c>
      <c r="E2032" s="2" t="inlineStr">
        <is>
          <t>Silvanez De Oliveira</t>
        </is>
      </c>
      <c r="F2032" s="2" t="n">
        <v>8679</v>
      </c>
      <c r="G2032" s="2" t="n">
        <v>114.9</v>
      </c>
      <c r="H2032" s="2" t="n">
        <v>76</v>
      </c>
      <c r="I2032" s="2" t="n">
        <v>80</v>
      </c>
      <c r="J2032" s="2" t="inlineStr">
        <is>
          <t>GPA</t>
        </is>
      </c>
    </row>
    <row r="2033">
      <c r="A2033" s="2" t="n">
        <v>8</v>
      </c>
      <c r="B2033" s="2" t="n">
        <v>1942</v>
      </c>
      <c r="C2033" s="2" t="inlineStr">
        <is>
          <t>SEPARACAO</t>
        </is>
      </c>
      <c r="D2033" s="2" t="n">
        <v>5980500</v>
      </c>
      <c r="E2033" s="2" t="inlineStr">
        <is>
          <t>Jean Lucas Dos Santos Correia</t>
        </is>
      </c>
      <c r="F2033" s="2" t="n">
        <v>1045</v>
      </c>
      <c r="G2033" s="2" t="n">
        <v>20.01</v>
      </c>
      <c r="H2033" s="2" t="n">
        <v>52</v>
      </c>
      <c r="I2033" s="2" t="n">
        <v>80</v>
      </c>
      <c r="J2033" s="2" t="inlineStr">
        <is>
          <t>GPA</t>
        </is>
      </c>
    </row>
    <row r="2034">
      <c r="A2034" s="2" t="n">
        <v>8</v>
      </c>
      <c r="B2034" s="2" t="n">
        <v>1942</v>
      </c>
      <c r="C2034" s="2" t="inlineStr">
        <is>
          <t>SEPARACAO</t>
        </is>
      </c>
      <c r="D2034" s="2" t="n">
        <v>5984149</v>
      </c>
      <c r="E2034" s="2" t="inlineStr">
        <is>
          <t>Victor De Oliveira Mota</t>
        </is>
      </c>
      <c r="F2034" s="2" t="n">
        <v>3298</v>
      </c>
      <c r="G2034" s="2" t="n">
        <v>55.4</v>
      </c>
      <c r="H2034" s="2" t="n">
        <v>60</v>
      </c>
      <c r="I2034" s="2" t="n">
        <v>80</v>
      </c>
      <c r="J2034" s="2" t="inlineStr">
        <is>
          <t>GPA</t>
        </is>
      </c>
    </row>
    <row r="2035">
      <c r="A2035" s="2" t="n">
        <v>8</v>
      </c>
      <c r="B2035" s="2" t="n">
        <v>1942</v>
      </c>
      <c r="C2035" s="2" t="inlineStr">
        <is>
          <t>SEPARACAO</t>
        </is>
      </c>
      <c r="D2035" s="2" t="n">
        <v>5984742</v>
      </c>
      <c r="E2035" s="2" t="inlineStr">
        <is>
          <t>Diogo Lopes Cerqueira</t>
        </is>
      </c>
      <c r="F2035" s="2" t="n">
        <v>8194</v>
      </c>
      <c r="G2035" s="2" t="n">
        <v>98.38</v>
      </c>
      <c r="H2035" s="2" t="n">
        <v>83</v>
      </c>
      <c r="I2035" s="2" t="n">
        <v>80</v>
      </c>
      <c r="J2035" s="2" t="inlineStr">
        <is>
          <t>GPA</t>
        </is>
      </c>
    </row>
    <row r="2036">
      <c r="A2036" s="2" t="n">
        <v>8</v>
      </c>
      <c r="B2036" s="2" t="n">
        <v>1942</v>
      </c>
      <c r="C2036" s="2" t="inlineStr">
        <is>
          <t>SEPARACAO</t>
        </is>
      </c>
      <c r="D2036" s="2" t="n">
        <v>5990327</v>
      </c>
      <c r="E2036" s="2" t="inlineStr">
        <is>
          <t>Guilherme Costa Marcelino</t>
        </is>
      </c>
      <c r="F2036" s="2" t="n">
        <v>9012</v>
      </c>
      <c r="G2036" s="2" t="n">
        <v>108.4</v>
      </c>
      <c r="H2036" s="2" t="n">
        <v>83</v>
      </c>
      <c r="I2036" s="2" t="n">
        <v>80</v>
      </c>
      <c r="J2036" s="2" t="inlineStr">
        <is>
          <t>GPA</t>
        </is>
      </c>
    </row>
    <row r="2037">
      <c r="A2037" s="2" t="n">
        <v>8</v>
      </c>
      <c r="B2037" s="2" t="n">
        <v>1942</v>
      </c>
      <c r="C2037" s="2" t="inlineStr">
        <is>
          <t>SEPARACAO</t>
        </is>
      </c>
      <c r="D2037" s="2" t="n">
        <v>5990653</v>
      </c>
      <c r="E2037" s="2" t="inlineStr">
        <is>
          <t>Alan Da Silva Veras</t>
        </is>
      </c>
      <c r="F2037" s="2" t="n">
        <v>5149</v>
      </c>
      <c r="G2037" s="2" t="n">
        <v>95.18000000000001</v>
      </c>
      <c r="H2037" s="2" t="n">
        <v>54</v>
      </c>
      <c r="I2037" s="2" t="n">
        <v>80</v>
      </c>
      <c r="J2037" s="2" t="inlineStr">
        <is>
          <t>GPA</t>
        </is>
      </c>
    </row>
    <row r="2038">
      <c r="A2038" s="2" t="n">
        <v>8</v>
      </c>
      <c r="B2038" s="2" t="n">
        <v>1942</v>
      </c>
      <c r="C2038" s="2" t="inlineStr">
        <is>
          <t>SEPARACAO</t>
        </is>
      </c>
      <c r="D2038" s="2" t="n">
        <v>5992567</v>
      </c>
      <c r="E2038" s="2" t="inlineStr">
        <is>
          <t>Luiz Sergio Ribeiro Gaspar Doble</t>
        </is>
      </c>
      <c r="F2038" s="2" t="n">
        <v>1370</v>
      </c>
      <c r="G2038" s="2" t="n">
        <v>28.88</v>
      </c>
      <c r="H2038" s="2" t="n">
        <v>47</v>
      </c>
      <c r="I2038" s="2" t="n">
        <v>80</v>
      </c>
      <c r="J2038" s="2" t="inlineStr">
        <is>
          <t>GPA</t>
        </is>
      </c>
    </row>
    <row r="2039">
      <c r="A2039" s="2" t="n">
        <v>8</v>
      </c>
      <c r="B2039" s="2" t="n">
        <v>1942</v>
      </c>
      <c r="C2039" s="2" t="inlineStr">
        <is>
          <t>SEPARACAO</t>
        </is>
      </c>
      <c r="D2039" s="2" t="n">
        <v>5994373</v>
      </c>
      <c r="E2039" s="2" t="inlineStr">
        <is>
          <t>Victor Vinicius Junqueira</t>
        </is>
      </c>
      <c r="F2039" s="2" t="n">
        <v>7488</v>
      </c>
      <c r="G2039" s="2" t="n">
        <v>86.97</v>
      </c>
      <c r="H2039" s="2" t="n">
        <v>86</v>
      </c>
      <c r="I2039" s="2" t="n">
        <v>80</v>
      </c>
      <c r="J2039" s="2" t="inlineStr">
        <is>
          <t>GPA</t>
        </is>
      </c>
    </row>
    <row r="2040">
      <c r="A2040" s="2" t="n">
        <v>8</v>
      </c>
      <c r="B2040" s="2" t="n">
        <v>1942</v>
      </c>
      <c r="C2040" s="2" t="inlineStr">
        <is>
          <t>CARREGAMENTO</t>
        </is>
      </c>
      <c r="D2040" s="2" t="n">
        <v>5995795</v>
      </c>
      <c r="E2040" s="2" t="inlineStr">
        <is>
          <t>Jorge Antonio Quijada Perez</t>
        </is>
      </c>
      <c r="F2040" s="2" t="n">
        <v>331</v>
      </c>
      <c r="G2040" s="2" t="n">
        <v>12.23</v>
      </c>
      <c r="H2040" s="2" t="n">
        <v>27</v>
      </c>
      <c r="I2040" s="2" t="n">
        <v>22</v>
      </c>
      <c r="J2040" s="2" t="inlineStr">
        <is>
          <t>GPA</t>
        </is>
      </c>
    </row>
    <row r="2041">
      <c r="A2041" s="2" t="n">
        <v>8</v>
      </c>
      <c r="B2041" s="2" t="n">
        <v>1942</v>
      </c>
      <c r="C2041" s="2" t="inlineStr">
        <is>
          <t>SEPARACAO</t>
        </is>
      </c>
      <c r="D2041" s="2" t="n">
        <v>5995795</v>
      </c>
      <c r="E2041" s="2" t="inlineStr">
        <is>
          <t>Jorge Antonio Quijada Perez</t>
        </is>
      </c>
      <c r="F2041" s="2" t="n">
        <v>3022</v>
      </c>
      <c r="G2041" s="2" t="n">
        <v>40.24</v>
      </c>
      <c r="H2041" s="2" t="n">
        <v>75</v>
      </c>
      <c r="I2041" s="2" t="n">
        <v>80</v>
      </c>
      <c r="J2041" s="2" t="inlineStr">
        <is>
          <t>GPA</t>
        </is>
      </c>
    </row>
    <row r="2042">
      <c r="A2042" s="2" t="n">
        <v>8</v>
      </c>
      <c r="B2042" s="2" t="n">
        <v>1942</v>
      </c>
      <c r="C2042" s="2" t="inlineStr">
        <is>
          <t>SEPARACAO</t>
        </is>
      </c>
      <c r="D2042" s="2" t="n">
        <v>5996848</v>
      </c>
      <c r="E2042" s="2" t="inlineStr">
        <is>
          <t>Bruno Rodrigues Anaia</t>
        </is>
      </c>
      <c r="F2042" s="2" t="n">
        <v>5842</v>
      </c>
      <c r="G2042" s="2" t="n">
        <v>71.95999999999999</v>
      </c>
      <c r="H2042" s="2" t="n">
        <v>81</v>
      </c>
      <c r="I2042" s="2" t="n">
        <v>80</v>
      </c>
      <c r="J2042" s="2" t="inlineStr">
        <is>
          <t>GPA</t>
        </is>
      </c>
    </row>
    <row r="2043">
      <c r="A2043" s="2" t="n">
        <v>8</v>
      </c>
      <c r="B2043" s="2" t="n">
        <v>1942</v>
      </c>
      <c r="C2043" s="2" t="inlineStr">
        <is>
          <t>SEPARACAO</t>
        </is>
      </c>
      <c r="D2043" s="2" t="n">
        <v>5997291</v>
      </c>
      <c r="E2043" s="2" t="inlineStr">
        <is>
          <t>Carlos Henrique Pinheiro De Souza</t>
        </is>
      </c>
      <c r="F2043" s="2" t="n">
        <v>7189</v>
      </c>
      <c r="G2043" s="2" t="n">
        <v>91.83</v>
      </c>
      <c r="H2043" s="2" t="n">
        <v>78</v>
      </c>
      <c r="I2043" s="2" t="n">
        <v>80</v>
      </c>
      <c r="J2043" s="2" t="inlineStr">
        <is>
          <t>GPA</t>
        </is>
      </c>
    </row>
    <row r="2044">
      <c r="A2044" s="2" t="n">
        <v>8</v>
      </c>
      <c r="B2044" s="2" t="n">
        <v>1942</v>
      </c>
      <c r="C2044" s="2" t="inlineStr">
        <is>
          <t>SEPARACAO</t>
        </is>
      </c>
      <c r="D2044" s="2" t="n">
        <v>5997909</v>
      </c>
      <c r="E2044" s="2" t="inlineStr">
        <is>
          <t>Matheus Roberto Ferreira</t>
        </is>
      </c>
      <c r="F2044" s="2" t="n">
        <v>10544</v>
      </c>
      <c r="G2044" s="2" t="n">
        <v>114.6</v>
      </c>
      <c r="H2044" s="2" t="n">
        <v>92</v>
      </c>
      <c r="I2044" s="2" t="n">
        <v>80</v>
      </c>
      <c r="J2044" s="2" t="inlineStr">
        <is>
          <t>GPA</t>
        </is>
      </c>
    </row>
    <row r="2045">
      <c r="A2045" s="2" t="n">
        <v>8</v>
      </c>
      <c r="B2045" s="2" t="n">
        <v>1942</v>
      </c>
      <c r="C2045" s="2" t="inlineStr">
        <is>
          <t>SEPARACAO</t>
        </is>
      </c>
      <c r="D2045" s="2" t="n">
        <v>5998204</v>
      </c>
      <c r="E2045" s="2" t="inlineStr">
        <is>
          <t>Paulo Henrique Rodrigues Dos Santos</t>
        </is>
      </c>
      <c r="F2045" s="2" t="n">
        <v>4809</v>
      </c>
      <c r="G2045" s="2" t="n">
        <v>83.40000000000001</v>
      </c>
      <c r="H2045" s="2" t="n">
        <v>58</v>
      </c>
      <c r="I2045" s="2" t="n">
        <v>80</v>
      </c>
      <c r="J2045" s="2" t="inlineStr">
        <is>
          <t>GPA</t>
        </is>
      </c>
    </row>
    <row r="2046">
      <c r="A2046" s="2" t="n">
        <v>8</v>
      </c>
      <c r="B2046" s="2" t="n">
        <v>1942</v>
      </c>
      <c r="C2046" s="2" t="inlineStr">
        <is>
          <t>SEPARACAO</t>
        </is>
      </c>
      <c r="D2046" s="2" t="n">
        <v>5998301</v>
      </c>
      <c r="E2046" s="2" t="inlineStr">
        <is>
          <t>Weslley Henrique Santino De Atayde</t>
        </is>
      </c>
      <c r="F2046" s="2" t="n">
        <v>1859</v>
      </c>
      <c r="G2046" s="2" t="n">
        <v>37.23</v>
      </c>
      <c r="H2046" s="2" t="n">
        <v>50</v>
      </c>
      <c r="I2046" s="2" t="n">
        <v>80</v>
      </c>
      <c r="J2046" s="2" t="inlineStr">
        <is>
          <t>GPA</t>
        </is>
      </c>
    </row>
    <row r="2047">
      <c r="A2047" s="2" t="n">
        <v>8</v>
      </c>
      <c r="B2047" s="2" t="n">
        <v>1942</v>
      </c>
      <c r="C2047" s="2" t="inlineStr">
        <is>
          <t>SEPARACAO</t>
        </is>
      </c>
      <c r="D2047" s="2" t="n">
        <v>5998573</v>
      </c>
      <c r="E2047" s="2" t="inlineStr">
        <is>
          <t>Luigi Vidal Veiga</t>
        </is>
      </c>
      <c r="F2047" s="2" t="n">
        <v>7352</v>
      </c>
      <c r="G2047" s="2" t="n">
        <v>80.81999999999999</v>
      </c>
      <c r="H2047" s="2" t="n">
        <v>91</v>
      </c>
      <c r="I2047" s="2" t="n">
        <v>80</v>
      </c>
      <c r="J2047" s="2" t="inlineStr">
        <is>
          <t>GPA</t>
        </is>
      </c>
    </row>
    <row r="2048">
      <c r="A2048" s="2" t="n">
        <v>8</v>
      </c>
      <c r="B2048" s="2" t="n">
        <v>1942</v>
      </c>
      <c r="C2048" s="2" t="inlineStr">
        <is>
          <t>SEPARACAO</t>
        </is>
      </c>
      <c r="D2048" s="2" t="n">
        <v>6000975</v>
      </c>
      <c r="E2048" s="2" t="inlineStr">
        <is>
          <t>Gustavo Da Silva Martineli</t>
        </is>
      </c>
      <c r="F2048" s="2" t="n">
        <v>4823</v>
      </c>
      <c r="G2048" s="2" t="n">
        <v>75.59999999999999</v>
      </c>
      <c r="H2048" s="2" t="n">
        <v>64</v>
      </c>
      <c r="I2048" s="2" t="n">
        <v>80</v>
      </c>
      <c r="J2048" s="2" t="inlineStr">
        <is>
          <t>GPA</t>
        </is>
      </c>
    </row>
    <row r="2049">
      <c r="A2049" s="2" t="n">
        <v>8</v>
      </c>
      <c r="B2049" s="2" t="n">
        <v>1942</v>
      </c>
      <c r="C2049" s="2" t="inlineStr">
        <is>
          <t>SEPARACAO</t>
        </is>
      </c>
      <c r="D2049" s="2" t="n">
        <v>6001599</v>
      </c>
      <c r="E2049" s="2" t="inlineStr">
        <is>
          <t>Cicero Paulo Alves Dos Santos</t>
        </is>
      </c>
      <c r="F2049" s="2" t="n">
        <v>7304</v>
      </c>
      <c r="G2049" s="2" t="n">
        <v>91.26000000000001</v>
      </c>
      <c r="H2049" s="2" t="n">
        <v>80</v>
      </c>
      <c r="I2049" s="2" t="n">
        <v>80</v>
      </c>
      <c r="J2049" s="2" t="inlineStr">
        <is>
          <t>GPA</t>
        </is>
      </c>
    </row>
    <row r="2050">
      <c r="A2050" s="2" t="n">
        <v>8</v>
      </c>
      <c r="B2050" s="2" t="n">
        <v>1942</v>
      </c>
      <c r="C2050" s="2" t="inlineStr">
        <is>
          <t>SEPARACAO</t>
        </is>
      </c>
      <c r="D2050" s="2" t="n">
        <v>6002676</v>
      </c>
      <c r="E2050" s="2" t="inlineStr">
        <is>
          <t>Eduardo Dos Santos Esteves</t>
        </is>
      </c>
      <c r="F2050" s="2" t="n">
        <v>5489</v>
      </c>
      <c r="G2050" s="2" t="n">
        <v>72.04000000000001</v>
      </c>
      <c r="H2050" s="2" t="n">
        <v>76</v>
      </c>
      <c r="I2050" s="2" t="n">
        <v>80</v>
      </c>
      <c r="J2050" s="2" t="inlineStr">
        <is>
          <t>GPA</t>
        </is>
      </c>
    </row>
    <row r="2051">
      <c r="A2051" s="2" t="n">
        <v>8</v>
      </c>
      <c r="B2051" s="2" t="n">
        <v>1942</v>
      </c>
      <c r="C2051" s="2" t="inlineStr">
        <is>
          <t>SEPARACAO</t>
        </is>
      </c>
      <c r="D2051" s="2" t="n">
        <v>6004032</v>
      </c>
      <c r="E2051" s="2" t="inlineStr">
        <is>
          <t>Gabriel Theodoro Da Silva</t>
        </is>
      </c>
      <c r="F2051" s="2" t="n">
        <v>5420</v>
      </c>
      <c r="G2051" s="2" t="n">
        <v>95.27</v>
      </c>
      <c r="H2051" s="2" t="n">
        <v>57</v>
      </c>
      <c r="I2051" s="2" t="n">
        <v>80</v>
      </c>
      <c r="J2051" s="2" t="inlineStr">
        <is>
          <t>GPA</t>
        </is>
      </c>
    </row>
    <row r="2052">
      <c r="A2052" s="2" t="n">
        <v>8</v>
      </c>
      <c r="B2052" s="2" t="n">
        <v>1942</v>
      </c>
      <c r="C2052" s="2" t="inlineStr">
        <is>
          <t>SEPARACAO</t>
        </is>
      </c>
      <c r="D2052" s="2" t="n">
        <v>6005209</v>
      </c>
      <c r="E2052" s="2" t="inlineStr">
        <is>
          <t>Diogo Da Silva Rodrigues</t>
        </is>
      </c>
      <c r="F2052" s="2" t="n">
        <v>400</v>
      </c>
      <c r="G2052" s="2" t="n">
        <v>8.85</v>
      </c>
      <c r="H2052" s="2" t="n">
        <v>45</v>
      </c>
      <c r="I2052" s="2" t="n">
        <v>80</v>
      </c>
      <c r="J2052" s="2" t="inlineStr">
        <is>
          <t>GPA</t>
        </is>
      </c>
    </row>
    <row r="2053">
      <c r="A2053" s="2" t="n">
        <v>8</v>
      </c>
      <c r="B2053" s="2" t="n">
        <v>1942</v>
      </c>
      <c r="C2053" s="2" t="inlineStr">
        <is>
          <t>SEPARACAO</t>
        </is>
      </c>
      <c r="D2053" s="2" t="n">
        <v>6005225</v>
      </c>
      <c r="E2053" s="2" t="inlineStr">
        <is>
          <t>Alan Correia Queiroz</t>
        </is>
      </c>
      <c r="F2053" s="2" t="n">
        <v>9636</v>
      </c>
      <c r="G2053" s="2" t="n">
        <v>92.13</v>
      </c>
      <c r="H2053" s="2" t="n">
        <v>105</v>
      </c>
      <c r="I2053" s="2" t="n">
        <v>80</v>
      </c>
      <c r="J2053" s="2" t="inlineStr">
        <is>
          <t>GPA</t>
        </is>
      </c>
    </row>
    <row r="2054">
      <c r="A2054" s="2" t="n">
        <v>8</v>
      </c>
      <c r="B2054" s="2" t="n">
        <v>1942</v>
      </c>
      <c r="C2054" s="2" t="inlineStr">
        <is>
          <t>SEPARACAO</t>
        </is>
      </c>
      <c r="D2054" s="2" t="n">
        <v>6005365</v>
      </c>
      <c r="E2054" s="2" t="inlineStr">
        <is>
          <t>Ingrid Franciele Dos Santos Costa</t>
        </is>
      </c>
      <c r="F2054" s="2" t="n">
        <v>7418</v>
      </c>
      <c r="G2054" s="2" t="n">
        <v>119.38</v>
      </c>
      <c r="H2054" s="2" t="n">
        <v>62</v>
      </c>
      <c r="I2054" s="2" t="n">
        <v>80</v>
      </c>
      <c r="J2054" s="2" t="inlineStr">
        <is>
          <t>GPA</t>
        </is>
      </c>
    </row>
    <row r="2055">
      <c r="A2055" s="2" t="n">
        <v>8</v>
      </c>
      <c r="B2055" s="2" t="n">
        <v>1942</v>
      </c>
      <c r="C2055" s="2" t="inlineStr">
        <is>
          <t>SEPARACAO</t>
        </is>
      </c>
      <c r="D2055" s="2" t="n">
        <v>6008526</v>
      </c>
      <c r="E2055" s="2" t="inlineStr">
        <is>
          <t>Keldryn Victor Jose De Souza</t>
        </is>
      </c>
      <c r="F2055" s="2" t="n">
        <v>6262</v>
      </c>
      <c r="G2055" s="2" t="n">
        <v>87.59999999999999</v>
      </c>
      <c r="H2055" s="2" t="n">
        <v>71</v>
      </c>
      <c r="I2055" s="2" t="n">
        <v>80</v>
      </c>
      <c r="J2055" s="2" t="inlineStr">
        <is>
          <t>GPA</t>
        </is>
      </c>
    </row>
    <row r="2056">
      <c r="A2056" s="2" t="n">
        <v>8</v>
      </c>
      <c r="B2056" s="2" t="n">
        <v>1942</v>
      </c>
      <c r="C2056" s="2" t="inlineStr">
        <is>
          <t>SEPARACAO</t>
        </is>
      </c>
      <c r="D2056" s="2" t="n">
        <v>6009000</v>
      </c>
      <c r="E2056" s="2" t="inlineStr">
        <is>
          <t>Luis Gustavo Delfino Dos Santos</t>
        </is>
      </c>
      <c r="F2056" s="2" t="n">
        <v>8062</v>
      </c>
      <c r="G2056" s="2" t="n">
        <v>90.90000000000001</v>
      </c>
      <c r="H2056" s="2" t="n">
        <v>89</v>
      </c>
      <c r="I2056" s="2" t="n">
        <v>80</v>
      </c>
      <c r="J2056" s="2" t="inlineStr">
        <is>
          <t>GPA</t>
        </is>
      </c>
    </row>
    <row r="2057">
      <c r="A2057" s="2" t="n">
        <v>8</v>
      </c>
      <c r="B2057" s="2" t="n">
        <v>1942</v>
      </c>
      <c r="C2057" s="2" t="inlineStr">
        <is>
          <t>SEPARACAO</t>
        </is>
      </c>
      <c r="D2057" s="2" t="n">
        <v>6010474</v>
      </c>
      <c r="E2057" s="2" t="inlineStr">
        <is>
          <t>Wendew Luiz Franco Campos</t>
        </is>
      </c>
      <c r="F2057" s="2" t="n">
        <v>6908</v>
      </c>
      <c r="G2057" s="2" t="n">
        <v>118.2</v>
      </c>
      <c r="H2057" s="2" t="n">
        <v>58</v>
      </c>
      <c r="I2057" s="2" t="n">
        <v>80</v>
      </c>
      <c r="J2057" s="2" t="inlineStr">
        <is>
          <t>GPA</t>
        </is>
      </c>
    </row>
    <row r="2058">
      <c r="A2058" s="2" t="n">
        <v>8</v>
      </c>
      <c r="B2058" s="2" t="n">
        <v>1942</v>
      </c>
      <c r="C2058" s="2" t="inlineStr">
        <is>
          <t>SEPARACAO</t>
        </is>
      </c>
      <c r="D2058" s="2" t="n">
        <v>6011012</v>
      </c>
      <c r="E2058" s="2" t="inlineStr">
        <is>
          <t>Joao Batista Ribeiro Neto</t>
        </is>
      </c>
      <c r="F2058" s="2" t="n">
        <v>1319</v>
      </c>
      <c r="G2058" s="2" t="n">
        <v>23.34</v>
      </c>
      <c r="H2058" s="2" t="n">
        <v>57</v>
      </c>
      <c r="I2058" s="2" t="n">
        <v>80</v>
      </c>
      <c r="J2058" s="2" t="inlineStr">
        <is>
          <t>GPA</t>
        </is>
      </c>
    </row>
    <row r="2059">
      <c r="A2059" s="2" t="n">
        <v>8</v>
      </c>
      <c r="B2059" s="2" t="n">
        <v>1942</v>
      </c>
      <c r="C2059" s="2" t="inlineStr">
        <is>
          <t>SEPARACAO</t>
        </is>
      </c>
      <c r="D2059" s="2" t="n">
        <v>6011039</v>
      </c>
      <c r="E2059" s="2" t="inlineStr">
        <is>
          <t>Igor Leonardo Muniz Silva</t>
        </is>
      </c>
      <c r="F2059" s="2" t="n">
        <v>589</v>
      </c>
      <c r="G2059" s="2" t="n">
        <v>8.880000000000001</v>
      </c>
      <c r="H2059" s="2" t="n">
        <v>66</v>
      </c>
      <c r="I2059" s="2" t="n">
        <v>80</v>
      </c>
      <c r="J2059" s="2" t="inlineStr">
        <is>
          <t>GPA</t>
        </is>
      </c>
    </row>
    <row r="2060">
      <c r="A2060" s="2" t="n">
        <v>8</v>
      </c>
      <c r="B2060" s="2" t="n">
        <v>1942</v>
      </c>
      <c r="C2060" s="2" t="inlineStr">
        <is>
          <t>SEPARACAO</t>
        </is>
      </c>
      <c r="D2060" s="2" t="n">
        <v>6011080</v>
      </c>
      <c r="E2060" s="2" t="inlineStr">
        <is>
          <t>Felipe Santos Da Silva</t>
        </is>
      </c>
      <c r="F2060" s="2" t="n">
        <v>5642</v>
      </c>
      <c r="G2060" s="2" t="n">
        <v>104.77</v>
      </c>
      <c r="H2060" s="2" t="n">
        <v>54</v>
      </c>
      <c r="I2060" s="2" t="n">
        <v>80</v>
      </c>
      <c r="J2060" s="2" t="inlineStr">
        <is>
          <t>GPA</t>
        </is>
      </c>
    </row>
    <row r="2061">
      <c r="A2061" s="2" t="n">
        <v>8</v>
      </c>
      <c r="B2061" s="2" t="n">
        <v>1942</v>
      </c>
      <c r="C2061" s="2" t="inlineStr">
        <is>
          <t>SEPARACAO</t>
        </is>
      </c>
      <c r="D2061" s="2" t="n">
        <v>6012310</v>
      </c>
      <c r="E2061" s="2" t="inlineStr">
        <is>
          <t>Rayane Cristina Pupulin Martins Oliveira</t>
        </is>
      </c>
      <c r="F2061" s="2" t="n">
        <v>3468</v>
      </c>
      <c r="G2061" s="2" t="n">
        <v>72.28</v>
      </c>
      <c r="H2061" s="2" t="n">
        <v>48</v>
      </c>
      <c r="I2061" s="2" t="n">
        <v>80</v>
      </c>
      <c r="J2061" s="2" t="inlineStr">
        <is>
          <t>GPA</t>
        </is>
      </c>
    </row>
    <row r="2062">
      <c r="A2062" s="2" t="n">
        <v>8</v>
      </c>
      <c r="B2062" s="2" t="n">
        <v>1942</v>
      </c>
      <c r="C2062" s="2" t="inlineStr">
        <is>
          <t>SEPARACAO</t>
        </is>
      </c>
      <c r="D2062" s="2" t="n">
        <v>6012973</v>
      </c>
      <c r="E2062" s="2" t="inlineStr">
        <is>
          <t>Bruno Wallace Santos Saraiva</t>
        </is>
      </c>
      <c r="F2062" s="2" t="n">
        <v>365</v>
      </c>
      <c r="G2062" s="2" t="n">
        <v>8.99</v>
      </c>
      <c r="H2062" s="2" t="n">
        <v>41</v>
      </c>
      <c r="I2062" s="2" t="n">
        <v>80</v>
      </c>
      <c r="J2062" s="2" t="inlineStr">
        <is>
          <t>GPA</t>
        </is>
      </c>
    </row>
    <row r="2063">
      <c r="A2063" s="2" t="n">
        <v>8</v>
      </c>
      <c r="B2063" s="2" t="n">
        <v>1942</v>
      </c>
      <c r="C2063" s="2" t="inlineStr">
        <is>
          <t>SEPARACAO</t>
        </is>
      </c>
      <c r="D2063" s="2" t="n">
        <v>6014240</v>
      </c>
      <c r="E2063" s="2" t="inlineStr">
        <is>
          <t>Jonas Ramos Dos Santos Filho</t>
        </is>
      </c>
      <c r="F2063" s="2" t="n">
        <v>3557</v>
      </c>
      <c r="G2063" s="2" t="n">
        <v>74.22</v>
      </c>
      <c r="H2063" s="2" t="n">
        <v>48</v>
      </c>
      <c r="I2063" s="2" t="n">
        <v>80</v>
      </c>
      <c r="J2063" s="2" t="inlineStr">
        <is>
          <t>GPA</t>
        </is>
      </c>
    </row>
    <row r="2064">
      <c r="A2064" s="2" t="n">
        <v>8</v>
      </c>
      <c r="B2064" s="2" t="n">
        <v>1942</v>
      </c>
      <c r="C2064" s="2" t="inlineStr">
        <is>
          <t>SEPARACAO</t>
        </is>
      </c>
      <c r="D2064" s="2" t="n">
        <v>6014410</v>
      </c>
      <c r="E2064" s="2" t="inlineStr">
        <is>
          <t>Victor Hugo Rodrigues Da Silva</t>
        </is>
      </c>
      <c r="F2064" s="2" t="n">
        <v>8236</v>
      </c>
      <c r="G2064" s="2" t="n">
        <v>116.29</v>
      </c>
      <c r="H2064" s="2" t="n">
        <v>71</v>
      </c>
      <c r="I2064" s="2" t="n">
        <v>80</v>
      </c>
      <c r="J2064" s="2" t="inlineStr">
        <is>
          <t>GPA</t>
        </is>
      </c>
    </row>
    <row r="2065">
      <c r="A2065" s="2" t="n">
        <v>8</v>
      </c>
      <c r="B2065" s="2" t="n">
        <v>1942</v>
      </c>
      <c r="C2065" s="2" t="inlineStr">
        <is>
          <t>SEPARACAO</t>
        </is>
      </c>
      <c r="D2065" s="2" t="n">
        <v>6014437</v>
      </c>
      <c r="E2065" s="2" t="inlineStr">
        <is>
          <t>Wellington Dos Santos Martins</t>
        </is>
      </c>
      <c r="F2065" s="2" t="n">
        <v>3116</v>
      </c>
      <c r="G2065" s="2" t="n">
        <v>52.49</v>
      </c>
      <c r="H2065" s="2" t="n">
        <v>59</v>
      </c>
      <c r="I2065" s="2" t="n">
        <v>80</v>
      </c>
      <c r="J2065" s="2" t="inlineStr">
        <is>
          <t>GPA</t>
        </is>
      </c>
    </row>
    <row r="2066">
      <c r="A2066" s="2" t="n">
        <v>8</v>
      </c>
      <c r="B2066" s="2" t="n">
        <v>1942</v>
      </c>
      <c r="C2066" s="2" t="inlineStr">
        <is>
          <t>SEPARACAO</t>
        </is>
      </c>
      <c r="D2066" s="2" t="n">
        <v>6015760</v>
      </c>
      <c r="E2066" s="2" t="inlineStr">
        <is>
          <t>Henrique Alves Benicio</t>
        </is>
      </c>
      <c r="F2066" s="2" t="n">
        <v>5282</v>
      </c>
      <c r="G2066" s="2" t="n">
        <v>84.98</v>
      </c>
      <c r="H2066" s="2" t="n">
        <v>62</v>
      </c>
      <c r="I2066" s="2" t="n">
        <v>80</v>
      </c>
      <c r="J2066" s="2" t="inlineStr">
        <is>
          <t>GPA</t>
        </is>
      </c>
    </row>
    <row r="2067">
      <c r="A2067" s="2" t="n">
        <v>8</v>
      </c>
      <c r="B2067" s="2" t="n">
        <v>1942</v>
      </c>
      <c r="C2067" s="2" t="inlineStr">
        <is>
          <t>SEPARACAO</t>
        </is>
      </c>
      <c r="D2067" s="2" t="n">
        <v>6016049</v>
      </c>
      <c r="E2067" s="2" t="inlineStr">
        <is>
          <t>Alan De Lima Goncalves</t>
        </is>
      </c>
      <c r="F2067" s="2" t="n">
        <v>5175</v>
      </c>
      <c r="G2067" s="2" t="n">
        <v>85.92</v>
      </c>
      <c r="H2067" s="2" t="n">
        <v>60</v>
      </c>
      <c r="I2067" s="2" t="n">
        <v>80</v>
      </c>
      <c r="J2067" s="2" t="inlineStr">
        <is>
          <t>GPA</t>
        </is>
      </c>
    </row>
    <row r="2068">
      <c r="A2068" s="2" t="n">
        <v>8</v>
      </c>
      <c r="B2068" s="2" t="n">
        <v>1942</v>
      </c>
      <c r="C2068" s="2" t="inlineStr">
        <is>
          <t>SEPARACAO</t>
        </is>
      </c>
      <c r="D2068" s="2" t="n">
        <v>6016073</v>
      </c>
      <c r="E2068" s="2" t="inlineStr">
        <is>
          <t>Jadson De Souza Ferreira</t>
        </is>
      </c>
      <c r="F2068" s="2" t="n">
        <v>5177</v>
      </c>
      <c r="G2068" s="2" t="n">
        <v>87.69</v>
      </c>
      <c r="H2068" s="2" t="n">
        <v>59</v>
      </c>
      <c r="I2068" s="2" t="n">
        <v>80</v>
      </c>
      <c r="J2068" s="2" t="inlineStr">
        <is>
          <t>GPA</t>
        </is>
      </c>
    </row>
    <row r="2069">
      <c r="A2069" s="2" t="n">
        <v>8</v>
      </c>
      <c r="B2069" s="2" t="n">
        <v>1942</v>
      </c>
      <c r="C2069" s="2" t="inlineStr">
        <is>
          <t>SEPARACAO</t>
        </is>
      </c>
      <c r="D2069" s="2" t="n">
        <v>6018025</v>
      </c>
      <c r="E2069" s="2" t="inlineStr">
        <is>
          <t>Carlos Alberto De Assuncao Oliveira</t>
        </is>
      </c>
      <c r="F2069" s="2" t="n">
        <v>3299</v>
      </c>
      <c r="G2069" s="2" t="n">
        <v>55.24</v>
      </c>
      <c r="H2069" s="2" t="n">
        <v>60</v>
      </c>
      <c r="I2069" s="2" t="n">
        <v>80</v>
      </c>
      <c r="J2069" s="2" t="inlineStr">
        <is>
          <t>GPA</t>
        </is>
      </c>
    </row>
    <row r="2070">
      <c r="A2070" s="2" t="n">
        <v>8</v>
      </c>
      <c r="B2070" s="2" t="n">
        <v>1942</v>
      </c>
      <c r="C2070" s="2" t="inlineStr">
        <is>
          <t>SEPARACAO</t>
        </is>
      </c>
      <c r="D2070" s="2" t="n">
        <v>6018157</v>
      </c>
      <c r="E2070" s="2" t="inlineStr">
        <is>
          <t>Ana Paula Amado Dos Santos Freitas</t>
        </is>
      </c>
      <c r="F2070" s="2" t="n">
        <v>2224</v>
      </c>
      <c r="G2070" s="2" t="n">
        <v>40.55</v>
      </c>
      <c r="H2070" s="2" t="n">
        <v>55</v>
      </c>
      <c r="I2070" s="2" t="n">
        <v>80</v>
      </c>
      <c r="J2070" s="2" t="inlineStr">
        <is>
          <t>GPA</t>
        </is>
      </c>
    </row>
    <row r="2071">
      <c r="A2071" s="2" t="n">
        <v>8</v>
      </c>
      <c r="B2071" s="2" t="n">
        <v>1942</v>
      </c>
      <c r="C2071" s="2" t="inlineStr">
        <is>
          <t>SEPARACAO</t>
        </is>
      </c>
      <c r="D2071" s="2" t="n">
        <v>6018262</v>
      </c>
      <c r="E2071" s="2" t="inlineStr">
        <is>
          <t>Gabriel Tavares Dos Santos</t>
        </is>
      </c>
      <c r="F2071" s="2" t="n">
        <v>4290</v>
      </c>
      <c r="G2071" s="2" t="n">
        <v>78.67</v>
      </c>
      <c r="H2071" s="2" t="n">
        <v>55</v>
      </c>
      <c r="I2071" s="2" t="n">
        <v>80</v>
      </c>
      <c r="J2071" s="2" t="inlineStr">
        <is>
          <t>GPA</t>
        </is>
      </c>
    </row>
    <row r="2072">
      <c r="A2072" s="2" t="n">
        <v>8</v>
      </c>
      <c r="B2072" s="2" t="n">
        <v>1942</v>
      </c>
      <c r="C2072" s="2" t="inlineStr">
        <is>
          <t>SEPARACAO</t>
        </is>
      </c>
      <c r="D2072" s="2" t="n">
        <v>6018505</v>
      </c>
      <c r="E2072" s="2" t="inlineStr">
        <is>
          <t>Willians Silva Santos</t>
        </is>
      </c>
      <c r="F2072" s="2" t="n">
        <v>3861</v>
      </c>
      <c r="G2072" s="2" t="n">
        <v>44.68</v>
      </c>
      <c r="H2072" s="2" t="n">
        <v>86</v>
      </c>
      <c r="I2072" s="2" t="n">
        <v>80</v>
      </c>
      <c r="J2072" s="2" t="inlineStr">
        <is>
          <t>GPA</t>
        </is>
      </c>
    </row>
    <row r="2073">
      <c r="A2073" s="2" t="n">
        <v>8</v>
      </c>
      <c r="B2073" s="2" t="n">
        <v>1942</v>
      </c>
      <c r="C2073" s="2" t="inlineStr">
        <is>
          <t>SEPARACAO</t>
        </is>
      </c>
      <c r="D2073" s="2" t="n">
        <v>6018890</v>
      </c>
      <c r="E2073" s="2" t="inlineStr">
        <is>
          <t>Aparecido Marcelo Barbosa Junior</t>
        </is>
      </c>
      <c r="F2073" s="2" t="n">
        <v>4703</v>
      </c>
      <c r="G2073" s="2" t="n">
        <v>85.84999999999999</v>
      </c>
      <c r="H2073" s="2" t="n">
        <v>55</v>
      </c>
      <c r="I2073" s="2" t="n">
        <v>80</v>
      </c>
      <c r="J2073" s="2" t="inlineStr">
        <is>
          <t>GPA</t>
        </is>
      </c>
    </row>
    <row r="2074">
      <c r="A2074" s="2" t="n">
        <v>8</v>
      </c>
      <c r="B2074" s="2" t="n">
        <v>1942</v>
      </c>
      <c r="C2074" s="2" t="inlineStr">
        <is>
          <t>SEPARACAO</t>
        </is>
      </c>
      <c r="D2074" s="2" t="n">
        <v>6021182</v>
      </c>
      <c r="E2074" s="2" t="inlineStr">
        <is>
          <t>Lazaro Maciel Pereira Brasilino</t>
        </is>
      </c>
      <c r="F2074" s="2" t="n">
        <v>4364</v>
      </c>
      <c r="G2074" s="2" t="n">
        <v>76.06999999999999</v>
      </c>
      <c r="H2074" s="2" t="n">
        <v>57</v>
      </c>
      <c r="I2074" s="2" t="n">
        <v>80</v>
      </c>
      <c r="J2074" s="2" t="inlineStr">
        <is>
          <t>GPA</t>
        </is>
      </c>
    </row>
    <row r="2075">
      <c r="A2075" s="2" t="n">
        <v>8</v>
      </c>
      <c r="B2075" s="2" t="n">
        <v>1942</v>
      </c>
      <c r="C2075" s="2" t="inlineStr">
        <is>
          <t>SEPARACAO</t>
        </is>
      </c>
      <c r="D2075" s="2" t="n">
        <v>6022260</v>
      </c>
      <c r="E2075" s="2" t="inlineStr">
        <is>
          <t>Thiago Dos Santos Bonfim Da Silva</t>
        </is>
      </c>
      <c r="F2075" s="2" t="n">
        <v>216</v>
      </c>
      <c r="G2075" s="2" t="n">
        <v>7.07</v>
      </c>
      <c r="H2075" s="2" t="n">
        <v>31</v>
      </c>
      <c r="I2075" s="2" t="n">
        <v>80</v>
      </c>
      <c r="J2075" s="2" t="inlineStr">
        <is>
          <t>GPA</t>
        </is>
      </c>
    </row>
    <row r="2076">
      <c r="A2076" s="2" t="n">
        <v>8</v>
      </c>
      <c r="B2076" s="2" t="n">
        <v>1942</v>
      </c>
      <c r="C2076" s="2" t="inlineStr">
        <is>
          <t>SEPARACAO</t>
        </is>
      </c>
      <c r="D2076" s="2" t="n">
        <v>6022839</v>
      </c>
      <c r="E2076" s="2" t="inlineStr">
        <is>
          <t>Ana Sophia Dos Santos</t>
        </is>
      </c>
      <c r="F2076" s="2" t="n">
        <v>769</v>
      </c>
      <c r="G2076" s="2" t="n">
        <v>24.54</v>
      </c>
      <c r="H2076" s="2" t="n">
        <v>31</v>
      </c>
      <c r="I2076" s="2" t="n">
        <v>80</v>
      </c>
      <c r="J2076" s="2" t="inlineStr">
        <is>
          <t>GPA</t>
        </is>
      </c>
    </row>
    <row r="2077">
      <c r="A2077" s="2" t="n">
        <v>8</v>
      </c>
      <c r="B2077" s="2" t="n">
        <v>1942</v>
      </c>
      <c r="C2077" s="2" t="inlineStr">
        <is>
          <t>SEPARACAO</t>
        </is>
      </c>
      <c r="D2077" s="2" t="n">
        <v>6025994</v>
      </c>
      <c r="E2077" s="2" t="inlineStr">
        <is>
          <t>Rodrigo De Lima Silva</t>
        </is>
      </c>
      <c r="F2077" s="2" t="n">
        <v>1831</v>
      </c>
      <c r="G2077" s="2" t="n">
        <v>35.69</v>
      </c>
      <c r="H2077" s="2" t="n">
        <v>51</v>
      </c>
      <c r="I2077" s="2" t="n">
        <v>80</v>
      </c>
      <c r="J2077" s="2" t="inlineStr">
        <is>
          <t>GPA</t>
        </is>
      </c>
    </row>
    <row r="2078">
      <c r="A2078" s="2" t="n">
        <v>8</v>
      </c>
      <c r="B2078" s="2" t="n">
        <v>1942</v>
      </c>
      <c r="C2078" s="2" t="inlineStr">
        <is>
          <t>SEPARACAO</t>
        </is>
      </c>
      <c r="D2078" s="2" t="n">
        <v>6026397</v>
      </c>
      <c r="E2078" s="2" t="inlineStr">
        <is>
          <t>Monica Silva De Lima</t>
        </is>
      </c>
      <c r="F2078" s="2" t="n">
        <v>1166</v>
      </c>
      <c r="G2078" s="2" t="n">
        <v>30.06</v>
      </c>
      <c r="H2078" s="2" t="n">
        <v>39</v>
      </c>
      <c r="I2078" s="2" t="n">
        <v>80</v>
      </c>
      <c r="J2078" s="2" t="inlineStr">
        <is>
          <t>GPA</t>
        </is>
      </c>
    </row>
    <row r="2079">
      <c r="A2079" s="2" t="n">
        <v>8</v>
      </c>
      <c r="B2079" s="2" t="n">
        <v>1942</v>
      </c>
      <c r="C2079" s="2" t="inlineStr">
        <is>
          <t>SEPARACAO</t>
        </is>
      </c>
      <c r="D2079" s="2" t="n">
        <v>6026729</v>
      </c>
      <c r="E2079" s="2" t="inlineStr">
        <is>
          <t>Raiane Santana Gomes</t>
        </is>
      </c>
      <c r="F2079" s="2" t="n">
        <v>1085</v>
      </c>
      <c r="G2079" s="2" t="n">
        <v>24.22</v>
      </c>
      <c r="H2079" s="2" t="n">
        <v>45</v>
      </c>
      <c r="I2079" s="2" t="n">
        <v>80</v>
      </c>
      <c r="J2079" s="2" t="inlineStr">
        <is>
          <t>GPA</t>
        </is>
      </c>
    </row>
    <row r="2080">
      <c r="A2080" s="2" t="n">
        <v>8</v>
      </c>
      <c r="B2080" s="2" t="n">
        <v>1942</v>
      </c>
      <c r="C2080" s="2" t="inlineStr">
        <is>
          <t>SEPARACAO</t>
        </is>
      </c>
      <c r="D2080" s="2" t="n">
        <v>6026818</v>
      </c>
      <c r="E2080" s="2" t="inlineStr">
        <is>
          <t>Lucas Da Silva Barbosa</t>
        </is>
      </c>
      <c r="F2080" s="2" t="n">
        <v>1174</v>
      </c>
      <c r="G2080" s="2" t="n">
        <v>13.85</v>
      </c>
      <c r="H2080" s="2" t="n">
        <v>85</v>
      </c>
      <c r="I2080" s="2" t="n">
        <v>80</v>
      </c>
      <c r="J2080" s="2" t="inlineStr">
        <is>
          <t>GPA</t>
        </is>
      </c>
    </row>
    <row r="2081">
      <c r="A2081" s="2" t="n">
        <v>8</v>
      </c>
      <c r="B2081" s="2" t="n">
        <v>1942</v>
      </c>
      <c r="C2081" s="2" t="inlineStr">
        <is>
          <t>SEPARACAO</t>
        </is>
      </c>
      <c r="D2081" s="2" t="n">
        <v>6027954</v>
      </c>
      <c r="E2081" s="2" t="inlineStr">
        <is>
          <t>Israel Manoel Da Silva Junior</t>
        </is>
      </c>
      <c r="F2081" s="2" t="n">
        <v>5298</v>
      </c>
      <c r="G2081" s="2" t="n">
        <v>35.73</v>
      </c>
      <c r="H2081" s="2" t="n">
        <v>148</v>
      </c>
      <c r="I2081" s="2" t="n">
        <v>80</v>
      </c>
      <c r="J2081" s="2" t="inlineStr">
        <is>
          <t>GPA</t>
        </is>
      </c>
    </row>
    <row r="2082">
      <c r="A2082" s="2" t="n">
        <v>8</v>
      </c>
      <c r="B2082" s="2" t="n">
        <v>1942</v>
      </c>
      <c r="C2082" s="2" t="inlineStr">
        <is>
          <t>SEPARACAO</t>
        </is>
      </c>
      <c r="D2082" s="2" t="n">
        <v>6028500</v>
      </c>
      <c r="E2082" s="2" t="inlineStr">
        <is>
          <t>Davi Silva Schitini</t>
        </is>
      </c>
      <c r="F2082" s="2" t="n">
        <v>1835</v>
      </c>
      <c r="G2082" s="2" t="n">
        <v>43.95</v>
      </c>
      <c r="H2082" s="2" t="n">
        <v>42</v>
      </c>
      <c r="I2082" s="2" t="n">
        <v>80</v>
      </c>
      <c r="J2082" s="2" t="inlineStr">
        <is>
          <t>GPA</t>
        </is>
      </c>
    </row>
    <row r="2083">
      <c r="A2083" s="2" t="n">
        <v>8</v>
      </c>
      <c r="B2083" s="2" t="n">
        <v>1942</v>
      </c>
      <c r="C2083" s="2" t="inlineStr">
        <is>
          <t>SEPARACAO</t>
        </is>
      </c>
      <c r="D2083" s="2" t="n">
        <v>6030122</v>
      </c>
      <c r="E2083" s="2" t="inlineStr">
        <is>
          <t>Willian Dos Santos Campos</t>
        </is>
      </c>
      <c r="F2083" s="2" t="n">
        <v>1437</v>
      </c>
      <c r="G2083" s="2" t="n">
        <v>27.64</v>
      </c>
      <c r="H2083" s="2" t="n">
        <v>52</v>
      </c>
      <c r="I2083" s="2" t="n">
        <v>80</v>
      </c>
      <c r="J2083" s="2" t="inlineStr">
        <is>
          <t>GPA</t>
        </is>
      </c>
    </row>
    <row r="2084">
      <c r="A2084" s="2" t="n">
        <v>8</v>
      </c>
      <c r="B2084" s="2" t="n">
        <v>1942</v>
      </c>
      <c r="C2084" s="2" t="inlineStr">
        <is>
          <t>SEPARACAO</t>
        </is>
      </c>
      <c r="D2084" s="2" t="n">
        <v>6032079</v>
      </c>
      <c r="E2084" s="2" t="inlineStr">
        <is>
          <t>Jessica Cristina Silva De Oliveira</t>
        </is>
      </c>
      <c r="F2084" s="2" t="n">
        <v>251</v>
      </c>
      <c r="G2084" s="2" t="n">
        <v>8.25</v>
      </c>
      <c r="H2084" s="2" t="n">
        <v>30</v>
      </c>
      <c r="I2084" s="2" t="n">
        <v>80</v>
      </c>
      <c r="J2084" s="2" t="inlineStr">
        <is>
          <t>GPA</t>
        </is>
      </c>
    </row>
    <row r="2085">
      <c r="A2085" s="2" t="n">
        <v>8</v>
      </c>
      <c r="B2085" s="2" t="n">
        <v>1942</v>
      </c>
      <c r="C2085" s="2" t="inlineStr">
        <is>
          <t>SEPARACAO</t>
        </is>
      </c>
      <c r="D2085" s="2" t="n">
        <v>6032583</v>
      </c>
      <c r="E2085" s="2" t="inlineStr">
        <is>
          <t>Brenda De Souza Novais</t>
        </is>
      </c>
      <c r="F2085" s="2" t="n">
        <v>864</v>
      </c>
      <c r="G2085" s="2" t="n">
        <v>21.55</v>
      </c>
      <c r="H2085" s="2" t="n">
        <v>40</v>
      </c>
      <c r="I2085" s="2" t="n">
        <v>80</v>
      </c>
      <c r="J2085" s="2" t="inlineStr">
        <is>
          <t>GPA</t>
        </is>
      </c>
    </row>
    <row r="2086">
      <c r="A2086" s="2" t="n">
        <v>8</v>
      </c>
      <c r="B2086" s="2" t="n">
        <v>1942</v>
      </c>
      <c r="C2086" s="2" t="inlineStr">
        <is>
          <t>CARREGAMENTO</t>
        </is>
      </c>
      <c r="D2086" s="2" t="n">
        <v>642339</v>
      </c>
      <c r="E2086" s="2" t="inlineStr">
        <is>
          <t>MARDONIO DE SOUZA SILVA</t>
        </is>
      </c>
      <c r="F2086" s="2" t="n">
        <v>1177</v>
      </c>
      <c r="G2086" s="2" t="n">
        <v>43.08</v>
      </c>
      <c r="H2086" s="2" t="n">
        <v>27</v>
      </c>
      <c r="I2086" s="2" t="n">
        <v>22</v>
      </c>
      <c r="J2086" s="2" t="inlineStr">
        <is>
          <t>GPA</t>
        </is>
      </c>
    </row>
    <row r="2087">
      <c r="A2087" s="2" t="n">
        <v>8</v>
      </c>
      <c r="B2087" s="2" t="n">
        <v>1942</v>
      </c>
      <c r="C2087" s="2" t="inlineStr">
        <is>
          <t>SEPARACAO</t>
        </is>
      </c>
      <c r="D2087" s="2" t="n">
        <v>642339</v>
      </c>
      <c r="E2087" s="2" t="inlineStr">
        <is>
          <t>MARDONIO DE SOUZA SILVA</t>
        </is>
      </c>
      <c r="F2087" s="2" t="n">
        <v>244</v>
      </c>
      <c r="G2087" s="2" t="n">
        <v>3.08</v>
      </c>
      <c r="H2087" s="2" t="n">
        <v>79</v>
      </c>
      <c r="I2087" s="2" t="n">
        <v>80</v>
      </c>
      <c r="J2087" s="2" t="inlineStr">
        <is>
          <t>GPA</t>
        </is>
      </c>
    </row>
    <row r="2088">
      <c r="A2088" s="2" t="n">
        <v>8</v>
      </c>
      <c r="B2088" s="2" t="n">
        <v>1942</v>
      </c>
      <c r="C2088" s="2" t="inlineStr">
        <is>
          <t>CARREGAMENTO</t>
        </is>
      </c>
      <c r="D2088" s="2" t="n">
        <v>687013</v>
      </c>
      <c r="E2088" s="2" t="inlineStr">
        <is>
          <t>ALESSANDRO DE SOUSA BINA</t>
        </is>
      </c>
      <c r="F2088" s="2" t="n">
        <v>355</v>
      </c>
      <c r="G2088" s="2" t="n">
        <v>7.09</v>
      </c>
      <c r="H2088" s="2" t="n">
        <v>50</v>
      </c>
      <c r="I2088" s="2" t="n">
        <v>22</v>
      </c>
      <c r="J2088" s="2" t="inlineStr">
        <is>
          <t>GPA</t>
        </is>
      </c>
    </row>
    <row r="2089">
      <c r="A2089" s="2" t="n">
        <v>8</v>
      </c>
      <c r="B2089" s="2" t="n">
        <v>1942</v>
      </c>
      <c r="C2089" s="2" t="inlineStr">
        <is>
          <t>RECEBIMENTO</t>
        </is>
      </c>
      <c r="D2089" s="2" t="n">
        <v>690554</v>
      </c>
      <c r="E2089" s="2" t="inlineStr">
        <is>
          <t>Andre Gomes Lima</t>
        </is>
      </c>
      <c r="F2089" s="2" t="n">
        <v>3924</v>
      </c>
      <c r="G2089" s="2" t="n">
        <v>94.2</v>
      </c>
      <c r="H2089" s="2" t="n">
        <v>42</v>
      </c>
      <c r="I2089" s="2" t="n">
        <v>17</v>
      </c>
      <c r="J2089" s="2" t="inlineStr">
        <is>
          <t>GPA</t>
        </is>
      </c>
    </row>
    <row r="2090">
      <c r="A2090" s="2" t="n">
        <v>8</v>
      </c>
      <c r="B2090" s="2" t="n">
        <v>1942</v>
      </c>
      <c r="C2090" s="2" t="inlineStr">
        <is>
          <t>ATIVIDADE OP. EMP.</t>
        </is>
      </c>
      <c r="D2090" s="2" t="n">
        <v>696054</v>
      </c>
      <c r="E2090" s="2" t="inlineStr">
        <is>
          <t>AILTON MANGUEIRA DE ARAUJO</t>
        </is>
      </c>
      <c r="F2090" s="2" t="n">
        <v>1457</v>
      </c>
      <c r="G2090" s="2" t="n">
        <v>58.62</v>
      </c>
      <c r="H2090" s="2" t="n">
        <v>25</v>
      </c>
      <c r="I2090" s="2" t="n">
        <v>20</v>
      </c>
      <c r="J2090" s="2" t="inlineStr">
        <is>
          <t>GPA</t>
        </is>
      </c>
    </row>
    <row r="2091">
      <c r="A2091" s="2" t="n">
        <v>8</v>
      </c>
      <c r="B2091" s="2" t="n">
        <v>1942</v>
      </c>
      <c r="C2091" s="2" t="inlineStr">
        <is>
          <t>ATIVIDADE OP. EMP.</t>
        </is>
      </c>
      <c r="D2091" s="2" t="n">
        <v>85456</v>
      </c>
      <c r="E2091" s="2" t="inlineStr">
        <is>
          <t>GENIVALDO MANOEL</t>
        </is>
      </c>
      <c r="F2091" s="2" t="n">
        <v>1186</v>
      </c>
      <c r="G2091" s="2" t="n">
        <v>93.17</v>
      </c>
      <c r="H2091" s="2" t="n">
        <v>13</v>
      </c>
      <c r="I2091" s="2" t="n">
        <v>20</v>
      </c>
      <c r="J2091" s="2" t="inlineStr">
        <is>
          <t>GPA</t>
        </is>
      </c>
    </row>
    <row r="2092">
      <c r="A2092" s="2" t="n">
        <v>8</v>
      </c>
      <c r="B2092" s="2" t="n">
        <v>409</v>
      </c>
      <c r="C2092" s="2" t="inlineStr">
        <is>
          <t>ATIVIDADE OP. EMP.</t>
        </is>
      </c>
      <c r="D2092" s="2" t="inlineStr">
        <is>
          <t>182403</t>
        </is>
      </c>
      <c r="E2092" s="2" t="inlineStr">
        <is>
          <t>Reginaldo Alves Araujo</t>
        </is>
      </c>
      <c r="F2092" s="2" t="n">
        <v>2378</v>
      </c>
      <c r="G2092" s="2" t="n">
        <v>63.7</v>
      </c>
      <c r="H2092" s="2" t="n">
        <v>37</v>
      </c>
      <c r="I2092" s="2" t="n">
        <v>25</v>
      </c>
      <c r="J2092" s="2" t="inlineStr">
        <is>
          <t>GPA</t>
        </is>
      </c>
    </row>
    <row r="2093">
      <c r="A2093" s="2" t="n">
        <v>8</v>
      </c>
      <c r="B2093" s="2" t="n">
        <v>409</v>
      </c>
      <c r="C2093" s="2" t="inlineStr">
        <is>
          <t>RECEBIMENTO</t>
        </is>
      </c>
      <c r="D2093" s="2" t="inlineStr">
        <is>
          <t>182403</t>
        </is>
      </c>
      <c r="E2093" s="2" t="inlineStr">
        <is>
          <t>Reginaldo Alves Araujo</t>
        </is>
      </c>
      <c r="F2093" s="2" t="n">
        <v>1</v>
      </c>
      <c r="G2093" s="2" t="n">
        <v>0.17</v>
      </c>
      <c r="H2093" s="2" t="n">
        <v>6</v>
      </c>
      <c r="I2093" s="2" t="n">
        <v>25</v>
      </c>
      <c r="J2093" s="2" t="inlineStr">
        <is>
          <t>GPA</t>
        </is>
      </c>
    </row>
    <row r="2094">
      <c r="A2094" s="2" t="n">
        <v>8</v>
      </c>
      <c r="B2094" s="2" t="n">
        <v>409</v>
      </c>
      <c r="C2094" s="2" t="inlineStr">
        <is>
          <t>ATIVIDADE OP. EMP.</t>
        </is>
      </c>
      <c r="D2094" s="2" t="inlineStr">
        <is>
          <t>245370</t>
        </is>
      </c>
      <c r="E2094" s="2" t="inlineStr">
        <is>
          <t>Carlos Alberto Da Luz Teixeira</t>
        </is>
      </c>
      <c r="F2094" s="2" t="n">
        <v>1847</v>
      </c>
      <c r="G2094" s="2" t="n">
        <v>61.46</v>
      </c>
      <c r="H2094" s="2" t="n">
        <v>30</v>
      </c>
      <c r="I2094" s="2" t="n">
        <v>25</v>
      </c>
      <c r="J2094" s="2" t="inlineStr">
        <is>
          <t>GPA</t>
        </is>
      </c>
    </row>
    <row r="2095">
      <c r="A2095" s="2" t="n">
        <v>8</v>
      </c>
      <c r="B2095" s="2" t="n">
        <v>409</v>
      </c>
      <c r="C2095" s="2" t="inlineStr">
        <is>
          <t>CARREGAMENTO</t>
        </is>
      </c>
      <c r="D2095" s="2" t="inlineStr">
        <is>
          <t>250187</t>
        </is>
      </c>
      <c r="E2095" s="2" t="inlineStr">
        <is>
          <t>Marcio Da Silva Rodrigues</t>
        </is>
      </c>
      <c r="F2095" s="2" t="n">
        <v>31</v>
      </c>
      <c r="G2095" s="2" t="n">
        <v>0.38</v>
      </c>
      <c r="H2095" s="2" t="n">
        <v>82</v>
      </c>
      <c r="I2095" s="2" t="n">
        <v>24</v>
      </c>
      <c r="J2095" s="2" t="inlineStr">
        <is>
          <t>GPA</t>
        </is>
      </c>
    </row>
    <row r="2096">
      <c r="A2096" s="2" t="n">
        <v>8</v>
      </c>
      <c r="B2096" s="2" t="n">
        <v>409</v>
      </c>
      <c r="C2096" s="2" t="inlineStr">
        <is>
          <t>RECEBIMENTO</t>
        </is>
      </c>
      <c r="D2096" s="2" t="inlineStr">
        <is>
          <t>250187</t>
        </is>
      </c>
      <c r="E2096" s="2" t="inlineStr">
        <is>
          <t>Marcio Da Silva Rodrigues</t>
        </is>
      </c>
      <c r="F2096" s="2" t="n">
        <v>1249</v>
      </c>
      <c r="G2096" s="2" t="n">
        <v>29.61</v>
      </c>
      <c r="H2096" s="2" t="n">
        <v>42</v>
      </c>
      <c r="I2096" s="2" t="n">
        <v>25</v>
      </c>
      <c r="J2096" s="2" t="inlineStr">
        <is>
          <t>GPA</t>
        </is>
      </c>
    </row>
    <row r="2097">
      <c r="A2097" s="2" t="n">
        <v>8</v>
      </c>
      <c r="B2097" s="2" t="n">
        <v>409</v>
      </c>
      <c r="C2097" s="2" t="inlineStr">
        <is>
          <t>PUXADA RECEB</t>
        </is>
      </c>
      <c r="D2097" s="2" t="inlineStr">
        <is>
          <t>250896</t>
        </is>
      </c>
      <c r="E2097" s="2" t="inlineStr">
        <is>
          <t>Hugo Clementino Nunes</t>
        </is>
      </c>
      <c r="F2097" s="2" t="n">
        <v>5</v>
      </c>
      <c r="G2097" s="2" t="n">
        <v>1.42</v>
      </c>
      <c r="H2097" s="2" t="n">
        <v>4</v>
      </c>
      <c r="I2097" s="2" t="n">
        <v>22</v>
      </c>
      <c r="J2097" s="2" t="inlineStr">
        <is>
          <t>GPA</t>
        </is>
      </c>
    </row>
    <row r="2098">
      <c r="A2098" s="2" t="n">
        <v>8</v>
      </c>
      <c r="B2098" s="2" t="n">
        <v>409</v>
      </c>
      <c r="C2098" s="2" t="inlineStr">
        <is>
          <t>PUXADA RECEB</t>
        </is>
      </c>
      <c r="D2098" s="2" t="inlineStr">
        <is>
          <t>251239</t>
        </is>
      </c>
      <c r="E2098" s="2" t="inlineStr">
        <is>
          <t>Mauricio Rodrigues</t>
        </is>
      </c>
      <c r="F2098" s="2" t="n">
        <v>31</v>
      </c>
      <c r="G2098" s="2" t="n">
        <v>13.25</v>
      </c>
      <c r="H2098" s="2" t="n">
        <v>2</v>
      </c>
      <c r="I2098" s="2" t="n">
        <v>22</v>
      </c>
      <c r="J2098" s="2" t="inlineStr">
        <is>
          <t>GPA</t>
        </is>
      </c>
    </row>
    <row r="2099">
      <c r="A2099" s="2" t="n">
        <v>8</v>
      </c>
      <c r="B2099" s="2" t="n">
        <v>409</v>
      </c>
      <c r="C2099" s="2" t="inlineStr">
        <is>
          <t>RECEBIMENTO</t>
        </is>
      </c>
      <c r="D2099" s="2" t="inlineStr">
        <is>
          <t>251239</t>
        </is>
      </c>
      <c r="E2099" s="2" t="inlineStr">
        <is>
          <t>Mauricio Rodrigues</t>
        </is>
      </c>
      <c r="F2099" s="2" t="n">
        <v>1</v>
      </c>
      <c r="G2099" s="2" t="n">
        <v>1.15</v>
      </c>
      <c r="H2099" s="2" t="n">
        <v>1</v>
      </c>
      <c r="I2099" s="2" t="n">
        <v>25</v>
      </c>
      <c r="J2099" s="2" t="inlineStr">
        <is>
          <t>GPA</t>
        </is>
      </c>
    </row>
    <row r="2100">
      <c r="A2100" s="2" t="n">
        <v>8</v>
      </c>
      <c r="B2100" s="2" t="n">
        <v>409</v>
      </c>
      <c r="C2100" s="2" t="inlineStr">
        <is>
          <t>PUXADA RECEB</t>
        </is>
      </c>
      <c r="D2100" s="2" t="inlineStr">
        <is>
          <t>251240</t>
        </is>
      </c>
      <c r="E2100" s="2" t="inlineStr">
        <is>
          <t>Gildo Antonio Barbosa</t>
        </is>
      </c>
      <c r="F2100" s="2" t="n">
        <v>56</v>
      </c>
      <c r="G2100" s="2" t="n">
        <v>1.9</v>
      </c>
      <c r="H2100" s="2" t="n">
        <v>29</v>
      </c>
      <c r="I2100" s="2" t="n">
        <v>22</v>
      </c>
      <c r="J2100" s="2" t="inlineStr">
        <is>
          <t>GPA</t>
        </is>
      </c>
    </row>
    <row r="2101">
      <c r="A2101" s="2" t="n">
        <v>8</v>
      </c>
      <c r="B2101" s="2" t="n">
        <v>409</v>
      </c>
      <c r="C2101" s="2" t="inlineStr">
        <is>
          <t>RECEBIMENTO</t>
        </is>
      </c>
      <c r="D2101" s="2" t="inlineStr">
        <is>
          <t>251240</t>
        </is>
      </c>
      <c r="E2101" s="2" t="inlineStr">
        <is>
          <t>Gildo Antonio Barbosa</t>
        </is>
      </c>
      <c r="F2101" s="2" t="n">
        <v>2743</v>
      </c>
      <c r="G2101" s="2" t="n">
        <v>36.99</v>
      </c>
      <c r="H2101" s="2" t="n">
        <v>74</v>
      </c>
      <c r="I2101" s="2" t="n">
        <v>25</v>
      </c>
      <c r="J2101" s="2" t="inlineStr">
        <is>
          <t>GPA</t>
        </is>
      </c>
    </row>
    <row r="2102">
      <c r="A2102" s="2" t="n">
        <v>8</v>
      </c>
      <c r="B2102" s="2" t="n">
        <v>409</v>
      </c>
      <c r="C2102" s="2" t="inlineStr">
        <is>
          <t>CARREGAMENTO</t>
        </is>
      </c>
      <c r="D2102" s="2" t="inlineStr">
        <is>
          <t>255199</t>
        </is>
      </c>
      <c r="E2102" s="2" t="inlineStr">
        <is>
          <t>Gilberton Santana De Moura</t>
        </is>
      </c>
      <c r="F2102" s="2" t="n">
        <v>161</v>
      </c>
      <c r="G2102" s="2" t="n">
        <v>4.13</v>
      </c>
      <c r="H2102" s="2" t="n">
        <v>39</v>
      </c>
      <c r="I2102" s="2" t="n">
        <v>24</v>
      </c>
      <c r="J2102" s="2" t="inlineStr">
        <is>
          <t>GPA</t>
        </is>
      </c>
    </row>
    <row r="2103">
      <c r="A2103" s="2" t="n">
        <v>8</v>
      </c>
      <c r="B2103" s="2" t="n">
        <v>409</v>
      </c>
      <c r="C2103" s="2" t="inlineStr">
        <is>
          <t>ATIVIDADE OP. EMP.</t>
        </is>
      </c>
      <c r="D2103" s="2" t="inlineStr">
        <is>
          <t>264318</t>
        </is>
      </c>
      <c r="E2103" s="2" t="inlineStr">
        <is>
          <t>Flavio Soares Da Silva</t>
        </is>
      </c>
      <c r="F2103" s="2" t="n">
        <v>1467</v>
      </c>
      <c r="G2103" s="2" t="n">
        <v>34.83</v>
      </c>
      <c r="H2103" s="2" t="n">
        <v>42</v>
      </c>
      <c r="I2103" s="2" t="n">
        <v>25</v>
      </c>
      <c r="J2103" s="2" t="inlineStr">
        <is>
          <t>GPA</t>
        </is>
      </c>
    </row>
    <row r="2104">
      <c r="A2104" s="2" t="n">
        <v>8</v>
      </c>
      <c r="B2104" s="2" t="n">
        <v>409</v>
      </c>
      <c r="C2104" s="2" t="inlineStr">
        <is>
          <t>SEPARACAO</t>
        </is>
      </c>
      <c r="D2104" s="2" t="inlineStr">
        <is>
          <t>264318</t>
        </is>
      </c>
      <c r="E2104" s="2" t="inlineStr">
        <is>
          <t>Flavio Soares Da Silva</t>
        </is>
      </c>
      <c r="F2104" s="2" t="n">
        <v>501</v>
      </c>
      <c r="G2104" s="2" t="n">
        <v>6.05</v>
      </c>
      <c r="H2104" s="2" t="n">
        <v>83</v>
      </c>
      <c r="I2104" s="2" t="n">
        <v>105</v>
      </c>
      <c r="J2104" s="2" t="inlineStr">
        <is>
          <t>GPA</t>
        </is>
      </c>
    </row>
    <row r="2105">
      <c r="A2105" s="2" t="n">
        <v>8</v>
      </c>
      <c r="B2105" s="2" t="n">
        <v>409</v>
      </c>
      <c r="C2105" s="2" t="inlineStr">
        <is>
          <t>ATIVIDADE OP. EMP.</t>
        </is>
      </c>
      <c r="D2105" s="2" t="inlineStr">
        <is>
          <t>264446</t>
        </is>
      </c>
      <c r="E2105" s="2" t="inlineStr">
        <is>
          <t>HUMBERTO DE ANDRADE SILVA</t>
        </is>
      </c>
      <c r="F2105" s="2" t="n">
        <v>680</v>
      </c>
      <c r="G2105" s="2" t="n">
        <v>22.44</v>
      </c>
      <c r="H2105" s="2" t="n">
        <v>30</v>
      </c>
      <c r="I2105" s="2" t="n">
        <v>25</v>
      </c>
      <c r="J2105" s="2" t="inlineStr">
        <is>
          <t>GPA</t>
        </is>
      </c>
    </row>
    <row r="2106">
      <c r="A2106" s="2" t="n">
        <v>8</v>
      </c>
      <c r="B2106" s="2" t="n">
        <v>409</v>
      </c>
      <c r="C2106" s="2" t="inlineStr">
        <is>
          <t>ATIVIDADE OP. EMP.</t>
        </is>
      </c>
      <c r="D2106" s="2" t="inlineStr">
        <is>
          <t>265139</t>
        </is>
      </c>
      <c r="E2106" s="2" t="inlineStr">
        <is>
          <t>Ronieles Junior Vasconcelos</t>
        </is>
      </c>
      <c r="F2106" s="2" t="n">
        <v>1420</v>
      </c>
      <c r="G2106" s="2" t="n">
        <v>36.53</v>
      </c>
      <c r="H2106" s="2" t="n">
        <v>39</v>
      </c>
      <c r="I2106" s="2" t="n">
        <v>25</v>
      </c>
      <c r="J2106" s="2" t="inlineStr">
        <is>
          <t>GPA</t>
        </is>
      </c>
    </row>
    <row r="2107">
      <c r="A2107" s="2" t="n">
        <v>8</v>
      </c>
      <c r="B2107" s="2" t="n">
        <v>409</v>
      </c>
      <c r="C2107" s="2" t="inlineStr">
        <is>
          <t>ATIVIDADE OP. EMP.</t>
        </is>
      </c>
      <c r="D2107" s="2" t="inlineStr">
        <is>
          <t>273174</t>
        </is>
      </c>
      <c r="E2107" s="2" t="inlineStr">
        <is>
          <t>Josean Ferreira De Souza</t>
        </is>
      </c>
      <c r="F2107" s="2" t="n">
        <v>2875</v>
      </c>
      <c r="G2107" s="2" t="n">
        <v>50.85</v>
      </c>
      <c r="H2107" s="2" t="n">
        <v>57</v>
      </c>
      <c r="I2107" s="2" t="n">
        <v>25</v>
      </c>
      <c r="J2107" s="2" t="inlineStr">
        <is>
          <t>GPA</t>
        </is>
      </c>
    </row>
    <row r="2108">
      <c r="A2108" s="2" t="n">
        <v>8</v>
      </c>
      <c r="B2108" s="2" t="n">
        <v>409</v>
      </c>
      <c r="C2108" s="2" t="inlineStr">
        <is>
          <t>CARREGAMENTO</t>
        </is>
      </c>
      <c r="D2108" s="2" t="inlineStr">
        <is>
          <t>284457</t>
        </is>
      </c>
      <c r="E2108" s="2" t="inlineStr">
        <is>
          <t>Valdeci Da Conceicao Araujo</t>
        </is>
      </c>
      <c r="F2108" s="2" t="n">
        <v>3</v>
      </c>
      <c r="G2108" s="2" t="n">
        <v>0.19</v>
      </c>
      <c r="H2108" s="2" t="n">
        <v>16</v>
      </c>
      <c r="I2108" s="2" t="n">
        <v>24</v>
      </c>
      <c r="J2108" s="2" t="inlineStr">
        <is>
          <t>GPA</t>
        </is>
      </c>
    </row>
    <row r="2109">
      <c r="A2109" s="2" t="n">
        <v>8</v>
      </c>
      <c r="B2109" s="2" t="n">
        <v>409</v>
      </c>
      <c r="C2109" s="2" t="inlineStr">
        <is>
          <t>ATIVIDADE OP. EMP.</t>
        </is>
      </c>
      <c r="D2109" s="2" t="inlineStr">
        <is>
          <t>295290</t>
        </is>
      </c>
      <c r="E2109" s="2" t="inlineStr">
        <is>
          <t>Onofre Rodrigues De Souza</t>
        </is>
      </c>
      <c r="F2109" s="2" t="n">
        <v>1813</v>
      </c>
      <c r="G2109" s="2" t="n">
        <v>54.28</v>
      </c>
      <c r="H2109" s="2" t="n">
        <v>33</v>
      </c>
      <c r="I2109" s="2" t="n">
        <v>25</v>
      </c>
      <c r="J2109" s="2" t="inlineStr">
        <is>
          <t>GPA</t>
        </is>
      </c>
    </row>
    <row r="2110">
      <c r="A2110" s="2" t="n">
        <v>8</v>
      </c>
      <c r="B2110" s="2" t="n">
        <v>409</v>
      </c>
      <c r="C2110" s="2" t="inlineStr">
        <is>
          <t>ATIVIDADE OP. EMP.</t>
        </is>
      </c>
      <c r="D2110" s="2" t="inlineStr">
        <is>
          <t>303012</t>
        </is>
      </c>
      <c r="E2110" s="2" t="inlineStr">
        <is>
          <t>Leandro Batista De Oliveira</t>
        </is>
      </c>
      <c r="F2110" s="2" t="n">
        <v>1360</v>
      </c>
      <c r="G2110" s="2" t="n">
        <v>61.94</v>
      </c>
      <c r="H2110" s="2" t="n">
        <v>22</v>
      </c>
      <c r="I2110" s="2" t="n">
        <v>25</v>
      </c>
      <c r="J2110" s="2" t="inlineStr">
        <is>
          <t>GPA</t>
        </is>
      </c>
    </row>
    <row r="2111">
      <c r="A2111" s="2" t="n">
        <v>8</v>
      </c>
      <c r="B2111" s="2" t="n">
        <v>409</v>
      </c>
      <c r="C2111" s="2" t="inlineStr">
        <is>
          <t>ATIVIDADE OP. EMP.</t>
        </is>
      </c>
      <c r="D2111" s="2" t="inlineStr">
        <is>
          <t>303225</t>
        </is>
      </c>
      <c r="E2111" s="2" t="inlineStr">
        <is>
          <t>Marco Aurelio Barboza Mariano</t>
        </is>
      </c>
      <c r="F2111" s="2" t="n">
        <v>2500</v>
      </c>
      <c r="G2111" s="2" t="n">
        <v>57.02</v>
      </c>
      <c r="H2111" s="2" t="n">
        <v>44</v>
      </c>
      <c r="I2111" s="2" t="n">
        <v>25</v>
      </c>
      <c r="J2111" s="2" t="inlineStr">
        <is>
          <t>GPA</t>
        </is>
      </c>
    </row>
    <row r="2112">
      <c r="A2112" s="2" t="n">
        <v>8</v>
      </c>
      <c r="B2112" s="2" t="n">
        <v>409</v>
      </c>
      <c r="C2112" s="2" t="inlineStr">
        <is>
          <t>PUXADA RECEB</t>
        </is>
      </c>
      <c r="D2112" s="2" t="inlineStr">
        <is>
          <t>303558</t>
        </is>
      </c>
      <c r="E2112" s="2" t="inlineStr">
        <is>
          <t>Flavio Jeane Pinto Concei?O</t>
        </is>
      </c>
      <c r="F2112" s="2" t="n">
        <v>9</v>
      </c>
      <c r="G2112" s="2" t="n">
        <v>0.38</v>
      </c>
      <c r="H2112" s="2" t="n">
        <v>24</v>
      </c>
      <c r="I2112" s="2" t="n">
        <v>22</v>
      </c>
      <c r="J2112" s="2" t="inlineStr">
        <is>
          <t>GPA</t>
        </is>
      </c>
    </row>
    <row r="2113">
      <c r="A2113" s="2" t="n">
        <v>8</v>
      </c>
      <c r="B2113" s="2" t="n">
        <v>409</v>
      </c>
      <c r="C2113" s="2" t="inlineStr">
        <is>
          <t>RECEBIMENTO</t>
        </is>
      </c>
      <c r="D2113" s="2" t="inlineStr">
        <is>
          <t>303558</t>
        </is>
      </c>
      <c r="E2113" s="2" t="inlineStr">
        <is>
          <t>Flavio Jeane Pinto Concei?O</t>
        </is>
      </c>
      <c r="F2113" s="2" t="n">
        <v>91</v>
      </c>
      <c r="G2113" s="2" t="n">
        <v>1.53</v>
      </c>
      <c r="H2113" s="2" t="n">
        <v>59</v>
      </c>
      <c r="I2113" s="2" t="n">
        <v>25</v>
      </c>
      <c r="J2113" s="2" t="inlineStr">
        <is>
          <t>GPA</t>
        </is>
      </c>
    </row>
    <row r="2114">
      <c r="A2114" s="2" t="n">
        <v>8</v>
      </c>
      <c r="B2114" s="2" t="n">
        <v>409</v>
      </c>
      <c r="C2114" s="2" t="inlineStr">
        <is>
          <t>CARREGAMENTO</t>
        </is>
      </c>
      <c r="D2114" s="2" t="inlineStr">
        <is>
          <t>303645</t>
        </is>
      </c>
      <c r="E2114" s="2" t="inlineStr">
        <is>
          <t>Francisco De Jesus Mineiro</t>
        </is>
      </c>
      <c r="F2114" s="2" t="n">
        <v>188</v>
      </c>
      <c r="G2114" s="2" t="n">
        <v>9.66</v>
      </c>
      <c r="H2114" s="2" t="n">
        <v>19</v>
      </c>
      <c r="I2114" s="2" t="n">
        <v>24</v>
      </c>
      <c r="J2114" s="2" t="inlineStr">
        <is>
          <t>GPA</t>
        </is>
      </c>
    </row>
    <row r="2115">
      <c r="A2115" s="2" t="n">
        <v>8</v>
      </c>
      <c r="B2115" s="2" t="n">
        <v>409</v>
      </c>
      <c r="C2115" s="2" t="inlineStr">
        <is>
          <t>PUXADA RECEB</t>
        </is>
      </c>
      <c r="D2115" s="2" t="inlineStr">
        <is>
          <t>305125</t>
        </is>
      </c>
      <c r="E2115" s="2" t="inlineStr">
        <is>
          <t>Jorge Vaz de Souza</t>
        </is>
      </c>
      <c r="F2115" s="2" t="n">
        <v>410</v>
      </c>
      <c r="G2115" s="2" t="n">
        <v>13.21</v>
      </c>
      <c r="H2115" s="2" t="n">
        <v>31</v>
      </c>
      <c r="I2115" s="2" t="n">
        <v>22</v>
      </c>
      <c r="J2115" s="2" t="inlineStr">
        <is>
          <t>GPA</t>
        </is>
      </c>
    </row>
    <row r="2116">
      <c r="A2116" s="2" t="n">
        <v>8</v>
      </c>
      <c r="B2116" s="2" t="n">
        <v>409</v>
      </c>
      <c r="C2116" s="2" t="inlineStr">
        <is>
          <t>RECEBIMENTO</t>
        </is>
      </c>
      <c r="D2116" s="2" t="inlineStr">
        <is>
          <t>305125</t>
        </is>
      </c>
      <c r="E2116" s="2" t="inlineStr">
        <is>
          <t>Jorge Vaz de Souza</t>
        </is>
      </c>
      <c r="F2116" s="2" t="n">
        <v>2705</v>
      </c>
      <c r="G2116" s="2" t="n">
        <v>41.47</v>
      </c>
      <c r="H2116" s="2" t="n">
        <v>65</v>
      </c>
      <c r="I2116" s="2" t="n">
        <v>25</v>
      </c>
      <c r="J2116" s="2" t="inlineStr">
        <is>
          <t>GPA</t>
        </is>
      </c>
    </row>
    <row r="2117">
      <c r="A2117" s="2" t="n">
        <v>8</v>
      </c>
      <c r="B2117" s="2" t="n">
        <v>409</v>
      </c>
      <c r="C2117" s="2" t="inlineStr">
        <is>
          <t>PUXADA RECEB</t>
        </is>
      </c>
      <c r="D2117" s="2" t="inlineStr">
        <is>
          <t>305144</t>
        </is>
      </c>
      <c r="E2117" s="2" t="inlineStr">
        <is>
          <t>Charles  Fernandes Basto</t>
        </is>
      </c>
      <c r="F2117" s="2" t="n">
        <v>549</v>
      </c>
      <c r="G2117" s="2" t="n">
        <v>8.69</v>
      </c>
      <c r="H2117" s="2" t="n">
        <v>63</v>
      </c>
      <c r="I2117" s="2" t="n">
        <v>22</v>
      </c>
      <c r="J2117" s="2" t="inlineStr">
        <is>
          <t>GPA</t>
        </is>
      </c>
    </row>
    <row r="2118">
      <c r="A2118" s="2" t="n">
        <v>8</v>
      </c>
      <c r="B2118" s="2" t="n">
        <v>409</v>
      </c>
      <c r="C2118" s="2" t="inlineStr">
        <is>
          <t>RECEBIMENTO</t>
        </is>
      </c>
      <c r="D2118" s="2" t="inlineStr">
        <is>
          <t>305144</t>
        </is>
      </c>
      <c r="E2118" s="2" t="inlineStr">
        <is>
          <t>Charles  Fernandes Basto</t>
        </is>
      </c>
      <c r="F2118" s="2" t="n">
        <v>1658</v>
      </c>
      <c r="G2118" s="2" t="n">
        <v>22.6</v>
      </c>
      <c r="H2118" s="2" t="n">
        <v>73</v>
      </c>
      <c r="I2118" s="2" t="n">
        <v>25</v>
      </c>
      <c r="J2118" s="2" t="inlineStr">
        <is>
          <t>GPA</t>
        </is>
      </c>
    </row>
    <row r="2119">
      <c r="A2119" s="2" t="n">
        <v>8</v>
      </c>
      <c r="B2119" s="2" t="n">
        <v>409</v>
      </c>
      <c r="C2119" s="2" t="inlineStr">
        <is>
          <t>PUXADA RECEB</t>
        </is>
      </c>
      <c r="D2119" s="2" t="inlineStr">
        <is>
          <t>306147</t>
        </is>
      </c>
      <c r="E2119" s="2" t="inlineStr">
        <is>
          <t>Sebastiao Ramos De Souza Filho</t>
        </is>
      </c>
      <c r="F2119" s="2" t="n">
        <v>89</v>
      </c>
      <c r="G2119" s="2" t="n">
        <v>4.03</v>
      </c>
      <c r="H2119" s="2" t="n">
        <v>22</v>
      </c>
      <c r="I2119" s="2" t="n">
        <v>22</v>
      </c>
      <c r="J2119" s="2" t="inlineStr">
        <is>
          <t>GPA</t>
        </is>
      </c>
    </row>
    <row r="2120">
      <c r="A2120" s="2" t="n">
        <v>8</v>
      </c>
      <c r="B2120" s="2" t="n">
        <v>409</v>
      </c>
      <c r="C2120" s="2" t="inlineStr">
        <is>
          <t>RECEBIMENTO</t>
        </is>
      </c>
      <c r="D2120" s="2" t="inlineStr">
        <is>
          <t>306147</t>
        </is>
      </c>
      <c r="E2120" s="2" t="inlineStr">
        <is>
          <t>Sebastiao Ramos De Souza Filho</t>
        </is>
      </c>
      <c r="F2120" s="2" t="n">
        <v>2599</v>
      </c>
      <c r="G2120" s="2" t="n">
        <v>47.53</v>
      </c>
      <c r="H2120" s="2" t="n">
        <v>55</v>
      </c>
      <c r="I2120" s="2" t="n">
        <v>25</v>
      </c>
      <c r="J2120" s="2" t="inlineStr">
        <is>
          <t>GPA</t>
        </is>
      </c>
    </row>
    <row r="2121">
      <c r="A2121" s="2" t="n">
        <v>8</v>
      </c>
      <c r="B2121" s="2" t="n">
        <v>409</v>
      </c>
      <c r="C2121" s="2" t="inlineStr">
        <is>
          <t>CARREGAMENTO</t>
        </is>
      </c>
      <c r="D2121" s="2" t="inlineStr">
        <is>
          <t>311205</t>
        </is>
      </c>
      <c r="E2121" s="2" t="inlineStr">
        <is>
          <t>Maicon da Silva Valentim</t>
        </is>
      </c>
      <c r="F2121" s="2" t="n">
        <v>2</v>
      </c>
      <c r="G2121" s="2" t="n">
        <v>6.75</v>
      </c>
      <c r="H2121" s="2" t="n">
        <v>0</v>
      </c>
      <c r="I2121" s="2" t="n">
        <v>24</v>
      </c>
      <c r="J2121" s="2" t="inlineStr">
        <is>
          <t>GPA</t>
        </is>
      </c>
    </row>
    <row r="2122">
      <c r="A2122" s="2" t="n">
        <v>8</v>
      </c>
      <c r="B2122" s="2" t="n">
        <v>409</v>
      </c>
      <c r="C2122" s="2" t="inlineStr">
        <is>
          <t>CARREGAMENTO</t>
        </is>
      </c>
      <c r="D2122" s="2" t="inlineStr">
        <is>
          <t>321527</t>
        </is>
      </c>
      <c r="E2122" s="2" t="inlineStr">
        <is>
          <t>WEYDSON S. SANTANA DO NASCIMENTO</t>
        </is>
      </c>
      <c r="F2122" s="2" t="n">
        <v>547</v>
      </c>
      <c r="G2122" s="2" t="n">
        <v>16.83</v>
      </c>
      <c r="H2122" s="2" t="n">
        <v>33</v>
      </c>
      <c r="I2122" s="2" t="n">
        <v>24</v>
      </c>
      <c r="J2122" s="2" t="inlineStr">
        <is>
          <t>GPA</t>
        </is>
      </c>
    </row>
    <row r="2123">
      <c r="A2123" s="2" t="n">
        <v>8</v>
      </c>
      <c r="B2123" s="2" t="n">
        <v>409</v>
      </c>
      <c r="C2123" s="2" t="inlineStr">
        <is>
          <t>SEPARACAO</t>
        </is>
      </c>
      <c r="D2123" s="2" t="inlineStr">
        <is>
          <t>321527</t>
        </is>
      </c>
      <c r="E2123" s="2" t="inlineStr">
        <is>
          <t>WEYDSON S. SANTANA DO NASCIMENTO</t>
        </is>
      </c>
      <c r="F2123" s="2" t="n">
        <v>577</v>
      </c>
      <c r="G2123" s="2" t="n">
        <v>0.93</v>
      </c>
      <c r="H2123" s="2" t="n">
        <v>620</v>
      </c>
      <c r="I2123" s="2" t="n">
        <v>105</v>
      </c>
      <c r="J2123" s="2" t="inlineStr">
        <is>
          <t>GPA</t>
        </is>
      </c>
    </row>
    <row r="2124">
      <c r="A2124" s="2" t="n">
        <v>8</v>
      </c>
      <c r="B2124" s="2" t="n">
        <v>409</v>
      </c>
      <c r="C2124" s="2" t="inlineStr">
        <is>
          <t>ATIVIDADE OP. EMP.</t>
        </is>
      </c>
      <c r="D2124" s="2" t="inlineStr">
        <is>
          <t>335434</t>
        </is>
      </c>
      <c r="E2124" s="2" t="inlineStr">
        <is>
          <t>Gilvan Da Conceicao Nascimento</t>
        </is>
      </c>
      <c r="F2124" s="2" t="n">
        <v>2773</v>
      </c>
      <c r="G2124" s="2" t="n">
        <v>52.45</v>
      </c>
      <c r="H2124" s="2" t="n">
        <v>53</v>
      </c>
      <c r="I2124" s="2" t="n">
        <v>25</v>
      </c>
      <c r="J2124" s="2" t="inlineStr">
        <is>
          <t>GPA</t>
        </is>
      </c>
    </row>
    <row r="2125">
      <c r="A2125" s="2" t="n">
        <v>8</v>
      </c>
      <c r="B2125" s="2" t="n">
        <v>409</v>
      </c>
      <c r="C2125" s="2" t="inlineStr">
        <is>
          <t>PUXADA RECEB</t>
        </is>
      </c>
      <c r="D2125" s="2" t="inlineStr">
        <is>
          <t>337748</t>
        </is>
      </c>
      <c r="E2125" s="2" t="inlineStr">
        <is>
          <t>Cristiane Faria Teodoro</t>
        </is>
      </c>
      <c r="F2125" s="2" t="n">
        <v>39</v>
      </c>
      <c r="G2125" s="2" t="n">
        <v>1.39</v>
      </c>
      <c r="H2125" s="2" t="n">
        <v>28</v>
      </c>
      <c r="I2125" s="2" t="n">
        <v>22</v>
      </c>
      <c r="J2125" s="2" t="inlineStr">
        <is>
          <t>GPA</t>
        </is>
      </c>
    </row>
    <row r="2126">
      <c r="A2126" s="2" t="n">
        <v>8</v>
      </c>
      <c r="B2126" s="2" t="n">
        <v>409</v>
      </c>
      <c r="C2126" s="2" t="inlineStr">
        <is>
          <t>RECEBIMENTO</t>
        </is>
      </c>
      <c r="D2126" s="2" t="inlineStr">
        <is>
          <t>337748</t>
        </is>
      </c>
      <c r="E2126" s="2" t="inlineStr">
        <is>
          <t>Cristiane Faria Teodoro</t>
        </is>
      </c>
      <c r="F2126" s="2" t="n">
        <v>2501</v>
      </c>
      <c r="G2126" s="2" t="n">
        <v>50.87</v>
      </c>
      <c r="H2126" s="2" t="n">
        <v>49</v>
      </c>
      <c r="I2126" s="2" t="n">
        <v>25</v>
      </c>
      <c r="J2126" s="2" t="inlineStr">
        <is>
          <t>GPA</t>
        </is>
      </c>
    </row>
    <row r="2127">
      <c r="A2127" s="2" t="n">
        <v>8</v>
      </c>
      <c r="B2127" s="2" t="n">
        <v>409</v>
      </c>
      <c r="C2127" s="2" t="inlineStr">
        <is>
          <t>ATIVIDADE OP. EMP.</t>
        </is>
      </c>
      <c r="D2127" s="2" t="inlineStr">
        <is>
          <t>343076</t>
        </is>
      </c>
      <c r="E2127" s="2" t="inlineStr">
        <is>
          <t>Tatiana Candido</t>
        </is>
      </c>
      <c r="F2127" s="2" t="n">
        <v>1755</v>
      </c>
      <c r="G2127" s="2" t="n">
        <v>56.65</v>
      </c>
      <c r="H2127" s="2" t="n">
        <v>31</v>
      </c>
      <c r="I2127" s="2" t="n">
        <v>25</v>
      </c>
      <c r="J2127" s="2" t="inlineStr">
        <is>
          <t>GPA</t>
        </is>
      </c>
    </row>
    <row r="2128">
      <c r="A2128" s="2" t="n">
        <v>8</v>
      </c>
      <c r="B2128" s="2" t="n">
        <v>409</v>
      </c>
      <c r="C2128" s="2" t="inlineStr">
        <is>
          <t>CARREGAMENTO</t>
        </is>
      </c>
      <c r="D2128" s="2" t="inlineStr">
        <is>
          <t>3753786</t>
        </is>
      </c>
      <c r="E2128" s="2" t="inlineStr">
        <is>
          <t>Marcelo Da Silva Adriano Junior</t>
        </is>
      </c>
      <c r="F2128" s="2" t="n">
        <v>53</v>
      </c>
      <c r="G2128" s="2" t="n">
        <v>1.44</v>
      </c>
      <c r="H2128" s="2" t="n">
        <v>37</v>
      </c>
      <c r="I2128" s="2" t="n">
        <v>24</v>
      </c>
      <c r="J2128" s="2" t="inlineStr">
        <is>
          <t>GPA</t>
        </is>
      </c>
    </row>
    <row r="2129">
      <c r="A2129" s="2" t="n">
        <v>8</v>
      </c>
      <c r="B2129" s="2" t="n">
        <v>409</v>
      </c>
      <c r="C2129" s="2" t="inlineStr">
        <is>
          <t>PUXADA RECEB</t>
        </is>
      </c>
      <c r="D2129" s="2" t="inlineStr">
        <is>
          <t>3753786</t>
        </is>
      </c>
      <c r="E2129" s="2" t="inlineStr">
        <is>
          <t>Marcelo Da Silva Adriano Junior</t>
        </is>
      </c>
      <c r="F2129" s="2" t="n">
        <v>135</v>
      </c>
      <c r="G2129" s="2" t="n">
        <v>14.66</v>
      </c>
      <c r="H2129" s="2" t="n">
        <v>9</v>
      </c>
      <c r="I2129" s="2" t="n">
        <v>22</v>
      </c>
      <c r="J2129" s="2" t="inlineStr">
        <is>
          <t>GPA</t>
        </is>
      </c>
    </row>
    <row r="2130">
      <c r="A2130" s="2" t="n">
        <v>8</v>
      </c>
      <c r="B2130" s="2" t="n">
        <v>409</v>
      </c>
      <c r="C2130" s="2" t="inlineStr">
        <is>
          <t>RECEBIMENTO</t>
        </is>
      </c>
      <c r="D2130" s="2" t="inlineStr">
        <is>
          <t>3753786</t>
        </is>
      </c>
      <c r="E2130" s="2" t="inlineStr">
        <is>
          <t>Marcelo Da Silva Adriano Junior</t>
        </is>
      </c>
      <c r="F2130" s="2" t="n">
        <v>1160</v>
      </c>
      <c r="G2130" s="2" t="n">
        <v>55.59</v>
      </c>
      <c r="H2130" s="2" t="n">
        <v>21</v>
      </c>
      <c r="I2130" s="2" t="n">
        <v>25</v>
      </c>
      <c r="J2130" s="2" t="inlineStr">
        <is>
          <t>GPA</t>
        </is>
      </c>
    </row>
    <row r="2131">
      <c r="A2131" s="2" t="n">
        <v>8</v>
      </c>
      <c r="B2131" s="2" t="n">
        <v>409</v>
      </c>
      <c r="C2131" s="2" t="inlineStr">
        <is>
          <t>SEPARACAO</t>
        </is>
      </c>
      <c r="D2131" s="2" t="inlineStr">
        <is>
          <t>3753786</t>
        </is>
      </c>
      <c r="E2131" s="2" t="inlineStr">
        <is>
          <t>Marcelo Da Silva Adriano Junior</t>
        </is>
      </c>
      <c r="F2131" s="2" t="n">
        <v>467</v>
      </c>
      <c r="G2131" s="2" t="n">
        <v>3.38</v>
      </c>
      <c r="H2131" s="2" t="n">
        <v>138</v>
      </c>
      <c r="I2131" s="2" t="n">
        <v>105</v>
      </c>
      <c r="J2131" s="2" t="inlineStr">
        <is>
          <t>GPA</t>
        </is>
      </c>
    </row>
    <row r="2132">
      <c r="A2132" s="2" t="n">
        <v>8</v>
      </c>
      <c r="B2132" s="2" t="n">
        <v>409</v>
      </c>
      <c r="C2132" s="2" t="inlineStr">
        <is>
          <t>ATIVIDADE OP. EMP.</t>
        </is>
      </c>
      <c r="D2132" s="2" t="inlineStr">
        <is>
          <t>3758249</t>
        </is>
      </c>
      <c r="E2132" s="2" t="inlineStr">
        <is>
          <t>Carlos Alexandre Motta</t>
        </is>
      </c>
      <c r="F2132" s="2" t="n">
        <v>1519</v>
      </c>
      <c r="G2132" s="2" t="n">
        <v>53.53</v>
      </c>
      <c r="H2132" s="2" t="n">
        <v>28</v>
      </c>
      <c r="I2132" s="2" t="n">
        <v>25</v>
      </c>
      <c r="J2132" s="2" t="inlineStr">
        <is>
          <t>GPA</t>
        </is>
      </c>
    </row>
    <row r="2133">
      <c r="A2133" s="2" t="n">
        <v>8</v>
      </c>
      <c r="B2133" s="2" t="n">
        <v>409</v>
      </c>
      <c r="C2133" s="2" t="inlineStr">
        <is>
          <t>CARREGAMENTO</t>
        </is>
      </c>
      <c r="D2133" s="2" t="inlineStr">
        <is>
          <t>379491</t>
        </is>
      </c>
      <c r="E2133" s="2" t="inlineStr">
        <is>
          <t>Esdras da Silva Siqueira</t>
        </is>
      </c>
      <c r="F2133" s="2" t="n">
        <v>1</v>
      </c>
      <c r="G2133" s="2" t="n">
        <v>0</v>
      </c>
      <c r="H2133" s="2" t="n">
        <v>0</v>
      </c>
      <c r="I2133" s="2" t="n">
        <v>24</v>
      </c>
      <c r="J2133" s="2" t="inlineStr">
        <is>
          <t>GPA</t>
        </is>
      </c>
    </row>
    <row r="2134">
      <c r="A2134" s="2" t="n">
        <v>8</v>
      </c>
      <c r="B2134" s="2" t="n">
        <v>409</v>
      </c>
      <c r="C2134" s="2" t="inlineStr">
        <is>
          <t>RECEBIMENTO</t>
        </is>
      </c>
      <c r="D2134" s="2" t="inlineStr">
        <is>
          <t>379547</t>
        </is>
      </c>
      <c r="E2134" s="2" t="inlineStr">
        <is>
          <t>Claudia Cristina dos Santos Silva Dias</t>
        </is>
      </c>
      <c r="F2134" s="2" t="n">
        <v>1027</v>
      </c>
      <c r="G2134" s="2" t="n">
        <v>26.87</v>
      </c>
      <c r="H2134" s="2" t="n">
        <v>38</v>
      </c>
      <c r="I2134" s="2" t="n">
        <v>25</v>
      </c>
      <c r="J2134" s="2" t="inlineStr">
        <is>
          <t>GPA</t>
        </is>
      </c>
    </row>
    <row r="2135">
      <c r="A2135" s="2" t="n">
        <v>8</v>
      </c>
      <c r="B2135" s="2" t="n">
        <v>409</v>
      </c>
      <c r="C2135" s="2" t="inlineStr">
        <is>
          <t>CARREGAMENTO</t>
        </is>
      </c>
      <c r="D2135" s="2" t="inlineStr">
        <is>
          <t>3796914</t>
        </is>
      </c>
      <c r="E2135" s="2" t="inlineStr">
        <is>
          <t>Gilson De Oliveira Mota</t>
        </is>
      </c>
      <c r="F2135" s="2" t="n">
        <v>56</v>
      </c>
      <c r="G2135" s="2" t="n">
        <v>1.29</v>
      </c>
      <c r="H2135" s="2" t="n">
        <v>43</v>
      </c>
      <c r="I2135" s="2" t="n">
        <v>24</v>
      </c>
      <c r="J2135" s="2" t="inlineStr">
        <is>
          <t>GPA</t>
        </is>
      </c>
    </row>
    <row r="2136">
      <c r="A2136" s="2" t="n">
        <v>8</v>
      </c>
      <c r="B2136" s="2" t="n">
        <v>409</v>
      </c>
      <c r="C2136" s="2" t="inlineStr">
        <is>
          <t>PUXADA RECEB</t>
        </is>
      </c>
      <c r="D2136" s="2" t="inlineStr">
        <is>
          <t>3796914</t>
        </is>
      </c>
      <c r="E2136" s="2" t="inlineStr">
        <is>
          <t>Gilson De Oliveira Mota</t>
        </is>
      </c>
      <c r="F2136" s="2" t="n">
        <v>162</v>
      </c>
      <c r="G2136" s="2" t="n">
        <v>6.83</v>
      </c>
      <c r="H2136" s="2" t="n">
        <v>24</v>
      </c>
      <c r="I2136" s="2" t="n">
        <v>22</v>
      </c>
      <c r="J2136" s="2" t="inlineStr">
        <is>
          <t>GPA</t>
        </is>
      </c>
    </row>
    <row r="2137">
      <c r="A2137" s="2" t="n">
        <v>8</v>
      </c>
      <c r="B2137" s="2" t="n">
        <v>409</v>
      </c>
      <c r="C2137" s="2" t="inlineStr">
        <is>
          <t>RECEBIMENTO</t>
        </is>
      </c>
      <c r="D2137" s="2" t="inlineStr">
        <is>
          <t>3796914</t>
        </is>
      </c>
      <c r="E2137" s="2" t="inlineStr">
        <is>
          <t>Gilson De Oliveira Mota</t>
        </is>
      </c>
      <c r="F2137" s="2" t="n">
        <v>279</v>
      </c>
      <c r="G2137" s="2" t="n">
        <v>14.61</v>
      </c>
      <c r="H2137" s="2" t="n">
        <v>19</v>
      </c>
      <c r="I2137" s="2" t="n">
        <v>25</v>
      </c>
      <c r="J2137" s="2" t="inlineStr">
        <is>
          <t>GPA</t>
        </is>
      </c>
    </row>
    <row r="2138">
      <c r="A2138" s="2" t="n">
        <v>8</v>
      </c>
      <c r="B2138" s="2" t="n">
        <v>409</v>
      </c>
      <c r="C2138" s="2" t="inlineStr">
        <is>
          <t>SEPARACAO</t>
        </is>
      </c>
      <c r="D2138" s="2" t="inlineStr">
        <is>
          <t>3796914</t>
        </is>
      </c>
      <c r="E2138" s="2" t="inlineStr">
        <is>
          <t>Gilson De Oliveira Mota</t>
        </is>
      </c>
      <c r="F2138" s="2" t="n">
        <v>2185</v>
      </c>
      <c r="G2138" s="2" t="n">
        <v>19.01</v>
      </c>
      <c r="H2138" s="2" t="n">
        <v>115</v>
      </c>
      <c r="I2138" s="2" t="n">
        <v>105</v>
      </c>
      <c r="J2138" s="2" t="inlineStr">
        <is>
          <t>GPA</t>
        </is>
      </c>
    </row>
    <row r="2139">
      <c r="A2139" s="2" t="n">
        <v>8</v>
      </c>
      <c r="B2139" s="2" t="n">
        <v>409</v>
      </c>
      <c r="C2139" s="2" t="inlineStr">
        <is>
          <t>CARREGAMENTO</t>
        </is>
      </c>
      <c r="D2139" s="2" t="inlineStr">
        <is>
          <t>3809072</t>
        </is>
      </c>
      <c r="E2139" s="2" t="inlineStr">
        <is>
          <t>Eduardo Vinicius Batista</t>
        </is>
      </c>
      <c r="F2139" s="2" t="n">
        <v>724</v>
      </c>
      <c r="G2139" s="2" t="n">
        <v>18.95</v>
      </c>
      <c r="H2139" s="2" t="n">
        <v>38</v>
      </c>
      <c r="I2139" s="2" t="n">
        <v>24</v>
      </c>
      <c r="J2139" s="2" t="inlineStr">
        <is>
          <t>GPA</t>
        </is>
      </c>
    </row>
    <row r="2140">
      <c r="A2140" s="2" t="n">
        <v>8</v>
      </c>
      <c r="B2140" s="2" t="n">
        <v>409</v>
      </c>
      <c r="C2140" s="2" t="inlineStr">
        <is>
          <t>ATIVIDADE OP. EMP.</t>
        </is>
      </c>
      <c r="D2140" s="2" t="inlineStr">
        <is>
          <t>3811905</t>
        </is>
      </c>
      <c r="E2140" s="2" t="inlineStr">
        <is>
          <t>David da Silva Bonelles</t>
        </is>
      </c>
      <c r="F2140" s="2" t="n">
        <v>2221</v>
      </c>
      <c r="G2140" s="2" t="n">
        <v>53.95</v>
      </c>
      <c r="H2140" s="2" t="n">
        <v>41</v>
      </c>
      <c r="I2140" s="2" t="n">
        <v>25</v>
      </c>
      <c r="J2140" s="2" t="inlineStr">
        <is>
          <t>GPA</t>
        </is>
      </c>
    </row>
    <row r="2141">
      <c r="A2141" s="2" t="n">
        <v>8</v>
      </c>
      <c r="B2141" s="2" t="n">
        <v>409</v>
      </c>
      <c r="C2141" s="2" t="inlineStr">
        <is>
          <t>ATIVIDADE OP. EMP.</t>
        </is>
      </c>
      <c r="D2141" s="2" t="inlineStr">
        <is>
          <t>382819</t>
        </is>
      </c>
      <c r="E2141" s="2" t="inlineStr">
        <is>
          <t>Valmir Dias Paredes Junior</t>
        </is>
      </c>
      <c r="F2141" s="2" t="n">
        <v>1852</v>
      </c>
      <c r="G2141" s="2" t="n">
        <v>43.75</v>
      </c>
      <c r="H2141" s="2" t="n">
        <v>42</v>
      </c>
      <c r="I2141" s="2" t="n">
        <v>25</v>
      </c>
      <c r="J2141" s="2" t="inlineStr">
        <is>
          <t>GPA</t>
        </is>
      </c>
    </row>
    <row r="2142">
      <c r="A2142" s="2" t="n">
        <v>8</v>
      </c>
      <c r="B2142" s="2" t="n">
        <v>409</v>
      </c>
      <c r="C2142" s="2" t="inlineStr">
        <is>
          <t>PUXADA RECEB</t>
        </is>
      </c>
      <c r="D2142" s="2" t="inlineStr">
        <is>
          <t>400144</t>
        </is>
      </c>
      <c r="E2142" s="2" t="inlineStr">
        <is>
          <t>Alvaro Marques De Paula</t>
        </is>
      </c>
      <c r="F2142" s="2" t="n">
        <v>157</v>
      </c>
      <c r="G2142" s="2" t="n">
        <v>6.44</v>
      </c>
      <c r="H2142" s="2" t="n">
        <v>24</v>
      </c>
      <c r="I2142" s="2" t="n">
        <v>22</v>
      </c>
      <c r="J2142" s="2" t="inlineStr">
        <is>
          <t>GPA</t>
        </is>
      </c>
    </row>
    <row r="2143">
      <c r="A2143" s="2" t="n">
        <v>8</v>
      </c>
      <c r="B2143" s="2" t="n">
        <v>409</v>
      </c>
      <c r="C2143" s="2" t="inlineStr">
        <is>
          <t>SEPARACAO</t>
        </is>
      </c>
      <c r="D2143" s="2" t="inlineStr">
        <is>
          <t>418991</t>
        </is>
      </c>
      <c r="E2143" s="2" t="inlineStr">
        <is>
          <t>Luis Fernando De Olivieira Costa</t>
        </is>
      </c>
      <c r="F2143" s="2" t="n">
        <v>8126</v>
      </c>
      <c r="G2143" s="2" t="n">
        <v>88.41</v>
      </c>
      <c r="H2143" s="2" t="n">
        <v>92</v>
      </c>
      <c r="I2143" s="2" t="n">
        <v>105</v>
      </c>
      <c r="J2143" s="2" t="inlineStr">
        <is>
          <t>GPA</t>
        </is>
      </c>
    </row>
    <row r="2144">
      <c r="A2144" s="2" t="n">
        <v>8</v>
      </c>
      <c r="B2144" s="2" t="n">
        <v>409</v>
      </c>
      <c r="C2144" s="2" t="inlineStr">
        <is>
          <t>PUXADA RECEB</t>
        </is>
      </c>
      <c r="D2144" s="2" t="inlineStr">
        <is>
          <t>431395</t>
        </is>
      </c>
      <c r="E2144" s="2" t="inlineStr">
        <is>
          <t>Marcelo De Oliveira Domicioli</t>
        </is>
      </c>
      <c r="F2144" s="2" t="n">
        <v>10</v>
      </c>
      <c r="G2144" s="2" t="n">
        <v>1.84</v>
      </c>
      <c r="H2144" s="2" t="n">
        <v>5</v>
      </c>
      <c r="I2144" s="2" t="n">
        <v>22</v>
      </c>
      <c r="J2144" s="2" t="inlineStr">
        <is>
          <t>GPA</t>
        </is>
      </c>
    </row>
    <row r="2145">
      <c r="A2145" s="2" t="n">
        <v>8</v>
      </c>
      <c r="B2145" s="2" t="n">
        <v>409</v>
      </c>
      <c r="C2145" s="2" t="inlineStr">
        <is>
          <t>PUXADA RECEB</t>
        </is>
      </c>
      <c r="D2145" s="2" t="inlineStr">
        <is>
          <t>434642</t>
        </is>
      </c>
      <c r="E2145" s="2" t="inlineStr">
        <is>
          <t>Vanessa Leandro Alves</t>
        </is>
      </c>
      <c r="F2145" s="2" t="n">
        <v>372</v>
      </c>
      <c r="G2145" s="2" t="n">
        <v>8.57</v>
      </c>
      <c r="H2145" s="2" t="n">
        <v>43</v>
      </c>
      <c r="I2145" s="2" t="n">
        <v>22</v>
      </c>
      <c r="J2145" s="2" t="inlineStr">
        <is>
          <t>GPA</t>
        </is>
      </c>
    </row>
    <row r="2146">
      <c r="A2146" s="2" t="n">
        <v>8</v>
      </c>
      <c r="B2146" s="2" t="n">
        <v>409</v>
      </c>
      <c r="C2146" s="2" t="inlineStr">
        <is>
          <t>RECEBIMENTO</t>
        </is>
      </c>
      <c r="D2146" s="2" t="inlineStr">
        <is>
          <t>434642</t>
        </is>
      </c>
      <c r="E2146" s="2" t="inlineStr">
        <is>
          <t>Vanessa Leandro Alves</t>
        </is>
      </c>
      <c r="F2146" s="2" t="n">
        <v>1889</v>
      </c>
      <c r="G2146" s="2" t="n">
        <v>29.21</v>
      </c>
      <c r="H2146" s="2" t="n">
        <v>65</v>
      </c>
      <c r="I2146" s="2" t="n">
        <v>25</v>
      </c>
      <c r="J2146" s="2" t="inlineStr">
        <is>
          <t>GPA</t>
        </is>
      </c>
    </row>
    <row r="2147">
      <c r="A2147" s="2" t="n">
        <v>8</v>
      </c>
      <c r="B2147" s="2" t="n">
        <v>409</v>
      </c>
      <c r="C2147" s="2" t="inlineStr">
        <is>
          <t>ATIVIDADE OP. EMP.</t>
        </is>
      </c>
      <c r="D2147" s="2" t="inlineStr">
        <is>
          <t>434975</t>
        </is>
      </c>
      <c r="E2147" s="2" t="inlineStr">
        <is>
          <t>Reinaldo Ferreira Da Silva</t>
        </is>
      </c>
      <c r="F2147" s="2" t="n">
        <v>1865</v>
      </c>
      <c r="G2147" s="2" t="n">
        <v>42.04</v>
      </c>
      <c r="H2147" s="2" t="n">
        <v>44</v>
      </c>
      <c r="I2147" s="2" t="n">
        <v>25</v>
      </c>
      <c r="J2147" s="2" t="inlineStr">
        <is>
          <t>GPA</t>
        </is>
      </c>
    </row>
    <row r="2148">
      <c r="A2148" s="2" t="n">
        <v>8</v>
      </c>
      <c r="B2148" s="2" t="n">
        <v>409</v>
      </c>
      <c r="C2148" s="2" t="inlineStr">
        <is>
          <t>ATIVIDADE OP. EMP.</t>
        </is>
      </c>
      <c r="D2148" s="2" t="inlineStr">
        <is>
          <t>442042</t>
        </is>
      </c>
      <c r="E2148" s="2" t="inlineStr">
        <is>
          <t>Acacio Attilio Chieregatte Braga</t>
        </is>
      </c>
      <c r="F2148" s="2" t="n">
        <v>1774</v>
      </c>
      <c r="G2148" s="2" t="n">
        <v>60.95</v>
      </c>
      <c r="H2148" s="2" t="n">
        <v>29</v>
      </c>
      <c r="I2148" s="2" t="n">
        <v>25</v>
      </c>
      <c r="J2148" s="2" t="inlineStr">
        <is>
          <t>GPA</t>
        </is>
      </c>
    </row>
    <row r="2149">
      <c r="A2149" s="2" t="n">
        <v>8</v>
      </c>
      <c r="B2149" s="2" t="n">
        <v>409</v>
      </c>
      <c r="C2149" s="2" t="inlineStr">
        <is>
          <t>CARREGAMENTO</t>
        </is>
      </c>
      <c r="D2149" s="2" t="inlineStr">
        <is>
          <t>443800</t>
        </is>
      </c>
      <c r="E2149" s="2" t="inlineStr">
        <is>
          <t>Clayton Rodrigues Tiburcio</t>
        </is>
      </c>
      <c r="F2149" s="2" t="n">
        <v>106</v>
      </c>
      <c r="G2149" s="2" t="n">
        <v>3.55</v>
      </c>
      <c r="H2149" s="2" t="n">
        <v>30</v>
      </c>
      <c r="I2149" s="2" t="n">
        <v>24</v>
      </c>
      <c r="J2149" s="2" t="inlineStr">
        <is>
          <t>GPA</t>
        </is>
      </c>
    </row>
    <row r="2150">
      <c r="A2150" s="2" t="n">
        <v>8</v>
      </c>
      <c r="B2150" s="2" t="n">
        <v>409</v>
      </c>
      <c r="C2150" s="2" t="inlineStr">
        <is>
          <t>PUXADA RECEB</t>
        </is>
      </c>
      <c r="D2150" s="2" t="inlineStr">
        <is>
          <t>443800</t>
        </is>
      </c>
      <c r="E2150" s="2" t="inlineStr">
        <is>
          <t>Clayton Rodrigues Tiburcio</t>
        </is>
      </c>
      <c r="F2150" s="2" t="n">
        <v>235</v>
      </c>
      <c r="G2150" s="2" t="n">
        <v>25.96</v>
      </c>
      <c r="H2150" s="2" t="n">
        <v>9</v>
      </c>
      <c r="I2150" s="2" t="n">
        <v>22</v>
      </c>
      <c r="J2150" s="2" t="inlineStr">
        <is>
          <t>GPA</t>
        </is>
      </c>
    </row>
    <row r="2151">
      <c r="A2151" s="2" t="n">
        <v>8</v>
      </c>
      <c r="B2151" s="2" t="n">
        <v>409</v>
      </c>
      <c r="C2151" s="2" t="inlineStr">
        <is>
          <t>RECEBIMENTO</t>
        </is>
      </c>
      <c r="D2151" s="2" t="inlineStr">
        <is>
          <t>443800</t>
        </is>
      </c>
      <c r="E2151" s="2" t="inlineStr">
        <is>
          <t>Clayton Rodrigues Tiburcio</t>
        </is>
      </c>
      <c r="F2151" s="2" t="n">
        <v>350</v>
      </c>
      <c r="G2151" s="2" t="n">
        <v>11.6</v>
      </c>
      <c r="H2151" s="2" t="n">
        <v>30</v>
      </c>
      <c r="I2151" s="2" t="n">
        <v>25</v>
      </c>
      <c r="J2151" s="2" t="inlineStr">
        <is>
          <t>GPA</t>
        </is>
      </c>
    </row>
    <row r="2152">
      <c r="A2152" s="2" t="n">
        <v>8</v>
      </c>
      <c r="B2152" s="2" t="n">
        <v>409</v>
      </c>
      <c r="C2152" s="2" t="inlineStr">
        <is>
          <t>SEPARACAO</t>
        </is>
      </c>
      <c r="D2152" s="2" t="inlineStr">
        <is>
          <t>443800</t>
        </is>
      </c>
      <c r="E2152" s="2" t="inlineStr">
        <is>
          <t>Clayton Rodrigues Tiburcio</t>
        </is>
      </c>
      <c r="F2152" s="2" t="n">
        <v>1219</v>
      </c>
      <c r="G2152" s="2" t="n">
        <v>19.27</v>
      </c>
      <c r="H2152" s="2" t="n">
        <v>63</v>
      </c>
      <c r="I2152" s="2" t="n">
        <v>105</v>
      </c>
      <c r="J2152" s="2" t="inlineStr">
        <is>
          <t>GPA</t>
        </is>
      </c>
    </row>
    <row r="2153">
      <c r="A2153" s="2" t="n">
        <v>8</v>
      </c>
      <c r="B2153" s="2" t="n">
        <v>409</v>
      </c>
      <c r="C2153" s="2" t="inlineStr">
        <is>
          <t>CARREGAMENTO</t>
        </is>
      </c>
      <c r="D2153" s="2" t="inlineStr">
        <is>
          <t>4500946</t>
        </is>
      </c>
      <c r="E2153" s="2" t="inlineStr">
        <is>
          <t>Samuel Lopes Florencio</t>
        </is>
      </c>
      <c r="F2153" s="2" t="n">
        <v>676</v>
      </c>
      <c r="G2153" s="2" t="n">
        <v>13.48</v>
      </c>
      <c r="H2153" s="2" t="n">
        <v>50</v>
      </c>
      <c r="I2153" s="2" t="n">
        <v>24</v>
      </c>
      <c r="J2153" s="2" t="inlineStr">
        <is>
          <t>GPA</t>
        </is>
      </c>
    </row>
    <row r="2154">
      <c r="A2154" s="2" t="n">
        <v>8</v>
      </c>
      <c r="B2154" s="2" t="n">
        <v>409</v>
      </c>
      <c r="C2154" s="2" t="inlineStr">
        <is>
          <t>PUXADA RECEB</t>
        </is>
      </c>
      <c r="D2154" s="2" t="inlineStr">
        <is>
          <t>4534450</t>
        </is>
      </c>
      <c r="E2154" s="2" t="inlineStr">
        <is>
          <t>Edeilson Batista da Cruz</t>
        </is>
      </c>
      <c r="F2154" s="2" t="n">
        <v>63</v>
      </c>
      <c r="G2154" s="2" t="n">
        <v>2.91</v>
      </c>
      <c r="H2154" s="2" t="n">
        <v>22</v>
      </c>
      <c r="I2154" s="2" t="n">
        <v>22</v>
      </c>
      <c r="J2154" s="2" t="inlineStr">
        <is>
          <t>GPA</t>
        </is>
      </c>
    </row>
    <row r="2155">
      <c r="A2155" s="2" t="n">
        <v>8</v>
      </c>
      <c r="B2155" s="2" t="n">
        <v>409</v>
      </c>
      <c r="C2155" s="2" t="inlineStr">
        <is>
          <t>RECEBIMENTO</t>
        </is>
      </c>
      <c r="D2155" s="2" t="inlineStr">
        <is>
          <t>4534450</t>
        </is>
      </c>
      <c r="E2155" s="2" t="inlineStr">
        <is>
          <t>Edeilson Batista da Cruz</t>
        </is>
      </c>
      <c r="F2155" s="2" t="n">
        <v>1320</v>
      </c>
      <c r="G2155" s="2" t="n">
        <v>39.08</v>
      </c>
      <c r="H2155" s="2" t="n">
        <v>34</v>
      </c>
      <c r="I2155" s="2" t="n">
        <v>25</v>
      </c>
      <c r="J2155" s="2" t="inlineStr">
        <is>
          <t>GPA</t>
        </is>
      </c>
    </row>
    <row r="2156">
      <c r="A2156" s="2" t="n">
        <v>8</v>
      </c>
      <c r="B2156" s="2" t="n">
        <v>409</v>
      </c>
      <c r="C2156" s="2" t="inlineStr">
        <is>
          <t>CARREGAMENTO</t>
        </is>
      </c>
      <c r="D2156" s="2" t="inlineStr">
        <is>
          <t>4546245</t>
        </is>
      </c>
      <c r="E2156" s="2" t="inlineStr">
        <is>
          <t>Gilmar De Souza Rodrigues</t>
        </is>
      </c>
      <c r="F2156" s="2" t="n">
        <v>207</v>
      </c>
      <c r="G2156" s="2" t="n">
        <v>8.550000000000001</v>
      </c>
      <c r="H2156" s="2" t="n">
        <v>24</v>
      </c>
      <c r="I2156" s="2" t="n">
        <v>24</v>
      </c>
      <c r="J2156" s="2" t="inlineStr">
        <is>
          <t>GPA</t>
        </is>
      </c>
    </row>
    <row r="2157">
      <c r="A2157" s="2" t="n">
        <v>8</v>
      </c>
      <c r="B2157" s="2" t="n">
        <v>409</v>
      </c>
      <c r="C2157" s="2" t="inlineStr">
        <is>
          <t>SEPARACAO</t>
        </is>
      </c>
      <c r="D2157" s="2" t="inlineStr">
        <is>
          <t>4546245</t>
        </is>
      </c>
      <c r="E2157" s="2" t="inlineStr">
        <is>
          <t>Gilmar De Souza Rodrigues</t>
        </is>
      </c>
      <c r="F2157" s="2" t="n">
        <v>260</v>
      </c>
      <c r="G2157" s="2" t="n">
        <v>1.52</v>
      </c>
      <c r="H2157" s="2" t="n">
        <v>171</v>
      </c>
      <c r="I2157" s="2" t="n">
        <v>105</v>
      </c>
      <c r="J2157" s="2" t="inlineStr">
        <is>
          <t>GPA</t>
        </is>
      </c>
    </row>
    <row r="2158">
      <c r="A2158" s="2" t="n">
        <v>8</v>
      </c>
      <c r="B2158" s="2" t="n">
        <v>409</v>
      </c>
      <c r="C2158" s="2" t="inlineStr">
        <is>
          <t>ATIVIDADE OP. EMP.</t>
        </is>
      </c>
      <c r="D2158" s="2" t="inlineStr">
        <is>
          <t>4547128</t>
        </is>
      </c>
      <c r="E2158" s="2" t="inlineStr">
        <is>
          <t>Rafael Alves Da Silva</t>
        </is>
      </c>
      <c r="F2158" s="2" t="n">
        <v>1906</v>
      </c>
      <c r="G2158" s="2" t="n">
        <v>56.53</v>
      </c>
      <c r="H2158" s="2" t="n">
        <v>34</v>
      </c>
      <c r="I2158" s="2" t="n">
        <v>25</v>
      </c>
      <c r="J2158" s="2" t="inlineStr">
        <is>
          <t>GPA</t>
        </is>
      </c>
    </row>
    <row r="2159">
      <c r="A2159" s="2" t="n">
        <v>8</v>
      </c>
      <c r="B2159" s="2" t="n">
        <v>409</v>
      </c>
      <c r="C2159" s="2" t="inlineStr">
        <is>
          <t>CARREGAMENTO</t>
        </is>
      </c>
      <c r="D2159" s="2" t="inlineStr">
        <is>
          <t>4567633</t>
        </is>
      </c>
      <c r="E2159" s="2" t="inlineStr">
        <is>
          <t>Vinicius Oliveira Muniz</t>
        </is>
      </c>
      <c r="F2159" s="2" t="n">
        <v>42</v>
      </c>
      <c r="G2159" s="2" t="n">
        <v>6.41</v>
      </c>
      <c r="H2159" s="2" t="n">
        <v>7</v>
      </c>
      <c r="I2159" s="2" t="n">
        <v>24</v>
      </c>
      <c r="J2159" s="2" t="inlineStr">
        <is>
          <t>GPA</t>
        </is>
      </c>
    </row>
    <row r="2160">
      <c r="A2160" s="2" t="n">
        <v>8</v>
      </c>
      <c r="B2160" s="2" t="n">
        <v>409</v>
      </c>
      <c r="C2160" s="2" t="inlineStr">
        <is>
          <t>PUXADA RECEB</t>
        </is>
      </c>
      <c r="D2160" s="2" t="inlineStr">
        <is>
          <t>4567633</t>
        </is>
      </c>
      <c r="E2160" s="2" t="inlineStr">
        <is>
          <t>Vinicius Oliveira Muniz</t>
        </is>
      </c>
      <c r="F2160" s="2" t="n">
        <v>294</v>
      </c>
      <c r="G2160" s="2" t="n">
        <v>11.79</v>
      </c>
      <c r="H2160" s="2" t="n">
        <v>25</v>
      </c>
      <c r="I2160" s="2" t="n">
        <v>22</v>
      </c>
      <c r="J2160" s="2" t="inlineStr">
        <is>
          <t>GPA</t>
        </is>
      </c>
    </row>
    <row r="2161">
      <c r="A2161" s="2" t="n">
        <v>8</v>
      </c>
      <c r="B2161" s="2" t="n">
        <v>409</v>
      </c>
      <c r="C2161" s="2" t="inlineStr">
        <is>
          <t>RECEBIMENTO</t>
        </is>
      </c>
      <c r="D2161" s="2" t="inlineStr">
        <is>
          <t>4567633</t>
        </is>
      </c>
      <c r="E2161" s="2" t="inlineStr">
        <is>
          <t>Vinicius Oliveira Muniz</t>
        </is>
      </c>
      <c r="F2161" s="2" t="n">
        <v>147</v>
      </c>
      <c r="G2161" s="2" t="n">
        <v>4.03</v>
      </c>
      <c r="H2161" s="2" t="n">
        <v>36</v>
      </c>
      <c r="I2161" s="2" t="n">
        <v>25</v>
      </c>
      <c r="J2161" s="2" t="inlineStr">
        <is>
          <t>GPA</t>
        </is>
      </c>
    </row>
    <row r="2162">
      <c r="A2162" s="2" t="n">
        <v>8</v>
      </c>
      <c r="B2162" s="2" t="n">
        <v>409</v>
      </c>
      <c r="C2162" s="2" t="inlineStr">
        <is>
          <t>SEPARACAO</t>
        </is>
      </c>
      <c r="D2162" s="2" t="inlineStr">
        <is>
          <t>4567633</t>
        </is>
      </c>
      <c r="E2162" s="2" t="inlineStr">
        <is>
          <t>Vinicius Oliveira Muniz</t>
        </is>
      </c>
      <c r="F2162" s="2" t="n">
        <v>521</v>
      </c>
      <c r="G2162" s="2" t="n">
        <v>12.75</v>
      </c>
      <c r="H2162" s="2" t="n">
        <v>41</v>
      </c>
      <c r="I2162" s="2" t="n">
        <v>105</v>
      </c>
      <c r="J2162" s="2" t="inlineStr">
        <is>
          <t>GPA</t>
        </is>
      </c>
    </row>
    <row r="2163">
      <c r="A2163" s="2" t="n">
        <v>8</v>
      </c>
      <c r="B2163" s="2" t="n">
        <v>409</v>
      </c>
      <c r="C2163" s="2" t="inlineStr">
        <is>
          <t>PUXADA RECEB</t>
        </is>
      </c>
      <c r="D2163" s="2" t="inlineStr">
        <is>
          <t>491277</t>
        </is>
      </c>
      <c r="E2163" s="2" t="inlineStr">
        <is>
          <t>Allan Chaves Da Cruz Da Rocha</t>
        </is>
      </c>
      <c r="F2163" s="2" t="n">
        <v>8</v>
      </c>
      <c r="G2163" s="2" t="n">
        <v>0.25</v>
      </c>
      <c r="H2163" s="2" t="n">
        <v>32</v>
      </c>
      <c r="I2163" s="2" t="n">
        <v>22</v>
      </c>
      <c r="J2163" s="2" t="inlineStr">
        <is>
          <t>GPA</t>
        </is>
      </c>
    </row>
    <row r="2164">
      <c r="A2164" s="2" t="n">
        <v>8</v>
      </c>
      <c r="B2164" s="2" t="n">
        <v>409</v>
      </c>
      <c r="C2164" s="2" t="inlineStr">
        <is>
          <t>RECEBIMENTO</t>
        </is>
      </c>
      <c r="D2164" s="2" t="inlineStr">
        <is>
          <t>491277</t>
        </is>
      </c>
      <c r="E2164" s="2" t="inlineStr">
        <is>
          <t>Allan Chaves Da Cruz Da Rocha</t>
        </is>
      </c>
      <c r="F2164" s="2" t="n">
        <v>14</v>
      </c>
      <c r="G2164" s="2" t="n">
        <v>9.23</v>
      </c>
      <c r="H2164" s="2" t="n">
        <v>2</v>
      </c>
      <c r="I2164" s="2" t="n">
        <v>25</v>
      </c>
      <c r="J2164" s="2" t="inlineStr">
        <is>
          <t>GPA</t>
        </is>
      </c>
    </row>
    <row r="2165">
      <c r="A2165" s="2" t="n">
        <v>8</v>
      </c>
      <c r="B2165" s="2" t="n">
        <v>409</v>
      </c>
      <c r="C2165" s="2" t="inlineStr">
        <is>
          <t>PUXADA RECEB</t>
        </is>
      </c>
      <c r="D2165" s="2" t="inlineStr">
        <is>
          <t>5027608</t>
        </is>
      </c>
      <c r="E2165" s="2" t="inlineStr">
        <is>
          <t>Douglas Lima da Silva</t>
        </is>
      </c>
      <c r="F2165" s="2" t="n">
        <v>102</v>
      </c>
      <c r="G2165" s="2" t="n">
        <v>3.73</v>
      </c>
      <c r="H2165" s="2" t="n">
        <v>27</v>
      </c>
      <c r="I2165" s="2" t="n">
        <v>22</v>
      </c>
      <c r="J2165" s="2" t="inlineStr">
        <is>
          <t>GPA</t>
        </is>
      </c>
    </row>
    <row r="2166">
      <c r="A2166" s="2" t="n">
        <v>8</v>
      </c>
      <c r="B2166" s="2" t="n">
        <v>409</v>
      </c>
      <c r="C2166" s="2" t="inlineStr">
        <is>
          <t>PUXADA RECEB</t>
        </is>
      </c>
      <c r="D2166" s="2" t="inlineStr">
        <is>
          <t>5040612</t>
        </is>
      </c>
      <c r="E2166" s="2" t="inlineStr">
        <is>
          <t>Alexsandro Mois? dos Santos</t>
        </is>
      </c>
      <c r="F2166" s="2" t="n">
        <v>46</v>
      </c>
      <c r="G2166" s="2" t="n">
        <v>3.81</v>
      </c>
      <c r="H2166" s="2" t="n">
        <v>12</v>
      </c>
      <c r="I2166" s="2" t="n">
        <v>22</v>
      </c>
      <c r="J2166" s="2" t="inlineStr">
        <is>
          <t>GPA</t>
        </is>
      </c>
    </row>
    <row r="2167">
      <c r="A2167" s="2" t="n">
        <v>8</v>
      </c>
      <c r="B2167" s="2" t="n">
        <v>409</v>
      </c>
      <c r="C2167" s="2" t="inlineStr">
        <is>
          <t>RECEBIMENTO</t>
        </is>
      </c>
      <c r="D2167" s="2" t="inlineStr">
        <is>
          <t>5040612</t>
        </is>
      </c>
      <c r="E2167" s="2" t="inlineStr">
        <is>
          <t>Alexsandro Mois? dos Santos</t>
        </is>
      </c>
      <c r="F2167" s="2" t="n">
        <v>449</v>
      </c>
      <c r="G2167" s="2" t="n">
        <v>12.04</v>
      </c>
      <c r="H2167" s="2" t="n">
        <v>37</v>
      </c>
      <c r="I2167" s="2" t="n">
        <v>25</v>
      </c>
      <c r="J2167" s="2" t="inlineStr">
        <is>
          <t>GPA</t>
        </is>
      </c>
    </row>
    <row r="2168">
      <c r="A2168" s="2" t="n">
        <v>8</v>
      </c>
      <c r="B2168" s="2" t="n">
        <v>409</v>
      </c>
      <c r="C2168" s="2" t="inlineStr">
        <is>
          <t>PUXADA RECEB</t>
        </is>
      </c>
      <c r="D2168" s="2" t="inlineStr">
        <is>
          <t>508667</t>
        </is>
      </c>
      <c r="E2168" s="2" t="inlineStr">
        <is>
          <t>Luis Dos Santos Neto</t>
        </is>
      </c>
      <c r="F2168" s="2" t="n">
        <v>75</v>
      </c>
      <c r="G2168" s="2" t="n">
        <v>1.97</v>
      </c>
      <c r="H2168" s="2" t="n">
        <v>38</v>
      </c>
      <c r="I2168" s="2" t="n">
        <v>22</v>
      </c>
      <c r="J2168" s="2" t="inlineStr">
        <is>
          <t>GPA</t>
        </is>
      </c>
    </row>
    <row r="2169">
      <c r="A2169" s="2" t="n">
        <v>8</v>
      </c>
      <c r="B2169" s="2" t="n">
        <v>409</v>
      </c>
      <c r="C2169" s="2" t="inlineStr">
        <is>
          <t>PUXADA RECEB</t>
        </is>
      </c>
      <c r="D2169" s="2" t="inlineStr">
        <is>
          <t>5096049</t>
        </is>
      </c>
      <c r="E2169" s="2" t="inlineStr">
        <is>
          <t>Fernando Braz Da Silva Junior</t>
        </is>
      </c>
      <c r="F2169" s="2" t="n">
        <v>1</v>
      </c>
      <c r="G2169" s="2" t="n">
        <v>0.03</v>
      </c>
      <c r="H2169" s="2" t="n">
        <v>33</v>
      </c>
      <c r="I2169" s="2" t="n">
        <v>22</v>
      </c>
      <c r="J2169" s="2" t="inlineStr">
        <is>
          <t>GPA</t>
        </is>
      </c>
    </row>
    <row r="2170">
      <c r="A2170" s="2" t="n">
        <v>8</v>
      </c>
      <c r="B2170" s="2" t="n">
        <v>409</v>
      </c>
      <c r="C2170" s="2" t="inlineStr">
        <is>
          <t>PUXADA RECEB</t>
        </is>
      </c>
      <c r="D2170" s="2" t="inlineStr">
        <is>
          <t>5096782</t>
        </is>
      </c>
      <c r="E2170" s="2" t="inlineStr">
        <is>
          <t>Sheila Rodrigues Fraga De Araujo</t>
        </is>
      </c>
      <c r="F2170" s="2" t="n">
        <v>50</v>
      </c>
      <c r="G2170" s="2" t="n">
        <v>2.21</v>
      </c>
      <c r="H2170" s="2" t="n">
        <v>23</v>
      </c>
      <c r="I2170" s="2" t="n">
        <v>22</v>
      </c>
      <c r="J2170" s="2" t="inlineStr">
        <is>
          <t>GPA</t>
        </is>
      </c>
    </row>
    <row r="2171">
      <c r="A2171" s="2" t="n">
        <v>8</v>
      </c>
      <c r="B2171" s="2" t="n">
        <v>409</v>
      </c>
      <c r="C2171" s="2" t="inlineStr">
        <is>
          <t>PUXADA RECEB</t>
        </is>
      </c>
      <c r="D2171" s="2" t="inlineStr">
        <is>
          <t>5097312</t>
        </is>
      </c>
      <c r="E2171" s="2" t="inlineStr">
        <is>
          <t>Matheus Lins</t>
        </is>
      </c>
      <c r="F2171" s="2" t="n">
        <v>61</v>
      </c>
      <c r="G2171" s="2" t="n">
        <v>11.32</v>
      </c>
      <c r="H2171" s="2" t="n">
        <v>5</v>
      </c>
      <c r="I2171" s="2" t="n">
        <v>22</v>
      </c>
      <c r="J2171" s="2" t="inlineStr">
        <is>
          <t>GPA</t>
        </is>
      </c>
    </row>
    <row r="2172">
      <c r="A2172" s="2" t="n">
        <v>8</v>
      </c>
      <c r="B2172" s="2" t="n">
        <v>409</v>
      </c>
      <c r="C2172" s="2" t="inlineStr">
        <is>
          <t>RECEBIMENTO</t>
        </is>
      </c>
      <c r="D2172" s="2" t="inlineStr">
        <is>
          <t>5097312</t>
        </is>
      </c>
      <c r="E2172" s="2" t="inlineStr">
        <is>
          <t>Matheus Lins</t>
        </is>
      </c>
      <c r="F2172" s="2" t="n">
        <v>17</v>
      </c>
      <c r="G2172" s="2" t="n">
        <v>25.16</v>
      </c>
      <c r="H2172" s="2" t="n">
        <v>1</v>
      </c>
      <c r="I2172" s="2" t="n">
        <v>25</v>
      </c>
      <c r="J2172" s="2" t="inlineStr">
        <is>
          <t>GPA</t>
        </is>
      </c>
    </row>
    <row r="2173">
      <c r="A2173" s="2" t="n">
        <v>8</v>
      </c>
      <c r="B2173" s="2" t="n">
        <v>409</v>
      </c>
      <c r="C2173" s="2" t="inlineStr">
        <is>
          <t>RECEBIMENTO</t>
        </is>
      </c>
      <c r="D2173" s="2" t="inlineStr">
        <is>
          <t>5099161</t>
        </is>
      </c>
      <c r="E2173" s="2" t="inlineStr">
        <is>
          <t>Moises Andrade Moreira</t>
        </is>
      </c>
      <c r="F2173" s="2" t="n">
        <v>1027</v>
      </c>
      <c r="G2173" s="2" t="n">
        <v>33.1</v>
      </c>
      <c r="H2173" s="2" t="n">
        <v>31</v>
      </c>
      <c r="I2173" s="2" t="n">
        <v>25</v>
      </c>
      <c r="J2173" s="2" t="inlineStr">
        <is>
          <t>GPA</t>
        </is>
      </c>
    </row>
    <row r="2174">
      <c r="A2174" s="2" t="n">
        <v>8</v>
      </c>
      <c r="B2174" s="2" t="n">
        <v>409</v>
      </c>
      <c r="C2174" s="2" t="inlineStr">
        <is>
          <t>CARREGAMENTO</t>
        </is>
      </c>
      <c r="D2174" s="2" t="inlineStr">
        <is>
          <t>5102952</t>
        </is>
      </c>
      <c r="E2174" s="2" t="inlineStr">
        <is>
          <t>Weslei Carvalho de Andrade</t>
        </is>
      </c>
      <c r="F2174" s="2" t="n">
        <v>288</v>
      </c>
      <c r="G2174" s="2" t="n">
        <v>2.44</v>
      </c>
      <c r="H2174" s="2" t="n">
        <v>118</v>
      </c>
      <c r="I2174" s="2" t="n">
        <v>24</v>
      </c>
      <c r="J2174" s="2" t="inlineStr">
        <is>
          <t>GPA</t>
        </is>
      </c>
    </row>
    <row r="2175">
      <c r="A2175" s="2" t="n">
        <v>8</v>
      </c>
      <c r="B2175" s="2" t="n">
        <v>409</v>
      </c>
      <c r="C2175" s="2" t="inlineStr">
        <is>
          <t>CARREGAMENTO</t>
        </is>
      </c>
      <c r="D2175" s="2" t="inlineStr">
        <is>
          <t>5103355</t>
        </is>
      </c>
      <c r="E2175" s="2" t="inlineStr">
        <is>
          <t>Fabio Ferreira Lopes</t>
        </is>
      </c>
      <c r="F2175" s="2" t="n">
        <v>105</v>
      </c>
      <c r="G2175" s="2" t="n">
        <v>4.39</v>
      </c>
      <c r="H2175" s="2" t="n">
        <v>24</v>
      </c>
      <c r="I2175" s="2" t="n">
        <v>24</v>
      </c>
      <c r="J2175" s="2" t="inlineStr">
        <is>
          <t>GPA</t>
        </is>
      </c>
    </row>
    <row r="2176">
      <c r="A2176" s="2" t="n">
        <v>8</v>
      </c>
      <c r="B2176" s="2" t="n">
        <v>409</v>
      </c>
      <c r="C2176" s="2" t="inlineStr">
        <is>
          <t>SEPARACAO</t>
        </is>
      </c>
      <c r="D2176" s="2" t="inlineStr">
        <is>
          <t>5103355</t>
        </is>
      </c>
      <c r="E2176" s="2" t="inlineStr">
        <is>
          <t>Fabio Ferreira Lopes</t>
        </is>
      </c>
      <c r="F2176" s="2" t="n">
        <v>119</v>
      </c>
      <c r="G2176" s="2" t="n">
        <v>1.15</v>
      </c>
      <c r="H2176" s="2" t="n">
        <v>103</v>
      </c>
      <c r="I2176" s="2" t="n">
        <v>105</v>
      </c>
      <c r="J2176" s="2" t="inlineStr">
        <is>
          <t>GPA</t>
        </is>
      </c>
    </row>
    <row r="2177">
      <c r="A2177" s="2" t="n">
        <v>8</v>
      </c>
      <c r="B2177" s="2" t="n">
        <v>409</v>
      </c>
      <c r="C2177" s="2" t="inlineStr">
        <is>
          <t>ATIVIDADE OP. EMP.</t>
        </is>
      </c>
      <c r="D2177" s="2" t="inlineStr">
        <is>
          <t>5104432</t>
        </is>
      </c>
      <c r="E2177" s="2" t="inlineStr">
        <is>
          <t>William Conceicao Evangelista</t>
        </is>
      </c>
      <c r="F2177" s="2" t="n">
        <v>2969</v>
      </c>
      <c r="G2177" s="2" t="n">
        <v>81.59999999999999</v>
      </c>
      <c r="H2177" s="2" t="n">
        <v>36</v>
      </c>
      <c r="I2177" s="2" t="n">
        <v>25</v>
      </c>
      <c r="J2177" s="2" t="inlineStr">
        <is>
          <t>GPA</t>
        </is>
      </c>
    </row>
    <row r="2178">
      <c r="A2178" s="2" t="n">
        <v>8</v>
      </c>
      <c r="B2178" s="2" t="n">
        <v>409</v>
      </c>
      <c r="C2178" s="2" t="inlineStr">
        <is>
          <t>CARREGAMENTO</t>
        </is>
      </c>
      <c r="D2178" s="2" t="inlineStr">
        <is>
          <t>5107245</t>
        </is>
      </c>
      <c r="E2178" s="2" t="inlineStr">
        <is>
          <t>Bruno  Alves da Silva</t>
        </is>
      </c>
      <c r="F2178" s="2" t="n">
        <v>745</v>
      </c>
      <c r="G2178" s="2" t="n">
        <v>8.16</v>
      </c>
      <c r="H2178" s="2" t="n">
        <v>91</v>
      </c>
      <c r="I2178" s="2" t="n">
        <v>24</v>
      </c>
      <c r="J2178" s="2" t="inlineStr">
        <is>
          <t>GPA</t>
        </is>
      </c>
    </row>
    <row r="2179">
      <c r="A2179" s="2" t="n">
        <v>8</v>
      </c>
      <c r="B2179" s="2" t="n">
        <v>409</v>
      </c>
      <c r="C2179" s="2" t="inlineStr">
        <is>
          <t>CARREGAMENTO</t>
        </is>
      </c>
      <c r="D2179" s="2" t="inlineStr">
        <is>
          <t>5110050</t>
        </is>
      </c>
      <c r="E2179" s="2" t="inlineStr">
        <is>
          <t>Ronaldo Adriano Silva de Lima</t>
        </is>
      </c>
      <c r="F2179" s="2" t="n">
        <v>526</v>
      </c>
      <c r="G2179" s="2" t="n">
        <v>7.1</v>
      </c>
      <c r="H2179" s="2" t="n">
        <v>74</v>
      </c>
      <c r="I2179" s="2" t="n">
        <v>24</v>
      </c>
      <c r="J2179" s="2" t="inlineStr">
        <is>
          <t>GPA</t>
        </is>
      </c>
    </row>
    <row r="2180">
      <c r="A2180" s="2" t="n">
        <v>8</v>
      </c>
      <c r="B2180" s="2" t="n">
        <v>409</v>
      </c>
      <c r="C2180" s="2" t="inlineStr">
        <is>
          <t>ATIVIDADE OP. EMP.</t>
        </is>
      </c>
      <c r="D2180" s="2" t="inlineStr">
        <is>
          <t>5131464</t>
        </is>
      </c>
      <c r="E2180" s="2" t="inlineStr">
        <is>
          <t>MARLON DA CONCEIÇÃO LIMA</t>
        </is>
      </c>
      <c r="F2180" s="2" t="n">
        <v>912</v>
      </c>
      <c r="G2180" s="2" t="n">
        <v>33.17</v>
      </c>
      <c r="H2180" s="2" t="n">
        <v>27</v>
      </c>
      <c r="I2180" s="2" t="n">
        <v>25</v>
      </c>
      <c r="J2180" s="2" t="inlineStr">
        <is>
          <t>GPA</t>
        </is>
      </c>
    </row>
    <row r="2181">
      <c r="A2181" s="2" t="n">
        <v>8</v>
      </c>
      <c r="B2181" s="2" t="n">
        <v>409</v>
      </c>
      <c r="C2181" s="2" t="inlineStr">
        <is>
          <t>PUXADA RECEB</t>
        </is>
      </c>
      <c r="D2181" s="2" t="inlineStr">
        <is>
          <t>5149754</t>
        </is>
      </c>
      <c r="E2181" s="2" t="inlineStr">
        <is>
          <t>Leonardo Ferreira de Souza</t>
        </is>
      </c>
      <c r="F2181" s="2" t="n">
        <v>1011</v>
      </c>
      <c r="G2181" s="2" t="n">
        <v>46.24</v>
      </c>
      <c r="H2181" s="2" t="n">
        <v>22</v>
      </c>
      <c r="I2181" s="2" t="n">
        <v>22</v>
      </c>
      <c r="J2181" s="2" t="inlineStr">
        <is>
          <t>GPA</t>
        </is>
      </c>
    </row>
    <row r="2182">
      <c r="A2182" s="2" t="n">
        <v>8</v>
      </c>
      <c r="B2182" s="2" t="n">
        <v>409</v>
      </c>
      <c r="C2182" s="2" t="inlineStr">
        <is>
          <t>SEPARACAO</t>
        </is>
      </c>
      <c r="D2182" s="2" t="inlineStr">
        <is>
          <t>5149959</t>
        </is>
      </c>
      <c r="E2182" s="2" t="inlineStr">
        <is>
          <t>Charles D'avila Ferreira</t>
        </is>
      </c>
      <c r="F2182" s="2" t="n">
        <v>145</v>
      </c>
      <c r="G2182" s="2" t="n">
        <v>6.69</v>
      </c>
      <c r="H2182" s="2" t="n">
        <v>22</v>
      </c>
      <c r="I2182" s="2" t="n">
        <v>105</v>
      </c>
      <c r="J2182" s="2" t="inlineStr">
        <is>
          <t>GPA</t>
        </is>
      </c>
    </row>
    <row r="2183">
      <c r="A2183" s="2" t="n">
        <v>8</v>
      </c>
      <c r="B2183" s="2" t="n">
        <v>409</v>
      </c>
      <c r="C2183" s="2" t="inlineStr">
        <is>
          <t>ATIVIDADE OP. EMP.</t>
        </is>
      </c>
      <c r="D2183" s="2" t="inlineStr">
        <is>
          <t>515778</t>
        </is>
      </c>
      <c r="E2183" s="2" t="inlineStr">
        <is>
          <t>Jorge Gustavo Mota Santos De Menezes</t>
        </is>
      </c>
      <c r="F2183" s="2" t="n">
        <v>2688</v>
      </c>
      <c r="G2183" s="2" t="n">
        <v>59.17</v>
      </c>
      <c r="H2183" s="2" t="n">
        <v>45</v>
      </c>
      <c r="I2183" s="2" t="n">
        <v>25</v>
      </c>
      <c r="J2183" s="2" t="inlineStr">
        <is>
          <t>GPA</t>
        </is>
      </c>
    </row>
    <row r="2184">
      <c r="A2184" s="2" t="n">
        <v>8</v>
      </c>
      <c r="B2184" s="2" t="n">
        <v>409</v>
      </c>
      <c r="C2184" s="2" t="inlineStr">
        <is>
          <t>PUXADA RECEB</t>
        </is>
      </c>
      <c r="D2184" s="2" t="inlineStr">
        <is>
          <t>5194040</t>
        </is>
      </c>
      <c r="E2184" s="2" t="inlineStr">
        <is>
          <t>Caio Cezar Silva De Medeiros</t>
        </is>
      </c>
      <c r="F2184" s="2" t="n">
        <v>6</v>
      </c>
      <c r="G2184" s="2" t="n">
        <v>8.94</v>
      </c>
      <c r="H2184" s="2" t="n">
        <v>1</v>
      </c>
      <c r="I2184" s="2" t="n">
        <v>22</v>
      </c>
      <c r="J2184" s="2" t="inlineStr">
        <is>
          <t>GPA</t>
        </is>
      </c>
    </row>
    <row r="2185">
      <c r="A2185" s="2" t="n">
        <v>8</v>
      </c>
      <c r="B2185" s="2" t="n">
        <v>409</v>
      </c>
      <c r="C2185" s="2" t="inlineStr">
        <is>
          <t>CARREGAMENTO</t>
        </is>
      </c>
      <c r="D2185" s="2" t="inlineStr">
        <is>
          <t>5194334</t>
        </is>
      </c>
      <c r="E2185" s="2" t="inlineStr">
        <is>
          <t>Rogerio De Jesus Rosa</t>
        </is>
      </c>
      <c r="F2185" s="2" t="n">
        <v>251</v>
      </c>
      <c r="G2185" s="2" t="n">
        <v>4.15</v>
      </c>
      <c r="H2185" s="2" t="n">
        <v>60</v>
      </c>
      <c r="I2185" s="2" t="n">
        <v>24</v>
      </c>
      <c r="J2185" s="2" t="inlineStr">
        <is>
          <t>GPA</t>
        </is>
      </c>
    </row>
    <row r="2186">
      <c r="A2186" s="2" t="n">
        <v>8</v>
      </c>
      <c r="B2186" s="2" t="n">
        <v>409</v>
      </c>
      <c r="C2186" s="2" t="inlineStr">
        <is>
          <t>ATIVIDADE OP. EMP.</t>
        </is>
      </c>
      <c r="D2186" s="2" t="inlineStr">
        <is>
          <t>5194555</t>
        </is>
      </c>
      <c r="E2186" s="2" t="inlineStr">
        <is>
          <t>Sergio Antonio Goncalves</t>
        </is>
      </c>
      <c r="F2186" s="2" t="n">
        <v>2322</v>
      </c>
      <c r="G2186" s="2" t="n">
        <v>65.58</v>
      </c>
      <c r="H2186" s="2" t="n">
        <v>35</v>
      </c>
      <c r="I2186" s="2" t="n">
        <v>25</v>
      </c>
      <c r="J2186" s="2" t="inlineStr">
        <is>
          <t>GPA</t>
        </is>
      </c>
    </row>
    <row r="2187">
      <c r="A2187" s="2" t="n">
        <v>8</v>
      </c>
      <c r="B2187" s="2" t="n">
        <v>409</v>
      </c>
      <c r="C2187" s="2" t="inlineStr">
        <is>
          <t>PUXADA RECEB</t>
        </is>
      </c>
      <c r="D2187" s="2" t="inlineStr">
        <is>
          <t>522668</t>
        </is>
      </c>
      <c r="E2187" s="2" t="inlineStr">
        <is>
          <t>Giovani Belarmino Borges</t>
        </is>
      </c>
      <c r="F2187" s="2" t="n">
        <v>262</v>
      </c>
      <c r="G2187" s="2" t="n">
        <v>9.039999999999999</v>
      </c>
      <c r="H2187" s="2" t="n">
        <v>29</v>
      </c>
      <c r="I2187" s="2" t="n">
        <v>22</v>
      </c>
      <c r="J2187" s="2" t="inlineStr">
        <is>
          <t>GPA</t>
        </is>
      </c>
    </row>
    <row r="2188">
      <c r="A2188" s="2" t="n">
        <v>8</v>
      </c>
      <c r="B2188" s="2" t="n">
        <v>409</v>
      </c>
      <c r="C2188" s="2" t="inlineStr">
        <is>
          <t>RECEBIMENTO</t>
        </is>
      </c>
      <c r="D2188" s="2" t="inlineStr">
        <is>
          <t>522668</t>
        </is>
      </c>
      <c r="E2188" s="2" t="inlineStr">
        <is>
          <t>Giovani Belarmino Borges</t>
        </is>
      </c>
      <c r="F2188" s="2" t="n">
        <v>1284</v>
      </c>
      <c r="G2188" s="2" t="n">
        <v>22.51</v>
      </c>
      <c r="H2188" s="2" t="n">
        <v>57</v>
      </c>
      <c r="I2188" s="2" t="n">
        <v>25</v>
      </c>
      <c r="J2188" s="2" t="inlineStr">
        <is>
          <t>GPA</t>
        </is>
      </c>
    </row>
    <row r="2189">
      <c r="A2189" s="2" t="n">
        <v>8</v>
      </c>
      <c r="B2189" s="2" t="n">
        <v>409</v>
      </c>
      <c r="C2189" s="2" t="inlineStr">
        <is>
          <t>ATIVIDADE OP. EMP.</t>
        </is>
      </c>
      <c r="D2189" s="2" t="inlineStr">
        <is>
          <t>525291</t>
        </is>
      </c>
      <c r="E2189" s="2" t="inlineStr">
        <is>
          <t>Luis Herrera Lozano</t>
        </is>
      </c>
      <c r="F2189" s="2" t="n">
        <v>2069</v>
      </c>
      <c r="G2189" s="2" t="n">
        <v>70.67</v>
      </c>
      <c r="H2189" s="2" t="n">
        <v>29</v>
      </c>
      <c r="I2189" s="2" t="n">
        <v>25</v>
      </c>
      <c r="J2189" s="2" t="inlineStr">
        <is>
          <t>GPA</t>
        </is>
      </c>
    </row>
    <row r="2190">
      <c r="A2190" s="2" t="n">
        <v>8</v>
      </c>
      <c r="B2190" s="2" t="n">
        <v>409</v>
      </c>
      <c r="C2190" s="2" t="inlineStr">
        <is>
          <t>CARREGAMENTO</t>
        </is>
      </c>
      <c r="D2190" s="2" t="inlineStr">
        <is>
          <t>5289793</t>
        </is>
      </c>
      <c r="E2190" s="2" t="inlineStr">
        <is>
          <t>Felipe Duarte Do Nascimento</t>
        </is>
      </c>
      <c r="F2190" s="2" t="n">
        <v>154</v>
      </c>
      <c r="G2190" s="2" t="n">
        <v>4.72</v>
      </c>
      <c r="H2190" s="2" t="n">
        <v>33</v>
      </c>
      <c r="I2190" s="2" t="n">
        <v>24</v>
      </c>
      <c r="J2190" s="2" t="inlineStr">
        <is>
          <t>GPA</t>
        </is>
      </c>
    </row>
    <row r="2191">
      <c r="A2191" s="2" t="n">
        <v>8</v>
      </c>
      <c r="B2191" s="2" t="n">
        <v>409</v>
      </c>
      <c r="C2191" s="2" t="inlineStr">
        <is>
          <t>SEPARACAO</t>
        </is>
      </c>
      <c r="D2191" s="2" t="inlineStr">
        <is>
          <t>5289793</t>
        </is>
      </c>
      <c r="E2191" s="2" t="inlineStr">
        <is>
          <t>Felipe Duarte Do Nascimento</t>
        </is>
      </c>
      <c r="F2191" s="2" t="n">
        <v>1045</v>
      </c>
      <c r="G2191" s="2" t="n">
        <v>11.37</v>
      </c>
      <c r="H2191" s="2" t="n">
        <v>92</v>
      </c>
      <c r="I2191" s="2" t="n">
        <v>105</v>
      </c>
      <c r="J2191" s="2" t="inlineStr">
        <is>
          <t>GPA</t>
        </is>
      </c>
    </row>
    <row r="2192">
      <c r="A2192" s="2" t="n">
        <v>8</v>
      </c>
      <c r="B2192" s="2" t="n">
        <v>409</v>
      </c>
      <c r="C2192" s="2" t="inlineStr">
        <is>
          <t>PUXADA RECEB</t>
        </is>
      </c>
      <c r="D2192" s="2" t="inlineStr">
        <is>
          <t>5305047</t>
        </is>
      </c>
      <c r="E2192" s="2" t="inlineStr">
        <is>
          <t>Glauco Silveira Ramos</t>
        </is>
      </c>
      <c r="F2192" s="2" t="n">
        <v>72</v>
      </c>
      <c r="G2192" s="2" t="n">
        <v>2.06</v>
      </c>
      <c r="H2192" s="2" t="n">
        <v>35</v>
      </c>
      <c r="I2192" s="2" t="n">
        <v>22</v>
      </c>
      <c r="J2192" s="2" t="inlineStr">
        <is>
          <t>GPA</t>
        </is>
      </c>
    </row>
    <row r="2193">
      <c r="A2193" s="2" t="n">
        <v>8</v>
      </c>
      <c r="B2193" s="2" t="n">
        <v>409</v>
      </c>
      <c r="C2193" s="2" t="inlineStr">
        <is>
          <t>SEPARACAO</t>
        </is>
      </c>
      <c r="D2193" s="2" t="inlineStr">
        <is>
          <t>5305047</t>
        </is>
      </c>
      <c r="E2193" s="2" t="inlineStr">
        <is>
          <t>Glauco Silveira Ramos</t>
        </is>
      </c>
      <c r="F2193" s="2" t="n">
        <v>672</v>
      </c>
      <c r="G2193" s="2" t="n">
        <v>13.46</v>
      </c>
      <c r="H2193" s="2" t="n">
        <v>50</v>
      </c>
      <c r="I2193" s="2" t="n">
        <v>105</v>
      </c>
      <c r="J2193" s="2" t="inlineStr">
        <is>
          <t>GPA</t>
        </is>
      </c>
    </row>
    <row r="2194">
      <c r="A2194" s="2" t="n">
        <v>8</v>
      </c>
      <c r="B2194" s="2" t="n">
        <v>409</v>
      </c>
      <c r="C2194" s="2" t="inlineStr">
        <is>
          <t>CARREGAMENTO</t>
        </is>
      </c>
      <c r="D2194" s="2" t="inlineStr">
        <is>
          <t>533846</t>
        </is>
      </c>
      <c r="E2194" s="2" t="inlineStr">
        <is>
          <t>Bruno Sousa Silva</t>
        </is>
      </c>
      <c r="F2194" s="2" t="n">
        <v>9</v>
      </c>
      <c r="G2194" s="2" t="n">
        <v>4.19</v>
      </c>
      <c r="H2194" s="2" t="n">
        <v>2</v>
      </c>
      <c r="I2194" s="2" t="n">
        <v>24</v>
      </c>
      <c r="J2194" s="2" t="inlineStr">
        <is>
          <t>GPA</t>
        </is>
      </c>
    </row>
    <row r="2195">
      <c r="A2195" s="2" t="n">
        <v>8</v>
      </c>
      <c r="B2195" s="2" t="n">
        <v>409</v>
      </c>
      <c r="C2195" s="2" t="inlineStr">
        <is>
          <t>SEPARACAO</t>
        </is>
      </c>
      <c r="D2195" s="2" t="inlineStr">
        <is>
          <t>533846</t>
        </is>
      </c>
      <c r="E2195" s="2" t="inlineStr">
        <is>
          <t>Bruno Sousa Silva</t>
        </is>
      </c>
      <c r="F2195" s="2" t="n">
        <v>119</v>
      </c>
      <c r="G2195" s="2" t="n">
        <v>2.3</v>
      </c>
      <c r="H2195" s="2" t="n">
        <v>52</v>
      </c>
      <c r="I2195" s="2" t="n">
        <v>105</v>
      </c>
      <c r="J2195" s="2" t="inlineStr">
        <is>
          <t>GPA</t>
        </is>
      </c>
    </row>
    <row r="2196">
      <c r="A2196" s="2" t="n">
        <v>8</v>
      </c>
      <c r="B2196" s="2" t="n">
        <v>409</v>
      </c>
      <c r="C2196" s="2" t="inlineStr">
        <is>
          <t>CARREGAMENTO</t>
        </is>
      </c>
      <c r="D2196" s="2" t="inlineStr">
        <is>
          <t>534568</t>
        </is>
      </c>
      <c r="E2196" s="2" t="inlineStr">
        <is>
          <t>Antonio Carlos Da Silva Guerra</t>
        </is>
      </c>
      <c r="F2196" s="2" t="n">
        <v>107</v>
      </c>
      <c r="G2196" s="2" t="n">
        <v>1.69</v>
      </c>
      <c r="H2196" s="2" t="n">
        <v>63</v>
      </c>
      <c r="I2196" s="2" t="n">
        <v>24</v>
      </c>
      <c r="J2196" s="2" t="inlineStr">
        <is>
          <t>GPA</t>
        </is>
      </c>
    </row>
    <row r="2197">
      <c r="A2197" s="2" t="n">
        <v>8</v>
      </c>
      <c r="B2197" s="2" t="n">
        <v>409</v>
      </c>
      <c r="C2197" s="2" t="inlineStr">
        <is>
          <t>PUXADA RECEB</t>
        </is>
      </c>
      <c r="D2197" s="2" t="inlineStr">
        <is>
          <t>534568</t>
        </is>
      </c>
      <c r="E2197" s="2" t="inlineStr">
        <is>
          <t>Antonio Carlos Da Silva Guerra</t>
        </is>
      </c>
      <c r="F2197" s="2" t="n">
        <v>63</v>
      </c>
      <c r="G2197" s="2" t="n">
        <v>2.56</v>
      </c>
      <c r="H2197" s="2" t="n">
        <v>25</v>
      </c>
      <c r="I2197" s="2" t="n">
        <v>22</v>
      </c>
      <c r="J2197" s="2" t="inlineStr">
        <is>
          <t>GPA</t>
        </is>
      </c>
    </row>
    <row r="2198">
      <c r="A2198" s="2" t="n">
        <v>8</v>
      </c>
      <c r="B2198" s="2" t="n">
        <v>409</v>
      </c>
      <c r="C2198" s="2" t="inlineStr">
        <is>
          <t>RECEBIMENTO</t>
        </is>
      </c>
      <c r="D2198" s="2" t="inlineStr">
        <is>
          <t>534568</t>
        </is>
      </c>
      <c r="E2198" s="2" t="inlineStr">
        <is>
          <t>Antonio Carlos Da Silva Guerra</t>
        </is>
      </c>
      <c r="F2198" s="2" t="n">
        <v>982</v>
      </c>
      <c r="G2198" s="2" t="n">
        <v>36.05</v>
      </c>
      <c r="H2198" s="2" t="n">
        <v>27</v>
      </c>
      <c r="I2198" s="2" t="n">
        <v>25</v>
      </c>
      <c r="J2198" s="2" t="inlineStr">
        <is>
          <t>GPA</t>
        </is>
      </c>
    </row>
    <row r="2199">
      <c r="A2199" s="2" t="n">
        <v>8</v>
      </c>
      <c r="B2199" s="2" t="n">
        <v>409</v>
      </c>
      <c r="C2199" s="2" t="inlineStr">
        <is>
          <t>SEPARACAO</t>
        </is>
      </c>
      <c r="D2199" s="2" t="inlineStr">
        <is>
          <t>534568</t>
        </is>
      </c>
      <c r="E2199" s="2" t="inlineStr">
        <is>
          <t>Antonio Carlos Da Silva Guerra</t>
        </is>
      </c>
      <c r="F2199" s="2" t="n">
        <v>299</v>
      </c>
      <c r="G2199" s="2" t="n">
        <v>3.6</v>
      </c>
      <c r="H2199" s="2" t="n">
        <v>83</v>
      </c>
      <c r="I2199" s="2" t="n">
        <v>105</v>
      </c>
      <c r="J2199" s="2" t="inlineStr">
        <is>
          <t>GPA</t>
        </is>
      </c>
    </row>
    <row r="2200">
      <c r="A2200" s="2" t="n">
        <v>8</v>
      </c>
      <c r="B2200" s="2" t="n">
        <v>409</v>
      </c>
      <c r="C2200" s="2" t="inlineStr">
        <is>
          <t>ATIVIDADE OP. EMP.</t>
        </is>
      </c>
      <c r="D2200" s="2" t="inlineStr">
        <is>
          <t>536290</t>
        </is>
      </c>
      <c r="E2200" s="2" t="inlineStr">
        <is>
          <t>Lincoln Freire Soares</t>
        </is>
      </c>
      <c r="F2200" s="2" t="n">
        <v>1751</v>
      </c>
      <c r="G2200" s="2" t="n">
        <v>39.66</v>
      </c>
      <c r="H2200" s="2" t="n">
        <v>44</v>
      </c>
      <c r="I2200" s="2" t="n">
        <v>25</v>
      </c>
      <c r="J2200" s="2" t="inlineStr">
        <is>
          <t>GPA</t>
        </is>
      </c>
    </row>
    <row r="2201">
      <c r="A2201" s="2" t="n">
        <v>8</v>
      </c>
      <c r="B2201" s="2" t="n">
        <v>409</v>
      </c>
      <c r="C2201" s="2" t="inlineStr">
        <is>
          <t>PUXADA RECEB</t>
        </is>
      </c>
      <c r="D2201" s="2" t="inlineStr">
        <is>
          <t>540917</t>
        </is>
      </c>
      <c r="E2201" s="2" t="inlineStr">
        <is>
          <t>Rafael Jose da Silva</t>
        </is>
      </c>
      <c r="F2201" s="2" t="n">
        <v>79</v>
      </c>
      <c r="G2201" s="2" t="n">
        <v>1.86</v>
      </c>
      <c r="H2201" s="2" t="n">
        <v>42</v>
      </c>
      <c r="I2201" s="2" t="n">
        <v>22</v>
      </c>
      <c r="J2201" s="2" t="inlineStr">
        <is>
          <t>GPA</t>
        </is>
      </c>
    </row>
    <row r="2202">
      <c r="A2202" s="2" t="n">
        <v>8</v>
      </c>
      <c r="B2202" s="2" t="n">
        <v>409</v>
      </c>
      <c r="C2202" s="2" t="inlineStr">
        <is>
          <t>RECEBIMENTO</t>
        </is>
      </c>
      <c r="D2202" s="2" t="inlineStr">
        <is>
          <t>540917</t>
        </is>
      </c>
      <c r="E2202" s="2" t="inlineStr">
        <is>
          <t>Rafael Jose da Silva</t>
        </is>
      </c>
      <c r="F2202" s="2" t="n">
        <v>1408</v>
      </c>
      <c r="G2202" s="2" t="n">
        <v>43.53</v>
      </c>
      <c r="H2202" s="2" t="n">
        <v>32</v>
      </c>
      <c r="I2202" s="2" t="n">
        <v>25</v>
      </c>
      <c r="J2202" s="2" t="inlineStr">
        <is>
          <t>GPA</t>
        </is>
      </c>
    </row>
    <row r="2203">
      <c r="A2203" s="2" t="n">
        <v>8</v>
      </c>
      <c r="B2203" s="2" t="n">
        <v>409</v>
      </c>
      <c r="C2203" s="2" t="inlineStr">
        <is>
          <t>ATIVIDADE OP. EMP.</t>
        </is>
      </c>
      <c r="D2203" s="2" t="inlineStr">
        <is>
          <t>5442230</t>
        </is>
      </c>
      <c r="E2203" s="2" t="inlineStr">
        <is>
          <t>Anderson Marcos Dos Reis Matta</t>
        </is>
      </c>
      <c r="F2203" s="2" t="n">
        <v>1803</v>
      </c>
      <c r="G2203" s="2" t="n">
        <v>55.73</v>
      </c>
      <c r="H2203" s="2" t="n">
        <v>32</v>
      </c>
      <c r="I2203" s="2" t="n">
        <v>25</v>
      </c>
      <c r="J2203" s="2" t="inlineStr">
        <is>
          <t>GPA</t>
        </is>
      </c>
    </row>
    <row r="2204">
      <c r="A2204" s="2" t="n">
        <v>8</v>
      </c>
      <c r="B2204" s="2" t="n">
        <v>409</v>
      </c>
      <c r="C2204" s="2" t="inlineStr">
        <is>
          <t>CARREGAMENTO</t>
        </is>
      </c>
      <c r="D2204" s="2" t="inlineStr">
        <is>
          <t>5445523</t>
        </is>
      </c>
      <c r="E2204" s="2" t="inlineStr">
        <is>
          <t>Renato Cajazeira Da Silva</t>
        </is>
      </c>
      <c r="F2204" s="2" t="n">
        <v>130</v>
      </c>
      <c r="G2204" s="2" t="n">
        <v>1.15</v>
      </c>
      <c r="H2204" s="2" t="n">
        <v>113</v>
      </c>
      <c r="I2204" s="2" t="n">
        <v>24</v>
      </c>
      <c r="J2204" s="2" t="inlineStr">
        <is>
          <t>GPA</t>
        </is>
      </c>
    </row>
    <row r="2205">
      <c r="A2205" s="2" t="n">
        <v>8</v>
      </c>
      <c r="B2205" s="2" t="n">
        <v>409</v>
      </c>
      <c r="C2205" s="2" t="inlineStr">
        <is>
          <t>PUXADA RECEB</t>
        </is>
      </c>
      <c r="D2205" s="2" t="inlineStr">
        <is>
          <t>5446082</t>
        </is>
      </c>
      <c r="E2205" s="2" t="inlineStr">
        <is>
          <t>Aleandro Oliveira Da Silva</t>
        </is>
      </c>
      <c r="F2205" s="2" t="n">
        <v>888</v>
      </c>
      <c r="G2205" s="2" t="n">
        <v>27.78</v>
      </c>
      <c r="H2205" s="2" t="n">
        <v>32</v>
      </c>
      <c r="I2205" s="2" t="n">
        <v>22</v>
      </c>
      <c r="J2205" s="2" t="inlineStr">
        <is>
          <t>GPA</t>
        </is>
      </c>
    </row>
    <row r="2206">
      <c r="A2206" s="2" t="n">
        <v>8</v>
      </c>
      <c r="B2206" s="2" t="n">
        <v>409</v>
      </c>
      <c r="C2206" s="2" t="inlineStr">
        <is>
          <t>SEPARACAO</t>
        </is>
      </c>
      <c r="D2206" s="2" t="inlineStr">
        <is>
          <t>5446082</t>
        </is>
      </c>
      <c r="E2206" s="2" t="inlineStr">
        <is>
          <t>Aleandro Oliveira Da Silva</t>
        </is>
      </c>
      <c r="F2206" s="2" t="n">
        <v>2748</v>
      </c>
      <c r="G2206" s="2" t="n">
        <v>33.01</v>
      </c>
      <c r="H2206" s="2" t="n">
        <v>83</v>
      </c>
      <c r="I2206" s="2" t="n">
        <v>105</v>
      </c>
      <c r="J2206" s="2" t="inlineStr">
        <is>
          <t>GPA</t>
        </is>
      </c>
    </row>
    <row r="2207">
      <c r="A2207" s="2" t="n">
        <v>8</v>
      </c>
      <c r="B2207" s="2" t="n">
        <v>409</v>
      </c>
      <c r="C2207" s="2" t="inlineStr">
        <is>
          <t>PUXADA RECEB</t>
        </is>
      </c>
      <c r="D2207" s="2" t="inlineStr">
        <is>
          <t>5446384</t>
        </is>
      </c>
      <c r="E2207" s="2" t="inlineStr">
        <is>
          <t>Leonardo Montezuma Ferreira</t>
        </is>
      </c>
      <c r="F2207" s="2" t="n">
        <v>11</v>
      </c>
      <c r="G2207" s="2" t="n">
        <v>9.35</v>
      </c>
      <c r="H2207" s="2" t="n">
        <v>1</v>
      </c>
      <c r="I2207" s="2" t="n">
        <v>22</v>
      </c>
      <c r="J2207" s="2" t="inlineStr">
        <is>
          <t>GPA</t>
        </is>
      </c>
    </row>
    <row r="2208">
      <c r="A2208" s="2" t="n">
        <v>8</v>
      </c>
      <c r="B2208" s="2" t="n">
        <v>409</v>
      </c>
      <c r="C2208" s="2" t="inlineStr">
        <is>
          <t>RECEBIMENTO</t>
        </is>
      </c>
      <c r="D2208" s="2" t="inlineStr">
        <is>
          <t>5446384</t>
        </is>
      </c>
      <c r="E2208" s="2" t="inlineStr">
        <is>
          <t>Leonardo Montezuma Ferreira</t>
        </is>
      </c>
      <c r="F2208" s="2" t="n">
        <v>132</v>
      </c>
      <c r="G2208" s="2" t="n">
        <v>33.92</v>
      </c>
      <c r="H2208" s="2" t="n">
        <v>4</v>
      </c>
      <c r="I2208" s="2" t="n">
        <v>25</v>
      </c>
      <c r="J2208" s="2" t="inlineStr">
        <is>
          <t>GPA</t>
        </is>
      </c>
    </row>
    <row r="2209">
      <c r="A2209" s="2" t="n">
        <v>8</v>
      </c>
      <c r="B2209" s="2" t="n">
        <v>409</v>
      </c>
      <c r="C2209" s="2" t="inlineStr">
        <is>
          <t>PUXADA RECEB</t>
        </is>
      </c>
      <c r="D2209" s="2" t="inlineStr">
        <is>
          <t>5447798</t>
        </is>
      </c>
      <c r="E2209" s="2" t="inlineStr">
        <is>
          <t>Gustavo Da Silva Rodrigues</t>
        </is>
      </c>
      <c r="F2209" s="2" t="n">
        <v>334</v>
      </c>
      <c r="G2209" s="2" t="n">
        <v>9.59</v>
      </c>
      <c r="H2209" s="2" t="n">
        <v>35</v>
      </c>
      <c r="I2209" s="2" t="n">
        <v>22</v>
      </c>
      <c r="J2209" s="2" t="inlineStr">
        <is>
          <t>GPA</t>
        </is>
      </c>
    </row>
    <row r="2210">
      <c r="A2210" s="2" t="n">
        <v>8</v>
      </c>
      <c r="B2210" s="2" t="n">
        <v>409</v>
      </c>
      <c r="C2210" s="2" t="inlineStr">
        <is>
          <t>RECEBIMENTO</t>
        </is>
      </c>
      <c r="D2210" s="2" t="inlineStr">
        <is>
          <t>5447798</t>
        </is>
      </c>
      <c r="E2210" s="2" t="inlineStr">
        <is>
          <t>Gustavo Da Silva Rodrigues</t>
        </is>
      </c>
      <c r="F2210" s="2" t="n">
        <v>67</v>
      </c>
      <c r="G2210" s="2" t="n">
        <v>0.06</v>
      </c>
      <c r="H2210" s="2" t="n">
        <v>1117</v>
      </c>
      <c r="I2210" s="2" t="n">
        <v>25</v>
      </c>
      <c r="J2210" s="2" t="inlineStr">
        <is>
          <t>GPA</t>
        </is>
      </c>
    </row>
    <row r="2211">
      <c r="A2211" s="2" t="n">
        <v>8</v>
      </c>
      <c r="B2211" s="2" t="n">
        <v>409</v>
      </c>
      <c r="C2211" s="2" t="inlineStr">
        <is>
          <t>SEPARACAO</t>
        </is>
      </c>
      <c r="D2211" s="2" t="inlineStr">
        <is>
          <t>5447798</t>
        </is>
      </c>
      <c r="E2211" s="2" t="inlineStr">
        <is>
          <t>Gustavo Da Silva Rodrigues</t>
        </is>
      </c>
      <c r="F2211" s="2" t="n">
        <v>2157</v>
      </c>
      <c r="G2211" s="2" t="n">
        <v>36.03</v>
      </c>
      <c r="H2211" s="2" t="n">
        <v>60</v>
      </c>
      <c r="I2211" s="2" t="n">
        <v>105</v>
      </c>
      <c r="J2211" s="2" t="inlineStr">
        <is>
          <t>GPA</t>
        </is>
      </c>
    </row>
    <row r="2212">
      <c r="A2212" s="2" t="n">
        <v>8</v>
      </c>
      <c r="B2212" s="2" t="n">
        <v>409</v>
      </c>
      <c r="C2212" s="2" t="inlineStr">
        <is>
          <t>CARREGAMENTO</t>
        </is>
      </c>
      <c r="D2212" s="2" t="inlineStr">
        <is>
          <t>5448140</t>
        </is>
      </c>
      <c r="E2212" s="2" t="inlineStr">
        <is>
          <t>Washington Alves Da Silva</t>
        </is>
      </c>
      <c r="F2212" s="2" t="n">
        <v>941</v>
      </c>
      <c r="G2212" s="2" t="n">
        <v>54.19</v>
      </c>
      <c r="H2212" s="2" t="n">
        <v>17</v>
      </c>
      <c r="I2212" s="2" t="n">
        <v>24</v>
      </c>
      <c r="J2212" s="2" t="inlineStr">
        <is>
          <t>GPA</t>
        </is>
      </c>
    </row>
    <row r="2213">
      <c r="A2213" s="2" t="n">
        <v>8</v>
      </c>
      <c r="B2213" s="2" t="n">
        <v>409</v>
      </c>
      <c r="C2213" s="2" t="inlineStr">
        <is>
          <t>CARREGAMENTO</t>
        </is>
      </c>
      <c r="D2213" s="2" t="inlineStr">
        <is>
          <t>5448352</t>
        </is>
      </c>
      <c r="E2213" s="2" t="inlineStr">
        <is>
          <t>Kaique Diogo Lopes Vidal Gomes</t>
        </is>
      </c>
      <c r="F2213" s="2" t="n">
        <v>82</v>
      </c>
      <c r="G2213" s="2" t="n">
        <v>16.73</v>
      </c>
      <c r="H2213" s="2" t="n">
        <v>5</v>
      </c>
      <c r="I2213" s="2" t="n">
        <v>24</v>
      </c>
      <c r="J2213" s="2" t="inlineStr">
        <is>
          <t>GPA</t>
        </is>
      </c>
    </row>
    <row r="2214">
      <c r="A2214" s="2" t="n">
        <v>8</v>
      </c>
      <c r="B2214" s="2" t="n">
        <v>409</v>
      </c>
      <c r="C2214" s="2" t="inlineStr">
        <is>
          <t>PUXADA RECEB</t>
        </is>
      </c>
      <c r="D2214" s="2" t="inlineStr">
        <is>
          <t>5448352</t>
        </is>
      </c>
      <c r="E2214" s="2" t="inlineStr">
        <is>
          <t>Kaique Diogo Lopes Vidal Gomes</t>
        </is>
      </c>
      <c r="F2214" s="2" t="n">
        <v>36</v>
      </c>
      <c r="G2214" s="2" t="n">
        <v>6.32</v>
      </c>
      <c r="H2214" s="2" t="n">
        <v>6</v>
      </c>
      <c r="I2214" s="2" t="n">
        <v>22</v>
      </c>
      <c r="J2214" s="2" t="inlineStr">
        <is>
          <t>GPA</t>
        </is>
      </c>
    </row>
    <row r="2215">
      <c r="A2215" s="2" t="n">
        <v>8</v>
      </c>
      <c r="B2215" s="2" t="n">
        <v>409</v>
      </c>
      <c r="C2215" s="2" t="inlineStr">
        <is>
          <t>RECEBIMENTO</t>
        </is>
      </c>
      <c r="D2215" s="2" t="inlineStr">
        <is>
          <t>5448352</t>
        </is>
      </c>
      <c r="E2215" s="2" t="inlineStr">
        <is>
          <t>Kaique Diogo Lopes Vidal Gomes</t>
        </is>
      </c>
      <c r="F2215" s="2" t="n">
        <v>18</v>
      </c>
      <c r="G2215" s="2" t="n">
        <v>1.91</v>
      </c>
      <c r="H2215" s="2" t="n">
        <v>9</v>
      </c>
      <c r="I2215" s="2" t="n">
        <v>25</v>
      </c>
      <c r="J2215" s="2" t="inlineStr">
        <is>
          <t>GPA</t>
        </is>
      </c>
    </row>
    <row r="2216">
      <c r="A2216" s="2" t="n">
        <v>8</v>
      </c>
      <c r="B2216" s="2" t="n">
        <v>409</v>
      </c>
      <c r="C2216" s="2" t="inlineStr">
        <is>
          <t>SEPARACAO</t>
        </is>
      </c>
      <c r="D2216" s="2" t="inlineStr">
        <is>
          <t>5448352</t>
        </is>
      </c>
      <c r="E2216" s="2" t="inlineStr">
        <is>
          <t>Kaique Diogo Lopes Vidal Gomes</t>
        </is>
      </c>
      <c r="F2216" s="2" t="n">
        <v>2286</v>
      </c>
      <c r="G2216" s="2" t="n">
        <v>13.16</v>
      </c>
      <c r="H2216" s="2" t="n">
        <v>174</v>
      </c>
      <c r="I2216" s="2" t="n">
        <v>105</v>
      </c>
      <c r="J2216" s="2" t="inlineStr">
        <is>
          <t>GPA</t>
        </is>
      </c>
    </row>
    <row r="2217">
      <c r="A2217" s="2" t="n">
        <v>8</v>
      </c>
      <c r="B2217" s="2" t="n">
        <v>409</v>
      </c>
      <c r="C2217" s="2" t="inlineStr">
        <is>
          <t>PUXADA RECEB</t>
        </is>
      </c>
      <c r="D2217" s="2" t="inlineStr">
        <is>
          <t>5448360</t>
        </is>
      </c>
      <c r="E2217" s="2" t="inlineStr">
        <is>
          <t>Lucas Da Silva Venceslau</t>
        </is>
      </c>
      <c r="F2217" s="2" t="n">
        <v>14</v>
      </c>
      <c r="G2217" s="2" t="n">
        <v>0.21</v>
      </c>
      <c r="H2217" s="2" t="n">
        <v>67</v>
      </c>
      <c r="I2217" s="2" t="n">
        <v>22</v>
      </c>
      <c r="J2217" s="2" t="inlineStr">
        <is>
          <t>GPA</t>
        </is>
      </c>
    </row>
    <row r="2218">
      <c r="A2218" s="2" t="n">
        <v>8</v>
      </c>
      <c r="B2218" s="2" t="n">
        <v>409</v>
      </c>
      <c r="C2218" s="2" t="inlineStr">
        <is>
          <t>RECEBIMENTO</t>
        </is>
      </c>
      <c r="D2218" s="2" t="inlineStr">
        <is>
          <t>5448360</t>
        </is>
      </c>
      <c r="E2218" s="2" t="inlineStr">
        <is>
          <t>Lucas Da Silva Venceslau</t>
        </is>
      </c>
      <c r="F2218" s="2" t="n">
        <v>767</v>
      </c>
      <c r="G2218" s="2" t="n">
        <v>17.1</v>
      </c>
      <c r="H2218" s="2" t="n">
        <v>45</v>
      </c>
      <c r="I2218" s="2" t="n">
        <v>25</v>
      </c>
      <c r="J2218" s="2" t="inlineStr">
        <is>
          <t>GPA</t>
        </is>
      </c>
    </row>
    <row r="2219">
      <c r="A2219" s="2" t="n">
        <v>8</v>
      </c>
      <c r="B2219" s="2" t="n">
        <v>409</v>
      </c>
      <c r="C2219" s="2" t="inlineStr">
        <is>
          <t>SEPARACAO</t>
        </is>
      </c>
      <c r="D2219" s="2" t="inlineStr">
        <is>
          <t>5448360</t>
        </is>
      </c>
      <c r="E2219" s="2" t="inlineStr">
        <is>
          <t>Lucas Da Silva Venceslau</t>
        </is>
      </c>
      <c r="F2219" s="2" t="n">
        <v>89</v>
      </c>
      <c r="G2219" s="2" t="n">
        <v>0.74</v>
      </c>
      <c r="H2219" s="2" t="n">
        <v>120</v>
      </c>
      <c r="I2219" s="2" t="n">
        <v>105</v>
      </c>
      <c r="J2219" s="2" t="inlineStr">
        <is>
          <t>GPA</t>
        </is>
      </c>
    </row>
    <row r="2220">
      <c r="A2220" s="2" t="n">
        <v>8</v>
      </c>
      <c r="B2220" s="2" t="n">
        <v>409</v>
      </c>
      <c r="C2220" s="2" t="inlineStr">
        <is>
          <t>PUXADA RECEB</t>
        </is>
      </c>
      <c r="D2220" s="2" t="inlineStr">
        <is>
          <t>5448409</t>
        </is>
      </c>
      <c r="E2220" s="2" t="inlineStr">
        <is>
          <t>Allan Adao Da Silva</t>
        </is>
      </c>
      <c r="F2220" s="2" t="n">
        <v>147</v>
      </c>
      <c r="G2220" s="2" t="n">
        <v>5.6</v>
      </c>
      <c r="H2220" s="2" t="n">
        <v>26</v>
      </c>
      <c r="I2220" s="2" t="n">
        <v>22</v>
      </c>
      <c r="J2220" s="2" t="inlineStr">
        <is>
          <t>GPA</t>
        </is>
      </c>
    </row>
    <row r="2221">
      <c r="A2221" s="2" t="n">
        <v>8</v>
      </c>
      <c r="B2221" s="2" t="n">
        <v>409</v>
      </c>
      <c r="C2221" s="2" t="inlineStr">
        <is>
          <t>SEPARACAO</t>
        </is>
      </c>
      <c r="D2221" s="2" t="inlineStr">
        <is>
          <t>5448409</t>
        </is>
      </c>
      <c r="E2221" s="2" t="inlineStr">
        <is>
          <t>Allan Adao Da Silva</t>
        </is>
      </c>
      <c r="F2221" s="2" t="n">
        <v>711</v>
      </c>
      <c r="G2221" s="2" t="n">
        <v>8.19</v>
      </c>
      <c r="H2221" s="2" t="n">
        <v>87</v>
      </c>
      <c r="I2221" s="2" t="n">
        <v>105</v>
      </c>
      <c r="J2221" s="2" t="inlineStr">
        <is>
          <t>GPA</t>
        </is>
      </c>
    </row>
    <row r="2222">
      <c r="A2222" s="2" t="n">
        <v>8</v>
      </c>
      <c r="B2222" s="2" t="n">
        <v>409</v>
      </c>
      <c r="C2222" s="2" t="inlineStr">
        <is>
          <t>PUXADA RECEB</t>
        </is>
      </c>
      <c r="D2222" s="2" t="inlineStr">
        <is>
          <t>5448417</t>
        </is>
      </c>
      <c r="E2222" s="2" t="inlineStr">
        <is>
          <t>Andre Lemos Dos Santos</t>
        </is>
      </c>
      <c r="F2222" s="2" t="n">
        <v>39</v>
      </c>
      <c r="G2222" s="2" t="n">
        <v>3.39</v>
      </c>
      <c r="H2222" s="2" t="n">
        <v>12</v>
      </c>
      <c r="I2222" s="2" t="n">
        <v>22</v>
      </c>
      <c r="J2222" s="2" t="inlineStr">
        <is>
          <t>GPA</t>
        </is>
      </c>
    </row>
    <row r="2223">
      <c r="A2223" s="2" t="n">
        <v>8</v>
      </c>
      <c r="B2223" s="2" t="n">
        <v>409</v>
      </c>
      <c r="C2223" s="2" t="inlineStr">
        <is>
          <t>SEPARACAO</t>
        </is>
      </c>
      <c r="D2223" s="2" t="inlineStr">
        <is>
          <t>5448417</t>
        </is>
      </c>
      <c r="E2223" s="2" t="inlineStr">
        <is>
          <t>Andre Lemos Dos Santos</t>
        </is>
      </c>
      <c r="F2223" s="2" t="n">
        <v>1516</v>
      </c>
      <c r="G2223" s="2" t="n">
        <v>30.2</v>
      </c>
      <c r="H2223" s="2" t="n">
        <v>50</v>
      </c>
      <c r="I2223" s="2" t="n">
        <v>105</v>
      </c>
      <c r="J2223" s="2" t="inlineStr">
        <is>
          <t>GPA</t>
        </is>
      </c>
    </row>
    <row r="2224">
      <c r="A2224" s="2" t="n">
        <v>8</v>
      </c>
      <c r="B2224" s="2" t="n">
        <v>409</v>
      </c>
      <c r="C2224" s="2" t="inlineStr">
        <is>
          <t>PUXADA RECEB</t>
        </is>
      </c>
      <c r="D2224" s="2" t="inlineStr">
        <is>
          <t>5449111</t>
        </is>
      </c>
      <c r="E2224" s="2" t="inlineStr">
        <is>
          <t>Andrey Teixeira Coutinho</t>
        </is>
      </c>
      <c r="F2224" s="2" t="n">
        <v>140</v>
      </c>
      <c r="G2224" s="2" t="n">
        <v>3.6</v>
      </c>
      <c r="H2224" s="2" t="n">
        <v>39</v>
      </c>
      <c r="I2224" s="2" t="n">
        <v>22</v>
      </c>
      <c r="J2224" s="2" t="inlineStr">
        <is>
          <t>GPA</t>
        </is>
      </c>
    </row>
    <row r="2225">
      <c r="A2225" s="2" t="n">
        <v>8</v>
      </c>
      <c r="B2225" s="2" t="n">
        <v>409</v>
      </c>
      <c r="C2225" s="2" t="inlineStr">
        <is>
          <t>SEPARACAO</t>
        </is>
      </c>
      <c r="D2225" s="2" t="inlineStr">
        <is>
          <t>5449111</t>
        </is>
      </c>
      <c r="E2225" s="2" t="inlineStr">
        <is>
          <t>Andrey Teixeira Coutinho</t>
        </is>
      </c>
      <c r="F2225" s="2" t="n">
        <v>1212</v>
      </c>
      <c r="G2225" s="2" t="n">
        <v>14.43</v>
      </c>
      <c r="H2225" s="2" t="n">
        <v>84</v>
      </c>
      <c r="I2225" s="2" t="n">
        <v>105</v>
      </c>
      <c r="J2225" s="2" t="inlineStr">
        <is>
          <t>GPA</t>
        </is>
      </c>
    </row>
    <row r="2226">
      <c r="A2226" s="2" t="n">
        <v>8</v>
      </c>
      <c r="B2226" s="2" t="n">
        <v>409</v>
      </c>
      <c r="C2226" s="2" t="inlineStr">
        <is>
          <t>PUXADA RECEB</t>
        </is>
      </c>
      <c r="D2226" s="2" t="inlineStr">
        <is>
          <t>5449189</t>
        </is>
      </c>
      <c r="E2226" s="2" t="inlineStr">
        <is>
          <t>Victor Hugo Coelho Galdino Da Silva</t>
        </is>
      </c>
      <c r="F2226" s="2" t="n">
        <v>10</v>
      </c>
      <c r="G2226" s="2" t="n">
        <v>0.16</v>
      </c>
      <c r="H2226" s="2" t="n">
        <v>63</v>
      </c>
      <c r="I2226" s="2" t="n">
        <v>22</v>
      </c>
      <c r="J2226" s="2" t="inlineStr">
        <is>
          <t>GPA</t>
        </is>
      </c>
    </row>
    <row r="2227">
      <c r="A2227" s="2" t="n">
        <v>8</v>
      </c>
      <c r="B2227" s="2" t="n">
        <v>409</v>
      </c>
      <c r="C2227" s="2" t="inlineStr">
        <is>
          <t>SEPARACAO</t>
        </is>
      </c>
      <c r="D2227" s="2" t="inlineStr">
        <is>
          <t>5449189</t>
        </is>
      </c>
      <c r="E2227" s="2" t="inlineStr">
        <is>
          <t>Victor Hugo Coelho Galdino Da Silva</t>
        </is>
      </c>
      <c r="F2227" s="2" t="n">
        <v>632</v>
      </c>
      <c r="G2227" s="2" t="n">
        <v>5.38</v>
      </c>
      <c r="H2227" s="2" t="n">
        <v>117</v>
      </c>
      <c r="I2227" s="2" t="n">
        <v>105</v>
      </c>
      <c r="J2227" s="2" t="inlineStr">
        <is>
          <t>GPA</t>
        </is>
      </c>
    </row>
    <row r="2228">
      <c r="A2228" s="2" t="n">
        <v>8</v>
      </c>
      <c r="B2228" s="2" t="n">
        <v>409</v>
      </c>
      <c r="C2228" s="2" t="inlineStr">
        <is>
          <t>PUXADA RECEB</t>
        </is>
      </c>
      <c r="D2228" s="2" t="inlineStr">
        <is>
          <t>5449197</t>
        </is>
      </c>
      <c r="E2228" s="2" t="inlineStr">
        <is>
          <t>Carlos Vinicius Mariano Dos Santos</t>
        </is>
      </c>
      <c r="F2228" s="2" t="n">
        <v>7</v>
      </c>
      <c r="G2228" s="2" t="n">
        <v>1.38</v>
      </c>
      <c r="H2228" s="2" t="n">
        <v>5</v>
      </c>
      <c r="I2228" s="2" t="n">
        <v>22</v>
      </c>
      <c r="J2228" s="2" t="inlineStr">
        <is>
          <t>GPA</t>
        </is>
      </c>
    </row>
    <row r="2229">
      <c r="A2229" s="2" t="n">
        <v>8</v>
      </c>
      <c r="B2229" s="2" t="n">
        <v>409</v>
      </c>
      <c r="C2229" s="2" t="inlineStr">
        <is>
          <t>SEPARACAO</t>
        </is>
      </c>
      <c r="D2229" s="2" t="inlineStr">
        <is>
          <t>5449197</t>
        </is>
      </c>
      <c r="E2229" s="2" t="inlineStr">
        <is>
          <t>Carlos Vinicius Mariano Dos Santos</t>
        </is>
      </c>
      <c r="F2229" s="2" t="n">
        <v>163</v>
      </c>
      <c r="G2229" s="2" t="n">
        <v>3.62</v>
      </c>
      <c r="H2229" s="2" t="n">
        <v>45</v>
      </c>
      <c r="I2229" s="2" t="n">
        <v>105</v>
      </c>
      <c r="J2229" s="2" t="inlineStr">
        <is>
          <t>GPA</t>
        </is>
      </c>
    </row>
    <row r="2230">
      <c r="A2230" s="2" t="n">
        <v>8</v>
      </c>
      <c r="B2230" s="2" t="n">
        <v>409</v>
      </c>
      <c r="C2230" s="2" t="inlineStr">
        <is>
          <t>SEPARACAO</t>
        </is>
      </c>
      <c r="D2230" s="2" t="inlineStr">
        <is>
          <t>5449219</t>
        </is>
      </c>
      <c r="E2230" s="2" t="inlineStr">
        <is>
          <t>Aristides Ribeiro Pinheiro</t>
        </is>
      </c>
      <c r="F2230" s="2" t="n">
        <v>5629</v>
      </c>
      <c r="G2230" s="2" t="n">
        <v>45.98</v>
      </c>
      <c r="H2230" s="2" t="n">
        <v>122</v>
      </c>
      <c r="I2230" s="2" t="n">
        <v>105</v>
      </c>
      <c r="J2230" s="2" t="inlineStr">
        <is>
          <t>GPA</t>
        </is>
      </c>
    </row>
    <row r="2231">
      <c r="A2231" s="2" t="n">
        <v>8</v>
      </c>
      <c r="B2231" s="2" t="n">
        <v>409</v>
      </c>
      <c r="C2231" s="2" t="inlineStr">
        <is>
          <t>PUXADA RECEB</t>
        </is>
      </c>
      <c r="D2231" s="2" t="inlineStr">
        <is>
          <t>5449251</t>
        </is>
      </c>
      <c r="E2231" s="2" t="inlineStr">
        <is>
          <t>Alexandre Roberto Geraldo</t>
        </is>
      </c>
      <c r="F2231" s="2" t="n">
        <v>140</v>
      </c>
      <c r="G2231" s="2" t="n">
        <v>7.43</v>
      </c>
      <c r="H2231" s="2" t="n">
        <v>19</v>
      </c>
      <c r="I2231" s="2" t="n">
        <v>22</v>
      </c>
      <c r="J2231" s="2" t="inlineStr">
        <is>
          <t>GPA</t>
        </is>
      </c>
    </row>
    <row r="2232">
      <c r="A2232" s="2" t="n">
        <v>8</v>
      </c>
      <c r="B2232" s="2" t="n">
        <v>409</v>
      </c>
      <c r="C2232" s="2" t="inlineStr">
        <is>
          <t>SEPARACAO</t>
        </is>
      </c>
      <c r="D2232" s="2" t="inlineStr">
        <is>
          <t>5449251</t>
        </is>
      </c>
      <c r="E2232" s="2" t="inlineStr">
        <is>
          <t>Alexandre Roberto Geraldo</t>
        </is>
      </c>
      <c r="F2232" s="2" t="n">
        <v>1853</v>
      </c>
      <c r="G2232" s="2" t="n">
        <v>18.53</v>
      </c>
      <c r="H2232" s="2" t="n">
        <v>100</v>
      </c>
      <c r="I2232" s="2" t="n">
        <v>105</v>
      </c>
      <c r="J2232" s="2" t="inlineStr">
        <is>
          <t>GPA</t>
        </is>
      </c>
    </row>
    <row r="2233">
      <c r="A2233" s="2" t="n">
        <v>8</v>
      </c>
      <c r="B2233" s="2" t="n">
        <v>409</v>
      </c>
      <c r="C2233" s="2" t="inlineStr">
        <is>
          <t>CARREGAMENTO</t>
        </is>
      </c>
      <c r="D2233" s="2" t="inlineStr">
        <is>
          <t>5449421</t>
        </is>
      </c>
      <c r="E2233" s="2" t="inlineStr">
        <is>
          <t>Yan Barbosa Rosa</t>
        </is>
      </c>
      <c r="F2233" s="2" t="n">
        <v>14</v>
      </c>
      <c r="G2233" s="2" t="n">
        <v>0</v>
      </c>
      <c r="H2233" s="2" t="n">
        <v>0</v>
      </c>
      <c r="I2233" s="2" t="n">
        <v>24</v>
      </c>
      <c r="J2233" s="2" t="inlineStr">
        <is>
          <t>GPA</t>
        </is>
      </c>
    </row>
    <row r="2234">
      <c r="A2234" s="2" t="n">
        <v>8</v>
      </c>
      <c r="B2234" s="2" t="n">
        <v>409</v>
      </c>
      <c r="C2234" s="2" t="inlineStr">
        <is>
          <t>PUXADA RECEB</t>
        </is>
      </c>
      <c r="D2234" s="2" t="inlineStr">
        <is>
          <t>5449421</t>
        </is>
      </c>
      <c r="E2234" s="2" t="inlineStr">
        <is>
          <t>Yan Barbosa Rosa</t>
        </is>
      </c>
      <c r="F2234" s="2" t="n">
        <v>16</v>
      </c>
      <c r="G2234" s="2" t="n">
        <v>2.64</v>
      </c>
      <c r="H2234" s="2" t="n">
        <v>6</v>
      </c>
      <c r="I2234" s="2" t="n">
        <v>22</v>
      </c>
      <c r="J2234" s="2" t="inlineStr">
        <is>
          <t>GPA</t>
        </is>
      </c>
    </row>
    <row r="2235">
      <c r="A2235" s="2" t="n">
        <v>8</v>
      </c>
      <c r="B2235" s="2" t="n">
        <v>409</v>
      </c>
      <c r="C2235" s="2" t="inlineStr">
        <is>
          <t>SEPARACAO</t>
        </is>
      </c>
      <c r="D2235" s="2" t="inlineStr">
        <is>
          <t>5449421</t>
        </is>
      </c>
      <c r="E2235" s="2" t="inlineStr">
        <is>
          <t>Yan Barbosa Rosa</t>
        </is>
      </c>
      <c r="F2235" s="2" t="n">
        <v>1390</v>
      </c>
      <c r="G2235" s="2" t="n">
        <v>26.18</v>
      </c>
      <c r="H2235" s="2" t="n">
        <v>53</v>
      </c>
      <c r="I2235" s="2" t="n">
        <v>105</v>
      </c>
      <c r="J2235" s="2" t="inlineStr">
        <is>
          <t>GPA</t>
        </is>
      </c>
    </row>
    <row r="2236">
      <c r="A2236" s="2" t="n">
        <v>8</v>
      </c>
      <c r="B2236" s="2" t="n">
        <v>409</v>
      </c>
      <c r="C2236" s="2" t="inlineStr">
        <is>
          <t>PUXADA RECEB</t>
        </is>
      </c>
      <c r="D2236" s="2" t="inlineStr">
        <is>
          <t>5449480</t>
        </is>
      </c>
      <c r="E2236" s="2" t="inlineStr">
        <is>
          <t>Alex Vasco Santos</t>
        </is>
      </c>
      <c r="F2236" s="2" t="n">
        <v>80</v>
      </c>
      <c r="G2236" s="2" t="n">
        <v>2.24</v>
      </c>
      <c r="H2236" s="2" t="n">
        <v>36</v>
      </c>
      <c r="I2236" s="2" t="n">
        <v>22</v>
      </c>
      <c r="J2236" s="2" t="inlineStr">
        <is>
          <t>GPA</t>
        </is>
      </c>
    </row>
    <row r="2237">
      <c r="A2237" s="2" t="n">
        <v>8</v>
      </c>
      <c r="B2237" s="2" t="n">
        <v>409</v>
      </c>
      <c r="C2237" s="2" t="inlineStr">
        <is>
          <t>RECEBIMENTO</t>
        </is>
      </c>
      <c r="D2237" s="2" t="inlineStr">
        <is>
          <t>5449480</t>
        </is>
      </c>
      <c r="E2237" s="2" t="inlineStr">
        <is>
          <t>Alex Vasco Santos</t>
        </is>
      </c>
      <c r="F2237" s="2" t="n">
        <v>937</v>
      </c>
      <c r="G2237" s="2" t="n">
        <v>59.86</v>
      </c>
      <c r="H2237" s="2" t="n">
        <v>16</v>
      </c>
      <c r="I2237" s="2" t="n">
        <v>25</v>
      </c>
      <c r="J2237" s="2" t="inlineStr">
        <is>
          <t>GPA</t>
        </is>
      </c>
    </row>
    <row r="2238">
      <c r="A2238" s="2" t="n">
        <v>8</v>
      </c>
      <c r="B2238" s="2" t="n">
        <v>409</v>
      </c>
      <c r="C2238" s="2" t="inlineStr">
        <is>
          <t>SEPARACAO</t>
        </is>
      </c>
      <c r="D2238" s="2" t="inlineStr">
        <is>
          <t>5449480</t>
        </is>
      </c>
      <c r="E2238" s="2" t="inlineStr">
        <is>
          <t>Alex Vasco Santos</t>
        </is>
      </c>
      <c r="F2238" s="2" t="n">
        <v>1002</v>
      </c>
      <c r="G2238" s="2" t="n">
        <v>12.05</v>
      </c>
      <c r="H2238" s="2" t="n">
        <v>83</v>
      </c>
      <c r="I2238" s="2" t="n">
        <v>105</v>
      </c>
      <c r="J2238" s="2" t="inlineStr">
        <is>
          <t>GPA</t>
        </is>
      </c>
    </row>
    <row r="2239">
      <c r="A2239" s="2" t="n">
        <v>8</v>
      </c>
      <c r="B2239" s="2" t="n">
        <v>409</v>
      </c>
      <c r="C2239" s="2" t="inlineStr">
        <is>
          <t>PUXADA RECEB</t>
        </is>
      </c>
      <c r="D2239" s="2" t="inlineStr">
        <is>
          <t>5449626</t>
        </is>
      </c>
      <c r="E2239" s="2" t="inlineStr">
        <is>
          <t>Jose Roberto Ferreira De Lima</t>
        </is>
      </c>
      <c r="F2239" s="2" t="n">
        <v>746</v>
      </c>
      <c r="G2239" s="2" t="n">
        <v>34.54</v>
      </c>
      <c r="H2239" s="2" t="n">
        <v>22</v>
      </c>
      <c r="I2239" s="2" t="n">
        <v>22</v>
      </c>
      <c r="J2239" s="2" t="inlineStr">
        <is>
          <t>GPA</t>
        </is>
      </c>
    </row>
    <row r="2240">
      <c r="A2240" s="2" t="n">
        <v>8</v>
      </c>
      <c r="B2240" s="2" t="n">
        <v>409</v>
      </c>
      <c r="C2240" s="2" t="inlineStr">
        <is>
          <t>SEPARACAO</t>
        </is>
      </c>
      <c r="D2240" s="2" t="inlineStr">
        <is>
          <t>5449626</t>
        </is>
      </c>
      <c r="E2240" s="2" t="inlineStr">
        <is>
          <t>Jose Roberto Ferreira De Lima</t>
        </is>
      </c>
      <c r="F2240" s="2" t="n">
        <v>7</v>
      </c>
      <c r="G2240" s="2" t="n">
        <v>0.64</v>
      </c>
      <c r="H2240" s="2" t="n">
        <v>11</v>
      </c>
      <c r="I2240" s="2" t="n">
        <v>105</v>
      </c>
      <c r="J2240" s="2" t="inlineStr">
        <is>
          <t>GPA</t>
        </is>
      </c>
    </row>
    <row r="2241">
      <c r="A2241" s="2" t="n">
        <v>8</v>
      </c>
      <c r="B2241" s="2" t="n">
        <v>409</v>
      </c>
      <c r="C2241" s="2" t="inlineStr">
        <is>
          <t>CARREGAMENTO</t>
        </is>
      </c>
      <c r="D2241" s="2" t="inlineStr">
        <is>
          <t>5450268</t>
        </is>
      </c>
      <c r="E2241" s="2" t="inlineStr">
        <is>
          <t>Wanderson Bernardo De Carvalho</t>
        </is>
      </c>
      <c r="F2241" s="2" t="n">
        <v>327</v>
      </c>
      <c r="G2241" s="2" t="n">
        <v>6.13</v>
      </c>
      <c r="H2241" s="2" t="n">
        <v>53</v>
      </c>
      <c r="I2241" s="2" t="n">
        <v>24</v>
      </c>
      <c r="J2241" s="2" t="inlineStr">
        <is>
          <t>GPA</t>
        </is>
      </c>
    </row>
    <row r="2242">
      <c r="A2242" s="2" t="n">
        <v>8</v>
      </c>
      <c r="B2242" s="2" t="n">
        <v>409</v>
      </c>
      <c r="C2242" s="2" t="inlineStr">
        <is>
          <t>PUXADA RECEB</t>
        </is>
      </c>
      <c r="D2242" s="2" t="inlineStr">
        <is>
          <t>5450780</t>
        </is>
      </c>
      <c r="E2242" s="2" t="inlineStr">
        <is>
          <t>Matheus Philipe Da Silva Dantas</t>
        </is>
      </c>
      <c r="F2242" s="2" t="n">
        <v>319</v>
      </c>
      <c r="G2242" s="2" t="n">
        <v>7.54</v>
      </c>
      <c r="H2242" s="2" t="n">
        <v>42</v>
      </c>
      <c r="I2242" s="2" t="n">
        <v>22</v>
      </c>
      <c r="J2242" s="2" t="inlineStr">
        <is>
          <t>GPA</t>
        </is>
      </c>
    </row>
    <row r="2243">
      <c r="A2243" s="2" t="n">
        <v>8</v>
      </c>
      <c r="B2243" s="2" t="n">
        <v>409</v>
      </c>
      <c r="C2243" s="2" t="inlineStr">
        <is>
          <t>SEPARACAO</t>
        </is>
      </c>
      <c r="D2243" s="2" t="inlineStr">
        <is>
          <t>5450780</t>
        </is>
      </c>
      <c r="E2243" s="2" t="inlineStr">
        <is>
          <t>Matheus Philipe Da Silva Dantas</t>
        </is>
      </c>
      <c r="F2243" s="2" t="n">
        <v>364</v>
      </c>
      <c r="G2243" s="2" t="n">
        <v>5.83</v>
      </c>
      <c r="H2243" s="2" t="n">
        <v>62</v>
      </c>
      <c r="I2243" s="2" t="n">
        <v>105</v>
      </c>
      <c r="J2243" s="2" t="inlineStr">
        <is>
          <t>GPA</t>
        </is>
      </c>
    </row>
    <row r="2244">
      <c r="A2244" s="2" t="n">
        <v>8</v>
      </c>
      <c r="B2244" s="2" t="n">
        <v>409</v>
      </c>
      <c r="C2244" s="2" t="inlineStr">
        <is>
          <t>CARREGAMENTO</t>
        </is>
      </c>
      <c r="D2244" s="2" t="inlineStr">
        <is>
          <t>5452155</t>
        </is>
      </c>
      <c r="E2244" s="2" t="inlineStr">
        <is>
          <t>Leandro Teixeira Soares</t>
        </is>
      </c>
      <c r="F2244" s="2" t="n">
        <v>611</v>
      </c>
      <c r="G2244" s="2" t="n">
        <v>14.96</v>
      </c>
      <c r="H2244" s="2" t="n">
        <v>41</v>
      </c>
      <c r="I2244" s="2" t="n">
        <v>24</v>
      </c>
      <c r="J2244" s="2" t="inlineStr">
        <is>
          <t>GPA</t>
        </is>
      </c>
    </row>
    <row r="2245">
      <c r="A2245" s="2" t="n">
        <v>8</v>
      </c>
      <c r="B2245" s="2" t="n">
        <v>409</v>
      </c>
      <c r="C2245" s="2" t="inlineStr">
        <is>
          <t>SEPARACAO</t>
        </is>
      </c>
      <c r="D2245" s="2" t="inlineStr">
        <is>
          <t>5452155</t>
        </is>
      </c>
      <c r="E2245" s="2" t="inlineStr">
        <is>
          <t>Leandro Teixeira Soares</t>
        </is>
      </c>
      <c r="F2245" s="2" t="n">
        <v>461</v>
      </c>
      <c r="G2245" s="2" t="n">
        <v>3.98</v>
      </c>
      <c r="H2245" s="2" t="n">
        <v>116</v>
      </c>
      <c r="I2245" s="2" t="n">
        <v>105</v>
      </c>
      <c r="J2245" s="2" t="inlineStr">
        <is>
          <t>GPA</t>
        </is>
      </c>
    </row>
    <row r="2246">
      <c r="A2246" s="2" t="n">
        <v>8</v>
      </c>
      <c r="B2246" s="2" t="n">
        <v>409</v>
      </c>
      <c r="C2246" s="2" t="inlineStr">
        <is>
          <t>PUXADA RECEB</t>
        </is>
      </c>
      <c r="D2246" s="2" t="inlineStr">
        <is>
          <t>5452210</t>
        </is>
      </c>
      <c r="E2246" s="2" t="inlineStr">
        <is>
          <t>Isabel Nascimento Dos Santos Gouvea</t>
        </is>
      </c>
      <c r="F2246" s="2" t="n">
        <v>31</v>
      </c>
      <c r="G2246" s="2" t="n">
        <v>0.5600000000000001</v>
      </c>
      <c r="H2246" s="2" t="n">
        <v>55</v>
      </c>
      <c r="I2246" s="2" t="n">
        <v>22</v>
      </c>
      <c r="J2246" s="2" t="inlineStr">
        <is>
          <t>GPA</t>
        </is>
      </c>
    </row>
    <row r="2247">
      <c r="A2247" s="2" t="n">
        <v>8</v>
      </c>
      <c r="B2247" s="2" t="n">
        <v>409</v>
      </c>
      <c r="C2247" s="2" t="inlineStr">
        <is>
          <t>RECEBIMENTO</t>
        </is>
      </c>
      <c r="D2247" s="2" t="inlineStr">
        <is>
          <t>5452210</t>
        </is>
      </c>
      <c r="E2247" s="2" t="inlineStr">
        <is>
          <t>Isabel Nascimento Dos Santos Gouvea</t>
        </is>
      </c>
      <c r="F2247" s="2" t="n">
        <v>1487</v>
      </c>
      <c r="G2247" s="2" t="n">
        <v>13.67</v>
      </c>
      <c r="H2247" s="2" t="n">
        <v>109</v>
      </c>
      <c r="I2247" s="2" t="n">
        <v>25</v>
      </c>
      <c r="J2247" s="2" t="inlineStr">
        <is>
          <t>GPA</t>
        </is>
      </c>
    </row>
    <row r="2248">
      <c r="A2248" s="2" t="n">
        <v>8</v>
      </c>
      <c r="B2248" s="2" t="n">
        <v>409</v>
      </c>
      <c r="C2248" s="2" t="inlineStr">
        <is>
          <t>PUXADA RECEB</t>
        </is>
      </c>
      <c r="D2248" s="2" t="inlineStr">
        <is>
          <t>5455650</t>
        </is>
      </c>
      <c r="E2248" s="2" t="inlineStr">
        <is>
          <t>Joao Victor Fernandes Alves</t>
        </is>
      </c>
      <c r="F2248" s="2" t="n">
        <v>19</v>
      </c>
      <c r="G2248" s="2" t="n">
        <v>3.44</v>
      </c>
      <c r="H2248" s="2" t="n">
        <v>6</v>
      </c>
      <c r="I2248" s="2" t="n">
        <v>22</v>
      </c>
      <c r="J2248" s="2" t="inlineStr">
        <is>
          <t>GPA</t>
        </is>
      </c>
    </row>
    <row r="2249">
      <c r="A2249" s="2" t="n">
        <v>8</v>
      </c>
      <c r="B2249" s="2" t="n">
        <v>409</v>
      </c>
      <c r="C2249" s="2" t="inlineStr">
        <is>
          <t>SEPARACAO</t>
        </is>
      </c>
      <c r="D2249" s="2" t="inlineStr">
        <is>
          <t>5455650</t>
        </is>
      </c>
      <c r="E2249" s="2" t="inlineStr">
        <is>
          <t>Joao Victor Fernandes Alves</t>
        </is>
      </c>
      <c r="F2249" s="2" t="n">
        <v>470</v>
      </c>
      <c r="G2249" s="2" t="n">
        <v>7.26</v>
      </c>
      <c r="H2249" s="2" t="n">
        <v>65</v>
      </c>
      <c r="I2249" s="2" t="n">
        <v>105</v>
      </c>
      <c r="J2249" s="2" t="inlineStr">
        <is>
          <t>GPA</t>
        </is>
      </c>
    </row>
    <row r="2250">
      <c r="A2250" s="2" t="n">
        <v>8</v>
      </c>
      <c r="B2250" s="2" t="n">
        <v>409</v>
      </c>
      <c r="C2250" s="2" t="inlineStr">
        <is>
          <t>PUXADA RECEB</t>
        </is>
      </c>
      <c r="D2250" s="2" t="inlineStr">
        <is>
          <t>5455766</t>
        </is>
      </c>
      <c r="E2250" s="2" t="inlineStr">
        <is>
          <t>Thiago Pessoa Mendonca Dos Santos</t>
        </is>
      </c>
      <c r="F2250" s="2" t="n">
        <v>14</v>
      </c>
      <c r="G2250" s="2" t="n">
        <v>0.97</v>
      </c>
      <c r="H2250" s="2" t="n">
        <v>14</v>
      </c>
      <c r="I2250" s="2" t="n">
        <v>22</v>
      </c>
      <c r="J2250" s="2" t="inlineStr">
        <is>
          <t>GPA</t>
        </is>
      </c>
    </row>
    <row r="2251">
      <c r="A2251" s="2" t="n">
        <v>8</v>
      </c>
      <c r="B2251" s="2" t="n">
        <v>409</v>
      </c>
      <c r="C2251" s="2" t="inlineStr">
        <is>
          <t>PUXADA RECEB</t>
        </is>
      </c>
      <c r="D2251" s="2" t="inlineStr">
        <is>
          <t>5456339</t>
        </is>
      </c>
      <c r="E2251" s="2" t="inlineStr">
        <is>
          <t>Willian Alves</t>
        </is>
      </c>
      <c r="F2251" s="2" t="n">
        <v>11</v>
      </c>
      <c r="G2251" s="2" t="n">
        <v>4.03</v>
      </c>
      <c r="H2251" s="2" t="n">
        <v>3</v>
      </c>
      <c r="I2251" s="2" t="n">
        <v>22</v>
      </c>
      <c r="J2251" s="2" t="inlineStr">
        <is>
          <t>GPA</t>
        </is>
      </c>
    </row>
    <row r="2252">
      <c r="A2252" s="2" t="n">
        <v>8</v>
      </c>
      <c r="B2252" s="2" t="n">
        <v>409</v>
      </c>
      <c r="C2252" s="2" t="inlineStr">
        <is>
          <t>PUXADA RECEB</t>
        </is>
      </c>
      <c r="D2252" s="2" t="inlineStr">
        <is>
          <t>5456762</t>
        </is>
      </c>
      <c r="E2252" s="2" t="inlineStr">
        <is>
          <t>Bruno Germano Da Silva Carvalho</t>
        </is>
      </c>
      <c r="F2252" s="2" t="n">
        <v>33</v>
      </c>
      <c r="G2252" s="2" t="n">
        <v>0.49</v>
      </c>
      <c r="H2252" s="2" t="n">
        <v>67</v>
      </c>
      <c r="I2252" s="2" t="n">
        <v>22</v>
      </c>
      <c r="J2252" s="2" t="inlineStr">
        <is>
          <t>GPA</t>
        </is>
      </c>
    </row>
    <row r="2253">
      <c r="A2253" s="2" t="n">
        <v>8</v>
      </c>
      <c r="B2253" s="2" t="n">
        <v>409</v>
      </c>
      <c r="C2253" s="2" t="inlineStr">
        <is>
          <t>SEPARACAO</t>
        </is>
      </c>
      <c r="D2253" s="2" t="inlineStr">
        <is>
          <t>5456762</t>
        </is>
      </c>
      <c r="E2253" s="2" t="inlineStr">
        <is>
          <t>Bruno Germano Da Silva Carvalho</t>
        </is>
      </c>
      <c r="F2253" s="2" t="n">
        <v>38</v>
      </c>
      <c r="G2253" s="2" t="n">
        <v>0.32</v>
      </c>
      <c r="H2253" s="2" t="n">
        <v>119</v>
      </c>
      <c r="I2253" s="2" t="n">
        <v>105</v>
      </c>
      <c r="J2253" s="2" t="inlineStr">
        <is>
          <t>GPA</t>
        </is>
      </c>
    </row>
    <row r="2254">
      <c r="A2254" s="2" t="n">
        <v>8</v>
      </c>
      <c r="B2254" s="2" t="n">
        <v>409</v>
      </c>
      <c r="C2254" s="2" t="inlineStr">
        <is>
          <t>PUXADA RECEB</t>
        </is>
      </c>
      <c r="D2254" s="2" t="inlineStr">
        <is>
          <t>5457050</t>
        </is>
      </c>
      <c r="E2254" s="2" t="inlineStr">
        <is>
          <t>Leandro Dos Santos Gomes</t>
        </is>
      </c>
      <c r="F2254" s="2" t="n">
        <v>4</v>
      </c>
      <c r="G2254" s="2" t="n">
        <v>0.95</v>
      </c>
      <c r="H2254" s="2" t="n">
        <v>4</v>
      </c>
      <c r="I2254" s="2" t="n">
        <v>22</v>
      </c>
      <c r="J2254" s="2" t="inlineStr">
        <is>
          <t>GPA</t>
        </is>
      </c>
    </row>
    <row r="2255">
      <c r="A2255" s="2" t="n">
        <v>8</v>
      </c>
      <c r="B2255" s="2" t="n">
        <v>409</v>
      </c>
      <c r="C2255" s="2" t="inlineStr">
        <is>
          <t>RECEBIMENTO</t>
        </is>
      </c>
      <c r="D2255" s="2" t="inlineStr">
        <is>
          <t>5457050</t>
        </is>
      </c>
      <c r="E2255" s="2" t="inlineStr">
        <is>
          <t>Leandro Dos Santos Gomes</t>
        </is>
      </c>
      <c r="F2255" s="2" t="n">
        <v>73</v>
      </c>
      <c r="G2255" s="2" t="n">
        <v>0.37</v>
      </c>
      <c r="H2255" s="2" t="n">
        <v>197</v>
      </c>
      <c r="I2255" s="2" t="n">
        <v>25</v>
      </c>
      <c r="J2255" s="2" t="inlineStr">
        <is>
          <t>GPA</t>
        </is>
      </c>
    </row>
    <row r="2256">
      <c r="A2256" s="2" t="n">
        <v>8</v>
      </c>
      <c r="B2256" s="2" t="n">
        <v>409</v>
      </c>
      <c r="C2256" s="2" t="inlineStr">
        <is>
          <t>SEPARACAO</t>
        </is>
      </c>
      <c r="D2256" s="2" t="inlineStr">
        <is>
          <t>5457050</t>
        </is>
      </c>
      <c r="E2256" s="2" t="inlineStr">
        <is>
          <t>Leandro Dos Santos Gomes</t>
        </is>
      </c>
      <c r="F2256" s="2" t="n">
        <v>316</v>
      </c>
      <c r="G2256" s="2" t="n">
        <v>2.89</v>
      </c>
      <c r="H2256" s="2" t="n">
        <v>109</v>
      </c>
      <c r="I2256" s="2" t="n">
        <v>105</v>
      </c>
      <c r="J2256" s="2" t="inlineStr">
        <is>
          <t>GPA</t>
        </is>
      </c>
    </row>
    <row r="2257">
      <c r="A2257" s="2" t="n">
        <v>8</v>
      </c>
      <c r="B2257" s="2" t="n">
        <v>409</v>
      </c>
      <c r="C2257" s="2" t="inlineStr">
        <is>
          <t>PUXADA RECEB</t>
        </is>
      </c>
      <c r="D2257" s="2" t="inlineStr">
        <is>
          <t>5457360</t>
        </is>
      </c>
      <c r="E2257" s="2" t="inlineStr">
        <is>
          <t>Leonardo De Souza Lima</t>
        </is>
      </c>
      <c r="F2257" s="2" t="n">
        <v>1088</v>
      </c>
      <c r="G2257" s="2" t="n">
        <v>24.61</v>
      </c>
      <c r="H2257" s="2" t="n">
        <v>44</v>
      </c>
      <c r="I2257" s="2" t="n">
        <v>22</v>
      </c>
      <c r="J2257" s="2" t="inlineStr">
        <is>
          <t>GPA</t>
        </is>
      </c>
    </row>
    <row r="2258">
      <c r="A2258" s="2" t="n">
        <v>8</v>
      </c>
      <c r="B2258" s="2" t="n">
        <v>409</v>
      </c>
      <c r="C2258" s="2" t="inlineStr">
        <is>
          <t>SEPARACAO</t>
        </is>
      </c>
      <c r="D2258" s="2" t="inlineStr">
        <is>
          <t>5457360</t>
        </is>
      </c>
      <c r="E2258" s="2" t="inlineStr">
        <is>
          <t>Leonardo De Souza Lima</t>
        </is>
      </c>
      <c r="F2258" s="2" t="n">
        <v>3582</v>
      </c>
      <c r="G2258" s="2" t="n">
        <v>28.38</v>
      </c>
      <c r="H2258" s="2" t="n">
        <v>126</v>
      </c>
      <c r="I2258" s="2" t="n">
        <v>105</v>
      </c>
      <c r="J2258" s="2" t="inlineStr">
        <is>
          <t>GPA</t>
        </is>
      </c>
    </row>
    <row r="2259">
      <c r="A2259" s="2" t="n">
        <v>8</v>
      </c>
      <c r="B2259" s="2" t="n">
        <v>409</v>
      </c>
      <c r="C2259" s="2" t="inlineStr">
        <is>
          <t>SEPARACAO</t>
        </is>
      </c>
      <c r="D2259" s="2" t="inlineStr">
        <is>
          <t>5457475</t>
        </is>
      </c>
      <c r="E2259" s="2" t="inlineStr">
        <is>
          <t>Renand Voltaire</t>
        </is>
      </c>
      <c r="F2259" s="2" t="n">
        <v>14826</v>
      </c>
      <c r="G2259" s="2" t="n">
        <v>134.92</v>
      </c>
      <c r="H2259" s="2" t="n">
        <v>110</v>
      </c>
      <c r="I2259" s="2" t="n">
        <v>105</v>
      </c>
      <c r="J2259" s="2" t="inlineStr">
        <is>
          <t>GPA</t>
        </is>
      </c>
    </row>
    <row r="2260">
      <c r="A2260" s="2" t="n">
        <v>8</v>
      </c>
      <c r="B2260" s="2" t="n">
        <v>409</v>
      </c>
      <c r="C2260" s="2" t="inlineStr">
        <is>
          <t>PUXADA RECEB</t>
        </is>
      </c>
      <c r="D2260" s="2" t="inlineStr">
        <is>
          <t>5457513</t>
        </is>
      </c>
      <c r="E2260" s="2" t="inlineStr">
        <is>
          <t>Fabio De Oliveira Da Silva</t>
        </is>
      </c>
      <c r="F2260" s="2" t="n">
        <v>24</v>
      </c>
      <c r="G2260" s="2" t="n">
        <v>0.99</v>
      </c>
      <c r="H2260" s="2" t="n">
        <v>24</v>
      </c>
      <c r="I2260" s="2" t="n">
        <v>22</v>
      </c>
      <c r="J2260" s="2" t="inlineStr">
        <is>
          <t>GPA</t>
        </is>
      </c>
    </row>
    <row r="2261">
      <c r="A2261" s="2" t="n">
        <v>8</v>
      </c>
      <c r="B2261" s="2" t="n">
        <v>409</v>
      </c>
      <c r="C2261" s="2" t="inlineStr">
        <is>
          <t>SEPARACAO</t>
        </is>
      </c>
      <c r="D2261" s="2" t="inlineStr">
        <is>
          <t>5457513</t>
        </is>
      </c>
      <c r="E2261" s="2" t="inlineStr">
        <is>
          <t>Fabio De Oliveira Da Silva</t>
        </is>
      </c>
      <c r="F2261" s="2" t="n">
        <v>238</v>
      </c>
      <c r="G2261" s="2" t="n">
        <v>3.46</v>
      </c>
      <c r="H2261" s="2" t="n">
        <v>69</v>
      </c>
      <c r="I2261" s="2" t="n">
        <v>105</v>
      </c>
      <c r="J2261" s="2" t="inlineStr">
        <is>
          <t>GPA</t>
        </is>
      </c>
    </row>
    <row r="2262">
      <c r="A2262" s="2" t="n">
        <v>8</v>
      </c>
      <c r="B2262" s="2" t="n">
        <v>409</v>
      </c>
      <c r="C2262" s="2" t="inlineStr">
        <is>
          <t>PUXADA RECEB</t>
        </is>
      </c>
      <c r="D2262" s="2" t="inlineStr">
        <is>
          <t>5457734</t>
        </is>
      </c>
      <c r="E2262" s="2" t="inlineStr">
        <is>
          <t>Luciano Mello Ramos</t>
        </is>
      </c>
      <c r="F2262" s="2" t="n">
        <v>16</v>
      </c>
      <c r="G2262" s="2" t="n">
        <v>1.19</v>
      </c>
      <c r="H2262" s="2" t="n">
        <v>13</v>
      </c>
      <c r="I2262" s="2" t="n">
        <v>22</v>
      </c>
      <c r="J2262" s="2" t="inlineStr">
        <is>
          <t>GPA</t>
        </is>
      </c>
    </row>
    <row r="2263">
      <c r="A2263" s="2" t="n">
        <v>8</v>
      </c>
      <c r="B2263" s="2" t="n">
        <v>409</v>
      </c>
      <c r="C2263" s="2" t="inlineStr">
        <is>
          <t>SEPARACAO</t>
        </is>
      </c>
      <c r="D2263" s="2" t="inlineStr">
        <is>
          <t>5457734</t>
        </is>
      </c>
      <c r="E2263" s="2" t="inlineStr">
        <is>
          <t>Luciano Mello Ramos</t>
        </is>
      </c>
      <c r="F2263" s="2" t="n">
        <v>417</v>
      </c>
      <c r="G2263" s="2" t="n">
        <v>6.15</v>
      </c>
      <c r="H2263" s="2" t="n">
        <v>68</v>
      </c>
      <c r="I2263" s="2" t="n">
        <v>105</v>
      </c>
      <c r="J2263" s="2" t="inlineStr">
        <is>
          <t>GPA</t>
        </is>
      </c>
    </row>
    <row r="2264">
      <c r="A2264" s="2" t="n">
        <v>8</v>
      </c>
      <c r="B2264" s="2" t="n">
        <v>409</v>
      </c>
      <c r="C2264" s="2" t="inlineStr">
        <is>
          <t>SEPARACAO</t>
        </is>
      </c>
      <c r="D2264" s="2" t="inlineStr">
        <is>
          <t>5458498</t>
        </is>
      </c>
      <c r="E2264" s="2" t="inlineStr">
        <is>
          <t>Wanderlei Da Silva Castro</t>
        </is>
      </c>
      <c r="F2264" s="2" t="n">
        <v>155</v>
      </c>
      <c r="G2264" s="2" t="n">
        <v>4.59</v>
      </c>
      <c r="H2264" s="2" t="n">
        <v>34</v>
      </c>
      <c r="I2264" s="2" t="n">
        <v>105</v>
      </c>
      <c r="J2264" s="2" t="inlineStr">
        <is>
          <t>GPA</t>
        </is>
      </c>
    </row>
    <row r="2265">
      <c r="A2265" s="2" t="n">
        <v>8</v>
      </c>
      <c r="B2265" s="2" t="n">
        <v>409</v>
      </c>
      <c r="C2265" s="2" t="inlineStr">
        <is>
          <t>PUXADA RECEB</t>
        </is>
      </c>
      <c r="D2265" s="2" t="inlineStr">
        <is>
          <t>5461626</t>
        </is>
      </c>
      <c r="E2265" s="2" t="inlineStr">
        <is>
          <t>Denis Da Cruz Batista</t>
        </is>
      </c>
      <c r="F2265" s="2" t="n">
        <v>261</v>
      </c>
      <c r="G2265" s="2" t="n">
        <v>14.67</v>
      </c>
      <c r="H2265" s="2" t="n">
        <v>18</v>
      </c>
      <c r="I2265" s="2" t="n">
        <v>22</v>
      </c>
      <c r="J2265" s="2" t="inlineStr">
        <is>
          <t>GPA</t>
        </is>
      </c>
    </row>
    <row r="2266">
      <c r="A2266" s="2" t="n">
        <v>8</v>
      </c>
      <c r="B2266" s="2" t="n">
        <v>409</v>
      </c>
      <c r="C2266" s="2" t="inlineStr">
        <is>
          <t>RECEBIMENTO</t>
        </is>
      </c>
      <c r="D2266" s="2" t="inlineStr">
        <is>
          <t>5461626</t>
        </is>
      </c>
      <c r="E2266" s="2" t="inlineStr">
        <is>
          <t>Denis Da Cruz Batista</t>
        </is>
      </c>
      <c r="F2266" s="2" t="n">
        <v>11</v>
      </c>
      <c r="G2266" s="2" t="n">
        <v>6.69</v>
      </c>
      <c r="H2266" s="2" t="n">
        <v>2</v>
      </c>
      <c r="I2266" s="2" t="n">
        <v>25</v>
      </c>
      <c r="J2266" s="2" t="inlineStr">
        <is>
          <t>GPA</t>
        </is>
      </c>
    </row>
    <row r="2267">
      <c r="A2267" s="2" t="n">
        <v>8</v>
      </c>
      <c r="B2267" s="2" t="n">
        <v>409</v>
      </c>
      <c r="C2267" s="2" t="inlineStr">
        <is>
          <t>PUXADA RECEB</t>
        </is>
      </c>
      <c r="D2267" s="2" t="inlineStr">
        <is>
          <t>5461685</t>
        </is>
      </c>
      <c r="E2267" s="2" t="inlineStr">
        <is>
          <t>Joao Vitor De Souza Orlando</t>
        </is>
      </c>
      <c r="F2267" s="2" t="n">
        <v>55</v>
      </c>
      <c r="G2267" s="2" t="n">
        <v>9.369999999999999</v>
      </c>
      <c r="H2267" s="2" t="n">
        <v>6</v>
      </c>
      <c r="I2267" s="2" t="n">
        <v>22</v>
      </c>
      <c r="J2267" s="2" t="inlineStr">
        <is>
          <t>GPA</t>
        </is>
      </c>
    </row>
    <row r="2268">
      <c r="A2268" s="2" t="n">
        <v>8</v>
      </c>
      <c r="B2268" s="2" t="n">
        <v>409</v>
      </c>
      <c r="C2268" s="2" t="inlineStr">
        <is>
          <t>SEPARACAO</t>
        </is>
      </c>
      <c r="D2268" s="2" t="inlineStr">
        <is>
          <t>5461685</t>
        </is>
      </c>
      <c r="E2268" s="2" t="inlineStr">
        <is>
          <t>Joao Vitor De Souza Orlando</t>
        </is>
      </c>
      <c r="F2268" s="2" t="n">
        <v>1667</v>
      </c>
      <c r="G2268" s="2" t="n">
        <v>44.01</v>
      </c>
      <c r="H2268" s="2" t="n">
        <v>38</v>
      </c>
      <c r="I2268" s="2" t="n">
        <v>105</v>
      </c>
      <c r="J2268" s="2" t="inlineStr">
        <is>
          <t>GPA</t>
        </is>
      </c>
    </row>
    <row r="2269">
      <c r="A2269" s="2" t="n">
        <v>8</v>
      </c>
      <c r="B2269" s="2" t="n">
        <v>409</v>
      </c>
      <c r="C2269" s="2" t="inlineStr">
        <is>
          <t>PUXADA RECEB</t>
        </is>
      </c>
      <c r="D2269" s="2" t="inlineStr">
        <is>
          <t>5464285</t>
        </is>
      </c>
      <c r="E2269" s="2" t="inlineStr">
        <is>
          <t>Adriano Monteiro Da Silva</t>
        </is>
      </c>
      <c r="F2269" s="2" t="n">
        <v>2193</v>
      </c>
      <c r="G2269" s="2" t="n">
        <v>61.59</v>
      </c>
      <c r="H2269" s="2" t="n">
        <v>36</v>
      </c>
      <c r="I2269" s="2" t="n">
        <v>22</v>
      </c>
      <c r="J2269" s="2" t="inlineStr">
        <is>
          <t>GPA</t>
        </is>
      </c>
    </row>
    <row r="2270">
      <c r="A2270" s="2" t="n">
        <v>8</v>
      </c>
      <c r="B2270" s="2" t="n">
        <v>409</v>
      </c>
      <c r="C2270" s="2" t="inlineStr">
        <is>
          <t>SEPARACAO</t>
        </is>
      </c>
      <c r="D2270" s="2" t="inlineStr">
        <is>
          <t>5464285</t>
        </is>
      </c>
      <c r="E2270" s="2" t="inlineStr">
        <is>
          <t>Adriano Monteiro Da Silva</t>
        </is>
      </c>
      <c r="F2270" s="2" t="n">
        <v>1270</v>
      </c>
      <c r="G2270" s="2" t="n">
        <v>21.25</v>
      </c>
      <c r="H2270" s="2" t="n">
        <v>60</v>
      </c>
      <c r="I2270" s="2" t="n">
        <v>105</v>
      </c>
      <c r="J2270" s="2" t="inlineStr">
        <is>
          <t>GPA</t>
        </is>
      </c>
    </row>
    <row r="2271">
      <c r="A2271" s="2" t="n">
        <v>8</v>
      </c>
      <c r="B2271" s="2" t="n">
        <v>409</v>
      </c>
      <c r="C2271" s="2" t="inlineStr">
        <is>
          <t>PUXADA RECEB</t>
        </is>
      </c>
      <c r="D2271" s="2" t="inlineStr">
        <is>
          <t>5467624</t>
        </is>
      </c>
      <c r="E2271" s="2" t="inlineStr">
        <is>
          <t>Yan Pestana Da Silva</t>
        </is>
      </c>
      <c r="F2271" s="2" t="n">
        <v>1455</v>
      </c>
      <c r="G2271" s="2" t="n">
        <v>38.3</v>
      </c>
      <c r="H2271" s="2" t="n">
        <v>38</v>
      </c>
      <c r="I2271" s="2" t="n">
        <v>22</v>
      </c>
      <c r="J2271" s="2" t="inlineStr">
        <is>
          <t>GPA</t>
        </is>
      </c>
    </row>
    <row r="2272">
      <c r="A2272" s="2" t="n">
        <v>8</v>
      </c>
      <c r="B2272" s="2" t="n">
        <v>409</v>
      </c>
      <c r="C2272" s="2" t="inlineStr">
        <is>
          <t>SEPARACAO</t>
        </is>
      </c>
      <c r="D2272" s="2" t="inlineStr">
        <is>
          <t>5467624</t>
        </is>
      </c>
      <c r="E2272" s="2" t="inlineStr">
        <is>
          <t>Yan Pestana Da Silva</t>
        </is>
      </c>
      <c r="F2272" s="2" t="n">
        <v>4126</v>
      </c>
      <c r="G2272" s="2" t="n">
        <v>48.2</v>
      </c>
      <c r="H2272" s="2" t="n">
        <v>86</v>
      </c>
      <c r="I2272" s="2" t="n">
        <v>105</v>
      </c>
      <c r="J2272" s="2" t="inlineStr">
        <is>
          <t>GPA</t>
        </is>
      </c>
    </row>
    <row r="2273">
      <c r="A2273" s="2" t="n">
        <v>8</v>
      </c>
      <c r="B2273" s="2" t="n">
        <v>409</v>
      </c>
      <c r="C2273" s="2" t="inlineStr">
        <is>
          <t>PUXADA RECEB</t>
        </is>
      </c>
      <c r="D2273" s="2" t="inlineStr">
        <is>
          <t>5522030</t>
        </is>
      </c>
      <c r="E2273" s="2" t="inlineStr">
        <is>
          <t>Matheus Da Silva Ribeiro</t>
        </is>
      </c>
      <c r="F2273" s="2" t="n">
        <v>6</v>
      </c>
      <c r="G2273" s="2" t="n">
        <v>2.55</v>
      </c>
      <c r="H2273" s="2" t="n">
        <v>2</v>
      </c>
      <c r="I2273" s="2" t="n">
        <v>22</v>
      </c>
      <c r="J2273" s="2" t="inlineStr">
        <is>
          <t>GPA</t>
        </is>
      </c>
    </row>
    <row r="2274">
      <c r="A2274" s="2" t="n">
        <v>8</v>
      </c>
      <c r="B2274" s="2" t="n">
        <v>409</v>
      </c>
      <c r="C2274" s="2" t="inlineStr">
        <is>
          <t>RECEBIMENTO</t>
        </is>
      </c>
      <c r="D2274" s="2" t="inlineStr">
        <is>
          <t>5522030</t>
        </is>
      </c>
      <c r="E2274" s="2" t="inlineStr">
        <is>
          <t>Matheus Da Silva Ribeiro</t>
        </is>
      </c>
      <c r="F2274" s="2" t="n">
        <v>1</v>
      </c>
      <c r="G2274" s="2" t="n">
        <v>1.3</v>
      </c>
      <c r="H2274" s="2" t="n">
        <v>1</v>
      </c>
      <c r="I2274" s="2" t="n">
        <v>25</v>
      </c>
      <c r="J2274" s="2" t="inlineStr">
        <is>
          <t>GPA</t>
        </is>
      </c>
    </row>
    <row r="2275">
      <c r="A2275" s="2" t="n">
        <v>8</v>
      </c>
      <c r="B2275" s="2" t="n">
        <v>409</v>
      </c>
      <c r="C2275" s="2" t="inlineStr">
        <is>
          <t>SEPARACAO</t>
        </is>
      </c>
      <c r="D2275" s="2" t="inlineStr">
        <is>
          <t>5522030</t>
        </is>
      </c>
      <c r="E2275" s="2" t="inlineStr">
        <is>
          <t>Matheus Da Silva Ribeiro</t>
        </is>
      </c>
      <c r="F2275" s="2" t="n">
        <v>1104</v>
      </c>
      <c r="G2275" s="2" t="n">
        <v>9.050000000000001</v>
      </c>
      <c r="H2275" s="2" t="n">
        <v>122</v>
      </c>
      <c r="I2275" s="2" t="n">
        <v>105</v>
      </c>
      <c r="J2275" s="2" t="inlineStr">
        <is>
          <t>GPA</t>
        </is>
      </c>
    </row>
    <row r="2276">
      <c r="A2276" s="2" t="n">
        <v>8</v>
      </c>
      <c r="B2276" s="2" t="n">
        <v>409</v>
      </c>
      <c r="C2276" s="2" t="inlineStr">
        <is>
          <t>SEPARACAO</t>
        </is>
      </c>
      <c r="D2276" s="2" t="inlineStr">
        <is>
          <t>5531195</t>
        </is>
      </c>
      <c r="E2276" s="2" t="inlineStr">
        <is>
          <t>Brendo Bernardo Da Silva Santiago</t>
        </is>
      </c>
      <c r="F2276" s="2" t="n">
        <v>553</v>
      </c>
      <c r="G2276" s="2" t="n">
        <v>7.37</v>
      </c>
      <c r="H2276" s="2" t="n">
        <v>75</v>
      </c>
      <c r="I2276" s="2" t="n">
        <v>105</v>
      </c>
      <c r="J2276" s="2" t="inlineStr">
        <is>
          <t>GPA</t>
        </is>
      </c>
    </row>
    <row r="2277">
      <c r="A2277" s="2" t="n">
        <v>8</v>
      </c>
      <c r="B2277" s="2" t="n">
        <v>409</v>
      </c>
      <c r="C2277" s="2" t="inlineStr">
        <is>
          <t>SEPARACAO</t>
        </is>
      </c>
      <c r="D2277" s="2" t="inlineStr">
        <is>
          <t>5600332</t>
        </is>
      </c>
      <c r="E2277" s="2" t="inlineStr">
        <is>
          <t>Ricardo Faria Ferreira</t>
        </is>
      </c>
      <c r="F2277" s="2" t="n">
        <v>56</v>
      </c>
      <c r="G2277" s="2" t="n">
        <v>0.38</v>
      </c>
      <c r="H2277" s="2" t="n">
        <v>147</v>
      </c>
      <c r="I2277" s="2" t="n">
        <v>105</v>
      </c>
      <c r="J2277" s="2" t="inlineStr">
        <is>
          <t>GPA</t>
        </is>
      </c>
    </row>
    <row r="2278">
      <c r="A2278" s="2" t="n">
        <v>8</v>
      </c>
      <c r="B2278" s="2" t="n">
        <v>409</v>
      </c>
      <c r="C2278" s="2" t="inlineStr">
        <is>
          <t>CARREGAMENTO</t>
        </is>
      </c>
      <c r="D2278" s="2" t="inlineStr">
        <is>
          <t>5636540</t>
        </is>
      </c>
      <c r="E2278" s="2" t="inlineStr">
        <is>
          <t>Emanuel Jose Pinheiro Barbosa Filho</t>
        </is>
      </c>
      <c r="F2278" s="2" t="n">
        <v>174</v>
      </c>
      <c r="G2278" s="2" t="n">
        <v>0.68</v>
      </c>
      <c r="H2278" s="2" t="n">
        <v>256</v>
      </c>
      <c r="I2278" s="2" t="n">
        <v>24</v>
      </c>
      <c r="J2278" s="2" t="inlineStr">
        <is>
          <t>GPA</t>
        </is>
      </c>
    </row>
    <row r="2279">
      <c r="A2279" s="2" t="n">
        <v>8</v>
      </c>
      <c r="B2279" s="2" t="n">
        <v>409</v>
      </c>
      <c r="C2279" s="2" t="inlineStr">
        <is>
          <t>SEPARACAO</t>
        </is>
      </c>
      <c r="D2279" s="2" t="inlineStr">
        <is>
          <t>5637597</t>
        </is>
      </c>
      <c r="E2279" s="2" t="inlineStr">
        <is>
          <t>Alexander Alves Dos Santos</t>
        </is>
      </c>
      <c r="F2279" s="2" t="n">
        <v>3380</v>
      </c>
      <c r="G2279" s="2" t="n">
        <v>46.59</v>
      </c>
      <c r="H2279" s="2" t="n">
        <v>73</v>
      </c>
      <c r="I2279" s="2" t="n">
        <v>105</v>
      </c>
      <c r="J2279" s="2" t="inlineStr">
        <is>
          <t>GPA</t>
        </is>
      </c>
    </row>
    <row r="2280">
      <c r="A2280" s="2" t="n">
        <v>8</v>
      </c>
      <c r="B2280" s="2" t="n">
        <v>409</v>
      </c>
      <c r="C2280" s="2" t="inlineStr">
        <is>
          <t>CARREGAMENTO</t>
        </is>
      </c>
      <c r="D2280" s="2" t="inlineStr">
        <is>
          <t>5655080</t>
        </is>
      </c>
      <c r="E2280" s="2" t="inlineStr">
        <is>
          <t>Geanderson Da Silva Dutra</t>
        </is>
      </c>
      <c r="F2280" s="2" t="n">
        <v>830</v>
      </c>
      <c r="G2280" s="2" t="n">
        <v>24.81</v>
      </c>
      <c r="H2280" s="2" t="n">
        <v>33</v>
      </c>
      <c r="I2280" s="2" t="n">
        <v>24</v>
      </c>
      <c r="J2280" s="2" t="inlineStr">
        <is>
          <t>GPA</t>
        </is>
      </c>
    </row>
    <row r="2281">
      <c r="A2281" s="2" t="n">
        <v>8</v>
      </c>
      <c r="B2281" s="2" t="n">
        <v>409</v>
      </c>
      <c r="C2281" s="2" t="inlineStr">
        <is>
          <t>PUXADA RECEB</t>
        </is>
      </c>
      <c r="D2281" s="2" t="inlineStr">
        <is>
          <t>5684510</t>
        </is>
      </c>
      <c r="E2281" s="2" t="inlineStr">
        <is>
          <t>Filipe Matheus Mudesto Monte Mor</t>
        </is>
      </c>
      <c r="F2281" s="2" t="n">
        <v>1090</v>
      </c>
      <c r="G2281" s="2" t="n">
        <v>35.5</v>
      </c>
      <c r="H2281" s="2" t="n">
        <v>31</v>
      </c>
      <c r="I2281" s="2" t="n">
        <v>22</v>
      </c>
      <c r="J2281" s="2" t="inlineStr">
        <is>
          <t>GPA</t>
        </is>
      </c>
    </row>
    <row r="2282">
      <c r="A2282" s="2" t="n">
        <v>8</v>
      </c>
      <c r="B2282" s="2" t="n">
        <v>409</v>
      </c>
      <c r="C2282" s="2" t="inlineStr">
        <is>
          <t>SEPARACAO</t>
        </is>
      </c>
      <c r="D2282" s="2" t="inlineStr">
        <is>
          <t>5684510</t>
        </is>
      </c>
      <c r="E2282" s="2" t="inlineStr">
        <is>
          <t>Filipe Matheus Mudesto Monte Mor</t>
        </is>
      </c>
      <c r="F2282" s="2" t="n">
        <v>505</v>
      </c>
      <c r="G2282" s="2" t="n">
        <v>6.73</v>
      </c>
      <c r="H2282" s="2" t="n">
        <v>75</v>
      </c>
      <c r="I2282" s="2" t="n">
        <v>105</v>
      </c>
      <c r="J2282" s="2" t="inlineStr">
        <is>
          <t>GPA</t>
        </is>
      </c>
    </row>
    <row r="2283">
      <c r="A2283" s="2" t="n">
        <v>8</v>
      </c>
      <c r="B2283" s="2" t="n">
        <v>409</v>
      </c>
      <c r="C2283" s="2" t="inlineStr">
        <is>
          <t>SEPARACAO</t>
        </is>
      </c>
      <c r="D2283" s="2" t="inlineStr">
        <is>
          <t>5689007</t>
        </is>
      </c>
      <c r="E2283" s="2" t="inlineStr">
        <is>
          <t>Gabriel Da Conceicao Silva</t>
        </is>
      </c>
      <c r="F2283" s="2" t="n">
        <v>3180</v>
      </c>
      <c r="G2283" s="2" t="n">
        <v>27.17</v>
      </c>
      <c r="H2283" s="2" t="n">
        <v>117</v>
      </c>
      <c r="I2283" s="2" t="n">
        <v>105</v>
      </c>
      <c r="J2283" s="2" t="inlineStr">
        <is>
          <t>GPA</t>
        </is>
      </c>
    </row>
    <row r="2284">
      <c r="A2284" s="2" t="n">
        <v>8</v>
      </c>
      <c r="B2284" s="2" t="n">
        <v>409</v>
      </c>
      <c r="C2284" s="2" t="inlineStr">
        <is>
          <t>ATIVIDADE OP. EMP.</t>
        </is>
      </c>
      <c r="D2284" s="2" t="inlineStr">
        <is>
          <t>5690773</t>
        </is>
      </c>
      <c r="E2284" s="2" t="inlineStr">
        <is>
          <t>Lucas Paulino Batista Barbosa</t>
        </is>
      </c>
      <c r="F2284" s="2" t="n">
        <v>1545</v>
      </c>
      <c r="G2284" s="2" t="n">
        <v>35.1</v>
      </c>
      <c r="H2284" s="2" t="n">
        <v>44</v>
      </c>
      <c r="I2284" s="2" t="n">
        <v>25</v>
      </c>
      <c r="J2284" s="2" t="inlineStr">
        <is>
          <t>GPA</t>
        </is>
      </c>
    </row>
    <row r="2285">
      <c r="A2285" s="2" t="n">
        <v>8</v>
      </c>
      <c r="B2285" s="2" t="n">
        <v>409</v>
      </c>
      <c r="C2285" s="2" t="inlineStr">
        <is>
          <t>CARREGAMENTO</t>
        </is>
      </c>
      <c r="D2285" s="2" t="inlineStr">
        <is>
          <t>5704960</t>
        </is>
      </c>
      <c r="E2285" s="2" t="inlineStr">
        <is>
          <t>Athilson Oliveira Silva</t>
        </is>
      </c>
      <c r="F2285" s="2" t="n">
        <v>549</v>
      </c>
      <c r="G2285" s="2" t="n">
        <v>24.23</v>
      </c>
      <c r="H2285" s="2" t="n">
        <v>23</v>
      </c>
      <c r="I2285" s="2" t="n">
        <v>24</v>
      </c>
      <c r="J2285" s="2" t="inlineStr">
        <is>
          <t>GPA</t>
        </is>
      </c>
    </row>
    <row r="2286">
      <c r="A2286" s="2" t="n">
        <v>8</v>
      </c>
      <c r="B2286" s="2" t="n">
        <v>409</v>
      </c>
      <c r="C2286" s="2" t="inlineStr">
        <is>
          <t>PUXADA RECEB</t>
        </is>
      </c>
      <c r="D2286" s="2" t="inlineStr">
        <is>
          <t>5707366</t>
        </is>
      </c>
      <c r="E2286" s="2" t="inlineStr">
        <is>
          <t>Gabriela Da Costa Silva</t>
        </is>
      </c>
      <c r="F2286" s="2" t="n">
        <v>11</v>
      </c>
      <c r="G2286" s="2" t="n">
        <v>0.97</v>
      </c>
      <c r="H2286" s="2" t="n">
        <v>11</v>
      </c>
      <c r="I2286" s="2" t="n">
        <v>22</v>
      </c>
      <c r="J2286" s="2" t="inlineStr">
        <is>
          <t>GPA</t>
        </is>
      </c>
    </row>
    <row r="2287">
      <c r="A2287" s="2" t="n">
        <v>8</v>
      </c>
      <c r="B2287" s="2" t="n">
        <v>409</v>
      </c>
      <c r="C2287" s="2" t="inlineStr">
        <is>
          <t>RECEBIMENTO</t>
        </is>
      </c>
      <c r="D2287" s="2" t="inlineStr">
        <is>
          <t>5707366</t>
        </is>
      </c>
      <c r="E2287" s="2" t="inlineStr">
        <is>
          <t>Gabriela Da Costa Silva</t>
        </is>
      </c>
      <c r="F2287" s="2" t="n">
        <v>628</v>
      </c>
      <c r="G2287" s="2" t="n">
        <v>5.99</v>
      </c>
      <c r="H2287" s="2" t="n">
        <v>105</v>
      </c>
      <c r="I2287" s="2" t="n">
        <v>25</v>
      </c>
      <c r="J2287" s="2" t="inlineStr">
        <is>
          <t>GPA</t>
        </is>
      </c>
    </row>
    <row r="2288">
      <c r="A2288" s="2" t="n">
        <v>8</v>
      </c>
      <c r="B2288" s="2" t="n">
        <v>409</v>
      </c>
      <c r="C2288" s="2" t="inlineStr">
        <is>
          <t>SEPARACAO</t>
        </is>
      </c>
      <c r="D2288" s="2" t="inlineStr">
        <is>
          <t>5707366</t>
        </is>
      </c>
      <c r="E2288" s="2" t="inlineStr">
        <is>
          <t>Gabriela Da Costa Silva</t>
        </is>
      </c>
      <c r="F2288" s="2" t="n">
        <v>249</v>
      </c>
      <c r="G2288" s="2" t="n">
        <v>0.12</v>
      </c>
      <c r="H2288" s="2" t="n">
        <v>2075</v>
      </c>
      <c r="I2288" s="2" t="n">
        <v>105</v>
      </c>
      <c r="J2288" s="2" t="inlineStr">
        <is>
          <t>GPA</t>
        </is>
      </c>
    </row>
    <row r="2289">
      <c r="A2289" s="2" t="n">
        <v>8</v>
      </c>
      <c r="B2289" s="2" t="n">
        <v>409</v>
      </c>
      <c r="C2289" s="2" t="inlineStr">
        <is>
          <t>CARREGAMENTO</t>
        </is>
      </c>
      <c r="D2289" s="2" t="inlineStr">
        <is>
          <t>5708150</t>
        </is>
      </c>
      <c r="E2289" s="2" t="inlineStr">
        <is>
          <t>Samuel Dias Do Val</t>
        </is>
      </c>
      <c r="F2289" s="2" t="n">
        <v>849</v>
      </c>
      <c r="G2289" s="2" t="n">
        <v>26.26</v>
      </c>
      <c r="H2289" s="2" t="n">
        <v>32</v>
      </c>
      <c r="I2289" s="2" t="n">
        <v>24</v>
      </c>
      <c r="J2289" s="2" t="inlineStr">
        <is>
          <t>GPA</t>
        </is>
      </c>
    </row>
    <row r="2290">
      <c r="A2290" s="2" t="n">
        <v>8</v>
      </c>
      <c r="B2290" s="2" t="n">
        <v>409</v>
      </c>
      <c r="C2290" s="2" t="inlineStr">
        <is>
          <t>CARREGAMENTO</t>
        </is>
      </c>
      <c r="D2290" s="2" t="inlineStr">
        <is>
          <t>5711819</t>
        </is>
      </c>
      <c r="E2290" s="2" t="inlineStr">
        <is>
          <t>Rubem Pinheiro Leite</t>
        </is>
      </c>
      <c r="F2290" s="2" t="n">
        <v>1</v>
      </c>
      <c r="G2290" s="2" t="n">
        <v>0.58</v>
      </c>
      <c r="H2290" s="2" t="n">
        <v>2</v>
      </c>
      <c r="I2290" s="2" t="n">
        <v>24</v>
      </c>
      <c r="J2290" s="2" t="inlineStr">
        <is>
          <t>GPA</t>
        </is>
      </c>
    </row>
    <row r="2291">
      <c r="A2291" s="2" t="n">
        <v>8</v>
      </c>
      <c r="B2291" s="2" t="n">
        <v>409</v>
      </c>
      <c r="C2291" s="2" t="inlineStr">
        <is>
          <t>PUXADA RECEB</t>
        </is>
      </c>
      <c r="D2291" s="2" t="inlineStr">
        <is>
          <t>5711819</t>
        </is>
      </c>
      <c r="E2291" s="2" t="inlineStr">
        <is>
          <t>Rubem Pinheiro Leite</t>
        </is>
      </c>
      <c r="F2291" s="2" t="n">
        <v>120</v>
      </c>
      <c r="G2291" s="2" t="n">
        <v>11.35</v>
      </c>
      <c r="H2291" s="2" t="n">
        <v>11</v>
      </c>
      <c r="I2291" s="2" t="n">
        <v>22</v>
      </c>
      <c r="J2291" s="2" t="inlineStr">
        <is>
          <t>GPA</t>
        </is>
      </c>
    </row>
    <row r="2292">
      <c r="A2292" s="2" t="n">
        <v>8</v>
      </c>
      <c r="B2292" s="2" t="n">
        <v>409</v>
      </c>
      <c r="C2292" s="2" t="inlineStr">
        <is>
          <t>SEPARACAO</t>
        </is>
      </c>
      <c r="D2292" s="2" t="inlineStr">
        <is>
          <t>5711819</t>
        </is>
      </c>
      <c r="E2292" s="2" t="inlineStr">
        <is>
          <t>Rubem Pinheiro Leite</t>
        </is>
      </c>
      <c r="F2292" s="2" t="n">
        <v>6004</v>
      </c>
      <c r="G2292" s="2" t="n">
        <v>85.13</v>
      </c>
      <c r="H2292" s="2" t="n">
        <v>71</v>
      </c>
      <c r="I2292" s="2" t="n">
        <v>105</v>
      </c>
      <c r="J2292" s="2" t="inlineStr">
        <is>
          <t>GPA</t>
        </is>
      </c>
    </row>
    <row r="2293">
      <c r="A2293" s="2" t="n">
        <v>8</v>
      </c>
      <c r="B2293" s="2" t="n">
        <v>409</v>
      </c>
      <c r="C2293" s="2" t="inlineStr">
        <is>
          <t>CARREGAMENTO</t>
        </is>
      </c>
      <c r="D2293" s="2" t="inlineStr">
        <is>
          <t>5785669</t>
        </is>
      </c>
      <c r="E2293" s="2" t="inlineStr">
        <is>
          <t>Cleiton Francisco Oliveira</t>
        </is>
      </c>
      <c r="F2293" s="2" t="n">
        <v>1</v>
      </c>
      <c r="G2293" s="2" t="n">
        <v>1.53</v>
      </c>
      <c r="H2293" s="2" t="n">
        <v>1</v>
      </c>
      <c r="I2293" s="2" t="n">
        <v>24</v>
      </c>
      <c r="J2293" s="2" t="inlineStr">
        <is>
          <t>GPA</t>
        </is>
      </c>
    </row>
    <row r="2294">
      <c r="A2294" s="2" t="n">
        <v>8</v>
      </c>
      <c r="B2294" s="2" t="n">
        <v>409</v>
      </c>
      <c r="C2294" s="2" t="inlineStr">
        <is>
          <t>PUXADA RECEB</t>
        </is>
      </c>
      <c r="D2294" s="2" t="inlineStr">
        <is>
          <t>5785669</t>
        </is>
      </c>
      <c r="E2294" s="2" t="inlineStr">
        <is>
          <t>Cleiton Francisco Oliveira</t>
        </is>
      </c>
      <c r="F2294" s="2" t="n">
        <v>4</v>
      </c>
      <c r="G2294" s="2" t="n">
        <v>0.21</v>
      </c>
      <c r="H2294" s="2" t="n">
        <v>19</v>
      </c>
      <c r="I2294" s="2" t="n">
        <v>22</v>
      </c>
      <c r="J2294" s="2" t="inlineStr">
        <is>
          <t>GPA</t>
        </is>
      </c>
    </row>
    <row r="2295">
      <c r="A2295" s="2" t="n">
        <v>8</v>
      </c>
      <c r="B2295" s="2" t="n">
        <v>409</v>
      </c>
      <c r="C2295" s="2" t="inlineStr">
        <is>
          <t>SEPARACAO</t>
        </is>
      </c>
      <c r="D2295" s="2" t="inlineStr">
        <is>
          <t>5785669</t>
        </is>
      </c>
      <c r="E2295" s="2" t="inlineStr">
        <is>
          <t>Cleiton Francisco Oliveira</t>
        </is>
      </c>
      <c r="F2295" s="2" t="n">
        <v>21990</v>
      </c>
      <c r="G2295" s="2" t="n">
        <v>95.56</v>
      </c>
      <c r="H2295" s="2" t="n">
        <v>230</v>
      </c>
      <c r="I2295" s="2" t="n">
        <v>105</v>
      </c>
      <c r="J2295" s="2" t="inlineStr">
        <is>
          <t>GPA</t>
        </is>
      </c>
    </row>
    <row r="2296">
      <c r="A2296" s="2" t="n">
        <v>8</v>
      </c>
      <c r="B2296" s="2" t="n">
        <v>409</v>
      </c>
      <c r="C2296" s="2" t="inlineStr">
        <is>
          <t>SEPARACAO</t>
        </is>
      </c>
      <c r="D2296" s="2" t="inlineStr">
        <is>
          <t>5785677</t>
        </is>
      </c>
      <c r="E2296" s="2" t="inlineStr">
        <is>
          <t>Ewerton Cortez Dos Santos Coelho</t>
        </is>
      </c>
      <c r="F2296" s="2" t="n">
        <v>719</v>
      </c>
      <c r="G2296" s="2" t="n">
        <v>5.92</v>
      </c>
      <c r="H2296" s="2" t="n">
        <v>121</v>
      </c>
      <c r="I2296" s="2" t="n">
        <v>105</v>
      </c>
      <c r="J2296" s="2" t="inlineStr">
        <is>
          <t>GPA</t>
        </is>
      </c>
    </row>
    <row r="2297">
      <c r="A2297" s="2" t="n">
        <v>8</v>
      </c>
      <c r="B2297" s="2" t="n">
        <v>409</v>
      </c>
      <c r="C2297" s="2" t="inlineStr">
        <is>
          <t>SEPARACAO</t>
        </is>
      </c>
      <c r="D2297" s="2" t="inlineStr">
        <is>
          <t>5799830</t>
        </is>
      </c>
      <c r="E2297" s="2" t="inlineStr">
        <is>
          <t>Leandro De Oliveira Guilherme</t>
        </is>
      </c>
      <c r="F2297" s="2" t="n">
        <v>7018</v>
      </c>
      <c r="G2297" s="2" t="n">
        <v>91.65000000000001</v>
      </c>
      <c r="H2297" s="2" t="n">
        <v>77</v>
      </c>
      <c r="I2297" s="2" t="n">
        <v>105</v>
      </c>
      <c r="J2297" s="2" t="inlineStr">
        <is>
          <t>GPA</t>
        </is>
      </c>
    </row>
    <row r="2298">
      <c r="A2298" s="2" t="n">
        <v>8</v>
      </c>
      <c r="B2298" s="2" t="n">
        <v>409</v>
      </c>
      <c r="C2298" s="2" t="inlineStr">
        <is>
          <t>SEPARACAO</t>
        </is>
      </c>
      <c r="D2298" s="2" t="inlineStr">
        <is>
          <t>5799953</t>
        </is>
      </c>
      <c r="E2298" s="2" t="inlineStr">
        <is>
          <t>Keven Gomes Da Silva</t>
        </is>
      </c>
      <c r="F2298" s="2" t="n">
        <v>18526</v>
      </c>
      <c r="G2298" s="2" t="n">
        <v>99.54000000000001</v>
      </c>
      <c r="H2298" s="2" t="n">
        <v>186</v>
      </c>
      <c r="I2298" s="2" t="n">
        <v>105</v>
      </c>
      <c r="J2298" s="2" t="inlineStr">
        <is>
          <t>GPA</t>
        </is>
      </c>
    </row>
    <row r="2299">
      <c r="A2299" s="2" t="n">
        <v>8</v>
      </c>
      <c r="B2299" s="2" t="n">
        <v>409</v>
      </c>
      <c r="C2299" s="2" t="inlineStr">
        <is>
          <t>SEPARACAO</t>
        </is>
      </c>
      <c r="D2299" s="2" t="inlineStr">
        <is>
          <t>5800102</t>
        </is>
      </c>
      <c r="E2299" s="2" t="inlineStr">
        <is>
          <t>Ryan De Oliveira Heinzelmann Santos</t>
        </is>
      </c>
      <c r="F2299" s="2" t="n">
        <v>16007</v>
      </c>
      <c r="G2299" s="2" t="n">
        <v>67.81999999999999</v>
      </c>
      <c r="H2299" s="2" t="n">
        <v>236</v>
      </c>
      <c r="I2299" s="2" t="n">
        <v>105</v>
      </c>
      <c r="J2299" s="2" t="inlineStr">
        <is>
          <t>GPA</t>
        </is>
      </c>
    </row>
    <row r="2300">
      <c r="A2300" s="2" t="n">
        <v>8</v>
      </c>
      <c r="B2300" s="2" t="n">
        <v>409</v>
      </c>
      <c r="C2300" s="2" t="inlineStr">
        <is>
          <t>SEPARACAO</t>
        </is>
      </c>
      <c r="D2300" s="2" t="inlineStr">
        <is>
          <t>5800200</t>
        </is>
      </c>
      <c r="E2300" s="2" t="inlineStr">
        <is>
          <t>Leonardo Eduardo Do Nascimento</t>
        </is>
      </c>
      <c r="F2300" s="2" t="n">
        <v>14723</v>
      </c>
      <c r="G2300" s="2" t="n">
        <v>91.65000000000001</v>
      </c>
      <c r="H2300" s="2" t="n">
        <v>161</v>
      </c>
      <c r="I2300" s="2" t="n">
        <v>105</v>
      </c>
      <c r="J2300" s="2" t="inlineStr">
        <is>
          <t>GPA</t>
        </is>
      </c>
    </row>
    <row r="2301">
      <c r="A2301" s="2" t="n">
        <v>8</v>
      </c>
      <c r="B2301" s="2" t="n">
        <v>409</v>
      </c>
      <c r="C2301" s="2" t="inlineStr">
        <is>
          <t>SEPARACAO</t>
        </is>
      </c>
      <c r="D2301" s="2" t="inlineStr">
        <is>
          <t>5800536</t>
        </is>
      </c>
      <c r="E2301" s="2" t="inlineStr">
        <is>
          <t>Matheus Henrique Siqueira Neves Da Silva</t>
        </is>
      </c>
      <c r="F2301" s="2" t="n">
        <v>15675</v>
      </c>
      <c r="G2301" s="2" t="n">
        <v>77.09</v>
      </c>
      <c r="H2301" s="2" t="n">
        <v>203</v>
      </c>
      <c r="I2301" s="2" t="n">
        <v>105</v>
      </c>
      <c r="J2301" s="2" t="inlineStr">
        <is>
          <t>GPA</t>
        </is>
      </c>
    </row>
    <row r="2302">
      <c r="A2302" s="2" t="n">
        <v>8</v>
      </c>
      <c r="B2302" s="2" t="n">
        <v>409</v>
      </c>
      <c r="C2302" s="2" t="inlineStr">
        <is>
          <t>SEPARACAO</t>
        </is>
      </c>
      <c r="D2302" s="2" t="inlineStr">
        <is>
          <t>5800579</t>
        </is>
      </c>
      <c r="E2302" s="2" t="inlineStr">
        <is>
          <t>Isaias Da Costa Oliveira</t>
        </is>
      </c>
      <c r="F2302" s="2" t="n">
        <v>10901</v>
      </c>
      <c r="G2302" s="2" t="n">
        <v>146.34</v>
      </c>
      <c r="H2302" s="2" t="n">
        <v>74</v>
      </c>
      <c r="I2302" s="2" t="n">
        <v>105</v>
      </c>
      <c r="J2302" s="2" t="inlineStr">
        <is>
          <t>GPA</t>
        </is>
      </c>
    </row>
    <row r="2303">
      <c r="A2303" s="2" t="n">
        <v>8</v>
      </c>
      <c r="B2303" s="2" t="n">
        <v>409</v>
      </c>
      <c r="C2303" s="2" t="inlineStr">
        <is>
          <t>SEPARACAO</t>
        </is>
      </c>
      <c r="D2303" s="2" t="inlineStr">
        <is>
          <t>5800609</t>
        </is>
      </c>
      <c r="E2303" s="2" t="inlineStr">
        <is>
          <t>Adriano Brito De Sa Fernandes</t>
        </is>
      </c>
      <c r="F2303" s="2" t="n">
        <v>10137</v>
      </c>
      <c r="G2303" s="2" t="n">
        <v>48.93</v>
      </c>
      <c r="H2303" s="2" t="n">
        <v>207</v>
      </c>
      <c r="I2303" s="2" t="n">
        <v>105</v>
      </c>
      <c r="J2303" s="2" t="inlineStr">
        <is>
          <t>GPA</t>
        </is>
      </c>
    </row>
    <row r="2304">
      <c r="A2304" s="2" t="n">
        <v>8</v>
      </c>
      <c r="B2304" s="2" t="n">
        <v>409</v>
      </c>
      <c r="C2304" s="2" t="inlineStr">
        <is>
          <t>PUXADA RECEB</t>
        </is>
      </c>
      <c r="D2304" s="2" t="inlineStr">
        <is>
          <t>5800650</t>
        </is>
      </c>
      <c r="E2304" s="2" t="inlineStr">
        <is>
          <t>Brayan Nogueira Veloso</t>
        </is>
      </c>
      <c r="F2304" s="2" t="n">
        <v>33</v>
      </c>
      <c r="G2304" s="2" t="n">
        <v>2.17</v>
      </c>
      <c r="H2304" s="2" t="n">
        <v>15</v>
      </c>
      <c r="I2304" s="2" t="n">
        <v>22</v>
      </c>
      <c r="J2304" s="2" t="inlineStr">
        <is>
          <t>GPA</t>
        </is>
      </c>
    </row>
    <row r="2305">
      <c r="A2305" s="2" t="n">
        <v>8</v>
      </c>
      <c r="B2305" s="2" t="n">
        <v>409</v>
      </c>
      <c r="C2305" s="2" t="inlineStr">
        <is>
          <t>SEPARACAO</t>
        </is>
      </c>
      <c r="D2305" s="2" t="inlineStr">
        <is>
          <t>5800650</t>
        </is>
      </c>
      <c r="E2305" s="2" t="inlineStr">
        <is>
          <t>Brayan Nogueira Veloso</t>
        </is>
      </c>
      <c r="F2305" s="2" t="n">
        <v>14682</v>
      </c>
      <c r="G2305" s="2" t="n">
        <v>68.55</v>
      </c>
      <c r="H2305" s="2" t="n">
        <v>214</v>
      </c>
      <c r="I2305" s="2" t="n">
        <v>105</v>
      </c>
      <c r="J2305" s="2" t="inlineStr">
        <is>
          <t>GPA</t>
        </is>
      </c>
    </row>
    <row r="2306">
      <c r="A2306" s="2" t="n">
        <v>8</v>
      </c>
      <c r="B2306" s="2" t="n">
        <v>409</v>
      </c>
      <c r="C2306" s="2" t="inlineStr">
        <is>
          <t>SEPARACAO</t>
        </is>
      </c>
      <c r="D2306" s="2" t="inlineStr">
        <is>
          <t>5800668</t>
        </is>
      </c>
      <c r="E2306" s="2" t="inlineStr">
        <is>
          <t>Washington Rodrigues De Souza</t>
        </is>
      </c>
      <c r="F2306" s="2" t="n">
        <v>14918</v>
      </c>
      <c r="G2306" s="2" t="n">
        <v>116.76</v>
      </c>
      <c r="H2306" s="2" t="n">
        <v>128</v>
      </c>
      <c r="I2306" s="2" t="n">
        <v>105</v>
      </c>
      <c r="J2306" s="2" t="inlineStr">
        <is>
          <t>GPA</t>
        </is>
      </c>
    </row>
    <row r="2307">
      <c r="A2307" s="2" t="n">
        <v>8</v>
      </c>
      <c r="B2307" s="2" t="n">
        <v>409</v>
      </c>
      <c r="C2307" s="2" t="inlineStr">
        <is>
          <t>SEPARACAO</t>
        </is>
      </c>
      <c r="D2307" s="2" t="inlineStr">
        <is>
          <t>5801150</t>
        </is>
      </c>
      <c r="E2307" s="2" t="inlineStr">
        <is>
          <t>Felipe Pinto Cabral</t>
        </is>
      </c>
      <c r="F2307" s="2" t="n">
        <v>13568</v>
      </c>
      <c r="G2307" s="2" t="n">
        <v>85.95</v>
      </c>
      <c r="H2307" s="2" t="n">
        <v>158</v>
      </c>
      <c r="I2307" s="2" t="n">
        <v>105</v>
      </c>
      <c r="J2307" s="2" t="inlineStr">
        <is>
          <t>GPA</t>
        </is>
      </c>
    </row>
    <row r="2308">
      <c r="A2308" s="2" t="n">
        <v>8</v>
      </c>
      <c r="B2308" s="2" t="n">
        <v>409</v>
      </c>
      <c r="C2308" s="2" t="inlineStr">
        <is>
          <t>SEPARACAO</t>
        </is>
      </c>
      <c r="D2308" s="2" t="inlineStr">
        <is>
          <t>5801931</t>
        </is>
      </c>
      <c r="E2308" s="2" t="inlineStr">
        <is>
          <t>Gilmar Fraga Pincano</t>
        </is>
      </c>
      <c r="F2308" s="2" t="n">
        <v>15697</v>
      </c>
      <c r="G2308" s="2" t="n">
        <v>70.23</v>
      </c>
      <c r="H2308" s="2" t="n">
        <v>224</v>
      </c>
      <c r="I2308" s="2" t="n">
        <v>105</v>
      </c>
      <c r="J2308" s="2" t="inlineStr">
        <is>
          <t>GPA</t>
        </is>
      </c>
    </row>
    <row r="2309">
      <c r="A2309" s="2" t="n">
        <v>8</v>
      </c>
      <c r="B2309" s="2" t="n">
        <v>409</v>
      </c>
      <c r="C2309" s="2" t="inlineStr">
        <is>
          <t>PUXADA RECEB</t>
        </is>
      </c>
      <c r="D2309" s="2" t="inlineStr">
        <is>
          <t>5801958</t>
        </is>
      </c>
      <c r="E2309" s="2" t="inlineStr">
        <is>
          <t>Marcos Lazaro Da Silva</t>
        </is>
      </c>
      <c r="F2309" s="2" t="n">
        <v>98</v>
      </c>
      <c r="G2309" s="2" t="n">
        <v>10.15</v>
      </c>
      <c r="H2309" s="2" t="n">
        <v>10</v>
      </c>
      <c r="I2309" s="2" t="n">
        <v>22</v>
      </c>
      <c r="J2309" s="2" t="inlineStr">
        <is>
          <t>GPA</t>
        </is>
      </c>
    </row>
    <row r="2310">
      <c r="A2310" s="2" t="n">
        <v>8</v>
      </c>
      <c r="B2310" s="2" t="n">
        <v>409</v>
      </c>
      <c r="C2310" s="2" t="inlineStr">
        <is>
          <t>SEPARACAO</t>
        </is>
      </c>
      <c r="D2310" s="2" t="inlineStr">
        <is>
          <t>5801958</t>
        </is>
      </c>
      <c r="E2310" s="2" t="inlineStr">
        <is>
          <t>Marcos Lazaro Da Silva</t>
        </is>
      </c>
      <c r="F2310" s="2" t="n">
        <v>1239</v>
      </c>
      <c r="G2310" s="2" t="n">
        <v>20.53</v>
      </c>
      <c r="H2310" s="2" t="n">
        <v>60</v>
      </c>
      <c r="I2310" s="2" t="n">
        <v>105</v>
      </c>
      <c r="J2310" s="2" t="inlineStr">
        <is>
          <t>GPA</t>
        </is>
      </c>
    </row>
    <row r="2311">
      <c r="A2311" s="2" t="n">
        <v>8</v>
      </c>
      <c r="B2311" s="2" t="n">
        <v>409</v>
      </c>
      <c r="C2311" s="2" t="inlineStr">
        <is>
          <t>SEPARACAO</t>
        </is>
      </c>
      <c r="D2311" s="2" t="inlineStr">
        <is>
          <t>5801982</t>
        </is>
      </c>
      <c r="E2311" s="2" t="inlineStr">
        <is>
          <t>Ryan Nilton Ferreira Dos Santos</t>
        </is>
      </c>
      <c r="F2311" s="2" t="n">
        <v>571</v>
      </c>
      <c r="G2311" s="2" t="n">
        <v>5.41</v>
      </c>
      <c r="H2311" s="2" t="n">
        <v>106</v>
      </c>
      <c r="I2311" s="2" t="n">
        <v>105</v>
      </c>
      <c r="J2311" s="2" t="inlineStr">
        <is>
          <t>GPA</t>
        </is>
      </c>
    </row>
    <row r="2312">
      <c r="A2312" s="2" t="n">
        <v>8</v>
      </c>
      <c r="B2312" s="2" t="n">
        <v>409</v>
      </c>
      <c r="C2312" s="2" t="inlineStr">
        <is>
          <t>PUXADA RECEB</t>
        </is>
      </c>
      <c r="D2312" s="2" t="inlineStr">
        <is>
          <t>5802040</t>
        </is>
      </c>
      <c r="E2312" s="2" t="inlineStr">
        <is>
          <t>Adriano Da Luz Maria</t>
        </is>
      </c>
      <c r="F2312" s="2" t="n">
        <v>26</v>
      </c>
      <c r="G2312" s="2" t="n">
        <v>1.6</v>
      </c>
      <c r="H2312" s="2" t="n">
        <v>16</v>
      </c>
      <c r="I2312" s="2" t="n">
        <v>22</v>
      </c>
      <c r="J2312" s="2" t="inlineStr">
        <is>
          <t>GPA</t>
        </is>
      </c>
    </row>
    <row r="2313">
      <c r="A2313" s="2" t="n">
        <v>8</v>
      </c>
      <c r="B2313" s="2" t="n">
        <v>409</v>
      </c>
      <c r="C2313" s="2" t="inlineStr">
        <is>
          <t>SEPARACAO</t>
        </is>
      </c>
      <c r="D2313" s="2" t="inlineStr">
        <is>
          <t>5802040</t>
        </is>
      </c>
      <c r="E2313" s="2" t="inlineStr">
        <is>
          <t>Adriano Da Luz Maria</t>
        </is>
      </c>
      <c r="F2313" s="2" t="n">
        <v>908</v>
      </c>
      <c r="G2313" s="2" t="n">
        <v>8.130000000000001</v>
      </c>
      <c r="H2313" s="2" t="n">
        <v>112</v>
      </c>
      <c r="I2313" s="2" t="n">
        <v>105</v>
      </c>
      <c r="J2313" s="2" t="inlineStr">
        <is>
          <t>GPA</t>
        </is>
      </c>
    </row>
    <row r="2314">
      <c r="A2314" s="2" t="n">
        <v>8</v>
      </c>
      <c r="B2314" s="2" t="n">
        <v>409</v>
      </c>
      <c r="C2314" s="2" t="inlineStr">
        <is>
          <t>PUXADA RECEB</t>
        </is>
      </c>
      <c r="D2314" s="2" t="inlineStr">
        <is>
          <t>5802130</t>
        </is>
      </c>
      <c r="E2314" s="2" t="inlineStr">
        <is>
          <t>Isaque Dantas Coutinho</t>
        </is>
      </c>
      <c r="F2314" s="2" t="n">
        <v>51</v>
      </c>
      <c r="G2314" s="2" t="n">
        <v>5.62</v>
      </c>
      <c r="H2314" s="2" t="n">
        <v>9</v>
      </c>
      <c r="I2314" s="2" t="n">
        <v>22</v>
      </c>
      <c r="J2314" s="2" t="inlineStr">
        <is>
          <t>GPA</t>
        </is>
      </c>
    </row>
    <row r="2315">
      <c r="A2315" s="2" t="n">
        <v>8</v>
      </c>
      <c r="B2315" s="2" t="n">
        <v>409</v>
      </c>
      <c r="C2315" s="2" t="inlineStr">
        <is>
          <t>SEPARACAO</t>
        </is>
      </c>
      <c r="D2315" s="2" t="inlineStr">
        <is>
          <t>5802130</t>
        </is>
      </c>
      <c r="E2315" s="2" t="inlineStr">
        <is>
          <t>Isaque Dantas Coutinho</t>
        </is>
      </c>
      <c r="F2315" s="2" t="n">
        <v>1233</v>
      </c>
      <c r="G2315" s="2" t="n">
        <v>10.83</v>
      </c>
      <c r="H2315" s="2" t="n">
        <v>114</v>
      </c>
      <c r="I2315" s="2" t="n">
        <v>105</v>
      </c>
      <c r="J2315" s="2" t="inlineStr">
        <is>
          <t>GPA</t>
        </is>
      </c>
    </row>
    <row r="2316">
      <c r="A2316" s="2" t="n">
        <v>8</v>
      </c>
      <c r="B2316" s="2" t="n">
        <v>409</v>
      </c>
      <c r="C2316" s="2" t="inlineStr">
        <is>
          <t>SEPARACAO</t>
        </is>
      </c>
      <c r="D2316" s="2" t="inlineStr">
        <is>
          <t>5802164</t>
        </is>
      </c>
      <c r="E2316" s="2" t="inlineStr">
        <is>
          <t>Vagner Serafim Rodrigues</t>
        </is>
      </c>
      <c r="F2316" s="2" t="n">
        <v>14423</v>
      </c>
      <c r="G2316" s="2" t="n">
        <v>84.87</v>
      </c>
      <c r="H2316" s="2" t="n">
        <v>170</v>
      </c>
      <c r="I2316" s="2" t="n">
        <v>105</v>
      </c>
      <c r="J2316" s="2" t="inlineStr">
        <is>
          <t>GPA</t>
        </is>
      </c>
    </row>
    <row r="2317">
      <c r="A2317" s="2" t="n">
        <v>8</v>
      </c>
      <c r="B2317" s="2" t="n">
        <v>409</v>
      </c>
      <c r="C2317" s="2" t="inlineStr">
        <is>
          <t>SEPARACAO</t>
        </is>
      </c>
      <c r="D2317" s="2" t="inlineStr">
        <is>
          <t>5802229</t>
        </is>
      </c>
      <c r="E2317" s="2" t="inlineStr">
        <is>
          <t>Yuri Henrique Lamartine Monteiro Da Silva</t>
        </is>
      </c>
      <c r="F2317" s="2" t="n">
        <v>1869</v>
      </c>
      <c r="G2317" s="2" t="n">
        <v>17.33</v>
      </c>
      <c r="H2317" s="2" t="n">
        <v>108</v>
      </c>
      <c r="I2317" s="2" t="n">
        <v>105</v>
      </c>
      <c r="J2317" s="2" t="inlineStr">
        <is>
          <t>GPA</t>
        </is>
      </c>
    </row>
    <row r="2318">
      <c r="A2318" s="2" t="n">
        <v>8</v>
      </c>
      <c r="B2318" s="2" t="n">
        <v>409</v>
      </c>
      <c r="C2318" s="2" t="inlineStr">
        <is>
          <t>SEPARACAO</t>
        </is>
      </c>
      <c r="D2318" s="2" t="inlineStr">
        <is>
          <t>5802342</t>
        </is>
      </c>
      <c r="E2318" s="2" t="inlineStr">
        <is>
          <t>Bruno Da Silva Rocha</t>
        </is>
      </c>
      <c r="F2318" s="2" t="n">
        <v>17879</v>
      </c>
      <c r="G2318" s="2" t="n">
        <v>144.65</v>
      </c>
      <c r="H2318" s="2" t="n">
        <v>124</v>
      </c>
      <c r="I2318" s="2" t="n">
        <v>105</v>
      </c>
      <c r="J2318" s="2" t="inlineStr">
        <is>
          <t>GPA</t>
        </is>
      </c>
    </row>
    <row r="2319">
      <c r="A2319" s="2" t="n">
        <v>8</v>
      </c>
      <c r="B2319" s="2" t="n">
        <v>409</v>
      </c>
      <c r="C2319" s="2" t="inlineStr">
        <is>
          <t>ATIVIDADE OP. EMP.</t>
        </is>
      </c>
      <c r="D2319" s="2" t="inlineStr">
        <is>
          <t>5803446</t>
        </is>
      </c>
      <c r="E2319" s="2" t="inlineStr">
        <is>
          <t>Carlos Eduardo Borges De Santana</t>
        </is>
      </c>
      <c r="F2319" s="2" t="n">
        <v>2813</v>
      </c>
      <c r="G2319" s="2" t="n">
        <v>77.13</v>
      </c>
      <c r="H2319" s="2" t="n">
        <v>36</v>
      </c>
      <c r="I2319" s="2" t="n">
        <v>25</v>
      </c>
      <c r="J2319" s="2" t="inlineStr">
        <is>
          <t>GPA</t>
        </is>
      </c>
    </row>
    <row r="2320">
      <c r="A2320" s="2" t="n">
        <v>8</v>
      </c>
      <c r="B2320" s="2" t="n">
        <v>409</v>
      </c>
      <c r="C2320" s="2" t="inlineStr">
        <is>
          <t>SEPARACAO</t>
        </is>
      </c>
      <c r="D2320" s="2" t="inlineStr">
        <is>
          <t>5803659</t>
        </is>
      </c>
      <c r="E2320" s="2" t="inlineStr">
        <is>
          <t>Luiz Felipe De Assis Macedo</t>
        </is>
      </c>
      <c r="F2320" s="2" t="n">
        <v>17294</v>
      </c>
      <c r="G2320" s="2" t="n">
        <v>82.06</v>
      </c>
      <c r="H2320" s="2" t="n">
        <v>211</v>
      </c>
      <c r="I2320" s="2" t="n">
        <v>105</v>
      </c>
      <c r="J2320" s="2" t="inlineStr">
        <is>
          <t>GPA</t>
        </is>
      </c>
    </row>
    <row r="2321">
      <c r="A2321" s="2" t="n">
        <v>8</v>
      </c>
      <c r="B2321" s="2" t="n">
        <v>409</v>
      </c>
      <c r="C2321" s="2" t="inlineStr">
        <is>
          <t>SEPARACAO</t>
        </is>
      </c>
      <c r="D2321" s="2" t="inlineStr">
        <is>
          <t>5803667</t>
        </is>
      </c>
      <c r="E2321" s="2" t="inlineStr">
        <is>
          <t>Paulo Henrique De Oliveira Chagas</t>
        </is>
      </c>
      <c r="F2321" s="2" t="n">
        <v>12386</v>
      </c>
      <c r="G2321" s="2" t="n">
        <v>92.12</v>
      </c>
      <c r="H2321" s="2" t="n">
        <v>134</v>
      </c>
      <c r="I2321" s="2" t="n">
        <v>105</v>
      </c>
      <c r="J2321" s="2" t="inlineStr">
        <is>
          <t>GPA</t>
        </is>
      </c>
    </row>
    <row r="2322">
      <c r="A2322" s="2" t="n">
        <v>8</v>
      </c>
      <c r="B2322" s="2" t="n">
        <v>409</v>
      </c>
      <c r="C2322" s="2" t="inlineStr">
        <is>
          <t>SEPARACAO</t>
        </is>
      </c>
      <c r="D2322" s="2" t="inlineStr">
        <is>
          <t>5803683</t>
        </is>
      </c>
      <c r="E2322" s="2" t="inlineStr">
        <is>
          <t>Rodrigo Bruno Junior</t>
        </is>
      </c>
      <c r="F2322" s="2" t="n">
        <v>13081</v>
      </c>
      <c r="G2322" s="2" t="n">
        <v>97.92</v>
      </c>
      <c r="H2322" s="2" t="n">
        <v>134</v>
      </c>
      <c r="I2322" s="2" t="n">
        <v>105</v>
      </c>
      <c r="J2322" s="2" t="inlineStr">
        <is>
          <t>GPA</t>
        </is>
      </c>
    </row>
    <row r="2323">
      <c r="A2323" s="2" t="n">
        <v>8</v>
      </c>
      <c r="B2323" s="2" t="n">
        <v>409</v>
      </c>
      <c r="C2323" s="2" t="inlineStr">
        <is>
          <t>SEPARACAO</t>
        </is>
      </c>
      <c r="D2323" s="2" t="inlineStr">
        <is>
          <t>5803810</t>
        </is>
      </c>
      <c r="E2323" s="2" t="inlineStr">
        <is>
          <t>Francisco Igor Morais Medeiros</t>
        </is>
      </c>
      <c r="F2323" s="2" t="n">
        <v>13921</v>
      </c>
      <c r="G2323" s="2" t="n">
        <v>136.86</v>
      </c>
      <c r="H2323" s="2" t="n">
        <v>102</v>
      </c>
      <c r="I2323" s="2" t="n">
        <v>105</v>
      </c>
      <c r="J2323" s="2" t="inlineStr">
        <is>
          <t>GPA</t>
        </is>
      </c>
    </row>
    <row r="2324">
      <c r="A2324" s="2" t="n">
        <v>8</v>
      </c>
      <c r="B2324" s="2" t="n">
        <v>409</v>
      </c>
      <c r="C2324" s="2" t="inlineStr">
        <is>
          <t>SEPARACAO</t>
        </is>
      </c>
      <c r="D2324" s="2" t="inlineStr">
        <is>
          <t>5804175</t>
        </is>
      </c>
      <c r="E2324" s="2" t="inlineStr">
        <is>
          <t>Tiago Da Conceicao Filho</t>
        </is>
      </c>
      <c r="F2324" s="2" t="n">
        <v>4203</v>
      </c>
      <c r="G2324" s="2" t="n">
        <v>37.6</v>
      </c>
      <c r="H2324" s="2" t="n">
        <v>112</v>
      </c>
      <c r="I2324" s="2" t="n">
        <v>105</v>
      </c>
      <c r="J2324" s="2" t="inlineStr">
        <is>
          <t>GPA</t>
        </is>
      </c>
    </row>
    <row r="2325">
      <c r="A2325" s="2" t="n">
        <v>8</v>
      </c>
      <c r="B2325" s="2" t="n">
        <v>409</v>
      </c>
      <c r="C2325" s="2" t="inlineStr">
        <is>
          <t>CARREGAMENTO</t>
        </is>
      </c>
      <c r="D2325" s="2" t="inlineStr">
        <is>
          <t>5804396</t>
        </is>
      </c>
      <c r="E2325" s="2" t="inlineStr">
        <is>
          <t>Claudomiro Pereira Da Silva</t>
        </is>
      </c>
      <c r="F2325" s="2" t="n">
        <v>295</v>
      </c>
      <c r="G2325" s="2" t="n">
        <v>3.56</v>
      </c>
      <c r="H2325" s="2" t="n">
        <v>83</v>
      </c>
      <c r="I2325" s="2" t="n">
        <v>24</v>
      </c>
      <c r="J2325" s="2" t="inlineStr">
        <is>
          <t>GPA</t>
        </is>
      </c>
    </row>
    <row r="2326">
      <c r="A2326" s="2" t="n">
        <v>8</v>
      </c>
      <c r="B2326" s="2" t="n">
        <v>409</v>
      </c>
      <c r="C2326" s="2" t="inlineStr">
        <is>
          <t>PUXADA RECEB</t>
        </is>
      </c>
      <c r="D2326" s="2" t="inlineStr">
        <is>
          <t>5805805</t>
        </is>
      </c>
      <c r="E2326" s="2" t="inlineStr">
        <is>
          <t>Jonathan De Souza Antonio Dutra</t>
        </is>
      </c>
      <c r="F2326" s="2" t="n">
        <v>4</v>
      </c>
      <c r="G2326" s="2" t="n">
        <v>0.21</v>
      </c>
      <c r="H2326" s="2" t="n">
        <v>19</v>
      </c>
      <c r="I2326" s="2" t="n">
        <v>22</v>
      </c>
      <c r="J2326" s="2" t="inlineStr">
        <is>
          <t>GPA</t>
        </is>
      </c>
    </row>
    <row r="2327">
      <c r="A2327" s="2" t="n">
        <v>8</v>
      </c>
      <c r="B2327" s="2" t="n">
        <v>409</v>
      </c>
      <c r="C2327" s="2" t="inlineStr">
        <is>
          <t>SEPARACAO</t>
        </is>
      </c>
      <c r="D2327" s="2" t="inlineStr">
        <is>
          <t>5805805</t>
        </is>
      </c>
      <c r="E2327" s="2" t="inlineStr">
        <is>
          <t>Jonathan De Souza Antonio Dutra</t>
        </is>
      </c>
      <c r="F2327" s="2" t="n">
        <v>13170</v>
      </c>
      <c r="G2327" s="2" t="n">
        <v>64.45</v>
      </c>
      <c r="H2327" s="2" t="n">
        <v>204</v>
      </c>
      <c r="I2327" s="2" t="n">
        <v>105</v>
      </c>
      <c r="J2327" s="2" t="inlineStr">
        <is>
          <t>GPA</t>
        </is>
      </c>
    </row>
    <row r="2328">
      <c r="A2328" s="2" t="n">
        <v>8</v>
      </c>
      <c r="B2328" s="2" t="n">
        <v>409</v>
      </c>
      <c r="C2328" s="2" t="inlineStr">
        <is>
          <t>SEPARACAO</t>
        </is>
      </c>
      <c r="D2328" s="2" t="inlineStr">
        <is>
          <t>5807042</t>
        </is>
      </c>
      <c r="E2328" s="2" t="inlineStr">
        <is>
          <t>Jhonathan Santana Da Silva Lima</t>
        </is>
      </c>
      <c r="F2328" s="2" t="n">
        <v>8678</v>
      </c>
      <c r="G2328" s="2" t="n">
        <v>88.45</v>
      </c>
      <c r="H2328" s="2" t="n">
        <v>98</v>
      </c>
      <c r="I2328" s="2" t="n">
        <v>105</v>
      </c>
      <c r="J2328" s="2" t="inlineStr">
        <is>
          <t>GPA</t>
        </is>
      </c>
    </row>
    <row r="2329">
      <c r="A2329" s="2" t="n">
        <v>8</v>
      </c>
      <c r="B2329" s="2" t="n">
        <v>409</v>
      </c>
      <c r="C2329" s="2" t="inlineStr">
        <is>
          <t>SEPARACAO</t>
        </is>
      </c>
      <c r="D2329" s="2" t="inlineStr">
        <is>
          <t>5807077</t>
        </is>
      </c>
      <c r="E2329" s="2" t="inlineStr">
        <is>
          <t>Rogerio Rodrigues Rosa</t>
        </is>
      </c>
      <c r="F2329" s="2" t="n">
        <v>383</v>
      </c>
      <c r="G2329" s="2" t="n">
        <v>4.21</v>
      </c>
      <c r="H2329" s="2" t="n">
        <v>91</v>
      </c>
      <c r="I2329" s="2" t="n">
        <v>105</v>
      </c>
      <c r="J2329" s="2" t="inlineStr">
        <is>
          <t>GPA</t>
        </is>
      </c>
    </row>
    <row r="2330">
      <c r="A2330" s="2" t="n">
        <v>8</v>
      </c>
      <c r="B2330" s="2" t="n">
        <v>409</v>
      </c>
      <c r="C2330" s="2" t="inlineStr">
        <is>
          <t>SEPARACAO</t>
        </is>
      </c>
      <c r="D2330" s="2" t="inlineStr">
        <is>
          <t>5809002</t>
        </is>
      </c>
      <c r="E2330" s="2" t="inlineStr">
        <is>
          <t>Alex De Oliveira Bomfim</t>
        </is>
      </c>
      <c r="F2330" s="2" t="n">
        <v>10582</v>
      </c>
      <c r="G2330" s="2" t="n">
        <v>70.12</v>
      </c>
      <c r="H2330" s="2" t="n">
        <v>151</v>
      </c>
      <c r="I2330" s="2" t="n">
        <v>105</v>
      </c>
      <c r="J2330" s="2" t="inlineStr">
        <is>
          <t>GPA</t>
        </is>
      </c>
    </row>
    <row r="2331">
      <c r="A2331" s="2" t="n">
        <v>8</v>
      </c>
      <c r="B2331" s="2" t="n">
        <v>409</v>
      </c>
      <c r="C2331" s="2" t="inlineStr">
        <is>
          <t>PUXADA RECEB</t>
        </is>
      </c>
      <c r="D2331" s="2" t="inlineStr">
        <is>
          <t>5817080</t>
        </is>
      </c>
      <c r="E2331" s="2" t="inlineStr">
        <is>
          <t>Luiz Felipe Dos Santos Candido</t>
        </is>
      </c>
      <c r="F2331" s="2" t="n">
        <v>11</v>
      </c>
      <c r="G2331" s="2" t="n">
        <v>1.6</v>
      </c>
      <c r="H2331" s="2" t="n">
        <v>7</v>
      </c>
      <c r="I2331" s="2" t="n">
        <v>22</v>
      </c>
      <c r="J2331" s="2" t="inlineStr">
        <is>
          <t>GPA</t>
        </is>
      </c>
    </row>
    <row r="2332">
      <c r="A2332" s="2" t="n">
        <v>8</v>
      </c>
      <c r="B2332" s="2" t="n">
        <v>409</v>
      </c>
      <c r="C2332" s="2" t="inlineStr">
        <is>
          <t>SEPARACAO</t>
        </is>
      </c>
      <c r="D2332" s="2" t="inlineStr">
        <is>
          <t>5817080</t>
        </is>
      </c>
      <c r="E2332" s="2" t="inlineStr">
        <is>
          <t>Luiz Felipe Dos Santos Candido</t>
        </is>
      </c>
      <c r="F2332" s="2" t="n">
        <v>478</v>
      </c>
      <c r="G2332" s="2" t="n">
        <v>8.359999999999999</v>
      </c>
      <c r="H2332" s="2" t="n">
        <v>57</v>
      </c>
      <c r="I2332" s="2" t="n">
        <v>105</v>
      </c>
      <c r="J2332" s="2" t="inlineStr">
        <is>
          <t>GPA</t>
        </is>
      </c>
    </row>
    <row r="2333">
      <c r="A2333" s="2" t="n">
        <v>8</v>
      </c>
      <c r="B2333" s="2" t="n">
        <v>409</v>
      </c>
      <c r="C2333" s="2" t="inlineStr">
        <is>
          <t>PUXADA RECEB</t>
        </is>
      </c>
      <c r="D2333" s="2" t="inlineStr">
        <is>
          <t>5817161</t>
        </is>
      </c>
      <c r="E2333" s="2" t="inlineStr">
        <is>
          <t>Lucio Wagner De Aguiar De Castro</t>
        </is>
      </c>
      <c r="F2333" s="2" t="n">
        <v>62</v>
      </c>
      <c r="G2333" s="2" t="n">
        <v>1.79</v>
      </c>
      <c r="H2333" s="2" t="n">
        <v>35</v>
      </c>
      <c r="I2333" s="2" t="n">
        <v>22</v>
      </c>
      <c r="J2333" s="2" t="inlineStr">
        <is>
          <t>GPA</t>
        </is>
      </c>
    </row>
    <row r="2334">
      <c r="A2334" s="2" t="n">
        <v>8</v>
      </c>
      <c r="B2334" s="2" t="n">
        <v>409</v>
      </c>
      <c r="C2334" s="2" t="inlineStr">
        <is>
          <t>SEPARACAO</t>
        </is>
      </c>
      <c r="D2334" s="2" t="inlineStr">
        <is>
          <t>5817161</t>
        </is>
      </c>
      <c r="E2334" s="2" t="inlineStr">
        <is>
          <t>Lucio Wagner De Aguiar De Castro</t>
        </is>
      </c>
      <c r="F2334" s="2" t="n">
        <v>11012</v>
      </c>
      <c r="G2334" s="2" t="n">
        <v>91.93000000000001</v>
      </c>
      <c r="H2334" s="2" t="n">
        <v>120</v>
      </c>
      <c r="I2334" s="2" t="n">
        <v>105</v>
      </c>
      <c r="J2334" s="2" t="inlineStr">
        <is>
          <t>GPA</t>
        </is>
      </c>
    </row>
    <row r="2335">
      <c r="A2335" s="2" t="n">
        <v>8</v>
      </c>
      <c r="B2335" s="2" t="n">
        <v>409</v>
      </c>
      <c r="C2335" s="2" t="inlineStr">
        <is>
          <t>PUXADA RECEB</t>
        </is>
      </c>
      <c r="D2335" s="2" t="inlineStr">
        <is>
          <t>5817170</t>
        </is>
      </c>
      <c r="E2335" s="2" t="inlineStr">
        <is>
          <t>Joao Paulo Mendes Dos Santos</t>
        </is>
      </c>
      <c r="F2335" s="2" t="n">
        <v>18</v>
      </c>
      <c r="G2335" s="2" t="n">
        <v>2.04</v>
      </c>
      <c r="H2335" s="2" t="n">
        <v>9</v>
      </c>
      <c r="I2335" s="2" t="n">
        <v>22</v>
      </c>
      <c r="J2335" s="2" t="inlineStr">
        <is>
          <t>GPA</t>
        </is>
      </c>
    </row>
    <row r="2336">
      <c r="A2336" s="2" t="n">
        <v>8</v>
      </c>
      <c r="B2336" s="2" t="n">
        <v>409</v>
      </c>
      <c r="C2336" s="2" t="inlineStr">
        <is>
          <t>SEPARACAO</t>
        </is>
      </c>
      <c r="D2336" s="2" t="inlineStr">
        <is>
          <t>5817170</t>
        </is>
      </c>
      <c r="E2336" s="2" t="inlineStr">
        <is>
          <t>Joao Paulo Mendes Dos Santos</t>
        </is>
      </c>
      <c r="F2336" s="2" t="n">
        <v>201</v>
      </c>
      <c r="G2336" s="2" t="n">
        <v>6.04</v>
      </c>
      <c r="H2336" s="2" t="n">
        <v>33</v>
      </c>
      <c r="I2336" s="2" t="n">
        <v>105</v>
      </c>
      <c r="J2336" s="2" t="inlineStr">
        <is>
          <t>GPA</t>
        </is>
      </c>
    </row>
    <row r="2337">
      <c r="A2337" s="2" t="n">
        <v>8</v>
      </c>
      <c r="B2337" s="2" t="n">
        <v>409</v>
      </c>
      <c r="C2337" s="2" t="inlineStr">
        <is>
          <t>PUXADA RECEB</t>
        </is>
      </c>
      <c r="D2337" s="2" t="inlineStr">
        <is>
          <t>5817196</t>
        </is>
      </c>
      <c r="E2337" s="2" t="inlineStr">
        <is>
          <t>Guilherme Clayton Matos Dos Santos</t>
        </is>
      </c>
      <c r="F2337" s="2" t="n">
        <v>60</v>
      </c>
      <c r="G2337" s="2" t="n">
        <v>6.89</v>
      </c>
      <c r="H2337" s="2" t="n">
        <v>9</v>
      </c>
      <c r="I2337" s="2" t="n">
        <v>22</v>
      </c>
      <c r="J2337" s="2" t="inlineStr">
        <is>
          <t>GPA</t>
        </is>
      </c>
    </row>
    <row r="2338">
      <c r="A2338" s="2" t="n">
        <v>8</v>
      </c>
      <c r="B2338" s="2" t="n">
        <v>409</v>
      </c>
      <c r="C2338" s="2" t="inlineStr">
        <is>
          <t>SEPARACAO</t>
        </is>
      </c>
      <c r="D2338" s="2" t="inlineStr">
        <is>
          <t>5817196</t>
        </is>
      </c>
      <c r="E2338" s="2" t="inlineStr">
        <is>
          <t>Guilherme Clayton Matos Dos Santos</t>
        </is>
      </c>
      <c r="F2338" s="2" t="n">
        <v>8079</v>
      </c>
      <c r="G2338" s="2" t="n">
        <v>89.05</v>
      </c>
      <c r="H2338" s="2" t="n">
        <v>91</v>
      </c>
      <c r="I2338" s="2" t="n">
        <v>105</v>
      </c>
      <c r="J2338" s="2" t="inlineStr">
        <is>
          <t>GPA</t>
        </is>
      </c>
    </row>
    <row r="2339">
      <c r="A2339" s="2" t="n">
        <v>8</v>
      </c>
      <c r="B2339" s="2" t="n">
        <v>409</v>
      </c>
      <c r="C2339" s="2" t="inlineStr">
        <is>
          <t>PUXADA RECEB</t>
        </is>
      </c>
      <c r="D2339" s="2" t="inlineStr">
        <is>
          <t>5817293</t>
        </is>
      </c>
      <c r="E2339" s="2" t="inlineStr">
        <is>
          <t>Thiago Alves Marinho</t>
        </is>
      </c>
      <c r="F2339" s="2" t="n">
        <v>203</v>
      </c>
      <c r="G2339" s="2" t="n">
        <v>9.140000000000001</v>
      </c>
      <c r="H2339" s="2" t="n">
        <v>22</v>
      </c>
      <c r="I2339" s="2" t="n">
        <v>22</v>
      </c>
      <c r="J2339" s="2" t="inlineStr">
        <is>
          <t>GPA</t>
        </is>
      </c>
    </row>
    <row r="2340">
      <c r="A2340" s="2" t="n">
        <v>8</v>
      </c>
      <c r="B2340" s="2" t="n">
        <v>409</v>
      </c>
      <c r="C2340" s="2" t="inlineStr">
        <is>
          <t>SEPARACAO</t>
        </is>
      </c>
      <c r="D2340" s="2" t="inlineStr">
        <is>
          <t>5817293</t>
        </is>
      </c>
      <c r="E2340" s="2" t="inlineStr">
        <is>
          <t>Thiago Alves Marinho</t>
        </is>
      </c>
      <c r="F2340" s="2" t="n">
        <v>8576</v>
      </c>
      <c r="G2340" s="2" t="n">
        <v>70.37</v>
      </c>
      <c r="H2340" s="2" t="n">
        <v>122</v>
      </c>
      <c r="I2340" s="2" t="n">
        <v>105</v>
      </c>
      <c r="J2340" s="2" t="inlineStr">
        <is>
          <t>GPA</t>
        </is>
      </c>
    </row>
    <row r="2341">
      <c r="A2341" s="2" t="n">
        <v>8</v>
      </c>
      <c r="B2341" s="2" t="n">
        <v>409</v>
      </c>
      <c r="C2341" s="2" t="inlineStr">
        <is>
          <t>SEPARACAO</t>
        </is>
      </c>
      <c r="D2341" s="2" t="inlineStr">
        <is>
          <t>5817382</t>
        </is>
      </c>
      <c r="E2341" s="2" t="inlineStr">
        <is>
          <t>Michel Cleber Pappacena Ramos</t>
        </is>
      </c>
      <c r="F2341" s="2" t="n">
        <v>15637</v>
      </c>
      <c r="G2341" s="2" t="n">
        <v>65.89</v>
      </c>
      <c r="H2341" s="2" t="n">
        <v>237</v>
      </c>
      <c r="I2341" s="2" t="n">
        <v>105</v>
      </c>
      <c r="J2341" s="2" t="inlineStr">
        <is>
          <t>GPA</t>
        </is>
      </c>
    </row>
    <row r="2342">
      <c r="A2342" s="2" t="n">
        <v>8</v>
      </c>
      <c r="B2342" s="2" t="n">
        <v>409</v>
      </c>
      <c r="C2342" s="2" t="inlineStr">
        <is>
          <t>SEPARACAO</t>
        </is>
      </c>
      <c r="D2342" s="2" t="inlineStr">
        <is>
          <t>5817412</t>
        </is>
      </c>
      <c r="E2342" s="2" t="inlineStr">
        <is>
          <t>Junior Santos De Oliveira</t>
        </is>
      </c>
      <c r="F2342" s="2" t="n">
        <v>16976</v>
      </c>
      <c r="G2342" s="2" t="n">
        <v>80.51000000000001</v>
      </c>
      <c r="H2342" s="2" t="n">
        <v>211</v>
      </c>
      <c r="I2342" s="2" t="n">
        <v>105</v>
      </c>
      <c r="J2342" s="2" t="inlineStr">
        <is>
          <t>GPA</t>
        </is>
      </c>
    </row>
    <row r="2343">
      <c r="A2343" s="2" t="n">
        <v>8</v>
      </c>
      <c r="B2343" s="2" t="n">
        <v>409</v>
      </c>
      <c r="C2343" s="2" t="inlineStr">
        <is>
          <t>PUXADA RECEB</t>
        </is>
      </c>
      <c r="D2343" s="2" t="inlineStr">
        <is>
          <t>5817447</t>
        </is>
      </c>
      <c r="E2343" s="2" t="inlineStr">
        <is>
          <t>Anderson Da Costa Guedes</t>
        </is>
      </c>
      <c r="F2343" s="2" t="n">
        <v>32</v>
      </c>
      <c r="G2343" s="2" t="n">
        <v>1</v>
      </c>
      <c r="H2343" s="2" t="n">
        <v>32</v>
      </c>
      <c r="I2343" s="2" t="n">
        <v>22</v>
      </c>
      <c r="J2343" s="2" t="inlineStr">
        <is>
          <t>GPA</t>
        </is>
      </c>
    </row>
    <row r="2344">
      <c r="A2344" s="2" t="n">
        <v>8</v>
      </c>
      <c r="B2344" s="2" t="n">
        <v>409</v>
      </c>
      <c r="C2344" s="2" t="inlineStr">
        <is>
          <t>SEPARACAO</t>
        </is>
      </c>
      <c r="D2344" s="2" t="inlineStr">
        <is>
          <t>5817447</t>
        </is>
      </c>
      <c r="E2344" s="2" t="inlineStr">
        <is>
          <t>Anderson Da Costa Guedes</t>
        </is>
      </c>
      <c r="F2344" s="2" t="n">
        <v>9661</v>
      </c>
      <c r="G2344" s="2" t="n">
        <v>55.7</v>
      </c>
      <c r="H2344" s="2" t="n">
        <v>173</v>
      </c>
      <c r="I2344" s="2" t="n">
        <v>105</v>
      </c>
      <c r="J2344" s="2" t="inlineStr">
        <is>
          <t>GPA</t>
        </is>
      </c>
    </row>
    <row r="2345">
      <c r="A2345" s="2" t="n">
        <v>8</v>
      </c>
      <c r="B2345" s="2" t="n">
        <v>409</v>
      </c>
      <c r="C2345" s="2" t="inlineStr">
        <is>
          <t>SEPARACAO</t>
        </is>
      </c>
      <c r="D2345" s="2" t="inlineStr">
        <is>
          <t>5819636</t>
        </is>
      </c>
      <c r="E2345" s="2" t="inlineStr">
        <is>
          <t>Wellington De Souza Silva</t>
        </is>
      </c>
      <c r="F2345" s="2" t="n">
        <v>18324</v>
      </c>
      <c r="G2345" s="2" t="n">
        <v>82.28</v>
      </c>
      <c r="H2345" s="2" t="n">
        <v>223</v>
      </c>
      <c r="I2345" s="2" t="n">
        <v>105</v>
      </c>
      <c r="J2345" s="2" t="inlineStr">
        <is>
          <t>GPA</t>
        </is>
      </c>
    </row>
    <row r="2346">
      <c r="A2346" s="2" t="n">
        <v>8</v>
      </c>
      <c r="B2346" s="2" t="n">
        <v>409</v>
      </c>
      <c r="C2346" s="2" t="inlineStr">
        <is>
          <t>SEPARACAO</t>
        </is>
      </c>
      <c r="D2346" s="2" t="inlineStr">
        <is>
          <t>5819644</t>
        </is>
      </c>
      <c r="E2346" s="2" t="inlineStr">
        <is>
          <t>Michel Da Costa Silva</t>
        </is>
      </c>
      <c r="F2346" s="2" t="n">
        <v>13438</v>
      </c>
      <c r="G2346" s="2" t="n">
        <v>105.38</v>
      </c>
      <c r="H2346" s="2" t="n">
        <v>128</v>
      </c>
      <c r="I2346" s="2" t="n">
        <v>105</v>
      </c>
      <c r="J2346" s="2" t="inlineStr">
        <is>
          <t>GPA</t>
        </is>
      </c>
    </row>
    <row r="2347">
      <c r="A2347" s="2" t="n">
        <v>8</v>
      </c>
      <c r="B2347" s="2" t="n">
        <v>409</v>
      </c>
      <c r="C2347" s="2" t="inlineStr">
        <is>
          <t>SEPARACAO</t>
        </is>
      </c>
      <c r="D2347" s="2" t="inlineStr">
        <is>
          <t>5819717</t>
        </is>
      </c>
      <c r="E2347" s="2" t="inlineStr">
        <is>
          <t>Felipe Feitoza De Souza</t>
        </is>
      </c>
      <c r="F2347" s="2" t="n">
        <v>1740</v>
      </c>
      <c r="G2347" s="2" t="n">
        <v>16.15</v>
      </c>
      <c r="H2347" s="2" t="n">
        <v>108</v>
      </c>
      <c r="I2347" s="2" t="n">
        <v>105</v>
      </c>
      <c r="J2347" s="2" t="inlineStr">
        <is>
          <t>GPA</t>
        </is>
      </c>
    </row>
    <row r="2348">
      <c r="A2348" s="2" t="n">
        <v>8</v>
      </c>
      <c r="B2348" s="2" t="n">
        <v>409</v>
      </c>
      <c r="C2348" s="2" t="inlineStr">
        <is>
          <t>SEPARACAO</t>
        </is>
      </c>
      <c r="D2348" s="2" t="inlineStr">
        <is>
          <t>5819750</t>
        </is>
      </c>
      <c r="E2348" s="2" t="inlineStr">
        <is>
          <t>Genison Da Silva Dutra</t>
        </is>
      </c>
      <c r="F2348" s="2" t="n">
        <v>17425</v>
      </c>
      <c r="G2348" s="2" t="n">
        <v>80.54000000000001</v>
      </c>
      <c r="H2348" s="2" t="n">
        <v>216</v>
      </c>
      <c r="I2348" s="2" t="n">
        <v>105</v>
      </c>
      <c r="J2348" s="2" t="inlineStr">
        <is>
          <t>GPA</t>
        </is>
      </c>
    </row>
    <row r="2349">
      <c r="A2349" s="2" t="n">
        <v>8</v>
      </c>
      <c r="B2349" s="2" t="n">
        <v>409</v>
      </c>
      <c r="C2349" s="2" t="inlineStr">
        <is>
          <t>PUXADA RECEB</t>
        </is>
      </c>
      <c r="D2349" s="2" t="inlineStr">
        <is>
          <t>5819830</t>
        </is>
      </c>
      <c r="E2349" s="2" t="inlineStr">
        <is>
          <t>Marcos Roberto Ramos Dos Santos</t>
        </is>
      </c>
      <c r="F2349" s="2" t="n">
        <v>16</v>
      </c>
      <c r="G2349" s="2" t="n">
        <v>1.29</v>
      </c>
      <c r="H2349" s="2" t="n">
        <v>12</v>
      </c>
      <c r="I2349" s="2" t="n">
        <v>22</v>
      </c>
      <c r="J2349" s="2" t="inlineStr">
        <is>
          <t>GPA</t>
        </is>
      </c>
    </row>
    <row r="2350">
      <c r="A2350" s="2" t="n">
        <v>8</v>
      </c>
      <c r="B2350" s="2" t="n">
        <v>409</v>
      </c>
      <c r="C2350" s="2" t="inlineStr">
        <is>
          <t>SEPARACAO</t>
        </is>
      </c>
      <c r="D2350" s="2" t="inlineStr">
        <is>
          <t>5819830</t>
        </is>
      </c>
      <c r="E2350" s="2" t="inlineStr">
        <is>
          <t>Marcos Roberto Ramos Dos Santos</t>
        </is>
      </c>
      <c r="F2350" s="2" t="n">
        <v>10389</v>
      </c>
      <c r="G2350" s="2" t="n">
        <v>54.41</v>
      </c>
      <c r="H2350" s="2" t="n">
        <v>191</v>
      </c>
      <c r="I2350" s="2" t="n">
        <v>105</v>
      </c>
      <c r="J2350" s="2" t="inlineStr">
        <is>
          <t>GPA</t>
        </is>
      </c>
    </row>
    <row r="2351">
      <c r="A2351" s="2" t="n">
        <v>8</v>
      </c>
      <c r="B2351" s="2" t="n">
        <v>409</v>
      </c>
      <c r="C2351" s="2" t="inlineStr">
        <is>
          <t>SEPARACAO</t>
        </is>
      </c>
      <c r="D2351" s="2" t="inlineStr">
        <is>
          <t>5819873</t>
        </is>
      </c>
      <c r="E2351" s="2" t="inlineStr">
        <is>
          <t>Matheus Cunha Da Silva</t>
        </is>
      </c>
      <c r="F2351" s="2" t="n">
        <v>13640</v>
      </c>
      <c r="G2351" s="2" t="n">
        <v>120.45</v>
      </c>
      <c r="H2351" s="2" t="n">
        <v>113</v>
      </c>
      <c r="I2351" s="2" t="n">
        <v>105</v>
      </c>
      <c r="J2351" s="2" t="inlineStr">
        <is>
          <t>GPA</t>
        </is>
      </c>
    </row>
    <row r="2352">
      <c r="A2352" s="2" t="n">
        <v>8</v>
      </c>
      <c r="B2352" s="2" t="n">
        <v>409</v>
      </c>
      <c r="C2352" s="2" t="inlineStr">
        <is>
          <t>PUXADA RECEB</t>
        </is>
      </c>
      <c r="D2352" s="2" t="inlineStr">
        <is>
          <t>5823471</t>
        </is>
      </c>
      <c r="E2352" s="2" t="inlineStr">
        <is>
          <t>Caua Carvalho De Souza Pires</t>
        </is>
      </c>
      <c r="F2352" s="2" t="n">
        <v>2</v>
      </c>
      <c r="G2352" s="2" t="n">
        <v>0.02</v>
      </c>
      <c r="H2352" s="2" t="n">
        <v>100</v>
      </c>
      <c r="I2352" s="2" t="n">
        <v>22</v>
      </c>
      <c r="J2352" s="2" t="inlineStr">
        <is>
          <t>GPA</t>
        </is>
      </c>
    </row>
    <row r="2353">
      <c r="A2353" s="2" t="n">
        <v>8</v>
      </c>
      <c r="B2353" s="2" t="n">
        <v>409</v>
      </c>
      <c r="C2353" s="2" t="inlineStr">
        <is>
          <t>CARREGAMENTO</t>
        </is>
      </c>
      <c r="D2353" s="2" t="inlineStr">
        <is>
          <t>582683</t>
        </is>
      </c>
      <c r="E2353" s="2" t="inlineStr">
        <is>
          <t>Fernando Andre Verdini Junior</t>
        </is>
      </c>
      <c r="F2353" s="2" t="n">
        <v>104</v>
      </c>
      <c r="G2353" s="2" t="n">
        <v>4.14</v>
      </c>
      <c r="H2353" s="2" t="n">
        <v>25</v>
      </c>
      <c r="I2353" s="2" t="n">
        <v>24</v>
      </c>
      <c r="J2353" s="2" t="inlineStr">
        <is>
          <t>GPA</t>
        </is>
      </c>
    </row>
    <row r="2354">
      <c r="A2354" s="2" t="n">
        <v>8</v>
      </c>
      <c r="B2354" s="2" t="n">
        <v>409</v>
      </c>
      <c r="C2354" s="2" t="inlineStr">
        <is>
          <t>SEPARACAO</t>
        </is>
      </c>
      <c r="D2354" s="2" t="inlineStr">
        <is>
          <t>5828686</t>
        </is>
      </c>
      <c r="E2354" s="2" t="inlineStr">
        <is>
          <t>Kelvin Bernardo De Carvalho</t>
        </is>
      </c>
      <c r="F2354" s="2" t="n">
        <v>8742</v>
      </c>
      <c r="G2354" s="2" t="n">
        <v>62.53</v>
      </c>
      <c r="H2354" s="2" t="n">
        <v>140</v>
      </c>
      <c r="I2354" s="2" t="n">
        <v>105</v>
      </c>
      <c r="J2354" s="2" t="inlineStr">
        <is>
          <t>GPA</t>
        </is>
      </c>
    </row>
    <row r="2355">
      <c r="A2355" s="2" t="n">
        <v>8</v>
      </c>
      <c r="B2355" s="2" t="n">
        <v>409</v>
      </c>
      <c r="C2355" s="2" t="inlineStr">
        <is>
          <t>CARREGAMENTO</t>
        </is>
      </c>
      <c r="D2355" s="2" t="inlineStr">
        <is>
          <t>583092</t>
        </is>
      </c>
      <c r="E2355" s="2" t="inlineStr">
        <is>
          <t>Leonardo Da Silva Soriano De Lima</t>
        </is>
      </c>
      <c r="F2355" s="2" t="n">
        <v>400</v>
      </c>
      <c r="G2355" s="2" t="n">
        <v>8.07</v>
      </c>
      <c r="H2355" s="2" t="n">
        <v>50</v>
      </c>
      <c r="I2355" s="2" t="n">
        <v>24</v>
      </c>
      <c r="J2355" s="2" t="inlineStr">
        <is>
          <t>GPA</t>
        </is>
      </c>
    </row>
    <row r="2356">
      <c r="A2356" s="2" t="n">
        <v>8</v>
      </c>
      <c r="B2356" s="2" t="n">
        <v>409</v>
      </c>
      <c r="C2356" s="2" t="inlineStr">
        <is>
          <t>SEPARACAO</t>
        </is>
      </c>
      <c r="D2356" s="2" t="inlineStr">
        <is>
          <t>5831750</t>
        </is>
      </c>
      <c r="E2356" s="2" t="inlineStr">
        <is>
          <t>Cleber Maia Mendonca De Souza</t>
        </is>
      </c>
      <c r="F2356" s="2" t="n">
        <v>8357</v>
      </c>
      <c r="G2356" s="2" t="n">
        <v>112.9</v>
      </c>
      <c r="H2356" s="2" t="n">
        <v>74</v>
      </c>
      <c r="I2356" s="2" t="n">
        <v>105</v>
      </c>
      <c r="J2356" s="2" t="inlineStr">
        <is>
          <t>GPA</t>
        </is>
      </c>
    </row>
    <row r="2357">
      <c r="A2357" s="2" t="n">
        <v>8</v>
      </c>
      <c r="B2357" s="2" t="n">
        <v>409</v>
      </c>
      <c r="C2357" s="2" t="inlineStr">
        <is>
          <t>CARREGAMENTO</t>
        </is>
      </c>
      <c r="D2357" s="2" t="inlineStr">
        <is>
          <t>586043</t>
        </is>
      </c>
      <c r="E2357" s="2" t="inlineStr">
        <is>
          <t>Joao Antunes Correia</t>
        </is>
      </c>
      <c r="F2357" s="2" t="n">
        <v>84</v>
      </c>
      <c r="G2357" s="2" t="n">
        <v>12.7</v>
      </c>
      <c r="H2357" s="2" t="n">
        <v>7</v>
      </c>
      <c r="I2357" s="2" t="n">
        <v>24</v>
      </c>
      <c r="J2357" s="2" t="inlineStr">
        <is>
          <t>GPA</t>
        </is>
      </c>
    </row>
    <row r="2358">
      <c r="A2358" s="2" t="n">
        <v>8</v>
      </c>
      <c r="B2358" s="2" t="n">
        <v>409</v>
      </c>
      <c r="C2358" s="2" t="inlineStr">
        <is>
          <t>SEPARACAO</t>
        </is>
      </c>
      <c r="D2358" s="2" t="inlineStr">
        <is>
          <t>5891949</t>
        </is>
      </c>
      <c r="E2358" s="2" t="inlineStr">
        <is>
          <t>Gustavo Santos Neves</t>
        </is>
      </c>
      <c r="F2358" s="2" t="n">
        <v>10692</v>
      </c>
      <c r="G2358" s="2" t="n">
        <v>91.02</v>
      </c>
      <c r="H2358" s="2" t="n">
        <v>117</v>
      </c>
      <c r="I2358" s="2" t="n">
        <v>105</v>
      </c>
      <c r="J2358" s="2" t="inlineStr">
        <is>
          <t>GPA</t>
        </is>
      </c>
    </row>
    <row r="2359">
      <c r="A2359" s="2" t="n">
        <v>8</v>
      </c>
      <c r="B2359" s="2" t="n">
        <v>409</v>
      </c>
      <c r="C2359" s="2" t="inlineStr">
        <is>
          <t>PUXADA RECEB</t>
        </is>
      </c>
      <c r="D2359" s="2" t="inlineStr">
        <is>
          <t>5892430</t>
        </is>
      </c>
      <c r="E2359" s="2" t="inlineStr">
        <is>
          <t>Joao Victor Braz Dos Santos Da Silva</t>
        </is>
      </c>
      <c r="F2359" s="2" t="n">
        <v>38</v>
      </c>
      <c r="G2359" s="2" t="n">
        <v>5.75</v>
      </c>
      <c r="H2359" s="2" t="n">
        <v>7</v>
      </c>
      <c r="I2359" s="2" t="n">
        <v>22</v>
      </c>
      <c r="J2359" s="2" t="inlineStr">
        <is>
          <t>GPA</t>
        </is>
      </c>
    </row>
    <row r="2360">
      <c r="A2360" s="2" t="n">
        <v>8</v>
      </c>
      <c r="B2360" s="2" t="n">
        <v>409</v>
      </c>
      <c r="C2360" s="2" t="inlineStr">
        <is>
          <t>SEPARACAO</t>
        </is>
      </c>
      <c r="D2360" s="2" t="inlineStr">
        <is>
          <t>5892430</t>
        </is>
      </c>
      <c r="E2360" s="2" t="inlineStr">
        <is>
          <t>Joao Victor Braz Dos Santos Da Silva</t>
        </is>
      </c>
      <c r="F2360" s="2" t="n">
        <v>12918</v>
      </c>
      <c r="G2360" s="2" t="n">
        <v>73.40000000000001</v>
      </c>
      <c r="H2360" s="2" t="n">
        <v>176</v>
      </c>
      <c r="I2360" s="2" t="n">
        <v>105</v>
      </c>
      <c r="J2360" s="2" t="inlineStr">
        <is>
          <t>GPA</t>
        </is>
      </c>
    </row>
    <row r="2361">
      <c r="A2361" s="2" t="n">
        <v>8</v>
      </c>
      <c r="B2361" s="2" t="n">
        <v>409</v>
      </c>
      <c r="C2361" s="2" t="inlineStr">
        <is>
          <t>SEPARACAO</t>
        </is>
      </c>
      <c r="D2361" s="2" t="inlineStr">
        <is>
          <t>5906229</t>
        </is>
      </c>
      <c r="E2361" s="2" t="inlineStr">
        <is>
          <t>Nicolas Machado De Souza</t>
        </is>
      </c>
      <c r="F2361" s="2" t="n">
        <v>12791</v>
      </c>
      <c r="G2361" s="2" t="n">
        <v>73.83</v>
      </c>
      <c r="H2361" s="2" t="n">
        <v>173</v>
      </c>
      <c r="I2361" s="2" t="n">
        <v>105</v>
      </c>
      <c r="J2361" s="2" t="inlineStr">
        <is>
          <t>GPA</t>
        </is>
      </c>
    </row>
    <row r="2362">
      <c r="A2362" s="2" t="n">
        <v>8</v>
      </c>
      <c r="B2362" s="2" t="n">
        <v>409</v>
      </c>
      <c r="C2362" s="2" t="inlineStr">
        <is>
          <t>SEPARACAO</t>
        </is>
      </c>
      <c r="D2362" s="2" t="inlineStr">
        <is>
          <t>5909198</t>
        </is>
      </c>
      <c r="E2362" s="2" t="inlineStr">
        <is>
          <t>Sandro Jeronimo Vidal</t>
        </is>
      </c>
      <c r="F2362" s="2" t="n">
        <v>11910</v>
      </c>
      <c r="G2362" s="2" t="n">
        <v>88.3</v>
      </c>
      <c r="H2362" s="2" t="n">
        <v>135</v>
      </c>
      <c r="I2362" s="2" t="n">
        <v>105</v>
      </c>
      <c r="J2362" s="2" t="inlineStr">
        <is>
          <t>GPA</t>
        </is>
      </c>
    </row>
    <row r="2363">
      <c r="A2363" s="2" t="n">
        <v>8</v>
      </c>
      <c r="B2363" s="2" t="n">
        <v>409</v>
      </c>
      <c r="C2363" s="2" t="inlineStr">
        <is>
          <t>SEPARACAO</t>
        </is>
      </c>
      <c r="D2363" s="2" t="inlineStr">
        <is>
          <t>5911850</t>
        </is>
      </c>
      <c r="E2363" s="2" t="inlineStr">
        <is>
          <t>Patrick Do Nascimento Trugilho</t>
        </is>
      </c>
      <c r="F2363" s="2" t="n">
        <v>11215</v>
      </c>
      <c r="G2363" s="2" t="n">
        <v>78.2</v>
      </c>
      <c r="H2363" s="2" t="n">
        <v>143</v>
      </c>
      <c r="I2363" s="2" t="n">
        <v>105</v>
      </c>
      <c r="J2363" s="2" t="inlineStr">
        <is>
          <t>GPA</t>
        </is>
      </c>
    </row>
    <row r="2364">
      <c r="A2364" s="2" t="n">
        <v>8</v>
      </c>
      <c r="B2364" s="2" t="n">
        <v>409</v>
      </c>
      <c r="C2364" s="2" t="inlineStr">
        <is>
          <t>SEPARACAO</t>
        </is>
      </c>
      <c r="D2364" s="2" t="inlineStr">
        <is>
          <t>5911885</t>
        </is>
      </c>
      <c r="E2364" s="2" t="inlineStr">
        <is>
          <t>Arthur Teixeira Pereira</t>
        </is>
      </c>
      <c r="F2364" s="2" t="n">
        <v>14424</v>
      </c>
      <c r="G2364" s="2" t="n">
        <v>119.6</v>
      </c>
      <c r="H2364" s="2" t="n">
        <v>121</v>
      </c>
      <c r="I2364" s="2" t="n">
        <v>105</v>
      </c>
      <c r="J2364" s="2" t="inlineStr">
        <is>
          <t>GPA</t>
        </is>
      </c>
    </row>
    <row r="2365">
      <c r="A2365" s="2" t="n">
        <v>8</v>
      </c>
      <c r="B2365" s="2" t="n">
        <v>409</v>
      </c>
      <c r="C2365" s="2" t="inlineStr">
        <is>
          <t>SEPARACAO</t>
        </is>
      </c>
      <c r="D2365" s="2" t="inlineStr">
        <is>
          <t>5932971</t>
        </is>
      </c>
      <c r="E2365" s="2" t="inlineStr">
        <is>
          <t>Wallace Da Silva Gomes</t>
        </is>
      </c>
      <c r="F2365" s="2" t="n">
        <v>19146</v>
      </c>
      <c r="G2365" s="2" t="n">
        <v>81.69</v>
      </c>
      <c r="H2365" s="2" t="n">
        <v>234</v>
      </c>
      <c r="I2365" s="2" t="n">
        <v>105</v>
      </c>
      <c r="J2365" s="2" t="inlineStr">
        <is>
          <t>GPA</t>
        </is>
      </c>
    </row>
    <row r="2366">
      <c r="A2366" s="2" t="n">
        <v>8</v>
      </c>
      <c r="B2366" s="2" t="n">
        <v>409</v>
      </c>
      <c r="C2366" s="2" t="inlineStr">
        <is>
          <t>SEPARACAO</t>
        </is>
      </c>
      <c r="D2366" s="2" t="inlineStr">
        <is>
          <t>5933080</t>
        </is>
      </c>
      <c r="E2366" s="2" t="inlineStr">
        <is>
          <t>Carlos Gabriel De Oliveira Chagas</t>
        </is>
      </c>
      <c r="F2366" s="2" t="n">
        <v>10643</v>
      </c>
      <c r="G2366" s="2" t="n">
        <v>64.09</v>
      </c>
      <c r="H2366" s="2" t="n">
        <v>166</v>
      </c>
      <c r="I2366" s="2" t="n">
        <v>105</v>
      </c>
      <c r="J2366" s="2" t="inlineStr">
        <is>
          <t>GPA</t>
        </is>
      </c>
    </row>
    <row r="2367">
      <c r="A2367" s="2" t="n">
        <v>8</v>
      </c>
      <c r="B2367" s="2" t="n">
        <v>409</v>
      </c>
      <c r="C2367" s="2" t="inlineStr">
        <is>
          <t>SEPARACAO</t>
        </is>
      </c>
      <c r="D2367" s="2" t="inlineStr">
        <is>
          <t>5933137</t>
        </is>
      </c>
      <c r="E2367" s="2" t="inlineStr">
        <is>
          <t>Robson De Carvalho</t>
        </is>
      </c>
      <c r="F2367" s="2" t="n">
        <v>13840</v>
      </c>
      <c r="G2367" s="2" t="n">
        <v>92.56999999999999</v>
      </c>
      <c r="H2367" s="2" t="n">
        <v>150</v>
      </c>
      <c r="I2367" s="2" t="n">
        <v>105</v>
      </c>
      <c r="J2367" s="2" t="inlineStr">
        <is>
          <t>GPA</t>
        </is>
      </c>
    </row>
    <row r="2368">
      <c r="A2368" s="2" t="n">
        <v>8</v>
      </c>
      <c r="B2368" s="2" t="n">
        <v>409</v>
      </c>
      <c r="C2368" s="2" t="inlineStr">
        <is>
          <t>RECEBIMENTO</t>
        </is>
      </c>
      <c r="D2368" s="2" t="inlineStr">
        <is>
          <t>5944260</t>
        </is>
      </c>
      <c r="E2368" s="2" t="inlineStr">
        <is>
          <t>Natalia Nascimento Dos Santos Gouvea</t>
        </is>
      </c>
      <c r="F2368" s="2" t="n">
        <v>178</v>
      </c>
      <c r="G2368" s="2" t="n">
        <v>30.16</v>
      </c>
      <c r="H2368" s="2" t="n">
        <v>6</v>
      </c>
      <c r="I2368" s="2" t="n">
        <v>25</v>
      </c>
      <c r="J2368" s="2" t="inlineStr">
        <is>
          <t>GPA</t>
        </is>
      </c>
    </row>
    <row r="2369">
      <c r="A2369" s="2" t="n">
        <v>8</v>
      </c>
      <c r="B2369" s="2" t="n">
        <v>409</v>
      </c>
      <c r="C2369" s="2" t="inlineStr">
        <is>
          <t>SEPARACAO</t>
        </is>
      </c>
      <c r="D2369" s="2" t="inlineStr">
        <is>
          <t>5944376</t>
        </is>
      </c>
      <c r="E2369" s="2" t="inlineStr">
        <is>
          <t>Rinaldo Dos Santos Silva</t>
        </is>
      </c>
      <c r="F2369" s="2" t="n">
        <v>18586</v>
      </c>
      <c r="G2369" s="2" t="n">
        <v>100.26</v>
      </c>
      <c r="H2369" s="2" t="n">
        <v>185</v>
      </c>
      <c r="I2369" s="2" t="n">
        <v>105</v>
      </c>
      <c r="J2369" s="2" t="inlineStr">
        <is>
          <t>GPA</t>
        </is>
      </c>
    </row>
    <row r="2370">
      <c r="A2370" s="2" t="n">
        <v>8</v>
      </c>
      <c r="B2370" s="2" t="n">
        <v>409</v>
      </c>
      <c r="C2370" s="2" t="inlineStr">
        <is>
          <t>SEPARACAO</t>
        </is>
      </c>
      <c r="D2370" s="2" t="inlineStr">
        <is>
          <t>5944457</t>
        </is>
      </c>
      <c r="E2370" s="2" t="inlineStr">
        <is>
          <t>Alison Ribeiro</t>
        </is>
      </c>
      <c r="F2370" s="2" t="n">
        <v>15943</v>
      </c>
      <c r="G2370" s="2" t="n">
        <v>119.31</v>
      </c>
      <c r="H2370" s="2" t="n">
        <v>134</v>
      </c>
      <c r="I2370" s="2" t="n">
        <v>105</v>
      </c>
      <c r="J2370" s="2" t="inlineStr">
        <is>
          <t>GPA</t>
        </is>
      </c>
    </row>
    <row r="2371">
      <c r="A2371" s="2" t="n">
        <v>8</v>
      </c>
      <c r="B2371" s="2" t="n">
        <v>409</v>
      </c>
      <c r="C2371" s="2" t="inlineStr">
        <is>
          <t>RECEBIMENTO</t>
        </is>
      </c>
      <c r="D2371" s="2" t="inlineStr">
        <is>
          <t>5944767</t>
        </is>
      </c>
      <c r="E2371" s="2" t="inlineStr">
        <is>
          <t>Anyelly Bomfim Da Costa</t>
        </is>
      </c>
      <c r="F2371" s="2" t="n">
        <v>81</v>
      </c>
      <c r="G2371" s="2" t="n">
        <v>16.91</v>
      </c>
      <c r="H2371" s="2" t="n">
        <v>5</v>
      </c>
      <c r="I2371" s="2" t="n">
        <v>25</v>
      </c>
      <c r="J2371" s="2" t="inlineStr">
        <is>
          <t>GPA</t>
        </is>
      </c>
    </row>
    <row r="2372">
      <c r="A2372" s="2" t="n">
        <v>8</v>
      </c>
      <c r="B2372" s="2" t="n">
        <v>409</v>
      </c>
      <c r="C2372" s="2" t="inlineStr">
        <is>
          <t>RECEBIMENTO</t>
        </is>
      </c>
      <c r="D2372" s="2" t="inlineStr">
        <is>
          <t>5944864</t>
        </is>
      </c>
      <c r="E2372" s="2" t="inlineStr">
        <is>
          <t>Yuri Xavier Da Silva Barros</t>
        </is>
      </c>
      <c r="F2372" s="2" t="n">
        <v>184</v>
      </c>
      <c r="G2372" s="2" t="n">
        <v>5.81</v>
      </c>
      <c r="H2372" s="2" t="n">
        <v>32</v>
      </c>
      <c r="I2372" s="2" t="n">
        <v>25</v>
      </c>
      <c r="J2372" s="2" t="inlineStr">
        <is>
          <t>GPA</t>
        </is>
      </c>
    </row>
    <row r="2373">
      <c r="A2373" s="2" t="n">
        <v>8</v>
      </c>
      <c r="B2373" s="2" t="n">
        <v>409</v>
      </c>
      <c r="C2373" s="2" t="inlineStr">
        <is>
          <t>SEPARACAO</t>
        </is>
      </c>
      <c r="D2373" s="2" t="inlineStr">
        <is>
          <t>5944864</t>
        </is>
      </c>
      <c r="E2373" s="2" t="inlineStr">
        <is>
          <t>Yuri Xavier Da Silva Barros</t>
        </is>
      </c>
      <c r="F2373" s="2" t="n">
        <v>2261</v>
      </c>
      <c r="G2373" s="2" t="n">
        <v>26.22</v>
      </c>
      <c r="H2373" s="2" t="n">
        <v>86</v>
      </c>
      <c r="I2373" s="2" t="n">
        <v>105</v>
      </c>
      <c r="J2373" s="2" t="inlineStr">
        <is>
          <t>GPA</t>
        </is>
      </c>
    </row>
    <row r="2374">
      <c r="A2374" s="2" t="n">
        <v>8</v>
      </c>
      <c r="B2374" s="2" t="n">
        <v>409</v>
      </c>
      <c r="C2374" s="2" t="inlineStr">
        <is>
          <t>SEPARACAO</t>
        </is>
      </c>
      <c r="D2374" s="2" t="inlineStr">
        <is>
          <t>5952360</t>
        </is>
      </c>
      <c r="E2374" s="2" t="inlineStr">
        <is>
          <t>Vitor Goncalves Costa</t>
        </is>
      </c>
      <c r="F2374" s="2" t="n">
        <v>10817</v>
      </c>
      <c r="G2374" s="2" t="n">
        <v>59.35</v>
      </c>
      <c r="H2374" s="2" t="n">
        <v>182</v>
      </c>
      <c r="I2374" s="2" t="n">
        <v>105</v>
      </c>
      <c r="J2374" s="2" t="inlineStr">
        <is>
          <t>GPA</t>
        </is>
      </c>
    </row>
    <row r="2375">
      <c r="A2375" s="2" t="n">
        <v>8</v>
      </c>
      <c r="B2375" s="2" t="n">
        <v>409</v>
      </c>
      <c r="C2375" s="2" t="inlineStr">
        <is>
          <t>CARREGAMENTO</t>
        </is>
      </c>
      <c r="D2375" s="2" t="inlineStr">
        <is>
          <t>596145</t>
        </is>
      </c>
      <c r="E2375" s="2" t="inlineStr">
        <is>
          <t>Tiago Gabriel Leandro</t>
        </is>
      </c>
      <c r="F2375" s="2" t="n">
        <v>140</v>
      </c>
      <c r="G2375" s="2" t="n">
        <v>3</v>
      </c>
      <c r="H2375" s="2" t="n">
        <v>47</v>
      </c>
      <c r="I2375" s="2" t="n">
        <v>24</v>
      </c>
      <c r="J2375" s="2" t="inlineStr">
        <is>
          <t>GPA</t>
        </is>
      </c>
    </row>
    <row r="2376">
      <c r="A2376" s="2" t="n">
        <v>8</v>
      </c>
      <c r="B2376" s="2" t="n">
        <v>409</v>
      </c>
      <c r="C2376" s="2" t="inlineStr">
        <is>
          <t>SEPARACAO</t>
        </is>
      </c>
      <c r="D2376" s="2" t="inlineStr">
        <is>
          <t>596145</t>
        </is>
      </c>
      <c r="E2376" s="2" t="inlineStr">
        <is>
          <t>Tiago Gabriel Leandro</t>
        </is>
      </c>
      <c r="F2376" s="2" t="n">
        <v>576</v>
      </c>
      <c r="G2376" s="2" t="n">
        <v>2.8</v>
      </c>
      <c r="H2376" s="2" t="n">
        <v>206</v>
      </c>
      <c r="I2376" s="2" t="n">
        <v>105</v>
      </c>
      <c r="J2376" s="2" t="inlineStr">
        <is>
          <t>GPA</t>
        </is>
      </c>
    </row>
    <row r="2377">
      <c r="A2377" s="2" t="n">
        <v>8</v>
      </c>
      <c r="B2377" s="2" t="n">
        <v>409</v>
      </c>
      <c r="C2377" s="2" t="inlineStr">
        <is>
          <t>SEPARACAO</t>
        </is>
      </c>
      <c r="D2377" s="2" t="inlineStr">
        <is>
          <t>5963680</t>
        </is>
      </c>
      <c r="E2377" s="2" t="inlineStr">
        <is>
          <t>Jonatas Florencio Ribeiro</t>
        </is>
      </c>
      <c r="F2377" s="2" t="n">
        <v>11938</v>
      </c>
      <c r="G2377" s="2" t="n">
        <v>91.55</v>
      </c>
      <c r="H2377" s="2" t="n">
        <v>130</v>
      </c>
      <c r="I2377" s="2" t="n">
        <v>105</v>
      </c>
      <c r="J2377" s="2" t="inlineStr">
        <is>
          <t>GPA</t>
        </is>
      </c>
    </row>
    <row r="2378">
      <c r="A2378" s="2" t="n">
        <v>8</v>
      </c>
      <c r="B2378" s="2" t="n">
        <v>409</v>
      </c>
      <c r="C2378" s="2" t="inlineStr">
        <is>
          <t>RECEBIMENTO</t>
        </is>
      </c>
      <c r="D2378" s="2" t="inlineStr">
        <is>
          <t>5966809</t>
        </is>
      </c>
      <c r="E2378" s="2" t="inlineStr">
        <is>
          <t>Princiane Dos Santos Da Rocha</t>
        </is>
      </c>
      <c r="F2378" s="2" t="n">
        <v>421</v>
      </c>
      <c r="G2378" s="2" t="n">
        <v>55.97</v>
      </c>
      <c r="H2378" s="2" t="n">
        <v>8</v>
      </c>
      <c r="I2378" s="2" t="n">
        <v>25</v>
      </c>
      <c r="J2378" s="2" t="inlineStr">
        <is>
          <t>GPA</t>
        </is>
      </c>
    </row>
    <row r="2379">
      <c r="A2379" s="2" t="n">
        <v>8</v>
      </c>
      <c r="B2379" s="2" t="n">
        <v>409</v>
      </c>
      <c r="C2379" s="2" t="inlineStr">
        <is>
          <t>ATIVIDADE OP. EMP.</t>
        </is>
      </c>
      <c r="D2379" s="2" t="inlineStr">
        <is>
          <t>597530</t>
        </is>
      </c>
      <c r="E2379" s="2" t="inlineStr">
        <is>
          <t>Fabio De Almeida</t>
        </is>
      </c>
      <c r="F2379" s="2" t="n">
        <v>1859</v>
      </c>
      <c r="G2379" s="2" t="n">
        <v>62.04</v>
      </c>
      <c r="H2379" s="2" t="n">
        <v>30</v>
      </c>
      <c r="I2379" s="2" t="n">
        <v>25</v>
      </c>
      <c r="J2379" s="2" t="inlineStr">
        <is>
          <t>GPA</t>
        </is>
      </c>
    </row>
    <row r="2380">
      <c r="A2380" s="2" t="n">
        <v>8</v>
      </c>
      <c r="B2380" s="2" t="n">
        <v>409</v>
      </c>
      <c r="C2380" s="2" t="inlineStr">
        <is>
          <t>PUXADA RECEB</t>
        </is>
      </c>
      <c r="D2380" s="2" t="inlineStr">
        <is>
          <t>5978602</t>
        </is>
      </c>
      <c r="E2380" s="2" t="inlineStr">
        <is>
          <t>Alexsandro Silva Martins</t>
        </is>
      </c>
      <c r="F2380" s="2" t="n">
        <v>84</v>
      </c>
      <c r="G2380" s="2" t="n">
        <v>5.7</v>
      </c>
      <c r="H2380" s="2" t="n">
        <v>15</v>
      </c>
      <c r="I2380" s="2" t="n">
        <v>22</v>
      </c>
      <c r="J2380" s="2" t="inlineStr">
        <is>
          <t>GPA</t>
        </is>
      </c>
    </row>
    <row r="2381">
      <c r="A2381" s="2" t="n">
        <v>8</v>
      </c>
      <c r="B2381" s="2" t="n">
        <v>409</v>
      </c>
      <c r="C2381" s="2" t="inlineStr">
        <is>
          <t>SEPARACAO</t>
        </is>
      </c>
      <c r="D2381" s="2" t="inlineStr">
        <is>
          <t>5978602</t>
        </is>
      </c>
      <c r="E2381" s="2" t="inlineStr">
        <is>
          <t>Alexsandro Silva Martins</t>
        </is>
      </c>
      <c r="F2381" s="2" t="n">
        <v>13994</v>
      </c>
      <c r="G2381" s="2" t="n">
        <v>74.02</v>
      </c>
      <c r="H2381" s="2" t="n">
        <v>189</v>
      </c>
      <c r="I2381" s="2" t="n">
        <v>105</v>
      </c>
      <c r="J2381" s="2" t="inlineStr">
        <is>
          <t>GPA</t>
        </is>
      </c>
    </row>
    <row r="2382">
      <c r="A2382" s="2" t="n">
        <v>8</v>
      </c>
      <c r="B2382" s="2" t="n">
        <v>409</v>
      </c>
      <c r="C2382" s="2" t="inlineStr">
        <is>
          <t>SEPARACAO</t>
        </is>
      </c>
      <c r="D2382" s="2" t="inlineStr">
        <is>
          <t>5978874</t>
        </is>
      </c>
      <c r="E2382" s="2" t="inlineStr">
        <is>
          <t>Lucas De Oliveira Santana</t>
        </is>
      </c>
      <c r="F2382" s="2" t="n">
        <v>1726</v>
      </c>
      <c r="G2382" s="2" t="n">
        <v>23.25</v>
      </c>
      <c r="H2382" s="2" t="n">
        <v>74</v>
      </c>
      <c r="I2382" s="2" t="n">
        <v>105</v>
      </c>
      <c r="J2382" s="2" t="inlineStr">
        <is>
          <t>GPA</t>
        </is>
      </c>
    </row>
    <row r="2383">
      <c r="A2383" s="2" t="n">
        <v>8</v>
      </c>
      <c r="B2383" s="2" t="n">
        <v>409</v>
      </c>
      <c r="C2383" s="2" t="inlineStr">
        <is>
          <t>SEPARACAO</t>
        </is>
      </c>
      <c r="D2383" s="2" t="inlineStr">
        <is>
          <t>5982472</t>
        </is>
      </c>
      <c r="E2383" s="2" t="inlineStr">
        <is>
          <t>Jose Leonardo Goncalves Da Silva</t>
        </is>
      </c>
      <c r="F2383" s="2" t="n">
        <v>11841</v>
      </c>
      <c r="G2383" s="2" t="n">
        <v>94.70999999999999</v>
      </c>
      <c r="H2383" s="2" t="n">
        <v>125</v>
      </c>
      <c r="I2383" s="2" t="n">
        <v>105</v>
      </c>
      <c r="J2383" s="2" t="inlineStr">
        <is>
          <t>GPA</t>
        </is>
      </c>
    </row>
    <row r="2384">
      <c r="A2384" s="2" t="n">
        <v>8</v>
      </c>
      <c r="B2384" s="2" t="n">
        <v>409</v>
      </c>
      <c r="C2384" s="2" t="inlineStr">
        <is>
          <t>SEPARACAO</t>
        </is>
      </c>
      <c r="D2384" s="2" t="inlineStr">
        <is>
          <t>5999430</t>
        </is>
      </c>
      <c r="E2384" s="2" t="inlineStr">
        <is>
          <t>Vitor Hugo De Faria Liberto</t>
        </is>
      </c>
      <c r="F2384" s="2" t="n">
        <v>9997</v>
      </c>
      <c r="G2384" s="2" t="n">
        <v>68.18000000000001</v>
      </c>
      <c r="H2384" s="2" t="n">
        <v>147</v>
      </c>
      <c r="I2384" s="2" t="n">
        <v>105</v>
      </c>
      <c r="J2384" s="2" t="inlineStr">
        <is>
          <t>GPA</t>
        </is>
      </c>
    </row>
    <row r="2385">
      <c r="A2385" s="2" t="n">
        <v>8</v>
      </c>
      <c r="B2385" s="2" t="n">
        <v>409</v>
      </c>
      <c r="C2385" s="2" t="inlineStr">
        <is>
          <t>SEPARACAO</t>
        </is>
      </c>
      <c r="D2385" s="2" t="inlineStr">
        <is>
          <t>6002463</t>
        </is>
      </c>
      <c r="E2385" s="2" t="inlineStr">
        <is>
          <t>Luiz Gustavo De Souza De Moura</t>
        </is>
      </c>
      <c r="F2385" s="2" t="n">
        <v>8148</v>
      </c>
      <c r="G2385" s="2" t="n">
        <v>88.19</v>
      </c>
      <c r="H2385" s="2" t="n">
        <v>92</v>
      </c>
      <c r="I2385" s="2" t="n">
        <v>105</v>
      </c>
      <c r="J2385" s="2" t="inlineStr">
        <is>
          <t>GPA</t>
        </is>
      </c>
    </row>
    <row r="2386">
      <c r="A2386" s="2" t="n">
        <v>8</v>
      </c>
      <c r="B2386" s="2" t="n">
        <v>409</v>
      </c>
      <c r="C2386" s="2" t="inlineStr">
        <is>
          <t>SEPARACAO</t>
        </is>
      </c>
      <c r="D2386" s="2" t="inlineStr">
        <is>
          <t>6005390</t>
        </is>
      </c>
      <c r="E2386" s="2" t="inlineStr">
        <is>
          <t>Matheus Vinicius De Miranda</t>
        </is>
      </c>
      <c r="F2386" s="2" t="n">
        <v>13283</v>
      </c>
      <c r="G2386" s="2" t="n">
        <v>111.28</v>
      </c>
      <c r="H2386" s="2" t="n">
        <v>119</v>
      </c>
      <c r="I2386" s="2" t="n">
        <v>105</v>
      </c>
      <c r="J2386" s="2" t="inlineStr">
        <is>
          <t>GPA</t>
        </is>
      </c>
    </row>
    <row r="2387">
      <c r="A2387" s="2" t="n">
        <v>8</v>
      </c>
      <c r="B2387" s="2" t="n">
        <v>409</v>
      </c>
      <c r="C2387" s="2" t="inlineStr">
        <is>
          <t>SEPARACAO</t>
        </is>
      </c>
      <c r="D2387" s="2" t="inlineStr">
        <is>
          <t>6005411</t>
        </is>
      </c>
      <c r="E2387" s="2" t="inlineStr">
        <is>
          <t>Kristyan Lopes Da Silva</t>
        </is>
      </c>
      <c r="F2387" s="2" t="n">
        <v>19184</v>
      </c>
      <c r="G2387" s="2" t="n">
        <v>96.84999999999999</v>
      </c>
      <c r="H2387" s="2" t="n">
        <v>198</v>
      </c>
      <c r="I2387" s="2" t="n">
        <v>105</v>
      </c>
      <c r="J2387" s="2" t="inlineStr">
        <is>
          <t>GPA</t>
        </is>
      </c>
    </row>
    <row r="2388">
      <c r="A2388" s="2" t="n">
        <v>8</v>
      </c>
      <c r="B2388" s="2" t="n">
        <v>409</v>
      </c>
      <c r="C2388" s="2" t="inlineStr">
        <is>
          <t>SEPARACAO</t>
        </is>
      </c>
      <c r="D2388" s="2" t="inlineStr">
        <is>
          <t>6011519</t>
        </is>
      </c>
      <c r="E2388" s="2" t="inlineStr">
        <is>
          <t>Luciano Barcelo De Carvalho</t>
        </is>
      </c>
      <c r="F2388" s="2" t="n">
        <v>1336</v>
      </c>
      <c r="G2388" s="2" t="n">
        <v>22.71</v>
      </c>
      <c r="H2388" s="2" t="n">
        <v>59</v>
      </c>
      <c r="I2388" s="2" t="n">
        <v>105</v>
      </c>
      <c r="J2388" s="2" t="inlineStr">
        <is>
          <t>GPA</t>
        </is>
      </c>
    </row>
    <row r="2389">
      <c r="A2389" s="2" t="n">
        <v>8</v>
      </c>
      <c r="B2389" s="2" t="n">
        <v>409</v>
      </c>
      <c r="C2389" s="2" t="inlineStr">
        <is>
          <t>SEPARACAO</t>
        </is>
      </c>
      <c r="D2389" s="2" t="inlineStr">
        <is>
          <t>6011527</t>
        </is>
      </c>
      <c r="E2389" s="2" t="inlineStr">
        <is>
          <t>Gabriel Souza De Assumpcao</t>
        </is>
      </c>
      <c r="F2389" s="2" t="n">
        <v>7537</v>
      </c>
      <c r="G2389" s="2" t="n">
        <v>95.31</v>
      </c>
      <c r="H2389" s="2" t="n">
        <v>79</v>
      </c>
      <c r="I2389" s="2" t="n">
        <v>105</v>
      </c>
      <c r="J2389" s="2" t="inlineStr">
        <is>
          <t>GPA</t>
        </is>
      </c>
    </row>
    <row r="2390">
      <c r="A2390" s="2" t="n">
        <v>8</v>
      </c>
      <c r="B2390" s="2" t="n">
        <v>409</v>
      </c>
      <c r="C2390" s="2" t="inlineStr">
        <is>
          <t>SEPARACAO</t>
        </is>
      </c>
      <c r="D2390" s="2" t="inlineStr">
        <is>
          <t>6011594</t>
        </is>
      </c>
      <c r="E2390" s="2" t="inlineStr">
        <is>
          <t>Wendell De Medeiros Lins</t>
        </is>
      </c>
      <c r="F2390" s="2" t="n">
        <v>17013</v>
      </c>
      <c r="G2390" s="2" t="n">
        <v>137.11</v>
      </c>
      <c r="H2390" s="2" t="n">
        <v>124</v>
      </c>
      <c r="I2390" s="2" t="n">
        <v>105</v>
      </c>
      <c r="J2390" s="2" t="inlineStr">
        <is>
          <t>GPA</t>
        </is>
      </c>
    </row>
    <row r="2391">
      <c r="A2391" s="2" t="n">
        <v>8</v>
      </c>
      <c r="B2391" s="2" t="n">
        <v>409</v>
      </c>
      <c r="C2391" s="2" t="inlineStr">
        <is>
          <t>SEPARACAO</t>
        </is>
      </c>
      <c r="D2391" s="2" t="inlineStr">
        <is>
          <t>6012710</t>
        </is>
      </c>
      <c r="E2391" s="2" t="inlineStr">
        <is>
          <t>Francisco Kleberson Ferreira Pinto</t>
        </is>
      </c>
      <c r="F2391" s="2" t="n">
        <v>8663</v>
      </c>
      <c r="G2391" s="2" t="n">
        <v>96.87</v>
      </c>
      <c r="H2391" s="2" t="n">
        <v>89</v>
      </c>
      <c r="I2391" s="2" t="n">
        <v>105</v>
      </c>
      <c r="J2391" s="2" t="inlineStr">
        <is>
          <t>GPA</t>
        </is>
      </c>
    </row>
    <row r="2392">
      <c r="A2392" s="2" t="n">
        <v>8</v>
      </c>
      <c r="B2392" s="2" t="n">
        <v>409</v>
      </c>
      <c r="C2392" s="2" t="inlineStr">
        <is>
          <t>SEPARACAO</t>
        </is>
      </c>
      <c r="D2392" s="2" t="inlineStr">
        <is>
          <t>6020364</t>
        </is>
      </c>
      <c r="E2392" s="2" t="inlineStr">
        <is>
          <t>Lucas Dos Santos Sousa</t>
        </is>
      </c>
      <c r="F2392" s="2" t="n">
        <v>13288</v>
      </c>
      <c r="G2392" s="2" t="n">
        <v>113.22</v>
      </c>
      <c r="H2392" s="2" t="n">
        <v>117</v>
      </c>
      <c r="I2392" s="2" t="n">
        <v>105</v>
      </c>
      <c r="J2392" s="2" t="inlineStr">
        <is>
          <t>GPA</t>
        </is>
      </c>
    </row>
    <row r="2393">
      <c r="A2393" s="2" t="n">
        <v>8</v>
      </c>
      <c r="B2393" s="2" t="n">
        <v>409</v>
      </c>
      <c r="C2393" s="2" t="inlineStr">
        <is>
          <t>SEPARACAO</t>
        </is>
      </c>
      <c r="D2393" s="2" t="inlineStr">
        <is>
          <t>6020445</t>
        </is>
      </c>
      <c r="E2393" s="2" t="inlineStr">
        <is>
          <t>Jhonata Barros Da Silva</t>
        </is>
      </c>
      <c r="F2393" s="2" t="n">
        <v>8154</v>
      </c>
      <c r="G2393" s="2" t="n">
        <v>82.94</v>
      </c>
      <c r="H2393" s="2" t="n">
        <v>98</v>
      </c>
      <c r="I2393" s="2" t="n">
        <v>105</v>
      </c>
      <c r="J2393" s="2" t="inlineStr">
        <is>
          <t>GPA</t>
        </is>
      </c>
    </row>
    <row r="2394">
      <c r="A2394" s="2" t="n">
        <v>8</v>
      </c>
      <c r="B2394" s="2" t="n">
        <v>409</v>
      </c>
      <c r="C2394" s="2" t="inlineStr">
        <is>
          <t>SEPARACAO</t>
        </is>
      </c>
      <c r="D2394" s="2" t="inlineStr">
        <is>
          <t>6020569</t>
        </is>
      </c>
      <c r="E2394" s="2" t="inlineStr">
        <is>
          <t>Roberto Luiz Souza Da Silva</t>
        </is>
      </c>
      <c r="F2394" s="2" t="n">
        <v>937</v>
      </c>
      <c r="G2394" s="2" t="n">
        <v>11.43</v>
      </c>
      <c r="H2394" s="2" t="n">
        <v>82</v>
      </c>
      <c r="I2394" s="2" t="n">
        <v>105</v>
      </c>
      <c r="J2394" s="2" t="inlineStr">
        <is>
          <t>GPA</t>
        </is>
      </c>
    </row>
    <row r="2395">
      <c r="A2395" s="2" t="n">
        <v>8</v>
      </c>
      <c r="B2395" s="2" t="n">
        <v>409</v>
      </c>
      <c r="C2395" s="2" t="inlineStr">
        <is>
          <t>SEPARACAO</t>
        </is>
      </c>
      <c r="D2395" s="2" t="inlineStr">
        <is>
          <t>6020585</t>
        </is>
      </c>
      <c r="E2395" s="2" t="inlineStr">
        <is>
          <t>Max Emilio Soares Nonato</t>
        </is>
      </c>
      <c r="F2395" s="2" t="n">
        <v>9377</v>
      </c>
      <c r="G2395" s="2" t="n">
        <v>124.98</v>
      </c>
      <c r="H2395" s="2" t="n">
        <v>75</v>
      </c>
      <c r="I2395" s="2" t="n">
        <v>105</v>
      </c>
      <c r="J2395" s="2" t="inlineStr">
        <is>
          <t>GPA</t>
        </is>
      </c>
    </row>
    <row r="2396">
      <c r="A2396" s="2" t="n">
        <v>8</v>
      </c>
      <c r="B2396" s="2" t="n">
        <v>409</v>
      </c>
      <c r="C2396" s="2" t="inlineStr">
        <is>
          <t>SEPARACAO</t>
        </is>
      </c>
      <c r="D2396" s="2" t="inlineStr">
        <is>
          <t>6020712</t>
        </is>
      </c>
      <c r="E2396" s="2" t="inlineStr">
        <is>
          <t>Jocimar Marcelino Fernando</t>
        </is>
      </c>
      <c r="F2396" s="2" t="n">
        <v>8308</v>
      </c>
      <c r="G2396" s="2" t="n">
        <v>106.91</v>
      </c>
      <c r="H2396" s="2" t="n">
        <v>78</v>
      </c>
      <c r="I2396" s="2" t="n">
        <v>105</v>
      </c>
      <c r="J2396" s="2" t="inlineStr">
        <is>
          <t>GPA</t>
        </is>
      </c>
    </row>
    <row r="2397">
      <c r="A2397" s="2" t="n">
        <v>8</v>
      </c>
      <c r="B2397" s="2" t="n">
        <v>409</v>
      </c>
      <c r="C2397" s="2" t="inlineStr">
        <is>
          <t>SEPARACAO</t>
        </is>
      </c>
      <c r="D2397" s="2" t="inlineStr">
        <is>
          <t>6024149</t>
        </is>
      </c>
      <c r="E2397" s="2" t="inlineStr">
        <is>
          <t>Lucas Legentil Lima Da Silva</t>
        </is>
      </c>
      <c r="F2397" s="2" t="n">
        <v>4860</v>
      </c>
      <c r="G2397" s="2" t="n">
        <v>53.42</v>
      </c>
      <c r="H2397" s="2" t="n">
        <v>91</v>
      </c>
      <c r="I2397" s="2" t="n">
        <v>105</v>
      </c>
      <c r="J2397" s="2" t="inlineStr">
        <is>
          <t>GPA</t>
        </is>
      </c>
    </row>
    <row r="2398">
      <c r="A2398" s="2" t="n">
        <v>8</v>
      </c>
      <c r="B2398" s="2" t="n">
        <v>409</v>
      </c>
      <c r="C2398" s="2" t="inlineStr">
        <is>
          <t>SEPARACAO</t>
        </is>
      </c>
      <c r="D2398" s="2" t="inlineStr">
        <is>
          <t>6024157</t>
        </is>
      </c>
      <c r="E2398" s="2" t="inlineStr">
        <is>
          <t>Welton Leite Vieira</t>
        </is>
      </c>
      <c r="F2398" s="2" t="n">
        <v>2157</v>
      </c>
      <c r="G2398" s="2" t="n">
        <v>68.76000000000001</v>
      </c>
      <c r="H2398" s="2" t="n">
        <v>31</v>
      </c>
      <c r="I2398" s="2" t="n">
        <v>105</v>
      </c>
      <c r="J2398" s="2" t="inlineStr">
        <is>
          <t>GPA</t>
        </is>
      </c>
    </row>
    <row r="2399">
      <c r="A2399" s="2" t="n">
        <v>8</v>
      </c>
      <c r="B2399" s="2" t="n">
        <v>409</v>
      </c>
      <c r="C2399" s="2" t="inlineStr">
        <is>
          <t>SEPARACAO</t>
        </is>
      </c>
      <c r="D2399" s="2" t="inlineStr">
        <is>
          <t>6024211</t>
        </is>
      </c>
      <c r="E2399" s="2" t="inlineStr">
        <is>
          <t>Kayki Santos Anselmo</t>
        </is>
      </c>
      <c r="F2399" s="2" t="n">
        <v>4400</v>
      </c>
      <c r="G2399" s="2" t="n">
        <v>85.23999999999999</v>
      </c>
      <c r="H2399" s="2" t="n">
        <v>52</v>
      </c>
      <c r="I2399" s="2" t="n">
        <v>105</v>
      </c>
      <c r="J2399" s="2" t="inlineStr">
        <is>
          <t>GPA</t>
        </is>
      </c>
    </row>
    <row r="2400">
      <c r="A2400" s="2" t="n">
        <v>8</v>
      </c>
      <c r="B2400" s="2" t="n">
        <v>409</v>
      </c>
      <c r="C2400" s="2" t="inlineStr">
        <is>
          <t>SEPARACAO</t>
        </is>
      </c>
      <c r="D2400" s="2" t="inlineStr">
        <is>
          <t>6024254</t>
        </is>
      </c>
      <c r="E2400" s="2" t="inlineStr">
        <is>
          <t>Robson Luiz Da Conceicao Miranda Junior</t>
        </is>
      </c>
      <c r="F2400" s="2" t="n">
        <v>3996</v>
      </c>
      <c r="G2400" s="2" t="n">
        <v>66.78</v>
      </c>
      <c r="H2400" s="2" t="n">
        <v>60</v>
      </c>
      <c r="I2400" s="2" t="n">
        <v>105</v>
      </c>
      <c r="J2400" s="2" t="inlineStr">
        <is>
          <t>GPA</t>
        </is>
      </c>
    </row>
    <row r="2401">
      <c r="A2401" s="2" t="n">
        <v>8</v>
      </c>
      <c r="B2401" s="2" t="n">
        <v>409</v>
      </c>
      <c r="C2401" s="2" t="inlineStr">
        <is>
          <t>SEPARACAO</t>
        </is>
      </c>
      <c r="D2401" s="2" t="inlineStr">
        <is>
          <t>6024599</t>
        </is>
      </c>
      <c r="E2401" s="2" t="inlineStr">
        <is>
          <t>Sergio Jorge Da Silva</t>
        </is>
      </c>
      <c r="F2401" s="2" t="n">
        <v>3723</v>
      </c>
      <c r="G2401" s="2" t="n">
        <v>57.47</v>
      </c>
      <c r="H2401" s="2" t="n">
        <v>65</v>
      </c>
      <c r="I2401" s="2" t="n">
        <v>105</v>
      </c>
      <c r="J2401" s="2" t="inlineStr">
        <is>
          <t>GPA</t>
        </is>
      </c>
    </row>
    <row r="2402">
      <c r="A2402" s="2" t="n">
        <v>8</v>
      </c>
      <c r="B2402" s="2" t="n">
        <v>409</v>
      </c>
      <c r="C2402" s="2" t="inlineStr">
        <is>
          <t>SEPARACAO</t>
        </is>
      </c>
      <c r="D2402" s="2" t="inlineStr">
        <is>
          <t>6026095</t>
        </is>
      </c>
      <c r="E2402" s="2" t="inlineStr">
        <is>
          <t>Elias Da Costa Romualdo</t>
        </is>
      </c>
      <c r="F2402" s="2" t="n">
        <v>3726</v>
      </c>
      <c r="G2402" s="2" t="n">
        <v>30.83</v>
      </c>
      <c r="H2402" s="2" t="n">
        <v>121</v>
      </c>
      <c r="I2402" s="2" t="n">
        <v>105</v>
      </c>
      <c r="J2402" s="2" t="inlineStr">
        <is>
          <t>GPA</t>
        </is>
      </c>
    </row>
    <row r="2403">
      <c r="A2403" s="2" t="n">
        <v>8</v>
      </c>
      <c r="B2403" s="2" t="n">
        <v>409</v>
      </c>
      <c r="C2403" s="2" t="inlineStr">
        <is>
          <t>SEPARACAO</t>
        </is>
      </c>
      <c r="D2403" s="2" t="inlineStr">
        <is>
          <t>6030920</t>
        </is>
      </c>
      <c r="E2403" s="2" t="inlineStr">
        <is>
          <t>Flavio Felipe Menezes</t>
        </is>
      </c>
      <c r="F2403" s="2" t="n">
        <v>519</v>
      </c>
      <c r="G2403" s="2" t="n">
        <v>11.04</v>
      </c>
      <c r="H2403" s="2" t="n">
        <v>47</v>
      </c>
      <c r="I2403" s="2" t="n">
        <v>105</v>
      </c>
      <c r="J2403" s="2" t="inlineStr">
        <is>
          <t>GPA</t>
        </is>
      </c>
    </row>
    <row r="2404">
      <c r="A2404" s="2" t="n">
        <v>8</v>
      </c>
      <c r="B2404" s="2" t="n">
        <v>409</v>
      </c>
      <c r="C2404" s="2" t="inlineStr">
        <is>
          <t>ATIVIDADE OP. EMP.</t>
        </is>
      </c>
      <c r="D2404" s="2" t="inlineStr">
        <is>
          <t>604089</t>
        </is>
      </c>
      <c r="E2404" s="2" t="inlineStr">
        <is>
          <t>Marlon Oliveira da Silva</t>
        </is>
      </c>
      <c r="F2404" s="2" t="n">
        <v>12</v>
      </c>
      <c r="G2404" s="2" t="n">
        <v>0.13</v>
      </c>
      <c r="H2404" s="2" t="n">
        <v>92</v>
      </c>
      <c r="I2404" s="2" t="n">
        <v>25</v>
      </c>
      <c r="J2404" s="2" t="inlineStr">
        <is>
          <t>GPA</t>
        </is>
      </c>
    </row>
    <row r="2405">
      <c r="A2405" s="2" t="n">
        <v>8</v>
      </c>
      <c r="B2405" s="2" t="n">
        <v>409</v>
      </c>
      <c r="C2405" s="2" t="inlineStr">
        <is>
          <t>ATIVIDADE OP. EMP.</t>
        </is>
      </c>
      <c r="D2405" s="2" t="inlineStr">
        <is>
          <t>606031</t>
        </is>
      </c>
      <c r="E2405" s="2" t="inlineStr">
        <is>
          <t>Antonio Jose Dias Filho</t>
        </is>
      </c>
      <c r="F2405" s="2" t="n">
        <v>2307</v>
      </c>
      <c r="G2405" s="2" t="n">
        <v>50.66</v>
      </c>
      <c r="H2405" s="2" t="n">
        <v>46</v>
      </c>
      <c r="I2405" s="2" t="n">
        <v>25</v>
      </c>
      <c r="J2405" s="2" t="inlineStr">
        <is>
          <t>GPA</t>
        </is>
      </c>
    </row>
    <row r="2406">
      <c r="A2406" s="2" t="n">
        <v>8</v>
      </c>
      <c r="B2406" s="2" t="n">
        <v>409</v>
      </c>
      <c r="C2406" s="2" t="inlineStr">
        <is>
          <t>ATIVIDADE OP. EMP.</t>
        </is>
      </c>
      <c r="D2406" s="2" t="inlineStr">
        <is>
          <t>615970</t>
        </is>
      </c>
      <c r="E2406" s="2" t="inlineStr">
        <is>
          <t>Filipe Santos De Melo</t>
        </is>
      </c>
      <c r="F2406" s="2" t="n">
        <v>1720</v>
      </c>
      <c r="G2406" s="2" t="n">
        <v>26.3</v>
      </c>
      <c r="H2406" s="2" t="n">
        <v>65</v>
      </c>
      <c r="I2406" s="2" t="n">
        <v>25</v>
      </c>
      <c r="J2406" s="2" t="inlineStr">
        <is>
          <t>GPA</t>
        </is>
      </c>
    </row>
    <row r="2407">
      <c r="A2407" s="2" t="n">
        <v>8</v>
      </c>
      <c r="B2407" s="2" t="n">
        <v>409</v>
      </c>
      <c r="C2407" s="2" t="inlineStr">
        <is>
          <t>CARREGAMENTO</t>
        </is>
      </c>
      <c r="D2407" s="2" t="inlineStr">
        <is>
          <t>619775</t>
        </is>
      </c>
      <c r="E2407" s="2" t="inlineStr">
        <is>
          <t>Mauricio Gomes Da Silva</t>
        </is>
      </c>
      <c r="F2407" s="2" t="n">
        <v>105</v>
      </c>
      <c r="G2407" s="2" t="n">
        <v>2.97</v>
      </c>
      <c r="H2407" s="2" t="n">
        <v>35</v>
      </c>
      <c r="I2407" s="2" t="n">
        <v>24</v>
      </c>
      <c r="J2407" s="2" t="inlineStr">
        <is>
          <t>GPA</t>
        </is>
      </c>
    </row>
    <row r="2408">
      <c r="A2408" s="2" t="n">
        <v>8</v>
      </c>
      <c r="B2408" s="2" t="n">
        <v>409</v>
      </c>
      <c r="C2408" s="2" t="inlineStr">
        <is>
          <t>CARREGAMENTO</t>
        </is>
      </c>
      <c r="D2408" s="2" t="inlineStr">
        <is>
          <t>661168</t>
        </is>
      </c>
      <c r="E2408" s="2" t="inlineStr">
        <is>
          <t>Jorge Alberto Correa Leite</t>
        </is>
      </c>
      <c r="F2408" s="2" t="n">
        <v>363</v>
      </c>
      <c r="G2408" s="2" t="n">
        <v>3.49</v>
      </c>
      <c r="H2408" s="2" t="n">
        <v>104</v>
      </c>
      <c r="I2408" s="2" t="n">
        <v>24</v>
      </c>
      <c r="J2408" s="2" t="inlineStr">
        <is>
          <t>GPA</t>
        </is>
      </c>
    </row>
    <row r="2409">
      <c r="A2409" s="2" t="n">
        <v>8</v>
      </c>
      <c r="B2409" s="2" t="n">
        <v>409</v>
      </c>
      <c r="C2409" s="2" t="inlineStr">
        <is>
          <t>RECEBIMENTO</t>
        </is>
      </c>
      <c r="D2409" s="2" t="inlineStr">
        <is>
          <t>667423</t>
        </is>
      </c>
      <c r="E2409" s="2" t="inlineStr">
        <is>
          <t>Laercio Alves Muniz Ximenes</t>
        </is>
      </c>
      <c r="F2409" s="2" t="n">
        <v>934</v>
      </c>
      <c r="G2409" s="2" t="n">
        <v>30.81</v>
      </c>
      <c r="H2409" s="2" t="n">
        <v>30</v>
      </c>
      <c r="I2409" s="2" t="n">
        <v>25</v>
      </c>
      <c r="J2409" s="2" t="inlineStr">
        <is>
          <t>GPA</t>
        </is>
      </c>
    </row>
    <row r="2410">
      <c r="A2410" s="2" t="n">
        <v>8</v>
      </c>
      <c r="B2410" s="2" t="n">
        <v>409</v>
      </c>
      <c r="C2410" s="2" t="inlineStr">
        <is>
          <t>PUXADA RECEB</t>
        </is>
      </c>
      <c r="D2410" s="2" t="inlineStr">
        <is>
          <t>671247</t>
        </is>
      </c>
      <c r="E2410" s="2" t="inlineStr">
        <is>
          <t>Marlon Valerio Da Silva Carvalho</t>
        </is>
      </c>
      <c r="F2410" s="2" t="n">
        <v>6</v>
      </c>
      <c r="G2410" s="2" t="n">
        <v>0.85</v>
      </c>
      <c r="H2410" s="2" t="n">
        <v>7</v>
      </c>
      <c r="I2410" s="2" t="n">
        <v>22</v>
      </c>
      <c r="J2410" s="2" t="inlineStr">
        <is>
          <t>GPA</t>
        </is>
      </c>
    </row>
    <row r="2411">
      <c r="A2411" s="2" t="n">
        <v>8</v>
      </c>
      <c r="B2411" s="2" t="n">
        <v>409</v>
      </c>
      <c r="C2411" s="2" t="inlineStr">
        <is>
          <t>SEPARACAO</t>
        </is>
      </c>
      <c r="D2411" s="2" t="inlineStr">
        <is>
          <t>689587</t>
        </is>
      </c>
      <c r="E2411" s="2" t="inlineStr">
        <is>
          <t>Marcos Cezar Roma</t>
        </is>
      </c>
      <c r="F2411" s="2" t="n">
        <v>2710</v>
      </c>
      <c r="G2411" s="2" t="n">
        <v>31.88</v>
      </c>
      <c r="H2411" s="2" t="n">
        <v>85</v>
      </c>
      <c r="I2411" s="2" t="n">
        <v>105</v>
      </c>
      <c r="J2411" s="2" t="inlineStr">
        <is>
          <t>GPA</t>
        </is>
      </c>
    </row>
    <row r="2412">
      <c r="A2412" s="2" t="n">
        <v>8</v>
      </c>
      <c r="B2412" s="2" t="n">
        <v>409</v>
      </c>
      <c r="C2412" s="2" t="inlineStr">
        <is>
          <t>CARREGAMENTO</t>
        </is>
      </c>
      <c r="D2412" s="2" t="inlineStr">
        <is>
          <t>689924</t>
        </is>
      </c>
      <c r="E2412" s="2" t="inlineStr">
        <is>
          <t>Rafael Amaro De Freitas</t>
        </is>
      </c>
      <c r="F2412" s="2" t="n">
        <v>413</v>
      </c>
      <c r="G2412" s="2" t="n">
        <v>4.41</v>
      </c>
      <c r="H2412" s="2" t="n">
        <v>94</v>
      </c>
      <c r="I2412" s="2" t="n">
        <v>24</v>
      </c>
      <c r="J2412" s="2" t="inlineStr">
        <is>
          <t>GPA</t>
        </is>
      </c>
    </row>
    <row r="2413">
      <c r="A2413" s="2" t="n">
        <v>8</v>
      </c>
      <c r="B2413" s="2" t="n">
        <v>409</v>
      </c>
      <c r="C2413" s="2" t="inlineStr">
        <is>
          <t>CARREGAMENTO</t>
        </is>
      </c>
      <c r="D2413" s="2" t="inlineStr">
        <is>
          <t>692659</t>
        </is>
      </c>
      <c r="E2413" s="2" t="inlineStr">
        <is>
          <t>Wallace Soares Dos Santos</t>
        </is>
      </c>
      <c r="F2413" s="2" t="n">
        <v>260</v>
      </c>
      <c r="G2413" s="2" t="n">
        <v>7.31</v>
      </c>
      <c r="H2413" s="2" t="n">
        <v>36</v>
      </c>
      <c r="I2413" s="2" t="n">
        <v>24</v>
      </c>
      <c r="J2413" s="2" t="inlineStr">
        <is>
          <t>GPA</t>
        </is>
      </c>
    </row>
    <row r="2414">
      <c r="A2414" s="2" t="n">
        <v>8</v>
      </c>
      <c r="B2414" s="2" t="n">
        <v>409</v>
      </c>
      <c r="C2414" s="2" t="inlineStr">
        <is>
          <t>PUXADA RECEB</t>
        </is>
      </c>
      <c r="D2414" s="2" t="inlineStr">
        <is>
          <t>694443</t>
        </is>
      </c>
      <c r="E2414" s="2" t="inlineStr">
        <is>
          <t>Luiz Alberto Da Silva</t>
        </is>
      </c>
      <c r="F2414" s="2" t="n">
        <v>131</v>
      </c>
      <c r="G2414" s="2" t="n">
        <v>11.62</v>
      </c>
      <c r="H2414" s="2" t="n">
        <v>11</v>
      </c>
      <c r="I2414" s="2" t="n">
        <v>22</v>
      </c>
      <c r="J2414" s="2" t="inlineStr">
        <is>
          <t>GPA</t>
        </is>
      </c>
    </row>
    <row r="2415">
      <c r="A2415" s="2" t="n">
        <v>8</v>
      </c>
      <c r="B2415" s="2" t="n">
        <v>409</v>
      </c>
      <c r="C2415" s="2" t="inlineStr">
        <is>
          <t>RECEBIMENTO</t>
        </is>
      </c>
      <c r="D2415" s="2" t="inlineStr">
        <is>
          <t>694443</t>
        </is>
      </c>
      <c r="E2415" s="2" t="inlineStr">
        <is>
          <t>Luiz Alberto Da Silva</t>
        </is>
      </c>
      <c r="F2415" s="2" t="n">
        <v>23</v>
      </c>
      <c r="G2415" s="2" t="n">
        <v>2.04</v>
      </c>
      <c r="H2415" s="2" t="n">
        <v>11</v>
      </c>
      <c r="I2415" s="2" t="n">
        <v>25</v>
      </c>
      <c r="J2415" s="2" t="inlineStr">
        <is>
          <t>GPA</t>
        </is>
      </c>
    </row>
    <row r="2416">
      <c r="A2416" s="2" t="n">
        <v>8</v>
      </c>
      <c r="B2416" s="2" t="n">
        <v>409</v>
      </c>
      <c r="C2416" s="2" t="inlineStr">
        <is>
          <t>SEPARACAO</t>
        </is>
      </c>
      <c r="D2416" s="2" t="inlineStr">
        <is>
          <t>694443</t>
        </is>
      </c>
      <c r="E2416" s="2" t="inlineStr">
        <is>
          <t>Luiz Alberto Da Silva</t>
        </is>
      </c>
      <c r="F2416" s="2" t="n">
        <v>642</v>
      </c>
      <c r="G2416" s="2" t="n">
        <v>13.03</v>
      </c>
      <c r="H2416" s="2" t="n">
        <v>49</v>
      </c>
      <c r="I2416" s="2" t="n">
        <v>105</v>
      </c>
      <c r="J2416" s="2" t="inlineStr">
        <is>
          <t>GPA</t>
        </is>
      </c>
    </row>
    <row r="2417">
      <c r="A2417" s="2" t="n">
        <v>8</v>
      </c>
      <c r="B2417" s="2" t="n">
        <v>930</v>
      </c>
      <c r="C2417" s="2" t="inlineStr">
        <is>
          <t>RECEBIMENTO</t>
        </is>
      </c>
      <c r="D2417" s="2" t="inlineStr">
        <is>
          <t>122853</t>
        </is>
      </c>
      <c r="E2417" s="2" t="inlineStr">
        <is>
          <t>ROSE KATIA  DE OLIVEIRA</t>
        </is>
      </c>
      <c r="F2417" s="2" t="n">
        <v>3214</v>
      </c>
      <c r="G2417" s="2" t="n">
        <v>119.91</v>
      </c>
      <c r="H2417" s="2" t="n">
        <v>27</v>
      </c>
      <c r="I2417" s="2" t="n">
        <v>0</v>
      </c>
      <c r="J2417" s="2" t="inlineStr">
        <is>
          <t>GPA</t>
        </is>
      </c>
    </row>
    <row r="2418">
      <c r="A2418" s="2" t="n">
        <v>8</v>
      </c>
      <c r="B2418" s="2" t="n">
        <v>930</v>
      </c>
      <c r="C2418" s="2" t="inlineStr">
        <is>
          <t>ATIVIDADE OP. EMP.</t>
        </is>
      </c>
      <c r="D2418" s="2" t="inlineStr">
        <is>
          <t>128476</t>
        </is>
      </c>
      <c r="E2418" s="2" t="inlineStr">
        <is>
          <t>Manoel Alves Vieira</t>
        </is>
      </c>
      <c r="F2418" s="2" t="n">
        <v>864</v>
      </c>
      <c r="G2418" s="2" t="n">
        <v>71.77</v>
      </c>
      <c r="H2418" s="2" t="n">
        <v>12</v>
      </c>
      <c r="I2418" s="2" t="n">
        <v>0</v>
      </c>
      <c r="J2418" s="2" t="inlineStr">
        <is>
          <t>GPA</t>
        </is>
      </c>
    </row>
    <row r="2419">
      <c r="A2419" s="2" t="n">
        <v>8</v>
      </c>
      <c r="B2419" s="2" t="n">
        <v>930</v>
      </c>
      <c r="C2419" s="2" t="inlineStr">
        <is>
          <t>PUXADA RECEB</t>
        </is>
      </c>
      <c r="D2419" s="2" t="inlineStr">
        <is>
          <t>161429</t>
        </is>
      </c>
      <c r="E2419" s="2" t="inlineStr">
        <is>
          <t>JOAO GOMES DE ALMEIDA</t>
        </is>
      </c>
      <c r="F2419" s="2" t="n">
        <v>583</v>
      </c>
      <c r="G2419" s="2" t="n">
        <v>38.41</v>
      </c>
      <c r="H2419" s="2" t="n">
        <v>15</v>
      </c>
      <c r="I2419" s="2" t="n">
        <v>0</v>
      </c>
      <c r="J2419" s="2" t="inlineStr">
        <is>
          <t>GPA</t>
        </is>
      </c>
    </row>
    <row r="2420">
      <c r="A2420" s="2" t="n">
        <v>8</v>
      </c>
      <c r="B2420" s="2" t="n">
        <v>930</v>
      </c>
      <c r="C2420" s="2" t="inlineStr">
        <is>
          <t>RECEBIMENTO</t>
        </is>
      </c>
      <c r="D2420" s="2" t="inlineStr">
        <is>
          <t>176631</t>
        </is>
      </c>
      <c r="E2420" s="2" t="inlineStr">
        <is>
          <t>LUCAS ANDRADE CAFE</t>
        </is>
      </c>
      <c r="F2420" s="2" t="n">
        <v>907</v>
      </c>
      <c r="G2420" s="2" t="n">
        <v>89.05</v>
      </c>
      <c r="H2420" s="2" t="n">
        <v>10</v>
      </c>
      <c r="I2420" s="2" t="n">
        <v>0</v>
      </c>
      <c r="J2420" s="2" t="inlineStr">
        <is>
          <t>GPA</t>
        </is>
      </c>
    </row>
    <row r="2421">
      <c r="A2421" s="2" t="n">
        <v>8</v>
      </c>
      <c r="B2421" s="2" t="n">
        <v>930</v>
      </c>
      <c r="C2421" s="2" t="inlineStr">
        <is>
          <t>ATIVIDADE OP. EMP.</t>
        </is>
      </c>
      <c r="D2421" s="2" t="inlineStr">
        <is>
          <t>257617</t>
        </is>
      </c>
      <c r="E2421" s="2" t="inlineStr">
        <is>
          <t>FRANCISCO NEILTON PEREIRA DE ARAUJO</t>
        </is>
      </c>
      <c r="F2421" s="2" t="n">
        <v>2356</v>
      </c>
      <c r="G2421" s="2" t="n">
        <v>109.15</v>
      </c>
      <c r="H2421" s="2" t="n">
        <v>22</v>
      </c>
      <c r="I2421" s="2" t="n">
        <v>0</v>
      </c>
      <c r="J2421" s="2" t="inlineStr">
        <is>
          <t>GPA</t>
        </is>
      </c>
    </row>
    <row r="2422">
      <c r="A2422" s="2" t="n">
        <v>8</v>
      </c>
      <c r="B2422" s="2" t="n">
        <v>930</v>
      </c>
      <c r="C2422" s="2" t="inlineStr">
        <is>
          <t>PUXADA RECEB</t>
        </is>
      </c>
      <c r="D2422" s="2" t="inlineStr">
        <is>
          <t>27002</t>
        </is>
      </c>
      <c r="E2422" s="2" t="inlineStr">
        <is>
          <t>EDVALDO ALVES DUARTE</t>
        </is>
      </c>
      <c r="F2422" s="2" t="n">
        <v>1</v>
      </c>
      <c r="G2422" s="2" t="n">
        <v>0.01</v>
      </c>
      <c r="H2422" s="2" t="n">
        <v>100</v>
      </c>
      <c r="I2422" s="2" t="n">
        <v>0</v>
      </c>
      <c r="J2422" s="2" t="inlineStr">
        <is>
          <t>GPA</t>
        </is>
      </c>
    </row>
    <row r="2423">
      <c r="A2423" s="2" t="n">
        <v>8</v>
      </c>
      <c r="B2423" s="2" t="n">
        <v>930</v>
      </c>
      <c r="C2423" s="2" t="inlineStr">
        <is>
          <t>CARREGAMENTO</t>
        </is>
      </c>
      <c r="D2423" s="2" t="inlineStr">
        <is>
          <t>2807203</t>
        </is>
      </c>
      <c r="E2423" s="2" t="inlineStr">
        <is>
          <t>ANDERSON ALEXANDRE ALPHA DALLAQUA</t>
        </is>
      </c>
      <c r="F2423" s="2" t="n">
        <v>614</v>
      </c>
      <c r="G2423" s="2" t="n">
        <v>17.28</v>
      </c>
      <c r="H2423" s="2" t="n">
        <v>36</v>
      </c>
      <c r="I2423" s="2" t="n">
        <v>0</v>
      </c>
      <c r="J2423" s="2" t="inlineStr">
        <is>
          <t>GPA</t>
        </is>
      </c>
    </row>
    <row r="2424">
      <c r="A2424" s="2" t="n">
        <v>8</v>
      </c>
      <c r="B2424" s="2" t="n">
        <v>930</v>
      </c>
      <c r="C2424" s="2" t="inlineStr">
        <is>
          <t>RECEBIMENTO</t>
        </is>
      </c>
      <c r="D2424" s="2" t="inlineStr">
        <is>
          <t>28887</t>
        </is>
      </c>
      <c r="E2424" s="2" t="inlineStr">
        <is>
          <t>MARILZA DE MATOS GOMES</t>
        </is>
      </c>
      <c r="F2424" s="2" t="n">
        <v>2870</v>
      </c>
      <c r="G2424" s="2" t="n">
        <v>105.78</v>
      </c>
      <c r="H2424" s="2" t="n">
        <v>27</v>
      </c>
      <c r="I2424" s="2" t="n">
        <v>0</v>
      </c>
      <c r="J2424" s="2" t="inlineStr">
        <is>
          <t>GPA</t>
        </is>
      </c>
    </row>
    <row r="2425">
      <c r="A2425" s="2" t="n">
        <v>8</v>
      </c>
      <c r="B2425" s="2" t="n">
        <v>930</v>
      </c>
      <c r="C2425" s="2" t="inlineStr">
        <is>
          <t>ATIVIDADE OP. EMP.</t>
        </is>
      </c>
      <c r="D2425" s="2" t="inlineStr">
        <is>
          <t>2946548</t>
        </is>
      </c>
      <c r="E2425" s="2" t="inlineStr">
        <is>
          <t>Tiago Balduino Vazzi</t>
        </is>
      </c>
      <c r="F2425" s="2" t="n">
        <v>2637</v>
      </c>
      <c r="G2425" s="2" t="n">
        <v>101.09</v>
      </c>
      <c r="H2425" s="2" t="n">
        <v>26</v>
      </c>
      <c r="I2425" s="2" t="n">
        <v>0</v>
      </c>
      <c r="J2425" s="2" t="inlineStr">
        <is>
          <t>GPA</t>
        </is>
      </c>
    </row>
    <row r="2426">
      <c r="A2426" s="2" t="n">
        <v>8</v>
      </c>
      <c r="B2426" s="2" t="n">
        <v>930</v>
      </c>
      <c r="C2426" s="2" t="inlineStr">
        <is>
          <t>RECEBIMENTO</t>
        </is>
      </c>
      <c r="D2426" s="2" t="inlineStr">
        <is>
          <t>3191540</t>
        </is>
      </c>
      <c r="E2426" s="2" t="inlineStr">
        <is>
          <t>Gabriel Vicente Da Silva</t>
        </is>
      </c>
      <c r="F2426" s="2" t="n">
        <v>302</v>
      </c>
      <c r="G2426" s="2" t="n">
        <v>6.5</v>
      </c>
      <c r="H2426" s="2" t="n">
        <v>46</v>
      </c>
      <c r="I2426" s="2" t="n">
        <v>0</v>
      </c>
      <c r="J2426" s="2" t="inlineStr">
        <is>
          <t>GPA</t>
        </is>
      </c>
    </row>
    <row r="2427">
      <c r="A2427" s="2" t="n">
        <v>8</v>
      </c>
      <c r="B2427" s="2" t="n">
        <v>930</v>
      </c>
      <c r="C2427" s="2" t="inlineStr">
        <is>
          <t>CARREGAMENTO</t>
        </is>
      </c>
      <c r="D2427" s="2" t="inlineStr">
        <is>
          <t>3387275</t>
        </is>
      </c>
      <c r="E2427" s="2" t="inlineStr">
        <is>
          <t>DIOGENES LUIZ TENORIO</t>
        </is>
      </c>
      <c r="F2427" s="2" t="n">
        <v>2</v>
      </c>
      <c r="G2427" s="2" t="n">
        <v>6.67</v>
      </c>
      <c r="H2427" s="2" t="n">
        <v>0</v>
      </c>
      <c r="I2427" s="2" t="n">
        <v>0</v>
      </c>
      <c r="J2427" s="2" t="inlineStr">
        <is>
          <t>GPA</t>
        </is>
      </c>
    </row>
    <row r="2428">
      <c r="A2428" s="2" t="n">
        <v>8</v>
      </c>
      <c r="B2428" s="2" t="n">
        <v>930</v>
      </c>
      <c r="C2428" s="2" t="inlineStr">
        <is>
          <t>RECEBIMENTO</t>
        </is>
      </c>
      <c r="D2428" s="2" t="inlineStr">
        <is>
          <t>3392090</t>
        </is>
      </c>
      <c r="E2428" s="2" t="inlineStr">
        <is>
          <t>ELIAS SILVA VASCONCELOS</t>
        </is>
      </c>
      <c r="F2428" s="2" t="n">
        <v>242</v>
      </c>
      <c r="G2428" s="2" t="n">
        <v>5.6</v>
      </c>
      <c r="H2428" s="2" t="n">
        <v>43</v>
      </c>
      <c r="I2428" s="2" t="n">
        <v>0</v>
      </c>
      <c r="J2428" s="2" t="inlineStr">
        <is>
          <t>GPA</t>
        </is>
      </c>
    </row>
    <row r="2429">
      <c r="A2429" s="2" t="n">
        <v>8</v>
      </c>
      <c r="B2429" s="2" t="n">
        <v>930</v>
      </c>
      <c r="C2429" s="2" t="inlineStr">
        <is>
          <t>CARREGAMENTO</t>
        </is>
      </c>
      <c r="D2429" s="2" t="inlineStr">
        <is>
          <t>3446441</t>
        </is>
      </c>
      <c r="E2429" s="2" t="inlineStr">
        <is>
          <t>Mauro Prudente Dos Santos</t>
        </is>
      </c>
      <c r="F2429" s="2" t="n">
        <v>10</v>
      </c>
      <c r="G2429" s="2" t="n">
        <v>2.99</v>
      </c>
      <c r="H2429" s="2" t="n">
        <v>3</v>
      </c>
      <c r="I2429" s="2" t="n">
        <v>0</v>
      </c>
      <c r="J2429" s="2" t="inlineStr">
        <is>
          <t>GPA</t>
        </is>
      </c>
    </row>
    <row r="2430">
      <c r="A2430" s="2" t="n">
        <v>8</v>
      </c>
      <c r="B2430" s="2" t="n">
        <v>930</v>
      </c>
      <c r="C2430" s="2" t="inlineStr">
        <is>
          <t>RECEBIMENTO</t>
        </is>
      </c>
      <c r="D2430" s="2" t="inlineStr">
        <is>
          <t>3446441</t>
        </is>
      </c>
      <c r="E2430" s="2" t="inlineStr">
        <is>
          <t>Mauro Prudente Dos Santos</t>
        </is>
      </c>
      <c r="F2430" s="2" t="n">
        <v>231</v>
      </c>
      <c r="G2430" s="2" t="n">
        <v>27.38</v>
      </c>
      <c r="H2430" s="2" t="n">
        <v>8</v>
      </c>
      <c r="I2430" s="2" t="n">
        <v>0</v>
      </c>
      <c r="J2430" s="2" t="inlineStr">
        <is>
          <t>GPA</t>
        </is>
      </c>
    </row>
    <row r="2431">
      <c r="A2431" s="2" t="n">
        <v>8</v>
      </c>
      <c r="B2431" s="2" t="n">
        <v>930</v>
      </c>
      <c r="C2431" s="2" t="inlineStr">
        <is>
          <t>CARREGAMENTO</t>
        </is>
      </c>
      <c r="D2431" s="2" t="inlineStr">
        <is>
          <t>3478467</t>
        </is>
      </c>
      <c r="E2431" s="2" t="inlineStr">
        <is>
          <t>RICARDO FERNANDES</t>
        </is>
      </c>
      <c r="F2431" s="2" t="n">
        <v>326</v>
      </c>
      <c r="G2431" s="2" t="n">
        <v>12.14</v>
      </c>
      <c r="H2431" s="2" t="n">
        <v>27</v>
      </c>
      <c r="I2431" s="2" t="n">
        <v>0</v>
      </c>
      <c r="J2431" s="2" t="inlineStr">
        <is>
          <t>GPA</t>
        </is>
      </c>
    </row>
    <row r="2432">
      <c r="A2432" s="2" t="n">
        <v>8</v>
      </c>
      <c r="B2432" s="2" t="n">
        <v>930</v>
      </c>
      <c r="C2432" s="2" t="inlineStr">
        <is>
          <t>RECEBIMENTO</t>
        </is>
      </c>
      <c r="D2432" s="2" t="inlineStr">
        <is>
          <t>367364</t>
        </is>
      </c>
      <c r="E2432" s="2" t="inlineStr">
        <is>
          <t>MILTON FELIPE DA SILVA</t>
        </is>
      </c>
      <c r="F2432" s="2" t="n">
        <v>3506</v>
      </c>
      <c r="G2432" s="2" t="n">
        <v>139.84</v>
      </c>
      <c r="H2432" s="2" t="n">
        <v>25</v>
      </c>
      <c r="I2432" s="2" t="n">
        <v>0</v>
      </c>
      <c r="J2432" s="2" t="inlineStr">
        <is>
          <t>GPA</t>
        </is>
      </c>
    </row>
    <row r="2433">
      <c r="A2433" s="2" t="n">
        <v>8</v>
      </c>
      <c r="B2433" s="2" t="n">
        <v>930</v>
      </c>
      <c r="C2433" s="2" t="inlineStr">
        <is>
          <t>ATIVIDADE OP. EMP.</t>
        </is>
      </c>
      <c r="D2433" s="2" t="inlineStr">
        <is>
          <t>372952</t>
        </is>
      </c>
      <c r="E2433" s="2" t="inlineStr">
        <is>
          <t>MARCOS ROBERTO DE SOUZA</t>
        </is>
      </c>
      <c r="F2433" s="2" t="n">
        <v>1431</v>
      </c>
      <c r="G2433" s="2" t="n">
        <v>57.45</v>
      </c>
      <c r="H2433" s="2" t="n">
        <v>25</v>
      </c>
      <c r="I2433" s="2" t="n">
        <v>0</v>
      </c>
      <c r="J2433" s="2" t="inlineStr">
        <is>
          <t>GPA</t>
        </is>
      </c>
    </row>
    <row r="2434">
      <c r="A2434" s="2" t="n">
        <v>8</v>
      </c>
      <c r="B2434" s="2" t="n">
        <v>930</v>
      </c>
      <c r="C2434" s="2" t="inlineStr">
        <is>
          <t>PUXADA RECEB</t>
        </is>
      </c>
      <c r="D2434" s="2" t="inlineStr">
        <is>
          <t>383180</t>
        </is>
      </c>
      <c r="E2434" s="2" t="inlineStr">
        <is>
          <t>SEVERINO ANTONIO</t>
        </is>
      </c>
      <c r="F2434" s="2" t="n">
        <v>363</v>
      </c>
      <c r="G2434" s="2" t="n">
        <v>16.8</v>
      </c>
      <c r="H2434" s="2" t="n">
        <v>22</v>
      </c>
      <c r="I2434" s="2" t="n">
        <v>0</v>
      </c>
      <c r="J2434" s="2" t="inlineStr">
        <is>
          <t>GPA</t>
        </is>
      </c>
    </row>
    <row r="2435">
      <c r="A2435" s="2" t="n">
        <v>8</v>
      </c>
      <c r="B2435" s="2" t="n">
        <v>930</v>
      </c>
      <c r="C2435" s="2" t="inlineStr">
        <is>
          <t>ATIVIDADE OP. EMP.</t>
        </is>
      </c>
      <c r="D2435" s="2" t="inlineStr">
        <is>
          <t>389833</t>
        </is>
      </c>
      <c r="E2435" s="2" t="inlineStr">
        <is>
          <t>Luiz Carlos Gomes</t>
        </is>
      </c>
      <c r="F2435" s="2" t="n">
        <v>1459</v>
      </c>
      <c r="G2435" s="2" t="n">
        <v>59.17</v>
      </c>
      <c r="H2435" s="2" t="n">
        <v>25</v>
      </c>
      <c r="I2435" s="2" t="n">
        <v>0</v>
      </c>
      <c r="J2435" s="2" t="inlineStr">
        <is>
          <t>GPA</t>
        </is>
      </c>
    </row>
    <row r="2436">
      <c r="A2436" s="2" t="n">
        <v>8</v>
      </c>
      <c r="B2436" s="2" t="n">
        <v>930</v>
      </c>
      <c r="C2436" s="2" t="inlineStr">
        <is>
          <t>ATIVIDADE OP. EMP.</t>
        </is>
      </c>
      <c r="D2436" s="2" t="inlineStr">
        <is>
          <t>4041291</t>
        </is>
      </c>
      <c r="E2436" s="2" t="inlineStr">
        <is>
          <t>CAIO CESAR ALVES DE LIMA</t>
        </is>
      </c>
      <c r="F2436" s="2" t="n">
        <v>2269</v>
      </c>
      <c r="G2436" s="2" t="n">
        <v>88.31999999999999</v>
      </c>
      <c r="H2436" s="2" t="n">
        <v>26</v>
      </c>
      <c r="I2436" s="2" t="n">
        <v>0</v>
      </c>
      <c r="J2436" s="2" t="inlineStr">
        <is>
          <t>GPA</t>
        </is>
      </c>
    </row>
    <row r="2437">
      <c r="A2437" s="2" t="n">
        <v>8</v>
      </c>
      <c r="B2437" s="2" t="n">
        <v>930</v>
      </c>
      <c r="C2437" s="2" t="inlineStr">
        <is>
          <t>RECEBIMENTO</t>
        </is>
      </c>
      <c r="D2437" s="2" t="inlineStr">
        <is>
          <t>4041291</t>
        </is>
      </c>
      <c r="E2437" s="2" t="inlineStr">
        <is>
          <t>CAIO CESAR ALVES DE LIMA</t>
        </is>
      </c>
      <c r="F2437" s="2" t="n">
        <v>74</v>
      </c>
      <c r="G2437" s="2" t="n">
        <v>2.01</v>
      </c>
      <c r="H2437" s="2" t="n">
        <v>37</v>
      </c>
      <c r="I2437" s="2" t="n">
        <v>0</v>
      </c>
      <c r="J2437" s="2" t="inlineStr">
        <is>
          <t>GPA</t>
        </is>
      </c>
    </row>
    <row r="2438">
      <c r="A2438" s="2" t="n">
        <v>8</v>
      </c>
      <c r="B2438" s="2" t="n">
        <v>930</v>
      </c>
      <c r="C2438" s="2" t="inlineStr">
        <is>
          <t>RECEBIMENTO</t>
        </is>
      </c>
      <c r="D2438" s="2" t="inlineStr">
        <is>
          <t>407144</t>
        </is>
      </c>
      <c r="E2438" s="2" t="inlineStr">
        <is>
          <t>Valdinea Santos Do Espirito Santo</t>
        </is>
      </c>
      <c r="F2438" s="2" t="n">
        <v>6393</v>
      </c>
      <c r="G2438" s="2" t="n">
        <v>147.3</v>
      </c>
      <c r="H2438" s="2" t="n">
        <v>43</v>
      </c>
      <c r="I2438" s="2" t="n">
        <v>0</v>
      </c>
      <c r="J2438" s="2" t="inlineStr">
        <is>
          <t>GPA</t>
        </is>
      </c>
    </row>
    <row r="2439">
      <c r="A2439" s="2" t="n">
        <v>8</v>
      </c>
      <c r="B2439" s="2" t="n">
        <v>930</v>
      </c>
      <c r="C2439" s="2" t="inlineStr">
        <is>
          <t>ATIVIDADE OP. EMP.</t>
        </is>
      </c>
      <c r="D2439" s="2" t="inlineStr">
        <is>
          <t>416858</t>
        </is>
      </c>
      <c r="E2439" s="2" t="inlineStr">
        <is>
          <t>Clayton de Oliveira Domingues</t>
        </is>
      </c>
      <c r="F2439" s="2" t="n">
        <v>2120</v>
      </c>
      <c r="G2439" s="2" t="n">
        <v>67.69</v>
      </c>
      <c r="H2439" s="2" t="n">
        <v>31</v>
      </c>
      <c r="I2439" s="2" t="n">
        <v>0</v>
      </c>
      <c r="J2439" s="2" t="inlineStr">
        <is>
          <t>GPA</t>
        </is>
      </c>
    </row>
    <row r="2440">
      <c r="A2440" s="2" t="n">
        <v>8</v>
      </c>
      <c r="B2440" s="2" t="n">
        <v>930</v>
      </c>
      <c r="C2440" s="2" t="inlineStr">
        <is>
          <t>PUXADA RECEB</t>
        </is>
      </c>
      <c r="D2440" s="2" t="inlineStr">
        <is>
          <t>4191447</t>
        </is>
      </c>
      <c r="E2440" s="2" t="inlineStr">
        <is>
          <t>ALEXANDRE GOMES DA SILVA</t>
        </is>
      </c>
      <c r="F2440" s="2" t="n">
        <v>1773</v>
      </c>
      <c r="G2440" s="2" t="n">
        <v>65.43000000000001</v>
      </c>
      <c r="H2440" s="2" t="n">
        <v>27</v>
      </c>
      <c r="I2440" s="2" t="n">
        <v>0</v>
      </c>
      <c r="J2440" s="2" t="inlineStr">
        <is>
          <t>GPA</t>
        </is>
      </c>
    </row>
    <row r="2441">
      <c r="A2441" s="2" t="n">
        <v>8</v>
      </c>
      <c r="B2441" s="2" t="n">
        <v>930</v>
      </c>
      <c r="C2441" s="2" t="inlineStr">
        <is>
          <t>RECEBIMENTO</t>
        </is>
      </c>
      <c r="D2441" s="2" t="inlineStr">
        <is>
          <t>4191447</t>
        </is>
      </c>
      <c r="E2441" s="2" t="inlineStr">
        <is>
          <t>ALEXANDRE GOMES DA SILVA</t>
        </is>
      </c>
      <c r="F2441" s="2" t="n">
        <v>32</v>
      </c>
      <c r="G2441" s="2" t="n">
        <v>0.4</v>
      </c>
      <c r="H2441" s="2" t="n">
        <v>80</v>
      </c>
      <c r="I2441" s="2" t="n">
        <v>0</v>
      </c>
      <c r="J2441" s="2" t="inlineStr">
        <is>
          <t>GPA</t>
        </is>
      </c>
    </row>
    <row r="2442">
      <c r="A2442" s="2" t="n">
        <v>8</v>
      </c>
      <c r="B2442" s="2" t="n">
        <v>930</v>
      </c>
      <c r="C2442" s="2" t="inlineStr">
        <is>
          <t>CARREGAMENTO</t>
        </is>
      </c>
      <c r="D2442" s="2" t="inlineStr">
        <is>
          <t>422175</t>
        </is>
      </c>
      <c r="E2442" s="2" t="inlineStr">
        <is>
          <t>MIKE HENRIQUE VINICIUS</t>
        </is>
      </c>
      <c r="F2442" s="2" t="n">
        <v>31</v>
      </c>
      <c r="G2442" s="2" t="n">
        <v>3.83</v>
      </c>
      <c r="H2442" s="2" t="n">
        <v>8</v>
      </c>
      <c r="I2442" s="2" t="n">
        <v>0</v>
      </c>
      <c r="J2442" s="2" t="inlineStr">
        <is>
          <t>GPA</t>
        </is>
      </c>
    </row>
    <row r="2443">
      <c r="A2443" s="2" t="n">
        <v>8</v>
      </c>
      <c r="B2443" s="2" t="n">
        <v>930</v>
      </c>
      <c r="C2443" s="2" t="inlineStr">
        <is>
          <t>ATIVIDADE OP. EMP.</t>
        </is>
      </c>
      <c r="D2443" s="2" t="inlineStr">
        <is>
          <t>431576</t>
        </is>
      </c>
      <c r="E2443" s="2" t="inlineStr">
        <is>
          <t>Jose Carlos Da Silva Barros</t>
        </is>
      </c>
      <c r="F2443" s="2" t="n">
        <v>1394</v>
      </c>
      <c r="G2443" s="2" t="n">
        <v>33.7</v>
      </c>
      <c r="H2443" s="2" t="n">
        <v>41</v>
      </c>
      <c r="I2443" s="2" t="n">
        <v>0</v>
      </c>
      <c r="J2443" s="2" t="inlineStr">
        <is>
          <t>GPA</t>
        </is>
      </c>
    </row>
    <row r="2444">
      <c r="A2444" s="2" t="n">
        <v>8</v>
      </c>
      <c r="B2444" s="2" t="n">
        <v>930</v>
      </c>
      <c r="C2444" s="2" t="inlineStr">
        <is>
          <t>ATIVIDADE OP. EMP.</t>
        </is>
      </c>
      <c r="D2444" s="2" t="inlineStr">
        <is>
          <t>435411</t>
        </is>
      </c>
      <c r="E2444" s="2" t="inlineStr">
        <is>
          <t>JOSE EVANGELISTA DA SILVA</t>
        </is>
      </c>
      <c r="F2444" s="2" t="n">
        <v>1760</v>
      </c>
      <c r="G2444" s="2" t="n">
        <v>76.41</v>
      </c>
      <c r="H2444" s="2" t="n">
        <v>23</v>
      </c>
      <c r="I2444" s="2" t="n">
        <v>0</v>
      </c>
      <c r="J2444" s="2" t="inlineStr">
        <is>
          <t>GPA</t>
        </is>
      </c>
    </row>
    <row r="2445">
      <c r="A2445" s="2" t="n">
        <v>8</v>
      </c>
      <c r="B2445" s="2" t="n">
        <v>930</v>
      </c>
      <c r="C2445" s="2" t="inlineStr">
        <is>
          <t>CARREGAMENTO</t>
        </is>
      </c>
      <c r="D2445" s="2" t="inlineStr">
        <is>
          <t>4394453</t>
        </is>
      </c>
      <c r="E2445" s="2" t="inlineStr">
        <is>
          <t>GEOVANE AQUINO DE LIMA</t>
        </is>
      </c>
      <c r="F2445" s="2" t="n">
        <v>15</v>
      </c>
      <c r="G2445" s="2" t="n">
        <v>0.25</v>
      </c>
      <c r="H2445" s="2" t="n">
        <v>60</v>
      </c>
      <c r="I2445" s="2" t="n">
        <v>0</v>
      </c>
      <c r="J2445" s="2" t="inlineStr">
        <is>
          <t>GPA</t>
        </is>
      </c>
    </row>
    <row r="2446">
      <c r="A2446" s="2" t="n">
        <v>8</v>
      </c>
      <c r="B2446" s="2" t="n">
        <v>930</v>
      </c>
      <c r="C2446" s="2" t="inlineStr">
        <is>
          <t>RECEBIMENTO</t>
        </is>
      </c>
      <c r="D2446" s="2" t="inlineStr">
        <is>
          <t>440970</t>
        </is>
      </c>
      <c r="E2446" s="2" t="inlineStr">
        <is>
          <t>JOSE FLAVIO BARBOSA DA SILVA</t>
        </is>
      </c>
      <c r="F2446" s="2" t="n">
        <v>4250</v>
      </c>
      <c r="G2446" s="2" t="n">
        <v>134.93</v>
      </c>
      <c r="H2446" s="2" t="n">
        <v>31</v>
      </c>
      <c r="I2446" s="2" t="n">
        <v>0</v>
      </c>
      <c r="J2446" s="2" t="inlineStr">
        <is>
          <t>GPA</t>
        </is>
      </c>
    </row>
    <row r="2447">
      <c r="A2447" s="2" t="n">
        <v>8</v>
      </c>
      <c r="B2447" s="2" t="n">
        <v>930</v>
      </c>
      <c r="C2447" s="2" t="inlineStr">
        <is>
          <t>ATIVIDADE OP. EMP.</t>
        </is>
      </c>
      <c r="D2447" s="2" t="inlineStr">
        <is>
          <t>444940</t>
        </is>
      </c>
      <c r="E2447" s="2" t="inlineStr">
        <is>
          <t>Thiago Pereira de Melo</t>
        </is>
      </c>
      <c r="F2447" s="2" t="n">
        <v>363</v>
      </c>
      <c r="G2447" s="2" t="n">
        <v>32.6</v>
      </c>
      <c r="H2447" s="2" t="n">
        <v>11</v>
      </c>
      <c r="I2447" s="2" t="n">
        <v>0</v>
      </c>
      <c r="J2447" s="2" t="inlineStr">
        <is>
          <t>GPA</t>
        </is>
      </c>
    </row>
    <row r="2448">
      <c r="A2448" s="2" t="n">
        <v>8</v>
      </c>
      <c r="B2448" s="2" t="n">
        <v>930</v>
      </c>
      <c r="C2448" s="2" t="inlineStr">
        <is>
          <t>CARREGAMENTO</t>
        </is>
      </c>
      <c r="D2448" s="2" t="inlineStr">
        <is>
          <t>444940</t>
        </is>
      </c>
      <c r="E2448" s="2" t="inlineStr">
        <is>
          <t>Thiago Pereira de Melo</t>
        </is>
      </c>
      <c r="F2448" s="2" t="n">
        <v>32</v>
      </c>
      <c r="G2448" s="2" t="n">
        <v>0.58</v>
      </c>
      <c r="H2448" s="2" t="n">
        <v>55</v>
      </c>
      <c r="I2448" s="2" t="n">
        <v>0</v>
      </c>
      <c r="J2448" s="2" t="inlineStr">
        <is>
          <t>GPA</t>
        </is>
      </c>
    </row>
    <row r="2449">
      <c r="A2449" s="2" t="n">
        <v>8</v>
      </c>
      <c r="B2449" s="2" t="n">
        <v>930</v>
      </c>
      <c r="C2449" s="2" t="inlineStr">
        <is>
          <t>RECEBIMENTO</t>
        </is>
      </c>
      <c r="D2449" s="2" t="inlineStr">
        <is>
          <t>444940</t>
        </is>
      </c>
      <c r="E2449" s="2" t="inlineStr">
        <is>
          <t>Thiago Pereira de Melo</t>
        </is>
      </c>
      <c r="F2449" s="2" t="n">
        <v>5</v>
      </c>
      <c r="G2449" s="2" t="n">
        <v>0.5</v>
      </c>
      <c r="H2449" s="2" t="n">
        <v>10</v>
      </c>
      <c r="I2449" s="2" t="n">
        <v>0</v>
      </c>
      <c r="J2449" s="2" t="inlineStr">
        <is>
          <t>GPA</t>
        </is>
      </c>
    </row>
    <row r="2450">
      <c r="A2450" s="2" t="n">
        <v>8</v>
      </c>
      <c r="B2450" s="2" t="n">
        <v>930</v>
      </c>
      <c r="C2450" s="2" t="inlineStr">
        <is>
          <t>ATIVIDADE OP. EMP.</t>
        </is>
      </c>
      <c r="D2450" s="2" t="inlineStr">
        <is>
          <t>446151</t>
        </is>
      </c>
      <c r="E2450" s="2" t="inlineStr">
        <is>
          <t>MARCOS NUNES SOARES</t>
        </is>
      </c>
      <c r="F2450" s="2" t="n">
        <v>224</v>
      </c>
      <c r="G2450" s="2" t="n">
        <v>14.85</v>
      </c>
      <c r="H2450" s="2" t="n">
        <v>15</v>
      </c>
      <c r="I2450" s="2" t="n">
        <v>0</v>
      </c>
      <c r="J2450" s="2" t="inlineStr">
        <is>
          <t>GPA</t>
        </is>
      </c>
    </row>
    <row r="2451">
      <c r="A2451" s="2" t="n">
        <v>8</v>
      </c>
      <c r="B2451" s="2" t="n">
        <v>930</v>
      </c>
      <c r="C2451" s="2" t="inlineStr">
        <is>
          <t>CARREGAMENTO</t>
        </is>
      </c>
      <c r="D2451" s="2" t="inlineStr">
        <is>
          <t>4487770</t>
        </is>
      </c>
      <c r="E2451" s="2" t="inlineStr">
        <is>
          <t>FRANCK MIRACLES</t>
        </is>
      </c>
      <c r="F2451" s="2" t="n">
        <v>874</v>
      </c>
      <c r="G2451" s="2" t="n">
        <v>55.69</v>
      </c>
      <c r="H2451" s="2" t="n">
        <v>16</v>
      </c>
      <c r="I2451" s="2" t="n">
        <v>0</v>
      </c>
      <c r="J2451" s="2" t="inlineStr">
        <is>
          <t>GPA</t>
        </is>
      </c>
    </row>
    <row r="2452">
      <c r="A2452" s="2" t="n">
        <v>8</v>
      </c>
      <c r="B2452" s="2" t="n">
        <v>930</v>
      </c>
      <c r="C2452" s="2" t="inlineStr">
        <is>
          <t>PUXADA RECEB</t>
        </is>
      </c>
      <c r="D2452" s="2" t="inlineStr">
        <is>
          <t>4487770</t>
        </is>
      </c>
      <c r="E2452" s="2" t="inlineStr">
        <is>
          <t>FRANCK MIRACLES</t>
        </is>
      </c>
      <c r="F2452" s="2" t="n">
        <v>23</v>
      </c>
      <c r="G2452" s="2" t="n">
        <v>0.9</v>
      </c>
      <c r="H2452" s="2" t="n">
        <v>26</v>
      </c>
      <c r="I2452" s="2" t="n">
        <v>0</v>
      </c>
      <c r="J2452" s="2" t="inlineStr">
        <is>
          <t>GPA</t>
        </is>
      </c>
    </row>
    <row r="2453">
      <c r="A2453" s="2" t="n">
        <v>8</v>
      </c>
      <c r="B2453" s="2" t="n">
        <v>930</v>
      </c>
      <c r="C2453" s="2" t="inlineStr">
        <is>
          <t>ATIVIDADE OP. EMP.</t>
        </is>
      </c>
      <c r="D2453" s="2" t="inlineStr">
        <is>
          <t>452948</t>
        </is>
      </c>
      <c r="E2453" s="2" t="inlineStr">
        <is>
          <t>RIBAMAR EVANGELISTA RIBEIRO</t>
        </is>
      </c>
      <c r="F2453" s="2" t="n">
        <v>735</v>
      </c>
      <c r="G2453" s="2" t="n">
        <v>78.56</v>
      </c>
      <c r="H2453" s="2" t="n">
        <v>9</v>
      </c>
      <c r="I2453" s="2" t="n">
        <v>0</v>
      </c>
      <c r="J2453" s="2" t="inlineStr">
        <is>
          <t>GPA</t>
        </is>
      </c>
    </row>
    <row r="2454">
      <c r="A2454" s="2" t="n">
        <v>8</v>
      </c>
      <c r="B2454" s="2" t="n">
        <v>930</v>
      </c>
      <c r="C2454" s="2" t="inlineStr">
        <is>
          <t>CARREGAMENTO</t>
        </is>
      </c>
      <c r="D2454" s="2" t="inlineStr">
        <is>
          <t>4531485</t>
        </is>
      </c>
      <c r="E2454" s="2" t="inlineStr">
        <is>
          <t>GUILHERME DE OLIVEIRA SILVA</t>
        </is>
      </c>
      <c r="F2454" s="2" t="n">
        <v>64</v>
      </c>
      <c r="G2454" s="2" t="n">
        <v>3.25</v>
      </c>
      <c r="H2454" s="2" t="n">
        <v>20</v>
      </c>
      <c r="I2454" s="2" t="n">
        <v>0</v>
      </c>
      <c r="J2454" s="2" t="inlineStr">
        <is>
          <t>GPA</t>
        </is>
      </c>
    </row>
    <row r="2455">
      <c r="A2455" s="2" t="n">
        <v>8</v>
      </c>
      <c r="B2455" s="2" t="n">
        <v>930</v>
      </c>
      <c r="C2455" s="2" t="inlineStr">
        <is>
          <t>RECEBIMENTO</t>
        </is>
      </c>
      <c r="D2455" s="2" t="inlineStr">
        <is>
          <t>4559193</t>
        </is>
      </c>
      <c r="E2455" s="2" t="inlineStr">
        <is>
          <t>DANIELA DE JESUS VICENTE</t>
        </is>
      </c>
      <c r="F2455" s="2" t="n">
        <v>411</v>
      </c>
      <c r="G2455" s="2" t="n">
        <v>33.64</v>
      </c>
      <c r="H2455" s="2" t="n">
        <v>12</v>
      </c>
      <c r="I2455" s="2" t="n">
        <v>0</v>
      </c>
      <c r="J2455" s="2" t="inlineStr">
        <is>
          <t>GPA</t>
        </is>
      </c>
    </row>
    <row r="2456">
      <c r="A2456" s="2" t="n">
        <v>8</v>
      </c>
      <c r="B2456" s="2" t="n">
        <v>930</v>
      </c>
      <c r="C2456" s="2" t="inlineStr">
        <is>
          <t>ATIVIDADE OP. EMP.</t>
        </is>
      </c>
      <c r="D2456" s="2" t="inlineStr">
        <is>
          <t>456226</t>
        </is>
      </c>
      <c r="E2456" s="2" t="inlineStr">
        <is>
          <t>RONALDO CIPRIANO DE SOUSA</t>
        </is>
      </c>
      <c r="F2456" s="2" t="n">
        <v>3036</v>
      </c>
      <c r="G2456" s="2" t="n">
        <v>16.41</v>
      </c>
      <c r="H2456" s="2" t="n">
        <v>185</v>
      </c>
      <c r="I2456" s="2" t="n">
        <v>0</v>
      </c>
      <c r="J2456" s="2" t="inlineStr">
        <is>
          <t>GPA</t>
        </is>
      </c>
    </row>
    <row r="2457">
      <c r="A2457" s="2" t="n">
        <v>8</v>
      </c>
      <c r="B2457" s="2" t="n">
        <v>930</v>
      </c>
      <c r="C2457" s="2" t="inlineStr">
        <is>
          <t>SEPARACAO</t>
        </is>
      </c>
      <c r="D2457" s="2" t="inlineStr">
        <is>
          <t>4580265</t>
        </is>
      </c>
      <c r="E2457" s="2" t="inlineStr">
        <is>
          <t>Ryan Patrick Martins Da Silva</t>
        </is>
      </c>
      <c r="F2457" s="2" t="n">
        <v>116</v>
      </c>
      <c r="G2457" s="2" t="n">
        <v>0.74</v>
      </c>
      <c r="H2457" s="2" t="n">
        <v>157</v>
      </c>
      <c r="I2457" s="2" t="n">
        <v>0</v>
      </c>
      <c r="J2457" s="2" t="inlineStr">
        <is>
          <t>GPA</t>
        </is>
      </c>
    </row>
    <row r="2458">
      <c r="A2458" s="2" t="n">
        <v>8</v>
      </c>
      <c r="B2458" s="2" t="n">
        <v>930</v>
      </c>
      <c r="C2458" s="2" t="inlineStr">
        <is>
          <t>RECEBIMENTO</t>
        </is>
      </c>
      <c r="D2458" s="2" t="inlineStr">
        <is>
          <t>4754328</t>
        </is>
      </c>
      <c r="E2458" s="2" t="inlineStr">
        <is>
          <t>BRENDA MILENA VIEIRA</t>
        </is>
      </c>
      <c r="F2458" s="2" t="n">
        <v>2786</v>
      </c>
      <c r="G2458" s="2" t="n">
        <v>87.54000000000001</v>
      </c>
      <c r="H2458" s="2" t="n">
        <v>32</v>
      </c>
      <c r="I2458" s="2" t="n">
        <v>0</v>
      </c>
      <c r="J2458" s="2" t="inlineStr">
        <is>
          <t>GPA</t>
        </is>
      </c>
    </row>
    <row r="2459">
      <c r="A2459" s="2" t="n">
        <v>8</v>
      </c>
      <c r="B2459" s="2" t="n">
        <v>930</v>
      </c>
      <c r="C2459" s="2" t="inlineStr">
        <is>
          <t>CARREGAMENTO</t>
        </is>
      </c>
      <c r="D2459" s="2" t="inlineStr">
        <is>
          <t>4987152</t>
        </is>
      </c>
      <c r="E2459" s="2" t="inlineStr">
        <is>
          <t>Joao Paulo Lopes Da Silva Santos</t>
        </is>
      </c>
      <c r="F2459" s="2" t="n">
        <v>63</v>
      </c>
      <c r="G2459" s="2" t="n">
        <v>2.61</v>
      </c>
      <c r="H2459" s="2" t="n">
        <v>24</v>
      </c>
      <c r="I2459" s="2" t="n">
        <v>0</v>
      </c>
      <c r="J2459" s="2" t="inlineStr">
        <is>
          <t>GPA</t>
        </is>
      </c>
    </row>
    <row r="2460">
      <c r="A2460" s="2" t="n">
        <v>8</v>
      </c>
      <c r="B2460" s="2" t="n">
        <v>930</v>
      </c>
      <c r="C2460" s="2" t="inlineStr">
        <is>
          <t>ATIVIDADE OP. EMP.</t>
        </is>
      </c>
      <c r="D2460" s="2" t="inlineStr">
        <is>
          <t>5086841</t>
        </is>
      </c>
      <c r="E2460" s="2" t="inlineStr">
        <is>
          <t>JANECLEY SILVA SANTOS</t>
        </is>
      </c>
      <c r="F2460" s="2" t="n">
        <v>87</v>
      </c>
      <c r="G2460" s="2" t="n">
        <v>5.59</v>
      </c>
      <c r="H2460" s="2" t="n">
        <v>16</v>
      </c>
      <c r="I2460" s="2" t="n">
        <v>0</v>
      </c>
      <c r="J2460" s="2" t="inlineStr">
        <is>
          <t>GPA</t>
        </is>
      </c>
    </row>
    <row r="2461">
      <c r="A2461" s="2" t="n">
        <v>8</v>
      </c>
      <c r="B2461" s="2" t="n">
        <v>930</v>
      </c>
      <c r="C2461" s="2" t="inlineStr">
        <is>
          <t>RECEBIMENTO</t>
        </is>
      </c>
      <c r="D2461" s="2" t="inlineStr">
        <is>
          <t>513028</t>
        </is>
      </c>
      <c r="E2461" s="2" t="inlineStr">
        <is>
          <t>Samuel Benedito dos Santos</t>
        </is>
      </c>
      <c r="F2461" s="2" t="n">
        <v>2887</v>
      </c>
      <c r="G2461" s="2" t="n">
        <v>141.74</v>
      </c>
      <c r="H2461" s="2" t="n">
        <v>20</v>
      </c>
      <c r="I2461" s="2" t="n">
        <v>0</v>
      </c>
      <c r="J2461" s="2" t="inlineStr">
        <is>
          <t>GPA</t>
        </is>
      </c>
    </row>
    <row r="2462">
      <c r="A2462" s="2" t="n">
        <v>8</v>
      </c>
      <c r="B2462" s="2" t="n">
        <v>930</v>
      </c>
      <c r="C2462" s="2" t="inlineStr">
        <is>
          <t>CARREGAMENTO</t>
        </is>
      </c>
      <c r="D2462" s="2" t="inlineStr">
        <is>
          <t>5149266</t>
        </is>
      </c>
      <c r="E2462" s="2" t="inlineStr">
        <is>
          <t>Francisco Augusto Ferreira Junior</t>
        </is>
      </c>
      <c r="F2462" s="2" t="n">
        <v>79</v>
      </c>
      <c r="G2462" s="2" t="n">
        <v>1.13</v>
      </c>
      <c r="H2462" s="2" t="n">
        <v>70</v>
      </c>
      <c r="I2462" s="2" t="n">
        <v>0</v>
      </c>
      <c r="J2462" s="2" t="inlineStr">
        <is>
          <t>GPA</t>
        </is>
      </c>
    </row>
    <row r="2463">
      <c r="A2463" s="2" t="n">
        <v>8</v>
      </c>
      <c r="B2463" s="2" t="n">
        <v>930</v>
      </c>
      <c r="C2463" s="2" t="inlineStr">
        <is>
          <t>PUXADA RECEB</t>
        </is>
      </c>
      <c r="D2463" s="2" t="inlineStr">
        <is>
          <t>5149266</t>
        </is>
      </c>
      <c r="E2463" s="2" t="inlineStr">
        <is>
          <t>Francisco Augusto Ferreira Junior</t>
        </is>
      </c>
      <c r="F2463" s="2" t="n">
        <v>696</v>
      </c>
      <c r="G2463" s="2" t="n">
        <v>31.79</v>
      </c>
      <c r="H2463" s="2" t="n">
        <v>22</v>
      </c>
      <c r="I2463" s="2" t="n">
        <v>0</v>
      </c>
      <c r="J2463" s="2" t="inlineStr">
        <is>
          <t>GPA</t>
        </is>
      </c>
    </row>
    <row r="2464">
      <c r="A2464" s="2" t="n">
        <v>8</v>
      </c>
      <c r="B2464" s="2" t="n">
        <v>930</v>
      </c>
      <c r="C2464" s="2" t="inlineStr">
        <is>
          <t>CARREGAMENTO</t>
        </is>
      </c>
      <c r="D2464" s="2" t="inlineStr">
        <is>
          <t>5196191</t>
        </is>
      </c>
      <c r="E2464" s="2" t="inlineStr">
        <is>
          <t>NATANAEL ARCELINO DOS SANTOS</t>
        </is>
      </c>
      <c r="F2464" s="2" t="n">
        <v>185</v>
      </c>
      <c r="G2464" s="2" t="n">
        <v>14.44</v>
      </c>
      <c r="H2464" s="2" t="n">
        <v>13</v>
      </c>
      <c r="I2464" s="2" t="n">
        <v>0</v>
      </c>
      <c r="J2464" s="2" t="inlineStr">
        <is>
          <t>GPA</t>
        </is>
      </c>
    </row>
    <row r="2465">
      <c r="A2465" s="2" t="n">
        <v>8</v>
      </c>
      <c r="B2465" s="2" t="n">
        <v>930</v>
      </c>
      <c r="C2465" s="2" t="inlineStr">
        <is>
          <t>PUXADA RECEB</t>
        </is>
      </c>
      <c r="D2465" s="2" t="inlineStr">
        <is>
          <t>5196191</t>
        </is>
      </c>
      <c r="E2465" s="2" t="inlineStr">
        <is>
          <t>NATANAEL ARCELINO DOS SANTOS</t>
        </is>
      </c>
      <c r="F2465" s="2" t="n">
        <v>62</v>
      </c>
      <c r="G2465" s="2" t="n">
        <v>3.74</v>
      </c>
      <c r="H2465" s="2" t="n">
        <v>17</v>
      </c>
      <c r="I2465" s="2" t="n">
        <v>0</v>
      </c>
      <c r="J2465" s="2" t="inlineStr">
        <is>
          <t>GPA</t>
        </is>
      </c>
    </row>
    <row r="2466">
      <c r="A2466" s="2" t="n">
        <v>8</v>
      </c>
      <c r="B2466" s="2" t="n">
        <v>930</v>
      </c>
      <c r="C2466" s="2" t="inlineStr">
        <is>
          <t>CARREGAMENTO</t>
        </is>
      </c>
      <c r="D2466" s="2" t="inlineStr">
        <is>
          <t>5198690</t>
        </is>
      </c>
      <c r="E2466" s="2" t="inlineStr">
        <is>
          <t>JOELES DOS SANTOS CARVALHO</t>
        </is>
      </c>
      <c r="F2466" s="2" t="n">
        <v>46</v>
      </c>
      <c r="G2466" s="2" t="n">
        <v>1.53</v>
      </c>
      <c r="H2466" s="2" t="n">
        <v>30</v>
      </c>
      <c r="I2466" s="2" t="n">
        <v>0</v>
      </c>
      <c r="J2466" s="2" t="inlineStr">
        <is>
          <t>GPA</t>
        </is>
      </c>
    </row>
    <row r="2467">
      <c r="A2467" s="2" t="n">
        <v>8</v>
      </c>
      <c r="B2467" s="2" t="n">
        <v>930</v>
      </c>
      <c r="C2467" s="2" t="inlineStr">
        <is>
          <t>ATIVIDADE OP. EMP.</t>
        </is>
      </c>
      <c r="D2467" s="2" t="inlineStr">
        <is>
          <t>5235626</t>
        </is>
      </c>
      <c r="E2467" s="2" t="inlineStr">
        <is>
          <t>WELLINGTON DA SAILVA</t>
        </is>
      </c>
      <c r="F2467" s="2" t="n">
        <v>1535</v>
      </c>
      <c r="G2467" s="2" t="n">
        <v>53.84</v>
      </c>
      <c r="H2467" s="2" t="n">
        <v>29</v>
      </c>
      <c r="I2467" s="2" t="n">
        <v>0</v>
      </c>
      <c r="J2467" s="2" t="inlineStr">
        <is>
          <t>GPA</t>
        </is>
      </c>
    </row>
    <row r="2468">
      <c r="A2468" s="2" t="n">
        <v>8</v>
      </c>
      <c r="B2468" s="2" t="n">
        <v>930</v>
      </c>
      <c r="C2468" s="2" t="inlineStr">
        <is>
          <t>RECEBIMENTO</t>
        </is>
      </c>
      <c r="D2468" s="2" t="inlineStr">
        <is>
          <t>5235626</t>
        </is>
      </c>
      <c r="E2468" s="2" t="inlineStr">
        <is>
          <t>WELLINGTON DA SAILVA</t>
        </is>
      </c>
      <c r="F2468" s="2" t="n">
        <v>43</v>
      </c>
      <c r="G2468" s="2" t="n">
        <v>0.35</v>
      </c>
      <c r="H2468" s="2" t="n">
        <v>123</v>
      </c>
      <c r="I2468" s="2" t="n">
        <v>0</v>
      </c>
      <c r="J2468" s="2" t="inlineStr">
        <is>
          <t>GPA</t>
        </is>
      </c>
    </row>
    <row r="2469">
      <c r="A2469" s="2" t="n">
        <v>8</v>
      </c>
      <c r="B2469" s="2" t="n">
        <v>930</v>
      </c>
      <c r="C2469" s="2" t="inlineStr">
        <is>
          <t>PUXADA RECEB</t>
        </is>
      </c>
      <c r="D2469" s="2" t="inlineStr">
        <is>
          <t>523703</t>
        </is>
      </c>
      <c r="E2469" s="2" t="inlineStr">
        <is>
          <t>WELLINGTON ALVES DA SILVA</t>
        </is>
      </c>
      <c r="F2469" s="2" t="n">
        <v>173</v>
      </c>
      <c r="G2469" s="2" t="n">
        <v>2.64</v>
      </c>
      <c r="H2469" s="2" t="n">
        <v>66</v>
      </c>
      <c r="I2469" s="2" t="n">
        <v>0</v>
      </c>
      <c r="J2469" s="2" t="inlineStr">
        <is>
          <t>GPA</t>
        </is>
      </c>
    </row>
    <row r="2470">
      <c r="A2470" s="2" t="n">
        <v>8</v>
      </c>
      <c r="B2470" s="2" t="n">
        <v>930</v>
      </c>
      <c r="C2470" s="2" t="inlineStr">
        <is>
          <t>PUXADA RECEB</t>
        </is>
      </c>
      <c r="D2470" s="2" t="inlineStr">
        <is>
          <t>5255988</t>
        </is>
      </c>
      <c r="E2470" s="2" t="inlineStr">
        <is>
          <t>Abner Agostinho Dos Santos</t>
        </is>
      </c>
      <c r="F2470" s="2" t="n">
        <v>4</v>
      </c>
      <c r="G2470" s="2" t="n">
        <v>6.07</v>
      </c>
      <c r="H2470" s="2" t="n">
        <v>1</v>
      </c>
      <c r="I2470" s="2" t="n">
        <v>0</v>
      </c>
      <c r="J2470" s="2" t="inlineStr">
        <is>
          <t>GPA</t>
        </is>
      </c>
    </row>
    <row r="2471">
      <c r="A2471" s="2" t="n">
        <v>8</v>
      </c>
      <c r="B2471" s="2" t="n">
        <v>930</v>
      </c>
      <c r="C2471" s="2" t="inlineStr">
        <is>
          <t>ATIVIDADE OP. EMP.</t>
        </is>
      </c>
      <c r="D2471" s="2" t="inlineStr">
        <is>
          <t>5256038</t>
        </is>
      </c>
      <c r="E2471" s="2" t="inlineStr">
        <is>
          <t>Gustavo Henrique Pereira De Sousa</t>
        </is>
      </c>
      <c r="F2471" s="2" t="n">
        <v>1350</v>
      </c>
      <c r="G2471" s="2" t="n">
        <v>49.74</v>
      </c>
      <c r="H2471" s="2" t="n">
        <v>27</v>
      </c>
      <c r="I2471" s="2" t="n">
        <v>0</v>
      </c>
      <c r="J2471" s="2" t="inlineStr">
        <is>
          <t>GPA</t>
        </is>
      </c>
    </row>
    <row r="2472">
      <c r="A2472" s="2" t="n">
        <v>8</v>
      </c>
      <c r="B2472" s="2" t="n">
        <v>930</v>
      </c>
      <c r="C2472" s="2" t="inlineStr">
        <is>
          <t>ATIVIDADE OP. EMP.</t>
        </is>
      </c>
      <c r="D2472" s="2" t="inlineStr">
        <is>
          <t>5256429</t>
        </is>
      </c>
      <c r="E2472" s="2" t="inlineStr">
        <is>
          <t>Henrique Barreto De Sousa</t>
        </is>
      </c>
      <c r="F2472" s="2" t="n">
        <v>626</v>
      </c>
      <c r="G2472" s="2" t="n">
        <v>48.62</v>
      </c>
      <c r="H2472" s="2" t="n">
        <v>13</v>
      </c>
      <c r="I2472" s="2" t="n">
        <v>0</v>
      </c>
      <c r="J2472" s="2" t="inlineStr">
        <is>
          <t>GPA</t>
        </is>
      </c>
    </row>
    <row r="2473">
      <c r="A2473" s="2" t="n">
        <v>8</v>
      </c>
      <c r="B2473" s="2" t="n">
        <v>930</v>
      </c>
      <c r="C2473" s="2" t="inlineStr">
        <is>
          <t>CARREGAMENTO</t>
        </is>
      </c>
      <c r="D2473" s="2" t="inlineStr">
        <is>
          <t>526191</t>
        </is>
      </c>
      <c r="E2473" s="2" t="inlineStr">
        <is>
          <t>TIAGO ROSA FERREIRA</t>
        </is>
      </c>
      <c r="F2473" s="2" t="n">
        <v>763</v>
      </c>
      <c r="G2473" s="2" t="n">
        <v>25.84</v>
      </c>
      <c r="H2473" s="2" t="n">
        <v>30</v>
      </c>
      <c r="I2473" s="2" t="n">
        <v>0</v>
      </c>
      <c r="J2473" s="2" t="inlineStr">
        <is>
          <t>GPA</t>
        </is>
      </c>
    </row>
    <row r="2474">
      <c r="A2474" s="2" t="n">
        <v>8</v>
      </c>
      <c r="B2474" s="2" t="n">
        <v>930</v>
      </c>
      <c r="C2474" s="2" t="inlineStr">
        <is>
          <t>RECEBIMENTO</t>
        </is>
      </c>
      <c r="D2474" s="2" t="inlineStr">
        <is>
          <t>526191</t>
        </is>
      </c>
      <c r="E2474" s="2" t="inlineStr">
        <is>
          <t>TIAGO ROSA FERREIRA</t>
        </is>
      </c>
      <c r="F2474" s="2" t="n">
        <v>8</v>
      </c>
      <c r="G2474" s="2" t="n">
        <v>0.58</v>
      </c>
      <c r="H2474" s="2" t="n">
        <v>14</v>
      </c>
      <c r="I2474" s="2" t="n">
        <v>0</v>
      </c>
      <c r="J2474" s="2" t="inlineStr">
        <is>
          <t>GPA</t>
        </is>
      </c>
    </row>
    <row r="2475">
      <c r="A2475" s="2" t="n">
        <v>8</v>
      </c>
      <c r="B2475" s="2" t="n">
        <v>930</v>
      </c>
      <c r="C2475" s="2" t="inlineStr">
        <is>
          <t>ATIVIDADE OP. EMP.</t>
        </is>
      </c>
      <c r="D2475" s="2" t="inlineStr">
        <is>
          <t>52717</t>
        </is>
      </c>
      <c r="E2475" s="2" t="inlineStr">
        <is>
          <t>JORGE ALVES DOS SANTOS</t>
        </is>
      </c>
      <c r="F2475" s="2" t="n">
        <v>680</v>
      </c>
      <c r="G2475" s="2" t="n">
        <v>53.01</v>
      </c>
      <c r="H2475" s="2" t="n">
        <v>13</v>
      </c>
      <c r="I2475" s="2" t="n">
        <v>0</v>
      </c>
      <c r="J2475" s="2" t="inlineStr">
        <is>
          <t>GPA</t>
        </is>
      </c>
    </row>
    <row r="2476">
      <c r="A2476" s="2" t="n">
        <v>8</v>
      </c>
      <c r="B2476" s="2" t="n">
        <v>930</v>
      </c>
      <c r="C2476" s="2" t="inlineStr">
        <is>
          <t>ATIVIDADE OP. EMP.</t>
        </is>
      </c>
      <c r="D2476" s="2" t="inlineStr">
        <is>
          <t>5279275</t>
        </is>
      </c>
      <c r="E2476" s="2" t="inlineStr">
        <is>
          <t>CLEBER SILVA DE OLIVEIRA</t>
        </is>
      </c>
      <c r="F2476" s="2" t="n">
        <v>1326</v>
      </c>
      <c r="G2476" s="2" t="n">
        <v>25.37</v>
      </c>
      <c r="H2476" s="2" t="n">
        <v>52</v>
      </c>
      <c r="I2476" s="2" t="n">
        <v>0</v>
      </c>
      <c r="J2476" s="2" t="inlineStr">
        <is>
          <t>GPA</t>
        </is>
      </c>
    </row>
    <row r="2477">
      <c r="A2477" s="2" t="n">
        <v>8</v>
      </c>
      <c r="B2477" s="2" t="n">
        <v>930</v>
      </c>
      <c r="C2477" s="2" t="inlineStr">
        <is>
          <t>PUXADA RECEB</t>
        </is>
      </c>
      <c r="D2477" s="2" t="inlineStr">
        <is>
          <t>5284929</t>
        </is>
      </c>
      <c r="E2477" s="2" t="inlineStr">
        <is>
          <t>Francisco Natanael Bezerra de Souza</t>
        </is>
      </c>
      <c r="F2477" s="2" t="n">
        <v>3</v>
      </c>
      <c r="G2477" s="2" t="n">
        <v>3.93</v>
      </c>
      <c r="H2477" s="2" t="n">
        <v>1</v>
      </c>
      <c r="I2477" s="2" t="n">
        <v>0</v>
      </c>
      <c r="J2477" s="2" t="inlineStr">
        <is>
          <t>GPA</t>
        </is>
      </c>
    </row>
    <row r="2478">
      <c r="A2478" s="2" t="n">
        <v>8</v>
      </c>
      <c r="B2478" s="2" t="n">
        <v>930</v>
      </c>
      <c r="C2478" s="2" t="inlineStr">
        <is>
          <t>RECEBIMENTO</t>
        </is>
      </c>
      <c r="D2478" s="2" t="inlineStr">
        <is>
          <t>5284929</t>
        </is>
      </c>
      <c r="E2478" s="2" t="inlineStr">
        <is>
          <t>Francisco Natanael Bezerra de Souza</t>
        </is>
      </c>
      <c r="F2478" s="2" t="n">
        <v>3</v>
      </c>
      <c r="G2478" s="2" t="n">
        <v>13.11</v>
      </c>
      <c r="H2478" s="2" t="n">
        <v>0</v>
      </c>
      <c r="I2478" s="2" t="n">
        <v>0</v>
      </c>
      <c r="J2478" s="2" t="inlineStr">
        <is>
          <t>GPA</t>
        </is>
      </c>
    </row>
    <row r="2479">
      <c r="A2479" s="2" t="n">
        <v>8</v>
      </c>
      <c r="B2479" s="2" t="n">
        <v>930</v>
      </c>
      <c r="C2479" s="2" t="inlineStr">
        <is>
          <t>CARREGAMENTO</t>
        </is>
      </c>
      <c r="D2479" s="2" t="inlineStr">
        <is>
          <t>5287090</t>
        </is>
      </c>
      <c r="E2479" s="2" t="inlineStr">
        <is>
          <t>CRISTIAN DA SILVA GAMA</t>
        </is>
      </c>
      <c r="F2479" s="2" t="n">
        <v>18</v>
      </c>
      <c r="G2479" s="2" t="n">
        <v>1.51</v>
      </c>
      <c r="H2479" s="2" t="n">
        <v>12</v>
      </c>
      <c r="I2479" s="2" t="n">
        <v>0</v>
      </c>
      <c r="J2479" s="2" t="inlineStr">
        <is>
          <t>GPA</t>
        </is>
      </c>
    </row>
    <row r="2480">
      <c r="A2480" s="2" t="n">
        <v>8</v>
      </c>
      <c r="B2480" s="2" t="n">
        <v>930</v>
      </c>
      <c r="C2480" s="2" t="inlineStr">
        <is>
          <t>RECEBIMENTO</t>
        </is>
      </c>
      <c r="D2480" s="2" t="inlineStr">
        <is>
          <t>5287090</t>
        </is>
      </c>
      <c r="E2480" s="2" t="inlineStr">
        <is>
          <t>CRISTIAN DA SILVA GAMA</t>
        </is>
      </c>
      <c r="F2480" s="2" t="n">
        <v>4719</v>
      </c>
      <c r="G2480" s="2" t="n">
        <v>136.22</v>
      </c>
      <c r="H2480" s="2" t="n">
        <v>35</v>
      </c>
      <c r="I2480" s="2" t="n">
        <v>0</v>
      </c>
      <c r="J2480" s="2" t="inlineStr">
        <is>
          <t>GPA</t>
        </is>
      </c>
    </row>
    <row r="2481">
      <c r="A2481" s="2" t="n">
        <v>8</v>
      </c>
      <c r="B2481" s="2" t="n">
        <v>930</v>
      </c>
      <c r="C2481" s="2" t="inlineStr">
        <is>
          <t>CARREGAMENTO</t>
        </is>
      </c>
      <c r="D2481" s="2" t="inlineStr">
        <is>
          <t>5299802</t>
        </is>
      </c>
      <c r="E2481" s="2" t="inlineStr">
        <is>
          <t>BRUNO ALVES VIEIRA DOS SANTOS</t>
        </is>
      </c>
      <c r="F2481" s="2" t="n">
        <v>105</v>
      </c>
      <c r="G2481" s="2" t="n">
        <v>11.14</v>
      </c>
      <c r="H2481" s="2" t="n">
        <v>9</v>
      </c>
      <c r="I2481" s="2" t="n">
        <v>0</v>
      </c>
      <c r="J2481" s="2" t="inlineStr">
        <is>
          <t>GPA</t>
        </is>
      </c>
    </row>
    <row r="2482">
      <c r="A2482" s="2" t="n">
        <v>8</v>
      </c>
      <c r="B2482" s="2" t="n">
        <v>930</v>
      </c>
      <c r="C2482" s="2" t="inlineStr">
        <is>
          <t>ATIVIDADE OP. EMP.</t>
        </is>
      </c>
      <c r="D2482" s="2" t="inlineStr">
        <is>
          <t>5300738</t>
        </is>
      </c>
      <c r="E2482" s="2" t="inlineStr">
        <is>
          <t>EMERSON VINICIUS SANTANA</t>
        </is>
      </c>
      <c r="F2482" s="2" t="n">
        <v>1134</v>
      </c>
      <c r="G2482" s="2" t="n">
        <v>37.58</v>
      </c>
      <c r="H2482" s="2" t="n">
        <v>30</v>
      </c>
      <c r="I2482" s="2" t="n">
        <v>0</v>
      </c>
      <c r="J2482" s="2" t="inlineStr">
        <is>
          <t>GPA</t>
        </is>
      </c>
    </row>
    <row r="2483">
      <c r="A2483" s="2" t="n">
        <v>8</v>
      </c>
      <c r="B2483" s="2" t="n">
        <v>930</v>
      </c>
      <c r="C2483" s="2" t="inlineStr">
        <is>
          <t>SEPARACAO</t>
        </is>
      </c>
      <c r="D2483" s="2" t="inlineStr">
        <is>
          <t>5300738</t>
        </is>
      </c>
      <c r="E2483" s="2" t="inlineStr">
        <is>
          <t>EMERSON VINICIUS SANTANA</t>
        </is>
      </c>
      <c r="F2483" s="2" t="n">
        <v>316</v>
      </c>
      <c r="G2483" s="2" t="n">
        <v>3.44</v>
      </c>
      <c r="H2483" s="2" t="n">
        <v>92</v>
      </c>
      <c r="I2483" s="2" t="n">
        <v>0</v>
      </c>
      <c r="J2483" s="2" t="inlineStr">
        <is>
          <t>GPA</t>
        </is>
      </c>
    </row>
    <row r="2484">
      <c r="A2484" s="2" t="n">
        <v>8</v>
      </c>
      <c r="B2484" s="2" t="n">
        <v>930</v>
      </c>
      <c r="C2484" s="2" t="inlineStr">
        <is>
          <t>CARREGAMENTO</t>
        </is>
      </c>
      <c r="D2484" s="2" t="inlineStr">
        <is>
          <t>5303338</t>
        </is>
      </c>
      <c r="E2484" s="2" t="inlineStr">
        <is>
          <t>GUILHERME CAMARGO DE LIMA</t>
        </is>
      </c>
      <c r="F2484" s="2" t="n">
        <v>489</v>
      </c>
      <c r="G2484" s="2" t="n">
        <v>24.84</v>
      </c>
      <c r="H2484" s="2" t="n">
        <v>20</v>
      </c>
      <c r="I2484" s="2" t="n">
        <v>0</v>
      </c>
      <c r="J2484" s="2" t="inlineStr">
        <is>
          <t>GPA</t>
        </is>
      </c>
    </row>
    <row r="2485">
      <c r="A2485" s="2" t="n">
        <v>8</v>
      </c>
      <c r="B2485" s="2" t="n">
        <v>930</v>
      </c>
      <c r="C2485" s="2" t="inlineStr">
        <is>
          <t>ATIVIDADE OP. EMP.</t>
        </is>
      </c>
      <c r="D2485" s="2" t="inlineStr">
        <is>
          <t>5306000</t>
        </is>
      </c>
      <c r="E2485" s="2" t="inlineStr">
        <is>
          <t>Henrique de Oliveira Borges</t>
        </is>
      </c>
      <c r="F2485" s="2" t="n">
        <v>1460</v>
      </c>
      <c r="G2485" s="2" t="n">
        <v>28.29</v>
      </c>
      <c r="H2485" s="2" t="n">
        <v>52</v>
      </c>
      <c r="I2485" s="2" t="n">
        <v>0</v>
      </c>
      <c r="J2485" s="2" t="inlineStr">
        <is>
          <t>GPA</t>
        </is>
      </c>
    </row>
    <row r="2486">
      <c r="A2486" s="2" t="n">
        <v>8</v>
      </c>
      <c r="B2486" s="2" t="n">
        <v>930</v>
      </c>
      <c r="C2486" s="2" t="inlineStr">
        <is>
          <t>CARREGAMENTO</t>
        </is>
      </c>
      <c r="D2486" s="2" t="inlineStr">
        <is>
          <t>5306000</t>
        </is>
      </c>
      <c r="E2486" s="2" t="inlineStr">
        <is>
          <t>Henrique de Oliveira Borges</t>
        </is>
      </c>
      <c r="F2486" s="2" t="n">
        <v>27</v>
      </c>
      <c r="G2486" s="2" t="n">
        <v>0.88</v>
      </c>
      <c r="H2486" s="2" t="n">
        <v>31</v>
      </c>
      <c r="I2486" s="2" t="n">
        <v>0</v>
      </c>
      <c r="J2486" s="2" t="inlineStr">
        <is>
          <t>GPA</t>
        </is>
      </c>
    </row>
    <row r="2487">
      <c r="A2487" s="2" t="n">
        <v>8</v>
      </c>
      <c r="B2487" s="2" t="n">
        <v>930</v>
      </c>
      <c r="C2487" s="2" t="inlineStr">
        <is>
          <t>CARREGAMENTO</t>
        </is>
      </c>
      <c r="D2487" s="2" t="inlineStr">
        <is>
          <t>5306981</t>
        </is>
      </c>
      <c r="E2487" s="2" t="inlineStr">
        <is>
          <t>Guilherme Alves do Nascimento</t>
        </is>
      </c>
      <c r="F2487" s="2" t="n">
        <v>634</v>
      </c>
      <c r="G2487" s="2" t="n">
        <v>45</v>
      </c>
      <c r="H2487" s="2" t="n">
        <v>14</v>
      </c>
      <c r="I2487" s="2" t="n">
        <v>0</v>
      </c>
      <c r="J2487" s="2" t="inlineStr">
        <is>
          <t>GPA</t>
        </is>
      </c>
    </row>
    <row r="2488">
      <c r="A2488" s="2" t="n">
        <v>8</v>
      </c>
      <c r="B2488" s="2" t="n">
        <v>930</v>
      </c>
      <c r="C2488" s="2" t="inlineStr">
        <is>
          <t>CARREGAMENTO</t>
        </is>
      </c>
      <c r="D2488" s="2" t="inlineStr">
        <is>
          <t>5307171</t>
        </is>
      </c>
      <c r="E2488" s="2" t="inlineStr">
        <is>
          <t>Francisco Claudio Lima de sousa</t>
        </is>
      </c>
      <c r="F2488" s="2" t="n">
        <v>151</v>
      </c>
      <c r="G2488" s="2" t="n">
        <v>12.16</v>
      </c>
      <c r="H2488" s="2" t="n">
        <v>12</v>
      </c>
      <c r="I2488" s="2" t="n">
        <v>0</v>
      </c>
      <c r="J2488" s="2" t="inlineStr">
        <is>
          <t>GPA</t>
        </is>
      </c>
    </row>
    <row r="2489">
      <c r="A2489" s="2" t="n">
        <v>8</v>
      </c>
      <c r="B2489" s="2" t="n">
        <v>930</v>
      </c>
      <c r="C2489" s="2" t="inlineStr">
        <is>
          <t>RECEBIMENTO</t>
        </is>
      </c>
      <c r="D2489" s="2" t="inlineStr">
        <is>
          <t>5322260</t>
        </is>
      </c>
      <c r="E2489" s="2" t="inlineStr">
        <is>
          <t>Rafael Dos Reis Silva</t>
        </is>
      </c>
      <c r="F2489" s="2" t="n">
        <v>6372</v>
      </c>
      <c r="G2489" s="2" t="n">
        <v>78.48</v>
      </c>
      <c r="H2489" s="2" t="n">
        <v>81</v>
      </c>
      <c r="I2489" s="2" t="n">
        <v>0</v>
      </c>
      <c r="J2489" s="2" t="inlineStr">
        <is>
          <t>GPA</t>
        </is>
      </c>
    </row>
    <row r="2490">
      <c r="A2490" s="2" t="n">
        <v>8</v>
      </c>
      <c r="B2490" s="2" t="n">
        <v>930</v>
      </c>
      <c r="C2490" s="2" t="inlineStr">
        <is>
          <t>CARREGAMENTO</t>
        </is>
      </c>
      <c r="D2490" s="2" t="inlineStr">
        <is>
          <t>5331854</t>
        </is>
      </c>
      <c r="E2490" s="2" t="inlineStr">
        <is>
          <t>Vinicius Corel De Morais</t>
        </is>
      </c>
      <c r="F2490" s="2" t="n">
        <v>1005</v>
      </c>
      <c r="G2490" s="2" t="n">
        <v>31.22</v>
      </c>
      <c r="H2490" s="2" t="n">
        <v>32</v>
      </c>
      <c r="I2490" s="2" t="n">
        <v>0</v>
      </c>
      <c r="J2490" s="2" t="inlineStr">
        <is>
          <t>GPA</t>
        </is>
      </c>
    </row>
    <row r="2491">
      <c r="A2491" s="2" t="n">
        <v>8</v>
      </c>
      <c r="B2491" s="2" t="n">
        <v>930</v>
      </c>
      <c r="C2491" s="2" t="inlineStr">
        <is>
          <t>RECEBIMENTO</t>
        </is>
      </c>
      <c r="D2491" s="2" t="inlineStr">
        <is>
          <t>5331854</t>
        </is>
      </c>
      <c r="E2491" s="2" t="inlineStr">
        <is>
          <t>Vinicius Corel De Morais</t>
        </is>
      </c>
      <c r="F2491" s="2" t="n">
        <v>54</v>
      </c>
      <c r="G2491" s="2" t="n">
        <v>3.19</v>
      </c>
      <c r="H2491" s="2" t="n">
        <v>17</v>
      </c>
      <c r="I2491" s="2" t="n">
        <v>0</v>
      </c>
      <c r="J2491" s="2" t="inlineStr">
        <is>
          <t>GPA</t>
        </is>
      </c>
    </row>
    <row r="2492">
      <c r="A2492" s="2" t="n">
        <v>8</v>
      </c>
      <c r="B2492" s="2" t="n">
        <v>930</v>
      </c>
      <c r="C2492" s="2" t="inlineStr">
        <is>
          <t>PUXADA RECEB</t>
        </is>
      </c>
      <c r="D2492" s="2" t="inlineStr">
        <is>
          <t>5341450</t>
        </is>
      </c>
      <c r="E2492" s="2" t="inlineStr">
        <is>
          <t>Vinicius Pereira Da Silva</t>
        </is>
      </c>
      <c r="F2492" s="2" t="n">
        <v>3</v>
      </c>
      <c r="G2492" s="2" t="n">
        <v>0.05</v>
      </c>
      <c r="H2492" s="2" t="n">
        <v>60</v>
      </c>
      <c r="I2492" s="2" t="n">
        <v>0</v>
      </c>
      <c r="J2492" s="2" t="inlineStr">
        <is>
          <t>GPA</t>
        </is>
      </c>
    </row>
    <row r="2493">
      <c r="A2493" s="2" t="n">
        <v>8</v>
      </c>
      <c r="B2493" s="2" t="n">
        <v>930</v>
      </c>
      <c r="C2493" s="2" t="inlineStr">
        <is>
          <t>PUXADA RECEB</t>
        </is>
      </c>
      <c r="D2493" s="2" t="inlineStr">
        <is>
          <t>5351120</t>
        </is>
      </c>
      <c r="E2493" s="2" t="inlineStr">
        <is>
          <t>VINICIUS JUNCKER LUCAS</t>
        </is>
      </c>
      <c r="F2493" s="2" t="n">
        <v>1326</v>
      </c>
      <c r="G2493" s="2" t="n">
        <v>58.93</v>
      </c>
      <c r="H2493" s="2" t="n">
        <v>23</v>
      </c>
      <c r="I2493" s="2" t="n">
        <v>0</v>
      </c>
      <c r="J2493" s="2" t="inlineStr">
        <is>
          <t>GPA</t>
        </is>
      </c>
    </row>
    <row r="2494">
      <c r="A2494" s="2" t="n">
        <v>8</v>
      </c>
      <c r="B2494" s="2" t="n">
        <v>930</v>
      </c>
      <c r="C2494" s="2" t="inlineStr">
        <is>
          <t>RECEBIMENTO</t>
        </is>
      </c>
      <c r="D2494" s="2" t="inlineStr">
        <is>
          <t>535168</t>
        </is>
      </c>
      <c r="E2494" s="2" t="inlineStr">
        <is>
          <t>Valmir Da Costa</t>
        </is>
      </c>
      <c r="F2494" s="2" t="n">
        <v>197</v>
      </c>
      <c r="G2494" s="2" t="n">
        <v>5.04</v>
      </c>
      <c r="H2494" s="2" t="n">
        <v>39</v>
      </c>
      <c r="I2494" s="2" t="n">
        <v>0</v>
      </c>
      <c r="J2494" s="2" t="inlineStr">
        <is>
          <t>GPA</t>
        </is>
      </c>
    </row>
    <row r="2495">
      <c r="A2495" s="2" t="n">
        <v>8</v>
      </c>
      <c r="B2495" s="2" t="n">
        <v>930</v>
      </c>
      <c r="C2495" s="2" t="inlineStr">
        <is>
          <t>SEPARACAO</t>
        </is>
      </c>
      <c r="D2495" s="2" t="inlineStr">
        <is>
          <t>535168</t>
        </is>
      </c>
      <c r="E2495" s="2" t="inlineStr">
        <is>
          <t>Valmir Da Costa</t>
        </is>
      </c>
      <c r="F2495" s="2" t="n">
        <v>1</v>
      </c>
      <c r="G2495" s="2" t="n">
        <v>0</v>
      </c>
      <c r="H2495" s="2" t="n">
        <v>0</v>
      </c>
      <c r="I2495" s="2" t="n">
        <v>0</v>
      </c>
      <c r="J2495" s="2" t="inlineStr">
        <is>
          <t>GPA</t>
        </is>
      </c>
    </row>
    <row r="2496">
      <c r="A2496" s="2" t="n">
        <v>8</v>
      </c>
      <c r="B2496" s="2" t="n">
        <v>930</v>
      </c>
      <c r="C2496" s="2" t="inlineStr">
        <is>
          <t>ATIVIDADE OP. EMP.</t>
        </is>
      </c>
      <c r="D2496" s="2" t="inlineStr">
        <is>
          <t>535662</t>
        </is>
      </c>
      <c r="E2496" s="2" t="inlineStr">
        <is>
          <t>Paulo Rogerio Carvalho Da Silv</t>
        </is>
      </c>
      <c r="F2496" s="2" t="n">
        <v>1268</v>
      </c>
      <c r="G2496" s="2" t="n">
        <v>70.84999999999999</v>
      </c>
      <c r="H2496" s="2" t="n">
        <v>18</v>
      </c>
      <c r="I2496" s="2" t="n">
        <v>0</v>
      </c>
      <c r="J2496" s="2" t="inlineStr">
        <is>
          <t>GPA</t>
        </is>
      </c>
    </row>
    <row r="2497">
      <c r="A2497" s="2" t="n">
        <v>8</v>
      </c>
      <c r="B2497" s="2" t="n">
        <v>930</v>
      </c>
      <c r="C2497" s="2" t="inlineStr">
        <is>
          <t>CARREGAMENTO</t>
        </is>
      </c>
      <c r="D2497" s="2" t="inlineStr">
        <is>
          <t>5372402</t>
        </is>
      </c>
      <c r="E2497" s="2" t="inlineStr">
        <is>
          <t>GENILTON SOUZA DE ALMEIDA</t>
        </is>
      </c>
      <c r="F2497" s="2" t="n">
        <v>52</v>
      </c>
      <c r="G2497" s="2" t="n">
        <v>1.58</v>
      </c>
      <c r="H2497" s="2" t="n">
        <v>33</v>
      </c>
      <c r="I2497" s="2" t="n">
        <v>0</v>
      </c>
      <c r="J2497" s="2" t="inlineStr">
        <is>
          <t>GPA</t>
        </is>
      </c>
    </row>
    <row r="2498">
      <c r="A2498" s="2" t="n">
        <v>8</v>
      </c>
      <c r="B2498" s="2" t="n">
        <v>930</v>
      </c>
      <c r="C2498" s="2" t="inlineStr">
        <is>
          <t>PUXADA RECEB</t>
        </is>
      </c>
      <c r="D2498" s="2" t="inlineStr">
        <is>
          <t>5374170</t>
        </is>
      </c>
      <c r="E2498" s="2" t="inlineStr">
        <is>
          <t>Eric Serra De Santana</t>
        </is>
      </c>
      <c r="F2498" s="2" t="n">
        <v>8</v>
      </c>
      <c r="G2498" s="2" t="n">
        <v>0.38</v>
      </c>
      <c r="H2498" s="2" t="n">
        <v>21</v>
      </c>
      <c r="I2498" s="2" t="n">
        <v>0</v>
      </c>
      <c r="J2498" s="2" t="inlineStr">
        <is>
          <t>GPA</t>
        </is>
      </c>
    </row>
    <row r="2499">
      <c r="A2499" s="2" t="n">
        <v>8</v>
      </c>
      <c r="B2499" s="2" t="n">
        <v>930</v>
      </c>
      <c r="C2499" s="2" t="inlineStr">
        <is>
          <t>SEPARACAO</t>
        </is>
      </c>
      <c r="D2499" s="2" t="inlineStr">
        <is>
          <t>5374170</t>
        </is>
      </c>
      <c r="E2499" s="2" t="inlineStr">
        <is>
          <t>Eric Serra De Santana</t>
        </is>
      </c>
      <c r="F2499" s="2" t="n">
        <v>63</v>
      </c>
      <c r="G2499" s="2" t="n">
        <v>0.54</v>
      </c>
      <c r="H2499" s="2" t="n">
        <v>117</v>
      </c>
      <c r="I2499" s="2" t="n">
        <v>0</v>
      </c>
      <c r="J2499" s="2" t="inlineStr">
        <is>
          <t>GPA</t>
        </is>
      </c>
    </row>
    <row r="2500">
      <c r="A2500" s="2" t="n">
        <v>8</v>
      </c>
      <c r="B2500" s="2" t="n">
        <v>930</v>
      </c>
      <c r="C2500" s="2" t="inlineStr">
        <is>
          <t>CARREGAMENTO</t>
        </is>
      </c>
      <c r="D2500" s="2" t="inlineStr">
        <is>
          <t>5376726</t>
        </is>
      </c>
      <c r="E2500" s="2" t="inlineStr">
        <is>
          <t>CAIQUE LIMA BARBOSA</t>
        </is>
      </c>
      <c r="F2500" s="2" t="n">
        <v>57</v>
      </c>
      <c r="G2500" s="2" t="n">
        <v>5.51</v>
      </c>
      <c r="H2500" s="2" t="n">
        <v>10</v>
      </c>
      <c r="I2500" s="2" t="n">
        <v>0</v>
      </c>
      <c r="J2500" s="2" t="inlineStr">
        <is>
          <t>GPA</t>
        </is>
      </c>
    </row>
    <row r="2501">
      <c r="A2501" s="2" t="n">
        <v>8</v>
      </c>
      <c r="B2501" s="2" t="n">
        <v>930</v>
      </c>
      <c r="C2501" s="2" t="inlineStr">
        <is>
          <t>CARREGAMENTO</t>
        </is>
      </c>
      <c r="D2501" s="2" t="inlineStr">
        <is>
          <t>5382173</t>
        </is>
      </c>
      <c r="E2501" s="2" t="inlineStr">
        <is>
          <t>Leandro Pereira Da Silva</t>
        </is>
      </c>
      <c r="F2501" s="2" t="n">
        <v>121</v>
      </c>
      <c r="G2501" s="2" t="n">
        <v>12.34</v>
      </c>
      <c r="H2501" s="2" t="n">
        <v>10</v>
      </c>
      <c r="I2501" s="2" t="n">
        <v>0</v>
      </c>
      <c r="J2501" s="2" t="inlineStr">
        <is>
          <t>GPA</t>
        </is>
      </c>
    </row>
    <row r="2502">
      <c r="A2502" s="2" t="n">
        <v>8</v>
      </c>
      <c r="B2502" s="2" t="n">
        <v>930</v>
      </c>
      <c r="C2502" s="2" t="inlineStr">
        <is>
          <t>CARREGAMENTO</t>
        </is>
      </c>
      <c r="D2502" s="2" t="inlineStr">
        <is>
          <t>5382459</t>
        </is>
      </c>
      <c r="E2502" s="2" t="inlineStr">
        <is>
          <t>PAULO CESAR GONCALVES</t>
        </is>
      </c>
      <c r="F2502" s="2" t="n">
        <v>210</v>
      </c>
      <c r="G2502" s="2" t="n">
        <v>15.88</v>
      </c>
      <c r="H2502" s="2" t="n">
        <v>13</v>
      </c>
      <c r="I2502" s="2" t="n">
        <v>0</v>
      </c>
      <c r="J2502" s="2" t="inlineStr">
        <is>
          <t>GPA</t>
        </is>
      </c>
    </row>
    <row r="2503">
      <c r="A2503" s="2" t="n">
        <v>8</v>
      </c>
      <c r="B2503" s="2" t="n">
        <v>930</v>
      </c>
      <c r="C2503" s="2" t="inlineStr">
        <is>
          <t>RECEBIMENTO</t>
        </is>
      </c>
      <c r="D2503" s="2" t="inlineStr">
        <is>
          <t>5382459</t>
        </is>
      </c>
      <c r="E2503" s="2" t="inlineStr">
        <is>
          <t>PAULO CESAR GONCALVES</t>
        </is>
      </c>
      <c r="F2503" s="2" t="n">
        <v>49</v>
      </c>
      <c r="G2503" s="2" t="n">
        <v>2.76</v>
      </c>
      <c r="H2503" s="2" t="n">
        <v>18</v>
      </c>
      <c r="I2503" s="2" t="n">
        <v>0</v>
      </c>
      <c r="J2503" s="2" t="inlineStr">
        <is>
          <t>GPA</t>
        </is>
      </c>
    </row>
    <row r="2504">
      <c r="A2504" s="2" t="n">
        <v>8</v>
      </c>
      <c r="B2504" s="2" t="n">
        <v>930</v>
      </c>
      <c r="C2504" s="2" t="inlineStr">
        <is>
          <t>CARREGAMENTO</t>
        </is>
      </c>
      <c r="D2504" s="2" t="inlineStr">
        <is>
          <t>5387019</t>
        </is>
      </c>
      <c r="E2504" s="2" t="inlineStr">
        <is>
          <t>Jose Vitor Ferreira Campos</t>
        </is>
      </c>
      <c r="F2504" s="2" t="n">
        <v>45</v>
      </c>
      <c r="G2504" s="2" t="n">
        <v>3.54</v>
      </c>
      <c r="H2504" s="2" t="n">
        <v>13</v>
      </c>
      <c r="I2504" s="2" t="n">
        <v>0</v>
      </c>
      <c r="J2504" s="2" t="inlineStr">
        <is>
          <t>GPA</t>
        </is>
      </c>
    </row>
    <row r="2505">
      <c r="A2505" s="2" t="n">
        <v>8</v>
      </c>
      <c r="B2505" s="2" t="n">
        <v>930</v>
      </c>
      <c r="C2505" s="2" t="inlineStr">
        <is>
          <t>PUXADA RECEB</t>
        </is>
      </c>
      <c r="D2505" s="2" t="inlineStr">
        <is>
          <t>5387078</t>
        </is>
      </c>
      <c r="E2505" s="2" t="inlineStr">
        <is>
          <t>JOSE EDSON DA SILVA</t>
        </is>
      </c>
      <c r="F2505" s="2" t="n">
        <v>1326</v>
      </c>
      <c r="G2505" s="2" t="n">
        <v>33.17</v>
      </c>
      <c r="H2505" s="2" t="n">
        <v>40</v>
      </c>
      <c r="I2505" s="2" t="n">
        <v>0</v>
      </c>
      <c r="J2505" s="2" t="inlineStr">
        <is>
          <t>GPA</t>
        </is>
      </c>
    </row>
    <row r="2506">
      <c r="A2506" s="2" t="n">
        <v>8</v>
      </c>
      <c r="B2506" s="2" t="n">
        <v>930</v>
      </c>
      <c r="C2506" s="2" t="inlineStr">
        <is>
          <t>RECEBIMENTO</t>
        </is>
      </c>
      <c r="D2506" s="2" t="inlineStr">
        <is>
          <t>5387078</t>
        </is>
      </c>
      <c r="E2506" s="2" t="inlineStr">
        <is>
          <t>JOSE EDSON DA SILVA</t>
        </is>
      </c>
      <c r="F2506" s="2" t="n">
        <v>1049</v>
      </c>
      <c r="G2506" s="2" t="n">
        <v>50.46</v>
      </c>
      <c r="H2506" s="2" t="n">
        <v>21</v>
      </c>
      <c r="I2506" s="2" t="n">
        <v>0</v>
      </c>
      <c r="J2506" s="2" t="inlineStr">
        <is>
          <t>GPA</t>
        </is>
      </c>
    </row>
    <row r="2507">
      <c r="A2507" s="2" t="n">
        <v>8</v>
      </c>
      <c r="B2507" s="2" t="n">
        <v>930</v>
      </c>
      <c r="C2507" s="2" t="inlineStr">
        <is>
          <t>SEPARACAO</t>
        </is>
      </c>
      <c r="D2507" s="2" t="inlineStr">
        <is>
          <t>5392616</t>
        </is>
      </c>
      <c r="E2507" s="2" t="inlineStr">
        <is>
          <t>Samuel Martins De Souza Filho</t>
        </is>
      </c>
      <c r="F2507" s="2" t="n">
        <v>369</v>
      </c>
      <c r="G2507" s="2" t="n">
        <v>3.26</v>
      </c>
      <c r="H2507" s="2" t="n">
        <v>113</v>
      </c>
      <c r="I2507" s="2" t="n">
        <v>0</v>
      </c>
      <c r="J2507" s="2" t="inlineStr">
        <is>
          <t>GPA</t>
        </is>
      </c>
    </row>
    <row r="2508">
      <c r="A2508" s="2" t="n">
        <v>8</v>
      </c>
      <c r="B2508" s="2" t="n">
        <v>930</v>
      </c>
      <c r="C2508" s="2" t="inlineStr">
        <is>
          <t>CARREGAMENTO</t>
        </is>
      </c>
      <c r="D2508" s="2" t="inlineStr">
        <is>
          <t>5393230</t>
        </is>
      </c>
      <c r="E2508" s="2" t="inlineStr">
        <is>
          <t>Anderson Dias Silva</t>
        </is>
      </c>
      <c r="F2508" s="2" t="n">
        <v>74</v>
      </c>
      <c r="G2508" s="2" t="n">
        <v>5.11</v>
      </c>
      <c r="H2508" s="2" t="n">
        <v>14</v>
      </c>
      <c r="I2508" s="2" t="n">
        <v>0</v>
      </c>
      <c r="J2508" s="2" t="inlineStr">
        <is>
          <t>GPA</t>
        </is>
      </c>
    </row>
    <row r="2509">
      <c r="A2509" s="2" t="n">
        <v>8</v>
      </c>
      <c r="B2509" s="2" t="n">
        <v>930</v>
      </c>
      <c r="C2509" s="2" t="inlineStr">
        <is>
          <t>CARREGAMENTO</t>
        </is>
      </c>
      <c r="D2509" s="2" t="inlineStr">
        <is>
          <t>5396247</t>
        </is>
      </c>
      <c r="E2509" s="2" t="inlineStr">
        <is>
          <t>Julio Cesar Da Silva Correa</t>
        </is>
      </c>
      <c r="F2509" s="2" t="n">
        <v>291</v>
      </c>
      <c r="G2509" s="2" t="n">
        <v>6.02</v>
      </c>
      <c r="H2509" s="2" t="n">
        <v>48</v>
      </c>
      <c r="I2509" s="2" t="n">
        <v>0</v>
      </c>
      <c r="J2509" s="2" t="inlineStr">
        <is>
          <t>GPA</t>
        </is>
      </c>
    </row>
    <row r="2510">
      <c r="A2510" s="2" t="n">
        <v>8</v>
      </c>
      <c r="B2510" s="2" t="n">
        <v>930</v>
      </c>
      <c r="C2510" s="2" t="inlineStr">
        <is>
          <t>RECEBIMENTO</t>
        </is>
      </c>
      <c r="D2510" s="2" t="inlineStr">
        <is>
          <t>5396247</t>
        </is>
      </c>
      <c r="E2510" s="2" t="inlineStr">
        <is>
          <t>Julio Cesar Da Silva Correa</t>
        </is>
      </c>
      <c r="F2510" s="2" t="n">
        <v>127</v>
      </c>
      <c r="G2510" s="2" t="n">
        <v>6.67</v>
      </c>
      <c r="H2510" s="2" t="n">
        <v>19</v>
      </c>
      <c r="I2510" s="2" t="n">
        <v>0</v>
      </c>
      <c r="J2510" s="2" t="inlineStr">
        <is>
          <t>GPA</t>
        </is>
      </c>
    </row>
    <row r="2511">
      <c r="A2511" s="2" t="n">
        <v>8</v>
      </c>
      <c r="B2511" s="2" t="n">
        <v>930</v>
      </c>
      <c r="C2511" s="2" t="inlineStr">
        <is>
          <t>CARREGAMENTO</t>
        </is>
      </c>
      <c r="D2511" s="2" t="inlineStr">
        <is>
          <t>5412277</t>
        </is>
      </c>
      <c r="E2511" s="2" t="inlineStr">
        <is>
          <t>MARCOS VINICIUS CARVALHO DANTAS</t>
        </is>
      </c>
      <c r="F2511" s="2" t="n">
        <v>630</v>
      </c>
      <c r="G2511" s="2" t="n">
        <v>34.82</v>
      </c>
      <c r="H2511" s="2" t="n">
        <v>18</v>
      </c>
      <c r="I2511" s="2" t="n">
        <v>0</v>
      </c>
      <c r="J2511" s="2" t="inlineStr">
        <is>
          <t>GPA</t>
        </is>
      </c>
    </row>
    <row r="2512">
      <c r="A2512" s="2" t="n">
        <v>8</v>
      </c>
      <c r="B2512" s="2" t="n">
        <v>930</v>
      </c>
      <c r="C2512" s="2" t="inlineStr">
        <is>
          <t>CARREGAMENTO</t>
        </is>
      </c>
      <c r="D2512" s="2" t="inlineStr">
        <is>
          <t>5416639</t>
        </is>
      </c>
      <c r="E2512" s="2" t="inlineStr">
        <is>
          <t>Gabriel De Araujo Fonseca</t>
        </is>
      </c>
      <c r="F2512" s="2" t="n">
        <v>304</v>
      </c>
      <c r="G2512" s="2" t="n">
        <v>16.35</v>
      </c>
      <c r="H2512" s="2" t="n">
        <v>19</v>
      </c>
      <c r="I2512" s="2" t="n">
        <v>0</v>
      </c>
      <c r="J2512" s="2" t="inlineStr">
        <is>
          <t>GPA</t>
        </is>
      </c>
    </row>
    <row r="2513">
      <c r="A2513" s="2" t="n">
        <v>8</v>
      </c>
      <c r="B2513" s="2" t="n">
        <v>930</v>
      </c>
      <c r="C2513" s="2" t="inlineStr">
        <is>
          <t>RECEBIMENTO</t>
        </is>
      </c>
      <c r="D2513" s="2" t="inlineStr">
        <is>
          <t>5416639</t>
        </is>
      </c>
      <c r="E2513" s="2" t="inlineStr">
        <is>
          <t>Gabriel De Araujo Fonseca</t>
        </is>
      </c>
      <c r="F2513" s="2" t="n">
        <v>523</v>
      </c>
      <c r="G2513" s="2" t="n">
        <v>7.36</v>
      </c>
      <c r="H2513" s="2" t="n">
        <v>71</v>
      </c>
      <c r="I2513" s="2" t="n">
        <v>0</v>
      </c>
      <c r="J2513" s="2" t="inlineStr">
        <is>
          <t>GPA</t>
        </is>
      </c>
    </row>
    <row r="2514">
      <c r="A2514" s="2" t="n">
        <v>8</v>
      </c>
      <c r="B2514" s="2" t="n">
        <v>930</v>
      </c>
      <c r="C2514" s="2" t="inlineStr">
        <is>
          <t>CARREGAMENTO</t>
        </is>
      </c>
      <c r="D2514" s="2" t="inlineStr">
        <is>
          <t>5440416</t>
        </is>
      </c>
      <c r="E2514" s="2" t="inlineStr">
        <is>
          <t>Jean Carlos Pereira De Aguiar</t>
        </is>
      </c>
      <c r="F2514" s="2" t="n">
        <v>217</v>
      </c>
      <c r="G2514" s="2" t="n">
        <v>13.73</v>
      </c>
      <c r="H2514" s="2" t="n">
        <v>16</v>
      </c>
      <c r="I2514" s="2" t="n">
        <v>0</v>
      </c>
      <c r="J2514" s="2" t="inlineStr">
        <is>
          <t>GPA</t>
        </is>
      </c>
    </row>
    <row r="2515">
      <c r="A2515" s="2" t="n">
        <v>8</v>
      </c>
      <c r="B2515" s="2" t="n">
        <v>930</v>
      </c>
      <c r="C2515" s="2" t="inlineStr">
        <is>
          <t>CARREGAMENTO</t>
        </is>
      </c>
      <c r="D2515" s="2" t="inlineStr">
        <is>
          <t>5442176</t>
        </is>
      </c>
      <c r="E2515" s="2" t="inlineStr">
        <is>
          <t>Cleison De Jesus Azevedo</t>
        </is>
      </c>
      <c r="F2515" s="2" t="n">
        <v>1012</v>
      </c>
      <c r="G2515" s="2" t="n">
        <v>74.52</v>
      </c>
      <c r="H2515" s="2" t="n">
        <v>14</v>
      </c>
      <c r="I2515" s="2" t="n">
        <v>0</v>
      </c>
      <c r="J2515" s="2" t="inlineStr">
        <is>
          <t>GPA</t>
        </is>
      </c>
    </row>
    <row r="2516">
      <c r="A2516" s="2" t="n">
        <v>8</v>
      </c>
      <c r="B2516" s="2" t="n">
        <v>930</v>
      </c>
      <c r="C2516" s="2" t="inlineStr">
        <is>
          <t>ATIVIDADE OP. EMP.</t>
        </is>
      </c>
      <c r="D2516" s="2" t="inlineStr">
        <is>
          <t>5446929</t>
        </is>
      </c>
      <c r="E2516" s="2" t="inlineStr">
        <is>
          <t>Carlos Soares De Jesus</t>
        </is>
      </c>
      <c r="F2516" s="2" t="n">
        <v>1066</v>
      </c>
      <c r="G2516" s="2" t="n">
        <v>67.93000000000001</v>
      </c>
      <c r="H2516" s="2" t="n">
        <v>16</v>
      </c>
      <c r="I2516" s="2" t="n">
        <v>0</v>
      </c>
      <c r="J2516" s="2" t="inlineStr">
        <is>
          <t>GPA</t>
        </is>
      </c>
    </row>
    <row r="2517">
      <c r="A2517" s="2" t="n">
        <v>8</v>
      </c>
      <c r="B2517" s="2" t="n">
        <v>930</v>
      </c>
      <c r="C2517" s="2" t="inlineStr">
        <is>
          <t>ATIVIDADE OP. EMP.</t>
        </is>
      </c>
      <c r="D2517" s="2" t="inlineStr">
        <is>
          <t>5447844</t>
        </is>
      </c>
      <c r="E2517" s="2" t="inlineStr">
        <is>
          <t>Jose Carlos Pereira De Araujo</t>
        </is>
      </c>
      <c r="F2517" s="2" t="n">
        <v>1514</v>
      </c>
      <c r="G2517" s="2" t="n">
        <v>64.09999999999999</v>
      </c>
      <c r="H2517" s="2" t="n">
        <v>24</v>
      </c>
      <c r="I2517" s="2" t="n">
        <v>0</v>
      </c>
      <c r="J2517" s="2" t="inlineStr">
        <is>
          <t>GPA</t>
        </is>
      </c>
    </row>
    <row r="2518">
      <c r="A2518" s="2" t="n">
        <v>8</v>
      </c>
      <c r="B2518" s="2" t="n">
        <v>930</v>
      </c>
      <c r="C2518" s="2" t="inlineStr">
        <is>
          <t>SEPARACAO</t>
        </is>
      </c>
      <c r="D2518" s="2" t="inlineStr">
        <is>
          <t>5448956</t>
        </is>
      </c>
      <c r="E2518" s="2" t="inlineStr">
        <is>
          <t>Aparecido Rodrigues Da Silva</t>
        </is>
      </c>
      <c r="F2518" s="2" t="n">
        <v>12973</v>
      </c>
      <c r="G2518" s="2" t="n">
        <v>127.02</v>
      </c>
      <c r="H2518" s="2" t="n">
        <v>102</v>
      </c>
      <c r="I2518" s="2" t="n">
        <v>0</v>
      </c>
      <c r="J2518" s="2" t="inlineStr">
        <is>
          <t>GPA</t>
        </is>
      </c>
    </row>
    <row r="2519">
      <c r="A2519" s="2" t="n">
        <v>8</v>
      </c>
      <c r="B2519" s="2" t="n">
        <v>930</v>
      </c>
      <c r="C2519" s="2" t="inlineStr">
        <is>
          <t>ATIVIDADE OP. EMP.</t>
        </is>
      </c>
      <c r="D2519" s="2" t="inlineStr">
        <is>
          <t>5450918</t>
        </is>
      </c>
      <c r="E2519" s="2" t="inlineStr">
        <is>
          <t>Richard Leonardo De Lima</t>
        </is>
      </c>
      <c r="F2519" s="2" t="n">
        <v>519</v>
      </c>
      <c r="G2519" s="2" t="n">
        <v>51.02</v>
      </c>
      <c r="H2519" s="2" t="n">
        <v>10</v>
      </c>
      <c r="I2519" s="2" t="n">
        <v>0</v>
      </c>
      <c r="J2519" s="2" t="inlineStr">
        <is>
          <t>GPA</t>
        </is>
      </c>
    </row>
    <row r="2520">
      <c r="A2520" s="2" t="n">
        <v>8</v>
      </c>
      <c r="B2520" s="2" t="n">
        <v>930</v>
      </c>
      <c r="C2520" s="2" t="inlineStr">
        <is>
          <t>PUXADA RECEB</t>
        </is>
      </c>
      <c r="D2520" s="2" t="inlineStr">
        <is>
          <t>5453356</t>
        </is>
      </c>
      <c r="E2520" s="2" t="inlineStr">
        <is>
          <t>Leandro Marcos Rodrigues Vieira</t>
        </is>
      </c>
      <c r="F2520" s="2" t="n">
        <v>65</v>
      </c>
      <c r="G2520" s="2" t="n">
        <v>5.86</v>
      </c>
      <c r="H2520" s="2" t="n">
        <v>11</v>
      </c>
      <c r="I2520" s="2" t="n">
        <v>0</v>
      </c>
      <c r="J2520" s="2" t="inlineStr">
        <is>
          <t>GPA</t>
        </is>
      </c>
    </row>
    <row r="2521">
      <c r="A2521" s="2" t="n">
        <v>8</v>
      </c>
      <c r="B2521" s="2" t="n">
        <v>930</v>
      </c>
      <c r="C2521" s="2" t="inlineStr">
        <is>
          <t>SEPARACAO</t>
        </is>
      </c>
      <c r="D2521" s="2" t="inlineStr">
        <is>
          <t>5453356</t>
        </is>
      </c>
      <c r="E2521" s="2" t="inlineStr">
        <is>
          <t>Leandro Marcos Rodrigues Vieira</t>
        </is>
      </c>
      <c r="F2521" s="2" t="n">
        <v>267</v>
      </c>
      <c r="G2521" s="2" t="n">
        <v>2.21</v>
      </c>
      <c r="H2521" s="2" t="n">
        <v>121</v>
      </c>
      <c r="I2521" s="2" t="n">
        <v>0</v>
      </c>
      <c r="J2521" s="2" t="inlineStr">
        <is>
          <t>GPA</t>
        </is>
      </c>
    </row>
    <row r="2522">
      <c r="A2522" s="2" t="n">
        <v>8</v>
      </c>
      <c r="B2522" s="2" t="n">
        <v>930</v>
      </c>
      <c r="C2522" s="2" t="inlineStr">
        <is>
          <t>PUXADA RECEB</t>
        </is>
      </c>
      <c r="D2522" s="2" t="inlineStr">
        <is>
          <t>5454263</t>
        </is>
      </c>
      <c r="E2522" s="2" t="inlineStr">
        <is>
          <t>Juraci Monteiro</t>
        </is>
      </c>
      <c r="F2522" s="2" t="n">
        <v>22</v>
      </c>
      <c r="G2522" s="2" t="n">
        <v>11.72</v>
      </c>
      <c r="H2522" s="2" t="n">
        <v>2</v>
      </c>
      <c r="I2522" s="2" t="n">
        <v>0</v>
      </c>
      <c r="J2522" s="2" t="inlineStr">
        <is>
          <t>GPA</t>
        </is>
      </c>
    </row>
    <row r="2523">
      <c r="A2523" s="2" t="n">
        <v>8</v>
      </c>
      <c r="B2523" s="2" t="n">
        <v>930</v>
      </c>
      <c r="C2523" s="2" t="inlineStr">
        <is>
          <t>CARREGAMENTO</t>
        </is>
      </c>
      <c r="D2523" s="2" t="inlineStr">
        <is>
          <t>5455774</t>
        </is>
      </c>
      <c r="E2523" s="2" t="inlineStr">
        <is>
          <t>Luiz Henrique Raimundo Junior</t>
        </is>
      </c>
      <c r="F2523" s="2" t="n">
        <v>447</v>
      </c>
      <c r="G2523" s="2" t="n">
        <v>13.5</v>
      </c>
      <c r="H2523" s="2" t="n">
        <v>33</v>
      </c>
      <c r="I2523" s="2" t="n">
        <v>0</v>
      </c>
      <c r="J2523" s="2" t="inlineStr">
        <is>
          <t>GPA</t>
        </is>
      </c>
    </row>
    <row r="2524">
      <c r="A2524" s="2" t="n">
        <v>8</v>
      </c>
      <c r="B2524" s="2" t="n">
        <v>930</v>
      </c>
      <c r="C2524" s="2" t="inlineStr">
        <is>
          <t>PUXADA RECEB</t>
        </is>
      </c>
      <c r="D2524" s="2" t="inlineStr">
        <is>
          <t>5455774</t>
        </is>
      </c>
      <c r="E2524" s="2" t="inlineStr">
        <is>
          <t>Luiz Henrique Raimundo Junior</t>
        </is>
      </c>
      <c r="F2524" s="2" t="n">
        <v>1</v>
      </c>
      <c r="G2524" s="2" t="n">
        <v>3.45</v>
      </c>
      <c r="H2524" s="2" t="n">
        <v>0</v>
      </c>
      <c r="I2524" s="2" t="n">
        <v>0</v>
      </c>
      <c r="J2524" s="2" t="inlineStr">
        <is>
          <t>GPA</t>
        </is>
      </c>
    </row>
    <row r="2525">
      <c r="A2525" s="2" t="n">
        <v>8</v>
      </c>
      <c r="B2525" s="2" t="n">
        <v>930</v>
      </c>
      <c r="C2525" s="2" t="inlineStr">
        <is>
          <t>SEPARACAO</t>
        </is>
      </c>
      <c r="D2525" s="2" t="inlineStr">
        <is>
          <t>5455774</t>
        </is>
      </c>
      <c r="E2525" s="2" t="inlineStr">
        <is>
          <t>Luiz Henrique Raimundo Junior</t>
        </is>
      </c>
      <c r="F2525" s="2" t="n">
        <v>309</v>
      </c>
      <c r="G2525" s="2" t="n">
        <v>2.59</v>
      </c>
      <c r="H2525" s="2" t="n">
        <v>119</v>
      </c>
      <c r="I2525" s="2" t="n">
        <v>0</v>
      </c>
      <c r="J2525" s="2" t="inlineStr">
        <is>
          <t>GPA</t>
        </is>
      </c>
    </row>
    <row r="2526">
      <c r="A2526" s="2" t="n">
        <v>8</v>
      </c>
      <c r="B2526" s="2" t="n">
        <v>930</v>
      </c>
      <c r="C2526" s="2" t="inlineStr">
        <is>
          <t>ATIVIDADE OP. EMP.</t>
        </is>
      </c>
      <c r="D2526" s="2" t="inlineStr">
        <is>
          <t>545941</t>
        </is>
      </c>
      <c r="E2526" s="2" t="inlineStr">
        <is>
          <t>Tiago Rodrigues Pires</t>
        </is>
      </c>
      <c r="F2526" s="2" t="n">
        <v>1513</v>
      </c>
      <c r="G2526" s="2" t="n">
        <v>72.23</v>
      </c>
      <c r="H2526" s="2" t="n">
        <v>21</v>
      </c>
      <c r="I2526" s="2" t="n">
        <v>0</v>
      </c>
      <c r="J2526" s="2" t="inlineStr">
        <is>
          <t>GPA</t>
        </is>
      </c>
    </row>
    <row r="2527">
      <c r="A2527" s="2" t="n">
        <v>8</v>
      </c>
      <c r="B2527" s="2" t="n">
        <v>930</v>
      </c>
      <c r="C2527" s="2" t="inlineStr">
        <is>
          <t>CARREGAMENTO</t>
        </is>
      </c>
      <c r="D2527" s="2" t="inlineStr">
        <is>
          <t>5461855</t>
        </is>
      </c>
      <c r="E2527" s="2" t="inlineStr">
        <is>
          <t>Denilson Jose Da Silva</t>
        </is>
      </c>
      <c r="F2527" s="2" t="n">
        <v>2100</v>
      </c>
      <c r="G2527" s="2" t="n">
        <v>25.98</v>
      </c>
      <c r="H2527" s="2" t="n">
        <v>81</v>
      </c>
      <c r="I2527" s="2" t="n">
        <v>0</v>
      </c>
      <c r="J2527" s="2" t="inlineStr">
        <is>
          <t>GPA</t>
        </is>
      </c>
    </row>
    <row r="2528">
      <c r="A2528" s="2" t="n">
        <v>8</v>
      </c>
      <c r="B2528" s="2" t="n">
        <v>930</v>
      </c>
      <c r="C2528" s="2" t="inlineStr">
        <is>
          <t>SEPARACAO</t>
        </is>
      </c>
      <c r="D2528" s="2" t="inlineStr">
        <is>
          <t>5461855</t>
        </is>
      </c>
      <c r="E2528" s="2" t="inlineStr">
        <is>
          <t>Denilson Jose Da Silva</t>
        </is>
      </c>
      <c r="F2528" s="2" t="n">
        <v>1098</v>
      </c>
      <c r="G2528" s="2" t="n">
        <v>12.13</v>
      </c>
      <c r="H2528" s="2" t="n">
        <v>91</v>
      </c>
      <c r="I2528" s="2" t="n">
        <v>0</v>
      </c>
      <c r="J2528" s="2" t="inlineStr">
        <is>
          <t>GPA</t>
        </is>
      </c>
    </row>
    <row r="2529">
      <c r="A2529" s="2" t="n">
        <v>8</v>
      </c>
      <c r="B2529" s="2" t="n">
        <v>930</v>
      </c>
      <c r="C2529" s="2" t="inlineStr">
        <is>
          <t>CARREGAMENTO</t>
        </is>
      </c>
      <c r="D2529" s="2" t="inlineStr">
        <is>
          <t>5462550</t>
        </is>
      </c>
      <c r="E2529" s="2" t="inlineStr">
        <is>
          <t>Felipe Nobrega Silva</t>
        </is>
      </c>
      <c r="F2529" s="2" t="n">
        <v>284</v>
      </c>
      <c r="G2529" s="2" t="n">
        <v>13.36</v>
      </c>
      <c r="H2529" s="2" t="n">
        <v>21</v>
      </c>
      <c r="I2529" s="2" t="n">
        <v>0</v>
      </c>
      <c r="J2529" s="2" t="inlineStr">
        <is>
          <t>GPA</t>
        </is>
      </c>
    </row>
    <row r="2530">
      <c r="A2530" s="2" t="n">
        <v>8</v>
      </c>
      <c r="B2530" s="2" t="n">
        <v>930</v>
      </c>
      <c r="C2530" s="2" t="inlineStr">
        <is>
          <t>SEPARACAO</t>
        </is>
      </c>
      <c r="D2530" s="2" t="inlineStr">
        <is>
          <t>5463602</t>
        </is>
      </c>
      <c r="E2530" s="2" t="inlineStr">
        <is>
          <t>Robson Rodrigues Teixeira</t>
        </is>
      </c>
      <c r="F2530" s="2" t="n">
        <v>26</v>
      </c>
      <c r="G2530" s="2" t="n">
        <v>0.49</v>
      </c>
      <c r="H2530" s="2" t="n">
        <v>53</v>
      </c>
      <c r="I2530" s="2" t="n">
        <v>0</v>
      </c>
      <c r="J2530" s="2" t="inlineStr">
        <is>
          <t>GPA</t>
        </is>
      </c>
    </row>
    <row r="2531">
      <c r="A2531" s="2" t="n">
        <v>8</v>
      </c>
      <c r="B2531" s="2" t="n">
        <v>930</v>
      </c>
      <c r="C2531" s="2" t="inlineStr">
        <is>
          <t>SEPARACAO</t>
        </is>
      </c>
      <c r="D2531" s="2" t="inlineStr">
        <is>
          <t>546496</t>
        </is>
      </c>
      <c r="E2531" s="2" t="inlineStr">
        <is>
          <t>LEONARDO MOACYR SILVA PIMENTEL</t>
        </is>
      </c>
      <c r="F2531" s="2" t="n">
        <v>1</v>
      </c>
      <c r="G2531" s="2" t="n">
        <v>1.8</v>
      </c>
      <c r="H2531" s="2" t="n">
        <v>1</v>
      </c>
      <c r="I2531" s="2" t="n">
        <v>0</v>
      </c>
      <c r="J2531" s="2" t="inlineStr">
        <is>
          <t>GPA</t>
        </is>
      </c>
    </row>
    <row r="2532">
      <c r="A2532" s="2" t="n">
        <v>8</v>
      </c>
      <c r="B2532" s="2" t="n">
        <v>930</v>
      </c>
      <c r="C2532" s="2" t="inlineStr">
        <is>
          <t>CARREGAMENTO</t>
        </is>
      </c>
      <c r="D2532" s="2" t="inlineStr">
        <is>
          <t>5466253</t>
        </is>
      </c>
      <c r="E2532" s="2" t="inlineStr">
        <is>
          <t>Michel Martins Dos Santos</t>
        </is>
      </c>
      <c r="F2532" s="2" t="n">
        <v>555</v>
      </c>
      <c r="G2532" s="2" t="n">
        <v>16.42</v>
      </c>
      <c r="H2532" s="2" t="n">
        <v>34</v>
      </c>
      <c r="I2532" s="2" t="n">
        <v>0</v>
      </c>
      <c r="J2532" s="2" t="inlineStr">
        <is>
          <t>GPA</t>
        </is>
      </c>
    </row>
    <row r="2533">
      <c r="A2533" s="2" t="n">
        <v>8</v>
      </c>
      <c r="B2533" s="2" t="n">
        <v>930</v>
      </c>
      <c r="C2533" s="2" t="inlineStr">
        <is>
          <t>SEPARACAO</t>
        </is>
      </c>
      <c r="D2533" s="2" t="inlineStr">
        <is>
          <t>5466253</t>
        </is>
      </c>
      <c r="E2533" s="2" t="inlineStr">
        <is>
          <t>Michel Martins Dos Santos</t>
        </is>
      </c>
      <c r="F2533" s="2" t="n">
        <v>158</v>
      </c>
      <c r="G2533" s="2" t="n">
        <v>1.58</v>
      </c>
      <c r="H2533" s="2" t="n">
        <v>100</v>
      </c>
      <c r="I2533" s="2" t="n">
        <v>0</v>
      </c>
      <c r="J2533" s="2" t="inlineStr">
        <is>
          <t>GPA</t>
        </is>
      </c>
    </row>
    <row r="2534">
      <c r="A2534" s="2" t="n">
        <v>8</v>
      </c>
      <c r="B2534" s="2" t="n">
        <v>930</v>
      </c>
      <c r="C2534" s="2" t="inlineStr">
        <is>
          <t>ATIVIDADE OP. EMP.</t>
        </is>
      </c>
      <c r="D2534" s="2" t="inlineStr">
        <is>
          <t>5466369</t>
        </is>
      </c>
      <c r="E2534" s="2" t="inlineStr">
        <is>
          <t>Bonifacio Dos Santos E Silva</t>
        </is>
      </c>
      <c r="F2534" s="2" t="n">
        <v>659</v>
      </c>
      <c r="G2534" s="2" t="n">
        <v>71.84</v>
      </c>
      <c r="H2534" s="2" t="n">
        <v>9</v>
      </c>
      <c r="I2534" s="2" t="n">
        <v>0</v>
      </c>
      <c r="J2534" s="2" t="inlineStr">
        <is>
          <t>GPA</t>
        </is>
      </c>
    </row>
    <row r="2535">
      <c r="A2535" s="2" t="n">
        <v>8</v>
      </c>
      <c r="B2535" s="2" t="n">
        <v>930</v>
      </c>
      <c r="C2535" s="2" t="inlineStr">
        <is>
          <t>CARREGAMENTO</t>
        </is>
      </c>
      <c r="D2535" s="2" t="inlineStr">
        <is>
          <t>5470005</t>
        </is>
      </c>
      <c r="E2535" s="2" t="inlineStr">
        <is>
          <t>Rodrigo Inacio Leite Da Silva</t>
        </is>
      </c>
      <c r="F2535" s="2" t="n">
        <v>1</v>
      </c>
      <c r="G2535" s="2" t="n">
        <v>5.22</v>
      </c>
      <c r="H2535" s="2" t="n">
        <v>0</v>
      </c>
      <c r="I2535" s="2" t="n">
        <v>0</v>
      </c>
      <c r="J2535" s="2" t="inlineStr">
        <is>
          <t>GPA</t>
        </is>
      </c>
    </row>
    <row r="2536">
      <c r="A2536" s="2" t="n">
        <v>8</v>
      </c>
      <c r="B2536" s="2" t="n">
        <v>930</v>
      </c>
      <c r="C2536" s="2" t="inlineStr">
        <is>
          <t>CARREGAMENTO</t>
        </is>
      </c>
      <c r="D2536" s="2" t="inlineStr">
        <is>
          <t>5486696</t>
        </is>
      </c>
      <c r="E2536" s="2" t="inlineStr">
        <is>
          <t>EDMILSON DA CRUZ ALVES</t>
        </is>
      </c>
      <c r="F2536" s="2" t="n">
        <v>545</v>
      </c>
      <c r="G2536" s="2" t="n">
        <v>45.47</v>
      </c>
      <c r="H2536" s="2" t="n">
        <v>12</v>
      </c>
      <c r="I2536" s="2" t="n">
        <v>0</v>
      </c>
      <c r="J2536" s="2" t="inlineStr">
        <is>
          <t>GPA</t>
        </is>
      </c>
    </row>
    <row r="2537">
      <c r="A2537" s="2" t="n">
        <v>8</v>
      </c>
      <c r="B2537" s="2" t="n">
        <v>930</v>
      </c>
      <c r="C2537" s="2" t="inlineStr">
        <is>
          <t>PUXADA RECEB</t>
        </is>
      </c>
      <c r="D2537" s="2" t="inlineStr">
        <is>
          <t>549848</t>
        </is>
      </c>
      <c r="E2537" s="2" t="inlineStr">
        <is>
          <t>KEITE RODRIGUES DE OLIVEIRA</t>
        </is>
      </c>
      <c r="F2537" s="2" t="n">
        <v>4674</v>
      </c>
      <c r="G2537" s="2" t="n">
        <v>64.18000000000001</v>
      </c>
      <c r="H2537" s="2" t="n">
        <v>73</v>
      </c>
      <c r="I2537" s="2" t="n">
        <v>0</v>
      </c>
      <c r="J2537" s="2" t="inlineStr">
        <is>
          <t>GPA</t>
        </is>
      </c>
    </row>
    <row r="2538">
      <c r="A2538" s="2" t="n">
        <v>8</v>
      </c>
      <c r="B2538" s="2" t="n">
        <v>930</v>
      </c>
      <c r="C2538" s="2" t="inlineStr">
        <is>
          <t>ATIVIDADE OP. EMP.</t>
        </is>
      </c>
      <c r="D2538" s="2" t="inlineStr">
        <is>
          <t>554164</t>
        </is>
      </c>
      <c r="E2538" s="2" t="inlineStr">
        <is>
          <t>SILAS CESAR VIEIRA</t>
        </is>
      </c>
      <c r="F2538" s="2" t="n">
        <v>1084</v>
      </c>
      <c r="G2538" s="2" t="n">
        <v>40.18</v>
      </c>
      <c r="H2538" s="2" t="n">
        <v>27</v>
      </c>
      <c r="I2538" s="2" t="n">
        <v>0</v>
      </c>
      <c r="J2538" s="2" t="inlineStr">
        <is>
          <t>GPA</t>
        </is>
      </c>
    </row>
    <row r="2539">
      <c r="A2539" s="2" t="n">
        <v>8</v>
      </c>
      <c r="B2539" s="2" t="n">
        <v>930</v>
      </c>
      <c r="C2539" s="2" t="inlineStr">
        <is>
          <t>SEPARACAO</t>
        </is>
      </c>
      <c r="D2539" s="2" t="inlineStr">
        <is>
          <t>5549540</t>
        </is>
      </c>
      <c r="E2539" s="2" t="inlineStr">
        <is>
          <t>Luiz Antonio Henrique</t>
        </is>
      </c>
      <c r="F2539" s="2" t="n">
        <v>16126</v>
      </c>
      <c r="G2539" s="2" t="n">
        <v>126.81</v>
      </c>
      <c r="H2539" s="2" t="n">
        <v>127</v>
      </c>
      <c r="I2539" s="2" t="n">
        <v>0</v>
      </c>
      <c r="J2539" s="2" t="inlineStr">
        <is>
          <t>GPA</t>
        </is>
      </c>
    </row>
    <row r="2540">
      <c r="A2540" s="2" t="n">
        <v>8</v>
      </c>
      <c r="B2540" s="2" t="n">
        <v>930</v>
      </c>
      <c r="C2540" s="2" t="inlineStr">
        <is>
          <t>SEPARACAO</t>
        </is>
      </c>
      <c r="D2540" s="2" t="inlineStr">
        <is>
          <t>5549922</t>
        </is>
      </c>
      <c r="E2540" s="2" t="inlineStr">
        <is>
          <t>Benedito Nonato Da Silva</t>
        </is>
      </c>
      <c r="F2540" s="2" t="n">
        <v>14398</v>
      </c>
      <c r="G2540" s="2" t="n">
        <v>113.66</v>
      </c>
      <c r="H2540" s="2" t="n">
        <v>127</v>
      </c>
      <c r="I2540" s="2" t="n">
        <v>0</v>
      </c>
      <c r="J2540" s="2" t="inlineStr">
        <is>
          <t>GPA</t>
        </is>
      </c>
    </row>
    <row r="2541">
      <c r="A2541" s="2" t="n">
        <v>8</v>
      </c>
      <c r="B2541" s="2" t="n">
        <v>930</v>
      </c>
      <c r="C2541" s="2" t="inlineStr">
        <is>
          <t>CARREGAMENTO</t>
        </is>
      </c>
      <c r="D2541" s="2" t="inlineStr">
        <is>
          <t>5550904</t>
        </is>
      </c>
      <c r="E2541" s="2" t="inlineStr">
        <is>
          <t>Renan Oliveira Da Cruz</t>
        </is>
      </c>
      <c r="F2541" s="2" t="n">
        <v>135</v>
      </c>
      <c r="G2541" s="2" t="n">
        <v>3.52</v>
      </c>
      <c r="H2541" s="2" t="n">
        <v>38</v>
      </c>
      <c r="I2541" s="2" t="n">
        <v>0</v>
      </c>
      <c r="J2541" s="2" t="inlineStr">
        <is>
          <t>GPA</t>
        </is>
      </c>
    </row>
    <row r="2542">
      <c r="A2542" s="2" t="n">
        <v>8</v>
      </c>
      <c r="B2542" s="2" t="n">
        <v>930</v>
      </c>
      <c r="C2542" s="2" t="inlineStr">
        <is>
          <t>SEPARACAO</t>
        </is>
      </c>
      <c r="D2542" s="2" t="inlineStr">
        <is>
          <t>5551480</t>
        </is>
      </c>
      <c r="E2542" s="2" t="inlineStr">
        <is>
          <t>Ricardo Angelis Panhan</t>
        </is>
      </c>
      <c r="F2542" s="2" t="n">
        <v>695</v>
      </c>
      <c r="G2542" s="2" t="n">
        <v>11.1</v>
      </c>
      <c r="H2542" s="2" t="n">
        <v>63</v>
      </c>
      <c r="I2542" s="2" t="n">
        <v>0</v>
      </c>
      <c r="J2542" s="2" t="inlineStr">
        <is>
          <t>GPA</t>
        </is>
      </c>
    </row>
    <row r="2543">
      <c r="A2543" s="2" t="n">
        <v>8</v>
      </c>
      <c r="B2543" s="2" t="n">
        <v>930</v>
      </c>
      <c r="C2543" s="2" t="inlineStr">
        <is>
          <t>CARREGAMENTO</t>
        </is>
      </c>
      <c r="D2543" s="2" t="inlineStr">
        <is>
          <t>5551650</t>
        </is>
      </c>
      <c r="E2543" s="2" t="inlineStr">
        <is>
          <t>Domingos Morais Da Rocha</t>
        </is>
      </c>
      <c r="F2543" s="2" t="n">
        <v>864</v>
      </c>
      <c r="G2543" s="2" t="n">
        <v>15.17</v>
      </c>
      <c r="H2543" s="2" t="n">
        <v>57</v>
      </c>
      <c r="I2543" s="2" t="n">
        <v>0</v>
      </c>
      <c r="J2543" s="2" t="inlineStr">
        <is>
          <t>GPA</t>
        </is>
      </c>
    </row>
    <row r="2544">
      <c r="A2544" s="2" t="n">
        <v>8</v>
      </c>
      <c r="B2544" s="2" t="n">
        <v>930</v>
      </c>
      <c r="C2544" s="2" t="inlineStr">
        <is>
          <t>ATIVIDADE OP. EMP.</t>
        </is>
      </c>
      <c r="D2544" s="2" t="inlineStr">
        <is>
          <t>555667</t>
        </is>
      </c>
      <c r="E2544" s="2" t="inlineStr">
        <is>
          <t>GIOVANE ALVES RAMOS</t>
        </is>
      </c>
      <c r="F2544" s="2" t="n">
        <v>1011</v>
      </c>
      <c r="G2544" s="2" t="n">
        <v>51.8</v>
      </c>
      <c r="H2544" s="2" t="n">
        <v>20</v>
      </c>
      <c r="I2544" s="2" t="n">
        <v>0</v>
      </c>
      <c r="J2544" s="2" t="inlineStr">
        <is>
          <t>GPA</t>
        </is>
      </c>
    </row>
    <row r="2545">
      <c r="A2545" s="2" t="n">
        <v>8</v>
      </c>
      <c r="B2545" s="2" t="n">
        <v>930</v>
      </c>
      <c r="C2545" s="2" t="inlineStr">
        <is>
          <t>SEPARACAO</t>
        </is>
      </c>
      <c r="D2545" s="2" t="inlineStr">
        <is>
          <t>555667</t>
        </is>
      </c>
      <c r="E2545" s="2" t="inlineStr">
        <is>
          <t>GIOVANE ALVES RAMOS</t>
        </is>
      </c>
      <c r="F2545" s="2" t="n">
        <v>349</v>
      </c>
      <c r="G2545" s="2" t="n">
        <v>2.32</v>
      </c>
      <c r="H2545" s="2" t="n">
        <v>150</v>
      </c>
      <c r="I2545" s="2" t="n">
        <v>0</v>
      </c>
      <c r="J2545" s="2" t="inlineStr">
        <is>
          <t>GPA</t>
        </is>
      </c>
    </row>
    <row r="2546">
      <c r="A2546" s="2" t="n">
        <v>8</v>
      </c>
      <c r="B2546" s="2" t="n">
        <v>930</v>
      </c>
      <c r="C2546" s="2" t="inlineStr">
        <is>
          <t>CARREGAMENTO</t>
        </is>
      </c>
      <c r="D2546" s="2" t="inlineStr">
        <is>
          <t>5557976</t>
        </is>
      </c>
      <c r="E2546" s="2" t="inlineStr">
        <is>
          <t>DIOGO PINHEIRO</t>
        </is>
      </c>
      <c r="F2546" s="2" t="n">
        <v>489</v>
      </c>
      <c r="G2546" s="2" t="n">
        <v>21.76</v>
      </c>
      <c r="H2546" s="2" t="n">
        <v>22</v>
      </c>
      <c r="I2546" s="2" t="n">
        <v>0</v>
      </c>
      <c r="J2546" s="2" t="inlineStr">
        <is>
          <t>GPA</t>
        </is>
      </c>
    </row>
    <row r="2547">
      <c r="A2547" s="2" t="n">
        <v>8</v>
      </c>
      <c r="B2547" s="2" t="n">
        <v>930</v>
      </c>
      <c r="C2547" s="2" t="inlineStr">
        <is>
          <t>SEPARACAO</t>
        </is>
      </c>
      <c r="D2547" s="2" t="inlineStr">
        <is>
          <t>5557976</t>
        </is>
      </c>
      <c r="E2547" s="2" t="inlineStr">
        <is>
          <t>DIOGO PINHEIRO</t>
        </is>
      </c>
      <c r="F2547" s="2" t="n">
        <v>73</v>
      </c>
      <c r="G2547" s="2" t="n">
        <v>1.57</v>
      </c>
      <c r="H2547" s="2" t="n">
        <v>46</v>
      </c>
      <c r="I2547" s="2" t="n">
        <v>0</v>
      </c>
      <c r="J2547" s="2" t="inlineStr">
        <is>
          <t>GPA</t>
        </is>
      </c>
    </row>
    <row r="2548">
      <c r="A2548" s="2" t="n">
        <v>8</v>
      </c>
      <c r="B2548" s="2" t="n">
        <v>930</v>
      </c>
      <c r="C2548" s="2" t="inlineStr">
        <is>
          <t>ATIVIDADE OP. EMP.</t>
        </is>
      </c>
      <c r="D2548" s="2" t="inlineStr">
        <is>
          <t>5558859</t>
        </is>
      </c>
      <c r="E2548" s="2" t="inlineStr">
        <is>
          <t>Jonnathan Moura Da Silva</t>
        </is>
      </c>
      <c r="F2548" s="2" t="n">
        <v>439</v>
      </c>
      <c r="G2548" s="2" t="n">
        <v>86.09</v>
      </c>
      <c r="H2548" s="2" t="n">
        <v>5</v>
      </c>
      <c r="I2548" s="2" t="n">
        <v>0</v>
      </c>
      <c r="J2548" s="2" t="inlineStr">
        <is>
          <t>GPA</t>
        </is>
      </c>
    </row>
    <row r="2549">
      <c r="A2549" s="2" t="n">
        <v>8</v>
      </c>
      <c r="B2549" s="2" t="n">
        <v>930</v>
      </c>
      <c r="C2549" s="2" t="inlineStr">
        <is>
          <t>SEPARACAO</t>
        </is>
      </c>
      <c r="D2549" s="2" t="inlineStr">
        <is>
          <t>5571138</t>
        </is>
      </c>
      <c r="E2549" s="2" t="inlineStr">
        <is>
          <t>Jose Alves De Souza</t>
        </is>
      </c>
      <c r="F2549" s="2" t="n">
        <v>7080</v>
      </c>
      <c r="G2549" s="2" t="n">
        <v>94.43000000000001</v>
      </c>
      <c r="H2549" s="2" t="n">
        <v>75</v>
      </c>
      <c r="I2549" s="2" t="n">
        <v>0</v>
      </c>
      <c r="J2549" s="2" t="inlineStr">
        <is>
          <t>GPA</t>
        </is>
      </c>
    </row>
    <row r="2550">
      <c r="A2550" s="2" t="n">
        <v>8</v>
      </c>
      <c r="B2550" s="2" t="n">
        <v>930</v>
      </c>
      <c r="C2550" s="2" t="inlineStr">
        <is>
          <t>PUXADA RECEB</t>
        </is>
      </c>
      <c r="D2550" s="2" t="inlineStr">
        <is>
          <t>5606217</t>
        </is>
      </c>
      <c r="E2550" s="2" t="inlineStr">
        <is>
          <t>Erik Henrique Tavares De Noronha</t>
        </is>
      </c>
      <c r="F2550" s="2" t="n">
        <v>13</v>
      </c>
      <c r="G2550" s="2" t="n">
        <v>0.27</v>
      </c>
      <c r="H2550" s="2" t="n">
        <v>48</v>
      </c>
      <c r="I2550" s="2" t="n">
        <v>0</v>
      </c>
      <c r="J2550" s="2" t="inlineStr">
        <is>
          <t>GPA</t>
        </is>
      </c>
    </row>
    <row r="2551">
      <c r="A2551" s="2" t="n">
        <v>8</v>
      </c>
      <c r="B2551" s="2" t="n">
        <v>930</v>
      </c>
      <c r="C2551" s="2" t="inlineStr">
        <is>
          <t>RECEBIMENTO</t>
        </is>
      </c>
      <c r="D2551" s="2" t="inlineStr">
        <is>
          <t>5606217</t>
        </is>
      </c>
      <c r="E2551" s="2" t="inlineStr">
        <is>
          <t>Erik Henrique Tavares De Noronha</t>
        </is>
      </c>
      <c r="F2551" s="2" t="n">
        <v>1839</v>
      </c>
      <c r="G2551" s="2" t="n">
        <v>87.56999999999999</v>
      </c>
      <c r="H2551" s="2" t="n">
        <v>21</v>
      </c>
      <c r="I2551" s="2" t="n">
        <v>0</v>
      </c>
      <c r="J2551" s="2" t="inlineStr">
        <is>
          <t>GPA</t>
        </is>
      </c>
    </row>
    <row r="2552">
      <c r="A2552" s="2" t="n">
        <v>8</v>
      </c>
      <c r="B2552" s="2" t="n">
        <v>930</v>
      </c>
      <c r="C2552" s="2" t="inlineStr">
        <is>
          <t>CARREGAMENTO</t>
        </is>
      </c>
      <c r="D2552" s="2" t="inlineStr">
        <is>
          <t>5606969</t>
        </is>
      </c>
      <c r="E2552" s="2" t="inlineStr">
        <is>
          <t>Robert Pereira De Oliveira</t>
        </is>
      </c>
      <c r="F2552" s="2" t="n">
        <v>269</v>
      </c>
      <c r="G2552" s="2" t="n">
        <v>26.11</v>
      </c>
      <c r="H2552" s="2" t="n">
        <v>10</v>
      </c>
      <c r="I2552" s="2" t="n">
        <v>0</v>
      </c>
      <c r="J2552" s="2" t="inlineStr">
        <is>
          <t>GPA</t>
        </is>
      </c>
    </row>
    <row r="2553">
      <c r="A2553" s="2" t="n">
        <v>8</v>
      </c>
      <c r="B2553" s="2" t="n">
        <v>930</v>
      </c>
      <c r="C2553" s="2" t="inlineStr">
        <is>
          <t>PUXADA RECEB</t>
        </is>
      </c>
      <c r="D2553" s="2" t="inlineStr">
        <is>
          <t>5609410</t>
        </is>
      </c>
      <c r="E2553" s="2" t="inlineStr">
        <is>
          <t>MAURICIO FERREIRA DA SILVA</t>
        </is>
      </c>
      <c r="F2553" s="2" t="n">
        <v>84</v>
      </c>
      <c r="G2553" s="2" t="n">
        <v>3.73</v>
      </c>
      <c r="H2553" s="2" t="n">
        <v>23</v>
      </c>
      <c r="I2553" s="2" t="n">
        <v>0</v>
      </c>
      <c r="J2553" s="2" t="inlineStr">
        <is>
          <t>GPA</t>
        </is>
      </c>
    </row>
    <row r="2554">
      <c r="A2554" s="2" t="n">
        <v>8</v>
      </c>
      <c r="B2554" s="2" t="n">
        <v>930</v>
      </c>
      <c r="C2554" s="2" t="inlineStr">
        <is>
          <t>CARREGAMENTO</t>
        </is>
      </c>
      <c r="D2554" s="2" t="inlineStr">
        <is>
          <t>5626935</t>
        </is>
      </c>
      <c r="E2554" s="2" t="inlineStr">
        <is>
          <t>Joao Vytor Da Silva</t>
        </is>
      </c>
      <c r="F2554" s="2" t="n">
        <v>55</v>
      </c>
      <c r="G2554" s="2" t="n">
        <v>4.84</v>
      </c>
      <c r="H2554" s="2" t="n">
        <v>11</v>
      </c>
      <c r="I2554" s="2" t="n">
        <v>0</v>
      </c>
      <c r="J2554" s="2" t="inlineStr">
        <is>
          <t>GPA</t>
        </is>
      </c>
    </row>
    <row r="2555">
      <c r="A2555" s="2" t="n">
        <v>8</v>
      </c>
      <c r="B2555" s="2" t="n">
        <v>930</v>
      </c>
      <c r="C2555" s="2" t="inlineStr">
        <is>
          <t>CARREGAMENTO</t>
        </is>
      </c>
      <c r="D2555" s="2" t="inlineStr">
        <is>
          <t>5637139</t>
        </is>
      </c>
      <c r="E2555" s="2" t="inlineStr">
        <is>
          <t>Junior Raphael Da Silva Gomes</t>
        </is>
      </c>
      <c r="F2555" s="2" t="n">
        <v>71</v>
      </c>
      <c r="G2555" s="2" t="n">
        <v>3.79</v>
      </c>
      <c r="H2555" s="2" t="n">
        <v>19</v>
      </c>
      <c r="I2555" s="2" t="n">
        <v>0</v>
      </c>
      <c r="J2555" s="2" t="inlineStr">
        <is>
          <t>GPA</t>
        </is>
      </c>
    </row>
    <row r="2556">
      <c r="A2556" s="2" t="n">
        <v>8</v>
      </c>
      <c r="B2556" s="2" t="n">
        <v>930</v>
      </c>
      <c r="C2556" s="2" t="inlineStr">
        <is>
          <t>SEPARACAO</t>
        </is>
      </c>
      <c r="D2556" s="2" t="inlineStr">
        <is>
          <t>5637139</t>
        </is>
      </c>
      <c r="E2556" s="2" t="inlineStr">
        <is>
          <t>Junior Raphael Da Silva Gomes</t>
        </is>
      </c>
      <c r="F2556" s="2" t="n">
        <v>160</v>
      </c>
      <c r="G2556" s="2" t="n">
        <v>3.16</v>
      </c>
      <c r="H2556" s="2" t="n">
        <v>51</v>
      </c>
      <c r="I2556" s="2" t="n">
        <v>0</v>
      </c>
      <c r="J2556" s="2" t="inlineStr">
        <is>
          <t>GPA</t>
        </is>
      </c>
    </row>
    <row r="2557">
      <c r="A2557" s="2" t="n">
        <v>8</v>
      </c>
      <c r="B2557" s="2" t="n">
        <v>930</v>
      </c>
      <c r="C2557" s="2" t="inlineStr">
        <is>
          <t>PUXADA RECEB</t>
        </is>
      </c>
      <c r="D2557" s="2" t="inlineStr">
        <is>
          <t>5648700</t>
        </is>
      </c>
      <c r="E2557" s="2" t="inlineStr">
        <is>
          <t>Tiago Santos De Jesus</t>
        </is>
      </c>
      <c r="F2557" s="2" t="n">
        <v>2</v>
      </c>
      <c r="G2557" s="2" t="n">
        <v>0.07000000000000001</v>
      </c>
      <c r="H2557" s="2" t="n">
        <v>29</v>
      </c>
      <c r="I2557" s="2" t="n">
        <v>0</v>
      </c>
      <c r="J2557" s="2" t="inlineStr">
        <is>
          <t>GPA</t>
        </is>
      </c>
    </row>
    <row r="2558">
      <c r="A2558" s="2" t="n">
        <v>8</v>
      </c>
      <c r="B2558" s="2" t="n">
        <v>930</v>
      </c>
      <c r="C2558" s="2" t="inlineStr">
        <is>
          <t>RECEBIMENTO</t>
        </is>
      </c>
      <c r="D2558" s="2" t="inlineStr">
        <is>
          <t>5648700</t>
        </is>
      </c>
      <c r="E2558" s="2" t="inlineStr">
        <is>
          <t>Tiago Santos De Jesus</t>
        </is>
      </c>
      <c r="F2558" s="2" t="n">
        <v>1</v>
      </c>
      <c r="G2558" s="2" t="n">
        <v>0.03</v>
      </c>
      <c r="H2558" s="2" t="n">
        <v>33</v>
      </c>
      <c r="I2558" s="2" t="n">
        <v>0</v>
      </c>
      <c r="J2558" s="2" t="inlineStr">
        <is>
          <t>GPA</t>
        </is>
      </c>
    </row>
    <row r="2559">
      <c r="A2559" s="2" t="n">
        <v>8</v>
      </c>
      <c r="B2559" s="2" t="n">
        <v>930</v>
      </c>
      <c r="C2559" s="2" t="inlineStr">
        <is>
          <t>CARREGAMENTO</t>
        </is>
      </c>
      <c r="D2559" s="2" t="inlineStr">
        <is>
          <t>5649030</t>
        </is>
      </c>
      <c r="E2559" s="2" t="inlineStr">
        <is>
          <t>Thiago Alves Da Silva</t>
        </is>
      </c>
      <c r="F2559" s="2" t="n">
        <v>15</v>
      </c>
      <c r="G2559" s="2" t="n">
        <v>7.05</v>
      </c>
      <c r="H2559" s="2" t="n">
        <v>2</v>
      </c>
      <c r="I2559" s="2" t="n">
        <v>0</v>
      </c>
      <c r="J2559" s="2" t="inlineStr">
        <is>
          <t>GPA</t>
        </is>
      </c>
    </row>
    <row r="2560">
      <c r="A2560" s="2" t="n">
        <v>8</v>
      </c>
      <c r="B2560" s="2" t="n">
        <v>930</v>
      </c>
      <c r="C2560" s="2" t="inlineStr">
        <is>
          <t>CARREGAMENTO</t>
        </is>
      </c>
      <c r="D2560" s="2" t="inlineStr">
        <is>
          <t>5658349</t>
        </is>
      </c>
      <c r="E2560" s="2" t="inlineStr">
        <is>
          <t>Vitor Antunes Lopes Cantero</t>
        </is>
      </c>
      <c r="F2560" s="2" t="n">
        <v>208</v>
      </c>
      <c r="G2560" s="2" t="n">
        <v>18.93</v>
      </c>
      <c r="H2560" s="2" t="n">
        <v>11</v>
      </c>
      <c r="I2560" s="2" t="n">
        <v>0</v>
      </c>
      <c r="J2560" s="2" t="inlineStr">
        <is>
          <t>GPA</t>
        </is>
      </c>
    </row>
    <row r="2561">
      <c r="A2561" s="2" t="n">
        <v>8</v>
      </c>
      <c r="B2561" s="2" t="n">
        <v>930</v>
      </c>
      <c r="C2561" s="2" t="inlineStr">
        <is>
          <t>ATIVIDADE OP. EMP.</t>
        </is>
      </c>
      <c r="D2561" s="2" t="inlineStr">
        <is>
          <t>5666945</t>
        </is>
      </c>
      <c r="E2561" s="2" t="inlineStr">
        <is>
          <t>Felipe Amador Moreira</t>
        </is>
      </c>
      <c r="F2561" s="2" t="n">
        <v>690</v>
      </c>
      <c r="G2561" s="2" t="n">
        <v>55.07</v>
      </c>
      <c r="H2561" s="2" t="n">
        <v>13</v>
      </c>
      <c r="I2561" s="2" t="n">
        <v>0</v>
      </c>
      <c r="J2561" s="2" t="inlineStr">
        <is>
          <t>GPA</t>
        </is>
      </c>
    </row>
    <row r="2562">
      <c r="A2562" s="2" t="n">
        <v>8</v>
      </c>
      <c r="B2562" s="2" t="n">
        <v>930</v>
      </c>
      <c r="C2562" s="2" t="inlineStr">
        <is>
          <t>CARREGAMENTO</t>
        </is>
      </c>
      <c r="D2562" s="2" t="inlineStr">
        <is>
          <t>5666945</t>
        </is>
      </c>
      <c r="E2562" s="2" t="inlineStr">
        <is>
          <t>Felipe Amador Moreira</t>
        </is>
      </c>
      <c r="F2562" s="2" t="n">
        <v>16</v>
      </c>
      <c r="G2562" s="2" t="n">
        <v>0</v>
      </c>
      <c r="H2562" s="2" t="n">
        <v>0</v>
      </c>
      <c r="I2562" s="2" t="n">
        <v>0</v>
      </c>
      <c r="J2562" s="2" t="inlineStr">
        <is>
          <t>GPA</t>
        </is>
      </c>
    </row>
    <row r="2563">
      <c r="A2563" s="2" t="n">
        <v>8</v>
      </c>
      <c r="B2563" s="2" t="n">
        <v>930</v>
      </c>
      <c r="C2563" s="2" t="inlineStr">
        <is>
          <t>CARREGAMENTO</t>
        </is>
      </c>
      <c r="D2563" s="2" t="inlineStr">
        <is>
          <t>5668115</t>
        </is>
      </c>
      <c r="E2563" s="2" t="inlineStr">
        <is>
          <t>IVAN SILVA OLIVEIRA</t>
        </is>
      </c>
      <c r="F2563" s="2" t="n">
        <v>188</v>
      </c>
      <c r="G2563" s="2" t="n">
        <v>11.84</v>
      </c>
      <c r="H2563" s="2" t="n">
        <v>16</v>
      </c>
      <c r="I2563" s="2" t="n">
        <v>0</v>
      </c>
      <c r="J2563" s="2" t="inlineStr">
        <is>
          <t>GPA</t>
        </is>
      </c>
    </row>
    <row r="2564">
      <c r="A2564" s="2" t="n">
        <v>8</v>
      </c>
      <c r="B2564" s="2" t="n">
        <v>930</v>
      </c>
      <c r="C2564" s="2" t="inlineStr">
        <is>
          <t>SEPARACAO</t>
        </is>
      </c>
      <c r="D2564" s="2" t="inlineStr">
        <is>
          <t>5668115</t>
        </is>
      </c>
      <c r="E2564" s="2" t="inlineStr">
        <is>
          <t>IVAN SILVA OLIVEIRA</t>
        </is>
      </c>
      <c r="F2564" s="2" t="n">
        <v>126</v>
      </c>
      <c r="G2564" s="2" t="n">
        <v>1.23</v>
      </c>
      <c r="H2564" s="2" t="n">
        <v>102</v>
      </c>
      <c r="I2564" s="2" t="n">
        <v>0</v>
      </c>
      <c r="J2564" s="2" t="inlineStr">
        <is>
          <t>GPA</t>
        </is>
      </c>
    </row>
    <row r="2565">
      <c r="A2565" s="2" t="n">
        <v>8</v>
      </c>
      <c r="B2565" s="2" t="n">
        <v>930</v>
      </c>
      <c r="C2565" s="2" t="inlineStr">
        <is>
          <t>SEPARACAO</t>
        </is>
      </c>
      <c r="D2565" s="2" t="inlineStr">
        <is>
          <t>5668964</t>
        </is>
      </c>
      <c r="E2565" s="2" t="inlineStr">
        <is>
          <t>Valdemar De Jesus</t>
        </is>
      </c>
      <c r="F2565" s="2" t="n">
        <v>4807</v>
      </c>
      <c r="G2565" s="2" t="n">
        <v>42.78</v>
      </c>
      <c r="H2565" s="2" t="n">
        <v>112</v>
      </c>
      <c r="I2565" s="2" t="n">
        <v>0</v>
      </c>
      <c r="J2565" s="2" t="inlineStr">
        <is>
          <t>GPA</t>
        </is>
      </c>
    </row>
    <row r="2566">
      <c r="A2566" s="2" t="n">
        <v>8</v>
      </c>
      <c r="B2566" s="2" t="n">
        <v>930</v>
      </c>
      <c r="C2566" s="2" t="inlineStr">
        <is>
          <t>SEPARACAO</t>
        </is>
      </c>
      <c r="D2566" s="2" t="inlineStr">
        <is>
          <t>5670063</t>
        </is>
      </c>
      <c r="E2566" s="2" t="inlineStr">
        <is>
          <t>Lourival Ferreira Dos Santos</t>
        </is>
      </c>
      <c r="F2566" s="2" t="n">
        <v>5231</v>
      </c>
      <c r="G2566" s="2" t="n">
        <v>50.08</v>
      </c>
      <c r="H2566" s="2" t="n">
        <v>104</v>
      </c>
      <c r="I2566" s="2" t="n">
        <v>0</v>
      </c>
      <c r="J2566" s="2" t="inlineStr">
        <is>
          <t>GPA</t>
        </is>
      </c>
    </row>
    <row r="2567">
      <c r="A2567" s="2" t="n">
        <v>8</v>
      </c>
      <c r="B2567" s="2" t="n">
        <v>930</v>
      </c>
      <c r="C2567" s="2" t="inlineStr">
        <is>
          <t>PUXADA RECEB</t>
        </is>
      </c>
      <c r="D2567" s="2" t="inlineStr">
        <is>
          <t>5686849</t>
        </is>
      </c>
      <c r="E2567" s="2" t="inlineStr">
        <is>
          <t>Marcelo Raimundo De Sousa Junior</t>
        </is>
      </c>
      <c r="F2567" s="2" t="n">
        <v>180</v>
      </c>
      <c r="G2567" s="2" t="n">
        <v>27.45</v>
      </c>
      <c r="H2567" s="2" t="n">
        <v>7</v>
      </c>
      <c r="I2567" s="2" t="n">
        <v>0</v>
      </c>
      <c r="J2567" s="2" t="inlineStr">
        <is>
          <t>GPA</t>
        </is>
      </c>
    </row>
    <row r="2568">
      <c r="A2568" s="2" t="n">
        <v>8</v>
      </c>
      <c r="B2568" s="2" t="n">
        <v>930</v>
      </c>
      <c r="C2568" s="2" t="inlineStr">
        <is>
          <t>SEPARACAO</t>
        </is>
      </c>
      <c r="D2568" s="2" t="inlineStr">
        <is>
          <t>5686849</t>
        </is>
      </c>
      <c r="E2568" s="2" t="inlineStr">
        <is>
          <t>Marcelo Raimundo De Sousa Junior</t>
        </is>
      </c>
      <c r="F2568" s="2" t="n">
        <v>1339</v>
      </c>
      <c r="G2568" s="2" t="n">
        <v>11.14</v>
      </c>
      <c r="H2568" s="2" t="n">
        <v>120</v>
      </c>
      <c r="I2568" s="2" t="n">
        <v>0</v>
      </c>
      <c r="J2568" s="2" t="inlineStr">
        <is>
          <t>GPA</t>
        </is>
      </c>
    </row>
    <row r="2569">
      <c r="A2569" s="2" t="n">
        <v>8</v>
      </c>
      <c r="B2569" s="2" t="n">
        <v>930</v>
      </c>
      <c r="C2569" s="2" t="inlineStr">
        <is>
          <t>SEPARACAO</t>
        </is>
      </c>
      <c r="D2569" s="2" t="inlineStr">
        <is>
          <t>5689694</t>
        </is>
      </c>
      <c r="E2569" s="2" t="inlineStr">
        <is>
          <t>Michael Duane Graves</t>
        </is>
      </c>
      <c r="F2569" s="2" t="n">
        <v>9953</v>
      </c>
      <c r="G2569" s="2" t="n">
        <v>135.56</v>
      </c>
      <c r="H2569" s="2" t="n">
        <v>73</v>
      </c>
      <c r="I2569" s="2" t="n">
        <v>0</v>
      </c>
      <c r="J2569" s="2" t="inlineStr">
        <is>
          <t>GPA</t>
        </is>
      </c>
    </row>
    <row r="2570">
      <c r="A2570" s="2" t="n">
        <v>8</v>
      </c>
      <c r="B2570" s="2" t="n">
        <v>930</v>
      </c>
      <c r="C2570" s="2" t="inlineStr">
        <is>
          <t>SEPARACAO</t>
        </is>
      </c>
      <c r="D2570" s="2" t="inlineStr">
        <is>
          <t>5698634</t>
        </is>
      </c>
      <c r="E2570" s="2" t="inlineStr">
        <is>
          <t>Martinho Da Silva Primo</t>
        </is>
      </c>
      <c r="F2570" s="2" t="n">
        <v>2409</v>
      </c>
      <c r="G2570" s="2" t="n">
        <v>131.54</v>
      </c>
      <c r="H2570" s="2" t="n">
        <v>18</v>
      </c>
      <c r="I2570" s="2" t="n">
        <v>0</v>
      </c>
      <c r="J2570" s="2" t="inlineStr">
        <is>
          <t>GPA</t>
        </is>
      </c>
    </row>
    <row r="2571">
      <c r="A2571" s="2" t="n">
        <v>8</v>
      </c>
      <c r="B2571" s="2" t="n">
        <v>930</v>
      </c>
      <c r="C2571" s="2" t="inlineStr">
        <is>
          <t>PUXADA RECEB</t>
        </is>
      </c>
      <c r="D2571" s="2" t="inlineStr">
        <is>
          <t>5699967</t>
        </is>
      </c>
      <c r="E2571" s="2" t="inlineStr">
        <is>
          <t>Mikelson Hippolyte</t>
        </is>
      </c>
      <c r="F2571" s="2" t="n">
        <v>1964</v>
      </c>
      <c r="G2571" s="2" t="n">
        <v>56.11</v>
      </c>
      <c r="H2571" s="2" t="n">
        <v>35</v>
      </c>
      <c r="I2571" s="2" t="n">
        <v>0</v>
      </c>
      <c r="J2571" s="2" t="inlineStr">
        <is>
          <t>GPA</t>
        </is>
      </c>
    </row>
    <row r="2572">
      <c r="A2572" s="2" t="n">
        <v>8</v>
      </c>
      <c r="B2572" s="2" t="n">
        <v>930</v>
      </c>
      <c r="C2572" s="2" t="inlineStr">
        <is>
          <t>CARREGAMENTO</t>
        </is>
      </c>
      <c r="D2572" s="2" t="inlineStr">
        <is>
          <t>5701562</t>
        </is>
      </c>
      <c r="E2572" s="2" t="inlineStr">
        <is>
          <t>Victor Dos Santos Reis</t>
        </is>
      </c>
      <c r="F2572" s="2" t="n">
        <v>694</v>
      </c>
      <c r="G2572" s="2" t="n">
        <v>56.32</v>
      </c>
      <c r="H2572" s="2" t="n">
        <v>12</v>
      </c>
      <c r="I2572" s="2" t="n">
        <v>0</v>
      </c>
      <c r="J2572" s="2" t="inlineStr">
        <is>
          <t>GPA</t>
        </is>
      </c>
    </row>
    <row r="2573">
      <c r="A2573" s="2" t="n">
        <v>8</v>
      </c>
      <c r="B2573" s="2" t="n">
        <v>930</v>
      </c>
      <c r="C2573" s="2" t="inlineStr">
        <is>
          <t>CARREGAMENTO</t>
        </is>
      </c>
      <c r="D2573" s="2" t="inlineStr">
        <is>
          <t>5722063</t>
        </is>
      </c>
      <c r="E2573" s="2" t="inlineStr">
        <is>
          <t>Ruan Lagos Dos Santos Evangelista</t>
        </is>
      </c>
      <c r="F2573" s="2" t="n">
        <v>2262</v>
      </c>
      <c r="G2573" s="2" t="n">
        <v>34.34</v>
      </c>
      <c r="H2573" s="2" t="n">
        <v>66</v>
      </c>
      <c r="I2573" s="2" t="n">
        <v>0</v>
      </c>
      <c r="J2573" s="2" t="inlineStr">
        <is>
          <t>GPA</t>
        </is>
      </c>
    </row>
    <row r="2574">
      <c r="A2574" s="2" t="n">
        <v>8</v>
      </c>
      <c r="B2574" s="2" t="n">
        <v>930</v>
      </c>
      <c r="C2574" s="2" t="inlineStr">
        <is>
          <t>CARREGAMENTO</t>
        </is>
      </c>
      <c r="D2574" s="2" t="inlineStr">
        <is>
          <t>5722616</t>
        </is>
      </c>
      <c r="E2574" s="2" t="inlineStr">
        <is>
          <t>Gerlando Silva Alves</t>
        </is>
      </c>
      <c r="F2574" s="2" t="n">
        <v>37</v>
      </c>
      <c r="G2574" s="2" t="n">
        <v>0.22</v>
      </c>
      <c r="H2574" s="2" t="n">
        <v>168</v>
      </c>
      <c r="I2574" s="2" t="n">
        <v>0</v>
      </c>
      <c r="J2574" s="2" t="inlineStr">
        <is>
          <t>GPA</t>
        </is>
      </c>
    </row>
    <row r="2575">
      <c r="A2575" s="2" t="n">
        <v>8</v>
      </c>
      <c r="B2575" s="2" t="n">
        <v>930</v>
      </c>
      <c r="C2575" s="2" t="inlineStr">
        <is>
          <t>CARREGAMENTO</t>
        </is>
      </c>
      <c r="D2575" s="2" t="inlineStr">
        <is>
          <t>5723914</t>
        </is>
      </c>
      <c r="E2575" s="2" t="inlineStr">
        <is>
          <t>Gustavo Luiz Silva Lucena</t>
        </is>
      </c>
      <c r="F2575" s="2" t="n">
        <v>1407</v>
      </c>
      <c r="G2575" s="2" t="n">
        <v>18.91</v>
      </c>
      <c r="H2575" s="2" t="n">
        <v>74</v>
      </c>
      <c r="I2575" s="2" t="n">
        <v>0</v>
      </c>
      <c r="J2575" s="2" t="inlineStr">
        <is>
          <t>GPA</t>
        </is>
      </c>
    </row>
    <row r="2576">
      <c r="A2576" s="2" t="n">
        <v>8</v>
      </c>
      <c r="B2576" s="2" t="n">
        <v>930</v>
      </c>
      <c r="C2576" s="2" t="inlineStr">
        <is>
          <t>CARREGAMENTO</t>
        </is>
      </c>
      <c r="D2576" s="2" t="inlineStr">
        <is>
          <t>5732875</t>
        </is>
      </c>
      <c r="E2576" s="2" t="inlineStr">
        <is>
          <t>Ryan Antunes Sousa Silva</t>
        </is>
      </c>
      <c r="F2576" s="2" t="n">
        <v>1520</v>
      </c>
      <c r="G2576" s="2" t="n">
        <v>25.1</v>
      </c>
      <c r="H2576" s="2" t="n">
        <v>61</v>
      </c>
      <c r="I2576" s="2" t="n">
        <v>0</v>
      </c>
      <c r="J2576" s="2" t="inlineStr">
        <is>
          <t>GPA</t>
        </is>
      </c>
    </row>
    <row r="2577">
      <c r="A2577" s="2" t="n">
        <v>8</v>
      </c>
      <c r="B2577" s="2" t="n">
        <v>930</v>
      </c>
      <c r="C2577" s="2" t="inlineStr">
        <is>
          <t>SEPARACAO</t>
        </is>
      </c>
      <c r="D2577" s="2" t="inlineStr">
        <is>
          <t>5732875</t>
        </is>
      </c>
      <c r="E2577" s="2" t="inlineStr">
        <is>
          <t>Ryan Antunes Sousa Silva</t>
        </is>
      </c>
      <c r="F2577" s="2" t="n">
        <v>967</v>
      </c>
      <c r="G2577" s="2" t="n">
        <v>13.54</v>
      </c>
      <c r="H2577" s="2" t="n">
        <v>71</v>
      </c>
      <c r="I2577" s="2" t="n">
        <v>0</v>
      </c>
      <c r="J2577" s="2" t="inlineStr">
        <is>
          <t>GPA</t>
        </is>
      </c>
    </row>
    <row r="2578">
      <c r="A2578" s="2" t="n">
        <v>8</v>
      </c>
      <c r="B2578" s="2" t="n">
        <v>930</v>
      </c>
      <c r="C2578" s="2" t="inlineStr">
        <is>
          <t>RECEBIMENTO</t>
        </is>
      </c>
      <c r="D2578" s="2" t="inlineStr">
        <is>
          <t>5738946</t>
        </is>
      </c>
      <c r="E2578" s="2" t="inlineStr">
        <is>
          <t>Pedro Valerio Da Silva Junior</t>
        </is>
      </c>
      <c r="F2578" s="2" t="n">
        <v>326</v>
      </c>
      <c r="G2578" s="2" t="n">
        <v>6.15</v>
      </c>
      <c r="H2578" s="2" t="n">
        <v>53</v>
      </c>
      <c r="I2578" s="2" t="n">
        <v>0</v>
      </c>
      <c r="J2578" s="2" t="inlineStr">
        <is>
          <t>GPA</t>
        </is>
      </c>
    </row>
    <row r="2579">
      <c r="A2579" s="2" t="n">
        <v>8</v>
      </c>
      <c r="B2579" s="2" t="n">
        <v>930</v>
      </c>
      <c r="C2579" s="2" t="inlineStr">
        <is>
          <t>PUXADA RECEB</t>
        </is>
      </c>
      <c r="D2579" s="2" t="inlineStr">
        <is>
          <t>5740665</t>
        </is>
      </c>
      <c r="E2579" s="2" t="inlineStr">
        <is>
          <t>Rodrigo Barreto Diniz</t>
        </is>
      </c>
      <c r="F2579" s="2" t="n">
        <v>86</v>
      </c>
      <c r="G2579" s="2" t="n">
        <v>8.24</v>
      </c>
      <c r="H2579" s="2" t="n">
        <v>10</v>
      </c>
      <c r="I2579" s="2" t="n">
        <v>0</v>
      </c>
      <c r="J2579" s="2" t="inlineStr">
        <is>
          <t>GPA</t>
        </is>
      </c>
    </row>
    <row r="2580">
      <c r="A2580" s="2" t="n">
        <v>8</v>
      </c>
      <c r="B2580" s="2" t="n">
        <v>930</v>
      </c>
      <c r="C2580" s="2" t="inlineStr">
        <is>
          <t>CARREGAMENTO</t>
        </is>
      </c>
      <c r="D2580" s="2" t="inlineStr">
        <is>
          <t>5747619</t>
        </is>
      </c>
      <c r="E2580" s="2" t="inlineStr">
        <is>
          <t>Rodrigo Campos De Oliveira</t>
        </is>
      </c>
      <c r="F2580" s="2" t="n">
        <v>33</v>
      </c>
      <c r="G2580" s="2" t="n">
        <v>4.76</v>
      </c>
      <c r="H2580" s="2" t="n">
        <v>7</v>
      </c>
      <c r="I2580" s="2" t="n">
        <v>0</v>
      </c>
      <c r="J2580" s="2" t="inlineStr">
        <is>
          <t>GPA</t>
        </is>
      </c>
    </row>
    <row r="2581">
      <c r="A2581" s="2" t="n">
        <v>8</v>
      </c>
      <c r="B2581" s="2" t="n">
        <v>930</v>
      </c>
      <c r="C2581" s="2" t="inlineStr">
        <is>
          <t>ATIVIDADE OP. EMP.</t>
        </is>
      </c>
      <c r="D2581" s="2" t="inlineStr">
        <is>
          <t>5748780</t>
        </is>
      </c>
      <c r="E2581" s="2" t="inlineStr">
        <is>
          <t>Eliu Ornan Monasterio Calles</t>
        </is>
      </c>
      <c r="F2581" s="2" t="n">
        <v>632</v>
      </c>
      <c r="G2581" s="2" t="n">
        <v>95.87</v>
      </c>
      <c r="H2581" s="2" t="n">
        <v>7</v>
      </c>
      <c r="I2581" s="2" t="n">
        <v>0</v>
      </c>
      <c r="J2581" s="2" t="inlineStr">
        <is>
          <t>GPA</t>
        </is>
      </c>
    </row>
    <row r="2582">
      <c r="A2582" s="2" t="n">
        <v>8</v>
      </c>
      <c r="B2582" s="2" t="n">
        <v>930</v>
      </c>
      <c r="C2582" s="2" t="inlineStr">
        <is>
          <t>CARREGAMENTO</t>
        </is>
      </c>
      <c r="D2582" s="2" t="inlineStr">
        <is>
          <t>5749727</t>
        </is>
      </c>
      <c r="E2582" s="2" t="inlineStr">
        <is>
          <t>Luiz Felipe Silva De Oliveira</t>
        </is>
      </c>
      <c r="F2582" s="2" t="n">
        <v>133</v>
      </c>
      <c r="G2582" s="2" t="n">
        <v>4.35</v>
      </c>
      <c r="H2582" s="2" t="n">
        <v>31</v>
      </c>
      <c r="I2582" s="2" t="n">
        <v>0</v>
      </c>
      <c r="J2582" s="2" t="inlineStr">
        <is>
          <t>GPA</t>
        </is>
      </c>
    </row>
    <row r="2583">
      <c r="A2583" s="2" t="n">
        <v>8</v>
      </c>
      <c r="B2583" s="2" t="n">
        <v>930</v>
      </c>
      <c r="C2583" s="2" t="inlineStr">
        <is>
          <t>SEPARACAO</t>
        </is>
      </c>
      <c r="D2583" s="2" t="inlineStr">
        <is>
          <t>5749727</t>
        </is>
      </c>
      <c r="E2583" s="2" t="inlineStr">
        <is>
          <t>Luiz Felipe Silva De Oliveira</t>
        </is>
      </c>
      <c r="F2583" s="2" t="n">
        <v>48</v>
      </c>
      <c r="G2583" s="2" t="n">
        <v>0</v>
      </c>
      <c r="H2583" s="2" t="n">
        <v>0</v>
      </c>
      <c r="I2583" s="2" t="n">
        <v>0</v>
      </c>
      <c r="J2583" s="2" t="inlineStr">
        <is>
          <t>GPA</t>
        </is>
      </c>
    </row>
    <row r="2584">
      <c r="A2584" s="2" t="n">
        <v>8</v>
      </c>
      <c r="B2584" s="2" t="n">
        <v>930</v>
      </c>
      <c r="C2584" s="2" t="inlineStr">
        <is>
          <t>SEPARACAO</t>
        </is>
      </c>
      <c r="D2584" s="2" t="inlineStr">
        <is>
          <t>5760364</t>
        </is>
      </c>
      <c r="E2584" s="2" t="inlineStr">
        <is>
          <t>Andre Luiz Maia</t>
        </is>
      </c>
      <c r="F2584" s="2" t="n">
        <v>2438</v>
      </c>
      <c r="G2584" s="2" t="n">
        <v>33.87</v>
      </c>
      <c r="H2584" s="2" t="n">
        <v>72</v>
      </c>
      <c r="I2584" s="2" t="n">
        <v>0</v>
      </c>
      <c r="J2584" s="2" t="inlineStr">
        <is>
          <t>GPA</t>
        </is>
      </c>
    </row>
    <row r="2585">
      <c r="A2585" s="2" t="n">
        <v>8</v>
      </c>
      <c r="B2585" s="2" t="n">
        <v>930</v>
      </c>
      <c r="C2585" s="2" t="inlineStr">
        <is>
          <t>SEPARACAO</t>
        </is>
      </c>
      <c r="D2585" s="2" t="inlineStr">
        <is>
          <t>5760372</t>
        </is>
      </c>
      <c r="E2585" s="2" t="inlineStr">
        <is>
          <t>Michael Chukwuebuka Emmanuel</t>
        </is>
      </c>
      <c r="F2585" s="2" t="n">
        <v>11481</v>
      </c>
      <c r="G2585" s="2" t="n">
        <v>81.59999999999999</v>
      </c>
      <c r="H2585" s="2" t="n">
        <v>141</v>
      </c>
      <c r="I2585" s="2" t="n">
        <v>0</v>
      </c>
      <c r="J2585" s="2" t="inlineStr">
        <is>
          <t>GPA</t>
        </is>
      </c>
    </row>
    <row r="2586">
      <c r="A2586" s="2" t="n">
        <v>8</v>
      </c>
      <c r="B2586" s="2" t="n">
        <v>930</v>
      </c>
      <c r="C2586" s="2" t="inlineStr">
        <is>
          <t>CARREGAMENTO</t>
        </is>
      </c>
      <c r="D2586" s="2" t="inlineStr">
        <is>
          <t>5766982</t>
        </is>
      </c>
      <c r="E2586" s="2" t="inlineStr">
        <is>
          <t>DANIEL FRANCISCO DE SOUZA JUNIOR</t>
        </is>
      </c>
      <c r="F2586" s="2" t="n">
        <v>74</v>
      </c>
      <c r="G2586" s="2" t="n">
        <v>6.38</v>
      </c>
      <c r="H2586" s="2" t="n">
        <v>12</v>
      </c>
      <c r="I2586" s="2" t="n">
        <v>0</v>
      </c>
      <c r="J2586" s="2" t="inlineStr">
        <is>
          <t>GPA</t>
        </is>
      </c>
    </row>
    <row r="2587">
      <c r="A2587" s="2" t="n">
        <v>8</v>
      </c>
      <c r="B2587" s="2" t="n">
        <v>930</v>
      </c>
      <c r="C2587" s="2" t="inlineStr">
        <is>
          <t>SEPARACAO</t>
        </is>
      </c>
      <c r="D2587" s="2" t="inlineStr">
        <is>
          <t>5766982</t>
        </is>
      </c>
      <c r="E2587" s="2" t="inlineStr">
        <is>
          <t>DANIEL FRANCISCO DE SOUZA JUNIOR</t>
        </is>
      </c>
      <c r="F2587" s="2" t="n">
        <v>212</v>
      </c>
      <c r="G2587" s="2" t="n">
        <v>1.92</v>
      </c>
      <c r="H2587" s="2" t="n">
        <v>110</v>
      </c>
      <c r="I2587" s="2" t="n">
        <v>0</v>
      </c>
      <c r="J2587" s="2" t="inlineStr">
        <is>
          <t>GPA</t>
        </is>
      </c>
    </row>
    <row r="2588">
      <c r="A2588" s="2" t="n">
        <v>8</v>
      </c>
      <c r="B2588" s="2" t="n">
        <v>930</v>
      </c>
      <c r="C2588" s="2" t="inlineStr">
        <is>
          <t>SEPARACAO</t>
        </is>
      </c>
      <c r="D2588" s="2" t="inlineStr">
        <is>
          <t>5768969</t>
        </is>
      </c>
      <c r="E2588" s="2" t="inlineStr">
        <is>
          <t>KEVIN ARAUJO MOREIRA PEREIRA</t>
        </is>
      </c>
      <c r="F2588" s="2" t="n">
        <v>225</v>
      </c>
      <c r="G2588" s="2" t="n">
        <v>9.460000000000001</v>
      </c>
      <c r="H2588" s="2" t="n">
        <v>24</v>
      </c>
      <c r="I2588" s="2" t="n">
        <v>0</v>
      </c>
      <c r="J2588" s="2" t="inlineStr">
        <is>
          <t>GPA</t>
        </is>
      </c>
    </row>
    <row r="2589">
      <c r="A2589" s="2" t="n">
        <v>8</v>
      </c>
      <c r="B2589" s="2" t="n">
        <v>930</v>
      </c>
      <c r="C2589" s="2" t="inlineStr">
        <is>
          <t>RECEBIMENTO</t>
        </is>
      </c>
      <c r="D2589" s="2" t="inlineStr">
        <is>
          <t>5774810</t>
        </is>
      </c>
      <c r="E2589" s="2" t="inlineStr">
        <is>
          <t>Enzo Henrique Francisco Rosa</t>
        </is>
      </c>
      <c r="F2589" s="2" t="n">
        <v>47</v>
      </c>
      <c r="G2589" s="2" t="n">
        <v>2.81</v>
      </c>
      <c r="H2589" s="2" t="n">
        <v>17</v>
      </c>
      <c r="I2589" s="2" t="n">
        <v>0</v>
      </c>
      <c r="J2589" s="2" t="inlineStr">
        <is>
          <t>GPA</t>
        </is>
      </c>
    </row>
    <row r="2590">
      <c r="A2590" s="2" t="n">
        <v>8</v>
      </c>
      <c r="B2590" s="2" t="n">
        <v>930</v>
      </c>
      <c r="C2590" s="2" t="inlineStr">
        <is>
          <t>CARREGAMENTO</t>
        </is>
      </c>
      <c r="D2590" s="2" t="inlineStr">
        <is>
          <t>577628</t>
        </is>
      </c>
      <c r="E2590" s="2" t="inlineStr">
        <is>
          <t>EMERSON DE JESUS MELO DA SILVA</t>
        </is>
      </c>
      <c r="F2590" s="2" t="n">
        <v>18</v>
      </c>
      <c r="G2590" s="2" t="n">
        <v>1.47</v>
      </c>
      <c r="H2590" s="2" t="n">
        <v>12</v>
      </c>
      <c r="I2590" s="2" t="n">
        <v>0</v>
      </c>
      <c r="J2590" s="2" t="inlineStr">
        <is>
          <t>GPA</t>
        </is>
      </c>
    </row>
    <row r="2591">
      <c r="A2591" s="2" t="n">
        <v>8</v>
      </c>
      <c r="B2591" s="2" t="n">
        <v>930</v>
      </c>
      <c r="C2591" s="2" t="inlineStr">
        <is>
          <t>RECEBIMENTO</t>
        </is>
      </c>
      <c r="D2591" s="2" t="inlineStr">
        <is>
          <t>577628</t>
        </is>
      </c>
      <c r="E2591" s="2" t="inlineStr">
        <is>
          <t>EMERSON DE JESUS MELO DA SILVA</t>
        </is>
      </c>
      <c r="F2591" s="2" t="n">
        <v>91</v>
      </c>
      <c r="G2591" s="2" t="n">
        <v>8.48</v>
      </c>
      <c r="H2591" s="2" t="n">
        <v>11</v>
      </c>
      <c r="I2591" s="2" t="n">
        <v>0</v>
      </c>
      <c r="J2591" s="2" t="inlineStr">
        <is>
          <t>GPA</t>
        </is>
      </c>
    </row>
    <row r="2592">
      <c r="A2592" s="2" t="n">
        <v>8</v>
      </c>
      <c r="B2592" s="2" t="n">
        <v>930</v>
      </c>
      <c r="C2592" s="2" t="inlineStr">
        <is>
          <t>CARREGAMENTO</t>
        </is>
      </c>
      <c r="D2592" s="2" t="inlineStr">
        <is>
          <t>5776503</t>
        </is>
      </c>
      <c r="E2592" s="2" t="inlineStr">
        <is>
          <t>Matheus Marcelino De Jesus</t>
        </is>
      </c>
      <c r="F2592" s="2" t="n">
        <v>813</v>
      </c>
      <c r="G2592" s="2" t="n">
        <v>37.32</v>
      </c>
      <c r="H2592" s="2" t="n">
        <v>22</v>
      </c>
      <c r="I2592" s="2" t="n">
        <v>0</v>
      </c>
      <c r="J2592" s="2" t="inlineStr">
        <is>
          <t>GPA</t>
        </is>
      </c>
    </row>
    <row r="2593">
      <c r="A2593" s="2" t="n">
        <v>8</v>
      </c>
      <c r="B2593" s="2" t="n">
        <v>930</v>
      </c>
      <c r="C2593" s="2" t="inlineStr">
        <is>
          <t>SEPARACAO</t>
        </is>
      </c>
      <c r="D2593" s="2" t="inlineStr">
        <is>
          <t>5776503</t>
        </is>
      </c>
      <c r="E2593" s="2" t="inlineStr">
        <is>
          <t>Matheus Marcelino De Jesus</t>
        </is>
      </c>
      <c r="F2593" s="2" t="n">
        <v>446</v>
      </c>
      <c r="G2593" s="2" t="n">
        <v>6.02</v>
      </c>
      <c r="H2593" s="2" t="n">
        <v>74</v>
      </c>
      <c r="I2593" s="2" t="n">
        <v>0</v>
      </c>
      <c r="J2593" s="2" t="inlineStr">
        <is>
          <t>GPA</t>
        </is>
      </c>
    </row>
    <row r="2594">
      <c r="A2594" s="2" t="n">
        <v>8</v>
      </c>
      <c r="B2594" s="2" t="n">
        <v>930</v>
      </c>
      <c r="C2594" s="2" t="inlineStr">
        <is>
          <t>SEPARACAO</t>
        </is>
      </c>
      <c r="D2594" s="2" t="inlineStr">
        <is>
          <t>5776813</t>
        </is>
      </c>
      <c r="E2594" s="2" t="inlineStr">
        <is>
          <t>Helio Fernandes De Oliveira</t>
        </is>
      </c>
      <c r="F2594" s="2" t="n">
        <v>572</v>
      </c>
      <c r="G2594" s="2" t="n">
        <v>7.88</v>
      </c>
      <c r="H2594" s="2" t="n">
        <v>73</v>
      </c>
      <c r="I2594" s="2" t="n">
        <v>0</v>
      </c>
      <c r="J2594" s="2" t="inlineStr">
        <is>
          <t>GPA</t>
        </is>
      </c>
    </row>
    <row r="2595">
      <c r="A2595" s="2" t="n">
        <v>8</v>
      </c>
      <c r="B2595" s="2" t="n">
        <v>930</v>
      </c>
      <c r="C2595" s="2" t="inlineStr">
        <is>
          <t>SEPARACAO</t>
        </is>
      </c>
      <c r="D2595" s="2" t="inlineStr">
        <is>
          <t>5778662</t>
        </is>
      </c>
      <c r="E2595" s="2" t="inlineStr">
        <is>
          <t>Kaua Anderson Da Silva Santos</t>
        </is>
      </c>
      <c r="F2595" s="2" t="n">
        <v>9649</v>
      </c>
      <c r="G2595" s="2" t="n">
        <v>76.27</v>
      </c>
      <c r="H2595" s="2" t="n">
        <v>127</v>
      </c>
      <c r="I2595" s="2" t="n">
        <v>0</v>
      </c>
      <c r="J2595" s="2" t="inlineStr">
        <is>
          <t>GPA</t>
        </is>
      </c>
    </row>
    <row r="2596">
      <c r="A2596" s="2" t="n">
        <v>8</v>
      </c>
      <c r="B2596" s="2" t="n">
        <v>930</v>
      </c>
      <c r="C2596" s="2" t="inlineStr">
        <is>
          <t>CARREGAMENTO</t>
        </is>
      </c>
      <c r="D2596" s="2" t="inlineStr">
        <is>
          <t>5781639</t>
        </is>
      </c>
      <c r="E2596" s="2" t="inlineStr">
        <is>
          <t>Yago Yuri Da Costa Silva</t>
        </is>
      </c>
      <c r="F2596" s="2" t="n">
        <v>2001</v>
      </c>
      <c r="G2596" s="2" t="n">
        <v>41.8</v>
      </c>
      <c r="H2596" s="2" t="n">
        <v>48</v>
      </c>
      <c r="I2596" s="2" t="n">
        <v>0</v>
      </c>
      <c r="J2596" s="2" t="inlineStr">
        <is>
          <t>GPA</t>
        </is>
      </c>
    </row>
    <row r="2597">
      <c r="A2597" s="2" t="n">
        <v>8</v>
      </c>
      <c r="B2597" s="2" t="n">
        <v>930</v>
      </c>
      <c r="C2597" s="2" t="inlineStr">
        <is>
          <t>SEPARACAO</t>
        </is>
      </c>
      <c r="D2597" s="2" t="inlineStr">
        <is>
          <t>5781639</t>
        </is>
      </c>
      <c r="E2597" s="2" t="inlineStr">
        <is>
          <t>Yago Yuri Da Costa Silva</t>
        </is>
      </c>
      <c r="F2597" s="2" t="n">
        <v>964</v>
      </c>
      <c r="G2597" s="2" t="n">
        <v>12.3</v>
      </c>
      <c r="H2597" s="2" t="n">
        <v>78</v>
      </c>
      <c r="I2597" s="2" t="n">
        <v>0</v>
      </c>
      <c r="J2597" s="2" t="inlineStr">
        <is>
          <t>GPA</t>
        </is>
      </c>
    </row>
    <row r="2598">
      <c r="A2598" s="2" t="n">
        <v>8</v>
      </c>
      <c r="B2598" s="2" t="n">
        <v>930</v>
      </c>
      <c r="C2598" s="2" t="inlineStr">
        <is>
          <t>CARREGAMENTO</t>
        </is>
      </c>
      <c r="D2598" s="2" t="inlineStr">
        <is>
          <t>5782040</t>
        </is>
      </c>
      <c r="E2598" s="2" t="inlineStr">
        <is>
          <t>Samuel Henrique Palhoto Lima Bento</t>
        </is>
      </c>
      <c r="F2598" s="2" t="n">
        <v>772</v>
      </c>
      <c r="G2598" s="2" t="n">
        <v>28.85</v>
      </c>
      <c r="H2598" s="2" t="n">
        <v>27</v>
      </c>
      <c r="I2598" s="2" t="n">
        <v>0</v>
      </c>
      <c r="J2598" s="2" t="inlineStr">
        <is>
          <t>GPA</t>
        </is>
      </c>
    </row>
    <row r="2599">
      <c r="A2599" s="2" t="n">
        <v>8</v>
      </c>
      <c r="B2599" s="2" t="n">
        <v>930</v>
      </c>
      <c r="C2599" s="2" t="inlineStr">
        <is>
          <t>SEPARACAO</t>
        </is>
      </c>
      <c r="D2599" s="2" t="inlineStr">
        <is>
          <t>5782040</t>
        </is>
      </c>
      <c r="E2599" s="2" t="inlineStr">
        <is>
          <t>Samuel Henrique Palhoto Lima Bento</t>
        </is>
      </c>
      <c r="F2599" s="2" t="n">
        <v>184</v>
      </c>
      <c r="G2599" s="2" t="n">
        <v>4.24</v>
      </c>
      <c r="H2599" s="2" t="n">
        <v>43</v>
      </c>
      <c r="I2599" s="2" t="n">
        <v>0</v>
      </c>
      <c r="J2599" s="2" t="inlineStr">
        <is>
          <t>GPA</t>
        </is>
      </c>
    </row>
    <row r="2600">
      <c r="A2600" s="2" t="n">
        <v>8</v>
      </c>
      <c r="B2600" s="2" t="n">
        <v>930</v>
      </c>
      <c r="C2600" s="2" t="inlineStr">
        <is>
          <t>CARREGAMENTO</t>
        </is>
      </c>
      <c r="D2600" s="2" t="inlineStr">
        <is>
          <t>5782520</t>
        </is>
      </c>
      <c r="E2600" s="2" t="inlineStr">
        <is>
          <t>Tiago Jose De Assis</t>
        </is>
      </c>
      <c r="F2600" s="2" t="n">
        <v>1265</v>
      </c>
      <c r="G2600" s="2" t="n">
        <v>91.66</v>
      </c>
      <c r="H2600" s="2" t="n">
        <v>14</v>
      </c>
      <c r="I2600" s="2" t="n">
        <v>0</v>
      </c>
      <c r="J2600" s="2" t="inlineStr">
        <is>
          <t>GPA</t>
        </is>
      </c>
    </row>
    <row r="2601">
      <c r="A2601" s="2" t="n">
        <v>8</v>
      </c>
      <c r="B2601" s="2" t="n">
        <v>930</v>
      </c>
      <c r="C2601" s="2" t="inlineStr">
        <is>
          <t>PUXADA RECEB</t>
        </is>
      </c>
      <c r="D2601" s="2" t="inlineStr">
        <is>
          <t>5783895</t>
        </is>
      </c>
      <c r="E2601" s="2" t="inlineStr">
        <is>
          <t>Jesus Sebastian Paredes Gutierrez</t>
        </is>
      </c>
      <c r="F2601" s="2" t="n">
        <v>2538</v>
      </c>
      <c r="G2601" s="2" t="n">
        <v>65.97</v>
      </c>
      <c r="H2601" s="2" t="n">
        <v>38</v>
      </c>
      <c r="I2601" s="2" t="n">
        <v>0</v>
      </c>
      <c r="J2601" s="2" t="inlineStr">
        <is>
          <t>GPA</t>
        </is>
      </c>
    </row>
    <row r="2602">
      <c r="A2602" s="2" t="n">
        <v>8</v>
      </c>
      <c r="B2602" s="2" t="n">
        <v>930</v>
      </c>
      <c r="C2602" s="2" t="inlineStr">
        <is>
          <t>SEPARACAO</t>
        </is>
      </c>
      <c r="D2602" s="2" t="inlineStr">
        <is>
          <t>5783895</t>
        </is>
      </c>
      <c r="E2602" s="2" t="inlineStr">
        <is>
          <t>Jesus Sebastian Paredes Gutierrez</t>
        </is>
      </c>
      <c r="F2602" s="2" t="n">
        <v>274</v>
      </c>
      <c r="G2602" s="2" t="n">
        <v>4.81</v>
      </c>
      <c r="H2602" s="2" t="n">
        <v>57</v>
      </c>
      <c r="I2602" s="2" t="n">
        <v>0</v>
      </c>
      <c r="J2602" s="2" t="inlineStr">
        <is>
          <t>GPA</t>
        </is>
      </c>
    </row>
    <row r="2603">
      <c r="A2603" s="2" t="n">
        <v>8</v>
      </c>
      <c r="B2603" s="2" t="n">
        <v>930</v>
      </c>
      <c r="C2603" s="2" t="inlineStr">
        <is>
          <t>CARREGAMENTO</t>
        </is>
      </c>
      <c r="D2603" s="2" t="inlineStr">
        <is>
          <t>5785359</t>
        </is>
      </c>
      <c r="E2603" s="2" t="inlineStr">
        <is>
          <t>Lucas Ribeiro De Jesus</t>
        </is>
      </c>
      <c r="F2603" s="2" t="n">
        <v>131</v>
      </c>
      <c r="G2603" s="2" t="n">
        <v>2.17</v>
      </c>
      <c r="H2603" s="2" t="n">
        <v>60</v>
      </c>
      <c r="I2603" s="2" t="n">
        <v>0</v>
      </c>
      <c r="J2603" s="2" t="inlineStr">
        <is>
          <t>GPA</t>
        </is>
      </c>
    </row>
    <row r="2604">
      <c r="A2604" s="2" t="n">
        <v>8</v>
      </c>
      <c r="B2604" s="2" t="n">
        <v>930</v>
      </c>
      <c r="C2604" s="2" t="inlineStr">
        <is>
          <t>CARREGAMENTO</t>
        </is>
      </c>
      <c r="D2604" s="2" t="inlineStr">
        <is>
          <t>5785790</t>
        </is>
      </c>
      <c r="E2604" s="2" t="inlineStr">
        <is>
          <t>Sebastiao Rodrigues Do Nascimento</t>
        </is>
      </c>
      <c r="F2604" s="2" t="n">
        <v>459</v>
      </c>
      <c r="G2604" s="2" t="n">
        <v>26.96</v>
      </c>
      <c r="H2604" s="2" t="n">
        <v>17</v>
      </c>
      <c r="I2604" s="2" t="n">
        <v>0</v>
      </c>
      <c r="J2604" s="2" t="inlineStr">
        <is>
          <t>GPA</t>
        </is>
      </c>
    </row>
    <row r="2605">
      <c r="A2605" s="2" t="n">
        <v>8</v>
      </c>
      <c r="B2605" s="2" t="n">
        <v>930</v>
      </c>
      <c r="C2605" s="2" t="inlineStr">
        <is>
          <t>CARREGAMENTO</t>
        </is>
      </c>
      <c r="D2605" s="2" t="inlineStr">
        <is>
          <t>5786444</t>
        </is>
      </c>
      <c r="E2605" s="2" t="inlineStr">
        <is>
          <t>Romulo Soares De Araujo</t>
        </is>
      </c>
      <c r="F2605" s="2" t="n">
        <v>203</v>
      </c>
      <c r="G2605" s="2" t="n">
        <v>4.49</v>
      </c>
      <c r="H2605" s="2" t="n">
        <v>45</v>
      </c>
      <c r="I2605" s="2" t="n">
        <v>0</v>
      </c>
      <c r="J2605" s="2" t="inlineStr">
        <is>
          <t>GPA</t>
        </is>
      </c>
    </row>
    <row r="2606">
      <c r="A2606" s="2" t="n">
        <v>8</v>
      </c>
      <c r="B2606" s="2" t="n">
        <v>930</v>
      </c>
      <c r="C2606" s="2" t="inlineStr">
        <is>
          <t>PUXADA RECEB</t>
        </is>
      </c>
      <c r="D2606" s="2" t="inlineStr">
        <is>
          <t>5786444</t>
        </is>
      </c>
      <c r="E2606" s="2" t="inlineStr">
        <is>
          <t>Romulo Soares De Araujo</t>
        </is>
      </c>
      <c r="F2606" s="2" t="n">
        <v>133</v>
      </c>
      <c r="G2606" s="2" t="n">
        <v>23.24</v>
      </c>
      <c r="H2606" s="2" t="n">
        <v>6</v>
      </c>
      <c r="I2606" s="2" t="n">
        <v>0</v>
      </c>
      <c r="J2606" s="2" t="inlineStr">
        <is>
          <t>GPA</t>
        </is>
      </c>
    </row>
    <row r="2607">
      <c r="A2607" s="2" t="n">
        <v>8</v>
      </c>
      <c r="B2607" s="2" t="n">
        <v>930</v>
      </c>
      <c r="C2607" s="2" t="inlineStr">
        <is>
          <t>SEPARACAO</t>
        </is>
      </c>
      <c r="D2607" s="2" t="inlineStr">
        <is>
          <t>5786444</t>
        </is>
      </c>
      <c r="E2607" s="2" t="inlineStr">
        <is>
          <t>Romulo Soares De Araujo</t>
        </is>
      </c>
      <c r="F2607" s="2" t="n">
        <v>522</v>
      </c>
      <c r="G2607" s="2" t="n">
        <v>7.34</v>
      </c>
      <c r="H2607" s="2" t="n">
        <v>71</v>
      </c>
      <c r="I2607" s="2" t="n">
        <v>0</v>
      </c>
      <c r="J2607" s="2" t="inlineStr">
        <is>
          <t>GPA</t>
        </is>
      </c>
    </row>
    <row r="2608">
      <c r="A2608" s="2" t="n">
        <v>8</v>
      </c>
      <c r="B2608" s="2" t="n">
        <v>930</v>
      </c>
      <c r="C2608" s="2" t="inlineStr">
        <is>
          <t>CARREGAMENTO</t>
        </is>
      </c>
      <c r="D2608" s="2" t="inlineStr">
        <is>
          <t>5788943</t>
        </is>
      </c>
      <c r="E2608" s="2" t="inlineStr">
        <is>
          <t>Guerrada Christos Ngandzien Itoua</t>
        </is>
      </c>
      <c r="F2608" s="2" t="n">
        <v>174</v>
      </c>
      <c r="G2608" s="2" t="n">
        <v>9</v>
      </c>
      <c r="H2608" s="2" t="n">
        <v>19</v>
      </c>
      <c r="I2608" s="2" t="n">
        <v>0</v>
      </c>
      <c r="J2608" s="2" t="inlineStr">
        <is>
          <t>GPA</t>
        </is>
      </c>
    </row>
    <row r="2609">
      <c r="A2609" s="2" t="n">
        <v>8</v>
      </c>
      <c r="B2609" s="2" t="n">
        <v>930</v>
      </c>
      <c r="C2609" s="2" t="inlineStr">
        <is>
          <t>CARREGAMENTO</t>
        </is>
      </c>
      <c r="D2609" s="2" t="inlineStr">
        <is>
          <t>5791219</t>
        </is>
      </c>
      <c r="E2609" s="2" t="inlineStr">
        <is>
          <t>KAYKE HENRIQUE BARBOSA</t>
        </is>
      </c>
      <c r="F2609" s="2" t="n">
        <v>374</v>
      </c>
      <c r="G2609" s="2" t="n">
        <v>25.08</v>
      </c>
      <c r="H2609" s="2" t="n">
        <v>15</v>
      </c>
      <c r="I2609" s="2" t="n">
        <v>0</v>
      </c>
      <c r="J2609" s="2" t="inlineStr">
        <is>
          <t>GPA</t>
        </is>
      </c>
    </row>
    <row r="2610">
      <c r="A2610" s="2" t="n">
        <v>8</v>
      </c>
      <c r="B2610" s="2" t="n">
        <v>930</v>
      </c>
      <c r="C2610" s="2" t="inlineStr">
        <is>
          <t>SEPARACAO</t>
        </is>
      </c>
      <c r="D2610" s="2" t="inlineStr">
        <is>
          <t>5791219</t>
        </is>
      </c>
      <c r="E2610" s="2" t="inlineStr">
        <is>
          <t>KAYKE HENRIQUE BARBOSA</t>
        </is>
      </c>
      <c r="F2610" s="2" t="n">
        <v>415</v>
      </c>
      <c r="G2610" s="2" t="n">
        <v>4.15</v>
      </c>
      <c r="H2610" s="2" t="n">
        <v>100</v>
      </c>
      <c r="I2610" s="2" t="n">
        <v>0</v>
      </c>
      <c r="J2610" s="2" t="inlineStr">
        <is>
          <t>GPA</t>
        </is>
      </c>
    </row>
    <row r="2611">
      <c r="A2611" s="2" t="n">
        <v>8</v>
      </c>
      <c r="B2611" s="2" t="n">
        <v>930</v>
      </c>
      <c r="C2611" s="2" t="inlineStr">
        <is>
          <t>CARREGAMENTO</t>
        </is>
      </c>
      <c r="D2611" s="2" t="inlineStr">
        <is>
          <t>5793327</t>
        </is>
      </c>
      <c r="E2611" s="2" t="inlineStr">
        <is>
          <t>Jheferson Cutrim Correia</t>
        </is>
      </c>
      <c r="F2611" s="2" t="n">
        <v>68</v>
      </c>
      <c r="G2611" s="2" t="n">
        <v>8.720000000000001</v>
      </c>
      <c r="H2611" s="2" t="n">
        <v>8</v>
      </c>
      <c r="I2611" s="2" t="n">
        <v>0</v>
      </c>
      <c r="J2611" s="2" t="inlineStr">
        <is>
          <t>GPA</t>
        </is>
      </c>
    </row>
    <row r="2612">
      <c r="A2612" s="2" t="n">
        <v>8</v>
      </c>
      <c r="B2612" s="2" t="n">
        <v>930</v>
      </c>
      <c r="C2612" s="2" t="inlineStr">
        <is>
          <t>CARREGAMENTO</t>
        </is>
      </c>
      <c r="D2612" s="2" t="inlineStr">
        <is>
          <t>5795737</t>
        </is>
      </c>
      <c r="E2612" s="2" t="inlineStr">
        <is>
          <t>David Soares Do Nascimento</t>
        </is>
      </c>
      <c r="F2612" s="2" t="n">
        <v>792</v>
      </c>
      <c r="G2612" s="2" t="n">
        <v>15.57</v>
      </c>
      <c r="H2612" s="2" t="n">
        <v>51</v>
      </c>
      <c r="I2612" s="2" t="n">
        <v>0</v>
      </c>
      <c r="J2612" s="2" t="inlineStr">
        <is>
          <t>GPA</t>
        </is>
      </c>
    </row>
    <row r="2613">
      <c r="A2613" s="2" t="n">
        <v>8</v>
      </c>
      <c r="B2613" s="2" t="n">
        <v>930</v>
      </c>
      <c r="C2613" s="2" t="inlineStr">
        <is>
          <t>SEPARACAO</t>
        </is>
      </c>
      <c r="D2613" s="2" t="inlineStr">
        <is>
          <t>5795737</t>
        </is>
      </c>
      <c r="E2613" s="2" t="inlineStr">
        <is>
          <t>David Soares Do Nascimento</t>
        </is>
      </c>
      <c r="F2613" s="2" t="n">
        <v>205</v>
      </c>
      <c r="G2613" s="2" t="n">
        <v>1.9</v>
      </c>
      <c r="H2613" s="2" t="n">
        <v>108</v>
      </c>
      <c r="I2613" s="2" t="n">
        <v>0</v>
      </c>
      <c r="J2613" s="2" t="inlineStr">
        <is>
          <t>GPA</t>
        </is>
      </c>
    </row>
    <row r="2614">
      <c r="A2614" s="2" t="n">
        <v>8</v>
      </c>
      <c r="B2614" s="2" t="n">
        <v>930</v>
      </c>
      <c r="C2614" s="2" t="inlineStr">
        <is>
          <t>CARREGAMENTO</t>
        </is>
      </c>
      <c r="D2614" s="2" t="inlineStr">
        <is>
          <t>5796210</t>
        </is>
      </c>
      <c r="E2614" s="2" t="inlineStr">
        <is>
          <t>LUCIANO EGIDIO</t>
        </is>
      </c>
      <c r="F2614" s="2" t="n">
        <v>2469</v>
      </c>
      <c r="G2614" s="2" t="n">
        <v>124.38</v>
      </c>
      <c r="H2614" s="2" t="n">
        <v>20</v>
      </c>
      <c r="I2614" s="2" t="n">
        <v>0</v>
      </c>
      <c r="J2614" s="2" t="inlineStr">
        <is>
          <t>GPA</t>
        </is>
      </c>
    </row>
    <row r="2615">
      <c r="A2615" s="2" t="n">
        <v>8</v>
      </c>
      <c r="B2615" s="2" t="n">
        <v>930</v>
      </c>
      <c r="C2615" s="2" t="inlineStr">
        <is>
          <t>CARREGAMENTO</t>
        </is>
      </c>
      <c r="D2615" s="2" t="inlineStr">
        <is>
          <t>5796385</t>
        </is>
      </c>
      <c r="E2615" s="2" t="inlineStr">
        <is>
          <t>Breno Henrique Novaes</t>
        </is>
      </c>
      <c r="F2615" s="2" t="n">
        <v>33</v>
      </c>
      <c r="G2615" s="2" t="n">
        <v>1.23</v>
      </c>
      <c r="H2615" s="2" t="n">
        <v>27</v>
      </c>
      <c r="I2615" s="2" t="n">
        <v>0</v>
      </c>
      <c r="J2615" s="2" t="inlineStr">
        <is>
          <t>GPA</t>
        </is>
      </c>
    </row>
    <row r="2616">
      <c r="A2616" s="2" t="n">
        <v>8</v>
      </c>
      <c r="B2616" s="2" t="n">
        <v>930</v>
      </c>
      <c r="C2616" s="2" t="inlineStr">
        <is>
          <t>SEPARACAO</t>
        </is>
      </c>
      <c r="D2616" s="2" t="inlineStr">
        <is>
          <t>5796385</t>
        </is>
      </c>
      <c r="E2616" s="2" t="inlineStr">
        <is>
          <t>Breno Henrique Novaes</t>
        </is>
      </c>
      <c r="F2616" s="2" t="n">
        <v>4983</v>
      </c>
      <c r="G2616" s="2" t="n">
        <v>66.45</v>
      </c>
      <c r="H2616" s="2" t="n">
        <v>75</v>
      </c>
      <c r="I2616" s="2" t="n">
        <v>0</v>
      </c>
      <c r="J2616" s="2" t="inlineStr">
        <is>
          <t>GPA</t>
        </is>
      </c>
    </row>
    <row r="2617">
      <c r="A2617" s="2" t="n">
        <v>8</v>
      </c>
      <c r="B2617" s="2" t="n">
        <v>930</v>
      </c>
      <c r="C2617" s="2" t="inlineStr">
        <is>
          <t>SEPARACAO</t>
        </is>
      </c>
      <c r="D2617" s="2" t="inlineStr">
        <is>
          <t>5800188</t>
        </is>
      </c>
      <c r="E2617" s="2" t="inlineStr">
        <is>
          <t>JEANCLAUDE KABANU</t>
        </is>
      </c>
      <c r="F2617" s="2" t="n">
        <v>8244</v>
      </c>
      <c r="G2617" s="2" t="n">
        <v>105.37</v>
      </c>
      <c r="H2617" s="2" t="n">
        <v>78</v>
      </c>
      <c r="I2617" s="2" t="n">
        <v>0</v>
      </c>
      <c r="J2617" s="2" t="inlineStr">
        <is>
          <t>GPA</t>
        </is>
      </c>
    </row>
    <row r="2618">
      <c r="A2618" s="2" t="n">
        <v>8</v>
      </c>
      <c r="B2618" s="2" t="n">
        <v>930</v>
      </c>
      <c r="C2618" s="2" t="inlineStr">
        <is>
          <t>SEPARACAO</t>
        </is>
      </c>
      <c r="D2618" s="2" t="inlineStr">
        <is>
          <t>5800722</t>
        </is>
      </c>
      <c r="E2618" s="2" t="inlineStr">
        <is>
          <t>Simon Juan Manuel Gomez</t>
        </is>
      </c>
      <c r="F2618" s="2" t="n">
        <v>13876</v>
      </c>
      <c r="G2618" s="2" t="n">
        <v>106.17</v>
      </c>
      <c r="H2618" s="2" t="n">
        <v>131</v>
      </c>
      <c r="I2618" s="2" t="n">
        <v>0</v>
      </c>
      <c r="J2618" s="2" t="inlineStr">
        <is>
          <t>GPA</t>
        </is>
      </c>
    </row>
    <row r="2619">
      <c r="A2619" s="2" t="n">
        <v>8</v>
      </c>
      <c r="B2619" s="2" t="n">
        <v>930</v>
      </c>
      <c r="C2619" s="2" t="inlineStr">
        <is>
          <t>ATIVIDADE OP. EMP.</t>
        </is>
      </c>
      <c r="D2619" s="2" t="inlineStr">
        <is>
          <t>5804477</t>
        </is>
      </c>
      <c r="E2619" s="2" t="inlineStr">
        <is>
          <t>Oussama Boughdadi</t>
        </is>
      </c>
      <c r="F2619" s="2" t="n">
        <v>2060</v>
      </c>
      <c r="G2619" s="2" t="n">
        <v>67.33</v>
      </c>
      <c r="H2619" s="2" t="n">
        <v>31</v>
      </c>
      <c r="I2619" s="2" t="n">
        <v>0</v>
      </c>
      <c r="J2619" s="2" t="inlineStr">
        <is>
          <t>GPA</t>
        </is>
      </c>
    </row>
    <row r="2620">
      <c r="A2620" s="2" t="n">
        <v>8</v>
      </c>
      <c r="B2620" s="2" t="n">
        <v>930</v>
      </c>
      <c r="C2620" s="2" t="inlineStr">
        <is>
          <t>SEPARACAO</t>
        </is>
      </c>
      <c r="D2620" s="2" t="inlineStr">
        <is>
          <t>5804477</t>
        </is>
      </c>
      <c r="E2620" s="2" t="inlineStr">
        <is>
          <t>Oussama Boughdadi</t>
        </is>
      </c>
      <c r="F2620" s="2" t="n">
        <v>10063</v>
      </c>
      <c r="G2620" s="2" t="n">
        <v>41.15</v>
      </c>
      <c r="H2620" s="2" t="n">
        <v>245</v>
      </c>
      <c r="I2620" s="2" t="n">
        <v>0</v>
      </c>
      <c r="J2620" s="2" t="inlineStr">
        <is>
          <t>GPA</t>
        </is>
      </c>
    </row>
    <row r="2621">
      <c r="A2621" s="2" t="n">
        <v>8</v>
      </c>
      <c r="B2621" s="2" t="n">
        <v>930</v>
      </c>
      <c r="C2621" s="2" t="inlineStr">
        <is>
          <t>CARREGAMENTO</t>
        </is>
      </c>
      <c r="D2621" s="2" t="inlineStr">
        <is>
          <t>5806682</t>
        </is>
      </c>
      <c r="E2621" s="2" t="inlineStr">
        <is>
          <t>ONYEKA MICHAEL ATUOZO</t>
        </is>
      </c>
      <c r="F2621" s="2" t="n">
        <v>741</v>
      </c>
      <c r="G2621" s="2" t="n">
        <v>16.23</v>
      </c>
      <c r="H2621" s="2" t="n">
        <v>46</v>
      </c>
      <c r="I2621" s="2" t="n">
        <v>0</v>
      </c>
      <c r="J2621" s="2" t="inlineStr">
        <is>
          <t>GPA</t>
        </is>
      </c>
    </row>
    <row r="2622">
      <c r="A2622" s="2" t="n">
        <v>8</v>
      </c>
      <c r="B2622" s="2" t="n">
        <v>930</v>
      </c>
      <c r="C2622" s="2" t="inlineStr">
        <is>
          <t>PUXADA RECEB</t>
        </is>
      </c>
      <c r="D2622" s="2" t="inlineStr">
        <is>
          <t>5806682</t>
        </is>
      </c>
      <c r="E2622" s="2" t="inlineStr">
        <is>
          <t>ONYEKA MICHAEL ATUOZO</t>
        </is>
      </c>
      <c r="F2622" s="2" t="n">
        <v>42</v>
      </c>
      <c r="G2622" s="2" t="n">
        <v>1.19</v>
      </c>
      <c r="H2622" s="2" t="n">
        <v>35</v>
      </c>
      <c r="I2622" s="2" t="n">
        <v>0</v>
      </c>
      <c r="J2622" s="2" t="inlineStr">
        <is>
          <t>GPA</t>
        </is>
      </c>
    </row>
    <row r="2623">
      <c r="A2623" s="2" t="n">
        <v>8</v>
      </c>
      <c r="B2623" s="2" t="n">
        <v>930</v>
      </c>
      <c r="C2623" s="2" t="inlineStr">
        <is>
          <t>SEPARACAO</t>
        </is>
      </c>
      <c r="D2623" s="2" t="inlineStr">
        <is>
          <t>5806682</t>
        </is>
      </c>
      <c r="E2623" s="2" t="inlineStr">
        <is>
          <t>ONYEKA MICHAEL ATUOZO</t>
        </is>
      </c>
      <c r="F2623" s="2" t="n">
        <v>50</v>
      </c>
      <c r="G2623" s="2" t="n">
        <v>0.57</v>
      </c>
      <c r="H2623" s="2" t="n">
        <v>88</v>
      </c>
      <c r="I2623" s="2" t="n">
        <v>0</v>
      </c>
      <c r="J2623" s="2" t="inlineStr">
        <is>
          <t>GPA</t>
        </is>
      </c>
    </row>
    <row r="2624">
      <c r="A2624" s="2" t="n">
        <v>8</v>
      </c>
      <c r="B2624" s="2" t="n">
        <v>930</v>
      </c>
      <c r="C2624" s="2" t="inlineStr">
        <is>
          <t>CARREGAMENTO</t>
        </is>
      </c>
      <c r="D2624" s="2" t="inlineStr">
        <is>
          <t>5813794</t>
        </is>
      </c>
      <c r="E2624" s="2" t="inlineStr">
        <is>
          <t>Thiago Da Silva</t>
        </is>
      </c>
      <c r="F2624" s="2" t="n">
        <v>1</v>
      </c>
      <c r="G2624" s="2" t="n">
        <v>1.67</v>
      </c>
      <c r="H2624" s="2" t="n">
        <v>1</v>
      </c>
      <c r="I2624" s="2" t="n">
        <v>0</v>
      </c>
      <c r="J2624" s="2" t="inlineStr">
        <is>
          <t>GPA</t>
        </is>
      </c>
    </row>
    <row r="2625">
      <c r="A2625" s="2" t="n">
        <v>8</v>
      </c>
      <c r="B2625" s="2" t="n">
        <v>930</v>
      </c>
      <c r="C2625" s="2" t="inlineStr">
        <is>
          <t>SEPARACAO</t>
        </is>
      </c>
      <c r="D2625" s="2" t="inlineStr">
        <is>
          <t>5813794</t>
        </is>
      </c>
      <c r="E2625" s="2" t="inlineStr">
        <is>
          <t>Thiago Da Silva</t>
        </is>
      </c>
      <c r="F2625" s="2" t="n">
        <v>1</v>
      </c>
      <c r="G2625" s="2" t="n">
        <v>0.02</v>
      </c>
      <c r="H2625" s="2" t="n">
        <v>50</v>
      </c>
      <c r="I2625" s="2" t="n">
        <v>0</v>
      </c>
      <c r="J2625" s="2" t="inlineStr">
        <is>
          <t>GPA</t>
        </is>
      </c>
    </row>
    <row r="2626">
      <c r="A2626" s="2" t="n">
        <v>8</v>
      </c>
      <c r="B2626" s="2" t="n">
        <v>930</v>
      </c>
      <c r="C2626" s="2" t="inlineStr">
        <is>
          <t>SEPARACAO</t>
        </is>
      </c>
      <c r="D2626" s="2" t="inlineStr">
        <is>
          <t>5819571</t>
        </is>
      </c>
      <c r="E2626" s="2" t="inlineStr">
        <is>
          <t>Diego Araujo Dias</t>
        </is>
      </c>
      <c r="F2626" s="2" t="n">
        <v>4127</v>
      </c>
      <c r="G2626" s="2" t="n">
        <v>47.75</v>
      </c>
      <c r="H2626" s="2" t="n">
        <v>86</v>
      </c>
      <c r="I2626" s="2" t="n">
        <v>0</v>
      </c>
      <c r="J2626" s="2" t="inlineStr">
        <is>
          <t>GPA</t>
        </is>
      </c>
    </row>
    <row r="2627">
      <c r="A2627" s="2" t="n">
        <v>8</v>
      </c>
      <c r="B2627" s="2" t="n">
        <v>930</v>
      </c>
      <c r="C2627" s="2" t="inlineStr">
        <is>
          <t>SEPARACAO</t>
        </is>
      </c>
      <c r="D2627" s="2" t="inlineStr">
        <is>
          <t>5819628</t>
        </is>
      </c>
      <c r="E2627" s="2" t="inlineStr">
        <is>
          <t>Augusto Neves Junior</t>
        </is>
      </c>
      <c r="F2627" s="2" t="n">
        <v>3950</v>
      </c>
      <c r="G2627" s="2" t="n">
        <v>74.89</v>
      </c>
      <c r="H2627" s="2" t="n">
        <v>53</v>
      </c>
      <c r="I2627" s="2" t="n">
        <v>0</v>
      </c>
      <c r="J2627" s="2" t="inlineStr">
        <is>
          <t>GPA</t>
        </is>
      </c>
    </row>
    <row r="2628">
      <c r="A2628" s="2" t="n">
        <v>8</v>
      </c>
      <c r="B2628" s="2" t="n">
        <v>930</v>
      </c>
      <c r="C2628" s="2" t="inlineStr">
        <is>
          <t>SEPARACAO</t>
        </is>
      </c>
      <c r="D2628" s="2" t="inlineStr">
        <is>
          <t>5819890</t>
        </is>
      </c>
      <c r="E2628" s="2" t="inlineStr">
        <is>
          <t>MATEUS ANTONIO MATOTA</t>
        </is>
      </c>
      <c r="F2628" s="2" t="n">
        <v>1502</v>
      </c>
      <c r="G2628" s="2" t="n">
        <v>46.94</v>
      </c>
      <c r="H2628" s="2" t="n">
        <v>32</v>
      </c>
      <c r="I2628" s="2" t="n">
        <v>0</v>
      </c>
      <c r="J2628" s="2" t="inlineStr">
        <is>
          <t>GPA</t>
        </is>
      </c>
    </row>
    <row r="2629">
      <c r="A2629" s="2" t="n">
        <v>8</v>
      </c>
      <c r="B2629" s="2" t="n">
        <v>930</v>
      </c>
      <c r="C2629" s="2" t="inlineStr">
        <is>
          <t>SEPARACAO</t>
        </is>
      </c>
      <c r="D2629" s="2" t="inlineStr">
        <is>
          <t>5821487</t>
        </is>
      </c>
      <c r="E2629" s="2" t="inlineStr">
        <is>
          <t>Anselmo Da Silva Souza</t>
        </is>
      </c>
      <c r="F2629" s="2" t="n">
        <v>49</v>
      </c>
      <c r="G2629" s="2" t="n">
        <v>4.51</v>
      </c>
      <c r="H2629" s="2" t="n">
        <v>11</v>
      </c>
      <c r="I2629" s="2" t="n">
        <v>0</v>
      </c>
      <c r="J2629" s="2" t="inlineStr">
        <is>
          <t>GPA</t>
        </is>
      </c>
    </row>
    <row r="2630">
      <c r="A2630" s="2" t="n">
        <v>8</v>
      </c>
      <c r="B2630" s="2" t="n">
        <v>930</v>
      </c>
      <c r="C2630" s="2" t="inlineStr">
        <is>
          <t>SEPARACAO</t>
        </is>
      </c>
      <c r="D2630" s="2" t="inlineStr">
        <is>
          <t>5827060</t>
        </is>
      </c>
      <c r="E2630" s="2" t="inlineStr">
        <is>
          <t>Kisonga Junior</t>
        </is>
      </c>
      <c r="F2630" s="2" t="n">
        <v>644</v>
      </c>
      <c r="G2630" s="2" t="n">
        <v>4.79</v>
      </c>
      <c r="H2630" s="2" t="n">
        <v>134</v>
      </c>
      <c r="I2630" s="2" t="n">
        <v>0</v>
      </c>
      <c r="J2630" s="2" t="inlineStr">
        <is>
          <t>GPA</t>
        </is>
      </c>
    </row>
    <row r="2631">
      <c r="A2631" s="2" t="n">
        <v>8</v>
      </c>
      <c r="B2631" s="2" t="n">
        <v>930</v>
      </c>
      <c r="C2631" s="2" t="inlineStr">
        <is>
          <t>SEPARACAO</t>
        </is>
      </c>
      <c r="D2631" s="2" t="inlineStr">
        <is>
          <t>5827655</t>
        </is>
      </c>
      <c r="E2631" s="2" t="inlineStr">
        <is>
          <t>Diego Rodrigues Da Silva</t>
        </is>
      </c>
      <c r="F2631" s="2" t="n">
        <v>5685</v>
      </c>
      <c r="G2631" s="2" t="n">
        <v>77.15000000000001</v>
      </c>
      <c r="H2631" s="2" t="n">
        <v>74</v>
      </c>
      <c r="I2631" s="2" t="n">
        <v>0</v>
      </c>
      <c r="J2631" s="2" t="inlineStr">
        <is>
          <t>GPA</t>
        </is>
      </c>
    </row>
    <row r="2632">
      <c r="A2632" s="2" t="n">
        <v>8</v>
      </c>
      <c r="B2632" s="2" t="n">
        <v>930</v>
      </c>
      <c r="C2632" s="2" t="inlineStr">
        <is>
          <t>SEPARACAO</t>
        </is>
      </c>
      <c r="D2632" s="2" t="inlineStr">
        <is>
          <t>5828481</t>
        </is>
      </c>
      <c r="E2632" s="2" t="inlineStr">
        <is>
          <t>David Barbosa Santos</t>
        </is>
      </c>
      <c r="F2632" s="2" t="n">
        <v>5198</v>
      </c>
      <c r="G2632" s="2" t="n">
        <v>77.7</v>
      </c>
      <c r="H2632" s="2" t="n">
        <v>67</v>
      </c>
      <c r="I2632" s="2" t="n">
        <v>0</v>
      </c>
      <c r="J2632" s="2" t="inlineStr">
        <is>
          <t>GPA</t>
        </is>
      </c>
    </row>
    <row r="2633">
      <c r="A2633" s="2" t="n">
        <v>8</v>
      </c>
      <c r="B2633" s="2" t="n">
        <v>930</v>
      </c>
      <c r="C2633" s="2" t="inlineStr">
        <is>
          <t>SEPARACAO</t>
        </is>
      </c>
      <c r="D2633" s="2" t="inlineStr">
        <is>
          <t>5828759</t>
        </is>
      </c>
      <c r="E2633" s="2" t="inlineStr">
        <is>
          <t>MACALOU NEE YELI</t>
        </is>
      </c>
      <c r="F2633" s="2" t="n">
        <v>294</v>
      </c>
      <c r="G2633" s="2" t="n">
        <v>4.28</v>
      </c>
      <c r="H2633" s="2" t="n">
        <v>69</v>
      </c>
      <c r="I2633" s="2" t="n">
        <v>0</v>
      </c>
      <c r="J2633" s="2" t="inlineStr">
        <is>
          <t>GPA</t>
        </is>
      </c>
    </row>
    <row r="2634">
      <c r="A2634" s="2" t="n">
        <v>8</v>
      </c>
      <c r="B2634" s="2" t="n">
        <v>930</v>
      </c>
      <c r="C2634" s="2" t="inlineStr">
        <is>
          <t>SEPARACAO</t>
        </is>
      </c>
      <c r="D2634" s="2" t="inlineStr">
        <is>
          <t>5830400</t>
        </is>
      </c>
      <c r="E2634" s="2" t="inlineStr">
        <is>
          <t>GALIANO NZAKULU IDIATUAVUDILA</t>
        </is>
      </c>
      <c r="F2634" s="2" t="n">
        <v>4730</v>
      </c>
      <c r="G2634" s="2" t="n">
        <v>70.73</v>
      </c>
      <c r="H2634" s="2" t="n">
        <v>67</v>
      </c>
      <c r="I2634" s="2" t="n">
        <v>0</v>
      </c>
      <c r="J2634" s="2" t="inlineStr">
        <is>
          <t>GPA</t>
        </is>
      </c>
    </row>
    <row r="2635">
      <c r="A2635" s="2" t="n">
        <v>8</v>
      </c>
      <c r="B2635" s="2" t="n">
        <v>930</v>
      </c>
      <c r="C2635" s="2" t="inlineStr">
        <is>
          <t>RECEBIMENTO</t>
        </is>
      </c>
      <c r="D2635" s="2" t="inlineStr">
        <is>
          <t>5835690</t>
        </is>
      </c>
      <c r="E2635" s="2" t="inlineStr">
        <is>
          <t>Carla Maria De Souza</t>
        </is>
      </c>
      <c r="F2635" s="2" t="n">
        <v>1829</v>
      </c>
      <c r="G2635" s="2" t="n">
        <v>62.86</v>
      </c>
      <c r="H2635" s="2" t="n">
        <v>29</v>
      </c>
      <c r="I2635" s="2" t="n">
        <v>0</v>
      </c>
      <c r="J2635" s="2" t="inlineStr">
        <is>
          <t>GPA</t>
        </is>
      </c>
    </row>
    <row r="2636">
      <c r="A2636" s="2" t="n">
        <v>8</v>
      </c>
      <c r="B2636" s="2" t="n">
        <v>930</v>
      </c>
      <c r="C2636" s="2" t="inlineStr">
        <is>
          <t>CARREGAMENTO</t>
        </is>
      </c>
      <c r="D2636" s="2" t="inlineStr">
        <is>
          <t>5847770</t>
        </is>
      </c>
      <c r="E2636" s="2" t="inlineStr">
        <is>
          <t>Marcus Vinicius Dos Santos Oliveira</t>
        </is>
      </c>
      <c r="F2636" s="2" t="n">
        <v>412</v>
      </c>
      <c r="G2636" s="2" t="n">
        <v>7.54</v>
      </c>
      <c r="H2636" s="2" t="n">
        <v>55</v>
      </c>
      <c r="I2636" s="2" t="n">
        <v>0</v>
      </c>
      <c r="J2636" s="2" t="inlineStr">
        <is>
          <t>GPA</t>
        </is>
      </c>
    </row>
    <row r="2637">
      <c r="A2637" s="2" t="n">
        <v>8</v>
      </c>
      <c r="B2637" s="2" t="n">
        <v>930</v>
      </c>
      <c r="C2637" s="2" t="inlineStr">
        <is>
          <t>ATIVIDADE OP. EMP.</t>
        </is>
      </c>
      <c r="D2637" s="2" t="inlineStr">
        <is>
          <t>585717</t>
        </is>
      </c>
      <c r="E2637" s="2" t="inlineStr">
        <is>
          <t>Walter da Silva Teixeira</t>
        </is>
      </c>
      <c r="F2637" s="2" t="n">
        <v>959</v>
      </c>
      <c r="G2637" s="2" t="n">
        <v>50.81</v>
      </c>
      <c r="H2637" s="2" t="n">
        <v>19</v>
      </c>
      <c r="I2637" s="2" t="n">
        <v>0</v>
      </c>
      <c r="J2637" s="2" t="inlineStr">
        <is>
          <t>GPA</t>
        </is>
      </c>
    </row>
    <row r="2638">
      <c r="A2638" s="2" t="n">
        <v>8</v>
      </c>
      <c r="B2638" s="2" t="n">
        <v>930</v>
      </c>
      <c r="C2638" s="2" t="inlineStr">
        <is>
          <t>SEPARACAO</t>
        </is>
      </c>
      <c r="D2638" s="2" t="inlineStr">
        <is>
          <t>5869420</t>
        </is>
      </c>
      <c r="E2638" s="2" t="inlineStr">
        <is>
          <t>Caique Cesar Cruz Arruda</t>
        </is>
      </c>
      <c r="F2638" s="2" t="n">
        <v>4575</v>
      </c>
      <c r="G2638" s="2" t="n">
        <v>48.11</v>
      </c>
      <c r="H2638" s="2" t="n">
        <v>95</v>
      </c>
      <c r="I2638" s="2" t="n">
        <v>0</v>
      </c>
      <c r="J2638" s="2" t="inlineStr">
        <is>
          <t>GPA</t>
        </is>
      </c>
    </row>
    <row r="2639">
      <c r="A2639" s="2" t="n">
        <v>8</v>
      </c>
      <c r="B2639" s="2" t="n">
        <v>930</v>
      </c>
      <c r="C2639" s="2" t="inlineStr">
        <is>
          <t>CARREGAMENTO</t>
        </is>
      </c>
      <c r="D2639" s="2" t="inlineStr">
        <is>
          <t>5882290</t>
        </is>
      </c>
      <c r="E2639" s="2" t="inlineStr">
        <is>
          <t>Kenneth Nna Obioma</t>
        </is>
      </c>
      <c r="F2639" s="2" t="n">
        <v>1450</v>
      </c>
      <c r="G2639" s="2" t="n">
        <v>27.2</v>
      </c>
      <c r="H2639" s="2" t="n">
        <v>53</v>
      </c>
      <c r="I2639" s="2" t="n">
        <v>0</v>
      </c>
      <c r="J2639" s="2" t="inlineStr">
        <is>
          <t>GPA</t>
        </is>
      </c>
    </row>
    <row r="2640">
      <c r="A2640" s="2" t="n">
        <v>8</v>
      </c>
      <c r="B2640" s="2" t="n">
        <v>930</v>
      </c>
      <c r="C2640" s="2" t="inlineStr">
        <is>
          <t>ATIVIDADE OP. EMP.</t>
        </is>
      </c>
      <c r="D2640" s="2" t="inlineStr">
        <is>
          <t>5885558</t>
        </is>
      </c>
      <c r="E2640" s="2" t="inlineStr">
        <is>
          <t>Silmara Alves De Santana</t>
        </is>
      </c>
      <c r="F2640" s="2" t="n">
        <v>641</v>
      </c>
      <c r="G2640" s="2" t="n">
        <v>71.58</v>
      </c>
      <c r="H2640" s="2" t="n">
        <v>9</v>
      </c>
      <c r="I2640" s="2" t="n">
        <v>0</v>
      </c>
      <c r="J2640" s="2" t="inlineStr">
        <is>
          <t>GPA</t>
        </is>
      </c>
    </row>
    <row r="2641">
      <c r="A2641" s="2" t="n">
        <v>8</v>
      </c>
      <c r="B2641" s="2" t="n">
        <v>930</v>
      </c>
      <c r="C2641" s="2" t="inlineStr">
        <is>
          <t>SEPARACAO</t>
        </is>
      </c>
      <c r="D2641" s="2" t="inlineStr">
        <is>
          <t>5886490</t>
        </is>
      </c>
      <c r="E2641" s="2" t="inlineStr">
        <is>
          <t>Wellington De Oliveira Gomes</t>
        </is>
      </c>
      <c r="F2641" s="2" t="n">
        <v>334</v>
      </c>
      <c r="G2641" s="2" t="n">
        <v>2.11</v>
      </c>
      <c r="H2641" s="2" t="n">
        <v>158</v>
      </c>
      <c r="I2641" s="2" t="n">
        <v>0</v>
      </c>
      <c r="J2641" s="2" t="inlineStr">
        <is>
          <t>GPA</t>
        </is>
      </c>
    </row>
    <row r="2642">
      <c r="A2642" s="2" t="n">
        <v>8</v>
      </c>
      <c r="B2642" s="2" t="n">
        <v>930</v>
      </c>
      <c r="C2642" s="2" t="inlineStr">
        <is>
          <t>SEPARACAO</t>
        </is>
      </c>
      <c r="D2642" s="2" t="inlineStr">
        <is>
          <t>5887429</t>
        </is>
      </c>
      <c r="E2642" s="2" t="inlineStr">
        <is>
          <t>Caio Cassiano Da Silva</t>
        </is>
      </c>
      <c r="F2642" s="2" t="n">
        <v>7839</v>
      </c>
      <c r="G2642" s="2" t="n">
        <v>85.98</v>
      </c>
      <c r="H2642" s="2" t="n">
        <v>91</v>
      </c>
      <c r="I2642" s="2" t="n">
        <v>0</v>
      </c>
      <c r="J2642" s="2" t="inlineStr">
        <is>
          <t>GPA</t>
        </is>
      </c>
    </row>
    <row r="2643">
      <c r="A2643" s="2" t="n">
        <v>8</v>
      </c>
      <c r="B2643" s="2" t="n">
        <v>930</v>
      </c>
      <c r="C2643" s="2" t="inlineStr">
        <is>
          <t>CARREGAMENTO</t>
        </is>
      </c>
      <c r="D2643" s="2" t="inlineStr">
        <is>
          <t>5890055</t>
        </is>
      </c>
      <c r="E2643" s="2" t="inlineStr">
        <is>
          <t>Lucky Iwuoha</t>
        </is>
      </c>
      <c r="F2643" s="2" t="n">
        <v>50</v>
      </c>
      <c r="G2643" s="2" t="n">
        <v>3.86</v>
      </c>
      <c r="H2643" s="2" t="n">
        <v>13</v>
      </c>
      <c r="I2643" s="2" t="n">
        <v>0</v>
      </c>
      <c r="J2643" s="2" t="inlineStr">
        <is>
          <t>GPA</t>
        </is>
      </c>
    </row>
    <row r="2644">
      <c r="A2644" s="2" t="n">
        <v>8</v>
      </c>
      <c r="B2644" s="2" t="n">
        <v>930</v>
      </c>
      <c r="C2644" s="2" t="inlineStr">
        <is>
          <t>SEPARACAO</t>
        </is>
      </c>
      <c r="D2644" s="2" t="inlineStr">
        <is>
          <t>5890055</t>
        </is>
      </c>
      <c r="E2644" s="2" t="inlineStr">
        <is>
          <t>Lucky Iwuoha</t>
        </is>
      </c>
      <c r="F2644" s="2" t="n">
        <v>290</v>
      </c>
      <c r="G2644" s="2" t="n">
        <v>4.89</v>
      </c>
      <c r="H2644" s="2" t="n">
        <v>59</v>
      </c>
      <c r="I2644" s="2" t="n">
        <v>0</v>
      </c>
      <c r="J2644" s="2" t="inlineStr">
        <is>
          <t>GPA</t>
        </is>
      </c>
    </row>
    <row r="2645">
      <c r="A2645" s="2" t="n">
        <v>8</v>
      </c>
      <c r="B2645" s="2" t="n">
        <v>930</v>
      </c>
      <c r="C2645" s="2" t="inlineStr">
        <is>
          <t>CARREGAMENTO</t>
        </is>
      </c>
      <c r="D2645" s="2" t="inlineStr">
        <is>
          <t>5891353</t>
        </is>
      </c>
      <c r="E2645" s="2" t="inlineStr">
        <is>
          <t>Everton Hugo Da Silva</t>
        </is>
      </c>
      <c r="F2645" s="2" t="n">
        <v>1460</v>
      </c>
      <c r="G2645" s="2" t="n">
        <v>23.79</v>
      </c>
      <c r="H2645" s="2" t="n">
        <v>61</v>
      </c>
      <c r="I2645" s="2" t="n">
        <v>0</v>
      </c>
      <c r="J2645" s="2" t="inlineStr">
        <is>
          <t>GPA</t>
        </is>
      </c>
    </row>
    <row r="2646">
      <c r="A2646" s="2" t="n">
        <v>8</v>
      </c>
      <c r="B2646" s="2" t="n">
        <v>930</v>
      </c>
      <c r="C2646" s="2" t="inlineStr">
        <is>
          <t>PUXADA RECEB</t>
        </is>
      </c>
      <c r="D2646" s="2" t="inlineStr">
        <is>
          <t>5891353</t>
        </is>
      </c>
      <c r="E2646" s="2" t="inlineStr">
        <is>
          <t>Everton Hugo Da Silva</t>
        </is>
      </c>
      <c r="F2646" s="2" t="n">
        <v>2</v>
      </c>
      <c r="G2646" s="2" t="n">
        <v>8.33</v>
      </c>
      <c r="H2646" s="2" t="n">
        <v>0</v>
      </c>
      <c r="I2646" s="2" t="n">
        <v>0</v>
      </c>
      <c r="J2646" s="2" t="inlineStr">
        <is>
          <t>GPA</t>
        </is>
      </c>
    </row>
    <row r="2647">
      <c r="A2647" s="2" t="n">
        <v>8</v>
      </c>
      <c r="B2647" s="2" t="n">
        <v>930</v>
      </c>
      <c r="C2647" s="2" t="inlineStr">
        <is>
          <t>SEPARACAO</t>
        </is>
      </c>
      <c r="D2647" s="2" t="inlineStr">
        <is>
          <t>5891353</t>
        </is>
      </c>
      <c r="E2647" s="2" t="inlineStr">
        <is>
          <t>Everton Hugo Da Silva</t>
        </is>
      </c>
      <c r="F2647" s="2" t="n">
        <v>1277</v>
      </c>
      <c r="G2647" s="2" t="n">
        <v>14.01</v>
      </c>
      <c r="H2647" s="2" t="n">
        <v>91</v>
      </c>
      <c r="I2647" s="2" t="n">
        <v>0</v>
      </c>
      <c r="J2647" s="2" t="inlineStr">
        <is>
          <t>GPA</t>
        </is>
      </c>
    </row>
    <row r="2648">
      <c r="A2648" s="2" t="n">
        <v>8</v>
      </c>
      <c r="B2648" s="2" t="n">
        <v>930</v>
      </c>
      <c r="C2648" s="2" t="inlineStr">
        <is>
          <t>CARREGAMENTO</t>
        </is>
      </c>
      <c r="D2648" s="2" t="inlineStr">
        <is>
          <t>5893038</t>
        </is>
      </c>
      <c r="E2648" s="2" t="inlineStr">
        <is>
          <t>Jailson De Souza Silva</t>
        </is>
      </c>
      <c r="F2648" s="2" t="n">
        <v>517</v>
      </c>
      <c r="G2648" s="2" t="n">
        <v>16.02</v>
      </c>
      <c r="H2648" s="2" t="n">
        <v>32</v>
      </c>
      <c r="I2648" s="2" t="n">
        <v>0</v>
      </c>
      <c r="J2648" s="2" t="inlineStr">
        <is>
          <t>GPA</t>
        </is>
      </c>
    </row>
    <row r="2649">
      <c r="A2649" s="2" t="n">
        <v>8</v>
      </c>
      <c r="B2649" s="2" t="n">
        <v>930</v>
      </c>
      <c r="C2649" s="2" t="inlineStr">
        <is>
          <t>SEPARACAO</t>
        </is>
      </c>
      <c r="D2649" s="2" t="inlineStr">
        <is>
          <t>5893038</t>
        </is>
      </c>
      <c r="E2649" s="2" t="inlineStr">
        <is>
          <t>Jailson De Souza Silva</t>
        </is>
      </c>
      <c r="F2649" s="2" t="n">
        <v>5653</v>
      </c>
      <c r="G2649" s="2" t="n">
        <v>51.08</v>
      </c>
      <c r="H2649" s="2" t="n">
        <v>111</v>
      </c>
      <c r="I2649" s="2" t="n">
        <v>0</v>
      </c>
      <c r="J2649" s="2" t="inlineStr">
        <is>
          <t>GPA</t>
        </is>
      </c>
    </row>
    <row r="2650">
      <c r="A2650" s="2" t="n">
        <v>8</v>
      </c>
      <c r="B2650" s="2" t="n">
        <v>930</v>
      </c>
      <c r="C2650" s="2" t="inlineStr">
        <is>
          <t>SEPARACAO</t>
        </is>
      </c>
      <c r="D2650" s="2" t="inlineStr">
        <is>
          <t>5894034</t>
        </is>
      </c>
      <c r="E2650" s="2" t="inlineStr">
        <is>
          <t>Nsumbo Zola</t>
        </is>
      </c>
      <c r="F2650" s="2" t="n">
        <v>7342</v>
      </c>
      <c r="G2650" s="2" t="n">
        <v>90.23</v>
      </c>
      <c r="H2650" s="2" t="n">
        <v>81</v>
      </c>
      <c r="I2650" s="2" t="n">
        <v>0</v>
      </c>
      <c r="J2650" s="2" t="inlineStr">
        <is>
          <t>GPA</t>
        </is>
      </c>
    </row>
    <row r="2651">
      <c r="A2651" s="2" t="n">
        <v>8</v>
      </c>
      <c r="B2651" s="2" t="n">
        <v>930</v>
      </c>
      <c r="C2651" s="2" t="inlineStr">
        <is>
          <t>PUXADA RECEB</t>
        </is>
      </c>
      <c r="D2651" s="2" t="inlineStr">
        <is>
          <t>5894344</t>
        </is>
      </c>
      <c r="E2651" s="2" t="inlineStr">
        <is>
          <t>Matheus Santos De Souza</t>
        </is>
      </c>
      <c r="F2651" s="2" t="n">
        <v>369</v>
      </c>
      <c r="G2651" s="2" t="n">
        <v>13.95</v>
      </c>
      <c r="H2651" s="2" t="n">
        <v>26</v>
      </c>
      <c r="I2651" s="2" t="n">
        <v>0</v>
      </c>
      <c r="J2651" s="2" t="inlineStr">
        <is>
          <t>GPA</t>
        </is>
      </c>
    </row>
    <row r="2652">
      <c r="A2652" s="2" t="n">
        <v>8</v>
      </c>
      <c r="B2652" s="2" t="n">
        <v>930</v>
      </c>
      <c r="C2652" s="2" t="inlineStr">
        <is>
          <t>RECEBIMENTO</t>
        </is>
      </c>
      <c r="D2652" s="2" t="inlineStr">
        <is>
          <t>5896975</t>
        </is>
      </c>
      <c r="E2652" s="2" t="inlineStr">
        <is>
          <t>Rosineia Lima De Amorim</t>
        </is>
      </c>
      <c r="F2652" s="2" t="n">
        <v>1599</v>
      </c>
      <c r="G2652" s="2" t="n">
        <v>73.37</v>
      </c>
      <c r="H2652" s="2" t="n">
        <v>22</v>
      </c>
      <c r="I2652" s="2" t="n">
        <v>0</v>
      </c>
      <c r="J2652" s="2" t="inlineStr">
        <is>
          <t>GPA</t>
        </is>
      </c>
    </row>
    <row r="2653">
      <c r="A2653" s="2" t="n">
        <v>8</v>
      </c>
      <c r="B2653" s="2" t="n">
        <v>930</v>
      </c>
      <c r="C2653" s="2" t="inlineStr">
        <is>
          <t>SEPARACAO</t>
        </is>
      </c>
      <c r="D2653" s="2" t="inlineStr">
        <is>
          <t>5901898</t>
        </is>
      </c>
      <c r="E2653" s="2" t="inlineStr">
        <is>
          <t>Chimezie Emmanuel Amadi</t>
        </is>
      </c>
      <c r="F2653" s="2" t="n">
        <v>13758</v>
      </c>
      <c r="G2653" s="2" t="n">
        <v>116.61</v>
      </c>
      <c r="H2653" s="2" t="n">
        <v>118</v>
      </c>
      <c r="I2653" s="2" t="n">
        <v>0</v>
      </c>
      <c r="J2653" s="2" t="inlineStr">
        <is>
          <t>GPA</t>
        </is>
      </c>
    </row>
    <row r="2654">
      <c r="A2654" s="2" t="n">
        <v>8</v>
      </c>
      <c r="B2654" s="2" t="n">
        <v>930</v>
      </c>
      <c r="C2654" s="2" t="inlineStr">
        <is>
          <t>CARREGAMENTO</t>
        </is>
      </c>
      <c r="D2654" s="2" t="inlineStr">
        <is>
          <t>5905486</t>
        </is>
      </c>
      <c r="E2654" s="2" t="inlineStr">
        <is>
          <t>Regis Barbosa Cardoso</t>
        </is>
      </c>
      <c r="F2654" s="2" t="n">
        <v>1634</v>
      </c>
      <c r="G2654" s="2" t="n">
        <v>100.95</v>
      </c>
      <c r="H2654" s="2" t="n">
        <v>16</v>
      </c>
      <c r="I2654" s="2" t="n">
        <v>0</v>
      </c>
      <c r="J2654" s="2" t="inlineStr">
        <is>
          <t>GPA</t>
        </is>
      </c>
    </row>
    <row r="2655">
      <c r="A2655" s="2" t="n">
        <v>8</v>
      </c>
      <c r="B2655" s="2" t="n">
        <v>930</v>
      </c>
      <c r="C2655" s="2" t="inlineStr">
        <is>
          <t>SEPARACAO</t>
        </is>
      </c>
      <c r="D2655" s="2" t="inlineStr">
        <is>
          <t>5905486</t>
        </is>
      </c>
      <c r="E2655" s="2" t="inlineStr">
        <is>
          <t>Regis Barbosa Cardoso</t>
        </is>
      </c>
      <c r="F2655" s="2" t="n">
        <v>37</v>
      </c>
      <c r="G2655" s="2" t="n">
        <v>0.74</v>
      </c>
      <c r="H2655" s="2" t="n">
        <v>50</v>
      </c>
      <c r="I2655" s="2" t="n">
        <v>0</v>
      </c>
      <c r="J2655" s="2" t="inlineStr">
        <is>
          <t>GPA</t>
        </is>
      </c>
    </row>
    <row r="2656">
      <c r="A2656" s="2" t="n">
        <v>8</v>
      </c>
      <c r="B2656" s="2" t="n">
        <v>930</v>
      </c>
      <c r="C2656" s="2" t="inlineStr">
        <is>
          <t>SEPARACAO</t>
        </is>
      </c>
      <c r="D2656" s="2" t="inlineStr">
        <is>
          <t>5906270</t>
        </is>
      </c>
      <c r="E2656" s="2" t="inlineStr">
        <is>
          <t>Divino Makenguele</t>
        </is>
      </c>
      <c r="F2656" s="2" t="n">
        <v>1448</v>
      </c>
      <c r="G2656" s="2" t="n">
        <v>15.67</v>
      </c>
      <c r="H2656" s="2" t="n">
        <v>92</v>
      </c>
      <c r="I2656" s="2" t="n">
        <v>0</v>
      </c>
      <c r="J2656" s="2" t="inlineStr">
        <is>
          <t>GPA</t>
        </is>
      </c>
    </row>
    <row r="2657">
      <c r="A2657" s="2" t="n">
        <v>8</v>
      </c>
      <c r="B2657" s="2" t="n">
        <v>930</v>
      </c>
      <c r="C2657" s="2" t="inlineStr">
        <is>
          <t>SEPARACAO</t>
        </is>
      </c>
      <c r="D2657" s="2" t="inlineStr">
        <is>
          <t>5906679</t>
        </is>
      </c>
      <c r="E2657" s="2" t="inlineStr">
        <is>
          <t>Robson Da Silva Pereira</t>
        </is>
      </c>
      <c r="F2657" s="2" t="n">
        <v>9458</v>
      </c>
      <c r="G2657" s="2" t="n">
        <v>82.64</v>
      </c>
      <c r="H2657" s="2" t="n">
        <v>114</v>
      </c>
      <c r="I2657" s="2" t="n">
        <v>0</v>
      </c>
      <c r="J2657" s="2" t="inlineStr">
        <is>
          <t>GPA</t>
        </is>
      </c>
    </row>
    <row r="2658">
      <c r="A2658" s="2" t="n">
        <v>8</v>
      </c>
      <c r="B2658" s="2" t="n">
        <v>930</v>
      </c>
      <c r="C2658" s="2" t="inlineStr">
        <is>
          <t>SEPARACAO</t>
        </is>
      </c>
      <c r="D2658" s="2" t="inlineStr">
        <is>
          <t>5907322</t>
        </is>
      </c>
      <c r="E2658" s="2" t="inlineStr">
        <is>
          <t>Rogerio Aparecido Passiani</t>
        </is>
      </c>
      <c r="F2658" s="2" t="n">
        <v>2164</v>
      </c>
      <c r="G2658" s="2" t="n">
        <v>33.28</v>
      </c>
      <c r="H2658" s="2" t="n">
        <v>65</v>
      </c>
      <c r="I2658" s="2" t="n">
        <v>0</v>
      </c>
      <c r="J2658" s="2" t="inlineStr">
        <is>
          <t>GPA</t>
        </is>
      </c>
    </row>
    <row r="2659">
      <c r="A2659" s="2" t="n">
        <v>8</v>
      </c>
      <c r="B2659" s="2" t="n">
        <v>930</v>
      </c>
      <c r="C2659" s="2" t="inlineStr">
        <is>
          <t>SEPARACAO</t>
        </is>
      </c>
      <c r="D2659" s="2" t="inlineStr">
        <is>
          <t>5908990</t>
        </is>
      </c>
      <c r="E2659" s="2" t="inlineStr">
        <is>
          <t>Joilson Tavares Santos</t>
        </is>
      </c>
      <c r="F2659" s="2" t="n">
        <v>245</v>
      </c>
      <c r="G2659" s="2" t="n">
        <v>2.18</v>
      </c>
      <c r="H2659" s="2" t="n">
        <v>112</v>
      </c>
      <c r="I2659" s="2" t="n">
        <v>0</v>
      </c>
      <c r="J2659" s="2" t="inlineStr">
        <is>
          <t>GPA</t>
        </is>
      </c>
    </row>
    <row r="2660">
      <c r="A2660" s="2" t="n">
        <v>8</v>
      </c>
      <c r="B2660" s="2" t="n">
        <v>930</v>
      </c>
      <c r="C2660" s="2" t="inlineStr">
        <is>
          <t>CARREGAMENTO</t>
        </is>
      </c>
      <c r="D2660" s="2" t="inlineStr">
        <is>
          <t>5912679</t>
        </is>
      </c>
      <c r="E2660" s="2" t="inlineStr">
        <is>
          <t>Leonardo Henrique Pereira Matco</t>
        </is>
      </c>
      <c r="F2660" s="2" t="n">
        <v>1297</v>
      </c>
      <c r="G2660" s="2" t="n">
        <v>22.38</v>
      </c>
      <c r="H2660" s="2" t="n">
        <v>58</v>
      </c>
      <c r="I2660" s="2" t="n">
        <v>0</v>
      </c>
      <c r="J2660" s="2" t="inlineStr">
        <is>
          <t>GPA</t>
        </is>
      </c>
    </row>
    <row r="2661">
      <c r="A2661" s="2" t="n">
        <v>8</v>
      </c>
      <c r="B2661" s="2" t="n">
        <v>930</v>
      </c>
      <c r="C2661" s="2" t="inlineStr">
        <is>
          <t>SEPARACAO</t>
        </is>
      </c>
      <c r="D2661" s="2" t="inlineStr">
        <is>
          <t>5912679</t>
        </is>
      </c>
      <c r="E2661" s="2" t="inlineStr">
        <is>
          <t>Leonardo Henrique Pereira Matco</t>
        </is>
      </c>
      <c r="F2661" s="2" t="n">
        <v>1149</v>
      </c>
      <c r="G2661" s="2" t="n">
        <v>10.14</v>
      </c>
      <c r="H2661" s="2" t="n">
        <v>113</v>
      </c>
      <c r="I2661" s="2" t="n">
        <v>0</v>
      </c>
      <c r="J2661" s="2" t="inlineStr">
        <is>
          <t>GPA</t>
        </is>
      </c>
    </row>
    <row r="2662">
      <c r="A2662" s="2" t="n">
        <v>8</v>
      </c>
      <c r="B2662" s="2" t="n">
        <v>930</v>
      </c>
      <c r="C2662" s="2" t="inlineStr">
        <is>
          <t>CARREGAMENTO</t>
        </is>
      </c>
      <c r="D2662" s="2" t="inlineStr">
        <is>
          <t>5920230</t>
        </is>
      </c>
      <c r="E2662" s="2" t="inlineStr">
        <is>
          <t>Tochukwu Kingsley Ezirionye</t>
        </is>
      </c>
      <c r="F2662" s="2" t="n">
        <v>758</v>
      </c>
      <c r="G2662" s="2" t="n">
        <v>18.84</v>
      </c>
      <c r="H2662" s="2" t="n">
        <v>40</v>
      </c>
      <c r="I2662" s="2" t="n">
        <v>0</v>
      </c>
      <c r="J2662" s="2" t="inlineStr">
        <is>
          <t>GPA</t>
        </is>
      </c>
    </row>
    <row r="2663">
      <c r="A2663" s="2" t="n">
        <v>8</v>
      </c>
      <c r="B2663" s="2" t="n">
        <v>930</v>
      </c>
      <c r="C2663" s="2" t="inlineStr">
        <is>
          <t>SEPARACAO</t>
        </is>
      </c>
      <c r="D2663" s="2" t="inlineStr">
        <is>
          <t>5920230</t>
        </is>
      </c>
      <c r="E2663" s="2" t="inlineStr">
        <is>
          <t>Tochukwu Kingsley Ezirionye</t>
        </is>
      </c>
      <c r="F2663" s="2" t="n">
        <v>521</v>
      </c>
      <c r="G2663" s="2" t="n">
        <v>9.609999999999999</v>
      </c>
      <c r="H2663" s="2" t="n">
        <v>54</v>
      </c>
      <c r="I2663" s="2" t="n">
        <v>0</v>
      </c>
      <c r="J2663" s="2" t="inlineStr">
        <is>
          <t>GPA</t>
        </is>
      </c>
    </row>
    <row r="2664">
      <c r="A2664" s="2" t="n">
        <v>8</v>
      </c>
      <c r="B2664" s="2" t="n">
        <v>930</v>
      </c>
      <c r="C2664" s="2" t="inlineStr">
        <is>
          <t>CARREGAMENTO</t>
        </is>
      </c>
      <c r="D2664" s="2" t="inlineStr">
        <is>
          <t>5923115</t>
        </is>
      </c>
      <c r="E2664" s="2" t="inlineStr">
        <is>
          <t>Chimezie Thaddeus Okpaleke</t>
        </is>
      </c>
      <c r="F2664" s="2" t="n">
        <v>903</v>
      </c>
      <c r="G2664" s="2" t="n">
        <v>23.25</v>
      </c>
      <c r="H2664" s="2" t="n">
        <v>39</v>
      </c>
      <c r="I2664" s="2" t="n">
        <v>0</v>
      </c>
      <c r="J2664" s="2" t="inlineStr">
        <is>
          <t>GPA</t>
        </is>
      </c>
    </row>
    <row r="2665">
      <c r="A2665" s="2" t="n">
        <v>8</v>
      </c>
      <c r="B2665" s="2" t="n">
        <v>930</v>
      </c>
      <c r="C2665" s="2" t="inlineStr">
        <is>
          <t>SEPARACAO</t>
        </is>
      </c>
      <c r="D2665" s="2" t="inlineStr">
        <is>
          <t>5923115</t>
        </is>
      </c>
      <c r="E2665" s="2" t="inlineStr">
        <is>
          <t>Chimezie Thaddeus Okpaleke</t>
        </is>
      </c>
      <c r="F2665" s="2" t="n">
        <v>1156</v>
      </c>
      <c r="G2665" s="2" t="n">
        <v>13.52</v>
      </c>
      <c r="H2665" s="2" t="n">
        <v>86</v>
      </c>
      <c r="I2665" s="2" t="n">
        <v>0</v>
      </c>
      <c r="J2665" s="2" t="inlineStr">
        <is>
          <t>GPA</t>
        </is>
      </c>
    </row>
    <row r="2666">
      <c r="A2666" s="2" t="n">
        <v>8</v>
      </c>
      <c r="B2666" s="2" t="n">
        <v>930</v>
      </c>
      <c r="C2666" s="2" t="inlineStr">
        <is>
          <t>CARREGAMENTO</t>
        </is>
      </c>
      <c r="D2666" s="2" t="inlineStr">
        <is>
          <t>5923689</t>
        </is>
      </c>
      <c r="E2666" s="2" t="inlineStr">
        <is>
          <t>Gabriel Pereira De Sousa</t>
        </is>
      </c>
      <c r="F2666" s="2" t="n">
        <v>1182</v>
      </c>
      <c r="G2666" s="2" t="n">
        <v>22.08</v>
      </c>
      <c r="H2666" s="2" t="n">
        <v>54</v>
      </c>
      <c r="I2666" s="2" t="n">
        <v>0</v>
      </c>
      <c r="J2666" s="2" t="inlineStr">
        <is>
          <t>GPA</t>
        </is>
      </c>
    </row>
    <row r="2667">
      <c r="A2667" s="2" t="n">
        <v>8</v>
      </c>
      <c r="B2667" s="2" t="n">
        <v>930</v>
      </c>
      <c r="C2667" s="2" t="inlineStr">
        <is>
          <t>SEPARACAO</t>
        </is>
      </c>
      <c r="D2667" s="2" t="inlineStr">
        <is>
          <t>5923689</t>
        </is>
      </c>
      <c r="E2667" s="2" t="inlineStr">
        <is>
          <t>Gabriel Pereira De Sousa</t>
        </is>
      </c>
      <c r="F2667" s="2" t="n">
        <v>875</v>
      </c>
      <c r="G2667" s="2" t="n">
        <v>15.02</v>
      </c>
      <c r="H2667" s="2" t="n">
        <v>58</v>
      </c>
      <c r="I2667" s="2" t="n">
        <v>0</v>
      </c>
      <c r="J2667" s="2" t="inlineStr">
        <is>
          <t>GPA</t>
        </is>
      </c>
    </row>
    <row r="2668">
      <c r="A2668" s="2" t="n">
        <v>8</v>
      </c>
      <c r="B2668" s="2" t="n">
        <v>930</v>
      </c>
      <c r="C2668" s="2" t="inlineStr">
        <is>
          <t>SEPARACAO</t>
        </is>
      </c>
      <c r="D2668" s="2" t="inlineStr">
        <is>
          <t>5924367</t>
        </is>
      </c>
      <c r="E2668" s="2" t="inlineStr">
        <is>
          <t>Ricardo Bangala Sita Bula</t>
        </is>
      </c>
      <c r="F2668" s="2" t="n">
        <v>4193</v>
      </c>
      <c r="G2668" s="2" t="n">
        <v>98.27</v>
      </c>
      <c r="H2668" s="2" t="n">
        <v>43</v>
      </c>
      <c r="I2668" s="2" t="n">
        <v>0</v>
      </c>
      <c r="J2668" s="2" t="inlineStr">
        <is>
          <t>GPA</t>
        </is>
      </c>
    </row>
    <row r="2669">
      <c r="A2669" s="2" t="n">
        <v>8</v>
      </c>
      <c r="B2669" s="2" t="n">
        <v>930</v>
      </c>
      <c r="C2669" s="2" t="inlineStr">
        <is>
          <t>CARREGAMENTO</t>
        </is>
      </c>
      <c r="D2669" s="2" t="inlineStr">
        <is>
          <t>5927676</t>
        </is>
      </c>
      <c r="E2669" s="2" t="inlineStr">
        <is>
          <t>Julio Cesar Matos Magalhaes</t>
        </is>
      </c>
      <c r="F2669" s="2" t="n">
        <v>371</v>
      </c>
      <c r="G2669" s="2" t="n">
        <v>47.03</v>
      </c>
      <c r="H2669" s="2" t="n">
        <v>8</v>
      </c>
      <c r="I2669" s="2" t="n">
        <v>0</v>
      </c>
      <c r="J2669" s="2" t="inlineStr">
        <is>
          <t>GPA</t>
        </is>
      </c>
    </row>
    <row r="2670">
      <c r="A2670" s="2" t="n">
        <v>8</v>
      </c>
      <c r="B2670" s="2" t="n">
        <v>930</v>
      </c>
      <c r="C2670" s="2" t="inlineStr">
        <is>
          <t>SEPARACAO</t>
        </is>
      </c>
      <c r="D2670" s="2" t="inlineStr">
        <is>
          <t>5933048</t>
        </is>
      </c>
      <c r="E2670" s="2" t="inlineStr">
        <is>
          <t>Pedro Luiz Cassiano De Campos</t>
        </is>
      </c>
      <c r="F2670" s="2" t="n">
        <v>5972</v>
      </c>
      <c r="G2670" s="2" t="n">
        <v>74.29000000000001</v>
      </c>
      <c r="H2670" s="2" t="n">
        <v>80</v>
      </c>
      <c r="I2670" s="2" t="n">
        <v>0</v>
      </c>
      <c r="J2670" s="2" t="inlineStr">
        <is>
          <t>GPA</t>
        </is>
      </c>
    </row>
    <row r="2671">
      <c r="A2671" s="2" t="n">
        <v>8</v>
      </c>
      <c r="B2671" s="2" t="n">
        <v>930</v>
      </c>
      <c r="C2671" s="2" t="inlineStr">
        <is>
          <t>SEPARACAO</t>
        </is>
      </c>
      <c r="D2671" s="2" t="inlineStr">
        <is>
          <t>5937175</t>
        </is>
      </c>
      <c r="E2671" s="2" t="inlineStr">
        <is>
          <t>Christopher Kumah Korodo</t>
        </is>
      </c>
      <c r="F2671" s="2" t="n">
        <v>1294</v>
      </c>
      <c r="G2671" s="2" t="n">
        <v>21.32</v>
      </c>
      <c r="H2671" s="2" t="n">
        <v>61</v>
      </c>
      <c r="I2671" s="2" t="n">
        <v>0</v>
      </c>
      <c r="J2671" s="2" t="inlineStr">
        <is>
          <t>GPA</t>
        </is>
      </c>
    </row>
    <row r="2672">
      <c r="A2672" s="2" t="n">
        <v>8</v>
      </c>
      <c r="B2672" s="2" t="n">
        <v>930</v>
      </c>
      <c r="C2672" s="2" t="inlineStr">
        <is>
          <t>CARREGAMENTO</t>
        </is>
      </c>
      <c r="D2672" s="2" t="inlineStr">
        <is>
          <t>5940834</t>
        </is>
      </c>
      <c r="E2672" s="2" t="inlineStr">
        <is>
          <t>Joseph Chinonso Ndubuisi</t>
        </is>
      </c>
      <c r="F2672" s="2" t="n">
        <v>1524</v>
      </c>
      <c r="G2672" s="2" t="n">
        <v>29.46</v>
      </c>
      <c r="H2672" s="2" t="n">
        <v>52</v>
      </c>
      <c r="I2672" s="2" t="n">
        <v>0</v>
      </c>
      <c r="J2672" s="2" t="inlineStr">
        <is>
          <t>GPA</t>
        </is>
      </c>
    </row>
    <row r="2673">
      <c r="A2673" s="2" t="n">
        <v>8</v>
      </c>
      <c r="B2673" s="2" t="n">
        <v>930</v>
      </c>
      <c r="C2673" s="2" t="inlineStr">
        <is>
          <t>SEPARACAO</t>
        </is>
      </c>
      <c r="D2673" s="2" t="inlineStr">
        <is>
          <t>5940834</t>
        </is>
      </c>
      <c r="E2673" s="2" t="inlineStr">
        <is>
          <t>Joseph Chinonso Ndubuisi</t>
        </is>
      </c>
      <c r="F2673" s="2" t="n">
        <v>796</v>
      </c>
      <c r="G2673" s="2" t="n">
        <v>7.25</v>
      </c>
      <c r="H2673" s="2" t="n">
        <v>110</v>
      </c>
      <c r="I2673" s="2" t="n">
        <v>0</v>
      </c>
      <c r="J2673" s="2" t="inlineStr">
        <is>
          <t>GPA</t>
        </is>
      </c>
    </row>
    <row r="2674">
      <c r="A2674" s="2" t="n">
        <v>8</v>
      </c>
      <c r="B2674" s="2" t="n">
        <v>930</v>
      </c>
      <c r="C2674" s="2" t="inlineStr">
        <is>
          <t>CARREGAMENTO</t>
        </is>
      </c>
      <c r="D2674" s="2" t="inlineStr">
        <is>
          <t>5941253</t>
        </is>
      </c>
      <c r="E2674" s="2" t="inlineStr">
        <is>
          <t>Rodrigo Da Silva</t>
        </is>
      </c>
      <c r="F2674" s="2" t="n">
        <v>23</v>
      </c>
      <c r="G2674" s="2" t="n">
        <v>2</v>
      </c>
      <c r="H2674" s="2" t="n">
        <v>12</v>
      </c>
      <c r="I2674" s="2" t="n">
        <v>0</v>
      </c>
      <c r="J2674" s="2" t="inlineStr">
        <is>
          <t>GPA</t>
        </is>
      </c>
    </row>
    <row r="2675">
      <c r="A2675" s="2" t="n">
        <v>8</v>
      </c>
      <c r="B2675" s="2" t="n">
        <v>930</v>
      </c>
      <c r="C2675" s="2" t="inlineStr">
        <is>
          <t>PUXADA RECEB</t>
        </is>
      </c>
      <c r="D2675" s="2" t="inlineStr">
        <is>
          <t>5941253</t>
        </is>
      </c>
      <c r="E2675" s="2" t="inlineStr">
        <is>
          <t>Rodrigo Da Silva</t>
        </is>
      </c>
      <c r="F2675" s="2" t="n">
        <v>31</v>
      </c>
      <c r="G2675" s="2" t="n">
        <v>0.68</v>
      </c>
      <c r="H2675" s="2" t="n">
        <v>46</v>
      </c>
      <c r="I2675" s="2" t="n">
        <v>0</v>
      </c>
      <c r="J2675" s="2" t="inlineStr">
        <is>
          <t>GPA</t>
        </is>
      </c>
    </row>
    <row r="2676">
      <c r="A2676" s="2" t="n">
        <v>8</v>
      </c>
      <c r="B2676" s="2" t="n">
        <v>930</v>
      </c>
      <c r="C2676" s="2" t="inlineStr">
        <is>
          <t>SEPARACAO</t>
        </is>
      </c>
      <c r="D2676" s="2" t="inlineStr">
        <is>
          <t>5941253</t>
        </is>
      </c>
      <c r="E2676" s="2" t="inlineStr">
        <is>
          <t>Rodrigo Da Silva</t>
        </is>
      </c>
      <c r="F2676" s="2" t="n">
        <v>61</v>
      </c>
      <c r="G2676" s="2" t="n">
        <v>0.01</v>
      </c>
      <c r="H2676" s="2" t="n">
        <v>6100</v>
      </c>
      <c r="I2676" s="2" t="n">
        <v>0</v>
      </c>
      <c r="J2676" s="2" t="inlineStr">
        <is>
          <t>GPA</t>
        </is>
      </c>
    </row>
    <row r="2677">
      <c r="A2677" s="2" t="n">
        <v>8</v>
      </c>
      <c r="B2677" s="2" t="n">
        <v>930</v>
      </c>
      <c r="C2677" s="2" t="inlineStr">
        <is>
          <t>CARREGAMENTO</t>
        </is>
      </c>
      <c r="D2677" s="2" t="inlineStr">
        <is>
          <t>5946484</t>
        </is>
      </c>
      <c r="E2677" s="2" t="inlineStr">
        <is>
          <t>Pablo Henrique Da Silva</t>
        </is>
      </c>
      <c r="F2677" s="2" t="n">
        <v>1238</v>
      </c>
      <c r="G2677" s="2" t="n">
        <v>23.47</v>
      </c>
      <c r="H2677" s="2" t="n">
        <v>53</v>
      </c>
      <c r="I2677" s="2" t="n">
        <v>0</v>
      </c>
      <c r="J2677" s="2" t="inlineStr">
        <is>
          <t>GPA</t>
        </is>
      </c>
    </row>
    <row r="2678">
      <c r="A2678" s="2" t="n">
        <v>8</v>
      </c>
      <c r="B2678" s="2" t="n">
        <v>930</v>
      </c>
      <c r="C2678" s="2" t="inlineStr">
        <is>
          <t>SEPARACAO</t>
        </is>
      </c>
      <c r="D2678" s="2" t="inlineStr">
        <is>
          <t>5946484</t>
        </is>
      </c>
      <c r="E2678" s="2" t="inlineStr">
        <is>
          <t>Pablo Henrique Da Silva</t>
        </is>
      </c>
      <c r="F2678" s="2" t="n">
        <v>1368</v>
      </c>
      <c r="G2678" s="2" t="n">
        <v>15.47</v>
      </c>
      <c r="H2678" s="2" t="n">
        <v>88</v>
      </c>
      <c r="I2678" s="2" t="n">
        <v>0</v>
      </c>
      <c r="J2678" s="2" t="inlineStr">
        <is>
          <t>GPA</t>
        </is>
      </c>
    </row>
    <row r="2679">
      <c r="A2679" s="2" t="n">
        <v>8</v>
      </c>
      <c r="B2679" s="2" t="n">
        <v>930</v>
      </c>
      <c r="C2679" s="2" t="inlineStr">
        <is>
          <t>SEPARACAO</t>
        </is>
      </c>
      <c r="D2679" s="2" t="inlineStr">
        <is>
          <t>5951542</t>
        </is>
      </c>
      <c r="E2679" s="2" t="inlineStr">
        <is>
          <t>Rogeiro Nzolameso Ferraz</t>
        </is>
      </c>
      <c r="F2679" s="2" t="n">
        <v>11642</v>
      </c>
      <c r="G2679" s="2" t="n">
        <v>108.39</v>
      </c>
      <c r="H2679" s="2" t="n">
        <v>107</v>
      </c>
      <c r="I2679" s="2" t="n">
        <v>0</v>
      </c>
      <c r="J2679" s="2" t="inlineStr">
        <is>
          <t>GPA</t>
        </is>
      </c>
    </row>
    <row r="2680">
      <c r="A2680" s="2" t="n">
        <v>8</v>
      </c>
      <c r="B2680" s="2" t="n">
        <v>930</v>
      </c>
      <c r="C2680" s="2" t="inlineStr">
        <is>
          <t>SEPARACAO</t>
        </is>
      </c>
      <c r="D2680" s="2" t="inlineStr">
        <is>
          <t>5953626</t>
        </is>
      </c>
      <c r="E2680" s="2" t="inlineStr">
        <is>
          <t>Luan Nogueira De Souza</t>
        </is>
      </c>
      <c r="F2680" s="2" t="n">
        <v>12718</v>
      </c>
      <c r="G2680" s="2" t="n">
        <v>148.51</v>
      </c>
      <c r="H2680" s="2" t="n">
        <v>86</v>
      </c>
      <c r="I2680" s="2" t="n">
        <v>0</v>
      </c>
      <c r="J2680" s="2" t="inlineStr">
        <is>
          <t>GPA</t>
        </is>
      </c>
    </row>
    <row r="2681">
      <c r="A2681" s="2" t="n">
        <v>8</v>
      </c>
      <c r="B2681" s="2" t="n">
        <v>930</v>
      </c>
      <c r="C2681" s="2" t="inlineStr">
        <is>
          <t>CARREGAMENTO</t>
        </is>
      </c>
      <c r="D2681" s="2" t="inlineStr">
        <is>
          <t>5959128</t>
        </is>
      </c>
      <c r="E2681" s="2" t="inlineStr">
        <is>
          <t>Fernando Miguel Da Conceicao</t>
        </is>
      </c>
      <c r="F2681" s="2" t="n">
        <v>1260</v>
      </c>
      <c r="G2681" s="2" t="n">
        <v>26.18</v>
      </c>
      <c r="H2681" s="2" t="n">
        <v>48</v>
      </c>
      <c r="I2681" s="2" t="n">
        <v>0</v>
      </c>
      <c r="J2681" s="2" t="inlineStr">
        <is>
          <t>GPA</t>
        </is>
      </c>
    </row>
    <row r="2682">
      <c r="A2682" s="2" t="n">
        <v>8</v>
      </c>
      <c r="B2682" s="2" t="n">
        <v>930</v>
      </c>
      <c r="C2682" s="2" t="inlineStr">
        <is>
          <t>SEPARACAO</t>
        </is>
      </c>
      <c r="D2682" s="2" t="inlineStr">
        <is>
          <t>5959128</t>
        </is>
      </c>
      <c r="E2682" s="2" t="inlineStr">
        <is>
          <t>Fernando Miguel Da Conceicao</t>
        </is>
      </c>
      <c r="F2682" s="2" t="n">
        <v>2424</v>
      </c>
      <c r="G2682" s="2" t="n">
        <v>29.18</v>
      </c>
      <c r="H2682" s="2" t="n">
        <v>83</v>
      </c>
      <c r="I2682" s="2" t="n">
        <v>0</v>
      </c>
      <c r="J2682" s="2" t="inlineStr">
        <is>
          <t>GPA</t>
        </is>
      </c>
    </row>
    <row r="2683">
      <c r="A2683" s="2" t="n">
        <v>8</v>
      </c>
      <c r="B2683" s="2" t="n">
        <v>930</v>
      </c>
      <c r="C2683" s="2" t="inlineStr">
        <is>
          <t>SEPARACAO</t>
        </is>
      </c>
      <c r="D2683" s="2" t="inlineStr">
        <is>
          <t>5960282</t>
        </is>
      </c>
      <c r="E2683" s="2" t="inlineStr">
        <is>
          <t>Eduardo Lima Moreira</t>
        </is>
      </c>
      <c r="F2683" s="2" t="n">
        <v>9550</v>
      </c>
      <c r="G2683" s="2" t="n">
        <v>111.33</v>
      </c>
      <c r="H2683" s="2" t="n">
        <v>86</v>
      </c>
      <c r="I2683" s="2" t="n">
        <v>0</v>
      </c>
      <c r="J2683" s="2" t="inlineStr">
        <is>
          <t>GPA</t>
        </is>
      </c>
    </row>
    <row r="2684">
      <c r="A2684" s="2" t="n">
        <v>8</v>
      </c>
      <c r="B2684" s="2" t="n">
        <v>930</v>
      </c>
      <c r="C2684" s="2" t="inlineStr">
        <is>
          <t>SEPARACAO</t>
        </is>
      </c>
      <c r="D2684" s="2" t="inlineStr">
        <is>
          <t>5962145</t>
        </is>
      </c>
      <c r="E2684" s="2" t="inlineStr">
        <is>
          <t>Matadi Kuama Martins</t>
        </is>
      </c>
      <c r="F2684" s="2" t="n">
        <v>7408</v>
      </c>
      <c r="G2684" s="2" t="n">
        <v>81.81</v>
      </c>
      <c r="H2684" s="2" t="n">
        <v>91</v>
      </c>
      <c r="I2684" s="2" t="n">
        <v>0</v>
      </c>
      <c r="J2684" s="2" t="inlineStr">
        <is>
          <t>GPA</t>
        </is>
      </c>
    </row>
    <row r="2685">
      <c r="A2685" s="2" t="n">
        <v>8</v>
      </c>
      <c r="B2685" s="2" t="n">
        <v>930</v>
      </c>
      <c r="C2685" s="2" t="inlineStr">
        <is>
          <t>PUXADA RECEB</t>
        </is>
      </c>
      <c r="D2685" s="2" t="inlineStr">
        <is>
          <t>596382</t>
        </is>
      </c>
      <c r="E2685" s="2" t="inlineStr">
        <is>
          <t>LUIZ MOAB DA SILVA</t>
        </is>
      </c>
      <c r="F2685" s="2" t="n">
        <v>949</v>
      </c>
      <c r="G2685" s="2" t="n">
        <v>26.28</v>
      </c>
      <c r="H2685" s="2" t="n">
        <v>36</v>
      </c>
      <c r="I2685" s="2" t="n">
        <v>0</v>
      </c>
      <c r="J2685" s="2" t="inlineStr">
        <is>
          <t>GPA</t>
        </is>
      </c>
    </row>
    <row r="2686">
      <c r="A2686" s="2" t="n">
        <v>8</v>
      </c>
      <c r="B2686" s="2" t="n">
        <v>930</v>
      </c>
      <c r="C2686" s="2" t="inlineStr">
        <is>
          <t>RECEBIMENTO</t>
        </is>
      </c>
      <c r="D2686" s="2" t="inlineStr">
        <is>
          <t>596382</t>
        </is>
      </c>
      <c r="E2686" s="2" t="inlineStr">
        <is>
          <t>LUIZ MOAB DA SILVA</t>
        </is>
      </c>
      <c r="F2686" s="2" t="n">
        <v>484</v>
      </c>
      <c r="G2686" s="2" t="n">
        <v>30.31</v>
      </c>
      <c r="H2686" s="2" t="n">
        <v>16</v>
      </c>
      <c r="I2686" s="2" t="n">
        <v>0</v>
      </c>
      <c r="J2686" s="2" t="inlineStr">
        <is>
          <t>GPA</t>
        </is>
      </c>
    </row>
    <row r="2687">
      <c r="A2687" s="2" t="n">
        <v>8</v>
      </c>
      <c r="B2687" s="2" t="n">
        <v>930</v>
      </c>
      <c r="C2687" s="2" t="inlineStr">
        <is>
          <t>SEPARACAO</t>
        </is>
      </c>
      <c r="D2687" s="2" t="inlineStr">
        <is>
          <t>5964490</t>
        </is>
      </c>
      <c r="E2687" s="2" t="inlineStr">
        <is>
          <t>David Meneses Da Silva</t>
        </is>
      </c>
      <c r="F2687" s="2" t="n">
        <v>203</v>
      </c>
      <c r="G2687" s="2" t="n">
        <v>2.13</v>
      </c>
      <c r="H2687" s="2" t="n">
        <v>95</v>
      </c>
      <c r="I2687" s="2" t="n">
        <v>0</v>
      </c>
      <c r="J2687" s="2" t="inlineStr">
        <is>
          <t>GPA</t>
        </is>
      </c>
    </row>
    <row r="2688">
      <c r="A2688" s="2" t="n">
        <v>8</v>
      </c>
      <c r="B2688" s="2" t="n">
        <v>930</v>
      </c>
      <c r="C2688" s="2" t="inlineStr">
        <is>
          <t>SEPARACAO</t>
        </is>
      </c>
      <c r="D2688" s="2" t="inlineStr">
        <is>
          <t>5964806</t>
        </is>
      </c>
      <c r="E2688" s="2" t="inlineStr">
        <is>
          <t>Marcio Oliveira Dos Santos</t>
        </is>
      </c>
      <c r="F2688" s="2" t="n">
        <v>4949</v>
      </c>
      <c r="G2688" s="2" t="n">
        <v>81.04000000000001</v>
      </c>
      <c r="H2688" s="2" t="n">
        <v>61</v>
      </c>
      <c r="I2688" s="2" t="n">
        <v>0</v>
      </c>
      <c r="J2688" s="2" t="inlineStr">
        <is>
          <t>GPA</t>
        </is>
      </c>
    </row>
    <row r="2689">
      <c r="A2689" s="2" t="n">
        <v>8</v>
      </c>
      <c r="B2689" s="2" t="n">
        <v>930</v>
      </c>
      <c r="C2689" s="2" t="inlineStr">
        <is>
          <t>SEPARACAO</t>
        </is>
      </c>
      <c r="D2689" s="2" t="inlineStr">
        <is>
          <t>5965071</t>
        </is>
      </c>
      <c r="E2689" s="2" t="inlineStr">
        <is>
          <t>Joao Victor Salazar Da Silva</t>
        </is>
      </c>
      <c r="F2689" s="2" t="n">
        <v>9158</v>
      </c>
      <c r="G2689" s="2" t="n">
        <v>116.82</v>
      </c>
      <c r="H2689" s="2" t="n">
        <v>78</v>
      </c>
      <c r="I2689" s="2" t="n">
        <v>0</v>
      </c>
      <c r="J2689" s="2" t="inlineStr">
        <is>
          <t>GPA</t>
        </is>
      </c>
    </row>
    <row r="2690">
      <c r="A2690" s="2" t="n">
        <v>8</v>
      </c>
      <c r="B2690" s="2" t="n">
        <v>930</v>
      </c>
      <c r="C2690" s="2" t="inlineStr">
        <is>
          <t>SEPARACAO</t>
        </is>
      </c>
      <c r="D2690" s="2" t="inlineStr">
        <is>
          <t>5966930</t>
        </is>
      </c>
      <c r="E2690" s="2" t="inlineStr">
        <is>
          <t>Joao Roberto Avelino Filho</t>
        </is>
      </c>
      <c r="F2690" s="2" t="n">
        <v>7129</v>
      </c>
      <c r="G2690" s="2" t="n">
        <v>85.47</v>
      </c>
      <c r="H2690" s="2" t="n">
        <v>83</v>
      </c>
      <c r="I2690" s="2" t="n">
        <v>0</v>
      </c>
      <c r="J2690" s="2" t="inlineStr">
        <is>
          <t>GPA</t>
        </is>
      </c>
    </row>
    <row r="2691">
      <c r="A2691" s="2" t="n">
        <v>8</v>
      </c>
      <c r="B2691" s="2" t="n">
        <v>930</v>
      </c>
      <c r="C2691" s="2" t="inlineStr">
        <is>
          <t>SEPARACAO</t>
        </is>
      </c>
      <c r="D2691" s="2" t="inlineStr">
        <is>
          <t>5968100</t>
        </is>
      </c>
      <c r="E2691" s="2" t="inlineStr">
        <is>
          <t>Fernando Oliveira Martins</t>
        </is>
      </c>
      <c r="F2691" s="2" t="n">
        <v>4100</v>
      </c>
      <c r="G2691" s="2" t="n">
        <v>52.63</v>
      </c>
      <c r="H2691" s="2" t="n">
        <v>78</v>
      </c>
      <c r="I2691" s="2" t="n">
        <v>0</v>
      </c>
      <c r="J2691" s="2" t="inlineStr">
        <is>
          <t>GPA</t>
        </is>
      </c>
    </row>
    <row r="2692">
      <c r="A2692" s="2" t="n">
        <v>8</v>
      </c>
      <c r="B2692" s="2" t="n">
        <v>930</v>
      </c>
      <c r="C2692" s="2" t="inlineStr">
        <is>
          <t>CARREGAMENTO</t>
        </is>
      </c>
      <c r="D2692" s="2" t="inlineStr">
        <is>
          <t>5970164</t>
        </is>
      </c>
      <c r="E2692" s="2" t="inlineStr">
        <is>
          <t>Johnatan Rudrigues Dionizio</t>
        </is>
      </c>
      <c r="F2692" s="2" t="n">
        <v>6</v>
      </c>
      <c r="G2692" s="2" t="n">
        <v>0.34</v>
      </c>
      <c r="H2692" s="2" t="n">
        <v>18</v>
      </c>
      <c r="I2692" s="2" t="n">
        <v>0</v>
      </c>
      <c r="J2692" s="2" t="inlineStr">
        <is>
          <t>GPA</t>
        </is>
      </c>
    </row>
    <row r="2693">
      <c r="A2693" s="2" t="n">
        <v>8</v>
      </c>
      <c r="B2693" s="2" t="n">
        <v>930</v>
      </c>
      <c r="C2693" s="2" t="inlineStr">
        <is>
          <t>SEPARACAO</t>
        </is>
      </c>
      <c r="D2693" s="2" t="inlineStr">
        <is>
          <t>5970202</t>
        </is>
      </c>
      <c r="E2693" s="2" t="inlineStr">
        <is>
          <t>Lucas Lopes Da Silva</t>
        </is>
      </c>
      <c r="F2693" s="2" t="n">
        <v>6722</v>
      </c>
      <c r="G2693" s="2" t="n">
        <v>58.7</v>
      </c>
      <c r="H2693" s="2" t="n">
        <v>115</v>
      </c>
      <c r="I2693" s="2" t="n">
        <v>0</v>
      </c>
      <c r="J2693" s="2" t="inlineStr">
        <is>
          <t>GPA</t>
        </is>
      </c>
    </row>
    <row r="2694">
      <c r="A2694" s="2" t="n">
        <v>8</v>
      </c>
      <c r="B2694" s="2" t="n">
        <v>930</v>
      </c>
      <c r="C2694" s="2" t="inlineStr">
        <is>
          <t>SEPARACAO</t>
        </is>
      </c>
      <c r="D2694" s="2" t="inlineStr">
        <is>
          <t>5970652</t>
        </is>
      </c>
      <c r="E2694" s="2" t="inlineStr">
        <is>
          <t>Danilo Cunha Moraes</t>
        </is>
      </c>
      <c r="F2694" s="2" t="n">
        <v>7973</v>
      </c>
      <c r="G2694" s="2" t="n">
        <v>94.70999999999999</v>
      </c>
      <c r="H2694" s="2" t="n">
        <v>84</v>
      </c>
      <c r="I2694" s="2" t="n">
        <v>0</v>
      </c>
      <c r="J2694" s="2" t="inlineStr">
        <is>
          <t>GPA</t>
        </is>
      </c>
    </row>
    <row r="2695">
      <c r="A2695" s="2" t="n">
        <v>8</v>
      </c>
      <c r="B2695" s="2" t="n">
        <v>930</v>
      </c>
      <c r="C2695" s="2" t="inlineStr">
        <is>
          <t>SEPARACAO</t>
        </is>
      </c>
      <c r="D2695" s="2" t="inlineStr">
        <is>
          <t>5971977</t>
        </is>
      </c>
      <c r="E2695" s="2" t="inlineStr">
        <is>
          <t>Douglas De Oliveira Marques</t>
        </is>
      </c>
      <c r="F2695" s="2" t="n">
        <v>7902</v>
      </c>
      <c r="G2695" s="2" t="n">
        <v>100.38</v>
      </c>
      <c r="H2695" s="2" t="n">
        <v>79</v>
      </c>
      <c r="I2695" s="2" t="n">
        <v>0</v>
      </c>
      <c r="J2695" s="2" t="inlineStr">
        <is>
          <t>GPA</t>
        </is>
      </c>
    </row>
    <row r="2696">
      <c r="A2696" s="2" t="n">
        <v>8</v>
      </c>
      <c r="B2696" s="2" t="n">
        <v>930</v>
      </c>
      <c r="C2696" s="2" t="inlineStr">
        <is>
          <t>SEPARACAO</t>
        </is>
      </c>
      <c r="D2696" s="2" t="inlineStr">
        <is>
          <t>5975875</t>
        </is>
      </c>
      <c r="E2696" s="2" t="inlineStr">
        <is>
          <t>Rahell Freire Silva</t>
        </is>
      </c>
      <c r="F2696" s="2" t="n">
        <v>8560</v>
      </c>
      <c r="G2696" s="2" t="n">
        <v>112.67</v>
      </c>
      <c r="H2696" s="2" t="n">
        <v>76</v>
      </c>
      <c r="I2696" s="2" t="n">
        <v>0</v>
      </c>
      <c r="J2696" s="2" t="inlineStr">
        <is>
          <t>GPA</t>
        </is>
      </c>
    </row>
    <row r="2697">
      <c r="A2697" s="2" t="n">
        <v>8</v>
      </c>
      <c r="B2697" s="2" t="n">
        <v>930</v>
      </c>
      <c r="C2697" s="2" t="inlineStr">
        <is>
          <t>CARREGAMENTO</t>
        </is>
      </c>
      <c r="D2697" s="2" t="inlineStr">
        <is>
          <t>5977088</t>
        </is>
      </c>
      <c r="E2697" s="2" t="inlineStr">
        <is>
          <t>Laysa Katlyn Bezerra Santos</t>
        </is>
      </c>
      <c r="F2697" s="2" t="n">
        <v>457</v>
      </c>
      <c r="G2697" s="2" t="n">
        <v>50.99</v>
      </c>
      <c r="H2697" s="2" t="n">
        <v>9</v>
      </c>
      <c r="I2697" s="2" t="n">
        <v>0</v>
      </c>
      <c r="J2697" s="2" t="inlineStr">
        <is>
          <t>GPA</t>
        </is>
      </c>
    </row>
    <row r="2698">
      <c r="A2698" s="2" t="n">
        <v>8</v>
      </c>
      <c r="B2698" s="2" t="n">
        <v>930</v>
      </c>
      <c r="C2698" s="2" t="inlineStr">
        <is>
          <t>SEPARACAO</t>
        </is>
      </c>
      <c r="D2698" s="2" t="inlineStr">
        <is>
          <t>5977088</t>
        </is>
      </c>
      <c r="E2698" s="2" t="inlineStr">
        <is>
          <t>Laysa Katlyn Bezerra Santos</t>
        </is>
      </c>
      <c r="F2698" s="2" t="n">
        <v>120</v>
      </c>
      <c r="G2698" s="2" t="n">
        <v>1.21</v>
      </c>
      <c r="H2698" s="2" t="n">
        <v>99</v>
      </c>
      <c r="I2698" s="2" t="n">
        <v>0</v>
      </c>
      <c r="J2698" s="2" t="inlineStr">
        <is>
          <t>GPA</t>
        </is>
      </c>
    </row>
    <row r="2699">
      <c r="A2699" s="2" t="n">
        <v>8</v>
      </c>
      <c r="B2699" s="2" t="n">
        <v>930</v>
      </c>
      <c r="C2699" s="2" t="inlineStr">
        <is>
          <t>SEPARACAO</t>
        </is>
      </c>
      <c r="D2699" s="2" t="inlineStr">
        <is>
          <t>5978343</t>
        </is>
      </c>
      <c r="E2699" s="2" t="inlineStr">
        <is>
          <t>Rodrigo Gabriel Da Silva</t>
        </is>
      </c>
      <c r="F2699" s="2" t="n">
        <v>1862</v>
      </c>
      <c r="G2699" s="2" t="n">
        <v>12.98</v>
      </c>
      <c r="H2699" s="2" t="n">
        <v>143</v>
      </c>
      <c r="I2699" s="2" t="n">
        <v>0</v>
      </c>
      <c r="J2699" s="2" t="inlineStr">
        <is>
          <t>GPA</t>
        </is>
      </c>
    </row>
    <row r="2700">
      <c r="A2700" s="2" t="n">
        <v>8</v>
      </c>
      <c r="B2700" s="2" t="n">
        <v>930</v>
      </c>
      <c r="C2700" s="2" t="inlineStr">
        <is>
          <t>SEPARACAO</t>
        </is>
      </c>
      <c r="D2700" s="2" t="inlineStr">
        <is>
          <t>5978548</t>
        </is>
      </c>
      <c r="E2700" s="2" t="inlineStr">
        <is>
          <t>Matheus Nogueira Souza</t>
        </is>
      </c>
      <c r="F2700" s="2" t="n">
        <v>765</v>
      </c>
      <c r="G2700" s="2" t="n">
        <v>8.31</v>
      </c>
      <c r="H2700" s="2" t="n">
        <v>92</v>
      </c>
      <c r="I2700" s="2" t="n">
        <v>0</v>
      </c>
      <c r="J2700" s="2" t="inlineStr">
        <is>
          <t>GPA</t>
        </is>
      </c>
    </row>
    <row r="2701">
      <c r="A2701" s="2" t="n">
        <v>8</v>
      </c>
      <c r="B2701" s="2" t="n">
        <v>930</v>
      </c>
      <c r="C2701" s="2" t="inlineStr">
        <is>
          <t>SEPARACAO</t>
        </is>
      </c>
      <c r="D2701" s="2" t="inlineStr">
        <is>
          <t>5979374</t>
        </is>
      </c>
      <c r="E2701" s="2" t="inlineStr">
        <is>
          <t>Michael Andretti Rodrigues Da Costa</t>
        </is>
      </c>
      <c r="F2701" s="2" t="n">
        <v>5902</v>
      </c>
      <c r="G2701" s="2" t="n">
        <v>67.09999999999999</v>
      </c>
      <c r="H2701" s="2" t="n">
        <v>88</v>
      </c>
      <c r="I2701" s="2" t="n">
        <v>0</v>
      </c>
      <c r="J2701" s="2" t="inlineStr">
        <is>
          <t>GPA</t>
        </is>
      </c>
    </row>
    <row r="2702">
      <c r="A2702" s="2" t="n">
        <v>8</v>
      </c>
      <c r="B2702" s="2" t="n">
        <v>930</v>
      </c>
      <c r="C2702" s="2" t="inlineStr">
        <is>
          <t>SEPARACAO</t>
        </is>
      </c>
      <c r="D2702" s="2" t="inlineStr">
        <is>
          <t>5981336</t>
        </is>
      </c>
      <c r="E2702" s="2" t="inlineStr">
        <is>
          <t>Rodrigo Dos Santos Alves</t>
        </is>
      </c>
      <c r="F2702" s="2" t="n">
        <v>6950</v>
      </c>
      <c r="G2702" s="2" t="n">
        <v>82.87</v>
      </c>
      <c r="H2702" s="2" t="n">
        <v>84</v>
      </c>
      <c r="I2702" s="2" t="n">
        <v>0</v>
      </c>
      <c r="J2702" s="2" t="inlineStr">
        <is>
          <t>GPA</t>
        </is>
      </c>
    </row>
    <row r="2703">
      <c r="A2703" s="2" t="n">
        <v>8</v>
      </c>
      <c r="B2703" s="2" t="n">
        <v>930</v>
      </c>
      <c r="C2703" s="2" t="inlineStr">
        <is>
          <t>SEPARACAO</t>
        </is>
      </c>
      <c r="D2703" s="2" t="inlineStr">
        <is>
          <t>5981786</t>
        </is>
      </c>
      <c r="E2703" s="2" t="inlineStr">
        <is>
          <t>Eldaissy Maria De Sousa Silva</t>
        </is>
      </c>
      <c r="F2703" s="2" t="n">
        <v>2589</v>
      </c>
      <c r="G2703" s="2" t="n">
        <v>32.85</v>
      </c>
      <c r="H2703" s="2" t="n">
        <v>79</v>
      </c>
      <c r="I2703" s="2" t="n">
        <v>0</v>
      </c>
      <c r="J2703" s="2" t="inlineStr">
        <is>
          <t>GPA</t>
        </is>
      </c>
    </row>
    <row r="2704">
      <c r="A2704" s="2" t="n">
        <v>8</v>
      </c>
      <c r="B2704" s="2" t="n">
        <v>930</v>
      </c>
      <c r="C2704" s="2" t="inlineStr">
        <is>
          <t>SEPARACAO</t>
        </is>
      </c>
      <c r="D2704" s="2" t="inlineStr">
        <is>
          <t>5982243</t>
        </is>
      </c>
      <c r="E2704" s="2" t="inlineStr">
        <is>
          <t>Mayara Loyse De Souza Santos</t>
        </is>
      </c>
      <c r="F2704" s="2" t="n">
        <v>1419</v>
      </c>
      <c r="G2704" s="2" t="n">
        <v>20.58</v>
      </c>
      <c r="H2704" s="2" t="n">
        <v>69</v>
      </c>
      <c r="I2704" s="2" t="n">
        <v>0</v>
      </c>
      <c r="J2704" s="2" t="inlineStr">
        <is>
          <t>GPA</t>
        </is>
      </c>
    </row>
    <row r="2705">
      <c r="A2705" s="2" t="n">
        <v>8</v>
      </c>
      <c r="B2705" s="2" t="n">
        <v>930</v>
      </c>
      <c r="C2705" s="2" t="inlineStr">
        <is>
          <t>SEPARACAO</t>
        </is>
      </c>
      <c r="D2705" s="2" t="inlineStr">
        <is>
          <t>5984165</t>
        </is>
      </c>
      <c r="E2705" s="2" t="inlineStr">
        <is>
          <t>Tiago Henrique Oliveira Dos Santos</t>
        </is>
      </c>
      <c r="F2705" s="2" t="n">
        <v>371</v>
      </c>
      <c r="G2705" s="2" t="n">
        <v>4.24</v>
      </c>
      <c r="H2705" s="2" t="n">
        <v>88</v>
      </c>
      <c r="I2705" s="2" t="n">
        <v>0</v>
      </c>
      <c r="J2705" s="2" t="inlineStr">
        <is>
          <t>GPA</t>
        </is>
      </c>
    </row>
    <row r="2706">
      <c r="A2706" s="2" t="n">
        <v>8</v>
      </c>
      <c r="B2706" s="2" t="n">
        <v>930</v>
      </c>
      <c r="C2706" s="2" t="inlineStr">
        <is>
          <t>SEPARACAO</t>
        </is>
      </c>
      <c r="D2706" s="2" t="inlineStr">
        <is>
          <t>5986648</t>
        </is>
      </c>
      <c r="E2706" s="2" t="inlineStr">
        <is>
          <t>Lucas Felix Nunes</t>
        </is>
      </c>
      <c r="F2706" s="2" t="n">
        <v>6358</v>
      </c>
      <c r="G2706" s="2" t="n">
        <v>64.36</v>
      </c>
      <c r="H2706" s="2" t="n">
        <v>99</v>
      </c>
      <c r="I2706" s="2" t="n">
        <v>0</v>
      </c>
      <c r="J2706" s="2" t="inlineStr">
        <is>
          <t>GPA</t>
        </is>
      </c>
    </row>
    <row r="2707">
      <c r="A2707" s="2" t="n">
        <v>8</v>
      </c>
      <c r="B2707" s="2" t="n">
        <v>930</v>
      </c>
      <c r="C2707" s="2" t="inlineStr">
        <is>
          <t>SEPARACAO</t>
        </is>
      </c>
      <c r="D2707" s="2" t="inlineStr">
        <is>
          <t>5986818</t>
        </is>
      </c>
      <c r="E2707" s="2" t="inlineStr">
        <is>
          <t>Ana Vitoria Brito Do Nascimento</t>
        </is>
      </c>
      <c r="F2707" s="2" t="n">
        <v>3109</v>
      </c>
      <c r="G2707" s="2" t="n">
        <v>126.86</v>
      </c>
      <c r="H2707" s="2" t="n">
        <v>25</v>
      </c>
      <c r="I2707" s="2" t="n">
        <v>0</v>
      </c>
      <c r="J2707" s="2" t="inlineStr">
        <is>
          <t>GPA</t>
        </is>
      </c>
    </row>
    <row r="2708">
      <c r="A2708" s="2" t="n">
        <v>8</v>
      </c>
      <c r="B2708" s="2" t="n">
        <v>930</v>
      </c>
      <c r="C2708" s="2" t="inlineStr">
        <is>
          <t>SEPARACAO</t>
        </is>
      </c>
      <c r="D2708" s="2" t="inlineStr">
        <is>
          <t>5987113</t>
        </is>
      </c>
      <c r="E2708" s="2" t="inlineStr">
        <is>
          <t>Venancio Bezerra Cavalcante</t>
        </is>
      </c>
      <c r="F2708" s="2" t="n">
        <v>6241</v>
      </c>
      <c r="G2708" s="2" t="n">
        <v>72.94</v>
      </c>
      <c r="H2708" s="2" t="n">
        <v>86</v>
      </c>
      <c r="I2708" s="2" t="n">
        <v>0</v>
      </c>
      <c r="J2708" s="2" t="inlineStr">
        <is>
          <t>GPA</t>
        </is>
      </c>
    </row>
    <row r="2709">
      <c r="A2709" s="2" t="n">
        <v>8</v>
      </c>
      <c r="B2709" s="2" t="n">
        <v>930</v>
      </c>
      <c r="C2709" s="2" t="inlineStr">
        <is>
          <t>SEPARACAO</t>
        </is>
      </c>
      <c r="D2709" s="2" t="inlineStr">
        <is>
          <t>5987482</t>
        </is>
      </c>
      <c r="E2709" s="2" t="inlineStr">
        <is>
          <t>Lindomar Rocha De Almeida</t>
        </is>
      </c>
      <c r="F2709" s="2" t="n">
        <v>2754</v>
      </c>
      <c r="G2709" s="2" t="n">
        <v>75.3</v>
      </c>
      <c r="H2709" s="2" t="n">
        <v>37</v>
      </c>
      <c r="I2709" s="2" t="n">
        <v>0</v>
      </c>
      <c r="J2709" s="2" t="inlineStr">
        <is>
          <t>GPA</t>
        </is>
      </c>
    </row>
    <row r="2710">
      <c r="A2710" s="2" t="n">
        <v>8</v>
      </c>
      <c r="B2710" s="2" t="n">
        <v>930</v>
      </c>
      <c r="C2710" s="2" t="inlineStr">
        <is>
          <t>SEPARACAO</t>
        </is>
      </c>
      <c r="D2710" s="2" t="inlineStr">
        <is>
          <t>5987970</t>
        </is>
      </c>
      <c r="E2710" s="2" t="inlineStr">
        <is>
          <t>Genivania Ribeiro Jurema</t>
        </is>
      </c>
      <c r="F2710" s="2" t="n">
        <v>4256</v>
      </c>
      <c r="G2710" s="2" t="n">
        <v>67.2</v>
      </c>
      <c r="H2710" s="2" t="n">
        <v>63</v>
      </c>
      <c r="I2710" s="2" t="n">
        <v>0</v>
      </c>
      <c r="J2710" s="2" t="inlineStr">
        <is>
          <t>GPA</t>
        </is>
      </c>
    </row>
    <row r="2711">
      <c r="A2711" s="2" t="n">
        <v>8</v>
      </c>
      <c r="B2711" s="2" t="n">
        <v>930</v>
      </c>
      <c r="C2711" s="2" t="inlineStr">
        <is>
          <t>CARREGAMENTO</t>
        </is>
      </c>
      <c r="D2711" s="2" t="inlineStr">
        <is>
          <t>5988225</t>
        </is>
      </c>
      <c r="E2711" s="2" t="inlineStr">
        <is>
          <t>Gabriel Nogueira Mauricio</t>
        </is>
      </c>
      <c r="F2711" s="2" t="n">
        <v>1092</v>
      </c>
      <c r="G2711" s="2" t="n">
        <v>101.92</v>
      </c>
      <c r="H2711" s="2" t="n">
        <v>11</v>
      </c>
      <c r="I2711" s="2" t="n">
        <v>0</v>
      </c>
      <c r="J2711" s="2" t="inlineStr">
        <is>
          <t>GPA</t>
        </is>
      </c>
    </row>
    <row r="2712">
      <c r="A2712" s="2" t="n">
        <v>8</v>
      </c>
      <c r="B2712" s="2" t="n">
        <v>930</v>
      </c>
      <c r="C2712" s="2" t="inlineStr">
        <is>
          <t>SEPARACAO</t>
        </is>
      </c>
      <c r="D2712" s="2" t="inlineStr">
        <is>
          <t>5989310</t>
        </is>
      </c>
      <c r="E2712" s="2" t="inlineStr">
        <is>
          <t>Lourival Marcelino Da Silva</t>
        </is>
      </c>
      <c r="F2712" s="2" t="n">
        <v>5760</v>
      </c>
      <c r="G2712" s="2" t="n">
        <v>78.68000000000001</v>
      </c>
      <c r="H2712" s="2" t="n">
        <v>73</v>
      </c>
      <c r="I2712" s="2" t="n">
        <v>0</v>
      </c>
      <c r="J2712" s="2" t="inlineStr">
        <is>
          <t>GPA</t>
        </is>
      </c>
    </row>
    <row r="2713">
      <c r="A2713" s="2" t="n">
        <v>8</v>
      </c>
      <c r="B2713" s="2" t="n">
        <v>930</v>
      </c>
      <c r="C2713" s="2" t="inlineStr">
        <is>
          <t>SEPARACAO</t>
        </is>
      </c>
      <c r="D2713" s="2" t="inlineStr">
        <is>
          <t>5990009</t>
        </is>
      </c>
      <c r="E2713" s="2" t="inlineStr">
        <is>
          <t>Arthur Sales Barbosa</t>
        </is>
      </c>
      <c r="F2713" s="2" t="n">
        <v>7104</v>
      </c>
      <c r="G2713" s="2" t="n">
        <v>89.04000000000001</v>
      </c>
      <c r="H2713" s="2" t="n">
        <v>80</v>
      </c>
      <c r="I2713" s="2" t="n">
        <v>0</v>
      </c>
      <c r="J2713" s="2" t="inlineStr">
        <is>
          <t>GPA</t>
        </is>
      </c>
    </row>
    <row r="2714">
      <c r="A2714" s="2" t="n">
        <v>8</v>
      </c>
      <c r="B2714" s="2" t="n">
        <v>930</v>
      </c>
      <c r="C2714" s="2" t="inlineStr">
        <is>
          <t>SEPARACAO</t>
        </is>
      </c>
      <c r="D2714" s="2" t="inlineStr">
        <is>
          <t>5990289</t>
        </is>
      </c>
      <c r="E2714" s="2" t="inlineStr">
        <is>
          <t>Mychell Martins Da Silva</t>
        </is>
      </c>
      <c r="F2714" s="2" t="n">
        <v>8555</v>
      </c>
      <c r="G2714" s="2" t="n">
        <v>130.72</v>
      </c>
      <c r="H2714" s="2" t="n">
        <v>65</v>
      </c>
      <c r="I2714" s="2" t="n">
        <v>0</v>
      </c>
      <c r="J2714" s="2" t="inlineStr">
        <is>
          <t>GPA</t>
        </is>
      </c>
    </row>
    <row r="2715">
      <c r="A2715" s="2" t="n">
        <v>8</v>
      </c>
      <c r="B2715" s="2" t="n">
        <v>930</v>
      </c>
      <c r="C2715" s="2" t="inlineStr">
        <is>
          <t>SEPARACAO</t>
        </is>
      </c>
      <c r="D2715" s="2" t="inlineStr">
        <is>
          <t>5990483</t>
        </is>
      </c>
      <c r="E2715" s="2" t="inlineStr">
        <is>
          <t>Queli Cristiane Nunes Da Silva</t>
        </is>
      </c>
      <c r="F2715" s="2" t="n">
        <v>2824</v>
      </c>
      <c r="G2715" s="2" t="n">
        <v>85.91</v>
      </c>
      <c r="H2715" s="2" t="n">
        <v>33</v>
      </c>
      <c r="I2715" s="2" t="n">
        <v>0</v>
      </c>
      <c r="J2715" s="2" t="inlineStr">
        <is>
          <t>GPA</t>
        </is>
      </c>
    </row>
    <row r="2716">
      <c r="A2716" s="2" t="n">
        <v>8</v>
      </c>
      <c r="B2716" s="2" t="n">
        <v>930</v>
      </c>
      <c r="C2716" s="2" t="inlineStr">
        <is>
          <t>PUXADA RECEB</t>
        </is>
      </c>
      <c r="D2716" s="2" t="inlineStr">
        <is>
          <t>5991811</t>
        </is>
      </c>
      <c r="E2716" s="2" t="inlineStr">
        <is>
          <t>Shirlei Dos Reis</t>
        </is>
      </c>
      <c r="F2716" s="2" t="n">
        <v>19</v>
      </c>
      <c r="G2716" s="2" t="n">
        <v>5.53</v>
      </c>
      <c r="H2716" s="2" t="n">
        <v>3</v>
      </c>
      <c r="I2716" s="2" t="n">
        <v>0</v>
      </c>
      <c r="J2716" s="2" t="inlineStr">
        <is>
          <t>GPA</t>
        </is>
      </c>
    </row>
    <row r="2717">
      <c r="A2717" s="2" t="n">
        <v>8</v>
      </c>
      <c r="B2717" s="2" t="n">
        <v>930</v>
      </c>
      <c r="C2717" s="2" t="inlineStr">
        <is>
          <t>SEPARACAO</t>
        </is>
      </c>
      <c r="D2717" s="2" t="inlineStr">
        <is>
          <t>5991897</t>
        </is>
      </c>
      <c r="E2717" s="2" t="inlineStr">
        <is>
          <t>Ana Paula Alinne Pinto Alves Da Silva</t>
        </is>
      </c>
      <c r="F2717" s="2" t="n">
        <v>275</v>
      </c>
      <c r="G2717" s="2" t="n">
        <v>6.09</v>
      </c>
      <c r="H2717" s="2" t="n">
        <v>45</v>
      </c>
      <c r="I2717" s="2" t="n">
        <v>0</v>
      </c>
      <c r="J2717" s="2" t="inlineStr">
        <is>
          <t>GPA</t>
        </is>
      </c>
    </row>
    <row r="2718">
      <c r="A2718" s="2" t="n">
        <v>8</v>
      </c>
      <c r="B2718" s="2" t="n">
        <v>930</v>
      </c>
      <c r="C2718" s="2" t="inlineStr">
        <is>
          <t>SEPARACAO</t>
        </is>
      </c>
      <c r="D2718" s="2" t="inlineStr">
        <is>
          <t>5993644</t>
        </is>
      </c>
      <c r="E2718" s="2" t="inlineStr">
        <is>
          <t>Kauane Barbosa Oliveira</t>
        </is>
      </c>
      <c r="F2718" s="2" t="n">
        <v>1955</v>
      </c>
      <c r="G2718" s="2" t="n">
        <v>22.01</v>
      </c>
      <c r="H2718" s="2" t="n">
        <v>89</v>
      </c>
      <c r="I2718" s="2" t="n">
        <v>0</v>
      </c>
      <c r="J2718" s="2" t="inlineStr">
        <is>
          <t>GPA</t>
        </is>
      </c>
    </row>
    <row r="2719">
      <c r="A2719" s="2" t="n">
        <v>8</v>
      </c>
      <c r="B2719" s="2" t="n">
        <v>930</v>
      </c>
      <c r="C2719" s="2" t="inlineStr">
        <is>
          <t>SEPARACAO</t>
        </is>
      </c>
      <c r="D2719" s="2" t="inlineStr">
        <is>
          <t>5994810</t>
        </is>
      </c>
      <c r="E2719" s="2" t="inlineStr">
        <is>
          <t>Chukwuebuka Desmond Osikwu</t>
        </is>
      </c>
      <c r="F2719" s="2" t="n">
        <v>9289</v>
      </c>
      <c r="G2719" s="2" t="n">
        <v>92.20999999999999</v>
      </c>
      <c r="H2719" s="2" t="n">
        <v>101</v>
      </c>
      <c r="I2719" s="2" t="n">
        <v>0</v>
      </c>
      <c r="J2719" s="2" t="inlineStr">
        <is>
          <t>GPA</t>
        </is>
      </c>
    </row>
    <row r="2720">
      <c r="A2720" s="2" t="n">
        <v>8</v>
      </c>
      <c r="B2720" s="2" t="n">
        <v>930</v>
      </c>
      <c r="C2720" s="2" t="inlineStr">
        <is>
          <t>SEPARACAO</t>
        </is>
      </c>
      <c r="D2720" s="2" t="inlineStr">
        <is>
          <t>5995302</t>
        </is>
      </c>
      <c r="E2720" s="2" t="inlineStr">
        <is>
          <t>Jonathan Dos Santos Dias Ruivo</t>
        </is>
      </c>
      <c r="F2720" s="2" t="n">
        <v>9493</v>
      </c>
      <c r="G2720" s="2" t="n">
        <v>108.46</v>
      </c>
      <c r="H2720" s="2" t="n">
        <v>88</v>
      </c>
      <c r="I2720" s="2" t="n">
        <v>0</v>
      </c>
      <c r="J2720" s="2" t="inlineStr">
        <is>
          <t>GPA</t>
        </is>
      </c>
    </row>
    <row r="2721">
      <c r="A2721" s="2" t="n">
        <v>8</v>
      </c>
      <c r="B2721" s="2" t="n">
        <v>930</v>
      </c>
      <c r="C2721" s="2" t="inlineStr">
        <is>
          <t>SEPARACAO</t>
        </is>
      </c>
      <c r="D2721" s="2" t="inlineStr">
        <is>
          <t>5996511</t>
        </is>
      </c>
      <c r="E2721" s="2" t="inlineStr">
        <is>
          <t>Kauan Geronymo Da Silva</t>
        </is>
      </c>
      <c r="F2721" s="2" t="n">
        <v>5958</v>
      </c>
      <c r="G2721" s="2" t="n">
        <v>78.06999999999999</v>
      </c>
      <c r="H2721" s="2" t="n">
        <v>76</v>
      </c>
      <c r="I2721" s="2" t="n">
        <v>0</v>
      </c>
      <c r="J2721" s="2" t="inlineStr">
        <is>
          <t>GPA</t>
        </is>
      </c>
    </row>
    <row r="2722">
      <c r="A2722" s="2" t="n">
        <v>8</v>
      </c>
      <c r="B2722" s="2" t="n">
        <v>930</v>
      </c>
      <c r="C2722" s="2" t="inlineStr">
        <is>
          <t>SEPARACAO</t>
        </is>
      </c>
      <c r="D2722" s="2" t="inlineStr">
        <is>
          <t>5996619</t>
        </is>
      </c>
      <c r="E2722" s="2" t="inlineStr">
        <is>
          <t>Gustavo Gomes Da Silva</t>
        </is>
      </c>
      <c r="F2722" s="2" t="n">
        <v>5624</v>
      </c>
      <c r="G2722" s="2" t="n">
        <v>70.20999999999999</v>
      </c>
      <c r="H2722" s="2" t="n">
        <v>80</v>
      </c>
      <c r="I2722" s="2" t="n">
        <v>0</v>
      </c>
      <c r="J2722" s="2" t="inlineStr">
        <is>
          <t>GPA</t>
        </is>
      </c>
    </row>
    <row r="2723">
      <c r="A2723" s="2" t="n">
        <v>8</v>
      </c>
      <c r="B2723" s="2" t="n">
        <v>930</v>
      </c>
      <c r="C2723" s="2" t="inlineStr">
        <is>
          <t>SEPARACAO</t>
        </is>
      </c>
      <c r="D2723" s="2" t="inlineStr">
        <is>
          <t>5997380</t>
        </is>
      </c>
      <c r="E2723" s="2" t="inlineStr">
        <is>
          <t>Magnus Chukwudi Eriri</t>
        </is>
      </c>
      <c r="F2723" s="2" t="n">
        <v>9893</v>
      </c>
      <c r="G2723" s="2" t="n">
        <v>100.07</v>
      </c>
      <c r="H2723" s="2" t="n">
        <v>99</v>
      </c>
      <c r="I2723" s="2" t="n">
        <v>0</v>
      </c>
      <c r="J2723" s="2" t="inlineStr">
        <is>
          <t>GPA</t>
        </is>
      </c>
    </row>
    <row r="2724">
      <c r="A2724" s="2" t="n">
        <v>8</v>
      </c>
      <c r="B2724" s="2" t="n">
        <v>930</v>
      </c>
      <c r="C2724" s="2" t="inlineStr">
        <is>
          <t>SEPARACAO</t>
        </is>
      </c>
      <c r="D2724" s="2" t="inlineStr">
        <is>
          <t>5997771</t>
        </is>
      </c>
      <c r="E2724" s="2" t="inlineStr">
        <is>
          <t>Geovanny Santana Do Nascimento</t>
        </is>
      </c>
      <c r="F2724" s="2" t="n">
        <v>3953</v>
      </c>
      <c r="G2724" s="2" t="n">
        <v>47.53</v>
      </c>
      <c r="H2724" s="2" t="n">
        <v>83</v>
      </c>
      <c r="I2724" s="2" t="n">
        <v>0</v>
      </c>
      <c r="J2724" s="2" t="inlineStr">
        <is>
          <t>GPA</t>
        </is>
      </c>
    </row>
    <row r="2725">
      <c r="A2725" s="2" t="n">
        <v>8</v>
      </c>
      <c r="B2725" s="2" t="n">
        <v>930</v>
      </c>
      <c r="C2725" s="2" t="inlineStr">
        <is>
          <t>SEPARACAO</t>
        </is>
      </c>
      <c r="D2725" s="2" t="inlineStr">
        <is>
          <t>5998417</t>
        </is>
      </c>
      <c r="E2725" s="2" t="inlineStr">
        <is>
          <t>Goodness Ifechukwu Nwafor</t>
        </is>
      </c>
      <c r="F2725" s="2" t="n">
        <v>4889</v>
      </c>
      <c r="G2725" s="2" t="n">
        <v>96.73</v>
      </c>
      <c r="H2725" s="2" t="n">
        <v>51</v>
      </c>
      <c r="I2725" s="2" t="n">
        <v>0</v>
      </c>
      <c r="J2725" s="2" t="inlineStr">
        <is>
          <t>GPA</t>
        </is>
      </c>
    </row>
    <row r="2726">
      <c r="A2726" s="2" t="n">
        <v>8</v>
      </c>
      <c r="B2726" s="2" t="n">
        <v>930</v>
      </c>
      <c r="C2726" s="2" t="inlineStr">
        <is>
          <t>SEPARACAO</t>
        </is>
      </c>
      <c r="D2726" s="2" t="inlineStr">
        <is>
          <t>5998484</t>
        </is>
      </c>
      <c r="E2726" s="2" t="inlineStr">
        <is>
          <t>Gabriel Bezerra Da Silva</t>
        </is>
      </c>
      <c r="F2726" s="2" t="n">
        <v>10992</v>
      </c>
      <c r="G2726" s="2" t="n">
        <v>103.82</v>
      </c>
      <c r="H2726" s="2" t="n">
        <v>106</v>
      </c>
      <c r="I2726" s="2" t="n">
        <v>0</v>
      </c>
      <c r="J2726" s="2" t="inlineStr">
        <is>
          <t>GPA</t>
        </is>
      </c>
    </row>
    <row r="2727">
      <c r="A2727" s="2" t="n">
        <v>8</v>
      </c>
      <c r="B2727" s="2" t="n">
        <v>930</v>
      </c>
      <c r="C2727" s="2" t="inlineStr">
        <is>
          <t>SEPARACAO</t>
        </is>
      </c>
      <c r="D2727" s="2" t="inlineStr">
        <is>
          <t>5998743</t>
        </is>
      </c>
      <c r="E2727" s="2" t="inlineStr">
        <is>
          <t>Marlise Marlei Dos Santos</t>
        </is>
      </c>
      <c r="F2727" s="2" t="n">
        <v>6444</v>
      </c>
      <c r="G2727" s="2" t="n">
        <v>77.19</v>
      </c>
      <c r="H2727" s="2" t="n">
        <v>83</v>
      </c>
      <c r="I2727" s="2" t="n">
        <v>0</v>
      </c>
      <c r="J2727" s="2" t="inlineStr">
        <is>
          <t>GPA</t>
        </is>
      </c>
    </row>
    <row r="2728">
      <c r="A2728" s="2" t="n">
        <v>8</v>
      </c>
      <c r="B2728" s="2" t="n">
        <v>930</v>
      </c>
      <c r="C2728" s="2" t="inlineStr">
        <is>
          <t>SEPARACAO</t>
        </is>
      </c>
      <c r="D2728" s="2" t="inlineStr">
        <is>
          <t>5999804</t>
        </is>
      </c>
      <c r="E2728" s="2" t="inlineStr">
        <is>
          <t>Kaique Martines Macedo De Assis</t>
        </is>
      </c>
      <c r="F2728" s="2" t="n">
        <v>9072</v>
      </c>
      <c r="G2728" s="2" t="n">
        <v>92.33</v>
      </c>
      <c r="H2728" s="2" t="n">
        <v>98</v>
      </c>
      <c r="I2728" s="2" t="n">
        <v>0</v>
      </c>
      <c r="J2728" s="2" t="inlineStr">
        <is>
          <t>GPA</t>
        </is>
      </c>
    </row>
    <row r="2729">
      <c r="A2729" s="2" t="n">
        <v>8</v>
      </c>
      <c r="B2729" s="2" t="n">
        <v>930</v>
      </c>
      <c r="C2729" s="2" t="inlineStr">
        <is>
          <t>SEPARACAO</t>
        </is>
      </c>
      <c r="D2729" s="2" t="inlineStr">
        <is>
          <t>5999820</t>
        </is>
      </c>
      <c r="E2729" s="2" t="inlineStr">
        <is>
          <t>Yara Da Silva</t>
        </is>
      </c>
      <c r="F2729" s="2" t="n">
        <v>6752</v>
      </c>
      <c r="G2729" s="2" t="n">
        <v>74.98</v>
      </c>
      <c r="H2729" s="2" t="n">
        <v>90</v>
      </c>
      <c r="I2729" s="2" t="n">
        <v>0</v>
      </c>
      <c r="J2729" s="2" t="inlineStr">
        <is>
          <t>GPA</t>
        </is>
      </c>
    </row>
    <row r="2730">
      <c r="A2730" s="2" t="n">
        <v>8</v>
      </c>
      <c r="B2730" s="2" t="n">
        <v>930</v>
      </c>
      <c r="C2730" s="2" t="inlineStr">
        <is>
          <t>SEPARACAO</t>
        </is>
      </c>
      <c r="D2730" s="2" t="inlineStr">
        <is>
          <t>5999979</t>
        </is>
      </c>
      <c r="E2730" s="2" t="inlineStr">
        <is>
          <t>Edilene Seles Raiano De Sousa</t>
        </is>
      </c>
      <c r="F2730" s="2" t="n">
        <v>1050</v>
      </c>
      <c r="G2730" s="2" t="n">
        <v>18.39</v>
      </c>
      <c r="H2730" s="2" t="n">
        <v>57</v>
      </c>
      <c r="I2730" s="2" t="n">
        <v>0</v>
      </c>
      <c r="J2730" s="2" t="inlineStr">
        <is>
          <t>GPA</t>
        </is>
      </c>
    </row>
    <row r="2731">
      <c r="A2731" s="2" t="n">
        <v>8</v>
      </c>
      <c r="B2731" s="2" t="n">
        <v>930</v>
      </c>
      <c r="C2731" s="2" t="inlineStr">
        <is>
          <t>SEPARACAO</t>
        </is>
      </c>
      <c r="D2731" s="2" t="inlineStr">
        <is>
          <t>6000037</t>
        </is>
      </c>
      <c r="E2731" s="2" t="inlineStr">
        <is>
          <t>Cayque Lago Borges</t>
        </is>
      </c>
      <c r="F2731" s="2" t="n">
        <v>3869</v>
      </c>
      <c r="G2731" s="2" t="n">
        <v>67.59</v>
      </c>
      <c r="H2731" s="2" t="n">
        <v>57</v>
      </c>
      <c r="I2731" s="2" t="n">
        <v>0</v>
      </c>
      <c r="J2731" s="2" t="inlineStr">
        <is>
          <t>GPA</t>
        </is>
      </c>
    </row>
    <row r="2732">
      <c r="A2732" s="2" t="n">
        <v>8</v>
      </c>
      <c r="B2732" s="2" t="n">
        <v>930</v>
      </c>
      <c r="C2732" s="2" t="inlineStr">
        <is>
          <t>SEPARACAO</t>
        </is>
      </c>
      <c r="D2732" s="2" t="inlineStr">
        <is>
          <t>6001297</t>
        </is>
      </c>
      <c r="E2732" s="2" t="inlineStr">
        <is>
          <t>Ana Paula Gomes</t>
        </is>
      </c>
      <c r="F2732" s="2" t="n">
        <v>304</v>
      </c>
      <c r="G2732" s="2" t="n">
        <v>9.9</v>
      </c>
      <c r="H2732" s="2" t="n">
        <v>31</v>
      </c>
      <c r="I2732" s="2" t="n">
        <v>0</v>
      </c>
      <c r="J2732" s="2" t="inlineStr">
        <is>
          <t>GPA</t>
        </is>
      </c>
    </row>
    <row r="2733">
      <c r="A2733" s="2" t="n">
        <v>8</v>
      </c>
      <c r="B2733" s="2" t="n">
        <v>930</v>
      </c>
      <c r="C2733" s="2" t="inlineStr">
        <is>
          <t>SEPARACAO</t>
        </is>
      </c>
      <c r="D2733" s="2" t="inlineStr">
        <is>
          <t>6001319</t>
        </is>
      </c>
      <c r="E2733" s="2" t="inlineStr">
        <is>
          <t>Wilder Matos Da Silva</t>
        </is>
      </c>
      <c r="F2733" s="2" t="n">
        <v>4522</v>
      </c>
      <c r="G2733" s="2" t="n">
        <v>43.3</v>
      </c>
      <c r="H2733" s="2" t="n">
        <v>104</v>
      </c>
      <c r="I2733" s="2" t="n">
        <v>0</v>
      </c>
      <c r="J2733" s="2" t="inlineStr">
        <is>
          <t>GPA</t>
        </is>
      </c>
    </row>
    <row r="2734">
      <c r="A2734" s="2" t="n">
        <v>8</v>
      </c>
      <c r="B2734" s="2" t="n">
        <v>930</v>
      </c>
      <c r="C2734" s="2" t="inlineStr">
        <is>
          <t>SEPARACAO</t>
        </is>
      </c>
      <c r="D2734" s="2" t="inlineStr">
        <is>
          <t>6001343</t>
        </is>
      </c>
      <c r="E2734" s="2" t="inlineStr">
        <is>
          <t>Victor Hugo Santos De Jesus</t>
        </is>
      </c>
      <c r="F2734" s="2" t="n">
        <v>5235</v>
      </c>
      <c r="G2734" s="2" t="n">
        <v>97.41</v>
      </c>
      <c r="H2734" s="2" t="n">
        <v>54</v>
      </c>
      <c r="I2734" s="2" t="n">
        <v>0</v>
      </c>
      <c r="J2734" s="2" t="inlineStr">
        <is>
          <t>GPA</t>
        </is>
      </c>
    </row>
    <row r="2735">
      <c r="A2735" s="2" t="n">
        <v>8</v>
      </c>
      <c r="B2735" s="2" t="n">
        <v>930</v>
      </c>
      <c r="C2735" s="2" t="inlineStr">
        <is>
          <t>SEPARACAO</t>
        </is>
      </c>
      <c r="D2735" s="2" t="inlineStr">
        <is>
          <t>6002382</t>
        </is>
      </c>
      <c r="E2735" s="2" t="inlineStr">
        <is>
          <t>Eduardo Severo Da Silva</t>
        </is>
      </c>
      <c r="F2735" s="2" t="n">
        <v>8706</v>
      </c>
      <c r="G2735" s="2" t="n">
        <v>74.36</v>
      </c>
      <c r="H2735" s="2" t="n">
        <v>117</v>
      </c>
      <c r="I2735" s="2" t="n">
        <v>0</v>
      </c>
      <c r="J2735" s="2" t="inlineStr">
        <is>
          <t>GPA</t>
        </is>
      </c>
    </row>
    <row r="2736">
      <c r="A2736" s="2" t="n">
        <v>8</v>
      </c>
      <c r="B2736" s="2" t="n">
        <v>930</v>
      </c>
      <c r="C2736" s="2" t="inlineStr">
        <is>
          <t>SEPARACAO</t>
        </is>
      </c>
      <c r="D2736" s="2" t="inlineStr">
        <is>
          <t>6002455</t>
        </is>
      </c>
      <c r="E2736" s="2" t="inlineStr">
        <is>
          <t>Jose Thiago Mendonca Da Costa</t>
        </is>
      </c>
      <c r="F2736" s="2" t="n">
        <v>1945</v>
      </c>
      <c r="G2736" s="2" t="n">
        <v>29.6</v>
      </c>
      <c r="H2736" s="2" t="n">
        <v>66</v>
      </c>
      <c r="I2736" s="2" t="n">
        <v>0</v>
      </c>
      <c r="J2736" s="2" t="inlineStr">
        <is>
          <t>GPA</t>
        </is>
      </c>
    </row>
    <row r="2737">
      <c r="A2737" s="2" t="n">
        <v>8</v>
      </c>
      <c r="B2737" s="2" t="n">
        <v>930</v>
      </c>
      <c r="C2737" s="2" t="inlineStr">
        <is>
          <t>PUXADA RECEB</t>
        </is>
      </c>
      <c r="D2737" s="2" t="inlineStr">
        <is>
          <t>6003427</t>
        </is>
      </c>
      <c r="E2737" s="2" t="inlineStr">
        <is>
          <t>David Kongolo Kengela</t>
        </is>
      </c>
      <c r="F2737" s="2" t="n">
        <v>1</v>
      </c>
      <c r="G2737" s="2" t="n">
        <v>0.41</v>
      </c>
      <c r="H2737" s="2" t="n">
        <v>2</v>
      </c>
      <c r="I2737" s="2" t="n">
        <v>0</v>
      </c>
      <c r="J2737" s="2" t="inlineStr">
        <is>
          <t>GPA</t>
        </is>
      </c>
    </row>
    <row r="2738">
      <c r="A2738" s="2" t="n">
        <v>8</v>
      </c>
      <c r="B2738" s="2" t="n">
        <v>930</v>
      </c>
      <c r="C2738" s="2" t="inlineStr">
        <is>
          <t>SEPARACAO</t>
        </is>
      </c>
      <c r="D2738" s="2" t="inlineStr">
        <is>
          <t>6003427</t>
        </is>
      </c>
      <c r="E2738" s="2" t="inlineStr">
        <is>
          <t>David Kongolo Kengela</t>
        </is>
      </c>
      <c r="F2738" s="2" t="n">
        <v>9402</v>
      </c>
      <c r="G2738" s="2" t="n">
        <v>96.75</v>
      </c>
      <c r="H2738" s="2" t="n">
        <v>97</v>
      </c>
      <c r="I2738" s="2" t="n">
        <v>0</v>
      </c>
      <c r="J2738" s="2" t="inlineStr">
        <is>
          <t>GPA</t>
        </is>
      </c>
    </row>
    <row r="2739">
      <c r="A2739" s="2" t="n">
        <v>8</v>
      </c>
      <c r="B2739" s="2" t="n">
        <v>930</v>
      </c>
      <c r="C2739" s="2" t="inlineStr">
        <is>
          <t>SEPARACAO</t>
        </is>
      </c>
      <c r="D2739" s="2" t="inlineStr">
        <is>
          <t>6004504</t>
        </is>
      </c>
      <c r="E2739" s="2" t="inlineStr">
        <is>
          <t>Saulo Ricardo Cavalcante</t>
        </is>
      </c>
      <c r="F2739" s="2" t="n">
        <v>3741</v>
      </c>
      <c r="G2739" s="2" t="n">
        <v>88.81999999999999</v>
      </c>
      <c r="H2739" s="2" t="n">
        <v>42</v>
      </c>
      <c r="I2739" s="2" t="n">
        <v>0</v>
      </c>
      <c r="J2739" s="2" t="inlineStr">
        <is>
          <t>GPA</t>
        </is>
      </c>
    </row>
    <row r="2740">
      <c r="A2740" s="2" t="n">
        <v>8</v>
      </c>
      <c r="B2740" s="2" t="n">
        <v>930</v>
      </c>
      <c r="C2740" s="2" t="inlineStr">
        <is>
          <t>SEPARACAO</t>
        </is>
      </c>
      <c r="D2740" s="2" t="inlineStr">
        <is>
          <t>6004580</t>
        </is>
      </c>
      <c r="E2740" s="2" t="inlineStr">
        <is>
          <t>Guilherme Ferreira Biazioli</t>
        </is>
      </c>
      <c r="F2740" s="2" t="n">
        <v>8564</v>
      </c>
      <c r="G2740" s="2" t="n">
        <v>86.67</v>
      </c>
      <c r="H2740" s="2" t="n">
        <v>99</v>
      </c>
      <c r="I2740" s="2" t="n">
        <v>0</v>
      </c>
      <c r="J2740" s="2" t="inlineStr">
        <is>
          <t>GPA</t>
        </is>
      </c>
    </row>
    <row r="2741">
      <c r="A2741" s="2" t="n">
        <v>8</v>
      </c>
      <c r="B2741" s="2" t="n">
        <v>930</v>
      </c>
      <c r="C2741" s="2" t="inlineStr">
        <is>
          <t>SEPARACAO</t>
        </is>
      </c>
      <c r="D2741" s="2" t="inlineStr">
        <is>
          <t>6004741</t>
        </is>
      </c>
      <c r="E2741" s="2" t="inlineStr">
        <is>
          <t>Antonio Geraldo Damiao Ferreira</t>
        </is>
      </c>
      <c r="F2741" s="2" t="n">
        <v>2761</v>
      </c>
      <c r="G2741" s="2" t="n">
        <v>34.52</v>
      </c>
      <c r="H2741" s="2" t="n">
        <v>80</v>
      </c>
      <c r="I2741" s="2" t="n">
        <v>0</v>
      </c>
      <c r="J2741" s="2" t="inlineStr">
        <is>
          <t>GPA</t>
        </is>
      </c>
    </row>
    <row r="2742">
      <c r="A2742" s="2" t="n">
        <v>8</v>
      </c>
      <c r="B2742" s="2" t="n">
        <v>930</v>
      </c>
      <c r="C2742" s="2" t="inlineStr">
        <is>
          <t>SEPARACAO</t>
        </is>
      </c>
      <c r="D2742" s="2" t="inlineStr">
        <is>
          <t>6004911</t>
        </is>
      </c>
      <c r="E2742" s="2" t="inlineStr">
        <is>
          <t>Rida Elimami</t>
        </is>
      </c>
      <c r="F2742" s="2" t="n">
        <v>14479</v>
      </c>
      <c r="G2742" s="2" t="n">
        <v>131.03</v>
      </c>
      <c r="H2742" s="2" t="n">
        <v>111</v>
      </c>
      <c r="I2742" s="2" t="n">
        <v>0</v>
      </c>
      <c r="J2742" s="2" t="inlineStr">
        <is>
          <t>GPA</t>
        </is>
      </c>
    </row>
    <row r="2743">
      <c r="A2743" s="2" t="n">
        <v>8</v>
      </c>
      <c r="B2743" s="2" t="n">
        <v>930</v>
      </c>
      <c r="C2743" s="2" t="inlineStr">
        <is>
          <t>SEPARACAO</t>
        </is>
      </c>
      <c r="D2743" s="2" t="inlineStr">
        <is>
          <t>6005470</t>
        </is>
      </c>
      <c r="E2743" s="2" t="inlineStr">
        <is>
          <t>Saibou Kombo</t>
        </is>
      </c>
      <c r="F2743" s="2" t="n">
        <v>13577</v>
      </c>
      <c r="G2743" s="2" t="n">
        <v>110.81</v>
      </c>
      <c r="H2743" s="2" t="n">
        <v>123</v>
      </c>
      <c r="I2743" s="2" t="n">
        <v>0</v>
      </c>
      <c r="J2743" s="2" t="inlineStr">
        <is>
          <t>GPA</t>
        </is>
      </c>
    </row>
    <row r="2744">
      <c r="A2744" s="2" t="n">
        <v>8</v>
      </c>
      <c r="B2744" s="2" t="n">
        <v>930</v>
      </c>
      <c r="C2744" s="2" t="inlineStr">
        <is>
          <t>SEPARACAO</t>
        </is>
      </c>
      <c r="D2744" s="2" t="inlineStr">
        <is>
          <t>6006558</t>
        </is>
      </c>
      <c r="E2744" s="2" t="inlineStr">
        <is>
          <t>Erick Aluisio Dos Santos</t>
        </is>
      </c>
      <c r="F2744" s="2" t="n">
        <v>3635</v>
      </c>
      <c r="G2744" s="2" t="n">
        <v>28.75</v>
      </c>
      <c r="H2744" s="2" t="n">
        <v>126</v>
      </c>
      <c r="I2744" s="2" t="n">
        <v>0</v>
      </c>
      <c r="J2744" s="2" t="inlineStr">
        <is>
          <t>GPA</t>
        </is>
      </c>
    </row>
    <row r="2745">
      <c r="A2745" s="2" t="n">
        <v>8</v>
      </c>
      <c r="B2745" s="2" t="n">
        <v>930</v>
      </c>
      <c r="C2745" s="2" t="inlineStr">
        <is>
          <t>CARREGAMENTO</t>
        </is>
      </c>
      <c r="D2745" s="2" t="inlineStr">
        <is>
          <t>6006728</t>
        </is>
      </c>
      <c r="E2745" s="2" t="inlineStr">
        <is>
          <t>Fabiano Lima Dos Santos Silva</t>
        </is>
      </c>
      <c r="F2745" s="2" t="n">
        <v>234</v>
      </c>
      <c r="G2745" s="2" t="n">
        <v>5.71</v>
      </c>
      <c r="H2745" s="2" t="n">
        <v>41</v>
      </c>
      <c r="I2745" s="2" t="n">
        <v>0</v>
      </c>
      <c r="J2745" s="2" t="inlineStr">
        <is>
          <t>GPA</t>
        </is>
      </c>
    </row>
    <row r="2746">
      <c r="A2746" s="2" t="n">
        <v>8</v>
      </c>
      <c r="B2746" s="2" t="n">
        <v>930</v>
      </c>
      <c r="C2746" s="2" t="inlineStr">
        <is>
          <t>SEPARACAO</t>
        </is>
      </c>
      <c r="D2746" s="2" t="inlineStr">
        <is>
          <t>6006728</t>
        </is>
      </c>
      <c r="E2746" s="2" t="inlineStr">
        <is>
          <t>Fabiano Lima Dos Santos Silva</t>
        </is>
      </c>
      <c r="F2746" s="2" t="n">
        <v>5529</v>
      </c>
      <c r="G2746" s="2" t="n">
        <v>59.9</v>
      </c>
      <c r="H2746" s="2" t="n">
        <v>92</v>
      </c>
      <c r="I2746" s="2" t="n">
        <v>0</v>
      </c>
      <c r="J2746" s="2" t="inlineStr">
        <is>
          <t>GPA</t>
        </is>
      </c>
    </row>
    <row r="2747">
      <c r="A2747" s="2" t="n">
        <v>8</v>
      </c>
      <c r="B2747" s="2" t="n">
        <v>930</v>
      </c>
      <c r="C2747" s="2" t="inlineStr">
        <is>
          <t>SEPARACAO</t>
        </is>
      </c>
      <c r="D2747" s="2" t="inlineStr">
        <is>
          <t>6007856</t>
        </is>
      </c>
      <c r="E2747" s="2" t="inlineStr">
        <is>
          <t>Giullia Bianca De Oliveira Pereira</t>
        </is>
      </c>
      <c r="F2747" s="2" t="n">
        <v>280</v>
      </c>
      <c r="G2747" s="2" t="n">
        <v>5.29</v>
      </c>
      <c r="H2747" s="2" t="n">
        <v>53</v>
      </c>
      <c r="I2747" s="2" t="n">
        <v>0</v>
      </c>
      <c r="J2747" s="2" t="inlineStr">
        <is>
          <t>GPA</t>
        </is>
      </c>
    </row>
    <row r="2748">
      <c r="A2748" s="2" t="n">
        <v>8</v>
      </c>
      <c r="B2748" s="2" t="n">
        <v>930</v>
      </c>
      <c r="C2748" s="2" t="inlineStr">
        <is>
          <t>SEPARACAO</t>
        </is>
      </c>
      <c r="D2748" s="2" t="inlineStr">
        <is>
          <t>6008151</t>
        </is>
      </c>
      <c r="E2748" s="2" t="inlineStr">
        <is>
          <t>Ayoub Ait Bourhim</t>
        </is>
      </c>
      <c r="F2748" s="2" t="n">
        <v>9981</v>
      </c>
      <c r="G2748" s="2" t="n">
        <v>124.21</v>
      </c>
      <c r="H2748" s="2" t="n">
        <v>80</v>
      </c>
      <c r="I2748" s="2" t="n">
        <v>0</v>
      </c>
      <c r="J2748" s="2" t="inlineStr">
        <is>
          <t>GPA</t>
        </is>
      </c>
    </row>
    <row r="2749">
      <c r="A2749" s="2" t="n">
        <v>8</v>
      </c>
      <c r="B2749" s="2" t="n">
        <v>930</v>
      </c>
      <c r="C2749" s="2" t="inlineStr">
        <is>
          <t>SEPARACAO</t>
        </is>
      </c>
      <c r="D2749" s="2" t="inlineStr">
        <is>
          <t>6008925</t>
        </is>
      </c>
      <c r="E2749" s="2" t="inlineStr">
        <is>
          <t>Portela Richelin Ngondzien Itoua</t>
        </is>
      </c>
      <c r="F2749" s="2" t="n">
        <v>13001</v>
      </c>
      <c r="G2749" s="2" t="n">
        <v>117.15</v>
      </c>
      <c r="H2749" s="2" t="n">
        <v>111</v>
      </c>
      <c r="I2749" s="2" t="n">
        <v>0</v>
      </c>
      <c r="J2749" s="2" t="inlineStr">
        <is>
          <t>GPA</t>
        </is>
      </c>
    </row>
    <row r="2750">
      <c r="A2750" s="2" t="n">
        <v>8</v>
      </c>
      <c r="B2750" s="2" t="n">
        <v>930</v>
      </c>
      <c r="C2750" s="2" t="inlineStr">
        <is>
          <t>SEPARACAO</t>
        </is>
      </c>
      <c r="D2750" s="2" t="inlineStr">
        <is>
          <t>6008968</t>
        </is>
      </c>
      <c r="E2750" s="2" t="inlineStr">
        <is>
          <t>Evelin Da Silva De Jesus</t>
        </is>
      </c>
      <c r="F2750" s="2" t="n">
        <v>4073</v>
      </c>
      <c r="G2750" s="2" t="n">
        <v>73.18000000000001</v>
      </c>
      <c r="H2750" s="2" t="n">
        <v>56</v>
      </c>
      <c r="I2750" s="2" t="n">
        <v>0</v>
      </c>
      <c r="J2750" s="2" t="inlineStr">
        <is>
          <t>GPA</t>
        </is>
      </c>
    </row>
    <row r="2751">
      <c r="A2751" s="2" t="n">
        <v>8</v>
      </c>
      <c r="B2751" s="2" t="n">
        <v>930</v>
      </c>
      <c r="C2751" s="2" t="inlineStr">
        <is>
          <t>SEPARACAO</t>
        </is>
      </c>
      <c r="D2751" s="2" t="inlineStr">
        <is>
          <t>6009980</t>
        </is>
      </c>
      <c r="E2751" s="2" t="inlineStr">
        <is>
          <t>Komlan Anani Guillaume Guedji</t>
        </is>
      </c>
      <c r="F2751" s="2" t="n">
        <v>600</v>
      </c>
      <c r="G2751" s="2" t="n">
        <v>4.85</v>
      </c>
      <c r="H2751" s="2" t="n">
        <v>124</v>
      </c>
      <c r="I2751" s="2" t="n">
        <v>0</v>
      </c>
      <c r="J2751" s="2" t="inlineStr">
        <is>
          <t>GPA</t>
        </is>
      </c>
    </row>
    <row r="2752">
      <c r="A2752" s="2" t="n">
        <v>8</v>
      </c>
      <c r="B2752" s="2" t="n">
        <v>930</v>
      </c>
      <c r="C2752" s="2" t="inlineStr">
        <is>
          <t>SEPARACAO</t>
        </is>
      </c>
      <c r="D2752" s="2" t="inlineStr">
        <is>
          <t>6010938</t>
        </is>
      </c>
      <c r="E2752" s="2" t="inlineStr">
        <is>
          <t>Omar El Abouyi</t>
        </is>
      </c>
      <c r="F2752" s="2" t="n">
        <v>13768</v>
      </c>
      <c r="G2752" s="2" t="n">
        <v>127.44</v>
      </c>
      <c r="H2752" s="2" t="n">
        <v>108</v>
      </c>
      <c r="I2752" s="2" t="n">
        <v>0</v>
      </c>
      <c r="J2752" s="2" t="inlineStr">
        <is>
          <t>GPA</t>
        </is>
      </c>
    </row>
    <row r="2753">
      <c r="A2753" s="2" t="n">
        <v>8</v>
      </c>
      <c r="B2753" s="2" t="n">
        <v>930</v>
      </c>
      <c r="C2753" s="2" t="inlineStr">
        <is>
          <t>SEPARACAO</t>
        </is>
      </c>
      <c r="D2753" s="2" t="inlineStr">
        <is>
          <t>6011004</t>
        </is>
      </c>
      <c r="E2753" s="2" t="inlineStr">
        <is>
          <t>Chinonso Christian Nwezeh</t>
        </is>
      </c>
      <c r="F2753" s="2" t="n">
        <v>2488</v>
      </c>
      <c r="G2753" s="2" t="n">
        <v>40.97</v>
      </c>
      <c r="H2753" s="2" t="n">
        <v>61</v>
      </c>
      <c r="I2753" s="2" t="n">
        <v>0</v>
      </c>
      <c r="J2753" s="2" t="inlineStr">
        <is>
          <t>GPA</t>
        </is>
      </c>
    </row>
    <row r="2754">
      <c r="A2754" s="2" t="n">
        <v>8</v>
      </c>
      <c r="B2754" s="2" t="n">
        <v>930</v>
      </c>
      <c r="C2754" s="2" t="inlineStr">
        <is>
          <t>SEPARACAO</t>
        </is>
      </c>
      <c r="D2754" s="2" t="inlineStr">
        <is>
          <t>6011101</t>
        </is>
      </c>
      <c r="E2754" s="2" t="inlineStr">
        <is>
          <t>Nosa Majekodumi Owoloja</t>
        </is>
      </c>
      <c r="F2754" s="2" t="n">
        <v>6417</v>
      </c>
      <c r="G2754" s="2" t="n">
        <v>85.78</v>
      </c>
      <c r="H2754" s="2" t="n">
        <v>75</v>
      </c>
      <c r="I2754" s="2" t="n">
        <v>0</v>
      </c>
      <c r="J2754" s="2" t="inlineStr">
        <is>
          <t>GPA</t>
        </is>
      </c>
    </row>
    <row r="2755">
      <c r="A2755" s="2" t="n">
        <v>8</v>
      </c>
      <c r="B2755" s="2" t="n">
        <v>930</v>
      </c>
      <c r="C2755" s="2" t="inlineStr">
        <is>
          <t>SEPARACAO</t>
        </is>
      </c>
      <c r="D2755" s="2" t="inlineStr">
        <is>
          <t>6011195</t>
        </is>
      </c>
      <c r="E2755" s="2" t="inlineStr">
        <is>
          <t>Daniel Ibrahim</t>
        </is>
      </c>
      <c r="F2755" s="2" t="n">
        <v>10985</v>
      </c>
      <c r="G2755" s="2" t="n">
        <v>102.32</v>
      </c>
      <c r="H2755" s="2" t="n">
        <v>107</v>
      </c>
      <c r="I2755" s="2" t="n">
        <v>0</v>
      </c>
      <c r="J2755" s="2" t="inlineStr">
        <is>
          <t>GPA</t>
        </is>
      </c>
    </row>
    <row r="2756">
      <c r="A2756" s="2" t="n">
        <v>8</v>
      </c>
      <c r="B2756" s="2" t="n">
        <v>930</v>
      </c>
      <c r="C2756" s="2" t="inlineStr">
        <is>
          <t>SEPARACAO</t>
        </is>
      </c>
      <c r="D2756" s="2" t="inlineStr">
        <is>
          <t>6013228</t>
        </is>
      </c>
      <c r="E2756" s="2" t="inlineStr">
        <is>
          <t>Rafael William Januario</t>
        </is>
      </c>
      <c r="F2756" s="2" t="n">
        <v>6614</v>
      </c>
      <c r="G2756" s="2" t="n">
        <v>86.5</v>
      </c>
      <c r="H2756" s="2" t="n">
        <v>76</v>
      </c>
      <c r="I2756" s="2" t="n">
        <v>0</v>
      </c>
      <c r="J2756" s="2" t="inlineStr">
        <is>
          <t>GPA</t>
        </is>
      </c>
    </row>
    <row r="2757">
      <c r="A2757" s="2" t="n">
        <v>8</v>
      </c>
      <c r="B2757" s="2" t="n">
        <v>930</v>
      </c>
      <c r="C2757" s="2" t="inlineStr">
        <is>
          <t>SEPARACAO</t>
        </is>
      </c>
      <c r="D2757" s="2" t="inlineStr">
        <is>
          <t>6015743</t>
        </is>
      </c>
      <c r="E2757" s="2" t="inlineStr">
        <is>
          <t>Fernando Carlos De Jesus</t>
        </is>
      </c>
      <c r="F2757" s="2" t="n">
        <v>8628</v>
      </c>
      <c r="G2757" s="2" t="n">
        <v>105.93</v>
      </c>
      <c r="H2757" s="2" t="n">
        <v>81</v>
      </c>
      <c r="I2757" s="2" t="n">
        <v>0</v>
      </c>
      <c r="J2757" s="2" t="inlineStr">
        <is>
          <t>GPA</t>
        </is>
      </c>
    </row>
    <row r="2758">
      <c r="A2758" s="2" t="n">
        <v>8</v>
      </c>
      <c r="B2758" s="2" t="n">
        <v>930</v>
      </c>
      <c r="C2758" s="2" t="inlineStr">
        <is>
          <t>SEPARACAO</t>
        </is>
      </c>
      <c r="D2758" s="2" t="inlineStr">
        <is>
          <t>6018696</t>
        </is>
      </c>
      <c r="E2758" s="2" t="inlineStr">
        <is>
          <t>Kelly Cristina Silva Do Nascimento</t>
        </is>
      </c>
      <c r="F2758" s="2" t="n">
        <v>534</v>
      </c>
      <c r="G2758" s="2" t="n">
        <v>18.86</v>
      </c>
      <c r="H2758" s="2" t="n">
        <v>28</v>
      </c>
      <c r="I2758" s="2" t="n">
        <v>0</v>
      </c>
      <c r="J2758" s="2" t="inlineStr">
        <is>
          <t>GPA</t>
        </is>
      </c>
    </row>
    <row r="2759">
      <c r="A2759" s="2" t="n">
        <v>8</v>
      </c>
      <c r="B2759" s="2" t="n">
        <v>930</v>
      </c>
      <c r="C2759" s="2" t="inlineStr">
        <is>
          <t>SEPARACAO</t>
        </is>
      </c>
      <c r="D2759" s="2" t="inlineStr">
        <is>
          <t>6019480</t>
        </is>
      </c>
      <c r="E2759" s="2" t="inlineStr">
        <is>
          <t>Samuel Ifechukwu Chime</t>
        </is>
      </c>
      <c r="F2759" s="2" t="n">
        <v>498</v>
      </c>
      <c r="G2759" s="2" t="n">
        <v>8.529999999999999</v>
      </c>
      <c r="H2759" s="2" t="n">
        <v>58</v>
      </c>
      <c r="I2759" s="2" t="n">
        <v>0</v>
      </c>
      <c r="J2759" s="2" t="inlineStr">
        <is>
          <t>GPA</t>
        </is>
      </c>
    </row>
    <row r="2760">
      <c r="A2760" s="2" t="n">
        <v>8</v>
      </c>
      <c r="B2760" s="2" t="n">
        <v>930</v>
      </c>
      <c r="C2760" s="2" t="inlineStr">
        <is>
          <t>SEPARACAO</t>
        </is>
      </c>
      <c r="D2760" s="2" t="inlineStr">
        <is>
          <t>6020240</t>
        </is>
      </c>
      <c r="E2760" s="2" t="inlineStr">
        <is>
          <t>Chinonso Linda Okereke</t>
        </is>
      </c>
      <c r="F2760" s="2" t="n">
        <v>792</v>
      </c>
      <c r="G2760" s="2" t="n">
        <v>37.2</v>
      </c>
      <c r="H2760" s="2" t="n">
        <v>21</v>
      </c>
      <c r="I2760" s="2" t="n">
        <v>0</v>
      </c>
      <c r="J2760" s="2" t="inlineStr">
        <is>
          <t>GPA</t>
        </is>
      </c>
    </row>
    <row r="2761">
      <c r="A2761" s="2" t="n">
        <v>8</v>
      </c>
      <c r="B2761" s="2" t="n">
        <v>930</v>
      </c>
      <c r="C2761" s="2" t="inlineStr">
        <is>
          <t>SEPARACAO</t>
        </is>
      </c>
      <c r="D2761" s="2" t="inlineStr">
        <is>
          <t>6020267</t>
        </is>
      </c>
      <c r="E2761" s="2" t="inlineStr">
        <is>
          <t>Wahid Echi</t>
        </is>
      </c>
      <c r="F2761" s="2" t="n">
        <v>8574</v>
      </c>
      <c r="G2761" s="2" t="n">
        <v>83.90000000000001</v>
      </c>
      <c r="H2761" s="2" t="n">
        <v>102</v>
      </c>
      <c r="I2761" s="2" t="n">
        <v>0</v>
      </c>
      <c r="J2761" s="2" t="inlineStr">
        <is>
          <t>GPA</t>
        </is>
      </c>
    </row>
    <row r="2762">
      <c r="A2762" s="2" t="n">
        <v>8</v>
      </c>
      <c r="B2762" s="2" t="n">
        <v>930</v>
      </c>
      <c r="C2762" s="2" t="inlineStr">
        <is>
          <t>SEPARACAO</t>
        </is>
      </c>
      <c r="D2762" s="2" t="inlineStr">
        <is>
          <t>6020747</t>
        </is>
      </c>
      <c r="E2762" s="2" t="inlineStr">
        <is>
          <t>Cibelle Dos Santos Do Rosario</t>
        </is>
      </c>
      <c r="F2762" s="2" t="n">
        <v>2548</v>
      </c>
      <c r="G2762" s="2" t="n">
        <v>46.83</v>
      </c>
      <c r="H2762" s="2" t="n">
        <v>54</v>
      </c>
      <c r="I2762" s="2" t="n">
        <v>0</v>
      </c>
      <c r="J2762" s="2" t="inlineStr">
        <is>
          <t>GPA</t>
        </is>
      </c>
    </row>
    <row r="2763">
      <c r="A2763" s="2" t="n">
        <v>8</v>
      </c>
      <c r="B2763" s="2" t="n">
        <v>930</v>
      </c>
      <c r="C2763" s="2" t="inlineStr">
        <is>
          <t>SEPARACAO</t>
        </is>
      </c>
      <c r="D2763" s="2" t="inlineStr">
        <is>
          <t>6022499</t>
        </is>
      </c>
      <c r="E2763" s="2" t="inlineStr">
        <is>
          <t>Christ Milaure Baltoua Ngouanda</t>
        </is>
      </c>
      <c r="F2763" s="2" t="n">
        <v>1159</v>
      </c>
      <c r="G2763" s="2" t="n">
        <v>17.98</v>
      </c>
      <c r="H2763" s="2" t="n">
        <v>64</v>
      </c>
      <c r="I2763" s="2" t="n">
        <v>0</v>
      </c>
      <c r="J2763" s="2" t="inlineStr">
        <is>
          <t>GPA</t>
        </is>
      </c>
    </row>
    <row r="2764">
      <c r="A2764" s="2" t="n">
        <v>8</v>
      </c>
      <c r="B2764" s="2" t="n">
        <v>930</v>
      </c>
      <c r="C2764" s="2" t="inlineStr">
        <is>
          <t>SEPARACAO</t>
        </is>
      </c>
      <c r="D2764" s="2" t="inlineStr">
        <is>
          <t>6023185</t>
        </is>
      </c>
      <c r="E2764" s="2" t="inlineStr">
        <is>
          <t>Luiz Fernando De Souza Miranda</t>
        </is>
      </c>
      <c r="F2764" s="2" t="n">
        <v>758</v>
      </c>
      <c r="G2764" s="2" t="n">
        <v>10.83</v>
      </c>
      <c r="H2764" s="2" t="n">
        <v>70</v>
      </c>
      <c r="I2764" s="2" t="n">
        <v>0</v>
      </c>
      <c r="J2764" s="2" t="inlineStr">
        <is>
          <t>GPA</t>
        </is>
      </c>
    </row>
    <row r="2765">
      <c r="A2765" s="2" t="n">
        <v>8</v>
      </c>
      <c r="B2765" s="2" t="n">
        <v>930</v>
      </c>
      <c r="C2765" s="2" t="inlineStr">
        <is>
          <t>SEPARACAO</t>
        </is>
      </c>
      <c r="D2765" s="2" t="inlineStr">
        <is>
          <t>6024220</t>
        </is>
      </c>
      <c r="E2765" s="2" t="inlineStr">
        <is>
          <t>Esaie Bakoulou</t>
        </is>
      </c>
      <c r="F2765" s="2" t="n">
        <v>6715</v>
      </c>
      <c r="G2765" s="2" t="n">
        <v>73.68000000000001</v>
      </c>
      <c r="H2765" s="2" t="n">
        <v>91</v>
      </c>
      <c r="I2765" s="2" t="n">
        <v>0</v>
      </c>
      <c r="J2765" s="2" t="inlineStr">
        <is>
          <t>GPA</t>
        </is>
      </c>
    </row>
    <row r="2766">
      <c r="A2766" s="2" t="n">
        <v>8</v>
      </c>
      <c r="B2766" s="2" t="n">
        <v>930</v>
      </c>
      <c r="C2766" s="2" t="inlineStr">
        <is>
          <t>SEPARACAO</t>
        </is>
      </c>
      <c r="D2766" s="2" t="inlineStr">
        <is>
          <t>6024491</t>
        </is>
      </c>
      <c r="E2766" s="2" t="inlineStr">
        <is>
          <t>Eduardo Andrade Torres</t>
        </is>
      </c>
      <c r="F2766" s="2" t="n">
        <v>5487</v>
      </c>
      <c r="G2766" s="2" t="n">
        <v>55.91</v>
      </c>
      <c r="H2766" s="2" t="n">
        <v>98</v>
      </c>
      <c r="I2766" s="2" t="n">
        <v>0</v>
      </c>
      <c r="J2766" s="2" t="inlineStr">
        <is>
          <t>GPA</t>
        </is>
      </c>
    </row>
    <row r="2767">
      <c r="A2767" s="2" t="n">
        <v>8</v>
      </c>
      <c r="B2767" s="2" t="n">
        <v>930</v>
      </c>
      <c r="C2767" s="2" t="inlineStr">
        <is>
          <t>SEPARACAO</t>
        </is>
      </c>
      <c r="D2767" s="2" t="inlineStr">
        <is>
          <t>6025811</t>
        </is>
      </c>
      <c r="E2767" s="2" t="inlineStr">
        <is>
          <t>Ayoub Madjoun</t>
        </is>
      </c>
      <c r="F2767" s="2" t="n">
        <v>5156</v>
      </c>
      <c r="G2767" s="2" t="n">
        <v>44.92</v>
      </c>
      <c r="H2767" s="2" t="n">
        <v>115</v>
      </c>
      <c r="I2767" s="2" t="n">
        <v>0</v>
      </c>
      <c r="J2767" s="2" t="inlineStr">
        <is>
          <t>GPA</t>
        </is>
      </c>
    </row>
    <row r="2768">
      <c r="A2768" s="2" t="n">
        <v>8</v>
      </c>
      <c r="B2768" s="2" t="n">
        <v>930</v>
      </c>
      <c r="C2768" s="2" t="inlineStr">
        <is>
          <t>SEPARACAO</t>
        </is>
      </c>
      <c r="D2768" s="2" t="inlineStr">
        <is>
          <t>6025846</t>
        </is>
      </c>
      <c r="E2768" s="2" t="inlineStr">
        <is>
          <t>Camila Chinemelum Muo</t>
        </is>
      </c>
      <c r="F2768" s="2" t="n">
        <v>1971</v>
      </c>
      <c r="G2768" s="2" t="n">
        <v>36.22</v>
      </c>
      <c r="H2768" s="2" t="n">
        <v>54</v>
      </c>
      <c r="I2768" s="2" t="n">
        <v>0</v>
      </c>
      <c r="J2768" s="2" t="inlineStr">
        <is>
          <t>GPA</t>
        </is>
      </c>
    </row>
    <row r="2769">
      <c r="A2769" s="2" t="n">
        <v>8</v>
      </c>
      <c r="B2769" s="2" t="n">
        <v>930</v>
      </c>
      <c r="C2769" s="2" t="inlineStr">
        <is>
          <t>SEPARACAO</t>
        </is>
      </c>
      <c r="D2769" s="2" t="inlineStr">
        <is>
          <t>6026400</t>
        </is>
      </c>
      <c r="E2769" s="2" t="inlineStr">
        <is>
          <t>Walid Madjoun</t>
        </is>
      </c>
      <c r="F2769" s="2" t="n">
        <v>4108</v>
      </c>
      <c r="G2769" s="2" t="n">
        <v>61.58</v>
      </c>
      <c r="H2769" s="2" t="n">
        <v>67</v>
      </c>
      <c r="I2769" s="2" t="n">
        <v>0</v>
      </c>
      <c r="J2769" s="2" t="inlineStr">
        <is>
          <t>GPA</t>
        </is>
      </c>
    </row>
    <row r="2770">
      <c r="A2770" s="2" t="n">
        <v>8</v>
      </c>
      <c r="B2770" s="2" t="n">
        <v>930</v>
      </c>
      <c r="C2770" s="2" t="inlineStr">
        <is>
          <t>SEPARACAO</t>
        </is>
      </c>
      <c r="D2770" s="2" t="inlineStr">
        <is>
          <t>6026745</t>
        </is>
      </c>
      <c r="E2770" s="2" t="inlineStr">
        <is>
          <t>Marco Antonio Da Silva</t>
        </is>
      </c>
      <c r="F2770" s="2" t="n">
        <v>1151</v>
      </c>
      <c r="G2770" s="2" t="n">
        <v>12.33</v>
      </c>
      <c r="H2770" s="2" t="n">
        <v>93</v>
      </c>
      <c r="I2770" s="2" t="n">
        <v>0</v>
      </c>
      <c r="J2770" s="2" t="inlineStr">
        <is>
          <t>GPA</t>
        </is>
      </c>
    </row>
    <row r="2771">
      <c r="A2771" s="2" t="n">
        <v>8</v>
      </c>
      <c r="B2771" s="2" t="n">
        <v>930</v>
      </c>
      <c r="C2771" s="2" t="inlineStr">
        <is>
          <t>SEPARACAO</t>
        </is>
      </c>
      <c r="D2771" s="2" t="inlineStr">
        <is>
          <t>6030432</t>
        </is>
      </c>
      <c r="E2771" s="2" t="inlineStr">
        <is>
          <t>Nkechi Miriam Oguadinma</t>
        </is>
      </c>
      <c r="F2771" s="2" t="n">
        <v>775</v>
      </c>
      <c r="G2771" s="2" t="n">
        <v>19.12</v>
      </c>
      <c r="H2771" s="2" t="n">
        <v>41</v>
      </c>
      <c r="I2771" s="2" t="n">
        <v>0</v>
      </c>
      <c r="J2771" s="2" t="inlineStr">
        <is>
          <t>GPA</t>
        </is>
      </c>
    </row>
    <row r="2772">
      <c r="A2772" s="2" t="n">
        <v>8</v>
      </c>
      <c r="B2772" s="2" t="n">
        <v>930</v>
      </c>
      <c r="C2772" s="2" t="inlineStr">
        <is>
          <t>RECEBIMENTO</t>
        </is>
      </c>
      <c r="D2772" s="2" t="inlineStr">
        <is>
          <t>603054</t>
        </is>
      </c>
      <c r="E2772" s="2" t="inlineStr">
        <is>
          <t>EDUARDO SOARES PROCOPIO</t>
        </is>
      </c>
      <c r="F2772" s="2" t="n">
        <v>1529</v>
      </c>
      <c r="G2772" s="2" t="n">
        <v>86.03</v>
      </c>
      <c r="H2772" s="2" t="n">
        <v>18</v>
      </c>
      <c r="I2772" s="2" t="n">
        <v>0</v>
      </c>
      <c r="J2772" s="2" t="inlineStr">
        <is>
          <t>GPA</t>
        </is>
      </c>
    </row>
    <row r="2773">
      <c r="A2773" s="2" t="n">
        <v>8</v>
      </c>
      <c r="B2773" s="2" t="n">
        <v>930</v>
      </c>
      <c r="C2773" s="2" t="inlineStr">
        <is>
          <t>RECEBIMENTO</t>
        </is>
      </c>
      <c r="D2773" s="2" t="inlineStr">
        <is>
          <t>615465</t>
        </is>
      </c>
      <c r="E2773" s="2" t="inlineStr">
        <is>
          <t>Rayfran Souza Fonseca</t>
        </is>
      </c>
      <c r="F2773" s="2" t="n">
        <v>5</v>
      </c>
      <c r="G2773" s="2" t="n">
        <v>1.99</v>
      </c>
      <c r="H2773" s="2" t="n">
        <v>3</v>
      </c>
      <c r="I2773" s="2" t="n">
        <v>0</v>
      </c>
      <c r="J2773" s="2" t="inlineStr">
        <is>
          <t>GPA</t>
        </is>
      </c>
    </row>
    <row r="2774">
      <c r="A2774" s="2" t="n">
        <v>8</v>
      </c>
      <c r="B2774" s="2" t="n">
        <v>930</v>
      </c>
      <c r="C2774" s="2" t="inlineStr">
        <is>
          <t>PUXADA RECEB</t>
        </is>
      </c>
      <c r="D2774" s="2" t="inlineStr">
        <is>
          <t>653467</t>
        </is>
      </c>
      <c r="E2774" s="2" t="inlineStr">
        <is>
          <t>DANILO JOSIAS DE CARVALHO</t>
        </is>
      </c>
      <c r="F2774" s="2" t="n">
        <v>12</v>
      </c>
      <c r="G2774" s="2" t="n">
        <v>1.28</v>
      </c>
      <c r="H2774" s="2" t="n">
        <v>9</v>
      </c>
      <c r="I2774" s="2" t="n">
        <v>0</v>
      </c>
      <c r="J2774" s="2" t="inlineStr">
        <is>
          <t>GPA</t>
        </is>
      </c>
    </row>
    <row r="2775">
      <c r="A2775" s="2" t="n">
        <v>8</v>
      </c>
      <c r="B2775" s="2" t="n">
        <v>930</v>
      </c>
      <c r="C2775" s="2" t="inlineStr">
        <is>
          <t>RECEBIMENTO</t>
        </is>
      </c>
      <c r="D2775" s="2" t="inlineStr">
        <is>
          <t>653467</t>
        </is>
      </c>
      <c r="E2775" s="2" t="inlineStr">
        <is>
          <t>DANILO JOSIAS DE CARVALHO</t>
        </is>
      </c>
      <c r="F2775" s="2" t="n">
        <v>1729</v>
      </c>
      <c r="G2775" s="2" t="n">
        <v>128.66</v>
      </c>
      <c r="H2775" s="2" t="n">
        <v>13</v>
      </c>
      <c r="I2775" s="2" t="n">
        <v>0</v>
      </c>
      <c r="J2775" s="2" t="inlineStr">
        <is>
          <t>GPA</t>
        </is>
      </c>
    </row>
    <row r="2776">
      <c r="A2776" s="2" t="n">
        <v>8</v>
      </c>
      <c r="B2776" s="2" t="n">
        <v>930</v>
      </c>
      <c r="C2776" s="2" t="inlineStr">
        <is>
          <t>ATIVIDADE OP. EMP.</t>
        </is>
      </c>
      <c r="D2776" s="2" t="inlineStr">
        <is>
          <t>670364</t>
        </is>
      </c>
      <c r="E2776" s="2" t="inlineStr">
        <is>
          <t>CLECIO ROBERTO DA SILVA</t>
        </is>
      </c>
      <c r="F2776" s="2" t="n">
        <v>1844</v>
      </c>
      <c r="G2776" s="2" t="n">
        <v>26.68</v>
      </c>
      <c r="H2776" s="2" t="n">
        <v>69</v>
      </c>
      <c r="I2776" s="2" t="n">
        <v>0</v>
      </c>
      <c r="J2776" s="2" t="inlineStr">
        <is>
          <t>GPA</t>
        </is>
      </c>
    </row>
    <row r="2777">
      <c r="A2777" s="2" t="n">
        <v>8</v>
      </c>
      <c r="B2777" s="2" t="n">
        <v>930</v>
      </c>
      <c r="C2777" s="2" t="inlineStr">
        <is>
          <t>RECEBIMENTO</t>
        </is>
      </c>
      <c r="D2777" s="2" t="inlineStr">
        <is>
          <t>671519</t>
        </is>
      </c>
      <c r="E2777" s="2" t="inlineStr">
        <is>
          <t>PAULO ROBERTO BERTACCHINI</t>
        </is>
      </c>
      <c r="F2777" s="2" t="n">
        <v>3396</v>
      </c>
      <c r="G2777" s="2" t="n">
        <v>139.95</v>
      </c>
      <c r="H2777" s="2" t="n">
        <v>24</v>
      </c>
      <c r="I2777" s="2" t="n">
        <v>0</v>
      </c>
      <c r="J2777" s="2" t="inlineStr">
        <is>
          <t>GPA</t>
        </is>
      </c>
    </row>
    <row r="2778">
      <c r="A2778" s="2" t="n">
        <v>8</v>
      </c>
      <c r="B2778" s="2" t="n">
        <v>930</v>
      </c>
      <c r="C2778" s="2" t="inlineStr">
        <is>
          <t>PUXADA RECEB</t>
        </is>
      </c>
      <c r="D2778" s="2" t="inlineStr">
        <is>
          <t>689734</t>
        </is>
      </c>
      <c r="E2778" s="2" t="inlineStr">
        <is>
          <t>ADILSON SOARES DE OLIVEIRA</t>
        </is>
      </c>
      <c r="F2778" s="2" t="n">
        <v>6</v>
      </c>
      <c r="G2778" s="2" t="n">
        <v>1.33</v>
      </c>
      <c r="H2778" s="2" t="n">
        <v>5</v>
      </c>
      <c r="I2778" s="2" t="n">
        <v>0</v>
      </c>
      <c r="J2778" s="2" t="inlineStr">
        <is>
          <t>GPA</t>
        </is>
      </c>
    </row>
    <row r="2779">
      <c r="A2779" s="2" t="n">
        <v>8</v>
      </c>
      <c r="B2779" s="2" t="n">
        <v>930</v>
      </c>
      <c r="C2779" s="2" t="inlineStr">
        <is>
          <t>SEPARACAO</t>
        </is>
      </c>
      <c r="D2779" s="2" t="inlineStr">
        <is>
          <t>90002495</t>
        </is>
      </c>
      <c r="E2779" s="2" t="inlineStr">
        <is>
          <t>ERICK REIS MOREIRA</t>
        </is>
      </c>
      <c r="F2779" s="2" t="n">
        <v>5503</v>
      </c>
      <c r="G2779" s="2" t="n">
        <v>51.55</v>
      </c>
      <c r="H2779" s="2" t="n">
        <v>107</v>
      </c>
      <c r="I2779" s="2" t="n">
        <v>0</v>
      </c>
      <c r="J2779" s="2" t="inlineStr">
        <is>
          <t>GPA</t>
        </is>
      </c>
    </row>
    <row r="2780">
      <c r="A2780" s="2" t="n">
        <v>8</v>
      </c>
      <c r="B2780" s="2" t="n">
        <v>930</v>
      </c>
      <c r="C2780" s="2" t="inlineStr">
        <is>
          <t>ATIVIDADE OP. EMP.</t>
        </is>
      </c>
      <c r="D2780" s="2" t="inlineStr">
        <is>
          <t>98905</t>
        </is>
      </c>
      <c r="E2780" s="2" t="inlineStr">
        <is>
          <t>ALEXANDRE DE  OLIVEIRA  CANDIDO</t>
        </is>
      </c>
      <c r="F2780" s="2" t="n">
        <v>2936</v>
      </c>
      <c r="G2780" s="2" t="n">
        <v>111.93</v>
      </c>
      <c r="H2780" s="2" t="n">
        <v>26</v>
      </c>
      <c r="I2780" s="2" t="n">
        <v>0</v>
      </c>
      <c r="J2780" s="2" t="inlineStr">
        <is>
          <t>GPA</t>
        </is>
      </c>
    </row>
    <row r="2781">
      <c r="A2781" s="2" t="n">
        <v>8</v>
      </c>
      <c r="B2781" s="2" t="n">
        <v>1953</v>
      </c>
      <c r="C2781" s="2" t="inlineStr">
        <is>
          <t>SEPARACAO</t>
        </is>
      </c>
      <c r="D2781" s="2" t="inlineStr">
        <is>
          <t>195365</t>
        </is>
      </c>
      <c r="E2781" s="2" t="inlineStr">
        <is>
          <t>LUCAS DOS SANTOS COSME</t>
        </is>
      </c>
      <c r="F2781" s="2" t="n">
        <v>14987</v>
      </c>
      <c r="G2781" s="2" t="n">
        <v>98.94</v>
      </c>
      <c r="H2781" s="2" t="n">
        <v>151</v>
      </c>
      <c r="I2781" s="2" t="n">
        <v>110</v>
      </c>
      <c r="J2781" s="2" t="inlineStr">
        <is>
          <t>GPA</t>
        </is>
      </c>
    </row>
    <row r="2782">
      <c r="A2782" s="2" t="n">
        <v>8</v>
      </c>
      <c r="B2782" s="2" t="n">
        <v>1953</v>
      </c>
      <c r="C2782" s="2" t="inlineStr">
        <is>
          <t>SEPARACAO</t>
        </is>
      </c>
      <c r="D2782" s="2" t="inlineStr">
        <is>
          <t>2019122</t>
        </is>
      </c>
      <c r="E2782" s="2" t="inlineStr">
        <is>
          <t xml:space="preserve">Wyllamar Silva </t>
        </is>
      </c>
      <c r="F2782" s="2" t="n">
        <v>20312</v>
      </c>
      <c r="G2782" s="2" t="n">
        <v>127.36</v>
      </c>
      <c r="H2782" s="2" t="n">
        <v>159</v>
      </c>
      <c r="I2782" s="2" t="n">
        <v>110</v>
      </c>
      <c r="J2782" s="2" t="inlineStr">
        <is>
          <t>GPA</t>
        </is>
      </c>
    </row>
    <row r="2783">
      <c r="A2783" s="2" t="n">
        <v>8</v>
      </c>
      <c r="B2783" s="2" t="n">
        <v>1953</v>
      </c>
      <c r="C2783" s="2" t="inlineStr">
        <is>
          <t>RECEBIMENTO</t>
        </is>
      </c>
      <c r="D2783" s="2" t="inlineStr">
        <is>
          <t>202219</t>
        </is>
      </c>
      <c r="E2783" s="2" t="inlineStr">
        <is>
          <t>Rudson  Pablo Santos da Silva</t>
        </is>
      </c>
      <c r="F2783" s="2" t="n">
        <v>43</v>
      </c>
      <c r="G2783" s="2" t="n">
        <v>6</v>
      </c>
      <c r="H2783" s="2" t="n">
        <v>7</v>
      </c>
      <c r="I2783" s="2" t="n">
        <v>19</v>
      </c>
      <c r="J2783" s="2" t="inlineStr">
        <is>
          <t>GPA</t>
        </is>
      </c>
    </row>
    <row r="2784">
      <c r="A2784" s="2" t="n">
        <v>8</v>
      </c>
      <c r="B2784" s="2" t="n">
        <v>1953</v>
      </c>
      <c r="C2784" s="2" t="inlineStr">
        <is>
          <t>ATIVIDADE OP. EMP.</t>
        </is>
      </c>
      <c r="D2784" s="2" t="inlineStr">
        <is>
          <t>202320</t>
        </is>
      </c>
      <c r="E2784" s="2" t="inlineStr">
        <is>
          <t>ALEX MATOS FERREIRA</t>
        </is>
      </c>
      <c r="F2784" s="2" t="n">
        <v>2</v>
      </c>
      <c r="G2784" s="2" t="n">
        <v>0.07000000000000001</v>
      </c>
      <c r="H2784" s="2" t="n">
        <v>29</v>
      </c>
      <c r="I2784" s="2" t="n">
        <v>19</v>
      </c>
      <c r="J2784" s="2" t="inlineStr">
        <is>
          <t>GPA</t>
        </is>
      </c>
    </row>
    <row r="2785">
      <c r="A2785" s="2" t="n">
        <v>8</v>
      </c>
      <c r="B2785" s="2" t="n">
        <v>1953</v>
      </c>
      <c r="C2785" s="2" t="inlineStr">
        <is>
          <t>SEPARACAO</t>
        </is>
      </c>
      <c r="D2785" s="2" t="inlineStr">
        <is>
          <t>202320</t>
        </is>
      </c>
      <c r="E2785" s="2" t="inlineStr">
        <is>
          <t>ALEX MATOS FERREIRA</t>
        </is>
      </c>
      <c r="F2785" s="2" t="n">
        <v>13000</v>
      </c>
      <c r="G2785" s="2" t="n">
        <v>115.3</v>
      </c>
      <c r="H2785" s="2" t="n">
        <v>113</v>
      </c>
      <c r="I2785" s="2" t="n">
        <v>110</v>
      </c>
      <c r="J2785" s="2" t="inlineStr">
        <is>
          <t>GPA</t>
        </is>
      </c>
    </row>
    <row r="2786">
      <c r="A2786" s="2" t="n">
        <v>8</v>
      </c>
      <c r="B2786" s="2" t="n">
        <v>1953</v>
      </c>
      <c r="C2786" s="2" t="inlineStr">
        <is>
          <t>CARREGAMENTO</t>
        </is>
      </c>
      <c r="D2786" s="2" t="inlineStr">
        <is>
          <t>2504499</t>
        </is>
      </c>
      <c r="E2786" s="2" t="inlineStr">
        <is>
          <t>WEBHERGTE JOSE DE SOUZA</t>
        </is>
      </c>
      <c r="F2786" s="2" t="n">
        <v>323</v>
      </c>
      <c r="G2786" s="2" t="n">
        <v>9.710000000000001</v>
      </c>
      <c r="H2786" s="2" t="n">
        <v>33</v>
      </c>
      <c r="I2786" s="2" t="n">
        <v>18</v>
      </c>
      <c r="J2786" s="2" t="inlineStr">
        <is>
          <t>GPA</t>
        </is>
      </c>
    </row>
    <row r="2787">
      <c r="A2787" s="2" t="n">
        <v>8</v>
      </c>
      <c r="B2787" s="2" t="n">
        <v>1953</v>
      </c>
      <c r="C2787" s="2" t="inlineStr">
        <is>
          <t>RECEBIMENTO</t>
        </is>
      </c>
      <c r="D2787" s="2" t="inlineStr">
        <is>
          <t>2504499</t>
        </is>
      </c>
      <c r="E2787" s="2" t="inlineStr">
        <is>
          <t>WEBHERGTE JOSE DE SOUZA</t>
        </is>
      </c>
      <c r="F2787" s="2" t="n">
        <v>124</v>
      </c>
      <c r="G2787" s="2" t="n">
        <v>2.31</v>
      </c>
      <c r="H2787" s="2" t="n">
        <v>54</v>
      </c>
      <c r="I2787" s="2" t="n">
        <v>19</v>
      </c>
      <c r="J2787" s="2" t="inlineStr">
        <is>
          <t>GPA</t>
        </is>
      </c>
    </row>
    <row r="2788">
      <c r="A2788" s="2" t="n">
        <v>8</v>
      </c>
      <c r="B2788" s="2" t="n">
        <v>1953</v>
      </c>
      <c r="C2788" s="2" t="inlineStr">
        <is>
          <t>SEPARACAO</t>
        </is>
      </c>
      <c r="D2788" s="2" t="inlineStr">
        <is>
          <t>2504499</t>
        </is>
      </c>
      <c r="E2788" s="2" t="inlineStr">
        <is>
          <t>WEBHERGTE JOSE DE SOUZA</t>
        </is>
      </c>
      <c r="F2788" s="2" t="n">
        <v>4</v>
      </c>
      <c r="G2788" s="2" t="n">
        <v>0.17</v>
      </c>
      <c r="H2788" s="2" t="n">
        <v>24</v>
      </c>
      <c r="I2788" s="2" t="n">
        <v>110</v>
      </c>
      <c r="J2788" s="2" t="inlineStr">
        <is>
          <t>GPA</t>
        </is>
      </c>
    </row>
    <row r="2789">
      <c r="A2789" s="2" t="n">
        <v>8</v>
      </c>
      <c r="B2789" s="2" t="n">
        <v>1953</v>
      </c>
      <c r="C2789" s="2" t="inlineStr">
        <is>
          <t>ATIVIDADE OP. EMP.</t>
        </is>
      </c>
      <c r="D2789" s="2" t="inlineStr">
        <is>
          <t>281502</t>
        </is>
      </c>
      <c r="E2789" s="2" t="inlineStr">
        <is>
          <t>CARLOS ANTONIO DE SOUZA</t>
        </is>
      </c>
      <c r="F2789" s="2" t="n">
        <v>3149</v>
      </c>
      <c r="G2789" s="2" t="n">
        <v>105.46</v>
      </c>
      <c r="H2789" s="2" t="n">
        <v>30</v>
      </c>
      <c r="I2789" s="2" t="n">
        <v>19</v>
      </c>
      <c r="J2789" s="2" t="inlineStr">
        <is>
          <t>GPA</t>
        </is>
      </c>
    </row>
    <row r="2790">
      <c r="A2790" s="2" t="n">
        <v>8</v>
      </c>
      <c r="B2790" s="2" t="n">
        <v>1953</v>
      </c>
      <c r="C2790" s="2" t="inlineStr">
        <is>
          <t>ATIVIDADE OP. EMP.</t>
        </is>
      </c>
      <c r="D2790" s="2" t="inlineStr">
        <is>
          <t>283294</t>
        </is>
      </c>
      <c r="E2790" s="2" t="inlineStr">
        <is>
          <t>THIAGO DA SILVA BARROS</t>
        </is>
      </c>
      <c r="F2790" s="2" t="n">
        <v>1345</v>
      </c>
      <c r="G2790" s="2" t="n">
        <v>18.34</v>
      </c>
      <c r="H2790" s="2" t="n">
        <v>73</v>
      </c>
      <c r="I2790" s="2" t="n">
        <v>19</v>
      </c>
      <c r="J2790" s="2" t="inlineStr">
        <is>
          <t>GPA</t>
        </is>
      </c>
    </row>
    <row r="2791">
      <c r="A2791" s="2" t="n">
        <v>8</v>
      </c>
      <c r="B2791" s="2" t="n">
        <v>1953</v>
      </c>
      <c r="C2791" s="2" t="inlineStr">
        <is>
          <t>SEPARACAO</t>
        </is>
      </c>
      <c r="D2791" s="2" t="inlineStr">
        <is>
          <t>283294</t>
        </is>
      </c>
      <c r="E2791" s="2" t="inlineStr">
        <is>
          <t>THIAGO DA SILVA BARROS</t>
        </is>
      </c>
      <c r="F2791" s="2" t="n">
        <v>217</v>
      </c>
      <c r="G2791" s="2" t="n">
        <v>0.97</v>
      </c>
      <c r="H2791" s="2" t="n">
        <v>224</v>
      </c>
      <c r="I2791" s="2" t="n">
        <v>110</v>
      </c>
      <c r="J2791" s="2" t="inlineStr">
        <is>
          <t>GPA</t>
        </is>
      </c>
    </row>
    <row r="2792">
      <c r="A2792" s="2" t="n">
        <v>8</v>
      </c>
      <c r="B2792" s="2" t="n">
        <v>1953</v>
      </c>
      <c r="C2792" s="2" t="inlineStr">
        <is>
          <t>ATIVIDADE OP. EMP.</t>
        </is>
      </c>
      <c r="D2792" s="2" t="inlineStr">
        <is>
          <t>2899035</t>
        </is>
      </c>
      <c r="E2792" s="2" t="inlineStr">
        <is>
          <t>LUIZ FLAVIO DA SILVA XAVIER</t>
        </is>
      </c>
      <c r="F2792" s="2" t="n">
        <v>1897</v>
      </c>
      <c r="G2792" s="2" t="n">
        <v>49.45</v>
      </c>
      <c r="H2792" s="2" t="n">
        <v>38</v>
      </c>
      <c r="I2792" s="2" t="n">
        <v>19</v>
      </c>
      <c r="J2792" s="2" t="inlineStr">
        <is>
          <t>GPA</t>
        </is>
      </c>
    </row>
    <row r="2793">
      <c r="A2793" s="2" t="n">
        <v>8</v>
      </c>
      <c r="B2793" s="2" t="n">
        <v>1953</v>
      </c>
      <c r="C2793" s="2" t="inlineStr">
        <is>
          <t>ATIVIDADE OP. EMP.</t>
        </is>
      </c>
      <c r="D2793" s="2" t="inlineStr">
        <is>
          <t>386642</t>
        </is>
      </c>
      <c r="E2793" s="2" t="inlineStr">
        <is>
          <t>JEFFERSON LUIZ COSTA DE ANDRADE</t>
        </is>
      </c>
      <c r="F2793" s="2" t="n">
        <v>1699</v>
      </c>
      <c r="G2793" s="2" t="n">
        <v>27.6</v>
      </c>
      <c r="H2793" s="2" t="n">
        <v>62</v>
      </c>
      <c r="I2793" s="2" t="n">
        <v>19</v>
      </c>
      <c r="J2793" s="2" t="inlineStr">
        <is>
          <t>GPA</t>
        </is>
      </c>
    </row>
    <row r="2794">
      <c r="A2794" s="2" t="n">
        <v>8</v>
      </c>
      <c r="B2794" s="2" t="n">
        <v>1953</v>
      </c>
      <c r="C2794" s="2" t="inlineStr">
        <is>
          <t>RECEBIMENTO</t>
        </is>
      </c>
      <c r="D2794" s="2" t="inlineStr">
        <is>
          <t>386642</t>
        </is>
      </c>
      <c r="E2794" s="2" t="inlineStr">
        <is>
          <t>JEFFERSON LUIZ COSTA DE ANDRADE</t>
        </is>
      </c>
      <c r="F2794" s="2" t="n">
        <v>1</v>
      </c>
      <c r="G2794" s="2" t="n">
        <v>1</v>
      </c>
      <c r="H2794" s="2" t="n">
        <v>1</v>
      </c>
      <c r="I2794" s="2" t="n">
        <v>19</v>
      </c>
      <c r="J2794" s="2" t="inlineStr">
        <is>
          <t>GPA</t>
        </is>
      </c>
    </row>
    <row r="2795">
      <c r="A2795" s="2" t="n">
        <v>8</v>
      </c>
      <c r="B2795" s="2" t="n">
        <v>1953</v>
      </c>
      <c r="C2795" s="2" t="inlineStr">
        <is>
          <t>ATIVIDADE OP. EMP.</t>
        </is>
      </c>
      <c r="D2795" s="2" t="inlineStr">
        <is>
          <t>416009</t>
        </is>
      </c>
      <c r="E2795" s="2" t="inlineStr">
        <is>
          <t>EDSON PEREIRA GOMES</t>
        </is>
      </c>
      <c r="F2795" s="2" t="n">
        <v>2295</v>
      </c>
      <c r="G2795" s="2" t="n">
        <v>55.66</v>
      </c>
      <c r="H2795" s="2" t="n">
        <v>41</v>
      </c>
      <c r="I2795" s="2" t="n">
        <v>19</v>
      </c>
      <c r="J2795" s="2" t="inlineStr">
        <is>
          <t>GPA</t>
        </is>
      </c>
    </row>
    <row r="2796">
      <c r="A2796" s="2" t="n">
        <v>8</v>
      </c>
      <c r="B2796" s="2" t="n">
        <v>1953</v>
      </c>
      <c r="C2796" s="2" t="inlineStr">
        <is>
          <t>ATIVIDADE OP. EMP.</t>
        </is>
      </c>
      <c r="D2796" s="2" t="inlineStr">
        <is>
          <t>421207</t>
        </is>
      </c>
      <c r="E2796" s="2" t="inlineStr">
        <is>
          <t>THYAGO HENRIQUE DAMAZIO</t>
        </is>
      </c>
      <c r="F2796" s="2" t="n">
        <v>1462</v>
      </c>
      <c r="G2796" s="2" t="n">
        <v>36.49</v>
      </c>
      <c r="H2796" s="2" t="n">
        <v>40</v>
      </c>
      <c r="I2796" s="2" t="n">
        <v>19</v>
      </c>
      <c r="J2796" s="2" t="inlineStr">
        <is>
          <t>GPA</t>
        </is>
      </c>
    </row>
    <row r="2797">
      <c r="A2797" s="2" t="n">
        <v>8</v>
      </c>
      <c r="B2797" s="2" t="n">
        <v>1953</v>
      </c>
      <c r="C2797" s="2" t="inlineStr">
        <is>
          <t>RECEBIMENTO</t>
        </is>
      </c>
      <c r="D2797" s="2" t="inlineStr">
        <is>
          <t>421207</t>
        </is>
      </c>
      <c r="E2797" s="2" t="inlineStr">
        <is>
          <t>THYAGO HENRIQUE DAMAZIO</t>
        </is>
      </c>
      <c r="F2797" s="2" t="n">
        <v>114</v>
      </c>
      <c r="G2797" s="2" t="n">
        <v>2.51</v>
      </c>
      <c r="H2797" s="2" t="n">
        <v>45</v>
      </c>
      <c r="I2797" s="2" t="n">
        <v>19</v>
      </c>
      <c r="J2797" s="2" t="inlineStr">
        <is>
          <t>GPA</t>
        </is>
      </c>
    </row>
    <row r="2798">
      <c r="A2798" s="2" t="n">
        <v>8</v>
      </c>
      <c r="B2798" s="2" t="n">
        <v>1953</v>
      </c>
      <c r="C2798" s="2" t="inlineStr">
        <is>
          <t>SEPARACAO</t>
        </is>
      </c>
      <c r="D2798" s="2" t="inlineStr">
        <is>
          <t>421207</t>
        </is>
      </c>
      <c r="E2798" s="2" t="inlineStr">
        <is>
          <t>THYAGO HENRIQUE DAMAZIO</t>
        </is>
      </c>
      <c r="F2798" s="2" t="n">
        <v>1048</v>
      </c>
      <c r="G2798" s="2" t="n">
        <v>6.8</v>
      </c>
      <c r="H2798" s="2" t="n">
        <v>154</v>
      </c>
      <c r="I2798" s="2" t="n">
        <v>110</v>
      </c>
      <c r="J2798" s="2" t="inlineStr">
        <is>
          <t>GPA</t>
        </is>
      </c>
    </row>
    <row r="2799">
      <c r="A2799" s="2" t="n">
        <v>8</v>
      </c>
      <c r="B2799" s="2" t="n">
        <v>1953</v>
      </c>
      <c r="C2799" s="2" t="inlineStr">
        <is>
          <t>CARREGAMENTO</t>
        </is>
      </c>
      <c r="D2799" s="2" t="inlineStr">
        <is>
          <t>427528</t>
        </is>
      </c>
      <c r="E2799" s="2" t="inlineStr">
        <is>
          <t>RUI SIQUEIRA DA SILVA FILHO</t>
        </is>
      </c>
      <c r="F2799" s="2" t="n">
        <v>325</v>
      </c>
      <c r="G2799" s="2" t="n">
        <v>0.76</v>
      </c>
      <c r="H2799" s="2" t="n">
        <v>428</v>
      </c>
      <c r="I2799" s="2" t="n">
        <v>18</v>
      </c>
      <c r="J2799" s="2" t="inlineStr">
        <is>
          <t>GPA</t>
        </is>
      </c>
    </row>
    <row r="2800">
      <c r="A2800" s="2" t="n">
        <v>8</v>
      </c>
      <c r="B2800" s="2" t="n">
        <v>1953</v>
      </c>
      <c r="C2800" s="2" t="inlineStr">
        <is>
          <t>RECEBIMENTO</t>
        </is>
      </c>
      <c r="D2800" s="2" t="inlineStr">
        <is>
          <t>427528</t>
        </is>
      </c>
      <c r="E2800" s="2" t="inlineStr">
        <is>
          <t>RUI SIQUEIRA DA SILVA FILHO</t>
        </is>
      </c>
      <c r="F2800" s="2" t="n">
        <v>2198</v>
      </c>
      <c r="G2800" s="2" t="n">
        <v>32.85</v>
      </c>
      <c r="H2800" s="2" t="n">
        <v>67</v>
      </c>
      <c r="I2800" s="2" t="n">
        <v>19</v>
      </c>
      <c r="J2800" s="2" t="inlineStr">
        <is>
          <t>GPA</t>
        </is>
      </c>
    </row>
    <row r="2801">
      <c r="A2801" s="2" t="n">
        <v>8</v>
      </c>
      <c r="B2801" s="2" t="n">
        <v>1953</v>
      </c>
      <c r="C2801" s="2" t="inlineStr">
        <is>
          <t>ATIVIDADE OP. EMP.</t>
        </is>
      </c>
      <c r="D2801" s="2" t="inlineStr">
        <is>
          <t>433439</t>
        </is>
      </c>
      <c r="E2801" s="2" t="inlineStr">
        <is>
          <t>ABEL SANTOS OLIVEIRA</t>
        </is>
      </c>
      <c r="F2801" s="2" t="n">
        <v>2597</v>
      </c>
      <c r="G2801" s="2" t="n">
        <v>58.49</v>
      </c>
      <c r="H2801" s="2" t="n">
        <v>44</v>
      </c>
      <c r="I2801" s="2" t="n">
        <v>19</v>
      </c>
      <c r="J2801" s="2" t="inlineStr">
        <is>
          <t>GPA</t>
        </is>
      </c>
    </row>
    <row r="2802">
      <c r="A2802" s="2" t="n">
        <v>8</v>
      </c>
      <c r="B2802" s="2" t="n">
        <v>1953</v>
      </c>
      <c r="C2802" s="2" t="inlineStr">
        <is>
          <t>PUXADA RECEB</t>
        </is>
      </c>
      <c r="D2802" s="2" t="inlineStr">
        <is>
          <t>487287</t>
        </is>
      </c>
      <c r="E2802" s="2" t="inlineStr">
        <is>
          <t>CRISTIANO DA SILVA AGUIAR</t>
        </is>
      </c>
      <c r="F2802" s="2" t="n">
        <v>1853</v>
      </c>
      <c r="G2802" s="2" t="n">
        <v>13.78</v>
      </c>
      <c r="H2802" s="2" t="n">
        <v>134</v>
      </c>
      <c r="I2802" s="2" t="n">
        <v>15</v>
      </c>
      <c r="J2802" s="2" t="inlineStr">
        <is>
          <t>GPA</t>
        </is>
      </c>
    </row>
    <row r="2803">
      <c r="A2803" s="2" t="n">
        <v>8</v>
      </c>
      <c r="B2803" s="2" t="n">
        <v>1953</v>
      </c>
      <c r="C2803" s="2" t="inlineStr">
        <is>
          <t>SEPARACAO</t>
        </is>
      </c>
      <c r="D2803" s="2" t="inlineStr">
        <is>
          <t>487287</t>
        </is>
      </c>
      <c r="E2803" s="2" t="inlineStr">
        <is>
          <t>CRISTIANO DA SILVA AGUIAR</t>
        </is>
      </c>
      <c r="F2803" s="2" t="n">
        <v>2468</v>
      </c>
      <c r="G2803" s="2" t="n">
        <v>18.5</v>
      </c>
      <c r="H2803" s="2" t="n">
        <v>133</v>
      </c>
      <c r="I2803" s="2" t="n">
        <v>110</v>
      </c>
      <c r="J2803" s="2" t="inlineStr">
        <is>
          <t>GPA</t>
        </is>
      </c>
    </row>
    <row r="2804">
      <c r="A2804" s="2" t="n">
        <v>8</v>
      </c>
      <c r="B2804" s="2" t="n">
        <v>1953</v>
      </c>
      <c r="C2804" s="2" t="inlineStr">
        <is>
          <t>PUXADA RECEB</t>
        </is>
      </c>
      <c r="D2804" s="2" t="inlineStr">
        <is>
          <t>5015979</t>
        </is>
      </c>
      <c r="E2804" s="2" t="inlineStr">
        <is>
          <t>HARY GOMES DOS SANTOS</t>
        </is>
      </c>
      <c r="F2804" s="2" t="n">
        <v>1</v>
      </c>
      <c r="G2804" s="2" t="n">
        <v>0</v>
      </c>
      <c r="H2804" s="2" t="n">
        <v>0</v>
      </c>
      <c r="I2804" s="2" t="n">
        <v>15</v>
      </c>
      <c r="J2804" s="2" t="inlineStr">
        <is>
          <t>GPA</t>
        </is>
      </c>
    </row>
    <row r="2805">
      <c r="A2805" s="2" t="n">
        <v>8</v>
      </c>
      <c r="B2805" s="2" t="n">
        <v>1953</v>
      </c>
      <c r="C2805" s="2" t="inlineStr">
        <is>
          <t>SEPARACAO</t>
        </is>
      </c>
      <c r="D2805" s="2" t="inlineStr">
        <is>
          <t>5015979</t>
        </is>
      </c>
      <c r="E2805" s="2" t="inlineStr">
        <is>
          <t>HARY GOMES DOS SANTOS</t>
        </is>
      </c>
      <c r="F2805" s="2" t="n">
        <v>3</v>
      </c>
      <c r="G2805" s="2" t="n">
        <v>3.89</v>
      </c>
      <c r="H2805" s="2" t="n">
        <v>1</v>
      </c>
      <c r="I2805" s="2" t="n">
        <v>110</v>
      </c>
      <c r="J2805" s="2" t="inlineStr">
        <is>
          <t>GPA</t>
        </is>
      </c>
    </row>
    <row r="2806">
      <c r="A2806" s="2" t="n">
        <v>8</v>
      </c>
      <c r="B2806" s="2" t="n">
        <v>1953</v>
      </c>
      <c r="C2806" s="2" t="inlineStr">
        <is>
          <t>RECEBIMENTO</t>
        </is>
      </c>
      <c r="D2806" s="2" t="inlineStr">
        <is>
          <t>5033020</t>
        </is>
      </c>
      <c r="E2806" s="2" t="inlineStr">
        <is>
          <t>DIMAS FELIPE GOMES</t>
        </is>
      </c>
      <c r="F2806" s="2" t="n">
        <v>1</v>
      </c>
      <c r="G2806" s="2" t="n">
        <v>0.39</v>
      </c>
      <c r="H2806" s="2" t="n">
        <v>3</v>
      </c>
      <c r="I2806" s="2" t="n">
        <v>19</v>
      </c>
      <c r="J2806" s="2" t="inlineStr">
        <is>
          <t>GPA</t>
        </is>
      </c>
    </row>
    <row r="2807">
      <c r="A2807" s="2" t="n">
        <v>8</v>
      </c>
      <c r="B2807" s="2" t="n">
        <v>1953</v>
      </c>
      <c r="C2807" s="2" t="inlineStr">
        <is>
          <t>SEPARACAO</t>
        </is>
      </c>
      <c r="D2807" s="2" t="inlineStr">
        <is>
          <t>5033020</t>
        </is>
      </c>
      <c r="E2807" s="2" t="inlineStr">
        <is>
          <t>DIMAS FELIPE GOMES</t>
        </is>
      </c>
      <c r="F2807" s="2" t="n">
        <v>8</v>
      </c>
      <c r="G2807" s="2" t="n">
        <v>6.66</v>
      </c>
      <c r="H2807" s="2" t="n">
        <v>1</v>
      </c>
      <c r="I2807" s="2" t="n">
        <v>110</v>
      </c>
      <c r="J2807" s="2" t="inlineStr">
        <is>
          <t>GPA</t>
        </is>
      </c>
    </row>
    <row r="2808">
      <c r="A2808" s="2" t="n">
        <v>8</v>
      </c>
      <c r="B2808" s="2" t="n">
        <v>1953</v>
      </c>
      <c r="C2808" s="2" t="inlineStr">
        <is>
          <t>CARREGAMENTO</t>
        </is>
      </c>
      <c r="D2808" s="2" t="inlineStr">
        <is>
          <t>5050570</t>
        </is>
      </c>
      <c r="E2808" s="2" t="inlineStr">
        <is>
          <t>ADEILDO PEREIRA DA SILVA</t>
        </is>
      </c>
      <c r="F2808" s="2" t="n">
        <v>63</v>
      </c>
      <c r="G2808" s="2" t="n">
        <v>1.73</v>
      </c>
      <c r="H2808" s="2" t="n">
        <v>36</v>
      </c>
      <c r="I2808" s="2" t="n">
        <v>18</v>
      </c>
      <c r="J2808" s="2" t="inlineStr">
        <is>
          <t>GPA</t>
        </is>
      </c>
    </row>
    <row r="2809">
      <c r="A2809" s="2" t="n">
        <v>8</v>
      </c>
      <c r="B2809" s="2" t="n">
        <v>1953</v>
      </c>
      <c r="C2809" s="2" t="inlineStr">
        <is>
          <t>RECEBIMENTO</t>
        </is>
      </c>
      <c r="D2809" s="2" t="inlineStr">
        <is>
          <t>5050570</t>
        </is>
      </c>
      <c r="E2809" s="2" t="inlineStr">
        <is>
          <t>ADEILDO PEREIRA DA SILVA</t>
        </is>
      </c>
      <c r="F2809" s="2" t="n">
        <v>479</v>
      </c>
      <c r="G2809" s="2" t="n">
        <v>12.52</v>
      </c>
      <c r="H2809" s="2" t="n">
        <v>38</v>
      </c>
      <c r="I2809" s="2" t="n">
        <v>19</v>
      </c>
      <c r="J2809" s="2" t="inlineStr">
        <is>
          <t>GPA</t>
        </is>
      </c>
    </row>
    <row r="2810">
      <c r="A2810" s="2" t="n">
        <v>8</v>
      </c>
      <c r="B2810" s="2" t="n">
        <v>1953</v>
      </c>
      <c r="C2810" s="2" t="inlineStr">
        <is>
          <t>RECEBIMENTO</t>
        </is>
      </c>
      <c r="D2810" s="2" t="inlineStr">
        <is>
          <t>5067545</t>
        </is>
      </c>
      <c r="E2810" s="2" t="inlineStr">
        <is>
          <t>IVAN MARTINS BARBOZA</t>
        </is>
      </c>
      <c r="F2810" s="2" t="n">
        <v>10</v>
      </c>
      <c r="G2810" s="2" t="n">
        <v>0.86</v>
      </c>
      <c r="H2810" s="2" t="n">
        <v>12</v>
      </c>
      <c r="I2810" s="2" t="n">
        <v>19</v>
      </c>
      <c r="J2810" s="2" t="inlineStr">
        <is>
          <t>GPA</t>
        </is>
      </c>
    </row>
    <row r="2811">
      <c r="A2811" s="2" t="n">
        <v>8</v>
      </c>
      <c r="B2811" s="2" t="n">
        <v>1953</v>
      </c>
      <c r="C2811" s="2" t="inlineStr">
        <is>
          <t>ATIVIDADE OP. EMP.</t>
        </is>
      </c>
      <c r="D2811" s="2" t="inlineStr">
        <is>
          <t>5130271</t>
        </is>
      </c>
      <c r="E2811" s="2" t="inlineStr">
        <is>
          <t>MATEUS EDSON DE MOURA ARRUDA</t>
        </is>
      </c>
      <c r="F2811" s="2" t="n">
        <v>1228</v>
      </c>
      <c r="G2811" s="2" t="n">
        <v>41.51</v>
      </c>
      <c r="H2811" s="2" t="n">
        <v>30</v>
      </c>
      <c r="I2811" s="2" t="n">
        <v>19</v>
      </c>
      <c r="J2811" s="2" t="inlineStr">
        <is>
          <t>GPA</t>
        </is>
      </c>
    </row>
    <row r="2812">
      <c r="A2812" s="2" t="n">
        <v>8</v>
      </c>
      <c r="B2812" s="2" t="n">
        <v>1953</v>
      </c>
      <c r="C2812" s="2" t="inlineStr">
        <is>
          <t>ATIVIDADE OP. EMP.</t>
        </is>
      </c>
      <c r="D2812" s="2" t="inlineStr">
        <is>
          <t>5135761</t>
        </is>
      </c>
      <c r="E2812" s="2" t="inlineStr">
        <is>
          <t>Jailson Tavares Da Silva</t>
        </is>
      </c>
      <c r="F2812" s="2" t="n">
        <v>1468</v>
      </c>
      <c r="G2812" s="2" t="n">
        <v>33.32</v>
      </c>
      <c r="H2812" s="2" t="n">
        <v>44</v>
      </c>
      <c r="I2812" s="2" t="n">
        <v>19</v>
      </c>
      <c r="J2812" s="2" t="inlineStr">
        <is>
          <t>GPA</t>
        </is>
      </c>
    </row>
    <row r="2813">
      <c r="A2813" s="2" t="n">
        <v>8</v>
      </c>
      <c r="B2813" s="2" t="n">
        <v>1953</v>
      </c>
      <c r="C2813" s="2" t="inlineStr">
        <is>
          <t>CARREGAMENTO</t>
        </is>
      </c>
      <c r="D2813" s="2" t="inlineStr">
        <is>
          <t>5135761</t>
        </is>
      </c>
      <c r="E2813" s="2" t="inlineStr">
        <is>
          <t>Jailson Tavares Da Silva</t>
        </is>
      </c>
      <c r="F2813" s="2" t="n">
        <v>19</v>
      </c>
      <c r="G2813" s="2" t="n">
        <v>0.89</v>
      </c>
      <c r="H2813" s="2" t="n">
        <v>21</v>
      </c>
      <c r="I2813" s="2" t="n">
        <v>18</v>
      </c>
      <c r="J2813" s="2" t="inlineStr">
        <is>
          <t>GPA</t>
        </is>
      </c>
    </row>
    <row r="2814">
      <c r="A2814" s="2" t="n">
        <v>8</v>
      </c>
      <c r="B2814" s="2" t="n">
        <v>1953</v>
      </c>
      <c r="C2814" s="2" t="inlineStr">
        <is>
          <t>PUXADA RECEB</t>
        </is>
      </c>
      <c r="D2814" s="2" t="inlineStr">
        <is>
          <t>5141737</t>
        </is>
      </c>
      <c r="E2814" s="2" t="inlineStr">
        <is>
          <t>ONILDO RODRIGUES DOS SANTOS</t>
        </is>
      </c>
      <c r="F2814" s="2" t="n">
        <v>1145</v>
      </c>
      <c r="G2814" s="2" t="n">
        <v>45.42</v>
      </c>
      <c r="H2814" s="2" t="n">
        <v>25</v>
      </c>
      <c r="I2814" s="2" t="n">
        <v>15</v>
      </c>
      <c r="J2814" s="2" t="inlineStr">
        <is>
          <t>GPA</t>
        </is>
      </c>
    </row>
    <row r="2815">
      <c r="A2815" s="2" t="n">
        <v>8</v>
      </c>
      <c r="B2815" s="2" t="n">
        <v>1953</v>
      </c>
      <c r="C2815" s="2" t="inlineStr">
        <is>
          <t>RECEBIMENTO</t>
        </is>
      </c>
      <c r="D2815" s="2" t="inlineStr">
        <is>
          <t>5141737</t>
        </is>
      </c>
      <c r="E2815" s="2" t="inlineStr">
        <is>
          <t>ONILDO RODRIGUES DOS SANTOS</t>
        </is>
      </c>
      <c r="F2815" s="2" t="n">
        <v>368</v>
      </c>
      <c r="G2815" s="2" t="n">
        <v>16.14</v>
      </c>
      <c r="H2815" s="2" t="n">
        <v>23</v>
      </c>
      <c r="I2815" s="2" t="n">
        <v>19</v>
      </c>
      <c r="J2815" s="2" t="inlineStr">
        <is>
          <t>GPA</t>
        </is>
      </c>
    </row>
    <row r="2816">
      <c r="A2816" s="2" t="n">
        <v>8</v>
      </c>
      <c r="B2816" s="2" t="n">
        <v>1953</v>
      </c>
      <c r="C2816" s="2" t="inlineStr">
        <is>
          <t>SEPARACAO</t>
        </is>
      </c>
      <c r="D2816" s="2" t="inlineStr">
        <is>
          <t>5141737</t>
        </is>
      </c>
      <c r="E2816" s="2" t="inlineStr">
        <is>
          <t>ONILDO RODRIGUES DOS SANTOS</t>
        </is>
      </c>
      <c r="F2816" s="2" t="n">
        <v>66</v>
      </c>
      <c r="G2816" s="2" t="n">
        <v>0.44</v>
      </c>
      <c r="H2816" s="2" t="n">
        <v>150</v>
      </c>
      <c r="I2816" s="2" t="n">
        <v>110</v>
      </c>
      <c r="J2816" s="2" t="inlineStr">
        <is>
          <t>GPA</t>
        </is>
      </c>
    </row>
    <row r="2817">
      <c r="A2817" s="2" t="n">
        <v>8</v>
      </c>
      <c r="B2817" s="2" t="n">
        <v>1953</v>
      </c>
      <c r="C2817" s="2" t="inlineStr">
        <is>
          <t>CARREGAMENTO</t>
        </is>
      </c>
      <c r="D2817" s="2" t="inlineStr">
        <is>
          <t>5414172</t>
        </is>
      </c>
      <c r="E2817" s="2" t="inlineStr">
        <is>
          <t>Eleandro Franca De Paula</t>
        </is>
      </c>
      <c r="F2817" s="2" t="n">
        <v>45</v>
      </c>
      <c r="G2817" s="2" t="n">
        <v>6.14</v>
      </c>
      <c r="H2817" s="2" t="n">
        <v>7</v>
      </c>
      <c r="I2817" s="2" t="n">
        <v>18</v>
      </c>
      <c r="J2817" s="2" t="inlineStr">
        <is>
          <t>GPA</t>
        </is>
      </c>
    </row>
    <row r="2818">
      <c r="A2818" s="2" t="n">
        <v>8</v>
      </c>
      <c r="B2818" s="2" t="n">
        <v>1953</v>
      </c>
      <c r="C2818" s="2" t="inlineStr">
        <is>
          <t>PUXADA RECEB</t>
        </is>
      </c>
      <c r="D2818" s="2" t="inlineStr">
        <is>
          <t>5414172</t>
        </is>
      </c>
      <c r="E2818" s="2" t="inlineStr">
        <is>
          <t>Eleandro Franca De Paula</t>
        </is>
      </c>
      <c r="F2818" s="2" t="n">
        <v>224</v>
      </c>
      <c r="G2818" s="2" t="n">
        <v>22.66</v>
      </c>
      <c r="H2818" s="2" t="n">
        <v>10</v>
      </c>
      <c r="I2818" s="2" t="n">
        <v>15</v>
      </c>
      <c r="J2818" s="2" t="inlineStr">
        <is>
          <t>GPA</t>
        </is>
      </c>
    </row>
    <row r="2819">
      <c r="A2819" s="2" t="n">
        <v>8</v>
      </c>
      <c r="B2819" s="2" t="n">
        <v>1953</v>
      </c>
      <c r="C2819" s="2" t="inlineStr">
        <is>
          <t>SEPARACAO</t>
        </is>
      </c>
      <c r="D2819" s="2" t="inlineStr">
        <is>
          <t>5414172</t>
        </is>
      </c>
      <c r="E2819" s="2" t="inlineStr">
        <is>
          <t>Eleandro Franca De Paula</t>
        </is>
      </c>
      <c r="F2819" s="2" t="n">
        <v>3673</v>
      </c>
      <c r="G2819" s="2" t="n">
        <v>29.51</v>
      </c>
      <c r="H2819" s="2" t="n">
        <v>124</v>
      </c>
      <c r="I2819" s="2" t="n">
        <v>110</v>
      </c>
      <c r="J2819" s="2" t="inlineStr">
        <is>
          <t>GPA</t>
        </is>
      </c>
    </row>
    <row r="2820">
      <c r="A2820" s="2" t="n">
        <v>8</v>
      </c>
      <c r="B2820" s="2" t="n">
        <v>1953</v>
      </c>
      <c r="C2820" s="2" t="inlineStr">
        <is>
          <t>CARREGAMENTO</t>
        </is>
      </c>
      <c r="D2820" s="2" t="inlineStr">
        <is>
          <t>5439299</t>
        </is>
      </c>
      <c r="E2820" s="2" t="inlineStr">
        <is>
          <t>Jose Adriano Dos Prazeres</t>
        </is>
      </c>
      <c r="F2820" s="2" t="n">
        <v>272</v>
      </c>
      <c r="G2820" s="2" t="n">
        <v>4.56</v>
      </c>
      <c r="H2820" s="2" t="n">
        <v>60</v>
      </c>
      <c r="I2820" s="2" t="n">
        <v>18</v>
      </c>
      <c r="J2820" s="2" t="inlineStr">
        <is>
          <t>GPA</t>
        </is>
      </c>
    </row>
    <row r="2821">
      <c r="A2821" s="2" t="n">
        <v>8</v>
      </c>
      <c r="B2821" s="2" t="n">
        <v>1953</v>
      </c>
      <c r="C2821" s="2" t="inlineStr">
        <is>
          <t>PUXADA RECEB</t>
        </is>
      </c>
      <c r="D2821" s="2" t="inlineStr">
        <is>
          <t>5439299</t>
        </is>
      </c>
      <c r="E2821" s="2" t="inlineStr">
        <is>
          <t>Jose Adriano Dos Prazeres</t>
        </is>
      </c>
      <c r="F2821" s="2" t="n">
        <v>59</v>
      </c>
      <c r="G2821" s="2" t="n">
        <v>0.19</v>
      </c>
      <c r="H2821" s="2" t="n">
        <v>311</v>
      </c>
      <c r="I2821" s="2" t="n">
        <v>15</v>
      </c>
      <c r="J2821" s="2" t="inlineStr">
        <is>
          <t>GPA</t>
        </is>
      </c>
    </row>
    <row r="2822">
      <c r="A2822" s="2" t="n">
        <v>8</v>
      </c>
      <c r="B2822" s="2" t="n">
        <v>1953</v>
      </c>
      <c r="C2822" s="2" t="inlineStr">
        <is>
          <t>RECEBIMENTO</t>
        </is>
      </c>
      <c r="D2822" s="2" t="inlineStr">
        <is>
          <t>5439299</t>
        </is>
      </c>
      <c r="E2822" s="2" t="inlineStr">
        <is>
          <t>Jose Adriano Dos Prazeres</t>
        </is>
      </c>
      <c r="F2822" s="2" t="n">
        <v>1964</v>
      </c>
      <c r="G2822" s="2" t="n">
        <v>21.75</v>
      </c>
      <c r="H2822" s="2" t="n">
        <v>90</v>
      </c>
      <c r="I2822" s="2" t="n">
        <v>19</v>
      </c>
      <c r="J2822" s="2" t="inlineStr">
        <is>
          <t>GPA</t>
        </is>
      </c>
    </row>
    <row r="2823">
      <c r="A2823" s="2" t="n">
        <v>8</v>
      </c>
      <c r="B2823" s="2" t="n">
        <v>1953</v>
      </c>
      <c r="C2823" s="2" t="inlineStr">
        <is>
          <t>SEPARACAO</t>
        </is>
      </c>
      <c r="D2823" s="2" t="inlineStr">
        <is>
          <t>5439299</t>
        </is>
      </c>
      <c r="E2823" s="2" t="inlineStr">
        <is>
          <t>Jose Adriano Dos Prazeres</t>
        </is>
      </c>
      <c r="F2823" s="2" t="n">
        <v>555</v>
      </c>
      <c r="G2823" s="2" t="n">
        <v>3.45</v>
      </c>
      <c r="H2823" s="2" t="n">
        <v>161</v>
      </c>
      <c r="I2823" s="2" t="n">
        <v>110</v>
      </c>
      <c r="J2823" s="2" t="inlineStr">
        <is>
          <t>GPA</t>
        </is>
      </c>
    </row>
    <row r="2824">
      <c r="A2824" s="2" t="n">
        <v>8</v>
      </c>
      <c r="B2824" s="2" t="n">
        <v>1953</v>
      </c>
      <c r="C2824" s="2" t="inlineStr">
        <is>
          <t>PUXADA RECEB</t>
        </is>
      </c>
      <c r="D2824" s="2" t="inlineStr">
        <is>
          <t>5469287</t>
        </is>
      </c>
      <c r="E2824" s="2" t="inlineStr">
        <is>
          <t>Gilberto Francisco Da Silva</t>
        </is>
      </c>
      <c r="F2824" s="2" t="n">
        <v>2172</v>
      </c>
      <c r="G2824" s="2" t="n">
        <v>105.82</v>
      </c>
      <c r="H2824" s="2" t="n">
        <v>21</v>
      </c>
      <c r="I2824" s="2" t="n">
        <v>15</v>
      </c>
      <c r="J2824" s="2" t="inlineStr">
        <is>
          <t>GPA</t>
        </is>
      </c>
    </row>
    <row r="2825">
      <c r="A2825" s="2" t="n">
        <v>8</v>
      </c>
      <c r="B2825" s="2" t="n">
        <v>1953</v>
      </c>
      <c r="C2825" s="2" t="inlineStr">
        <is>
          <t>CARREGAMENTO</t>
        </is>
      </c>
      <c r="D2825" s="2" t="inlineStr">
        <is>
          <t>5469627</t>
        </is>
      </c>
      <c r="E2825" s="2" t="inlineStr">
        <is>
          <t>Ruandson Silva De Lima</t>
        </is>
      </c>
      <c r="F2825" s="2" t="n">
        <v>191</v>
      </c>
      <c r="G2825" s="2" t="n">
        <v>0.99</v>
      </c>
      <c r="H2825" s="2" t="n">
        <v>193</v>
      </c>
      <c r="I2825" s="2" t="n">
        <v>18</v>
      </c>
      <c r="J2825" s="2" t="inlineStr">
        <is>
          <t>GPA</t>
        </is>
      </c>
    </row>
    <row r="2826">
      <c r="A2826" s="2" t="n">
        <v>8</v>
      </c>
      <c r="B2826" s="2" t="n">
        <v>1953</v>
      </c>
      <c r="C2826" s="2" t="inlineStr">
        <is>
          <t>PUXADA RECEB</t>
        </is>
      </c>
      <c r="D2826" s="2" t="inlineStr">
        <is>
          <t>5469627</t>
        </is>
      </c>
      <c r="E2826" s="2" t="inlineStr">
        <is>
          <t>Ruandson Silva De Lima</t>
        </is>
      </c>
      <c r="F2826" s="2" t="n">
        <v>13</v>
      </c>
      <c r="G2826" s="2" t="n">
        <v>0.86</v>
      </c>
      <c r="H2826" s="2" t="n">
        <v>15</v>
      </c>
      <c r="I2826" s="2" t="n">
        <v>15</v>
      </c>
      <c r="J2826" s="2" t="inlineStr">
        <is>
          <t>GPA</t>
        </is>
      </c>
    </row>
    <row r="2827">
      <c r="A2827" s="2" t="n">
        <v>8</v>
      </c>
      <c r="B2827" s="2" t="n">
        <v>1953</v>
      </c>
      <c r="C2827" s="2" t="inlineStr">
        <is>
          <t>RECEBIMENTO</t>
        </is>
      </c>
      <c r="D2827" s="2" t="inlineStr">
        <is>
          <t>5469627</t>
        </is>
      </c>
      <c r="E2827" s="2" t="inlineStr">
        <is>
          <t>Ruandson Silva De Lima</t>
        </is>
      </c>
      <c r="F2827" s="2" t="n">
        <v>2244</v>
      </c>
      <c r="G2827" s="2" t="n">
        <v>29.76</v>
      </c>
      <c r="H2827" s="2" t="n">
        <v>75</v>
      </c>
      <c r="I2827" s="2" t="n">
        <v>19</v>
      </c>
      <c r="J2827" s="2" t="inlineStr">
        <is>
          <t>GPA</t>
        </is>
      </c>
    </row>
    <row r="2828">
      <c r="A2828" s="2" t="n">
        <v>8</v>
      </c>
      <c r="B2828" s="2" t="n">
        <v>1953</v>
      </c>
      <c r="C2828" s="2" t="inlineStr">
        <is>
          <t>SEPARACAO</t>
        </is>
      </c>
      <c r="D2828" s="2" t="inlineStr">
        <is>
          <t>5469627</t>
        </is>
      </c>
      <c r="E2828" s="2" t="inlineStr">
        <is>
          <t>Ruandson Silva De Lima</t>
        </is>
      </c>
      <c r="F2828" s="2" t="n">
        <v>146</v>
      </c>
      <c r="G2828" s="2" t="n">
        <v>1.19</v>
      </c>
      <c r="H2828" s="2" t="n">
        <v>123</v>
      </c>
      <c r="I2828" s="2" t="n">
        <v>110</v>
      </c>
      <c r="J2828" s="2" t="inlineStr">
        <is>
          <t>GPA</t>
        </is>
      </c>
    </row>
    <row r="2829">
      <c r="A2829" s="2" t="n">
        <v>8</v>
      </c>
      <c r="B2829" s="2" t="n">
        <v>1953</v>
      </c>
      <c r="C2829" s="2" t="inlineStr">
        <is>
          <t>PUXADA RECEB</t>
        </is>
      </c>
      <c r="D2829" s="2" t="inlineStr">
        <is>
          <t>5469635</t>
        </is>
      </c>
      <c r="E2829" s="2" t="inlineStr">
        <is>
          <t>Aldir Fernando Do Nascimento</t>
        </is>
      </c>
      <c r="F2829" s="2" t="n">
        <v>205</v>
      </c>
      <c r="G2829" s="2" t="n">
        <v>15.71</v>
      </c>
      <c r="H2829" s="2" t="n">
        <v>13</v>
      </c>
      <c r="I2829" s="2" t="n">
        <v>15</v>
      </c>
      <c r="J2829" s="2" t="inlineStr">
        <is>
          <t>GPA</t>
        </is>
      </c>
    </row>
    <row r="2830">
      <c r="A2830" s="2" t="n">
        <v>8</v>
      </c>
      <c r="B2830" s="2" t="n">
        <v>1953</v>
      </c>
      <c r="C2830" s="2" t="inlineStr">
        <is>
          <t>ATIVIDADE OP. EMP.</t>
        </is>
      </c>
      <c r="D2830" s="2" t="inlineStr">
        <is>
          <t>5475112</t>
        </is>
      </c>
      <c r="E2830" s="2" t="inlineStr">
        <is>
          <t>Adeilton Jose Dos Santos</t>
        </is>
      </c>
      <c r="F2830" s="2" t="n">
        <v>2263</v>
      </c>
      <c r="G2830" s="2" t="n">
        <v>54.09</v>
      </c>
      <c r="H2830" s="2" t="n">
        <v>42</v>
      </c>
      <c r="I2830" s="2" t="n">
        <v>19</v>
      </c>
      <c r="J2830" s="2" t="inlineStr">
        <is>
          <t>GPA</t>
        </is>
      </c>
    </row>
    <row r="2831">
      <c r="A2831" s="2" t="n">
        <v>8</v>
      </c>
      <c r="B2831" s="2" t="n">
        <v>1953</v>
      </c>
      <c r="C2831" s="2" t="inlineStr">
        <is>
          <t>CARREGAMENTO</t>
        </is>
      </c>
      <c r="D2831" s="2" t="inlineStr">
        <is>
          <t>5501512</t>
        </is>
      </c>
      <c r="E2831" s="2" t="inlineStr">
        <is>
          <t>Pedro Jose De Souza</t>
        </is>
      </c>
      <c r="F2831" s="2" t="n">
        <v>1287</v>
      </c>
      <c r="G2831" s="2" t="n">
        <v>34.5</v>
      </c>
      <c r="H2831" s="2" t="n">
        <v>37</v>
      </c>
      <c r="I2831" s="2" t="n">
        <v>18</v>
      </c>
      <c r="J2831" s="2" t="inlineStr">
        <is>
          <t>GPA</t>
        </is>
      </c>
    </row>
    <row r="2832">
      <c r="A2832" s="2" t="n">
        <v>8</v>
      </c>
      <c r="B2832" s="2" t="n">
        <v>1953</v>
      </c>
      <c r="C2832" s="2" t="inlineStr">
        <is>
          <t>CARREGAMENTO</t>
        </is>
      </c>
      <c r="D2832" s="2" t="inlineStr">
        <is>
          <t>5502632</t>
        </is>
      </c>
      <c r="E2832" s="2" t="inlineStr">
        <is>
          <t>Aelson Epifanio</t>
        </is>
      </c>
      <c r="F2832" s="2" t="n">
        <v>1785</v>
      </c>
      <c r="G2832" s="2" t="n">
        <v>20.79</v>
      </c>
      <c r="H2832" s="2" t="n">
        <v>86</v>
      </c>
      <c r="I2832" s="2" t="n">
        <v>18</v>
      </c>
      <c r="J2832" s="2" t="inlineStr">
        <is>
          <t>GPA</t>
        </is>
      </c>
    </row>
    <row r="2833">
      <c r="A2833" s="2" t="n">
        <v>8</v>
      </c>
      <c r="B2833" s="2" t="n">
        <v>1953</v>
      </c>
      <c r="C2833" s="2" t="inlineStr">
        <is>
          <t>SEPARACAO</t>
        </is>
      </c>
      <c r="D2833" s="2" t="inlineStr">
        <is>
          <t>5502632</t>
        </is>
      </c>
      <c r="E2833" s="2" t="inlineStr">
        <is>
          <t>Aelson Epifanio</t>
        </is>
      </c>
      <c r="F2833" s="2" t="n">
        <v>20</v>
      </c>
      <c r="G2833" s="2" t="n">
        <v>0.06</v>
      </c>
      <c r="H2833" s="2" t="n">
        <v>333</v>
      </c>
      <c r="I2833" s="2" t="n">
        <v>110</v>
      </c>
      <c r="J2833" s="2" t="inlineStr">
        <is>
          <t>GPA</t>
        </is>
      </c>
    </row>
    <row r="2834">
      <c r="A2834" s="2" t="n">
        <v>8</v>
      </c>
      <c r="B2834" s="2" t="n">
        <v>1953</v>
      </c>
      <c r="C2834" s="2" t="inlineStr">
        <is>
          <t>CARREGAMENTO</t>
        </is>
      </c>
      <c r="D2834" s="2" t="inlineStr">
        <is>
          <t>5590795</t>
        </is>
      </c>
      <c r="E2834" s="2" t="inlineStr">
        <is>
          <t>Jefferson Kayk Elias De Brito</t>
        </is>
      </c>
      <c r="F2834" s="2" t="n">
        <v>840</v>
      </c>
      <c r="G2834" s="2" t="n">
        <v>19.17</v>
      </c>
      <c r="H2834" s="2" t="n">
        <v>44</v>
      </c>
      <c r="I2834" s="2" t="n">
        <v>18</v>
      </c>
      <c r="J2834" s="2" t="inlineStr">
        <is>
          <t>GPA</t>
        </is>
      </c>
    </row>
    <row r="2835">
      <c r="A2835" s="2" t="n">
        <v>8</v>
      </c>
      <c r="B2835" s="2" t="n">
        <v>1953</v>
      </c>
      <c r="C2835" s="2" t="inlineStr">
        <is>
          <t>SEPARACAO</t>
        </is>
      </c>
      <c r="D2835" s="2" t="inlineStr">
        <is>
          <t>5590795</t>
        </is>
      </c>
      <c r="E2835" s="2" t="inlineStr">
        <is>
          <t>Jefferson Kayk Elias De Brito</t>
        </is>
      </c>
      <c r="F2835" s="2" t="n">
        <v>48</v>
      </c>
      <c r="G2835" s="2" t="n">
        <v>2.48</v>
      </c>
      <c r="H2835" s="2" t="n">
        <v>19</v>
      </c>
      <c r="I2835" s="2" t="n">
        <v>110</v>
      </c>
      <c r="J2835" s="2" t="inlineStr">
        <is>
          <t>GPA</t>
        </is>
      </c>
    </row>
    <row r="2836">
      <c r="A2836" s="2" t="n">
        <v>8</v>
      </c>
      <c r="B2836" s="2" t="n">
        <v>1953</v>
      </c>
      <c r="C2836" s="2" t="inlineStr">
        <is>
          <t>ATIVIDADE OP. EMP.</t>
        </is>
      </c>
      <c r="D2836" s="2" t="inlineStr">
        <is>
          <t>565083</t>
        </is>
      </c>
      <c r="E2836" s="2" t="inlineStr">
        <is>
          <t>RENATO IVO MENDES DA SILVA</t>
        </is>
      </c>
      <c r="F2836" s="2" t="n">
        <v>1926</v>
      </c>
      <c r="G2836" s="2" t="n">
        <v>41.66</v>
      </c>
      <c r="H2836" s="2" t="n">
        <v>46</v>
      </c>
      <c r="I2836" s="2" t="n">
        <v>19</v>
      </c>
      <c r="J2836" s="2" t="inlineStr">
        <is>
          <t>GPA</t>
        </is>
      </c>
    </row>
    <row r="2837">
      <c r="A2837" s="2" t="n">
        <v>8</v>
      </c>
      <c r="B2837" s="2" t="n">
        <v>1953</v>
      </c>
      <c r="C2837" s="2" t="inlineStr">
        <is>
          <t>SEPARACAO</t>
        </is>
      </c>
      <c r="D2837" s="2" t="inlineStr">
        <is>
          <t>5684773</t>
        </is>
      </c>
      <c r="E2837" s="2" t="inlineStr">
        <is>
          <t>Davi Guilherme Monteiro Da Silva</t>
        </is>
      </c>
      <c r="F2837" s="2" t="n">
        <v>2637</v>
      </c>
      <c r="G2837" s="2" t="n">
        <v>26.27</v>
      </c>
      <c r="H2837" s="2" t="n">
        <v>100</v>
      </c>
      <c r="I2837" s="2" t="n">
        <v>110</v>
      </c>
      <c r="J2837" s="2" t="inlineStr">
        <is>
          <t>GPA</t>
        </is>
      </c>
    </row>
    <row r="2838">
      <c r="A2838" s="2" t="n">
        <v>8</v>
      </c>
      <c r="B2838" s="2" t="n">
        <v>1953</v>
      </c>
      <c r="C2838" s="2" t="inlineStr">
        <is>
          <t>ATIVIDADE OP. EMP.</t>
        </is>
      </c>
      <c r="D2838" s="2" t="inlineStr">
        <is>
          <t>5751888</t>
        </is>
      </c>
      <c r="E2838" s="2" t="inlineStr">
        <is>
          <t>Leliton Marcelo Leao Ramos</t>
        </is>
      </c>
      <c r="F2838" s="2" t="n">
        <v>2037</v>
      </c>
      <c r="G2838" s="2" t="n">
        <v>47</v>
      </c>
      <c r="H2838" s="2" t="n">
        <v>43</v>
      </c>
      <c r="I2838" s="2" t="n">
        <v>19</v>
      </c>
      <c r="J2838" s="2" t="inlineStr">
        <is>
          <t>GPA</t>
        </is>
      </c>
    </row>
    <row r="2839">
      <c r="A2839" s="2" t="n">
        <v>8</v>
      </c>
      <c r="B2839" s="2" t="n">
        <v>1953</v>
      </c>
      <c r="C2839" s="2" t="inlineStr">
        <is>
          <t>RECEBIMENTO</t>
        </is>
      </c>
      <c r="D2839" s="2" t="inlineStr">
        <is>
          <t>5751888</t>
        </is>
      </c>
      <c r="E2839" s="2" t="inlineStr">
        <is>
          <t>Leliton Marcelo Leao Ramos</t>
        </is>
      </c>
      <c r="F2839" s="2" t="n">
        <v>17</v>
      </c>
      <c r="G2839" s="2" t="n">
        <v>0.21</v>
      </c>
      <c r="H2839" s="2" t="n">
        <v>81</v>
      </c>
      <c r="I2839" s="2" t="n">
        <v>19</v>
      </c>
      <c r="J2839" s="2" t="inlineStr">
        <is>
          <t>GPA</t>
        </is>
      </c>
    </row>
    <row r="2840">
      <c r="A2840" s="2" t="n">
        <v>8</v>
      </c>
      <c r="B2840" s="2" t="n">
        <v>1953</v>
      </c>
      <c r="C2840" s="2" t="inlineStr">
        <is>
          <t>SEPARACAO</t>
        </is>
      </c>
      <c r="D2840" s="2" t="inlineStr">
        <is>
          <t>5752817</t>
        </is>
      </c>
      <c r="E2840" s="2" t="inlineStr">
        <is>
          <t>Gilson Fernandes De Medeiros</t>
        </is>
      </c>
      <c r="F2840" s="2" t="n">
        <v>337</v>
      </c>
      <c r="G2840" s="2" t="n">
        <v>6.35</v>
      </c>
      <c r="H2840" s="2" t="n">
        <v>53</v>
      </c>
      <c r="I2840" s="2" t="n">
        <v>110</v>
      </c>
      <c r="J2840" s="2" t="inlineStr">
        <is>
          <t>GPA</t>
        </is>
      </c>
    </row>
    <row r="2841">
      <c r="A2841" s="2" t="n">
        <v>8</v>
      </c>
      <c r="B2841" s="2" t="n">
        <v>1953</v>
      </c>
      <c r="C2841" s="2" t="inlineStr">
        <is>
          <t>SEPARACAO</t>
        </is>
      </c>
      <c r="D2841" s="2" t="inlineStr">
        <is>
          <t>5770840</t>
        </is>
      </c>
      <c r="E2841" s="2" t="inlineStr">
        <is>
          <t>Cicero Da Conceicao Pelagio</t>
        </is>
      </c>
      <c r="F2841" s="2" t="n">
        <v>4837</v>
      </c>
      <c r="G2841" s="2" t="n">
        <v>33.18</v>
      </c>
      <c r="H2841" s="2" t="n">
        <v>146</v>
      </c>
      <c r="I2841" s="2" t="n">
        <v>110</v>
      </c>
      <c r="J2841" s="2" t="inlineStr">
        <is>
          <t>GPA</t>
        </is>
      </c>
    </row>
    <row r="2842">
      <c r="A2842" s="2" t="n">
        <v>8</v>
      </c>
      <c r="B2842" s="2" t="n">
        <v>1953</v>
      </c>
      <c r="C2842" s="2" t="inlineStr">
        <is>
          <t>PUXADA RECEB</t>
        </is>
      </c>
      <c r="D2842" s="2" t="inlineStr">
        <is>
          <t>581458</t>
        </is>
      </c>
      <c r="E2842" s="2" t="inlineStr">
        <is>
          <t>JOAO JOAQUIM DO NASCIMENTO FILHO</t>
        </is>
      </c>
      <c r="F2842" s="2" t="n">
        <v>4061</v>
      </c>
      <c r="G2842" s="2" t="n">
        <v>122.08</v>
      </c>
      <c r="H2842" s="2" t="n">
        <v>33</v>
      </c>
      <c r="I2842" s="2" t="n">
        <v>15</v>
      </c>
      <c r="J2842" s="2" t="inlineStr">
        <is>
          <t>GPA</t>
        </is>
      </c>
    </row>
    <row r="2843">
      <c r="A2843" s="2" t="n">
        <v>8</v>
      </c>
      <c r="B2843" s="2" t="n">
        <v>1953</v>
      </c>
      <c r="C2843" s="2" t="inlineStr">
        <is>
          <t>RECEBIMENTO</t>
        </is>
      </c>
      <c r="D2843" s="2" t="inlineStr">
        <is>
          <t>581458</t>
        </is>
      </c>
      <c r="E2843" s="2" t="inlineStr">
        <is>
          <t>JOAO JOAQUIM DO NASCIMENTO FILHO</t>
        </is>
      </c>
      <c r="F2843" s="2" t="n">
        <v>41</v>
      </c>
      <c r="G2843" s="2" t="n">
        <v>1.22</v>
      </c>
      <c r="H2843" s="2" t="n">
        <v>34</v>
      </c>
      <c r="I2843" s="2" t="n">
        <v>19</v>
      </c>
      <c r="J2843" s="2" t="inlineStr">
        <is>
          <t>GPA</t>
        </is>
      </c>
    </row>
    <row r="2844">
      <c r="A2844" s="2" t="n">
        <v>8</v>
      </c>
      <c r="B2844" s="2" t="n">
        <v>1953</v>
      </c>
      <c r="C2844" s="2" t="inlineStr">
        <is>
          <t>CARREGAMENTO</t>
        </is>
      </c>
      <c r="D2844" s="2" t="inlineStr">
        <is>
          <t>5843537</t>
        </is>
      </c>
      <c r="E2844" s="2" t="inlineStr">
        <is>
          <t>Pedro Vinicius Da Silva Gomes</t>
        </is>
      </c>
      <c r="F2844" s="2" t="n">
        <v>769</v>
      </c>
      <c r="G2844" s="2" t="n">
        <v>14.87</v>
      </c>
      <c r="H2844" s="2" t="n">
        <v>52</v>
      </c>
      <c r="I2844" s="2" t="n">
        <v>18</v>
      </c>
      <c r="J2844" s="2" t="inlineStr">
        <is>
          <t>GPA</t>
        </is>
      </c>
    </row>
    <row r="2845">
      <c r="A2845" s="2" t="n">
        <v>8</v>
      </c>
      <c r="B2845" s="2" t="n">
        <v>1953</v>
      </c>
      <c r="C2845" s="2" t="inlineStr">
        <is>
          <t>PUXADA RECEB</t>
        </is>
      </c>
      <c r="D2845" s="2" t="inlineStr">
        <is>
          <t>5843537</t>
        </is>
      </c>
      <c r="E2845" s="2" t="inlineStr">
        <is>
          <t>Pedro Vinicius Da Silva Gomes</t>
        </is>
      </c>
      <c r="F2845" s="2" t="n">
        <v>9</v>
      </c>
      <c r="G2845" s="2" t="n">
        <v>0.88</v>
      </c>
      <c r="H2845" s="2" t="n">
        <v>10</v>
      </c>
      <c r="I2845" s="2" t="n">
        <v>15</v>
      </c>
      <c r="J2845" s="2" t="inlineStr">
        <is>
          <t>GPA</t>
        </is>
      </c>
    </row>
    <row r="2846">
      <c r="A2846" s="2" t="n">
        <v>8</v>
      </c>
      <c r="B2846" s="2" t="n">
        <v>1953</v>
      </c>
      <c r="C2846" s="2" t="inlineStr">
        <is>
          <t>RECEBIMENTO</t>
        </is>
      </c>
      <c r="D2846" s="2" t="inlineStr">
        <is>
          <t>5843537</t>
        </is>
      </c>
      <c r="E2846" s="2" t="inlineStr">
        <is>
          <t>Pedro Vinicius Da Silva Gomes</t>
        </is>
      </c>
      <c r="F2846" s="2" t="n">
        <v>299</v>
      </c>
      <c r="G2846" s="2" t="n">
        <v>20.14</v>
      </c>
      <c r="H2846" s="2" t="n">
        <v>15</v>
      </c>
      <c r="I2846" s="2" t="n">
        <v>19</v>
      </c>
      <c r="J2846" s="2" t="inlineStr">
        <is>
          <t>GPA</t>
        </is>
      </c>
    </row>
    <row r="2847">
      <c r="A2847" s="2" t="n">
        <v>8</v>
      </c>
      <c r="B2847" s="2" t="n">
        <v>1953</v>
      </c>
      <c r="C2847" s="2" t="inlineStr">
        <is>
          <t>SEPARACAO</t>
        </is>
      </c>
      <c r="D2847" s="2" t="inlineStr">
        <is>
          <t>5843537</t>
        </is>
      </c>
      <c r="E2847" s="2" t="inlineStr">
        <is>
          <t>Pedro Vinicius Da Silva Gomes</t>
        </is>
      </c>
      <c r="F2847" s="2" t="n">
        <v>25</v>
      </c>
      <c r="G2847" s="2" t="n">
        <v>0.93</v>
      </c>
      <c r="H2847" s="2" t="n">
        <v>27</v>
      </c>
      <c r="I2847" s="2" t="n">
        <v>110</v>
      </c>
      <c r="J2847" s="2" t="inlineStr">
        <is>
          <t>GPA</t>
        </is>
      </c>
    </row>
    <row r="2848">
      <c r="A2848" s="2" t="n">
        <v>8</v>
      </c>
      <c r="B2848" s="2" t="n">
        <v>1953</v>
      </c>
      <c r="C2848" s="2" t="inlineStr">
        <is>
          <t>PUXADA RECEB</t>
        </is>
      </c>
      <c r="D2848" s="2" t="inlineStr">
        <is>
          <t>587504</t>
        </is>
      </c>
      <c r="E2848" s="2" t="inlineStr">
        <is>
          <t>LEANDRO FERREIRA DA SILVA</t>
        </is>
      </c>
      <c r="F2848" s="2" t="n">
        <v>3179</v>
      </c>
      <c r="G2848" s="2" t="n">
        <v>133.16</v>
      </c>
      <c r="H2848" s="2" t="n">
        <v>24</v>
      </c>
      <c r="I2848" s="2" t="n">
        <v>15</v>
      </c>
      <c r="J2848" s="2" t="inlineStr">
        <is>
          <t>GPA</t>
        </is>
      </c>
    </row>
    <row r="2849">
      <c r="A2849" s="2" t="n">
        <v>8</v>
      </c>
      <c r="B2849" s="2" t="n">
        <v>1953</v>
      </c>
      <c r="C2849" s="2" t="inlineStr">
        <is>
          <t>PUXADA RECEB</t>
        </is>
      </c>
      <c r="D2849" s="2" t="inlineStr">
        <is>
          <t>5892490</t>
        </is>
      </c>
      <c r="E2849" s="2" t="inlineStr">
        <is>
          <t>Otavio William De Oliveira</t>
        </is>
      </c>
      <c r="F2849" s="2" t="n">
        <v>1</v>
      </c>
      <c r="G2849" s="2" t="n">
        <v>0</v>
      </c>
      <c r="H2849" s="2" t="n">
        <v>0</v>
      </c>
      <c r="I2849" s="2" t="n">
        <v>15</v>
      </c>
      <c r="J2849" s="2" t="inlineStr">
        <is>
          <t>GPA</t>
        </is>
      </c>
    </row>
    <row r="2850">
      <c r="A2850" s="2" t="n">
        <v>8</v>
      </c>
      <c r="B2850" s="2" t="n">
        <v>1953</v>
      </c>
      <c r="C2850" s="2" t="inlineStr">
        <is>
          <t>ATIVIDADE OP. EMP.</t>
        </is>
      </c>
      <c r="D2850" s="2" t="inlineStr">
        <is>
          <t>5913772</t>
        </is>
      </c>
      <c r="E2850" s="2" t="inlineStr">
        <is>
          <t>Ricardo Andre Avelino</t>
        </is>
      </c>
      <c r="F2850" s="2" t="n">
        <v>1518</v>
      </c>
      <c r="G2850" s="2" t="n">
        <v>31.82</v>
      </c>
      <c r="H2850" s="2" t="n">
        <v>48</v>
      </c>
      <c r="I2850" s="2" t="n">
        <v>19</v>
      </c>
      <c r="J2850" s="2" t="inlineStr">
        <is>
          <t>GPA</t>
        </is>
      </c>
    </row>
    <row r="2851">
      <c r="A2851" s="2" t="n">
        <v>8</v>
      </c>
      <c r="B2851" s="2" t="n">
        <v>1953</v>
      </c>
      <c r="C2851" s="2" t="inlineStr">
        <is>
          <t>CARREGAMENTO</t>
        </is>
      </c>
      <c r="D2851" s="2" t="inlineStr">
        <is>
          <t>5964270</t>
        </is>
      </c>
      <c r="E2851" s="2" t="inlineStr">
        <is>
          <t>Lailson Silva Galdino De Oliveira</t>
        </is>
      </c>
      <c r="F2851" s="2" t="n">
        <v>23</v>
      </c>
      <c r="G2851" s="2" t="n">
        <v>4.43</v>
      </c>
      <c r="H2851" s="2" t="n">
        <v>5</v>
      </c>
      <c r="I2851" s="2" t="n">
        <v>18</v>
      </c>
      <c r="J2851" s="2" t="inlineStr">
        <is>
          <t>GPA</t>
        </is>
      </c>
    </row>
    <row r="2852">
      <c r="A2852" s="2" t="n">
        <v>8</v>
      </c>
      <c r="B2852" s="2" t="n">
        <v>1953</v>
      </c>
      <c r="C2852" s="2" t="inlineStr">
        <is>
          <t>PUXADA RECEB</t>
        </is>
      </c>
      <c r="D2852" s="2" t="inlineStr">
        <is>
          <t>5964270</t>
        </is>
      </c>
      <c r="E2852" s="2" t="inlineStr">
        <is>
          <t>Lailson Silva Galdino De Oliveira</t>
        </is>
      </c>
      <c r="F2852" s="2" t="n">
        <v>97</v>
      </c>
      <c r="G2852" s="2" t="n">
        <v>18.82</v>
      </c>
      <c r="H2852" s="2" t="n">
        <v>5</v>
      </c>
      <c r="I2852" s="2" t="n">
        <v>15</v>
      </c>
      <c r="J2852" s="2" t="inlineStr">
        <is>
          <t>GPA</t>
        </is>
      </c>
    </row>
    <row r="2853">
      <c r="A2853" s="2" t="n">
        <v>8</v>
      </c>
      <c r="B2853" s="2" t="n">
        <v>1953</v>
      </c>
      <c r="C2853" s="2" t="inlineStr">
        <is>
          <t>RECEBIMENTO</t>
        </is>
      </c>
      <c r="D2853" s="2" t="inlineStr">
        <is>
          <t>5964270</t>
        </is>
      </c>
      <c r="E2853" s="2" t="inlineStr">
        <is>
          <t>Lailson Silva Galdino De Oliveira</t>
        </is>
      </c>
      <c r="F2853" s="2" t="n">
        <v>32</v>
      </c>
      <c r="G2853" s="2" t="n">
        <v>3.6</v>
      </c>
      <c r="H2853" s="2" t="n">
        <v>9</v>
      </c>
      <c r="I2853" s="2" t="n">
        <v>19</v>
      </c>
      <c r="J2853" s="2" t="inlineStr">
        <is>
          <t>GPA</t>
        </is>
      </c>
    </row>
    <row r="2854">
      <c r="A2854" s="2" t="n">
        <v>8</v>
      </c>
      <c r="B2854" s="2" t="n">
        <v>1953</v>
      </c>
      <c r="C2854" s="2" t="inlineStr">
        <is>
          <t>SEPARACAO</t>
        </is>
      </c>
      <c r="D2854" s="2" t="inlineStr">
        <is>
          <t>5964270</t>
        </is>
      </c>
      <c r="E2854" s="2" t="inlineStr">
        <is>
          <t>Lailson Silva Galdino De Oliveira</t>
        </is>
      </c>
      <c r="F2854" s="2" t="n">
        <v>1442</v>
      </c>
      <c r="G2854" s="2" t="n">
        <v>17.41</v>
      </c>
      <c r="H2854" s="2" t="n">
        <v>83</v>
      </c>
      <c r="I2854" s="2" t="n">
        <v>110</v>
      </c>
      <c r="J2854" s="2" t="inlineStr">
        <is>
          <t>GPA</t>
        </is>
      </c>
    </row>
    <row r="2855">
      <c r="A2855" s="2" t="n">
        <v>8</v>
      </c>
      <c r="B2855" s="2" t="n">
        <v>1953</v>
      </c>
      <c r="C2855" s="2" t="inlineStr">
        <is>
          <t>CARREGAMENTO</t>
        </is>
      </c>
      <c r="D2855" s="2" t="inlineStr">
        <is>
          <t>5968283</t>
        </is>
      </c>
      <c r="E2855" s="2" t="inlineStr">
        <is>
          <t>Davi Ferreira De Vasconcelos Silva</t>
        </is>
      </c>
      <c r="F2855" s="2" t="n">
        <v>36</v>
      </c>
      <c r="G2855" s="2" t="n">
        <v>0.24</v>
      </c>
      <c r="H2855" s="2" t="n">
        <v>150</v>
      </c>
      <c r="I2855" s="2" t="n">
        <v>18</v>
      </c>
      <c r="J2855" s="2" t="inlineStr">
        <is>
          <t>GPA</t>
        </is>
      </c>
    </row>
    <row r="2856">
      <c r="A2856" s="2" t="n">
        <v>8</v>
      </c>
      <c r="B2856" s="2" t="n">
        <v>1953</v>
      </c>
      <c r="C2856" s="2" t="inlineStr">
        <is>
          <t>PUXADA RECEB</t>
        </is>
      </c>
      <c r="D2856" s="2" t="inlineStr">
        <is>
          <t>5968283</t>
        </is>
      </c>
      <c r="E2856" s="2" t="inlineStr">
        <is>
          <t>Davi Ferreira De Vasconcelos Silva</t>
        </is>
      </c>
      <c r="F2856" s="2" t="n">
        <v>33</v>
      </c>
      <c r="G2856" s="2" t="n">
        <v>2.21</v>
      </c>
      <c r="H2856" s="2" t="n">
        <v>15</v>
      </c>
      <c r="I2856" s="2" t="n">
        <v>15</v>
      </c>
      <c r="J2856" s="2" t="inlineStr">
        <is>
          <t>GPA</t>
        </is>
      </c>
    </row>
    <row r="2857">
      <c r="A2857" s="2" t="n">
        <v>8</v>
      </c>
      <c r="B2857" s="2" t="n">
        <v>1953</v>
      </c>
      <c r="C2857" s="2" t="inlineStr">
        <is>
          <t>RECEBIMENTO</t>
        </is>
      </c>
      <c r="D2857" s="2" t="inlineStr">
        <is>
          <t>5968283</t>
        </is>
      </c>
      <c r="E2857" s="2" t="inlineStr">
        <is>
          <t>Davi Ferreira De Vasconcelos Silva</t>
        </is>
      </c>
      <c r="F2857" s="2" t="n">
        <v>4474</v>
      </c>
      <c r="G2857" s="2" t="n">
        <v>50.98</v>
      </c>
      <c r="H2857" s="2" t="n">
        <v>88</v>
      </c>
      <c r="I2857" s="2" t="n">
        <v>19</v>
      </c>
      <c r="J2857" s="2" t="inlineStr">
        <is>
          <t>GPA</t>
        </is>
      </c>
    </row>
    <row r="2858">
      <c r="A2858" s="2" t="n">
        <v>8</v>
      </c>
      <c r="B2858" s="2" t="n">
        <v>1953</v>
      </c>
      <c r="C2858" s="2" t="inlineStr">
        <is>
          <t>RECEBIMENTO</t>
        </is>
      </c>
      <c r="D2858" s="2" t="inlineStr">
        <is>
          <t>5976278</t>
        </is>
      </c>
      <c r="E2858" s="2" t="inlineStr">
        <is>
          <t>Luiz Felipe Jose Valerio Da Silva</t>
        </is>
      </c>
      <c r="F2858" s="2" t="n">
        <v>850</v>
      </c>
      <c r="G2858" s="2" t="n">
        <v>20.4</v>
      </c>
      <c r="H2858" s="2" t="n">
        <v>42</v>
      </c>
      <c r="I2858" s="2" t="n">
        <v>19</v>
      </c>
      <c r="J2858" s="2" t="inlineStr">
        <is>
          <t>GPA</t>
        </is>
      </c>
    </row>
    <row r="2859">
      <c r="A2859" s="2" t="n">
        <v>8</v>
      </c>
      <c r="B2859" s="2" t="n">
        <v>1953</v>
      </c>
      <c r="C2859" s="2" t="inlineStr">
        <is>
          <t>PUXADA RECEB</t>
        </is>
      </c>
      <c r="D2859" s="2" t="inlineStr">
        <is>
          <t>5999731</t>
        </is>
      </c>
      <c r="E2859" s="2" t="inlineStr">
        <is>
          <t>Ricardo Gabriel Camara Xavier</t>
        </is>
      </c>
      <c r="F2859" s="2" t="n">
        <v>133</v>
      </c>
      <c r="G2859" s="2" t="n">
        <v>3.96</v>
      </c>
      <c r="H2859" s="2" t="n">
        <v>34</v>
      </c>
      <c r="I2859" s="2" t="n">
        <v>15</v>
      </c>
      <c r="J2859" s="2" t="inlineStr">
        <is>
          <t>GPA</t>
        </is>
      </c>
    </row>
    <row r="2860">
      <c r="A2860" s="2" t="n">
        <v>8</v>
      </c>
      <c r="B2860" s="2" t="n">
        <v>1953</v>
      </c>
      <c r="C2860" s="2" t="inlineStr">
        <is>
          <t>RECEBIMENTO</t>
        </is>
      </c>
      <c r="D2860" s="2" t="inlineStr">
        <is>
          <t>5999731</t>
        </is>
      </c>
      <c r="E2860" s="2" t="inlineStr">
        <is>
          <t>Ricardo Gabriel Camara Xavier</t>
        </is>
      </c>
      <c r="F2860" s="2" t="n">
        <v>94</v>
      </c>
      <c r="G2860" s="2" t="n">
        <v>3.36</v>
      </c>
      <c r="H2860" s="2" t="n">
        <v>28</v>
      </c>
      <c r="I2860" s="2" t="n">
        <v>19</v>
      </c>
      <c r="J2860" s="2" t="inlineStr">
        <is>
          <t>GPA</t>
        </is>
      </c>
    </row>
    <row r="2861">
      <c r="A2861" s="2" t="n">
        <v>8</v>
      </c>
      <c r="B2861" s="2" t="n">
        <v>1953</v>
      </c>
      <c r="C2861" s="2" t="inlineStr">
        <is>
          <t>SEPARACAO</t>
        </is>
      </c>
      <c r="D2861" s="2" t="inlineStr">
        <is>
          <t>6000673</t>
        </is>
      </c>
      <c r="E2861" s="2" t="inlineStr">
        <is>
          <t>Gleibson Weverton Silva De Oliveira</t>
        </is>
      </c>
      <c r="F2861" s="2" t="n">
        <v>13222</v>
      </c>
      <c r="G2861" s="2" t="n">
        <v>81.45</v>
      </c>
      <c r="H2861" s="2" t="n">
        <v>162</v>
      </c>
      <c r="I2861" s="2" t="n">
        <v>110</v>
      </c>
      <c r="J2861" s="2" t="inlineStr">
        <is>
          <t>GPA</t>
        </is>
      </c>
    </row>
    <row r="2862">
      <c r="A2862" s="2" t="n">
        <v>8</v>
      </c>
      <c r="B2862" s="2" t="n">
        <v>1953</v>
      </c>
      <c r="C2862" s="2" t="inlineStr">
        <is>
          <t>RECEBIMENTO</t>
        </is>
      </c>
      <c r="D2862" s="2" t="inlineStr">
        <is>
          <t>6001386</t>
        </is>
      </c>
      <c r="E2862" s="2" t="inlineStr">
        <is>
          <t>Lucas Gabriel Ribeiro De Lima</t>
        </is>
      </c>
      <c r="F2862" s="2" t="n">
        <v>230</v>
      </c>
      <c r="G2862" s="2" t="n">
        <v>10.06</v>
      </c>
      <c r="H2862" s="2" t="n">
        <v>23</v>
      </c>
      <c r="I2862" s="2" t="n">
        <v>19</v>
      </c>
      <c r="J2862" s="2" t="inlineStr">
        <is>
          <t>GPA</t>
        </is>
      </c>
    </row>
    <row r="2863">
      <c r="A2863" s="2" t="n">
        <v>8</v>
      </c>
      <c r="B2863" s="2" t="n">
        <v>1953</v>
      </c>
      <c r="C2863" s="2" t="inlineStr">
        <is>
          <t>PUXADA RECEB</t>
        </is>
      </c>
      <c r="D2863" s="2" t="inlineStr">
        <is>
          <t>6002579</t>
        </is>
      </c>
      <c r="E2863" s="2" t="inlineStr">
        <is>
          <t>Valdir Francisco Da Silva</t>
        </is>
      </c>
      <c r="F2863" s="2" t="n">
        <v>541</v>
      </c>
      <c r="G2863" s="2" t="n">
        <v>61.41</v>
      </c>
      <c r="H2863" s="2" t="n">
        <v>9</v>
      </c>
      <c r="I2863" s="2" t="n">
        <v>15</v>
      </c>
      <c r="J2863" s="2" t="inlineStr">
        <is>
          <t>GPA</t>
        </is>
      </c>
    </row>
    <row r="2864">
      <c r="A2864" s="2" t="n">
        <v>8</v>
      </c>
      <c r="B2864" s="2" t="n">
        <v>1953</v>
      </c>
      <c r="C2864" s="2" t="inlineStr">
        <is>
          <t>RECEBIMENTO</t>
        </is>
      </c>
      <c r="D2864" s="2" t="inlineStr">
        <is>
          <t>6002579</t>
        </is>
      </c>
      <c r="E2864" s="2" t="inlineStr">
        <is>
          <t>Valdir Francisco Da Silva</t>
        </is>
      </c>
      <c r="F2864" s="2" t="n">
        <v>3</v>
      </c>
      <c r="G2864" s="2" t="n">
        <v>0.49</v>
      </c>
      <c r="H2864" s="2" t="n">
        <v>6</v>
      </c>
      <c r="I2864" s="2" t="n">
        <v>19</v>
      </c>
      <c r="J2864" s="2" t="inlineStr">
        <is>
          <t>GPA</t>
        </is>
      </c>
    </row>
    <row r="2865">
      <c r="A2865" s="2" t="n">
        <v>8</v>
      </c>
      <c r="B2865" s="2" t="n">
        <v>1953</v>
      </c>
      <c r="C2865" s="2" t="inlineStr">
        <is>
          <t>SEPARACAO</t>
        </is>
      </c>
      <c r="D2865" s="2" t="inlineStr">
        <is>
          <t>6002838</t>
        </is>
      </c>
      <c r="E2865" s="2" t="inlineStr">
        <is>
          <t>Wagner Ryan Do Nascimento Silva</t>
        </is>
      </c>
      <c r="F2865" s="2" t="n">
        <v>3241</v>
      </c>
      <c r="G2865" s="2" t="n">
        <v>29.17</v>
      </c>
      <c r="H2865" s="2" t="n">
        <v>111</v>
      </c>
      <c r="I2865" s="2" t="n">
        <v>110</v>
      </c>
      <c r="J2865" s="2" t="inlineStr">
        <is>
          <t>GPA</t>
        </is>
      </c>
    </row>
    <row r="2866">
      <c r="A2866" s="2" t="n">
        <v>8</v>
      </c>
      <c r="B2866" s="2" t="n">
        <v>1953</v>
      </c>
      <c r="C2866" s="2" t="inlineStr">
        <is>
          <t>SEPARACAO</t>
        </is>
      </c>
      <c r="D2866" s="2" t="inlineStr">
        <is>
          <t>6003109</t>
        </is>
      </c>
      <c r="E2866" s="2" t="inlineStr">
        <is>
          <t>Yago Rodrigues Pereira Lopes</t>
        </is>
      </c>
      <c r="F2866" s="2" t="n">
        <v>6351</v>
      </c>
      <c r="G2866" s="2" t="n">
        <v>80.95999999999999</v>
      </c>
      <c r="H2866" s="2" t="n">
        <v>78</v>
      </c>
      <c r="I2866" s="2" t="n">
        <v>110</v>
      </c>
      <c r="J2866" s="2" t="inlineStr">
        <is>
          <t>GPA</t>
        </is>
      </c>
    </row>
    <row r="2867">
      <c r="A2867" s="2" t="n">
        <v>8</v>
      </c>
      <c r="B2867" s="2" t="n">
        <v>1953</v>
      </c>
      <c r="C2867" s="2" t="inlineStr">
        <is>
          <t>PUXADA RECEB</t>
        </is>
      </c>
      <c r="D2867" s="2" t="inlineStr">
        <is>
          <t>6003842</t>
        </is>
      </c>
      <c r="E2867" s="2" t="inlineStr">
        <is>
          <t>Roberto Luiz Da Silva</t>
        </is>
      </c>
      <c r="F2867" s="2" t="n">
        <v>27</v>
      </c>
      <c r="G2867" s="2" t="n">
        <v>9.380000000000001</v>
      </c>
      <c r="H2867" s="2" t="n">
        <v>3</v>
      </c>
      <c r="I2867" s="2" t="n">
        <v>15</v>
      </c>
      <c r="J2867" s="2" t="inlineStr">
        <is>
          <t>GPA</t>
        </is>
      </c>
    </row>
    <row r="2868">
      <c r="A2868" s="2" t="n">
        <v>8</v>
      </c>
      <c r="B2868" s="2" t="n">
        <v>1953</v>
      </c>
      <c r="C2868" s="2" t="inlineStr">
        <is>
          <t>RECEBIMENTO</t>
        </is>
      </c>
      <c r="D2868" s="2" t="inlineStr">
        <is>
          <t>6003842</t>
        </is>
      </c>
      <c r="E2868" s="2" t="inlineStr">
        <is>
          <t>Roberto Luiz Da Silva</t>
        </is>
      </c>
      <c r="F2868" s="2" t="n">
        <v>319</v>
      </c>
      <c r="G2868" s="2" t="n">
        <v>14.89</v>
      </c>
      <c r="H2868" s="2" t="n">
        <v>21</v>
      </c>
      <c r="I2868" s="2" t="n">
        <v>19</v>
      </c>
      <c r="J2868" s="2" t="inlineStr">
        <is>
          <t>GPA</t>
        </is>
      </c>
    </row>
    <row r="2869">
      <c r="A2869" s="2" t="n">
        <v>8</v>
      </c>
      <c r="B2869" s="2" t="n">
        <v>1953</v>
      </c>
      <c r="C2869" s="2" t="inlineStr">
        <is>
          <t>SEPARACAO</t>
        </is>
      </c>
      <c r="D2869" s="2" t="inlineStr">
        <is>
          <t>6004164</t>
        </is>
      </c>
      <c r="E2869" s="2" t="inlineStr">
        <is>
          <t>Jose Vinicius Gomes De Andrade</t>
        </is>
      </c>
      <c r="F2869" s="2" t="n">
        <v>1463</v>
      </c>
      <c r="G2869" s="2" t="n">
        <v>14.31</v>
      </c>
      <c r="H2869" s="2" t="n">
        <v>102</v>
      </c>
      <c r="I2869" s="2" t="n">
        <v>110</v>
      </c>
      <c r="J2869" s="2" t="inlineStr">
        <is>
          <t>GPA</t>
        </is>
      </c>
    </row>
    <row r="2870">
      <c r="A2870" s="2" t="n">
        <v>8</v>
      </c>
      <c r="B2870" s="2" t="n">
        <v>1953</v>
      </c>
      <c r="C2870" s="2" t="inlineStr">
        <is>
          <t>PUXADA RECEB</t>
        </is>
      </c>
      <c r="D2870" s="2" t="inlineStr">
        <is>
          <t>6004512</t>
        </is>
      </c>
      <c r="E2870" s="2" t="inlineStr">
        <is>
          <t>Leandro Vinicius Medeiros Lima</t>
        </is>
      </c>
      <c r="F2870" s="2" t="n">
        <v>47</v>
      </c>
      <c r="G2870" s="2" t="n">
        <v>7.17</v>
      </c>
      <c r="H2870" s="2" t="n">
        <v>7</v>
      </c>
      <c r="I2870" s="2" t="n">
        <v>15</v>
      </c>
      <c r="J2870" s="2" t="inlineStr">
        <is>
          <t>GPA</t>
        </is>
      </c>
    </row>
    <row r="2871">
      <c r="A2871" s="2" t="n">
        <v>8</v>
      </c>
      <c r="B2871" s="2" t="n">
        <v>1953</v>
      </c>
      <c r="C2871" s="2" t="inlineStr">
        <is>
          <t>RECEBIMENTO</t>
        </is>
      </c>
      <c r="D2871" s="2" t="inlineStr">
        <is>
          <t>6004512</t>
        </is>
      </c>
      <c r="E2871" s="2" t="inlineStr">
        <is>
          <t>Leandro Vinicius Medeiros Lima</t>
        </is>
      </c>
      <c r="F2871" s="2" t="n">
        <v>10</v>
      </c>
      <c r="G2871" s="2" t="n">
        <v>0.31</v>
      </c>
      <c r="H2871" s="2" t="n">
        <v>32</v>
      </c>
      <c r="I2871" s="2" t="n">
        <v>19</v>
      </c>
      <c r="J2871" s="2" t="inlineStr">
        <is>
          <t>GPA</t>
        </is>
      </c>
    </row>
    <row r="2872">
      <c r="A2872" s="2" t="n">
        <v>8</v>
      </c>
      <c r="B2872" s="2" t="n">
        <v>1953</v>
      </c>
      <c r="C2872" s="2" t="inlineStr">
        <is>
          <t>SEPARACAO</t>
        </is>
      </c>
      <c r="D2872" s="2" t="inlineStr">
        <is>
          <t>6004563</t>
        </is>
      </c>
      <c r="E2872" s="2" t="inlineStr">
        <is>
          <t>Jose Jonathas Da Silva Lira</t>
        </is>
      </c>
      <c r="F2872" s="2" t="n">
        <v>9369</v>
      </c>
      <c r="G2872" s="2" t="n">
        <v>77.15000000000001</v>
      </c>
      <c r="H2872" s="2" t="n">
        <v>121</v>
      </c>
      <c r="I2872" s="2" t="n">
        <v>110</v>
      </c>
      <c r="J2872" s="2" t="inlineStr">
        <is>
          <t>GPA</t>
        </is>
      </c>
    </row>
    <row r="2873">
      <c r="A2873" s="2" t="n">
        <v>8</v>
      </c>
      <c r="B2873" s="2" t="n">
        <v>1953</v>
      </c>
      <c r="C2873" s="2" t="inlineStr">
        <is>
          <t>SEPARACAO</t>
        </is>
      </c>
      <c r="D2873" s="2" t="inlineStr">
        <is>
          <t>6004601</t>
        </is>
      </c>
      <c r="E2873" s="2" t="inlineStr">
        <is>
          <t>Guilherme Kaic Arcelino Bezerra</t>
        </is>
      </c>
      <c r="F2873" s="2" t="n">
        <v>8814</v>
      </c>
      <c r="G2873" s="2" t="n">
        <v>76.15000000000001</v>
      </c>
      <c r="H2873" s="2" t="n">
        <v>116</v>
      </c>
      <c r="I2873" s="2" t="n">
        <v>110</v>
      </c>
      <c r="J2873" s="2" t="inlineStr">
        <is>
          <t>GPA</t>
        </is>
      </c>
    </row>
    <row r="2874">
      <c r="A2874" s="2" t="n">
        <v>8</v>
      </c>
      <c r="B2874" s="2" t="n">
        <v>1953</v>
      </c>
      <c r="C2874" s="2" t="inlineStr">
        <is>
          <t>CARREGAMENTO</t>
        </is>
      </c>
      <c r="D2874" s="2" t="inlineStr">
        <is>
          <t>6004628</t>
        </is>
      </c>
      <c r="E2874" s="2" t="inlineStr">
        <is>
          <t>Vanderley Santana Da Silva</t>
        </is>
      </c>
      <c r="F2874" s="2" t="n">
        <v>44</v>
      </c>
      <c r="G2874" s="2" t="n">
        <v>4.62</v>
      </c>
      <c r="H2874" s="2" t="n">
        <v>10</v>
      </c>
      <c r="I2874" s="2" t="n">
        <v>18</v>
      </c>
      <c r="J2874" s="2" t="inlineStr">
        <is>
          <t>GPA</t>
        </is>
      </c>
    </row>
    <row r="2875">
      <c r="A2875" s="2" t="n">
        <v>8</v>
      </c>
      <c r="B2875" s="2" t="n">
        <v>1953</v>
      </c>
      <c r="C2875" s="2" t="inlineStr">
        <is>
          <t>SEPARACAO</t>
        </is>
      </c>
      <c r="D2875" s="2" t="inlineStr">
        <is>
          <t>6004628</t>
        </is>
      </c>
      <c r="E2875" s="2" t="inlineStr">
        <is>
          <t>Vanderley Santana Da Silva</t>
        </is>
      </c>
      <c r="F2875" s="2" t="n">
        <v>611</v>
      </c>
      <c r="G2875" s="2" t="n">
        <v>3.03</v>
      </c>
      <c r="H2875" s="2" t="n">
        <v>202</v>
      </c>
      <c r="I2875" s="2" t="n">
        <v>110</v>
      </c>
      <c r="J2875" s="2" t="inlineStr">
        <is>
          <t>GPA</t>
        </is>
      </c>
    </row>
    <row r="2876">
      <c r="A2876" s="2" t="n">
        <v>8</v>
      </c>
      <c r="B2876" s="2" t="n">
        <v>1953</v>
      </c>
      <c r="C2876" s="2" t="inlineStr">
        <is>
          <t>SEPARACAO</t>
        </is>
      </c>
      <c r="D2876" s="2" t="inlineStr">
        <is>
          <t>6004644</t>
        </is>
      </c>
      <c r="E2876" s="2" t="inlineStr">
        <is>
          <t>Luiz Guatavo Honorio Ferreira</t>
        </is>
      </c>
      <c r="F2876" s="2" t="n">
        <v>4663</v>
      </c>
      <c r="G2876" s="2" t="n">
        <v>43.27</v>
      </c>
      <c r="H2876" s="2" t="n">
        <v>108</v>
      </c>
      <c r="I2876" s="2" t="n">
        <v>110</v>
      </c>
      <c r="J2876" s="2" t="inlineStr">
        <is>
          <t>GPA</t>
        </is>
      </c>
    </row>
    <row r="2877">
      <c r="A2877" s="2" t="n">
        <v>8</v>
      </c>
      <c r="B2877" s="2" t="n">
        <v>1953</v>
      </c>
      <c r="C2877" s="2" t="inlineStr">
        <is>
          <t>SEPARACAO</t>
        </is>
      </c>
      <c r="D2877" s="2" t="inlineStr">
        <is>
          <t>6004849</t>
        </is>
      </c>
      <c r="E2877" s="2" t="inlineStr">
        <is>
          <t>Leandro Lins De Albuquerque</t>
        </is>
      </c>
      <c r="F2877" s="2" t="n">
        <v>3930</v>
      </c>
      <c r="G2877" s="2" t="n">
        <v>41.9</v>
      </c>
      <c r="H2877" s="2" t="n">
        <v>94</v>
      </c>
      <c r="I2877" s="2" t="n">
        <v>110</v>
      </c>
      <c r="J2877" s="2" t="inlineStr">
        <is>
          <t>GPA</t>
        </is>
      </c>
    </row>
    <row r="2878">
      <c r="A2878" s="2" t="n">
        <v>8</v>
      </c>
      <c r="B2878" s="2" t="n">
        <v>1953</v>
      </c>
      <c r="C2878" s="2" t="inlineStr">
        <is>
          <t>SEPARACAO</t>
        </is>
      </c>
      <c r="D2878" s="2" t="inlineStr">
        <is>
          <t>6004970</t>
        </is>
      </c>
      <c r="E2878" s="2" t="inlineStr">
        <is>
          <t>Rodrigo Silva</t>
        </is>
      </c>
      <c r="F2878" s="2" t="n">
        <v>10811</v>
      </c>
      <c r="G2878" s="2" t="n">
        <v>76.69</v>
      </c>
      <c r="H2878" s="2" t="n">
        <v>141</v>
      </c>
      <c r="I2878" s="2" t="n">
        <v>110</v>
      </c>
      <c r="J2878" s="2" t="inlineStr">
        <is>
          <t>GPA</t>
        </is>
      </c>
    </row>
    <row r="2879">
      <c r="A2879" s="2" t="n">
        <v>8</v>
      </c>
      <c r="B2879" s="2" t="n">
        <v>1953</v>
      </c>
      <c r="C2879" s="2" t="inlineStr">
        <is>
          <t>PUXADA RECEB</t>
        </is>
      </c>
      <c r="D2879" s="2" t="inlineStr">
        <is>
          <t>6005713</t>
        </is>
      </c>
      <c r="E2879" s="2" t="inlineStr">
        <is>
          <t>Pedro Henrique Lima Dos Santos</t>
        </is>
      </c>
      <c r="F2879" s="2" t="n">
        <v>11</v>
      </c>
      <c r="G2879" s="2" t="n">
        <v>0.86</v>
      </c>
      <c r="H2879" s="2" t="n">
        <v>13</v>
      </c>
      <c r="I2879" s="2" t="n">
        <v>15</v>
      </c>
      <c r="J2879" s="2" t="inlineStr">
        <is>
          <t>GPA</t>
        </is>
      </c>
    </row>
    <row r="2880">
      <c r="A2880" s="2" t="n">
        <v>8</v>
      </c>
      <c r="B2880" s="2" t="n">
        <v>1953</v>
      </c>
      <c r="C2880" s="2" t="inlineStr">
        <is>
          <t>SEPARACAO</t>
        </is>
      </c>
      <c r="D2880" s="2" t="inlineStr">
        <is>
          <t>6005713</t>
        </is>
      </c>
      <c r="E2880" s="2" t="inlineStr">
        <is>
          <t>Pedro Henrique Lima Dos Santos</t>
        </is>
      </c>
      <c r="F2880" s="2" t="n">
        <v>12534</v>
      </c>
      <c r="G2880" s="2" t="n">
        <v>64.73999999999999</v>
      </c>
      <c r="H2880" s="2" t="n">
        <v>194</v>
      </c>
      <c r="I2880" s="2" t="n">
        <v>110</v>
      </c>
      <c r="J2880" s="2" t="inlineStr">
        <is>
          <t>GPA</t>
        </is>
      </c>
    </row>
    <row r="2881">
      <c r="A2881" s="2" t="n">
        <v>8</v>
      </c>
      <c r="B2881" s="2" t="n">
        <v>1953</v>
      </c>
      <c r="C2881" s="2" t="inlineStr">
        <is>
          <t>SEPARACAO</t>
        </is>
      </c>
      <c r="D2881" s="2" t="inlineStr">
        <is>
          <t>6005934</t>
        </is>
      </c>
      <c r="E2881" s="2" t="inlineStr">
        <is>
          <t>Josiel Terto Da Silva</t>
        </is>
      </c>
      <c r="F2881" s="2" t="n">
        <v>9523</v>
      </c>
      <c r="G2881" s="2" t="n">
        <v>67.87</v>
      </c>
      <c r="H2881" s="2" t="n">
        <v>140</v>
      </c>
      <c r="I2881" s="2" t="n">
        <v>110</v>
      </c>
      <c r="J2881" s="2" t="inlineStr">
        <is>
          <t>GPA</t>
        </is>
      </c>
    </row>
    <row r="2882">
      <c r="A2882" s="2" t="n">
        <v>8</v>
      </c>
      <c r="B2882" s="2" t="n">
        <v>1953</v>
      </c>
      <c r="C2882" s="2" t="inlineStr">
        <is>
          <t>SEPARACAO</t>
        </is>
      </c>
      <c r="D2882" s="2" t="inlineStr">
        <is>
          <t>6005950</t>
        </is>
      </c>
      <c r="E2882" s="2" t="inlineStr">
        <is>
          <t>Guilherme Henrique Francelino Dos Santos</t>
        </is>
      </c>
      <c r="F2882" s="2" t="n">
        <v>7174</v>
      </c>
      <c r="G2882" s="2" t="n">
        <v>77.44</v>
      </c>
      <c r="H2882" s="2" t="n">
        <v>93</v>
      </c>
      <c r="I2882" s="2" t="n">
        <v>110</v>
      </c>
      <c r="J2882" s="2" t="inlineStr">
        <is>
          <t>GPA</t>
        </is>
      </c>
    </row>
    <row r="2883">
      <c r="A2883" s="2" t="n">
        <v>8</v>
      </c>
      <c r="B2883" s="2" t="n">
        <v>1953</v>
      </c>
      <c r="C2883" s="2" t="inlineStr">
        <is>
          <t>SEPARACAO</t>
        </is>
      </c>
      <c r="D2883" s="2" t="inlineStr">
        <is>
          <t>6006043</t>
        </is>
      </c>
      <c r="E2883" s="2" t="inlineStr">
        <is>
          <t>Robson Rodrigues Da Silva</t>
        </is>
      </c>
      <c r="F2883" s="2" t="n">
        <v>5494</v>
      </c>
      <c r="G2883" s="2" t="n">
        <v>54.61</v>
      </c>
      <c r="H2883" s="2" t="n">
        <v>101</v>
      </c>
      <c r="I2883" s="2" t="n">
        <v>110</v>
      </c>
      <c r="J2883" s="2" t="inlineStr">
        <is>
          <t>GPA</t>
        </is>
      </c>
    </row>
    <row r="2884">
      <c r="A2884" s="2" t="n">
        <v>8</v>
      </c>
      <c r="B2884" s="2" t="n">
        <v>1953</v>
      </c>
      <c r="C2884" s="2" t="inlineStr">
        <is>
          <t>CARREGAMENTO</t>
        </is>
      </c>
      <c r="D2884" s="2" t="inlineStr">
        <is>
          <t>6006540</t>
        </is>
      </c>
      <c r="E2884" s="2" t="inlineStr">
        <is>
          <t>Wellington Da Silva Januario</t>
        </is>
      </c>
      <c r="F2884" s="2" t="n">
        <v>19</v>
      </c>
      <c r="G2884" s="2" t="n">
        <v>0.17</v>
      </c>
      <c r="H2884" s="2" t="n">
        <v>112</v>
      </c>
      <c r="I2884" s="2" t="n">
        <v>18</v>
      </c>
      <c r="J2884" s="2" t="inlineStr">
        <is>
          <t>GPA</t>
        </is>
      </c>
    </row>
    <row r="2885">
      <c r="A2885" s="2" t="n">
        <v>8</v>
      </c>
      <c r="B2885" s="2" t="n">
        <v>1953</v>
      </c>
      <c r="C2885" s="2" t="inlineStr">
        <is>
          <t>PUXADA RECEB</t>
        </is>
      </c>
      <c r="D2885" s="2" t="inlineStr">
        <is>
          <t>6006540</t>
        </is>
      </c>
      <c r="E2885" s="2" t="inlineStr">
        <is>
          <t>Wellington Da Silva Januario</t>
        </is>
      </c>
      <c r="F2885" s="2" t="n">
        <v>2</v>
      </c>
      <c r="G2885" s="2" t="n">
        <v>0.53</v>
      </c>
      <c r="H2885" s="2" t="n">
        <v>4</v>
      </c>
      <c r="I2885" s="2" t="n">
        <v>15</v>
      </c>
      <c r="J2885" s="2" t="inlineStr">
        <is>
          <t>GPA</t>
        </is>
      </c>
    </row>
    <row r="2886">
      <c r="A2886" s="2" t="n">
        <v>8</v>
      </c>
      <c r="B2886" s="2" t="n">
        <v>1953</v>
      </c>
      <c r="C2886" s="2" t="inlineStr">
        <is>
          <t>RECEBIMENTO</t>
        </is>
      </c>
      <c r="D2886" s="2" t="inlineStr">
        <is>
          <t>6006540</t>
        </is>
      </c>
      <c r="E2886" s="2" t="inlineStr">
        <is>
          <t>Wellington Da Silva Januario</t>
        </is>
      </c>
      <c r="F2886" s="2" t="n">
        <v>2195</v>
      </c>
      <c r="G2886" s="2" t="n">
        <v>41.6</v>
      </c>
      <c r="H2886" s="2" t="n">
        <v>53</v>
      </c>
      <c r="I2886" s="2" t="n">
        <v>19</v>
      </c>
      <c r="J2886" s="2" t="inlineStr">
        <is>
          <t>GPA</t>
        </is>
      </c>
    </row>
    <row r="2887">
      <c r="A2887" s="2" t="n">
        <v>8</v>
      </c>
      <c r="B2887" s="2" t="n">
        <v>1953</v>
      </c>
      <c r="C2887" s="2" t="inlineStr">
        <is>
          <t>SEPARACAO</t>
        </is>
      </c>
      <c r="D2887" s="2" t="inlineStr">
        <is>
          <t>6006590</t>
        </is>
      </c>
      <c r="E2887" s="2" t="inlineStr">
        <is>
          <t>Jose Diogo Da Silva</t>
        </is>
      </c>
      <c r="F2887" s="2" t="n">
        <v>10330</v>
      </c>
      <c r="G2887" s="2" t="n">
        <v>70.20999999999999</v>
      </c>
      <c r="H2887" s="2" t="n">
        <v>147</v>
      </c>
      <c r="I2887" s="2" t="n">
        <v>110</v>
      </c>
      <c r="J2887" s="2" t="inlineStr">
        <is>
          <t>GPA</t>
        </is>
      </c>
    </row>
    <row r="2888">
      <c r="A2888" s="2" t="n">
        <v>8</v>
      </c>
      <c r="B2888" s="2" t="n">
        <v>1953</v>
      </c>
      <c r="C2888" s="2" t="inlineStr">
        <is>
          <t>SEPARACAO</t>
        </is>
      </c>
      <c r="D2888" s="2" t="inlineStr">
        <is>
          <t>6007023</t>
        </is>
      </c>
      <c r="E2888" s="2" t="inlineStr">
        <is>
          <t>Jonny Jonshonn Silva De Sousa</t>
        </is>
      </c>
      <c r="F2888" s="2" t="n">
        <v>12364</v>
      </c>
      <c r="G2888" s="2" t="n">
        <v>79.98999999999999</v>
      </c>
      <c r="H2888" s="2" t="n">
        <v>155</v>
      </c>
      <c r="I2888" s="2" t="n">
        <v>110</v>
      </c>
      <c r="J2888" s="2" t="inlineStr">
        <is>
          <t>GPA</t>
        </is>
      </c>
    </row>
    <row r="2889">
      <c r="A2889" s="2" t="n">
        <v>8</v>
      </c>
      <c r="B2889" s="2" t="n">
        <v>1953</v>
      </c>
      <c r="C2889" s="2" t="inlineStr">
        <is>
          <t>SEPARACAO</t>
        </is>
      </c>
      <c r="D2889" s="2" t="inlineStr">
        <is>
          <t>6012663</t>
        </is>
      </c>
      <c r="E2889" s="2" t="inlineStr">
        <is>
          <t>Carlos Kleyton Teixeira Cavalcanti</t>
        </is>
      </c>
      <c r="F2889" s="2" t="n">
        <v>8798</v>
      </c>
      <c r="G2889" s="2" t="n">
        <v>58.97</v>
      </c>
      <c r="H2889" s="2" t="n">
        <v>149</v>
      </c>
      <c r="I2889" s="2" t="n">
        <v>110</v>
      </c>
      <c r="J2889" s="2" t="inlineStr">
        <is>
          <t>GPA</t>
        </is>
      </c>
    </row>
    <row r="2890">
      <c r="A2890" s="2" t="n">
        <v>8</v>
      </c>
      <c r="B2890" s="2" t="n">
        <v>1953</v>
      </c>
      <c r="C2890" s="2" t="inlineStr">
        <is>
          <t>SEPARACAO</t>
        </is>
      </c>
      <c r="D2890" s="2" t="inlineStr">
        <is>
          <t>6012892</t>
        </is>
      </c>
      <c r="E2890" s="2" t="inlineStr">
        <is>
          <t>Anderson Cleiton De Souza</t>
        </is>
      </c>
      <c r="F2890" s="2" t="n">
        <v>1487</v>
      </c>
      <c r="G2890" s="2" t="n">
        <v>38.74</v>
      </c>
      <c r="H2890" s="2" t="n">
        <v>38</v>
      </c>
      <c r="I2890" s="2" t="n">
        <v>110</v>
      </c>
      <c r="J2890" s="2" t="inlineStr">
        <is>
          <t>GPA</t>
        </is>
      </c>
    </row>
    <row r="2891">
      <c r="A2891" s="2" t="n">
        <v>8</v>
      </c>
      <c r="B2891" s="2" t="n">
        <v>1953</v>
      </c>
      <c r="C2891" s="2" t="inlineStr">
        <is>
          <t>SEPARACAO</t>
        </is>
      </c>
      <c r="D2891" s="2" t="inlineStr">
        <is>
          <t>6013287</t>
        </is>
      </c>
      <c r="E2891" s="2" t="inlineStr">
        <is>
          <t>Ivison Lucas Dos Santos Silva</t>
        </is>
      </c>
      <c r="F2891" s="2" t="n">
        <v>188</v>
      </c>
      <c r="G2891" s="2" t="n">
        <v>0.48</v>
      </c>
      <c r="H2891" s="2" t="n">
        <v>392</v>
      </c>
      <c r="I2891" s="2" t="n">
        <v>110</v>
      </c>
      <c r="J2891" s="2" t="inlineStr">
        <is>
          <t>GPA</t>
        </is>
      </c>
    </row>
    <row r="2892">
      <c r="A2892" s="2" t="n">
        <v>8</v>
      </c>
      <c r="B2892" s="2" t="n">
        <v>1953</v>
      </c>
      <c r="C2892" s="2" t="inlineStr">
        <is>
          <t>SEPARACAO</t>
        </is>
      </c>
      <c r="D2892" s="2" t="inlineStr">
        <is>
          <t>6013902</t>
        </is>
      </c>
      <c r="E2892" s="2" t="inlineStr">
        <is>
          <t>Samuel Henrique De Souza Candido</t>
        </is>
      </c>
      <c r="F2892" s="2" t="n">
        <v>7064</v>
      </c>
      <c r="G2892" s="2" t="n">
        <v>60.03</v>
      </c>
      <c r="H2892" s="2" t="n">
        <v>118</v>
      </c>
      <c r="I2892" s="2" t="n">
        <v>110</v>
      </c>
      <c r="J2892" s="2" t="inlineStr">
        <is>
          <t>GPA</t>
        </is>
      </c>
    </row>
    <row r="2893">
      <c r="A2893" s="2" t="n">
        <v>8</v>
      </c>
      <c r="B2893" s="2" t="n">
        <v>1953</v>
      </c>
      <c r="C2893" s="2" t="inlineStr">
        <is>
          <t>SEPARACAO</t>
        </is>
      </c>
      <c r="D2893" s="2" t="inlineStr">
        <is>
          <t>6024424</t>
        </is>
      </c>
      <c r="E2893" s="2" t="inlineStr">
        <is>
          <t>Lua Lindomar Da Silva</t>
        </is>
      </c>
      <c r="F2893" s="2" t="n">
        <v>3112</v>
      </c>
      <c r="G2893" s="2" t="n">
        <v>21.31</v>
      </c>
      <c r="H2893" s="2" t="n">
        <v>146</v>
      </c>
      <c r="I2893" s="2" t="n">
        <v>110</v>
      </c>
      <c r="J2893" s="2" t="inlineStr">
        <is>
          <t>GPA</t>
        </is>
      </c>
    </row>
    <row r="2894">
      <c r="A2894" s="2" t="n">
        <v>8</v>
      </c>
      <c r="B2894" s="2" t="n">
        <v>1953</v>
      </c>
      <c r="C2894" s="2" t="inlineStr">
        <is>
          <t>SEPARACAO</t>
        </is>
      </c>
      <c r="D2894" s="2" t="inlineStr">
        <is>
          <t>6024556</t>
        </is>
      </c>
      <c r="E2894" s="2" t="inlineStr">
        <is>
          <t>Moaby Henrique Oliveira Do Nascimento</t>
        </is>
      </c>
      <c r="F2894" s="2" t="n">
        <v>1388</v>
      </c>
      <c r="G2894" s="2" t="n">
        <v>12.3</v>
      </c>
      <c r="H2894" s="2" t="n">
        <v>113</v>
      </c>
      <c r="I2894" s="2" t="n">
        <v>110</v>
      </c>
      <c r="J2894" s="2" t="inlineStr">
        <is>
          <t>GPA</t>
        </is>
      </c>
    </row>
    <row r="2895">
      <c r="A2895" s="2" t="n">
        <v>8</v>
      </c>
      <c r="B2895" s="2" t="n">
        <v>1953</v>
      </c>
      <c r="C2895" s="2" t="inlineStr">
        <is>
          <t>SEPARACAO</t>
        </is>
      </c>
      <c r="D2895" s="2" t="inlineStr">
        <is>
          <t>6027784</t>
        </is>
      </c>
      <c r="E2895" s="2" t="inlineStr">
        <is>
          <t>Ingrid Lira Da Silva</t>
        </is>
      </c>
      <c r="F2895" s="2" t="n">
        <v>1693</v>
      </c>
      <c r="G2895" s="2" t="n">
        <v>15.27</v>
      </c>
      <c r="H2895" s="2" t="n">
        <v>111</v>
      </c>
      <c r="I2895" s="2" t="n">
        <v>110</v>
      </c>
      <c r="J2895" s="2" t="inlineStr">
        <is>
          <t>GPA</t>
        </is>
      </c>
    </row>
    <row r="2896">
      <c r="A2896" s="2" t="n">
        <v>8</v>
      </c>
      <c r="B2896" s="2" t="n">
        <v>1953</v>
      </c>
      <c r="C2896" s="2" t="inlineStr">
        <is>
          <t>SEPARACAO</t>
        </is>
      </c>
      <c r="D2896" s="2" t="inlineStr">
        <is>
          <t>6027881</t>
        </is>
      </c>
      <c r="E2896" s="2" t="inlineStr">
        <is>
          <t>Rayana Das Neves Do Nascimento</t>
        </is>
      </c>
      <c r="F2896" s="2" t="n">
        <v>3392</v>
      </c>
      <c r="G2896" s="2" t="n">
        <v>19.5</v>
      </c>
      <c r="H2896" s="2" t="n">
        <v>174</v>
      </c>
      <c r="I2896" s="2" t="n">
        <v>110</v>
      </c>
      <c r="J2896" s="2" t="inlineStr">
        <is>
          <t>GPA</t>
        </is>
      </c>
    </row>
    <row r="2897">
      <c r="A2897" s="2" t="n">
        <v>8</v>
      </c>
      <c r="B2897" s="2" t="n">
        <v>1953</v>
      </c>
      <c r="C2897" s="2" t="inlineStr">
        <is>
          <t>SEPARACAO</t>
        </is>
      </c>
      <c r="D2897" s="2" t="inlineStr">
        <is>
          <t>6027890</t>
        </is>
      </c>
      <c r="E2897" s="2" t="inlineStr">
        <is>
          <t>Rucenita Francisca De Souza</t>
        </is>
      </c>
      <c r="F2897" s="2" t="n">
        <v>4867</v>
      </c>
      <c r="G2897" s="2" t="n">
        <v>47.14</v>
      </c>
      <c r="H2897" s="2" t="n">
        <v>103</v>
      </c>
      <c r="I2897" s="2" t="n">
        <v>110</v>
      </c>
      <c r="J2897" s="2" t="inlineStr">
        <is>
          <t>GPA</t>
        </is>
      </c>
    </row>
    <row r="2898">
      <c r="A2898" s="2" t="n">
        <v>8</v>
      </c>
      <c r="B2898" s="2" t="n">
        <v>1953</v>
      </c>
      <c r="C2898" s="2" t="inlineStr">
        <is>
          <t>SEPARACAO</t>
        </is>
      </c>
      <c r="D2898" s="2" t="inlineStr">
        <is>
          <t>6027989</t>
        </is>
      </c>
      <c r="E2898" s="2" t="inlineStr">
        <is>
          <t>Liliane Marcela Da Silva Souza</t>
        </is>
      </c>
      <c r="F2898" s="2" t="n">
        <v>2158</v>
      </c>
      <c r="G2898" s="2" t="n">
        <v>18.15</v>
      </c>
      <c r="H2898" s="2" t="n">
        <v>119</v>
      </c>
      <c r="I2898" s="2" t="n">
        <v>110</v>
      </c>
      <c r="J2898" s="2" t="inlineStr">
        <is>
          <t>GPA</t>
        </is>
      </c>
    </row>
    <row r="2899">
      <c r="A2899" s="2" t="n">
        <v>8</v>
      </c>
      <c r="B2899" s="2" t="n">
        <v>1953</v>
      </c>
      <c r="C2899" s="2" t="inlineStr">
        <is>
          <t>SEPARACAO</t>
        </is>
      </c>
      <c r="D2899" s="2" t="inlineStr">
        <is>
          <t>6028110</t>
        </is>
      </c>
      <c r="E2899" s="2" t="inlineStr">
        <is>
          <t>Anibal Tito Da Silva Junior</t>
        </is>
      </c>
      <c r="F2899" s="2" t="n">
        <v>6287</v>
      </c>
      <c r="G2899" s="2" t="n">
        <v>48.81</v>
      </c>
      <c r="H2899" s="2" t="n">
        <v>129</v>
      </c>
      <c r="I2899" s="2" t="n">
        <v>110</v>
      </c>
      <c r="J2899" s="2" t="inlineStr">
        <is>
          <t>GPA</t>
        </is>
      </c>
    </row>
    <row r="2900">
      <c r="A2900" s="2" t="n">
        <v>8</v>
      </c>
      <c r="B2900" s="2" t="n">
        <v>1953</v>
      </c>
      <c r="C2900" s="2" t="inlineStr">
        <is>
          <t>SEPARACAO</t>
        </is>
      </c>
      <c r="D2900" s="2" t="inlineStr">
        <is>
          <t>6029493</t>
        </is>
      </c>
      <c r="E2900" s="2" t="inlineStr">
        <is>
          <t>Hugo Xavier De Oliveira</t>
        </is>
      </c>
      <c r="F2900" s="2" t="n">
        <v>653</v>
      </c>
      <c r="G2900" s="2" t="n">
        <v>2.32</v>
      </c>
      <c r="H2900" s="2" t="n">
        <v>281</v>
      </c>
      <c r="I2900" s="2" t="n">
        <v>110</v>
      </c>
      <c r="J2900" s="2" t="inlineStr">
        <is>
          <t>GPA</t>
        </is>
      </c>
    </row>
    <row r="2901">
      <c r="A2901" s="2" t="n">
        <v>8</v>
      </c>
      <c r="B2901" s="2" t="n">
        <v>1953</v>
      </c>
      <c r="C2901" s="2" t="inlineStr">
        <is>
          <t>SEPARACAO</t>
        </is>
      </c>
      <c r="D2901" s="2" t="inlineStr">
        <is>
          <t>6031102</t>
        </is>
      </c>
      <c r="E2901" s="2" t="inlineStr">
        <is>
          <t>Jose Leandro De Melo Silva</t>
        </is>
      </c>
      <c r="F2901" s="2" t="n">
        <v>163</v>
      </c>
      <c r="G2901" s="2" t="n">
        <v>0.65</v>
      </c>
      <c r="H2901" s="2" t="n">
        <v>251</v>
      </c>
      <c r="I2901" s="2" t="n">
        <v>110</v>
      </c>
      <c r="J2901" s="2" t="inlineStr">
        <is>
          <t>GPA</t>
        </is>
      </c>
    </row>
    <row r="2902">
      <c r="A2902" s="2" t="n">
        <v>8</v>
      </c>
      <c r="B2902" s="2" t="n">
        <v>1953</v>
      </c>
      <c r="C2902" s="2" t="inlineStr">
        <is>
          <t>CARREGAMENTO</t>
        </is>
      </c>
      <c r="D2902" s="2" t="inlineStr">
        <is>
          <t>634064</t>
        </is>
      </c>
      <c r="E2902" s="2" t="inlineStr">
        <is>
          <t>GIVANILDO RIBEIRO DA SILVA</t>
        </is>
      </c>
      <c r="F2902" s="2" t="n">
        <v>1010</v>
      </c>
      <c r="G2902" s="2" t="n">
        <v>30.15</v>
      </c>
      <c r="H2902" s="2" t="n">
        <v>33</v>
      </c>
      <c r="I2902" s="2" t="n">
        <v>18</v>
      </c>
      <c r="J2902" s="2" t="inlineStr">
        <is>
          <t>GPA</t>
        </is>
      </c>
    </row>
    <row r="2903">
      <c r="A2903" s="2" t="n">
        <v>8</v>
      </c>
      <c r="B2903" s="2" t="n">
        <v>1953</v>
      </c>
      <c r="C2903" s="2" t="inlineStr">
        <is>
          <t>PUXADA RECEB</t>
        </is>
      </c>
      <c r="D2903" s="2" t="inlineStr">
        <is>
          <t>634064</t>
        </is>
      </c>
      <c r="E2903" s="2" t="inlineStr">
        <is>
          <t>GIVANILDO RIBEIRO DA SILVA</t>
        </is>
      </c>
      <c r="F2903" s="2" t="n">
        <v>68</v>
      </c>
      <c r="G2903" s="2" t="n">
        <v>0.72</v>
      </c>
      <c r="H2903" s="2" t="n">
        <v>94</v>
      </c>
      <c r="I2903" s="2" t="n">
        <v>15</v>
      </c>
      <c r="J2903" s="2" t="inlineStr">
        <is>
          <t>GPA</t>
        </is>
      </c>
    </row>
    <row r="2904">
      <c r="A2904" s="2" t="n">
        <v>8</v>
      </c>
      <c r="B2904" s="2" t="n">
        <v>1953</v>
      </c>
      <c r="C2904" s="2" t="inlineStr">
        <is>
          <t>RECEBIMENTO</t>
        </is>
      </c>
      <c r="D2904" s="2" t="inlineStr">
        <is>
          <t>634064</t>
        </is>
      </c>
      <c r="E2904" s="2" t="inlineStr">
        <is>
          <t>GIVANILDO RIBEIRO DA SILVA</t>
        </is>
      </c>
      <c r="F2904" s="2" t="n">
        <v>774</v>
      </c>
      <c r="G2904" s="2" t="n">
        <v>21.98</v>
      </c>
      <c r="H2904" s="2" t="n">
        <v>35</v>
      </c>
      <c r="I2904" s="2" t="n">
        <v>19</v>
      </c>
      <c r="J2904" s="2" t="inlineStr">
        <is>
          <t>GPA</t>
        </is>
      </c>
    </row>
    <row r="2905">
      <c r="A2905" s="2" t="n">
        <v>8</v>
      </c>
      <c r="B2905" s="2" t="n">
        <v>1953</v>
      </c>
      <c r="C2905" s="2" t="inlineStr">
        <is>
          <t>SEPARACAO</t>
        </is>
      </c>
      <c r="D2905" s="2" t="inlineStr">
        <is>
          <t>634064</t>
        </is>
      </c>
      <c r="E2905" s="2" t="inlineStr">
        <is>
          <t>GIVANILDO RIBEIRO DA SILVA</t>
        </is>
      </c>
      <c r="F2905" s="2" t="n">
        <v>310</v>
      </c>
      <c r="G2905" s="2" t="n">
        <v>1.75</v>
      </c>
      <c r="H2905" s="2" t="n">
        <v>177</v>
      </c>
      <c r="I2905" s="2" t="n">
        <v>110</v>
      </c>
      <c r="J2905" s="2" t="inlineStr">
        <is>
          <t>GPA</t>
        </is>
      </c>
    </row>
    <row r="2906">
      <c r="A2906" s="2" t="n">
        <v>8</v>
      </c>
      <c r="B2906" s="2" t="n">
        <v>1953</v>
      </c>
      <c r="C2906" s="2" t="inlineStr">
        <is>
          <t>CARREGAMENTO</t>
        </is>
      </c>
      <c r="D2906" s="2" t="inlineStr">
        <is>
          <t>650416</t>
        </is>
      </c>
      <c r="E2906" s="2" t="inlineStr">
        <is>
          <t>JORGE DANILO REIS GOMES</t>
        </is>
      </c>
      <c r="F2906" s="2" t="n">
        <v>1317</v>
      </c>
      <c r="G2906" s="2" t="n">
        <v>19.12</v>
      </c>
      <c r="H2906" s="2" t="n">
        <v>69</v>
      </c>
      <c r="I2906" s="2" t="n">
        <v>18</v>
      </c>
      <c r="J2906" s="2" t="inlineStr">
        <is>
          <t>GPA</t>
        </is>
      </c>
    </row>
    <row r="2907">
      <c r="A2907" s="2" t="n">
        <v>8</v>
      </c>
      <c r="B2907" s="2" t="n">
        <v>1953</v>
      </c>
      <c r="C2907" s="2" t="inlineStr">
        <is>
          <t>SEPARACAO</t>
        </is>
      </c>
      <c r="D2907" s="2" t="inlineStr">
        <is>
          <t>650416</t>
        </is>
      </c>
      <c r="E2907" s="2" t="inlineStr">
        <is>
          <t>JORGE DANILO REIS GOMES</t>
        </is>
      </c>
      <c r="F2907" s="2" t="n">
        <v>24</v>
      </c>
      <c r="G2907" s="2" t="n">
        <v>0.04</v>
      </c>
      <c r="H2907" s="2" t="n">
        <v>600</v>
      </c>
      <c r="I2907" s="2" t="n">
        <v>110</v>
      </c>
      <c r="J2907" s="2" t="inlineStr">
        <is>
          <t>GPA</t>
        </is>
      </c>
    </row>
    <row r="2908">
      <c r="A2908" s="2" t="n">
        <v>8</v>
      </c>
      <c r="B2908" s="2" t="n">
        <v>1953</v>
      </c>
      <c r="C2908" s="2" t="inlineStr">
        <is>
          <t>ATIVIDADE OP. EMP.</t>
        </is>
      </c>
      <c r="D2908" s="2" t="inlineStr">
        <is>
          <t>654254</t>
        </is>
      </c>
      <c r="E2908" s="2" t="inlineStr">
        <is>
          <t>CLAUDEMIR JOSE DE LIMA</t>
        </is>
      </c>
      <c r="F2908" s="2" t="n">
        <v>1553</v>
      </c>
      <c r="G2908" s="2" t="n">
        <v>33.88</v>
      </c>
      <c r="H2908" s="2" t="n">
        <v>46</v>
      </c>
      <c r="I2908" s="2" t="n">
        <v>19</v>
      </c>
      <c r="J2908" s="2" t="inlineStr">
        <is>
          <t>GPA</t>
        </is>
      </c>
    </row>
    <row r="2909">
      <c r="A2909" s="2" t="n">
        <v>8</v>
      </c>
      <c r="B2909" s="2" t="n">
        <v>1953</v>
      </c>
      <c r="C2909" s="2" t="inlineStr">
        <is>
          <t>SEPARACAO</t>
        </is>
      </c>
      <c r="D2909" s="2" t="inlineStr">
        <is>
          <t>654254</t>
        </is>
      </c>
      <c r="E2909" s="2" t="inlineStr">
        <is>
          <t>CLAUDEMIR JOSE DE LIMA</t>
        </is>
      </c>
      <c r="F2909" s="2" t="n">
        <v>262</v>
      </c>
      <c r="G2909" s="2" t="n">
        <v>3.05</v>
      </c>
      <c r="H2909" s="2" t="n">
        <v>86</v>
      </c>
      <c r="I2909" s="2" t="n">
        <v>110</v>
      </c>
      <c r="J2909" s="2" t="inlineStr">
        <is>
          <t>GPA</t>
        </is>
      </c>
    </row>
    <row r="2910">
      <c r="A2910" s="2" t="n">
        <v>8</v>
      </c>
      <c r="B2910" s="2" t="n">
        <v>1953</v>
      </c>
      <c r="C2910" s="2" t="inlineStr">
        <is>
          <t>CARREGAMENTO</t>
        </is>
      </c>
      <c r="D2910" s="2" t="inlineStr">
        <is>
          <t>654255</t>
        </is>
      </c>
      <c r="E2910" s="2" t="inlineStr">
        <is>
          <t>Elvis Ferraz De Albuquerque</t>
        </is>
      </c>
      <c r="F2910" s="2" t="n">
        <v>903</v>
      </c>
      <c r="G2910" s="2" t="n">
        <v>37.88</v>
      </c>
      <c r="H2910" s="2" t="n">
        <v>24</v>
      </c>
      <c r="I2910" s="2" t="n">
        <v>18</v>
      </c>
      <c r="J2910" s="2" t="inlineStr">
        <is>
          <t>GPA</t>
        </is>
      </c>
    </row>
    <row r="2911">
      <c r="A2911" s="2" t="n">
        <v>8</v>
      </c>
      <c r="B2911" s="2" t="n">
        <v>1953</v>
      </c>
      <c r="C2911" s="2" t="inlineStr">
        <is>
          <t>PUXADA RECEB</t>
        </is>
      </c>
      <c r="D2911" s="2" t="inlineStr">
        <is>
          <t>654255</t>
        </is>
      </c>
      <c r="E2911" s="2" t="inlineStr">
        <is>
          <t>Elvis Ferraz De Albuquerque</t>
        </is>
      </c>
      <c r="F2911" s="2" t="n">
        <v>877</v>
      </c>
      <c r="G2911" s="2" t="n">
        <v>52.93</v>
      </c>
      <c r="H2911" s="2" t="n">
        <v>17</v>
      </c>
      <c r="I2911" s="2" t="n">
        <v>15</v>
      </c>
      <c r="J2911" s="2" t="inlineStr">
        <is>
          <t>GPA</t>
        </is>
      </c>
    </row>
    <row r="2912">
      <c r="A2912" s="2" t="n">
        <v>8</v>
      </c>
      <c r="B2912" s="2" t="n">
        <v>1953</v>
      </c>
      <c r="C2912" s="2" t="inlineStr">
        <is>
          <t>RECEBIMENTO</t>
        </is>
      </c>
      <c r="D2912" s="2" t="inlineStr">
        <is>
          <t>654255</t>
        </is>
      </c>
      <c r="E2912" s="2" t="inlineStr">
        <is>
          <t>Elvis Ferraz De Albuquerque</t>
        </is>
      </c>
      <c r="F2912" s="2" t="n">
        <v>98</v>
      </c>
      <c r="G2912" s="2" t="n">
        <v>1.93</v>
      </c>
      <c r="H2912" s="2" t="n">
        <v>51</v>
      </c>
      <c r="I2912" s="2" t="n">
        <v>19</v>
      </c>
      <c r="J2912" s="2" t="inlineStr">
        <is>
          <t>GPA</t>
        </is>
      </c>
    </row>
    <row r="2913">
      <c r="A2913" s="2" t="n">
        <v>8</v>
      </c>
      <c r="B2913" s="2" t="n">
        <v>1953</v>
      </c>
      <c r="C2913" s="2" t="inlineStr">
        <is>
          <t>SEPARACAO</t>
        </is>
      </c>
      <c r="D2913" s="2" t="inlineStr">
        <is>
          <t>654255</t>
        </is>
      </c>
      <c r="E2913" s="2" t="inlineStr">
        <is>
          <t>Elvis Ferraz De Albuquerque</t>
        </is>
      </c>
      <c r="F2913" s="2" t="n">
        <v>21</v>
      </c>
      <c r="G2913" s="2" t="n">
        <v>0</v>
      </c>
      <c r="H2913" s="2" t="n">
        <v>0</v>
      </c>
      <c r="I2913" s="2" t="n">
        <v>110</v>
      </c>
      <c r="J2913" s="2" t="inlineStr">
        <is>
          <t>GPA</t>
        </is>
      </c>
    </row>
    <row r="2914">
      <c r="A2914" s="2" t="n">
        <v>8</v>
      </c>
      <c r="B2914" s="2" t="n">
        <v>1953</v>
      </c>
      <c r="C2914" s="2" t="inlineStr">
        <is>
          <t>CARREGAMENTO</t>
        </is>
      </c>
      <c r="D2914" s="2" t="inlineStr">
        <is>
          <t>693121</t>
        </is>
      </c>
      <c r="E2914" s="2" t="inlineStr">
        <is>
          <t>JORGE HENRIQUE FERREIRA</t>
        </is>
      </c>
      <c r="F2914" s="2" t="n">
        <v>1046</v>
      </c>
      <c r="G2914" s="2" t="n">
        <v>33.63</v>
      </c>
      <c r="H2914" s="2" t="n">
        <v>31</v>
      </c>
      <c r="I2914" s="2" t="n">
        <v>18</v>
      </c>
      <c r="J2914" s="2" t="inlineStr">
        <is>
          <t>GPA</t>
        </is>
      </c>
    </row>
    <row r="2915">
      <c r="A2915" s="2" t="n">
        <v>8</v>
      </c>
      <c r="B2915" s="2" t="n">
        <v>1953</v>
      </c>
      <c r="C2915" s="2" t="inlineStr">
        <is>
          <t>CARREGAMENTO</t>
        </is>
      </c>
      <c r="D2915" s="2" t="inlineStr">
        <is>
          <t>700842</t>
        </is>
      </c>
      <c r="E2915" s="2" t="inlineStr">
        <is>
          <t>VITOR BERTO DIAS DA SILVA</t>
        </is>
      </c>
      <c r="F2915" s="2" t="n">
        <v>2</v>
      </c>
      <c r="G2915" s="2" t="n">
        <v>0.45</v>
      </c>
      <c r="H2915" s="2" t="n">
        <v>4</v>
      </c>
      <c r="I2915" s="2" t="n">
        <v>18</v>
      </c>
      <c r="J2915" s="2" t="inlineStr">
        <is>
          <t>GPA</t>
        </is>
      </c>
    </row>
    <row r="2916">
      <c r="A2916" s="2" t="n">
        <v>8</v>
      </c>
      <c r="B2916" s="2" t="n">
        <v>1953</v>
      </c>
      <c r="C2916" s="2" t="inlineStr">
        <is>
          <t>PUXADA RECEB</t>
        </is>
      </c>
      <c r="D2916" s="2" t="inlineStr">
        <is>
          <t>700842</t>
        </is>
      </c>
      <c r="E2916" s="2" t="inlineStr">
        <is>
          <t>VITOR BERTO DIAS DA SILVA</t>
        </is>
      </c>
      <c r="F2916" s="2" t="n">
        <v>1</v>
      </c>
      <c r="G2916" s="2" t="n">
        <v>2.31</v>
      </c>
      <c r="H2916" s="2" t="n">
        <v>0</v>
      </c>
      <c r="I2916" s="2" t="n">
        <v>15</v>
      </c>
      <c r="J2916" s="2" t="inlineStr">
        <is>
          <t>GPA</t>
        </is>
      </c>
    </row>
    <row r="2917">
      <c r="A2917" s="2" t="n">
        <v>8</v>
      </c>
      <c r="B2917" s="2" t="n">
        <v>1953</v>
      </c>
      <c r="C2917" s="2" t="inlineStr">
        <is>
          <t>RECEBIMENTO</t>
        </is>
      </c>
      <c r="D2917" s="2" t="inlineStr">
        <is>
          <t>700842</t>
        </is>
      </c>
      <c r="E2917" s="2" t="inlineStr">
        <is>
          <t>VITOR BERTO DIAS DA SILVA</t>
        </is>
      </c>
      <c r="F2917" s="2" t="n">
        <v>2</v>
      </c>
      <c r="G2917" s="2" t="n">
        <v>14.18</v>
      </c>
      <c r="H2917" s="2" t="n">
        <v>0</v>
      </c>
      <c r="I2917" s="2" t="n">
        <v>19</v>
      </c>
      <c r="J2917" s="2" t="inlineStr">
        <is>
          <t>GPA</t>
        </is>
      </c>
    </row>
    <row r="2918">
      <c r="A2918" s="2" t="n">
        <v>8</v>
      </c>
      <c r="B2918" s="2" t="n">
        <v>1965</v>
      </c>
      <c r="C2918" s="2" t="inlineStr">
        <is>
          <t>ATIVIDADE OP. EMP.</t>
        </is>
      </c>
      <c r="D2918" s="2" t="inlineStr">
        <is>
          <t>101339</t>
        </is>
      </c>
      <c r="E2918" s="2" t="inlineStr">
        <is>
          <t>SERGIO JOSE DA SILVA</t>
        </is>
      </c>
      <c r="F2918" s="2" t="n">
        <v>205</v>
      </c>
      <c r="G2918" s="2" t="n">
        <v>11.69</v>
      </c>
      <c r="H2918" s="2" t="n">
        <v>18</v>
      </c>
      <c r="I2918" s="2" t="n">
        <v>0</v>
      </c>
      <c r="J2918" s="2" t="inlineStr">
        <is>
          <t>GPA</t>
        </is>
      </c>
    </row>
    <row r="2919">
      <c r="A2919" s="2" t="n">
        <v>8</v>
      </c>
      <c r="B2919" s="2" t="n">
        <v>1965</v>
      </c>
      <c r="C2919" s="2" t="inlineStr">
        <is>
          <t>ATIVIDADE OP. EMP.</t>
        </is>
      </c>
      <c r="D2919" s="2" t="inlineStr">
        <is>
          <t>10181</t>
        </is>
      </c>
      <c r="E2919" s="2" t="inlineStr">
        <is>
          <t>Raimundo Alves</t>
        </is>
      </c>
      <c r="F2919" s="2" t="n">
        <v>2891</v>
      </c>
      <c r="G2919" s="2" t="n">
        <v>178.2</v>
      </c>
      <c r="H2919" s="2" t="n">
        <v>16</v>
      </c>
      <c r="I2919" s="2" t="n">
        <v>0</v>
      </c>
      <c r="J2919" s="2" t="inlineStr">
        <is>
          <t>GPA</t>
        </is>
      </c>
    </row>
    <row r="2920">
      <c r="A2920" s="2" t="n">
        <v>8</v>
      </c>
      <c r="B2920" s="2" t="n">
        <v>1965</v>
      </c>
      <c r="C2920" s="2" t="inlineStr">
        <is>
          <t>ATIVIDADE OP. EMP.</t>
        </is>
      </c>
      <c r="D2920" s="2" t="inlineStr">
        <is>
          <t>123922</t>
        </is>
      </c>
      <c r="E2920" s="2" t="inlineStr">
        <is>
          <t>Marciel Francisco Da Silva</t>
        </is>
      </c>
      <c r="F2920" s="2" t="n">
        <v>2840</v>
      </c>
      <c r="G2920" s="2" t="n">
        <v>178.7</v>
      </c>
      <c r="H2920" s="2" t="n">
        <v>16</v>
      </c>
      <c r="I2920" s="2" t="n">
        <v>0</v>
      </c>
      <c r="J2920" s="2" t="inlineStr">
        <is>
          <t>GPA</t>
        </is>
      </c>
    </row>
    <row r="2921">
      <c r="A2921" s="2" t="n">
        <v>8</v>
      </c>
      <c r="B2921" s="2" t="n">
        <v>1965</v>
      </c>
      <c r="C2921" s="2" t="inlineStr">
        <is>
          <t>PUXADA RECEB</t>
        </is>
      </c>
      <c r="D2921" s="2" t="inlineStr">
        <is>
          <t>124438</t>
        </is>
      </c>
      <c r="E2921" s="2" t="inlineStr">
        <is>
          <t>JAIR DIAS DOS SANTOS</t>
        </is>
      </c>
      <c r="F2921" s="2" t="n">
        <v>6</v>
      </c>
      <c r="G2921" s="2" t="n">
        <v>0.32</v>
      </c>
      <c r="H2921" s="2" t="n">
        <v>19</v>
      </c>
      <c r="I2921" s="2" t="n">
        <v>0</v>
      </c>
      <c r="J2921" s="2" t="inlineStr">
        <is>
          <t>GPA</t>
        </is>
      </c>
    </row>
    <row r="2922">
      <c r="A2922" s="2" t="n">
        <v>8</v>
      </c>
      <c r="B2922" s="2" t="n">
        <v>1965</v>
      </c>
      <c r="C2922" s="2" t="inlineStr">
        <is>
          <t>RECEBIMENTO</t>
        </is>
      </c>
      <c r="D2922" s="2" t="inlineStr">
        <is>
          <t>124438</t>
        </is>
      </c>
      <c r="E2922" s="2" t="inlineStr">
        <is>
          <t>JAIR DIAS DOS SANTOS</t>
        </is>
      </c>
      <c r="F2922" s="2" t="n">
        <v>4695</v>
      </c>
      <c r="G2922" s="2" t="n">
        <v>161.83</v>
      </c>
      <c r="H2922" s="2" t="n">
        <v>29</v>
      </c>
      <c r="I2922" s="2" t="n">
        <v>0</v>
      </c>
      <c r="J2922" s="2" t="inlineStr">
        <is>
          <t>GPA</t>
        </is>
      </c>
    </row>
    <row r="2923">
      <c r="A2923" s="2" t="n">
        <v>8</v>
      </c>
      <c r="B2923" s="2" t="n">
        <v>1965</v>
      </c>
      <c r="C2923" s="2" t="inlineStr">
        <is>
          <t>ATIVIDADE OP. EMP.</t>
        </is>
      </c>
      <c r="D2923" s="2" t="inlineStr">
        <is>
          <t>153174</t>
        </is>
      </c>
      <c r="E2923" s="2" t="inlineStr">
        <is>
          <t>JOSE ADRIANO OLIVEIRA DOS SANTOS</t>
        </is>
      </c>
      <c r="F2923" s="2" t="n">
        <v>1473</v>
      </c>
      <c r="G2923" s="2" t="n">
        <v>178.5</v>
      </c>
      <c r="H2923" s="2" t="n">
        <v>8</v>
      </c>
      <c r="I2923" s="2" t="n">
        <v>0</v>
      </c>
      <c r="J2923" s="2" t="inlineStr">
        <is>
          <t>GPA</t>
        </is>
      </c>
    </row>
    <row r="2924">
      <c r="A2924" s="2" t="n">
        <v>8</v>
      </c>
      <c r="B2924" s="2" t="n">
        <v>1965</v>
      </c>
      <c r="C2924" s="2" t="inlineStr">
        <is>
          <t>ATIVIDADE OP. EMP.</t>
        </is>
      </c>
      <c r="D2924" s="2" t="inlineStr">
        <is>
          <t>156823</t>
        </is>
      </c>
      <c r="E2924" s="2" t="inlineStr">
        <is>
          <t>MARCIO PAIXAO DE SOUZA</t>
        </is>
      </c>
      <c r="F2924" s="2" t="n">
        <v>306</v>
      </c>
      <c r="G2924" s="2" t="n">
        <v>26.02</v>
      </c>
      <c r="H2924" s="2" t="n">
        <v>12</v>
      </c>
      <c r="I2924" s="2" t="n">
        <v>0</v>
      </c>
      <c r="J2924" s="2" t="inlineStr">
        <is>
          <t>GPA</t>
        </is>
      </c>
    </row>
    <row r="2925">
      <c r="A2925" s="2" t="n">
        <v>8</v>
      </c>
      <c r="B2925" s="2" t="n">
        <v>1965</v>
      </c>
      <c r="C2925" s="2" t="inlineStr">
        <is>
          <t>ATIVIDADE OP. EMP.</t>
        </is>
      </c>
      <c r="D2925" s="2" t="inlineStr">
        <is>
          <t>159790</t>
        </is>
      </c>
      <c r="E2925" s="2" t="inlineStr">
        <is>
          <t>Sergio SOARES COSTA</t>
        </is>
      </c>
      <c r="F2925" s="2" t="n">
        <v>2136</v>
      </c>
      <c r="G2925" s="2" t="n">
        <v>162.18</v>
      </c>
      <c r="H2925" s="2" t="n">
        <v>13</v>
      </c>
      <c r="I2925" s="2" t="n">
        <v>0</v>
      </c>
      <c r="J2925" s="2" t="inlineStr">
        <is>
          <t>GPA</t>
        </is>
      </c>
    </row>
    <row r="2926">
      <c r="A2926" s="2" t="n">
        <v>8</v>
      </c>
      <c r="B2926" s="2" t="n">
        <v>1965</v>
      </c>
      <c r="C2926" s="2" t="inlineStr">
        <is>
          <t>RECEBIMENTO</t>
        </is>
      </c>
      <c r="D2926" s="2" t="inlineStr">
        <is>
          <t>162817</t>
        </is>
      </c>
      <c r="E2926" s="2" t="inlineStr">
        <is>
          <t>Ivanil Augusto De Souza</t>
        </is>
      </c>
      <c r="F2926" s="2" t="n">
        <v>4388</v>
      </c>
      <c r="G2926" s="2" t="n">
        <v>113.26</v>
      </c>
      <c r="H2926" s="2" t="n">
        <v>39</v>
      </c>
      <c r="I2926" s="2" t="n">
        <v>0</v>
      </c>
      <c r="J2926" s="2" t="inlineStr">
        <is>
          <t>GPA</t>
        </is>
      </c>
    </row>
    <row r="2927">
      <c r="A2927" s="2" t="n">
        <v>8</v>
      </c>
      <c r="B2927" s="2" t="n">
        <v>1965</v>
      </c>
      <c r="C2927" s="2" t="inlineStr">
        <is>
          <t>PUXADA RECEB</t>
        </is>
      </c>
      <c r="D2927" s="2" t="inlineStr">
        <is>
          <t>162825</t>
        </is>
      </c>
      <c r="E2927" s="2" t="inlineStr">
        <is>
          <t>Antonio Tenorio Da Silva Soares</t>
        </is>
      </c>
      <c r="F2927" s="2" t="n">
        <v>28</v>
      </c>
      <c r="G2927" s="2" t="n">
        <v>20.01</v>
      </c>
      <c r="H2927" s="2" t="n">
        <v>1</v>
      </c>
      <c r="I2927" s="2" t="n">
        <v>0</v>
      </c>
      <c r="J2927" s="2" t="inlineStr">
        <is>
          <t>GPA</t>
        </is>
      </c>
    </row>
    <row r="2928">
      <c r="A2928" s="2" t="n">
        <v>8</v>
      </c>
      <c r="B2928" s="2" t="n">
        <v>1965</v>
      </c>
      <c r="C2928" s="2" t="inlineStr">
        <is>
          <t>ATIVIDADE OP. EMP.</t>
        </is>
      </c>
      <c r="D2928" s="2" t="inlineStr">
        <is>
          <t>166942</t>
        </is>
      </c>
      <c r="E2928" s="2" t="inlineStr">
        <is>
          <t>Renato Gobo</t>
        </is>
      </c>
      <c r="F2928" s="2" t="n">
        <v>2320</v>
      </c>
      <c r="G2928" s="2" t="n">
        <v>147.84</v>
      </c>
      <c r="H2928" s="2" t="n">
        <v>16</v>
      </c>
      <c r="I2928" s="2" t="n">
        <v>0</v>
      </c>
      <c r="J2928" s="2" t="inlineStr">
        <is>
          <t>GPA</t>
        </is>
      </c>
    </row>
    <row r="2929">
      <c r="A2929" s="2" t="n">
        <v>8</v>
      </c>
      <c r="B2929" s="2" t="n">
        <v>1965</v>
      </c>
      <c r="C2929" s="2" t="inlineStr">
        <is>
          <t>ATIVIDADE OP. EMP.</t>
        </is>
      </c>
      <c r="D2929" s="2" t="inlineStr">
        <is>
          <t>168375</t>
        </is>
      </c>
      <c r="E2929" s="2" t="inlineStr">
        <is>
          <t>Luiz Dos Anjos Cruz</t>
        </is>
      </c>
      <c r="F2929" s="2" t="n">
        <v>901</v>
      </c>
      <c r="G2929" s="2" t="n">
        <v>124.26</v>
      </c>
      <c r="H2929" s="2" t="n">
        <v>7</v>
      </c>
      <c r="I2929" s="2" t="n">
        <v>0</v>
      </c>
      <c r="J2929" s="2" t="inlineStr">
        <is>
          <t>GPA</t>
        </is>
      </c>
    </row>
    <row r="2930">
      <c r="A2930" s="2" t="n">
        <v>8</v>
      </c>
      <c r="B2930" s="2" t="n">
        <v>1965</v>
      </c>
      <c r="C2930" s="2" t="inlineStr">
        <is>
          <t>ATIVIDADE OP. EMP.</t>
        </is>
      </c>
      <c r="D2930" s="2" t="inlineStr">
        <is>
          <t>170366</t>
        </is>
      </c>
      <c r="E2930" s="2" t="inlineStr">
        <is>
          <t>Edvaldo Silva Dantas</t>
        </is>
      </c>
      <c r="F2930" s="2" t="n">
        <v>458</v>
      </c>
      <c r="G2930" s="2" t="n">
        <v>61.28</v>
      </c>
      <c r="H2930" s="2" t="n">
        <v>7</v>
      </c>
      <c r="I2930" s="2" t="n">
        <v>0</v>
      </c>
      <c r="J2930" s="2" t="inlineStr">
        <is>
          <t>GPA</t>
        </is>
      </c>
    </row>
    <row r="2931">
      <c r="A2931" s="2" t="n">
        <v>8</v>
      </c>
      <c r="B2931" s="2" t="n">
        <v>1965</v>
      </c>
      <c r="C2931" s="2" t="inlineStr">
        <is>
          <t>ATIVIDADE OP. EMP.</t>
        </is>
      </c>
      <c r="D2931" s="2" t="inlineStr">
        <is>
          <t>171600</t>
        </is>
      </c>
      <c r="E2931" s="2" t="inlineStr">
        <is>
          <t>Wellington Inacio De Oliveira</t>
        </is>
      </c>
      <c r="F2931" s="2" t="n">
        <v>1754</v>
      </c>
      <c r="G2931" s="2" t="n">
        <v>146.21</v>
      </c>
      <c r="H2931" s="2" t="n">
        <v>12</v>
      </c>
      <c r="I2931" s="2" t="n">
        <v>0</v>
      </c>
      <c r="J2931" s="2" t="inlineStr">
        <is>
          <t>GPA</t>
        </is>
      </c>
    </row>
    <row r="2932">
      <c r="A2932" s="2" t="n">
        <v>8</v>
      </c>
      <c r="B2932" s="2" t="n">
        <v>1965</v>
      </c>
      <c r="C2932" s="2" t="inlineStr">
        <is>
          <t>ATIVIDADE OP. EMP.</t>
        </is>
      </c>
      <c r="D2932" s="2" t="inlineStr">
        <is>
          <t>175780</t>
        </is>
      </c>
      <c r="E2932" s="2" t="inlineStr">
        <is>
          <t>FERNANDO CIRILO DE LACERDA</t>
        </is>
      </c>
      <c r="F2932" s="2" t="n">
        <v>3510</v>
      </c>
      <c r="G2932" s="2" t="n">
        <v>248.77</v>
      </c>
      <c r="H2932" s="2" t="n">
        <v>14</v>
      </c>
      <c r="I2932" s="2" t="n">
        <v>0</v>
      </c>
      <c r="J2932" s="2" t="inlineStr">
        <is>
          <t>GPA</t>
        </is>
      </c>
    </row>
    <row r="2933">
      <c r="A2933" s="2" t="n">
        <v>8</v>
      </c>
      <c r="B2933" s="2" t="n">
        <v>1965</v>
      </c>
      <c r="C2933" s="2" t="inlineStr">
        <is>
          <t>ATIVIDADE OP. EMP.</t>
        </is>
      </c>
      <c r="D2933" s="2" t="inlineStr">
        <is>
          <t>175793</t>
        </is>
      </c>
      <c r="E2933" s="2" t="inlineStr">
        <is>
          <t>SILO PEREIRA DOS SANTOS</t>
        </is>
      </c>
      <c r="F2933" s="2" t="n">
        <v>1030</v>
      </c>
      <c r="G2933" s="2" t="n">
        <v>65.89</v>
      </c>
      <c r="H2933" s="2" t="n">
        <v>16</v>
      </c>
      <c r="I2933" s="2" t="n">
        <v>0</v>
      </c>
      <c r="J2933" s="2" t="inlineStr">
        <is>
          <t>GPA</t>
        </is>
      </c>
    </row>
    <row r="2934">
      <c r="A2934" s="2" t="n">
        <v>8</v>
      </c>
      <c r="B2934" s="2" t="n">
        <v>1965</v>
      </c>
      <c r="C2934" s="2" t="inlineStr">
        <is>
          <t>ATIVIDADE OP. EMP.</t>
        </is>
      </c>
      <c r="D2934" s="2" t="inlineStr">
        <is>
          <t>185081</t>
        </is>
      </c>
      <c r="E2934" s="2" t="inlineStr">
        <is>
          <t>JODELMAR DA SILVA ARAUJO</t>
        </is>
      </c>
      <c r="F2934" s="2" t="n">
        <v>4829</v>
      </c>
      <c r="G2934" s="2" t="n">
        <v>204.32</v>
      </c>
      <c r="H2934" s="2" t="n">
        <v>24</v>
      </c>
      <c r="I2934" s="2" t="n">
        <v>0</v>
      </c>
      <c r="J2934" s="2" t="inlineStr">
        <is>
          <t>GPA</t>
        </is>
      </c>
    </row>
    <row r="2935">
      <c r="A2935" s="2" t="n">
        <v>8</v>
      </c>
      <c r="B2935" s="2" t="n">
        <v>1965</v>
      </c>
      <c r="C2935" s="2" t="inlineStr">
        <is>
          <t>ATIVIDADE OP. EMP.</t>
        </is>
      </c>
      <c r="D2935" s="2" t="inlineStr">
        <is>
          <t>186509</t>
        </is>
      </c>
      <c r="E2935" s="2" t="inlineStr">
        <is>
          <t>RONALDO RONALDO GONCALVES LEITE</t>
        </is>
      </c>
      <c r="F2935" s="2" t="n">
        <v>3072</v>
      </c>
      <c r="G2935" s="2" t="n">
        <v>223.2</v>
      </c>
      <c r="H2935" s="2" t="n">
        <v>14</v>
      </c>
      <c r="I2935" s="2" t="n">
        <v>0</v>
      </c>
      <c r="J2935" s="2" t="inlineStr">
        <is>
          <t>GPA</t>
        </is>
      </c>
    </row>
    <row r="2936">
      <c r="A2936" s="2" t="n">
        <v>8</v>
      </c>
      <c r="B2936" s="2" t="n">
        <v>1965</v>
      </c>
      <c r="C2936" s="2" t="inlineStr">
        <is>
          <t>ATIVIDADE OP. EMP.</t>
        </is>
      </c>
      <c r="D2936" s="2" t="inlineStr">
        <is>
          <t>205508</t>
        </is>
      </c>
      <c r="E2936" s="2" t="inlineStr">
        <is>
          <t>Jose Lopes Dos Santos</t>
        </is>
      </c>
      <c r="F2936" s="2" t="n">
        <v>4978</v>
      </c>
      <c r="G2936" s="2" t="n">
        <v>204.34</v>
      </c>
      <c r="H2936" s="2" t="n">
        <v>24</v>
      </c>
      <c r="I2936" s="2" t="n">
        <v>0</v>
      </c>
      <c r="J2936" s="2" t="inlineStr">
        <is>
          <t>GPA</t>
        </is>
      </c>
    </row>
    <row r="2937">
      <c r="A2937" s="2" t="n">
        <v>8</v>
      </c>
      <c r="B2937" s="2" t="n">
        <v>1965</v>
      </c>
      <c r="C2937" s="2" t="inlineStr">
        <is>
          <t>RECEBIMENTO</t>
        </is>
      </c>
      <c r="D2937" s="2" t="inlineStr">
        <is>
          <t>207050</t>
        </is>
      </c>
      <c r="E2937" s="2" t="inlineStr">
        <is>
          <t>Gildo Souza Da Silva</t>
        </is>
      </c>
      <c r="F2937" s="2" t="n">
        <v>3862</v>
      </c>
      <c r="G2937" s="2" t="n">
        <v>144.41</v>
      </c>
      <c r="H2937" s="2" t="n">
        <v>27</v>
      </c>
      <c r="I2937" s="2" t="n">
        <v>0</v>
      </c>
      <c r="J2937" s="2" t="inlineStr">
        <is>
          <t>GPA</t>
        </is>
      </c>
    </row>
    <row r="2938">
      <c r="A2938" s="2" t="n">
        <v>8</v>
      </c>
      <c r="B2938" s="2" t="n">
        <v>1965</v>
      </c>
      <c r="C2938" s="2" t="inlineStr">
        <is>
          <t>ATIVIDADE OP. EMP.</t>
        </is>
      </c>
      <c r="D2938" s="2" t="inlineStr">
        <is>
          <t>21719</t>
        </is>
      </c>
      <c r="E2938" s="2" t="inlineStr">
        <is>
          <t>Deomilton Moreira Da Silva</t>
        </is>
      </c>
      <c r="F2938" s="2" t="n">
        <v>2412</v>
      </c>
      <c r="G2938" s="2" t="n">
        <v>180.53</v>
      </c>
      <c r="H2938" s="2" t="n">
        <v>13</v>
      </c>
      <c r="I2938" s="2" t="n">
        <v>0</v>
      </c>
      <c r="J2938" s="2" t="inlineStr">
        <is>
          <t>GPA</t>
        </is>
      </c>
    </row>
    <row r="2939">
      <c r="A2939" s="2" t="n">
        <v>8</v>
      </c>
      <c r="B2939" s="2" t="n">
        <v>1965</v>
      </c>
      <c r="C2939" s="2" t="inlineStr">
        <is>
          <t>ATIVIDADE OP. EMP.</t>
        </is>
      </c>
      <c r="D2939" s="2" t="inlineStr">
        <is>
          <t>266704</t>
        </is>
      </c>
      <c r="E2939" s="2" t="inlineStr">
        <is>
          <t>Francisco Das Chagas Neto</t>
        </is>
      </c>
      <c r="F2939" s="2" t="n">
        <v>2152</v>
      </c>
      <c r="G2939" s="2" t="n">
        <v>192.51</v>
      </c>
      <c r="H2939" s="2" t="n">
        <v>11</v>
      </c>
      <c r="I2939" s="2" t="n">
        <v>0</v>
      </c>
      <c r="J2939" s="2" t="inlineStr">
        <is>
          <t>GPA</t>
        </is>
      </c>
    </row>
    <row r="2940">
      <c r="A2940" s="2" t="n">
        <v>8</v>
      </c>
      <c r="B2940" s="2" t="n">
        <v>1965</v>
      </c>
      <c r="C2940" s="2" t="inlineStr">
        <is>
          <t>ATIVIDADE OP. EMP.</t>
        </is>
      </c>
      <c r="D2940" s="2" t="inlineStr">
        <is>
          <t>277107</t>
        </is>
      </c>
      <c r="E2940" s="2" t="inlineStr">
        <is>
          <t>Natalino Vieira Machado</t>
        </is>
      </c>
      <c r="F2940" s="2" t="n">
        <v>1212</v>
      </c>
      <c r="G2940" s="2" t="n">
        <v>145.15</v>
      </c>
      <c r="H2940" s="2" t="n">
        <v>8</v>
      </c>
      <c r="I2940" s="2" t="n">
        <v>0</v>
      </c>
      <c r="J2940" s="2" t="inlineStr">
        <is>
          <t>GPA</t>
        </is>
      </c>
    </row>
    <row r="2941">
      <c r="A2941" s="2" t="n">
        <v>8</v>
      </c>
      <c r="B2941" s="2" t="n">
        <v>1965</v>
      </c>
      <c r="C2941" s="2" t="inlineStr">
        <is>
          <t>PUXADA RECEB</t>
        </is>
      </c>
      <c r="D2941" s="2" t="inlineStr">
        <is>
          <t>279542</t>
        </is>
      </c>
      <c r="E2941" s="2" t="inlineStr">
        <is>
          <t>EVERTON CAMPOS</t>
        </is>
      </c>
      <c r="F2941" s="2" t="n">
        <v>2</v>
      </c>
      <c r="G2941" s="2" t="n">
        <v>0.1</v>
      </c>
      <c r="H2941" s="2" t="n">
        <v>20</v>
      </c>
      <c r="I2941" s="2" t="n">
        <v>0</v>
      </c>
      <c r="J2941" s="2" t="inlineStr">
        <is>
          <t>GPA</t>
        </is>
      </c>
    </row>
    <row r="2942">
      <c r="A2942" s="2" t="n">
        <v>8</v>
      </c>
      <c r="B2942" s="2" t="n">
        <v>1965</v>
      </c>
      <c r="C2942" s="2" t="inlineStr">
        <is>
          <t>RECEBIMENTO</t>
        </is>
      </c>
      <c r="D2942" s="2" t="inlineStr">
        <is>
          <t>279542</t>
        </is>
      </c>
      <c r="E2942" s="2" t="inlineStr">
        <is>
          <t>EVERTON CAMPOS</t>
        </is>
      </c>
      <c r="F2942" s="2" t="n">
        <v>4</v>
      </c>
      <c r="G2942" s="2" t="n">
        <v>8.779999999999999</v>
      </c>
      <c r="H2942" s="2" t="n">
        <v>0</v>
      </c>
      <c r="I2942" s="2" t="n">
        <v>0</v>
      </c>
      <c r="J2942" s="2" t="inlineStr">
        <is>
          <t>GPA</t>
        </is>
      </c>
    </row>
    <row r="2943">
      <c r="A2943" s="2" t="n">
        <v>8</v>
      </c>
      <c r="B2943" s="2" t="n">
        <v>1965</v>
      </c>
      <c r="C2943" s="2" t="inlineStr">
        <is>
          <t>PUXADA RECEB</t>
        </is>
      </c>
      <c r="D2943" s="2" t="inlineStr">
        <is>
          <t>2796422</t>
        </is>
      </c>
      <c r="E2943" s="2" t="inlineStr">
        <is>
          <t>ROZANGELA DA SILVA MELO</t>
        </is>
      </c>
      <c r="F2943" s="2" t="n">
        <v>34</v>
      </c>
      <c r="G2943" s="2" t="n">
        <v>2.98</v>
      </c>
      <c r="H2943" s="2" t="n">
        <v>11</v>
      </c>
      <c r="I2943" s="2" t="n">
        <v>0</v>
      </c>
      <c r="J2943" s="2" t="inlineStr">
        <is>
          <t>GPA</t>
        </is>
      </c>
    </row>
    <row r="2944">
      <c r="A2944" s="2" t="n">
        <v>8</v>
      </c>
      <c r="B2944" s="2" t="n">
        <v>1965</v>
      </c>
      <c r="C2944" s="2" t="inlineStr">
        <is>
          <t>RECEBIMENTO</t>
        </is>
      </c>
      <c r="D2944" s="2" t="inlineStr">
        <is>
          <t>2796422</t>
        </is>
      </c>
      <c r="E2944" s="2" t="inlineStr">
        <is>
          <t>ROZANGELA DA SILVA MELO</t>
        </is>
      </c>
      <c r="F2944" s="2" t="n">
        <v>2909</v>
      </c>
      <c r="G2944" s="2" t="n">
        <v>123.86</v>
      </c>
      <c r="H2944" s="2" t="n">
        <v>23</v>
      </c>
      <c r="I2944" s="2" t="n">
        <v>0</v>
      </c>
      <c r="J2944" s="2" t="inlineStr">
        <is>
          <t>GPA</t>
        </is>
      </c>
    </row>
    <row r="2945">
      <c r="A2945" s="2" t="n">
        <v>8</v>
      </c>
      <c r="B2945" s="2" t="n">
        <v>1965</v>
      </c>
      <c r="C2945" s="2" t="inlineStr">
        <is>
          <t>CARREGAMENTO</t>
        </is>
      </c>
      <c r="D2945" s="2" t="inlineStr">
        <is>
          <t>2958732</t>
        </is>
      </c>
      <c r="E2945" s="2" t="inlineStr">
        <is>
          <t>Gilvana Oliveira De Araujo</t>
        </is>
      </c>
      <c r="F2945" s="2" t="n">
        <v>192</v>
      </c>
      <c r="G2945" s="2" t="n">
        <v>9.960000000000001</v>
      </c>
      <c r="H2945" s="2" t="n">
        <v>19</v>
      </c>
      <c r="I2945" s="2" t="n">
        <v>0</v>
      </c>
      <c r="J2945" s="2" t="inlineStr">
        <is>
          <t>GPA</t>
        </is>
      </c>
    </row>
    <row r="2946">
      <c r="A2946" s="2" t="n">
        <v>8</v>
      </c>
      <c r="B2946" s="2" t="n">
        <v>1965</v>
      </c>
      <c r="C2946" s="2" t="inlineStr">
        <is>
          <t>SEPARACAO</t>
        </is>
      </c>
      <c r="D2946" s="2" t="inlineStr">
        <is>
          <t>2991799</t>
        </is>
      </c>
      <c r="E2946" s="2" t="inlineStr">
        <is>
          <t>Gustavo De Mello Dos Santos</t>
        </is>
      </c>
      <c r="F2946" s="2" t="n">
        <v>297</v>
      </c>
      <c r="G2946" s="2" t="n">
        <v>8.07</v>
      </c>
      <c r="H2946" s="2" t="n">
        <v>37</v>
      </c>
      <c r="I2946" s="2" t="n">
        <v/>
      </c>
      <c r="J2946" s="2" t="inlineStr">
        <is>
          <t>GPA</t>
        </is>
      </c>
    </row>
    <row r="2947">
      <c r="A2947" s="2" t="n">
        <v>8</v>
      </c>
      <c r="B2947" s="2" t="n">
        <v>1965</v>
      </c>
      <c r="C2947" s="2" t="inlineStr">
        <is>
          <t>RECEBIMENTO</t>
        </is>
      </c>
      <c r="D2947" s="2" t="inlineStr">
        <is>
          <t>30307</t>
        </is>
      </c>
      <c r="E2947" s="2" t="inlineStr">
        <is>
          <t>MARIA VANDA DOS ANJOS CRUZ</t>
        </is>
      </c>
      <c r="F2947" s="2" t="n">
        <v>153</v>
      </c>
      <c r="G2947" s="2" t="n">
        <v>20.01</v>
      </c>
      <c r="H2947" s="2" t="n">
        <v>8</v>
      </c>
      <c r="I2947" s="2" t="n">
        <v>0</v>
      </c>
      <c r="J2947" s="2" t="inlineStr">
        <is>
          <t>GPA</t>
        </is>
      </c>
    </row>
    <row r="2948">
      <c r="A2948" s="2" t="n">
        <v>8</v>
      </c>
      <c r="B2948" s="2" t="n">
        <v>1965</v>
      </c>
      <c r="C2948" s="2" t="inlineStr">
        <is>
          <t>ATIVIDADE OP. EMP.</t>
        </is>
      </c>
      <c r="D2948" s="2" t="inlineStr">
        <is>
          <t>308129</t>
        </is>
      </c>
      <c r="E2948" s="2" t="inlineStr">
        <is>
          <t>Silvio Rodrigues Da Macena</t>
        </is>
      </c>
      <c r="F2948" s="2" t="n">
        <v>57</v>
      </c>
      <c r="G2948" s="2" t="n">
        <v>9.52</v>
      </c>
      <c r="H2948" s="2" t="n">
        <v>6</v>
      </c>
      <c r="I2948" s="2" t="n">
        <v>0</v>
      </c>
      <c r="J2948" s="2" t="inlineStr">
        <is>
          <t>GPA</t>
        </is>
      </c>
    </row>
    <row r="2949">
      <c r="A2949" s="2" t="n">
        <v>8</v>
      </c>
      <c r="B2949" s="2" t="n">
        <v>1965</v>
      </c>
      <c r="C2949" s="2" t="inlineStr">
        <is>
          <t>RECEBIMENTO</t>
        </is>
      </c>
      <c r="D2949" s="2" t="inlineStr">
        <is>
          <t>308129</t>
        </is>
      </c>
      <c r="E2949" s="2" t="inlineStr">
        <is>
          <t>Silvio Rodrigues Da Macena</t>
        </is>
      </c>
      <c r="F2949" s="2" t="n">
        <v>1</v>
      </c>
      <c r="G2949" s="2" t="n">
        <v>0.46</v>
      </c>
      <c r="H2949" s="2" t="n">
        <v>2</v>
      </c>
      <c r="I2949" s="2" t="n">
        <v>0</v>
      </c>
      <c r="J2949" s="2" t="inlineStr">
        <is>
          <t>GPA</t>
        </is>
      </c>
    </row>
    <row r="2950">
      <c r="A2950" s="2" t="n">
        <v>8</v>
      </c>
      <c r="B2950" s="2" t="n">
        <v>1965</v>
      </c>
      <c r="C2950" s="2" t="inlineStr">
        <is>
          <t>ATIVIDADE OP. EMP.</t>
        </is>
      </c>
      <c r="D2950" s="2" t="inlineStr">
        <is>
          <t>308965</t>
        </is>
      </c>
      <c r="E2950" s="2" t="inlineStr">
        <is>
          <t>ANDRE FERREIRA APOLINARIO</t>
        </is>
      </c>
      <c r="F2950" s="2" t="n">
        <v>961</v>
      </c>
      <c r="G2950" s="2" t="n">
        <v>104.26</v>
      </c>
      <c r="H2950" s="2" t="n">
        <v>9</v>
      </c>
      <c r="I2950" s="2" t="n">
        <v>0</v>
      </c>
      <c r="J2950" s="2" t="inlineStr">
        <is>
          <t>GPA</t>
        </is>
      </c>
    </row>
    <row r="2951">
      <c r="A2951" s="2" t="n">
        <v>8</v>
      </c>
      <c r="B2951" s="2" t="n">
        <v>1965</v>
      </c>
      <c r="C2951" s="2" t="inlineStr">
        <is>
          <t>RECEBIMENTO</t>
        </is>
      </c>
      <c r="D2951" s="2" t="inlineStr">
        <is>
          <t>3155196</t>
        </is>
      </c>
      <c r="E2951" s="2" t="inlineStr">
        <is>
          <t>CLAUDIO ROBERTO OTAVIO</t>
        </is>
      </c>
      <c r="F2951" s="2" t="n">
        <v>785</v>
      </c>
      <c r="G2951" s="2" t="n">
        <v>89.69</v>
      </c>
      <c r="H2951" s="2" t="n">
        <v>9</v>
      </c>
      <c r="I2951" s="2" t="n">
        <v>0</v>
      </c>
      <c r="J2951" s="2" t="inlineStr">
        <is>
          <t>GPA</t>
        </is>
      </c>
    </row>
    <row r="2952">
      <c r="A2952" s="2" t="n">
        <v>8</v>
      </c>
      <c r="B2952" s="2" t="n">
        <v>1965</v>
      </c>
      <c r="C2952" s="2" t="inlineStr">
        <is>
          <t>ATIVIDADE OP. EMP.</t>
        </is>
      </c>
      <c r="D2952" s="2" t="inlineStr">
        <is>
          <t>316516</t>
        </is>
      </c>
      <c r="E2952" s="2" t="inlineStr">
        <is>
          <t>EDMAR AGUIAR VIANA</t>
        </is>
      </c>
      <c r="F2952" s="2" t="n">
        <v>1909</v>
      </c>
      <c r="G2952" s="2" t="n">
        <v>177.75</v>
      </c>
      <c r="H2952" s="2" t="n">
        <v>11</v>
      </c>
      <c r="I2952" s="2" t="n">
        <v>0</v>
      </c>
      <c r="J2952" s="2" t="inlineStr">
        <is>
          <t>GPA</t>
        </is>
      </c>
    </row>
    <row r="2953">
      <c r="A2953" s="2" t="n">
        <v>8</v>
      </c>
      <c r="B2953" s="2" t="n">
        <v>1965</v>
      </c>
      <c r="C2953" s="2" t="inlineStr">
        <is>
          <t>ATIVIDADE OP. EMP.</t>
        </is>
      </c>
      <c r="D2953" s="2" t="inlineStr">
        <is>
          <t>322452</t>
        </is>
      </c>
      <c r="E2953" s="2" t="inlineStr">
        <is>
          <t>Givaldo Moreira Silva</t>
        </is>
      </c>
      <c r="F2953" s="2" t="n">
        <v>2709</v>
      </c>
      <c r="G2953" s="2" t="n">
        <v>159.88</v>
      </c>
      <c r="H2953" s="2" t="n">
        <v>17</v>
      </c>
      <c r="I2953" s="2" t="n">
        <v>0</v>
      </c>
      <c r="J2953" s="2" t="inlineStr">
        <is>
          <t>GPA</t>
        </is>
      </c>
    </row>
    <row r="2954">
      <c r="A2954" s="2" t="n">
        <v>8</v>
      </c>
      <c r="B2954" s="2" t="n">
        <v>1965</v>
      </c>
      <c r="C2954" s="2" t="inlineStr">
        <is>
          <t>CARREGAMENTO</t>
        </is>
      </c>
      <c r="D2954" s="2" t="inlineStr">
        <is>
          <t>322452</t>
        </is>
      </c>
      <c r="E2954" s="2" t="inlineStr">
        <is>
          <t>Givaldo Moreira Silva</t>
        </is>
      </c>
      <c r="F2954" s="2" t="n">
        <v>63</v>
      </c>
      <c r="G2954" s="2" t="n">
        <v>4.38</v>
      </c>
      <c r="H2954" s="2" t="n">
        <v>14</v>
      </c>
      <c r="I2954" s="2" t="n">
        <v>0</v>
      </c>
      <c r="J2954" s="2" t="inlineStr">
        <is>
          <t>GPA</t>
        </is>
      </c>
    </row>
    <row r="2955">
      <c r="A2955" s="2" t="n">
        <v>8</v>
      </c>
      <c r="B2955" s="2" t="n">
        <v>1965</v>
      </c>
      <c r="C2955" s="2" t="inlineStr">
        <is>
          <t>ATIVIDADE OP. EMP.</t>
        </is>
      </c>
      <c r="D2955" s="2" t="inlineStr">
        <is>
          <t>324132</t>
        </is>
      </c>
      <c r="E2955" s="2" t="inlineStr">
        <is>
          <t>ARIEL SOUZA OLIVEIRA</t>
        </is>
      </c>
      <c r="F2955" s="2" t="n">
        <v>1430</v>
      </c>
      <c r="G2955" s="2" t="n">
        <v>160.38</v>
      </c>
      <c r="H2955" s="2" t="n">
        <v>9</v>
      </c>
      <c r="I2955" s="2" t="n">
        <v>0</v>
      </c>
      <c r="J2955" s="2" t="inlineStr">
        <is>
          <t>GPA</t>
        </is>
      </c>
    </row>
    <row r="2956">
      <c r="A2956" s="2" t="n">
        <v>8</v>
      </c>
      <c r="B2956" s="2" t="n">
        <v>1965</v>
      </c>
      <c r="C2956" s="2" t="inlineStr">
        <is>
          <t>RECEBIMENTO</t>
        </is>
      </c>
      <c r="D2956" s="2" t="inlineStr">
        <is>
          <t>3353583</t>
        </is>
      </c>
      <c r="E2956" s="2" t="inlineStr">
        <is>
          <t>GILBERTO NOVAES DOS SANTOS</t>
        </is>
      </c>
      <c r="F2956" s="2" t="n">
        <v>1095</v>
      </c>
      <c r="G2956" s="2" t="n">
        <v>113.3</v>
      </c>
      <c r="H2956" s="2" t="n">
        <v>10</v>
      </c>
      <c r="I2956" s="2" t="n">
        <v>0</v>
      </c>
      <c r="J2956" s="2" t="inlineStr">
        <is>
          <t>GPA</t>
        </is>
      </c>
    </row>
    <row r="2957">
      <c r="A2957" s="2" t="n">
        <v>8</v>
      </c>
      <c r="B2957" s="2" t="n">
        <v>1965</v>
      </c>
      <c r="C2957" s="2" t="inlineStr">
        <is>
          <t>SEPARACAO</t>
        </is>
      </c>
      <c r="D2957" s="2" t="inlineStr">
        <is>
          <t>3353583</t>
        </is>
      </c>
      <c r="E2957" s="2" t="inlineStr">
        <is>
          <t>GILBERTO NOVAES DOS SANTOS</t>
        </is>
      </c>
      <c r="F2957" s="2" t="n">
        <v>61</v>
      </c>
      <c r="G2957" s="2" t="n">
        <v>0.84</v>
      </c>
      <c r="H2957" s="2" t="n">
        <v>73</v>
      </c>
      <c r="I2957" s="2" t="n">
        <v/>
      </c>
      <c r="J2957" s="2" t="inlineStr">
        <is>
          <t>GPA</t>
        </is>
      </c>
    </row>
    <row r="2958">
      <c r="A2958" s="2" t="n">
        <v>8</v>
      </c>
      <c r="B2958" s="2" t="n">
        <v>1965</v>
      </c>
      <c r="C2958" s="2" t="inlineStr">
        <is>
          <t>CARREGAMENTO</t>
        </is>
      </c>
      <c r="D2958" s="2" t="inlineStr">
        <is>
          <t>335416</t>
        </is>
      </c>
      <c r="E2958" s="2" t="inlineStr">
        <is>
          <t>Dourivaldo Dias De Oliveira</t>
        </is>
      </c>
      <c r="F2958" s="2" t="n">
        <v>103</v>
      </c>
      <c r="G2958" s="2" t="n">
        <v>32.15</v>
      </c>
      <c r="H2958" s="2" t="n">
        <v>3</v>
      </c>
      <c r="I2958" s="2" t="n">
        <v>0</v>
      </c>
      <c r="J2958" s="2" t="inlineStr">
        <is>
          <t>GPA</t>
        </is>
      </c>
    </row>
    <row r="2959">
      <c r="A2959" s="2" t="n">
        <v>8</v>
      </c>
      <c r="B2959" s="2" t="n">
        <v>1965</v>
      </c>
      <c r="C2959" s="2" t="inlineStr">
        <is>
          <t>ATIVIDADE OP. EMP.</t>
        </is>
      </c>
      <c r="D2959" s="2" t="inlineStr">
        <is>
          <t>33664</t>
        </is>
      </c>
      <c r="E2959" s="2" t="inlineStr">
        <is>
          <t>Genivar Da Silva Muniz</t>
        </is>
      </c>
      <c r="F2959" s="2" t="n">
        <v>2656</v>
      </c>
      <c r="G2959" s="2" t="n">
        <v>180.94</v>
      </c>
      <c r="H2959" s="2" t="n">
        <v>15</v>
      </c>
      <c r="I2959" s="2" t="n">
        <v>0</v>
      </c>
      <c r="J2959" s="2" t="inlineStr">
        <is>
          <t>GPA</t>
        </is>
      </c>
    </row>
    <row r="2960">
      <c r="A2960" s="2" t="n">
        <v>8</v>
      </c>
      <c r="B2960" s="2" t="n">
        <v>1965</v>
      </c>
      <c r="C2960" s="2" t="inlineStr">
        <is>
          <t>ATIVIDADE OP. EMP.</t>
        </is>
      </c>
      <c r="D2960" s="2" t="inlineStr">
        <is>
          <t>339769</t>
        </is>
      </c>
      <c r="E2960" s="2" t="inlineStr">
        <is>
          <t>CRISTIANO ANDRADE QUIRINO</t>
        </is>
      </c>
      <c r="F2960" s="2" t="n">
        <v>1536</v>
      </c>
      <c r="G2960" s="2" t="n">
        <v>168.16</v>
      </c>
      <c r="H2960" s="2" t="n">
        <v>9</v>
      </c>
      <c r="I2960" s="2" t="n">
        <v>0</v>
      </c>
      <c r="J2960" s="2" t="inlineStr">
        <is>
          <t>GPA</t>
        </is>
      </c>
    </row>
    <row r="2961">
      <c r="A2961" s="2" t="n">
        <v>8</v>
      </c>
      <c r="B2961" s="2" t="n">
        <v>1965</v>
      </c>
      <c r="C2961" s="2" t="inlineStr">
        <is>
          <t>ATIVIDADE OP. EMP.</t>
        </is>
      </c>
      <c r="D2961" s="2" t="inlineStr">
        <is>
          <t>344003</t>
        </is>
      </c>
      <c r="E2961" s="2" t="inlineStr">
        <is>
          <t>ELIOMAR BARBOSA DA SILVA</t>
        </is>
      </c>
      <c r="F2961" s="2" t="n">
        <v>2869</v>
      </c>
      <c r="G2961" s="2" t="n">
        <v>163.9</v>
      </c>
      <c r="H2961" s="2" t="n">
        <v>18</v>
      </c>
      <c r="I2961" s="2" t="n">
        <v>0</v>
      </c>
      <c r="J2961" s="2" t="inlineStr">
        <is>
          <t>GPA</t>
        </is>
      </c>
    </row>
    <row r="2962">
      <c r="A2962" s="2" t="n">
        <v>8</v>
      </c>
      <c r="B2962" s="2" t="n">
        <v>1965</v>
      </c>
      <c r="C2962" s="2" t="inlineStr">
        <is>
          <t>RECEBIMENTO</t>
        </is>
      </c>
      <c r="D2962" s="2" t="inlineStr">
        <is>
          <t>346537</t>
        </is>
      </c>
      <c r="E2962" s="2" t="inlineStr">
        <is>
          <t>MARISA APARECIDA DE MEIRA BARRETO</t>
        </is>
      </c>
      <c r="F2962" s="2" t="n">
        <v>1097</v>
      </c>
      <c r="G2962" s="2" t="n">
        <v>160.08</v>
      </c>
      <c r="H2962" s="2" t="n">
        <v>7</v>
      </c>
      <c r="I2962" s="2" t="n">
        <v>0</v>
      </c>
      <c r="J2962" s="2" t="inlineStr">
        <is>
          <t>GPA</t>
        </is>
      </c>
    </row>
    <row r="2963">
      <c r="A2963" s="2" t="n">
        <v>8</v>
      </c>
      <c r="B2963" s="2" t="n">
        <v>1965</v>
      </c>
      <c r="C2963" s="2" t="inlineStr">
        <is>
          <t>PUXADA RECEB</t>
        </is>
      </c>
      <c r="D2963" s="2" t="inlineStr">
        <is>
          <t>346641</t>
        </is>
      </c>
      <c r="E2963" s="2" t="inlineStr">
        <is>
          <t>Edson Jose Do Nascimento</t>
        </is>
      </c>
      <c r="F2963" s="2" t="n">
        <v>266</v>
      </c>
      <c r="G2963" s="2" t="n">
        <v>11.77</v>
      </c>
      <c r="H2963" s="2" t="n">
        <v>23</v>
      </c>
      <c r="I2963" s="2" t="n">
        <v>0</v>
      </c>
      <c r="J2963" s="2" t="inlineStr">
        <is>
          <t>GPA</t>
        </is>
      </c>
    </row>
    <row r="2964">
      <c r="A2964" s="2" t="n">
        <v>8</v>
      </c>
      <c r="B2964" s="2" t="n">
        <v>1965</v>
      </c>
      <c r="C2964" s="2" t="inlineStr">
        <is>
          <t>RECEBIMENTO</t>
        </is>
      </c>
      <c r="D2964" s="2" t="inlineStr">
        <is>
          <t>346641</t>
        </is>
      </c>
      <c r="E2964" s="2" t="inlineStr">
        <is>
          <t>Edson Jose Do Nascimento</t>
        </is>
      </c>
      <c r="F2964" s="2" t="n">
        <v>4347</v>
      </c>
      <c r="G2964" s="2" t="n">
        <v>132.01</v>
      </c>
      <c r="H2964" s="2" t="n">
        <v>33</v>
      </c>
      <c r="I2964" s="2" t="n">
        <v>0</v>
      </c>
      <c r="J2964" s="2" t="inlineStr">
        <is>
          <t>GPA</t>
        </is>
      </c>
    </row>
    <row r="2965">
      <c r="A2965" s="2" t="n">
        <v>8</v>
      </c>
      <c r="B2965" s="2" t="n">
        <v>1965</v>
      </c>
      <c r="C2965" s="2" t="inlineStr">
        <is>
          <t>ATIVIDADE OP. EMP.</t>
        </is>
      </c>
      <c r="D2965" s="2" t="inlineStr">
        <is>
          <t>352220</t>
        </is>
      </c>
      <c r="E2965" s="2" t="inlineStr">
        <is>
          <t>MONICA FERNANDES ARAUJO CARNEIRO DE BARROS</t>
        </is>
      </c>
      <c r="F2965" s="2" t="n">
        <v>1364</v>
      </c>
      <c r="G2965" s="2" t="n">
        <v>161.78</v>
      </c>
      <c r="H2965" s="2" t="n">
        <v>8</v>
      </c>
      <c r="I2965" s="2" t="n">
        <v>0</v>
      </c>
      <c r="J2965" s="2" t="inlineStr">
        <is>
          <t>GPA</t>
        </is>
      </c>
    </row>
    <row r="2966">
      <c r="A2966" s="2" t="n">
        <v>8</v>
      </c>
      <c r="B2966" s="2" t="n">
        <v>1965</v>
      </c>
      <c r="C2966" s="2" t="inlineStr">
        <is>
          <t>ATIVIDADE OP. EMP.</t>
        </is>
      </c>
      <c r="D2966" s="2" t="inlineStr">
        <is>
          <t>352458</t>
        </is>
      </c>
      <c r="E2966" s="2" t="inlineStr">
        <is>
          <t>Jose Antonio Mendes</t>
        </is>
      </c>
      <c r="F2966" s="2" t="n">
        <v>1487</v>
      </c>
      <c r="G2966" s="2" t="n">
        <v>118.83</v>
      </c>
      <c r="H2966" s="2" t="n">
        <v>13</v>
      </c>
      <c r="I2966" s="2" t="n">
        <v>0</v>
      </c>
      <c r="J2966" s="2" t="inlineStr">
        <is>
          <t>GPA</t>
        </is>
      </c>
    </row>
    <row r="2967">
      <c r="A2967" s="2" t="n">
        <v>8</v>
      </c>
      <c r="B2967" s="2" t="n">
        <v>1965</v>
      </c>
      <c r="C2967" s="2" t="inlineStr">
        <is>
          <t>ATIVIDADE OP. EMP.</t>
        </is>
      </c>
      <c r="D2967" s="2" t="inlineStr">
        <is>
          <t>3534685</t>
        </is>
      </c>
      <c r="E2967" s="2" t="inlineStr">
        <is>
          <t>CEZAR AMORIM SOUSA</t>
        </is>
      </c>
      <c r="F2967" s="2" t="n">
        <v>2073</v>
      </c>
      <c r="G2967" s="2" t="n">
        <v>127.53</v>
      </c>
      <c r="H2967" s="2" t="n">
        <v>16</v>
      </c>
      <c r="I2967" s="2" t="n">
        <v>0</v>
      </c>
      <c r="J2967" s="2" t="inlineStr">
        <is>
          <t>GPA</t>
        </is>
      </c>
    </row>
    <row r="2968">
      <c r="A2968" s="2" t="n">
        <v>8</v>
      </c>
      <c r="B2968" s="2" t="n">
        <v>1965</v>
      </c>
      <c r="C2968" s="2" t="inlineStr">
        <is>
          <t>PUXADA RECEB</t>
        </is>
      </c>
      <c r="D2968" s="2" t="inlineStr">
        <is>
          <t>3536254</t>
        </is>
      </c>
      <c r="E2968" s="2" t="inlineStr">
        <is>
          <t>Lucas Cruz Caldas</t>
        </is>
      </c>
      <c r="F2968" s="2" t="n">
        <v>270</v>
      </c>
      <c r="G2968" s="2" t="n">
        <v>50.53</v>
      </c>
      <c r="H2968" s="2" t="n">
        <v>5</v>
      </c>
      <c r="I2968" s="2" t="n">
        <v>0</v>
      </c>
      <c r="J2968" s="2" t="inlineStr">
        <is>
          <t>GPA</t>
        </is>
      </c>
    </row>
    <row r="2969">
      <c r="A2969" s="2" t="n">
        <v>8</v>
      </c>
      <c r="B2969" s="2" t="n">
        <v>1965</v>
      </c>
      <c r="C2969" s="2" t="inlineStr">
        <is>
          <t>RECEBIMENTO</t>
        </is>
      </c>
      <c r="D2969" s="2" t="inlineStr">
        <is>
          <t>3536254</t>
        </is>
      </c>
      <c r="E2969" s="2" t="inlineStr">
        <is>
          <t>Lucas Cruz Caldas</t>
        </is>
      </c>
      <c r="F2969" s="2" t="n">
        <v>42</v>
      </c>
      <c r="G2969" s="2" t="n">
        <v>0.65</v>
      </c>
      <c r="H2969" s="2" t="n">
        <v>65</v>
      </c>
      <c r="I2969" s="2" t="n">
        <v>0</v>
      </c>
      <c r="J2969" s="2" t="inlineStr">
        <is>
          <t>GPA</t>
        </is>
      </c>
    </row>
    <row r="2970">
      <c r="A2970" s="2" t="n">
        <v>8</v>
      </c>
      <c r="B2970" s="2" t="n">
        <v>1965</v>
      </c>
      <c r="C2970" s="2" t="inlineStr">
        <is>
          <t>CARREGAMENTO</t>
        </is>
      </c>
      <c r="D2970" s="2" t="inlineStr">
        <is>
          <t>3536572</t>
        </is>
      </c>
      <c r="E2970" s="2" t="inlineStr">
        <is>
          <t>Marcelo De Sousa Nunes</t>
        </is>
      </c>
      <c r="F2970" s="2" t="n">
        <v>177</v>
      </c>
      <c r="G2970" s="2" t="n">
        <v>26.04</v>
      </c>
      <c r="H2970" s="2" t="n">
        <v>7</v>
      </c>
      <c r="I2970" s="2" t="n">
        <v>0</v>
      </c>
      <c r="J2970" s="2" t="inlineStr">
        <is>
          <t>GPA</t>
        </is>
      </c>
    </row>
    <row r="2971">
      <c r="A2971" s="2" t="n">
        <v>8</v>
      </c>
      <c r="B2971" s="2" t="n">
        <v>1965</v>
      </c>
      <c r="C2971" s="2" t="inlineStr">
        <is>
          <t>ATIVIDADE OP. EMP.</t>
        </is>
      </c>
      <c r="D2971" s="2" t="inlineStr">
        <is>
          <t>368799</t>
        </is>
      </c>
      <c r="E2971" s="2" t="inlineStr">
        <is>
          <t>Romildo Barrozo Da Silva</t>
        </is>
      </c>
      <c r="F2971" s="2" t="n">
        <v>2534</v>
      </c>
      <c r="G2971" s="2" t="n">
        <v>145.3</v>
      </c>
      <c r="H2971" s="2" t="n">
        <v>17</v>
      </c>
      <c r="I2971" s="2" t="n">
        <v>0</v>
      </c>
      <c r="J2971" s="2" t="inlineStr">
        <is>
          <t>GPA</t>
        </is>
      </c>
    </row>
    <row r="2972">
      <c r="A2972" s="2" t="n">
        <v>8</v>
      </c>
      <c r="B2972" s="2" t="n">
        <v>1965</v>
      </c>
      <c r="C2972" s="2" t="inlineStr">
        <is>
          <t>ATIVIDADE OP. EMP.</t>
        </is>
      </c>
      <c r="D2972" s="2" t="inlineStr">
        <is>
          <t>369506</t>
        </is>
      </c>
      <c r="E2972" s="2" t="inlineStr">
        <is>
          <t>Laurentino Araujo De Sousa</t>
        </is>
      </c>
      <c r="F2972" s="2" t="n">
        <v>1239</v>
      </c>
      <c r="G2972" s="2" t="n">
        <v>152.6</v>
      </c>
      <c r="H2972" s="2" t="n">
        <v>8</v>
      </c>
      <c r="I2972" s="2" t="n">
        <v>0</v>
      </c>
      <c r="J2972" s="2" t="inlineStr">
        <is>
          <t>GPA</t>
        </is>
      </c>
    </row>
    <row r="2973">
      <c r="A2973" s="2" t="n">
        <v>8</v>
      </c>
      <c r="B2973" s="2" t="n">
        <v>1965</v>
      </c>
      <c r="C2973" s="2" t="inlineStr">
        <is>
          <t>ATIVIDADE OP. EMP.</t>
        </is>
      </c>
      <c r="D2973" s="2" t="inlineStr">
        <is>
          <t>372460</t>
        </is>
      </c>
      <c r="E2973" s="2" t="inlineStr">
        <is>
          <t>Jose Junior Gomes Dias</t>
        </is>
      </c>
      <c r="F2973" s="2" t="n">
        <v>2600</v>
      </c>
      <c r="G2973" s="2" t="n">
        <v>237.94</v>
      </c>
      <c r="H2973" s="2" t="n">
        <v>11</v>
      </c>
      <c r="I2973" s="2" t="n">
        <v>0</v>
      </c>
      <c r="J2973" s="2" t="inlineStr">
        <is>
          <t>GPA</t>
        </is>
      </c>
    </row>
    <row r="2974">
      <c r="A2974" s="2" t="n">
        <v>8</v>
      </c>
      <c r="B2974" s="2" t="n">
        <v>1965</v>
      </c>
      <c r="C2974" s="2" t="inlineStr">
        <is>
          <t>ATIVIDADE OP. EMP.</t>
        </is>
      </c>
      <c r="D2974" s="2" t="inlineStr">
        <is>
          <t>372534</t>
        </is>
      </c>
      <c r="E2974" s="2" t="inlineStr">
        <is>
          <t>HELIO HELIO TORRES NOGUEIRA</t>
        </is>
      </c>
      <c r="F2974" s="2" t="n">
        <v>2748</v>
      </c>
      <c r="G2974" s="2" t="n">
        <v>215.36</v>
      </c>
      <c r="H2974" s="2" t="n">
        <v>13</v>
      </c>
      <c r="I2974" s="2" t="n">
        <v>0</v>
      </c>
      <c r="J2974" s="2" t="inlineStr">
        <is>
          <t>GPA</t>
        </is>
      </c>
    </row>
    <row r="2975">
      <c r="A2975" s="2" t="n">
        <v>8</v>
      </c>
      <c r="B2975" s="2" t="n">
        <v>1965</v>
      </c>
      <c r="C2975" s="2" t="inlineStr">
        <is>
          <t>ATIVIDADE OP. EMP.</t>
        </is>
      </c>
      <c r="D2975" s="2" t="inlineStr">
        <is>
          <t>377972</t>
        </is>
      </c>
      <c r="E2975" s="2" t="inlineStr">
        <is>
          <t>Paulo Duarte Pereira</t>
        </is>
      </c>
      <c r="F2975" s="2" t="n">
        <v>904</v>
      </c>
      <c r="G2975" s="2" t="n">
        <v>80.05</v>
      </c>
      <c r="H2975" s="2" t="n">
        <v>11</v>
      </c>
      <c r="I2975" s="2" t="n">
        <v>0</v>
      </c>
      <c r="J2975" s="2" t="inlineStr">
        <is>
          <t>GPA</t>
        </is>
      </c>
    </row>
    <row r="2976">
      <c r="A2976" s="2" t="n">
        <v>8</v>
      </c>
      <c r="B2976" s="2" t="n">
        <v>1965</v>
      </c>
      <c r="C2976" s="2" t="inlineStr">
        <is>
          <t>ATIVIDADE OP. EMP.</t>
        </is>
      </c>
      <c r="D2976" s="2" t="inlineStr">
        <is>
          <t>379145</t>
        </is>
      </c>
      <c r="E2976" s="2" t="inlineStr">
        <is>
          <t>Valmir Da Mota Pinheiro</t>
        </is>
      </c>
      <c r="F2976" s="2" t="n">
        <v>2089</v>
      </c>
      <c r="G2976" s="2" t="n">
        <v>189.44</v>
      </c>
      <c r="H2976" s="2" t="n">
        <v>11</v>
      </c>
      <c r="I2976" s="2" t="n">
        <v>0</v>
      </c>
      <c r="J2976" s="2" t="inlineStr">
        <is>
          <t>GPA</t>
        </is>
      </c>
    </row>
    <row r="2977">
      <c r="A2977" s="2" t="n">
        <v>8</v>
      </c>
      <c r="B2977" s="2" t="n">
        <v>1965</v>
      </c>
      <c r="C2977" s="2" t="inlineStr">
        <is>
          <t>ATIVIDADE OP. EMP.</t>
        </is>
      </c>
      <c r="D2977" s="2" t="inlineStr">
        <is>
          <t>384213</t>
        </is>
      </c>
      <c r="E2977" s="2" t="inlineStr">
        <is>
          <t>Antonio Carlos Dos Santos Do Bomfim Alves</t>
        </is>
      </c>
      <c r="F2977" s="2" t="n">
        <v>1706</v>
      </c>
      <c r="G2977" s="2" t="n">
        <v>153.85</v>
      </c>
      <c r="H2977" s="2" t="n">
        <v>11</v>
      </c>
      <c r="I2977" s="2" t="n">
        <v>0</v>
      </c>
      <c r="J2977" s="2" t="inlineStr">
        <is>
          <t>GPA</t>
        </is>
      </c>
    </row>
    <row r="2978">
      <c r="A2978" s="2" t="n">
        <v>8</v>
      </c>
      <c r="B2978" s="2" t="n">
        <v>1965</v>
      </c>
      <c r="C2978" s="2" t="inlineStr">
        <is>
          <t>ATIVIDADE OP. EMP.</t>
        </is>
      </c>
      <c r="D2978" s="2" t="inlineStr">
        <is>
          <t>392080</t>
        </is>
      </c>
      <c r="E2978" s="2" t="inlineStr">
        <is>
          <t>Maria Jose Ferreira Lima</t>
        </is>
      </c>
      <c r="F2978" s="2" t="n">
        <v>2871</v>
      </c>
      <c r="G2978" s="2" t="n">
        <v>241.24</v>
      </c>
      <c r="H2978" s="2" t="n">
        <v>12</v>
      </c>
      <c r="I2978" s="2" t="n">
        <v>0</v>
      </c>
      <c r="J2978" s="2" t="inlineStr">
        <is>
          <t>GPA</t>
        </is>
      </c>
    </row>
    <row r="2979">
      <c r="A2979" s="2" t="n">
        <v>8</v>
      </c>
      <c r="B2979" s="2" t="n">
        <v>1965</v>
      </c>
      <c r="C2979" s="2" t="inlineStr">
        <is>
          <t>ATIVIDADE OP. EMP.</t>
        </is>
      </c>
      <c r="D2979" s="2" t="inlineStr">
        <is>
          <t>392172</t>
        </is>
      </c>
      <c r="E2979" s="2" t="inlineStr">
        <is>
          <t>Francilon Izidio Da Silva</t>
        </is>
      </c>
      <c r="F2979" s="2" t="n">
        <v>1341</v>
      </c>
      <c r="G2979" s="2" t="n">
        <v>156.47</v>
      </c>
      <c r="H2979" s="2" t="n">
        <v>9</v>
      </c>
      <c r="I2979" s="2" t="n">
        <v>0</v>
      </c>
      <c r="J2979" s="2" t="inlineStr">
        <is>
          <t>GPA</t>
        </is>
      </c>
    </row>
    <row r="2980">
      <c r="A2980" s="2" t="n">
        <v>8</v>
      </c>
      <c r="B2980" s="2" t="n">
        <v>1965</v>
      </c>
      <c r="C2980" s="2" t="inlineStr">
        <is>
          <t>CARREGAMENTO</t>
        </is>
      </c>
      <c r="D2980" s="2" t="inlineStr">
        <is>
          <t>3931820</t>
        </is>
      </c>
      <c r="E2980" s="2" t="inlineStr">
        <is>
          <t>Emerson Vitor De Araujo</t>
        </is>
      </c>
      <c r="F2980" s="2" t="n">
        <v>200</v>
      </c>
      <c r="G2980" s="2" t="n">
        <v>4.6</v>
      </c>
      <c r="H2980" s="2" t="n">
        <v>43</v>
      </c>
      <c r="I2980" s="2" t="n">
        <v>0</v>
      </c>
      <c r="J2980" s="2" t="inlineStr">
        <is>
          <t>GPA</t>
        </is>
      </c>
    </row>
    <row r="2981">
      <c r="A2981" s="2" t="n">
        <v>8</v>
      </c>
      <c r="B2981" s="2" t="n">
        <v>1965</v>
      </c>
      <c r="C2981" s="2" t="inlineStr">
        <is>
          <t>ATIVIDADE OP. EMP.</t>
        </is>
      </c>
      <c r="D2981" s="2" t="inlineStr">
        <is>
          <t>398208</t>
        </is>
      </c>
      <c r="E2981" s="2" t="inlineStr">
        <is>
          <t>Jardel Dos Santos Reis</t>
        </is>
      </c>
      <c r="F2981" s="2" t="n">
        <v>2125</v>
      </c>
      <c r="G2981" s="2" t="n">
        <v>154.86</v>
      </c>
      <c r="H2981" s="2" t="n">
        <v>14</v>
      </c>
      <c r="I2981" s="2" t="n">
        <v>0</v>
      </c>
      <c r="J2981" s="2" t="inlineStr">
        <is>
          <t>GPA</t>
        </is>
      </c>
    </row>
    <row r="2982">
      <c r="A2982" s="2" t="n">
        <v>8</v>
      </c>
      <c r="B2982" s="2" t="n">
        <v>1965</v>
      </c>
      <c r="C2982" s="2" t="inlineStr">
        <is>
          <t>ATIVIDADE OP. EMP.</t>
        </is>
      </c>
      <c r="D2982" s="2" t="inlineStr">
        <is>
          <t>40010899</t>
        </is>
      </c>
      <c r="E2982" s="2" t="inlineStr">
        <is>
          <t>Rafael Dos Santos Clementino</t>
        </is>
      </c>
      <c r="F2982" s="2" t="n">
        <v>1017</v>
      </c>
      <c r="G2982" s="2" t="n">
        <v>135.93</v>
      </c>
      <c r="H2982" s="2" t="n">
        <v>7</v>
      </c>
      <c r="I2982" s="2" t="n">
        <v>0</v>
      </c>
      <c r="J2982" s="2" t="inlineStr">
        <is>
          <t>GPA</t>
        </is>
      </c>
    </row>
    <row r="2983">
      <c r="A2983" s="2" t="n">
        <v>8</v>
      </c>
      <c r="B2983" s="2" t="n">
        <v>1965</v>
      </c>
      <c r="C2983" s="2" t="inlineStr">
        <is>
          <t>CARREGAMENTO</t>
        </is>
      </c>
      <c r="D2983" s="2" t="inlineStr">
        <is>
          <t>40010899</t>
        </is>
      </c>
      <c r="E2983" s="2" t="inlineStr">
        <is>
          <t>Rafael Dos Santos Clementino</t>
        </is>
      </c>
      <c r="F2983" s="2" t="n">
        <v>21</v>
      </c>
      <c r="G2983" s="2" t="n">
        <v>4.46</v>
      </c>
      <c r="H2983" s="2" t="n">
        <v>5</v>
      </c>
      <c r="I2983" s="2" t="n">
        <v>0</v>
      </c>
      <c r="J2983" s="2" t="inlineStr">
        <is>
          <t>GPA</t>
        </is>
      </c>
    </row>
    <row r="2984">
      <c r="A2984" s="2" t="n">
        <v>8</v>
      </c>
      <c r="B2984" s="2" t="n">
        <v>1965</v>
      </c>
      <c r="C2984" s="2" t="inlineStr">
        <is>
          <t>CARREGAMENTO</t>
        </is>
      </c>
      <c r="D2984" s="2" t="inlineStr">
        <is>
          <t>40012182</t>
        </is>
      </c>
      <c r="E2984" s="2" t="inlineStr">
        <is>
          <t>Mauricio Oliveira Silva</t>
        </is>
      </c>
      <c r="F2984" s="2" t="n">
        <v>40</v>
      </c>
      <c r="G2984" s="2" t="n">
        <v>0.4</v>
      </c>
      <c r="H2984" s="2" t="n">
        <v>100</v>
      </c>
      <c r="I2984" s="2" t="n">
        <v>0</v>
      </c>
      <c r="J2984" s="2" t="inlineStr">
        <is>
          <t>GPA</t>
        </is>
      </c>
    </row>
    <row r="2985">
      <c r="A2985" s="2" t="n">
        <v>8</v>
      </c>
      <c r="B2985" s="2" t="n">
        <v>1965</v>
      </c>
      <c r="C2985" s="2" t="inlineStr">
        <is>
          <t>CARREGAMENTO</t>
        </is>
      </c>
      <c r="D2985" s="2" t="inlineStr">
        <is>
          <t>40017117</t>
        </is>
      </c>
      <c r="E2985" s="2" t="inlineStr">
        <is>
          <t>Jose Elenilson De Sousa</t>
        </is>
      </c>
      <c r="F2985" s="2" t="n">
        <v>1768</v>
      </c>
      <c r="G2985" s="2" t="n">
        <v>60.72</v>
      </c>
      <c r="H2985" s="2" t="n">
        <v>29</v>
      </c>
      <c r="I2985" s="2" t="n">
        <v>0</v>
      </c>
      <c r="J2985" s="2" t="inlineStr">
        <is>
          <t>GPA</t>
        </is>
      </c>
    </row>
    <row r="2986">
      <c r="A2986" s="2" t="n">
        <v>8</v>
      </c>
      <c r="B2986" s="2" t="n">
        <v>1965</v>
      </c>
      <c r="C2986" s="2" t="inlineStr">
        <is>
          <t>ATIVIDADE OP. EMP.</t>
        </is>
      </c>
      <c r="D2986" s="2" t="inlineStr">
        <is>
          <t>402947</t>
        </is>
      </c>
      <c r="E2986" s="2" t="inlineStr">
        <is>
          <t>Dayane Lima De Souza</t>
        </is>
      </c>
      <c r="F2986" s="2" t="n">
        <v>1376</v>
      </c>
      <c r="G2986" s="2" t="n">
        <v>153.72</v>
      </c>
      <c r="H2986" s="2" t="n">
        <v>9</v>
      </c>
      <c r="I2986" s="2" t="n">
        <v>0</v>
      </c>
      <c r="J2986" s="2" t="inlineStr">
        <is>
          <t>GPA</t>
        </is>
      </c>
    </row>
    <row r="2987">
      <c r="A2987" s="2" t="n">
        <v>8</v>
      </c>
      <c r="B2987" s="2" t="n">
        <v>1965</v>
      </c>
      <c r="C2987" s="2" t="inlineStr">
        <is>
          <t>ATIVIDADE OP. EMP.</t>
        </is>
      </c>
      <c r="D2987" s="2" t="inlineStr">
        <is>
          <t>410092</t>
        </is>
      </c>
      <c r="E2987" s="2" t="inlineStr">
        <is>
          <t>Edinei Rodrigues Pereira</t>
        </is>
      </c>
      <c r="F2987" s="2" t="n">
        <v>2561</v>
      </c>
      <c r="G2987" s="2" t="n">
        <v>164.23</v>
      </c>
      <c r="H2987" s="2" t="n">
        <v>16</v>
      </c>
      <c r="I2987" s="2" t="n">
        <v>0</v>
      </c>
      <c r="J2987" s="2" t="inlineStr">
        <is>
          <t>GPA</t>
        </is>
      </c>
    </row>
    <row r="2988">
      <c r="A2988" s="2" t="n">
        <v>8</v>
      </c>
      <c r="B2988" s="2" t="n">
        <v>1965</v>
      </c>
      <c r="C2988" s="2" t="inlineStr">
        <is>
          <t>ATIVIDADE OP. EMP.</t>
        </is>
      </c>
      <c r="D2988" s="2" t="inlineStr">
        <is>
          <t>4115902</t>
        </is>
      </c>
      <c r="E2988" s="2" t="inlineStr">
        <is>
          <t>NOEL GOMES DA SILVA</t>
        </is>
      </c>
      <c r="F2988" s="2" t="n">
        <v>875</v>
      </c>
      <c r="G2988" s="2" t="n">
        <v>170.86</v>
      </c>
      <c r="H2988" s="2" t="n">
        <v>5</v>
      </c>
      <c r="I2988" s="2" t="n">
        <v>0</v>
      </c>
      <c r="J2988" s="2" t="inlineStr">
        <is>
          <t>GPA</t>
        </is>
      </c>
    </row>
    <row r="2989">
      <c r="A2989" s="2" t="n">
        <v>8</v>
      </c>
      <c r="B2989" s="2" t="n">
        <v>1965</v>
      </c>
      <c r="C2989" s="2" t="inlineStr">
        <is>
          <t>PUXADA RECEB</t>
        </is>
      </c>
      <c r="D2989" s="2" t="inlineStr">
        <is>
          <t>4116852</t>
        </is>
      </c>
      <c r="E2989" s="2" t="inlineStr">
        <is>
          <t>Alecandra De Melo De Oliveira</t>
        </is>
      </c>
      <c r="F2989" s="2" t="n">
        <v>2524</v>
      </c>
      <c r="G2989" s="2" t="n">
        <v>164.08</v>
      </c>
      <c r="H2989" s="2" t="n">
        <v>15</v>
      </c>
      <c r="I2989" s="2" t="n">
        <v>0</v>
      </c>
      <c r="J2989" s="2" t="inlineStr">
        <is>
          <t>GPA</t>
        </is>
      </c>
    </row>
    <row r="2990">
      <c r="A2990" s="2" t="n">
        <v>8</v>
      </c>
      <c r="B2990" s="2" t="n">
        <v>1965</v>
      </c>
      <c r="C2990" s="2" t="inlineStr">
        <is>
          <t>ATIVIDADE OP. EMP.</t>
        </is>
      </c>
      <c r="D2990" s="2" t="inlineStr">
        <is>
          <t>41205</t>
        </is>
      </c>
      <c r="E2990" s="2" t="inlineStr">
        <is>
          <t>Sergio Reis Andrade</t>
        </is>
      </c>
      <c r="F2990" s="2" t="n">
        <v>1264</v>
      </c>
      <c r="G2990" s="2" t="n">
        <v>184.21</v>
      </c>
      <c r="H2990" s="2" t="n">
        <v>7</v>
      </c>
      <c r="I2990" s="2" t="n">
        <v>0</v>
      </c>
      <c r="J2990" s="2" t="inlineStr">
        <is>
          <t>GPA</t>
        </is>
      </c>
    </row>
    <row r="2991">
      <c r="A2991" s="2" t="n">
        <v>8</v>
      </c>
      <c r="B2991" s="2" t="n">
        <v>1965</v>
      </c>
      <c r="C2991" s="2" t="inlineStr">
        <is>
          <t>ATIVIDADE OP. EMP.</t>
        </is>
      </c>
      <c r="D2991" s="2" t="inlineStr">
        <is>
          <t>414798</t>
        </is>
      </c>
      <c r="E2991" s="2" t="inlineStr">
        <is>
          <t>HENDRIX RENAN TIAGO DE SOUSA</t>
        </is>
      </c>
      <c r="F2991" s="2" t="n">
        <v>2425</v>
      </c>
      <c r="G2991" s="2" t="n">
        <v>233.79</v>
      </c>
      <c r="H2991" s="2" t="n">
        <v>10</v>
      </c>
      <c r="I2991" s="2" t="n">
        <v>0</v>
      </c>
      <c r="J2991" s="2" t="inlineStr">
        <is>
          <t>GPA</t>
        </is>
      </c>
    </row>
    <row r="2992">
      <c r="A2992" s="2" t="n">
        <v>8</v>
      </c>
      <c r="B2992" s="2" t="n">
        <v>1965</v>
      </c>
      <c r="C2992" s="2" t="inlineStr">
        <is>
          <t>ATIVIDADE OP. EMP.</t>
        </is>
      </c>
      <c r="D2992" s="2" t="inlineStr">
        <is>
          <t>4151712</t>
        </is>
      </c>
      <c r="E2992" s="2" t="inlineStr">
        <is>
          <t>REGINALDO SOUZA LACERDA</t>
        </is>
      </c>
      <c r="F2992" s="2" t="n">
        <v>2696</v>
      </c>
      <c r="G2992" s="2" t="n">
        <v>268.56</v>
      </c>
      <c r="H2992" s="2" t="n">
        <v>10</v>
      </c>
      <c r="I2992" s="2" t="n">
        <v>0</v>
      </c>
      <c r="J2992" s="2" t="inlineStr">
        <is>
          <t>GPA</t>
        </is>
      </c>
    </row>
    <row r="2993">
      <c r="A2993" s="2" t="n">
        <v>8</v>
      </c>
      <c r="B2993" s="2" t="n">
        <v>1965</v>
      </c>
      <c r="C2993" s="2" t="inlineStr">
        <is>
          <t>PUXADA RECEB</t>
        </is>
      </c>
      <c r="D2993" s="2" t="inlineStr">
        <is>
          <t>4163060</t>
        </is>
      </c>
      <c r="E2993" s="2" t="inlineStr">
        <is>
          <t>WALLISON JONH COSTA SOUSA</t>
        </is>
      </c>
      <c r="F2993" s="2" t="n">
        <v>5</v>
      </c>
      <c r="G2993" s="2" t="n">
        <v>0.26</v>
      </c>
      <c r="H2993" s="2" t="n">
        <v>19</v>
      </c>
      <c r="I2993" s="2" t="n">
        <v>0</v>
      </c>
      <c r="J2993" s="2" t="inlineStr">
        <is>
          <t>GPA</t>
        </is>
      </c>
    </row>
    <row r="2994">
      <c r="A2994" s="2" t="n">
        <v>8</v>
      </c>
      <c r="B2994" s="2" t="n">
        <v>1965</v>
      </c>
      <c r="C2994" s="2" t="inlineStr">
        <is>
          <t>RECEBIMENTO</t>
        </is>
      </c>
      <c r="D2994" s="2" t="inlineStr">
        <is>
          <t>4163060</t>
        </is>
      </c>
      <c r="E2994" s="2" t="inlineStr">
        <is>
          <t>WALLISON JONH COSTA SOUSA</t>
        </is>
      </c>
      <c r="F2994" s="2" t="n">
        <v>5547</v>
      </c>
      <c r="G2994" s="2" t="n">
        <v>139.99</v>
      </c>
      <c r="H2994" s="2" t="n">
        <v>40</v>
      </c>
      <c r="I2994" s="2" t="n">
        <v>0</v>
      </c>
      <c r="J2994" s="2" t="inlineStr">
        <is>
          <t>GPA</t>
        </is>
      </c>
    </row>
    <row r="2995">
      <c r="A2995" s="2" t="n">
        <v>8</v>
      </c>
      <c r="B2995" s="2" t="n">
        <v>1965</v>
      </c>
      <c r="C2995" s="2" t="inlineStr">
        <is>
          <t>ATIVIDADE OP. EMP.</t>
        </is>
      </c>
      <c r="D2995" s="2" t="inlineStr">
        <is>
          <t>416364</t>
        </is>
      </c>
      <c r="E2995" s="2" t="inlineStr">
        <is>
          <t>Luciano Alves De Barros</t>
        </is>
      </c>
      <c r="F2995" s="2" t="n">
        <v>2371</v>
      </c>
      <c r="G2995" s="2" t="n">
        <v>146.64</v>
      </c>
      <c r="H2995" s="2" t="n">
        <v>16</v>
      </c>
      <c r="I2995" s="2" t="n">
        <v>0</v>
      </c>
      <c r="J2995" s="2" t="inlineStr">
        <is>
          <t>GPA</t>
        </is>
      </c>
    </row>
    <row r="2996">
      <c r="A2996" s="2" t="n">
        <v>8</v>
      </c>
      <c r="B2996" s="2" t="n">
        <v>1965</v>
      </c>
      <c r="C2996" s="2" t="inlineStr">
        <is>
          <t>ATIVIDADE OP. EMP.</t>
        </is>
      </c>
      <c r="D2996" s="2" t="inlineStr">
        <is>
          <t>419854</t>
        </is>
      </c>
      <c r="E2996" s="2" t="inlineStr">
        <is>
          <t>Edson Araujo Da Silva</t>
        </is>
      </c>
      <c r="F2996" s="2" t="n">
        <v>611</v>
      </c>
      <c r="G2996" s="2" t="n">
        <v>91.05</v>
      </c>
      <c r="H2996" s="2" t="n">
        <v>7</v>
      </c>
      <c r="I2996" s="2" t="n">
        <v>0</v>
      </c>
      <c r="J2996" s="2" t="inlineStr">
        <is>
          <t>GPA</t>
        </is>
      </c>
    </row>
    <row r="2997">
      <c r="A2997" s="2" t="n">
        <v>8</v>
      </c>
      <c r="B2997" s="2" t="n">
        <v>1965</v>
      </c>
      <c r="C2997" s="2" t="inlineStr">
        <is>
          <t>CARREGAMENTO</t>
        </is>
      </c>
      <c r="D2997" s="2" t="inlineStr">
        <is>
          <t>4199260</t>
        </is>
      </c>
      <c r="E2997" s="2" t="inlineStr">
        <is>
          <t>MARCIO SOUSA DA SILVA</t>
        </is>
      </c>
      <c r="F2997" s="2" t="n">
        <v>125</v>
      </c>
      <c r="G2997" s="2" t="n">
        <v>21.4</v>
      </c>
      <c r="H2997" s="2" t="n">
        <v>6</v>
      </c>
      <c r="I2997" s="2" t="n">
        <v>0</v>
      </c>
      <c r="J2997" s="2" t="inlineStr">
        <is>
          <t>GPA</t>
        </is>
      </c>
    </row>
    <row r="2998">
      <c r="A2998" s="2" t="n">
        <v>8</v>
      </c>
      <c r="B2998" s="2" t="n">
        <v>1965</v>
      </c>
      <c r="C2998" s="2" t="inlineStr">
        <is>
          <t>CARREGAMENTO</t>
        </is>
      </c>
      <c r="D2998" s="2" t="inlineStr">
        <is>
          <t>4200152</t>
        </is>
      </c>
      <c r="E2998" s="2" t="inlineStr">
        <is>
          <t>Fernando Aparecido Santos Ferreira</t>
        </is>
      </c>
      <c r="F2998" s="2" t="n">
        <v>239</v>
      </c>
      <c r="G2998" s="2" t="n">
        <v>14.74</v>
      </c>
      <c r="H2998" s="2" t="n">
        <v>16</v>
      </c>
      <c r="I2998" s="2" t="n">
        <v>0</v>
      </c>
      <c r="J2998" s="2" t="inlineStr">
        <is>
          <t>GPA</t>
        </is>
      </c>
    </row>
    <row r="2999">
      <c r="A2999" s="2" t="n">
        <v>8</v>
      </c>
      <c r="B2999" s="2" t="n">
        <v>1965</v>
      </c>
      <c r="C2999" s="2" t="inlineStr">
        <is>
          <t>CARREGAMENTO</t>
        </is>
      </c>
      <c r="D2999" s="2" t="inlineStr">
        <is>
          <t>422119</t>
        </is>
      </c>
      <c r="E2999" s="2" t="inlineStr">
        <is>
          <t>Tatiana De Jesus Prado Silva</t>
        </is>
      </c>
      <c r="F2999" s="2" t="n">
        <v>443</v>
      </c>
      <c r="G2999" s="2" t="n">
        <v>13.87</v>
      </c>
      <c r="H2999" s="2" t="n">
        <v>32</v>
      </c>
      <c r="I2999" s="2" t="n">
        <v>0</v>
      </c>
      <c r="J2999" s="2" t="inlineStr">
        <is>
          <t>GPA</t>
        </is>
      </c>
    </row>
    <row r="3000">
      <c r="A3000" s="2" t="n">
        <v>8</v>
      </c>
      <c r="B3000" s="2" t="n">
        <v>1965</v>
      </c>
      <c r="C3000" s="2" t="inlineStr">
        <is>
          <t>RECEBIMENTO</t>
        </is>
      </c>
      <c r="D3000" s="2" t="inlineStr">
        <is>
          <t>422170</t>
        </is>
      </c>
      <c r="E3000" s="2" t="inlineStr">
        <is>
          <t>Joselina Maria Dos Santos Viana</t>
        </is>
      </c>
      <c r="F3000" s="2" t="n">
        <v>3746</v>
      </c>
      <c r="G3000" s="2" t="n">
        <v>171.88</v>
      </c>
      <c r="H3000" s="2" t="n">
        <v>22</v>
      </c>
      <c r="I3000" s="2" t="n">
        <v>0</v>
      </c>
      <c r="J3000" s="2" t="inlineStr">
        <is>
          <t>GPA</t>
        </is>
      </c>
    </row>
    <row r="3001">
      <c r="A3001" s="2" t="n">
        <v>8</v>
      </c>
      <c r="B3001" s="2" t="n">
        <v>1965</v>
      </c>
      <c r="C3001" s="2" t="inlineStr">
        <is>
          <t>ATIVIDADE OP. EMP.</t>
        </is>
      </c>
      <c r="D3001" s="2" t="inlineStr">
        <is>
          <t>425610</t>
        </is>
      </c>
      <c r="E3001" s="2" t="inlineStr">
        <is>
          <t>Tatiane Assis De Santana</t>
        </is>
      </c>
      <c r="F3001" s="2" t="n">
        <v>1081</v>
      </c>
      <c r="G3001" s="2" t="n">
        <v>165.07</v>
      </c>
      <c r="H3001" s="2" t="n">
        <v>7</v>
      </c>
      <c r="I3001" s="2" t="n">
        <v>0</v>
      </c>
      <c r="J3001" s="2" t="inlineStr">
        <is>
          <t>GPA</t>
        </is>
      </c>
    </row>
    <row r="3002">
      <c r="A3002" s="2" t="n">
        <v>8</v>
      </c>
      <c r="B3002" s="2" t="n">
        <v>1965</v>
      </c>
      <c r="C3002" s="2" t="inlineStr">
        <is>
          <t>PUXADA RECEB</t>
        </is>
      </c>
      <c r="D3002" s="2" t="inlineStr">
        <is>
          <t>4257901</t>
        </is>
      </c>
      <c r="E3002" s="2" t="inlineStr">
        <is>
          <t>Jefferson Luiz Araujo Da Silva</t>
        </is>
      </c>
      <c r="F3002" s="2" t="n">
        <v>2405</v>
      </c>
      <c r="G3002" s="2" t="n">
        <v>121.91</v>
      </c>
      <c r="H3002" s="2" t="n">
        <v>20</v>
      </c>
      <c r="I3002" s="2" t="n">
        <v>0</v>
      </c>
      <c r="J3002" s="2" t="inlineStr">
        <is>
          <t>GPA</t>
        </is>
      </c>
    </row>
    <row r="3003">
      <c r="A3003" s="2" t="n">
        <v>8</v>
      </c>
      <c r="B3003" s="2" t="n">
        <v>1965</v>
      </c>
      <c r="C3003" s="2" t="inlineStr">
        <is>
          <t>SEPARACAO</t>
        </is>
      </c>
      <c r="D3003" s="2" t="inlineStr">
        <is>
          <t>4257901</t>
        </is>
      </c>
      <c r="E3003" s="2" t="inlineStr">
        <is>
          <t>Jefferson Luiz Araujo Da Silva</t>
        </is>
      </c>
      <c r="F3003" s="2" t="n">
        <v>192</v>
      </c>
      <c r="G3003" s="2" t="n">
        <v>5.35</v>
      </c>
      <c r="H3003" s="2" t="n">
        <v>36</v>
      </c>
      <c r="I3003" s="2" t="n">
        <v/>
      </c>
      <c r="J3003" s="2" t="inlineStr">
        <is>
          <t>GPA</t>
        </is>
      </c>
    </row>
    <row r="3004">
      <c r="A3004" s="2" t="n">
        <v>8</v>
      </c>
      <c r="B3004" s="2" t="n">
        <v>1965</v>
      </c>
      <c r="C3004" s="2" t="inlineStr">
        <is>
          <t>CARREGAMENTO</t>
        </is>
      </c>
      <c r="D3004" s="2" t="inlineStr">
        <is>
          <t>4261062</t>
        </is>
      </c>
      <c r="E3004" s="2" t="inlineStr">
        <is>
          <t>ANTONIO BRUNO DOS SANTOS VIEIRA</t>
        </is>
      </c>
      <c r="F3004" s="2" t="n">
        <v>69</v>
      </c>
      <c r="G3004" s="2" t="n">
        <v>12.84</v>
      </c>
      <c r="H3004" s="2" t="n">
        <v>5</v>
      </c>
      <c r="I3004" s="2" t="n">
        <v>0</v>
      </c>
      <c r="J3004" s="2" t="inlineStr">
        <is>
          <t>GPA</t>
        </is>
      </c>
    </row>
    <row r="3005">
      <c r="A3005" s="2" t="n">
        <v>8</v>
      </c>
      <c r="B3005" s="2" t="n">
        <v>1965</v>
      </c>
      <c r="C3005" s="2" t="inlineStr">
        <is>
          <t>ATIVIDADE OP. EMP.</t>
        </is>
      </c>
      <c r="D3005" s="2" t="inlineStr">
        <is>
          <t>427308</t>
        </is>
      </c>
      <c r="E3005" s="2" t="inlineStr">
        <is>
          <t>Jilson Stankievicz</t>
        </is>
      </c>
      <c r="F3005" s="2" t="n">
        <v>1775</v>
      </c>
      <c r="G3005" s="2" t="n">
        <v>153.31</v>
      </c>
      <c r="H3005" s="2" t="n">
        <v>12</v>
      </c>
      <c r="I3005" s="2" t="n">
        <v>0</v>
      </c>
      <c r="J3005" s="2" t="inlineStr">
        <is>
          <t>GPA</t>
        </is>
      </c>
    </row>
    <row r="3006">
      <c r="A3006" s="2" t="n">
        <v>8</v>
      </c>
      <c r="B3006" s="2" t="n">
        <v>1965</v>
      </c>
      <c r="C3006" s="2" t="inlineStr">
        <is>
          <t>ATIVIDADE OP. EMP.</t>
        </is>
      </c>
      <c r="D3006" s="2" t="inlineStr">
        <is>
          <t>442548</t>
        </is>
      </c>
      <c r="E3006" s="2" t="inlineStr">
        <is>
          <t>FRANCILENE RODRIGUES DE SOUSA</t>
        </is>
      </c>
      <c r="F3006" s="2" t="n">
        <v>1772</v>
      </c>
      <c r="G3006" s="2" t="n">
        <v>197.07</v>
      </c>
      <c r="H3006" s="2" t="n">
        <v>9</v>
      </c>
      <c r="I3006" s="2" t="n">
        <v>0</v>
      </c>
      <c r="J3006" s="2" t="inlineStr">
        <is>
          <t>GPA</t>
        </is>
      </c>
    </row>
    <row r="3007">
      <c r="A3007" s="2" t="n">
        <v>8</v>
      </c>
      <c r="B3007" s="2" t="n">
        <v>1965</v>
      </c>
      <c r="C3007" s="2" t="inlineStr">
        <is>
          <t>ATIVIDADE OP. EMP.</t>
        </is>
      </c>
      <c r="D3007" s="2" t="inlineStr">
        <is>
          <t>4456297</t>
        </is>
      </c>
      <c r="E3007" s="2" t="inlineStr">
        <is>
          <t>Claudinei Luna Diniz</t>
        </is>
      </c>
      <c r="F3007" s="2" t="n">
        <v>1306</v>
      </c>
      <c r="G3007" s="2" t="n">
        <v>104.83</v>
      </c>
      <c r="H3007" s="2" t="n">
        <v>12</v>
      </c>
      <c r="I3007" s="2" t="n">
        <v>0</v>
      </c>
      <c r="J3007" s="2" t="inlineStr">
        <is>
          <t>GPA</t>
        </is>
      </c>
    </row>
    <row r="3008">
      <c r="A3008" s="2" t="n">
        <v>8</v>
      </c>
      <c r="B3008" s="2" t="n">
        <v>1965</v>
      </c>
      <c r="C3008" s="2" t="inlineStr">
        <is>
          <t>PUXADA RECEB</t>
        </is>
      </c>
      <c r="D3008" s="2" t="inlineStr">
        <is>
          <t>4463714</t>
        </is>
      </c>
      <c r="E3008" s="2" t="inlineStr">
        <is>
          <t>GILBERTO GIL SOARES CLEMENTE</t>
        </is>
      </c>
      <c r="F3008" s="2" t="n">
        <v>2</v>
      </c>
      <c r="G3008" s="2" t="n">
        <v>0.6</v>
      </c>
      <c r="H3008" s="2" t="n">
        <v>3</v>
      </c>
      <c r="I3008" s="2" t="n">
        <v>0</v>
      </c>
      <c r="J3008" s="2" t="inlineStr">
        <is>
          <t>GPA</t>
        </is>
      </c>
    </row>
    <row r="3009">
      <c r="A3009" s="2" t="n">
        <v>8</v>
      </c>
      <c r="B3009" s="2" t="n">
        <v>1965</v>
      </c>
      <c r="C3009" s="2" t="inlineStr">
        <is>
          <t>RECEBIMENTO</t>
        </is>
      </c>
      <c r="D3009" s="2" t="inlineStr">
        <is>
          <t>4463714</t>
        </is>
      </c>
      <c r="E3009" s="2" t="inlineStr">
        <is>
          <t>GILBERTO GIL SOARES CLEMENTE</t>
        </is>
      </c>
      <c r="F3009" s="2" t="n">
        <v>3600</v>
      </c>
      <c r="G3009" s="2" t="n">
        <v>159.26</v>
      </c>
      <c r="H3009" s="2" t="n">
        <v>23</v>
      </c>
      <c r="I3009" s="2" t="n">
        <v>0</v>
      </c>
      <c r="J3009" s="2" t="inlineStr">
        <is>
          <t>GPA</t>
        </is>
      </c>
    </row>
    <row r="3010">
      <c r="A3010" s="2" t="n">
        <v>8</v>
      </c>
      <c r="B3010" s="2" t="n">
        <v>1965</v>
      </c>
      <c r="C3010" s="2" t="inlineStr">
        <is>
          <t>PUXADA RECEB</t>
        </is>
      </c>
      <c r="D3010" s="2" t="inlineStr">
        <is>
          <t>4467400</t>
        </is>
      </c>
      <c r="E3010" s="2" t="inlineStr">
        <is>
          <t>Andrea Martins Da Silva</t>
        </is>
      </c>
      <c r="F3010" s="2" t="n">
        <v>2</v>
      </c>
      <c r="G3010" s="2" t="n">
        <v>9.359999999999999</v>
      </c>
      <c r="H3010" s="2" t="n">
        <v>0</v>
      </c>
      <c r="I3010" s="2" t="n">
        <v>0</v>
      </c>
      <c r="J3010" s="2" t="inlineStr">
        <is>
          <t>GPA</t>
        </is>
      </c>
    </row>
    <row r="3011">
      <c r="A3011" s="2" t="n">
        <v>8</v>
      </c>
      <c r="B3011" s="2" t="n">
        <v>1965</v>
      </c>
      <c r="C3011" s="2" t="inlineStr">
        <is>
          <t>ATIVIDADE OP. EMP.</t>
        </is>
      </c>
      <c r="D3011" s="2" t="inlineStr">
        <is>
          <t>4478452</t>
        </is>
      </c>
      <c r="E3011" s="2" t="inlineStr">
        <is>
          <t>FERNANDO ANTONIO DA SILVA</t>
        </is>
      </c>
      <c r="F3011" s="2" t="n">
        <v>71</v>
      </c>
      <c r="G3011" s="2" t="n">
        <v>14.95</v>
      </c>
      <c r="H3011" s="2" t="n">
        <v>5</v>
      </c>
      <c r="I3011" s="2" t="n">
        <v>0</v>
      </c>
      <c r="J3011" s="2" t="inlineStr">
        <is>
          <t>GPA</t>
        </is>
      </c>
    </row>
    <row r="3012">
      <c r="A3012" s="2" t="n">
        <v>8</v>
      </c>
      <c r="B3012" s="2" t="n">
        <v>1965</v>
      </c>
      <c r="C3012" s="2" t="inlineStr">
        <is>
          <t>PUXADA RECEB</t>
        </is>
      </c>
      <c r="D3012" s="2" t="inlineStr">
        <is>
          <t>4478940</t>
        </is>
      </c>
      <c r="E3012" s="2" t="inlineStr">
        <is>
          <t>Francisco Silva de Araujo</t>
        </is>
      </c>
      <c r="F3012" s="2" t="n">
        <v>170</v>
      </c>
      <c r="G3012" s="2" t="n">
        <v>28.43</v>
      </c>
      <c r="H3012" s="2" t="n">
        <v>6</v>
      </c>
      <c r="I3012" s="2" t="n">
        <v>0</v>
      </c>
      <c r="J3012" s="2" t="inlineStr">
        <is>
          <t>GPA</t>
        </is>
      </c>
    </row>
    <row r="3013">
      <c r="A3013" s="2" t="n">
        <v>8</v>
      </c>
      <c r="B3013" s="2" t="n">
        <v>1965</v>
      </c>
      <c r="C3013" s="2" t="inlineStr">
        <is>
          <t>RECEBIMENTO</t>
        </is>
      </c>
      <c r="D3013" s="2" t="inlineStr">
        <is>
          <t>4478940</t>
        </is>
      </c>
      <c r="E3013" s="2" t="inlineStr">
        <is>
          <t>Francisco Silva de Araujo</t>
        </is>
      </c>
      <c r="F3013" s="2" t="n">
        <v>4</v>
      </c>
      <c r="G3013" s="2" t="n">
        <v>3.72</v>
      </c>
      <c r="H3013" s="2" t="n">
        <v>1</v>
      </c>
      <c r="I3013" s="2" t="n">
        <v>0</v>
      </c>
      <c r="J3013" s="2" t="inlineStr">
        <is>
          <t>GPA</t>
        </is>
      </c>
    </row>
    <row r="3014">
      <c r="A3014" s="2" t="n">
        <v>8</v>
      </c>
      <c r="B3014" s="2" t="n">
        <v>1965</v>
      </c>
      <c r="C3014" s="2" t="inlineStr">
        <is>
          <t>PUXADA RECEB</t>
        </is>
      </c>
      <c r="D3014" s="2" t="inlineStr">
        <is>
          <t>449713</t>
        </is>
      </c>
      <c r="E3014" s="2" t="inlineStr">
        <is>
          <t>Osmar Francisco Da Cunha</t>
        </is>
      </c>
      <c r="F3014" s="2" t="n">
        <v>2168</v>
      </c>
      <c r="G3014" s="2" t="n">
        <v>114.39</v>
      </c>
      <c r="H3014" s="2" t="n">
        <v>19</v>
      </c>
      <c r="I3014" s="2" t="n">
        <v>0</v>
      </c>
      <c r="J3014" s="2" t="inlineStr">
        <is>
          <t>GPA</t>
        </is>
      </c>
    </row>
    <row r="3015">
      <c r="A3015" s="2" t="n">
        <v>8</v>
      </c>
      <c r="B3015" s="2" t="n">
        <v>1965</v>
      </c>
      <c r="C3015" s="2" t="inlineStr">
        <is>
          <t>SEPARACAO</t>
        </is>
      </c>
      <c r="D3015" s="2" t="inlineStr">
        <is>
          <t>449713</t>
        </is>
      </c>
      <c r="E3015" s="2" t="inlineStr">
        <is>
          <t>Osmar Francisco Da Cunha</t>
        </is>
      </c>
      <c r="F3015" s="2" t="n">
        <v>66</v>
      </c>
      <c r="G3015" s="2" t="n">
        <v>1.72</v>
      </c>
      <c r="H3015" s="2" t="n">
        <v>38</v>
      </c>
      <c r="I3015" s="2" t="n">
        <v/>
      </c>
      <c r="J3015" s="2" t="inlineStr">
        <is>
          <t>GPA</t>
        </is>
      </c>
    </row>
    <row r="3016">
      <c r="A3016" s="2" t="n">
        <v>8</v>
      </c>
      <c r="B3016" s="2" t="n">
        <v>1965</v>
      </c>
      <c r="C3016" s="2" t="inlineStr">
        <is>
          <t>SEPARACAO</t>
        </is>
      </c>
      <c r="D3016" s="2" t="inlineStr">
        <is>
          <t>4527739</t>
        </is>
      </c>
      <c r="E3016" s="2" t="inlineStr">
        <is>
          <t>ELANE CRISTINA DA SILVA MELO</t>
        </is>
      </c>
      <c r="F3016" s="2" t="n">
        <v>523</v>
      </c>
      <c r="G3016" s="2" t="n">
        <v>10.94</v>
      </c>
      <c r="H3016" s="2" t="n">
        <v>48</v>
      </c>
      <c r="I3016" s="2" t="n">
        <v/>
      </c>
      <c r="J3016" s="2" t="inlineStr">
        <is>
          <t>GPA</t>
        </is>
      </c>
    </row>
    <row r="3017">
      <c r="A3017" s="2" t="n">
        <v>8</v>
      </c>
      <c r="B3017" s="2" t="n">
        <v>1965</v>
      </c>
      <c r="C3017" s="2" t="inlineStr">
        <is>
          <t>ATIVIDADE OP. EMP.</t>
        </is>
      </c>
      <c r="D3017" s="2" t="inlineStr">
        <is>
          <t>454854</t>
        </is>
      </c>
      <c r="E3017" s="2" t="inlineStr">
        <is>
          <t>Valquiria Da Silva Ribeiro</t>
        </is>
      </c>
      <c r="F3017" s="2" t="n">
        <v>583</v>
      </c>
      <c r="G3017" s="2" t="n">
        <v>86.04000000000001</v>
      </c>
      <c r="H3017" s="2" t="n">
        <v>7</v>
      </c>
      <c r="I3017" s="2" t="n">
        <v>0</v>
      </c>
      <c r="J3017" s="2" t="inlineStr">
        <is>
          <t>GPA</t>
        </is>
      </c>
    </row>
    <row r="3018">
      <c r="A3018" s="2" t="n">
        <v>8</v>
      </c>
      <c r="B3018" s="2" t="n">
        <v>1965</v>
      </c>
      <c r="C3018" s="2" t="inlineStr">
        <is>
          <t>ATIVIDADE OP. EMP.</t>
        </is>
      </c>
      <c r="D3018" s="2" t="inlineStr">
        <is>
          <t>456332</t>
        </is>
      </c>
      <c r="E3018" s="2" t="inlineStr">
        <is>
          <t>DAMIAO RUFINO</t>
        </is>
      </c>
      <c r="F3018" s="2" t="n">
        <v>37</v>
      </c>
      <c r="G3018" s="2" t="n">
        <v>21.8</v>
      </c>
      <c r="H3018" s="2" t="n">
        <v>2</v>
      </c>
      <c r="I3018" s="2" t="n">
        <v>0</v>
      </c>
      <c r="J3018" s="2" t="inlineStr">
        <is>
          <t>GPA</t>
        </is>
      </c>
    </row>
    <row r="3019">
      <c r="A3019" s="2" t="n">
        <v>8</v>
      </c>
      <c r="B3019" s="2" t="n">
        <v>1965</v>
      </c>
      <c r="C3019" s="2" t="inlineStr">
        <is>
          <t>CARREGAMENTO</t>
        </is>
      </c>
      <c r="D3019" s="2" t="inlineStr">
        <is>
          <t>4575156</t>
        </is>
      </c>
      <c r="E3019" s="2" t="inlineStr">
        <is>
          <t>Homero Anilis</t>
        </is>
      </c>
      <c r="F3019" s="2" t="n">
        <v>358</v>
      </c>
      <c r="G3019" s="2" t="n">
        <v>15.62</v>
      </c>
      <c r="H3019" s="2" t="n">
        <v>23</v>
      </c>
      <c r="I3019" s="2" t="n">
        <v>0</v>
      </c>
      <c r="J3019" s="2" t="inlineStr">
        <is>
          <t>GPA</t>
        </is>
      </c>
    </row>
    <row r="3020">
      <c r="A3020" s="2" t="n">
        <v>8</v>
      </c>
      <c r="B3020" s="2" t="n">
        <v>1965</v>
      </c>
      <c r="C3020" s="2" t="inlineStr">
        <is>
          <t>CARREGAMENTO</t>
        </is>
      </c>
      <c r="D3020" s="2" t="inlineStr">
        <is>
          <t>4576837</t>
        </is>
      </c>
      <c r="E3020" s="2" t="inlineStr">
        <is>
          <t>Elias Jose De Araujo</t>
        </is>
      </c>
      <c r="F3020" s="2" t="n">
        <v>1115</v>
      </c>
      <c r="G3020" s="2" t="n">
        <v>52.95</v>
      </c>
      <c r="H3020" s="2" t="n">
        <v>21</v>
      </c>
      <c r="I3020" s="2" t="n">
        <v>0</v>
      </c>
      <c r="J3020" s="2" t="inlineStr">
        <is>
          <t>GPA</t>
        </is>
      </c>
    </row>
    <row r="3021">
      <c r="A3021" s="2" t="n">
        <v>8</v>
      </c>
      <c r="B3021" s="2" t="n">
        <v>1965</v>
      </c>
      <c r="C3021" s="2" t="inlineStr">
        <is>
          <t>ATIVIDADE OP. EMP.</t>
        </is>
      </c>
      <c r="D3021" s="2" t="inlineStr">
        <is>
          <t>4577418</t>
        </is>
      </c>
      <c r="E3021" s="2" t="inlineStr">
        <is>
          <t>Edgar Veras Santos</t>
        </is>
      </c>
      <c r="F3021" s="2" t="n">
        <v>1941</v>
      </c>
      <c r="G3021" s="2" t="n">
        <v>143.41</v>
      </c>
      <c r="H3021" s="2" t="n">
        <v>14</v>
      </c>
      <c r="I3021" s="2" t="n">
        <v>0</v>
      </c>
      <c r="J3021" s="2" t="inlineStr">
        <is>
          <t>GPA</t>
        </is>
      </c>
    </row>
    <row r="3022">
      <c r="A3022" s="2" t="n">
        <v>8</v>
      </c>
      <c r="B3022" s="2" t="n">
        <v>1965</v>
      </c>
      <c r="C3022" s="2" t="inlineStr">
        <is>
          <t>ATIVIDADE OP. EMP.</t>
        </is>
      </c>
      <c r="D3022" s="2" t="inlineStr">
        <is>
          <t>4578775</t>
        </is>
      </c>
      <c r="E3022" s="2" t="inlineStr">
        <is>
          <t>JOSE INACIO SANTOS DE OLIVEIRA</t>
        </is>
      </c>
      <c r="F3022" s="2" t="n">
        <v>1790</v>
      </c>
      <c r="G3022" s="2" t="n">
        <v>212.91</v>
      </c>
      <c r="H3022" s="2" t="n">
        <v>8</v>
      </c>
      <c r="I3022" s="2" t="n">
        <v>0</v>
      </c>
      <c r="J3022" s="2" t="inlineStr">
        <is>
          <t>GPA</t>
        </is>
      </c>
    </row>
    <row r="3023">
      <c r="A3023" s="2" t="n">
        <v>8</v>
      </c>
      <c r="B3023" s="2" t="n">
        <v>1965</v>
      </c>
      <c r="C3023" s="2" t="inlineStr">
        <is>
          <t>CARREGAMENTO</t>
        </is>
      </c>
      <c r="D3023" s="2" t="inlineStr">
        <is>
          <t>4596943</t>
        </is>
      </c>
      <c r="E3023" s="2" t="inlineStr">
        <is>
          <t>Bruno Alves Dos Santos</t>
        </is>
      </c>
      <c r="F3023" s="2" t="n">
        <v>600</v>
      </c>
      <c r="G3023" s="2" t="n">
        <v>34.24</v>
      </c>
      <c r="H3023" s="2" t="n">
        <v>18</v>
      </c>
      <c r="I3023" s="2" t="n">
        <v>0</v>
      </c>
      <c r="J3023" s="2" t="inlineStr">
        <is>
          <t>GPA</t>
        </is>
      </c>
    </row>
    <row r="3024">
      <c r="A3024" s="2" t="n">
        <v>8</v>
      </c>
      <c r="B3024" s="2" t="n">
        <v>1965</v>
      </c>
      <c r="C3024" s="2" t="inlineStr">
        <is>
          <t>SEPARACAO</t>
        </is>
      </c>
      <c r="D3024" s="2" t="inlineStr">
        <is>
          <t>4864824</t>
        </is>
      </c>
      <c r="E3024" s="2" t="inlineStr">
        <is>
          <t>Carlos Vinicius Carmo</t>
        </is>
      </c>
      <c r="F3024" s="2" t="n">
        <v>576</v>
      </c>
      <c r="G3024" s="2" t="n">
        <v>20.76</v>
      </c>
      <c r="H3024" s="2" t="n">
        <v>28</v>
      </c>
      <c r="I3024" s="2" t="n">
        <v/>
      </c>
      <c r="J3024" s="2" t="inlineStr">
        <is>
          <t>GPA</t>
        </is>
      </c>
    </row>
    <row r="3025">
      <c r="A3025" s="2" t="n">
        <v>8</v>
      </c>
      <c r="B3025" s="2" t="n">
        <v>1965</v>
      </c>
      <c r="C3025" s="2" t="inlineStr">
        <is>
          <t>CARREGAMENTO</t>
        </is>
      </c>
      <c r="D3025" s="2" t="inlineStr">
        <is>
          <t>4864905</t>
        </is>
      </c>
      <c r="E3025" s="2" t="inlineStr">
        <is>
          <t>EDIMAR DE OLIVEIRA DA SILVA</t>
        </is>
      </c>
      <c r="F3025" s="2" t="n">
        <v>1069</v>
      </c>
      <c r="G3025" s="2" t="n">
        <v>62.85</v>
      </c>
      <c r="H3025" s="2" t="n">
        <v>17</v>
      </c>
      <c r="I3025" s="2" t="n">
        <v>0</v>
      </c>
      <c r="J3025" s="2" t="inlineStr">
        <is>
          <t>GPA</t>
        </is>
      </c>
    </row>
    <row r="3026">
      <c r="A3026" s="2" t="n">
        <v>8</v>
      </c>
      <c r="B3026" s="2" t="n">
        <v>1965</v>
      </c>
      <c r="C3026" s="2" t="inlineStr">
        <is>
          <t>ATIVIDADE OP. EMP.</t>
        </is>
      </c>
      <c r="D3026" s="2" t="inlineStr">
        <is>
          <t>495124</t>
        </is>
      </c>
      <c r="E3026" s="2" t="inlineStr">
        <is>
          <t>Maria Ionete Martins</t>
        </is>
      </c>
      <c r="F3026" s="2" t="n">
        <v>1265</v>
      </c>
      <c r="G3026" s="2" t="n">
        <v>178.73</v>
      </c>
      <c r="H3026" s="2" t="n">
        <v>7</v>
      </c>
      <c r="I3026" s="2" t="n">
        <v>0</v>
      </c>
      <c r="J3026" s="2" t="inlineStr">
        <is>
          <t>GPA</t>
        </is>
      </c>
    </row>
    <row r="3027">
      <c r="A3027" s="2" t="n">
        <v>8</v>
      </c>
      <c r="B3027" s="2" t="n">
        <v>1965</v>
      </c>
      <c r="C3027" s="2" t="inlineStr">
        <is>
          <t>CARREGAMENTO</t>
        </is>
      </c>
      <c r="D3027" s="2" t="inlineStr">
        <is>
          <t>4979559</t>
        </is>
      </c>
      <c r="E3027" s="2" t="inlineStr">
        <is>
          <t>WILLIAM DOS SANTOS CAETANO</t>
        </is>
      </c>
      <c r="F3027" s="2" t="n">
        <v>196</v>
      </c>
      <c r="G3027" s="2" t="n">
        <v>16.43</v>
      </c>
      <c r="H3027" s="2" t="n">
        <v>12</v>
      </c>
      <c r="I3027" s="2" t="n">
        <v>0</v>
      </c>
      <c r="J3027" s="2" t="inlineStr">
        <is>
          <t>GPA</t>
        </is>
      </c>
    </row>
    <row r="3028">
      <c r="A3028" s="2" t="n">
        <v>8</v>
      </c>
      <c r="B3028" s="2" t="n">
        <v>1965</v>
      </c>
      <c r="C3028" s="2" t="inlineStr">
        <is>
          <t>RECEBIMENTO</t>
        </is>
      </c>
      <c r="D3028" s="2" t="inlineStr">
        <is>
          <t>4979559</t>
        </is>
      </c>
      <c r="E3028" s="2" t="inlineStr">
        <is>
          <t>WILLIAM DOS SANTOS CAETANO</t>
        </is>
      </c>
      <c r="F3028" s="2" t="n">
        <v>1</v>
      </c>
      <c r="G3028" s="2" t="n">
        <v>0.68</v>
      </c>
      <c r="H3028" s="2" t="n">
        <v>1</v>
      </c>
      <c r="I3028" s="2" t="n">
        <v>0</v>
      </c>
      <c r="J3028" s="2" t="inlineStr">
        <is>
          <t>GPA</t>
        </is>
      </c>
    </row>
    <row r="3029">
      <c r="A3029" s="2" t="n">
        <v>8</v>
      </c>
      <c r="B3029" s="2" t="n">
        <v>1965</v>
      </c>
      <c r="C3029" s="2" t="inlineStr">
        <is>
          <t>SEPARACAO</t>
        </is>
      </c>
      <c r="D3029" s="2" t="inlineStr">
        <is>
          <t>4979559</t>
        </is>
      </c>
      <c r="E3029" s="2" t="inlineStr">
        <is>
          <t>WILLIAM DOS SANTOS CAETANO</t>
        </is>
      </c>
      <c r="F3029" s="2" t="n">
        <v>757</v>
      </c>
      <c r="G3029" s="2" t="n">
        <v>18.14</v>
      </c>
      <c r="H3029" s="2" t="n">
        <v>42</v>
      </c>
      <c r="I3029" s="2" t="n">
        <v/>
      </c>
      <c r="J3029" s="2" t="inlineStr">
        <is>
          <t>GPA</t>
        </is>
      </c>
    </row>
    <row r="3030">
      <c r="A3030" s="2" t="n">
        <v>8</v>
      </c>
      <c r="B3030" s="2" t="n">
        <v>1965</v>
      </c>
      <c r="C3030" s="2" t="inlineStr">
        <is>
          <t>SEPARACAO</t>
        </is>
      </c>
      <c r="D3030" s="2" t="inlineStr">
        <is>
          <t>4989040</t>
        </is>
      </c>
      <c r="E3030" s="2" t="inlineStr">
        <is>
          <t>RAFAEL DE CASTRO PEREIRA</t>
        </is>
      </c>
      <c r="F3030" s="2" t="n">
        <v>3420</v>
      </c>
      <c r="G3030" s="2" t="n">
        <v>90.45</v>
      </c>
      <c r="H3030" s="2" t="n">
        <v>38</v>
      </c>
      <c r="I3030" s="2" t="n">
        <v/>
      </c>
      <c r="J3030" s="2" t="inlineStr">
        <is>
          <t>GPA</t>
        </is>
      </c>
    </row>
    <row r="3031">
      <c r="A3031" s="2" t="n">
        <v>8</v>
      </c>
      <c r="B3031" s="2" t="n">
        <v>1965</v>
      </c>
      <c r="C3031" s="2" t="inlineStr">
        <is>
          <t>ATIVIDADE OP. EMP.</t>
        </is>
      </c>
      <c r="D3031" s="2" t="inlineStr">
        <is>
          <t>4990137</t>
        </is>
      </c>
      <c r="E3031" s="2" t="inlineStr">
        <is>
          <t>Erivaldo Oliveira Da Silva</t>
        </is>
      </c>
      <c r="F3031" s="2" t="n">
        <v>1942</v>
      </c>
      <c r="G3031" s="2" t="n">
        <v>152.94</v>
      </c>
      <c r="H3031" s="2" t="n">
        <v>13</v>
      </c>
      <c r="I3031" s="2" t="n">
        <v>0</v>
      </c>
      <c r="J3031" s="2" t="inlineStr">
        <is>
          <t>GPA</t>
        </is>
      </c>
    </row>
    <row r="3032">
      <c r="A3032" s="2" t="n">
        <v>8</v>
      </c>
      <c r="B3032" s="2" t="n">
        <v>1965</v>
      </c>
      <c r="C3032" s="2" t="inlineStr">
        <is>
          <t>SEPARACAO</t>
        </is>
      </c>
      <c r="D3032" s="2" t="inlineStr">
        <is>
          <t>5001838</t>
        </is>
      </c>
      <c r="E3032" s="2" t="inlineStr">
        <is>
          <t>Debora Vieira Ferreira</t>
        </is>
      </c>
      <c r="F3032" s="2" t="n">
        <v>1384</v>
      </c>
      <c r="G3032" s="2" t="n">
        <v>13.56</v>
      </c>
      <c r="H3032" s="2" t="n">
        <v>102</v>
      </c>
      <c r="I3032" s="2" t="n">
        <v/>
      </c>
      <c r="J3032" s="2" t="inlineStr">
        <is>
          <t>GPA</t>
        </is>
      </c>
    </row>
    <row r="3033">
      <c r="A3033" s="2" t="n">
        <v>8</v>
      </c>
      <c r="B3033" s="2" t="n">
        <v>1965</v>
      </c>
      <c r="C3033" s="2" t="inlineStr">
        <is>
          <t>CARREGAMENTO</t>
        </is>
      </c>
      <c r="D3033" s="2" t="inlineStr">
        <is>
          <t>500233</t>
        </is>
      </c>
      <c r="E3033" s="2" t="inlineStr">
        <is>
          <t>Sidenilton Santos Da Conceicao</t>
        </is>
      </c>
      <c r="F3033" s="2" t="n">
        <v>149</v>
      </c>
      <c r="G3033" s="2" t="n">
        <v>19.14</v>
      </c>
      <c r="H3033" s="2" t="n">
        <v>8</v>
      </c>
      <c r="I3033" s="2" t="n">
        <v>0</v>
      </c>
      <c r="J3033" s="2" t="inlineStr">
        <is>
          <t>GPA</t>
        </is>
      </c>
    </row>
    <row r="3034">
      <c r="A3034" s="2" t="n">
        <v>8</v>
      </c>
      <c r="B3034" s="2" t="n">
        <v>1965</v>
      </c>
      <c r="C3034" s="2" t="inlineStr">
        <is>
          <t>SEPARACAO</t>
        </is>
      </c>
      <c r="D3034" s="2" t="inlineStr">
        <is>
          <t>500233</t>
        </is>
      </c>
      <c r="E3034" s="2" t="inlineStr">
        <is>
          <t>Sidenilton Santos Da Conceicao</t>
        </is>
      </c>
      <c r="F3034" s="2" t="n">
        <v>561</v>
      </c>
      <c r="G3034" s="2" t="n">
        <v>15.8</v>
      </c>
      <c r="H3034" s="2" t="n">
        <v>36</v>
      </c>
      <c r="I3034" s="2" t="n">
        <v/>
      </c>
      <c r="J3034" s="2" t="inlineStr">
        <is>
          <t>GPA</t>
        </is>
      </c>
    </row>
    <row r="3035">
      <c r="A3035" s="2" t="n">
        <v>8</v>
      </c>
      <c r="B3035" s="2" t="n">
        <v>1965</v>
      </c>
      <c r="C3035" s="2" t="inlineStr">
        <is>
          <t>SEPARACAO</t>
        </is>
      </c>
      <c r="D3035" s="2" t="inlineStr">
        <is>
          <t>5011175</t>
        </is>
      </c>
      <c r="E3035" s="2" t="inlineStr">
        <is>
          <t>Clevisson Santos Do Nascimento</t>
        </is>
      </c>
      <c r="F3035" s="2" t="n">
        <v>5363</v>
      </c>
      <c r="G3035" s="2" t="n">
        <v>113.05</v>
      </c>
      <c r="H3035" s="2" t="n">
        <v>47</v>
      </c>
      <c r="I3035" s="2" t="n">
        <v/>
      </c>
      <c r="J3035" s="2" t="inlineStr">
        <is>
          <t>GPA</t>
        </is>
      </c>
    </row>
    <row r="3036">
      <c r="A3036" s="2" t="n">
        <v>8</v>
      </c>
      <c r="B3036" s="2" t="n">
        <v>1965</v>
      </c>
      <c r="C3036" s="2" t="inlineStr">
        <is>
          <t>ATIVIDADE OP. EMP.</t>
        </is>
      </c>
      <c r="D3036" s="2" t="inlineStr">
        <is>
          <t>5061148</t>
        </is>
      </c>
      <c r="E3036" s="2" t="inlineStr">
        <is>
          <t>EDUARDO HENRIQUE BORGES</t>
        </is>
      </c>
      <c r="F3036" s="2" t="n">
        <v>3754</v>
      </c>
      <c r="G3036" s="2" t="n">
        <v>199.57</v>
      </c>
      <c r="H3036" s="2" t="n">
        <v>19</v>
      </c>
      <c r="I3036" s="2" t="n">
        <v>0</v>
      </c>
      <c r="J3036" s="2" t="inlineStr">
        <is>
          <t>GPA</t>
        </is>
      </c>
    </row>
    <row r="3037">
      <c r="A3037" s="2" t="n">
        <v>8</v>
      </c>
      <c r="B3037" s="2" t="n">
        <v>1965</v>
      </c>
      <c r="C3037" s="2" t="inlineStr">
        <is>
          <t>CARREGAMENTO</t>
        </is>
      </c>
      <c r="D3037" s="2" t="inlineStr">
        <is>
          <t>5066190</t>
        </is>
      </c>
      <c r="E3037" s="2" t="inlineStr">
        <is>
          <t>Iderval Dias Feitosa</t>
        </is>
      </c>
      <c r="F3037" s="2" t="n">
        <v>2791</v>
      </c>
      <c r="G3037" s="2" t="n">
        <v>56.42</v>
      </c>
      <c r="H3037" s="2" t="n">
        <v>49</v>
      </c>
      <c r="I3037" s="2" t="n">
        <v>0</v>
      </c>
      <c r="J3037" s="2" t="inlineStr">
        <is>
          <t>GPA</t>
        </is>
      </c>
    </row>
    <row r="3038">
      <c r="A3038" s="2" t="n">
        <v>8</v>
      </c>
      <c r="B3038" s="2" t="n">
        <v>1965</v>
      </c>
      <c r="C3038" s="2" t="inlineStr">
        <is>
          <t>PUXADA RECEB</t>
        </is>
      </c>
      <c r="D3038" s="2" t="inlineStr">
        <is>
          <t>5066190</t>
        </is>
      </c>
      <c r="E3038" s="2" t="inlineStr">
        <is>
          <t>Iderval Dias Feitosa</t>
        </is>
      </c>
      <c r="F3038" s="2" t="n">
        <v>3</v>
      </c>
      <c r="G3038" s="2" t="n">
        <v>0.22</v>
      </c>
      <c r="H3038" s="2" t="n">
        <v>14</v>
      </c>
      <c r="I3038" s="2" t="n">
        <v>0</v>
      </c>
      <c r="J3038" s="2" t="inlineStr">
        <is>
          <t>GPA</t>
        </is>
      </c>
    </row>
    <row r="3039">
      <c r="A3039" s="2" t="n">
        <v>8</v>
      </c>
      <c r="B3039" s="2" t="n">
        <v>1965</v>
      </c>
      <c r="C3039" s="2" t="inlineStr">
        <is>
          <t>ATIVIDADE OP. EMP.</t>
        </is>
      </c>
      <c r="D3039" s="2" t="inlineStr">
        <is>
          <t>5081696</t>
        </is>
      </c>
      <c r="E3039" s="2" t="inlineStr">
        <is>
          <t>CELIO JOSE DOS SANTOS</t>
        </is>
      </c>
      <c r="F3039" s="2" t="n">
        <v>1933</v>
      </c>
      <c r="G3039" s="2" t="n">
        <v>206.02</v>
      </c>
      <c r="H3039" s="2" t="n">
        <v>9</v>
      </c>
      <c r="I3039" s="2" t="n">
        <v>0</v>
      </c>
      <c r="J3039" s="2" t="inlineStr">
        <is>
          <t>GPA</t>
        </is>
      </c>
    </row>
    <row r="3040">
      <c r="A3040" s="2" t="n">
        <v>8</v>
      </c>
      <c r="B3040" s="2" t="n">
        <v>1965</v>
      </c>
      <c r="C3040" s="2" t="inlineStr">
        <is>
          <t>RECEBIMENTO</t>
        </is>
      </c>
      <c r="D3040" s="2" t="inlineStr">
        <is>
          <t>5113687</t>
        </is>
      </c>
      <c r="E3040" s="2" t="inlineStr">
        <is>
          <t>Kawan Dickson Jesus Dos Santos</t>
        </is>
      </c>
      <c r="F3040" s="2" t="n">
        <v>10</v>
      </c>
      <c r="G3040" s="2" t="n">
        <v>0.19</v>
      </c>
      <c r="H3040" s="2" t="n">
        <v>53</v>
      </c>
      <c r="I3040" s="2" t="n">
        <v>0</v>
      </c>
      <c r="J3040" s="2" t="inlineStr">
        <is>
          <t>GPA</t>
        </is>
      </c>
    </row>
    <row r="3041">
      <c r="A3041" s="2" t="n">
        <v>8</v>
      </c>
      <c r="B3041" s="2" t="n">
        <v>1965</v>
      </c>
      <c r="C3041" s="2" t="inlineStr">
        <is>
          <t>ATIVIDADE OP. EMP.</t>
        </is>
      </c>
      <c r="D3041" s="2" t="inlineStr">
        <is>
          <t>5115418</t>
        </is>
      </c>
      <c r="E3041" s="2" t="inlineStr">
        <is>
          <t>Diego Rodrigues Hidalgo</t>
        </is>
      </c>
      <c r="F3041" s="2" t="n">
        <v>5159</v>
      </c>
      <c r="G3041" s="2" t="n">
        <v>168.47</v>
      </c>
      <c r="H3041" s="2" t="n">
        <v>31</v>
      </c>
      <c r="I3041" s="2" t="n">
        <v>0</v>
      </c>
      <c r="J3041" s="2" t="inlineStr">
        <is>
          <t>GPA</t>
        </is>
      </c>
    </row>
    <row r="3042">
      <c r="A3042" s="2" t="n">
        <v>8</v>
      </c>
      <c r="B3042" s="2" t="n">
        <v>1965</v>
      </c>
      <c r="C3042" s="2" t="inlineStr">
        <is>
          <t>CARREGAMENTO</t>
        </is>
      </c>
      <c r="D3042" s="2" t="inlineStr">
        <is>
          <t>5122490</t>
        </is>
      </c>
      <c r="E3042" s="2" t="inlineStr">
        <is>
          <t>Luciano Silva Lopes</t>
        </is>
      </c>
      <c r="F3042" s="2" t="n">
        <v>1980</v>
      </c>
      <c r="G3042" s="2" t="n">
        <v>55.45</v>
      </c>
      <c r="H3042" s="2" t="n">
        <v>36</v>
      </c>
      <c r="I3042" s="2" t="n">
        <v>0</v>
      </c>
      <c r="J3042" s="2" t="inlineStr">
        <is>
          <t>GPA</t>
        </is>
      </c>
    </row>
    <row r="3043">
      <c r="A3043" s="2" t="n">
        <v>8</v>
      </c>
      <c r="B3043" s="2" t="n">
        <v>1965</v>
      </c>
      <c r="C3043" s="2" t="inlineStr">
        <is>
          <t>PUXADA RECEB</t>
        </is>
      </c>
      <c r="D3043" s="2" t="inlineStr">
        <is>
          <t>5122490</t>
        </is>
      </c>
      <c r="E3043" s="2" t="inlineStr">
        <is>
          <t>Luciano Silva Lopes</t>
        </is>
      </c>
      <c r="F3043" s="2" t="n">
        <v>2</v>
      </c>
      <c r="G3043" s="2" t="n">
        <v>0.58</v>
      </c>
      <c r="H3043" s="2" t="n">
        <v>3</v>
      </c>
      <c r="I3043" s="2" t="n">
        <v>0</v>
      </c>
      <c r="J3043" s="2" t="inlineStr">
        <is>
          <t>GPA</t>
        </is>
      </c>
    </row>
    <row r="3044">
      <c r="A3044" s="2" t="n">
        <v>8</v>
      </c>
      <c r="B3044" s="2" t="n">
        <v>1965</v>
      </c>
      <c r="C3044" s="2" t="inlineStr">
        <is>
          <t>PUXADA RECEB</t>
        </is>
      </c>
      <c r="D3044" s="2" t="inlineStr">
        <is>
          <t>5128552</t>
        </is>
      </c>
      <c r="E3044" s="2" t="inlineStr">
        <is>
          <t>Vinicius Azevedo Do Carmo</t>
        </is>
      </c>
      <c r="F3044" s="2" t="n">
        <v>100</v>
      </c>
      <c r="G3044" s="2" t="n">
        <v>103.74</v>
      </c>
      <c r="H3044" s="2" t="n">
        <v>1</v>
      </c>
      <c r="I3044" s="2" t="n">
        <v>0</v>
      </c>
      <c r="J3044" s="2" t="inlineStr">
        <is>
          <t>GPA</t>
        </is>
      </c>
    </row>
    <row r="3045">
      <c r="A3045" s="2" t="n">
        <v>8</v>
      </c>
      <c r="B3045" s="2" t="n">
        <v>1965</v>
      </c>
      <c r="C3045" s="2" t="inlineStr">
        <is>
          <t>ATIVIDADE OP. EMP.</t>
        </is>
      </c>
      <c r="D3045" s="2" t="inlineStr">
        <is>
          <t>513395</t>
        </is>
      </c>
      <c r="E3045" s="2" t="inlineStr">
        <is>
          <t>Uberlandia De Lima E Silva</t>
        </is>
      </c>
      <c r="F3045" s="2" t="n">
        <v>1053</v>
      </c>
      <c r="G3045" s="2" t="n">
        <v>176.92</v>
      </c>
      <c r="H3045" s="2" t="n">
        <v>6</v>
      </c>
      <c r="I3045" s="2" t="n">
        <v>0</v>
      </c>
      <c r="J3045" s="2" t="inlineStr">
        <is>
          <t>GPA</t>
        </is>
      </c>
    </row>
    <row r="3046">
      <c r="A3046" s="2" t="n">
        <v>8</v>
      </c>
      <c r="B3046" s="2" t="n">
        <v>1965</v>
      </c>
      <c r="C3046" s="2" t="inlineStr">
        <is>
          <t>CARREGAMENTO</t>
        </is>
      </c>
      <c r="D3046" s="2" t="inlineStr">
        <is>
          <t>5144280</t>
        </is>
      </c>
      <c r="E3046" s="2" t="inlineStr">
        <is>
          <t>Tiago Farias Da Costa</t>
        </is>
      </c>
      <c r="F3046" s="2" t="n">
        <v>206</v>
      </c>
      <c r="G3046" s="2" t="n">
        <v>34.29</v>
      </c>
      <c r="H3046" s="2" t="n">
        <v>6</v>
      </c>
      <c r="I3046" s="2" t="n">
        <v>0</v>
      </c>
      <c r="J3046" s="2" t="inlineStr">
        <is>
          <t>GPA</t>
        </is>
      </c>
    </row>
    <row r="3047">
      <c r="A3047" s="2" t="n">
        <v>8</v>
      </c>
      <c r="B3047" s="2" t="n">
        <v>1965</v>
      </c>
      <c r="C3047" s="2" t="inlineStr">
        <is>
          <t>SEPARACAO</t>
        </is>
      </c>
      <c r="D3047" s="2" t="inlineStr">
        <is>
          <t>5144280</t>
        </is>
      </c>
      <c r="E3047" s="2" t="inlineStr">
        <is>
          <t>Tiago Farias Da Costa</t>
        </is>
      </c>
      <c r="F3047" s="2" t="n">
        <v>75</v>
      </c>
      <c r="G3047" s="2" t="n">
        <v>4.62</v>
      </c>
      <c r="H3047" s="2" t="n">
        <v>16</v>
      </c>
      <c r="I3047" s="2" t="n">
        <v/>
      </c>
      <c r="J3047" s="2" t="inlineStr">
        <is>
          <t>GPA</t>
        </is>
      </c>
    </row>
    <row r="3048">
      <c r="A3048" s="2" t="n">
        <v>8</v>
      </c>
      <c r="B3048" s="2" t="n">
        <v>1965</v>
      </c>
      <c r="C3048" s="2" t="inlineStr">
        <is>
          <t>PUXADA RECEB</t>
        </is>
      </c>
      <c r="D3048" s="2" t="inlineStr">
        <is>
          <t>5144485</t>
        </is>
      </c>
      <c r="E3048" s="2" t="inlineStr">
        <is>
          <t>Ezequiel Teodoro Batista</t>
        </is>
      </c>
      <c r="F3048" s="2" t="n">
        <v>480</v>
      </c>
      <c r="G3048" s="2" t="n">
        <v>24.47</v>
      </c>
      <c r="H3048" s="2" t="n">
        <v>20</v>
      </c>
      <c r="I3048" s="2" t="n">
        <v>0</v>
      </c>
      <c r="J3048" s="2" t="inlineStr">
        <is>
          <t>GPA</t>
        </is>
      </c>
    </row>
    <row r="3049">
      <c r="A3049" s="2" t="n">
        <v>8</v>
      </c>
      <c r="B3049" s="2" t="n">
        <v>1965</v>
      </c>
      <c r="C3049" s="2" t="inlineStr">
        <is>
          <t>PUXADA RECEB</t>
        </is>
      </c>
      <c r="D3049" s="2" t="inlineStr">
        <is>
          <t>5209323</t>
        </is>
      </c>
      <c r="E3049" s="2" t="inlineStr">
        <is>
          <t>ROBENILDO FRANCISCO DA SILVA</t>
        </is>
      </c>
      <c r="F3049" s="2" t="n">
        <v>7</v>
      </c>
      <c r="G3049" s="2" t="n">
        <v>8.23</v>
      </c>
      <c r="H3049" s="2" t="n">
        <v>1</v>
      </c>
      <c r="I3049" s="2" t="n">
        <v>0</v>
      </c>
      <c r="J3049" s="2" t="inlineStr">
        <is>
          <t>GPA</t>
        </is>
      </c>
    </row>
    <row r="3050">
      <c r="A3050" s="2" t="n">
        <v>8</v>
      </c>
      <c r="B3050" s="2" t="n">
        <v>1965</v>
      </c>
      <c r="C3050" s="2" t="inlineStr">
        <is>
          <t>RECEBIMENTO</t>
        </is>
      </c>
      <c r="D3050" s="2" t="inlineStr">
        <is>
          <t>5209323</t>
        </is>
      </c>
      <c r="E3050" s="2" t="inlineStr">
        <is>
          <t>ROBENILDO FRANCISCO DA SILVA</t>
        </is>
      </c>
      <c r="F3050" s="2" t="n">
        <v>7</v>
      </c>
      <c r="G3050" s="2" t="n">
        <v>8.710000000000001</v>
      </c>
      <c r="H3050" s="2" t="n">
        <v>1</v>
      </c>
      <c r="I3050" s="2" t="n">
        <v>0</v>
      </c>
      <c r="J3050" s="2" t="inlineStr">
        <is>
          <t>GPA</t>
        </is>
      </c>
    </row>
    <row r="3051">
      <c r="A3051" s="2" t="n">
        <v>8</v>
      </c>
      <c r="B3051" s="2" t="n">
        <v>1965</v>
      </c>
      <c r="C3051" s="2" t="inlineStr">
        <is>
          <t>SEPARACAO</t>
        </is>
      </c>
      <c r="D3051" s="2" t="inlineStr">
        <is>
          <t>5223350</t>
        </is>
      </c>
      <c r="E3051" s="2" t="inlineStr">
        <is>
          <t>Salvandir Jose Pereira</t>
        </is>
      </c>
      <c r="F3051" s="2" t="n">
        <v>323</v>
      </c>
      <c r="G3051" s="2" t="n">
        <v>4.2</v>
      </c>
      <c r="H3051" s="2" t="n">
        <v>77</v>
      </c>
      <c r="I3051" s="2" t="n">
        <v/>
      </c>
      <c r="J3051" s="2" t="inlineStr">
        <is>
          <t>GPA</t>
        </is>
      </c>
    </row>
    <row r="3052">
      <c r="A3052" s="2" t="n">
        <v>8</v>
      </c>
      <c r="B3052" s="2" t="n">
        <v>1965</v>
      </c>
      <c r="C3052" s="2" t="inlineStr">
        <is>
          <t>CARREGAMENTO</t>
        </is>
      </c>
      <c r="D3052" s="2" t="inlineStr">
        <is>
          <t>5224349</t>
        </is>
      </c>
      <c r="E3052" s="2" t="inlineStr">
        <is>
          <t>ALISSON SELES DA SILVA</t>
        </is>
      </c>
      <c r="F3052" s="2" t="n">
        <v>99</v>
      </c>
      <c r="G3052" s="2" t="n">
        <v>11.03</v>
      </c>
      <c r="H3052" s="2" t="n">
        <v>9</v>
      </c>
      <c r="I3052" s="2" t="n">
        <v>0</v>
      </c>
      <c r="J3052" s="2" t="inlineStr">
        <is>
          <t>GPA</t>
        </is>
      </c>
    </row>
    <row r="3053">
      <c r="A3053" s="2" t="n">
        <v>8</v>
      </c>
      <c r="B3053" s="2" t="n">
        <v>1965</v>
      </c>
      <c r="C3053" s="2" t="inlineStr">
        <is>
          <t>PUXADA RECEB</t>
        </is>
      </c>
      <c r="D3053" s="2" t="inlineStr">
        <is>
          <t>5235588</t>
        </is>
      </c>
      <c r="E3053" s="2" t="inlineStr">
        <is>
          <t>WELLINGTON LUIZ DE OLIVEIRA</t>
        </is>
      </c>
      <c r="F3053" s="2" t="n">
        <v>211</v>
      </c>
      <c r="G3053" s="2" t="n">
        <v>23.41</v>
      </c>
      <c r="H3053" s="2" t="n">
        <v>9</v>
      </c>
      <c r="I3053" s="2" t="n">
        <v>0</v>
      </c>
      <c r="J3053" s="2" t="inlineStr">
        <is>
          <t>GPA</t>
        </is>
      </c>
    </row>
    <row r="3054">
      <c r="A3054" s="2" t="n">
        <v>8</v>
      </c>
      <c r="B3054" s="2" t="n">
        <v>1965</v>
      </c>
      <c r="C3054" s="2" t="inlineStr">
        <is>
          <t>CARREGAMENTO</t>
        </is>
      </c>
      <c r="D3054" s="2" t="inlineStr">
        <is>
          <t>5262496</t>
        </is>
      </c>
      <c r="E3054" s="2" t="inlineStr">
        <is>
          <t>Daniel De Santana</t>
        </is>
      </c>
      <c r="F3054" s="2" t="n">
        <v>21</v>
      </c>
      <c r="G3054" s="2" t="n">
        <v>2.18</v>
      </c>
      <c r="H3054" s="2" t="n">
        <v>10</v>
      </c>
      <c r="I3054" s="2" t="n">
        <v>0</v>
      </c>
      <c r="J3054" s="2" t="inlineStr">
        <is>
          <t>GPA</t>
        </is>
      </c>
    </row>
    <row r="3055">
      <c r="A3055" s="2" t="n">
        <v>8</v>
      </c>
      <c r="B3055" s="2" t="n">
        <v>1965</v>
      </c>
      <c r="C3055" s="2" t="inlineStr">
        <is>
          <t>CARREGAMENTO</t>
        </is>
      </c>
      <c r="D3055" s="2" t="inlineStr">
        <is>
          <t>5273862</t>
        </is>
      </c>
      <c r="E3055" s="2" t="inlineStr">
        <is>
          <t>Reinilson Santos Conceicao</t>
        </is>
      </c>
      <c r="F3055" s="2" t="n">
        <v>100</v>
      </c>
      <c r="G3055" s="2" t="n">
        <v>5.41</v>
      </c>
      <c r="H3055" s="2" t="n">
        <v>18</v>
      </c>
      <c r="I3055" s="2" t="n">
        <v>0</v>
      </c>
      <c r="J3055" s="2" t="inlineStr">
        <is>
          <t>GPA</t>
        </is>
      </c>
    </row>
    <row r="3056">
      <c r="A3056" s="2" t="n">
        <v>8</v>
      </c>
      <c r="B3056" s="2" t="n">
        <v>1965</v>
      </c>
      <c r="C3056" s="2" t="inlineStr">
        <is>
          <t>SEPARACAO</t>
        </is>
      </c>
      <c r="D3056" s="2" t="inlineStr">
        <is>
          <t>5285941</t>
        </is>
      </c>
      <c r="E3056" s="2" t="inlineStr">
        <is>
          <t>Marcos Vinicius Ferreira Dourado</t>
        </is>
      </c>
      <c r="F3056" s="2" t="n">
        <v>79</v>
      </c>
      <c r="G3056" s="2" t="n">
        <v>2.03</v>
      </c>
      <c r="H3056" s="2" t="n">
        <v>39</v>
      </c>
      <c r="I3056" s="2" t="n">
        <v/>
      </c>
      <c r="J3056" s="2" t="inlineStr">
        <is>
          <t>GPA</t>
        </is>
      </c>
    </row>
    <row r="3057">
      <c r="A3057" s="2" t="n">
        <v>8</v>
      </c>
      <c r="B3057" s="2" t="n">
        <v>1965</v>
      </c>
      <c r="C3057" s="2" t="inlineStr">
        <is>
          <t>ATIVIDADE OP. EMP.</t>
        </is>
      </c>
      <c r="D3057" s="2" t="inlineStr">
        <is>
          <t>5314739</t>
        </is>
      </c>
      <c r="E3057" s="2" t="inlineStr">
        <is>
          <t>Jeferson Ferreira Idalino</t>
        </is>
      </c>
      <c r="F3057" s="2" t="n">
        <v>1861</v>
      </c>
      <c r="G3057" s="2" t="n">
        <v>179.63</v>
      </c>
      <c r="H3057" s="2" t="n">
        <v>10</v>
      </c>
      <c r="I3057" s="2" t="n">
        <v>0</v>
      </c>
      <c r="J3057" s="2" t="inlineStr">
        <is>
          <t>GPA</t>
        </is>
      </c>
    </row>
    <row r="3058">
      <c r="A3058" s="2" t="n">
        <v>8</v>
      </c>
      <c r="B3058" s="2" t="n">
        <v>1965</v>
      </c>
      <c r="C3058" s="2" t="inlineStr">
        <is>
          <t>ATIVIDADE OP. EMP.</t>
        </is>
      </c>
      <c r="D3058" s="2" t="inlineStr">
        <is>
          <t>5321450</t>
        </is>
      </c>
      <c r="E3058" s="2" t="inlineStr">
        <is>
          <t>FELIPE COPE CAMPOS</t>
        </is>
      </c>
      <c r="F3058" s="2" t="n">
        <v>1723</v>
      </c>
      <c r="G3058" s="2" t="n">
        <v>160.74</v>
      </c>
      <c r="H3058" s="2" t="n">
        <v>11</v>
      </c>
      <c r="I3058" s="2" t="n">
        <v>0</v>
      </c>
      <c r="J3058" s="2" t="inlineStr">
        <is>
          <t>GPA</t>
        </is>
      </c>
    </row>
    <row r="3059">
      <c r="A3059" s="2" t="n">
        <v>8</v>
      </c>
      <c r="B3059" s="2" t="n">
        <v>1965</v>
      </c>
      <c r="C3059" s="2" t="inlineStr">
        <is>
          <t>CARREGAMENTO</t>
        </is>
      </c>
      <c r="D3059" s="2" t="inlineStr">
        <is>
          <t>5332095</t>
        </is>
      </c>
      <c r="E3059" s="2" t="inlineStr">
        <is>
          <t>Lucas Da Silva Gaspar Lopes</t>
        </is>
      </c>
      <c r="F3059" s="2" t="n">
        <v>197</v>
      </c>
      <c r="G3059" s="2" t="n">
        <v>18.43</v>
      </c>
      <c r="H3059" s="2" t="n">
        <v>11</v>
      </c>
      <c r="I3059" s="2" t="n">
        <v>0</v>
      </c>
      <c r="J3059" s="2" t="inlineStr">
        <is>
          <t>GPA</t>
        </is>
      </c>
    </row>
    <row r="3060">
      <c r="A3060" s="2" t="n">
        <v>8</v>
      </c>
      <c r="B3060" s="2" t="n">
        <v>1965</v>
      </c>
      <c r="C3060" s="2" t="inlineStr">
        <is>
          <t>ATIVIDADE OP. EMP.</t>
        </is>
      </c>
      <c r="D3060" s="2" t="inlineStr">
        <is>
          <t>5342112</t>
        </is>
      </c>
      <c r="E3060" s="2" t="inlineStr">
        <is>
          <t>Marcio Francisco De Souza</t>
        </is>
      </c>
      <c r="F3060" s="2" t="n">
        <v>2098</v>
      </c>
      <c r="G3060" s="2" t="n">
        <v>145.57</v>
      </c>
      <c r="H3060" s="2" t="n">
        <v>14</v>
      </c>
      <c r="I3060" s="2" t="n">
        <v>0</v>
      </c>
      <c r="J3060" s="2" t="inlineStr">
        <is>
          <t>GPA</t>
        </is>
      </c>
    </row>
    <row r="3061">
      <c r="A3061" s="2" t="n">
        <v>8</v>
      </c>
      <c r="B3061" s="2" t="n">
        <v>1965</v>
      </c>
      <c r="C3061" s="2" t="inlineStr">
        <is>
          <t>CARREGAMENTO</t>
        </is>
      </c>
      <c r="D3061" s="2" t="inlineStr">
        <is>
          <t>5351545</t>
        </is>
      </c>
      <c r="E3061" s="2" t="inlineStr">
        <is>
          <t>GUSTAVO GUSTAVO MONTEIRO ARRUDAS</t>
        </is>
      </c>
      <c r="F3061" s="2" t="n">
        <v>393</v>
      </c>
      <c r="G3061" s="2" t="n">
        <v>49.77</v>
      </c>
      <c r="H3061" s="2" t="n">
        <v>8</v>
      </c>
      <c r="I3061" s="2" t="n">
        <v>0</v>
      </c>
      <c r="J3061" s="2" t="inlineStr">
        <is>
          <t>GPA</t>
        </is>
      </c>
    </row>
    <row r="3062">
      <c r="A3062" s="2" t="n">
        <v>8</v>
      </c>
      <c r="B3062" s="2" t="n">
        <v>1965</v>
      </c>
      <c r="C3062" s="2" t="inlineStr">
        <is>
          <t>SEPARACAO</t>
        </is>
      </c>
      <c r="D3062" s="2" t="inlineStr">
        <is>
          <t>5356768</t>
        </is>
      </c>
      <c r="E3062" s="2" t="inlineStr">
        <is>
          <t>Daniel Santos Soares</t>
        </is>
      </c>
      <c r="F3062" s="2" t="n">
        <v>2813</v>
      </c>
      <c r="G3062" s="2" t="n">
        <v>103.78</v>
      </c>
      <c r="H3062" s="2" t="n">
        <v>27</v>
      </c>
      <c r="I3062" s="2" t="n">
        <v/>
      </c>
      <c r="J3062" s="2" t="inlineStr">
        <is>
          <t>GPA</t>
        </is>
      </c>
    </row>
    <row r="3063">
      <c r="A3063" s="2" t="n">
        <v>8</v>
      </c>
      <c r="B3063" s="2" t="n">
        <v>1965</v>
      </c>
      <c r="C3063" s="2" t="inlineStr">
        <is>
          <t>SEPARACAO</t>
        </is>
      </c>
      <c r="D3063" s="2" t="inlineStr">
        <is>
          <t>5358450</t>
        </is>
      </c>
      <c r="E3063" s="2" t="inlineStr">
        <is>
          <t>Willians Xavier Da Silva</t>
        </is>
      </c>
      <c r="F3063" s="2" t="n">
        <v>915</v>
      </c>
      <c r="G3063" s="2" t="n">
        <v>35.81</v>
      </c>
      <c r="H3063" s="2" t="n">
        <v>26</v>
      </c>
      <c r="I3063" s="2" t="n">
        <v/>
      </c>
      <c r="J3063" s="2" t="inlineStr">
        <is>
          <t>GPA</t>
        </is>
      </c>
    </row>
    <row r="3064">
      <c r="A3064" s="2" t="n">
        <v>8</v>
      </c>
      <c r="B3064" s="2" t="n">
        <v>1965</v>
      </c>
      <c r="C3064" s="2" t="inlineStr">
        <is>
          <t>CARREGAMENTO</t>
        </is>
      </c>
      <c r="D3064" s="2" t="inlineStr">
        <is>
          <t>5360463</t>
        </is>
      </c>
      <c r="E3064" s="2" t="inlineStr">
        <is>
          <t>Wesley Magalhaes Braga</t>
        </is>
      </c>
      <c r="F3064" s="2" t="n">
        <v>260</v>
      </c>
      <c r="G3064" s="2" t="n">
        <v>7.5</v>
      </c>
      <c r="H3064" s="2" t="n">
        <v>35</v>
      </c>
      <c r="I3064" s="2" t="n">
        <v>0</v>
      </c>
      <c r="J3064" s="2" t="inlineStr">
        <is>
          <t>GPA</t>
        </is>
      </c>
    </row>
    <row r="3065">
      <c r="A3065" s="2" t="n">
        <v>8</v>
      </c>
      <c r="B3065" s="2" t="n">
        <v>1965</v>
      </c>
      <c r="C3065" s="2" t="inlineStr">
        <is>
          <t>CARREGAMENTO</t>
        </is>
      </c>
      <c r="D3065" s="2" t="inlineStr">
        <is>
          <t>5369266</t>
        </is>
      </c>
      <c r="E3065" s="2" t="inlineStr">
        <is>
          <t>Jose Daniel Pereira De Figueiredo</t>
        </is>
      </c>
      <c r="F3065" s="2" t="n">
        <v>209</v>
      </c>
      <c r="G3065" s="2" t="n">
        <v>38.45</v>
      </c>
      <c r="H3065" s="2" t="n">
        <v>5</v>
      </c>
      <c r="I3065" s="2" t="n">
        <v>0</v>
      </c>
      <c r="J3065" s="2" t="inlineStr">
        <is>
          <t>GPA</t>
        </is>
      </c>
    </row>
    <row r="3066">
      <c r="A3066" s="2" t="n">
        <v>8</v>
      </c>
      <c r="B3066" s="2" t="n">
        <v>1965</v>
      </c>
      <c r="C3066" s="2" t="inlineStr">
        <is>
          <t>ATIVIDADE OP. EMP.</t>
        </is>
      </c>
      <c r="D3066" s="2" t="inlineStr">
        <is>
          <t>537071</t>
        </is>
      </c>
      <c r="E3066" s="2" t="inlineStr">
        <is>
          <t>Gilmar De Azevedo Matos</t>
        </is>
      </c>
      <c r="F3066" s="2" t="n">
        <v>3775</v>
      </c>
      <c r="G3066" s="2" t="n">
        <v>142.28</v>
      </c>
      <c r="H3066" s="2" t="n">
        <v>27</v>
      </c>
      <c r="I3066" s="2" t="n">
        <v>0</v>
      </c>
      <c r="J3066" s="2" t="inlineStr">
        <is>
          <t>GPA</t>
        </is>
      </c>
    </row>
    <row r="3067">
      <c r="A3067" s="2" t="n">
        <v>8</v>
      </c>
      <c r="B3067" s="2" t="n">
        <v>1965</v>
      </c>
      <c r="C3067" s="2" t="inlineStr">
        <is>
          <t>RECEBIMENTO</t>
        </is>
      </c>
      <c r="D3067" s="2" t="inlineStr">
        <is>
          <t>5395836</t>
        </is>
      </c>
      <c r="E3067" s="2" t="inlineStr">
        <is>
          <t>BRUNO SOUZA ALMEIDA</t>
        </is>
      </c>
      <c r="F3067" s="2" t="n">
        <v>41</v>
      </c>
      <c r="G3067" s="2" t="n">
        <v>6.67</v>
      </c>
      <c r="H3067" s="2" t="n">
        <v>6</v>
      </c>
      <c r="I3067" s="2" t="n">
        <v>0</v>
      </c>
      <c r="J3067" s="2" t="inlineStr">
        <is>
          <t>GPA</t>
        </is>
      </c>
    </row>
    <row r="3068">
      <c r="A3068" s="2" t="n">
        <v>8</v>
      </c>
      <c r="B3068" s="2" t="n">
        <v>1965</v>
      </c>
      <c r="C3068" s="2" t="inlineStr">
        <is>
          <t>SEPARACAO</t>
        </is>
      </c>
      <c r="D3068" s="2" t="inlineStr">
        <is>
          <t>5395836</t>
        </is>
      </c>
      <c r="E3068" s="2" t="inlineStr">
        <is>
          <t>BRUNO SOUZA ALMEIDA</t>
        </is>
      </c>
      <c r="F3068" s="2" t="n">
        <v>1412</v>
      </c>
      <c r="G3068" s="2" t="n">
        <v>47.2</v>
      </c>
      <c r="H3068" s="2" t="n">
        <v>30</v>
      </c>
      <c r="I3068" s="2" t="n">
        <v/>
      </c>
      <c r="J3068" s="2" t="inlineStr">
        <is>
          <t>GPA</t>
        </is>
      </c>
    </row>
    <row r="3069">
      <c r="A3069" s="2" t="n">
        <v>8</v>
      </c>
      <c r="B3069" s="2" t="n">
        <v>1965</v>
      </c>
      <c r="C3069" s="2" t="inlineStr">
        <is>
          <t>PUXADA RECEB</t>
        </is>
      </c>
      <c r="D3069" s="2" t="inlineStr">
        <is>
          <t>5399564</t>
        </is>
      </c>
      <c r="E3069" s="2" t="inlineStr">
        <is>
          <t>ERICK VASCONCELOS FRANCO DE SA</t>
        </is>
      </c>
      <c r="F3069" s="2" t="n">
        <v>409</v>
      </c>
      <c r="G3069" s="2" t="n">
        <v>31.32</v>
      </c>
      <c r="H3069" s="2" t="n">
        <v>13</v>
      </c>
      <c r="I3069" s="2" t="n">
        <v>0</v>
      </c>
      <c r="J3069" s="2" t="inlineStr">
        <is>
          <t>GPA</t>
        </is>
      </c>
    </row>
    <row r="3070">
      <c r="A3070" s="2" t="n">
        <v>8</v>
      </c>
      <c r="B3070" s="2" t="n">
        <v>1965</v>
      </c>
      <c r="C3070" s="2" t="inlineStr">
        <is>
          <t>CARREGAMENTO</t>
        </is>
      </c>
      <c r="D3070" s="2" t="inlineStr">
        <is>
          <t>5400813</t>
        </is>
      </c>
      <c r="E3070" s="2" t="inlineStr">
        <is>
          <t>Andrew ALVES DE OLIVEIRA</t>
        </is>
      </c>
      <c r="F3070" s="2" t="n">
        <v>498</v>
      </c>
      <c r="G3070" s="2" t="n">
        <v>20.73</v>
      </c>
      <c r="H3070" s="2" t="n">
        <v>24</v>
      </c>
      <c r="I3070" s="2" t="n">
        <v>0</v>
      </c>
      <c r="J3070" s="2" t="inlineStr">
        <is>
          <t>GPA</t>
        </is>
      </c>
    </row>
    <row r="3071">
      <c r="A3071" s="2" t="n">
        <v>8</v>
      </c>
      <c r="B3071" s="2" t="n">
        <v>1965</v>
      </c>
      <c r="C3071" s="2" t="inlineStr">
        <is>
          <t>CARREGAMENTO</t>
        </is>
      </c>
      <c r="D3071" s="2" t="inlineStr">
        <is>
          <t>5408075</t>
        </is>
      </c>
      <c r="E3071" s="2" t="inlineStr">
        <is>
          <t>LEIDE CLEA DO SACRAMENTO</t>
        </is>
      </c>
      <c r="F3071" s="2" t="n">
        <v>811</v>
      </c>
      <c r="G3071" s="2" t="n">
        <v>24.56</v>
      </c>
      <c r="H3071" s="2" t="n">
        <v>33</v>
      </c>
      <c r="I3071" s="2" t="n">
        <v>0</v>
      </c>
      <c r="J3071" s="2" t="inlineStr">
        <is>
          <t>GPA</t>
        </is>
      </c>
    </row>
    <row r="3072">
      <c r="A3072" s="2" t="n">
        <v>8</v>
      </c>
      <c r="B3072" s="2" t="n">
        <v>1965</v>
      </c>
      <c r="C3072" s="2" t="inlineStr">
        <is>
          <t>CARREGAMENTO</t>
        </is>
      </c>
      <c r="D3072" s="2" t="inlineStr">
        <is>
          <t>5408296</t>
        </is>
      </c>
      <c r="E3072" s="2" t="inlineStr">
        <is>
          <t>Wagner Ruffo Benedito</t>
        </is>
      </c>
      <c r="F3072" s="2" t="n">
        <v>535</v>
      </c>
      <c r="G3072" s="2" t="n">
        <v>36.1</v>
      </c>
      <c r="H3072" s="2" t="n">
        <v>15</v>
      </c>
      <c r="I3072" s="2" t="n">
        <v>0</v>
      </c>
      <c r="J3072" s="2" t="inlineStr">
        <is>
          <t>GPA</t>
        </is>
      </c>
    </row>
    <row r="3073">
      <c r="A3073" s="2" t="n">
        <v>8</v>
      </c>
      <c r="B3073" s="2" t="n">
        <v>1965</v>
      </c>
      <c r="C3073" s="2" t="inlineStr">
        <is>
          <t>PUXADA RECEB</t>
        </is>
      </c>
      <c r="D3073" s="2" t="inlineStr">
        <is>
          <t>5410339</t>
        </is>
      </c>
      <c r="E3073" s="2" t="inlineStr">
        <is>
          <t>Gustavo Pereira Araujo Leite</t>
        </is>
      </c>
      <c r="F3073" s="2" t="n">
        <v>121</v>
      </c>
      <c r="G3073" s="2" t="n">
        <v>17.01</v>
      </c>
      <c r="H3073" s="2" t="n">
        <v>7</v>
      </c>
      <c r="I3073" s="2" t="n">
        <v>0</v>
      </c>
      <c r="J3073" s="2" t="inlineStr">
        <is>
          <t>GPA</t>
        </is>
      </c>
    </row>
    <row r="3074">
      <c r="A3074" s="2" t="n">
        <v>8</v>
      </c>
      <c r="B3074" s="2" t="n">
        <v>1965</v>
      </c>
      <c r="C3074" s="2" t="inlineStr">
        <is>
          <t>RECEBIMENTO</t>
        </is>
      </c>
      <c r="D3074" s="2" t="inlineStr">
        <is>
          <t>5410339</t>
        </is>
      </c>
      <c r="E3074" s="2" t="inlineStr">
        <is>
          <t>Gustavo Pereira Araujo Leite</t>
        </is>
      </c>
      <c r="F3074" s="2" t="n">
        <v>3</v>
      </c>
      <c r="G3074" s="2" t="n">
        <v>14.29</v>
      </c>
      <c r="H3074" s="2" t="n">
        <v>0</v>
      </c>
      <c r="I3074" s="2" t="n">
        <v>0</v>
      </c>
      <c r="J3074" s="2" t="inlineStr">
        <is>
          <t>GPA</t>
        </is>
      </c>
    </row>
    <row r="3075">
      <c r="A3075" s="2" t="n">
        <v>8</v>
      </c>
      <c r="B3075" s="2" t="n">
        <v>1965</v>
      </c>
      <c r="C3075" s="2" t="inlineStr">
        <is>
          <t>SEPARACAO</t>
        </is>
      </c>
      <c r="D3075" s="2" t="inlineStr">
        <is>
          <t>5411017</t>
        </is>
      </c>
      <c r="E3075" s="2" t="inlineStr">
        <is>
          <t>Edson Araujo Rosa</t>
        </is>
      </c>
      <c r="F3075" s="2" t="n">
        <v>6894</v>
      </c>
      <c r="G3075" s="2" t="n">
        <v>126.28</v>
      </c>
      <c r="H3075" s="2" t="n">
        <v>55</v>
      </c>
      <c r="I3075" s="2" t="n">
        <v/>
      </c>
      <c r="J3075" s="2" t="inlineStr">
        <is>
          <t>GPA</t>
        </is>
      </c>
    </row>
    <row r="3076">
      <c r="A3076" s="2" t="n">
        <v>8</v>
      </c>
      <c r="B3076" s="2" t="n">
        <v>1965</v>
      </c>
      <c r="C3076" s="2" t="inlineStr">
        <is>
          <t>SEPARACAO</t>
        </is>
      </c>
      <c r="D3076" s="2" t="inlineStr">
        <is>
          <t>5420768</t>
        </is>
      </c>
      <c r="E3076" s="2" t="inlineStr">
        <is>
          <t>Rafael Tadeu Da Silva</t>
        </is>
      </c>
      <c r="F3076" s="2" t="n">
        <v>6896</v>
      </c>
      <c r="G3076" s="2" t="n">
        <v>114.3</v>
      </c>
      <c r="H3076" s="2" t="n">
        <v>60</v>
      </c>
      <c r="I3076" s="2" t="n">
        <v/>
      </c>
      <c r="J3076" s="2" t="inlineStr">
        <is>
          <t>GPA</t>
        </is>
      </c>
    </row>
    <row r="3077">
      <c r="A3077" s="2" t="n">
        <v>8</v>
      </c>
      <c r="B3077" s="2" t="n">
        <v>1965</v>
      </c>
      <c r="C3077" s="2" t="inlineStr">
        <is>
          <t>PUXADA RECEB</t>
        </is>
      </c>
      <c r="D3077" s="2" t="inlineStr">
        <is>
          <t>5421004</t>
        </is>
      </c>
      <c r="E3077" s="2" t="inlineStr">
        <is>
          <t>Thatyane Dos Santos Marinho</t>
        </is>
      </c>
      <c r="F3077" s="2" t="n">
        <v>2643</v>
      </c>
      <c r="G3077" s="2" t="n">
        <v>142.58</v>
      </c>
      <c r="H3077" s="2" t="n">
        <v>19</v>
      </c>
      <c r="I3077" s="2" t="n">
        <v>0</v>
      </c>
      <c r="J3077" s="2" t="inlineStr">
        <is>
          <t>GPA</t>
        </is>
      </c>
    </row>
    <row r="3078">
      <c r="A3078" s="2" t="n">
        <v>8</v>
      </c>
      <c r="B3078" s="2" t="n">
        <v>1965</v>
      </c>
      <c r="C3078" s="2" t="inlineStr">
        <is>
          <t>SEPARACAO</t>
        </is>
      </c>
      <c r="D3078" s="2" t="inlineStr">
        <is>
          <t>5421004</t>
        </is>
      </c>
      <c r="E3078" s="2" t="inlineStr">
        <is>
          <t>Thatyane Dos Santos Marinho</t>
        </is>
      </c>
      <c r="F3078" s="2" t="n">
        <v>629</v>
      </c>
      <c r="G3078" s="2" t="n">
        <v>13.36</v>
      </c>
      <c r="H3078" s="2" t="n">
        <v>47</v>
      </c>
      <c r="I3078" s="2" t="n">
        <v/>
      </c>
      <c r="J3078" s="2" t="inlineStr">
        <is>
          <t>GPA</t>
        </is>
      </c>
    </row>
    <row r="3079">
      <c r="A3079" s="2" t="n">
        <v>8</v>
      </c>
      <c r="B3079" s="2" t="n">
        <v>1965</v>
      </c>
      <c r="C3079" s="2" t="inlineStr">
        <is>
          <t>CARREGAMENTO</t>
        </is>
      </c>
      <c r="D3079" s="2" t="inlineStr">
        <is>
          <t>5421268</t>
        </is>
      </c>
      <c r="E3079" s="2" t="inlineStr">
        <is>
          <t>Higor Barbosa Santos</t>
        </is>
      </c>
      <c r="F3079" s="2" t="n">
        <v>1804</v>
      </c>
      <c r="G3079" s="2" t="n">
        <v>103.57</v>
      </c>
      <c r="H3079" s="2" t="n">
        <v>17</v>
      </c>
      <c r="I3079" s="2" t="n">
        <v>0</v>
      </c>
      <c r="J3079" s="2" t="inlineStr">
        <is>
          <t>GPA</t>
        </is>
      </c>
    </row>
    <row r="3080">
      <c r="A3080" s="2" t="n">
        <v>8</v>
      </c>
      <c r="B3080" s="2" t="n">
        <v>1965</v>
      </c>
      <c r="C3080" s="2" t="inlineStr">
        <is>
          <t>PUXADA RECEB</t>
        </is>
      </c>
      <c r="D3080" s="2" t="inlineStr">
        <is>
          <t>5421470</t>
        </is>
      </c>
      <c r="E3080" s="2" t="inlineStr">
        <is>
          <t>JOSE DOMINGOS RODRIGUES</t>
        </is>
      </c>
      <c r="F3080" s="2" t="n">
        <v>2630</v>
      </c>
      <c r="G3080" s="2" t="n">
        <v>99.59</v>
      </c>
      <c r="H3080" s="2" t="n">
        <v>26</v>
      </c>
      <c r="I3080" s="2" t="n">
        <v>0</v>
      </c>
      <c r="J3080" s="2" t="inlineStr">
        <is>
          <t>GPA</t>
        </is>
      </c>
    </row>
    <row r="3081">
      <c r="A3081" s="2" t="n">
        <v>8</v>
      </c>
      <c r="B3081" s="2" t="n">
        <v>1965</v>
      </c>
      <c r="C3081" s="2" t="inlineStr">
        <is>
          <t>SEPARACAO</t>
        </is>
      </c>
      <c r="D3081" s="2" t="inlineStr">
        <is>
          <t>5421470</t>
        </is>
      </c>
      <c r="E3081" s="2" t="inlineStr">
        <is>
          <t>JOSE DOMINGOS RODRIGUES</t>
        </is>
      </c>
      <c r="F3081" s="2" t="n">
        <v>497</v>
      </c>
      <c r="G3081" s="2" t="n">
        <v>8.449999999999999</v>
      </c>
      <c r="H3081" s="2" t="n">
        <v>59</v>
      </c>
      <c r="I3081" s="2" t="n">
        <v/>
      </c>
      <c r="J3081" s="2" t="inlineStr">
        <is>
          <t>GPA</t>
        </is>
      </c>
    </row>
    <row r="3082">
      <c r="A3082" s="2" t="n">
        <v>8</v>
      </c>
      <c r="B3082" s="2" t="n">
        <v>1965</v>
      </c>
      <c r="C3082" s="2" t="inlineStr">
        <is>
          <t>CARREGAMENTO</t>
        </is>
      </c>
      <c r="D3082" s="2" t="inlineStr">
        <is>
          <t>542716</t>
        </is>
      </c>
      <c r="E3082" s="2" t="inlineStr">
        <is>
          <t>Rodolfo Rodrigues Arantes</t>
        </is>
      </c>
      <c r="F3082" s="2" t="n">
        <v>175</v>
      </c>
      <c r="G3082" s="2" t="n">
        <v>36.28</v>
      </c>
      <c r="H3082" s="2" t="n">
        <v>5</v>
      </c>
      <c r="I3082" s="2" t="n">
        <v>0</v>
      </c>
      <c r="J3082" s="2" t="inlineStr">
        <is>
          <t>GPA</t>
        </is>
      </c>
    </row>
    <row r="3083">
      <c r="A3083" s="2" t="n">
        <v>8</v>
      </c>
      <c r="B3083" s="2" t="n">
        <v>1965</v>
      </c>
      <c r="C3083" s="2" t="inlineStr">
        <is>
          <t>SEPARACAO</t>
        </is>
      </c>
      <c r="D3083" s="2" t="inlineStr">
        <is>
          <t>542716</t>
        </is>
      </c>
      <c r="E3083" s="2" t="inlineStr">
        <is>
          <t>Rodolfo Rodrigues Arantes</t>
        </is>
      </c>
      <c r="F3083" s="2" t="n">
        <v>840</v>
      </c>
      <c r="G3083" s="2" t="n">
        <v>18.61</v>
      </c>
      <c r="H3083" s="2" t="n">
        <v>45</v>
      </c>
      <c r="I3083" s="2" t="n">
        <v/>
      </c>
      <c r="J3083" s="2" t="inlineStr">
        <is>
          <t>GPA</t>
        </is>
      </c>
    </row>
    <row r="3084">
      <c r="A3084" s="2" t="n">
        <v>8</v>
      </c>
      <c r="B3084" s="2" t="n">
        <v>1965</v>
      </c>
      <c r="C3084" s="2" t="inlineStr">
        <is>
          <t>SEPARACAO</t>
        </is>
      </c>
      <c r="D3084" s="2" t="inlineStr">
        <is>
          <t>5430941</t>
        </is>
      </c>
      <c r="E3084" s="2" t="inlineStr">
        <is>
          <t>Roberto Manoel Dos Santos</t>
        </is>
      </c>
      <c r="F3084" s="2" t="n">
        <v>240</v>
      </c>
      <c r="G3084" s="2" t="n">
        <v>3.22</v>
      </c>
      <c r="H3084" s="2" t="n">
        <v>75</v>
      </c>
      <c r="I3084" s="2" t="n">
        <v/>
      </c>
      <c r="J3084" s="2" t="inlineStr">
        <is>
          <t>GPA</t>
        </is>
      </c>
    </row>
    <row r="3085">
      <c r="A3085" s="2" t="n">
        <v>8</v>
      </c>
      <c r="B3085" s="2" t="n">
        <v>1965</v>
      </c>
      <c r="C3085" s="2" t="inlineStr">
        <is>
          <t>PUXADA RECEB</t>
        </is>
      </c>
      <c r="D3085" s="2" t="inlineStr">
        <is>
          <t>5435820</t>
        </is>
      </c>
      <c r="E3085" s="2" t="inlineStr">
        <is>
          <t>Vitor Santos Araujo</t>
        </is>
      </c>
      <c r="F3085" s="2" t="n">
        <v>2</v>
      </c>
      <c r="G3085" s="2" t="n">
        <v>1.57</v>
      </c>
      <c r="H3085" s="2" t="n">
        <v>1</v>
      </c>
      <c r="I3085" s="2" t="n">
        <v>0</v>
      </c>
      <c r="J3085" s="2" t="inlineStr">
        <is>
          <t>GPA</t>
        </is>
      </c>
    </row>
    <row r="3086">
      <c r="A3086" s="2" t="n">
        <v>8</v>
      </c>
      <c r="B3086" s="2" t="n">
        <v>1965</v>
      </c>
      <c r="C3086" s="2" t="inlineStr">
        <is>
          <t>RECEBIMENTO</t>
        </is>
      </c>
      <c r="D3086" s="2" t="inlineStr">
        <is>
          <t>5435820</t>
        </is>
      </c>
      <c r="E3086" s="2" t="inlineStr">
        <is>
          <t>Vitor Santos Araujo</t>
        </is>
      </c>
      <c r="F3086" s="2" t="n">
        <v>2498</v>
      </c>
      <c r="G3086" s="2" t="n">
        <v>164.31</v>
      </c>
      <c r="H3086" s="2" t="n">
        <v>15</v>
      </c>
      <c r="I3086" s="2" t="n">
        <v>0</v>
      </c>
      <c r="J3086" s="2" t="inlineStr">
        <is>
          <t>GPA</t>
        </is>
      </c>
    </row>
    <row r="3087">
      <c r="A3087" s="2" t="n">
        <v>8</v>
      </c>
      <c r="B3087" s="2" t="n">
        <v>1965</v>
      </c>
      <c r="C3087" s="2" t="inlineStr">
        <is>
          <t>CARREGAMENTO</t>
        </is>
      </c>
      <c r="D3087" s="2" t="inlineStr">
        <is>
          <t>5437466</t>
        </is>
      </c>
      <c r="E3087" s="2" t="inlineStr">
        <is>
          <t>Caua Ribeiro Da Silva</t>
        </is>
      </c>
      <c r="F3087" s="2" t="n">
        <v>1746</v>
      </c>
      <c r="G3087" s="2" t="n">
        <v>66.84</v>
      </c>
      <c r="H3087" s="2" t="n">
        <v>26</v>
      </c>
      <c r="I3087" s="2" t="n">
        <v>0</v>
      </c>
      <c r="J3087" s="2" t="inlineStr">
        <is>
          <t>GPA</t>
        </is>
      </c>
    </row>
    <row r="3088">
      <c r="A3088" s="2" t="n">
        <v>8</v>
      </c>
      <c r="B3088" s="2" t="n">
        <v>1965</v>
      </c>
      <c r="C3088" s="2" t="inlineStr">
        <is>
          <t>RECEBIMENTO</t>
        </is>
      </c>
      <c r="D3088" s="2" t="inlineStr">
        <is>
          <t>5437466</t>
        </is>
      </c>
      <c r="E3088" s="2" t="inlineStr">
        <is>
          <t>Caua Ribeiro Da Silva</t>
        </is>
      </c>
      <c r="F3088" s="2" t="n">
        <v>19</v>
      </c>
      <c r="G3088" s="2" t="n">
        <v>0.19</v>
      </c>
      <c r="H3088" s="2" t="n">
        <v>100</v>
      </c>
      <c r="I3088" s="2" t="n">
        <v>0</v>
      </c>
      <c r="J3088" s="2" t="inlineStr">
        <is>
          <t>GPA</t>
        </is>
      </c>
    </row>
    <row r="3089">
      <c r="A3089" s="2" t="n">
        <v>8</v>
      </c>
      <c r="B3089" s="2" t="n">
        <v>1965</v>
      </c>
      <c r="C3089" s="2" t="inlineStr">
        <is>
          <t>PUXADA RECEB</t>
        </is>
      </c>
      <c r="D3089" s="2" t="inlineStr">
        <is>
          <t>5441218</t>
        </is>
      </c>
      <c r="E3089" s="2" t="inlineStr">
        <is>
          <t>IAGO MATHEUS PEREIRA DOS SANTOS</t>
        </is>
      </c>
      <c r="F3089" s="2" t="n">
        <v>970</v>
      </c>
      <c r="G3089" s="2" t="n">
        <v>74.65000000000001</v>
      </c>
      <c r="H3089" s="2" t="n">
        <v>13</v>
      </c>
      <c r="I3089" s="2" t="n">
        <v>0</v>
      </c>
      <c r="J3089" s="2" t="inlineStr">
        <is>
          <t>GPA</t>
        </is>
      </c>
    </row>
    <row r="3090">
      <c r="A3090" s="2" t="n">
        <v>8</v>
      </c>
      <c r="B3090" s="2" t="n">
        <v>1965</v>
      </c>
      <c r="C3090" s="2" t="inlineStr">
        <is>
          <t>RECEBIMENTO</t>
        </is>
      </c>
      <c r="D3090" s="2" t="inlineStr">
        <is>
          <t>5441218</t>
        </is>
      </c>
      <c r="E3090" s="2" t="inlineStr">
        <is>
          <t>IAGO MATHEUS PEREIRA DOS SANTOS</t>
        </is>
      </c>
      <c r="F3090" s="2" t="n">
        <v>2505</v>
      </c>
      <c r="G3090" s="2" t="n">
        <v>107.97</v>
      </c>
      <c r="H3090" s="2" t="n">
        <v>23</v>
      </c>
      <c r="I3090" s="2" t="n">
        <v>0</v>
      </c>
      <c r="J3090" s="2" t="inlineStr">
        <is>
          <t>GPA</t>
        </is>
      </c>
    </row>
    <row r="3091">
      <c r="A3091" s="2" t="n">
        <v>8</v>
      </c>
      <c r="B3091" s="2" t="n">
        <v>1965</v>
      </c>
      <c r="C3091" s="2" t="inlineStr">
        <is>
          <t>PUXADA RECEB</t>
        </is>
      </c>
      <c r="D3091" s="2" t="inlineStr">
        <is>
          <t>5443652</t>
        </is>
      </c>
      <c r="E3091" s="2" t="inlineStr">
        <is>
          <t>Diego Alves De Capua</t>
        </is>
      </c>
      <c r="F3091" s="2" t="n">
        <v>1393</v>
      </c>
      <c r="G3091" s="2" t="n">
        <v>115.12</v>
      </c>
      <c r="H3091" s="2" t="n">
        <v>12</v>
      </c>
      <c r="I3091" s="2" t="n">
        <v>0</v>
      </c>
      <c r="J3091" s="2" t="inlineStr">
        <is>
          <t>GPA</t>
        </is>
      </c>
    </row>
    <row r="3092">
      <c r="A3092" s="2" t="n">
        <v>8</v>
      </c>
      <c r="B3092" s="2" t="n">
        <v>1965</v>
      </c>
      <c r="C3092" s="2" t="inlineStr">
        <is>
          <t>SEPARACAO</t>
        </is>
      </c>
      <c r="D3092" s="2" t="inlineStr">
        <is>
          <t>5443652</t>
        </is>
      </c>
      <c r="E3092" s="2" t="inlineStr">
        <is>
          <t>Diego Alves De Capua</t>
        </is>
      </c>
      <c r="F3092" s="2" t="n">
        <v>495</v>
      </c>
      <c r="G3092" s="2" t="n">
        <v>6.3</v>
      </c>
      <c r="H3092" s="2" t="n">
        <v>79</v>
      </c>
      <c r="I3092" s="2" t="n">
        <v/>
      </c>
      <c r="J3092" s="2" t="inlineStr">
        <is>
          <t>GPA</t>
        </is>
      </c>
    </row>
    <row r="3093">
      <c r="A3093" s="2" t="n">
        <v>8</v>
      </c>
      <c r="B3093" s="2" t="n">
        <v>1965</v>
      </c>
      <c r="C3093" s="2" t="inlineStr">
        <is>
          <t>PUXADA RECEB</t>
        </is>
      </c>
      <c r="D3093" s="2" t="inlineStr">
        <is>
          <t>5443938</t>
        </is>
      </c>
      <c r="E3093" s="2" t="inlineStr">
        <is>
          <t>Samuel Gaspar Lopes</t>
        </is>
      </c>
      <c r="F3093" s="2" t="n">
        <v>2964</v>
      </c>
      <c r="G3093" s="2" t="n">
        <v>138.5</v>
      </c>
      <c r="H3093" s="2" t="n">
        <v>21</v>
      </c>
      <c r="I3093" s="2" t="n">
        <v>0</v>
      </c>
      <c r="J3093" s="2" t="inlineStr">
        <is>
          <t>GPA</t>
        </is>
      </c>
    </row>
    <row r="3094">
      <c r="A3094" s="2" t="n">
        <v>8</v>
      </c>
      <c r="B3094" s="2" t="n">
        <v>1965</v>
      </c>
      <c r="C3094" s="2" t="inlineStr">
        <is>
          <t>SEPARACAO</t>
        </is>
      </c>
      <c r="D3094" s="2" t="inlineStr">
        <is>
          <t>5443938</t>
        </is>
      </c>
      <c r="E3094" s="2" t="inlineStr">
        <is>
          <t>Samuel Gaspar Lopes</t>
        </is>
      </c>
      <c r="F3094" s="2" t="n">
        <v>975</v>
      </c>
      <c r="G3094" s="2" t="n">
        <v>12.17</v>
      </c>
      <c r="H3094" s="2" t="n">
        <v>80</v>
      </c>
      <c r="I3094" s="2" t="n">
        <v/>
      </c>
      <c r="J3094" s="2" t="inlineStr">
        <is>
          <t>GPA</t>
        </is>
      </c>
    </row>
    <row r="3095">
      <c r="A3095" s="2" t="n">
        <v>8</v>
      </c>
      <c r="B3095" s="2" t="n">
        <v>1965</v>
      </c>
      <c r="C3095" s="2" t="inlineStr">
        <is>
          <t>CARREGAMENTO</t>
        </is>
      </c>
      <c r="D3095" s="2" t="inlineStr">
        <is>
          <t>5444055</t>
        </is>
      </c>
      <c r="E3095" s="2" t="inlineStr">
        <is>
          <t>Tiago Ferreira Da Costa De Oliveira</t>
        </is>
      </c>
      <c r="F3095" s="2" t="n">
        <v>493</v>
      </c>
      <c r="G3095" s="2" t="n">
        <v>14.35</v>
      </c>
      <c r="H3095" s="2" t="n">
        <v>34</v>
      </c>
      <c r="I3095" s="2" t="n">
        <v>0</v>
      </c>
      <c r="J3095" s="2" t="inlineStr">
        <is>
          <t>GPA</t>
        </is>
      </c>
    </row>
    <row r="3096">
      <c r="A3096" s="2" t="n">
        <v>8</v>
      </c>
      <c r="B3096" s="2" t="n">
        <v>1965</v>
      </c>
      <c r="C3096" s="2" t="inlineStr">
        <is>
          <t>PUXADA RECEB</t>
        </is>
      </c>
      <c r="D3096" s="2" t="inlineStr">
        <is>
          <t>5448433</t>
        </is>
      </c>
      <c r="E3096" s="2" t="inlineStr">
        <is>
          <t>Saudelia Ferreira Bezerra</t>
        </is>
      </c>
      <c r="F3096" s="2" t="n">
        <v>3675</v>
      </c>
      <c r="G3096" s="2" t="n">
        <v>124.73</v>
      </c>
      <c r="H3096" s="2" t="n">
        <v>29</v>
      </c>
      <c r="I3096" s="2" t="n">
        <v>0</v>
      </c>
      <c r="J3096" s="2" t="inlineStr">
        <is>
          <t>GPA</t>
        </is>
      </c>
    </row>
    <row r="3097">
      <c r="A3097" s="2" t="n">
        <v>8</v>
      </c>
      <c r="B3097" s="2" t="n">
        <v>1965</v>
      </c>
      <c r="C3097" s="2" t="inlineStr">
        <is>
          <t>SEPARACAO</t>
        </is>
      </c>
      <c r="D3097" s="2" t="inlineStr">
        <is>
          <t>5448433</t>
        </is>
      </c>
      <c r="E3097" s="2" t="inlineStr">
        <is>
          <t>Saudelia Ferreira Bezerra</t>
        </is>
      </c>
      <c r="F3097" s="2" t="n">
        <v>415</v>
      </c>
      <c r="G3097" s="2" t="n">
        <v>6.18</v>
      </c>
      <c r="H3097" s="2" t="n">
        <v>67</v>
      </c>
      <c r="I3097" s="2" t="n">
        <v/>
      </c>
      <c r="J3097" s="2" t="inlineStr">
        <is>
          <t>GPA</t>
        </is>
      </c>
    </row>
    <row r="3098">
      <c r="A3098" s="2" t="n">
        <v>8</v>
      </c>
      <c r="B3098" s="2" t="n">
        <v>1965</v>
      </c>
      <c r="C3098" s="2" t="inlineStr">
        <is>
          <t>RECEBIMENTO</t>
        </is>
      </c>
      <c r="D3098" s="2" t="inlineStr">
        <is>
          <t>5449120</t>
        </is>
      </c>
      <c r="E3098" s="2" t="inlineStr">
        <is>
          <t>Antonia Alcione De Sousa Nunes</t>
        </is>
      </c>
      <c r="F3098" s="2" t="n">
        <v>108</v>
      </c>
      <c r="G3098" s="2" t="n">
        <v>6.67</v>
      </c>
      <c r="H3098" s="2" t="n">
        <v>16</v>
      </c>
      <c r="I3098" s="2" t="n">
        <v>0</v>
      </c>
      <c r="J3098" s="2" t="inlineStr">
        <is>
          <t>GPA</t>
        </is>
      </c>
    </row>
    <row r="3099">
      <c r="A3099" s="2" t="n">
        <v>8</v>
      </c>
      <c r="B3099" s="2" t="n">
        <v>1965</v>
      </c>
      <c r="C3099" s="2" t="inlineStr">
        <is>
          <t>SEPARACAO</t>
        </is>
      </c>
      <c r="D3099" s="2" t="inlineStr">
        <is>
          <t>5449120</t>
        </is>
      </c>
      <c r="E3099" s="2" t="inlineStr">
        <is>
          <t>Antonia Alcione De Sousa Nunes</t>
        </is>
      </c>
      <c r="F3099" s="2" t="n">
        <v>69</v>
      </c>
      <c r="G3099" s="2" t="n">
        <v>1.18</v>
      </c>
      <c r="H3099" s="2" t="n">
        <v>58</v>
      </c>
      <c r="I3099" s="2" t="n">
        <v/>
      </c>
      <c r="J3099" s="2" t="inlineStr">
        <is>
          <t>GPA</t>
        </is>
      </c>
    </row>
    <row r="3100">
      <c r="A3100" s="2" t="n">
        <v>8</v>
      </c>
      <c r="B3100" s="2" t="n">
        <v>1965</v>
      </c>
      <c r="C3100" s="2" t="inlineStr">
        <is>
          <t>PUXADA RECEB</t>
        </is>
      </c>
      <c r="D3100" s="2" t="inlineStr">
        <is>
          <t>5449367</t>
        </is>
      </c>
      <c r="E3100" s="2" t="inlineStr">
        <is>
          <t>Thiago Souza Vieira</t>
        </is>
      </c>
      <c r="F3100" s="2" t="n">
        <v>2</v>
      </c>
      <c r="G3100" s="2" t="n">
        <v>1.33</v>
      </c>
      <c r="H3100" s="2" t="n">
        <v>2</v>
      </c>
      <c r="I3100" s="2" t="n">
        <v>0</v>
      </c>
      <c r="J3100" s="2" t="inlineStr">
        <is>
          <t>GPA</t>
        </is>
      </c>
    </row>
    <row r="3101">
      <c r="A3101" s="2" t="n">
        <v>8</v>
      </c>
      <c r="B3101" s="2" t="n">
        <v>1965</v>
      </c>
      <c r="C3101" s="2" t="inlineStr">
        <is>
          <t>RECEBIMENTO</t>
        </is>
      </c>
      <c r="D3101" s="2" t="inlineStr">
        <is>
          <t>5449367</t>
        </is>
      </c>
      <c r="E3101" s="2" t="inlineStr">
        <is>
          <t>Thiago Souza Vieira</t>
        </is>
      </c>
      <c r="F3101" s="2" t="n">
        <v>11</v>
      </c>
      <c r="G3101" s="2" t="n">
        <v>36.86</v>
      </c>
      <c r="H3101" s="2" t="n">
        <v>0</v>
      </c>
      <c r="I3101" s="2" t="n">
        <v>0</v>
      </c>
      <c r="J3101" s="2" t="inlineStr">
        <is>
          <t>GPA</t>
        </is>
      </c>
    </row>
    <row r="3102">
      <c r="A3102" s="2" t="n">
        <v>8</v>
      </c>
      <c r="B3102" s="2" t="n">
        <v>1965</v>
      </c>
      <c r="C3102" s="2" t="inlineStr">
        <is>
          <t>CARREGAMENTO</t>
        </is>
      </c>
      <c r="D3102" s="2" t="inlineStr">
        <is>
          <t>5449570</t>
        </is>
      </c>
      <c r="E3102" s="2" t="inlineStr">
        <is>
          <t>Ana Beatriz Dos Santos Silva</t>
        </is>
      </c>
      <c r="F3102" s="2" t="n">
        <v>438</v>
      </c>
      <c r="G3102" s="2" t="n">
        <v>39.81</v>
      </c>
      <c r="H3102" s="2" t="n">
        <v>11</v>
      </c>
      <c r="I3102" s="2" t="n">
        <v>0</v>
      </c>
      <c r="J3102" s="2" t="inlineStr">
        <is>
          <t>GPA</t>
        </is>
      </c>
    </row>
    <row r="3103">
      <c r="A3103" s="2" t="n">
        <v>8</v>
      </c>
      <c r="B3103" s="2" t="n">
        <v>1965</v>
      </c>
      <c r="C3103" s="2" t="inlineStr">
        <is>
          <t>SEPARACAO</t>
        </is>
      </c>
      <c r="D3103" s="2" t="inlineStr">
        <is>
          <t>5450403</t>
        </is>
      </c>
      <c r="E3103" s="2" t="inlineStr">
        <is>
          <t>Thiago De Lima Lucas</t>
        </is>
      </c>
      <c r="F3103" s="2" t="n">
        <v>8712</v>
      </c>
      <c r="G3103" s="2" t="n">
        <v>126.69</v>
      </c>
      <c r="H3103" s="2" t="n">
        <v>69</v>
      </c>
      <c r="I3103" s="2" t="n">
        <v/>
      </c>
      <c r="J3103" s="2" t="inlineStr">
        <is>
          <t>GPA</t>
        </is>
      </c>
    </row>
    <row r="3104">
      <c r="A3104" s="2" t="n">
        <v>8</v>
      </c>
      <c r="B3104" s="2" t="n">
        <v>1965</v>
      </c>
      <c r="C3104" s="2" t="inlineStr">
        <is>
          <t>SEPARACAO</t>
        </is>
      </c>
      <c r="D3104" s="2" t="inlineStr">
        <is>
          <t>5451434</t>
        </is>
      </c>
      <c r="E3104" s="2" t="inlineStr">
        <is>
          <t>JOAO VITOR DA SILVA GOMES</t>
        </is>
      </c>
      <c r="F3104" s="2" t="n">
        <v>1533</v>
      </c>
      <c r="G3104" s="2" t="n">
        <v>22.23</v>
      </c>
      <c r="H3104" s="2" t="n">
        <v>69</v>
      </c>
      <c r="I3104" s="2" t="n">
        <v/>
      </c>
      <c r="J3104" s="2" t="inlineStr">
        <is>
          <t>GPA</t>
        </is>
      </c>
    </row>
    <row r="3105">
      <c r="A3105" s="2" t="n">
        <v>8</v>
      </c>
      <c r="B3105" s="2" t="n">
        <v>1965</v>
      </c>
      <c r="C3105" s="2" t="inlineStr">
        <is>
          <t>PUXADA RECEB</t>
        </is>
      </c>
      <c r="D3105" s="2" t="inlineStr">
        <is>
          <t>5451949</t>
        </is>
      </c>
      <c r="E3105" s="2" t="inlineStr">
        <is>
          <t>Edson Fernando Paulino</t>
        </is>
      </c>
      <c r="F3105" s="2" t="n">
        <v>369</v>
      </c>
      <c r="G3105" s="2" t="n">
        <v>16.47</v>
      </c>
      <c r="H3105" s="2" t="n">
        <v>22</v>
      </c>
      <c r="I3105" s="2" t="n">
        <v>0</v>
      </c>
      <c r="J3105" s="2" t="inlineStr">
        <is>
          <t>GPA</t>
        </is>
      </c>
    </row>
    <row r="3106">
      <c r="A3106" s="2" t="n">
        <v>8</v>
      </c>
      <c r="B3106" s="2" t="n">
        <v>1965</v>
      </c>
      <c r="C3106" s="2" t="inlineStr">
        <is>
          <t>PUXADA RECEB</t>
        </is>
      </c>
      <c r="D3106" s="2" t="inlineStr">
        <is>
          <t>5452201</t>
        </is>
      </c>
      <c r="E3106" s="2" t="inlineStr">
        <is>
          <t>DANIEL DA SILVA SERAFIM</t>
        </is>
      </c>
      <c r="F3106" s="2" t="n">
        <v>183</v>
      </c>
      <c r="G3106" s="2" t="n">
        <v>35.83</v>
      </c>
      <c r="H3106" s="2" t="n">
        <v>5</v>
      </c>
      <c r="I3106" s="2" t="n">
        <v>0</v>
      </c>
      <c r="J3106" s="2" t="inlineStr">
        <is>
          <t>GPA</t>
        </is>
      </c>
    </row>
    <row r="3107">
      <c r="A3107" s="2" t="n">
        <v>8</v>
      </c>
      <c r="B3107" s="2" t="n">
        <v>1965</v>
      </c>
      <c r="C3107" s="2" t="inlineStr">
        <is>
          <t>PUXADA RECEB</t>
        </is>
      </c>
      <c r="D3107" s="2" t="inlineStr">
        <is>
          <t>5452260</t>
        </is>
      </c>
      <c r="E3107" s="2" t="inlineStr">
        <is>
          <t>BRUNO REIS RIBEIRO</t>
        </is>
      </c>
      <c r="F3107" s="2" t="n">
        <v>823</v>
      </c>
      <c r="G3107" s="2" t="n">
        <v>48.57</v>
      </c>
      <c r="H3107" s="2" t="n">
        <v>17</v>
      </c>
      <c r="I3107" s="2" t="n">
        <v>0</v>
      </c>
      <c r="J3107" s="2" t="inlineStr">
        <is>
          <t>GPA</t>
        </is>
      </c>
    </row>
    <row r="3108">
      <c r="A3108" s="2" t="n">
        <v>8</v>
      </c>
      <c r="B3108" s="2" t="n">
        <v>1965</v>
      </c>
      <c r="C3108" s="2" t="inlineStr">
        <is>
          <t>RECEBIMENTO</t>
        </is>
      </c>
      <c r="D3108" s="2" t="inlineStr">
        <is>
          <t>5452260</t>
        </is>
      </c>
      <c r="E3108" s="2" t="inlineStr">
        <is>
          <t>BRUNO REIS RIBEIRO</t>
        </is>
      </c>
      <c r="F3108" s="2" t="n">
        <v>3757</v>
      </c>
      <c r="G3108" s="2" t="n">
        <v>121.04</v>
      </c>
      <c r="H3108" s="2" t="n">
        <v>31</v>
      </c>
      <c r="I3108" s="2" t="n">
        <v>0</v>
      </c>
      <c r="J3108" s="2" t="inlineStr">
        <is>
          <t>GPA</t>
        </is>
      </c>
    </row>
    <row r="3109">
      <c r="A3109" s="2" t="n">
        <v>8</v>
      </c>
      <c r="B3109" s="2" t="n">
        <v>1965</v>
      </c>
      <c r="C3109" s="2" t="inlineStr">
        <is>
          <t>PUXADA RECEB</t>
        </is>
      </c>
      <c r="D3109" s="2" t="inlineStr">
        <is>
          <t>5453364</t>
        </is>
      </c>
      <c r="E3109" s="2" t="inlineStr">
        <is>
          <t>LUIZ FERNANDO TEIXEIRA</t>
        </is>
      </c>
      <c r="F3109" s="2" t="n">
        <v>137</v>
      </c>
      <c r="G3109" s="2" t="n">
        <v>19.28</v>
      </c>
      <c r="H3109" s="2" t="n">
        <v>7</v>
      </c>
      <c r="I3109" s="2" t="n">
        <v>0</v>
      </c>
      <c r="J3109" s="2" t="inlineStr">
        <is>
          <t>GPA</t>
        </is>
      </c>
    </row>
    <row r="3110">
      <c r="A3110" s="2" t="n">
        <v>8</v>
      </c>
      <c r="B3110" s="2" t="n">
        <v>1965</v>
      </c>
      <c r="C3110" s="2" t="inlineStr">
        <is>
          <t>SEPARACAO</t>
        </is>
      </c>
      <c r="D3110" s="2" t="inlineStr">
        <is>
          <t>5453496</t>
        </is>
      </c>
      <c r="E3110" s="2" t="inlineStr">
        <is>
          <t>DOUGLAS LUIZ</t>
        </is>
      </c>
      <c r="F3110" s="2" t="n">
        <v>6699</v>
      </c>
      <c r="G3110" s="2" t="n">
        <v>107.85</v>
      </c>
      <c r="H3110" s="2" t="n">
        <v>62</v>
      </c>
      <c r="I3110" s="2" t="n">
        <v/>
      </c>
      <c r="J3110" s="2" t="inlineStr">
        <is>
          <t>GPA</t>
        </is>
      </c>
    </row>
    <row r="3111">
      <c r="A3111" s="2" t="n">
        <v>8</v>
      </c>
      <c r="B3111" s="2" t="n">
        <v>1965</v>
      </c>
      <c r="C3111" s="2" t="inlineStr">
        <is>
          <t>CARREGAMENTO</t>
        </is>
      </c>
      <c r="D3111" s="2" t="inlineStr">
        <is>
          <t>5453690</t>
        </is>
      </c>
      <c r="E3111" s="2" t="inlineStr">
        <is>
          <t>Joao Victor Marques De Souza</t>
        </is>
      </c>
      <c r="F3111" s="2" t="n">
        <v>1090</v>
      </c>
      <c r="G3111" s="2" t="n">
        <v>117.3</v>
      </c>
      <c r="H3111" s="2" t="n">
        <v>9</v>
      </c>
      <c r="I3111" s="2" t="n">
        <v>0</v>
      </c>
      <c r="J3111" s="2" t="inlineStr">
        <is>
          <t>GPA</t>
        </is>
      </c>
    </row>
    <row r="3112">
      <c r="A3112" s="2" t="n">
        <v>8</v>
      </c>
      <c r="B3112" s="2" t="n">
        <v>1965</v>
      </c>
      <c r="C3112" s="2" t="inlineStr">
        <is>
          <t>PUXADA RECEB</t>
        </is>
      </c>
      <c r="D3112" s="2" t="inlineStr">
        <is>
          <t>5454344</t>
        </is>
      </c>
      <c r="E3112" s="2" t="inlineStr">
        <is>
          <t>Uelveston Ribeiro De Sousa</t>
        </is>
      </c>
      <c r="F3112" s="2" t="n">
        <v>2492</v>
      </c>
      <c r="G3112" s="2" t="n">
        <v>133.11</v>
      </c>
      <c r="H3112" s="2" t="n">
        <v>19</v>
      </c>
      <c r="I3112" s="2" t="n">
        <v>0</v>
      </c>
      <c r="J3112" s="2" t="inlineStr">
        <is>
          <t>GPA</t>
        </is>
      </c>
    </row>
    <row r="3113">
      <c r="A3113" s="2" t="n">
        <v>8</v>
      </c>
      <c r="B3113" s="2" t="n">
        <v>1965</v>
      </c>
      <c r="C3113" s="2" t="inlineStr">
        <is>
          <t>SEPARACAO</t>
        </is>
      </c>
      <c r="D3113" s="2" t="inlineStr">
        <is>
          <t>5454344</t>
        </is>
      </c>
      <c r="E3113" s="2" t="inlineStr">
        <is>
          <t>Uelveston Ribeiro De Sousa</t>
        </is>
      </c>
      <c r="F3113" s="2" t="n">
        <v>556</v>
      </c>
      <c r="G3113" s="2" t="n">
        <v>11.58</v>
      </c>
      <c r="H3113" s="2" t="n">
        <v>48</v>
      </c>
      <c r="I3113" s="2" t="n">
        <v/>
      </c>
      <c r="J3113" s="2" t="inlineStr">
        <is>
          <t>GPA</t>
        </is>
      </c>
    </row>
    <row r="3114">
      <c r="A3114" s="2" t="n">
        <v>8</v>
      </c>
      <c r="B3114" s="2" t="n">
        <v>1965</v>
      </c>
      <c r="C3114" s="2" t="inlineStr">
        <is>
          <t>CARREGAMENTO</t>
        </is>
      </c>
      <c r="D3114" s="2" t="inlineStr">
        <is>
          <t>5454557</t>
        </is>
      </c>
      <c r="E3114" s="2" t="inlineStr">
        <is>
          <t>Henrique Souza Baatsck</t>
        </is>
      </c>
      <c r="F3114" s="2" t="n">
        <v>271</v>
      </c>
      <c r="G3114" s="2" t="n">
        <v>21.99</v>
      </c>
      <c r="H3114" s="2" t="n">
        <v>12</v>
      </c>
      <c r="I3114" s="2" t="n">
        <v>0</v>
      </c>
      <c r="J3114" s="2" t="inlineStr">
        <is>
          <t>GPA</t>
        </is>
      </c>
    </row>
    <row r="3115">
      <c r="A3115" s="2" t="n">
        <v>8</v>
      </c>
      <c r="B3115" s="2" t="n">
        <v>1965</v>
      </c>
      <c r="C3115" s="2" t="inlineStr">
        <is>
          <t>SEPARACAO</t>
        </is>
      </c>
      <c r="D3115" s="2" t="inlineStr">
        <is>
          <t>5454654</t>
        </is>
      </c>
      <c r="E3115" s="2" t="inlineStr">
        <is>
          <t>IVAN   MELO DA CUNHA</t>
        </is>
      </c>
      <c r="F3115" s="2" t="n">
        <v>61</v>
      </c>
      <c r="G3115" s="2" t="n">
        <v>0.45</v>
      </c>
      <c r="H3115" s="2" t="n">
        <v>136</v>
      </c>
      <c r="I3115" s="2" t="n">
        <v/>
      </c>
      <c r="J3115" s="2" t="inlineStr">
        <is>
          <t>GPA</t>
        </is>
      </c>
    </row>
    <row r="3116">
      <c r="A3116" s="2" t="n">
        <v>8</v>
      </c>
      <c r="B3116" s="2" t="n">
        <v>1965</v>
      </c>
      <c r="C3116" s="2" t="inlineStr">
        <is>
          <t>SEPARACAO</t>
        </is>
      </c>
      <c r="D3116" s="2" t="inlineStr">
        <is>
          <t>5456649</t>
        </is>
      </c>
      <c r="E3116" s="2" t="inlineStr">
        <is>
          <t>Jorge Felipe Evangelista Cardoso</t>
        </is>
      </c>
      <c r="F3116" s="2" t="n">
        <v>1741</v>
      </c>
      <c r="G3116" s="2" t="n">
        <v>46.04</v>
      </c>
      <c r="H3116" s="2" t="n">
        <v>38</v>
      </c>
      <c r="I3116" s="2" t="n">
        <v/>
      </c>
      <c r="J3116" s="2" t="inlineStr">
        <is>
          <t>GPA</t>
        </is>
      </c>
    </row>
    <row r="3117">
      <c r="A3117" s="2" t="n">
        <v>8</v>
      </c>
      <c r="B3117" s="2" t="n">
        <v>1965</v>
      </c>
      <c r="C3117" s="2" t="inlineStr">
        <is>
          <t>CARREGAMENTO</t>
        </is>
      </c>
      <c r="D3117" s="2" t="inlineStr">
        <is>
          <t>5458072</t>
        </is>
      </c>
      <c r="E3117" s="2" t="inlineStr">
        <is>
          <t>Eliel Farias Da Conceição</t>
        </is>
      </c>
      <c r="F3117" s="2" t="n">
        <v>811</v>
      </c>
      <c r="G3117" s="2" t="n">
        <v>41.8</v>
      </c>
      <c r="H3117" s="2" t="n">
        <v>19</v>
      </c>
      <c r="I3117" s="2" t="n">
        <v>0</v>
      </c>
      <c r="J3117" s="2" t="inlineStr">
        <is>
          <t>GPA</t>
        </is>
      </c>
    </row>
    <row r="3118">
      <c r="A3118" s="2" t="n">
        <v>8</v>
      </c>
      <c r="B3118" s="2" t="n">
        <v>1965</v>
      </c>
      <c r="C3118" s="2" t="inlineStr">
        <is>
          <t>PUXADA RECEB</t>
        </is>
      </c>
      <c r="D3118" s="2" t="inlineStr">
        <is>
          <t>5463858</t>
        </is>
      </c>
      <c r="E3118" s="2" t="inlineStr">
        <is>
          <t>MARIA JOSE MENESES DA SILVA</t>
        </is>
      </c>
      <c r="F3118" s="2" t="n">
        <v>220</v>
      </c>
      <c r="G3118" s="2" t="n">
        <v>13.22</v>
      </c>
      <c r="H3118" s="2" t="n">
        <v>17</v>
      </c>
      <c r="I3118" s="2" t="n">
        <v>0</v>
      </c>
      <c r="J3118" s="2" t="inlineStr">
        <is>
          <t>GPA</t>
        </is>
      </c>
    </row>
    <row r="3119">
      <c r="A3119" s="2" t="n">
        <v>8</v>
      </c>
      <c r="B3119" s="2" t="n">
        <v>1965</v>
      </c>
      <c r="C3119" s="2" t="inlineStr">
        <is>
          <t>RECEBIMENTO</t>
        </is>
      </c>
      <c r="D3119" s="2" t="inlineStr">
        <is>
          <t>5463858</t>
        </is>
      </c>
      <c r="E3119" s="2" t="inlineStr">
        <is>
          <t>MARIA JOSE MENESES DA SILVA</t>
        </is>
      </c>
      <c r="F3119" s="2" t="n">
        <v>6664</v>
      </c>
      <c r="G3119" s="2" t="n">
        <v>143.31</v>
      </c>
      <c r="H3119" s="2" t="n">
        <v>47</v>
      </c>
      <c r="I3119" s="2" t="n">
        <v>0</v>
      </c>
      <c r="J3119" s="2" t="inlineStr">
        <is>
          <t>GPA</t>
        </is>
      </c>
    </row>
    <row r="3120">
      <c r="A3120" s="2" t="n">
        <v>8</v>
      </c>
      <c r="B3120" s="2" t="n">
        <v>1965</v>
      </c>
      <c r="C3120" s="2" t="inlineStr">
        <is>
          <t>CARREGAMENTO</t>
        </is>
      </c>
      <c r="D3120" s="2" t="inlineStr">
        <is>
          <t>5467225</t>
        </is>
      </c>
      <c r="E3120" s="2" t="inlineStr">
        <is>
          <t>PETERSON SILVA DE OLIVEIRA</t>
        </is>
      </c>
      <c r="F3120" s="2" t="n">
        <v>368</v>
      </c>
      <c r="G3120" s="2" t="n">
        <v>14.06</v>
      </c>
      <c r="H3120" s="2" t="n">
        <v>26</v>
      </c>
      <c r="I3120" s="2" t="n">
        <v>0</v>
      </c>
      <c r="J3120" s="2" t="inlineStr">
        <is>
          <t>GPA</t>
        </is>
      </c>
    </row>
    <row r="3121">
      <c r="A3121" s="2" t="n">
        <v>8</v>
      </c>
      <c r="B3121" s="2" t="n">
        <v>1965</v>
      </c>
      <c r="C3121" s="2" t="inlineStr">
        <is>
          <t>ATIVIDADE OP. EMP.</t>
        </is>
      </c>
      <c r="D3121" s="2" t="inlineStr">
        <is>
          <t>5470609</t>
        </is>
      </c>
      <c r="E3121" s="2" t="inlineStr">
        <is>
          <t>Francisco Manoel Dos Santos</t>
        </is>
      </c>
      <c r="F3121" s="2" t="n">
        <v>1723</v>
      </c>
      <c r="G3121" s="2" t="n">
        <v>145.67</v>
      </c>
      <c r="H3121" s="2" t="n">
        <v>12</v>
      </c>
      <c r="I3121" s="2" t="n">
        <v>0</v>
      </c>
      <c r="J3121" s="2" t="inlineStr">
        <is>
          <t>GPA</t>
        </is>
      </c>
    </row>
    <row r="3122">
      <c r="A3122" s="2" t="n">
        <v>8</v>
      </c>
      <c r="B3122" s="2" t="n">
        <v>1965</v>
      </c>
      <c r="C3122" s="2" t="inlineStr">
        <is>
          <t>PUXADA RECEB</t>
        </is>
      </c>
      <c r="D3122" s="2" t="inlineStr">
        <is>
          <t>5475325</t>
        </is>
      </c>
      <c r="E3122" s="2" t="inlineStr">
        <is>
          <t>FRANCISCO RINALDO</t>
        </is>
      </c>
      <c r="F3122" s="2" t="n">
        <v>128</v>
      </c>
      <c r="G3122" s="2" t="n">
        <v>13.34</v>
      </c>
      <c r="H3122" s="2" t="n">
        <v>10</v>
      </c>
      <c r="I3122" s="2" t="n">
        <v>0</v>
      </c>
      <c r="J3122" s="2" t="inlineStr">
        <is>
          <t>GPA</t>
        </is>
      </c>
    </row>
    <row r="3123">
      <c r="A3123" s="2" t="n">
        <v>8</v>
      </c>
      <c r="B3123" s="2" t="n">
        <v>1965</v>
      </c>
      <c r="C3123" s="2" t="inlineStr">
        <is>
          <t>RECEBIMENTO</t>
        </is>
      </c>
      <c r="D3123" s="2" t="inlineStr">
        <is>
          <t>5475325</t>
        </is>
      </c>
      <c r="E3123" s="2" t="inlineStr">
        <is>
          <t>FRANCISCO RINALDO</t>
        </is>
      </c>
      <c r="F3123" s="2" t="n">
        <v>32</v>
      </c>
      <c r="G3123" s="2" t="n">
        <v>6.7</v>
      </c>
      <c r="H3123" s="2" t="n">
        <v>5</v>
      </c>
      <c r="I3123" s="2" t="n">
        <v>0</v>
      </c>
      <c r="J3123" s="2" t="inlineStr">
        <is>
          <t>GPA</t>
        </is>
      </c>
    </row>
    <row r="3124">
      <c r="A3124" s="2" t="n">
        <v>8</v>
      </c>
      <c r="B3124" s="2" t="n">
        <v>1965</v>
      </c>
      <c r="C3124" s="2" t="inlineStr">
        <is>
          <t>SEPARACAO</t>
        </is>
      </c>
      <c r="D3124" s="2" t="inlineStr">
        <is>
          <t>5475325</t>
        </is>
      </c>
      <c r="E3124" s="2" t="inlineStr">
        <is>
          <t>FRANCISCO RINALDO</t>
        </is>
      </c>
      <c r="F3124" s="2" t="n">
        <v>512</v>
      </c>
      <c r="G3124" s="2" t="n">
        <v>18.2</v>
      </c>
      <c r="H3124" s="2" t="n">
        <v>28</v>
      </c>
      <c r="I3124" s="2" t="n">
        <v/>
      </c>
      <c r="J3124" s="2" t="inlineStr">
        <is>
          <t>GPA</t>
        </is>
      </c>
    </row>
    <row r="3125">
      <c r="A3125" s="2" t="n">
        <v>8</v>
      </c>
      <c r="B3125" s="2" t="n">
        <v>1965</v>
      </c>
      <c r="C3125" s="2" t="inlineStr">
        <is>
          <t>CARREGAMENTO</t>
        </is>
      </c>
      <c r="D3125" s="2" t="inlineStr">
        <is>
          <t>5487587</t>
        </is>
      </c>
      <c r="E3125" s="2" t="inlineStr">
        <is>
          <t>Fernanda Clementino</t>
        </is>
      </c>
      <c r="F3125" s="2" t="n">
        <v>1286</v>
      </c>
      <c r="G3125" s="2" t="n">
        <v>85.92</v>
      </c>
      <c r="H3125" s="2" t="n">
        <v>15</v>
      </c>
      <c r="I3125" s="2" t="n">
        <v>0</v>
      </c>
      <c r="J3125" s="2" t="inlineStr">
        <is>
          <t>GPA</t>
        </is>
      </c>
    </row>
    <row r="3126">
      <c r="A3126" s="2" t="n">
        <v>8</v>
      </c>
      <c r="B3126" s="2" t="n">
        <v>1965</v>
      </c>
      <c r="C3126" s="2" t="inlineStr">
        <is>
          <t>SEPARACAO</t>
        </is>
      </c>
      <c r="D3126" s="2" t="inlineStr">
        <is>
          <t>5487587</t>
        </is>
      </c>
      <c r="E3126" s="2" t="inlineStr">
        <is>
          <t>Fernanda Clementino</t>
        </is>
      </c>
      <c r="F3126" s="2" t="n">
        <v>148</v>
      </c>
      <c r="G3126" s="2" t="n">
        <v>0.88</v>
      </c>
      <c r="H3126" s="2" t="n">
        <v>168</v>
      </c>
      <c r="I3126" s="2" t="n">
        <v/>
      </c>
      <c r="J3126" s="2" t="inlineStr">
        <is>
          <t>GPA</t>
        </is>
      </c>
    </row>
    <row r="3127">
      <c r="A3127" s="2" t="n">
        <v>8</v>
      </c>
      <c r="B3127" s="2" t="n">
        <v>1965</v>
      </c>
      <c r="C3127" s="2" t="inlineStr">
        <is>
          <t>CARREGAMENTO</t>
        </is>
      </c>
      <c r="D3127" s="2" t="inlineStr">
        <is>
          <t>5488877</t>
        </is>
      </c>
      <c r="E3127" s="2" t="inlineStr">
        <is>
          <t>Kaua Gomes Dos Santos</t>
        </is>
      </c>
      <c r="F3127" s="2" t="n">
        <v>166</v>
      </c>
      <c r="G3127" s="2" t="n">
        <v>7.72</v>
      </c>
      <c r="H3127" s="2" t="n">
        <v>22</v>
      </c>
      <c r="I3127" s="2" t="n">
        <v>0</v>
      </c>
      <c r="J3127" s="2" t="inlineStr">
        <is>
          <t>GPA</t>
        </is>
      </c>
    </row>
    <row r="3128">
      <c r="A3128" s="2" t="n">
        <v>8</v>
      </c>
      <c r="B3128" s="2" t="n">
        <v>1965</v>
      </c>
      <c r="C3128" s="2" t="inlineStr">
        <is>
          <t>CARREGAMENTO</t>
        </is>
      </c>
      <c r="D3128" s="2" t="inlineStr">
        <is>
          <t>5522595</t>
        </is>
      </c>
      <c r="E3128" s="2" t="inlineStr">
        <is>
          <t>Joseneto Queiroz De Souza</t>
        </is>
      </c>
      <c r="F3128" s="2" t="n">
        <v>1238</v>
      </c>
      <c r="G3128" s="2" t="n">
        <v>54.66</v>
      </c>
      <c r="H3128" s="2" t="n">
        <v>23</v>
      </c>
      <c r="I3128" s="2" t="n">
        <v>0</v>
      </c>
      <c r="J3128" s="2" t="inlineStr">
        <is>
          <t>GPA</t>
        </is>
      </c>
    </row>
    <row r="3129">
      <c r="A3129" s="2" t="n">
        <v>8</v>
      </c>
      <c r="B3129" s="2" t="n">
        <v>1965</v>
      </c>
      <c r="C3129" s="2" t="inlineStr">
        <is>
          <t>RECEBIMENTO</t>
        </is>
      </c>
      <c r="D3129" s="2" t="inlineStr">
        <is>
          <t>5530172</t>
        </is>
      </c>
      <c r="E3129" s="2" t="inlineStr">
        <is>
          <t>Lucas Dias Ribeiro</t>
        </is>
      </c>
      <c r="F3129" s="2" t="n">
        <v>5346</v>
      </c>
      <c r="G3129" s="2" t="n">
        <v>143.95</v>
      </c>
      <c r="H3129" s="2" t="n">
        <v>37</v>
      </c>
      <c r="I3129" s="2" t="n">
        <v>0</v>
      </c>
      <c r="J3129" s="2" t="inlineStr">
        <is>
          <t>GPA</t>
        </is>
      </c>
    </row>
    <row r="3130">
      <c r="A3130" s="2" t="n">
        <v>8</v>
      </c>
      <c r="B3130" s="2" t="n">
        <v>1965</v>
      </c>
      <c r="C3130" s="2" t="inlineStr">
        <is>
          <t>CARREGAMENTO</t>
        </is>
      </c>
      <c r="D3130" s="2" t="inlineStr">
        <is>
          <t>5530407</t>
        </is>
      </c>
      <c r="E3130" s="2" t="inlineStr">
        <is>
          <t>Carlos Eduardo Ribeiro Goulart De Andrade</t>
        </is>
      </c>
      <c r="F3130" s="2" t="n">
        <v>1760</v>
      </c>
      <c r="G3130" s="2" t="n">
        <v>62.71</v>
      </c>
      <c r="H3130" s="2" t="n">
        <v>28</v>
      </c>
      <c r="I3130" s="2" t="n">
        <v>0</v>
      </c>
      <c r="J3130" s="2" t="inlineStr">
        <is>
          <t>GPA</t>
        </is>
      </c>
    </row>
    <row r="3131">
      <c r="A3131" s="2" t="n">
        <v>8</v>
      </c>
      <c r="B3131" s="2" t="n">
        <v>1965</v>
      </c>
      <c r="C3131" s="2" t="inlineStr">
        <is>
          <t>SEPARACAO</t>
        </is>
      </c>
      <c r="D3131" s="2" t="inlineStr">
        <is>
          <t>5530407</t>
        </is>
      </c>
      <c r="E3131" s="2" t="inlineStr">
        <is>
          <t>Carlos Eduardo Ribeiro Goulart De Andrade</t>
        </is>
      </c>
      <c r="F3131" s="2" t="n">
        <v>59</v>
      </c>
      <c r="G3131" s="2" t="n">
        <v>0.95</v>
      </c>
      <c r="H3131" s="2" t="n">
        <v>62</v>
      </c>
      <c r="I3131" s="2" t="n">
        <v/>
      </c>
      <c r="J3131" s="2" t="inlineStr">
        <is>
          <t>GPA</t>
        </is>
      </c>
    </row>
    <row r="3132">
      <c r="A3132" s="2" t="n">
        <v>8</v>
      </c>
      <c r="B3132" s="2" t="n">
        <v>1965</v>
      </c>
      <c r="C3132" s="2" t="inlineStr">
        <is>
          <t>RECEBIMENTO</t>
        </is>
      </c>
      <c r="D3132" s="2" t="inlineStr">
        <is>
          <t>5535344</t>
        </is>
      </c>
      <c r="E3132" s="2" t="inlineStr">
        <is>
          <t>WESLEY ALVES DE OLIVEIRA</t>
        </is>
      </c>
      <c r="F3132" s="2" t="n">
        <v>2123</v>
      </c>
      <c r="G3132" s="2" t="n">
        <v>125.37</v>
      </c>
      <c r="H3132" s="2" t="n">
        <v>17</v>
      </c>
      <c r="I3132" s="2" t="n">
        <v>0</v>
      </c>
      <c r="J3132" s="2" t="inlineStr">
        <is>
          <t>GPA</t>
        </is>
      </c>
    </row>
    <row r="3133">
      <c r="A3133" s="2" t="n">
        <v>8</v>
      </c>
      <c r="B3133" s="2" t="n">
        <v>1965</v>
      </c>
      <c r="C3133" s="2" t="inlineStr">
        <is>
          <t>SEPARACAO</t>
        </is>
      </c>
      <c r="D3133" s="2" t="inlineStr">
        <is>
          <t>5535930</t>
        </is>
      </c>
      <c r="E3133" s="2" t="inlineStr">
        <is>
          <t>Guilherme Henrique De Miranda</t>
        </is>
      </c>
      <c r="F3133" s="2" t="n">
        <v>113</v>
      </c>
      <c r="G3133" s="2" t="n">
        <v>3.77</v>
      </c>
      <c r="H3133" s="2" t="n">
        <v>30</v>
      </c>
      <c r="I3133" s="2" t="n">
        <v/>
      </c>
      <c r="J3133" s="2" t="inlineStr">
        <is>
          <t>GPA</t>
        </is>
      </c>
    </row>
    <row r="3134">
      <c r="A3134" s="2" t="n">
        <v>8</v>
      </c>
      <c r="B3134" s="2" t="n">
        <v>1965</v>
      </c>
      <c r="C3134" s="2" t="inlineStr">
        <is>
          <t>CARREGAMENTO</t>
        </is>
      </c>
      <c r="D3134" s="2" t="inlineStr">
        <is>
          <t>5535964</t>
        </is>
      </c>
      <c r="E3134" s="2" t="inlineStr">
        <is>
          <t>Keven Gustavo Rodrigues Pereira</t>
        </is>
      </c>
      <c r="F3134" s="2" t="n">
        <v>758</v>
      </c>
      <c r="G3134" s="2" t="n">
        <v>74.84</v>
      </c>
      <c r="H3134" s="2" t="n">
        <v>10</v>
      </c>
      <c r="I3134" s="2" t="n">
        <v>0</v>
      </c>
      <c r="J3134" s="2" t="inlineStr">
        <is>
          <t>GPA</t>
        </is>
      </c>
    </row>
    <row r="3135">
      <c r="A3135" s="2" t="n">
        <v>8</v>
      </c>
      <c r="B3135" s="2" t="n">
        <v>1965</v>
      </c>
      <c r="C3135" s="2" t="inlineStr">
        <is>
          <t>SEPARACAO</t>
        </is>
      </c>
      <c r="D3135" s="2" t="inlineStr">
        <is>
          <t>5535964</t>
        </is>
      </c>
      <c r="E3135" s="2" t="inlineStr">
        <is>
          <t>Keven Gustavo Rodrigues Pereira</t>
        </is>
      </c>
      <c r="F3135" s="2" t="n">
        <v>112</v>
      </c>
      <c r="G3135" s="2" t="n">
        <v>3.65</v>
      </c>
      <c r="H3135" s="2" t="n">
        <v>31</v>
      </c>
      <c r="I3135" s="2" t="n">
        <v/>
      </c>
      <c r="J3135" s="2" t="inlineStr">
        <is>
          <t>GPA</t>
        </is>
      </c>
    </row>
    <row r="3136">
      <c r="A3136" s="2" t="n">
        <v>8</v>
      </c>
      <c r="B3136" s="2" t="n">
        <v>1965</v>
      </c>
      <c r="C3136" s="2" t="inlineStr">
        <is>
          <t>SEPARACAO</t>
        </is>
      </c>
      <c r="D3136" s="2" t="inlineStr">
        <is>
          <t>5540461</t>
        </is>
      </c>
      <c r="E3136" s="2" t="inlineStr">
        <is>
          <t>FERNANDO ALONSO DA SILVA</t>
        </is>
      </c>
      <c r="F3136" s="2" t="n">
        <v>8224</v>
      </c>
      <c r="G3136" s="2" t="n">
        <v>118.62</v>
      </c>
      <c r="H3136" s="2" t="n">
        <v>69</v>
      </c>
      <c r="I3136" s="2" t="n">
        <v/>
      </c>
      <c r="J3136" s="2" t="inlineStr">
        <is>
          <t>GPA</t>
        </is>
      </c>
    </row>
    <row r="3137">
      <c r="A3137" s="2" t="n">
        <v>8</v>
      </c>
      <c r="B3137" s="2" t="n">
        <v>1965</v>
      </c>
      <c r="C3137" s="2" t="inlineStr">
        <is>
          <t>RECEBIMENTO</t>
        </is>
      </c>
      <c r="D3137" s="2" t="inlineStr">
        <is>
          <t>5556406</t>
        </is>
      </c>
      <c r="E3137" s="2" t="inlineStr">
        <is>
          <t>Marcos Antonio Pereira</t>
        </is>
      </c>
      <c r="F3137" s="2" t="n">
        <v>96</v>
      </c>
      <c r="G3137" s="2" t="n">
        <v>10.28</v>
      </c>
      <c r="H3137" s="2" t="n">
        <v>9</v>
      </c>
      <c r="I3137" s="2" t="n">
        <v>0</v>
      </c>
      <c r="J3137" s="2" t="inlineStr">
        <is>
          <t>GPA</t>
        </is>
      </c>
    </row>
    <row r="3138">
      <c r="A3138" s="2" t="n">
        <v>8</v>
      </c>
      <c r="B3138" s="2" t="n">
        <v>1965</v>
      </c>
      <c r="C3138" s="2" t="inlineStr">
        <is>
          <t>SEPARACAO</t>
        </is>
      </c>
      <c r="D3138" s="2" t="inlineStr">
        <is>
          <t>5556406</t>
        </is>
      </c>
      <c r="E3138" s="2" t="inlineStr">
        <is>
          <t>Marcos Antonio Pereira</t>
        </is>
      </c>
      <c r="F3138" s="2" t="n">
        <v>981</v>
      </c>
      <c r="G3138" s="2" t="n">
        <v>26.21</v>
      </c>
      <c r="H3138" s="2" t="n">
        <v>37</v>
      </c>
      <c r="I3138" s="2" t="n">
        <v/>
      </c>
      <c r="J3138" s="2" t="inlineStr">
        <is>
          <t>GPA</t>
        </is>
      </c>
    </row>
    <row r="3139">
      <c r="A3139" s="2" t="n">
        <v>8</v>
      </c>
      <c r="B3139" s="2" t="n">
        <v>1965</v>
      </c>
      <c r="C3139" s="2" t="inlineStr">
        <is>
          <t>PUXADA RECEB</t>
        </is>
      </c>
      <c r="D3139" s="2" t="inlineStr">
        <is>
          <t>5557925</t>
        </is>
      </c>
      <c r="E3139" s="2" t="inlineStr">
        <is>
          <t>LUCIA CLEIDE VIANA DOS SANTOS</t>
        </is>
      </c>
      <c r="F3139" s="2" t="n">
        <v>1530</v>
      </c>
      <c r="G3139" s="2" t="n">
        <v>88.37</v>
      </c>
      <c r="H3139" s="2" t="n">
        <v>17</v>
      </c>
      <c r="I3139" s="2" t="n">
        <v>0</v>
      </c>
      <c r="J3139" s="2" t="inlineStr">
        <is>
          <t>GPA</t>
        </is>
      </c>
    </row>
    <row r="3140">
      <c r="A3140" s="2" t="n">
        <v>8</v>
      </c>
      <c r="B3140" s="2" t="n">
        <v>1965</v>
      </c>
      <c r="C3140" s="2" t="inlineStr">
        <is>
          <t>SEPARACAO</t>
        </is>
      </c>
      <c r="D3140" s="2" t="inlineStr">
        <is>
          <t>5557925</t>
        </is>
      </c>
      <c r="E3140" s="2" t="inlineStr">
        <is>
          <t>LUCIA CLEIDE VIANA DOS SANTOS</t>
        </is>
      </c>
      <c r="F3140" s="2" t="n">
        <v>1092</v>
      </c>
      <c r="G3140" s="2" t="n">
        <v>14.4</v>
      </c>
      <c r="H3140" s="2" t="n">
        <v>76</v>
      </c>
      <c r="I3140" s="2" t="n">
        <v/>
      </c>
      <c r="J3140" s="2" t="inlineStr">
        <is>
          <t>GPA</t>
        </is>
      </c>
    </row>
    <row r="3141">
      <c r="A3141" s="2" t="n">
        <v>8</v>
      </c>
      <c r="B3141" s="2" t="n">
        <v>1965</v>
      </c>
      <c r="C3141" s="2" t="inlineStr">
        <is>
          <t>PUXADA RECEB</t>
        </is>
      </c>
      <c r="D3141" s="2" t="inlineStr">
        <is>
          <t>5567238</t>
        </is>
      </c>
      <c r="E3141" s="2" t="inlineStr">
        <is>
          <t>WILMAR SERGIO</t>
        </is>
      </c>
      <c r="F3141" s="2" t="n">
        <v>36</v>
      </c>
      <c r="G3141" s="2" t="n">
        <v>3.3</v>
      </c>
      <c r="H3141" s="2" t="n">
        <v>11</v>
      </c>
      <c r="I3141" s="2" t="n">
        <v>0</v>
      </c>
      <c r="J3141" s="2" t="inlineStr">
        <is>
          <t>GPA</t>
        </is>
      </c>
    </row>
    <row r="3142">
      <c r="A3142" s="2" t="n">
        <v>8</v>
      </c>
      <c r="B3142" s="2" t="n">
        <v>1965</v>
      </c>
      <c r="C3142" s="2" t="inlineStr">
        <is>
          <t>PUXADA RECEB</t>
        </is>
      </c>
      <c r="D3142" s="2" t="inlineStr">
        <is>
          <t>5568897</t>
        </is>
      </c>
      <c r="E3142" s="2" t="inlineStr">
        <is>
          <t>Everton Oliveira Da Silva</t>
        </is>
      </c>
      <c r="F3142" s="2" t="n">
        <v>215</v>
      </c>
      <c r="G3142" s="2" t="n">
        <v>27.68</v>
      </c>
      <c r="H3142" s="2" t="n">
        <v>8</v>
      </c>
      <c r="I3142" s="2" t="n">
        <v>0</v>
      </c>
      <c r="J3142" s="2" t="inlineStr">
        <is>
          <t>GPA</t>
        </is>
      </c>
    </row>
    <row r="3143">
      <c r="A3143" s="2" t="n">
        <v>8</v>
      </c>
      <c r="B3143" s="2" t="n">
        <v>1965</v>
      </c>
      <c r="C3143" s="2" t="inlineStr">
        <is>
          <t>PUXADA RECEB</t>
        </is>
      </c>
      <c r="D3143" s="2" t="inlineStr">
        <is>
          <t>5578035</t>
        </is>
      </c>
      <c r="E3143" s="2" t="inlineStr">
        <is>
          <t>Ana Carolina Martins</t>
        </is>
      </c>
      <c r="F3143" s="2" t="n">
        <v>1</v>
      </c>
      <c r="G3143" s="2" t="n">
        <v>6.67</v>
      </c>
      <c r="H3143" s="2" t="n">
        <v>0</v>
      </c>
      <c r="I3143" s="2" t="n">
        <v>0</v>
      </c>
      <c r="J3143" s="2" t="inlineStr">
        <is>
          <t>GPA</t>
        </is>
      </c>
    </row>
    <row r="3144">
      <c r="A3144" s="2" t="n">
        <v>8</v>
      </c>
      <c r="B3144" s="2" t="n">
        <v>1965</v>
      </c>
      <c r="C3144" s="2" t="inlineStr">
        <is>
          <t>SEPARACAO</t>
        </is>
      </c>
      <c r="D3144" s="2" t="inlineStr">
        <is>
          <t>5584914</t>
        </is>
      </c>
      <c r="E3144" s="2" t="inlineStr">
        <is>
          <t>CLEONICE CAMPOS DE JESUS</t>
        </is>
      </c>
      <c r="F3144" s="2" t="n">
        <v>6433</v>
      </c>
      <c r="G3144" s="2" t="n">
        <v>112.28</v>
      </c>
      <c r="H3144" s="2" t="n">
        <v>57</v>
      </c>
      <c r="I3144" s="2" t="n">
        <v/>
      </c>
      <c r="J3144" s="2" t="inlineStr">
        <is>
          <t>GPA</t>
        </is>
      </c>
    </row>
    <row r="3145">
      <c r="A3145" s="2" t="n">
        <v>8</v>
      </c>
      <c r="B3145" s="2" t="n">
        <v>1965</v>
      </c>
      <c r="C3145" s="2" t="inlineStr">
        <is>
          <t>PUXADA RECEB</t>
        </is>
      </c>
      <c r="D3145" s="2" t="inlineStr">
        <is>
          <t>5590221</t>
        </is>
      </c>
      <c r="E3145" s="2" t="inlineStr">
        <is>
          <t>LUANA SANTOS MIRANDA</t>
        </is>
      </c>
      <c r="F3145" s="2" t="n">
        <v>483</v>
      </c>
      <c r="G3145" s="2" t="n">
        <v>24.66</v>
      </c>
      <c r="H3145" s="2" t="n">
        <v>20</v>
      </c>
      <c r="I3145" s="2" t="n">
        <v>0</v>
      </c>
      <c r="J3145" s="2" t="inlineStr">
        <is>
          <t>GPA</t>
        </is>
      </c>
    </row>
    <row r="3146">
      <c r="A3146" s="2" t="n">
        <v>8</v>
      </c>
      <c r="B3146" s="2" t="n">
        <v>1965</v>
      </c>
      <c r="C3146" s="2" t="inlineStr">
        <is>
          <t>SEPARACAO</t>
        </is>
      </c>
      <c r="D3146" s="2" t="inlineStr">
        <is>
          <t>5590221</t>
        </is>
      </c>
      <c r="E3146" s="2" t="inlineStr">
        <is>
          <t>LUANA SANTOS MIRANDA</t>
        </is>
      </c>
      <c r="F3146" s="2" t="n">
        <v>206</v>
      </c>
      <c r="G3146" s="2" t="n">
        <v>5.62</v>
      </c>
      <c r="H3146" s="2" t="n">
        <v>37</v>
      </c>
      <c r="I3146" s="2" t="n">
        <v/>
      </c>
      <c r="J3146" s="2" t="inlineStr">
        <is>
          <t>GPA</t>
        </is>
      </c>
    </row>
    <row r="3147">
      <c r="A3147" s="2" t="n">
        <v>8</v>
      </c>
      <c r="B3147" s="2" t="n">
        <v>1965</v>
      </c>
      <c r="C3147" s="2" t="inlineStr">
        <is>
          <t>PUXADA RECEB</t>
        </is>
      </c>
      <c r="D3147" s="2" t="inlineStr">
        <is>
          <t>5593867</t>
        </is>
      </c>
      <c r="E3147" s="2" t="inlineStr">
        <is>
          <t>Nubia Rodrigues Dos Santos</t>
        </is>
      </c>
      <c r="F3147" s="2" t="n">
        <v>1154</v>
      </c>
      <c r="G3147" s="2" t="n">
        <v>100.45</v>
      </c>
      <c r="H3147" s="2" t="n">
        <v>11</v>
      </c>
      <c r="I3147" s="2" t="n">
        <v>0</v>
      </c>
      <c r="J3147" s="2" t="inlineStr">
        <is>
          <t>GPA</t>
        </is>
      </c>
    </row>
    <row r="3148">
      <c r="A3148" s="2" t="n">
        <v>8</v>
      </c>
      <c r="B3148" s="2" t="n">
        <v>1965</v>
      </c>
      <c r="C3148" s="2" t="inlineStr">
        <is>
          <t>SEPARACAO</t>
        </is>
      </c>
      <c r="D3148" s="2" t="inlineStr">
        <is>
          <t>5593867</t>
        </is>
      </c>
      <c r="E3148" s="2" t="inlineStr">
        <is>
          <t>Nubia Rodrigues Dos Santos</t>
        </is>
      </c>
      <c r="F3148" s="2" t="n">
        <v>122</v>
      </c>
      <c r="G3148" s="2" t="n">
        <v>6.99</v>
      </c>
      <c r="H3148" s="2" t="n">
        <v>17</v>
      </c>
      <c r="I3148" s="2" t="n">
        <v/>
      </c>
      <c r="J3148" s="2" t="inlineStr">
        <is>
          <t>GPA</t>
        </is>
      </c>
    </row>
    <row r="3149">
      <c r="A3149" s="2" t="n">
        <v>8</v>
      </c>
      <c r="B3149" s="2" t="n">
        <v>1965</v>
      </c>
      <c r="C3149" s="2" t="inlineStr">
        <is>
          <t>ATIVIDADE OP. EMP.</t>
        </is>
      </c>
      <c r="D3149" s="2" t="inlineStr">
        <is>
          <t>559507</t>
        </is>
      </c>
      <c r="E3149" s="2" t="inlineStr">
        <is>
          <t>Josivaldo Antonio Da Silva</t>
        </is>
      </c>
      <c r="F3149" s="2" t="n">
        <v>1758</v>
      </c>
      <c r="G3149" s="2" t="n">
        <v>152.72</v>
      </c>
      <c r="H3149" s="2" t="n">
        <v>12</v>
      </c>
      <c r="I3149" s="2" t="n">
        <v>0</v>
      </c>
      <c r="J3149" s="2" t="inlineStr">
        <is>
          <t>GPA</t>
        </is>
      </c>
    </row>
    <row r="3150">
      <c r="A3150" s="2" t="n">
        <v>8</v>
      </c>
      <c r="B3150" s="2" t="n">
        <v>1965</v>
      </c>
      <c r="C3150" s="2" t="inlineStr">
        <is>
          <t>PUXADA RECEB</t>
        </is>
      </c>
      <c r="D3150" s="2" t="inlineStr">
        <is>
          <t>5600740</t>
        </is>
      </c>
      <c r="E3150" s="2" t="inlineStr">
        <is>
          <t>PALOMA DIAS</t>
        </is>
      </c>
      <c r="F3150" s="2" t="n">
        <v>2257</v>
      </c>
      <c r="G3150" s="2" t="n">
        <v>114.8</v>
      </c>
      <c r="H3150" s="2" t="n">
        <v>20</v>
      </c>
      <c r="I3150" s="2" t="n">
        <v>0</v>
      </c>
      <c r="J3150" s="2" t="inlineStr">
        <is>
          <t>GPA</t>
        </is>
      </c>
    </row>
    <row r="3151">
      <c r="A3151" s="2" t="n">
        <v>8</v>
      </c>
      <c r="B3151" s="2" t="n">
        <v>1965</v>
      </c>
      <c r="C3151" s="2" t="inlineStr">
        <is>
          <t>SEPARACAO</t>
        </is>
      </c>
      <c r="D3151" s="2" t="inlineStr">
        <is>
          <t>5600740</t>
        </is>
      </c>
      <c r="E3151" s="2" t="inlineStr">
        <is>
          <t>PALOMA DIAS</t>
        </is>
      </c>
      <c r="F3151" s="2" t="n">
        <v>795</v>
      </c>
      <c r="G3151" s="2" t="n">
        <v>11.92</v>
      </c>
      <c r="H3151" s="2" t="n">
        <v>67</v>
      </c>
      <c r="I3151" s="2" t="n">
        <v/>
      </c>
      <c r="J3151" s="2" t="inlineStr">
        <is>
          <t>GPA</t>
        </is>
      </c>
    </row>
    <row r="3152">
      <c r="A3152" s="2" t="n">
        <v>8</v>
      </c>
      <c r="B3152" s="2" t="n">
        <v>1965</v>
      </c>
      <c r="C3152" s="2" t="inlineStr">
        <is>
          <t>SEPARACAO</t>
        </is>
      </c>
      <c r="D3152" s="2" t="inlineStr">
        <is>
          <t>5608775</t>
        </is>
      </c>
      <c r="E3152" s="2" t="inlineStr">
        <is>
          <t>RACHEL CAETANO DOS SANTOS</t>
        </is>
      </c>
      <c r="F3152" s="2" t="n">
        <v>65</v>
      </c>
      <c r="G3152" s="2" t="n">
        <v>2.21</v>
      </c>
      <c r="H3152" s="2" t="n">
        <v>29</v>
      </c>
      <c r="I3152" s="2" t="n">
        <v/>
      </c>
      <c r="J3152" s="2" t="inlineStr">
        <is>
          <t>GPA</t>
        </is>
      </c>
    </row>
    <row r="3153">
      <c r="A3153" s="2" t="n">
        <v>8</v>
      </c>
      <c r="B3153" s="2" t="n">
        <v>1965</v>
      </c>
      <c r="C3153" s="2" t="inlineStr">
        <is>
          <t>PUXADA RECEB</t>
        </is>
      </c>
      <c r="D3153" s="2" t="inlineStr">
        <is>
          <t>5609674</t>
        </is>
      </c>
      <c r="E3153" s="2" t="inlineStr">
        <is>
          <t>AUGUSTO DE MORAES CELIO</t>
        </is>
      </c>
      <c r="F3153" s="2" t="n">
        <v>862</v>
      </c>
      <c r="G3153" s="2" t="n">
        <v>30.09</v>
      </c>
      <c r="H3153" s="2" t="n">
        <v>29</v>
      </c>
      <c r="I3153" s="2" t="n">
        <v>0</v>
      </c>
      <c r="J3153" s="2" t="inlineStr">
        <is>
          <t>GPA</t>
        </is>
      </c>
    </row>
    <row r="3154">
      <c r="A3154" s="2" t="n">
        <v>8</v>
      </c>
      <c r="B3154" s="2" t="n">
        <v>1965</v>
      </c>
      <c r="C3154" s="2" t="inlineStr">
        <is>
          <t>SEPARACAO</t>
        </is>
      </c>
      <c r="D3154" s="2" t="inlineStr">
        <is>
          <t>5609674</t>
        </is>
      </c>
      <c r="E3154" s="2" t="inlineStr">
        <is>
          <t>AUGUSTO DE MORAES CELIO</t>
        </is>
      </c>
      <c r="F3154" s="2" t="n">
        <v>181</v>
      </c>
      <c r="G3154" s="2" t="n">
        <v>1.68</v>
      </c>
      <c r="H3154" s="2" t="n">
        <v>108</v>
      </c>
      <c r="I3154" s="2" t="n">
        <v/>
      </c>
      <c r="J3154" s="2" t="inlineStr">
        <is>
          <t>GPA</t>
        </is>
      </c>
    </row>
    <row r="3155">
      <c r="A3155" s="2" t="n">
        <v>8</v>
      </c>
      <c r="B3155" s="2" t="n">
        <v>1965</v>
      </c>
      <c r="C3155" s="2" t="inlineStr">
        <is>
          <t>PUXADA RECEB</t>
        </is>
      </c>
      <c r="D3155" s="2" t="inlineStr">
        <is>
          <t>5613329</t>
        </is>
      </c>
      <c r="E3155" s="2" t="inlineStr">
        <is>
          <t>Jose Orlando Dos Santos Silva</t>
        </is>
      </c>
      <c r="F3155" s="2" t="n">
        <v>3103</v>
      </c>
      <c r="G3155" s="2" t="n">
        <v>174.78</v>
      </c>
      <c r="H3155" s="2" t="n">
        <v>18</v>
      </c>
      <c r="I3155" s="2" t="n">
        <v>0</v>
      </c>
      <c r="J3155" s="2" t="inlineStr">
        <is>
          <t>GPA</t>
        </is>
      </c>
    </row>
    <row r="3156">
      <c r="A3156" s="2" t="n">
        <v>8</v>
      </c>
      <c r="B3156" s="2" t="n">
        <v>1965</v>
      </c>
      <c r="C3156" s="2" t="inlineStr">
        <is>
          <t>SEPARACAO</t>
        </is>
      </c>
      <c r="D3156" s="2" t="inlineStr">
        <is>
          <t>5613329</t>
        </is>
      </c>
      <c r="E3156" s="2" t="inlineStr">
        <is>
          <t>Jose Orlando Dos Santos Silva</t>
        </is>
      </c>
      <c r="F3156" s="2" t="n">
        <v>536</v>
      </c>
      <c r="G3156" s="2" t="n">
        <v>17.7</v>
      </c>
      <c r="H3156" s="2" t="n">
        <v>30</v>
      </c>
      <c r="I3156" s="2" t="n">
        <v/>
      </c>
      <c r="J3156" s="2" t="inlineStr">
        <is>
          <t>GPA</t>
        </is>
      </c>
    </row>
    <row r="3157">
      <c r="A3157" s="2" t="n">
        <v>8</v>
      </c>
      <c r="B3157" s="2" t="n">
        <v>1965</v>
      </c>
      <c r="C3157" s="2" t="inlineStr">
        <is>
          <t>CARREGAMENTO</t>
        </is>
      </c>
      <c r="D3157" s="2" t="inlineStr">
        <is>
          <t>5614384</t>
        </is>
      </c>
      <c r="E3157" s="2" t="inlineStr">
        <is>
          <t>Jeff Anneau</t>
        </is>
      </c>
      <c r="F3157" s="2" t="n">
        <v>360</v>
      </c>
      <c r="G3157" s="2" t="n">
        <v>53.69</v>
      </c>
      <c r="H3157" s="2" t="n">
        <v>7</v>
      </c>
      <c r="I3157" s="2" t="n">
        <v>0</v>
      </c>
      <c r="J3157" s="2" t="inlineStr">
        <is>
          <t>GPA</t>
        </is>
      </c>
    </row>
    <row r="3158">
      <c r="A3158" s="2" t="n">
        <v>8</v>
      </c>
      <c r="B3158" s="2" t="n">
        <v>1965</v>
      </c>
      <c r="C3158" s="2" t="inlineStr">
        <is>
          <t>SEPARACAO</t>
        </is>
      </c>
      <c r="D3158" s="2" t="inlineStr">
        <is>
          <t>5614384</t>
        </is>
      </c>
      <c r="E3158" s="2" t="inlineStr">
        <is>
          <t>Jeff Anneau</t>
        </is>
      </c>
      <c r="F3158" s="2" t="n">
        <v>347</v>
      </c>
      <c r="G3158" s="2" t="n">
        <v>2.8</v>
      </c>
      <c r="H3158" s="2" t="n">
        <v>124</v>
      </c>
      <c r="I3158" s="2" t="n">
        <v/>
      </c>
      <c r="J3158" s="2" t="inlineStr">
        <is>
          <t>GPA</t>
        </is>
      </c>
    </row>
    <row r="3159">
      <c r="A3159" s="2" t="n">
        <v>8</v>
      </c>
      <c r="B3159" s="2" t="n">
        <v>1965</v>
      </c>
      <c r="C3159" s="2" t="inlineStr">
        <is>
          <t>PUXADA RECEB</t>
        </is>
      </c>
      <c r="D3159" s="2" t="inlineStr">
        <is>
          <t>5614392</t>
        </is>
      </c>
      <c r="E3159" s="2" t="inlineStr">
        <is>
          <t>Joseane Dos Santos Castro Boffo</t>
        </is>
      </c>
      <c r="F3159" s="2" t="n">
        <v>2057</v>
      </c>
      <c r="G3159" s="2" t="n">
        <v>138.67</v>
      </c>
      <c r="H3159" s="2" t="n">
        <v>15</v>
      </c>
      <c r="I3159" s="2" t="n">
        <v>0</v>
      </c>
      <c r="J3159" s="2" t="inlineStr">
        <is>
          <t>GPA</t>
        </is>
      </c>
    </row>
    <row r="3160">
      <c r="A3160" s="2" t="n">
        <v>8</v>
      </c>
      <c r="B3160" s="2" t="n">
        <v>1965</v>
      </c>
      <c r="C3160" s="2" t="inlineStr">
        <is>
          <t>RECEBIMENTO</t>
        </is>
      </c>
      <c r="D3160" s="2" t="inlineStr">
        <is>
          <t>5614392</t>
        </is>
      </c>
      <c r="E3160" s="2" t="inlineStr">
        <is>
          <t>Joseane Dos Santos Castro Boffo</t>
        </is>
      </c>
      <c r="F3160" s="2" t="n">
        <v>8</v>
      </c>
      <c r="G3160" s="2" t="n">
        <v>6.67</v>
      </c>
      <c r="H3160" s="2" t="n">
        <v>1</v>
      </c>
      <c r="I3160" s="2" t="n">
        <v>0</v>
      </c>
      <c r="J3160" s="2" t="inlineStr">
        <is>
          <t>GPA</t>
        </is>
      </c>
    </row>
    <row r="3161">
      <c r="A3161" s="2" t="n">
        <v>8</v>
      </c>
      <c r="B3161" s="2" t="n">
        <v>1965</v>
      </c>
      <c r="C3161" s="2" t="inlineStr">
        <is>
          <t>SEPARACAO</t>
        </is>
      </c>
      <c r="D3161" s="2" t="inlineStr">
        <is>
          <t>5614392</t>
        </is>
      </c>
      <c r="E3161" s="2" t="inlineStr">
        <is>
          <t>Joseane Dos Santos Castro Boffo</t>
        </is>
      </c>
      <c r="F3161" s="2" t="n">
        <v>754</v>
      </c>
      <c r="G3161" s="2" t="n">
        <v>13.88</v>
      </c>
      <c r="H3161" s="2" t="n">
        <v>54</v>
      </c>
      <c r="I3161" s="2" t="n">
        <v/>
      </c>
      <c r="J3161" s="2" t="inlineStr">
        <is>
          <t>GPA</t>
        </is>
      </c>
    </row>
    <row r="3162">
      <c r="A3162" s="2" t="n">
        <v>8</v>
      </c>
      <c r="B3162" s="2" t="n">
        <v>1965</v>
      </c>
      <c r="C3162" s="2" t="inlineStr">
        <is>
          <t>RECEBIMENTO</t>
        </is>
      </c>
      <c r="D3162" s="2" t="inlineStr">
        <is>
          <t>5628903</t>
        </is>
      </c>
      <c r="E3162" s="2" t="inlineStr">
        <is>
          <t>Willian Kauan Brandao Da Silva</t>
        </is>
      </c>
      <c r="F3162" s="2" t="n">
        <v>1</v>
      </c>
      <c r="G3162" s="2" t="n">
        <v>6.67</v>
      </c>
      <c r="H3162" s="2" t="n">
        <v>0</v>
      </c>
      <c r="I3162" s="2" t="n">
        <v>0</v>
      </c>
      <c r="J3162" s="2" t="inlineStr">
        <is>
          <t>GPA</t>
        </is>
      </c>
    </row>
    <row r="3163">
      <c r="A3163" s="2" t="n">
        <v>8</v>
      </c>
      <c r="B3163" s="2" t="n">
        <v>1965</v>
      </c>
      <c r="C3163" s="2" t="inlineStr">
        <is>
          <t>SEPARACAO</t>
        </is>
      </c>
      <c r="D3163" s="2" t="inlineStr">
        <is>
          <t>5633451</t>
        </is>
      </c>
      <c r="E3163" s="2" t="inlineStr">
        <is>
          <t>Jessica Amanda Santos Constantino Da Silva</t>
        </is>
      </c>
      <c r="F3163" s="2" t="n">
        <v>4306</v>
      </c>
      <c r="G3163" s="2" t="n">
        <v>72.45</v>
      </c>
      <c r="H3163" s="2" t="n">
        <v>59</v>
      </c>
      <c r="I3163" s="2" t="n">
        <v/>
      </c>
      <c r="J3163" s="2" t="inlineStr">
        <is>
          <t>GPA</t>
        </is>
      </c>
    </row>
    <row r="3164">
      <c r="A3164" s="2" t="n">
        <v>8</v>
      </c>
      <c r="B3164" s="2" t="n">
        <v>1965</v>
      </c>
      <c r="C3164" s="2" t="inlineStr">
        <is>
          <t>SEPARACAO</t>
        </is>
      </c>
      <c r="D3164" s="2" t="inlineStr">
        <is>
          <t>5634806</t>
        </is>
      </c>
      <c r="E3164" s="2" t="inlineStr">
        <is>
          <t>KEYTH LIMA DE FONSECA</t>
        </is>
      </c>
      <c r="F3164" s="2" t="n">
        <v>3767</v>
      </c>
      <c r="G3164" s="2" t="n">
        <v>60.25</v>
      </c>
      <c r="H3164" s="2" t="n">
        <v>63</v>
      </c>
      <c r="I3164" s="2" t="n">
        <v/>
      </c>
      <c r="J3164" s="2" t="inlineStr">
        <is>
          <t>GPA</t>
        </is>
      </c>
    </row>
    <row r="3165">
      <c r="A3165" s="2" t="n">
        <v>8</v>
      </c>
      <c r="B3165" s="2" t="n">
        <v>1965</v>
      </c>
      <c r="C3165" s="2" t="inlineStr">
        <is>
          <t>CARREGAMENTO</t>
        </is>
      </c>
      <c r="D3165" s="2" t="inlineStr">
        <is>
          <t>5639026</t>
        </is>
      </c>
      <c r="E3165" s="2" t="inlineStr">
        <is>
          <t>Guiveline Faustin</t>
        </is>
      </c>
      <c r="F3165" s="2" t="n">
        <v>1213</v>
      </c>
      <c r="G3165" s="2" t="n">
        <v>89.44</v>
      </c>
      <c r="H3165" s="2" t="n">
        <v>14</v>
      </c>
      <c r="I3165" s="2" t="n">
        <v>0</v>
      </c>
      <c r="J3165" s="2" t="inlineStr">
        <is>
          <t>GPA</t>
        </is>
      </c>
    </row>
    <row r="3166">
      <c r="A3166" s="2" t="n">
        <v>8</v>
      </c>
      <c r="B3166" s="2" t="n">
        <v>1965</v>
      </c>
      <c r="C3166" s="2" t="inlineStr">
        <is>
          <t>PUXADA RECEB</t>
        </is>
      </c>
      <c r="D3166" s="2" t="inlineStr">
        <is>
          <t>5639026</t>
        </is>
      </c>
      <c r="E3166" s="2" t="inlineStr">
        <is>
          <t>Guiveline Faustin</t>
        </is>
      </c>
      <c r="F3166" s="2" t="n">
        <v>121</v>
      </c>
      <c r="G3166" s="2" t="n">
        <v>1.18</v>
      </c>
      <c r="H3166" s="2" t="n">
        <v>103</v>
      </c>
      <c r="I3166" s="2" t="n">
        <v>0</v>
      </c>
      <c r="J3166" s="2" t="inlineStr">
        <is>
          <t>GPA</t>
        </is>
      </c>
    </row>
    <row r="3167">
      <c r="A3167" s="2" t="n">
        <v>8</v>
      </c>
      <c r="B3167" s="2" t="n">
        <v>1965</v>
      </c>
      <c r="C3167" s="2" t="inlineStr">
        <is>
          <t>SEPARACAO</t>
        </is>
      </c>
      <c r="D3167" s="2" t="inlineStr">
        <is>
          <t>5639026</t>
        </is>
      </c>
      <c r="E3167" s="2" t="inlineStr">
        <is>
          <t>Guiveline Faustin</t>
        </is>
      </c>
      <c r="F3167" s="2" t="n">
        <v>996</v>
      </c>
      <c r="G3167" s="2" t="n">
        <v>18.4</v>
      </c>
      <c r="H3167" s="2" t="n">
        <v>54</v>
      </c>
      <c r="I3167" s="2" t="n">
        <v/>
      </c>
      <c r="J3167" s="2" t="inlineStr">
        <is>
          <t>GPA</t>
        </is>
      </c>
    </row>
    <row r="3168">
      <c r="A3168" s="2" t="n">
        <v>8</v>
      </c>
      <c r="B3168" s="2" t="n">
        <v>1965</v>
      </c>
      <c r="C3168" s="2" t="inlineStr">
        <is>
          <t>PUXADA RECEB</t>
        </is>
      </c>
      <c r="D3168" s="2" t="inlineStr">
        <is>
          <t>5646367</t>
        </is>
      </c>
      <c r="E3168" s="2" t="inlineStr">
        <is>
          <t>Niuma Cabral Pereira</t>
        </is>
      </c>
      <c r="F3168" s="2" t="n">
        <v>2374</v>
      </c>
      <c r="G3168" s="2" t="n">
        <v>110.94</v>
      </c>
      <c r="H3168" s="2" t="n">
        <v>21</v>
      </c>
      <c r="I3168" s="2" t="n">
        <v>0</v>
      </c>
      <c r="J3168" s="2" t="inlineStr">
        <is>
          <t>GPA</t>
        </is>
      </c>
    </row>
    <row r="3169">
      <c r="A3169" s="2" t="n">
        <v>8</v>
      </c>
      <c r="B3169" s="2" t="n">
        <v>1965</v>
      </c>
      <c r="C3169" s="2" t="inlineStr">
        <is>
          <t>SEPARACAO</t>
        </is>
      </c>
      <c r="D3169" s="2" t="inlineStr">
        <is>
          <t>5646367</t>
        </is>
      </c>
      <c r="E3169" s="2" t="inlineStr">
        <is>
          <t>Niuma Cabral Pereira</t>
        </is>
      </c>
      <c r="F3169" s="2" t="n">
        <v>574</v>
      </c>
      <c r="G3169" s="2" t="n">
        <v>6.26</v>
      </c>
      <c r="H3169" s="2" t="n">
        <v>92</v>
      </c>
      <c r="I3169" s="2" t="n">
        <v/>
      </c>
      <c r="J3169" s="2" t="inlineStr">
        <is>
          <t>GPA</t>
        </is>
      </c>
    </row>
    <row r="3170">
      <c r="A3170" s="2" t="n">
        <v>8</v>
      </c>
      <c r="B3170" s="2" t="n">
        <v>1965</v>
      </c>
      <c r="C3170" s="2" t="inlineStr">
        <is>
          <t>SEPARACAO</t>
        </is>
      </c>
      <c r="D3170" s="2" t="inlineStr">
        <is>
          <t>5648904</t>
        </is>
      </c>
      <c r="E3170" s="2" t="inlineStr">
        <is>
          <t>Jorge Luis Pineiro Lezcano</t>
        </is>
      </c>
      <c r="F3170" s="2" t="n">
        <v>747</v>
      </c>
      <c r="G3170" s="2" t="n">
        <v>18.11</v>
      </c>
      <c r="H3170" s="2" t="n">
        <v>41</v>
      </c>
      <c r="I3170" s="2" t="n">
        <v/>
      </c>
      <c r="J3170" s="2" t="inlineStr">
        <is>
          <t>GPA</t>
        </is>
      </c>
    </row>
    <row r="3171">
      <c r="A3171" s="2" t="n">
        <v>8</v>
      </c>
      <c r="B3171" s="2" t="n">
        <v>1965</v>
      </c>
      <c r="C3171" s="2" t="inlineStr">
        <is>
          <t>PUXADA RECEB</t>
        </is>
      </c>
      <c r="D3171" s="2" t="inlineStr">
        <is>
          <t>5650690</t>
        </is>
      </c>
      <c r="E3171" s="2" t="inlineStr">
        <is>
          <t>ANDRE LUIZ</t>
        </is>
      </c>
      <c r="F3171" s="2" t="n">
        <v>1686</v>
      </c>
      <c r="G3171" s="2" t="n">
        <v>130.7</v>
      </c>
      <c r="H3171" s="2" t="n">
        <v>13</v>
      </c>
      <c r="I3171" s="2" t="n">
        <v>0</v>
      </c>
      <c r="J3171" s="2" t="inlineStr">
        <is>
          <t>GPA</t>
        </is>
      </c>
    </row>
    <row r="3172">
      <c r="A3172" s="2" t="n">
        <v>8</v>
      </c>
      <c r="B3172" s="2" t="n">
        <v>1965</v>
      </c>
      <c r="C3172" s="2" t="inlineStr">
        <is>
          <t>RECEBIMENTO</t>
        </is>
      </c>
      <c r="D3172" s="2" t="inlineStr">
        <is>
          <t>5650690</t>
        </is>
      </c>
      <c r="E3172" s="2" t="inlineStr">
        <is>
          <t>ANDRE LUIZ</t>
        </is>
      </c>
      <c r="F3172" s="2" t="n">
        <v>2</v>
      </c>
      <c r="G3172" s="2" t="n">
        <v>0.21</v>
      </c>
      <c r="H3172" s="2" t="n">
        <v>10</v>
      </c>
      <c r="I3172" s="2" t="n">
        <v>0</v>
      </c>
      <c r="J3172" s="2" t="inlineStr">
        <is>
          <t>GPA</t>
        </is>
      </c>
    </row>
    <row r="3173">
      <c r="A3173" s="2" t="n">
        <v>8</v>
      </c>
      <c r="B3173" s="2" t="n">
        <v>1965</v>
      </c>
      <c r="C3173" s="2" t="inlineStr">
        <is>
          <t>SEPARACAO</t>
        </is>
      </c>
      <c r="D3173" s="2" t="inlineStr">
        <is>
          <t>5650690</t>
        </is>
      </c>
      <c r="E3173" s="2" t="inlineStr">
        <is>
          <t>ANDRE LUIZ</t>
        </is>
      </c>
      <c r="F3173" s="2" t="n">
        <v>606</v>
      </c>
      <c r="G3173" s="2" t="n">
        <v>23.67</v>
      </c>
      <c r="H3173" s="2" t="n">
        <v>26</v>
      </c>
      <c r="I3173" s="2" t="n">
        <v/>
      </c>
      <c r="J3173" s="2" t="inlineStr">
        <is>
          <t>GPA</t>
        </is>
      </c>
    </row>
    <row r="3174">
      <c r="A3174" s="2" t="n">
        <v>8</v>
      </c>
      <c r="B3174" s="2" t="n">
        <v>1965</v>
      </c>
      <c r="C3174" s="2" t="inlineStr">
        <is>
          <t>PUXADA RECEB</t>
        </is>
      </c>
      <c r="D3174" s="2" t="inlineStr">
        <is>
          <t>5656036</t>
        </is>
      </c>
      <c r="E3174" s="2" t="inlineStr">
        <is>
          <t>DIOGO MORAES</t>
        </is>
      </c>
      <c r="F3174" s="2" t="n">
        <v>29</v>
      </c>
      <c r="G3174" s="2" t="n">
        <v>7.88</v>
      </c>
      <c r="H3174" s="2" t="n">
        <v>4</v>
      </c>
      <c r="I3174" s="2" t="n">
        <v>0</v>
      </c>
      <c r="J3174" s="2" t="inlineStr">
        <is>
          <t>GPA</t>
        </is>
      </c>
    </row>
    <row r="3175">
      <c r="A3175" s="2" t="n">
        <v>8</v>
      </c>
      <c r="B3175" s="2" t="n">
        <v>1965</v>
      </c>
      <c r="C3175" s="2" t="inlineStr">
        <is>
          <t>ATIVIDADE OP. EMP.</t>
        </is>
      </c>
      <c r="D3175" s="2" t="inlineStr">
        <is>
          <t>565732</t>
        </is>
      </c>
      <c r="E3175" s="2" t="inlineStr">
        <is>
          <t>TIAGO RODRIGUES MADUREIRA</t>
        </is>
      </c>
      <c r="F3175" s="2" t="n">
        <v>1153</v>
      </c>
      <c r="G3175" s="2" t="n">
        <v>162.32</v>
      </c>
      <c r="H3175" s="2" t="n">
        <v>7</v>
      </c>
      <c r="I3175" s="2" t="n">
        <v>0</v>
      </c>
      <c r="J3175" s="2" t="inlineStr">
        <is>
          <t>GPA</t>
        </is>
      </c>
    </row>
    <row r="3176">
      <c r="A3176" s="2" t="n">
        <v>8</v>
      </c>
      <c r="B3176" s="2" t="n">
        <v>1965</v>
      </c>
      <c r="C3176" s="2" t="inlineStr">
        <is>
          <t>PUXADA RECEB</t>
        </is>
      </c>
      <c r="D3176" s="2" t="inlineStr">
        <is>
          <t>5659060</t>
        </is>
      </c>
      <c r="E3176" s="2" t="inlineStr">
        <is>
          <t>Natalia Biscaro Jose</t>
        </is>
      </c>
      <c r="F3176" s="2" t="n">
        <v>2264</v>
      </c>
      <c r="G3176" s="2" t="n">
        <v>123</v>
      </c>
      <c r="H3176" s="2" t="n">
        <v>18</v>
      </c>
      <c r="I3176" s="2" t="n">
        <v>0</v>
      </c>
      <c r="J3176" s="2" t="inlineStr">
        <is>
          <t>GPA</t>
        </is>
      </c>
    </row>
    <row r="3177">
      <c r="A3177" s="2" t="n">
        <v>8</v>
      </c>
      <c r="B3177" s="2" t="n">
        <v>1965</v>
      </c>
      <c r="C3177" s="2" t="inlineStr">
        <is>
          <t>SEPARACAO</t>
        </is>
      </c>
      <c r="D3177" s="2" t="inlineStr">
        <is>
          <t>5659060</t>
        </is>
      </c>
      <c r="E3177" s="2" t="inlineStr">
        <is>
          <t>Natalia Biscaro Jose</t>
        </is>
      </c>
      <c r="F3177" s="2" t="n">
        <v>625</v>
      </c>
      <c r="G3177" s="2" t="n">
        <v>9.06</v>
      </c>
      <c r="H3177" s="2" t="n">
        <v>69</v>
      </c>
      <c r="I3177" s="2" t="n">
        <v/>
      </c>
      <c r="J3177" s="2" t="inlineStr">
        <is>
          <t>GPA</t>
        </is>
      </c>
    </row>
    <row r="3178">
      <c r="A3178" s="2" t="n">
        <v>8</v>
      </c>
      <c r="B3178" s="2" t="n">
        <v>1965</v>
      </c>
      <c r="C3178" s="2" t="inlineStr">
        <is>
          <t>CARREGAMENTO</t>
        </is>
      </c>
      <c r="D3178" s="2" t="inlineStr">
        <is>
          <t>5659817</t>
        </is>
      </c>
      <c r="E3178" s="2" t="inlineStr">
        <is>
          <t>FELIPE ALVES</t>
        </is>
      </c>
      <c r="F3178" s="2" t="n">
        <v>2161</v>
      </c>
      <c r="G3178" s="2" t="n">
        <v>98.25</v>
      </c>
      <c r="H3178" s="2" t="n">
        <v>22</v>
      </c>
      <c r="I3178" s="2" t="n">
        <v>0</v>
      </c>
      <c r="J3178" s="2" t="inlineStr">
        <is>
          <t>GPA</t>
        </is>
      </c>
    </row>
    <row r="3179">
      <c r="A3179" s="2" t="n">
        <v>8</v>
      </c>
      <c r="B3179" s="2" t="n">
        <v>1965</v>
      </c>
      <c r="C3179" s="2" t="inlineStr">
        <is>
          <t>PUXADA RECEB</t>
        </is>
      </c>
      <c r="D3179" s="2" t="inlineStr">
        <is>
          <t>5659850</t>
        </is>
      </c>
      <c r="E3179" s="2" t="inlineStr">
        <is>
          <t>Soraya Correa Araujo</t>
        </is>
      </c>
      <c r="F3179" s="2" t="n">
        <v>3074</v>
      </c>
      <c r="G3179" s="2" t="n">
        <v>121.21</v>
      </c>
      <c r="H3179" s="2" t="n">
        <v>25</v>
      </c>
      <c r="I3179" s="2" t="n">
        <v>0</v>
      </c>
      <c r="J3179" s="2" t="inlineStr">
        <is>
          <t>GPA</t>
        </is>
      </c>
    </row>
    <row r="3180">
      <c r="A3180" s="2" t="n">
        <v>8</v>
      </c>
      <c r="B3180" s="2" t="n">
        <v>1965</v>
      </c>
      <c r="C3180" s="2" t="inlineStr">
        <is>
          <t>SEPARACAO</t>
        </is>
      </c>
      <c r="D3180" s="2" t="inlineStr">
        <is>
          <t>5659850</t>
        </is>
      </c>
      <c r="E3180" s="2" t="inlineStr">
        <is>
          <t>Soraya Correa Araujo</t>
        </is>
      </c>
      <c r="F3180" s="2" t="n">
        <v>1524</v>
      </c>
      <c r="G3180" s="2" t="n">
        <v>23.87</v>
      </c>
      <c r="H3180" s="2" t="n">
        <v>64</v>
      </c>
      <c r="I3180" s="2" t="n">
        <v/>
      </c>
      <c r="J3180" s="2" t="inlineStr">
        <is>
          <t>GPA</t>
        </is>
      </c>
    </row>
    <row r="3181">
      <c r="A3181" s="2" t="n">
        <v>8</v>
      </c>
      <c r="B3181" s="2" t="n">
        <v>1965</v>
      </c>
      <c r="C3181" s="2" t="inlineStr">
        <is>
          <t>CARREGAMENTO</t>
        </is>
      </c>
      <c r="D3181" s="2" t="inlineStr">
        <is>
          <t>5660815</t>
        </is>
      </c>
      <c r="E3181" s="2" t="inlineStr">
        <is>
          <t>FELIPE RAIMUNDO</t>
        </is>
      </c>
      <c r="F3181" s="2" t="n">
        <v>1626</v>
      </c>
      <c r="G3181" s="2" t="n">
        <v>122.88</v>
      </c>
      <c r="H3181" s="2" t="n">
        <v>13</v>
      </c>
      <c r="I3181" s="2" t="n">
        <v>0</v>
      </c>
      <c r="J3181" s="2" t="inlineStr">
        <is>
          <t>GPA</t>
        </is>
      </c>
    </row>
    <row r="3182">
      <c r="A3182" s="2" t="n">
        <v>8</v>
      </c>
      <c r="B3182" s="2" t="n">
        <v>1965</v>
      </c>
      <c r="C3182" s="2" t="inlineStr">
        <is>
          <t>SEPARACAO</t>
        </is>
      </c>
      <c r="D3182" s="2" t="inlineStr">
        <is>
          <t>5662508</t>
        </is>
      </c>
      <c r="E3182" s="2" t="inlineStr">
        <is>
          <t>RIAN ALVES</t>
        </is>
      </c>
      <c r="F3182" s="2" t="n">
        <v>288</v>
      </c>
      <c r="G3182" s="2" t="n">
        <v>10.79</v>
      </c>
      <c r="H3182" s="2" t="n">
        <v>27</v>
      </c>
      <c r="I3182" s="2" t="n">
        <v/>
      </c>
      <c r="J3182" s="2" t="inlineStr">
        <is>
          <t>GPA</t>
        </is>
      </c>
    </row>
    <row r="3183">
      <c r="A3183" s="2" t="n">
        <v>8</v>
      </c>
      <c r="B3183" s="2" t="n">
        <v>1965</v>
      </c>
      <c r="C3183" s="2" t="inlineStr">
        <is>
          <t>PUXADA RECEB</t>
        </is>
      </c>
      <c r="D3183" s="2" t="inlineStr">
        <is>
          <t>5665426</t>
        </is>
      </c>
      <c r="E3183" s="2" t="inlineStr">
        <is>
          <t>GLEIIN DIAS</t>
        </is>
      </c>
      <c r="F3183" s="2" t="n">
        <v>481</v>
      </c>
      <c r="G3183" s="2" t="n">
        <v>53.84</v>
      </c>
      <c r="H3183" s="2" t="n">
        <v>9</v>
      </c>
      <c r="I3183" s="2" t="n">
        <v>0</v>
      </c>
      <c r="J3183" s="2" t="inlineStr">
        <is>
          <t>GPA</t>
        </is>
      </c>
    </row>
    <row r="3184">
      <c r="A3184" s="2" t="n">
        <v>8</v>
      </c>
      <c r="B3184" s="2" t="n">
        <v>1965</v>
      </c>
      <c r="C3184" s="2" t="inlineStr">
        <is>
          <t>PUXADA RECEB</t>
        </is>
      </c>
      <c r="D3184" s="2" t="inlineStr">
        <is>
          <t>5665469</t>
        </is>
      </c>
      <c r="E3184" s="2" t="inlineStr">
        <is>
          <t>Fagner Santana Nogueira</t>
        </is>
      </c>
      <c r="F3184" s="2" t="n">
        <v>2644</v>
      </c>
      <c r="G3184" s="2" t="n">
        <v>118.69</v>
      </c>
      <c r="H3184" s="2" t="n">
        <v>22</v>
      </c>
      <c r="I3184" s="2" t="n">
        <v>0</v>
      </c>
      <c r="J3184" s="2" t="inlineStr">
        <is>
          <t>GPA</t>
        </is>
      </c>
    </row>
    <row r="3185">
      <c r="A3185" s="2" t="n">
        <v>8</v>
      </c>
      <c r="B3185" s="2" t="n">
        <v>1965</v>
      </c>
      <c r="C3185" s="2" t="inlineStr">
        <is>
          <t>SEPARACAO</t>
        </is>
      </c>
      <c r="D3185" s="2" t="inlineStr">
        <is>
          <t>5665469</t>
        </is>
      </c>
      <c r="E3185" s="2" t="inlineStr">
        <is>
          <t>Fagner Santana Nogueira</t>
        </is>
      </c>
      <c r="F3185" s="2" t="n">
        <v>591</v>
      </c>
      <c r="G3185" s="2" t="n">
        <v>9.880000000000001</v>
      </c>
      <c r="H3185" s="2" t="n">
        <v>60</v>
      </c>
      <c r="I3185" s="2" t="n">
        <v/>
      </c>
      <c r="J3185" s="2" t="inlineStr">
        <is>
          <t>GPA</t>
        </is>
      </c>
    </row>
    <row r="3186">
      <c r="A3186" s="2" t="n">
        <v>8</v>
      </c>
      <c r="B3186" s="2" t="n">
        <v>1965</v>
      </c>
      <c r="C3186" s="2" t="inlineStr">
        <is>
          <t>CARREGAMENTO</t>
        </is>
      </c>
      <c r="D3186" s="2" t="inlineStr">
        <is>
          <t>5666082</t>
        </is>
      </c>
      <c r="E3186" s="2" t="inlineStr">
        <is>
          <t>Marcos Antonio De Oliveira</t>
        </is>
      </c>
      <c r="F3186" s="2" t="n">
        <v>742</v>
      </c>
      <c r="G3186" s="2" t="n">
        <v>90.09999999999999</v>
      </c>
      <c r="H3186" s="2" t="n">
        <v>8</v>
      </c>
      <c r="I3186" s="2" t="n">
        <v>0</v>
      </c>
      <c r="J3186" s="2" t="inlineStr">
        <is>
          <t>GPA</t>
        </is>
      </c>
    </row>
    <row r="3187">
      <c r="A3187" s="2" t="n">
        <v>8</v>
      </c>
      <c r="B3187" s="2" t="n">
        <v>1965</v>
      </c>
      <c r="C3187" s="2" t="inlineStr">
        <is>
          <t>SEPARACAO</t>
        </is>
      </c>
      <c r="D3187" s="2" t="inlineStr">
        <is>
          <t>5666082</t>
        </is>
      </c>
      <c r="E3187" s="2" t="inlineStr">
        <is>
          <t>Marcos Antonio De Oliveira</t>
        </is>
      </c>
      <c r="F3187" s="2" t="n">
        <v>593</v>
      </c>
      <c r="G3187" s="2" t="n">
        <v>9.43</v>
      </c>
      <c r="H3187" s="2" t="n">
        <v>63</v>
      </c>
      <c r="I3187" s="2" t="n">
        <v/>
      </c>
      <c r="J3187" s="2" t="inlineStr">
        <is>
          <t>GPA</t>
        </is>
      </c>
    </row>
    <row r="3188">
      <c r="A3188" s="2" t="n">
        <v>8</v>
      </c>
      <c r="B3188" s="2" t="n">
        <v>1965</v>
      </c>
      <c r="C3188" s="2" t="inlineStr">
        <is>
          <t>CARREGAMENTO</t>
        </is>
      </c>
      <c r="D3188" s="2" t="inlineStr">
        <is>
          <t>5667178</t>
        </is>
      </c>
      <c r="E3188" s="2" t="inlineStr">
        <is>
          <t>Thaina De Sousa Santos Menezes</t>
        </is>
      </c>
      <c r="F3188" s="2" t="n">
        <v>121</v>
      </c>
      <c r="G3188" s="2" t="n">
        <v>5.49</v>
      </c>
      <c r="H3188" s="2" t="n">
        <v>22</v>
      </c>
      <c r="I3188" s="2" t="n">
        <v>0</v>
      </c>
      <c r="J3188" s="2" t="inlineStr">
        <is>
          <t>GPA</t>
        </is>
      </c>
    </row>
    <row r="3189">
      <c r="A3189" s="2" t="n">
        <v>8</v>
      </c>
      <c r="B3189" s="2" t="n">
        <v>1965</v>
      </c>
      <c r="C3189" s="2" t="inlineStr">
        <is>
          <t>SEPARACAO</t>
        </is>
      </c>
      <c r="D3189" s="2" t="inlineStr">
        <is>
          <t>5667640</t>
        </is>
      </c>
      <c r="E3189" s="2" t="inlineStr">
        <is>
          <t>ROSANGELA RIBEIRO</t>
        </is>
      </c>
      <c r="F3189" s="2" t="n">
        <v>458</v>
      </c>
      <c r="G3189" s="2" t="n">
        <v>10.85</v>
      </c>
      <c r="H3189" s="2" t="n">
        <v>42</v>
      </c>
      <c r="I3189" s="2" t="n">
        <v/>
      </c>
      <c r="J3189" s="2" t="inlineStr">
        <is>
          <t>GPA</t>
        </is>
      </c>
    </row>
    <row r="3190">
      <c r="A3190" s="2" t="n">
        <v>8</v>
      </c>
      <c r="B3190" s="2" t="n">
        <v>1965</v>
      </c>
      <c r="C3190" s="2" t="inlineStr">
        <is>
          <t>CARREGAMENTO</t>
        </is>
      </c>
      <c r="D3190" s="2" t="inlineStr">
        <is>
          <t>5670640</t>
        </is>
      </c>
      <c r="E3190" s="2" t="inlineStr">
        <is>
          <t>Ricardo Matheus Santos Souza</t>
        </is>
      </c>
      <c r="F3190" s="2" t="n">
        <v>1790</v>
      </c>
      <c r="G3190" s="2" t="n">
        <v>134.93</v>
      </c>
      <c r="H3190" s="2" t="n">
        <v>13</v>
      </c>
      <c r="I3190" s="2" t="n">
        <v>0</v>
      </c>
      <c r="J3190" s="2" t="inlineStr">
        <is>
          <t>GPA</t>
        </is>
      </c>
    </row>
    <row r="3191">
      <c r="A3191" s="2" t="n">
        <v>8</v>
      </c>
      <c r="B3191" s="2" t="n">
        <v>1965</v>
      </c>
      <c r="C3191" s="2" t="inlineStr">
        <is>
          <t>SEPARACAO</t>
        </is>
      </c>
      <c r="D3191" s="2" t="inlineStr">
        <is>
          <t>5672937</t>
        </is>
      </c>
      <c r="E3191" s="2" t="inlineStr">
        <is>
          <t>ALESSANDRO KRETZSCHMAR</t>
        </is>
      </c>
      <c r="F3191" s="2" t="n">
        <v>127</v>
      </c>
      <c r="G3191" s="2" t="n">
        <v>0.8</v>
      </c>
      <c r="H3191" s="2" t="n">
        <v>159</v>
      </c>
      <c r="I3191" s="2" t="n">
        <v/>
      </c>
      <c r="J3191" s="2" t="inlineStr">
        <is>
          <t>GPA</t>
        </is>
      </c>
    </row>
    <row r="3192">
      <c r="A3192" s="2" t="n">
        <v>8</v>
      </c>
      <c r="B3192" s="2" t="n">
        <v>1965</v>
      </c>
      <c r="C3192" s="2" t="inlineStr">
        <is>
          <t>SEPARACAO</t>
        </is>
      </c>
      <c r="D3192" s="2" t="inlineStr">
        <is>
          <t>5673267</t>
        </is>
      </c>
      <c r="E3192" s="2" t="inlineStr">
        <is>
          <t>ESTER PEREIRA</t>
        </is>
      </c>
      <c r="F3192" s="2" t="n">
        <v>510</v>
      </c>
      <c r="G3192" s="2" t="n">
        <v>6.44</v>
      </c>
      <c r="H3192" s="2" t="n">
        <v>79</v>
      </c>
      <c r="I3192" s="2" t="n">
        <v/>
      </c>
      <c r="J3192" s="2" t="inlineStr">
        <is>
          <t>GPA</t>
        </is>
      </c>
    </row>
    <row r="3193">
      <c r="A3193" s="2" t="n">
        <v>8</v>
      </c>
      <c r="B3193" s="2" t="n">
        <v>1965</v>
      </c>
      <c r="C3193" s="2" t="inlineStr">
        <is>
          <t>CARREGAMENTO</t>
        </is>
      </c>
      <c r="D3193" s="2" t="inlineStr">
        <is>
          <t>5675260</t>
        </is>
      </c>
      <c r="E3193" s="2" t="inlineStr">
        <is>
          <t>CAMILA LIMA</t>
        </is>
      </c>
      <c r="F3193" s="2" t="n">
        <v>2051</v>
      </c>
      <c r="G3193" s="2" t="n">
        <v>62.37</v>
      </c>
      <c r="H3193" s="2" t="n">
        <v>33</v>
      </c>
      <c r="I3193" s="2" t="n">
        <v>0</v>
      </c>
      <c r="J3193" s="2" t="inlineStr">
        <is>
          <t>GPA</t>
        </is>
      </c>
    </row>
    <row r="3194">
      <c r="A3194" s="2" t="n">
        <v>8</v>
      </c>
      <c r="B3194" s="2" t="n">
        <v>1965</v>
      </c>
      <c r="C3194" s="2" t="inlineStr">
        <is>
          <t>SEPARACAO</t>
        </is>
      </c>
      <c r="D3194" s="2" t="inlineStr">
        <is>
          <t>5676959</t>
        </is>
      </c>
      <c r="E3194" s="2" t="inlineStr">
        <is>
          <t>Luis Carlos Gomes Correia</t>
        </is>
      </c>
      <c r="F3194" s="2" t="n">
        <v>145</v>
      </c>
      <c r="G3194" s="2" t="n">
        <v>2.4</v>
      </c>
      <c r="H3194" s="2" t="n">
        <v>60</v>
      </c>
      <c r="I3194" s="2" t="n">
        <v/>
      </c>
      <c r="J3194" s="2" t="inlineStr">
        <is>
          <t>GPA</t>
        </is>
      </c>
    </row>
    <row r="3195">
      <c r="A3195" s="2" t="n">
        <v>8</v>
      </c>
      <c r="B3195" s="2" t="n">
        <v>1965</v>
      </c>
      <c r="C3195" s="2" t="inlineStr">
        <is>
          <t>SEPARACAO</t>
        </is>
      </c>
      <c r="D3195" s="2" t="inlineStr">
        <is>
          <t>5677181</t>
        </is>
      </c>
      <c r="E3195" s="2" t="inlineStr">
        <is>
          <t>Larissa Dias De Oliveira</t>
        </is>
      </c>
      <c r="F3195" s="2" t="n">
        <v>2242</v>
      </c>
      <c r="G3195" s="2" t="n">
        <v>90.09999999999999</v>
      </c>
      <c r="H3195" s="2" t="n">
        <v>25</v>
      </c>
      <c r="I3195" s="2" t="n">
        <v/>
      </c>
      <c r="J3195" s="2" t="inlineStr">
        <is>
          <t>GPA</t>
        </is>
      </c>
    </row>
    <row r="3196">
      <c r="A3196" s="2" t="n">
        <v>8</v>
      </c>
      <c r="B3196" s="2" t="n">
        <v>1965</v>
      </c>
      <c r="C3196" s="2" t="inlineStr">
        <is>
          <t>SEPARACAO</t>
        </is>
      </c>
      <c r="D3196" s="2" t="inlineStr">
        <is>
          <t>5681235</t>
        </is>
      </c>
      <c r="E3196" s="2" t="inlineStr">
        <is>
          <t>Francisco Xavier Ferreira De Carvalho</t>
        </is>
      </c>
      <c r="F3196" s="2" t="n">
        <v>3102</v>
      </c>
      <c r="G3196" s="2" t="n">
        <v>35.89</v>
      </c>
      <c r="H3196" s="2" t="n">
        <v>86</v>
      </c>
      <c r="I3196" s="2" t="n">
        <v/>
      </c>
      <c r="J3196" s="2" t="inlineStr">
        <is>
          <t>GPA</t>
        </is>
      </c>
    </row>
    <row r="3197">
      <c r="A3197" s="2" t="n">
        <v>8</v>
      </c>
      <c r="B3197" s="2" t="n">
        <v>1965</v>
      </c>
      <c r="C3197" s="2" t="inlineStr">
        <is>
          <t>PUXADA RECEB</t>
        </is>
      </c>
      <c r="D3197" s="2" t="inlineStr">
        <is>
          <t>5687721</t>
        </is>
      </c>
      <c r="E3197" s="2" t="inlineStr">
        <is>
          <t>DALILA RIBERIO</t>
        </is>
      </c>
      <c r="F3197" s="2" t="n">
        <v>18</v>
      </c>
      <c r="G3197" s="2" t="n">
        <v>9.74</v>
      </c>
      <c r="H3197" s="2" t="n">
        <v>2</v>
      </c>
      <c r="I3197" s="2" t="n">
        <v>0</v>
      </c>
      <c r="J3197" s="2" t="inlineStr">
        <is>
          <t>GPA</t>
        </is>
      </c>
    </row>
    <row r="3198">
      <c r="A3198" s="2" t="n">
        <v>8</v>
      </c>
      <c r="B3198" s="2" t="n">
        <v>1965</v>
      </c>
      <c r="C3198" s="2" t="inlineStr">
        <is>
          <t>SEPARACAO</t>
        </is>
      </c>
      <c r="D3198" s="2" t="inlineStr">
        <is>
          <t>5687721</t>
        </is>
      </c>
      <c r="E3198" s="2" t="inlineStr">
        <is>
          <t>DALILA RIBERIO</t>
        </is>
      </c>
      <c r="F3198" s="2" t="n">
        <v>339</v>
      </c>
      <c r="G3198" s="2" t="n">
        <v>2.47</v>
      </c>
      <c r="H3198" s="2" t="n">
        <v>137</v>
      </c>
      <c r="I3198" s="2" t="n">
        <v/>
      </c>
      <c r="J3198" s="2" t="inlineStr">
        <is>
          <t>GPA</t>
        </is>
      </c>
    </row>
    <row r="3199">
      <c r="A3199" s="2" t="n">
        <v>8</v>
      </c>
      <c r="B3199" s="2" t="n">
        <v>1965</v>
      </c>
      <c r="C3199" s="2" t="inlineStr">
        <is>
          <t>CARREGAMENTO</t>
        </is>
      </c>
      <c r="D3199" s="2" t="inlineStr">
        <is>
          <t>5692741</t>
        </is>
      </c>
      <c r="E3199" s="2" t="inlineStr">
        <is>
          <t>Leticia Ferreira De Queiroz</t>
        </is>
      </c>
      <c r="F3199" s="2" t="n">
        <v>1074</v>
      </c>
      <c r="G3199" s="2" t="n">
        <v>52.57</v>
      </c>
      <c r="H3199" s="2" t="n">
        <v>20</v>
      </c>
      <c r="I3199" s="2" t="n">
        <v>0</v>
      </c>
      <c r="J3199" s="2" t="inlineStr">
        <is>
          <t>GPA</t>
        </is>
      </c>
    </row>
    <row r="3200">
      <c r="A3200" s="2" t="n">
        <v>8</v>
      </c>
      <c r="B3200" s="2" t="n">
        <v>1965</v>
      </c>
      <c r="C3200" s="2" t="inlineStr">
        <is>
          <t>SEPARACAO</t>
        </is>
      </c>
      <c r="D3200" s="2" t="inlineStr">
        <is>
          <t>5692741</t>
        </is>
      </c>
      <c r="E3200" s="2" t="inlineStr">
        <is>
          <t>Leticia Ferreira De Queiroz</t>
        </is>
      </c>
      <c r="F3200" s="2" t="n">
        <v>210</v>
      </c>
      <c r="G3200" s="2" t="n">
        <v>4.4</v>
      </c>
      <c r="H3200" s="2" t="n">
        <v>48</v>
      </c>
      <c r="I3200" s="2" t="n">
        <v/>
      </c>
      <c r="J3200" s="2" t="inlineStr">
        <is>
          <t>GPA</t>
        </is>
      </c>
    </row>
    <row r="3201">
      <c r="A3201" s="2" t="n">
        <v>8</v>
      </c>
      <c r="B3201" s="2" t="n">
        <v>1965</v>
      </c>
      <c r="C3201" s="2" t="inlineStr">
        <is>
          <t>SEPARACAO</t>
        </is>
      </c>
      <c r="D3201" s="2" t="inlineStr">
        <is>
          <t>5693411</t>
        </is>
      </c>
      <c r="E3201" s="2" t="inlineStr">
        <is>
          <t>Lais Cristina De Sousa Cabral</t>
        </is>
      </c>
      <c r="F3201" s="2" t="n">
        <v>5478</v>
      </c>
      <c r="G3201" s="2" t="n">
        <v>98.56999999999999</v>
      </c>
      <c r="H3201" s="2" t="n">
        <v>56</v>
      </c>
      <c r="I3201" s="2" t="n">
        <v/>
      </c>
      <c r="J3201" s="2" t="inlineStr">
        <is>
          <t>GPA</t>
        </is>
      </c>
    </row>
    <row r="3202">
      <c r="A3202" s="2" t="n">
        <v>8</v>
      </c>
      <c r="B3202" s="2" t="n">
        <v>1965</v>
      </c>
      <c r="C3202" s="2" t="inlineStr">
        <is>
          <t>SEPARACAO</t>
        </is>
      </c>
      <c r="D3202" s="2" t="inlineStr">
        <is>
          <t>5695198</t>
        </is>
      </c>
      <c r="E3202" s="2" t="inlineStr">
        <is>
          <t>Elizabete Cristina Da Silva Djegov Pinto</t>
        </is>
      </c>
      <c r="F3202" s="2" t="n">
        <v>6356</v>
      </c>
      <c r="G3202" s="2" t="n">
        <v>78.28</v>
      </c>
      <c r="H3202" s="2" t="n">
        <v>81</v>
      </c>
      <c r="I3202" s="2" t="n">
        <v/>
      </c>
      <c r="J3202" s="2" t="inlineStr">
        <is>
          <t>GPA</t>
        </is>
      </c>
    </row>
    <row r="3203">
      <c r="A3203" s="2" t="n">
        <v>8</v>
      </c>
      <c r="B3203" s="2" t="n">
        <v>1965</v>
      </c>
      <c r="C3203" s="2" t="inlineStr">
        <is>
          <t>SEPARACAO</t>
        </is>
      </c>
      <c r="D3203" s="2" t="inlineStr">
        <is>
          <t>5696763</t>
        </is>
      </c>
      <c r="E3203" s="2" t="inlineStr">
        <is>
          <t>MICHAEL ARAUJO DA SILVA</t>
        </is>
      </c>
      <c r="F3203" s="2" t="n">
        <v>2259</v>
      </c>
      <c r="G3203" s="2" t="n">
        <v>62.39</v>
      </c>
      <c r="H3203" s="2" t="n">
        <v>36</v>
      </c>
      <c r="I3203" s="2" t="n">
        <v/>
      </c>
      <c r="J3203" s="2" t="inlineStr">
        <is>
          <t>GPA</t>
        </is>
      </c>
    </row>
    <row r="3204">
      <c r="A3204" s="2" t="n">
        <v>8</v>
      </c>
      <c r="B3204" s="2" t="n">
        <v>1965</v>
      </c>
      <c r="C3204" s="2" t="inlineStr">
        <is>
          <t>SEPARACAO</t>
        </is>
      </c>
      <c r="D3204" s="2" t="inlineStr">
        <is>
          <t>5699509</t>
        </is>
      </c>
      <c r="E3204" s="2" t="inlineStr">
        <is>
          <t>Rita De Cassia Amador</t>
        </is>
      </c>
      <c r="F3204" s="2" t="n">
        <v>7145</v>
      </c>
      <c r="G3204" s="2" t="n">
        <v>113.4</v>
      </c>
      <c r="H3204" s="2" t="n">
        <v>63</v>
      </c>
      <c r="I3204" s="2" t="n">
        <v/>
      </c>
      <c r="J3204" s="2" t="inlineStr">
        <is>
          <t>GPA</t>
        </is>
      </c>
    </row>
    <row r="3205">
      <c r="A3205" s="2" t="n">
        <v>8</v>
      </c>
      <c r="B3205" s="2" t="n">
        <v>1965</v>
      </c>
      <c r="C3205" s="2" t="inlineStr">
        <is>
          <t>SEPARACAO</t>
        </is>
      </c>
      <c r="D3205" s="2" t="inlineStr">
        <is>
          <t>5699983</t>
        </is>
      </c>
      <c r="E3205" s="2" t="inlineStr">
        <is>
          <t>GABRIEL OLIVEIRA ANDRADE</t>
        </is>
      </c>
      <c r="F3205" s="2" t="n">
        <v>5397</v>
      </c>
      <c r="G3205" s="2" t="n">
        <v>119.93</v>
      </c>
      <c r="H3205" s="2" t="n">
        <v>45</v>
      </c>
      <c r="I3205" s="2" t="n">
        <v/>
      </c>
      <c r="J3205" s="2" t="inlineStr">
        <is>
          <t>GPA</t>
        </is>
      </c>
    </row>
    <row r="3206">
      <c r="A3206" s="2" t="n">
        <v>8</v>
      </c>
      <c r="B3206" s="2" t="n">
        <v>1965</v>
      </c>
      <c r="C3206" s="2" t="inlineStr">
        <is>
          <t>SEPARACAO</t>
        </is>
      </c>
      <c r="D3206" s="2" t="inlineStr">
        <is>
          <t>5700680</t>
        </is>
      </c>
      <c r="E3206" s="2" t="inlineStr">
        <is>
          <t>JOAO PAULO</t>
        </is>
      </c>
      <c r="F3206" s="2" t="n">
        <v>858</v>
      </c>
      <c r="G3206" s="2" t="n">
        <v>3.15</v>
      </c>
      <c r="H3206" s="2" t="n">
        <v>272</v>
      </c>
      <c r="I3206" s="2" t="n">
        <v/>
      </c>
      <c r="J3206" s="2" t="inlineStr">
        <is>
          <t>GPA</t>
        </is>
      </c>
    </row>
    <row r="3207">
      <c r="A3207" s="2" t="n">
        <v>8</v>
      </c>
      <c r="B3207" s="2" t="n">
        <v>1965</v>
      </c>
      <c r="C3207" s="2" t="inlineStr">
        <is>
          <t>CARREGAMENTO</t>
        </is>
      </c>
      <c r="D3207" s="2" t="inlineStr">
        <is>
          <t>5709180</t>
        </is>
      </c>
      <c r="E3207" s="2" t="inlineStr">
        <is>
          <t>Rafael Alves Farias</t>
        </is>
      </c>
      <c r="F3207" s="2" t="n">
        <v>749</v>
      </c>
      <c r="G3207" s="2" t="n">
        <v>64.47</v>
      </c>
      <c r="H3207" s="2" t="n">
        <v>12</v>
      </c>
      <c r="I3207" s="2" t="n">
        <v>0</v>
      </c>
      <c r="J3207" s="2" t="inlineStr">
        <is>
          <t>GPA</t>
        </is>
      </c>
    </row>
    <row r="3208">
      <c r="A3208" s="2" t="n">
        <v>8</v>
      </c>
      <c r="B3208" s="2" t="n">
        <v>1965</v>
      </c>
      <c r="C3208" s="2" t="inlineStr">
        <is>
          <t>CARREGAMENTO</t>
        </is>
      </c>
      <c r="D3208" s="2" t="inlineStr">
        <is>
          <t>5711010</t>
        </is>
      </c>
      <c r="E3208" s="2" t="inlineStr">
        <is>
          <t>Lucas Silva Oliveira</t>
        </is>
      </c>
      <c r="F3208" s="2" t="n">
        <v>545</v>
      </c>
      <c r="G3208" s="2" t="n">
        <v>39.73</v>
      </c>
      <c r="H3208" s="2" t="n">
        <v>14</v>
      </c>
      <c r="I3208" s="2" t="n">
        <v>0</v>
      </c>
      <c r="J3208" s="2" t="inlineStr">
        <is>
          <t>GPA</t>
        </is>
      </c>
    </row>
    <row r="3209">
      <c r="A3209" s="2" t="n">
        <v>8</v>
      </c>
      <c r="B3209" s="2" t="n">
        <v>1965</v>
      </c>
      <c r="C3209" s="2" t="inlineStr">
        <is>
          <t>PUXADA RECEB</t>
        </is>
      </c>
      <c r="D3209" s="2" t="inlineStr">
        <is>
          <t>5711010</t>
        </is>
      </c>
      <c r="E3209" s="2" t="inlineStr">
        <is>
          <t>Lucas Silva Oliveira</t>
        </is>
      </c>
      <c r="F3209" s="2" t="n">
        <v>24</v>
      </c>
      <c r="G3209" s="2" t="n">
        <v>1.68</v>
      </c>
      <c r="H3209" s="2" t="n">
        <v>14</v>
      </c>
      <c r="I3209" s="2" t="n">
        <v>0</v>
      </c>
      <c r="J3209" s="2" t="inlineStr">
        <is>
          <t>GPA</t>
        </is>
      </c>
    </row>
    <row r="3210">
      <c r="A3210" s="2" t="n">
        <v>8</v>
      </c>
      <c r="B3210" s="2" t="n">
        <v>1965</v>
      </c>
      <c r="C3210" s="2" t="inlineStr">
        <is>
          <t>SEPARACAO</t>
        </is>
      </c>
      <c r="D3210" s="2" t="inlineStr">
        <is>
          <t>5711010</t>
        </is>
      </c>
      <c r="E3210" s="2" t="inlineStr">
        <is>
          <t>Lucas Silva Oliveira</t>
        </is>
      </c>
      <c r="F3210" s="2" t="n">
        <v>303</v>
      </c>
      <c r="G3210" s="2" t="n">
        <v>1.06</v>
      </c>
      <c r="H3210" s="2" t="n">
        <v>286</v>
      </c>
      <c r="I3210" s="2" t="n">
        <v/>
      </c>
      <c r="J3210" s="2" t="inlineStr">
        <is>
          <t>GPA</t>
        </is>
      </c>
    </row>
    <row r="3211">
      <c r="A3211" s="2" t="n">
        <v>8</v>
      </c>
      <c r="B3211" s="2" t="n">
        <v>1965</v>
      </c>
      <c r="C3211" s="2" t="inlineStr">
        <is>
          <t>PUXADA RECEB</t>
        </is>
      </c>
      <c r="D3211" s="2" t="inlineStr">
        <is>
          <t>5713986</t>
        </is>
      </c>
      <c r="E3211" s="2" t="inlineStr">
        <is>
          <t>Allex Macedo Silva</t>
        </is>
      </c>
      <c r="F3211" s="2" t="n">
        <v>2269</v>
      </c>
      <c r="G3211" s="2" t="n">
        <v>121.12</v>
      </c>
      <c r="H3211" s="2" t="n">
        <v>19</v>
      </c>
      <c r="I3211" s="2" t="n">
        <v>0</v>
      </c>
      <c r="J3211" s="2" t="inlineStr">
        <is>
          <t>GPA</t>
        </is>
      </c>
    </row>
    <row r="3212">
      <c r="A3212" s="2" t="n">
        <v>8</v>
      </c>
      <c r="B3212" s="2" t="n">
        <v>1965</v>
      </c>
      <c r="C3212" s="2" t="inlineStr">
        <is>
          <t>SEPARACAO</t>
        </is>
      </c>
      <c r="D3212" s="2" t="inlineStr">
        <is>
          <t>5713986</t>
        </is>
      </c>
      <c r="E3212" s="2" t="inlineStr">
        <is>
          <t>Allex Macedo Silva</t>
        </is>
      </c>
      <c r="F3212" s="2" t="n">
        <v>424</v>
      </c>
      <c r="G3212" s="2" t="n">
        <v>10.66</v>
      </c>
      <c r="H3212" s="2" t="n">
        <v>40</v>
      </c>
      <c r="I3212" s="2" t="n">
        <v/>
      </c>
      <c r="J3212" s="2" t="inlineStr">
        <is>
          <t>GPA</t>
        </is>
      </c>
    </row>
    <row r="3213">
      <c r="A3213" s="2" t="n">
        <v>8</v>
      </c>
      <c r="B3213" s="2" t="n">
        <v>1965</v>
      </c>
      <c r="C3213" s="2" t="inlineStr">
        <is>
          <t>SEPARACAO</t>
        </is>
      </c>
      <c r="D3213" s="2" t="inlineStr">
        <is>
          <t>5714320</t>
        </is>
      </c>
      <c r="E3213" s="2" t="inlineStr">
        <is>
          <t>Thauana Silva Dos Santos</t>
        </is>
      </c>
      <c r="F3213" s="2" t="n">
        <v>364</v>
      </c>
      <c r="G3213" s="2" t="n">
        <v>4.59</v>
      </c>
      <c r="H3213" s="2" t="n">
        <v>79</v>
      </c>
      <c r="I3213" s="2" t="n">
        <v/>
      </c>
      <c r="J3213" s="2" t="inlineStr">
        <is>
          <t>GPA</t>
        </is>
      </c>
    </row>
    <row r="3214">
      <c r="A3214" s="2" t="n">
        <v>8</v>
      </c>
      <c r="B3214" s="2" t="n">
        <v>1965</v>
      </c>
      <c r="C3214" s="2" t="inlineStr">
        <is>
          <t>SEPARACAO</t>
        </is>
      </c>
      <c r="D3214" s="2" t="inlineStr">
        <is>
          <t>5729882</t>
        </is>
      </c>
      <c r="E3214" s="2" t="inlineStr">
        <is>
          <t>NYCOLAS DE JESUS GOMES</t>
        </is>
      </c>
      <c r="F3214" s="2" t="n">
        <v>166</v>
      </c>
      <c r="G3214" s="2" t="n">
        <v>4.72</v>
      </c>
      <c r="H3214" s="2" t="n">
        <v>35</v>
      </c>
      <c r="I3214" s="2" t="n">
        <v/>
      </c>
      <c r="J3214" s="2" t="inlineStr">
        <is>
          <t>GPA</t>
        </is>
      </c>
    </row>
    <row r="3215">
      <c r="A3215" s="2" t="n">
        <v>8</v>
      </c>
      <c r="B3215" s="2" t="n">
        <v>1965</v>
      </c>
      <c r="C3215" s="2" t="inlineStr">
        <is>
          <t>SEPARACAO</t>
        </is>
      </c>
      <c r="D3215" s="2" t="inlineStr">
        <is>
          <t>5730260</t>
        </is>
      </c>
      <c r="E3215" s="2" t="inlineStr">
        <is>
          <t>WANDERSON NUNES</t>
        </is>
      </c>
      <c r="F3215" s="2" t="n">
        <v>351</v>
      </c>
      <c r="G3215" s="2" t="n">
        <v>8.17</v>
      </c>
      <c r="H3215" s="2" t="n">
        <v>43</v>
      </c>
      <c r="I3215" s="2" t="n">
        <v/>
      </c>
      <c r="J3215" s="2" t="inlineStr">
        <is>
          <t>GPA</t>
        </is>
      </c>
    </row>
    <row r="3216">
      <c r="A3216" s="2" t="n">
        <v>8</v>
      </c>
      <c r="B3216" s="2" t="n">
        <v>1965</v>
      </c>
      <c r="C3216" s="2" t="inlineStr">
        <is>
          <t>PUXADA RECEB</t>
        </is>
      </c>
      <c r="D3216" s="2" t="inlineStr">
        <is>
          <t>5730341</t>
        </is>
      </c>
      <c r="E3216" s="2" t="inlineStr">
        <is>
          <t>David Trindade De Souza</t>
        </is>
      </c>
      <c r="F3216" s="2" t="n">
        <v>2298</v>
      </c>
      <c r="G3216" s="2" t="n">
        <v>119.89</v>
      </c>
      <c r="H3216" s="2" t="n">
        <v>19</v>
      </c>
      <c r="I3216" s="2" t="n">
        <v>0</v>
      </c>
      <c r="J3216" s="2" t="inlineStr">
        <is>
          <t>GPA</t>
        </is>
      </c>
    </row>
    <row r="3217">
      <c r="A3217" s="2" t="n">
        <v>8</v>
      </c>
      <c r="B3217" s="2" t="n">
        <v>1965</v>
      </c>
      <c r="C3217" s="2" t="inlineStr">
        <is>
          <t>SEPARACAO</t>
        </is>
      </c>
      <c r="D3217" s="2" t="inlineStr">
        <is>
          <t>5730341</t>
        </is>
      </c>
      <c r="E3217" s="2" t="inlineStr">
        <is>
          <t>David Trindade De Souza</t>
        </is>
      </c>
      <c r="F3217" s="2" t="n">
        <v>490</v>
      </c>
      <c r="G3217" s="2" t="n">
        <v>6.19</v>
      </c>
      <c r="H3217" s="2" t="n">
        <v>79</v>
      </c>
      <c r="I3217" s="2" t="n">
        <v/>
      </c>
      <c r="J3217" s="2" t="inlineStr">
        <is>
          <t>GPA</t>
        </is>
      </c>
    </row>
    <row r="3218">
      <c r="A3218" s="2" t="n">
        <v>8</v>
      </c>
      <c r="B3218" s="2" t="n">
        <v>1965</v>
      </c>
      <c r="C3218" s="2" t="inlineStr">
        <is>
          <t>CARREGAMENTO</t>
        </is>
      </c>
      <c r="D3218" s="2" t="inlineStr">
        <is>
          <t>5731801</t>
        </is>
      </c>
      <c r="E3218" s="2" t="inlineStr">
        <is>
          <t>Akila Tabita Goncalves Cordeiro</t>
        </is>
      </c>
      <c r="F3218" s="2" t="n">
        <v>527</v>
      </c>
      <c r="G3218" s="2" t="n">
        <v>78.8</v>
      </c>
      <c r="H3218" s="2" t="n">
        <v>7</v>
      </c>
      <c r="I3218" s="2" t="n">
        <v>0</v>
      </c>
      <c r="J3218" s="2" t="inlineStr">
        <is>
          <t>GPA</t>
        </is>
      </c>
    </row>
    <row r="3219">
      <c r="A3219" s="2" t="n">
        <v>8</v>
      </c>
      <c r="B3219" s="2" t="n">
        <v>1965</v>
      </c>
      <c r="C3219" s="2" t="inlineStr">
        <is>
          <t>SEPARACAO</t>
        </is>
      </c>
      <c r="D3219" s="2" t="inlineStr">
        <is>
          <t>5731801</t>
        </is>
      </c>
      <c r="E3219" s="2" t="inlineStr">
        <is>
          <t>Akila Tabita Goncalves Cordeiro</t>
        </is>
      </c>
      <c r="F3219" s="2" t="n">
        <v>210</v>
      </c>
      <c r="G3219" s="2" t="n">
        <v>4.24</v>
      </c>
      <c r="H3219" s="2" t="n">
        <v>50</v>
      </c>
      <c r="I3219" s="2" t="n">
        <v/>
      </c>
      <c r="J3219" s="2" t="inlineStr">
        <is>
          <t>GPA</t>
        </is>
      </c>
    </row>
    <row r="3220">
      <c r="A3220" s="2" t="n">
        <v>8</v>
      </c>
      <c r="B3220" s="2" t="n">
        <v>1965</v>
      </c>
      <c r="C3220" s="2" t="inlineStr">
        <is>
          <t>CARREGAMENTO</t>
        </is>
      </c>
      <c r="D3220" s="2" t="inlineStr">
        <is>
          <t>5731992</t>
        </is>
      </c>
      <c r="E3220" s="2" t="inlineStr">
        <is>
          <t>Gabriele Dos Santos Miranda</t>
        </is>
      </c>
      <c r="F3220" s="2" t="n">
        <v>165</v>
      </c>
      <c r="G3220" s="2" t="n">
        <v>21.56</v>
      </c>
      <c r="H3220" s="2" t="n">
        <v>8</v>
      </c>
      <c r="I3220" s="2" t="n">
        <v>0</v>
      </c>
      <c r="J3220" s="2" t="inlineStr">
        <is>
          <t>GPA</t>
        </is>
      </c>
    </row>
    <row r="3221">
      <c r="A3221" s="2" t="n">
        <v>8</v>
      </c>
      <c r="B3221" s="2" t="n">
        <v>1965</v>
      </c>
      <c r="C3221" s="2" t="inlineStr">
        <is>
          <t>SEPARACAO</t>
        </is>
      </c>
      <c r="D3221" s="2" t="inlineStr">
        <is>
          <t>5731992</t>
        </is>
      </c>
      <c r="E3221" s="2" t="inlineStr">
        <is>
          <t>Gabriele Dos Santos Miranda</t>
        </is>
      </c>
      <c r="F3221" s="2" t="n">
        <v>401</v>
      </c>
      <c r="G3221" s="2" t="n">
        <v>16.43</v>
      </c>
      <c r="H3221" s="2" t="n">
        <v>24</v>
      </c>
      <c r="I3221" s="2" t="n">
        <v/>
      </c>
      <c r="J3221" s="2" t="inlineStr">
        <is>
          <t>GPA</t>
        </is>
      </c>
    </row>
    <row r="3222">
      <c r="A3222" s="2" t="n">
        <v>8</v>
      </c>
      <c r="B3222" s="2" t="n">
        <v>1965</v>
      </c>
      <c r="C3222" s="2" t="inlineStr">
        <is>
          <t>SEPARACAO</t>
        </is>
      </c>
      <c r="D3222" s="2" t="inlineStr">
        <is>
          <t>5733294</t>
        </is>
      </c>
      <c r="E3222" s="2" t="inlineStr">
        <is>
          <t>OSCAR EDUARDO ZUNIGA</t>
        </is>
      </c>
      <c r="F3222" s="2" t="n">
        <v>7741</v>
      </c>
      <c r="G3222" s="2" t="n">
        <v>119.96</v>
      </c>
      <c r="H3222" s="2" t="n">
        <v>65</v>
      </c>
      <c r="I3222" s="2" t="n">
        <v/>
      </c>
      <c r="J3222" s="2" t="inlineStr">
        <is>
          <t>GPA</t>
        </is>
      </c>
    </row>
    <row r="3223">
      <c r="A3223" s="2" t="n">
        <v>8</v>
      </c>
      <c r="B3223" s="2" t="n">
        <v>1965</v>
      </c>
      <c r="C3223" s="2" t="inlineStr">
        <is>
          <t>CARREGAMENTO</t>
        </is>
      </c>
      <c r="D3223" s="2" t="inlineStr">
        <is>
          <t>5733677</t>
        </is>
      </c>
      <c r="E3223" s="2" t="inlineStr">
        <is>
          <t>GEOVANNA SARAIVA</t>
        </is>
      </c>
      <c r="F3223" s="2" t="n">
        <v>425</v>
      </c>
      <c r="G3223" s="2" t="n">
        <v>33.46</v>
      </c>
      <c r="H3223" s="2" t="n">
        <v>13</v>
      </c>
      <c r="I3223" s="2" t="n">
        <v>0</v>
      </c>
      <c r="J3223" s="2" t="inlineStr">
        <is>
          <t>GPA</t>
        </is>
      </c>
    </row>
    <row r="3224">
      <c r="A3224" s="2" t="n">
        <v>8</v>
      </c>
      <c r="B3224" s="2" t="n">
        <v>1965</v>
      </c>
      <c r="C3224" s="2" t="inlineStr">
        <is>
          <t>SEPARACAO</t>
        </is>
      </c>
      <c r="D3224" s="2" t="inlineStr">
        <is>
          <t>5733677</t>
        </is>
      </c>
      <c r="E3224" s="2" t="inlineStr">
        <is>
          <t>GEOVANNA SARAIVA</t>
        </is>
      </c>
      <c r="F3224" s="2" t="n">
        <v>1841</v>
      </c>
      <c r="G3224" s="2" t="n">
        <v>48.12</v>
      </c>
      <c r="H3224" s="2" t="n">
        <v>38</v>
      </c>
      <c r="I3224" s="2" t="n">
        <v/>
      </c>
      <c r="J3224" s="2" t="inlineStr">
        <is>
          <t>GPA</t>
        </is>
      </c>
    </row>
    <row r="3225">
      <c r="A3225" s="2" t="n">
        <v>8</v>
      </c>
      <c r="B3225" s="2" t="n">
        <v>1965</v>
      </c>
      <c r="C3225" s="2" t="inlineStr">
        <is>
          <t>PUXADA RECEB</t>
        </is>
      </c>
      <c r="D3225" s="2" t="inlineStr">
        <is>
          <t>5736471</t>
        </is>
      </c>
      <c r="E3225" s="2" t="inlineStr">
        <is>
          <t>Camilly Daniela Ferreira Nunes</t>
        </is>
      </c>
      <c r="F3225" s="2" t="n">
        <v>20</v>
      </c>
      <c r="G3225" s="2" t="n">
        <v>10.1</v>
      </c>
      <c r="H3225" s="2" t="n">
        <v>2</v>
      </c>
      <c r="I3225" s="2" t="n">
        <v>0</v>
      </c>
      <c r="J3225" s="2" t="inlineStr">
        <is>
          <t>GPA</t>
        </is>
      </c>
    </row>
    <row r="3226">
      <c r="A3226" s="2" t="n">
        <v>8</v>
      </c>
      <c r="B3226" s="2" t="n">
        <v>1965</v>
      </c>
      <c r="C3226" s="2" t="inlineStr">
        <is>
          <t>RECEBIMENTO</t>
        </is>
      </c>
      <c r="D3226" s="2" t="inlineStr">
        <is>
          <t>5736471</t>
        </is>
      </c>
      <c r="E3226" s="2" t="inlineStr">
        <is>
          <t>Camilly Daniela Ferreira Nunes</t>
        </is>
      </c>
      <c r="F3226" s="2" t="n">
        <v>3460</v>
      </c>
      <c r="G3226" s="2" t="n">
        <v>151.05</v>
      </c>
      <c r="H3226" s="2" t="n">
        <v>23</v>
      </c>
      <c r="I3226" s="2" t="n">
        <v>0</v>
      </c>
      <c r="J3226" s="2" t="inlineStr">
        <is>
          <t>GPA</t>
        </is>
      </c>
    </row>
    <row r="3227">
      <c r="A3227" s="2" t="n">
        <v>8</v>
      </c>
      <c r="B3227" s="2" t="n">
        <v>1965</v>
      </c>
      <c r="C3227" s="2" t="inlineStr">
        <is>
          <t>CARREGAMENTO</t>
        </is>
      </c>
      <c r="D3227" s="2" t="inlineStr">
        <is>
          <t>5737389</t>
        </is>
      </c>
      <c r="E3227" s="2" t="inlineStr">
        <is>
          <t>Matheus De Sousa Ferreira</t>
        </is>
      </c>
      <c r="F3227" s="2" t="n">
        <v>482</v>
      </c>
      <c r="G3227" s="2" t="n">
        <v>24.73</v>
      </c>
      <c r="H3227" s="2" t="n">
        <v>19</v>
      </c>
      <c r="I3227" s="2" t="n">
        <v>0</v>
      </c>
      <c r="J3227" s="2" t="inlineStr">
        <is>
          <t>GPA</t>
        </is>
      </c>
    </row>
    <row r="3228">
      <c r="A3228" s="2" t="n">
        <v>8</v>
      </c>
      <c r="B3228" s="2" t="n">
        <v>1965</v>
      </c>
      <c r="C3228" s="2" t="inlineStr">
        <is>
          <t>SEPARACAO</t>
        </is>
      </c>
      <c r="D3228" s="2" t="inlineStr">
        <is>
          <t>5739977</t>
        </is>
      </c>
      <c r="E3228" s="2" t="inlineStr">
        <is>
          <t>Renato MOREIRA DA SILVA</t>
        </is>
      </c>
      <c r="F3228" s="2" t="n">
        <v>5014</v>
      </c>
      <c r="G3228" s="2" t="n">
        <v>83.98999999999999</v>
      </c>
      <c r="H3228" s="2" t="n">
        <v>60</v>
      </c>
      <c r="I3228" s="2" t="n">
        <v/>
      </c>
      <c r="J3228" s="2" t="inlineStr">
        <is>
          <t>GPA</t>
        </is>
      </c>
    </row>
    <row r="3229">
      <c r="A3229" s="2" t="n">
        <v>8</v>
      </c>
      <c r="B3229" s="2" t="n">
        <v>1965</v>
      </c>
      <c r="C3229" s="2" t="inlineStr">
        <is>
          <t>PUXADA RECEB</t>
        </is>
      </c>
      <c r="D3229" s="2" t="inlineStr">
        <is>
          <t>5740240</t>
        </is>
      </c>
      <c r="E3229" s="2" t="inlineStr">
        <is>
          <t>ANDRE BARBOSA LOURENCO</t>
        </is>
      </c>
      <c r="F3229" s="2" t="n">
        <v>306</v>
      </c>
      <c r="G3229" s="2" t="n">
        <v>31.52</v>
      </c>
      <c r="H3229" s="2" t="n">
        <v>10</v>
      </c>
      <c r="I3229" s="2" t="n">
        <v>0</v>
      </c>
      <c r="J3229" s="2" t="inlineStr">
        <is>
          <t>GPA</t>
        </is>
      </c>
    </row>
    <row r="3230">
      <c r="A3230" s="2" t="n">
        <v>8</v>
      </c>
      <c r="B3230" s="2" t="n">
        <v>1965</v>
      </c>
      <c r="C3230" s="2" t="inlineStr">
        <is>
          <t>PUXADA RECEB</t>
        </is>
      </c>
      <c r="D3230" s="2" t="inlineStr">
        <is>
          <t>5747163</t>
        </is>
      </c>
      <c r="E3230" s="2" t="inlineStr">
        <is>
          <t>BHASANA MASHABA</t>
        </is>
      </c>
      <c r="F3230" s="2" t="n">
        <v>1393</v>
      </c>
      <c r="G3230" s="2" t="n">
        <v>57.19</v>
      </c>
      <c r="H3230" s="2" t="n">
        <v>24</v>
      </c>
      <c r="I3230" s="2" t="n">
        <v>0</v>
      </c>
      <c r="J3230" s="2" t="inlineStr">
        <is>
          <t>GPA</t>
        </is>
      </c>
    </row>
    <row r="3231">
      <c r="A3231" s="2" t="n">
        <v>8</v>
      </c>
      <c r="B3231" s="2" t="n">
        <v>1965</v>
      </c>
      <c r="C3231" s="2" t="inlineStr">
        <is>
          <t>SEPARACAO</t>
        </is>
      </c>
      <c r="D3231" s="2" t="inlineStr">
        <is>
          <t>5747163</t>
        </is>
      </c>
      <c r="E3231" s="2" t="inlineStr">
        <is>
          <t>BHASANA MASHABA</t>
        </is>
      </c>
      <c r="F3231" s="2" t="n">
        <v>1728</v>
      </c>
      <c r="G3231" s="2" t="n">
        <v>32.72</v>
      </c>
      <c r="H3231" s="2" t="n">
        <v>53</v>
      </c>
      <c r="I3231" s="2" t="n">
        <v/>
      </c>
      <c r="J3231" s="2" t="inlineStr">
        <is>
          <t>GPA</t>
        </is>
      </c>
    </row>
    <row r="3232">
      <c r="A3232" s="2" t="n">
        <v>8</v>
      </c>
      <c r="B3232" s="2" t="n">
        <v>1965</v>
      </c>
      <c r="C3232" s="2" t="inlineStr">
        <is>
          <t>CARREGAMENTO</t>
        </is>
      </c>
      <c r="D3232" s="2" t="inlineStr">
        <is>
          <t>5750059</t>
        </is>
      </c>
      <c r="E3232" s="2" t="inlineStr">
        <is>
          <t>Francisco Kaique De Souza</t>
        </is>
      </c>
      <c r="F3232" s="2" t="n">
        <v>391</v>
      </c>
      <c r="G3232" s="2" t="n">
        <v>38.37</v>
      </c>
      <c r="H3232" s="2" t="n">
        <v>10</v>
      </c>
      <c r="I3232" s="2" t="n">
        <v>0</v>
      </c>
      <c r="J3232" s="2" t="inlineStr">
        <is>
          <t>GPA</t>
        </is>
      </c>
    </row>
    <row r="3233">
      <c r="A3233" s="2" t="n">
        <v>8</v>
      </c>
      <c r="B3233" s="2" t="n">
        <v>1965</v>
      </c>
      <c r="C3233" s="2" t="inlineStr">
        <is>
          <t>PUXADA RECEB</t>
        </is>
      </c>
      <c r="D3233" s="2" t="inlineStr">
        <is>
          <t>5755263</t>
        </is>
      </c>
      <c r="E3233" s="2" t="inlineStr">
        <is>
          <t>LUCAS SOUZA CORDEIRO</t>
        </is>
      </c>
      <c r="F3233" s="2" t="n">
        <v>2496</v>
      </c>
      <c r="G3233" s="2" t="n">
        <v>115.2</v>
      </c>
      <c r="H3233" s="2" t="n">
        <v>22</v>
      </c>
      <c r="I3233" s="2" t="n">
        <v>0</v>
      </c>
      <c r="J3233" s="2" t="inlineStr">
        <is>
          <t>GPA</t>
        </is>
      </c>
    </row>
    <row r="3234">
      <c r="A3234" s="2" t="n">
        <v>8</v>
      </c>
      <c r="B3234" s="2" t="n">
        <v>1965</v>
      </c>
      <c r="C3234" s="2" t="inlineStr">
        <is>
          <t>SEPARACAO</t>
        </is>
      </c>
      <c r="D3234" s="2" t="inlineStr">
        <is>
          <t>5755263</t>
        </is>
      </c>
      <c r="E3234" s="2" t="inlineStr">
        <is>
          <t>LUCAS SOUZA CORDEIRO</t>
        </is>
      </c>
      <c r="F3234" s="2" t="n">
        <v>704</v>
      </c>
      <c r="G3234" s="2" t="n">
        <v>8.65</v>
      </c>
      <c r="H3234" s="2" t="n">
        <v>81</v>
      </c>
      <c r="I3234" s="2" t="n">
        <v/>
      </c>
      <c r="J3234" s="2" t="inlineStr">
        <is>
          <t>GPA</t>
        </is>
      </c>
    </row>
    <row r="3235">
      <c r="A3235" s="2" t="n">
        <v>8</v>
      </c>
      <c r="B3235" s="2" t="n">
        <v>1965</v>
      </c>
      <c r="C3235" s="2" t="inlineStr">
        <is>
          <t>CARREGAMENTO</t>
        </is>
      </c>
      <c r="D3235" s="2" t="inlineStr">
        <is>
          <t>5758866</t>
        </is>
      </c>
      <c r="E3235" s="2" t="inlineStr">
        <is>
          <t>Henryque Estacio De Sousa Siqueira</t>
        </is>
      </c>
      <c r="F3235" s="2" t="n">
        <v>492</v>
      </c>
      <c r="G3235" s="2" t="n">
        <v>64.44</v>
      </c>
      <c r="H3235" s="2" t="n">
        <v>8</v>
      </c>
      <c r="I3235" s="2" t="n">
        <v>0</v>
      </c>
      <c r="J3235" s="2" t="inlineStr">
        <is>
          <t>GPA</t>
        </is>
      </c>
    </row>
    <row r="3236">
      <c r="A3236" s="2" t="n">
        <v>8</v>
      </c>
      <c r="B3236" s="2" t="n">
        <v>1965</v>
      </c>
      <c r="C3236" s="2" t="inlineStr">
        <is>
          <t>PUXADA RECEB</t>
        </is>
      </c>
      <c r="D3236" s="2" t="inlineStr">
        <is>
          <t>5758866</t>
        </is>
      </c>
      <c r="E3236" s="2" t="inlineStr">
        <is>
          <t>Henryque Estacio De Sousa Siqueira</t>
        </is>
      </c>
      <c r="F3236" s="2" t="n">
        <v>47</v>
      </c>
      <c r="G3236" s="2" t="n">
        <v>1.82</v>
      </c>
      <c r="H3236" s="2" t="n">
        <v>26</v>
      </c>
      <c r="I3236" s="2" t="n">
        <v>0</v>
      </c>
      <c r="J3236" s="2" t="inlineStr">
        <is>
          <t>GPA</t>
        </is>
      </c>
    </row>
    <row r="3237">
      <c r="A3237" s="2" t="n">
        <v>8</v>
      </c>
      <c r="B3237" s="2" t="n">
        <v>1965</v>
      </c>
      <c r="C3237" s="2" t="inlineStr">
        <is>
          <t>SEPARACAO</t>
        </is>
      </c>
      <c r="D3237" s="2" t="inlineStr">
        <is>
          <t>5758866</t>
        </is>
      </c>
      <c r="E3237" s="2" t="inlineStr">
        <is>
          <t>Henryque Estacio De Sousa Siqueira</t>
        </is>
      </c>
      <c r="F3237" s="2" t="n">
        <v>51</v>
      </c>
      <c r="G3237" s="2" t="n">
        <v>1.3</v>
      </c>
      <c r="H3237" s="2" t="n">
        <v>39</v>
      </c>
      <c r="I3237" s="2" t="n">
        <v/>
      </c>
      <c r="J3237" s="2" t="inlineStr">
        <is>
          <t>GPA</t>
        </is>
      </c>
    </row>
    <row r="3238">
      <c r="A3238" s="2" t="n">
        <v>8</v>
      </c>
      <c r="B3238" s="2" t="n">
        <v>1965</v>
      </c>
      <c r="C3238" s="2" t="inlineStr">
        <is>
          <t>PUXADA RECEB</t>
        </is>
      </c>
      <c r="D3238" s="2" t="inlineStr">
        <is>
          <t>5759030</t>
        </is>
      </c>
      <c r="E3238" s="2" t="inlineStr">
        <is>
          <t>Enzo Venancio Da Silva Ribeiro</t>
        </is>
      </c>
      <c r="F3238" s="2" t="n">
        <v>121</v>
      </c>
      <c r="G3238" s="2" t="n">
        <v>6.57</v>
      </c>
      <c r="H3238" s="2" t="n">
        <v>18</v>
      </c>
      <c r="I3238" s="2" t="n">
        <v>0</v>
      </c>
      <c r="J3238" s="2" t="inlineStr">
        <is>
          <t>GPA</t>
        </is>
      </c>
    </row>
    <row r="3239">
      <c r="A3239" s="2" t="n">
        <v>8</v>
      </c>
      <c r="B3239" s="2" t="n">
        <v>1965</v>
      </c>
      <c r="C3239" s="2" t="inlineStr">
        <is>
          <t>SEPARACAO</t>
        </is>
      </c>
      <c r="D3239" s="2" t="inlineStr">
        <is>
          <t>5759170</t>
        </is>
      </c>
      <c r="E3239" s="2" t="inlineStr">
        <is>
          <t>WELLINGTON PRATES</t>
        </is>
      </c>
      <c r="F3239" s="2" t="n">
        <v>16412</v>
      </c>
      <c r="G3239" s="2" t="n">
        <v>124.41</v>
      </c>
      <c r="H3239" s="2" t="n">
        <v>132</v>
      </c>
      <c r="I3239" s="2" t="n">
        <v/>
      </c>
      <c r="J3239" s="2" t="inlineStr">
        <is>
          <t>GPA</t>
        </is>
      </c>
    </row>
    <row r="3240">
      <c r="A3240" s="2" t="n">
        <v>8</v>
      </c>
      <c r="B3240" s="2" t="n">
        <v>1965</v>
      </c>
      <c r="C3240" s="2" t="inlineStr">
        <is>
          <t>RECEBIMENTO</t>
        </is>
      </c>
      <c r="D3240" s="2" t="inlineStr">
        <is>
          <t>5767920</t>
        </is>
      </c>
      <c r="E3240" s="2" t="inlineStr">
        <is>
          <t>LEDIVANIA DE SOUSA</t>
        </is>
      </c>
      <c r="F3240" s="2" t="n">
        <v>87</v>
      </c>
      <c r="G3240" s="2" t="n">
        <v>0.62</v>
      </c>
      <c r="H3240" s="2" t="n">
        <v>140</v>
      </c>
      <c r="I3240" s="2" t="n">
        <v>0</v>
      </c>
      <c r="J3240" s="2" t="inlineStr">
        <is>
          <t>GPA</t>
        </is>
      </c>
    </row>
    <row r="3241">
      <c r="A3241" s="2" t="n">
        <v>8</v>
      </c>
      <c r="B3241" s="2" t="n">
        <v>1965</v>
      </c>
      <c r="C3241" s="2" t="inlineStr">
        <is>
          <t>SEPARACAO</t>
        </is>
      </c>
      <c r="D3241" s="2" t="inlineStr">
        <is>
          <t>5767920</t>
        </is>
      </c>
      <c r="E3241" s="2" t="inlineStr">
        <is>
          <t>LEDIVANIA DE SOUSA</t>
        </is>
      </c>
      <c r="F3241" s="2" t="n">
        <v>335</v>
      </c>
      <c r="G3241" s="2" t="n">
        <v>9</v>
      </c>
      <c r="H3241" s="2" t="n">
        <v>37</v>
      </c>
      <c r="I3241" s="2" t="n">
        <v/>
      </c>
      <c r="J3241" s="2" t="inlineStr">
        <is>
          <t>GPA</t>
        </is>
      </c>
    </row>
    <row r="3242">
      <c r="A3242" s="2" t="n">
        <v>8</v>
      </c>
      <c r="B3242" s="2" t="n">
        <v>1965</v>
      </c>
      <c r="C3242" s="2" t="inlineStr">
        <is>
          <t>PUXADA RECEB</t>
        </is>
      </c>
      <c r="D3242" s="2" t="inlineStr">
        <is>
          <t>5768454</t>
        </is>
      </c>
      <c r="E3242" s="2" t="inlineStr">
        <is>
          <t>Gisele Araujo Lopes</t>
        </is>
      </c>
      <c r="F3242" s="2" t="n">
        <v>2836</v>
      </c>
      <c r="G3242" s="2" t="n">
        <v>138.61</v>
      </c>
      <c r="H3242" s="2" t="n">
        <v>20</v>
      </c>
      <c r="I3242" s="2" t="n">
        <v>0</v>
      </c>
      <c r="J3242" s="2" t="inlineStr">
        <is>
          <t>GPA</t>
        </is>
      </c>
    </row>
    <row r="3243">
      <c r="A3243" s="2" t="n">
        <v>8</v>
      </c>
      <c r="B3243" s="2" t="n">
        <v>1965</v>
      </c>
      <c r="C3243" s="2" t="inlineStr">
        <is>
          <t>SEPARACAO</t>
        </is>
      </c>
      <c r="D3243" s="2" t="inlineStr">
        <is>
          <t>5768454</t>
        </is>
      </c>
      <c r="E3243" s="2" t="inlineStr">
        <is>
          <t>Gisele Araujo Lopes</t>
        </is>
      </c>
      <c r="F3243" s="2" t="n">
        <v>1139</v>
      </c>
      <c r="G3243" s="2" t="n">
        <v>13.99</v>
      </c>
      <c r="H3243" s="2" t="n">
        <v>81</v>
      </c>
      <c r="I3243" s="2" t="n">
        <v/>
      </c>
      <c r="J3243" s="2" t="inlineStr">
        <is>
          <t>GPA</t>
        </is>
      </c>
    </row>
    <row r="3244">
      <c r="A3244" s="2" t="n">
        <v>8</v>
      </c>
      <c r="B3244" s="2" t="n">
        <v>1965</v>
      </c>
      <c r="C3244" s="2" t="inlineStr">
        <is>
          <t>PUXADA RECEB</t>
        </is>
      </c>
      <c r="D3244" s="2" t="inlineStr">
        <is>
          <t>5779049</t>
        </is>
      </c>
      <c r="E3244" s="2" t="inlineStr">
        <is>
          <t>Thiago Justino</t>
        </is>
      </c>
      <c r="F3244" s="2" t="n">
        <v>20</v>
      </c>
      <c r="G3244" s="2" t="n">
        <v>7.12</v>
      </c>
      <c r="H3244" s="2" t="n">
        <v>3</v>
      </c>
      <c r="I3244" s="2" t="n">
        <v>0</v>
      </c>
      <c r="J3244" s="2" t="inlineStr">
        <is>
          <t>GPA</t>
        </is>
      </c>
    </row>
    <row r="3245">
      <c r="A3245" s="2" t="n">
        <v>8</v>
      </c>
      <c r="B3245" s="2" t="n">
        <v>1965</v>
      </c>
      <c r="C3245" s="2" t="inlineStr">
        <is>
          <t>SEPARACAO</t>
        </is>
      </c>
      <c r="D3245" s="2" t="inlineStr">
        <is>
          <t>5779049</t>
        </is>
      </c>
      <c r="E3245" s="2" t="inlineStr">
        <is>
          <t>Thiago Justino</t>
        </is>
      </c>
      <c r="F3245" s="2" t="n">
        <v>120</v>
      </c>
      <c r="G3245" s="2" t="n">
        <v>2.92</v>
      </c>
      <c r="H3245" s="2" t="n">
        <v>41</v>
      </c>
      <c r="I3245" s="2" t="n">
        <v/>
      </c>
      <c r="J3245" s="2" t="inlineStr">
        <is>
          <t>GPA</t>
        </is>
      </c>
    </row>
    <row r="3246">
      <c r="A3246" s="2" t="n">
        <v>8</v>
      </c>
      <c r="B3246" s="2" t="n">
        <v>1965</v>
      </c>
      <c r="C3246" s="2" t="inlineStr">
        <is>
          <t>PUXADA RECEB</t>
        </is>
      </c>
      <c r="D3246" s="2" t="inlineStr">
        <is>
          <t>5782490</t>
        </is>
      </c>
      <c r="E3246" s="2" t="inlineStr">
        <is>
          <t>Wesley Correia Gomes</t>
        </is>
      </c>
      <c r="F3246" s="2" t="n">
        <v>1959</v>
      </c>
      <c r="G3246" s="2" t="n">
        <v>139.26</v>
      </c>
      <c r="H3246" s="2" t="n">
        <v>14</v>
      </c>
      <c r="I3246" s="2" t="n">
        <v>0</v>
      </c>
      <c r="J3246" s="2" t="inlineStr">
        <is>
          <t>GPA</t>
        </is>
      </c>
    </row>
    <row r="3247">
      <c r="A3247" s="2" t="n">
        <v>8</v>
      </c>
      <c r="B3247" s="2" t="n">
        <v>1965</v>
      </c>
      <c r="C3247" s="2" t="inlineStr">
        <is>
          <t>SEPARACAO</t>
        </is>
      </c>
      <c r="D3247" s="2" t="inlineStr">
        <is>
          <t>5782490</t>
        </is>
      </c>
      <c r="E3247" s="2" t="inlineStr">
        <is>
          <t>Wesley Correia Gomes</t>
        </is>
      </c>
      <c r="F3247" s="2" t="n">
        <v>364</v>
      </c>
      <c r="G3247" s="2" t="n">
        <v>10.08</v>
      </c>
      <c r="H3247" s="2" t="n">
        <v>36</v>
      </c>
      <c r="I3247" s="2" t="n">
        <v/>
      </c>
      <c r="J3247" s="2" t="inlineStr">
        <is>
          <t>GPA</t>
        </is>
      </c>
    </row>
    <row r="3248">
      <c r="A3248" s="2" t="n">
        <v>8</v>
      </c>
      <c r="B3248" s="2" t="n">
        <v>1965</v>
      </c>
      <c r="C3248" s="2" t="inlineStr">
        <is>
          <t>CARREGAMENTO</t>
        </is>
      </c>
      <c r="D3248" s="2" t="inlineStr">
        <is>
          <t>5791251</t>
        </is>
      </c>
      <c r="E3248" s="2" t="inlineStr">
        <is>
          <t>Hugo Dos Santos Pereira Motta</t>
        </is>
      </c>
      <c r="F3248" s="2" t="n">
        <v>1093</v>
      </c>
      <c r="G3248" s="2" t="n">
        <v>98.54000000000001</v>
      </c>
      <c r="H3248" s="2" t="n">
        <v>11</v>
      </c>
      <c r="I3248" s="2" t="n">
        <v>0</v>
      </c>
      <c r="J3248" s="2" t="inlineStr">
        <is>
          <t>GPA</t>
        </is>
      </c>
    </row>
    <row r="3249">
      <c r="A3249" s="2" t="n">
        <v>8</v>
      </c>
      <c r="B3249" s="2" t="n">
        <v>1965</v>
      </c>
      <c r="C3249" s="2" t="inlineStr">
        <is>
          <t>PUXADA RECEB</t>
        </is>
      </c>
      <c r="D3249" s="2" t="inlineStr">
        <is>
          <t>5791251</t>
        </is>
      </c>
      <c r="E3249" s="2" t="inlineStr">
        <is>
          <t>Hugo Dos Santos Pereira Motta</t>
        </is>
      </c>
      <c r="F3249" s="2" t="n">
        <v>46</v>
      </c>
      <c r="G3249" s="2" t="n">
        <v>0.37</v>
      </c>
      <c r="H3249" s="2" t="n">
        <v>124</v>
      </c>
      <c r="I3249" s="2" t="n">
        <v>0</v>
      </c>
      <c r="J3249" s="2" t="inlineStr">
        <is>
          <t>GPA</t>
        </is>
      </c>
    </row>
    <row r="3250">
      <c r="A3250" s="2" t="n">
        <v>8</v>
      </c>
      <c r="B3250" s="2" t="n">
        <v>1965</v>
      </c>
      <c r="C3250" s="2" t="inlineStr">
        <is>
          <t>SEPARACAO</t>
        </is>
      </c>
      <c r="D3250" s="2" t="inlineStr">
        <is>
          <t>5791251</t>
        </is>
      </c>
      <c r="E3250" s="2" t="inlineStr">
        <is>
          <t>Hugo Dos Santos Pereira Motta</t>
        </is>
      </c>
      <c r="F3250" s="2" t="n">
        <v>443</v>
      </c>
      <c r="G3250" s="2" t="n">
        <v>14.88</v>
      </c>
      <c r="H3250" s="2" t="n">
        <v>30</v>
      </c>
      <c r="I3250" s="2" t="n">
        <v/>
      </c>
      <c r="J3250" s="2" t="inlineStr">
        <is>
          <t>GPA</t>
        </is>
      </c>
    </row>
    <row r="3251">
      <c r="A3251" s="2" t="n">
        <v>8</v>
      </c>
      <c r="B3251" s="2" t="n">
        <v>1965</v>
      </c>
      <c r="C3251" s="2" t="inlineStr">
        <is>
          <t>PUXADA RECEB</t>
        </is>
      </c>
      <c r="D3251" s="2" t="inlineStr">
        <is>
          <t>5793300</t>
        </is>
      </c>
      <c r="E3251" s="2" t="inlineStr">
        <is>
          <t>Rodrigo Moreira Alves Da Silva</t>
        </is>
      </c>
      <c r="F3251" s="2" t="n">
        <v>1579</v>
      </c>
      <c r="G3251" s="2" t="n">
        <v>128.9</v>
      </c>
      <c r="H3251" s="2" t="n">
        <v>12</v>
      </c>
      <c r="I3251" s="2" t="n">
        <v>0</v>
      </c>
      <c r="J3251" s="2" t="inlineStr">
        <is>
          <t>GPA</t>
        </is>
      </c>
    </row>
    <row r="3252">
      <c r="A3252" s="2" t="n">
        <v>8</v>
      </c>
      <c r="B3252" s="2" t="n">
        <v>1965</v>
      </c>
      <c r="C3252" s="2" t="inlineStr">
        <is>
          <t>RECEBIMENTO</t>
        </is>
      </c>
      <c r="D3252" s="2" t="inlineStr">
        <is>
          <t>5793300</t>
        </is>
      </c>
      <c r="E3252" s="2" t="inlineStr">
        <is>
          <t>Rodrigo Moreira Alves Da Silva</t>
        </is>
      </c>
      <c r="F3252" s="2" t="n">
        <v>19</v>
      </c>
      <c r="G3252" s="2" t="n">
        <v>4.65</v>
      </c>
      <c r="H3252" s="2" t="n">
        <v>4</v>
      </c>
      <c r="I3252" s="2" t="n">
        <v>0</v>
      </c>
      <c r="J3252" s="2" t="inlineStr">
        <is>
          <t>GPA</t>
        </is>
      </c>
    </row>
    <row r="3253">
      <c r="A3253" s="2" t="n">
        <v>8</v>
      </c>
      <c r="B3253" s="2" t="n">
        <v>1965</v>
      </c>
      <c r="C3253" s="2" t="inlineStr">
        <is>
          <t>SEPARACAO</t>
        </is>
      </c>
      <c r="D3253" s="2" t="inlineStr">
        <is>
          <t>5793300</t>
        </is>
      </c>
      <c r="E3253" s="2" t="inlineStr">
        <is>
          <t>Rodrigo Moreira Alves Da Silva</t>
        </is>
      </c>
      <c r="F3253" s="2" t="n">
        <v>96</v>
      </c>
      <c r="G3253" s="2" t="n">
        <v>6.7</v>
      </c>
      <c r="H3253" s="2" t="n">
        <v>14</v>
      </c>
      <c r="I3253" s="2" t="n">
        <v/>
      </c>
      <c r="J3253" s="2" t="inlineStr">
        <is>
          <t>GPA</t>
        </is>
      </c>
    </row>
    <row r="3254">
      <c r="A3254" s="2" t="n">
        <v>8</v>
      </c>
      <c r="B3254" s="2" t="n">
        <v>1965</v>
      </c>
      <c r="C3254" s="2" t="inlineStr">
        <is>
          <t>PUXADA RECEB</t>
        </is>
      </c>
      <c r="D3254" s="2" t="inlineStr">
        <is>
          <t>5794536</t>
        </is>
      </c>
      <c r="E3254" s="2" t="inlineStr">
        <is>
          <t>MAICON FRANCISCO ALVES DE LIMA</t>
        </is>
      </c>
      <c r="F3254" s="2" t="n">
        <v>925</v>
      </c>
      <c r="G3254" s="2" t="n">
        <v>52.74</v>
      </c>
      <c r="H3254" s="2" t="n">
        <v>18</v>
      </c>
      <c r="I3254" s="2" t="n">
        <v>0</v>
      </c>
      <c r="J3254" s="2" t="inlineStr">
        <is>
          <t>GPA</t>
        </is>
      </c>
    </row>
    <row r="3255">
      <c r="A3255" s="2" t="n">
        <v>8</v>
      </c>
      <c r="B3255" s="2" t="n">
        <v>1965</v>
      </c>
      <c r="C3255" s="2" t="inlineStr">
        <is>
          <t>SEPARACAO</t>
        </is>
      </c>
      <c r="D3255" s="2" t="inlineStr">
        <is>
          <t>5794536</t>
        </is>
      </c>
      <c r="E3255" s="2" t="inlineStr">
        <is>
          <t>MAICON FRANCISCO ALVES DE LIMA</t>
        </is>
      </c>
      <c r="F3255" s="2" t="n">
        <v>1846</v>
      </c>
      <c r="G3255" s="2" t="n">
        <v>63.32</v>
      </c>
      <c r="H3255" s="2" t="n">
        <v>29</v>
      </c>
      <c r="I3255" s="2" t="n">
        <v/>
      </c>
      <c r="J3255" s="2" t="inlineStr">
        <is>
          <t>GPA</t>
        </is>
      </c>
    </row>
    <row r="3256">
      <c r="A3256" s="2" t="n">
        <v>8</v>
      </c>
      <c r="B3256" s="2" t="n">
        <v>1965</v>
      </c>
      <c r="C3256" s="2" t="inlineStr">
        <is>
          <t>PUXADA RECEB</t>
        </is>
      </c>
      <c r="D3256" s="2" t="inlineStr">
        <is>
          <t>579589</t>
        </is>
      </c>
      <c r="E3256" s="2" t="inlineStr">
        <is>
          <t>Sebastiao Americo Da Silva Filho</t>
        </is>
      </c>
      <c r="F3256" s="2" t="n">
        <v>1</v>
      </c>
      <c r="G3256" s="2" t="n">
        <v>0.05</v>
      </c>
      <c r="H3256" s="2" t="n">
        <v>20</v>
      </c>
      <c r="I3256" s="2" t="n">
        <v>0</v>
      </c>
      <c r="J3256" s="2" t="inlineStr">
        <is>
          <t>GPA</t>
        </is>
      </c>
    </row>
    <row r="3257">
      <c r="A3257" s="2" t="n">
        <v>8</v>
      </c>
      <c r="B3257" s="2" t="n">
        <v>1965</v>
      </c>
      <c r="C3257" s="2" t="inlineStr">
        <is>
          <t>SEPARACAO</t>
        </is>
      </c>
      <c r="D3257" s="2" t="inlineStr">
        <is>
          <t>5795923</t>
        </is>
      </c>
      <c r="E3257" s="2" t="inlineStr">
        <is>
          <t>Anderson Houck</t>
        </is>
      </c>
      <c r="F3257" s="2" t="n">
        <v>1825</v>
      </c>
      <c r="G3257" s="2" t="n">
        <v>41.73</v>
      </c>
      <c r="H3257" s="2" t="n">
        <v>44</v>
      </c>
      <c r="I3257" s="2" t="n">
        <v/>
      </c>
      <c r="J3257" s="2" t="inlineStr">
        <is>
          <t>GPA</t>
        </is>
      </c>
    </row>
    <row r="3258">
      <c r="A3258" s="2" t="n">
        <v>8</v>
      </c>
      <c r="B3258" s="2" t="n">
        <v>1965</v>
      </c>
      <c r="C3258" s="2" t="inlineStr">
        <is>
          <t>CARREGAMENTO</t>
        </is>
      </c>
      <c r="D3258" s="2" t="inlineStr">
        <is>
          <t>5805279</t>
        </is>
      </c>
      <c r="E3258" s="2" t="inlineStr">
        <is>
          <t>VINICIUS CORREA</t>
        </is>
      </c>
      <c r="F3258" s="2" t="n">
        <v>818</v>
      </c>
      <c r="G3258" s="2" t="n">
        <v>65.3</v>
      </c>
      <c r="H3258" s="2" t="n">
        <v>13</v>
      </c>
      <c r="I3258" s="2" t="n">
        <v>0</v>
      </c>
      <c r="J3258" s="2" t="inlineStr">
        <is>
          <t>GPA</t>
        </is>
      </c>
    </row>
    <row r="3259">
      <c r="A3259" s="2" t="n">
        <v>8</v>
      </c>
      <c r="B3259" s="2" t="n">
        <v>1965</v>
      </c>
      <c r="C3259" s="2" t="inlineStr">
        <is>
          <t>SEPARACAO</t>
        </is>
      </c>
      <c r="D3259" s="2" t="inlineStr">
        <is>
          <t>5805899</t>
        </is>
      </c>
      <c r="E3259" s="2" t="inlineStr">
        <is>
          <t>JACKSON SOARES</t>
        </is>
      </c>
      <c r="F3259" s="2" t="n">
        <v>115</v>
      </c>
      <c r="G3259" s="2" t="n">
        <v>3.99</v>
      </c>
      <c r="H3259" s="2" t="n">
        <v>29</v>
      </c>
      <c r="I3259" s="2" t="n">
        <v/>
      </c>
      <c r="J3259" s="2" t="inlineStr">
        <is>
          <t>GPA</t>
        </is>
      </c>
    </row>
    <row r="3260">
      <c r="A3260" s="2" t="n">
        <v>8</v>
      </c>
      <c r="B3260" s="2" t="n">
        <v>1965</v>
      </c>
      <c r="C3260" s="2" t="inlineStr">
        <is>
          <t>CARREGAMENTO</t>
        </is>
      </c>
      <c r="D3260" s="2" t="inlineStr">
        <is>
          <t>5809380</t>
        </is>
      </c>
      <c r="E3260" s="2" t="inlineStr">
        <is>
          <t>WAGNER DAS CHAGAS DANTAS</t>
        </is>
      </c>
      <c r="F3260" s="2" t="n">
        <v>353</v>
      </c>
      <c r="G3260" s="2" t="n">
        <v>10.49</v>
      </c>
      <c r="H3260" s="2" t="n">
        <v>34</v>
      </c>
      <c r="I3260" s="2" t="n">
        <v>0</v>
      </c>
      <c r="J3260" s="2" t="inlineStr">
        <is>
          <t>GPA</t>
        </is>
      </c>
    </row>
    <row r="3261">
      <c r="A3261" s="2" t="n">
        <v>8</v>
      </c>
      <c r="B3261" s="2" t="n">
        <v>1965</v>
      </c>
      <c r="C3261" s="2" t="inlineStr">
        <is>
          <t>SEPARACAO</t>
        </is>
      </c>
      <c r="D3261" s="2" t="inlineStr">
        <is>
          <t>5814723</t>
        </is>
      </c>
      <c r="E3261" s="2" t="inlineStr">
        <is>
          <t>Elaine Cristina Moura Sampaio Ribeiro</t>
        </is>
      </c>
      <c r="F3261" s="2" t="n">
        <v>4109</v>
      </c>
      <c r="G3261" s="2" t="n">
        <v>114.16</v>
      </c>
      <c r="H3261" s="2" t="n">
        <v>36</v>
      </c>
      <c r="I3261" s="2" t="n">
        <v/>
      </c>
      <c r="J3261" s="2" t="inlineStr">
        <is>
          <t>GPA</t>
        </is>
      </c>
    </row>
    <row r="3262">
      <c r="A3262" s="2" t="n">
        <v>8</v>
      </c>
      <c r="B3262" s="2" t="n">
        <v>1965</v>
      </c>
      <c r="C3262" s="2" t="inlineStr">
        <is>
          <t>PUXADA RECEB</t>
        </is>
      </c>
      <c r="D3262" s="2" t="inlineStr">
        <is>
          <t>5815851</t>
        </is>
      </c>
      <c r="E3262" s="2" t="inlineStr">
        <is>
          <t>Henrique Lins Dos Santos</t>
        </is>
      </c>
      <c r="F3262" s="2" t="n">
        <v>183</v>
      </c>
      <c r="G3262" s="2" t="n">
        <v>7.97</v>
      </c>
      <c r="H3262" s="2" t="n">
        <v>23</v>
      </c>
      <c r="I3262" s="2" t="n">
        <v>0</v>
      </c>
      <c r="J3262" s="2" t="inlineStr">
        <is>
          <t>GPA</t>
        </is>
      </c>
    </row>
    <row r="3263">
      <c r="A3263" s="2" t="n">
        <v>8</v>
      </c>
      <c r="B3263" s="2" t="n">
        <v>1965</v>
      </c>
      <c r="C3263" s="2" t="inlineStr">
        <is>
          <t>CARREGAMENTO</t>
        </is>
      </c>
      <c r="D3263" s="2" t="inlineStr">
        <is>
          <t>5822467</t>
        </is>
      </c>
      <c r="E3263" s="2" t="inlineStr">
        <is>
          <t>LAURENI TORRES</t>
        </is>
      </c>
      <c r="F3263" s="2" t="n">
        <v>58</v>
      </c>
      <c r="G3263" s="2" t="n">
        <v>4.9</v>
      </c>
      <c r="H3263" s="2" t="n">
        <v>12</v>
      </c>
      <c r="I3263" s="2" t="n">
        <v>0</v>
      </c>
      <c r="J3263" s="2" t="inlineStr">
        <is>
          <t>GPA</t>
        </is>
      </c>
    </row>
    <row r="3264">
      <c r="A3264" s="2" t="n">
        <v>8</v>
      </c>
      <c r="B3264" s="2" t="n">
        <v>1965</v>
      </c>
      <c r="C3264" s="2" t="inlineStr">
        <is>
          <t>PUXADA RECEB</t>
        </is>
      </c>
      <c r="D3264" s="2" t="inlineStr">
        <is>
          <t>5822467</t>
        </is>
      </c>
      <c r="E3264" s="2" t="inlineStr">
        <is>
          <t>LAURENI TORRES</t>
        </is>
      </c>
      <c r="F3264" s="2" t="n">
        <v>2</v>
      </c>
      <c r="G3264" s="2" t="n">
        <v>1.36</v>
      </c>
      <c r="H3264" s="2" t="n">
        <v>1</v>
      </c>
      <c r="I3264" s="2" t="n">
        <v>0</v>
      </c>
      <c r="J3264" s="2" t="inlineStr">
        <is>
          <t>GPA</t>
        </is>
      </c>
    </row>
    <row r="3265">
      <c r="A3265" s="2" t="n">
        <v>8</v>
      </c>
      <c r="B3265" s="2" t="n">
        <v>1965</v>
      </c>
      <c r="C3265" s="2" t="inlineStr">
        <is>
          <t>SEPARACAO</t>
        </is>
      </c>
      <c r="D3265" s="2" t="inlineStr">
        <is>
          <t>5822467</t>
        </is>
      </c>
      <c r="E3265" s="2" t="inlineStr">
        <is>
          <t>LAURENI TORRES</t>
        </is>
      </c>
      <c r="F3265" s="2" t="n">
        <v>820</v>
      </c>
      <c r="G3265" s="2" t="n">
        <v>9.66</v>
      </c>
      <c r="H3265" s="2" t="n">
        <v>85</v>
      </c>
      <c r="I3265" s="2" t="n">
        <v/>
      </c>
      <c r="J3265" s="2" t="inlineStr">
        <is>
          <t>GPA</t>
        </is>
      </c>
    </row>
    <row r="3266">
      <c r="A3266" s="2" t="n">
        <v>8</v>
      </c>
      <c r="B3266" s="2" t="n">
        <v>1965</v>
      </c>
      <c r="C3266" s="2" t="inlineStr">
        <is>
          <t>PUXADA RECEB</t>
        </is>
      </c>
      <c r="D3266" s="2" t="inlineStr">
        <is>
          <t>5823056</t>
        </is>
      </c>
      <c r="E3266" s="2" t="inlineStr">
        <is>
          <t>Clayton Dos Santos Neves</t>
        </is>
      </c>
      <c r="F3266" s="2" t="n">
        <v>1</v>
      </c>
      <c r="G3266" s="2" t="n">
        <v>6.67</v>
      </c>
      <c r="H3266" s="2" t="n">
        <v>0</v>
      </c>
      <c r="I3266" s="2" t="n">
        <v>0</v>
      </c>
      <c r="J3266" s="2" t="inlineStr">
        <is>
          <t>GPA</t>
        </is>
      </c>
    </row>
    <row r="3267">
      <c r="A3267" s="2" t="n">
        <v>8</v>
      </c>
      <c r="B3267" s="2" t="n">
        <v>1965</v>
      </c>
      <c r="C3267" s="2" t="inlineStr">
        <is>
          <t>SEPARACAO</t>
        </is>
      </c>
      <c r="D3267" s="2" t="inlineStr">
        <is>
          <t>5823056</t>
        </is>
      </c>
      <c r="E3267" s="2" t="inlineStr">
        <is>
          <t>Clayton Dos Santos Neves</t>
        </is>
      </c>
      <c r="F3267" s="2" t="n">
        <v>481</v>
      </c>
      <c r="G3267" s="2" t="n">
        <v>8.27</v>
      </c>
      <c r="H3267" s="2" t="n">
        <v>58</v>
      </c>
      <c r="I3267" s="2" t="n">
        <v/>
      </c>
      <c r="J3267" s="2" t="inlineStr">
        <is>
          <t>GPA</t>
        </is>
      </c>
    </row>
    <row r="3268">
      <c r="A3268" s="2" t="n">
        <v>8</v>
      </c>
      <c r="B3268" s="2" t="n">
        <v>1965</v>
      </c>
      <c r="C3268" s="2" t="inlineStr">
        <is>
          <t>SEPARACAO</t>
        </is>
      </c>
      <c r="D3268" s="2" t="inlineStr">
        <is>
          <t>582522</t>
        </is>
      </c>
      <c r="E3268" s="2" t="inlineStr">
        <is>
          <t>Regiane Eleusa Matos</t>
        </is>
      </c>
      <c r="F3268" s="2" t="n">
        <v>349</v>
      </c>
      <c r="G3268" s="2" t="n">
        <v>4.57</v>
      </c>
      <c r="H3268" s="2" t="n">
        <v>76</v>
      </c>
      <c r="I3268" s="2" t="n">
        <v/>
      </c>
      <c r="J3268" s="2" t="inlineStr">
        <is>
          <t>GPA</t>
        </is>
      </c>
    </row>
    <row r="3269">
      <c r="A3269" s="2" t="n">
        <v>8</v>
      </c>
      <c r="B3269" s="2" t="n">
        <v>1965</v>
      </c>
      <c r="C3269" s="2" t="inlineStr">
        <is>
          <t>CARREGAMENTO</t>
        </is>
      </c>
      <c r="D3269" s="2" t="inlineStr">
        <is>
          <t>5832748</t>
        </is>
      </c>
      <c r="E3269" s="2" t="inlineStr">
        <is>
          <t>ADRIANO DA SILVA</t>
        </is>
      </c>
      <c r="F3269" s="2" t="n">
        <v>2</v>
      </c>
      <c r="G3269" s="2" t="n">
        <v>1.26</v>
      </c>
      <c r="H3269" s="2" t="n">
        <v>2</v>
      </c>
      <c r="I3269" s="2" t="n">
        <v>0</v>
      </c>
      <c r="J3269" s="2" t="inlineStr">
        <is>
          <t>GPA</t>
        </is>
      </c>
    </row>
    <row r="3270">
      <c r="A3270" s="2" t="n">
        <v>8</v>
      </c>
      <c r="B3270" s="2" t="n">
        <v>1965</v>
      </c>
      <c r="C3270" s="2" t="inlineStr">
        <is>
          <t>SEPARACAO</t>
        </is>
      </c>
      <c r="D3270" s="2" t="inlineStr">
        <is>
          <t>5832748</t>
        </is>
      </c>
      <c r="E3270" s="2" t="inlineStr">
        <is>
          <t>ADRIANO DA SILVA</t>
        </is>
      </c>
      <c r="F3270" s="2" t="n">
        <v>60</v>
      </c>
      <c r="G3270" s="2" t="n">
        <v>2.22</v>
      </c>
      <c r="H3270" s="2" t="n">
        <v>27</v>
      </c>
      <c r="I3270" s="2" t="n">
        <v/>
      </c>
      <c r="J3270" s="2" t="inlineStr">
        <is>
          <t>GPA</t>
        </is>
      </c>
    </row>
    <row r="3271">
      <c r="A3271" s="2" t="n">
        <v>8</v>
      </c>
      <c r="B3271" s="2" t="n">
        <v>1965</v>
      </c>
      <c r="C3271" s="2" t="inlineStr">
        <is>
          <t>SEPARACAO</t>
        </is>
      </c>
      <c r="D3271" s="2" t="inlineStr">
        <is>
          <t>5833280</t>
        </is>
      </c>
      <c r="E3271" s="2" t="inlineStr">
        <is>
          <t>WILLIAN GOMES</t>
        </is>
      </c>
      <c r="F3271" s="2" t="n">
        <v>3600</v>
      </c>
      <c r="G3271" s="2" t="n">
        <v>105.51</v>
      </c>
      <c r="H3271" s="2" t="n">
        <v>34</v>
      </c>
      <c r="I3271" s="2" t="n">
        <v/>
      </c>
      <c r="J3271" s="2" t="inlineStr">
        <is>
          <t>GPA</t>
        </is>
      </c>
    </row>
    <row r="3272">
      <c r="A3272" s="2" t="n">
        <v>8</v>
      </c>
      <c r="B3272" s="2" t="n">
        <v>1965</v>
      </c>
      <c r="C3272" s="2" t="inlineStr">
        <is>
          <t>PUXADA RECEB</t>
        </is>
      </c>
      <c r="D3272" s="2" t="inlineStr">
        <is>
          <t>5834791</t>
        </is>
      </c>
      <c r="E3272" s="2" t="inlineStr">
        <is>
          <t>Micheal Nyiawung Lebebeh</t>
        </is>
      </c>
      <c r="F3272" s="2" t="n">
        <v>1974</v>
      </c>
      <c r="G3272" s="2" t="n">
        <v>121.15</v>
      </c>
      <c r="H3272" s="2" t="n">
        <v>16</v>
      </c>
      <c r="I3272" s="2" t="n">
        <v>0</v>
      </c>
      <c r="J3272" s="2" t="inlineStr">
        <is>
          <t>GPA</t>
        </is>
      </c>
    </row>
    <row r="3273">
      <c r="A3273" s="2" t="n">
        <v>8</v>
      </c>
      <c r="B3273" s="2" t="n">
        <v>1965</v>
      </c>
      <c r="C3273" s="2" t="inlineStr">
        <is>
          <t>SEPARACAO</t>
        </is>
      </c>
      <c r="D3273" s="2" t="inlineStr">
        <is>
          <t>5834791</t>
        </is>
      </c>
      <c r="E3273" s="2" t="inlineStr">
        <is>
          <t>Micheal Nyiawung Lebebeh</t>
        </is>
      </c>
      <c r="F3273" s="2" t="n">
        <v>1623</v>
      </c>
      <c r="G3273" s="2" t="n">
        <v>22.98</v>
      </c>
      <c r="H3273" s="2" t="n">
        <v>71</v>
      </c>
      <c r="I3273" s="2" t="n">
        <v/>
      </c>
      <c r="J3273" s="2" t="inlineStr">
        <is>
          <t>GPA</t>
        </is>
      </c>
    </row>
    <row r="3274">
      <c r="A3274" s="2" t="n">
        <v>8</v>
      </c>
      <c r="B3274" s="2" t="n">
        <v>1965</v>
      </c>
      <c r="C3274" s="2" t="inlineStr">
        <is>
          <t>PUXADA RECEB</t>
        </is>
      </c>
      <c r="D3274" s="2" t="inlineStr">
        <is>
          <t>5836360</t>
        </is>
      </c>
      <c r="E3274" s="2" t="inlineStr">
        <is>
          <t>GABRIEL PEREIRA</t>
        </is>
      </c>
      <c r="F3274" s="2" t="n">
        <v>1625</v>
      </c>
      <c r="G3274" s="2" t="n">
        <v>113.62</v>
      </c>
      <c r="H3274" s="2" t="n">
        <v>14</v>
      </c>
      <c r="I3274" s="2" t="n">
        <v>0</v>
      </c>
      <c r="J3274" s="2" t="inlineStr">
        <is>
          <t>GPA</t>
        </is>
      </c>
    </row>
    <row r="3275">
      <c r="A3275" s="2" t="n">
        <v>8</v>
      </c>
      <c r="B3275" s="2" t="n">
        <v>1965</v>
      </c>
      <c r="C3275" s="2" t="inlineStr">
        <is>
          <t>SEPARACAO</t>
        </is>
      </c>
      <c r="D3275" s="2" t="inlineStr">
        <is>
          <t>5836360</t>
        </is>
      </c>
      <c r="E3275" s="2" t="inlineStr">
        <is>
          <t>GABRIEL PEREIRA</t>
        </is>
      </c>
      <c r="F3275" s="2" t="n">
        <v>1597</v>
      </c>
      <c r="G3275" s="2" t="n">
        <v>18.45</v>
      </c>
      <c r="H3275" s="2" t="n">
        <v>87</v>
      </c>
      <c r="I3275" s="2" t="n">
        <v/>
      </c>
      <c r="J3275" s="2" t="inlineStr">
        <is>
          <t>GPA</t>
        </is>
      </c>
    </row>
    <row r="3276">
      <c r="A3276" s="2" t="n">
        <v>8</v>
      </c>
      <c r="B3276" s="2" t="n">
        <v>1965</v>
      </c>
      <c r="C3276" s="2" t="inlineStr">
        <is>
          <t>PUXADA RECEB</t>
        </is>
      </c>
      <c r="D3276" s="2" t="inlineStr">
        <is>
          <t>5839300</t>
        </is>
      </c>
      <c r="E3276" s="2" t="inlineStr">
        <is>
          <t>Murillo Tosta Ferreira</t>
        </is>
      </c>
      <c r="F3276" s="2" t="n">
        <v>82</v>
      </c>
      <c r="G3276" s="2" t="n">
        <v>5.96</v>
      </c>
      <c r="H3276" s="2" t="n">
        <v>14</v>
      </c>
      <c r="I3276" s="2" t="n">
        <v>0</v>
      </c>
      <c r="J3276" s="2" t="inlineStr">
        <is>
          <t>GPA</t>
        </is>
      </c>
    </row>
    <row r="3277">
      <c r="A3277" s="2" t="n">
        <v>8</v>
      </c>
      <c r="B3277" s="2" t="n">
        <v>1965</v>
      </c>
      <c r="C3277" s="2" t="inlineStr">
        <is>
          <t>SEPARACAO</t>
        </is>
      </c>
      <c r="D3277" s="2" t="inlineStr">
        <is>
          <t>5840147</t>
        </is>
      </c>
      <c r="E3277" s="2" t="inlineStr">
        <is>
          <t>VITALIS MBAKOU</t>
        </is>
      </c>
      <c r="F3277" s="2" t="n">
        <v>11826</v>
      </c>
      <c r="G3277" s="2" t="n">
        <v>123.55</v>
      </c>
      <c r="H3277" s="2" t="n">
        <v>96</v>
      </c>
      <c r="I3277" s="2" t="n">
        <v/>
      </c>
      <c r="J3277" s="2" t="inlineStr">
        <is>
          <t>GPA</t>
        </is>
      </c>
    </row>
    <row r="3278">
      <c r="A3278" s="2" t="n">
        <v>8</v>
      </c>
      <c r="B3278" s="2" t="n">
        <v>1965</v>
      </c>
      <c r="C3278" s="2" t="inlineStr">
        <is>
          <t>SEPARACAO</t>
        </is>
      </c>
      <c r="D3278" s="2" t="inlineStr">
        <is>
          <t>5840708</t>
        </is>
      </c>
      <c r="E3278" s="2" t="inlineStr">
        <is>
          <t>Eugene Anangmeje</t>
        </is>
      </c>
      <c r="F3278" s="2" t="n">
        <v>5693</v>
      </c>
      <c r="G3278" s="2" t="n">
        <v>108.58</v>
      </c>
      <c r="H3278" s="2" t="n">
        <v>52</v>
      </c>
      <c r="I3278" s="2" t="n">
        <v/>
      </c>
      <c r="J3278" s="2" t="inlineStr">
        <is>
          <t>GPA</t>
        </is>
      </c>
    </row>
    <row r="3279">
      <c r="A3279" s="2" t="n">
        <v>8</v>
      </c>
      <c r="B3279" s="2" t="n">
        <v>1965</v>
      </c>
      <c r="C3279" s="2" t="inlineStr">
        <is>
          <t>CARREGAMENTO</t>
        </is>
      </c>
      <c r="D3279" s="2" t="inlineStr">
        <is>
          <t>5840848</t>
        </is>
      </c>
      <c r="E3279" s="2" t="inlineStr">
        <is>
          <t>PAULO ALEXANDRE G. FONSECA</t>
        </is>
      </c>
      <c r="F3279" s="2" t="n">
        <v>52</v>
      </c>
      <c r="G3279" s="2" t="n">
        <v>17.5</v>
      </c>
      <c r="H3279" s="2" t="n">
        <v>3</v>
      </c>
      <c r="I3279" s="2" t="n">
        <v>0</v>
      </c>
      <c r="J3279" s="2" t="inlineStr">
        <is>
          <t>GPA</t>
        </is>
      </c>
    </row>
    <row r="3280">
      <c r="A3280" s="2" t="n">
        <v>8</v>
      </c>
      <c r="B3280" s="2" t="n">
        <v>1965</v>
      </c>
      <c r="C3280" s="2" t="inlineStr">
        <is>
          <t>ATIVIDADE OP. EMP.</t>
        </is>
      </c>
      <c r="D3280" s="2" t="inlineStr">
        <is>
          <t>584688</t>
        </is>
      </c>
      <c r="E3280" s="2" t="inlineStr">
        <is>
          <t>Fernando Firmino Da Silva</t>
        </is>
      </c>
      <c r="F3280" s="2" t="n">
        <v>1416</v>
      </c>
      <c r="G3280" s="2" t="n">
        <v>180.69</v>
      </c>
      <c r="H3280" s="2" t="n">
        <v>8</v>
      </c>
      <c r="I3280" s="2" t="n">
        <v>0</v>
      </c>
      <c r="J3280" s="2" t="inlineStr">
        <is>
          <t>GPA</t>
        </is>
      </c>
    </row>
    <row r="3281">
      <c r="A3281" s="2" t="n">
        <v>8</v>
      </c>
      <c r="B3281" s="2" t="n">
        <v>1965</v>
      </c>
      <c r="C3281" s="2" t="inlineStr">
        <is>
          <t>SEPARACAO</t>
        </is>
      </c>
      <c r="D3281" s="2" t="inlineStr">
        <is>
          <t>5849381</t>
        </is>
      </c>
      <c r="E3281" s="2" t="inlineStr">
        <is>
          <t>JOAO SUNGO</t>
        </is>
      </c>
      <c r="F3281" s="2" t="n">
        <v>3214</v>
      </c>
      <c r="G3281" s="2" t="n">
        <v>62.61</v>
      </c>
      <c r="H3281" s="2" t="n">
        <v>51</v>
      </c>
      <c r="I3281" s="2" t="n">
        <v/>
      </c>
      <c r="J3281" s="2" t="inlineStr">
        <is>
          <t>GPA</t>
        </is>
      </c>
    </row>
    <row r="3282">
      <c r="A3282" s="2" t="n">
        <v>8</v>
      </c>
      <c r="B3282" s="2" t="n">
        <v>1965</v>
      </c>
      <c r="C3282" s="2" t="inlineStr">
        <is>
          <t>PUXADA RECEB</t>
        </is>
      </c>
      <c r="D3282" s="2" t="inlineStr">
        <is>
          <t>5849438</t>
        </is>
      </c>
      <c r="E3282" s="2" t="inlineStr">
        <is>
          <t>Lucas Gabriel Da Silva Maia</t>
        </is>
      </c>
      <c r="F3282" s="2" t="n">
        <v>49</v>
      </c>
      <c r="G3282" s="2" t="n">
        <v>36.84</v>
      </c>
      <c r="H3282" s="2" t="n">
        <v>1</v>
      </c>
      <c r="I3282" s="2" t="n">
        <v>0</v>
      </c>
      <c r="J3282" s="2" t="inlineStr">
        <is>
          <t>GPA</t>
        </is>
      </c>
    </row>
    <row r="3283">
      <c r="A3283" s="2" t="n">
        <v>8</v>
      </c>
      <c r="B3283" s="2" t="n">
        <v>1965</v>
      </c>
      <c r="C3283" s="2" t="inlineStr">
        <is>
          <t>SEPARACAO</t>
        </is>
      </c>
      <c r="D3283" s="2" t="inlineStr">
        <is>
          <t>5849438</t>
        </is>
      </c>
      <c r="E3283" s="2" t="inlineStr">
        <is>
          <t>Lucas Gabriel Da Silva Maia</t>
        </is>
      </c>
      <c r="F3283" s="2" t="n">
        <v>734</v>
      </c>
      <c r="G3283" s="2" t="n">
        <v>11.96</v>
      </c>
      <c r="H3283" s="2" t="n">
        <v>61</v>
      </c>
      <c r="I3283" s="2" t="n">
        <v/>
      </c>
      <c r="J3283" s="2" t="inlineStr">
        <is>
          <t>GPA</t>
        </is>
      </c>
    </row>
    <row r="3284">
      <c r="A3284" s="2" t="n">
        <v>8</v>
      </c>
      <c r="B3284" s="2" t="n">
        <v>1965</v>
      </c>
      <c r="C3284" s="2" t="inlineStr">
        <is>
          <t>PUXADA RECEB</t>
        </is>
      </c>
      <c r="D3284" s="2" t="inlineStr">
        <is>
          <t>5853249</t>
        </is>
      </c>
      <c r="E3284" s="2" t="inlineStr">
        <is>
          <t>Michelle Aparecida Pinto Vieira</t>
        </is>
      </c>
      <c r="F3284" s="2" t="n">
        <v>2373</v>
      </c>
      <c r="G3284" s="2" t="n">
        <v>147.98</v>
      </c>
      <c r="H3284" s="2" t="n">
        <v>16</v>
      </c>
      <c r="I3284" s="2" t="n">
        <v>0</v>
      </c>
      <c r="J3284" s="2" t="inlineStr">
        <is>
          <t>GPA</t>
        </is>
      </c>
    </row>
    <row r="3285">
      <c r="A3285" s="2" t="n">
        <v>8</v>
      </c>
      <c r="B3285" s="2" t="n">
        <v>1965</v>
      </c>
      <c r="C3285" s="2" t="inlineStr">
        <is>
          <t>RECEBIMENTO</t>
        </is>
      </c>
      <c r="D3285" s="2" t="inlineStr">
        <is>
          <t>5853249</t>
        </is>
      </c>
      <c r="E3285" s="2" t="inlineStr">
        <is>
          <t>Michelle Aparecida Pinto Vieira</t>
        </is>
      </c>
      <c r="F3285" s="2" t="n">
        <v>1</v>
      </c>
      <c r="G3285" s="2" t="n">
        <v>1.18</v>
      </c>
      <c r="H3285" s="2" t="n">
        <v>1</v>
      </c>
      <c r="I3285" s="2" t="n">
        <v>0</v>
      </c>
      <c r="J3285" s="2" t="inlineStr">
        <is>
          <t>GPA</t>
        </is>
      </c>
    </row>
    <row r="3286">
      <c r="A3286" s="2" t="n">
        <v>8</v>
      </c>
      <c r="B3286" s="2" t="n">
        <v>1965</v>
      </c>
      <c r="C3286" s="2" t="inlineStr">
        <is>
          <t>SEPARACAO</t>
        </is>
      </c>
      <c r="D3286" s="2" t="inlineStr">
        <is>
          <t>5853249</t>
        </is>
      </c>
      <c r="E3286" s="2" t="inlineStr">
        <is>
          <t>Michelle Aparecida Pinto Vieira</t>
        </is>
      </c>
      <c r="F3286" s="2" t="n">
        <v>948</v>
      </c>
      <c r="G3286" s="2" t="n">
        <v>16.67</v>
      </c>
      <c r="H3286" s="2" t="n">
        <v>57</v>
      </c>
      <c r="I3286" s="2" t="n">
        <v/>
      </c>
      <c r="J3286" s="2" t="inlineStr">
        <is>
          <t>GPA</t>
        </is>
      </c>
    </row>
    <row r="3287">
      <c r="A3287" s="2" t="n">
        <v>8</v>
      </c>
      <c r="B3287" s="2" t="n">
        <v>1965</v>
      </c>
      <c r="C3287" s="2" t="inlineStr">
        <is>
          <t>CARREGAMENTO</t>
        </is>
      </c>
      <c r="D3287" s="2" t="inlineStr">
        <is>
          <t>5853265</t>
        </is>
      </c>
      <c r="E3287" s="2" t="inlineStr">
        <is>
          <t>Gerson Dos Santos Florentino</t>
        </is>
      </c>
      <c r="F3287" s="2" t="n">
        <v>1846</v>
      </c>
      <c r="G3287" s="2" t="n">
        <v>72.02</v>
      </c>
      <c r="H3287" s="2" t="n">
        <v>26</v>
      </c>
      <c r="I3287" s="2" t="n">
        <v>0</v>
      </c>
      <c r="J3287" s="2" t="inlineStr">
        <is>
          <t>GPA</t>
        </is>
      </c>
    </row>
    <row r="3288">
      <c r="A3288" s="2" t="n">
        <v>8</v>
      </c>
      <c r="B3288" s="2" t="n">
        <v>1965</v>
      </c>
      <c r="C3288" s="2" t="inlineStr">
        <is>
          <t>RECEBIMENTO</t>
        </is>
      </c>
      <c r="D3288" s="2" t="inlineStr">
        <is>
          <t>5853788</t>
        </is>
      </c>
      <c r="E3288" s="2" t="inlineStr">
        <is>
          <t>RENILDA PEREIRA</t>
        </is>
      </c>
      <c r="F3288" s="2" t="n">
        <v>360</v>
      </c>
      <c r="G3288" s="2" t="n">
        <v>35.22</v>
      </c>
      <c r="H3288" s="2" t="n">
        <v>10</v>
      </c>
      <c r="I3288" s="2" t="n">
        <v>0</v>
      </c>
      <c r="J3288" s="2" t="inlineStr">
        <is>
          <t>GPA</t>
        </is>
      </c>
    </row>
    <row r="3289">
      <c r="A3289" s="2" t="n">
        <v>8</v>
      </c>
      <c r="B3289" s="2" t="n">
        <v>1965</v>
      </c>
      <c r="C3289" s="2" t="inlineStr">
        <is>
          <t>SEPARACAO</t>
        </is>
      </c>
      <c r="D3289" s="2" t="inlineStr">
        <is>
          <t>5853788</t>
        </is>
      </c>
      <c r="E3289" s="2" t="inlineStr">
        <is>
          <t>RENILDA PEREIRA</t>
        </is>
      </c>
      <c r="F3289" s="2" t="n">
        <v>3455</v>
      </c>
      <c r="G3289" s="2" t="n">
        <v>78.13</v>
      </c>
      <c r="H3289" s="2" t="n">
        <v>44</v>
      </c>
      <c r="I3289" s="2" t="n">
        <v/>
      </c>
      <c r="J3289" s="2" t="inlineStr">
        <is>
          <t>GPA</t>
        </is>
      </c>
    </row>
    <row r="3290">
      <c r="A3290" s="2" t="n">
        <v>8</v>
      </c>
      <c r="B3290" s="2" t="n">
        <v>1965</v>
      </c>
      <c r="C3290" s="2" t="inlineStr">
        <is>
          <t>PUXADA RECEB</t>
        </is>
      </c>
      <c r="D3290" s="2" t="inlineStr">
        <is>
          <t>5853877</t>
        </is>
      </c>
      <c r="E3290" s="2" t="inlineStr">
        <is>
          <t>Julio Cesar Martinho De Andrade</t>
        </is>
      </c>
      <c r="F3290" s="2" t="n">
        <v>1</v>
      </c>
      <c r="G3290" s="2" t="n">
        <v>6.67</v>
      </c>
      <c r="H3290" s="2" t="n">
        <v>0</v>
      </c>
      <c r="I3290" s="2" t="n">
        <v>0</v>
      </c>
      <c r="J3290" s="2" t="inlineStr">
        <is>
          <t>GPA</t>
        </is>
      </c>
    </row>
    <row r="3291">
      <c r="A3291" s="2" t="n">
        <v>8</v>
      </c>
      <c r="B3291" s="2" t="n">
        <v>1965</v>
      </c>
      <c r="C3291" s="2" t="inlineStr">
        <is>
          <t>SEPARACAO</t>
        </is>
      </c>
      <c r="D3291" s="2" t="inlineStr">
        <is>
          <t>5853877</t>
        </is>
      </c>
      <c r="E3291" s="2" t="inlineStr">
        <is>
          <t>Julio Cesar Martinho De Andrade</t>
        </is>
      </c>
      <c r="F3291" s="2" t="n">
        <v>2602</v>
      </c>
      <c r="G3291" s="2" t="n">
        <v>58.4</v>
      </c>
      <c r="H3291" s="2" t="n">
        <v>45</v>
      </c>
      <c r="I3291" s="2" t="n">
        <v/>
      </c>
      <c r="J3291" s="2" t="inlineStr">
        <is>
          <t>GPA</t>
        </is>
      </c>
    </row>
    <row r="3292">
      <c r="A3292" s="2" t="n">
        <v>8</v>
      </c>
      <c r="B3292" s="2" t="n">
        <v>1965</v>
      </c>
      <c r="C3292" s="2" t="inlineStr">
        <is>
          <t>SEPARACAO</t>
        </is>
      </c>
      <c r="D3292" s="2" t="inlineStr">
        <is>
          <t>5854822</t>
        </is>
      </c>
      <c r="E3292" s="2" t="inlineStr">
        <is>
          <t>SONITA ASHU</t>
        </is>
      </c>
      <c r="F3292" s="2" t="n">
        <v>16739</v>
      </c>
      <c r="G3292" s="2" t="n">
        <v>122.82</v>
      </c>
      <c r="H3292" s="2" t="n">
        <v>136</v>
      </c>
      <c r="I3292" s="2" t="n">
        <v/>
      </c>
      <c r="J3292" s="2" t="inlineStr">
        <is>
          <t>GPA</t>
        </is>
      </c>
    </row>
    <row r="3293">
      <c r="A3293" s="2" t="n">
        <v>8</v>
      </c>
      <c r="B3293" s="2" t="n">
        <v>1965</v>
      </c>
      <c r="C3293" s="2" t="inlineStr">
        <is>
          <t>SEPARACAO</t>
        </is>
      </c>
      <c r="D3293" s="2" t="inlineStr">
        <is>
          <t>5854997</t>
        </is>
      </c>
      <c r="E3293" s="2" t="inlineStr">
        <is>
          <t>Loveline Nyiawung Atemnkeng</t>
        </is>
      </c>
      <c r="F3293" s="2" t="n">
        <v>10050</v>
      </c>
      <c r="G3293" s="2" t="n">
        <v>101.96</v>
      </c>
      <c r="H3293" s="2" t="n">
        <v>99</v>
      </c>
      <c r="I3293" s="2" t="n">
        <v/>
      </c>
      <c r="J3293" s="2" t="inlineStr">
        <is>
          <t>GPA</t>
        </is>
      </c>
    </row>
    <row r="3294">
      <c r="A3294" s="2" t="n">
        <v>8</v>
      </c>
      <c r="B3294" s="2" t="n">
        <v>1965</v>
      </c>
      <c r="C3294" s="2" t="inlineStr">
        <is>
          <t>SEPARACAO</t>
        </is>
      </c>
      <c r="D3294" s="2" t="inlineStr">
        <is>
          <t>5858070</t>
        </is>
      </c>
      <c r="E3294" s="2" t="inlineStr">
        <is>
          <t>GEORGES NLANKEU</t>
        </is>
      </c>
      <c r="F3294" s="2" t="n">
        <v>3835</v>
      </c>
      <c r="G3294" s="2" t="n">
        <v>87</v>
      </c>
      <c r="H3294" s="2" t="n">
        <v>44</v>
      </c>
      <c r="I3294" s="2" t="n">
        <v/>
      </c>
      <c r="J3294" s="2" t="inlineStr">
        <is>
          <t>GPA</t>
        </is>
      </c>
    </row>
    <row r="3295">
      <c r="A3295" s="2" t="n">
        <v>8</v>
      </c>
      <c r="B3295" s="2" t="n">
        <v>1965</v>
      </c>
      <c r="C3295" s="2" t="inlineStr">
        <is>
          <t>CARREGAMENTO</t>
        </is>
      </c>
      <c r="D3295" s="2" t="inlineStr">
        <is>
          <t>5861624</t>
        </is>
      </c>
      <c r="E3295" s="2" t="inlineStr">
        <is>
          <t>FABRICIO SILVA</t>
        </is>
      </c>
      <c r="F3295" s="2" t="n">
        <v>1484</v>
      </c>
      <c r="G3295" s="2" t="n">
        <v>129.81</v>
      </c>
      <c r="H3295" s="2" t="n">
        <v>11</v>
      </c>
      <c r="I3295" s="2" t="n">
        <v>0</v>
      </c>
      <c r="J3295" s="2" t="inlineStr">
        <is>
          <t>GPA</t>
        </is>
      </c>
    </row>
    <row r="3296">
      <c r="A3296" s="2" t="n">
        <v>8</v>
      </c>
      <c r="B3296" s="2" t="n">
        <v>1965</v>
      </c>
      <c r="C3296" s="2" t="inlineStr">
        <is>
          <t>PUXADA RECEB</t>
        </is>
      </c>
      <c r="D3296" s="2" t="inlineStr">
        <is>
          <t>5862540</t>
        </is>
      </c>
      <c r="E3296" s="2" t="inlineStr">
        <is>
          <t>ALAN DOS SANTOS CUNHA</t>
        </is>
      </c>
      <c r="F3296" s="2" t="n">
        <v>5</v>
      </c>
      <c r="G3296" s="2" t="n">
        <v>3.33</v>
      </c>
      <c r="H3296" s="2" t="n">
        <v>2</v>
      </c>
      <c r="I3296" s="2" t="n">
        <v>0</v>
      </c>
      <c r="J3296" s="2" t="inlineStr">
        <is>
          <t>GPA</t>
        </is>
      </c>
    </row>
    <row r="3297">
      <c r="A3297" s="2" t="n">
        <v>8</v>
      </c>
      <c r="B3297" s="2" t="n">
        <v>1965</v>
      </c>
      <c r="C3297" s="2" t="inlineStr">
        <is>
          <t>SEPARACAO</t>
        </is>
      </c>
      <c r="D3297" s="2" t="inlineStr">
        <is>
          <t>5862540</t>
        </is>
      </c>
      <c r="E3297" s="2" t="inlineStr">
        <is>
          <t>ALAN DOS SANTOS CUNHA</t>
        </is>
      </c>
      <c r="F3297" s="2" t="n">
        <v>505</v>
      </c>
      <c r="G3297" s="2" t="n">
        <v>21.72</v>
      </c>
      <c r="H3297" s="2" t="n">
        <v>23</v>
      </c>
      <c r="I3297" s="2" t="n">
        <v/>
      </c>
      <c r="J3297" s="2" t="inlineStr">
        <is>
          <t>GPA</t>
        </is>
      </c>
    </row>
    <row r="3298">
      <c r="A3298" s="2" t="n">
        <v>8</v>
      </c>
      <c r="B3298" s="2" t="n">
        <v>1965</v>
      </c>
      <c r="C3298" s="2" t="inlineStr">
        <is>
          <t>SEPARACAO</t>
        </is>
      </c>
      <c r="D3298" s="2" t="inlineStr">
        <is>
          <t>5862914</t>
        </is>
      </c>
      <c r="E3298" s="2" t="inlineStr">
        <is>
          <t>SAMARA ALVES</t>
        </is>
      </c>
      <c r="F3298" s="2" t="n">
        <v>1564</v>
      </c>
      <c r="G3298" s="2" t="n">
        <v>53.92</v>
      </c>
      <c r="H3298" s="2" t="n">
        <v>29</v>
      </c>
      <c r="I3298" s="2" t="n">
        <v/>
      </c>
      <c r="J3298" s="2" t="inlineStr">
        <is>
          <t>GPA</t>
        </is>
      </c>
    </row>
    <row r="3299">
      <c r="A3299" s="2" t="n">
        <v>8</v>
      </c>
      <c r="B3299" s="2" t="n">
        <v>1965</v>
      </c>
      <c r="C3299" s="2" t="inlineStr">
        <is>
          <t>PUXADA RECEB</t>
        </is>
      </c>
      <c r="D3299" s="2" t="inlineStr">
        <is>
          <t>5865085</t>
        </is>
      </c>
      <c r="E3299" s="2" t="inlineStr">
        <is>
          <t>THAMIRES KELLY SANTOS</t>
        </is>
      </c>
      <c r="F3299" s="2" t="n">
        <v>620</v>
      </c>
      <c r="G3299" s="2" t="n">
        <v>54.56</v>
      </c>
      <c r="H3299" s="2" t="n">
        <v>11</v>
      </c>
      <c r="I3299" s="2" t="n">
        <v>0</v>
      </c>
      <c r="J3299" s="2" t="inlineStr">
        <is>
          <t>GPA</t>
        </is>
      </c>
    </row>
    <row r="3300">
      <c r="A3300" s="2" t="n">
        <v>8</v>
      </c>
      <c r="B3300" s="2" t="n">
        <v>1965</v>
      </c>
      <c r="C3300" s="2" t="inlineStr">
        <is>
          <t>PUXADA RECEB</t>
        </is>
      </c>
      <c r="D3300" s="2" t="inlineStr">
        <is>
          <t>5865522</t>
        </is>
      </c>
      <c r="E3300" s="2" t="inlineStr">
        <is>
          <t>William Matos Correia</t>
        </is>
      </c>
      <c r="F3300" s="2" t="n">
        <v>2232</v>
      </c>
      <c r="G3300" s="2" t="n">
        <v>110.34</v>
      </c>
      <c r="H3300" s="2" t="n">
        <v>20</v>
      </c>
      <c r="I3300" s="2" t="n">
        <v>0</v>
      </c>
      <c r="J3300" s="2" t="inlineStr">
        <is>
          <t>GPA</t>
        </is>
      </c>
    </row>
    <row r="3301">
      <c r="A3301" s="2" t="n">
        <v>8</v>
      </c>
      <c r="B3301" s="2" t="n">
        <v>1965</v>
      </c>
      <c r="C3301" s="2" t="inlineStr">
        <is>
          <t>SEPARACAO</t>
        </is>
      </c>
      <c r="D3301" s="2" t="inlineStr">
        <is>
          <t>5865522</t>
        </is>
      </c>
      <c r="E3301" s="2" t="inlineStr">
        <is>
          <t>William Matos Correia</t>
        </is>
      </c>
      <c r="F3301" s="2" t="n">
        <v>86</v>
      </c>
      <c r="G3301" s="2" t="n">
        <v>2.47</v>
      </c>
      <c r="H3301" s="2" t="n">
        <v>35</v>
      </c>
      <c r="I3301" s="2" t="n">
        <v/>
      </c>
      <c r="J3301" s="2" t="inlineStr">
        <is>
          <t>GPA</t>
        </is>
      </c>
    </row>
    <row r="3302">
      <c r="A3302" s="2" t="n">
        <v>8</v>
      </c>
      <c r="B3302" s="2" t="n">
        <v>1965</v>
      </c>
      <c r="C3302" s="2" t="inlineStr">
        <is>
          <t>PUXADA RECEB</t>
        </is>
      </c>
      <c r="D3302" s="2" t="inlineStr">
        <is>
          <t>5877067</t>
        </is>
      </c>
      <c r="E3302" s="2" t="inlineStr">
        <is>
          <t>EDLANE SANTOS MORAES</t>
        </is>
      </c>
      <c r="F3302" s="2" t="n">
        <v>8</v>
      </c>
      <c r="G3302" s="2" t="n">
        <v>6.67</v>
      </c>
      <c r="H3302" s="2" t="n">
        <v>1</v>
      </c>
      <c r="I3302" s="2" t="n">
        <v>0</v>
      </c>
      <c r="J3302" s="2" t="inlineStr">
        <is>
          <t>GPA</t>
        </is>
      </c>
    </row>
    <row r="3303">
      <c r="A3303" s="2" t="n">
        <v>8</v>
      </c>
      <c r="B3303" s="2" t="n">
        <v>1965</v>
      </c>
      <c r="C3303" s="2" t="inlineStr">
        <is>
          <t>SEPARACAO</t>
        </is>
      </c>
      <c r="D3303" s="2" t="inlineStr">
        <is>
          <t>5877067</t>
        </is>
      </c>
      <c r="E3303" s="2" t="inlineStr">
        <is>
          <t>EDLANE SANTOS MORAES</t>
        </is>
      </c>
      <c r="F3303" s="2" t="n">
        <v>3438</v>
      </c>
      <c r="G3303" s="2" t="n">
        <v>80.70999999999999</v>
      </c>
      <c r="H3303" s="2" t="n">
        <v>43</v>
      </c>
      <c r="I3303" s="2" t="n">
        <v/>
      </c>
      <c r="J3303" s="2" t="inlineStr">
        <is>
          <t>GPA</t>
        </is>
      </c>
    </row>
    <row r="3304">
      <c r="A3304" s="2" t="n">
        <v>8</v>
      </c>
      <c r="B3304" s="2" t="n">
        <v>1965</v>
      </c>
      <c r="C3304" s="2" t="inlineStr">
        <is>
          <t>SEPARACAO</t>
        </is>
      </c>
      <c r="D3304" s="2" t="inlineStr">
        <is>
          <t>5877202</t>
        </is>
      </c>
      <c r="E3304" s="2" t="inlineStr">
        <is>
          <t>SARA MUKANO MBONGO PEDRO</t>
        </is>
      </c>
      <c r="F3304" s="2" t="n">
        <v>8346</v>
      </c>
      <c r="G3304" s="2" t="n">
        <v>93.70999999999999</v>
      </c>
      <c r="H3304" s="2" t="n">
        <v>89</v>
      </c>
      <c r="I3304" s="2" t="n">
        <v/>
      </c>
      <c r="J3304" s="2" t="inlineStr">
        <is>
          <t>GPA</t>
        </is>
      </c>
    </row>
    <row r="3305">
      <c r="A3305" s="2" t="n">
        <v>8</v>
      </c>
      <c r="B3305" s="2" t="n">
        <v>1965</v>
      </c>
      <c r="C3305" s="2" t="inlineStr">
        <is>
          <t>SEPARACAO</t>
        </is>
      </c>
      <c r="D3305" s="2" t="inlineStr">
        <is>
          <t>5880742</t>
        </is>
      </c>
      <c r="E3305" s="2" t="inlineStr">
        <is>
          <t>DEBORA SANTOS</t>
        </is>
      </c>
      <c r="F3305" s="2" t="n">
        <v>4539</v>
      </c>
      <c r="G3305" s="2" t="n">
        <v>129.88</v>
      </c>
      <c r="H3305" s="2" t="n">
        <v>35</v>
      </c>
      <c r="I3305" s="2" t="n">
        <v/>
      </c>
      <c r="J3305" s="2" t="inlineStr">
        <is>
          <t>GPA</t>
        </is>
      </c>
    </row>
    <row r="3306">
      <c r="A3306" s="2" t="n">
        <v>8</v>
      </c>
      <c r="B3306" s="2" t="n">
        <v>1965</v>
      </c>
      <c r="C3306" s="2" t="inlineStr">
        <is>
          <t>CARREGAMENTO</t>
        </is>
      </c>
      <c r="D3306" s="2" t="inlineStr">
        <is>
          <t>5885264</t>
        </is>
      </c>
      <c r="E3306" s="2" t="inlineStr">
        <is>
          <t>Maycon Douglas Alves De Oliveira</t>
        </is>
      </c>
      <c r="F3306" s="2" t="n">
        <v>1598</v>
      </c>
      <c r="G3306" s="2" t="n">
        <v>69.86</v>
      </c>
      <c r="H3306" s="2" t="n">
        <v>23</v>
      </c>
      <c r="I3306" s="2" t="n">
        <v>0</v>
      </c>
      <c r="J3306" s="2" t="inlineStr">
        <is>
          <t>GPA</t>
        </is>
      </c>
    </row>
    <row r="3307">
      <c r="A3307" s="2" t="n">
        <v>8</v>
      </c>
      <c r="B3307" s="2" t="n">
        <v>1965</v>
      </c>
      <c r="C3307" s="2" t="inlineStr">
        <is>
          <t>CARREGAMENTO</t>
        </is>
      </c>
      <c r="D3307" s="2" t="inlineStr">
        <is>
          <t>5885337</t>
        </is>
      </c>
      <c r="E3307" s="2" t="inlineStr">
        <is>
          <t>WAGNER ESTEVAM</t>
        </is>
      </c>
      <c r="F3307" s="2" t="n">
        <v>157</v>
      </c>
      <c r="G3307" s="2" t="n">
        <v>13.59</v>
      </c>
      <c r="H3307" s="2" t="n">
        <v>12</v>
      </c>
      <c r="I3307" s="2" t="n">
        <v>0</v>
      </c>
      <c r="J3307" s="2" t="inlineStr">
        <is>
          <t>GPA</t>
        </is>
      </c>
    </row>
    <row r="3308">
      <c r="A3308" s="2" t="n">
        <v>8</v>
      </c>
      <c r="B3308" s="2" t="n">
        <v>1965</v>
      </c>
      <c r="C3308" s="2" t="inlineStr">
        <is>
          <t>RECEBIMENTO</t>
        </is>
      </c>
      <c r="D3308" s="2" t="inlineStr">
        <is>
          <t>5885337</t>
        </is>
      </c>
      <c r="E3308" s="2" t="inlineStr">
        <is>
          <t>WAGNER ESTEVAM</t>
        </is>
      </c>
      <c r="F3308" s="2" t="n">
        <v>234</v>
      </c>
      <c r="G3308" s="2" t="n">
        <v>2.94</v>
      </c>
      <c r="H3308" s="2" t="n">
        <v>80</v>
      </c>
      <c r="I3308" s="2" t="n">
        <v>0</v>
      </c>
      <c r="J3308" s="2" t="inlineStr">
        <is>
          <t>GPA</t>
        </is>
      </c>
    </row>
    <row r="3309">
      <c r="A3309" s="2" t="n">
        <v>8</v>
      </c>
      <c r="B3309" s="2" t="n">
        <v>1965</v>
      </c>
      <c r="C3309" s="2" t="inlineStr">
        <is>
          <t>SEPARACAO</t>
        </is>
      </c>
      <c r="D3309" s="2" t="inlineStr">
        <is>
          <t>5886708</t>
        </is>
      </c>
      <c r="E3309" s="2" t="inlineStr">
        <is>
          <t>MIDACHKA LOUIRANVIL</t>
        </is>
      </c>
      <c r="F3309" s="2" t="n">
        <v>6080</v>
      </c>
      <c r="G3309" s="2" t="n">
        <v>78.3</v>
      </c>
      <c r="H3309" s="2" t="n">
        <v>78</v>
      </c>
      <c r="I3309" s="2" t="n">
        <v/>
      </c>
      <c r="J3309" s="2" t="inlineStr">
        <is>
          <t>GPA</t>
        </is>
      </c>
    </row>
    <row r="3310">
      <c r="A3310" s="2" t="n">
        <v>8</v>
      </c>
      <c r="B3310" s="2" t="n">
        <v>1965</v>
      </c>
      <c r="C3310" s="2" t="inlineStr">
        <is>
          <t>CARREGAMENTO</t>
        </is>
      </c>
      <c r="D3310" s="2" t="inlineStr">
        <is>
          <t>5886864</t>
        </is>
      </c>
      <c r="E3310" s="2" t="inlineStr">
        <is>
          <t>RIAN APARECIDO PACHECO</t>
        </is>
      </c>
      <c r="F3310" s="2" t="n">
        <v>850</v>
      </c>
      <c r="G3310" s="2" t="n">
        <v>116.18</v>
      </c>
      <c r="H3310" s="2" t="n">
        <v>7</v>
      </c>
      <c r="I3310" s="2" t="n">
        <v>0</v>
      </c>
      <c r="J3310" s="2" t="inlineStr">
        <is>
          <t>GPA</t>
        </is>
      </c>
    </row>
    <row r="3311">
      <c r="A3311" s="2" t="n">
        <v>8</v>
      </c>
      <c r="B3311" s="2" t="n">
        <v>1965</v>
      </c>
      <c r="C3311" s="2" t="inlineStr">
        <is>
          <t>PUXADA RECEB</t>
        </is>
      </c>
      <c r="D3311" s="2" t="inlineStr">
        <is>
          <t>5890276</t>
        </is>
      </c>
      <c r="E3311" s="2" t="inlineStr">
        <is>
          <t>Daniel Rodrigues Lavezzo</t>
        </is>
      </c>
      <c r="F3311" s="2" t="n">
        <v>1440</v>
      </c>
      <c r="G3311" s="2" t="n">
        <v>86.44</v>
      </c>
      <c r="H3311" s="2" t="n">
        <v>17</v>
      </c>
      <c r="I3311" s="2" t="n">
        <v>0</v>
      </c>
      <c r="J3311" s="2" t="inlineStr">
        <is>
          <t>GPA</t>
        </is>
      </c>
    </row>
    <row r="3312">
      <c r="A3312" s="2" t="n">
        <v>8</v>
      </c>
      <c r="B3312" s="2" t="n">
        <v>1965</v>
      </c>
      <c r="C3312" s="2" t="inlineStr">
        <is>
          <t>SEPARACAO</t>
        </is>
      </c>
      <c r="D3312" s="2" t="inlineStr">
        <is>
          <t>5890276</t>
        </is>
      </c>
      <c r="E3312" s="2" t="inlineStr">
        <is>
          <t>Daniel Rodrigues Lavezzo</t>
        </is>
      </c>
      <c r="F3312" s="2" t="n">
        <v>523</v>
      </c>
      <c r="G3312" s="2" t="n">
        <v>10.63</v>
      </c>
      <c r="H3312" s="2" t="n">
        <v>49</v>
      </c>
      <c r="I3312" s="2" t="n">
        <v/>
      </c>
      <c r="J3312" s="2" t="inlineStr">
        <is>
          <t>GPA</t>
        </is>
      </c>
    </row>
    <row r="3313">
      <c r="A3313" s="2" t="n">
        <v>8</v>
      </c>
      <c r="B3313" s="2" t="n">
        <v>1965</v>
      </c>
      <c r="C3313" s="2" t="inlineStr">
        <is>
          <t>SEPARACAO</t>
        </is>
      </c>
      <c r="D3313" s="2" t="inlineStr">
        <is>
          <t>5900840</t>
        </is>
      </c>
      <c r="E3313" s="2" t="inlineStr">
        <is>
          <t>Gislene Pereira Da Silva</t>
        </is>
      </c>
      <c r="F3313" s="2" t="n">
        <v>2146</v>
      </c>
      <c r="G3313" s="2" t="n">
        <v>38.91</v>
      </c>
      <c r="H3313" s="2" t="n">
        <v>55</v>
      </c>
      <c r="I3313" s="2" t="n">
        <v/>
      </c>
      <c r="J3313" s="2" t="inlineStr">
        <is>
          <t>GPA</t>
        </is>
      </c>
    </row>
    <row r="3314">
      <c r="A3314" s="2" t="n">
        <v>8</v>
      </c>
      <c r="B3314" s="2" t="n">
        <v>1965</v>
      </c>
      <c r="C3314" s="2" t="inlineStr">
        <is>
          <t>SEPARACAO</t>
        </is>
      </c>
      <c r="D3314" s="2" t="inlineStr">
        <is>
          <t>5901359</t>
        </is>
      </c>
      <c r="E3314" s="2" t="inlineStr">
        <is>
          <t>Joane Val</t>
        </is>
      </c>
      <c r="F3314" s="2" t="n">
        <v>8968</v>
      </c>
      <c r="G3314" s="2" t="n">
        <v>117.18</v>
      </c>
      <c r="H3314" s="2" t="n">
        <v>77</v>
      </c>
      <c r="I3314" s="2" t="n">
        <v/>
      </c>
      <c r="J3314" s="2" t="inlineStr">
        <is>
          <t>GPA</t>
        </is>
      </c>
    </row>
    <row r="3315">
      <c r="A3315" s="2" t="n">
        <v>8</v>
      </c>
      <c r="B3315" s="2" t="n">
        <v>1965</v>
      </c>
      <c r="C3315" s="2" t="inlineStr">
        <is>
          <t>CARREGAMENTO</t>
        </is>
      </c>
      <c r="D3315" s="2" t="inlineStr">
        <is>
          <t>5904765</t>
        </is>
      </c>
      <c r="E3315" s="2" t="inlineStr">
        <is>
          <t xml:space="preserve">NICOLAS OLIVEIRA </t>
        </is>
      </c>
      <c r="F3315" s="2" t="n">
        <v>144</v>
      </c>
      <c r="G3315" s="2" t="n">
        <v>12.18</v>
      </c>
      <c r="H3315" s="2" t="n">
        <v>12</v>
      </c>
      <c r="I3315" s="2" t="n">
        <v>0</v>
      </c>
      <c r="J3315" s="2" t="inlineStr">
        <is>
          <t>GPA</t>
        </is>
      </c>
    </row>
    <row r="3316">
      <c r="A3316" s="2" t="n">
        <v>8</v>
      </c>
      <c r="B3316" s="2" t="n">
        <v>1965</v>
      </c>
      <c r="C3316" s="2" t="inlineStr">
        <is>
          <t>PUXADA RECEB</t>
        </is>
      </c>
      <c r="D3316" s="2" t="inlineStr">
        <is>
          <t>5904765</t>
        </is>
      </c>
      <c r="E3316" s="2" t="inlineStr">
        <is>
          <t xml:space="preserve">NICOLAS OLIVEIRA </t>
        </is>
      </c>
      <c r="F3316" s="2" t="n">
        <v>21</v>
      </c>
      <c r="G3316" s="2" t="n">
        <v>15.98</v>
      </c>
      <c r="H3316" s="2" t="n">
        <v>1</v>
      </c>
      <c r="I3316" s="2" t="n">
        <v>0</v>
      </c>
      <c r="J3316" s="2" t="inlineStr">
        <is>
          <t>GPA</t>
        </is>
      </c>
    </row>
    <row r="3317">
      <c r="A3317" s="2" t="n">
        <v>8</v>
      </c>
      <c r="B3317" s="2" t="n">
        <v>1965</v>
      </c>
      <c r="C3317" s="2" t="inlineStr">
        <is>
          <t>SEPARACAO</t>
        </is>
      </c>
      <c r="D3317" s="2" t="inlineStr">
        <is>
          <t>5904765</t>
        </is>
      </c>
      <c r="E3317" s="2" t="inlineStr">
        <is>
          <t xml:space="preserve">NICOLAS OLIVEIRA </t>
        </is>
      </c>
      <c r="F3317" s="2" t="n">
        <v>417</v>
      </c>
      <c r="G3317" s="2" t="n">
        <v>10.55</v>
      </c>
      <c r="H3317" s="2" t="n">
        <v>40</v>
      </c>
      <c r="I3317" s="2" t="n">
        <v/>
      </c>
      <c r="J3317" s="2" t="inlineStr">
        <is>
          <t>GPA</t>
        </is>
      </c>
    </row>
    <row r="3318">
      <c r="A3318" s="2" t="n">
        <v>8</v>
      </c>
      <c r="B3318" s="2" t="n">
        <v>1965</v>
      </c>
      <c r="C3318" s="2" t="inlineStr">
        <is>
          <t>SEPARACAO</t>
        </is>
      </c>
      <c r="D3318" s="2" t="inlineStr">
        <is>
          <t>5904919</t>
        </is>
      </c>
      <c r="E3318" s="2" t="inlineStr">
        <is>
          <t>DAIANE CRISTINA</t>
        </is>
      </c>
      <c r="F3318" s="2" t="n">
        <v>446</v>
      </c>
      <c r="G3318" s="2" t="n">
        <v>11.71</v>
      </c>
      <c r="H3318" s="2" t="n">
        <v>38</v>
      </c>
      <c r="I3318" s="2" t="n">
        <v/>
      </c>
      <c r="J3318" s="2" t="inlineStr">
        <is>
          <t>GPA</t>
        </is>
      </c>
    </row>
    <row r="3319">
      <c r="A3319" s="2" t="n">
        <v>8</v>
      </c>
      <c r="B3319" s="2" t="n">
        <v>1965</v>
      </c>
      <c r="C3319" s="2" t="inlineStr">
        <is>
          <t>CARREGAMENTO</t>
        </is>
      </c>
      <c r="D3319" s="2" t="inlineStr">
        <is>
          <t>590764</t>
        </is>
      </c>
      <c r="E3319" s="2" t="inlineStr">
        <is>
          <t>Walber Gleithon Bezerra Da Silva</t>
        </is>
      </c>
      <c r="F3319" s="2" t="n">
        <v>1304</v>
      </c>
      <c r="G3319" s="2" t="n">
        <v>59.19</v>
      </c>
      <c r="H3319" s="2" t="n">
        <v>22</v>
      </c>
      <c r="I3319" s="2" t="n">
        <v>0</v>
      </c>
      <c r="J3319" s="2" t="inlineStr">
        <is>
          <t>GPA</t>
        </is>
      </c>
    </row>
    <row r="3320">
      <c r="A3320" s="2" t="n">
        <v>8</v>
      </c>
      <c r="B3320" s="2" t="n">
        <v>1965</v>
      </c>
      <c r="C3320" s="2" t="inlineStr">
        <is>
          <t>PUXADA RECEB</t>
        </is>
      </c>
      <c r="D3320" s="2" t="inlineStr">
        <is>
          <t>5913543</t>
        </is>
      </c>
      <c r="E3320" s="2" t="inlineStr">
        <is>
          <t>Beatriz Campos De Souza</t>
        </is>
      </c>
      <c r="F3320" s="2" t="n">
        <v>2614</v>
      </c>
      <c r="G3320" s="2" t="n">
        <v>110.32</v>
      </c>
      <c r="H3320" s="2" t="n">
        <v>24</v>
      </c>
      <c r="I3320" s="2" t="n">
        <v>0</v>
      </c>
      <c r="J3320" s="2" t="inlineStr">
        <is>
          <t>GPA</t>
        </is>
      </c>
    </row>
    <row r="3321">
      <c r="A3321" s="2" t="n">
        <v>8</v>
      </c>
      <c r="B3321" s="2" t="n">
        <v>1965</v>
      </c>
      <c r="C3321" s="2" t="inlineStr">
        <is>
          <t>SEPARACAO</t>
        </is>
      </c>
      <c r="D3321" s="2" t="inlineStr">
        <is>
          <t>5913543</t>
        </is>
      </c>
      <c r="E3321" s="2" t="inlineStr">
        <is>
          <t>Beatriz Campos De Souza</t>
        </is>
      </c>
      <c r="F3321" s="2" t="n">
        <v>250</v>
      </c>
      <c r="G3321" s="2" t="n">
        <v>4.12</v>
      </c>
      <c r="H3321" s="2" t="n">
        <v>61</v>
      </c>
      <c r="I3321" s="2" t="n">
        <v/>
      </c>
      <c r="J3321" s="2" t="inlineStr">
        <is>
          <t>GPA</t>
        </is>
      </c>
    </row>
    <row r="3322">
      <c r="A3322" s="2" t="n">
        <v>8</v>
      </c>
      <c r="B3322" s="2" t="n">
        <v>1965</v>
      </c>
      <c r="C3322" s="2" t="inlineStr">
        <is>
          <t>SEPARACAO</t>
        </is>
      </c>
      <c r="D3322" s="2" t="inlineStr">
        <is>
          <t>5918391</t>
        </is>
      </c>
      <c r="E3322" s="2" t="inlineStr">
        <is>
          <t>Maxwel Pereira</t>
        </is>
      </c>
      <c r="F3322" s="2" t="n">
        <v>183</v>
      </c>
      <c r="G3322" s="2" t="n">
        <v>3.48</v>
      </c>
      <c r="H3322" s="2" t="n">
        <v>53</v>
      </c>
      <c r="I3322" s="2" t="n">
        <v/>
      </c>
      <c r="J3322" s="2" t="inlineStr">
        <is>
          <t>GPA</t>
        </is>
      </c>
    </row>
    <row r="3323">
      <c r="A3323" s="2" t="n">
        <v>8</v>
      </c>
      <c r="B3323" s="2" t="n">
        <v>1965</v>
      </c>
      <c r="C3323" s="2" t="inlineStr">
        <is>
          <t>CARREGAMENTO</t>
        </is>
      </c>
      <c r="D3323" s="2" t="inlineStr">
        <is>
          <t>5919355</t>
        </is>
      </c>
      <c r="E3323" s="2" t="inlineStr">
        <is>
          <t>ISRAEL BRITTO</t>
        </is>
      </c>
      <c r="F3323" s="2" t="n">
        <v>4</v>
      </c>
      <c r="G3323" s="2" t="n">
        <v>0.02</v>
      </c>
      <c r="H3323" s="2" t="n">
        <v>200</v>
      </c>
      <c r="I3323" s="2" t="n">
        <v>0</v>
      </c>
      <c r="J3323" s="2" t="inlineStr">
        <is>
          <t>GPA</t>
        </is>
      </c>
    </row>
    <row r="3324">
      <c r="A3324" s="2" t="n">
        <v>8</v>
      </c>
      <c r="B3324" s="2" t="n">
        <v>1965</v>
      </c>
      <c r="C3324" s="2" t="inlineStr">
        <is>
          <t>RECEBIMENTO</t>
        </is>
      </c>
      <c r="D3324" s="2" t="inlineStr">
        <is>
          <t>5919355</t>
        </is>
      </c>
      <c r="E3324" s="2" t="inlineStr">
        <is>
          <t>ISRAEL BRITTO</t>
        </is>
      </c>
      <c r="F3324" s="2" t="n">
        <v>3333</v>
      </c>
      <c r="G3324" s="2" t="n">
        <v>33.02</v>
      </c>
      <c r="H3324" s="2" t="n">
        <v>101</v>
      </c>
      <c r="I3324" s="2" t="n">
        <v>0</v>
      </c>
      <c r="J3324" s="2" t="inlineStr">
        <is>
          <t>GPA</t>
        </is>
      </c>
    </row>
    <row r="3325">
      <c r="A3325" s="2" t="n">
        <v>8</v>
      </c>
      <c r="B3325" s="2" t="n">
        <v>1965</v>
      </c>
      <c r="C3325" s="2" t="inlineStr">
        <is>
          <t>SEPARACAO</t>
        </is>
      </c>
      <c r="D3325" s="2" t="inlineStr">
        <is>
          <t>5919355</t>
        </is>
      </c>
      <c r="E3325" s="2" t="inlineStr">
        <is>
          <t>ISRAEL BRITTO</t>
        </is>
      </c>
      <c r="F3325" s="2" t="n">
        <v>812</v>
      </c>
      <c r="G3325" s="2" t="n">
        <v>3.15</v>
      </c>
      <c r="H3325" s="2" t="n">
        <v>258</v>
      </c>
      <c r="I3325" s="2" t="n">
        <v/>
      </c>
      <c r="J3325" s="2" t="inlineStr">
        <is>
          <t>GPA</t>
        </is>
      </c>
    </row>
    <row r="3326">
      <c r="A3326" s="2" t="n">
        <v>8</v>
      </c>
      <c r="B3326" s="2" t="n">
        <v>1965</v>
      </c>
      <c r="C3326" s="2" t="inlineStr">
        <is>
          <t>SEPARACAO</t>
        </is>
      </c>
      <c r="D3326" s="2" t="inlineStr">
        <is>
          <t>5919746</t>
        </is>
      </c>
      <c r="E3326" s="2" t="inlineStr">
        <is>
          <t>Guilherme Bezerra De Farias</t>
        </is>
      </c>
      <c r="F3326" s="2" t="n">
        <v>185</v>
      </c>
      <c r="G3326" s="2" t="n">
        <v>6.05</v>
      </c>
      <c r="H3326" s="2" t="n">
        <v>31</v>
      </c>
      <c r="I3326" s="2" t="n">
        <v/>
      </c>
      <c r="J3326" s="2" t="inlineStr">
        <is>
          <t>GPA</t>
        </is>
      </c>
    </row>
    <row r="3327">
      <c r="A3327" s="2" t="n">
        <v>8</v>
      </c>
      <c r="B3327" s="2" t="n">
        <v>1965</v>
      </c>
      <c r="C3327" s="2" t="inlineStr">
        <is>
          <t>SEPARACAO</t>
        </is>
      </c>
      <c r="D3327" s="2" t="inlineStr">
        <is>
          <t>5922216</t>
        </is>
      </c>
      <c r="E3327" s="2" t="inlineStr">
        <is>
          <t>Thiago Batista Alvares Paulino</t>
        </is>
      </c>
      <c r="F3327" s="2" t="n">
        <v>2465</v>
      </c>
      <c r="G3327" s="2" t="n">
        <v>108.18</v>
      </c>
      <c r="H3327" s="2" t="n">
        <v>23</v>
      </c>
      <c r="I3327" s="2" t="n">
        <v/>
      </c>
      <c r="J3327" s="2" t="inlineStr">
        <is>
          <t>GPA</t>
        </is>
      </c>
    </row>
    <row r="3328">
      <c r="A3328" s="2" t="n">
        <v>8</v>
      </c>
      <c r="B3328" s="2" t="n">
        <v>1965</v>
      </c>
      <c r="C3328" s="2" t="inlineStr">
        <is>
          <t>PUXADA RECEB</t>
        </is>
      </c>
      <c r="D3328" s="2" t="inlineStr">
        <is>
          <t>5926017</t>
        </is>
      </c>
      <c r="E3328" s="2" t="inlineStr">
        <is>
          <t>Gustavo Rodrigues De Farias</t>
        </is>
      </c>
      <c r="F3328" s="2" t="n">
        <v>229</v>
      </c>
      <c r="G3328" s="2" t="n">
        <v>18.22</v>
      </c>
      <c r="H3328" s="2" t="n">
        <v>13</v>
      </c>
      <c r="I3328" s="2" t="n">
        <v>0</v>
      </c>
      <c r="J3328" s="2" t="inlineStr">
        <is>
          <t>GPA</t>
        </is>
      </c>
    </row>
    <row r="3329">
      <c r="A3329" s="2" t="n">
        <v>8</v>
      </c>
      <c r="B3329" s="2" t="n">
        <v>1965</v>
      </c>
      <c r="C3329" s="2" t="inlineStr">
        <is>
          <t>SEPARACAO</t>
        </is>
      </c>
      <c r="D3329" s="2" t="inlineStr">
        <is>
          <t>5926017</t>
        </is>
      </c>
      <c r="E3329" s="2" t="inlineStr">
        <is>
          <t>Gustavo Rodrigues De Farias</t>
        </is>
      </c>
      <c r="F3329" s="2" t="n">
        <v>5856</v>
      </c>
      <c r="G3329" s="2" t="n">
        <v>105.12</v>
      </c>
      <c r="H3329" s="2" t="n">
        <v>56</v>
      </c>
      <c r="I3329" s="2" t="n">
        <v/>
      </c>
      <c r="J3329" s="2" t="inlineStr">
        <is>
          <t>GPA</t>
        </is>
      </c>
    </row>
    <row r="3330">
      <c r="A3330" s="2" t="n">
        <v>8</v>
      </c>
      <c r="B3330" s="2" t="n">
        <v>1965</v>
      </c>
      <c r="C3330" s="2" t="inlineStr">
        <is>
          <t>SEPARACAO</t>
        </is>
      </c>
      <c r="D3330" s="2" t="inlineStr">
        <is>
          <t>5927234</t>
        </is>
      </c>
      <c r="E3330" s="2" t="inlineStr">
        <is>
          <t>Wilbert Augustin</t>
        </is>
      </c>
      <c r="F3330" s="2" t="n">
        <v>5696</v>
      </c>
      <c r="G3330" s="2" t="n">
        <v>114.32</v>
      </c>
      <c r="H3330" s="2" t="n">
        <v>50</v>
      </c>
      <c r="I3330" s="2" t="n">
        <v/>
      </c>
      <c r="J3330" s="2" t="inlineStr">
        <is>
          <t>GPA</t>
        </is>
      </c>
    </row>
    <row r="3331">
      <c r="A3331" s="2" t="n">
        <v>8</v>
      </c>
      <c r="B3331" s="2" t="n">
        <v>1965</v>
      </c>
      <c r="C3331" s="2" t="inlineStr">
        <is>
          <t>PUXADA RECEB</t>
        </is>
      </c>
      <c r="D3331" s="2" t="inlineStr">
        <is>
          <t>592760</t>
        </is>
      </c>
      <c r="E3331" s="2" t="inlineStr">
        <is>
          <t>Renato Lopes Da Rocha</t>
        </is>
      </c>
      <c r="F3331" s="2" t="n">
        <v>4</v>
      </c>
      <c r="G3331" s="2" t="n">
        <v>1.7</v>
      </c>
      <c r="H3331" s="2" t="n">
        <v>2</v>
      </c>
      <c r="I3331" s="2" t="n">
        <v>0</v>
      </c>
      <c r="J3331" s="2" t="inlineStr">
        <is>
          <t>GPA</t>
        </is>
      </c>
    </row>
    <row r="3332">
      <c r="A3332" s="2" t="n">
        <v>8</v>
      </c>
      <c r="B3332" s="2" t="n">
        <v>1965</v>
      </c>
      <c r="C3332" s="2" t="inlineStr">
        <is>
          <t>SEPARACAO</t>
        </is>
      </c>
      <c r="D3332" s="2" t="inlineStr">
        <is>
          <t>5927820</t>
        </is>
      </c>
      <c r="E3332" s="2" t="inlineStr">
        <is>
          <t>Alisson Rocha Vieira</t>
        </is>
      </c>
      <c r="F3332" s="2" t="n">
        <v>2114</v>
      </c>
      <c r="G3332" s="2" t="n">
        <v>31.34</v>
      </c>
      <c r="H3332" s="2" t="n">
        <v>67</v>
      </c>
      <c r="I3332" s="2" t="n">
        <v/>
      </c>
      <c r="J3332" s="2" t="inlineStr">
        <is>
          <t>GPA</t>
        </is>
      </c>
    </row>
    <row r="3333">
      <c r="A3333" s="2" t="n">
        <v>8</v>
      </c>
      <c r="B3333" s="2" t="n">
        <v>1965</v>
      </c>
      <c r="C3333" s="2" t="inlineStr">
        <is>
          <t>CARREGAMENTO</t>
        </is>
      </c>
      <c r="D3333" s="2" t="inlineStr">
        <is>
          <t>592865</t>
        </is>
      </c>
      <c r="E3333" s="2" t="inlineStr">
        <is>
          <t>Leandro De Jesus Pereira</t>
        </is>
      </c>
      <c r="F3333" s="2" t="n">
        <v>718</v>
      </c>
      <c r="G3333" s="2" t="n">
        <v>56.67</v>
      </c>
      <c r="H3333" s="2" t="n">
        <v>13</v>
      </c>
      <c r="I3333" s="2" t="n">
        <v>0</v>
      </c>
      <c r="J3333" s="2" t="inlineStr">
        <is>
          <t>GPA</t>
        </is>
      </c>
    </row>
    <row r="3334">
      <c r="A3334" s="2" t="n">
        <v>8</v>
      </c>
      <c r="B3334" s="2" t="n">
        <v>1965</v>
      </c>
      <c r="C3334" s="2" t="inlineStr">
        <is>
          <t>CARREGAMENTO</t>
        </is>
      </c>
      <c r="D3334" s="2" t="inlineStr">
        <is>
          <t>5929989</t>
        </is>
      </c>
      <c r="E3334" s="2" t="inlineStr">
        <is>
          <t>Deniel Lucas Matos Da Silva</t>
        </is>
      </c>
      <c r="F3334" s="2" t="n">
        <v>105</v>
      </c>
      <c r="G3334" s="2" t="n">
        <v>7.46</v>
      </c>
      <c r="H3334" s="2" t="n">
        <v>14</v>
      </c>
      <c r="I3334" s="2" t="n">
        <v>0</v>
      </c>
      <c r="J3334" s="2" t="inlineStr">
        <is>
          <t>GPA</t>
        </is>
      </c>
    </row>
    <row r="3335">
      <c r="A3335" s="2" t="n">
        <v>8</v>
      </c>
      <c r="B3335" s="2" t="n">
        <v>1965</v>
      </c>
      <c r="C3335" s="2" t="inlineStr">
        <is>
          <t>RECEBIMENTO</t>
        </is>
      </c>
      <c r="D3335" s="2" t="inlineStr">
        <is>
          <t>5929989</t>
        </is>
      </c>
      <c r="E3335" s="2" t="inlineStr">
        <is>
          <t>Deniel Lucas Matos Da Silva</t>
        </is>
      </c>
      <c r="F3335" s="2" t="n">
        <v>1275</v>
      </c>
      <c r="G3335" s="2" t="n">
        <v>17.07</v>
      </c>
      <c r="H3335" s="2" t="n">
        <v>75</v>
      </c>
      <c r="I3335" s="2" t="n">
        <v>0</v>
      </c>
      <c r="J3335" s="2" t="inlineStr">
        <is>
          <t>GPA</t>
        </is>
      </c>
    </row>
    <row r="3336">
      <c r="A3336" s="2" t="n">
        <v>8</v>
      </c>
      <c r="B3336" s="2" t="n">
        <v>1965</v>
      </c>
      <c r="C3336" s="2" t="inlineStr">
        <is>
          <t>SEPARACAO</t>
        </is>
      </c>
      <c r="D3336" s="2" t="inlineStr">
        <is>
          <t>5929989</t>
        </is>
      </c>
      <c r="E3336" s="2" t="inlineStr">
        <is>
          <t>Deniel Lucas Matos Da Silva</t>
        </is>
      </c>
      <c r="F3336" s="2" t="n">
        <v>414</v>
      </c>
      <c r="G3336" s="2" t="n">
        <v>6.55</v>
      </c>
      <c r="H3336" s="2" t="n">
        <v>63</v>
      </c>
      <c r="I3336" s="2" t="n">
        <v/>
      </c>
      <c r="J3336" s="2" t="inlineStr">
        <is>
          <t>GPA</t>
        </is>
      </c>
    </row>
    <row r="3337">
      <c r="A3337" s="2" t="n">
        <v>8</v>
      </c>
      <c r="B3337" s="2" t="n">
        <v>1965</v>
      </c>
      <c r="C3337" s="2" t="inlineStr">
        <is>
          <t>RECEBIMENTO</t>
        </is>
      </c>
      <c r="D3337" s="2" t="inlineStr">
        <is>
          <t>5931487</t>
        </is>
      </c>
      <c r="E3337" s="2" t="inlineStr">
        <is>
          <t>Pedro Henrique Barbosa Da Silva</t>
        </is>
      </c>
      <c r="F3337" s="2" t="n">
        <v>3</v>
      </c>
      <c r="G3337" s="2" t="n">
        <v>6.67</v>
      </c>
      <c r="H3337" s="2" t="n">
        <v>0</v>
      </c>
      <c r="I3337" s="2" t="n">
        <v>0</v>
      </c>
      <c r="J3337" s="2" t="inlineStr">
        <is>
          <t>GPA</t>
        </is>
      </c>
    </row>
    <row r="3338">
      <c r="A3338" s="2" t="n">
        <v>8</v>
      </c>
      <c r="B3338" s="2" t="n">
        <v>1965</v>
      </c>
      <c r="C3338" s="2" t="inlineStr">
        <is>
          <t>SEPARACAO</t>
        </is>
      </c>
      <c r="D3338" s="2" t="inlineStr">
        <is>
          <t>5931487</t>
        </is>
      </c>
      <c r="E3338" s="2" t="inlineStr">
        <is>
          <t>Pedro Henrique Barbosa Da Silva</t>
        </is>
      </c>
      <c r="F3338" s="2" t="n">
        <v>207</v>
      </c>
      <c r="G3338" s="2" t="n">
        <v>7.22</v>
      </c>
      <c r="H3338" s="2" t="n">
        <v>29</v>
      </c>
      <c r="I3338" s="2" t="n">
        <v/>
      </c>
      <c r="J3338" s="2" t="inlineStr">
        <is>
          <t>GPA</t>
        </is>
      </c>
    </row>
    <row r="3339">
      <c r="A3339" s="2" t="n">
        <v>8</v>
      </c>
      <c r="B3339" s="2" t="n">
        <v>1965</v>
      </c>
      <c r="C3339" s="2" t="inlineStr">
        <is>
          <t>SEPARACAO</t>
        </is>
      </c>
      <c r="D3339" s="2" t="inlineStr">
        <is>
          <t>5937671</t>
        </is>
      </c>
      <c r="E3339" s="2" t="inlineStr">
        <is>
          <t>Andre Reis Da Mata Rodrigues</t>
        </is>
      </c>
      <c r="F3339" s="2" t="n">
        <v>3637</v>
      </c>
      <c r="G3339" s="2" t="n">
        <v>55.23</v>
      </c>
      <c r="H3339" s="2" t="n">
        <v>66</v>
      </c>
      <c r="I3339" s="2" t="n">
        <v/>
      </c>
      <c r="J3339" s="2" t="inlineStr">
        <is>
          <t>GPA</t>
        </is>
      </c>
    </row>
    <row r="3340">
      <c r="A3340" s="2" t="n">
        <v>8</v>
      </c>
      <c r="B3340" s="2" t="n">
        <v>1965</v>
      </c>
      <c r="C3340" s="2" t="inlineStr">
        <is>
          <t>SEPARACAO</t>
        </is>
      </c>
      <c r="D3340" s="2" t="inlineStr">
        <is>
          <t>5945259</t>
        </is>
      </c>
      <c r="E3340" s="2" t="inlineStr">
        <is>
          <t>Matheus Bittencourt Santos</t>
        </is>
      </c>
      <c r="F3340" s="2" t="n">
        <v>669</v>
      </c>
      <c r="G3340" s="2" t="n">
        <v>9.07</v>
      </c>
      <c r="H3340" s="2" t="n">
        <v>74</v>
      </c>
      <c r="I3340" s="2" t="n">
        <v/>
      </c>
      <c r="J3340" s="2" t="inlineStr">
        <is>
          <t>GPA</t>
        </is>
      </c>
    </row>
    <row r="3341">
      <c r="A3341" s="2" t="n">
        <v>8</v>
      </c>
      <c r="B3341" s="2" t="n">
        <v>1965</v>
      </c>
      <c r="C3341" s="2" t="inlineStr">
        <is>
          <t>CARREGAMENTO</t>
        </is>
      </c>
      <c r="D3341" s="2" t="inlineStr">
        <is>
          <t>5945933</t>
        </is>
      </c>
      <c r="E3341" s="2" t="inlineStr">
        <is>
          <t>Jair De Franca Souza Junior</t>
        </is>
      </c>
      <c r="F3341" s="2" t="n">
        <v>641</v>
      </c>
      <c r="G3341" s="2" t="n">
        <v>26.84</v>
      </c>
      <c r="H3341" s="2" t="n">
        <v>24</v>
      </c>
      <c r="I3341" s="2" t="n">
        <v>0</v>
      </c>
      <c r="J3341" s="2" t="inlineStr">
        <is>
          <t>GPA</t>
        </is>
      </c>
    </row>
    <row r="3342">
      <c r="A3342" s="2" t="n">
        <v>8</v>
      </c>
      <c r="B3342" s="2" t="n">
        <v>1965</v>
      </c>
      <c r="C3342" s="2" t="inlineStr">
        <is>
          <t>PUXADA RECEB</t>
        </is>
      </c>
      <c r="D3342" s="2" t="inlineStr">
        <is>
          <t>5945933</t>
        </is>
      </c>
      <c r="E3342" s="2" t="inlineStr">
        <is>
          <t>Jair De Franca Souza Junior</t>
        </is>
      </c>
      <c r="F3342" s="2" t="n">
        <v>4</v>
      </c>
      <c r="G3342" s="2" t="n">
        <v>0.58</v>
      </c>
      <c r="H3342" s="2" t="n">
        <v>7</v>
      </c>
      <c r="I3342" s="2" t="n">
        <v>0</v>
      </c>
      <c r="J3342" s="2" t="inlineStr">
        <is>
          <t>GPA</t>
        </is>
      </c>
    </row>
    <row r="3343">
      <c r="A3343" s="2" t="n">
        <v>8</v>
      </c>
      <c r="B3343" s="2" t="n">
        <v>1965</v>
      </c>
      <c r="C3343" s="2" t="inlineStr">
        <is>
          <t>SEPARACAO</t>
        </is>
      </c>
      <c r="D3343" s="2" t="inlineStr">
        <is>
          <t>5945933</t>
        </is>
      </c>
      <c r="E3343" s="2" t="inlineStr">
        <is>
          <t>Jair De Franca Souza Junior</t>
        </is>
      </c>
      <c r="F3343" s="2" t="n">
        <v>1161</v>
      </c>
      <c r="G3343" s="2" t="n">
        <v>11.15</v>
      </c>
      <c r="H3343" s="2" t="n">
        <v>104</v>
      </c>
      <c r="I3343" s="2" t="n">
        <v/>
      </c>
      <c r="J3343" s="2" t="inlineStr">
        <is>
          <t>GPA</t>
        </is>
      </c>
    </row>
    <row r="3344">
      <c r="A3344" s="2" t="n">
        <v>8</v>
      </c>
      <c r="B3344" s="2" t="n">
        <v>1965</v>
      </c>
      <c r="C3344" s="2" t="inlineStr">
        <is>
          <t>SEPARACAO</t>
        </is>
      </c>
      <c r="D3344" s="2" t="inlineStr">
        <is>
          <t>5946948</t>
        </is>
      </c>
      <c r="E3344" s="2" t="inlineStr">
        <is>
          <t>Dumel Louis Jacques</t>
        </is>
      </c>
      <c r="F3344" s="2" t="n">
        <v>13277</v>
      </c>
      <c r="G3344" s="2" t="n">
        <v>141.89</v>
      </c>
      <c r="H3344" s="2" t="n">
        <v>94</v>
      </c>
      <c r="I3344" s="2" t="n">
        <v/>
      </c>
      <c r="J3344" s="2" t="inlineStr">
        <is>
          <t>GPA</t>
        </is>
      </c>
    </row>
    <row r="3345">
      <c r="A3345" s="2" t="n">
        <v>8</v>
      </c>
      <c r="B3345" s="2" t="n">
        <v>1965</v>
      </c>
      <c r="C3345" s="2" t="inlineStr">
        <is>
          <t>RECEBIMENTO</t>
        </is>
      </c>
      <c r="D3345" s="2" t="inlineStr">
        <is>
          <t>5954231</t>
        </is>
      </c>
      <c r="E3345" s="2" t="inlineStr">
        <is>
          <t>Kayke Reis Lima</t>
        </is>
      </c>
      <c r="F3345" s="2" t="n">
        <v>1</v>
      </c>
      <c r="G3345" s="2" t="n">
        <v>1.56</v>
      </c>
      <c r="H3345" s="2" t="n">
        <v>1</v>
      </c>
      <c r="I3345" s="2" t="n">
        <v>0</v>
      </c>
      <c r="J3345" s="2" t="inlineStr">
        <is>
          <t>GPA</t>
        </is>
      </c>
    </row>
    <row r="3346">
      <c r="A3346" s="2" t="n">
        <v>8</v>
      </c>
      <c r="B3346" s="2" t="n">
        <v>1965</v>
      </c>
      <c r="C3346" s="2" t="inlineStr">
        <is>
          <t>SEPARACAO</t>
        </is>
      </c>
      <c r="D3346" s="2" t="inlineStr">
        <is>
          <t>5954231</t>
        </is>
      </c>
      <c r="E3346" s="2" t="inlineStr">
        <is>
          <t>Kayke Reis Lima</t>
        </is>
      </c>
      <c r="F3346" s="2" t="n">
        <v>1636</v>
      </c>
      <c r="G3346" s="2" t="n">
        <v>18.8</v>
      </c>
      <c r="H3346" s="2" t="n">
        <v>87</v>
      </c>
      <c r="I3346" s="2" t="n">
        <v/>
      </c>
      <c r="J3346" s="2" t="inlineStr">
        <is>
          <t>GPA</t>
        </is>
      </c>
    </row>
    <row r="3347">
      <c r="A3347" s="2" t="n">
        <v>8</v>
      </c>
      <c r="B3347" s="2" t="n">
        <v>1965</v>
      </c>
      <c r="C3347" s="2" t="inlineStr">
        <is>
          <t>PUXADA RECEB</t>
        </is>
      </c>
      <c r="D3347" s="2" t="inlineStr">
        <is>
          <t>5957761</t>
        </is>
      </c>
      <c r="E3347" s="2" t="inlineStr">
        <is>
          <t>Fernanda Ribeiro Marques</t>
        </is>
      </c>
      <c r="F3347" s="2" t="n">
        <v>352</v>
      </c>
      <c r="G3347" s="2" t="n">
        <v>45.34</v>
      </c>
      <c r="H3347" s="2" t="n">
        <v>8</v>
      </c>
      <c r="I3347" s="2" t="n">
        <v>0</v>
      </c>
      <c r="J3347" s="2" t="inlineStr">
        <is>
          <t>GPA</t>
        </is>
      </c>
    </row>
    <row r="3348">
      <c r="A3348" s="2" t="n">
        <v>8</v>
      </c>
      <c r="B3348" s="2" t="n">
        <v>1965</v>
      </c>
      <c r="C3348" s="2" t="inlineStr">
        <is>
          <t>SEPARACAO</t>
        </is>
      </c>
      <c r="D3348" s="2" t="inlineStr">
        <is>
          <t>5957761</t>
        </is>
      </c>
      <c r="E3348" s="2" t="inlineStr">
        <is>
          <t>Fernanda Ribeiro Marques</t>
        </is>
      </c>
      <c r="F3348" s="2" t="n">
        <v>6013</v>
      </c>
      <c r="G3348" s="2" t="n">
        <v>103.57</v>
      </c>
      <c r="H3348" s="2" t="n">
        <v>58</v>
      </c>
      <c r="I3348" s="2" t="n">
        <v/>
      </c>
      <c r="J3348" s="2" t="inlineStr">
        <is>
          <t>GPA</t>
        </is>
      </c>
    </row>
    <row r="3349">
      <c r="A3349" s="2" t="n">
        <v>8</v>
      </c>
      <c r="B3349" s="2" t="n">
        <v>1965</v>
      </c>
      <c r="C3349" s="2" t="inlineStr">
        <is>
          <t>CARREGAMENTO</t>
        </is>
      </c>
      <c r="D3349" s="2" t="inlineStr">
        <is>
          <t>5958067</t>
        </is>
      </c>
      <c r="E3349" s="2" t="inlineStr">
        <is>
          <t>Elizandra Dos Santos Feitoza</t>
        </is>
      </c>
      <c r="F3349" s="2" t="n">
        <v>1009</v>
      </c>
      <c r="G3349" s="2" t="n">
        <v>58.13</v>
      </c>
      <c r="H3349" s="2" t="n">
        <v>17</v>
      </c>
      <c r="I3349" s="2" t="n">
        <v>0</v>
      </c>
      <c r="J3349" s="2" t="inlineStr">
        <is>
          <t>GPA</t>
        </is>
      </c>
    </row>
    <row r="3350">
      <c r="A3350" s="2" t="n">
        <v>8</v>
      </c>
      <c r="B3350" s="2" t="n">
        <v>1965</v>
      </c>
      <c r="C3350" s="2" t="inlineStr">
        <is>
          <t>SEPARACAO</t>
        </is>
      </c>
      <c r="D3350" s="2" t="inlineStr">
        <is>
          <t>5958628</t>
        </is>
      </c>
      <c r="E3350" s="2" t="inlineStr">
        <is>
          <t>Arthur Do Carmo De Jesus</t>
        </is>
      </c>
      <c r="F3350" s="2" t="n">
        <v>67</v>
      </c>
      <c r="G3350" s="2" t="n">
        <v>3.16</v>
      </c>
      <c r="H3350" s="2" t="n">
        <v>21</v>
      </c>
      <c r="I3350" s="2" t="n">
        <v/>
      </c>
      <c r="J3350" s="2" t="inlineStr">
        <is>
          <t>GPA</t>
        </is>
      </c>
    </row>
    <row r="3351">
      <c r="A3351" s="2" t="n">
        <v>8</v>
      </c>
      <c r="B3351" s="2" t="n">
        <v>1965</v>
      </c>
      <c r="C3351" s="2" t="inlineStr">
        <is>
          <t>SEPARACAO</t>
        </is>
      </c>
      <c r="D3351" s="2" t="inlineStr">
        <is>
          <t>5958946</t>
        </is>
      </c>
      <c r="E3351" s="2" t="inlineStr">
        <is>
          <t>Igor Gabriel Franca Da Silva</t>
        </is>
      </c>
      <c r="F3351" s="2" t="n">
        <v>3066</v>
      </c>
      <c r="G3351" s="2" t="n">
        <v>66.77</v>
      </c>
      <c r="H3351" s="2" t="n">
        <v>46</v>
      </c>
      <c r="I3351" s="2" t="n">
        <v/>
      </c>
      <c r="J3351" s="2" t="inlineStr">
        <is>
          <t>GPA</t>
        </is>
      </c>
    </row>
    <row r="3352">
      <c r="A3352" s="2" t="n">
        <v>8</v>
      </c>
      <c r="B3352" s="2" t="n">
        <v>1965</v>
      </c>
      <c r="C3352" s="2" t="inlineStr">
        <is>
          <t>SEPARACAO</t>
        </is>
      </c>
      <c r="D3352" s="2" t="inlineStr">
        <is>
          <t>5962722</t>
        </is>
      </c>
      <c r="E3352" s="2" t="inlineStr">
        <is>
          <t>Vitor De Proenca Santos</t>
        </is>
      </c>
      <c r="F3352" s="2" t="n">
        <v>406</v>
      </c>
      <c r="G3352" s="2" t="n">
        <v>11.71</v>
      </c>
      <c r="H3352" s="2" t="n">
        <v>35</v>
      </c>
      <c r="I3352" s="2" t="n">
        <v/>
      </c>
      <c r="J3352" s="2" t="inlineStr">
        <is>
          <t>GPA</t>
        </is>
      </c>
    </row>
    <row r="3353">
      <c r="A3353" s="2" t="n">
        <v>8</v>
      </c>
      <c r="B3353" s="2" t="n">
        <v>1965</v>
      </c>
      <c r="C3353" s="2" t="inlineStr">
        <is>
          <t>SEPARACAO</t>
        </is>
      </c>
      <c r="D3353" s="2" t="inlineStr">
        <is>
          <t>5968569</t>
        </is>
      </c>
      <c r="E3353" s="2" t="inlineStr">
        <is>
          <t>Bruno Dos Santos Souza</t>
        </is>
      </c>
      <c r="F3353" s="2" t="n">
        <v>220</v>
      </c>
      <c r="G3353" s="2" t="n">
        <v>4.65</v>
      </c>
      <c r="H3353" s="2" t="n">
        <v>47</v>
      </c>
      <c r="I3353" s="2" t="n">
        <v/>
      </c>
      <c r="J3353" s="2" t="inlineStr">
        <is>
          <t>GPA</t>
        </is>
      </c>
    </row>
    <row r="3354">
      <c r="A3354" s="2" t="n">
        <v>8</v>
      </c>
      <c r="B3354" s="2" t="n">
        <v>1965</v>
      </c>
      <c r="C3354" s="2" t="inlineStr">
        <is>
          <t>SEPARACAO</t>
        </is>
      </c>
      <c r="D3354" s="2" t="inlineStr">
        <is>
          <t>5971438</t>
        </is>
      </c>
      <c r="E3354" s="2" t="inlineStr">
        <is>
          <t>Ana Claudia De Lima</t>
        </is>
      </c>
      <c r="F3354" s="2" t="n">
        <v>8108</v>
      </c>
      <c r="G3354" s="2" t="n">
        <v>109.77</v>
      </c>
      <c r="H3354" s="2" t="n">
        <v>74</v>
      </c>
      <c r="I3354" s="2" t="n">
        <v/>
      </c>
      <c r="J3354" s="2" t="inlineStr">
        <is>
          <t>GPA</t>
        </is>
      </c>
    </row>
    <row r="3355">
      <c r="A3355" s="2" t="n">
        <v>8</v>
      </c>
      <c r="B3355" s="2" t="n">
        <v>1965</v>
      </c>
      <c r="C3355" s="2" t="inlineStr">
        <is>
          <t>SEPARACAO</t>
        </is>
      </c>
      <c r="D3355" s="2" t="inlineStr">
        <is>
          <t>5971470</t>
        </is>
      </c>
      <c r="E3355" s="2" t="inlineStr">
        <is>
          <t>Fernando Magalhaes</t>
        </is>
      </c>
      <c r="F3355" s="2" t="n">
        <v>5581</v>
      </c>
      <c r="G3355" s="2" t="n">
        <v>76.18000000000001</v>
      </c>
      <c r="H3355" s="2" t="n">
        <v>73</v>
      </c>
      <c r="I3355" s="2" t="n">
        <v/>
      </c>
      <c r="J3355" s="2" t="inlineStr">
        <is>
          <t>GPA</t>
        </is>
      </c>
    </row>
    <row r="3356">
      <c r="A3356" s="2" t="n">
        <v>8</v>
      </c>
      <c r="B3356" s="2" t="n">
        <v>1965</v>
      </c>
      <c r="C3356" s="2" t="inlineStr">
        <is>
          <t>SEPARACAO</t>
        </is>
      </c>
      <c r="D3356" s="2" t="inlineStr">
        <is>
          <t>5974054</t>
        </is>
      </c>
      <c r="E3356" s="2" t="inlineStr">
        <is>
          <t>Larissa Fernanda Alves Rodrigues</t>
        </is>
      </c>
      <c r="F3356" s="2" t="n">
        <v>11379</v>
      </c>
      <c r="G3356" s="2" t="n">
        <v>117.37</v>
      </c>
      <c r="H3356" s="2" t="n">
        <v>97</v>
      </c>
      <c r="I3356" s="2" t="n">
        <v/>
      </c>
      <c r="J3356" s="2" t="inlineStr">
        <is>
          <t>GPA</t>
        </is>
      </c>
    </row>
    <row r="3357">
      <c r="A3357" s="2" t="n">
        <v>8</v>
      </c>
      <c r="B3357" s="2" t="n">
        <v>1965</v>
      </c>
      <c r="C3357" s="2" t="inlineStr">
        <is>
          <t>SEPARACAO</t>
        </is>
      </c>
      <c r="D3357" s="2" t="inlineStr">
        <is>
          <t>5974356</t>
        </is>
      </c>
      <c r="E3357" s="2" t="inlineStr">
        <is>
          <t>Antonia Luiza Morais De Aguiar</t>
        </is>
      </c>
      <c r="F3357" s="2" t="n">
        <v>358</v>
      </c>
      <c r="G3357" s="2" t="n">
        <v>10.55</v>
      </c>
      <c r="H3357" s="2" t="n">
        <v>34</v>
      </c>
      <c r="I3357" s="2" t="n">
        <v/>
      </c>
      <c r="J3357" s="2" t="inlineStr">
        <is>
          <t>GPA</t>
        </is>
      </c>
    </row>
    <row r="3358">
      <c r="A3358" s="2" t="n">
        <v>8</v>
      </c>
      <c r="B3358" s="2" t="n">
        <v>1965</v>
      </c>
      <c r="C3358" s="2" t="inlineStr">
        <is>
          <t>SEPARACAO</t>
        </is>
      </c>
      <c r="D3358" s="2" t="inlineStr">
        <is>
          <t>5974623</t>
        </is>
      </c>
      <c r="E3358" s="2" t="inlineStr">
        <is>
          <t>Marcos Aurelio Monteiro Godinho</t>
        </is>
      </c>
      <c r="F3358" s="2" t="n">
        <v>4021</v>
      </c>
      <c r="G3358" s="2" t="n">
        <v>112.82</v>
      </c>
      <c r="H3358" s="2" t="n">
        <v>36</v>
      </c>
      <c r="I3358" s="2" t="n">
        <v/>
      </c>
      <c r="J3358" s="2" t="inlineStr">
        <is>
          <t>GPA</t>
        </is>
      </c>
    </row>
    <row r="3359">
      <c r="A3359" s="2" t="n">
        <v>8</v>
      </c>
      <c r="B3359" s="2" t="n">
        <v>1965</v>
      </c>
      <c r="C3359" s="2" t="inlineStr">
        <is>
          <t>SEPARACAO</t>
        </is>
      </c>
      <c r="D3359" s="2" t="inlineStr">
        <is>
          <t>5977584</t>
        </is>
      </c>
      <c r="E3359" s="2" t="inlineStr">
        <is>
          <t>Ramon Goncalves Silva</t>
        </is>
      </c>
      <c r="F3359" s="2" t="n">
        <v>50</v>
      </c>
      <c r="G3359" s="2" t="n">
        <v>5.64</v>
      </c>
      <c r="H3359" s="2" t="n">
        <v>9</v>
      </c>
      <c r="I3359" s="2" t="n">
        <v/>
      </c>
      <c r="J3359" s="2" t="inlineStr">
        <is>
          <t>GPA</t>
        </is>
      </c>
    </row>
    <row r="3360">
      <c r="A3360" s="2" t="n">
        <v>8</v>
      </c>
      <c r="B3360" s="2" t="n">
        <v>1965</v>
      </c>
      <c r="C3360" s="2" t="inlineStr">
        <is>
          <t>PUXADA RECEB</t>
        </is>
      </c>
      <c r="D3360" s="2" t="inlineStr">
        <is>
          <t>5978572</t>
        </is>
      </c>
      <c r="E3360" s="2" t="inlineStr">
        <is>
          <t>Matheus Henrique Barbosa Santos</t>
        </is>
      </c>
      <c r="F3360" s="2" t="n">
        <v>2</v>
      </c>
      <c r="G3360" s="2" t="n">
        <v>2.08</v>
      </c>
      <c r="H3360" s="2" t="n">
        <v>1</v>
      </c>
      <c r="I3360" s="2" t="n">
        <v>0</v>
      </c>
      <c r="J3360" s="2" t="inlineStr">
        <is>
          <t>GPA</t>
        </is>
      </c>
    </row>
    <row r="3361">
      <c r="A3361" s="2" t="n">
        <v>8</v>
      </c>
      <c r="B3361" s="2" t="n">
        <v>1965</v>
      </c>
      <c r="C3361" s="2" t="inlineStr">
        <is>
          <t>SEPARACAO</t>
        </is>
      </c>
      <c r="D3361" s="2" t="inlineStr">
        <is>
          <t>5978572</t>
        </is>
      </c>
      <c r="E3361" s="2" t="inlineStr">
        <is>
          <t>Matheus Henrique Barbosa Santos</t>
        </is>
      </c>
      <c r="F3361" s="2" t="n">
        <v>1702</v>
      </c>
      <c r="G3361" s="2" t="n">
        <v>32.39</v>
      </c>
      <c r="H3361" s="2" t="n">
        <v>53</v>
      </c>
      <c r="I3361" s="2" t="n">
        <v/>
      </c>
      <c r="J3361" s="2" t="inlineStr">
        <is>
          <t>GPA</t>
        </is>
      </c>
    </row>
    <row r="3362">
      <c r="A3362" s="2" t="n">
        <v>8</v>
      </c>
      <c r="B3362" s="2" t="n">
        <v>1965</v>
      </c>
      <c r="C3362" s="2" t="inlineStr">
        <is>
          <t>SEPARACAO</t>
        </is>
      </c>
      <c r="D3362" s="2" t="inlineStr">
        <is>
          <t>5980119</t>
        </is>
      </c>
      <c r="E3362" s="2" t="inlineStr">
        <is>
          <t>Pablo Henrique Oliveira De Jesus</t>
        </is>
      </c>
      <c r="F3362" s="2" t="n">
        <v>4505</v>
      </c>
      <c r="G3362" s="2" t="n">
        <v>114.49</v>
      </c>
      <c r="H3362" s="2" t="n">
        <v>39</v>
      </c>
      <c r="I3362" s="2" t="n">
        <v/>
      </c>
      <c r="J3362" s="2" t="inlineStr">
        <is>
          <t>GPA</t>
        </is>
      </c>
    </row>
    <row r="3363">
      <c r="A3363" s="2" t="n">
        <v>8</v>
      </c>
      <c r="B3363" s="2" t="n">
        <v>1965</v>
      </c>
      <c r="C3363" s="2" t="inlineStr">
        <is>
          <t>SEPARACAO</t>
        </is>
      </c>
      <c r="D3363" s="2" t="inlineStr">
        <is>
          <t>5981395</t>
        </is>
      </c>
      <c r="E3363" s="2" t="inlineStr">
        <is>
          <t>Nathan De Almeida</t>
        </is>
      </c>
      <c r="F3363" s="2" t="n">
        <v>5208</v>
      </c>
      <c r="G3363" s="2" t="n">
        <v>102.07</v>
      </c>
      <c r="H3363" s="2" t="n">
        <v>51</v>
      </c>
      <c r="I3363" s="2" t="n">
        <v/>
      </c>
      <c r="J3363" s="2" t="inlineStr">
        <is>
          <t>GPA</t>
        </is>
      </c>
    </row>
    <row r="3364">
      <c r="A3364" s="2" t="n">
        <v>8</v>
      </c>
      <c r="B3364" s="2" t="n">
        <v>1965</v>
      </c>
      <c r="C3364" s="2" t="inlineStr">
        <is>
          <t>PUXADA RECEB</t>
        </is>
      </c>
      <c r="D3364" s="2" t="inlineStr">
        <is>
          <t>5983592</t>
        </is>
      </c>
      <c r="E3364" s="2" t="inlineStr">
        <is>
          <t>Luana Vitoria Pereira De Souza</t>
        </is>
      </c>
      <c r="F3364" s="2" t="n">
        <v>271</v>
      </c>
      <c r="G3364" s="2" t="n">
        <v>31.74</v>
      </c>
      <c r="H3364" s="2" t="n">
        <v>9</v>
      </c>
      <c r="I3364" s="2" t="n">
        <v>0</v>
      </c>
      <c r="J3364" s="2" t="inlineStr">
        <is>
          <t>GPA</t>
        </is>
      </c>
    </row>
    <row r="3365">
      <c r="A3365" s="2" t="n">
        <v>8</v>
      </c>
      <c r="B3365" s="2" t="n">
        <v>1965</v>
      </c>
      <c r="C3365" s="2" t="inlineStr">
        <is>
          <t>RECEBIMENTO</t>
        </is>
      </c>
      <c r="D3365" s="2" t="inlineStr">
        <is>
          <t>5983592</t>
        </is>
      </c>
      <c r="E3365" s="2" t="inlineStr">
        <is>
          <t>Luana Vitoria Pereira De Souza</t>
        </is>
      </c>
      <c r="F3365" s="2" t="n">
        <v>116</v>
      </c>
      <c r="G3365" s="2" t="n">
        <v>5.22</v>
      </c>
      <c r="H3365" s="2" t="n">
        <v>22</v>
      </c>
      <c r="I3365" s="2" t="n">
        <v>0</v>
      </c>
      <c r="J3365" s="2" t="inlineStr">
        <is>
          <t>GPA</t>
        </is>
      </c>
    </row>
    <row r="3366">
      <c r="A3366" s="2" t="n">
        <v>8</v>
      </c>
      <c r="B3366" s="2" t="n">
        <v>1965</v>
      </c>
      <c r="C3366" s="2" t="inlineStr">
        <is>
          <t>SEPARACAO</t>
        </is>
      </c>
      <c r="D3366" s="2" t="inlineStr">
        <is>
          <t>5983592</t>
        </is>
      </c>
      <c r="E3366" s="2" t="inlineStr">
        <is>
          <t>Luana Vitoria Pereira De Souza</t>
        </is>
      </c>
      <c r="F3366" s="2" t="n">
        <v>3326</v>
      </c>
      <c r="G3366" s="2" t="n">
        <v>69.73</v>
      </c>
      <c r="H3366" s="2" t="n">
        <v>48</v>
      </c>
      <c r="I3366" s="2" t="n">
        <v/>
      </c>
      <c r="J3366" s="2" t="inlineStr">
        <is>
          <t>GPA</t>
        </is>
      </c>
    </row>
    <row r="3367">
      <c r="A3367" s="2" t="n">
        <v>8</v>
      </c>
      <c r="B3367" s="2" t="n">
        <v>1965</v>
      </c>
      <c r="C3367" s="2" t="inlineStr">
        <is>
          <t>SEPARACAO</t>
        </is>
      </c>
      <c r="D3367" s="2" t="inlineStr">
        <is>
          <t>5983851</t>
        </is>
      </c>
      <c r="E3367" s="2" t="inlineStr">
        <is>
          <t>Charlie Gabriel Jaracevskis Rozendo De Souza</t>
        </is>
      </c>
      <c r="F3367" s="2" t="n">
        <v>5177</v>
      </c>
      <c r="G3367" s="2" t="n">
        <v>84.98999999999999</v>
      </c>
      <c r="H3367" s="2" t="n">
        <v>61</v>
      </c>
      <c r="I3367" s="2" t="n">
        <v/>
      </c>
      <c r="J3367" s="2" t="inlineStr">
        <is>
          <t>GPA</t>
        </is>
      </c>
    </row>
    <row r="3368">
      <c r="A3368" s="2" t="n">
        <v>8</v>
      </c>
      <c r="B3368" s="2" t="n">
        <v>1965</v>
      </c>
      <c r="C3368" s="2" t="inlineStr">
        <is>
          <t>SEPARACAO</t>
        </is>
      </c>
      <c r="D3368" s="2" t="inlineStr">
        <is>
          <t>5984882</t>
        </is>
      </c>
      <c r="E3368" s="2" t="inlineStr">
        <is>
          <t>Obinna Nduchegwo</t>
        </is>
      </c>
      <c r="F3368" s="2" t="n">
        <v>10083</v>
      </c>
      <c r="G3368" s="2" t="n">
        <v>131.84</v>
      </c>
      <c r="H3368" s="2" t="n">
        <v>76</v>
      </c>
      <c r="I3368" s="2" t="n">
        <v/>
      </c>
      <c r="J3368" s="2" t="inlineStr">
        <is>
          <t>GPA</t>
        </is>
      </c>
    </row>
    <row r="3369">
      <c r="A3369" s="2" t="n">
        <v>8</v>
      </c>
      <c r="B3369" s="2" t="n">
        <v>1965</v>
      </c>
      <c r="C3369" s="2" t="inlineStr">
        <is>
          <t>PUXADA RECEB</t>
        </is>
      </c>
      <c r="D3369" s="2" t="inlineStr">
        <is>
          <t>5985005</t>
        </is>
      </c>
      <c r="E3369" s="2" t="inlineStr">
        <is>
          <t>Marie Juline Francois</t>
        </is>
      </c>
      <c r="F3369" s="2" t="n">
        <v>154</v>
      </c>
      <c r="G3369" s="2" t="n">
        <v>12.6</v>
      </c>
      <c r="H3369" s="2" t="n">
        <v>12</v>
      </c>
      <c r="I3369" s="2" t="n">
        <v>0</v>
      </c>
      <c r="J3369" s="2" t="inlineStr">
        <is>
          <t>GPA</t>
        </is>
      </c>
    </row>
    <row r="3370">
      <c r="A3370" s="2" t="n">
        <v>8</v>
      </c>
      <c r="B3370" s="2" t="n">
        <v>1965</v>
      </c>
      <c r="C3370" s="2" t="inlineStr">
        <is>
          <t>SEPARACAO</t>
        </is>
      </c>
      <c r="D3370" s="2" t="inlineStr">
        <is>
          <t>5985005</t>
        </is>
      </c>
      <c r="E3370" s="2" t="inlineStr">
        <is>
          <t>Marie Juline Francois</t>
        </is>
      </c>
      <c r="F3370" s="2" t="n">
        <v>7564</v>
      </c>
      <c r="G3370" s="2" t="n">
        <v>107.51</v>
      </c>
      <c r="H3370" s="2" t="n">
        <v>70</v>
      </c>
      <c r="I3370" s="2" t="n">
        <v/>
      </c>
      <c r="J3370" s="2" t="inlineStr">
        <is>
          <t>GPA</t>
        </is>
      </c>
    </row>
    <row r="3371">
      <c r="A3371" s="2" t="n">
        <v>8</v>
      </c>
      <c r="B3371" s="2" t="n">
        <v>1965</v>
      </c>
      <c r="C3371" s="2" t="inlineStr">
        <is>
          <t>SEPARACAO</t>
        </is>
      </c>
      <c r="D3371" s="2" t="inlineStr">
        <is>
          <t>5987881</t>
        </is>
      </c>
      <c r="E3371" s="2" t="inlineStr">
        <is>
          <t>Ruth Gracia Mpangui Okito</t>
        </is>
      </c>
      <c r="F3371" s="2" t="n">
        <v>8404</v>
      </c>
      <c r="G3371" s="2" t="n">
        <v>140.34</v>
      </c>
      <c r="H3371" s="2" t="n">
        <v>60</v>
      </c>
      <c r="I3371" s="2" t="n">
        <v/>
      </c>
      <c r="J3371" s="2" t="inlineStr">
        <is>
          <t>GPA</t>
        </is>
      </c>
    </row>
    <row r="3372">
      <c r="A3372" s="2" t="n">
        <v>8</v>
      </c>
      <c r="B3372" s="2" t="n">
        <v>1965</v>
      </c>
      <c r="C3372" s="2" t="inlineStr">
        <is>
          <t>SEPARACAO</t>
        </is>
      </c>
      <c r="D3372" s="2" t="inlineStr">
        <is>
          <t>5988837</t>
        </is>
      </c>
      <c r="E3372" s="2" t="inlineStr">
        <is>
          <t>Chinedu Victor Ujam</t>
        </is>
      </c>
      <c r="F3372" s="2" t="n">
        <v>7492</v>
      </c>
      <c r="G3372" s="2" t="n">
        <v>102.55</v>
      </c>
      <c r="H3372" s="2" t="n">
        <v>73</v>
      </c>
      <c r="I3372" s="2" t="n">
        <v/>
      </c>
      <c r="J3372" s="2" t="inlineStr">
        <is>
          <t>GPA</t>
        </is>
      </c>
    </row>
    <row r="3373">
      <c r="A3373" s="2" t="n">
        <v>8</v>
      </c>
      <c r="B3373" s="2" t="n">
        <v>1965</v>
      </c>
      <c r="C3373" s="2" t="inlineStr">
        <is>
          <t>CARREGAMENTO</t>
        </is>
      </c>
      <c r="D3373" s="2" t="inlineStr">
        <is>
          <t>5992354</t>
        </is>
      </c>
      <c r="E3373" s="2" t="inlineStr">
        <is>
          <t>Micaelly Ferreira De Oliveira</t>
        </is>
      </c>
      <c r="F3373" s="2" t="n">
        <v>771</v>
      </c>
      <c r="G3373" s="2" t="n">
        <v>30</v>
      </c>
      <c r="H3373" s="2" t="n">
        <v>26</v>
      </c>
      <c r="I3373" s="2" t="n">
        <v>0</v>
      </c>
      <c r="J3373" s="2" t="inlineStr">
        <is>
          <t>GPA</t>
        </is>
      </c>
    </row>
    <row r="3374">
      <c r="A3374" s="2" t="n">
        <v>8</v>
      </c>
      <c r="B3374" s="2" t="n">
        <v>1965</v>
      </c>
      <c r="C3374" s="2" t="inlineStr">
        <is>
          <t>RECEBIMENTO</t>
        </is>
      </c>
      <c r="D3374" s="2" t="inlineStr">
        <is>
          <t>5992354</t>
        </is>
      </c>
      <c r="E3374" s="2" t="inlineStr">
        <is>
          <t>Micaelly Ferreira De Oliveira</t>
        </is>
      </c>
      <c r="F3374" s="2" t="n">
        <v>446</v>
      </c>
      <c r="G3374" s="2" t="n">
        <v>8.529999999999999</v>
      </c>
      <c r="H3374" s="2" t="n">
        <v>52</v>
      </c>
      <c r="I3374" s="2" t="n">
        <v>0</v>
      </c>
      <c r="J3374" s="2" t="inlineStr">
        <is>
          <t>GPA</t>
        </is>
      </c>
    </row>
    <row r="3375">
      <c r="A3375" s="2" t="n">
        <v>8</v>
      </c>
      <c r="B3375" s="2" t="n">
        <v>1965</v>
      </c>
      <c r="C3375" s="2" t="inlineStr">
        <is>
          <t>PUXADA RECEB</t>
        </is>
      </c>
      <c r="D3375" s="2" t="inlineStr">
        <is>
          <t>599373</t>
        </is>
      </c>
      <c r="E3375" s="2" t="inlineStr">
        <is>
          <t>MARIA MARIA IZIDIO DE LIMA</t>
        </is>
      </c>
      <c r="F3375" s="2" t="n">
        <v>88</v>
      </c>
      <c r="G3375" s="2" t="n">
        <v>1.47</v>
      </c>
      <c r="H3375" s="2" t="n">
        <v>60</v>
      </c>
      <c r="I3375" s="2" t="n">
        <v>0</v>
      </c>
      <c r="J3375" s="2" t="inlineStr">
        <is>
          <t>GPA</t>
        </is>
      </c>
    </row>
    <row r="3376">
      <c r="A3376" s="2" t="n">
        <v>8</v>
      </c>
      <c r="B3376" s="2" t="n">
        <v>1965</v>
      </c>
      <c r="C3376" s="2" t="inlineStr">
        <is>
          <t>RECEBIMENTO</t>
        </is>
      </c>
      <c r="D3376" s="2" t="inlineStr">
        <is>
          <t>599373</t>
        </is>
      </c>
      <c r="E3376" s="2" t="inlineStr">
        <is>
          <t>MARIA MARIA IZIDIO DE LIMA</t>
        </is>
      </c>
      <c r="F3376" s="2" t="n">
        <v>4910</v>
      </c>
      <c r="G3376" s="2" t="n">
        <v>149.54</v>
      </c>
      <c r="H3376" s="2" t="n">
        <v>33</v>
      </c>
      <c r="I3376" s="2" t="n">
        <v>0</v>
      </c>
      <c r="J3376" s="2" t="inlineStr">
        <is>
          <t>GPA</t>
        </is>
      </c>
    </row>
    <row r="3377">
      <c r="A3377" s="2" t="n">
        <v>8</v>
      </c>
      <c r="B3377" s="2" t="n">
        <v>1965</v>
      </c>
      <c r="C3377" s="2" t="inlineStr">
        <is>
          <t>SEPARACAO</t>
        </is>
      </c>
      <c r="D3377" s="2" t="inlineStr">
        <is>
          <t>5994454</t>
        </is>
      </c>
      <c r="E3377" s="2" t="inlineStr">
        <is>
          <t>Rafael Ferreira Da Silva</t>
        </is>
      </c>
      <c r="F3377" s="2" t="n">
        <v>8651</v>
      </c>
      <c r="G3377" s="2" t="n">
        <v>122.68</v>
      </c>
      <c r="H3377" s="2" t="n">
        <v>71</v>
      </c>
      <c r="I3377" s="2" t="n">
        <v/>
      </c>
      <c r="J3377" s="2" t="inlineStr">
        <is>
          <t>GPA</t>
        </is>
      </c>
    </row>
    <row r="3378">
      <c r="A3378" s="2" t="n">
        <v>8</v>
      </c>
      <c r="B3378" s="2" t="n">
        <v>1965</v>
      </c>
      <c r="C3378" s="2" t="inlineStr">
        <is>
          <t>SEPARACAO</t>
        </is>
      </c>
      <c r="D3378" s="2" t="inlineStr">
        <is>
          <t>5994977</t>
        </is>
      </c>
      <c r="E3378" s="2" t="inlineStr">
        <is>
          <t>Fernanda Carolyne Freitas De Queiroz</t>
        </is>
      </c>
      <c r="F3378" s="2" t="n">
        <v>9137</v>
      </c>
      <c r="G3378" s="2" t="n">
        <v>105.97</v>
      </c>
      <c r="H3378" s="2" t="n">
        <v>86</v>
      </c>
      <c r="I3378" s="2" t="n">
        <v/>
      </c>
      <c r="J3378" s="2" t="inlineStr">
        <is>
          <t>GPA</t>
        </is>
      </c>
    </row>
    <row r="3379">
      <c r="A3379" s="2" t="n">
        <v>8</v>
      </c>
      <c r="B3379" s="2" t="n">
        <v>1965</v>
      </c>
      <c r="C3379" s="2" t="inlineStr">
        <is>
          <t>SEPARACAO</t>
        </is>
      </c>
      <c r="D3379" s="2" t="inlineStr">
        <is>
          <t>5995000</t>
        </is>
      </c>
      <c r="E3379" s="2" t="inlineStr">
        <is>
          <t>Fabio Felipe</t>
        </is>
      </c>
      <c r="F3379" s="2" t="n">
        <v>2875</v>
      </c>
      <c r="G3379" s="2" t="n">
        <v>105.72</v>
      </c>
      <c r="H3379" s="2" t="n">
        <v>27</v>
      </c>
      <c r="I3379" s="2" t="n">
        <v/>
      </c>
      <c r="J3379" s="2" t="inlineStr">
        <is>
          <t>GPA</t>
        </is>
      </c>
    </row>
    <row r="3380">
      <c r="A3380" s="2" t="n">
        <v>8</v>
      </c>
      <c r="B3380" s="2" t="n">
        <v>1965</v>
      </c>
      <c r="C3380" s="2" t="inlineStr">
        <is>
          <t>SEPARACAO</t>
        </is>
      </c>
      <c r="D3380" s="2" t="inlineStr">
        <is>
          <t>5995027</t>
        </is>
      </c>
      <c r="E3380" s="2" t="inlineStr">
        <is>
          <t>Otavio Bueno De Almeida</t>
        </is>
      </c>
      <c r="F3380" s="2" t="n">
        <v>4890</v>
      </c>
      <c r="G3380" s="2" t="n">
        <v>112.21</v>
      </c>
      <c r="H3380" s="2" t="n">
        <v>44</v>
      </c>
      <c r="I3380" s="2" t="n">
        <v/>
      </c>
      <c r="J3380" s="2" t="inlineStr">
        <is>
          <t>GPA</t>
        </is>
      </c>
    </row>
    <row r="3381">
      <c r="A3381" s="2" t="n">
        <v>8</v>
      </c>
      <c r="B3381" s="2" t="n">
        <v>1965</v>
      </c>
      <c r="C3381" s="2" t="inlineStr">
        <is>
          <t>SEPARACAO</t>
        </is>
      </c>
      <c r="D3381" s="2" t="inlineStr">
        <is>
          <t>5995035</t>
        </is>
      </c>
      <c r="E3381" s="2" t="inlineStr">
        <is>
          <t>Matheus Da Silva Reis</t>
        </is>
      </c>
      <c r="F3381" s="2" t="n">
        <v>2177</v>
      </c>
      <c r="G3381" s="2" t="n">
        <v>72.73999999999999</v>
      </c>
      <c r="H3381" s="2" t="n">
        <v>30</v>
      </c>
      <c r="I3381" s="2" t="n">
        <v/>
      </c>
      <c r="J3381" s="2" t="inlineStr">
        <is>
          <t>GPA</t>
        </is>
      </c>
    </row>
    <row r="3382">
      <c r="A3382" s="2" t="n">
        <v>8</v>
      </c>
      <c r="B3382" s="2" t="n">
        <v>1965</v>
      </c>
      <c r="C3382" s="2" t="inlineStr">
        <is>
          <t>SEPARACAO</t>
        </is>
      </c>
      <c r="D3382" s="2" t="inlineStr">
        <is>
          <t>5995060</t>
        </is>
      </c>
      <c r="E3382" s="2" t="inlineStr">
        <is>
          <t>Thaise Rocha Barbosa</t>
        </is>
      </c>
      <c r="F3382" s="2" t="n">
        <v>7259</v>
      </c>
      <c r="G3382" s="2" t="n">
        <v>96.75</v>
      </c>
      <c r="H3382" s="2" t="n">
        <v>75</v>
      </c>
      <c r="I3382" s="2" t="n">
        <v/>
      </c>
      <c r="J3382" s="2" t="inlineStr">
        <is>
          <t>GPA</t>
        </is>
      </c>
    </row>
    <row r="3383">
      <c r="A3383" s="2" t="n">
        <v>8</v>
      </c>
      <c r="B3383" s="2" t="n">
        <v>1965</v>
      </c>
      <c r="C3383" s="2" t="inlineStr">
        <is>
          <t>SEPARACAO</t>
        </is>
      </c>
      <c r="D3383" s="2" t="inlineStr">
        <is>
          <t>5995213</t>
        </is>
      </c>
      <c r="E3383" s="2" t="inlineStr">
        <is>
          <t>Ellen Cristiny Hilario Da Silva</t>
        </is>
      </c>
      <c r="F3383" s="2" t="n">
        <v>5355</v>
      </c>
      <c r="G3383" s="2" t="n">
        <v>75.01000000000001</v>
      </c>
      <c r="H3383" s="2" t="n">
        <v>71</v>
      </c>
      <c r="I3383" s="2" t="n">
        <v/>
      </c>
      <c r="J3383" s="2" t="inlineStr">
        <is>
          <t>GPA</t>
        </is>
      </c>
    </row>
    <row r="3384">
      <c r="A3384" s="2" t="n">
        <v>8</v>
      </c>
      <c r="B3384" s="2" t="n">
        <v>1965</v>
      </c>
      <c r="C3384" s="2" t="inlineStr">
        <is>
          <t>SEPARACAO</t>
        </is>
      </c>
      <c r="D3384" s="2" t="inlineStr">
        <is>
          <t>5995884</t>
        </is>
      </c>
      <c r="E3384" s="2" t="inlineStr">
        <is>
          <t>Geovana Dos Santos Pereira</t>
        </is>
      </c>
      <c r="F3384" s="2" t="n">
        <v>6832</v>
      </c>
      <c r="G3384" s="2" t="n">
        <v>114.08</v>
      </c>
      <c r="H3384" s="2" t="n">
        <v>60</v>
      </c>
      <c r="I3384" s="2" t="n">
        <v/>
      </c>
      <c r="J3384" s="2" t="inlineStr">
        <is>
          <t>GPA</t>
        </is>
      </c>
    </row>
    <row r="3385">
      <c r="A3385" s="2" t="n">
        <v>8</v>
      </c>
      <c r="B3385" s="2" t="n">
        <v>1965</v>
      </c>
      <c r="C3385" s="2" t="inlineStr">
        <is>
          <t>SEPARACAO</t>
        </is>
      </c>
      <c r="D3385" s="2" t="inlineStr">
        <is>
          <t>5996058</t>
        </is>
      </c>
      <c r="E3385" s="2" t="inlineStr">
        <is>
          <t>Alexandre Geraso Carazai</t>
        </is>
      </c>
      <c r="F3385" s="2" t="n">
        <v>651</v>
      </c>
      <c r="G3385" s="2" t="n">
        <v>11.05</v>
      </c>
      <c r="H3385" s="2" t="n">
        <v>59</v>
      </c>
      <c r="I3385" s="2" t="n">
        <v/>
      </c>
      <c r="J3385" s="2" t="inlineStr">
        <is>
          <t>GPA</t>
        </is>
      </c>
    </row>
    <row r="3386">
      <c r="A3386" s="2" t="n">
        <v>8</v>
      </c>
      <c r="B3386" s="2" t="n">
        <v>1965</v>
      </c>
      <c r="C3386" s="2" t="inlineStr">
        <is>
          <t>SEPARACAO</t>
        </is>
      </c>
      <c r="D3386" s="2" t="inlineStr">
        <is>
          <t>5996350</t>
        </is>
      </c>
      <c r="E3386" s="2" t="inlineStr">
        <is>
          <t>Lucas Novais Medeiros Silva</t>
        </is>
      </c>
      <c r="F3386" s="2" t="n">
        <v>8</v>
      </c>
      <c r="G3386" s="2" t="n">
        <v>1.36</v>
      </c>
      <c r="H3386" s="2" t="n">
        <v>6</v>
      </c>
      <c r="I3386" s="2" t="n">
        <v/>
      </c>
      <c r="J3386" s="2" t="inlineStr">
        <is>
          <t>GPA</t>
        </is>
      </c>
    </row>
    <row r="3387">
      <c r="A3387" s="2" t="n">
        <v>8</v>
      </c>
      <c r="B3387" s="2" t="n">
        <v>1965</v>
      </c>
      <c r="C3387" s="2" t="inlineStr">
        <is>
          <t>SEPARACAO</t>
        </is>
      </c>
      <c r="D3387" s="2" t="inlineStr">
        <is>
          <t>5997020</t>
        </is>
      </c>
      <c r="E3387" s="2" t="inlineStr">
        <is>
          <t>Welber Alvino Gama</t>
        </is>
      </c>
      <c r="F3387" s="2" t="n">
        <v>3071</v>
      </c>
      <c r="G3387" s="2" t="n">
        <v>105.31</v>
      </c>
      <c r="H3387" s="2" t="n">
        <v>29</v>
      </c>
      <c r="I3387" s="2" t="n">
        <v/>
      </c>
      <c r="J3387" s="2" t="inlineStr">
        <is>
          <t>GPA</t>
        </is>
      </c>
    </row>
    <row r="3388">
      <c r="A3388" s="2" t="n">
        <v>8</v>
      </c>
      <c r="B3388" s="2" t="n">
        <v>1965</v>
      </c>
      <c r="C3388" s="2" t="inlineStr">
        <is>
          <t>SEPARACAO</t>
        </is>
      </c>
      <c r="D3388" s="2" t="inlineStr">
        <is>
          <t>5997550</t>
        </is>
      </c>
      <c r="E3388" s="2" t="inlineStr">
        <is>
          <t>Cibelle Clementino Gomes Da Silva</t>
        </is>
      </c>
      <c r="F3388" s="2" t="n">
        <v>708</v>
      </c>
      <c r="G3388" s="2" t="n">
        <v>18.46</v>
      </c>
      <c r="H3388" s="2" t="n">
        <v>38</v>
      </c>
      <c r="I3388" s="2" t="n">
        <v/>
      </c>
      <c r="J3388" s="2" t="inlineStr">
        <is>
          <t>GPA</t>
        </is>
      </c>
    </row>
    <row r="3389">
      <c r="A3389" s="2" t="n">
        <v>8</v>
      </c>
      <c r="B3389" s="2" t="n">
        <v>1965</v>
      </c>
      <c r="C3389" s="2" t="inlineStr">
        <is>
          <t>SEPARACAO</t>
        </is>
      </c>
      <c r="D3389" s="2" t="inlineStr">
        <is>
          <t>5998000</t>
        </is>
      </c>
      <c r="E3389" s="2" t="inlineStr">
        <is>
          <t>Gabriel Leal De Oliveira</t>
        </is>
      </c>
      <c r="F3389" s="2" t="n">
        <v>117</v>
      </c>
      <c r="G3389" s="2" t="n">
        <v>4.9</v>
      </c>
      <c r="H3389" s="2" t="n">
        <v>24</v>
      </c>
      <c r="I3389" s="2" t="n">
        <v/>
      </c>
      <c r="J3389" s="2" t="inlineStr">
        <is>
          <t>GPA</t>
        </is>
      </c>
    </row>
    <row r="3390">
      <c r="A3390" s="2" t="n">
        <v>8</v>
      </c>
      <c r="B3390" s="2" t="n">
        <v>1965</v>
      </c>
      <c r="C3390" s="2" t="inlineStr">
        <is>
          <t>PUXADA RECEB</t>
        </is>
      </c>
      <c r="D3390" s="2" t="inlineStr">
        <is>
          <t>5998328</t>
        </is>
      </c>
      <c r="E3390" s="2" t="inlineStr">
        <is>
          <t>Edielson Matheus Santos Souza</t>
        </is>
      </c>
      <c r="F3390" s="2" t="n">
        <v>103</v>
      </c>
      <c r="G3390" s="2" t="n">
        <v>6.45</v>
      </c>
      <c r="H3390" s="2" t="n">
        <v>16</v>
      </c>
      <c r="I3390" s="2" t="n">
        <v>0</v>
      </c>
      <c r="J3390" s="2" t="inlineStr">
        <is>
          <t>GPA</t>
        </is>
      </c>
    </row>
    <row r="3391">
      <c r="A3391" s="2" t="n">
        <v>8</v>
      </c>
      <c r="B3391" s="2" t="n">
        <v>1965</v>
      </c>
      <c r="C3391" s="2" t="inlineStr">
        <is>
          <t>SEPARACAO</t>
        </is>
      </c>
      <c r="D3391" s="2" t="inlineStr">
        <is>
          <t>5998328</t>
        </is>
      </c>
      <c r="E3391" s="2" t="inlineStr">
        <is>
          <t>Edielson Matheus Santos Souza</t>
        </is>
      </c>
      <c r="F3391" s="2" t="n">
        <v>5711</v>
      </c>
      <c r="G3391" s="2" t="n">
        <v>107.98</v>
      </c>
      <c r="H3391" s="2" t="n">
        <v>53</v>
      </c>
      <c r="I3391" s="2" t="n">
        <v/>
      </c>
      <c r="J3391" s="2" t="inlineStr">
        <is>
          <t>GPA</t>
        </is>
      </c>
    </row>
    <row r="3392">
      <c r="A3392" s="2" t="n">
        <v>8</v>
      </c>
      <c r="B3392" s="2" t="n">
        <v>1965</v>
      </c>
      <c r="C3392" s="2" t="inlineStr">
        <is>
          <t>SEPARACAO</t>
        </is>
      </c>
      <c r="D3392" s="2" t="inlineStr">
        <is>
          <t>5998581</t>
        </is>
      </c>
      <c r="E3392" s="2" t="inlineStr">
        <is>
          <t>Anayochukwu Bobby Onyewuchi</t>
        </is>
      </c>
      <c r="F3392" s="2" t="n">
        <v>8863</v>
      </c>
      <c r="G3392" s="2" t="n">
        <v>108.87</v>
      </c>
      <c r="H3392" s="2" t="n">
        <v>81</v>
      </c>
      <c r="I3392" s="2" t="n">
        <v/>
      </c>
      <c r="J3392" s="2" t="inlineStr">
        <is>
          <t>GPA</t>
        </is>
      </c>
    </row>
    <row r="3393">
      <c r="A3393" s="2" t="n">
        <v>8</v>
      </c>
      <c r="B3393" s="2" t="n">
        <v>1965</v>
      </c>
      <c r="C3393" s="2" t="inlineStr">
        <is>
          <t>SEPARACAO</t>
        </is>
      </c>
      <c r="D3393" s="2" t="inlineStr">
        <is>
          <t>5998603</t>
        </is>
      </c>
      <c r="E3393" s="2" t="inlineStr">
        <is>
          <t>Chibuike Simon Anaekwe</t>
        </is>
      </c>
      <c r="F3393" s="2" t="n">
        <v>6705</v>
      </c>
      <c r="G3393" s="2" t="n">
        <v>123.27</v>
      </c>
      <c r="H3393" s="2" t="n">
        <v>54</v>
      </c>
      <c r="I3393" s="2" t="n">
        <v/>
      </c>
      <c r="J3393" s="2" t="inlineStr">
        <is>
          <t>GPA</t>
        </is>
      </c>
    </row>
    <row r="3394">
      <c r="A3394" s="2" t="n">
        <v>8</v>
      </c>
      <c r="B3394" s="2" t="n">
        <v>1965</v>
      </c>
      <c r="C3394" s="2" t="inlineStr">
        <is>
          <t>SEPARACAO</t>
        </is>
      </c>
      <c r="D3394" s="2" t="inlineStr">
        <is>
          <t>599869</t>
        </is>
      </c>
      <c r="E3394" s="2" t="inlineStr">
        <is>
          <t>Pedro Hissao Yano</t>
        </is>
      </c>
      <c r="F3394" s="2" t="n">
        <v>173</v>
      </c>
      <c r="G3394" s="2" t="n">
        <v>9.19</v>
      </c>
      <c r="H3394" s="2" t="n">
        <v>19</v>
      </c>
      <c r="I3394" s="2" t="n">
        <v/>
      </c>
      <c r="J3394" s="2" t="inlineStr">
        <is>
          <t>GPA</t>
        </is>
      </c>
    </row>
    <row r="3395">
      <c r="A3395" s="2" t="n">
        <v>8</v>
      </c>
      <c r="B3395" s="2" t="n">
        <v>1965</v>
      </c>
      <c r="C3395" s="2" t="inlineStr">
        <is>
          <t>SEPARACAO</t>
        </is>
      </c>
      <c r="D3395" s="2" t="inlineStr">
        <is>
          <t>5998719</t>
        </is>
      </c>
      <c r="E3395" s="2" t="inlineStr">
        <is>
          <t>Matheus Souza Santos</t>
        </is>
      </c>
      <c r="F3395" s="2" t="n">
        <v>6437</v>
      </c>
      <c r="G3395" s="2" t="n">
        <v>104.61</v>
      </c>
      <c r="H3395" s="2" t="n">
        <v>62</v>
      </c>
      <c r="I3395" s="2" t="n">
        <v/>
      </c>
      <c r="J3395" s="2" t="inlineStr">
        <is>
          <t>GPA</t>
        </is>
      </c>
    </row>
    <row r="3396">
      <c r="A3396" s="2" t="n">
        <v>8</v>
      </c>
      <c r="B3396" s="2" t="n">
        <v>1965</v>
      </c>
      <c r="C3396" s="2" t="inlineStr">
        <is>
          <t>SEPARACAO</t>
        </is>
      </c>
      <c r="D3396" s="2" t="inlineStr">
        <is>
          <t>5998816</t>
        </is>
      </c>
      <c r="E3396" s="2" t="inlineStr">
        <is>
          <t>Gustavo De Oliveira Reis Da Silva</t>
        </is>
      </c>
      <c r="F3396" s="2" t="n">
        <v>2399</v>
      </c>
      <c r="G3396" s="2" t="n">
        <v>61.11</v>
      </c>
      <c r="H3396" s="2" t="n">
        <v>39</v>
      </c>
      <c r="I3396" s="2" t="n">
        <v/>
      </c>
      <c r="J3396" s="2" t="inlineStr">
        <is>
          <t>GPA</t>
        </is>
      </c>
    </row>
    <row r="3397">
      <c r="A3397" s="2" t="n">
        <v>8</v>
      </c>
      <c r="B3397" s="2" t="n">
        <v>1965</v>
      </c>
      <c r="C3397" s="2" t="inlineStr">
        <is>
          <t>SEPARACAO</t>
        </is>
      </c>
      <c r="D3397" s="2" t="inlineStr">
        <is>
          <t>5998824</t>
        </is>
      </c>
      <c r="E3397" s="2" t="inlineStr">
        <is>
          <t>Rafaela Cristine Brito Da Silva</t>
        </is>
      </c>
      <c r="F3397" s="2" t="n">
        <v>1602</v>
      </c>
      <c r="G3397" s="2" t="n">
        <v>34.49</v>
      </c>
      <c r="H3397" s="2" t="n">
        <v>46</v>
      </c>
      <c r="I3397" s="2" t="n">
        <v/>
      </c>
      <c r="J3397" s="2" t="inlineStr">
        <is>
          <t>GPA</t>
        </is>
      </c>
    </row>
    <row r="3398">
      <c r="A3398" s="2" t="n">
        <v>8</v>
      </c>
      <c r="B3398" s="2" t="n">
        <v>1965</v>
      </c>
      <c r="C3398" s="2" t="inlineStr">
        <is>
          <t>SEPARACAO</t>
        </is>
      </c>
      <c r="D3398" s="2" t="inlineStr">
        <is>
          <t>5998999</t>
        </is>
      </c>
      <c r="E3398" s="2" t="inlineStr">
        <is>
          <t>Samuel Udoka Godwin</t>
        </is>
      </c>
      <c r="F3398" s="2" t="n">
        <v>4770</v>
      </c>
      <c r="G3398" s="2" t="n">
        <v>67.52</v>
      </c>
      <c r="H3398" s="2" t="n">
        <v>71</v>
      </c>
      <c r="I3398" s="2" t="n">
        <v/>
      </c>
      <c r="J3398" s="2" t="inlineStr">
        <is>
          <t>GPA</t>
        </is>
      </c>
    </row>
    <row r="3399">
      <c r="A3399" s="2" t="n">
        <v>8</v>
      </c>
      <c r="B3399" s="2" t="n">
        <v>1965</v>
      </c>
      <c r="C3399" s="2" t="inlineStr">
        <is>
          <t>SEPARACAO</t>
        </is>
      </c>
      <c r="D3399" s="2" t="inlineStr">
        <is>
          <t>5999197</t>
        </is>
      </c>
      <c r="E3399" s="2" t="inlineStr">
        <is>
          <t>Marcelo Takao Ono</t>
        </is>
      </c>
      <c r="F3399" s="2" t="n">
        <v>85</v>
      </c>
      <c r="G3399" s="2" t="n">
        <v>5.45</v>
      </c>
      <c r="H3399" s="2" t="n">
        <v>16</v>
      </c>
      <c r="I3399" s="2" t="n">
        <v/>
      </c>
      <c r="J3399" s="2" t="inlineStr">
        <is>
          <t>GPA</t>
        </is>
      </c>
    </row>
    <row r="3400">
      <c r="A3400" s="2" t="n">
        <v>8</v>
      </c>
      <c r="B3400" s="2" t="n">
        <v>1965</v>
      </c>
      <c r="C3400" s="2" t="inlineStr">
        <is>
          <t>SEPARACAO</t>
        </is>
      </c>
      <c r="D3400" s="2" t="inlineStr">
        <is>
          <t>5999367</t>
        </is>
      </c>
      <c r="E3400" s="2" t="inlineStr">
        <is>
          <t>Stephen Emeka</t>
        </is>
      </c>
      <c r="F3400" s="2" t="n">
        <v>3293</v>
      </c>
      <c r="G3400" s="2" t="n">
        <v>61.21</v>
      </c>
      <c r="H3400" s="2" t="n">
        <v>54</v>
      </c>
      <c r="I3400" s="2" t="n">
        <v/>
      </c>
      <c r="J3400" s="2" t="inlineStr">
        <is>
          <t>GPA</t>
        </is>
      </c>
    </row>
    <row r="3401">
      <c r="A3401" s="2" t="n">
        <v>8</v>
      </c>
      <c r="B3401" s="2" t="n">
        <v>1965</v>
      </c>
      <c r="C3401" s="2" t="inlineStr">
        <is>
          <t>SEPARACAO</t>
        </is>
      </c>
      <c r="D3401" s="2" t="inlineStr">
        <is>
          <t>5999553</t>
        </is>
      </c>
      <c r="E3401" s="2" t="inlineStr">
        <is>
          <t>Maria Valdelene Dos Santos Souza</t>
        </is>
      </c>
      <c r="F3401" s="2" t="n">
        <v>779</v>
      </c>
      <c r="G3401" s="2" t="n">
        <v>20.32</v>
      </c>
      <c r="H3401" s="2" t="n">
        <v>38</v>
      </c>
      <c r="I3401" s="2" t="n">
        <v/>
      </c>
      <c r="J3401" s="2" t="inlineStr">
        <is>
          <t>GPA</t>
        </is>
      </c>
    </row>
    <row r="3402">
      <c r="A3402" s="2" t="n">
        <v>8</v>
      </c>
      <c r="B3402" s="2" t="n">
        <v>1965</v>
      </c>
      <c r="C3402" s="2" t="inlineStr">
        <is>
          <t>SEPARACAO</t>
        </is>
      </c>
      <c r="D3402" s="2" t="inlineStr">
        <is>
          <t>5999588</t>
        </is>
      </c>
      <c r="E3402" s="2" t="inlineStr">
        <is>
          <t>Roberia Maria Pereira</t>
        </is>
      </c>
      <c r="F3402" s="2" t="n">
        <v>568</v>
      </c>
      <c r="G3402" s="2" t="n">
        <v>16.22</v>
      </c>
      <c r="H3402" s="2" t="n">
        <v>35</v>
      </c>
      <c r="I3402" s="2" t="n">
        <v/>
      </c>
      <c r="J3402" s="2" t="inlineStr">
        <is>
          <t>GPA</t>
        </is>
      </c>
    </row>
    <row r="3403">
      <c r="A3403" s="2" t="n">
        <v>8</v>
      </c>
      <c r="B3403" s="2" t="n">
        <v>1965</v>
      </c>
      <c r="C3403" s="2" t="inlineStr">
        <is>
          <t>SEPARACAO</t>
        </is>
      </c>
      <c r="D3403" s="2" t="inlineStr">
        <is>
          <t>5999650</t>
        </is>
      </c>
      <c r="E3403" s="2" t="inlineStr">
        <is>
          <t>Edvania Andrade De Oliveira</t>
        </is>
      </c>
      <c r="F3403" s="2" t="n">
        <v>3688</v>
      </c>
      <c r="G3403" s="2" t="n">
        <v>136.15</v>
      </c>
      <c r="H3403" s="2" t="n">
        <v>27</v>
      </c>
      <c r="I3403" s="2" t="n">
        <v/>
      </c>
      <c r="J3403" s="2" t="inlineStr">
        <is>
          <t>GPA</t>
        </is>
      </c>
    </row>
    <row r="3404">
      <c r="A3404" s="2" t="n">
        <v>8</v>
      </c>
      <c r="B3404" s="2" t="n">
        <v>1965</v>
      </c>
      <c r="C3404" s="2" t="inlineStr">
        <is>
          <t>SEPARACAO</t>
        </is>
      </c>
      <c r="D3404" s="2" t="inlineStr">
        <is>
          <t>5999790</t>
        </is>
      </c>
      <c r="E3404" s="2" t="inlineStr">
        <is>
          <t>Chukwudi Ikechukwu Obidi</t>
        </is>
      </c>
      <c r="F3404" s="2" t="n">
        <v>10616</v>
      </c>
      <c r="G3404" s="2" t="n">
        <v>123.04</v>
      </c>
      <c r="H3404" s="2" t="n">
        <v>86</v>
      </c>
      <c r="I3404" s="2" t="n">
        <v/>
      </c>
      <c r="J3404" s="2" t="inlineStr">
        <is>
          <t>GPA</t>
        </is>
      </c>
    </row>
    <row r="3405">
      <c r="A3405" s="2" t="n">
        <v>8</v>
      </c>
      <c r="B3405" s="2" t="n">
        <v>1965</v>
      </c>
      <c r="C3405" s="2" t="inlineStr">
        <is>
          <t>SEPARACAO</t>
        </is>
      </c>
      <c r="D3405" s="2" t="inlineStr">
        <is>
          <t>6001025</t>
        </is>
      </c>
      <c r="E3405" s="2" t="inlineStr">
        <is>
          <t>Brenda Alexandre De Lima Brito</t>
        </is>
      </c>
      <c r="F3405" s="2" t="n">
        <v>4349</v>
      </c>
      <c r="G3405" s="2" t="n">
        <v>114.66</v>
      </c>
      <c r="H3405" s="2" t="n">
        <v>38</v>
      </c>
      <c r="I3405" s="2" t="n">
        <v/>
      </c>
      <c r="J3405" s="2" t="inlineStr">
        <is>
          <t>GPA</t>
        </is>
      </c>
    </row>
    <row r="3406">
      <c r="A3406" s="2" t="n">
        <v>8</v>
      </c>
      <c r="B3406" s="2" t="n">
        <v>1965</v>
      </c>
      <c r="C3406" s="2" t="inlineStr">
        <is>
          <t>SEPARACAO</t>
        </is>
      </c>
      <c r="D3406" s="2" t="inlineStr">
        <is>
          <t>6001130</t>
        </is>
      </c>
      <c r="E3406" s="2" t="inlineStr">
        <is>
          <t>Gustavo Jardim Pereira</t>
        </is>
      </c>
      <c r="F3406" s="2" t="n">
        <v>2749</v>
      </c>
      <c r="G3406" s="2" t="n">
        <v>43.85</v>
      </c>
      <c r="H3406" s="2" t="n">
        <v>63</v>
      </c>
      <c r="I3406" s="2" t="n">
        <v/>
      </c>
      <c r="J3406" s="2" t="inlineStr">
        <is>
          <t>GPA</t>
        </is>
      </c>
    </row>
    <row r="3407">
      <c r="A3407" s="2" t="n">
        <v>8</v>
      </c>
      <c r="B3407" s="2" t="n">
        <v>1965</v>
      </c>
      <c r="C3407" s="2" t="inlineStr">
        <is>
          <t>SEPARACAO</t>
        </is>
      </c>
      <c r="D3407" s="2" t="inlineStr">
        <is>
          <t>6001181</t>
        </is>
      </c>
      <c r="E3407" s="2" t="inlineStr">
        <is>
          <t>Innocent Emeka Okolo</t>
        </is>
      </c>
      <c r="F3407" s="2" t="n">
        <v>8424</v>
      </c>
      <c r="G3407" s="2" t="n">
        <v>112.54</v>
      </c>
      <c r="H3407" s="2" t="n">
        <v>75</v>
      </c>
      <c r="I3407" s="2" t="n">
        <v/>
      </c>
      <c r="J3407" s="2" t="inlineStr">
        <is>
          <t>GPA</t>
        </is>
      </c>
    </row>
    <row r="3408">
      <c r="A3408" s="2" t="n">
        <v>8</v>
      </c>
      <c r="B3408" s="2" t="n">
        <v>1965</v>
      </c>
      <c r="C3408" s="2" t="inlineStr">
        <is>
          <t>SEPARACAO</t>
        </is>
      </c>
      <c r="D3408" s="2" t="inlineStr">
        <is>
          <t>6001238</t>
        </is>
      </c>
      <c r="E3408" s="2" t="inlineStr">
        <is>
          <t>Karine Da Silva Ferreira</t>
        </is>
      </c>
      <c r="F3408" s="2" t="n">
        <v>525</v>
      </c>
      <c r="G3408" s="2" t="n">
        <v>27.28</v>
      </c>
      <c r="H3408" s="2" t="n">
        <v>19</v>
      </c>
      <c r="I3408" s="2" t="n">
        <v/>
      </c>
      <c r="J3408" s="2" t="inlineStr">
        <is>
          <t>GPA</t>
        </is>
      </c>
    </row>
    <row r="3409">
      <c r="A3409" s="2" t="n">
        <v>8</v>
      </c>
      <c r="B3409" s="2" t="n">
        <v>1965</v>
      </c>
      <c r="C3409" s="2" t="inlineStr">
        <is>
          <t>SEPARACAO</t>
        </is>
      </c>
      <c r="D3409" s="2" t="inlineStr">
        <is>
          <t>6001300</t>
        </is>
      </c>
      <c r="E3409" s="2" t="inlineStr">
        <is>
          <t>Andre Silva Castro</t>
        </is>
      </c>
      <c r="F3409" s="2" t="n">
        <v>8784</v>
      </c>
      <c r="G3409" s="2" t="n">
        <v>120.62</v>
      </c>
      <c r="H3409" s="2" t="n">
        <v>73</v>
      </c>
      <c r="I3409" s="2" t="n">
        <v/>
      </c>
      <c r="J3409" s="2" t="inlineStr">
        <is>
          <t>GPA</t>
        </is>
      </c>
    </row>
    <row r="3410">
      <c r="A3410" s="2" t="n">
        <v>8</v>
      </c>
      <c r="B3410" s="2" t="n">
        <v>1965</v>
      </c>
      <c r="C3410" s="2" t="inlineStr">
        <is>
          <t>SEPARACAO</t>
        </is>
      </c>
      <c r="D3410" s="2" t="inlineStr">
        <is>
          <t>6001335</t>
        </is>
      </c>
      <c r="E3410" s="2" t="inlineStr">
        <is>
          <t>Marcelo Adriano De Oliveira</t>
        </is>
      </c>
      <c r="F3410" s="2" t="n">
        <v>3999</v>
      </c>
      <c r="G3410" s="2" t="n">
        <v>69.97</v>
      </c>
      <c r="H3410" s="2" t="n">
        <v>57</v>
      </c>
      <c r="I3410" s="2" t="n">
        <v/>
      </c>
      <c r="J3410" s="2" t="inlineStr">
        <is>
          <t>GPA</t>
        </is>
      </c>
    </row>
    <row r="3411">
      <c r="A3411" s="2" t="n">
        <v>8</v>
      </c>
      <c r="B3411" s="2" t="n">
        <v>1965</v>
      </c>
      <c r="C3411" s="2" t="inlineStr">
        <is>
          <t>SEPARACAO</t>
        </is>
      </c>
      <c r="D3411" s="2" t="inlineStr">
        <is>
          <t>6001572</t>
        </is>
      </c>
      <c r="E3411" s="2" t="inlineStr">
        <is>
          <t>Grasiele Barbosa Dos Santos</t>
        </is>
      </c>
      <c r="F3411" s="2" t="n">
        <v>1655</v>
      </c>
      <c r="G3411" s="2" t="n">
        <v>44.35</v>
      </c>
      <c r="H3411" s="2" t="n">
        <v>37</v>
      </c>
      <c r="I3411" s="2" t="n">
        <v/>
      </c>
      <c r="J3411" s="2" t="inlineStr">
        <is>
          <t>GPA</t>
        </is>
      </c>
    </row>
    <row r="3412">
      <c r="A3412" s="2" t="n">
        <v>8</v>
      </c>
      <c r="B3412" s="2" t="n">
        <v>1965</v>
      </c>
      <c r="C3412" s="2" t="inlineStr">
        <is>
          <t>SEPARACAO</t>
        </is>
      </c>
      <c r="D3412" s="2" t="inlineStr">
        <is>
          <t>6001742</t>
        </is>
      </c>
      <c r="E3412" s="2" t="inlineStr">
        <is>
          <t>Milena Alves Rodrigues</t>
        </is>
      </c>
      <c r="F3412" s="2" t="n">
        <v>6153</v>
      </c>
      <c r="G3412" s="2" t="n">
        <v>111.2</v>
      </c>
      <c r="H3412" s="2" t="n">
        <v>55</v>
      </c>
      <c r="I3412" s="2" t="n">
        <v/>
      </c>
      <c r="J3412" s="2" t="inlineStr">
        <is>
          <t>GPA</t>
        </is>
      </c>
    </row>
    <row r="3413">
      <c r="A3413" s="2" t="n">
        <v>8</v>
      </c>
      <c r="B3413" s="2" t="n">
        <v>1965</v>
      </c>
      <c r="C3413" s="2" t="inlineStr">
        <is>
          <t>SEPARACAO</t>
        </is>
      </c>
      <c r="D3413" s="2" t="inlineStr">
        <is>
          <t>6001947</t>
        </is>
      </c>
      <c r="E3413" s="2" t="inlineStr">
        <is>
          <t>Tassiane De Barros Oliveira</t>
        </is>
      </c>
      <c r="F3413" s="2" t="n">
        <v>1302</v>
      </c>
      <c r="G3413" s="2" t="n">
        <v>43.67</v>
      </c>
      <c r="H3413" s="2" t="n">
        <v>30</v>
      </c>
      <c r="I3413" s="2" t="n">
        <v/>
      </c>
      <c r="J3413" s="2" t="inlineStr">
        <is>
          <t>GPA</t>
        </is>
      </c>
    </row>
    <row r="3414">
      <c r="A3414" s="2" t="n">
        <v>8</v>
      </c>
      <c r="B3414" s="2" t="n">
        <v>1965</v>
      </c>
      <c r="C3414" s="2" t="inlineStr">
        <is>
          <t>SEPARACAO</t>
        </is>
      </c>
      <c r="D3414" s="2" t="inlineStr">
        <is>
          <t>6002854</t>
        </is>
      </c>
      <c r="E3414" s="2" t="inlineStr">
        <is>
          <t>Bruno Miro Da Silva</t>
        </is>
      </c>
      <c r="F3414" s="2" t="n">
        <v>300</v>
      </c>
      <c r="G3414" s="2" t="n">
        <v>5.21</v>
      </c>
      <c r="H3414" s="2" t="n">
        <v>58</v>
      </c>
      <c r="I3414" s="2" t="n">
        <v/>
      </c>
      <c r="J3414" s="2" t="inlineStr">
        <is>
          <t>GPA</t>
        </is>
      </c>
    </row>
    <row r="3415">
      <c r="A3415" s="2" t="n">
        <v>8</v>
      </c>
      <c r="B3415" s="2" t="n">
        <v>1965</v>
      </c>
      <c r="C3415" s="2" t="inlineStr">
        <is>
          <t>SEPARACAO</t>
        </is>
      </c>
      <c r="D3415" s="2" t="inlineStr">
        <is>
          <t>6003753</t>
        </is>
      </c>
      <c r="E3415" s="2" t="inlineStr">
        <is>
          <t>Vitoria Beatriz De Oliveira Andrade</t>
        </is>
      </c>
      <c r="F3415" s="2" t="n">
        <v>4859</v>
      </c>
      <c r="G3415" s="2" t="n">
        <v>104.76</v>
      </c>
      <c r="H3415" s="2" t="n">
        <v>46</v>
      </c>
      <c r="I3415" s="2" t="n">
        <v/>
      </c>
      <c r="J3415" s="2" t="inlineStr">
        <is>
          <t>GPA</t>
        </is>
      </c>
    </row>
    <row r="3416">
      <c r="A3416" s="2" t="n">
        <v>8</v>
      </c>
      <c r="B3416" s="2" t="n">
        <v>1965</v>
      </c>
      <c r="C3416" s="2" t="inlineStr">
        <is>
          <t>SEPARACAO</t>
        </is>
      </c>
      <c r="D3416" s="2" t="inlineStr">
        <is>
          <t>6003850</t>
        </is>
      </c>
      <c r="E3416" s="2" t="inlineStr">
        <is>
          <t>Reginaldo Domingos Dos Santos</t>
        </is>
      </c>
      <c r="F3416" s="2" t="n">
        <v>5949</v>
      </c>
      <c r="G3416" s="2" t="n">
        <v>105.51</v>
      </c>
      <c r="H3416" s="2" t="n">
        <v>56</v>
      </c>
      <c r="I3416" s="2" t="n">
        <v/>
      </c>
      <c r="J3416" s="2" t="inlineStr">
        <is>
          <t>GPA</t>
        </is>
      </c>
    </row>
    <row r="3417">
      <c r="A3417" s="2" t="n">
        <v>8</v>
      </c>
      <c r="B3417" s="2" t="n">
        <v>1965</v>
      </c>
      <c r="C3417" s="2" t="inlineStr">
        <is>
          <t>SEPARACAO</t>
        </is>
      </c>
      <c r="D3417" s="2" t="inlineStr">
        <is>
          <t>6004547</t>
        </is>
      </c>
      <c r="E3417" s="2" t="inlineStr">
        <is>
          <t>Lucilia Maria Amorim</t>
        </is>
      </c>
      <c r="F3417" s="2" t="n">
        <v>3550</v>
      </c>
      <c r="G3417" s="2" t="n">
        <v>78.63</v>
      </c>
      <c r="H3417" s="2" t="n">
        <v>45</v>
      </c>
      <c r="I3417" s="2" t="n">
        <v/>
      </c>
      <c r="J3417" s="2" t="inlineStr">
        <is>
          <t>GPA</t>
        </is>
      </c>
    </row>
    <row r="3418">
      <c r="A3418" s="2" t="n">
        <v>8</v>
      </c>
      <c r="B3418" s="2" t="n">
        <v>1965</v>
      </c>
      <c r="C3418" s="2" t="inlineStr">
        <is>
          <t>SEPARACAO</t>
        </is>
      </c>
      <c r="D3418" s="2" t="inlineStr">
        <is>
          <t>6005764</t>
        </is>
      </c>
      <c r="E3418" s="2" t="inlineStr">
        <is>
          <t>Chinonso Stephen Onuegbu</t>
        </is>
      </c>
      <c r="F3418" s="2" t="n">
        <v>9489</v>
      </c>
      <c r="G3418" s="2" t="n">
        <v>107.59</v>
      </c>
      <c r="H3418" s="2" t="n">
        <v>88</v>
      </c>
      <c r="I3418" s="2" t="n">
        <v/>
      </c>
      <c r="J3418" s="2" t="inlineStr">
        <is>
          <t>GPA</t>
        </is>
      </c>
    </row>
    <row r="3419">
      <c r="A3419" s="2" t="n">
        <v>8</v>
      </c>
      <c r="B3419" s="2" t="n">
        <v>1965</v>
      </c>
      <c r="C3419" s="2" t="inlineStr">
        <is>
          <t>SEPARACAO</t>
        </is>
      </c>
      <c r="D3419" s="2" t="inlineStr">
        <is>
          <t>6006175</t>
        </is>
      </c>
      <c r="E3419" s="2" t="inlineStr">
        <is>
          <t>Leandro Andrade</t>
        </is>
      </c>
      <c r="F3419" s="2" t="n">
        <v>7850</v>
      </c>
      <c r="G3419" s="2" t="n">
        <v>127.5</v>
      </c>
      <c r="H3419" s="2" t="n">
        <v>62</v>
      </c>
      <c r="I3419" s="2" t="n">
        <v/>
      </c>
      <c r="J3419" s="2" t="inlineStr">
        <is>
          <t>GPA</t>
        </is>
      </c>
    </row>
    <row r="3420">
      <c r="A3420" s="2" t="n">
        <v>8</v>
      </c>
      <c r="B3420" s="2" t="n">
        <v>1965</v>
      </c>
      <c r="C3420" s="2" t="inlineStr">
        <is>
          <t>SEPARACAO</t>
        </is>
      </c>
      <c r="D3420" s="2" t="inlineStr">
        <is>
          <t>6006833</t>
        </is>
      </c>
      <c r="E3420" s="2" t="inlineStr">
        <is>
          <t>Misael Gomes</t>
        </is>
      </c>
      <c r="F3420" s="2" t="n">
        <v>3940</v>
      </c>
      <c r="G3420" s="2" t="n">
        <v>96.59999999999999</v>
      </c>
      <c r="H3420" s="2" t="n">
        <v>41</v>
      </c>
      <c r="I3420" s="2" t="n">
        <v/>
      </c>
      <c r="J3420" s="2" t="inlineStr">
        <is>
          <t>GPA</t>
        </is>
      </c>
    </row>
    <row r="3421">
      <c r="A3421" s="2" t="n">
        <v>8</v>
      </c>
      <c r="B3421" s="2" t="n">
        <v>1965</v>
      </c>
      <c r="C3421" s="2" t="inlineStr">
        <is>
          <t>SEPARACAO</t>
        </is>
      </c>
      <c r="D3421" s="2" t="inlineStr">
        <is>
          <t>6006884</t>
        </is>
      </c>
      <c r="E3421" s="2" t="inlineStr">
        <is>
          <t>Vinicius Marcelino Da Silva</t>
        </is>
      </c>
      <c r="F3421" s="2" t="n">
        <v>7418</v>
      </c>
      <c r="G3421" s="2" t="n">
        <v>111.67</v>
      </c>
      <c r="H3421" s="2" t="n">
        <v>66</v>
      </c>
      <c r="I3421" s="2" t="n">
        <v/>
      </c>
      <c r="J3421" s="2" t="inlineStr">
        <is>
          <t>GPA</t>
        </is>
      </c>
    </row>
    <row r="3422">
      <c r="A3422" s="2" t="n">
        <v>8</v>
      </c>
      <c r="B3422" s="2" t="n">
        <v>1965</v>
      </c>
      <c r="C3422" s="2" t="inlineStr">
        <is>
          <t>SEPARACAO</t>
        </is>
      </c>
      <c r="D3422" s="2" t="inlineStr">
        <is>
          <t>6007260</t>
        </is>
      </c>
      <c r="E3422" s="2" t="inlineStr">
        <is>
          <t>Caua Pereira Nogueira</t>
        </is>
      </c>
      <c r="F3422" s="2" t="n">
        <v>2348</v>
      </c>
      <c r="G3422" s="2" t="n">
        <v>41.63</v>
      </c>
      <c r="H3422" s="2" t="n">
        <v>56</v>
      </c>
      <c r="I3422" s="2" t="n">
        <v/>
      </c>
      <c r="J3422" s="2" t="inlineStr">
        <is>
          <t>GPA</t>
        </is>
      </c>
    </row>
    <row r="3423">
      <c r="A3423" s="2" t="n">
        <v>8</v>
      </c>
      <c r="B3423" s="2" t="n">
        <v>1965</v>
      </c>
      <c r="C3423" s="2" t="inlineStr">
        <is>
          <t>SEPARACAO</t>
        </is>
      </c>
      <c r="D3423" s="2" t="inlineStr">
        <is>
          <t>6008089</t>
        </is>
      </c>
      <c r="E3423" s="2" t="inlineStr">
        <is>
          <t>Isaias De Freitas De Jesus</t>
        </is>
      </c>
      <c r="F3423" s="2" t="n">
        <v>1048</v>
      </c>
      <c r="G3423" s="2" t="n">
        <v>51.07</v>
      </c>
      <c r="H3423" s="2" t="n">
        <v>21</v>
      </c>
      <c r="I3423" s="2" t="n">
        <v/>
      </c>
      <c r="J3423" s="2" t="inlineStr">
        <is>
          <t>GPA</t>
        </is>
      </c>
    </row>
    <row r="3424">
      <c r="A3424" s="2" t="n">
        <v>8</v>
      </c>
      <c r="B3424" s="2" t="n">
        <v>1965</v>
      </c>
      <c r="C3424" s="2" t="inlineStr">
        <is>
          <t>SEPARACAO</t>
        </is>
      </c>
      <c r="D3424" s="2" t="inlineStr">
        <is>
          <t>6008208</t>
        </is>
      </c>
      <c r="E3424" s="2" t="inlineStr">
        <is>
          <t>Tamires Gisele Leoncio Da Silva</t>
        </is>
      </c>
      <c r="F3424" s="2" t="n">
        <v>1400</v>
      </c>
      <c r="G3424" s="2" t="n">
        <v>50.41</v>
      </c>
      <c r="H3424" s="2" t="n">
        <v>28</v>
      </c>
      <c r="I3424" s="2" t="n">
        <v/>
      </c>
      <c r="J3424" s="2" t="inlineStr">
        <is>
          <t>GPA</t>
        </is>
      </c>
    </row>
    <row r="3425">
      <c r="A3425" s="2" t="n">
        <v>8</v>
      </c>
      <c r="B3425" s="2" t="n">
        <v>1965</v>
      </c>
      <c r="C3425" s="2" t="inlineStr">
        <is>
          <t>SEPARACAO</t>
        </is>
      </c>
      <c r="D3425" s="2" t="inlineStr">
        <is>
          <t>6008224</t>
        </is>
      </c>
      <c r="E3425" s="2" t="inlineStr">
        <is>
          <t>Ikenna Edward Okorie</t>
        </is>
      </c>
      <c r="F3425" s="2" t="n">
        <v>2503</v>
      </c>
      <c r="G3425" s="2" t="n">
        <v>62.39</v>
      </c>
      <c r="H3425" s="2" t="n">
        <v>40</v>
      </c>
      <c r="I3425" s="2" t="n">
        <v/>
      </c>
      <c r="J3425" s="2" t="inlineStr">
        <is>
          <t>GPA</t>
        </is>
      </c>
    </row>
    <row r="3426">
      <c r="A3426" s="2" t="n">
        <v>8</v>
      </c>
      <c r="B3426" s="2" t="n">
        <v>1965</v>
      </c>
      <c r="C3426" s="2" t="inlineStr">
        <is>
          <t>SEPARACAO</t>
        </is>
      </c>
      <c r="D3426" s="2" t="inlineStr">
        <is>
          <t>6010539</t>
        </is>
      </c>
      <c r="E3426" s="2" t="inlineStr">
        <is>
          <t>Paul Madueke Nwatu</t>
        </is>
      </c>
      <c r="F3426" s="2" t="n">
        <v>6693</v>
      </c>
      <c r="G3426" s="2" t="n">
        <v>131.22</v>
      </c>
      <c r="H3426" s="2" t="n">
        <v>51</v>
      </c>
      <c r="I3426" s="2" t="n">
        <v/>
      </c>
      <c r="J3426" s="2" t="inlineStr">
        <is>
          <t>GPA</t>
        </is>
      </c>
    </row>
    <row r="3427">
      <c r="A3427" s="2" t="n">
        <v>8</v>
      </c>
      <c r="B3427" s="2" t="n">
        <v>1965</v>
      </c>
      <c r="C3427" s="2" t="inlineStr">
        <is>
          <t>SEPARACAO</t>
        </is>
      </c>
      <c r="D3427" s="2" t="inlineStr">
        <is>
          <t>6010660</t>
        </is>
      </c>
      <c r="E3427" s="2" t="inlineStr">
        <is>
          <t>Kenneth Emenike Atuh</t>
        </is>
      </c>
      <c r="F3427" s="2" t="n">
        <v>6323</v>
      </c>
      <c r="G3427" s="2" t="n">
        <v>129.01</v>
      </c>
      <c r="H3427" s="2" t="n">
        <v>49</v>
      </c>
      <c r="I3427" s="2" t="n">
        <v/>
      </c>
      <c r="J3427" s="2" t="inlineStr">
        <is>
          <t>GPA</t>
        </is>
      </c>
    </row>
    <row r="3428">
      <c r="A3428" s="2" t="n">
        <v>8</v>
      </c>
      <c r="B3428" s="2" t="n">
        <v>1965</v>
      </c>
      <c r="C3428" s="2" t="inlineStr">
        <is>
          <t>SEPARACAO</t>
        </is>
      </c>
      <c r="D3428" s="2" t="inlineStr">
        <is>
          <t>6010725</t>
        </is>
      </c>
      <c r="E3428" s="2" t="inlineStr">
        <is>
          <t>Chidi Okere</t>
        </is>
      </c>
      <c r="F3428" s="2" t="n">
        <v>5430</v>
      </c>
      <c r="G3428" s="2" t="n">
        <v>136.29</v>
      </c>
      <c r="H3428" s="2" t="n">
        <v>40</v>
      </c>
      <c r="I3428" s="2" t="n">
        <v/>
      </c>
      <c r="J3428" s="2" t="inlineStr">
        <is>
          <t>GPA</t>
        </is>
      </c>
    </row>
    <row r="3429">
      <c r="A3429" s="2" t="n">
        <v>8</v>
      </c>
      <c r="B3429" s="2" t="n">
        <v>1965</v>
      </c>
      <c r="C3429" s="2" t="inlineStr">
        <is>
          <t>ATIVIDADE OP. EMP.</t>
        </is>
      </c>
      <c r="D3429" s="2" t="inlineStr">
        <is>
          <t>601139</t>
        </is>
      </c>
      <c r="E3429" s="2" t="inlineStr">
        <is>
          <t>LUIZ DE SOUSA ALVES PEREIRA</t>
        </is>
      </c>
      <c r="F3429" s="2" t="n">
        <v>21</v>
      </c>
      <c r="G3429" s="2" t="n">
        <v>6.49</v>
      </c>
      <c r="H3429" s="2" t="n">
        <v>3</v>
      </c>
      <c r="I3429" s="2" t="n">
        <v>0</v>
      </c>
      <c r="J3429" s="2" t="inlineStr">
        <is>
          <t>GPA</t>
        </is>
      </c>
    </row>
    <row r="3430">
      <c r="A3430" s="2" t="n">
        <v>8</v>
      </c>
      <c r="B3430" s="2" t="n">
        <v>1965</v>
      </c>
      <c r="C3430" s="2" t="inlineStr">
        <is>
          <t>SEPARACAO</t>
        </is>
      </c>
      <c r="D3430" s="2" t="inlineStr">
        <is>
          <t>6012213</t>
        </is>
      </c>
      <c r="E3430" s="2" t="inlineStr">
        <is>
          <t>Maria Alaide Pereira Nogueira Santos</t>
        </is>
      </c>
      <c r="F3430" s="2" t="n">
        <v>2670</v>
      </c>
      <c r="G3430" s="2" t="n">
        <v>139.89</v>
      </c>
      <c r="H3430" s="2" t="n">
        <v>19</v>
      </c>
      <c r="I3430" s="2" t="n">
        <v/>
      </c>
      <c r="J3430" s="2" t="inlineStr">
        <is>
          <t>GPA</t>
        </is>
      </c>
    </row>
    <row r="3431">
      <c r="A3431" s="2" t="n">
        <v>8</v>
      </c>
      <c r="B3431" s="2" t="n">
        <v>1965</v>
      </c>
      <c r="C3431" s="2" t="inlineStr">
        <is>
          <t>SEPARACAO</t>
        </is>
      </c>
      <c r="D3431" s="2" t="inlineStr">
        <is>
          <t>6012221</t>
        </is>
      </c>
      <c r="E3431" s="2" t="inlineStr">
        <is>
          <t>Kamilly Costa Do Rosario Borges</t>
        </is>
      </c>
      <c r="F3431" s="2" t="n">
        <v>2878</v>
      </c>
      <c r="G3431" s="2" t="n">
        <v>91.78</v>
      </c>
      <c r="H3431" s="2" t="n">
        <v>31</v>
      </c>
      <c r="I3431" s="2" t="n">
        <v/>
      </c>
      <c r="J3431" s="2" t="inlineStr">
        <is>
          <t>GPA</t>
        </is>
      </c>
    </row>
    <row r="3432">
      <c r="A3432" s="2" t="n">
        <v>8</v>
      </c>
      <c r="B3432" s="2" t="n">
        <v>1965</v>
      </c>
      <c r="C3432" s="2" t="inlineStr">
        <is>
          <t>SEPARACAO</t>
        </is>
      </c>
      <c r="D3432" s="2" t="inlineStr">
        <is>
          <t>6012256</t>
        </is>
      </c>
      <c r="E3432" s="2" t="inlineStr">
        <is>
          <t>Thamires Jordana Barros Rosa</t>
        </is>
      </c>
      <c r="F3432" s="2" t="n">
        <v>3177</v>
      </c>
      <c r="G3432" s="2" t="n">
        <v>83.31</v>
      </c>
      <c r="H3432" s="2" t="n">
        <v>38</v>
      </c>
      <c r="I3432" s="2" t="n">
        <v/>
      </c>
      <c r="J3432" s="2" t="inlineStr">
        <is>
          <t>GPA</t>
        </is>
      </c>
    </row>
    <row r="3433">
      <c r="A3433" s="2" t="n">
        <v>8</v>
      </c>
      <c r="B3433" s="2" t="n">
        <v>1965</v>
      </c>
      <c r="C3433" s="2" t="inlineStr">
        <is>
          <t>SEPARACAO</t>
        </is>
      </c>
      <c r="D3433" s="2" t="inlineStr">
        <is>
          <t>6012680</t>
        </is>
      </c>
      <c r="E3433" s="2" t="inlineStr">
        <is>
          <t>Cristiane Aparecida Comerce</t>
        </is>
      </c>
      <c r="F3433" s="2" t="n">
        <v>2785</v>
      </c>
      <c r="G3433" s="2" t="n">
        <v>83.45</v>
      </c>
      <c r="H3433" s="2" t="n">
        <v>33</v>
      </c>
      <c r="I3433" s="2" t="n">
        <v/>
      </c>
      <c r="J3433" s="2" t="inlineStr">
        <is>
          <t>GPA</t>
        </is>
      </c>
    </row>
    <row r="3434">
      <c r="A3434" s="2" t="n">
        <v>8</v>
      </c>
      <c r="B3434" s="2" t="n">
        <v>1965</v>
      </c>
      <c r="C3434" s="2" t="inlineStr">
        <is>
          <t>SEPARACAO</t>
        </is>
      </c>
      <c r="D3434" s="2" t="inlineStr">
        <is>
          <t>6013163</t>
        </is>
      </c>
      <c r="E3434" s="2" t="inlineStr">
        <is>
          <t>Joseph Abuchi Anyanwu</t>
        </is>
      </c>
      <c r="F3434" s="2" t="n">
        <v>4366</v>
      </c>
      <c r="G3434" s="2" t="n">
        <v>84.22</v>
      </c>
      <c r="H3434" s="2" t="n">
        <v>52</v>
      </c>
      <c r="I3434" s="2" t="n">
        <v/>
      </c>
      <c r="J3434" s="2" t="inlineStr">
        <is>
          <t>GPA</t>
        </is>
      </c>
    </row>
    <row r="3435">
      <c r="A3435" s="2" t="n">
        <v>8</v>
      </c>
      <c r="B3435" s="2" t="n">
        <v>1965</v>
      </c>
      <c r="C3435" s="2" t="inlineStr">
        <is>
          <t>SEPARACAO</t>
        </is>
      </c>
      <c r="D3435" s="2" t="inlineStr">
        <is>
          <t>6013260</t>
        </is>
      </c>
      <c r="E3435" s="2" t="inlineStr">
        <is>
          <t>Marcel Robson Zelenkovas</t>
        </is>
      </c>
      <c r="F3435" s="2" t="n">
        <v>545</v>
      </c>
      <c r="G3435" s="2" t="n">
        <v>19.05</v>
      </c>
      <c r="H3435" s="2" t="n">
        <v>29</v>
      </c>
      <c r="I3435" s="2" t="n">
        <v/>
      </c>
      <c r="J3435" s="2" t="inlineStr">
        <is>
          <t>GPA</t>
        </is>
      </c>
    </row>
    <row r="3436">
      <c r="A3436" s="2" t="n">
        <v>8</v>
      </c>
      <c r="B3436" s="2" t="n">
        <v>1965</v>
      </c>
      <c r="C3436" s="2" t="inlineStr">
        <is>
          <t>SEPARACAO</t>
        </is>
      </c>
      <c r="D3436" s="2" t="inlineStr">
        <is>
          <t>6013457</t>
        </is>
      </c>
      <c r="E3436" s="2" t="inlineStr">
        <is>
          <t>Beatriz De Sales Dos Santos</t>
        </is>
      </c>
      <c r="F3436" s="2" t="n">
        <v>3460</v>
      </c>
      <c r="G3436" s="2" t="n">
        <v>82.84</v>
      </c>
      <c r="H3436" s="2" t="n">
        <v>42</v>
      </c>
      <c r="I3436" s="2" t="n">
        <v/>
      </c>
      <c r="J3436" s="2" t="inlineStr">
        <is>
          <t>GPA</t>
        </is>
      </c>
    </row>
    <row r="3437">
      <c r="A3437" s="2" t="n">
        <v>8</v>
      </c>
      <c r="B3437" s="2" t="n">
        <v>1965</v>
      </c>
      <c r="C3437" s="2" t="inlineStr">
        <is>
          <t>SEPARACAO</t>
        </is>
      </c>
      <c r="D3437" s="2" t="inlineStr">
        <is>
          <t>6013805</t>
        </is>
      </c>
      <c r="E3437" s="2" t="inlineStr">
        <is>
          <t>Rafael Dos Santos Alves</t>
        </is>
      </c>
      <c r="F3437" s="2" t="n">
        <v>1807</v>
      </c>
      <c r="G3437" s="2" t="n">
        <v>39.72</v>
      </c>
      <c r="H3437" s="2" t="n">
        <v>45</v>
      </c>
      <c r="I3437" s="2" t="n">
        <v/>
      </c>
      <c r="J3437" s="2" t="inlineStr">
        <is>
          <t>GPA</t>
        </is>
      </c>
    </row>
    <row r="3438">
      <c r="A3438" s="2" t="n">
        <v>8</v>
      </c>
      <c r="B3438" s="2" t="n">
        <v>1965</v>
      </c>
      <c r="C3438" s="2" t="inlineStr">
        <is>
          <t>SEPARACAO</t>
        </is>
      </c>
      <c r="D3438" s="2" t="inlineStr">
        <is>
          <t>6014267</t>
        </is>
      </c>
      <c r="E3438" s="2" t="inlineStr">
        <is>
          <t>Leonardo Da Silva Campos</t>
        </is>
      </c>
      <c r="F3438" s="2" t="n">
        <v>7290</v>
      </c>
      <c r="G3438" s="2" t="n">
        <v>130.39</v>
      </c>
      <c r="H3438" s="2" t="n">
        <v>56</v>
      </c>
      <c r="I3438" s="2" t="n">
        <v/>
      </c>
      <c r="J3438" s="2" t="inlineStr">
        <is>
          <t>GPA</t>
        </is>
      </c>
    </row>
    <row r="3439">
      <c r="A3439" s="2" t="n">
        <v>8</v>
      </c>
      <c r="B3439" s="2" t="n">
        <v>1965</v>
      </c>
      <c r="C3439" s="2" t="inlineStr">
        <is>
          <t>SEPARACAO</t>
        </is>
      </c>
      <c r="D3439" s="2" t="inlineStr">
        <is>
          <t>6014330</t>
        </is>
      </c>
      <c r="E3439" s="2" t="inlineStr">
        <is>
          <t>Okechukwu Chigbu</t>
        </is>
      </c>
      <c r="F3439" s="2" t="n">
        <v>2888</v>
      </c>
      <c r="G3439" s="2" t="n">
        <v>129.07</v>
      </c>
      <c r="H3439" s="2" t="n">
        <v>22</v>
      </c>
      <c r="I3439" s="2" t="n">
        <v/>
      </c>
      <c r="J3439" s="2" t="inlineStr">
        <is>
          <t>GPA</t>
        </is>
      </c>
    </row>
    <row r="3440">
      <c r="A3440" s="2" t="n">
        <v>8</v>
      </c>
      <c r="B3440" s="2" t="n">
        <v>1965</v>
      </c>
      <c r="C3440" s="2" t="inlineStr">
        <is>
          <t>SEPARACAO</t>
        </is>
      </c>
      <c r="D3440" s="2" t="inlineStr">
        <is>
          <t>6014356</t>
        </is>
      </c>
      <c r="E3440" s="2" t="inlineStr">
        <is>
          <t>Nonso Kenneth Mcalfred</t>
        </is>
      </c>
      <c r="F3440" s="2" t="n">
        <v>6173</v>
      </c>
      <c r="G3440" s="2" t="n">
        <v>130.99</v>
      </c>
      <c r="H3440" s="2" t="n">
        <v>47</v>
      </c>
      <c r="I3440" s="2" t="n">
        <v/>
      </c>
      <c r="J3440" s="2" t="inlineStr">
        <is>
          <t>GPA</t>
        </is>
      </c>
    </row>
    <row r="3441">
      <c r="A3441" s="2" t="n">
        <v>8</v>
      </c>
      <c r="B3441" s="2" t="n">
        <v>1965</v>
      </c>
      <c r="C3441" s="2" t="inlineStr">
        <is>
          <t>SEPARACAO</t>
        </is>
      </c>
      <c r="D3441" s="2" t="inlineStr">
        <is>
          <t>6014550</t>
        </is>
      </c>
      <c r="E3441" s="2" t="inlineStr">
        <is>
          <t>Exthar Cherlie Soulouque</t>
        </is>
      </c>
      <c r="F3441" s="2" t="n">
        <v>5080</v>
      </c>
      <c r="G3441" s="2" t="n">
        <v>103.35</v>
      </c>
      <c r="H3441" s="2" t="n">
        <v>49</v>
      </c>
      <c r="I3441" s="2" t="n">
        <v/>
      </c>
      <c r="J3441" s="2" t="inlineStr">
        <is>
          <t>GPA</t>
        </is>
      </c>
    </row>
    <row r="3442">
      <c r="A3442" s="2" t="n">
        <v>8</v>
      </c>
      <c r="B3442" s="2" t="n">
        <v>1965</v>
      </c>
      <c r="C3442" s="2" t="inlineStr">
        <is>
          <t>SEPARACAO</t>
        </is>
      </c>
      <c r="D3442" s="2" t="inlineStr">
        <is>
          <t>6014674</t>
        </is>
      </c>
      <c r="E3442" s="2" t="inlineStr">
        <is>
          <t>Anthony Ikechukwu Emeka</t>
        </is>
      </c>
      <c r="F3442" s="2" t="n">
        <v>3310</v>
      </c>
      <c r="G3442" s="2" t="n">
        <v>104.93</v>
      </c>
      <c r="H3442" s="2" t="n">
        <v>32</v>
      </c>
      <c r="I3442" s="2" t="n">
        <v/>
      </c>
      <c r="J3442" s="2" t="inlineStr">
        <is>
          <t>GPA</t>
        </is>
      </c>
    </row>
    <row r="3443">
      <c r="A3443" s="2" t="n">
        <v>8</v>
      </c>
      <c r="B3443" s="2" t="n">
        <v>1965</v>
      </c>
      <c r="C3443" s="2" t="inlineStr">
        <is>
          <t>SEPARACAO</t>
        </is>
      </c>
      <c r="D3443" s="2" t="inlineStr">
        <is>
          <t>6014879</t>
        </is>
      </c>
      <c r="E3443" s="2" t="inlineStr">
        <is>
          <t>Anayochukwu Emmanuel Azi</t>
        </is>
      </c>
      <c r="F3443" s="2" t="n">
        <v>6538</v>
      </c>
      <c r="G3443" s="2" t="n">
        <v>104.59</v>
      </c>
      <c r="H3443" s="2" t="n">
        <v>63</v>
      </c>
      <c r="I3443" s="2" t="n">
        <v/>
      </c>
      <c r="J3443" s="2" t="inlineStr">
        <is>
          <t>GPA</t>
        </is>
      </c>
    </row>
    <row r="3444">
      <c r="A3444" s="2" t="n">
        <v>8</v>
      </c>
      <c r="B3444" s="2" t="n">
        <v>1965</v>
      </c>
      <c r="C3444" s="2" t="inlineStr">
        <is>
          <t>SEPARACAO</t>
        </is>
      </c>
      <c r="D3444" s="2" t="inlineStr">
        <is>
          <t>6015999</t>
        </is>
      </c>
      <c r="E3444" s="2" t="inlineStr">
        <is>
          <t>Mirella Da Silva Ferreira</t>
        </is>
      </c>
      <c r="F3444" s="2" t="n">
        <v>3064</v>
      </c>
      <c r="G3444" s="2" t="n">
        <v>79.56999999999999</v>
      </c>
      <c r="H3444" s="2" t="n">
        <v>39</v>
      </c>
      <c r="I3444" s="2" t="n">
        <v/>
      </c>
      <c r="J3444" s="2" t="inlineStr">
        <is>
          <t>GPA</t>
        </is>
      </c>
    </row>
    <row r="3445">
      <c r="A3445" s="2" t="n">
        <v>8</v>
      </c>
      <c r="B3445" s="2" t="n">
        <v>1965</v>
      </c>
      <c r="C3445" s="2" t="inlineStr">
        <is>
          <t>PUXADA RECEB</t>
        </is>
      </c>
      <c r="D3445" s="2" t="inlineStr">
        <is>
          <t>6016111</t>
        </is>
      </c>
      <c r="E3445" s="2" t="inlineStr">
        <is>
          <t>Ebuka Emmanuel Okoye</t>
        </is>
      </c>
      <c r="F3445" s="2" t="n">
        <v>91</v>
      </c>
      <c r="G3445" s="2" t="n">
        <v>2.88</v>
      </c>
      <c r="H3445" s="2" t="n">
        <v>32</v>
      </c>
      <c r="I3445" s="2" t="n">
        <v>0</v>
      </c>
      <c r="J3445" s="2" t="inlineStr">
        <is>
          <t>GPA</t>
        </is>
      </c>
    </row>
    <row r="3446">
      <c r="A3446" s="2" t="n">
        <v>8</v>
      </c>
      <c r="B3446" s="2" t="n">
        <v>1965</v>
      </c>
      <c r="C3446" s="2" t="inlineStr">
        <is>
          <t>SEPARACAO</t>
        </is>
      </c>
      <c r="D3446" s="2" t="inlineStr">
        <is>
          <t>6016111</t>
        </is>
      </c>
      <c r="E3446" s="2" t="inlineStr">
        <is>
          <t>Ebuka Emmanuel Okoye</t>
        </is>
      </c>
      <c r="F3446" s="2" t="n">
        <v>3943</v>
      </c>
      <c r="G3446" s="2" t="n">
        <v>93.54000000000001</v>
      </c>
      <c r="H3446" s="2" t="n">
        <v>42</v>
      </c>
      <c r="I3446" s="2" t="n">
        <v/>
      </c>
      <c r="J3446" s="2" t="inlineStr">
        <is>
          <t>GPA</t>
        </is>
      </c>
    </row>
    <row r="3447">
      <c r="A3447" s="2" t="n">
        <v>8</v>
      </c>
      <c r="B3447" s="2" t="n">
        <v>1965</v>
      </c>
      <c r="C3447" s="2" t="inlineStr">
        <is>
          <t>SEPARACAO</t>
        </is>
      </c>
      <c r="D3447" s="2" t="inlineStr">
        <is>
          <t>6016120</t>
        </is>
      </c>
      <c r="E3447" s="2" t="inlineStr">
        <is>
          <t>Ubiratan De Moraes E Oliveira</t>
        </is>
      </c>
      <c r="F3447" s="2" t="n">
        <v>5160</v>
      </c>
      <c r="G3447" s="2" t="n">
        <v>125.46</v>
      </c>
      <c r="H3447" s="2" t="n">
        <v>41</v>
      </c>
      <c r="I3447" s="2" t="n">
        <v/>
      </c>
      <c r="J3447" s="2" t="inlineStr">
        <is>
          <t>GPA</t>
        </is>
      </c>
    </row>
    <row r="3448">
      <c r="A3448" s="2" t="n">
        <v>8</v>
      </c>
      <c r="B3448" s="2" t="n">
        <v>1965</v>
      </c>
      <c r="C3448" s="2" t="inlineStr">
        <is>
          <t>SEPARACAO</t>
        </is>
      </c>
      <c r="D3448" s="2" t="inlineStr">
        <is>
          <t>6016154</t>
        </is>
      </c>
      <c r="E3448" s="2" t="inlineStr">
        <is>
          <t>Nzube Bright Obi</t>
        </is>
      </c>
      <c r="F3448" s="2" t="n">
        <v>4086</v>
      </c>
      <c r="G3448" s="2" t="n">
        <v>103.25</v>
      </c>
      <c r="H3448" s="2" t="n">
        <v>40</v>
      </c>
      <c r="I3448" s="2" t="n">
        <v/>
      </c>
      <c r="J3448" s="2" t="inlineStr">
        <is>
          <t>GPA</t>
        </is>
      </c>
    </row>
    <row r="3449">
      <c r="A3449" s="2" t="n">
        <v>8</v>
      </c>
      <c r="B3449" s="2" t="n">
        <v>1965</v>
      </c>
      <c r="C3449" s="2" t="inlineStr">
        <is>
          <t>SEPARACAO</t>
        </is>
      </c>
      <c r="D3449" s="2" t="inlineStr">
        <is>
          <t>6016197</t>
        </is>
      </c>
      <c r="E3449" s="2" t="inlineStr">
        <is>
          <t>Rowland Odoemelam Nwagba</t>
        </is>
      </c>
      <c r="F3449" s="2" t="n">
        <v>3389</v>
      </c>
      <c r="G3449" s="2" t="n">
        <v>69.58</v>
      </c>
      <c r="H3449" s="2" t="n">
        <v>49</v>
      </c>
      <c r="I3449" s="2" t="n">
        <v/>
      </c>
      <c r="J3449" s="2" t="inlineStr">
        <is>
          <t>GPA</t>
        </is>
      </c>
    </row>
    <row r="3450">
      <c r="A3450" s="2" t="n">
        <v>8</v>
      </c>
      <c r="B3450" s="2" t="n">
        <v>1965</v>
      </c>
      <c r="C3450" s="2" t="inlineStr">
        <is>
          <t>SEPARACAO</t>
        </is>
      </c>
      <c r="D3450" s="2" t="inlineStr">
        <is>
          <t>6016286</t>
        </is>
      </c>
      <c r="E3450" s="2" t="inlineStr">
        <is>
          <t>Onwubiko Uzochukwu Michael</t>
        </is>
      </c>
      <c r="F3450" s="2" t="n">
        <v>4446</v>
      </c>
      <c r="G3450" s="2" t="n">
        <v>105.31</v>
      </c>
      <c r="H3450" s="2" t="n">
        <v>42</v>
      </c>
      <c r="I3450" s="2" t="n">
        <v/>
      </c>
      <c r="J3450" s="2" t="inlineStr">
        <is>
          <t>GPA</t>
        </is>
      </c>
    </row>
    <row r="3451">
      <c r="A3451" s="2" t="n">
        <v>8</v>
      </c>
      <c r="B3451" s="2" t="n">
        <v>1965</v>
      </c>
      <c r="C3451" s="2" t="inlineStr">
        <is>
          <t>SEPARACAO</t>
        </is>
      </c>
      <c r="D3451" s="2" t="inlineStr">
        <is>
          <t>6016367</t>
        </is>
      </c>
      <c r="E3451" s="2" t="inlineStr">
        <is>
          <t>Fabricio Gomes Da Silva</t>
        </is>
      </c>
      <c r="F3451" s="2" t="n">
        <v>2834</v>
      </c>
      <c r="G3451" s="2" t="n">
        <v>71.43000000000001</v>
      </c>
      <c r="H3451" s="2" t="n">
        <v>40</v>
      </c>
      <c r="I3451" s="2" t="n">
        <v/>
      </c>
      <c r="J3451" s="2" t="inlineStr">
        <is>
          <t>GPA</t>
        </is>
      </c>
    </row>
    <row r="3452">
      <c r="A3452" s="2" t="n">
        <v>8</v>
      </c>
      <c r="B3452" s="2" t="n">
        <v>1965</v>
      </c>
      <c r="C3452" s="2" t="inlineStr">
        <is>
          <t>SEPARACAO</t>
        </is>
      </c>
      <c r="D3452" s="2" t="inlineStr">
        <is>
          <t>6016375</t>
        </is>
      </c>
      <c r="E3452" s="2" t="inlineStr">
        <is>
          <t>Paulo Henrique Alves Da Silva</t>
        </is>
      </c>
      <c r="F3452" s="2" t="n">
        <v>3103</v>
      </c>
      <c r="G3452" s="2" t="n">
        <v>65.3</v>
      </c>
      <c r="H3452" s="2" t="n">
        <v>48</v>
      </c>
      <c r="I3452" s="2" t="n">
        <v/>
      </c>
      <c r="J3452" s="2" t="inlineStr">
        <is>
          <t>GPA</t>
        </is>
      </c>
    </row>
    <row r="3453">
      <c r="A3453" s="2" t="n">
        <v>8</v>
      </c>
      <c r="B3453" s="2" t="n">
        <v>1965</v>
      </c>
      <c r="C3453" s="2" t="inlineStr">
        <is>
          <t>PUXADA RECEB</t>
        </is>
      </c>
      <c r="D3453" s="2" t="inlineStr">
        <is>
          <t>6016391</t>
        </is>
      </c>
      <c r="E3453" s="2" t="inlineStr">
        <is>
          <t>Ariston Gomes Da Cruz</t>
        </is>
      </c>
      <c r="F3453" s="2" t="n">
        <v>247</v>
      </c>
      <c r="G3453" s="2" t="n">
        <v>39.12</v>
      </c>
      <c r="H3453" s="2" t="n">
        <v>6</v>
      </c>
      <c r="I3453" s="2" t="n">
        <v>0</v>
      </c>
      <c r="J3453" s="2" t="inlineStr">
        <is>
          <t>GPA</t>
        </is>
      </c>
    </row>
    <row r="3454">
      <c r="A3454" s="2" t="n">
        <v>8</v>
      </c>
      <c r="B3454" s="2" t="n">
        <v>1965</v>
      </c>
      <c r="C3454" s="2" t="inlineStr">
        <is>
          <t>SEPARACAO</t>
        </is>
      </c>
      <c r="D3454" s="2" t="inlineStr">
        <is>
          <t>6016391</t>
        </is>
      </c>
      <c r="E3454" s="2" t="inlineStr">
        <is>
          <t>Ariston Gomes Da Cruz</t>
        </is>
      </c>
      <c r="F3454" s="2" t="n">
        <v>2522</v>
      </c>
      <c r="G3454" s="2" t="n">
        <v>65.84999999999999</v>
      </c>
      <c r="H3454" s="2" t="n">
        <v>38</v>
      </c>
      <c r="I3454" s="2" t="n">
        <v/>
      </c>
      <c r="J3454" s="2" t="inlineStr">
        <is>
          <t>GPA</t>
        </is>
      </c>
    </row>
    <row r="3455">
      <c r="A3455" s="2" t="n">
        <v>8</v>
      </c>
      <c r="B3455" s="2" t="n">
        <v>1965</v>
      </c>
      <c r="C3455" s="2" t="inlineStr">
        <is>
          <t>SEPARACAO</t>
        </is>
      </c>
      <c r="D3455" s="2" t="inlineStr">
        <is>
          <t>6017533</t>
        </is>
      </c>
      <c r="E3455" s="2" t="inlineStr">
        <is>
          <t>Uzochukwu Umeji</t>
        </is>
      </c>
      <c r="F3455" s="2" t="n">
        <v>5164</v>
      </c>
      <c r="G3455" s="2" t="n">
        <v>109.24</v>
      </c>
      <c r="H3455" s="2" t="n">
        <v>47</v>
      </c>
      <c r="I3455" s="2" t="n">
        <v/>
      </c>
      <c r="J3455" s="2" t="inlineStr">
        <is>
          <t>GPA</t>
        </is>
      </c>
    </row>
    <row r="3456">
      <c r="A3456" s="2" t="n">
        <v>8</v>
      </c>
      <c r="B3456" s="2" t="n">
        <v>1965</v>
      </c>
      <c r="C3456" s="2" t="inlineStr">
        <is>
          <t>SEPARACAO</t>
        </is>
      </c>
      <c r="D3456" s="2" t="inlineStr">
        <is>
          <t>6019323</t>
        </is>
      </c>
      <c r="E3456" s="2" t="inlineStr">
        <is>
          <t>Kauan Gabriel De Lyrio Goncalves</t>
        </is>
      </c>
      <c r="F3456" s="2" t="n">
        <v>3260</v>
      </c>
      <c r="G3456" s="2" t="n">
        <v>49.25</v>
      </c>
      <c r="H3456" s="2" t="n">
        <v>66</v>
      </c>
      <c r="I3456" s="2" t="n">
        <v/>
      </c>
      <c r="J3456" s="2" t="inlineStr">
        <is>
          <t>GPA</t>
        </is>
      </c>
    </row>
    <row r="3457">
      <c r="A3457" s="2" t="n">
        <v>8</v>
      </c>
      <c r="B3457" s="2" t="n">
        <v>1965</v>
      </c>
      <c r="C3457" s="2" t="inlineStr">
        <is>
          <t>SEPARACAO</t>
        </is>
      </c>
      <c r="D3457" s="2" t="inlineStr">
        <is>
          <t>6019358</t>
        </is>
      </c>
      <c r="E3457" s="2" t="inlineStr">
        <is>
          <t>Temitope Agbola</t>
        </is>
      </c>
      <c r="F3457" s="2" t="n">
        <v>7752</v>
      </c>
      <c r="G3457" s="2" t="n">
        <v>142.12</v>
      </c>
      <c r="H3457" s="2" t="n">
        <v>55</v>
      </c>
      <c r="I3457" s="2" t="n">
        <v/>
      </c>
      <c r="J3457" s="2" t="inlineStr">
        <is>
          <t>GPA</t>
        </is>
      </c>
    </row>
    <row r="3458">
      <c r="A3458" s="2" t="n">
        <v>8</v>
      </c>
      <c r="B3458" s="2" t="n">
        <v>1965</v>
      </c>
      <c r="C3458" s="2" t="inlineStr">
        <is>
          <t>SEPARACAO</t>
        </is>
      </c>
      <c r="D3458" s="2" t="inlineStr">
        <is>
          <t>6019382</t>
        </is>
      </c>
      <c r="E3458" s="2" t="inlineStr">
        <is>
          <t>Halifax Onyedikachi Ohalete</t>
        </is>
      </c>
      <c r="F3458" s="2" t="n">
        <v>2844</v>
      </c>
      <c r="G3458" s="2" t="n">
        <v>48.3</v>
      </c>
      <c r="H3458" s="2" t="n">
        <v>59</v>
      </c>
      <c r="I3458" s="2" t="n">
        <v/>
      </c>
      <c r="J3458" s="2" t="inlineStr">
        <is>
          <t>GPA</t>
        </is>
      </c>
    </row>
    <row r="3459">
      <c r="A3459" s="2" t="n">
        <v>8</v>
      </c>
      <c r="B3459" s="2" t="n">
        <v>1965</v>
      </c>
      <c r="C3459" s="2" t="inlineStr">
        <is>
          <t>SEPARACAO</t>
        </is>
      </c>
      <c r="D3459" s="2" t="inlineStr">
        <is>
          <t>6019609</t>
        </is>
      </c>
      <c r="E3459" s="2" t="inlineStr">
        <is>
          <t>Ijioma Ibemgbulam David</t>
        </is>
      </c>
      <c r="F3459" s="2" t="n">
        <v>3453</v>
      </c>
      <c r="G3459" s="2" t="n">
        <v>127.37</v>
      </c>
      <c r="H3459" s="2" t="n">
        <v>27</v>
      </c>
      <c r="I3459" s="2" t="n">
        <v/>
      </c>
      <c r="J3459" s="2" t="inlineStr">
        <is>
          <t>GPA</t>
        </is>
      </c>
    </row>
    <row r="3460">
      <c r="A3460" s="2" t="n">
        <v>8</v>
      </c>
      <c r="B3460" s="2" t="n">
        <v>1965</v>
      </c>
      <c r="C3460" s="2" t="inlineStr">
        <is>
          <t>SEPARACAO</t>
        </is>
      </c>
      <c r="D3460" s="2" t="inlineStr">
        <is>
          <t>6019820</t>
        </is>
      </c>
      <c r="E3460" s="2" t="inlineStr">
        <is>
          <t>Jude Nwabueze Eze</t>
        </is>
      </c>
      <c r="F3460" s="2" t="n">
        <v>4395</v>
      </c>
      <c r="G3460" s="2" t="n">
        <v>125.18</v>
      </c>
      <c r="H3460" s="2" t="n">
        <v>35</v>
      </c>
      <c r="I3460" s="2" t="n">
        <v/>
      </c>
      <c r="J3460" s="2" t="inlineStr">
        <is>
          <t>GPA</t>
        </is>
      </c>
    </row>
    <row r="3461">
      <c r="A3461" s="2" t="n">
        <v>8</v>
      </c>
      <c r="B3461" s="2" t="n">
        <v>1965</v>
      </c>
      <c r="C3461" s="2" t="inlineStr">
        <is>
          <t>SEPARACAO</t>
        </is>
      </c>
      <c r="D3461" s="2" t="inlineStr">
        <is>
          <t>6020690</t>
        </is>
      </c>
      <c r="E3461" s="2" t="inlineStr">
        <is>
          <t>Donatus Izuchukwu Obi</t>
        </is>
      </c>
      <c r="F3461" s="2" t="n">
        <v>3037</v>
      </c>
      <c r="G3461" s="2" t="n">
        <v>93.09</v>
      </c>
      <c r="H3461" s="2" t="n">
        <v>33</v>
      </c>
      <c r="I3461" s="2" t="n">
        <v/>
      </c>
      <c r="J3461" s="2" t="inlineStr">
        <is>
          <t>GPA</t>
        </is>
      </c>
    </row>
    <row r="3462">
      <c r="A3462" s="2" t="n">
        <v>8</v>
      </c>
      <c r="B3462" s="2" t="n">
        <v>1965</v>
      </c>
      <c r="C3462" s="2" t="inlineStr">
        <is>
          <t>SEPARACAO</t>
        </is>
      </c>
      <c r="D3462" s="2" t="inlineStr">
        <is>
          <t>6021174</t>
        </is>
      </c>
      <c r="E3462" s="2" t="inlineStr">
        <is>
          <t>Kevin Chukwudi Anene</t>
        </is>
      </c>
      <c r="F3462" s="2" t="n">
        <v>978</v>
      </c>
      <c r="G3462" s="2" t="n">
        <v>58.42</v>
      </c>
      <c r="H3462" s="2" t="n">
        <v>17</v>
      </c>
      <c r="I3462" s="2" t="n">
        <v/>
      </c>
      <c r="J3462" s="2" t="inlineStr">
        <is>
          <t>GPA</t>
        </is>
      </c>
    </row>
    <row r="3463">
      <c r="A3463" s="2" t="n">
        <v>8</v>
      </c>
      <c r="B3463" s="2" t="n">
        <v>1965</v>
      </c>
      <c r="C3463" s="2" t="inlineStr">
        <is>
          <t>SEPARACAO</t>
        </is>
      </c>
      <c r="D3463" s="2" t="inlineStr">
        <is>
          <t>6022383</t>
        </is>
      </c>
      <c r="E3463" s="2" t="inlineStr">
        <is>
          <t>Chinedu George Anioke</t>
        </is>
      </c>
      <c r="F3463" s="2" t="n">
        <v>4125</v>
      </c>
      <c r="G3463" s="2" t="n">
        <v>95.25</v>
      </c>
      <c r="H3463" s="2" t="n">
        <v>43</v>
      </c>
      <c r="I3463" s="2" t="n">
        <v/>
      </c>
      <c r="J3463" s="2" t="inlineStr">
        <is>
          <t>GPA</t>
        </is>
      </c>
    </row>
    <row r="3464">
      <c r="A3464" s="2" t="n">
        <v>8</v>
      </c>
      <c r="B3464" s="2" t="n">
        <v>1965</v>
      </c>
      <c r="C3464" s="2" t="inlineStr">
        <is>
          <t>SEPARACAO</t>
        </is>
      </c>
      <c r="D3464" s="2" t="inlineStr">
        <is>
          <t>6024572</t>
        </is>
      </c>
      <c r="E3464" s="2" t="inlineStr">
        <is>
          <t>Johnson Ogbonna David</t>
        </is>
      </c>
      <c r="F3464" s="2" t="n">
        <v>3132</v>
      </c>
      <c r="G3464" s="2" t="n">
        <v>73.39</v>
      </c>
      <c r="H3464" s="2" t="n">
        <v>43</v>
      </c>
      <c r="I3464" s="2" t="n">
        <v/>
      </c>
      <c r="J3464" s="2" t="inlineStr">
        <is>
          <t>GPA</t>
        </is>
      </c>
    </row>
    <row r="3465">
      <c r="A3465" s="2" t="n">
        <v>8</v>
      </c>
      <c r="B3465" s="2" t="n">
        <v>1965</v>
      </c>
      <c r="C3465" s="2" t="inlineStr">
        <is>
          <t>SEPARACAO</t>
        </is>
      </c>
      <c r="D3465" s="2" t="inlineStr">
        <is>
          <t>6025439</t>
        </is>
      </c>
      <c r="E3465" s="2" t="inlineStr">
        <is>
          <t>Anderson Ferreira Da Silva</t>
        </is>
      </c>
      <c r="F3465" s="2" t="n">
        <v>3812</v>
      </c>
      <c r="G3465" s="2" t="n">
        <v>68.34</v>
      </c>
      <c r="H3465" s="2" t="n">
        <v>56</v>
      </c>
      <c r="I3465" s="2" t="n">
        <v/>
      </c>
      <c r="J3465" s="2" t="inlineStr">
        <is>
          <t>GPA</t>
        </is>
      </c>
    </row>
    <row r="3466">
      <c r="A3466" s="2" t="n">
        <v>8</v>
      </c>
      <c r="B3466" s="2" t="n">
        <v>1965</v>
      </c>
      <c r="C3466" s="2" t="inlineStr">
        <is>
          <t>SEPARACAO</t>
        </is>
      </c>
      <c r="D3466" s="2" t="inlineStr">
        <is>
          <t>6025927</t>
        </is>
      </c>
      <c r="E3466" s="2" t="inlineStr">
        <is>
          <t>Chinedu Blessing Onwuasoanya</t>
        </is>
      </c>
      <c r="F3466" s="2" t="n">
        <v>2731</v>
      </c>
      <c r="G3466" s="2" t="n">
        <v>66.56</v>
      </c>
      <c r="H3466" s="2" t="n">
        <v>41</v>
      </c>
      <c r="I3466" s="2" t="n">
        <v/>
      </c>
      <c r="J3466" s="2" t="inlineStr">
        <is>
          <t>GPA</t>
        </is>
      </c>
    </row>
    <row r="3467">
      <c r="A3467" s="2" t="n">
        <v>8</v>
      </c>
      <c r="B3467" s="2" t="n">
        <v>1965</v>
      </c>
      <c r="C3467" s="2" t="inlineStr">
        <is>
          <t>SEPARACAO</t>
        </is>
      </c>
      <c r="D3467" s="2" t="inlineStr">
        <is>
          <t>6025935</t>
        </is>
      </c>
      <c r="E3467" s="2" t="inlineStr">
        <is>
          <t>Livinus Okwudili Obikwelu</t>
        </is>
      </c>
      <c r="F3467" s="2" t="n">
        <v>1950</v>
      </c>
      <c r="G3467" s="2" t="n">
        <v>64.31999999999999</v>
      </c>
      <c r="H3467" s="2" t="n">
        <v>30</v>
      </c>
      <c r="I3467" s="2" t="n">
        <v/>
      </c>
      <c r="J3467" s="2" t="inlineStr">
        <is>
          <t>GPA</t>
        </is>
      </c>
    </row>
    <row r="3468">
      <c r="A3468" s="2" t="n">
        <v>8</v>
      </c>
      <c r="B3468" s="2" t="n">
        <v>1965</v>
      </c>
      <c r="C3468" s="2" t="inlineStr">
        <is>
          <t>SEPARACAO</t>
        </is>
      </c>
      <c r="D3468" s="2" t="inlineStr">
        <is>
          <t>6026770</t>
        </is>
      </c>
      <c r="E3468" s="2" t="inlineStr">
        <is>
          <t>Luiz Guilherme Rosa Do Nascimento</t>
        </is>
      </c>
      <c r="F3468" s="2" t="n">
        <v>29</v>
      </c>
      <c r="G3468" s="2" t="n">
        <v>1.34</v>
      </c>
      <c r="H3468" s="2" t="n">
        <v>22</v>
      </c>
      <c r="I3468" s="2" t="n">
        <v/>
      </c>
      <c r="J3468" s="2" t="inlineStr">
        <is>
          <t>GPA</t>
        </is>
      </c>
    </row>
    <row r="3469">
      <c r="A3469" s="2" t="n">
        <v>8</v>
      </c>
      <c r="B3469" s="2" t="n">
        <v>1965</v>
      </c>
      <c r="C3469" s="2" t="inlineStr">
        <is>
          <t>SEPARACAO</t>
        </is>
      </c>
      <c r="D3469" s="2" t="inlineStr">
        <is>
          <t>6026923</t>
        </is>
      </c>
      <c r="E3469" s="2" t="inlineStr">
        <is>
          <t>Philip Emeka Nwonyibo</t>
        </is>
      </c>
      <c r="F3469" s="2" t="n">
        <v>4732</v>
      </c>
      <c r="G3469" s="2" t="n">
        <v>78.64</v>
      </c>
      <c r="H3469" s="2" t="n">
        <v>60</v>
      </c>
      <c r="I3469" s="2" t="n">
        <v/>
      </c>
      <c r="J3469" s="2" t="inlineStr">
        <is>
          <t>GPA</t>
        </is>
      </c>
    </row>
    <row r="3470">
      <c r="A3470" s="2" t="n">
        <v>8</v>
      </c>
      <c r="B3470" s="2" t="n">
        <v>1965</v>
      </c>
      <c r="C3470" s="2" t="inlineStr">
        <is>
          <t>SEPARACAO</t>
        </is>
      </c>
      <c r="D3470" s="2" t="inlineStr">
        <is>
          <t>6026958</t>
        </is>
      </c>
      <c r="E3470" s="2" t="inlineStr">
        <is>
          <t>Douglas Cardoso Moraes</t>
        </is>
      </c>
      <c r="F3470" s="2" t="n">
        <v>2454</v>
      </c>
      <c r="G3470" s="2" t="n">
        <v>32.98</v>
      </c>
      <c r="H3470" s="2" t="n">
        <v>74</v>
      </c>
      <c r="I3470" s="2" t="n">
        <v/>
      </c>
      <c r="J3470" s="2" t="inlineStr">
        <is>
          <t>GPA</t>
        </is>
      </c>
    </row>
    <row r="3471">
      <c r="A3471" s="2" t="n">
        <v>8</v>
      </c>
      <c r="B3471" s="2" t="n">
        <v>1965</v>
      </c>
      <c r="C3471" s="2" t="inlineStr">
        <is>
          <t>SEPARACAO</t>
        </is>
      </c>
      <c r="D3471" s="2" t="inlineStr">
        <is>
          <t>6026982</t>
        </is>
      </c>
      <c r="E3471" s="2" t="inlineStr">
        <is>
          <t>Rafaela Rocha Do Nascimento</t>
        </is>
      </c>
      <c r="F3471" s="2" t="n">
        <v>1441</v>
      </c>
      <c r="G3471" s="2" t="n">
        <v>54.48</v>
      </c>
      <c r="H3471" s="2" t="n">
        <v>26</v>
      </c>
      <c r="I3471" s="2" t="n">
        <v/>
      </c>
      <c r="J3471" s="2" t="inlineStr">
        <is>
          <t>GPA</t>
        </is>
      </c>
    </row>
    <row r="3472">
      <c r="A3472" s="2" t="n">
        <v>8</v>
      </c>
      <c r="B3472" s="2" t="n">
        <v>1965</v>
      </c>
      <c r="C3472" s="2" t="inlineStr">
        <is>
          <t>SEPARACAO</t>
        </is>
      </c>
      <c r="D3472" s="2" t="inlineStr">
        <is>
          <t>6027040</t>
        </is>
      </c>
      <c r="E3472" s="2" t="inlineStr">
        <is>
          <t>Diego Dos Santos Candido</t>
        </is>
      </c>
      <c r="F3472" s="2" t="n">
        <v>202</v>
      </c>
      <c r="G3472" s="2" t="n">
        <v>7.82</v>
      </c>
      <c r="H3472" s="2" t="n">
        <v>26</v>
      </c>
      <c r="I3472" s="2" t="n">
        <v/>
      </c>
      <c r="J3472" s="2" t="inlineStr">
        <is>
          <t>GPA</t>
        </is>
      </c>
    </row>
    <row r="3473">
      <c r="A3473" s="2" t="n">
        <v>8</v>
      </c>
      <c r="B3473" s="2" t="n">
        <v>1965</v>
      </c>
      <c r="C3473" s="2" t="inlineStr">
        <is>
          <t>SEPARACAO</t>
        </is>
      </c>
      <c r="D3473" s="2" t="inlineStr">
        <is>
          <t>6027571</t>
        </is>
      </c>
      <c r="E3473" s="2" t="inlineStr">
        <is>
          <t>Rosilandia Silva Santana</t>
        </is>
      </c>
      <c r="F3473" s="2" t="n">
        <v>2537</v>
      </c>
      <c r="G3473" s="2" t="n">
        <v>67.73</v>
      </c>
      <c r="H3473" s="2" t="n">
        <v>37</v>
      </c>
      <c r="I3473" s="2" t="n">
        <v/>
      </c>
      <c r="J3473" s="2" t="inlineStr">
        <is>
          <t>GPA</t>
        </is>
      </c>
    </row>
    <row r="3474">
      <c r="A3474" s="2" t="n">
        <v>8</v>
      </c>
      <c r="B3474" s="2" t="n">
        <v>1965</v>
      </c>
      <c r="C3474" s="2" t="inlineStr">
        <is>
          <t>SEPARACAO</t>
        </is>
      </c>
      <c r="D3474" s="2" t="inlineStr">
        <is>
          <t>6027580</t>
        </is>
      </c>
      <c r="E3474" s="2" t="inlineStr">
        <is>
          <t>Haroldo Ferreira Mendes</t>
        </is>
      </c>
      <c r="F3474" s="2" t="n">
        <v>670</v>
      </c>
      <c r="G3474" s="2" t="n">
        <v>23.37</v>
      </c>
      <c r="H3474" s="2" t="n">
        <v>29</v>
      </c>
      <c r="I3474" s="2" t="n">
        <v/>
      </c>
      <c r="J3474" s="2" t="inlineStr">
        <is>
          <t>GPA</t>
        </is>
      </c>
    </row>
    <row r="3475">
      <c r="A3475" s="2" t="n">
        <v>8</v>
      </c>
      <c r="B3475" s="2" t="n">
        <v>1965</v>
      </c>
      <c r="C3475" s="2" t="inlineStr">
        <is>
          <t>SEPARACAO</t>
        </is>
      </c>
      <c r="D3475" s="2" t="inlineStr">
        <is>
          <t>6027636</t>
        </is>
      </c>
      <c r="E3475" s="2" t="inlineStr">
        <is>
          <t>Adalicio De Jesus Santos</t>
        </is>
      </c>
      <c r="F3475" s="2" t="n">
        <v>1004</v>
      </c>
      <c r="G3475" s="2" t="n">
        <v>31.21</v>
      </c>
      <c r="H3475" s="2" t="n">
        <v>32</v>
      </c>
      <c r="I3475" s="2" t="n">
        <v/>
      </c>
      <c r="J3475" s="2" t="inlineStr">
        <is>
          <t>GPA</t>
        </is>
      </c>
    </row>
    <row r="3476">
      <c r="A3476" s="2" t="n">
        <v>8</v>
      </c>
      <c r="B3476" s="2" t="n">
        <v>1965</v>
      </c>
      <c r="C3476" s="2" t="inlineStr">
        <is>
          <t>SEPARACAO</t>
        </is>
      </c>
      <c r="D3476" s="2" t="inlineStr">
        <is>
          <t>6027652</t>
        </is>
      </c>
      <c r="E3476" s="2" t="inlineStr">
        <is>
          <t>Marcela Dos Santos Ferreira</t>
        </is>
      </c>
      <c r="F3476" s="2" t="n">
        <v>905</v>
      </c>
      <c r="G3476" s="2" t="n">
        <v>25.03</v>
      </c>
      <c r="H3476" s="2" t="n">
        <v>36</v>
      </c>
      <c r="I3476" s="2" t="n">
        <v/>
      </c>
      <c r="J3476" s="2" t="inlineStr">
        <is>
          <t>GPA</t>
        </is>
      </c>
    </row>
    <row r="3477">
      <c r="A3477" s="2" t="n">
        <v>8</v>
      </c>
      <c r="B3477" s="2" t="n">
        <v>1965</v>
      </c>
      <c r="C3477" s="2" t="inlineStr">
        <is>
          <t>SEPARACAO</t>
        </is>
      </c>
      <c r="D3477" s="2" t="inlineStr">
        <is>
          <t>6027687</t>
        </is>
      </c>
      <c r="E3477" s="2" t="inlineStr">
        <is>
          <t>Emanuel Souza Santana</t>
        </is>
      </c>
      <c r="F3477" s="2" t="n">
        <v>755</v>
      </c>
      <c r="G3477" s="2" t="n">
        <v>21.19</v>
      </c>
      <c r="H3477" s="2" t="n">
        <v>36</v>
      </c>
      <c r="I3477" s="2" t="n">
        <v/>
      </c>
      <c r="J3477" s="2" t="inlineStr">
        <is>
          <t>GPA</t>
        </is>
      </c>
    </row>
    <row r="3478">
      <c r="A3478" s="2" t="n">
        <v>8</v>
      </c>
      <c r="B3478" s="2" t="n">
        <v>1965</v>
      </c>
      <c r="C3478" s="2" t="inlineStr">
        <is>
          <t>SEPARACAO</t>
        </is>
      </c>
      <c r="D3478" s="2" t="inlineStr">
        <is>
          <t>6027903</t>
        </is>
      </c>
      <c r="E3478" s="2" t="inlineStr">
        <is>
          <t>Marcus Vinicius Ferraz Camargo</t>
        </is>
      </c>
      <c r="F3478" s="2" t="n">
        <v>2836</v>
      </c>
      <c r="G3478" s="2" t="n">
        <v>51.72</v>
      </c>
      <c r="H3478" s="2" t="n">
        <v>55</v>
      </c>
      <c r="I3478" s="2" t="n">
        <v/>
      </c>
      <c r="J3478" s="2" t="inlineStr">
        <is>
          <t>GPA</t>
        </is>
      </c>
    </row>
    <row r="3479">
      <c r="A3479" s="2" t="n">
        <v>8</v>
      </c>
      <c r="B3479" s="2" t="n">
        <v>1965</v>
      </c>
      <c r="C3479" s="2" t="inlineStr">
        <is>
          <t>SEPARACAO</t>
        </is>
      </c>
      <c r="D3479" s="2" t="inlineStr">
        <is>
          <t>6028039</t>
        </is>
      </c>
      <c r="E3479" s="2" t="inlineStr">
        <is>
          <t>Bruno Scalabrini De Andrade</t>
        </is>
      </c>
      <c r="F3479" s="2" t="n">
        <v>2873</v>
      </c>
      <c r="G3479" s="2" t="n">
        <v>59.35</v>
      </c>
      <c r="H3479" s="2" t="n">
        <v>48</v>
      </c>
      <c r="I3479" s="2" t="n">
        <v/>
      </c>
      <c r="J3479" s="2" t="inlineStr">
        <is>
          <t>GPA</t>
        </is>
      </c>
    </row>
    <row r="3480">
      <c r="A3480" s="2" t="n">
        <v>8</v>
      </c>
      <c r="B3480" s="2" t="n">
        <v>1965</v>
      </c>
      <c r="C3480" s="2" t="inlineStr">
        <is>
          <t>SEPARACAO</t>
        </is>
      </c>
      <c r="D3480" s="2" t="inlineStr">
        <is>
          <t>6028101</t>
        </is>
      </c>
      <c r="E3480" s="2" t="inlineStr">
        <is>
          <t>Joao Gabriel Melo Martins</t>
        </is>
      </c>
      <c r="F3480" s="2" t="n">
        <v>338</v>
      </c>
      <c r="G3480" s="2" t="n">
        <v>17.8</v>
      </c>
      <c r="H3480" s="2" t="n">
        <v>19</v>
      </c>
      <c r="I3480" s="2" t="n">
        <v/>
      </c>
      <c r="J3480" s="2" t="inlineStr">
        <is>
          <t>GPA</t>
        </is>
      </c>
    </row>
    <row r="3481">
      <c r="A3481" s="2" t="n">
        <v>8</v>
      </c>
      <c r="B3481" s="2" t="n">
        <v>1965</v>
      </c>
      <c r="C3481" s="2" t="inlineStr">
        <is>
          <t>SEPARACAO</t>
        </is>
      </c>
      <c r="D3481" s="2" t="inlineStr">
        <is>
          <t>6028381</t>
        </is>
      </c>
      <c r="E3481" s="2" t="inlineStr">
        <is>
          <t>Ana Carolina De Souza Silva</t>
        </is>
      </c>
      <c r="F3481" s="2" t="n">
        <v>1130</v>
      </c>
      <c r="G3481" s="2" t="n">
        <v>32.43</v>
      </c>
      <c r="H3481" s="2" t="n">
        <v>35</v>
      </c>
      <c r="I3481" s="2" t="n">
        <v/>
      </c>
      <c r="J3481" s="2" t="inlineStr">
        <is>
          <t>GPA</t>
        </is>
      </c>
    </row>
    <row r="3482">
      <c r="A3482" s="2" t="n">
        <v>8</v>
      </c>
      <c r="B3482" s="2" t="n">
        <v>1965</v>
      </c>
      <c r="C3482" s="2" t="inlineStr">
        <is>
          <t>SEPARACAO</t>
        </is>
      </c>
      <c r="D3482" s="2" t="inlineStr">
        <is>
          <t>6028390</t>
        </is>
      </c>
      <c r="E3482" s="2" t="inlineStr">
        <is>
          <t>Vitoria Sonali Teixeira Dos Santos</t>
        </is>
      </c>
      <c r="F3482" s="2" t="n">
        <v>580</v>
      </c>
      <c r="G3482" s="2" t="n">
        <v>18.26</v>
      </c>
      <c r="H3482" s="2" t="n">
        <v>32</v>
      </c>
      <c r="I3482" s="2" t="n">
        <v/>
      </c>
      <c r="J3482" s="2" t="inlineStr">
        <is>
          <t>GPA</t>
        </is>
      </c>
    </row>
    <row r="3483">
      <c r="A3483" s="2" t="n">
        <v>8</v>
      </c>
      <c r="B3483" s="2" t="n">
        <v>1965</v>
      </c>
      <c r="C3483" s="2" t="inlineStr">
        <is>
          <t>SEPARACAO</t>
        </is>
      </c>
      <c r="D3483" s="2" t="inlineStr">
        <is>
          <t>6028454</t>
        </is>
      </c>
      <c r="E3483" s="2" t="inlineStr">
        <is>
          <t>Wallace De Souza Oliveira</t>
        </is>
      </c>
      <c r="F3483" s="2" t="n">
        <v>1844</v>
      </c>
      <c r="G3483" s="2" t="n">
        <v>46.25</v>
      </c>
      <c r="H3483" s="2" t="n">
        <v>40</v>
      </c>
      <c r="I3483" s="2" t="n">
        <v/>
      </c>
      <c r="J3483" s="2" t="inlineStr">
        <is>
          <t>GPA</t>
        </is>
      </c>
    </row>
    <row r="3484">
      <c r="A3484" s="2" t="n">
        <v>8</v>
      </c>
      <c r="B3484" s="2" t="n">
        <v>1965</v>
      </c>
      <c r="C3484" s="2" t="inlineStr">
        <is>
          <t>SEPARACAO</t>
        </is>
      </c>
      <c r="D3484" s="2" t="inlineStr">
        <is>
          <t>6028527</t>
        </is>
      </c>
      <c r="E3484" s="2" t="inlineStr">
        <is>
          <t>Felipe Marcelo Da Silva</t>
        </is>
      </c>
      <c r="F3484" s="2" t="n">
        <v>1779</v>
      </c>
      <c r="G3484" s="2" t="n">
        <v>39.7</v>
      </c>
      <c r="H3484" s="2" t="n">
        <v>45</v>
      </c>
      <c r="I3484" s="2" t="n">
        <v/>
      </c>
      <c r="J3484" s="2" t="inlineStr">
        <is>
          <t>GPA</t>
        </is>
      </c>
    </row>
    <row r="3485">
      <c r="A3485" s="2" t="n">
        <v>8</v>
      </c>
      <c r="B3485" s="2" t="n">
        <v>1965</v>
      </c>
      <c r="C3485" s="2" t="inlineStr">
        <is>
          <t>SEPARACAO</t>
        </is>
      </c>
      <c r="D3485" s="2" t="inlineStr">
        <is>
          <t>6028861</t>
        </is>
      </c>
      <c r="E3485" s="2" t="inlineStr">
        <is>
          <t>Kombo Nakasila Guilherme</t>
        </is>
      </c>
      <c r="F3485" s="2" t="n">
        <v>2089</v>
      </c>
      <c r="G3485" s="2" t="n">
        <v>62.89</v>
      </c>
      <c r="H3485" s="2" t="n">
        <v>33</v>
      </c>
      <c r="I3485" s="2" t="n">
        <v/>
      </c>
      <c r="J3485" s="2" t="inlineStr">
        <is>
          <t>GPA</t>
        </is>
      </c>
    </row>
    <row r="3486">
      <c r="A3486" s="2" t="n">
        <v>8</v>
      </c>
      <c r="B3486" s="2" t="n">
        <v>1965</v>
      </c>
      <c r="C3486" s="2" t="inlineStr">
        <is>
          <t>SEPARACAO</t>
        </is>
      </c>
      <c r="D3486" s="2" t="inlineStr">
        <is>
          <t>6029035</t>
        </is>
      </c>
      <c r="E3486" s="2" t="inlineStr">
        <is>
          <t>Kelly Cristina Santana De Andrade</t>
        </is>
      </c>
      <c r="F3486" s="2" t="n">
        <v>766</v>
      </c>
      <c r="G3486" s="2" t="n">
        <v>31.65</v>
      </c>
      <c r="H3486" s="2" t="n">
        <v>24</v>
      </c>
      <c r="I3486" s="2" t="n">
        <v/>
      </c>
      <c r="J3486" s="2" t="inlineStr">
        <is>
          <t>GPA</t>
        </is>
      </c>
    </row>
    <row r="3487">
      <c r="A3487" s="2" t="n">
        <v>8</v>
      </c>
      <c r="B3487" s="2" t="n">
        <v>1965</v>
      </c>
      <c r="C3487" s="2" t="inlineStr">
        <is>
          <t>SEPARACAO</t>
        </is>
      </c>
      <c r="D3487" s="2" t="inlineStr">
        <is>
          <t>6029116</t>
        </is>
      </c>
      <c r="E3487" s="2" t="inlineStr">
        <is>
          <t>Julio Cesar De Carvalho</t>
        </is>
      </c>
      <c r="F3487" s="2" t="n">
        <v>2514</v>
      </c>
      <c r="G3487" s="2" t="n">
        <v>63.08</v>
      </c>
      <c r="H3487" s="2" t="n">
        <v>40</v>
      </c>
      <c r="I3487" s="2" t="n">
        <v/>
      </c>
      <c r="J3487" s="2" t="inlineStr">
        <is>
          <t>GPA</t>
        </is>
      </c>
    </row>
    <row r="3488">
      <c r="A3488" s="2" t="n">
        <v>8</v>
      </c>
      <c r="B3488" s="2" t="n">
        <v>1965</v>
      </c>
      <c r="C3488" s="2" t="inlineStr">
        <is>
          <t>SEPARACAO</t>
        </is>
      </c>
      <c r="D3488" s="2" t="inlineStr">
        <is>
          <t>6029205</t>
        </is>
      </c>
      <c r="E3488" s="2" t="inlineStr">
        <is>
          <t>Elan Moura De Oliveira</t>
        </is>
      </c>
      <c r="F3488" s="2" t="n">
        <v>340</v>
      </c>
      <c r="G3488" s="2" t="n">
        <v>13.09</v>
      </c>
      <c r="H3488" s="2" t="n">
        <v>26</v>
      </c>
      <c r="I3488" s="2" t="n">
        <v/>
      </c>
      <c r="J3488" s="2" t="inlineStr">
        <is>
          <t>GPA</t>
        </is>
      </c>
    </row>
    <row r="3489">
      <c r="A3489" s="2" t="n">
        <v>8</v>
      </c>
      <c r="B3489" s="2" t="n">
        <v>1965</v>
      </c>
      <c r="C3489" s="2" t="inlineStr">
        <is>
          <t>SEPARACAO</t>
        </is>
      </c>
      <c r="D3489" s="2" t="inlineStr">
        <is>
          <t>6029566</t>
        </is>
      </c>
      <c r="E3489" s="2" t="inlineStr">
        <is>
          <t>Alexandre Carpani</t>
        </is>
      </c>
      <c r="F3489" s="2" t="n">
        <v>2584</v>
      </c>
      <c r="G3489" s="2" t="n">
        <v>59.34</v>
      </c>
      <c r="H3489" s="2" t="n">
        <v>44</v>
      </c>
      <c r="I3489" s="2" t="n">
        <v/>
      </c>
      <c r="J3489" s="2" t="inlineStr">
        <is>
          <t>GPA</t>
        </is>
      </c>
    </row>
    <row r="3490">
      <c r="A3490" s="2" t="n">
        <v>8</v>
      </c>
      <c r="B3490" s="2" t="n">
        <v>1965</v>
      </c>
      <c r="C3490" s="2" t="inlineStr">
        <is>
          <t>SEPARACAO</t>
        </is>
      </c>
      <c r="D3490" s="2" t="inlineStr">
        <is>
          <t>6029825</t>
        </is>
      </c>
      <c r="E3490" s="2" t="inlineStr">
        <is>
          <t>Carla Paola Guzman Palacios</t>
        </is>
      </c>
      <c r="F3490" s="2" t="n">
        <v>1751</v>
      </c>
      <c r="G3490" s="2" t="n">
        <v>52.67</v>
      </c>
      <c r="H3490" s="2" t="n">
        <v>33</v>
      </c>
      <c r="I3490" s="2" t="n">
        <v/>
      </c>
      <c r="J3490" s="2" t="inlineStr">
        <is>
          <t>GPA</t>
        </is>
      </c>
    </row>
    <row r="3491">
      <c r="A3491" s="2" t="n">
        <v>8</v>
      </c>
      <c r="B3491" s="2" t="n">
        <v>1965</v>
      </c>
      <c r="C3491" s="2" t="inlineStr">
        <is>
          <t>SEPARACAO</t>
        </is>
      </c>
      <c r="D3491" s="2" t="inlineStr">
        <is>
          <t>6030343</t>
        </is>
      </c>
      <c r="E3491" s="2" t="inlineStr">
        <is>
          <t>Lucas Gomes De Santana</t>
        </is>
      </c>
      <c r="F3491" s="2" t="n">
        <v>698</v>
      </c>
      <c r="G3491" s="2" t="n">
        <v>26.55</v>
      </c>
      <c r="H3491" s="2" t="n">
        <v>26</v>
      </c>
      <c r="I3491" s="2" t="n">
        <v/>
      </c>
      <c r="J3491" s="2" t="inlineStr">
        <is>
          <t>GPA</t>
        </is>
      </c>
    </row>
    <row r="3492">
      <c r="A3492" s="2" t="n">
        <v>8</v>
      </c>
      <c r="B3492" s="2" t="n">
        <v>1965</v>
      </c>
      <c r="C3492" s="2" t="inlineStr">
        <is>
          <t>SEPARACAO</t>
        </is>
      </c>
      <c r="D3492" s="2" t="inlineStr">
        <is>
          <t>6030378</t>
        </is>
      </c>
      <c r="E3492" s="2" t="inlineStr">
        <is>
          <t>Luan Henrique Silva</t>
        </is>
      </c>
      <c r="F3492" s="2" t="n">
        <v>749</v>
      </c>
      <c r="G3492" s="2" t="n">
        <v>30.97</v>
      </c>
      <c r="H3492" s="2" t="n">
        <v>24</v>
      </c>
      <c r="I3492" s="2" t="n">
        <v/>
      </c>
      <c r="J3492" s="2" t="inlineStr">
        <is>
          <t>GPA</t>
        </is>
      </c>
    </row>
    <row r="3493">
      <c r="A3493" s="2" t="n">
        <v>8</v>
      </c>
      <c r="B3493" s="2" t="n">
        <v>1965</v>
      </c>
      <c r="C3493" s="2" t="inlineStr">
        <is>
          <t>SEPARACAO</t>
        </is>
      </c>
      <c r="D3493" s="2" t="inlineStr">
        <is>
          <t>6030475</t>
        </is>
      </c>
      <c r="E3493" s="2" t="inlineStr">
        <is>
          <t>Larissa Nascimento Souza</t>
        </is>
      </c>
      <c r="F3493" s="2" t="n">
        <v>947</v>
      </c>
      <c r="G3493" s="2" t="n">
        <v>38.64</v>
      </c>
      <c r="H3493" s="2" t="n">
        <v>25</v>
      </c>
      <c r="I3493" s="2" t="n">
        <v/>
      </c>
      <c r="J3493" s="2" t="inlineStr">
        <is>
          <t>GPA</t>
        </is>
      </c>
    </row>
    <row r="3494">
      <c r="A3494" s="2" t="n">
        <v>8</v>
      </c>
      <c r="B3494" s="2" t="n">
        <v>1965</v>
      </c>
      <c r="C3494" s="2" t="inlineStr">
        <is>
          <t>SEPARACAO</t>
        </is>
      </c>
      <c r="D3494" s="2" t="inlineStr">
        <is>
          <t>6030530</t>
        </is>
      </c>
      <c r="E3494" s="2" t="inlineStr">
        <is>
          <t>Gabriel Alves Felix</t>
        </is>
      </c>
      <c r="F3494" s="2" t="n">
        <v>532</v>
      </c>
      <c r="G3494" s="2" t="n">
        <v>22.69</v>
      </c>
      <c r="H3494" s="2" t="n">
        <v>23</v>
      </c>
      <c r="I3494" s="2" t="n">
        <v/>
      </c>
      <c r="J3494" s="2" t="inlineStr">
        <is>
          <t>GPA</t>
        </is>
      </c>
    </row>
    <row r="3495">
      <c r="A3495" s="2" t="n">
        <v>8</v>
      </c>
      <c r="B3495" s="2" t="n">
        <v>1965</v>
      </c>
      <c r="C3495" s="2" t="inlineStr">
        <is>
          <t>SEPARACAO</t>
        </is>
      </c>
      <c r="D3495" s="2" t="inlineStr">
        <is>
          <t>6030556</t>
        </is>
      </c>
      <c r="E3495" s="2" t="inlineStr">
        <is>
          <t>Kerolyn Ferreira Rodrigues Pereira</t>
        </is>
      </c>
      <c r="F3495" s="2" t="n">
        <v>1235</v>
      </c>
      <c r="G3495" s="2" t="n">
        <v>36.64</v>
      </c>
      <c r="H3495" s="2" t="n">
        <v>34</v>
      </c>
      <c r="I3495" s="2" t="n">
        <v/>
      </c>
      <c r="J3495" s="2" t="inlineStr">
        <is>
          <t>GPA</t>
        </is>
      </c>
    </row>
    <row r="3496">
      <c r="A3496" s="2" t="n">
        <v>8</v>
      </c>
      <c r="B3496" s="2" t="n">
        <v>1965</v>
      </c>
      <c r="C3496" s="2" t="inlineStr">
        <is>
          <t>SEPARACAO</t>
        </is>
      </c>
      <c r="D3496" s="2" t="inlineStr">
        <is>
          <t>6030564</t>
        </is>
      </c>
      <c r="E3496" s="2" t="inlineStr">
        <is>
          <t>Ana Paula Pereira Goncalves</t>
        </is>
      </c>
      <c r="F3496" s="2" t="n">
        <v>2624</v>
      </c>
      <c r="G3496" s="2" t="n">
        <v>55.51</v>
      </c>
      <c r="H3496" s="2" t="n">
        <v>47</v>
      </c>
      <c r="I3496" s="2" t="n">
        <v/>
      </c>
      <c r="J3496" s="2" t="inlineStr">
        <is>
          <t>GPA</t>
        </is>
      </c>
    </row>
    <row r="3497">
      <c r="A3497" s="2" t="n">
        <v>8</v>
      </c>
      <c r="B3497" s="2" t="n">
        <v>1965</v>
      </c>
      <c r="C3497" s="2" t="inlineStr">
        <is>
          <t>SEPARACAO</t>
        </is>
      </c>
      <c r="D3497" s="2" t="inlineStr">
        <is>
          <t>6030599</t>
        </is>
      </c>
      <c r="E3497" s="2" t="inlineStr">
        <is>
          <t>Jonathan Kelvin Goncalves Dos Santos</t>
        </is>
      </c>
      <c r="F3497" s="2" t="n">
        <v>314</v>
      </c>
      <c r="G3497" s="2" t="n">
        <v>17.22</v>
      </c>
      <c r="H3497" s="2" t="n">
        <v>18</v>
      </c>
      <c r="I3497" s="2" t="n">
        <v/>
      </c>
      <c r="J3497" s="2" t="inlineStr">
        <is>
          <t>GPA</t>
        </is>
      </c>
    </row>
    <row r="3498">
      <c r="A3498" s="2" t="n">
        <v>8</v>
      </c>
      <c r="B3498" s="2" t="n">
        <v>1965</v>
      </c>
      <c r="C3498" s="2" t="inlineStr">
        <is>
          <t>SEPARACAO</t>
        </is>
      </c>
      <c r="D3498" s="2" t="inlineStr">
        <is>
          <t>6030670</t>
        </is>
      </c>
      <c r="E3498" s="2" t="inlineStr">
        <is>
          <t>Maria Clara Da Silva Castellanos</t>
        </is>
      </c>
      <c r="F3498" s="2" t="n">
        <v>689</v>
      </c>
      <c r="G3498" s="2" t="n">
        <v>17.29</v>
      </c>
      <c r="H3498" s="2" t="n">
        <v>40</v>
      </c>
      <c r="I3498" s="2" t="n">
        <v/>
      </c>
      <c r="J3498" s="2" t="inlineStr">
        <is>
          <t>GPA</t>
        </is>
      </c>
    </row>
    <row r="3499">
      <c r="A3499" s="2" t="n">
        <v>8</v>
      </c>
      <c r="B3499" s="2" t="n">
        <v>1965</v>
      </c>
      <c r="C3499" s="2" t="inlineStr">
        <is>
          <t>SEPARACAO</t>
        </is>
      </c>
      <c r="D3499" s="2" t="inlineStr">
        <is>
          <t>6030726</t>
        </is>
      </c>
      <c r="E3499" s="2" t="inlineStr">
        <is>
          <t>Cairon Tarrao Campos</t>
        </is>
      </c>
      <c r="F3499" s="2" t="n">
        <v>242</v>
      </c>
      <c r="G3499" s="2" t="n">
        <v>12.4</v>
      </c>
      <c r="H3499" s="2" t="n">
        <v>20</v>
      </c>
      <c r="I3499" s="2" t="n">
        <v/>
      </c>
      <c r="J3499" s="2" t="inlineStr">
        <is>
          <t>GPA</t>
        </is>
      </c>
    </row>
    <row r="3500">
      <c r="A3500" s="2" t="n">
        <v>8</v>
      </c>
      <c r="B3500" s="2" t="n">
        <v>1965</v>
      </c>
      <c r="C3500" s="2" t="inlineStr">
        <is>
          <t>SEPARACAO</t>
        </is>
      </c>
      <c r="D3500" s="2" t="inlineStr">
        <is>
          <t>6030785</t>
        </is>
      </c>
      <c r="E3500" s="2" t="inlineStr">
        <is>
          <t>Daniel Carlos Vinicius De Lima</t>
        </is>
      </c>
      <c r="F3500" s="2" t="n">
        <v>632</v>
      </c>
      <c r="G3500" s="2" t="n">
        <v>27.36</v>
      </c>
      <c r="H3500" s="2" t="n">
        <v>23</v>
      </c>
      <c r="I3500" s="2" t="n">
        <v/>
      </c>
      <c r="J3500" s="2" t="inlineStr">
        <is>
          <t>GPA</t>
        </is>
      </c>
    </row>
    <row r="3501">
      <c r="A3501" s="2" t="n">
        <v>8</v>
      </c>
      <c r="B3501" s="2" t="n">
        <v>1965</v>
      </c>
      <c r="C3501" s="2" t="inlineStr">
        <is>
          <t>SEPARACAO</t>
        </is>
      </c>
      <c r="D3501" s="2" t="inlineStr">
        <is>
          <t>6031129</t>
        </is>
      </c>
      <c r="E3501" s="2" t="inlineStr">
        <is>
          <t>Gustavo Alcantara Mariano</t>
        </is>
      </c>
      <c r="F3501" s="2" t="n">
        <v>595</v>
      </c>
      <c r="G3501" s="2" t="n">
        <v>13.86</v>
      </c>
      <c r="H3501" s="2" t="n">
        <v>43</v>
      </c>
      <c r="I3501" s="2" t="n">
        <v/>
      </c>
      <c r="J3501" s="2" t="inlineStr">
        <is>
          <t>GPA</t>
        </is>
      </c>
    </row>
    <row r="3502">
      <c r="A3502" s="2" t="n">
        <v>8</v>
      </c>
      <c r="B3502" s="2" t="n">
        <v>1965</v>
      </c>
      <c r="C3502" s="2" t="inlineStr">
        <is>
          <t>SEPARACAO</t>
        </is>
      </c>
      <c r="D3502" s="2" t="inlineStr">
        <is>
          <t>6031277</t>
        </is>
      </c>
      <c r="E3502" s="2" t="inlineStr">
        <is>
          <t>Matheus Dos Santos De Sousa</t>
        </is>
      </c>
      <c r="F3502" s="2" t="n">
        <v>756</v>
      </c>
      <c r="G3502" s="2" t="n">
        <v>26.2</v>
      </c>
      <c r="H3502" s="2" t="n">
        <v>29</v>
      </c>
      <c r="I3502" s="2" t="n">
        <v/>
      </c>
      <c r="J3502" s="2" t="inlineStr">
        <is>
          <t>GPA</t>
        </is>
      </c>
    </row>
    <row r="3503">
      <c r="A3503" s="2" t="n">
        <v>8</v>
      </c>
      <c r="B3503" s="2" t="n">
        <v>1965</v>
      </c>
      <c r="C3503" s="2" t="inlineStr">
        <is>
          <t>SEPARACAO</t>
        </is>
      </c>
      <c r="D3503" s="2" t="inlineStr">
        <is>
          <t>6032010</t>
        </is>
      </c>
      <c r="E3503" s="2" t="inlineStr">
        <is>
          <t>Joao Vitor Andrade De Oliveira</t>
        </is>
      </c>
      <c r="F3503" s="2" t="n">
        <v>1091</v>
      </c>
      <c r="G3503" s="2" t="n">
        <v>34.63</v>
      </c>
      <c r="H3503" s="2" t="n">
        <v>32</v>
      </c>
      <c r="I3503" s="2" t="n">
        <v/>
      </c>
      <c r="J3503" s="2" t="inlineStr">
        <is>
          <t>GPA</t>
        </is>
      </c>
    </row>
    <row r="3504">
      <c r="A3504" s="2" t="n">
        <v>8</v>
      </c>
      <c r="B3504" s="2" t="n">
        <v>1965</v>
      </c>
      <c r="C3504" s="2" t="inlineStr">
        <is>
          <t>SEPARACAO</t>
        </is>
      </c>
      <c r="D3504" s="2" t="inlineStr">
        <is>
          <t>6032052</t>
        </is>
      </c>
      <c r="E3504" s="2" t="inlineStr">
        <is>
          <t>Giulia Aparecida Barbosa Celestino</t>
        </is>
      </c>
      <c r="F3504" s="2" t="n">
        <v>2445</v>
      </c>
      <c r="G3504" s="2" t="n">
        <v>54.01</v>
      </c>
      <c r="H3504" s="2" t="n">
        <v>45</v>
      </c>
      <c r="I3504" s="2" t="n">
        <v/>
      </c>
      <c r="J3504" s="2" t="inlineStr">
        <is>
          <t>GPA</t>
        </is>
      </c>
    </row>
    <row r="3505">
      <c r="A3505" s="2" t="n">
        <v>8</v>
      </c>
      <c r="B3505" s="2" t="n">
        <v>1965</v>
      </c>
      <c r="C3505" s="2" t="inlineStr">
        <is>
          <t>SEPARACAO</t>
        </is>
      </c>
      <c r="D3505" s="2" t="inlineStr">
        <is>
          <t>6032060</t>
        </is>
      </c>
      <c r="E3505" s="2" t="inlineStr">
        <is>
          <t>Lucelio Rodrigues Da Silva</t>
        </is>
      </c>
      <c r="F3505" s="2" t="n">
        <v>2249</v>
      </c>
      <c r="G3505" s="2" t="n">
        <v>65.44</v>
      </c>
      <c r="H3505" s="2" t="n">
        <v>34</v>
      </c>
      <c r="I3505" s="2" t="n">
        <v/>
      </c>
      <c r="J3505" s="2" t="inlineStr">
        <is>
          <t>GPA</t>
        </is>
      </c>
    </row>
    <row r="3506">
      <c r="A3506" s="2" t="n">
        <v>8</v>
      </c>
      <c r="B3506" s="2" t="n">
        <v>1965</v>
      </c>
      <c r="C3506" s="2" t="inlineStr">
        <is>
          <t>SEPARACAO</t>
        </is>
      </c>
      <c r="D3506" s="2" t="inlineStr">
        <is>
          <t>6032150</t>
        </is>
      </c>
      <c r="E3506" s="2" t="inlineStr">
        <is>
          <t>Caio Henrique De Jesus Augusto</t>
        </is>
      </c>
      <c r="F3506" s="2" t="n">
        <v>381</v>
      </c>
      <c r="G3506" s="2" t="n">
        <v>3.04</v>
      </c>
      <c r="H3506" s="2" t="n">
        <v>125</v>
      </c>
      <c r="I3506" s="2" t="n">
        <v/>
      </c>
      <c r="J3506" s="2" t="inlineStr">
        <is>
          <t>GPA</t>
        </is>
      </c>
    </row>
    <row r="3507">
      <c r="A3507" s="2" t="n">
        <v>8</v>
      </c>
      <c r="B3507" s="2" t="n">
        <v>1965</v>
      </c>
      <c r="C3507" s="2" t="inlineStr">
        <is>
          <t>SEPARACAO</t>
        </is>
      </c>
      <c r="D3507" s="2" t="inlineStr">
        <is>
          <t>6032257</t>
        </is>
      </c>
      <c r="E3507" s="2" t="inlineStr">
        <is>
          <t>Rodrigo Dos Santos Domingues</t>
        </is>
      </c>
      <c r="F3507" s="2" t="n">
        <v>1288</v>
      </c>
      <c r="G3507" s="2" t="n">
        <v>34.65</v>
      </c>
      <c r="H3507" s="2" t="n">
        <v>37</v>
      </c>
      <c r="I3507" s="2" t="n">
        <v/>
      </c>
      <c r="J3507" s="2" t="inlineStr">
        <is>
          <t>GPA</t>
        </is>
      </c>
    </row>
    <row r="3508">
      <c r="A3508" s="2" t="n">
        <v>8</v>
      </c>
      <c r="B3508" s="2" t="n">
        <v>1965</v>
      </c>
      <c r="C3508" s="2" t="inlineStr">
        <is>
          <t>SEPARACAO</t>
        </is>
      </c>
      <c r="D3508" s="2" t="inlineStr">
        <is>
          <t>6032630</t>
        </is>
      </c>
      <c r="E3508" s="2" t="inlineStr">
        <is>
          <t>Paulo Roberto De Farias</t>
        </is>
      </c>
      <c r="F3508" s="2" t="n">
        <v>2198</v>
      </c>
      <c r="G3508" s="2" t="n">
        <v>42.92</v>
      </c>
      <c r="H3508" s="2" t="n">
        <v>51</v>
      </c>
      <c r="I3508" s="2" t="n">
        <v/>
      </c>
      <c r="J3508" s="2" t="inlineStr">
        <is>
          <t>GPA</t>
        </is>
      </c>
    </row>
    <row r="3509">
      <c r="A3509" s="2" t="n">
        <v>8</v>
      </c>
      <c r="B3509" s="2" t="n">
        <v>1965</v>
      </c>
      <c r="C3509" s="2" t="inlineStr">
        <is>
          <t>SEPARACAO</t>
        </is>
      </c>
      <c r="D3509" s="2" t="inlineStr">
        <is>
          <t>6032699</t>
        </is>
      </c>
      <c r="E3509" s="2" t="inlineStr">
        <is>
          <t>Andreia Correa De Maceno</t>
        </is>
      </c>
      <c r="F3509" s="2" t="n">
        <v>868</v>
      </c>
      <c r="G3509" s="2" t="n">
        <v>44.02</v>
      </c>
      <c r="H3509" s="2" t="n">
        <v>20</v>
      </c>
      <c r="I3509" s="2" t="n">
        <v/>
      </c>
      <c r="J3509" s="2" t="inlineStr">
        <is>
          <t>GPA</t>
        </is>
      </c>
    </row>
    <row r="3510">
      <c r="A3510" s="2" t="n">
        <v>8</v>
      </c>
      <c r="B3510" s="2" t="n">
        <v>1965</v>
      </c>
      <c r="C3510" s="2" t="inlineStr">
        <is>
          <t>SEPARACAO</t>
        </is>
      </c>
      <c r="D3510" s="2" t="inlineStr">
        <is>
          <t>6032850</t>
        </is>
      </c>
      <c r="E3510" s="2" t="inlineStr">
        <is>
          <t>Jose Antonio Gonzalez Ruffin</t>
        </is>
      </c>
      <c r="F3510" s="2" t="n">
        <v>1387</v>
      </c>
      <c r="G3510" s="2" t="n">
        <v>28.87</v>
      </c>
      <c r="H3510" s="2" t="n">
        <v>48</v>
      </c>
      <c r="I3510" s="2" t="n">
        <v/>
      </c>
      <c r="J3510" s="2" t="inlineStr">
        <is>
          <t>GPA</t>
        </is>
      </c>
    </row>
    <row r="3511">
      <c r="A3511" s="2" t="n">
        <v>8</v>
      </c>
      <c r="B3511" s="2" t="n">
        <v>1965</v>
      </c>
      <c r="C3511" s="2" t="inlineStr">
        <is>
          <t>SEPARACAO</t>
        </is>
      </c>
      <c r="D3511" s="2" t="inlineStr">
        <is>
          <t>6032940</t>
        </is>
      </c>
      <c r="E3511" s="2" t="inlineStr">
        <is>
          <t>Silvio Bernardo Noronha Da Silva</t>
        </is>
      </c>
      <c r="F3511" s="2" t="n">
        <v>818</v>
      </c>
      <c r="G3511" s="2" t="n">
        <v>29.99</v>
      </c>
      <c r="H3511" s="2" t="n">
        <v>27</v>
      </c>
      <c r="I3511" s="2" t="n">
        <v/>
      </c>
      <c r="J3511" s="2" t="inlineStr">
        <is>
          <t>GPA</t>
        </is>
      </c>
    </row>
    <row r="3512">
      <c r="A3512" s="2" t="n">
        <v>8</v>
      </c>
      <c r="B3512" s="2" t="n">
        <v>1965</v>
      </c>
      <c r="C3512" s="2" t="inlineStr">
        <is>
          <t>SEPARACAO</t>
        </is>
      </c>
      <c r="D3512" s="2" t="inlineStr">
        <is>
          <t>6033008</t>
        </is>
      </c>
      <c r="E3512" s="2" t="inlineStr">
        <is>
          <t>Jefferson Ferreira De Castro</t>
        </is>
      </c>
      <c r="F3512" s="2" t="n">
        <v>1581</v>
      </c>
      <c r="G3512" s="2" t="n">
        <v>39.46</v>
      </c>
      <c r="H3512" s="2" t="n">
        <v>40</v>
      </c>
      <c r="I3512" s="2" t="n">
        <v/>
      </c>
      <c r="J3512" s="2" t="inlineStr">
        <is>
          <t>GPA</t>
        </is>
      </c>
    </row>
    <row r="3513">
      <c r="A3513" s="2" t="n">
        <v>8</v>
      </c>
      <c r="B3513" s="2" t="n">
        <v>1965</v>
      </c>
      <c r="C3513" s="2" t="inlineStr">
        <is>
          <t>SEPARACAO</t>
        </is>
      </c>
      <c r="D3513" s="2" t="inlineStr">
        <is>
          <t>6033032</t>
        </is>
      </c>
      <c r="E3513" s="2" t="inlineStr">
        <is>
          <t>Henrique De Souza Ribeiro</t>
        </is>
      </c>
      <c r="F3513" s="2" t="n">
        <v>1607</v>
      </c>
      <c r="G3513" s="2" t="n">
        <v>36.63</v>
      </c>
      <c r="H3513" s="2" t="n">
        <v>44</v>
      </c>
      <c r="I3513" s="2" t="n">
        <v/>
      </c>
      <c r="J3513" s="2" t="inlineStr">
        <is>
          <t>GPA</t>
        </is>
      </c>
    </row>
    <row r="3514">
      <c r="A3514" s="2" t="n">
        <v>8</v>
      </c>
      <c r="B3514" s="2" t="n">
        <v>1965</v>
      </c>
      <c r="C3514" s="2" t="inlineStr">
        <is>
          <t>SEPARACAO</t>
        </is>
      </c>
      <c r="D3514" s="2" t="inlineStr">
        <is>
          <t>6033148</t>
        </is>
      </c>
      <c r="E3514" s="2" t="inlineStr">
        <is>
          <t>Isabele Luiz Justino Da Silva</t>
        </is>
      </c>
      <c r="F3514" s="2" t="n">
        <v>1358</v>
      </c>
      <c r="G3514" s="2" t="n">
        <v>35.16</v>
      </c>
      <c r="H3514" s="2" t="n">
        <v>39</v>
      </c>
      <c r="I3514" s="2" t="n">
        <v/>
      </c>
      <c r="J3514" s="2" t="inlineStr">
        <is>
          <t>GPA</t>
        </is>
      </c>
    </row>
    <row r="3515">
      <c r="A3515" s="2" t="n">
        <v>8</v>
      </c>
      <c r="B3515" s="2" t="n">
        <v>1965</v>
      </c>
      <c r="C3515" s="2" t="inlineStr">
        <is>
          <t>SEPARACAO</t>
        </is>
      </c>
      <c r="D3515" s="2" t="inlineStr">
        <is>
          <t>6033512</t>
        </is>
      </c>
      <c r="E3515" s="2" t="inlineStr">
        <is>
          <t>Carla Cristiane Melo Da Silva</t>
        </is>
      </c>
      <c r="F3515" s="2" t="n">
        <v>329</v>
      </c>
      <c r="G3515" s="2" t="n">
        <v>11.81</v>
      </c>
      <c r="H3515" s="2" t="n">
        <v>28</v>
      </c>
      <c r="I3515" s="2" t="n">
        <v/>
      </c>
      <c r="J3515" s="2" t="inlineStr">
        <is>
          <t>GPA</t>
        </is>
      </c>
    </row>
    <row r="3516">
      <c r="A3516" s="2" t="n">
        <v>8</v>
      </c>
      <c r="B3516" s="2" t="n">
        <v>1965</v>
      </c>
      <c r="C3516" s="2" t="inlineStr">
        <is>
          <t>SEPARACAO</t>
        </is>
      </c>
      <c r="D3516" s="2" t="inlineStr">
        <is>
          <t>6033687</t>
        </is>
      </c>
      <c r="E3516" s="2" t="inlineStr">
        <is>
          <t>Nathaly Dos Santos Souza</t>
        </is>
      </c>
      <c r="F3516" s="2" t="n">
        <v>109</v>
      </c>
      <c r="G3516" s="2" t="n">
        <v>5.55</v>
      </c>
      <c r="H3516" s="2" t="n">
        <v>20</v>
      </c>
      <c r="I3516" s="2" t="n">
        <v/>
      </c>
      <c r="J3516" s="2" t="inlineStr">
        <is>
          <t>GPA</t>
        </is>
      </c>
    </row>
    <row r="3517">
      <c r="A3517" s="2" t="n">
        <v>8</v>
      </c>
      <c r="B3517" s="2" t="n">
        <v>1965</v>
      </c>
      <c r="C3517" s="2" t="inlineStr">
        <is>
          <t>SEPARACAO</t>
        </is>
      </c>
      <c r="D3517" s="2" t="inlineStr">
        <is>
          <t>6033865</t>
        </is>
      </c>
      <c r="E3517" s="2" t="inlineStr">
        <is>
          <t>Jefferson Arantes Constantin Govas</t>
        </is>
      </c>
      <c r="F3517" s="2" t="n">
        <v>639</v>
      </c>
      <c r="G3517" s="2" t="n">
        <v>19.02</v>
      </c>
      <c r="H3517" s="2" t="n">
        <v>34</v>
      </c>
      <c r="I3517" s="2" t="n">
        <v/>
      </c>
      <c r="J3517" s="2" t="inlineStr">
        <is>
          <t>GPA</t>
        </is>
      </c>
    </row>
    <row r="3518">
      <c r="A3518" s="2" t="n">
        <v>8</v>
      </c>
      <c r="B3518" s="2" t="n">
        <v>1965</v>
      </c>
      <c r="C3518" s="2" t="inlineStr">
        <is>
          <t>SEPARACAO</t>
        </is>
      </c>
      <c r="D3518" s="2" t="inlineStr">
        <is>
          <t>6033911</t>
        </is>
      </c>
      <c r="E3518" s="2" t="inlineStr">
        <is>
          <t>Leticia Alves De Araujo</t>
        </is>
      </c>
      <c r="F3518" s="2" t="n">
        <v>541</v>
      </c>
      <c r="G3518" s="2" t="n">
        <v>15.71</v>
      </c>
      <c r="H3518" s="2" t="n">
        <v>34</v>
      </c>
      <c r="I3518" s="2" t="n">
        <v/>
      </c>
      <c r="J3518" s="2" t="inlineStr">
        <is>
          <t>GPA</t>
        </is>
      </c>
    </row>
    <row r="3519">
      <c r="A3519" s="2" t="n">
        <v>8</v>
      </c>
      <c r="B3519" s="2" t="n">
        <v>1965</v>
      </c>
      <c r="C3519" s="2" t="inlineStr">
        <is>
          <t>SEPARACAO</t>
        </is>
      </c>
      <c r="D3519" s="2" t="inlineStr">
        <is>
          <t>6034250</t>
        </is>
      </c>
      <c r="E3519" s="2" t="inlineStr">
        <is>
          <t>Gedeon Rodrigues Pereira</t>
        </is>
      </c>
      <c r="F3519" s="2" t="n">
        <v>472</v>
      </c>
      <c r="G3519" s="2" t="n">
        <v>18.18</v>
      </c>
      <c r="H3519" s="2" t="n">
        <v>26</v>
      </c>
      <c r="I3519" s="2" t="n">
        <v/>
      </c>
      <c r="J3519" s="2" t="inlineStr">
        <is>
          <t>GPA</t>
        </is>
      </c>
    </row>
    <row r="3520">
      <c r="A3520" s="2" t="n">
        <v>8</v>
      </c>
      <c r="B3520" s="2" t="n">
        <v>1965</v>
      </c>
      <c r="C3520" s="2" t="inlineStr">
        <is>
          <t>SEPARACAO</t>
        </is>
      </c>
      <c r="D3520" s="2" t="inlineStr">
        <is>
          <t>6034640</t>
        </is>
      </c>
      <c r="E3520" s="2" t="inlineStr">
        <is>
          <t>Andre Lucas Dos Santos Ferreira</t>
        </is>
      </c>
      <c r="F3520" s="2" t="n">
        <v>166</v>
      </c>
      <c r="G3520" s="2" t="n">
        <v>3.1</v>
      </c>
      <c r="H3520" s="2" t="n">
        <v>54</v>
      </c>
      <c r="I3520" s="2" t="n">
        <v/>
      </c>
      <c r="J3520" s="2" t="inlineStr">
        <is>
          <t>GPA</t>
        </is>
      </c>
    </row>
    <row r="3521">
      <c r="A3521" s="2" t="n">
        <v>8</v>
      </c>
      <c r="B3521" s="2" t="n">
        <v>1965</v>
      </c>
      <c r="C3521" s="2" t="inlineStr">
        <is>
          <t>SEPARACAO</t>
        </is>
      </c>
      <c r="D3521" s="2" t="inlineStr">
        <is>
          <t>6034799</t>
        </is>
      </c>
      <c r="E3521" s="2" t="inlineStr">
        <is>
          <t>Sunday Chukwu Nwaonye</t>
        </is>
      </c>
      <c r="F3521" s="2" t="n">
        <v>184</v>
      </c>
      <c r="G3521" s="2" t="n">
        <v>11.46</v>
      </c>
      <c r="H3521" s="2" t="n">
        <v>16</v>
      </c>
      <c r="I3521" s="2" t="n">
        <v/>
      </c>
      <c r="J3521" s="2" t="inlineStr">
        <is>
          <t>GPA</t>
        </is>
      </c>
    </row>
    <row r="3522">
      <c r="A3522" s="2" t="n">
        <v>8</v>
      </c>
      <c r="B3522" s="2" t="n">
        <v>1965</v>
      </c>
      <c r="C3522" s="2" t="inlineStr">
        <is>
          <t>SEPARACAO</t>
        </is>
      </c>
      <c r="D3522" s="2" t="inlineStr">
        <is>
          <t>6034926</t>
        </is>
      </c>
      <c r="E3522" s="2" t="inlineStr">
        <is>
          <t>Gleidiane Dos Santos Braz</t>
        </is>
      </c>
      <c r="F3522" s="2" t="n">
        <v>424</v>
      </c>
      <c r="G3522" s="2" t="n">
        <v>11.84</v>
      </c>
      <c r="H3522" s="2" t="n">
        <v>36</v>
      </c>
      <c r="I3522" s="2" t="n">
        <v/>
      </c>
      <c r="J3522" s="2" t="inlineStr">
        <is>
          <t>GPA</t>
        </is>
      </c>
    </row>
    <row r="3523">
      <c r="A3523" s="2" t="n">
        <v>8</v>
      </c>
      <c r="B3523" s="2" t="n">
        <v>1965</v>
      </c>
      <c r="C3523" s="2" t="inlineStr">
        <is>
          <t>SEPARACAO</t>
        </is>
      </c>
      <c r="D3523" s="2" t="inlineStr">
        <is>
          <t>6035248</t>
        </is>
      </c>
      <c r="E3523" s="2" t="inlineStr">
        <is>
          <t>Matthew Nwarusi Onu</t>
        </is>
      </c>
      <c r="F3523" s="2" t="n">
        <v>431</v>
      </c>
      <c r="G3523" s="2" t="n">
        <v>18.96</v>
      </c>
      <c r="H3523" s="2" t="n">
        <v>23</v>
      </c>
      <c r="I3523" s="2" t="n">
        <v/>
      </c>
      <c r="J3523" s="2" t="inlineStr">
        <is>
          <t>GPA</t>
        </is>
      </c>
    </row>
    <row r="3524">
      <c r="A3524" s="2" t="n">
        <v>8</v>
      </c>
      <c r="B3524" s="2" t="n">
        <v>1965</v>
      </c>
      <c r="C3524" s="2" t="inlineStr">
        <is>
          <t>SEPARACAO</t>
        </is>
      </c>
      <c r="D3524" s="2" t="inlineStr">
        <is>
          <t>6035361</t>
        </is>
      </c>
      <c r="E3524" s="2" t="inlineStr">
        <is>
          <t>Marcella Da Cruz Ribeiro</t>
        </is>
      </c>
      <c r="F3524" s="2" t="n">
        <v>854</v>
      </c>
      <c r="G3524" s="2" t="n">
        <v>21.82</v>
      </c>
      <c r="H3524" s="2" t="n">
        <v>39</v>
      </c>
      <c r="I3524" s="2" t="n">
        <v/>
      </c>
      <c r="J3524" s="2" t="inlineStr">
        <is>
          <t>GPA</t>
        </is>
      </c>
    </row>
    <row r="3525">
      <c r="A3525" s="2" t="n">
        <v>8</v>
      </c>
      <c r="B3525" s="2" t="n">
        <v>1965</v>
      </c>
      <c r="C3525" s="2" t="inlineStr">
        <is>
          <t>SEPARACAO</t>
        </is>
      </c>
      <c r="D3525" s="2" t="inlineStr">
        <is>
          <t>6035370</t>
        </is>
      </c>
      <c r="E3525" s="2" t="inlineStr">
        <is>
          <t>Thalita Silva Barros</t>
        </is>
      </c>
      <c r="F3525" s="2" t="n">
        <v>53</v>
      </c>
      <c r="G3525" s="2" t="n">
        <v>5.57</v>
      </c>
      <c r="H3525" s="2" t="n">
        <v>10</v>
      </c>
      <c r="I3525" s="2" t="n">
        <v/>
      </c>
      <c r="J3525" s="2" t="inlineStr">
        <is>
          <t>GPA</t>
        </is>
      </c>
    </row>
    <row r="3526">
      <c r="A3526" s="2" t="n">
        <v>8</v>
      </c>
      <c r="B3526" s="2" t="n">
        <v>1965</v>
      </c>
      <c r="C3526" s="2" t="inlineStr">
        <is>
          <t>SEPARACAO</t>
        </is>
      </c>
      <c r="D3526" s="2" t="inlineStr">
        <is>
          <t>6035590</t>
        </is>
      </c>
      <c r="E3526" s="2" t="inlineStr">
        <is>
          <t>Tiago Aparecido Ferreira Cobo</t>
        </is>
      </c>
      <c r="F3526" s="2" t="n">
        <v>556</v>
      </c>
      <c r="G3526" s="2" t="n">
        <v>23.33</v>
      </c>
      <c r="H3526" s="2" t="n">
        <v>24</v>
      </c>
      <c r="I3526" s="2" t="n">
        <v/>
      </c>
      <c r="J3526" s="2" t="inlineStr">
        <is>
          <t>GPA</t>
        </is>
      </c>
    </row>
    <row r="3527">
      <c r="A3527" s="2" t="n">
        <v>8</v>
      </c>
      <c r="B3527" s="2" t="n">
        <v>1965</v>
      </c>
      <c r="C3527" s="2" t="inlineStr">
        <is>
          <t>SEPARACAO</t>
        </is>
      </c>
      <c r="D3527" s="2" t="inlineStr">
        <is>
          <t>6035604</t>
        </is>
      </c>
      <c r="E3527" s="2" t="inlineStr">
        <is>
          <t>Dagmar Sousa Dos Anjos</t>
        </is>
      </c>
      <c r="F3527" s="2" t="n">
        <v>115</v>
      </c>
      <c r="G3527" s="2" t="n">
        <v>3.16</v>
      </c>
      <c r="H3527" s="2" t="n">
        <v>36</v>
      </c>
      <c r="I3527" s="2" t="n">
        <v/>
      </c>
      <c r="J3527" s="2" t="inlineStr">
        <is>
          <t>GPA</t>
        </is>
      </c>
    </row>
    <row r="3528">
      <c r="A3528" s="2" t="n">
        <v>8</v>
      </c>
      <c r="B3528" s="2" t="n">
        <v>1965</v>
      </c>
      <c r="C3528" s="2" t="inlineStr">
        <is>
          <t>CARREGAMENTO</t>
        </is>
      </c>
      <c r="D3528" s="2" t="inlineStr">
        <is>
          <t>6035701</t>
        </is>
      </c>
      <c r="E3528" s="2" t="inlineStr">
        <is>
          <t>Thiago Marcelo Elizeu</t>
        </is>
      </c>
      <c r="F3528" s="2" t="n">
        <v>11</v>
      </c>
      <c r="G3528" s="2" t="n">
        <v>4.23</v>
      </c>
      <c r="H3528" s="2" t="n">
        <v>3</v>
      </c>
      <c r="I3528" s="2" t="n">
        <v>0</v>
      </c>
      <c r="J3528" s="2" t="inlineStr">
        <is>
          <t>GPA</t>
        </is>
      </c>
    </row>
    <row r="3529">
      <c r="A3529" s="2" t="n">
        <v>8</v>
      </c>
      <c r="B3529" s="2" t="n">
        <v>1965</v>
      </c>
      <c r="C3529" s="2" t="inlineStr">
        <is>
          <t>SEPARACAO</t>
        </is>
      </c>
      <c r="D3529" s="2" t="inlineStr">
        <is>
          <t>6035760</t>
        </is>
      </c>
      <c r="E3529" s="2" t="inlineStr">
        <is>
          <t>Gean Pereira Rodrigues</t>
        </is>
      </c>
      <c r="F3529" s="2" t="n">
        <v>901</v>
      </c>
      <c r="G3529" s="2" t="n">
        <v>14.01</v>
      </c>
      <c r="H3529" s="2" t="n">
        <v>64</v>
      </c>
      <c r="I3529" s="2" t="n">
        <v/>
      </c>
      <c r="J3529" s="2" t="inlineStr">
        <is>
          <t>GPA</t>
        </is>
      </c>
    </row>
    <row r="3530">
      <c r="A3530" s="2" t="n">
        <v>8</v>
      </c>
      <c r="B3530" s="2" t="n">
        <v>1965</v>
      </c>
      <c r="C3530" s="2" t="inlineStr">
        <is>
          <t>SEPARACAO</t>
        </is>
      </c>
      <c r="D3530" s="2" t="inlineStr">
        <is>
          <t>6035841</t>
        </is>
      </c>
      <c r="E3530" s="2" t="inlineStr">
        <is>
          <t>Iyalode Alvarenga Santos</t>
        </is>
      </c>
      <c r="F3530" s="2" t="n">
        <v>830</v>
      </c>
      <c r="G3530" s="2" t="n">
        <v>23.62</v>
      </c>
      <c r="H3530" s="2" t="n">
        <v>35</v>
      </c>
      <c r="I3530" s="2" t="n">
        <v/>
      </c>
      <c r="J3530" s="2" t="inlineStr">
        <is>
          <t>GPA</t>
        </is>
      </c>
    </row>
    <row r="3531">
      <c r="A3531" s="2" t="n">
        <v>8</v>
      </c>
      <c r="B3531" s="2" t="n">
        <v>1965</v>
      </c>
      <c r="C3531" s="2" t="inlineStr">
        <is>
          <t>SEPARACAO</t>
        </is>
      </c>
      <c r="D3531" s="2" t="inlineStr">
        <is>
          <t>6035930</t>
        </is>
      </c>
      <c r="E3531" s="2" t="inlineStr">
        <is>
          <t>Flavia Freitas Soares</t>
        </is>
      </c>
      <c r="F3531" s="2" t="n">
        <v>205</v>
      </c>
      <c r="G3531" s="2" t="n">
        <v>8.91</v>
      </c>
      <c r="H3531" s="2" t="n">
        <v>23</v>
      </c>
      <c r="I3531" s="2" t="n">
        <v/>
      </c>
      <c r="J3531" s="2" t="inlineStr">
        <is>
          <t>GPA</t>
        </is>
      </c>
    </row>
    <row r="3532">
      <c r="A3532" s="2" t="n">
        <v>8</v>
      </c>
      <c r="B3532" s="2" t="n">
        <v>1965</v>
      </c>
      <c r="C3532" s="2" t="inlineStr">
        <is>
          <t>SEPARACAO</t>
        </is>
      </c>
      <c r="D3532" s="2" t="inlineStr">
        <is>
          <t>6036104</t>
        </is>
      </c>
      <c r="E3532" s="2" t="inlineStr">
        <is>
          <t>Anderson Fernando Ribeiro</t>
        </is>
      </c>
      <c r="F3532" s="2" t="n">
        <v>127</v>
      </c>
      <c r="G3532" s="2" t="n">
        <v>2.42</v>
      </c>
      <c r="H3532" s="2" t="n">
        <v>52</v>
      </c>
      <c r="I3532" s="2" t="n">
        <v/>
      </c>
      <c r="J3532" s="2" t="inlineStr">
        <is>
          <t>GPA</t>
        </is>
      </c>
    </row>
    <row r="3533">
      <c r="A3533" s="2" t="n">
        <v>8</v>
      </c>
      <c r="B3533" s="2" t="n">
        <v>1965</v>
      </c>
      <c r="C3533" s="2" t="inlineStr">
        <is>
          <t>SEPARACAO</t>
        </is>
      </c>
      <c r="D3533" s="2" t="inlineStr">
        <is>
          <t>6036147</t>
        </is>
      </c>
      <c r="E3533" s="2" t="inlineStr">
        <is>
          <t>Ana Carla Raimundo Capistrano</t>
        </is>
      </c>
      <c r="F3533" s="2" t="n">
        <v>144</v>
      </c>
      <c r="G3533" s="2" t="n">
        <v>3.08</v>
      </c>
      <c r="H3533" s="2" t="n">
        <v>47</v>
      </c>
      <c r="I3533" s="2" t="n">
        <v/>
      </c>
      <c r="J3533" s="2" t="inlineStr">
        <is>
          <t>GPA</t>
        </is>
      </c>
    </row>
    <row r="3534">
      <c r="A3534" s="2" t="n">
        <v>8</v>
      </c>
      <c r="B3534" s="2" t="n">
        <v>1965</v>
      </c>
      <c r="C3534" s="2" t="inlineStr">
        <is>
          <t>SEPARACAO</t>
        </is>
      </c>
      <c r="D3534" s="2" t="inlineStr">
        <is>
          <t>6037593</t>
        </is>
      </c>
      <c r="E3534" s="2" t="inlineStr">
        <is>
          <t>Crislaine Ferrari De Arruda</t>
        </is>
      </c>
      <c r="F3534" s="2" t="n">
        <v>190</v>
      </c>
      <c r="G3534" s="2" t="n">
        <v>6</v>
      </c>
      <c r="H3534" s="2" t="n">
        <v>32</v>
      </c>
      <c r="I3534" s="2" t="n">
        <v/>
      </c>
      <c r="J3534" s="2" t="inlineStr">
        <is>
          <t>GPA</t>
        </is>
      </c>
    </row>
    <row r="3535">
      <c r="A3535" s="2" t="n">
        <v>8</v>
      </c>
      <c r="B3535" s="2" t="n">
        <v>1965</v>
      </c>
      <c r="C3535" s="2" t="inlineStr">
        <is>
          <t>SEPARACAO</t>
        </is>
      </c>
      <c r="D3535" s="2" t="inlineStr">
        <is>
          <t>612990</t>
        </is>
      </c>
      <c r="E3535" s="2" t="inlineStr">
        <is>
          <t>BEATRIZ RODRIGUES DE CARVALHO</t>
        </is>
      </c>
      <c r="F3535" s="2" t="n">
        <v>448</v>
      </c>
      <c r="G3535" s="2" t="n">
        <v>2.33</v>
      </c>
      <c r="H3535" s="2" t="n">
        <v>192</v>
      </c>
      <c r="I3535" s="2" t="n">
        <v/>
      </c>
      <c r="J3535" s="2" t="inlineStr">
        <is>
          <t>GPA</t>
        </is>
      </c>
    </row>
    <row r="3536">
      <c r="A3536" s="2" t="n">
        <v>8</v>
      </c>
      <c r="B3536" s="2" t="n">
        <v>1965</v>
      </c>
      <c r="C3536" s="2" t="inlineStr">
        <is>
          <t>ATIVIDADE OP. EMP.</t>
        </is>
      </c>
      <c r="D3536" s="2" t="inlineStr">
        <is>
          <t>613274</t>
        </is>
      </c>
      <c r="E3536" s="2" t="inlineStr">
        <is>
          <t>Carlos Eduardo Da Piedade Silva</t>
        </is>
      </c>
      <c r="F3536" s="2" t="n">
        <v>2303</v>
      </c>
      <c r="G3536" s="2" t="n">
        <v>218.82</v>
      </c>
      <c r="H3536" s="2" t="n">
        <v>11</v>
      </c>
      <c r="I3536" s="2" t="n">
        <v>0</v>
      </c>
      <c r="J3536" s="2" t="inlineStr">
        <is>
          <t>GPA</t>
        </is>
      </c>
    </row>
    <row r="3537">
      <c r="A3537" s="2" t="n">
        <v>8</v>
      </c>
      <c r="B3537" s="2" t="n">
        <v>1965</v>
      </c>
      <c r="C3537" s="2" t="inlineStr">
        <is>
          <t>ATIVIDADE OP. EMP.</t>
        </is>
      </c>
      <c r="D3537" s="2" t="inlineStr">
        <is>
          <t>6150</t>
        </is>
      </c>
      <c r="E3537" s="2" t="inlineStr">
        <is>
          <t>Francisco Lopes Braga</t>
        </is>
      </c>
      <c r="F3537" s="2" t="n">
        <v>3133</v>
      </c>
      <c r="G3537" s="2" t="n">
        <v>177.06</v>
      </c>
      <c r="H3537" s="2" t="n">
        <v>18</v>
      </c>
      <c r="I3537" s="2" t="n">
        <v>0</v>
      </c>
      <c r="J3537" s="2" t="inlineStr">
        <is>
          <t>GPA</t>
        </is>
      </c>
    </row>
    <row r="3538">
      <c r="A3538" s="2" t="n">
        <v>8</v>
      </c>
      <c r="B3538" s="2" t="n">
        <v>1965</v>
      </c>
      <c r="C3538" s="2" t="inlineStr">
        <is>
          <t>RECEBIMENTO</t>
        </is>
      </c>
      <c r="D3538" s="2" t="inlineStr">
        <is>
          <t>617148</t>
        </is>
      </c>
      <c r="E3538" s="2" t="inlineStr">
        <is>
          <t>Paulo Afonso De Farias</t>
        </is>
      </c>
      <c r="F3538" s="2" t="n">
        <v>4024</v>
      </c>
      <c r="G3538" s="2" t="n">
        <v>75.45999999999999</v>
      </c>
      <c r="H3538" s="2" t="n">
        <v>53</v>
      </c>
      <c r="I3538" s="2" t="n">
        <v>0</v>
      </c>
      <c r="J3538" s="2" t="inlineStr">
        <is>
          <t>GPA</t>
        </is>
      </c>
    </row>
    <row r="3539">
      <c r="A3539" s="2" t="n">
        <v>8</v>
      </c>
      <c r="B3539" s="2" t="n">
        <v>1965</v>
      </c>
      <c r="C3539" s="2" t="inlineStr">
        <is>
          <t>PUXADA RECEB</t>
        </is>
      </c>
      <c r="D3539" s="2" t="inlineStr">
        <is>
          <t>63035</t>
        </is>
      </c>
      <c r="E3539" s="2" t="inlineStr">
        <is>
          <t>ROBERTO ALVES DA SILVA</t>
        </is>
      </c>
      <c r="F3539" s="2" t="n">
        <v>404</v>
      </c>
      <c r="G3539" s="2" t="n">
        <v>39.22</v>
      </c>
      <c r="H3539" s="2" t="n">
        <v>10</v>
      </c>
      <c r="I3539" s="2" t="n">
        <v>0</v>
      </c>
      <c r="J3539" s="2" t="inlineStr">
        <is>
          <t>GPA</t>
        </is>
      </c>
    </row>
    <row r="3540">
      <c r="A3540" s="2" t="n">
        <v>8</v>
      </c>
      <c r="B3540" s="2" t="n">
        <v>1965</v>
      </c>
      <c r="C3540" s="2" t="inlineStr">
        <is>
          <t>RECEBIMENTO</t>
        </is>
      </c>
      <c r="D3540" s="2" t="inlineStr">
        <is>
          <t>63035</t>
        </is>
      </c>
      <c r="E3540" s="2" t="inlineStr">
        <is>
          <t>ROBERTO ALVES DA SILVA</t>
        </is>
      </c>
      <c r="F3540" s="2" t="n">
        <v>792</v>
      </c>
      <c r="G3540" s="2" t="n">
        <v>69.08</v>
      </c>
      <c r="H3540" s="2" t="n">
        <v>11</v>
      </c>
      <c r="I3540" s="2" t="n">
        <v>0</v>
      </c>
      <c r="J3540" s="2" t="inlineStr">
        <is>
          <t>GPA</t>
        </is>
      </c>
    </row>
    <row r="3541">
      <c r="A3541" s="2" t="n">
        <v>8</v>
      </c>
      <c r="B3541" s="2" t="n">
        <v>1965</v>
      </c>
      <c r="C3541" s="2" t="inlineStr">
        <is>
          <t>ATIVIDADE OP. EMP.</t>
        </is>
      </c>
      <c r="D3541" s="2" t="inlineStr">
        <is>
          <t>631834</t>
        </is>
      </c>
      <c r="E3541" s="2" t="inlineStr">
        <is>
          <t>DIONIZA MARIA DOS SANTOS</t>
        </is>
      </c>
      <c r="F3541" s="2" t="n">
        <v>1225</v>
      </c>
      <c r="G3541" s="2" t="n">
        <v>162.1</v>
      </c>
      <c r="H3541" s="2" t="n">
        <v>8</v>
      </c>
      <c r="I3541" s="2" t="n">
        <v>0</v>
      </c>
      <c r="J3541" s="2" t="inlineStr">
        <is>
          <t>GPA</t>
        </is>
      </c>
    </row>
    <row r="3542">
      <c r="A3542" s="2" t="n">
        <v>8</v>
      </c>
      <c r="B3542" s="2" t="n">
        <v>1965</v>
      </c>
      <c r="C3542" s="2" t="inlineStr">
        <is>
          <t>RECEBIMENTO</t>
        </is>
      </c>
      <c r="D3542" s="2" t="inlineStr">
        <is>
          <t>633940</t>
        </is>
      </c>
      <c r="E3542" s="2" t="inlineStr">
        <is>
          <t>Maria Betania Alves Vicente</t>
        </is>
      </c>
      <c r="F3542" s="2" t="n">
        <v>1878</v>
      </c>
      <c r="G3542" s="2" t="n">
        <v>124.89</v>
      </c>
      <c r="H3542" s="2" t="n">
        <v>15</v>
      </c>
      <c r="I3542" s="2" t="n">
        <v>0</v>
      </c>
      <c r="J3542" s="2" t="inlineStr">
        <is>
          <t>GPA</t>
        </is>
      </c>
    </row>
    <row r="3543">
      <c r="A3543" s="2" t="n">
        <v>8</v>
      </c>
      <c r="B3543" s="2" t="n">
        <v>1965</v>
      </c>
      <c r="C3543" s="2" t="inlineStr">
        <is>
          <t>CARREGAMENTO</t>
        </is>
      </c>
      <c r="D3543" s="2" t="inlineStr">
        <is>
          <t>640705</t>
        </is>
      </c>
      <c r="E3543" s="2" t="inlineStr">
        <is>
          <t>Conceicao De Maria Alves De Melo</t>
        </is>
      </c>
      <c r="F3543" s="2" t="n">
        <v>3</v>
      </c>
      <c r="G3543" s="2" t="n">
        <v>0.24</v>
      </c>
      <c r="H3543" s="2" t="n">
        <v>13</v>
      </c>
      <c r="I3543" s="2" t="n">
        <v>0</v>
      </c>
      <c r="J3543" s="2" t="inlineStr">
        <is>
          <t>GPA</t>
        </is>
      </c>
    </row>
    <row r="3544">
      <c r="A3544" s="2" t="n">
        <v>8</v>
      </c>
      <c r="B3544" s="2" t="n">
        <v>1965</v>
      </c>
      <c r="C3544" s="2" t="inlineStr">
        <is>
          <t>SEPARACAO</t>
        </is>
      </c>
      <c r="D3544" s="2" t="inlineStr">
        <is>
          <t>641171</t>
        </is>
      </c>
      <c r="E3544" s="2" t="inlineStr">
        <is>
          <t>TALINE OLIVEIRA DOS SANTOS</t>
        </is>
      </c>
      <c r="F3544" s="2" t="n">
        <v>142</v>
      </c>
      <c r="G3544" s="2" t="n">
        <v>0.65</v>
      </c>
      <c r="H3544" s="2" t="n">
        <v>218</v>
      </c>
      <c r="I3544" s="2" t="n">
        <v/>
      </c>
      <c r="J3544" s="2" t="inlineStr">
        <is>
          <t>GPA</t>
        </is>
      </c>
    </row>
    <row r="3545">
      <c r="A3545" s="2" t="n">
        <v>8</v>
      </c>
      <c r="B3545" s="2" t="n">
        <v>1965</v>
      </c>
      <c r="C3545" s="2" t="inlineStr">
        <is>
          <t>CARREGAMENTO</t>
        </is>
      </c>
      <c r="D3545" s="2" t="inlineStr">
        <is>
          <t>664473</t>
        </is>
      </c>
      <c r="E3545" s="2" t="inlineStr">
        <is>
          <t>Gilmar Macedo Pires</t>
        </is>
      </c>
      <c r="F3545" s="2" t="n">
        <v>162</v>
      </c>
      <c r="G3545" s="2" t="n">
        <v>18.02</v>
      </c>
      <c r="H3545" s="2" t="n">
        <v>9</v>
      </c>
      <c r="I3545" s="2" t="n">
        <v>0</v>
      </c>
      <c r="J3545" s="2" t="inlineStr">
        <is>
          <t>GPA</t>
        </is>
      </c>
    </row>
    <row r="3546">
      <c r="A3546" s="2" t="n">
        <v>8</v>
      </c>
      <c r="B3546" s="2" t="n">
        <v>1965</v>
      </c>
      <c r="C3546" s="2" t="inlineStr">
        <is>
          <t>SEPARACAO</t>
        </is>
      </c>
      <c r="D3546" s="2" t="inlineStr">
        <is>
          <t>664473</t>
        </is>
      </c>
      <c r="E3546" s="2" t="inlineStr">
        <is>
          <t>Gilmar Macedo Pires</t>
        </is>
      </c>
      <c r="F3546" s="2" t="n">
        <v>73</v>
      </c>
      <c r="G3546" s="2" t="n">
        <v>4.17</v>
      </c>
      <c r="H3546" s="2" t="n">
        <v>18</v>
      </c>
      <c r="I3546" s="2" t="n">
        <v/>
      </c>
      <c r="J3546" s="2" t="inlineStr">
        <is>
          <t>GPA</t>
        </is>
      </c>
    </row>
    <row r="3547">
      <c r="A3547" s="2" t="n">
        <v>8</v>
      </c>
      <c r="B3547" s="2" t="n">
        <v>1965</v>
      </c>
      <c r="C3547" s="2" t="inlineStr">
        <is>
          <t>SEPARACAO</t>
        </is>
      </c>
      <c r="D3547" s="2" t="inlineStr">
        <is>
          <t>667361</t>
        </is>
      </c>
      <c r="E3547" s="2" t="inlineStr">
        <is>
          <t>Orlando Vieira De Sa</t>
        </is>
      </c>
      <c r="F3547" s="2" t="n">
        <v>98</v>
      </c>
      <c r="G3547" s="2" t="n">
        <v>0.15</v>
      </c>
      <c r="H3547" s="2" t="n">
        <v>653</v>
      </c>
      <c r="I3547" s="2" t="n">
        <v/>
      </c>
      <c r="J3547" s="2" t="inlineStr">
        <is>
          <t>GPA</t>
        </is>
      </c>
    </row>
    <row r="3548">
      <c r="A3548" s="2" t="n">
        <v>8</v>
      </c>
      <c r="B3548" s="2" t="n">
        <v>1965</v>
      </c>
      <c r="C3548" s="2" t="inlineStr">
        <is>
          <t>RECEBIMENTO</t>
        </is>
      </c>
      <c r="D3548" s="2" t="inlineStr">
        <is>
          <t>670624</t>
        </is>
      </c>
      <c r="E3548" s="2" t="inlineStr">
        <is>
          <t>Gardenia Silva Neves Dos Santos</t>
        </is>
      </c>
      <c r="F3548" s="2" t="n">
        <v>3480</v>
      </c>
      <c r="G3548" s="2" t="n">
        <v>177.59</v>
      </c>
      <c r="H3548" s="2" t="n">
        <v>20</v>
      </c>
      <c r="I3548" s="2" t="n">
        <v>0</v>
      </c>
      <c r="J3548" s="2" t="inlineStr">
        <is>
          <t>GPA</t>
        </is>
      </c>
    </row>
    <row r="3549">
      <c r="A3549" s="2" t="n">
        <v>8</v>
      </c>
      <c r="B3549" s="2" t="n">
        <v>1965</v>
      </c>
      <c r="C3549" s="2" t="inlineStr">
        <is>
          <t>RECEBIMENTO</t>
        </is>
      </c>
      <c r="D3549" s="2" t="inlineStr">
        <is>
          <t>677430</t>
        </is>
      </c>
      <c r="E3549" s="2" t="inlineStr">
        <is>
          <t>Claudiceia Maria Silva</t>
        </is>
      </c>
      <c r="F3549" s="2" t="n">
        <v>481</v>
      </c>
      <c r="G3549" s="2" t="n">
        <v>13</v>
      </c>
      <c r="H3549" s="2" t="n">
        <v>37</v>
      </c>
      <c r="I3549" s="2" t="n">
        <v>0</v>
      </c>
      <c r="J3549" s="2" t="inlineStr">
        <is>
          <t>GPA</t>
        </is>
      </c>
    </row>
    <row r="3550">
      <c r="A3550" s="2" t="n">
        <v>8</v>
      </c>
      <c r="B3550" s="2" t="n">
        <v>1965</v>
      </c>
      <c r="C3550" s="2" t="inlineStr">
        <is>
          <t>ATIVIDADE OP. EMP.</t>
        </is>
      </c>
      <c r="D3550" s="2" t="inlineStr">
        <is>
          <t>68168</t>
        </is>
      </c>
      <c r="E3550" s="2" t="inlineStr">
        <is>
          <t>Mario Marcio Moraes De Azevedo</t>
        </is>
      </c>
      <c r="F3550" s="2" t="n">
        <v>2572</v>
      </c>
      <c r="G3550" s="2" t="n">
        <v>203.62</v>
      </c>
      <c r="H3550" s="2" t="n">
        <v>13</v>
      </c>
      <c r="I3550" s="2" t="n">
        <v>0</v>
      </c>
      <c r="J3550" s="2" t="inlineStr">
        <is>
          <t>GPA</t>
        </is>
      </c>
    </row>
    <row r="3551">
      <c r="A3551" s="2" t="n">
        <v>8</v>
      </c>
      <c r="B3551" s="2" t="n">
        <v>1965</v>
      </c>
      <c r="C3551" s="2" t="inlineStr">
        <is>
          <t>CARREGAMENTO</t>
        </is>
      </c>
      <c r="D3551" s="2" t="inlineStr">
        <is>
          <t>688778</t>
        </is>
      </c>
      <c r="E3551" s="2" t="inlineStr">
        <is>
          <t>Jose Vagner Faustino</t>
        </is>
      </c>
      <c r="F3551" s="2" t="n">
        <v>111</v>
      </c>
      <c r="G3551" s="2" t="n">
        <v>20.66</v>
      </c>
      <c r="H3551" s="2" t="n">
        <v>5</v>
      </c>
      <c r="I3551" s="2" t="n">
        <v>0</v>
      </c>
      <c r="J3551" s="2" t="inlineStr">
        <is>
          <t>GPA</t>
        </is>
      </c>
    </row>
    <row r="3552">
      <c r="A3552" s="2" t="n">
        <v>8</v>
      </c>
      <c r="B3552" s="2" t="n">
        <v>1965</v>
      </c>
      <c r="C3552" s="2" t="inlineStr">
        <is>
          <t>ATIVIDADE OP. EMP.</t>
        </is>
      </c>
      <c r="D3552" s="2" t="inlineStr">
        <is>
          <t>695728</t>
        </is>
      </c>
      <c r="E3552" s="2" t="inlineStr">
        <is>
          <t>Vanusa Da Silva</t>
        </is>
      </c>
      <c r="F3552" s="2" t="n">
        <v>1246</v>
      </c>
      <c r="G3552" s="2" t="n">
        <v>164.13</v>
      </c>
      <c r="H3552" s="2" t="n">
        <v>8</v>
      </c>
      <c r="I3552" s="2" t="n">
        <v>0</v>
      </c>
      <c r="J3552" s="2" t="inlineStr">
        <is>
          <t>GPA</t>
        </is>
      </c>
    </row>
    <row r="3553">
      <c r="A3553" s="2" t="n">
        <v>8</v>
      </c>
      <c r="B3553" s="2" t="n">
        <v>1965</v>
      </c>
      <c r="C3553" s="2" t="inlineStr">
        <is>
          <t>ATIVIDADE OP. EMP.</t>
        </is>
      </c>
      <c r="D3553" s="2" t="inlineStr">
        <is>
          <t>75361</t>
        </is>
      </c>
      <c r="E3553" s="2" t="inlineStr">
        <is>
          <t>JANILSON DE GOES ARAUJO</t>
        </is>
      </c>
      <c r="F3553" s="2" t="n">
        <v>205</v>
      </c>
      <c r="G3553" s="2" t="n">
        <v>36.38</v>
      </c>
      <c r="H3553" s="2" t="n">
        <v>6</v>
      </c>
      <c r="I3553" s="2" t="n">
        <v>0</v>
      </c>
      <c r="J3553" s="2" t="inlineStr">
        <is>
          <t>GPA</t>
        </is>
      </c>
    </row>
    <row r="3554">
      <c r="A3554" s="2" t="n">
        <v>8</v>
      </c>
      <c r="B3554" s="2" t="n">
        <v>1965</v>
      </c>
      <c r="C3554" s="2" t="inlineStr">
        <is>
          <t>ATIVIDADE OP. EMP.</t>
        </is>
      </c>
      <c r="D3554" s="2" t="inlineStr">
        <is>
          <t>86952</t>
        </is>
      </c>
      <c r="E3554" s="2" t="inlineStr">
        <is>
          <t>Aderso Amando Agra</t>
        </is>
      </c>
      <c r="F3554" s="2" t="n">
        <v>96</v>
      </c>
      <c r="G3554" s="2" t="n">
        <v>13.3</v>
      </c>
      <c r="H3554" s="2" t="n">
        <v>7</v>
      </c>
      <c r="I3554" s="2" t="n">
        <v>0</v>
      </c>
      <c r="J3554" s="2" t="inlineStr">
        <is>
          <t>GPA</t>
        </is>
      </c>
    </row>
    <row r="3555">
      <c r="A3555" s="2" t="n">
        <v>8</v>
      </c>
      <c r="B3555" s="2" t="n">
        <v>1965</v>
      </c>
      <c r="C3555" s="2" t="inlineStr">
        <is>
          <t>RECEBIMENTO</t>
        </is>
      </c>
      <c r="D3555" s="2" t="inlineStr">
        <is>
          <t>91943</t>
        </is>
      </c>
      <c r="E3555" s="2" t="inlineStr">
        <is>
          <t>Antao Jorge Barreto</t>
        </is>
      </c>
      <c r="F3555" s="2" t="n">
        <v>255</v>
      </c>
      <c r="G3555" s="2" t="n">
        <v>6.61</v>
      </c>
      <c r="H3555" s="2" t="n">
        <v>39</v>
      </c>
      <c r="I3555" s="2" t="n">
        <v>0</v>
      </c>
      <c r="J3555" s="2" t="inlineStr">
        <is>
          <t>GPA</t>
        </is>
      </c>
    </row>
    <row r="3556">
      <c r="A3556" s="2" t="n">
        <v>8</v>
      </c>
      <c r="B3556" s="2" t="n">
        <v>1974</v>
      </c>
      <c r="C3556" s="2" t="inlineStr">
        <is>
          <t>ATIVIDADE OP. EMP.</t>
        </is>
      </c>
      <c r="D3556" s="2" t="inlineStr">
        <is>
          <t>128339</t>
        </is>
      </c>
      <c r="E3556" s="2" t="inlineStr">
        <is>
          <t>NILSON DA SILVA BATISTA</t>
        </is>
      </c>
      <c r="F3556" s="2" t="n">
        <v>21</v>
      </c>
      <c r="G3556" s="2" t="n">
        <v>1.78</v>
      </c>
      <c r="H3556" s="2" t="n">
        <v>12</v>
      </c>
      <c r="I3556" s="2" t="n">
        <v>9</v>
      </c>
      <c r="J3556" s="2" t="inlineStr">
        <is>
          <t>GPA</t>
        </is>
      </c>
    </row>
    <row r="3557">
      <c r="A3557" s="2" t="n">
        <v>8</v>
      </c>
      <c r="B3557" s="2" t="n">
        <v>1974</v>
      </c>
      <c r="C3557" s="2" t="inlineStr">
        <is>
          <t>CARREGAMENTO</t>
        </is>
      </c>
      <c r="D3557" s="2" t="inlineStr">
        <is>
          <t>149952</t>
        </is>
      </c>
      <c r="E3557" s="2" t="inlineStr">
        <is>
          <t>RONALD NUNES DOS SANTOS</t>
        </is>
      </c>
      <c r="F3557" s="2" t="n">
        <v>113</v>
      </c>
      <c r="G3557" s="2" t="n">
        <v>2.14</v>
      </c>
      <c r="H3557" s="2" t="n">
        <v>53</v>
      </c>
      <c r="I3557" s="2" t="n">
        <v>0</v>
      </c>
      <c r="J3557" s="2" t="inlineStr">
        <is>
          <t>GPA</t>
        </is>
      </c>
    </row>
    <row r="3558">
      <c r="A3558" s="2" t="n">
        <v>8</v>
      </c>
      <c r="B3558" s="2" t="n">
        <v>1974</v>
      </c>
      <c r="C3558" s="2" t="inlineStr">
        <is>
          <t>PUXADA RECEB</t>
        </is>
      </c>
      <c r="D3558" s="2" t="inlineStr">
        <is>
          <t>149952</t>
        </is>
      </c>
      <c r="E3558" s="2" t="inlineStr">
        <is>
          <t>RONALD NUNES DOS SANTOS</t>
        </is>
      </c>
      <c r="F3558" s="2" t="n">
        <v>137</v>
      </c>
      <c r="G3558" s="2" t="n">
        <v>2.03</v>
      </c>
      <c r="H3558" s="2" t="n">
        <v>67</v>
      </c>
      <c r="I3558" s="2" t="n">
        <v>0</v>
      </c>
      <c r="J3558" s="2" t="inlineStr">
        <is>
          <t>GPA</t>
        </is>
      </c>
    </row>
    <row r="3559">
      <c r="A3559" s="2" t="n">
        <v>8</v>
      </c>
      <c r="B3559" s="2" t="n">
        <v>1974</v>
      </c>
      <c r="C3559" s="2" t="inlineStr">
        <is>
          <t>RECEBIMENTO</t>
        </is>
      </c>
      <c r="D3559" s="2" t="inlineStr">
        <is>
          <t>149952</t>
        </is>
      </c>
      <c r="E3559" s="2" t="inlineStr">
        <is>
          <t>RONALD NUNES DOS SANTOS</t>
        </is>
      </c>
      <c r="F3559" s="2" t="n">
        <v>1086</v>
      </c>
      <c r="G3559" s="2" t="n">
        <v>17.57</v>
      </c>
      <c r="H3559" s="2" t="n">
        <v>62</v>
      </c>
      <c r="I3559" s="2" t="n">
        <v>41</v>
      </c>
      <c r="J3559" s="2" t="inlineStr">
        <is>
          <t>GPA</t>
        </is>
      </c>
    </row>
    <row r="3560">
      <c r="A3560" s="2" t="n">
        <v>8</v>
      </c>
      <c r="B3560" s="2" t="n">
        <v>1974</v>
      </c>
      <c r="C3560" s="2" t="inlineStr">
        <is>
          <t>SEPARACAO</t>
        </is>
      </c>
      <c r="D3560" s="2" t="inlineStr">
        <is>
          <t>149952</t>
        </is>
      </c>
      <c r="E3560" s="2" t="inlineStr">
        <is>
          <t>RONALD NUNES DOS SANTOS</t>
        </is>
      </c>
      <c r="F3560" s="2" t="n">
        <v>166</v>
      </c>
      <c r="G3560" s="2" t="n">
        <v>0.96</v>
      </c>
      <c r="H3560" s="2" t="n">
        <v>173</v>
      </c>
      <c r="I3560" s="2" t="n">
        <v>110</v>
      </c>
      <c r="J3560" s="2" t="inlineStr">
        <is>
          <t>GPA</t>
        </is>
      </c>
    </row>
    <row r="3561">
      <c r="A3561" s="2" t="n">
        <v>8</v>
      </c>
      <c r="B3561" s="2" t="n">
        <v>1974</v>
      </c>
      <c r="C3561" s="2" t="inlineStr">
        <is>
          <t>ATIVIDADE OP. EMP.</t>
        </is>
      </c>
      <c r="D3561" s="2" t="inlineStr">
        <is>
          <t>157110</t>
        </is>
      </c>
      <c r="E3561" s="2" t="inlineStr">
        <is>
          <t>FRANCISCO JEAN MOURA</t>
        </is>
      </c>
      <c r="F3561" s="2" t="n">
        <v>1828</v>
      </c>
      <c r="G3561" s="2" t="n">
        <v>70.95</v>
      </c>
      <c r="H3561" s="2" t="n">
        <v>26</v>
      </c>
      <c r="I3561" s="2" t="n">
        <v>9</v>
      </c>
      <c r="J3561" s="2" t="inlineStr">
        <is>
          <t>GPA</t>
        </is>
      </c>
    </row>
    <row r="3562">
      <c r="A3562" s="2" t="n">
        <v>8</v>
      </c>
      <c r="B3562" s="2" t="n">
        <v>1974</v>
      </c>
      <c r="C3562" s="2" t="inlineStr">
        <is>
          <t>ATIVIDADE OP. EMP.</t>
        </is>
      </c>
      <c r="D3562" s="2" t="inlineStr">
        <is>
          <t>157789</t>
        </is>
      </c>
      <c r="E3562" s="2" t="inlineStr">
        <is>
          <t>FRANCISCO DAS CHAGAS ALVES RODRIGUES</t>
        </is>
      </c>
      <c r="F3562" s="2" t="n">
        <v>1703</v>
      </c>
      <c r="G3562" s="2" t="n">
        <v>51.41</v>
      </c>
      <c r="H3562" s="2" t="n">
        <v>33</v>
      </c>
      <c r="I3562" s="2" t="n">
        <v>9</v>
      </c>
      <c r="J3562" s="2" t="inlineStr">
        <is>
          <t>GPA</t>
        </is>
      </c>
    </row>
    <row r="3563">
      <c r="A3563" s="2" t="n">
        <v>8</v>
      </c>
      <c r="B3563" s="2" t="n">
        <v>1974</v>
      </c>
      <c r="C3563" s="2" t="inlineStr">
        <is>
          <t>ATIVIDADE OP. EMP.</t>
        </is>
      </c>
      <c r="D3563" s="2" t="inlineStr">
        <is>
          <t>286911</t>
        </is>
      </c>
      <c r="E3563" s="2" t="inlineStr">
        <is>
          <t>ANTONIO CARLOS DOS SANTOS SOUZA</t>
        </is>
      </c>
      <c r="F3563" s="2" t="n">
        <v>1544</v>
      </c>
      <c r="G3563" s="2" t="n">
        <v>53.51</v>
      </c>
      <c r="H3563" s="2" t="n">
        <v>29</v>
      </c>
      <c r="I3563" s="2" t="n">
        <v>9</v>
      </c>
      <c r="J3563" s="2" t="inlineStr">
        <is>
          <t>GPA</t>
        </is>
      </c>
    </row>
    <row r="3564">
      <c r="A3564" s="2" t="n">
        <v>8</v>
      </c>
      <c r="B3564" s="2" t="n">
        <v>1974</v>
      </c>
      <c r="C3564" s="2" t="inlineStr">
        <is>
          <t>PUXADA RECEB</t>
        </is>
      </c>
      <c r="D3564" s="2" t="inlineStr">
        <is>
          <t>299050</t>
        </is>
      </c>
      <c r="E3564" s="2" t="inlineStr">
        <is>
          <t>ADRIANO PONTES GOMES</t>
        </is>
      </c>
      <c r="F3564" s="2" t="n">
        <v>14</v>
      </c>
      <c r="G3564" s="2" t="n">
        <v>5.93</v>
      </c>
      <c r="H3564" s="2" t="n">
        <v>2</v>
      </c>
      <c r="I3564" s="2" t="n">
        <v>0</v>
      </c>
      <c r="J3564" s="2" t="inlineStr">
        <is>
          <t>GPA</t>
        </is>
      </c>
    </row>
    <row r="3565">
      <c r="A3565" s="2" t="n">
        <v>8</v>
      </c>
      <c r="B3565" s="2" t="n">
        <v>1974</v>
      </c>
      <c r="C3565" s="2" t="inlineStr">
        <is>
          <t>RECEBIMENTO</t>
        </is>
      </c>
      <c r="D3565" s="2" t="inlineStr">
        <is>
          <t>299050</t>
        </is>
      </c>
      <c r="E3565" s="2" t="inlineStr">
        <is>
          <t>ADRIANO PONTES GOMES</t>
        </is>
      </c>
      <c r="F3565" s="2" t="n">
        <v>2</v>
      </c>
      <c r="G3565" s="2" t="n">
        <v>3.35</v>
      </c>
      <c r="H3565" s="2" t="n">
        <v>1</v>
      </c>
      <c r="I3565" s="2" t="n">
        <v>41</v>
      </c>
      <c r="J3565" s="2" t="inlineStr">
        <is>
          <t>GPA</t>
        </is>
      </c>
    </row>
    <row r="3566">
      <c r="A3566" s="2" t="n">
        <v>8</v>
      </c>
      <c r="B3566" s="2" t="n">
        <v>1974</v>
      </c>
      <c r="C3566" s="2" t="inlineStr">
        <is>
          <t>ATIVIDADE OP. EMP.</t>
        </is>
      </c>
      <c r="D3566" s="2" t="inlineStr">
        <is>
          <t>316536</t>
        </is>
      </c>
      <c r="E3566" s="2" t="inlineStr">
        <is>
          <t>JOSE HORMANDO SOARES DOS SANTOS</t>
        </is>
      </c>
      <c r="F3566" s="2" t="n">
        <v>2136</v>
      </c>
      <c r="G3566" s="2" t="n">
        <v>75.14</v>
      </c>
      <c r="H3566" s="2" t="n">
        <v>28</v>
      </c>
      <c r="I3566" s="2" t="n">
        <v>9</v>
      </c>
      <c r="J3566" s="2" t="inlineStr">
        <is>
          <t>GPA</t>
        </is>
      </c>
    </row>
    <row r="3567">
      <c r="A3567" s="2" t="n">
        <v>8</v>
      </c>
      <c r="B3567" s="2" t="n">
        <v>1974</v>
      </c>
      <c r="C3567" s="2" t="inlineStr">
        <is>
          <t>SEPARACAO</t>
        </is>
      </c>
      <c r="D3567" s="2" t="inlineStr">
        <is>
          <t>316536</t>
        </is>
      </c>
      <c r="E3567" s="2" t="inlineStr">
        <is>
          <t>JOSE HORMANDO SOARES DOS SANTOS</t>
        </is>
      </c>
      <c r="F3567" s="2" t="n">
        <v>208</v>
      </c>
      <c r="G3567" s="2" t="n">
        <v>0.9</v>
      </c>
      <c r="H3567" s="2" t="n">
        <v>231</v>
      </c>
      <c r="I3567" s="2" t="n">
        <v>110</v>
      </c>
      <c r="J3567" s="2" t="inlineStr">
        <is>
          <t>GPA</t>
        </is>
      </c>
    </row>
    <row r="3568">
      <c r="A3568" s="2" t="n">
        <v>8</v>
      </c>
      <c r="B3568" s="2" t="n">
        <v>1974</v>
      </c>
      <c r="C3568" s="2" t="inlineStr">
        <is>
          <t>CARREGAMENTO</t>
        </is>
      </c>
      <c r="D3568" s="2" t="inlineStr">
        <is>
          <t>365615</t>
        </is>
      </c>
      <c r="E3568" s="2" t="inlineStr">
        <is>
          <t>FIRMINO NETO DE SOUSA SILVA</t>
        </is>
      </c>
      <c r="F3568" s="2" t="n">
        <v>158</v>
      </c>
      <c r="G3568" s="2" t="n">
        <v>12.89</v>
      </c>
      <c r="H3568" s="2" t="n">
        <v>12</v>
      </c>
      <c r="I3568" s="2" t="n">
        <v>0</v>
      </c>
      <c r="J3568" s="2" t="inlineStr">
        <is>
          <t>GPA</t>
        </is>
      </c>
    </row>
    <row r="3569">
      <c r="A3569" s="2" t="n">
        <v>8</v>
      </c>
      <c r="B3569" s="2" t="n">
        <v>1974</v>
      </c>
      <c r="C3569" s="2" t="inlineStr">
        <is>
          <t>PUXADA RECEB</t>
        </is>
      </c>
      <c r="D3569" s="2" t="inlineStr">
        <is>
          <t>365615</t>
        </is>
      </c>
      <c r="E3569" s="2" t="inlineStr">
        <is>
          <t>FIRMINO NETO DE SOUSA SILVA</t>
        </is>
      </c>
      <c r="F3569" s="2" t="n">
        <v>12</v>
      </c>
      <c r="G3569" s="2" t="n">
        <v>0.57</v>
      </c>
      <c r="H3569" s="2" t="n">
        <v>21</v>
      </c>
      <c r="I3569" s="2" t="n">
        <v>0</v>
      </c>
      <c r="J3569" s="2" t="inlineStr">
        <is>
          <t>GPA</t>
        </is>
      </c>
    </row>
    <row r="3570">
      <c r="A3570" s="2" t="n">
        <v>8</v>
      </c>
      <c r="B3570" s="2" t="n">
        <v>1974</v>
      </c>
      <c r="C3570" s="2" t="inlineStr">
        <is>
          <t>RECEBIMENTO</t>
        </is>
      </c>
      <c r="D3570" s="2" t="inlineStr">
        <is>
          <t>365615</t>
        </is>
      </c>
      <c r="E3570" s="2" t="inlineStr">
        <is>
          <t>FIRMINO NETO DE SOUSA SILVA</t>
        </is>
      </c>
      <c r="F3570" s="2" t="n">
        <v>1950</v>
      </c>
      <c r="G3570" s="2" t="n">
        <v>38.6</v>
      </c>
      <c r="H3570" s="2" t="n">
        <v>51</v>
      </c>
      <c r="I3570" s="2" t="n">
        <v>41</v>
      </c>
      <c r="J3570" s="2" t="inlineStr">
        <is>
          <t>GPA</t>
        </is>
      </c>
    </row>
    <row r="3571">
      <c r="A3571" s="2" t="n">
        <v>8</v>
      </c>
      <c r="B3571" s="2" t="n">
        <v>1974</v>
      </c>
      <c r="C3571" s="2" t="inlineStr">
        <is>
          <t>SEPARACAO</t>
        </is>
      </c>
      <c r="D3571" s="2" t="inlineStr">
        <is>
          <t>365615</t>
        </is>
      </c>
      <c r="E3571" s="2" t="inlineStr">
        <is>
          <t>FIRMINO NETO DE SOUSA SILVA</t>
        </is>
      </c>
      <c r="F3571" s="2" t="n">
        <v>20</v>
      </c>
      <c r="G3571" s="2" t="n">
        <v>0.04</v>
      </c>
      <c r="H3571" s="2" t="n">
        <v>500</v>
      </c>
      <c r="I3571" s="2" t="n">
        <v>110</v>
      </c>
      <c r="J3571" s="2" t="inlineStr">
        <is>
          <t>GPA</t>
        </is>
      </c>
    </row>
    <row r="3572">
      <c r="A3572" s="2" t="n">
        <v>8</v>
      </c>
      <c r="B3572" s="2" t="n">
        <v>1974</v>
      </c>
      <c r="C3572" s="2" t="inlineStr">
        <is>
          <t>ATIVIDADE OP. EMP.</t>
        </is>
      </c>
      <c r="D3572" s="2" t="inlineStr">
        <is>
          <t>5425590</t>
        </is>
      </c>
      <c r="E3572" s="2" t="inlineStr">
        <is>
          <t>Thiago Igor Soares Vieira</t>
        </is>
      </c>
      <c r="F3572" s="2" t="n">
        <v>1161</v>
      </c>
      <c r="G3572" s="2" t="n">
        <v>47.1</v>
      </c>
      <c r="H3572" s="2" t="n">
        <v>25</v>
      </c>
      <c r="I3572" s="2" t="n">
        <v>9</v>
      </c>
      <c r="J3572" s="2" t="inlineStr">
        <is>
          <t>GPA</t>
        </is>
      </c>
    </row>
    <row r="3573">
      <c r="A3573" s="2" t="n">
        <v>8</v>
      </c>
      <c r="B3573" s="2" t="n">
        <v>1974</v>
      </c>
      <c r="C3573" s="2" t="inlineStr">
        <is>
          <t>CARREGAMENTO</t>
        </is>
      </c>
      <c r="D3573" s="2" t="inlineStr">
        <is>
          <t>5426251</t>
        </is>
      </c>
      <c r="E3573" s="2" t="inlineStr">
        <is>
          <t>Alisson Vitor Vieira Diniz</t>
        </is>
      </c>
      <c r="F3573" s="2" t="n">
        <v>289</v>
      </c>
      <c r="G3573" s="2" t="n">
        <v>10.51</v>
      </c>
      <c r="H3573" s="2" t="n">
        <v>27</v>
      </c>
      <c r="I3573" s="2" t="n">
        <v>0</v>
      </c>
      <c r="J3573" s="2" t="inlineStr">
        <is>
          <t>GPA</t>
        </is>
      </c>
    </row>
    <row r="3574">
      <c r="A3574" s="2" t="n">
        <v>8</v>
      </c>
      <c r="B3574" s="2" t="n">
        <v>1974</v>
      </c>
      <c r="C3574" s="2" t="inlineStr">
        <is>
          <t>PUXADA RECEB</t>
        </is>
      </c>
      <c r="D3574" s="2" t="inlineStr">
        <is>
          <t>5426251</t>
        </is>
      </c>
      <c r="E3574" s="2" t="inlineStr">
        <is>
          <t>Alisson Vitor Vieira Diniz</t>
        </is>
      </c>
      <c r="F3574" s="2" t="n">
        <v>114</v>
      </c>
      <c r="G3574" s="2" t="n">
        <v>3.98</v>
      </c>
      <c r="H3574" s="2" t="n">
        <v>29</v>
      </c>
      <c r="I3574" s="2" t="n">
        <v>0</v>
      </c>
      <c r="J3574" s="2" t="inlineStr">
        <is>
          <t>GPA</t>
        </is>
      </c>
    </row>
    <row r="3575">
      <c r="A3575" s="2" t="n">
        <v>8</v>
      </c>
      <c r="B3575" s="2" t="n">
        <v>1974</v>
      </c>
      <c r="C3575" s="2" t="inlineStr">
        <is>
          <t>RECEBIMENTO</t>
        </is>
      </c>
      <c r="D3575" s="2" t="inlineStr">
        <is>
          <t>5426251</t>
        </is>
      </c>
      <c r="E3575" s="2" t="inlineStr">
        <is>
          <t>Alisson Vitor Vieira Diniz</t>
        </is>
      </c>
      <c r="F3575" s="2" t="n">
        <v>897</v>
      </c>
      <c r="G3575" s="2" t="n">
        <v>29.2</v>
      </c>
      <c r="H3575" s="2" t="n">
        <v>31</v>
      </c>
      <c r="I3575" s="2" t="n">
        <v>41</v>
      </c>
      <c r="J3575" s="2" t="inlineStr">
        <is>
          <t>GPA</t>
        </is>
      </c>
    </row>
    <row r="3576">
      <c r="A3576" s="2" t="n">
        <v>8</v>
      </c>
      <c r="B3576" s="2" t="n">
        <v>1974</v>
      </c>
      <c r="C3576" s="2" t="inlineStr">
        <is>
          <t>CARREGAMENTO</t>
        </is>
      </c>
      <c r="D3576" s="2" t="inlineStr">
        <is>
          <t>5440050</t>
        </is>
      </c>
      <c r="E3576" s="2" t="inlineStr">
        <is>
          <t>Daniel Diogo Moraes</t>
        </is>
      </c>
      <c r="F3576" s="2" t="n">
        <v>1151</v>
      </c>
      <c r="G3576" s="2" t="n">
        <v>15.63</v>
      </c>
      <c r="H3576" s="2" t="n">
        <v>74</v>
      </c>
      <c r="I3576" s="2" t="n">
        <v>0</v>
      </c>
      <c r="J3576" s="2" t="inlineStr">
        <is>
          <t>GPA</t>
        </is>
      </c>
    </row>
    <row r="3577">
      <c r="A3577" s="2" t="n">
        <v>8</v>
      </c>
      <c r="B3577" s="2" t="n">
        <v>1974</v>
      </c>
      <c r="C3577" s="2" t="inlineStr">
        <is>
          <t>PUXADA RECEB</t>
        </is>
      </c>
      <c r="D3577" s="2" t="inlineStr">
        <is>
          <t>5440050</t>
        </is>
      </c>
      <c r="E3577" s="2" t="inlineStr">
        <is>
          <t>Daniel Diogo Moraes</t>
        </is>
      </c>
      <c r="F3577" s="2" t="n">
        <v>4</v>
      </c>
      <c r="G3577" s="2" t="n">
        <v>0.03</v>
      </c>
      <c r="H3577" s="2" t="n">
        <v>133</v>
      </c>
      <c r="I3577" s="2" t="n">
        <v>0</v>
      </c>
      <c r="J3577" s="2" t="inlineStr">
        <is>
          <t>GPA</t>
        </is>
      </c>
    </row>
    <row r="3578">
      <c r="A3578" s="2" t="n">
        <v>8</v>
      </c>
      <c r="B3578" s="2" t="n">
        <v>1974</v>
      </c>
      <c r="C3578" s="2" t="inlineStr">
        <is>
          <t>SEPARACAO</t>
        </is>
      </c>
      <c r="D3578" s="2" t="inlineStr">
        <is>
          <t>5440050</t>
        </is>
      </c>
      <c r="E3578" s="2" t="inlineStr">
        <is>
          <t>Daniel Diogo Moraes</t>
        </is>
      </c>
      <c r="F3578" s="2" t="n">
        <v>956</v>
      </c>
      <c r="G3578" s="2" t="n">
        <v>5.76</v>
      </c>
      <c r="H3578" s="2" t="n">
        <v>166</v>
      </c>
      <c r="I3578" s="2" t="n">
        <v>110</v>
      </c>
      <c r="J3578" s="2" t="inlineStr">
        <is>
          <t>GPA</t>
        </is>
      </c>
    </row>
    <row r="3579">
      <c r="A3579" s="2" t="n">
        <v>8</v>
      </c>
      <c r="B3579" s="2" t="n">
        <v>1974</v>
      </c>
      <c r="C3579" s="2" t="inlineStr">
        <is>
          <t>SEPARACAO</t>
        </is>
      </c>
      <c r="D3579" s="2" t="inlineStr">
        <is>
          <t>5440114</t>
        </is>
      </c>
      <c r="E3579" s="2" t="inlineStr">
        <is>
          <t>Antonio Lucas De Oliveira Matos</t>
        </is>
      </c>
      <c r="F3579" s="2" t="n">
        <v>292</v>
      </c>
      <c r="G3579" s="2" t="n">
        <v>1.67</v>
      </c>
      <c r="H3579" s="2" t="n">
        <v>175</v>
      </c>
      <c r="I3579" s="2" t="n">
        <v>110</v>
      </c>
      <c r="J3579" s="2" t="inlineStr">
        <is>
          <t>GPA</t>
        </is>
      </c>
    </row>
    <row r="3580">
      <c r="A3580" s="2" t="n">
        <v>8</v>
      </c>
      <c r="B3580" s="2" t="n">
        <v>1974</v>
      </c>
      <c r="C3580" s="2" t="inlineStr">
        <is>
          <t>CARREGAMENTO</t>
        </is>
      </c>
      <c r="D3580" s="2" t="inlineStr">
        <is>
          <t>5441927</t>
        </is>
      </c>
      <c r="E3580" s="2" t="inlineStr">
        <is>
          <t>Cicero Manoel Da Silva</t>
        </is>
      </c>
      <c r="F3580" s="2" t="n">
        <v>102</v>
      </c>
      <c r="G3580" s="2" t="n">
        <v>0.91</v>
      </c>
      <c r="H3580" s="2" t="n">
        <v>112</v>
      </c>
      <c r="I3580" s="2" t="n">
        <v>0</v>
      </c>
      <c r="J3580" s="2" t="inlineStr">
        <is>
          <t>GPA</t>
        </is>
      </c>
    </row>
    <row r="3581">
      <c r="A3581" s="2" t="n">
        <v>8</v>
      </c>
      <c r="B3581" s="2" t="n">
        <v>1974</v>
      </c>
      <c r="C3581" s="2" t="inlineStr">
        <is>
          <t>PUXADA RECEB</t>
        </is>
      </c>
      <c r="D3581" s="2" t="inlineStr">
        <is>
          <t>5441927</t>
        </is>
      </c>
      <c r="E3581" s="2" t="inlineStr">
        <is>
          <t>Cicero Manoel Da Silva</t>
        </is>
      </c>
      <c r="F3581" s="2" t="n">
        <v>39</v>
      </c>
      <c r="G3581" s="2" t="n">
        <v>1.89</v>
      </c>
      <c r="H3581" s="2" t="n">
        <v>21</v>
      </c>
      <c r="I3581" s="2" t="n">
        <v>0</v>
      </c>
      <c r="J3581" s="2" t="inlineStr">
        <is>
          <t>GPA</t>
        </is>
      </c>
    </row>
    <row r="3582">
      <c r="A3582" s="2" t="n">
        <v>8</v>
      </c>
      <c r="B3582" s="2" t="n">
        <v>1974</v>
      </c>
      <c r="C3582" s="2" t="inlineStr">
        <is>
          <t>RECEBIMENTO</t>
        </is>
      </c>
      <c r="D3582" s="2" t="inlineStr">
        <is>
          <t>5441927</t>
        </is>
      </c>
      <c r="E3582" s="2" t="inlineStr">
        <is>
          <t>Cicero Manoel Da Silva</t>
        </is>
      </c>
      <c r="F3582" s="2" t="n">
        <v>473</v>
      </c>
      <c r="G3582" s="2" t="n">
        <v>7.19</v>
      </c>
      <c r="H3582" s="2" t="n">
        <v>66</v>
      </c>
      <c r="I3582" s="2" t="n">
        <v>41</v>
      </c>
      <c r="J3582" s="2" t="inlineStr">
        <is>
          <t>GPA</t>
        </is>
      </c>
    </row>
    <row r="3583">
      <c r="A3583" s="2" t="n">
        <v>8</v>
      </c>
      <c r="B3583" s="2" t="n">
        <v>1974</v>
      </c>
      <c r="C3583" s="2" t="inlineStr">
        <is>
          <t>ATIVIDADE OP. EMP.</t>
        </is>
      </c>
      <c r="D3583" s="2" t="inlineStr">
        <is>
          <t>5443148</t>
        </is>
      </c>
      <c r="E3583" s="2" t="inlineStr">
        <is>
          <t>Danilson Paulino De Sousa</t>
        </is>
      </c>
      <c r="F3583" s="2" t="n">
        <v>1519</v>
      </c>
      <c r="G3583" s="2" t="n">
        <v>59.88</v>
      </c>
      <c r="H3583" s="2" t="n">
        <v>25</v>
      </c>
      <c r="I3583" s="2" t="n">
        <v>9</v>
      </c>
      <c r="J3583" s="2" t="inlineStr">
        <is>
          <t>GPA</t>
        </is>
      </c>
    </row>
    <row r="3584">
      <c r="A3584" s="2" t="n">
        <v>8</v>
      </c>
      <c r="B3584" s="2" t="n">
        <v>1974</v>
      </c>
      <c r="C3584" s="2" t="inlineStr">
        <is>
          <t>SEPARACAO</t>
        </is>
      </c>
      <c r="D3584" s="2" t="inlineStr">
        <is>
          <t>5443148</t>
        </is>
      </c>
      <c r="E3584" s="2" t="inlineStr">
        <is>
          <t>Danilson Paulino De Sousa</t>
        </is>
      </c>
      <c r="F3584" s="2" t="n">
        <v>400</v>
      </c>
      <c r="G3584" s="2" t="n">
        <v>3.61</v>
      </c>
      <c r="H3584" s="2" t="n">
        <v>111</v>
      </c>
      <c r="I3584" s="2" t="n">
        <v>110</v>
      </c>
      <c r="J3584" s="2" t="inlineStr">
        <is>
          <t>GPA</t>
        </is>
      </c>
    </row>
    <row r="3585">
      <c r="A3585" s="2" t="n">
        <v>8</v>
      </c>
      <c r="B3585" s="2" t="n">
        <v>1974</v>
      </c>
      <c r="C3585" s="2" t="inlineStr">
        <is>
          <t>PUXADA RECEB</t>
        </is>
      </c>
      <c r="D3585" s="2" t="inlineStr">
        <is>
          <t>5443571</t>
        </is>
      </c>
      <c r="E3585" s="2" t="inlineStr">
        <is>
          <t>Isaac Marques Do Nascimento</t>
        </is>
      </c>
      <c r="F3585" s="2" t="n">
        <v>59</v>
      </c>
      <c r="G3585" s="2" t="n">
        <v>2.68</v>
      </c>
      <c r="H3585" s="2" t="n">
        <v>22</v>
      </c>
      <c r="I3585" s="2" t="n">
        <v>0</v>
      </c>
      <c r="J3585" s="2" t="inlineStr">
        <is>
          <t>GPA</t>
        </is>
      </c>
    </row>
    <row r="3586">
      <c r="A3586" s="2" t="n">
        <v>8</v>
      </c>
      <c r="B3586" s="2" t="n">
        <v>1974</v>
      </c>
      <c r="C3586" s="2" t="inlineStr">
        <is>
          <t>SEPARACAO</t>
        </is>
      </c>
      <c r="D3586" s="2" t="inlineStr">
        <is>
          <t>5443571</t>
        </is>
      </c>
      <c r="E3586" s="2" t="inlineStr">
        <is>
          <t>Isaac Marques Do Nascimento</t>
        </is>
      </c>
      <c r="F3586" s="2" t="n">
        <v>14644</v>
      </c>
      <c r="G3586" s="2" t="n">
        <v>95.22</v>
      </c>
      <c r="H3586" s="2" t="n">
        <v>154</v>
      </c>
      <c r="I3586" s="2" t="n">
        <v>110</v>
      </c>
      <c r="J3586" s="2" t="inlineStr">
        <is>
          <t>GPA</t>
        </is>
      </c>
    </row>
    <row r="3587">
      <c r="A3587" s="2" t="n">
        <v>8</v>
      </c>
      <c r="B3587" s="2" t="n">
        <v>1974</v>
      </c>
      <c r="C3587" s="2" t="inlineStr">
        <is>
          <t>PUXADA RECEB</t>
        </is>
      </c>
      <c r="D3587" s="2" t="inlineStr">
        <is>
          <t>5451671</t>
        </is>
      </c>
      <c r="E3587" s="2" t="inlineStr">
        <is>
          <t>Fabio Mota De Sousa</t>
        </is>
      </c>
      <c r="F3587" s="2" t="n">
        <v>355</v>
      </c>
      <c r="G3587" s="2" t="n">
        <v>16.71</v>
      </c>
      <c r="H3587" s="2" t="n">
        <v>21</v>
      </c>
      <c r="I3587" s="2" t="n">
        <v>0</v>
      </c>
      <c r="J3587" s="2" t="inlineStr">
        <is>
          <t>GPA</t>
        </is>
      </c>
    </row>
    <row r="3588">
      <c r="A3588" s="2" t="n">
        <v>8</v>
      </c>
      <c r="B3588" s="2" t="n">
        <v>1974</v>
      </c>
      <c r="C3588" s="2" t="inlineStr">
        <is>
          <t>CARREGAMENTO</t>
        </is>
      </c>
      <c r="D3588" s="2" t="inlineStr">
        <is>
          <t>5464170</t>
        </is>
      </c>
      <c r="E3588" s="2" t="inlineStr">
        <is>
          <t>Cicero Ricardo Da Silva</t>
        </is>
      </c>
      <c r="F3588" s="2" t="n">
        <v>59</v>
      </c>
      <c r="G3588" s="2" t="n">
        <v>1.89</v>
      </c>
      <c r="H3588" s="2" t="n">
        <v>31</v>
      </c>
      <c r="I3588" s="2" t="n">
        <v>0</v>
      </c>
      <c r="J3588" s="2" t="inlineStr">
        <is>
          <t>GPA</t>
        </is>
      </c>
    </row>
    <row r="3589">
      <c r="A3589" s="2" t="n">
        <v>8</v>
      </c>
      <c r="B3589" s="2" t="n">
        <v>1974</v>
      </c>
      <c r="C3589" s="2" t="inlineStr">
        <is>
          <t>PUXADA RECEB</t>
        </is>
      </c>
      <c r="D3589" s="2" t="inlineStr">
        <is>
          <t>5464170</t>
        </is>
      </c>
      <c r="E3589" s="2" t="inlineStr">
        <is>
          <t>Cicero Ricardo Da Silva</t>
        </is>
      </c>
      <c r="F3589" s="2" t="n">
        <v>259</v>
      </c>
      <c r="G3589" s="2" t="n">
        <v>8.16</v>
      </c>
      <c r="H3589" s="2" t="n">
        <v>32</v>
      </c>
      <c r="I3589" s="2" t="n">
        <v>0</v>
      </c>
      <c r="J3589" s="2" t="inlineStr">
        <is>
          <t>GPA</t>
        </is>
      </c>
    </row>
    <row r="3590">
      <c r="A3590" s="2" t="n">
        <v>8</v>
      </c>
      <c r="B3590" s="2" t="n">
        <v>1974</v>
      </c>
      <c r="C3590" s="2" t="inlineStr">
        <is>
          <t>RECEBIMENTO</t>
        </is>
      </c>
      <c r="D3590" s="2" t="inlineStr">
        <is>
          <t>5464170</t>
        </is>
      </c>
      <c r="E3590" s="2" t="inlineStr">
        <is>
          <t>Cicero Ricardo Da Silva</t>
        </is>
      </c>
      <c r="F3590" s="2" t="n">
        <v>2623</v>
      </c>
      <c r="G3590" s="2" t="n">
        <v>38.96</v>
      </c>
      <c r="H3590" s="2" t="n">
        <v>67</v>
      </c>
      <c r="I3590" s="2" t="n">
        <v>41</v>
      </c>
      <c r="J3590" s="2" t="inlineStr">
        <is>
          <t>GPA</t>
        </is>
      </c>
    </row>
    <row r="3591">
      <c r="A3591" s="2" t="n">
        <v>8</v>
      </c>
      <c r="B3591" s="2" t="n">
        <v>1974</v>
      </c>
      <c r="C3591" s="2" t="inlineStr">
        <is>
          <t>CARREGAMENTO</t>
        </is>
      </c>
      <c r="D3591" s="2" t="inlineStr">
        <is>
          <t>5499585</t>
        </is>
      </c>
      <c r="E3591" s="2" t="inlineStr">
        <is>
          <t>Alexandre Victor Da Silva Moura</t>
        </is>
      </c>
      <c r="F3591" s="2" t="n">
        <v>15</v>
      </c>
      <c r="G3591" s="2" t="n">
        <v>0.29</v>
      </c>
      <c r="H3591" s="2" t="n">
        <v>52</v>
      </c>
      <c r="I3591" s="2" t="n">
        <v>0</v>
      </c>
      <c r="J3591" s="2" t="inlineStr">
        <is>
          <t>GPA</t>
        </is>
      </c>
    </row>
    <row r="3592">
      <c r="A3592" s="2" t="n">
        <v>8</v>
      </c>
      <c r="B3592" s="2" t="n">
        <v>1974</v>
      </c>
      <c r="C3592" s="2" t="inlineStr">
        <is>
          <t>PUXADA RECEB</t>
        </is>
      </c>
      <c r="D3592" s="2" t="inlineStr">
        <is>
          <t>5499585</t>
        </is>
      </c>
      <c r="E3592" s="2" t="inlineStr">
        <is>
          <t>Alexandre Victor Da Silva Moura</t>
        </is>
      </c>
      <c r="F3592" s="2" t="n">
        <v>768</v>
      </c>
      <c r="G3592" s="2" t="n">
        <v>15.09</v>
      </c>
      <c r="H3592" s="2" t="n">
        <v>51</v>
      </c>
      <c r="I3592" s="2" t="n">
        <v>0</v>
      </c>
      <c r="J3592" s="2" t="inlineStr">
        <is>
          <t>GPA</t>
        </is>
      </c>
    </row>
    <row r="3593">
      <c r="A3593" s="2" t="n">
        <v>8</v>
      </c>
      <c r="B3593" s="2" t="n">
        <v>1974</v>
      </c>
      <c r="C3593" s="2" t="inlineStr">
        <is>
          <t>RECEBIMENTO</t>
        </is>
      </c>
      <c r="D3593" s="2" t="inlineStr">
        <is>
          <t>5499585</t>
        </is>
      </c>
      <c r="E3593" s="2" t="inlineStr">
        <is>
          <t>Alexandre Victor Da Silva Moura</t>
        </is>
      </c>
      <c r="F3593" s="2" t="n">
        <v>1635</v>
      </c>
      <c r="G3593" s="2" t="n">
        <v>11.91</v>
      </c>
      <c r="H3593" s="2" t="n">
        <v>137</v>
      </c>
      <c r="I3593" s="2" t="n">
        <v>41</v>
      </c>
      <c r="J3593" s="2" t="inlineStr">
        <is>
          <t>GPA</t>
        </is>
      </c>
    </row>
    <row r="3594">
      <c r="A3594" s="2" t="n">
        <v>8</v>
      </c>
      <c r="B3594" s="2" t="n">
        <v>1974</v>
      </c>
      <c r="C3594" s="2" t="inlineStr">
        <is>
          <t>SEPARACAO</t>
        </is>
      </c>
      <c r="D3594" s="2" t="inlineStr">
        <is>
          <t>5570735</t>
        </is>
      </c>
      <c r="E3594" s="2" t="inlineStr">
        <is>
          <t>Alef Bruno Rodrigues Marques</t>
        </is>
      </c>
      <c r="F3594" s="2" t="n">
        <v>23022</v>
      </c>
      <c r="G3594" s="2" t="n">
        <v>122.29</v>
      </c>
      <c r="H3594" s="2" t="n">
        <v>188</v>
      </c>
      <c r="I3594" s="2" t="n">
        <v>110</v>
      </c>
      <c r="J3594" s="2" t="inlineStr">
        <is>
          <t>GPA</t>
        </is>
      </c>
    </row>
    <row r="3595">
      <c r="A3595" s="2" t="n">
        <v>8</v>
      </c>
      <c r="B3595" s="2" t="n">
        <v>1974</v>
      </c>
      <c r="C3595" s="2" t="inlineStr">
        <is>
          <t>PUXADA RECEB</t>
        </is>
      </c>
      <c r="D3595" s="2" t="inlineStr">
        <is>
          <t>5579147</t>
        </is>
      </c>
      <c r="E3595" s="2" t="inlineStr">
        <is>
          <t>JOSE EDSON DA SILVA DO NASCIMENTO</t>
        </is>
      </c>
      <c r="F3595" s="2" t="n">
        <v>27</v>
      </c>
      <c r="G3595" s="2" t="n">
        <v>1.86</v>
      </c>
      <c r="H3595" s="2" t="n">
        <v>15</v>
      </c>
      <c r="I3595" s="2" t="n">
        <v>0</v>
      </c>
      <c r="J3595" s="2" t="inlineStr">
        <is>
          <t>GPA</t>
        </is>
      </c>
    </row>
    <row r="3596">
      <c r="A3596" s="2" t="n">
        <v>8</v>
      </c>
      <c r="B3596" s="2" t="n">
        <v>1974</v>
      </c>
      <c r="C3596" s="2" t="inlineStr">
        <is>
          <t>SEPARACAO</t>
        </is>
      </c>
      <c r="D3596" s="2" t="inlineStr">
        <is>
          <t>5579147</t>
        </is>
      </c>
      <c r="E3596" s="2" t="inlineStr">
        <is>
          <t>JOSE EDSON DA SILVA DO NASCIMENTO</t>
        </is>
      </c>
      <c r="F3596" s="2" t="n">
        <v>12511</v>
      </c>
      <c r="G3596" s="2" t="n">
        <v>81.16</v>
      </c>
      <c r="H3596" s="2" t="n">
        <v>154</v>
      </c>
      <c r="I3596" s="2" t="n">
        <v>110</v>
      </c>
      <c r="J3596" s="2" t="inlineStr">
        <is>
          <t>GPA</t>
        </is>
      </c>
    </row>
    <row r="3597">
      <c r="A3597" s="2" t="n">
        <v>8</v>
      </c>
      <c r="B3597" s="2" t="n">
        <v>1974</v>
      </c>
      <c r="C3597" s="2" t="inlineStr">
        <is>
          <t>SEPARACAO</t>
        </is>
      </c>
      <c r="D3597" s="2" t="inlineStr">
        <is>
          <t>5579287</t>
        </is>
      </c>
      <c r="E3597" s="2" t="inlineStr">
        <is>
          <t>Thiago Estevao Moura</t>
        </is>
      </c>
      <c r="F3597" s="2" t="n">
        <v>22820</v>
      </c>
      <c r="G3597" s="2" t="n">
        <v>116.12</v>
      </c>
      <c r="H3597" s="2" t="n">
        <v>197</v>
      </c>
      <c r="I3597" s="2" t="n">
        <v>110</v>
      </c>
      <c r="J3597" s="2" t="inlineStr">
        <is>
          <t>GPA</t>
        </is>
      </c>
    </row>
    <row r="3598">
      <c r="A3598" s="2" t="n">
        <v>8</v>
      </c>
      <c r="B3598" s="2" t="n">
        <v>1974</v>
      </c>
      <c r="C3598" s="2" t="inlineStr">
        <is>
          <t>PUXADA RECEB</t>
        </is>
      </c>
      <c r="D3598" s="2" t="inlineStr">
        <is>
          <t>5588219</t>
        </is>
      </c>
      <c r="E3598" s="2" t="inlineStr">
        <is>
          <t>Denzel Wellington Do Nascimento Marques</t>
        </is>
      </c>
      <c r="F3598" s="2" t="n">
        <v>387</v>
      </c>
      <c r="G3598" s="2" t="n">
        <v>9.83</v>
      </c>
      <c r="H3598" s="2" t="n">
        <v>39</v>
      </c>
      <c r="I3598" s="2" t="n">
        <v>0</v>
      </c>
      <c r="J3598" s="2" t="inlineStr">
        <is>
          <t>GPA</t>
        </is>
      </c>
    </row>
    <row r="3599">
      <c r="A3599" s="2" t="n">
        <v>8</v>
      </c>
      <c r="B3599" s="2" t="n">
        <v>1974</v>
      </c>
      <c r="C3599" s="2" t="inlineStr">
        <is>
          <t>SEPARACAO</t>
        </is>
      </c>
      <c r="D3599" s="2" t="inlineStr">
        <is>
          <t>5588219</t>
        </is>
      </c>
      <c r="E3599" s="2" t="inlineStr">
        <is>
          <t>Denzel Wellington Do Nascimento Marques</t>
        </is>
      </c>
      <c r="F3599" s="2" t="n">
        <v>6897</v>
      </c>
      <c r="G3599" s="2" t="n">
        <v>47.08</v>
      </c>
      <c r="H3599" s="2" t="n">
        <v>146</v>
      </c>
      <c r="I3599" s="2" t="n">
        <v>110</v>
      </c>
      <c r="J3599" s="2" t="inlineStr">
        <is>
          <t>GPA</t>
        </is>
      </c>
    </row>
    <row r="3600">
      <c r="A3600" s="2" t="n">
        <v>8</v>
      </c>
      <c r="B3600" s="2" t="n">
        <v>1974</v>
      </c>
      <c r="C3600" s="2" t="inlineStr">
        <is>
          <t>PUXADA RECEB</t>
        </is>
      </c>
      <c r="D3600" s="2" t="inlineStr">
        <is>
          <t>5595274</t>
        </is>
      </c>
      <c r="E3600" s="2" t="inlineStr">
        <is>
          <t>Edmilson Gabriel Do Nascimento Filho</t>
        </is>
      </c>
      <c r="F3600" s="2" t="n">
        <v>262</v>
      </c>
      <c r="G3600" s="2" t="n">
        <v>12.22</v>
      </c>
      <c r="H3600" s="2" t="n">
        <v>21</v>
      </c>
      <c r="I3600" s="2" t="n">
        <v>0</v>
      </c>
      <c r="J3600" s="2" t="inlineStr">
        <is>
          <t>GPA</t>
        </is>
      </c>
    </row>
    <row r="3601">
      <c r="A3601" s="2" t="n">
        <v>8</v>
      </c>
      <c r="B3601" s="2" t="n">
        <v>1974</v>
      </c>
      <c r="C3601" s="2" t="inlineStr">
        <is>
          <t>SEPARACAO</t>
        </is>
      </c>
      <c r="D3601" s="2" t="inlineStr">
        <is>
          <t>5595274</t>
        </is>
      </c>
      <c r="E3601" s="2" t="inlineStr">
        <is>
          <t>Edmilson Gabriel Do Nascimento Filho</t>
        </is>
      </c>
      <c r="F3601" s="2" t="n">
        <v>6427</v>
      </c>
      <c r="G3601" s="2" t="n">
        <v>43.55</v>
      </c>
      <c r="H3601" s="2" t="n">
        <v>148</v>
      </c>
      <c r="I3601" s="2" t="n">
        <v>110</v>
      </c>
      <c r="J3601" s="2" t="inlineStr">
        <is>
          <t>GPA</t>
        </is>
      </c>
    </row>
    <row r="3602">
      <c r="A3602" s="2" t="n">
        <v>8</v>
      </c>
      <c r="B3602" s="2" t="n">
        <v>1974</v>
      </c>
      <c r="C3602" s="2" t="inlineStr">
        <is>
          <t>CARREGAMENTO</t>
        </is>
      </c>
      <c r="D3602" s="2" t="inlineStr">
        <is>
          <t>5635683</t>
        </is>
      </c>
      <c r="E3602" s="2" t="inlineStr">
        <is>
          <t>Riquelme Alves Araujo</t>
        </is>
      </c>
      <c r="F3602" s="2" t="n">
        <v>134</v>
      </c>
      <c r="G3602" s="2" t="n">
        <v>2.33</v>
      </c>
      <c r="H3602" s="2" t="n">
        <v>58</v>
      </c>
      <c r="I3602" s="2" t="n">
        <v>0</v>
      </c>
      <c r="J3602" s="2" t="inlineStr">
        <is>
          <t>GPA</t>
        </is>
      </c>
    </row>
    <row r="3603">
      <c r="A3603" s="2" t="n">
        <v>8</v>
      </c>
      <c r="B3603" s="2" t="n">
        <v>1974</v>
      </c>
      <c r="C3603" s="2" t="inlineStr">
        <is>
          <t>PUXADA RECEB</t>
        </is>
      </c>
      <c r="D3603" s="2" t="inlineStr">
        <is>
          <t>5635683</t>
        </is>
      </c>
      <c r="E3603" s="2" t="inlineStr">
        <is>
          <t>Riquelme Alves Araujo</t>
        </is>
      </c>
      <c r="F3603" s="2" t="n">
        <v>234</v>
      </c>
      <c r="G3603" s="2" t="n">
        <v>4.85</v>
      </c>
      <c r="H3603" s="2" t="n">
        <v>48</v>
      </c>
      <c r="I3603" s="2" t="n">
        <v>0</v>
      </c>
      <c r="J3603" s="2" t="inlineStr">
        <is>
          <t>GPA</t>
        </is>
      </c>
    </row>
    <row r="3604">
      <c r="A3604" s="2" t="n">
        <v>8</v>
      </c>
      <c r="B3604" s="2" t="n">
        <v>1974</v>
      </c>
      <c r="C3604" s="2" t="inlineStr">
        <is>
          <t>SEPARACAO</t>
        </is>
      </c>
      <c r="D3604" s="2" t="inlineStr">
        <is>
          <t>5635683</t>
        </is>
      </c>
      <c r="E3604" s="2" t="inlineStr">
        <is>
          <t>Riquelme Alves Araujo</t>
        </is>
      </c>
      <c r="F3604" s="2" t="n">
        <v>6416</v>
      </c>
      <c r="G3604" s="2" t="n">
        <v>30.24</v>
      </c>
      <c r="H3604" s="2" t="n">
        <v>212</v>
      </c>
      <c r="I3604" s="2" t="n">
        <v>110</v>
      </c>
      <c r="J3604" s="2" t="inlineStr">
        <is>
          <t>GPA</t>
        </is>
      </c>
    </row>
    <row r="3605">
      <c r="A3605" s="2" t="n">
        <v>8</v>
      </c>
      <c r="B3605" s="2" t="n">
        <v>1974</v>
      </c>
      <c r="C3605" s="2" t="inlineStr">
        <is>
          <t>CARREGAMENTO</t>
        </is>
      </c>
      <c r="D3605" s="2" t="inlineStr">
        <is>
          <t>5688779</t>
        </is>
      </c>
      <c r="E3605" s="2" t="inlineStr">
        <is>
          <t>Emanuel Ferreira De Vasconcelos</t>
        </is>
      </c>
      <c r="F3605" s="2" t="n">
        <v>296</v>
      </c>
      <c r="G3605" s="2" t="n">
        <v>7.2</v>
      </c>
      <c r="H3605" s="2" t="n">
        <v>41</v>
      </c>
      <c r="I3605" s="2" t="n">
        <v>0</v>
      </c>
      <c r="J3605" s="2" t="inlineStr">
        <is>
          <t>GPA</t>
        </is>
      </c>
    </row>
    <row r="3606">
      <c r="A3606" s="2" t="n">
        <v>8</v>
      </c>
      <c r="B3606" s="2" t="n">
        <v>1974</v>
      </c>
      <c r="C3606" s="2" t="inlineStr">
        <is>
          <t>PUXADA RECEB</t>
        </is>
      </c>
      <c r="D3606" s="2" t="inlineStr">
        <is>
          <t>5688779</t>
        </is>
      </c>
      <c r="E3606" s="2" t="inlineStr">
        <is>
          <t>Emanuel Ferreira De Vasconcelos</t>
        </is>
      </c>
      <c r="F3606" s="2" t="n">
        <v>7</v>
      </c>
      <c r="G3606" s="2" t="n">
        <v>0.45</v>
      </c>
      <c r="H3606" s="2" t="n">
        <v>16</v>
      </c>
      <c r="I3606" s="2" t="n">
        <v>0</v>
      </c>
      <c r="J3606" s="2" t="inlineStr">
        <is>
          <t>GPA</t>
        </is>
      </c>
    </row>
    <row r="3607">
      <c r="A3607" s="2" t="n">
        <v>8</v>
      </c>
      <c r="B3607" s="2" t="n">
        <v>1974</v>
      </c>
      <c r="C3607" s="2" t="inlineStr">
        <is>
          <t>SEPARACAO</t>
        </is>
      </c>
      <c r="D3607" s="2" t="inlineStr">
        <is>
          <t>5688779</t>
        </is>
      </c>
      <c r="E3607" s="2" t="inlineStr">
        <is>
          <t>Emanuel Ferreira De Vasconcelos</t>
        </is>
      </c>
      <c r="F3607" s="2" t="n">
        <v>560</v>
      </c>
      <c r="G3607" s="2" t="n">
        <v>4.86</v>
      </c>
      <c r="H3607" s="2" t="n">
        <v>115</v>
      </c>
      <c r="I3607" s="2" t="n">
        <v>110</v>
      </c>
      <c r="J3607" s="2" t="inlineStr">
        <is>
          <t>GPA</t>
        </is>
      </c>
    </row>
    <row r="3608">
      <c r="A3608" s="2" t="n">
        <v>8</v>
      </c>
      <c r="B3608" s="2" t="n">
        <v>1974</v>
      </c>
      <c r="C3608" s="2" t="inlineStr">
        <is>
          <t>SEPARACAO</t>
        </is>
      </c>
      <c r="D3608" s="2" t="inlineStr">
        <is>
          <t>5709911</t>
        </is>
      </c>
      <c r="E3608" s="2" t="inlineStr">
        <is>
          <t>Joao Victor Mendes Da Silva</t>
        </is>
      </c>
      <c r="F3608" s="2" t="n">
        <v>11836</v>
      </c>
      <c r="G3608" s="2" t="n">
        <v>90.3</v>
      </c>
      <c r="H3608" s="2" t="n">
        <v>131</v>
      </c>
      <c r="I3608" s="2" t="n">
        <v>110</v>
      </c>
      <c r="J3608" s="2" t="inlineStr">
        <is>
          <t>GPA</t>
        </is>
      </c>
    </row>
    <row r="3609">
      <c r="A3609" s="2" t="n">
        <v>8</v>
      </c>
      <c r="B3609" s="2" t="n">
        <v>1974</v>
      </c>
      <c r="C3609" s="2" t="inlineStr">
        <is>
          <t>PUXADA RECEB</t>
        </is>
      </c>
      <c r="D3609" s="2" t="inlineStr">
        <is>
          <t>5748020</t>
        </is>
      </c>
      <c r="E3609" s="2" t="inlineStr">
        <is>
          <t>Vitembergue De Paula Costa</t>
        </is>
      </c>
      <c r="F3609" s="2" t="n">
        <v>367</v>
      </c>
      <c r="G3609" s="2" t="n">
        <v>13.45</v>
      </c>
      <c r="H3609" s="2" t="n">
        <v>27</v>
      </c>
      <c r="I3609" s="2" t="n">
        <v>0</v>
      </c>
      <c r="J3609" s="2" t="inlineStr">
        <is>
          <t>GPA</t>
        </is>
      </c>
    </row>
    <row r="3610">
      <c r="A3610" s="2" t="n">
        <v>8</v>
      </c>
      <c r="B3610" s="2" t="n">
        <v>1974</v>
      </c>
      <c r="C3610" s="2" t="inlineStr">
        <is>
          <t>PUXADA RECEB</t>
        </is>
      </c>
      <c r="D3610" s="2" t="inlineStr">
        <is>
          <t>5748194</t>
        </is>
      </c>
      <c r="E3610" s="2" t="inlineStr">
        <is>
          <t>Frederico Silva De Almeida</t>
        </is>
      </c>
      <c r="F3610" s="2" t="n">
        <v>17</v>
      </c>
      <c r="G3610" s="2" t="n">
        <v>0.55</v>
      </c>
      <c r="H3610" s="2" t="n">
        <v>31</v>
      </c>
      <c r="I3610" s="2" t="n">
        <v>0</v>
      </c>
      <c r="J3610" s="2" t="inlineStr">
        <is>
          <t>GPA</t>
        </is>
      </c>
    </row>
    <row r="3611">
      <c r="A3611" s="2" t="n">
        <v>8</v>
      </c>
      <c r="B3611" s="2" t="n">
        <v>1974</v>
      </c>
      <c r="C3611" s="2" t="inlineStr">
        <is>
          <t>SEPARACAO</t>
        </is>
      </c>
      <c r="D3611" s="2" t="inlineStr">
        <is>
          <t>5748194</t>
        </is>
      </c>
      <c r="E3611" s="2" t="inlineStr">
        <is>
          <t>Frederico Silva De Almeida</t>
        </is>
      </c>
      <c r="F3611" s="2" t="n">
        <v>7286</v>
      </c>
      <c r="G3611" s="2" t="n">
        <v>65.3</v>
      </c>
      <c r="H3611" s="2" t="n">
        <v>112</v>
      </c>
      <c r="I3611" s="2" t="n">
        <v>110</v>
      </c>
      <c r="J3611" s="2" t="inlineStr">
        <is>
          <t>GPA</t>
        </is>
      </c>
    </row>
    <row r="3612">
      <c r="A3612" s="2" t="n">
        <v>8</v>
      </c>
      <c r="B3612" s="2" t="n">
        <v>1974</v>
      </c>
      <c r="C3612" s="2" t="inlineStr">
        <is>
          <t>PUXADA RECEB</t>
        </is>
      </c>
      <c r="D3612" s="2" t="inlineStr">
        <is>
          <t>5749140</t>
        </is>
      </c>
      <c r="E3612" s="2" t="inlineStr">
        <is>
          <t>Keven Levi Lima Rodrigues</t>
        </is>
      </c>
      <c r="F3612" s="2" t="n">
        <v>202</v>
      </c>
      <c r="G3612" s="2" t="n">
        <v>4.09</v>
      </c>
      <c r="H3612" s="2" t="n">
        <v>49</v>
      </c>
      <c r="I3612" s="2" t="n">
        <v>0</v>
      </c>
      <c r="J3612" s="2" t="inlineStr">
        <is>
          <t>GPA</t>
        </is>
      </c>
    </row>
    <row r="3613">
      <c r="A3613" s="2" t="n">
        <v>8</v>
      </c>
      <c r="B3613" s="2" t="n">
        <v>1974</v>
      </c>
      <c r="C3613" s="2" t="inlineStr">
        <is>
          <t>RECEBIMENTO</t>
        </is>
      </c>
      <c r="D3613" s="2" t="inlineStr">
        <is>
          <t>5749140</t>
        </is>
      </c>
      <c r="E3613" s="2" t="inlineStr">
        <is>
          <t>Keven Levi Lima Rodrigues</t>
        </is>
      </c>
      <c r="F3613" s="2" t="n">
        <v>12</v>
      </c>
      <c r="G3613" s="2" t="n">
        <v>1.11</v>
      </c>
      <c r="H3613" s="2" t="n">
        <v>11</v>
      </c>
      <c r="I3613" s="2" t="n">
        <v>41</v>
      </c>
      <c r="J3613" s="2" t="inlineStr">
        <is>
          <t>GPA</t>
        </is>
      </c>
    </row>
    <row r="3614">
      <c r="A3614" s="2" t="n">
        <v>8</v>
      </c>
      <c r="B3614" s="2" t="n">
        <v>1974</v>
      </c>
      <c r="C3614" s="2" t="inlineStr">
        <is>
          <t>SEPARACAO</t>
        </is>
      </c>
      <c r="D3614" s="2" t="inlineStr">
        <is>
          <t>5749140</t>
        </is>
      </c>
      <c r="E3614" s="2" t="inlineStr">
        <is>
          <t>Keven Levi Lima Rodrigues</t>
        </is>
      </c>
      <c r="F3614" s="2" t="n">
        <v>6393</v>
      </c>
      <c r="G3614" s="2" t="n">
        <v>43.11</v>
      </c>
      <c r="H3614" s="2" t="n">
        <v>148</v>
      </c>
      <c r="I3614" s="2" t="n">
        <v>110</v>
      </c>
      <c r="J3614" s="2" t="inlineStr">
        <is>
          <t>GPA</t>
        </is>
      </c>
    </row>
    <row r="3615">
      <c r="A3615" s="2" t="n">
        <v>8</v>
      </c>
      <c r="B3615" s="2" t="n">
        <v>1974</v>
      </c>
      <c r="C3615" s="2" t="inlineStr">
        <is>
          <t>PUXADA RECEB</t>
        </is>
      </c>
      <c r="D3615" s="2" t="inlineStr">
        <is>
          <t>5952883</t>
        </is>
      </c>
      <c r="E3615" s="2" t="inlineStr">
        <is>
          <t>Lailson Crispim Flor Barroso</t>
        </is>
      </c>
      <c r="F3615" s="2" t="n">
        <v>414</v>
      </c>
      <c r="G3615" s="2" t="n">
        <v>11.75</v>
      </c>
      <c r="H3615" s="2" t="n">
        <v>35</v>
      </c>
      <c r="I3615" s="2" t="n">
        <v>0</v>
      </c>
      <c r="J3615" s="2" t="inlineStr">
        <is>
          <t>GPA</t>
        </is>
      </c>
    </row>
    <row r="3616">
      <c r="A3616" s="2" t="n">
        <v>8</v>
      </c>
      <c r="B3616" s="2" t="n">
        <v>1974</v>
      </c>
      <c r="C3616" s="2" t="inlineStr">
        <is>
          <t>SEPARACAO</t>
        </is>
      </c>
      <c r="D3616" s="2" t="inlineStr">
        <is>
          <t>5952883</t>
        </is>
      </c>
      <c r="E3616" s="2" t="inlineStr">
        <is>
          <t>Lailson Crispim Flor Barroso</t>
        </is>
      </c>
      <c r="F3616" s="2" t="n">
        <v>7108</v>
      </c>
      <c r="G3616" s="2" t="n">
        <v>33.15</v>
      </c>
      <c r="H3616" s="2" t="n">
        <v>214</v>
      </c>
      <c r="I3616" s="2" t="n">
        <v>110</v>
      </c>
      <c r="J3616" s="2" t="inlineStr">
        <is>
          <t>GPA</t>
        </is>
      </c>
    </row>
    <row r="3617">
      <c r="A3617" s="2" t="n">
        <v>8</v>
      </c>
      <c r="B3617" s="2" t="n">
        <v>1979</v>
      </c>
      <c r="C3617" s="2" t="inlineStr">
        <is>
          <t>ATIVIDADE OP. EMP.</t>
        </is>
      </c>
      <c r="D3617" s="2" t="inlineStr">
        <is>
          <t>103569</t>
        </is>
      </c>
      <c r="E3617" s="2" t="inlineStr">
        <is>
          <t>Jose N Nilson Martins da Rocha</t>
        </is>
      </c>
      <c r="F3617" s="2" t="n">
        <v>31</v>
      </c>
      <c r="G3617" s="2" t="n">
        <v>0.98</v>
      </c>
      <c r="H3617" s="2" t="n">
        <v>32</v>
      </c>
      <c r="I3617" s="2" t="n">
        <v>18</v>
      </c>
      <c r="J3617" s="2" t="inlineStr">
        <is>
          <t>GPA</t>
        </is>
      </c>
    </row>
    <row r="3618">
      <c r="A3618" s="2" t="n">
        <v>8</v>
      </c>
      <c r="B3618" s="2" t="n">
        <v>1979</v>
      </c>
      <c r="C3618" s="2" t="inlineStr">
        <is>
          <t>SEPARACAO</t>
        </is>
      </c>
      <c r="D3618" s="2" t="inlineStr">
        <is>
          <t>103569</t>
        </is>
      </c>
      <c r="E3618" s="2" t="inlineStr">
        <is>
          <t>Jose N Nilson Martins da Rocha</t>
        </is>
      </c>
      <c r="F3618" s="2" t="n">
        <v>20423</v>
      </c>
      <c r="G3618" s="2" t="n">
        <v>111.39</v>
      </c>
      <c r="H3618" s="2" t="n">
        <v>183</v>
      </c>
      <c r="I3618" s="2" t="n">
        <v>110</v>
      </c>
      <c r="J3618" s="2" t="inlineStr">
        <is>
          <t>GPA</t>
        </is>
      </c>
    </row>
    <row r="3619">
      <c r="A3619" s="2" t="n">
        <v>8</v>
      </c>
      <c r="B3619" s="2" t="n">
        <v>1979</v>
      </c>
      <c r="C3619" s="2" t="inlineStr">
        <is>
          <t>ATIVIDADE OP. EMP.</t>
        </is>
      </c>
      <c r="D3619" s="2" t="inlineStr">
        <is>
          <t>302691</t>
        </is>
      </c>
      <c r="E3619" s="2" t="inlineStr">
        <is>
          <t>Evandro Soares Naves</t>
        </is>
      </c>
      <c r="F3619" s="2" t="n">
        <v>3304</v>
      </c>
      <c r="G3619" s="2" t="n">
        <v>142.32</v>
      </c>
      <c r="H3619" s="2" t="n">
        <v>23</v>
      </c>
      <c r="I3619" s="2" t="n">
        <v>18</v>
      </c>
      <c r="J3619" s="2" t="inlineStr">
        <is>
          <t>GPA</t>
        </is>
      </c>
    </row>
    <row r="3620">
      <c r="A3620" s="2" t="n">
        <v>8</v>
      </c>
      <c r="B3620" s="2" t="n">
        <v>1979</v>
      </c>
      <c r="C3620" s="2" t="inlineStr">
        <is>
          <t>SEPARACAO</t>
        </is>
      </c>
      <c r="D3620" s="2" t="inlineStr">
        <is>
          <t>302691</t>
        </is>
      </c>
      <c r="E3620" s="2" t="inlineStr">
        <is>
          <t>Evandro Soares Naves</t>
        </is>
      </c>
      <c r="F3620" s="2" t="n">
        <v>558</v>
      </c>
      <c r="G3620" s="2" t="n">
        <v>3.91</v>
      </c>
      <c r="H3620" s="2" t="n">
        <v>143</v>
      </c>
      <c r="I3620" s="2" t="n">
        <v>110</v>
      </c>
      <c r="J3620" s="2" t="inlineStr">
        <is>
          <t>GPA</t>
        </is>
      </c>
    </row>
    <row r="3621">
      <c r="A3621" s="2" t="n">
        <v>8</v>
      </c>
      <c r="B3621" s="2" t="n">
        <v>1979</v>
      </c>
      <c r="C3621" s="2" t="inlineStr">
        <is>
          <t>ATIVIDADE OP. EMP.</t>
        </is>
      </c>
      <c r="D3621" s="2" t="inlineStr">
        <is>
          <t>431493</t>
        </is>
      </c>
      <c r="E3621" s="2" t="inlineStr">
        <is>
          <t>LEONARDO BARBOSA DE MOURA</t>
        </is>
      </c>
      <c r="F3621" s="2" t="n">
        <v>1639</v>
      </c>
      <c r="G3621" s="2" t="n">
        <v>63.84</v>
      </c>
      <c r="H3621" s="2" t="n">
        <v>26</v>
      </c>
      <c r="I3621" s="2" t="n">
        <v>18</v>
      </c>
      <c r="J3621" s="2" t="inlineStr">
        <is>
          <t>GPA</t>
        </is>
      </c>
    </row>
    <row r="3622">
      <c r="A3622" s="2" t="n">
        <v>8</v>
      </c>
      <c r="B3622" s="2" t="n">
        <v>1979</v>
      </c>
      <c r="C3622" s="2" t="inlineStr">
        <is>
          <t>RECEBIMENTO</t>
        </is>
      </c>
      <c r="D3622" s="2" t="inlineStr">
        <is>
          <t>431493</t>
        </is>
      </c>
      <c r="E3622" s="2" t="inlineStr">
        <is>
          <t>LEONARDO BARBOSA DE MOURA</t>
        </is>
      </c>
      <c r="F3622" s="2" t="n">
        <v>32</v>
      </c>
      <c r="G3622" s="2" t="n">
        <v>2.83</v>
      </c>
      <c r="H3622" s="2" t="n">
        <v>11</v>
      </c>
      <c r="I3622" s="2" t="n">
        <v>35</v>
      </c>
      <c r="J3622" s="2" t="inlineStr">
        <is>
          <t>GPA</t>
        </is>
      </c>
    </row>
    <row r="3623">
      <c r="A3623" s="2" t="n">
        <v>8</v>
      </c>
      <c r="B3623" s="2" t="n">
        <v>1979</v>
      </c>
      <c r="C3623" s="2" t="inlineStr">
        <is>
          <t>SEPARACAO</t>
        </is>
      </c>
      <c r="D3623" s="2" t="inlineStr">
        <is>
          <t>431493</t>
        </is>
      </c>
      <c r="E3623" s="2" t="inlineStr">
        <is>
          <t>LEONARDO BARBOSA DE MOURA</t>
        </is>
      </c>
      <c r="F3623" s="2" t="n">
        <v>20</v>
      </c>
      <c r="G3623" s="2" t="n">
        <v>0.36</v>
      </c>
      <c r="H3623" s="2" t="n">
        <v>56</v>
      </c>
      <c r="I3623" s="2" t="n">
        <v>110</v>
      </c>
      <c r="J3623" s="2" t="inlineStr">
        <is>
          <t>GPA</t>
        </is>
      </c>
    </row>
    <row r="3624">
      <c r="A3624" s="2" t="n">
        <v>8</v>
      </c>
      <c r="B3624" s="2" t="n">
        <v>1979</v>
      </c>
      <c r="C3624" s="2" t="inlineStr">
        <is>
          <t>RECEBIMENTO</t>
        </is>
      </c>
      <c r="D3624" s="2" t="inlineStr">
        <is>
          <t>453156</t>
        </is>
      </c>
      <c r="E3624" s="2" t="inlineStr">
        <is>
          <t>Sarah Vieira de Melo</t>
        </is>
      </c>
      <c r="F3624" s="2" t="n">
        <v>2626</v>
      </c>
      <c r="G3624" s="2" t="n">
        <v>83.84999999999999</v>
      </c>
      <c r="H3624" s="2" t="n">
        <v>31</v>
      </c>
      <c r="I3624" s="2" t="n">
        <v>35</v>
      </c>
      <c r="J3624" s="2" t="inlineStr">
        <is>
          <t>GPA</t>
        </is>
      </c>
    </row>
    <row r="3625">
      <c r="A3625" s="2" t="n">
        <v>8</v>
      </c>
      <c r="B3625" s="2" t="n">
        <v>1979</v>
      </c>
      <c r="C3625" s="2" t="inlineStr">
        <is>
          <t>ATIVIDADE OP. EMP.</t>
        </is>
      </c>
      <c r="D3625" s="2" t="inlineStr">
        <is>
          <t>519447</t>
        </is>
      </c>
      <c r="E3625" s="2" t="inlineStr">
        <is>
          <t>FRANCISCO ALMEIDA SANTANA FILHO</t>
        </is>
      </c>
      <c r="F3625" s="2" t="n">
        <v>592</v>
      </c>
      <c r="G3625" s="2" t="n">
        <v>37.79</v>
      </c>
      <c r="H3625" s="2" t="n">
        <v>16</v>
      </c>
      <c r="I3625" s="2" t="n">
        <v>18</v>
      </c>
      <c r="J3625" s="2" t="inlineStr">
        <is>
          <t>GPA</t>
        </is>
      </c>
    </row>
    <row r="3626">
      <c r="A3626" s="2" t="n">
        <v>8</v>
      </c>
      <c r="B3626" s="2" t="n">
        <v>1979</v>
      </c>
      <c r="C3626" s="2" t="inlineStr">
        <is>
          <t>CARREGAMENTO</t>
        </is>
      </c>
      <c r="D3626" s="2" t="inlineStr">
        <is>
          <t>519447</t>
        </is>
      </c>
      <c r="E3626" s="2" t="inlineStr">
        <is>
          <t>FRANCISCO ALMEIDA SANTANA FILHO</t>
        </is>
      </c>
      <c r="F3626" s="2" t="n">
        <v>6800</v>
      </c>
      <c r="G3626" s="2" t="n">
        <v>116.23</v>
      </c>
      <c r="H3626" s="2" t="n">
        <v>59</v>
      </c>
      <c r="I3626" s="2" t="n">
        <v>0</v>
      </c>
      <c r="J3626" s="2" t="inlineStr">
        <is>
          <t>GPA</t>
        </is>
      </c>
    </row>
    <row r="3627">
      <c r="A3627" s="2" t="n">
        <v>8</v>
      </c>
      <c r="B3627" s="2" t="n">
        <v>1979</v>
      </c>
      <c r="C3627" s="2" t="inlineStr">
        <is>
          <t>CARREGAMENTO</t>
        </is>
      </c>
      <c r="D3627" s="2" t="inlineStr">
        <is>
          <t>531566</t>
        </is>
      </c>
      <c r="E3627" s="2" t="inlineStr">
        <is>
          <t>ANGELINO DA SILVA</t>
        </is>
      </c>
      <c r="F3627" s="2" t="n">
        <v>519</v>
      </c>
      <c r="G3627" s="2" t="n">
        <v>13.65</v>
      </c>
      <c r="H3627" s="2" t="n">
        <v>38</v>
      </c>
      <c r="I3627" s="2" t="n">
        <v>0</v>
      </c>
      <c r="J3627" s="2" t="inlineStr">
        <is>
          <t>GPA</t>
        </is>
      </c>
    </row>
    <row r="3628">
      <c r="A3628" s="2" t="n">
        <v>8</v>
      </c>
      <c r="B3628" s="2" t="n">
        <v>1979</v>
      </c>
      <c r="C3628" s="2" t="inlineStr">
        <is>
          <t>PUXADA RECEB</t>
        </is>
      </c>
      <c r="D3628" s="2" t="inlineStr">
        <is>
          <t>531566</t>
        </is>
      </c>
      <c r="E3628" s="2" t="inlineStr">
        <is>
          <t>ANGELINO DA SILVA</t>
        </is>
      </c>
      <c r="F3628" s="2" t="n">
        <v>188</v>
      </c>
      <c r="G3628" s="2" t="n">
        <v>7.7</v>
      </c>
      <c r="H3628" s="2" t="n">
        <v>24</v>
      </c>
      <c r="I3628" s="2" t="n">
        <v>0</v>
      </c>
      <c r="J3628" s="2" t="inlineStr">
        <is>
          <t>GPA</t>
        </is>
      </c>
    </row>
    <row r="3629">
      <c r="A3629" s="2" t="n">
        <v>8</v>
      </c>
      <c r="B3629" s="2" t="n">
        <v>1979</v>
      </c>
      <c r="C3629" s="2" t="inlineStr">
        <is>
          <t>RECEBIMENTO</t>
        </is>
      </c>
      <c r="D3629" s="2" t="inlineStr">
        <is>
          <t>531566</t>
        </is>
      </c>
      <c r="E3629" s="2" t="inlineStr">
        <is>
          <t>ANGELINO DA SILVA</t>
        </is>
      </c>
      <c r="F3629" s="2" t="n">
        <v>998</v>
      </c>
      <c r="G3629" s="2" t="n">
        <v>15.02</v>
      </c>
      <c r="H3629" s="2" t="n">
        <v>66</v>
      </c>
      <c r="I3629" s="2" t="n">
        <v>35</v>
      </c>
      <c r="J3629" s="2" t="inlineStr">
        <is>
          <t>GPA</t>
        </is>
      </c>
    </row>
    <row r="3630">
      <c r="A3630" s="2" t="n">
        <v>8</v>
      </c>
      <c r="B3630" s="2" t="n">
        <v>1979</v>
      </c>
      <c r="C3630" s="2" t="inlineStr">
        <is>
          <t>SEPARACAO</t>
        </is>
      </c>
      <c r="D3630" s="2" t="inlineStr">
        <is>
          <t>531566</t>
        </is>
      </c>
      <c r="E3630" s="2" t="inlineStr">
        <is>
          <t>ANGELINO DA SILVA</t>
        </is>
      </c>
      <c r="F3630" s="2" t="n">
        <v>12695</v>
      </c>
      <c r="G3630" s="2" t="n">
        <v>67.42</v>
      </c>
      <c r="H3630" s="2" t="n">
        <v>188</v>
      </c>
      <c r="I3630" s="2" t="n">
        <v>110</v>
      </c>
      <c r="J3630" s="2" t="inlineStr">
        <is>
          <t>GPA</t>
        </is>
      </c>
    </row>
    <row r="3631">
      <c r="A3631" s="2" t="n">
        <v>8</v>
      </c>
      <c r="B3631" s="2" t="n">
        <v>1979</v>
      </c>
      <c r="C3631" s="2" t="inlineStr">
        <is>
          <t>RECEBIMENTO</t>
        </is>
      </c>
      <c r="D3631" s="2" t="inlineStr">
        <is>
          <t>5316197</t>
        </is>
      </c>
      <c r="E3631" s="2" t="inlineStr">
        <is>
          <t>GRAZIELE ALBUQUERQUE RESPLANDES DOS SANTOS</t>
        </is>
      </c>
      <c r="F3631" s="2" t="n">
        <v>3</v>
      </c>
      <c r="G3631" s="2" t="n">
        <v>2.47</v>
      </c>
      <c r="H3631" s="2" t="n">
        <v>1</v>
      </c>
      <c r="I3631" s="2" t="n">
        <v>35</v>
      </c>
      <c r="J3631" s="2" t="inlineStr">
        <is>
          <t>GPA</t>
        </is>
      </c>
    </row>
    <row r="3632">
      <c r="A3632" s="2" t="n">
        <v>8</v>
      </c>
      <c r="B3632" s="2" t="n">
        <v>1979</v>
      </c>
      <c r="C3632" s="2" t="inlineStr">
        <is>
          <t>CARREGAMENTO</t>
        </is>
      </c>
      <c r="D3632" s="2" t="inlineStr">
        <is>
          <t>5319846</t>
        </is>
      </c>
      <c r="E3632" s="2" t="inlineStr">
        <is>
          <t>Helder Rodrigues Carneiro</t>
        </is>
      </c>
      <c r="F3632" s="2" t="n">
        <v>67</v>
      </c>
      <c r="G3632" s="2" t="n">
        <v>2</v>
      </c>
      <c r="H3632" s="2" t="n">
        <v>34</v>
      </c>
      <c r="I3632" s="2" t="n">
        <v>0</v>
      </c>
      <c r="J3632" s="2" t="inlineStr">
        <is>
          <t>GPA</t>
        </is>
      </c>
    </row>
    <row r="3633">
      <c r="A3633" s="2" t="n">
        <v>8</v>
      </c>
      <c r="B3633" s="2" t="n">
        <v>1979</v>
      </c>
      <c r="C3633" s="2" t="inlineStr">
        <is>
          <t>PUXADA RECEB</t>
        </is>
      </c>
      <c r="D3633" s="2" t="inlineStr">
        <is>
          <t>5319846</t>
        </is>
      </c>
      <c r="E3633" s="2" t="inlineStr">
        <is>
          <t>Helder Rodrigues Carneiro</t>
        </is>
      </c>
      <c r="F3633" s="2" t="n">
        <v>322</v>
      </c>
      <c r="G3633" s="2" t="n">
        <v>13.78</v>
      </c>
      <c r="H3633" s="2" t="n">
        <v>23</v>
      </c>
      <c r="I3633" s="2" t="n">
        <v>0</v>
      </c>
      <c r="J3633" s="2" t="inlineStr">
        <is>
          <t>GPA</t>
        </is>
      </c>
    </row>
    <row r="3634">
      <c r="A3634" s="2" t="n">
        <v>8</v>
      </c>
      <c r="B3634" s="2" t="n">
        <v>1979</v>
      </c>
      <c r="C3634" s="2" t="inlineStr">
        <is>
          <t>RECEBIMENTO</t>
        </is>
      </c>
      <c r="D3634" s="2" t="inlineStr">
        <is>
          <t>5319846</t>
        </is>
      </c>
      <c r="E3634" s="2" t="inlineStr">
        <is>
          <t>Helder Rodrigues Carneiro</t>
        </is>
      </c>
      <c r="F3634" s="2" t="n">
        <v>109</v>
      </c>
      <c r="G3634" s="2" t="n">
        <v>4.06</v>
      </c>
      <c r="H3634" s="2" t="n">
        <v>27</v>
      </c>
      <c r="I3634" s="2" t="n">
        <v>35</v>
      </c>
      <c r="J3634" s="2" t="inlineStr">
        <is>
          <t>GPA</t>
        </is>
      </c>
    </row>
    <row r="3635">
      <c r="A3635" s="2" t="n">
        <v>8</v>
      </c>
      <c r="B3635" s="2" t="n">
        <v>1979</v>
      </c>
      <c r="C3635" s="2" t="inlineStr">
        <is>
          <t>SEPARACAO</t>
        </is>
      </c>
      <c r="D3635" s="2" t="inlineStr">
        <is>
          <t>5319846</t>
        </is>
      </c>
      <c r="E3635" s="2" t="inlineStr">
        <is>
          <t>Helder Rodrigues Carneiro</t>
        </is>
      </c>
      <c r="F3635" s="2" t="n">
        <v>2609</v>
      </c>
      <c r="G3635" s="2" t="n">
        <v>13.95</v>
      </c>
      <c r="H3635" s="2" t="n">
        <v>187</v>
      </c>
      <c r="I3635" s="2" t="n">
        <v>110</v>
      </c>
      <c r="J3635" s="2" t="inlineStr">
        <is>
          <t>GPA</t>
        </is>
      </c>
    </row>
    <row r="3636">
      <c r="A3636" s="2" t="n">
        <v>8</v>
      </c>
      <c r="B3636" s="2" t="n">
        <v>1979</v>
      </c>
      <c r="C3636" s="2" t="inlineStr">
        <is>
          <t>ATIVIDADE OP. EMP.</t>
        </is>
      </c>
      <c r="D3636" s="2" t="inlineStr">
        <is>
          <t>532865</t>
        </is>
      </c>
      <c r="E3636" s="2" t="inlineStr">
        <is>
          <t>Laylson Da Silva Andrade</t>
        </is>
      </c>
      <c r="F3636" s="2" t="n">
        <v>2634</v>
      </c>
      <c r="G3636" s="2" t="n">
        <v>63.06</v>
      </c>
      <c r="H3636" s="2" t="n">
        <v>42</v>
      </c>
      <c r="I3636" s="2" t="n">
        <v>18</v>
      </c>
      <c r="J3636" s="2" t="inlineStr">
        <is>
          <t>GPA</t>
        </is>
      </c>
    </row>
    <row r="3637">
      <c r="A3637" s="2" t="n">
        <v>8</v>
      </c>
      <c r="B3637" s="2" t="n">
        <v>1979</v>
      </c>
      <c r="C3637" s="2" t="inlineStr">
        <is>
          <t>PUXADA RECEB</t>
        </is>
      </c>
      <c r="D3637" s="2" t="inlineStr">
        <is>
          <t>5442370</t>
        </is>
      </c>
      <c r="E3637" s="2" t="inlineStr">
        <is>
          <t>Josue Ferreira Araujo</t>
        </is>
      </c>
      <c r="F3637" s="2" t="n">
        <v>143</v>
      </c>
      <c r="G3637" s="2" t="n">
        <v>36.01</v>
      </c>
      <c r="H3637" s="2" t="n">
        <v>4</v>
      </c>
      <c r="I3637" s="2" t="n">
        <v>0</v>
      </c>
      <c r="J3637" s="2" t="inlineStr">
        <is>
          <t>GPA</t>
        </is>
      </c>
    </row>
    <row r="3638">
      <c r="A3638" s="2" t="n">
        <v>8</v>
      </c>
      <c r="B3638" s="2" t="n">
        <v>1979</v>
      </c>
      <c r="C3638" s="2" t="inlineStr">
        <is>
          <t>SEPARACAO</t>
        </is>
      </c>
      <c r="D3638" s="2" t="inlineStr">
        <is>
          <t>5442370</t>
        </is>
      </c>
      <c r="E3638" s="2" t="inlineStr">
        <is>
          <t>Josue Ferreira Araujo</t>
        </is>
      </c>
      <c r="F3638" s="2" t="n">
        <v>37</v>
      </c>
      <c r="G3638" s="2" t="n">
        <v>0.49</v>
      </c>
      <c r="H3638" s="2" t="n">
        <v>76</v>
      </c>
      <c r="I3638" s="2" t="n">
        <v>110</v>
      </c>
      <c r="J3638" s="2" t="inlineStr">
        <is>
          <t>GPA</t>
        </is>
      </c>
    </row>
    <row r="3639">
      <c r="A3639" s="2" t="n">
        <v>8</v>
      </c>
      <c r="B3639" s="2" t="n">
        <v>1979</v>
      </c>
      <c r="C3639" s="2" t="inlineStr">
        <is>
          <t>CARREGAMENTO</t>
        </is>
      </c>
      <c r="D3639" s="2" t="inlineStr">
        <is>
          <t>5443407</t>
        </is>
      </c>
      <c r="E3639" s="2" t="inlineStr">
        <is>
          <t>Ronaldo Damasceno Miranda</t>
        </is>
      </c>
      <c r="F3639" s="2" t="n">
        <v>288</v>
      </c>
      <c r="G3639" s="2" t="n">
        <v>11.69</v>
      </c>
      <c r="H3639" s="2" t="n">
        <v>25</v>
      </c>
      <c r="I3639" s="2" t="n">
        <v>0</v>
      </c>
      <c r="J3639" s="2" t="inlineStr">
        <is>
          <t>GPA</t>
        </is>
      </c>
    </row>
    <row r="3640">
      <c r="A3640" s="2" t="n">
        <v>8</v>
      </c>
      <c r="B3640" s="2" t="n">
        <v>1979</v>
      </c>
      <c r="C3640" s="2" t="inlineStr">
        <is>
          <t>PUXADA RECEB</t>
        </is>
      </c>
      <c r="D3640" s="2" t="inlineStr">
        <is>
          <t>5443407</t>
        </is>
      </c>
      <c r="E3640" s="2" t="inlineStr">
        <is>
          <t>Ronaldo Damasceno Miranda</t>
        </is>
      </c>
      <c r="F3640" s="2" t="n">
        <v>604</v>
      </c>
      <c r="G3640" s="2" t="n">
        <v>56.14</v>
      </c>
      <c r="H3640" s="2" t="n">
        <v>11</v>
      </c>
      <c r="I3640" s="2" t="n">
        <v>0</v>
      </c>
      <c r="J3640" s="2" t="inlineStr">
        <is>
          <t>GPA</t>
        </is>
      </c>
    </row>
    <row r="3641">
      <c r="A3641" s="2" t="n">
        <v>8</v>
      </c>
      <c r="B3641" s="2" t="n">
        <v>1979</v>
      </c>
      <c r="C3641" s="2" t="inlineStr">
        <is>
          <t>RECEBIMENTO</t>
        </is>
      </c>
      <c r="D3641" s="2" t="inlineStr">
        <is>
          <t>5443407</t>
        </is>
      </c>
      <c r="E3641" s="2" t="inlineStr">
        <is>
          <t>Ronaldo Damasceno Miranda</t>
        </is>
      </c>
      <c r="F3641" s="2" t="n">
        <v>70</v>
      </c>
      <c r="G3641" s="2" t="n">
        <v>2.95</v>
      </c>
      <c r="H3641" s="2" t="n">
        <v>24</v>
      </c>
      <c r="I3641" s="2" t="n">
        <v>35</v>
      </c>
      <c r="J3641" s="2" t="inlineStr">
        <is>
          <t>GPA</t>
        </is>
      </c>
    </row>
    <row r="3642">
      <c r="A3642" s="2" t="n">
        <v>8</v>
      </c>
      <c r="B3642" s="2" t="n">
        <v>1979</v>
      </c>
      <c r="C3642" s="2" t="inlineStr">
        <is>
          <t>SEPARACAO</t>
        </is>
      </c>
      <c r="D3642" s="2" t="inlineStr">
        <is>
          <t>5443407</t>
        </is>
      </c>
      <c r="E3642" s="2" t="inlineStr">
        <is>
          <t>Ronaldo Damasceno Miranda</t>
        </is>
      </c>
      <c r="F3642" s="2" t="n">
        <v>295</v>
      </c>
      <c r="G3642" s="2" t="n">
        <v>2.99</v>
      </c>
      <c r="H3642" s="2" t="n">
        <v>99</v>
      </c>
      <c r="I3642" s="2" t="n">
        <v>110</v>
      </c>
      <c r="J3642" s="2" t="inlineStr">
        <is>
          <t>GPA</t>
        </is>
      </c>
    </row>
    <row r="3643">
      <c r="A3643" s="2" t="n">
        <v>8</v>
      </c>
      <c r="B3643" s="2" t="n">
        <v>1979</v>
      </c>
      <c r="C3643" s="2" t="inlineStr">
        <is>
          <t>SEPARACAO</t>
        </is>
      </c>
      <c r="D3643" s="2" t="inlineStr">
        <is>
          <t>5445388</t>
        </is>
      </c>
      <c r="E3643" s="2" t="inlineStr">
        <is>
          <t>Eduardo Da Cruz Souza Da Cunha</t>
        </is>
      </c>
      <c r="F3643" s="2" t="n">
        <v>14698</v>
      </c>
      <c r="G3643" s="2" t="n">
        <v>111.11</v>
      </c>
      <c r="H3643" s="2" t="n">
        <v>132</v>
      </c>
      <c r="I3643" s="2" t="n">
        <v>110</v>
      </c>
      <c r="J3643" s="2" t="inlineStr">
        <is>
          <t>GPA</t>
        </is>
      </c>
    </row>
    <row r="3644">
      <c r="A3644" s="2" t="n">
        <v>8</v>
      </c>
      <c r="B3644" s="2" t="n">
        <v>1979</v>
      </c>
      <c r="C3644" s="2" t="inlineStr">
        <is>
          <t>CARREGAMENTO</t>
        </is>
      </c>
      <c r="D3644" s="2" t="inlineStr">
        <is>
          <t>5449154</t>
        </is>
      </c>
      <c r="E3644" s="2" t="inlineStr">
        <is>
          <t>Fabio William Oliveira De Souza</t>
        </is>
      </c>
      <c r="F3644" s="2" t="n">
        <v>1840</v>
      </c>
      <c r="G3644" s="2" t="n">
        <v>80.87</v>
      </c>
      <c r="H3644" s="2" t="n">
        <v>23</v>
      </c>
      <c r="I3644" s="2" t="n">
        <v>0</v>
      </c>
      <c r="J3644" s="2" t="inlineStr">
        <is>
          <t>GPA</t>
        </is>
      </c>
    </row>
    <row r="3645">
      <c r="A3645" s="2" t="n">
        <v>8</v>
      </c>
      <c r="B3645" s="2" t="n">
        <v>1979</v>
      </c>
      <c r="C3645" s="2" t="inlineStr">
        <is>
          <t>PUXADA RECEB</t>
        </is>
      </c>
      <c r="D3645" s="2" t="inlineStr">
        <is>
          <t>5449154</t>
        </is>
      </c>
      <c r="E3645" s="2" t="inlineStr">
        <is>
          <t>Fabio William Oliveira De Souza</t>
        </is>
      </c>
      <c r="F3645" s="2" t="n">
        <v>49</v>
      </c>
      <c r="G3645" s="2" t="n">
        <v>11.21</v>
      </c>
      <c r="H3645" s="2" t="n">
        <v>4</v>
      </c>
      <c r="I3645" s="2" t="n">
        <v>0</v>
      </c>
      <c r="J3645" s="2" t="inlineStr">
        <is>
          <t>GPA</t>
        </is>
      </c>
    </row>
    <row r="3646">
      <c r="A3646" s="2" t="n">
        <v>8</v>
      </c>
      <c r="B3646" s="2" t="n">
        <v>1979</v>
      </c>
      <c r="C3646" s="2" t="inlineStr">
        <is>
          <t>RECEBIMENTO</t>
        </is>
      </c>
      <c r="D3646" s="2" t="inlineStr">
        <is>
          <t>5449154</t>
        </is>
      </c>
      <c r="E3646" s="2" t="inlineStr">
        <is>
          <t>Fabio William Oliveira De Souza</t>
        </is>
      </c>
      <c r="F3646" s="2" t="n">
        <v>66</v>
      </c>
      <c r="G3646" s="2" t="n">
        <v>1.89</v>
      </c>
      <c r="H3646" s="2" t="n">
        <v>35</v>
      </c>
      <c r="I3646" s="2" t="n">
        <v>35</v>
      </c>
      <c r="J3646" s="2" t="inlineStr">
        <is>
          <t>GPA</t>
        </is>
      </c>
    </row>
    <row r="3647">
      <c r="A3647" s="2" t="n">
        <v>8</v>
      </c>
      <c r="B3647" s="2" t="n">
        <v>1979</v>
      </c>
      <c r="C3647" s="2" t="inlineStr">
        <is>
          <t>SEPARACAO</t>
        </is>
      </c>
      <c r="D3647" s="2" t="inlineStr">
        <is>
          <t>5530423</t>
        </is>
      </c>
      <c r="E3647" s="2" t="inlineStr">
        <is>
          <t>Jesse Pereira Da Silva</t>
        </is>
      </c>
      <c r="F3647" s="2" t="n">
        <v>890</v>
      </c>
      <c r="G3647" s="2" t="n">
        <v>10.43</v>
      </c>
      <c r="H3647" s="2" t="n">
        <v>85</v>
      </c>
      <c r="I3647" s="2" t="n">
        <v>110</v>
      </c>
      <c r="J3647" s="2" t="inlineStr">
        <is>
          <t>GPA</t>
        </is>
      </c>
    </row>
    <row r="3648">
      <c r="A3648" s="2" t="n">
        <v>8</v>
      </c>
      <c r="B3648" s="2" t="n">
        <v>1979</v>
      </c>
      <c r="C3648" s="2" t="inlineStr">
        <is>
          <t>PUXADA RECEB</t>
        </is>
      </c>
      <c r="D3648" s="2" t="inlineStr">
        <is>
          <t>5539889</t>
        </is>
      </c>
      <c r="E3648" s="2" t="inlineStr">
        <is>
          <t>Railton Da Silva Alves</t>
        </is>
      </c>
      <c r="F3648" s="2" t="n">
        <v>58</v>
      </c>
      <c r="G3648" s="2" t="n">
        <v>6.61</v>
      </c>
      <c r="H3648" s="2" t="n">
        <v>9</v>
      </c>
      <c r="I3648" s="2" t="n">
        <v>0</v>
      </c>
      <c r="J3648" s="2" t="inlineStr">
        <is>
          <t>GPA</t>
        </is>
      </c>
    </row>
    <row r="3649">
      <c r="A3649" s="2" t="n">
        <v>8</v>
      </c>
      <c r="B3649" s="2" t="n">
        <v>1979</v>
      </c>
      <c r="C3649" s="2" t="inlineStr">
        <is>
          <t>SEPARACAO</t>
        </is>
      </c>
      <c r="D3649" s="2" t="inlineStr">
        <is>
          <t>5539889</t>
        </is>
      </c>
      <c r="E3649" s="2" t="inlineStr">
        <is>
          <t>Railton Da Silva Alves</t>
        </is>
      </c>
      <c r="F3649" s="2" t="n">
        <v>14367</v>
      </c>
      <c r="G3649" s="2" t="n">
        <v>88.70999999999999</v>
      </c>
      <c r="H3649" s="2" t="n">
        <v>162</v>
      </c>
      <c r="I3649" s="2" t="n">
        <v>110</v>
      </c>
      <c r="J3649" s="2" t="inlineStr">
        <is>
          <t>GPA</t>
        </is>
      </c>
    </row>
    <row r="3650">
      <c r="A3650" s="2" t="n">
        <v>8</v>
      </c>
      <c r="B3650" s="2" t="n">
        <v>1979</v>
      </c>
      <c r="C3650" s="2" t="inlineStr">
        <is>
          <t>PUXADA RECEB</t>
        </is>
      </c>
      <c r="D3650" s="2" t="inlineStr">
        <is>
          <t>561262</t>
        </is>
      </c>
      <c r="E3650" s="2" t="inlineStr">
        <is>
          <t>LUIS C CARLOS MAGALHAES SOUSA</t>
        </is>
      </c>
      <c r="F3650" s="2" t="n">
        <v>3</v>
      </c>
      <c r="G3650" s="2" t="n">
        <v>10.29</v>
      </c>
      <c r="H3650" s="2" t="n">
        <v>0</v>
      </c>
      <c r="I3650" s="2" t="n">
        <v>0</v>
      </c>
      <c r="J3650" s="2" t="inlineStr">
        <is>
          <t>GPA</t>
        </is>
      </c>
    </row>
    <row r="3651">
      <c r="A3651" s="2" t="n">
        <v>8</v>
      </c>
      <c r="B3651" s="2" t="n">
        <v>1979</v>
      </c>
      <c r="C3651" s="2" t="inlineStr">
        <is>
          <t>PUXADA RECEB</t>
        </is>
      </c>
      <c r="D3651" s="2" t="inlineStr">
        <is>
          <t>5656575</t>
        </is>
      </c>
      <c r="E3651" s="2" t="inlineStr">
        <is>
          <t>Wesley Rodrigues Dos Santos</t>
        </is>
      </c>
      <c r="F3651" s="2" t="n">
        <v>41</v>
      </c>
      <c r="G3651" s="2" t="n">
        <v>3.09</v>
      </c>
      <c r="H3651" s="2" t="n">
        <v>13</v>
      </c>
      <c r="I3651" s="2" t="n">
        <v>0</v>
      </c>
      <c r="J3651" s="2" t="inlineStr">
        <is>
          <t>GPA</t>
        </is>
      </c>
    </row>
    <row r="3652">
      <c r="A3652" s="2" t="n">
        <v>8</v>
      </c>
      <c r="B3652" s="2" t="n">
        <v>1979</v>
      </c>
      <c r="C3652" s="2" t="inlineStr">
        <is>
          <t>SEPARACAO</t>
        </is>
      </c>
      <c r="D3652" s="2" t="inlineStr">
        <is>
          <t>5656575</t>
        </is>
      </c>
      <c r="E3652" s="2" t="inlineStr">
        <is>
          <t>Wesley Rodrigues Dos Santos</t>
        </is>
      </c>
      <c r="F3652" s="2" t="n">
        <v>13667</v>
      </c>
      <c r="G3652" s="2" t="n">
        <v>82.77</v>
      </c>
      <c r="H3652" s="2" t="n">
        <v>165</v>
      </c>
      <c r="I3652" s="2" t="n">
        <v>110</v>
      </c>
      <c r="J3652" s="2" t="inlineStr">
        <is>
          <t>GPA</t>
        </is>
      </c>
    </row>
    <row r="3653">
      <c r="A3653" s="2" t="n">
        <v>8</v>
      </c>
      <c r="B3653" s="2" t="n">
        <v>1979</v>
      </c>
      <c r="C3653" s="2" t="inlineStr">
        <is>
          <t>SEPARACAO</t>
        </is>
      </c>
      <c r="D3653" s="2" t="inlineStr">
        <is>
          <t>5661862</t>
        </is>
      </c>
      <c r="E3653" s="2" t="inlineStr">
        <is>
          <t>Francisco Barboza De Sousa</t>
        </is>
      </c>
      <c r="F3653" s="2" t="n">
        <v>118</v>
      </c>
      <c r="G3653" s="2" t="n">
        <v>2.01</v>
      </c>
      <c r="H3653" s="2" t="n">
        <v>59</v>
      </c>
      <c r="I3653" s="2" t="n">
        <v>110</v>
      </c>
      <c r="J3653" s="2" t="inlineStr">
        <is>
          <t>GPA</t>
        </is>
      </c>
    </row>
    <row r="3654">
      <c r="A3654" s="2" t="n">
        <v>8</v>
      </c>
      <c r="B3654" s="2" t="n">
        <v>1979</v>
      </c>
      <c r="C3654" s="2" t="inlineStr">
        <is>
          <t>CARREGAMENTO</t>
        </is>
      </c>
      <c r="D3654" s="2" t="inlineStr">
        <is>
          <t>5692857</t>
        </is>
      </c>
      <c r="E3654" s="2" t="inlineStr">
        <is>
          <t>Lucas Dias Noronha</t>
        </is>
      </c>
      <c r="F3654" s="2" t="n">
        <v>101</v>
      </c>
      <c r="G3654" s="2" t="n">
        <v>4.4</v>
      </c>
      <c r="H3654" s="2" t="n">
        <v>23</v>
      </c>
      <c r="I3654" s="2" t="n">
        <v>0</v>
      </c>
      <c r="J3654" s="2" t="inlineStr">
        <is>
          <t>GPA</t>
        </is>
      </c>
    </row>
    <row r="3655">
      <c r="A3655" s="2" t="n">
        <v>8</v>
      </c>
      <c r="B3655" s="2" t="n">
        <v>1979</v>
      </c>
      <c r="C3655" s="2" t="inlineStr">
        <is>
          <t>SEPARACAO</t>
        </is>
      </c>
      <c r="D3655" s="2" t="inlineStr">
        <is>
          <t>5693365</t>
        </is>
      </c>
      <c r="E3655" s="2" t="inlineStr">
        <is>
          <t>Didns Fernandes Brito</t>
        </is>
      </c>
      <c r="F3655" s="2" t="n">
        <v>12657</v>
      </c>
      <c r="G3655" s="2" t="n">
        <v>76.09</v>
      </c>
      <c r="H3655" s="2" t="n">
        <v>166</v>
      </c>
      <c r="I3655" s="2" t="n">
        <v>110</v>
      </c>
      <c r="J3655" s="2" t="inlineStr">
        <is>
          <t>GPA</t>
        </is>
      </c>
    </row>
    <row r="3656">
      <c r="A3656" s="2" t="n">
        <v>8</v>
      </c>
      <c r="B3656" s="2" t="n">
        <v>1979</v>
      </c>
      <c r="C3656" s="2" t="inlineStr">
        <is>
          <t>CARREGAMENTO</t>
        </is>
      </c>
      <c r="D3656" s="2" t="inlineStr">
        <is>
          <t>569885</t>
        </is>
      </c>
      <c r="E3656" s="2" t="inlineStr">
        <is>
          <t>Eduardo dos Santos Rocha</t>
        </is>
      </c>
      <c r="F3656" s="2" t="n">
        <v>235</v>
      </c>
      <c r="G3656" s="2" t="n">
        <v>18.23</v>
      </c>
      <c r="H3656" s="2" t="n">
        <v>13</v>
      </c>
      <c r="I3656" s="2" t="n">
        <v>0</v>
      </c>
      <c r="J3656" s="2" t="inlineStr">
        <is>
          <t>GPA</t>
        </is>
      </c>
    </row>
    <row r="3657">
      <c r="A3657" s="2" t="n">
        <v>8</v>
      </c>
      <c r="B3657" s="2" t="n">
        <v>1979</v>
      </c>
      <c r="C3657" s="2" t="inlineStr">
        <is>
          <t>PUXADA RECEB</t>
        </is>
      </c>
      <c r="D3657" s="2" t="inlineStr">
        <is>
          <t>569885</t>
        </is>
      </c>
      <c r="E3657" s="2" t="inlineStr">
        <is>
          <t>Eduardo dos Santos Rocha</t>
        </is>
      </c>
      <c r="F3657" s="2" t="n">
        <v>63</v>
      </c>
      <c r="G3657" s="2" t="n">
        <v>2.24</v>
      </c>
      <c r="H3657" s="2" t="n">
        <v>28</v>
      </c>
      <c r="I3657" s="2" t="n">
        <v>0</v>
      </c>
      <c r="J3657" s="2" t="inlineStr">
        <is>
          <t>GPA</t>
        </is>
      </c>
    </row>
    <row r="3658">
      <c r="A3658" s="2" t="n">
        <v>8</v>
      </c>
      <c r="B3658" s="2" t="n">
        <v>1979</v>
      </c>
      <c r="C3658" s="2" t="inlineStr">
        <is>
          <t>RECEBIMENTO</t>
        </is>
      </c>
      <c r="D3658" s="2" t="inlineStr">
        <is>
          <t>569885</t>
        </is>
      </c>
      <c r="E3658" s="2" t="inlineStr">
        <is>
          <t>Eduardo dos Santos Rocha</t>
        </is>
      </c>
      <c r="F3658" s="2" t="n">
        <v>111</v>
      </c>
      <c r="G3658" s="2" t="n">
        <v>0.32</v>
      </c>
      <c r="H3658" s="2" t="n">
        <v>347</v>
      </c>
      <c r="I3658" s="2" t="n">
        <v>35</v>
      </c>
      <c r="J3658" s="2" t="inlineStr">
        <is>
          <t>GPA</t>
        </is>
      </c>
    </row>
    <row r="3659">
      <c r="A3659" s="2" t="n">
        <v>8</v>
      </c>
      <c r="B3659" s="2" t="n">
        <v>1979</v>
      </c>
      <c r="C3659" s="2" t="inlineStr">
        <is>
          <t>SEPARACAO</t>
        </is>
      </c>
      <c r="D3659" s="2" t="inlineStr">
        <is>
          <t>569885</t>
        </is>
      </c>
      <c r="E3659" s="2" t="inlineStr">
        <is>
          <t>Eduardo dos Santos Rocha</t>
        </is>
      </c>
      <c r="F3659" s="2" t="n">
        <v>266</v>
      </c>
      <c r="G3659" s="2" t="n">
        <v>2.42</v>
      </c>
      <c r="H3659" s="2" t="n">
        <v>110</v>
      </c>
      <c r="I3659" s="2" t="n">
        <v>110</v>
      </c>
      <c r="J3659" s="2" t="inlineStr">
        <is>
          <t>GPA</t>
        </is>
      </c>
    </row>
    <row r="3660">
      <c r="A3660" s="2" t="n">
        <v>8</v>
      </c>
      <c r="B3660" s="2" t="n">
        <v>1979</v>
      </c>
      <c r="C3660" s="2" t="inlineStr">
        <is>
          <t>SEPARACAO</t>
        </is>
      </c>
      <c r="D3660" s="2" t="inlineStr">
        <is>
          <t>5769698</t>
        </is>
      </c>
      <c r="E3660" s="2" t="inlineStr">
        <is>
          <t>Guilherme Rodrigues Dos Santos Silva</t>
        </is>
      </c>
      <c r="F3660" s="2" t="n">
        <v>8206</v>
      </c>
      <c r="G3660" s="2" t="n">
        <v>74.8</v>
      </c>
      <c r="H3660" s="2" t="n">
        <v>110</v>
      </c>
      <c r="I3660" s="2" t="n">
        <v>110</v>
      </c>
      <c r="J3660" s="2" t="inlineStr">
        <is>
          <t>GPA</t>
        </is>
      </c>
    </row>
    <row r="3661">
      <c r="A3661" s="2" t="n">
        <v>8</v>
      </c>
      <c r="B3661" s="2" t="n">
        <v>1979</v>
      </c>
      <c r="C3661" s="2" t="inlineStr">
        <is>
          <t>RECEBIMENTO</t>
        </is>
      </c>
      <c r="D3661" s="2" t="inlineStr">
        <is>
          <t>597537</t>
        </is>
      </c>
      <c r="E3661" s="2" t="inlineStr">
        <is>
          <t>Sabrina Vieira de Melo</t>
        </is>
      </c>
      <c r="F3661" s="2" t="n">
        <v>2352</v>
      </c>
      <c r="G3661" s="2" t="n">
        <v>89.78</v>
      </c>
      <c r="H3661" s="2" t="n">
        <v>26</v>
      </c>
      <c r="I3661" s="2" t="n">
        <v>35</v>
      </c>
      <c r="J3661" s="2" t="inlineStr">
        <is>
          <t>GPA</t>
        </is>
      </c>
    </row>
    <row r="3662">
      <c r="A3662" s="2" t="n">
        <v>8</v>
      </c>
      <c r="B3662" s="2" t="n">
        <v>1979</v>
      </c>
      <c r="C3662" s="2" t="inlineStr">
        <is>
          <t>SEPARACAO</t>
        </is>
      </c>
      <c r="D3662" s="2" t="inlineStr">
        <is>
          <t>5982910</t>
        </is>
      </c>
      <c r="E3662" s="2" t="inlineStr">
        <is>
          <t>Nathally Alves De Araujo</t>
        </is>
      </c>
      <c r="F3662" s="2" t="n">
        <v>10699</v>
      </c>
      <c r="G3662" s="2" t="n">
        <v>121.12</v>
      </c>
      <c r="H3662" s="2" t="n">
        <v>88</v>
      </c>
      <c r="I3662" s="2" t="n">
        <v>110</v>
      </c>
      <c r="J3662" s="2" t="inlineStr">
        <is>
          <t>GPA</t>
        </is>
      </c>
    </row>
    <row r="3663">
      <c r="A3663" s="2" t="n">
        <v>8</v>
      </c>
      <c r="B3663" s="2" t="n">
        <v>1979</v>
      </c>
      <c r="C3663" s="2" t="inlineStr">
        <is>
          <t>PUXADA RECEB</t>
        </is>
      </c>
      <c r="D3663" s="2" t="inlineStr">
        <is>
          <t>6002293</t>
        </is>
      </c>
      <c r="E3663" s="2" t="inlineStr">
        <is>
          <t>Alessandro Pereira Silva</t>
        </is>
      </c>
      <c r="F3663" s="2" t="n">
        <v>14</v>
      </c>
      <c r="G3663" s="2" t="n">
        <v>16.36</v>
      </c>
      <c r="H3663" s="2" t="n">
        <v>1</v>
      </c>
      <c r="I3663" s="2" t="n">
        <v>0</v>
      </c>
      <c r="J3663" s="2" t="inlineStr">
        <is>
          <t>GPA</t>
        </is>
      </c>
    </row>
    <row r="3664">
      <c r="A3664" s="2" t="n">
        <v>8</v>
      </c>
      <c r="B3664" s="2" t="n">
        <v>1979</v>
      </c>
      <c r="C3664" s="2" t="inlineStr">
        <is>
          <t>SEPARACAO</t>
        </is>
      </c>
      <c r="D3664" s="2" t="inlineStr">
        <is>
          <t>6002293</t>
        </is>
      </c>
      <c r="E3664" s="2" t="inlineStr">
        <is>
          <t>Alessandro Pereira Silva</t>
        </is>
      </c>
      <c r="F3664" s="2" t="n">
        <v>236</v>
      </c>
      <c r="G3664" s="2" t="n">
        <v>6.64</v>
      </c>
      <c r="H3664" s="2" t="n">
        <v>36</v>
      </c>
      <c r="I3664" s="2" t="n">
        <v>110</v>
      </c>
      <c r="J3664" s="2" t="inlineStr">
        <is>
          <t>GPA</t>
        </is>
      </c>
    </row>
    <row r="3665">
      <c r="A3665" s="2" t="n">
        <v>8</v>
      </c>
      <c r="B3665" s="2" t="n">
        <v>1979</v>
      </c>
      <c r="C3665" s="2" t="inlineStr">
        <is>
          <t>SEPARACAO</t>
        </is>
      </c>
      <c r="D3665" s="2" t="inlineStr">
        <is>
          <t>6003001</t>
        </is>
      </c>
      <c r="E3665" s="2" t="inlineStr">
        <is>
          <t>Ian Jhonata Da Silva Viana</t>
        </is>
      </c>
      <c r="F3665" s="2" t="n">
        <v>5491</v>
      </c>
      <c r="G3665" s="2" t="n">
        <v>58.26</v>
      </c>
      <c r="H3665" s="2" t="n">
        <v>94</v>
      </c>
      <c r="I3665" s="2" t="n">
        <v>110</v>
      </c>
      <c r="J3665" s="2" t="inlineStr">
        <is>
          <t>GPA</t>
        </is>
      </c>
    </row>
    <row r="3666">
      <c r="A3666" s="2" t="n">
        <v>8</v>
      </c>
      <c r="B3666" s="2" t="n">
        <v>1979</v>
      </c>
      <c r="C3666" s="2" t="inlineStr">
        <is>
          <t>ATIVIDADE OP. EMP.</t>
        </is>
      </c>
      <c r="D3666" s="2" t="inlineStr">
        <is>
          <t>600573</t>
        </is>
      </c>
      <c r="E3666" s="2" t="inlineStr">
        <is>
          <t>Lucivaldo Carneiro Araujo</t>
        </is>
      </c>
      <c r="F3666" s="2" t="n">
        <v>1843</v>
      </c>
      <c r="G3666" s="2" t="n">
        <v>90.23999999999999</v>
      </c>
      <c r="H3666" s="2" t="n">
        <v>20</v>
      </c>
      <c r="I3666" s="2" t="n">
        <v>18</v>
      </c>
      <c r="J3666" s="2" t="inlineStr">
        <is>
          <t>GPA</t>
        </is>
      </c>
    </row>
    <row r="3667">
      <c r="A3667" s="2" t="n">
        <v>8</v>
      </c>
      <c r="B3667" s="2" t="n">
        <v>1979</v>
      </c>
      <c r="C3667" s="2" t="inlineStr">
        <is>
          <t>SEPARACAO</t>
        </is>
      </c>
      <c r="D3667" s="2" t="inlineStr">
        <is>
          <t>600573</t>
        </is>
      </c>
      <c r="E3667" s="2" t="inlineStr">
        <is>
          <t>Lucivaldo Carneiro Araujo</t>
        </is>
      </c>
      <c r="F3667" s="2" t="n">
        <v>236</v>
      </c>
      <c r="G3667" s="2" t="n">
        <v>1.95</v>
      </c>
      <c r="H3667" s="2" t="n">
        <v>121</v>
      </c>
      <c r="I3667" s="2" t="n">
        <v>110</v>
      </c>
      <c r="J3667" s="2" t="inlineStr">
        <is>
          <t>GPA</t>
        </is>
      </c>
    </row>
    <row r="3668">
      <c r="A3668" s="2" t="n">
        <v>8</v>
      </c>
      <c r="B3668" s="2" t="n">
        <v>7801</v>
      </c>
      <c r="C3668" s="2" t="inlineStr">
        <is>
          <t>ATIVIDADE OP. EMP.</t>
        </is>
      </c>
      <c r="D3668" s="2" t="inlineStr">
        <is>
          <t>101339</t>
        </is>
      </c>
      <c r="E3668" s="2" t="inlineStr">
        <is>
          <t>SERGIO JOSE DA SILVA</t>
        </is>
      </c>
      <c r="F3668" s="2" t="n">
        <v>205</v>
      </c>
      <c r="G3668" s="2" t="n">
        <v>11.69</v>
      </c>
      <c r="H3668" s="2" t="n">
        <v>18</v>
      </c>
      <c r="I3668" s="2" t="n">
        <v>0</v>
      </c>
      <c r="J3668" s="2" t="inlineStr">
        <is>
          <t>GPA</t>
        </is>
      </c>
    </row>
    <row r="3669">
      <c r="A3669" s="2" t="n">
        <v>8</v>
      </c>
      <c r="B3669" s="2" t="n">
        <v>7801</v>
      </c>
      <c r="C3669" s="2" t="inlineStr">
        <is>
          <t>ATIVIDADE OP. EMP.</t>
        </is>
      </c>
      <c r="D3669" s="2" t="inlineStr">
        <is>
          <t>10181</t>
        </is>
      </c>
      <c r="E3669" s="2" t="inlineStr">
        <is>
          <t>Raimundo Alves</t>
        </is>
      </c>
      <c r="F3669" s="2" t="n">
        <v>2891</v>
      </c>
      <c r="G3669" s="2" t="n">
        <v>178.2</v>
      </c>
      <c r="H3669" s="2" t="n">
        <v>16</v>
      </c>
      <c r="I3669" s="2" t="n">
        <v>0</v>
      </c>
      <c r="J3669" s="2" t="inlineStr">
        <is>
          <t>GPA</t>
        </is>
      </c>
    </row>
    <row r="3670">
      <c r="A3670" s="2" t="n">
        <v>8</v>
      </c>
      <c r="B3670" s="2" t="n">
        <v>7801</v>
      </c>
      <c r="C3670" s="2" t="inlineStr">
        <is>
          <t>ATIVIDADE OP. EMP.</t>
        </is>
      </c>
      <c r="D3670" s="2" t="inlineStr">
        <is>
          <t>123922</t>
        </is>
      </c>
      <c r="E3670" s="2" t="inlineStr">
        <is>
          <t>Marciel Francisco Da Silva</t>
        </is>
      </c>
      <c r="F3670" s="2" t="n">
        <v>2840</v>
      </c>
      <c r="G3670" s="2" t="n">
        <v>178.7</v>
      </c>
      <c r="H3670" s="2" t="n">
        <v>16</v>
      </c>
      <c r="I3670" s="2" t="n">
        <v>0</v>
      </c>
      <c r="J3670" s="2" t="inlineStr">
        <is>
          <t>GPA</t>
        </is>
      </c>
    </row>
    <row r="3671">
      <c r="A3671" s="2" t="n">
        <v>8</v>
      </c>
      <c r="B3671" s="2" t="n">
        <v>7801</v>
      </c>
      <c r="C3671" s="2" t="inlineStr">
        <is>
          <t>PUXADA RECEB</t>
        </is>
      </c>
      <c r="D3671" s="2" t="inlineStr">
        <is>
          <t>124438</t>
        </is>
      </c>
      <c r="E3671" s="2" t="inlineStr">
        <is>
          <t>JAIR DIAS DOS SANTOS</t>
        </is>
      </c>
      <c r="F3671" s="2" t="n">
        <v>6</v>
      </c>
      <c r="G3671" s="2" t="n">
        <v>0.32</v>
      </c>
      <c r="H3671" s="2" t="n">
        <v>19</v>
      </c>
      <c r="I3671" s="2" t="n">
        <v>0</v>
      </c>
      <c r="J3671" s="2" t="inlineStr">
        <is>
          <t>GPA</t>
        </is>
      </c>
    </row>
    <row r="3672">
      <c r="A3672" s="2" t="n">
        <v>8</v>
      </c>
      <c r="B3672" s="2" t="n">
        <v>7801</v>
      </c>
      <c r="C3672" s="2" t="inlineStr">
        <is>
          <t>RECEBIMENTO</t>
        </is>
      </c>
      <c r="D3672" s="2" t="inlineStr">
        <is>
          <t>124438</t>
        </is>
      </c>
      <c r="E3672" s="2" t="inlineStr">
        <is>
          <t>JAIR DIAS DOS SANTOS</t>
        </is>
      </c>
      <c r="F3672" s="2" t="n">
        <v>4695</v>
      </c>
      <c r="G3672" s="2" t="n">
        <v>161.83</v>
      </c>
      <c r="H3672" s="2" t="n">
        <v>29</v>
      </c>
      <c r="I3672" s="2" t="n">
        <v>0</v>
      </c>
      <c r="J3672" s="2" t="inlineStr">
        <is>
          <t>GPA</t>
        </is>
      </c>
    </row>
    <row r="3673">
      <c r="A3673" s="2" t="n">
        <v>8</v>
      </c>
      <c r="B3673" s="2" t="n">
        <v>7801</v>
      </c>
      <c r="C3673" s="2" t="inlineStr">
        <is>
          <t>ATIVIDADE OP. EMP.</t>
        </is>
      </c>
      <c r="D3673" s="2" t="inlineStr">
        <is>
          <t>153174</t>
        </is>
      </c>
      <c r="E3673" s="2" t="inlineStr">
        <is>
          <t>JOSE ADRIANO OLIVEIRA DOS SANTOS</t>
        </is>
      </c>
      <c r="F3673" s="2" t="n">
        <v>1473</v>
      </c>
      <c r="G3673" s="2" t="n">
        <v>178.5</v>
      </c>
      <c r="H3673" s="2" t="n">
        <v>8</v>
      </c>
      <c r="I3673" s="2" t="n">
        <v>0</v>
      </c>
      <c r="J3673" s="2" t="inlineStr">
        <is>
          <t>GPA</t>
        </is>
      </c>
    </row>
    <row r="3674">
      <c r="A3674" s="2" t="n">
        <v>8</v>
      </c>
      <c r="B3674" s="2" t="n">
        <v>7801</v>
      </c>
      <c r="C3674" s="2" t="inlineStr">
        <is>
          <t>ATIVIDADE OP. EMP.</t>
        </is>
      </c>
      <c r="D3674" s="2" t="inlineStr">
        <is>
          <t>156823</t>
        </is>
      </c>
      <c r="E3674" s="2" t="inlineStr">
        <is>
          <t>MARCIO PAIXAO DE SOUZA</t>
        </is>
      </c>
      <c r="F3674" s="2" t="n">
        <v>306</v>
      </c>
      <c r="G3674" s="2" t="n">
        <v>26.02</v>
      </c>
      <c r="H3674" s="2" t="n">
        <v>12</v>
      </c>
      <c r="I3674" s="2" t="n">
        <v>0</v>
      </c>
      <c r="J3674" s="2" t="inlineStr">
        <is>
          <t>GPA</t>
        </is>
      </c>
    </row>
    <row r="3675">
      <c r="A3675" s="2" t="n">
        <v>8</v>
      </c>
      <c r="B3675" s="2" t="n">
        <v>7801</v>
      </c>
      <c r="C3675" s="2" t="inlineStr">
        <is>
          <t>ATIVIDADE OP. EMP.</t>
        </is>
      </c>
      <c r="D3675" s="2" t="inlineStr">
        <is>
          <t>159790</t>
        </is>
      </c>
      <c r="E3675" s="2" t="inlineStr">
        <is>
          <t>Sergio SOARES COSTA</t>
        </is>
      </c>
      <c r="F3675" s="2" t="n">
        <v>2136</v>
      </c>
      <c r="G3675" s="2" t="n">
        <v>162.18</v>
      </c>
      <c r="H3675" s="2" t="n">
        <v>13</v>
      </c>
      <c r="I3675" s="2" t="n">
        <v>0</v>
      </c>
      <c r="J3675" s="2" t="inlineStr">
        <is>
          <t>GPA</t>
        </is>
      </c>
    </row>
    <row r="3676">
      <c r="A3676" s="2" t="n">
        <v>8</v>
      </c>
      <c r="B3676" s="2" t="n">
        <v>7801</v>
      </c>
      <c r="C3676" s="2" t="inlineStr">
        <is>
          <t>RECEBIMENTO</t>
        </is>
      </c>
      <c r="D3676" s="2" t="inlineStr">
        <is>
          <t>162817</t>
        </is>
      </c>
      <c r="E3676" s="2" t="inlineStr">
        <is>
          <t>Ivanil Augusto De Souza</t>
        </is>
      </c>
      <c r="F3676" s="2" t="n">
        <v>4388</v>
      </c>
      <c r="G3676" s="2" t="n">
        <v>113.26</v>
      </c>
      <c r="H3676" s="2" t="n">
        <v>39</v>
      </c>
      <c r="I3676" s="2" t="n">
        <v>0</v>
      </c>
      <c r="J3676" s="2" t="inlineStr">
        <is>
          <t>GPA</t>
        </is>
      </c>
    </row>
    <row r="3677">
      <c r="A3677" s="2" t="n">
        <v>8</v>
      </c>
      <c r="B3677" s="2" t="n">
        <v>7801</v>
      </c>
      <c r="C3677" s="2" t="inlineStr">
        <is>
          <t>PUXADA RECEB</t>
        </is>
      </c>
      <c r="D3677" s="2" t="inlineStr">
        <is>
          <t>162825</t>
        </is>
      </c>
      <c r="E3677" s="2" t="inlineStr">
        <is>
          <t>Antonio Tenorio Da Silva Soares</t>
        </is>
      </c>
      <c r="F3677" s="2" t="n">
        <v>28</v>
      </c>
      <c r="G3677" s="2" t="n">
        <v>20.01</v>
      </c>
      <c r="H3677" s="2" t="n">
        <v>1</v>
      </c>
      <c r="I3677" s="2" t="n">
        <v>0</v>
      </c>
      <c r="J3677" s="2" t="inlineStr">
        <is>
          <t>GPA</t>
        </is>
      </c>
    </row>
    <row r="3678">
      <c r="A3678" s="2" t="n">
        <v>8</v>
      </c>
      <c r="B3678" s="2" t="n">
        <v>7801</v>
      </c>
      <c r="C3678" s="2" t="inlineStr">
        <is>
          <t>ATIVIDADE OP. EMP.</t>
        </is>
      </c>
      <c r="D3678" s="2" t="inlineStr">
        <is>
          <t>166942</t>
        </is>
      </c>
      <c r="E3678" s="2" t="inlineStr">
        <is>
          <t>Renato Gobo</t>
        </is>
      </c>
      <c r="F3678" s="2" t="n">
        <v>2320</v>
      </c>
      <c r="G3678" s="2" t="n">
        <v>147.84</v>
      </c>
      <c r="H3678" s="2" t="n">
        <v>16</v>
      </c>
      <c r="I3678" s="2" t="n">
        <v>0</v>
      </c>
      <c r="J3678" s="2" t="inlineStr">
        <is>
          <t>GPA</t>
        </is>
      </c>
    </row>
    <row r="3679">
      <c r="A3679" s="2" t="n">
        <v>8</v>
      </c>
      <c r="B3679" s="2" t="n">
        <v>7801</v>
      </c>
      <c r="C3679" s="2" t="inlineStr">
        <is>
          <t>ATIVIDADE OP. EMP.</t>
        </is>
      </c>
      <c r="D3679" s="2" t="inlineStr">
        <is>
          <t>168375</t>
        </is>
      </c>
      <c r="E3679" s="2" t="inlineStr">
        <is>
          <t>Luiz Dos Anjos Cruz</t>
        </is>
      </c>
      <c r="F3679" s="2" t="n">
        <v>901</v>
      </c>
      <c r="G3679" s="2" t="n">
        <v>124.26</v>
      </c>
      <c r="H3679" s="2" t="n">
        <v>7</v>
      </c>
      <c r="I3679" s="2" t="n">
        <v>0</v>
      </c>
      <c r="J3679" s="2" t="inlineStr">
        <is>
          <t>GPA</t>
        </is>
      </c>
    </row>
    <row r="3680">
      <c r="A3680" s="2" t="n">
        <v>8</v>
      </c>
      <c r="B3680" s="2" t="n">
        <v>7801</v>
      </c>
      <c r="C3680" s="2" t="inlineStr">
        <is>
          <t>ATIVIDADE OP. EMP.</t>
        </is>
      </c>
      <c r="D3680" s="2" t="inlineStr">
        <is>
          <t>170366</t>
        </is>
      </c>
      <c r="E3680" s="2" t="inlineStr">
        <is>
          <t>Edvaldo Silva Dantas</t>
        </is>
      </c>
      <c r="F3680" s="2" t="n">
        <v>458</v>
      </c>
      <c r="G3680" s="2" t="n">
        <v>61.28</v>
      </c>
      <c r="H3680" s="2" t="n">
        <v>7</v>
      </c>
      <c r="I3680" s="2" t="n">
        <v>0</v>
      </c>
      <c r="J3680" s="2" t="inlineStr">
        <is>
          <t>GPA</t>
        </is>
      </c>
    </row>
    <row r="3681">
      <c r="A3681" s="2" t="n">
        <v>8</v>
      </c>
      <c r="B3681" s="2" t="n">
        <v>7801</v>
      </c>
      <c r="C3681" s="2" t="inlineStr">
        <is>
          <t>ATIVIDADE OP. EMP.</t>
        </is>
      </c>
      <c r="D3681" s="2" t="inlineStr">
        <is>
          <t>171600</t>
        </is>
      </c>
      <c r="E3681" s="2" t="inlineStr">
        <is>
          <t>Wellington Inacio De Oliveira</t>
        </is>
      </c>
      <c r="F3681" s="2" t="n">
        <v>1754</v>
      </c>
      <c r="G3681" s="2" t="n">
        <v>146.21</v>
      </c>
      <c r="H3681" s="2" t="n">
        <v>12</v>
      </c>
      <c r="I3681" s="2" t="n">
        <v>0</v>
      </c>
      <c r="J3681" s="2" t="inlineStr">
        <is>
          <t>GPA</t>
        </is>
      </c>
    </row>
    <row r="3682">
      <c r="A3682" s="2" t="n">
        <v>8</v>
      </c>
      <c r="B3682" s="2" t="n">
        <v>7801</v>
      </c>
      <c r="C3682" s="2" t="inlineStr">
        <is>
          <t>ATIVIDADE OP. EMP.</t>
        </is>
      </c>
      <c r="D3682" s="2" t="inlineStr">
        <is>
          <t>175780</t>
        </is>
      </c>
      <c r="E3682" s="2" t="inlineStr">
        <is>
          <t>FERNANDO CIRILO DE LACERDA</t>
        </is>
      </c>
      <c r="F3682" s="2" t="n">
        <v>3510</v>
      </c>
      <c r="G3682" s="2" t="n">
        <v>248.77</v>
      </c>
      <c r="H3682" s="2" t="n">
        <v>14</v>
      </c>
      <c r="I3682" s="2" t="n">
        <v>0</v>
      </c>
      <c r="J3682" s="2" t="inlineStr">
        <is>
          <t>GPA</t>
        </is>
      </c>
    </row>
    <row r="3683">
      <c r="A3683" s="2" t="n">
        <v>8</v>
      </c>
      <c r="B3683" s="2" t="n">
        <v>7801</v>
      </c>
      <c r="C3683" s="2" t="inlineStr">
        <is>
          <t>ATIVIDADE OP. EMP.</t>
        </is>
      </c>
      <c r="D3683" s="2" t="inlineStr">
        <is>
          <t>175793</t>
        </is>
      </c>
      <c r="E3683" s="2" t="inlineStr">
        <is>
          <t>SILO PEREIRA DOS SANTOS</t>
        </is>
      </c>
      <c r="F3683" s="2" t="n">
        <v>1030</v>
      </c>
      <c r="G3683" s="2" t="n">
        <v>65.89</v>
      </c>
      <c r="H3683" s="2" t="n">
        <v>16</v>
      </c>
      <c r="I3683" s="2" t="n">
        <v>0</v>
      </c>
      <c r="J3683" s="2" t="inlineStr">
        <is>
          <t>GPA</t>
        </is>
      </c>
    </row>
    <row r="3684">
      <c r="A3684" s="2" t="n">
        <v>8</v>
      </c>
      <c r="B3684" s="2" t="n">
        <v>7801</v>
      </c>
      <c r="C3684" s="2" t="inlineStr">
        <is>
          <t>ATIVIDADE OP. EMP.</t>
        </is>
      </c>
      <c r="D3684" s="2" t="inlineStr">
        <is>
          <t>185081</t>
        </is>
      </c>
      <c r="E3684" s="2" t="inlineStr">
        <is>
          <t>JODELMAR DA SILVA ARAUJO</t>
        </is>
      </c>
      <c r="F3684" s="2" t="n">
        <v>4829</v>
      </c>
      <c r="G3684" s="2" t="n">
        <v>204.32</v>
      </c>
      <c r="H3684" s="2" t="n">
        <v>24</v>
      </c>
      <c r="I3684" s="2" t="n">
        <v>0</v>
      </c>
      <c r="J3684" s="2" t="inlineStr">
        <is>
          <t>GPA</t>
        </is>
      </c>
    </row>
    <row r="3685">
      <c r="A3685" s="2" t="n">
        <v>8</v>
      </c>
      <c r="B3685" s="2" t="n">
        <v>7801</v>
      </c>
      <c r="C3685" s="2" t="inlineStr">
        <is>
          <t>ATIVIDADE OP. EMP.</t>
        </is>
      </c>
      <c r="D3685" s="2" t="inlineStr">
        <is>
          <t>186509</t>
        </is>
      </c>
      <c r="E3685" s="2" t="inlineStr">
        <is>
          <t>RONALDO RONALDO GONCALVES LEITE</t>
        </is>
      </c>
      <c r="F3685" s="2" t="n">
        <v>3072</v>
      </c>
      <c r="G3685" s="2" t="n">
        <v>223.2</v>
      </c>
      <c r="H3685" s="2" t="n">
        <v>14</v>
      </c>
      <c r="I3685" s="2" t="n">
        <v>0</v>
      </c>
      <c r="J3685" s="2" t="inlineStr">
        <is>
          <t>GPA</t>
        </is>
      </c>
    </row>
    <row r="3686">
      <c r="A3686" s="2" t="n">
        <v>8</v>
      </c>
      <c r="B3686" s="2" t="n">
        <v>7801</v>
      </c>
      <c r="C3686" s="2" t="inlineStr">
        <is>
          <t>ATIVIDADE OP. EMP.</t>
        </is>
      </c>
      <c r="D3686" s="2" t="inlineStr">
        <is>
          <t>20296</t>
        </is>
      </c>
      <c r="E3686" s="2" t="inlineStr">
        <is>
          <t>MIGUEL DE SOUSA OLIVEIRA</t>
        </is>
      </c>
      <c r="F3686" s="2" t="n">
        <v>1385</v>
      </c>
      <c r="G3686" s="2" t="n">
        <v>161.75</v>
      </c>
      <c r="H3686" s="2" t="n">
        <v>9</v>
      </c>
      <c r="I3686" s="2" t="n">
        <v>0</v>
      </c>
      <c r="J3686" s="2" t="inlineStr">
        <is>
          <t>GPA</t>
        </is>
      </c>
    </row>
    <row r="3687">
      <c r="A3687" s="2" t="n">
        <v>8</v>
      </c>
      <c r="B3687" s="2" t="n">
        <v>7801</v>
      </c>
      <c r="C3687" s="2" t="inlineStr">
        <is>
          <t>ATIVIDADE OP. EMP.</t>
        </is>
      </c>
      <c r="D3687" s="2" t="inlineStr">
        <is>
          <t>205508</t>
        </is>
      </c>
      <c r="E3687" s="2" t="inlineStr">
        <is>
          <t>Jose Lopes Dos Santos</t>
        </is>
      </c>
      <c r="F3687" s="2" t="n">
        <v>4978</v>
      </c>
      <c r="G3687" s="2" t="n">
        <v>204.34</v>
      </c>
      <c r="H3687" s="2" t="n">
        <v>24</v>
      </c>
      <c r="I3687" s="2" t="n">
        <v>0</v>
      </c>
      <c r="J3687" s="2" t="inlineStr">
        <is>
          <t>GPA</t>
        </is>
      </c>
    </row>
    <row r="3688">
      <c r="A3688" s="2" t="n">
        <v>8</v>
      </c>
      <c r="B3688" s="2" t="n">
        <v>7801</v>
      </c>
      <c r="C3688" s="2" t="inlineStr">
        <is>
          <t>RECEBIMENTO</t>
        </is>
      </c>
      <c r="D3688" s="2" t="inlineStr">
        <is>
          <t>207050</t>
        </is>
      </c>
      <c r="E3688" s="2" t="inlineStr">
        <is>
          <t>Gildo Souza Da Silva</t>
        </is>
      </c>
      <c r="F3688" s="2" t="n">
        <v>3862</v>
      </c>
      <c r="G3688" s="2" t="n">
        <v>144.41</v>
      </c>
      <c r="H3688" s="2" t="n">
        <v>27</v>
      </c>
      <c r="I3688" s="2" t="n">
        <v>0</v>
      </c>
      <c r="J3688" s="2" t="inlineStr">
        <is>
          <t>GPA</t>
        </is>
      </c>
    </row>
    <row r="3689">
      <c r="A3689" s="2" t="n">
        <v>8</v>
      </c>
      <c r="B3689" s="2" t="n">
        <v>7801</v>
      </c>
      <c r="C3689" s="2" t="inlineStr">
        <is>
          <t>ATIVIDADE OP. EMP.</t>
        </is>
      </c>
      <c r="D3689" s="2" t="inlineStr">
        <is>
          <t>21719</t>
        </is>
      </c>
      <c r="E3689" s="2" t="inlineStr">
        <is>
          <t>Deomilton Moreira Da Silva</t>
        </is>
      </c>
      <c r="F3689" s="2" t="n">
        <v>2412</v>
      </c>
      <c r="G3689" s="2" t="n">
        <v>180.53</v>
      </c>
      <c r="H3689" s="2" t="n">
        <v>13</v>
      </c>
      <c r="I3689" s="2" t="n">
        <v>0</v>
      </c>
      <c r="J3689" s="2" t="inlineStr">
        <is>
          <t>GPA</t>
        </is>
      </c>
    </row>
    <row r="3690">
      <c r="A3690" s="2" t="n">
        <v>8</v>
      </c>
      <c r="B3690" s="2" t="n">
        <v>7801</v>
      </c>
      <c r="C3690" s="2" t="inlineStr">
        <is>
          <t>ATIVIDADE OP. EMP.</t>
        </is>
      </c>
      <c r="D3690" s="2" t="inlineStr">
        <is>
          <t>2508192</t>
        </is>
      </c>
      <c r="E3690" s="2" t="inlineStr">
        <is>
          <t>RONALDO BARBOSA DE FARIAS</t>
        </is>
      </c>
      <c r="F3690" s="2" t="n">
        <v>1130</v>
      </c>
      <c r="G3690" s="2" t="n">
        <v>82.56999999999999</v>
      </c>
      <c r="H3690" s="2" t="n">
        <v>14</v>
      </c>
      <c r="I3690" s="2" t="n">
        <v>0</v>
      </c>
      <c r="J3690" s="2" t="inlineStr">
        <is>
          <t>GPA</t>
        </is>
      </c>
    </row>
    <row r="3691">
      <c r="A3691" s="2" t="n">
        <v>8</v>
      </c>
      <c r="B3691" s="2" t="n">
        <v>7801</v>
      </c>
      <c r="C3691" s="2" t="inlineStr">
        <is>
          <t>ATIVIDADE OP. EMP.</t>
        </is>
      </c>
      <c r="D3691" s="2" t="inlineStr">
        <is>
          <t>266704</t>
        </is>
      </c>
      <c r="E3691" s="2" t="inlineStr">
        <is>
          <t>Francisco Das Chagas Neto</t>
        </is>
      </c>
      <c r="F3691" s="2" t="n">
        <v>2152</v>
      </c>
      <c r="G3691" s="2" t="n">
        <v>192.51</v>
      </c>
      <c r="H3691" s="2" t="n">
        <v>11</v>
      </c>
      <c r="I3691" s="2" t="n">
        <v>0</v>
      </c>
      <c r="J3691" s="2" t="inlineStr">
        <is>
          <t>GPA</t>
        </is>
      </c>
    </row>
    <row r="3692">
      <c r="A3692" s="2" t="n">
        <v>8</v>
      </c>
      <c r="B3692" s="2" t="n">
        <v>7801</v>
      </c>
      <c r="C3692" s="2" t="inlineStr">
        <is>
          <t>ATIVIDADE OP. EMP.</t>
        </is>
      </c>
      <c r="D3692" s="2" t="inlineStr">
        <is>
          <t>277107</t>
        </is>
      </c>
      <c r="E3692" s="2" t="inlineStr">
        <is>
          <t>Natalino Vieira Machado</t>
        </is>
      </c>
      <c r="F3692" s="2" t="n">
        <v>1212</v>
      </c>
      <c r="G3692" s="2" t="n">
        <v>145.15</v>
      </c>
      <c r="H3692" s="2" t="n">
        <v>8</v>
      </c>
      <c r="I3692" s="2" t="n">
        <v>0</v>
      </c>
      <c r="J3692" s="2" t="inlineStr">
        <is>
          <t>GPA</t>
        </is>
      </c>
    </row>
    <row r="3693">
      <c r="A3693" s="2" t="n">
        <v>8</v>
      </c>
      <c r="B3693" s="2" t="n">
        <v>7801</v>
      </c>
      <c r="C3693" s="2" t="inlineStr">
        <is>
          <t>PUXADA RECEB</t>
        </is>
      </c>
      <c r="D3693" s="2" t="inlineStr">
        <is>
          <t>279542</t>
        </is>
      </c>
      <c r="E3693" s="2" t="inlineStr">
        <is>
          <t>EVERTON CAMPOS</t>
        </is>
      </c>
      <c r="F3693" s="2" t="n">
        <v>2</v>
      </c>
      <c r="G3693" s="2" t="n">
        <v>0.1</v>
      </c>
      <c r="H3693" s="2" t="n">
        <v>20</v>
      </c>
      <c r="I3693" s="2" t="n">
        <v>0</v>
      </c>
      <c r="J3693" s="2" t="inlineStr">
        <is>
          <t>GPA</t>
        </is>
      </c>
    </row>
    <row r="3694">
      <c r="A3694" s="2" t="n">
        <v>8</v>
      </c>
      <c r="B3694" s="2" t="n">
        <v>7801</v>
      </c>
      <c r="C3694" s="2" t="inlineStr">
        <is>
          <t>RECEBIMENTO</t>
        </is>
      </c>
      <c r="D3694" s="2" t="inlineStr">
        <is>
          <t>279542</t>
        </is>
      </c>
      <c r="E3694" s="2" t="inlineStr">
        <is>
          <t>EVERTON CAMPOS</t>
        </is>
      </c>
      <c r="F3694" s="2" t="n">
        <v>4</v>
      </c>
      <c r="G3694" s="2" t="n">
        <v>8.779999999999999</v>
      </c>
      <c r="H3694" s="2" t="n">
        <v>0</v>
      </c>
      <c r="I3694" s="2" t="n">
        <v>0</v>
      </c>
      <c r="J3694" s="2" t="inlineStr">
        <is>
          <t>GPA</t>
        </is>
      </c>
    </row>
    <row r="3695">
      <c r="A3695" s="2" t="n">
        <v>8</v>
      </c>
      <c r="B3695" s="2" t="n">
        <v>7801</v>
      </c>
      <c r="C3695" s="2" t="inlineStr">
        <is>
          <t>PUXADA RECEB</t>
        </is>
      </c>
      <c r="D3695" s="2" t="inlineStr">
        <is>
          <t>2796422</t>
        </is>
      </c>
      <c r="E3695" s="2" t="inlineStr">
        <is>
          <t>ROZANGELA DA SILVA MELO</t>
        </is>
      </c>
      <c r="F3695" s="2" t="n">
        <v>34</v>
      </c>
      <c r="G3695" s="2" t="n">
        <v>2.98</v>
      </c>
      <c r="H3695" s="2" t="n">
        <v>11</v>
      </c>
      <c r="I3695" s="2" t="n">
        <v>0</v>
      </c>
      <c r="J3695" s="2" t="inlineStr">
        <is>
          <t>GPA</t>
        </is>
      </c>
    </row>
    <row r="3696">
      <c r="A3696" s="2" t="n">
        <v>8</v>
      </c>
      <c r="B3696" s="2" t="n">
        <v>7801</v>
      </c>
      <c r="C3696" s="2" t="inlineStr">
        <is>
          <t>RECEBIMENTO</t>
        </is>
      </c>
      <c r="D3696" s="2" t="inlineStr">
        <is>
          <t>2796422</t>
        </is>
      </c>
      <c r="E3696" s="2" t="inlineStr">
        <is>
          <t>ROZANGELA DA SILVA MELO</t>
        </is>
      </c>
      <c r="F3696" s="2" t="n">
        <v>2909</v>
      </c>
      <c r="G3696" s="2" t="n">
        <v>123.86</v>
      </c>
      <c r="H3696" s="2" t="n">
        <v>23</v>
      </c>
      <c r="I3696" s="2" t="n">
        <v>0</v>
      </c>
      <c r="J3696" s="2" t="inlineStr">
        <is>
          <t>GPA</t>
        </is>
      </c>
    </row>
    <row r="3697">
      <c r="A3697" s="2" t="n">
        <v>8</v>
      </c>
      <c r="B3697" s="2" t="n">
        <v>7801</v>
      </c>
      <c r="C3697" s="2" t="inlineStr">
        <is>
          <t>CARREGAMENTO</t>
        </is>
      </c>
      <c r="D3697" s="2" t="inlineStr">
        <is>
          <t>2958732</t>
        </is>
      </c>
      <c r="E3697" s="2" t="inlineStr">
        <is>
          <t>Gilvana Oliveira De Araujo</t>
        </is>
      </c>
      <c r="F3697" s="2" t="n">
        <v>192</v>
      </c>
      <c r="G3697" s="2" t="n">
        <v>9.960000000000001</v>
      </c>
      <c r="H3697" s="2" t="n">
        <v>19</v>
      </c>
      <c r="I3697" s="2" t="n">
        <v>0</v>
      </c>
      <c r="J3697" s="2" t="inlineStr">
        <is>
          <t>GPA</t>
        </is>
      </c>
    </row>
    <row r="3698">
      <c r="A3698" s="2" t="n">
        <v>8</v>
      </c>
      <c r="B3698" s="2" t="n">
        <v>7801</v>
      </c>
      <c r="C3698" s="2" t="inlineStr">
        <is>
          <t>SEPARACAO</t>
        </is>
      </c>
      <c r="D3698" s="2" t="inlineStr">
        <is>
          <t>2991799</t>
        </is>
      </c>
      <c r="E3698" s="2" t="inlineStr">
        <is>
          <t>Gustavo De Mello Dos Santos</t>
        </is>
      </c>
      <c r="F3698" s="2" t="n">
        <v>297</v>
      </c>
      <c r="G3698" s="2" t="n">
        <v>8.07</v>
      </c>
      <c r="H3698" s="2" t="n">
        <v>37</v>
      </c>
      <c r="I3698" s="2" t="n">
        <v>0</v>
      </c>
      <c r="J3698" s="2" t="inlineStr">
        <is>
          <t>GPA</t>
        </is>
      </c>
    </row>
    <row r="3699">
      <c r="A3699" s="2" t="n">
        <v>8</v>
      </c>
      <c r="B3699" s="2" t="n">
        <v>7801</v>
      </c>
      <c r="C3699" s="2" t="inlineStr">
        <is>
          <t>RECEBIMENTO</t>
        </is>
      </c>
      <c r="D3699" s="2" t="inlineStr">
        <is>
          <t>30307</t>
        </is>
      </c>
      <c r="E3699" s="2" t="inlineStr">
        <is>
          <t>MARIA VANDA DOS ANJOS CRUZ</t>
        </is>
      </c>
      <c r="F3699" s="2" t="n">
        <v>153</v>
      </c>
      <c r="G3699" s="2" t="n">
        <v>20.01</v>
      </c>
      <c r="H3699" s="2" t="n">
        <v>8</v>
      </c>
      <c r="I3699" s="2" t="n">
        <v>0</v>
      </c>
      <c r="J3699" s="2" t="inlineStr">
        <is>
          <t>GPA</t>
        </is>
      </c>
    </row>
    <row r="3700">
      <c r="A3700" s="2" t="n">
        <v>8</v>
      </c>
      <c r="B3700" s="2" t="n">
        <v>7801</v>
      </c>
      <c r="C3700" s="2" t="inlineStr">
        <is>
          <t>ATIVIDADE OP. EMP.</t>
        </is>
      </c>
      <c r="D3700" s="2" t="inlineStr">
        <is>
          <t>308129</t>
        </is>
      </c>
      <c r="E3700" s="2" t="inlineStr">
        <is>
          <t>Silvio Rodrigues Da Macena</t>
        </is>
      </c>
      <c r="F3700" s="2" t="n">
        <v>57</v>
      </c>
      <c r="G3700" s="2" t="n">
        <v>9.52</v>
      </c>
      <c r="H3700" s="2" t="n">
        <v>6</v>
      </c>
      <c r="I3700" s="2" t="n">
        <v>0</v>
      </c>
      <c r="J3700" s="2" t="inlineStr">
        <is>
          <t>GPA</t>
        </is>
      </c>
    </row>
    <row r="3701">
      <c r="A3701" s="2" t="n">
        <v>8</v>
      </c>
      <c r="B3701" s="2" t="n">
        <v>7801</v>
      </c>
      <c r="C3701" s="2" t="inlineStr">
        <is>
          <t>RECEBIMENTO</t>
        </is>
      </c>
      <c r="D3701" s="2" t="inlineStr">
        <is>
          <t>308129</t>
        </is>
      </c>
      <c r="E3701" s="2" t="inlineStr">
        <is>
          <t>Silvio Rodrigues Da Macena</t>
        </is>
      </c>
      <c r="F3701" s="2" t="n">
        <v>1</v>
      </c>
      <c r="G3701" s="2" t="n">
        <v>0.46</v>
      </c>
      <c r="H3701" s="2" t="n">
        <v>2</v>
      </c>
      <c r="I3701" s="2" t="n">
        <v>0</v>
      </c>
      <c r="J3701" s="2" t="inlineStr">
        <is>
          <t>GPA</t>
        </is>
      </c>
    </row>
    <row r="3702">
      <c r="A3702" s="2" t="n">
        <v>8</v>
      </c>
      <c r="B3702" s="2" t="n">
        <v>7801</v>
      </c>
      <c r="C3702" s="2" t="inlineStr">
        <is>
          <t>CARREGAMENTO</t>
        </is>
      </c>
      <c r="D3702" s="2" t="inlineStr">
        <is>
          <t>3088758</t>
        </is>
      </c>
      <c r="E3702" s="2" t="inlineStr">
        <is>
          <t>JESSE BORGES DA SILVA</t>
        </is>
      </c>
      <c r="F3702" s="2" t="n">
        <v>711</v>
      </c>
      <c r="G3702" s="2" t="n">
        <v>63.06</v>
      </c>
      <c r="H3702" s="2" t="n">
        <v>11</v>
      </c>
      <c r="I3702" s="2" t="n">
        <v>0</v>
      </c>
      <c r="J3702" s="2" t="inlineStr">
        <is>
          <t>GPA</t>
        </is>
      </c>
    </row>
    <row r="3703">
      <c r="A3703" s="2" t="n">
        <v>8</v>
      </c>
      <c r="B3703" s="2" t="n">
        <v>7801</v>
      </c>
      <c r="C3703" s="2" t="inlineStr">
        <is>
          <t>PUXADA RECEB</t>
        </is>
      </c>
      <c r="D3703" s="2" t="inlineStr">
        <is>
          <t>3088758</t>
        </is>
      </c>
      <c r="E3703" s="2" t="inlineStr">
        <is>
          <t>JESSE BORGES DA SILVA</t>
        </is>
      </c>
      <c r="F3703" s="2" t="n">
        <v>30</v>
      </c>
      <c r="G3703" s="2" t="n">
        <v>21.56</v>
      </c>
      <c r="H3703" s="2" t="n">
        <v>1</v>
      </c>
      <c r="I3703" s="2" t="n">
        <v>0</v>
      </c>
      <c r="J3703" s="2" t="inlineStr">
        <is>
          <t>GPA</t>
        </is>
      </c>
    </row>
    <row r="3704">
      <c r="A3704" s="2" t="n">
        <v>8</v>
      </c>
      <c r="B3704" s="2" t="n">
        <v>7801</v>
      </c>
      <c r="C3704" s="2" t="inlineStr">
        <is>
          <t>ATIVIDADE OP. EMP.</t>
        </is>
      </c>
      <c r="D3704" s="2" t="inlineStr">
        <is>
          <t>308965</t>
        </is>
      </c>
      <c r="E3704" s="2" t="inlineStr">
        <is>
          <t>ANDRE FERREIRA APOLINARIO</t>
        </is>
      </c>
      <c r="F3704" s="2" t="n">
        <v>961</v>
      </c>
      <c r="G3704" s="2" t="n">
        <v>104.26</v>
      </c>
      <c r="H3704" s="2" t="n">
        <v>9</v>
      </c>
      <c r="I3704" s="2" t="n">
        <v>0</v>
      </c>
      <c r="J3704" s="2" t="inlineStr">
        <is>
          <t>GPA</t>
        </is>
      </c>
    </row>
    <row r="3705">
      <c r="A3705" s="2" t="n">
        <v>8</v>
      </c>
      <c r="B3705" s="2" t="n">
        <v>7801</v>
      </c>
      <c r="C3705" s="2" t="inlineStr">
        <is>
          <t>ATIVIDADE OP. EMP.</t>
        </is>
      </c>
      <c r="D3705" s="2" t="inlineStr">
        <is>
          <t>3116476</t>
        </is>
      </c>
      <c r="E3705" s="2" t="inlineStr">
        <is>
          <t>Rodrigo Tavares De Faria</t>
        </is>
      </c>
      <c r="F3705" s="2" t="n">
        <v>2948</v>
      </c>
      <c r="G3705" s="2" t="n">
        <v>209.02</v>
      </c>
      <c r="H3705" s="2" t="n">
        <v>14</v>
      </c>
      <c r="I3705" s="2" t="n">
        <v>0</v>
      </c>
      <c r="J3705" s="2" t="inlineStr">
        <is>
          <t>GPA</t>
        </is>
      </c>
    </row>
    <row r="3706">
      <c r="A3706" s="2" t="n">
        <v>8</v>
      </c>
      <c r="B3706" s="2" t="n">
        <v>7801</v>
      </c>
      <c r="C3706" s="2" t="inlineStr">
        <is>
          <t>RECEBIMENTO</t>
        </is>
      </c>
      <c r="D3706" s="2" t="inlineStr">
        <is>
          <t>3155196</t>
        </is>
      </c>
      <c r="E3706" s="2" t="inlineStr">
        <is>
          <t>CLAUDIO ROBERTO OTAVIO</t>
        </is>
      </c>
      <c r="F3706" s="2" t="n">
        <v>785</v>
      </c>
      <c r="G3706" s="2" t="n">
        <v>89.69</v>
      </c>
      <c r="H3706" s="2" t="n">
        <v>9</v>
      </c>
      <c r="I3706" s="2" t="n">
        <v>0</v>
      </c>
      <c r="J3706" s="2" t="inlineStr">
        <is>
          <t>GPA</t>
        </is>
      </c>
    </row>
    <row r="3707">
      <c r="A3707" s="2" t="n">
        <v>8</v>
      </c>
      <c r="B3707" s="2" t="n">
        <v>7801</v>
      </c>
      <c r="C3707" s="2" t="inlineStr">
        <is>
          <t>ATIVIDADE OP. EMP.</t>
        </is>
      </c>
      <c r="D3707" s="2" t="inlineStr">
        <is>
          <t>316516</t>
        </is>
      </c>
      <c r="E3707" s="2" t="inlineStr">
        <is>
          <t>EDMAR AGUIAR VIANA</t>
        </is>
      </c>
      <c r="F3707" s="2" t="n">
        <v>1909</v>
      </c>
      <c r="G3707" s="2" t="n">
        <v>177.75</v>
      </c>
      <c r="H3707" s="2" t="n">
        <v>11</v>
      </c>
      <c r="I3707" s="2" t="n">
        <v>0</v>
      </c>
      <c r="J3707" s="2" t="inlineStr">
        <is>
          <t>GPA</t>
        </is>
      </c>
    </row>
    <row r="3708">
      <c r="A3708" s="2" t="n">
        <v>8</v>
      </c>
      <c r="B3708" s="2" t="n">
        <v>7801</v>
      </c>
      <c r="C3708" s="2" t="inlineStr">
        <is>
          <t>ATIVIDADE OP. EMP.</t>
        </is>
      </c>
      <c r="D3708" s="2" t="inlineStr">
        <is>
          <t>322452</t>
        </is>
      </c>
      <c r="E3708" s="2" t="inlineStr">
        <is>
          <t>Givaldo Moreira Silva</t>
        </is>
      </c>
      <c r="F3708" s="2" t="n">
        <v>2709</v>
      </c>
      <c r="G3708" s="2" t="n">
        <v>159.88</v>
      </c>
      <c r="H3708" s="2" t="n">
        <v>17</v>
      </c>
      <c r="I3708" s="2" t="n">
        <v>0</v>
      </c>
      <c r="J3708" s="2" t="inlineStr">
        <is>
          <t>GPA</t>
        </is>
      </c>
    </row>
    <row r="3709">
      <c r="A3709" s="2" t="n">
        <v>8</v>
      </c>
      <c r="B3709" s="2" t="n">
        <v>7801</v>
      </c>
      <c r="C3709" s="2" t="inlineStr">
        <is>
          <t>CARREGAMENTO</t>
        </is>
      </c>
      <c r="D3709" s="2" t="inlineStr">
        <is>
          <t>322452</t>
        </is>
      </c>
      <c r="E3709" s="2" t="inlineStr">
        <is>
          <t>Givaldo Moreira Silva</t>
        </is>
      </c>
      <c r="F3709" s="2" t="n">
        <v>63</v>
      </c>
      <c r="G3709" s="2" t="n">
        <v>4.38</v>
      </c>
      <c r="H3709" s="2" t="n">
        <v>14</v>
      </c>
      <c r="I3709" s="2" t="n">
        <v>0</v>
      </c>
      <c r="J3709" s="2" t="inlineStr">
        <is>
          <t>GPA</t>
        </is>
      </c>
    </row>
    <row r="3710">
      <c r="A3710" s="2" t="n">
        <v>8</v>
      </c>
      <c r="B3710" s="2" t="n">
        <v>7801</v>
      </c>
      <c r="C3710" s="2" t="inlineStr">
        <is>
          <t>ATIVIDADE OP. EMP.</t>
        </is>
      </c>
      <c r="D3710" s="2" t="inlineStr">
        <is>
          <t>324132</t>
        </is>
      </c>
      <c r="E3710" s="2" t="inlineStr">
        <is>
          <t>ARIEL SOUZA OLIVEIRA</t>
        </is>
      </c>
      <c r="F3710" s="2" t="n">
        <v>1430</v>
      </c>
      <c r="G3710" s="2" t="n">
        <v>160.38</v>
      </c>
      <c r="H3710" s="2" t="n">
        <v>9</v>
      </c>
      <c r="I3710" s="2" t="n">
        <v>0</v>
      </c>
      <c r="J3710" s="2" t="inlineStr">
        <is>
          <t>GPA</t>
        </is>
      </c>
    </row>
    <row r="3711">
      <c r="A3711" s="2" t="n">
        <v>8</v>
      </c>
      <c r="B3711" s="2" t="n">
        <v>7801</v>
      </c>
      <c r="C3711" s="2" t="inlineStr">
        <is>
          <t>ATIVIDADE OP. EMP.</t>
        </is>
      </c>
      <c r="D3711" s="2" t="inlineStr">
        <is>
          <t>328080</t>
        </is>
      </c>
      <c r="E3711" s="2" t="inlineStr">
        <is>
          <t>Jane Isidoria Dos Santos</t>
        </is>
      </c>
      <c r="F3711" s="2" t="n">
        <v>1422</v>
      </c>
      <c r="G3711" s="2" t="n">
        <v>194</v>
      </c>
      <c r="H3711" s="2" t="n">
        <v>7</v>
      </c>
      <c r="I3711" s="2" t="n">
        <v>0</v>
      </c>
      <c r="J3711" s="2" t="inlineStr">
        <is>
          <t>GPA</t>
        </is>
      </c>
    </row>
    <row r="3712">
      <c r="A3712" s="2" t="n">
        <v>8</v>
      </c>
      <c r="B3712" s="2" t="n">
        <v>7801</v>
      </c>
      <c r="C3712" s="2" t="inlineStr">
        <is>
          <t>RECEBIMENTO</t>
        </is>
      </c>
      <c r="D3712" s="2" t="inlineStr">
        <is>
          <t>3353583</t>
        </is>
      </c>
      <c r="E3712" s="2" t="inlineStr">
        <is>
          <t>GILBERTO NOVAES DOS SANTOS</t>
        </is>
      </c>
      <c r="F3712" s="2" t="n">
        <v>1095</v>
      </c>
      <c r="G3712" s="2" t="n">
        <v>113.3</v>
      </c>
      <c r="H3712" s="2" t="n">
        <v>10</v>
      </c>
      <c r="I3712" s="2" t="n">
        <v>0</v>
      </c>
      <c r="J3712" s="2" t="inlineStr">
        <is>
          <t>GPA</t>
        </is>
      </c>
    </row>
    <row r="3713">
      <c r="A3713" s="2" t="n">
        <v>8</v>
      </c>
      <c r="B3713" s="2" t="n">
        <v>7801</v>
      </c>
      <c r="C3713" s="2" t="inlineStr">
        <is>
          <t>SEPARACAO</t>
        </is>
      </c>
      <c r="D3713" s="2" t="inlineStr">
        <is>
          <t>3353583</t>
        </is>
      </c>
      <c r="E3713" s="2" t="inlineStr">
        <is>
          <t>GILBERTO NOVAES DOS SANTOS</t>
        </is>
      </c>
      <c r="F3713" s="2" t="n">
        <v>61</v>
      </c>
      <c r="G3713" s="2" t="n">
        <v>0.84</v>
      </c>
      <c r="H3713" s="2" t="n">
        <v>73</v>
      </c>
      <c r="I3713" s="2" t="n">
        <v>0</v>
      </c>
      <c r="J3713" s="2" t="inlineStr">
        <is>
          <t>GPA</t>
        </is>
      </c>
    </row>
    <row r="3714">
      <c r="A3714" s="2" t="n">
        <v>8</v>
      </c>
      <c r="B3714" s="2" t="n">
        <v>7801</v>
      </c>
      <c r="C3714" s="2" t="inlineStr">
        <is>
          <t>CARREGAMENTO</t>
        </is>
      </c>
      <c r="D3714" s="2" t="inlineStr">
        <is>
          <t>335416</t>
        </is>
      </c>
      <c r="E3714" s="2" t="inlineStr">
        <is>
          <t>Dourivaldo Dias De Oliveira</t>
        </is>
      </c>
      <c r="F3714" s="2" t="n">
        <v>103</v>
      </c>
      <c r="G3714" s="2" t="n">
        <v>32.15</v>
      </c>
      <c r="H3714" s="2" t="n">
        <v>3</v>
      </c>
      <c r="I3714" s="2" t="n">
        <v>0</v>
      </c>
      <c r="J3714" s="2" t="inlineStr">
        <is>
          <t>GPA</t>
        </is>
      </c>
    </row>
    <row r="3715">
      <c r="A3715" s="2" t="n">
        <v>8</v>
      </c>
      <c r="B3715" s="2" t="n">
        <v>7801</v>
      </c>
      <c r="C3715" s="2" t="inlineStr">
        <is>
          <t>ATIVIDADE OP. EMP.</t>
        </is>
      </c>
      <c r="D3715" s="2" t="inlineStr">
        <is>
          <t>33664</t>
        </is>
      </c>
      <c r="E3715" s="2" t="inlineStr">
        <is>
          <t>Genivar Da Silva Muniz</t>
        </is>
      </c>
      <c r="F3715" s="2" t="n">
        <v>2656</v>
      </c>
      <c r="G3715" s="2" t="n">
        <v>180.94</v>
      </c>
      <c r="H3715" s="2" t="n">
        <v>15</v>
      </c>
      <c r="I3715" s="2" t="n">
        <v>0</v>
      </c>
      <c r="J3715" s="2" t="inlineStr">
        <is>
          <t>GPA</t>
        </is>
      </c>
    </row>
    <row r="3716">
      <c r="A3716" s="2" t="n">
        <v>8</v>
      </c>
      <c r="B3716" s="2" t="n">
        <v>7801</v>
      </c>
      <c r="C3716" s="2" t="inlineStr">
        <is>
          <t>ATIVIDADE OP. EMP.</t>
        </is>
      </c>
      <c r="D3716" s="2" t="inlineStr">
        <is>
          <t>339769</t>
        </is>
      </c>
      <c r="E3716" s="2" t="inlineStr">
        <is>
          <t>CRISTIANO ANDRADE QUIRINO</t>
        </is>
      </c>
      <c r="F3716" s="2" t="n">
        <v>1536</v>
      </c>
      <c r="G3716" s="2" t="n">
        <v>168.16</v>
      </c>
      <c r="H3716" s="2" t="n">
        <v>9</v>
      </c>
      <c r="I3716" s="2" t="n">
        <v>0</v>
      </c>
      <c r="J3716" s="2" t="inlineStr">
        <is>
          <t>GPA</t>
        </is>
      </c>
    </row>
    <row r="3717">
      <c r="A3717" s="2" t="n">
        <v>8</v>
      </c>
      <c r="B3717" s="2" t="n">
        <v>7801</v>
      </c>
      <c r="C3717" s="2" t="inlineStr">
        <is>
          <t>ATIVIDADE OP. EMP.</t>
        </is>
      </c>
      <c r="D3717" s="2" t="inlineStr">
        <is>
          <t>344003</t>
        </is>
      </c>
      <c r="E3717" s="2" t="inlineStr">
        <is>
          <t>ELIOMAR BARBOSA DA SILVA</t>
        </is>
      </c>
      <c r="F3717" s="2" t="n">
        <v>2869</v>
      </c>
      <c r="G3717" s="2" t="n">
        <v>163.9</v>
      </c>
      <c r="H3717" s="2" t="n">
        <v>18</v>
      </c>
      <c r="I3717" s="2" t="n">
        <v>0</v>
      </c>
      <c r="J3717" s="2" t="inlineStr">
        <is>
          <t>GPA</t>
        </is>
      </c>
    </row>
    <row r="3718">
      <c r="A3718" s="2" t="n">
        <v>8</v>
      </c>
      <c r="B3718" s="2" t="n">
        <v>7801</v>
      </c>
      <c r="C3718" s="2" t="inlineStr">
        <is>
          <t>RECEBIMENTO</t>
        </is>
      </c>
      <c r="D3718" s="2" t="inlineStr">
        <is>
          <t>346537</t>
        </is>
      </c>
      <c r="E3718" s="2" t="inlineStr">
        <is>
          <t>MARISA APARECIDA DE MEIRA BARRETO</t>
        </is>
      </c>
      <c r="F3718" s="2" t="n">
        <v>1097</v>
      </c>
      <c r="G3718" s="2" t="n">
        <v>160.08</v>
      </c>
      <c r="H3718" s="2" t="n">
        <v>7</v>
      </c>
      <c r="I3718" s="2" t="n">
        <v>0</v>
      </c>
      <c r="J3718" s="2" t="inlineStr">
        <is>
          <t>GPA</t>
        </is>
      </c>
    </row>
    <row r="3719">
      <c r="A3719" s="2" t="n">
        <v>8</v>
      </c>
      <c r="B3719" s="2" t="n">
        <v>7801</v>
      </c>
      <c r="C3719" s="2" t="inlineStr">
        <is>
          <t>PUXADA RECEB</t>
        </is>
      </c>
      <c r="D3719" s="2" t="inlineStr">
        <is>
          <t>346641</t>
        </is>
      </c>
      <c r="E3719" s="2" t="inlineStr">
        <is>
          <t>Edson Jose Do Nascimento</t>
        </is>
      </c>
      <c r="F3719" s="2" t="n">
        <v>266</v>
      </c>
      <c r="G3719" s="2" t="n">
        <v>11.77</v>
      </c>
      <c r="H3719" s="2" t="n">
        <v>23</v>
      </c>
      <c r="I3719" s="2" t="n">
        <v>0</v>
      </c>
      <c r="J3719" s="2" t="inlineStr">
        <is>
          <t>GPA</t>
        </is>
      </c>
    </row>
    <row r="3720">
      <c r="A3720" s="2" t="n">
        <v>8</v>
      </c>
      <c r="B3720" s="2" t="n">
        <v>7801</v>
      </c>
      <c r="C3720" s="2" t="inlineStr">
        <is>
          <t>RECEBIMENTO</t>
        </is>
      </c>
      <c r="D3720" s="2" t="inlineStr">
        <is>
          <t>346641</t>
        </is>
      </c>
      <c r="E3720" s="2" t="inlineStr">
        <is>
          <t>Edson Jose Do Nascimento</t>
        </is>
      </c>
      <c r="F3720" s="2" t="n">
        <v>4347</v>
      </c>
      <c r="G3720" s="2" t="n">
        <v>132.01</v>
      </c>
      <c r="H3720" s="2" t="n">
        <v>33</v>
      </c>
      <c r="I3720" s="2" t="n">
        <v>0</v>
      </c>
      <c r="J3720" s="2" t="inlineStr">
        <is>
          <t>GPA</t>
        </is>
      </c>
    </row>
    <row r="3721">
      <c r="A3721" s="2" t="n">
        <v>8</v>
      </c>
      <c r="B3721" s="2" t="n">
        <v>7801</v>
      </c>
      <c r="C3721" s="2" t="inlineStr">
        <is>
          <t>ATIVIDADE OP. EMP.</t>
        </is>
      </c>
      <c r="D3721" s="2" t="inlineStr">
        <is>
          <t>349712</t>
        </is>
      </c>
      <c r="E3721" s="2" t="inlineStr">
        <is>
          <t>RENE ALVES DE MORAIS</t>
        </is>
      </c>
      <c r="F3721" s="2" t="n">
        <v>4675</v>
      </c>
      <c r="G3721" s="2" t="n">
        <v>156.77</v>
      </c>
      <c r="H3721" s="2" t="n">
        <v>30</v>
      </c>
      <c r="I3721" s="2" t="n">
        <v>0</v>
      </c>
      <c r="J3721" s="2" t="inlineStr">
        <is>
          <t>GPA</t>
        </is>
      </c>
    </row>
    <row r="3722">
      <c r="A3722" s="2" t="n">
        <v>8</v>
      </c>
      <c r="B3722" s="2" t="n">
        <v>7801</v>
      </c>
      <c r="C3722" s="2" t="inlineStr">
        <is>
          <t>ATIVIDADE OP. EMP.</t>
        </is>
      </c>
      <c r="D3722" s="2" t="inlineStr">
        <is>
          <t>352220</t>
        </is>
      </c>
      <c r="E3722" s="2" t="inlineStr">
        <is>
          <t>MONICA FERNANDES ARAUJO CARNEIRO DE BARROS</t>
        </is>
      </c>
      <c r="F3722" s="2" t="n">
        <v>1364</v>
      </c>
      <c r="G3722" s="2" t="n">
        <v>161.78</v>
      </c>
      <c r="H3722" s="2" t="n">
        <v>8</v>
      </c>
      <c r="I3722" s="2" t="n">
        <v>0</v>
      </c>
      <c r="J3722" s="2" t="inlineStr">
        <is>
          <t>GPA</t>
        </is>
      </c>
    </row>
    <row r="3723">
      <c r="A3723" s="2" t="n">
        <v>8</v>
      </c>
      <c r="B3723" s="2" t="n">
        <v>7801</v>
      </c>
      <c r="C3723" s="2" t="inlineStr">
        <is>
          <t>ATIVIDADE OP. EMP.</t>
        </is>
      </c>
      <c r="D3723" s="2" t="inlineStr">
        <is>
          <t>352458</t>
        </is>
      </c>
      <c r="E3723" s="2" t="inlineStr">
        <is>
          <t>Jose Antonio Mendes</t>
        </is>
      </c>
      <c r="F3723" s="2" t="n">
        <v>1487</v>
      </c>
      <c r="G3723" s="2" t="n">
        <v>118.83</v>
      </c>
      <c r="H3723" s="2" t="n">
        <v>13</v>
      </c>
      <c r="I3723" s="2" t="n">
        <v>0</v>
      </c>
      <c r="J3723" s="2" t="inlineStr">
        <is>
          <t>GPA</t>
        </is>
      </c>
    </row>
    <row r="3724">
      <c r="A3724" s="2" t="n">
        <v>8</v>
      </c>
      <c r="B3724" s="2" t="n">
        <v>7801</v>
      </c>
      <c r="C3724" s="2" t="inlineStr">
        <is>
          <t>ATIVIDADE OP. EMP.</t>
        </is>
      </c>
      <c r="D3724" s="2" t="inlineStr">
        <is>
          <t>3534685</t>
        </is>
      </c>
      <c r="E3724" s="2" t="inlineStr">
        <is>
          <t>CEZAR AMORIM SOUSA</t>
        </is>
      </c>
      <c r="F3724" s="2" t="n">
        <v>2073</v>
      </c>
      <c r="G3724" s="2" t="n">
        <v>127.53</v>
      </c>
      <c r="H3724" s="2" t="n">
        <v>16</v>
      </c>
      <c r="I3724" s="2" t="n">
        <v>0</v>
      </c>
      <c r="J3724" s="2" t="inlineStr">
        <is>
          <t>GPA</t>
        </is>
      </c>
    </row>
    <row r="3725">
      <c r="A3725" s="2" t="n">
        <v>8</v>
      </c>
      <c r="B3725" s="2" t="n">
        <v>7801</v>
      </c>
      <c r="C3725" s="2" t="inlineStr">
        <is>
          <t>PUXADA RECEB</t>
        </is>
      </c>
      <c r="D3725" s="2" t="inlineStr">
        <is>
          <t>3536254</t>
        </is>
      </c>
      <c r="E3725" s="2" t="inlineStr">
        <is>
          <t>Lucas Cruz Caldas</t>
        </is>
      </c>
      <c r="F3725" s="2" t="n">
        <v>270</v>
      </c>
      <c r="G3725" s="2" t="n">
        <v>50.53</v>
      </c>
      <c r="H3725" s="2" t="n">
        <v>5</v>
      </c>
      <c r="I3725" s="2" t="n">
        <v>0</v>
      </c>
      <c r="J3725" s="2" t="inlineStr">
        <is>
          <t>GPA</t>
        </is>
      </c>
    </row>
    <row r="3726">
      <c r="A3726" s="2" t="n">
        <v>8</v>
      </c>
      <c r="B3726" s="2" t="n">
        <v>7801</v>
      </c>
      <c r="C3726" s="2" t="inlineStr">
        <is>
          <t>RECEBIMENTO</t>
        </is>
      </c>
      <c r="D3726" s="2" t="inlineStr">
        <is>
          <t>3536254</t>
        </is>
      </c>
      <c r="E3726" s="2" t="inlineStr">
        <is>
          <t>Lucas Cruz Caldas</t>
        </is>
      </c>
      <c r="F3726" s="2" t="n">
        <v>42</v>
      </c>
      <c r="G3726" s="2" t="n">
        <v>0.65</v>
      </c>
      <c r="H3726" s="2" t="n">
        <v>65</v>
      </c>
      <c r="I3726" s="2" t="n">
        <v>0</v>
      </c>
      <c r="J3726" s="2" t="inlineStr">
        <is>
          <t>GPA</t>
        </is>
      </c>
    </row>
    <row r="3727">
      <c r="A3727" s="2" t="n">
        <v>8</v>
      </c>
      <c r="B3727" s="2" t="n">
        <v>7801</v>
      </c>
      <c r="C3727" s="2" t="inlineStr">
        <is>
          <t>CARREGAMENTO</t>
        </is>
      </c>
      <c r="D3727" s="2" t="inlineStr">
        <is>
          <t>3536572</t>
        </is>
      </c>
      <c r="E3727" s="2" t="inlineStr">
        <is>
          <t>Marcelo De Sousa Nunes</t>
        </is>
      </c>
      <c r="F3727" s="2" t="n">
        <v>177</v>
      </c>
      <c r="G3727" s="2" t="n">
        <v>26.04</v>
      </c>
      <c r="H3727" s="2" t="n">
        <v>7</v>
      </c>
      <c r="I3727" s="2" t="n">
        <v>0</v>
      </c>
      <c r="J3727" s="2" t="inlineStr">
        <is>
          <t>GPA</t>
        </is>
      </c>
    </row>
    <row r="3728">
      <c r="A3728" s="2" t="n">
        <v>8</v>
      </c>
      <c r="B3728" s="2" t="n">
        <v>7801</v>
      </c>
      <c r="C3728" s="2" t="inlineStr">
        <is>
          <t>ATIVIDADE OP. EMP.</t>
        </is>
      </c>
      <c r="D3728" s="2" t="inlineStr">
        <is>
          <t>3546160</t>
        </is>
      </c>
      <c r="E3728" s="2" t="inlineStr">
        <is>
          <t>BRUNO PAES RODRIGUES</t>
        </is>
      </c>
      <c r="F3728" s="2" t="n">
        <v>33</v>
      </c>
      <c r="G3728" s="2" t="n">
        <v>10.07</v>
      </c>
      <c r="H3728" s="2" t="n">
        <v>3</v>
      </c>
      <c r="I3728" s="2" t="n">
        <v>0</v>
      </c>
      <c r="J3728" s="2" t="inlineStr">
        <is>
          <t>GPA</t>
        </is>
      </c>
    </row>
    <row r="3729">
      <c r="A3729" s="2" t="n">
        <v>8</v>
      </c>
      <c r="B3729" s="2" t="n">
        <v>7801</v>
      </c>
      <c r="C3729" s="2" t="inlineStr">
        <is>
          <t>ATIVIDADE OP. EMP.</t>
        </is>
      </c>
      <c r="D3729" s="2" t="inlineStr">
        <is>
          <t>368799</t>
        </is>
      </c>
      <c r="E3729" s="2" t="inlineStr">
        <is>
          <t>Romildo Barrozo Da Silva</t>
        </is>
      </c>
      <c r="F3729" s="2" t="n">
        <v>2534</v>
      </c>
      <c r="G3729" s="2" t="n">
        <v>145.3</v>
      </c>
      <c r="H3729" s="2" t="n">
        <v>17</v>
      </c>
      <c r="I3729" s="2" t="n">
        <v>0</v>
      </c>
      <c r="J3729" s="2" t="inlineStr">
        <is>
          <t>GPA</t>
        </is>
      </c>
    </row>
    <row r="3730">
      <c r="A3730" s="2" t="n">
        <v>8</v>
      </c>
      <c r="B3730" s="2" t="n">
        <v>7801</v>
      </c>
      <c r="C3730" s="2" t="inlineStr">
        <is>
          <t>ATIVIDADE OP. EMP.</t>
        </is>
      </c>
      <c r="D3730" s="2" t="inlineStr">
        <is>
          <t>369506</t>
        </is>
      </c>
      <c r="E3730" s="2" t="inlineStr">
        <is>
          <t>Laurentino Araujo De Sousa</t>
        </is>
      </c>
      <c r="F3730" s="2" t="n">
        <v>1239</v>
      </c>
      <c r="G3730" s="2" t="n">
        <v>152.6</v>
      </c>
      <c r="H3730" s="2" t="n">
        <v>8</v>
      </c>
      <c r="I3730" s="2" t="n">
        <v>0</v>
      </c>
      <c r="J3730" s="2" t="inlineStr">
        <is>
          <t>GPA</t>
        </is>
      </c>
    </row>
    <row r="3731">
      <c r="A3731" s="2" t="n">
        <v>8</v>
      </c>
      <c r="B3731" s="2" t="n">
        <v>7801</v>
      </c>
      <c r="C3731" s="2" t="inlineStr">
        <is>
          <t>ATIVIDADE OP. EMP.</t>
        </is>
      </c>
      <c r="D3731" s="2" t="inlineStr">
        <is>
          <t>372460</t>
        </is>
      </c>
      <c r="E3731" s="2" t="inlineStr">
        <is>
          <t>Jose Junior Gomes Dias</t>
        </is>
      </c>
      <c r="F3731" s="2" t="n">
        <v>2600</v>
      </c>
      <c r="G3731" s="2" t="n">
        <v>237.94</v>
      </c>
      <c r="H3731" s="2" t="n">
        <v>11</v>
      </c>
      <c r="I3731" s="2" t="n">
        <v>0</v>
      </c>
      <c r="J3731" s="2" t="inlineStr">
        <is>
          <t>GPA</t>
        </is>
      </c>
    </row>
    <row r="3732">
      <c r="A3732" s="2" t="n">
        <v>8</v>
      </c>
      <c r="B3732" s="2" t="n">
        <v>7801</v>
      </c>
      <c r="C3732" s="2" t="inlineStr">
        <is>
          <t>ATIVIDADE OP. EMP.</t>
        </is>
      </c>
      <c r="D3732" s="2" t="inlineStr">
        <is>
          <t>372534</t>
        </is>
      </c>
      <c r="E3732" s="2" t="inlineStr">
        <is>
          <t>HELIO HELIO TORRES NOGUEIRA</t>
        </is>
      </c>
      <c r="F3732" s="2" t="n">
        <v>2748</v>
      </c>
      <c r="G3732" s="2" t="n">
        <v>215.36</v>
      </c>
      <c r="H3732" s="2" t="n">
        <v>13</v>
      </c>
      <c r="I3732" s="2" t="n">
        <v>0</v>
      </c>
      <c r="J3732" s="2" t="inlineStr">
        <is>
          <t>GPA</t>
        </is>
      </c>
    </row>
    <row r="3733">
      <c r="A3733" s="2" t="n">
        <v>8</v>
      </c>
      <c r="B3733" s="2" t="n">
        <v>7801</v>
      </c>
      <c r="C3733" s="2" t="inlineStr">
        <is>
          <t>ATIVIDADE OP. EMP.</t>
        </is>
      </c>
      <c r="D3733" s="2" t="inlineStr">
        <is>
          <t>3733661</t>
        </is>
      </c>
      <c r="E3733" s="2" t="inlineStr">
        <is>
          <t>Bruno Dias Pereira</t>
        </is>
      </c>
      <c r="F3733" s="2" t="n">
        <v>1643</v>
      </c>
      <c r="G3733" s="2" t="n">
        <v>181.26</v>
      </c>
      <c r="H3733" s="2" t="n">
        <v>9</v>
      </c>
      <c r="I3733" s="2" t="n">
        <v>0</v>
      </c>
      <c r="J3733" s="2" t="inlineStr">
        <is>
          <t>GPA</t>
        </is>
      </c>
    </row>
    <row r="3734">
      <c r="A3734" s="2" t="n">
        <v>8</v>
      </c>
      <c r="B3734" s="2" t="n">
        <v>7801</v>
      </c>
      <c r="C3734" s="2" t="inlineStr">
        <is>
          <t>ATIVIDADE OP. EMP.</t>
        </is>
      </c>
      <c r="D3734" s="2" t="inlineStr">
        <is>
          <t>377972</t>
        </is>
      </c>
      <c r="E3734" s="2" t="inlineStr">
        <is>
          <t>Paulo Duarte Pereira</t>
        </is>
      </c>
      <c r="F3734" s="2" t="n">
        <v>904</v>
      </c>
      <c r="G3734" s="2" t="n">
        <v>80.05</v>
      </c>
      <c r="H3734" s="2" t="n">
        <v>11</v>
      </c>
      <c r="I3734" s="2" t="n">
        <v>0</v>
      </c>
      <c r="J3734" s="2" t="inlineStr">
        <is>
          <t>GPA</t>
        </is>
      </c>
    </row>
    <row r="3735">
      <c r="A3735" s="2" t="n">
        <v>8</v>
      </c>
      <c r="B3735" s="2" t="n">
        <v>7801</v>
      </c>
      <c r="C3735" s="2" t="inlineStr">
        <is>
          <t>ATIVIDADE OP. EMP.</t>
        </is>
      </c>
      <c r="D3735" s="2" t="inlineStr">
        <is>
          <t>379145</t>
        </is>
      </c>
      <c r="E3735" s="2" t="inlineStr">
        <is>
          <t>Valmir Da Mota Pinheiro</t>
        </is>
      </c>
      <c r="F3735" s="2" t="n">
        <v>2089</v>
      </c>
      <c r="G3735" s="2" t="n">
        <v>189.44</v>
      </c>
      <c r="H3735" s="2" t="n">
        <v>11</v>
      </c>
      <c r="I3735" s="2" t="n">
        <v>0</v>
      </c>
      <c r="J3735" s="2" t="inlineStr">
        <is>
          <t>GPA</t>
        </is>
      </c>
    </row>
    <row r="3736">
      <c r="A3736" s="2" t="n">
        <v>8</v>
      </c>
      <c r="B3736" s="2" t="n">
        <v>7801</v>
      </c>
      <c r="C3736" s="2" t="inlineStr">
        <is>
          <t>ATIVIDADE OP. EMP.</t>
        </is>
      </c>
      <c r="D3736" s="2" t="inlineStr">
        <is>
          <t>384213</t>
        </is>
      </c>
      <c r="E3736" s="2" t="inlineStr">
        <is>
          <t>Antonio Carlos Dos Santos Do Bomfim Alves</t>
        </is>
      </c>
      <c r="F3736" s="2" t="n">
        <v>1706</v>
      </c>
      <c r="G3736" s="2" t="n">
        <v>153.85</v>
      </c>
      <c r="H3736" s="2" t="n">
        <v>11</v>
      </c>
      <c r="I3736" s="2" t="n">
        <v>0</v>
      </c>
      <c r="J3736" s="2" t="inlineStr">
        <is>
          <t>GPA</t>
        </is>
      </c>
    </row>
    <row r="3737">
      <c r="A3737" s="2" t="n">
        <v>8</v>
      </c>
      <c r="B3737" s="2" t="n">
        <v>7801</v>
      </c>
      <c r="C3737" s="2" t="inlineStr">
        <is>
          <t>ATIVIDADE OP. EMP.</t>
        </is>
      </c>
      <c r="D3737" s="2" t="inlineStr">
        <is>
          <t>392080</t>
        </is>
      </c>
      <c r="E3737" s="2" t="inlineStr">
        <is>
          <t>Maria Jose Ferreira Lima</t>
        </is>
      </c>
      <c r="F3737" s="2" t="n">
        <v>2871</v>
      </c>
      <c r="G3737" s="2" t="n">
        <v>241.24</v>
      </c>
      <c r="H3737" s="2" t="n">
        <v>12</v>
      </c>
      <c r="I3737" s="2" t="n">
        <v>0</v>
      </c>
      <c r="J3737" s="2" t="inlineStr">
        <is>
          <t>GPA</t>
        </is>
      </c>
    </row>
    <row r="3738">
      <c r="A3738" s="2" t="n">
        <v>8</v>
      </c>
      <c r="B3738" s="2" t="n">
        <v>7801</v>
      </c>
      <c r="C3738" s="2" t="inlineStr">
        <is>
          <t>ATIVIDADE OP. EMP.</t>
        </is>
      </c>
      <c r="D3738" s="2" t="inlineStr">
        <is>
          <t>392172</t>
        </is>
      </c>
      <c r="E3738" s="2" t="inlineStr">
        <is>
          <t>Francilon Izidio Da Silva</t>
        </is>
      </c>
      <c r="F3738" s="2" t="n">
        <v>1341</v>
      </c>
      <c r="G3738" s="2" t="n">
        <v>156.47</v>
      </c>
      <c r="H3738" s="2" t="n">
        <v>9</v>
      </c>
      <c r="I3738" s="2" t="n">
        <v>0</v>
      </c>
      <c r="J3738" s="2" t="inlineStr">
        <is>
          <t>GPA</t>
        </is>
      </c>
    </row>
    <row r="3739">
      <c r="A3739" s="2" t="n">
        <v>8</v>
      </c>
      <c r="B3739" s="2" t="n">
        <v>7801</v>
      </c>
      <c r="C3739" s="2" t="inlineStr">
        <is>
          <t>CARREGAMENTO</t>
        </is>
      </c>
      <c r="D3739" s="2" t="inlineStr">
        <is>
          <t>3931820</t>
        </is>
      </c>
      <c r="E3739" s="2" t="inlineStr">
        <is>
          <t>Emerson Vitor De Araujo</t>
        </is>
      </c>
      <c r="F3739" s="2" t="n">
        <v>200</v>
      </c>
      <c r="G3739" s="2" t="n">
        <v>4.6</v>
      </c>
      <c r="H3739" s="2" t="n">
        <v>43</v>
      </c>
      <c r="I3739" s="2" t="n">
        <v>0</v>
      </c>
      <c r="J3739" s="2" t="inlineStr">
        <is>
          <t>GPA</t>
        </is>
      </c>
    </row>
    <row r="3740">
      <c r="A3740" s="2" t="n">
        <v>8</v>
      </c>
      <c r="B3740" s="2" t="n">
        <v>7801</v>
      </c>
      <c r="C3740" s="2" t="inlineStr">
        <is>
          <t>ATIVIDADE OP. EMP.</t>
        </is>
      </c>
      <c r="D3740" s="2" t="inlineStr">
        <is>
          <t>398208</t>
        </is>
      </c>
      <c r="E3740" s="2" t="inlineStr">
        <is>
          <t>Jardel Dos Santos Reis</t>
        </is>
      </c>
      <c r="F3740" s="2" t="n">
        <v>2125</v>
      </c>
      <c r="G3740" s="2" t="n">
        <v>154.86</v>
      </c>
      <c r="H3740" s="2" t="n">
        <v>14</v>
      </c>
      <c r="I3740" s="2" t="n">
        <v>0</v>
      </c>
      <c r="J3740" s="2" t="inlineStr">
        <is>
          <t>GPA</t>
        </is>
      </c>
    </row>
    <row r="3741">
      <c r="A3741" s="2" t="n">
        <v>8</v>
      </c>
      <c r="B3741" s="2" t="n">
        <v>7801</v>
      </c>
      <c r="C3741" s="2" t="inlineStr">
        <is>
          <t>ATIVIDADE OP. EMP.</t>
        </is>
      </c>
      <c r="D3741" s="2" t="inlineStr">
        <is>
          <t>40010899</t>
        </is>
      </c>
      <c r="E3741" s="2" t="inlineStr">
        <is>
          <t>Rafael Dos Santos Clementino</t>
        </is>
      </c>
      <c r="F3741" s="2" t="n">
        <v>1017</v>
      </c>
      <c r="G3741" s="2" t="n">
        <v>135.93</v>
      </c>
      <c r="H3741" s="2" t="n">
        <v>7</v>
      </c>
      <c r="I3741" s="2" t="n">
        <v>0</v>
      </c>
      <c r="J3741" s="2" t="inlineStr">
        <is>
          <t>GPA</t>
        </is>
      </c>
    </row>
    <row r="3742">
      <c r="A3742" s="2" t="n">
        <v>8</v>
      </c>
      <c r="B3742" s="2" t="n">
        <v>7801</v>
      </c>
      <c r="C3742" s="2" t="inlineStr">
        <is>
          <t>CARREGAMENTO</t>
        </is>
      </c>
      <c r="D3742" s="2" t="inlineStr">
        <is>
          <t>40010899</t>
        </is>
      </c>
      <c r="E3742" s="2" t="inlineStr">
        <is>
          <t>Rafael Dos Santos Clementino</t>
        </is>
      </c>
      <c r="F3742" s="2" t="n">
        <v>21</v>
      </c>
      <c r="G3742" s="2" t="n">
        <v>4.46</v>
      </c>
      <c r="H3742" s="2" t="n">
        <v>5</v>
      </c>
      <c r="I3742" s="2" t="n">
        <v>0</v>
      </c>
      <c r="J3742" s="2" t="inlineStr">
        <is>
          <t>GPA</t>
        </is>
      </c>
    </row>
    <row r="3743">
      <c r="A3743" s="2" t="n">
        <v>8</v>
      </c>
      <c r="B3743" s="2" t="n">
        <v>7801</v>
      </c>
      <c r="C3743" s="2" t="inlineStr">
        <is>
          <t>CARREGAMENTO</t>
        </is>
      </c>
      <c r="D3743" s="2" t="inlineStr">
        <is>
          <t>40012182</t>
        </is>
      </c>
      <c r="E3743" s="2" t="inlineStr">
        <is>
          <t>Mauricio Oliveira Silva</t>
        </is>
      </c>
      <c r="F3743" s="2" t="n">
        <v>40</v>
      </c>
      <c r="G3743" s="2" t="n">
        <v>0.4</v>
      </c>
      <c r="H3743" s="2" t="n">
        <v>100</v>
      </c>
      <c r="I3743" s="2" t="n">
        <v>0</v>
      </c>
      <c r="J3743" s="2" t="inlineStr">
        <is>
          <t>GPA</t>
        </is>
      </c>
    </row>
    <row r="3744">
      <c r="A3744" s="2" t="n">
        <v>8</v>
      </c>
      <c r="B3744" s="2" t="n">
        <v>7801</v>
      </c>
      <c r="C3744" s="2" t="inlineStr">
        <is>
          <t>CARREGAMENTO</t>
        </is>
      </c>
      <c r="D3744" s="2" t="inlineStr">
        <is>
          <t>40017117</t>
        </is>
      </c>
      <c r="E3744" s="2" t="inlineStr">
        <is>
          <t>Jose Elenilson De Sousa</t>
        </is>
      </c>
      <c r="F3744" s="2" t="n">
        <v>1768</v>
      </c>
      <c r="G3744" s="2" t="n">
        <v>60.72</v>
      </c>
      <c r="H3744" s="2" t="n">
        <v>29</v>
      </c>
      <c r="I3744" s="2" t="n">
        <v>0</v>
      </c>
      <c r="J3744" s="2" t="inlineStr">
        <is>
          <t>GPA</t>
        </is>
      </c>
    </row>
    <row r="3745">
      <c r="A3745" s="2" t="n">
        <v>8</v>
      </c>
      <c r="B3745" s="2" t="n">
        <v>7801</v>
      </c>
      <c r="C3745" s="2" t="inlineStr">
        <is>
          <t>ATIVIDADE OP. EMP.</t>
        </is>
      </c>
      <c r="D3745" s="2" t="inlineStr">
        <is>
          <t>402947</t>
        </is>
      </c>
      <c r="E3745" s="2" t="inlineStr">
        <is>
          <t>Dayane Lima De Souza</t>
        </is>
      </c>
      <c r="F3745" s="2" t="n">
        <v>1376</v>
      </c>
      <c r="G3745" s="2" t="n">
        <v>153.72</v>
      </c>
      <c r="H3745" s="2" t="n">
        <v>9</v>
      </c>
      <c r="I3745" s="2" t="n">
        <v>0</v>
      </c>
      <c r="J3745" s="2" t="inlineStr">
        <is>
          <t>GPA</t>
        </is>
      </c>
    </row>
    <row r="3746">
      <c r="A3746" s="2" t="n">
        <v>8</v>
      </c>
      <c r="B3746" s="2" t="n">
        <v>7801</v>
      </c>
      <c r="C3746" s="2" t="inlineStr">
        <is>
          <t>ATIVIDADE OP. EMP.</t>
        </is>
      </c>
      <c r="D3746" s="2" t="inlineStr">
        <is>
          <t>410092</t>
        </is>
      </c>
      <c r="E3746" s="2" t="inlineStr">
        <is>
          <t>Edinei Rodrigues Pereira</t>
        </is>
      </c>
      <c r="F3746" s="2" t="n">
        <v>2561</v>
      </c>
      <c r="G3746" s="2" t="n">
        <v>164.23</v>
      </c>
      <c r="H3746" s="2" t="n">
        <v>16</v>
      </c>
      <c r="I3746" s="2" t="n">
        <v>0</v>
      </c>
      <c r="J3746" s="2" t="inlineStr">
        <is>
          <t>GPA</t>
        </is>
      </c>
    </row>
    <row r="3747">
      <c r="A3747" s="2" t="n">
        <v>8</v>
      </c>
      <c r="B3747" s="2" t="n">
        <v>7801</v>
      </c>
      <c r="C3747" s="2" t="inlineStr">
        <is>
          <t>ATIVIDADE OP. EMP.</t>
        </is>
      </c>
      <c r="D3747" s="2" t="inlineStr">
        <is>
          <t>4115902</t>
        </is>
      </c>
      <c r="E3747" s="2" t="inlineStr">
        <is>
          <t>NOEL GOMES DA SILVA</t>
        </is>
      </c>
      <c r="F3747" s="2" t="n">
        <v>875</v>
      </c>
      <c r="G3747" s="2" t="n">
        <v>170.86</v>
      </c>
      <c r="H3747" s="2" t="n">
        <v>5</v>
      </c>
      <c r="I3747" s="2" t="n">
        <v>0</v>
      </c>
      <c r="J3747" s="2" t="inlineStr">
        <is>
          <t>GPA</t>
        </is>
      </c>
    </row>
    <row r="3748">
      <c r="A3748" s="2" t="n">
        <v>8</v>
      </c>
      <c r="B3748" s="2" t="n">
        <v>7801</v>
      </c>
      <c r="C3748" s="2" t="inlineStr">
        <is>
          <t>PUXADA RECEB</t>
        </is>
      </c>
      <c r="D3748" s="2" t="inlineStr">
        <is>
          <t>4116852</t>
        </is>
      </c>
      <c r="E3748" s="2" t="inlineStr">
        <is>
          <t>Alecandra De Melo De Oliveira</t>
        </is>
      </c>
      <c r="F3748" s="2" t="n">
        <v>2524</v>
      </c>
      <c r="G3748" s="2" t="n">
        <v>164.08</v>
      </c>
      <c r="H3748" s="2" t="n">
        <v>15</v>
      </c>
      <c r="I3748" s="2" t="n">
        <v>0</v>
      </c>
      <c r="J3748" s="2" t="inlineStr">
        <is>
          <t>GPA</t>
        </is>
      </c>
    </row>
    <row r="3749">
      <c r="A3749" s="2" t="n">
        <v>8</v>
      </c>
      <c r="B3749" s="2" t="n">
        <v>7801</v>
      </c>
      <c r="C3749" s="2" t="inlineStr">
        <is>
          <t>ATIVIDADE OP. EMP.</t>
        </is>
      </c>
      <c r="D3749" s="2" t="inlineStr">
        <is>
          <t>41205</t>
        </is>
      </c>
      <c r="E3749" s="2" t="inlineStr">
        <is>
          <t>Sergio Reis Andrade</t>
        </is>
      </c>
      <c r="F3749" s="2" t="n">
        <v>1264</v>
      </c>
      <c r="G3749" s="2" t="n">
        <v>184.21</v>
      </c>
      <c r="H3749" s="2" t="n">
        <v>7</v>
      </c>
      <c r="I3749" s="2" t="n">
        <v>0</v>
      </c>
      <c r="J3749" s="2" t="inlineStr">
        <is>
          <t>GPA</t>
        </is>
      </c>
    </row>
    <row r="3750">
      <c r="A3750" s="2" t="n">
        <v>8</v>
      </c>
      <c r="B3750" s="2" t="n">
        <v>7801</v>
      </c>
      <c r="C3750" s="2" t="inlineStr">
        <is>
          <t>ATIVIDADE OP. EMP.</t>
        </is>
      </c>
      <c r="D3750" s="2" t="inlineStr">
        <is>
          <t>414798</t>
        </is>
      </c>
      <c r="E3750" s="2" t="inlineStr">
        <is>
          <t>HENDRIX RENAN TIAGO DE SOUSA</t>
        </is>
      </c>
      <c r="F3750" s="2" t="n">
        <v>2425</v>
      </c>
      <c r="G3750" s="2" t="n">
        <v>233.79</v>
      </c>
      <c r="H3750" s="2" t="n">
        <v>10</v>
      </c>
      <c r="I3750" s="2" t="n">
        <v>0</v>
      </c>
      <c r="J3750" s="2" t="inlineStr">
        <is>
          <t>GPA</t>
        </is>
      </c>
    </row>
    <row r="3751">
      <c r="A3751" s="2" t="n">
        <v>8</v>
      </c>
      <c r="B3751" s="2" t="n">
        <v>7801</v>
      </c>
      <c r="C3751" s="2" t="inlineStr">
        <is>
          <t>ATIVIDADE OP. EMP.</t>
        </is>
      </c>
      <c r="D3751" s="2" t="inlineStr">
        <is>
          <t>4151712</t>
        </is>
      </c>
      <c r="E3751" s="2" t="inlineStr">
        <is>
          <t>REGINALDO SOUZA LACERDA</t>
        </is>
      </c>
      <c r="F3751" s="2" t="n">
        <v>2696</v>
      </c>
      <c r="G3751" s="2" t="n">
        <v>268.56</v>
      </c>
      <c r="H3751" s="2" t="n">
        <v>10</v>
      </c>
      <c r="I3751" s="2" t="n">
        <v>0</v>
      </c>
      <c r="J3751" s="2" t="inlineStr">
        <is>
          <t>GPA</t>
        </is>
      </c>
    </row>
    <row r="3752">
      <c r="A3752" s="2" t="n">
        <v>8</v>
      </c>
      <c r="B3752" s="2" t="n">
        <v>7801</v>
      </c>
      <c r="C3752" s="2" t="inlineStr">
        <is>
          <t>PUXADA RECEB</t>
        </is>
      </c>
      <c r="D3752" s="2" t="inlineStr">
        <is>
          <t>4163060</t>
        </is>
      </c>
      <c r="E3752" s="2" t="inlineStr">
        <is>
          <t>WALLISON JONH COSTA SOUSA</t>
        </is>
      </c>
      <c r="F3752" s="2" t="n">
        <v>5</v>
      </c>
      <c r="G3752" s="2" t="n">
        <v>0.26</v>
      </c>
      <c r="H3752" s="2" t="n">
        <v>19</v>
      </c>
      <c r="I3752" s="2" t="n">
        <v>0</v>
      </c>
      <c r="J3752" s="2" t="inlineStr">
        <is>
          <t>GPA</t>
        </is>
      </c>
    </row>
    <row r="3753">
      <c r="A3753" s="2" t="n">
        <v>8</v>
      </c>
      <c r="B3753" s="2" t="n">
        <v>7801</v>
      </c>
      <c r="C3753" s="2" t="inlineStr">
        <is>
          <t>RECEBIMENTO</t>
        </is>
      </c>
      <c r="D3753" s="2" t="inlineStr">
        <is>
          <t>4163060</t>
        </is>
      </c>
      <c r="E3753" s="2" t="inlineStr">
        <is>
          <t>WALLISON JONH COSTA SOUSA</t>
        </is>
      </c>
      <c r="F3753" s="2" t="n">
        <v>5547</v>
      </c>
      <c r="G3753" s="2" t="n">
        <v>139.99</v>
      </c>
      <c r="H3753" s="2" t="n">
        <v>40</v>
      </c>
      <c r="I3753" s="2" t="n">
        <v>0</v>
      </c>
      <c r="J3753" s="2" t="inlineStr">
        <is>
          <t>GPA</t>
        </is>
      </c>
    </row>
    <row r="3754">
      <c r="A3754" s="2" t="n">
        <v>8</v>
      </c>
      <c r="B3754" s="2" t="n">
        <v>7801</v>
      </c>
      <c r="C3754" s="2" t="inlineStr">
        <is>
          <t>ATIVIDADE OP. EMP.</t>
        </is>
      </c>
      <c r="D3754" s="2" t="inlineStr">
        <is>
          <t>416364</t>
        </is>
      </c>
      <c r="E3754" s="2" t="inlineStr">
        <is>
          <t>Luciano Alves De Barros</t>
        </is>
      </c>
      <c r="F3754" s="2" t="n">
        <v>2371</v>
      </c>
      <c r="G3754" s="2" t="n">
        <v>146.64</v>
      </c>
      <c r="H3754" s="2" t="n">
        <v>16</v>
      </c>
      <c r="I3754" s="2" t="n">
        <v>0</v>
      </c>
      <c r="J3754" s="2" t="inlineStr">
        <is>
          <t>GPA</t>
        </is>
      </c>
    </row>
    <row r="3755">
      <c r="A3755" s="2" t="n">
        <v>8</v>
      </c>
      <c r="B3755" s="2" t="n">
        <v>7801</v>
      </c>
      <c r="C3755" s="2" t="inlineStr">
        <is>
          <t>ATIVIDADE OP. EMP.</t>
        </is>
      </c>
      <c r="D3755" s="2" t="inlineStr">
        <is>
          <t>419854</t>
        </is>
      </c>
      <c r="E3755" s="2" t="inlineStr">
        <is>
          <t>Edson Araujo Da Silva</t>
        </is>
      </c>
      <c r="F3755" s="2" t="n">
        <v>611</v>
      </c>
      <c r="G3755" s="2" t="n">
        <v>91.05</v>
      </c>
      <c r="H3755" s="2" t="n">
        <v>7</v>
      </c>
      <c r="I3755" s="2" t="n">
        <v>0</v>
      </c>
      <c r="J3755" s="2" t="inlineStr">
        <is>
          <t>GPA</t>
        </is>
      </c>
    </row>
    <row r="3756">
      <c r="A3756" s="2" t="n">
        <v>8</v>
      </c>
      <c r="B3756" s="2" t="n">
        <v>7801</v>
      </c>
      <c r="C3756" s="2" t="inlineStr">
        <is>
          <t>CARREGAMENTO</t>
        </is>
      </c>
      <c r="D3756" s="2" t="inlineStr">
        <is>
          <t>4199260</t>
        </is>
      </c>
      <c r="E3756" s="2" t="inlineStr">
        <is>
          <t>MARCIO SOUSA DA SILVA</t>
        </is>
      </c>
      <c r="F3756" s="2" t="n">
        <v>125</v>
      </c>
      <c r="G3756" s="2" t="n">
        <v>21.4</v>
      </c>
      <c r="H3756" s="2" t="n">
        <v>6</v>
      </c>
      <c r="I3756" s="2" t="n">
        <v>0</v>
      </c>
      <c r="J3756" s="2" t="inlineStr">
        <is>
          <t>GPA</t>
        </is>
      </c>
    </row>
    <row r="3757">
      <c r="A3757" s="2" t="n">
        <v>8</v>
      </c>
      <c r="B3757" s="2" t="n">
        <v>7801</v>
      </c>
      <c r="C3757" s="2" t="inlineStr">
        <is>
          <t>CARREGAMENTO</t>
        </is>
      </c>
      <c r="D3757" s="2" t="inlineStr">
        <is>
          <t>4200152</t>
        </is>
      </c>
      <c r="E3757" s="2" t="inlineStr">
        <is>
          <t>Fernando Aparecido Santos Ferreira</t>
        </is>
      </c>
      <c r="F3757" s="2" t="n">
        <v>239</v>
      </c>
      <c r="G3757" s="2" t="n">
        <v>14.74</v>
      </c>
      <c r="H3757" s="2" t="n">
        <v>16</v>
      </c>
      <c r="I3757" s="2" t="n">
        <v>0</v>
      </c>
      <c r="J3757" s="2" t="inlineStr">
        <is>
          <t>GPA</t>
        </is>
      </c>
    </row>
    <row r="3758">
      <c r="A3758" s="2" t="n">
        <v>8</v>
      </c>
      <c r="B3758" s="2" t="n">
        <v>7801</v>
      </c>
      <c r="C3758" s="2" t="inlineStr">
        <is>
          <t>CARREGAMENTO</t>
        </is>
      </c>
      <c r="D3758" s="2" t="inlineStr">
        <is>
          <t>422119</t>
        </is>
      </c>
      <c r="E3758" s="2" t="inlineStr">
        <is>
          <t>Tatiana De Jesus Prado Silva</t>
        </is>
      </c>
      <c r="F3758" s="2" t="n">
        <v>443</v>
      </c>
      <c r="G3758" s="2" t="n">
        <v>13.87</v>
      </c>
      <c r="H3758" s="2" t="n">
        <v>32</v>
      </c>
      <c r="I3758" s="2" t="n">
        <v>0</v>
      </c>
      <c r="J3758" s="2" t="inlineStr">
        <is>
          <t>GPA</t>
        </is>
      </c>
    </row>
    <row r="3759">
      <c r="A3759" s="2" t="n">
        <v>8</v>
      </c>
      <c r="B3759" s="2" t="n">
        <v>7801</v>
      </c>
      <c r="C3759" s="2" t="inlineStr">
        <is>
          <t>RECEBIMENTO</t>
        </is>
      </c>
      <c r="D3759" s="2" t="inlineStr">
        <is>
          <t>422170</t>
        </is>
      </c>
      <c r="E3759" s="2" t="inlineStr">
        <is>
          <t>Joselina Maria Dos Santos Viana</t>
        </is>
      </c>
      <c r="F3759" s="2" t="n">
        <v>3746</v>
      </c>
      <c r="G3759" s="2" t="n">
        <v>171.88</v>
      </c>
      <c r="H3759" s="2" t="n">
        <v>22</v>
      </c>
      <c r="I3759" s="2" t="n">
        <v>0</v>
      </c>
      <c r="J3759" s="2" t="inlineStr">
        <is>
          <t>GPA</t>
        </is>
      </c>
    </row>
    <row r="3760">
      <c r="A3760" s="2" t="n">
        <v>8</v>
      </c>
      <c r="B3760" s="2" t="n">
        <v>7801</v>
      </c>
      <c r="C3760" s="2" t="inlineStr">
        <is>
          <t>ATIVIDADE OP. EMP.</t>
        </is>
      </c>
      <c r="D3760" s="2" t="inlineStr">
        <is>
          <t>425610</t>
        </is>
      </c>
      <c r="E3760" s="2" t="inlineStr">
        <is>
          <t>Tatiane Assis De Santana</t>
        </is>
      </c>
      <c r="F3760" s="2" t="n">
        <v>1081</v>
      </c>
      <c r="G3760" s="2" t="n">
        <v>165.07</v>
      </c>
      <c r="H3760" s="2" t="n">
        <v>7</v>
      </c>
      <c r="I3760" s="2" t="n">
        <v>0</v>
      </c>
      <c r="J3760" s="2" t="inlineStr">
        <is>
          <t>GPA</t>
        </is>
      </c>
    </row>
    <row r="3761">
      <c r="A3761" s="2" t="n">
        <v>8</v>
      </c>
      <c r="B3761" s="2" t="n">
        <v>7801</v>
      </c>
      <c r="C3761" s="2" t="inlineStr">
        <is>
          <t>PUXADA RECEB</t>
        </is>
      </c>
      <c r="D3761" s="2" t="inlineStr">
        <is>
          <t>4257901</t>
        </is>
      </c>
      <c r="E3761" s="2" t="inlineStr">
        <is>
          <t>Jefferson Luiz Araujo Da Silva</t>
        </is>
      </c>
      <c r="F3761" s="2" t="n">
        <v>2405</v>
      </c>
      <c r="G3761" s="2" t="n">
        <v>121.91</v>
      </c>
      <c r="H3761" s="2" t="n">
        <v>20</v>
      </c>
      <c r="I3761" s="2" t="n">
        <v>0</v>
      </c>
      <c r="J3761" s="2" t="inlineStr">
        <is>
          <t>GPA</t>
        </is>
      </c>
    </row>
    <row r="3762">
      <c r="A3762" s="2" t="n">
        <v>8</v>
      </c>
      <c r="B3762" s="2" t="n">
        <v>7801</v>
      </c>
      <c r="C3762" s="2" t="inlineStr">
        <is>
          <t>SEPARACAO</t>
        </is>
      </c>
      <c r="D3762" s="2" t="inlineStr">
        <is>
          <t>4257901</t>
        </is>
      </c>
      <c r="E3762" s="2" t="inlineStr">
        <is>
          <t>Jefferson Luiz Araujo Da Silva</t>
        </is>
      </c>
      <c r="F3762" s="2" t="n">
        <v>192</v>
      </c>
      <c r="G3762" s="2" t="n">
        <v>5.35</v>
      </c>
      <c r="H3762" s="2" t="n">
        <v>36</v>
      </c>
      <c r="I3762" s="2" t="n">
        <v>0</v>
      </c>
      <c r="J3762" s="2" t="inlineStr">
        <is>
          <t>GPA</t>
        </is>
      </c>
    </row>
    <row r="3763">
      <c r="A3763" s="2" t="n">
        <v>8</v>
      </c>
      <c r="B3763" s="2" t="n">
        <v>7801</v>
      </c>
      <c r="C3763" s="2" t="inlineStr">
        <is>
          <t>SEPARACAO</t>
        </is>
      </c>
      <c r="D3763" s="2" t="inlineStr">
        <is>
          <t>4258355</t>
        </is>
      </c>
      <c r="E3763" s="2" t="inlineStr">
        <is>
          <t>ERICO APARECIDO DE SOUZA</t>
        </is>
      </c>
      <c r="F3763" s="2" t="n">
        <v>1259</v>
      </c>
      <c r="G3763" s="2" t="n">
        <v>28.23</v>
      </c>
      <c r="H3763" s="2" t="n">
        <v>45</v>
      </c>
      <c r="I3763" s="2" t="n">
        <v>0</v>
      </c>
      <c r="J3763" s="2" t="inlineStr">
        <is>
          <t>GPA</t>
        </is>
      </c>
    </row>
    <row r="3764">
      <c r="A3764" s="2" t="n">
        <v>8</v>
      </c>
      <c r="B3764" s="2" t="n">
        <v>7801</v>
      </c>
      <c r="C3764" s="2" t="inlineStr">
        <is>
          <t>CARREGAMENTO</t>
        </is>
      </c>
      <c r="D3764" s="2" t="inlineStr">
        <is>
          <t>4261062</t>
        </is>
      </c>
      <c r="E3764" s="2" t="inlineStr">
        <is>
          <t>ANTONIO BRUNO DOS SANTOS VIEIRA</t>
        </is>
      </c>
      <c r="F3764" s="2" t="n">
        <v>69</v>
      </c>
      <c r="G3764" s="2" t="n">
        <v>12.84</v>
      </c>
      <c r="H3764" s="2" t="n">
        <v>5</v>
      </c>
      <c r="I3764" s="2" t="n">
        <v>0</v>
      </c>
      <c r="J3764" s="2" t="inlineStr">
        <is>
          <t>GPA</t>
        </is>
      </c>
    </row>
    <row r="3765">
      <c r="A3765" s="2" t="n">
        <v>8</v>
      </c>
      <c r="B3765" s="2" t="n">
        <v>7801</v>
      </c>
      <c r="C3765" s="2" t="inlineStr">
        <is>
          <t>ATIVIDADE OP. EMP.</t>
        </is>
      </c>
      <c r="D3765" s="2" t="inlineStr">
        <is>
          <t>427308</t>
        </is>
      </c>
      <c r="E3765" s="2" t="inlineStr">
        <is>
          <t>Jilson Stankievicz</t>
        </is>
      </c>
      <c r="F3765" s="2" t="n">
        <v>1775</v>
      </c>
      <c r="G3765" s="2" t="n">
        <v>153.31</v>
      </c>
      <c r="H3765" s="2" t="n">
        <v>12</v>
      </c>
      <c r="I3765" s="2" t="n">
        <v>0</v>
      </c>
      <c r="J3765" s="2" t="inlineStr">
        <is>
          <t>GPA</t>
        </is>
      </c>
    </row>
    <row r="3766">
      <c r="A3766" s="2" t="n">
        <v>8</v>
      </c>
      <c r="B3766" s="2" t="n">
        <v>7801</v>
      </c>
      <c r="C3766" s="2" t="inlineStr">
        <is>
          <t>PUXADA RECEB</t>
        </is>
      </c>
      <c r="D3766" s="2" t="inlineStr">
        <is>
          <t>439035</t>
        </is>
      </c>
      <c r="E3766" s="2" t="inlineStr">
        <is>
          <t>CRISTINA DA SILVA MATTOS</t>
        </is>
      </c>
      <c r="F3766" s="2" t="n">
        <v>793</v>
      </c>
      <c r="G3766" s="2" t="n">
        <v>47.64</v>
      </c>
      <c r="H3766" s="2" t="n">
        <v>17</v>
      </c>
      <c r="I3766" s="2" t="n">
        <v>0</v>
      </c>
      <c r="J3766" s="2" t="inlineStr">
        <is>
          <t>GPA</t>
        </is>
      </c>
    </row>
    <row r="3767">
      <c r="A3767" s="2" t="n">
        <v>8</v>
      </c>
      <c r="B3767" s="2" t="n">
        <v>7801</v>
      </c>
      <c r="C3767" s="2" t="inlineStr">
        <is>
          <t>RECEBIMENTO</t>
        </is>
      </c>
      <c r="D3767" s="2" t="inlineStr">
        <is>
          <t>439035</t>
        </is>
      </c>
      <c r="E3767" s="2" t="inlineStr">
        <is>
          <t>CRISTINA DA SILVA MATTOS</t>
        </is>
      </c>
      <c r="F3767" s="2" t="n">
        <v>1726</v>
      </c>
      <c r="G3767" s="2" t="n">
        <v>69.18000000000001</v>
      </c>
      <c r="H3767" s="2" t="n">
        <v>25</v>
      </c>
      <c r="I3767" s="2" t="n">
        <v>0</v>
      </c>
      <c r="J3767" s="2" t="inlineStr">
        <is>
          <t>GPA</t>
        </is>
      </c>
    </row>
    <row r="3768">
      <c r="A3768" s="2" t="n">
        <v>8</v>
      </c>
      <c r="B3768" s="2" t="n">
        <v>7801</v>
      </c>
      <c r="C3768" s="2" t="inlineStr">
        <is>
          <t>PUXADA RECEB</t>
        </is>
      </c>
      <c r="D3768" s="2" t="inlineStr">
        <is>
          <t>440094</t>
        </is>
      </c>
      <c r="E3768" s="2" t="inlineStr">
        <is>
          <t>Adao De Jesus Rodrigues Da Silva</t>
        </is>
      </c>
      <c r="F3768" s="2" t="n">
        <v>43</v>
      </c>
      <c r="G3768" s="2" t="n">
        <v>13.37</v>
      </c>
      <c r="H3768" s="2" t="n">
        <v>3</v>
      </c>
      <c r="I3768" s="2" t="n">
        <v>0</v>
      </c>
      <c r="J3768" s="2" t="inlineStr">
        <is>
          <t>GPA</t>
        </is>
      </c>
    </row>
    <row r="3769">
      <c r="A3769" s="2" t="n">
        <v>8</v>
      </c>
      <c r="B3769" s="2" t="n">
        <v>7801</v>
      </c>
      <c r="C3769" s="2" t="inlineStr">
        <is>
          <t>RECEBIMENTO</t>
        </is>
      </c>
      <c r="D3769" s="2" t="inlineStr">
        <is>
          <t>440094</t>
        </is>
      </c>
      <c r="E3769" s="2" t="inlineStr">
        <is>
          <t>Adao De Jesus Rodrigues Da Silva</t>
        </is>
      </c>
      <c r="F3769" s="2" t="n">
        <v>351</v>
      </c>
      <c r="G3769" s="2" t="n">
        <v>39.79</v>
      </c>
      <c r="H3769" s="2" t="n">
        <v>9</v>
      </c>
      <c r="I3769" s="2" t="n">
        <v>0</v>
      </c>
      <c r="J3769" s="2" t="inlineStr">
        <is>
          <t>GPA</t>
        </is>
      </c>
    </row>
    <row r="3770">
      <c r="A3770" s="2" t="n">
        <v>8</v>
      </c>
      <c r="B3770" s="2" t="n">
        <v>7801</v>
      </c>
      <c r="C3770" s="2" t="inlineStr">
        <is>
          <t>SEPARACAO</t>
        </is>
      </c>
      <c r="D3770" s="2" t="inlineStr">
        <is>
          <t>440094</t>
        </is>
      </c>
      <c r="E3770" s="2" t="inlineStr">
        <is>
          <t>Adao De Jesus Rodrigues Da Silva</t>
        </is>
      </c>
      <c r="F3770" s="2" t="n">
        <v>1631</v>
      </c>
      <c r="G3770" s="2" t="n">
        <v>19.07</v>
      </c>
      <c r="H3770" s="2" t="n">
        <v>86</v>
      </c>
      <c r="I3770" s="2" t="n">
        <v>0</v>
      </c>
      <c r="J3770" s="2" t="inlineStr">
        <is>
          <t>GPA</t>
        </is>
      </c>
    </row>
    <row r="3771">
      <c r="A3771" s="2" t="n">
        <v>8</v>
      </c>
      <c r="B3771" s="2" t="n">
        <v>7801</v>
      </c>
      <c r="C3771" s="2" t="inlineStr">
        <is>
          <t>ATIVIDADE OP. EMP.</t>
        </is>
      </c>
      <c r="D3771" s="2" t="inlineStr">
        <is>
          <t>442548</t>
        </is>
      </c>
      <c r="E3771" s="2" t="inlineStr">
        <is>
          <t>FRANCILENE RODRIGUES DE SOUSA</t>
        </is>
      </c>
      <c r="F3771" s="2" t="n">
        <v>1772</v>
      </c>
      <c r="G3771" s="2" t="n">
        <v>197.07</v>
      </c>
      <c r="H3771" s="2" t="n">
        <v>9</v>
      </c>
      <c r="I3771" s="2" t="n">
        <v>0</v>
      </c>
      <c r="J3771" s="2" t="inlineStr">
        <is>
          <t>GPA</t>
        </is>
      </c>
    </row>
    <row r="3772">
      <c r="A3772" s="2" t="n">
        <v>8</v>
      </c>
      <c r="B3772" s="2" t="n">
        <v>7801</v>
      </c>
      <c r="C3772" s="2" t="inlineStr">
        <is>
          <t>ATIVIDADE OP. EMP.</t>
        </is>
      </c>
      <c r="D3772" s="2" t="inlineStr">
        <is>
          <t>4456297</t>
        </is>
      </c>
      <c r="E3772" s="2" t="inlineStr">
        <is>
          <t>Claudinei Luna Diniz</t>
        </is>
      </c>
      <c r="F3772" s="2" t="n">
        <v>1306</v>
      </c>
      <c r="G3772" s="2" t="n">
        <v>104.83</v>
      </c>
      <c r="H3772" s="2" t="n">
        <v>12</v>
      </c>
      <c r="I3772" s="2" t="n">
        <v>0</v>
      </c>
      <c r="J3772" s="2" t="inlineStr">
        <is>
          <t>GPA</t>
        </is>
      </c>
    </row>
    <row r="3773">
      <c r="A3773" s="2" t="n">
        <v>8</v>
      </c>
      <c r="B3773" s="2" t="n">
        <v>7801</v>
      </c>
      <c r="C3773" s="2" t="inlineStr">
        <is>
          <t>PUXADA RECEB</t>
        </is>
      </c>
      <c r="D3773" s="2" t="inlineStr">
        <is>
          <t>4463714</t>
        </is>
      </c>
      <c r="E3773" s="2" t="inlineStr">
        <is>
          <t>GILBERTO GIL SOARES CLEMENTE</t>
        </is>
      </c>
      <c r="F3773" s="2" t="n">
        <v>2</v>
      </c>
      <c r="G3773" s="2" t="n">
        <v>0.6</v>
      </c>
      <c r="H3773" s="2" t="n">
        <v>3</v>
      </c>
      <c r="I3773" s="2" t="n">
        <v>0</v>
      </c>
      <c r="J3773" s="2" t="inlineStr">
        <is>
          <t>GPA</t>
        </is>
      </c>
    </row>
    <row r="3774">
      <c r="A3774" s="2" t="n">
        <v>8</v>
      </c>
      <c r="B3774" s="2" t="n">
        <v>7801</v>
      </c>
      <c r="C3774" s="2" t="inlineStr">
        <is>
          <t>RECEBIMENTO</t>
        </is>
      </c>
      <c r="D3774" s="2" t="inlineStr">
        <is>
          <t>4463714</t>
        </is>
      </c>
      <c r="E3774" s="2" t="inlineStr">
        <is>
          <t>GILBERTO GIL SOARES CLEMENTE</t>
        </is>
      </c>
      <c r="F3774" s="2" t="n">
        <v>3600</v>
      </c>
      <c r="G3774" s="2" t="n">
        <v>159.26</v>
      </c>
      <c r="H3774" s="2" t="n">
        <v>23</v>
      </c>
      <c r="I3774" s="2" t="n">
        <v>0</v>
      </c>
      <c r="J3774" s="2" t="inlineStr">
        <is>
          <t>GPA</t>
        </is>
      </c>
    </row>
    <row r="3775">
      <c r="A3775" s="2" t="n">
        <v>8</v>
      </c>
      <c r="B3775" s="2" t="n">
        <v>7801</v>
      </c>
      <c r="C3775" s="2" t="inlineStr">
        <is>
          <t>PUXADA RECEB</t>
        </is>
      </c>
      <c r="D3775" s="2" t="inlineStr">
        <is>
          <t>4467400</t>
        </is>
      </c>
      <c r="E3775" s="2" t="inlineStr">
        <is>
          <t>Andrea Martins Da Silva</t>
        </is>
      </c>
      <c r="F3775" s="2" t="n">
        <v>2</v>
      </c>
      <c r="G3775" s="2" t="n">
        <v>9.359999999999999</v>
      </c>
      <c r="H3775" s="2" t="n">
        <v>0</v>
      </c>
      <c r="I3775" s="2" t="n">
        <v>0</v>
      </c>
      <c r="J3775" s="2" t="inlineStr">
        <is>
          <t>GPA</t>
        </is>
      </c>
    </row>
    <row r="3776">
      <c r="A3776" s="2" t="n">
        <v>8</v>
      </c>
      <c r="B3776" s="2" t="n">
        <v>7801</v>
      </c>
      <c r="C3776" s="2" t="inlineStr">
        <is>
          <t>ATIVIDADE OP. EMP.</t>
        </is>
      </c>
      <c r="D3776" s="2" t="inlineStr">
        <is>
          <t>4478452</t>
        </is>
      </c>
      <c r="E3776" s="2" t="inlineStr">
        <is>
          <t>FERNANDO ANTONIO DA SILVA</t>
        </is>
      </c>
      <c r="F3776" s="2" t="n">
        <v>71</v>
      </c>
      <c r="G3776" s="2" t="n">
        <v>14.95</v>
      </c>
      <c r="H3776" s="2" t="n">
        <v>5</v>
      </c>
      <c r="I3776" s="2" t="n">
        <v>0</v>
      </c>
      <c r="J3776" s="2" t="inlineStr">
        <is>
          <t>GPA</t>
        </is>
      </c>
    </row>
    <row r="3777">
      <c r="A3777" s="2" t="n">
        <v>8</v>
      </c>
      <c r="B3777" s="2" t="n">
        <v>7801</v>
      </c>
      <c r="C3777" s="2" t="inlineStr">
        <is>
          <t>PUXADA RECEB</t>
        </is>
      </c>
      <c r="D3777" s="2" t="inlineStr">
        <is>
          <t>4478940</t>
        </is>
      </c>
      <c r="E3777" s="2" t="inlineStr">
        <is>
          <t>Francisco Silva de Araujo</t>
        </is>
      </c>
      <c r="F3777" s="2" t="n">
        <v>170</v>
      </c>
      <c r="G3777" s="2" t="n">
        <v>28.43</v>
      </c>
      <c r="H3777" s="2" t="n">
        <v>6</v>
      </c>
      <c r="I3777" s="2" t="n">
        <v>0</v>
      </c>
      <c r="J3777" s="2" t="inlineStr">
        <is>
          <t>GPA</t>
        </is>
      </c>
    </row>
    <row r="3778">
      <c r="A3778" s="2" t="n">
        <v>8</v>
      </c>
      <c r="B3778" s="2" t="n">
        <v>7801</v>
      </c>
      <c r="C3778" s="2" t="inlineStr">
        <is>
          <t>RECEBIMENTO</t>
        </is>
      </c>
      <c r="D3778" s="2" t="inlineStr">
        <is>
          <t>4478940</t>
        </is>
      </c>
      <c r="E3778" s="2" t="inlineStr">
        <is>
          <t>Francisco Silva de Araujo</t>
        </is>
      </c>
      <c r="F3778" s="2" t="n">
        <v>4</v>
      </c>
      <c r="G3778" s="2" t="n">
        <v>3.72</v>
      </c>
      <c r="H3778" s="2" t="n">
        <v>1</v>
      </c>
      <c r="I3778" s="2" t="n">
        <v>0</v>
      </c>
      <c r="J3778" s="2" t="inlineStr">
        <is>
          <t>GPA</t>
        </is>
      </c>
    </row>
    <row r="3779">
      <c r="A3779" s="2" t="n">
        <v>8</v>
      </c>
      <c r="B3779" s="2" t="n">
        <v>7801</v>
      </c>
      <c r="C3779" s="2" t="inlineStr">
        <is>
          <t>ATIVIDADE OP. EMP.</t>
        </is>
      </c>
      <c r="D3779" s="2" t="inlineStr">
        <is>
          <t>4490800</t>
        </is>
      </c>
      <c r="E3779" s="2" t="inlineStr">
        <is>
          <t>LEANDRO GONCALVES DE CARVALHO</t>
        </is>
      </c>
      <c r="F3779" s="2" t="n">
        <v>1582</v>
      </c>
      <c r="G3779" s="2" t="n">
        <v>113.13</v>
      </c>
      <c r="H3779" s="2" t="n">
        <v>14</v>
      </c>
      <c r="I3779" s="2" t="n">
        <v>0</v>
      </c>
      <c r="J3779" s="2" t="inlineStr">
        <is>
          <t>GPA</t>
        </is>
      </c>
    </row>
    <row r="3780">
      <c r="A3780" s="2" t="n">
        <v>8</v>
      </c>
      <c r="B3780" s="2" t="n">
        <v>7801</v>
      </c>
      <c r="C3780" s="2" t="inlineStr">
        <is>
          <t>PUXADA RECEB</t>
        </is>
      </c>
      <c r="D3780" s="2" t="inlineStr">
        <is>
          <t>449713</t>
        </is>
      </c>
      <c r="E3780" s="2" t="inlineStr">
        <is>
          <t>Osmar Francisco Da Cunha</t>
        </is>
      </c>
      <c r="F3780" s="2" t="n">
        <v>2168</v>
      </c>
      <c r="G3780" s="2" t="n">
        <v>114.39</v>
      </c>
      <c r="H3780" s="2" t="n">
        <v>19</v>
      </c>
      <c r="I3780" s="2" t="n">
        <v>0</v>
      </c>
      <c r="J3780" s="2" t="inlineStr">
        <is>
          <t>GPA</t>
        </is>
      </c>
    </row>
    <row r="3781">
      <c r="A3781" s="2" t="n">
        <v>8</v>
      </c>
      <c r="B3781" s="2" t="n">
        <v>7801</v>
      </c>
      <c r="C3781" s="2" t="inlineStr">
        <is>
          <t>SEPARACAO</t>
        </is>
      </c>
      <c r="D3781" s="2" t="inlineStr">
        <is>
          <t>449713</t>
        </is>
      </c>
      <c r="E3781" s="2" t="inlineStr">
        <is>
          <t>Osmar Francisco Da Cunha</t>
        </is>
      </c>
      <c r="F3781" s="2" t="n">
        <v>66</v>
      </c>
      <c r="G3781" s="2" t="n">
        <v>1.72</v>
      </c>
      <c r="H3781" s="2" t="n">
        <v>38</v>
      </c>
      <c r="I3781" s="2" t="n">
        <v>0</v>
      </c>
      <c r="J3781" s="2" t="inlineStr">
        <is>
          <t>GPA</t>
        </is>
      </c>
    </row>
    <row r="3782">
      <c r="A3782" s="2" t="n">
        <v>8</v>
      </c>
      <c r="B3782" s="2" t="n">
        <v>7801</v>
      </c>
      <c r="C3782" s="2" t="inlineStr">
        <is>
          <t>SEPARACAO</t>
        </is>
      </c>
      <c r="D3782" s="2" t="inlineStr">
        <is>
          <t>4527739</t>
        </is>
      </c>
      <c r="E3782" s="2" t="inlineStr">
        <is>
          <t>ELANE CRISTINA DA SILVA MELO</t>
        </is>
      </c>
      <c r="F3782" s="2" t="n">
        <v>523</v>
      </c>
      <c r="G3782" s="2" t="n">
        <v>10.94</v>
      </c>
      <c r="H3782" s="2" t="n">
        <v>48</v>
      </c>
      <c r="I3782" s="2" t="n">
        <v>0</v>
      </c>
      <c r="J3782" s="2" t="inlineStr">
        <is>
          <t>GPA</t>
        </is>
      </c>
    </row>
    <row r="3783">
      <c r="A3783" s="2" t="n">
        <v>8</v>
      </c>
      <c r="B3783" s="2" t="n">
        <v>7801</v>
      </c>
      <c r="C3783" s="2" t="inlineStr">
        <is>
          <t>ATIVIDADE OP. EMP.</t>
        </is>
      </c>
      <c r="D3783" s="2" t="inlineStr">
        <is>
          <t>454854</t>
        </is>
      </c>
      <c r="E3783" s="2" t="inlineStr">
        <is>
          <t>Valquiria Da Silva Ribeiro</t>
        </is>
      </c>
      <c r="F3783" s="2" t="n">
        <v>583</v>
      </c>
      <c r="G3783" s="2" t="n">
        <v>86.04000000000001</v>
      </c>
      <c r="H3783" s="2" t="n">
        <v>7</v>
      </c>
      <c r="I3783" s="2" t="n">
        <v>0</v>
      </c>
      <c r="J3783" s="2" t="inlineStr">
        <is>
          <t>GPA</t>
        </is>
      </c>
    </row>
    <row r="3784">
      <c r="A3784" s="2" t="n">
        <v>8</v>
      </c>
      <c r="B3784" s="2" t="n">
        <v>7801</v>
      </c>
      <c r="C3784" s="2" t="inlineStr">
        <is>
          <t>ATIVIDADE OP. EMP.</t>
        </is>
      </c>
      <c r="D3784" s="2" t="inlineStr">
        <is>
          <t>456332</t>
        </is>
      </c>
      <c r="E3784" s="2" t="inlineStr">
        <is>
          <t>DAMIAO RUFINO</t>
        </is>
      </c>
      <c r="F3784" s="2" t="n">
        <v>37</v>
      </c>
      <c r="G3784" s="2" t="n">
        <v>21.8</v>
      </c>
      <c r="H3784" s="2" t="n">
        <v>2</v>
      </c>
      <c r="I3784" s="2" t="n">
        <v>0</v>
      </c>
      <c r="J3784" s="2" t="inlineStr">
        <is>
          <t>GPA</t>
        </is>
      </c>
    </row>
    <row r="3785">
      <c r="A3785" s="2" t="n">
        <v>8</v>
      </c>
      <c r="B3785" s="2" t="n">
        <v>7801</v>
      </c>
      <c r="C3785" s="2" t="inlineStr">
        <is>
          <t>PUXADA RECEB</t>
        </is>
      </c>
      <c r="D3785" s="2" t="inlineStr">
        <is>
          <t>4566017</t>
        </is>
      </c>
      <c r="E3785" s="2" t="inlineStr">
        <is>
          <t>ADILSON GOMES DOS SANTOS</t>
        </is>
      </c>
      <c r="F3785" s="2" t="n">
        <v>187</v>
      </c>
      <c r="G3785" s="2" t="n">
        <v>27.58</v>
      </c>
      <c r="H3785" s="2" t="n">
        <v>7</v>
      </c>
      <c r="I3785" s="2" t="n">
        <v>0</v>
      </c>
      <c r="J3785" s="2" t="inlineStr">
        <is>
          <t>GPA</t>
        </is>
      </c>
    </row>
    <row r="3786">
      <c r="A3786" s="2" t="n">
        <v>8</v>
      </c>
      <c r="B3786" s="2" t="n">
        <v>7801</v>
      </c>
      <c r="C3786" s="2" t="inlineStr">
        <is>
          <t>RECEBIMENTO</t>
        </is>
      </c>
      <c r="D3786" s="2" t="inlineStr">
        <is>
          <t>4566017</t>
        </is>
      </c>
      <c r="E3786" s="2" t="inlineStr">
        <is>
          <t>ADILSON GOMES DOS SANTOS</t>
        </is>
      </c>
      <c r="F3786" s="2" t="n">
        <v>4301</v>
      </c>
      <c r="G3786" s="2" t="n">
        <v>147.71</v>
      </c>
      <c r="H3786" s="2" t="n">
        <v>29</v>
      </c>
      <c r="I3786" s="2" t="n">
        <v>0</v>
      </c>
      <c r="J3786" s="2" t="inlineStr">
        <is>
          <t>GPA</t>
        </is>
      </c>
    </row>
    <row r="3787">
      <c r="A3787" s="2" t="n">
        <v>8</v>
      </c>
      <c r="B3787" s="2" t="n">
        <v>7801</v>
      </c>
      <c r="C3787" s="2" t="inlineStr">
        <is>
          <t>CARREGAMENTO</t>
        </is>
      </c>
      <c r="D3787" s="2" t="inlineStr">
        <is>
          <t>4575156</t>
        </is>
      </c>
      <c r="E3787" s="2" t="inlineStr">
        <is>
          <t>Homero Anilis</t>
        </is>
      </c>
      <c r="F3787" s="2" t="n">
        <v>358</v>
      </c>
      <c r="G3787" s="2" t="n">
        <v>15.62</v>
      </c>
      <c r="H3787" s="2" t="n">
        <v>23</v>
      </c>
      <c r="I3787" s="2" t="n">
        <v>0</v>
      </c>
      <c r="J3787" s="2" t="inlineStr">
        <is>
          <t>GPA</t>
        </is>
      </c>
    </row>
    <row r="3788">
      <c r="A3788" s="2" t="n">
        <v>8</v>
      </c>
      <c r="B3788" s="2" t="n">
        <v>7801</v>
      </c>
      <c r="C3788" s="2" t="inlineStr">
        <is>
          <t>CARREGAMENTO</t>
        </is>
      </c>
      <c r="D3788" s="2" t="inlineStr">
        <is>
          <t>4576837</t>
        </is>
      </c>
      <c r="E3788" s="2" t="inlineStr">
        <is>
          <t>Elias Jose De Araujo</t>
        </is>
      </c>
      <c r="F3788" s="2" t="n">
        <v>1115</v>
      </c>
      <c r="G3788" s="2" t="n">
        <v>52.95</v>
      </c>
      <c r="H3788" s="2" t="n">
        <v>21</v>
      </c>
      <c r="I3788" s="2" t="n">
        <v>0</v>
      </c>
      <c r="J3788" s="2" t="inlineStr">
        <is>
          <t>GPA</t>
        </is>
      </c>
    </row>
    <row r="3789">
      <c r="A3789" s="2" t="n">
        <v>8</v>
      </c>
      <c r="B3789" s="2" t="n">
        <v>7801</v>
      </c>
      <c r="C3789" s="2" t="inlineStr">
        <is>
          <t>ATIVIDADE OP. EMP.</t>
        </is>
      </c>
      <c r="D3789" s="2" t="inlineStr">
        <is>
          <t>4577418</t>
        </is>
      </c>
      <c r="E3789" s="2" t="inlineStr">
        <is>
          <t>Edgar Veras Santos</t>
        </is>
      </c>
      <c r="F3789" s="2" t="n">
        <v>1941</v>
      </c>
      <c r="G3789" s="2" t="n">
        <v>143.41</v>
      </c>
      <c r="H3789" s="2" t="n">
        <v>14</v>
      </c>
      <c r="I3789" s="2" t="n">
        <v>0</v>
      </c>
      <c r="J3789" s="2" t="inlineStr">
        <is>
          <t>GPA</t>
        </is>
      </c>
    </row>
    <row r="3790">
      <c r="A3790" s="2" t="n">
        <v>8</v>
      </c>
      <c r="B3790" s="2" t="n">
        <v>7801</v>
      </c>
      <c r="C3790" s="2" t="inlineStr">
        <is>
          <t>ATIVIDADE OP. EMP.</t>
        </is>
      </c>
      <c r="D3790" s="2" t="inlineStr">
        <is>
          <t>4578775</t>
        </is>
      </c>
      <c r="E3790" s="2" t="inlineStr">
        <is>
          <t>JOSE INACIO SANTOS DE OLIVEIRA</t>
        </is>
      </c>
      <c r="F3790" s="2" t="n">
        <v>1790</v>
      </c>
      <c r="G3790" s="2" t="n">
        <v>212.91</v>
      </c>
      <c r="H3790" s="2" t="n">
        <v>8</v>
      </c>
      <c r="I3790" s="2" t="n">
        <v>0</v>
      </c>
      <c r="J3790" s="2" t="inlineStr">
        <is>
          <t>GPA</t>
        </is>
      </c>
    </row>
    <row r="3791">
      <c r="A3791" s="2" t="n">
        <v>8</v>
      </c>
      <c r="B3791" s="2" t="n">
        <v>7801</v>
      </c>
      <c r="C3791" s="2" t="inlineStr">
        <is>
          <t>CARREGAMENTO</t>
        </is>
      </c>
      <c r="D3791" s="2" t="inlineStr">
        <is>
          <t>4596943</t>
        </is>
      </c>
      <c r="E3791" s="2" t="inlineStr">
        <is>
          <t>Bruno Alves Dos Santos</t>
        </is>
      </c>
      <c r="F3791" s="2" t="n">
        <v>600</v>
      </c>
      <c r="G3791" s="2" t="n">
        <v>34.24</v>
      </c>
      <c r="H3791" s="2" t="n">
        <v>18</v>
      </c>
      <c r="I3791" s="2" t="n">
        <v>0</v>
      </c>
      <c r="J3791" s="2" t="inlineStr">
        <is>
          <t>GPA</t>
        </is>
      </c>
    </row>
    <row r="3792">
      <c r="A3792" s="2" t="n">
        <v>8</v>
      </c>
      <c r="B3792" s="2" t="n">
        <v>7801</v>
      </c>
      <c r="C3792" s="2" t="inlineStr">
        <is>
          <t>SEPARACAO</t>
        </is>
      </c>
      <c r="D3792" s="2" t="inlineStr">
        <is>
          <t>4864824</t>
        </is>
      </c>
      <c r="E3792" s="2" t="inlineStr">
        <is>
          <t>Carlos Vinicius Carmo</t>
        </is>
      </c>
      <c r="F3792" s="2" t="n">
        <v>576</v>
      </c>
      <c r="G3792" s="2" t="n">
        <v>20.76</v>
      </c>
      <c r="H3792" s="2" t="n">
        <v>28</v>
      </c>
      <c r="I3792" s="2" t="n">
        <v>0</v>
      </c>
      <c r="J3792" s="2" t="inlineStr">
        <is>
          <t>GPA</t>
        </is>
      </c>
    </row>
    <row r="3793">
      <c r="A3793" s="2" t="n">
        <v>8</v>
      </c>
      <c r="B3793" s="2" t="n">
        <v>7801</v>
      </c>
      <c r="C3793" s="2" t="inlineStr">
        <is>
          <t>CARREGAMENTO</t>
        </is>
      </c>
      <c r="D3793" s="2" t="inlineStr">
        <is>
          <t>4864905</t>
        </is>
      </c>
      <c r="E3793" s="2" t="inlineStr">
        <is>
          <t>EDIMAR DE OLIVEIRA DA SILVA</t>
        </is>
      </c>
      <c r="F3793" s="2" t="n">
        <v>1069</v>
      </c>
      <c r="G3793" s="2" t="n">
        <v>62.85</v>
      </c>
      <c r="H3793" s="2" t="n">
        <v>17</v>
      </c>
      <c r="I3793" s="2" t="n">
        <v>0</v>
      </c>
      <c r="J3793" s="2" t="inlineStr">
        <is>
          <t>GPA</t>
        </is>
      </c>
    </row>
    <row r="3794">
      <c r="A3794" s="2" t="n">
        <v>8</v>
      </c>
      <c r="B3794" s="2" t="n">
        <v>7801</v>
      </c>
      <c r="C3794" s="2" t="inlineStr">
        <is>
          <t>ATIVIDADE OP. EMP.</t>
        </is>
      </c>
      <c r="D3794" s="2" t="inlineStr">
        <is>
          <t>495124</t>
        </is>
      </c>
      <c r="E3794" s="2" t="inlineStr">
        <is>
          <t>Maria Ionete Martins</t>
        </is>
      </c>
      <c r="F3794" s="2" t="n">
        <v>1265</v>
      </c>
      <c r="G3794" s="2" t="n">
        <v>178.73</v>
      </c>
      <c r="H3794" s="2" t="n">
        <v>7</v>
      </c>
      <c r="I3794" s="2" t="n">
        <v>0</v>
      </c>
      <c r="J3794" s="2" t="inlineStr">
        <is>
          <t>GPA</t>
        </is>
      </c>
    </row>
    <row r="3795">
      <c r="A3795" s="2" t="n">
        <v>8</v>
      </c>
      <c r="B3795" s="2" t="n">
        <v>7801</v>
      </c>
      <c r="C3795" s="2" t="inlineStr">
        <is>
          <t>CARREGAMENTO</t>
        </is>
      </c>
      <c r="D3795" s="2" t="inlineStr">
        <is>
          <t>4979559</t>
        </is>
      </c>
      <c r="E3795" s="2" t="inlineStr">
        <is>
          <t>WILLIAM DOS SANTOS CAETANO</t>
        </is>
      </c>
      <c r="F3795" s="2" t="n">
        <v>196</v>
      </c>
      <c r="G3795" s="2" t="n">
        <v>16.43</v>
      </c>
      <c r="H3795" s="2" t="n">
        <v>12</v>
      </c>
      <c r="I3795" s="2" t="n">
        <v>0</v>
      </c>
      <c r="J3795" s="2" t="inlineStr">
        <is>
          <t>GPA</t>
        </is>
      </c>
    </row>
    <row r="3796">
      <c r="A3796" s="2" t="n">
        <v>8</v>
      </c>
      <c r="B3796" s="2" t="n">
        <v>7801</v>
      </c>
      <c r="C3796" s="2" t="inlineStr">
        <is>
          <t>RECEBIMENTO</t>
        </is>
      </c>
      <c r="D3796" s="2" t="inlineStr">
        <is>
          <t>4979559</t>
        </is>
      </c>
      <c r="E3796" s="2" t="inlineStr">
        <is>
          <t>WILLIAM DOS SANTOS CAETANO</t>
        </is>
      </c>
      <c r="F3796" s="2" t="n">
        <v>1</v>
      </c>
      <c r="G3796" s="2" t="n">
        <v>0.68</v>
      </c>
      <c r="H3796" s="2" t="n">
        <v>1</v>
      </c>
      <c r="I3796" s="2" t="n">
        <v>0</v>
      </c>
      <c r="J3796" s="2" t="inlineStr">
        <is>
          <t>GPA</t>
        </is>
      </c>
    </row>
    <row r="3797">
      <c r="A3797" s="2" t="n">
        <v>8</v>
      </c>
      <c r="B3797" s="2" t="n">
        <v>7801</v>
      </c>
      <c r="C3797" s="2" t="inlineStr">
        <is>
          <t>SEPARACAO</t>
        </is>
      </c>
      <c r="D3797" s="2" t="inlineStr">
        <is>
          <t>4979559</t>
        </is>
      </c>
      <c r="E3797" s="2" t="inlineStr">
        <is>
          <t>WILLIAM DOS SANTOS CAETANO</t>
        </is>
      </c>
      <c r="F3797" s="2" t="n">
        <v>757</v>
      </c>
      <c r="G3797" s="2" t="n">
        <v>18.14</v>
      </c>
      <c r="H3797" s="2" t="n">
        <v>42</v>
      </c>
      <c r="I3797" s="2" t="n">
        <v>0</v>
      </c>
      <c r="J3797" s="2" t="inlineStr">
        <is>
          <t>GPA</t>
        </is>
      </c>
    </row>
    <row r="3798">
      <c r="A3798" s="2" t="n">
        <v>8</v>
      </c>
      <c r="B3798" s="2" t="n">
        <v>7801</v>
      </c>
      <c r="C3798" s="2" t="inlineStr">
        <is>
          <t>SEPARACAO</t>
        </is>
      </c>
      <c r="D3798" s="2" t="inlineStr">
        <is>
          <t>4989040</t>
        </is>
      </c>
      <c r="E3798" s="2" t="inlineStr">
        <is>
          <t>RAFAEL DE CASTRO PEREIRA</t>
        </is>
      </c>
      <c r="F3798" s="2" t="n">
        <v>3420</v>
      </c>
      <c r="G3798" s="2" t="n">
        <v>90.45</v>
      </c>
      <c r="H3798" s="2" t="n">
        <v>38</v>
      </c>
      <c r="I3798" s="2" t="n">
        <v>0</v>
      </c>
      <c r="J3798" s="2" t="inlineStr">
        <is>
          <t>GPA</t>
        </is>
      </c>
    </row>
    <row r="3799">
      <c r="A3799" s="2" t="n">
        <v>8</v>
      </c>
      <c r="B3799" s="2" t="n">
        <v>7801</v>
      </c>
      <c r="C3799" s="2" t="inlineStr">
        <is>
          <t>ATIVIDADE OP. EMP.</t>
        </is>
      </c>
      <c r="D3799" s="2" t="inlineStr">
        <is>
          <t>4990137</t>
        </is>
      </c>
      <c r="E3799" s="2" t="inlineStr">
        <is>
          <t>Erivaldo Oliveira Da Silva</t>
        </is>
      </c>
      <c r="F3799" s="2" t="n">
        <v>1942</v>
      </c>
      <c r="G3799" s="2" t="n">
        <v>152.94</v>
      </c>
      <c r="H3799" s="2" t="n">
        <v>13</v>
      </c>
      <c r="I3799" s="2" t="n">
        <v>0</v>
      </c>
      <c r="J3799" s="2" t="inlineStr">
        <is>
          <t>GPA</t>
        </is>
      </c>
    </row>
    <row r="3800">
      <c r="A3800" s="2" t="n">
        <v>8</v>
      </c>
      <c r="B3800" s="2" t="n">
        <v>7801</v>
      </c>
      <c r="C3800" s="2" t="inlineStr">
        <is>
          <t>SEPARACAO</t>
        </is>
      </c>
      <c r="D3800" s="2" t="inlineStr">
        <is>
          <t>5001838</t>
        </is>
      </c>
      <c r="E3800" s="2" t="inlineStr">
        <is>
          <t>Debora Vieira Ferreira</t>
        </is>
      </c>
      <c r="F3800" s="2" t="n">
        <v>1384</v>
      </c>
      <c r="G3800" s="2" t="n">
        <v>13.56</v>
      </c>
      <c r="H3800" s="2" t="n">
        <v>102</v>
      </c>
      <c r="I3800" s="2" t="n">
        <v>0</v>
      </c>
      <c r="J3800" s="2" t="inlineStr">
        <is>
          <t>GPA</t>
        </is>
      </c>
    </row>
    <row r="3801">
      <c r="A3801" s="2" t="n">
        <v>8</v>
      </c>
      <c r="B3801" s="2" t="n">
        <v>7801</v>
      </c>
      <c r="C3801" s="2" t="inlineStr">
        <is>
          <t>CARREGAMENTO</t>
        </is>
      </c>
      <c r="D3801" s="2" t="inlineStr">
        <is>
          <t>500233</t>
        </is>
      </c>
      <c r="E3801" s="2" t="inlineStr">
        <is>
          <t>Sidenilton Santos Da Conceicao</t>
        </is>
      </c>
      <c r="F3801" s="2" t="n">
        <v>149</v>
      </c>
      <c r="G3801" s="2" t="n">
        <v>19.14</v>
      </c>
      <c r="H3801" s="2" t="n">
        <v>8</v>
      </c>
      <c r="I3801" s="2" t="n">
        <v>0</v>
      </c>
      <c r="J3801" s="2" t="inlineStr">
        <is>
          <t>GPA</t>
        </is>
      </c>
    </row>
    <row r="3802">
      <c r="A3802" s="2" t="n">
        <v>8</v>
      </c>
      <c r="B3802" s="2" t="n">
        <v>7801</v>
      </c>
      <c r="C3802" s="2" t="inlineStr">
        <is>
          <t>SEPARACAO</t>
        </is>
      </c>
      <c r="D3802" s="2" t="inlineStr">
        <is>
          <t>500233</t>
        </is>
      </c>
      <c r="E3802" s="2" t="inlineStr">
        <is>
          <t>Sidenilton Santos Da Conceicao</t>
        </is>
      </c>
      <c r="F3802" s="2" t="n">
        <v>561</v>
      </c>
      <c r="G3802" s="2" t="n">
        <v>15.8</v>
      </c>
      <c r="H3802" s="2" t="n">
        <v>36</v>
      </c>
      <c r="I3802" s="2" t="n">
        <v>0</v>
      </c>
      <c r="J3802" s="2" t="inlineStr">
        <is>
          <t>GPA</t>
        </is>
      </c>
    </row>
    <row r="3803">
      <c r="A3803" s="2" t="n">
        <v>8</v>
      </c>
      <c r="B3803" s="2" t="n">
        <v>7801</v>
      </c>
      <c r="C3803" s="2" t="inlineStr">
        <is>
          <t>SEPARACAO</t>
        </is>
      </c>
      <c r="D3803" s="2" t="inlineStr">
        <is>
          <t>5011175</t>
        </is>
      </c>
      <c r="E3803" s="2" t="inlineStr">
        <is>
          <t>Clevisson Santos Do Nascimento</t>
        </is>
      </c>
      <c r="F3803" s="2" t="n">
        <v>5363</v>
      </c>
      <c r="G3803" s="2" t="n">
        <v>113.05</v>
      </c>
      <c r="H3803" s="2" t="n">
        <v>47</v>
      </c>
      <c r="I3803" s="2" t="n">
        <v>0</v>
      </c>
      <c r="J3803" s="2" t="inlineStr">
        <is>
          <t>GPA</t>
        </is>
      </c>
    </row>
    <row r="3804">
      <c r="A3804" s="2" t="n">
        <v>8</v>
      </c>
      <c r="B3804" s="2" t="n">
        <v>7801</v>
      </c>
      <c r="C3804" s="2" t="inlineStr">
        <is>
          <t>ATIVIDADE OP. EMP.</t>
        </is>
      </c>
      <c r="D3804" s="2" t="inlineStr">
        <is>
          <t>5061148</t>
        </is>
      </c>
      <c r="E3804" s="2" t="inlineStr">
        <is>
          <t>EDUARDO HENRIQUE BORGES</t>
        </is>
      </c>
      <c r="F3804" s="2" t="n">
        <v>3754</v>
      </c>
      <c r="G3804" s="2" t="n">
        <v>199.57</v>
      </c>
      <c r="H3804" s="2" t="n">
        <v>19</v>
      </c>
      <c r="I3804" s="2" t="n">
        <v>0</v>
      </c>
      <c r="J3804" s="2" t="inlineStr">
        <is>
          <t>GPA</t>
        </is>
      </c>
    </row>
    <row r="3805">
      <c r="A3805" s="2" t="n">
        <v>8</v>
      </c>
      <c r="B3805" s="2" t="n">
        <v>7801</v>
      </c>
      <c r="C3805" s="2" t="inlineStr">
        <is>
          <t>CARREGAMENTO</t>
        </is>
      </c>
      <c r="D3805" s="2" t="inlineStr">
        <is>
          <t>5066190</t>
        </is>
      </c>
      <c r="E3805" s="2" t="inlineStr">
        <is>
          <t>Iderval Dias Feitosa</t>
        </is>
      </c>
      <c r="F3805" s="2" t="n">
        <v>2791</v>
      </c>
      <c r="G3805" s="2" t="n">
        <v>56.42</v>
      </c>
      <c r="H3805" s="2" t="n">
        <v>49</v>
      </c>
      <c r="I3805" s="2" t="n">
        <v>0</v>
      </c>
      <c r="J3805" s="2" t="inlineStr">
        <is>
          <t>GPA</t>
        </is>
      </c>
    </row>
    <row r="3806">
      <c r="A3806" s="2" t="n">
        <v>8</v>
      </c>
      <c r="B3806" s="2" t="n">
        <v>7801</v>
      </c>
      <c r="C3806" s="2" t="inlineStr">
        <is>
          <t>PUXADA RECEB</t>
        </is>
      </c>
      <c r="D3806" s="2" t="inlineStr">
        <is>
          <t>5066190</t>
        </is>
      </c>
      <c r="E3806" s="2" t="inlineStr">
        <is>
          <t>Iderval Dias Feitosa</t>
        </is>
      </c>
      <c r="F3806" s="2" t="n">
        <v>3</v>
      </c>
      <c r="G3806" s="2" t="n">
        <v>0.22</v>
      </c>
      <c r="H3806" s="2" t="n">
        <v>14</v>
      </c>
      <c r="I3806" s="2" t="n">
        <v>0</v>
      </c>
      <c r="J3806" s="2" t="inlineStr">
        <is>
          <t>GPA</t>
        </is>
      </c>
    </row>
    <row r="3807">
      <c r="A3807" s="2" t="n">
        <v>8</v>
      </c>
      <c r="B3807" s="2" t="n">
        <v>7801</v>
      </c>
      <c r="C3807" s="2" t="inlineStr">
        <is>
          <t>ATIVIDADE OP. EMP.</t>
        </is>
      </c>
      <c r="D3807" s="2" t="inlineStr">
        <is>
          <t>5081696</t>
        </is>
      </c>
      <c r="E3807" s="2" t="inlineStr">
        <is>
          <t>CELIO JOSE DOS SANTOS</t>
        </is>
      </c>
      <c r="F3807" s="2" t="n">
        <v>1933</v>
      </c>
      <c r="G3807" s="2" t="n">
        <v>206.02</v>
      </c>
      <c r="H3807" s="2" t="n">
        <v>9</v>
      </c>
      <c r="I3807" s="2" t="n">
        <v>0</v>
      </c>
      <c r="J3807" s="2" t="inlineStr">
        <is>
          <t>GPA</t>
        </is>
      </c>
    </row>
    <row r="3808">
      <c r="A3808" s="2" t="n">
        <v>8</v>
      </c>
      <c r="B3808" s="2" t="n">
        <v>7801</v>
      </c>
      <c r="C3808" s="2" t="inlineStr">
        <is>
          <t>CARREGAMENTO</t>
        </is>
      </c>
      <c r="D3808" s="2" t="inlineStr">
        <is>
          <t>5087864</t>
        </is>
      </c>
      <c r="E3808" s="2" t="inlineStr">
        <is>
          <t>WILIAN PIMENTEL PEREIRA</t>
        </is>
      </c>
      <c r="F3808" s="2" t="n">
        <v>3</v>
      </c>
      <c r="G3808" s="2" t="n">
        <v>1.5</v>
      </c>
      <c r="H3808" s="2" t="n">
        <v>2</v>
      </c>
      <c r="I3808" s="2" t="n">
        <v>0</v>
      </c>
      <c r="J3808" s="2" t="inlineStr">
        <is>
          <t>GPA</t>
        </is>
      </c>
    </row>
    <row r="3809">
      <c r="A3809" s="2" t="n">
        <v>8</v>
      </c>
      <c r="B3809" s="2" t="n">
        <v>7801</v>
      </c>
      <c r="C3809" s="2" t="inlineStr">
        <is>
          <t>PUXADA RECEB</t>
        </is>
      </c>
      <c r="D3809" s="2" t="inlineStr">
        <is>
          <t>5087864</t>
        </is>
      </c>
      <c r="E3809" s="2" t="inlineStr">
        <is>
          <t>WILIAN PIMENTEL PEREIRA</t>
        </is>
      </c>
      <c r="F3809" s="2" t="n">
        <v>46</v>
      </c>
      <c r="G3809" s="2" t="n">
        <v>21.53</v>
      </c>
      <c r="H3809" s="2" t="n">
        <v>2</v>
      </c>
      <c r="I3809" s="2" t="n">
        <v>0</v>
      </c>
      <c r="J3809" s="2" t="inlineStr">
        <is>
          <t>GPA</t>
        </is>
      </c>
    </row>
    <row r="3810">
      <c r="A3810" s="2" t="n">
        <v>8</v>
      </c>
      <c r="B3810" s="2" t="n">
        <v>7801</v>
      </c>
      <c r="C3810" s="2" t="inlineStr">
        <is>
          <t>RECEBIMENTO</t>
        </is>
      </c>
      <c r="D3810" s="2" t="inlineStr">
        <is>
          <t>5087864</t>
        </is>
      </c>
      <c r="E3810" s="2" t="inlineStr">
        <is>
          <t>WILIAN PIMENTEL PEREIRA</t>
        </is>
      </c>
      <c r="F3810" s="2" t="n">
        <v>331</v>
      </c>
      <c r="G3810" s="2" t="n">
        <v>26.56</v>
      </c>
      <c r="H3810" s="2" t="n">
        <v>12</v>
      </c>
      <c r="I3810" s="2" t="n">
        <v>0</v>
      </c>
      <c r="J3810" s="2" t="inlineStr">
        <is>
          <t>GPA</t>
        </is>
      </c>
    </row>
    <row r="3811">
      <c r="A3811" s="2" t="n">
        <v>8</v>
      </c>
      <c r="B3811" s="2" t="n">
        <v>7801</v>
      </c>
      <c r="C3811" s="2" t="inlineStr">
        <is>
          <t>SEPARACAO</t>
        </is>
      </c>
      <c r="D3811" s="2" t="inlineStr">
        <is>
          <t>5087864</t>
        </is>
      </c>
      <c r="E3811" s="2" t="inlineStr">
        <is>
          <t>WILIAN PIMENTEL PEREIRA</t>
        </is>
      </c>
      <c r="F3811" s="2" t="n">
        <v>435</v>
      </c>
      <c r="G3811" s="2" t="n">
        <v>2.9</v>
      </c>
      <c r="H3811" s="2" t="n">
        <v>150</v>
      </c>
      <c r="I3811" s="2" t="n">
        <v>0</v>
      </c>
      <c r="J3811" s="2" t="inlineStr">
        <is>
          <t>GPA</t>
        </is>
      </c>
    </row>
    <row r="3812">
      <c r="A3812" s="2" t="n">
        <v>8</v>
      </c>
      <c r="B3812" s="2" t="n">
        <v>7801</v>
      </c>
      <c r="C3812" s="2" t="inlineStr">
        <is>
          <t>RECEBIMENTO</t>
        </is>
      </c>
      <c r="D3812" s="2" t="inlineStr">
        <is>
          <t>509890</t>
        </is>
      </c>
      <c r="E3812" s="2" t="inlineStr">
        <is>
          <t>Rafael De Melo Antonio</t>
        </is>
      </c>
      <c r="F3812" s="2" t="n">
        <v>3</v>
      </c>
      <c r="G3812" s="2" t="n">
        <v>1.62</v>
      </c>
      <c r="H3812" s="2" t="n">
        <v>2</v>
      </c>
      <c r="I3812" s="2" t="n">
        <v>0</v>
      </c>
      <c r="J3812" s="2" t="inlineStr">
        <is>
          <t>GPA</t>
        </is>
      </c>
    </row>
    <row r="3813">
      <c r="A3813" s="2" t="n">
        <v>8</v>
      </c>
      <c r="B3813" s="2" t="n">
        <v>7801</v>
      </c>
      <c r="C3813" s="2" t="inlineStr">
        <is>
          <t>SEPARACAO</t>
        </is>
      </c>
      <c r="D3813" s="2" t="inlineStr">
        <is>
          <t>509890</t>
        </is>
      </c>
      <c r="E3813" s="2" t="inlineStr">
        <is>
          <t>Rafael De Melo Antonio</t>
        </is>
      </c>
      <c r="F3813" s="2" t="n">
        <v>3124</v>
      </c>
      <c r="G3813" s="2" t="n">
        <v>52.59</v>
      </c>
      <c r="H3813" s="2" t="n">
        <v>59</v>
      </c>
      <c r="I3813" s="2" t="n">
        <v>0</v>
      </c>
      <c r="J3813" s="2" t="inlineStr">
        <is>
          <t>GPA</t>
        </is>
      </c>
    </row>
    <row r="3814">
      <c r="A3814" s="2" t="n">
        <v>8</v>
      </c>
      <c r="B3814" s="2" t="n">
        <v>7801</v>
      </c>
      <c r="C3814" s="2" t="inlineStr">
        <is>
          <t>RECEBIMENTO</t>
        </is>
      </c>
      <c r="D3814" s="2" t="inlineStr">
        <is>
          <t>5113687</t>
        </is>
      </c>
      <c r="E3814" s="2" t="inlineStr">
        <is>
          <t>Kawan Dickson Jesus Dos Santos</t>
        </is>
      </c>
      <c r="F3814" s="2" t="n">
        <v>10</v>
      </c>
      <c r="G3814" s="2" t="n">
        <v>0.19</v>
      </c>
      <c r="H3814" s="2" t="n">
        <v>53</v>
      </c>
      <c r="I3814" s="2" t="n">
        <v>0</v>
      </c>
      <c r="J3814" s="2" t="inlineStr">
        <is>
          <t>GPA</t>
        </is>
      </c>
    </row>
    <row r="3815">
      <c r="A3815" s="2" t="n">
        <v>8</v>
      </c>
      <c r="B3815" s="2" t="n">
        <v>7801</v>
      </c>
      <c r="C3815" s="2" t="inlineStr">
        <is>
          <t>ATIVIDADE OP. EMP.</t>
        </is>
      </c>
      <c r="D3815" s="2" t="inlineStr">
        <is>
          <t>5115418</t>
        </is>
      </c>
      <c r="E3815" s="2" t="inlineStr">
        <is>
          <t>Diego Rodrigues Hidalgo</t>
        </is>
      </c>
      <c r="F3815" s="2" t="n">
        <v>5159</v>
      </c>
      <c r="G3815" s="2" t="n">
        <v>168.47</v>
      </c>
      <c r="H3815" s="2" t="n">
        <v>31</v>
      </c>
      <c r="I3815" s="2" t="n">
        <v>0</v>
      </c>
      <c r="J3815" s="2" t="inlineStr">
        <is>
          <t>GPA</t>
        </is>
      </c>
    </row>
    <row r="3816">
      <c r="A3816" s="2" t="n">
        <v>8</v>
      </c>
      <c r="B3816" s="2" t="n">
        <v>7801</v>
      </c>
      <c r="C3816" s="2" t="inlineStr">
        <is>
          <t>CARREGAMENTO</t>
        </is>
      </c>
      <c r="D3816" s="2" t="inlineStr">
        <is>
          <t>5122490</t>
        </is>
      </c>
      <c r="E3816" s="2" t="inlineStr">
        <is>
          <t>Luciano Silva Lopes</t>
        </is>
      </c>
      <c r="F3816" s="2" t="n">
        <v>1980</v>
      </c>
      <c r="G3816" s="2" t="n">
        <v>55.45</v>
      </c>
      <c r="H3816" s="2" t="n">
        <v>36</v>
      </c>
      <c r="I3816" s="2" t="n">
        <v>0</v>
      </c>
      <c r="J3816" s="2" t="inlineStr">
        <is>
          <t>GPA</t>
        </is>
      </c>
    </row>
    <row r="3817">
      <c r="A3817" s="2" t="n">
        <v>8</v>
      </c>
      <c r="B3817" s="2" t="n">
        <v>7801</v>
      </c>
      <c r="C3817" s="2" t="inlineStr">
        <is>
          <t>PUXADA RECEB</t>
        </is>
      </c>
      <c r="D3817" s="2" t="inlineStr">
        <is>
          <t>5122490</t>
        </is>
      </c>
      <c r="E3817" s="2" t="inlineStr">
        <is>
          <t>Luciano Silva Lopes</t>
        </is>
      </c>
      <c r="F3817" s="2" t="n">
        <v>2</v>
      </c>
      <c r="G3817" s="2" t="n">
        <v>0.58</v>
      </c>
      <c r="H3817" s="2" t="n">
        <v>3</v>
      </c>
      <c r="I3817" s="2" t="n">
        <v>0</v>
      </c>
      <c r="J3817" s="2" t="inlineStr">
        <is>
          <t>GPA</t>
        </is>
      </c>
    </row>
    <row r="3818">
      <c r="A3818" s="2" t="n">
        <v>8</v>
      </c>
      <c r="B3818" s="2" t="n">
        <v>7801</v>
      </c>
      <c r="C3818" s="2" t="inlineStr">
        <is>
          <t>CARREGAMENTO</t>
        </is>
      </c>
      <c r="D3818" s="2" t="inlineStr">
        <is>
          <t>5125600</t>
        </is>
      </c>
      <c r="E3818" s="2" t="inlineStr">
        <is>
          <t>Alexandre Luis Viana Privado</t>
        </is>
      </c>
      <c r="F3818" s="2" t="n">
        <v>839</v>
      </c>
      <c r="G3818" s="2" t="n">
        <v>63.45</v>
      </c>
      <c r="H3818" s="2" t="n">
        <v>13</v>
      </c>
      <c r="I3818" s="2" t="n">
        <v>0</v>
      </c>
      <c r="J3818" s="2" t="inlineStr">
        <is>
          <t>GPA</t>
        </is>
      </c>
    </row>
    <row r="3819">
      <c r="A3819" s="2" t="n">
        <v>8</v>
      </c>
      <c r="B3819" s="2" t="n">
        <v>7801</v>
      </c>
      <c r="C3819" s="2" t="inlineStr">
        <is>
          <t>PUXADA RECEB</t>
        </is>
      </c>
      <c r="D3819" s="2" t="inlineStr">
        <is>
          <t>5128552</t>
        </is>
      </c>
      <c r="E3819" s="2" t="inlineStr">
        <is>
          <t>Vinicius Azevedo Do Carmo</t>
        </is>
      </c>
      <c r="F3819" s="2" t="n">
        <v>100</v>
      </c>
      <c r="G3819" s="2" t="n">
        <v>103.74</v>
      </c>
      <c r="H3819" s="2" t="n">
        <v>1</v>
      </c>
      <c r="I3819" s="2" t="n">
        <v>0</v>
      </c>
      <c r="J3819" s="2" t="inlineStr">
        <is>
          <t>GPA</t>
        </is>
      </c>
    </row>
    <row r="3820">
      <c r="A3820" s="2" t="n">
        <v>8</v>
      </c>
      <c r="B3820" s="2" t="n">
        <v>7801</v>
      </c>
      <c r="C3820" s="2" t="inlineStr">
        <is>
          <t>ATIVIDADE OP. EMP.</t>
        </is>
      </c>
      <c r="D3820" s="2" t="inlineStr">
        <is>
          <t>513395</t>
        </is>
      </c>
      <c r="E3820" s="2" t="inlineStr">
        <is>
          <t>Uberlandia De Lima E Silva</t>
        </is>
      </c>
      <c r="F3820" s="2" t="n">
        <v>1053</v>
      </c>
      <c r="G3820" s="2" t="n">
        <v>176.92</v>
      </c>
      <c r="H3820" s="2" t="n">
        <v>6</v>
      </c>
      <c r="I3820" s="2" t="n">
        <v>0</v>
      </c>
      <c r="J3820" s="2" t="inlineStr">
        <is>
          <t>GPA</t>
        </is>
      </c>
    </row>
    <row r="3821">
      <c r="A3821" s="2" t="n">
        <v>8</v>
      </c>
      <c r="B3821" s="2" t="n">
        <v>7801</v>
      </c>
      <c r="C3821" s="2" t="inlineStr">
        <is>
          <t>CARREGAMENTO</t>
        </is>
      </c>
      <c r="D3821" s="2" t="inlineStr">
        <is>
          <t>5144280</t>
        </is>
      </c>
      <c r="E3821" s="2" t="inlineStr">
        <is>
          <t>Tiago Farias Da Costa</t>
        </is>
      </c>
      <c r="F3821" s="2" t="n">
        <v>206</v>
      </c>
      <c r="G3821" s="2" t="n">
        <v>34.29</v>
      </c>
      <c r="H3821" s="2" t="n">
        <v>6</v>
      </c>
      <c r="I3821" s="2" t="n">
        <v>0</v>
      </c>
      <c r="J3821" s="2" t="inlineStr">
        <is>
          <t>GPA</t>
        </is>
      </c>
    </row>
    <row r="3822">
      <c r="A3822" s="2" t="n">
        <v>8</v>
      </c>
      <c r="B3822" s="2" t="n">
        <v>7801</v>
      </c>
      <c r="C3822" s="2" t="inlineStr">
        <is>
          <t>SEPARACAO</t>
        </is>
      </c>
      <c r="D3822" s="2" t="inlineStr">
        <is>
          <t>5144280</t>
        </is>
      </c>
      <c r="E3822" s="2" t="inlineStr">
        <is>
          <t>Tiago Farias Da Costa</t>
        </is>
      </c>
      <c r="F3822" s="2" t="n">
        <v>75</v>
      </c>
      <c r="G3822" s="2" t="n">
        <v>4.62</v>
      </c>
      <c r="H3822" s="2" t="n">
        <v>16</v>
      </c>
      <c r="I3822" s="2" t="n">
        <v>0</v>
      </c>
      <c r="J3822" s="2" t="inlineStr">
        <is>
          <t>GPA</t>
        </is>
      </c>
    </row>
    <row r="3823">
      <c r="A3823" s="2" t="n">
        <v>8</v>
      </c>
      <c r="B3823" s="2" t="n">
        <v>7801</v>
      </c>
      <c r="C3823" s="2" t="inlineStr">
        <is>
          <t>PUXADA RECEB</t>
        </is>
      </c>
      <c r="D3823" s="2" t="inlineStr">
        <is>
          <t>5144485</t>
        </is>
      </c>
      <c r="E3823" s="2" t="inlineStr">
        <is>
          <t>Ezequiel Teodoro Batista</t>
        </is>
      </c>
      <c r="F3823" s="2" t="n">
        <v>480</v>
      </c>
      <c r="G3823" s="2" t="n">
        <v>24.47</v>
      </c>
      <c r="H3823" s="2" t="n">
        <v>20</v>
      </c>
      <c r="I3823" s="2" t="n">
        <v>0</v>
      </c>
      <c r="J3823" s="2" t="inlineStr">
        <is>
          <t>GPA</t>
        </is>
      </c>
    </row>
    <row r="3824">
      <c r="A3824" s="2" t="n">
        <v>8</v>
      </c>
      <c r="B3824" s="2" t="n">
        <v>7801</v>
      </c>
      <c r="C3824" s="2" t="inlineStr">
        <is>
          <t>PUXADA RECEB</t>
        </is>
      </c>
      <c r="D3824" s="2" t="inlineStr">
        <is>
          <t>5209323</t>
        </is>
      </c>
      <c r="E3824" s="2" t="inlineStr">
        <is>
          <t>ROBENILDO FRANCISCO DA SILVA</t>
        </is>
      </c>
      <c r="F3824" s="2" t="n">
        <v>7</v>
      </c>
      <c r="G3824" s="2" t="n">
        <v>8.23</v>
      </c>
      <c r="H3824" s="2" t="n">
        <v>1</v>
      </c>
      <c r="I3824" s="2" t="n">
        <v>0</v>
      </c>
      <c r="J3824" s="2" t="inlineStr">
        <is>
          <t>GPA</t>
        </is>
      </c>
    </row>
    <row r="3825">
      <c r="A3825" s="2" t="n">
        <v>8</v>
      </c>
      <c r="B3825" s="2" t="n">
        <v>7801</v>
      </c>
      <c r="C3825" s="2" t="inlineStr">
        <is>
          <t>RECEBIMENTO</t>
        </is>
      </c>
      <c r="D3825" s="2" t="inlineStr">
        <is>
          <t>5209323</t>
        </is>
      </c>
      <c r="E3825" s="2" t="inlineStr">
        <is>
          <t>ROBENILDO FRANCISCO DA SILVA</t>
        </is>
      </c>
      <c r="F3825" s="2" t="n">
        <v>7</v>
      </c>
      <c r="G3825" s="2" t="n">
        <v>8.710000000000001</v>
      </c>
      <c r="H3825" s="2" t="n">
        <v>1</v>
      </c>
      <c r="I3825" s="2" t="n">
        <v>0</v>
      </c>
      <c r="J3825" s="2" t="inlineStr">
        <is>
          <t>GPA</t>
        </is>
      </c>
    </row>
    <row r="3826">
      <c r="A3826" s="2" t="n">
        <v>8</v>
      </c>
      <c r="B3826" s="2" t="n">
        <v>7801</v>
      </c>
      <c r="C3826" s="2" t="inlineStr">
        <is>
          <t>SEPARACAO</t>
        </is>
      </c>
      <c r="D3826" s="2" t="inlineStr">
        <is>
          <t>5223350</t>
        </is>
      </c>
      <c r="E3826" s="2" t="inlineStr">
        <is>
          <t>Salvandir Jose Pereira</t>
        </is>
      </c>
      <c r="F3826" s="2" t="n">
        <v>323</v>
      </c>
      <c r="G3826" s="2" t="n">
        <v>4.2</v>
      </c>
      <c r="H3826" s="2" t="n">
        <v>77</v>
      </c>
      <c r="I3826" s="2" t="n">
        <v>0</v>
      </c>
      <c r="J3826" s="2" t="inlineStr">
        <is>
          <t>GPA</t>
        </is>
      </c>
    </row>
    <row r="3827">
      <c r="A3827" s="2" t="n">
        <v>8</v>
      </c>
      <c r="B3827" s="2" t="n">
        <v>7801</v>
      </c>
      <c r="C3827" s="2" t="inlineStr">
        <is>
          <t>CARREGAMENTO</t>
        </is>
      </c>
      <c r="D3827" s="2" t="inlineStr">
        <is>
          <t>5224349</t>
        </is>
      </c>
      <c r="E3827" s="2" t="inlineStr">
        <is>
          <t>ALISSON SELES DA SILVA</t>
        </is>
      </c>
      <c r="F3827" s="2" t="n">
        <v>99</v>
      </c>
      <c r="G3827" s="2" t="n">
        <v>11.03</v>
      </c>
      <c r="H3827" s="2" t="n">
        <v>9</v>
      </c>
      <c r="I3827" s="2" t="n">
        <v>0</v>
      </c>
      <c r="J3827" s="2" t="inlineStr">
        <is>
          <t>GPA</t>
        </is>
      </c>
    </row>
    <row r="3828">
      <c r="A3828" s="2" t="n">
        <v>8</v>
      </c>
      <c r="B3828" s="2" t="n">
        <v>7801</v>
      </c>
      <c r="C3828" s="2" t="inlineStr">
        <is>
          <t>PUXADA RECEB</t>
        </is>
      </c>
      <c r="D3828" s="2" t="inlineStr">
        <is>
          <t>5235588</t>
        </is>
      </c>
      <c r="E3828" s="2" t="inlineStr">
        <is>
          <t>WELLINGTON LUIZ DE OLIVEIRA</t>
        </is>
      </c>
      <c r="F3828" s="2" t="n">
        <v>211</v>
      </c>
      <c r="G3828" s="2" t="n">
        <v>23.41</v>
      </c>
      <c r="H3828" s="2" t="n">
        <v>9</v>
      </c>
      <c r="I3828" s="2" t="n">
        <v>0</v>
      </c>
      <c r="J3828" s="2" t="inlineStr">
        <is>
          <t>GPA</t>
        </is>
      </c>
    </row>
    <row r="3829">
      <c r="A3829" s="2" t="n">
        <v>8</v>
      </c>
      <c r="B3829" s="2" t="n">
        <v>7801</v>
      </c>
      <c r="C3829" s="2" t="inlineStr">
        <is>
          <t>CARREGAMENTO</t>
        </is>
      </c>
      <c r="D3829" s="2" t="inlineStr">
        <is>
          <t>5262496</t>
        </is>
      </c>
      <c r="E3829" s="2" t="inlineStr">
        <is>
          <t>Daniel De Santana</t>
        </is>
      </c>
      <c r="F3829" s="2" t="n">
        <v>21</v>
      </c>
      <c r="G3829" s="2" t="n">
        <v>2.18</v>
      </c>
      <c r="H3829" s="2" t="n">
        <v>10</v>
      </c>
      <c r="I3829" s="2" t="n">
        <v>0</v>
      </c>
      <c r="J3829" s="2" t="inlineStr">
        <is>
          <t>GPA</t>
        </is>
      </c>
    </row>
    <row r="3830">
      <c r="A3830" s="2" t="n">
        <v>8</v>
      </c>
      <c r="B3830" s="2" t="n">
        <v>7801</v>
      </c>
      <c r="C3830" s="2" t="inlineStr">
        <is>
          <t>CARREGAMENTO</t>
        </is>
      </c>
      <c r="D3830" s="2" t="inlineStr">
        <is>
          <t>5273862</t>
        </is>
      </c>
      <c r="E3830" s="2" t="inlineStr">
        <is>
          <t>Reinilson Santos Conceicao</t>
        </is>
      </c>
      <c r="F3830" s="2" t="n">
        <v>100</v>
      </c>
      <c r="G3830" s="2" t="n">
        <v>5.41</v>
      </c>
      <c r="H3830" s="2" t="n">
        <v>18</v>
      </c>
      <c r="I3830" s="2" t="n">
        <v>0</v>
      </c>
      <c r="J3830" s="2" t="inlineStr">
        <is>
          <t>GPA</t>
        </is>
      </c>
    </row>
    <row r="3831">
      <c r="A3831" s="2" t="n">
        <v>8</v>
      </c>
      <c r="B3831" s="2" t="n">
        <v>7801</v>
      </c>
      <c r="C3831" s="2" t="inlineStr">
        <is>
          <t>SEPARACAO</t>
        </is>
      </c>
      <c r="D3831" s="2" t="inlineStr">
        <is>
          <t>5285941</t>
        </is>
      </c>
      <c r="E3831" s="2" t="inlineStr">
        <is>
          <t>Marcos Vinicius Ferreira Dourado</t>
        </is>
      </c>
      <c r="F3831" s="2" t="n">
        <v>79</v>
      </c>
      <c r="G3831" s="2" t="n">
        <v>2.03</v>
      </c>
      <c r="H3831" s="2" t="n">
        <v>39</v>
      </c>
      <c r="I3831" s="2" t="n">
        <v>0</v>
      </c>
      <c r="J3831" s="2" t="inlineStr">
        <is>
          <t>GPA</t>
        </is>
      </c>
    </row>
    <row r="3832">
      <c r="A3832" s="2" t="n">
        <v>8</v>
      </c>
      <c r="B3832" s="2" t="n">
        <v>7801</v>
      </c>
      <c r="C3832" s="2" t="inlineStr">
        <is>
          <t>ATIVIDADE OP. EMP.</t>
        </is>
      </c>
      <c r="D3832" s="2" t="inlineStr">
        <is>
          <t>5314739</t>
        </is>
      </c>
      <c r="E3832" s="2" t="inlineStr">
        <is>
          <t>Jeferson Ferreira Idalino</t>
        </is>
      </c>
      <c r="F3832" s="2" t="n">
        <v>1861</v>
      </c>
      <c r="G3832" s="2" t="n">
        <v>179.63</v>
      </c>
      <c r="H3832" s="2" t="n">
        <v>10</v>
      </c>
      <c r="I3832" s="2" t="n">
        <v>0</v>
      </c>
      <c r="J3832" s="2" t="inlineStr">
        <is>
          <t>GPA</t>
        </is>
      </c>
    </row>
    <row r="3833">
      <c r="A3833" s="2" t="n">
        <v>8</v>
      </c>
      <c r="B3833" s="2" t="n">
        <v>7801</v>
      </c>
      <c r="C3833" s="2" t="inlineStr">
        <is>
          <t>ATIVIDADE OP. EMP.</t>
        </is>
      </c>
      <c r="D3833" s="2" t="inlineStr">
        <is>
          <t>5321450</t>
        </is>
      </c>
      <c r="E3833" s="2" t="inlineStr">
        <is>
          <t>FELIPE COPE CAMPOS</t>
        </is>
      </c>
      <c r="F3833" s="2" t="n">
        <v>1723</v>
      </c>
      <c r="G3833" s="2" t="n">
        <v>160.74</v>
      </c>
      <c r="H3833" s="2" t="n">
        <v>11</v>
      </c>
      <c r="I3833" s="2" t="n">
        <v>0</v>
      </c>
      <c r="J3833" s="2" t="inlineStr">
        <is>
          <t>GPA</t>
        </is>
      </c>
    </row>
    <row r="3834">
      <c r="A3834" s="2" t="n">
        <v>8</v>
      </c>
      <c r="B3834" s="2" t="n">
        <v>7801</v>
      </c>
      <c r="C3834" s="2" t="inlineStr">
        <is>
          <t>CARREGAMENTO</t>
        </is>
      </c>
      <c r="D3834" s="2" t="inlineStr">
        <is>
          <t>5332095</t>
        </is>
      </c>
      <c r="E3834" s="2" t="inlineStr">
        <is>
          <t>Lucas Da Silva Gaspar Lopes</t>
        </is>
      </c>
      <c r="F3834" s="2" t="n">
        <v>197</v>
      </c>
      <c r="G3834" s="2" t="n">
        <v>18.43</v>
      </c>
      <c r="H3834" s="2" t="n">
        <v>11</v>
      </c>
      <c r="I3834" s="2" t="n">
        <v>0</v>
      </c>
      <c r="J3834" s="2" t="inlineStr">
        <is>
          <t>GPA</t>
        </is>
      </c>
    </row>
    <row r="3835">
      <c r="A3835" s="2" t="n">
        <v>8</v>
      </c>
      <c r="B3835" s="2" t="n">
        <v>7801</v>
      </c>
      <c r="C3835" s="2" t="inlineStr">
        <is>
          <t>ATIVIDADE OP. EMP.</t>
        </is>
      </c>
      <c r="D3835" s="2" t="inlineStr">
        <is>
          <t>5342112</t>
        </is>
      </c>
      <c r="E3835" s="2" t="inlineStr">
        <is>
          <t>Marcio Francisco De Souza</t>
        </is>
      </c>
      <c r="F3835" s="2" t="n">
        <v>2098</v>
      </c>
      <c r="G3835" s="2" t="n">
        <v>145.57</v>
      </c>
      <c r="H3835" s="2" t="n">
        <v>14</v>
      </c>
      <c r="I3835" s="2" t="n">
        <v>0</v>
      </c>
      <c r="J3835" s="2" t="inlineStr">
        <is>
          <t>GPA</t>
        </is>
      </c>
    </row>
    <row r="3836">
      <c r="A3836" s="2" t="n">
        <v>8</v>
      </c>
      <c r="B3836" s="2" t="n">
        <v>7801</v>
      </c>
      <c r="C3836" s="2" t="inlineStr">
        <is>
          <t>CARREGAMENTO</t>
        </is>
      </c>
      <c r="D3836" s="2" t="inlineStr">
        <is>
          <t>5351545</t>
        </is>
      </c>
      <c r="E3836" s="2" t="inlineStr">
        <is>
          <t>GUSTAVO GUSTAVO MONTEIRO ARRUDAS</t>
        </is>
      </c>
      <c r="F3836" s="2" t="n">
        <v>393</v>
      </c>
      <c r="G3836" s="2" t="n">
        <v>49.77</v>
      </c>
      <c r="H3836" s="2" t="n">
        <v>8</v>
      </c>
      <c r="I3836" s="2" t="n">
        <v>0</v>
      </c>
      <c r="J3836" s="2" t="inlineStr">
        <is>
          <t>GPA</t>
        </is>
      </c>
    </row>
    <row r="3837">
      <c r="A3837" s="2" t="n">
        <v>8</v>
      </c>
      <c r="B3837" s="2" t="n">
        <v>7801</v>
      </c>
      <c r="C3837" s="2" t="inlineStr">
        <is>
          <t>SEPARACAO</t>
        </is>
      </c>
      <c r="D3837" s="2" t="inlineStr">
        <is>
          <t>5356768</t>
        </is>
      </c>
      <c r="E3837" s="2" t="inlineStr">
        <is>
          <t>Daniel Santos Soares</t>
        </is>
      </c>
      <c r="F3837" s="2" t="n">
        <v>2813</v>
      </c>
      <c r="G3837" s="2" t="n">
        <v>103.78</v>
      </c>
      <c r="H3837" s="2" t="n">
        <v>27</v>
      </c>
      <c r="I3837" s="2" t="n">
        <v>0</v>
      </c>
      <c r="J3837" s="2" t="inlineStr">
        <is>
          <t>GPA</t>
        </is>
      </c>
    </row>
    <row r="3838">
      <c r="A3838" s="2" t="n">
        <v>8</v>
      </c>
      <c r="B3838" s="2" t="n">
        <v>7801</v>
      </c>
      <c r="C3838" s="2" t="inlineStr">
        <is>
          <t>SEPARACAO</t>
        </is>
      </c>
      <c r="D3838" s="2" t="inlineStr">
        <is>
          <t>5358450</t>
        </is>
      </c>
      <c r="E3838" s="2" t="inlineStr">
        <is>
          <t>Willians Xavier Da Silva</t>
        </is>
      </c>
      <c r="F3838" s="2" t="n">
        <v>915</v>
      </c>
      <c r="G3838" s="2" t="n">
        <v>35.81</v>
      </c>
      <c r="H3838" s="2" t="n">
        <v>26</v>
      </c>
      <c r="I3838" s="2" t="n">
        <v>0</v>
      </c>
      <c r="J3838" s="2" t="inlineStr">
        <is>
          <t>GPA</t>
        </is>
      </c>
    </row>
    <row r="3839">
      <c r="A3839" s="2" t="n">
        <v>8</v>
      </c>
      <c r="B3839" s="2" t="n">
        <v>7801</v>
      </c>
      <c r="C3839" s="2" t="inlineStr">
        <is>
          <t>CARREGAMENTO</t>
        </is>
      </c>
      <c r="D3839" s="2" t="inlineStr">
        <is>
          <t>5360463</t>
        </is>
      </c>
      <c r="E3839" s="2" t="inlineStr">
        <is>
          <t>Wesley Magalhaes Braga</t>
        </is>
      </c>
      <c r="F3839" s="2" t="n">
        <v>260</v>
      </c>
      <c r="G3839" s="2" t="n">
        <v>7.5</v>
      </c>
      <c r="H3839" s="2" t="n">
        <v>35</v>
      </c>
      <c r="I3839" s="2" t="n">
        <v>0</v>
      </c>
      <c r="J3839" s="2" t="inlineStr">
        <is>
          <t>GPA</t>
        </is>
      </c>
    </row>
    <row r="3840">
      <c r="A3840" s="2" t="n">
        <v>8</v>
      </c>
      <c r="B3840" s="2" t="n">
        <v>7801</v>
      </c>
      <c r="C3840" s="2" t="inlineStr">
        <is>
          <t>CARREGAMENTO</t>
        </is>
      </c>
      <c r="D3840" s="2" t="inlineStr">
        <is>
          <t>5369266</t>
        </is>
      </c>
      <c r="E3840" s="2" t="inlineStr">
        <is>
          <t>Jose Daniel Pereira De Figueiredo</t>
        </is>
      </c>
      <c r="F3840" s="2" t="n">
        <v>209</v>
      </c>
      <c r="G3840" s="2" t="n">
        <v>38.45</v>
      </c>
      <c r="H3840" s="2" t="n">
        <v>5</v>
      </c>
      <c r="I3840" s="2" t="n">
        <v>0</v>
      </c>
      <c r="J3840" s="2" t="inlineStr">
        <is>
          <t>GPA</t>
        </is>
      </c>
    </row>
    <row r="3841">
      <c r="A3841" s="2" t="n">
        <v>8</v>
      </c>
      <c r="B3841" s="2" t="n">
        <v>7801</v>
      </c>
      <c r="C3841" s="2" t="inlineStr">
        <is>
          <t>ATIVIDADE OP. EMP.</t>
        </is>
      </c>
      <c r="D3841" s="2" t="inlineStr">
        <is>
          <t>537071</t>
        </is>
      </c>
      <c r="E3841" s="2" t="inlineStr">
        <is>
          <t>Gilmar De Azevedo Matos</t>
        </is>
      </c>
      <c r="F3841" s="2" t="n">
        <v>3775</v>
      </c>
      <c r="G3841" s="2" t="n">
        <v>142.28</v>
      </c>
      <c r="H3841" s="2" t="n">
        <v>27</v>
      </c>
      <c r="I3841" s="2" t="n">
        <v>0</v>
      </c>
      <c r="J3841" s="2" t="inlineStr">
        <is>
          <t>GPA</t>
        </is>
      </c>
    </row>
    <row r="3842">
      <c r="A3842" s="2" t="n">
        <v>8</v>
      </c>
      <c r="B3842" s="2" t="n">
        <v>7801</v>
      </c>
      <c r="C3842" s="2" t="inlineStr">
        <is>
          <t>CARREGAMENTO</t>
        </is>
      </c>
      <c r="D3842" s="2" t="inlineStr">
        <is>
          <t>5370868</t>
        </is>
      </c>
      <c r="E3842" s="2" t="inlineStr">
        <is>
          <t>GUSTAVO HENRIQUE FERREIRA DOS SANTOS</t>
        </is>
      </c>
      <c r="F3842" s="2" t="n">
        <v>31</v>
      </c>
      <c r="G3842" s="2" t="n">
        <v>11.22</v>
      </c>
      <c r="H3842" s="2" t="n">
        <v>3</v>
      </c>
      <c r="I3842" s="2" t="n">
        <v>0</v>
      </c>
      <c r="J3842" s="2" t="inlineStr">
        <is>
          <t>GPA</t>
        </is>
      </c>
    </row>
    <row r="3843">
      <c r="A3843" s="2" t="n">
        <v>8</v>
      </c>
      <c r="B3843" s="2" t="n">
        <v>7801</v>
      </c>
      <c r="C3843" s="2" t="inlineStr">
        <is>
          <t>PUXADA RECEB</t>
        </is>
      </c>
      <c r="D3843" s="2" t="inlineStr">
        <is>
          <t>5370868</t>
        </is>
      </c>
      <c r="E3843" s="2" t="inlineStr">
        <is>
          <t>GUSTAVO HENRIQUE FERREIRA DOS SANTOS</t>
        </is>
      </c>
      <c r="F3843" s="2" t="n">
        <v>1</v>
      </c>
      <c r="G3843" s="2" t="n">
        <v>6.67</v>
      </c>
      <c r="H3843" s="2" t="n">
        <v>0</v>
      </c>
      <c r="I3843" s="2" t="n">
        <v>0</v>
      </c>
      <c r="J3843" s="2" t="inlineStr">
        <is>
          <t>GPA</t>
        </is>
      </c>
    </row>
    <row r="3844">
      <c r="A3844" s="2" t="n">
        <v>8</v>
      </c>
      <c r="B3844" s="2" t="n">
        <v>7801</v>
      </c>
      <c r="C3844" s="2" t="inlineStr">
        <is>
          <t>RECEBIMENTO</t>
        </is>
      </c>
      <c r="D3844" s="2" t="inlineStr">
        <is>
          <t>5370868</t>
        </is>
      </c>
      <c r="E3844" s="2" t="inlineStr">
        <is>
          <t>GUSTAVO HENRIQUE FERREIRA DOS SANTOS</t>
        </is>
      </c>
      <c r="F3844" s="2" t="n">
        <v>1</v>
      </c>
      <c r="G3844" s="2" t="n">
        <v>3.88</v>
      </c>
      <c r="H3844" s="2" t="n">
        <v>0</v>
      </c>
      <c r="I3844" s="2" t="n">
        <v>0</v>
      </c>
      <c r="J3844" s="2" t="inlineStr">
        <is>
          <t>GPA</t>
        </is>
      </c>
    </row>
    <row r="3845">
      <c r="A3845" s="2" t="n">
        <v>8</v>
      </c>
      <c r="B3845" s="2" t="n">
        <v>7801</v>
      </c>
      <c r="C3845" s="2" t="inlineStr">
        <is>
          <t>SEPARACAO</t>
        </is>
      </c>
      <c r="D3845" s="2" t="inlineStr">
        <is>
          <t>5370868</t>
        </is>
      </c>
      <c r="E3845" s="2" t="inlineStr">
        <is>
          <t>GUSTAVO HENRIQUE FERREIRA DOS SANTOS</t>
        </is>
      </c>
      <c r="F3845" s="2" t="n">
        <v>88</v>
      </c>
      <c r="G3845" s="2" t="n">
        <v>1.77</v>
      </c>
      <c r="H3845" s="2" t="n">
        <v>50</v>
      </c>
      <c r="I3845" s="2" t="n">
        <v>0</v>
      </c>
      <c r="J3845" s="2" t="inlineStr">
        <is>
          <t>GPA</t>
        </is>
      </c>
    </row>
    <row r="3846">
      <c r="A3846" s="2" t="n">
        <v>8</v>
      </c>
      <c r="B3846" s="2" t="n">
        <v>7801</v>
      </c>
      <c r="C3846" s="2" t="inlineStr">
        <is>
          <t>RECEBIMENTO</t>
        </is>
      </c>
      <c r="D3846" s="2" t="inlineStr">
        <is>
          <t>5395836</t>
        </is>
      </c>
      <c r="E3846" s="2" t="inlineStr">
        <is>
          <t>BRUNO SOUZA ALMEIDA</t>
        </is>
      </c>
      <c r="F3846" s="2" t="n">
        <v>41</v>
      </c>
      <c r="G3846" s="2" t="n">
        <v>6.67</v>
      </c>
      <c r="H3846" s="2" t="n">
        <v>6</v>
      </c>
      <c r="I3846" s="2" t="n">
        <v>0</v>
      </c>
      <c r="J3846" s="2" t="inlineStr">
        <is>
          <t>GPA</t>
        </is>
      </c>
    </row>
    <row r="3847">
      <c r="A3847" s="2" t="n">
        <v>8</v>
      </c>
      <c r="B3847" s="2" t="n">
        <v>7801</v>
      </c>
      <c r="C3847" s="2" t="inlineStr">
        <is>
          <t>SEPARACAO</t>
        </is>
      </c>
      <c r="D3847" s="2" t="inlineStr">
        <is>
          <t>5395836</t>
        </is>
      </c>
      <c r="E3847" s="2" t="inlineStr">
        <is>
          <t>BRUNO SOUZA ALMEIDA</t>
        </is>
      </c>
      <c r="F3847" s="2" t="n">
        <v>1412</v>
      </c>
      <c r="G3847" s="2" t="n">
        <v>47.2</v>
      </c>
      <c r="H3847" s="2" t="n">
        <v>30</v>
      </c>
      <c r="I3847" s="2" t="n">
        <v>0</v>
      </c>
      <c r="J3847" s="2" t="inlineStr">
        <is>
          <t>GPA</t>
        </is>
      </c>
    </row>
    <row r="3848">
      <c r="A3848" s="2" t="n">
        <v>8</v>
      </c>
      <c r="B3848" s="2" t="n">
        <v>7801</v>
      </c>
      <c r="C3848" s="2" t="inlineStr">
        <is>
          <t>PUXADA RECEB</t>
        </is>
      </c>
      <c r="D3848" s="2" t="inlineStr">
        <is>
          <t>5399564</t>
        </is>
      </c>
      <c r="E3848" s="2" t="inlineStr">
        <is>
          <t>ERICK VASCONCELOS FRANCO DE SA</t>
        </is>
      </c>
      <c r="F3848" s="2" t="n">
        <v>409</v>
      </c>
      <c r="G3848" s="2" t="n">
        <v>31.32</v>
      </c>
      <c r="H3848" s="2" t="n">
        <v>13</v>
      </c>
      <c r="I3848" s="2" t="n">
        <v>0</v>
      </c>
      <c r="J3848" s="2" t="inlineStr">
        <is>
          <t>GPA</t>
        </is>
      </c>
    </row>
    <row r="3849">
      <c r="A3849" s="2" t="n">
        <v>8</v>
      </c>
      <c r="B3849" s="2" t="n">
        <v>7801</v>
      </c>
      <c r="C3849" s="2" t="inlineStr">
        <is>
          <t>CARREGAMENTO</t>
        </is>
      </c>
      <c r="D3849" s="2" t="inlineStr">
        <is>
          <t>5400813</t>
        </is>
      </c>
      <c r="E3849" s="2" t="inlineStr">
        <is>
          <t>Andrew ALVES DE OLIVEIRA</t>
        </is>
      </c>
      <c r="F3849" s="2" t="n">
        <v>498</v>
      </c>
      <c r="G3849" s="2" t="n">
        <v>20.73</v>
      </c>
      <c r="H3849" s="2" t="n">
        <v>24</v>
      </c>
      <c r="I3849" s="2" t="n">
        <v>0</v>
      </c>
      <c r="J3849" s="2" t="inlineStr">
        <is>
          <t>GPA</t>
        </is>
      </c>
    </row>
    <row r="3850">
      <c r="A3850" s="2" t="n">
        <v>8</v>
      </c>
      <c r="B3850" s="2" t="n">
        <v>7801</v>
      </c>
      <c r="C3850" s="2" t="inlineStr">
        <is>
          <t>CARREGAMENTO</t>
        </is>
      </c>
      <c r="D3850" s="2" t="inlineStr">
        <is>
          <t>5408075</t>
        </is>
      </c>
      <c r="E3850" s="2" t="inlineStr">
        <is>
          <t>LEIDE CLEA DO SACRAMENTO</t>
        </is>
      </c>
      <c r="F3850" s="2" t="n">
        <v>811</v>
      </c>
      <c r="G3850" s="2" t="n">
        <v>24.56</v>
      </c>
      <c r="H3850" s="2" t="n">
        <v>33</v>
      </c>
      <c r="I3850" s="2" t="n">
        <v>0</v>
      </c>
      <c r="J3850" s="2" t="inlineStr">
        <is>
          <t>GPA</t>
        </is>
      </c>
    </row>
    <row r="3851">
      <c r="A3851" s="2" t="n">
        <v>8</v>
      </c>
      <c r="B3851" s="2" t="n">
        <v>7801</v>
      </c>
      <c r="C3851" s="2" t="inlineStr">
        <is>
          <t>CARREGAMENTO</t>
        </is>
      </c>
      <c r="D3851" s="2" t="inlineStr">
        <is>
          <t>5408296</t>
        </is>
      </c>
      <c r="E3851" s="2" t="inlineStr">
        <is>
          <t>Wagner Ruffo Benedito</t>
        </is>
      </c>
      <c r="F3851" s="2" t="n">
        <v>535</v>
      </c>
      <c r="G3851" s="2" t="n">
        <v>36.1</v>
      </c>
      <c r="H3851" s="2" t="n">
        <v>15</v>
      </c>
      <c r="I3851" s="2" t="n">
        <v>0</v>
      </c>
      <c r="J3851" s="2" t="inlineStr">
        <is>
          <t>GPA</t>
        </is>
      </c>
    </row>
    <row r="3852">
      <c r="A3852" s="2" t="n">
        <v>8</v>
      </c>
      <c r="B3852" s="2" t="n">
        <v>7801</v>
      </c>
      <c r="C3852" s="2" t="inlineStr">
        <is>
          <t>PUXADA RECEB</t>
        </is>
      </c>
      <c r="D3852" s="2" t="inlineStr">
        <is>
          <t>5410339</t>
        </is>
      </c>
      <c r="E3852" s="2" t="inlineStr">
        <is>
          <t>Gustavo Pereira Araujo Leite</t>
        </is>
      </c>
      <c r="F3852" s="2" t="n">
        <v>121</v>
      </c>
      <c r="G3852" s="2" t="n">
        <v>17.01</v>
      </c>
      <c r="H3852" s="2" t="n">
        <v>7</v>
      </c>
      <c r="I3852" s="2" t="n">
        <v>0</v>
      </c>
      <c r="J3852" s="2" t="inlineStr">
        <is>
          <t>GPA</t>
        </is>
      </c>
    </row>
    <row r="3853">
      <c r="A3853" s="2" t="n">
        <v>8</v>
      </c>
      <c r="B3853" s="2" t="n">
        <v>7801</v>
      </c>
      <c r="C3853" s="2" t="inlineStr">
        <is>
          <t>RECEBIMENTO</t>
        </is>
      </c>
      <c r="D3853" s="2" t="inlineStr">
        <is>
          <t>5410339</t>
        </is>
      </c>
      <c r="E3853" s="2" t="inlineStr">
        <is>
          <t>Gustavo Pereira Araujo Leite</t>
        </is>
      </c>
      <c r="F3853" s="2" t="n">
        <v>3</v>
      </c>
      <c r="G3853" s="2" t="n">
        <v>14.29</v>
      </c>
      <c r="H3853" s="2" t="n">
        <v>0</v>
      </c>
      <c r="I3853" s="2" t="n">
        <v>0</v>
      </c>
      <c r="J3853" s="2" t="inlineStr">
        <is>
          <t>GPA</t>
        </is>
      </c>
    </row>
    <row r="3854">
      <c r="A3854" s="2" t="n">
        <v>8</v>
      </c>
      <c r="B3854" s="2" t="n">
        <v>7801</v>
      </c>
      <c r="C3854" s="2" t="inlineStr">
        <is>
          <t>SEPARACAO</t>
        </is>
      </c>
      <c r="D3854" s="2" t="inlineStr">
        <is>
          <t>5411017</t>
        </is>
      </c>
      <c r="E3854" s="2" t="inlineStr">
        <is>
          <t>Edson Araujo Rosa</t>
        </is>
      </c>
      <c r="F3854" s="2" t="n">
        <v>6894</v>
      </c>
      <c r="G3854" s="2" t="n">
        <v>126.28</v>
      </c>
      <c r="H3854" s="2" t="n">
        <v>55</v>
      </c>
      <c r="I3854" s="2" t="n">
        <v>0</v>
      </c>
      <c r="J3854" s="2" t="inlineStr">
        <is>
          <t>GPA</t>
        </is>
      </c>
    </row>
    <row r="3855">
      <c r="A3855" s="2" t="n">
        <v>8</v>
      </c>
      <c r="B3855" s="2" t="n">
        <v>7801</v>
      </c>
      <c r="C3855" s="2" t="inlineStr">
        <is>
          <t>SEPARACAO</t>
        </is>
      </c>
      <c r="D3855" s="2" t="inlineStr">
        <is>
          <t>5420768</t>
        </is>
      </c>
      <c r="E3855" s="2" t="inlineStr">
        <is>
          <t>Rafael Tadeu Da Silva</t>
        </is>
      </c>
      <c r="F3855" s="2" t="n">
        <v>6896</v>
      </c>
      <c r="G3855" s="2" t="n">
        <v>114.3</v>
      </c>
      <c r="H3855" s="2" t="n">
        <v>60</v>
      </c>
      <c r="I3855" s="2" t="n">
        <v>0</v>
      </c>
      <c r="J3855" s="2" t="inlineStr">
        <is>
          <t>GPA</t>
        </is>
      </c>
    </row>
    <row r="3856">
      <c r="A3856" s="2" t="n">
        <v>8</v>
      </c>
      <c r="B3856" s="2" t="n">
        <v>7801</v>
      </c>
      <c r="C3856" s="2" t="inlineStr">
        <is>
          <t>PUXADA RECEB</t>
        </is>
      </c>
      <c r="D3856" s="2" t="inlineStr">
        <is>
          <t>5421004</t>
        </is>
      </c>
      <c r="E3856" s="2" t="inlineStr">
        <is>
          <t>Thatyane Dos Santos Marinho</t>
        </is>
      </c>
      <c r="F3856" s="2" t="n">
        <v>2643</v>
      </c>
      <c r="G3856" s="2" t="n">
        <v>142.58</v>
      </c>
      <c r="H3856" s="2" t="n">
        <v>19</v>
      </c>
      <c r="I3856" s="2" t="n">
        <v>0</v>
      </c>
      <c r="J3856" s="2" t="inlineStr">
        <is>
          <t>GPA</t>
        </is>
      </c>
    </row>
    <row r="3857">
      <c r="A3857" s="2" t="n">
        <v>8</v>
      </c>
      <c r="B3857" s="2" t="n">
        <v>7801</v>
      </c>
      <c r="C3857" s="2" t="inlineStr">
        <is>
          <t>SEPARACAO</t>
        </is>
      </c>
      <c r="D3857" s="2" t="inlineStr">
        <is>
          <t>5421004</t>
        </is>
      </c>
      <c r="E3857" s="2" t="inlineStr">
        <is>
          <t>Thatyane Dos Santos Marinho</t>
        </is>
      </c>
      <c r="F3857" s="2" t="n">
        <v>629</v>
      </c>
      <c r="G3857" s="2" t="n">
        <v>13.36</v>
      </c>
      <c r="H3857" s="2" t="n">
        <v>47</v>
      </c>
      <c r="I3857" s="2" t="n">
        <v>0</v>
      </c>
      <c r="J3857" s="2" t="inlineStr">
        <is>
          <t>GPA</t>
        </is>
      </c>
    </row>
    <row r="3858">
      <c r="A3858" s="2" t="n">
        <v>8</v>
      </c>
      <c r="B3858" s="2" t="n">
        <v>7801</v>
      </c>
      <c r="C3858" s="2" t="inlineStr">
        <is>
          <t>CARREGAMENTO</t>
        </is>
      </c>
      <c r="D3858" s="2" t="inlineStr">
        <is>
          <t>5421063</t>
        </is>
      </c>
      <c r="E3858" s="2" t="inlineStr">
        <is>
          <t>BRUNO ALVES DE CASTRO</t>
        </is>
      </c>
      <c r="F3858" s="2" t="n">
        <v>614</v>
      </c>
      <c r="G3858" s="2" t="n">
        <v>60.14</v>
      </c>
      <c r="H3858" s="2" t="n">
        <v>10</v>
      </c>
      <c r="I3858" s="2" t="n">
        <v>0</v>
      </c>
      <c r="J3858" s="2" t="inlineStr">
        <is>
          <t>GPA</t>
        </is>
      </c>
    </row>
    <row r="3859">
      <c r="A3859" s="2" t="n">
        <v>8</v>
      </c>
      <c r="B3859" s="2" t="n">
        <v>7801</v>
      </c>
      <c r="C3859" s="2" t="inlineStr">
        <is>
          <t>PUXADA RECEB</t>
        </is>
      </c>
      <c r="D3859" s="2" t="inlineStr">
        <is>
          <t>5421063</t>
        </is>
      </c>
      <c r="E3859" s="2" t="inlineStr">
        <is>
          <t>BRUNO ALVES DE CASTRO</t>
        </is>
      </c>
      <c r="F3859" s="2" t="n">
        <v>7</v>
      </c>
      <c r="G3859" s="2" t="n">
        <v>8.470000000000001</v>
      </c>
      <c r="H3859" s="2" t="n">
        <v>1</v>
      </c>
      <c r="I3859" s="2" t="n">
        <v>0</v>
      </c>
      <c r="J3859" s="2" t="inlineStr">
        <is>
          <t>GPA</t>
        </is>
      </c>
    </row>
    <row r="3860">
      <c r="A3860" s="2" t="n">
        <v>8</v>
      </c>
      <c r="B3860" s="2" t="n">
        <v>7801</v>
      </c>
      <c r="C3860" s="2" t="inlineStr">
        <is>
          <t>RECEBIMENTO</t>
        </is>
      </c>
      <c r="D3860" s="2" t="inlineStr">
        <is>
          <t>5421063</t>
        </is>
      </c>
      <c r="E3860" s="2" t="inlineStr">
        <is>
          <t>BRUNO ALVES DE CASTRO</t>
        </is>
      </c>
      <c r="F3860" s="2" t="n">
        <v>5</v>
      </c>
      <c r="G3860" s="2" t="n">
        <v>6.12</v>
      </c>
      <c r="H3860" s="2" t="n">
        <v>1</v>
      </c>
      <c r="I3860" s="2" t="n">
        <v>0</v>
      </c>
      <c r="J3860" s="2" t="inlineStr">
        <is>
          <t>GPA</t>
        </is>
      </c>
    </row>
    <row r="3861">
      <c r="A3861" s="2" t="n">
        <v>8</v>
      </c>
      <c r="B3861" s="2" t="n">
        <v>7801</v>
      </c>
      <c r="C3861" s="2" t="inlineStr">
        <is>
          <t>CARREGAMENTO</t>
        </is>
      </c>
      <c r="D3861" s="2" t="inlineStr">
        <is>
          <t>5421268</t>
        </is>
      </c>
      <c r="E3861" s="2" t="inlineStr">
        <is>
          <t>Higor Barbosa Santos</t>
        </is>
      </c>
      <c r="F3861" s="2" t="n">
        <v>1804</v>
      </c>
      <c r="G3861" s="2" t="n">
        <v>103.57</v>
      </c>
      <c r="H3861" s="2" t="n">
        <v>17</v>
      </c>
      <c r="I3861" s="2" t="n">
        <v>0</v>
      </c>
      <c r="J3861" s="2" t="inlineStr">
        <is>
          <t>GPA</t>
        </is>
      </c>
    </row>
    <row r="3862">
      <c r="A3862" s="2" t="n">
        <v>8</v>
      </c>
      <c r="B3862" s="2" t="n">
        <v>7801</v>
      </c>
      <c r="C3862" s="2" t="inlineStr">
        <is>
          <t>PUXADA RECEB</t>
        </is>
      </c>
      <c r="D3862" s="2" t="inlineStr">
        <is>
          <t>5421470</t>
        </is>
      </c>
      <c r="E3862" s="2" t="inlineStr">
        <is>
          <t>JOSE DOMINGOS RODRIGUES</t>
        </is>
      </c>
      <c r="F3862" s="2" t="n">
        <v>2630</v>
      </c>
      <c r="G3862" s="2" t="n">
        <v>99.59</v>
      </c>
      <c r="H3862" s="2" t="n">
        <v>26</v>
      </c>
      <c r="I3862" s="2" t="n">
        <v>0</v>
      </c>
      <c r="J3862" s="2" t="inlineStr">
        <is>
          <t>GPA</t>
        </is>
      </c>
    </row>
    <row r="3863">
      <c r="A3863" s="2" t="n">
        <v>8</v>
      </c>
      <c r="B3863" s="2" t="n">
        <v>7801</v>
      </c>
      <c r="C3863" s="2" t="inlineStr">
        <is>
          <t>SEPARACAO</t>
        </is>
      </c>
      <c r="D3863" s="2" t="inlineStr">
        <is>
          <t>5421470</t>
        </is>
      </c>
      <c r="E3863" s="2" t="inlineStr">
        <is>
          <t>JOSE DOMINGOS RODRIGUES</t>
        </is>
      </c>
      <c r="F3863" s="2" t="n">
        <v>497</v>
      </c>
      <c r="G3863" s="2" t="n">
        <v>8.449999999999999</v>
      </c>
      <c r="H3863" s="2" t="n">
        <v>59</v>
      </c>
      <c r="I3863" s="2" t="n">
        <v>0</v>
      </c>
      <c r="J3863" s="2" t="inlineStr">
        <is>
          <t>GPA</t>
        </is>
      </c>
    </row>
    <row r="3864">
      <c r="A3864" s="2" t="n">
        <v>8</v>
      </c>
      <c r="B3864" s="2" t="n">
        <v>7801</v>
      </c>
      <c r="C3864" s="2" t="inlineStr">
        <is>
          <t>CARREGAMENTO</t>
        </is>
      </c>
      <c r="D3864" s="2" t="inlineStr">
        <is>
          <t>542716</t>
        </is>
      </c>
      <c r="E3864" s="2" t="inlineStr">
        <is>
          <t>Rodolfo Rodrigues Arantes</t>
        </is>
      </c>
      <c r="F3864" s="2" t="n">
        <v>175</v>
      </c>
      <c r="G3864" s="2" t="n">
        <v>36.28</v>
      </c>
      <c r="H3864" s="2" t="n">
        <v>5</v>
      </c>
      <c r="I3864" s="2" t="n">
        <v>0</v>
      </c>
      <c r="J3864" s="2" t="inlineStr">
        <is>
          <t>GPA</t>
        </is>
      </c>
    </row>
    <row r="3865">
      <c r="A3865" s="2" t="n">
        <v>8</v>
      </c>
      <c r="B3865" s="2" t="n">
        <v>7801</v>
      </c>
      <c r="C3865" s="2" t="inlineStr">
        <is>
          <t>SEPARACAO</t>
        </is>
      </c>
      <c r="D3865" s="2" t="inlineStr">
        <is>
          <t>542716</t>
        </is>
      </c>
      <c r="E3865" s="2" t="inlineStr">
        <is>
          <t>Rodolfo Rodrigues Arantes</t>
        </is>
      </c>
      <c r="F3865" s="2" t="n">
        <v>840</v>
      </c>
      <c r="G3865" s="2" t="n">
        <v>18.61</v>
      </c>
      <c r="H3865" s="2" t="n">
        <v>45</v>
      </c>
      <c r="I3865" s="2" t="n">
        <v>0</v>
      </c>
      <c r="J3865" s="2" t="inlineStr">
        <is>
          <t>GPA</t>
        </is>
      </c>
    </row>
    <row r="3866">
      <c r="A3866" s="2" t="n">
        <v>8</v>
      </c>
      <c r="B3866" s="2" t="n">
        <v>7801</v>
      </c>
      <c r="C3866" s="2" t="inlineStr">
        <is>
          <t>SEPARACAO</t>
        </is>
      </c>
      <c r="D3866" s="2" t="inlineStr">
        <is>
          <t>5430941</t>
        </is>
      </c>
      <c r="E3866" s="2" t="inlineStr">
        <is>
          <t>Roberto Manoel Dos Santos</t>
        </is>
      </c>
      <c r="F3866" s="2" t="n">
        <v>240</v>
      </c>
      <c r="G3866" s="2" t="n">
        <v>3.22</v>
      </c>
      <c r="H3866" s="2" t="n">
        <v>75</v>
      </c>
      <c r="I3866" s="2" t="n">
        <v>0</v>
      </c>
      <c r="J3866" s="2" t="inlineStr">
        <is>
          <t>GPA</t>
        </is>
      </c>
    </row>
    <row r="3867">
      <c r="A3867" s="2" t="n">
        <v>8</v>
      </c>
      <c r="B3867" s="2" t="n">
        <v>7801</v>
      </c>
      <c r="C3867" s="2" t="inlineStr">
        <is>
          <t>PUXADA RECEB</t>
        </is>
      </c>
      <c r="D3867" s="2" t="inlineStr">
        <is>
          <t>5435820</t>
        </is>
      </c>
      <c r="E3867" s="2" t="inlineStr">
        <is>
          <t>Vitor Santos Araujo</t>
        </is>
      </c>
      <c r="F3867" s="2" t="n">
        <v>2</v>
      </c>
      <c r="G3867" s="2" t="n">
        <v>1.57</v>
      </c>
      <c r="H3867" s="2" t="n">
        <v>1</v>
      </c>
      <c r="I3867" s="2" t="n">
        <v>0</v>
      </c>
      <c r="J3867" s="2" t="inlineStr">
        <is>
          <t>GPA</t>
        </is>
      </c>
    </row>
    <row r="3868">
      <c r="A3868" s="2" t="n">
        <v>8</v>
      </c>
      <c r="B3868" s="2" t="n">
        <v>7801</v>
      </c>
      <c r="C3868" s="2" t="inlineStr">
        <is>
          <t>RECEBIMENTO</t>
        </is>
      </c>
      <c r="D3868" s="2" t="inlineStr">
        <is>
          <t>5435820</t>
        </is>
      </c>
      <c r="E3868" s="2" t="inlineStr">
        <is>
          <t>Vitor Santos Araujo</t>
        </is>
      </c>
      <c r="F3868" s="2" t="n">
        <v>2498</v>
      </c>
      <c r="G3868" s="2" t="n">
        <v>164.31</v>
      </c>
      <c r="H3868" s="2" t="n">
        <v>15</v>
      </c>
      <c r="I3868" s="2" t="n">
        <v>0</v>
      </c>
      <c r="J3868" s="2" t="inlineStr">
        <is>
          <t>GPA</t>
        </is>
      </c>
    </row>
    <row r="3869">
      <c r="A3869" s="2" t="n">
        <v>8</v>
      </c>
      <c r="B3869" s="2" t="n">
        <v>7801</v>
      </c>
      <c r="C3869" s="2" t="inlineStr">
        <is>
          <t>CARREGAMENTO</t>
        </is>
      </c>
      <c r="D3869" s="2" t="inlineStr">
        <is>
          <t>5437466</t>
        </is>
      </c>
      <c r="E3869" s="2" t="inlineStr">
        <is>
          <t>Caua Ribeiro Da Silva</t>
        </is>
      </c>
      <c r="F3869" s="2" t="n">
        <v>1746</v>
      </c>
      <c r="G3869" s="2" t="n">
        <v>66.84</v>
      </c>
      <c r="H3869" s="2" t="n">
        <v>26</v>
      </c>
      <c r="I3869" s="2" t="n">
        <v>0</v>
      </c>
      <c r="J3869" s="2" t="inlineStr">
        <is>
          <t>GPA</t>
        </is>
      </c>
    </row>
    <row r="3870">
      <c r="A3870" s="2" t="n">
        <v>8</v>
      </c>
      <c r="B3870" s="2" t="n">
        <v>7801</v>
      </c>
      <c r="C3870" s="2" t="inlineStr">
        <is>
          <t>RECEBIMENTO</t>
        </is>
      </c>
      <c r="D3870" s="2" t="inlineStr">
        <is>
          <t>5437466</t>
        </is>
      </c>
      <c r="E3870" s="2" t="inlineStr">
        <is>
          <t>Caua Ribeiro Da Silva</t>
        </is>
      </c>
      <c r="F3870" s="2" t="n">
        <v>19</v>
      </c>
      <c r="G3870" s="2" t="n">
        <v>0.19</v>
      </c>
      <c r="H3870" s="2" t="n">
        <v>100</v>
      </c>
      <c r="I3870" s="2" t="n">
        <v>0</v>
      </c>
      <c r="J3870" s="2" t="inlineStr">
        <is>
          <t>GPA</t>
        </is>
      </c>
    </row>
    <row r="3871">
      <c r="A3871" s="2" t="n">
        <v>8</v>
      </c>
      <c r="B3871" s="2" t="n">
        <v>7801</v>
      </c>
      <c r="C3871" s="2" t="inlineStr">
        <is>
          <t>PUXADA RECEB</t>
        </is>
      </c>
      <c r="D3871" s="2" t="inlineStr">
        <is>
          <t>5441218</t>
        </is>
      </c>
      <c r="E3871" s="2" t="inlineStr">
        <is>
          <t>IAGO MATHEUS PEREIRA DOS SANTOS</t>
        </is>
      </c>
      <c r="F3871" s="2" t="n">
        <v>970</v>
      </c>
      <c r="G3871" s="2" t="n">
        <v>74.65000000000001</v>
      </c>
      <c r="H3871" s="2" t="n">
        <v>13</v>
      </c>
      <c r="I3871" s="2" t="n">
        <v>0</v>
      </c>
      <c r="J3871" s="2" t="inlineStr">
        <is>
          <t>GPA</t>
        </is>
      </c>
    </row>
    <row r="3872">
      <c r="A3872" s="2" t="n">
        <v>8</v>
      </c>
      <c r="B3872" s="2" t="n">
        <v>7801</v>
      </c>
      <c r="C3872" s="2" t="inlineStr">
        <is>
          <t>RECEBIMENTO</t>
        </is>
      </c>
      <c r="D3872" s="2" t="inlineStr">
        <is>
          <t>5441218</t>
        </is>
      </c>
      <c r="E3872" s="2" t="inlineStr">
        <is>
          <t>IAGO MATHEUS PEREIRA DOS SANTOS</t>
        </is>
      </c>
      <c r="F3872" s="2" t="n">
        <v>2505</v>
      </c>
      <c r="G3872" s="2" t="n">
        <v>107.97</v>
      </c>
      <c r="H3872" s="2" t="n">
        <v>23</v>
      </c>
      <c r="I3872" s="2" t="n">
        <v>0</v>
      </c>
      <c r="J3872" s="2" t="inlineStr">
        <is>
          <t>GPA</t>
        </is>
      </c>
    </row>
    <row r="3873">
      <c r="A3873" s="2" t="n">
        <v>8</v>
      </c>
      <c r="B3873" s="2" t="n">
        <v>7801</v>
      </c>
      <c r="C3873" s="2" t="inlineStr">
        <is>
          <t>PUXADA RECEB</t>
        </is>
      </c>
      <c r="D3873" s="2" t="inlineStr">
        <is>
          <t>5443652</t>
        </is>
      </c>
      <c r="E3873" s="2" t="inlineStr">
        <is>
          <t>Diego Alves De Capua</t>
        </is>
      </c>
      <c r="F3873" s="2" t="n">
        <v>1393</v>
      </c>
      <c r="G3873" s="2" t="n">
        <v>115.12</v>
      </c>
      <c r="H3873" s="2" t="n">
        <v>12</v>
      </c>
      <c r="I3873" s="2" t="n">
        <v>0</v>
      </c>
      <c r="J3873" s="2" t="inlineStr">
        <is>
          <t>GPA</t>
        </is>
      </c>
    </row>
    <row r="3874">
      <c r="A3874" s="2" t="n">
        <v>8</v>
      </c>
      <c r="B3874" s="2" t="n">
        <v>7801</v>
      </c>
      <c r="C3874" s="2" t="inlineStr">
        <is>
          <t>SEPARACAO</t>
        </is>
      </c>
      <c r="D3874" s="2" t="inlineStr">
        <is>
          <t>5443652</t>
        </is>
      </c>
      <c r="E3874" s="2" t="inlineStr">
        <is>
          <t>Diego Alves De Capua</t>
        </is>
      </c>
      <c r="F3874" s="2" t="n">
        <v>495</v>
      </c>
      <c r="G3874" s="2" t="n">
        <v>6.3</v>
      </c>
      <c r="H3874" s="2" t="n">
        <v>79</v>
      </c>
      <c r="I3874" s="2" t="n">
        <v>0</v>
      </c>
      <c r="J3874" s="2" t="inlineStr">
        <is>
          <t>GPA</t>
        </is>
      </c>
    </row>
    <row r="3875">
      <c r="A3875" s="2" t="n">
        <v>8</v>
      </c>
      <c r="B3875" s="2" t="n">
        <v>7801</v>
      </c>
      <c r="C3875" s="2" t="inlineStr">
        <is>
          <t>PUXADA RECEB</t>
        </is>
      </c>
      <c r="D3875" s="2" t="inlineStr">
        <is>
          <t>5443938</t>
        </is>
      </c>
      <c r="E3875" s="2" t="inlineStr">
        <is>
          <t>Samuel Gaspar Lopes</t>
        </is>
      </c>
      <c r="F3875" s="2" t="n">
        <v>2964</v>
      </c>
      <c r="G3875" s="2" t="n">
        <v>138.5</v>
      </c>
      <c r="H3875" s="2" t="n">
        <v>21</v>
      </c>
      <c r="I3875" s="2" t="n">
        <v>0</v>
      </c>
      <c r="J3875" s="2" t="inlineStr">
        <is>
          <t>GPA</t>
        </is>
      </c>
    </row>
    <row r="3876">
      <c r="A3876" s="2" t="n">
        <v>8</v>
      </c>
      <c r="B3876" s="2" t="n">
        <v>7801</v>
      </c>
      <c r="C3876" s="2" t="inlineStr">
        <is>
          <t>SEPARACAO</t>
        </is>
      </c>
      <c r="D3876" s="2" t="inlineStr">
        <is>
          <t>5443938</t>
        </is>
      </c>
      <c r="E3876" s="2" t="inlineStr">
        <is>
          <t>Samuel Gaspar Lopes</t>
        </is>
      </c>
      <c r="F3876" s="2" t="n">
        <v>975</v>
      </c>
      <c r="G3876" s="2" t="n">
        <v>12.17</v>
      </c>
      <c r="H3876" s="2" t="n">
        <v>80</v>
      </c>
      <c r="I3876" s="2" t="n">
        <v>0</v>
      </c>
      <c r="J3876" s="2" t="inlineStr">
        <is>
          <t>GPA</t>
        </is>
      </c>
    </row>
    <row r="3877">
      <c r="A3877" s="2" t="n">
        <v>8</v>
      </c>
      <c r="B3877" s="2" t="n">
        <v>7801</v>
      </c>
      <c r="C3877" s="2" t="inlineStr">
        <is>
          <t>CARREGAMENTO</t>
        </is>
      </c>
      <c r="D3877" s="2" t="inlineStr">
        <is>
          <t>5444055</t>
        </is>
      </c>
      <c r="E3877" s="2" t="inlineStr">
        <is>
          <t>Tiago Ferreira Da Costa De Oliveira</t>
        </is>
      </c>
      <c r="F3877" s="2" t="n">
        <v>493</v>
      </c>
      <c r="G3877" s="2" t="n">
        <v>14.35</v>
      </c>
      <c r="H3877" s="2" t="n">
        <v>34</v>
      </c>
      <c r="I3877" s="2" t="n">
        <v>0</v>
      </c>
      <c r="J3877" s="2" t="inlineStr">
        <is>
          <t>GPA</t>
        </is>
      </c>
    </row>
    <row r="3878">
      <c r="A3878" s="2" t="n">
        <v>8</v>
      </c>
      <c r="B3878" s="2" t="n">
        <v>7801</v>
      </c>
      <c r="C3878" s="2" t="inlineStr">
        <is>
          <t>PUXADA RECEB</t>
        </is>
      </c>
      <c r="D3878" s="2" t="inlineStr">
        <is>
          <t>5448433</t>
        </is>
      </c>
      <c r="E3878" s="2" t="inlineStr">
        <is>
          <t>Saudelia Ferreira Bezerra</t>
        </is>
      </c>
      <c r="F3878" s="2" t="n">
        <v>3675</v>
      </c>
      <c r="G3878" s="2" t="n">
        <v>124.73</v>
      </c>
      <c r="H3878" s="2" t="n">
        <v>29</v>
      </c>
      <c r="I3878" s="2" t="n">
        <v>0</v>
      </c>
      <c r="J3878" s="2" t="inlineStr">
        <is>
          <t>GPA</t>
        </is>
      </c>
    </row>
    <row r="3879">
      <c r="A3879" s="2" t="n">
        <v>8</v>
      </c>
      <c r="B3879" s="2" t="n">
        <v>7801</v>
      </c>
      <c r="C3879" s="2" t="inlineStr">
        <is>
          <t>SEPARACAO</t>
        </is>
      </c>
      <c r="D3879" s="2" t="inlineStr">
        <is>
          <t>5448433</t>
        </is>
      </c>
      <c r="E3879" s="2" t="inlineStr">
        <is>
          <t>Saudelia Ferreira Bezerra</t>
        </is>
      </c>
      <c r="F3879" s="2" t="n">
        <v>415</v>
      </c>
      <c r="G3879" s="2" t="n">
        <v>6.18</v>
      </c>
      <c r="H3879" s="2" t="n">
        <v>67</v>
      </c>
      <c r="I3879" s="2" t="n">
        <v>0</v>
      </c>
      <c r="J3879" s="2" t="inlineStr">
        <is>
          <t>GPA</t>
        </is>
      </c>
    </row>
    <row r="3880">
      <c r="A3880" s="2" t="n">
        <v>8</v>
      </c>
      <c r="B3880" s="2" t="n">
        <v>7801</v>
      </c>
      <c r="C3880" s="2" t="inlineStr">
        <is>
          <t>RECEBIMENTO</t>
        </is>
      </c>
      <c r="D3880" s="2" t="inlineStr">
        <is>
          <t>5449120</t>
        </is>
      </c>
      <c r="E3880" s="2" t="inlineStr">
        <is>
          <t>Antonia Alcione De Sousa Nunes</t>
        </is>
      </c>
      <c r="F3880" s="2" t="n">
        <v>108</v>
      </c>
      <c r="G3880" s="2" t="n">
        <v>6.67</v>
      </c>
      <c r="H3880" s="2" t="n">
        <v>16</v>
      </c>
      <c r="I3880" s="2" t="n">
        <v>0</v>
      </c>
      <c r="J3880" s="2" t="inlineStr">
        <is>
          <t>GPA</t>
        </is>
      </c>
    </row>
    <row r="3881">
      <c r="A3881" s="2" t="n">
        <v>8</v>
      </c>
      <c r="B3881" s="2" t="n">
        <v>7801</v>
      </c>
      <c r="C3881" s="2" t="inlineStr">
        <is>
          <t>SEPARACAO</t>
        </is>
      </c>
      <c r="D3881" s="2" t="inlineStr">
        <is>
          <t>5449120</t>
        </is>
      </c>
      <c r="E3881" s="2" t="inlineStr">
        <is>
          <t>Antonia Alcione De Sousa Nunes</t>
        </is>
      </c>
      <c r="F3881" s="2" t="n">
        <v>69</v>
      </c>
      <c r="G3881" s="2" t="n">
        <v>1.18</v>
      </c>
      <c r="H3881" s="2" t="n">
        <v>58</v>
      </c>
      <c r="I3881" s="2" t="n">
        <v>0</v>
      </c>
      <c r="J3881" s="2" t="inlineStr">
        <is>
          <t>GPA</t>
        </is>
      </c>
    </row>
    <row r="3882">
      <c r="A3882" s="2" t="n">
        <v>8</v>
      </c>
      <c r="B3882" s="2" t="n">
        <v>7801</v>
      </c>
      <c r="C3882" s="2" t="inlineStr">
        <is>
          <t>PUXADA RECEB</t>
        </is>
      </c>
      <c r="D3882" s="2" t="inlineStr">
        <is>
          <t>5449367</t>
        </is>
      </c>
      <c r="E3882" s="2" t="inlineStr">
        <is>
          <t>Thiago Souza Vieira</t>
        </is>
      </c>
      <c r="F3882" s="2" t="n">
        <v>2</v>
      </c>
      <c r="G3882" s="2" t="n">
        <v>1.33</v>
      </c>
      <c r="H3882" s="2" t="n">
        <v>2</v>
      </c>
      <c r="I3882" s="2" t="n">
        <v>0</v>
      </c>
      <c r="J3882" s="2" t="inlineStr">
        <is>
          <t>GPA</t>
        </is>
      </c>
    </row>
    <row r="3883">
      <c r="A3883" s="2" t="n">
        <v>8</v>
      </c>
      <c r="B3883" s="2" t="n">
        <v>7801</v>
      </c>
      <c r="C3883" s="2" t="inlineStr">
        <is>
          <t>RECEBIMENTO</t>
        </is>
      </c>
      <c r="D3883" s="2" t="inlineStr">
        <is>
          <t>5449367</t>
        </is>
      </c>
      <c r="E3883" s="2" t="inlineStr">
        <is>
          <t>Thiago Souza Vieira</t>
        </is>
      </c>
      <c r="F3883" s="2" t="n">
        <v>11</v>
      </c>
      <c r="G3883" s="2" t="n">
        <v>36.86</v>
      </c>
      <c r="H3883" s="2" t="n">
        <v>0</v>
      </c>
      <c r="I3883" s="2" t="n">
        <v>0</v>
      </c>
      <c r="J3883" s="2" t="inlineStr">
        <is>
          <t>GPA</t>
        </is>
      </c>
    </row>
    <row r="3884">
      <c r="A3884" s="2" t="n">
        <v>8</v>
      </c>
      <c r="B3884" s="2" t="n">
        <v>7801</v>
      </c>
      <c r="C3884" s="2" t="inlineStr">
        <is>
          <t>CARREGAMENTO</t>
        </is>
      </c>
      <c r="D3884" s="2" t="inlineStr">
        <is>
          <t>5449570</t>
        </is>
      </c>
      <c r="E3884" s="2" t="inlineStr">
        <is>
          <t>Ana Beatriz Dos Santos Silva</t>
        </is>
      </c>
      <c r="F3884" s="2" t="n">
        <v>438</v>
      </c>
      <c r="G3884" s="2" t="n">
        <v>39.81</v>
      </c>
      <c r="H3884" s="2" t="n">
        <v>11</v>
      </c>
      <c r="I3884" s="2" t="n">
        <v>0</v>
      </c>
      <c r="J3884" s="2" t="inlineStr">
        <is>
          <t>GPA</t>
        </is>
      </c>
    </row>
    <row r="3885">
      <c r="A3885" s="2" t="n">
        <v>8</v>
      </c>
      <c r="B3885" s="2" t="n">
        <v>7801</v>
      </c>
      <c r="C3885" s="2" t="inlineStr">
        <is>
          <t>SEPARACAO</t>
        </is>
      </c>
      <c r="D3885" s="2" t="inlineStr">
        <is>
          <t>5450403</t>
        </is>
      </c>
      <c r="E3885" s="2" t="inlineStr">
        <is>
          <t>Thiago De Lima Lucas</t>
        </is>
      </c>
      <c r="F3885" s="2" t="n">
        <v>8712</v>
      </c>
      <c r="G3885" s="2" t="n">
        <v>126.69</v>
      </c>
      <c r="H3885" s="2" t="n">
        <v>69</v>
      </c>
      <c r="I3885" s="2" t="n">
        <v>0</v>
      </c>
      <c r="J3885" s="2" t="inlineStr">
        <is>
          <t>GPA</t>
        </is>
      </c>
    </row>
    <row r="3886">
      <c r="A3886" s="2" t="n">
        <v>8</v>
      </c>
      <c r="B3886" s="2" t="n">
        <v>7801</v>
      </c>
      <c r="C3886" s="2" t="inlineStr">
        <is>
          <t>SEPARACAO</t>
        </is>
      </c>
      <c r="D3886" s="2" t="inlineStr">
        <is>
          <t>5451434</t>
        </is>
      </c>
      <c r="E3886" s="2" t="inlineStr">
        <is>
          <t>JOAO VITOR DA SILVA GOMES</t>
        </is>
      </c>
      <c r="F3886" s="2" t="n">
        <v>1533</v>
      </c>
      <c r="G3886" s="2" t="n">
        <v>22.23</v>
      </c>
      <c r="H3886" s="2" t="n">
        <v>69</v>
      </c>
      <c r="I3886" s="2" t="n">
        <v>0</v>
      </c>
      <c r="J3886" s="2" t="inlineStr">
        <is>
          <t>GPA</t>
        </is>
      </c>
    </row>
    <row r="3887">
      <c r="A3887" s="2" t="n">
        <v>8</v>
      </c>
      <c r="B3887" s="2" t="n">
        <v>7801</v>
      </c>
      <c r="C3887" s="2" t="inlineStr">
        <is>
          <t>PUXADA RECEB</t>
        </is>
      </c>
      <c r="D3887" s="2" t="inlineStr">
        <is>
          <t>5451949</t>
        </is>
      </c>
      <c r="E3887" s="2" t="inlineStr">
        <is>
          <t>Edson Fernando Paulino</t>
        </is>
      </c>
      <c r="F3887" s="2" t="n">
        <v>369</v>
      </c>
      <c r="G3887" s="2" t="n">
        <v>16.47</v>
      </c>
      <c r="H3887" s="2" t="n">
        <v>22</v>
      </c>
      <c r="I3887" s="2" t="n">
        <v>0</v>
      </c>
      <c r="J3887" s="2" t="inlineStr">
        <is>
          <t>GPA</t>
        </is>
      </c>
    </row>
    <row r="3888">
      <c r="A3888" s="2" t="n">
        <v>8</v>
      </c>
      <c r="B3888" s="2" t="n">
        <v>7801</v>
      </c>
      <c r="C3888" s="2" t="inlineStr">
        <is>
          <t>PUXADA RECEB</t>
        </is>
      </c>
      <c r="D3888" s="2" t="inlineStr">
        <is>
          <t>5452201</t>
        </is>
      </c>
      <c r="E3888" s="2" t="inlineStr">
        <is>
          <t>DANIEL DA SILVA SERAFIM</t>
        </is>
      </c>
      <c r="F3888" s="2" t="n">
        <v>183</v>
      </c>
      <c r="G3888" s="2" t="n">
        <v>35.83</v>
      </c>
      <c r="H3888" s="2" t="n">
        <v>5</v>
      </c>
      <c r="I3888" s="2" t="n">
        <v>0</v>
      </c>
      <c r="J3888" s="2" t="inlineStr">
        <is>
          <t>GPA</t>
        </is>
      </c>
    </row>
    <row r="3889">
      <c r="A3889" s="2" t="n">
        <v>8</v>
      </c>
      <c r="B3889" s="2" t="n">
        <v>7801</v>
      </c>
      <c r="C3889" s="2" t="inlineStr">
        <is>
          <t>PUXADA RECEB</t>
        </is>
      </c>
      <c r="D3889" s="2" t="inlineStr">
        <is>
          <t>5452260</t>
        </is>
      </c>
      <c r="E3889" s="2" t="inlineStr">
        <is>
          <t>BRUNO REIS RIBEIRO</t>
        </is>
      </c>
      <c r="F3889" s="2" t="n">
        <v>823</v>
      </c>
      <c r="G3889" s="2" t="n">
        <v>48.57</v>
      </c>
      <c r="H3889" s="2" t="n">
        <v>17</v>
      </c>
      <c r="I3889" s="2" t="n">
        <v>0</v>
      </c>
      <c r="J3889" s="2" t="inlineStr">
        <is>
          <t>GPA</t>
        </is>
      </c>
    </row>
    <row r="3890">
      <c r="A3890" s="2" t="n">
        <v>8</v>
      </c>
      <c r="B3890" s="2" t="n">
        <v>7801</v>
      </c>
      <c r="C3890" s="2" t="inlineStr">
        <is>
          <t>RECEBIMENTO</t>
        </is>
      </c>
      <c r="D3890" s="2" t="inlineStr">
        <is>
          <t>5452260</t>
        </is>
      </c>
      <c r="E3890" s="2" t="inlineStr">
        <is>
          <t>BRUNO REIS RIBEIRO</t>
        </is>
      </c>
      <c r="F3890" s="2" t="n">
        <v>3757</v>
      </c>
      <c r="G3890" s="2" t="n">
        <v>121.04</v>
      </c>
      <c r="H3890" s="2" t="n">
        <v>31</v>
      </c>
      <c r="I3890" s="2" t="n">
        <v>0</v>
      </c>
      <c r="J3890" s="2" t="inlineStr">
        <is>
          <t>GPA</t>
        </is>
      </c>
    </row>
    <row r="3891">
      <c r="A3891" s="2" t="n">
        <v>8</v>
      </c>
      <c r="B3891" s="2" t="n">
        <v>7801</v>
      </c>
      <c r="C3891" s="2" t="inlineStr">
        <is>
          <t>PUXADA RECEB</t>
        </is>
      </c>
      <c r="D3891" s="2" t="inlineStr">
        <is>
          <t>5452295</t>
        </is>
      </c>
      <c r="E3891" s="2" t="inlineStr">
        <is>
          <t>ANDRE TORRES</t>
        </is>
      </c>
      <c r="F3891" s="2" t="n">
        <v>1782</v>
      </c>
      <c r="G3891" s="2" t="n">
        <v>127.71</v>
      </c>
      <c r="H3891" s="2" t="n">
        <v>14</v>
      </c>
      <c r="I3891" s="2" t="n">
        <v>0</v>
      </c>
      <c r="J3891" s="2" t="inlineStr">
        <is>
          <t>GPA</t>
        </is>
      </c>
    </row>
    <row r="3892">
      <c r="A3892" s="2" t="n">
        <v>8</v>
      </c>
      <c r="B3892" s="2" t="n">
        <v>7801</v>
      </c>
      <c r="C3892" s="2" t="inlineStr">
        <is>
          <t>SEPARACAO</t>
        </is>
      </c>
      <c r="D3892" s="2" t="inlineStr">
        <is>
          <t>5452295</t>
        </is>
      </c>
      <c r="E3892" s="2" t="inlineStr">
        <is>
          <t>ANDRE TORRES</t>
        </is>
      </c>
      <c r="F3892" s="2" t="n">
        <v>286</v>
      </c>
      <c r="G3892" s="2" t="n">
        <v>3.86</v>
      </c>
      <c r="H3892" s="2" t="n">
        <v>74</v>
      </c>
      <c r="I3892" s="2" t="n">
        <v>0</v>
      </c>
      <c r="J3892" s="2" t="inlineStr">
        <is>
          <t>GPA</t>
        </is>
      </c>
    </row>
    <row r="3893">
      <c r="A3893" s="2" t="n">
        <v>8</v>
      </c>
      <c r="B3893" s="2" t="n">
        <v>7801</v>
      </c>
      <c r="C3893" s="2" t="inlineStr">
        <is>
          <t>PUXADA RECEB</t>
        </is>
      </c>
      <c r="D3893" s="2" t="inlineStr">
        <is>
          <t>5453364</t>
        </is>
      </c>
      <c r="E3893" s="2" t="inlineStr">
        <is>
          <t>LUIZ FERNANDO TEIXEIRA</t>
        </is>
      </c>
      <c r="F3893" s="2" t="n">
        <v>137</v>
      </c>
      <c r="G3893" s="2" t="n">
        <v>19.28</v>
      </c>
      <c r="H3893" s="2" t="n">
        <v>7</v>
      </c>
      <c r="I3893" s="2" t="n">
        <v>0</v>
      </c>
      <c r="J3893" s="2" t="inlineStr">
        <is>
          <t>GPA</t>
        </is>
      </c>
    </row>
    <row r="3894">
      <c r="A3894" s="2" t="n">
        <v>8</v>
      </c>
      <c r="B3894" s="2" t="n">
        <v>7801</v>
      </c>
      <c r="C3894" s="2" t="inlineStr">
        <is>
          <t>SEPARACAO</t>
        </is>
      </c>
      <c r="D3894" s="2" t="inlineStr">
        <is>
          <t>5453496</t>
        </is>
      </c>
      <c r="E3894" s="2" t="inlineStr">
        <is>
          <t>DOUGLAS LUIZ</t>
        </is>
      </c>
      <c r="F3894" s="2" t="n">
        <v>6699</v>
      </c>
      <c r="G3894" s="2" t="n">
        <v>107.85</v>
      </c>
      <c r="H3894" s="2" t="n">
        <v>62</v>
      </c>
      <c r="I3894" s="2" t="n">
        <v>0</v>
      </c>
      <c r="J3894" s="2" t="inlineStr">
        <is>
          <t>GPA</t>
        </is>
      </c>
    </row>
    <row r="3895">
      <c r="A3895" s="2" t="n">
        <v>8</v>
      </c>
      <c r="B3895" s="2" t="n">
        <v>7801</v>
      </c>
      <c r="C3895" s="2" t="inlineStr">
        <is>
          <t>CARREGAMENTO</t>
        </is>
      </c>
      <c r="D3895" s="2" t="inlineStr">
        <is>
          <t>5453690</t>
        </is>
      </c>
      <c r="E3895" s="2" t="inlineStr">
        <is>
          <t>Joao Victor Marques De Souza</t>
        </is>
      </c>
      <c r="F3895" s="2" t="n">
        <v>1090</v>
      </c>
      <c r="G3895" s="2" t="n">
        <v>117.3</v>
      </c>
      <c r="H3895" s="2" t="n">
        <v>9</v>
      </c>
      <c r="I3895" s="2" t="n">
        <v>0</v>
      </c>
      <c r="J3895" s="2" t="inlineStr">
        <is>
          <t>GPA</t>
        </is>
      </c>
    </row>
    <row r="3896">
      <c r="A3896" s="2" t="n">
        <v>8</v>
      </c>
      <c r="B3896" s="2" t="n">
        <v>7801</v>
      </c>
      <c r="C3896" s="2" t="inlineStr">
        <is>
          <t>PUXADA RECEB</t>
        </is>
      </c>
      <c r="D3896" s="2" t="inlineStr">
        <is>
          <t>5454344</t>
        </is>
      </c>
      <c r="E3896" s="2" t="inlineStr">
        <is>
          <t>Uelveston Ribeiro De Sousa</t>
        </is>
      </c>
      <c r="F3896" s="2" t="n">
        <v>2492</v>
      </c>
      <c r="G3896" s="2" t="n">
        <v>133.11</v>
      </c>
      <c r="H3896" s="2" t="n">
        <v>19</v>
      </c>
      <c r="I3896" s="2" t="n">
        <v>0</v>
      </c>
      <c r="J3896" s="2" t="inlineStr">
        <is>
          <t>GPA</t>
        </is>
      </c>
    </row>
    <row r="3897">
      <c r="A3897" s="2" t="n">
        <v>8</v>
      </c>
      <c r="B3897" s="2" t="n">
        <v>7801</v>
      </c>
      <c r="C3897" s="2" t="inlineStr">
        <is>
          <t>SEPARACAO</t>
        </is>
      </c>
      <c r="D3897" s="2" t="inlineStr">
        <is>
          <t>5454344</t>
        </is>
      </c>
      <c r="E3897" s="2" t="inlineStr">
        <is>
          <t>Uelveston Ribeiro De Sousa</t>
        </is>
      </c>
      <c r="F3897" s="2" t="n">
        <v>556</v>
      </c>
      <c r="G3897" s="2" t="n">
        <v>11.58</v>
      </c>
      <c r="H3897" s="2" t="n">
        <v>48</v>
      </c>
      <c r="I3897" s="2" t="n">
        <v>0</v>
      </c>
      <c r="J3897" s="2" t="inlineStr">
        <is>
          <t>GPA</t>
        </is>
      </c>
    </row>
    <row r="3898">
      <c r="A3898" s="2" t="n">
        <v>8</v>
      </c>
      <c r="B3898" s="2" t="n">
        <v>7801</v>
      </c>
      <c r="C3898" s="2" t="inlineStr">
        <is>
          <t>CARREGAMENTO</t>
        </is>
      </c>
      <c r="D3898" s="2" t="inlineStr">
        <is>
          <t>5454557</t>
        </is>
      </c>
      <c r="E3898" s="2" t="inlineStr">
        <is>
          <t>Henrique Souza Baatsck</t>
        </is>
      </c>
      <c r="F3898" s="2" t="n">
        <v>271</v>
      </c>
      <c r="G3898" s="2" t="n">
        <v>21.99</v>
      </c>
      <c r="H3898" s="2" t="n">
        <v>12</v>
      </c>
      <c r="I3898" s="2" t="n">
        <v>0</v>
      </c>
      <c r="J3898" s="2" t="inlineStr">
        <is>
          <t>GPA</t>
        </is>
      </c>
    </row>
    <row r="3899">
      <c r="A3899" s="2" t="n">
        <v>8</v>
      </c>
      <c r="B3899" s="2" t="n">
        <v>7801</v>
      </c>
      <c r="C3899" s="2" t="inlineStr">
        <is>
          <t>CARREGAMENTO</t>
        </is>
      </c>
      <c r="D3899" s="2" t="inlineStr">
        <is>
          <t>5454654</t>
        </is>
      </c>
      <c r="E3899" s="2" t="inlineStr">
        <is>
          <t>IVAN   MELO DA CUNHA</t>
        </is>
      </c>
      <c r="F3899" s="2" t="n">
        <v>38</v>
      </c>
      <c r="G3899" s="2" t="n">
        <v>5.44</v>
      </c>
      <c r="H3899" s="2" t="n">
        <v>7</v>
      </c>
      <c r="I3899" s="2" t="n">
        <v>0</v>
      </c>
      <c r="J3899" s="2" t="inlineStr">
        <is>
          <t>GPA</t>
        </is>
      </c>
    </row>
    <row r="3900">
      <c r="A3900" s="2" t="n">
        <v>8</v>
      </c>
      <c r="B3900" s="2" t="n">
        <v>7801</v>
      </c>
      <c r="C3900" s="2" t="inlineStr">
        <is>
          <t>PUXADA RECEB</t>
        </is>
      </c>
      <c r="D3900" s="2" t="inlineStr">
        <is>
          <t>5454654</t>
        </is>
      </c>
      <c r="E3900" s="2" t="inlineStr">
        <is>
          <t>IVAN   MELO DA CUNHA</t>
        </is>
      </c>
      <c r="F3900" s="2" t="n">
        <v>97</v>
      </c>
      <c r="G3900" s="2" t="n">
        <v>42.67</v>
      </c>
      <c r="H3900" s="2" t="n">
        <v>2</v>
      </c>
      <c r="I3900" s="2" t="n">
        <v>0</v>
      </c>
      <c r="J3900" s="2" t="inlineStr">
        <is>
          <t>GPA</t>
        </is>
      </c>
    </row>
    <row r="3901">
      <c r="A3901" s="2" t="n">
        <v>8</v>
      </c>
      <c r="B3901" s="2" t="n">
        <v>7801</v>
      </c>
      <c r="C3901" s="2" t="inlineStr">
        <is>
          <t>RECEBIMENTO</t>
        </is>
      </c>
      <c r="D3901" s="2" t="inlineStr">
        <is>
          <t>5454654</t>
        </is>
      </c>
      <c r="E3901" s="2" t="inlineStr">
        <is>
          <t>IVAN   MELO DA CUNHA</t>
        </is>
      </c>
      <c r="F3901" s="2" t="n">
        <v>2</v>
      </c>
      <c r="G3901" s="2" t="n">
        <v>6.27</v>
      </c>
      <c r="H3901" s="2" t="n">
        <v>0</v>
      </c>
      <c r="I3901" s="2" t="n">
        <v>0</v>
      </c>
      <c r="J3901" s="2" t="inlineStr">
        <is>
          <t>GPA</t>
        </is>
      </c>
    </row>
    <row r="3902">
      <c r="A3902" s="2" t="n">
        <v>8</v>
      </c>
      <c r="B3902" s="2" t="n">
        <v>7801</v>
      </c>
      <c r="C3902" s="2" t="inlineStr">
        <is>
          <t>SEPARACAO</t>
        </is>
      </c>
      <c r="D3902" s="2" t="inlineStr">
        <is>
          <t>5454654</t>
        </is>
      </c>
      <c r="E3902" s="2" t="inlineStr">
        <is>
          <t>IVAN   MELO DA CUNHA</t>
        </is>
      </c>
      <c r="F3902" s="2" t="n">
        <v>387</v>
      </c>
      <c r="G3902" s="2" t="n">
        <v>4.21</v>
      </c>
      <c r="H3902" s="2" t="n">
        <v>92</v>
      </c>
      <c r="I3902" s="2" t="n">
        <v>0</v>
      </c>
      <c r="J3902" s="2" t="inlineStr">
        <is>
          <t>GPA</t>
        </is>
      </c>
    </row>
    <row r="3903">
      <c r="A3903" s="2" t="n">
        <v>8</v>
      </c>
      <c r="B3903" s="2" t="n">
        <v>7801</v>
      </c>
      <c r="C3903" s="2" t="inlineStr">
        <is>
          <t>PUXADA RECEB</t>
        </is>
      </c>
      <c r="D3903" s="2" t="inlineStr">
        <is>
          <t>5455170</t>
        </is>
      </c>
      <c r="E3903" s="2" t="inlineStr">
        <is>
          <t>VINICIUS EDUARDO DA SILVA SENA</t>
        </is>
      </c>
      <c r="F3903" s="2" t="n">
        <v>580</v>
      </c>
      <c r="G3903" s="2" t="n">
        <v>121.06</v>
      </c>
      <c r="H3903" s="2" t="n">
        <v>5</v>
      </c>
      <c r="I3903" s="2" t="n">
        <v>0</v>
      </c>
      <c r="J3903" s="2" t="inlineStr">
        <is>
          <t>GPA</t>
        </is>
      </c>
    </row>
    <row r="3904">
      <c r="A3904" s="2" t="n">
        <v>8</v>
      </c>
      <c r="B3904" s="2" t="n">
        <v>7801</v>
      </c>
      <c r="C3904" s="2" t="inlineStr">
        <is>
          <t>SEPARACAO</t>
        </is>
      </c>
      <c r="D3904" s="2" t="inlineStr">
        <is>
          <t>5455170</t>
        </is>
      </c>
      <c r="E3904" s="2" t="inlineStr">
        <is>
          <t>VINICIUS EDUARDO DA SILVA SENA</t>
        </is>
      </c>
      <c r="F3904" s="2" t="n">
        <v>80</v>
      </c>
      <c r="G3904" s="2" t="n">
        <v>2.35</v>
      </c>
      <c r="H3904" s="2" t="n">
        <v>34</v>
      </c>
      <c r="I3904" s="2" t="n">
        <v>0</v>
      </c>
      <c r="J3904" s="2" t="inlineStr">
        <is>
          <t>GPA</t>
        </is>
      </c>
    </row>
    <row r="3905">
      <c r="A3905" s="2" t="n">
        <v>8</v>
      </c>
      <c r="B3905" s="2" t="n">
        <v>7801</v>
      </c>
      <c r="C3905" s="2" t="inlineStr">
        <is>
          <t>SEPARACAO</t>
        </is>
      </c>
      <c r="D3905" s="2" t="inlineStr">
        <is>
          <t>5456649</t>
        </is>
      </c>
      <c r="E3905" s="2" t="inlineStr">
        <is>
          <t>Jorge Felipe Evangelista Cardoso</t>
        </is>
      </c>
      <c r="F3905" s="2" t="n">
        <v>1741</v>
      </c>
      <c r="G3905" s="2" t="n">
        <v>46.04</v>
      </c>
      <c r="H3905" s="2" t="n">
        <v>38</v>
      </c>
      <c r="I3905" s="2" t="n">
        <v>0</v>
      </c>
      <c r="J3905" s="2" t="inlineStr">
        <is>
          <t>GPA</t>
        </is>
      </c>
    </row>
    <row r="3906">
      <c r="A3906" s="2" t="n">
        <v>8</v>
      </c>
      <c r="B3906" s="2" t="n">
        <v>7801</v>
      </c>
      <c r="C3906" s="2" t="inlineStr">
        <is>
          <t>CARREGAMENTO</t>
        </is>
      </c>
      <c r="D3906" s="2" t="inlineStr">
        <is>
          <t>5456908</t>
        </is>
      </c>
      <c r="E3906" s="2" t="inlineStr">
        <is>
          <t>KAIQUE BASTOS MACHADO</t>
        </is>
      </c>
      <c r="F3906" s="2" t="n">
        <v>28</v>
      </c>
      <c r="G3906" s="2" t="n">
        <v>8.43</v>
      </c>
      <c r="H3906" s="2" t="n">
        <v>3</v>
      </c>
      <c r="I3906" s="2" t="n">
        <v>0</v>
      </c>
      <c r="J3906" s="2" t="inlineStr">
        <is>
          <t>GPA</t>
        </is>
      </c>
    </row>
    <row r="3907">
      <c r="A3907" s="2" t="n">
        <v>8</v>
      </c>
      <c r="B3907" s="2" t="n">
        <v>7801</v>
      </c>
      <c r="C3907" s="2" t="inlineStr">
        <is>
          <t>PUXADA RECEB</t>
        </is>
      </c>
      <c r="D3907" s="2" t="inlineStr">
        <is>
          <t>5456908</t>
        </is>
      </c>
      <c r="E3907" s="2" t="inlineStr">
        <is>
          <t>KAIQUE BASTOS MACHADO</t>
        </is>
      </c>
      <c r="F3907" s="2" t="n">
        <v>16</v>
      </c>
      <c r="G3907" s="2" t="n">
        <v>7.25</v>
      </c>
      <c r="H3907" s="2" t="n">
        <v>2</v>
      </c>
      <c r="I3907" s="2" t="n">
        <v>0</v>
      </c>
      <c r="J3907" s="2" t="inlineStr">
        <is>
          <t>GPA</t>
        </is>
      </c>
    </row>
    <row r="3908">
      <c r="A3908" s="2" t="n">
        <v>8</v>
      </c>
      <c r="B3908" s="2" t="n">
        <v>7801</v>
      </c>
      <c r="C3908" s="2" t="inlineStr">
        <is>
          <t>RECEBIMENTO</t>
        </is>
      </c>
      <c r="D3908" s="2" t="inlineStr">
        <is>
          <t>5456908</t>
        </is>
      </c>
      <c r="E3908" s="2" t="inlineStr">
        <is>
          <t>KAIQUE BASTOS MACHADO</t>
        </is>
      </c>
      <c r="F3908" s="2" t="n">
        <v>231</v>
      </c>
      <c r="G3908" s="2" t="n">
        <v>27.68</v>
      </c>
      <c r="H3908" s="2" t="n">
        <v>8</v>
      </c>
      <c r="I3908" s="2" t="n">
        <v>0</v>
      </c>
      <c r="J3908" s="2" t="inlineStr">
        <is>
          <t>GPA</t>
        </is>
      </c>
    </row>
    <row r="3909">
      <c r="A3909" s="2" t="n">
        <v>8</v>
      </c>
      <c r="B3909" s="2" t="n">
        <v>7801</v>
      </c>
      <c r="C3909" s="2" t="inlineStr">
        <is>
          <t>SEPARACAO</t>
        </is>
      </c>
      <c r="D3909" s="2" t="inlineStr">
        <is>
          <t>5456908</t>
        </is>
      </c>
      <c r="E3909" s="2" t="inlineStr">
        <is>
          <t>KAIQUE BASTOS MACHADO</t>
        </is>
      </c>
      <c r="F3909" s="2" t="n">
        <v>30</v>
      </c>
      <c r="G3909" s="2" t="n">
        <v>0.22</v>
      </c>
      <c r="H3909" s="2" t="n">
        <v>136</v>
      </c>
      <c r="I3909" s="2" t="n">
        <v>0</v>
      </c>
      <c r="J3909" s="2" t="inlineStr">
        <is>
          <t>GPA</t>
        </is>
      </c>
    </row>
    <row r="3910">
      <c r="A3910" s="2" t="n">
        <v>8</v>
      </c>
      <c r="B3910" s="2" t="n">
        <v>7801</v>
      </c>
      <c r="C3910" s="2" t="inlineStr">
        <is>
          <t>CARREGAMENTO</t>
        </is>
      </c>
      <c r="D3910" s="2" t="inlineStr">
        <is>
          <t>5458072</t>
        </is>
      </c>
      <c r="E3910" s="2" t="inlineStr">
        <is>
          <t>Eliel Farias Da Conceição</t>
        </is>
      </c>
      <c r="F3910" s="2" t="n">
        <v>811</v>
      </c>
      <c r="G3910" s="2" t="n">
        <v>41.8</v>
      </c>
      <c r="H3910" s="2" t="n">
        <v>19</v>
      </c>
      <c r="I3910" s="2" t="n">
        <v>0</v>
      </c>
      <c r="J3910" s="2" t="inlineStr">
        <is>
          <t>GPA</t>
        </is>
      </c>
    </row>
    <row r="3911">
      <c r="A3911" s="2" t="n">
        <v>8</v>
      </c>
      <c r="B3911" s="2" t="n">
        <v>7801</v>
      </c>
      <c r="C3911" s="2" t="inlineStr">
        <is>
          <t>CARREGAMENTO</t>
        </is>
      </c>
      <c r="D3911" s="2" t="inlineStr">
        <is>
          <t>5461456</t>
        </is>
      </c>
      <c r="E3911" s="2" t="inlineStr">
        <is>
          <t>YGOR DE OLIVEIRA VIEIRA</t>
        </is>
      </c>
      <c r="F3911" s="2" t="n">
        <v>59</v>
      </c>
      <c r="G3911" s="2" t="n">
        <v>9.029999999999999</v>
      </c>
      <c r="H3911" s="2" t="n">
        <v>7</v>
      </c>
      <c r="I3911" s="2" t="n">
        <v>0</v>
      </c>
      <c r="J3911" s="2" t="inlineStr">
        <is>
          <t>GPA</t>
        </is>
      </c>
    </row>
    <row r="3912">
      <c r="A3912" s="2" t="n">
        <v>8</v>
      </c>
      <c r="B3912" s="2" t="n">
        <v>7801</v>
      </c>
      <c r="C3912" s="2" t="inlineStr">
        <is>
          <t>PUXADA RECEB</t>
        </is>
      </c>
      <c r="D3912" s="2" t="inlineStr">
        <is>
          <t>5461456</t>
        </is>
      </c>
      <c r="E3912" s="2" t="inlineStr">
        <is>
          <t>YGOR DE OLIVEIRA VIEIRA</t>
        </is>
      </c>
      <c r="F3912" s="2" t="n">
        <v>2</v>
      </c>
      <c r="G3912" s="2" t="n">
        <v>6.67</v>
      </c>
      <c r="H3912" s="2" t="n">
        <v>0</v>
      </c>
      <c r="I3912" s="2" t="n">
        <v>0</v>
      </c>
      <c r="J3912" s="2" t="inlineStr">
        <is>
          <t>GPA</t>
        </is>
      </c>
    </row>
    <row r="3913">
      <c r="A3913" s="2" t="n">
        <v>8</v>
      </c>
      <c r="B3913" s="2" t="n">
        <v>7801</v>
      </c>
      <c r="C3913" s="2" t="inlineStr">
        <is>
          <t>RECEBIMENTO</t>
        </is>
      </c>
      <c r="D3913" s="2" t="inlineStr">
        <is>
          <t>5461456</t>
        </is>
      </c>
      <c r="E3913" s="2" t="inlineStr">
        <is>
          <t>YGOR DE OLIVEIRA VIEIRA</t>
        </is>
      </c>
      <c r="F3913" s="2" t="n">
        <v>85</v>
      </c>
      <c r="G3913" s="2" t="n">
        <v>15.38</v>
      </c>
      <c r="H3913" s="2" t="n">
        <v>6</v>
      </c>
      <c r="I3913" s="2" t="n">
        <v>0</v>
      </c>
      <c r="J3913" s="2" t="inlineStr">
        <is>
          <t>GPA</t>
        </is>
      </c>
    </row>
    <row r="3914">
      <c r="A3914" s="2" t="n">
        <v>8</v>
      </c>
      <c r="B3914" s="2" t="n">
        <v>7801</v>
      </c>
      <c r="C3914" s="2" t="inlineStr">
        <is>
          <t>SEPARACAO</t>
        </is>
      </c>
      <c r="D3914" s="2" t="inlineStr">
        <is>
          <t>5461456</t>
        </is>
      </c>
      <c r="E3914" s="2" t="inlineStr">
        <is>
          <t>YGOR DE OLIVEIRA VIEIRA</t>
        </is>
      </c>
      <c r="F3914" s="2" t="n">
        <v>401</v>
      </c>
      <c r="G3914" s="2" t="n">
        <v>2.15</v>
      </c>
      <c r="H3914" s="2" t="n">
        <v>187</v>
      </c>
      <c r="I3914" s="2" t="n">
        <v>0</v>
      </c>
      <c r="J3914" s="2" t="inlineStr">
        <is>
          <t>GPA</t>
        </is>
      </c>
    </row>
    <row r="3915">
      <c r="A3915" s="2" t="n">
        <v>8</v>
      </c>
      <c r="B3915" s="2" t="n">
        <v>7801</v>
      </c>
      <c r="C3915" s="2" t="inlineStr">
        <is>
          <t>PUXADA RECEB</t>
        </is>
      </c>
      <c r="D3915" s="2" t="inlineStr">
        <is>
          <t>5463858</t>
        </is>
      </c>
      <c r="E3915" s="2" t="inlineStr">
        <is>
          <t>MARIA JOSE MENESES DA SILVA</t>
        </is>
      </c>
      <c r="F3915" s="2" t="n">
        <v>220</v>
      </c>
      <c r="G3915" s="2" t="n">
        <v>13.22</v>
      </c>
      <c r="H3915" s="2" t="n">
        <v>17</v>
      </c>
      <c r="I3915" s="2" t="n">
        <v>0</v>
      </c>
      <c r="J3915" s="2" t="inlineStr">
        <is>
          <t>GPA</t>
        </is>
      </c>
    </row>
    <row r="3916">
      <c r="A3916" s="2" t="n">
        <v>8</v>
      </c>
      <c r="B3916" s="2" t="n">
        <v>7801</v>
      </c>
      <c r="C3916" s="2" t="inlineStr">
        <is>
          <t>RECEBIMENTO</t>
        </is>
      </c>
      <c r="D3916" s="2" t="inlineStr">
        <is>
          <t>5463858</t>
        </is>
      </c>
      <c r="E3916" s="2" t="inlineStr">
        <is>
          <t>MARIA JOSE MENESES DA SILVA</t>
        </is>
      </c>
      <c r="F3916" s="2" t="n">
        <v>6664</v>
      </c>
      <c r="G3916" s="2" t="n">
        <v>143.31</v>
      </c>
      <c r="H3916" s="2" t="n">
        <v>47</v>
      </c>
      <c r="I3916" s="2" t="n">
        <v>0</v>
      </c>
      <c r="J3916" s="2" t="inlineStr">
        <is>
          <t>GPA</t>
        </is>
      </c>
    </row>
    <row r="3917">
      <c r="A3917" s="2" t="n">
        <v>8</v>
      </c>
      <c r="B3917" s="2" t="n">
        <v>7801</v>
      </c>
      <c r="C3917" s="2" t="inlineStr">
        <is>
          <t>ATIVIDADE OP. EMP.</t>
        </is>
      </c>
      <c r="D3917" s="2" t="inlineStr">
        <is>
          <t>546620</t>
        </is>
      </c>
      <c r="E3917" s="2" t="inlineStr">
        <is>
          <t>REINILTON SANTOS CONCEICAO</t>
        </is>
      </c>
      <c r="F3917" s="2" t="n">
        <v>1368</v>
      </c>
      <c r="G3917" s="2" t="n">
        <v>174.83</v>
      </c>
      <c r="H3917" s="2" t="n">
        <v>8</v>
      </c>
      <c r="I3917" s="2" t="n">
        <v>0</v>
      </c>
      <c r="J3917" s="2" t="inlineStr">
        <is>
          <t>GPA</t>
        </is>
      </c>
    </row>
    <row r="3918">
      <c r="A3918" s="2" t="n">
        <v>8</v>
      </c>
      <c r="B3918" s="2" t="n">
        <v>7801</v>
      </c>
      <c r="C3918" s="2" t="inlineStr">
        <is>
          <t>CARREGAMENTO</t>
        </is>
      </c>
      <c r="D3918" s="2" t="inlineStr">
        <is>
          <t>5467225</t>
        </is>
      </c>
      <c r="E3918" s="2" t="inlineStr">
        <is>
          <t>PETERSON SILVA DE OLIVEIRA</t>
        </is>
      </c>
      <c r="F3918" s="2" t="n">
        <v>368</v>
      </c>
      <c r="G3918" s="2" t="n">
        <v>14.06</v>
      </c>
      <c r="H3918" s="2" t="n">
        <v>26</v>
      </c>
      <c r="I3918" s="2" t="n">
        <v>0</v>
      </c>
      <c r="J3918" s="2" t="inlineStr">
        <is>
          <t>GPA</t>
        </is>
      </c>
    </row>
    <row r="3919">
      <c r="A3919" s="2" t="n">
        <v>8</v>
      </c>
      <c r="B3919" s="2" t="n">
        <v>7801</v>
      </c>
      <c r="C3919" s="2" t="inlineStr">
        <is>
          <t>ATIVIDADE OP. EMP.</t>
        </is>
      </c>
      <c r="D3919" s="2" t="inlineStr">
        <is>
          <t>5470609</t>
        </is>
      </c>
      <c r="E3919" s="2" t="inlineStr">
        <is>
          <t>Francisco Manoel Dos Santos</t>
        </is>
      </c>
      <c r="F3919" s="2" t="n">
        <v>1723</v>
      </c>
      <c r="G3919" s="2" t="n">
        <v>145.67</v>
      </c>
      <c r="H3919" s="2" t="n">
        <v>12</v>
      </c>
      <c r="I3919" s="2" t="n">
        <v>0</v>
      </c>
      <c r="J3919" s="2" t="inlineStr">
        <is>
          <t>GPA</t>
        </is>
      </c>
    </row>
    <row r="3920">
      <c r="A3920" s="2" t="n">
        <v>8</v>
      </c>
      <c r="B3920" s="2" t="n">
        <v>7801</v>
      </c>
      <c r="C3920" s="2" t="inlineStr">
        <is>
          <t>PUXADA RECEB</t>
        </is>
      </c>
      <c r="D3920" s="2" t="inlineStr">
        <is>
          <t>5475325</t>
        </is>
      </c>
      <c r="E3920" s="2" t="inlineStr">
        <is>
          <t>FRANCISCO RINALDO</t>
        </is>
      </c>
      <c r="F3920" s="2" t="n">
        <v>128</v>
      </c>
      <c r="G3920" s="2" t="n">
        <v>13.34</v>
      </c>
      <c r="H3920" s="2" t="n">
        <v>10</v>
      </c>
      <c r="I3920" s="2" t="n">
        <v>0</v>
      </c>
      <c r="J3920" s="2" t="inlineStr">
        <is>
          <t>GPA</t>
        </is>
      </c>
    </row>
    <row r="3921">
      <c r="A3921" s="2" t="n">
        <v>8</v>
      </c>
      <c r="B3921" s="2" t="n">
        <v>7801</v>
      </c>
      <c r="C3921" s="2" t="inlineStr">
        <is>
          <t>RECEBIMENTO</t>
        </is>
      </c>
      <c r="D3921" s="2" t="inlineStr">
        <is>
          <t>5475325</t>
        </is>
      </c>
      <c r="E3921" s="2" t="inlineStr">
        <is>
          <t>FRANCISCO RINALDO</t>
        </is>
      </c>
      <c r="F3921" s="2" t="n">
        <v>32</v>
      </c>
      <c r="G3921" s="2" t="n">
        <v>6.7</v>
      </c>
      <c r="H3921" s="2" t="n">
        <v>5</v>
      </c>
      <c r="I3921" s="2" t="n">
        <v>0</v>
      </c>
      <c r="J3921" s="2" t="inlineStr">
        <is>
          <t>GPA</t>
        </is>
      </c>
    </row>
    <row r="3922">
      <c r="A3922" s="2" t="n">
        <v>8</v>
      </c>
      <c r="B3922" s="2" t="n">
        <v>7801</v>
      </c>
      <c r="C3922" s="2" t="inlineStr">
        <is>
          <t>SEPARACAO</t>
        </is>
      </c>
      <c r="D3922" s="2" t="inlineStr">
        <is>
          <t>5475325</t>
        </is>
      </c>
      <c r="E3922" s="2" t="inlineStr">
        <is>
          <t>FRANCISCO RINALDO</t>
        </is>
      </c>
      <c r="F3922" s="2" t="n">
        <v>512</v>
      </c>
      <c r="G3922" s="2" t="n">
        <v>18.2</v>
      </c>
      <c r="H3922" s="2" t="n">
        <v>28</v>
      </c>
      <c r="I3922" s="2" t="n">
        <v>0</v>
      </c>
      <c r="J3922" s="2" t="inlineStr">
        <is>
          <t>GPA</t>
        </is>
      </c>
    </row>
    <row r="3923">
      <c r="A3923" s="2" t="n">
        <v>8</v>
      </c>
      <c r="B3923" s="2" t="n">
        <v>7801</v>
      </c>
      <c r="C3923" s="2" t="inlineStr">
        <is>
          <t>CARREGAMENTO</t>
        </is>
      </c>
      <c r="D3923" s="2" t="inlineStr">
        <is>
          <t>5487587</t>
        </is>
      </c>
      <c r="E3923" s="2" t="inlineStr">
        <is>
          <t>Fernanda Clementino</t>
        </is>
      </c>
      <c r="F3923" s="2" t="n">
        <v>1286</v>
      </c>
      <c r="G3923" s="2" t="n">
        <v>85.92</v>
      </c>
      <c r="H3923" s="2" t="n">
        <v>15</v>
      </c>
      <c r="I3923" s="2" t="n">
        <v>0</v>
      </c>
      <c r="J3923" s="2" t="inlineStr">
        <is>
          <t>GPA</t>
        </is>
      </c>
    </row>
    <row r="3924">
      <c r="A3924" s="2" t="n">
        <v>8</v>
      </c>
      <c r="B3924" s="2" t="n">
        <v>7801</v>
      </c>
      <c r="C3924" s="2" t="inlineStr">
        <is>
          <t>SEPARACAO</t>
        </is>
      </c>
      <c r="D3924" s="2" t="inlineStr">
        <is>
          <t>5487587</t>
        </is>
      </c>
      <c r="E3924" s="2" t="inlineStr">
        <is>
          <t>Fernanda Clementino</t>
        </is>
      </c>
      <c r="F3924" s="2" t="n">
        <v>148</v>
      </c>
      <c r="G3924" s="2" t="n">
        <v>0.88</v>
      </c>
      <c r="H3924" s="2" t="n">
        <v>168</v>
      </c>
      <c r="I3924" s="2" t="n">
        <v>0</v>
      </c>
      <c r="J3924" s="2" t="inlineStr">
        <is>
          <t>GPA</t>
        </is>
      </c>
    </row>
    <row r="3925">
      <c r="A3925" s="2" t="n">
        <v>8</v>
      </c>
      <c r="B3925" s="2" t="n">
        <v>7801</v>
      </c>
      <c r="C3925" s="2" t="inlineStr">
        <is>
          <t>CARREGAMENTO</t>
        </is>
      </c>
      <c r="D3925" s="2" t="inlineStr">
        <is>
          <t>5488877</t>
        </is>
      </c>
      <c r="E3925" s="2" t="inlineStr">
        <is>
          <t>Kaua Gomes Dos Santos</t>
        </is>
      </c>
      <c r="F3925" s="2" t="n">
        <v>166</v>
      </c>
      <c r="G3925" s="2" t="n">
        <v>7.72</v>
      </c>
      <c r="H3925" s="2" t="n">
        <v>22</v>
      </c>
      <c r="I3925" s="2" t="n">
        <v>0</v>
      </c>
      <c r="J3925" s="2" t="inlineStr">
        <is>
          <t>GPA</t>
        </is>
      </c>
    </row>
    <row r="3926">
      <c r="A3926" s="2" t="n">
        <v>8</v>
      </c>
      <c r="B3926" s="2" t="n">
        <v>7801</v>
      </c>
      <c r="C3926" s="2" t="inlineStr">
        <is>
          <t>CARREGAMENTO</t>
        </is>
      </c>
      <c r="D3926" s="2" t="inlineStr">
        <is>
          <t>5510074</t>
        </is>
      </c>
      <c r="E3926" s="2" t="inlineStr">
        <is>
          <t>GABRIEL HENRIQUE DE SOUZA OLIVEIRA</t>
        </is>
      </c>
      <c r="F3926" s="2" t="n">
        <v>227</v>
      </c>
      <c r="G3926" s="2" t="n">
        <v>22.85</v>
      </c>
      <c r="H3926" s="2" t="n">
        <v>10</v>
      </c>
      <c r="I3926" s="2" t="n">
        <v>0</v>
      </c>
      <c r="J3926" s="2" t="inlineStr">
        <is>
          <t>GPA</t>
        </is>
      </c>
    </row>
    <row r="3927">
      <c r="A3927" s="2" t="n">
        <v>8</v>
      </c>
      <c r="B3927" s="2" t="n">
        <v>7801</v>
      </c>
      <c r="C3927" s="2" t="inlineStr">
        <is>
          <t>PUXADA RECEB</t>
        </is>
      </c>
      <c r="D3927" s="2" t="inlineStr">
        <is>
          <t>5510074</t>
        </is>
      </c>
      <c r="E3927" s="2" t="inlineStr">
        <is>
          <t>GABRIEL HENRIQUE DE SOUZA OLIVEIRA</t>
        </is>
      </c>
      <c r="F3927" s="2" t="n">
        <v>47</v>
      </c>
      <c r="G3927" s="2" t="n">
        <v>8.43</v>
      </c>
      <c r="H3927" s="2" t="n">
        <v>6</v>
      </c>
      <c r="I3927" s="2" t="n">
        <v>0</v>
      </c>
      <c r="J3927" s="2" t="inlineStr">
        <is>
          <t>GPA</t>
        </is>
      </c>
    </row>
    <row r="3928">
      <c r="A3928" s="2" t="n">
        <v>8</v>
      </c>
      <c r="B3928" s="2" t="n">
        <v>7801</v>
      </c>
      <c r="C3928" s="2" t="inlineStr">
        <is>
          <t>SEPARACAO</t>
        </is>
      </c>
      <c r="D3928" s="2" t="inlineStr">
        <is>
          <t>5510074</t>
        </is>
      </c>
      <c r="E3928" s="2" t="inlineStr">
        <is>
          <t>GABRIEL HENRIQUE DE SOUZA OLIVEIRA</t>
        </is>
      </c>
      <c r="F3928" s="2" t="n">
        <v>195</v>
      </c>
      <c r="G3928" s="2" t="n">
        <v>2.79</v>
      </c>
      <c r="H3928" s="2" t="n">
        <v>70</v>
      </c>
      <c r="I3928" s="2" t="n">
        <v>0</v>
      </c>
      <c r="J3928" s="2" t="inlineStr">
        <is>
          <t>GPA</t>
        </is>
      </c>
    </row>
    <row r="3929">
      <c r="A3929" s="2" t="n">
        <v>8</v>
      </c>
      <c r="B3929" s="2" t="n">
        <v>7801</v>
      </c>
      <c r="C3929" s="2" t="inlineStr">
        <is>
          <t>CARREGAMENTO</t>
        </is>
      </c>
      <c r="D3929" s="2" t="inlineStr">
        <is>
          <t>5522595</t>
        </is>
      </c>
      <c r="E3929" s="2" t="inlineStr">
        <is>
          <t>Joseneto Queiroz De Souza</t>
        </is>
      </c>
      <c r="F3929" s="2" t="n">
        <v>1238</v>
      </c>
      <c r="G3929" s="2" t="n">
        <v>54.66</v>
      </c>
      <c r="H3929" s="2" t="n">
        <v>23</v>
      </c>
      <c r="I3929" s="2" t="n">
        <v>0</v>
      </c>
      <c r="J3929" s="2" t="inlineStr">
        <is>
          <t>GPA</t>
        </is>
      </c>
    </row>
    <row r="3930">
      <c r="A3930" s="2" t="n">
        <v>8</v>
      </c>
      <c r="B3930" s="2" t="n">
        <v>7801</v>
      </c>
      <c r="C3930" s="2" t="inlineStr">
        <is>
          <t>RECEBIMENTO</t>
        </is>
      </c>
      <c r="D3930" s="2" t="inlineStr">
        <is>
          <t>5530172</t>
        </is>
      </c>
      <c r="E3930" s="2" t="inlineStr">
        <is>
          <t>Lucas Dias Ribeiro</t>
        </is>
      </c>
      <c r="F3930" s="2" t="n">
        <v>5346</v>
      </c>
      <c r="G3930" s="2" t="n">
        <v>143.95</v>
      </c>
      <c r="H3930" s="2" t="n">
        <v>37</v>
      </c>
      <c r="I3930" s="2" t="n">
        <v>0</v>
      </c>
      <c r="J3930" s="2" t="inlineStr">
        <is>
          <t>GPA</t>
        </is>
      </c>
    </row>
    <row r="3931">
      <c r="A3931" s="2" t="n">
        <v>8</v>
      </c>
      <c r="B3931" s="2" t="n">
        <v>7801</v>
      </c>
      <c r="C3931" s="2" t="inlineStr">
        <is>
          <t>CARREGAMENTO</t>
        </is>
      </c>
      <c r="D3931" s="2" t="inlineStr">
        <is>
          <t>5530407</t>
        </is>
      </c>
      <c r="E3931" s="2" t="inlineStr">
        <is>
          <t>Carlos Eduardo Ribeiro Goulart De Andrade</t>
        </is>
      </c>
      <c r="F3931" s="2" t="n">
        <v>1760</v>
      </c>
      <c r="G3931" s="2" t="n">
        <v>62.71</v>
      </c>
      <c r="H3931" s="2" t="n">
        <v>28</v>
      </c>
      <c r="I3931" s="2" t="n">
        <v>0</v>
      </c>
      <c r="J3931" s="2" t="inlineStr">
        <is>
          <t>GPA</t>
        </is>
      </c>
    </row>
    <row r="3932">
      <c r="A3932" s="2" t="n">
        <v>8</v>
      </c>
      <c r="B3932" s="2" t="n">
        <v>7801</v>
      </c>
      <c r="C3932" s="2" t="inlineStr">
        <is>
          <t>SEPARACAO</t>
        </is>
      </c>
      <c r="D3932" s="2" t="inlineStr">
        <is>
          <t>5530407</t>
        </is>
      </c>
      <c r="E3932" s="2" t="inlineStr">
        <is>
          <t>Carlos Eduardo Ribeiro Goulart De Andrade</t>
        </is>
      </c>
      <c r="F3932" s="2" t="n">
        <v>59</v>
      </c>
      <c r="G3932" s="2" t="n">
        <v>0.95</v>
      </c>
      <c r="H3932" s="2" t="n">
        <v>62</v>
      </c>
      <c r="I3932" s="2" t="n">
        <v>0</v>
      </c>
      <c r="J3932" s="2" t="inlineStr">
        <is>
          <t>GPA</t>
        </is>
      </c>
    </row>
    <row r="3933">
      <c r="A3933" s="2" t="n">
        <v>8</v>
      </c>
      <c r="B3933" s="2" t="n">
        <v>7801</v>
      </c>
      <c r="C3933" s="2" t="inlineStr">
        <is>
          <t>RECEBIMENTO</t>
        </is>
      </c>
      <c r="D3933" s="2" t="inlineStr">
        <is>
          <t>5535344</t>
        </is>
      </c>
      <c r="E3933" s="2" t="inlineStr">
        <is>
          <t>WESLEY ALVES DE OLIVEIRA</t>
        </is>
      </c>
      <c r="F3933" s="2" t="n">
        <v>2123</v>
      </c>
      <c r="G3933" s="2" t="n">
        <v>125.37</v>
      </c>
      <c r="H3933" s="2" t="n">
        <v>17</v>
      </c>
      <c r="I3933" s="2" t="n">
        <v>0</v>
      </c>
      <c r="J3933" s="2" t="inlineStr">
        <is>
          <t>GPA</t>
        </is>
      </c>
    </row>
    <row r="3934">
      <c r="A3934" s="2" t="n">
        <v>8</v>
      </c>
      <c r="B3934" s="2" t="n">
        <v>7801</v>
      </c>
      <c r="C3934" s="2" t="inlineStr">
        <is>
          <t>SEPARACAO</t>
        </is>
      </c>
      <c r="D3934" s="2" t="inlineStr">
        <is>
          <t>5535930</t>
        </is>
      </c>
      <c r="E3934" s="2" t="inlineStr">
        <is>
          <t>Guilherme Henrique De Miranda</t>
        </is>
      </c>
      <c r="F3934" s="2" t="n">
        <v>113</v>
      </c>
      <c r="G3934" s="2" t="n">
        <v>3.77</v>
      </c>
      <c r="H3934" s="2" t="n">
        <v>30</v>
      </c>
      <c r="I3934" s="2" t="n">
        <v>0</v>
      </c>
      <c r="J3934" s="2" t="inlineStr">
        <is>
          <t>GPA</t>
        </is>
      </c>
    </row>
    <row r="3935">
      <c r="A3935" s="2" t="n">
        <v>8</v>
      </c>
      <c r="B3935" s="2" t="n">
        <v>7801</v>
      </c>
      <c r="C3935" s="2" t="inlineStr">
        <is>
          <t>CARREGAMENTO</t>
        </is>
      </c>
      <c r="D3935" s="2" t="inlineStr">
        <is>
          <t>5535964</t>
        </is>
      </c>
      <c r="E3935" s="2" t="inlineStr">
        <is>
          <t>Keven Gustavo Rodrigues Pereira</t>
        </is>
      </c>
      <c r="F3935" s="2" t="n">
        <v>758</v>
      </c>
      <c r="G3935" s="2" t="n">
        <v>74.84</v>
      </c>
      <c r="H3935" s="2" t="n">
        <v>10</v>
      </c>
      <c r="I3935" s="2" t="n">
        <v>0</v>
      </c>
      <c r="J3935" s="2" t="inlineStr">
        <is>
          <t>GPA</t>
        </is>
      </c>
    </row>
    <row r="3936">
      <c r="A3936" s="2" t="n">
        <v>8</v>
      </c>
      <c r="B3936" s="2" t="n">
        <v>7801</v>
      </c>
      <c r="C3936" s="2" t="inlineStr">
        <is>
          <t>SEPARACAO</t>
        </is>
      </c>
      <c r="D3936" s="2" t="inlineStr">
        <is>
          <t>5535964</t>
        </is>
      </c>
      <c r="E3936" s="2" t="inlineStr">
        <is>
          <t>Keven Gustavo Rodrigues Pereira</t>
        </is>
      </c>
      <c r="F3936" s="2" t="n">
        <v>112</v>
      </c>
      <c r="G3936" s="2" t="n">
        <v>3.65</v>
      </c>
      <c r="H3936" s="2" t="n">
        <v>31</v>
      </c>
      <c r="I3936" s="2" t="n">
        <v>0</v>
      </c>
      <c r="J3936" s="2" t="inlineStr">
        <is>
          <t>GPA</t>
        </is>
      </c>
    </row>
    <row r="3937">
      <c r="A3937" s="2" t="n">
        <v>8</v>
      </c>
      <c r="B3937" s="2" t="n">
        <v>7801</v>
      </c>
      <c r="C3937" s="2" t="inlineStr">
        <is>
          <t>SEPARACAO</t>
        </is>
      </c>
      <c r="D3937" s="2" t="inlineStr">
        <is>
          <t>5540461</t>
        </is>
      </c>
      <c r="E3937" s="2" t="inlineStr">
        <is>
          <t>FERNANDO ALONSO DA SILVA</t>
        </is>
      </c>
      <c r="F3937" s="2" t="n">
        <v>8224</v>
      </c>
      <c r="G3937" s="2" t="n">
        <v>118.62</v>
      </c>
      <c r="H3937" s="2" t="n">
        <v>69</v>
      </c>
      <c r="I3937" s="2" t="n">
        <v>0</v>
      </c>
      <c r="J3937" s="2" t="inlineStr">
        <is>
          <t>GPA</t>
        </is>
      </c>
    </row>
    <row r="3938">
      <c r="A3938" s="2" t="n">
        <v>8</v>
      </c>
      <c r="B3938" s="2" t="n">
        <v>7801</v>
      </c>
      <c r="C3938" s="2" t="inlineStr">
        <is>
          <t>RECEBIMENTO</t>
        </is>
      </c>
      <c r="D3938" s="2" t="inlineStr">
        <is>
          <t>5556406</t>
        </is>
      </c>
      <c r="E3938" s="2" t="inlineStr">
        <is>
          <t>Marcos Antonio Pereira</t>
        </is>
      </c>
      <c r="F3938" s="2" t="n">
        <v>96</v>
      </c>
      <c r="G3938" s="2" t="n">
        <v>10.28</v>
      </c>
      <c r="H3938" s="2" t="n">
        <v>9</v>
      </c>
      <c r="I3938" s="2" t="n">
        <v>0</v>
      </c>
      <c r="J3938" s="2" t="inlineStr">
        <is>
          <t>GPA</t>
        </is>
      </c>
    </row>
    <row r="3939">
      <c r="A3939" s="2" t="n">
        <v>8</v>
      </c>
      <c r="B3939" s="2" t="n">
        <v>7801</v>
      </c>
      <c r="C3939" s="2" t="inlineStr">
        <is>
          <t>SEPARACAO</t>
        </is>
      </c>
      <c r="D3939" s="2" t="inlineStr">
        <is>
          <t>5556406</t>
        </is>
      </c>
      <c r="E3939" s="2" t="inlineStr">
        <is>
          <t>Marcos Antonio Pereira</t>
        </is>
      </c>
      <c r="F3939" s="2" t="n">
        <v>981</v>
      </c>
      <c r="G3939" s="2" t="n">
        <v>26.21</v>
      </c>
      <c r="H3939" s="2" t="n">
        <v>37</v>
      </c>
      <c r="I3939" s="2" t="n">
        <v>0</v>
      </c>
      <c r="J3939" s="2" t="inlineStr">
        <is>
          <t>GPA</t>
        </is>
      </c>
    </row>
    <row r="3940">
      <c r="A3940" s="2" t="n">
        <v>8</v>
      </c>
      <c r="B3940" s="2" t="n">
        <v>7801</v>
      </c>
      <c r="C3940" s="2" t="inlineStr">
        <is>
          <t>PUXADA RECEB</t>
        </is>
      </c>
      <c r="D3940" s="2" t="inlineStr">
        <is>
          <t>5557925</t>
        </is>
      </c>
      <c r="E3940" s="2" t="inlineStr">
        <is>
          <t>LUCIA CLEIDE VIANA DOS SANTOS</t>
        </is>
      </c>
      <c r="F3940" s="2" t="n">
        <v>1530</v>
      </c>
      <c r="G3940" s="2" t="n">
        <v>88.37</v>
      </c>
      <c r="H3940" s="2" t="n">
        <v>17</v>
      </c>
      <c r="I3940" s="2" t="n">
        <v>0</v>
      </c>
      <c r="J3940" s="2" t="inlineStr">
        <is>
          <t>GPA</t>
        </is>
      </c>
    </row>
    <row r="3941">
      <c r="A3941" s="2" t="n">
        <v>8</v>
      </c>
      <c r="B3941" s="2" t="n">
        <v>7801</v>
      </c>
      <c r="C3941" s="2" t="inlineStr">
        <is>
          <t>SEPARACAO</t>
        </is>
      </c>
      <c r="D3941" s="2" t="inlineStr">
        <is>
          <t>5557925</t>
        </is>
      </c>
      <c r="E3941" s="2" t="inlineStr">
        <is>
          <t>LUCIA CLEIDE VIANA DOS SANTOS</t>
        </is>
      </c>
      <c r="F3941" s="2" t="n">
        <v>1092</v>
      </c>
      <c r="G3941" s="2" t="n">
        <v>14.4</v>
      </c>
      <c r="H3941" s="2" t="n">
        <v>76</v>
      </c>
      <c r="I3941" s="2" t="n">
        <v>0</v>
      </c>
      <c r="J3941" s="2" t="inlineStr">
        <is>
          <t>GPA</t>
        </is>
      </c>
    </row>
    <row r="3942">
      <c r="A3942" s="2" t="n">
        <v>8</v>
      </c>
      <c r="B3942" s="2" t="n">
        <v>7801</v>
      </c>
      <c r="C3942" s="2" t="inlineStr">
        <is>
          <t>PUXADA RECEB</t>
        </is>
      </c>
      <c r="D3942" s="2" t="inlineStr">
        <is>
          <t>5567238</t>
        </is>
      </c>
      <c r="E3942" s="2" t="inlineStr">
        <is>
          <t>WILMAR SERGIO</t>
        </is>
      </c>
      <c r="F3942" s="2" t="n">
        <v>36</v>
      </c>
      <c r="G3942" s="2" t="n">
        <v>3.3</v>
      </c>
      <c r="H3942" s="2" t="n">
        <v>11</v>
      </c>
      <c r="I3942" s="2" t="n">
        <v>0</v>
      </c>
      <c r="J3942" s="2" t="inlineStr">
        <is>
          <t>GPA</t>
        </is>
      </c>
    </row>
    <row r="3943">
      <c r="A3943" s="2" t="n">
        <v>8</v>
      </c>
      <c r="B3943" s="2" t="n">
        <v>7801</v>
      </c>
      <c r="C3943" s="2" t="inlineStr">
        <is>
          <t>PUXADA RECEB</t>
        </is>
      </c>
      <c r="D3943" s="2" t="inlineStr">
        <is>
          <t>5568897</t>
        </is>
      </c>
      <c r="E3943" s="2" t="inlineStr">
        <is>
          <t>Everton Oliveira Da Silva</t>
        </is>
      </c>
      <c r="F3943" s="2" t="n">
        <v>215</v>
      </c>
      <c r="G3943" s="2" t="n">
        <v>27.68</v>
      </c>
      <c r="H3943" s="2" t="n">
        <v>8</v>
      </c>
      <c r="I3943" s="2" t="n">
        <v>0</v>
      </c>
      <c r="J3943" s="2" t="inlineStr">
        <is>
          <t>GPA</t>
        </is>
      </c>
    </row>
    <row r="3944">
      <c r="A3944" s="2" t="n">
        <v>8</v>
      </c>
      <c r="B3944" s="2" t="n">
        <v>7801</v>
      </c>
      <c r="C3944" s="2" t="inlineStr">
        <is>
          <t>PUXADA RECEB</t>
        </is>
      </c>
      <c r="D3944" s="2" t="inlineStr">
        <is>
          <t>5578035</t>
        </is>
      </c>
      <c r="E3944" s="2" t="inlineStr">
        <is>
          <t>Ana Carolina Martins</t>
        </is>
      </c>
      <c r="F3944" s="2" t="n">
        <v>1</v>
      </c>
      <c r="G3944" s="2" t="n">
        <v>6.67</v>
      </c>
      <c r="H3944" s="2" t="n">
        <v>0</v>
      </c>
      <c r="I3944" s="2" t="n">
        <v>0</v>
      </c>
      <c r="J3944" s="2" t="inlineStr">
        <is>
          <t>GPA</t>
        </is>
      </c>
    </row>
    <row r="3945">
      <c r="A3945" s="2" t="n">
        <v>8</v>
      </c>
      <c r="B3945" s="2" t="n">
        <v>7801</v>
      </c>
      <c r="C3945" s="2" t="inlineStr">
        <is>
          <t>PUXADA RECEB</t>
        </is>
      </c>
      <c r="D3945" s="2" t="inlineStr">
        <is>
          <t>5579155</t>
        </is>
      </c>
      <c r="E3945" s="2" t="inlineStr">
        <is>
          <t>SUELDA DA SILVA DE SOUZA</t>
        </is>
      </c>
      <c r="F3945" s="2" t="n">
        <v>2311</v>
      </c>
      <c r="G3945" s="2" t="n">
        <v>133.67</v>
      </c>
      <c r="H3945" s="2" t="n">
        <v>17</v>
      </c>
      <c r="I3945" s="2" t="n">
        <v>0</v>
      </c>
      <c r="J3945" s="2" t="inlineStr">
        <is>
          <t>GPA</t>
        </is>
      </c>
    </row>
    <row r="3946">
      <c r="A3946" s="2" t="n">
        <v>8</v>
      </c>
      <c r="B3946" s="2" t="n">
        <v>7801</v>
      </c>
      <c r="C3946" s="2" t="inlineStr">
        <is>
          <t>RECEBIMENTO</t>
        </is>
      </c>
      <c r="D3946" s="2" t="inlineStr">
        <is>
          <t>5579155</t>
        </is>
      </c>
      <c r="E3946" s="2" t="inlineStr">
        <is>
          <t>SUELDA DA SILVA DE SOUZA</t>
        </is>
      </c>
      <c r="F3946" s="2" t="n">
        <v>14</v>
      </c>
      <c r="G3946" s="2" t="n">
        <v>0.49</v>
      </c>
      <c r="H3946" s="2" t="n">
        <v>29</v>
      </c>
      <c r="I3946" s="2" t="n">
        <v>0</v>
      </c>
      <c r="J3946" s="2" t="inlineStr">
        <is>
          <t>GPA</t>
        </is>
      </c>
    </row>
    <row r="3947">
      <c r="A3947" s="2" t="n">
        <v>8</v>
      </c>
      <c r="B3947" s="2" t="n">
        <v>7801</v>
      </c>
      <c r="C3947" s="2" t="inlineStr">
        <is>
          <t>SEPARACAO</t>
        </is>
      </c>
      <c r="D3947" s="2" t="inlineStr">
        <is>
          <t>5579155</t>
        </is>
      </c>
      <c r="E3947" s="2" t="inlineStr">
        <is>
          <t>SUELDA DA SILVA DE SOUZA</t>
        </is>
      </c>
      <c r="F3947" s="2" t="n">
        <v>283</v>
      </c>
      <c r="G3947" s="2" t="n">
        <v>3.56</v>
      </c>
      <c r="H3947" s="2" t="n">
        <v>79</v>
      </c>
      <c r="I3947" s="2" t="n">
        <v>0</v>
      </c>
      <c r="J3947" s="2" t="inlineStr">
        <is>
          <t>GPA</t>
        </is>
      </c>
    </row>
    <row r="3948">
      <c r="A3948" s="2" t="n">
        <v>8</v>
      </c>
      <c r="B3948" s="2" t="n">
        <v>7801</v>
      </c>
      <c r="C3948" s="2" t="inlineStr">
        <is>
          <t>SEPARACAO</t>
        </is>
      </c>
      <c r="D3948" s="2" t="inlineStr">
        <is>
          <t>5584914</t>
        </is>
      </c>
      <c r="E3948" s="2" t="inlineStr">
        <is>
          <t>CLEONICE CAMPOS DE JESUS</t>
        </is>
      </c>
      <c r="F3948" s="2" t="n">
        <v>6433</v>
      </c>
      <c r="G3948" s="2" t="n">
        <v>112.28</v>
      </c>
      <c r="H3948" s="2" t="n">
        <v>57</v>
      </c>
      <c r="I3948" s="2" t="n">
        <v>0</v>
      </c>
      <c r="J3948" s="2" t="inlineStr">
        <is>
          <t>GPA</t>
        </is>
      </c>
    </row>
    <row r="3949">
      <c r="A3949" s="2" t="n">
        <v>8</v>
      </c>
      <c r="B3949" s="2" t="n">
        <v>7801</v>
      </c>
      <c r="C3949" s="2" t="inlineStr">
        <is>
          <t>PUXADA RECEB</t>
        </is>
      </c>
      <c r="D3949" s="2" t="inlineStr">
        <is>
          <t>5590221</t>
        </is>
      </c>
      <c r="E3949" s="2" t="inlineStr">
        <is>
          <t>LUANA SANTOS MIRANDA</t>
        </is>
      </c>
      <c r="F3949" s="2" t="n">
        <v>483</v>
      </c>
      <c r="G3949" s="2" t="n">
        <v>24.66</v>
      </c>
      <c r="H3949" s="2" t="n">
        <v>20</v>
      </c>
      <c r="I3949" s="2" t="n">
        <v>0</v>
      </c>
      <c r="J3949" s="2" t="inlineStr">
        <is>
          <t>GPA</t>
        </is>
      </c>
    </row>
    <row r="3950">
      <c r="A3950" s="2" t="n">
        <v>8</v>
      </c>
      <c r="B3950" s="2" t="n">
        <v>7801</v>
      </c>
      <c r="C3950" s="2" t="inlineStr">
        <is>
          <t>SEPARACAO</t>
        </is>
      </c>
      <c r="D3950" s="2" t="inlineStr">
        <is>
          <t>5590221</t>
        </is>
      </c>
      <c r="E3950" s="2" t="inlineStr">
        <is>
          <t>LUANA SANTOS MIRANDA</t>
        </is>
      </c>
      <c r="F3950" s="2" t="n">
        <v>206</v>
      </c>
      <c r="G3950" s="2" t="n">
        <v>5.62</v>
      </c>
      <c r="H3950" s="2" t="n">
        <v>37</v>
      </c>
      <c r="I3950" s="2" t="n">
        <v>0</v>
      </c>
      <c r="J3950" s="2" t="inlineStr">
        <is>
          <t>GPA</t>
        </is>
      </c>
    </row>
    <row r="3951">
      <c r="A3951" s="2" t="n">
        <v>8</v>
      </c>
      <c r="B3951" s="2" t="n">
        <v>7801</v>
      </c>
      <c r="C3951" s="2" t="inlineStr">
        <is>
          <t>PUXADA RECEB</t>
        </is>
      </c>
      <c r="D3951" s="2" t="inlineStr">
        <is>
          <t>5593867</t>
        </is>
      </c>
      <c r="E3951" s="2" t="inlineStr">
        <is>
          <t>Nubia Rodrigues Dos Santos</t>
        </is>
      </c>
      <c r="F3951" s="2" t="n">
        <v>1154</v>
      </c>
      <c r="G3951" s="2" t="n">
        <v>100.45</v>
      </c>
      <c r="H3951" s="2" t="n">
        <v>11</v>
      </c>
      <c r="I3951" s="2" t="n">
        <v>0</v>
      </c>
      <c r="J3951" s="2" t="inlineStr">
        <is>
          <t>GPA</t>
        </is>
      </c>
    </row>
    <row r="3952">
      <c r="A3952" s="2" t="n">
        <v>8</v>
      </c>
      <c r="B3952" s="2" t="n">
        <v>7801</v>
      </c>
      <c r="C3952" s="2" t="inlineStr">
        <is>
          <t>SEPARACAO</t>
        </is>
      </c>
      <c r="D3952" s="2" t="inlineStr">
        <is>
          <t>5593867</t>
        </is>
      </c>
      <c r="E3952" s="2" t="inlineStr">
        <is>
          <t>Nubia Rodrigues Dos Santos</t>
        </is>
      </c>
      <c r="F3952" s="2" t="n">
        <v>122</v>
      </c>
      <c r="G3952" s="2" t="n">
        <v>6.99</v>
      </c>
      <c r="H3952" s="2" t="n">
        <v>17</v>
      </c>
      <c r="I3952" s="2" t="n">
        <v>0</v>
      </c>
      <c r="J3952" s="2" t="inlineStr">
        <is>
          <t>GPA</t>
        </is>
      </c>
    </row>
    <row r="3953">
      <c r="A3953" s="2" t="n">
        <v>8</v>
      </c>
      <c r="B3953" s="2" t="n">
        <v>7801</v>
      </c>
      <c r="C3953" s="2" t="inlineStr">
        <is>
          <t>ATIVIDADE OP. EMP.</t>
        </is>
      </c>
      <c r="D3953" s="2" t="inlineStr">
        <is>
          <t>559507</t>
        </is>
      </c>
      <c r="E3953" s="2" t="inlineStr">
        <is>
          <t>Josivaldo Antonio Da Silva</t>
        </is>
      </c>
      <c r="F3953" s="2" t="n">
        <v>1758</v>
      </c>
      <c r="G3953" s="2" t="n">
        <v>152.72</v>
      </c>
      <c r="H3953" s="2" t="n">
        <v>12</v>
      </c>
      <c r="I3953" s="2" t="n">
        <v>0</v>
      </c>
      <c r="J3953" s="2" t="inlineStr">
        <is>
          <t>GPA</t>
        </is>
      </c>
    </row>
    <row r="3954">
      <c r="A3954" s="2" t="n">
        <v>8</v>
      </c>
      <c r="B3954" s="2" t="n">
        <v>7801</v>
      </c>
      <c r="C3954" s="2" t="inlineStr">
        <is>
          <t>PUXADA RECEB</t>
        </is>
      </c>
      <c r="D3954" s="2" t="inlineStr">
        <is>
          <t>5600740</t>
        </is>
      </c>
      <c r="E3954" s="2" t="inlineStr">
        <is>
          <t>PALOMA DIAS</t>
        </is>
      </c>
      <c r="F3954" s="2" t="n">
        <v>2257</v>
      </c>
      <c r="G3954" s="2" t="n">
        <v>114.8</v>
      </c>
      <c r="H3954" s="2" t="n">
        <v>20</v>
      </c>
      <c r="I3954" s="2" t="n">
        <v>0</v>
      </c>
      <c r="J3954" s="2" t="inlineStr">
        <is>
          <t>GPA</t>
        </is>
      </c>
    </row>
    <row r="3955">
      <c r="A3955" s="2" t="n">
        <v>8</v>
      </c>
      <c r="B3955" s="2" t="n">
        <v>7801</v>
      </c>
      <c r="C3955" s="2" t="inlineStr">
        <is>
          <t>SEPARACAO</t>
        </is>
      </c>
      <c r="D3955" s="2" t="inlineStr">
        <is>
          <t>5600740</t>
        </is>
      </c>
      <c r="E3955" s="2" t="inlineStr">
        <is>
          <t>PALOMA DIAS</t>
        </is>
      </c>
      <c r="F3955" s="2" t="n">
        <v>795</v>
      </c>
      <c r="G3955" s="2" t="n">
        <v>11.92</v>
      </c>
      <c r="H3955" s="2" t="n">
        <v>67</v>
      </c>
      <c r="I3955" s="2" t="n">
        <v>0</v>
      </c>
      <c r="J3955" s="2" t="inlineStr">
        <is>
          <t>GPA</t>
        </is>
      </c>
    </row>
    <row r="3956">
      <c r="A3956" s="2" t="n">
        <v>8</v>
      </c>
      <c r="B3956" s="2" t="n">
        <v>7801</v>
      </c>
      <c r="C3956" s="2" t="inlineStr">
        <is>
          <t>PUXADA RECEB</t>
        </is>
      </c>
      <c r="D3956" s="2" t="inlineStr">
        <is>
          <t>5608775</t>
        </is>
      </c>
      <c r="E3956" s="2" t="inlineStr">
        <is>
          <t>RACHEL CAETANO DOS SANTOS</t>
        </is>
      </c>
      <c r="F3956" s="2" t="n">
        <v>243</v>
      </c>
      <c r="G3956" s="2" t="n">
        <v>22.42</v>
      </c>
      <c r="H3956" s="2" t="n">
        <v>11</v>
      </c>
      <c r="I3956" s="2" t="n">
        <v>0</v>
      </c>
      <c r="J3956" s="2" t="inlineStr">
        <is>
          <t>GPA</t>
        </is>
      </c>
    </row>
    <row r="3957">
      <c r="A3957" s="2" t="n">
        <v>8</v>
      </c>
      <c r="B3957" s="2" t="n">
        <v>7801</v>
      </c>
      <c r="C3957" s="2" t="inlineStr">
        <is>
          <t>SEPARACAO</t>
        </is>
      </c>
      <c r="D3957" s="2" t="inlineStr">
        <is>
          <t>5608775</t>
        </is>
      </c>
      <c r="E3957" s="2" t="inlineStr">
        <is>
          <t>RACHEL CAETANO DOS SANTOS</t>
        </is>
      </c>
      <c r="F3957" s="2" t="n">
        <v>4673</v>
      </c>
      <c r="G3957" s="2" t="n">
        <v>69.73999999999999</v>
      </c>
      <c r="H3957" s="2" t="n">
        <v>67</v>
      </c>
      <c r="I3957" s="2" t="n">
        <v>0</v>
      </c>
      <c r="J3957" s="2" t="inlineStr">
        <is>
          <t>GPA</t>
        </is>
      </c>
    </row>
    <row r="3958">
      <c r="A3958" s="2" t="n">
        <v>8</v>
      </c>
      <c r="B3958" s="2" t="n">
        <v>7801</v>
      </c>
      <c r="C3958" s="2" t="inlineStr">
        <is>
          <t>PUXADA RECEB</t>
        </is>
      </c>
      <c r="D3958" s="2" t="inlineStr">
        <is>
          <t>5609674</t>
        </is>
      </c>
      <c r="E3958" s="2" t="inlineStr">
        <is>
          <t>AUGUSTO DE MORAES CELIO</t>
        </is>
      </c>
      <c r="F3958" s="2" t="n">
        <v>862</v>
      </c>
      <c r="G3958" s="2" t="n">
        <v>30.09</v>
      </c>
      <c r="H3958" s="2" t="n">
        <v>29</v>
      </c>
      <c r="I3958" s="2" t="n">
        <v>0</v>
      </c>
      <c r="J3958" s="2" t="inlineStr">
        <is>
          <t>GPA</t>
        </is>
      </c>
    </row>
    <row r="3959">
      <c r="A3959" s="2" t="n">
        <v>8</v>
      </c>
      <c r="B3959" s="2" t="n">
        <v>7801</v>
      </c>
      <c r="C3959" s="2" t="inlineStr">
        <is>
          <t>SEPARACAO</t>
        </is>
      </c>
      <c r="D3959" s="2" t="inlineStr">
        <is>
          <t>5609674</t>
        </is>
      </c>
      <c r="E3959" s="2" t="inlineStr">
        <is>
          <t>AUGUSTO DE MORAES CELIO</t>
        </is>
      </c>
      <c r="F3959" s="2" t="n">
        <v>181</v>
      </c>
      <c r="G3959" s="2" t="n">
        <v>1.68</v>
      </c>
      <c r="H3959" s="2" t="n">
        <v>108</v>
      </c>
      <c r="I3959" s="2" t="n">
        <v>0</v>
      </c>
      <c r="J3959" s="2" t="inlineStr">
        <is>
          <t>GPA</t>
        </is>
      </c>
    </row>
    <row r="3960">
      <c r="A3960" s="2" t="n">
        <v>8</v>
      </c>
      <c r="B3960" s="2" t="n">
        <v>7801</v>
      </c>
      <c r="C3960" s="2" t="inlineStr">
        <is>
          <t>PUXADA RECEB</t>
        </is>
      </c>
      <c r="D3960" s="2" t="inlineStr">
        <is>
          <t>5613329</t>
        </is>
      </c>
      <c r="E3960" s="2" t="inlineStr">
        <is>
          <t>Jose Orlando Dos Santos Silva</t>
        </is>
      </c>
      <c r="F3960" s="2" t="n">
        <v>3103</v>
      </c>
      <c r="G3960" s="2" t="n">
        <v>174.78</v>
      </c>
      <c r="H3960" s="2" t="n">
        <v>18</v>
      </c>
      <c r="I3960" s="2" t="n">
        <v>0</v>
      </c>
      <c r="J3960" s="2" t="inlineStr">
        <is>
          <t>GPA</t>
        </is>
      </c>
    </row>
    <row r="3961">
      <c r="A3961" s="2" t="n">
        <v>8</v>
      </c>
      <c r="B3961" s="2" t="n">
        <v>7801</v>
      </c>
      <c r="C3961" s="2" t="inlineStr">
        <is>
          <t>SEPARACAO</t>
        </is>
      </c>
      <c r="D3961" s="2" t="inlineStr">
        <is>
          <t>5613329</t>
        </is>
      </c>
      <c r="E3961" s="2" t="inlineStr">
        <is>
          <t>Jose Orlando Dos Santos Silva</t>
        </is>
      </c>
      <c r="F3961" s="2" t="n">
        <v>536</v>
      </c>
      <c r="G3961" s="2" t="n">
        <v>17.7</v>
      </c>
      <c r="H3961" s="2" t="n">
        <v>30</v>
      </c>
      <c r="I3961" s="2" t="n">
        <v>0</v>
      </c>
      <c r="J3961" s="2" t="inlineStr">
        <is>
          <t>GPA</t>
        </is>
      </c>
    </row>
    <row r="3962">
      <c r="A3962" s="2" t="n">
        <v>8</v>
      </c>
      <c r="B3962" s="2" t="n">
        <v>7801</v>
      </c>
      <c r="C3962" s="2" t="inlineStr">
        <is>
          <t>CARREGAMENTO</t>
        </is>
      </c>
      <c r="D3962" s="2" t="inlineStr">
        <is>
          <t>5614384</t>
        </is>
      </c>
      <c r="E3962" s="2" t="inlineStr">
        <is>
          <t>Jeff Anneau</t>
        </is>
      </c>
      <c r="F3962" s="2" t="n">
        <v>360</v>
      </c>
      <c r="G3962" s="2" t="n">
        <v>53.69</v>
      </c>
      <c r="H3962" s="2" t="n">
        <v>7</v>
      </c>
      <c r="I3962" s="2" t="n">
        <v>0</v>
      </c>
      <c r="J3962" s="2" t="inlineStr">
        <is>
          <t>GPA</t>
        </is>
      </c>
    </row>
    <row r="3963">
      <c r="A3963" s="2" t="n">
        <v>8</v>
      </c>
      <c r="B3963" s="2" t="n">
        <v>7801</v>
      </c>
      <c r="C3963" s="2" t="inlineStr">
        <is>
          <t>SEPARACAO</t>
        </is>
      </c>
      <c r="D3963" s="2" t="inlineStr">
        <is>
          <t>5614384</t>
        </is>
      </c>
      <c r="E3963" s="2" t="inlineStr">
        <is>
          <t>Jeff Anneau</t>
        </is>
      </c>
      <c r="F3963" s="2" t="n">
        <v>347</v>
      </c>
      <c r="G3963" s="2" t="n">
        <v>2.8</v>
      </c>
      <c r="H3963" s="2" t="n">
        <v>124</v>
      </c>
      <c r="I3963" s="2" t="n">
        <v>0</v>
      </c>
      <c r="J3963" s="2" t="inlineStr">
        <is>
          <t>GPA</t>
        </is>
      </c>
    </row>
    <row r="3964">
      <c r="A3964" s="2" t="n">
        <v>8</v>
      </c>
      <c r="B3964" s="2" t="n">
        <v>7801</v>
      </c>
      <c r="C3964" s="2" t="inlineStr">
        <is>
          <t>PUXADA RECEB</t>
        </is>
      </c>
      <c r="D3964" s="2" t="inlineStr">
        <is>
          <t>5614392</t>
        </is>
      </c>
      <c r="E3964" s="2" t="inlineStr">
        <is>
          <t>Joseane Dos Santos Castro Boffo</t>
        </is>
      </c>
      <c r="F3964" s="2" t="n">
        <v>2057</v>
      </c>
      <c r="G3964" s="2" t="n">
        <v>138.67</v>
      </c>
      <c r="H3964" s="2" t="n">
        <v>15</v>
      </c>
      <c r="I3964" s="2" t="n">
        <v>0</v>
      </c>
      <c r="J3964" s="2" t="inlineStr">
        <is>
          <t>GPA</t>
        </is>
      </c>
    </row>
    <row r="3965">
      <c r="A3965" s="2" t="n">
        <v>8</v>
      </c>
      <c r="B3965" s="2" t="n">
        <v>7801</v>
      </c>
      <c r="C3965" s="2" t="inlineStr">
        <is>
          <t>RECEBIMENTO</t>
        </is>
      </c>
      <c r="D3965" s="2" t="inlineStr">
        <is>
          <t>5614392</t>
        </is>
      </c>
      <c r="E3965" s="2" t="inlineStr">
        <is>
          <t>Joseane Dos Santos Castro Boffo</t>
        </is>
      </c>
      <c r="F3965" s="2" t="n">
        <v>8</v>
      </c>
      <c r="G3965" s="2" t="n">
        <v>6.67</v>
      </c>
      <c r="H3965" s="2" t="n">
        <v>1</v>
      </c>
      <c r="I3965" s="2" t="n">
        <v>0</v>
      </c>
      <c r="J3965" s="2" t="inlineStr">
        <is>
          <t>GPA</t>
        </is>
      </c>
    </row>
    <row r="3966">
      <c r="A3966" s="2" t="n">
        <v>8</v>
      </c>
      <c r="B3966" s="2" t="n">
        <v>7801</v>
      </c>
      <c r="C3966" s="2" t="inlineStr">
        <is>
          <t>SEPARACAO</t>
        </is>
      </c>
      <c r="D3966" s="2" t="inlineStr">
        <is>
          <t>5614392</t>
        </is>
      </c>
      <c r="E3966" s="2" t="inlineStr">
        <is>
          <t>Joseane Dos Santos Castro Boffo</t>
        </is>
      </c>
      <c r="F3966" s="2" t="n">
        <v>754</v>
      </c>
      <c r="G3966" s="2" t="n">
        <v>13.88</v>
      </c>
      <c r="H3966" s="2" t="n">
        <v>54</v>
      </c>
      <c r="I3966" s="2" t="n">
        <v>0</v>
      </c>
      <c r="J3966" s="2" t="inlineStr">
        <is>
          <t>GPA</t>
        </is>
      </c>
    </row>
    <row r="3967">
      <c r="A3967" s="2" t="n">
        <v>8</v>
      </c>
      <c r="B3967" s="2" t="n">
        <v>7801</v>
      </c>
      <c r="C3967" s="2" t="inlineStr">
        <is>
          <t>RECEBIMENTO</t>
        </is>
      </c>
      <c r="D3967" s="2" t="inlineStr">
        <is>
          <t>5628903</t>
        </is>
      </c>
      <c r="E3967" s="2" t="inlineStr">
        <is>
          <t>Willian Kauan Brandao Da Silva</t>
        </is>
      </c>
      <c r="F3967" s="2" t="n">
        <v>1</v>
      </c>
      <c r="G3967" s="2" t="n">
        <v>6.67</v>
      </c>
      <c r="H3967" s="2" t="n">
        <v>0</v>
      </c>
      <c r="I3967" s="2" t="n">
        <v>0</v>
      </c>
      <c r="J3967" s="2" t="inlineStr">
        <is>
          <t>GPA</t>
        </is>
      </c>
    </row>
    <row r="3968">
      <c r="A3968" s="2" t="n">
        <v>8</v>
      </c>
      <c r="B3968" s="2" t="n">
        <v>7801</v>
      </c>
      <c r="C3968" s="2" t="inlineStr">
        <is>
          <t>SEPARACAO</t>
        </is>
      </c>
      <c r="D3968" s="2" t="inlineStr">
        <is>
          <t>5633451</t>
        </is>
      </c>
      <c r="E3968" s="2" t="inlineStr">
        <is>
          <t>Jessica Amanda Santos Constantino Da Silva</t>
        </is>
      </c>
      <c r="F3968" s="2" t="n">
        <v>4306</v>
      </c>
      <c r="G3968" s="2" t="n">
        <v>72.45</v>
      </c>
      <c r="H3968" s="2" t="n">
        <v>59</v>
      </c>
      <c r="I3968" s="2" t="n">
        <v>0</v>
      </c>
      <c r="J3968" s="2" t="inlineStr">
        <is>
          <t>GPA</t>
        </is>
      </c>
    </row>
    <row r="3969">
      <c r="A3969" s="2" t="n">
        <v>8</v>
      </c>
      <c r="B3969" s="2" t="n">
        <v>7801</v>
      </c>
      <c r="C3969" s="2" t="inlineStr">
        <is>
          <t>SEPARACAO</t>
        </is>
      </c>
      <c r="D3969" s="2" t="inlineStr">
        <is>
          <t>5634806</t>
        </is>
      </c>
      <c r="E3969" s="2" t="inlineStr">
        <is>
          <t>KEYTH LIMA DE FONSECA</t>
        </is>
      </c>
      <c r="F3969" s="2" t="n">
        <v>3767</v>
      </c>
      <c r="G3969" s="2" t="n">
        <v>60.25</v>
      </c>
      <c r="H3969" s="2" t="n">
        <v>63</v>
      </c>
      <c r="I3969" s="2" t="n">
        <v>0</v>
      </c>
      <c r="J3969" s="2" t="inlineStr">
        <is>
          <t>GPA</t>
        </is>
      </c>
    </row>
    <row r="3970">
      <c r="A3970" s="2" t="n">
        <v>8</v>
      </c>
      <c r="B3970" s="2" t="n">
        <v>7801</v>
      </c>
      <c r="C3970" s="2" t="inlineStr">
        <is>
          <t>CARREGAMENTO</t>
        </is>
      </c>
      <c r="D3970" s="2" t="inlineStr">
        <is>
          <t>5639026</t>
        </is>
      </c>
      <c r="E3970" s="2" t="inlineStr">
        <is>
          <t>Guiveline Faustin</t>
        </is>
      </c>
      <c r="F3970" s="2" t="n">
        <v>1213</v>
      </c>
      <c r="G3970" s="2" t="n">
        <v>89.44</v>
      </c>
      <c r="H3970" s="2" t="n">
        <v>14</v>
      </c>
      <c r="I3970" s="2" t="n">
        <v>0</v>
      </c>
      <c r="J3970" s="2" t="inlineStr">
        <is>
          <t>GPA</t>
        </is>
      </c>
    </row>
    <row r="3971">
      <c r="A3971" s="2" t="n">
        <v>8</v>
      </c>
      <c r="B3971" s="2" t="n">
        <v>7801</v>
      </c>
      <c r="C3971" s="2" t="inlineStr">
        <is>
          <t>PUXADA RECEB</t>
        </is>
      </c>
      <c r="D3971" s="2" t="inlineStr">
        <is>
          <t>5639026</t>
        </is>
      </c>
      <c r="E3971" s="2" t="inlineStr">
        <is>
          <t>Guiveline Faustin</t>
        </is>
      </c>
      <c r="F3971" s="2" t="n">
        <v>121</v>
      </c>
      <c r="G3971" s="2" t="n">
        <v>1.18</v>
      </c>
      <c r="H3971" s="2" t="n">
        <v>103</v>
      </c>
      <c r="I3971" s="2" t="n">
        <v>0</v>
      </c>
      <c r="J3971" s="2" t="inlineStr">
        <is>
          <t>GPA</t>
        </is>
      </c>
    </row>
    <row r="3972">
      <c r="A3972" s="2" t="n">
        <v>8</v>
      </c>
      <c r="B3972" s="2" t="n">
        <v>7801</v>
      </c>
      <c r="C3972" s="2" t="inlineStr">
        <is>
          <t>SEPARACAO</t>
        </is>
      </c>
      <c r="D3972" s="2" t="inlineStr">
        <is>
          <t>5639026</t>
        </is>
      </c>
      <c r="E3972" s="2" t="inlineStr">
        <is>
          <t>Guiveline Faustin</t>
        </is>
      </c>
      <c r="F3972" s="2" t="n">
        <v>996</v>
      </c>
      <c r="G3972" s="2" t="n">
        <v>18.4</v>
      </c>
      <c r="H3972" s="2" t="n">
        <v>54</v>
      </c>
      <c r="I3972" s="2" t="n">
        <v>0</v>
      </c>
      <c r="J3972" s="2" t="inlineStr">
        <is>
          <t>GPA</t>
        </is>
      </c>
    </row>
    <row r="3973">
      <c r="A3973" s="2" t="n">
        <v>8</v>
      </c>
      <c r="B3973" s="2" t="n">
        <v>7801</v>
      </c>
      <c r="C3973" s="2" t="inlineStr">
        <is>
          <t>PUXADA RECEB</t>
        </is>
      </c>
      <c r="D3973" s="2" t="inlineStr">
        <is>
          <t>5646367</t>
        </is>
      </c>
      <c r="E3973" s="2" t="inlineStr">
        <is>
          <t>Niuma Cabral Pereira</t>
        </is>
      </c>
      <c r="F3973" s="2" t="n">
        <v>2374</v>
      </c>
      <c r="G3973" s="2" t="n">
        <v>110.94</v>
      </c>
      <c r="H3973" s="2" t="n">
        <v>21</v>
      </c>
      <c r="I3973" s="2" t="n">
        <v>0</v>
      </c>
      <c r="J3973" s="2" t="inlineStr">
        <is>
          <t>GPA</t>
        </is>
      </c>
    </row>
    <row r="3974">
      <c r="A3974" s="2" t="n">
        <v>8</v>
      </c>
      <c r="B3974" s="2" t="n">
        <v>7801</v>
      </c>
      <c r="C3974" s="2" t="inlineStr">
        <is>
          <t>SEPARACAO</t>
        </is>
      </c>
      <c r="D3974" s="2" t="inlineStr">
        <is>
          <t>5646367</t>
        </is>
      </c>
      <c r="E3974" s="2" t="inlineStr">
        <is>
          <t>Niuma Cabral Pereira</t>
        </is>
      </c>
      <c r="F3974" s="2" t="n">
        <v>574</v>
      </c>
      <c r="G3974" s="2" t="n">
        <v>6.26</v>
      </c>
      <c r="H3974" s="2" t="n">
        <v>92</v>
      </c>
      <c r="I3974" s="2" t="n">
        <v>0</v>
      </c>
      <c r="J3974" s="2" t="inlineStr">
        <is>
          <t>GPA</t>
        </is>
      </c>
    </row>
    <row r="3975">
      <c r="A3975" s="2" t="n">
        <v>8</v>
      </c>
      <c r="B3975" s="2" t="n">
        <v>7801</v>
      </c>
      <c r="C3975" s="2" t="inlineStr">
        <is>
          <t>PUXADA RECEB</t>
        </is>
      </c>
      <c r="D3975" s="2" t="inlineStr">
        <is>
          <t>5646456</t>
        </is>
      </c>
      <c r="E3975" s="2" t="inlineStr">
        <is>
          <t>ANA CAROLINE REIS FERREIRA</t>
        </is>
      </c>
      <c r="F3975" s="2" t="n">
        <v>84</v>
      </c>
      <c r="G3975" s="2" t="n">
        <v>60.05</v>
      </c>
      <c r="H3975" s="2" t="n">
        <v>1</v>
      </c>
      <c r="I3975" s="2" t="n">
        <v>0</v>
      </c>
      <c r="J3975" s="2" t="inlineStr">
        <is>
          <t>GPA</t>
        </is>
      </c>
    </row>
    <row r="3976">
      <c r="A3976" s="2" t="n">
        <v>8</v>
      </c>
      <c r="B3976" s="2" t="n">
        <v>7801</v>
      </c>
      <c r="C3976" s="2" t="inlineStr">
        <is>
          <t>SEPARACAO</t>
        </is>
      </c>
      <c r="D3976" s="2" t="inlineStr">
        <is>
          <t>5646456</t>
        </is>
      </c>
      <c r="E3976" s="2" t="inlineStr">
        <is>
          <t>ANA CAROLINE REIS FERREIRA</t>
        </is>
      </c>
      <c r="F3976" s="2" t="n">
        <v>247</v>
      </c>
      <c r="G3976" s="2" t="n">
        <v>0.95</v>
      </c>
      <c r="H3976" s="2" t="n">
        <v>260</v>
      </c>
      <c r="I3976" s="2" t="n">
        <v>0</v>
      </c>
      <c r="J3976" s="2" t="inlineStr">
        <is>
          <t>GPA</t>
        </is>
      </c>
    </row>
    <row r="3977">
      <c r="A3977" s="2" t="n">
        <v>8</v>
      </c>
      <c r="B3977" s="2" t="n">
        <v>7801</v>
      </c>
      <c r="C3977" s="2" t="inlineStr">
        <is>
          <t>SEPARACAO</t>
        </is>
      </c>
      <c r="D3977" s="2" t="inlineStr">
        <is>
          <t>5648904</t>
        </is>
      </c>
      <c r="E3977" s="2" t="inlineStr">
        <is>
          <t>Jorge Luis Pineiro Lezcano</t>
        </is>
      </c>
      <c r="F3977" s="2" t="n">
        <v>747</v>
      </c>
      <c r="G3977" s="2" t="n">
        <v>18.11</v>
      </c>
      <c r="H3977" s="2" t="n">
        <v>41</v>
      </c>
      <c r="I3977" s="2" t="n">
        <v>0</v>
      </c>
      <c r="J3977" s="2" t="inlineStr">
        <is>
          <t>GPA</t>
        </is>
      </c>
    </row>
    <row r="3978">
      <c r="A3978" s="2" t="n">
        <v>8</v>
      </c>
      <c r="B3978" s="2" t="n">
        <v>7801</v>
      </c>
      <c r="C3978" s="2" t="inlineStr">
        <is>
          <t>PUXADA RECEB</t>
        </is>
      </c>
      <c r="D3978" s="2" t="inlineStr">
        <is>
          <t>5650690</t>
        </is>
      </c>
      <c r="E3978" s="2" t="inlineStr">
        <is>
          <t>ANDRE LUIZ</t>
        </is>
      </c>
      <c r="F3978" s="2" t="n">
        <v>1686</v>
      </c>
      <c r="G3978" s="2" t="n">
        <v>130.7</v>
      </c>
      <c r="H3978" s="2" t="n">
        <v>13</v>
      </c>
      <c r="I3978" s="2" t="n">
        <v>0</v>
      </c>
      <c r="J3978" s="2" t="inlineStr">
        <is>
          <t>GPA</t>
        </is>
      </c>
    </row>
    <row r="3979">
      <c r="A3979" s="2" t="n">
        <v>8</v>
      </c>
      <c r="B3979" s="2" t="n">
        <v>7801</v>
      </c>
      <c r="C3979" s="2" t="inlineStr">
        <is>
          <t>RECEBIMENTO</t>
        </is>
      </c>
      <c r="D3979" s="2" t="inlineStr">
        <is>
          <t>5650690</t>
        </is>
      </c>
      <c r="E3979" s="2" t="inlineStr">
        <is>
          <t>ANDRE LUIZ</t>
        </is>
      </c>
      <c r="F3979" s="2" t="n">
        <v>2</v>
      </c>
      <c r="G3979" s="2" t="n">
        <v>0.21</v>
      </c>
      <c r="H3979" s="2" t="n">
        <v>10</v>
      </c>
      <c r="I3979" s="2" t="n">
        <v>0</v>
      </c>
      <c r="J3979" s="2" t="inlineStr">
        <is>
          <t>GPA</t>
        </is>
      </c>
    </row>
    <row r="3980">
      <c r="A3980" s="2" t="n">
        <v>8</v>
      </c>
      <c r="B3980" s="2" t="n">
        <v>7801</v>
      </c>
      <c r="C3980" s="2" t="inlineStr">
        <is>
          <t>SEPARACAO</t>
        </is>
      </c>
      <c r="D3980" s="2" t="inlineStr">
        <is>
          <t>5650690</t>
        </is>
      </c>
      <c r="E3980" s="2" t="inlineStr">
        <is>
          <t>ANDRE LUIZ</t>
        </is>
      </c>
      <c r="F3980" s="2" t="n">
        <v>606</v>
      </c>
      <c r="G3980" s="2" t="n">
        <v>23.67</v>
      </c>
      <c r="H3980" s="2" t="n">
        <v>26</v>
      </c>
      <c r="I3980" s="2" t="n">
        <v>0</v>
      </c>
      <c r="J3980" s="2" t="inlineStr">
        <is>
          <t>GPA</t>
        </is>
      </c>
    </row>
    <row r="3981">
      <c r="A3981" s="2" t="n">
        <v>8</v>
      </c>
      <c r="B3981" s="2" t="n">
        <v>7801</v>
      </c>
      <c r="C3981" s="2" t="inlineStr">
        <is>
          <t>PUXADA RECEB</t>
        </is>
      </c>
      <c r="D3981" s="2" t="inlineStr">
        <is>
          <t>5656036</t>
        </is>
      </c>
      <c r="E3981" s="2" t="inlineStr">
        <is>
          <t>DIOGO MORAES</t>
        </is>
      </c>
      <c r="F3981" s="2" t="n">
        <v>29</v>
      </c>
      <c r="G3981" s="2" t="n">
        <v>7.88</v>
      </c>
      <c r="H3981" s="2" t="n">
        <v>4</v>
      </c>
      <c r="I3981" s="2" t="n">
        <v>0</v>
      </c>
      <c r="J3981" s="2" t="inlineStr">
        <is>
          <t>GPA</t>
        </is>
      </c>
    </row>
    <row r="3982">
      <c r="A3982" s="2" t="n">
        <v>8</v>
      </c>
      <c r="B3982" s="2" t="n">
        <v>7801</v>
      </c>
      <c r="C3982" s="2" t="inlineStr">
        <is>
          <t>ATIVIDADE OP. EMP.</t>
        </is>
      </c>
      <c r="D3982" s="2" t="inlineStr">
        <is>
          <t>565732</t>
        </is>
      </c>
      <c r="E3982" s="2" t="inlineStr">
        <is>
          <t>TIAGO RODRIGUES MADUREIRA</t>
        </is>
      </c>
      <c r="F3982" s="2" t="n">
        <v>1153</v>
      </c>
      <c r="G3982" s="2" t="n">
        <v>162.32</v>
      </c>
      <c r="H3982" s="2" t="n">
        <v>7</v>
      </c>
      <c r="I3982" s="2" t="n">
        <v>0</v>
      </c>
      <c r="J3982" s="2" t="inlineStr">
        <is>
          <t>GPA</t>
        </is>
      </c>
    </row>
    <row r="3983">
      <c r="A3983" s="2" t="n">
        <v>8</v>
      </c>
      <c r="B3983" s="2" t="n">
        <v>7801</v>
      </c>
      <c r="C3983" s="2" t="inlineStr">
        <is>
          <t>PUXADA RECEB</t>
        </is>
      </c>
      <c r="D3983" s="2" t="inlineStr">
        <is>
          <t>5659060</t>
        </is>
      </c>
      <c r="E3983" s="2" t="inlineStr">
        <is>
          <t>Natalia Biscaro Jose</t>
        </is>
      </c>
      <c r="F3983" s="2" t="n">
        <v>2264</v>
      </c>
      <c r="G3983" s="2" t="n">
        <v>123</v>
      </c>
      <c r="H3983" s="2" t="n">
        <v>18</v>
      </c>
      <c r="I3983" s="2" t="n">
        <v>0</v>
      </c>
      <c r="J3983" s="2" t="inlineStr">
        <is>
          <t>GPA</t>
        </is>
      </c>
    </row>
    <row r="3984">
      <c r="A3984" s="2" t="n">
        <v>8</v>
      </c>
      <c r="B3984" s="2" t="n">
        <v>7801</v>
      </c>
      <c r="C3984" s="2" t="inlineStr">
        <is>
          <t>SEPARACAO</t>
        </is>
      </c>
      <c r="D3984" s="2" t="inlineStr">
        <is>
          <t>5659060</t>
        </is>
      </c>
      <c r="E3984" s="2" t="inlineStr">
        <is>
          <t>Natalia Biscaro Jose</t>
        </is>
      </c>
      <c r="F3984" s="2" t="n">
        <v>625</v>
      </c>
      <c r="G3984" s="2" t="n">
        <v>9.06</v>
      </c>
      <c r="H3984" s="2" t="n">
        <v>69</v>
      </c>
      <c r="I3984" s="2" t="n">
        <v>0</v>
      </c>
      <c r="J3984" s="2" t="inlineStr">
        <is>
          <t>GPA</t>
        </is>
      </c>
    </row>
    <row r="3985">
      <c r="A3985" s="2" t="n">
        <v>8</v>
      </c>
      <c r="B3985" s="2" t="n">
        <v>7801</v>
      </c>
      <c r="C3985" s="2" t="inlineStr">
        <is>
          <t>CARREGAMENTO</t>
        </is>
      </c>
      <c r="D3985" s="2" t="inlineStr">
        <is>
          <t>5659817</t>
        </is>
      </c>
      <c r="E3985" s="2" t="inlineStr">
        <is>
          <t>FELIPE ALVES</t>
        </is>
      </c>
      <c r="F3985" s="2" t="n">
        <v>2161</v>
      </c>
      <c r="G3985" s="2" t="n">
        <v>98.25</v>
      </c>
      <c r="H3985" s="2" t="n">
        <v>22</v>
      </c>
      <c r="I3985" s="2" t="n">
        <v>0</v>
      </c>
      <c r="J3985" s="2" t="inlineStr">
        <is>
          <t>GPA</t>
        </is>
      </c>
    </row>
    <row r="3986">
      <c r="A3986" s="2" t="n">
        <v>8</v>
      </c>
      <c r="B3986" s="2" t="n">
        <v>7801</v>
      </c>
      <c r="C3986" s="2" t="inlineStr">
        <is>
          <t>PUXADA RECEB</t>
        </is>
      </c>
      <c r="D3986" s="2" t="inlineStr">
        <is>
          <t>5659850</t>
        </is>
      </c>
      <c r="E3986" s="2" t="inlineStr">
        <is>
          <t>Soraya Correa Araujo</t>
        </is>
      </c>
      <c r="F3986" s="2" t="n">
        <v>3074</v>
      </c>
      <c r="G3986" s="2" t="n">
        <v>121.21</v>
      </c>
      <c r="H3986" s="2" t="n">
        <v>25</v>
      </c>
      <c r="I3986" s="2" t="n">
        <v>0</v>
      </c>
      <c r="J3986" s="2" t="inlineStr">
        <is>
          <t>GPA</t>
        </is>
      </c>
    </row>
    <row r="3987">
      <c r="A3987" s="2" t="n">
        <v>8</v>
      </c>
      <c r="B3987" s="2" t="n">
        <v>7801</v>
      </c>
      <c r="C3987" s="2" t="inlineStr">
        <is>
          <t>SEPARACAO</t>
        </is>
      </c>
      <c r="D3987" s="2" t="inlineStr">
        <is>
          <t>5659850</t>
        </is>
      </c>
      <c r="E3987" s="2" t="inlineStr">
        <is>
          <t>Soraya Correa Araujo</t>
        </is>
      </c>
      <c r="F3987" s="2" t="n">
        <v>1524</v>
      </c>
      <c r="G3987" s="2" t="n">
        <v>23.87</v>
      </c>
      <c r="H3987" s="2" t="n">
        <v>64</v>
      </c>
      <c r="I3987" s="2" t="n">
        <v>0</v>
      </c>
      <c r="J3987" s="2" t="inlineStr">
        <is>
          <t>GPA</t>
        </is>
      </c>
    </row>
    <row r="3988">
      <c r="A3988" s="2" t="n">
        <v>8</v>
      </c>
      <c r="B3988" s="2" t="n">
        <v>7801</v>
      </c>
      <c r="C3988" s="2" t="inlineStr">
        <is>
          <t>PUXADA RECEB</t>
        </is>
      </c>
      <c r="D3988" s="2" t="inlineStr">
        <is>
          <t>5660793</t>
        </is>
      </c>
      <c r="E3988" s="2" t="inlineStr">
        <is>
          <t>JAMILE DE QUEIROZ</t>
        </is>
      </c>
      <c r="F3988" s="2" t="n">
        <v>12</v>
      </c>
      <c r="G3988" s="2" t="n">
        <v>10.53</v>
      </c>
      <c r="H3988" s="2" t="n">
        <v>1</v>
      </c>
      <c r="I3988" s="2" t="n">
        <v>0</v>
      </c>
      <c r="J3988" s="2" t="inlineStr">
        <is>
          <t>GPA</t>
        </is>
      </c>
    </row>
    <row r="3989">
      <c r="A3989" s="2" t="n">
        <v>8</v>
      </c>
      <c r="B3989" s="2" t="n">
        <v>7801</v>
      </c>
      <c r="C3989" s="2" t="inlineStr">
        <is>
          <t>RECEBIMENTO</t>
        </is>
      </c>
      <c r="D3989" s="2" t="inlineStr">
        <is>
          <t>5660793</t>
        </is>
      </c>
      <c r="E3989" s="2" t="inlineStr">
        <is>
          <t>JAMILE DE QUEIROZ</t>
        </is>
      </c>
      <c r="F3989" s="2" t="n">
        <v>44</v>
      </c>
      <c r="G3989" s="2" t="n">
        <v>12.94</v>
      </c>
      <c r="H3989" s="2" t="n">
        <v>3</v>
      </c>
      <c r="I3989" s="2" t="n">
        <v>0</v>
      </c>
      <c r="J3989" s="2" t="inlineStr">
        <is>
          <t>GPA</t>
        </is>
      </c>
    </row>
    <row r="3990">
      <c r="A3990" s="2" t="n">
        <v>8</v>
      </c>
      <c r="B3990" s="2" t="n">
        <v>7801</v>
      </c>
      <c r="C3990" s="2" t="inlineStr">
        <is>
          <t>SEPARACAO</t>
        </is>
      </c>
      <c r="D3990" s="2" t="inlineStr">
        <is>
          <t>5660793</t>
        </is>
      </c>
      <c r="E3990" s="2" t="inlineStr">
        <is>
          <t>JAMILE DE QUEIROZ</t>
        </is>
      </c>
      <c r="F3990" s="2" t="n">
        <v>83</v>
      </c>
      <c r="G3990" s="2" t="n">
        <v>1.79</v>
      </c>
      <c r="H3990" s="2" t="n">
        <v>46</v>
      </c>
      <c r="I3990" s="2" t="n">
        <v>0</v>
      </c>
      <c r="J3990" s="2" t="inlineStr">
        <is>
          <t>GPA</t>
        </is>
      </c>
    </row>
    <row r="3991">
      <c r="A3991" s="2" t="n">
        <v>8</v>
      </c>
      <c r="B3991" s="2" t="n">
        <v>7801</v>
      </c>
      <c r="C3991" s="2" t="inlineStr">
        <is>
          <t>CARREGAMENTO</t>
        </is>
      </c>
      <c r="D3991" s="2" t="inlineStr">
        <is>
          <t>5660815</t>
        </is>
      </c>
      <c r="E3991" s="2" t="inlineStr">
        <is>
          <t>FELIPE RAIMUNDO</t>
        </is>
      </c>
      <c r="F3991" s="2" t="n">
        <v>1626</v>
      </c>
      <c r="G3991" s="2" t="n">
        <v>122.88</v>
      </c>
      <c r="H3991" s="2" t="n">
        <v>13</v>
      </c>
      <c r="I3991" s="2" t="n">
        <v>0</v>
      </c>
      <c r="J3991" s="2" t="inlineStr">
        <is>
          <t>GPA</t>
        </is>
      </c>
    </row>
    <row r="3992">
      <c r="A3992" s="2" t="n">
        <v>8</v>
      </c>
      <c r="B3992" s="2" t="n">
        <v>7801</v>
      </c>
      <c r="C3992" s="2" t="inlineStr">
        <is>
          <t>PUXADA RECEB</t>
        </is>
      </c>
      <c r="D3992" s="2" t="inlineStr">
        <is>
          <t>5662508</t>
        </is>
      </c>
      <c r="E3992" s="2" t="inlineStr">
        <is>
          <t>RIAN ALVES</t>
        </is>
      </c>
      <c r="F3992" s="2" t="n">
        <v>219</v>
      </c>
      <c r="G3992" s="2" t="n">
        <v>22.04</v>
      </c>
      <c r="H3992" s="2" t="n">
        <v>10</v>
      </c>
      <c r="I3992" s="2" t="n">
        <v>0</v>
      </c>
      <c r="J3992" s="2" t="inlineStr">
        <is>
          <t>GPA</t>
        </is>
      </c>
    </row>
    <row r="3993">
      <c r="A3993" s="2" t="n">
        <v>8</v>
      </c>
      <c r="B3993" s="2" t="n">
        <v>7801</v>
      </c>
      <c r="C3993" s="2" t="inlineStr">
        <is>
          <t>SEPARACAO</t>
        </is>
      </c>
      <c r="D3993" s="2" t="inlineStr">
        <is>
          <t>5662508</t>
        </is>
      </c>
      <c r="E3993" s="2" t="inlineStr">
        <is>
          <t>RIAN ALVES</t>
        </is>
      </c>
      <c r="F3993" s="2" t="n">
        <v>7260</v>
      </c>
      <c r="G3993" s="2" t="n">
        <v>102.48</v>
      </c>
      <c r="H3993" s="2" t="n">
        <v>71</v>
      </c>
      <c r="I3993" s="2" t="n">
        <v>0</v>
      </c>
      <c r="J3993" s="2" t="inlineStr">
        <is>
          <t>GPA</t>
        </is>
      </c>
    </row>
    <row r="3994">
      <c r="A3994" s="2" t="n">
        <v>8</v>
      </c>
      <c r="B3994" s="2" t="n">
        <v>7801</v>
      </c>
      <c r="C3994" s="2" t="inlineStr">
        <is>
          <t>PUXADA RECEB</t>
        </is>
      </c>
      <c r="D3994" s="2" t="inlineStr">
        <is>
          <t>566424</t>
        </is>
      </c>
      <c r="E3994" s="2" t="inlineStr">
        <is>
          <t>THIAGO FERREIRA</t>
        </is>
      </c>
      <c r="F3994" s="2" t="n">
        <v>15</v>
      </c>
      <c r="G3994" s="2" t="n">
        <v>0.92</v>
      </c>
      <c r="H3994" s="2" t="n">
        <v>16</v>
      </c>
      <c r="I3994" s="2" t="n">
        <v>0</v>
      </c>
      <c r="J3994" s="2" t="inlineStr">
        <is>
          <t>GPA</t>
        </is>
      </c>
    </row>
    <row r="3995">
      <c r="A3995" s="2" t="n">
        <v>8</v>
      </c>
      <c r="B3995" s="2" t="n">
        <v>7801</v>
      </c>
      <c r="C3995" s="2" t="inlineStr">
        <is>
          <t>RECEBIMENTO</t>
        </is>
      </c>
      <c r="D3995" s="2" t="inlineStr">
        <is>
          <t>566424</t>
        </is>
      </c>
      <c r="E3995" s="2" t="inlineStr">
        <is>
          <t>THIAGO FERREIRA</t>
        </is>
      </c>
      <c r="F3995" s="2" t="n">
        <v>573</v>
      </c>
      <c r="G3995" s="2" t="n">
        <v>45.91</v>
      </c>
      <c r="H3995" s="2" t="n">
        <v>12</v>
      </c>
      <c r="I3995" s="2" t="n">
        <v>0</v>
      </c>
      <c r="J3995" s="2" t="inlineStr">
        <is>
          <t>GPA</t>
        </is>
      </c>
    </row>
    <row r="3996">
      <c r="A3996" s="2" t="n">
        <v>8</v>
      </c>
      <c r="B3996" s="2" t="n">
        <v>7801</v>
      </c>
      <c r="C3996" s="2" t="inlineStr">
        <is>
          <t>PUXADA RECEB</t>
        </is>
      </c>
      <c r="D3996" s="2" t="inlineStr">
        <is>
          <t>5665426</t>
        </is>
      </c>
      <c r="E3996" s="2" t="inlineStr">
        <is>
          <t>GLEIIN DIAS</t>
        </is>
      </c>
      <c r="F3996" s="2" t="n">
        <v>481</v>
      </c>
      <c r="G3996" s="2" t="n">
        <v>53.84</v>
      </c>
      <c r="H3996" s="2" t="n">
        <v>9</v>
      </c>
      <c r="I3996" s="2" t="n">
        <v>0</v>
      </c>
      <c r="J3996" s="2" t="inlineStr">
        <is>
          <t>GPA</t>
        </is>
      </c>
    </row>
    <row r="3997">
      <c r="A3997" s="2" t="n">
        <v>8</v>
      </c>
      <c r="B3997" s="2" t="n">
        <v>7801</v>
      </c>
      <c r="C3997" s="2" t="inlineStr">
        <is>
          <t>PUXADA RECEB</t>
        </is>
      </c>
      <c r="D3997" s="2" t="inlineStr">
        <is>
          <t>5665469</t>
        </is>
      </c>
      <c r="E3997" s="2" t="inlineStr">
        <is>
          <t>Fagner Santana Nogueira</t>
        </is>
      </c>
      <c r="F3997" s="2" t="n">
        <v>2644</v>
      </c>
      <c r="G3997" s="2" t="n">
        <v>118.69</v>
      </c>
      <c r="H3997" s="2" t="n">
        <v>22</v>
      </c>
      <c r="I3997" s="2" t="n">
        <v>0</v>
      </c>
      <c r="J3997" s="2" t="inlineStr">
        <is>
          <t>GPA</t>
        </is>
      </c>
    </row>
    <row r="3998">
      <c r="A3998" s="2" t="n">
        <v>8</v>
      </c>
      <c r="B3998" s="2" t="n">
        <v>7801</v>
      </c>
      <c r="C3998" s="2" t="inlineStr">
        <is>
          <t>SEPARACAO</t>
        </is>
      </c>
      <c r="D3998" s="2" t="inlineStr">
        <is>
          <t>5665469</t>
        </is>
      </c>
      <c r="E3998" s="2" t="inlineStr">
        <is>
          <t>Fagner Santana Nogueira</t>
        </is>
      </c>
      <c r="F3998" s="2" t="n">
        <v>591</v>
      </c>
      <c r="G3998" s="2" t="n">
        <v>9.880000000000001</v>
      </c>
      <c r="H3998" s="2" t="n">
        <v>60</v>
      </c>
      <c r="I3998" s="2" t="n">
        <v>0</v>
      </c>
      <c r="J3998" s="2" t="inlineStr">
        <is>
          <t>GPA</t>
        </is>
      </c>
    </row>
    <row r="3999">
      <c r="A3999" s="2" t="n">
        <v>8</v>
      </c>
      <c r="B3999" s="2" t="n">
        <v>7801</v>
      </c>
      <c r="C3999" s="2" t="inlineStr">
        <is>
          <t>CARREGAMENTO</t>
        </is>
      </c>
      <c r="D3999" s="2" t="inlineStr">
        <is>
          <t>5666082</t>
        </is>
      </c>
      <c r="E3999" s="2" t="inlineStr">
        <is>
          <t>Marcos Antonio De Oliveira</t>
        </is>
      </c>
      <c r="F3999" s="2" t="n">
        <v>742</v>
      </c>
      <c r="G3999" s="2" t="n">
        <v>90.09999999999999</v>
      </c>
      <c r="H3999" s="2" t="n">
        <v>8</v>
      </c>
      <c r="I3999" s="2" t="n">
        <v>0</v>
      </c>
      <c r="J3999" s="2" t="inlineStr">
        <is>
          <t>GPA</t>
        </is>
      </c>
    </row>
    <row r="4000">
      <c r="A4000" s="2" t="n">
        <v>8</v>
      </c>
      <c r="B4000" s="2" t="n">
        <v>7801</v>
      </c>
      <c r="C4000" s="2" t="inlineStr">
        <is>
          <t>SEPARACAO</t>
        </is>
      </c>
      <c r="D4000" s="2" t="inlineStr">
        <is>
          <t>5666082</t>
        </is>
      </c>
      <c r="E4000" s="2" t="inlineStr">
        <is>
          <t>Marcos Antonio De Oliveira</t>
        </is>
      </c>
      <c r="F4000" s="2" t="n">
        <v>593</v>
      </c>
      <c r="G4000" s="2" t="n">
        <v>9.43</v>
      </c>
      <c r="H4000" s="2" t="n">
        <v>63</v>
      </c>
      <c r="I4000" s="2" t="n">
        <v>0</v>
      </c>
      <c r="J4000" s="2" t="inlineStr">
        <is>
          <t>GPA</t>
        </is>
      </c>
    </row>
    <row r="4001">
      <c r="A4001" s="2" t="n">
        <v>8</v>
      </c>
      <c r="B4001" s="2" t="n">
        <v>7801</v>
      </c>
      <c r="C4001" s="2" t="inlineStr">
        <is>
          <t>CARREGAMENTO</t>
        </is>
      </c>
      <c r="D4001" s="2" t="inlineStr">
        <is>
          <t>5667178</t>
        </is>
      </c>
      <c r="E4001" s="2" t="inlineStr">
        <is>
          <t>Thaina De Sousa Santos Menezes</t>
        </is>
      </c>
      <c r="F4001" s="2" t="n">
        <v>121</v>
      </c>
      <c r="G4001" s="2" t="n">
        <v>5.49</v>
      </c>
      <c r="H4001" s="2" t="n">
        <v>22</v>
      </c>
      <c r="I4001" s="2" t="n">
        <v>0</v>
      </c>
      <c r="J4001" s="2" t="inlineStr">
        <is>
          <t>GPA</t>
        </is>
      </c>
    </row>
    <row r="4002">
      <c r="A4002" s="2" t="n">
        <v>8</v>
      </c>
      <c r="B4002" s="2" t="n">
        <v>7801</v>
      </c>
      <c r="C4002" s="2" t="inlineStr">
        <is>
          <t>SEPARACAO</t>
        </is>
      </c>
      <c r="D4002" s="2" t="inlineStr">
        <is>
          <t>5667640</t>
        </is>
      </c>
      <c r="E4002" s="2" t="inlineStr">
        <is>
          <t>ROSANGELA RIBEIRO</t>
        </is>
      </c>
      <c r="F4002" s="2" t="n">
        <v>458</v>
      </c>
      <c r="G4002" s="2" t="n">
        <v>10.85</v>
      </c>
      <c r="H4002" s="2" t="n">
        <v>42</v>
      </c>
      <c r="I4002" s="2" t="n">
        <v>0</v>
      </c>
      <c r="J4002" s="2" t="inlineStr">
        <is>
          <t>GPA</t>
        </is>
      </c>
    </row>
    <row r="4003">
      <c r="A4003" s="2" t="n">
        <v>8</v>
      </c>
      <c r="B4003" s="2" t="n">
        <v>7801</v>
      </c>
      <c r="C4003" s="2" t="inlineStr">
        <is>
          <t>CARREGAMENTO</t>
        </is>
      </c>
      <c r="D4003" s="2" t="inlineStr">
        <is>
          <t>5670640</t>
        </is>
      </c>
      <c r="E4003" s="2" t="inlineStr">
        <is>
          <t>Ricardo Matheus Santos Souza</t>
        </is>
      </c>
      <c r="F4003" s="2" t="n">
        <v>1790</v>
      </c>
      <c r="G4003" s="2" t="n">
        <v>134.93</v>
      </c>
      <c r="H4003" s="2" t="n">
        <v>13</v>
      </c>
      <c r="I4003" s="2" t="n">
        <v>0</v>
      </c>
      <c r="J4003" s="2" t="inlineStr">
        <is>
          <t>GPA</t>
        </is>
      </c>
    </row>
    <row r="4004">
      <c r="A4004" s="2" t="n">
        <v>8</v>
      </c>
      <c r="B4004" s="2" t="n">
        <v>7801</v>
      </c>
      <c r="C4004" s="2" t="inlineStr">
        <is>
          <t>CARREGAMENTO</t>
        </is>
      </c>
      <c r="D4004" s="2" t="inlineStr">
        <is>
          <t>5672937</t>
        </is>
      </c>
      <c r="E4004" s="2" t="inlineStr">
        <is>
          <t>ALESSANDRO KRETZSCHMAR</t>
        </is>
      </c>
      <c r="F4004" s="2" t="n">
        <v>689</v>
      </c>
      <c r="G4004" s="2" t="n">
        <v>36.99</v>
      </c>
      <c r="H4004" s="2" t="n">
        <v>19</v>
      </c>
      <c r="I4004" s="2" t="n">
        <v>0</v>
      </c>
      <c r="J4004" s="2" t="inlineStr">
        <is>
          <t>GPA</t>
        </is>
      </c>
    </row>
    <row r="4005">
      <c r="A4005" s="2" t="n">
        <v>8</v>
      </c>
      <c r="B4005" s="2" t="n">
        <v>7801</v>
      </c>
      <c r="C4005" s="2" t="inlineStr">
        <is>
          <t>PUXADA RECEB</t>
        </is>
      </c>
      <c r="D4005" s="2" t="inlineStr">
        <is>
          <t>5672937</t>
        </is>
      </c>
      <c r="E4005" s="2" t="inlineStr">
        <is>
          <t>ALESSANDRO KRETZSCHMAR</t>
        </is>
      </c>
      <c r="F4005" s="2" t="n">
        <v>1</v>
      </c>
      <c r="G4005" s="2" t="n">
        <v>0.78</v>
      </c>
      <c r="H4005" s="2" t="n">
        <v>1</v>
      </c>
      <c r="I4005" s="2" t="n">
        <v>0</v>
      </c>
      <c r="J4005" s="2" t="inlineStr">
        <is>
          <t>GPA</t>
        </is>
      </c>
    </row>
    <row r="4006">
      <c r="A4006" s="2" t="n">
        <v>8</v>
      </c>
      <c r="B4006" s="2" t="n">
        <v>7801</v>
      </c>
      <c r="C4006" s="2" t="inlineStr">
        <is>
          <t>SEPARACAO</t>
        </is>
      </c>
      <c r="D4006" s="2" t="inlineStr">
        <is>
          <t>5672937</t>
        </is>
      </c>
      <c r="E4006" s="2" t="inlineStr">
        <is>
          <t>ALESSANDRO KRETZSCHMAR</t>
        </is>
      </c>
      <c r="F4006" s="2" t="n">
        <v>127</v>
      </c>
      <c r="G4006" s="2" t="n">
        <v>0.8</v>
      </c>
      <c r="H4006" s="2" t="n">
        <v>159</v>
      </c>
      <c r="I4006" s="2" t="n">
        <v>0</v>
      </c>
      <c r="J4006" s="2" t="inlineStr">
        <is>
          <t>GPA</t>
        </is>
      </c>
    </row>
    <row r="4007">
      <c r="A4007" s="2" t="n">
        <v>8</v>
      </c>
      <c r="B4007" s="2" t="n">
        <v>7801</v>
      </c>
      <c r="C4007" s="2" t="inlineStr">
        <is>
          <t>PUXADA RECEB</t>
        </is>
      </c>
      <c r="D4007" s="2" t="inlineStr">
        <is>
          <t>5673259</t>
        </is>
      </c>
      <c r="E4007" s="2" t="inlineStr">
        <is>
          <t>Priscila DOS SANTOS</t>
        </is>
      </c>
      <c r="F4007" s="2" t="n">
        <v>1</v>
      </c>
      <c r="G4007" s="2" t="n">
        <v>4.83</v>
      </c>
      <c r="H4007" s="2" t="n">
        <v>0</v>
      </c>
      <c r="I4007" s="2" t="n">
        <v>0</v>
      </c>
      <c r="J4007" s="2" t="inlineStr">
        <is>
          <t>GPA</t>
        </is>
      </c>
    </row>
    <row r="4008">
      <c r="A4008" s="2" t="n">
        <v>8</v>
      </c>
      <c r="B4008" s="2" t="n">
        <v>7801</v>
      </c>
      <c r="C4008" s="2" t="inlineStr">
        <is>
          <t>RECEBIMENTO</t>
        </is>
      </c>
      <c r="D4008" s="2" t="inlineStr">
        <is>
          <t>5673259</t>
        </is>
      </c>
      <c r="E4008" s="2" t="inlineStr">
        <is>
          <t>Priscila DOS SANTOS</t>
        </is>
      </c>
      <c r="F4008" s="2" t="n">
        <v>2</v>
      </c>
      <c r="G4008" s="2" t="n">
        <v>0.01</v>
      </c>
      <c r="H4008" s="2" t="n">
        <v>200</v>
      </c>
      <c r="I4008" s="2" t="n">
        <v>0</v>
      </c>
      <c r="J4008" s="2" t="inlineStr">
        <is>
          <t>GPA</t>
        </is>
      </c>
    </row>
    <row r="4009">
      <c r="A4009" s="2" t="n">
        <v>8</v>
      </c>
      <c r="B4009" s="2" t="n">
        <v>7801</v>
      </c>
      <c r="C4009" s="2" t="inlineStr">
        <is>
          <t>SEPARACAO</t>
        </is>
      </c>
      <c r="D4009" s="2" t="inlineStr">
        <is>
          <t>5673267</t>
        </is>
      </c>
      <c r="E4009" s="2" t="inlineStr">
        <is>
          <t>ESTER PEREIRA</t>
        </is>
      </c>
      <c r="F4009" s="2" t="n">
        <v>510</v>
      </c>
      <c r="G4009" s="2" t="n">
        <v>6.44</v>
      </c>
      <c r="H4009" s="2" t="n">
        <v>79</v>
      </c>
      <c r="I4009" s="2" t="n">
        <v>0</v>
      </c>
      <c r="J4009" s="2" t="inlineStr">
        <is>
          <t>GPA</t>
        </is>
      </c>
    </row>
    <row r="4010">
      <c r="A4010" s="2" t="n">
        <v>8</v>
      </c>
      <c r="B4010" s="2" t="n">
        <v>7801</v>
      </c>
      <c r="C4010" s="2" t="inlineStr">
        <is>
          <t>CARREGAMENTO</t>
        </is>
      </c>
      <c r="D4010" s="2" t="inlineStr">
        <is>
          <t>5675260</t>
        </is>
      </c>
      <c r="E4010" s="2" t="inlineStr">
        <is>
          <t>CAMILA LIMA</t>
        </is>
      </c>
      <c r="F4010" s="2" t="n">
        <v>2051</v>
      </c>
      <c r="G4010" s="2" t="n">
        <v>62.37</v>
      </c>
      <c r="H4010" s="2" t="n">
        <v>33</v>
      </c>
      <c r="I4010" s="2" t="n">
        <v>0</v>
      </c>
      <c r="J4010" s="2" t="inlineStr">
        <is>
          <t>GPA</t>
        </is>
      </c>
    </row>
    <row r="4011">
      <c r="A4011" s="2" t="n">
        <v>8</v>
      </c>
      <c r="B4011" s="2" t="n">
        <v>7801</v>
      </c>
      <c r="C4011" s="2" t="inlineStr">
        <is>
          <t>PUXADA RECEB</t>
        </is>
      </c>
      <c r="D4011" s="2" t="inlineStr">
        <is>
          <t>5676959</t>
        </is>
      </c>
      <c r="E4011" s="2" t="inlineStr">
        <is>
          <t>Luis Carlos Gomes Correia</t>
        </is>
      </c>
      <c r="F4011" s="2" t="n">
        <v>1034</v>
      </c>
      <c r="G4011" s="2" t="n">
        <v>60.07</v>
      </c>
      <c r="H4011" s="2" t="n">
        <v>17</v>
      </c>
      <c r="I4011" s="2" t="n">
        <v>0</v>
      </c>
      <c r="J4011" s="2" t="inlineStr">
        <is>
          <t>GPA</t>
        </is>
      </c>
    </row>
    <row r="4012">
      <c r="A4012" s="2" t="n">
        <v>8</v>
      </c>
      <c r="B4012" s="2" t="n">
        <v>7801</v>
      </c>
      <c r="C4012" s="2" t="inlineStr">
        <is>
          <t>SEPARACAO</t>
        </is>
      </c>
      <c r="D4012" s="2" t="inlineStr">
        <is>
          <t>5676959</t>
        </is>
      </c>
      <c r="E4012" s="2" t="inlineStr">
        <is>
          <t>Luis Carlos Gomes Correia</t>
        </is>
      </c>
      <c r="F4012" s="2" t="n">
        <v>9991</v>
      </c>
      <c r="G4012" s="2" t="n">
        <v>119.89</v>
      </c>
      <c r="H4012" s="2" t="n">
        <v>83</v>
      </c>
      <c r="I4012" s="2" t="n">
        <v>0</v>
      </c>
      <c r="J4012" s="2" t="inlineStr">
        <is>
          <t>GPA</t>
        </is>
      </c>
    </row>
    <row r="4013">
      <c r="A4013" s="2" t="n">
        <v>8</v>
      </c>
      <c r="B4013" s="2" t="n">
        <v>7801</v>
      </c>
      <c r="C4013" s="2" t="inlineStr">
        <is>
          <t>SEPARACAO</t>
        </is>
      </c>
      <c r="D4013" s="2" t="inlineStr">
        <is>
          <t>5677181</t>
        </is>
      </c>
      <c r="E4013" s="2" t="inlineStr">
        <is>
          <t>Larissa Dias De Oliveira</t>
        </is>
      </c>
      <c r="F4013" s="2" t="n">
        <v>2242</v>
      </c>
      <c r="G4013" s="2" t="n">
        <v>90.09999999999999</v>
      </c>
      <c r="H4013" s="2" t="n">
        <v>25</v>
      </c>
      <c r="I4013" s="2" t="n">
        <v>0</v>
      </c>
      <c r="J4013" s="2" t="inlineStr">
        <is>
          <t>GPA</t>
        </is>
      </c>
    </row>
    <row r="4014">
      <c r="A4014" s="2" t="n">
        <v>8</v>
      </c>
      <c r="B4014" s="2" t="n">
        <v>7801</v>
      </c>
      <c r="C4014" s="2" t="inlineStr">
        <is>
          <t>SEPARACAO</t>
        </is>
      </c>
      <c r="D4014" s="2" t="inlineStr">
        <is>
          <t>5681235</t>
        </is>
      </c>
      <c r="E4014" s="2" t="inlineStr">
        <is>
          <t>Francisco Xavier Ferreira De Carvalho</t>
        </is>
      </c>
      <c r="F4014" s="2" t="n">
        <v>3102</v>
      </c>
      <c r="G4014" s="2" t="n">
        <v>35.89</v>
      </c>
      <c r="H4014" s="2" t="n">
        <v>86</v>
      </c>
      <c r="I4014" s="2" t="n">
        <v>0</v>
      </c>
      <c r="J4014" s="2" t="inlineStr">
        <is>
          <t>GPA</t>
        </is>
      </c>
    </row>
    <row r="4015">
      <c r="A4015" s="2" t="n">
        <v>8</v>
      </c>
      <c r="B4015" s="2" t="n">
        <v>7801</v>
      </c>
      <c r="C4015" s="2" t="inlineStr">
        <is>
          <t>PUXADA RECEB</t>
        </is>
      </c>
      <c r="D4015" s="2" t="inlineStr">
        <is>
          <t>5687721</t>
        </is>
      </c>
      <c r="E4015" s="2" t="inlineStr">
        <is>
          <t>DALILA RIBERIO</t>
        </is>
      </c>
      <c r="F4015" s="2" t="n">
        <v>18</v>
      </c>
      <c r="G4015" s="2" t="n">
        <v>9.74</v>
      </c>
      <c r="H4015" s="2" t="n">
        <v>2</v>
      </c>
      <c r="I4015" s="2" t="n">
        <v>0</v>
      </c>
      <c r="J4015" s="2" t="inlineStr">
        <is>
          <t>GPA</t>
        </is>
      </c>
    </row>
    <row r="4016">
      <c r="A4016" s="2" t="n">
        <v>8</v>
      </c>
      <c r="B4016" s="2" t="n">
        <v>7801</v>
      </c>
      <c r="C4016" s="2" t="inlineStr">
        <is>
          <t>SEPARACAO</t>
        </is>
      </c>
      <c r="D4016" s="2" t="inlineStr">
        <is>
          <t>5687721</t>
        </is>
      </c>
      <c r="E4016" s="2" t="inlineStr">
        <is>
          <t>DALILA RIBERIO</t>
        </is>
      </c>
      <c r="F4016" s="2" t="n">
        <v>339</v>
      </c>
      <c r="G4016" s="2" t="n">
        <v>2.47</v>
      </c>
      <c r="H4016" s="2" t="n">
        <v>137</v>
      </c>
      <c r="I4016" s="2" t="n">
        <v>0</v>
      </c>
      <c r="J4016" s="2" t="inlineStr">
        <is>
          <t>GPA</t>
        </is>
      </c>
    </row>
    <row r="4017">
      <c r="A4017" s="2" t="n">
        <v>8</v>
      </c>
      <c r="B4017" s="2" t="n">
        <v>7801</v>
      </c>
      <c r="C4017" s="2" t="inlineStr">
        <is>
          <t>CARREGAMENTO</t>
        </is>
      </c>
      <c r="D4017" s="2" t="inlineStr">
        <is>
          <t>5692741</t>
        </is>
      </c>
      <c r="E4017" s="2" t="inlineStr">
        <is>
          <t>Leticia Ferreira De Queiroz</t>
        </is>
      </c>
      <c r="F4017" s="2" t="n">
        <v>1074</v>
      </c>
      <c r="G4017" s="2" t="n">
        <v>52.57</v>
      </c>
      <c r="H4017" s="2" t="n">
        <v>20</v>
      </c>
      <c r="I4017" s="2" t="n">
        <v>0</v>
      </c>
      <c r="J4017" s="2" t="inlineStr">
        <is>
          <t>GPA</t>
        </is>
      </c>
    </row>
    <row r="4018">
      <c r="A4018" s="2" t="n">
        <v>8</v>
      </c>
      <c r="B4018" s="2" t="n">
        <v>7801</v>
      </c>
      <c r="C4018" s="2" t="inlineStr">
        <is>
          <t>SEPARACAO</t>
        </is>
      </c>
      <c r="D4018" s="2" t="inlineStr">
        <is>
          <t>5692741</t>
        </is>
      </c>
      <c r="E4018" s="2" t="inlineStr">
        <is>
          <t>Leticia Ferreira De Queiroz</t>
        </is>
      </c>
      <c r="F4018" s="2" t="n">
        <v>210</v>
      </c>
      <c r="G4018" s="2" t="n">
        <v>4.4</v>
      </c>
      <c r="H4018" s="2" t="n">
        <v>48</v>
      </c>
      <c r="I4018" s="2" t="n">
        <v>0</v>
      </c>
      <c r="J4018" s="2" t="inlineStr">
        <is>
          <t>GPA</t>
        </is>
      </c>
    </row>
    <row r="4019">
      <c r="A4019" s="2" t="n">
        <v>8</v>
      </c>
      <c r="B4019" s="2" t="n">
        <v>7801</v>
      </c>
      <c r="C4019" s="2" t="inlineStr">
        <is>
          <t>SEPARACAO</t>
        </is>
      </c>
      <c r="D4019" s="2" t="inlineStr">
        <is>
          <t>5693411</t>
        </is>
      </c>
      <c r="E4019" s="2" t="inlineStr">
        <is>
          <t>Lais Cristina De Sousa Cabral</t>
        </is>
      </c>
      <c r="F4019" s="2" t="n">
        <v>5478</v>
      </c>
      <c r="G4019" s="2" t="n">
        <v>98.56999999999999</v>
      </c>
      <c r="H4019" s="2" t="n">
        <v>56</v>
      </c>
      <c r="I4019" s="2" t="n">
        <v>0</v>
      </c>
      <c r="J4019" s="2" t="inlineStr">
        <is>
          <t>GPA</t>
        </is>
      </c>
    </row>
    <row r="4020">
      <c r="A4020" s="2" t="n">
        <v>8</v>
      </c>
      <c r="B4020" s="2" t="n">
        <v>7801</v>
      </c>
      <c r="C4020" s="2" t="inlineStr">
        <is>
          <t>SEPARACAO</t>
        </is>
      </c>
      <c r="D4020" s="2" t="inlineStr">
        <is>
          <t>5695198</t>
        </is>
      </c>
      <c r="E4020" s="2" t="inlineStr">
        <is>
          <t>Elizabete Cristina Da Silva Djegov Pinto</t>
        </is>
      </c>
      <c r="F4020" s="2" t="n">
        <v>6356</v>
      </c>
      <c r="G4020" s="2" t="n">
        <v>78.28</v>
      </c>
      <c r="H4020" s="2" t="n">
        <v>81</v>
      </c>
      <c r="I4020" s="2" t="n">
        <v>0</v>
      </c>
      <c r="J4020" s="2" t="inlineStr">
        <is>
          <t>GPA</t>
        </is>
      </c>
    </row>
    <row r="4021">
      <c r="A4021" s="2" t="n">
        <v>8</v>
      </c>
      <c r="B4021" s="2" t="n">
        <v>7801</v>
      </c>
      <c r="C4021" s="2" t="inlineStr">
        <is>
          <t>SEPARACAO</t>
        </is>
      </c>
      <c r="D4021" s="2" t="inlineStr">
        <is>
          <t>5696763</t>
        </is>
      </c>
      <c r="E4021" s="2" t="inlineStr">
        <is>
          <t>MICHAEL ARAUJO DA SILVA</t>
        </is>
      </c>
      <c r="F4021" s="2" t="n">
        <v>2259</v>
      </c>
      <c r="G4021" s="2" t="n">
        <v>62.39</v>
      </c>
      <c r="H4021" s="2" t="n">
        <v>36</v>
      </c>
      <c r="I4021" s="2" t="n">
        <v>0</v>
      </c>
      <c r="J4021" s="2" t="inlineStr">
        <is>
          <t>GPA</t>
        </is>
      </c>
    </row>
    <row r="4022">
      <c r="A4022" s="2" t="n">
        <v>8</v>
      </c>
      <c r="B4022" s="2" t="n">
        <v>7801</v>
      </c>
      <c r="C4022" s="2" t="inlineStr">
        <is>
          <t>SEPARACAO</t>
        </is>
      </c>
      <c r="D4022" s="2" t="inlineStr">
        <is>
          <t>5699509</t>
        </is>
      </c>
      <c r="E4022" s="2" t="inlineStr">
        <is>
          <t>Rita De Cassia Amador</t>
        </is>
      </c>
      <c r="F4022" s="2" t="n">
        <v>7145</v>
      </c>
      <c r="G4022" s="2" t="n">
        <v>113.4</v>
      </c>
      <c r="H4022" s="2" t="n">
        <v>63</v>
      </c>
      <c r="I4022" s="2" t="n">
        <v>0</v>
      </c>
      <c r="J4022" s="2" t="inlineStr">
        <is>
          <t>GPA</t>
        </is>
      </c>
    </row>
    <row r="4023">
      <c r="A4023" s="2" t="n">
        <v>8</v>
      </c>
      <c r="B4023" s="2" t="n">
        <v>7801</v>
      </c>
      <c r="C4023" s="2" t="inlineStr">
        <is>
          <t>SEPARACAO</t>
        </is>
      </c>
      <c r="D4023" s="2" t="inlineStr">
        <is>
          <t>5699983</t>
        </is>
      </c>
      <c r="E4023" s="2" t="inlineStr">
        <is>
          <t>GABRIEL OLIVEIRA ANDRADE</t>
        </is>
      </c>
      <c r="F4023" s="2" t="n">
        <v>5397</v>
      </c>
      <c r="G4023" s="2" t="n">
        <v>119.93</v>
      </c>
      <c r="H4023" s="2" t="n">
        <v>45</v>
      </c>
      <c r="I4023" s="2" t="n">
        <v>0</v>
      </c>
      <c r="J4023" s="2" t="inlineStr">
        <is>
          <t>GPA</t>
        </is>
      </c>
    </row>
    <row r="4024">
      <c r="A4024" s="2" t="n">
        <v>8</v>
      </c>
      <c r="B4024" s="2" t="n">
        <v>7801</v>
      </c>
      <c r="C4024" s="2" t="inlineStr">
        <is>
          <t>SEPARACAO</t>
        </is>
      </c>
      <c r="D4024" s="2" t="inlineStr">
        <is>
          <t>5700680</t>
        </is>
      </c>
      <c r="E4024" s="2" t="inlineStr">
        <is>
          <t>JOAO PAULO</t>
        </is>
      </c>
      <c r="F4024" s="2" t="n">
        <v>858</v>
      </c>
      <c r="G4024" s="2" t="n">
        <v>3.15</v>
      </c>
      <c r="H4024" s="2" t="n">
        <v>272</v>
      </c>
      <c r="I4024" s="2" t="n">
        <v>0</v>
      </c>
      <c r="J4024" s="2" t="inlineStr">
        <is>
          <t>GPA</t>
        </is>
      </c>
    </row>
    <row r="4025">
      <c r="A4025" s="2" t="n">
        <v>8</v>
      </c>
      <c r="B4025" s="2" t="n">
        <v>7801</v>
      </c>
      <c r="C4025" s="2" t="inlineStr">
        <is>
          <t>CARREGAMENTO</t>
        </is>
      </c>
      <c r="D4025" s="2" t="inlineStr">
        <is>
          <t>5702011</t>
        </is>
      </c>
      <c r="E4025" s="2" t="inlineStr">
        <is>
          <t>WILIAN CRISPIM DA SILVA</t>
        </is>
      </c>
      <c r="F4025" s="2" t="n">
        <v>358</v>
      </c>
      <c r="G4025" s="2" t="n">
        <v>59.3</v>
      </c>
      <c r="H4025" s="2" t="n">
        <v>6</v>
      </c>
      <c r="I4025" s="2" t="n">
        <v>0</v>
      </c>
      <c r="J4025" s="2" t="inlineStr">
        <is>
          <t>GPA</t>
        </is>
      </c>
    </row>
    <row r="4026">
      <c r="A4026" s="2" t="n">
        <v>8</v>
      </c>
      <c r="B4026" s="2" t="n">
        <v>7801</v>
      </c>
      <c r="C4026" s="2" t="inlineStr">
        <is>
          <t>PUXADA RECEB</t>
        </is>
      </c>
      <c r="D4026" s="2" t="inlineStr">
        <is>
          <t>5702011</t>
        </is>
      </c>
      <c r="E4026" s="2" t="inlineStr">
        <is>
          <t>WILIAN CRISPIM DA SILVA</t>
        </is>
      </c>
      <c r="F4026" s="2" t="n">
        <v>426</v>
      </c>
      <c r="G4026" s="2" t="n">
        <v>58.4</v>
      </c>
      <c r="H4026" s="2" t="n">
        <v>7</v>
      </c>
      <c r="I4026" s="2" t="n">
        <v>0</v>
      </c>
      <c r="J4026" s="2" t="inlineStr">
        <is>
          <t>GPA</t>
        </is>
      </c>
    </row>
    <row r="4027">
      <c r="A4027" s="2" t="n">
        <v>8</v>
      </c>
      <c r="B4027" s="2" t="n">
        <v>7801</v>
      </c>
      <c r="C4027" s="2" t="inlineStr">
        <is>
          <t>RECEBIMENTO</t>
        </is>
      </c>
      <c r="D4027" s="2" t="inlineStr">
        <is>
          <t>5702011</t>
        </is>
      </c>
      <c r="E4027" s="2" t="inlineStr">
        <is>
          <t>WILIAN CRISPIM DA SILVA</t>
        </is>
      </c>
      <c r="F4027" s="2" t="n">
        <v>4</v>
      </c>
      <c r="G4027" s="2" t="n">
        <v>0.14</v>
      </c>
      <c r="H4027" s="2" t="n">
        <v>29</v>
      </c>
      <c r="I4027" s="2" t="n">
        <v>0</v>
      </c>
      <c r="J4027" s="2" t="inlineStr">
        <is>
          <t>GPA</t>
        </is>
      </c>
    </row>
    <row r="4028">
      <c r="A4028" s="2" t="n">
        <v>8</v>
      </c>
      <c r="B4028" s="2" t="n">
        <v>7801</v>
      </c>
      <c r="C4028" s="2" t="inlineStr">
        <is>
          <t>SEPARACAO</t>
        </is>
      </c>
      <c r="D4028" s="2" t="inlineStr">
        <is>
          <t>5702011</t>
        </is>
      </c>
      <c r="E4028" s="2" t="inlineStr">
        <is>
          <t>WILIAN CRISPIM DA SILVA</t>
        </is>
      </c>
      <c r="F4028" s="2" t="n">
        <v>1075</v>
      </c>
      <c r="G4028" s="2" t="n">
        <v>17.06</v>
      </c>
      <c r="H4028" s="2" t="n">
        <v>63</v>
      </c>
      <c r="I4028" s="2" t="n">
        <v>0</v>
      </c>
      <c r="J4028" s="2" t="inlineStr">
        <is>
          <t>GPA</t>
        </is>
      </c>
    </row>
    <row r="4029">
      <c r="A4029" s="2" t="n">
        <v>8</v>
      </c>
      <c r="B4029" s="2" t="n">
        <v>7801</v>
      </c>
      <c r="C4029" s="2" t="inlineStr">
        <is>
          <t>PUXADA RECEB</t>
        </is>
      </c>
      <c r="D4029" s="2" t="inlineStr">
        <is>
          <t>5702356</t>
        </is>
      </c>
      <c r="E4029" s="2" t="inlineStr">
        <is>
          <t>Aldirene Da Silva Torres</t>
        </is>
      </c>
      <c r="F4029" s="2" t="n">
        <v>6</v>
      </c>
      <c r="G4029" s="2" t="n">
        <v>0.21</v>
      </c>
      <c r="H4029" s="2" t="n">
        <v>29</v>
      </c>
      <c r="I4029" s="2" t="n">
        <v>0</v>
      </c>
      <c r="J4029" s="2" t="inlineStr">
        <is>
          <t>GPA</t>
        </is>
      </c>
    </row>
    <row r="4030">
      <c r="A4030" s="2" t="n">
        <v>8</v>
      </c>
      <c r="B4030" s="2" t="n">
        <v>7801</v>
      </c>
      <c r="C4030" s="2" t="inlineStr">
        <is>
          <t>SEPARACAO</t>
        </is>
      </c>
      <c r="D4030" s="2" t="inlineStr">
        <is>
          <t>5702356</t>
        </is>
      </c>
      <c r="E4030" s="2" t="inlineStr">
        <is>
          <t>Aldirene Da Silva Torres</t>
        </is>
      </c>
      <c r="F4030" s="2" t="n">
        <v>883</v>
      </c>
      <c r="G4030" s="2" t="n">
        <v>26.16</v>
      </c>
      <c r="H4030" s="2" t="n">
        <v>34</v>
      </c>
      <c r="I4030" s="2" t="n">
        <v>0</v>
      </c>
      <c r="J4030" s="2" t="inlineStr">
        <is>
          <t>GPA</t>
        </is>
      </c>
    </row>
    <row r="4031">
      <c r="A4031" s="2" t="n">
        <v>8</v>
      </c>
      <c r="B4031" s="2" t="n">
        <v>7801</v>
      </c>
      <c r="C4031" s="2" t="inlineStr">
        <is>
          <t>CARREGAMENTO</t>
        </is>
      </c>
      <c r="D4031" s="2" t="inlineStr">
        <is>
          <t>5709180</t>
        </is>
      </c>
      <c r="E4031" s="2" t="inlineStr">
        <is>
          <t>Rafael Alves Farias</t>
        </is>
      </c>
      <c r="F4031" s="2" t="n">
        <v>749</v>
      </c>
      <c r="G4031" s="2" t="n">
        <v>64.47</v>
      </c>
      <c r="H4031" s="2" t="n">
        <v>12</v>
      </c>
      <c r="I4031" s="2" t="n">
        <v>0</v>
      </c>
      <c r="J4031" s="2" t="inlineStr">
        <is>
          <t>GPA</t>
        </is>
      </c>
    </row>
    <row r="4032">
      <c r="A4032" s="2" t="n">
        <v>8</v>
      </c>
      <c r="B4032" s="2" t="n">
        <v>7801</v>
      </c>
      <c r="C4032" s="2" t="inlineStr">
        <is>
          <t>CARREGAMENTO</t>
        </is>
      </c>
      <c r="D4032" s="2" t="inlineStr">
        <is>
          <t>5711010</t>
        </is>
      </c>
      <c r="E4032" s="2" t="inlineStr">
        <is>
          <t>Lucas Silva Oliveira</t>
        </is>
      </c>
      <c r="F4032" s="2" t="n">
        <v>545</v>
      </c>
      <c r="G4032" s="2" t="n">
        <v>39.73</v>
      </c>
      <c r="H4032" s="2" t="n">
        <v>14</v>
      </c>
      <c r="I4032" s="2" t="n">
        <v>0</v>
      </c>
      <c r="J4032" s="2" t="inlineStr">
        <is>
          <t>GPA</t>
        </is>
      </c>
    </row>
    <row r="4033">
      <c r="A4033" s="2" t="n">
        <v>8</v>
      </c>
      <c r="B4033" s="2" t="n">
        <v>7801</v>
      </c>
      <c r="C4033" s="2" t="inlineStr">
        <is>
          <t>PUXADA RECEB</t>
        </is>
      </c>
      <c r="D4033" s="2" t="inlineStr">
        <is>
          <t>5711010</t>
        </is>
      </c>
      <c r="E4033" s="2" t="inlineStr">
        <is>
          <t>Lucas Silva Oliveira</t>
        </is>
      </c>
      <c r="F4033" s="2" t="n">
        <v>24</v>
      </c>
      <c r="G4033" s="2" t="n">
        <v>1.68</v>
      </c>
      <c r="H4033" s="2" t="n">
        <v>14</v>
      </c>
      <c r="I4033" s="2" t="n">
        <v>0</v>
      </c>
      <c r="J4033" s="2" t="inlineStr">
        <is>
          <t>GPA</t>
        </is>
      </c>
    </row>
    <row r="4034">
      <c r="A4034" s="2" t="n">
        <v>8</v>
      </c>
      <c r="B4034" s="2" t="n">
        <v>7801</v>
      </c>
      <c r="C4034" s="2" t="inlineStr">
        <is>
          <t>SEPARACAO</t>
        </is>
      </c>
      <c r="D4034" s="2" t="inlineStr">
        <is>
          <t>5711010</t>
        </is>
      </c>
      <c r="E4034" s="2" t="inlineStr">
        <is>
          <t>Lucas Silva Oliveira</t>
        </is>
      </c>
      <c r="F4034" s="2" t="n">
        <v>303</v>
      </c>
      <c r="G4034" s="2" t="n">
        <v>1.06</v>
      </c>
      <c r="H4034" s="2" t="n">
        <v>286</v>
      </c>
      <c r="I4034" s="2" t="n">
        <v>0</v>
      </c>
      <c r="J4034" s="2" t="inlineStr">
        <is>
          <t>GPA</t>
        </is>
      </c>
    </row>
    <row r="4035">
      <c r="A4035" s="2" t="n">
        <v>8</v>
      </c>
      <c r="B4035" s="2" t="n">
        <v>7801</v>
      </c>
      <c r="C4035" s="2" t="inlineStr">
        <is>
          <t>PUXADA RECEB</t>
        </is>
      </c>
      <c r="D4035" s="2" t="inlineStr">
        <is>
          <t>5713986</t>
        </is>
      </c>
      <c r="E4035" s="2" t="inlineStr">
        <is>
          <t>Allex Macedo Silva</t>
        </is>
      </c>
      <c r="F4035" s="2" t="n">
        <v>2269</v>
      </c>
      <c r="G4035" s="2" t="n">
        <v>121.12</v>
      </c>
      <c r="H4035" s="2" t="n">
        <v>19</v>
      </c>
      <c r="I4035" s="2" t="n">
        <v>0</v>
      </c>
      <c r="J4035" s="2" t="inlineStr">
        <is>
          <t>GPA</t>
        </is>
      </c>
    </row>
    <row r="4036">
      <c r="A4036" s="2" t="n">
        <v>8</v>
      </c>
      <c r="B4036" s="2" t="n">
        <v>7801</v>
      </c>
      <c r="C4036" s="2" t="inlineStr">
        <is>
          <t>SEPARACAO</t>
        </is>
      </c>
      <c r="D4036" s="2" t="inlineStr">
        <is>
          <t>5713986</t>
        </is>
      </c>
      <c r="E4036" s="2" t="inlineStr">
        <is>
          <t>Allex Macedo Silva</t>
        </is>
      </c>
      <c r="F4036" s="2" t="n">
        <v>424</v>
      </c>
      <c r="G4036" s="2" t="n">
        <v>10.66</v>
      </c>
      <c r="H4036" s="2" t="n">
        <v>40</v>
      </c>
      <c r="I4036" s="2" t="n">
        <v>0</v>
      </c>
      <c r="J4036" s="2" t="inlineStr">
        <is>
          <t>GPA</t>
        </is>
      </c>
    </row>
    <row r="4037">
      <c r="A4037" s="2" t="n">
        <v>8</v>
      </c>
      <c r="B4037" s="2" t="n">
        <v>7801</v>
      </c>
      <c r="C4037" s="2" t="inlineStr">
        <is>
          <t>SEPARACAO</t>
        </is>
      </c>
      <c r="D4037" s="2" t="inlineStr">
        <is>
          <t>5714320</t>
        </is>
      </c>
      <c r="E4037" s="2" t="inlineStr">
        <is>
          <t>Thauana Silva Dos Santos</t>
        </is>
      </c>
      <c r="F4037" s="2" t="n">
        <v>364</v>
      </c>
      <c r="G4037" s="2" t="n">
        <v>4.59</v>
      </c>
      <c r="H4037" s="2" t="n">
        <v>79</v>
      </c>
      <c r="I4037" s="2" t="n">
        <v>0</v>
      </c>
      <c r="J4037" s="2" t="inlineStr">
        <is>
          <t>GPA</t>
        </is>
      </c>
    </row>
    <row r="4038">
      <c r="A4038" s="2" t="n">
        <v>8</v>
      </c>
      <c r="B4038" s="2" t="n">
        <v>7801</v>
      </c>
      <c r="C4038" s="2" t="inlineStr">
        <is>
          <t>SEPARACAO</t>
        </is>
      </c>
      <c r="D4038" s="2" t="inlineStr">
        <is>
          <t>5729335</t>
        </is>
      </c>
      <c r="E4038" s="2" t="inlineStr">
        <is>
          <t>CELIO SANTANA</t>
        </is>
      </c>
      <c r="F4038" s="2" t="n">
        <v>288</v>
      </c>
      <c r="G4038" s="2" t="n">
        <v>3.22</v>
      </c>
      <c r="H4038" s="2" t="n">
        <v>89</v>
      </c>
      <c r="I4038" s="2" t="n">
        <v>0</v>
      </c>
      <c r="J4038" s="2" t="inlineStr">
        <is>
          <t>GPA</t>
        </is>
      </c>
    </row>
    <row r="4039">
      <c r="A4039" s="2" t="n">
        <v>8</v>
      </c>
      <c r="B4039" s="2" t="n">
        <v>7801</v>
      </c>
      <c r="C4039" s="2" t="inlineStr">
        <is>
          <t>PUXADA RECEB</t>
        </is>
      </c>
      <c r="D4039" s="2" t="inlineStr">
        <is>
          <t>5729882</t>
        </is>
      </c>
      <c r="E4039" s="2" t="inlineStr">
        <is>
          <t>NYCOLAS DE JESUS GOMES</t>
        </is>
      </c>
      <c r="F4039" s="2" t="n">
        <v>46</v>
      </c>
      <c r="G4039" s="2" t="n">
        <v>12.49</v>
      </c>
      <c r="H4039" s="2" t="n">
        <v>4</v>
      </c>
      <c r="I4039" s="2" t="n">
        <v>0</v>
      </c>
      <c r="J4039" s="2" t="inlineStr">
        <is>
          <t>GPA</t>
        </is>
      </c>
    </row>
    <row r="4040">
      <c r="A4040" s="2" t="n">
        <v>8</v>
      </c>
      <c r="B4040" s="2" t="n">
        <v>7801</v>
      </c>
      <c r="C4040" s="2" t="inlineStr">
        <is>
          <t>SEPARACAO</t>
        </is>
      </c>
      <c r="D4040" s="2" t="inlineStr">
        <is>
          <t>5729882</t>
        </is>
      </c>
      <c r="E4040" s="2" t="inlineStr">
        <is>
          <t>NYCOLAS DE JESUS GOMES</t>
        </is>
      </c>
      <c r="F4040" s="2" t="n">
        <v>3382</v>
      </c>
      <c r="G4040" s="2" t="n">
        <v>53.51</v>
      </c>
      <c r="H4040" s="2" t="n">
        <v>63</v>
      </c>
      <c r="I4040" s="2" t="n">
        <v>0</v>
      </c>
      <c r="J4040" s="2" t="inlineStr">
        <is>
          <t>GPA</t>
        </is>
      </c>
    </row>
    <row r="4041">
      <c r="A4041" s="2" t="n">
        <v>8</v>
      </c>
      <c r="B4041" s="2" t="n">
        <v>7801</v>
      </c>
      <c r="C4041" s="2" t="inlineStr">
        <is>
          <t>SEPARACAO</t>
        </is>
      </c>
      <c r="D4041" s="2" t="inlineStr">
        <is>
          <t>5730260</t>
        </is>
      </c>
      <c r="E4041" s="2" t="inlineStr">
        <is>
          <t>WANDERSON NUNES</t>
        </is>
      </c>
      <c r="F4041" s="2" t="n">
        <v>351</v>
      </c>
      <c r="G4041" s="2" t="n">
        <v>8.17</v>
      </c>
      <c r="H4041" s="2" t="n">
        <v>43</v>
      </c>
      <c r="I4041" s="2" t="n">
        <v>0</v>
      </c>
      <c r="J4041" s="2" t="inlineStr">
        <is>
          <t>GPA</t>
        </is>
      </c>
    </row>
    <row r="4042">
      <c r="A4042" s="2" t="n">
        <v>8</v>
      </c>
      <c r="B4042" s="2" t="n">
        <v>7801</v>
      </c>
      <c r="C4042" s="2" t="inlineStr">
        <is>
          <t>PUXADA RECEB</t>
        </is>
      </c>
      <c r="D4042" s="2" t="inlineStr">
        <is>
          <t>5730341</t>
        </is>
      </c>
      <c r="E4042" s="2" t="inlineStr">
        <is>
          <t>David Trindade De Souza</t>
        </is>
      </c>
      <c r="F4042" s="2" t="n">
        <v>2298</v>
      </c>
      <c r="G4042" s="2" t="n">
        <v>119.89</v>
      </c>
      <c r="H4042" s="2" t="n">
        <v>19</v>
      </c>
      <c r="I4042" s="2" t="n">
        <v>0</v>
      </c>
      <c r="J4042" s="2" t="inlineStr">
        <is>
          <t>GPA</t>
        </is>
      </c>
    </row>
    <row r="4043">
      <c r="A4043" s="2" t="n">
        <v>8</v>
      </c>
      <c r="B4043" s="2" t="n">
        <v>7801</v>
      </c>
      <c r="C4043" s="2" t="inlineStr">
        <is>
          <t>SEPARACAO</t>
        </is>
      </c>
      <c r="D4043" s="2" t="inlineStr">
        <is>
          <t>5730341</t>
        </is>
      </c>
      <c r="E4043" s="2" t="inlineStr">
        <is>
          <t>David Trindade De Souza</t>
        </is>
      </c>
      <c r="F4043" s="2" t="n">
        <v>490</v>
      </c>
      <c r="G4043" s="2" t="n">
        <v>6.19</v>
      </c>
      <c r="H4043" s="2" t="n">
        <v>79</v>
      </c>
      <c r="I4043" s="2" t="n">
        <v>0</v>
      </c>
      <c r="J4043" s="2" t="inlineStr">
        <is>
          <t>GPA</t>
        </is>
      </c>
    </row>
    <row r="4044">
      <c r="A4044" s="2" t="n">
        <v>8</v>
      </c>
      <c r="B4044" s="2" t="n">
        <v>7801</v>
      </c>
      <c r="C4044" s="2" t="inlineStr">
        <is>
          <t>CARREGAMENTO</t>
        </is>
      </c>
      <c r="D4044" s="2" t="inlineStr">
        <is>
          <t>5731801</t>
        </is>
      </c>
      <c r="E4044" s="2" t="inlineStr">
        <is>
          <t>Akila Tabita Goncalves Cordeiro</t>
        </is>
      </c>
      <c r="F4044" s="2" t="n">
        <v>527</v>
      </c>
      <c r="G4044" s="2" t="n">
        <v>78.8</v>
      </c>
      <c r="H4044" s="2" t="n">
        <v>7</v>
      </c>
      <c r="I4044" s="2" t="n">
        <v>0</v>
      </c>
      <c r="J4044" s="2" t="inlineStr">
        <is>
          <t>GPA</t>
        </is>
      </c>
    </row>
    <row r="4045">
      <c r="A4045" s="2" t="n">
        <v>8</v>
      </c>
      <c r="B4045" s="2" t="n">
        <v>7801</v>
      </c>
      <c r="C4045" s="2" t="inlineStr">
        <is>
          <t>SEPARACAO</t>
        </is>
      </c>
      <c r="D4045" s="2" t="inlineStr">
        <is>
          <t>5731801</t>
        </is>
      </c>
      <c r="E4045" s="2" t="inlineStr">
        <is>
          <t>Akila Tabita Goncalves Cordeiro</t>
        </is>
      </c>
      <c r="F4045" s="2" t="n">
        <v>210</v>
      </c>
      <c r="G4045" s="2" t="n">
        <v>4.24</v>
      </c>
      <c r="H4045" s="2" t="n">
        <v>50</v>
      </c>
      <c r="I4045" s="2" t="n">
        <v>0</v>
      </c>
      <c r="J4045" s="2" t="inlineStr">
        <is>
          <t>GPA</t>
        </is>
      </c>
    </row>
    <row r="4046">
      <c r="A4046" s="2" t="n">
        <v>8</v>
      </c>
      <c r="B4046" s="2" t="n">
        <v>7801</v>
      </c>
      <c r="C4046" s="2" t="inlineStr">
        <is>
          <t>CARREGAMENTO</t>
        </is>
      </c>
      <c r="D4046" s="2" t="inlineStr">
        <is>
          <t>5731992</t>
        </is>
      </c>
      <c r="E4046" s="2" t="inlineStr">
        <is>
          <t>Gabriele Dos Santos Miranda</t>
        </is>
      </c>
      <c r="F4046" s="2" t="n">
        <v>165</v>
      </c>
      <c r="G4046" s="2" t="n">
        <v>21.56</v>
      </c>
      <c r="H4046" s="2" t="n">
        <v>8</v>
      </c>
      <c r="I4046" s="2" t="n">
        <v>0</v>
      </c>
      <c r="J4046" s="2" t="inlineStr">
        <is>
          <t>GPA</t>
        </is>
      </c>
    </row>
    <row r="4047">
      <c r="A4047" s="2" t="n">
        <v>8</v>
      </c>
      <c r="B4047" s="2" t="n">
        <v>7801</v>
      </c>
      <c r="C4047" s="2" t="inlineStr">
        <is>
          <t>SEPARACAO</t>
        </is>
      </c>
      <c r="D4047" s="2" t="inlineStr">
        <is>
          <t>5731992</t>
        </is>
      </c>
      <c r="E4047" s="2" t="inlineStr">
        <is>
          <t>Gabriele Dos Santos Miranda</t>
        </is>
      </c>
      <c r="F4047" s="2" t="n">
        <v>401</v>
      </c>
      <c r="G4047" s="2" t="n">
        <v>16.43</v>
      </c>
      <c r="H4047" s="2" t="n">
        <v>24</v>
      </c>
      <c r="I4047" s="2" t="n">
        <v>0</v>
      </c>
      <c r="J4047" s="2" t="inlineStr">
        <is>
          <t>GPA</t>
        </is>
      </c>
    </row>
    <row r="4048">
      <c r="A4048" s="2" t="n">
        <v>8</v>
      </c>
      <c r="B4048" s="2" t="n">
        <v>7801</v>
      </c>
      <c r="C4048" s="2" t="inlineStr">
        <is>
          <t>SEPARACAO</t>
        </is>
      </c>
      <c r="D4048" s="2" t="inlineStr">
        <is>
          <t>5732352</t>
        </is>
      </c>
      <c r="E4048" s="2" t="inlineStr">
        <is>
          <t>Cintia Dos Santos Soares</t>
        </is>
      </c>
      <c r="F4048" s="2" t="n">
        <v>7882</v>
      </c>
      <c r="G4048" s="2" t="n">
        <v>90.38</v>
      </c>
      <c r="H4048" s="2" t="n">
        <v>87</v>
      </c>
      <c r="I4048" s="2" t="n">
        <v>0</v>
      </c>
      <c r="J4048" s="2" t="inlineStr">
        <is>
          <t>GPA</t>
        </is>
      </c>
    </row>
    <row r="4049">
      <c r="A4049" s="2" t="n">
        <v>8</v>
      </c>
      <c r="B4049" s="2" t="n">
        <v>7801</v>
      </c>
      <c r="C4049" s="2" t="inlineStr">
        <is>
          <t>SEPARACAO</t>
        </is>
      </c>
      <c r="D4049" s="2" t="inlineStr">
        <is>
          <t>5733294</t>
        </is>
      </c>
      <c r="E4049" s="2" t="inlineStr">
        <is>
          <t>OSCAR EDUARDO ZUNIGA</t>
        </is>
      </c>
      <c r="F4049" s="2" t="n">
        <v>7741</v>
      </c>
      <c r="G4049" s="2" t="n">
        <v>119.96</v>
      </c>
      <c r="H4049" s="2" t="n">
        <v>65</v>
      </c>
      <c r="I4049" s="2" t="n">
        <v>0</v>
      </c>
      <c r="J4049" s="2" t="inlineStr">
        <is>
          <t>GPA</t>
        </is>
      </c>
    </row>
    <row r="4050">
      <c r="A4050" s="2" t="n">
        <v>8</v>
      </c>
      <c r="B4050" s="2" t="n">
        <v>7801</v>
      </c>
      <c r="C4050" s="2" t="inlineStr">
        <is>
          <t>CARREGAMENTO</t>
        </is>
      </c>
      <c r="D4050" s="2" t="inlineStr">
        <is>
          <t>5733677</t>
        </is>
      </c>
      <c r="E4050" s="2" t="inlineStr">
        <is>
          <t>GEOVANNA SARAIVA</t>
        </is>
      </c>
      <c r="F4050" s="2" t="n">
        <v>425</v>
      </c>
      <c r="G4050" s="2" t="n">
        <v>33.46</v>
      </c>
      <c r="H4050" s="2" t="n">
        <v>13</v>
      </c>
      <c r="I4050" s="2" t="n">
        <v>0</v>
      </c>
      <c r="J4050" s="2" t="inlineStr">
        <is>
          <t>GPA</t>
        </is>
      </c>
    </row>
    <row r="4051">
      <c r="A4051" s="2" t="n">
        <v>8</v>
      </c>
      <c r="B4051" s="2" t="n">
        <v>7801</v>
      </c>
      <c r="C4051" s="2" t="inlineStr">
        <is>
          <t>SEPARACAO</t>
        </is>
      </c>
      <c r="D4051" s="2" t="inlineStr">
        <is>
          <t>5733677</t>
        </is>
      </c>
      <c r="E4051" s="2" t="inlineStr">
        <is>
          <t>GEOVANNA SARAIVA</t>
        </is>
      </c>
      <c r="F4051" s="2" t="n">
        <v>1841</v>
      </c>
      <c r="G4051" s="2" t="n">
        <v>48.12</v>
      </c>
      <c r="H4051" s="2" t="n">
        <v>38</v>
      </c>
      <c r="I4051" s="2" t="n">
        <v>0</v>
      </c>
      <c r="J4051" s="2" t="inlineStr">
        <is>
          <t>GPA</t>
        </is>
      </c>
    </row>
    <row r="4052">
      <c r="A4052" s="2" t="n">
        <v>8</v>
      </c>
      <c r="B4052" s="2" t="n">
        <v>7801</v>
      </c>
      <c r="C4052" s="2" t="inlineStr">
        <is>
          <t>CARREGAMENTO</t>
        </is>
      </c>
      <c r="D4052" s="2" t="inlineStr">
        <is>
          <t>5734851</t>
        </is>
      </c>
      <c r="E4052" s="2" t="inlineStr">
        <is>
          <t>LUCAS VIEIRA</t>
        </is>
      </c>
      <c r="F4052" s="2" t="n">
        <v>530</v>
      </c>
      <c r="G4052" s="2" t="n">
        <v>62.86</v>
      </c>
      <c r="H4052" s="2" t="n">
        <v>8</v>
      </c>
      <c r="I4052" s="2" t="n">
        <v>0</v>
      </c>
      <c r="J4052" s="2" t="inlineStr">
        <is>
          <t>GPA</t>
        </is>
      </c>
    </row>
    <row r="4053">
      <c r="A4053" s="2" t="n">
        <v>8</v>
      </c>
      <c r="B4053" s="2" t="n">
        <v>7801</v>
      </c>
      <c r="C4053" s="2" t="inlineStr">
        <is>
          <t>PUXADA RECEB</t>
        </is>
      </c>
      <c r="D4053" s="2" t="inlineStr">
        <is>
          <t>5734851</t>
        </is>
      </c>
      <c r="E4053" s="2" t="inlineStr">
        <is>
          <t>LUCAS VIEIRA</t>
        </is>
      </c>
      <c r="F4053" s="2" t="n">
        <v>87</v>
      </c>
      <c r="G4053" s="2" t="n">
        <v>30.93</v>
      </c>
      <c r="H4053" s="2" t="n">
        <v>3</v>
      </c>
      <c r="I4053" s="2" t="n">
        <v>0</v>
      </c>
      <c r="J4053" s="2" t="inlineStr">
        <is>
          <t>GPA</t>
        </is>
      </c>
    </row>
    <row r="4054">
      <c r="A4054" s="2" t="n">
        <v>8</v>
      </c>
      <c r="B4054" s="2" t="n">
        <v>7801</v>
      </c>
      <c r="C4054" s="2" t="inlineStr">
        <is>
          <t>SEPARACAO</t>
        </is>
      </c>
      <c r="D4054" s="2" t="inlineStr">
        <is>
          <t>5734851</t>
        </is>
      </c>
      <c r="E4054" s="2" t="inlineStr">
        <is>
          <t>LUCAS VIEIRA</t>
        </is>
      </c>
      <c r="F4054" s="2" t="n">
        <v>489</v>
      </c>
      <c r="G4054" s="2" t="n">
        <v>10.27</v>
      </c>
      <c r="H4054" s="2" t="n">
        <v>48</v>
      </c>
      <c r="I4054" s="2" t="n">
        <v>0</v>
      </c>
      <c r="J4054" s="2" t="inlineStr">
        <is>
          <t>GPA</t>
        </is>
      </c>
    </row>
    <row r="4055">
      <c r="A4055" s="2" t="n">
        <v>8</v>
      </c>
      <c r="B4055" s="2" t="n">
        <v>7801</v>
      </c>
      <c r="C4055" s="2" t="inlineStr">
        <is>
          <t>PUXADA RECEB</t>
        </is>
      </c>
      <c r="D4055" s="2" t="inlineStr">
        <is>
          <t>5736471</t>
        </is>
      </c>
      <c r="E4055" s="2" t="inlineStr">
        <is>
          <t>Camilly Daniela Ferreira Nunes</t>
        </is>
      </c>
      <c r="F4055" s="2" t="n">
        <v>20</v>
      </c>
      <c r="G4055" s="2" t="n">
        <v>10.1</v>
      </c>
      <c r="H4055" s="2" t="n">
        <v>2</v>
      </c>
      <c r="I4055" s="2" t="n">
        <v>0</v>
      </c>
      <c r="J4055" s="2" t="inlineStr">
        <is>
          <t>GPA</t>
        </is>
      </c>
    </row>
    <row r="4056">
      <c r="A4056" s="2" t="n">
        <v>8</v>
      </c>
      <c r="B4056" s="2" t="n">
        <v>7801</v>
      </c>
      <c r="C4056" s="2" t="inlineStr">
        <is>
          <t>RECEBIMENTO</t>
        </is>
      </c>
      <c r="D4056" s="2" t="inlineStr">
        <is>
          <t>5736471</t>
        </is>
      </c>
      <c r="E4056" s="2" t="inlineStr">
        <is>
          <t>Camilly Daniela Ferreira Nunes</t>
        </is>
      </c>
      <c r="F4056" s="2" t="n">
        <v>3460</v>
      </c>
      <c r="G4056" s="2" t="n">
        <v>151.05</v>
      </c>
      <c r="H4056" s="2" t="n">
        <v>23</v>
      </c>
      <c r="I4056" s="2" t="n">
        <v>0</v>
      </c>
      <c r="J4056" s="2" t="inlineStr">
        <is>
          <t>GPA</t>
        </is>
      </c>
    </row>
    <row r="4057">
      <c r="A4057" s="2" t="n">
        <v>8</v>
      </c>
      <c r="B4057" s="2" t="n">
        <v>7801</v>
      </c>
      <c r="C4057" s="2" t="inlineStr">
        <is>
          <t>CARREGAMENTO</t>
        </is>
      </c>
      <c r="D4057" s="2" t="inlineStr">
        <is>
          <t>5737389</t>
        </is>
      </c>
      <c r="E4057" s="2" t="inlineStr">
        <is>
          <t>Matheus De Sousa Ferreira</t>
        </is>
      </c>
      <c r="F4057" s="2" t="n">
        <v>482</v>
      </c>
      <c r="G4057" s="2" t="n">
        <v>24.73</v>
      </c>
      <c r="H4057" s="2" t="n">
        <v>19</v>
      </c>
      <c r="I4057" s="2" t="n">
        <v>0</v>
      </c>
      <c r="J4057" s="2" t="inlineStr">
        <is>
          <t>GPA</t>
        </is>
      </c>
    </row>
    <row r="4058">
      <c r="A4058" s="2" t="n">
        <v>8</v>
      </c>
      <c r="B4058" s="2" t="n">
        <v>7801</v>
      </c>
      <c r="C4058" s="2" t="inlineStr">
        <is>
          <t>SEPARACAO</t>
        </is>
      </c>
      <c r="D4058" s="2" t="inlineStr">
        <is>
          <t>5739977</t>
        </is>
      </c>
      <c r="E4058" s="2" t="inlineStr">
        <is>
          <t>Renato MOREIRA DA SILVA</t>
        </is>
      </c>
      <c r="F4058" s="2" t="n">
        <v>5655</v>
      </c>
      <c r="G4058" s="2" t="n">
        <v>97.44</v>
      </c>
      <c r="H4058" s="2" t="n">
        <v>58</v>
      </c>
      <c r="I4058" s="2" t="n">
        <v>0</v>
      </c>
      <c r="J4058" s="2" t="inlineStr">
        <is>
          <t>GPA</t>
        </is>
      </c>
    </row>
    <row r="4059">
      <c r="A4059" s="2" t="n">
        <v>8</v>
      </c>
      <c r="B4059" s="2" t="n">
        <v>7801</v>
      </c>
      <c r="C4059" s="2" t="inlineStr">
        <is>
          <t>PUXADA RECEB</t>
        </is>
      </c>
      <c r="D4059" s="2" t="inlineStr">
        <is>
          <t>5740240</t>
        </is>
      </c>
      <c r="E4059" s="2" t="inlineStr">
        <is>
          <t>ANDRE BARBOSA LOURENCO</t>
        </is>
      </c>
      <c r="F4059" s="2" t="n">
        <v>306</v>
      </c>
      <c r="G4059" s="2" t="n">
        <v>31.52</v>
      </c>
      <c r="H4059" s="2" t="n">
        <v>10</v>
      </c>
      <c r="I4059" s="2" t="n">
        <v>0</v>
      </c>
      <c r="J4059" s="2" t="inlineStr">
        <is>
          <t>GPA</t>
        </is>
      </c>
    </row>
    <row r="4060">
      <c r="A4060" s="2" t="n">
        <v>8</v>
      </c>
      <c r="B4060" s="2" t="n">
        <v>7801</v>
      </c>
      <c r="C4060" s="2" t="inlineStr">
        <is>
          <t>PUXADA RECEB</t>
        </is>
      </c>
      <c r="D4060" s="2" t="inlineStr">
        <is>
          <t>5747163</t>
        </is>
      </c>
      <c r="E4060" s="2" t="inlineStr">
        <is>
          <t>BHASANA MASHABA</t>
        </is>
      </c>
      <c r="F4060" s="2" t="n">
        <v>1393</v>
      </c>
      <c r="G4060" s="2" t="n">
        <v>57.19</v>
      </c>
      <c r="H4060" s="2" t="n">
        <v>24</v>
      </c>
      <c r="I4060" s="2" t="n">
        <v>0</v>
      </c>
      <c r="J4060" s="2" t="inlineStr">
        <is>
          <t>GPA</t>
        </is>
      </c>
    </row>
    <row r="4061">
      <c r="A4061" s="2" t="n">
        <v>8</v>
      </c>
      <c r="B4061" s="2" t="n">
        <v>7801</v>
      </c>
      <c r="C4061" s="2" t="inlineStr">
        <is>
          <t>SEPARACAO</t>
        </is>
      </c>
      <c r="D4061" s="2" t="inlineStr">
        <is>
          <t>5747163</t>
        </is>
      </c>
      <c r="E4061" s="2" t="inlineStr">
        <is>
          <t>BHASANA MASHABA</t>
        </is>
      </c>
      <c r="F4061" s="2" t="n">
        <v>1728</v>
      </c>
      <c r="G4061" s="2" t="n">
        <v>32.72</v>
      </c>
      <c r="H4061" s="2" t="n">
        <v>53</v>
      </c>
      <c r="I4061" s="2" t="n">
        <v>0</v>
      </c>
      <c r="J4061" s="2" t="inlineStr">
        <is>
          <t>GPA</t>
        </is>
      </c>
    </row>
    <row r="4062">
      <c r="A4062" s="2" t="n">
        <v>8</v>
      </c>
      <c r="B4062" s="2" t="n">
        <v>7801</v>
      </c>
      <c r="C4062" s="2" t="inlineStr">
        <is>
          <t>CARREGAMENTO</t>
        </is>
      </c>
      <c r="D4062" s="2" t="inlineStr">
        <is>
          <t>5750059</t>
        </is>
      </c>
      <c r="E4062" s="2" t="inlineStr">
        <is>
          <t>Francisco Kaique De Souza</t>
        </is>
      </c>
      <c r="F4062" s="2" t="n">
        <v>391</v>
      </c>
      <c r="G4062" s="2" t="n">
        <v>38.37</v>
      </c>
      <c r="H4062" s="2" t="n">
        <v>10</v>
      </c>
      <c r="I4062" s="2" t="n">
        <v>0</v>
      </c>
      <c r="J4062" s="2" t="inlineStr">
        <is>
          <t>GPA</t>
        </is>
      </c>
    </row>
    <row r="4063">
      <c r="A4063" s="2" t="n">
        <v>8</v>
      </c>
      <c r="B4063" s="2" t="n">
        <v>7801</v>
      </c>
      <c r="C4063" s="2" t="inlineStr">
        <is>
          <t>PUXADA RECEB</t>
        </is>
      </c>
      <c r="D4063" s="2" t="inlineStr">
        <is>
          <t>5755263</t>
        </is>
      </c>
      <c r="E4063" s="2" t="inlineStr">
        <is>
          <t>LUCAS SOUZA CORDEIRO</t>
        </is>
      </c>
      <c r="F4063" s="2" t="n">
        <v>2496</v>
      </c>
      <c r="G4063" s="2" t="n">
        <v>115.2</v>
      </c>
      <c r="H4063" s="2" t="n">
        <v>22</v>
      </c>
      <c r="I4063" s="2" t="n">
        <v>0</v>
      </c>
      <c r="J4063" s="2" t="inlineStr">
        <is>
          <t>GPA</t>
        </is>
      </c>
    </row>
    <row r="4064">
      <c r="A4064" s="2" t="n">
        <v>8</v>
      </c>
      <c r="B4064" s="2" t="n">
        <v>7801</v>
      </c>
      <c r="C4064" s="2" t="inlineStr">
        <is>
          <t>SEPARACAO</t>
        </is>
      </c>
      <c r="D4064" s="2" t="inlineStr">
        <is>
          <t>5755263</t>
        </is>
      </c>
      <c r="E4064" s="2" t="inlineStr">
        <is>
          <t>LUCAS SOUZA CORDEIRO</t>
        </is>
      </c>
      <c r="F4064" s="2" t="n">
        <v>704</v>
      </c>
      <c r="G4064" s="2" t="n">
        <v>8.65</v>
      </c>
      <c r="H4064" s="2" t="n">
        <v>81</v>
      </c>
      <c r="I4064" s="2" t="n">
        <v>0</v>
      </c>
      <c r="J4064" s="2" t="inlineStr">
        <is>
          <t>GPA</t>
        </is>
      </c>
    </row>
    <row r="4065">
      <c r="A4065" s="2" t="n">
        <v>8</v>
      </c>
      <c r="B4065" s="2" t="n">
        <v>7801</v>
      </c>
      <c r="C4065" s="2" t="inlineStr">
        <is>
          <t>CARREGAMENTO</t>
        </is>
      </c>
      <c r="D4065" s="2" t="inlineStr">
        <is>
          <t>5758866</t>
        </is>
      </c>
      <c r="E4065" s="2" t="inlineStr">
        <is>
          <t>Henryque Estacio De Sousa Siqueira</t>
        </is>
      </c>
      <c r="F4065" s="2" t="n">
        <v>492</v>
      </c>
      <c r="G4065" s="2" t="n">
        <v>64.44</v>
      </c>
      <c r="H4065" s="2" t="n">
        <v>8</v>
      </c>
      <c r="I4065" s="2" t="n">
        <v>0</v>
      </c>
      <c r="J4065" s="2" t="inlineStr">
        <is>
          <t>GPA</t>
        </is>
      </c>
    </row>
    <row r="4066">
      <c r="A4066" s="2" t="n">
        <v>8</v>
      </c>
      <c r="B4066" s="2" t="n">
        <v>7801</v>
      </c>
      <c r="C4066" s="2" t="inlineStr">
        <is>
          <t>PUXADA RECEB</t>
        </is>
      </c>
      <c r="D4066" s="2" t="inlineStr">
        <is>
          <t>5758866</t>
        </is>
      </c>
      <c r="E4066" s="2" t="inlineStr">
        <is>
          <t>Henryque Estacio De Sousa Siqueira</t>
        </is>
      </c>
      <c r="F4066" s="2" t="n">
        <v>47</v>
      </c>
      <c r="G4066" s="2" t="n">
        <v>1.82</v>
      </c>
      <c r="H4066" s="2" t="n">
        <v>26</v>
      </c>
      <c r="I4066" s="2" t="n">
        <v>0</v>
      </c>
      <c r="J4066" s="2" t="inlineStr">
        <is>
          <t>GPA</t>
        </is>
      </c>
    </row>
    <row r="4067">
      <c r="A4067" s="2" t="n">
        <v>8</v>
      </c>
      <c r="B4067" s="2" t="n">
        <v>7801</v>
      </c>
      <c r="C4067" s="2" t="inlineStr">
        <is>
          <t>SEPARACAO</t>
        </is>
      </c>
      <c r="D4067" s="2" t="inlineStr">
        <is>
          <t>5758866</t>
        </is>
      </c>
      <c r="E4067" s="2" t="inlineStr">
        <is>
          <t>Henryque Estacio De Sousa Siqueira</t>
        </is>
      </c>
      <c r="F4067" s="2" t="n">
        <v>51</v>
      </c>
      <c r="G4067" s="2" t="n">
        <v>1.3</v>
      </c>
      <c r="H4067" s="2" t="n">
        <v>39</v>
      </c>
      <c r="I4067" s="2" t="n">
        <v>0</v>
      </c>
      <c r="J4067" s="2" t="inlineStr">
        <is>
          <t>GPA</t>
        </is>
      </c>
    </row>
    <row r="4068">
      <c r="A4068" s="2" t="n">
        <v>8</v>
      </c>
      <c r="B4068" s="2" t="n">
        <v>7801</v>
      </c>
      <c r="C4068" s="2" t="inlineStr">
        <is>
          <t>PUXADA RECEB</t>
        </is>
      </c>
      <c r="D4068" s="2" t="inlineStr">
        <is>
          <t>5759030</t>
        </is>
      </c>
      <c r="E4068" s="2" t="inlineStr">
        <is>
          <t>Enzo Venancio Da Silva Ribeiro</t>
        </is>
      </c>
      <c r="F4068" s="2" t="n">
        <v>121</v>
      </c>
      <c r="G4068" s="2" t="n">
        <v>6.57</v>
      </c>
      <c r="H4068" s="2" t="n">
        <v>18</v>
      </c>
      <c r="I4068" s="2" t="n">
        <v>0</v>
      </c>
      <c r="J4068" s="2" t="inlineStr">
        <is>
          <t>GPA</t>
        </is>
      </c>
    </row>
    <row r="4069">
      <c r="A4069" s="2" t="n">
        <v>8</v>
      </c>
      <c r="B4069" s="2" t="n">
        <v>7801</v>
      </c>
      <c r="C4069" s="2" t="inlineStr">
        <is>
          <t>SEPARACAO</t>
        </is>
      </c>
      <c r="D4069" s="2" t="inlineStr">
        <is>
          <t>5759170</t>
        </is>
      </c>
      <c r="E4069" s="2" t="inlineStr">
        <is>
          <t>WELLINGTON PRATES</t>
        </is>
      </c>
      <c r="F4069" s="2" t="n">
        <v>16412</v>
      </c>
      <c r="G4069" s="2" t="n">
        <v>124.41</v>
      </c>
      <c r="H4069" s="2" t="n">
        <v>132</v>
      </c>
      <c r="I4069" s="2" t="n">
        <v>0</v>
      </c>
      <c r="J4069" s="2" t="inlineStr">
        <is>
          <t>GPA</t>
        </is>
      </c>
    </row>
    <row r="4070">
      <c r="A4070" s="2" t="n">
        <v>8</v>
      </c>
      <c r="B4070" s="2" t="n">
        <v>7801</v>
      </c>
      <c r="C4070" s="2" t="inlineStr">
        <is>
          <t>RECEBIMENTO</t>
        </is>
      </c>
      <c r="D4070" s="2" t="inlineStr">
        <is>
          <t>5767920</t>
        </is>
      </c>
      <c r="E4070" s="2" t="inlineStr">
        <is>
          <t>LEDIVANIA DE SOUSA</t>
        </is>
      </c>
      <c r="F4070" s="2" t="n">
        <v>87</v>
      </c>
      <c r="G4070" s="2" t="n">
        <v>0.62</v>
      </c>
      <c r="H4070" s="2" t="n">
        <v>140</v>
      </c>
      <c r="I4070" s="2" t="n">
        <v>0</v>
      </c>
      <c r="J4070" s="2" t="inlineStr">
        <is>
          <t>GPA</t>
        </is>
      </c>
    </row>
    <row r="4071">
      <c r="A4071" s="2" t="n">
        <v>8</v>
      </c>
      <c r="B4071" s="2" t="n">
        <v>7801</v>
      </c>
      <c r="C4071" s="2" t="inlineStr">
        <is>
          <t>SEPARACAO</t>
        </is>
      </c>
      <c r="D4071" s="2" t="inlineStr">
        <is>
          <t>5767920</t>
        </is>
      </c>
      <c r="E4071" s="2" t="inlineStr">
        <is>
          <t>LEDIVANIA DE SOUSA</t>
        </is>
      </c>
      <c r="F4071" s="2" t="n">
        <v>335</v>
      </c>
      <c r="G4071" s="2" t="n">
        <v>9</v>
      </c>
      <c r="H4071" s="2" t="n">
        <v>37</v>
      </c>
      <c r="I4071" s="2" t="n">
        <v>0</v>
      </c>
      <c r="J4071" s="2" t="inlineStr">
        <is>
          <t>GPA</t>
        </is>
      </c>
    </row>
    <row r="4072">
      <c r="A4072" s="2" t="n">
        <v>8</v>
      </c>
      <c r="B4072" s="2" t="n">
        <v>7801</v>
      </c>
      <c r="C4072" s="2" t="inlineStr">
        <is>
          <t>PUXADA RECEB</t>
        </is>
      </c>
      <c r="D4072" s="2" t="inlineStr">
        <is>
          <t>5768454</t>
        </is>
      </c>
      <c r="E4072" s="2" t="inlineStr">
        <is>
          <t>Gisele Araujo Lopes</t>
        </is>
      </c>
      <c r="F4072" s="2" t="n">
        <v>2836</v>
      </c>
      <c r="G4072" s="2" t="n">
        <v>138.61</v>
      </c>
      <c r="H4072" s="2" t="n">
        <v>20</v>
      </c>
      <c r="I4072" s="2" t="n">
        <v>0</v>
      </c>
      <c r="J4072" s="2" t="inlineStr">
        <is>
          <t>GPA</t>
        </is>
      </c>
    </row>
    <row r="4073">
      <c r="A4073" s="2" t="n">
        <v>8</v>
      </c>
      <c r="B4073" s="2" t="n">
        <v>7801</v>
      </c>
      <c r="C4073" s="2" t="inlineStr">
        <is>
          <t>SEPARACAO</t>
        </is>
      </c>
      <c r="D4073" s="2" t="inlineStr">
        <is>
          <t>5768454</t>
        </is>
      </c>
      <c r="E4073" s="2" t="inlineStr">
        <is>
          <t>Gisele Araujo Lopes</t>
        </is>
      </c>
      <c r="F4073" s="2" t="n">
        <v>1139</v>
      </c>
      <c r="G4073" s="2" t="n">
        <v>13.99</v>
      </c>
      <c r="H4073" s="2" t="n">
        <v>81</v>
      </c>
      <c r="I4073" s="2" t="n">
        <v>0</v>
      </c>
      <c r="J4073" s="2" t="inlineStr">
        <is>
          <t>GPA</t>
        </is>
      </c>
    </row>
    <row r="4074">
      <c r="A4074" s="2" t="n">
        <v>8</v>
      </c>
      <c r="B4074" s="2" t="n">
        <v>7801</v>
      </c>
      <c r="C4074" s="2" t="inlineStr">
        <is>
          <t>PUXADA RECEB</t>
        </is>
      </c>
      <c r="D4074" s="2" t="inlineStr">
        <is>
          <t>5779049</t>
        </is>
      </c>
      <c r="E4074" s="2" t="inlineStr">
        <is>
          <t>Thiago Justino</t>
        </is>
      </c>
      <c r="F4074" s="2" t="n">
        <v>20</v>
      </c>
      <c r="G4074" s="2" t="n">
        <v>7.12</v>
      </c>
      <c r="H4074" s="2" t="n">
        <v>3</v>
      </c>
      <c r="I4074" s="2" t="n">
        <v>0</v>
      </c>
      <c r="J4074" s="2" t="inlineStr">
        <is>
          <t>GPA</t>
        </is>
      </c>
    </row>
    <row r="4075">
      <c r="A4075" s="2" t="n">
        <v>8</v>
      </c>
      <c r="B4075" s="2" t="n">
        <v>7801</v>
      </c>
      <c r="C4075" s="2" t="inlineStr">
        <is>
          <t>SEPARACAO</t>
        </is>
      </c>
      <c r="D4075" s="2" t="inlineStr">
        <is>
          <t>5779049</t>
        </is>
      </c>
      <c r="E4075" s="2" t="inlineStr">
        <is>
          <t>Thiago Justino</t>
        </is>
      </c>
      <c r="F4075" s="2" t="n">
        <v>120</v>
      </c>
      <c r="G4075" s="2" t="n">
        <v>2.92</v>
      </c>
      <c r="H4075" s="2" t="n">
        <v>41</v>
      </c>
      <c r="I4075" s="2" t="n">
        <v>0</v>
      </c>
      <c r="J4075" s="2" t="inlineStr">
        <is>
          <t>GPA</t>
        </is>
      </c>
    </row>
    <row r="4076">
      <c r="A4076" s="2" t="n">
        <v>8</v>
      </c>
      <c r="B4076" s="2" t="n">
        <v>7801</v>
      </c>
      <c r="C4076" s="2" t="inlineStr">
        <is>
          <t>PUXADA RECEB</t>
        </is>
      </c>
      <c r="D4076" s="2" t="inlineStr">
        <is>
          <t>5782490</t>
        </is>
      </c>
      <c r="E4076" s="2" t="inlineStr">
        <is>
          <t>Wesley Correia Gomes</t>
        </is>
      </c>
      <c r="F4076" s="2" t="n">
        <v>1959</v>
      </c>
      <c r="G4076" s="2" t="n">
        <v>139.26</v>
      </c>
      <c r="H4076" s="2" t="n">
        <v>14</v>
      </c>
      <c r="I4076" s="2" t="n">
        <v>0</v>
      </c>
      <c r="J4076" s="2" t="inlineStr">
        <is>
          <t>GPA</t>
        </is>
      </c>
    </row>
    <row r="4077">
      <c r="A4077" s="2" t="n">
        <v>8</v>
      </c>
      <c r="B4077" s="2" t="n">
        <v>7801</v>
      </c>
      <c r="C4077" s="2" t="inlineStr">
        <is>
          <t>SEPARACAO</t>
        </is>
      </c>
      <c r="D4077" s="2" t="inlineStr">
        <is>
          <t>5782490</t>
        </is>
      </c>
      <c r="E4077" s="2" t="inlineStr">
        <is>
          <t>Wesley Correia Gomes</t>
        </is>
      </c>
      <c r="F4077" s="2" t="n">
        <v>364</v>
      </c>
      <c r="G4077" s="2" t="n">
        <v>10.08</v>
      </c>
      <c r="H4077" s="2" t="n">
        <v>36</v>
      </c>
      <c r="I4077" s="2" t="n">
        <v>0</v>
      </c>
      <c r="J4077" s="2" t="inlineStr">
        <is>
          <t>GPA</t>
        </is>
      </c>
    </row>
    <row r="4078">
      <c r="A4078" s="2" t="n">
        <v>8</v>
      </c>
      <c r="B4078" s="2" t="n">
        <v>7801</v>
      </c>
      <c r="C4078" s="2" t="inlineStr">
        <is>
          <t>CARREGAMENTO</t>
        </is>
      </c>
      <c r="D4078" s="2" t="inlineStr">
        <is>
          <t>5791251</t>
        </is>
      </c>
      <c r="E4078" s="2" t="inlineStr">
        <is>
          <t>Hugo Dos Santos Pereira Motta</t>
        </is>
      </c>
      <c r="F4078" s="2" t="n">
        <v>1093</v>
      </c>
      <c r="G4078" s="2" t="n">
        <v>98.54000000000001</v>
      </c>
      <c r="H4078" s="2" t="n">
        <v>11</v>
      </c>
      <c r="I4078" s="2" t="n">
        <v>0</v>
      </c>
      <c r="J4078" s="2" t="inlineStr">
        <is>
          <t>GPA</t>
        </is>
      </c>
    </row>
    <row r="4079">
      <c r="A4079" s="2" t="n">
        <v>8</v>
      </c>
      <c r="B4079" s="2" t="n">
        <v>7801</v>
      </c>
      <c r="C4079" s="2" t="inlineStr">
        <is>
          <t>PUXADA RECEB</t>
        </is>
      </c>
      <c r="D4079" s="2" t="inlineStr">
        <is>
          <t>5791251</t>
        </is>
      </c>
      <c r="E4079" s="2" t="inlineStr">
        <is>
          <t>Hugo Dos Santos Pereira Motta</t>
        </is>
      </c>
      <c r="F4079" s="2" t="n">
        <v>46</v>
      </c>
      <c r="G4079" s="2" t="n">
        <v>0.37</v>
      </c>
      <c r="H4079" s="2" t="n">
        <v>124</v>
      </c>
      <c r="I4079" s="2" t="n">
        <v>0</v>
      </c>
      <c r="J4079" s="2" t="inlineStr">
        <is>
          <t>GPA</t>
        </is>
      </c>
    </row>
    <row r="4080">
      <c r="A4080" s="2" t="n">
        <v>8</v>
      </c>
      <c r="B4080" s="2" t="n">
        <v>7801</v>
      </c>
      <c r="C4080" s="2" t="inlineStr">
        <is>
          <t>SEPARACAO</t>
        </is>
      </c>
      <c r="D4080" s="2" t="inlineStr">
        <is>
          <t>5791251</t>
        </is>
      </c>
      <c r="E4080" s="2" t="inlineStr">
        <is>
          <t>Hugo Dos Santos Pereira Motta</t>
        </is>
      </c>
      <c r="F4080" s="2" t="n">
        <v>443</v>
      </c>
      <c r="G4080" s="2" t="n">
        <v>14.88</v>
      </c>
      <c r="H4080" s="2" t="n">
        <v>30</v>
      </c>
      <c r="I4080" s="2" t="n">
        <v>0</v>
      </c>
      <c r="J4080" s="2" t="inlineStr">
        <is>
          <t>GPA</t>
        </is>
      </c>
    </row>
    <row r="4081">
      <c r="A4081" s="2" t="n">
        <v>8</v>
      </c>
      <c r="B4081" s="2" t="n">
        <v>7801</v>
      </c>
      <c r="C4081" s="2" t="inlineStr">
        <is>
          <t>PUXADA RECEB</t>
        </is>
      </c>
      <c r="D4081" s="2" t="inlineStr">
        <is>
          <t>5791316</t>
        </is>
      </c>
      <c r="E4081" s="2" t="inlineStr">
        <is>
          <t>HENRY KAUAN FREITAS GALINDO</t>
        </is>
      </c>
      <c r="F4081" s="2" t="n">
        <v>1029</v>
      </c>
      <c r="G4081" s="2" t="n">
        <v>45.11</v>
      </c>
      <c r="H4081" s="2" t="n">
        <v>23</v>
      </c>
      <c r="I4081" s="2" t="n">
        <v>0</v>
      </c>
      <c r="J4081" s="2" t="inlineStr">
        <is>
          <t>GPA</t>
        </is>
      </c>
    </row>
    <row r="4082">
      <c r="A4082" s="2" t="n">
        <v>8</v>
      </c>
      <c r="B4082" s="2" t="n">
        <v>7801</v>
      </c>
      <c r="C4082" s="2" t="inlineStr">
        <is>
          <t>SEPARACAO</t>
        </is>
      </c>
      <c r="D4082" s="2" t="inlineStr">
        <is>
          <t>5791316</t>
        </is>
      </c>
      <c r="E4082" s="2" t="inlineStr">
        <is>
          <t>HENRY KAUAN FREITAS GALINDO</t>
        </is>
      </c>
      <c r="F4082" s="2" t="n">
        <v>4142</v>
      </c>
      <c r="G4082" s="2" t="n">
        <v>45.54</v>
      </c>
      <c r="H4082" s="2" t="n">
        <v>91</v>
      </c>
      <c r="I4082" s="2" t="n">
        <v>0</v>
      </c>
      <c r="J4082" s="2" t="inlineStr">
        <is>
          <t>GPA</t>
        </is>
      </c>
    </row>
    <row r="4083">
      <c r="A4083" s="2" t="n">
        <v>8</v>
      </c>
      <c r="B4083" s="2" t="n">
        <v>7801</v>
      </c>
      <c r="C4083" s="2" t="inlineStr">
        <is>
          <t>PUXADA RECEB</t>
        </is>
      </c>
      <c r="D4083" s="2" t="inlineStr">
        <is>
          <t>5793300</t>
        </is>
      </c>
      <c r="E4083" s="2" t="inlineStr">
        <is>
          <t>Rodrigo Moreira Alves Da Silva</t>
        </is>
      </c>
      <c r="F4083" s="2" t="n">
        <v>1579</v>
      </c>
      <c r="G4083" s="2" t="n">
        <v>128.9</v>
      </c>
      <c r="H4083" s="2" t="n">
        <v>12</v>
      </c>
      <c r="I4083" s="2" t="n">
        <v>0</v>
      </c>
      <c r="J4083" s="2" t="inlineStr">
        <is>
          <t>GPA</t>
        </is>
      </c>
    </row>
    <row r="4084">
      <c r="A4084" s="2" t="n">
        <v>8</v>
      </c>
      <c r="B4084" s="2" t="n">
        <v>7801</v>
      </c>
      <c r="C4084" s="2" t="inlineStr">
        <is>
          <t>RECEBIMENTO</t>
        </is>
      </c>
      <c r="D4084" s="2" t="inlineStr">
        <is>
          <t>5793300</t>
        </is>
      </c>
      <c r="E4084" s="2" t="inlineStr">
        <is>
          <t>Rodrigo Moreira Alves Da Silva</t>
        </is>
      </c>
      <c r="F4084" s="2" t="n">
        <v>19</v>
      </c>
      <c r="G4084" s="2" t="n">
        <v>4.65</v>
      </c>
      <c r="H4084" s="2" t="n">
        <v>4</v>
      </c>
      <c r="I4084" s="2" t="n">
        <v>0</v>
      </c>
      <c r="J4084" s="2" t="inlineStr">
        <is>
          <t>GPA</t>
        </is>
      </c>
    </row>
    <row r="4085">
      <c r="A4085" s="2" t="n">
        <v>8</v>
      </c>
      <c r="B4085" s="2" t="n">
        <v>7801</v>
      </c>
      <c r="C4085" s="2" t="inlineStr">
        <is>
          <t>SEPARACAO</t>
        </is>
      </c>
      <c r="D4085" s="2" t="inlineStr">
        <is>
          <t>5793300</t>
        </is>
      </c>
      <c r="E4085" s="2" t="inlineStr">
        <is>
          <t>Rodrigo Moreira Alves Da Silva</t>
        </is>
      </c>
      <c r="F4085" s="2" t="n">
        <v>96</v>
      </c>
      <c r="G4085" s="2" t="n">
        <v>6.7</v>
      </c>
      <c r="H4085" s="2" t="n">
        <v>14</v>
      </c>
      <c r="I4085" s="2" t="n">
        <v>0</v>
      </c>
      <c r="J4085" s="2" t="inlineStr">
        <is>
          <t>GPA</t>
        </is>
      </c>
    </row>
    <row r="4086">
      <c r="A4086" s="2" t="n">
        <v>8</v>
      </c>
      <c r="B4086" s="2" t="n">
        <v>7801</v>
      </c>
      <c r="C4086" s="2" t="inlineStr">
        <is>
          <t>PUXADA RECEB</t>
        </is>
      </c>
      <c r="D4086" s="2" t="inlineStr">
        <is>
          <t>5794536</t>
        </is>
      </c>
      <c r="E4086" s="2" t="inlineStr">
        <is>
          <t>MAICON FRANCISCO ALVES DE LIMA</t>
        </is>
      </c>
      <c r="F4086" s="2" t="n">
        <v>925</v>
      </c>
      <c r="G4086" s="2" t="n">
        <v>52.74</v>
      </c>
      <c r="H4086" s="2" t="n">
        <v>18</v>
      </c>
      <c r="I4086" s="2" t="n">
        <v>0</v>
      </c>
      <c r="J4086" s="2" t="inlineStr">
        <is>
          <t>GPA</t>
        </is>
      </c>
    </row>
    <row r="4087">
      <c r="A4087" s="2" t="n">
        <v>8</v>
      </c>
      <c r="B4087" s="2" t="n">
        <v>7801</v>
      </c>
      <c r="C4087" s="2" t="inlineStr">
        <is>
          <t>SEPARACAO</t>
        </is>
      </c>
      <c r="D4087" s="2" t="inlineStr">
        <is>
          <t>5794536</t>
        </is>
      </c>
      <c r="E4087" s="2" t="inlineStr">
        <is>
          <t>MAICON FRANCISCO ALVES DE LIMA</t>
        </is>
      </c>
      <c r="F4087" s="2" t="n">
        <v>1846</v>
      </c>
      <c r="G4087" s="2" t="n">
        <v>63.32</v>
      </c>
      <c r="H4087" s="2" t="n">
        <v>29</v>
      </c>
      <c r="I4087" s="2" t="n">
        <v>0</v>
      </c>
      <c r="J4087" s="2" t="inlineStr">
        <is>
          <t>GPA</t>
        </is>
      </c>
    </row>
    <row r="4088">
      <c r="A4088" s="2" t="n">
        <v>8</v>
      </c>
      <c r="B4088" s="2" t="n">
        <v>7801</v>
      </c>
      <c r="C4088" s="2" t="inlineStr">
        <is>
          <t>PUXADA RECEB</t>
        </is>
      </c>
      <c r="D4088" s="2" t="inlineStr">
        <is>
          <t>579589</t>
        </is>
      </c>
      <c r="E4088" s="2" t="inlineStr">
        <is>
          <t>Sebastiao Americo Da Silva Filho</t>
        </is>
      </c>
      <c r="F4088" s="2" t="n">
        <v>1</v>
      </c>
      <c r="G4088" s="2" t="n">
        <v>0.05</v>
      </c>
      <c r="H4088" s="2" t="n">
        <v>20</v>
      </c>
      <c r="I4088" s="2" t="n">
        <v>0</v>
      </c>
      <c r="J4088" s="2" t="inlineStr">
        <is>
          <t>GPA</t>
        </is>
      </c>
    </row>
    <row r="4089">
      <c r="A4089" s="2" t="n">
        <v>8</v>
      </c>
      <c r="B4089" s="2" t="n">
        <v>7801</v>
      </c>
      <c r="C4089" s="2" t="inlineStr">
        <is>
          <t>SEPARACAO</t>
        </is>
      </c>
      <c r="D4089" s="2" t="inlineStr">
        <is>
          <t>5795923</t>
        </is>
      </c>
      <c r="E4089" s="2" t="inlineStr">
        <is>
          <t>Anderson Houck</t>
        </is>
      </c>
      <c r="F4089" s="2" t="n">
        <v>1825</v>
      </c>
      <c r="G4089" s="2" t="n">
        <v>41.73</v>
      </c>
      <c r="H4089" s="2" t="n">
        <v>44</v>
      </c>
      <c r="I4089" s="2" t="n">
        <v>0</v>
      </c>
      <c r="J4089" s="2" t="inlineStr">
        <is>
          <t>GPA</t>
        </is>
      </c>
    </row>
    <row r="4090">
      <c r="A4090" s="2" t="n">
        <v>8</v>
      </c>
      <c r="B4090" s="2" t="n">
        <v>7801</v>
      </c>
      <c r="C4090" s="2" t="inlineStr">
        <is>
          <t>PUXADA RECEB</t>
        </is>
      </c>
      <c r="D4090" s="2" t="inlineStr">
        <is>
          <t>5804329</t>
        </is>
      </c>
      <c r="E4090" s="2" t="inlineStr">
        <is>
          <t>Jeferson André</t>
        </is>
      </c>
      <c r="F4090" s="2" t="n">
        <v>2</v>
      </c>
      <c r="G4090" s="2" t="n">
        <v>4.62</v>
      </c>
      <c r="H4090" s="2" t="n">
        <v>0</v>
      </c>
      <c r="I4090" s="2" t="n">
        <v>0</v>
      </c>
      <c r="J4090" s="2" t="inlineStr">
        <is>
          <t>GPA</t>
        </is>
      </c>
    </row>
    <row r="4091">
      <c r="A4091" s="2" t="n">
        <v>8</v>
      </c>
      <c r="B4091" s="2" t="n">
        <v>7801</v>
      </c>
      <c r="C4091" s="2" t="inlineStr">
        <is>
          <t>SEPARACAO</t>
        </is>
      </c>
      <c r="D4091" s="2" t="inlineStr">
        <is>
          <t>5804329</t>
        </is>
      </c>
      <c r="E4091" s="2" t="inlineStr">
        <is>
          <t>Jeferson André</t>
        </is>
      </c>
      <c r="F4091" s="2" t="n">
        <v>6537</v>
      </c>
      <c r="G4091" s="2" t="n">
        <v>102.71</v>
      </c>
      <c r="H4091" s="2" t="n">
        <v>64</v>
      </c>
      <c r="I4091" s="2" t="n">
        <v>0</v>
      </c>
      <c r="J4091" s="2" t="inlineStr">
        <is>
          <t>GPA</t>
        </is>
      </c>
    </row>
    <row r="4092">
      <c r="A4092" s="2" t="n">
        <v>8</v>
      </c>
      <c r="B4092" s="2" t="n">
        <v>7801</v>
      </c>
      <c r="C4092" s="2" t="inlineStr">
        <is>
          <t>CARREGAMENTO</t>
        </is>
      </c>
      <c r="D4092" s="2" t="inlineStr">
        <is>
          <t>5805279</t>
        </is>
      </c>
      <c r="E4092" s="2" t="inlineStr">
        <is>
          <t>VINICIUS CORREA</t>
        </is>
      </c>
      <c r="F4092" s="2" t="n">
        <v>818</v>
      </c>
      <c r="G4092" s="2" t="n">
        <v>65.3</v>
      </c>
      <c r="H4092" s="2" t="n">
        <v>13</v>
      </c>
      <c r="I4092" s="2" t="n">
        <v>0</v>
      </c>
      <c r="J4092" s="2" t="inlineStr">
        <is>
          <t>GPA</t>
        </is>
      </c>
    </row>
    <row r="4093">
      <c r="A4093" s="2" t="n">
        <v>8</v>
      </c>
      <c r="B4093" s="2" t="n">
        <v>7801</v>
      </c>
      <c r="C4093" s="2" t="inlineStr">
        <is>
          <t>PUXADA RECEB</t>
        </is>
      </c>
      <c r="D4093" s="2" t="inlineStr">
        <is>
          <t>5805899</t>
        </is>
      </c>
      <c r="E4093" s="2" t="inlineStr">
        <is>
          <t>JACKSON SOARES</t>
        </is>
      </c>
      <c r="F4093" s="2" t="n">
        <v>266</v>
      </c>
      <c r="G4093" s="2" t="n">
        <v>30.12</v>
      </c>
      <c r="H4093" s="2" t="n">
        <v>9</v>
      </c>
      <c r="I4093" s="2" t="n">
        <v>0</v>
      </c>
      <c r="J4093" s="2" t="inlineStr">
        <is>
          <t>GPA</t>
        </is>
      </c>
    </row>
    <row r="4094">
      <c r="A4094" s="2" t="n">
        <v>8</v>
      </c>
      <c r="B4094" s="2" t="n">
        <v>7801</v>
      </c>
      <c r="C4094" s="2" t="inlineStr">
        <is>
          <t>SEPARACAO</t>
        </is>
      </c>
      <c r="D4094" s="2" t="inlineStr">
        <is>
          <t>5805899</t>
        </is>
      </c>
      <c r="E4094" s="2" t="inlineStr">
        <is>
          <t>JACKSON SOARES</t>
        </is>
      </c>
      <c r="F4094" s="2" t="n">
        <v>7803</v>
      </c>
      <c r="G4094" s="2" t="n">
        <v>110.03</v>
      </c>
      <c r="H4094" s="2" t="n">
        <v>71</v>
      </c>
      <c r="I4094" s="2" t="n">
        <v>0</v>
      </c>
      <c r="J4094" s="2" t="inlineStr">
        <is>
          <t>GPA</t>
        </is>
      </c>
    </row>
    <row r="4095">
      <c r="A4095" s="2" t="n">
        <v>8</v>
      </c>
      <c r="B4095" s="2" t="n">
        <v>7801</v>
      </c>
      <c r="C4095" s="2" t="inlineStr">
        <is>
          <t>CARREGAMENTO</t>
        </is>
      </c>
      <c r="D4095" s="2" t="inlineStr">
        <is>
          <t>5809380</t>
        </is>
      </c>
      <c r="E4095" s="2" t="inlineStr">
        <is>
          <t>WAGNER DAS CHAGAS DANTAS</t>
        </is>
      </c>
      <c r="F4095" s="2" t="n">
        <v>353</v>
      </c>
      <c r="G4095" s="2" t="n">
        <v>10.49</v>
      </c>
      <c r="H4095" s="2" t="n">
        <v>34</v>
      </c>
      <c r="I4095" s="2" t="n">
        <v>0</v>
      </c>
      <c r="J4095" s="2" t="inlineStr">
        <is>
          <t>GPA</t>
        </is>
      </c>
    </row>
    <row r="4096">
      <c r="A4096" s="2" t="n">
        <v>8</v>
      </c>
      <c r="B4096" s="2" t="n">
        <v>7801</v>
      </c>
      <c r="C4096" s="2" t="inlineStr">
        <is>
          <t>SEPARACAO</t>
        </is>
      </c>
      <c r="D4096" s="2" t="inlineStr">
        <is>
          <t>5814723</t>
        </is>
      </c>
      <c r="E4096" s="2" t="inlineStr">
        <is>
          <t>Elaine Cristina Moura Sampaio Ribeiro</t>
        </is>
      </c>
      <c r="F4096" s="2" t="n">
        <v>4109</v>
      </c>
      <c r="G4096" s="2" t="n">
        <v>114.16</v>
      </c>
      <c r="H4096" s="2" t="n">
        <v>36</v>
      </c>
      <c r="I4096" s="2" t="n">
        <v>0</v>
      </c>
      <c r="J4096" s="2" t="inlineStr">
        <is>
          <t>GPA</t>
        </is>
      </c>
    </row>
    <row r="4097">
      <c r="A4097" s="2" t="n">
        <v>8</v>
      </c>
      <c r="B4097" s="2" t="n">
        <v>7801</v>
      </c>
      <c r="C4097" s="2" t="inlineStr">
        <is>
          <t>PUXADA RECEB</t>
        </is>
      </c>
      <c r="D4097" s="2" t="inlineStr">
        <is>
          <t>5814820</t>
        </is>
      </c>
      <c r="E4097" s="2" t="inlineStr">
        <is>
          <t>VAGNER FERREIRA</t>
        </is>
      </c>
      <c r="F4097" s="2" t="n">
        <v>540</v>
      </c>
      <c r="G4097" s="2" t="n">
        <v>83.95</v>
      </c>
      <c r="H4097" s="2" t="n">
        <v>6</v>
      </c>
      <c r="I4097" s="2" t="n">
        <v>0</v>
      </c>
      <c r="J4097" s="2" t="inlineStr">
        <is>
          <t>GPA</t>
        </is>
      </c>
    </row>
    <row r="4098">
      <c r="A4098" s="2" t="n">
        <v>8</v>
      </c>
      <c r="B4098" s="2" t="n">
        <v>7801</v>
      </c>
      <c r="C4098" s="2" t="inlineStr">
        <is>
          <t>SEPARACAO</t>
        </is>
      </c>
      <c r="D4098" s="2" t="inlineStr">
        <is>
          <t>5814820</t>
        </is>
      </c>
      <c r="E4098" s="2" t="inlineStr">
        <is>
          <t>VAGNER FERREIRA</t>
        </is>
      </c>
      <c r="F4098" s="2" t="n">
        <v>256</v>
      </c>
      <c r="G4098" s="2" t="n">
        <v>19.3</v>
      </c>
      <c r="H4098" s="2" t="n">
        <v>13</v>
      </c>
      <c r="I4098" s="2" t="n">
        <v>0</v>
      </c>
      <c r="J4098" s="2" t="inlineStr">
        <is>
          <t>GPA</t>
        </is>
      </c>
    </row>
    <row r="4099">
      <c r="A4099" s="2" t="n">
        <v>8</v>
      </c>
      <c r="B4099" s="2" t="n">
        <v>7801</v>
      </c>
      <c r="C4099" s="2" t="inlineStr">
        <is>
          <t>PUXADA RECEB</t>
        </is>
      </c>
      <c r="D4099" s="2" t="inlineStr">
        <is>
          <t>5815851</t>
        </is>
      </c>
      <c r="E4099" s="2" t="inlineStr">
        <is>
          <t>Henrique Lins Dos Santos</t>
        </is>
      </c>
      <c r="F4099" s="2" t="n">
        <v>183</v>
      </c>
      <c r="G4099" s="2" t="n">
        <v>7.97</v>
      </c>
      <c r="H4099" s="2" t="n">
        <v>23</v>
      </c>
      <c r="I4099" s="2" t="n">
        <v>0</v>
      </c>
      <c r="J4099" s="2" t="inlineStr">
        <is>
          <t>GPA</t>
        </is>
      </c>
    </row>
    <row r="4100">
      <c r="A4100" s="2" t="n">
        <v>8</v>
      </c>
      <c r="B4100" s="2" t="n">
        <v>7801</v>
      </c>
      <c r="C4100" s="2" t="inlineStr">
        <is>
          <t>PUXADA RECEB</t>
        </is>
      </c>
      <c r="D4100" s="2" t="inlineStr">
        <is>
          <t>5816912</t>
        </is>
      </c>
      <c r="E4100" s="2" t="inlineStr">
        <is>
          <t>LUIZ ANTONIO</t>
        </is>
      </c>
      <c r="F4100" s="2" t="n">
        <v>3</v>
      </c>
      <c r="G4100" s="2" t="n">
        <v>8.42</v>
      </c>
      <c r="H4100" s="2" t="n">
        <v>0</v>
      </c>
      <c r="I4100" s="2" t="n">
        <v>0</v>
      </c>
      <c r="J4100" s="2" t="inlineStr">
        <is>
          <t>GPA</t>
        </is>
      </c>
    </row>
    <row r="4101">
      <c r="A4101" s="2" t="n">
        <v>8</v>
      </c>
      <c r="B4101" s="2" t="n">
        <v>7801</v>
      </c>
      <c r="C4101" s="2" t="inlineStr">
        <is>
          <t>SEPARACAO</t>
        </is>
      </c>
      <c r="D4101" s="2" t="inlineStr">
        <is>
          <t>5816912</t>
        </is>
      </c>
      <c r="E4101" s="2" t="inlineStr">
        <is>
          <t>LUIZ ANTONIO</t>
        </is>
      </c>
      <c r="F4101" s="2" t="n">
        <v>702</v>
      </c>
      <c r="G4101" s="2" t="n">
        <v>23.53</v>
      </c>
      <c r="H4101" s="2" t="n">
        <v>30</v>
      </c>
      <c r="I4101" s="2" t="n">
        <v>0</v>
      </c>
      <c r="J4101" s="2" t="inlineStr">
        <is>
          <t>GPA</t>
        </is>
      </c>
    </row>
    <row r="4102">
      <c r="A4102" s="2" t="n">
        <v>8</v>
      </c>
      <c r="B4102" s="2" t="n">
        <v>7801</v>
      </c>
      <c r="C4102" s="2" t="inlineStr">
        <is>
          <t>CARREGAMENTO</t>
        </is>
      </c>
      <c r="D4102" s="2" t="inlineStr">
        <is>
          <t>5817390</t>
        </is>
      </c>
      <c r="E4102" s="2" t="inlineStr">
        <is>
          <t>RAUAN DOS SANTOS</t>
        </is>
      </c>
      <c r="F4102" s="2" t="n">
        <v>92</v>
      </c>
      <c r="G4102" s="2" t="n">
        <v>5.61</v>
      </c>
      <c r="H4102" s="2" t="n">
        <v>16</v>
      </c>
      <c r="I4102" s="2" t="n">
        <v>0</v>
      </c>
      <c r="J4102" s="2" t="inlineStr">
        <is>
          <t>GPA</t>
        </is>
      </c>
    </row>
    <row r="4103">
      <c r="A4103" s="2" t="n">
        <v>8</v>
      </c>
      <c r="B4103" s="2" t="n">
        <v>7801</v>
      </c>
      <c r="C4103" s="2" t="inlineStr">
        <is>
          <t>PUXADA RECEB</t>
        </is>
      </c>
      <c r="D4103" s="2" t="inlineStr">
        <is>
          <t>5817390</t>
        </is>
      </c>
      <c r="E4103" s="2" t="inlineStr">
        <is>
          <t>RAUAN DOS SANTOS</t>
        </is>
      </c>
      <c r="F4103" s="2" t="n">
        <v>1665</v>
      </c>
      <c r="G4103" s="2" t="n">
        <v>106.53</v>
      </c>
      <c r="H4103" s="2" t="n">
        <v>16</v>
      </c>
      <c r="I4103" s="2" t="n">
        <v>0</v>
      </c>
      <c r="J4103" s="2" t="inlineStr">
        <is>
          <t>GPA</t>
        </is>
      </c>
    </row>
    <row r="4104">
      <c r="A4104" s="2" t="n">
        <v>8</v>
      </c>
      <c r="B4104" s="2" t="n">
        <v>7801</v>
      </c>
      <c r="C4104" s="2" t="inlineStr">
        <is>
          <t>SEPARACAO</t>
        </is>
      </c>
      <c r="D4104" s="2" t="inlineStr">
        <is>
          <t>5817390</t>
        </is>
      </c>
      <c r="E4104" s="2" t="inlineStr">
        <is>
          <t>RAUAN DOS SANTOS</t>
        </is>
      </c>
      <c r="F4104" s="2" t="n">
        <v>725</v>
      </c>
      <c r="G4104" s="2" t="n">
        <v>12.59</v>
      </c>
      <c r="H4104" s="2" t="n">
        <v>58</v>
      </c>
      <c r="I4104" s="2" t="n">
        <v>0</v>
      </c>
      <c r="J4104" s="2" t="inlineStr">
        <is>
          <t>GPA</t>
        </is>
      </c>
    </row>
    <row r="4105">
      <c r="A4105" s="2" t="n">
        <v>8</v>
      </c>
      <c r="B4105" s="2" t="n">
        <v>7801</v>
      </c>
      <c r="C4105" s="2" t="inlineStr">
        <is>
          <t>CARREGAMENTO</t>
        </is>
      </c>
      <c r="D4105" s="2" t="inlineStr">
        <is>
          <t>5822467</t>
        </is>
      </c>
      <c r="E4105" s="2" t="inlineStr">
        <is>
          <t>LAURENI TORRES</t>
        </is>
      </c>
      <c r="F4105" s="2" t="n">
        <v>58</v>
      </c>
      <c r="G4105" s="2" t="n">
        <v>4.9</v>
      </c>
      <c r="H4105" s="2" t="n">
        <v>12</v>
      </c>
      <c r="I4105" s="2" t="n">
        <v>0</v>
      </c>
      <c r="J4105" s="2" t="inlineStr">
        <is>
          <t>GPA</t>
        </is>
      </c>
    </row>
    <row r="4106">
      <c r="A4106" s="2" t="n">
        <v>8</v>
      </c>
      <c r="B4106" s="2" t="n">
        <v>7801</v>
      </c>
      <c r="C4106" s="2" t="inlineStr">
        <is>
          <t>PUXADA RECEB</t>
        </is>
      </c>
      <c r="D4106" s="2" t="inlineStr">
        <is>
          <t>5822467</t>
        </is>
      </c>
      <c r="E4106" s="2" t="inlineStr">
        <is>
          <t>LAURENI TORRES</t>
        </is>
      </c>
      <c r="F4106" s="2" t="n">
        <v>2</v>
      </c>
      <c r="G4106" s="2" t="n">
        <v>1.36</v>
      </c>
      <c r="H4106" s="2" t="n">
        <v>1</v>
      </c>
      <c r="I4106" s="2" t="n">
        <v>0</v>
      </c>
      <c r="J4106" s="2" t="inlineStr">
        <is>
          <t>GPA</t>
        </is>
      </c>
    </row>
    <row r="4107">
      <c r="A4107" s="2" t="n">
        <v>8</v>
      </c>
      <c r="B4107" s="2" t="n">
        <v>7801</v>
      </c>
      <c r="C4107" s="2" t="inlineStr">
        <is>
          <t>SEPARACAO</t>
        </is>
      </c>
      <c r="D4107" s="2" t="inlineStr">
        <is>
          <t>5822467</t>
        </is>
      </c>
      <c r="E4107" s="2" t="inlineStr">
        <is>
          <t>LAURENI TORRES</t>
        </is>
      </c>
      <c r="F4107" s="2" t="n">
        <v>820</v>
      </c>
      <c r="G4107" s="2" t="n">
        <v>9.66</v>
      </c>
      <c r="H4107" s="2" t="n">
        <v>85</v>
      </c>
      <c r="I4107" s="2" t="n">
        <v>0</v>
      </c>
      <c r="J4107" s="2" t="inlineStr">
        <is>
          <t>GPA</t>
        </is>
      </c>
    </row>
    <row r="4108">
      <c r="A4108" s="2" t="n">
        <v>8</v>
      </c>
      <c r="B4108" s="2" t="n">
        <v>7801</v>
      </c>
      <c r="C4108" s="2" t="inlineStr">
        <is>
          <t>PUXADA RECEB</t>
        </is>
      </c>
      <c r="D4108" s="2" t="inlineStr">
        <is>
          <t>5823056</t>
        </is>
      </c>
      <c r="E4108" s="2" t="inlineStr">
        <is>
          <t>Clayton Dos Santos Neves</t>
        </is>
      </c>
      <c r="F4108" s="2" t="n">
        <v>1</v>
      </c>
      <c r="G4108" s="2" t="n">
        <v>6.67</v>
      </c>
      <c r="H4108" s="2" t="n">
        <v>0</v>
      </c>
      <c r="I4108" s="2" t="n">
        <v>0</v>
      </c>
      <c r="J4108" s="2" t="inlineStr">
        <is>
          <t>GPA</t>
        </is>
      </c>
    </row>
    <row r="4109">
      <c r="A4109" s="2" t="n">
        <v>8</v>
      </c>
      <c r="B4109" s="2" t="n">
        <v>7801</v>
      </c>
      <c r="C4109" s="2" t="inlineStr">
        <is>
          <t>SEPARACAO</t>
        </is>
      </c>
      <c r="D4109" s="2" t="inlineStr">
        <is>
          <t>5823056</t>
        </is>
      </c>
      <c r="E4109" s="2" t="inlineStr">
        <is>
          <t>Clayton Dos Santos Neves</t>
        </is>
      </c>
      <c r="F4109" s="2" t="n">
        <v>481</v>
      </c>
      <c r="G4109" s="2" t="n">
        <v>8.27</v>
      </c>
      <c r="H4109" s="2" t="n">
        <v>58</v>
      </c>
      <c r="I4109" s="2" t="n">
        <v>0</v>
      </c>
      <c r="J4109" s="2" t="inlineStr">
        <is>
          <t>GPA</t>
        </is>
      </c>
    </row>
    <row r="4110">
      <c r="A4110" s="2" t="n">
        <v>8</v>
      </c>
      <c r="B4110" s="2" t="n">
        <v>7801</v>
      </c>
      <c r="C4110" s="2" t="inlineStr">
        <is>
          <t>SEPARACAO</t>
        </is>
      </c>
      <c r="D4110" s="2" t="inlineStr">
        <is>
          <t>582522</t>
        </is>
      </c>
      <c r="E4110" s="2" t="inlineStr">
        <is>
          <t>Regiane Eleusa Matos</t>
        </is>
      </c>
      <c r="F4110" s="2" t="n">
        <v>349</v>
      </c>
      <c r="G4110" s="2" t="n">
        <v>4.57</v>
      </c>
      <c r="H4110" s="2" t="n">
        <v>76</v>
      </c>
      <c r="I4110" s="2" t="n">
        <v>0</v>
      </c>
      <c r="J4110" s="2" t="inlineStr">
        <is>
          <t>GPA</t>
        </is>
      </c>
    </row>
    <row r="4111">
      <c r="A4111" s="2" t="n">
        <v>8</v>
      </c>
      <c r="B4111" s="2" t="n">
        <v>7801</v>
      </c>
      <c r="C4111" s="2" t="inlineStr">
        <is>
          <t>CARREGAMENTO</t>
        </is>
      </c>
      <c r="D4111" s="2" t="inlineStr">
        <is>
          <t>5828902</t>
        </is>
      </c>
      <c r="E4111" s="2" t="inlineStr">
        <is>
          <t>PERICLES JESUS</t>
        </is>
      </c>
      <c r="F4111" s="2" t="n">
        <v>196</v>
      </c>
      <c r="G4111" s="2" t="n">
        <v>21.87</v>
      </c>
      <c r="H4111" s="2" t="n">
        <v>9</v>
      </c>
      <c r="I4111" s="2" t="n">
        <v>0</v>
      </c>
      <c r="J4111" s="2" t="inlineStr">
        <is>
          <t>GPA</t>
        </is>
      </c>
    </row>
    <row r="4112">
      <c r="A4112" s="2" t="n">
        <v>8</v>
      </c>
      <c r="B4112" s="2" t="n">
        <v>7801</v>
      </c>
      <c r="C4112" s="2" t="inlineStr">
        <is>
          <t>PUXADA RECEB</t>
        </is>
      </c>
      <c r="D4112" s="2" t="inlineStr">
        <is>
          <t>5828902</t>
        </is>
      </c>
      <c r="E4112" s="2" t="inlineStr">
        <is>
          <t>PERICLES JESUS</t>
        </is>
      </c>
      <c r="F4112" s="2" t="n">
        <v>17</v>
      </c>
      <c r="G4112" s="2" t="n">
        <v>22.72</v>
      </c>
      <c r="H4112" s="2" t="n">
        <v>1</v>
      </c>
      <c r="I4112" s="2" t="n">
        <v>0</v>
      </c>
      <c r="J4112" s="2" t="inlineStr">
        <is>
          <t>GPA</t>
        </is>
      </c>
    </row>
    <row r="4113">
      <c r="A4113" s="2" t="n">
        <v>8</v>
      </c>
      <c r="B4113" s="2" t="n">
        <v>7801</v>
      </c>
      <c r="C4113" s="2" t="inlineStr">
        <is>
          <t>SEPARACAO</t>
        </is>
      </c>
      <c r="D4113" s="2" t="inlineStr">
        <is>
          <t>5828902</t>
        </is>
      </c>
      <c r="E4113" s="2" t="inlineStr">
        <is>
          <t>PERICLES JESUS</t>
        </is>
      </c>
      <c r="F4113" s="2" t="n">
        <v>157</v>
      </c>
      <c r="G4113" s="2" t="n">
        <v>3.63</v>
      </c>
      <c r="H4113" s="2" t="n">
        <v>43</v>
      </c>
      <c r="I4113" s="2" t="n">
        <v>0</v>
      </c>
      <c r="J4113" s="2" t="inlineStr">
        <is>
          <t>GPA</t>
        </is>
      </c>
    </row>
    <row r="4114">
      <c r="A4114" s="2" t="n">
        <v>8</v>
      </c>
      <c r="B4114" s="2" t="n">
        <v>7801</v>
      </c>
      <c r="C4114" s="2" t="inlineStr">
        <is>
          <t>CARREGAMENTO</t>
        </is>
      </c>
      <c r="D4114" s="2" t="inlineStr">
        <is>
          <t>5832748</t>
        </is>
      </c>
      <c r="E4114" s="2" t="inlineStr">
        <is>
          <t>ADRIANO DA SILVA</t>
        </is>
      </c>
      <c r="F4114" s="2" t="n">
        <v>2</v>
      </c>
      <c r="G4114" s="2" t="n">
        <v>1.26</v>
      </c>
      <c r="H4114" s="2" t="n">
        <v>2</v>
      </c>
      <c r="I4114" s="2" t="n">
        <v>0</v>
      </c>
      <c r="J4114" s="2" t="inlineStr">
        <is>
          <t>GPA</t>
        </is>
      </c>
    </row>
    <row r="4115">
      <c r="A4115" s="2" t="n">
        <v>8</v>
      </c>
      <c r="B4115" s="2" t="n">
        <v>7801</v>
      </c>
      <c r="C4115" s="2" t="inlineStr">
        <is>
          <t>SEPARACAO</t>
        </is>
      </c>
      <c r="D4115" s="2" t="inlineStr">
        <is>
          <t>5832748</t>
        </is>
      </c>
      <c r="E4115" s="2" t="inlineStr">
        <is>
          <t>ADRIANO DA SILVA</t>
        </is>
      </c>
      <c r="F4115" s="2" t="n">
        <v>60</v>
      </c>
      <c r="G4115" s="2" t="n">
        <v>2.22</v>
      </c>
      <c r="H4115" s="2" t="n">
        <v>27</v>
      </c>
      <c r="I4115" s="2" t="n">
        <v>0</v>
      </c>
      <c r="J4115" s="2" t="inlineStr">
        <is>
          <t>GPA</t>
        </is>
      </c>
    </row>
    <row r="4116">
      <c r="A4116" s="2" t="n">
        <v>8</v>
      </c>
      <c r="B4116" s="2" t="n">
        <v>7801</v>
      </c>
      <c r="C4116" s="2" t="inlineStr">
        <is>
          <t>SEPARACAO</t>
        </is>
      </c>
      <c r="D4116" s="2" t="inlineStr">
        <is>
          <t>5833280</t>
        </is>
      </c>
      <c r="E4116" s="2" t="inlineStr">
        <is>
          <t>WILLIAN GOMES</t>
        </is>
      </c>
      <c r="F4116" s="2" t="n">
        <v>3600</v>
      </c>
      <c r="G4116" s="2" t="n">
        <v>105.51</v>
      </c>
      <c r="H4116" s="2" t="n">
        <v>34</v>
      </c>
      <c r="I4116" s="2" t="n">
        <v>0</v>
      </c>
      <c r="J4116" s="2" t="inlineStr">
        <is>
          <t>GPA</t>
        </is>
      </c>
    </row>
    <row r="4117">
      <c r="A4117" s="2" t="n">
        <v>8</v>
      </c>
      <c r="B4117" s="2" t="n">
        <v>7801</v>
      </c>
      <c r="C4117" s="2" t="inlineStr">
        <is>
          <t>PUXADA RECEB</t>
        </is>
      </c>
      <c r="D4117" s="2" t="inlineStr">
        <is>
          <t>5834791</t>
        </is>
      </c>
      <c r="E4117" s="2" t="inlineStr">
        <is>
          <t>Micheal Nyiawung Lebebeh</t>
        </is>
      </c>
      <c r="F4117" s="2" t="n">
        <v>1974</v>
      </c>
      <c r="G4117" s="2" t="n">
        <v>121.15</v>
      </c>
      <c r="H4117" s="2" t="n">
        <v>16</v>
      </c>
      <c r="I4117" s="2" t="n">
        <v>0</v>
      </c>
      <c r="J4117" s="2" t="inlineStr">
        <is>
          <t>GPA</t>
        </is>
      </c>
    </row>
    <row r="4118">
      <c r="A4118" s="2" t="n">
        <v>8</v>
      </c>
      <c r="B4118" s="2" t="n">
        <v>7801</v>
      </c>
      <c r="C4118" s="2" t="inlineStr">
        <is>
          <t>SEPARACAO</t>
        </is>
      </c>
      <c r="D4118" s="2" t="inlineStr">
        <is>
          <t>5834791</t>
        </is>
      </c>
      <c r="E4118" s="2" t="inlineStr">
        <is>
          <t>Micheal Nyiawung Lebebeh</t>
        </is>
      </c>
      <c r="F4118" s="2" t="n">
        <v>1623</v>
      </c>
      <c r="G4118" s="2" t="n">
        <v>22.98</v>
      </c>
      <c r="H4118" s="2" t="n">
        <v>71</v>
      </c>
      <c r="I4118" s="2" t="n">
        <v>0</v>
      </c>
      <c r="J4118" s="2" t="inlineStr">
        <is>
          <t>GPA</t>
        </is>
      </c>
    </row>
    <row r="4119">
      <c r="A4119" s="2" t="n">
        <v>8</v>
      </c>
      <c r="B4119" s="2" t="n">
        <v>7801</v>
      </c>
      <c r="C4119" s="2" t="inlineStr">
        <is>
          <t>PUXADA RECEB</t>
        </is>
      </c>
      <c r="D4119" s="2" t="inlineStr">
        <is>
          <t>5836360</t>
        </is>
      </c>
      <c r="E4119" s="2" t="inlineStr">
        <is>
          <t>GABRIEL PEREIRA</t>
        </is>
      </c>
      <c r="F4119" s="2" t="n">
        <v>1625</v>
      </c>
      <c r="G4119" s="2" t="n">
        <v>113.62</v>
      </c>
      <c r="H4119" s="2" t="n">
        <v>14</v>
      </c>
      <c r="I4119" s="2" t="n">
        <v>0</v>
      </c>
      <c r="J4119" s="2" t="inlineStr">
        <is>
          <t>GPA</t>
        </is>
      </c>
    </row>
    <row r="4120">
      <c r="A4120" s="2" t="n">
        <v>8</v>
      </c>
      <c r="B4120" s="2" t="n">
        <v>7801</v>
      </c>
      <c r="C4120" s="2" t="inlineStr">
        <is>
          <t>SEPARACAO</t>
        </is>
      </c>
      <c r="D4120" s="2" t="inlineStr">
        <is>
          <t>5836360</t>
        </is>
      </c>
      <c r="E4120" s="2" t="inlineStr">
        <is>
          <t>GABRIEL PEREIRA</t>
        </is>
      </c>
      <c r="F4120" s="2" t="n">
        <v>1597</v>
      </c>
      <c r="G4120" s="2" t="n">
        <v>18.45</v>
      </c>
      <c r="H4120" s="2" t="n">
        <v>87</v>
      </c>
      <c r="I4120" s="2" t="n">
        <v>0</v>
      </c>
      <c r="J4120" s="2" t="inlineStr">
        <is>
          <t>GPA</t>
        </is>
      </c>
    </row>
    <row r="4121">
      <c r="A4121" s="2" t="n">
        <v>8</v>
      </c>
      <c r="B4121" s="2" t="n">
        <v>7801</v>
      </c>
      <c r="C4121" s="2" t="inlineStr">
        <is>
          <t>PUXADA RECEB</t>
        </is>
      </c>
      <c r="D4121" s="2" t="inlineStr">
        <is>
          <t>5839300</t>
        </is>
      </c>
      <c r="E4121" s="2" t="inlineStr">
        <is>
          <t>Murillo Tosta Ferreira</t>
        </is>
      </c>
      <c r="F4121" s="2" t="n">
        <v>82</v>
      </c>
      <c r="G4121" s="2" t="n">
        <v>5.96</v>
      </c>
      <c r="H4121" s="2" t="n">
        <v>14</v>
      </c>
      <c r="I4121" s="2" t="n">
        <v>0</v>
      </c>
      <c r="J4121" s="2" t="inlineStr">
        <is>
          <t>GPA</t>
        </is>
      </c>
    </row>
    <row r="4122">
      <c r="A4122" s="2" t="n">
        <v>8</v>
      </c>
      <c r="B4122" s="2" t="n">
        <v>7801</v>
      </c>
      <c r="C4122" s="2" t="inlineStr">
        <is>
          <t>SEPARACAO</t>
        </is>
      </c>
      <c r="D4122" s="2" t="inlineStr">
        <is>
          <t>5840147</t>
        </is>
      </c>
      <c r="E4122" s="2" t="inlineStr">
        <is>
          <t>VITALIS MBAKOU</t>
        </is>
      </c>
      <c r="F4122" s="2" t="n">
        <v>11826</v>
      </c>
      <c r="G4122" s="2" t="n">
        <v>123.55</v>
      </c>
      <c r="H4122" s="2" t="n">
        <v>96</v>
      </c>
      <c r="I4122" s="2" t="n">
        <v>0</v>
      </c>
      <c r="J4122" s="2" t="inlineStr">
        <is>
          <t>GPA</t>
        </is>
      </c>
    </row>
    <row r="4123">
      <c r="A4123" s="2" t="n">
        <v>8</v>
      </c>
      <c r="B4123" s="2" t="n">
        <v>7801</v>
      </c>
      <c r="C4123" s="2" t="inlineStr">
        <is>
          <t>SEPARACAO</t>
        </is>
      </c>
      <c r="D4123" s="2" t="inlineStr">
        <is>
          <t>5840708</t>
        </is>
      </c>
      <c r="E4123" s="2" t="inlineStr">
        <is>
          <t>Eugene Anangmeje</t>
        </is>
      </c>
      <c r="F4123" s="2" t="n">
        <v>5693</v>
      </c>
      <c r="G4123" s="2" t="n">
        <v>108.58</v>
      </c>
      <c r="H4123" s="2" t="n">
        <v>52</v>
      </c>
      <c r="I4123" s="2" t="n">
        <v>0</v>
      </c>
      <c r="J4123" s="2" t="inlineStr">
        <is>
          <t>GPA</t>
        </is>
      </c>
    </row>
    <row r="4124">
      <c r="A4124" s="2" t="n">
        <v>8</v>
      </c>
      <c r="B4124" s="2" t="n">
        <v>7801</v>
      </c>
      <c r="C4124" s="2" t="inlineStr">
        <is>
          <t>CARREGAMENTO</t>
        </is>
      </c>
      <c r="D4124" s="2" t="inlineStr">
        <is>
          <t>5840848</t>
        </is>
      </c>
      <c r="E4124" s="2" t="inlineStr">
        <is>
          <t>PAULO ALEXANDRE G. FONSECA</t>
        </is>
      </c>
      <c r="F4124" s="2" t="n">
        <v>52</v>
      </c>
      <c r="G4124" s="2" t="n">
        <v>17.5</v>
      </c>
      <c r="H4124" s="2" t="n">
        <v>3</v>
      </c>
      <c r="I4124" s="2" t="n">
        <v>0</v>
      </c>
      <c r="J4124" s="2" t="inlineStr">
        <is>
          <t>GPA</t>
        </is>
      </c>
    </row>
    <row r="4125">
      <c r="A4125" s="2" t="n">
        <v>8</v>
      </c>
      <c r="B4125" s="2" t="n">
        <v>7801</v>
      </c>
      <c r="C4125" s="2" t="inlineStr">
        <is>
          <t>ATIVIDADE OP. EMP.</t>
        </is>
      </c>
      <c r="D4125" s="2" t="inlineStr">
        <is>
          <t>584688</t>
        </is>
      </c>
      <c r="E4125" s="2" t="inlineStr">
        <is>
          <t>Fernando Firmino Da Silva</t>
        </is>
      </c>
      <c r="F4125" s="2" t="n">
        <v>1416</v>
      </c>
      <c r="G4125" s="2" t="n">
        <v>180.69</v>
      </c>
      <c r="H4125" s="2" t="n">
        <v>8</v>
      </c>
      <c r="I4125" s="2" t="n">
        <v>0</v>
      </c>
      <c r="J4125" s="2" t="inlineStr">
        <is>
          <t>GPA</t>
        </is>
      </c>
    </row>
    <row r="4126">
      <c r="A4126" s="2" t="n">
        <v>8</v>
      </c>
      <c r="B4126" s="2" t="n">
        <v>7801</v>
      </c>
      <c r="C4126" s="2" t="inlineStr">
        <is>
          <t>SEPARACAO</t>
        </is>
      </c>
      <c r="D4126" s="2" t="inlineStr">
        <is>
          <t>5849381</t>
        </is>
      </c>
      <c r="E4126" s="2" t="inlineStr">
        <is>
          <t>JOAO SUNGO</t>
        </is>
      </c>
      <c r="F4126" s="2" t="n">
        <v>3214</v>
      </c>
      <c r="G4126" s="2" t="n">
        <v>62.61</v>
      </c>
      <c r="H4126" s="2" t="n">
        <v>51</v>
      </c>
      <c r="I4126" s="2" t="n">
        <v>0</v>
      </c>
      <c r="J4126" s="2" t="inlineStr">
        <is>
          <t>GPA</t>
        </is>
      </c>
    </row>
    <row r="4127">
      <c r="A4127" s="2" t="n">
        <v>8</v>
      </c>
      <c r="B4127" s="2" t="n">
        <v>7801</v>
      </c>
      <c r="C4127" s="2" t="inlineStr">
        <is>
          <t>PUXADA RECEB</t>
        </is>
      </c>
      <c r="D4127" s="2" t="inlineStr">
        <is>
          <t>5849438</t>
        </is>
      </c>
      <c r="E4127" s="2" t="inlineStr">
        <is>
          <t>Lucas Gabriel Da Silva Maia</t>
        </is>
      </c>
      <c r="F4127" s="2" t="n">
        <v>49</v>
      </c>
      <c r="G4127" s="2" t="n">
        <v>36.84</v>
      </c>
      <c r="H4127" s="2" t="n">
        <v>1</v>
      </c>
      <c r="I4127" s="2" t="n">
        <v>0</v>
      </c>
      <c r="J4127" s="2" t="inlineStr">
        <is>
          <t>GPA</t>
        </is>
      </c>
    </row>
    <row r="4128">
      <c r="A4128" s="2" t="n">
        <v>8</v>
      </c>
      <c r="B4128" s="2" t="n">
        <v>7801</v>
      </c>
      <c r="C4128" s="2" t="inlineStr">
        <is>
          <t>SEPARACAO</t>
        </is>
      </c>
      <c r="D4128" s="2" t="inlineStr">
        <is>
          <t>5849438</t>
        </is>
      </c>
      <c r="E4128" s="2" t="inlineStr">
        <is>
          <t>Lucas Gabriel Da Silva Maia</t>
        </is>
      </c>
      <c r="F4128" s="2" t="n">
        <v>734</v>
      </c>
      <c r="G4128" s="2" t="n">
        <v>11.96</v>
      </c>
      <c r="H4128" s="2" t="n">
        <v>61</v>
      </c>
      <c r="I4128" s="2" t="n">
        <v>0</v>
      </c>
      <c r="J4128" s="2" t="inlineStr">
        <is>
          <t>GPA</t>
        </is>
      </c>
    </row>
    <row r="4129">
      <c r="A4129" s="2" t="n">
        <v>8</v>
      </c>
      <c r="B4129" s="2" t="n">
        <v>7801</v>
      </c>
      <c r="C4129" s="2" t="inlineStr">
        <is>
          <t>SEPARACAO</t>
        </is>
      </c>
      <c r="D4129" s="2" t="inlineStr">
        <is>
          <t>5852692</t>
        </is>
      </c>
      <c r="E4129" s="2" t="inlineStr">
        <is>
          <t>Maria Eduarda Cavalcanti De Oliveira</t>
        </is>
      </c>
      <c r="F4129" s="2" t="n">
        <v>2326</v>
      </c>
      <c r="G4129" s="2" t="n">
        <v>30.68</v>
      </c>
      <c r="H4129" s="2" t="n">
        <v>76</v>
      </c>
      <c r="I4129" s="2" t="n">
        <v>0</v>
      </c>
      <c r="J4129" s="2" t="inlineStr">
        <is>
          <t>GPA</t>
        </is>
      </c>
    </row>
    <row r="4130">
      <c r="A4130" s="2" t="n">
        <v>8</v>
      </c>
      <c r="B4130" s="2" t="n">
        <v>7801</v>
      </c>
      <c r="C4130" s="2" t="inlineStr">
        <is>
          <t>PUXADA RECEB</t>
        </is>
      </c>
      <c r="D4130" s="2" t="inlineStr">
        <is>
          <t>5853249</t>
        </is>
      </c>
      <c r="E4130" s="2" t="inlineStr">
        <is>
          <t>Michelle Aparecida Pinto Vieira</t>
        </is>
      </c>
      <c r="F4130" s="2" t="n">
        <v>2373</v>
      </c>
      <c r="G4130" s="2" t="n">
        <v>147.98</v>
      </c>
      <c r="H4130" s="2" t="n">
        <v>16</v>
      </c>
      <c r="I4130" s="2" t="n">
        <v>0</v>
      </c>
      <c r="J4130" s="2" t="inlineStr">
        <is>
          <t>GPA</t>
        </is>
      </c>
    </row>
    <row r="4131">
      <c r="A4131" s="2" t="n">
        <v>8</v>
      </c>
      <c r="B4131" s="2" t="n">
        <v>7801</v>
      </c>
      <c r="C4131" s="2" t="inlineStr">
        <is>
          <t>RECEBIMENTO</t>
        </is>
      </c>
      <c r="D4131" s="2" t="inlineStr">
        <is>
          <t>5853249</t>
        </is>
      </c>
      <c r="E4131" s="2" t="inlineStr">
        <is>
          <t>Michelle Aparecida Pinto Vieira</t>
        </is>
      </c>
      <c r="F4131" s="2" t="n">
        <v>1</v>
      </c>
      <c r="G4131" s="2" t="n">
        <v>1.18</v>
      </c>
      <c r="H4131" s="2" t="n">
        <v>1</v>
      </c>
      <c r="I4131" s="2" t="n">
        <v>0</v>
      </c>
      <c r="J4131" s="2" t="inlineStr">
        <is>
          <t>GPA</t>
        </is>
      </c>
    </row>
    <row r="4132">
      <c r="A4132" s="2" t="n">
        <v>8</v>
      </c>
      <c r="B4132" s="2" t="n">
        <v>7801</v>
      </c>
      <c r="C4132" s="2" t="inlineStr">
        <is>
          <t>SEPARACAO</t>
        </is>
      </c>
      <c r="D4132" s="2" t="inlineStr">
        <is>
          <t>5853249</t>
        </is>
      </c>
      <c r="E4132" s="2" t="inlineStr">
        <is>
          <t>Michelle Aparecida Pinto Vieira</t>
        </is>
      </c>
      <c r="F4132" s="2" t="n">
        <v>948</v>
      </c>
      <c r="G4132" s="2" t="n">
        <v>16.67</v>
      </c>
      <c r="H4132" s="2" t="n">
        <v>57</v>
      </c>
      <c r="I4132" s="2" t="n">
        <v>0</v>
      </c>
      <c r="J4132" s="2" t="inlineStr">
        <is>
          <t>GPA</t>
        </is>
      </c>
    </row>
    <row r="4133">
      <c r="A4133" s="2" t="n">
        <v>8</v>
      </c>
      <c r="B4133" s="2" t="n">
        <v>7801</v>
      </c>
      <c r="C4133" s="2" t="inlineStr">
        <is>
          <t>CARREGAMENTO</t>
        </is>
      </c>
      <c r="D4133" s="2" t="inlineStr">
        <is>
          <t>5853265</t>
        </is>
      </c>
      <c r="E4133" s="2" t="inlineStr">
        <is>
          <t>Gerson Dos Santos Florentino</t>
        </is>
      </c>
      <c r="F4133" s="2" t="n">
        <v>1846</v>
      </c>
      <c r="G4133" s="2" t="n">
        <v>72.02</v>
      </c>
      <c r="H4133" s="2" t="n">
        <v>26</v>
      </c>
      <c r="I4133" s="2" t="n">
        <v>0</v>
      </c>
      <c r="J4133" s="2" t="inlineStr">
        <is>
          <t>GPA</t>
        </is>
      </c>
    </row>
    <row r="4134">
      <c r="A4134" s="2" t="n">
        <v>8</v>
      </c>
      <c r="B4134" s="2" t="n">
        <v>7801</v>
      </c>
      <c r="C4134" s="2" t="inlineStr">
        <is>
          <t>RECEBIMENTO</t>
        </is>
      </c>
      <c r="D4134" s="2" t="inlineStr">
        <is>
          <t>5853788</t>
        </is>
      </c>
      <c r="E4134" s="2" t="inlineStr">
        <is>
          <t>RENILDA PEREIRA</t>
        </is>
      </c>
      <c r="F4134" s="2" t="n">
        <v>360</v>
      </c>
      <c r="G4134" s="2" t="n">
        <v>35.22</v>
      </c>
      <c r="H4134" s="2" t="n">
        <v>10</v>
      </c>
      <c r="I4134" s="2" t="n">
        <v>0</v>
      </c>
      <c r="J4134" s="2" t="inlineStr">
        <is>
          <t>GPA</t>
        </is>
      </c>
    </row>
    <row r="4135">
      <c r="A4135" s="2" t="n">
        <v>8</v>
      </c>
      <c r="B4135" s="2" t="n">
        <v>7801</v>
      </c>
      <c r="C4135" s="2" t="inlineStr">
        <is>
          <t>SEPARACAO</t>
        </is>
      </c>
      <c r="D4135" s="2" t="inlineStr">
        <is>
          <t>5853788</t>
        </is>
      </c>
      <c r="E4135" s="2" t="inlineStr">
        <is>
          <t>RENILDA PEREIRA</t>
        </is>
      </c>
      <c r="F4135" s="2" t="n">
        <v>3455</v>
      </c>
      <c r="G4135" s="2" t="n">
        <v>78.13</v>
      </c>
      <c r="H4135" s="2" t="n">
        <v>44</v>
      </c>
      <c r="I4135" s="2" t="n">
        <v>0</v>
      </c>
      <c r="J4135" s="2" t="inlineStr">
        <is>
          <t>GPA</t>
        </is>
      </c>
    </row>
    <row r="4136">
      <c r="A4136" s="2" t="n">
        <v>8</v>
      </c>
      <c r="B4136" s="2" t="n">
        <v>7801</v>
      </c>
      <c r="C4136" s="2" t="inlineStr">
        <is>
          <t>PUXADA RECEB</t>
        </is>
      </c>
      <c r="D4136" s="2" t="inlineStr">
        <is>
          <t>5853877</t>
        </is>
      </c>
      <c r="E4136" s="2" t="inlineStr">
        <is>
          <t>Julio Cesar Martinho De Andrade</t>
        </is>
      </c>
      <c r="F4136" s="2" t="n">
        <v>1</v>
      </c>
      <c r="G4136" s="2" t="n">
        <v>6.67</v>
      </c>
      <c r="H4136" s="2" t="n">
        <v>0</v>
      </c>
      <c r="I4136" s="2" t="n">
        <v>0</v>
      </c>
      <c r="J4136" s="2" t="inlineStr">
        <is>
          <t>GPA</t>
        </is>
      </c>
    </row>
    <row r="4137">
      <c r="A4137" s="2" t="n">
        <v>8</v>
      </c>
      <c r="B4137" s="2" t="n">
        <v>7801</v>
      </c>
      <c r="C4137" s="2" t="inlineStr">
        <is>
          <t>SEPARACAO</t>
        </is>
      </c>
      <c r="D4137" s="2" t="inlineStr">
        <is>
          <t>5853877</t>
        </is>
      </c>
      <c r="E4137" s="2" t="inlineStr">
        <is>
          <t>Julio Cesar Martinho De Andrade</t>
        </is>
      </c>
      <c r="F4137" s="2" t="n">
        <v>2602</v>
      </c>
      <c r="G4137" s="2" t="n">
        <v>58.4</v>
      </c>
      <c r="H4137" s="2" t="n">
        <v>45</v>
      </c>
      <c r="I4137" s="2" t="n">
        <v>0</v>
      </c>
      <c r="J4137" s="2" t="inlineStr">
        <is>
          <t>GPA</t>
        </is>
      </c>
    </row>
    <row r="4138">
      <c r="A4138" s="2" t="n">
        <v>8</v>
      </c>
      <c r="B4138" s="2" t="n">
        <v>7801</v>
      </c>
      <c r="C4138" s="2" t="inlineStr">
        <is>
          <t>SEPARACAO</t>
        </is>
      </c>
      <c r="D4138" s="2" t="inlineStr">
        <is>
          <t>5854822</t>
        </is>
      </c>
      <c r="E4138" s="2" t="inlineStr">
        <is>
          <t>SONITA ASHU</t>
        </is>
      </c>
      <c r="F4138" s="2" t="n">
        <v>16739</v>
      </c>
      <c r="G4138" s="2" t="n">
        <v>122.82</v>
      </c>
      <c r="H4138" s="2" t="n">
        <v>136</v>
      </c>
      <c r="I4138" s="2" t="n">
        <v>0</v>
      </c>
      <c r="J4138" s="2" t="inlineStr">
        <is>
          <t>GPA</t>
        </is>
      </c>
    </row>
    <row r="4139">
      <c r="A4139" s="2" t="n">
        <v>8</v>
      </c>
      <c r="B4139" s="2" t="n">
        <v>7801</v>
      </c>
      <c r="C4139" s="2" t="inlineStr">
        <is>
          <t>SEPARACAO</t>
        </is>
      </c>
      <c r="D4139" s="2" t="inlineStr">
        <is>
          <t>5854997</t>
        </is>
      </c>
      <c r="E4139" s="2" t="inlineStr">
        <is>
          <t>Loveline Nyiawung Atemnkeng</t>
        </is>
      </c>
      <c r="F4139" s="2" t="n">
        <v>10050</v>
      </c>
      <c r="G4139" s="2" t="n">
        <v>101.96</v>
      </c>
      <c r="H4139" s="2" t="n">
        <v>99</v>
      </c>
      <c r="I4139" s="2" t="n">
        <v>0</v>
      </c>
      <c r="J4139" s="2" t="inlineStr">
        <is>
          <t>GPA</t>
        </is>
      </c>
    </row>
    <row r="4140">
      <c r="A4140" s="2" t="n">
        <v>8</v>
      </c>
      <c r="B4140" s="2" t="n">
        <v>7801</v>
      </c>
      <c r="C4140" s="2" t="inlineStr">
        <is>
          <t>SEPARACAO</t>
        </is>
      </c>
      <c r="D4140" s="2" t="inlineStr">
        <is>
          <t>5858070</t>
        </is>
      </c>
      <c r="E4140" s="2" t="inlineStr">
        <is>
          <t>GEORGES NLANKEU</t>
        </is>
      </c>
      <c r="F4140" s="2" t="n">
        <v>3835</v>
      </c>
      <c r="G4140" s="2" t="n">
        <v>87</v>
      </c>
      <c r="H4140" s="2" t="n">
        <v>44</v>
      </c>
      <c r="I4140" s="2" t="n">
        <v>0</v>
      </c>
      <c r="J4140" s="2" t="inlineStr">
        <is>
          <t>GPA</t>
        </is>
      </c>
    </row>
    <row r="4141">
      <c r="A4141" s="2" t="n">
        <v>8</v>
      </c>
      <c r="B4141" s="2" t="n">
        <v>7801</v>
      </c>
      <c r="C4141" s="2" t="inlineStr">
        <is>
          <t>CARREGAMENTO</t>
        </is>
      </c>
      <c r="D4141" s="2" t="inlineStr">
        <is>
          <t>5861624</t>
        </is>
      </c>
      <c r="E4141" s="2" t="inlineStr">
        <is>
          <t>FABRICIO SILVA</t>
        </is>
      </c>
      <c r="F4141" s="2" t="n">
        <v>1484</v>
      </c>
      <c r="G4141" s="2" t="n">
        <v>129.81</v>
      </c>
      <c r="H4141" s="2" t="n">
        <v>11</v>
      </c>
      <c r="I4141" s="2" t="n">
        <v>0</v>
      </c>
      <c r="J4141" s="2" t="inlineStr">
        <is>
          <t>GPA</t>
        </is>
      </c>
    </row>
    <row r="4142">
      <c r="A4142" s="2" t="n">
        <v>8</v>
      </c>
      <c r="B4142" s="2" t="n">
        <v>7801</v>
      </c>
      <c r="C4142" s="2" t="inlineStr">
        <is>
          <t>PUXADA RECEB</t>
        </is>
      </c>
      <c r="D4142" s="2" t="inlineStr">
        <is>
          <t>5862540</t>
        </is>
      </c>
      <c r="E4142" s="2" t="inlineStr">
        <is>
          <t>ALAN DOS SANTOS CUNHA</t>
        </is>
      </c>
      <c r="F4142" s="2" t="n">
        <v>5</v>
      </c>
      <c r="G4142" s="2" t="n">
        <v>3.33</v>
      </c>
      <c r="H4142" s="2" t="n">
        <v>2</v>
      </c>
      <c r="I4142" s="2" t="n">
        <v>0</v>
      </c>
      <c r="J4142" s="2" t="inlineStr">
        <is>
          <t>GPA</t>
        </is>
      </c>
    </row>
    <row r="4143">
      <c r="A4143" s="2" t="n">
        <v>8</v>
      </c>
      <c r="B4143" s="2" t="n">
        <v>7801</v>
      </c>
      <c r="C4143" s="2" t="inlineStr">
        <is>
          <t>SEPARACAO</t>
        </is>
      </c>
      <c r="D4143" s="2" t="inlineStr">
        <is>
          <t>5862540</t>
        </is>
      </c>
      <c r="E4143" s="2" t="inlineStr">
        <is>
          <t>ALAN DOS SANTOS CUNHA</t>
        </is>
      </c>
      <c r="F4143" s="2" t="n">
        <v>505</v>
      </c>
      <c r="G4143" s="2" t="n">
        <v>21.72</v>
      </c>
      <c r="H4143" s="2" t="n">
        <v>23</v>
      </c>
      <c r="I4143" s="2" t="n">
        <v>0</v>
      </c>
      <c r="J4143" s="2" t="inlineStr">
        <is>
          <t>GPA</t>
        </is>
      </c>
    </row>
    <row r="4144">
      <c r="A4144" s="2" t="n">
        <v>8</v>
      </c>
      <c r="B4144" s="2" t="n">
        <v>7801</v>
      </c>
      <c r="C4144" s="2" t="inlineStr">
        <is>
          <t>SEPARACAO</t>
        </is>
      </c>
      <c r="D4144" s="2" t="inlineStr">
        <is>
          <t>5862914</t>
        </is>
      </c>
      <c r="E4144" s="2" t="inlineStr">
        <is>
          <t>SAMARA ALVES</t>
        </is>
      </c>
      <c r="F4144" s="2" t="n">
        <v>1564</v>
      </c>
      <c r="G4144" s="2" t="n">
        <v>53.92</v>
      </c>
      <c r="H4144" s="2" t="n">
        <v>29</v>
      </c>
      <c r="I4144" s="2" t="n">
        <v>0</v>
      </c>
      <c r="J4144" s="2" t="inlineStr">
        <is>
          <t>GPA</t>
        </is>
      </c>
    </row>
    <row r="4145">
      <c r="A4145" s="2" t="n">
        <v>8</v>
      </c>
      <c r="B4145" s="2" t="n">
        <v>7801</v>
      </c>
      <c r="C4145" s="2" t="inlineStr">
        <is>
          <t>PUXADA RECEB</t>
        </is>
      </c>
      <c r="D4145" s="2" t="inlineStr">
        <is>
          <t>5865085</t>
        </is>
      </c>
      <c r="E4145" s="2" t="inlineStr">
        <is>
          <t>THAMIRES KELLY SANTOS</t>
        </is>
      </c>
      <c r="F4145" s="2" t="n">
        <v>620</v>
      </c>
      <c r="G4145" s="2" t="n">
        <v>54.56</v>
      </c>
      <c r="H4145" s="2" t="n">
        <v>11</v>
      </c>
      <c r="I4145" s="2" t="n">
        <v>0</v>
      </c>
      <c r="J4145" s="2" t="inlineStr">
        <is>
          <t>GPA</t>
        </is>
      </c>
    </row>
    <row r="4146">
      <c r="A4146" s="2" t="n">
        <v>8</v>
      </c>
      <c r="B4146" s="2" t="n">
        <v>7801</v>
      </c>
      <c r="C4146" s="2" t="inlineStr">
        <is>
          <t>PUXADA RECEB</t>
        </is>
      </c>
      <c r="D4146" s="2" t="inlineStr">
        <is>
          <t>5865522</t>
        </is>
      </c>
      <c r="E4146" s="2" t="inlineStr">
        <is>
          <t>William Matos Correia</t>
        </is>
      </c>
      <c r="F4146" s="2" t="n">
        <v>2232</v>
      </c>
      <c r="G4146" s="2" t="n">
        <v>110.34</v>
      </c>
      <c r="H4146" s="2" t="n">
        <v>20</v>
      </c>
      <c r="I4146" s="2" t="n">
        <v>0</v>
      </c>
      <c r="J4146" s="2" t="inlineStr">
        <is>
          <t>GPA</t>
        </is>
      </c>
    </row>
    <row r="4147">
      <c r="A4147" s="2" t="n">
        <v>8</v>
      </c>
      <c r="B4147" s="2" t="n">
        <v>7801</v>
      </c>
      <c r="C4147" s="2" t="inlineStr">
        <is>
          <t>SEPARACAO</t>
        </is>
      </c>
      <c r="D4147" s="2" t="inlineStr">
        <is>
          <t>5865522</t>
        </is>
      </c>
      <c r="E4147" s="2" t="inlineStr">
        <is>
          <t>William Matos Correia</t>
        </is>
      </c>
      <c r="F4147" s="2" t="n">
        <v>86</v>
      </c>
      <c r="G4147" s="2" t="n">
        <v>2.47</v>
      </c>
      <c r="H4147" s="2" t="n">
        <v>35</v>
      </c>
      <c r="I4147" s="2" t="n">
        <v>0</v>
      </c>
      <c r="J4147" s="2" t="inlineStr">
        <is>
          <t>GPA</t>
        </is>
      </c>
    </row>
    <row r="4148">
      <c r="A4148" s="2" t="n">
        <v>8</v>
      </c>
      <c r="B4148" s="2" t="n">
        <v>7801</v>
      </c>
      <c r="C4148" s="2" t="inlineStr">
        <is>
          <t>PUXADA RECEB</t>
        </is>
      </c>
      <c r="D4148" s="2" t="inlineStr">
        <is>
          <t>5877067</t>
        </is>
      </c>
      <c r="E4148" s="2" t="inlineStr">
        <is>
          <t>EDLANE SANTOS MORAES</t>
        </is>
      </c>
      <c r="F4148" s="2" t="n">
        <v>8</v>
      </c>
      <c r="G4148" s="2" t="n">
        <v>6.67</v>
      </c>
      <c r="H4148" s="2" t="n">
        <v>1</v>
      </c>
      <c r="I4148" s="2" t="n">
        <v>0</v>
      </c>
      <c r="J4148" s="2" t="inlineStr">
        <is>
          <t>GPA</t>
        </is>
      </c>
    </row>
    <row r="4149">
      <c r="A4149" s="2" t="n">
        <v>8</v>
      </c>
      <c r="B4149" s="2" t="n">
        <v>7801</v>
      </c>
      <c r="C4149" s="2" t="inlineStr">
        <is>
          <t>SEPARACAO</t>
        </is>
      </c>
      <c r="D4149" s="2" t="inlineStr">
        <is>
          <t>5877067</t>
        </is>
      </c>
      <c r="E4149" s="2" t="inlineStr">
        <is>
          <t>EDLANE SANTOS MORAES</t>
        </is>
      </c>
      <c r="F4149" s="2" t="n">
        <v>3438</v>
      </c>
      <c r="G4149" s="2" t="n">
        <v>80.70999999999999</v>
      </c>
      <c r="H4149" s="2" t="n">
        <v>43</v>
      </c>
      <c r="I4149" s="2" t="n">
        <v>0</v>
      </c>
      <c r="J4149" s="2" t="inlineStr">
        <is>
          <t>GPA</t>
        </is>
      </c>
    </row>
    <row r="4150">
      <c r="A4150" s="2" t="n">
        <v>8</v>
      </c>
      <c r="B4150" s="2" t="n">
        <v>7801</v>
      </c>
      <c r="C4150" s="2" t="inlineStr">
        <is>
          <t>SEPARACAO</t>
        </is>
      </c>
      <c r="D4150" s="2" t="inlineStr">
        <is>
          <t>5877202</t>
        </is>
      </c>
      <c r="E4150" s="2" t="inlineStr">
        <is>
          <t>SARA MUKANO MBONGO PEDRO</t>
        </is>
      </c>
      <c r="F4150" s="2" t="n">
        <v>8346</v>
      </c>
      <c r="G4150" s="2" t="n">
        <v>93.70999999999999</v>
      </c>
      <c r="H4150" s="2" t="n">
        <v>89</v>
      </c>
      <c r="I4150" s="2" t="n">
        <v>0</v>
      </c>
      <c r="J4150" s="2" t="inlineStr">
        <is>
          <t>GPA</t>
        </is>
      </c>
    </row>
    <row r="4151">
      <c r="A4151" s="2" t="n">
        <v>8</v>
      </c>
      <c r="B4151" s="2" t="n">
        <v>7801</v>
      </c>
      <c r="C4151" s="2" t="inlineStr">
        <is>
          <t>SEPARACAO</t>
        </is>
      </c>
      <c r="D4151" s="2" t="inlineStr">
        <is>
          <t>5880742</t>
        </is>
      </c>
      <c r="E4151" s="2" t="inlineStr">
        <is>
          <t>DEBORA SANTOS</t>
        </is>
      </c>
      <c r="F4151" s="2" t="n">
        <v>4539</v>
      </c>
      <c r="G4151" s="2" t="n">
        <v>129.88</v>
      </c>
      <c r="H4151" s="2" t="n">
        <v>35</v>
      </c>
      <c r="I4151" s="2" t="n">
        <v>0</v>
      </c>
      <c r="J4151" s="2" t="inlineStr">
        <is>
          <t>GPA</t>
        </is>
      </c>
    </row>
    <row r="4152">
      <c r="A4152" s="2" t="n">
        <v>8</v>
      </c>
      <c r="B4152" s="2" t="n">
        <v>7801</v>
      </c>
      <c r="C4152" s="2" t="inlineStr">
        <is>
          <t>SEPARACAO</t>
        </is>
      </c>
      <c r="D4152" s="2" t="inlineStr">
        <is>
          <t>5882400</t>
        </is>
      </c>
      <c r="E4152" s="2" t="inlineStr">
        <is>
          <t>Kaique Silva Pereira Do Val</t>
        </is>
      </c>
      <c r="F4152" s="2" t="n">
        <v>4717</v>
      </c>
      <c r="G4152" s="2" t="n">
        <v>90.31</v>
      </c>
      <c r="H4152" s="2" t="n">
        <v>52</v>
      </c>
      <c r="I4152" s="2" t="n">
        <v>0</v>
      </c>
      <c r="J4152" s="2" t="inlineStr">
        <is>
          <t>GPA</t>
        </is>
      </c>
    </row>
    <row r="4153">
      <c r="A4153" s="2" t="n">
        <v>8</v>
      </c>
      <c r="B4153" s="2" t="n">
        <v>7801</v>
      </c>
      <c r="C4153" s="2" t="inlineStr">
        <is>
          <t>CARREGAMENTO</t>
        </is>
      </c>
      <c r="D4153" s="2" t="inlineStr">
        <is>
          <t>5885264</t>
        </is>
      </c>
      <c r="E4153" s="2" t="inlineStr">
        <is>
          <t>Maycon Douglas Alves De Oliveira</t>
        </is>
      </c>
      <c r="F4153" s="2" t="n">
        <v>1598</v>
      </c>
      <c r="G4153" s="2" t="n">
        <v>69.86</v>
      </c>
      <c r="H4153" s="2" t="n">
        <v>23</v>
      </c>
      <c r="I4153" s="2" t="n">
        <v>0</v>
      </c>
      <c r="J4153" s="2" t="inlineStr">
        <is>
          <t>GPA</t>
        </is>
      </c>
    </row>
    <row r="4154">
      <c r="A4154" s="2" t="n">
        <v>8</v>
      </c>
      <c r="B4154" s="2" t="n">
        <v>7801</v>
      </c>
      <c r="C4154" s="2" t="inlineStr">
        <is>
          <t>CARREGAMENTO</t>
        </is>
      </c>
      <c r="D4154" s="2" t="inlineStr">
        <is>
          <t>5885337</t>
        </is>
      </c>
      <c r="E4154" s="2" t="inlineStr">
        <is>
          <t>WAGNER ESTEVAM</t>
        </is>
      </c>
      <c r="F4154" s="2" t="n">
        <v>157</v>
      </c>
      <c r="G4154" s="2" t="n">
        <v>13.59</v>
      </c>
      <c r="H4154" s="2" t="n">
        <v>12</v>
      </c>
      <c r="I4154" s="2" t="n">
        <v>0</v>
      </c>
      <c r="J4154" s="2" t="inlineStr">
        <is>
          <t>GPA</t>
        </is>
      </c>
    </row>
    <row r="4155">
      <c r="A4155" s="2" t="n">
        <v>8</v>
      </c>
      <c r="B4155" s="2" t="n">
        <v>7801</v>
      </c>
      <c r="C4155" s="2" t="inlineStr">
        <is>
          <t>RECEBIMENTO</t>
        </is>
      </c>
      <c r="D4155" s="2" t="inlineStr">
        <is>
          <t>5885337</t>
        </is>
      </c>
      <c r="E4155" s="2" t="inlineStr">
        <is>
          <t>WAGNER ESTEVAM</t>
        </is>
      </c>
      <c r="F4155" s="2" t="n">
        <v>234</v>
      </c>
      <c r="G4155" s="2" t="n">
        <v>2.94</v>
      </c>
      <c r="H4155" s="2" t="n">
        <v>80</v>
      </c>
      <c r="I4155" s="2" t="n">
        <v>0</v>
      </c>
      <c r="J4155" s="2" t="inlineStr">
        <is>
          <t>GPA</t>
        </is>
      </c>
    </row>
    <row r="4156">
      <c r="A4156" s="2" t="n">
        <v>8</v>
      </c>
      <c r="B4156" s="2" t="n">
        <v>7801</v>
      </c>
      <c r="C4156" s="2" t="inlineStr">
        <is>
          <t>SEPARACAO</t>
        </is>
      </c>
      <c r="D4156" s="2" t="inlineStr">
        <is>
          <t>5886708</t>
        </is>
      </c>
      <c r="E4156" s="2" t="inlineStr">
        <is>
          <t>MIDACHKA LOUIRANVIL</t>
        </is>
      </c>
      <c r="F4156" s="2" t="n">
        <v>6080</v>
      </c>
      <c r="G4156" s="2" t="n">
        <v>78.3</v>
      </c>
      <c r="H4156" s="2" t="n">
        <v>78</v>
      </c>
      <c r="I4156" s="2" t="n">
        <v>0</v>
      </c>
      <c r="J4156" s="2" t="inlineStr">
        <is>
          <t>GPA</t>
        </is>
      </c>
    </row>
    <row r="4157">
      <c r="A4157" s="2" t="n">
        <v>8</v>
      </c>
      <c r="B4157" s="2" t="n">
        <v>7801</v>
      </c>
      <c r="C4157" s="2" t="inlineStr">
        <is>
          <t>CARREGAMENTO</t>
        </is>
      </c>
      <c r="D4157" s="2" t="inlineStr">
        <is>
          <t>5886864</t>
        </is>
      </c>
      <c r="E4157" s="2" t="inlineStr">
        <is>
          <t>RIAN APARECIDO PACHECO</t>
        </is>
      </c>
      <c r="F4157" s="2" t="n">
        <v>850</v>
      </c>
      <c r="G4157" s="2" t="n">
        <v>116.18</v>
      </c>
      <c r="H4157" s="2" t="n">
        <v>7</v>
      </c>
      <c r="I4157" s="2" t="n">
        <v>0</v>
      </c>
      <c r="J4157" s="2" t="inlineStr">
        <is>
          <t>GPA</t>
        </is>
      </c>
    </row>
    <row r="4158">
      <c r="A4158" s="2" t="n">
        <v>8</v>
      </c>
      <c r="B4158" s="2" t="n">
        <v>7801</v>
      </c>
      <c r="C4158" s="2" t="inlineStr">
        <is>
          <t>PUXADA RECEB</t>
        </is>
      </c>
      <c r="D4158" s="2" t="inlineStr">
        <is>
          <t>5890276</t>
        </is>
      </c>
      <c r="E4158" s="2" t="inlineStr">
        <is>
          <t>Daniel Rodrigues Lavezzo</t>
        </is>
      </c>
      <c r="F4158" s="2" t="n">
        <v>1440</v>
      </c>
      <c r="G4158" s="2" t="n">
        <v>86.44</v>
      </c>
      <c r="H4158" s="2" t="n">
        <v>17</v>
      </c>
      <c r="I4158" s="2" t="n">
        <v>0</v>
      </c>
      <c r="J4158" s="2" t="inlineStr">
        <is>
          <t>GPA</t>
        </is>
      </c>
    </row>
    <row r="4159">
      <c r="A4159" s="2" t="n">
        <v>8</v>
      </c>
      <c r="B4159" s="2" t="n">
        <v>7801</v>
      </c>
      <c r="C4159" s="2" t="inlineStr">
        <is>
          <t>SEPARACAO</t>
        </is>
      </c>
      <c r="D4159" s="2" t="inlineStr">
        <is>
          <t>5890276</t>
        </is>
      </c>
      <c r="E4159" s="2" t="inlineStr">
        <is>
          <t>Daniel Rodrigues Lavezzo</t>
        </is>
      </c>
      <c r="F4159" s="2" t="n">
        <v>523</v>
      </c>
      <c r="G4159" s="2" t="n">
        <v>10.63</v>
      </c>
      <c r="H4159" s="2" t="n">
        <v>49</v>
      </c>
      <c r="I4159" s="2" t="n">
        <v>0</v>
      </c>
      <c r="J4159" s="2" t="inlineStr">
        <is>
          <t>GPA</t>
        </is>
      </c>
    </row>
    <row r="4160">
      <c r="A4160" s="2" t="n">
        <v>8</v>
      </c>
      <c r="B4160" s="2" t="n">
        <v>7801</v>
      </c>
      <c r="C4160" s="2" t="inlineStr">
        <is>
          <t>SEPARACAO</t>
        </is>
      </c>
      <c r="D4160" s="2" t="inlineStr">
        <is>
          <t>5900840</t>
        </is>
      </c>
      <c r="E4160" s="2" t="inlineStr">
        <is>
          <t>Gislene Pereira Da Silva</t>
        </is>
      </c>
      <c r="F4160" s="2" t="n">
        <v>2146</v>
      </c>
      <c r="G4160" s="2" t="n">
        <v>38.91</v>
      </c>
      <c r="H4160" s="2" t="n">
        <v>55</v>
      </c>
      <c r="I4160" s="2" t="n">
        <v>0</v>
      </c>
      <c r="J4160" s="2" t="inlineStr">
        <is>
          <t>GPA</t>
        </is>
      </c>
    </row>
    <row r="4161">
      <c r="A4161" s="2" t="n">
        <v>8</v>
      </c>
      <c r="B4161" s="2" t="n">
        <v>7801</v>
      </c>
      <c r="C4161" s="2" t="inlineStr">
        <is>
          <t>SEPARACAO</t>
        </is>
      </c>
      <c r="D4161" s="2" t="inlineStr">
        <is>
          <t>5901359</t>
        </is>
      </c>
      <c r="E4161" s="2" t="inlineStr">
        <is>
          <t>Joane Val</t>
        </is>
      </c>
      <c r="F4161" s="2" t="n">
        <v>8968</v>
      </c>
      <c r="G4161" s="2" t="n">
        <v>117.18</v>
      </c>
      <c r="H4161" s="2" t="n">
        <v>77</v>
      </c>
      <c r="I4161" s="2" t="n">
        <v>0</v>
      </c>
      <c r="J4161" s="2" t="inlineStr">
        <is>
          <t>GPA</t>
        </is>
      </c>
    </row>
    <row r="4162">
      <c r="A4162" s="2" t="n">
        <v>8</v>
      </c>
      <c r="B4162" s="2" t="n">
        <v>7801</v>
      </c>
      <c r="C4162" s="2" t="inlineStr">
        <is>
          <t>CARREGAMENTO</t>
        </is>
      </c>
      <c r="D4162" s="2" t="inlineStr">
        <is>
          <t>5904765</t>
        </is>
      </c>
      <c r="E4162" s="2" t="inlineStr">
        <is>
          <t xml:space="preserve">NICOLAS OLIVEIRA </t>
        </is>
      </c>
      <c r="F4162" s="2" t="n">
        <v>144</v>
      </c>
      <c r="G4162" s="2" t="n">
        <v>12.18</v>
      </c>
      <c r="H4162" s="2" t="n">
        <v>12</v>
      </c>
      <c r="I4162" s="2" t="n">
        <v>0</v>
      </c>
      <c r="J4162" s="2" t="inlineStr">
        <is>
          <t>GPA</t>
        </is>
      </c>
    </row>
    <row r="4163">
      <c r="A4163" s="2" t="n">
        <v>8</v>
      </c>
      <c r="B4163" s="2" t="n">
        <v>7801</v>
      </c>
      <c r="C4163" s="2" t="inlineStr">
        <is>
          <t>PUXADA RECEB</t>
        </is>
      </c>
      <c r="D4163" s="2" t="inlineStr">
        <is>
          <t>5904765</t>
        </is>
      </c>
      <c r="E4163" s="2" t="inlineStr">
        <is>
          <t xml:space="preserve">NICOLAS OLIVEIRA </t>
        </is>
      </c>
      <c r="F4163" s="2" t="n">
        <v>21</v>
      </c>
      <c r="G4163" s="2" t="n">
        <v>15.98</v>
      </c>
      <c r="H4163" s="2" t="n">
        <v>1</v>
      </c>
      <c r="I4163" s="2" t="n">
        <v>0</v>
      </c>
      <c r="J4163" s="2" t="inlineStr">
        <is>
          <t>GPA</t>
        </is>
      </c>
    </row>
    <row r="4164">
      <c r="A4164" s="2" t="n">
        <v>8</v>
      </c>
      <c r="B4164" s="2" t="n">
        <v>7801</v>
      </c>
      <c r="C4164" s="2" t="inlineStr">
        <is>
          <t>SEPARACAO</t>
        </is>
      </c>
      <c r="D4164" s="2" t="inlineStr">
        <is>
          <t>5904765</t>
        </is>
      </c>
      <c r="E4164" s="2" t="inlineStr">
        <is>
          <t xml:space="preserve">NICOLAS OLIVEIRA </t>
        </is>
      </c>
      <c r="F4164" s="2" t="n">
        <v>417</v>
      </c>
      <c r="G4164" s="2" t="n">
        <v>10.55</v>
      </c>
      <c r="H4164" s="2" t="n">
        <v>40</v>
      </c>
      <c r="I4164" s="2" t="n">
        <v>0</v>
      </c>
      <c r="J4164" s="2" t="inlineStr">
        <is>
          <t>GPA</t>
        </is>
      </c>
    </row>
    <row r="4165">
      <c r="A4165" s="2" t="n">
        <v>8</v>
      </c>
      <c r="B4165" s="2" t="n">
        <v>7801</v>
      </c>
      <c r="C4165" s="2" t="inlineStr">
        <is>
          <t>SEPARACAO</t>
        </is>
      </c>
      <c r="D4165" s="2" t="inlineStr">
        <is>
          <t>5904919</t>
        </is>
      </c>
      <c r="E4165" s="2" t="inlineStr">
        <is>
          <t>DAIANE CRISTINA</t>
        </is>
      </c>
      <c r="F4165" s="2" t="n">
        <v>2639</v>
      </c>
      <c r="G4165" s="2" t="n">
        <v>53.97</v>
      </c>
      <c r="H4165" s="2" t="n">
        <v>49</v>
      </c>
      <c r="I4165" s="2" t="n">
        <v>0</v>
      </c>
      <c r="J4165" s="2" t="inlineStr">
        <is>
          <t>GPA</t>
        </is>
      </c>
    </row>
    <row r="4166">
      <c r="A4166" s="2" t="n">
        <v>8</v>
      </c>
      <c r="B4166" s="2" t="n">
        <v>7801</v>
      </c>
      <c r="C4166" s="2" t="inlineStr">
        <is>
          <t>CARREGAMENTO</t>
        </is>
      </c>
      <c r="D4166" s="2" t="inlineStr">
        <is>
          <t>590764</t>
        </is>
      </c>
      <c r="E4166" s="2" t="inlineStr">
        <is>
          <t>Walber Gleithon Bezerra Da Silva</t>
        </is>
      </c>
      <c r="F4166" s="2" t="n">
        <v>1304</v>
      </c>
      <c r="G4166" s="2" t="n">
        <v>59.19</v>
      </c>
      <c r="H4166" s="2" t="n">
        <v>22</v>
      </c>
      <c r="I4166" s="2" t="n">
        <v>0</v>
      </c>
      <c r="J4166" s="2" t="inlineStr">
        <is>
          <t>GPA</t>
        </is>
      </c>
    </row>
    <row r="4167">
      <c r="A4167" s="2" t="n">
        <v>8</v>
      </c>
      <c r="B4167" s="2" t="n">
        <v>7801</v>
      </c>
      <c r="C4167" s="2" t="inlineStr">
        <is>
          <t>PUXADA RECEB</t>
        </is>
      </c>
      <c r="D4167" s="2" t="inlineStr">
        <is>
          <t>5913543</t>
        </is>
      </c>
      <c r="E4167" s="2" t="inlineStr">
        <is>
          <t>Beatriz Campos De Souza</t>
        </is>
      </c>
      <c r="F4167" s="2" t="n">
        <v>2614</v>
      </c>
      <c r="G4167" s="2" t="n">
        <v>110.32</v>
      </c>
      <c r="H4167" s="2" t="n">
        <v>24</v>
      </c>
      <c r="I4167" s="2" t="n">
        <v>0</v>
      </c>
      <c r="J4167" s="2" t="inlineStr">
        <is>
          <t>GPA</t>
        </is>
      </c>
    </row>
    <row r="4168">
      <c r="A4168" s="2" t="n">
        <v>8</v>
      </c>
      <c r="B4168" s="2" t="n">
        <v>7801</v>
      </c>
      <c r="C4168" s="2" t="inlineStr">
        <is>
          <t>SEPARACAO</t>
        </is>
      </c>
      <c r="D4168" s="2" t="inlineStr">
        <is>
          <t>5913543</t>
        </is>
      </c>
      <c r="E4168" s="2" t="inlineStr">
        <is>
          <t>Beatriz Campos De Souza</t>
        </is>
      </c>
      <c r="F4168" s="2" t="n">
        <v>250</v>
      </c>
      <c r="G4168" s="2" t="n">
        <v>4.12</v>
      </c>
      <c r="H4168" s="2" t="n">
        <v>61</v>
      </c>
      <c r="I4168" s="2" t="n">
        <v>0</v>
      </c>
      <c r="J4168" s="2" t="inlineStr">
        <is>
          <t>GPA</t>
        </is>
      </c>
    </row>
    <row r="4169">
      <c r="A4169" s="2" t="n">
        <v>8</v>
      </c>
      <c r="B4169" s="2" t="n">
        <v>7801</v>
      </c>
      <c r="C4169" s="2" t="inlineStr">
        <is>
          <t>SEPARACAO</t>
        </is>
      </c>
      <c r="D4169" s="2" t="inlineStr">
        <is>
          <t>5916615</t>
        </is>
      </c>
      <c r="E4169" s="2" t="inlineStr">
        <is>
          <t>Gilmar Pires</t>
        </is>
      </c>
      <c r="F4169" s="2" t="n">
        <v>10384</v>
      </c>
      <c r="G4169" s="2" t="n">
        <v>146.72</v>
      </c>
      <c r="H4169" s="2" t="n">
        <v>71</v>
      </c>
      <c r="I4169" s="2" t="n">
        <v>0</v>
      </c>
      <c r="J4169" s="2" t="inlineStr">
        <is>
          <t>GPA</t>
        </is>
      </c>
    </row>
    <row r="4170">
      <c r="A4170" s="2" t="n">
        <v>8</v>
      </c>
      <c r="B4170" s="2" t="n">
        <v>7801</v>
      </c>
      <c r="C4170" s="2" t="inlineStr">
        <is>
          <t>SEPARACAO</t>
        </is>
      </c>
      <c r="D4170" s="2" t="inlineStr">
        <is>
          <t>5918391</t>
        </is>
      </c>
      <c r="E4170" s="2" t="inlineStr">
        <is>
          <t>Maxwel Pereira</t>
        </is>
      </c>
      <c r="F4170" s="2" t="n">
        <v>183</v>
      </c>
      <c r="G4170" s="2" t="n">
        <v>3.48</v>
      </c>
      <c r="H4170" s="2" t="n">
        <v>53</v>
      </c>
      <c r="I4170" s="2" t="n">
        <v>0</v>
      </c>
      <c r="J4170" s="2" t="inlineStr">
        <is>
          <t>GPA</t>
        </is>
      </c>
    </row>
    <row r="4171">
      <c r="A4171" s="2" t="n">
        <v>8</v>
      </c>
      <c r="B4171" s="2" t="n">
        <v>7801</v>
      </c>
      <c r="C4171" s="2" t="inlineStr">
        <is>
          <t>CARREGAMENTO</t>
        </is>
      </c>
      <c r="D4171" s="2" t="inlineStr">
        <is>
          <t>5919355</t>
        </is>
      </c>
      <c r="E4171" s="2" t="inlineStr">
        <is>
          <t>ISRAEL BRITTO</t>
        </is>
      </c>
      <c r="F4171" s="2" t="n">
        <v>4</v>
      </c>
      <c r="G4171" s="2" t="n">
        <v>0.02</v>
      </c>
      <c r="H4171" s="2" t="n">
        <v>200</v>
      </c>
      <c r="I4171" s="2" t="n">
        <v>0</v>
      </c>
      <c r="J4171" s="2" t="inlineStr">
        <is>
          <t>GPA</t>
        </is>
      </c>
    </row>
    <row r="4172">
      <c r="A4172" s="2" t="n">
        <v>8</v>
      </c>
      <c r="B4172" s="2" t="n">
        <v>7801</v>
      </c>
      <c r="C4172" s="2" t="inlineStr">
        <is>
          <t>RECEBIMENTO</t>
        </is>
      </c>
      <c r="D4172" s="2" t="inlineStr">
        <is>
          <t>5919355</t>
        </is>
      </c>
      <c r="E4172" s="2" t="inlineStr">
        <is>
          <t>ISRAEL BRITTO</t>
        </is>
      </c>
      <c r="F4172" s="2" t="n">
        <v>3333</v>
      </c>
      <c r="G4172" s="2" t="n">
        <v>33.02</v>
      </c>
      <c r="H4172" s="2" t="n">
        <v>101</v>
      </c>
      <c r="I4172" s="2" t="n">
        <v>0</v>
      </c>
      <c r="J4172" s="2" t="inlineStr">
        <is>
          <t>GPA</t>
        </is>
      </c>
    </row>
    <row r="4173">
      <c r="A4173" s="2" t="n">
        <v>8</v>
      </c>
      <c r="B4173" s="2" t="n">
        <v>7801</v>
      </c>
      <c r="C4173" s="2" t="inlineStr">
        <is>
          <t>SEPARACAO</t>
        </is>
      </c>
      <c r="D4173" s="2" t="inlineStr">
        <is>
          <t>5919355</t>
        </is>
      </c>
      <c r="E4173" s="2" t="inlineStr">
        <is>
          <t>ISRAEL BRITTO</t>
        </is>
      </c>
      <c r="F4173" s="2" t="n">
        <v>812</v>
      </c>
      <c r="G4173" s="2" t="n">
        <v>3.15</v>
      </c>
      <c r="H4173" s="2" t="n">
        <v>258</v>
      </c>
      <c r="I4173" s="2" t="n">
        <v>0</v>
      </c>
      <c r="J4173" s="2" t="inlineStr">
        <is>
          <t>GPA</t>
        </is>
      </c>
    </row>
    <row r="4174">
      <c r="A4174" s="2" t="n">
        <v>8</v>
      </c>
      <c r="B4174" s="2" t="n">
        <v>7801</v>
      </c>
      <c r="C4174" s="2" t="inlineStr">
        <is>
          <t>SEPARACAO</t>
        </is>
      </c>
      <c r="D4174" s="2" t="inlineStr">
        <is>
          <t>5919746</t>
        </is>
      </c>
      <c r="E4174" s="2" t="inlineStr">
        <is>
          <t>Guilherme Bezerra De Farias</t>
        </is>
      </c>
      <c r="F4174" s="2" t="n">
        <v>10992</v>
      </c>
      <c r="G4174" s="2" t="n">
        <v>114.36</v>
      </c>
      <c r="H4174" s="2" t="n">
        <v>96</v>
      </c>
      <c r="I4174" s="2" t="n">
        <v>0</v>
      </c>
      <c r="J4174" s="2" t="inlineStr">
        <is>
          <t>GPA</t>
        </is>
      </c>
    </row>
    <row r="4175">
      <c r="A4175" s="2" t="n">
        <v>8</v>
      </c>
      <c r="B4175" s="2" t="n">
        <v>7801</v>
      </c>
      <c r="C4175" s="2" t="inlineStr">
        <is>
          <t>SEPARACAO</t>
        </is>
      </c>
      <c r="D4175" s="2" t="inlineStr">
        <is>
          <t>5922216</t>
        </is>
      </c>
      <c r="E4175" s="2" t="inlineStr">
        <is>
          <t>Thiago Batista Alvares Paulino</t>
        </is>
      </c>
      <c r="F4175" s="2" t="n">
        <v>2465</v>
      </c>
      <c r="G4175" s="2" t="n">
        <v>108.18</v>
      </c>
      <c r="H4175" s="2" t="n">
        <v>23</v>
      </c>
      <c r="I4175" s="2" t="n">
        <v>0</v>
      </c>
      <c r="J4175" s="2" t="inlineStr">
        <is>
          <t>GPA</t>
        </is>
      </c>
    </row>
    <row r="4176">
      <c r="A4176" s="2" t="n">
        <v>8</v>
      </c>
      <c r="B4176" s="2" t="n">
        <v>7801</v>
      </c>
      <c r="C4176" s="2" t="inlineStr">
        <is>
          <t>PUXADA RECEB</t>
        </is>
      </c>
      <c r="D4176" s="2" t="inlineStr">
        <is>
          <t>5926017</t>
        </is>
      </c>
      <c r="E4176" s="2" t="inlineStr">
        <is>
          <t>Gustavo Rodrigues De Farias</t>
        </is>
      </c>
      <c r="F4176" s="2" t="n">
        <v>229</v>
      </c>
      <c r="G4176" s="2" t="n">
        <v>18.22</v>
      </c>
      <c r="H4176" s="2" t="n">
        <v>13</v>
      </c>
      <c r="I4176" s="2" t="n">
        <v>0</v>
      </c>
      <c r="J4176" s="2" t="inlineStr">
        <is>
          <t>GPA</t>
        </is>
      </c>
    </row>
    <row r="4177">
      <c r="A4177" s="2" t="n">
        <v>8</v>
      </c>
      <c r="B4177" s="2" t="n">
        <v>7801</v>
      </c>
      <c r="C4177" s="2" t="inlineStr">
        <is>
          <t>SEPARACAO</t>
        </is>
      </c>
      <c r="D4177" s="2" t="inlineStr">
        <is>
          <t>5926017</t>
        </is>
      </c>
      <c r="E4177" s="2" t="inlineStr">
        <is>
          <t>Gustavo Rodrigues De Farias</t>
        </is>
      </c>
      <c r="F4177" s="2" t="n">
        <v>5856</v>
      </c>
      <c r="G4177" s="2" t="n">
        <v>105.12</v>
      </c>
      <c r="H4177" s="2" t="n">
        <v>56</v>
      </c>
      <c r="I4177" s="2" t="n">
        <v>0</v>
      </c>
      <c r="J4177" s="2" t="inlineStr">
        <is>
          <t>GPA</t>
        </is>
      </c>
    </row>
    <row r="4178">
      <c r="A4178" s="2" t="n">
        <v>8</v>
      </c>
      <c r="B4178" s="2" t="n">
        <v>7801</v>
      </c>
      <c r="C4178" s="2" t="inlineStr">
        <is>
          <t>SEPARACAO</t>
        </is>
      </c>
      <c r="D4178" s="2" t="inlineStr">
        <is>
          <t>5927234</t>
        </is>
      </c>
      <c r="E4178" s="2" t="inlineStr">
        <is>
          <t>Wilbert Augustin</t>
        </is>
      </c>
      <c r="F4178" s="2" t="n">
        <v>5696</v>
      </c>
      <c r="G4178" s="2" t="n">
        <v>114.32</v>
      </c>
      <c r="H4178" s="2" t="n">
        <v>50</v>
      </c>
      <c r="I4178" s="2" t="n">
        <v>0</v>
      </c>
      <c r="J4178" s="2" t="inlineStr">
        <is>
          <t>GPA</t>
        </is>
      </c>
    </row>
    <row r="4179">
      <c r="A4179" s="2" t="n">
        <v>8</v>
      </c>
      <c r="B4179" s="2" t="n">
        <v>7801</v>
      </c>
      <c r="C4179" s="2" t="inlineStr">
        <is>
          <t>PUXADA RECEB</t>
        </is>
      </c>
      <c r="D4179" s="2" t="inlineStr">
        <is>
          <t>592760</t>
        </is>
      </c>
      <c r="E4179" s="2" t="inlineStr">
        <is>
          <t>Renato Lopes Da Rocha</t>
        </is>
      </c>
      <c r="F4179" s="2" t="n">
        <v>4</v>
      </c>
      <c r="G4179" s="2" t="n">
        <v>1.7</v>
      </c>
      <c r="H4179" s="2" t="n">
        <v>2</v>
      </c>
      <c r="I4179" s="2" t="n">
        <v>0</v>
      </c>
      <c r="J4179" s="2" t="inlineStr">
        <is>
          <t>GPA</t>
        </is>
      </c>
    </row>
    <row r="4180">
      <c r="A4180" s="2" t="n">
        <v>8</v>
      </c>
      <c r="B4180" s="2" t="n">
        <v>7801</v>
      </c>
      <c r="C4180" s="2" t="inlineStr">
        <is>
          <t>SEPARACAO</t>
        </is>
      </c>
      <c r="D4180" s="2" t="inlineStr">
        <is>
          <t>5927820</t>
        </is>
      </c>
      <c r="E4180" s="2" t="inlineStr">
        <is>
          <t>Alisson Rocha Vieira</t>
        </is>
      </c>
      <c r="F4180" s="2" t="n">
        <v>2114</v>
      </c>
      <c r="G4180" s="2" t="n">
        <v>31.34</v>
      </c>
      <c r="H4180" s="2" t="n">
        <v>67</v>
      </c>
      <c r="I4180" s="2" t="n">
        <v>0</v>
      </c>
      <c r="J4180" s="2" t="inlineStr">
        <is>
          <t>GPA</t>
        </is>
      </c>
    </row>
    <row r="4181">
      <c r="A4181" s="2" t="n">
        <v>8</v>
      </c>
      <c r="B4181" s="2" t="n">
        <v>7801</v>
      </c>
      <c r="C4181" s="2" t="inlineStr">
        <is>
          <t>CARREGAMENTO</t>
        </is>
      </c>
      <c r="D4181" s="2" t="inlineStr">
        <is>
          <t>592865</t>
        </is>
      </c>
      <c r="E4181" s="2" t="inlineStr">
        <is>
          <t>Leandro De Jesus Pereira</t>
        </is>
      </c>
      <c r="F4181" s="2" t="n">
        <v>718</v>
      </c>
      <c r="G4181" s="2" t="n">
        <v>56.67</v>
      </c>
      <c r="H4181" s="2" t="n">
        <v>13</v>
      </c>
      <c r="I4181" s="2" t="n">
        <v>0</v>
      </c>
      <c r="J4181" s="2" t="inlineStr">
        <is>
          <t>GPA</t>
        </is>
      </c>
    </row>
    <row r="4182">
      <c r="A4182" s="2" t="n">
        <v>8</v>
      </c>
      <c r="B4182" s="2" t="n">
        <v>7801</v>
      </c>
      <c r="C4182" s="2" t="inlineStr">
        <is>
          <t>SEPARACAO</t>
        </is>
      </c>
      <c r="D4182" s="2" t="inlineStr">
        <is>
          <t>5929288</t>
        </is>
      </c>
      <c r="E4182" s="2" t="inlineStr">
        <is>
          <t>Pedro Henrique Ferreira Da Silva</t>
        </is>
      </c>
      <c r="F4182" s="2" t="n">
        <v>4896</v>
      </c>
      <c r="G4182" s="2" t="n">
        <v>85.98999999999999</v>
      </c>
      <c r="H4182" s="2" t="n">
        <v>57</v>
      </c>
      <c r="I4182" s="2" t="n">
        <v>0</v>
      </c>
      <c r="J4182" s="2" t="inlineStr">
        <is>
          <t>GPA</t>
        </is>
      </c>
    </row>
    <row r="4183">
      <c r="A4183" s="2" t="n">
        <v>8</v>
      </c>
      <c r="B4183" s="2" t="n">
        <v>7801</v>
      </c>
      <c r="C4183" s="2" t="inlineStr">
        <is>
          <t>CARREGAMENTO</t>
        </is>
      </c>
      <c r="D4183" s="2" t="inlineStr">
        <is>
          <t>5929989</t>
        </is>
      </c>
      <c r="E4183" s="2" t="inlineStr">
        <is>
          <t>Deniel Lucas Matos Da Silva</t>
        </is>
      </c>
      <c r="F4183" s="2" t="n">
        <v>105</v>
      </c>
      <c r="G4183" s="2" t="n">
        <v>7.46</v>
      </c>
      <c r="H4183" s="2" t="n">
        <v>14</v>
      </c>
      <c r="I4183" s="2" t="n">
        <v>0</v>
      </c>
      <c r="J4183" s="2" t="inlineStr">
        <is>
          <t>GPA</t>
        </is>
      </c>
    </row>
    <row r="4184">
      <c r="A4184" s="2" t="n">
        <v>8</v>
      </c>
      <c r="B4184" s="2" t="n">
        <v>7801</v>
      </c>
      <c r="C4184" s="2" t="inlineStr">
        <is>
          <t>RECEBIMENTO</t>
        </is>
      </c>
      <c r="D4184" s="2" t="inlineStr">
        <is>
          <t>5929989</t>
        </is>
      </c>
      <c r="E4184" s="2" t="inlineStr">
        <is>
          <t>Deniel Lucas Matos Da Silva</t>
        </is>
      </c>
      <c r="F4184" s="2" t="n">
        <v>1275</v>
      </c>
      <c r="G4184" s="2" t="n">
        <v>17.07</v>
      </c>
      <c r="H4184" s="2" t="n">
        <v>75</v>
      </c>
      <c r="I4184" s="2" t="n">
        <v>0</v>
      </c>
      <c r="J4184" s="2" t="inlineStr">
        <is>
          <t>GPA</t>
        </is>
      </c>
    </row>
    <row r="4185">
      <c r="A4185" s="2" t="n">
        <v>8</v>
      </c>
      <c r="B4185" s="2" t="n">
        <v>7801</v>
      </c>
      <c r="C4185" s="2" t="inlineStr">
        <is>
          <t>SEPARACAO</t>
        </is>
      </c>
      <c r="D4185" s="2" t="inlineStr">
        <is>
          <t>5929989</t>
        </is>
      </c>
      <c r="E4185" s="2" t="inlineStr">
        <is>
          <t>Deniel Lucas Matos Da Silva</t>
        </is>
      </c>
      <c r="F4185" s="2" t="n">
        <v>414</v>
      </c>
      <c r="G4185" s="2" t="n">
        <v>6.55</v>
      </c>
      <c r="H4185" s="2" t="n">
        <v>63</v>
      </c>
      <c r="I4185" s="2" t="n">
        <v>0</v>
      </c>
      <c r="J4185" s="2" t="inlineStr">
        <is>
          <t>GPA</t>
        </is>
      </c>
    </row>
    <row r="4186">
      <c r="A4186" s="2" t="n">
        <v>8</v>
      </c>
      <c r="B4186" s="2" t="n">
        <v>7801</v>
      </c>
      <c r="C4186" s="2" t="inlineStr">
        <is>
          <t>RECEBIMENTO</t>
        </is>
      </c>
      <c r="D4186" s="2" t="inlineStr">
        <is>
          <t>5931487</t>
        </is>
      </c>
      <c r="E4186" s="2" t="inlineStr">
        <is>
          <t>Pedro Henrique Barbosa Da Silva</t>
        </is>
      </c>
      <c r="F4186" s="2" t="n">
        <v>3</v>
      </c>
      <c r="G4186" s="2" t="n">
        <v>6.67</v>
      </c>
      <c r="H4186" s="2" t="n">
        <v>0</v>
      </c>
      <c r="I4186" s="2" t="n">
        <v>0</v>
      </c>
      <c r="J4186" s="2" t="inlineStr">
        <is>
          <t>GPA</t>
        </is>
      </c>
    </row>
    <row r="4187">
      <c r="A4187" s="2" t="n">
        <v>8</v>
      </c>
      <c r="B4187" s="2" t="n">
        <v>7801</v>
      </c>
      <c r="C4187" s="2" t="inlineStr">
        <is>
          <t>SEPARACAO</t>
        </is>
      </c>
      <c r="D4187" s="2" t="inlineStr">
        <is>
          <t>5931487</t>
        </is>
      </c>
      <c r="E4187" s="2" t="inlineStr">
        <is>
          <t>Pedro Henrique Barbosa Da Silva</t>
        </is>
      </c>
      <c r="F4187" s="2" t="n">
        <v>207</v>
      </c>
      <c r="G4187" s="2" t="n">
        <v>7.22</v>
      </c>
      <c r="H4187" s="2" t="n">
        <v>29</v>
      </c>
      <c r="I4187" s="2" t="n">
        <v>0</v>
      </c>
      <c r="J4187" s="2" t="inlineStr">
        <is>
          <t>GPA</t>
        </is>
      </c>
    </row>
    <row r="4188">
      <c r="A4188" s="2" t="n">
        <v>8</v>
      </c>
      <c r="B4188" s="2" t="n">
        <v>7801</v>
      </c>
      <c r="C4188" s="2" t="inlineStr">
        <is>
          <t>SEPARACAO</t>
        </is>
      </c>
      <c r="D4188" s="2" t="inlineStr">
        <is>
          <t>5937671</t>
        </is>
      </c>
      <c r="E4188" s="2" t="inlineStr">
        <is>
          <t>Andre Reis Da Mata Rodrigues</t>
        </is>
      </c>
      <c r="F4188" s="2" t="n">
        <v>3637</v>
      </c>
      <c r="G4188" s="2" t="n">
        <v>55.23</v>
      </c>
      <c r="H4188" s="2" t="n">
        <v>66</v>
      </c>
      <c r="I4188" s="2" t="n">
        <v>0</v>
      </c>
      <c r="J4188" s="2" t="inlineStr">
        <is>
          <t>GPA</t>
        </is>
      </c>
    </row>
    <row r="4189">
      <c r="A4189" s="2" t="n">
        <v>8</v>
      </c>
      <c r="B4189" s="2" t="n">
        <v>7801</v>
      </c>
      <c r="C4189" s="2" t="inlineStr">
        <is>
          <t>SEPARACAO</t>
        </is>
      </c>
      <c r="D4189" s="2" t="inlineStr">
        <is>
          <t>5939003</t>
        </is>
      </c>
      <c r="E4189" s="2" t="inlineStr">
        <is>
          <t>Gisele Sabino Candido Silva</t>
        </is>
      </c>
      <c r="F4189" s="2" t="n">
        <v>2813</v>
      </c>
      <c r="G4189" s="2" t="n">
        <v>52.04</v>
      </c>
      <c r="H4189" s="2" t="n">
        <v>54</v>
      </c>
      <c r="I4189" s="2" t="n">
        <v>0</v>
      </c>
      <c r="J4189" s="2" t="inlineStr">
        <is>
          <t>GPA</t>
        </is>
      </c>
    </row>
    <row r="4190">
      <c r="A4190" s="2" t="n">
        <v>8</v>
      </c>
      <c r="B4190" s="2" t="n">
        <v>7801</v>
      </c>
      <c r="C4190" s="2" t="inlineStr">
        <is>
          <t>SEPARACAO</t>
        </is>
      </c>
      <c r="D4190" s="2" t="inlineStr">
        <is>
          <t>5945259</t>
        </is>
      </c>
      <c r="E4190" s="2" t="inlineStr">
        <is>
          <t>Matheus Bittencourt Santos</t>
        </is>
      </c>
      <c r="F4190" s="2" t="n">
        <v>669</v>
      </c>
      <c r="G4190" s="2" t="n">
        <v>9.07</v>
      </c>
      <c r="H4190" s="2" t="n">
        <v>74</v>
      </c>
      <c r="I4190" s="2" t="n">
        <v>0</v>
      </c>
      <c r="J4190" s="2" t="inlineStr">
        <is>
          <t>GPA</t>
        </is>
      </c>
    </row>
    <row r="4191">
      <c r="A4191" s="2" t="n">
        <v>8</v>
      </c>
      <c r="B4191" s="2" t="n">
        <v>7801</v>
      </c>
      <c r="C4191" s="2" t="inlineStr">
        <is>
          <t>SEPARACAO</t>
        </is>
      </c>
      <c r="D4191" s="2" t="inlineStr">
        <is>
          <t>5945704</t>
        </is>
      </c>
      <c r="E4191" s="2" t="inlineStr">
        <is>
          <t>Ailton De Oliveira Amaral</t>
        </is>
      </c>
      <c r="F4191" s="2" t="n">
        <v>1812</v>
      </c>
      <c r="G4191" s="2" t="n">
        <v>25.63</v>
      </c>
      <c r="H4191" s="2" t="n">
        <v>71</v>
      </c>
      <c r="I4191" s="2" t="n">
        <v>0</v>
      </c>
      <c r="J4191" s="2" t="inlineStr">
        <is>
          <t>GPA</t>
        </is>
      </c>
    </row>
    <row r="4192">
      <c r="A4192" s="2" t="n">
        <v>8</v>
      </c>
      <c r="B4192" s="2" t="n">
        <v>7801</v>
      </c>
      <c r="C4192" s="2" t="inlineStr">
        <is>
          <t>CARREGAMENTO</t>
        </is>
      </c>
      <c r="D4192" s="2" t="inlineStr">
        <is>
          <t>5945933</t>
        </is>
      </c>
      <c r="E4192" s="2" t="inlineStr">
        <is>
          <t>Jair De Franca Souza Junior</t>
        </is>
      </c>
      <c r="F4192" s="2" t="n">
        <v>641</v>
      </c>
      <c r="G4192" s="2" t="n">
        <v>26.84</v>
      </c>
      <c r="H4192" s="2" t="n">
        <v>24</v>
      </c>
      <c r="I4192" s="2" t="n">
        <v>0</v>
      </c>
      <c r="J4192" s="2" t="inlineStr">
        <is>
          <t>GPA</t>
        </is>
      </c>
    </row>
    <row r="4193">
      <c r="A4193" s="2" t="n">
        <v>8</v>
      </c>
      <c r="B4193" s="2" t="n">
        <v>7801</v>
      </c>
      <c r="C4193" s="2" t="inlineStr">
        <is>
          <t>PUXADA RECEB</t>
        </is>
      </c>
      <c r="D4193" s="2" t="inlineStr">
        <is>
          <t>5945933</t>
        </is>
      </c>
      <c r="E4193" s="2" t="inlineStr">
        <is>
          <t>Jair De Franca Souza Junior</t>
        </is>
      </c>
      <c r="F4193" s="2" t="n">
        <v>4</v>
      </c>
      <c r="G4193" s="2" t="n">
        <v>0.58</v>
      </c>
      <c r="H4193" s="2" t="n">
        <v>7</v>
      </c>
      <c r="I4193" s="2" t="n">
        <v>0</v>
      </c>
      <c r="J4193" s="2" t="inlineStr">
        <is>
          <t>GPA</t>
        </is>
      </c>
    </row>
    <row r="4194">
      <c r="A4194" s="2" t="n">
        <v>8</v>
      </c>
      <c r="B4194" s="2" t="n">
        <v>7801</v>
      </c>
      <c r="C4194" s="2" t="inlineStr">
        <is>
          <t>SEPARACAO</t>
        </is>
      </c>
      <c r="D4194" s="2" t="inlineStr">
        <is>
          <t>5945933</t>
        </is>
      </c>
      <c r="E4194" s="2" t="inlineStr">
        <is>
          <t>Jair De Franca Souza Junior</t>
        </is>
      </c>
      <c r="F4194" s="2" t="n">
        <v>1161</v>
      </c>
      <c r="G4194" s="2" t="n">
        <v>11.15</v>
      </c>
      <c r="H4194" s="2" t="n">
        <v>104</v>
      </c>
      <c r="I4194" s="2" t="n">
        <v>0</v>
      </c>
      <c r="J4194" s="2" t="inlineStr">
        <is>
          <t>GPA</t>
        </is>
      </c>
    </row>
    <row r="4195">
      <c r="A4195" s="2" t="n">
        <v>8</v>
      </c>
      <c r="B4195" s="2" t="n">
        <v>7801</v>
      </c>
      <c r="C4195" s="2" t="inlineStr">
        <is>
          <t>SEPARACAO</t>
        </is>
      </c>
      <c r="D4195" s="2" t="inlineStr">
        <is>
          <t>5946948</t>
        </is>
      </c>
      <c r="E4195" s="2" t="inlineStr">
        <is>
          <t>Dumel Louis Jacques</t>
        </is>
      </c>
      <c r="F4195" s="2" t="n">
        <v>13277</v>
      </c>
      <c r="G4195" s="2" t="n">
        <v>141.89</v>
      </c>
      <c r="H4195" s="2" t="n">
        <v>94</v>
      </c>
      <c r="I4195" s="2" t="n">
        <v>0</v>
      </c>
      <c r="J4195" s="2" t="inlineStr">
        <is>
          <t>GPA</t>
        </is>
      </c>
    </row>
    <row r="4196">
      <c r="A4196" s="2" t="n">
        <v>8</v>
      </c>
      <c r="B4196" s="2" t="n">
        <v>7801</v>
      </c>
      <c r="C4196" s="2" t="inlineStr">
        <is>
          <t>RECEBIMENTO</t>
        </is>
      </c>
      <c r="D4196" s="2" t="inlineStr">
        <is>
          <t>5954231</t>
        </is>
      </c>
      <c r="E4196" s="2" t="inlineStr">
        <is>
          <t>Kayke Reis Lima</t>
        </is>
      </c>
      <c r="F4196" s="2" t="n">
        <v>1</v>
      </c>
      <c r="G4196" s="2" t="n">
        <v>1.56</v>
      </c>
      <c r="H4196" s="2" t="n">
        <v>1</v>
      </c>
      <c r="I4196" s="2" t="n">
        <v>0</v>
      </c>
      <c r="J4196" s="2" t="inlineStr">
        <is>
          <t>GPA</t>
        </is>
      </c>
    </row>
    <row r="4197">
      <c r="A4197" s="2" t="n">
        <v>8</v>
      </c>
      <c r="B4197" s="2" t="n">
        <v>7801</v>
      </c>
      <c r="C4197" s="2" t="inlineStr">
        <is>
          <t>SEPARACAO</t>
        </is>
      </c>
      <c r="D4197" s="2" t="inlineStr">
        <is>
          <t>5954231</t>
        </is>
      </c>
      <c r="E4197" s="2" t="inlineStr">
        <is>
          <t>Kayke Reis Lima</t>
        </is>
      </c>
      <c r="F4197" s="2" t="n">
        <v>1636</v>
      </c>
      <c r="G4197" s="2" t="n">
        <v>18.8</v>
      </c>
      <c r="H4197" s="2" t="n">
        <v>87</v>
      </c>
      <c r="I4197" s="2" t="n">
        <v>0</v>
      </c>
      <c r="J4197" s="2" t="inlineStr">
        <is>
          <t>GPA</t>
        </is>
      </c>
    </row>
    <row r="4198">
      <c r="A4198" s="2" t="n">
        <v>8</v>
      </c>
      <c r="B4198" s="2" t="n">
        <v>7801</v>
      </c>
      <c r="C4198" s="2" t="inlineStr">
        <is>
          <t>PUXADA RECEB</t>
        </is>
      </c>
      <c r="D4198" s="2" t="inlineStr">
        <is>
          <t>5957699</t>
        </is>
      </c>
      <c r="E4198" s="2" t="inlineStr">
        <is>
          <t>Erick Nascimento De Oliveira</t>
        </is>
      </c>
      <c r="F4198" s="2" t="n">
        <v>86</v>
      </c>
      <c r="G4198" s="2" t="n">
        <v>21.41</v>
      </c>
      <c r="H4198" s="2" t="n">
        <v>4</v>
      </c>
      <c r="I4198" s="2" t="n">
        <v>0</v>
      </c>
      <c r="J4198" s="2" t="inlineStr">
        <is>
          <t>GPA</t>
        </is>
      </c>
    </row>
    <row r="4199">
      <c r="A4199" s="2" t="n">
        <v>8</v>
      </c>
      <c r="B4199" s="2" t="n">
        <v>7801</v>
      </c>
      <c r="C4199" s="2" t="inlineStr">
        <is>
          <t>SEPARACAO</t>
        </is>
      </c>
      <c r="D4199" s="2" t="inlineStr">
        <is>
          <t>5957699</t>
        </is>
      </c>
      <c r="E4199" s="2" t="inlineStr">
        <is>
          <t>Erick Nascimento De Oliveira</t>
        </is>
      </c>
      <c r="F4199" s="2" t="n">
        <v>4068</v>
      </c>
      <c r="G4199" s="2" t="n">
        <v>85.31999999999999</v>
      </c>
      <c r="H4199" s="2" t="n">
        <v>48</v>
      </c>
      <c r="I4199" s="2" t="n">
        <v>0</v>
      </c>
      <c r="J4199" s="2" t="inlineStr">
        <is>
          <t>GPA</t>
        </is>
      </c>
    </row>
    <row r="4200">
      <c r="A4200" s="2" t="n">
        <v>8</v>
      </c>
      <c r="B4200" s="2" t="n">
        <v>7801</v>
      </c>
      <c r="C4200" s="2" t="inlineStr">
        <is>
          <t>SEPARACAO</t>
        </is>
      </c>
      <c r="D4200" s="2" t="inlineStr">
        <is>
          <t>5957702</t>
        </is>
      </c>
      <c r="E4200" s="2" t="inlineStr">
        <is>
          <t>Sandra Caseus</t>
        </is>
      </c>
      <c r="F4200" s="2" t="n">
        <v>10356</v>
      </c>
      <c r="G4200" s="2" t="n">
        <v>123.9</v>
      </c>
      <c r="H4200" s="2" t="n">
        <v>84</v>
      </c>
      <c r="I4200" s="2" t="n">
        <v>0</v>
      </c>
      <c r="J4200" s="2" t="inlineStr">
        <is>
          <t>GPA</t>
        </is>
      </c>
    </row>
    <row r="4201">
      <c r="A4201" s="2" t="n">
        <v>8</v>
      </c>
      <c r="B4201" s="2" t="n">
        <v>7801</v>
      </c>
      <c r="C4201" s="2" t="inlineStr">
        <is>
          <t>PUXADA RECEB</t>
        </is>
      </c>
      <c r="D4201" s="2" t="inlineStr">
        <is>
          <t>5957761</t>
        </is>
      </c>
      <c r="E4201" s="2" t="inlineStr">
        <is>
          <t>Fernanda Ribeiro Marques</t>
        </is>
      </c>
      <c r="F4201" s="2" t="n">
        <v>352</v>
      </c>
      <c r="G4201" s="2" t="n">
        <v>45.34</v>
      </c>
      <c r="H4201" s="2" t="n">
        <v>8</v>
      </c>
      <c r="I4201" s="2" t="n">
        <v>0</v>
      </c>
      <c r="J4201" s="2" t="inlineStr">
        <is>
          <t>GPA</t>
        </is>
      </c>
    </row>
    <row r="4202">
      <c r="A4202" s="2" t="n">
        <v>8</v>
      </c>
      <c r="B4202" s="2" t="n">
        <v>7801</v>
      </c>
      <c r="C4202" s="2" t="inlineStr">
        <is>
          <t>SEPARACAO</t>
        </is>
      </c>
      <c r="D4202" s="2" t="inlineStr">
        <is>
          <t>5957761</t>
        </is>
      </c>
      <c r="E4202" s="2" t="inlineStr">
        <is>
          <t>Fernanda Ribeiro Marques</t>
        </is>
      </c>
      <c r="F4202" s="2" t="n">
        <v>6013</v>
      </c>
      <c r="G4202" s="2" t="n">
        <v>103.57</v>
      </c>
      <c r="H4202" s="2" t="n">
        <v>58</v>
      </c>
      <c r="I4202" s="2" t="n">
        <v>0</v>
      </c>
      <c r="J4202" s="2" t="inlineStr">
        <is>
          <t>GPA</t>
        </is>
      </c>
    </row>
    <row r="4203">
      <c r="A4203" s="2" t="n">
        <v>8</v>
      </c>
      <c r="B4203" s="2" t="n">
        <v>7801</v>
      </c>
      <c r="C4203" s="2" t="inlineStr">
        <is>
          <t>CARREGAMENTO</t>
        </is>
      </c>
      <c r="D4203" s="2" t="inlineStr">
        <is>
          <t>5958067</t>
        </is>
      </c>
      <c r="E4203" s="2" t="inlineStr">
        <is>
          <t>Elizandra Dos Santos Feitoza</t>
        </is>
      </c>
      <c r="F4203" s="2" t="n">
        <v>1009</v>
      </c>
      <c r="G4203" s="2" t="n">
        <v>58.13</v>
      </c>
      <c r="H4203" s="2" t="n">
        <v>17</v>
      </c>
      <c r="I4203" s="2" t="n">
        <v>0</v>
      </c>
      <c r="J4203" s="2" t="inlineStr">
        <is>
          <t>GPA</t>
        </is>
      </c>
    </row>
    <row r="4204">
      <c r="A4204" s="2" t="n">
        <v>8</v>
      </c>
      <c r="B4204" s="2" t="n">
        <v>7801</v>
      </c>
      <c r="C4204" s="2" t="inlineStr">
        <is>
          <t>SEPARACAO</t>
        </is>
      </c>
      <c r="D4204" s="2" t="inlineStr">
        <is>
          <t>5958083</t>
        </is>
      </c>
      <c r="E4204" s="2" t="inlineStr">
        <is>
          <t>Lovelie Alphonse</t>
        </is>
      </c>
      <c r="F4204" s="2" t="n">
        <v>6175</v>
      </c>
      <c r="G4204" s="2" t="n">
        <v>99.56999999999999</v>
      </c>
      <c r="H4204" s="2" t="n">
        <v>62</v>
      </c>
      <c r="I4204" s="2" t="n">
        <v>0</v>
      </c>
      <c r="J4204" s="2" t="inlineStr">
        <is>
          <t>GPA</t>
        </is>
      </c>
    </row>
    <row r="4205">
      <c r="A4205" s="2" t="n">
        <v>8</v>
      </c>
      <c r="B4205" s="2" t="n">
        <v>7801</v>
      </c>
      <c r="C4205" s="2" t="inlineStr">
        <is>
          <t>SEPARACAO</t>
        </is>
      </c>
      <c r="D4205" s="2" t="inlineStr">
        <is>
          <t>5958628</t>
        </is>
      </c>
      <c r="E4205" s="2" t="inlineStr">
        <is>
          <t>Arthur Do Carmo De Jesus</t>
        </is>
      </c>
      <c r="F4205" s="2" t="n">
        <v>67</v>
      </c>
      <c r="G4205" s="2" t="n">
        <v>3.16</v>
      </c>
      <c r="H4205" s="2" t="n">
        <v>21</v>
      </c>
      <c r="I4205" s="2" t="n">
        <v>0</v>
      </c>
      <c r="J4205" s="2" t="inlineStr">
        <is>
          <t>GPA</t>
        </is>
      </c>
    </row>
    <row r="4206">
      <c r="A4206" s="2" t="n">
        <v>8</v>
      </c>
      <c r="B4206" s="2" t="n">
        <v>7801</v>
      </c>
      <c r="C4206" s="2" t="inlineStr">
        <is>
          <t>SEPARACAO</t>
        </is>
      </c>
      <c r="D4206" s="2" t="inlineStr">
        <is>
          <t>5958946</t>
        </is>
      </c>
      <c r="E4206" s="2" t="inlineStr">
        <is>
          <t>Igor Gabriel Franca Da Silva</t>
        </is>
      </c>
      <c r="F4206" s="2" t="n">
        <v>3066</v>
      </c>
      <c r="G4206" s="2" t="n">
        <v>66.77</v>
      </c>
      <c r="H4206" s="2" t="n">
        <v>46</v>
      </c>
      <c r="I4206" s="2" t="n">
        <v>0</v>
      </c>
      <c r="J4206" s="2" t="inlineStr">
        <is>
          <t>GPA</t>
        </is>
      </c>
    </row>
    <row r="4207">
      <c r="A4207" s="2" t="n">
        <v>8</v>
      </c>
      <c r="B4207" s="2" t="n">
        <v>7801</v>
      </c>
      <c r="C4207" s="2" t="inlineStr">
        <is>
          <t>SEPARACAO</t>
        </is>
      </c>
      <c r="D4207" s="2" t="inlineStr">
        <is>
          <t>5962722</t>
        </is>
      </c>
      <c r="E4207" s="2" t="inlineStr">
        <is>
          <t>Vitor De Proenca Santos</t>
        </is>
      </c>
      <c r="F4207" s="2" t="n">
        <v>406</v>
      </c>
      <c r="G4207" s="2" t="n">
        <v>11.71</v>
      </c>
      <c r="H4207" s="2" t="n">
        <v>35</v>
      </c>
      <c r="I4207" s="2" t="n">
        <v>0</v>
      </c>
      <c r="J4207" s="2" t="inlineStr">
        <is>
          <t>GPA</t>
        </is>
      </c>
    </row>
    <row r="4208">
      <c r="A4208" s="2" t="n">
        <v>8</v>
      </c>
      <c r="B4208" s="2" t="n">
        <v>7801</v>
      </c>
      <c r="C4208" s="2" t="inlineStr">
        <is>
          <t>SEPARACAO</t>
        </is>
      </c>
      <c r="D4208" s="2" t="inlineStr">
        <is>
          <t>5968240</t>
        </is>
      </c>
      <c r="E4208" s="2" t="inlineStr">
        <is>
          <t>Jailton Hercilio Da Silva</t>
        </is>
      </c>
      <c r="F4208" s="2" t="n">
        <v>10890</v>
      </c>
      <c r="G4208" s="2" t="n">
        <v>117.53</v>
      </c>
      <c r="H4208" s="2" t="n">
        <v>93</v>
      </c>
      <c r="I4208" s="2" t="n">
        <v>0</v>
      </c>
      <c r="J4208" s="2" t="inlineStr">
        <is>
          <t>GPA</t>
        </is>
      </c>
    </row>
    <row r="4209">
      <c r="A4209" s="2" t="n">
        <v>8</v>
      </c>
      <c r="B4209" s="2" t="n">
        <v>7801</v>
      </c>
      <c r="C4209" s="2" t="inlineStr">
        <is>
          <t>SEPARACAO</t>
        </is>
      </c>
      <c r="D4209" s="2" t="inlineStr">
        <is>
          <t>5968380</t>
        </is>
      </c>
      <c r="E4209" s="2" t="inlineStr">
        <is>
          <t>Edvan Nascimento Silva</t>
        </is>
      </c>
      <c r="F4209" s="2" t="n">
        <v>8223</v>
      </c>
      <c r="G4209" s="2" t="n">
        <v>119.35</v>
      </c>
      <c r="H4209" s="2" t="n">
        <v>69</v>
      </c>
      <c r="I4209" s="2" t="n">
        <v>0</v>
      </c>
      <c r="J4209" s="2" t="inlineStr">
        <is>
          <t>GPA</t>
        </is>
      </c>
    </row>
    <row r="4210">
      <c r="A4210" s="2" t="n">
        <v>8</v>
      </c>
      <c r="B4210" s="2" t="n">
        <v>7801</v>
      </c>
      <c r="C4210" s="2" t="inlineStr">
        <is>
          <t>SEPARACAO</t>
        </is>
      </c>
      <c r="D4210" s="2" t="inlineStr">
        <is>
          <t>5968569</t>
        </is>
      </c>
      <c r="E4210" s="2" t="inlineStr">
        <is>
          <t>Bruno Dos Santos Souza</t>
        </is>
      </c>
      <c r="F4210" s="2" t="n">
        <v>8909</v>
      </c>
      <c r="G4210" s="2" t="n">
        <v>111.4</v>
      </c>
      <c r="H4210" s="2" t="n">
        <v>80</v>
      </c>
      <c r="I4210" s="2" t="n">
        <v>0</v>
      </c>
      <c r="J4210" s="2" t="inlineStr">
        <is>
          <t>GPA</t>
        </is>
      </c>
    </row>
    <row r="4211">
      <c r="A4211" s="2" t="n">
        <v>8</v>
      </c>
      <c r="B4211" s="2" t="n">
        <v>7801</v>
      </c>
      <c r="C4211" s="2" t="inlineStr">
        <is>
          <t>SEPARACAO</t>
        </is>
      </c>
      <c r="D4211" s="2" t="inlineStr">
        <is>
          <t>5968887</t>
        </is>
      </c>
      <c r="E4211" s="2" t="inlineStr">
        <is>
          <t>Wesley Nascimento Cardoso</t>
        </is>
      </c>
      <c r="F4211" s="2" t="n">
        <v>7954</v>
      </c>
      <c r="G4211" s="2" t="n">
        <v>118.56</v>
      </c>
      <c r="H4211" s="2" t="n">
        <v>67</v>
      </c>
      <c r="I4211" s="2" t="n">
        <v>0</v>
      </c>
      <c r="J4211" s="2" t="inlineStr">
        <is>
          <t>GPA</t>
        </is>
      </c>
    </row>
    <row r="4212">
      <c r="A4212" s="2" t="n">
        <v>8</v>
      </c>
      <c r="B4212" s="2" t="n">
        <v>7801</v>
      </c>
      <c r="C4212" s="2" t="inlineStr">
        <is>
          <t>SEPARACAO</t>
        </is>
      </c>
      <c r="D4212" s="2" t="inlineStr">
        <is>
          <t>5971438</t>
        </is>
      </c>
      <c r="E4212" s="2" t="inlineStr">
        <is>
          <t>Ana Claudia De Lima</t>
        </is>
      </c>
      <c r="F4212" s="2" t="n">
        <v>8108</v>
      </c>
      <c r="G4212" s="2" t="n">
        <v>109.77</v>
      </c>
      <c r="H4212" s="2" t="n">
        <v>74</v>
      </c>
      <c r="I4212" s="2" t="n">
        <v>0</v>
      </c>
      <c r="J4212" s="2" t="inlineStr">
        <is>
          <t>GPA</t>
        </is>
      </c>
    </row>
    <row r="4213">
      <c r="A4213" s="2" t="n">
        <v>8</v>
      </c>
      <c r="B4213" s="2" t="n">
        <v>7801</v>
      </c>
      <c r="C4213" s="2" t="inlineStr">
        <is>
          <t>SEPARACAO</t>
        </is>
      </c>
      <c r="D4213" s="2" t="inlineStr">
        <is>
          <t>5971470</t>
        </is>
      </c>
      <c r="E4213" s="2" t="inlineStr">
        <is>
          <t>Fernando Magalhaes</t>
        </is>
      </c>
      <c r="F4213" s="2" t="n">
        <v>5581</v>
      </c>
      <c r="G4213" s="2" t="n">
        <v>76.18000000000001</v>
      </c>
      <c r="H4213" s="2" t="n">
        <v>73</v>
      </c>
      <c r="I4213" s="2" t="n">
        <v>0</v>
      </c>
      <c r="J4213" s="2" t="inlineStr">
        <is>
          <t>GPA</t>
        </is>
      </c>
    </row>
    <row r="4214">
      <c r="A4214" s="2" t="n">
        <v>8</v>
      </c>
      <c r="B4214" s="2" t="n">
        <v>7801</v>
      </c>
      <c r="C4214" s="2" t="inlineStr">
        <is>
          <t>SEPARACAO</t>
        </is>
      </c>
      <c r="D4214" s="2" t="inlineStr">
        <is>
          <t>5974054</t>
        </is>
      </c>
      <c r="E4214" s="2" t="inlineStr">
        <is>
          <t>Larissa Fernanda Alves Rodrigues</t>
        </is>
      </c>
      <c r="F4214" s="2" t="n">
        <v>11379</v>
      </c>
      <c r="G4214" s="2" t="n">
        <v>117.37</v>
      </c>
      <c r="H4214" s="2" t="n">
        <v>97</v>
      </c>
      <c r="I4214" s="2" t="n">
        <v>0</v>
      </c>
      <c r="J4214" s="2" t="inlineStr">
        <is>
          <t>GPA</t>
        </is>
      </c>
    </row>
    <row r="4215">
      <c r="A4215" s="2" t="n">
        <v>8</v>
      </c>
      <c r="B4215" s="2" t="n">
        <v>7801</v>
      </c>
      <c r="C4215" s="2" t="inlineStr">
        <is>
          <t>SEPARACAO</t>
        </is>
      </c>
      <c r="D4215" s="2" t="inlineStr">
        <is>
          <t>5974356</t>
        </is>
      </c>
      <c r="E4215" s="2" t="inlineStr">
        <is>
          <t>Antonia Luiza Morais De Aguiar</t>
        </is>
      </c>
      <c r="F4215" s="2" t="n">
        <v>358</v>
      </c>
      <c r="G4215" s="2" t="n">
        <v>10.55</v>
      </c>
      <c r="H4215" s="2" t="n">
        <v>34</v>
      </c>
      <c r="I4215" s="2" t="n">
        <v>0</v>
      </c>
      <c r="J4215" s="2" t="inlineStr">
        <is>
          <t>GPA</t>
        </is>
      </c>
    </row>
    <row r="4216">
      <c r="A4216" s="2" t="n">
        <v>8</v>
      </c>
      <c r="B4216" s="2" t="n">
        <v>7801</v>
      </c>
      <c r="C4216" s="2" t="inlineStr">
        <is>
          <t>SEPARACAO</t>
        </is>
      </c>
      <c r="D4216" s="2" t="inlineStr">
        <is>
          <t>5974623</t>
        </is>
      </c>
      <c r="E4216" s="2" t="inlineStr">
        <is>
          <t>Marcos Aurelio Monteiro Godinho</t>
        </is>
      </c>
      <c r="F4216" s="2" t="n">
        <v>4021</v>
      </c>
      <c r="G4216" s="2" t="n">
        <v>112.82</v>
      </c>
      <c r="H4216" s="2" t="n">
        <v>36</v>
      </c>
      <c r="I4216" s="2" t="n">
        <v>0</v>
      </c>
      <c r="J4216" s="2" t="inlineStr">
        <is>
          <t>GPA</t>
        </is>
      </c>
    </row>
    <row r="4217">
      <c r="A4217" s="2" t="n">
        <v>8</v>
      </c>
      <c r="B4217" s="2" t="n">
        <v>7801</v>
      </c>
      <c r="C4217" s="2" t="inlineStr">
        <is>
          <t>SEPARACAO</t>
        </is>
      </c>
      <c r="D4217" s="2" t="inlineStr">
        <is>
          <t>5977584</t>
        </is>
      </c>
      <c r="E4217" s="2" t="inlineStr">
        <is>
          <t>Ramon Goncalves Silva</t>
        </is>
      </c>
      <c r="F4217" s="2" t="n">
        <v>2991</v>
      </c>
      <c r="G4217" s="2" t="n">
        <v>59.38</v>
      </c>
      <c r="H4217" s="2" t="n">
        <v>50</v>
      </c>
      <c r="I4217" s="2" t="n">
        <v>0</v>
      </c>
      <c r="J4217" s="2" t="inlineStr">
        <is>
          <t>GPA</t>
        </is>
      </c>
    </row>
    <row r="4218">
      <c r="A4218" s="2" t="n">
        <v>8</v>
      </c>
      <c r="B4218" s="2" t="n">
        <v>7801</v>
      </c>
      <c r="C4218" s="2" t="inlineStr">
        <is>
          <t>PUXADA RECEB</t>
        </is>
      </c>
      <c r="D4218" s="2" t="inlineStr">
        <is>
          <t>5978572</t>
        </is>
      </c>
      <c r="E4218" s="2" t="inlineStr">
        <is>
          <t>Matheus Henrique Barbosa Santos</t>
        </is>
      </c>
      <c r="F4218" s="2" t="n">
        <v>2</v>
      </c>
      <c r="G4218" s="2" t="n">
        <v>2.08</v>
      </c>
      <c r="H4218" s="2" t="n">
        <v>1</v>
      </c>
      <c r="I4218" s="2" t="n">
        <v>0</v>
      </c>
      <c r="J4218" s="2" t="inlineStr">
        <is>
          <t>GPA</t>
        </is>
      </c>
    </row>
    <row r="4219">
      <c r="A4219" s="2" t="n">
        <v>8</v>
      </c>
      <c r="B4219" s="2" t="n">
        <v>7801</v>
      </c>
      <c r="C4219" s="2" t="inlineStr">
        <is>
          <t>SEPARACAO</t>
        </is>
      </c>
      <c r="D4219" s="2" t="inlineStr">
        <is>
          <t>5978572</t>
        </is>
      </c>
      <c r="E4219" s="2" t="inlineStr">
        <is>
          <t>Matheus Henrique Barbosa Santos</t>
        </is>
      </c>
      <c r="F4219" s="2" t="n">
        <v>1702</v>
      </c>
      <c r="G4219" s="2" t="n">
        <v>32.39</v>
      </c>
      <c r="H4219" s="2" t="n">
        <v>53</v>
      </c>
      <c r="I4219" s="2" t="n">
        <v>0</v>
      </c>
      <c r="J4219" s="2" t="inlineStr">
        <is>
          <t>GPA</t>
        </is>
      </c>
    </row>
    <row r="4220">
      <c r="A4220" s="2" t="n">
        <v>8</v>
      </c>
      <c r="B4220" s="2" t="n">
        <v>7801</v>
      </c>
      <c r="C4220" s="2" t="inlineStr">
        <is>
          <t>SEPARACAO</t>
        </is>
      </c>
      <c r="D4220" s="2" t="inlineStr">
        <is>
          <t>5980119</t>
        </is>
      </c>
      <c r="E4220" s="2" t="inlineStr">
        <is>
          <t>Pablo Henrique Oliveira De Jesus</t>
        </is>
      </c>
      <c r="F4220" s="2" t="n">
        <v>4505</v>
      </c>
      <c r="G4220" s="2" t="n">
        <v>114.49</v>
      </c>
      <c r="H4220" s="2" t="n">
        <v>39</v>
      </c>
      <c r="I4220" s="2" t="n">
        <v>0</v>
      </c>
      <c r="J4220" s="2" t="inlineStr">
        <is>
          <t>GPA</t>
        </is>
      </c>
    </row>
    <row r="4221">
      <c r="A4221" s="2" t="n">
        <v>8</v>
      </c>
      <c r="B4221" s="2" t="n">
        <v>7801</v>
      </c>
      <c r="C4221" s="2" t="inlineStr">
        <is>
          <t>SEPARACAO</t>
        </is>
      </c>
      <c r="D4221" s="2" t="inlineStr">
        <is>
          <t>5981395</t>
        </is>
      </c>
      <c r="E4221" s="2" t="inlineStr">
        <is>
          <t>Nathan De Almeida</t>
        </is>
      </c>
      <c r="F4221" s="2" t="n">
        <v>5208</v>
      </c>
      <c r="G4221" s="2" t="n">
        <v>102.07</v>
      </c>
      <c r="H4221" s="2" t="n">
        <v>51</v>
      </c>
      <c r="I4221" s="2" t="n">
        <v>0</v>
      </c>
      <c r="J4221" s="2" t="inlineStr">
        <is>
          <t>GPA</t>
        </is>
      </c>
    </row>
    <row r="4222">
      <c r="A4222" s="2" t="n">
        <v>8</v>
      </c>
      <c r="B4222" s="2" t="n">
        <v>7801</v>
      </c>
      <c r="C4222" s="2" t="inlineStr">
        <is>
          <t>PUXADA RECEB</t>
        </is>
      </c>
      <c r="D4222" s="2" t="inlineStr">
        <is>
          <t>5983592</t>
        </is>
      </c>
      <c r="E4222" s="2" t="inlineStr">
        <is>
          <t>Luana Vitoria Pereira De Souza</t>
        </is>
      </c>
      <c r="F4222" s="2" t="n">
        <v>271</v>
      </c>
      <c r="G4222" s="2" t="n">
        <v>31.74</v>
      </c>
      <c r="H4222" s="2" t="n">
        <v>9</v>
      </c>
      <c r="I4222" s="2" t="n">
        <v>0</v>
      </c>
      <c r="J4222" s="2" t="inlineStr">
        <is>
          <t>GPA</t>
        </is>
      </c>
    </row>
    <row r="4223">
      <c r="A4223" s="2" t="n">
        <v>8</v>
      </c>
      <c r="B4223" s="2" t="n">
        <v>7801</v>
      </c>
      <c r="C4223" s="2" t="inlineStr">
        <is>
          <t>RECEBIMENTO</t>
        </is>
      </c>
      <c r="D4223" s="2" t="inlineStr">
        <is>
          <t>5983592</t>
        </is>
      </c>
      <c r="E4223" s="2" t="inlineStr">
        <is>
          <t>Luana Vitoria Pereira De Souza</t>
        </is>
      </c>
      <c r="F4223" s="2" t="n">
        <v>116</v>
      </c>
      <c r="G4223" s="2" t="n">
        <v>5.22</v>
      </c>
      <c r="H4223" s="2" t="n">
        <v>22</v>
      </c>
      <c r="I4223" s="2" t="n">
        <v>0</v>
      </c>
      <c r="J4223" s="2" t="inlineStr">
        <is>
          <t>GPA</t>
        </is>
      </c>
    </row>
    <row r="4224">
      <c r="A4224" s="2" t="n">
        <v>8</v>
      </c>
      <c r="B4224" s="2" t="n">
        <v>7801</v>
      </c>
      <c r="C4224" s="2" t="inlineStr">
        <is>
          <t>SEPARACAO</t>
        </is>
      </c>
      <c r="D4224" s="2" t="inlineStr">
        <is>
          <t>5983592</t>
        </is>
      </c>
      <c r="E4224" s="2" t="inlineStr">
        <is>
          <t>Luana Vitoria Pereira De Souza</t>
        </is>
      </c>
      <c r="F4224" s="2" t="n">
        <v>3326</v>
      </c>
      <c r="G4224" s="2" t="n">
        <v>69.73</v>
      </c>
      <c r="H4224" s="2" t="n">
        <v>48</v>
      </c>
      <c r="I4224" s="2" t="n">
        <v>0</v>
      </c>
      <c r="J4224" s="2" t="inlineStr">
        <is>
          <t>GPA</t>
        </is>
      </c>
    </row>
    <row r="4225">
      <c r="A4225" s="2" t="n">
        <v>8</v>
      </c>
      <c r="B4225" s="2" t="n">
        <v>7801</v>
      </c>
      <c r="C4225" s="2" t="inlineStr">
        <is>
          <t>SEPARACAO</t>
        </is>
      </c>
      <c r="D4225" s="2" t="inlineStr">
        <is>
          <t>5983851</t>
        </is>
      </c>
      <c r="E4225" s="2" t="inlineStr">
        <is>
          <t>Charlie Gabriel Jaracevskis Rozendo De Souza</t>
        </is>
      </c>
      <c r="F4225" s="2" t="n">
        <v>5177</v>
      </c>
      <c r="G4225" s="2" t="n">
        <v>84.98999999999999</v>
      </c>
      <c r="H4225" s="2" t="n">
        <v>61</v>
      </c>
      <c r="I4225" s="2" t="n">
        <v>0</v>
      </c>
      <c r="J4225" s="2" t="inlineStr">
        <is>
          <t>GPA</t>
        </is>
      </c>
    </row>
    <row r="4226">
      <c r="A4226" s="2" t="n">
        <v>8</v>
      </c>
      <c r="B4226" s="2" t="n">
        <v>7801</v>
      </c>
      <c r="C4226" s="2" t="inlineStr">
        <is>
          <t>SEPARACAO</t>
        </is>
      </c>
      <c r="D4226" s="2" t="inlineStr">
        <is>
          <t>5984882</t>
        </is>
      </c>
      <c r="E4226" s="2" t="inlineStr">
        <is>
          <t>Obinna Nduchegwo</t>
        </is>
      </c>
      <c r="F4226" s="2" t="n">
        <v>10083</v>
      </c>
      <c r="G4226" s="2" t="n">
        <v>131.84</v>
      </c>
      <c r="H4226" s="2" t="n">
        <v>76</v>
      </c>
      <c r="I4226" s="2" t="n">
        <v>0</v>
      </c>
      <c r="J4226" s="2" t="inlineStr">
        <is>
          <t>GPA</t>
        </is>
      </c>
    </row>
    <row r="4227">
      <c r="A4227" s="2" t="n">
        <v>8</v>
      </c>
      <c r="B4227" s="2" t="n">
        <v>7801</v>
      </c>
      <c r="C4227" s="2" t="inlineStr">
        <is>
          <t>PUXADA RECEB</t>
        </is>
      </c>
      <c r="D4227" s="2" t="inlineStr">
        <is>
          <t>5984971</t>
        </is>
      </c>
      <c r="E4227" s="2" t="inlineStr">
        <is>
          <t>Vagner Silvano Souza Junior</t>
        </is>
      </c>
      <c r="F4227" s="2" t="n">
        <v>241</v>
      </c>
      <c r="G4227" s="2" t="n">
        <v>17.97</v>
      </c>
      <c r="H4227" s="2" t="n">
        <v>13</v>
      </c>
      <c r="I4227" s="2" t="n">
        <v>0</v>
      </c>
      <c r="J4227" s="2" t="inlineStr">
        <is>
          <t>GPA</t>
        </is>
      </c>
    </row>
    <row r="4228">
      <c r="A4228" s="2" t="n">
        <v>8</v>
      </c>
      <c r="B4228" s="2" t="n">
        <v>7801</v>
      </c>
      <c r="C4228" s="2" t="inlineStr">
        <is>
          <t>SEPARACAO</t>
        </is>
      </c>
      <c r="D4228" s="2" t="inlineStr">
        <is>
          <t>5984971</t>
        </is>
      </c>
      <c r="E4228" s="2" t="inlineStr">
        <is>
          <t>Vagner Silvano Souza Junior</t>
        </is>
      </c>
      <c r="F4228" s="2" t="n">
        <v>5966</v>
      </c>
      <c r="G4228" s="2" t="n">
        <v>64.16</v>
      </c>
      <c r="H4228" s="2" t="n">
        <v>93</v>
      </c>
      <c r="I4228" s="2" t="n">
        <v>0</v>
      </c>
      <c r="J4228" s="2" t="inlineStr">
        <is>
          <t>GPA</t>
        </is>
      </c>
    </row>
    <row r="4229">
      <c r="A4229" s="2" t="n">
        <v>8</v>
      </c>
      <c r="B4229" s="2" t="n">
        <v>7801</v>
      </c>
      <c r="C4229" s="2" t="inlineStr">
        <is>
          <t>PUXADA RECEB</t>
        </is>
      </c>
      <c r="D4229" s="2" t="inlineStr">
        <is>
          <t>5985005</t>
        </is>
      </c>
      <c r="E4229" s="2" t="inlineStr">
        <is>
          <t>Marie Juline Francois</t>
        </is>
      </c>
      <c r="F4229" s="2" t="n">
        <v>154</v>
      </c>
      <c r="G4229" s="2" t="n">
        <v>12.6</v>
      </c>
      <c r="H4229" s="2" t="n">
        <v>12</v>
      </c>
      <c r="I4229" s="2" t="n">
        <v>0</v>
      </c>
      <c r="J4229" s="2" t="inlineStr">
        <is>
          <t>GPA</t>
        </is>
      </c>
    </row>
    <row r="4230">
      <c r="A4230" s="2" t="n">
        <v>8</v>
      </c>
      <c r="B4230" s="2" t="n">
        <v>7801</v>
      </c>
      <c r="C4230" s="2" t="inlineStr">
        <is>
          <t>SEPARACAO</t>
        </is>
      </c>
      <c r="D4230" s="2" t="inlineStr">
        <is>
          <t>5985005</t>
        </is>
      </c>
      <c r="E4230" s="2" t="inlineStr">
        <is>
          <t>Marie Juline Francois</t>
        </is>
      </c>
      <c r="F4230" s="2" t="n">
        <v>7564</v>
      </c>
      <c r="G4230" s="2" t="n">
        <v>107.51</v>
      </c>
      <c r="H4230" s="2" t="n">
        <v>70</v>
      </c>
      <c r="I4230" s="2" t="n">
        <v>0</v>
      </c>
      <c r="J4230" s="2" t="inlineStr">
        <is>
          <t>GPA</t>
        </is>
      </c>
    </row>
    <row r="4231">
      <c r="A4231" s="2" t="n">
        <v>8</v>
      </c>
      <c r="B4231" s="2" t="n">
        <v>7801</v>
      </c>
      <c r="C4231" s="2" t="inlineStr">
        <is>
          <t>SEPARACAO</t>
        </is>
      </c>
      <c r="D4231" s="2" t="inlineStr">
        <is>
          <t>5987881</t>
        </is>
      </c>
      <c r="E4231" s="2" t="inlineStr">
        <is>
          <t>Ruth Gracia Mpangui Okito</t>
        </is>
      </c>
      <c r="F4231" s="2" t="n">
        <v>8404</v>
      </c>
      <c r="G4231" s="2" t="n">
        <v>140.34</v>
      </c>
      <c r="H4231" s="2" t="n">
        <v>60</v>
      </c>
      <c r="I4231" s="2" t="n">
        <v>0</v>
      </c>
      <c r="J4231" s="2" t="inlineStr">
        <is>
          <t>GPA</t>
        </is>
      </c>
    </row>
    <row r="4232">
      <c r="A4232" s="2" t="n">
        <v>8</v>
      </c>
      <c r="B4232" s="2" t="n">
        <v>7801</v>
      </c>
      <c r="C4232" s="2" t="inlineStr">
        <is>
          <t>SEPARACAO</t>
        </is>
      </c>
      <c r="D4232" s="2" t="inlineStr">
        <is>
          <t>5988837</t>
        </is>
      </c>
      <c r="E4232" s="2" t="inlineStr">
        <is>
          <t>Chinedu Victor Ujam</t>
        </is>
      </c>
      <c r="F4232" s="2" t="n">
        <v>7492</v>
      </c>
      <c r="G4232" s="2" t="n">
        <v>102.55</v>
      </c>
      <c r="H4232" s="2" t="n">
        <v>73</v>
      </c>
      <c r="I4232" s="2" t="n">
        <v>0</v>
      </c>
      <c r="J4232" s="2" t="inlineStr">
        <is>
          <t>GPA</t>
        </is>
      </c>
    </row>
    <row r="4233">
      <c r="A4233" s="2" t="n">
        <v>8</v>
      </c>
      <c r="B4233" s="2" t="n">
        <v>7801</v>
      </c>
      <c r="C4233" s="2" t="inlineStr">
        <is>
          <t>CARREGAMENTO</t>
        </is>
      </c>
      <c r="D4233" s="2" t="inlineStr">
        <is>
          <t>5992354</t>
        </is>
      </c>
      <c r="E4233" s="2" t="inlineStr">
        <is>
          <t>Micaelly Ferreira De Oliveira</t>
        </is>
      </c>
      <c r="F4233" s="2" t="n">
        <v>771</v>
      </c>
      <c r="G4233" s="2" t="n">
        <v>30</v>
      </c>
      <c r="H4233" s="2" t="n">
        <v>26</v>
      </c>
      <c r="I4233" s="2" t="n">
        <v>0</v>
      </c>
      <c r="J4233" s="2" t="inlineStr">
        <is>
          <t>GPA</t>
        </is>
      </c>
    </row>
    <row r="4234">
      <c r="A4234" s="2" t="n">
        <v>8</v>
      </c>
      <c r="B4234" s="2" t="n">
        <v>7801</v>
      </c>
      <c r="C4234" s="2" t="inlineStr">
        <is>
          <t>RECEBIMENTO</t>
        </is>
      </c>
      <c r="D4234" s="2" t="inlineStr">
        <is>
          <t>5992354</t>
        </is>
      </c>
      <c r="E4234" s="2" t="inlineStr">
        <is>
          <t>Micaelly Ferreira De Oliveira</t>
        </is>
      </c>
      <c r="F4234" s="2" t="n">
        <v>446</v>
      </c>
      <c r="G4234" s="2" t="n">
        <v>8.529999999999999</v>
      </c>
      <c r="H4234" s="2" t="n">
        <v>52</v>
      </c>
      <c r="I4234" s="2" t="n">
        <v>0</v>
      </c>
      <c r="J4234" s="2" t="inlineStr">
        <is>
          <t>GPA</t>
        </is>
      </c>
    </row>
    <row r="4235">
      <c r="A4235" s="2" t="n">
        <v>8</v>
      </c>
      <c r="B4235" s="2" t="n">
        <v>7801</v>
      </c>
      <c r="C4235" s="2" t="inlineStr">
        <is>
          <t>PUXADA RECEB</t>
        </is>
      </c>
      <c r="D4235" s="2" t="inlineStr">
        <is>
          <t>599373</t>
        </is>
      </c>
      <c r="E4235" s="2" t="inlineStr">
        <is>
          <t>MARIA MARIA IZIDIO DE LIMA</t>
        </is>
      </c>
      <c r="F4235" s="2" t="n">
        <v>88</v>
      </c>
      <c r="G4235" s="2" t="n">
        <v>1.47</v>
      </c>
      <c r="H4235" s="2" t="n">
        <v>60</v>
      </c>
      <c r="I4235" s="2" t="n">
        <v>0</v>
      </c>
      <c r="J4235" s="2" t="inlineStr">
        <is>
          <t>GPA</t>
        </is>
      </c>
    </row>
    <row r="4236">
      <c r="A4236" s="2" t="n">
        <v>8</v>
      </c>
      <c r="B4236" s="2" t="n">
        <v>7801</v>
      </c>
      <c r="C4236" s="2" t="inlineStr">
        <is>
          <t>RECEBIMENTO</t>
        </is>
      </c>
      <c r="D4236" s="2" t="inlineStr">
        <is>
          <t>599373</t>
        </is>
      </c>
      <c r="E4236" s="2" t="inlineStr">
        <is>
          <t>MARIA MARIA IZIDIO DE LIMA</t>
        </is>
      </c>
      <c r="F4236" s="2" t="n">
        <v>4910</v>
      </c>
      <c r="G4236" s="2" t="n">
        <v>149.54</v>
      </c>
      <c r="H4236" s="2" t="n">
        <v>33</v>
      </c>
      <c r="I4236" s="2" t="n">
        <v>0</v>
      </c>
      <c r="J4236" s="2" t="inlineStr">
        <is>
          <t>GPA</t>
        </is>
      </c>
    </row>
    <row r="4237">
      <c r="A4237" s="2" t="n">
        <v>8</v>
      </c>
      <c r="B4237" s="2" t="n">
        <v>7801</v>
      </c>
      <c r="C4237" s="2" t="inlineStr">
        <is>
          <t>SEPARACAO</t>
        </is>
      </c>
      <c r="D4237" s="2" t="inlineStr">
        <is>
          <t>5994454</t>
        </is>
      </c>
      <c r="E4237" s="2" t="inlineStr">
        <is>
          <t>Rafael Ferreira Da Silva</t>
        </is>
      </c>
      <c r="F4237" s="2" t="n">
        <v>8651</v>
      </c>
      <c r="G4237" s="2" t="n">
        <v>122.68</v>
      </c>
      <c r="H4237" s="2" t="n">
        <v>71</v>
      </c>
      <c r="I4237" s="2" t="n">
        <v>0</v>
      </c>
      <c r="J4237" s="2" t="inlineStr">
        <is>
          <t>GPA</t>
        </is>
      </c>
    </row>
    <row r="4238">
      <c r="A4238" s="2" t="n">
        <v>8</v>
      </c>
      <c r="B4238" s="2" t="n">
        <v>7801</v>
      </c>
      <c r="C4238" s="2" t="inlineStr">
        <is>
          <t>SEPARACAO</t>
        </is>
      </c>
      <c r="D4238" s="2" t="inlineStr">
        <is>
          <t>5994977</t>
        </is>
      </c>
      <c r="E4238" s="2" t="inlineStr">
        <is>
          <t>Fernanda Carolyne Freitas De Queiroz</t>
        </is>
      </c>
      <c r="F4238" s="2" t="n">
        <v>9137</v>
      </c>
      <c r="G4238" s="2" t="n">
        <v>105.97</v>
      </c>
      <c r="H4238" s="2" t="n">
        <v>86</v>
      </c>
      <c r="I4238" s="2" t="n">
        <v>0</v>
      </c>
      <c r="J4238" s="2" t="inlineStr">
        <is>
          <t>GPA</t>
        </is>
      </c>
    </row>
    <row r="4239">
      <c r="A4239" s="2" t="n">
        <v>8</v>
      </c>
      <c r="B4239" s="2" t="n">
        <v>7801</v>
      </c>
      <c r="C4239" s="2" t="inlineStr">
        <is>
          <t>SEPARACAO</t>
        </is>
      </c>
      <c r="D4239" s="2" t="inlineStr">
        <is>
          <t>5995000</t>
        </is>
      </c>
      <c r="E4239" s="2" t="inlineStr">
        <is>
          <t>Fabio Felipe</t>
        </is>
      </c>
      <c r="F4239" s="2" t="n">
        <v>2875</v>
      </c>
      <c r="G4239" s="2" t="n">
        <v>105.72</v>
      </c>
      <c r="H4239" s="2" t="n">
        <v>27</v>
      </c>
      <c r="I4239" s="2" t="n">
        <v>0</v>
      </c>
      <c r="J4239" s="2" t="inlineStr">
        <is>
          <t>GPA</t>
        </is>
      </c>
    </row>
    <row r="4240">
      <c r="A4240" s="2" t="n">
        <v>8</v>
      </c>
      <c r="B4240" s="2" t="n">
        <v>7801</v>
      </c>
      <c r="C4240" s="2" t="inlineStr">
        <is>
          <t>SEPARACAO</t>
        </is>
      </c>
      <c r="D4240" s="2" t="inlineStr">
        <is>
          <t>5995027</t>
        </is>
      </c>
      <c r="E4240" s="2" t="inlineStr">
        <is>
          <t>Otavio Bueno De Almeida</t>
        </is>
      </c>
      <c r="F4240" s="2" t="n">
        <v>4890</v>
      </c>
      <c r="G4240" s="2" t="n">
        <v>112.21</v>
      </c>
      <c r="H4240" s="2" t="n">
        <v>44</v>
      </c>
      <c r="I4240" s="2" t="n">
        <v>0</v>
      </c>
      <c r="J4240" s="2" t="inlineStr">
        <is>
          <t>GPA</t>
        </is>
      </c>
    </row>
    <row r="4241">
      <c r="A4241" s="2" t="n">
        <v>8</v>
      </c>
      <c r="B4241" s="2" t="n">
        <v>7801</v>
      </c>
      <c r="C4241" s="2" t="inlineStr">
        <is>
          <t>SEPARACAO</t>
        </is>
      </c>
      <c r="D4241" s="2" t="inlineStr">
        <is>
          <t>5995035</t>
        </is>
      </c>
      <c r="E4241" s="2" t="inlineStr">
        <is>
          <t>Matheus Da Silva Reis</t>
        </is>
      </c>
      <c r="F4241" s="2" t="n">
        <v>2177</v>
      </c>
      <c r="G4241" s="2" t="n">
        <v>72.73999999999999</v>
      </c>
      <c r="H4241" s="2" t="n">
        <v>30</v>
      </c>
      <c r="I4241" s="2" t="n">
        <v>0</v>
      </c>
      <c r="J4241" s="2" t="inlineStr">
        <is>
          <t>GPA</t>
        </is>
      </c>
    </row>
    <row r="4242">
      <c r="A4242" s="2" t="n">
        <v>8</v>
      </c>
      <c r="B4242" s="2" t="n">
        <v>7801</v>
      </c>
      <c r="C4242" s="2" t="inlineStr">
        <is>
          <t>SEPARACAO</t>
        </is>
      </c>
      <c r="D4242" s="2" t="inlineStr">
        <is>
          <t>5995060</t>
        </is>
      </c>
      <c r="E4242" s="2" t="inlineStr">
        <is>
          <t>Thaise Rocha Barbosa</t>
        </is>
      </c>
      <c r="F4242" s="2" t="n">
        <v>7259</v>
      </c>
      <c r="G4242" s="2" t="n">
        <v>96.75</v>
      </c>
      <c r="H4242" s="2" t="n">
        <v>75</v>
      </c>
      <c r="I4242" s="2" t="n">
        <v>0</v>
      </c>
      <c r="J4242" s="2" t="inlineStr">
        <is>
          <t>GPA</t>
        </is>
      </c>
    </row>
    <row r="4243">
      <c r="A4243" s="2" t="n">
        <v>8</v>
      </c>
      <c r="B4243" s="2" t="n">
        <v>7801</v>
      </c>
      <c r="C4243" s="2" t="inlineStr">
        <is>
          <t>SEPARACAO</t>
        </is>
      </c>
      <c r="D4243" s="2" t="inlineStr">
        <is>
          <t>5995213</t>
        </is>
      </c>
      <c r="E4243" s="2" t="inlineStr">
        <is>
          <t>Ellen Cristiny Hilario Da Silva</t>
        </is>
      </c>
      <c r="F4243" s="2" t="n">
        <v>5355</v>
      </c>
      <c r="G4243" s="2" t="n">
        <v>75.01000000000001</v>
      </c>
      <c r="H4243" s="2" t="n">
        <v>71</v>
      </c>
      <c r="I4243" s="2" t="n">
        <v>0</v>
      </c>
      <c r="J4243" s="2" t="inlineStr">
        <is>
          <t>GPA</t>
        </is>
      </c>
    </row>
    <row r="4244">
      <c r="A4244" s="2" t="n">
        <v>8</v>
      </c>
      <c r="B4244" s="2" t="n">
        <v>7801</v>
      </c>
      <c r="C4244" s="2" t="inlineStr">
        <is>
          <t>SEPARACAO</t>
        </is>
      </c>
      <c r="D4244" s="2" t="inlineStr">
        <is>
          <t>5995884</t>
        </is>
      </c>
      <c r="E4244" s="2" t="inlineStr">
        <is>
          <t>Geovana Dos Santos Pereira</t>
        </is>
      </c>
      <c r="F4244" s="2" t="n">
        <v>6832</v>
      </c>
      <c r="G4244" s="2" t="n">
        <v>114.08</v>
      </c>
      <c r="H4244" s="2" t="n">
        <v>60</v>
      </c>
      <c r="I4244" s="2" t="n">
        <v>0</v>
      </c>
      <c r="J4244" s="2" t="inlineStr">
        <is>
          <t>GPA</t>
        </is>
      </c>
    </row>
    <row r="4245">
      <c r="A4245" s="2" t="n">
        <v>8</v>
      </c>
      <c r="B4245" s="2" t="n">
        <v>7801</v>
      </c>
      <c r="C4245" s="2" t="inlineStr">
        <is>
          <t>SEPARACAO</t>
        </is>
      </c>
      <c r="D4245" s="2" t="inlineStr">
        <is>
          <t>5996058</t>
        </is>
      </c>
      <c r="E4245" s="2" t="inlineStr">
        <is>
          <t>Alexandre Geraso Carazai</t>
        </is>
      </c>
      <c r="F4245" s="2" t="n">
        <v>651</v>
      </c>
      <c r="G4245" s="2" t="n">
        <v>11.05</v>
      </c>
      <c r="H4245" s="2" t="n">
        <v>59</v>
      </c>
      <c r="I4245" s="2" t="n">
        <v>0</v>
      </c>
      <c r="J4245" s="2" t="inlineStr">
        <is>
          <t>GPA</t>
        </is>
      </c>
    </row>
    <row r="4246">
      <c r="A4246" s="2" t="n">
        <v>8</v>
      </c>
      <c r="B4246" s="2" t="n">
        <v>7801</v>
      </c>
      <c r="C4246" s="2" t="inlineStr">
        <is>
          <t>SEPARACAO</t>
        </is>
      </c>
      <c r="D4246" s="2" t="inlineStr">
        <is>
          <t>5996350</t>
        </is>
      </c>
      <c r="E4246" s="2" t="inlineStr">
        <is>
          <t>Lucas Novais Medeiros Silva</t>
        </is>
      </c>
      <c r="F4246" s="2" t="n">
        <v>8</v>
      </c>
      <c r="G4246" s="2" t="n">
        <v>1.36</v>
      </c>
      <c r="H4246" s="2" t="n">
        <v>6</v>
      </c>
      <c r="I4246" s="2" t="n">
        <v>0</v>
      </c>
      <c r="J4246" s="2" t="inlineStr">
        <is>
          <t>GPA</t>
        </is>
      </c>
    </row>
    <row r="4247">
      <c r="A4247" s="2" t="n">
        <v>8</v>
      </c>
      <c r="B4247" s="2" t="n">
        <v>7801</v>
      </c>
      <c r="C4247" s="2" t="inlineStr">
        <is>
          <t>SEPARACAO</t>
        </is>
      </c>
      <c r="D4247" s="2" t="inlineStr">
        <is>
          <t>5997020</t>
        </is>
      </c>
      <c r="E4247" s="2" t="inlineStr">
        <is>
          <t>Welber Alvino Gama</t>
        </is>
      </c>
      <c r="F4247" s="2" t="n">
        <v>3071</v>
      </c>
      <c r="G4247" s="2" t="n">
        <v>105.31</v>
      </c>
      <c r="H4247" s="2" t="n">
        <v>29</v>
      </c>
      <c r="I4247" s="2" t="n">
        <v>0</v>
      </c>
      <c r="J4247" s="2" t="inlineStr">
        <is>
          <t>GPA</t>
        </is>
      </c>
    </row>
    <row r="4248">
      <c r="A4248" s="2" t="n">
        <v>8</v>
      </c>
      <c r="B4248" s="2" t="n">
        <v>7801</v>
      </c>
      <c r="C4248" s="2" t="inlineStr">
        <is>
          <t>SEPARACAO</t>
        </is>
      </c>
      <c r="D4248" s="2" t="inlineStr">
        <is>
          <t>5997194</t>
        </is>
      </c>
      <c r="E4248" s="2" t="inlineStr">
        <is>
          <t>Sabrina Santos De Almeida Ferreira</t>
        </is>
      </c>
      <c r="F4248" s="2" t="n">
        <v>644</v>
      </c>
      <c r="G4248" s="2" t="n">
        <v>12.61</v>
      </c>
      <c r="H4248" s="2" t="n">
        <v>51</v>
      </c>
      <c r="I4248" s="2" t="n">
        <v>0</v>
      </c>
      <c r="J4248" s="2" t="inlineStr">
        <is>
          <t>GPA</t>
        </is>
      </c>
    </row>
    <row r="4249">
      <c r="A4249" s="2" t="n">
        <v>8</v>
      </c>
      <c r="B4249" s="2" t="n">
        <v>7801</v>
      </c>
      <c r="C4249" s="2" t="inlineStr">
        <is>
          <t>SEPARACAO</t>
        </is>
      </c>
      <c r="D4249" s="2" t="inlineStr">
        <is>
          <t>5997550</t>
        </is>
      </c>
      <c r="E4249" s="2" t="inlineStr">
        <is>
          <t>Cibelle Clementino Gomes Da Silva</t>
        </is>
      </c>
      <c r="F4249" s="2" t="n">
        <v>708</v>
      </c>
      <c r="G4249" s="2" t="n">
        <v>18.46</v>
      </c>
      <c r="H4249" s="2" t="n">
        <v>38</v>
      </c>
      <c r="I4249" s="2" t="n">
        <v>0</v>
      </c>
      <c r="J4249" s="2" t="inlineStr">
        <is>
          <t>GPA</t>
        </is>
      </c>
    </row>
    <row r="4250">
      <c r="A4250" s="2" t="n">
        <v>8</v>
      </c>
      <c r="B4250" s="2" t="n">
        <v>7801</v>
      </c>
      <c r="C4250" s="2" t="inlineStr">
        <is>
          <t>SEPARACAO</t>
        </is>
      </c>
      <c r="D4250" s="2" t="inlineStr">
        <is>
          <t>5997720</t>
        </is>
      </c>
      <c r="E4250" s="2" t="inlineStr">
        <is>
          <t>Jonathan Molina Esteves</t>
        </is>
      </c>
      <c r="F4250" s="2" t="n">
        <v>570</v>
      </c>
      <c r="G4250" s="2" t="n">
        <v>15.58</v>
      </c>
      <c r="H4250" s="2" t="n">
        <v>37</v>
      </c>
      <c r="I4250" s="2" t="n">
        <v>0</v>
      </c>
      <c r="J4250" s="2" t="inlineStr">
        <is>
          <t>GPA</t>
        </is>
      </c>
    </row>
    <row r="4251">
      <c r="A4251" s="2" t="n">
        <v>8</v>
      </c>
      <c r="B4251" s="2" t="n">
        <v>7801</v>
      </c>
      <c r="C4251" s="2" t="inlineStr">
        <is>
          <t>SEPARACAO</t>
        </is>
      </c>
      <c r="D4251" s="2" t="inlineStr">
        <is>
          <t>5998000</t>
        </is>
      </c>
      <c r="E4251" s="2" t="inlineStr">
        <is>
          <t>Gabriel Leal De Oliveira</t>
        </is>
      </c>
      <c r="F4251" s="2" t="n">
        <v>117</v>
      </c>
      <c r="G4251" s="2" t="n">
        <v>4.9</v>
      </c>
      <c r="H4251" s="2" t="n">
        <v>24</v>
      </c>
      <c r="I4251" s="2" t="n">
        <v>0</v>
      </c>
      <c r="J4251" s="2" t="inlineStr">
        <is>
          <t>GPA</t>
        </is>
      </c>
    </row>
    <row r="4252">
      <c r="A4252" s="2" t="n">
        <v>8</v>
      </c>
      <c r="B4252" s="2" t="n">
        <v>7801</v>
      </c>
      <c r="C4252" s="2" t="inlineStr">
        <is>
          <t>PUXADA RECEB</t>
        </is>
      </c>
      <c r="D4252" s="2" t="inlineStr">
        <is>
          <t>5998328</t>
        </is>
      </c>
      <c r="E4252" s="2" t="inlineStr">
        <is>
          <t>Edielson Matheus Santos Souza</t>
        </is>
      </c>
      <c r="F4252" s="2" t="n">
        <v>103</v>
      </c>
      <c r="G4252" s="2" t="n">
        <v>6.45</v>
      </c>
      <c r="H4252" s="2" t="n">
        <v>16</v>
      </c>
      <c r="I4252" s="2" t="n">
        <v>0</v>
      </c>
      <c r="J4252" s="2" t="inlineStr">
        <is>
          <t>GPA</t>
        </is>
      </c>
    </row>
    <row r="4253">
      <c r="A4253" s="2" t="n">
        <v>8</v>
      </c>
      <c r="B4253" s="2" t="n">
        <v>7801</v>
      </c>
      <c r="C4253" s="2" t="inlineStr">
        <is>
          <t>SEPARACAO</t>
        </is>
      </c>
      <c r="D4253" s="2" t="inlineStr">
        <is>
          <t>5998328</t>
        </is>
      </c>
      <c r="E4253" s="2" t="inlineStr">
        <is>
          <t>Edielson Matheus Santos Souza</t>
        </is>
      </c>
      <c r="F4253" s="2" t="n">
        <v>5711</v>
      </c>
      <c r="G4253" s="2" t="n">
        <v>107.98</v>
      </c>
      <c r="H4253" s="2" t="n">
        <v>53</v>
      </c>
      <c r="I4253" s="2" t="n">
        <v>0</v>
      </c>
      <c r="J4253" s="2" t="inlineStr">
        <is>
          <t>GPA</t>
        </is>
      </c>
    </row>
    <row r="4254">
      <c r="A4254" s="2" t="n">
        <v>8</v>
      </c>
      <c r="B4254" s="2" t="n">
        <v>7801</v>
      </c>
      <c r="C4254" s="2" t="inlineStr">
        <is>
          <t>SEPARACAO</t>
        </is>
      </c>
      <c r="D4254" s="2" t="inlineStr">
        <is>
          <t>5998581</t>
        </is>
      </c>
      <c r="E4254" s="2" t="inlineStr">
        <is>
          <t>Anayochukwu Bobby Onyewuchi</t>
        </is>
      </c>
      <c r="F4254" s="2" t="n">
        <v>8863</v>
      </c>
      <c r="G4254" s="2" t="n">
        <v>108.87</v>
      </c>
      <c r="H4254" s="2" t="n">
        <v>81</v>
      </c>
      <c r="I4254" s="2" t="n">
        <v>0</v>
      </c>
      <c r="J4254" s="2" t="inlineStr">
        <is>
          <t>GPA</t>
        </is>
      </c>
    </row>
    <row r="4255">
      <c r="A4255" s="2" t="n">
        <v>8</v>
      </c>
      <c r="B4255" s="2" t="n">
        <v>7801</v>
      </c>
      <c r="C4255" s="2" t="inlineStr">
        <is>
          <t>SEPARACAO</t>
        </is>
      </c>
      <c r="D4255" s="2" t="inlineStr">
        <is>
          <t>5998603</t>
        </is>
      </c>
      <c r="E4255" s="2" t="inlineStr">
        <is>
          <t>Chibuike Simon Anaekwe</t>
        </is>
      </c>
      <c r="F4255" s="2" t="n">
        <v>6705</v>
      </c>
      <c r="G4255" s="2" t="n">
        <v>123.27</v>
      </c>
      <c r="H4255" s="2" t="n">
        <v>54</v>
      </c>
      <c r="I4255" s="2" t="n">
        <v>0</v>
      </c>
      <c r="J4255" s="2" t="inlineStr">
        <is>
          <t>GPA</t>
        </is>
      </c>
    </row>
    <row r="4256">
      <c r="A4256" s="2" t="n">
        <v>8</v>
      </c>
      <c r="B4256" s="2" t="n">
        <v>7801</v>
      </c>
      <c r="C4256" s="2" t="inlineStr">
        <is>
          <t>SEPARACAO</t>
        </is>
      </c>
      <c r="D4256" s="2" t="inlineStr">
        <is>
          <t>599869</t>
        </is>
      </c>
      <c r="E4256" s="2" t="inlineStr">
        <is>
          <t>Pedro Hissao Yano</t>
        </is>
      </c>
      <c r="F4256" s="2" t="n">
        <v>173</v>
      </c>
      <c r="G4256" s="2" t="n">
        <v>9.19</v>
      </c>
      <c r="H4256" s="2" t="n">
        <v>19</v>
      </c>
      <c r="I4256" s="2" t="n">
        <v>0</v>
      </c>
      <c r="J4256" s="2" t="inlineStr">
        <is>
          <t>GPA</t>
        </is>
      </c>
    </row>
    <row r="4257">
      <c r="A4257" s="2" t="n">
        <v>8</v>
      </c>
      <c r="B4257" s="2" t="n">
        <v>7801</v>
      </c>
      <c r="C4257" s="2" t="inlineStr">
        <is>
          <t>SEPARACAO</t>
        </is>
      </c>
      <c r="D4257" s="2" t="inlineStr">
        <is>
          <t>5998719</t>
        </is>
      </c>
      <c r="E4257" s="2" t="inlineStr">
        <is>
          <t>Matheus Souza Santos</t>
        </is>
      </c>
      <c r="F4257" s="2" t="n">
        <v>6437</v>
      </c>
      <c r="G4257" s="2" t="n">
        <v>104.61</v>
      </c>
      <c r="H4257" s="2" t="n">
        <v>62</v>
      </c>
      <c r="I4257" s="2" t="n">
        <v>0</v>
      </c>
      <c r="J4257" s="2" t="inlineStr">
        <is>
          <t>GPA</t>
        </is>
      </c>
    </row>
    <row r="4258">
      <c r="A4258" s="2" t="n">
        <v>8</v>
      </c>
      <c r="B4258" s="2" t="n">
        <v>7801</v>
      </c>
      <c r="C4258" s="2" t="inlineStr">
        <is>
          <t>SEPARACAO</t>
        </is>
      </c>
      <c r="D4258" s="2" t="inlineStr">
        <is>
          <t>5998816</t>
        </is>
      </c>
      <c r="E4258" s="2" t="inlineStr">
        <is>
          <t>Gustavo De Oliveira Reis Da Silva</t>
        </is>
      </c>
      <c r="F4258" s="2" t="n">
        <v>2399</v>
      </c>
      <c r="G4258" s="2" t="n">
        <v>61.11</v>
      </c>
      <c r="H4258" s="2" t="n">
        <v>39</v>
      </c>
      <c r="I4258" s="2" t="n">
        <v>0</v>
      </c>
      <c r="J4258" s="2" t="inlineStr">
        <is>
          <t>GPA</t>
        </is>
      </c>
    </row>
    <row r="4259">
      <c r="A4259" s="2" t="n">
        <v>8</v>
      </c>
      <c r="B4259" s="2" t="n">
        <v>7801</v>
      </c>
      <c r="C4259" s="2" t="inlineStr">
        <is>
          <t>SEPARACAO</t>
        </is>
      </c>
      <c r="D4259" s="2" t="inlineStr">
        <is>
          <t>5998824</t>
        </is>
      </c>
      <c r="E4259" s="2" t="inlineStr">
        <is>
          <t>Rafaela Cristine Brito Da Silva</t>
        </is>
      </c>
      <c r="F4259" s="2" t="n">
        <v>1602</v>
      </c>
      <c r="G4259" s="2" t="n">
        <v>34.49</v>
      </c>
      <c r="H4259" s="2" t="n">
        <v>46</v>
      </c>
      <c r="I4259" s="2" t="n">
        <v>0</v>
      </c>
      <c r="J4259" s="2" t="inlineStr">
        <is>
          <t>GPA</t>
        </is>
      </c>
    </row>
    <row r="4260">
      <c r="A4260" s="2" t="n">
        <v>8</v>
      </c>
      <c r="B4260" s="2" t="n">
        <v>7801</v>
      </c>
      <c r="C4260" s="2" t="inlineStr">
        <is>
          <t>SEPARACAO</t>
        </is>
      </c>
      <c r="D4260" s="2" t="inlineStr">
        <is>
          <t>5998999</t>
        </is>
      </c>
      <c r="E4260" s="2" t="inlineStr">
        <is>
          <t>Samuel Udoka Godwin</t>
        </is>
      </c>
      <c r="F4260" s="2" t="n">
        <v>4770</v>
      </c>
      <c r="G4260" s="2" t="n">
        <v>67.52</v>
      </c>
      <c r="H4260" s="2" t="n">
        <v>71</v>
      </c>
      <c r="I4260" s="2" t="n">
        <v>0</v>
      </c>
      <c r="J4260" s="2" t="inlineStr">
        <is>
          <t>GPA</t>
        </is>
      </c>
    </row>
    <row r="4261">
      <c r="A4261" s="2" t="n">
        <v>8</v>
      </c>
      <c r="B4261" s="2" t="n">
        <v>7801</v>
      </c>
      <c r="C4261" s="2" t="inlineStr">
        <is>
          <t>SEPARACAO</t>
        </is>
      </c>
      <c r="D4261" s="2" t="inlineStr">
        <is>
          <t>5999197</t>
        </is>
      </c>
      <c r="E4261" s="2" t="inlineStr">
        <is>
          <t>Marcelo Takao Ono</t>
        </is>
      </c>
      <c r="F4261" s="2" t="n">
        <v>5406</v>
      </c>
      <c r="G4261" s="2" t="n">
        <v>104.92</v>
      </c>
      <c r="H4261" s="2" t="n">
        <v>52</v>
      </c>
      <c r="I4261" s="2" t="n">
        <v>0</v>
      </c>
      <c r="J4261" s="2" t="inlineStr">
        <is>
          <t>GPA</t>
        </is>
      </c>
    </row>
    <row r="4262">
      <c r="A4262" s="2" t="n">
        <v>8</v>
      </c>
      <c r="B4262" s="2" t="n">
        <v>7801</v>
      </c>
      <c r="C4262" s="2" t="inlineStr">
        <is>
          <t>SEPARACAO</t>
        </is>
      </c>
      <c r="D4262" s="2" t="inlineStr">
        <is>
          <t>5999367</t>
        </is>
      </c>
      <c r="E4262" s="2" t="inlineStr">
        <is>
          <t>Stephen Emeka</t>
        </is>
      </c>
      <c r="F4262" s="2" t="n">
        <v>3293</v>
      </c>
      <c r="G4262" s="2" t="n">
        <v>61.21</v>
      </c>
      <c r="H4262" s="2" t="n">
        <v>54</v>
      </c>
      <c r="I4262" s="2" t="n">
        <v>0</v>
      </c>
      <c r="J4262" s="2" t="inlineStr">
        <is>
          <t>GPA</t>
        </is>
      </c>
    </row>
    <row r="4263">
      <c r="A4263" s="2" t="n">
        <v>8</v>
      </c>
      <c r="B4263" s="2" t="n">
        <v>7801</v>
      </c>
      <c r="C4263" s="2" t="inlineStr">
        <is>
          <t>SEPARACAO</t>
        </is>
      </c>
      <c r="D4263" s="2" t="inlineStr">
        <is>
          <t>5999553</t>
        </is>
      </c>
      <c r="E4263" s="2" t="inlineStr">
        <is>
          <t>Maria Valdelene Dos Santos Souza</t>
        </is>
      </c>
      <c r="F4263" s="2" t="n">
        <v>779</v>
      </c>
      <c r="G4263" s="2" t="n">
        <v>20.32</v>
      </c>
      <c r="H4263" s="2" t="n">
        <v>38</v>
      </c>
      <c r="I4263" s="2" t="n">
        <v>0</v>
      </c>
      <c r="J4263" s="2" t="inlineStr">
        <is>
          <t>GPA</t>
        </is>
      </c>
    </row>
    <row r="4264">
      <c r="A4264" s="2" t="n">
        <v>8</v>
      </c>
      <c r="B4264" s="2" t="n">
        <v>7801</v>
      </c>
      <c r="C4264" s="2" t="inlineStr">
        <is>
          <t>SEPARACAO</t>
        </is>
      </c>
      <c r="D4264" s="2" t="inlineStr">
        <is>
          <t>5999588</t>
        </is>
      </c>
      <c r="E4264" s="2" t="inlineStr">
        <is>
          <t>Roberia Maria Pereira</t>
        </is>
      </c>
      <c r="F4264" s="2" t="n">
        <v>568</v>
      </c>
      <c r="G4264" s="2" t="n">
        <v>16.22</v>
      </c>
      <c r="H4264" s="2" t="n">
        <v>35</v>
      </c>
      <c r="I4264" s="2" t="n">
        <v>0</v>
      </c>
      <c r="J4264" s="2" t="inlineStr">
        <is>
          <t>GPA</t>
        </is>
      </c>
    </row>
    <row r="4265">
      <c r="A4265" s="2" t="n">
        <v>8</v>
      </c>
      <c r="B4265" s="2" t="n">
        <v>7801</v>
      </c>
      <c r="C4265" s="2" t="inlineStr">
        <is>
          <t>SEPARACAO</t>
        </is>
      </c>
      <c r="D4265" s="2" t="inlineStr">
        <is>
          <t>5999650</t>
        </is>
      </c>
      <c r="E4265" s="2" t="inlineStr">
        <is>
          <t>Edvania Andrade De Oliveira</t>
        </is>
      </c>
      <c r="F4265" s="2" t="n">
        <v>3688</v>
      </c>
      <c r="G4265" s="2" t="n">
        <v>136.15</v>
      </c>
      <c r="H4265" s="2" t="n">
        <v>27</v>
      </c>
      <c r="I4265" s="2" t="n">
        <v>0</v>
      </c>
      <c r="J4265" s="2" t="inlineStr">
        <is>
          <t>GPA</t>
        </is>
      </c>
    </row>
    <row r="4266">
      <c r="A4266" s="2" t="n">
        <v>8</v>
      </c>
      <c r="B4266" s="2" t="n">
        <v>7801</v>
      </c>
      <c r="C4266" s="2" t="inlineStr">
        <is>
          <t>SEPARACAO</t>
        </is>
      </c>
      <c r="D4266" s="2" t="inlineStr">
        <is>
          <t>5999790</t>
        </is>
      </c>
      <c r="E4266" s="2" t="inlineStr">
        <is>
          <t>Chukwudi Ikechukwu Obidi</t>
        </is>
      </c>
      <c r="F4266" s="2" t="n">
        <v>10616</v>
      </c>
      <c r="G4266" s="2" t="n">
        <v>123.04</v>
      </c>
      <c r="H4266" s="2" t="n">
        <v>86</v>
      </c>
      <c r="I4266" s="2" t="n">
        <v>0</v>
      </c>
      <c r="J4266" s="2" t="inlineStr">
        <is>
          <t>GPA</t>
        </is>
      </c>
    </row>
    <row r="4267">
      <c r="A4267" s="2" t="n">
        <v>8</v>
      </c>
      <c r="B4267" s="2" t="n">
        <v>7801</v>
      </c>
      <c r="C4267" s="2" t="inlineStr">
        <is>
          <t>SEPARACAO</t>
        </is>
      </c>
      <c r="D4267" s="2" t="inlineStr">
        <is>
          <t>6001025</t>
        </is>
      </c>
      <c r="E4267" s="2" t="inlineStr">
        <is>
          <t>Brenda Alexandre De Lima Brito</t>
        </is>
      </c>
      <c r="F4267" s="2" t="n">
        <v>4349</v>
      </c>
      <c r="G4267" s="2" t="n">
        <v>114.66</v>
      </c>
      <c r="H4267" s="2" t="n">
        <v>38</v>
      </c>
      <c r="I4267" s="2" t="n">
        <v>0</v>
      </c>
      <c r="J4267" s="2" t="inlineStr">
        <is>
          <t>GPA</t>
        </is>
      </c>
    </row>
    <row r="4268">
      <c r="A4268" s="2" t="n">
        <v>8</v>
      </c>
      <c r="B4268" s="2" t="n">
        <v>7801</v>
      </c>
      <c r="C4268" s="2" t="inlineStr">
        <is>
          <t>SEPARACAO</t>
        </is>
      </c>
      <c r="D4268" s="2" t="inlineStr">
        <is>
          <t>6001130</t>
        </is>
      </c>
      <c r="E4268" s="2" t="inlineStr">
        <is>
          <t>Gustavo Jardim Pereira</t>
        </is>
      </c>
      <c r="F4268" s="2" t="n">
        <v>2749</v>
      </c>
      <c r="G4268" s="2" t="n">
        <v>43.85</v>
      </c>
      <c r="H4268" s="2" t="n">
        <v>63</v>
      </c>
      <c r="I4268" s="2" t="n">
        <v>0</v>
      </c>
      <c r="J4268" s="2" t="inlineStr">
        <is>
          <t>GPA</t>
        </is>
      </c>
    </row>
    <row r="4269">
      <c r="A4269" s="2" t="n">
        <v>8</v>
      </c>
      <c r="B4269" s="2" t="n">
        <v>7801</v>
      </c>
      <c r="C4269" s="2" t="inlineStr">
        <is>
          <t>SEPARACAO</t>
        </is>
      </c>
      <c r="D4269" s="2" t="inlineStr">
        <is>
          <t>6001181</t>
        </is>
      </c>
      <c r="E4269" s="2" t="inlineStr">
        <is>
          <t>Innocent Emeka Okolo</t>
        </is>
      </c>
      <c r="F4269" s="2" t="n">
        <v>8424</v>
      </c>
      <c r="G4269" s="2" t="n">
        <v>112.54</v>
      </c>
      <c r="H4269" s="2" t="n">
        <v>75</v>
      </c>
      <c r="I4269" s="2" t="n">
        <v>0</v>
      </c>
      <c r="J4269" s="2" t="inlineStr">
        <is>
          <t>GPA</t>
        </is>
      </c>
    </row>
    <row r="4270">
      <c r="A4270" s="2" t="n">
        <v>8</v>
      </c>
      <c r="B4270" s="2" t="n">
        <v>7801</v>
      </c>
      <c r="C4270" s="2" t="inlineStr">
        <is>
          <t>SEPARACAO</t>
        </is>
      </c>
      <c r="D4270" s="2" t="inlineStr">
        <is>
          <t>6001203</t>
        </is>
      </c>
      <c r="E4270" s="2" t="inlineStr">
        <is>
          <t>Marcelo Sousa Dos Santos</t>
        </is>
      </c>
      <c r="F4270" s="2" t="n">
        <v>7410</v>
      </c>
      <c r="G4270" s="2" t="n">
        <v>104.98</v>
      </c>
      <c r="H4270" s="2" t="n">
        <v>71</v>
      </c>
      <c r="I4270" s="2" t="n">
        <v>0</v>
      </c>
      <c r="J4270" s="2" t="inlineStr">
        <is>
          <t>GPA</t>
        </is>
      </c>
    </row>
    <row r="4271">
      <c r="A4271" s="2" t="n">
        <v>8</v>
      </c>
      <c r="B4271" s="2" t="n">
        <v>7801</v>
      </c>
      <c r="C4271" s="2" t="inlineStr">
        <is>
          <t>SEPARACAO</t>
        </is>
      </c>
      <c r="D4271" s="2" t="inlineStr">
        <is>
          <t>6001238</t>
        </is>
      </c>
      <c r="E4271" s="2" t="inlineStr">
        <is>
          <t>Karine Da Silva Ferreira</t>
        </is>
      </c>
      <c r="F4271" s="2" t="n">
        <v>525</v>
      </c>
      <c r="G4271" s="2" t="n">
        <v>27.28</v>
      </c>
      <c r="H4271" s="2" t="n">
        <v>19</v>
      </c>
      <c r="I4271" s="2" t="n">
        <v>0</v>
      </c>
      <c r="J4271" s="2" t="inlineStr">
        <is>
          <t>GPA</t>
        </is>
      </c>
    </row>
    <row r="4272">
      <c r="A4272" s="2" t="n">
        <v>8</v>
      </c>
      <c r="B4272" s="2" t="n">
        <v>7801</v>
      </c>
      <c r="C4272" s="2" t="inlineStr">
        <is>
          <t>SEPARACAO</t>
        </is>
      </c>
      <c r="D4272" s="2" t="inlineStr">
        <is>
          <t>6001300</t>
        </is>
      </c>
      <c r="E4272" s="2" t="inlineStr">
        <is>
          <t>Andre Silva Castro</t>
        </is>
      </c>
      <c r="F4272" s="2" t="n">
        <v>8784</v>
      </c>
      <c r="G4272" s="2" t="n">
        <v>120.62</v>
      </c>
      <c r="H4272" s="2" t="n">
        <v>73</v>
      </c>
      <c r="I4272" s="2" t="n">
        <v>0</v>
      </c>
      <c r="J4272" s="2" t="inlineStr">
        <is>
          <t>GPA</t>
        </is>
      </c>
    </row>
    <row r="4273">
      <c r="A4273" s="2" t="n">
        <v>8</v>
      </c>
      <c r="B4273" s="2" t="n">
        <v>7801</v>
      </c>
      <c r="C4273" s="2" t="inlineStr">
        <is>
          <t>SEPARACAO</t>
        </is>
      </c>
      <c r="D4273" s="2" t="inlineStr">
        <is>
          <t>6001335</t>
        </is>
      </c>
      <c r="E4273" s="2" t="inlineStr">
        <is>
          <t>Marcelo Adriano De Oliveira</t>
        </is>
      </c>
      <c r="F4273" s="2" t="n">
        <v>3999</v>
      </c>
      <c r="G4273" s="2" t="n">
        <v>69.97</v>
      </c>
      <c r="H4273" s="2" t="n">
        <v>57</v>
      </c>
      <c r="I4273" s="2" t="n">
        <v>0</v>
      </c>
      <c r="J4273" s="2" t="inlineStr">
        <is>
          <t>GPA</t>
        </is>
      </c>
    </row>
    <row r="4274">
      <c r="A4274" s="2" t="n">
        <v>8</v>
      </c>
      <c r="B4274" s="2" t="n">
        <v>7801</v>
      </c>
      <c r="C4274" s="2" t="inlineStr">
        <is>
          <t>SEPARACAO</t>
        </is>
      </c>
      <c r="D4274" s="2" t="inlineStr">
        <is>
          <t>6001360</t>
        </is>
      </c>
      <c r="E4274" s="2" t="inlineStr">
        <is>
          <t>Karen Cristina Santana Souza</t>
        </is>
      </c>
      <c r="F4274" s="2" t="n">
        <v>5762</v>
      </c>
      <c r="G4274" s="2" t="n">
        <v>100.42</v>
      </c>
      <c r="H4274" s="2" t="n">
        <v>57</v>
      </c>
      <c r="I4274" s="2" t="n">
        <v>0</v>
      </c>
      <c r="J4274" s="2" t="inlineStr">
        <is>
          <t>GPA</t>
        </is>
      </c>
    </row>
    <row r="4275">
      <c r="A4275" s="2" t="n">
        <v>8</v>
      </c>
      <c r="B4275" s="2" t="n">
        <v>7801</v>
      </c>
      <c r="C4275" s="2" t="inlineStr">
        <is>
          <t>SEPARACAO</t>
        </is>
      </c>
      <c r="D4275" s="2" t="inlineStr">
        <is>
          <t>6001572</t>
        </is>
      </c>
      <c r="E4275" s="2" t="inlineStr">
        <is>
          <t>Grasiele Barbosa Dos Santos</t>
        </is>
      </c>
      <c r="F4275" s="2" t="n">
        <v>1655</v>
      </c>
      <c r="G4275" s="2" t="n">
        <v>44.35</v>
      </c>
      <c r="H4275" s="2" t="n">
        <v>37</v>
      </c>
      <c r="I4275" s="2" t="n">
        <v>0</v>
      </c>
      <c r="J4275" s="2" t="inlineStr">
        <is>
          <t>GPA</t>
        </is>
      </c>
    </row>
    <row r="4276">
      <c r="A4276" s="2" t="n">
        <v>8</v>
      </c>
      <c r="B4276" s="2" t="n">
        <v>7801</v>
      </c>
      <c r="C4276" s="2" t="inlineStr">
        <is>
          <t>SEPARACAO</t>
        </is>
      </c>
      <c r="D4276" s="2" t="inlineStr">
        <is>
          <t>6001742</t>
        </is>
      </c>
      <c r="E4276" s="2" t="inlineStr">
        <is>
          <t>Milena Alves Rodrigues</t>
        </is>
      </c>
      <c r="F4276" s="2" t="n">
        <v>6153</v>
      </c>
      <c r="G4276" s="2" t="n">
        <v>111.2</v>
      </c>
      <c r="H4276" s="2" t="n">
        <v>55</v>
      </c>
      <c r="I4276" s="2" t="n">
        <v>0</v>
      </c>
      <c r="J4276" s="2" t="inlineStr">
        <is>
          <t>GPA</t>
        </is>
      </c>
    </row>
    <row r="4277">
      <c r="A4277" s="2" t="n">
        <v>8</v>
      </c>
      <c r="B4277" s="2" t="n">
        <v>7801</v>
      </c>
      <c r="C4277" s="2" t="inlineStr">
        <is>
          <t>SEPARACAO</t>
        </is>
      </c>
      <c r="D4277" s="2" t="inlineStr">
        <is>
          <t>6001947</t>
        </is>
      </c>
      <c r="E4277" s="2" t="inlineStr">
        <is>
          <t>Tassiane De Barros Oliveira</t>
        </is>
      </c>
      <c r="F4277" s="2" t="n">
        <v>1302</v>
      </c>
      <c r="G4277" s="2" t="n">
        <v>43.67</v>
      </c>
      <c r="H4277" s="2" t="n">
        <v>30</v>
      </c>
      <c r="I4277" s="2" t="n">
        <v>0</v>
      </c>
      <c r="J4277" s="2" t="inlineStr">
        <is>
          <t>GPA</t>
        </is>
      </c>
    </row>
    <row r="4278">
      <c r="A4278" s="2" t="n">
        <v>8</v>
      </c>
      <c r="B4278" s="2" t="n">
        <v>7801</v>
      </c>
      <c r="C4278" s="2" t="inlineStr">
        <is>
          <t>SEPARACAO</t>
        </is>
      </c>
      <c r="D4278" s="2" t="inlineStr">
        <is>
          <t>6002854</t>
        </is>
      </c>
      <c r="E4278" s="2" t="inlineStr">
        <is>
          <t>Bruno Miro Da Silva</t>
        </is>
      </c>
      <c r="F4278" s="2" t="n">
        <v>300</v>
      </c>
      <c r="G4278" s="2" t="n">
        <v>5.21</v>
      </c>
      <c r="H4278" s="2" t="n">
        <v>58</v>
      </c>
      <c r="I4278" s="2" t="n">
        <v>0</v>
      </c>
      <c r="J4278" s="2" t="inlineStr">
        <is>
          <t>GPA</t>
        </is>
      </c>
    </row>
    <row r="4279">
      <c r="A4279" s="2" t="n">
        <v>8</v>
      </c>
      <c r="B4279" s="2" t="n">
        <v>7801</v>
      </c>
      <c r="C4279" s="2" t="inlineStr">
        <is>
          <t>SEPARACAO</t>
        </is>
      </c>
      <c r="D4279" s="2" t="inlineStr">
        <is>
          <t>6003753</t>
        </is>
      </c>
      <c r="E4279" s="2" t="inlineStr">
        <is>
          <t>Vitoria Beatriz De Oliveira Andrade</t>
        </is>
      </c>
      <c r="F4279" s="2" t="n">
        <v>4859</v>
      </c>
      <c r="G4279" s="2" t="n">
        <v>104.76</v>
      </c>
      <c r="H4279" s="2" t="n">
        <v>46</v>
      </c>
      <c r="I4279" s="2" t="n">
        <v>0</v>
      </c>
      <c r="J4279" s="2" t="inlineStr">
        <is>
          <t>GPA</t>
        </is>
      </c>
    </row>
    <row r="4280">
      <c r="A4280" s="2" t="n">
        <v>8</v>
      </c>
      <c r="B4280" s="2" t="n">
        <v>7801</v>
      </c>
      <c r="C4280" s="2" t="inlineStr">
        <is>
          <t>SEPARACAO</t>
        </is>
      </c>
      <c r="D4280" s="2" t="inlineStr">
        <is>
          <t>6003850</t>
        </is>
      </c>
      <c r="E4280" s="2" t="inlineStr">
        <is>
          <t>Reginaldo Domingos Dos Santos</t>
        </is>
      </c>
      <c r="F4280" s="2" t="n">
        <v>5949</v>
      </c>
      <c r="G4280" s="2" t="n">
        <v>105.51</v>
      </c>
      <c r="H4280" s="2" t="n">
        <v>56</v>
      </c>
      <c r="I4280" s="2" t="n">
        <v>0</v>
      </c>
      <c r="J4280" s="2" t="inlineStr">
        <is>
          <t>GPA</t>
        </is>
      </c>
    </row>
    <row r="4281">
      <c r="A4281" s="2" t="n">
        <v>8</v>
      </c>
      <c r="B4281" s="2" t="n">
        <v>7801</v>
      </c>
      <c r="C4281" s="2" t="inlineStr">
        <is>
          <t>SEPARACAO</t>
        </is>
      </c>
      <c r="D4281" s="2" t="inlineStr">
        <is>
          <t>6004547</t>
        </is>
      </c>
      <c r="E4281" s="2" t="inlineStr">
        <is>
          <t>Lucilia Maria Amorim</t>
        </is>
      </c>
      <c r="F4281" s="2" t="n">
        <v>3550</v>
      </c>
      <c r="G4281" s="2" t="n">
        <v>78.63</v>
      </c>
      <c r="H4281" s="2" t="n">
        <v>45</v>
      </c>
      <c r="I4281" s="2" t="n">
        <v>0</v>
      </c>
      <c r="J4281" s="2" t="inlineStr">
        <is>
          <t>GPA</t>
        </is>
      </c>
    </row>
    <row r="4282">
      <c r="A4282" s="2" t="n">
        <v>8</v>
      </c>
      <c r="B4282" s="2" t="n">
        <v>7801</v>
      </c>
      <c r="C4282" s="2" t="inlineStr">
        <is>
          <t>SEPARACAO</t>
        </is>
      </c>
      <c r="D4282" s="2" t="inlineStr">
        <is>
          <t>6005764</t>
        </is>
      </c>
      <c r="E4282" s="2" t="inlineStr">
        <is>
          <t>Chinonso Stephen Onuegbu</t>
        </is>
      </c>
      <c r="F4282" s="2" t="n">
        <v>9489</v>
      </c>
      <c r="G4282" s="2" t="n">
        <v>107.59</v>
      </c>
      <c r="H4282" s="2" t="n">
        <v>88</v>
      </c>
      <c r="I4282" s="2" t="n">
        <v>0</v>
      </c>
      <c r="J4282" s="2" t="inlineStr">
        <is>
          <t>GPA</t>
        </is>
      </c>
    </row>
    <row r="4283">
      <c r="A4283" s="2" t="n">
        <v>8</v>
      </c>
      <c r="B4283" s="2" t="n">
        <v>7801</v>
      </c>
      <c r="C4283" s="2" t="inlineStr">
        <is>
          <t>SEPARACAO</t>
        </is>
      </c>
      <c r="D4283" s="2" t="inlineStr">
        <is>
          <t>6005802</t>
        </is>
      </c>
      <c r="E4283" s="2" t="inlineStr">
        <is>
          <t>Susana Mangueira De Sousa</t>
        </is>
      </c>
      <c r="F4283" s="2" t="n">
        <v>4653</v>
      </c>
      <c r="G4283" s="2" t="n">
        <v>99.13</v>
      </c>
      <c r="H4283" s="2" t="n">
        <v>47</v>
      </c>
      <c r="I4283" s="2" t="n">
        <v>0</v>
      </c>
      <c r="J4283" s="2" t="inlineStr">
        <is>
          <t>GPA</t>
        </is>
      </c>
    </row>
    <row r="4284">
      <c r="A4284" s="2" t="n">
        <v>8</v>
      </c>
      <c r="B4284" s="2" t="n">
        <v>7801</v>
      </c>
      <c r="C4284" s="2" t="inlineStr">
        <is>
          <t>SEPARACAO</t>
        </is>
      </c>
      <c r="D4284" s="2" t="inlineStr">
        <is>
          <t>6006175</t>
        </is>
      </c>
      <c r="E4284" s="2" t="inlineStr">
        <is>
          <t>Leandro Andrade</t>
        </is>
      </c>
      <c r="F4284" s="2" t="n">
        <v>7850</v>
      </c>
      <c r="G4284" s="2" t="n">
        <v>127.5</v>
      </c>
      <c r="H4284" s="2" t="n">
        <v>62</v>
      </c>
      <c r="I4284" s="2" t="n">
        <v>0</v>
      </c>
      <c r="J4284" s="2" t="inlineStr">
        <is>
          <t>GPA</t>
        </is>
      </c>
    </row>
    <row r="4285">
      <c r="A4285" s="2" t="n">
        <v>8</v>
      </c>
      <c r="B4285" s="2" t="n">
        <v>7801</v>
      </c>
      <c r="C4285" s="2" t="inlineStr">
        <is>
          <t>SEPARACAO</t>
        </is>
      </c>
      <c r="D4285" s="2" t="inlineStr">
        <is>
          <t>6006833</t>
        </is>
      </c>
      <c r="E4285" s="2" t="inlineStr">
        <is>
          <t>Misael Gomes</t>
        </is>
      </c>
      <c r="F4285" s="2" t="n">
        <v>3940</v>
      </c>
      <c r="G4285" s="2" t="n">
        <v>96.59999999999999</v>
      </c>
      <c r="H4285" s="2" t="n">
        <v>41</v>
      </c>
      <c r="I4285" s="2" t="n">
        <v>0</v>
      </c>
      <c r="J4285" s="2" t="inlineStr">
        <is>
          <t>GPA</t>
        </is>
      </c>
    </row>
    <row r="4286">
      <c r="A4286" s="2" t="n">
        <v>8</v>
      </c>
      <c r="B4286" s="2" t="n">
        <v>7801</v>
      </c>
      <c r="C4286" s="2" t="inlineStr">
        <is>
          <t>SEPARACAO</t>
        </is>
      </c>
      <c r="D4286" s="2" t="inlineStr">
        <is>
          <t>6006884</t>
        </is>
      </c>
      <c r="E4286" s="2" t="inlineStr">
        <is>
          <t>Vinicius Marcelino Da Silva</t>
        </is>
      </c>
      <c r="F4286" s="2" t="n">
        <v>7418</v>
      </c>
      <c r="G4286" s="2" t="n">
        <v>111.67</v>
      </c>
      <c r="H4286" s="2" t="n">
        <v>66</v>
      </c>
      <c r="I4286" s="2" t="n">
        <v>0</v>
      </c>
      <c r="J4286" s="2" t="inlineStr">
        <is>
          <t>GPA</t>
        </is>
      </c>
    </row>
    <row r="4287">
      <c r="A4287" s="2" t="n">
        <v>8</v>
      </c>
      <c r="B4287" s="2" t="n">
        <v>7801</v>
      </c>
      <c r="C4287" s="2" t="inlineStr">
        <is>
          <t>SEPARACAO</t>
        </is>
      </c>
      <c r="D4287" s="2" t="inlineStr">
        <is>
          <t>6007260</t>
        </is>
      </c>
      <c r="E4287" s="2" t="inlineStr">
        <is>
          <t>Caua Pereira Nogueira</t>
        </is>
      </c>
      <c r="F4287" s="2" t="n">
        <v>2348</v>
      </c>
      <c r="G4287" s="2" t="n">
        <v>41.63</v>
      </c>
      <c r="H4287" s="2" t="n">
        <v>56</v>
      </c>
      <c r="I4287" s="2" t="n">
        <v>0</v>
      </c>
      <c r="J4287" s="2" t="inlineStr">
        <is>
          <t>GPA</t>
        </is>
      </c>
    </row>
    <row r="4288">
      <c r="A4288" s="2" t="n">
        <v>8</v>
      </c>
      <c r="B4288" s="2" t="n">
        <v>7801</v>
      </c>
      <c r="C4288" s="2" t="inlineStr">
        <is>
          <t>SEPARACAO</t>
        </is>
      </c>
      <c r="D4288" s="2" t="inlineStr">
        <is>
          <t>6008089</t>
        </is>
      </c>
      <c r="E4288" s="2" t="inlineStr">
        <is>
          <t>Isaias De Freitas De Jesus</t>
        </is>
      </c>
      <c r="F4288" s="2" t="n">
        <v>1048</v>
      </c>
      <c r="G4288" s="2" t="n">
        <v>51.07</v>
      </c>
      <c r="H4288" s="2" t="n">
        <v>21</v>
      </c>
      <c r="I4288" s="2" t="n">
        <v>0</v>
      </c>
      <c r="J4288" s="2" t="inlineStr">
        <is>
          <t>GPA</t>
        </is>
      </c>
    </row>
    <row r="4289">
      <c r="A4289" s="2" t="n">
        <v>8</v>
      </c>
      <c r="B4289" s="2" t="n">
        <v>7801</v>
      </c>
      <c r="C4289" s="2" t="inlineStr">
        <is>
          <t>SEPARACAO</t>
        </is>
      </c>
      <c r="D4289" s="2" t="inlineStr">
        <is>
          <t>6008208</t>
        </is>
      </c>
      <c r="E4289" s="2" t="inlineStr">
        <is>
          <t>Tamires Gisele Leoncio Da Silva</t>
        </is>
      </c>
      <c r="F4289" s="2" t="n">
        <v>1400</v>
      </c>
      <c r="G4289" s="2" t="n">
        <v>50.41</v>
      </c>
      <c r="H4289" s="2" t="n">
        <v>28</v>
      </c>
      <c r="I4289" s="2" t="n">
        <v>0</v>
      </c>
      <c r="J4289" s="2" t="inlineStr">
        <is>
          <t>GPA</t>
        </is>
      </c>
    </row>
    <row r="4290">
      <c r="A4290" s="2" t="n">
        <v>8</v>
      </c>
      <c r="B4290" s="2" t="n">
        <v>7801</v>
      </c>
      <c r="C4290" s="2" t="inlineStr">
        <is>
          <t>SEPARACAO</t>
        </is>
      </c>
      <c r="D4290" s="2" t="inlineStr">
        <is>
          <t>6008224</t>
        </is>
      </c>
      <c r="E4290" s="2" t="inlineStr">
        <is>
          <t>Ikenna Edward Okorie</t>
        </is>
      </c>
      <c r="F4290" s="2" t="n">
        <v>2503</v>
      </c>
      <c r="G4290" s="2" t="n">
        <v>62.39</v>
      </c>
      <c r="H4290" s="2" t="n">
        <v>40</v>
      </c>
      <c r="I4290" s="2" t="n">
        <v>0</v>
      </c>
      <c r="J4290" s="2" t="inlineStr">
        <is>
          <t>GPA</t>
        </is>
      </c>
    </row>
    <row r="4291">
      <c r="A4291" s="2" t="n">
        <v>8</v>
      </c>
      <c r="B4291" s="2" t="n">
        <v>7801</v>
      </c>
      <c r="C4291" s="2" t="inlineStr">
        <is>
          <t>SEPARACAO</t>
        </is>
      </c>
      <c r="D4291" s="2" t="inlineStr">
        <is>
          <t>6010539</t>
        </is>
      </c>
      <c r="E4291" s="2" t="inlineStr">
        <is>
          <t>Paul Madueke Nwatu</t>
        </is>
      </c>
      <c r="F4291" s="2" t="n">
        <v>6693</v>
      </c>
      <c r="G4291" s="2" t="n">
        <v>131.22</v>
      </c>
      <c r="H4291" s="2" t="n">
        <v>51</v>
      </c>
      <c r="I4291" s="2" t="n">
        <v>0</v>
      </c>
      <c r="J4291" s="2" t="inlineStr">
        <is>
          <t>GPA</t>
        </is>
      </c>
    </row>
    <row r="4292">
      <c r="A4292" s="2" t="n">
        <v>8</v>
      </c>
      <c r="B4292" s="2" t="n">
        <v>7801</v>
      </c>
      <c r="C4292" s="2" t="inlineStr">
        <is>
          <t>SEPARACAO</t>
        </is>
      </c>
      <c r="D4292" s="2" t="inlineStr">
        <is>
          <t>6010660</t>
        </is>
      </c>
      <c r="E4292" s="2" t="inlineStr">
        <is>
          <t>Kenneth Emenike Atuh</t>
        </is>
      </c>
      <c r="F4292" s="2" t="n">
        <v>6323</v>
      </c>
      <c r="G4292" s="2" t="n">
        <v>129.01</v>
      </c>
      <c r="H4292" s="2" t="n">
        <v>49</v>
      </c>
      <c r="I4292" s="2" t="n">
        <v>0</v>
      </c>
      <c r="J4292" s="2" t="inlineStr">
        <is>
          <t>GPA</t>
        </is>
      </c>
    </row>
    <row r="4293">
      <c r="A4293" s="2" t="n">
        <v>8</v>
      </c>
      <c r="B4293" s="2" t="n">
        <v>7801</v>
      </c>
      <c r="C4293" s="2" t="inlineStr">
        <is>
          <t>SEPARACAO</t>
        </is>
      </c>
      <c r="D4293" s="2" t="inlineStr">
        <is>
          <t>6010725</t>
        </is>
      </c>
      <c r="E4293" s="2" t="inlineStr">
        <is>
          <t>Chidi Okere</t>
        </is>
      </c>
      <c r="F4293" s="2" t="n">
        <v>5430</v>
      </c>
      <c r="G4293" s="2" t="n">
        <v>136.29</v>
      </c>
      <c r="H4293" s="2" t="n">
        <v>40</v>
      </c>
      <c r="I4293" s="2" t="n">
        <v>0</v>
      </c>
      <c r="J4293" s="2" t="inlineStr">
        <is>
          <t>GPA</t>
        </is>
      </c>
    </row>
    <row r="4294">
      <c r="A4294" s="2" t="n">
        <v>8</v>
      </c>
      <c r="B4294" s="2" t="n">
        <v>7801</v>
      </c>
      <c r="C4294" s="2" t="inlineStr">
        <is>
          <t>ATIVIDADE OP. EMP.</t>
        </is>
      </c>
      <c r="D4294" s="2" t="inlineStr">
        <is>
          <t>601139</t>
        </is>
      </c>
      <c r="E4294" s="2" t="inlineStr">
        <is>
          <t>LUIZ DE SOUSA ALVES PEREIRA</t>
        </is>
      </c>
      <c r="F4294" s="2" t="n">
        <v>21</v>
      </c>
      <c r="G4294" s="2" t="n">
        <v>6.49</v>
      </c>
      <c r="H4294" s="2" t="n">
        <v>3</v>
      </c>
      <c r="I4294" s="2" t="n">
        <v>0</v>
      </c>
      <c r="J4294" s="2" t="inlineStr">
        <is>
          <t>GPA</t>
        </is>
      </c>
    </row>
    <row r="4295">
      <c r="A4295" s="2" t="n">
        <v>8</v>
      </c>
      <c r="B4295" s="2" t="n">
        <v>7801</v>
      </c>
      <c r="C4295" s="2" t="inlineStr">
        <is>
          <t>SEPARACAO</t>
        </is>
      </c>
      <c r="D4295" s="2" t="inlineStr">
        <is>
          <t>6012213</t>
        </is>
      </c>
      <c r="E4295" s="2" t="inlineStr">
        <is>
          <t>Maria Alaide Pereira Nogueira Santos</t>
        </is>
      </c>
      <c r="F4295" s="2" t="n">
        <v>2670</v>
      </c>
      <c r="G4295" s="2" t="n">
        <v>139.89</v>
      </c>
      <c r="H4295" s="2" t="n">
        <v>19</v>
      </c>
      <c r="I4295" s="2" t="n">
        <v>0</v>
      </c>
      <c r="J4295" s="2" t="inlineStr">
        <is>
          <t>GPA</t>
        </is>
      </c>
    </row>
    <row r="4296">
      <c r="A4296" s="2" t="n">
        <v>8</v>
      </c>
      <c r="B4296" s="2" t="n">
        <v>7801</v>
      </c>
      <c r="C4296" s="2" t="inlineStr">
        <is>
          <t>SEPARACAO</t>
        </is>
      </c>
      <c r="D4296" s="2" t="inlineStr">
        <is>
          <t>6012221</t>
        </is>
      </c>
      <c r="E4296" s="2" t="inlineStr">
        <is>
          <t>Kamilly Costa Do Rosario Borges</t>
        </is>
      </c>
      <c r="F4296" s="2" t="n">
        <v>2878</v>
      </c>
      <c r="G4296" s="2" t="n">
        <v>91.78</v>
      </c>
      <c r="H4296" s="2" t="n">
        <v>31</v>
      </c>
      <c r="I4296" s="2" t="n">
        <v>0</v>
      </c>
      <c r="J4296" s="2" t="inlineStr">
        <is>
          <t>GPA</t>
        </is>
      </c>
    </row>
    <row r="4297">
      <c r="A4297" s="2" t="n">
        <v>8</v>
      </c>
      <c r="B4297" s="2" t="n">
        <v>7801</v>
      </c>
      <c r="C4297" s="2" t="inlineStr">
        <is>
          <t>SEPARACAO</t>
        </is>
      </c>
      <c r="D4297" s="2" t="inlineStr">
        <is>
          <t>6012256</t>
        </is>
      </c>
      <c r="E4297" s="2" t="inlineStr">
        <is>
          <t>Thamires Jordana Barros Rosa</t>
        </is>
      </c>
      <c r="F4297" s="2" t="n">
        <v>3177</v>
      </c>
      <c r="G4297" s="2" t="n">
        <v>83.31</v>
      </c>
      <c r="H4297" s="2" t="n">
        <v>38</v>
      </c>
      <c r="I4297" s="2" t="n">
        <v>0</v>
      </c>
      <c r="J4297" s="2" t="inlineStr">
        <is>
          <t>GPA</t>
        </is>
      </c>
    </row>
    <row r="4298">
      <c r="A4298" s="2" t="n">
        <v>8</v>
      </c>
      <c r="B4298" s="2" t="n">
        <v>7801</v>
      </c>
      <c r="C4298" s="2" t="inlineStr">
        <is>
          <t>SEPARACAO</t>
        </is>
      </c>
      <c r="D4298" s="2" t="inlineStr">
        <is>
          <t>6012280</t>
        </is>
      </c>
      <c r="E4298" s="2" t="inlineStr">
        <is>
          <t>Moroni Siqueira Inacio</t>
        </is>
      </c>
      <c r="F4298" s="2" t="n">
        <v>5873</v>
      </c>
      <c r="G4298" s="2" t="n">
        <v>91.18000000000001</v>
      </c>
      <c r="H4298" s="2" t="n">
        <v>64</v>
      </c>
      <c r="I4298" s="2" t="n">
        <v>0</v>
      </c>
      <c r="J4298" s="2" t="inlineStr">
        <is>
          <t>GPA</t>
        </is>
      </c>
    </row>
    <row r="4299">
      <c r="A4299" s="2" t="n">
        <v>8</v>
      </c>
      <c r="B4299" s="2" t="n">
        <v>7801</v>
      </c>
      <c r="C4299" s="2" t="inlineStr">
        <is>
          <t>SEPARACAO</t>
        </is>
      </c>
      <c r="D4299" s="2" t="inlineStr">
        <is>
          <t>6012680</t>
        </is>
      </c>
      <c r="E4299" s="2" t="inlineStr">
        <is>
          <t>Cristiane Aparecida Comerce</t>
        </is>
      </c>
      <c r="F4299" s="2" t="n">
        <v>2785</v>
      </c>
      <c r="G4299" s="2" t="n">
        <v>83.45</v>
      </c>
      <c r="H4299" s="2" t="n">
        <v>33</v>
      </c>
      <c r="I4299" s="2" t="n">
        <v>0</v>
      </c>
      <c r="J4299" s="2" t="inlineStr">
        <is>
          <t>GPA</t>
        </is>
      </c>
    </row>
    <row r="4300">
      <c r="A4300" s="2" t="n">
        <v>8</v>
      </c>
      <c r="B4300" s="2" t="n">
        <v>7801</v>
      </c>
      <c r="C4300" s="2" t="inlineStr">
        <is>
          <t>SEPARACAO</t>
        </is>
      </c>
      <c r="D4300" s="2" t="inlineStr">
        <is>
          <t>6013163</t>
        </is>
      </c>
      <c r="E4300" s="2" t="inlineStr">
        <is>
          <t>Joseph Abuchi Anyanwu</t>
        </is>
      </c>
      <c r="F4300" s="2" t="n">
        <v>4366</v>
      </c>
      <c r="G4300" s="2" t="n">
        <v>84.22</v>
      </c>
      <c r="H4300" s="2" t="n">
        <v>52</v>
      </c>
      <c r="I4300" s="2" t="n">
        <v>0</v>
      </c>
      <c r="J4300" s="2" t="inlineStr">
        <is>
          <t>GPA</t>
        </is>
      </c>
    </row>
    <row r="4301">
      <c r="A4301" s="2" t="n">
        <v>8</v>
      </c>
      <c r="B4301" s="2" t="n">
        <v>7801</v>
      </c>
      <c r="C4301" s="2" t="inlineStr">
        <is>
          <t>SEPARACAO</t>
        </is>
      </c>
      <c r="D4301" s="2" t="inlineStr">
        <is>
          <t>6013260</t>
        </is>
      </c>
      <c r="E4301" s="2" t="inlineStr">
        <is>
          <t>Marcel Robson Zelenkovas</t>
        </is>
      </c>
      <c r="F4301" s="2" t="n">
        <v>545</v>
      </c>
      <c r="G4301" s="2" t="n">
        <v>19.05</v>
      </c>
      <c r="H4301" s="2" t="n">
        <v>29</v>
      </c>
      <c r="I4301" s="2" t="n">
        <v>0</v>
      </c>
      <c r="J4301" s="2" t="inlineStr">
        <is>
          <t>GPA</t>
        </is>
      </c>
    </row>
    <row r="4302">
      <c r="A4302" s="2" t="n">
        <v>8</v>
      </c>
      <c r="B4302" s="2" t="n">
        <v>7801</v>
      </c>
      <c r="C4302" s="2" t="inlineStr">
        <is>
          <t>SEPARACAO</t>
        </is>
      </c>
      <c r="D4302" s="2" t="inlineStr">
        <is>
          <t>6013457</t>
        </is>
      </c>
      <c r="E4302" s="2" t="inlineStr">
        <is>
          <t>Beatriz De Sales Dos Santos</t>
        </is>
      </c>
      <c r="F4302" s="2" t="n">
        <v>3460</v>
      </c>
      <c r="G4302" s="2" t="n">
        <v>82.84</v>
      </c>
      <c r="H4302" s="2" t="n">
        <v>42</v>
      </c>
      <c r="I4302" s="2" t="n">
        <v>0</v>
      </c>
      <c r="J4302" s="2" t="inlineStr">
        <is>
          <t>GPA</t>
        </is>
      </c>
    </row>
    <row r="4303">
      <c r="A4303" s="2" t="n">
        <v>8</v>
      </c>
      <c r="B4303" s="2" t="n">
        <v>7801</v>
      </c>
      <c r="C4303" s="2" t="inlineStr">
        <is>
          <t>SEPARACAO</t>
        </is>
      </c>
      <c r="D4303" s="2" t="inlineStr">
        <is>
          <t>6013805</t>
        </is>
      </c>
      <c r="E4303" s="2" t="inlineStr">
        <is>
          <t>Rafael Dos Santos Alves</t>
        </is>
      </c>
      <c r="F4303" s="2" t="n">
        <v>1807</v>
      </c>
      <c r="G4303" s="2" t="n">
        <v>39.72</v>
      </c>
      <c r="H4303" s="2" t="n">
        <v>45</v>
      </c>
      <c r="I4303" s="2" t="n">
        <v>0</v>
      </c>
      <c r="J4303" s="2" t="inlineStr">
        <is>
          <t>GPA</t>
        </is>
      </c>
    </row>
    <row r="4304">
      <c r="A4304" s="2" t="n">
        <v>8</v>
      </c>
      <c r="B4304" s="2" t="n">
        <v>7801</v>
      </c>
      <c r="C4304" s="2" t="inlineStr">
        <is>
          <t>SEPARACAO</t>
        </is>
      </c>
      <c r="D4304" s="2" t="inlineStr">
        <is>
          <t>6014267</t>
        </is>
      </c>
      <c r="E4304" s="2" t="inlineStr">
        <is>
          <t>Leonardo Da Silva Campos</t>
        </is>
      </c>
      <c r="F4304" s="2" t="n">
        <v>7290</v>
      </c>
      <c r="G4304" s="2" t="n">
        <v>130.39</v>
      </c>
      <c r="H4304" s="2" t="n">
        <v>56</v>
      </c>
      <c r="I4304" s="2" t="n">
        <v>0</v>
      </c>
      <c r="J4304" s="2" t="inlineStr">
        <is>
          <t>GPA</t>
        </is>
      </c>
    </row>
    <row r="4305">
      <c r="A4305" s="2" t="n">
        <v>8</v>
      </c>
      <c r="B4305" s="2" t="n">
        <v>7801</v>
      </c>
      <c r="C4305" s="2" t="inlineStr">
        <is>
          <t>SEPARACAO</t>
        </is>
      </c>
      <c r="D4305" s="2" t="inlineStr">
        <is>
          <t>6014330</t>
        </is>
      </c>
      <c r="E4305" s="2" t="inlineStr">
        <is>
          <t>Okechukwu Chigbu</t>
        </is>
      </c>
      <c r="F4305" s="2" t="n">
        <v>2888</v>
      </c>
      <c r="G4305" s="2" t="n">
        <v>129.07</v>
      </c>
      <c r="H4305" s="2" t="n">
        <v>22</v>
      </c>
      <c r="I4305" s="2" t="n">
        <v>0</v>
      </c>
      <c r="J4305" s="2" t="inlineStr">
        <is>
          <t>GPA</t>
        </is>
      </c>
    </row>
    <row r="4306">
      <c r="A4306" s="2" t="n">
        <v>8</v>
      </c>
      <c r="B4306" s="2" t="n">
        <v>7801</v>
      </c>
      <c r="C4306" s="2" t="inlineStr">
        <is>
          <t>SEPARACAO</t>
        </is>
      </c>
      <c r="D4306" s="2" t="inlineStr">
        <is>
          <t>6014356</t>
        </is>
      </c>
      <c r="E4306" s="2" t="inlineStr">
        <is>
          <t>Nonso Kenneth Mcalfred</t>
        </is>
      </c>
      <c r="F4306" s="2" t="n">
        <v>6173</v>
      </c>
      <c r="G4306" s="2" t="n">
        <v>130.99</v>
      </c>
      <c r="H4306" s="2" t="n">
        <v>47</v>
      </c>
      <c r="I4306" s="2" t="n">
        <v>0</v>
      </c>
      <c r="J4306" s="2" t="inlineStr">
        <is>
          <t>GPA</t>
        </is>
      </c>
    </row>
    <row r="4307">
      <c r="A4307" s="2" t="n">
        <v>8</v>
      </c>
      <c r="B4307" s="2" t="n">
        <v>7801</v>
      </c>
      <c r="C4307" s="2" t="inlineStr">
        <is>
          <t>SEPARACAO</t>
        </is>
      </c>
      <c r="D4307" s="2" t="inlineStr">
        <is>
          <t>6014550</t>
        </is>
      </c>
      <c r="E4307" s="2" t="inlineStr">
        <is>
          <t>Exthar Cherlie Soulouque</t>
        </is>
      </c>
      <c r="F4307" s="2" t="n">
        <v>5080</v>
      </c>
      <c r="G4307" s="2" t="n">
        <v>103.35</v>
      </c>
      <c r="H4307" s="2" t="n">
        <v>49</v>
      </c>
      <c r="I4307" s="2" t="n">
        <v>0</v>
      </c>
      <c r="J4307" s="2" t="inlineStr">
        <is>
          <t>GPA</t>
        </is>
      </c>
    </row>
    <row r="4308">
      <c r="A4308" s="2" t="n">
        <v>8</v>
      </c>
      <c r="B4308" s="2" t="n">
        <v>7801</v>
      </c>
      <c r="C4308" s="2" t="inlineStr">
        <is>
          <t>SEPARACAO</t>
        </is>
      </c>
      <c r="D4308" s="2" t="inlineStr">
        <is>
          <t>6014674</t>
        </is>
      </c>
      <c r="E4308" s="2" t="inlineStr">
        <is>
          <t>Anthony Ikechukwu Emeka</t>
        </is>
      </c>
      <c r="F4308" s="2" t="n">
        <v>3310</v>
      </c>
      <c r="G4308" s="2" t="n">
        <v>104.93</v>
      </c>
      <c r="H4308" s="2" t="n">
        <v>32</v>
      </c>
      <c r="I4308" s="2" t="n">
        <v>0</v>
      </c>
      <c r="J4308" s="2" t="inlineStr">
        <is>
          <t>GPA</t>
        </is>
      </c>
    </row>
    <row r="4309">
      <c r="A4309" s="2" t="n">
        <v>8</v>
      </c>
      <c r="B4309" s="2" t="n">
        <v>7801</v>
      </c>
      <c r="C4309" s="2" t="inlineStr">
        <is>
          <t>SEPARACAO</t>
        </is>
      </c>
      <c r="D4309" s="2" t="inlineStr">
        <is>
          <t>6014879</t>
        </is>
      </c>
      <c r="E4309" s="2" t="inlineStr">
        <is>
          <t>Anayochukwu Emmanuel Azi</t>
        </is>
      </c>
      <c r="F4309" s="2" t="n">
        <v>6538</v>
      </c>
      <c r="G4309" s="2" t="n">
        <v>104.59</v>
      </c>
      <c r="H4309" s="2" t="n">
        <v>63</v>
      </c>
      <c r="I4309" s="2" t="n">
        <v>0</v>
      </c>
      <c r="J4309" s="2" t="inlineStr">
        <is>
          <t>GPA</t>
        </is>
      </c>
    </row>
    <row r="4310">
      <c r="A4310" s="2" t="n">
        <v>8</v>
      </c>
      <c r="B4310" s="2" t="n">
        <v>7801</v>
      </c>
      <c r="C4310" s="2" t="inlineStr">
        <is>
          <t>SEPARACAO</t>
        </is>
      </c>
      <c r="D4310" s="2" t="inlineStr">
        <is>
          <t>6015999</t>
        </is>
      </c>
      <c r="E4310" s="2" t="inlineStr">
        <is>
          <t>Mirella Da Silva Ferreira</t>
        </is>
      </c>
      <c r="F4310" s="2" t="n">
        <v>3064</v>
      </c>
      <c r="G4310" s="2" t="n">
        <v>79.56999999999999</v>
      </c>
      <c r="H4310" s="2" t="n">
        <v>39</v>
      </c>
      <c r="I4310" s="2" t="n">
        <v>0</v>
      </c>
      <c r="J4310" s="2" t="inlineStr">
        <is>
          <t>GPA</t>
        </is>
      </c>
    </row>
    <row r="4311">
      <c r="A4311" s="2" t="n">
        <v>8</v>
      </c>
      <c r="B4311" s="2" t="n">
        <v>7801</v>
      </c>
      <c r="C4311" s="2" t="inlineStr">
        <is>
          <t>PUXADA RECEB</t>
        </is>
      </c>
      <c r="D4311" s="2" t="inlineStr">
        <is>
          <t>6016111</t>
        </is>
      </c>
      <c r="E4311" s="2" t="inlineStr">
        <is>
          <t>Ebuka Emmanuel Okoye</t>
        </is>
      </c>
      <c r="F4311" s="2" t="n">
        <v>91</v>
      </c>
      <c r="G4311" s="2" t="n">
        <v>2.88</v>
      </c>
      <c r="H4311" s="2" t="n">
        <v>32</v>
      </c>
      <c r="I4311" s="2" t="n">
        <v>0</v>
      </c>
      <c r="J4311" s="2" t="inlineStr">
        <is>
          <t>GPA</t>
        </is>
      </c>
    </row>
    <row r="4312">
      <c r="A4312" s="2" t="n">
        <v>8</v>
      </c>
      <c r="B4312" s="2" t="n">
        <v>7801</v>
      </c>
      <c r="C4312" s="2" t="inlineStr">
        <is>
          <t>SEPARACAO</t>
        </is>
      </c>
      <c r="D4312" s="2" t="inlineStr">
        <is>
          <t>6016111</t>
        </is>
      </c>
      <c r="E4312" s="2" t="inlineStr">
        <is>
          <t>Ebuka Emmanuel Okoye</t>
        </is>
      </c>
      <c r="F4312" s="2" t="n">
        <v>3943</v>
      </c>
      <c r="G4312" s="2" t="n">
        <v>93.54000000000001</v>
      </c>
      <c r="H4312" s="2" t="n">
        <v>42</v>
      </c>
      <c r="I4312" s="2" t="n">
        <v>0</v>
      </c>
      <c r="J4312" s="2" t="inlineStr">
        <is>
          <t>GPA</t>
        </is>
      </c>
    </row>
    <row r="4313">
      <c r="A4313" s="2" t="n">
        <v>8</v>
      </c>
      <c r="B4313" s="2" t="n">
        <v>7801</v>
      </c>
      <c r="C4313" s="2" t="inlineStr">
        <is>
          <t>SEPARACAO</t>
        </is>
      </c>
      <c r="D4313" s="2" t="inlineStr">
        <is>
          <t>6016120</t>
        </is>
      </c>
      <c r="E4313" s="2" t="inlineStr">
        <is>
          <t>Ubiratan De Moraes E Oliveira</t>
        </is>
      </c>
      <c r="F4313" s="2" t="n">
        <v>5160</v>
      </c>
      <c r="G4313" s="2" t="n">
        <v>125.46</v>
      </c>
      <c r="H4313" s="2" t="n">
        <v>41</v>
      </c>
      <c r="I4313" s="2" t="n">
        <v>0</v>
      </c>
      <c r="J4313" s="2" t="inlineStr">
        <is>
          <t>GPA</t>
        </is>
      </c>
    </row>
    <row r="4314">
      <c r="A4314" s="2" t="n">
        <v>8</v>
      </c>
      <c r="B4314" s="2" t="n">
        <v>7801</v>
      </c>
      <c r="C4314" s="2" t="inlineStr">
        <is>
          <t>SEPARACAO</t>
        </is>
      </c>
      <c r="D4314" s="2" t="inlineStr">
        <is>
          <t>6016154</t>
        </is>
      </c>
      <c r="E4314" s="2" t="inlineStr">
        <is>
          <t>Nzube Bright Obi</t>
        </is>
      </c>
      <c r="F4314" s="2" t="n">
        <v>4086</v>
      </c>
      <c r="G4314" s="2" t="n">
        <v>103.25</v>
      </c>
      <c r="H4314" s="2" t="n">
        <v>40</v>
      </c>
      <c r="I4314" s="2" t="n">
        <v>0</v>
      </c>
      <c r="J4314" s="2" t="inlineStr">
        <is>
          <t>GPA</t>
        </is>
      </c>
    </row>
    <row r="4315">
      <c r="A4315" s="2" t="n">
        <v>8</v>
      </c>
      <c r="B4315" s="2" t="n">
        <v>7801</v>
      </c>
      <c r="C4315" s="2" t="inlineStr">
        <is>
          <t>SEPARACAO</t>
        </is>
      </c>
      <c r="D4315" s="2" t="inlineStr">
        <is>
          <t>6016197</t>
        </is>
      </c>
      <c r="E4315" s="2" t="inlineStr">
        <is>
          <t>Rowland Odoemelam Nwagba</t>
        </is>
      </c>
      <c r="F4315" s="2" t="n">
        <v>3389</v>
      </c>
      <c r="G4315" s="2" t="n">
        <v>69.58</v>
      </c>
      <c r="H4315" s="2" t="n">
        <v>49</v>
      </c>
      <c r="I4315" s="2" t="n">
        <v>0</v>
      </c>
      <c r="J4315" s="2" t="inlineStr">
        <is>
          <t>GPA</t>
        </is>
      </c>
    </row>
    <row r="4316">
      <c r="A4316" s="2" t="n">
        <v>8</v>
      </c>
      <c r="B4316" s="2" t="n">
        <v>7801</v>
      </c>
      <c r="C4316" s="2" t="inlineStr">
        <is>
          <t>SEPARACAO</t>
        </is>
      </c>
      <c r="D4316" s="2" t="inlineStr">
        <is>
          <t>6016286</t>
        </is>
      </c>
      <c r="E4316" s="2" t="inlineStr">
        <is>
          <t>Onwubiko Uzochukwu Michael</t>
        </is>
      </c>
      <c r="F4316" s="2" t="n">
        <v>4446</v>
      </c>
      <c r="G4316" s="2" t="n">
        <v>105.31</v>
      </c>
      <c r="H4316" s="2" t="n">
        <v>42</v>
      </c>
      <c r="I4316" s="2" t="n">
        <v>0</v>
      </c>
      <c r="J4316" s="2" t="inlineStr">
        <is>
          <t>GPA</t>
        </is>
      </c>
    </row>
    <row r="4317">
      <c r="A4317" s="2" t="n">
        <v>8</v>
      </c>
      <c r="B4317" s="2" t="n">
        <v>7801</v>
      </c>
      <c r="C4317" s="2" t="inlineStr">
        <is>
          <t>SEPARACAO</t>
        </is>
      </c>
      <c r="D4317" s="2" t="inlineStr">
        <is>
          <t>6016367</t>
        </is>
      </c>
      <c r="E4317" s="2" t="inlineStr">
        <is>
          <t>Fabricio Gomes Da Silva</t>
        </is>
      </c>
      <c r="F4317" s="2" t="n">
        <v>2834</v>
      </c>
      <c r="G4317" s="2" t="n">
        <v>71.43000000000001</v>
      </c>
      <c r="H4317" s="2" t="n">
        <v>40</v>
      </c>
      <c r="I4317" s="2" t="n">
        <v>0</v>
      </c>
      <c r="J4317" s="2" t="inlineStr">
        <is>
          <t>GPA</t>
        </is>
      </c>
    </row>
    <row r="4318">
      <c r="A4318" s="2" t="n">
        <v>8</v>
      </c>
      <c r="B4318" s="2" t="n">
        <v>7801</v>
      </c>
      <c r="C4318" s="2" t="inlineStr">
        <is>
          <t>SEPARACAO</t>
        </is>
      </c>
      <c r="D4318" s="2" t="inlineStr">
        <is>
          <t>6016375</t>
        </is>
      </c>
      <c r="E4318" s="2" t="inlineStr">
        <is>
          <t>Paulo Henrique Alves Da Silva</t>
        </is>
      </c>
      <c r="F4318" s="2" t="n">
        <v>3103</v>
      </c>
      <c r="G4318" s="2" t="n">
        <v>65.3</v>
      </c>
      <c r="H4318" s="2" t="n">
        <v>48</v>
      </c>
      <c r="I4318" s="2" t="n">
        <v>0</v>
      </c>
      <c r="J4318" s="2" t="inlineStr">
        <is>
          <t>GPA</t>
        </is>
      </c>
    </row>
    <row r="4319">
      <c r="A4319" s="2" t="n">
        <v>8</v>
      </c>
      <c r="B4319" s="2" t="n">
        <v>7801</v>
      </c>
      <c r="C4319" s="2" t="inlineStr">
        <is>
          <t>PUXADA RECEB</t>
        </is>
      </c>
      <c r="D4319" s="2" t="inlineStr">
        <is>
          <t>6016391</t>
        </is>
      </c>
      <c r="E4319" s="2" t="inlineStr">
        <is>
          <t>Ariston Gomes Da Cruz</t>
        </is>
      </c>
      <c r="F4319" s="2" t="n">
        <v>247</v>
      </c>
      <c r="G4319" s="2" t="n">
        <v>39.12</v>
      </c>
      <c r="H4319" s="2" t="n">
        <v>6</v>
      </c>
      <c r="I4319" s="2" t="n">
        <v>0</v>
      </c>
      <c r="J4319" s="2" t="inlineStr">
        <is>
          <t>GPA</t>
        </is>
      </c>
    </row>
    <row r="4320">
      <c r="A4320" s="2" t="n">
        <v>8</v>
      </c>
      <c r="B4320" s="2" t="n">
        <v>7801</v>
      </c>
      <c r="C4320" s="2" t="inlineStr">
        <is>
          <t>SEPARACAO</t>
        </is>
      </c>
      <c r="D4320" s="2" t="inlineStr">
        <is>
          <t>6016391</t>
        </is>
      </c>
      <c r="E4320" s="2" t="inlineStr">
        <is>
          <t>Ariston Gomes Da Cruz</t>
        </is>
      </c>
      <c r="F4320" s="2" t="n">
        <v>2522</v>
      </c>
      <c r="G4320" s="2" t="n">
        <v>65.84999999999999</v>
      </c>
      <c r="H4320" s="2" t="n">
        <v>38</v>
      </c>
      <c r="I4320" s="2" t="n">
        <v>0</v>
      </c>
      <c r="J4320" s="2" t="inlineStr">
        <is>
          <t>GPA</t>
        </is>
      </c>
    </row>
    <row r="4321">
      <c r="A4321" s="2" t="n">
        <v>8</v>
      </c>
      <c r="B4321" s="2" t="n">
        <v>7801</v>
      </c>
      <c r="C4321" s="2" t="inlineStr">
        <is>
          <t>SEPARACAO</t>
        </is>
      </c>
      <c r="D4321" s="2" t="inlineStr">
        <is>
          <t>6017312</t>
        </is>
      </c>
      <c r="E4321" s="2" t="inlineStr">
        <is>
          <t>Amanda Napoleao De Oliveira</t>
        </is>
      </c>
      <c r="F4321" s="2" t="n">
        <v>7183</v>
      </c>
      <c r="G4321" s="2" t="n">
        <v>107.64</v>
      </c>
      <c r="H4321" s="2" t="n">
        <v>67</v>
      </c>
      <c r="I4321" s="2" t="n">
        <v>0</v>
      </c>
      <c r="J4321" s="2" t="inlineStr">
        <is>
          <t>GPA</t>
        </is>
      </c>
    </row>
    <row r="4322">
      <c r="A4322" s="2" t="n">
        <v>8</v>
      </c>
      <c r="B4322" s="2" t="n">
        <v>7801</v>
      </c>
      <c r="C4322" s="2" t="inlineStr">
        <is>
          <t>SEPARACAO</t>
        </is>
      </c>
      <c r="D4322" s="2" t="inlineStr">
        <is>
          <t>6017533</t>
        </is>
      </c>
      <c r="E4322" s="2" t="inlineStr">
        <is>
          <t>Uzochukwu Umeji</t>
        </is>
      </c>
      <c r="F4322" s="2" t="n">
        <v>5164</v>
      </c>
      <c r="G4322" s="2" t="n">
        <v>109.24</v>
      </c>
      <c r="H4322" s="2" t="n">
        <v>47</v>
      </c>
      <c r="I4322" s="2" t="n">
        <v>0</v>
      </c>
      <c r="J4322" s="2" t="inlineStr">
        <is>
          <t>GPA</t>
        </is>
      </c>
    </row>
    <row r="4323">
      <c r="A4323" s="2" t="n">
        <v>8</v>
      </c>
      <c r="B4323" s="2" t="n">
        <v>7801</v>
      </c>
      <c r="C4323" s="2" t="inlineStr">
        <is>
          <t>SEPARACAO</t>
        </is>
      </c>
      <c r="D4323" s="2" t="inlineStr">
        <is>
          <t>6018831</t>
        </is>
      </c>
      <c r="E4323" s="2" t="inlineStr">
        <is>
          <t>Thiago De Oliveira Camargo</t>
        </is>
      </c>
      <c r="F4323" s="2" t="n">
        <v>9877</v>
      </c>
      <c r="G4323" s="2" t="n">
        <v>140.66</v>
      </c>
      <c r="H4323" s="2" t="n">
        <v>70</v>
      </c>
      <c r="I4323" s="2" t="n">
        <v>0</v>
      </c>
      <c r="J4323" s="2" t="inlineStr">
        <is>
          <t>GPA</t>
        </is>
      </c>
    </row>
    <row r="4324">
      <c r="A4324" s="2" t="n">
        <v>8</v>
      </c>
      <c r="B4324" s="2" t="n">
        <v>7801</v>
      </c>
      <c r="C4324" s="2" t="inlineStr">
        <is>
          <t>SEPARACAO</t>
        </is>
      </c>
      <c r="D4324" s="2" t="inlineStr">
        <is>
          <t>6019021</t>
        </is>
      </c>
      <c r="E4324" s="2" t="inlineStr">
        <is>
          <t>Rayssa Sabino De Lima</t>
        </is>
      </c>
      <c r="F4324" s="2" t="n">
        <v>7927</v>
      </c>
      <c r="G4324" s="2" t="n">
        <v>116.73</v>
      </c>
      <c r="H4324" s="2" t="n">
        <v>68</v>
      </c>
      <c r="I4324" s="2" t="n">
        <v>0</v>
      </c>
      <c r="J4324" s="2" t="inlineStr">
        <is>
          <t>GPA</t>
        </is>
      </c>
    </row>
    <row r="4325">
      <c r="A4325" s="2" t="n">
        <v>8</v>
      </c>
      <c r="B4325" s="2" t="n">
        <v>7801</v>
      </c>
      <c r="C4325" s="2" t="inlineStr">
        <is>
          <t>SEPARACAO</t>
        </is>
      </c>
      <c r="D4325" s="2" t="inlineStr">
        <is>
          <t>6019323</t>
        </is>
      </c>
      <c r="E4325" s="2" t="inlineStr">
        <is>
          <t>Kauan Gabriel De Lyrio Goncalves</t>
        </is>
      </c>
      <c r="F4325" s="2" t="n">
        <v>3260</v>
      </c>
      <c r="G4325" s="2" t="n">
        <v>49.25</v>
      </c>
      <c r="H4325" s="2" t="n">
        <v>66</v>
      </c>
      <c r="I4325" s="2" t="n">
        <v>0</v>
      </c>
      <c r="J4325" s="2" t="inlineStr">
        <is>
          <t>GPA</t>
        </is>
      </c>
    </row>
    <row r="4326">
      <c r="A4326" s="2" t="n">
        <v>8</v>
      </c>
      <c r="B4326" s="2" t="n">
        <v>7801</v>
      </c>
      <c r="C4326" s="2" t="inlineStr">
        <is>
          <t>SEPARACAO</t>
        </is>
      </c>
      <c r="D4326" s="2" t="inlineStr">
        <is>
          <t>6019358</t>
        </is>
      </c>
      <c r="E4326" s="2" t="inlineStr">
        <is>
          <t>Temitope Agbola</t>
        </is>
      </c>
      <c r="F4326" s="2" t="n">
        <v>7752</v>
      </c>
      <c r="G4326" s="2" t="n">
        <v>142.12</v>
      </c>
      <c r="H4326" s="2" t="n">
        <v>55</v>
      </c>
      <c r="I4326" s="2" t="n">
        <v>0</v>
      </c>
      <c r="J4326" s="2" t="inlineStr">
        <is>
          <t>GPA</t>
        </is>
      </c>
    </row>
    <row r="4327">
      <c r="A4327" s="2" t="n">
        <v>8</v>
      </c>
      <c r="B4327" s="2" t="n">
        <v>7801</v>
      </c>
      <c r="C4327" s="2" t="inlineStr">
        <is>
          <t>SEPARACAO</t>
        </is>
      </c>
      <c r="D4327" s="2" t="inlineStr">
        <is>
          <t>6019382</t>
        </is>
      </c>
      <c r="E4327" s="2" t="inlineStr">
        <is>
          <t>Halifax Onyedikachi Ohalete</t>
        </is>
      </c>
      <c r="F4327" s="2" t="n">
        <v>2844</v>
      </c>
      <c r="G4327" s="2" t="n">
        <v>48.3</v>
      </c>
      <c r="H4327" s="2" t="n">
        <v>59</v>
      </c>
      <c r="I4327" s="2" t="n">
        <v>0</v>
      </c>
      <c r="J4327" s="2" t="inlineStr">
        <is>
          <t>GPA</t>
        </is>
      </c>
    </row>
    <row r="4328">
      <c r="A4328" s="2" t="n">
        <v>8</v>
      </c>
      <c r="B4328" s="2" t="n">
        <v>7801</v>
      </c>
      <c r="C4328" s="2" t="inlineStr">
        <is>
          <t>SEPARACAO</t>
        </is>
      </c>
      <c r="D4328" s="2" t="inlineStr">
        <is>
          <t>6019609</t>
        </is>
      </c>
      <c r="E4328" s="2" t="inlineStr">
        <is>
          <t>Ijioma Ibemgbulam David</t>
        </is>
      </c>
      <c r="F4328" s="2" t="n">
        <v>3453</v>
      </c>
      <c r="G4328" s="2" t="n">
        <v>127.37</v>
      </c>
      <c r="H4328" s="2" t="n">
        <v>27</v>
      </c>
      <c r="I4328" s="2" t="n">
        <v>0</v>
      </c>
      <c r="J4328" s="2" t="inlineStr">
        <is>
          <t>GPA</t>
        </is>
      </c>
    </row>
    <row r="4329">
      <c r="A4329" s="2" t="n">
        <v>8</v>
      </c>
      <c r="B4329" s="2" t="n">
        <v>7801</v>
      </c>
      <c r="C4329" s="2" t="inlineStr">
        <is>
          <t>SEPARACAO</t>
        </is>
      </c>
      <c r="D4329" s="2" t="inlineStr">
        <is>
          <t>6019820</t>
        </is>
      </c>
      <c r="E4329" s="2" t="inlineStr">
        <is>
          <t>Jude Nwabueze Eze</t>
        </is>
      </c>
      <c r="F4329" s="2" t="n">
        <v>4395</v>
      </c>
      <c r="G4329" s="2" t="n">
        <v>125.18</v>
      </c>
      <c r="H4329" s="2" t="n">
        <v>35</v>
      </c>
      <c r="I4329" s="2" t="n">
        <v>0</v>
      </c>
      <c r="J4329" s="2" t="inlineStr">
        <is>
          <t>GPA</t>
        </is>
      </c>
    </row>
    <row r="4330">
      <c r="A4330" s="2" t="n">
        <v>8</v>
      </c>
      <c r="B4330" s="2" t="n">
        <v>7801</v>
      </c>
      <c r="C4330" s="2" t="inlineStr">
        <is>
          <t>SEPARACAO</t>
        </is>
      </c>
      <c r="D4330" s="2" t="inlineStr">
        <is>
          <t>6020690</t>
        </is>
      </c>
      <c r="E4330" s="2" t="inlineStr">
        <is>
          <t>Donatus Izuchukwu Obi</t>
        </is>
      </c>
      <c r="F4330" s="2" t="n">
        <v>3037</v>
      </c>
      <c r="G4330" s="2" t="n">
        <v>93.09</v>
      </c>
      <c r="H4330" s="2" t="n">
        <v>33</v>
      </c>
      <c r="I4330" s="2" t="n">
        <v>0</v>
      </c>
      <c r="J4330" s="2" t="inlineStr">
        <is>
          <t>GPA</t>
        </is>
      </c>
    </row>
    <row r="4331">
      <c r="A4331" s="2" t="n">
        <v>8</v>
      </c>
      <c r="B4331" s="2" t="n">
        <v>7801</v>
      </c>
      <c r="C4331" s="2" t="inlineStr">
        <is>
          <t>SEPARACAO</t>
        </is>
      </c>
      <c r="D4331" s="2" t="inlineStr">
        <is>
          <t>6021174</t>
        </is>
      </c>
      <c r="E4331" s="2" t="inlineStr">
        <is>
          <t>Kevin Chukwudi Anene</t>
        </is>
      </c>
      <c r="F4331" s="2" t="n">
        <v>978</v>
      </c>
      <c r="G4331" s="2" t="n">
        <v>58.42</v>
      </c>
      <c r="H4331" s="2" t="n">
        <v>17</v>
      </c>
      <c r="I4331" s="2" t="n">
        <v>0</v>
      </c>
      <c r="J4331" s="2" t="inlineStr">
        <is>
          <t>GPA</t>
        </is>
      </c>
    </row>
    <row r="4332">
      <c r="A4332" s="2" t="n">
        <v>8</v>
      </c>
      <c r="B4332" s="2" t="n">
        <v>7801</v>
      </c>
      <c r="C4332" s="2" t="inlineStr">
        <is>
          <t>SEPARACAO</t>
        </is>
      </c>
      <c r="D4332" s="2" t="inlineStr">
        <is>
          <t>6022383</t>
        </is>
      </c>
      <c r="E4332" s="2" t="inlineStr">
        <is>
          <t>Chinedu George Anioke</t>
        </is>
      </c>
      <c r="F4332" s="2" t="n">
        <v>4125</v>
      </c>
      <c r="G4332" s="2" t="n">
        <v>95.25</v>
      </c>
      <c r="H4332" s="2" t="n">
        <v>43</v>
      </c>
      <c r="I4332" s="2" t="n">
        <v>0</v>
      </c>
      <c r="J4332" s="2" t="inlineStr">
        <is>
          <t>GPA</t>
        </is>
      </c>
    </row>
    <row r="4333">
      <c r="A4333" s="2" t="n">
        <v>8</v>
      </c>
      <c r="B4333" s="2" t="n">
        <v>7801</v>
      </c>
      <c r="C4333" s="2" t="inlineStr">
        <is>
          <t>SEPARACAO</t>
        </is>
      </c>
      <c r="D4333" s="2" t="inlineStr">
        <is>
          <t>6024572</t>
        </is>
      </c>
      <c r="E4333" s="2" t="inlineStr">
        <is>
          <t>Johnson Ogbonna David</t>
        </is>
      </c>
      <c r="F4333" s="2" t="n">
        <v>3132</v>
      </c>
      <c r="G4333" s="2" t="n">
        <v>73.39</v>
      </c>
      <c r="H4333" s="2" t="n">
        <v>43</v>
      </c>
      <c r="I4333" s="2" t="n">
        <v>0</v>
      </c>
      <c r="J4333" s="2" t="inlineStr">
        <is>
          <t>GPA</t>
        </is>
      </c>
    </row>
    <row r="4334">
      <c r="A4334" s="2" t="n">
        <v>8</v>
      </c>
      <c r="B4334" s="2" t="n">
        <v>7801</v>
      </c>
      <c r="C4334" s="2" t="inlineStr">
        <is>
          <t>SEPARACAO</t>
        </is>
      </c>
      <c r="D4334" s="2" t="inlineStr">
        <is>
          <t>6025439</t>
        </is>
      </c>
      <c r="E4334" s="2" t="inlineStr">
        <is>
          <t>Anderson Ferreira Da Silva</t>
        </is>
      </c>
      <c r="F4334" s="2" t="n">
        <v>3812</v>
      </c>
      <c r="G4334" s="2" t="n">
        <v>68.34</v>
      </c>
      <c r="H4334" s="2" t="n">
        <v>56</v>
      </c>
      <c r="I4334" s="2" t="n">
        <v>0</v>
      </c>
      <c r="J4334" s="2" t="inlineStr">
        <is>
          <t>GPA</t>
        </is>
      </c>
    </row>
    <row r="4335">
      <c r="A4335" s="2" t="n">
        <v>8</v>
      </c>
      <c r="B4335" s="2" t="n">
        <v>7801</v>
      </c>
      <c r="C4335" s="2" t="inlineStr">
        <is>
          <t>SEPARACAO</t>
        </is>
      </c>
      <c r="D4335" s="2" t="inlineStr">
        <is>
          <t>6025927</t>
        </is>
      </c>
      <c r="E4335" s="2" t="inlineStr">
        <is>
          <t>Chinedu Blessing Onwuasoanya</t>
        </is>
      </c>
      <c r="F4335" s="2" t="n">
        <v>2731</v>
      </c>
      <c r="G4335" s="2" t="n">
        <v>66.56</v>
      </c>
      <c r="H4335" s="2" t="n">
        <v>41</v>
      </c>
      <c r="I4335" s="2" t="n">
        <v>0</v>
      </c>
      <c r="J4335" s="2" t="inlineStr">
        <is>
          <t>GPA</t>
        </is>
      </c>
    </row>
    <row r="4336">
      <c r="A4336" s="2" t="n">
        <v>8</v>
      </c>
      <c r="B4336" s="2" t="n">
        <v>7801</v>
      </c>
      <c r="C4336" s="2" t="inlineStr">
        <is>
          <t>SEPARACAO</t>
        </is>
      </c>
      <c r="D4336" s="2" t="inlineStr">
        <is>
          <t>6025935</t>
        </is>
      </c>
      <c r="E4336" s="2" t="inlineStr">
        <is>
          <t>Livinus Okwudili Obikwelu</t>
        </is>
      </c>
      <c r="F4336" s="2" t="n">
        <v>1950</v>
      </c>
      <c r="G4336" s="2" t="n">
        <v>64.31999999999999</v>
      </c>
      <c r="H4336" s="2" t="n">
        <v>30</v>
      </c>
      <c r="I4336" s="2" t="n">
        <v>0</v>
      </c>
      <c r="J4336" s="2" t="inlineStr">
        <is>
          <t>GPA</t>
        </is>
      </c>
    </row>
    <row r="4337">
      <c r="A4337" s="2" t="n">
        <v>8</v>
      </c>
      <c r="B4337" s="2" t="n">
        <v>7801</v>
      </c>
      <c r="C4337" s="2" t="inlineStr">
        <is>
          <t>SEPARACAO</t>
        </is>
      </c>
      <c r="D4337" s="2" t="inlineStr">
        <is>
          <t>6026770</t>
        </is>
      </c>
      <c r="E4337" s="2" t="inlineStr">
        <is>
          <t>Luiz Guilherme Rosa Do Nascimento</t>
        </is>
      </c>
      <c r="F4337" s="2" t="n">
        <v>29</v>
      </c>
      <c r="G4337" s="2" t="n">
        <v>1.34</v>
      </c>
      <c r="H4337" s="2" t="n">
        <v>22</v>
      </c>
      <c r="I4337" s="2" t="n">
        <v>0</v>
      </c>
      <c r="J4337" s="2" t="inlineStr">
        <is>
          <t>GPA</t>
        </is>
      </c>
    </row>
    <row r="4338">
      <c r="A4338" s="2" t="n">
        <v>8</v>
      </c>
      <c r="B4338" s="2" t="n">
        <v>7801</v>
      </c>
      <c r="C4338" s="2" t="inlineStr">
        <is>
          <t>SEPARACAO</t>
        </is>
      </c>
      <c r="D4338" s="2" t="inlineStr">
        <is>
          <t>6026923</t>
        </is>
      </c>
      <c r="E4338" s="2" t="inlineStr">
        <is>
          <t>Philip Emeka Nwonyibo</t>
        </is>
      </c>
      <c r="F4338" s="2" t="n">
        <v>4732</v>
      </c>
      <c r="G4338" s="2" t="n">
        <v>78.64</v>
      </c>
      <c r="H4338" s="2" t="n">
        <v>60</v>
      </c>
      <c r="I4338" s="2" t="n">
        <v>0</v>
      </c>
      <c r="J4338" s="2" t="inlineStr">
        <is>
          <t>GPA</t>
        </is>
      </c>
    </row>
    <row r="4339">
      <c r="A4339" s="2" t="n">
        <v>8</v>
      </c>
      <c r="B4339" s="2" t="n">
        <v>7801</v>
      </c>
      <c r="C4339" s="2" t="inlineStr">
        <is>
          <t>SEPARACAO</t>
        </is>
      </c>
      <c r="D4339" s="2" t="inlineStr">
        <is>
          <t>6026958</t>
        </is>
      </c>
      <c r="E4339" s="2" t="inlineStr">
        <is>
          <t>Douglas Cardoso Moraes</t>
        </is>
      </c>
      <c r="F4339" s="2" t="n">
        <v>2454</v>
      </c>
      <c r="G4339" s="2" t="n">
        <v>32.98</v>
      </c>
      <c r="H4339" s="2" t="n">
        <v>74</v>
      </c>
      <c r="I4339" s="2" t="n">
        <v>0</v>
      </c>
      <c r="J4339" s="2" t="inlineStr">
        <is>
          <t>GPA</t>
        </is>
      </c>
    </row>
    <row r="4340">
      <c r="A4340" s="2" t="n">
        <v>8</v>
      </c>
      <c r="B4340" s="2" t="n">
        <v>7801</v>
      </c>
      <c r="C4340" s="2" t="inlineStr">
        <is>
          <t>SEPARACAO</t>
        </is>
      </c>
      <c r="D4340" s="2" t="inlineStr">
        <is>
          <t>6026982</t>
        </is>
      </c>
      <c r="E4340" s="2" t="inlineStr">
        <is>
          <t>Rafaela Rocha Do Nascimento</t>
        </is>
      </c>
      <c r="F4340" s="2" t="n">
        <v>1441</v>
      </c>
      <c r="G4340" s="2" t="n">
        <v>54.48</v>
      </c>
      <c r="H4340" s="2" t="n">
        <v>26</v>
      </c>
      <c r="I4340" s="2" t="n">
        <v>0</v>
      </c>
      <c r="J4340" s="2" t="inlineStr">
        <is>
          <t>GPA</t>
        </is>
      </c>
    </row>
    <row r="4341">
      <c r="A4341" s="2" t="n">
        <v>8</v>
      </c>
      <c r="B4341" s="2" t="n">
        <v>7801</v>
      </c>
      <c r="C4341" s="2" t="inlineStr">
        <is>
          <t>SEPARACAO</t>
        </is>
      </c>
      <c r="D4341" s="2" t="inlineStr">
        <is>
          <t>6027040</t>
        </is>
      </c>
      <c r="E4341" s="2" t="inlineStr">
        <is>
          <t>Diego Dos Santos Candido</t>
        </is>
      </c>
      <c r="F4341" s="2" t="n">
        <v>202</v>
      </c>
      <c r="G4341" s="2" t="n">
        <v>7.82</v>
      </c>
      <c r="H4341" s="2" t="n">
        <v>26</v>
      </c>
      <c r="I4341" s="2" t="n">
        <v>0</v>
      </c>
      <c r="J4341" s="2" t="inlineStr">
        <is>
          <t>GPA</t>
        </is>
      </c>
    </row>
    <row r="4342">
      <c r="A4342" s="2" t="n">
        <v>8</v>
      </c>
      <c r="B4342" s="2" t="n">
        <v>7801</v>
      </c>
      <c r="C4342" s="2" t="inlineStr">
        <is>
          <t>SEPARACAO</t>
        </is>
      </c>
      <c r="D4342" s="2" t="inlineStr">
        <is>
          <t>6027571</t>
        </is>
      </c>
      <c r="E4342" s="2" t="inlineStr">
        <is>
          <t>Rosilandia Silva Santana</t>
        </is>
      </c>
      <c r="F4342" s="2" t="n">
        <v>2537</v>
      </c>
      <c r="G4342" s="2" t="n">
        <v>67.73</v>
      </c>
      <c r="H4342" s="2" t="n">
        <v>37</v>
      </c>
      <c r="I4342" s="2" t="n">
        <v>0</v>
      </c>
      <c r="J4342" s="2" t="inlineStr">
        <is>
          <t>GPA</t>
        </is>
      </c>
    </row>
    <row r="4343">
      <c r="A4343" s="2" t="n">
        <v>8</v>
      </c>
      <c r="B4343" s="2" t="n">
        <v>7801</v>
      </c>
      <c r="C4343" s="2" t="inlineStr">
        <is>
          <t>SEPARACAO</t>
        </is>
      </c>
      <c r="D4343" s="2" t="inlineStr">
        <is>
          <t>6027580</t>
        </is>
      </c>
      <c r="E4343" s="2" t="inlineStr">
        <is>
          <t>Haroldo Ferreira Mendes</t>
        </is>
      </c>
      <c r="F4343" s="2" t="n">
        <v>670</v>
      </c>
      <c r="G4343" s="2" t="n">
        <v>23.37</v>
      </c>
      <c r="H4343" s="2" t="n">
        <v>29</v>
      </c>
      <c r="I4343" s="2" t="n">
        <v>0</v>
      </c>
      <c r="J4343" s="2" t="inlineStr">
        <is>
          <t>GPA</t>
        </is>
      </c>
    </row>
    <row r="4344">
      <c r="A4344" s="2" t="n">
        <v>8</v>
      </c>
      <c r="B4344" s="2" t="n">
        <v>7801</v>
      </c>
      <c r="C4344" s="2" t="inlineStr">
        <is>
          <t>SEPARACAO</t>
        </is>
      </c>
      <c r="D4344" s="2" t="inlineStr">
        <is>
          <t>6027636</t>
        </is>
      </c>
      <c r="E4344" s="2" t="inlineStr">
        <is>
          <t>Adalicio De Jesus Santos</t>
        </is>
      </c>
      <c r="F4344" s="2" t="n">
        <v>1004</v>
      </c>
      <c r="G4344" s="2" t="n">
        <v>31.21</v>
      </c>
      <c r="H4344" s="2" t="n">
        <v>32</v>
      </c>
      <c r="I4344" s="2" t="n">
        <v>0</v>
      </c>
      <c r="J4344" s="2" t="inlineStr">
        <is>
          <t>GPA</t>
        </is>
      </c>
    </row>
    <row r="4345">
      <c r="A4345" s="2" t="n">
        <v>8</v>
      </c>
      <c r="B4345" s="2" t="n">
        <v>7801</v>
      </c>
      <c r="C4345" s="2" t="inlineStr">
        <is>
          <t>SEPARACAO</t>
        </is>
      </c>
      <c r="D4345" s="2" t="inlineStr">
        <is>
          <t>6027652</t>
        </is>
      </c>
      <c r="E4345" s="2" t="inlineStr">
        <is>
          <t>Marcela Dos Santos Ferreira</t>
        </is>
      </c>
      <c r="F4345" s="2" t="n">
        <v>905</v>
      </c>
      <c r="G4345" s="2" t="n">
        <v>25.03</v>
      </c>
      <c r="H4345" s="2" t="n">
        <v>36</v>
      </c>
      <c r="I4345" s="2" t="n">
        <v>0</v>
      </c>
      <c r="J4345" s="2" t="inlineStr">
        <is>
          <t>GPA</t>
        </is>
      </c>
    </row>
    <row r="4346">
      <c r="A4346" s="2" t="n">
        <v>8</v>
      </c>
      <c r="B4346" s="2" t="n">
        <v>7801</v>
      </c>
      <c r="C4346" s="2" t="inlineStr">
        <is>
          <t>SEPARACAO</t>
        </is>
      </c>
      <c r="D4346" s="2" t="inlineStr">
        <is>
          <t>6027687</t>
        </is>
      </c>
      <c r="E4346" s="2" t="inlineStr">
        <is>
          <t>Emanuel Souza Santana</t>
        </is>
      </c>
      <c r="F4346" s="2" t="n">
        <v>755</v>
      </c>
      <c r="G4346" s="2" t="n">
        <v>21.19</v>
      </c>
      <c r="H4346" s="2" t="n">
        <v>36</v>
      </c>
      <c r="I4346" s="2" t="n">
        <v>0</v>
      </c>
      <c r="J4346" s="2" t="inlineStr">
        <is>
          <t>GPA</t>
        </is>
      </c>
    </row>
    <row r="4347">
      <c r="A4347" s="2" t="n">
        <v>8</v>
      </c>
      <c r="B4347" s="2" t="n">
        <v>7801</v>
      </c>
      <c r="C4347" s="2" t="inlineStr">
        <is>
          <t>SEPARACAO</t>
        </is>
      </c>
      <c r="D4347" s="2" t="inlineStr">
        <is>
          <t>6027903</t>
        </is>
      </c>
      <c r="E4347" s="2" t="inlineStr">
        <is>
          <t>Marcus Vinicius Ferraz Camargo</t>
        </is>
      </c>
      <c r="F4347" s="2" t="n">
        <v>2836</v>
      </c>
      <c r="G4347" s="2" t="n">
        <v>51.72</v>
      </c>
      <c r="H4347" s="2" t="n">
        <v>55</v>
      </c>
      <c r="I4347" s="2" t="n">
        <v>0</v>
      </c>
      <c r="J4347" s="2" t="inlineStr">
        <is>
          <t>GPA</t>
        </is>
      </c>
    </row>
    <row r="4348">
      <c r="A4348" s="2" t="n">
        <v>8</v>
      </c>
      <c r="B4348" s="2" t="n">
        <v>7801</v>
      </c>
      <c r="C4348" s="2" t="inlineStr">
        <is>
          <t>SEPARACAO</t>
        </is>
      </c>
      <c r="D4348" s="2" t="inlineStr">
        <is>
          <t>6028039</t>
        </is>
      </c>
      <c r="E4348" s="2" t="inlineStr">
        <is>
          <t>Bruno Scalabrini De Andrade</t>
        </is>
      </c>
      <c r="F4348" s="2" t="n">
        <v>2873</v>
      </c>
      <c r="G4348" s="2" t="n">
        <v>59.35</v>
      </c>
      <c r="H4348" s="2" t="n">
        <v>48</v>
      </c>
      <c r="I4348" s="2" t="n">
        <v>0</v>
      </c>
      <c r="J4348" s="2" t="inlineStr">
        <is>
          <t>GPA</t>
        </is>
      </c>
    </row>
    <row r="4349">
      <c r="A4349" s="2" t="n">
        <v>8</v>
      </c>
      <c r="B4349" s="2" t="n">
        <v>7801</v>
      </c>
      <c r="C4349" s="2" t="inlineStr">
        <is>
          <t>SEPARACAO</t>
        </is>
      </c>
      <c r="D4349" s="2" t="inlineStr">
        <is>
          <t>6028101</t>
        </is>
      </c>
      <c r="E4349" s="2" t="inlineStr">
        <is>
          <t>Joao Gabriel Melo Martins</t>
        </is>
      </c>
      <c r="F4349" s="2" t="n">
        <v>338</v>
      </c>
      <c r="G4349" s="2" t="n">
        <v>17.8</v>
      </c>
      <c r="H4349" s="2" t="n">
        <v>19</v>
      </c>
      <c r="I4349" s="2" t="n">
        <v>0</v>
      </c>
      <c r="J4349" s="2" t="inlineStr">
        <is>
          <t>GPA</t>
        </is>
      </c>
    </row>
    <row r="4350">
      <c r="A4350" s="2" t="n">
        <v>8</v>
      </c>
      <c r="B4350" s="2" t="n">
        <v>7801</v>
      </c>
      <c r="C4350" s="2" t="inlineStr">
        <is>
          <t>SEPARACAO</t>
        </is>
      </c>
      <c r="D4350" s="2" t="inlineStr">
        <is>
          <t>6028381</t>
        </is>
      </c>
      <c r="E4350" s="2" t="inlineStr">
        <is>
          <t>Ana Carolina De Souza Silva</t>
        </is>
      </c>
      <c r="F4350" s="2" t="n">
        <v>1130</v>
      </c>
      <c r="G4350" s="2" t="n">
        <v>32.43</v>
      </c>
      <c r="H4350" s="2" t="n">
        <v>35</v>
      </c>
      <c r="I4350" s="2" t="n">
        <v>0</v>
      </c>
      <c r="J4350" s="2" t="inlineStr">
        <is>
          <t>GPA</t>
        </is>
      </c>
    </row>
    <row r="4351">
      <c r="A4351" s="2" t="n">
        <v>8</v>
      </c>
      <c r="B4351" s="2" t="n">
        <v>7801</v>
      </c>
      <c r="C4351" s="2" t="inlineStr">
        <is>
          <t>SEPARACAO</t>
        </is>
      </c>
      <c r="D4351" s="2" t="inlineStr">
        <is>
          <t>6028390</t>
        </is>
      </c>
      <c r="E4351" s="2" t="inlineStr">
        <is>
          <t>Vitoria Sonali Teixeira Dos Santos</t>
        </is>
      </c>
      <c r="F4351" s="2" t="n">
        <v>580</v>
      </c>
      <c r="G4351" s="2" t="n">
        <v>18.26</v>
      </c>
      <c r="H4351" s="2" t="n">
        <v>32</v>
      </c>
      <c r="I4351" s="2" t="n">
        <v>0</v>
      </c>
      <c r="J4351" s="2" t="inlineStr">
        <is>
          <t>GPA</t>
        </is>
      </c>
    </row>
    <row r="4352">
      <c r="A4352" s="2" t="n">
        <v>8</v>
      </c>
      <c r="B4352" s="2" t="n">
        <v>7801</v>
      </c>
      <c r="C4352" s="2" t="inlineStr">
        <is>
          <t>SEPARACAO</t>
        </is>
      </c>
      <c r="D4352" s="2" t="inlineStr">
        <is>
          <t>6028454</t>
        </is>
      </c>
      <c r="E4352" s="2" t="inlineStr">
        <is>
          <t>Wallace De Souza Oliveira</t>
        </is>
      </c>
      <c r="F4352" s="2" t="n">
        <v>1844</v>
      </c>
      <c r="G4352" s="2" t="n">
        <v>46.25</v>
      </c>
      <c r="H4352" s="2" t="n">
        <v>40</v>
      </c>
      <c r="I4352" s="2" t="n">
        <v>0</v>
      </c>
      <c r="J4352" s="2" t="inlineStr">
        <is>
          <t>GPA</t>
        </is>
      </c>
    </row>
    <row r="4353">
      <c r="A4353" s="2" t="n">
        <v>8</v>
      </c>
      <c r="B4353" s="2" t="n">
        <v>7801</v>
      </c>
      <c r="C4353" s="2" t="inlineStr">
        <is>
          <t>SEPARACAO</t>
        </is>
      </c>
      <c r="D4353" s="2" t="inlineStr">
        <is>
          <t>6028527</t>
        </is>
      </c>
      <c r="E4353" s="2" t="inlineStr">
        <is>
          <t>Felipe Marcelo Da Silva</t>
        </is>
      </c>
      <c r="F4353" s="2" t="n">
        <v>1779</v>
      </c>
      <c r="G4353" s="2" t="n">
        <v>39.7</v>
      </c>
      <c r="H4353" s="2" t="n">
        <v>45</v>
      </c>
      <c r="I4353" s="2" t="n">
        <v>0</v>
      </c>
      <c r="J4353" s="2" t="inlineStr">
        <is>
          <t>GPA</t>
        </is>
      </c>
    </row>
    <row r="4354">
      <c r="A4354" s="2" t="n">
        <v>8</v>
      </c>
      <c r="B4354" s="2" t="n">
        <v>7801</v>
      </c>
      <c r="C4354" s="2" t="inlineStr">
        <is>
          <t>SEPARACAO</t>
        </is>
      </c>
      <c r="D4354" s="2" t="inlineStr">
        <is>
          <t>6028861</t>
        </is>
      </c>
      <c r="E4354" s="2" t="inlineStr">
        <is>
          <t>Kombo Nakasila Guilherme</t>
        </is>
      </c>
      <c r="F4354" s="2" t="n">
        <v>2089</v>
      </c>
      <c r="G4354" s="2" t="n">
        <v>62.89</v>
      </c>
      <c r="H4354" s="2" t="n">
        <v>33</v>
      </c>
      <c r="I4354" s="2" t="n">
        <v>0</v>
      </c>
      <c r="J4354" s="2" t="inlineStr">
        <is>
          <t>GPA</t>
        </is>
      </c>
    </row>
    <row r="4355">
      <c r="A4355" s="2" t="n">
        <v>8</v>
      </c>
      <c r="B4355" s="2" t="n">
        <v>7801</v>
      </c>
      <c r="C4355" s="2" t="inlineStr">
        <is>
          <t>SEPARACAO</t>
        </is>
      </c>
      <c r="D4355" s="2" t="inlineStr">
        <is>
          <t>6029035</t>
        </is>
      </c>
      <c r="E4355" s="2" t="inlineStr">
        <is>
          <t>Kelly Cristina Santana De Andrade</t>
        </is>
      </c>
      <c r="F4355" s="2" t="n">
        <v>766</v>
      </c>
      <c r="G4355" s="2" t="n">
        <v>31.65</v>
      </c>
      <c r="H4355" s="2" t="n">
        <v>24</v>
      </c>
      <c r="I4355" s="2" t="n">
        <v>0</v>
      </c>
      <c r="J4355" s="2" t="inlineStr">
        <is>
          <t>GPA</t>
        </is>
      </c>
    </row>
    <row r="4356">
      <c r="A4356" s="2" t="n">
        <v>8</v>
      </c>
      <c r="B4356" s="2" t="n">
        <v>7801</v>
      </c>
      <c r="C4356" s="2" t="inlineStr">
        <is>
          <t>SEPARACAO</t>
        </is>
      </c>
      <c r="D4356" s="2" t="inlineStr">
        <is>
          <t>6029116</t>
        </is>
      </c>
      <c r="E4356" s="2" t="inlineStr">
        <is>
          <t>Julio Cesar De Carvalho</t>
        </is>
      </c>
      <c r="F4356" s="2" t="n">
        <v>2514</v>
      </c>
      <c r="G4356" s="2" t="n">
        <v>63.08</v>
      </c>
      <c r="H4356" s="2" t="n">
        <v>40</v>
      </c>
      <c r="I4356" s="2" t="n">
        <v>0</v>
      </c>
      <c r="J4356" s="2" t="inlineStr">
        <is>
          <t>GPA</t>
        </is>
      </c>
    </row>
    <row r="4357">
      <c r="A4357" s="2" t="n">
        <v>8</v>
      </c>
      <c r="B4357" s="2" t="n">
        <v>7801</v>
      </c>
      <c r="C4357" s="2" t="inlineStr">
        <is>
          <t>SEPARACAO</t>
        </is>
      </c>
      <c r="D4357" s="2" t="inlineStr">
        <is>
          <t>6029205</t>
        </is>
      </c>
      <c r="E4357" s="2" t="inlineStr">
        <is>
          <t>Elan Moura De Oliveira</t>
        </is>
      </c>
      <c r="F4357" s="2" t="n">
        <v>340</v>
      </c>
      <c r="G4357" s="2" t="n">
        <v>13.09</v>
      </c>
      <c r="H4357" s="2" t="n">
        <v>26</v>
      </c>
      <c r="I4357" s="2" t="n">
        <v>0</v>
      </c>
      <c r="J4357" s="2" t="inlineStr">
        <is>
          <t>GPA</t>
        </is>
      </c>
    </row>
    <row r="4358">
      <c r="A4358" s="2" t="n">
        <v>8</v>
      </c>
      <c r="B4358" s="2" t="n">
        <v>7801</v>
      </c>
      <c r="C4358" s="2" t="inlineStr">
        <is>
          <t>SEPARACAO</t>
        </is>
      </c>
      <c r="D4358" s="2" t="inlineStr">
        <is>
          <t>6029566</t>
        </is>
      </c>
      <c r="E4358" s="2" t="inlineStr">
        <is>
          <t>Alexandre Carpani</t>
        </is>
      </c>
      <c r="F4358" s="2" t="n">
        <v>2584</v>
      </c>
      <c r="G4358" s="2" t="n">
        <v>59.34</v>
      </c>
      <c r="H4358" s="2" t="n">
        <v>44</v>
      </c>
      <c r="I4358" s="2" t="n">
        <v>0</v>
      </c>
      <c r="J4358" s="2" t="inlineStr">
        <is>
          <t>GPA</t>
        </is>
      </c>
    </row>
    <row r="4359">
      <c r="A4359" s="2" t="n">
        <v>8</v>
      </c>
      <c r="B4359" s="2" t="n">
        <v>7801</v>
      </c>
      <c r="C4359" s="2" t="inlineStr">
        <is>
          <t>SEPARACAO</t>
        </is>
      </c>
      <c r="D4359" s="2" t="inlineStr">
        <is>
          <t>6029825</t>
        </is>
      </c>
      <c r="E4359" s="2" t="inlineStr">
        <is>
          <t>Carla Paola Guzman Palacios</t>
        </is>
      </c>
      <c r="F4359" s="2" t="n">
        <v>1751</v>
      </c>
      <c r="G4359" s="2" t="n">
        <v>52.67</v>
      </c>
      <c r="H4359" s="2" t="n">
        <v>33</v>
      </c>
      <c r="I4359" s="2" t="n">
        <v>0</v>
      </c>
      <c r="J4359" s="2" t="inlineStr">
        <is>
          <t>GPA</t>
        </is>
      </c>
    </row>
    <row r="4360">
      <c r="A4360" s="2" t="n">
        <v>8</v>
      </c>
      <c r="B4360" s="2" t="n">
        <v>7801</v>
      </c>
      <c r="C4360" s="2" t="inlineStr">
        <is>
          <t>SEPARACAO</t>
        </is>
      </c>
      <c r="D4360" s="2" t="inlineStr">
        <is>
          <t>6030343</t>
        </is>
      </c>
      <c r="E4360" s="2" t="inlineStr">
        <is>
          <t>Lucas Gomes De Santana</t>
        </is>
      </c>
      <c r="F4360" s="2" t="n">
        <v>698</v>
      </c>
      <c r="G4360" s="2" t="n">
        <v>26.55</v>
      </c>
      <c r="H4360" s="2" t="n">
        <v>26</v>
      </c>
      <c r="I4360" s="2" t="n">
        <v>0</v>
      </c>
      <c r="J4360" s="2" t="inlineStr">
        <is>
          <t>GPA</t>
        </is>
      </c>
    </row>
    <row r="4361">
      <c r="A4361" s="2" t="n">
        <v>8</v>
      </c>
      <c r="B4361" s="2" t="n">
        <v>7801</v>
      </c>
      <c r="C4361" s="2" t="inlineStr">
        <is>
          <t>SEPARACAO</t>
        </is>
      </c>
      <c r="D4361" s="2" t="inlineStr">
        <is>
          <t>6030378</t>
        </is>
      </c>
      <c r="E4361" s="2" t="inlineStr">
        <is>
          <t>Luan Henrique Silva</t>
        </is>
      </c>
      <c r="F4361" s="2" t="n">
        <v>749</v>
      </c>
      <c r="G4361" s="2" t="n">
        <v>30.97</v>
      </c>
      <c r="H4361" s="2" t="n">
        <v>24</v>
      </c>
      <c r="I4361" s="2" t="n">
        <v>0</v>
      </c>
      <c r="J4361" s="2" t="inlineStr">
        <is>
          <t>GPA</t>
        </is>
      </c>
    </row>
    <row r="4362">
      <c r="A4362" s="2" t="n">
        <v>8</v>
      </c>
      <c r="B4362" s="2" t="n">
        <v>7801</v>
      </c>
      <c r="C4362" s="2" t="inlineStr">
        <is>
          <t>SEPARACAO</t>
        </is>
      </c>
      <c r="D4362" s="2" t="inlineStr">
        <is>
          <t>6030475</t>
        </is>
      </c>
      <c r="E4362" s="2" t="inlineStr">
        <is>
          <t>Larissa Nascimento Souza</t>
        </is>
      </c>
      <c r="F4362" s="2" t="n">
        <v>947</v>
      </c>
      <c r="G4362" s="2" t="n">
        <v>38.64</v>
      </c>
      <c r="H4362" s="2" t="n">
        <v>25</v>
      </c>
      <c r="I4362" s="2" t="n">
        <v>0</v>
      </c>
      <c r="J4362" s="2" t="inlineStr">
        <is>
          <t>GPA</t>
        </is>
      </c>
    </row>
    <row r="4363">
      <c r="A4363" s="2" t="n">
        <v>8</v>
      </c>
      <c r="B4363" s="2" t="n">
        <v>7801</v>
      </c>
      <c r="C4363" s="2" t="inlineStr">
        <is>
          <t>SEPARACAO</t>
        </is>
      </c>
      <c r="D4363" s="2" t="inlineStr">
        <is>
          <t>6030530</t>
        </is>
      </c>
      <c r="E4363" s="2" t="inlineStr">
        <is>
          <t>Gabriel Alves Felix</t>
        </is>
      </c>
      <c r="F4363" s="2" t="n">
        <v>532</v>
      </c>
      <c r="G4363" s="2" t="n">
        <v>22.69</v>
      </c>
      <c r="H4363" s="2" t="n">
        <v>23</v>
      </c>
      <c r="I4363" s="2" t="n">
        <v>0</v>
      </c>
      <c r="J4363" s="2" t="inlineStr">
        <is>
          <t>GPA</t>
        </is>
      </c>
    </row>
    <row r="4364">
      <c r="A4364" s="2" t="n">
        <v>8</v>
      </c>
      <c r="B4364" s="2" t="n">
        <v>7801</v>
      </c>
      <c r="C4364" s="2" t="inlineStr">
        <is>
          <t>SEPARACAO</t>
        </is>
      </c>
      <c r="D4364" s="2" t="inlineStr">
        <is>
          <t>6030556</t>
        </is>
      </c>
      <c r="E4364" s="2" t="inlineStr">
        <is>
          <t>Kerolyn Ferreira Rodrigues Pereira</t>
        </is>
      </c>
      <c r="F4364" s="2" t="n">
        <v>1235</v>
      </c>
      <c r="G4364" s="2" t="n">
        <v>36.64</v>
      </c>
      <c r="H4364" s="2" t="n">
        <v>34</v>
      </c>
      <c r="I4364" s="2" t="n">
        <v>0</v>
      </c>
      <c r="J4364" s="2" t="inlineStr">
        <is>
          <t>GPA</t>
        </is>
      </c>
    </row>
    <row r="4365">
      <c r="A4365" s="2" t="n">
        <v>8</v>
      </c>
      <c r="B4365" s="2" t="n">
        <v>7801</v>
      </c>
      <c r="C4365" s="2" t="inlineStr">
        <is>
          <t>SEPARACAO</t>
        </is>
      </c>
      <c r="D4365" s="2" t="inlineStr">
        <is>
          <t>6030564</t>
        </is>
      </c>
      <c r="E4365" s="2" t="inlineStr">
        <is>
          <t>Ana Paula Pereira Goncalves</t>
        </is>
      </c>
      <c r="F4365" s="2" t="n">
        <v>2624</v>
      </c>
      <c r="G4365" s="2" t="n">
        <v>55.51</v>
      </c>
      <c r="H4365" s="2" t="n">
        <v>47</v>
      </c>
      <c r="I4365" s="2" t="n">
        <v>0</v>
      </c>
      <c r="J4365" s="2" t="inlineStr">
        <is>
          <t>GPA</t>
        </is>
      </c>
    </row>
    <row r="4366">
      <c r="A4366" s="2" t="n">
        <v>8</v>
      </c>
      <c r="B4366" s="2" t="n">
        <v>7801</v>
      </c>
      <c r="C4366" s="2" t="inlineStr">
        <is>
          <t>SEPARACAO</t>
        </is>
      </c>
      <c r="D4366" s="2" t="inlineStr">
        <is>
          <t>6030599</t>
        </is>
      </c>
      <c r="E4366" s="2" t="inlineStr">
        <is>
          <t>Jonathan Kelvin Goncalves Dos Santos</t>
        </is>
      </c>
      <c r="F4366" s="2" t="n">
        <v>314</v>
      </c>
      <c r="G4366" s="2" t="n">
        <v>17.22</v>
      </c>
      <c r="H4366" s="2" t="n">
        <v>18</v>
      </c>
      <c r="I4366" s="2" t="n">
        <v>0</v>
      </c>
      <c r="J4366" s="2" t="inlineStr">
        <is>
          <t>GPA</t>
        </is>
      </c>
    </row>
    <row r="4367">
      <c r="A4367" s="2" t="n">
        <v>8</v>
      </c>
      <c r="B4367" s="2" t="n">
        <v>7801</v>
      </c>
      <c r="C4367" s="2" t="inlineStr">
        <is>
          <t>SEPARACAO</t>
        </is>
      </c>
      <c r="D4367" s="2" t="inlineStr">
        <is>
          <t>6030670</t>
        </is>
      </c>
      <c r="E4367" s="2" t="inlineStr">
        <is>
          <t>Maria Clara Da Silva Castellanos</t>
        </is>
      </c>
      <c r="F4367" s="2" t="n">
        <v>689</v>
      </c>
      <c r="G4367" s="2" t="n">
        <v>17.29</v>
      </c>
      <c r="H4367" s="2" t="n">
        <v>40</v>
      </c>
      <c r="I4367" s="2" t="n">
        <v>0</v>
      </c>
      <c r="J4367" s="2" t="inlineStr">
        <is>
          <t>GPA</t>
        </is>
      </c>
    </row>
    <row r="4368">
      <c r="A4368" s="2" t="n">
        <v>8</v>
      </c>
      <c r="B4368" s="2" t="n">
        <v>7801</v>
      </c>
      <c r="C4368" s="2" t="inlineStr">
        <is>
          <t>SEPARACAO</t>
        </is>
      </c>
      <c r="D4368" s="2" t="inlineStr">
        <is>
          <t>6030726</t>
        </is>
      </c>
      <c r="E4368" s="2" t="inlineStr">
        <is>
          <t>Cairon Tarrao Campos</t>
        </is>
      </c>
      <c r="F4368" s="2" t="n">
        <v>242</v>
      </c>
      <c r="G4368" s="2" t="n">
        <v>12.4</v>
      </c>
      <c r="H4368" s="2" t="n">
        <v>20</v>
      </c>
      <c r="I4368" s="2" t="n">
        <v>0</v>
      </c>
      <c r="J4368" s="2" t="inlineStr">
        <is>
          <t>GPA</t>
        </is>
      </c>
    </row>
    <row r="4369">
      <c r="A4369" s="2" t="n">
        <v>8</v>
      </c>
      <c r="B4369" s="2" t="n">
        <v>7801</v>
      </c>
      <c r="C4369" s="2" t="inlineStr">
        <is>
          <t>SEPARACAO</t>
        </is>
      </c>
      <c r="D4369" s="2" t="inlineStr">
        <is>
          <t>6030785</t>
        </is>
      </c>
      <c r="E4369" s="2" t="inlineStr">
        <is>
          <t>Daniel Carlos Vinicius De Lima</t>
        </is>
      </c>
      <c r="F4369" s="2" t="n">
        <v>632</v>
      </c>
      <c r="G4369" s="2" t="n">
        <v>27.36</v>
      </c>
      <c r="H4369" s="2" t="n">
        <v>23</v>
      </c>
      <c r="I4369" s="2" t="n">
        <v>0</v>
      </c>
      <c r="J4369" s="2" t="inlineStr">
        <is>
          <t>GPA</t>
        </is>
      </c>
    </row>
    <row r="4370">
      <c r="A4370" s="2" t="n">
        <v>8</v>
      </c>
      <c r="B4370" s="2" t="n">
        <v>7801</v>
      </c>
      <c r="C4370" s="2" t="inlineStr">
        <is>
          <t>SEPARACAO</t>
        </is>
      </c>
      <c r="D4370" s="2" t="inlineStr">
        <is>
          <t>6030840</t>
        </is>
      </c>
      <c r="E4370" s="2" t="inlineStr">
        <is>
          <t>Danielle Santos Britto</t>
        </is>
      </c>
      <c r="F4370" s="2" t="n">
        <v>1145</v>
      </c>
      <c r="G4370" s="2" t="n">
        <v>24.08</v>
      </c>
      <c r="H4370" s="2" t="n">
        <v>48</v>
      </c>
      <c r="I4370" s="2" t="n">
        <v>0</v>
      </c>
      <c r="J4370" s="2" t="inlineStr">
        <is>
          <t>GPA</t>
        </is>
      </c>
    </row>
    <row r="4371">
      <c r="A4371" s="2" t="n">
        <v>8</v>
      </c>
      <c r="B4371" s="2" t="n">
        <v>7801</v>
      </c>
      <c r="C4371" s="2" t="inlineStr">
        <is>
          <t>SEPARACAO</t>
        </is>
      </c>
      <c r="D4371" s="2" t="inlineStr">
        <is>
          <t>6031129</t>
        </is>
      </c>
      <c r="E4371" s="2" t="inlineStr">
        <is>
          <t>Gustavo Alcantara Mariano</t>
        </is>
      </c>
      <c r="F4371" s="2" t="n">
        <v>595</v>
      </c>
      <c r="G4371" s="2" t="n">
        <v>13.86</v>
      </c>
      <c r="H4371" s="2" t="n">
        <v>43</v>
      </c>
      <c r="I4371" s="2" t="n">
        <v>0</v>
      </c>
      <c r="J4371" s="2" t="inlineStr">
        <is>
          <t>GPA</t>
        </is>
      </c>
    </row>
    <row r="4372">
      <c r="A4372" s="2" t="n">
        <v>8</v>
      </c>
      <c r="B4372" s="2" t="n">
        <v>7801</v>
      </c>
      <c r="C4372" s="2" t="inlineStr">
        <is>
          <t>SEPARACAO</t>
        </is>
      </c>
      <c r="D4372" s="2" t="inlineStr">
        <is>
          <t>6031277</t>
        </is>
      </c>
      <c r="E4372" s="2" t="inlineStr">
        <is>
          <t>Matheus Dos Santos De Sousa</t>
        </is>
      </c>
      <c r="F4372" s="2" t="n">
        <v>756</v>
      </c>
      <c r="G4372" s="2" t="n">
        <v>26.2</v>
      </c>
      <c r="H4372" s="2" t="n">
        <v>29</v>
      </c>
      <c r="I4372" s="2" t="n">
        <v>0</v>
      </c>
      <c r="J4372" s="2" t="inlineStr">
        <is>
          <t>GPA</t>
        </is>
      </c>
    </row>
    <row r="4373">
      <c r="A4373" s="2" t="n">
        <v>8</v>
      </c>
      <c r="B4373" s="2" t="n">
        <v>7801</v>
      </c>
      <c r="C4373" s="2" t="inlineStr">
        <is>
          <t>SEPARACAO</t>
        </is>
      </c>
      <c r="D4373" s="2" t="inlineStr">
        <is>
          <t>6032010</t>
        </is>
      </c>
      <c r="E4373" s="2" t="inlineStr">
        <is>
          <t>Joao Vitor Andrade De Oliveira</t>
        </is>
      </c>
      <c r="F4373" s="2" t="n">
        <v>1091</v>
      </c>
      <c r="G4373" s="2" t="n">
        <v>34.63</v>
      </c>
      <c r="H4373" s="2" t="n">
        <v>32</v>
      </c>
      <c r="I4373" s="2" t="n">
        <v>0</v>
      </c>
      <c r="J4373" s="2" t="inlineStr">
        <is>
          <t>GPA</t>
        </is>
      </c>
    </row>
    <row r="4374">
      <c r="A4374" s="2" t="n">
        <v>8</v>
      </c>
      <c r="B4374" s="2" t="n">
        <v>7801</v>
      </c>
      <c r="C4374" s="2" t="inlineStr">
        <is>
          <t>SEPARACAO</t>
        </is>
      </c>
      <c r="D4374" s="2" t="inlineStr">
        <is>
          <t>6032052</t>
        </is>
      </c>
      <c r="E4374" s="2" t="inlineStr">
        <is>
          <t>Giulia Aparecida Barbosa Celestino</t>
        </is>
      </c>
      <c r="F4374" s="2" t="n">
        <v>2445</v>
      </c>
      <c r="G4374" s="2" t="n">
        <v>54.01</v>
      </c>
      <c r="H4374" s="2" t="n">
        <v>45</v>
      </c>
      <c r="I4374" s="2" t="n">
        <v>0</v>
      </c>
      <c r="J4374" s="2" t="inlineStr">
        <is>
          <t>GPA</t>
        </is>
      </c>
    </row>
    <row r="4375">
      <c r="A4375" s="2" t="n">
        <v>8</v>
      </c>
      <c r="B4375" s="2" t="n">
        <v>7801</v>
      </c>
      <c r="C4375" s="2" t="inlineStr">
        <is>
          <t>SEPARACAO</t>
        </is>
      </c>
      <c r="D4375" s="2" t="inlineStr">
        <is>
          <t>6032060</t>
        </is>
      </c>
      <c r="E4375" s="2" t="inlineStr">
        <is>
          <t>Lucelio Rodrigues Da Silva</t>
        </is>
      </c>
      <c r="F4375" s="2" t="n">
        <v>2249</v>
      </c>
      <c r="G4375" s="2" t="n">
        <v>65.44</v>
      </c>
      <c r="H4375" s="2" t="n">
        <v>34</v>
      </c>
      <c r="I4375" s="2" t="n">
        <v>0</v>
      </c>
      <c r="J4375" s="2" t="inlineStr">
        <is>
          <t>GPA</t>
        </is>
      </c>
    </row>
    <row r="4376">
      <c r="A4376" s="2" t="n">
        <v>8</v>
      </c>
      <c r="B4376" s="2" t="n">
        <v>7801</v>
      </c>
      <c r="C4376" s="2" t="inlineStr">
        <is>
          <t>SEPARACAO</t>
        </is>
      </c>
      <c r="D4376" s="2" t="inlineStr">
        <is>
          <t>6032150</t>
        </is>
      </c>
      <c r="E4376" s="2" t="inlineStr">
        <is>
          <t>Caio Henrique De Jesus Augusto</t>
        </is>
      </c>
      <c r="F4376" s="2" t="n">
        <v>381</v>
      </c>
      <c r="G4376" s="2" t="n">
        <v>3.04</v>
      </c>
      <c r="H4376" s="2" t="n">
        <v>125</v>
      </c>
      <c r="I4376" s="2" t="n">
        <v>0</v>
      </c>
      <c r="J4376" s="2" t="inlineStr">
        <is>
          <t>GPA</t>
        </is>
      </c>
    </row>
    <row r="4377">
      <c r="A4377" s="2" t="n">
        <v>8</v>
      </c>
      <c r="B4377" s="2" t="n">
        <v>7801</v>
      </c>
      <c r="C4377" s="2" t="inlineStr">
        <is>
          <t>SEPARACAO</t>
        </is>
      </c>
      <c r="D4377" s="2" t="inlineStr">
        <is>
          <t>6032257</t>
        </is>
      </c>
      <c r="E4377" s="2" t="inlineStr">
        <is>
          <t>Rodrigo Dos Santos Domingues</t>
        </is>
      </c>
      <c r="F4377" s="2" t="n">
        <v>1288</v>
      </c>
      <c r="G4377" s="2" t="n">
        <v>34.65</v>
      </c>
      <c r="H4377" s="2" t="n">
        <v>37</v>
      </c>
      <c r="I4377" s="2" t="n">
        <v>0</v>
      </c>
      <c r="J4377" s="2" t="inlineStr">
        <is>
          <t>GPA</t>
        </is>
      </c>
    </row>
    <row r="4378">
      <c r="A4378" s="2" t="n">
        <v>8</v>
      </c>
      <c r="B4378" s="2" t="n">
        <v>7801</v>
      </c>
      <c r="C4378" s="2" t="inlineStr">
        <is>
          <t>SEPARACAO</t>
        </is>
      </c>
      <c r="D4378" s="2" t="inlineStr">
        <is>
          <t>6032630</t>
        </is>
      </c>
      <c r="E4378" s="2" t="inlineStr">
        <is>
          <t>Paulo Roberto De Farias</t>
        </is>
      </c>
      <c r="F4378" s="2" t="n">
        <v>2198</v>
      </c>
      <c r="G4378" s="2" t="n">
        <v>42.92</v>
      </c>
      <c r="H4378" s="2" t="n">
        <v>51</v>
      </c>
      <c r="I4378" s="2" t="n">
        <v>0</v>
      </c>
      <c r="J4378" s="2" t="inlineStr">
        <is>
          <t>GPA</t>
        </is>
      </c>
    </row>
    <row r="4379">
      <c r="A4379" s="2" t="n">
        <v>8</v>
      </c>
      <c r="B4379" s="2" t="n">
        <v>7801</v>
      </c>
      <c r="C4379" s="2" t="inlineStr">
        <is>
          <t>SEPARACAO</t>
        </is>
      </c>
      <c r="D4379" s="2" t="inlineStr">
        <is>
          <t>6032699</t>
        </is>
      </c>
      <c r="E4379" s="2" t="inlineStr">
        <is>
          <t>Andreia Correa De Maceno</t>
        </is>
      </c>
      <c r="F4379" s="2" t="n">
        <v>868</v>
      </c>
      <c r="G4379" s="2" t="n">
        <v>44.02</v>
      </c>
      <c r="H4379" s="2" t="n">
        <v>20</v>
      </c>
      <c r="I4379" s="2" t="n">
        <v>0</v>
      </c>
      <c r="J4379" s="2" t="inlineStr">
        <is>
          <t>GPA</t>
        </is>
      </c>
    </row>
    <row r="4380">
      <c r="A4380" s="2" t="n">
        <v>8</v>
      </c>
      <c r="B4380" s="2" t="n">
        <v>7801</v>
      </c>
      <c r="C4380" s="2" t="inlineStr">
        <is>
          <t>SEPARACAO</t>
        </is>
      </c>
      <c r="D4380" s="2" t="inlineStr">
        <is>
          <t>6032850</t>
        </is>
      </c>
      <c r="E4380" s="2" t="inlineStr">
        <is>
          <t>Jose Antonio Gonzalez Ruffin</t>
        </is>
      </c>
      <c r="F4380" s="2" t="n">
        <v>1387</v>
      </c>
      <c r="G4380" s="2" t="n">
        <v>28.87</v>
      </c>
      <c r="H4380" s="2" t="n">
        <v>48</v>
      </c>
      <c r="I4380" s="2" t="n">
        <v>0</v>
      </c>
      <c r="J4380" s="2" t="inlineStr">
        <is>
          <t>GPA</t>
        </is>
      </c>
    </row>
    <row r="4381">
      <c r="A4381" s="2" t="n">
        <v>8</v>
      </c>
      <c r="B4381" s="2" t="n">
        <v>7801</v>
      </c>
      <c r="C4381" s="2" t="inlineStr">
        <is>
          <t>SEPARACAO</t>
        </is>
      </c>
      <c r="D4381" s="2" t="inlineStr">
        <is>
          <t>6032940</t>
        </is>
      </c>
      <c r="E4381" s="2" t="inlineStr">
        <is>
          <t>Silvio Bernardo Noronha Da Silva</t>
        </is>
      </c>
      <c r="F4381" s="2" t="n">
        <v>818</v>
      </c>
      <c r="G4381" s="2" t="n">
        <v>29.99</v>
      </c>
      <c r="H4381" s="2" t="n">
        <v>27</v>
      </c>
      <c r="I4381" s="2" t="n">
        <v>0</v>
      </c>
      <c r="J4381" s="2" t="inlineStr">
        <is>
          <t>GPA</t>
        </is>
      </c>
    </row>
    <row r="4382">
      <c r="A4382" s="2" t="n">
        <v>8</v>
      </c>
      <c r="B4382" s="2" t="n">
        <v>7801</v>
      </c>
      <c r="C4382" s="2" t="inlineStr">
        <is>
          <t>SEPARACAO</t>
        </is>
      </c>
      <c r="D4382" s="2" t="inlineStr">
        <is>
          <t>6033008</t>
        </is>
      </c>
      <c r="E4382" s="2" t="inlineStr">
        <is>
          <t>Jefferson Ferreira De Castro</t>
        </is>
      </c>
      <c r="F4382" s="2" t="n">
        <v>1581</v>
      </c>
      <c r="G4382" s="2" t="n">
        <v>39.46</v>
      </c>
      <c r="H4382" s="2" t="n">
        <v>40</v>
      </c>
      <c r="I4382" s="2" t="n">
        <v>0</v>
      </c>
      <c r="J4382" s="2" t="inlineStr">
        <is>
          <t>GPA</t>
        </is>
      </c>
    </row>
    <row r="4383">
      <c r="A4383" s="2" t="n">
        <v>8</v>
      </c>
      <c r="B4383" s="2" t="n">
        <v>7801</v>
      </c>
      <c r="C4383" s="2" t="inlineStr">
        <is>
          <t>SEPARACAO</t>
        </is>
      </c>
      <c r="D4383" s="2" t="inlineStr">
        <is>
          <t>6033032</t>
        </is>
      </c>
      <c r="E4383" s="2" t="inlineStr">
        <is>
          <t>Henrique De Souza Ribeiro</t>
        </is>
      </c>
      <c r="F4383" s="2" t="n">
        <v>1607</v>
      </c>
      <c r="G4383" s="2" t="n">
        <v>36.63</v>
      </c>
      <c r="H4383" s="2" t="n">
        <v>44</v>
      </c>
      <c r="I4383" s="2" t="n">
        <v>0</v>
      </c>
      <c r="J4383" s="2" t="inlineStr">
        <is>
          <t>GPA</t>
        </is>
      </c>
    </row>
    <row r="4384">
      <c r="A4384" s="2" t="n">
        <v>8</v>
      </c>
      <c r="B4384" s="2" t="n">
        <v>7801</v>
      </c>
      <c r="C4384" s="2" t="inlineStr">
        <is>
          <t>SEPARACAO</t>
        </is>
      </c>
      <c r="D4384" s="2" t="inlineStr">
        <is>
          <t>6033148</t>
        </is>
      </c>
      <c r="E4384" s="2" t="inlineStr">
        <is>
          <t>Isabele Luiz Justino Da Silva</t>
        </is>
      </c>
      <c r="F4384" s="2" t="n">
        <v>1358</v>
      </c>
      <c r="G4384" s="2" t="n">
        <v>35.16</v>
      </c>
      <c r="H4384" s="2" t="n">
        <v>39</v>
      </c>
      <c r="I4384" s="2" t="n">
        <v>0</v>
      </c>
      <c r="J4384" s="2" t="inlineStr">
        <is>
          <t>GPA</t>
        </is>
      </c>
    </row>
    <row r="4385">
      <c r="A4385" s="2" t="n">
        <v>8</v>
      </c>
      <c r="B4385" s="2" t="n">
        <v>7801</v>
      </c>
      <c r="C4385" s="2" t="inlineStr">
        <is>
          <t>SEPARACAO</t>
        </is>
      </c>
      <c r="D4385" s="2" t="inlineStr">
        <is>
          <t>6033512</t>
        </is>
      </c>
      <c r="E4385" s="2" t="inlineStr">
        <is>
          <t>Carla Cristiane Melo Da Silva</t>
        </is>
      </c>
      <c r="F4385" s="2" t="n">
        <v>329</v>
      </c>
      <c r="G4385" s="2" t="n">
        <v>11.81</v>
      </c>
      <c r="H4385" s="2" t="n">
        <v>28</v>
      </c>
      <c r="I4385" s="2" t="n">
        <v>0</v>
      </c>
      <c r="J4385" s="2" t="inlineStr">
        <is>
          <t>GPA</t>
        </is>
      </c>
    </row>
    <row r="4386">
      <c r="A4386" s="2" t="n">
        <v>8</v>
      </c>
      <c r="B4386" s="2" t="n">
        <v>7801</v>
      </c>
      <c r="C4386" s="2" t="inlineStr">
        <is>
          <t>SEPARACAO</t>
        </is>
      </c>
      <c r="D4386" s="2" t="inlineStr">
        <is>
          <t>6033687</t>
        </is>
      </c>
      <c r="E4386" s="2" t="inlineStr">
        <is>
          <t>Nathaly Dos Santos Souza</t>
        </is>
      </c>
      <c r="F4386" s="2" t="n">
        <v>109</v>
      </c>
      <c r="G4386" s="2" t="n">
        <v>5.55</v>
      </c>
      <c r="H4386" s="2" t="n">
        <v>20</v>
      </c>
      <c r="I4386" s="2" t="n">
        <v>0</v>
      </c>
      <c r="J4386" s="2" t="inlineStr">
        <is>
          <t>GPA</t>
        </is>
      </c>
    </row>
    <row r="4387">
      <c r="A4387" s="2" t="n">
        <v>8</v>
      </c>
      <c r="B4387" s="2" t="n">
        <v>7801</v>
      </c>
      <c r="C4387" s="2" t="inlineStr">
        <is>
          <t>SEPARACAO</t>
        </is>
      </c>
      <c r="D4387" s="2" t="inlineStr">
        <is>
          <t>6033865</t>
        </is>
      </c>
      <c r="E4387" s="2" t="inlineStr">
        <is>
          <t>Jefferson Arantes Constantin Govas</t>
        </is>
      </c>
      <c r="F4387" s="2" t="n">
        <v>639</v>
      </c>
      <c r="G4387" s="2" t="n">
        <v>19.02</v>
      </c>
      <c r="H4387" s="2" t="n">
        <v>34</v>
      </c>
      <c r="I4387" s="2" t="n">
        <v>0</v>
      </c>
      <c r="J4387" s="2" t="inlineStr">
        <is>
          <t>GPA</t>
        </is>
      </c>
    </row>
    <row r="4388">
      <c r="A4388" s="2" t="n">
        <v>8</v>
      </c>
      <c r="B4388" s="2" t="n">
        <v>7801</v>
      </c>
      <c r="C4388" s="2" t="inlineStr">
        <is>
          <t>SEPARACAO</t>
        </is>
      </c>
      <c r="D4388" s="2" t="inlineStr">
        <is>
          <t>6033911</t>
        </is>
      </c>
      <c r="E4388" s="2" t="inlineStr">
        <is>
          <t>Leticia Alves De Araujo</t>
        </is>
      </c>
      <c r="F4388" s="2" t="n">
        <v>541</v>
      </c>
      <c r="G4388" s="2" t="n">
        <v>15.71</v>
      </c>
      <c r="H4388" s="2" t="n">
        <v>34</v>
      </c>
      <c r="I4388" s="2" t="n">
        <v>0</v>
      </c>
      <c r="J4388" s="2" t="inlineStr">
        <is>
          <t>GPA</t>
        </is>
      </c>
    </row>
    <row r="4389">
      <c r="A4389" s="2" t="n">
        <v>8</v>
      </c>
      <c r="B4389" s="2" t="n">
        <v>7801</v>
      </c>
      <c r="C4389" s="2" t="inlineStr">
        <is>
          <t>SEPARACAO</t>
        </is>
      </c>
      <c r="D4389" s="2" t="inlineStr">
        <is>
          <t>6034250</t>
        </is>
      </c>
      <c r="E4389" s="2" t="inlineStr">
        <is>
          <t>Gedeon Rodrigues Pereira</t>
        </is>
      </c>
      <c r="F4389" s="2" t="n">
        <v>472</v>
      </c>
      <c r="G4389" s="2" t="n">
        <v>18.18</v>
      </c>
      <c r="H4389" s="2" t="n">
        <v>26</v>
      </c>
      <c r="I4389" s="2" t="n">
        <v>0</v>
      </c>
      <c r="J4389" s="2" t="inlineStr">
        <is>
          <t>GPA</t>
        </is>
      </c>
    </row>
    <row r="4390">
      <c r="A4390" s="2" t="n">
        <v>8</v>
      </c>
      <c r="B4390" s="2" t="n">
        <v>7801</v>
      </c>
      <c r="C4390" s="2" t="inlineStr">
        <is>
          <t>SEPARACAO</t>
        </is>
      </c>
      <c r="D4390" s="2" t="inlineStr">
        <is>
          <t>6034640</t>
        </is>
      </c>
      <c r="E4390" s="2" t="inlineStr">
        <is>
          <t>Andre Lucas Dos Santos Ferreira</t>
        </is>
      </c>
      <c r="F4390" s="2" t="n">
        <v>166</v>
      </c>
      <c r="G4390" s="2" t="n">
        <v>3.1</v>
      </c>
      <c r="H4390" s="2" t="n">
        <v>54</v>
      </c>
      <c r="I4390" s="2" t="n">
        <v>0</v>
      </c>
      <c r="J4390" s="2" t="inlineStr">
        <is>
          <t>GPA</t>
        </is>
      </c>
    </row>
    <row r="4391">
      <c r="A4391" s="2" t="n">
        <v>8</v>
      </c>
      <c r="B4391" s="2" t="n">
        <v>7801</v>
      </c>
      <c r="C4391" s="2" t="inlineStr">
        <is>
          <t>SEPARACAO</t>
        </is>
      </c>
      <c r="D4391" s="2" t="inlineStr">
        <is>
          <t>6034799</t>
        </is>
      </c>
      <c r="E4391" s="2" t="inlineStr">
        <is>
          <t>Sunday Chukwu Nwaonye</t>
        </is>
      </c>
      <c r="F4391" s="2" t="n">
        <v>184</v>
      </c>
      <c r="G4391" s="2" t="n">
        <v>11.46</v>
      </c>
      <c r="H4391" s="2" t="n">
        <v>16</v>
      </c>
      <c r="I4391" s="2" t="n">
        <v>0</v>
      </c>
      <c r="J4391" s="2" t="inlineStr">
        <is>
          <t>GPA</t>
        </is>
      </c>
    </row>
    <row r="4392">
      <c r="A4392" s="2" t="n">
        <v>8</v>
      </c>
      <c r="B4392" s="2" t="n">
        <v>7801</v>
      </c>
      <c r="C4392" s="2" t="inlineStr">
        <is>
          <t>SEPARACAO</t>
        </is>
      </c>
      <c r="D4392" s="2" t="inlineStr">
        <is>
          <t>6034926</t>
        </is>
      </c>
      <c r="E4392" s="2" t="inlineStr">
        <is>
          <t>Gleidiane Dos Santos Braz</t>
        </is>
      </c>
      <c r="F4392" s="2" t="n">
        <v>424</v>
      </c>
      <c r="G4392" s="2" t="n">
        <v>11.84</v>
      </c>
      <c r="H4392" s="2" t="n">
        <v>36</v>
      </c>
      <c r="I4392" s="2" t="n">
        <v>0</v>
      </c>
      <c r="J4392" s="2" t="inlineStr">
        <is>
          <t>GPA</t>
        </is>
      </c>
    </row>
    <row r="4393">
      <c r="A4393" s="2" t="n">
        <v>8</v>
      </c>
      <c r="B4393" s="2" t="n">
        <v>7801</v>
      </c>
      <c r="C4393" s="2" t="inlineStr">
        <is>
          <t>SEPARACAO</t>
        </is>
      </c>
      <c r="D4393" s="2" t="inlineStr">
        <is>
          <t>6035248</t>
        </is>
      </c>
      <c r="E4393" s="2" t="inlineStr">
        <is>
          <t>Matthew Nwarusi Onu</t>
        </is>
      </c>
      <c r="F4393" s="2" t="n">
        <v>431</v>
      </c>
      <c r="G4393" s="2" t="n">
        <v>18.96</v>
      </c>
      <c r="H4393" s="2" t="n">
        <v>23</v>
      </c>
      <c r="I4393" s="2" t="n">
        <v>0</v>
      </c>
      <c r="J4393" s="2" t="inlineStr">
        <is>
          <t>GPA</t>
        </is>
      </c>
    </row>
    <row r="4394">
      <c r="A4394" s="2" t="n">
        <v>8</v>
      </c>
      <c r="B4394" s="2" t="n">
        <v>7801</v>
      </c>
      <c r="C4394" s="2" t="inlineStr">
        <is>
          <t>SEPARACAO</t>
        </is>
      </c>
      <c r="D4394" s="2" t="inlineStr">
        <is>
          <t>6035361</t>
        </is>
      </c>
      <c r="E4394" s="2" t="inlineStr">
        <is>
          <t>Marcella Da Cruz Ribeiro</t>
        </is>
      </c>
      <c r="F4394" s="2" t="n">
        <v>854</v>
      </c>
      <c r="G4394" s="2" t="n">
        <v>21.82</v>
      </c>
      <c r="H4394" s="2" t="n">
        <v>39</v>
      </c>
      <c r="I4394" s="2" t="n">
        <v>0</v>
      </c>
      <c r="J4394" s="2" t="inlineStr">
        <is>
          <t>GPA</t>
        </is>
      </c>
    </row>
    <row r="4395">
      <c r="A4395" s="2" t="n">
        <v>8</v>
      </c>
      <c r="B4395" s="2" t="n">
        <v>7801</v>
      </c>
      <c r="C4395" s="2" t="inlineStr">
        <is>
          <t>SEPARACAO</t>
        </is>
      </c>
      <c r="D4395" s="2" t="inlineStr">
        <is>
          <t>6035370</t>
        </is>
      </c>
      <c r="E4395" s="2" t="inlineStr">
        <is>
          <t>Thalita Silva Barros</t>
        </is>
      </c>
      <c r="F4395" s="2" t="n">
        <v>53</v>
      </c>
      <c r="G4395" s="2" t="n">
        <v>5.57</v>
      </c>
      <c r="H4395" s="2" t="n">
        <v>10</v>
      </c>
      <c r="I4395" s="2" t="n">
        <v>0</v>
      </c>
      <c r="J4395" s="2" t="inlineStr">
        <is>
          <t>GPA</t>
        </is>
      </c>
    </row>
    <row r="4396">
      <c r="A4396" s="2" t="n">
        <v>8</v>
      </c>
      <c r="B4396" s="2" t="n">
        <v>7801</v>
      </c>
      <c r="C4396" s="2" t="inlineStr">
        <is>
          <t>SEPARACAO</t>
        </is>
      </c>
      <c r="D4396" s="2" t="inlineStr">
        <is>
          <t>6035590</t>
        </is>
      </c>
      <c r="E4396" s="2" t="inlineStr">
        <is>
          <t>Tiago Aparecido Ferreira Cobo</t>
        </is>
      </c>
      <c r="F4396" s="2" t="n">
        <v>556</v>
      </c>
      <c r="G4396" s="2" t="n">
        <v>23.33</v>
      </c>
      <c r="H4396" s="2" t="n">
        <v>24</v>
      </c>
      <c r="I4396" s="2" t="n">
        <v>0</v>
      </c>
      <c r="J4396" s="2" t="inlineStr">
        <is>
          <t>GPA</t>
        </is>
      </c>
    </row>
    <row r="4397">
      <c r="A4397" s="2" t="n">
        <v>8</v>
      </c>
      <c r="B4397" s="2" t="n">
        <v>7801</v>
      </c>
      <c r="C4397" s="2" t="inlineStr">
        <is>
          <t>SEPARACAO</t>
        </is>
      </c>
      <c r="D4397" s="2" t="inlineStr">
        <is>
          <t>6035604</t>
        </is>
      </c>
      <c r="E4397" s="2" t="inlineStr">
        <is>
          <t>Dagmar Sousa Dos Anjos</t>
        </is>
      </c>
      <c r="F4397" s="2" t="n">
        <v>115</v>
      </c>
      <c r="G4397" s="2" t="n">
        <v>3.16</v>
      </c>
      <c r="H4397" s="2" t="n">
        <v>36</v>
      </c>
      <c r="I4397" s="2" t="n">
        <v>0</v>
      </c>
      <c r="J4397" s="2" t="inlineStr">
        <is>
          <t>GPA</t>
        </is>
      </c>
    </row>
    <row r="4398">
      <c r="A4398" s="2" t="n">
        <v>8</v>
      </c>
      <c r="B4398" s="2" t="n">
        <v>7801</v>
      </c>
      <c r="C4398" s="2" t="inlineStr">
        <is>
          <t>CARREGAMENTO</t>
        </is>
      </c>
      <c r="D4398" s="2" t="inlineStr">
        <is>
          <t>6035701</t>
        </is>
      </c>
      <c r="E4398" s="2" t="inlineStr">
        <is>
          <t>Thiago Marcelo Elizeu</t>
        </is>
      </c>
      <c r="F4398" s="2" t="n">
        <v>11</v>
      </c>
      <c r="G4398" s="2" t="n">
        <v>4.23</v>
      </c>
      <c r="H4398" s="2" t="n">
        <v>3</v>
      </c>
      <c r="I4398" s="2" t="n">
        <v>0</v>
      </c>
      <c r="J4398" s="2" t="inlineStr">
        <is>
          <t>GPA</t>
        </is>
      </c>
    </row>
    <row r="4399">
      <c r="A4399" s="2" t="n">
        <v>8</v>
      </c>
      <c r="B4399" s="2" t="n">
        <v>7801</v>
      </c>
      <c r="C4399" s="2" t="inlineStr">
        <is>
          <t>SEPARACAO</t>
        </is>
      </c>
      <c r="D4399" s="2" t="inlineStr">
        <is>
          <t>6035760</t>
        </is>
      </c>
      <c r="E4399" s="2" t="inlineStr">
        <is>
          <t>Gean Pereira Rodrigues</t>
        </is>
      </c>
      <c r="F4399" s="2" t="n">
        <v>901</v>
      </c>
      <c r="G4399" s="2" t="n">
        <v>14.01</v>
      </c>
      <c r="H4399" s="2" t="n">
        <v>64</v>
      </c>
      <c r="I4399" s="2" t="n">
        <v>0</v>
      </c>
      <c r="J4399" s="2" t="inlineStr">
        <is>
          <t>GPA</t>
        </is>
      </c>
    </row>
    <row r="4400">
      <c r="A4400" s="2" t="n">
        <v>8</v>
      </c>
      <c r="B4400" s="2" t="n">
        <v>7801</v>
      </c>
      <c r="C4400" s="2" t="inlineStr">
        <is>
          <t>SEPARACAO</t>
        </is>
      </c>
      <c r="D4400" s="2" t="inlineStr">
        <is>
          <t>6035841</t>
        </is>
      </c>
      <c r="E4400" s="2" t="inlineStr">
        <is>
          <t>Iyalode Alvarenga Santos</t>
        </is>
      </c>
      <c r="F4400" s="2" t="n">
        <v>830</v>
      </c>
      <c r="G4400" s="2" t="n">
        <v>23.62</v>
      </c>
      <c r="H4400" s="2" t="n">
        <v>35</v>
      </c>
      <c r="I4400" s="2" t="n">
        <v>0</v>
      </c>
      <c r="J4400" s="2" t="inlineStr">
        <is>
          <t>GPA</t>
        </is>
      </c>
    </row>
    <row r="4401">
      <c r="A4401" s="2" t="n">
        <v>8</v>
      </c>
      <c r="B4401" s="2" t="n">
        <v>7801</v>
      </c>
      <c r="C4401" s="2" t="inlineStr">
        <is>
          <t>SEPARACAO</t>
        </is>
      </c>
      <c r="D4401" s="2" t="inlineStr">
        <is>
          <t>6035930</t>
        </is>
      </c>
      <c r="E4401" s="2" t="inlineStr">
        <is>
          <t>Flavia Freitas Soares</t>
        </is>
      </c>
      <c r="F4401" s="2" t="n">
        <v>205</v>
      </c>
      <c r="G4401" s="2" t="n">
        <v>8.91</v>
      </c>
      <c r="H4401" s="2" t="n">
        <v>23</v>
      </c>
      <c r="I4401" s="2" t="n">
        <v>0</v>
      </c>
      <c r="J4401" s="2" t="inlineStr">
        <is>
          <t>GPA</t>
        </is>
      </c>
    </row>
    <row r="4402">
      <c r="A4402" s="2" t="n">
        <v>8</v>
      </c>
      <c r="B4402" s="2" t="n">
        <v>7801</v>
      </c>
      <c r="C4402" s="2" t="inlineStr">
        <is>
          <t>SEPARACAO</t>
        </is>
      </c>
      <c r="D4402" s="2" t="inlineStr">
        <is>
          <t>6036104</t>
        </is>
      </c>
      <c r="E4402" s="2" t="inlineStr">
        <is>
          <t>Anderson Fernando Ribeiro</t>
        </is>
      </c>
      <c r="F4402" s="2" t="n">
        <v>127</v>
      </c>
      <c r="G4402" s="2" t="n">
        <v>2.42</v>
      </c>
      <c r="H4402" s="2" t="n">
        <v>52</v>
      </c>
      <c r="I4402" s="2" t="n">
        <v>0</v>
      </c>
      <c r="J4402" s="2" t="inlineStr">
        <is>
          <t>GPA</t>
        </is>
      </c>
    </row>
    <row r="4403">
      <c r="A4403" s="2" t="n">
        <v>8</v>
      </c>
      <c r="B4403" s="2" t="n">
        <v>7801</v>
      </c>
      <c r="C4403" s="2" t="inlineStr">
        <is>
          <t>SEPARACAO</t>
        </is>
      </c>
      <c r="D4403" s="2" t="inlineStr">
        <is>
          <t>6036147</t>
        </is>
      </c>
      <c r="E4403" s="2" t="inlineStr">
        <is>
          <t>Ana Carla Raimundo Capistrano</t>
        </is>
      </c>
      <c r="F4403" s="2" t="n">
        <v>144</v>
      </c>
      <c r="G4403" s="2" t="n">
        <v>3.08</v>
      </c>
      <c r="H4403" s="2" t="n">
        <v>47</v>
      </c>
      <c r="I4403" s="2" t="n">
        <v>0</v>
      </c>
      <c r="J4403" s="2" t="inlineStr">
        <is>
          <t>GPA</t>
        </is>
      </c>
    </row>
    <row r="4404">
      <c r="A4404" s="2" t="n">
        <v>8</v>
      </c>
      <c r="B4404" s="2" t="n">
        <v>7801</v>
      </c>
      <c r="C4404" s="2" t="inlineStr">
        <is>
          <t>SEPARACAO</t>
        </is>
      </c>
      <c r="D4404" s="2" t="inlineStr">
        <is>
          <t>6037593</t>
        </is>
      </c>
      <c r="E4404" s="2" t="inlineStr">
        <is>
          <t>Crislaine Ferrari De Arruda</t>
        </is>
      </c>
      <c r="F4404" s="2" t="n">
        <v>190</v>
      </c>
      <c r="G4404" s="2" t="n">
        <v>6</v>
      </c>
      <c r="H4404" s="2" t="n">
        <v>32</v>
      </c>
      <c r="I4404" s="2" t="n">
        <v>0</v>
      </c>
      <c r="J4404" s="2" t="inlineStr">
        <is>
          <t>GPA</t>
        </is>
      </c>
    </row>
    <row r="4405">
      <c r="A4405" s="2" t="n">
        <v>8</v>
      </c>
      <c r="B4405" s="2" t="n">
        <v>7801</v>
      </c>
      <c r="C4405" s="2" t="inlineStr">
        <is>
          <t>PUXADA RECEB</t>
        </is>
      </c>
      <c r="D4405" s="2" t="inlineStr">
        <is>
          <t>605531</t>
        </is>
      </c>
      <c r="E4405" s="2" t="inlineStr">
        <is>
          <t>AILTON ROBERTO PEREIRA</t>
        </is>
      </c>
      <c r="F4405" s="2" t="n">
        <v>366</v>
      </c>
      <c r="G4405" s="2" t="n">
        <v>42.13</v>
      </c>
      <c r="H4405" s="2" t="n">
        <v>9</v>
      </c>
      <c r="I4405" s="2" t="n">
        <v>0</v>
      </c>
      <c r="J4405" s="2" t="inlineStr">
        <is>
          <t>GPA</t>
        </is>
      </c>
    </row>
    <row r="4406">
      <c r="A4406" s="2" t="n">
        <v>8</v>
      </c>
      <c r="B4406" s="2" t="n">
        <v>7801</v>
      </c>
      <c r="C4406" s="2" t="inlineStr">
        <is>
          <t>RECEBIMENTO</t>
        </is>
      </c>
      <c r="D4406" s="2" t="inlineStr">
        <is>
          <t>605531</t>
        </is>
      </c>
      <c r="E4406" s="2" t="inlineStr">
        <is>
          <t>AILTON ROBERTO PEREIRA</t>
        </is>
      </c>
      <c r="F4406" s="2" t="n">
        <v>1656</v>
      </c>
      <c r="G4406" s="2" t="n">
        <v>81.87</v>
      </c>
      <c r="H4406" s="2" t="n">
        <v>20</v>
      </c>
      <c r="I4406" s="2" t="n">
        <v>0</v>
      </c>
      <c r="J4406" s="2" t="inlineStr">
        <is>
          <t>GPA</t>
        </is>
      </c>
    </row>
    <row r="4407">
      <c r="A4407" s="2" t="n">
        <v>8</v>
      </c>
      <c r="B4407" s="2" t="n">
        <v>7801</v>
      </c>
      <c r="C4407" s="2" t="inlineStr">
        <is>
          <t>SEPARACAO</t>
        </is>
      </c>
      <c r="D4407" s="2" t="inlineStr">
        <is>
          <t>612990</t>
        </is>
      </c>
      <c r="E4407" s="2" t="inlineStr">
        <is>
          <t>BEATRIZ RODRIGUES DE CARVALHO</t>
        </is>
      </c>
      <c r="F4407" s="2" t="n">
        <v>448</v>
      </c>
      <c r="G4407" s="2" t="n">
        <v>2.33</v>
      </c>
      <c r="H4407" s="2" t="n">
        <v>192</v>
      </c>
      <c r="I4407" s="2" t="n">
        <v>0</v>
      </c>
      <c r="J4407" s="2" t="inlineStr">
        <is>
          <t>GPA</t>
        </is>
      </c>
    </row>
    <row r="4408">
      <c r="A4408" s="2" t="n">
        <v>8</v>
      </c>
      <c r="B4408" s="2" t="n">
        <v>7801</v>
      </c>
      <c r="C4408" s="2" t="inlineStr">
        <is>
          <t>ATIVIDADE OP. EMP.</t>
        </is>
      </c>
      <c r="D4408" s="2" t="inlineStr">
        <is>
          <t>613274</t>
        </is>
      </c>
      <c r="E4408" s="2" t="inlineStr">
        <is>
          <t>Carlos Eduardo Da Piedade Silva</t>
        </is>
      </c>
      <c r="F4408" s="2" t="n">
        <v>2303</v>
      </c>
      <c r="G4408" s="2" t="n">
        <v>218.82</v>
      </c>
      <c r="H4408" s="2" t="n">
        <v>11</v>
      </c>
      <c r="I4408" s="2" t="n">
        <v>0</v>
      </c>
      <c r="J4408" s="2" t="inlineStr">
        <is>
          <t>GPA</t>
        </is>
      </c>
    </row>
    <row r="4409">
      <c r="A4409" s="2" t="n">
        <v>8</v>
      </c>
      <c r="B4409" s="2" t="n">
        <v>7801</v>
      </c>
      <c r="C4409" s="2" t="inlineStr">
        <is>
          <t>ATIVIDADE OP. EMP.</t>
        </is>
      </c>
      <c r="D4409" s="2" t="inlineStr">
        <is>
          <t>6150</t>
        </is>
      </c>
      <c r="E4409" s="2" t="inlineStr">
        <is>
          <t>Francisco Lopes Braga</t>
        </is>
      </c>
      <c r="F4409" s="2" t="n">
        <v>3133</v>
      </c>
      <c r="G4409" s="2" t="n">
        <v>177.06</v>
      </c>
      <c r="H4409" s="2" t="n">
        <v>18</v>
      </c>
      <c r="I4409" s="2" t="n">
        <v>0</v>
      </c>
      <c r="J4409" s="2" t="inlineStr">
        <is>
          <t>GPA</t>
        </is>
      </c>
    </row>
    <row r="4410">
      <c r="A4410" s="2" t="n">
        <v>8</v>
      </c>
      <c r="B4410" s="2" t="n">
        <v>7801</v>
      </c>
      <c r="C4410" s="2" t="inlineStr">
        <is>
          <t>RECEBIMENTO</t>
        </is>
      </c>
      <c r="D4410" s="2" t="inlineStr">
        <is>
          <t>617148</t>
        </is>
      </c>
      <c r="E4410" s="2" t="inlineStr">
        <is>
          <t>Paulo Afonso De Farias</t>
        </is>
      </c>
      <c r="F4410" s="2" t="n">
        <v>4024</v>
      </c>
      <c r="G4410" s="2" t="n">
        <v>75.45999999999999</v>
      </c>
      <c r="H4410" s="2" t="n">
        <v>53</v>
      </c>
      <c r="I4410" s="2" t="n">
        <v>0</v>
      </c>
      <c r="J4410" s="2" t="inlineStr">
        <is>
          <t>GPA</t>
        </is>
      </c>
    </row>
    <row r="4411">
      <c r="A4411" s="2" t="n">
        <v>8</v>
      </c>
      <c r="B4411" s="2" t="n">
        <v>7801</v>
      </c>
      <c r="C4411" s="2" t="inlineStr">
        <is>
          <t>SEPARACAO</t>
        </is>
      </c>
      <c r="D4411" s="2" t="inlineStr">
        <is>
          <t>625438</t>
        </is>
      </c>
      <c r="E4411" s="2" t="inlineStr">
        <is>
          <t>ELAYNE CRISTINA RODRIGUES</t>
        </is>
      </c>
      <c r="F4411" s="2" t="n">
        <v>10689</v>
      </c>
      <c r="G4411" s="2" t="n">
        <v>136.16</v>
      </c>
      <c r="H4411" s="2" t="n">
        <v>79</v>
      </c>
      <c r="I4411" s="2" t="n">
        <v>0</v>
      </c>
      <c r="J4411" s="2" t="inlineStr">
        <is>
          <t>GPA</t>
        </is>
      </c>
    </row>
    <row r="4412">
      <c r="A4412" s="2" t="n">
        <v>8</v>
      </c>
      <c r="B4412" s="2" t="n">
        <v>7801</v>
      </c>
      <c r="C4412" s="2" t="inlineStr">
        <is>
          <t>PUXADA RECEB</t>
        </is>
      </c>
      <c r="D4412" s="2" t="inlineStr">
        <is>
          <t>63035</t>
        </is>
      </c>
      <c r="E4412" s="2" t="inlineStr">
        <is>
          <t>ROBERTO ALVES DA SILVA</t>
        </is>
      </c>
      <c r="F4412" s="2" t="n">
        <v>404</v>
      </c>
      <c r="G4412" s="2" t="n">
        <v>39.22</v>
      </c>
      <c r="H4412" s="2" t="n">
        <v>10</v>
      </c>
      <c r="I4412" s="2" t="n">
        <v>0</v>
      </c>
      <c r="J4412" s="2" t="inlineStr">
        <is>
          <t>GPA</t>
        </is>
      </c>
    </row>
    <row r="4413">
      <c r="A4413" s="2" t="n">
        <v>8</v>
      </c>
      <c r="B4413" s="2" t="n">
        <v>7801</v>
      </c>
      <c r="C4413" s="2" t="inlineStr">
        <is>
          <t>RECEBIMENTO</t>
        </is>
      </c>
      <c r="D4413" s="2" t="inlineStr">
        <is>
          <t>63035</t>
        </is>
      </c>
      <c r="E4413" s="2" t="inlineStr">
        <is>
          <t>ROBERTO ALVES DA SILVA</t>
        </is>
      </c>
      <c r="F4413" s="2" t="n">
        <v>792</v>
      </c>
      <c r="G4413" s="2" t="n">
        <v>69.08</v>
      </c>
      <c r="H4413" s="2" t="n">
        <v>11</v>
      </c>
      <c r="I4413" s="2" t="n">
        <v>0</v>
      </c>
      <c r="J4413" s="2" t="inlineStr">
        <is>
          <t>GPA</t>
        </is>
      </c>
    </row>
    <row r="4414">
      <c r="A4414" s="2" t="n">
        <v>8</v>
      </c>
      <c r="B4414" s="2" t="n">
        <v>7801</v>
      </c>
      <c r="C4414" s="2" t="inlineStr">
        <is>
          <t>ATIVIDADE OP. EMP.</t>
        </is>
      </c>
      <c r="D4414" s="2" t="inlineStr">
        <is>
          <t>631834</t>
        </is>
      </c>
      <c r="E4414" s="2" t="inlineStr">
        <is>
          <t>DIONIZA MARIA DOS SANTOS</t>
        </is>
      </c>
      <c r="F4414" s="2" t="n">
        <v>1225</v>
      </c>
      <c r="G4414" s="2" t="n">
        <v>162.1</v>
      </c>
      <c r="H4414" s="2" t="n">
        <v>8</v>
      </c>
      <c r="I4414" s="2" t="n">
        <v>0</v>
      </c>
      <c r="J4414" s="2" t="inlineStr">
        <is>
          <t>GPA</t>
        </is>
      </c>
    </row>
    <row r="4415">
      <c r="A4415" s="2" t="n">
        <v>8</v>
      </c>
      <c r="B4415" s="2" t="n">
        <v>7801</v>
      </c>
      <c r="C4415" s="2" t="inlineStr">
        <is>
          <t>RECEBIMENTO</t>
        </is>
      </c>
      <c r="D4415" s="2" t="inlineStr">
        <is>
          <t>633940</t>
        </is>
      </c>
      <c r="E4415" s="2" t="inlineStr">
        <is>
          <t>Maria Betania Alves Vicente</t>
        </is>
      </c>
      <c r="F4415" s="2" t="n">
        <v>1878</v>
      </c>
      <c r="G4415" s="2" t="n">
        <v>124.89</v>
      </c>
      <c r="H4415" s="2" t="n">
        <v>15</v>
      </c>
      <c r="I4415" s="2" t="n">
        <v>0</v>
      </c>
      <c r="J4415" s="2" t="inlineStr">
        <is>
          <t>GPA</t>
        </is>
      </c>
    </row>
    <row r="4416">
      <c r="A4416" s="2" t="n">
        <v>8</v>
      </c>
      <c r="B4416" s="2" t="n">
        <v>7801</v>
      </c>
      <c r="C4416" s="2" t="inlineStr">
        <is>
          <t>CARREGAMENTO</t>
        </is>
      </c>
      <c r="D4416" s="2" t="inlineStr">
        <is>
          <t>640705</t>
        </is>
      </c>
      <c r="E4416" s="2" t="inlineStr">
        <is>
          <t>Conceicao De Maria Alves De Melo</t>
        </is>
      </c>
      <c r="F4416" s="2" t="n">
        <v>3</v>
      </c>
      <c r="G4416" s="2" t="n">
        <v>0.24</v>
      </c>
      <c r="H4416" s="2" t="n">
        <v>13</v>
      </c>
      <c r="I4416" s="2" t="n">
        <v>0</v>
      </c>
      <c r="J4416" s="2" t="inlineStr">
        <is>
          <t>GPA</t>
        </is>
      </c>
    </row>
    <row r="4417">
      <c r="A4417" s="2" t="n">
        <v>8</v>
      </c>
      <c r="B4417" s="2" t="n">
        <v>7801</v>
      </c>
      <c r="C4417" s="2" t="inlineStr">
        <is>
          <t>SEPARACAO</t>
        </is>
      </c>
      <c r="D4417" s="2" t="inlineStr">
        <is>
          <t>641171</t>
        </is>
      </c>
      <c r="E4417" s="2" t="inlineStr">
        <is>
          <t>TALINE OLIVEIRA DOS SANTOS</t>
        </is>
      </c>
      <c r="F4417" s="2" t="n">
        <v>142</v>
      </c>
      <c r="G4417" s="2" t="n">
        <v>0.65</v>
      </c>
      <c r="H4417" s="2" t="n">
        <v>218</v>
      </c>
      <c r="I4417" s="2" t="n">
        <v>0</v>
      </c>
      <c r="J4417" s="2" t="inlineStr">
        <is>
          <t>GPA</t>
        </is>
      </c>
    </row>
    <row r="4418">
      <c r="A4418" s="2" t="n">
        <v>8</v>
      </c>
      <c r="B4418" s="2" t="n">
        <v>7801</v>
      </c>
      <c r="C4418" s="2" t="inlineStr">
        <is>
          <t>CARREGAMENTO</t>
        </is>
      </c>
      <c r="D4418" s="2" t="inlineStr">
        <is>
          <t>664473</t>
        </is>
      </c>
      <c r="E4418" s="2" t="inlineStr">
        <is>
          <t>Gilmar Macedo Pires</t>
        </is>
      </c>
      <c r="F4418" s="2" t="n">
        <v>162</v>
      </c>
      <c r="G4418" s="2" t="n">
        <v>18.02</v>
      </c>
      <c r="H4418" s="2" t="n">
        <v>9</v>
      </c>
      <c r="I4418" s="2" t="n">
        <v>0</v>
      </c>
      <c r="J4418" s="2" t="inlineStr">
        <is>
          <t>GPA</t>
        </is>
      </c>
    </row>
    <row r="4419">
      <c r="A4419" s="2" t="n">
        <v>8</v>
      </c>
      <c r="B4419" s="2" t="n">
        <v>7801</v>
      </c>
      <c r="C4419" s="2" t="inlineStr">
        <is>
          <t>SEPARACAO</t>
        </is>
      </c>
      <c r="D4419" s="2" t="inlineStr">
        <is>
          <t>664473</t>
        </is>
      </c>
      <c r="E4419" s="2" t="inlineStr">
        <is>
          <t>Gilmar Macedo Pires</t>
        </is>
      </c>
      <c r="F4419" s="2" t="n">
        <v>73</v>
      </c>
      <c r="G4419" s="2" t="n">
        <v>4.17</v>
      </c>
      <c r="H4419" s="2" t="n">
        <v>18</v>
      </c>
      <c r="I4419" s="2" t="n">
        <v>0</v>
      </c>
      <c r="J4419" s="2" t="inlineStr">
        <is>
          <t>GPA</t>
        </is>
      </c>
    </row>
    <row r="4420">
      <c r="A4420" s="2" t="n">
        <v>8</v>
      </c>
      <c r="B4420" s="2" t="n">
        <v>7801</v>
      </c>
      <c r="C4420" s="2" t="inlineStr">
        <is>
          <t>SEPARACAO</t>
        </is>
      </c>
      <c r="D4420" s="2" t="inlineStr">
        <is>
          <t>667361</t>
        </is>
      </c>
      <c r="E4420" s="2" t="inlineStr">
        <is>
          <t>Orlando Vieira De Sa</t>
        </is>
      </c>
      <c r="F4420" s="2" t="n">
        <v>98</v>
      </c>
      <c r="G4420" s="2" t="n">
        <v>0.15</v>
      </c>
      <c r="H4420" s="2" t="n">
        <v>653</v>
      </c>
      <c r="I4420" s="2" t="n">
        <v>0</v>
      </c>
      <c r="J4420" s="2" t="inlineStr">
        <is>
          <t>GPA</t>
        </is>
      </c>
    </row>
    <row r="4421">
      <c r="A4421" s="2" t="n">
        <v>8</v>
      </c>
      <c r="B4421" s="2" t="n">
        <v>7801</v>
      </c>
      <c r="C4421" s="2" t="inlineStr">
        <is>
          <t>RECEBIMENTO</t>
        </is>
      </c>
      <c r="D4421" s="2" t="inlineStr">
        <is>
          <t>670624</t>
        </is>
      </c>
      <c r="E4421" s="2" t="inlineStr">
        <is>
          <t>Gardenia Silva Neves Dos Santos</t>
        </is>
      </c>
      <c r="F4421" s="2" t="n">
        <v>3480</v>
      </c>
      <c r="G4421" s="2" t="n">
        <v>177.59</v>
      </c>
      <c r="H4421" s="2" t="n">
        <v>20</v>
      </c>
      <c r="I4421" s="2" t="n">
        <v>0</v>
      </c>
      <c r="J4421" s="2" t="inlineStr">
        <is>
          <t>GPA</t>
        </is>
      </c>
    </row>
    <row r="4422">
      <c r="A4422" s="2" t="n">
        <v>8</v>
      </c>
      <c r="B4422" s="2" t="n">
        <v>7801</v>
      </c>
      <c r="C4422" s="2" t="inlineStr">
        <is>
          <t>RECEBIMENTO</t>
        </is>
      </c>
      <c r="D4422" s="2" t="inlineStr">
        <is>
          <t>677430</t>
        </is>
      </c>
      <c r="E4422" s="2" t="inlineStr">
        <is>
          <t>Claudiceia Maria Silva</t>
        </is>
      </c>
      <c r="F4422" s="2" t="n">
        <v>481</v>
      </c>
      <c r="G4422" s="2" t="n">
        <v>13</v>
      </c>
      <c r="H4422" s="2" t="n">
        <v>37</v>
      </c>
      <c r="I4422" s="2" t="n">
        <v>0</v>
      </c>
      <c r="J4422" s="2" t="inlineStr">
        <is>
          <t>GPA</t>
        </is>
      </c>
    </row>
    <row r="4423">
      <c r="A4423" s="2" t="n">
        <v>8</v>
      </c>
      <c r="B4423" s="2" t="n">
        <v>7801</v>
      </c>
      <c r="C4423" s="2" t="inlineStr">
        <is>
          <t>ATIVIDADE OP. EMP.</t>
        </is>
      </c>
      <c r="D4423" s="2" t="inlineStr">
        <is>
          <t>68168</t>
        </is>
      </c>
      <c r="E4423" s="2" t="inlineStr">
        <is>
          <t>Mario Marcio Moraes De Azevedo</t>
        </is>
      </c>
      <c r="F4423" s="2" t="n">
        <v>2572</v>
      </c>
      <c r="G4423" s="2" t="n">
        <v>203.62</v>
      </c>
      <c r="H4423" s="2" t="n">
        <v>13</v>
      </c>
      <c r="I4423" s="2" t="n">
        <v>0</v>
      </c>
      <c r="J4423" s="2" t="inlineStr">
        <is>
          <t>GPA</t>
        </is>
      </c>
    </row>
    <row r="4424">
      <c r="A4424" s="2" t="n">
        <v>8</v>
      </c>
      <c r="B4424" s="2" t="n">
        <v>7801</v>
      </c>
      <c r="C4424" s="2" t="inlineStr">
        <is>
          <t>CARREGAMENTO</t>
        </is>
      </c>
      <c r="D4424" s="2" t="inlineStr">
        <is>
          <t>688778</t>
        </is>
      </c>
      <c r="E4424" s="2" t="inlineStr">
        <is>
          <t>Jose Vagner Faustino</t>
        </is>
      </c>
      <c r="F4424" s="2" t="n">
        <v>111</v>
      </c>
      <c r="G4424" s="2" t="n">
        <v>20.66</v>
      </c>
      <c r="H4424" s="2" t="n">
        <v>5</v>
      </c>
      <c r="I4424" s="2" t="n">
        <v>0</v>
      </c>
      <c r="J4424" s="2" t="inlineStr">
        <is>
          <t>GPA</t>
        </is>
      </c>
    </row>
    <row r="4425">
      <c r="A4425" s="2" t="n">
        <v>8</v>
      </c>
      <c r="B4425" s="2" t="n">
        <v>7801</v>
      </c>
      <c r="C4425" s="2" t="inlineStr">
        <is>
          <t>ATIVIDADE OP. EMP.</t>
        </is>
      </c>
      <c r="D4425" s="2" t="inlineStr">
        <is>
          <t>695728</t>
        </is>
      </c>
      <c r="E4425" s="2" t="inlineStr">
        <is>
          <t>Vanusa Da Silva</t>
        </is>
      </c>
      <c r="F4425" s="2" t="n">
        <v>1246</v>
      </c>
      <c r="G4425" s="2" t="n">
        <v>164.13</v>
      </c>
      <c r="H4425" s="2" t="n">
        <v>8</v>
      </c>
      <c r="I4425" s="2" t="n">
        <v>0</v>
      </c>
      <c r="J4425" s="2" t="inlineStr">
        <is>
          <t>GPA</t>
        </is>
      </c>
    </row>
    <row r="4426">
      <c r="A4426" s="2" t="n">
        <v>8</v>
      </c>
      <c r="B4426" s="2" t="n">
        <v>7801</v>
      </c>
      <c r="C4426" s="2" t="inlineStr">
        <is>
          <t>ATIVIDADE OP. EMP.</t>
        </is>
      </c>
      <c r="D4426" s="2" t="inlineStr">
        <is>
          <t>75361</t>
        </is>
      </c>
      <c r="E4426" s="2" t="inlineStr">
        <is>
          <t>JANILSON DE GOES ARAUJO</t>
        </is>
      </c>
      <c r="F4426" s="2" t="n">
        <v>205</v>
      </c>
      <c r="G4426" s="2" t="n">
        <v>36.38</v>
      </c>
      <c r="H4426" s="2" t="n">
        <v>6</v>
      </c>
      <c r="I4426" s="2" t="n">
        <v>0</v>
      </c>
      <c r="J4426" s="2" t="inlineStr">
        <is>
          <t>GPA</t>
        </is>
      </c>
    </row>
    <row r="4427">
      <c r="A4427" s="2" t="n">
        <v>8</v>
      </c>
      <c r="B4427" s="2" t="n">
        <v>7801</v>
      </c>
      <c r="C4427" s="2" t="inlineStr">
        <is>
          <t>ATIVIDADE OP. EMP.</t>
        </is>
      </c>
      <c r="D4427" s="2" t="inlineStr">
        <is>
          <t>86952</t>
        </is>
      </c>
      <c r="E4427" s="2" t="inlineStr">
        <is>
          <t>Aderso Amando Agra</t>
        </is>
      </c>
      <c r="F4427" s="2" t="n">
        <v>96</v>
      </c>
      <c r="G4427" s="2" t="n">
        <v>13.3</v>
      </c>
      <c r="H4427" s="2" t="n">
        <v>7</v>
      </c>
      <c r="I4427" s="2" t="n">
        <v>0</v>
      </c>
      <c r="J4427" s="2" t="inlineStr">
        <is>
          <t>GPA</t>
        </is>
      </c>
    </row>
    <row r="4428">
      <c r="A4428" s="2" t="n">
        <v>8</v>
      </c>
      <c r="B4428" s="2" t="n">
        <v>7801</v>
      </c>
      <c r="C4428" s="2" t="inlineStr">
        <is>
          <t>RECEBIMENTO</t>
        </is>
      </c>
      <c r="D4428" s="2" t="inlineStr">
        <is>
          <t>91943</t>
        </is>
      </c>
      <c r="E4428" s="2" t="inlineStr">
        <is>
          <t>Antao Jorge Barreto</t>
        </is>
      </c>
      <c r="F4428" s="2" t="n">
        <v>255</v>
      </c>
      <c r="G4428" s="2" t="n">
        <v>6.61</v>
      </c>
      <c r="H4428" s="2" t="n">
        <v>39</v>
      </c>
      <c r="I4428" s="2" t="n">
        <v>0</v>
      </c>
      <c r="J4428" s="2" t="inlineStr">
        <is>
          <t>GPA</t>
        </is>
      </c>
    </row>
  </sheetData>
  <autoFilter ref="A1:J44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36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MES</t>
        </is>
      </c>
      <c r="B1" s="1" t="inlineStr">
        <is>
          <t>CD</t>
        </is>
      </c>
      <c r="C1" s="1" t="inlineStr">
        <is>
          <t>ATIVIDADE</t>
        </is>
      </c>
      <c r="D1" s="1" t="inlineStr">
        <is>
          <t>USUÁRIO</t>
        </is>
      </c>
      <c r="E1" s="1" t="inlineStr">
        <is>
          <t>COLABORADOR</t>
        </is>
      </c>
      <c r="F1" s="1" t="inlineStr">
        <is>
          <t>QUANTIDADE</t>
        </is>
      </c>
      <c r="G1" s="1" t="inlineStr">
        <is>
          <t>HORAS</t>
        </is>
      </c>
      <c r="H1" s="1" t="inlineStr">
        <is>
          <t>PRODUTIVIDADE</t>
        </is>
      </c>
      <c r="I1" s="1" t="inlineStr">
        <is>
          <t>META</t>
        </is>
      </c>
      <c r="J1" s="1" t="inlineStr">
        <is>
          <t>EMPRESA</t>
        </is>
      </c>
    </row>
    <row r="2">
      <c r="A2" s="2" t="n">
        <v>7</v>
      </c>
      <c r="B2" s="2" t="n">
        <v>409</v>
      </c>
      <c r="C2" s="2" t="inlineStr">
        <is>
          <t>ATIVIDADE OP. EMP.</t>
        </is>
      </c>
      <c r="D2" s="2" t="n">
        <v>182403</v>
      </c>
      <c r="E2" s="2" t="inlineStr">
        <is>
          <t>Reginaldo Alves Araujo</t>
        </is>
      </c>
      <c r="F2" s="2" t="n">
        <v>2377</v>
      </c>
      <c r="G2" s="2" t="n">
        <v>66.81</v>
      </c>
      <c r="H2" s="2" t="n">
        <v>36</v>
      </c>
      <c r="I2" s="2" t="n">
        <v>25</v>
      </c>
      <c r="J2" s="2" t="inlineStr">
        <is>
          <t>GPA</t>
        </is>
      </c>
    </row>
    <row r="3">
      <c r="A3" s="2" t="n">
        <v>7</v>
      </c>
      <c r="B3" s="2" t="n">
        <v>409</v>
      </c>
      <c r="C3" s="2" t="inlineStr">
        <is>
          <t>RECEBIMENTO</t>
        </is>
      </c>
      <c r="D3" s="2" t="n">
        <v>250187</v>
      </c>
      <c r="E3" s="2" t="inlineStr">
        <is>
          <t>Marcio Da Silva Rodrigues</t>
        </is>
      </c>
      <c r="F3" s="2" t="n">
        <v>1518</v>
      </c>
      <c r="G3" s="2" t="n">
        <v>30.47</v>
      </c>
      <c r="H3" s="2" t="n">
        <v>50</v>
      </c>
      <c r="I3" s="2" t="n">
        <v>25</v>
      </c>
      <c r="J3" s="2" t="inlineStr">
        <is>
          <t>GPA</t>
        </is>
      </c>
    </row>
    <row r="4">
      <c r="A4" s="2" t="n">
        <v>7</v>
      </c>
      <c r="B4" s="2" t="n">
        <v>409</v>
      </c>
      <c r="C4" s="2" t="inlineStr">
        <is>
          <t>CARREGAMENTO</t>
        </is>
      </c>
      <c r="D4" s="2" t="n">
        <v>250896</v>
      </c>
      <c r="E4" s="2" t="inlineStr">
        <is>
          <t>Hugo Clementino Nunes</t>
        </is>
      </c>
      <c r="F4" s="2" t="n">
        <v>272</v>
      </c>
      <c r="G4" s="2" t="n">
        <v>4.08</v>
      </c>
      <c r="H4" s="2" t="n">
        <v>67</v>
      </c>
      <c r="I4" s="2" t="n">
        <v>24</v>
      </c>
      <c r="J4" s="2" t="inlineStr">
        <is>
          <t>GPA</t>
        </is>
      </c>
    </row>
    <row r="5">
      <c r="A5" s="2" t="n">
        <v>7</v>
      </c>
      <c r="B5" s="2" t="n">
        <v>409</v>
      </c>
      <c r="C5" s="2" t="inlineStr">
        <is>
          <t>PUXADA RECEB</t>
        </is>
      </c>
      <c r="D5" s="2" t="n">
        <v>250896</v>
      </c>
      <c r="E5" s="2" t="inlineStr">
        <is>
          <t>Hugo Clementino Nunes</t>
        </is>
      </c>
      <c r="F5" s="2" t="n">
        <v>318</v>
      </c>
      <c r="G5" s="2" t="n">
        <v>9.380000000000001</v>
      </c>
      <c r="H5" s="2" t="n">
        <v>34</v>
      </c>
      <c r="I5" s="2" t="n">
        <v>22</v>
      </c>
      <c r="J5" s="2" t="inlineStr">
        <is>
          <t>GPA</t>
        </is>
      </c>
    </row>
    <row r="6">
      <c r="A6" s="2" t="n">
        <v>7</v>
      </c>
      <c r="B6" s="2" t="n">
        <v>409</v>
      </c>
      <c r="C6" s="2" t="inlineStr">
        <is>
          <t>RECEBIMENTO</t>
        </is>
      </c>
      <c r="D6" s="2" t="n">
        <v>250896</v>
      </c>
      <c r="E6" s="2" t="inlineStr">
        <is>
          <t>Hugo Clementino Nunes</t>
        </is>
      </c>
      <c r="F6" s="2" t="n">
        <v>187</v>
      </c>
      <c r="G6" s="2" t="n">
        <v>7.68</v>
      </c>
      <c r="H6" s="2" t="n">
        <v>24</v>
      </c>
      <c r="I6" s="2" t="n">
        <v>25</v>
      </c>
      <c r="J6" s="2" t="inlineStr">
        <is>
          <t>GPA</t>
        </is>
      </c>
    </row>
    <row r="7">
      <c r="A7" s="2" t="n">
        <v>7</v>
      </c>
      <c r="B7" s="2" t="n">
        <v>409</v>
      </c>
      <c r="C7" s="2" t="inlineStr">
        <is>
          <t>SEPARACAO</t>
        </is>
      </c>
      <c r="D7" s="2" t="n">
        <v>250896</v>
      </c>
      <c r="E7" s="2" t="inlineStr">
        <is>
          <t>Hugo Clementino Nunes</t>
        </is>
      </c>
      <c r="F7" s="2" t="n">
        <v>499</v>
      </c>
      <c r="G7" s="2" t="n">
        <v>6.21</v>
      </c>
      <c r="H7" s="2" t="n">
        <v>80</v>
      </c>
      <c r="I7" s="2" t="n">
        <v>105</v>
      </c>
      <c r="J7" s="2" t="inlineStr">
        <is>
          <t>GPA</t>
        </is>
      </c>
    </row>
    <row r="8">
      <c r="A8" s="2" t="n">
        <v>7</v>
      </c>
      <c r="B8" s="2" t="n">
        <v>409</v>
      </c>
      <c r="C8" s="2" t="inlineStr">
        <is>
          <t>PUXADA RECEB</t>
        </is>
      </c>
      <c r="D8" s="2" t="n">
        <v>251239</v>
      </c>
      <c r="E8" s="2" t="inlineStr">
        <is>
          <t>Mauricio Rodrigues</t>
        </is>
      </c>
      <c r="F8" s="2" t="n">
        <v>124</v>
      </c>
      <c r="G8" s="2" t="n">
        <v>7.08</v>
      </c>
      <c r="H8" s="2" t="n">
        <v>18</v>
      </c>
      <c r="I8" s="2" t="n">
        <v>22</v>
      </c>
      <c r="J8" s="2" t="inlineStr">
        <is>
          <t>GPA</t>
        </is>
      </c>
    </row>
    <row r="9">
      <c r="A9" s="2" t="n">
        <v>7</v>
      </c>
      <c r="B9" s="2" t="n">
        <v>409</v>
      </c>
      <c r="C9" s="2" t="inlineStr">
        <is>
          <t>PUXADA RECEB</t>
        </is>
      </c>
      <c r="D9" s="2" t="n">
        <v>251240</v>
      </c>
      <c r="E9" s="2" t="inlineStr">
        <is>
          <t>Gildo Antonio Barbosa</t>
        </is>
      </c>
      <c r="F9" s="2" t="n">
        <v>38</v>
      </c>
      <c r="G9" s="2" t="n">
        <v>1.3</v>
      </c>
      <c r="H9" s="2" t="n">
        <v>29</v>
      </c>
      <c r="I9" s="2" t="n">
        <v>22</v>
      </c>
      <c r="J9" s="2" t="inlineStr">
        <is>
          <t>GPA</t>
        </is>
      </c>
    </row>
    <row r="10">
      <c r="A10" s="2" t="n">
        <v>7</v>
      </c>
      <c r="B10" s="2" t="n">
        <v>409</v>
      </c>
      <c r="C10" s="2" t="inlineStr">
        <is>
          <t>RECEBIMENTO</t>
        </is>
      </c>
      <c r="D10" s="2" t="n">
        <v>251240</v>
      </c>
      <c r="E10" s="2" t="inlineStr">
        <is>
          <t>Gildo Antonio Barbosa</t>
        </is>
      </c>
      <c r="F10" s="2" t="n">
        <v>3278</v>
      </c>
      <c r="G10" s="2" t="n">
        <v>39.72</v>
      </c>
      <c r="H10" s="2" t="n">
        <v>83</v>
      </c>
      <c r="I10" s="2" t="n">
        <v>25</v>
      </c>
      <c r="J10" s="2" t="inlineStr">
        <is>
          <t>GPA</t>
        </is>
      </c>
    </row>
    <row r="11">
      <c r="A11" s="2" t="n">
        <v>7</v>
      </c>
      <c r="B11" s="2" t="n">
        <v>409</v>
      </c>
      <c r="C11" s="2" t="inlineStr">
        <is>
          <t>CARREGAMENTO</t>
        </is>
      </c>
      <c r="D11" s="2" t="n">
        <v>255199</v>
      </c>
      <c r="E11" s="2" t="inlineStr">
        <is>
          <t>Gilberton Santana De Moura</t>
        </is>
      </c>
      <c r="F11" s="2" t="n">
        <v>344</v>
      </c>
      <c r="G11" s="2" t="n">
        <v>7.68</v>
      </c>
      <c r="H11" s="2" t="n">
        <v>45</v>
      </c>
      <c r="I11" s="2" t="n">
        <v>24</v>
      </c>
      <c r="J11" s="2" t="inlineStr">
        <is>
          <t>GPA</t>
        </is>
      </c>
    </row>
    <row r="12">
      <c r="A12" s="2" t="n">
        <v>7</v>
      </c>
      <c r="B12" s="2" t="n">
        <v>409</v>
      </c>
      <c r="C12" s="2" t="inlineStr">
        <is>
          <t>ATIVIDADE OP. EMP.</t>
        </is>
      </c>
      <c r="D12" s="2" t="n">
        <v>264318</v>
      </c>
      <c r="E12" s="2" t="inlineStr">
        <is>
          <t>Flavio Soares Da Silva</t>
        </is>
      </c>
      <c r="F12" s="2" t="n">
        <v>2828</v>
      </c>
      <c r="G12" s="2" t="n">
        <v>66.5</v>
      </c>
      <c r="H12" s="2" t="n">
        <v>43</v>
      </c>
      <c r="I12" s="2" t="n">
        <v>25</v>
      </c>
      <c r="J12" s="2" t="inlineStr">
        <is>
          <t>GPA</t>
        </is>
      </c>
    </row>
    <row r="13">
      <c r="A13" s="2" t="n">
        <v>7</v>
      </c>
      <c r="B13" s="2" t="n">
        <v>409</v>
      </c>
      <c r="C13" s="2" t="inlineStr">
        <is>
          <t>SEPARACAO</t>
        </is>
      </c>
      <c r="D13" s="2" t="n">
        <v>264318</v>
      </c>
      <c r="E13" s="2" t="inlineStr">
        <is>
          <t>Flavio Soares Da Silva</t>
        </is>
      </c>
      <c r="F13" s="2" t="n">
        <v>714</v>
      </c>
      <c r="G13" s="2" t="n">
        <v>3.65</v>
      </c>
      <c r="H13" s="2" t="n">
        <v>196</v>
      </c>
      <c r="I13" s="2" t="n">
        <v>105</v>
      </c>
      <c r="J13" s="2" t="inlineStr">
        <is>
          <t>GPA</t>
        </is>
      </c>
    </row>
    <row r="14">
      <c r="A14" s="2" t="n">
        <v>7</v>
      </c>
      <c r="B14" s="2" t="n">
        <v>409</v>
      </c>
      <c r="C14" s="2" t="inlineStr">
        <is>
          <t>ATIVIDADE OP. EMP.</t>
        </is>
      </c>
      <c r="D14" s="2" t="n">
        <v>264446</v>
      </c>
      <c r="E14" s="2" t="inlineStr">
        <is>
          <t>HUMBERTO DE ANDRADE SILVA</t>
        </is>
      </c>
      <c r="F14" s="2" t="n">
        <v>1857</v>
      </c>
      <c r="G14" s="2" t="n">
        <v>46.24</v>
      </c>
      <c r="H14" s="2" t="n">
        <v>40</v>
      </c>
      <c r="I14" s="2" t="n">
        <v>25</v>
      </c>
      <c r="J14" s="2" t="inlineStr">
        <is>
          <t>GPA</t>
        </is>
      </c>
    </row>
    <row r="15">
      <c r="A15" s="2" t="n">
        <v>7</v>
      </c>
      <c r="B15" s="2" t="n">
        <v>409</v>
      </c>
      <c r="C15" s="2" t="inlineStr">
        <is>
          <t>ATIVIDADE OP. EMP.</t>
        </is>
      </c>
      <c r="D15" s="2" t="n">
        <v>265139</v>
      </c>
      <c r="E15" s="2" t="inlineStr">
        <is>
          <t>Ronieles Junior Vasconcelos</t>
        </is>
      </c>
      <c r="F15" s="2" t="n">
        <v>1507</v>
      </c>
      <c r="G15" s="2" t="n">
        <v>52.63</v>
      </c>
      <c r="H15" s="2" t="n">
        <v>29</v>
      </c>
      <c r="I15" s="2" t="n">
        <v>25</v>
      </c>
      <c r="J15" s="2" t="inlineStr">
        <is>
          <t>GPA</t>
        </is>
      </c>
    </row>
    <row r="16">
      <c r="A16" s="2" t="n">
        <v>7</v>
      </c>
      <c r="B16" s="2" t="n">
        <v>409</v>
      </c>
      <c r="C16" s="2" t="inlineStr">
        <is>
          <t>ATIVIDADE OP. EMP.</t>
        </is>
      </c>
      <c r="D16" s="2" t="n">
        <v>273174</v>
      </c>
      <c r="E16" s="2" t="inlineStr">
        <is>
          <t>Josean Ferreira De Souza</t>
        </is>
      </c>
      <c r="F16" s="2" t="n">
        <v>2386</v>
      </c>
      <c r="G16" s="2" t="n">
        <v>43.63</v>
      </c>
      <c r="H16" s="2" t="n">
        <v>55</v>
      </c>
      <c r="I16" s="2" t="n">
        <v>25</v>
      </c>
      <c r="J16" s="2" t="inlineStr">
        <is>
          <t>GPA</t>
        </is>
      </c>
    </row>
    <row r="17">
      <c r="A17" s="2" t="n">
        <v>7</v>
      </c>
      <c r="B17" s="2" t="n">
        <v>409</v>
      </c>
      <c r="C17" s="2" t="inlineStr">
        <is>
          <t>CARREGAMENTO</t>
        </is>
      </c>
      <c r="D17" s="2" t="n">
        <v>284457</v>
      </c>
      <c r="E17" s="2" t="inlineStr">
        <is>
          <t>Valdeci Da Conceicao Araujo</t>
        </is>
      </c>
      <c r="F17" s="2" t="n">
        <v>458</v>
      </c>
      <c r="G17" s="2" t="n">
        <v>8.16</v>
      </c>
      <c r="H17" s="2" t="n">
        <v>56</v>
      </c>
      <c r="I17" s="2" t="n">
        <v>24</v>
      </c>
      <c r="J17" s="2" t="inlineStr">
        <is>
          <t>GPA</t>
        </is>
      </c>
    </row>
    <row r="18">
      <c r="A18" s="2" t="n">
        <v>7</v>
      </c>
      <c r="B18" s="2" t="n">
        <v>409</v>
      </c>
      <c r="C18" s="2" t="inlineStr">
        <is>
          <t>ATIVIDADE OP. EMP.</t>
        </is>
      </c>
      <c r="D18" s="2" t="n">
        <v>295290</v>
      </c>
      <c r="E18" s="2" t="inlineStr">
        <is>
          <t>Onofre Rodrigues De Souza</t>
        </is>
      </c>
      <c r="F18" s="2" t="n">
        <v>1860</v>
      </c>
      <c r="G18" s="2" t="n">
        <v>57.56</v>
      </c>
      <c r="H18" s="2" t="n">
        <v>32</v>
      </c>
      <c r="I18" s="2" t="n">
        <v>25</v>
      </c>
      <c r="J18" s="2" t="inlineStr">
        <is>
          <t>GPA</t>
        </is>
      </c>
    </row>
    <row r="19">
      <c r="A19" s="2" t="n">
        <v>7</v>
      </c>
      <c r="B19" s="2" t="n">
        <v>409</v>
      </c>
      <c r="C19" s="2" t="inlineStr">
        <is>
          <t>ATIVIDADE OP. EMP.</t>
        </is>
      </c>
      <c r="D19" s="2" t="n">
        <v>303225</v>
      </c>
      <c r="E19" s="2" t="inlineStr">
        <is>
          <t>Marco Aurelio Barboza Mariano</t>
        </is>
      </c>
      <c r="F19" s="2" t="n">
        <v>1886</v>
      </c>
      <c r="G19" s="2" t="n">
        <v>46.25</v>
      </c>
      <c r="H19" s="2" t="n">
        <v>41</v>
      </c>
      <c r="I19" s="2" t="n">
        <v>25</v>
      </c>
      <c r="J19" s="2" t="inlineStr">
        <is>
          <t>GPA</t>
        </is>
      </c>
    </row>
    <row r="20">
      <c r="A20" s="2" t="n">
        <v>7</v>
      </c>
      <c r="B20" s="2" t="n">
        <v>409</v>
      </c>
      <c r="C20" s="2" t="inlineStr">
        <is>
          <t>PUXADA RECEB</t>
        </is>
      </c>
      <c r="D20" s="2" t="n">
        <v>303558</v>
      </c>
      <c r="E20" s="2" t="inlineStr">
        <is>
          <t>Flavio Jeane Pinto Concei?O</t>
        </is>
      </c>
      <c r="F20" s="2" t="n">
        <v>246</v>
      </c>
      <c r="G20" s="2" t="n">
        <v>6.61</v>
      </c>
      <c r="H20" s="2" t="n">
        <v>37</v>
      </c>
      <c r="I20" s="2" t="n">
        <v>22</v>
      </c>
      <c r="J20" s="2" t="inlineStr">
        <is>
          <t>GPA</t>
        </is>
      </c>
    </row>
    <row r="21">
      <c r="A21" s="2" t="n">
        <v>7</v>
      </c>
      <c r="B21" s="2" t="n">
        <v>409</v>
      </c>
      <c r="C21" s="2" t="inlineStr">
        <is>
          <t>RECEBIMENTO</t>
        </is>
      </c>
      <c r="D21" s="2" t="n">
        <v>303558</v>
      </c>
      <c r="E21" s="2" t="inlineStr">
        <is>
          <t>Flavio Jeane Pinto Concei?O</t>
        </is>
      </c>
      <c r="F21" s="2" t="n">
        <v>2277</v>
      </c>
      <c r="G21" s="2" t="n">
        <v>45.8</v>
      </c>
      <c r="H21" s="2" t="n">
        <v>50</v>
      </c>
      <c r="I21" s="2" t="n">
        <v>25</v>
      </c>
      <c r="J21" s="2" t="inlineStr">
        <is>
          <t>GPA</t>
        </is>
      </c>
    </row>
    <row r="22">
      <c r="A22" s="2" t="n">
        <v>7</v>
      </c>
      <c r="B22" s="2" t="n">
        <v>409</v>
      </c>
      <c r="C22" s="2" t="inlineStr">
        <is>
          <t>PUXADA RECEB</t>
        </is>
      </c>
      <c r="D22" s="2" t="n">
        <v>304988</v>
      </c>
      <c r="E22" s="2" t="inlineStr">
        <is>
          <t>Jorge Reis Francisco</t>
        </is>
      </c>
      <c r="F22" s="2" t="n">
        <v>370</v>
      </c>
      <c r="G22" s="2" t="n">
        <v>19.94</v>
      </c>
      <c r="H22" s="2" t="n">
        <v>19</v>
      </c>
      <c r="I22" s="2" t="n">
        <v>22</v>
      </c>
      <c r="J22" s="2" t="inlineStr">
        <is>
          <t>GPA</t>
        </is>
      </c>
    </row>
    <row r="23">
      <c r="A23" s="2" t="n">
        <v>7</v>
      </c>
      <c r="B23" s="2" t="n">
        <v>409</v>
      </c>
      <c r="C23" s="2" t="inlineStr">
        <is>
          <t>RECEBIMENTO</t>
        </is>
      </c>
      <c r="D23" s="2" t="n">
        <v>304988</v>
      </c>
      <c r="E23" s="2" t="inlineStr">
        <is>
          <t>Jorge Reis Francisco</t>
        </is>
      </c>
      <c r="F23" s="2" t="n">
        <v>2278</v>
      </c>
      <c r="G23" s="2" t="n">
        <v>40.41</v>
      </c>
      <c r="H23" s="2" t="n">
        <v>56</v>
      </c>
      <c r="I23" s="2" t="n">
        <v>25</v>
      </c>
      <c r="J23" s="2" t="inlineStr">
        <is>
          <t>GPA</t>
        </is>
      </c>
    </row>
    <row r="24">
      <c r="A24" s="2" t="n">
        <v>7</v>
      </c>
      <c r="B24" s="2" t="n">
        <v>409</v>
      </c>
      <c r="C24" s="2" t="inlineStr">
        <is>
          <t>SEPARACAO</t>
        </is>
      </c>
      <c r="D24" s="2" t="n">
        <v>304988</v>
      </c>
      <c r="E24" s="2" t="inlineStr">
        <is>
          <t>Jorge Reis Francisco</t>
        </is>
      </c>
      <c r="F24" s="2" t="n">
        <v>605</v>
      </c>
      <c r="G24" s="2" t="n">
        <v>9.49</v>
      </c>
      <c r="H24" s="2" t="n">
        <v>64</v>
      </c>
      <c r="I24" s="2" t="n">
        <v>105</v>
      </c>
      <c r="J24" s="2" t="inlineStr">
        <is>
          <t>GPA</t>
        </is>
      </c>
    </row>
    <row r="25">
      <c r="A25" s="2" t="n">
        <v>7</v>
      </c>
      <c r="B25" s="2" t="n">
        <v>409</v>
      </c>
      <c r="C25" s="2" t="inlineStr">
        <is>
          <t>PUXADA RECEB</t>
        </is>
      </c>
      <c r="D25" s="2" t="n">
        <v>305144</v>
      </c>
      <c r="E25" s="2" t="inlineStr">
        <is>
          <t>Charles  Fernandes Basto</t>
        </is>
      </c>
      <c r="F25" s="2" t="n">
        <v>453</v>
      </c>
      <c r="G25" s="2" t="n">
        <v>8.279999999999999</v>
      </c>
      <c r="H25" s="2" t="n">
        <v>55</v>
      </c>
      <c r="I25" s="2" t="n">
        <v>22</v>
      </c>
      <c r="J25" s="2" t="inlineStr">
        <is>
          <t>GPA</t>
        </is>
      </c>
    </row>
    <row r="26">
      <c r="A26" s="2" t="n">
        <v>7</v>
      </c>
      <c r="B26" s="2" t="n">
        <v>409</v>
      </c>
      <c r="C26" s="2" t="inlineStr">
        <is>
          <t>RECEBIMENTO</t>
        </is>
      </c>
      <c r="D26" s="2" t="n">
        <v>305144</v>
      </c>
      <c r="E26" s="2" t="inlineStr">
        <is>
          <t>Charles  Fernandes Basto</t>
        </is>
      </c>
      <c r="F26" s="2" t="n">
        <v>1706</v>
      </c>
      <c r="G26" s="2" t="n">
        <v>24.55</v>
      </c>
      <c r="H26" s="2" t="n">
        <v>69</v>
      </c>
      <c r="I26" s="2" t="n">
        <v>25</v>
      </c>
      <c r="J26" s="2" t="inlineStr">
        <is>
          <t>GPA</t>
        </is>
      </c>
    </row>
    <row r="27">
      <c r="A27" s="2" t="n">
        <v>7</v>
      </c>
      <c r="B27" s="2" t="n">
        <v>409</v>
      </c>
      <c r="C27" s="2" t="inlineStr">
        <is>
          <t>PUXADA RECEB</t>
        </is>
      </c>
      <c r="D27" s="2" t="n">
        <v>306147</v>
      </c>
      <c r="E27" s="2" t="inlineStr">
        <is>
          <t>Sebastiao Ramos De Souza Filho</t>
        </is>
      </c>
      <c r="F27" s="2" t="n">
        <v>226</v>
      </c>
      <c r="G27" s="2" t="n">
        <v>9.69</v>
      </c>
      <c r="H27" s="2" t="n">
        <v>23</v>
      </c>
      <c r="I27" s="2" t="n">
        <v>22</v>
      </c>
      <c r="J27" s="2" t="inlineStr">
        <is>
          <t>GPA</t>
        </is>
      </c>
    </row>
    <row r="28">
      <c r="A28" s="2" t="n">
        <v>7</v>
      </c>
      <c r="B28" s="2" t="n">
        <v>409</v>
      </c>
      <c r="C28" s="2" t="inlineStr">
        <is>
          <t>RECEBIMENTO</t>
        </is>
      </c>
      <c r="D28" s="2" t="n">
        <v>306147</v>
      </c>
      <c r="E28" s="2" t="inlineStr">
        <is>
          <t>Sebastiao Ramos De Souza Filho</t>
        </is>
      </c>
      <c r="F28" s="2" t="n">
        <v>1772</v>
      </c>
      <c r="G28" s="2" t="n">
        <v>32.03</v>
      </c>
      <c r="H28" s="2" t="n">
        <v>55</v>
      </c>
      <c r="I28" s="2" t="n">
        <v>25</v>
      </c>
      <c r="J28" s="2" t="inlineStr">
        <is>
          <t>GPA</t>
        </is>
      </c>
    </row>
    <row r="29">
      <c r="A29" s="2" t="n">
        <v>7</v>
      </c>
      <c r="B29" s="2" t="n">
        <v>409</v>
      </c>
      <c r="C29" s="2" t="inlineStr">
        <is>
          <t>SEPARACAO</t>
        </is>
      </c>
      <c r="D29" s="2" t="n">
        <v>306147</v>
      </c>
      <c r="E29" s="2" t="inlineStr">
        <is>
          <t>Sebastiao Ramos De Souza Filho</t>
        </is>
      </c>
      <c r="F29" s="2" t="n">
        <v>883</v>
      </c>
      <c r="G29" s="2" t="n">
        <v>14.54</v>
      </c>
      <c r="H29" s="2" t="n">
        <v>61</v>
      </c>
      <c r="I29" s="2" t="n">
        <v>105</v>
      </c>
      <c r="J29" s="2" t="inlineStr">
        <is>
          <t>GPA</t>
        </is>
      </c>
    </row>
    <row r="30">
      <c r="A30" s="2" t="n">
        <v>7</v>
      </c>
      <c r="B30" s="2" t="n">
        <v>409</v>
      </c>
      <c r="C30" s="2" t="inlineStr">
        <is>
          <t>CARREGAMENTO</t>
        </is>
      </c>
      <c r="D30" s="2" t="n">
        <v>321527</v>
      </c>
      <c r="E30" s="2" t="inlineStr">
        <is>
          <t>WEYDSON S. SANTANA DO NASCIMENTO</t>
        </is>
      </c>
      <c r="F30" s="2" t="n">
        <v>1036</v>
      </c>
      <c r="G30" s="2" t="n">
        <v>19.16</v>
      </c>
      <c r="H30" s="2" t="n">
        <v>54</v>
      </c>
      <c r="I30" s="2" t="n">
        <v>24</v>
      </c>
      <c r="J30" s="2" t="inlineStr">
        <is>
          <t>GPA</t>
        </is>
      </c>
    </row>
    <row r="31">
      <c r="A31" s="2" t="n">
        <v>7</v>
      </c>
      <c r="B31" s="2" t="n">
        <v>409</v>
      </c>
      <c r="C31" s="2" t="inlineStr">
        <is>
          <t>PUXADA RECEB</t>
        </is>
      </c>
      <c r="D31" s="2" t="n">
        <v>332891</v>
      </c>
      <c r="E31" s="2" t="inlineStr">
        <is>
          <t>Fabiano Jose Lima Lira Ferreira</t>
        </is>
      </c>
      <c r="F31" s="2" t="n">
        <v>3</v>
      </c>
      <c r="G31" s="2" t="n">
        <v>2.39</v>
      </c>
      <c r="H31" s="2" t="n">
        <v>1</v>
      </c>
      <c r="I31" s="2" t="n">
        <v>22</v>
      </c>
      <c r="J31" s="2" t="inlineStr">
        <is>
          <t>GPA</t>
        </is>
      </c>
    </row>
    <row r="32">
      <c r="A32" s="2" t="n">
        <v>7</v>
      </c>
      <c r="B32" s="2" t="n">
        <v>409</v>
      </c>
      <c r="C32" s="2" t="inlineStr">
        <is>
          <t>RECEBIMENTO</t>
        </is>
      </c>
      <c r="D32" s="2" t="n">
        <v>332891</v>
      </c>
      <c r="E32" s="2" t="inlineStr">
        <is>
          <t>Fabiano Jose Lima Lira Ferreira</t>
        </is>
      </c>
      <c r="F32" s="2" t="n">
        <v>2</v>
      </c>
      <c r="G32" s="2" t="n">
        <v>0.06</v>
      </c>
      <c r="H32" s="2" t="n">
        <v>33</v>
      </c>
      <c r="I32" s="2" t="n">
        <v>25</v>
      </c>
      <c r="J32" s="2" t="inlineStr">
        <is>
          <t>GPA</t>
        </is>
      </c>
    </row>
    <row r="33">
      <c r="A33" s="2" t="n">
        <v>7</v>
      </c>
      <c r="B33" s="2" t="n">
        <v>409</v>
      </c>
      <c r="C33" s="2" t="inlineStr">
        <is>
          <t>ATIVIDADE OP. EMP.</t>
        </is>
      </c>
      <c r="D33" s="2" t="n">
        <v>335434</v>
      </c>
      <c r="E33" s="2" t="inlineStr">
        <is>
          <t>Gilvan Da Conceicao Nascimento</t>
        </is>
      </c>
      <c r="F33" s="2" t="n">
        <v>2378</v>
      </c>
      <c r="G33" s="2" t="n">
        <v>49.24</v>
      </c>
      <c r="H33" s="2" t="n">
        <v>48</v>
      </c>
      <c r="I33" s="2" t="n">
        <v>25</v>
      </c>
      <c r="J33" s="2" t="inlineStr">
        <is>
          <t>GPA</t>
        </is>
      </c>
    </row>
    <row r="34">
      <c r="A34" s="2" t="n">
        <v>7</v>
      </c>
      <c r="B34" s="2" t="n">
        <v>409</v>
      </c>
      <c r="C34" s="2" t="inlineStr">
        <is>
          <t>PUXADA RECEB</t>
        </is>
      </c>
      <c r="D34" s="2" t="n">
        <v>337748</v>
      </c>
      <c r="E34" s="2" t="inlineStr">
        <is>
          <t>Cristiane Faria Teodoro</t>
        </is>
      </c>
      <c r="F34" s="2" t="n">
        <v>27</v>
      </c>
      <c r="G34" s="2" t="n">
        <v>1.23</v>
      </c>
      <c r="H34" s="2" t="n">
        <v>22</v>
      </c>
      <c r="I34" s="2" t="n">
        <v>22</v>
      </c>
      <c r="J34" s="2" t="inlineStr">
        <is>
          <t>GPA</t>
        </is>
      </c>
    </row>
    <row r="35">
      <c r="A35" s="2" t="n">
        <v>7</v>
      </c>
      <c r="B35" s="2" t="n">
        <v>409</v>
      </c>
      <c r="C35" s="2" t="inlineStr">
        <is>
          <t>RECEBIMENTO</t>
        </is>
      </c>
      <c r="D35" s="2" t="n">
        <v>337748</v>
      </c>
      <c r="E35" s="2" t="inlineStr">
        <is>
          <t>Cristiane Faria Teodoro</t>
        </is>
      </c>
      <c r="F35" s="2" t="n">
        <v>2453</v>
      </c>
      <c r="G35" s="2" t="n">
        <v>57.84</v>
      </c>
      <c r="H35" s="2" t="n">
        <v>42</v>
      </c>
      <c r="I35" s="2" t="n">
        <v>25</v>
      </c>
      <c r="J35" s="2" t="inlineStr">
        <is>
          <t>GPA</t>
        </is>
      </c>
    </row>
    <row r="36">
      <c r="A36" s="2" t="n">
        <v>7</v>
      </c>
      <c r="B36" s="2" t="n">
        <v>409</v>
      </c>
      <c r="C36" s="2" t="inlineStr">
        <is>
          <t>ATIVIDADE OP. EMP.</t>
        </is>
      </c>
      <c r="D36" s="2" t="n">
        <v>343076</v>
      </c>
      <c r="E36" s="2" t="inlineStr">
        <is>
          <t>Tatiana Candido</t>
        </is>
      </c>
      <c r="F36" s="2" t="n">
        <v>1884</v>
      </c>
      <c r="G36" s="2" t="n">
        <v>68.16</v>
      </c>
      <c r="H36" s="2" t="n">
        <v>28</v>
      </c>
      <c r="I36" s="2" t="n">
        <v>25</v>
      </c>
      <c r="J36" s="2" t="inlineStr">
        <is>
          <t>GPA</t>
        </is>
      </c>
    </row>
    <row r="37">
      <c r="A37" s="2" t="n">
        <v>7</v>
      </c>
      <c r="B37" s="2" t="n">
        <v>409</v>
      </c>
      <c r="C37" s="2" t="inlineStr">
        <is>
          <t>CARREGAMENTO</t>
        </is>
      </c>
      <c r="D37" s="2" t="n">
        <v>3753786</v>
      </c>
      <c r="E37" s="2" t="inlineStr">
        <is>
          <t>Marcelo Da Silva Adriano Junior</t>
        </is>
      </c>
      <c r="F37" s="2" t="n">
        <v>22</v>
      </c>
      <c r="G37" s="2" t="n">
        <v>0.4</v>
      </c>
      <c r="H37" s="2" t="n">
        <v>55</v>
      </c>
      <c r="I37" s="2" t="n">
        <v>24</v>
      </c>
      <c r="J37" s="2" t="inlineStr">
        <is>
          <t>GPA</t>
        </is>
      </c>
    </row>
    <row r="38">
      <c r="A38" s="2" t="n">
        <v>7</v>
      </c>
      <c r="B38" s="2" t="n">
        <v>409</v>
      </c>
      <c r="C38" s="2" t="inlineStr">
        <is>
          <t>PUXADA RECEB</t>
        </is>
      </c>
      <c r="D38" s="2" t="n">
        <v>3753786</v>
      </c>
      <c r="E38" s="2" t="inlineStr">
        <is>
          <t>Marcelo Da Silva Adriano Junior</t>
        </is>
      </c>
      <c r="F38" s="2" t="n">
        <v>102</v>
      </c>
      <c r="G38" s="2" t="n">
        <v>7.98</v>
      </c>
      <c r="H38" s="2" t="n">
        <v>13</v>
      </c>
      <c r="I38" s="2" t="n">
        <v>22</v>
      </c>
      <c r="J38" s="2" t="inlineStr">
        <is>
          <t>GPA</t>
        </is>
      </c>
    </row>
    <row r="39">
      <c r="A39" s="2" t="n">
        <v>7</v>
      </c>
      <c r="B39" s="2" t="n">
        <v>409</v>
      </c>
      <c r="C39" s="2" t="inlineStr">
        <is>
          <t>RECEBIMENTO</t>
        </is>
      </c>
      <c r="D39" s="2" t="n">
        <v>3753786</v>
      </c>
      <c r="E39" s="2" t="inlineStr">
        <is>
          <t>Marcelo Da Silva Adriano Junior</t>
        </is>
      </c>
      <c r="F39" s="2" t="n">
        <v>1301</v>
      </c>
      <c r="G39" s="2" t="n">
        <v>62.67</v>
      </c>
      <c r="H39" s="2" t="n">
        <v>21</v>
      </c>
      <c r="I39" s="2" t="n">
        <v>25</v>
      </c>
      <c r="J39" s="2" t="inlineStr">
        <is>
          <t>GPA</t>
        </is>
      </c>
    </row>
    <row r="40">
      <c r="A40" s="2" t="n">
        <v>7</v>
      </c>
      <c r="B40" s="2" t="n">
        <v>409</v>
      </c>
      <c r="C40" s="2" t="inlineStr">
        <is>
          <t>SEPARACAO</t>
        </is>
      </c>
      <c r="D40" s="2" t="n">
        <v>3753786</v>
      </c>
      <c r="E40" s="2" t="inlineStr">
        <is>
          <t>Marcelo Da Silva Adriano Junior</t>
        </is>
      </c>
      <c r="F40" s="2" t="n">
        <v>1539</v>
      </c>
      <c r="G40" s="2" t="n">
        <v>16.62</v>
      </c>
      <c r="H40" s="2" t="n">
        <v>93</v>
      </c>
      <c r="I40" s="2" t="n">
        <v>105</v>
      </c>
      <c r="J40" s="2" t="inlineStr">
        <is>
          <t>GPA</t>
        </is>
      </c>
    </row>
    <row r="41">
      <c r="A41" s="2" t="n">
        <v>7</v>
      </c>
      <c r="B41" s="2" t="n">
        <v>409</v>
      </c>
      <c r="C41" s="2" t="inlineStr">
        <is>
          <t>ATIVIDADE OP. EMP.</t>
        </is>
      </c>
      <c r="D41" s="2" t="n">
        <v>3758249</v>
      </c>
      <c r="E41" s="2" t="inlineStr">
        <is>
          <t>Carlos Alexandre Motta</t>
        </is>
      </c>
      <c r="F41" s="2" t="n">
        <v>1927</v>
      </c>
      <c r="G41" s="2" t="n">
        <v>68.42</v>
      </c>
      <c r="H41" s="2" t="n">
        <v>28</v>
      </c>
      <c r="I41" s="2" t="n">
        <v>25</v>
      </c>
      <c r="J41" s="2" t="inlineStr">
        <is>
          <t>GPA</t>
        </is>
      </c>
    </row>
    <row r="42">
      <c r="A42" s="2" t="n">
        <v>7</v>
      </c>
      <c r="B42" s="2" t="n">
        <v>409</v>
      </c>
      <c r="C42" s="2" t="inlineStr">
        <is>
          <t>RECEBIMENTO</t>
        </is>
      </c>
      <c r="D42" s="2" t="n">
        <v>379547</v>
      </c>
      <c r="E42" s="2" t="inlineStr">
        <is>
          <t>Claudia Cristina dos Santos Silva Dias</t>
        </is>
      </c>
      <c r="F42" s="2" t="n">
        <v>1263</v>
      </c>
      <c r="G42" s="2" t="n">
        <v>35.93</v>
      </c>
      <c r="H42" s="2" t="n">
        <v>35</v>
      </c>
      <c r="I42" s="2" t="n">
        <v>25</v>
      </c>
      <c r="J42" s="2" t="inlineStr">
        <is>
          <t>GPA</t>
        </is>
      </c>
    </row>
    <row r="43">
      <c r="A43" s="2" t="n">
        <v>7</v>
      </c>
      <c r="B43" s="2" t="n">
        <v>409</v>
      </c>
      <c r="C43" s="2" t="inlineStr">
        <is>
          <t>CARREGAMENTO</t>
        </is>
      </c>
      <c r="D43" s="2" t="n">
        <v>3796914</v>
      </c>
      <c r="E43" s="2" t="inlineStr">
        <is>
          <t>Gilson De Oliveira Mota</t>
        </is>
      </c>
      <c r="F43" s="2" t="n">
        <v>26</v>
      </c>
      <c r="G43" s="2" t="n">
        <v>1.44</v>
      </c>
      <c r="H43" s="2" t="n">
        <v>18</v>
      </c>
      <c r="I43" s="2" t="n">
        <v>24</v>
      </c>
      <c r="J43" s="2" t="inlineStr">
        <is>
          <t>GPA</t>
        </is>
      </c>
    </row>
    <row r="44">
      <c r="A44" s="2" t="n">
        <v>7</v>
      </c>
      <c r="B44" s="2" t="n">
        <v>409</v>
      </c>
      <c r="C44" s="2" t="inlineStr">
        <is>
          <t>PUXADA RECEB</t>
        </is>
      </c>
      <c r="D44" s="2" t="n">
        <v>3796914</v>
      </c>
      <c r="E44" s="2" t="inlineStr">
        <is>
          <t>Gilson De Oliveira Mota</t>
        </is>
      </c>
      <c r="F44" s="2" t="n">
        <v>274</v>
      </c>
      <c r="G44" s="2" t="n">
        <v>12.71</v>
      </c>
      <c r="H44" s="2" t="n">
        <v>22</v>
      </c>
      <c r="I44" s="2" t="n">
        <v>22</v>
      </c>
      <c r="J44" s="2" t="inlineStr">
        <is>
          <t>GPA</t>
        </is>
      </c>
    </row>
    <row r="45">
      <c r="A45" s="2" t="n">
        <v>7</v>
      </c>
      <c r="B45" s="2" t="n">
        <v>409</v>
      </c>
      <c r="C45" s="2" t="inlineStr">
        <is>
          <t>RECEBIMENTO</t>
        </is>
      </c>
      <c r="D45" s="2" t="n">
        <v>3796914</v>
      </c>
      <c r="E45" s="2" t="inlineStr">
        <is>
          <t>Gilson De Oliveira Mota</t>
        </is>
      </c>
      <c r="F45" s="2" t="n">
        <v>524</v>
      </c>
      <c r="G45" s="2" t="n">
        <v>11.93</v>
      </c>
      <c r="H45" s="2" t="n">
        <v>44</v>
      </c>
      <c r="I45" s="2" t="n">
        <v>25</v>
      </c>
      <c r="J45" s="2" t="inlineStr">
        <is>
          <t>GPA</t>
        </is>
      </c>
    </row>
    <row r="46">
      <c r="A46" s="2" t="n">
        <v>7</v>
      </c>
      <c r="B46" s="2" t="n">
        <v>409</v>
      </c>
      <c r="C46" s="2" t="inlineStr">
        <is>
          <t>SEPARACAO</t>
        </is>
      </c>
      <c r="D46" s="2" t="n">
        <v>3796914</v>
      </c>
      <c r="E46" s="2" t="inlineStr">
        <is>
          <t>Gilson De Oliveira Mota</t>
        </is>
      </c>
      <c r="F46" s="2" t="n">
        <v>2113</v>
      </c>
      <c r="G46" s="2" t="n">
        <v>20.28</v>
      </c>
      <c r="H46" s="2" t="n">
        <v>104</v>
      </c>
      <c r="I46" s="2" t="n">
        <v>105</v>
      </c>
      <c r="J46" s="2" t="inlineStr">
        <is>
          <t>GPA</t>
        </is>
      </c>
    </row>
    <row r="47">
      <c r="A47" s="2" t="n">
        <v>7</v>
      </c>
      <c r="B47" s="2" t="n">
        <v>409</v>
      </c>
      <c r="C47" s="2" t="inlineStr">
        <is>
          <t>CARREGAMENTO</t>
        </is>
      </c>
      <c r="D47" s="2" t="n">
        <v>3809072</v>
      </c>
      <c r="E47" s="2" t="inlineStr">
        <is>
          <t>Eduardo Vinicius Batista</t>
        </is>
      </c>
      <c r="F47" s="2" t="n">
        <v>1099</v>
      </c>
      <c r="G47" s="2" t="n">
        <v>19.53</v>
      </c>
      <c r="H47" s="2" t="n">
        <v>56</v>
      </c>
      <c r="I47" s="2" t="n">
        <v>24</v>
      </c>
      <c r="J47" s="2" t="inlineStr">
        <is>
          <t>GPA</t>
        </is>
      </c>
    </row>
    <row r="48">
      <c r="A48" s="2" t="n">
        <v>7</v>
      </c>
      <c r="B48" s="2" t="n">
        <v>409</v>
      </c>
      <c r="C48" s="2" t="inlineStr">
        <is>
          <t>SEPARACAO</t>
        </is>
      </c>
      <c r="D48" s="2" t="n">
        <v>3809072</v>
      </c>
      <c r="E48" s="2" t="inlineStr">
        <is>
          <t>Eduardo Vinicius Batista</t>
        </is>
      </c>
      <c r="F48" s="2" t="n">
        <v>179</v>
      </c>
      <c r="G48" s="2" t="n">
        <v>1.28</v>
      </c>
      <c r="H48" s="2" t="n">
        <v>140</v>
      </c>
      <c r="I48" s="2" t="n">
        <v>105</v>
      </c>
      <c r="J48" s="2" t="inlineStr">
        <is>
          <t>GPA</t>
        </is>
      </c>
    </row>
    <row r="49">
      <c r="A49" s="2" t="n">
        <v>7</v>
      </c>
      <c r="B49" s="2" t="n">
        <v>409</v>
      </c>
      <c r="C49" s="2" t="inlineStr">
        <is>
          <t>ATIVIDADE OP. EMP.</t>
        </is>
      </c>
      <c r="D49" s="2" t="n">
        <v>3811905</v>
      </c>
      <c r="E49" s="2" t="inlineStr">
        <is>
          <t>David da Silva Bonelles</t>
        </is>
      </c>
      <c r="F49" s="2" t="n">
        <v>2503</v>
      </c>
      <c r="G49" s="2" t="n">
        <v>59.6</v>
      </c>
      <c r="H49" s="2" t="n">
        <v>42</v>
      </c>
      <c r="I49" s="2" t="n">
        <v>25</v>
      </c>
      <c r="J49" s="2" t="inlineStr">
        <is>
          <t>GPA</t>
        </is>
      </c>
    </row>
    <row r="50">
      <c r="A50" s="2" t="n">
        <v>7</v>
      </c>
      <c r="B50" s="2" t="n">
        <v>409</v>
      </c>
      <c r="C50" s="2" t="inlineStr">
        <is>
          <t>SEPARACAO</t>
        </is>
      </c>
      <c r="D50" s="2" t="n">
        <v>3811905</v>
      </c>
      <c r="E50" s="2" t="inlineStr">
        <is>
          <t>David da Silva Bonelles</t>
        </is>
      </c>
      <c r="F50" s="2" t="n">
        <v>579</v>
      </c>
      <c r="G50" s="2" t="n">
        <v>5.26</v>
      </c>
      <c r="H50" s="2" t="n">
        <v>110</v>
      </c>
      <c r="I50" s="2" t="n">
        <v>105</v>
      </c>
      <c r="J50" s="2" t="inlineStr">
        <is>
          <t>GPA</t>
        </is>
      </c>
    </row>
    <row r="51">
      <c r="A51" s="2" t="n">
        <v>7</v>
      </c>
      <c r="B51" s="2" t="n">
        <v>409</v>
      </c>
      <c r="C51" s="2" t="inlineStr">
        <is>
          <t>ATIVIDADE OP. EMP.</t>
        </is>
      </c>
      <c r="D51" s="2" t="n">
        <v>382819</v>
      </c>
      <c r="E51" s="2" t="inlineStr">
        <is>
          <t>Valmir Dias Paredes Junior</t>
        </is>
      </c>
      <c r="F51" s="2" t="n">
        <v>1911</v>
      </c>
      <c r="G51" s="2" t="n">
        <v>53.72</v>
      </c>
      <c r="H51" s="2" t="n">
        <v>36</v>
      </c>
      <c r="I51" s="2" t="n">
        <v>25</v>
      </c>
      <c r="J51" s="2" t="inlineStr">
        <is>
          <t>GPA</t>
        </is>
      </c>
    </row>
    <row r="52">
      <c r="A52" s="2" t="n">
        <v>7</v>
      </c>
      <c r="B52" s="2" t="n">
        <v>409</v>
      </c>
      <c r="C52" s="2" t="inlineStr">
        <is>
          <t>PUXADA RECEB</t>
        </is>
      </c>
      <c r="D52" s="2" t="n">
        <v>400144</v>
      </c>
      <c r="E52" s="2" t="inlineStr">
        <is>
          <t>Alvaro Marques De Paula</t>
        </is>
      </c>
      <c r="F52" s="2" t="n">
        <v>270</v>
      </c>
      <c r="G52" s="2" t="n">
        <v>13.6</v>
      </c>
      <c r="H52" s="2" t="n">
        <v>20</v>
      </c>
      <c r="I52" s="2" t="n">
        <v>22</v>
      </c>
      <c r="J52" s="2" t="inlineStr">
        <is>
          <t>GPA</t>
        </is>
      </c>
    </row>
    <row r="53">
      <c r="A53" s="2" t="n">
        <v>7</v>
      </c>
      <c r="B53" s="2" t="n">
        <v>409</v>
      </c>
      <c r="C53" s="2" t="inlineStr">
        <is>
          <t>SEPARACAO</t>
        </is>
      </c>
      <c r="D53" s="2" t="n">
        <v>400144</v>
      </c>
      <c r="E53" s="2" t="inlineStr">
        <is>
          <t>Alvaro Marques De Paula</t>
        </is>
      </c>
      <c r="F53" s="2" t="n">
        <v>109</v>
      </c>
      <c r="G53" s="2" t="n">
        <v>4.04</v>
      </c>
      <c r="H53" s="2" t="n">
        <v>27</v>
      </c>
      <c r="I53" s="2" t="n">
        <v>105</v>
      </c>
      <c r="J53" s="2" t="inlineStr">
        <is>
          <t>GPA</t>
        </is>
      </c>
    </row>
    <row r="54">
      <c r="A54" s="2" t="n">
        <v>7</v>
      </c>
      <c r="B54" s="2" t="n">
        <v>409</v>
      </c>
      <c r="C54" s="2" t="inlineStr">
        <is>
          <t>SEPARACAO</t>
        </is>
      </c>
      <c r="D54" s="2" t="n">
        <v>418991</v>
      </c>
      <c r="E54" s="2" t="inlineStr">
        <is>
          <t>Luis Fernando De Olivieira Costa</t>
        </is>
      </c>
      <c r="F54" s="2" t="n">
        <v>2840</v>
      </c>
      <c r="G54" s="2" t="n">
        <v>43.72</v>
      </c>
      <c r="H54" s="2" t="n">
        <v>65</v>
      </c>
      <c r="I54" s="2" t="n">
        <v>105</v>
      </c>
      <c r="J54" s="2" t="inlineStr">
        <is>
          <t>GPA</t>
        </is>
      </c>
    </row>
    <row r="55">
      <c r="A55" s="2" t="n">
        <v>7</v>
      </c>
      <c r="B55" s="2" t="n">
        <v>409</v>
      </c>
      <c r="C55" s="2" t="inlineStr">
        <is>
          <t>PUXADA RECEB</t>
        </is>
      </c>
      <c r="D55" s="2" t="n">
        <v>431395</v>
      </c>
      <c r="E55" s="2" t="inlineStr">
        <is>
          <t>Marcelo De Oliveira Domicioli</t>
        </is>
      </c>
      <c r="F55" s="2" t="n">
        <v>22</v>
      </c>
      <c r="G55" s="2" t="n">
        <v>0.98</v>
      </c>
      <c r="H55" s="2" t="n">
        <v>22</v>
      </c>
      <c r="I55" s="2" t="n">
        <v>22</v>
      </c>
      <c r="J55" s="2" t="inlineStr">
        <is>
          <t>GPA</t>
        </is>
      </c>
    </row>
    <row r="56">
      <c r="A56" s="2" t="n">
        <v>7</v>
      </c>
      <c r="B56" s="2" t="n">
        <v>409</v>
      </c>
      <c r="C56" s="2" t="inlineStr">
        <is>
          <t>PUXADA RECEB</t>
        </is>
      </c>
      <c r="D56" s="2" t="n">
        <v>434642</v>
      </c>
      <c r="E56" s="2" t="inlineStr">
        <is>
          <t>Vanessa Leandro Alves</t>
        </is>
      </c>
      <c r="F56" s="2" t="n">
        <v>330</v>
      </c>
      <c r="G56" s="2" t="n">
        <v>8.77</v>
      </c>
      <c r="H56" s="2" t="n">
        <v>38</v>
      </c>
      <c r="I56" s="2" t="n">
        <v>22</v>
      </c>
      <c r="J56" s="2" t="inlineStr">
        <is>
          <t>GPA</t>
        </is>
      </c>
    </row>
    <row r="57">
      <c r="A57" s="2" t="n">
        <v>7</v>
      </c>
      <c r="B57" s="2" t="n">
        <v>409</v>
      </c>
      <c r="C57" s="2" t="inlineStr">
        <is>
          <t>RECEBIMENTO</t>
        </is>
      </c>
      <c r="D57" s="2" t="n">
        <v>434642</v>
      </c>
      <c r="E57" s="2" t="inlineStr">
        <is>
          <t>Vanessa Leandro Alves</t>
        </is>
      </c>
      <c r="F57" s="2" t="n">
        <v>2495</v>
      </c>
      <c r="G57" s="2" t="n">
        <v>33.33</v>
      </c>
      <c r="H57" s="2" t="n">
        <v>75</v>
      </c>
      <c r="I57" s="2" t="n">
        <v>25</v>
      </c>
      <c r="J57" s="2" t="inlineStr">
        <is>
          <t>GPA</t>
        </is>
      </c>
    </row>
    <row r="58">
      <c r="A58" s="2" t="n">
        <v>7</v>
      </c>
      <c r="B58" s="2" t="n">
        <v>409</v>
      </c>
      <c r="C58" s="2" t="inlineStr">
        <is>
          <t>ATIVIDADE OP. EMP.</t>
        </is>
      </c>
      <c r="D58" s="2" t="n">
        <v>434975</v>
      </c>
      <c r="E58" s="2" t="inlineStr">
        <is>
          <t>Reinaldo Ferreira Da Silva</t>
        </is>
      </c>
      <c r="F58" s="2" t="n">
        <v>2469</v>
      </c>
      <c r="G58" s="2" t="n">
        <v>68.23</v>
      </c>
      <c r="H58" s="2" t="n">
        <v>36</v>
      </c>
      <c r="I58" s="2" t="n">
        <v>25</v>
      </c>
      <c r="J58" s="2" t="inlineStr">
        <is>
          <t>GPA</t>
        </is>
      </c>
    </row>
    <row r="59">
      <c r="A59" s="2" t="n">
        <v>7</v>
      </c>
      <c r="B59" s="2" t="n">
        <v>409</v>
      </c>
      <c r="C59" s="2" t="inlineStr">
        <is>
          <t>PUXADA RECEB</t>
        </is>
      </c>
      <c r="D59" s="2" t="n">
        <v>443800</v>
      </c>
      <c r="E59" s="2" t="inlineStr">
        <is>
          <t>Clayton Rodrigues Tiburcio</t>
        </is>
      </c>
      <c r="F59" s="2" t="n">
        <v>5</v>
      </c>
      <c r="G59" s="2" t="n">
        <v>1.98</v>
      </c>
      <c r="H59" s="2" t="n">
        <v>3</v>
      </c>
      <c r="I59" s="2" t="n">
        <v>22</v>
      </c>
      <c r="J59" s="2" t="inlineStr">
        <is>
          <t>GPA</t>
        </is>
      </c>
    </row>
    <row r="60">
      <c r="A60" s="2" t="n">
        <v>7</v>
      </c>
      <c r="B60" s="2" t="n">
        <v>409</v>
      </c>
      <c r="C60" s="2" t="inlineStr">
        <is>
          <t>CARREGAMENTO</t>
        </is>
      </c>
      <c r="D60" s="2" t="n">
        <v>4500946</v>
      </c>
      <c r="E60" s="2" t="inlineStr">
        <is>
          <t>Samuel Lopes Florencio</t>
        </is>
      </c>
      <c r="F60" s="2" t="n">
        <v>889</v>
      </c>
      <c r="G60" s="2" t="n">
        <v>13.99</v>
      </c>
      <c r="H60" s="2" t="n">
        <v>64</v>
      </c>
      <c r="I60" s="2" t="n">
        <v>24</v>
      </c>
      <c r="J60" s="2" t="inlineStr">
        <is>
          <t>GPA</t>
        </is>
      </c>
    </row>
    <row r="61">
      <c r="A61" s="2" t="n">
        <v>7</v>
      </c>
      <c r="B61" s="2" t="n">
        <v>409</v>
      </c>
      <c r="C61" s="2" t="inlineStr">
        <is>
          <t>SEPARACAO</t>
        </is>
      </c>
      <c r="D61" s="2" t="n">
        <v>4500946</v>
      </c>
      <c r="E61" s="2" t="inlineStr">
        <is>
          <t>Samuel Lopes Florencio</t>
        </is>
      </c>
      <c r="F61" s="2" t="n">
        <v>257</v>
      </c>
      <c r="G61" s="2" t="n">
        <v>2.29</v>
      </c>
      <c r="H61" s="2" t="n">
        <v>112</v>
      </c>
      <c r="I61" s="2" t="n">
        <v>105</v>
      </c>
      <c r="J61" s="2" t="inlineStr">
        <is>
          <t>GPA</t>
        </is>
      </c>
    </row>
    <row r="62">
      <c r="A62" s="2" t="n">
        <v>7</v>
      </c>
      <c r="B62" s="2" t="n">
        <v>409</v>
      </c>
      <c r="C62" s="2" t="inlineStr">
        <is>
          <t>PUXADA RECEB</t>
        </is>
      </c>
      <c r="D62" s="2" t="n">
        <v>4534450</v>
      </c>
      <c r="E62" s="2" t="inlineStr">
        <is>
          <t>Edeilson Batista da Cruz</t>
        </is>
      </c>
      <c r="F62" s="2" t="n">
        <v>81</v>
      </c>
      <c r="G62" s="2" t="n">
        <v>7.05</v>
      </c>
      <c r="H62" s="2" t="n">
        <v>11</v>
      </c>
      <c r="I62" s="2" t="n">
        <v>22</v>
      </c>
      <c r="J62" s="2" t="inlineStr">
        <is>
          <t>GPA</t>
        </is>
      </c>
    </row>
    <row r="63">
      <c r="A63" s="2" t="n">
        <v>7</v>
      </c>
      <c r="B63" s="2" t="n">
        <v>409</v>
      </c>
      <c r="C63" s="2" t="inlineStr">
        <is>
          <t>RECEBIMENTO</t>
        </is>
      </c>
      <c r="D63" s="2" t="n">
        <v>4534450</v>
      </c>
      <c r="E63" s="2" t="inlineStr">
        <is>
          <t>Edeilson Batista da Cruz</t>
        </is>
      </c>
      <c r="F63" s="2" t="n">
        <v>549</v>
      </c>
      <c r="G63" s="2" t="n">
        <v>20.04</v>
      </c>
      <c r="H63" s="2" t="n">
        <v>27</v>
      </c>
      <c r="I63" s="2" t="n">
        <v>25</v>
      </c>
      <c r="J63" s="2" t="inlineStr">
        <is>
          <t>GPA</t>
        </is>
      </c>
    </row>
    <row r="64">
      <c r="A64" s="2" t="n">
        <v>7</v>
      </c>
      <c r="B64" s="2" t="n">
        <v>409</v>
      </c>
      <c r="C64" s="2" t="inlineStr">
        <is>
          <t>SEPARACAO</t>
        </is>
      </c>
      <c r="D64" s="2" t="n">
        <v>4534450</v>
      </c>
      <c r="E64" s="2" t="inlineStr">
        <is>
          <t>Edeilson Batista da Cruz</t>
        </is>
      </c>
      <c r="F64" s="2" t="n">
        <v>769</v>
      </c>
      <c r="G64" s="2" t="n">
        <v>10.24</v>
      </c>
      <c r="H64" s="2" t="n">
        <v>75</v>
      </c>
      <c r="I64" s="2" t="n">
        <v>105</v>
      </c>
      <c r="J64" s="2" t="inlineStr">
        <is>
          <t>GPA</t>
        </is>
      </c>
    </row>
    <row r="65">
      <c r="A65" s="2" t="n">
        <v>7</v>
      </c>
      <c r="B65" s="2" t="n">
        <v>409</v>
      </c>
      <c r="C65" s="2" t="inlineStr">
        <is>
          <t>CARREGAMENTO</t>
        </is>
      </c>
      <c r="D65" s="2" t="n">
        <v>4546245</v>
      </c>
      <c r="E65" s="2" t="inlineStr">
        <is>
          <t>Gilmar De Souza Rodrigues</t>
        </is>
      </c>
      <c r="F65" s="2" t="n">
        <v>223</v>
      </c>
      <c r="G65" s="2" t="n">
        <v>6.72</v>
      </c>
      <c r="H65" s="2" t="n">
        <v>33</v>
      </c>
      <c r="I65" s="2" t="n">
        <v>24</v>
      </c>
      <c r="J65" s="2" t="inlineStr">
        <is>
          <t>GPA</t>
        </is>
      </c>
    </row>
    <row r="66">
      <c r="A66" s="2" t="n">
        <v>7</v>
      </c>
      <c r="B66" s="2" t="n">
        <v>409</v>
      </c>
      <c r="C66" s="2" t="inlineStr">
        <is>
          <t>SEPARACAO</t>
        </is>
      </c>
      <c r="D66" s="2" t="n">
        <v>4546245</v>
      </c>
      <c r="E66" s="2" t="inlineStr">
        <is>
          <t>Gilmar De Souza Rodrigues</t>
        </is>
      </c>
      <c r="F66" s="2" t="n">
        <v>1344</v>
      </c>
      <c r="G66" s="2" t="n">
        <v>19.67</v>
      </c>
      <c r="H66" s="2" t="n">
        <v>68</v>
      </c>
      <c r="I66" s="2" t="n">
        <v>105</v>
      </c>
      <c r="J66" s="2" t="inlineStr">
        <is>
          <t>GPA</t>
        </is>
      </c>
    </row>
    <row r="67">
      <c r="A67" s="2" t="n">
        <v>7</v>
      </c>
      <c r="B67" s="2" t="n">
        <v>409</v>
      </c>
      <c r="C67" s="2" t="inlineStr">
        <is>
          <t>ATIVIDADE OP. EMP.</t>
        </is>
      </c>
      <c r="D67" s="2" t="n">
        <v>4547128</v>
      </c>
      <c r="E67" s="2" t="inlineStr">
        <is>
          <t>Rafael Alves Da Silva</t>
        </is>
      </c>
      <c r="F67" s="2" t="n">
        <v>71</v>
      </c>
      <c r="G67" s="2" t="n">
        <v>2.84</v>
      </c>
      <c r="H67" s="2" t="n">
        <v>25</v>
      </c>
      <c r="I67" s="2" t="n">
        <v>25</v>
      </c>
      <c r="J67" s="2" t="inlineStr">
        <is>
          <t>GPA</t>
        </is>
      </c>
    </row>
    <row r="68">
      <c r="A68" s="2" t="n">
        <v>7</v>
      </c>
      <c r="B68" s="2" t="n">
        <v>409</v>
      </c>
      <c r="C68" s="2" t="inlineStr">
        <is>
          <t>CARREGAMENTO</t>
        </is>
      </c>
      <c r="D68" s="2" t="n">
        <v>4567633</v>
      </c>
      <c r="E68" s="2" t="inlineStr">
        <is>
          <t>Vinicius Oliveira Muniz</t>
        </is>
      </c>
      <c r="F68" s="2" t="n">
        <v>6</v>
      </c>
      <c r="G68" s="2" t="n">
        <v>2.34</v>
      </c>
      <c r="H68" s="2" t="n">
        <v>3</v>
      </c>
      <c r="I68" s="2" t="n">
        <v>24</v>
      </c>
      <c r="J68" s="2" t="inlineStr">
        <is>
          <t>GPA</t>
        </is>
      </c>
    </row>
    <row r="69">
      <c r="A69" s="2" t="n">
        <v>7</v>
      </c>
      <c r="B69" s="2" t="n">
        <v>409</v>
      </c>
      <c r="C69" s="2" t="inlineStr">
        <is>
          <t>PUXADA RECEB</t>
        </is>
      </c>
      <c r="D69" s="2" t="n">
        <v>4567633</v>
      </c>
      <c r="E69" s="2" t="inlineStr">
        <is>
          <t>Vinicius Oliveira Muniz</t>
        </is>
      </c>
      <c r="F69" s="2" t="n">
        <v>442</v>
      </c>
      <c r="G69" s="2" t="n">
        <v>10.77</v>
      </c>
      <c r="H69" s="2" t="n">
        <v>41</v>
      </c>
      <c r="I69" s="2" t="n">
        <v>22</v>
      </c>
      <c r="J69" s="2" t="inlineStr">
        <is>
          <t>GPA</t>
        </is>
      </c>
    </row>
    <row r="70">
      <c r="A70" s="2" t="n">
        <v>7</v>
      </c>
      <c r="B70" s="2" t="n">
        <v>409</v>
      </c>
      <c r="C70" s="2" t="inlineStr">
        <is>
          <t>RECEBIMENTO</t>
        </is>
      </c>
      <c r="D70" s="2" t="n">
        <v>4567633</v>
      </c>
      <c r="E70" s="2" t="inlineStr">
        <is>
          <t>Vinicius Oliveira Muniz</t>
        </is>
      </c>
      <c r="F70" s="2" t="n">
        <v>94</v>
      </c>
      <c r="G70" s="2" t="n">
        <v>2.47</v>
      </c>
      <c r="H70" s="2" t="n">
        <v>38</v>
      </c>
      <c r="I70" s="2" t="n">
        <v>25</v>
      </c>
      <c r="J70" s="2" t="inlineStr">
        <is>
          <t>GPA</t>
        </is>
      </c>
    </row>
    <row r="71">
      <c r="A71" s="2" t="n">
        <v>7</v>
      </c>
      <c r="B71" s="2" t="n">
        <v>409</v>
      </c>
      <c r="C71" s="2" t="inlineStr">
        <is>
          <t>SEPARACAO</t>
        </is>
      </c>
      <c r="D71" s="2" t="n">
        <v>4567633</v>
      </c>
      <c r="E71" s="2" t="inlineStr">
        <is>
          <t>Vinicius Oliveira Muniz</t>
        </is>
      </c>
      <c r="F71" s="2" t="n">
        <v>1419</v>
      </c>
      <c r="G71" s="2" t="n">
        <v>22.66</v>
      </c>
      <c r="H71" s="2" t="n">
        <v>63</v>
      </c>
      <c r="I71" s="2" t="n">
        <v>105</v>
      </c>
      <c r="J71" s="2" t="inlineStr">
        <is>
          <t>GPA</t>
        </is>
      </c>
    </row>
    <row r="72">
      <c r="A72" s="2" t="n">
        <v>7</v>
      </c>
      <c r="B72" s="2" t="n">
        <v>409</v>
      </c>
      <c r="C72" s="2" t="inlineStr">
        <is>
          <t>PUXADA RECEB</t>
        </is>
      </c>
      <c r="D72" s="2" t="n">
        <v>491277</v>
      </c>
      <c r="E72" s="2" t="inlineStr">
        <is>
          <t>Allan Chaves Da Cruz Da Rocha</t>
        </is>
      </c>
      <c r="F72" s="2" t="n">
        <v>2</v>
      </c>
      <c r="G72" s="2" t="n">
        <v>0.72</v>
      </c>
      <c r="H72" s="2" t="n">
        <v>3</v>
      </c>
      <c r="I72" s="2" t="n">
        <v>22</v>
      </c>
      <c r="J72" s="2" t="inlineStr">
        <is>
          <t>GPA</t>
        </is>
      </c>
    </row>
    <row r="73">
      <c r="A73" s="2" t="n">
        <v>7</v>
      </c>
      <c r="B73" s="2" t="n">
        <v>409</v>
      </c>
      <c r="C73" s="2" t="inlineStr">
        <is>
          <t>RECEBIMENTO</t>
        </is>
      </c>
      <c r="D73" s="2" t="n">
        <v>491277</v>
      </c>
      <c r="E73" s="2" t="inlineStr">
        <is>
          <t>Allan Chaves Da Cruz Da Rocha</t>
        </is>
      </c>
      <c r="F73" s="2" t="n">
        <v>1</v>
      </c>
      <c r="G73" s="2" t="n">
        <v>1.7</v>
      </c>
      <c r="H73" s="2" t="n">
        <v>1</v>
      </c>
      <c r="I73" s="2" t="n">
        <v>25</v>
      </c>
      <c r="J73" s="2" t="inlineStr">
        <is>
          <t>GPA</t>
        </is>
      </c>
    </row>
    <row r="74">
      <c r="A74" s="2" t="n">
        <v>7</v>
      </c>
      <c r="B74" s="2" t="n">
        <v>409</v>
      </c>
      <c r="C74" s="2" t="inlineStr">
        <is>
          <t>PUXADA RECEB</t>
        </is>
      </c>
      <c r="D74" s="2" t="n">
        <v>5027608</v>
      </c>
      <c r="E74" s="2" t="inlineStr">
        <is>
          <t>Douglas Lima da Silva</t>
        </is>
      </c>
      <c r="F74" s="2" t="n">
        <v>304</v>
      </c>
      <c r="G74" s="2" t="n">
        <v>20.28</v>
      </c>
      <c r="H74" s="2" t="n">
        <v>15</v>
      </c>
      <c r="I74" s="2" t="n">
        <v>22</v>
      </c>
      <c r="J74" s="2" t="inlineStr">
        <is>
          <t>GPA</t>
        </is>
      </c>
    </row>
    <row r="75">
      <c r="A75" s="2" t="n">
        <v>7</v>
      </c>
      <c r="B75" s="2" t="n">
        <v>409</v>
      </c>
      <c r="C75" s="2" t="inlineStr">
        <is>
          <t>PUXADA RECEB</t>
        </is>
      </c>
      <c r="D75" s="2" t="n">
        <v>5040612</v>
      </c>
      <c r="E75" s="2" t="inlineStr">
        <is>
          <t>Alexsandro Mois? dos Santos</t>
        </is>
      </c>
      <c r="F75" s="2" t="n">
        <v>43</v>
      </c>
      <c r="G75" s="2" t="n">
        <v>4.71</v>
      </c>
      <c r="H75" s="2" t="n">
        <v>9</v>
      </c>
      <c r="I75" s="2" t="n">
        <v>22</v>
      </c>
      <c r="J75" s="2" t="inlineStr">
        <is>
          <t>GPA</t>
        </is>
      </c>
    </row>
    <row r="76">
      <c r="A76" s="2" t="n">
        <v>7</v>
      </c>
      <c r="B76" s="2" t="n">
        <v>409</v>
      </c>
      <c r="C76" s="2" t="inlineStr">
        <is>
          <t>RECEBIMENTO</t>
        </is>
      </c>
      <c r="D76" s="2" t="n">
        <v>5040612</v>
      </c>
      <c r="E76" s="2" t="inlineStr">
        <is>
          <t>Alexsandro Mois? dos Santos</t>
        </is>
      </c>
      <c r="F76" s="2" t="n">
        <v>135</v>
      </c>
      <c r="G76" s="2" t="n">
        <v>4.35</v>
      </c>
      <c r="H76" s="2" t="n">
        <v>31</v>
      </c>
      <c r="I76" s="2" t="n">
        <v>25</v>
      </c>
      <c r="J76" s="2" t="inlineStr">
        <is>
          <t>GPA</t>
        </is>
      </c>
    </row>
    <row r="77">
      <c r="A77" s="2" t="n">
        <v>7</v>
      </c>
      <c r="B77" s="2" t="n">
        <v>409</v>
      </c>
      <c r="C77" s="2" t="inlineStr">
        <is>
          <t>PUXADA RECEB</t>
        </is>
      </c>
      <c r="D77" s="2" t="n">
        <v>508667</v>
      </c>
      <c r="E77" s="2" t="inlineStr">
        <is>
          <t>Luis Dos Santos Neto</t>
        </is>
      </c>
      <c r="F77" s="2" t="n">
        <v>433</v>
      </c>
      <c r="G77" s="2" t="n">
        <v>19.81</v>
      </c>
      <c r="H77" s="2" t="n">
        <v>22</v>
      </c>
      <c r="I77" s="2" t="n">
        <v>22</v>
      </c>
      <c r="J77" s="2" t="inlineStr">
        <is>
          <t>GPA</t>
        </is>
      </c>
    </row>
    <row r="78">
      <c r="A78" s="2" t="n">
        <v>7</v>
      </c>
      <c r="B78" s="2" t="n">
        <v>409</v>
      </c>
      <c r="C78" s="2" t="inlineStr">
        <is>
          <t>PUXADA RECEB</t>
        </is>
      </c>
      <c r="D78" s="2" t="n">
        <v>5096049</v>
      </c>
      <c r="E78" s="2" t="inlineStr">
        <is>
          <t>Fernando Braz Da Silva Junior</t>
        </is>
      </c>
      <c r="F78" s="2" t="n">
        <v>33</v>
      </c>
      <c r="G78" s="2" t="n">
        <v>7.96</v>
      </c>
      <c r="H78" s="2" t="n">
        <v>4</v>
      </c>
      <c r="I78" s="2" t="n">
        <v>22</v>
      </c>
      <c r="J78" s="2" t="inlineStr">
        <is>
          <t>GPA</t>
        </is>
      </c>
    </row>
    <row r="79">
      <c r="A79" s="2" t="n">
        <v>7</v>
      </c>
      <c r="B79" s="2" t="n">
        <v>409</v>
      </c>
      <c r="C79" s="2" t="inlineStr">
        <is>
          <t>PUXADA RECEB</t>
        </is>
      </c>
      <c r="D79" s="2" t="n">
        <v>5096782</v>
      </c>
      <c r="E79" s="2" t="inlineStr">
        <is>
          <t>Sheila Rodrigues Fraga De Araujo</t>
        </is>
      </c>
      <c r="F79" s="2" t="n">
        <v>689</v>
      </c>
      <c r="G79" s="2" t="n">
        <v>25.43</v>
      </c>
      <c r="H79" s="2" t="n">
        <v>27</v>
      </c>
      <c r="I79" s="2" t="n">
        <v>22</v>
      </c>
      <c r="J79" s="2" t="inlineStr">
        <is>
          <t>GPA</t>
        </is>
      </c>
    </row>
    <row r="80">
      <c r="A80" s="2" t="n">
        <v>7</v>
      </c>
      <c r="B80" s="2" t="n">
        <v>409</v>
      </c>
      <c r="C80" s="2" t="inlineStr">
        <is>
          <t>RECEBIMENTO</t>
        </is>
      </c>
      <c r="D80" s="2" t="n">
        <v>5096782</v>
      </c>
      <c r="E80" s="2" t="inlineStr">
        <is>
          <t>Sheila Rodrigues Fraga De Araujo</t>
        </is>
      </c>
      <c r="F80" s="2" t="n">
        <v>1126</v>
      </c>
      <c r="G80" s="2" t="n">
        <v>21.49</v>
      </c>
      <c r="H80" s="2" t="n">
        <v>52</v>
      </c>
      <c r="I80" s="2" t="n">
        <v>25</v>
      </c>
      <c r="J80" s="2" t="inlineStr">
        <is>
          <t>GPA</t>
        </is>
      </c>
    </row>
    <row r="81">
      <c r="A81" s="2" t="n">
        <v>7</v>
      </c>
      <c r="B81" s="2" t="n">
        <v>409</v>
      </c>
      <c r="C81" s="2" t="inlineStr">
        <is>
          <t>PUXADA RECEB</t>
        </is>
      </c>
      <c r="D81" s="2" t="n">
        <v>5097312</v>
      </c>
      <c r="E81" s="2" t="inlineStr">
        <is>
          <t>Matheus Lins</t>
        </is>
      </c>
      <c r="F81" s="2" t="n">
        <v>59</v>
      </c>
      <c r="G81" s="2" t="n">
        <v>10.67</v>
      </c>
      <c r="H81" s="2" t="n">
        <v>6</v>
      </c>
      <c r="I81" s="2" t="n">
        <v>22</v>
      </c>
      <c r="J81" s="2" t="inlineStr">
        <is>
          <t>GPA</t>
        </is>
      </c>
    </row>
    <row r="82">
      <c r="A82" s="2" t="n">
        <v>7</v>
      </c>
      <c r="B82" s="2" t="n">
        <v>409</v>
      </c>
      <c r="C82" s="2" t="inlineStr">
        <is>
          <t>PUXADA RECEB</t>
        </is>
      </c>
      <c r="D82" s="2" t="n">
        <v>5099161</v>
      </c>
      <c r="E82" s="2" t="inlineStr">
        <is>
          <t>Moises Andrade Moreira</t>
        </is>
      </c>
      <c r="F82" s="2" t="n">
        <v>14</v>
      </c>
      <c r="G82" s="2" t="n">
        <v>0.73</v>
      </c>
      <c r="H82" s="2" t="n">
        <v>19</v>
      </c>
      <c r="I82" s="2" t="n">
        <v>22</v>
      </c>
      <c r="J82" s="2" t="inlineStr">
        <is>
          <t>GPA</t>
        </is>
      </c>
    </row>
    <row r="83">
      <c r="A83" s="2" t="n">
        <v>7</v>
      </c>
      <c r="B83" s="2" t="n">
        <v>409</v>
      </c>
      <c r="C83" s="2" t="inlineStr">
        <is>
          <t>RECEBIMENTO</t>
        </is>
      </c>
      <c r="D83" s="2" t="n">
        <v>5099161</v>
      </c>
      <c r="E83" s="2" t="inlineStr">
        <is>
          <t>Moises Andrade Moreira</t>
        </is>
      </c>
      <c r="F83" s="2" t="n">
        <v>999</v>
      </c>
      <c r="G83" s="2" t="n">
        <v>18.23</v>
      </c>
      <c r="H83" s="2" t="n">
        <v>55</v>
      </c>
      <c r="I83" s="2" t="n">
        <v>25</v>
      </c>
      <c r="J83" s="2" t="inlineStr">
        <is>
          <t>GPA</t>
        </is>
      </c>
    </row>
    <row r="84">
      <c r="A84" s="2" t="n">
        <v>7</v>
      </c>
      <c r="B84" s="2" t="n">
        <v>409</v>
      </c>
      <c r="C84" s="2" t="inlineStr">
        <is>
          <t>SEPARACAO</t>
        </is>
      </c>
      <c r="D84" s="2" t="n">
        <v>5099161</v>
      </c>
      <c r="E84" s="2" t="inlineStr">
        <is>
          <t>Moises Andrade Moreira</t>
        </is>
      </c>
      <c r="F84" s="2" t="n">
        <v>46</v>
      </c>
      <c r="G84" s="2" t="n">
        <v>1.42</v>
      </c>
      <c r="H84" s="2" t="n">
        <v>32</v>
      </c>
      <c r="I84" s="2" t="n">
        <v>105</v>
      </c>
      <c r="J84" s="2" t="inlineStr">
        <is>
          <t>GPA</t>
        </is>
      </c>
    </row>
    <row r="85">
      <c r="A85" s="2" t="n">
        <v>7</v>
      </c>
      <c r="B85" s="2" t="n">
        <v>409</v>
      </c>
      <c r="C85" s="2" t="inlineStr">
        <is>
          <t>CARREGAMENTO</t>
        </is>
      </c>
      <c r="D85" s="2" t="n">
        <v>5103355</v>
      </c>
      <c r="E85" s="2" t="inlineStr">
        <is>
          <t>Fabio Ferreira Lopes</t>
        </is>
      </c>
      <c r="F85" s="2" t="n">
        <v>174</v>
      </c>
      <c r="G85" s="2" t="n">
        <v>4.9</v>
      </c>
      <c r="H85" s="2" t="n">
        <v>36</v>
      </c>
      <c r="I85" s="2" t="n">
        <v>24</v>
      </c>
      <c r="J85" s="2" t="inlineStr">
        <is>
          <t>GPA</t>
        </is>
      </c>
    </row>
    <row r="86">
      <c r="A86" s="2" t="n">
        <v>7</v>
      </c>
      <c r="B86" s="2" t="n">
        <v>409</v>
      </c>
      <c r="C86" s="2" t="inlineStr">
        <is>
          <t>SEPARACAO</t>
        </is>
      </c>
      <c r="D86" s="2" t="n">
        <v>5103355</v>
      </c>
      <c r="E86" s="2" t="inlineStr">
        <is>
          <t>Fabio Ferreira Lopes</t>
        </is>
      </c>
      <c r="F86" s="2" t="n">
        <v>720</v>
      </c>
      <c r="G86" s="2" t="n">
        <v>11.53</v>
      </c>
      <c r="H86" s="2" t="n">
        <v>62</v>
      </c>
      <c r="I86" s="2" t="n">
        <v>105</v>
      </c>
      <c r="J86" s="2" t="inlineStr">
        <is>
          <t>GPA</t>
        </is>
      </c>
    </row>
    <row r="87">
      <c r="A87" s="2" t="n">
        <v>7</v>
      </c>
      <c r="B87" s="2" t="n">
        <v>409</v>
      </c>
      <c r="C87" s="2" t="inlineStr">
        <is>
          <t>ATIVIDADE OP. EMP.</t>
        </is>
      </c>
      <c r="D87" s="2" t="n">
        <v>5104432</v>
      </c>
      <c r="E87" s="2" t="inlineStr">
        <is>
          <t>William Conceicao Evangelista</t>
        </is>
      </c>
      <c r="F87" s="2" t="n">
        <v>3240</v>
      </c>
      <c r="G87" s="2" t="n">
        <v>87.56</v>
      </c>
      <c r="H87" s="2" t="n">
        <v>37</v>
      </c>
      <c r="I87" s="2" t="n">
        <v>25</v>
      </c>
      <c r="J87" s="2" t="inlineStr">
        <is>
          <t>GPA</t>
        </is>
      </c>
    </row>
    <row r="88">
      <c r="A88" s="2" t="n">
        <v>7</v>
      </c>
      <c r="B88" s="2" t="n">
        <v>409</v>
      </c>
      <c r="C88" s="2" t="inlineStr">
        <is>
          <t>SEPARACAO</t>
        </is>
      </c>
      <c r="D88" s="2" t="n">
        <v>5104432</v>
      </c>
      <c r="E88" s="2" t="inlineStr">
        <is>
          <t>William Conceicao Evangelista</t>
        </is>
      </c>
      <c r="F88" s="2" t="n">
        <v>1926</v>
      </c>
      <c r="G88" s="2" t="n">
        <v>13.88</v>
      </c>
      <c r="H88" s="2" t="n">
        <v>139</v>
      </c>
      <c r="I88" s="2" t="n">
        <v>105</v>
      </c>
      <c r="J88" s="2" t="inlineStr">
        <is>
          <t>GPA</t>
        </is>
      </c>
    </row>
    <row r="89">
      <c r="A89" s="2" t="n">
        <v>7</v>
      </c>
      <c r="B89" s="2" t="n">
        <v>409</v>
      </c>
      <c r="C89" s="2" t="inlineStr">
        <is>
          <t>CARREGAMENTO</t>
        </is>
      </c>
      <c r="D89" s="2" t="n">
        <v>5107245</v>
      </c>
      <c r="E89" s="2" t="inlineStr">
        <is>
          <t>Bruno  Alves da Silva</t>
        </is>
      </c>
      <c r="F89" s="2" t="n">
        <v>723</v>
      </c>
      <c r="G89" s="2" t="n">
        <v>7.03</v>
      </c>
      <c r="H89" s="2" t="n">
        <v>103</v>
      </c>
      <c r="I89" s="2" t="n">
        <v>24</v>
      </c>
      <c r="J89" s="2" t="inlineStr">
        <is>
          <t>GPA</t>
        </is>
      </c>
    </row>
    <row r="90">
      <c r="A90" s="2" t="n">
        <v>7</v>
      </c>
      <c r="B90" s="2" t="n">
        <v>409</v>
      </c>
      <c r="C90" s="2" t="inlineStr">
        <is>
          <t>SEPARACAO</t>
        </is>
      </c>
      <c r="D90" s="2" t="n">
        <v>5107245</v>
      </c>
      <c r="E90" s="2" t="inlineStr">
        <is>
          <t>Bruno  Alves da Silva</t>
        </is>
      </c>
      <c r="F90" s="2" t="n">
        <v>21</v>
      </c>
      <c r="G90" s="2" t="n">
        <v>0.29</v>
      </c>
      <c r="H90" s="2" t="n">
        <v>72</v>
      </c>
      <c r="I90" s="2" t="n">
        <v>105</v>
      </c>
      <c r="J90" s="2" t="inlineStr">
        <is>
          <t>GPA</t>
        </is>
      </c>
    </row>
    <row r="91">
      <c r="A91" s="2" t="n">
        <v>7</v>
      </c>
      <c r="B91" s="2" t="n">
        <v>409</v>
      </c>
      <c r="C91" s="2" t="inlineStr">
        <is>
          <t>PUXADA RECEB</t>
        </is>
      </c>
      <c r="D91" s="2" t="n">
        <v>5107490</v>
      </c>
      <c r="E91" s="2" t="inlineStr">
        <is>
          <t>Josue Camilo da Silva</t>
        </is>
      </c>
      <c r="F91" s="2" t="n">
        <v>5</v>
      </c>
      <c r="G91" s="2" t="n">
        <v>1.13</v>
      </c>
      <c r="H91" s="2" t="n">
        <v>4</v>
      </c>
      <c r="I91" s="2" t="n">
        <v>22</v>
      </c>
      <c r="J91" s="2" t="inlineStr">
        <is>
          <t>GPA</t>
        </is>
      </c>
    </row>
    <row r="92">
      <c r="A92" s="2" t="n">
        <v>7</v>
      </c>
      <c r="B92" s="2" t="n">
        <v>409</v>
      </c>
      <c r="C92" s="2" t="inlineStr">
        <is>
          <t>SEPARACAO</t>
        </is>
      </c>
      <c r="D92" s="2" t="n">
        <v>5107490</v>
      </c>
      <c r="E92" s="2" t="inlineStr">
        <is>
          <t>Josue Camilo da Silva</t>
        </is>
      </c>
      <c r="F92" s="2" t="n">
        <v>848</v>
      </c>
      <c r="G92" s="2" t="n">
        <v>9.32</v>
      </c>
      <c r="H92" s="2" t="n">
        <v>91</v>
      </c>
      <c r="I92" s="2" t="n">
        <v>105</v>
      </c>
      <c r="J92" s="2" t="inlineStr">
        <is>
          <t>GPA</t>
        </is>
      </c>
    </row>
    <row r="93">
      <c r="A93" s="2" t="n">
        <v>7</v>
      </c>
      <c r="B93" s="2" t="n">
        <v>409</v>
      </c>
      <c r="C93" s="2" t="inlineStr">
        <is>
          <t>CARREGAMENTO</t>
        </is>
      </c>
      <c r="D93" s="2" t="n">
        <v>5110050</v>
      </c>
      <c r="E93" s="2" t="inlineStr">
        <is>
          <t>Ronaldo Adriano Silva de Lima</t>
        </is>
      </c>
      <c r="F93" s="2" t="n">
        <v>359</v>
      </c>
      <c r="G93" s="2" t="n">
        <v>6.72</v>
      </c>
      <c r="H93" s="2" t="n">
        <v>53</v>
      </c>
      <c r="I93" s="2" t="n">
        <v>24</v>
      </c>
      <c r="J93" s="2" t="inlineStr">
        <is>
          <t>GPA</t>
        </is>
      </c>
    </row>
    <row r="94">
      <c r="A94" s="2" t="n">
        <v>7</v>
      </c>
      <c r="B94" s="2" t="n">
        <v>409</v>
      </c>
      <c r="C94" s="2" t="inlineStr">
        <is>
          <t>ATIVIDADE OP. EMP.</t>
        </is>
      </c>
      <c r="D94" s="2" t="n">
        <v>5131464</v>
      </c>
      <c r="E94" s="2" t="inlineStr">
        <is>
          <t>MARLON DA CONCEIÇÃO LIMA</t>
        </is>
      </c>
      <c r="F94" s="2" t="n">
        <v>1445</v>
      </c>
      <c r="G94" s="2" t="n">
        <v>55.05</v>
      </c>
      <c r="H94" s="2" t="n">
        <v>26</v>
      </c>
      <c r="I94" s="2" t="n">
        <v>25</v>
      </c>
      <c r="J94" s="2" t="inlineStr">
        <is>
          <t>GPA</t>
        </is>
      </c>
    </row>
    <row r="95">
      <c r="A95" s="2" t="n">
        <v>7</v>
      </c>
      <c r="B95" s="2" t="n">
        <v>409</v>
      </c>
      <c r="C95" s="2" t="inlineStr">
        <is>
          <t>PUXADA RECEB</t>
        </is>
      </c>
      <c r="D95" s="2" t="n">
        <v>5149754</v>
      </c>
      <c r="E95" s="2" t="inlineStr">
        <is>
          <t>Leonardo Ferreira de Souza</t>
        </is>
      </c>
      <c r="F95" s="2" t="n">
        <v>123</v>
      </c>
      <c r="G95" s="2" t="n">
        <v>11.05</v>
      </c>
      <c r="H95" s="2" t="n">
        <v>11</v>
      </c>
      <c r="I95" s="2" t="n">
        <v>22</v>
      </c>
      <c r="J95" s="2" t="inlineStr">
        <is>
          <t>GPA</t>
        </is>
      </c>
    </row>
    <row r="96">
      <c r="A96" s="2" t="n">
        <v>7</v>
      </c>
      <c r="B96" s="2" t="n">
        <v>409</v>
      </c>
      <c r="C96" s="2" t="inlineStr">
        <is>
          <t>SEPARACAO</t>
        </is>
      </c>
      <c r="D96" s="2" t="n">
        <v>5149959</v>
      </c>
      <c r="E96" s="2" t="inlineStr">
        <is>
          <t>Charles D'avila Ferreira</t>
        </is>
      </c>
      <c r="F96" s="2" t="n">
        <v>1905</v>
      </c>
      <c r="G96" s="2" t="n">
        <v>31.27</v>
      </c>
      <c r="H96" s="2" t="n">
        <v>61</v>
      </c>
      <c r="I96" s="2" t="n">
        <v>105</v>
      </c>
      <c r="J96" s="2" t="inlineStr">
        <is>
          <t>GPA</t>
        </is>
      </c>
    </row>
    <row r="97">
      <c r="A97" s="2" t="n">
        <v>7</v>
      </c>
      <c r="B97" s="2" t="n">
        <v>409</v>
      </c>
      <c r="C97" s="2" t="inlineStr">
        <is>
          <t>ATIVIDADE OP. EMP.</t>
        </is>
      </c>
      <c r="D97" s="2" t="n">
        <v>515778</v>
      </c>
      <c r="E97" s="2" t="inlineStr">
        <is>
          <t>Jorge Gustavo Mota Santos De Menezes</t>
        </is>
      </c>
      <c r="F97" s="2" t="n">
        <v>3099</v>
      </c>
      <c r="G97" s="2" t="n">
        <v>57.09</v>
      </c>
      <c r="H97" s="2" t="n">
        <v>54</v>
      </c>
      <c r="I97" s="2" t="n">
        <v>25</v>
      </c>
      <c r="J97" s="2" t="inlineStr">
        <is>
          <t>GPA</t>
        </is>
      </c>
    </row>
    <row r="98">
      <c r="A98" s="2" t="n">
        <v>7</v>
      </c>
      <c r="B98" s="2" t="n">
        <v>409</v>
      </c>
      <c r="C98" s="2" t="inlineStr">
        <is>
          <t>PUXADA RECEB</t>
        </is>
      </c>
      <c r="D98" s="2" t="n">
        <v>5194040</v>
      </c>
      <c r="E98" s="2" t="inlineStr">
        <is>
          <t>Caio Cezar Silva De Medeiros</t>
        </is>
      </c>
      <c r="F98" s="2" t="n">
        <v>187</v>
      </c>
      <c r="G98" s="2" t="n">
        <v>31.66</v>
      </c>
      <c r="H98" s="2" t="n">
        <v>6</v>
      </c>
      <c r="I98" s="2" t="n">
        <v>22</v>
      </c>
      <c r="J98" s="2" t="inlineStr">
        <is>
          <t>GPA</t>
        </is>
      </c>
    </row>
    <row r="99">
      <c r="A99" s="2" t="n">
        <v>7</v>
      </c>
      <c r="B99" s="2" t="n">
        <v>409</v>
      </c>
      <c r="C99" s="2" t="inlineStr">
        <is>
          <t>RECEBIMENTO</t>
        </is>
      </c>
      <c r="D99" s="2" t="n">
        <v>5194040</v>
      </c>
      <c r="E99" s="2" t="inlineStr">
        <is>
          <t>Caio Cezar Silva De Medeiros</t>
        </is>
      </c>
      <c r="F99" s="2" t="n">
        <v>4</v>
      </c>
      <c r="G99" s="2" t="n">
        <v>5.5</v>
      </c>
      <c r="H99" s="2" t="n">
        <v>1</v>
      </c>
      <c r="I99" s="2" t="n">
        <v>25</v>
      </c>
      <c r="J99" s="2" t="inlineStr">
        <is>
          <t>GPA</t>
        </is>
      </c>
    </row>
    <row r="100">
      <c r="A100" s="2" t="n">
        <v>7</v>
      </c>
      <c r="B100" s="2" t="n">
        <v>409</v>
      </c>
      <c r="C100" s="2" t="inlineStr">
        <is>
          <t>CARREGAMENTO</t>
        </is>
      </c>
      <c r="D100" s="2" t="n">
        <v>5194334</v>
      </c>
      <c r="E100" s="2" t="inlineStr">
        <is>
          <t>Rogerio De Jesus Rosa</t>
        </is>
      </c>
      <c r="F100" s="2" t="n">
        <v>376</v>
      </c>
      <c r="G100" s="2" t="n">
        <v>6.62</v>
      </c>
      <c r="H100" s="2" t="n">
        <v>57</v>
      </c>
      <c r="I100" s="2" t="n">
        <v>24</v>
      </c>
      <c r="J100" s="2" t="inlineStr">
        <is>
          <t>GPA</t>
        </is>
      </c>
    </row>
    <row r="101">
      <c r="A101" s="2" t="n">
        <v>7</v>
      </c>
      <c r="B101" s="2" t="n">
        <v>409</v>
      </c>
      <c r="C101" s="2" t="inlineStr">
        <is>
          <t>ATIVIDADE OP. EMP.</t>
        </is>
      </c>
      <c r="D101" s="2" t="n">
        <v>5194555</v>
      </c>
      <c r="E101" s="2" t="inlineStr">
        <is>
          <t>Sergio Antonio Goncalves</t>
        </is>
      </c>
      <c r="F101" s="2" t="n">
        <v>2171</v>
      </c>
      <c r="G101" s="2" t="n">
        <v>70.43000000000001</v>
      </c>
      <c r="H101" s="2" t="n">
        <v>31</v>
      </c>
      <c r="I101" s="2" t="n">
        <v>25</v>
      </c>
      <c r="J101" s="2" t="inlineStr">
        <is>
          <t>GPA</t>
        </is>
      </c>
    </row>
    <row r="102">
      <c r="A102" s="2" t="n">
        <v>7</v>
      </c>
      <c r="B102" s="2" t="n">
        <v>409</v>
      </c>
      <c r="C102" s="2" t="inlineStr">
        <is>
          <t>PUXADA RECEB</t>
        </is>
      </c>
      <c r="D102" s="2" t="n">
        <v>522668</v>
      </c>
      <c r="E102" s="2" t="inlineStr">
        <is>
          <t>Giovani Belarmino Borges</t>
        </is>
      </c>
      <c r="F102" s="2" t="n">
        <v>229</v>
      </c>
      <c r="G102" s="2" t="n">
        <v>7.68</v>
      </c>
      <c r="H102" s="2" t="n">
        <v>30</v>
      </c>
      <c r="I102" s="2" t="n">
        <v>22</v>
      </c>
      <c r="J102" s="2" t="inlineStr">
        <is>
          <t>GPA</t>
        </is>
      </c>
    </row>
    <row r="103">
      <c r="A103" s="2" t="n">
        <v>7</v>
      </c>
      <c r="B103" s="2" t="n">
        <v>409</v>
      </c>
      <c r="C103" s="2" t="inlineStr">
        <is>
          <t>RECEBIMENTO</t>
        </is>
      </c>
      <c r="D103" s="2" t="n">
        <v>522668</v>
      </c>
      <c r="E103" s="2" t="inlineStr">
        <is>
          <t>Giovani Belarmino Borges</t>
        </is>
      </c>
      <c r="F103" s="2" t="n">
        <v>657</v>
      </c>
      <c r="G103" s="2" t="n">
        <v>14.56</v>
      </c>
      <c r="H103" s="2" t="n">
        <v>45</v>
      </c>
      <c r="I103" s="2" t="n">
        <v>25</v>
      </c>
      <c r="J103" s="2" t="inlineStr">
        <is>
          <t>GPA</t>
        </is>
      </c>
    </row>
    <row r="104">
      <c r="A104" s="2" t="n">
        <v>7</v>
      </c>
      <c r="B104" s="2" t="n">
        <v>409</v>
      </c>
      <c r="C104" s="2" t="inlineStr">
        <is>
          <t>ATIVIDADE OP. EMP.</t>
        </is>
      </c>
      <c r="D104" s="2" t="n">
        <v>525291</v>
      </c>
      <c r="E104" s="2" t="inlineStr">
        <is>
          <t>Luis Herrera Lozano</t>
        </is>
      </c>
      <c r="F104" s="2" t="n">
        <v>2731</v>
      </c>
      <c r="G104" s="2" t="n">
        <v>84.56</v>
      </c>
      <c r="H104" s="2" t="n">
        <v>32</v>
      </c>
      <c r="I104" s="2" t="n">
        <v>25</v>
      </c>
      <c r="J104" s="2" t="inlineStr">
        <is>
          <t>GPA</t>
        </is>
      </c>
    </row>
    <row r="105">
      <c r="A105" s="2" t="n">
        <v>7</v>
      </c>
      <c r="B105" s="2" t="n">
        <v>409</v>
      </c>
      <c r="C105" s="2" t="inlineStr">
        <is>
          <t>CARREGAMENTO</t>
        </is>
      </c>
      <c r="D105" s="2" t="n">
        <v>5289793</v>
      </c>
      <c r="E105" s="2" t="inlineStr">
        <is>
          <t>Felipe Duarte Do Nascimento</t>
        </is>
      </c>
      <c r="F105" s="2" t="n">
        <v>189</v>
      </c>
      <c r="G105" s="2" t="n">
        <v>4.93</v>
      </c>
      <c r="H105" s="2" t="n">
        <v>38</v>
      </c>
      <c r="I105" s="2" t="n">
        <v>24</v>
      </c>
      <c r="J105" s="2" t="inlineStr">
        <is>
          <t>GPA</t>
        </is>
      </c>
    </row>
    <row r="106">
      <c r="A106" s="2" t="n">
        <v>7</v>
      </c>
      <c r="B106" s="2" t="n">
        <v>409</v>
      </c>
      <c r="C106" s="2" t="inlineStr">
        <is>
          <t>SEPARACAO</t>
        </is>
      </c>
      <c r="D106" s="2" t="n">
        <v>5289793</v>
      </c>
      <c r="E106" s="2" t="inlineStr">
        <is>
          <t>Felipe Duarte Do Nascimento</t>
        </is>
      </c>
      <c r="F106" s="2" t="n">
        <v>1172</v>
      </c>
      <c r="G106" s="2" t="n">
        <v>14.16</v>
      </c>
      <c r="H106" s="2" t="n">
        <v>83</v>
      </c>
      <c r="I106" s="2" t="n">
        <v>105</v>
      </c>
      <c r="J106" s="2" t="inlineStr">
        <is>
          <t>GPA</t>
        </is>
      </c>
    </row>
    <row r="107">
      <c r="A107" s="2" t="n">
        <v>7</v>
      </c>
      <c r="B107" s="2" t="n">
        <v>409</v>
      </c>
      <c r="C107" s="2" t="inlineStr">
        <is>
          <t>PUXADA RECEB</t>
        </is>
      </c>
      <c r="D107" s="2" t="n">
        <v>5305047</v>
      </c>
      <c r="E107" s="2" t="inlineStr">
        <is>
          <t>Glauco Silveira Ramos</t>
        </is>
      </c>
      <c r="F107" s="2" t="n">
        <v>614</v>
      </c>
      <c r="G107" s="2" t="n">
        <v>17.59</v>
      </c>
      <c r="H107" s="2" t="n">
        <v>35</v>
      </c>
      <c r="I107" s="2" t="n">
        <v>22</v>
      </c>
      <c r="J107" s="2" t="inlineStr">
        <is>
          <t>GPA</t>
        </is>
      </c>
    </row>
    <row r="108">
      <c r="A108" s="2" t="n">
        <v>7</v>
      </c>
      <c r="B108" s="2" t="n">
        <v>409</v>
      </c>
      <c r="C108" s="2" t="inlineStr">
        <is>
          <t>SEPARACAO</t>
        </is>
      </c>
      <c r="D108" s="2" t="n">
        <v>5305047</v>
      </c>
      <c r="E108" s="2" t="inlineStr">
        <is>
          <t>Glauco Silveira Ramos</t>
        </is>
      </c>
      <c r="F108" s="2" t="n">
        <v>4467</v>
      </c>
      <c r="G108" s="2" t="n">
        <v>48.04</v>
      </c>
      <c r="H108" s="2" t="n">
        <v>93</v>
      </c>
      <c r="I108" s="2" t="n">
        <v>105</v>
      </c>
      <c r="J108" s="2" t="inlineStr">
        <is>
          <t>GPA</t>
        </is>
      </c>
    </row>
    <row r="109">
      <c r="A109" s="2" t="n">
        <v>7</v>
      </c>
      <c r="B109" s="2" t="n">
        <v>409</v>
      </c>
      <c r="C109" s="2" t="inlineStr">
        <is>
          <t>CARREGAMENTO</t>
        </is>
      </c>
      <c r="D109" s="2" t="n">
        <v>533846</v>
      </c>
      <c r="E109" s="2" t="inlineStr">
        <is>
          <t>Bruno Sousa Silva</t>
        </is>
      </c>
      <c r="F109" s="2" t="n">
        <v>377</v>
      </c>
      <c r="G109" s="2" t="n">
        <v>5.36</v>
      </c>
      <c r="H109" s="2" t="n">
        <v>70</v>
      </c>
      <c r="I109" s="2" t="n">
        <v>24</v>
      </c>
      <c r="J109" s="2" t="inlineStr">
        <is>
          <t>GPA</t>
        </is>
      </c>
    </row>
    <row r="110">
      <c r="A110" s="2" t="n">
        <v>7</v>
      </c>
      <c r="B110" s="2" t="n">
        <v>409</v>
      </c>
      <c r="C110" s="2" t="inlineStr">
        <is>
          <t>SEPARACAO</t>
        </is>
      </c>
      <c r="D110" s="2" t="n">
        <v>533846</v>
      </c>
      <c r="E110" s="2" t="inlineStr">
        <is>
          <t>Bruno Sousa Silva</t>
        </is>
      </c>
      <c r="F110" s="2" t="n">
        <v>457</v>
      </c>
      <c r="G110" s="2" t="n">
        <v>6.2</v>
      </c>
      <c r="H110" s="2" t="n">
        <v>74</v>
      </c>
      <c r="I110" s="2" t="n">
        <v>105</v>
      </c>
      <c r="J110" s="2" t="inlineStr">
        <is>
          <t>GPA</t>
        </is>
      </c>
    </row>
    <row r="111">
      <c r="A111" s="2" t="n">
        <v>7</v>
      </c>
      <c r="B111" s="2" t="n">
        <v>409</v>
      </c>
      <c r="C111" s="2" t="inlineStr">
        <is>
          <t>CARREGAMENTO</t>
        </is>
      </c>
      <c r="D111" s="2" t="n">
        <v>534568</v>
      </c>
      <c r="E111" s="2" t="inlineStr">
        <is>
          <t>Antonio Carlos Da Silva Guerra</t>
        </is>
      </c>
      <c r="F111" s="2" t="n">
        <v>44</v>
      </c>
      <c r="G111" s="2" t="n">
        <v>0.82</v>
      </c>
      <c r="H111" s="2" t="n">
        <v>54</v>
      </c>
      <c r="I111" s="2" t="n">
        <v>24</v>
      </c>
      <c r="J111" s="2" t="inlineStr">
        <is>
          <t>GPA</t>
        </is>
      </c>
    </row>
    <row r="112">
      <c r="A112" s="2" t="n">
        <v>7</v>
      </c>
      <c r="B112" s="2" t="n">
        <v>409</v>
      </c>
      <c r="C112" s="2" t="inlineStr">
        <is>
          <t>PUXADA RECEB</t>
        </is>
      </c>
      <c r="D112" s="2" t="n">
        <v>534568</v>
      </c>
      <c r="E112" s="2" t="inlineStr">
        <is>
          <t>Antonio Carlos Da Silva Guerra</t>
        </is>
      </c>
      <c r="F112" s="2" t="n">
        <v>81</v>
      </c>
      <c r="G112" s="2" t="n">
        <v>1.35</v>
      </c>
      <c r="H112" s="2" t="n">
        <v>60</v>
      </c>
      <c r="I112" s="2" t="n">
        <v>22</v>
      </c>
      <c r="J112" s="2" t="inlineStr">
        <is>
          <t>GPA</t>
        </is>
      </c>
    </row>
    <row r="113">
      <c r="A113" s="2" t="n">
        <v>7</v>
      </c>
      <c r="B113" s="2" t="n">
        <v>409</v>
      </c>
      <c r="C113" s="2" t="inlineStr">
        <is>
          <t>RECEBIMENTO</t>
        </is>
      </c>
      <c r="D113" s="2" t="n">
        <v>534568</v>
      </c>
      <c r="E113" s="2" t="inlineStr">
        <is>
          <t>Antonio Carlos Da Silva Guerra</t>
        </is>
      </c>
      <c r="F113" s="2" t="n">
        <v>1383</v>
      </c>
      <c r="G113" s="2" t="n">
        <v>48.75</v>
      </c>
      <c r="H113" s="2" t="n">
        <v>28</v>
      </c>
      <c r="I113" s="2" t="n">
        <v>25</v>
      </c>
      <c r="J113" s="2" t="inlineStr">
        <is>
          <t>GPA</t>
        </is>
      </c>
    </row>
    <row r="114">
      <c r="A114" s="2" t="n">
        <v>7</v>
      </c>
      <c r="B114" s="2" t="n">
        <v>409</v>
      </c>
      <c r="C114" s="2" t="inlineStr">
        <is>
          <t>ATIVIDADE OP. EMP.</t>
        </is>
      </c>
      <c r="D114" s="2" t="n">
        <v>536290</v>
      </c>
      <c r="E114" s="2" t="inlineStr">
        <is>
          <t>Lincoln Freire Soares</t>
        </is>
      </c>
      <c r="F114" s="2" t="n">
        <v>1780</v>
      </c>
      <c r="G114" s="2" t="n">
        <v>40.84</v>
      </c>
      <c r="H114" s="2" t="n">
        <v>44</v>
      </c>
      <c r="I114" s="2" t="n">
        <v>25</v>
      </c>
      <c r="J114" s="2" t="inlineStr">
        <is>
          <t>GPA</t>
        </is>
      </c>
    </row>
    <row r="115">
      <c r="A115" s="2" t="n">
        <v>7</v>
      </c>
      <c r="B115" s="2" t="n">
        <v>409</v>
      </c>
      <c r="C115" s="2" t="inlineStr">
        <is>
          <t>PUXADA RECEB</t>
        </is>
      </c>
      <c r="D115" s="2" t="n">
        <v>540917</v>
      </c>
      <c r="E115" s="2" t="inlineStr">
        <is>
          <t>Rafael Jose da Silva</t>
        </is>
      </c>
      <c r="F115" s="2" t="n">
        <v>79</v>
      </c>
      <c r="G115" s="2" t="n">
        <v>2.22</v>
      </c>
      <c r="H115" s="2" t="n">
        <v>36</v>
      </c>
      <c r="I115" s="2" t="n">
        <v>22</v>
      </c>
      <c r="J115" s="2" t="inlineStr">
        <is>
          <t>GPA</t>
        </is>
      </c>
    </row>
    <row r="116">
      <c r="A116" s="2" t="n">
        <v>7</v>
      </c>
      <c r="B116" s="2" t="n">
        <v>409</v>
      </c>
      <c r="C116" s="2" t="inlineStr">
        <is>
          <t>RECEBIMENTO</t>
        </is>
      </c>
      <c r="D116" s="2" t="n">
        <v>540917</v>
      </c>
      <c r="E116" s="2" t="inlineStr">
        <is>
          <t>Rafael Jose da Silva</t>
        </is>
      </c>
      <c r="F116" s="2" t="n">
        <v>1271</v>
      </c>
      <c r="G116" s="2" t="n">
        <v>27.8</v>
      </c>
      <c r="H116" s="2" t="n">
        <v>46</v>
      </c>
      <c r="I116" s="2" t="n">
        <v>25</v>
      </c>
      <c r="J116" s="2" t="inlineStr">
        <is>
          <t>GPA</t>
        </is>
      </c>
    </row>
    <row r="117">
      <c r="A117" s="2" t="n">
        <v>7</v>
      </c>
      <c r="B117" s="2" t="n">
        <v>409</v>
      </c>
      <c r="C117" s="2" t="inlineStr">
        <is>
          <t>ATIVIDADE OP. EMP.</t>
        </is>
      </c>
      <c r="D117" s="2" t="n">
        <v>5442230</v>
      </c>
      <c r="E117" s="2" t="inlineStr">
        <is>
          <t>Anderson Marcos Dos Reis Matta</t>
        </is>
      </c>
      <c r="F117" s="2" t="n">
        <v>2107</v>
      </c>
      <c r="G117" s="2" t="n">
        <v>62.88</v>
      </c>
      <c r="H117" s="2" t="n">
        <v>34</v>
      </c>
      <c r="I117" s="2" t="n">
        <v>25</v>
      </c>
      <c r="J117" s="2" t="inlineStr">
        <is>
          <t>GPA</t>
        </is>
      </c>
    </row>
    <row r="118">
      <c r="A118" s="2" t="n">
        <v>7</v>
      </c>
      <c r="B118" s="2" t="n">
        <v>409</v>
      </c>
      <c r="C118" s="2" t="inlineStr">
        <is>
          <t>CARREGAMENTO</t>
        </is>
      </c>
      <c r="D118" s="2" t="n">
        <v>5445523</v>
      </c>
      <c r="E118" s="2" t="inlineStr">
        <is>
          <t>Renato Cajazeira Da Silva</t>
        </is>
      </c>
      <c r="F118" s="2" t="n">
        <v>234</v>
      </c>
      <c r="G118" s="2" t="n">
        <v>5.74</v>
      </c>
      <c r="H118" s="2" t="n">
        <v>41</v>
      </c>
      <c r="I118" s="2" t="n">
        <v>24</v>
      </c>
      <c r="J118" s="2" t="inlineStr">
        <is>
          <t>GPA</t>
        </is>
      </c>
    </row>
    <row r="119">
      <c r="A119" s="2" t="n">
        <v>7</v>
      </c>
      <c r="B119" s="2" t="n">
        <v>409</v>
      </c>
      <c r="C119" s="2" t="inlineStr">
        <is>
          <t>SEPARACAO</t>
        </is>
      </c>
      <c r="D119" s="2" t="n">
        <v>5445523</v>
      </c>
      <c r="E119" s="2" t="inlineStr">
        <is>
          <t>Renato Cajazeira Da Silva</t>
        </is>
      </c>
      <c r="F119" s="2" t="n">
        <v>100</v>
      </c>
      <c r="G119" s="2" t="n">
        <v>3.49</v>
      </c>
      <c r="H119" s="2" t="n">
        <v>29</v>
      </c>
      <c r="I119" s="2" t="n">
        <v>105</v>
      </c>
      <c r="J119" s="2" t="inlineStr">
        <is>
          <t>GPA</t>
        </is>
      </c>
    </row>
    <row r="120">
      <c r="A120" s="2" t="n">
        <v>7</v>
      </c>
      <c r="B120" s="2" t="n">
        <v>409</v>
      </c>
      <c r="C120" s="2" t="inlineStr">
        <is>
          <t>PUXADA RECEB</t>
        </is>
      </c>
      <c r="D120" s="2" t="n">
        <v>5446082</v>
      </c>
      <c r="E120" s="2" t="inlineStr">
        <is>
          <t>Aleandro Oliveira Da Silva</t>
        </is>
      </c>
      <c r="F120" s="2" t="n">
        <v>281</v>
      </c>
      <c r="G120" s="2" t="n">
        <v>11.19</v>
      </c>
      <c r="H120" s="2" t="n">
        <v>25</v>
      </c>
      <c r="I120" s="2" t="n">
        <v>22</v>
      </c>
      <c r="J120" s="2" t="inlineStr">
        <is>
          <t>GPA</t>
        </is>
      </c>
    </row>
    <row r="121">
      <c r="A121" s="2" t="n">
        <v>7</v>
      </c>
      <c r="B121" s="2" t="n">
        <v>409</v>
      </c>
      <c r="C121" s="2" t="inlineStr">
        <is>
          <t>SEPARACAO</t>
        </is>
      </c>
      <c r="D121" s="2" t="n">
        <v>5446082</v>
      </c>
      <c r="E121" s="2" t="inlineStr">
        <is>
          <t>Aleandro Oliveira Da Silva</t>
        </is>
      </c>
      <c r="F121" s="2" t="n">
        <v>6518</v>
      </c>
      <c r="G121" s="2" t="n">
        <v>86.75</v>
      </c>
      <c r="H121" s="2" t="n">
        <v>75</v>
      </c>
      <c r="I121" s="2" t="n">
        <v>105</v>
      </c>
      <c r="J121" s="2" t="inlineStr">
        <is>
          <t>GPA</t>
        </is>
      </c>
    </row>
    <row r="122">
      <c r="A122" s="2" t="n">
        <v>7</v>
      </c>
      <c r="B122" s="2" t="n">
        <v>409</v>
      </c>
      <c r="C122" s="2" t="inlineStr">
        <is>
          <t>PUXADA RECEB</t>
        </is>
      </c>
      <c r="D122" s="2" t="n">
        <v>5446384</v>
      </c>
      <c r="E122" s="2" t="inlineStr">
        <is>
          <t>Leonardo Montezuma Ferreira</t>
        </is>
      </c>
      <c r="F122" s="2" t="n">
        <v>350</v>
      </c>
      <c r="G122" s="2" t="n">
        <v>48.37</v>
      </c>
      <c r="H122" s="2" t="n">
        <v>7</v>
      </c>
      <c r="I122" s="2" t="n">
        <v>22</v>
      </c>
      <c r="J122" s="2" t="inlineStr">
        <is>
          <t>GPA</t>
        </is>
      </c>
    </row>
    <row r="123">
      <c r="A123" s="2" t="n">
        <v>7</v>
      </c>
      <c r="B123" s="2" t="n">
        <v>409</v>
      </c>
      <c r="C123" s="2" t="inlineStr">
        <is>
          <t>RECEBIMENTO</t>
        </is>
      </c>
      <c r="D123" s="2" t="n">
        <v>5446384</v>
      </c>
      <c r="E123" s="2" t="inlineStr">
        <is>
          <t>Leonardo Montezuma Ferreira</t>
        </is>
      </c>
      <c r="F123" s="2" t="n">
        <v>97</v>
      </c>
      <c r="G123" s="2" t="n">
        <v>31.63</v>
      </c>
      <c r="H123" s="2" t="n">
        <v>3</v>
      </c>
      <c r="I123" s="2" t="n">
        <v>25</v>
      </c>
      <c r="J123" s="2" t="inlineStr">
        <is>
          <t>GPA</t>
        </is>
      </c>
    </row>
    <row r="124">
      <c r="A124" s="2" t="n">
        <v>7</v>
      </c>
      <c r="B124" s="2" t="n">
        <v>409</v>
      </c>
      <c r="C124" s="2" t="inlineStr">
        <is>
          <t>PUXADA RECEB</t>
        </is>
      </c>
      <c r="D124" s="2" t="n">
        <v>5447798</v>
      </c>
      <c r="E124" s="2" t="inlineStr">
        <is>
          <t>Gustavo Da Silva Rodrigues</t>
        </is>
      </c>
      <c r="F124" s="2" t="n">
        <v>572</v>
      </c>
      <c r="G124" s="2" t="n">
        <v>18.76</v>
      </c>
      <c r="H124" s="2" t="n">
        <v>30</v>
      </c>
      <c r="I124" s="2" t="n">
        <v>22</v>
      </c>
      <c r="J124" s="2" t="inlineStr">
        <is>
          <t>GPA</t>
        </is>
      </c>
    </row>
    <row r="125">
      <c r="A125" s="2" t="n">
        <v>7</v>
      </c>
      <c r="B125" s="2" t="n">
        <v>409</v>
      </c>
      <c r="C125" s="2" t="inlineStr">
        <is>
          <t>RECEBIMENTO</t>
        </is>
      </c>
      <c r="D125" s="2" t="n">
        <v>5447798</v>
      </c>
      <c r="E125" s="2" t="inlineStr">
        <is>
          <t>Gustavo Da Silva Rodrigues</t>
        </is>
      </c>
      <c r="F125" s="2" t="n">
        <v>170</v>
      </c>
      <c r="G125" s="2" t="n">
        <v>0.28</v>
      </c>
      <c r="H125" s="2" t="n">
        <v>607</v>
      </c>
      <c r="I125" s="2" t="n">
        <v>25</v>
      </c>
      <c r="J125" s="2" t="inlineStr">
        <is>
          <t>GPA</t>
        </is>
      </c>
    </row>
    <row r="126">
      <c r="A126" s="2" t="n">
        <v>7</v>
      </c>
      <c r="B126" s="2" t="n">
        <v>409</v>
      </c>
      <c r="C126" s="2" t="inlineStr">
        <is>
          <t>SEPARACAO</t>
        </is>
      </c>
      <c r="D126" s="2" t="n">
        <v>5447798</v>
      </c>
      <c r="E126" s="2" t="inlineStr">
        <is>
          <t>Gustavo Da Silva Rodrigues</t>
        </is>
      </c>
      <c r="F126" s="2" t="n">
        <v>2052</v>
      </c>
      <c r="G126" s="2" t="n">
        <v>33.98</v>
      </c>
      <c r="H126" s="2" t="n">
        <v>60</v>
      </c>
      <c r="I126" s="2" t="n">
        <v>105</v>
      </c>
      <c r="J126" s="2" t="inlineStr">
        <is>
          <t>GPA</t>
        </is>
      </c>
    </row>
    <row r="127">
      <c r="A127" s="2" t="n">
        <v>7</v>
      </c>
      <c r="B127" s="2" t="n">
        <v>409</v>
      </c>
      <c r="C127" s="2" t="inlineStr">
        <is>
          <t>CARREGAMENTO</t>
        </is>
      </c>
      <c r="D127" s="2" t="n">
        <v>5448140</v>
      </c>
      <c r="E127" s="2" t="inlineStr">
        <is>
          <t>Washington Alves Da Silva</t>
        </is>
      </c>
      <c r="F127" s="2" t="n">
        <v>851</v>
      </c>
      <c r="G127" s="2" t="n">
        <v>17.99</v>
      </c>
      <c r="H127" s="2" t="n">
        <v>47</v>
      </c>
      <c r="I127" s="2" t="n">
        <v>24</v>
      </c>
      <c r="J127" s="2" t="inlineStr">
        <is>
          <t>GPA</t>
        </is>
      </c>
    </row>
    <row r="128">
      <c r="A128" s="2" t="n">
        <v>7</v>
      </c>
      <c r="B128" s="2" t="n">
        <v>409</v>
      </c>
      <c r="C128" s="2" t="inlineStr">
        <is>
          <t>PUXADA RECEB</t>
        </is>
      </c>
      <c r="D128" s="2" t="n">
        <v>5448140</v>
      </c>
      <c r="E128" s="2" t="inlineStr">
        <is>
          <t>Washington Alves Da Silva</t>
        </is>
      </c>
      <c r="F128" s="2" t="n">
        <v>10</v>
      </c>
      <c r="G128" s="2" t="n">
        <v>0.16</v>
      </c>
      <c r="H128" s="2" t="n">
        <v>63</v>
      </c>
      <c r="I128" s="2" t="n">
        <v>22</v>
      </c>
      <c r="J128" s="2" t="inlineStr">
        <is>
          <t>GPA</t>
        </is>
      </c>
    </row>
    <row r="129">
      <c r="A129" s="2" t="n">
        <v>7</v>
      </c>
      <c r="B129" s="2" t="n">
        <v>409</v>
      </c>
      <c r="C129" s="2" t="inlineStr">
        <is>
          <t>SEPARACAO</t>
        </is>
      </c>
      <c r="D129" s="2" t="n">
        <v>5448140</v>
      </c>
      <c r="E129" s="2" t="inlineStr">
        <is>
          <t>Washington Alves Da Silva</t>
        </is>
      </c>
      <c r="F129" s="2" t="n">
        <v>206</v>
      </c>
      <c r="G129" s="2" t="n">
        <v>1.68</v>
      </c>
      <c r="H129" s="2" t="n">
        <v>123</v>
      </c>
      <c r="I129" s="2" t="n">
        <v>105</v>
      </c>
      <c r="J129" s="2" t="inlineStr">
        <is>
          <t>GPA</t>
        </is>
      </c>
    </row>
    <row r="130">
      <c r="A130" s="2" t="n">
        <v>7</v>
      </c>
      <c r="B130" s="2" t="n">
        <v>409</v>
      </c>
      <c r="C130" s="2" t="inlineStr">
        <is>
          <t>CARREGAMENTO</t>
        </is>
      </c>
      <c r="D130" s="2" t="n">
        <v>5448352</v>
      </c>
      <c r="E130" s="2" t="inlineStr">
        <is>
          <t>Kaique Diogo Lopes Vidal Gomes</t>
        </is>
      </c>
      <c r="F130" s="2" t="n">
        <v>56</v>
      </c>
      <c r="G130" s="2" t="n">
        <v>1.25</v>
      </c>
      <c r="H130" s="2" t="n">
        <v>45</v>
      </c>
      <c r="I130" s="2" t="n">
        <v>24</v>
      </c>
      <c r="J130" s="2" t="inlineStr">
        <is>
          <t>GPA</t>
        </is>
      </c>
    </row>
    <row r="131">
      <c r="A131" s="2" t="n">
        <v>7</v>
      </c>
      <c r="B131" s="2" t="n">
        <v>409</v>
      </c>
      <c r="C131" s="2" t="inlineStr">
        <is>
          <t>PUXADA RECEB</t>
        </is>
      </c>
      <c r="D131" s="2" t="n">
        <v>5448352</v>
      </c>
      <c r="E131" s="2" t="inlineStr">
        <is>
          <t>Kaique Diogo Lopes Vidal Gomes</t>
        </is>
      </c>
      <c r="F131" s="2" t="n">
        <v>66</v>
      </c>
      <c r="G131" s="2" t="n">
        <v>1.68</v>
      </c>
      <c r="H131" s="2" t="n">
        <v>39</v>
      </c>
      <c r="I131" s="2" t="n">
        <v>22</v>
      </c>
      <c r="J131" s="2" t="inlineStr">
        <is>
          <t>GPA</t>
        </is>
      </c>
    </row>
    <row r="132">
      <c r="A132" s="2" t="n">
        <v>7</v>
      </c>
      <c r="B132" s="2" t="n">
        <v>409</v>
      </c>
      <c r="C132" s="2" t="inlineStr">
        <is>
          <t>RECEBIMENTO</t>
        </is>
      </c>
      <c r="D132" s="2" t="n">
        <v>5448352</v>
      </c>
      <c r="E132" s="2" t="inlineStr">
        <is>
          <t>Kaique Diogo Lopes Vidal Gomes</t>
        </is>
      </c>
      <c r="F132" s="2" t="n">
        <v>31</v>
      </c>
      <c r="G132" s="2" t="n">
        <v>0.9399999999999999</v>
      </c>
      <c r="H132" s="2" t="n">
        <v>33</v>
      </c>
      <c r="I132" s="2" t="n">
        <v>25</v>
      </c>
      <c r="J132" s="2" t="inlineStr">
        <is>
          <t>GPA</t>
        </is>
      </c>
    </row>
    <row r="133">
      <c r="A133" s="2" t="n">
        <v>7</v>
      </c>
      <c r="B133" s="2" t="n">
        <v>409</v>
      </c>
      <c r="C133" s="2" t="inlineStr">
        <is>
          <t>SEPARACAO</t>
        </is>
      </c>
      <c r="D133" s="2" t="n">
        <v>5448352</v>
      </c>
      <c r="E133" s="2" t="inlineStr">
        <is>
          <t>Kaique Diogo Lopes Vidal Gomes</t>
        </is>
      </c>
      <c r="F133" s="2" t="n">
        <v>2307</v>
      </c>
      <c r="G133" s="2" t="n">
        <v>16</v>
      </c>
      <c r="H133" s="2" t="n">
        <v>144</v>
      </c>
      <c r="I133" s="2" t="n">
        <v>105</v>
      </c>
      <c r="J133" s="2" t="inlineStr">
        <is>
          <t>GPA</t>
        </is>
      </c>
    </row>
    <row r="134">
      <c r="A134" s="2" t="n">
        <v>7</v>
      </c>
      <c r="B134" s="2" t="n">
        <v>409</v>
      </c>
      <c r="C134" s="2" t="inlineStr">
        <is>
          <t>PUXADA RECEB</t>
        </is>
      </c>
      <c r="D134" s="2" t="n">
        <v>5448360</v>
      </c>
      <c r="E134" s="2" t="inlineStr">
        <is>
          <t>Lucas Da Silva Venceslau</t>
        </is>
      </c>
      <c r="F134" s="2" t="n">
        <v>47</v>
      </c>
      <c r="G134" s="2" t="n">
        <v>0.45</v>
      </c>
      <c r="H134" s="2" t="n">
        <v>104</v>
      </c>
      <c r="I134" s="2" t="n">
        <v>22</v>
      </c>
      <c r="J134" s="2" t="inlineStr">
        <is>
          <t>GPA</t>
        </is>
      </c>
    </row>
    <row r="135">
      <c r="A135" s="2" t="n">
        <v>7</v>
      </c>
      <c r="B135" s="2" t="n">
        <v>409</v>
      </c>
      <c r="C135" s="2" t="inlineStr">
        <is>
          <t>RECEBIMENTO</t>
        </is>
      </c>
      <c r="D135" s="2" t="n">
        <v>5448360</v>
      </c>
      <c r="E135" s="2" t="inlineStr">
        <is>
          <t>Lucas Da Silva Venceslau</t>
        </is>
      </c>
      <c r="F135" s="2" t="n">
        <v>644</v>
      </c>
      <c r="G135" s="2" t="n">
        <v>12.88</v>
      </c>
      <c r="H135" s="2" t="n">
        <v>50</v>
      </c>
      <c r="I135" s="2" t="n">
        <v>25</v>
      </c>
      <c r="J135" s="2" t="inlineStr">
        <is>
          <t>GPA</t>
        </is>
      </c>
    </row>
    <row r="136">
      <c r="A136" s="2" t="n">
        <v>7</v>
      </c>
      <c r="B136" s="2" t="n">
        <v>409</v>
      </c>
      <c r="C136" s="2" t="inlineStr">
        <is>
          <t>SEPARACAO</t>
        </is>
      </c>
      <c r="D136" s="2" t="n">
        <v>5448360</v>
      </c>
      <c r="E136" s="2" t="inlineStr">
        <is>
          <t>Lucas Da Silva Venceslau</t>
        </is>
      </c>
      <c r="F136" s="2" t="n">
        <v>1437</v>
      </c>
      <c r="G136" s="2" t="n">
        <v>10.58</v>
      </c>
      <c r="H136" s="2" t="n">
        <v>136</v>
      </c>
      <c r="I136" s="2" t="n">
        <v>105</v>
      </c>
      <c r="J136" s="2" t="inlineStr">
        <is>
          <t>GPA</t>
        </is>
      </c>
    </row>
    <row r="137">
      <c r="A137" s="2" t="n">
        <v>7</v>
      </c>
      <c r="B137" s="2" t="n">
        <v>409</v>
      </c>
      <c r="C137" s="2" t="inlineStr">
        <is>
          <t>PUXADA RECEB</t>
        </is>
      </c>
      <c r="D137" s="2" t="n">
        <v>5448379</v>
      </c>
      <c r="E137" s="2" t="inlineStr">
        <is>
          <t>Matheus Henrique De Souza</t>
        </is>
      </c>
      <c r="F137" s="2" t="n">
        <v>13</v>
      </c>
      <c r="G137" s="2" t="n">
        <v>0.6</v>
      </c>
      <c r="H137" s="2" t="n">
        <v>22</v>
      </c>
      <c r="I137" s="2" t="n">
        <v>22</v>
      </c>
      <c r="J137" s="2" t="inlineStr">
        <is>
          <t>GPA</t>
        </is>
      </c>
    </row>
    <row r="138">
      <c r="A138" s="2" t="n">
        <v>7</v>
      </c>
      <c r="B138" s="2" t="n">
        <v>409</v>
      </c>
      <c r="C138" s="2" t="inlineStr">
        <is>
          <t>PUXADA RECEB</t>
        </is>
      </c>
      <c r="D138" s="2" t="n">
        <v>5448409</v>
      </c>
      <c r="E138" s="2" t="inlineStr">
        <is>
          <t>Allan Adao Da Silva</t>
        </is>
      </c>
      <c r="F138" s="2" t="n">
        <v>166</v>
      </c>
      <c r="G138" s="2" t="n">
        <v>2.84</v>
      </c>
      <c r="H138" s="2" t="n">
        <v>58</v>
      </c>
      <c r="I138" s="2" t="n">
        <v>22</v>
      </c>
      <c r="J138" s="2" t="inlineStr">
        <is>
          <t>GPA</t>
        </is>
      </c>
    </row>
    <row r="139">
      <c r="A139" s="2" t="n">
        <v>7</v>
      </c>
      <c r="B139" s="2" t="n">
        <v>409</v>
      </c>
      <c r="C139" s="2" t="inlineStr">
        <is>
          <t>SEPARACAO</t>
        </is>
      </c>
      <c r="D139" s="2" t="n">
        <v>5448409</v>
      </c>
      <c r="E139" s="2" t="inlineStr">
        <is>
          <t>Allan Adao Da Silva</t>
        </is>
      </c>
      <c r="F139" s="2" t="n">
        <v>256</v>
      </c>
      <c r="G139" s="2" t="n">
        <v>3.05</v>
      </c>
      <c r="H139" s="2" t="n">
        <v>84</v>
      </c>
      <c r="I139" s="2" t="n">
        <v>105</v>
      </c>
      <c r="J139" s="2" t="inlineStr">
        <is>
          <t>GPA</t>
        </is>
      </c>
    </row>
    <row r="140">
      <c r="A140" s="2" t="n">
        <v>7</v>
      </c>
      <c r="B140" s="2" t="n">
        <v>409</v>
      </c>
      <c r="C140" s="2" t="inlineStr">
        <is>
          <t>PUXADA RECEB</t>
        </is>
      </c>
      <c r="D140" s="2" t="n">
        <v>5448417</v>
      </c>
      <c r="E140" s="2" t="inlineStr">
        <is>
          <t>Andre Lemos Dos Santos</t>
        </is>
      </c>
      <c r="F140" s="2" t="n">
        <v>30</v>
      </c>
      <c r="G140" s="2" t="n">
        <v>0.58</v>
      </c>
      <c r="H140" s="2" t="n">
        <v>52</v>
      </c>
      <c r="I140" s="2" t="n">
        <v>22</v>
      </c>
      <c r="J140" s="2" t="inlineStr">
        <is>
          <t>GPA</t>
        </is>
      </c>
    </row>
    <row r="141">
      <c r="A141" s="2" t="n">
        <v>7</v>
      </c>
      <c r="B141" s="2" t="n">
        <v>409</v>
      </c>
      <c r="C141" s="2" t="inlineStr">
        <is>
          <t>SEPARACAO</t>
        </is>
      </c>
      <c r="D141" s="2" t="n">
        <v>5448417</v>
      </c>
      <c r="E141" s="2" t="inlineStr">
        <is>
          <t>Andre Lemos Dos Santos</t>
        </is>
      </c>
      <c r="F141" s="2" t="n">
        <v>1663</v>
      </c>
      <c r="G141" s="2" t="n">
        <v>18.85</v>
      </c>
      <c r="H141" s="2" t="n">
        <v>88</v>
      </c>
      <c r="I141" s="2" t="n">
        <v>105</v>
      </c>
      <c r="J141" s="2" t="inlineStr">
        <is>
          <t>GPA</t>
        </is>
      </c>
    </row>
    <row r="142">
      <c r="A142" s="2" t="n">
        <v>7</v>
      </c>
      <c r="B142" s="2" t="n">
        <v>409</v>
      </c>
      <c r="C142" s="2" t="inlineStr">
        <is>
          <t>PUXADA RECEB</t>
        </is>
      </c>
      <c r="D142" s="2" t="n">
        <v>5449111</v>
      </c>
      <c r="E142" s="2" t="inlineStr">
        <is>
          <t>Andrey Teixeira Coutinho</t>
        </is>
      </c>
      <c r="F142" s="2" t="n">
        <v>86</v>
      </c>
      <c r="G142" s="2" t="n">
        <v>3.65</v>
      </c>
      <c r="H142" s="2" t="n">
        <v>24</v>
      </c>
      <c r="I142" s="2" t="n">
        <v>22</v>
      </c>
      <c r="J142" s="2" t="inlineStr">
        <is>
          <t>GPA</t>
        </is>
      </c>
    </row>
    <row r="143">
      <c r="A143" s="2" t="n">
        <v>7</v>
      </c>
      <c r="B143" s="2" t="n">
        <v>409</v>
      </c>
      <c r="C143" s="2" t="inlineStr">
        <is>
          <t>RECEBIMENTO</t>
        </is>
      </c>
      <c r="D143" s="2" t="n">
        <v>5449111</v>
      </c>
      <c r="E143" s="2" t="inlineStr">
        <is>
          <t>Andrey Teixeira Coutinho</t>
        </is>
      </c>
      <c r="F143" s="2" t="n">
        <v>10</v>
      </c>
      <c r="G143" s="2" t="n">
        <v>1.02</v>
      </c>
      <c r="H143" s="2" t="n">
        <v>10</v>
      </c>
      <c r="I143" s="2" t="n">
        <v>25</v>
      </c>
      <c r="J143" s="2" t="inlineStr">
        <is>
          <t>GPA</t>
        </is>
      </c>
    </row>
    <row r="144">
      <c r="A144" s="2" t="n">
        <v>7</v>
      </c>
      <c r="B144" s="2" t="n">
        <v>409</v>
      </c>
      <c r="C144" s="2" t="inlineStr">
        <is>
          <t>SEPARACAO</t>
        </is>
      </c>
      <c r="D144" s="2" t="n">
        <v>5449111</v>
      </c>
      <c r="E144" s="2" t="inlineStr">
        <is>
          <t>Andrey Teixeira Coutinho</t>
        </is>
      </c>
      <c r="F144" s="2" t="n">
        <v>587</v>
      </c>
      <c r="G144" s="2" t="n">
        <v>6.96</v>
      </c>
      <c r="H144" s="2" t="n">
        <v>84</v>
      </c>
      <c r="I144" s="2" t="n">
        <v>105</v>
      </c>
      <c r="J144" s="2" t="inlineStr">
        <is>
          <t>GPA</t>
        </is>
      </c>
    </row>
    <row r="145">
      <c r="A145" s="2" t="n">
        <v>7</v>
      </c>
      <c r="B145" s="2" t="n">
        <v>409</v>
      </c>
      <c r="C145" s="2" t="inlineStr">
        <is>
          <t>PUXADA RECEB</t>
        </is>
      </c>
      <c r="D145" s="2" t="n">
        <v>5449189</v>
      </c>
      <c r="E145" s="2" t="inlineStr">
        <is>
          <t>Victor Hugo Coelho Galdino Da Silva</t>
        </is>
      </c>
      <c r="F145" s="2" t="n">
        <v>48</v>
      </c>
      <c r="G145" s="2" t="n">
        <v>1.55</v>
      </c>
      <c r="H145" s="2" t="n">
        <v>31</v>
      </c>
      <c r="I145" s="2" t="n">
        <v>22</v>
      </c>
      <c r="J145" s="2" t="inlineStr">
        <is>
          <t>GPA</t>
        </is>
      </c>
    </row>
    <row r="146">
      <c r="A146" s="2" t="n">
        <v>7</v>
      </c>
      <c r="B146" s="2" t="n">
        <v>409</v>
      </c>
      <c r="C146" s="2" t="inlineStr">
        <is>
          <t>RECEBIMENTO</t>
        </is>
      </c>
      <c r="D146" s="2" t="n">
        <v>5449189</v>
      </c>
      <c r="E146" s="2" t="inlineStr">
        <is>
          <t>Victor Hugo Coelho Galdino Da Silva</t>
        </is>
      </c>
      <c r="F146" s="2" t="n">
        <v>83</v>
      </c>
      <c r="G146" s="2" t="n">
        <v>0.4</v>
      </c>
      <c r="H146" s="2" t="n">
        <v>208</v>
      </c>
      <c r="I146" s="2" t="n">
        <v>25</v>
      </c>
      <c r="J146" s="2" t="inlineStr">
        <is>
          <t>GPA</t>
        </is>
      </c>
    </row>
    <row r="147">
      <c r="A147" s="2" t="n">
        <v>7</v>
      </c>
      <c r="B147" s="2" t="n">
        <v>409</v>
      </c>
      <c r="C147" s="2" t="inlineStr">
        <is>
          <t>SEPARACAO</t>
        </is>
      </c>
      <c r="D147" s="2" t="n">
        <v>5449189</v>
      </c>
      <c r="E147" s="2" t="inlineStr">
        <is>
          <t>Victor Hugo Coelho Galdino Da Silva</t>
        </is>
      </c>
      <c r="F147" s="2" t="n">
        <v>657</v>
      </c>
      <c r="G147" s="2" t="n">
        <v>4.3</v>
      </c>
      <c r="H147" s="2" t="n">
        <v>153</v>
      </c>
      <c r="I147" s="2" t="n">
        <v>105</v>
      </c>
      <c r="J147" s="2" t="inlineStr">
        <is>
          <t>GPA</t>
        </is>
      </c>
    </row>
    <row r="148">
      <c r="A148" s="2" t="n">
        <v>7</v>
      </c>
      <c r="B148" s="2" t="n">
        <v>409</v>
      </c>
      <c r="C148" s="2" t="inlineStr">
        <is>
          <t>PUXADA RECEB</t>
        </is>
      </c>
      <c r="D148" s="2" t="n">
        <v>5449219</v>
      </c>
      <c r="E148" s="2" t="inlineStr">
        <is>
          <t>Aristides Ribeiro Pinheiro</t>
        </is>
      </c>
      <c r="F148" s="2" t="n">
        <v>2</v>
      </c>
      <c r="G148" s="2" t="n">
        <v>0.35</v>
      </c>
      <c r="H148" s="2" t="n">
        <v>6</v>
      </c>
      <c r="I148" s="2" t="n">
        <v>22</v>
      </c>
      <c r="J148" s="2" t="inlineStr">
        <is>
          <t>GPA</t>
        </is>
      </c>
    </row>
    <row r="149">
      <c r="A149" s="2" t="n">
        <v>7</v>
      </c>
      <c r="B149" s="2" t="n">
        <v>409</v>
      </c>
      <c r="C149" s="2" t="inlineStr">
        <is>
          <t>SEPARACAO</t>
        </is>
      </c>
      <c r="D149" s="2" t="n">
        <v>5449219</v>
      </c>
      <c r="E149" s="2" t="inlineStr">
        <is>
          <t>Aristides Ribeiro Pinheiro</t>
        </is>
      </c>
      <c r="F149" s="2" t="n">
        <v>10688</v>
      </c>
      <c r="G149" s="2" t="n">
        <v>103.55</v>
      </c>
      <c r="H149" s="2" t="n">
        <v>103</v>
      </c>
      <c r="I149" s="2" t="n">
        <v>105</v>
      </c>
      <c r="J149" s="2" t="inlineStr">
        <is>
          <t>GPA</t>
        </is>
      </c>
    </row>
    <row r="150">
      <c r="A150" s="2" t="n">
        <v>7</v>
      </c>
      <c r="B150" s="2" t="n">
        <v>409</v>
      </c>
      <c r="C150" s="2" t="inlineStr">
        <is>
          <t>CARREGAMENTO</t>
        </is>
      </c>
      <c r="D150" s="2" t="n">
        <v>5449251</v>
      </c>
      <c r="E150" s="2" t="inlineStr">
        <is>
          <t>Alexandre Roberto Geraldo</t>
        </is>
      </c>
      <c r="F150" s="2" t="n">
        <v>9</v>
      </c>
      <c r="G150" s="2" t="n">
        <v>0.2</v>
      </c>
      <c r="H150" s="2" t="n">
        <v>45</v>
      </c>
      <c r="I150" s="2" t="n">
        <v>24</v>
      </c>
      <c r="J150" s="2" t="inlineStr">
        <is>
          <t>GPA</t>
        </is>
      </c>
    </row>
    <row r="151">
      <c r="A151" s="2" t="n">
        <v>7</v>
      </c>
      <c r="B151" s="2" t="n">
        <v>409</v>
      </c>
      <c r="C151" s="2" t="inlineStr">
        <is>
          <t>PUXADA RECEB</t>
        </is>
      </c>
      <c r="D151" s="2" t="n">
        <v>5449251</v>
      </c>
      <c r="E151" s="2" t="inlineStr">
        <is>
          <t>Alexandre Roberto Geraldo</t>
        </is>
      </c>
      <c r="F151" s="2" t="n">
        <v>188</v>
      </c>
      <c r="G151" s="2" t="n">
        <v>6.93</v>
      </c>
      <c r="H151" s="2" t="n">
        <v>27</v>
      </c>
      <c r="I151" s="2" t="n">
        <v>22</v>
      </c>
      <c r="J151" s="2" t="inlineStr">
        <is>
          <t>GPA</t>
        </is>
      </c>
    </row>
    <row r="152">
      <c r="A152" s="2" t="n">
        <v>7</v>
      </c>
      <c r="B152" s="2" t="n">
        <v>409</v>
      </c>
      <c r="C152" s="2" t="inlineStr">
        <is>
          <t>SEPARACAO</t>
        </is>
      </c>
      <c r="D152" s="2" t="n">
        <v>5449251</v>
      </c>
      <c r="E152" s="2" t="inlineStr">
        <is>
          <t>Alexandre Roberto Geraldo</t>
        </is>
      </c>
      <c r="F152" s="2" t="n">
        <v>2228</v>
      </c>
      <c r="G152" s="2" t="n">
        <v>23.01</v>
      </c>
      <c r="H152" s="2" t="n">
        <v>97</v>
      </c>
      <c r="I152" s="2" t="n">
        <v>105</v>
      </c>
      <c r="J152" s="2" t="inlineStr">
        <is>
          <t>GPA</t>
        </is>
      </c>
    </row>
    <row r="153">
      <c r="A153" s="2" t="n">
        <v>7</v>
      </c>
      <c r="B153" s="2" t="n">
        <v>409</v>
      </c>
      <c r="C153" s="2" t="inlineStr">
        <is>
          <t>CARREGAMENTO</t>
        </is>
      </c>
      <c r="D153" s="2" t="n">
        <v>5449421</v>
      </c>
      <c r="E153" s="2" t="inlineStr">
        <is>
          <t>Yan Barbosa Rosa</t>
        </is>
      </c>
      <c r="F153" s="2" t="n">
        <v>129</v>
      </c>
      <c r="G153" s="2" t="n">
        <v>2.42</v>
      </c>
      <c r="H153" s="2" t="n">
        <v>53</v>
      </c>
      <c r="I153" s="2" t="n">
        <v>24</v>
      </c>
      <c r="J153" s="2" t="inlineStr">
        <is>
          <t>GPA</t>
        </is>
      </c>
    </row>
    <row r="154">
      <c r="A154" s="2" t="n">
        <v>7</v>
      </c>
      <c r="B154" s="2" t="n">
        <v>409</v>
      </c>
      <c r="C154" s="2" t="inlineStr">
        <is>
          <t>PUXADA RECEB</t>
        </is>
      </c>
      <c r="D154" s="2" t="n">
        <v>5449421</v>
      </c>
      <c r="E154" s="2" t="inlineStr">
        <is>
          <t>Yan Barbosa Rosa</t>
        </is>
      </c>
      <c r="F154" s="2" t="n">
        <v>43</v>
      </c>
      <c r="G154" s="2" t="n">
        <v>9.869999999999999</v>
      </c>
      <c r="H154" s="2" t="n">
        <v>4</v>
      </c>
      <c r="I154" s="2" t="n">
        <v>22</v>
      </c>
      <c r="J154" s="2" t="inlineStr">
        <is>
          <t>GPA</t>
        </is>
      </c>
    </row>
    <row r="155">
      <c r="A155" s="2" t="n">
        <v>7</v>
      </c>
      <c r="B155" s="2" t="n">
        <v>409</v>
      </c>
      <c r="C155" s="2" t="inlineStr">
        <is>
          <t>SEPARACAO</t>
        </is>
      </c>
      <c r="D155" s="2" t="n">
        <v>5449421</v>
      </c>
      <c r="E155" s="2" t="inlineStr">
        <is>
          <t>Yan Barbosa Rosa</t>
        </is>
      </c>
      <c r="F155" s="2" t="n">
        <v>2183</v>
      </c>
      <c r="G155" s="2" t="n">
        <v>27.39</v>
      </c>
      <c r="H155" s="2" t="n">
        <v>80</v>
      </c>
      <c r="I155" s="2" t="n">
        <v>105</v>
      </c>
      <c r="J155" s="2" t="inlineStr">
        <is>
          <t>GPA</t>
        </is>
      </c>
    </row>
    <row r="156">
      <c r="A156" s="2" t="n">
        <v>7</v>
      </c>
      <c r="B156" s="2" t="n">
        <v>409</v>
      </c>
      <c r="C156" s="2" t="inlineStr">
        <is>
          <t>PUXADA RECEB</t>
        </is>
      </c>
      <c r="D156" s="2" t="n">
        <v>5449480</v>
      </c>
      <c r="E156" s="2" t="inlineStr">
        <is>
          <t>Alex Vasco Santos</t>
        </is>
      </c>
      <c r="F156" s="2" t="n">
        <v>90</v>
      </c>
      <c r="G156" s="2" t="n">
        <v>6.39</v>
      </c>
      <c r="H156" s="2" t="n">
        <v>14</v>
      </c>
      <c r="I156" s="2" t="n">
        <v>22</v>
      </c>
      <c r="J156" s="2" t="inlineStr">
        <is>
          <t>GPA</t>
        </is>
      </c>
    </row>
    <row r="157">
      <c r="A157" s="2" t="n">
        <v>7</v>
      </c>
      <c r="B157" s="2" t="n">
        <v>409</v>
      </c>
      <c r="C157" s="2" t="inlineStr">
        <is>
          <t>RECEBIMENTO</t>
        </is>
      </c>
      <c r="D157" s="2" t="n">
        <v>5449480</v>
      </c>
      <c r="E157" s="2" t="inlineStr">
        <is>
          <t>Alex Vasco Santos</t>
        </is>
      </c>
      <c r="F157" s="2" t="n">
        <v>883</v>
      </c>
      <c r="G157" s="2" t="n">
        <v>49</v>
      </c>
      <c r="H157" s="2" t="n">
        <v>18</v>
      </c>
      <c r="I157" s="2" t="n">
        <v>25</v>
      </c>
      <c r="J157" s="2" t="inlineStr">
        <is>
          <t>GPA</t>
        </is>
      </c>
    </row>
    <row r="158">
      <c r="A158" s="2" t="n">
        <v>7</v>
      </c>
      <c r="B158" s="2" t="n">
        <v>409</v>
      </c>
      <c r="C158" s="2" t="inlineStr">
        <is>
          <t>SEPARACAO</t>
        </is>
      </c>
      <c r="D158" s="2" t="n">
        <v>5449480</v>
      </c>
      <c r="E158" s="2" t="inlineStr">
        <is>
          <t>Alex Vasco Santos</t>
        </is>
      </c>
      <c r="F158" s="2" t="n">
        <v>338</v>
      </c>
      <c r="G158" s="2" t="n">
        <v>4.73</v>
      </c>
      <c r="H158" s="2" t="n">
        <v>71</v>
      </c>
      <c r="I158" s="2" t="n">
        <v>105</v>
      </c>
      <c r="J158" s="2" t="inlineStr">
        <is>
          <t>GPA</t>
        </is>
      </c>
    </row>
    <row r="159">
      <c r="A159" s="2" t="n">
        <v>7</v>
      </c>
      <c r="B159" s="2" t="n">
        <v>409</v>
      </c>
      <c r="C159" s="2" t="inlineStr">
        <is>
          <t>PUXADA RECEB</t>
        </is>
      </c>
      <c r="D159" s="2" t="n">
        <v>5449626</v>
      </c>
      <c r="E159" s="2" t="inlineStr">
        <is>
          <t>Jose Roberto Ferreira De Lima</t>
        </is>
      </c>
      <c r="F159" s="2" t="n">
        <v>399</v>
      </c>
      <c r="G159" s="2" t="n">
        <v>33.79</v>
      </c>
      <c r="H159" s="2" t="n">
        <v>12</v>
      </c>
      <c r="I159" s="2" t="n">
        <v>22</v>
      </c>
      <c r="J159" s="2" t="inlineStr">
        <is>
          <t>GPA</t>
        </is>
      </c>
    </row>
    <row r="160">
      <c r="A160" s="2" t="n">
        <v>7</v>
      </c>
      <c r="B160" s="2" t="n">
        <v>409</v>
      </c>
      <c r="C160" s="2" t="inlineStr">
        <is>
          <t>SEPARACAO</t>
        </is>
      </c>
      <c r="D160" s="2" t="n">
        <v>5449626</v>
      </c>
      <c r="E160" s="2" t="inlineStr">
        <is>
          <t>Jose Roberto Ferreira De Lima</t>
        </is>
      </c>
      <c r="F160" s="2" t="n">
        <v>293</v>
      </c>
      <c r="G160" s="2" t="n">
        <v>4.47</v>
      </c>
      <c r="H160" s="2" t="n">
        <v>66</v>
      </c>
      <c r="I160" s="2" t="n">
        <v>105</v>
      </c>
      <c r="J160" s="2" t="inlineStr">
        <is>
          <t>GPA</t>
        </is>
      </c>
    </row>
    <row r="161">
      <c r="A161" s="2" t="n">
        <v>7</v>
      </c>
      <c r="B161" s="2" t="n">
        <v>409</v>
      </c>
      <c r="C161" s="2" t="inlineStr">
        <is>
          <t>CARREGAMENTO</t>
        </is>
      </c>
      <c r="D161" s="2" t="n">
        <v>5450268</v>
      </c>
      <c r="E161" s="2" t="inlineStr">
        <is>
          <t>Wanderson Bernardo De Carvalho</t>
        </is>
      </c>
      <c r="F161" s="2" t="n">
        <v>192</v>
      </c>
      <c r="G161" s="2" t="n">
        <v>4.25</v>
      </c>
      <c r="H161" s="2" t="n">
        <v>45</v>
      </c>
      <c r="I161" s="2" t="n">
        <v>24</v>
      </c>
      <c r="J161" s="2" t="inlineStr">
        <is>
          <t>GPA</t>
        </is>
      </c>
    </row>
    <row r="162">
      <c r="A162" s="2" t="n">
        <v>7</v>
      </c>
      <c r="B162" s="2" t="n">
        <v>409</v>
      </c>
      <c r="C162" s="2" t="inlineStr">
        <is>
          <t>PUXADA RECEB</t>
        </is>
      </c>
      <c r="D162" s="2" t="n">
        <v>5450780</v>
      </c>
      <c r="E162" s="2" t="inlineStr">
        <is>
          <t>Matheus Philipe Da Silva Dantas</t>
        </is>
      </c>
      <c r="F162" s="2" t="n">
        <v>509</v>
      </c>
      <c r="G162" s="2" t="n">
        <v>16.33</v>
      </c>
      <c r="H162" s="2" t="n">
        <v>31</v>
      </c>
      <c r="I162" s="2" t="n">
        <v>22</v>
      </c>
      <c r="J162" s="2" t="inlineStr">
        <is>
          <t>GPA</t>
        </is>
      </c>
    </row>
    <row r="163">
      <c r="A163" s="2" t="n">
        <v>7</v>
      </c>
      <c r="B163" s="2" t="n">
        <v>409</v>
      </c>
      <c r="C163" s="2" t="inlineStr">
        <is>
          <t>SEPARACAO</t>
        </is>
      </c>
      <c r="D163" s="2" t="n">
        <v>5450780</v>
      </c>
      <c r="E163" s="2" t="inlineStr">
        <is>
          <t>Matheus Philipe Da Silva Dantas</t>
        </is>
      </c>
      <c r="F163" s="2" t="n">
        <v>666</v>
      </c>
      <c r="G163" s="2" t="n">
        <v>15.07</v>
      </c>
      <c r="H163" s="2" t="n">
        <v>44</v>
      </c>
      <c r="I163" s="2" t="n">
        <v>105</v>
      </c>
      <c r="J163" s="2" t="inlineStr">
        <is>
          <t>GPA</t>
        </is>
      </c>
    </row>
    <row r="164">
      <c r="A164" s="2" t="n">
        <v>7</v>
      </c>
      <c r="B164" s="2" t="n">
        <v>409</v>
      </c>
      <c r="C164" s="2" t="inlineStr">
        <is>
          <t>SEPARACAO</t>
        </is>
      </c>
      <c r="D164" s="2" t="n">
        <v>5451108</v>
      </c>
      <c r="E164" s="2" t="inlineStr">
        <is>
          <t>Alexandre Machado Tosca</t>
        </is>
      </c>
      <c r="F164" s="2" t="n">
        <v>172</v>
      </c>
      <c r="G164" s="2" t="n">
        <v>4.81</v>
      </c>
      <c r="H164" s="2" t="n">
        <v>36</v>
      </c>
      <c r="I164" s="2" t="n">
        <v>105</v>
      </c>
      <c r="J164" s="2" t="inlineStr">
        <is>
          <t>GPA</t>
        </is>
      </c>
    </row>
    <row r="165">
      <c r="A165" s="2" t="n">
        <v>7</v>
      </c>
      <c r="B165" s="2" t="n">
        <v>409</v>
      </c>
      <c r="C165" s="2" t="inlineStr">
        <is>
          <t>CARREGAMENTO</t>
        </is>
      </c>
      <c r="D165" s="2" t="n">
        <v>5452155</v>
      </c>
      <c r="E165" s="2" t="inlineStr">
        <is>
          <t>Leandro Teixeira Soares</t>
        </is>
      </c>
      <c r="F165" s="2" t="n">
        <v>1082</v>
      </c>
      <c r="G165" s="2" t="n">
        <v>21.21</v>
      </c>
      <c r="H165" s="2" t="n">
        <v>51</v>
      </c>
      <c r="I165" s="2" t="n">
        <v>24</v>
      </c>
      <c r="J165" s="2" t="inlineStr">
        <is>
          <t>GPA</t>
        </is>
      </c>
    </row>
    <row r="166">
      <c r="A166" s="2" t="n">
        <v>7</v>
      </c>
      <c r="B166" s="2" t="n">
        <v>409</v>
      </c>
      <c r="C166" s="2" t="inlineStr">
        <is>
          <t>PUXADA RECEB</t>
        </is>
      </c>
      <c r="D166" s="2" t="n">
        <v>5452155</v>
      </c>
      <c r="E166" s="2" t="inlineStr">
        <is>
          <t>Leandro Teixeira Soares</t>
        </is>
      </c>
      <c r="F166" s="2" t="n">
        <v>1</v>
      </c>
      <c r="G166" s="2" t="n">
        <v>0.01</v>
      </c>
      <c r="H166" s="2" t="n">
        <v>100</v>
      </c>
      <c r="I166" s="2" t="n">
        <v>22</v>
      </c>
      <c r="J166" s="2" t="inlineStr">
        <is>
          <t>GPA</t>
        </is>
      </c>
    </row>
    <row r="167">
      <c r="A167" s="2" t="n">
        <v>7</v>
      </c>
      <c r="B167" s="2" t="n">
        <v>409</v>
      </c>
      <c r="C167" s="2" t="inlineStr">
        <is>
          <t>SEPARACAO</t>
        </is>
      </c>
      <c r="D167" s="2" t="n">
        <v>5452155</v>
      </c>
      <c r="E167" s="2" t="inlineStr">
        <is>
          <t>Leandro Teixeira Soares</t>
        </is>
      </c>
      <c r="F167" s="2" t="n">
        <v>714</v>
      </c>
      <c r="G167" s="2" t="n">
        <v>3.94</v>
      </c>
      <c r="H167" s="2" t="n">
        <v>181</v>
      </c>
      <c r="I167" s="2" t="n">
        <v>105</v>
      </c>
      <c r="J167" s="2" t="inlineStr">
        <is>
          <t>GPA</t>
        </is>
      </c>
    </row>
    <row r="168">
      <c r="A168" s="2" t="n">
        <v>7</v>
      </c>
      <c r="B168" s="2" t="n">
        <v>409</v>
      </c>
      <c r="C168" s="2" t="inlineStr">
        <is>
          <t>PUXADA RECEB</t>
        </is>
      </c>
      <c r="D168" s="2" t="n">
        <v>5452210</v>
      </c>
      <c r="E168" s="2" t="inlineStr">
        <is>
          <t>Isabel Nascimento Dos Santos Gouvea</t>
        </is>
      </c>
      <c r="F168" s="2" t="n">
        <v>99</v>
      </c>
      <c r="G168" s="2" t="n">
        <v>1.4</v>
      </c>
      <c r="H168" s="2" t="n">
        <v>71</v>
      </c>
      <c r="I168" s="2" t="n">
        <v>22</v>
      </c>
      <c r="J168" s="2" t="inlineStr">
        <is>
          <t>GPA</t>
        </is>
      </c>
    </row>
    <row r="169">
      <c r="A169" s="2" t="n">
        <v>7</v>
      </c>
      <c r="B169" s="2" t="n">
        <v>409</v>
      </c>
      <c r="C169" s="2" t="inlineStr">
        <is>
          <t>RECEBIMENTO</t>
        </is>
      </c>
      <c r="D169" s="2" t="n">
        <v>5452210</v>
      </c>
      <c r="E169" s="2" t="inlineStr">
        <is>
          <t>Isabel Nascimento Dos Santos Gouvea</t>
        </is>
      </c>
      <c r="F169" s="2" t="n">
        <v>1055</v>
      </c>
      <c r="G169" s="2" t="n">
        <v>12.2</v>
      </c>
      <c r="H169" s="2" t="n">
        <v>86</v>
      </c>
      <c r="I169" s="2" t="n">
        <v>25</v>
      </c>
      <c r="J169" s="2" t="inlineStr">
        <is>
          <t>GPA</t>
        </is>
      </c>
    </row>
    <row r="170">
      <c r="A170" s="2" t="n">
        <v>7</v>
      </c>
      <c r="B170" s="2" t="n">
        <v>409</v>
      </c>
      <c r="C170" s="2" t="inlineStr">
        <is>
          <t>SEPARACAO</t>
        </is>
      </c>
      <c r="D170" s="2" t="n">
        <v>5452210</v>
      </c>
      <c r="E170" s="2" t="inlineStr">
        <is>
          <t>Isabel Nascimento Dos Santos Gouvea</t>
        </is>
      </c>
      <c r="F170" s="2" t="n">
        <v>9</v>
      </c>
      <c r="G170" s="2" t="n">
        <v>0.09</v>
      </c>
      <c r="H170" s="2" t="n">
        <v>100</v>
      </c>
      <c r="I170" s="2" t="n">
        <v>105</v>
      </c>
      <c r="J170" s="2" t="inlineStr">
        <is>
          <t>GPA</t>
        </is>
      </c>
    </row>
    <row r="171">
      <c r="A171" s="2" t="n">
        <v>7</v>
      </c>
      <c r="B171" s="2" t="n">
        <v>409</v>
      </c>
      <c r="C171" s="2" t="inlineStr">
        <is>
          <t>PUXADA RECEB</t>
        </is>
      </c>
      <c r="D171" s="2" t="n">
        <v>5455650</v>
      </c>
      <c r="E171" s="2" t="inlineStr">
        <is>
          <t>Joao Victor Fernandes Alves</t>
        </is>
      </c>
      <c r="F171" s="2" t="n">
        <v>51</v>
      </c>
      <c r="G171" s="2" t="n">
        <v>0.98</v>
      </c>
      <c r="H171" s="2" t="n">
        <v>52</v>
      </c>
      <c r="I171" s="2" t="n">
        <v>22</v>
      </c>
      <c r="J171" s="2" t="inlineStr">
        <is>
          <t>GPA</t>
        </is>
      </c>
    </row>
    <row r="172">
      <c r="A172" s="2" t="n">
        <v>7</v>
      </c>
      <c r="B172" s="2" t="n">
        <v>409</v>
      </c>
      <c r="C172" s="2" t="inlineStr">
        <is>
          <t>SEPARACAO</t>
        </is>
      </c>
      <c r="D172" s="2" t="n">
        <v>5455650</v>
      </c>
      <c r="E172" s="2" t="inlineStr">
        <is>
          <t>Joao Victor Fernandes Alves</t>
        </is>
      </c>
      <c r="F172" s="2" t="n">
        <v>737</v>
      </c>
      <c r="G172" s="2" t="n">
        <v>7.34</v>
      </c>
      <c r="H172" s="2" t="n">
        <v>100</v>
      </c>
      <c r="I172" s="2" t="n">
        <v>105</v>
      </c>
      <c r="J172" s="2" t="inlineStr">
        <is>
          <t>GPA</t>
        </is>
      </c>
    </row>
    <row r="173">
      <c r="A173" s="2" t="n">
        <v>7</v>
      </c>
      <c r="B173" s="2" t="n">
        <v>409</v>
      </c>
      <c r="C173" s="2" t="inlineStr">
        <is>
          <t>PUXADA RECEB</t>
        </is>
      </c>
      <c r="D173" s="2" t="n">
        <v>5455766</v>
      </c>
      <c r="E173" s="2" t="inlineStr">
        <is>
          <t>Thiago Pessoa Mendonca Dos Santos</t>
        </is>
      </c>
      <c r="F173" s="2" t="n">
        <v>157</v>
      </c>
      <c r="G173" s="2" t="n">
        <v>2.47</v>
      </c>
      <c r="H173" s="2" t="n">
        <v>64</v>
      </c>
      <c r="I173" s="2" t="n">
        <v>22</v>
      </c>
      <c r="J173" s="2" t="inlineStr">
        <is>
          <t>GPA</t>
        </is>
      </c>
    </row>
    <row r="174">
      <c r="A174" s="2" t="n">
        <v>7</v>
      </c>
      <c r="B174" s="2" t="n">
        <v>409</v>
      </c>
      <c r="C174" s="2" t="inlineStr">
        <is>
          <t>RECEBIMENTO</t>
        </is>
      </c>
      <c r="D174" s="2" t="n">
        <v>5455766</v>
      </c>
      <c r="E174" s="2" t="inlineStr">
        <is>
          <t>Thiago Pessoa Mendonca Dos Santos</t>
        </is>
      </c>
      <c r="F174" s="2" t="n">
        <v>4</v>
      </c>
      <c r="G174" s="2" t="n">
        <v>0.07000000000000001</v>
      </c>
      <c r="H174" s="2" t="n">
        <v>57</v>
      </c>
      <c r="I174" s="2" t="n">
        <v>25</v>
      </c>
      <c r="J174" s="2" t="inlineStr">
        <is>
          <t>GPA</t>
        </is>
      </c>
    </row>
    <row r="175">
      <c r="A175" s="2" t="n">
        <v>7</v>
      </c>
      <c r="B175" s="2" t="n">
        <v>409</v>
      </c>
      <c r="C175" s="2" t="inlineStr">
        <is>
          <t>SEPARACAO</t>
        </is>
      </c>
      <c r="D175" s="2" t="n">
        <v>5455766</v>
      </c>
      <c r="E175" s="2" t="inlineStr">
        <is>
          <t>Thiago Pessoa Mendonca Dos Santos</t>
        </is>
      </c>
      <c r="F175" s="2" t="n">
        <v>311</v>
      </c>
      <c r="G175" s="2" t="n">
        <v>0.47</v>
      </c>
      <c r="H175" s="2" t="n">
        <v>662</v>
      </c>
      <c r="I175" s="2" t="n">
        <v>105</v>
      </c>
      <c r="J175" s="2" t="inlineStr">
        <is>
          <t>GPA</t>
        </is>
      </c>
    </row>
    <row r="176">
      <c r="A176" s="2" t="n">
        <v>7</v>
      </c>
      <c r="B176" s="2" t="n">
        <v>409</v>
      </c>
      <c r="C176" s="2" t="inlineStr">
        <is>
          <t>PUXADA RECEB</t>
        </is>
      </c>
      <c r="D176" s="2" t="n">
        <v>5456339</v>
      </c>
      <c r="E176" s="2" t="inlineStr">
        <is>
          <t>Willian Alves</t>
        </is>
      </c>
      <c r="F176" s="2" t="n">
        <v>160</v>
      </c>
      <c r="G176" s="2" t="n">
        <v>7.23</v>
      </c>
      <c r="H176" s="2" t="n">
        <v>22</v>
      </c>
      <c r="I176" s="2" t="n">
        <v>22</v>
      </c>
      <c r="J176" s="2" t="inlineStr">
        <is>
          <t>GPA</t>
        </is>
      </c>
    </row>
    <row r="177">
      <c r="A177" s="2" t="n">
        <v>7</v>
      </c>
      <c r="B177" s="2" t="n">
        <v>409</v>
      </c>
      <c r="C177" s="2" t="inlineStr">
        <is>
          <t>PUXADA RECEB</t>
        </is>
      </c>
      <c r="D177" s="2" t="n">
        <v>5456762</v>
      </c>
      <c r="E177" s="2" t="inlineStr">
        <is>
          <t>Bruno Germano Da Silva Carvalho</t>
        </is>
      </c>
      <c r="F177" s="2" t="n">
        <v>72</v>
      </c>
      <c r="G177" s="2" t="n">
        <v>1.29</v>
      </c>
      <c r="H177" s="2" t="n">
        <v>56</v>
      </c>
      <c r="I177" s="2" t="n">
        <v>22</v>
      </c>
      <c r="J177" s="2" t="inlineStr">
        <is>
          <t>GPA</t>
        </is>
      </c>
    </row>
    <row r="178">
      <c r="A178" s="2" t="n">
        <v>7</v>
      </c>
      <c r="B178" s="2" t="n">
        <v>409</v>
      </c>
      <c r="C178" s="2" t="inlineStr">
        <is>
          <t>SEPARACAO</t>
        </is>
      </c>
      <c r="D178" s="2" t="n">
        <v>5456762</v>
      </c>
      <c r="E178" s="2" t="inlineStr">
        <is>
          <t>Bruno Germano Da Silva Carvalho</t>
        </is>
      </c>
      <c r="F178" s="2" t="n">
        <v>406</v>
      </c>
      <c r="G178" s="2" t="n">
        <v>5.12</v>
      </c>
      <c r="H178" s="2" t="n">
        <v>79</v>
      </c>
      <c r="I178" s="2" t="n">
        <v>105</v>
      </c>
      <c r="J178" s="2" t="inlineStr">
        <is>
          <t>GPA</t>
        </is>
      </c>
    </row>
    <row r="179">
      <c r="A179" s="2" t="n">
        <v>7</v>
      </c>
      <c r="B179" s="2" t="n">
        <v>409</v>
      </c>
      <c r="C179" s="2" t="inlineStr">
        <is>
          <t>PUXADA RECEB</t>
        </is>
      </c>
      <c r="D179" s="2" t="n">
        <v>5457050</v>
      </c>
      <c r="E179" s="2" t="inlineStr">
        <is>
          <t>Leandro Dos Santos Gomes</t>
        </is>
      </c>
      <c r="F179" s="2" t="n">
        <v>13</v>
      </c>
      <c r="G179" s="2" t="n">
        <v>0.37</v>
      </c>
      <c r="H179" s="2" t="n">
        <v>35</v>
      </c>
      <c r="I179" s="2" t="n">
        <v>22</v>
      </c>
      <c r="J179" s="2" t="inlineStr">
        <is>
          <t>GPA</t>
        </is>
      </c>
    </row>
    <row r="180">
      <c r="A180" s="2" t="n">
        <v>7</v>
      </c>
      <c r="B180" s="2" t="n">
        <v>409</v>
      </c>
      <c r="C180" s="2" t="inlineStr">
        <is>
          <t>RECEBIMENTO</t>
        </is>
      </c>
      <c r="D180" s="2" t="n">
        <v>5457050</v>
      </c>
      <c r="E180" s="2" t="inlineStr">
        <is>
          <t>Leandro Dos Santos Gomes</t>
        </is>
      </c>
      <c r="F180" s="2" t="n">
        <v>642</v>
      </c>
      <c r="G180" s="2" t="n">
        <v>7.27</v>
      </c>
      <c r="H180" s="2" t="n">
        <v>88</v>
      </c>
      <c r="I180" s="2" t="n">
        <v>25</v>
      </c>
      <c r="J180" s="2" t="inlineStr">
        <is>
          <t>GPA</t>
        </is>
      </c>
    </row>
    <row r="181">
      <c r="A181" s="2" t="n">
        <v>7</v>
      </c>
      <c r="B181" s="2" t="n">
        <v>409</v>
      </c>
      <c r="C181" s="2" t="inlineStr">
        <is>
          <t>SEPARACAO</t>
        </is>
      </c>
      <c r="D181" s="2" t="n">
        <v>5457050</v>
      </c>
      <c r="E181" s="2" t="inlineStr">
        <is>
          <t>Leandro Dos Santos Gomes</t>
        </is>
      </c>
      <c r="F181" s="2" t="n">
        <v>413</v>
      </c>
      <c r="G181" s="2" t="n">
        <v>4.63</v>
      </c>
      <c r="H181" s="2" t="n">
        <v>89</v>
      </c>
      <c r="I181" s="2" t="n">
        <v>105</v>
      </c>
      <c r="J181" s="2" t="inlineStr">
        <is>
          <t>GPA</t>
        </is>
      </c>
    </row>
    <row r="182">
      <c r="A182" s="2" t="n">
        <v>7</v>
      </c>
      <c r="B182" s="2" t="n">
        <v>409</v>
      </c>
      <c r="C182" s="2" t="inlineStr">
        <is>
          <t>PUXADA RECEB</t>
        </is>
      </c>
      <c r="D182" s="2" t="n">
        <v>5457360</v>
      </c>
      <c r="E182" s="2" t="inlineStr">
        <is>
          <t>Leonardo De Souza Lima</t>
        </is>
      </c>
      <c r="F182" s="2" t="n">
        <v>208</v>
      </c>
      <c r="G182" s="2" t="n">
        <v>6.54</v>
      </c>
      <c r="H182" s="2" t="n">
        <v>32</v>
      </c>
      <c r="I182" s="2" t="n">
        <v>22</v>
      </c>
      <c r="J182" s="2" t="inlineStr">
        <is>
          <t>GPA</t>
        </is>
      </c>
    </row>
    <row r="183">
      <c r="A183" s="2" t="n">
        <v>7</v>
      </c>
      <c r="B183" s="2" t="n">
        <v>409</v>
      </c>
      <c r="C183" s="2" t="inlineStr">
        <is>
          <t>SEPARACAO</t>
        </is>
      </c>
      <c r="D183" s="2" t="n">
        <v>5457360</v>
      </c>
      <c r="E183" s="2" t="inlineStr">
        <is>
          <t>Leonardo De Souza Lima</t>
        </is>
      </c>
      <c r="F183" s="2" t="n">
        <v>9742</v>
      </c>
      <c r="G183" s="2" t="n">
        <v>112.69</v>
      </c>
      <c r="H183" s="2" t="n">
        <v>86</v>
      </c>
      <c r="I183" s="2" t="n">
        <v>105</v>
      </c>
      <c r="J183" s="2" t="inlineStr">
        <is>
          <t>GPA</t>
        </is>
      </c>
    </row>
    <row r="184">
      <c r="A184" s="2" t="n">
        <v>7</v>
      </c>
      <c r="B184" s="2" t="n">
        <v>409</v>
      </c>
      <c r="C184" s="2" t="inlineStr">
        <is>
          <t>SEPARACAO</t>
        </is>
      </c>
      <c r="D184" s="2" t="n">
        <v>5457475</v>
      </c>
      <c r="E184" s="2" t="inlineStr">
        <is>
          <t>Renand Voltaire</t>
        </is>
      </c>
      <c r="F184" s="2" t="n">
        <v>9596</v>
      </c>
      <c r="G184" s="2" t="n">
        <v>126.97</v>
      </c>
      <c r="H184" s="2" t="n">
        <v>76</v>
      </c>
      <c r="I184" s="2" t="n">
        <v>105</v>
      </c>
      <c r="J184" s="2" t="inlineStr">
        <is>
          <t>GPA</t>
        </is>
      </c>
    </row>
    <row r="185">
      <c r="A185" s="2" t="n">
        <v>7</v>
      </c>
      <c r="B185" s="2" t="n">
        <v>409</v>
      </c>
      <c r="C185" s="2" t="inlineStr">
        <is>
          <t>PUXADA RECEB</t>
        </is>
      </c>
      <c r="D185" s="2" t="n">
        <v>5457513</v>
      </c>
      <c r="E185" s="2" t="inlineStr">
        <is>
          <t>Fabio De Oliveira Da Silva</t>
        </is>
      </c>
      <c r="F185" s="2" t="n">
        <v>80</v>
      </c>
      <c r="G185" s="2" t="n">
        <v>3.07</v>
      </c>
      <c r="H185" s="2" t="n">
        <v>26</v>
      </c>
      <c r="I185" s="2" t="n">
        <v>22</v>
      </c>
      <c r="J185" s="2" t="inlineStr">
        <is>
          <t>GPA</t>
        </is>
      </c>
    </row>
    <row r="186">
      <c r="A186" s="2" t="n">
        <v>7</v>
      </c>
      <c r="B186" s="2" t="n">
        <v>409</v>
      </c>
      <c r="C186" s="2" t="inlineStr">
        <is>
          <t>RECEBIMENTO</t>
        </is>
      </c>
      <c r="D186" s="2" t="n">
        <v>5457513</v>
      </c>
      <c r="E186" s="2" t="inlineStr">
        <is>
          <t>Fabio De Oliveira Da Silva</t>
        </is>
      </c>
      <c r="F186" s="2" t="n">
        <v>47</v>
      </c>
      <c r="G186" s="2" t="n">
        <v>0.36</v>
      </c>
      <c r="H186" s="2" t="n">
        <v>131</v>
      </c>
      <c r="I186" s="2" t="n">
        <v>25</v>
      </c>
      <c r="J186" s="2" t="inlineStr">
        <is>
          <t>GPA</t>
        </is>
      </c>
    </row>
    <row r="187">
      <c r="A187" s="2" t="n">
        <v>7</v>
      </c>
      <c r="B187" s="2" t="n">
        <v>409</v>
      </c>
      <c r="C187" s="2" t="inlineStr">
        <is>
          <t>SEPARACAO</t>
        </is>
      </c>
      <c r="D187" s="2" t="n">
        <v>5457513</v>
      </c>
      <c r="E187" s="2" t="inlineStr">
        <is>
          <t>Fabio De Oliveira Da Silva</t>
        </is>
      </c>
      <c r="F187" s="2" t="n">
        <v>982</v>
      </c>
      <c r="G187" s="2" t="n">
        <v>12.28</v>
      </c>
      <c r="H187" s="2" t="n">
        <v>80</v>
      </c>
      <c r="I187" s="2" t="n">
        <v>105</v>
      </c>
      <c r="J187" s="2" t="inlineStr">
        <is>
          <t>GPA</t>
        </is>
      </c>
    </row>
    <row r="188">
      <c r="A188" s="2" t="n">
        <v>7</v>
      </c>
      <c r="B188" s="2" t="n">
        <v>409</v>
      </c>
      <c r="C188" s="2" t="inlineStr">
        <is>
          <t>PUXADA RECEB</t>
        </is>
      </c>
      <c r="D188" s="2" t="n">
        <v>5457734</v>
      </c>
      <c r="E188" s="2" t="inlineStr">
        <is>
          <t>Luciano Mello Ramos</t>
        </is>
      </c>
      <c r="F188" s="2" t="n">
        <v>25</v>
      </c>
      <c r="G188" s="2" t="n">
        <v>0.46</v>
      </c>
      <c r="H188" s="2" t="n">
        <v>54</v>
      </c>
      <c r="I188" s="2" t="n">
        <v>22</v>
      </c>
      <c r="J188" s="2" t="inlineStr">
        <is>
          <t>GPA</t>
        </is>
      </c>
    </row>
    <row r="189">
      <c r="A189" s="2" t="n">
        <v>7</v>
      </c>
      <c r="B189" s="2" t="n">
        <v>409</v>
      </c>
      <c r="C189" s="2" t="inlineStr">
        <is>
          <t>SEPARACAO</t>
        </is>
      </c>
      <c r="D189" s="2" t="n">
        <v>5457734</v>
      </c>
      <c r="E189" s="2" t="inlineStr">
        <is>
          <t>Luciano Mello Ramos</t>
        </is>
      </c>
      <c r="F189" s="2" t="n">
        <v>547</v>
      </c>
      <c r="G189" s="2" t="n">
        <v>8.9</v>
      </c>
      <c r="H189" s="2" t="n">
        <v>61</v>
      </c>
      <c r="I189" s="2" t="n">
        <v>105</v>
      </c>
      <c r="J189" s="2" t="inlineStr">
        <is>
          <t>GPA</t>
        </is>
      </c>
    </row>
    <row r="190">
      <c r="A190" s="2" t="n">
        <v>7</v>
      </c>
      <c r="B190" s="2" t="n">
        <v>409</v>
      </c>
      <c r="C190" s="2" t="inlineStr">
        <is>
          <t>PUXADA RECEB</t>
        </is>
      </c>
      <c r="D190" s="2" t="n">
        <v>5458498</v>
      </c>
      <c r="E190" s="2" t="inlineStr">
        <is>
          <t>Wanderlei Da Silva Castro</t>
        </is>
      </c>
      <c r="F190" s="2" t="n">
        <v>20</v>
      </c>
      <c r="G190" s="2" t="n">
        <v>0.57</v>
      </c>
      <c r="H190" s="2" t="n">
        <v>35</v>
      </c>
      <c r="I190" s="2" t="n">
        <v>22</v>
      </c>
      <c r="J190" s="2" t="inlineStr">
        <is>
          <t>GPA</t>
        </is>
      </c>
    </row>
    <row r="191">
      <c r="A191" s="2" t="n">
        <v>7</v>
      </c>
      <c r="B191" s="2" t="n">
        <v>409</v>
      </c>
      <c r="C191" s="2" t="inlineStr">
        <is>
          <t>SEPARACAO</t>
        </is>
      </c>
      <c r="D191" s="2" t="n">
        <v>5458498</v>
      </c>
      <c r="E191" s="2" t="inlineStr">
        <is>
          <t>Wanderlei Da Silva Castro</t>
        </is>
      </c>
      <c r="F191" s="2" t="n">
        <v>335</v>
      </c>
      <c r="G191" s="2" t="n">
        <v>6.21</v>
      </c>
      <c r="H191" s="2" t="n">
        <v>54</v>
      </c>
      <c r="I191" s="2" t="n">
        <v>105</v>
      </c>
      <c r="J191" s="2" t="inlineStr">
        <is>
          <t>GPA</t>
        </is>
      </c>
    </row>
    <row r="192">
      <c r="A192" s="2" t="n">
        <v>7</v>
      </c>
      <c r="B192" s="2" t="n">
        <v>409</v>
      </c>
      <c r="C192" s="2" t="inlineStr">
        <is>
          <t>PUXADA RECEB</t>
        </is>
      </c>
      <c r="D192" s="2" t="n">
        <v>5461626</v>
      </c>
      <c r="E192" s="2" t="inlineStr">
        <is>
          <t>Denis Da Cruz Batista</t>
        </is>
      </c>
      <c r="F192" s="2" t="n">
        <v>503</v>
      </c>
      <c r="G192" s="2" t="n">
        <v>17.8</v>
      </c>
      <c r="H192" s="2" t="n">
        <v>28</v>
      </c>
      <c r="I192" s="2" t="n">
        <v>22</v>
      </c>
      <c r="J192" s="2" t="inlineStr">
        <is>
          <t>GPA</t>
        </is>
      </c>
    </row>
    <row r="193">
      <c r="A193" s="2" t="n">
        <v>7</v>
      </c>
      <c r="B193" s="2" t="n">
        <v>409</v>
      </c>
      <c r="C193" s="2" t="inlineStr">
        <is>
          <t>SEPARACAO</t>
        </is>
      </c>
      <c r="D193" s="2" t="n">
        <v>5461626</v>
      </c>
      <c r="E193" s="2" t="inlineStr">
        <is>
          <t>Denis Da Cruz Batista</t>
        </is>
      </c>
      <c r="F193" s="2" t="n">
        <v>1456</v>
      </c>
      <c r="G193" s="2" t="n">
        <v>19.07</v>
      </c>
      <c r="H193" s="2" t="n">
        <v>76</v>
      </c>
      <c r="I193" s="2" t="n">
        <v>105</v>
      </c>
      <c r="J193" s="2" t="inlineStr">
        <is>
          <t>GPA</t>
        </is>
      </c>
    </row>
    <row r="194">
      <c r="A194" s="2" t="n">
        <v>7</v>
      </c>
      <c r="B194" s="2" t="n">
        <v>409</v>
      </c>
      <c r="C194" s="2" t="inlineStr">
        <is>
          <t>PUXADA RECEB</t>
        </is>
      </c>
      <c r="D194" s="2" t="n">
        <v>5461685</v>
      </c>
      <c r="E194" s="2" t="inlineStr">
        <is>
          <t>Joao Vitor De Souza Orlando</t>
        </is>
      </c>
      <c r="F194" s="2" t="n">
        <v>9</v>
      </c>
      <c r="G194" s="2" t="n">
        <v>0.65</v>
      </c>
      <c r="H194" s="2" t="n">
        <v>14</v>
      </c>
      <c r="I194" s="2" t="n">
        <v>22</v>
      </c>
      <c r="J194" s="2" t="inlineStr">
        <is>
          <t>GPA</t>
        </is>
      </c>
    </row>
    <row r="195">
      <c r="A195" s="2" t="n">
        <v>7</v>
      </c>
      <c r="B195" s="2" t="n">
        <v>409</v>
      </c>
      <c r="C195" s="2" t="inlineStr">
        <is>
          <t>SEPARACAO</t>
        </is>
      </c>
      <c r="D195" s="2" t="n">
        <v>5461685</v>
      </c>
      <c r="E195" s="2" t="inlineStr">
        <is>
          <t>Joao Vitor De Souza Orlando</t>
        </is>
      </c>
      <c r="F195" s="2" t="n">
        <v>3755</v>
      </c>
      <c r="G195" s="2" t="n">
        <v>41.29</v>
      </c>
      <c r="H195" s="2" t="n">
        <v>91</v>
      </c>
      <c r="I195" s="2" t="n">
        <v>105</v>
      </c>
      <c r="J195" s="2" t="inlineStr">
        <is>
          <t>GPA</t>
        </is>
      </c>
    </row>
    <row r="196">
      <c r="A196" s="2" t="n">
        <v>7</v>
      </c>
      <c r="B196" s="2" t="n">
        <v>409</v>
      </c>
      <c r="C196" s="2" t="inlineStr">
        <is>
          <t>PUXADA RECEB</t>
        </is>
      </c>
      <c r="D196" s="2" t="n">
        <v>5464285</v>
      </c>
      <c r="E196" s="2" t="inlineStr">
        <is>
          <t>Adriano Monteiro Da Silva</t>
        </is>
      </c>
      <c r="F196" s="2" t="n">
        <v>1118</v>
      </c>
      <c r="G196" s="2" t="n">
        <v>34.41</v>
      </c>
      <c r="H196" s="2" t="n">
        <v>32</v>
      </c>
      <c r="I196" s="2" t="n">
        <v>22</v>
      </c>
      <c r="J196" s="2" t="inlineStr">
        <is>
          <t>GPA</t>
        </is>
      </c>
    </row>
    <row r="197">
      <c r="A197" s="2" t="n">
        <v>7</v>
      </c>
      <c r="B197" s="2" t="n">
        <v>409</v>
      </c>
      <c r="C197" s="2" t="inlineStr">
        <is>
          <t>SEPARACAO</t>
        </is>
      </c>
      <c r="D197" s="2" t="n">
        <v>5464285</v>
      </c>
      <c r="E197" s="2" t="inlineStr">
        <is>
          <t>Adriano Monteiro Da Silva</t>
        </is>
      </c>
      <c r="F197" s="2" t="n">
        <v>3860</v>
      </c>
      <c r="G197" s="2" t="n">
        <v>62.85</v>
      </c>
      <c r="H197" s="2" t="n">
        <v>61</v>
      </c>
      <c r="I197" s="2" t="n">
        <v>105</v>
      </c>
      <c r="J197" s="2" t="inlineStr">
        <is>
          <t>GPA</t>
        </is>
      </c>
    </row>
    <row r="198">
      <c r="A198" s="2" t="n">
        <v>7</v>
      </c>
      <c r="B198" s="2" t="n">
        <v>409</v>
      </c>
      <c r="C198" s="2" t="inlineStr">
        <is>
          <t>SEPARACAO</t>
        </is>
      </c>
      <c r="D198" s="2" t="n">
        <v>5467624</v>
      </c>
      <c r="E198" s="2" t="inlineStr">
        <is>
          <t>Yan Pestana Da Silva</t>
        </is>
      </c>
      <c r="F198" s="2" t="n">
        <v>530</v>
      </c>
      <c r="G198" s="2" t="n">
        <v>6.65</v>
      </c>
      <c r="H198" s="2" t="n">
        <v>80</v>
      </c>
      <c r="I198" s="2" t="n">
        <v>105</v>
      </c>
      <c r="J198" s="2" t="inlineStr">
        <is>
          <t>GPA</t>
        </is>
      </c>
    </row>
    <row r="199">
      <c r="A199" s="2" t="n">
        <v>7</v>
      </c>
      <c r="B199" s="2" t="n">
        <v>409</v>
      </c>
      <c r="C199" s="2" t="inlineStr">
        <is>
          <t>PUXADA RECEB</t>
        </is>
      </c>
      <c r="D199" s="2" t="n">
        <v>5522030</v>
      </c>
      <c r="E199" s="2" t="inlineStr">
        <is>
          <t>Matheus Da Silva Ribeiro</t>
        </is>
      </c>
      <c r="F199" s="2" t="n">
        <v>14</v>
      </c>
      <c r="G199" s="2" t="n">
        <v>3.53</v>
      </c>
      <c r="H199" s="2" t="n">
        <v>4</v>
      </c>
      <c r="I199" s="2" t="n">
        <v>22</v>
      </c>
      <c r="J199" s="2" t="inlineStr">
        <is>
          <t>GPA</t>
        </is>
      </c>
    </row>
    <row r="200">
      <c r="A200" s="2" t="n">
        <v>7</v>
      </c>
      <c r="B200" s="2" t="n">
        <v>409</v>
      </c>
      <c r="C200" s="2" t="inlineStr">
        <is>
          <t>RECEBIMENTO</t>
        </is>
      </c>
      <c r="D200" s="2" t="n">
        <v>5522030</v>
      </c>
      <c r="E200" s="2" t="inlineStr">
        <is>
          <t>Matheus Da Silva Ribeiro</t>
        </is>
      </c>
      <c r="F200" s="2" t="n">
        <v>4</v>
      </c>
      <c r="G200" s="2" t="n">
        <v>0.12</v>
      </c>
      <c r="H200" s="2" t="n">
        <v>33</v>
      </c>
      <c r="I200" s="2" t="n">
        <v>25</v>
      </c>
      <c r="J200" s="2" t="inlineStr">
        <is>
          <t>GPA</t>
        </is>
      </c>
    </row>
    <row r="201">
      <c r="A201" s="2" t="n">
        <v>7</v>
      </c>
      <c r="B201" s="2" t="n">
        <v>409</v>
      </c>
      <c r="C201" s="2" t="inlineStr">
        <is>
          <t>SEPARACAO</t>
        </is>
      </c>
      <c r="D201" s="2" t="n">
        <v>5522030</v>
      </c>
      <c r="E201" s="2" t="inlineStr">
        <is>
          <t>Matheus Da Silva Ribeiro</t>
        </is>
      </c>
      <c r="F201" s="2" t="n">
        <v>864</v>
      </c>
      <c r="G201" s="2" t="n">
        <v>7.95</v>
      </c>
      <c r="H201" s="2" t="n">
        <v>109</v>
      </c>
      <c r="I201" s="2" t="n">
        <v>105</v>
      </c>
      <c r="J201" s="2" t="inlineStr">
        <is>
          <t>GPA</t>
        </is>
      </c>
    </row>
    <row r="202">
      <c r="A202" s="2" t="n">
        <v>7</v>
      </c>
      <c r="B202" s="2" t="n">
        <v>409</v>
      </c>
      <c r="C202" s="2" t="inlineStr">
        <is>
          <t>SEPARACAO</t>
        </is>
      </c>
      <c r="D202" s="2" t="n">
        <v>5531195</v>
      </c>
      <c r="E202" s="2" t="inlineStr">
        <is>
          <t>Brendo Bernardo Da Silva Santiago</t>
        </is>
      </c>
      <c r="F202" s="2" t="n">
        <v>1136</v>
      </c>
      <c r="G202" s="2" t="n">
        <v>7.86</v>
      </c>
      <c r="H202" s="2" t="n">
        <v>145</v>
      </c>
      <c r="I202" s="2" t="n">
        <v>105</v>
      </c>
      <c r="J202" s="2" t="inlineStr">
        <is>
          <t>GPA</t>
        </is>
      </c>
    </row>
    <row r="203">
      <c r="A203" s="2" t="n">
        <v>7</v>
      </c>
      <c r="B203" s="2" t="n">
        <v>409</v>
      </c>
      <c r="C203" s="2" t="inlineStr">
        <is>
          <t>CARREGAMENTO</t>
        </is>
      </c>
      <c r="D203" s="2" t="n">
        <v>5600537</v>
      </c>
      <c r="E203" s="2" t="inlineStr">
        <is>
          <t>Heitor Luiz Fernandes Prazeres</t>
        </is>
      </c>
      <c r="F203" s="2" t="n">
        <v>439</v>
      </c>
      <c r="G203" s="2" t="n">
        <v>5.97</v>
      </c>
      <c r="H203" s="2" t="n">
        <v>74</v>
      </c>
      <c r="I203" s="2" t="n">
        <v>24</v>
      </c>
      <c r="J203" s="2" t="inlineStr">
        <is>
          <t>GPA</t>
        </is>
      </c>
    </row>
    <row r="204">
      <c r="A204" s="2" t="n">
        <v>7</v>
      </c>
      <c r="B204" s="2" t="n">
        <v>409</v>
      </c>
      <c r="C204" s="2" t="inlineStr">
        <is>
          <t>PUXADA RECEB</t>
        </is>
      </c>
      <c r="D204" s="2" t="n">
        <v>5634938</v>
      </c>
      <c r="E204" s="2" t="inlineStr">
        <is>
          <t>Bruna Leticia Messias Goncalves</t>
        </is>
      </c>
      <c r="F204" s="2" t="n">
        <v>491</v>
      </c>
      <c r="G204" s="2" t="n">
        <v>20.42</v>
      </c>
      <c r="H204" s="2" t="n">
        <v>24</v>
      </c>
      <c r="I204" s="2" t="n">
        <v>22</v>
      </c>
      <c r="J204" s="2" t="inlineStr">
        <is>
          <t>GPA</t>
        </is>
      </c>
    </row>
    <row r="205">
      <c r="A205" s="2" t="n">
        <v>7</v>
      </c>
      <c r="B205" s="2" t="n">
        <v>409</v>
      </c>
      <c r="C205" s="2" t="inlineStr">
        <is>
          <t>CARREGAMENTO</t>
        </is>
      </c>
      <c r="D205" s="2" t="n">
        <v>5636540</v>
      </c>
      <c r="E205" s="2" t="inlineStr">
        <is>
          <t>Emanuel Jose Pinheiro Barbosa Filho</t>
        </is>
      </c>
      <c r="F205" s="2" t="n">
        <v>101</v>
      </c>
      <c r="G205" s="2" t="n">
        <v>1.07</v>
      </c>
      <c r="H205" s="2" t="n">
        <v>94</v>
      </c>
      <c r="I205" s="2" t="n">
        <v>24</v>
      </c>
      <c r="J205" s="2" t="inlineStr">
        <is>
          <t>GPA</t>
        </is>
      </c>
    </row>
    <row r="206">
      <c r="A206" s="2" t="n">
        <v>7</v>
      </c>
      <c r="B206" s="2" t="n">
        <v>409</v>
      </c>
      <c r="C206" s="2" t="inlineStr">
        <is>
          <t>SEPARACAO</t>
        </is>
      </c>
      <c r="D206" s="2" t="n">
        <v>5636540</v>
      </c>
      <c r="E206" s="2" t="inlineStr">
        <is>
          <t>Emanuel Jose Pinheiro Barbosa Filho</t>
        </is>
      </c>
      <c r="F206" s="2" t="n">
        <v>990</v>
      </c>
      <c r="G206" s="2" t="n">
        <v>21.8</v>
      </c>
      <c r="H206" s="2" t="n">
        <v>45</v>
      </c>
      <c r="I206" s="2" t="n">
        <v>105</v>
      </c>
      <c r="J206" s="2" t="inlineStr">
        <is>
          <t>GPA</t>
        </is>
      </c>
    </row>
    <row r="207">
      <c r="A207" s="2" t="n">
        <v>7</v>
      </c>
      <c r="B207" s="2" t="n">
        <v>409</v>
      </c>
      <c r="C207" s="2" t="inlineStr">
        <is>
          <t>SEPARACAO</t>
        </is>
      </c>
      <c r="D207" s="2" t="n">
        <v>5637597</v>
      </c>
      <c r="E207" s="2" t="inlineStr">
        <is>
          <t>Alexander Alves Dos Santos</t>
        </is>
      </c>
      <c r="F207" s="2" t="n">
        <v>3847</v>
      </c>
      <c r="G207" s="2" t="n">
        <v>43.48</v>
      </c>
      <c r="H207" s="2" t="n">
        <v>88</v>
      </c>
      <c r="I207" s="2" t="n">
        <v>105</v>
      </c>
      <c r="J207" s="2" t="inlineStr">
        <is>
          <t>GPA</t>
        </is>
      </c>
    </row>
    <row r="208">
      <c r="A208" s="2" t="n">
        <v>7</v>
      </c>
      <c r="B208" s="2" t="n">
        <v>409</v>
      </c>
      <c r="C208" s="2" t="inlineStr">
        <is>
          <t>CARREGAMENTO</t>
        </is>
      </c>
      <c r="D208" s="2" t="n">
        <v>5655080</v>
      </c>
      <c r="E208" s="2" t="inlineStr">
        <is>
          <t>Geanderson Da Silva Dutra</t>
        </is>
      </c>
      <c r="F208" s="2" t="n">
        <v>1354</v>
      </c>
      <c r="G208" s="2" t="n">
        <v>28.05</v>
      </c>
      <c r="H208" s="2" t="n">
        <v>48</v>
      </c>
      <c r="I208" s="2" t="n">
        <v>24</v>
      </c>
      <c r="J208" s="2" t="inlineStr">
        <is>
          <t>GPA</t>
        </is>
      </c>
    </row>
    <row r="209">
      <c r="A209" s="2" t="n">
        <v>7</v>
      </c>
      <c r="B209" s="2" t="n">
        <v>409</v>
      </c>
      <c r="C209" s="2" t="inlineStr">
        <is>
          <t>SEPARACAO</t>
        </is>
      </c>
      <c r="D209" s="2" t="n">
        <v>5655080</v>
      </c>
      <c r="E209" s="2" t="inlineStr">
        <is>
          <t>Geanderson Da Silva Dutra</t>
        </is>
      </c>
      <c r="F209" s="2" t="n">
        <v>624</v>
      </c>
      <c r="G209" s="2" t="n">
        <v>7.83</v>
      </c>
      <c r="H209" s="2" t="n">
        <v>80</v>
      </c>
      <c r="I209" s="2" t="n">
        <v>105</v>
      </c>
      <c r="J209" s="2" t="inlineStr">
        <is>
          <t>GPA</t>
        </is>
      </c>
    </row>
    <row r="210">
      <c r="A210" s="2" t="n">
        <v>7</v>
      </c>
      <c r="B210" s="2" t="n">
        <v>409</v>
      </c>
      <c r="C210" s="2" t="inlineStr">
        <is>
          <t>PUXADA RECEB</t>
        </is>
      </c>
      <c r="D210" s="2" t="n">
        <v>5684510</v>
      </c>
      <c r="E210" s="2" t="inlineStr">
        <is>
          <t>Filipe Matheus Mudesto Monte Mor</t>
        </is>
      </c>
      <c r="F210" s="2" t="n">
        <v>275</v>
      </c>
      <c r="G210" s="2" t="n">
        <v>18.04</v>
      </c>
      <c r="H210" s="2" t="n">
        <v>15</v>
      </c>
      <c r="I210" s="2" t="n">
        <v>22</v>
      </c>
      <c r="J210" s="2" t="inlineStr">
        <is>
          <t>GPA</t>
        </is>
      </c>
    </row>
    <row r="211">
      <c r="A211" s="2" t="n">
        <v>7</v>
      </c>
      <c r="B211" s="2" t="n">
        <v>409</v>
      </c>
      <c r="C211" s="2" t="inlineStr">
        <is>
          <t>SEPARACAO</t>
        </is>
      </c>
      <c r="D211" s="2" t="n">
        <v>5684510</v>
      </c>
      <c r="E211" s="2" t="inlineStr">
        <is>
          <t>Filipe Matheus Mudesto Monte Mor</t>
        </is>
      </c>
      <c r="F211" s="2" t="n">
        <v>711</v>
      </c>
      <c r="G211" s="2" t="n">
        <v>8.48</v>
      </c>
      <c r="H211" s="2" t="n">
        <v>84</v>
      </c>
      <c r="I211" s="2" t="n">
        <v>105</v>
      </c>
      <c r="J211" s="2" t="inlineStr">
        <is>
          <t>GPA</t>
        </is>
      </c>
    </row>
    <row r="212">
      <c r="A212" s="2" t="n">
        <v>7</v>
      </c>
      <c r="B212" s="2" t="n">
        <v>409</v>
      </c>
      <c r="C212" s="2" t="inlineStr">
        <is>
          <t>SEPARACAO</t>
        </is>
      </c>
      <c r="D212" s="2" t="n">
        <v>5689007</v>
      </c>
      <c r="E212" s="2" t="inlineStr">
        <is>
          <t>Gabriel Da Conceicao Silva</t>
        </is>
      </c>
      <c r="F212" s="2" t="n">
        <v>4502</v>
      </c>
      <c r="G212" s="2" t="n">
        <v>56.05</v>
      </c>
      <c r="H212" s="2" t="n">
        <v>80</v>
      </c>
      <c r="I212" s="2" t="n">
        <v>105</v>
      </c>
      <c r="J212" s="2" t="inlineStr">
        <is>
          <t>GPA</t>
        </is>
      </c>
    </row>
    <row r="213">
      <c r="A213" s="2" t="n">
        <v>7</v>
      </c>
      <c r="B213" s="2" t="n">
        <v>409</v>
      </c>
      <c r="C213" s="2" t="inlineStr">
        <is>
          <t>ATIVIDADE OP. EMP.</t>
        </is>
      </c>
      <c r="D213" s="2" t="n">
        <v>5690773</v>
      </c>
      <c r="E213" s="2" t="inlineStr">
        <is>
          <t>Lucas Paulino Batista Barbosa</t>
        </is>
      </c>
      <c r="F213" s="2" t="n">
        <v>1198</v>
      </c>
      <c r="G213" s="2" t="n">
        <v>34.59</v>
      </c>
      <c r="H213" s="2" t="n">
        <v>35</v>
      </c>
      <c r="I213" s="2" t="n">
        <v>25</v>
      </c>
      <c r="J213" s="2" t="inlineStr">
        <is>
          <t>GPA</t>
        </is>
      </c>
    </row>
    <row r="214">
      <c r="A214" s="2" t="n">
        <v>7</v>
      </c>
      <c r="B214" s="2" t="n">
        <v>409</v>
      </c>
      <c r="C214" s="2" t="inlineStr">
        <is>
          <t>CARREGAMENTO</t>
        </is>
      </c>
      <c r="D214" s="2" t="n">
        <v>5704960</v>
      </c>
      <c r="E214" s="2" t="inlineStr">
        <is>
          <t>Athilson Oliveira Silva</t>
        </is>
      </c>
      <c r="F214" s="2" t="n">
        <v>222</v>
      </c>
      <c r="G214" s="2" t="n">
        <v>10.75</v>
      </c>
      <c r="H214" s="2" t="n">
        <v>21</v>
      </c>
      <c r="I214" s="2" t="n">
        <v>24</v>
      </c>
      <c r="J214" s="2" t="inlineStr">
        <is>
          <t>GPA</t>
        </is>
      </c>
    </row>
    <row r="215">
      <c r="A215" s="2" t="n">
        <v>7</v>
      </c>
      <c r="B215" s="2" t="n">
        <v>409</v>
      </c>
      <c r="C215" s="2" t="inlineStr">
        <is>
          <t>SEPARACAO</t>
        </is>
      </c>
      <c r="D215" s="2" t="n">
        <v>5704960</v>
      </c>
      <c r="E215" s="2" t="inlineStr">
        <is>
          <t>Athilson Oliveira Silva</t>
        </is>
      </c>
      <c r="F215" s="2" t="n">
        <v>46</v>
      </c>
      <c r="G215" s="2" t="n">
        <v>0.4</v>
      </c>
      <c r="H215" s="2" t="n">
        <v>115</v>
      </c>
      <c r="I215" s="2" t="n">
        <v>105</v>
      </c>
      <c r="J215" s="2" t="inlineStr">
        <is>
          <t>GPA</t>
        </is>
      </c>
    </row>
    <row r="216">
      <c r="A216" s="2" t="n">
        <v>7</v>
      </c>
      <c r="B216" s="2" t="n">
        <v>409</v>
      </c>
      <c r="C216" s="2" t="inlineStr">
        <is>
          <t>RECEBIMENTO</t>
        </is>
      </c>
      <c r="D216" s="2" t="n">
        <v>5707366</v>
      </c>
      <c r="E216" s="2" t="inlineStr">
        <is>
          <t>Gabriela Da Costa Silva</t>
        </is>
      </c>
      <c r="F216" s="2" t="n">
        <v>44</v>
      </c>
      <c r="G216" s="2" t="n">
        <v>0.27</v>
      </c>
      <c r="H216" s="2" t="n">
        <v>163</v>
      </c>
      <c r="I216" s="2" t="n">
        <v>25</v>
      </c>
      <c r="J216" s="2" t="inlineStr">
        <is>
          <t>GPA</t>
        </is>
      </c>
    </row>
    <row r="217">
      <c r="A217" s="2" t="n">
        <v>7</v>
      </c>
      <c r="B217" s="2" t="n">
        <v>409</v>
      </c>
      <c r="C217" s="2" t="inlineStr">
        <is>
          <t>SEPARACAO</t>
        </is>
      </c>
      <c r="D217" s="2" t="n">
        <v>5707366</v>
      </c>
      <c r="E217" s="2" t="inlineStr">
        <is>
          <t>Gabriela Da Costa Silva</t>
        </is>
      </c>
      <c r="F217" s="2" t="n">
        <v>92</v>
      </c>
      <c r="G217" s="2" t="n">
        <v>1.23</v>
      </c>
      <c r="H217" s="2" t="n">
        <v>75</v>
      </c>
      <c r="I217" s="2" t="n">
        <v>105</v>
      </c>
      <c r="J217" s="2" t="inlineStr">
        <is>
          <t>GPA</t>
        </is>
      </c>
    </row>
    <row r="218">
      <c r="A218" s="2" t="n">
        <v>7</v>
      </c>
      <c r="B218" s="2" t="n">
        <v>409</v>
      </c>
      <c r="C218" s="2" t="inlineStr">
        <is>
          <t>CARREGAMENTO</t>
        </is>
      </c>
      <c r="D218" s="2" t="n">
        <v>5708150</v>
      </c>
      <c r="E218" s="2" t="inlineStr">
        <is>
          <t>Samuel Dias Do Val</t>
        </is>
      </c>
      <c r="F218" s="2" t="n">
        <v>9</v>
      </c>
      <c r="G218" s="2" t="n">
        <v>0.2</v>
      </c>
      <c r="H218" s="2" t="n">
        <v>45</v>
      </c>
      <c r="I218" s="2" t="n">
        <v>24</v>
      </c>
      <c r="J218" s="2" t="inlineStr">
        <is>
          <t>GPA</t>
        </is>
      </c>
    </row>
    <row r="219">
      <c r="A219" s="2" t="n">
        <v>7</v>
      </c>
      <c r="B219" s="2" t="n">
        <v>409</v>
      </c>
      <c r="C219" s="2" t="inlineStr">
        <is>
          <t>CARREGAMENTO</t>
        </is>
      </c>
      <c r="D219" s="2" t="n">
        <v>5711819</v>
      </c>
      <c r="E219" s="2" t="inlineStr">
        <is>
          <t>Rubem Pinheiro Leite</t>
        </is>
      </c>
      <c r="F219" s="2" t="n">
        <v>26</v>
      </c>
      <c r="G219" s="2" t="n">
        <v>1.5</v>
      </c>
      <c r="H219" s="2" t="n">
        <v>17</v>
      </c>
      <c r="I219" s="2" t="n">
        <v>24</v>
      </c>
      <c r="J219" s="2" t="inlineStr">
        <is>
          <t>GPA</t>
        </is>
      </c>
    </row>
    <row r="220">
      <c r="A220" s="2" t="n">
        <v>7</v>
      </c>
      <c r="B220" s="2" t="n">
        <v>409</v>
      </c>
      <c r="C220" s="2" t="inlineStr">
        <is>
          <t>PUXADA RECEB</t>
        </is>
      </c>
      <c r="D220" s="2" t="n">
        <v>5711819</v>
      </c>
      <c r="E220" s="2" t="inlineStr">
        <is>
          <t>Rubem Pinheiro Leite</t>
        </is>
      </c>
      <c r="F220" s="2" t="n">
        <v>59</v>
      </c>
      <c r="G220" s="2" t="n">
        <v>4.37</v>
      </c>
      <c r="H220" s="2" t="n">
        <v>14</v>
      </c>
      <c r="I220" s="2" t="n">
        <v>22</v>
      </c>
      <c r="J220" s="2" t="inlineStr">
        <is>
          <t>GPA</t>
        </is>
      </c>
    </row>
    <row r="221">
      <c r="A221" s="2" t="n">
        <v>7</v>
      </c>
      <c r="B221" s="2" t="n">
        <v>409</v>
      </c>
      <c r="C221" s="2" t="inlineStr">
        <is>
          <t>SEPARACAO</t>
        </is>
      </c>
      <c r="D221" s="2" t="n">
        <v>5711819</v>
      </c>
      <c r="E221" s="2" t="inlineStr">
        <is>
          <t>Rubem Pinheiro Leite</t>
        </is>
      </c>
      <c r="F221" s="2" t="n">
        <v>3153</v>
      </c>
      <c r="G221" s="2" t="n">
        <v>50.05</v>
      </c>
      <c r="H221" s="2" t="n">
        <v>63</v>
      </c>
      <c r="I221" s="2" t="n">
        <v>105</v>
      </c>
      <c r="J221" s="2" t="inlineStr">
        <is>
          <t>GPA</t>
        </is>
      </c>
    </row>
    <row r="222">
      <c r="A222" s="2" t="n">
        <v>7</v>
      </c>
      <c r="B222" s="2" t="n">
        <v>409</v>
      </c>
      <c r="C222" s="2" t="inlineStr">
        <is>
          <t>CARREGAMENTO</t>
        </is>
      </c>
      <c r="D222" s="2" t="n">
        <v>5785669</v>
      </c>
      <c r="E222" s="2" t="inlineStr">
        <is>
          <t>Cleiton Francisco Oliveira</t>
        </is>
      </c>
      <c r="F222" s="2" t="n">
        <v>5</v>
      </c>
      <c r="G222" s="2" t="n">
        <v>1.51</v>
      </c>
      <c r="H222" s="2" t="n">
        <v>3</v>
      </c>
      <c r="I222" s="2" t="n">
        <v>24</v>
      </c>
      <c r="J222" s="2" t="inlineStr">
        <is>
          <t>GPA</t>
        </is>
      </c>
    </row>
    <row r="223">
      <c r="A223" s="2" t="n">
        <v>7</v>
      </c>
      <c r="B223" s="2" t="n">
        <v>409</v>
      </c>
      <c r="C223" s="2" t="inlineStr">
        <is>
          <t>PUXADA RECEB</t>
        </is>
      </c>
      <c r="D223" s="2" t="n">
        <v>5785669</v>
      </c>
      <c r="E223" s="2" t="inlineStr">
        <is>
          <t>Cleiton Francisco Oliveira</t>
        </is>
      </c>
      <c r="F223" s="2" t="n">
        <v>190</v>
      </c>
      <c r="G223" s="2" t="n">
        <v>5.5</v>
      </c>
      <c r="H223" s="2" t="n">
        <v>35</v>
      </c>
      <c r="I223" s="2" t="n">
        <v>22</v>
      </c>
      <c r="J223" s="2" t="inlineStr">
        <is>
          <t>GPA</t>
        </is>
      </c>
    </row>
    <row r="224">
      <c r="A224" s="2" t="n">
        <v>7</v>
      </c>
      <c r="B224" s="2" t="n">
        <v>409</v>
      </c>
      <c r="C224" s="2" t="inlineStr">
        <is>
          <t>SEPARACAO</t>
        </is>
      </c>
      <c r="D224" s="2" t="n">
        <v>5785669</v>
      </c>
      <c r="E224" s="2" t="inlineStr">
        <is>
          <t>Cleiton Francisco Oliveira</t>
        </is>
      </c>
      <c r="F224" s="2" t="n">
        <v>24471</v>
      </c>
      <c r="G224" s="2" t="n">
        <v>95.25</v>
      </c>
      <c r="H224" s="2" t="n">
        <v>257</v>
      </c>
      <c r="I224" s="2" t="n">
        <v>105</v>
      </c>
      <c r="J224" s="2" t="inlineStr">
        <is>
          <t>GPA</t>
        </is>
      </c>
    </row>
    <row r="225">
      <c r="A225" s="2" t="n">
        <v>7</v>
      </c>
      <c r="B225" s="2" t="n">
        <v>409</v>
      </c>
      <c r="C225" s="2" t="inlineStr">
        <is>
          <t>SEPARACAO</t>
        </is>
      </c>
      <c r="D225" s="2" t="n">
        <v>5785677</v>
      </c>
      <c r="E225" s="2" t="inlineStr">
        <is>
          <t>Ewerton Cortez Dos Santos Coelho</t>
        </is>
      </c>
      <c r="F225" s="2" t="n">
        <v>934</v>
      </c>
      <c r="G225" s="2" t="n">
        <v>10.11</v>
      </c>
      <c r="H225" s="2" t="n">
        <v>92</v>
      </c>
      <c r="I225" s="2" t="n">
        <v>105</v>
      </c>
      <c r="J225" s="2" t="inlineStr">
        <is>
          <t>GPA</t>
        </is>
      </c>
    </row>
    <row r="226">
      <c r="A226" s="2" t="n">
        <v>7</v>
      </c>
      <c r="B226" s="2" t="n">
        <v>409</v>
      </c>
      <c r="C226" s="2" t="inlineStr">
        <is>
          <t>SEPARACAO</t>
        </is>
      </c>
      <c r="D226" s="2" t="n">
        <v>5799830</v>
      </c>
      <c r="E226" s="2" t="inlineStr">
        <is>
          <t>Leandro De Oliveira Guilherme</t>
        </is>
      </c>
      <c r="F226" s="2" t="n">
        <v>7198</v>
      </c>
      <c r="G226" s="2" t="n">
        <v>102.15</v>
      </c>
      <c r="H226" s="2" t="n">
        <v>70</v>
      </c>
      <c r="I226" s="2" t="n">
        <v>105</v>
      </c>
      <c r="J226" s="2" t="inlineStr">
        <is>
          <t>GPA</t>
        </is>
      </c>
    </row>
    <row r="227">
      <c r="A227" s="2" t="n">
        <v>7</v>
      </c>
      <c r="B227" s="2" t="n">
        <v>409</v>
      </c>
      <c r="C227" s="2" t="inlineStr">
        <is>
          <t>SEPARACAO</t>
        </is>
      </c>
      <c r="D227" s="2" t="n">
        <v>5799953</v>
      </c>
      <c r="E227" s="2" t="inlineStr">
        <is>
          <t>Keven Gomes Da Silva</t>
        </is>
      </c>
      <c r="F227" s="2" t="n">
        <v>18394</v>
      </c>
      <c r="G227" s="2" t="n">
        <v>124.33</v>
      </c>
      <c r="H227" s="2" t="n">
        <v>148</v>
      </c>
      <c r="I227" s="2" t="n">
        <v>105</v>
      </c>
      <c r="J227" s="2" t="inlineStr">
        <is>
          <t>GPA</t>
        </is>
      </c>
    </row>
    <row r="228">
      <c r="A228" s="2" t="n">
        <v>7</v>
      </c>
      <c r="B228" s="2" t="n">
        <v>409</v>
      </c>
      <c r="C228" s="2" t="inlineStr">
        <is>
          <t>SEPARACAO</t>
        </is>
      </c>
      <c r="D228" s="2" t="n">
        <v>5800102</v>
      </c>
      <c r="E228" s="2" t="inlineStr">
        <is>
          <t>Ryan De Oliveira Heinzelmann Santos</t>
        </is>
      </c>
      <c r="F228" s="2" t="n">
        <v>17252</v>
      </c>
      <c r="G228" s="2" t="n">
        <v>76.13</v>
      </c>
      <c r="H228" s="2" t="n">
        <v>227</v>
      </c>
      <c r="I228" s="2" t="n">
        <v>105</v>
      </c>
      <c r="J228" s="2" t="inlineStr">
        <is>
          <t>GPA</t>
        </is>
      </c>
    </row>
    <row r="229">
      <c r="A229" s="2" t="n">
        <v>7</v>
      </c>
      <c r="B229" s="2" t="n">
        <v>409</v>
      </c>
      <c r="C229" s="2" t="inlineStr">
        <is>
          <t>SEPARACAO</t>
        </is>
      </c>
      <c r="D229" s="2" t="n">
        <v>5800200</v>
      </c>
      <c r="E229" s="2" t="inlineStr">
        <is>
          <t>Leonardo Eduardo Do Nascimento</t>
        </is>
      </c>
      <c r="F229" s="2" t="n">
        <v>17266</v>
      </c>
      <c r="G229" s="2" t="n">
        <v>119.25</v>
      </c>
      <c r="H229" s="2" t="n">
        <v>145</v>
      </c>
      <c r="I229" s="2" t="n">
        <v>105</v>
      </c>
      <c r="J229" s="2" t="inlineStr">
        <is>
          <t>GPA</t>
        </is>
      </c>
    </row>
    <row r="230">
      <c r="A230" s="2" t="n">
        <v>7</v>
      </c>
      <c r="B230" s="2" t="n">
        <v>409</v>
      </c>
      <c r="C230" s="2" t="inlineStr">
        <is>
          <t>SEPARACAO</t>
        </is>
      </c>
      <c r="D230" s="2" t="n">
        <v>5800404</v>
      </c>
      <c r="E230" s="2" t="inlineStr">
        <is>
          <t>Carlos Henrique Silva Dos Santos</t>
        </is>
      </c>
      <c r="F230" s="2" t="n">
        <v>13064</v>
      </c>
      <c r="G230" s="2" t="n">
        <v>86.93000000000001</v>
      </c>
      <c r="H230" s="2" t="n">
        <v>150</v>
      </c>
      <c r="I230" s="2" t="n">
        <v>105</v>
      </c>
      <c r="J230" s="2" t="inlineStr">
        <is>
          <t>GPA</t>
        </is>
      </c>
    </row>
    <row r="231">
      <c r="A231" s="2" t="n">
        <v>7</v>
      </c>
      <c r="B231" s="2" t="n">
        <v>409</v>
      </c>
      <c r="C231" s="2" t="inlineStr">
        <is>
          <t>SEPARACAO</t>
        </is>
      </c>
      <c r="D231" s="2" t="n">
        <v>5800536</v>
      </c>
      <c r="E231" s="2" t="inlineStr">
        <is>
          <t>Matheus Henrique Siqueira Neves Da Silva</t>
        </is>
      </c>
      <c r="F231" s="2" t="n">
        <v>16604</v>
      </c>
      <c r="G231" s="2" t="n">
        <v>121.85</v>
      </c>
      <c r="H231" s="2" t="n">
        <v>136</v>
      </c>
      <c r="I231" s="2" t="n">
        <v>105</v>
      </c>
      <c r="J231" s="2" t="inlineStr">
        <is>
          <t>GPA</t>
        </is>
      </c>
    </row>
    <row r="232">
      <c r="A232" s="2" t="n">
        <v>7</v>
      </c>
      <c r="B232" s="2" t="n">
        <v>409</v>
      </c>
      <c r="C232" s="2" t="inlineStr">
        <is>
          <t>SEPARACAO</t>
        </is>
      </c>
      <c r="D232" s="2" t="n">
        <v>5800609</v>
      </c>
      <c r="E232" s="2" t="inlineStr">
        <is>
          <t>Adriano Brito De Sa Fernandes</t>
        </is>
      </c>
      <c r="F232" s="2" t="n">
        <v>15563</v>
      </c>
      <c r="G232" s="2" t="n">
        <v>73.98999999999999</v>
      </c>
      <c r="H232" s="2" t="n">
        <v>210</v>
      </c>
      <c r="I232" s="2" t="n">
        <v>105</v>
      </c>
      <c r="J232" s="2" t="inlineStr">
        <is>
          <t>GPA</t>
        </is>
      </c>
    </row>
    <row r="233">
      <c r="A233" s="2" t="n">
        <v>7</v>
      </c>
      <c r="B233" s="2" t="n">
        <v>409</v>
      </c>
      <c r="C233" s="2" t="inlineStr">
        <is>
          <t>PUXADA RECEB</t>
        </is>
      </c>
      <c r="D233" s="2" t="n">
        <v>5800650</v>
      </c>
      <c r="E233" s="2" t="inlineStr">
        <is>
          <t>Brayan Nogueira Veloso</t>
        </is>
      </c>
      <c r="F233" s="2" t="n">
        <v>111</v>
      </c>
      <c r="G233" s="2" t="n">
        <v>3.22</v>
      </c>
      <c r="H233" s="2" t="n">
        <v>34</v>
      </c>
      <c r="I233" s="2" t="n">
        <v>22</v>
      </c>
      <c r="J233" s="2" t="inlineStr">
        <is>
          <t>GPA</t>
        </is>
      </c>
    </row>
    <row r="234">
      <c r="A234" s="2" t="n">
        <v>7</v>
      </c>
      <c r="B234" s="2" t="n">
        <v>409</v>
      </c>
      <c r="C234" s="2" t="inlineStr">
        <is>
          <t>SEPARACAO</t>
        </is>
      </c>
      <c r="D234" s="2" t="n">
        <v>5800650</v>
      </c>
      <c r="E234" s="2" t="inlineStr">
        <is>
          <t>Brayan Nogueira Veloso</t>
        </is>
      </c>
      <c r="F234" s="2" t="n">
        <v>16741</v>
      </c>
      <c r="G234" s="2" t="n">
        <v>74.84</v>
      </c>
      <c r="H234" s="2" t="n">
        <v>224</v>
      </c>
      <c r="I234" s="2" t="n">
        <v>105</v>
      </c>
      <c r="J234" s="2" t="inlineStr">
        <is>
          <t>GPA</t>
        </is>
      </c>
    </row>
    <row r="235">
      <c r="A235" s="2" t="n">
        <v>7</v>
      </c>
      <c r="B235" s="2" t="n">
        <v>409</v>
      </c>
      <c r="C235" s="2" t="inlineStr">
        <is>
          <t>SEPARACAO</t>
        </is>
      </c>
      <c r="D235" s="2" t="n">
        <v>5800668</v>
      </c>
      <c r="E235" s="2" t="inlineStr">
        <is>
          <t>Washington Rodrigues De Souza</t>
        </is>
      </c>
      <c r="F235" s="2" t="n">
        <v>14617</v>
      </c>
      <c r="G235" s="2" t="n">
        <v>119.91</v>
      </c>
      <c r="H235" s="2" t="n">
        <v>122</v>
      </c>
      <c r="I235" s="2" t="n">
        <v>105</v>
      </c>
      <c r="J235" s="2" t="inlineStr">
        <is>
          <t>GPA</t>
        </is>
      </c>
    </row>
    <row r="236">
      <c r="A236" s="2" t="n">
        <v>7</v>
      </c>
      <c r="B236" s="2" t="n">
        <v>409</v>
      </c>
      <c r="C236" s="2" t="inlineStr">
        <is>
          <t>SEPARACAO</t>
        </is>
      </c>
      <c r="D236" s="2" t="n">
        <v>5801150</v>
      </c>
      <c r="E236" s="2" t="inlineStr">
        <is>
          <t>Felipe Pinto Cabral</t>
        </is>
      </c>
      <c r="F236" s="2" t="n">
        <v>16630</v>
      </c>
      <c r="G236" s="2" t="n">
        <v>118.35</v>
      </c>
      <c r="H236" s="2" t="n">
        <v>141</v>
      </c>
      <c r="I236" s="2" t="n">
        <v>105</v>
      </c>
      <c r="J236" s="2" t="inlineStr">
        <is>
          <t>GPA</t>
        </is>
      </c>
    </row>
    <row r="237">
      <c r="A237" s="2" t="n">
        <v>7</v>
      </c>
      <c r="B237" s="2" t="n">
        <v>409</v>
      </c>
      <c r="C237" s="2" t="inlineStr">
        <is>
          <t>SEPARACAO</t>
        </is>
      </c>
      <c r="D237" s="2" t="n">
        <v>5801931</v>
      </c>
      <c r="E237" s="2" t="inlineStr">
        <is>
          <t>Gilmar Fraga Pincano</t>
        </is>
      </c>
      <c r="F237" s="2" t="n">
        <v>17245</v>
      </c>
      <c r="G237" s="2" t="n">
        <v>100.83</v>
      </c>
      <c r="H237" s="2" t="n">
        <v>171</v>
      </c>
      <c r="I237" s="2" t="n">
        <v>105</v>
      </c>
      <c r="J237" s="2" t="inlineStr">
        <is>
          <t>GPA</t>
        </is>
      </c>
    </row>
    <row r="238">
      <c r="A238" s="2" t="n">
        <v>7</v>
      </c>
      <c r="B238" s="2" t="n">
        <v>409</v>
      </c>
      <c r="C238" s="2" t="inlineStr">
        <is>
          <t>PUXADA RECEB</t>
        </is>
      </c>
      <c r="D238" s="2" t="n">
        <v>5801958</v>
      </c>
      <c r="E238" s="2" t="inlineStr">
        <is>
          <t>Marcos Lazaro Da Silva</t>
        </is>
      </c>
      <c r="F238" s="2" t="n">
        <v>119</v>
      </c>
      <c r="G238" s="2" t="n">
        <v>5.8</v>
      </c>
      <c r="H238" s="2" t="n">
        <v>21</v>
      </c>
      <c r="I238" s="2" t="n">
        <v>22</v>
      </c>
      <c r="J238" s="2" t="inlineStr">
        <is>
          <t>GPA</t>
        </is>
      </c>
    </row>
    <row r="239">
      <c r="A239" s="2" t="n">
        <v>7</v>
      </c>
      <c r="B239" s="2" t="n">
        <v>409</v>
      </c>
      <c r="C239" s="2" t="inlineStr">
        <is>
          <t>SEPARACAO</t>
        </is>
      </c>
      <c r="D239" s="2" t="n">
        <v>5801958</v>
      </c>
      <c r="E239" s="2" t="inlineStr">
        <is>
          <t>Marcos Lazaro Da Silva</t>
        </is>
      </c>
      <c r="F239" s="2" t="n">
        <v>1061</v>
      </c>
      <c r="G239" s="2" t="n">
        <v>15.98</v>
      </c>
      <c r="H239" s="2" t="n">
        <v>66</v>
      </c>
      <c r="I239" s="2" t="n">
        <v>105</v>
      </c>
      <c r="J239" s="2" t="inlineStr">
        <is>
          <t>GPA</t>
        </is>
      </c>
    </row>
    <row r="240">
      <c r="A240" s="2" t="n">
        <v>7</v>
      </c>
      <c r="B240" s="2" t="n">
        <v>409</v>
      </c>
      <c r="C240" s="2" t="inlineStr">
        <is>
          <t>SEPARACAO</t>
        </is>
      </c>
      <c r="D240" s="2" t="n">
        <v>5801982</v>
      </c>
      <c r="E240" s="2" t="inlineStr">
        <is>
          <t>Ryan Nilton Ferreira Dos Santos</t>
        </is>
      </c>
      <c r="F240" s="2" t="n">
        <v>19141</v>
      </c>
      <c r="G240" s="2" t="n">
        <v>139.14</v>
      </c>
      <c r="H240" s="2" t="n">
        <v>138</v>
      </c>
      <c r="I240" s="2" t="n">
        <v>105</v>
      </c>
      <c r="J240" s="2" t="inlineStr">
        <is>
          <t>GPA</t>
        </is>
      </c>
    </row>
    <row r="241">
      <c r="A241" s="2" t="n">
        <v>7</v>
      </c>
      <c r="B241" s="2" t="n">
        <v>409</v>
      </c>
      <c r="C241" s="2" t="inlineStr">
        <is>
          <t>PUXADA RECEB</t>
        </is>
      </c>
      <c r="D241" s="2" t="n">
        <v>5802040</v>
      </c>
      <c r="E241" s="2" t="inlineStr">
        <is>
          <t>Adriano Da Luz Maria</t>
        </is>
      </c>
      <c r="F241" s="2" t="n">
        <v>40</v>
      </c>
      <c r="G241" s="2" t="n">
        <v>1.46</v>
      </c>
      <c r="H241" s="2" t="n">
        <v>27</v>
      </c>
      <c r="I241" s="2" t="n">
        <v>22</v>
      </c>
      <c r="J241" s="2" t="inlineStr">
        <is>
          <t>GPA</t>
        </is>
      </c>
    </row>
    <row r="242">
      <c r="A242" s="2" t="n">
        <v>7</v>
      </c>
      <c r="B242" s="2" t="n">
        <v>409</v>
      </c>
      <c r="C242" s="2" t="inlineStr">
        <is>
          <t>SEPARACAO</t>
        </is>
      </c>
      <c r="D242" s="2" t="n">
        <v>5802040</v>
      </c>
      <c r="E242" s="2" t="inlineStr">
        <is>
          <t>Adriano Da Luz Maria</t>
        </is>
      </c>
      <c r="F242" s="2" t="n">
        <v>6849</v>
      </c>
      <c r="G242" s="2" t="n">
        <v>60.63</v>
      </c>
      <c r="H242" s="2" t="n">
        <v>113</v>
      </c>
      <c r="I242" s="2" t="n">
        <v>105</v>
      </c>
      <c r="J242" s="2" t="inlineStr">
        <is>
          <t>GPA</t>
        </is>
      </c>
    </row>
    <row r="243">
      <c r="A243" s="2" t="n">
        <v>7</v>
      </c>
      <c r="B243" s="2" t="n">
        <v>409</v>
      </c>
      <c r="C243" s="2" t="inlineStr">
        <is>
          <t>SEPARACAO</t>
        </is>
      </c>
      <c r="D243" s="2" t="n">
        <v>5802164</v>
      </c>
      <c r="E243" s="2" t="inlineStr">
        <is>
          <t>Vagner Serafim Rodrigues</t>
        </is>
      </c>
      <c r="F243" s="2" t="n">
        <v>14641</v>
      </c>
      <c r="G243" s="2" t="n">
        <v>81.44</v>
      </c>
      <c r="H243" s="2" t="n">
        <v>180</v>
      </c>
      <c r="I243" s="2" t="n">
        <v>105</v>
      </c>
      <c r="J243" s="2" t="inlineStr">
        <is>
          <t>GPA</t>
        </is>
      </c>
    </row>
    <row r="244">
      <c r="A244" s="2" t="n">
        <v>7</v>
      </c>
      <c r="B244" s="2" t="n">
        <v>409</v>
      </c>
      <c r="C244" s="2" t="inlineStr">
        <is>
          <t>ATIVIDADE OP. EMP.</t>
        </is>
      </c>
      <c r="D244" s="2" t="n">
        <v>5802199</v>
      </c>
      <c r="E244" s="2" t="inlineStr">
        <is>
          <t>Luciano Siqueira</t>
        </is>
      </c>
      <c r="F244" s="2" t="n">
        <v>1885</v>
      </c>
      <c r="G244" s="2" t="n">
        <v>58.3</v>
      </c>
      <c r="H244" s="2" t="n">
        <v>32</v>
      </c>
      <c r="I244" s="2" t="n">
        <v>25</v>
      </c>
      <c r="J244" s="2" t="inlineStr">
        <is>
          <t>GPA</t>
        </is>
      </c>
    </row>
    <row r="245">
      <c r="A245" s="2" t="n">
        <v>7</v>
      </c>
      <c r="B245" s="2" t="n">
        <v>409</v>
      </c>
      <c r="C245" s="2" t="inlineStr">
        <is>
          <t>SEPARACAO</t>
        </is>
      </c>
      <c r="D245" s="2" t="n">
        <v>5802229</v>
      </c>
      <c r="E245" s="2" t="inlineStr">
        <is>
          <t>Yuri Henrique Lamartine Monteiro Da Silva</t>
        </is>
      </c>
      <c r="F245" s="2" t="n">
        <v>11741</v>
      </c>
      <c r="G245" s="2" t="n">
        <v>110.66</v>
      </c>
      <c r="H245" s="2" t="n">
        <v>106</v>
      </c>
      <c r="I245" s="2" t="n">
        <v>105</v>
      </c>
      <c r="J245" s="2" t="inlineStr">
        <is>
          <t>GPA</t>
        </is>
      </c>
    </row>
    <row r="246">
      <c r="A246" s="2" t="n">
        <v>7</v>
      </c>
      <c r="B246" s="2" t="n">
        <v>409</v>
      </c>
      <c r="C246" s="2" t="inlineStr">
        <is>
          <t>SEPARACAO</t>
        </is>
      </c>
      <c r="D246" s="2" t="n">
        <v>5802296</v>
      </c>
      <c r="E246" s="2" t="inlineStr">
        <is>
          <t>Douglas Aurelio Cardoso</t>
        </is>
      </c>
      <c r="F246" s="2" t="n">
        <v>12534</v>
      </c>
      <c r="G246" s="2" t="n">
        <v>98.05</v>
      </c>
      <c r="H246" s="2" t="n">
        <v>128</v>
      </c>
      <c r="I246" s="2" t="n">
        <v>105</v>
      </c>
      <c r="J246" s="2" t="inlineStr">
        <is>
          <t>GPA</t>
        </is>
      </c>
    </row>
    <row r="247">
      <c r="A247" s="2" t="n">
        <v>7</v>
      </c>
      <c r="B247" s="2" t="n">
        <v>409</v>
      </c>
      <c r="C247" s="2" t="inlineStr">
        <is>
          <t>SEPARACAO</t>
        </is>
      </c>
      <c r="D247" s="2" t="n">
        <v>5802342</v>
      </c>
      <c r="E247" s="2" t="inlineStr">
        <is>
          <t>Bruno Da Silva Rocha</t>
        </is>
      </c>
      <c r="F247" s="2" t="n">
        <v>19192</v>
      </c>
      <c r="G247" s="2" t="n">
        <v>154.84</v>
      </c>
      <c r="H247" s="2" t="n">
        <v>124</v>
      </c>
      <c r="I247" s="2" t="n">
        <v>105</v>
      </c>
      <c r="J247" s="2" t="inlineStr">
        <is>
          <t>GPA</t>
        </is>
      </c>
    </row>
    <row r="248">
      <c r="A248" s="2" t="n">
        <v>7</v>
      </c>
      <c r="B248" s="2" t="n">
        <v>409</v>
      </c>
      <c r="C248" s="2" t="inlineStr">
        <is>
          <t>ATIVIDADE OP. EMP.</t>
        </is>
      </c>
      <c r="D248" s="2" t="n">
        <v>5803446</v>
      </c>
      <c r="E248" s="2" t="inlineStr">
        <is>
          <t>Carlos Eduardo Borges De Santana</t>
        </is>
      </c>
      <c r="F248" s="2" t="n">
        <v>2550</v>
      </c>
      <c r="G248" s="2" t="n">
        <v>84.14</v>
      </c>
      <c r="H248" s="2" t="n">
        <v>30</v>
      </c>
      <c r="I248" s="2" t="n">
        <v>25</v>
      </c>
      <c r="J248" s="2" t="inlineStr">
        <is>
          <t>GPA</t>
        </is>
      </c>
    </row>
    <row r="249">
      <c r="A249" s="2" t="n">
        <v>7</v>
      </c>
      <c r="B249" s="2" t="n">
        <v>409</v>
      </c>
      <c r="C249" s="2" t="inlineStr">
        <is>
          <t>SEPARACAO</t>
        </is>
      </c>
      <c r="D249" s="2" t="n">
        <v>5803659</v>
      </c>
      <c r="E249" s="2" t="inlineStr">
        <is>
          <t>Luiz Felipe De Assis Macedo</t>
        </is>
      </c>
      <c r="F249" s="2" t="n">
        <v>19957</v>
      </c>
      <c r="G249" s="2" t="n">
        <v>94.42</v>
      </c>
      <c r="H249" s="2" t="n">
        <v>211</v>
      </c>
      <c r="I249" s="2" t="n">
        <v>105</v>
      </c>
      <c r="J249" s="2" t="inlineStr">
        <is>
          <t>GPA</t>
        </is>
      </c>
    </row>
    <row r="250">
      <c r="A250" s="2" t="n">
        <v>7</v>
      </c>
      <c r="B250" s="2" t="n">
        <v>409</v>
      </c>
      <c r="C250" s="2" t="inlineStr">
        <is>
          <t>SEPARACAO</t>
        </is>
      </c>
      <c r="D250" s="2" t="n">
        <v>5803667</v>
      </c>
      <c r="E250" s="2" t="inlineStr">
        <is>
          <t>Paulo Henrique De Oliveira Chagas</t>
        </is>
      </c>
      <c r="F250" s="2" t="n">
        <v>12007</v>
      </c>
      <c r="G250" s="2" t="n">
        <v>95.31</v>
      </c>
      <c r="H250" s="2" t="n">
        <v>126</v>
      </c>
      <c r="I250" s="2" t="n">
        <v>105</v>
      </c>
      <c r="J250" s="2" t="inlineStr">
        <is>
          <t>GPA</t>
        </is>
      </c>
    </row>
    <row r="251">
      <c r="A251" s="2" t="n">
        <v>7</v>
      </c>
      <c r="B251" s="2" t="n">
        <v>409</v>
      </c>
      <c r="C251" s="2" t="inlineStr">
        <is>
          <t>SEPARACAO</t>
        </is>
      </c>
      <c r="D251" s="2" t="n">
        <v>5803683</v>
      </c>
      <c r="E251" s="2" t="inlineStr">
        <is>
          <t>Rodrigo Bruno Junior</t>
        </is>
      </c>
      <c r="F251" s="2" t="n">
        <v>10975</v>
      </c>
      <c r="G251" s="2" t="n">
        <v>90.64</v>
      </c>
      <c r="H251" s="2" t="n">
        <v>121</v>
      </c>
      <c r="I251" s="2" t="n">
        <v>105</v>
      </c>
      <c r="J251" s="2" t="inlineStr">
        <is>
          <t>GPA</t>
        </is>
      </c>
    </row>
    <row r="252">
      <c r="A252" s="2" t="n">
        <v>7</v>
      </c>
      <c r="B252" s="2" t="n">
        <v>409</v>
      </c>
      <c r="C252" s="2" t="inlineStr">
        <is>
          <t>SEPARACAO</t>
        </is>
      </c>
      <c r="D252" s="2" t="n">
        <v>5804175</v>
      </c>
      <c r="E252" s="2" t="inlineStr">
        <is>
          <t>Tiago Da Conceicao Filho</t>
        </is>
      </c>
      <c r="F252" s="2" t="n">
        <v>13742</v>
      </c>
      <c r="G252" s="2" t="n">
        <v>106.28</v>
      </c>
      <c r="H252" s="2" t="n">
        <v>129</v>
      </c>
      <c r="I252" s="2" t="n">
        <v>105</v>
      </c>
      <c r="J252" s="2" t="inlineStr">
        <is>
          <t>GPA</t>
        </is>
      </c>
    </row>
    <row r="253">
      <c r="A253" s="2" t="n">
        <v>7</v>
      </c>
      <c r="B253" s="2" t="n">
        <v>409</v>
      </c>
      <c r="C253" s="2" t="inlineStr">
        <is>
          <t>CARREGAMENTO</t>
        </is>
      </c>
      <c r="D253" s="2" t="n">
        <v>5804396</v>
      </c>
      <c r="E253" s="2" t="inlineStr">
        <is>
          <t>Claudomiro Pereira Da Silva</t>
        </is>
      </c>
      <c r="F253" s="2" t="n">
        <v>248</v>
      </c>
      <c r="G253" s="2" t="n">
        <v>7.63</v>
      </c>
      <c r="H253" s="2" t="n">
        <v>33</v>
      </c>
      <c r="I253" s="2" t="n">
        <v>24</v>
      </c>
      <c r="J253" s="2" t="inlineStr">
        <is>
          <t>GPA</t>
        </is>
      </c>
    </row>
    <row r="254">
      <c r="A254" s="2" t="n">
        <v>7</v>
      </c>
      <c r="B254" s="2" t="n">
        <v>409</v>
      </c>
      <c r="C254" s="2" t="inlineStr">
        <is>
          <t>PUXADA RECEB</t>
        </is>
      </c>
      <c r="D254" s="2" t="n">
        <v>5805805</v>
      </c>
      <c r="E254" s="2" t="inlineStr">
        <is>
          <t>Jonathan De Souza Antonio Dutra</t>
        </is>
      </c>
      <c r="F254" s="2" t="n">
        <v>4</v>
      </c>
      <c r="G254" s="2" t="n">
        <v>0.83</v>
      </c>
      <c r="H254" s="2" t="n">
        <v>5</v>
      </c>
      <c r="I254" s="2" t="n">
        <v>22</v>
      </c>
      <c r="J254" s="2" t="inlineStr">
        <is>
          <t>GPA</t>
        </is>
      </c>
    </row>
    <row r="255">
      <c r="A255" s="2" t="n">
        <v>7</v>
      </c>
      <c r="B255" s="2" t="n">
        <v>409</v>
      </c>
      <c r="C255" s="2" t="inlineStr">
        <is>
          <t>SEPARACAO</t>
        </is>
      </c>
      <c r="D255" s="2" t="n">
        <v>5805805</v>
      </c>
      <c r="E255" s="2" t="inlineStr">
        <is>
          <t>Jonathan De Souza Antonio Dutra</t>
        </is>
      </c>
      <c r="F255" s="2" t="n">
        <v>14719</v>
      </c>
      <c r="G255" s="2" t="n">
        <v>58.66</v>
      </c>
      <c r="H255" s="2" t="n">
        <v>251</v>
      </c>
      <c r="I255" s="2" t="n">
        <v>105</v>
      </c>
      <c r="J255" s="2" t="inlineStr">
        <is>
          <t>GPA</t>
        </is>
      </c>
    </row>
    <row r="256">
      <c r="A256" s="2" t="n">
        <v>7</v>
      </c>
      <c r="B256" s="2" t="n">
        <v>409</v>
      </c>
      <c r="C256" s="2" t="inlineStr">
        <is>
          <t>SEPARACAO</t>
        </is>
      </c>
      <c r="D256" s="2" t="n">
        <v>5807042</v>
      </c>
      <c r="E256" s="2" t="inlineStr">
        <is>
          <t>Jhonathan Santana Da Silva Lima</t>
        </is>
      </c>
      <c r="F256" s="2" t="n">
        <v>9143</v>
      </c>
      <c r="G256" s="2" t="n">
        <v>96.81</v>
      </c>
      <c r="H256" s="2" t="n">
        <v>94</v>
      </c>
      <c r="I256" s="2" t="n">
        <v>105</v>
      </c>
      <c r="J256" s="2" t="inlineStr">
        <is>
          <t>GPA</t>
        </is>
      </c>
    </row>
    <row r="257">
      <c r="A257" s="2" t="n">
        <v>7</v>
      </c>
      <c r="B257" s="2" t="n">
        <v>409</v>
      </c>
      <c r="C257" s="2" t="inlineStr">
        <is>
          <t>PUXADA RECEB</t>
        </is>
      </c>
      <c r="D257" s="2" t="n">
        <v>5807077</v>
      </c>
      <c r="E257" s="2" t="inlineStr">
        <is>
          <t>Rogerio Rodrigues Rosa</t>
        </is>
      </c>
      <c r="F257" s="2" t="n">
        <v>1105</v>
      </c>
      <c r="G257" s="2" t="n">
        <v>37.7</v>
      </c>
      <c r="H257" s="2" t="n">
        <v>29</v>
      </c>
      <c r="I257" s="2" t="n">
        <v>22</v>
      </c>
      <c r="J257" s="2" t="inlineStr">
        <is>
          <t>GPA</t>
        </is>
      </c>
    </row>
    <row r="258">
      <c r="A258" s="2" t="n">
        <v>7</v>
      </c>
      <c r="B258" s="2" t="n">
        <v>409</v>
      </c>
      <c r="C258" s="2" t="inlineStr">
        <is>
          <t>SEPARACAO</t>
        </is>
      </c>
      <c r="D258" s="2" t="n">
        <v>5807077</v>
      </c>
      <c r="E258" s="2" t="inlineStr">
        <is>
          <t>Rogerio Rodrigues Rosa</t>
        </is>
      </c>
      <c r="F258" s="2" t="n">
        <v>4780</v>
      </c>
      <c r="G258" s="2" t="n">
        <v>48.76</v>
      </c>
      <c r="H258" s="2" t="n">
        <v>98</v>
      </c>
      <c r="I258" s="2" t="n">
        <v>105</v>
      </c>
      <c r="J258" s="2" t="inlineStr">
        <is>
          <t>GPA</t>
        </is>
      </c>
    </row>
    <row r="259">
      <c r="A259" s="2" t="n">
        <v>7</v>
      </c>
      <c r="B259" s="2" t="n">
        <v>409</v>
      </c>
      <c r="C259" s="2" t="inlineStr">
        <is>
          <t>SEPARACAO</t>
        </is>
      </c>
      <c r="D259" s="2" t="n">
        <v>5809002</v>
      </c>
      <c r="E259" s="2" t="inlineStr">
        <is>
          <t>Alex De Oliveira Bomfim</t>
        </is>
      </c>
      <c r="F259" s="2" t="n">
        <v>11989</v>
      </c>
      <c r="G259" s="2" t="n">
        <v>83.38</v>
      </c>
      <c r="H259" s="2" t="n">
        <v>144</v>
      </c>
      <c r="I259" s="2" t="n">
        <v>105</v>
      </c>
      <c r="J259" s="2" t="inlineStr">
        <is>
          <t>GPA</t>
        </is>
      </c>
    </row>
    <row r="260">
      <c r="A260" s="2" t="n">
        <v>7</v>
      </c>
      <c r="B260" s="2" t="n">
        <v>409</v>
      </c>
      <c r="C260" s="2" t="inlineStr">
        <is>
          <t>PUXADA RECEB</t>
        </is>
      </c>
      <c r="D260" s="2" t="n">
        <v>5817080</v>
      </c>
      <c r="E260" s="2" t="inlineStr">
        <is>
          <t>Luiz Felipe Dos Santos Candido</t>
        </is>
      </c>
      <c r="F260" s="2" t="n">
        <v>20</v>
      </c>
      <c r="G260" s="2" t="n">
        <v>0.7</v>
      </c>
      <c r="H260" s="2" t="n">
        <v>29</v>
      </c>
      <c r="I260" s="2" t="n">
        <v>22</v>
      </c>
      <c r="J260" s="2" t="inlineStr">
        <is>
          <t>GPA</t>
        </is>
      </c>
    </row>
    <row r="261">
      <c r="A261" s="2" t="n">
        <v>7</v>
      </c>
      <c r="B261" s="2" t="n">
        <v>409</v>
      </c>
      <c r="C261" s="2" t="inlineStr">
        <is>
          <t>SEPARACAO</t>
        </is>
      </c>
      <c r="D261" s="2" t="n">
        <v>5817080</v>
      </c>
      <c r="E261" s="2" t="inlineStr">
        <is>
          <t>Luiz Felipe Dos Santos Candido</t>
        </is>
      </c>
      <c r="F261" s="2" t="n">
        <v>352</v>
      </c>
      <c r="G261" s="2" t="n">
        <v>6.44</v>
      </c>
      <c r="H261" s="2" t="n">
        <v>55</v>
      </c>
      <c r="I261" s="2" t="n">
        <v>105</v>
      </c>
      <c r="J261" s="2" t="inlineStr">
        <is>
          <t>GPA</t>
        </is>
      </c>
    </row>
    <row r="262">
      <c r="A262" s="2" t="n">
        <v>7</v>
      </c>
      <c r="B262" s="2" t="n">
        <v>409</v>
      </c>
      <c r="C262" s="2" t="inlineStr">
        <is>
          <t>PUXADA RECEB</t>
        </is>
      </c>
      <c r="D262" s="2" t="n">
        <v>5817161</v>
      </c>
      <c r="E262" s="2" t="inlineStr">
        <is>
          <t>Lucio Wagner De Aguiar De Castro</t>
        </is>
      </c>
      <c r="F262" s="2" t="n">
        <v>90</v>
      </c>
      <c r="G262" s="2" t="n">
        <v>5.93</v>
      </c>
      <c r="H262" s="2" t="n">
        <v>15</v>
      </c>
      <c r="I262" s="2" t="n">
        <v>22</v>
      </c>
      <c r="J262" s="2" t="inlineStr">
        <is>
          <t>GPA</t>
        </is>
      </c>
    </row>
    <row r="263">
      <c r="A263" s="2" t="n">
        <v>7</v>
      </c>
      <c r="B263" s="2" t="n">
        <v>409</v>
      </c>
      <c r="C263" s="2" t="inlineStr">
        <is>
          <t>SEPARACAO</t>
        </is>
      </c>
      <c r="D263" s="2" t="n">
        <v>5817161</v>
      </c>
      <c r="E263" s="2" t="inlineStr">
        <is>
          <t>Lucio Wagner De Aguiar De Castro</t>
        </is>
      </c>
      <c r="F263" s="2" t="n">
        <v>14577</v>
      </c>
      <c r="G263" s="2" t="n">
        <v>95.92</v>
      </c>
      <c r="H263" s="2" t="n">
        <v>152</v>
      </c>
      <c r="I263" s="2" t="n">
        <v>105</v>
      </c>
      <c r="J263" s="2" t="inlineStr">
        <is>
          <t>GPA</t>
        </is>
      </c>
    </row>
    <row r="264">
      <c r="A264" s="2" t="n">
        <v>7</v>
      </c>
      <c r="B264" s="2" t="n">
        <v>409</v>
      </c>
      <c r="C264" s="2" t="inlineStr">
        <is>
          <t>SEPARACAO</t>
        </is>
      </c>
      <c r="D264" s="2" t="n">
        <v>5817170</v>
      </c>
      <c r="E264" s="2" t="inlineStr">
        <is>
          <t>Joao Paulo Mendes Dos Santos</t>
        </is>
      </c>
      <c r="F264" s="2" t="n">
        <v>154</v>
      </c>
      <c r="G264" s="2" t="n">
        <v>2.58</v>
      </c>
      <c r="H264" s="2" t="n">
        <v>60</v>
      </c>
      <c r="I264" s="2" t="n">
        <v>105</v>
      </c>
      <c r="J264" s="2" t="inlineStr">
        <is>
          <t>GPA</t>
        </is>
      </c>
    </row>
    <row r="265">
      <c r="A265" s="2" t="n">
        <v>7</v>
      </c>
      <c r="B265" s="2" t="n">
        <v>409</v>
      </c>
      <c r="C265" s="2" t="inlineStr">
        <is>
          <t>PUXADA RECEB</t>
        </is>
      </c>
      <c r="D265" s="2" t="n">
        <v>5817196</v>
      </c>
      <c r="E265" s="2" t="inlineStr">
        <is>
          <t>Guilherme Clayton Matos Dos Santos</t>
        </is>
      </c>
      <c r="F265" s="2" t="n">
        <v>72</v>
      </c>
      <c r="G265" s="2" t="n">
        <v>3.81</v>
      </c>
      <c r="H265" s="2" t="n">
        <v>19</v>
      </c>
      <c r="I265" s="2" t="n">
        <v>22</v>
      </c>
      <c r="J265" s="2" t="inlineStr">
        <is>
          <t>GPA</t>
        </is>
      </c>
    </row>
    <row r="266">
      <c r="A266" s="2" t="n">
        <v>7</v>
      </c>
      <c r="B266" s="2" t="n">
        <v>409</v>
      </c>
      <c r="C266" s="2" t="inlineStr">
        <is>
          <t>SEPARACAO</t>
        </is>
      </c>
      <c r="D266" s="2" t="n">
        <v>5817196</v>
      </c>
      <c r="E266" s="2" t="inlineStr">
        <is>
          <t>Guilherme Clayton Matos Dos Santos</t>
        </is>
      </c>
      <c r="F266" s="2" t="n">
        <v>6196</v>
      </c>
      <c r="G266" s="2" t="n">
        <v>70.3</v>
      </c>
      <c r="H266" s="2" t="n">
        <v>88</v>
      </c>
      <c r="I266" s="2" t="n">
        <v>105</v>
      </c>
      <c r="J266" s="2" t="inlineStr">
        <is>
          <t>GPA</t>
        </is>
      </c>
    </row>
    <row r="267">
      <c r="A267" s="2" t="n">
        <v>7</v>
      </c>
      <c r="B267" s="2" t="n">
        <v>409</v>
      </c>
      <c r="C267" s="2" t="inlineStr">
        <is>
          <t>PUXADA RECEB</t>
        </is>
      </c>
      <c r="D267" s="2" t="n">
        <v>5817277</v>
      </c>
      <c r="E267" s="2" t="inlineStr">
        <is>
          <t>Maximiliano Goncalves De Lima</t>
        </is>
      </c>
      <c r="F267" s="2" t="n">
        <v>90</v>
      </c>
      <c r="G267" s="2" t="n">
        <v>3.62</v>
      </c>
      <c r="H267" s="2" t="n">
        <v>25</v>
      </c>
      <c r="I267" s="2" t="n">
        <v>22</v>
      </c>
      <c r="J267" s="2" t="inlineStr">
        <is>
          <t>GPA</t>
        </is>
      </c>
    </row>
    <row r="268">
      <c r="A268" s="2" t="n">
        <v>7</v>
      </c>
      <c r="B268" s="2" t="n">
        <v>409</v>
      </c>
      <c r="C268" s="2" t="inlineStr">
        <is>
          <t>SEPARACAO</t>
        </is>
      </c>
      <c r="D268" s="2" t="n">
        <v>5817277</v>
      </c>
      <c r="E268" s="2" t="inlineStr">
        <is>
          <t>Maximiliano Goncalves De Lima</t>
        </is>
      </c>
      <c r="F268" s="2" t="n">
        <v>11711</v>
      </c>
      <c r="G268" s="2" t="n">
        <v>75.09999999999999</v>
      </c>
      <c r="H268" s="2" t="n">
        <v>156</v>
      </c>
      <c r="I268" s="2" t="n">
        <v>105</v>
      </c>
      <c r="J268" s="2" t="inlineStr">
        <is>
          <t>GPA</t>
        </is>
      </c>
    </row>
    <row r="269">
      <c r="A269" s="2" t="n">
        <v>7</v>
      </c>
      <c r="B269" s="2" t="n">
        <v>409</v>
      </c>
      <c r="C269" s="2" t="inlineStr">
        <is>
          <t>PUXADA RECEB</t>
        </is>
      </c>
      <c r="D269" s="2" t="n">
        <v>5817293</v>
      </c>
      <c r="E269" s="2" t="inlineStr">
        <is>
          <t>Thiago Alves Marinho</t>
        </is>
      </c>
      <c r="F269" s="2" t="n">
        <v>18</v>
      </c>
      <c r="G269" s="2" t="n">
        <v>1.07</v>
      </c>
      <c r="H269" s="2" t="n">
        <v>17</v>
      </c>
      <c r="I269" s="2" t="n">
        <v>22</v>
      </c>
      <c r="J269" s="2" t="inlineStr">
        <is>
          <t>GPA</t>
        </is>
      </c>
    </row>
    <row r="270">
      <c r="A270" s="2" t="n">
        <v>7</v>
      </c>
      <c r="B270" s="2" t="n">
        <v>409</v>
      </c>
      <c r="C270" s="2" t="inlineStr">
        <is>
          <t>SEPARACAO</t>
        </is>
      </c>
      <c r="D270" s="2" t="n">
        <v>5817293</v>
      </c>
      <c r="E270" s="2" t="inlineStr">
        <is>
          <t>Thiago Alves Marinho</t>
        </is>
      </c>
      <c r="F270" s="2" t="n">
        <v>2284</v>
      </c>
      <c r="G270" s="2" t="n">
        <v>22.95</v>
      </c>
      <c r="H270" s="2" t="n">
        <v>100</v>
      </c>
      <c r="I270" s="2" t="n">
        <v>105</v>
      </c>
      <c r="J270" s="2" t="inlineStr">
        <is>
          <t>GPA</t>
        </is>
      </c>
    </row>
    <row r="271">
      <c r="A271" s="2" t="n">
        <v>7</v>
      </c>
      <c r="B271" s="2" t="n">
        <v>409</v>
      </c>
      <c r="C271" s="2" t="inlineStr">
        <is>
          <t>SEPARACAO</t>
        </is>
      </c>
      <c r="D271" s="2" t="n">
        <v>5817382</v>
      </c>
      <c r="E271" s="2" t="inlineStr">
        <is>
          <t>Michel Cleber Pappacena Ramos</t>
        </is>
      </c>
      <c r="F271" s="2" t="n">
        <v>15660</v>
      </c>
      <c r="G271" s="2" t="n">
        <v>75.34999999999999</v>
      </c>
      <c r="H271" s="2" t="n">
        <v>208</v>
      </c>
      <c r="I271" s="2" t="n">
        <v>105</v>
      </c>
      <c r="J271" s="2" t="inlineStr">
        <is>
          <t>GPA</t>
        </is>
      </c>
    </row>
    <row r="272">
      <c r="A272" s="2" t="n">
        <v>7</v>
      </c>
      <c r="B272" s="2" t="n">
        <v>409</v>
      </c>
      <c r="C272" s="2" t="inlineStr">
        <is>
          <t>SEPARACAO</t>
        </is>
      </c>
      <c r="D272" s="2" t="n">
        <v>5817412</v>
      </c>
      <c r="E272" s="2" t="inlineStr">
        <is>
          <t>Junior Santos De Oliveira</t>
        </is>
      </c>
      <c r="F272" s="2" t="n">
        <v>17904</v>
      </c>
      <c r="G272" s="2" t="n">
        <v>87.70999999999999</v>
      </c>
      <c r="H272" s="2" t="n">
        <v>204</v>
      </c>
      <c r="I272" s="2" t="n">
        <v>105</v>
      </c>
      <c r="J272" s="2" t="inlineStr">
        <is>
          <t>GPA</t>
        </is>
      </c>
    </row>
    <row r="273">
      <c r="A273" s="2" t="n">
        <v>7</v>
      </c>
      <c r="B273" s="2" t="n">
        <v>409</v>
      </c>
      <c r="C273" s="2" t="inlineStr">
        <is>
          <t>PUXADA RECEB</t>
        </is>
      </c>
      <c r="D273" s="2" t="n">
        <v>5817447</v>
      </c>
      <c r="E273" s="2" t="inlineStr">
        <is>
          <t>Anderson Da Costa Guedes</t>
        </is>
      </c>
      <c r="F273" s="2" t="n">
        <v>8</v>
      </c>
      <c r="G273" s="2" t="n">
        <v>1.7</v>
      </c>
      <c r="H273" s="2" t="n">
        <v>5</v>
      </c>
      <c r="I273" s="2" t="n">
        <v>22</v>
      </c>
      <c r="J273" s="2" t="inlineStr">
        <is>
          <t>GPA</t>
        </is>
      </c>
    </row>
    <row r="274">
      <c r="A274" s="2" t="n">
        <v>7</v>
      </c>
      <c r="B274" s="2" t="n">
        <v>409</v>
      </c>
      <c r="C274" s="2" t="inlineStr">
        <is>
          <t>SEPARACAO</t>
        </is>
      </c>
      <c r="D274" s="2" t="n">
        <v>5817447</v>
      </c>
      <c r="E274" s="2" t="inlineStr">
        <is>
          <t>Anderson Da Costa Guedes</t>
        </is>
      </c>
      <c r="F274" s="2" t="n">
        <v>4552</v>
      </c>
      <c r="G274" s="2" t="n">
        <v>18.73</v>
      </c>
      <c r="H274" s="2" t="n">
        <v>243</v>
      </c>
      <c r="I274" s="2" t="n">
        <v>105</v>
      </c>
      <c r="J274" s="2" t="inlineStr">
        <is>
          <t>GPA</t>
        </is>
      </c>
    </row>
    <row r="275">
      <c r="A275" s="2" t="n">
        <v>7</v>
      </c>
      <c r="B275" s="2" t="n">
        <v>409</v>
      </c>
      <c r="C275" s="2" t="inlineStr">
        <is>
          <t>SEPARACAO</t>
        </is>
      </c>
      <c r="D275" s="2" t="n">
        <v>5819636</v>
      </c>
      <c r="E275" s="2" t="inlineStr">
        <is>
          <t>Wellington De Souza Silva</t>
        </is>
      </c>
      <c r="F275" s="2" t="n">
        <v>532</v>
      </c>
      <c r="G275" s="2" t="n">
        <v>3.96</v>
      </c>
      <c r="H275" s="2" t="n">
        <v>134</v>
      </c>
      <c r="I275" s="2" t="n">
        <v>105</v>
      </c>
      <c r="J275" s="2" t="inlineStr">
        <is>
          <t>GPA</t>
        </is>
      </c>
    </row>
    <row r="276">
      <c r="A276" s="2" t="n">
        <v>7</v>
      </c>
      <c r="B276" s="2" t="n">
        <v>409</v>
      </c>
      <c r="C276" s="2" t="inlineStr">
        <is>
          <t>SEPARACAO</t>
        </is>
      </c>
      <c r="D276" s="2" t="n">
        <v>5819644</v>
      </c>
      <c r="E276" s="2" t="inlineStr">
        <is>
          <t>Michel Da Costa Silva</t>
        </is>
      </c>
      <c r="F276" s="2" t="n">
        <v>2645</v>
      </c>
      <c r="G276" s="2" t="n">
        <v>20.67</v>
      </c>
      <c r="H276" s="2" t="n">
        <v>128</v>
      </c>
      <c r="I276" s="2" t="n">
        <v>105</v>
      </c>
      <c r="J276" s="2" t="inlineStr">
        <is>
          <t>GPA</t>
        </is>
      </c>
    </row>
    <row r="277">
      <c r="A277" s="2" t="n">
        <v>7</v>
      </c>
      <c r="B277" s="2" t="n">
        <v>409</v>
      </c>
      <c r="C277" s="2" t="inlineStr">
        <is>
          <t>SEPARACAO</t>
        </is>
      </c>
      <c r="D277" s="2" t="n">
        <v>5819717</v>
      </c>
      <c r="E277" s="2" t="inlineStr">
        <is>
          <t>Felipe Feitoza De Souza</t>
        </is>
      </c>
      <c r="F277" s="2" t="n">
        <v>9452</v>
      </c>
      <c r="G277" s="2" t="n">
        <v>72.08</v>
      </c>
      <c r="H277" s="2" t="n">
        <v>131</v>
      </c>
      <c r="I277" s="2" t="n">
        <v>105</v>
      </c>
      <c r="J277" s="2" t="inlineStr">
        <is>
          <t>GPA</t>
        </is>
      </c>
    </row>
    <row r="278">
      <c r="A278" s="2" t="n">
        <v>7</v>
      </c>
      <c r="B278" s="2" t="n">
        <v>409</v>
      </c>
      <c r="C278" s="2" t="inlineStr">
        <is>
          <t>SEPARACAO</t>
        </is>
      </c>
      <c r="D278" s="2" t="n">
        <v>5819750</v>
      </c>
      <c r="E278" s="2" t="inlineStr">
        <is>
          <t>Genison Da Silva Dutra</t>
        </is>
      </c>
      <c r="F278" s="2" t="n">
        <v>14850</v>
      </c>
      <c r="G278" s="2" t="n">
        <v>86.55</v>
      </c>
      <c r="H278" s="2" t="n">
        <v>172</v>
      </c>
      <c r="I278" s="2" t="n">
        <v>105</v>
      </c>
      <c r="J278" s="2" t="inlineStr">
        <is>
          <t>GPA</t>
        </is>
      </c>
    </row>
    <row r="279">
      <c r="A279" s="2" t="n">
        <v>7</v>
      </c>
      <c r="B279" s="2" t="n">
        <v>409</v>
      </c>
      <c r="C279" s="2" t="inlineStr">
        <is>
          <t>PUXADA RECEB</t>
        </is>
      </c>
      <c r="D279" s="2" t="n">
        <v>5819830</v>
      </c>
      <c r="E279" s="2" t="inlineStr">
        <is>
          <t>Marcos Roberto Ramos Dos Santos</t>
        </is>
      </c>
      <c r="F279" s="2" t="n">
        <v>36</v>
      </c>
      <c r="G279" s="2" t="n">
        <v>2.53</v>
      </c>
      <c r="H279" s="2" t="n">
        <v>14</v>
      </c>
      <c r="I279" s="2" t="n">
        <v>22</v>
      </c>
      <c r="J279" s="2" t="inlineStr">
        <is>
          <t>GPA</t>
        </is>
      </c>
    </row>
    <row r="280">
      <c r="A280" s="2" t="n">
        <v>7</v>
      </c>
      <c r="B280" s="2" t="n">
        <v>409</v>
      </c>
      <c r="C280" s="2" t="inlineStr">
        <is>
          <t>SEPARACAO</t>
        </is>
      </c>
      <c r="D280" s="2" t="n">
        <v>5819830</v>
      </c>
      <c r="E280" s="2" t="inlineStr">
        <is>
          <t>Marcos Roberto Ramos Dos Santos</t>
        </is>
      </c>
      <c r="F280" s="2" t="n">
        <v>14703</v>
      </c>
      <c r="G280" s="2" t="n">
        <v>73.15000000000001</v>
      </c>
      <c r="H280" s="2" t="n">
        <v>201</v>
      </c>
      <c r="I280" s="2" t="n">
        <v>105</v>
      </c>
      <c r="J280" s="2" t="inlineStr">
        <is>
          <t>GPA</t>
        </is>
      </c>
    </row>
    <row r="281">
      <c r="A281" s="2" t="n">
        <v>7</v>
      </c>
      <c r="B281" s="2" t="n">
        <v>409</v>
      </c>
      <c r="C281" s="2" t="inlineStr">
        <is>
          <t>SEPARACAO</t>
        </is>
      </c>
      <c r="D281" s="2" t="n">
        <v>5819873</v>
      </c>
      <c r="E281" s="2" t="inlineStr">
        <is>
          <t>Matheus Cunha Da Silva</t>
        </is>
      </c>
      <c r="F281" s="2" t="n">
        <v>12564</v>
      </c>
      <c r="G281" s="2" t="n">
        <v>120.54</v>
      </c>
      <c r="H281" s="2" t="n">
        <v>104</v>
      </c>
      <c r="I281" s="2" t="n">
        <v>105</v>
      </c>
      <c r="J281" s="2" t="inlineStr">
        <is>
          <t>GPA</t>
        </is>
      </c>
    </row>
    <row r="282">
      <c r="A282" s="2" t="n">
        <v>7</v>
      </c>
      <c r="B282" s="2" t="n">
        <v>409</v>
      </c>
      <c r="C282" s="2" t="inlineStr">
        <is>
          <t>SEPARACAO</t>
        </is>
      </c>
      <c r="D282" s="2" t="n">
        <v>5823471</v>
      </c>
      <c r="E282" s="2" t="inlineStr">
        <is>
          <t>Caua Carvalho De Souza Pires</t>
        </is>
      </c>
      <c r="F282" s="2" t="n">
        <v>245</v>
      </c>
      <c r="G282" s="2" t="n">
        <v>1.77</v>
      </c>
      <c r="H282" s="2" t="n">
        <v>138</v>
      </c>
      <c r="I282" s="2" t="n">
        <v>105</v>
      </c>
      <c r="J282" s="2" t="inlineStr">
        <is>
          <t>GPA</t>
        </is>
      </c>
    </row>
    <row r="283">
      <c r="A283" s="2" t="n">
        <v>7</v>
      </c>
      <c r="B283" s="2" t="n">
        <v>409</v>
      </c>
      <c r="C283" s="2" t="inlineStr">
        <is>
          <t>CARREGAMENTO</t>
        </is>
      </c>
      <c r="D283" s="2" t="n">
        <v>582683</v>
      </c>
      <c r="E283" s="2" t="inlineStr">
        <is>
          <t>Fernando Andre Verdini Junior</t>
        </is>
      </c>
      <c r="F283" s="2" t="n">
        <v>410</v>
      </c>
      <c r="G283" s="2" t="n">
        <v>6.94</v>
      </c>
      <c r="H283" s="2" t="n">
        <v>59</v>
      </c>
      <c r="I283" s="2" t="n">
        <v>24</v>
      </c>
      <c r="J283" s="2" t="inlineStr">
        <is>
          <t>GPA</t>
        </is>
      </c>
    </row>
    <row r="284">
      <c r="A284" s="2" t="n">
        <v>7</v>
      </c>
      <c r="B284" s="2" t="n">
        <v>409</v>
      </c>
      <c r="C284" s="2" t="inlineStr">
        <is>
          <t>SEPARACAO</t>
        </is>
      </c>
      <c r="D284" s="2" t="n">
        <v>5828686</v>
      </c>
      <c r="E284" s="2" t="inlineStr">
        <is>
          <t>Kelvin Bernardo De Carvalho</t>
        </is>
      </c>
      <c r="F284" s="2" t="n">
        <v>8731</v>
      </c>
      <c r="G284" s="2" t="n">
        <v>71.87</v>
      </c>
      <c r="H284" s="2" t="n">
        <v>121</v>
      </c>
      <c r="I284" s="2" t="n">
        <v>105</v>
      </c>
      <c r="J284" s="2" t="inlineStr">
        <is>
          <t>GPA</t>
        </is>
      </c>
    </row>
    <row r="285">
      <c r="A285" s="2" t="n">
        <v>7</v>
      </c>
      <c r="B285" s="2" t="n">
        <v>409</v>
      </c>
      <c r="C285" s="2" t="inlineStr">
        <is>
          <t>PUXADA RECEB</t>
        </is>
      </c>
      <c r="D285" s="2" t="n">
        <v>5828872</v>
      </c>
      <c r="E285" s="2" t="inlineStr">
        <is>
          <t>Pablo Tavares Dos Santos Junior</t>
        </is>
      </c>
      <c r="F285" s="2" t="n">
        <v>9</v>
      </c>
      <c r="G285" s="2" t="n">
        <v>0.39</v>
      </c>
      <c r="H285" s="2" t="n">
        <v>23</v>
      </c>
      <c r="I285" s="2" t="n">
        <v>22</v>
      </c>
      <c r="J285" s="2" t="inlineStr">
        <is>
          <t>GPA</t>
        </is>
      </c>
    </row>
    <row r="286">
      <c r="A286" s="2" t="n">
        <v>7</v>
      </c>
      <c r="B286" s="2" t="n">
        <v>409</v>
      </c>
      <c r="C286" s="2" t="inlineStr">
        <is>
          <t>SEPARACAO</t>
        </is>
      </c>
      <c r="D286" s="2" t="n">
        <v>5828872</v>
      </c>
      <c r="E286" s="2" t="inlineStr">
        <is>
          <t>Pablo Tavares Dos Santos Junior</t>
        </is>
      </c>
      <c r="F286" s="2" t="n">
        <v>7378</v>
      </c>
      <c r="G286" s="2" t="n">
        <v>38.83</v>
      </c>
      <c r="H286" s="2" t="n">
        <v>190</v>
      </c>
      <c r="I286" s="2" t="n">
        <v>105</v>
      </c>
      <c r="J286" s="2" t="inlineStr">
        <is>
          <t>GPA</t>
        </is>
      </c>
    </row>
    <row r="287">
      <c r="A287" s="2" t="n">
        <v>7</v>
      </c>
      <c r="B287" s="2" t="n">
        <v>409</v>
      </c>
      <c r="C287" s="2" t="inlineStr">
        <is>
          <t>CARREGAMENTO</t>
        </is>
      </c>
      <c r="D287" s="2" t="n">
        <v>583092</v>
      </c>
      <c r="E287" s="2" t="inlineStr">
        <is>
          <t>Leonardo Da Silva Soriano De Lima</t>
        </is>
      </c>
      <c r="F287" s="2" t="n">
        <v>284</v>
      </c>
      <c r="G287" s="2" t="n">
        <v>8.65</v>
      </c>
      <c r="H287" s="2" t="n">
        <v>33</v>
      </c>
      <c r="I287" s="2" t="n">
        <v>24</v>
      </c>
      <c r="J287" s="2" t="inlineStr">
        <is>
          <t>GPA</t>
        </is>
      </c>
    </row>
    <row r="288">
      <c r="A288" s="2" t="n">
        <v>7</v>
      </c>
      <c r="B288" s="2" t="n">
        <v>409</v>
      </c>
      <c r="C288" s="2" t="inlineStr">
        <is>
          <t>SEPARACAO</t>
        </is>
      </c>
      <c r="D288" s="2" t="n">
        <v>5831750</v>
      </c>
      <c r="E288" s="2" t="inlineStr">
        <is>
          <t>Cleber Maia Mendonca De Souza</t>
        </is>
      </c>
      <c r="F288" s="2" t="n">
        <v>5778</v>
      </c>
      <c r="G288" s="2" t="n">
        <v>92.22</v>
      </c>
      <c r="H288" s="2" t="n">
        <v>63</v>
      </c>
      <c r="I288" s="2" t="n">
        <v>105</v>
      </c>
      <c r="J288" s="2" t="inlineStr">
        <is>
          <t>GPA</t>
        </is>
      </c>
    </row>
    <row r="289">
      <c r="A289" s="2" t="n">
        <v>7</v>
      </c>
      <c r="B289" s="2" t="n">
        <v>409</v>
      </c>
      <c r="C289" s="2" t="inlineStr">
        <is>
          <t>CARREGAMENTO</t>
        </is>
      </c>
      <c r="D289" s="2" t="n">
        <v>586043</v>
      </c>
      <c r="E289" s="2" t="inlineStr">
        <is>
          <t>Joao Antunes Correia</t>
        </is>
      </c>
      <c r="F289" s="2" t="n">
        <v>150</v>
      </c>
      <c r="G289" s="2" t="n">
        <v>4.3</v>
      </c>
      <c r="H289" s="2" t="n">
        <v>35</v>
      </c>
      <c r="I289" s="2" t="n">
        <v>24</v>
      </c>
      <c r="J289" s="2" t="inlineStr">
        <is>
          <t>GPA</t>
        </is>
      </c>
    </row>
    <row r="290">
      <c r="A290" s="2" t="n">
        <v>7</v>
      </c>
      <c r="B290" s="2" t="n">
        <v>409</v>
      </c>
      <c r="C290" s="2" t="inlineStr">
        <is>
          <t>SEPARACAO</t>
        </is>
      </c>
      <c r="D290" s="2" t="n">
        <v>586043</v>
      </c>
      <c r="E290" s="2" t="inlineStr">
        <is>
          <t>Joao Antunes Correia</t>
        </is>
      </c>
      <c r="F290" s="2" t="n">
        <v>223</v>
      </c>
      <c r="G290" s="2" t="n">
        <v>2.15</v>
      </c>
      <c r="H290" s="2" t="n">
        <v>104</v>
      </c>
      <c r="I290" s="2" t="n">
        <v>105</v>
      </c>
      <c r="J290" s="2" t="inlineStr">
        <is>
          <t>GPA</t>
        </is>
      </c>
    </row>
    <row r="291">
      <c r="A291" s="2" t="n">
        <v>7</v>
      </c>
      <c r="B291" s="2" t="n">
        <v>409</v>
      </c>
      <c r="C291" s="2" t="inlineStr">
        <is>
          <t>SEPARACAO</t>
        </is>
      </c>
      <c r="D291" s="2" t="n">
        <v>5891949</v>
      </c>
      <c r="E291" s="2" t="inlineStr">
        <is>
          <t>Gustavo Santos Neves</t>
        </is>
      </c>
      <c r="F291" s="2" t="n">
        <v>13659</v>
      </c>
      <c r="G291" s="2" t="n">
        <v>99.33</v>
      </c>
      <c r="H291" s="2" t="n">
        <v>138</v>
      </c>
      <c r="I291" s="2" t="n">
        <v>105</v>
      </c>
      <c r="J291" s="2" t="inlineStr">
        <is>
          <t>GPA</t>
        </is>
      </c>
    </row>
    <row r="292">
      <c r="A292" s="2" t="n">
        <v>7</v>
      </c>
      <c r="B292" s="2" t="n">
        <v>409</v>
      </c>
      <c r="C292" s="2" t="inlineStr">
        <is>
          <t>PUXADA RECEB</t>
        </is>
      </c>
      <c r="D292" s="2" t="n">
        <v>5892430</v>
      </c>
      <c r="E292" s="2" t="inlineStr">
        <is>
          <t>Joao Victor Braz Dos Santos Da Silva</t>
        </is>
      </c>
      <c r="F292" s="2" t="n">
        <v>27</v>
      </c>
      <c r="G292" s="2" t="n">
        <v>3.11</v>
      </c>
      <c r="H292" s="2" t="n">
        <v>9</v>
      </c>
      <c r="I292" s="2" t="n">
        <v>22</v>
      </c>
      <c r="J292" s="2" t="inlineStr">
        <is>
          <t>GPA</t>
        </is>
      </c>
    </row>
    <row r="293">
      <c r="A293" s="2" t="n">
        <v>7</v>
      </c>
      <c r="B293" s="2" t="n">
        <v>409</v>
      </c>
      <c r="C293" s="2" t="inlineStr">
        <is>
          <t>SEPARACAO</t>
        </is>
      </c>
      <c r="D293" s="2" t="n">
        <v>5892430</v>
      </c>
      <c r="E293" s="2" t="inlineStr">
        <is>
          <t>Joao Victor Braz Dos Santos Da Silva</t>
        </is>
      </c>
      <c r="F293" s="2" t="n">
        <v>16235</v>
      </c>
      <c r="G293" s="2" t="n">
        <v>83.8</v>
      </c>
      <c r="H293" s="2" t="n">
        <v>194</v>
      </c>
      <c r="I293" s="2" t="n">
        <v>105</v>
      </c>
      <c r="J293" s="2" t="inlineStr">
        <is>
          <t>GPA</t>
        </is>
      </c>
    </row>
    <row r="294">
      <c r="A294" s="2" t="n">
        <v>7</v>
      </c>
      <c r="B294" s="2" t="n">
        <v>409</v>
      </c>
      <c r="C294" s="2" t="inlineStr">
        <is>
          <t>SEPARACAO</t>
        </is>
      </c>
      <c r="D294" s="2" t="n">
        <v>5906229</v>
      </c>
      <c r="E294" s="2" t="inlineStr">
        <is>
          <t>Nicolas Machado De Souza</t>
        </is>
      </c>
      <c r="F294" s="2" t="n">
        <v>13713</v>
      </c>
      <c r="G294" s="2" t="n">
        <v>78.38</v>
      </c>
      <c r="H294" s="2" t="n">
        <v>175</v>
      </c>
      <c r="I294" s="2" t="n">
        <v>105</v>
      </c>
      <c r="J294" s="2" t="inlineStr">
        <is>
          <t>GPA</t>
        </is>
      </c>
    </row>
    <row r="295">
      <c r="A295" s="2" t="n">
        <v>7</v>
      </c>
      <c r="B295" s="2" t="n">
        <v>409</v>
      </c>
      <c r="C295" s="2" t="inlineStr">
        <is>
          <t>SEPARACAO</t>
        </is>
      </c>
      <c r="D295" s="2" t="n">
        <v>5909198</v>
      </c>
      <c r="E295" s="2" t="inlineStr">
        <is>
          <t>Sandro Jeronimo Vidal</t>
        </is>
      </c>
      <c r="F295" s="2" t="n">
        <v>13074</v>
      </c>
      <c r="G295" s="2" t="n">
        <v>99.78</v>
      </c>
      <c r="H295" s="2" t="n">
        <v>131</v>
      </c>
      <c r="I295" s="2" t="n">
        <v>105</v>
      </c>
      <c r="J295" s="2" t="inlineStr">
        <is>
          <t>GPA</t>
        </is>
      </c>
    </row>
    <row r="296">
      <c r="A296" s="2" t="n">
        <v>7</v>
      </c>
      <c r="B296" s="2" t="n">
        <v>409</v>
      </c>
      <c r="C296" s="2" t="inlineStr">
        <is>
          <t>SEPARACAO</t>
        </is>
      </c>
      <c r="D296" s="2" t="n">
        <v>5911850</v>
      </c>
      <c r="E296" s="2" t="inlineStr">
        <is>
          <t>Patrick Do Nascimento Trugilho</t>
        </is>
      </c>
      <c r="F296" s="2" t="n">
        <v>13751</v>
      </c>
      <c r="G296" s="2" t="n">
        <v>64.23</v>
      </c>
      <c r="H296" s="2" t="n">
        <v>214</v>
      </c>
      <c r="I296" s="2" t="n">
        <v>105</v>
      </c>
      <c r="J296" s="2" t="inlineStr">
        <is>
          <t>GPA</t>
        </is>
      </c>
    </row>
    <row r="297">
      <c r="A297" s="2" t="n">
        <v>7</v>
      </c>
      <c r="B297" s="2" t="n">
        <v>409</v>
      </c>
      <c r="C297" s="2" t="inlineStr">
        <is>
          <t>SEPARACAO</t>
        </is>
      </c>
      <c r="D297" s="2" t="n">
        <v>5911885</v>
      </c>
      <c r="E297" s="2" t="inlineStr">
        <is>
          <t>Arthur Teixeira Pereira</t>
        </is>
      </c>
      <c r="F297" s="2" t="n">
        <v>14041</v>
      </c>
      <c r="G297" s="2" t="n">
        <v>127.82</v>
      </c>
      <c r="H297" s="2" t="n">
        <v>110</v>
      </c>
      <c r="I297" s="2" t="n">
        <v>105</v>
      </c>
      <c r="J297" s="2" t="inlineStr">
        <is>
          <t>GPA</t>
        </is>
      </c>
    </row>
    <row r="298">
      <c r="A298" s="2" t="n">
        <v>7</v>
      </c>
      <c r="B298" s="2" t="n">
        <v>409</v>
      </c>
      <c r="C298" s="2" t="inlineStr">
        <is>
          <t>SEPARACAO</t>
        </is>
      </c>
      <c r="D298" s="2" t="n">
        <v>5932971</v>
      </c>
      <c r="E298" s="2" t="inlineStr">
        <is>
          <t>Wallace Da Silva Gomes</t>
        </is>
      </c>
      <c r="F298" s="2" t="n">
        <v>17731</v>
      </c>
      <c r="G298" s="2" t="n">
        <v>94.28</v>
      </c>
      <c r="H298" s="2" t="n">
        <v>188</v>
      </c>
      <c r="I298" s="2" t="n">
        <v>105</v>
      </c>
      <c r="J298" s="2" t="inlineStr">
        <is>
          <t>GPA</t>
        </is>
      </c>
    </row>
    <row r="299">
      <c r="A299" s="2" t="n">
        <v>7</v>
      </c>
      <c r="B299" s="2" t="n">
        <v>409</v>
      </c>
      <c r="C299" s="2" t="inlineStr">
        <is>
          <t>SEPARACAO</t>
        </is>
      </c>
      <c r="D299" s="2" t="n">
        <v>5933080</v>
      </c>
      <c r="E299" s="2" t="inlineStr">
        <is>
          <t>Carlos Gabriel De Oliveira Chagas</t>
        </is>
      </c>
      <c r="F299" s="2" t="n">
        <v>14554</v>
      </c>
      <c r="G299" s="2" t="n">
        <v>83.26000000000001</v>
      </c>
      <c r="H299" s="2" t="n">
        <v>175</v>
      </c>
      <c r="I299" s="2" t="n">
        <v>105</v>
      </c>
      <c r="J299" s="2" t="inlineStr">
        <is>
          <t>GPA</t>
        </is>
      </c>
    </row>
    <row r="300">
      <c r="A300" s="2" t="n">
        <v>7</v>
      </c>
      <c r="B300" s="2" t="n">
        <v>409</v>
      </c>
      <c r="C300" s="2" t="inlineStr">
        <is>
          <t>SEPARACAO</t>
        </is>
      </c>
      <c r="D300" s="2" t="n">
        <v>5933137</v>
      </c>
      <c r="E300" s="2" t="inlineStr">
        <is>
          <t>Robson De Carvalho</t>
        </is>
      </c>
      <c r="F300" s="2" t="n">
        <v>15532</v>
      </c>
      <c r="G300" s="2" t="n">
        <v>136.64</v>
      </c>
      <c r="H300" s="2" t="n">
        <v>114</v>
      </c>
      <c r="I300" s="2" t="n">
        <v>105</v>
      </c>
      <c r="J300" s="2" t="inlineStr">
        <is>
          <t>GPA</t>
        </is>
      </c>
    </row>
    <row r="301">
      <c r="A301" s="2" t="n">
        <v>7</v>
      </c>
      <c r="B301" s="2" t="n">
        <v>409</v>
      </c>
      <c r="C301" s="2" t="inlineStr">
        <is>
          <t>SEPARACAO</t>
        </is>
      </c>
      <c r="D301" s="2" t="n">
        <v>5933170</v>
      </c>
      <c r="E301" s="2" t="inlineStr">
        <is>
          <t>Rafael Da Silva Lucinda</t>
        </is>
      </c>
      <c r="F301" s="2" t="n">
        <v>2275</v>
      </c>
      <c r="G301" s="2" t="n">
        <v>22.17</v>
      </c>
      <c r="H301" s="2" t="n">
        <v>103</v>
      </c>
      <c r="I301" s="2" t="n">
        <v>105</v>
      </c>
      <c r="J301" s="2" t="inlineStr">
        <is>
          <t>GPA</t>
        </is>
      </c>
    </row>
    <row r="302">
      <c r="A302" s="2" t="n">
        <v>7</v>
      </c>
      <c r="B302" s="2" t="n">
        <v>409</v>
      </c>
      <c r="C302" s="2" t="inlineStr">
        <is>
          <t>RECEBIMENTO</t>
        </is>
      </c>
      <c r="D302" s="2" t="n">
        <v>5944260</v>
      </c>
      <c r="E302" s="2" t="inlineStr">
        <is>
          <t>Natalia Nascimento Dos Santos Gouvea</t>
        </is>
      </c>
      <c r="F302" s="2" t="n">
        <v>197</v>
      </c>
      <c r="G302" s="2" t="n">
        <v>6.68</v>
      </c>
      <c r="H302" s="2" t="n">
        <v>29</v>
      </c>
      <c r="I302" s="2" t="n">
        <v>25</v>
      </c>
      <c r="J302" s="2" t="inlineStr">
        <is>
          <t>GPA</t>
        </is>
      </c>
    </row>
    <row r="303">
      <c r="A303" s="2" t="n">
        <v>7</v>
      </c>
      <c r="B303" s="2" t="n">
        <v>409</v>
      </c>
      <c r="C303" s="2" t="inlineStr">
        <is>
          <t>SEPARACAO</t>
        </is>
      </c>
      <c r="D303" s="2" t="n">
        <v>5944376</v>
      </c>
      <c r="E303" s="2" t="inlineStr">
        <is>
          <t>Rinaldo Dos Santos Silva</t>
        </is>
      </c>
      <c r="F303" s="2" t="n">
        <v>20319</v>
      </c>
      <c r="G303" s="2" t="n">
        <v>149.96</v>
      </c>
      <c r="H303" s="2" t="n">
        <v>135</v>
      </c>
      <c r="I303" s="2" t="n">
        <v>105</v>
      </c>
      <c r="J303" s="2" t="inlineStr">
        <is>
          <t>GPA</t>
        </is>
      </c>
    </row>
    <row r="304">
      <c r="A304" s="2" t="n">
        <v>7</v>
      </c>
      <c r="B304" s="2" t="n">
        <v>409</v>
      </c>
      <c r="C304" s="2" t="inlineStr">
        <is>
          <t>SEPARACAO</t>
        </is>
      </c>
      <c r="D304" s="2" t="n">
        <v>5944457</v>
      </c>
      <c r="E304" s="2" t="inlineStr">
        <is>
          <t>Alison Ribeiro</t>
        </is>
      </c>
      <c r="F304" s="2" t="n">
        <v>16832</v>
      </c>
      <c r="G304" s="2" t="n">
        <v>145.16</v>
      </c>
      <c r="H304" s="2" t="n">
        <v>116</v>
      </c>
      <c r="I304" s="2" t="n">
        <v>105</v>
      </c>
      <c r="J304" s="2" t="inlineStr">
        <is>
          <t>GPA</t>
        </is>
      </c>
    </row>
    <row r="305">
      <c r="A305" s="2" t="n">
        <v>7</v>
      </c>
      <c r="B305" s="2" t="n">
        <v>409</v>
      </c>
      <c r="C305" s="2" t="inlineStr">
        <is>
          <t>SEPARACAO</t>
        </is>
      </c>
      <c r="D305" s="2" t="n">
        <v>5944767</v>
      </c>
      <c r="E305" s="2" t="inlineStr">
        <is>
          <t>Anyelly Bomfim Da Costa</t>
        </is>
      </c>
      <c r="F305" s="2" t="n">
        <v>54</v>
      </c>
      <c r="G305" s="2" t="n">
        <v>2.18</v>
      </c>
      <c r="H305" s="2" t="n">
        <v>25</v>
      </c>
      <c r="I305" s="2" t="n">
        <v>105</v>
      </c>
      <c r="J305" s="2" t="inlineStr">
        <is>
          <t>GPA</t>
        </is>
      </c>
    </row>
    <row r="306">
      <c r="A306" s="2" t="n">
        <v>7</v>
      </c>
      <c r="B306" s="2" t="n">
        <v>409</v>
      </c>
      <c r="C306" s="2" t="inlineStr">
        <is>
          <t>SEPARACAO</t>
        </is>
      </c>
      <c r="D306" s="2" t="n">
        <v>5944864</v>
      </c>
      <c r="E306" s="2" t="inlineStr">
        <is>
          <t>Yuri Xavier Da Silva Barros</t>
        </is>
      </c>
      <c r="F306" s="2" t="n">
        <v>3258</v>
      </c>
      <c r="G306" s="2" t="n">
        <v>39.8</v>
      </c>
      <c r="H306" s="2" t="n">
        <v>82</v>
      </c>
      <c r="I306" s="2" t="n">
        <v>105</v>
      </c>
      <c r="J306" s="2" t="inlineStr">
        <is>
          <t>GPA</t>
        </is>
      </c>
    </row>
    <row r="307">
      <c r="A307" s="2" t="n">
        <v>7</v>
      </c>
      <c r="B307" s="2" t="n">
        <v>409</v>
      </c>
      <c r="C307" s="2" t="inlineStr">
        <is>
          <t>SEPARACAO</t>
        </is>
      </c>
      <c r="D307" s="2" t="n">
        <v>5952360</v>
      </c>
      <c r="E307" s="2" t="inlineStr">
        <is>
          <t>Vitor Goncalves Costa</t>
        </is>
      </c>
      <c r="F307" s="2" t="n">
        <v>12832</v>
      </c>
      <c r="G307" s="2" t="n">
        <v>80.59</v>
      </c>
      <c r="H307" s="2" t="n">
        <v>159</v>
      </c>
      <c r="I307" s="2" t="n">
        <v>105</v>
      </c>
      <c r="J307" s="2" t="inlineStr">
        <is>
          <t>GPA</t>
        </is>
      </c>
    </row>
    <row r="308">
      <c r="A308" s="2" t="n">
        <v>7</v>
      </c>
      <c r="B308" s="2" t="n">
        <v>409</v>
      </c>
      <c r="C308" s="2" t="inlineStr">
        <is>
          <t>CARREGAMENTO</t>
        </is>
      </c>
      <c r="D308" s="2" t="n">
        <v>596145</v>
      </c>
      <c r="E308" s="2" t="inlineStr">
        <is>
          <t>Tiago Gabriel Leandro</t>
        </is>
      </c>
      <c r="F308" s="2" t="n">
        <v>612</v>
      </c>
      <c r="G308" s="2" t="n">
        <v>11.39</v>
      </c>
      <c r="H308" s="2" t="n">
        <v>54</v>
      </c>
      <c r="I308" s="2" t="n">
        <v>24</v>
      </c>
      <c r="J308" s="2" t="inlineStr">
        <is>
          <t>GPA</t>
        </is>
      </c>
    </row>
    <row r="309">
      <c r="A309" s="2" t="n">
        <v>7</v>
      </c>
      <c r="B309" s="2" t="n">
        <v>409</v>
      </c>
      <c r="C309" s="2" t="inlineStr">
        <is>
          <t>SEPARACAO</t>
        </is>
      </c>
      <c r="D309" s="2" t="n">
        <v>596145</v>
      </c>
      <c r="E309" s="2" t="inlineStr">
        <is>
          <t>Tiago Gabriel Leandro</t>
        </is>
      </c>
      <c r="F309" s="2" t="n">
        <v>77</v>
      </c>
      <c r="G309" s="2" t="n">
        <v>0.68</v>
      </c>
      <c r="H309" s="2" t="n">
        <v>113</v>
      </c>
      <c r="I309" s="2" t="n">
        <v>105</v>
      </c>
      <c r="J309" s="2" t="inlineStr">
        <is>
          <t>GPA</t>
        </is>
      </c>
    </row>
    <row r="310">
      <c r="A310" s="2" t="n">
        <v>7</v>
      </c>
      <c r="B310" s="2" t="n">
        <v>409</v>
      </c>
      <c r="C310" s="2" t="inlineStr">
        <is>
          <t>SEPARACAO</t>
        </is>
      </c>
      <c r="D310" s="2" t="n">
        <v>5963680</v>
      </c>
      <c r="E310" s="2" t="inlineStr">
        <is>
          <t>Jonatas Florencio Ribeiro</t>
        </is>
      </c>
      <c r="F310" s="2" t="n">
        <v>13364</v>
      </c>
      <c r="G310" s="2" t="n">
        <v>107.54</v>
      </c>
      <c r="H310" s="2" t="n">
        <v>124</v>
      </c>
      <c r="I310" s="2" t="n">
        <v>105</v>
      </c>
      <c r="J310" s="2" t="inlineStr">
        <is>
          <t>GPA</t>
        </is>
      </c>
    </row>
    <row r="311">
      <c r="A311" s="2" t="n">
        <v>7</v>
      </c>
      <c r="B311" s="2" t="n">
        <v>409</v>
      </c>
      <c r="C311" s="2" t="inlineStr">
        <is>
          <t>RECEBIMENTO</t>
        </is>
      </c>
      <c r="D311" s="2" t="n">
        <v>5966809</v>
      </c>
      <c r="E311" s="2" t="inlineStr">
        <is>
          <t>Princiane Dos Santos Da Rocha</t>
        </is>
      </c>
      <c r="F311" s="2" t="n">
        <v>325</v>
      </c>
      <c r="G311" s="2" t="n">
        <v>14.48</v>
      </c>
      <c r="H311" s="2" t="n">
        <v>22</v>
      </c>
      <c r="I311" s="2" t="n">
        <v>25</v>
      </c>
      <c r="J311" s="2" t="inlineStr">
        <is>
          <t>GPA</t>
        </is>
      </c>
    </row>
    <row r="312">
      <c r="A312" s="2" t="n">
        <v>7</v>
      </c>
      <c r="B312" s="2" t="n">
        <v>409</v>
      </c>
      <c r="C312" s="2" t="inlineStr">
        <is>
          <t>ATIVIDADE OP. EMP.</t>
        </is>
      </c>
      <c r="D312" s="2" t="n">
        <v>597530</v>
      </c>
      <c r="E312" s="2" t="inlineStr">
        <is>
          <t>Fabio De Almeida</t>
        </is>
      </c>
      <c r="F312" s="2" t="n">
        <v>1484</v>
      </c>
      <c r="G312" s="2" t="n">
        <v>50.52</v>
      </c>
      <c r="H312" s="2" t="n">
        <v>29</v>
      </c>
      <c r="I312" s="2" t="n">
        <v>25</v>
      </c>
      <c r="J312" s="2" t="inlineStr">
        <is>
          <t>GPA</t>
        </is>
      </c>
    </row>
    <row r="313">
      <c r="A313" s="2" t="n">
        <v>7</v>
      </c>
      <c r="B313" s="2" t="n">
        <v>409</v>
      </c>
      <c r="C313" s="2" t="inlineStr">
        <is>
          <t>PUXADA RECEB</t>
        </is>
      </c>
      <c r="D313" s="2" t="n">
        <v>5978602</v>
      </c>
      <c r="E313" s="2" t="inlineStr">
        <is>
          <t>Alexsandro Silva Martins</t>
        </is>
      </c>
      <c r="F313" s="2" t="n">
        <v>120</v>
      </c>
      <c r="G313" s="2" t="n">
        <v>7.26</v>
      </c>
      <c r="H313" s="2" t="n">
        <v>17</v>
      </c>
      <c r="I313" s="2" t="n">
        <v>22</v>
      </c>
      <c r="J313" s="2" t="inlineStr">
        <is>
          <t>GPA</t>
        </is>
      </c>
    </row>
    <row r="314">
      <c r="A314" s="2" t="n">
        <v>7</v>
      </c>
      <c r="B314" s="2" t="n">
        <v>409</v>
      </c>
      <c r="C314" s="2" t="inlineStr">
        <is>
          <t>SEPARACAO</t>
        </is>
      </c>
      <c r="D314" s="2" t="n">
        <v>5978602</v>
      </c>
      <c r="E314" s="2" t="inlineStr">
        <is>
          <t>Alexsandro Silva Martins</t>
        </is>
      </c>
      <c r="F314" s="2" t="n">
        <v>16006</v>
      </c>
      <c r="G314" s="2" t="n">
        <v>102.66</v>
      </c>
      <c r="H314" s="2" t="n">
        <v>156</v>
      </c>
      <c r="I314" s="2" t="n">
        <v>105</v>
      </c>
      <c r="J314" s="2" t="inlineStr">
        <is>
          <t>GPA</t>
        </is>
      </c>
    </row>
    <row r="315">
      <c r="A315" s="2" t="n">
        <v>7</v>
      </c>
      <c r="B315" s="2" t="n">
        <v>409</v>
      </c>
      <c r="C315" s="2" t="inlineStr">
        <is>
          <t>SEPARACAO</t>
        </is>
      </c>
      <c r="D315" s="2" t="n">
        <v>5978874</v>
      </c>
      <c r="E315" s="2" t="inlineStr">
        <is>
          <t>Lucas De Oliveira Santana</t>
        </is>
      </c>
      <c r="F315" s="2" t="n">
        <v>9629</v>
      </c>
      <c r="G315" s="2" t="n">
        <v>120.36</v>
      </c>
      <c r="H315" s="2" t="n">
        <v>80</v>
      </c>
      <c r="I315" s="2" t="n">
        <v>105</v>
      </c>
      <c r="J315" s="2" t="inlineStr">
        <is>
          <t>GPA</t>
        </is>
      </c>
    </row>
    <row r="316">
      <c r="A316" s="2" t="n">
        <v>7</v>
      </c>
      <c r="B316" s="2" t="n">
        <v>409</v>
      </c>
      <c r="C316" s="2" t="inlineStr">
        <is>
          <t>SEPARACAO</t>
        </is>
      </c>
      <c r="D316" s="2" t="n">
        <v>5982472</v>
      </c>
      <c r="E316" s="2" t="inlineStr">
        <is>
          <t>Jose Leonardo Goncalves Da Silva</t>
        </is>
      </c>
      <c r="F316" s="2" t="n">
        <v>12607</v>
      </c>
      <c r="G316" s="2" t="n">
        <v>90.81</v>
      </c>
      <c r="H316" s="2" t="n">
        <v>139</v>
      </c>
      <c r="I316" s="2" t="n">
        <v>105</v>
      </c>
      <c r="J316" s="2" t="inlineStr">
        <is>
          <t>GPA</t>
        </is>
      </c>
    </row>
    <row r="317">
      <c r="A317" s="2" t="n">
        <v>7</v>
      </c>
      <c r="B317" s="2" t="n">
        <v>409</v>
      </c>
      <c r="C317" s="2" t="inlineStr">
        <is>
          <t>SEPARACAO</t>
        </is>
      </c>
      <c r="D317" s="2" t="n">
        <v>5996597</v>
      </c>
      <c r="E317" s="2" t="inlineStr">
        <is>
          <t>Thiago Dos Santos Silva</t>
        </is>
      </c>
      <c r="F317" s="2" t="n">
        <v>2030</v>
      </c>
      <c r="G317" s="2" t="n">
        <v>26.63</v>
      </c>
      <c r="H317" s="2" t="n">
        <v>76</v>
      </c>
      <c r="I317" s="2" t="n">
        <v>105</v>
      </c>
      <c r="J317" s="2" t="inlineStr">
        <is>
          <t>GPA</t>
        </is>
      </c>
    </row>
    <row r="318">
      <c r="A318" s="2" t="n">
        <v>7</v>
      </c>
      <c r="B318" s="2" t="n">
        <v>409</v>
      </c>
      <c r="C318" s="2" t="inlineStr">
        <is>
          <t>SEPARACAO</t>
        </is>
      </c>
      <c r="D318" s="2" t="n">
        <v>5999430</v>
      </c>
      <c r="E318" s="2" t="inlineStr">
        <is>
          <t>Vitor Hugo De Faria Liberto</t>
        </is>
      </c>
      <c r="F318" s="2" t="n">
        <v>10780</v>
      </c>
      <c r="G318" s="2" t="n">
        <v>98.75</v>
      </c>
      <c r="H318" s="2" t="n">
        <v>109</v>
      </c>
      <c r="I318" s="2" t="n">
        <v>105</v>
      </c>
      <c r="J318" s="2" t="inlineStr">
        <is>
          <t>GPA</t>
        </is>
      </c>
    </row>
    <row r="319">
      <c r="A319" s="2" t="n">
        <v>7</v>
      </c>
      <c r="B319" s="2" t="n">
        <v>409</v>
      </c>
      <c r="C319" s="2" t="inlineStr">
        <is>
          <t>SEPARACAO</t>
        </is>
      </c>
      <c r="D319" s="2" t="n">
        <v>6002463</v>
      </c>
      <c r="E319" s="2" t="inlineStr">
        <is>
          <t>Luiz Gustavo De Souza De Moura</t>
        </is>
      </c>
      <c r="F319" s="2" t="n">
        <v>6945</v>
      </c>
      <c r="G319" s="2" t="n">
        <v>82.8</v>
      </c>
      <c r="H319" s="2" t="n">
        <v>84</v>
      </c>
      <c r="I319" s="2" t="n">
        <v>105</v>
      </c>
      <c r="J319" s="2" t="inlineStr">
        <is>
          <t>GPA</t>
        </is>
      </c>
    </row>
    <row r="320">
      <c r="A320" s="2" t="n">
        <v>7</v>
      </c>
      <c r="B320" s="2" t="n">
        <v>409</v>
      </c>
      <c r="C320" s="2" t="inlineStr">
        <is>
          <t>SEPARACAO</t>
        </is>
      </c>
      <c r="D320" s="2" t="n">
        <v>6005390</v>
      </c>
      <c r="E320" s="2" t="inlineStr">
        <is>
          <t>Matheus Vinicius De Miranda</t>
        </is>
      </c>
      <c r="F320" s="2" t="n">
        <v>13401</v>
      </c>
      <c r="G320" s="2" t="n">
        <v>114.94</v>
      </c>
      <c r="H320" s="2" t="n">
        <v>117</v>
      </c>
      <c r="I320" s="2" t="n">
        <v>105</v>
      </c>
      <c r="J320" s="2" t="inlineStr">
        <is>
          <t>GPA</t>
        </is>
      </c>
    </row>
    <row r="321">
      <c r="A321" s="2" t="n">
        <v>7</v>
      </c>
      <c r="B321" s="2" t="n">
        <v>409</v>
      </c>
      <c r="C321" s="2" t="inlineStr">
        <is>
          <t>SEPARACAO</t>
        </is>
      </c>
      <c r="D321" s="2" t="n">
        <v>6005411</v>
      </c>
      <c r="E321" s="2" t="inlineStr">
        <is>
          <t>Kristyan Lopes Da Silva</t>
        </is>
      </c>
      <c r="F321" s="2" t="n">
        <v>16625</v>
      </c>
      <c r="G321" s="2" t="n">
        <v>88.67</v>
      </c>
      <c r="H321" s="2" t="n">
        <v>187</v>
      </c>
      <c r="I321" s="2" t="n">
        <v>105</v>
      </c>
      <c r="J321" s="2" t="inlineStr">
        <is>
          <t>GPA</t>
        </is>
      </c>
    </row>
    <row r="322">
      <c r="A322" s="2" t="n">
        <v>7</v>
      </c>
      <c r="B322" s="2" t="n">
        <v>409</v>
      </c>
      <c r="C322" s="2" t="inlineStr">
        <is>
          <t>SEPARACAO</t>
        </is>
      </c>
      <c r="D322" s="2" t="n">
        <v>6011527</v>
      </c>
      <c r="E322" s="2" t="inlineStr">
        <is>
          <t>Gabriel Souza De Assumpcao</t>
        </is>
      </c>
      <c r="F322" s="2" t="n">
        <v>2450</v>
      </c>
      <c r="G322" s="2" t="n">
        <v>33.68</v>
      </c>
      <c r="H322" s="2" t="n">
        <v>73</v>
      </c>
      <c r="I322" s="2" t="n">
        <v>105</v>
      </c>
      <c r="J322" s="2" t="inlineStr">
        <is>
          <t>GPA</t>
        </is>
      </c>
    </row>
    <row r="323">
      <c r="A323" s="2" t="n">
        <v>7</v>
      </c>
      <c r="B323" s="2" t="n">
        <v>409</v>
      </c>
      <c r="C323" s="2" t="inlineStr">
        <is>
          <t>SEPARACAO</t>
        </is>
      </c>
      <c r="D323" s="2" t="n">
        <v>6011594</v>
      </c>
      <c r="E323" s="2" t="inlineStr">
        <is>
          <t>Wendell De Medeiros Lins</t>
        </is>
      </c>
      <c r="F323" s="2" t="n">
        <v>6588</v>
      </c>
      <c r="G323" s="2" t="n">
        <v>57.02</v>
      </c>
      <c r="H323" s="2" t="n">
        <v>116</v>
      </c>
      <c r="I323" s="2" t="n">
        <v>105</v>
      </c>
      <c r="J323" s="2" t="inlineStr">
        <is>
          <t>GPA</t>
        </is>
      </c>
    </row>
    <row r="324">
      <c r="A324" s="2" t="n">
        <v>7</v>
      </c>
      <c r="B324" s="2" t="n">
        <v>409</v>
      </c>
      <c r="C324" s="2" t="inlineStr">
        <is>
          <t>SEPARACAO</t>
        </is>
      </c>
      <c r="D324" s="2" t="n">
        <v>6012710</v>
      </c>
      <c r="E324" s="2" t="inlineStr">
        <is>
          <t>Francisco Kleberson Ferreira Pinto</t>
        </is>
      </c>
      <c r="F324" s="2" t="n">
        <v>382</v>
      </c>
      <c r="G324" s="2" t="n">
        <v>6.99</v>
      </c>
      <c r="H324" s="2" t="n">
        <v>55</v>
      </c>
      <c r="I324" s="2" t="n">
        <v>105</v>
      </c>
      <c r="J324" s="2" t="inlineStr">
        <is>
          <t>GPA</t>
        </is>
      </c>
    </row>
    <row r="325">
      <c r="A325" s="2" t="n">
        <v>7</v>
      </c>
      <c r="B325" s="2" t="n">
        <v>409</v>
      </c>
      <c r="C325" s="2" t="inlineStr">
        <is>
          <t>ATIVIDADE OP. EMP.</t>
        </is>
      </c>
      <c r="D325" s="2" t="n">
        <v>604089</v>
      </c>
      <c r="E325" s="2" t="inlineStr">
        <is>
          <t>Marlon Oliveira da Silva</t>
        </is>
      </c>
      <c r="F325" s="2" t="n">
        <v>1170</v>
      </c>
      <c r="G325" s="2" t="n">
        <v>34.75</v>
      </c>
      <c r="H325" s="2" t="n">
        <v>34</v>
      </c>
      <c r="I325" s="2" t="n">
        <v>25</v>
      </c>
      <c r="J325" s="2" t="inlineStr">
        <is>
          <t>GPA</t>
        </is>
      </c>
    </row>
    <row r="326">
      <c r="A326" s="2" t="n">
        <v>7</v>
      </c>
      <c r="B326" s="2" t="n">
        <v>409</v>
      </c>
      <c r="C326" s="2" t="inlineStr">
        <is>
          <t>ATIVIDADE OP. EMP.</t>
        </is>
      </c>
      <c r="D326" s="2" t="n">
        <v>606031</v>
      </c>
      <c r="E326" s="2" t="inlineStr">
        <is>
          <t>Antonio Jose Dias Filho</t>
        </is>
      </c>
      <c r="F326" s="2" t="n">
        <v>1970</v>
      </c>
      <c r="G326" s="2" t="n">
        <v>39.72</v>
      </c>
      <c r="H326" s="2" t="n">
        <v>50</v>
      </c>
      <c r="I326" s="2" t="n">
        <v>25</v>
      </c>
      <c r="J326" s="2" t="inlineStr">
        <is>
          <t>GPA</t>
        </is>
      </c>
    </row>
    <row r="327">
      <c r="A327" s="2" t="n">
        <v>7</v>
      </c>
      <c r="B327" s="2" t="n">
        <v>409</v>
      </c>
      <c r="C327" s="2" t="inlineStr">
        <is>
          <t>ATIVIDADE OP. EMP.</t>
        </is>
      </c>
      <c r="D327" s="2" t="n">
        <v>615970</v>
      </c>
      <c r="E327" s="2" t="inlineStr">
        <is>
          <t>Filipe Santos De Melo</t>
        </is>
      </c>
      <c r="F327" s="2" t="n">
        <v>2230</v>
      </c>
      <c r="G327" s="2" t="n">
        <v>32.46</v>
      </c>
      <c r="H327" s="2" t="n">
        <v>69</v>
      </c>
      <c r="I327" s="2" t="n">
        <v>25</v>
      </c>
      <c r="J327" s="2" t="inlineStr">
        <is>
          <t>GPA</t>
        </is>
      </c>
    </row>
    <row r="328">
      <c r="A328" s="2" t="n">
        <v>7</v>
      </c>
      <c r="B328" s="2" t="n">
        <v>409</v>
      </c>
      <c r="C328" s="2" t="inlineStr">
        <is>
          <t>CARREGAMENTO</t>
        </is>
      </c>
      <c r="D328" s="2" t="n">
        <v>619775</v>
      </c>
      <c r="E328" s="2" t="inlineStr">
        <is>
          <t>Mauricio Gomes Da Silva</t>
        </is>
      </c>
      <c r="F328" s="2" t="n">
        <v>93</v>
      </c>
      <c r="G328" s="2" t="n">
        <v>2.75</v>
      </c>
      <c r="H328" s="2" t="n">
        <v>34</v>
      </c>
      <c r="I328" s="2" t="n">
        <v>24</v>
      </c>
      <c r="J328" s="2" t="inlineStr">
        <is>
          <t>GPA</t>
        </is>
      </c>
    </row>
    <row r="329">
      <c r="A329" s="2" t="n">
        <v>7</v>
      </c>
      <c r="B329" s="2" t="n">
        <v>409</v>
      </c>
      <c r="C329" s="2" t="inlineStr">
        <is>
          <t>SEPARACAO</t>
        </is>
      </c>
      <c r="D329" s="2" t="n">
        <v>619775</v>
      </c>
      <c r="E329" s="2" t="inlineStr">
        <is>
          <t>Mauricio Gomes Da Silva</t>
        </is>
      </c>
      <c r="F329" s="2" t="n">
        <v>468</v>
      </c>
      <c r="G329" s="2" t="n">
        <v>4.21</v>
      </c>
      <c r="H329" s="2" t="n">
        <v>111</v>
      </c>
      <c r="I329" s="2" t="n">
        <v>105</v>
      </c>
      <c r="J329" s="2" t="inlineStr">
        <is>
          <t>GPA</t>
        </is>
      </c>
    </row>
    <row r="330">
      <c r="A330" s="2" t="n">
        <v>7</v>
      </c>
      <c r="B330" s="2" t="n">
        <v>409</v>
      </c>
      <c r="C330" s="2" t="inlineStr">
        <is>
          <t>CARREGAMENTO</t>
        </is>
      </c>
      <c r="D330" s="2" t="n">
        <v>661168</v>
      </c>
      <c r="E330" s="2" t="inlineStr">
        <is>
          <t>Jorge Alberto Correa Leite</t>
        </is>
      </c>
      <c r="F330" s="2" t="n">
        <v>98</v>
      </c>
      <c r="G330" s="2" t="n">
        <v>3.95</v>
      </c>
      <c r="H330" s="2" t="n">
        <v>25</v>
      </c>
      <c r="I330" s="2" t="n">
        <v>24</v>
      </c>
      <c r="J330" s="2" t="inlineStr">
        <is>
          <t>GPA</t>
        </is>
      </c>
    </row>
    <row r="331">
      <c r="A331" s="2" t="n">
        <v>7</v>
      </c>
      <c r="B331" s="2" t="n">
        <v>409</v>
      </c>
      <c r="C331" s="2" t="inlineStr">
        <is>
          <t>PUXADA RECEB</t>
        </is>
      </c>
      <c r="D331" s="2" t="n">
        <v>667423</v>
      </c>
      <c r="E331" s="2" t="inlineStr">
        <is>
          <t>Laercio Alves Muniz Ximenes</t>
        </is>
      </c>
      <c r="F331" s="2" t="n">
        <v>18</v>
      </c>
      <c r="G331" s="2" t="n">
        <v>0.22</v>
      </c>
      <c r="H331" s="2" t="n">
        <v>82</v>
      </c>
      <c r="I331" s="2" t="n">
        <v>22</v>
      </c>
      <c r="J331" s="2" t="inlineStr">
        <is>
          <t>GPA</t>
        </is>
      </c>
    </row>
    <row r="332">
      <c r="A332" s="2" t="n">
        <v>7</v>
      </c>
      <c r="B332" s="2" t="n">
        <v>409</v>
      </c>
      <c r="C332" s="2" t="inlineStr">
        <is>
          <t>RECEBIMENTO</t>
        </is>
      </c>
      <c r="D332" s="2" t="n">
        <v>667423</v>
      </c>
      <c r="E332" s="2" t="inlineStr">
        <is>
          <t>Laercio Alves Muniz Ximenes</t>
        </is>
      </c>
      <c r="F332" s="2" t="n">
        <v>1618</v>
      </c>
      <c r="G332" s="2" t="n">
        <v>25.88</v>
      </c>
      <c r="H332" s="2" t="n">
        <v>63</v>
      </c>
      <c r="I332" s="2" t="n">
        <v>25</v>
      </c>
      <c r="J332" s="2" t="inlineStr">
        <is>
          <t>GPA</t>
        </is>
      </c>
    </row>
    <row r="333">
      <c r="A333" s="2" t="n">
        <v>7</v>
      </c>
      <c r="B333" s="2" t="n">
        <v>409</v>
      </c>
      <c r="C333" s="2" t="inlineStr">
        <is>
          <t>PUXADA RECEB</t>
        </is>
      </c>
      <c r="D333" s="2" t="n">
        <v>671247</v>
      </c>
      <c r="E333" s="2" t="inlineStr">
        <is>
          <t>Marlon Valerio Da Silva Carvalho</t>
        </is>
      </c>
      <c r="F333" s="2" t="n">
        <v>14</v>
      </c>
      <c r="G333" s="2" t="n">
        <v>0.74</v>
      </c>
      <c r="H333" s="2" t="n">
        <v>19</v>
      </c>
      <c r="I333" s="2" t="n">
        <v>22</v>
      </c>
      <c r="J333" s="2" t="inlineStr">
        <is>
          <t>GPA</t>
        </is>
      </c>
    </row>
    <row r="334">
      <c r="A334" s="2" t="n">
        <v>7</v>
      </c>
      <c r="B334" s="2" t="n">
        <v>409</v>
      </c>
      <c r="C334" s="2" t="inlineStr">
        <is>
          <t>RECEBIMENTO</t>
        </is>
      </c>
      <c r="D334" s="2" t="n">
        <v>671247</v>
      </c>
      <c r="E334" s="2" t="inlineStr">
        <is>
          <t>Marlon Valerio Da Silva Carvalho</t>
        </is>
      </c>
      <c r="F334" s="2" t="n">
        <v>3</v>
      </c>
      <c r="G334" s="2" t="n">
        <v>1.64</v>
      </c>
      <c r="H334" s="2" t="n">
        <v>2</v>
      </c>
      <c r="I334" s="2" t="n">
        <v>25</v>
      </c>
      <c r="J334" s="2" t="inlineStr">
        <is>
          <t>GPA</t>
        </is>
      </c>
    </row>
    <row r="335">
      <c r="A335" s="2" t="n">
        <v>7</v>
      </c>
      <c r="B335" s="2" t="n">
        <v>409</v>
      </c>
      <c r="C335" s="2" t="inlineStr">
        <is>
          <t>SEPARACAO</t>
        </is>
      </c>
      <c r="D335" s="2" t="n">
        <v>689587</v>
      </c>
      <c r="E335" s="2" t="inlineStr">
        <is>
          <t>Marcos Cezar Roma</t>
        </is>
      </c>
      <c r="F335" s="2" t="n">
        <v>8676</v>
      </c>
      <c r="G335" s="2" t="n">
        <v>100.73</v>
      </c>
      <c r="H335" s="2" t="n">
        <v>86</v>
      </c>
      <c r="I335" s="2" t="n">
        <v>105</v>
      </c>
      <c r="J335" s="2" t="inlineStr">
        <is>
          <t>GPA</t>
        </is>
      </c>
    </row>
    <row r="336">
      <c r="A336" s="2" t="n">
        <v>7</v>
      </c>
      <c r="B336" s="2" t="n">
        <v>409</v>
      </c>
      <c r="C336" s="2" t="inlineStr">
        <is>
          <t>CARREGAMENTO</t>
        </is>
      </c>
      <c r="D336" s="2" t="n">
        <v>689924</v>
      </c>
      <c r="E336" s="2" t="inlineStr">
        <is>
          <t>Rafael Amaro De Freitas</t>
        </is>
      </c>
      <c r="F336" s="2" t="n">
        <v>507</v>
      </c>
      <c r="G336" s="2" t="n">
        <v>6.05</v>
      </c>
      <c r="H336" s="2" t="n">
        <v>84</v>
      </c>
      <c r="I336" s="2" t="n">
        <v>24</v>
      </c>
      <c r="J336" s="2" t="inlineStr">
        <is>
          <t>GPA</t>
        </is>
      </c>
    </row>
    <row r="337">
      <c r="A337" s="2" t="n">
        <v>7</v>
      </c>
      <c r="B337" s="2" t="n">
        <v>409</v>
      </c>
      <c r="C337" s="2" t="inlineStr">
        <is>
          <t>CARREGAMENTO</t>
        </is>
      </c>
      <c r="D337" s="2" t="n">
        <v>692659</v>
      </c>
      <c r="E337" s="2" t="inlineStr">
        <is>
          <t>Wallace Soares Dos Santos</t>
        </is>
      </c>
      <c r="F337" s="2" t="n">
        <v>758</v>
      </c>
      <c r="G337" s="2" t="n">
        <v>7.22</v>
      </c>
      <c r="H337" s="2" t="n">
        <v>105</v>
      </c>
      <c r="I337" s="2" t="n">
        <v>24</v>
      </c>
      <c r="J337" s="2" t="inlineStr">
        <is>
          <t>GPA</t>
        </is>
      </c>
    </row>
    <row r="338">
      <c r="A338" s="2" t="n">
        <v>7</v>
      </c>
      <c r="B338" s="2" t="n">
        <v>409</v>
      </c>
      <c r="C338" s="2" t="inlineStr">
        <is>
          <t>SEPARACAO</t>
        </is>
      </c>
      <c r="D338" s="2" t="n">
        <v>692659</v>
      </c>
      <c r="E338" s="2" t="inlineStr">
        <is>
          <t>Wallace Soares Dos Santos</t>
        </is>
      </c>
      <c r="F338" s="2" t="n">
        <v>39</v>
      </c>
      <c r="G338" s="2" t="n">
        <v>0.41</v>
      </c>
      <c r="H338" s="2" t="n">
        <v>95</v>
      </c>
      <c r="I338" s="2" t="n">
        <v>105</v>
      </c>
      <c r="J338" s="2" t="inlineStr">
        <is>
          <t>GPA</t>
        </is>
      </c>
    </row>
    <row r="339">
      <c r="A339" s="2" t="n">
        <v>7</v>
      </c>
      <c r="B339" s="2" t="n">
        <v>409</v>
      </c>
      <c r="C339" s="2" t="inlineStr">
        <is>
          <t>PUXADA RECEB</t>
        </is>
      </c>
      <c r="D339" s="2" t="n">
        <v>694443</v>
      </c>
      <c r="E339" s="2" t="inlineStr">
        <is>
          <t>Luiz Alberto Da Silva</t>
        </is>
      </c>
      <c r="F339" s="2" t="n">
        <v>186</v>
      </c>
      <c r="G339" s="2" t="n">
        <v>7.11</v>
      </c>
      <c r="H339" s="2" t="n">
        <v>26</v>
      </c>
      <c r="I339" s="2" t="n">
        <v>22</v>
      </c>
      <c r="J339" s="2" t="inlineStr">
        <is>
          <t>GPA</t>
        </is>
      </c>
    </row>
    <row r="340">
      <c r="A340" s="2" t="n">
        <v>7</v>
      </c>
      <c r="B340" s="2" t="n">
        <v>409</v>
      </c>
      <c r="C340" s="2" t="inlineStr">
        <is>
          <t>RECEBIMENTO</t>
        </is>
      </c>
      <c r="D340" s="2" t="n">
        <v>694443</v>
      </c>
      <c r="E340" s="2" t="inlineStr">
        <is>
          <t>Luiz Alberto Da Silva</t>
        </is>
      </c>
      <c r="F340" s="2" t="n">
        <v>58</v>
      </c>
      <c r="G340" s="2" t="n">
        <v>0.44</v>
      </c>
      <c r="H340" s="2" t="n">
        <v>132</v>
      </c>
      <c r="I340" s="2" t="n">
        <v>25</v>
      </c>
      <c r="J340" s="2" t="inlineStr">
        <is>
          <t>GPA</t>
        </is>
      </c>
    </row>
    <row r="341">
      <c r="A341" s="2" t="n">
        <v>7</v>
      </c>
      <c r="B341" s="2" t="n">
        <v>409</v>
      </c>
      <c r="C341" s="2" t="inlineStr">
        <is>
          <t>SEPARACAO</t>
        </is>
      </c>
      <c r="D341" s="2" t="n">
        <v>694443</v>
      </c>
      <c r="E341" s="2" t="inlineStr">
        <is>
          <t>Luiz Alberto Da Silva</t>
        </is>
      </c>
      <c r="F341" s="2" t="n">
        <v>734</v>
      </c>
      <c r="G341" s="2" t="n">
        <v>12.55</v>
      </c>
      <c r="H341" s="2" t="n">
        <v>58</v>
      </c>
      <c r="I341" s="2" t="n">
        <v>105</v>
      </c>
      <c r="J341" s="2" t="inlineStr">
        <is>
          <t>GPA</t>
        </is>
      </c>
    </row>
    <row r="342">
      <c r="A342" s="2" t="n">
        <v>7</v>
      </c>
      <c r="B342" s="2" t="n">
        <v>1942</v>
      </c>
      <c r="C342" s="2" t="inlineStr">
        <is>
          <t>RECEBIMENTO</t>
        </is>
      </c>
      <c r="D342" s="2" t="n">
        <v>144295</v>
      </c>
      <c r="E342" s="2" t="inlineStr">
        <is>
          <t>WAGNNO DE SOUSA VELOSO</t>
        </is>
      </c>
      <c r="F342" s="2" t="n">
        <v>3895</v>
      </c>
      <c r="G342" s="2" t="n">
        <v>152.47</v>
      </c>
      <c r="H342" s="2" t="n">
        <v>26</v>
      </c>
      <c r="I342" s="2" t="n">
        <v>17</v>
      </c>
      <c r="J342" s="2" t="inlineStr">
        <is>
          <t>GPA</t>
        </is>
      </c>
    </row>
    <row r="343">
      <c r="A343" s="2" t="n">
        <v>7</v>
      </c>
      <c r="B343" s="2" t="n">
        <v>1942</v>
      </c>
      <c r="C343" s="2" t="inlineStr">
        <is>
          <t>ATIVIDADE OP. EMP.</t>
        </is>
      </c>
      <c r="D343" s="2" t="n">
        <v>288530</v>
      </c>
      <c r="E343" s="2" t="inlineStr">
        <is>
          <t>SERGIO APARECIDO RIBEIRO</t>
        </is>
      </c>
      <c r="F343" s="2" t="n">
        <v>139</v>
      </c>
      <c r="G343" s="2" t="n">
        <v>8.65</v>
      </c>
      <c r="H343" s="2" t="n">
        <v>16</v>
      </c>
      <c r="I343" s="2" t="n">
        <v>20</v>
      </c>
      <c r="J343" s="2" t="inlineStr">
        <is>
          <t>GPA</t>
        </is>
      </c>
    </row>
    <row r="344">
      <c r="A344" s="2" t="n">
        <v>7</v>
      </c>
      <c r="B344" s="2" t="n">
        <v>1942</v>
      </c>
      <c r="C344" s="2" t="inlineStr">
        <is>
          <t>PUXADA RECEB</t>
        </is>
      </c>
      <c r="D344" s="2" t="n">
        <v>3060969</v>
      </c>
      <c r="E344" s="2" t="inlineStr">
        <is>
          <t>Vinicius Campos da Silva</t>
        </is>
      </c>
      <c r="F344" s="2" t="n">
        <v>2</v>
      </c>
      <c r="G344" s="2" t="n">
        <v>0</v>
      </c>
      <c r="H344" s="2" t="n">
        <v>0</v>
      </c>
      <c r="I344" s="2" t="n">
        <v>16</v>
      </c>
      <c r="J344" s="2" t="inlineStr">
        <is>
          <t>GPA</t>
        </is>
      </c>
    </row>
    <row r="345">
      <c r="A345" s="2" t="n">
        <v>7</v>
      </c>
      <c r="B345" s="2" t="n">
        <v>1942</v>
      </c>
      <c r="C345" s="2" t="inlineStr">
        <is>
          <t>SEPARACAO</t>
        </is>
      </c>
      <c r="D345" s="2" t="n">
        <v>3060969</v>
      </c>
      <c r="E345" s="2" t="inlineStr">
        <is>
          <t>Vinicius Campos da Silva</t>
        </is>
      </c>
      <c r="F345" s="2" t="n">
        <v>773</v>
      </c>
      <c r="G345" s="2" t="n">
        <v>13.78</v>
      </c>
      <c r="H345" s="2" t="n">
        <v>56</v>
      </c>
      <c r="I345" s="2" t="n">
        <v>80</v>
      </c>
      <c r="J345" s="2" t="inlineStr">
        <is>
          <t>GPA</t>
        </is>
      </c>
    </row>
    <row r="346">
      <c r="A346" s="2" t="n">
        <v>7</v>
      </c>
      <c r="B346" s="2" t="n">
        <v>1942</v>
      </c>
      <c r="C346" s="2" t="inlineStr">
        <is>
          <t>ATIVIDADE OP. EMP.</t>
        </is>
      </c>
      <c r="D346" s="2" t="n">
        <v>341984</v>
      </c>
      <c r="E346" s="2" t="inlineStr">
        <is>
          <t>TADEU JOSE SOARES DE CARVALHO</t>
        </is>
      </c>
      <c r="F346" s="2" t="n">
        <v>1906</v>
      </c>
      <c r="G346" s="2" t="n">
        <v>86.06999999999999</v>
      </c>
      <c r="H346" s="2" t="n">
        <v>22</v>
      </c>
      <c r="I346" s="2" t="n">
        <v>20</v>
      </c>
      <c r="J346" s="2" t="inlineStr">
        <is>
          <t>GPA</t>
        </is>
      </c>
    </row>
    <row r="347">
      <c r="A347" s="2" t="n">
        <v>7</v>
      </c>
      <c r="B347" s="2" t="n">
        <v>1942</v>
      </c>
      <c r="C347" s="2" t="inlineStr">
        <is>
          <t>ATIVIDADE OP. EMP.</t>
        </is>
      </c>
      <c r="D347" s="2" t="n">
        <v>3470822</v>
      </c>
      <c r="E347" s="2" t="inlineStr">
        <is>
          <t>Lidiano Costa Santos</t>
        </is>
      </c>
      <c r="F347" s="2" t="n">
        <v>1831</v>
      </c>
      <c r="G347" s="2" t="n">
        <v>85.91</v>
      </c>
      <c r="H347" s="2" t="n">
        <v>21</v>
      </c>
      <c r="I347" s="2" t="n">
        <v>20</v>
      </c>
      <c r="J347" s="2" t="inlineStr">
        <is>
          <t>GPA</t>
        </is>
      </c>
    </row>
    <row r="348">
      <c r="A348" s="2" t="n">
        <v>7</v>
      </c>
      <c r="B348" s="2" t="n">
        <v>1942</v>
      </c>
      <c r="C348" s="2" t="inlineStr">
        <is>
          <t>SEPARACAO</t>
        </is>
      </c>
      <c r="D348" s="2" t="n">
        <v>3470822</v>
      </c>
      <c r="E348" s="2" t="inlineStr">
        <is>
          <t>Lidiano Costa Santos</t>
        </is>
      </c>
      <c r="F348" s="2" t="n">
        <v>339</v>
      </c>
      <c r="G348" s="2" t="n">
        <v>3.32</v>
      </c>
      <c r="H348" s="2" t="n">
        <v>102</v>
      </c>
      <c r="I348" s="2" t="n">
        <v>80</v>
      </c>
      <c r="J348" s="2" t="inlineStr">
        <is>
          <t>GPA</t>
        </is>
      </c>
    </row>
    <row r="349">
      <c r="A349" s="2" t="n">
        <v>7</v>
      </c>
      <c r="B349" s="2" t="n">
        <v>1942</v>
      </c>
      <c r="C349" s="2" t="inlineStr">
        <is>
          <t>ATIVIDADE OP. EMP.</t>
        </is>
      </c>
      <c r="D349" s="2" t="n">
        <v>358806</v>
      </c>
      <c r="E349" s="2" t="inlineStr">
        <is>
          <t>CELSO BARBOSA</t>
        </is>
      </c>
      <c r="F349" s="2" t="n">
        <v>2342</v>
      </c>
      <c r="G349" s="2" t="n">
        <v>79.02</v>
      </c>
      <c r="H349" s="2" t="n">
        <v>30</v>
      </c>
      <c r="I349" s="2" t="n">
        <v>20</v>
      </c>
      <c r="J349" s="2" t="inlineStr">
        <is>
          <t>GPA</t>
        </is>
      </c>
    </row>
    <row r="350">
      <c r="A350" s="2" t="n">
        <v>7</v>
      </c>
      <c r="B350" s="2" t="n">
        <v>1942</v>
      </c>
      <c r="C350" s="2" t="inlineStr">
        <is>
          <t>PUXADA RECEB</t>
        </is>
      </c>
      <c r="D350" s="2" t="n">
        <v>3701417</v>
      </c>
      <c r="E350" s="2" t="inlineStr">
        <is>
          <t>Jefferson De Oliveira Albunio</t>
        </is>
      </c>
      <c r="F350" s="2" t="n">
        <v>4</v>
      </c>
      <c r="G350" s="2" t="n">
        <v>0.67</v>
      </c>
      <c r="H350" s="2" t="n">
        <v>6</v>
      </c>
      <c r="I350" s="2" t="n">
        <v>16</v>
      </c>
      <c r="J350" s="2" t="inlineStr">
        <is>
          <t>GPA</t>
        </is>
      </c>
    </row>
    <row r="351">
      <c r="A351" s="2" t="n">
        <v>7</v>
      </c>
      <c r="B351" s="2" t="n">
        <v>1942</v>
      </c>
      <c r="C351" s="2" t="inlineStr">
        <is>
          <t>RECEBIMENTO</t>
        </is>
      </c>
      <c r="D351" s="2" t="n">
        <v>3701417</v>
      </c>
      <c r="E351" s="2" t="inlineStr">
        <is>
          <t>Jefferson De Oliveira Albunio</t>
        </is>
      </c>
      <c r="F351" s="2" t="n">
        <v>2</v>
      </c>
      <c r="G351" s="2" t="n">
        <v>0.5</v>
      </c>
      <c r="H351" s="2" t="n">
        <v>4</v>
      </c>
      <c r="I351" s="2" t="n">
        <v>17</v>
      </c>
      <c r="J351" s="2" t="inlineStr">
        <is>
          <t>GPA</t>
        </is>
      </c>
    </row>
    <row r="352">
      <c r="A352" s="2" t="n">
        <v>7</v>
      </c>
      <c r="B352" s="2" t="n">
        <v>1942</v>
      </c>
      <c r="C352" s="2" t="inlineStr">
        <is>
          <t>SEPARACAO</t>
        </is>
      </c>
      <c r="D352" s="2" t="n">
        <v>3701417</v>
      </c>
      <c r="E352" s="2" t="inlineStr">
        <is>
          <t>Jefferson De Oliveira Albunio</t>
        </is>
      </c>
      <c r="F352" s="2" t="n">
        <v>3</v>
      </c>
      <c r="G352" s="2" t="n">
        <v>0</v>
      </c>
      <c r="H352" s="2" t="n">
        <v>0</v>
      </c>
      <c r="I352" s="2" t="n">
        <v>80</v>
      </c>
      <c r="J352" s="2" t="inlineStr">
        <is>
          <t>GPA</t>
        </is>
      </c>
    </row>
    <row r="353">
      <c r="A353" s="2" t="n">
        <v>7</v>
      </c>
      <c r="B353" s="2" t="n">
        <v>1942</v>
      </c>
      <c r="C353" s="2" t="inlineStr">
        <is>
          <t>SEPARACAO</t>
        </is>
      </c>
      <c r="D353" s="2" t="n">
        <v>3814319</v>
      </c>
      <c r="E353" s="2" t="inlineStr">
        <is>
          <t>CARLOS ALEXANDRE DE ALMEIDA FERREIRA</t>
        </is>
      </c>
      <c r="F353" s="2" t="n">
        <v>631</v>
      </c>
      <c r="G353" s="2" t="n">
        <v>8.99</v>
      </c>
      <c r="H353" s="2" t="n">
        <v>70</v>
      </c>
      <c r="I353" s="2" t="n">
        <v>80</v>
      </c>
      <c r="J353" s="2" t="inlineStr">
        <is>
          <t>GPA</t>
        </is>
      </c>
    </row>
    <row r="354">
      <c r="A354" s="2" t="n">
        <v>7</v>
      </c>
      <c r="B354" s="2" t="n">
        <v>1942</v>
      </c>
      <c r="C354" s="2" t="inlineStr">
        <is>
          <t>ATIVIDADE OP. EMP.</t>
        </is>
      </c>
      <c r="D354" s="2" t="n">
        <v>394394</v>
      </c>
      <c r="E354" s="2" t="inlineStr">
        <is>
          <t>GENIVALDO MATOS DOS SANTOS</t>
        </is>
      </c>
      <c r="F354" s="2" t="n">
        <v>1294</v>
      </c>
      <c r="G354" s="2" t="n">
        <v>76.43000000000001</v>
      </c>
      <c r="H354" s="2" t="n">
        <v>17</v>
      </c>
      <c r="I354" s="2" t="n">
        <v>20</v>
      </c>
      <c r="J354" s="2" t="inlineStr">
        <is>
          <t>GPA</t>
        </is>
      </c>
    </row>
    <row r="355">
      <c r="A355" s="2" t="n">
        <v>7</v>
      </c>
      <c r="B355" s="2" t="n">
        <v>1942</v>
      </c>
      <c r="C355" s="2" t="inlineStr">
        <is>
          <t>SEPARACAO</t>
        </is>
      </c>
      <c r="D355" s="2" t="n">
        <v>394394</v>
      </c>
      <c r="E355" s="2" t="inlineStr">
        <is>
          <t>GENIVALDO MATOS DOS SANTOS</t>
        </is>
      </c>
      <c r="F355" s="2" t="n">
        <v>281</v>
      </c>
      <c r="G355" s="2" t="n">
        <v>2.09</v>
      </c>
      <c r="H355" s="2" t="n">
        <v>134</v>
      </c>
      <c r="I355" s="2" t="n">
        <v>80</v>
      </c>
      <c r="J355" s="2" t="inlineStr">
        <is>
          <t>GPA</t>
        </is>
      </c>
    </row>
    <row r="356">
      <c r="A356" s="2" t="n">
        <v>7</v>
      </c>
      <c r="B356" s="2" t="n">
        <v>1942</v>
      </c>
      <c r="C356" s="2" t="inlineStr">
        <is>
          <t>CARREGAMENTO</t>
        </is>
      </c>
      <c r="D356" s="2" t="n">
        <v>5346894</v>
      </c>
      <c r="E356" s="2" t="inlineStr">
        <is>
          <t>Walison Cunha De Carvalho</t>
        </is>
      </c>
      <c r="F356" s="2" t="n">
        <v>1751</v>
      </c>
      <c r="G356" s="2" t="n">
        <v>101.8</v>
      </c>
      <c r="H356" s="2" t="n">
        <v>17</v>
      </c>
      <c r="I356" s="2" t="n">
        <v>22</v>
      </c>
      <c r="J356" s="2" t="inlineStr">
        <is>
          <t>GPA</t>
        </is>
      </c>
    </row>
    <row r="357">
      <c r="A357" s="2" t="n">
        <v>7</v>
      </c>
      <c r="B357" s="2" t="n">
        <v>1942</v>
      </c>
      <c r="C357" s="2" t="inlineStr">
        <is>
          <t>SEPARACAO</t>
        </is>
      </c>
      <c r="D357" s="2" t="n">
        <v>403334</v>
      </c>
      <c r="E357" s="2" t="inlineStr">
        <is>
          <t>JANIO WELLINGTON CORDEIRO GOMES</t>
        </is>
      </c>
      <c r="F357" s="2" t="n">
        <v>272</v>
      </c>
      <c r="G357" s="2" t="n">
        <v>3.26</v>
      </c>
      <c r="H357" s="2" t="n">
        <v>83</v>
      </c>
      <c r="I357" s="2" t="n">
        <v>80</v>
      </c>
      <c r="J357" s="2" t="inlineStr">
        <is>
          <t>GPA</t>
        </is>
      </c>
    </row>
    <row r="358">
      <c r="A358" s="2" t="n">
        <v>7</v>
      </c>
      <c r="B358" s="2" t="n">
        <v>1942</v>
      </c>
      <c r="C358" s="2" t="inlineStr">
        <is>
          <t>ATIVIDADE OP. EMP.</t>
        </is>
      </c>
      <c r="D358" s="2" t="n">
        <v>434905</v>
      </c>
      <c r="E358" s="2" t="inlineStr">
        <is>
          <t>ROBSON LUIZ ALVES SANCHES MADUENHA</t>
        </is>
      </c>
      <c r="F358" s="2" t="n">
        <v>1947</v>
      </c>
      <c r="G358" s="2" t="n">
        <v>48.74</v>
      </c>
      <c r="H358" s="2" t="n">
        <v>40</v>
      </c>
      <c r="I358" s="2" t="n">
        <v>20</v>
      </c>
      <c r="J358" s="2" t="inlineStr">
        <is>
          <t>GPA</t>
        </is>
      </c>
    </row>
    <row r="359">
      <c r="A359" s="2" t="n">
        <v>7</v>
      </c>
      <c r="B359" s="2" t="n">
        <v>1942</v>
      </c>
      <c r="C359" s="2" t="inlineStr">
        <is>
          <t>SEPARACAO</t>
        </is>
      </c>
      <c r="D359" s="2" t="n">
        <v>434905</v>
      </c>
      <c r="E359" s="2" t="inlineStr">
        <is>
          <t>ROBSON LUIZ ALVES SANCHES MADUENHA</t>
        </is>
      </c>
      <c r="F359" s="2" t="n">
        <v>2133</v>
      </c>
      <c r="G359" s="2" t="n">
        <v>8.35</v>
      </c>
      <c r="H359" s="2" t="n">
        <v>255</v>
      </c>
      <c r="I359" s="2" t="n">
        <v>80</v>
      </c>
      <c r="J359" s="2" t="inlineStr">
        <is>
          <t>GPA</t>
        </is>
      </c>
    </row>
    <row r="360">
      <c r="A360" s="2" t="n">
        <v>7</v>
      </c>
      <c r="B360" s="2" t="n">
        <v>1942</v>
      </c>
      <c r="C360" s="2" t="inlineStr">
        <is>
          <t>ATIVIDADE OP. EMP.</t>
        </is>
      </c>
      <c r="D360" s="2" t="n">
        <v>4398637</v>
      </c>
      <c r="E360" s="2" t="inlineStr">
        <is>
          <t>CARLOS ALEXANDRE OLIVEIRA SILVA</t>
        </is>
      </c>
      <c r="F360" s="2" t="n">
        <v>1516</v>
      </c>
      <c r="G360" s="2" t="n">
        <v>44.61</v>
      </c>
      <c r="H360" s="2" t="n">
        <v>34</v>
      </c>
      <c r="I360" s="2" t="n">
        <v>20</v>
      </c>
      <c r="J360" s="2" t="inlineStr">
        <is>
          <t>GPA</t>
        </is>
      </c>
    </row>
    <row r="361">
      <c r="A361" s="2" t="n">
        <v>7</v>
      </c>
      <c r="B361" s="2" t="n">
        <v>1942</v>
      </c>
      <c r="C361" s="2" t="inlineStr">
        <is>
          <t>SEPARACAO</t>
        </is>
      </c>
      <c r="D361" s="2" t="n">
        <v>4398637</v>
      </c>
      <c r="E361" s="2" t="inlineStr">
        <is>
          <t>CARLOS ALEXANDRE OLIVEIRA SILVA</t>
        </is>
      </c>
      <c r="F361" s="2" t="n">
        <v>3533</v>
      </c>
      <c r="G361" s="2" t="n">
        <v>21</v>
      </c>
      <c r="H361" s="2" t="n">
        <v>168</v>
      </c>
      <c r="I361" s="2" t="n">
        <v>80</v>
      </c>
      <c r="J361" s="2" t="inlineStr">
        <is>
          <t>GPA</t>
        </is>
      </c>
    </row>
    <row r="362">
      <c r="A362" s="2" t="n">
        <v>7</v>
      </c>
      <c r="B362" s="2" t="n">
        <v>1942</v>
      </c>
      <c r="C362" s="2" t="inlineStr">
        <is>
          <t>ATIVIDADE OP. EMP.</t>
        </is>
      </c>
      <c r="D362" s="2" t="n">
        <v>4505697</v>
      </c>
      <c r="E362" s="2" t="inlineStr">
        <is>
          <t>WELLINCTON ALMEIDA JULIÃO</t>
        </is>
      </c>
      <c r="F362" s="2" t="n">
        <v>2351</v>
      </c>
      <c r="G362" s="2" t="n">
        <v>88.84999999999999</v>
      </c>
      <c r="H362" s="2" t="n">
        <v>26</v>
      </c>
      <c r="I362" s="2" t="n">
        <v>20</v>
      </c>
      <c r="J362" s="2" t="inlineStr">
        <is>
          <t>GPA</t>
        </is>
      </c>
    </row>
    <row r="363">
      <c r="A363" s="2" t="n">
        <v>7</v>
      </c>
      <c r="B363" s="2" t="n">
        <v>1942</v>
      </c>
      <c r="C363" s="2" t="inlineStr">
        <is>
          <t>SEPARACAO</t>
        </is>
      </c>
      <c r="D363" s="2" t="n">
        <v>4505697</v>
      </c>
      <c r="E363" s="2" t="inlineStr">
        <is>
          <t>WELLINCTON ALMEIDA JULIÃO</t>
        </is>
      </c>
      <c r="F363" s="2" t="n">
        <v>39</v>
      </c>
      <c r="G363" s="2" t="n">
        <v>0.15</v>
      </c>
      <c r="H363" s="2" t="n">
        <v>260</v>
      </c>
      <c r="I363" s="2" t="n">
        <v>80</v>
      </c>
      <c r="J363" s="2" t="inlineStr">
        <is>
          <t>GPA</t>
        </is>
      </c>
    </row>
    <row r="364">
      <c r="A364" s="2" t="n">
        <v>7</v>
      </c>
      <c r="B364" s="2" t="n">
        <v>1942</v>
      </c>
      <c r="C364" s="2" t="inlineStr">
        <is>
          <t>RECEBIMENTO</t>
        </is>
      </c>
      <c r="D364" s="2" t="n">
        <v>46632</v>
      </c>
      <c r="E364" s="2" t="inlineStr">
        <is>
          <t>ARTHUR PEREIRA</t>
        </is>
      </c>
      <c r="F364" s="2" t="n">
        <v>2235</v>
      </c>
      <c r="G364" s="2" t="n">
        <v>123.77</v>
      </c>
      <c r="H364" s="2" t="n">
        <v>18</v>
      </c>
      <c r="I364" s="2" t="n">
        <v>17</v>
      </c>
      <c r="J364" s="2" t="inlineStr">
        <is>
          <t>GPA</t>
        </is>
      </c>
    </row>
    <row r="365">
      <c r="A365" s="2" t="n">
        <v>7</v>
      </c>
      <c r="B365" s="2" t="n">
        <v>1942</v>
      </c>
      <c r="C365" s="2" t="inlineStr">
        <is>
          <t>ATIVIDADE OP. EMP.</t>
        </is>
      </c>
      <c r="D365" s="2" t="n">
        <v>482457</v>
      </c>
      <c r="E365" s="2" t="inlineStr">
        <is>
          <t>WALA SONAI DOS SANTOS PONCIO</t>
        </is>
      </c>
      <c r="F365" s="2" t="n">
        <v>2229</v>
      </c>
      <c r="G365" s="2" t="n">
        <v>72.59</v>
      </c>
      <c r="H365" s="2" t="n">
        <v>31</v>
      </c>
      <c r="I365" s="2" t="n">
        <v>20</v>
      </c>
      <c r="J365" s="2" t="inlineStr">
        <is>
          <t>GPA</t>
        </is>
      </c>
    </row>
    <row r="366">
      <c r="A366" s="2" t="n">
        <v>7</v>
      </c>
      <c r="B366" s="2" t="n">
        <v>1942</v>
      </c>
      <c r="C366" s="2" t="inlineStr">
        <is>
          <t>ATIVIDADE OP. EMP.</t>
        </is>
      </c>
      <c r="D366" s="2" t="n">
        <v>4918797</v>
      </c>
      <c r="E366" s="2" t="inlineStr">
        <is>
          <t>MOISES SANTOS DE MOURA</t>
        </is>
      </c>
      <c r="F366" s="2" t="n">
        <v>1706</v>
      </c>
      <c r="G366" s="2" t="n">
        <v>34.23</v>
      </c>
      <c r="H366" s="2" t="n">
        <v>50</v>
      </c>
      <c r="I366" s="2" t="n">
        <v>20</v>
      </c>
      <c r="J366" s="2" t="inlineStr">
        <is>
          <t>GPA</t>
        </is>
      </c>
    </row>
    <row r="367">
      <c r="A367" s="2" t="n">
        <v>7</v>
      </c>
      <c r="B367" s="2" t="n">
        <v>1942</v>
      </c>
      <c r="C367" s="2" t="inlineStr">
        <is>
          <t>CARREGAMENTO</t>
        </is>
      </c>
      <c r="D367" s="2" t="n">
        <v>5204879</v>
      </c>
      <c r="E367" s="2" t="inlineStr">
        <is>
          <t>TIAGO HERMES DE SOUZA</t>
        </is>
      </c>
      <c r="F367" s="2" t="n">
        <v>994</v>
      </c>
      <c r="G367" s="2" t="n">
        <v>81.26000000000001</v>
      </c>
      <c r="H367" s="2" t="n">
        <v>12</v>
      </c>
      <c r="I367" s="2" t="n">
        <v>22</v>
      </c>
      <c r="J367" s="2" t="inlineStr">
        <is>
          <t>GPA</t>
        </is>
      </c>
    </row>
    <row r="368">
      <c r="A368" s="2" t="n">
        <v>7</v>
      </c>
      <c r="B368" s="2" t="n">
        <v>1942</v>
      </c>
      <c r="C368" s="2" t="inlineStr">
        <is>
          <t>SEPARACAO</t>
        </is>
      </c>
      <c r="D368" s="2" t="n">
        <v>4918797</v>
      </c>
      <c r="E368" s="2" t="inlineStr">
        <is>
          <t>MOISES SANTOS DE MOURA</t>
        </is>
      </c>
      <c r="F368" s="2" t="n">
        <v>4539</v>
      </c>
      <c r="G368" s="2" t="n">
        <v>18.24</v>
      </c>
      <c r="H368" s="2" t="n">
        <v>249</v>
      </c>
      <c r="I368" s="2" t="n">
        <v>80</v>
      </c>
      <c r="J368" s="2" t="inlineStr">
        <is>
          <t>GPA</t>
        </is>
      </c>
    </row>
    <row r="369">
      <c r="A369" s="2" t="n">
        <v>7</v>
      </c>
      <c r="B369" s="2" t="n">
        <v>1942</v>
      </c>
      <c r="C369" s="2" t="inlineStr">
        <is>
          <t>ATIVIDADE OP. EMP.</t>
        </is>
      </c>
      <c r="D369" s="2" t="n">
        <v>5026148</v>
      </c>
      <c r="E369" s="2" t="inlineStr">
        <is>
          <t>Emerson Batista</t>
        </is>
      </c>
      <c r="F369" s="2" t="n">
        <v>2375</v>
      </c>
      <c r="G369" s="2" t="n">
        <v>59.81</v>
      </c>
      <c r="H369" s="2" t="n">
        <v>40</v>
      </c>
      <c r="I369" s="2" t="n">
        <v>20</v>
      </c>
      <c r="J369" s="2" t="inlineStr">
        <is>
          <t>GPA</t>
        </is>
      </c>
    </row>
    <row r="370">
      <c r="A370" s="2" t="n">
        <v>7</v>
      </c>
      <c r="B370" s="2" t="n">
        <v>1942</v>
      </c>
      <c r="C370" s="2" t="inlineStr">
        <is>
          <t>SEPARACAO</t>
        </is>
      </c>
      <c r="D370" s="2" t="n">
        <v>5026148</v>
      </c>
      <c r="E370" s="2" t="inlineStr">
        <is>
          <t>Emerson Batista</t>
        </is>
      </c>
      <c r="F370" s="2" t="n">
        <v>82</v>
      </c>
      <c r="G370" s="2" t="n">
        <v>0.74</v>
      </c>
      <c r="H370" s="2" t="n">
        <v>111</v>
      </c>
      <c r="I370" s="2" t="n">
        <v>80</v>
      </c>
      <c r="J370" s="2" t="inlineStr">
        <is>
          <t>GPA</t>
        </is>
      </c>
    </row>
    <row r="371">
      <c r="A371" s="2" t="n">
        <v>7</v>
      </c>
      <c r="B371" s="2" t="n">
        <v>1942</v>
      </c>
      <c r="C371" s="2" t="inlineStr">
        <is>
          <t>CARREGAMENTO</t>
        </is>
      </c>
      <c r="D371" s="2" t="n">
        <v>403334</v>
      </c>
      <c r="E371" s="2" t="inlineStr">
        <is>
          <t>JANIO WELLINGTON CORDEIRO GOMES</t>
        </is>
      </c>
      <c r="F371" s="2" t="n">
        <v>1612</v>
      </c>
      <c r="G371" s="2" t="n">
        <v>61.69</v>
      </c>
      <c r="H371" s="2" t="n">
        <v>26</v>
      </c>
      <c r="I371" s="2" t="n">
        <v>22</v>
      </c>
      <c r="J371" s="2" t="inlineStr">
        <is>
          <t>GPA</t>
        </is>
      </c>
    </row>
    <row r="372">
      <c r="A372" s="2" t="n">
        <v>7</v>
      </c>
      <c r="B372" s="2" t="n">
        <v>1942</v>
      </c>
      <c r="C372" s="2" t="inlineStr">
        <is>
          <t>SEPARACAO</t>
        </is>
      </c>
      <c r="D372" s="2" t="n">
        <v>5030994</v>
      </c>
      <c r="E372" s="2" t="inlineStr">
        <is>
          <t>Aron Ribeiro Pereira</t>
        </is>
      </c>
      <c r="F372" s="2" t="n">
        <v>529</v>
      </c>
      <c r="G372" s="2" t="n">
        <v>1.88</v>
      </c>
      <c r="H372" s="2" t="n">
        <v>281</v>
      </c>
      <c r="I372" s="2" t="n">
        <v>80</v>
      </c>
      <c r="J372" s="2" t="inlineStr">
        <is>
          <t>GPA</t>
        </is>
      </c>
    </row>
    <row r="373">
      <c r="A373" s="2" t="n">
        <v>7</v>
      </c>
      <c r="B373" s="2" t="n">
        <v>1942</v>
      </c>
      <c r="C373" s="2" t="inlineStr">
        <is>
          <t>RECEBIMENTO</t>
        </is>
      </c>
      <c r="D373" s="2" t="n">
        <v>5052823</v>
      </c>
      <c r="E373" s="2" t="inlineStr">
        <is>
          <t>IVANIA ROCHA DOS SANTOS</t>
        </is>
      </c>
      <c r="F373" s="2" t="n">
        <v>2176</v>
      </c>
      <c r="G373" s="2" t="n">
        <v>86.63</v>
      </c>
      <c r="H373" s="2" t="n">
        <v>25</v>
      </c>
      <c r="I373" s="2" t="n">
        <v>17</v>
      </c>
      <c r="J373" s="2" t="inlineStr">
        <is>
          <t>GPA</t>
        </is>
      </c>
    </row>
    <row r="374">
      <c r="A374" s="2" t="n">
        <v>7</v>
      </c>
      <c r="B374" s="2" t="n">
        <v>1942</v>
      </c>
      <c r="C374" s="2" t="inlineStr">
        <is>
          <t>ATIVIDADE OP. EMP.</t>
        </is>
      </c>
      <c r="D374" s="2" t="n">
        <v>5066085</v>
      </c>
      <c r="E374" s="2" t="inlineStr">
        <is>
          <t>MAYCON DA CONCEICAO</t>
        </is>
      </c>
      <c r="F374" s="2" t="n">
        <v>1683</v>
      </c>
      <c r="G374" s="2" t="n">
        <v>79.55</v>
      </c>
      <c r="H374" s="2" t="n">
        <v>21</v>
      </c>
      <c r="I374" s="2" t="n">
        <v>20</v>
      </c>
      <c r="J374" s="2" t="inlineStr">
        <is>
          <t>GPA</t>
        </is>
      </c>
    </row>
    <row r="375">
      <c r="A375" s="2" t="n">
        <v>7</v>
      </c>
      <c r="B375" s="2" t="n">
        <v>1942</v>
      </c>
      <c r="C375" s="2" t="inlineStr">
        <is>
          <t>SEPARACAO</t>
        </is>
      </c>
      <c r="D375" s="2" t="n">
        <v>5066085</v>
      </c>
      <c r="E375" s="2" t="inlineStr">
        <is>
          <t>MAYCON DA CONCEICAO</t>
        </is>
      </c>
      <c r="F375" s="2" t="n">
        <v>818</v>
      </c>
      <c r="G375" s="2" t="n">
        <v>8.619999999999999</v>
      </c>
      <c r="H375" s="2" t="n">
        <v>95</v>
      </c>
      <c r="I375" s="2" t="n">
        <v>80</v>
      </c>
      <c r="J375" s="2" t="inlineStr">
        <is>
          <t>GPA</t>
        </is>
      </c>
    </row>
    <row r="376">
      <c r="A376" s="2" t="n">
        <v>7</v>
      </c>
      <c r="B376" s="2" t="n">
        <v>1942</v>
      </c>
      <c r="C376" s="2" t="inlineStr">
        <is>
          <t>CARREGAMENTO</t>
        </is>
      </c>
      <c r="D376" s="2" t="n">
        <v>5308917</v>
      </c>
      <c r="E376" s="2" t="inlineStr">
        <is>
          <t>LEON GUILHERME LESSA DOS SANTOS ALMEIDA</t>
        </is>
      </c>
      <c r="F376" s="2" t="n">
        <v>693</v>
      </c>
      <c r="G376" s="2" t="n">
        <v>53.95</v>
      </c>
      <c r="H376" s="2" t="n">
        <v>13</v>
      </c>
      <c r="I376" s="2" t="n">
        <v>22</v>
      </c>
      <c r="J376" s="2" t="inlineStr">
        <is>
          <t>GPA</t>
        </is>
      </c>
    </row>
    <row r="377">
      <c r="A377" s="2" t="n">
        <v>7</v>
      </c>
      <c r="B377" s="2" t="n">
        <v>1942</v>
      </c>
      <c r="C377" s="2" t="inlineStr">
        <is>
          <t>SEPARACAO</t>
        </is>
      </c>
      <c r="D377" s="2" t="n">
        <v>5113164</v>
      </c>
      <c r="E377" s="2" t="inlineStr">
        <is>
          <t>Gabriel Henrique Lima Rodrigues</t>
        </is>
      </c>
      <c r="F377" s="2" t="n">
        <v>501</v>
      </c>
      <c r="G377" s="2" t="n">
        <v>7.54</v>
      </c>
      <c r="H377" s="2" t="n">
        <v>66</v>
      </c>
      <c r="I377" s="2" t="n">
        <v>80</v>
      </c>
      <c r="J377" s="2" t="inlineStr">
        <is>
          <t>GPA</t>
        </is>
      </c>
    </row>
    <row r="378">
      <c r="A378" s="2" t="n">
        <v>7</v>
      </c>
      <c r="B378" s="2" t="n">
        <v>1942</v>
      </c>
      <c r="C378" s="2" t="inlineStr">
        <is>
          <t>CARREGAMENTO</t>
        </is>
      </c>
      <c r="D378" s="2" t="n">
        <v>642339</v>
      </c>
      <c r="E378" s="2" t="inlineStr">
        <is>
          <t>MARDONIO DE SOUZA SILVA</t>
        </is>
      </c>
      <c r="F378" s="2" t="n">
        <v>1502</v>
      </c>
      <c r="G378" s="2" t="n">
        <v>50.21</v>
      </c>
      <c r="H378" s="2" t="n">
        <v>30</v>
      </c>
      <c r="I378" s="2" t="n">
        <v>22</v>
      </c>
      <c r="J378" s="2" t="inlineStr">
        <is>
          <t>GPA</t>
        </is>
      </c>
    </row>
    <row r="379">
      <c r="A379" s="2" t="n">
        <v>7</v>
      </c>
      <c r="B379" s="2" t="n">
        <v>1942</v>
      </c>
      <c r="C379" s="2" t="inlineStr">
        <is>
          <t>SEPARACAO</t>
        </is>
      </c>
      <c r="D379" s="2" t="n">
        <v>5114292</v>
      </c>
      <c r="E379" s="2" t="inlineStr">
        <is>
          <t>MATHUES MIRANDA</t>
        </is>
      </c>
      <c r="F379" s="2" t="n">
        <v>92</v>
      </c>
      <c r="G379" s="2" t="n">
        <v>0.88</v>
      </c>
      <c r="H379" s="2" t="n">
        <v>105</v>
      </c>
      <c r="I379" s="2" t="n">
        <v>80</v>
      </c>
      <c r="J379" s="2" t="inlineStr">
        <is>
          <t>GPA</t>
        </is>
      </c>
    </row>
    <row r="380">
      <c r="A380" s="2" t="n">
        <v>7</v>
      </c>
      <c r="B380" s="2" t="n">
        <v>1942</v>
      </c>
      <c r="C380" s="2" t="inlineStr">
        <is>
          <t>SEPARACAO</t>
        </is>
      </c>
      <c r="D380" s="2" t="n">
        <v>5116104</v>
      </c>
      <c r="E380" s="2" t="inlineStr">
        <is>
          <t>VALDEMIR MACEDO</t>
        </is>
      </c>
      <c r="F380" s="2" t="n">
        <v>7969</v>
      </c>
      <c r="G380" s="2" t="n">
        <v>119.91</v>
      </c>
      <c r="H380" s="2" t="n">
        <v>66</v>
      </c>
      <c r="I380" s="2" t="n">
        <v>80</v>
      </c>
      <c r="J380" s="2" t="inlineStr">
        <is>
          <t>GPA</t>
        </is>
      </c>
    </row>
    <row r="381">
      <c r="A381" s="2" t="n">
        <v>7</v>
      </c>
      <c r="B381" s="2" t="n">
        <v>1942</v>
      </c>
      <c r="C381" s="2" t="inlineStr">
        <is>
          <t>CARREGAMENTO</t>
        </is>
      </c>
      <c r="D381" s="2" t="n">
        <v>5912652</v>
      </c>
      <c r="E381" s="2" t="inlineStr">
        <is>
          <t>Kevin Martins Araujo Dos Santos</t>
        </is>
      </c>
      <c r="F381" s="2" t="n">
        <v>1287</v>
      </c>
      <c r="G381" s="2" t="n">
        <v>46.74</v>
      </c>
      <c r="H381" s="2" t="n">
        <v>28</v>
      </c>
      <c r="I381" s="2" t="n">
        <v>22</v>
      </c>
      <c r="J381" s="2" t="inlineStr">
        <is>
          <t>GPA</t>
        </is>
      </c>
    </row>
    <row r="382">
      <c r="A382" s="2" t="n">
        <v>7</v>
      </c>
      <c r="B382" s="2" t="n">
        <v>1942</v>
      </c>
      <c r="C382" s="2" t="inlineStr">
        <is>
          <t>SEPARACAO</t>
        </is>
      </c>
      <c r="D382" s="2" t="n">
        <v>5204879</v>
      </c>
      <c r="E382" s="2" t="inlineStr">
        <is>
          <t>TIAGO HERMES DE SOUZA</t>
        </is>
      </c>
      <c r="F382" s="2" t="n">
        <v>251</v>
      </c>
      <c r="G382" s="2" t="n">
        <v>5.83</v>
      </c>
      <c r="H382" s="2" t="n">
        <v>43</v>
      </c>
      <c r="I382" s="2" t="n">
        <v>80</v>
      </c>
      <c r="J382" s="2" t="inlineStr">
        <is>
          <t>GPA</t>
        </is>
      </c>
    </row>
    <row r="383">
      <c r="A383" s="2" t="n">
        <v>7</v>
      </c>
      <c r="B383" s="2" t="n">
        <v>1942</v>
      </c>
      <c r="C383" s="2" t="inlineStr">
        <is>
          <t>ATIVIDADE OP. EMP.</t>
        </is>
      </c>
      <c r="D383" s="2" t="n">
        <v>5221838</v>
      </c>
      <c r="E383" s="2" t="inlineStr">
        <is>
          <t>WESLEY DOS SANTOS TUOZZO</t>
        </is>
      </c>
      <c r="F383" s="2" t="n">
        <v>155</v>
      </c>
      <c r="G383" s="2" t="n">
        <v>10.78</v>
      </c>
      <c r="H383" s="2" t="n">
        <v>14</v>
      </c>
      <c r="I383" s="2" t="n">
        <v>20</v>
      </c>
      <c r="J383" s="2" t="inlineStr">
        <is>
          <t>GPA</t>
        </is>
      </c>
    </row>
    <row r="384">
      <c r="A384" s="2" t="n">
        <v>7</v>
      </c>
      <c r="B384" s="2" t="n">
        <v>1942</v>
      </c>
      <c r="C384" s="2" t="inlineStr">
        <is>
          <t>PUXADA RECEB</t>
        </is>
      </c>
      <c r="D384" s="2" t="n">
        <v>5221838</v>
      </c>
      <c r="E384" s="2" t="inlineStr">
        <is>
          <t>WESLEY DOS SANTOS TUOZZO</t>
        </is>
      </c>
      <c r="F384" s="2" t="n">
        <v>1</v>
      </c>
      <c r="G384" s="2" t="n">
        <v>0.01</v>
      </c>
      <c r="H384" s="2" t="n">
        <v>100</v>
      </c>
      <c r="I384" s="2" t="n">
        <v>16</v>
      </c>
      <c r="J384" s="2" t="inlineStr">
        <is>
          <t>GPA</t>
        </is>
      </c>
    </row>
    <row r="385">
      <c r="A385" s="2" t="n">
        <v>7</v>
      </c>
      <c r="B385" s="2" t="n">
        <v>1942</v>
      </c>
      <c r="C385" s="2" t="inlineStr">
        <is>
          <t>SEPARACAO</t>
        </is>
      </c>
      <c r="D385" s="2" t="n">
        <v>5221838</v>
      </c>
      <c r="E385" s="2" t="inlineStr">
        <is>
          <t>WESLEY DOS SANTOS TUOZZO</t>
        </is>
      </c>
      <c r="F385" s="2" t="n">
        <v>2363</v>
      </c>
      <c r="G385" s="2" t="n">
        <v>21.84</v>
      </c>
      <c r="H385" s="2" t="n">
        <v>108</v>
      </c>
      <c r="I385" s="2" t="n">
        <v>80</v>
      </c>
      <c r="J385" s="2" t="inlineStr">
        <is>
          <t>GPA</t>
        </is>
      </c>
    </row>
    <row r="386">
      <c r="A386" s="2" t="n">
        <v>7</v>
      </c>
      <c r="B386" s="2" t="n">
        <v>1942</v>
      </c>
      <c r="C386" s="2" t="inlineStr">
        <is>
          <t>SEPARACAO</t>
        </is>
      </c>
      <c r="D386" s="2" t="n">
        <v>5222109</v>
      </c>
      <c r="E386" s="2" t="inlineStr">
        <is>
          <t>IJOVANO FERNANDES PINHO</t>
        </is>
      </c>
      <c r="F386" s="2" t="n">
        <v>1081</v>
      </c>
      <c r="G386" s="2" t="n">
        <v>19.1</v>
      </c>
      <c r="H386" s="2" t="n">
        <v>57</v>
      </c>
      <c r="I386" s="2" t="n">
        <v>80</v>
      </c>
      <c r="J386" s="2" t="inlineStr">
        <is>
          <t>GPA</t>
        </is>
      </c>
    </row>
    <row r="387">
      <c r="A387" s="2" t="n">
        <v>7</v>
      </c>
      <c r="B387" s="2" t="n">
        <v>1942</v>
      </c>
      <c r="C387" s="2" t="inlineStr">
        <is>
          <t>ATIVIDADE OP. EMP.</t>
        </is>
      </c>
      <c r="D387" s="2" t="n">
        <v>5224055</v>
      </c>
      <c r="E387" s="2" t="inlineStr">
        <is>
          <t>Jose Carlos Da Silva</t>
        </is>
      </c>
      <c r="F387" s="2" t="n">
        <v>1103</v>
      </c>
      <c r="G387" s="2" t="n">
        <v>55.19</v>
      </c>
      <c r="H387" s="2" t="n">
        <v>20</v>
      </c>
      <c r="I387" s="2" t="n">
        <v>20</v>
      </c>
      <c r="J387" s="2" t="inlineStr">
        <is>
          <t>GPA</t>
        </is>
      </c>
    </row>
    <row r="388">
      <c r="A388" s="2" t="n">
        <v>7</v>
      </c>
      <c r="B388" s="2" t="n">
        <v>1942</v>
      </c>
      <c r="C388" s="2" t="inlineStr">
        <is>
          <t>SEPARACAO</t>
        </is>
      </c>
      <c r="D388" s="2" t="n">
        <v>5224055</v>
      </c>
      <c r="E388" s="2" t="inlineStr">
        <is>
          <t>Jose Carlos Da Silva</t>
        </is>
      </c>
      <c r="F388" s="2" t="n">
        <v>1095</v>
      </c>
      <c r="G388" s="2" t="n">
        <v>6.39</v>
      </c>
      <c r="H388" s="2" t="n">
        <v>171</v>
      </c>
      <c r="I388" s="2" t="n">
        <v>80</v>
      </c>
      <c r="J388" s="2" t="inlineStr">
        <is>
          <t>GPA</t>
        </is>
      </c>
    </row>
    <row r="389">
      <c r="A389" s="2" t="n">
        <v>7</v>
      </c>
      <c r="B389" s="2" t="n">
        <v>1942</v>
      </c>
      <c r="C389" s="2" t="inlineStr">
        <is>
          <t>CARREGAMENTO</t>
        </is>
      </c>
      <c r="D389" s="2" t="n">
        <v>5463920</v>
      </c>
      <c r="E389" s="2" t="inlineStr">
        <is>
          <t>FERNANDO ROBERTO LIMA</t>
        </is>
      </c>
      <c r="F389" s="2" t="n">
        <v>2070</v>
      </c>
      <c r="G389" s="2" t="n">
        <v>39.9</v>
      </c>
      <c r="H389" s="2" t="n">
        <v>52</v>
      </c>
      <c r="I389" s="2" t="n">
        <v>22</v>
      </c>
      <c r="J389" s="2" t="inlineStr">
        <is>
          <t>GPA</t>
        </is>
      </c>
    </row>
    <row r="390">
      <c r="A390" s="2" t="n">
        <v>7</v>
      </c>
      <c r="B390" s="2" t="n">
        <v>1942</v>
      </c>
      <c r="C390" s="2" t="inlineStr">
        <is>
          <t>SEPARACAO</t>
        </is>
      </c>
      <c r="D390" s="2" t="n">
        <v>5224624</v>
      </c>
      <c r="E390" s="2" t="inlineStr">
        <is>
          <t>LUIS FERNANDO DE JESUS CHAVES</t>
        </is>
      </c>
      <c r="F390" s="2" t="n">
        <v>556</v>
      </c>
      <c r="G390" s="2" t="n">
        <v>8.83</v>
      </c>
      <c r="H390" s="2" t="n">
        <v>63</v>
      </c>
      <c r="I390" s="2" t="n">
        <v>80</v>
      </c>
      <c r="J390" s="2" t="inlineStr">
        <is>
          <t>GPA</t>
        </is>
      </c>
    </row>
    <row r="391">
      <c r="A391" s="2" t="n">
        <v>7</v>
      </c>
      <c r="B391" s="2" t="n">
        <v>1942</v>
      </c>
      <c r="C391" s="2" t="inlineStr">
        <is>
          <t>CARREGAMENTO</t>
        </is>
      </c>
      <c r="D391" s="2" t="n">
        <v>5346371</v>
      </c>
      <c r="E391" s="2" t="inlineStr">
        <is>
          <t>Matheus Alexandre Carbonieri Da Silva</t>
        </is>
      </c>
      <c r="F391" s="2" t="n">
        <v>878</v>
      </c>
      <c r="G391" s="2" t="n">
        <v>31.35</v>
      </c>
      <c r="H391" s="2" t="n">
        <v>28</v>
      </c>
      <c r="I391" s="2" t="n">
        <v>22</v>
      </c>
      <c r="J391" s="2" t="inlineStr">
        <is>
          <t>GPA</t>
        </is>
      </c>
    </row>
    <row r="392">
      <c r="A392" s="2" t="n">
        <v>7</v>
      </c>
      <c r="B392" s="2" t="n">
        <v>1942</v>
      </c>
      <c r="C392" s="2" t="inlineStr">
        <is>
          <t>SEPARACAO</t>
        </is>
      </c>
      <c r="D392" s="2" t="n">
        <v>5227321</v>
      </c>
      <c r="E392" s="2" t="inlineStr">
        <is>
          <t>ANILTON APARECIDO DE CAMPOS</t>
        </is>
      </c>
      <c r="F392" s="2" t="n">
        <v>918</v>
      </c>
      <c r="G392" s="2" t="n">
        <v>7.37</v>
      </c>
      <c r="H392" s="2" t="n">
        <v>125</v>
      </c>
      <c r="I392" s="2" t="n">
        <v>80</v>
      </c>
      <c r="J392" s="2" t="inlineStr">
        <is>
          <t>GPA</t>
        </is>
      </c>
    </row>
    <row r="393">
      <c r="A393" s="2" t="n">
        <v>7</v>
      </c>
      <c r="B393" s="2" t="n">
        <v>1942</v>
      </c>
      <c r="C393" s="2" t="inlineStr">
        <is>
          <t>CARREGAMENTO</t>
        </is>
      </c>
      <c r="D393" s="2" t="n">
        <v>5227321</v>
      </c>
      <c r="E393" s="2" t="inlineStr">
        <is>
          <t>ANILTON APARECIDO DE CAMPOS</t>
        </is>
      </c>
      <c r="F393" s="2" t="n">
        <v>1263</v>
      </c>
      <c r="G393" s="2" t="n">
        <v>30.72</v>
      </c>
      <c r="H393" s="2" t="n">
        <v>41</v>
      </c>
      <c r="I393" s="2" t="n">
        <v>22</v>
      </c>
      <c r="J393" s="2" t="inlineStr">
        <is>
          <t>GPA</t>
        </is>
      </c>
    </row>
    <row r="394">
      <c r="A394" s="2" t="n">
        <v>7</v>
      </c>
      <c r="B394" s="2" t="n">
        <v>1942</v>
      </c>
      <c r="C394" s="2" t="inlineStr">
        <is>
          <t>SEPARACAO</t>
        </is>
      </c>
      <c r="D394" s="2" t="n">
        <v>5288029</v>
      </c>
      <c r="E394" s="2" t="inlineStr">
        <is>
          <t>JOAO BATISTA BARROS</t>
        </is>
      </c>
      <c r="F394" s="2" t="n">
        <v>199</v>
      </c>
      <c r="G394" s="2" t="n">
        <v>4.09</v>
      </c>
      <c r="H394" s="2" t="n">
        <v>49</v>
      </c>
      <c r="I394" s="2" t="n">
        <v>80</v>
      </c>
      <c r="J394" s="2" t="inlineStr">
        <is>
          <t>GPA</t>
        </is>
      </c>
    </row>
    <row r="395">
      <c r="A395" s="2" t="n">
        <v>7</v>
      </c>
      <c r="B395" s="2" t="n">
        <v>1942</v>
      </c>
      <c r="C395" s="2" t="inlineStr">
        <is>
          <t>CARREGAMENTO</t>
        </is>
      </c>
      <c r="D395" s="2" t="n">
        <v>5448530</v>
      </c>
      <c r="E395" s="2" t="inlineStr">
        <is>
          <t>Alef Paixao do Nascimento</t>
        </is>
      </c>
      <c r="F395" s="2" t="n">
        <v>1299</v>
      </c>
      <c r="G395" s="2" t="n">
        <v>28.93</v>
      </c>
      <c r="H395" s="2" t="n">
        <v>45</v>
      </c>
      <c r="I395" s="2" t="n">
        <v>22</v>
      </c>
      <c r="J395" s="2" t="inlineStr">
        <is>
          <t>GPA</t>
        </is>
      </c>
    </row>
    <row r="396">
      <c r="A396" s="2" t="n">
        <v>7</v>
      </c>
      <c r="B396" s="2" t="n">
        <v>1942</v>
      </c>
      <c r="C396" s="2" t="inlineStr">
        <is>
          <t>SEPARACAO</t>
        </is>
      </c>
      <c r="D396" s="2" t="n">
        <v>5308917</v>
      </c>
      <c r="E396" s="2" t="inlineStr">
        <is>
          <t>LEON GUILHERME LESSA DOS SANTOS ALMEIDA</t>
        </is>
      </c>
      <c r="F396" s="2" t="n">
        <v>1728</v>
      </c>
      <c r="G396" s="2" t="n">
        <v>20.17</v>
      </c>
      <c r="H396" s="2" t="n">
        <v>86</v>
      </c>
      <c r="I396" s="2" t="n">
        <v>80</v>
      </c>
      <c r="J396" s="2" t="inlineStr">
        <is>
          <t>GPA</t>
        </is>
      </c>
    </row>
    <row r="397">
      <c r="A397" s="2" t="n">
        <v>7</v>
      </c>
      <c r="B397" s="2" t="n">
        <v>1942</v>
      </c>
      <c r="C397" s="2" t="inlineStr">
        <is>
          <t>SEPARACAO</t>
        </is>
      </c>
      <c r="D397" s="2" t="n">
        <v>5328730</v>
      </c>
      <c r="E397" s="2" t="inlineStr">
        <is>
          <t>Deusimario Souza Barros</t>
        </is>
      </c>
      <c r="F397" s="2" t="n">
        <v>5592</v>
      </c>
      <c r="G397" s="2" t="n">
        <v>72.06</v>
      </c>
      <c r="H397" s="2" t="n">
        <v>78</v>
      </c>
      <c r="I397" s="2" t="n">
        <v>80</v>
      </c>
      <c r="J397" s="2" t="inlineStr">
        <is>
          <t>GPA</t>
        </is>
      </c>
    </row>
    <row r="398">
      <c r="A398" s="2" t="n">
        <v>7</v>
      </c>
      <c r="B398" s="2" t="n">
        <v>1942</v>
      </c>
      <c r="C398" s="2" t="inlineStr">
        <is>
          <t>CARREGAMENTO</t>
        </is>
      </c>
      <c r="D398" s="2" t="n">
        <v>5801320</v>
      </c>
      <c r="E398" s="2" t="inlineStr">
        <is>
          <t>Joao Vitor Ferreira Pais</t>
        </is>
      </c>
      <c r="F398" s="2" t="n">
        <v>1444</v>
      </c>
      <c r="G398" s="2" t="n">
        <v>24.58</v>
      </c>
      <c r="H398" s="2" t="n">
        <v>59</v>
      </c>
      <c r="I398" s="2" t="n">
        <v>22</v>
      </c>
      <c r="J398" s="2" t="inlineStr">
        <is>
          <t>GPA</t>
        </is>
      </c>
    </row>
    <row r="399">
      <c r="A399" s="2" t="n">
        <v>7</v>
      </c>
      <c r="B399" s="2" t="n">
        <v>1942</v>
      </c>
      <c r="C399" s="2" t="inlineStr">
        <is>
          <t>SEPARACAO</t>
        </is>
      </c>
      <c r="D399" s="2" t="n">
        <v>5346371</v>
      </c>
      <c r="E399" s="2" t="inlineStr">
        <is>
          <t>Matheus Alexandre Carbonieri Da Silva</t>
        </is>
      </c>
      <c r="F399" s="2" t="n">
        <v>2743</v>
      </c>
      <c r="G399" s="2" t="n">
        <v>27.75</v>
      </c>
      <c r="H399" s="2" t="n">
        <v>99</v>
      </c>
      <c r="I399" s="2" t="n">
        <v>80</v>
      </c>
      <c r="J399" s="2" t="inlineStr">
        <is>
          <t>GPA</t>
        </is>
      </c>
    </row>
    <row r="400">
      <c r="A400" s="2" t="n">
        <v>7</v>
      </c>
      <c r="B400" s="2" t="n">
        <v>1942</v>
      </c>
      <c r="C400" s="2" t="inlineStr">
        <is>
          <t>CARREGAMENTO</t>
        </is>
      </c>
      <c r="D400" s="2" t="n">
        <v>5450462</v>
      </c>
      <c r="E400" s="2" t="inlineStr">
        <is>
          <t>Juliano Nunes Cabral</t>
        </is>
      </c>
      <c r="F400" s="2" t="n">
        <v>1678</v>
      </c>
      <c r="G400" s="2" t="n">
        <v>23.53</v>
      </c>
      <c r="H400" s="2" t="n">
        <v>71</v>
      </c>
      <c r="I400" s="2" t="n">
        <v>22</v>
      </c>
      <c r="J400" s="2" t="inlineStr">
        <is>
          <t>GPA</t>
        </is>
      </c>
    </row>
    <row r="401">
      <c r="A401" s="2" t="n">
        <v>7</v>
      </c>
      <c r="B401" s="2" t="n">
        <v>1942</v>
      </c>
      <c r="C401" s="2" t="inlineStr">
        <is>
          <t>SEPARACAO</t>
        </is>
      </c>
      <c r="D401" s="2" t="n">
        <v>5346894</v>
      </c>
      <c r="E401" s="2" t="inlineStr">
        <is>
          <t>Walison Cunha De Carvalho</t>
        </is>
      </c>
      <c r="F401" s="2" t="n">
        <v>337</v>
      </c>
      <c r="G401" s="2" t="n">
        <v>4.58</v>
      </c>
      <c r="H401" s="2" t="n">
        <v>74</v>
      </c>
      <c r="I401" s="2" t="n">
        <v>80</v>
      </c>
      <c r="J401" s="2" t="inlineStr">
        <is>
          <t>GPA</t>
        </is>
      </c>
    </row>
    <row r="402">
      <c r="A402" s="2" t="n">
        <v>7</v>
      </c>
      <c r="B402" s="2" t="n">
        <v>1942</v>
      </c>
      <c r="C402" s="2" t="inlineStr">
        <is>
          <t>ATIVIDADE OP. EMP.</t>
        </is>
      </c>
      <c r="D402" s="2" t="n">
        <v>5365406</v>
      </c>
      <c r="E402" s="2" t="inlineStr">
        <is>
          <t>ERICK ALVES</t>
        </is>
      </c>
      <c r="F402" s="2" t="n">
        <v>1720</v>
      </c>
      <c r="G402" s="2" t="n">
        <v>66.58</v>
      </c>
      <c r="H402" s="2" t="n">
        <v>26</v>
      </c>
      <c r="I402" s="2" t="n">
        <v>20</v>
      </c>
      <c r="J402" s="2" t="inlineStr">
        <is>
          <t>GPA</t>
        </is>
      </c>
    </row>
    <row r="403">
      <c r="A403" s="2" t="n">
        <v>7</v>
      </c>
      <c r="B403" s="2" t="n">
        <v>1942</v>
      </c>
      <c r="C403" s="2" t="inlineStr">
        <is>
          <t>SEPARACAO</t>
        </is>
      </c>
      <c r="D403" s="2" t="n">
        <v>5365406</v>
      </c>
      <c r="E403" s="2" t="inlineStr">
        <is>
          <t>ERICK ALVES</t>
        </is>
      </c>
      <c r="F403" s="2" t="n">
        <v>2189</v>
      </c>
      <c r="G403" s="2" t="n">
        <v>14.73</v>
      </c>
      <c r="H403" s="2" t="n">
        <v>149</v>
      </c>
      <c r="I403" s="2" t="n">
        <v>80</v>
      </c>
      <c r="J403" s="2" t="inlineStr">
        <is>
          <t>GPA</t>
        </is>
      </c>
    </row>
    <row r="404">
      <c r="A404" s="2" t="n">
        <v>7</v>
      </c>
      <c r="B404" s="2" t="n">
        <v>1942</v>
      </c>
      <c r="C404" s="2" t="inlineStr">
        <is>
          <t>PUXADA RECEB</t>
        </is>
      </c>
      <c r="D404" s="2" t="n">
        <v>537252</v>
      </c>
      <c r="E404" s="2" t="inlineStr">
        <is>
          <t>Leonardo Pereira Dos Santos</t>
        </is>
      </c>
      <c r="F404" s="2" t="n">
        <v>1</v>
      </c>
      <c r="G404" s="2" t="n">
        <v>5.67</v>
      </c>
      <c r="H404" s="2" t="n">
        <v>0</v>
      </c>
      <c r="I404" s="2" t="n">
        <v>16</v>
      </c>
      <c r="J404" s="2" t="inlineStr">
        <is>
          <t>GPA</t>
        </is>
      </c>
    </row>
    <row r="405">
      <c r="A405" s="2" t="n">
        <v>7</v>
      </c>
      <c r="B405" s="2" t="n">
        <v>1942</v>
      </c>
      <c r="C405" s="2" t="inlineStr">
        <is>
          <t>PUXADA RECEB</t>
        </is>
      </c>
      <c r="D405" s="2" t="n">
        <v>5402042</v>
      </c>
      <c r="E405" s="2" t="inlineStr">
        <is>
          <t>Jefferson ferreira da silva</t>
        </is>
      </c>
      <c r="F405" s="2" t="n">
        <v>529</v>
      </c>
      <c r="G405" s="2" t="n">
        <v>38.31</v>
      </c>
      <c r="H405" s="2" t="n">
        <v>14</v>
      </c>
      <c r="I405" s="2" t="n">
        <v>16</v>
      </c>
      <c r="J405" s="2" t="inlineStr">
        <is>
          <t>GPA</t>
        </is>
      </c>
    </row>
    <row r="406">
      <c r="A406" s="2" t="n">
        <v>7</v>
      </c>
      <c r="B406" s="2" t="n">
        <v>1942</v>
      </c>
      <c r="C406" s="2" t="inlineStr">
        <is>
          <t>SEPARACAO</t>
        </is>
      </c>
      <c r="D406" s="2" t="n">
        <v>5402042</v>
      </c>
      <c r="E406" s="2" t="inlineStr">
        <is>
          <t>Jefferson ferreira da silva</t>
        </is>
      </c>
      <c r="F406" s="2" t="n">
        <v>249</v>
      </c>
      <c r="G406" s="2" t="n">
        <v>2.68</v>
      </c>
      <c r="H406" s="2" t="n">
        <v>93</v>
      </c>
      <c r="I406" s="2" t="n">
        <v>80</v>
      </c>
      <c r="J406" s="2" t="inlineStr">
        <is>
          <t>GPA</t>
        </is>
      </c>
    </row>
    <row r="407">
      <c r="A407" s="2" t="n">
        <v>7</v>
      </c>
      <c r="B407" s="2" t="n">
        <v>1942</v>
      </c>
      <c r="C407" s="2" t="inlineStr">
        <is>
          <t>ATIVIDADE OP. EMP.</t>
        </is>
      </c>
      <c r="D407" s="2" t="n">
        <v>5430488</v>
      </c>
      <c r="E407" s="2" t="inlineStr">
        <is>
          <t>CASSIO HENRIQUE DE SOUZA SANTOS</t>
        </is>
      </c>
      <c r="F407" s="2" t="n">
        <v>1826</v>
      </c>
      <c r="G407" s="2" t="n">
        <v>76.5</v>
      </c>
      <c r="H407" s="2" t="n">
        <v>24</v>
      </c>
      <c r="I407" s="2" t="n">
        <v>20</v>
      </c>
      <c r="J407" s="2" t="inlineStr">
        <is>
          <t>GPA</t>
        </is>
      </c>
    </row>
    <row r="408">
      <c r="A408" s="2" t="n">
        <v>7</v>
      </c>
      <c r="B408" s="2" t="n">
        <v>1942</v>
      </c>
      <c r="C408" s="2" t="inlineStr">
        <is>
          <t>SEPARACAO</t>
        </is>
      </c>
      <c r="D408" s="2" t="n">
        <v>5430488</v>
      </c>
      <c r="E408" s="2" t="inlineStr">
        <is>
          <t>CASSIO HENRIQUE DE SOUZA SANTOS</t>
        </is>
      </c>
      <c r="F408" s="2" t="n">
        <v>812</v>
      </c>
      <c r="G408" s="2" t="n">
        <v>6.48</v>
      </c>
      <c r="H408" s="2" t="n">
        <v>125</v>
      </c>
      <c r="I408" s="2" t="n">
        <v>80</v>
      </c>
      <c r="J408" s="2" t="inlineStr">
        <is>
          <t>GPA</t>
        </is>
      </c>
    </row>
    <row r="409">
      <c r="A409" s="2" t="n">
        <v>7</v>
      </c>
      <c r="B409" s="2" t="n">
        <v>1942</v>
      </c>
      <c r="C409" s="2" t="inlineStr">
        <is>
          <t>PUXADA RECEB</t>
        </is>
      </c>
      <c r="D409" s="2" t="n">
        <v>5430577</v>
      </c>
      <c r="E409" s="2" t="inlineStr">
        <is>
          <t>PAULO GEOVANI LEOPOLDINO</t>
        </is>
      </c>
      <c r="F409" s="2" t="n">
        <v>2379</v>
      </c>
      <c r="G409" s="2" t="n">
        <v>91.83</v>
      </c>
      <c r="H409" s="2" t="n">
        <v>26</v>
      </c>
      <c r="I409" s="2" t="n">
        <v>16</v>
      </c>
      <c r="J409" s="2" t="inlineStr">
        <is>
          <t>GPA</t>
        </is>
      </c>
    </row>
    <row r="410">
      <c r="A410" s="2" t="n">
        <v>7</v>
      </c>
      <c r="B410" s="2" t="n">
        <v>1942</v>
      </c>
      <c r="C410" s="2" t="inlineStr">
        <is>
          <t>PUXADA RECEB</t>
        </is>
      </c>
      <c r="D410" s="2" t="n">
        <v>5432979</v>
      </c>
      <c r="E410" s="2" t="inlineStr">
        <is>
          <t>ALEXANDRE FERREIRA</t>
        </is>
      </c>
      <c r="F410" s="2" t="n">
        <v>188</v>
      </c>
      <c r="G410" s="2" t="n">
        <v>24.66</v>
      </c>
      <c r="H410" s="2" t="n">
        <v>8</v>
      </c>
      <c r="I410" s="2" t="n">
        <v>16</v>
      </c>
      <c r="J410" s="2" t="inlineStr">
        <is>
          <t>GPA</t>
        </is>
      </c>
    </row>
    <row r="411">
      <c r="A411" s="2" t="n">
        <v>7</v>
      </c>
      <c r="B411" s="2" t="n">
        <v>1942</v>
      </c>
      <c r="C411" s="2" t="inlineStr">
        <is>
          <t>SEPARACAO</t>
        </is>
      </c>
      <c r="D411" s="2" t="n">
        <v>5432979</v>
      </c>
      <c r="E411" s="2" t="inlineStr">
        <is>
          <t>ALEXANDRE FERREIRA</t>
        </is>
      </c>
      <c r="F411" s="2" t="n">
        <v>1768</v>
      </c>
      <c r="G411" s="2" t="n">
        <v>18.36</v>
      </c>
      <c r="H411" s="2" t="n">
        <v>96</v>
      </c>
      <c r="I411" s="2" t="n">
        <v>80</v>
      </c>
      <c r="J411" s="2" t="inlineStr">
        <is>
          <t>GPA</t>
        </is>
      </c>
    </row>
    <row r="412">
      <c r="A412" s="2" t="n">
        <v>7</v>
      </c>
      <c r="B412" s="2" t="n">
        <v>1942</v>
      </c>
      <c r="C412" s="2" t="inlineStr">
        <is>
          <t>SEPARACAO</t>
        </is>
      </c>
      <c r="D412" s="2" t="n">
        <v>5433045</v>
      </c>
      <c r="E412" s="2" t="inlineStr">
        <is>
          <t>JOEL MARTIM SILVEIRA</t>
        </is>
      </c>
      <c r="F412" s="2" t="n">
        <v>1311</v>
      </c>
      <c r="G412" s="2" t="n">
        <v>25.07</v>
      </c>
      <c r="H412" s="2" t="n">
        <v>52</v>
      </c>
      <c r="I412" s="2" t="n">
        <v>80</v>
      </c>
      <c r="J412" s="2" t="inlineStr">
        <is>
          <t>GPA</t>
        </is>
      </c>
    </row>
    <row r="413">
      <c r="A413" s="2" t="n">
        <v>7</v>
      </c>
      <c r="B413" s="2" t="n">
        <v>1942</v>
      </c>
      <c r="C413" s="2" t="inlineStr">
        <is>
          <t>SEPARACAO</t>
        </is>
      </c>
      <c r="D413" s="2" t="n">
        <v>5433452</v>
      </c>
      <c r="E413" s="2" t="inlineStr">
        <is>
          <t>Joel dos Santos Iago</t>
        </is>
      </c>
      <c r="F413" s="2" t="n">
        <v>10144</v>
      </c>
      <c r="G413" s="2" t="n">
        <v>86.09</v>
      </c>
      <c r="H413" s="2" t="n">
        <v>118</v>
      </c>
      <c r="I413" s="2" t="n">
        <v>80</v>
      </c>
      <c r="J413" s="2" t="inlineStr">
        <is>
          <t>GPA</t>
        </is>
      </c>
    </row>
    <row r="414">
      <c r="A414" s="2" t="n">
        <v>7</v>
      </c>
      <c r="B414" s="2" t="n">
        <v>1942</v>
      </c>
      <c r="C414" s="2" t="inlineStr">
        <is>
          <t>CARREGAMENTO</t>
        </is>
      </c>
      <c r="D414" s="2" t="n">
        <v>5445892</v>
      </c>
      <c r="E414" s="2" t="inlineStr">
        <is>
          <t>ROMARIO MACEDO</t>
        </is>
      </c>
      <c r="F414" s="2" t="n">
        <v>1127</v>
      </c>
      <c r="G414" s="2" t="n">
        <v>21.44</v>
      </c>
      <c r="H414" s="2" t="n">
        <v>53</v>
      </c>
      <c r="I414" s="2" t="n">
        <v>22</v>
      </c>
      <c r="J414" s="2" t="inlineStr">
        <is>
          <t>GPA</t>
        </is>
      </c>
    </row>
    <row r="415">
      <c r="A415" s="2" t="n">
        <v>7</v>
      </c>
      <c r="B415" s="2" t="n">
        <v>1942</v>
      </c>
      <c r="C415" s="2" t="inlineStr">
        <is>
          <t>PUXADA RECEB</t>
        </is>
      </c>
      <c r="D415" s="2" t="n">
        <v>5434181</v>
      </c>
      <c r="E415" s="2" t="inlineStr">
        <is>
          <t>Claudio Roberto Dos Santos Brito</t>
        </is>
      </c>
      <c r="F415" s="2" t="n">
        <v>30</v>
      </c>
      <c r="G415" s="2" t="n">
        <v>2.55</v>
      </c>
      <c r="H415" s="2" t="n">
        <v>12</v>
      </c>
      <c r="I415" s="2" t="n">
        <v>16</v>
      </c>
      <c r="J415" s="2" t="inlineStr">
        <is>
          <t>GPA</t>
        </is>
      </c>
    </row>
    <row r="416">
      <c r="A416" s="2" t="n">
        <v>7</v>
      </c>
      <c r="B416" s="2" t="n">
        <v>1942</v>
      </c>
      <c r="C416" s="2" t="inlineStr">
        <is>
          <t>SEPARACAO</t>
        </is>
      </c>
      <c r="D416" s="2" t="n">
        <v>5434181</v>
      </c>
      <c r="E416" s="2" t="inlineStr">
        <is>
          <t>Claudio Roberto Dos Santos Brito</t>
        </is>
      </c>
      <c r="F416" s="2" t="n">
        <v>4591</v>
      </c>
      <c r="G416" s="2" t="n">
        <v>57.48</v>
      </c>
      <c r="H416" s="2" t="n">
        <v>80</v>
      </c>
      <c r="I416" s="2" t="n">
        <v>80</v>
      </c>
      <c r="J416" s="2" t="inlineStr">
        <is>
          <t>GPA</t>
        </is>
      </c>
    </row>
    <row r="417">
      <c r="A417" s="2" t="n">
        <v>7</v>
      </c>
      <c r="B417" s="2" t="n">
        <v>1942</v>
      </c>
      <c r="C417" s="2" t="inlineStr">
        <is>
          <t>CARREGAMENTO</t>
        </is>
      </c>
      <c r="D417" s="2" t="n">
        <v>5439655</v>
      </c>
      <c r="E417" s="2" t="inlineStr">
        <is>
          <t>MIQUEIAS MENDES</t>
        </is>
      </c>
      <c r="F417" s="2" t="n">
        <v>296</v>
      </c>
      <c r="G417" s="2" t="n">
        <v>19.93</v>
      </c>
      <c r="H417" s="2" t="n">
        <v>15</v>
      </c>
      <c r="I417" s="2" t="n">
        <v>22</v>
      </c>
      <c r="J417" s="2" t="inlineStr">
        <is>
          <t>GPA</t>
        </is>
      </c>
    </row>
    <row r="418">
      <c r="A418" s="2" t="n">
        <v>7</v>
      </c>
      <c r="B418" s="2" t="n">
        <v>1942</v>
      </c>
      <c r="C418" s="2" t="inlineStr">
        <is>
          <t>PUXADA RECEB</t>
        </is>
      </c>
      <c r="D418" s="2" t="n">
        <v>5439655</v>
      </c>
      <c r="E418" s="2" t="inlineStr">
        <is>
          <t>MIQUEIAS MENDES</t>
        </is>
      </c>
      <c r="F418" s="2" t="n">
        <v>127</v>
      </c>
      <c r="G418" s="2" t="n">
        <v>7.17</v>
      </c>
      <c r="H418" s="2" t="n">
        <v>18</v>
      </c>
      <c r="I418" s="2" t="n">
        <v>16</v>
      </c>
      <c r="J418" s="2" t="inlineStr">
        <is>
          <t>GPA</t>
        </is>
      </c>
    </row>
    <row r="419">
      <c r="A419" s="2" t="n">
        <v>7</v>
      </c>
      <c r="B419" s="2" t="n">
        <v>1942</v>
      </c>
      <c r="C419" s="2" t="inlineStr">
        <is>
          <t>SEPARACAO</t>
        </is>
      </c>
      <c r="D419" s="2" t="n">
        <v>5439655</v>
      </c>
      <c r="E419" s="2" t="inlineStr">
        <is>
          <t>MIQUEIAS MENDES</t>
        </is>
      </c>
      <c r="F419" s="2" t="n">
        <v>151</v>
      </c>
      <c r="G419" s="2" t="n">
        <v>4.41</v>
      </c>
      <c r="H419" s="2" t="n">
        <v>34</v>
      </c>
      <c r="I419" s="2" t="n">
        <v>80</v>
      </c>
      <c r="J419" s="2" t="inlineStr">
        <is>
          <t>GPA</t>
        </is>
      </c>
    </row>
    <row r="420">
      <c r="A420" s="2" t="n">
        <v>7</v>
      </c>
      <c r="B420" s="2" t="n">
        <v>1942</v>
      </c>
      <c r="C420" s="2" t="inlineStr">
        <is>
          <t>PUXADA RECEB</t>
        </is>
      </c>
      <c r="D420" s="2" t="n">
        <v>5439698</v>
      </c>
      <c r="E420" s="2" t="inlineStr">
        <is>
          <t xml:space="preserve"> GABRIEL RODRIGUES DE VASCONCELOS</t>
        </is>
      </c>
      <c r="F420" s="2" t="n">
        <v>179</v>
      </c>
      <c r="G420" s="2" t="n">
        <v>10.14</v>
      </c>
      <c r="H420" s="2" t="n">
        <v>18</v>
      </c>
      <c r="I420" s="2" t="n">
        <v>16</v>
      </c>
      <c r="J420" s="2" t="inlineStr">
        <is>
          <t>GPA</t>
        </is>
      </c>
    </row>
    <row r="421">
      <c r="A421" s="2" t="n">
        <v>7</v>
      </c>
      <c r="B421" s="2" t="n">
        <v>1942</v>
      </c>
      <c r="C421" s="2" t="inlineStr">
        <is>
          <t>SEPARACAO</t>
        </is>
      </c>
      <c r="D421" s="2" t="n">
        <v>5439698</v>
      </c>
      <c r="E421" s="2" t="inlineStr">
        <is>
          <t xml:space="preserve"> GABRIEL RODRIGUES DE VASCONCELOS</t>
        </is>
      </c>
      <c r="F421" s="2" t="n">
        <v>4194</v>
      </c>
      <c r="G421" s="2" t="n">
        <v>61.94</v>
      </c>
      <c r="H421" s="2" t="n">
        <v>68</v>
      </c>
      <c r="I421" s="2" t="n">
        <v>80</v>
      </c>
      <c r="J421" s="2" t="inlineStr">
        <is>
          <t>GPA</t>
        </is>
      </c>
    </row>
    <row r="422">
      <c r="A422" s="2" t="n">
        <v>7</v>
      </c>
      <c r="B422" s="2" t="n">
        <v>1942</v>
      </c>
      <c r="C422" s="2" t="inlineStr">
        <is>
          <t>PUXADA RECEB</t>
        </is>
      </c>
      <c r="D422" s="2" t="n">
        <v>5439728</v>
      </c>
      <c r="E422" s="2" t="inlineStr">
        <is>
          <t>Murilo Richard</t>
        </is>
      </c>
      <c r="F422" s="2" t="n">
        <v>1946</v>
      </c>
      <c r="G422" s="2" t="n">
        <v>92.88</v>
      </c>
      <c r="H422" s="2" t="n">
        <v>21</v>
      </c>
      <c r="I422" s="2" t="n">
        <v>16</v>
      </c>
      <c r="J422" s="2" t="inlineStr">
        <is>
          <t>GPA</t>
        </is>
      </c>
    </row>
    <row r="423">
      <c r="A423" s="2" t="n">
        <v>7</v>
      </c>
      <c r="B423" s="2" t="n">
        <v>1942</v>
      </c>
      <c r="C423" s="2" t="inlineStr">
        <is>
          <t>SEPARACAO</t>
        </is>
      </c>
      <c r="D423" s="2" t="n">
        <v>5439728</v>
      </c>
      <c r="E423" s="2" t="inlineStr">
        <is>
          <t>Murilo Richard</t>
        </is>
      </c>
      <c r="F423" s="2" t="n">
        <v>803</v>
      </c>
      <c r="G423" s="2" t="n">
        <v>8.32</v>
      </c>
      <c r="H423" s="2" t="n">
        <v>97</v>
      </c>
      <c r="I423" s="2" t="n">
        <v>80</v>
      </c>
      <c r="J423" s="2" t="inlineStr">
        <is>
          <t>GPA</t>
        </is>
      </c>
    </row>
    <row r="424">
      <c r="A424" s="2" t="n">
        <v>7</v>
      </c>
      <c r="B424" s="2" t="n">
        <v>1942</v>
      </c>
      <c r="C424" s="2" t="inlineStr">
        <is>
          <t>ATIVIDADE OP. EMP.</t>
        </is>
      </c>
      <c r="D424" s="2" t="n">
        <v>5441420</v>
      </c>
      <c r="E424" s="2" t="inlineStr">
        <is>
          <t>Bruno Esteves</t>
        </is>
      </c>
      <c r="F424" s="2" t="n">
        <v>716</v>
      </c>
      <c r="G424" s="2" t="n">
        <v>47.75</v>
      </c>
      <c r="H424" s="2" t="n">
        <v>15</v>
      </c>
      <c r="I424" s="2" t="n">
        <v>20</v>
      </c>
      <c r="J424" s="2" t="inlineStr">
        <is>
          <t>GPA</t>
        </is>
      </c>
    </row>
    <row r="425">
      <c r="A425" s="2" t="n">
        <v>7</v>
      </c>
      <c r="B425" s="2" t="n">
        <v>1942</v>
      </c>
      <c r="C425" s="2" t="inlineStr">
        <is>
          <t>SEPARACAO</t>
        </is>
      </c>
      <c r="D425" s="2" t="n">
        <v>5441420</v>
      </c>
      <c r="E425" s="2" t="inlineStr">
        <is>
          <t>Bruno Esteves</t>
        </is>
      </c>
      <c r="F425" s="2" t="n">
        <v>614</v>
      </c>
      <c r="G425" s="2" t="n">
        <v>7.81</v>
      </c>
      <c r="H425" s="2" t="n">
        <v>79</v>
      </c>
      <c r="I425" s="2" t="n">
        <v>80</v>
      </c>
      <c r="J425" s="2" t="inlineStr">
        <is>
          <t>GPA</t>
        </is>
      </c>
    </row>
    <row r="426">
      <c r="A426" s="2" t="n">
        <v>7</v>
      </c>
      <c r="B426" s="2" t="n">
        <v>1942</v>
      </c>
      <c r="C426" s="2" t="inlineStr">
        <is>
          <t>CARREGAMENTO</t>
        </is>
      </c>
      <c r="D426" s="2" t="n">
        <v>5745578</v>
      </c>
      <c r="E426" s="2" t="inlineStr">
        <is>
          <t>David Da Silva Franco</t>
        </is>
      </c>
      <c r="F426" s="2" t="n">
        <v>96</v>
      </c>
      <c r="G426" s="2" t="n">
        <v>19.65</v>
      </c>
      <c r="H426" s="2" t="n">
        <v>5</v>
      </c>
      <c r="I426" s="2" t="n">
        <v>22</v>
      </c>
      <c r="J426" s="2" t="inlineStr">
        <is>
          <t>GPA</t>
        </is>
      </c>
    </row>
    <row r="427">
      <c r="A427" s="2" t="n">
        <v>7</v>
      </c>
      <c r="B427" s="2" t="n">
        <v>1942</v>
      </c>
      <c r="C427" s="2" t="inlineStr">
        <is>
          <t>SEPARACAO</t>
        </is>
      </c>
      <c r="D427" s="2" t="n">
        <v>5445892</v>
      </c>
      <c r="E427" s="2" t="inlineStr">
        <is>
          <t>ROMARIO MACEDO</t>
        </is>
      </c>
      <c r="F427" s="2" t="n">
        <v>190</v>
      </c>
      <c r="G427" s="2" t="n">
        <v>3.62</v>
      </c>
      <c r="H427" s="2" t="n">
        <v>52</v>
      </c>
      <c r="I427" s="2" t="n">
        <v>80</v>
      </c>
      <c r="J427" s="2" t="inlineStr">
        <is>
          <t>GPA</t>
        </is>
      </c>
    </row>
    <row r="428">
      <c r="A428" s="2" t="n">
        <v>7</v>
      </c>
      <c r="B428" s="2" t="n">
        <v>1942</v>
      </c>
      <c r="C428" s="2" t="inlineStr">
        <is>
          <t>SEPARACAO</t>
        </is>
      </c>
      <c r="D428" s="2" t="n">
        <v>5447291</v>
      </c>
      <c r="E428" s="2" t="inlineStr">
        <is>
          <t>EMANOEL BERTOLINO</t>
        </is>
      </c>
      <c r="F428" s="2" t="n">
        <v>1492</v>
      </c>
      <c r="G428" s="2" t="n">
        <v>18.47</v>
      </c>
      <c r="H428" s="2" t="n">
        <v>81</v>
      </c>
      <c r="I428" s="2" t="n">
        <v>80</v>
      </c>
      <c r="J428" s="2" t="inlineStr">
        <is>
          <t>GPA</t>
        </is>
      </c>
    </row>
    <row r="429">
      <c r="A429" s="2" t="n">
        <v>7</v>
      </c>
      <c r="B429" s="2" t="n">
        <v>1942</v>
      </c>
      <c r="C429" s="2" t="inlineStr">
        <is>
          <t>CARREGAMENTO</t>
        </is>
      </c>
      <c r="D429" s="2" t="n">
        <v>5114292</v>
      </c>
      <c r="E429" s="2" t="inlineStr">
        <is>
          <t>MATHUES MIRANDA</t>
        </is>
      </c>
      <c r="F429" s="2" t="n">
        <v>1169</v>
      </c>
      <c r="G429" s="2" t="n">
        <v>18.72</v>
      </c>
      <c r="H429" s="2" t="n">
        <v>62</v>
      </c>
      <c r="I429" s="2" t="n">
        <v>22</v>
      </c>
      <c r="J429" s="2" t="inlineStr">
        <is>
          <t>GPA</t>
        </is>
      </c>
    </row>
    <row r="430">
      <c r="A430" s="2" t="n">
        <v>7</v>
      </c>
      <c r="B430" s="2" t="n">
        <v>1942</v>
      </c>
      <c r="C430" s="2" t="inlineStr">
        <is>
          <t>SEPARACAO</t>
        </is>
      </c>
      <c r="D430" s="2" t="n">
        <v>5448530</v>
      </c>
      <c r="E430" s="2" t="inlineStr">
        <is>
          <t>Alef Paixao do Nascimento</t>
        </is>
      </c>
      <c r="F430" s="2" t="n">
        <v>1781</v>
      </c>
      <c r="G430" s="2" t="n">
        <v>27.06</v>
      </c>
      <c r="H430" s="2" t="n">
        <v>66</v>
      </c>
      <c r="I430" s="2" t="n">
        <v>80</v>
      </c>
      <c r="J430" s="2" t="inlineStr">
        <is>
          <t>GPA</t>
        </is>
      </c>
    </row>
    <row r="431">
      <c r="A431" s="2" t="n">
        <v>7</v>
      </c>
      <c r="B431" s="2" t="n">
        <v>1942</v>
      </c>
      <c r="C431" s="2" t="inlineStr">
        <is>
          <t>SEPARACAO</t>
        </is>
      </c>
      <c r="D431" s="2" t="n">
        <v>5449081</v>
      </c>
      <c r="E431" s="2" t="inlineStr">
        <is>
          <t>Kleber Eduardo Silva</t>
        </is>
      </c>
      <c r="F431" s="2" t="n">
        <v>2891</v>
      </c>
      <c r="G431" s="2" t="n">
        <v>47.51</v>
      </c>
      <c r="H431" s="2" t="n">
        <v>61</v>
      </c>
      <c r="I431" s="2" t="n">
        <v>80</v>
      </c>
      <c r="J431" s="2" t="inlineStr">
        <is>
          <t>GPA</t>
        </is>
      </c>
    </row>
    <row r="432">
      <c r="A432" s="2" t="n">
        <v>7</v>
      </c>
      <c r="B432" s="2" t="n">
        <v>1942</v>
      </c>
      <c r="C432" s="2" t="inlineStr">
        <is>
          <t>CARREGAMENTO</t>
        </is>
      </c>
      <c r="D432" s="2" t="n">
        <v>5662176</v>
      </c>
      <c r="E432" s="2" t="inlineStr">
        <is>
          <t>Uildson Reis Santana Silva</t>
        </is>
      </c>
      <c r="F432" s="2" t="n">
        <v>722</v>
      </c>
      <c r="G432" s="2" t="n">
        <v>17.28</v>
      </c>
      <c r="H432" s="2" t="n">
        <v>42</v>
      </c>
      <c r="I432" s="2" t="n">
        <v>22</v>
      </c>
      <c r="J432" s="2" t="inlineStr">
        <is>
          <t>GPA</t>
        </is>
      </c>
    </row>
    <row r="433">
      <c r="A433" s="2" t="n">
        <v>7</v>
      </c>
      <c r="B433" s="2" t="n">
        <v>1942</v>
      </c>
      <c r="C433" s="2" t="inlineStr">
        <is>
          <t>PUXADA RECEB</t>
        </is>
      </c>
      <c r="D433" s="2" t="n">
        <v>5450462</v>
      </c>
      <c r="E433" s="2" t="inlineStr">
        <is>
          <t>Juliano Nunes Cabral</t>
        </is>
      </c>
      <c r="F433" s="2" t="n">
        <v>48</v>
      </c>
      <c r="G433" s="2" t="n">
        <v>3.71</v>
      </c>
      <c r="H433" s="2" t="n">
        <v>13</v>
      </c>
      <c r="I433" s="2" t="n">
        <v>16</v>
      </c>
      <c r="J433" s="2" t="inlineStr">
        <is>
          <t>GPA</t>
        </is>
      </c>
    </row>
    <row r="434">
      <c r="A434" s="2" t="n">
        <v>7</v>
      </c>
      <c r="B434" s="2" t="n">
        <v>1942</v>
      </c>
      <c r="C434" s="2" t="inlineStr">
        <is>
          <t>SEPARACAO</t>
        </is>
      </c>
      <c r="D434" s="2" t="n">
        <v>5450462</v>
      </c>
      <c r="E434" s="2" t="inlineStr">
        <is>
          <t>Juliano Nunes Cabral</t>
        </is>
      </c>
      <c r="F434" s="2" t="n">
        <v>1273</v>
      </c>
      <c r="G434" s="2" t="n">
        <v>14.6</v>
      </c>
      <c r="H434" s="2" t="n">
        <v>87</v>
      </c>
      <c r="I434" s="2" t="n">
        <v>80</v>
      </c>
      <c r="J434" s="2" t="inlineStr">
        <is>
          <t>GPA</t>
        </is>
      </c>
    </row>
    <row r="435">
      <c r="A435" s="2" t="n">
        <v>7</v>
      </c>
      <c r="B435" s="2" t="n">
        <v>1942</v>
      </c>
      <c r="C435" s="2" t="inlineStr">
        <is>
          <t>ATIVIDADE OP. EMP.</t>
        </is>
      </c>
      <c r="D435" s="2" t="n">
        <v>5450888</v>
      </c>
      <c r="E435" s="2" t="inlineStr">
        <is>
          <t>FRANCISCO PEREIRA DE SOUZA</t>
        </is>
      </c>
      <c r="F435" s="2" t="n">
        <v>1698</v>
      </c>
      <c r="G435" s="2" t="n">
        <v>66.73</v>
      </c>
      <c r="H435" s="2" t="n">
        <v>25</v>
      </c>
      <c r="I435" s="2" t="n">
        <v>20</v>
      </c>
      <c r="J435" s="2" t="inlineStr">
        <is>
          <t>GPA</t>
        </is>
      </c>
    </row>
    <row r="436">
      <c r="A436" s="2" t="n">
        <v>7</v>
      </c>
      <c r="B436" s="2" t="n">
        <v>1942</v>
      </c>
      <c r="C436" s="2" t="inlineStr">
        <is>
          <t>SEPARACAO</t>
        </is>
      </c>
      <c r="D436" s="2" t="n">
        <v>5450888</v>
      </c>
      <c r="E436" s="2" t="inlineStr">
        <is>
          <t>FRANCISCO PEREIRA DE SOUZA</t>
        </is>
      </c>
      <c r="F436" s="2" t="n">
        <v>322</v>
      </c>
      <c r="G436" s="2" t="n">
        <v>2.92</v>
      </c>
      <c r="H436" s="2" t="n">
        <v>110</v>
      </c>
      <c r="I436" s="2" t="n">
        <v>80</v>
      </c>
      <c r="J436" s="2" t="inlineStr">
        <is>
          <t>GPA</t>
        </is>
      </c>
    </row>
    <row r="437">
      <c r="A437" s="2" t="n">
        <v>7</v>
      </c>
      <c r="B437" s="2" t="n">
        <v>1942</v>
      </c>
      <c r="C437" s="2" t="inlineStr">
        <is>
          <t>ATIVIDADE OP. EMP.</t>
        </is>
      </c>
      <c r="D437" s="2" t="n">
        <v>5452228</v>
      </c>
      <c r="E437" s="2" t="inlineStr">
        <is>
          <t>RODRIGO SOUZA RODRIGUES</t>
        </is>
      </c>
      <c r="F437" s="2" t="n">
        <v>1932</v>
      </c>
      <c r="G437" s="2" t="n">
        <v>65.09999999999999</v>
      </c>
      <c r="H437" s="2" t="n">
        <v>30</v>
      </c>
      <c r="I437" s="2" t="n">
        <v>20</v>
      </c>
      <c r="J437" s="2" t="inlineStr">
        <is>
          <t>GPA</t>
        </is>
      </c>
    </row>
    <row r="438">
      <c r="A438" s="2" t="n">
        <v>7</v>
      </c>
      <c r="B438" s="2" t="n">
        <v>1942</v>
      </c>
      <c r="C438" s="2" t="inlineStr">
        <is>
          <t>SEPARACAO</t>
        </is>
      </c>
      <c r="D438" s="2" t="n">
        <v>5452228</v>
      </c>
      <c r="E438" s="2" t="inlineStr">
        <is>
          <t>RODRIGO SOUZA RODRIGUES</t>
        </is>
      </c>
      <c r="F438" s="2" t="n">
        <v>41</v>
      </c>
      <c r="G438" s="2" t="n">
        <v>0.23</v>
      </c>
      <c r="H438" s="2" t="n">
        <v>178</v>
      </c>
      <c r="I438" s="2" t="n">
        <v>80</v>
      </c>
      <c r="J438" s="2" t="inlineStr">
        <is>
          <t>GPA</t>
        </is>
      </c>
    </row>
    <row r="439">
      <c r="A439" s="2" t="n">
        <v>7</v>
      </c>
      <c r="B439" s="2" t="n">
        <v>1942</v>
      </c>
      <c r="C439" s="2" t="inlineStr">
        <is>
          <t>SEPARACAO</t>
        </is>
      </c>
      <c r="D439" s="2" t="n">
        <v>5452686</v>
      </c>
      <c r="E439" s="2" t="inlineStr">
        <is>
          <t>Leonardo Mertiliano de Souza</t>
        </is>
      </c>
      <c r="F439" s="2" t="n">
        <v>5004</v>
      </c>
      <c r="G439" s="2" t="n">
        <v>64.68000000000001</v>
      </c>
      <c r="H439" s="2" t="n">
        <v>77</v>
      </c>
      <c r="I439" s="2" t="n">
        <v>80</v>
      </c>
      <c r="J439" s="2" t="inlineStr">
        <is>
          <t>GPA</t>
        </is>
      </c>
    </row>
    <row r="440">
      <c r="A440" s="2" t="n">
        <v>7</v>
      </c>
      <c r="B440" s="2" t="n">
        <v>1942</v>
      </c>
      <c r="C440" s="2" t="inlineStr">
        <is>
          <t>PUXADA RECEB</t>
        </is>
      </c>
      <c r="D440" s="2" t="n">
        <v>5453100</v>
      </c>
      <c r="E440" s="2" t="inlineStr">
        <is>
          <t>FABIANO SANTINO DE FARIAS</t>
        </is>
      </c>
      <c r="F440" s="2" t="n">
        <v>3</v>
      </c>
      <c r="G440" s="2" t="n">
        <v>0.05</v>
      </c>
      <c r="H440" s="2" t="n">
        <v>60</v>
      </c>
      <c r="I440" s="2" t="n">
        <v>16</v>
      </c>
      <c r="J440" s="2" t="inlineStr">
        <is>
          <t>GPA</t>
        </is>
      </c>
    </row>
    <row r="441">
      <c r="A441" s="2" t="n">
        <v>7</v>
      </c>
      <c r="B441" s="2" t="n">
        <v>1942</v>
      </c>
      <c r="C441" s="2" t="inlineStr">
        <is>
          <t>CARREGAMENTO</t>
        </is>
      </c>
      <c r="D441" s="2" t="n">
        <v>5554527</v>
      </c>
      <c r="E441" s="2" t="inlineStr">
        <is>
          <t>Luis Eduardo Rocha Camargo</t>
        </is>
      </c>
      <c r="F441" s="2" t="n">
        <v>98</v>
      </c>
      <c r="G441" s="2" t="n">
        <v>16.37</v>
      </c>
      <c r="H441" s="2" t="n">
        <v>6</v>
      </c>
      <c r="I441" s="2" t="n">
        <v>22</v>
      </c>
      <c r="J441" s="2" t="inlineStr">
        <is>
          <t>GPA</t>
        </is>
      </c>
    </row>
    <row r="442">
      <c r="A442" s="2" t="n">
        <v>7</v>
      </c>
      <c r="B442" s="2" t="n">
        <v>1942</v>
      </c>
      <c r="C442" s="2" t="inlineStr">
        <is>
          <t>SEPARACAO</t>
        </is>
      </c>
      <c r="D442" s="2" t="n">
        <v>5454298</v>
      </c>
      <c r="E442" s="2" t="inlineStr">
        <is>
          <t>Gabriel Silva Carvalho</t>
        </is>
      </c>
      <c r="F442" s="2" t="n">
        <v>1280</v>
      </c>
      <c r="G442" s="2" t="n">
        <v>17.98</v>
      </c>
      <c r="H442" s="2" t="n">
        <v>71</v>
      </c>
      <c r="I442" s="2" t="n">
        <v>80</v>
      </c>
      <c r="J442" s="2" t="inlineStr">
        <is>
          <t>GPA</t>
        </is>
      </c>
    </row>
    <row r="443">
      <c r="A443" s="2" t="n">
        <v>7</v>
      </c>
      <c r="B443" s="2" t="n">
        <v>1942</v>
      </c>
      <c r="C443" s="2" t="inlineStr">
        <is>
          <t>CARREGAMENTO</t>
        </is>
      </c>
      <c r="D443" s="2" t="n">
        <v>5458773</v>
      </c>
      <c r="E443" s="2" t="inlineStr">
        <is>
          <t>Marcio Correia de Lima</t>
        </is>
      </c>
      <c r="F443" s="2" t="n">
        <v>1142</v>
      </c>
      <c r="G443" s="2" t="n">
        <v>15.59</v>
      </c>
      <c r="H443" s="2" t="n">
        <v>73</v>
      </c>
      <c r="I443" s="2" t="n">
        <v>22</v>
      </c>
      <c r="J443" s="2" t="inlineStr">
        <is>
          <t>GPA</t>
        </is>
      </c>
    </row>
    <row r="444">
      <c r="A444" s="2" t="n">
        <v>7</v>
      </c>
      <c r="B444" s="2" t="n">
        <v>1942</v>
      </c>
      <c r="C444" s="2" t="inlineStr">
        <is>
          <t>RECEBIMENTO</t>
        </is>
      </c>
      <c r="D444" s="2" t="n">
        <v>5455871</v>
      </c>
      <c r="E444" s="2" t="inlineStr">
        <is>
          <t>CELSO PEREIRA DA SILVA</t>
        </is>
      </c>
      <c r="F444" s="2" t="n">
        <v>167</v>
      </c>
      <c r="G444" s="2" t="n">
        <v>35.59</v>
      </c>
      <c r="H444" s="2" t="n">
        <v>5</v>
      </c>
      <c r="I444" s="2" t="n">
        <v>17</v>
      </c>
      <c r="J444" s="2" t="inlineStr">
        <is>
          <t>GPA</t>
        </is>
      </c>
    </row>
    <row r="445">
      <c r="A445" s="2" t="n">
        <v>7</v>
      </c>
      <c r="B445" s="2" t="n">
        <v>1942</v>
      </c>
      <c r="C445" s="2" t="inlineStr">
        <is>
          <t>SEPARACAO</t>
        </is>
      </c>
      <c r="D445" s="2" t="n">
        <v>5455871</v>
      </c>
      <c r="E445" s="2" t="inlineStr">
        <is>
          <t>CELSO PEREIRA DA SILVA</t>
        </is>
      </c>
      <c r="F445" s="2" t="n">
        <v>1082</v>
      </c>
      <c r="G445" s="2" t="n">
        <v>22.36</v>
      </c>
      <c r="H445" s="2" t="n">
        <v>48</v>
      </c>
      <c r="I445" s="2" t="n">
        <v>80</v>
      </c>
      <c r="J445" s="2" t="inlineStr">
        <is>
          <t>GPA</t>
        </is>
      </c>
    </row>
    <row r="446">
      <c r="A446" s="2" t="n">
        <v>7</v>
      </c>
      <c r="B446" s="2" t="n">
        <v>1942</v>
      </c>
      <c r="C446" s="2" t="inlineStr">
        <is>
          <t>SEPARACAO</t>
        </is>
      </c>
      <c r="D446" s="2" t="n">
        <v>5456827</v>
      </c>
      <c r="E446" s="2" t="inlineStr">
        <is>
          <t>MATHEUS FARIAS DUTRA</t>
        </is>
      </c>
      <c r="F446" s="2" t="n">
        <v>7402</v>
      </c>
      <c r="G446" s="2" t="n">
        <v>89.93000000000001</v>
      </c>
      <c r="H446" s="2" t="n">
        <v>82</v>
      </c>
      <c r="I446" s="2" t="n">
        <v>80</v>
      </c>
      <c r="J446" s="2" t="inlineStr">
        <is>
          <t>GPA</t>
        </is>
      </c>
    </row>
    <row r="447">
      <c r="A447" s="2" t="n">
        <v>7</v>
      </c>
      <c r="B447" s="2" t="n">
        <v>1942</v>
      </c>
      <c r="C447" s="2" t="inlineStr">
        <is>
          <t>CARREGAMENTO</t>
        </is>
      </c>
      <c r="D447" s="2" t="n">
        <v>5113164</v>
      </c>
      <c r="E447" s="2" t="inlineStr">
        <is>
          <t>Gabriel Henrique Lima Rodrigues</t>
        </is>
      </c>
      <c r="F447" s="2" t="n">
        <v>1560</v>
      </c>
      <c r="G447" s="2" t="n">
        <v>12.91</v>
      </c>
      <c r="H447" s="2" t="n">
        <v>121</v>
      </c>
      <c r="I447" s="2" t="n">
        <v>22</v>
      </c>
      <c r="J447" s="2" t="inlineStr">
        <is>
          <t>GPA</t>
        </is>
      </c>
    </row>
    <row r="448">
      <c r="A448" s="2" t="n">
        <v>7</v>
      </c>
      <c r="B448" s="2" t="n">
        <v>1942</v>
      </c>
      <c r="C448" s="2" t="inlineStr">
        <is>
          <t>SEPARACAO</t>
        </is>
      </c>
      <c r="D448" s="2" t="n">
        <v>5458773</v>
      </c>
      <c r="E448" s="2" t="inlineStr">
        <is>
          <t>Marcio Correia de Lima</t>
        </is>
      </c>
      <c r="F448" s="2" t="n">
        <v>2070</v>
      </c>
      <c r="G448" s="2" t="n">
        <v>17.64</v>
      </c>
      <c r="H448" s="2" t="n">
        <v>117</v>
      </c>
      <c r="I448" s="2" t="n">
        <v>80</v>
      </c>
      <c r="J448" s="2" t="inlineStr">
        <is>
          <t>GPA</t>
        </is>
      </c>
    </row>
    <row r="449">
      <c r="A449" s="2" t="n">
        <v>7</v>
      </c>
      <c r="B449" s="2" t="n">
        <v>1942</v>
      </c>
      <c r="C449" s="2" t="inlineStr">
        <is>
          <t>SEPARACAO</t>
        </is>
      </c>
      <c r="D449" s="2" t="n">
        <v>5463823</v>
      </c>
      <c r="E449" s="2" t="inlineStr">
        <is>
          <t>FELIPE MARINHO DE OLIVEIRA</t>
        </is>
      </c>
      <c r="F449" s="2" t="n">
        <v>12431</v>
      </c>
      <c r="G449" s="2" t="n">
        <v>98.70999999999999</v>
      </c>
      <c r="H449" s="2" t="n">
        <v>126</v>
      </c>
      <c r="I449" s="2" t="n">
        <v>80</v>
      </c>
      <c r="J449" s="2" t="inlineStr">
        <is>
          <t>GPA</t>
        </is>
      </c>
    </row>
    <row r="450">
      <c r="A450" s="2" t="n">
        <v>7</v>
      </c>
      <c r="B450" s="2" t="n">
        <v>1942</v>
      </c>
      <c r="C450" s="2" t="inlineStr">
        <is>
          <t>CARREGAMENTO</t>
        </is>
      </c>
      <c r="D450" s="2" t="n">
        <v>5288029</v>
      </c>
      <c r="E450" s="2" t="inlineStr">
        <is>
          <t>JOAO BATISTA BARROS</t>
        </is>
      </c>
      <c r="F450" s="2" t="n">
        <v>391</v>
      </c>
      <c r="G450" s="2" t="n">
        <v>10.85</v>
      </c>
      <c r="H450" s="2" t="n">
        <v>36</v>
      </c>
      <c r="I450" s="2" t="n">
        <v>22</v>
      </c>
      <c r="J450" s="2" t="inlineStr">
        <is>
          <t>GPA</t>
        </is>
      </c>
    </row>
    <row r="451">
      <c r="A451" s="2" t="n">
        <v>7</v>
      </c>
      <c r="B451" s="2" t="n">
        <v>1942</v>
      </c>
      <c r="C451" s="2" t="inlineStr">
        <is>
          <t>SEPARACAO</t>
        </is>
      </c>
      <c r="D451" s="2" t="n">
        <v>5463920</v>
      </c>
      <c r="E451" s="2" t="inlineStr">
        <is>
          <t>FERNANDO ROBERTO LIMA</t>
        </is>
      </c>
      <c r="F451" s="2" t="n">
        <v>2043</v>
      </c>
      <c r="G451" s="2" t="n">
        <v>12.43</v>
      </c>
      <c r="H451" s="2" t="n">
        <v>164</v>
      </c>
      <c r="I451" s="2" t="n">
        <v>80</v>
      </c>
      <c r="J451" s="2" t="inlineStr">
        <is>
          <t>GPA</t>
        </is>
      </c>
    </row>
    <row r="452">
      <c r="A452" s="2" t="n">
        <v>7</v>
      </c>
      <c r="B452" s="2" t="n">
        <v>1942</v>
      </c>
      <c r="C452" s="2" t="inlineStr">
        <is>
          <t>PUXADA RECEB</t>
        </is>
      </c>
      <c r="D452" s="2" t="n">
        <v>5469600</v>
      </c>
      <c r="E452" s="2" t="inlineStr">
        <is>
          <t>wellington Anselmo</t>
        </is>
      </c>
      <c r="F452" s="2" t="n">
        <v>534</v>
      </c>
      <c r="G452" s="2" t="n">
        <v>42.6</v>
      </c>
      <c r="H452" s="2" t="n">
        <v>13</v>
      </c>
      <c r="I452" s="2" t="n">
        <v>16</v>
      </c>
      <c r="J452" s="2" t="inlineStr">
        <is>
          <t>GPA</t>
        </is>
      </c>
    </row>
    <row r="453">
      <c r="A453" s="2" t="n">
        <v>7</v>
      </c>
      <c r="B453" s="2" t="n">
        <v>1942</v>
      </c>
      <c r="C453" s="2" t="inlineStr">
        <is>
          <t>SEPARACAO</t>
        </is>
      </c>
      <c r="D453" s="2" t="n">
        <v>5496152</v>
      </c>
      <c r="E453" s="2" t="inlineStr">
        <is>
          <t>Marcelo Vicente Pereira Junior</t>
        </is>
      </c>
      <c r="F453" s="2" t="n">
        <v>15660</v>
      </c>
      <c r="G453" s="2" t="n">
        <v>141.88</v>
      </c>
      <c r="H453" s="2" t="n">
        <v>110</v>
      </c>
      <c r="I453" s="2" t="n">
        <v>80</v>
      </c>
      <c r="J453" s="2" t="inlineStr">
        <is>
          <t>GPA</t>
        </is>
      </c>
    </row>
    <row r="454">
      <c r="A454" s="2" t="n">
        <v>7</v>
      </c>
      <c r="B454" s="2" t="n">
        <v>1942</v>
      </c>
      <c r="C454" s="2" t="inlineStr">
        <is>
          <t>SEPARACAO</t>
        </is>
      </c>
      <c r="D454" s="2" t="n">
        <v>5515319</v>
      </c>
      <c r="E454" s="2" t="inlineStr">
        <is>
          <t>Jackson Da Silva Santos</t>
        </is>
      </c>
      <c r="F454" s="2" t="n">
        <v>9481</v>
      </c>
      <c r="G454" s="2" t="n">
        <v>104.22</v>
      </c>
      <c r="H454" s="2" t="n">
        <v>91</v>
      </c>
      <c r="I454" s="2" t="n">
        <v>80</v>
      </c>
      <c r="J454" s="2" t="inlineStr">
        <is>
          <t>GPA</t>
        </is>
      </c>
    </row>
    <row r="455">
      <c r="A455" s="2" t="n">
        <v>7</v>
      </c>
      <c r="B455" s="2" t="n">
        <v>1942</v>
      </c>
      <c r="C455" s="2" t="inlineStr">
        <is>
          <t>SEPARACAO</t>
        </is>
      </c>
      <c r="D455" s="2" t="n">
        <v>5517508</v>
      </c>
      <c r="E455" s="2" t="inlineStr">
        <is>
          <t>Jhonathan Lucas Dantas Guedes</t>
        </is>
      </c>
      <c r="F455" s="2" t="n">
        <v>9165</v>
      </c>
      <c r="G455" s="2" t="n">
        <v>60.49</v>
      </c>
      <c r="H455" s="2" t="n">
        <v>152</v>
      </c>
      <c r="I455" s="2" t="n">
        <v>80</v>
      </c>
      <c r="J455" s="2" t="inlineStr">
        <is>
          <t>GPA</t>
        </is>
      </c>
    </row>
    <row r="456">
      <c r="A456" s="2" t="n">
        <v>7</v>
      </c>
      <c r="B456" s="2" t="n">
        <v>1942</v>
      </c>
      <c r="C456" s="2" t="inlineStr">
        <is>
          <t>SEPARACAO</t>
        </is>
      </c>
      <c r="D456" s="2" t="n">
        <v>5523621</v>
      </c>
      <c r="E456" s="2" t="inlineStr">
        <is>
          <t>Lucas Santana Sena</t>
        </is>
      </c>
      <c r="F456" s="2" t="n">
        <v>3255</v>
      </c>
      <c r="G456" s="2" t="n">
        <v>46.61</v>
      </c>
      <c r="H456" s="2" t="n">
        <v>70</v>
      </c>
      <c r="I456" s="2" t="n">
        <v>80</v>
      </c>
      <c r="J456" s="2" t="inlineStr">
        <is>
          <t>GPA</t>
        </is>
      </c>
    </row>
    <row r="457">
      <c r="A457" s="2" t="n">
        <v>7</v>
      </c>
      <c r="B457" s="2" t="n">
        <v>1942</v>
      </c>
      <c r="C457" s="2" t="inlineStr">
        <is>
          <t>SEPARACAO</t>
        </is>
      </c>
      <c r="D457" s="2" t="n">
        <v>5553334</v>
      </c>
      <c r="E457" s="2" t="inlineStr">
        <is>
          <t>Rogerio Rodrigues Pinheiro</t>
        </is>
      </c>
      <c r="F457" s="2" t="n">
        <v>930</v>
      </c>
      <c r="G457" s="2" t="n">
        <v>9.32</v>
      </c>
      <c r="H457" s="2" t="n">
        <v>100</v>
      </c>
      <c r="I457" s="2" t="n">
        <v>80</v>
      </c>
      <c r="J457" s="2" t="inlineStr">
        <is>
          <t>GPA</t>
        </is>
      </c>
    </row>
    <row r="458">
      <c r="A458" s="2" t="n">
        <v>7</v>
      </c>
      <c r="B458" s="2" t="n">
        <v>1942</v>
      </c>
      <c r="C458" s="2" t="inlineStr">
        <is>
          <t>CARREGAMENTO</t>
        </is>
      </c>
      <c r="D458" s="2" t="n">
        <v>5434181</v>
      </c>
      <c r="E458" s="2" t="inlineStr">
        <is>
          <t>Claudio Roberto Dos Santos Brito</t>
        </is>
      </c>
      <c r="F458" s="2" t="n">
        <v>193</v>
      </c>
      <c r="G458" s="2" t="n">
        <v>10.35</v>
      </c>
      <c r="H458" s="2" t="n">
        <v>19</v>
      </c>
      <c r="I458" s="2" t="n">
        <v>22</v>
      </c>
      <c r="J458" s="2" t="inlineStr">
        <is>
          <t>GPA</t>
        </is>
      </c>
    </row>
    <row r="459">
      <c r="A459" s="2" t="n">
        <v>7</v>
      </c>
      <c r="B459" s="2" t="n">
        <v>1942</v>
      </c>
      <c r="C459" s="2" t="inlineStr">
        <is>
          <t>SEPARACAO</t>
        </is>
      </c>
      <c r="D459" s="2" t="n">
        <v>5554527</v>
      </c>
      <c r="E459" s="2" t="inlineStr">
        <is>
          <t>Luis Eduardo Rocha Camargo</t>
        </is>
      </c>
      <c r="F459" s="2" t="n">
        <v>8617</v>
      </c>
      <c r="G459" s="2" t="n">
        <v>124.74</v>
      </c>
      <c r="H459" s="2" t="n">
        <v>69</v>
      </c>
      <c r="I459" s="2" t="n">
        <v>80</v>
      </c>
      <c r="J459" s="2" t="inlineStr">
        <is>
          <t>GPA</t>
        </is>
      </c>
    </row>
    <row r="460">
      <c r="A460" s="2" t="n">
        <v>7</v>
      </c>
      <c r="B460" s="2" t="n">
        <v>1942</v>
      </c>
      <c r="C460" s="2" t="inlineStr">
        <is>
          <t>CARREGAMENTO</t>
        </is>
      </c>
      <c r="D460" s="2" t="n">
        <v>5224624</v>
      </c>
      <c r="E460" s="2" t="inlineStr">
        <is>
          <t>LUIS FERNANDO DE JESUS CHAVES</t>
        </is>
      </c>
      <c r="F460" s="2" t="n">
        <v>968</v>
      </c>
      <c r="G460" s="2" t="n">
        <v>9.26</v>
      </c>
      <c r="H460" s="2" t="n">
        <v>105</v>
      </c>
      <c r="I460" s="2" t="n">
        <v>22</v>
      </c>
      <c r="J460" s="2" t="inlineStr">
        <is>
          <t>GPA</t>
        </is>
      </c>
    </row>
    <row r="461">
      <c r="A461" s="2" t="n">
        <v>7</v>
      </c>
      <c r="B461" s="2" t="n">
        <v>1942</v>
      </c>
      <c r="C461" s="2" t="inlineStr">
        <is>
          <t>SEPARACAO</t>
        </is>
      </c>
      <c r="D461" s="2" t="n">
        <v>5555914</v>
      </c>
      <c r="E461" s="2" t="inlineStr">
        <is>
          <t>Daniel Elias Freire Da Silva</t>
        </is>
      </c>
      <c r="F461" s="2" t="n">
        <v>2969</v>
      </c>
      <c r="G461" s="2" t="n">
        <v>26.69</v>
      </c>
      <c r="H461" s="2" t="n">
        <v>111</v>
      </c>
      <c r="I461" s="2" t="n">
        <v>80</v>
      </c>
      <c r="J461" s="2" t="inlineStr">
        <is>
          <t>GPA</t>
        </is>
      </c>
    </row>
    <row r="462">
      <c r="A462" s="2" t="n">
        <v>7</v>
      </c>
      <c r="B462" s="2" t="n">
        <v>1942</v>
      </c>
      <c r="C462" s="2" t="inlineStr">
        <is>
          <t>PUXADA RECEB</t>
        </is>
      </c>
      <c r="D462" s="2" t="n">
        <v>5569168</v>
      </c>
      <c r="E462" s="2" t="inlineStr">
        <is>
          <t>Pedro Lucas Silva Marinho</t>
        </is>
      </c>
      <c r="F462" s="2" t="n">
        <v>1692</v>
      </c>
      <c r="G462" s="2" t="n">
        <v>91.37</v>
      </c>
      <c r="H462" s="2" t="n">
        <v>19</v>
      </c>
      <c r="I462" s="2" t="n">
        <v>16</v>
      </c>
      <c r="J462" s="2" t="inlineStr">
        <is>
          <t>GPA</t>
        </is>
      </c>
    </row>
    <row r="463">
      <c r="A463" s="2" t="n">
        <v>7</v>
      </c>
      <c r="B463" s="2" t="n">
        <v>1942</v>
      </c>
      <c r="C463" s="2" t="inlineStr">
        <is>
          <t>SEPARACAO</t>
        </is>
      </c>
      <c r="D463" s="2" t="n">
        <v>5569168</v>
      </c>
      <c r="E463" s="2" t="inlineStr">
        <is>
          <t>Pedro Lucas Silva Marinho</t>
        </is>
      </c>
      <c r="F463" s="2" t="n">
        <v>366</v>
      </c>
      <c r="G463" s="2" t="n">
        <v>4.37</v>
      </c>
      <c r="H463" s="2" t="n">
        <v>84</v>
      </c>
      <c r="I463" s="2" t="n">
        <v>80</v>
      </c>
      <c r="J463" s="2" t="inlineStr">
        <is>
          <t>GPA</t>
        </is>
      </c>
    </row>
    <row r="464">
      <c r="A464" s="2" t="n">
        <v>7</v>
      </c>
      <c r="B464" s="2" t="n">
        <v>1942</v>
      </c>
      <c r="C464" s="2" t="inlineStr">
        <is>
          <t>ATIVIDADE OP. EMP.</t>
        </is>
      </c>
      <c r="D464" s="2" t="n">
        <v>5575788</v>
      </c>
      <c r="E464" s="2" t="inlineStr">
        <is>
          <t>Williams Da Silva Freitas</t>
        </is>
      </c>
      <c r="F464" s="2" t="n">
        <v>1348</v>
      </c>
      <c r="G464" s="2" t="n">
        <v>70.01000000000001</v>
      </c>
      <c r="H464" s="2" t="n">
        <v>19</v>
      </c>
      <c r="I464" s="2" t="n">
        <v>20</v>
      </c>
      <c r="J464" s="2" t="inlineStr">
        <is>
          <t>GPA</t>
        </is>
      </c>
    </row>
    <row r="465">
      <c r="A465" s="2" t="n">
        <v>7</v>
      </c>
      <c r="B465" s="2" t="n">
        <v>1942</v>
      </c>
      <c r="C465" s="2" t="inlineStr">
        <is>
          <t>SEPARACAO</t>
        </is>
      </c>
      <c r="D465" s="2" t="n">
        <v>5575788</v>
      </c>
      <c r="E465" s="2" t="inlineStr">
        <is>
          <t>Williams Da Silva Freitas</t>
        </is>
      </c>
      <c r="F465" s="2" t="n">
        <v>755</v>
      </c>
      <c r="G465" s="2" t="n">
        <v>4.78</v>
      </c>
      <c r="H465" s="2" t="n">
        <v>158</v>
      </c>
      <c r="I465" s="2" t="n">
        <v>80</v>
      </c>
      <c r="J465" s="2" t="inlineStr">
        <is>
          <t>GPA</t>
        </is>
      </c>
    </row>
    <row r="466">
      <c r="A466" s="2" t="n">
        <v>7</v>
      </c>
      <c r="B466" s="2" t="n">
        <v>1942</v>
      </c>
      <c r="C466" s="2" t="inlineStr">
        <is>
          <t>SEPARACAO</t>
        </is>
      </c>
      <c r="D466" s="2" t="n">
        <v>5598630</v>
      </c>
      <c r="E466" s="2" t="inlineStr">
        <is>
          <t>Lucas Gabriel Dos Santos Dantas</t>
        </is>
      </c>
      <c r="F466" s="2" t="n">
        <v>3232</v>
      </c>
      <c r="G466" s="2" t="n">
        <v>32.44</v>
      </c>
      <c r="H466" s="2" t="n">
        <v>100</v>
      </c>
      <c r="I466" s="2" t="n">
        <v>80</v>
      </c>
      <c r="J466" s="2" t="inlineStr">
        <is>
          <t>GPA</t>
        </is>
      </c>
    </row>
    <row r="467">
      <c r="A467" s="2" t="n">
        <v>7</v>
      </c>
      <c r="B467" s="2" t="n">
        <v>1942</v>
      </c>
      <c r="C467" s="2" t="inlineStr">
        <is>
          <t>CARREGAMENTO</t>
        </is>
      </c>
      <c r="D467" s="2" t="n">
        <v>5555914</v>
      </c>
      <c r="E467" s="2" t="inlineStr">
        <is>
          <t>Daniel Elias Freire Da Silva</t>
        </is>
      </c>
      <c r="F467" s="2" t="n">
        <v>965</v>
      </c>
      <c r="G467" s="2" t="n">
        <v>7.17</v>
      </c>
      <c r="H467" s="2" t="n">
        <v>135</v>
      </c>
      <c r="I467" s="2" t="n">
        <v>22</v>
      </c>
      <c r="J467" s="2" t="inlineStr">
        <is>
          <t>GPA</t>
        </is>
      </c>
    </row>
    <row r="468">
      <c r="A468" s="2" t="n">
        <v>7</v>
      </c>
      <c r="B468" s="2" t="n">
        <v>1942</v>
      </c>
      <c r="C468" s="2" t="inlineStr">
        <is>
          <t>PUXADA RECEB</t>
        </is>
      </c>
      <c r="D468" s="2" t="n">
        <v>5606403</v>
      </c>
      <c r="E468" s="2" t="inlineStr">
        <is>
          <t>Damiao De Jesus Lourenco Da Costa</t>
        </is>
      </c>
      <c r="F468" s="2" t="n">
        <v>723</v>
      </c>
      <c r="G468" s="2" t="n">
        <v>19.48</v>
      </c>
      <c r="H468" s="2" t="n">
        <v>37</v>
      </c>
      <c r="I468" s="2" t="n">
        <v>16</v>
      </c>
      <c r="J468" s="2" t="inlineStr">
        <is>
          <t>GPA</t>
        </is>
      </c>
    </row>
    <row r="469">
      <c r="A469" s="2" t="n">
        <v>7</v>
      </c>
      <c r="B469" s="2" t="n">
        <v>1942</v>
      </c>
      <c r="C469" s="2" t="inlineStr">
        <is>
          <t>RECEBIMENTO</t>
        </is>
      </c>
      <c r="D469" s="2" t="n">
        <v>5606403</v>
      </c>
      <c r="E469" s="2" t="inlineStr">
        <is>
          <t>Damiao De Jesus Lourenco Da Costa</t>
        </is>
      </c>
      <c r="F469" s="2" t="n">
        <v>1291</v>
      </c>
      <c r="G469" s="2" t="n">
        <v>52.55</v>
      </c>
      <c r="H469" s="2" t="n">
        <v>25</v>
      </c>
      <c r="I469" s="2" t="n">
        <v>17</v>
      </c>
      <c r="J469" s="2" t="inlineStr">
        <is>
          <t>GPA</t>
        </is>
      </c>
    </row>
    <row r="470">
      <c r="A470" s="2" t="n">
        <v>7</v>
      </c>
      <c r="B470" s="2" t="n">
        <v>1942</v>
      </c>
      <c r="C470" s="2" t="inlineStr">
        <is>
          <t>SEPARACAO</t>
        </is>
      </c>
      <c r="D470" s="2" t="n">
        <v>5606403</v>
      </c>
      <c r="E470" s="2" t="inlineStr">
        <is>
          <t>Damiao De Jesus Lourenco Da Costa</t>
        </is>
      </c>
      <c r="F470" s="2" t="n">
        <v>176</v>
      </c>
      <c r="G470" s="2" t="n">
        <v>3.48</v>
      </c>
      <c r="H470" s="2" t="n">
        <v>51</v>
      </c>
      <c r="I470" s="2" t="n">
        <v>80</v>
      </c>
      <c r="J470" s="2" t="inlineStr">
        <is>
          <t>GPA</t>
        </is>
      </c>
    </row>
    <row r="471">
      <c r="A471" s="2" t="n">
        <v>7</v>
      </c>
      <c r="B471" s="2" t="n">
        <v>1942</v>
      </c>
      <c r="C471" s="2" t="inlineStr">
        <is>
          <t>SEPARACAO</t>
        </is>
      </c>
      <c r="D471" s="2" t="n">
        <v>5612900</v>
      </c>
      <c r="E471" s="2" t="inlineStr">
        <is>
          <t>Gustavo Vinicius Monteiro Ferreira</t>
        </is>
      </c>
      <c r="F471" s="2" t="n">
        <v>229</v>
      </c>
      <c r="G471" s="2" t="n">
        <v>14.12</v>
      </c>
      <c r="H471" s="2" t="n">
        <v>16</v>
      </c>
      <c r="I471" s="2" t="n">
        <v>80</v>
      </c>
      <c r="J471" s="2" t="inlineStr">
        <is>
          <t>GPA</t>
        </is>
      </c>
    </row>
    <row r="472">
      <c r="A472" s="2" t="n">
        <v>7</v>
      </c>
      <c r="B472" s="2" t="n">
        <v>1942</v>
      </c>
      <c r="C472" s="2" t="inlineStr">
        <is>
          <t>PUXADA RECEB</t>
        </is>
      </c>
      <c r="D472" s="2" t="n">
        <v>5627923</v>
      </c>
      <c r="E472" s="2" t="inlineStr">
        <is>
          <t>Ronaldo Santos Campos</t>
        </is>
      </c>
      <c r="F472" s="2" t="n">
        <v>12</v>
      </c>
      <c r="G472" s="2" t="n">
        <v>0.25</v>
      </c>
      <c r="H472" s="2" t="n">
        <v>48</v>
      </c>
      <c r="I472" s="2" t="n">
        <v>16</v>
      </c>
      <c r="J472" s="2" t="inlineStr">
        <is>
          <t>GPA</t>
        </is>
      </c>
    </row>
    <row r="473">
      <c r="A473" s="2" t="n">
        <v>7</v>
      </c>
      <c r="B473" s="2" t="n">
        <v>1942</v>
      </c>
      <c r="C473" s="2" t="inlineStr">
        <is>
          <t>SEPARACAO</t>
        </is>
      </c>
      <c r="D473" s="2" t="n">
        <v>5627923</v>
      </c>
      <c r="E473" s="2" t="inlineStr">
        <is>
          <t>Ronaldo Santos Campos</t>
        </is>
      </c>
      <c r="F473" s="2" t="n">
        <v>3236</v>
      </c>
      <c r="G473" s="2" t="n">
        <v>25.73</v>
      </c>
      <c r="H473" s="2" t="n">
        <v>126</v>
      </c>
      <c r="I473" s="2" t="n">
        <v>80</v>
      </c>
      <c r="J473" s="2" t="inlineStr">
        <is>
          <t>GPA</t>
        </is>
      </c>
    </row>
    <row r="474">
      <c r="A474" s="2" t="n">
        <v>7</v>
      </c>
      <c r="B474" s="2" t="n">
        <v>1942</v>
      </c>
      <c r="C474" s="2" t="inlineStr">
        <is>
          <t>PUXADA RECEB</t>
        </is>
      </c>
      <c r="D474" s="2" t="n">
        <v>5633028</v>
      </c>
      <c r="E474" s="2" t="inlineStr">
        <is>
          <t>Vitor Emanuel Carneiro Dos Santos</t>
        </is>
      </c>
      <c r="F474" s="2" t="n">
        <v>14</v>
      </c>
      <c r="G474" s="2" t="n">
        <v>4.06</v>
      </c>
      <c r="H474" s="2" t="n">
        <v>3</v>
      </c>
      <c r="I474" s="2" t="n">
        <v>16</v>
      </c>
      <c r="J474" s="2" t="inlineStr">
        <is>
          <t>GPA</t>
        </is>
      </c>
    </row>
    <row r="475">
      <c r="A475" s="2" t="n">
        <v>7</v>
      </c>
      <c r="B475" s="2" t="n">
        <v>1942</v>
      </c>
      <c r="C475" s="2" t="inlineStr">
        <is>
          <t>SEPARACAO</t>
        </is>
      </c>
      <c r="D475" s="2" t="n">
        <v>5633028</v>
      </c>
      <c r="E475" s="2" t="inlineStr">
        <is>
          <t>Vitor Emanuel Carneiro Dos Santos</t>
        </is>
      </c>
      <c r="F475" s="2" t="n">
        <v>328</v>
      </c>
      <c r="G475" s="2" t="n">
        <v>6.27</v>
      </c>
      <c r="H475" s="2" t="n">
        <v>52</v>
      </c>
      <c r="I475" s="2" t="n">
        <v>80</v>
      </c>
      <c r="J475" s="2" t="inlineStr">
        <is>
          <t>GPA</t>
        </is>
      </c>
    </row>
    <row r="476">
      <c r="A476" s="2" t="n">
        <v>7</v>
      </c>
      <c r="B476" s="2" t="n">
        <v>1942</v>
      </c>
      <c r="C476" s="2" t="inlineStr">
        <is>
          <t>PUXADA RECEB</t>
        </is>
      </c>
      <c r="D476" s="2" t="n">
        <v>563666</v>
      </c>
      <c r="E476" s="2" t="inlineStr">
        <is>
          <t>Felipe Matinez Oliveira Souza</t>
        </is>
      </c>
      <c r="F476" s="2" t="n">
        <v>63</v>
      </c>
      <c r="G476" s="2" t="n">
        <v>11.16</v>
      </c>
      <c r="H476" s="2" t="n">
        <v>6</v>
      </c>
      <c r="I476" s="2" t="n">
        <v>16</v>
      </c>
      <c r="J476" s="2" t="inlineStr">
        <is>
          <t>GPA</t>
        </is>
      </c>
    </row>
    <row r="477">
      <c r="A477" s="2" t="n">
        <v>7</v>
      </c>
      <c r="B477" s="2" t="n">
        <v>1942</v>
      </c>
      <c r="C477" s="2" t="inlineStr">
        <is>
          <t>RECEBIMENTO</t>
        </is>
      </c>
      <c r="D477" s="2" t="n">
        <v>563666</v>
      </c>
      <c r="E477" s="2" t="inlineStr">
        <is>
          <t>Felipe Matinez Oliveira Souza</t>
        </is>
      </c>
      <c r="F477" s="2" t="n">
        <v>170</v>
      </c>
      <c r="G477" s="2" t="n">
        <v>77.78</v>
      </c>
      <c r="H477" s="2" t="n">
        <v>2</v>
      </c>
      <c r="I477" s="2" t="n">
        <v>17</v>
      </c>
      <c r="J477" s="2" t="inlineStr">
        <is>
          <t>GPA</t>
        </is>
      </c>
    </row>
    <row r="478">
      <c r="A478" s="2" t="n">
        <v>7</v>
      </c>
      <c r="B478" s="2" t="n">
        <v>1942</v>
      </c>
      <c r="C478" s="2" t="inlineStr">
        <is>
          <t>ATIVIDADE OP. EMP.</t>
        </is>
      </c>
      <c r="D478" s="2" t="n">
        <v>564288</v>
      </c>
      <c r="E478" s="2" t="inlineStr">
        <is>
          <t>REGINALDO URIAS PEDROSO</t>
        </is>
      </c>
      <c r="F478" s="2" t="n">
        <v>1343</v>
      </c>
      <c r="G478" s="2" t="n">
        <v>76.52</v>
      </c>
      <c r="H478" s="2" t="n">
        <v>18</v>
      </c>
      <c r="I478" s="2" t="n">
        <v>20</v>
      </c>
      <c r="J478" s="2" t="inlineStr">
        <is>
          <t>GPA</t>
        </is>
      </c>
    </row>
    <row r="479">
      <c r="A479" s="2" t="n">
        <v>7</v>
      </c>
      <c r="B479" s="2" t="n">
        <v>1942</v>
      </c>
      <c r="C479" s="2" t="inlineStr">
        <is>
          <t>SEPARACAO</t>
        </is>
      </c>
      <c r="D479" s="2" t="n">
        <v>564288</v>
      </c>
      <c r="E479" s="2" t="inlineStr">
        <is>
          <t>REGINALDO URIAS PEDROSO</t>
        </is>
      </c>
      <c r="F479" s="2" t="n">
        <v>716</v>
      </c>
      <c r="G479" s="2" t="n">
        <v>5.68</v>
      </c>
      <c r="H479" s="2" t="n">
        <v>126</v>
      </c>
      <c r="I479" s="2" t="n">
        <v>80</v>
      </c>
      <c r="J479" s="2" t="inlineStr">
        <is>
          <t>GPA</t>
        </is>
      </c>
    </row>
    <row r="480">
      <c r="A480" s="2" t="n">
        <v>7</v>
      </c>
      <c r="B480" s="2" t="n">
        <v>1942</v>
      </c>
      <c r="C480" s="2" t="inlineStr">
        <is>
          <t>CARREGAMENTO</t>
        </is>
      </c>
      <c r="D480" s="2" t="n">
        <v>5454298</v>
      </c>
      <c r="E480" s="2" t="inlineStr">
        <is>
          <t>Gabriel Silva Carvalho</t>
        </is>
      </c>
      <c r="F480" s="2" t="n">
        <v>560</v>
      </c>
      <c r="G480" s="2" t="n">
        <v>7.12</v>
      </c>
      <c r="H480" s="2" t="n">
        <v>79</v>
      </c>
      <c r="I480" s="2" t="n">
        <v>22</v>
      </c>
      <c r="J480" s="2" t="inlineStr">
        <is>
          <t>GPA</t>
        </is>
      </c>
    </row>
    <row r="481">
      <c r="A481" s="2" t="n">
        <v>7</v>
      </c>
      <c r="B481" s="2" t="n">
        <v>1942</v>
      </c>
      <c r="C481" s="2" t="inlineStr">
        <is>
          <t>SEPARACAO</t>
        </is>
      </c>
      <c r="D481" s="2" t="n">
        <v>5653851</v>
      </c>
      <c r="E481" s="2" t="inlineStr">
        <is>
          <t>Joao Henrique Alkmin Das Neves</t>
        </is>
      </c>
      <c r="F481" s="2" t="n">
        <v>1703</v>
      </c>
      <c r="G481" s="2" t="n">
        <v>15.82</v>
      </c>
      <c r="H481" s="2" t="n">
        <v>108</v>
      </c>
      <c r="I481" s="2" t="n">
        <v>80</v>
      </c>
      <c r="J481" s="2" t="inlineStr">
        <is>
          <t>GPA</t>
        </is>
      </c>
    </row>
    <row r="482">
      <c r="A482" s="2" t="n">
        <v>7</v>
      </c>
      <c r="B482" s="2" t="n">
        <v>1942</v>
      </c>
      <c r="C482" s="2" t="inlineStr">
        <is>
          <t>CARREGAMENTO</t>
        </is>
      </c>
      <c r="D482" s="2" t="n">
        <v>5653851</v>
      </c>
      <c r="E482" s="2" t="inlineStr">
        <is>
          <t>Joao Henrique Alkmin Das Neves</t>
        </is>
      </c>
      <c r="F482" s="2" t="n">
        <v>215</v>
      </c>
      <c r="G482" s="2" t="n">
        <v>5.16</v>
      </c>
      <c r="H482" s="2" t="n">
        <v>42</v>
      </c>
      <c r="I482" s="2" t="n">
        <v>22</v>
      </c>
      <c r="J482" s="2" t="inlineStr">
        <is>
          <t>GPA</t>
        </is>
      </c>
    </row>
    <row r="483">
      <c r="A483" s="2" t="n">
        <v>7</v>
      </c>
      <c r="B483" s="2" t="n">
        <v>1942</v>
      </c>
      <c r="C483" s="2" t="inlineStr">
        <is>
          <t>SEPARACAO</t>
        </is>
      </c>
      <c r="D483" s="2" t="n">
        <v>5662176</v>
      </c>
      <c r="E483" s="2" t="inlineStr">
        <is>
          <t>Uildson Reis Santana Silva</t>
        </is>
      </c>
      <c r="F483" s="2" t="n">
        <v>388</v>
      </c>
      <c r="G483" s="2" t="n">
        <v>6.4</v>
      </c>
      <c r="H483" s="2" t="n">
        <v>61</v>
      </c>
      <c r="I483" s="2" t="n">
        <v>80</v>
      </c>
      <c r="J483" s="2" t="inlineStr">
        <is>
          <t>GPA</t>
        </is>
      </c>
    </row>
    <row r="484">
      <c r="A484" s="2" t="n">
        <v>7</v>
      </c>
      <c r="B484" s="2" t="n">
        <v>1942</v>
      </c>
      <c r="C484" s="2" t="inlineStr">
        <is>
          <t>SEPARACAO</t>
        </is>
      </c>
      <c r="D484" s="2" t="n">
        <v>5662427</v>
      </c>
      <c r="E484" s="2" t="inlineStr">
        <is>
          <t>Joao Vitor Do Nascimento Martins</t>
        </is>
      </c>
      <c r="F484" s="2" t="n">
        <v>5665</v>
      </c>
      <c r="G484" s="2" t="n">
        <v>85.06999999999999</v>
      </c>
      <c r="H484" s="2" t="n">
        <v>67</v>
      </c>
      <c r="I484" s="2" t="n">
        <v>80</v>
      </c>
      <c r="J484" s="2" t="inlineStr">
        <is>
          <t>GPA</t>
        </is>
      </c>
    </row>
    <row r="485">
      <c r="A485" s="2" t="n">
        <v>7</v>
      </c>
      <c r="B485" s="2" t="n">
        <v>1942</v>
      </c>
      <c r="C485" s="2" t="inlineStr">
        <is>
          <t>SEPARACAO</t>
        </is>
      </c>
      <c r="D485" s="2" t="n">
        <v>5665884</v>
      </c>
      <c r="E485" s="2" t="inlineStr">
        <is>
          <t>Leandro De Oliveira Rocha</t>
        </is>
      </c>
      <c r="F485" s="2" t="n">
        <v>14284</v>
      </c>
      <c r="G485" s="2" t="n">
        <v>129.84</v>
      </c>
      <c r="H485" s="2" t="n">
        <v>110</v>
      </c>
      <c r="I485" s="2" t="n">
        <v>80</v>
      </c>
      <c r="J485" s="2" t="inlineStr">
        <is>
          <t>GPA</t>
        </is>
      </c>
    </row>
    <row r="486">
      <c r="A486" s="2" t="n">
        <v>7</v>
      </c>
      <c r="B486" s="2" t="n">
        <v>1942</v>
      </c>
      <c r="C486" s="2" t="inlineStr">
        <is>
          <t>SEPARACAO</t>
        </is>
      </c>
      <c r="D486" s="2" t="n">
        <v>5670098</v>
      </c>
      <c r="E486" s="2" t="inlineStr">
        <is>
          <t>Gustavo Borges Silva</t>
        </is>
      </c>
      <c r="F486" s="2" t="n">
        <v>6784</v>
      </c>
      <c r="G486" s="2" t="n">
        <v>98.44</v>
      </c>
      <c r="H486" s="2" t="n">
        <v>69</v>
      </c>
      <c r="I486" s="2" t="n">
        <v>80</v>
      </c>
      <c r="J486" s="2" t="inlineStr">
        <is>
          <t>GPA</t>
        </is>
      </c>
    </row>
    <row r="487">
      <c r="A487" s="2" t="n">
        <v>7</v>
      </c>
      <c r="B487" s="2" t="n">
        <v>1942</v>
      </c>
      <c r="C487" s="2" t="inlineStr">
        <is>
          <t>SEPARACAO</t>
        </is>
      </c>
      <c r="D487" s="2" t="n">
        <v>5675979</v>
      </c>
      <c r="E487" s="2" t="inlineStr">
        <is>
          <t>Kelvin Almeida Da Costa</t>
        </is>
      </c>
      <c r="F487" s="2" t="n">
        <v>4778</v>
      </c>
      <c r="G487" s="2" t="n">
        <v>75.91</v>
      </c>
      <c r="H487" s="2" t="n">
        <v>63</v>
      </c>
      <c r="I487" s="2" t="n">
        <v>80</v>
      </c>
      <c r="J487" s="2" t="inlineStr">
        <is>
          <t>GPA</t>
        </is>
      </c>
    </row>
    <row r="488">
      <c r="A488" s="2" t="n">
        <v>7</v>
      </c>
      <c r="B488" s="2" t="n">
        <v>1942</v>
      </c>
      <c r="C488" s="2" t="inlineStr">
        <is>
          <t>SEPARACAO</t>
        </is>
      </c>
      <c r="D488" s="2" t="n">
        <v>5682886</v>
      </c>
      <c r="E488" s="2" t="inlineStr">
        <is>
          <t>Said Marreiros</t>
        </is>
      </c>
      <c r="F488" s="2" t="n">
        <v>7880</v>
      </c>
      <c r="G488" s="2" t="n">
        <v>138.2</v>
      </c>
      <c r="H488" s="2" t="n">
        <v>57</v>
      </c>
      <c r="I488" s="2" t="n">
        <v>80</v>
      </c>
      <c r="J488" s="2" t="inlineStr">
        <is>
          <t>GPA</t>
        </is>
      </c>
    </row>
    <row r="489">
      <c r="A489" s="2" t="n">
        <v>7</v>
      </c>
      <c r="B489" s="2" t="n">
        <v>1942</v>
      </c>
      <c r="C489" s="2" t="inlineStr">
        <is>
          <t>SEPARACAO</t>
        </is>
      </c>
      <c r="D489" s="2" t="n">
        <v>5685230</v>
      </c>
      <c r="E489" s="2" t="inlineStr">
        <is>
          <t>Murilo Henrique Dos Santos Lopes</t>
        </is>
      </c>
      <c r="F489" s="2" t="n">
        <v>10701</v>
      </c>
      <c r="G489" s="2" t="n">
        <v>141.29</v>
      </c>
      <c r="H489" s="2" t="n">
        <v>76</v>
      </c>
      <c r="I489" s="2" t="n">
        <v>80</v>
      </c>
      <c r="J489" s="2" t="inlineStr">
        <is>
          <t>GPA</t>
        </is>
      </c>
    </row>
    <row r="490">
      <c r="A490" s="2" t="n">
        <v>7</v>
      </c>
      <c r="B490" s="2" t="n">
        <v>1942</v>
      </c>
      <c r="C490" s="2" t="inlineStr">
        <is>
          <t>SEPARACAO</t>
        </is>
      </c>
      <c r="D490" s="2" t="n">
        <v>5690005</v>
      </c>
      <c r="E490" s="2" t="inlineStr">
        <is>
          <t>Nelson Henrique Gomes Alves</t>
        </is>
      </c>
      <c r="F490" s="2" t="n">
        <v>17123</v>
      </c>
      <c r="G490" s="2" t="n">
        <v>131.01</v>
      </c>
      <c r="H490" s="2" t="n">
        <v>131</v>
      </c>
      <c r="I490" s="2" t="n">
        <v>80</v>
      </c>
      <c r="J490" s="2" t="inlineStr">
        <is>
          <t>GPA</t>
        </is>
      </c>
    </row>
    <row r="491">
      <c r="A491" s="2" t="n">
        <v>7</v>
      </c>
      <c r="B491" s="2" t="n">
        <v>1942</v>
      </c>
      <c r="C491" s="2" t="inlineStr">
        <is>
          <t>SEPARACAO</t>
        </is>
      </c>
      <c r="D491" s="2" t="n">
        <v>5692822</v>
      </c>
      <c r="E491" s="2" t="inlineStr">
        <is>
          <t>Rafael Carneiro</t>
        </is>
      </c>
      <c r="F491" s="2" t="n">
        <v>9312</v>
      </c>
      <c r="G491" s="2" t="n">
        <v>108.69</v>
      </c>
      <c r="H491" s="2" t="n">
        <v>86</v>
      </c>
      <c r="I491" s="2" t="n">
        <v>80</v>
      </c>
      <c r="J491" s="2" t="inlineStr">
        <is>
          <t>GPA</t>
        </is>
      </c>
    </row>
    <row r="492">
      <c r="A492" s="2" t="n">
        <v>7</v>
      </c>
      <c r="B492" s="2" t="n">
        <v>1942</v>
      </c>
      <c r="C492" s="2" t="inlineStr">
        <is>
          <t>RECEBIMENTO</t>
        </is>
      </c>
      <c r="D492" s="2" t="n">
        <v>570046</v>
      </c>
      <c r="E492" s="2" t="inlineStr">
        <is>
          <t>ADRIANO PEREIRA DE SOUSA</t>
        </is>
      </c>
      <c r="F492" s="2" t="n">
        <v>701</v>
      </c>
      <c r="G492" s="2" t="n">
        <v>25.59</v>
      </c>
      <c r="H492" s="2" t="n">
        <v>27</v>
      </c>
      <c r="I492" s="2" t="n">
        <v>17</v>
      </c>
      <c r="J492" s="2" t="inlineStr">
        <is>
          <t>GPA</t>
        </is>
      </c>
    </row>
    <row r="493">
      <c r="A493" s="2" t="n">
        <v>7</v>
      </c>
      <c r="B493" s="2" t="n">
        <v>1942</v>
      </c>
      <c r="C493" s="2" t="inlineStr">
        <is>
          <t>SEPARACAO</t>
        </is>
      </c>
      <c r="D493" s="2" t="n">
        <v>5704510</v>
      </c>
      <c r="E493" s="2" t="inlineStr">
        <is>
          <t>Matheus Pereira Souza</t>
        </is>
      </c>
      <c r="F493" s="2" t="n">
        <v>1318</v>
      </c>
      <c r="G493" s="2" t="n">
        <v>21.36</v>
      </c>
      <c r="H493" s="2" t="n">
        <v>62</v>
      </c>
      <c r="I493" s="2" t="n">
        <v>80</v>
      </c>
      <c r="J493" s="2" t="inlineStr">
        <is>
          <t>GPA</t>
        </is>
      </c>
    </row>
    <row r="494">
      <c r="A494" s="2" t="n">
        <v>7</v>
      </c>
      <c r="B494" s="2" t="n">
        <v>1942</v>
      </c>
      <c r="C494" s="2" t="inlineStr">
        <is>
          <t>SEPARACAO</t>
        </is>
      </c>
      <c r="D494" s="2" t="n">
        <v>5736668</v>
      </c>
      <c r="E494" s="2" t="inlineStr">
        <is>
          <t>Frede Henrique Farias Dos Santos</t>
        </is>
      </c>
      <c r="F494" s="2" t="n">
        <v>4887</v>
      </c>
      <c r="G494" s="2" t="n">
        <v>60.55</v>
      </c>
      <c r="H494" s="2" t="n">
        <v>81</v>
      </c>
      <c r="I494" s="2" t="n">
        <v>80</v>
      </c>
      <c r="J494" s="2" t="inlineStr">
        <is>
          <t>GPA</t>
        </is>
      </c>
    </row>
    <row r="495">
      <c r="A495" s="2" t="n">
        <v>7</v>
      </c>
      <c r="B495" s="2" t="n">
        <v>1942</v>
      </c>
      <c r="C495" s="2" t="inlineStr">
        <is>
          <t>CARREGAMENTO</t>
        </is>
      </c>
      <c r="D495" s="2" t="n">
        <v>5030994</v>
      </c>
      <c r="E495" s="2" t="inlineStr">
        <is>
          <t>Aron Ribeiro Pereira</t>
        </is>
      </c>
      <c r="F495" s="2" t="n">
        <v>180</v>
      </c>
      <c r="G495" s="2" t="n">
        <v>2.52</v>
      </c>
      <c r="H495" s="2" t="n">
        <v>71</v>
      </c>
      <c r="I495" s="2" t="n">
        <v>22</v>
      </c>
      <c r="J495" s="2" t="inlineStr">
        <is>
          <t>GPA</t>
        </is>
      </c>
    </row>
    <row r="496">
      <c r="A496" s="2" t="n">
        <v>7</v>
      </c>
      <c r="B496" s="2" t="n">
        <v>1942</v>
      </c>
      <c r="C496" s="2" t="inlineStr">
        <is>
          <t>SEPARACAO</t>
        </is>
      </c>
      <c r="D496" s="2" t="n">
        <v>5745578</v>
      </c>
      <c r="E496" s="2" t="inlineStr">
        <is>
          <t>David Da Silva Franco</t>
        </is>
      </c>
      <c r="F496" s="2" t="n">
        <v>866</v>
      </c>
      <c r="G496" s="2" t="n">
        <v>12.88</v>
      </c>
      <c r="H496" s="2" t="n">
        <v>67</v>
      </c>
      <c r="I496" s="2" t="n">
        <v>80</v>
      </c>
      <c r="J496" s="2" t="inlineStr">
        <is>
          <t>GPA</t>
        </is>
      </c>
    </row>
    <row r="497">
      <c r="A497" s="2" t="n">
        <v>7</v>
      </c>
      <c r="B497" s="2" t="n">
        <v>1942</v>
      </c>
      <c r="C497" s="2" t="inlineStr">
        <is>
          <t>SEPARACAO</t>
        </is>
      </c>
      <c r="D497" s="2" t="n">
        <v>5759161</v>
      </c>
      <c r="E497" s="2" t="inlineStr">
        <is>
          <t>Carlos Alberto De Novais</t>
        </is>
      </c>
      <c r="F497" s="2" t="n">
        <v>2200</v>
      </c>
      <c r="G497" s="2" t="n">
        <v>30.53</v>
      </c>
      <c r="H497" s="2" t="n">
        <v>72</v>
      </c>
      <c r="I497" s="2" t="n">
        <v>80</v>
      </c>
      <c r="J497" s="2" t="inlineStr">
        <is>
          <t>GPA</t>
        </is>
      </c>
    </row>
    <row r="498">
      <c r="A498" s="2" t="n">
        <v>7</v>
      </c>
      <c r="B498" s="2" t="n">
        <v>1942</v>
      </c>
      <c r="C498" s="2" t="inlineStr">
        <is>
          <t>SEPARACAO</t>
        </is>
      </c>
      <c r="D498" s="2" t="n">
        <v>5781469</v>
      </c>
      <c r="E498" s="2" t="inlineStr">
        <is>
          <t>Igor Liberato Cossich</t>
        </is>
      </c>
      <c r="F498" s="2" t="n">
        <v>7574</v>
      </c>
      <c r="G498" s="2" t="n">
        <v>89.45</v>
      </c>
      <c r="H498" s="2" t="n">
        <v>85</v>
      </c>
      <c r="I498" s="2" t="n">
        <v>80</v>
      </c>
      <c r="J498" s="2" t="inlineStr">
        <is>
          <t>GPA</t>
        </is>
      </c>
    </row>
    <row r="499">
      <c r="A499" s="2" t="n">
        <v>7</v>
      </c>
      <c r="B499" s="2" t="n">
        <v>1942</v>
      </c>
      <c r="C499" s="2" t="inlineStr">
        <is>
          <t>CARREGAMENTO</t>
        </is>
      </c>
      <c r="D499" s="2" t="n">
        <v>5455871</v>
      </c>
      <c r="E499" s="2" t="inlineStr">
        <is>
          <t>CELSO PEREIRA DA SILVA</t>
        </is>
      </c>
      <c r="F499" s="2" t="n">
        <v>118</v>
      </c>
      <c r="G499" s="2" t="n">
        <v>2.36</v>
      </c>
      <c r="H499" s="2" t="n">
        <v>50</v>
      </c>
      <c r="I499" s="2" t="n">
        <v>22</v>
      </c>
      <c r="J499" s="2" t="inlineStr">
        <is>
          <t>GPA</t>
        </is>
      </c>
    </row>
    <row r="500">
      <c r="A500" s="2" t="n">
        <v>7</v>
      </c>
      <c r="B500" s="2" t="n">
        <v>1942</v>
      </c>
      <c r="C500" s="2" t="inlineStr">
        <is>
          <t>PUXADA RECEB</t>
        </is>
      </c>
      <c r="D500" s="2" t="n">
        <v>5797322</v>
      </c>
      <c r="E500" s="2" t="inlineStr">
        <is>
          <t>Iago Rian Aragao Souza</t>
        </is>
      </c>
      <c r="F500" s="2" t="n">
        <v>56</v>
      </c>
      <c r="G500" s="2" t="n">
        <v>6.33</v>
      </c>
      <c r="H500" s="2" t="n">
        <v>9</v>
      </c>
      <c r="I500" s="2" t="n">
        <v>16</v>
      </c>
      <c r="J500" s="2" t="inlineStr">
        <is>
          <t>GPA</t>
        </is>
      </c>
    </row>
    <row r="501">
      <c r="A501" s="2" t="n">
        <v>7</v>
      </c>
      <c r="B501" s="2" t="n">
        <v>1942</v>
      </c>
      <c r="C501" s="2" t="inlineStr">
        <is>
          <t>RECEBIMENTO</t>
        </is>
      </c>
      <c r="D501" s="2" t="n">
        <v>5797322</v>
      </c>
      <c r="E501" s="2" t="inlineStr">
        <is>
          <t>Iago Rian Aragao Souza</t>
        </is>
      </c>
      <c r="F501" s="2" t="n">
        <v>46</v>
      </c>
      <c r="G501" s="2" t="n">
        <v>17.59</v>
      </c>
      <c r="H501" s="2" t="n">
        <v>3</v>
      </c>
      <c r="I501" s="2" t="n">
        <v>17</v>
      </c>
      <c r="J501" s="2" t="inlineStr">
        <is>
          <t>GPA</t>
        </is>
      </c>
    </row>
    <row r="502">
      <c r="A502" s="2" t="n">
        <v>7</v>
      </c>
      <c r="B502" s="2" t="n">
        <v>1942</v>
      </c>
      <c r="C502" s="2" t="inlineStr">
        <is>
          <t>SEPARACAO</t>
        </is>
      </c>
      <c r="D502" s="2" t="n">
        <v>5797322</v>
      </c>
      <c r="E502" s="2" t="inlineStr">
        <is>
          <t>Iago Rian Aragao Souza</t>
        </is>
      </c>
      <c r="F502" s="2" t="n">
        <v>507</v>
      </c>
      <c r="G502" s="2" t="n">
        <v>5.18</v>
      </c>
      <c r="H502" s="2" t="n">
        <v>98</v>
      </c>
      <c r="I502" s="2" t="n">
        <v>80</v>
      </c>
      <c r="J502" s="2" t="inlineStr">
        <is>
          <t>GPA</t>
        </is>
      </c>
    </row>
    <row r="503">
      <c r="A503" s="2" t="n">
        <v>7</v>
      </c>
      <c r="B503" s="2" t="n">
        <v>1942</v>
      </c>
      <c r="C503" s="2" t="inlineStr">
        <is>
          <t>CARREGAMENTO</t>
        </is>
      </c>
      <c r="D503" s="2" t="n">
        <v>5812267</v>
      </c>
      <c r="E503" s="2" t="inlineStr">
        <is>
          <t>Kaique Rossi Da Silva</t>
        </is>
      </c>
      <c r="F503" s="2" t="n">
        <v>27</v>
      </c>
      <c r="G503" s="2" t="n">
        <v>2.36</v>
      </c>
      <c r="H503" s="2" t="n">
        <v>11</v>
      </c>
      <c r="I503" s="2" t="n">
        <v>22</v>
      </c>
      <c r="J503" s="2" t="inlineStr">
        <is>
          <t>GPA</t>
        </is>
      </c>
    </row>
    <row r="504">
      <c r="A504" s="2" t="n">
        <v>7</v>
      </c>
      <c r="B504" s="2" t="n">
        <v>1942</v>
      </c>
      <c r="C504" s="2" t="inlineStr">
        <is>
          <t>SEPARACAO</t>
        </is>
      </c>
      <c r="D504" s="2" t="n">
        <v>5801320</v>
      </c>
      <c r="E504" s="2" t="inlineStr">
        <is>
          <t>Joao Vitor Ferreira Pais</t>
        </is>
      </c>
      <c r="F504" s="2" t="n">
        <v>2468</v>
      </c>
      <c r="G504" s="2" t="n">
        <v>18.03</v>
      </c>
      <c r="H504" s="2" t="n">
        <v>137</v>
      </c>
      <c r="I504" s="2" t="n">
        <v>80</v>
      </c>
      <c r="J504" s="2" t="inlineStr">
        <is>
          <t>GPA</t>
        </is>
      </c>
    </row>
    <row r="505">
      <c r="A505" s="2" t="n">
        <v>7</v>
      </c>
      <c r="B505" s="2" t="n">
        <v>1942</v>
      </c>
      <c r="C505" s="2" t="inlineStr">
        <is>
          <t>SEPARACAO</t>
        </is>
      </c>
      <c r="D505" s="2" t="n">
        <v>5805970</v>
      </c>
      <c r="E505" s="2" t="inlineStr">
        <is>
          <t>Kevin Barros Da Silva</t>
        </is>
      </c>
      <c r="F505" s="2" t="n">
        <v>8589</v>
      </c>
      <c r="G505" s="2" t="n">
        <v>97.84999999999999</v>
      </c>
      <c r="H505" s="2" t="n">
        <v>88</v>
      </c>
      <c r="I505" s="2" t="n">
        <v>80</v>
      </c>
      <c r="J505" s="2" t="inlineStr">
        <is>
          <t>GPA</t>
        </is>
      </c>
    </row>
    <row r="506">
      <c r="A506" s="2" t="n">
        <v>7</v>
      </c>
      <c r="B506" s="2" t="n">
        <v>1942</v>
      </c>
      <c r="C506" s="2" t="inlineStr">
        <is>
          <t>CARREGAMENTO</t>
        </is>
      </c>
      <c r="D506" s="2" t="n">
        <v>5606403</v>
      </c>
      <c r="E506" s="2" t="inlineStr">
        <is>
          <t>Damiao De Jesus Lourenco Da Costa</t>
        </is>
      </c>
      <c r="F506" s="2" t="n">
        <v>82</v>
      </c>
      <c r="G506" s="2" t="n">
        <v>1.79</v>
      </c>
      <c r="H506" s="2" t="n">
        <v>46</v>
      </c>
      <c r="I506" s="2" t="n">
        <v>22</v>
      </c>
      <c r="J506" s="2" t="inlineStr">
        <is>
          <t>GPA</t>
        </is>
      </c>
    </row>
    <row r="507">
      <c r="A507" s="2" t="n">
        <v>7</v>
      </c>
      <c r="B507" s="2" t="n">
        <v>1942</v>
      </c>
      <c r="C507" s="2" t="inlineStr">
        <is>
          <t>SEPARACAO</t>
        </is>
      </c>
      <c r="D507" s="2" t="n">
        <v>5812267</v>
      </c>
      <c r="E507" s="2" t="inlineStr">
        <is>
          <t>Kaique Rossi Da Silva</t>
        </is>
      </c>
      <c r="F507" s="2" t="n">
        <v>11276</v>
      </c>
      <c r="G507" s="2" t="n">
        <v>119.03</v>
      </c>
      <c r="H507" s="2" t="n">
        <v>95</v>
      </c>
      <c r="I507" s="2" t="n">
        <v>80</v>
      </c>
      <c r="J507" s="2" t="inlineStr">
        <is>
          <t>GPA</t>
        </is>
      </c>
    </row>
    <row r="508">
      <c r="A508" s="2" t="n">
        <v>7</v>
      </c>
      <c r="B508" s="2" t="n">
        <v>1942</v>
      </c>
      <c r="C508" s="2" t="inlineStr">
        <is>
          <t>PUXADA RECEB</t>
        </is>
      </c>
      <c r="D508" s="2" t="n">
        <v>5854709</v>
      </c>
      <c r="E508" s="2" t="inlineStr">
        <is>
          <t>Arthur Filho Barbosa Ribeiro Junior</t>
        </is>
      </c>
      <c r="F508" s="2" t="n">
        <v>2062</v>
      </c>
      <c r="G508" s="2" t="n">
        <v>102.15</v>
      </c>
      <c r="H508" s="2" t="n">
        <v>20</v>
      </c>
      <c r="I508" s="2" t="n">
        <v>16</v>
      </c>
      <c r="J508" s="2" t="inlineStr">
        <is>
          <t>GPA</t>
        </is>
      </c>
    </row>
    <row r="509">
      <c r="A509" s="2" t="n">
        <v>7</v>
      </c>
      <c r="B509" s="2" t="n">
        <v>1942</v>
      </c>
      <c r="C509" s="2" t="inlineStr">
        <is>
          <t>SEPARACAO</t>
        </is>
      </c>
      <c r="D509" s="2" t="n">
        <v>5854709</v>
      </c>
      <c r="E509" s="2" t="inlineStr">
        <is>
          <t>Arthur Filho Barbosa Ribeiro Junior</t>
        </is>
      </c>
      <c r="F509" s="2" t="n">
        <v>1210</v>
      </c>
      <c r="G509" s="2" t="n">
        <v>7</v>
      </c>
      <c r="H509" s="2" t="n">
        <v>173</v>
      </c>
      <c r="I509" s="2" t="n">
        <v>80</v>
      </c>
      <c r="J509" s="2" t="inlineStr">
        <is>
          <t>GPA</t>
        </is>
      </c>
    </row>
    <row r="510">
      <c r="A510" s="2" t="n">
        <v>7</v>
      </c>
      <c r="B510" s="2" t="n">
        <v>1942</v>
      </c>
      <c r="C510" s="2" t="inlineStr">
        <is>
          <t>SEPARACAO</t>
        </is>
      </c>
      <c r="D510" s="2" t="n">
        <v>5862191</v>
      </c>
      <c r="E510" s="2" t="inlineStr">
        <is>
          <t>Juarez Rodrigues Lincoln</t>
        </is>
      </c>
      <c r="F510" s="2" t="n">
        <v>8216</v>
      </c>
      <c r="G510" s="2" t="n">
        <v>113.63</v>
      </c>
      <c r="H510" s="2" t="n">
        <v>72</v>
      </c>
      <c r="I510" s="2" t="n">
        <v>80</v>
      </c>
      <c r="J510" s="2" t="inlineStr">
        <is>
          <t>GPA</t>
        </is>
      </c>
    </row>
    <row r="511">
      <c r="A511" s="2" t="n">
        <v>7</v>
      </c>
      <c r="B511" s="2" t="n">
        <v>1942</v>
      </c>
      <c r="C511" s="2" t="inlineStr">
        <is>
          <t>SEPARACAO</t>
        </is>
      </c>
      <c r="D511" s="2" t="n">
        <v>5864720</v>
      </c>
      <c r="E511" s="2" t="inlineStr">
        <is>
          <t>Charles Deodato Da Costa Lima</t>
        </is>
      </c>
      <c r="F511" s="2" t="n">
        <v>14499</v>
      </c>
      <c r="G511" s="2" t="n">
        <v>144.71</v>
      </c>
      <c r="H511" s="2" t="n">
        <v>100</v>
      </c>
      <c r="I511" s="2" t="n">
        <v>80</v>
      </c>
      <c r="J511" s="2" t="inlineStr">
        <is>
          <t>GPA</t>
        </is>
      </c>
    </row>
    <row r="512">
      <c r="A512" s="2" t="n">
        <v>7</v>
      </c>
      <c r="B512" s="2" t="n">
        <v>1942</v>
      </c>
      <c r="C512" s="2" t="inlineStr">
        <is>
          <t>ATIVIDADE OP. EMP.</t>
        </is>
      </c>
      <c r="D512" s="2" t="n">
        <v>587354</v>
      </c>
      <c r="E512" s="2" t="inlineStr">
        <is>
          <t>ARLINDO CARDOSO DA SILVA JUNIOR</t>
        </is>
      </c>
      <c r="F512" s="2" t="n">
        <v>1398</v>
      </c>
      <c r="G512" s="2" t="n">
        <v>64.09</v>
      </c>
      <c r="H512" s="2" t="n">
        <v>22</v>
      </c>
      <c r="I512" s="2" t="n">
        <v>20</v>
      </c>
      <c r="J512" s="2" t="inlineStr">
        <is>
          <t>GPA</t>
        </is>
      </c>
    </row>
    <row r="513">
      <c r="A513" s="2" t="n">
        <v>7</v>
      </c>
      <c r="B513" s="2" t="n">
        <v>1942</v>
      </c>
      <c r="C513" s="2" t="inlineStr">
        <is>
          <t>SEPARACAO</t>
        </is>
      </c>
      <c r="D513" s="2" t="n">
        <v>587354</v>
      </c>
      <c r="E513" s="2" t="inlineStr">
        <is>
          <t>ARLINDO CARDOSO DA SILVA JUNIOR</t>
        </is>
      </c>
      <c r="F513" s="2" t="n">
        <v>141</v>
      </c>
      <c r="G513" s="2" t="n">
        <v>0.7</v>
      </c>
      <c r="H513" s="2" t="n">
        <v>201</v>
      </c>
      <c r="I513" s="2" t="n">
        <v>80</v>
      </c>
      <c r="J513" s="2" t="inlineStr">
        <is>
          <t>GPA</t>
        </is>
      </c>
    </row>
    <row r="514">
      <c r="A514" s="2" t="n">
        <v>7</v>
      </c>
      <c r="B514" s="2" t="n">
        <v>1942</v>
      </c>
      <c r="C514" s="2" t="inlineStr">
        <is>
          <t>SEPARACAO</t>
        </is>
      </c>
      <c r="D514" s="2" t="n">
        <v>5874700</v>
      </c>
      <c r="E514" s="2" t="inlineStr">
        <is>
          <t>Bryan Matheus Coler Caprari</t>
        </is>
      </c>
      <c r="F514" s="2" t="n">
        <v>4911</v>
      </c>
      <c r="G514" s="2" t="n">
        <v>80.3</v>
      </c>
      <c r="H514" s="2" t="n">
        <v>61</v>
      </c>
      <c r="I514" s="2" t="n">
        <v>80</v>
      </c>
      <c r="J514" s="2" t="inlineStr">
        <is>
          <t>GPA</t>
        </is>
      </c>
    </row>
    <row r="515">
      <c r="A515" s="2" t="n">
        <v>7</v>
      </c>
      <c r="B515" s="2" t="n">
        <v>1942</v>
      </c>
      <c r="C515" s="2" t="inlineStr">
        <is>
          <t>SEPARACAO</t>
        </is>
      </c>
      <c r="D515" s="2" t="n">
        <v>5910471</v>
      </c>
      <c r="E515" s="2" t="inlineStr">
        <is>
          <t>Caique Luiz Do Nascimento</t>
        </is>
      </c>
      <c r="F515" s="2" t="n">
        <v>5911</v>
      </c>
      <c r="G515" s="2" t="n">
        <v>86.59999999999999</v>
      </c>
      <c r="H515" s="2" t="n">
        <v>68</v>
      </c>
      <c r="I515" s="2" t="n">
        <v>80</v>
      </c>
      <c r="J515" s="2" t="inlineStr">
        <is>
          <t>GPA</t>
        </is>
      </c>
    </row>
    <row r="516">
      <c r="A516" s="2" t="n">
        <v>7</v>
      </c>
      <c r="B516" s="2" t="n">
        <v>1942</v>
      </c>
      <c r="C516" s="2" t="inlineStr">
        <is>
          <t>CARREGAMENTO</t>
        </is>
      </c>
      <c r="D516" s="2" t="n">
        <v>5797322</v>
      </c>
      <c r="E516" s="2" t="inlineStr">
        <is>
          <t>Iago Rian Aragao Souza</t>
        </is>
      </c>
      <c r="F516" s="2" t="n">
        <v>37</v>
      </c>
      <c r="G516" s="2" t="n">
        <v>1.07</v>
      </c>
      <c r="H516" s="2" t="n">
        <v>35</v>
      </c>
      <c r="I516" s="2" t="n">
        <v>22</v>
      </c>
      <c r="J516" s="2" t="inlineStr">
        <is>
          <t>GPA</t>
        </is>
      </c>
    </row>
    <row r="517">
      <c r="A517" s="2" t="n">
        <v>7</v>
      </c>
      <c r="B517" s="2" t="n">
        <v>1942</v>
      </c>
      <c r="C517" s="2" t="inlineStr">
        <is>
          <t>SEPARACAO</t>
        </is>
      </c>
      <c r="D517" s="2" t="n">
        <v>5912652</v>
      </c>
      <c r="E517" s="2" t="inlineStr">
        <is>
          <t>Kevin Martins Araujo Dos Santos</t>
        </is>
      </c>
      <c r="F517" s="2" t="n">
        <v>2435</v>
      </c>
      <c r="G517" s="2" t="n">
        <v>28.5</v>
      </c>
      <c r="H517" s="2" t="n">
        <v>85</v>
      </c>
      <c r="I517" s="2" t="n">
        <v>80</v>
      </c>
      <c r="J517" s="2" t="inlineStr">
        <is>
          <t>GPA</t>
        </is>
      </c>
    </row>
    <row r="518">
      <c r="A518" s="2" t="n">
        <v>7</v>
      </c>
      <c r="B518" s="2" t="n">
        <v>1942</v>
      </c>
      <c r="C518" s="2" t="inlineStr">
        <is>
          <t>SEPARACAO</t>
        </is>
      </c>
      <c r="D518" s="2" t="n">
        <v>5915210</v>
      </c>
      <c r="E518" s="2" t="inlineStr">
        <is>
          <t>Vinicius Dos Santos Cavalcante</t>
        </is>
      </c>
      <c r="F518" s="2" t="n">
        <v>12187</v>
      </c>
      <c r="G518" s="2" t="n">
        <v>128.76</v>
      </c>
      <c r="H518" s="2" t="n">
        <v>95</v>
      </c>
      <c r="I518" s="2" t="n">
        <v>80</v>
      </c>
      <c r="J518" s="2" t="inlineStr">
        <is>
          <t>GPA</t>
        </is>
      </c>
    </row>
    <row r="519">
      <c r="A519" s="2" t="n">
        <v>7</v>
      </c>
      <c r="B519" s="2" t="n">
        <v>1942</v>
      </c>
      <c r="C519" s="2" t="inlineStr">
        <is>
          <t>SEPARACAO</t>
        </is>
      </c>
      <c r="D519" s="2" t="n">
        <v>5921023</v>
      </c>
      <c r="E519" s="2" t="inlineStr">
        <is>
          <t>Renato Santos Da Costa</t>
        </is>
      </c>
      <c r="F519" s="2" t="n">
        <v>7875</v>
      </c>
      <c r="G519" s="2" t="n">
        <v>91</v>
      </c>
      <c r="H519" s="2" t="n">
        <v>87</v>
      </c>
      <c r="I519" s="2" t="n">
        <v>80</v>
      </c>
      <c r="J519" s="2" t="inlineStr">
        <is>
          <t>GPA</t>
        </is>
      </c>
    </row>
    <row r="520">
      <c r="A520" s="2" t="n">
        <v>7</v>
      </c>
      <c r="B520" s="2" t="n">
        <v>1942</v>
      </c>
      <c r="C520" s="2" t="inlineStr">
        <is>
          <t>SEPARACAO</t>
        </is>
      </c>
      <c r="D520" s="2" t="n">
        <v>5921325</v>
      </c>
      <c r="E520" s="2" t="inlineStr">
        <is>
          <t>Wellington De Aguiar Costa</t>
        </is>
      </c>
      <c r="F520" s="2" t="n">
        <v>9586</v>
      </c>
      <c r="G520" s="2" t="n">
        <v>139.96</v>
      </c>
      <c r="H520" s="2" t="n">
        <v>68</v>
      </c>
      <c r="I520" s="2" t="n">
        <v>80</v>
      </c>
      <c r="J520" s="2" t="inlineStr">
        <is>
          <t>GPA</t>
        </is>
      </c>
    </row>
    <row r="521">
      <c r="A521" s="2" t="n">
        <v>7</v>
      </c>
      <c r="B521" s="2" t="n">
        <v>1942</v>
      </c>
      <c r="C521" s="2" t="inlineStr">
        <is>
          <t>SEPARACAO</t>
        </is>
      </c>
      <c r="D521" s="2" t="n">
        <v>5926858</v>
      </c>
      <c r="E521" s="2" t="inlineStr">
        <is>
          <t>Andre Mateus Da Silva De Oliveira</t>
        </is>
      </c>
      <c r="F521" s="2" t="n">
        <v>9305</v>
      </c>
      <c r="G521" s="2" t="n">
        <v>101.98</v>
      </c>
      <c r="H521" s="2" t="n">
        <v>91</v>
      </c>
      <c r="I521" s="2" t="n">
        <v>80</v>
      </c>
      <c r="J521" s="2" t="inlineStr">
        <is>
          <t>GPA</t>
        </is>
      </c>
    </row>
    <row r="522">
      <c r="A522" s="2" t="n">
        <v>7</v>
      </c>
      <c r="B522" s="2" t="n">
        <v>1942</v>
      </c>
      <c r="C522" s="2" t="inlineStr">
        <is>
          <t>SEPARACAO</t>
        </is>
      </c>
      <c r="D522" s="2" t="n">
        <v>5934460</v>
      </c>
      <c r="E522" s="2" t="inlineStr">
        <is>
          <t>Rychard Lima Navarro</t>
        </is>
      </c>
      <c r="F522" s="2" t="n">
        <v>986</v>
      </c>
      <c r="G522" s="2" t="n">
        <v>11.98</v>
      </c>
      <c r="H522" s="2" t="n">
        <v>82</v>
      </c>
      <c r="I522" s="2" t="n">
        <v>80</v>
      </c>
      <c r="J522" s="2" t="inlineStr">
        <is>
          <t>GPA</t>
        </is>
      </c>
    </row>
    <row r="523">
      <c r="A523" s="2" t="n">
        <v>7</v>
      </c>
      <c r="B523" s="2" t="n">
        <v>1942</v>
      </c>
      <c r="C523" s="2" t="inlineStr">
        <is>
          <t>SEPARACAO</t>
        </is>
      </c>
      <c r="D523" s="2" t="n">
        <v>5936160</v>
      </c>
      <c r="E523" s="2" t="inlineStr">
        <is>
          <t>Alan Carlos De Oliveira Santos</t>
        </is>
      </c>
      <c r="F523" s="2" t="n">
        <v>5899</v>
      </c>
      <c r="G523" s="2" t="n">
        <v>83.40000000000001</v>
      </c>
      <c r="H523" s="2" t="n">
        <v>71</v>
      </c>
      <c r="I523" s="2" t="n">
        <v>80</v>
      </c>
      <c r="J523" s="2" t="inlineStr">
        <is>
          <t>GPA</t>
        </is>
      </c>
    </row>
    <row r="524">
      <c r="A524" s="2" t="n">
        <v>7</v>
      </c>
      <c r="B524" s="2" t="n">
        <v>1942</v>
      </c>
      <c r="C524" s="2" t="inlineStr">
        <is>
          <t>SEPARACAO</t>
        </is>
      </c>
      <c r="D524" s="2" t="n">
        <v>5938767</v>
      </c>
      <c r="E524" s="2" t="inlineStr">
        <is>
          <t>Misael Jose Rondon Romero</t>
        </is>
      </c>
      <c r="F524" s="2" t="n">
        <v>13729</v>
      </c>
      <c r="G524" s="2" t="n">
        <v>82.20999999999999</v>
      </c>
      <c r="H524" s="2" t="n">
        <v>167</v>
      </c>
      <c r="I524" s="2" t="n">
        <v>80</v>
      </c>
      <c r="J524" s="2" t="inlineStr">
        <is>
          <t>GPA</t>
        </is>
      </c>
    </row>
    <row r="525">
      <c r="A525" s="2" t="n">
        <v>7</v>
      </c>
      <c r="B525" s="2" t="n">
        <v>1942</v>
      </c>
      <c r="C525" s="2" t="inlineStr">
        <is>
          <t>SEPARACAO</t>
        </is>
      </c>
      <c r="D525" s="2" t="n">
        <v>5938899</v>
      </c>
      <c r="E525" s="2" t="inlineStr">
        <is>
          <t>Amilcar Alejandro Martinez Hidrogo</t>
        </is>
      </c>
      <c r="F525" s="2" t="n">
        <v>11042</v>
      </c>
      <c r="G525" s="2" t="n">
        <v>113.01</v>
      </c>
      <c r="H525" s="2" t="n">
        <v>98</v>
      </c>
      <c r="I525" s="2" t="n">
        <v>80</v>
      </c>
      <c r="J525" s="2" t="inlineStr">
        <is>
          <t>GPA</t>
        </is>
      </c>
    </row>
    <row r="526">
      <c r="A526" s="2" t="n">
        <v>7</v>
      </c>
      <c r="B526" s="2" t="n">
        <v>1942</v>
      </c>
      <c r="C526" s="2" t="inlineStr">
        <is>
          <t>SEPARACAO</t>
        </is>
      </c>
      <c r="D526" s="2" t="n">
        <v>5941075</v>
      </c>
      <c r="E526" s="2" t="inlineStr">
        <is>
          <t>Eduardo Cecilio Sizilio</t>
        </is>
      </c>
      <c r="F526" s="2" t="n">
        <v>14912</v>
      </c>
      <c r="G526" s="2" t="n">
        <v>143.1</v>
      </c>
      <c r="H526" s="2" t="n">
        <v>104</v>
      </c>
      <c r="I526" s="2" t="n">
        <v>80</v>
      </c>
      <c r="J526" s="2" t="inlineStr">
        <is>
          <t>GPA</t>
        </is>
      </c>
    </row>
    <row r="527">
      <c r="A527" s="2" t="n">
        <v>7</v>
      </c>
      <c r="B527" s="2" t="n">
        <v>1942</v>
      </c>
      <c r="C527" s="2" t="inlineStr">
        <is>
          <t>SEPARACAO</t>
        </is>
      </c>
      <c r="D527" s="2" t="n">
        <v>5942381</v>
      </c>
      <c r="E527" s="2" t="inlineStr">
        <is>
          <t>Elber De Jesus Santos</t>
        </is>
      </c>
      <c r="F527" s="2" t="n">
        <v>11825</v>
      </c>
      <c r="G527" s="2" t="n">
        <v>143.95</v>
      </c>
      <c r="H527" s="2" t="n">
        <v>82</v>
      </c>
      <c r="I527" s="2" t="n">
        <v>80</v>
      </c>
      <c r="J527" s="2" t="inlineStr">
        <is>
          <t>GPA</t>
        </is>
      </c>
    </row>
    <row r="528">
      <c r="A528" s="2" t="n">
        <v>7</v>
      </c>
      <c r="B528" s="2" t="n">
        <v>1942</v>
      </c>
      <c r="C528" s="2" t="inlineStr">
        <is>
          <t>SEPARACAO</t>
        </is>
      </c>
      <c r="D528" s="2" t="n">
        <v>5946492</v>
      </c>
      <c r="E528" s="2" t="inlineStr">
        <is>
          <t>Lucas Henrique Vanderlei Da Silva</t>
        </is>
      </c>
      <c r="F528" s="2" t="n">
        <v>3858</v>
      </c>
      <c r="G528" s="2" t="n">
        <v>61.78</v>
      </c>
      <c r="H528" s="2" t="n">
        <v>62</v>
      </c>
      <c r="I528" s="2" t="n">
        <v>80</v>
      </c>
      <c r="J528" s="2" t="inlineStr">
        <is>
          <t>GPA</t>
        </is>
      </c>
    </row>
    <row r="529">
      <c r="A529" s="2" t="n">
        <v>7</v>
      </c>
      <c r="B529" s="2" t="n">
        <v>1942</v>
      </c>
      <c r="C529" s="2" t="inlineStr">
        <is>
          <t>SEPARACAO</t>
        </is>
      </c>
      <c r="D529" s="2" t="n">
        <v>5946859</v>
      </c>
      <c r="E529" s="2" t="inlineStr">
        <is>
          <t>Alison Alexandre De Fegueredo</t>
        </is>
      </c>
      <c r="F529" s="2" t="n">
        <v>15585</v>
      </c>
      <c r="G529" s="2" t="n">
        <v>136.76</v>
      </c>
      <c r="H529" s="2" t="n">
        <v>114</v>
      </c>
      <c r="I529" s="2" t="n">
        <v>80</v>
      </c>
      <c r="J529" s="2" t="inlineStr">
        <is>
          <t>GPA</t>
        </is>
      </c>
    </row>
    <row r="530">
      <c r="A530" s="2" t="n">
        <v>7</v>
      </c>
      <c r="B530" s="2" t="n">
        <v>1942</v>
      </c>
      <c r="C530" s="2" t="inlineStr">
        <is>
          <t>SEPARACAO</t>
        </is>
      </c>
      <c r="D530" s="2" t="n">
        <v>5947618</v>
      </c>
      <c r="E530" s="2" t="inlineStr">
        <is>
          <t>Thiago De Aguilar Teixeira</t>
        </is>
      </c>
      <c r="F530" s="2" t="n">
        <v>6367</v>
      </c>
      <c r="G530" s="2" t="n">
        <v>115.94</v>
      </c>
      <c r="H530" s="2" t="n">
        <v>55</v>
      </c>
      <c r="I530" s="2" t="n">
        <v>80</v>
      </c>
      <c r="J530" s="2" t="inlineStr">
        <is>
          <t>GPA</t>
        </is>
      </c>
    </row>
    <row r="531">
      <c r="A531" s="2" t="n">
        <v>7</v>
      </c>
      <c r="B531" s="2" t="n">
        <v>1942</v>
      </c>
      <c r="C531" s="2" t="inlineStr">
        <is>
          <t>SEPARACAO</t>
        </is>
      </c>
      <c r="D531" s="2" t="n">
        <v>5948410</v>
      </c>
      <c r="E531" s="2" t="inlineStr">
        <is>
          <t>Helton John Araujo Lins</t>
        </is>
      </c>
      <c r="F531" s="2" t="n">
        <v>11237</v>
      </c>
      <c r="G531" s="2" t="n">
        <v>119.42</v>
      </c>
      <c r="H531" s="2" t="n">
        <v>94</v>
      </c>
      <c r="I531" s="2" t="n">
        <v>80</v>
      </c>
      <c r="J531" s="2" t="inlineStr">
        <is>
          <t>GPA</t>
        </is>
      </c>
    </row>
    <row r="532">
      <c r="A532" s="2" t="n">
        <v>7</v>
      </c>
      <c r="B532" s="2" t="n">
        <v>1942</v>
      </c>
      <c r="C532" s="2" t="inlineStr">
        <is>
          <t>SEPARACAO</t>
        </is>
      </c>
      <c r="D532" s="2" t="n">
        <v>5949157</v>
      </c>
      <c r="E532" s="2" t="inlineStr">
        <is>
          <t>Ed Carlos Pereira De Andrade</t>
        </is>
      </c>
      <c r="F532" s="2" t="n">
        <v>7704</v>
      </c>
      <c r="G532" s="2" t="n">
        <v>133.21</v>
      </c>
      <c r="H532" s="2" t="n">
        <v>58</v>
      </c>
      <c r="I532" s="2" t="n">
        <v>80</v>
      </c>
      <c r="J532" s="2" t="inlineStr">
        <is>
          <t>GPA</t>
        </is>
      </c>
    </row>
    <row r="533">
      <c r="A533" s="2" t="n">
        <v>7</v>
      </c>
      <c r="B533" s="2" t="n">
        <v>1942</v>
      </c>
      <c r="C533" s="2" t="inlineStr">
        <is>
          <t>SEPARACAO</t>
        </is>
      </c>
      <c r="D533" s="2" t="n">
        <v>5951321</v>
      </c>
      <c r="E533" s="2" t="inlineStr">
        <is>
          <t>Renato Claudino De Moura Annibal</t>
        </is>
      </c>
      <c r="F533" s="2" t="n">
        <v>10765</v>
      </c>
      <c r="G533" s="2" t="n">
        <v>109</v>
      </c>
      <c r="H533" s="2" t="n">
        <v>99</v>
      </c>
      <c r="I533" s="2" t="n">
        <v>80</v>
      </c>
      <c r="J533" s="2" t="inlineStr">
        <is>
          <t>GPA</t>
        </is>
      </c>
    </row>
    <row r="534">
      <c r="A534" s="2" t="n">
        <v>7</v>
      </c>
      <c r="B534" s="2" t="n">
        <v>1942</v>
      </c>
      <c r="C534" s="2" t="inlineStr">
        <is>
          <t>SEPARACAO</t>
        </is>
      </c>
      <c r="D534" s="2" t="n">
        <v>5952476</v>
      </c>
      <c r="E534" s="2" t="inlineStr">
        <is>
          <t>Caio Goncalves</t>
        </is>
      </c>
      <c r="F534" s="2" t="n">
        <v>7085</v>
      </c>
      <c r="G534" s="2" t="n">
        <v>81.56999999999999</v>
      </c>
      <c r="H534" s="2" t="n">
        <v>87</v>
      </c>
      <c r="I534" s="2" t="n">
        <v>80</v>
      </c>
      <c r="J534" s="2" t="inlineStr">
        <is>
          <t>GPA</t>
        </is>
      </c>
    </row>
    <row r="535">
      <c r="A535" s="2" t="n">
        <v>7</v>
      </c>
      <c r="B535" s="2" t="n">
        <v>1942</v>
      </c>
      <c r="C535" s="2" t="inlineStr">
        <is>
          <t>SEPARACAO</t>
        </is>
      </c>
      <c r="D535" s="2" t="n">
        <v>5954894</v>
      </c>
      <c r="E535" s="2" t="inlineStr">
        <is>
          <t>Vitor Manoel De Araujo</t>
        </is>
      </c>
      <c r="F535" s="2" t="n">
        <v>22490</v>
      </c>
      <c r="G535" s="2" t="n">
        <v>127.89</v>
      </c>
      <c r="H535" s="2" t="n">
        <v>176</v>
      </c>
      <c r="I535" s="2" t="n">
        <v>80</v>
      </c>
      <c r="J535" s="2" t="inlineStr">
        <is>
          <t>GPA</t>
        </is>
      </c>
    </row>
    <row r="536">
      <c r="A536" s="2" t="n">
        <v>7</v>
      </c>
      <c r="B536" s="2" t="n">
        <v>1942</v>
      </c>
      <c r="C536" s="2" t="inlineStr">
        <is>
          <t>SEPARACAO</t>
        </is>
      </c>
      <c r="D536" s="2" t="n">
        <v>5955190</v>
      </c>
      <c r="E536" s="2" t="inlineStr">
        <is>
          <t>Bryan Leite De Souza</t>
        </is>
      </c>
      <c r="F536" s="2" t="n">
        <v>7152</v>
      </c>
      <c r="G536" s="2" t="n">
        <v>104.94</v>
      </c>
      <c r="H536" s="2" t="n">
        <v>68</v>
      </c>
      <c r="I536" s="2" t="n">
        <v>80</v>
      </c>
      <c r="J536" s="2" t="inlineStr">
        <is>
          <t>GPA</t>
        </is>
      </c>
    </row>
    <row r="537">
      <c r="A537" s="2" t="n">
        <v>7</v>
      </c>
      <c r="B537" s="2" t="n">
        <v>1942</v>
      </c>
      <c r="C537" s="2" t="inlineStr">
        <is>
          <t>SEPARACAO</t>
        </is>
      </c>
      <c r="D537" s="2" t="n">
        <v>5957893</v>
      </c>
      <c r="E537" s="2" t="inlineStr">
        <is>
          <t>Paulo Dos Santos Stefano</t>
        </is>
      </c>
      <c r="F537" s="2" t="n">
        <v>9289</v>
      </c>
      <c r="G537" s="2" t="n">
        <v>109.99</v>
      </c>
      <c r="H537" s="2" t="n">
        <v>84</v>
      </c>
      <c r="I537" s="2" t="n">
        <v>80</v>
      </c>
      <c r="J537" s="2" t="inlineStr">
        <is>
          <t>GPA</t>
        </is>
      </c>
    </row>
    <row r="538">
      <c r="A538" s="2" t="n">
        <v>7</v>
      </c>
      <c r="B538" s="2" t="n">
        <v>1942</v>
      </c>
      <c r="C538" s="2" t="inlineStr">
        <is>
          <t>SEPARACAO</t>
        </is>
      </c>
      <c r="D538" s="2" t="n">
        <v>5965004</v>
      </c>
      <c r="E538" s="2" t="inlineStr">
        <is>
          <t>Paulo Ubiratan Moreira Delucio</t>
        </is>
      </c>
      <c r="F538" s="2" t="n">
        <v>735</v>
      </c>
      <c r="G538" s="2" t="n">
        <v>14.37</v>
      </c>
      <c r="H538" s="2" t="n">
        <v>51</v>
      </c>
      <c r="I538" s="2" t="n">
        <v>80</v>
      </c>
      <c r="J538" s="2" t="inlineStr">
        <is>
          <t>GPA</t>
        </is>
      </c>
    </row>
    <row r="539">
      <c r="A539" s="2" t="n">
        <v>7</v>
      </c>
      <c r="B539" s="2" t="n">
        <v>1942</v>
      </c>
      <c r="C539" s="2" t="inlineStr">
        <is>
          <t>SEPARACAO</t>
        </is>
      </c>
      <c r="D539" s="2" t="n">
        <v>5968704</v>
      </c>
      <c r="E539" s="2" t="inlineStr">
        <is>
          <t>Rafael De Jesus Silva</t>
        </is>
      </c>
      <c r="F539" s="2" t="n">
        <v>5905</v>
      </c>
      <c r="G539" s="2" t="n">
        <v>110.56</v>
      </c>
      <c r="H539" s="2" t="n">
        <v>53</v>
      </c>
      <c r="I539" s="2" t="n">
        <v>80</v>
      </c>
      <c r="J539" s="2" t="inlineStr">
        <is>
          <t>GPA</t>
        </is>
      </c>
    </row>
    <row r="540">
      <c r="A540" s="2" t="n">
        <v>7</v>
      </c>
      <c r="B540" s="2" t="n">
        <v>1942</v>
      </c>
      <c r="C540" s="2" t="inlineStr">
        <is>
          <t>SEPARACAO</t>
        </is>
      </c>
      <c r="D540" s="2" t="n">
        <v>5971152</v>
      </c>
      <c r="E540" s="2" t="inlineStr">
        <is>
          <t>Pedro Henrique Goncalves Lopes</t>
        </is>
      </c>
      <c r="F540" s="2" t="n">
        <v>2015</v>
      </c>
      <c r="G540" s="2" t="n">
        <v>21.08</v>
      </c>
      <c r="H540" s="2" t="n">
        <v>96</v>
      </c>
      <c r="I540" s="2" t="n">
        <v>80</v>
      </c>
      <c r="J540" s="2" t="inlineStr">
        <is>
          <t>GPA</t>
        </is>
      </c>
    </row>
    <row r="541">
      <c r="A541" s="2" t="n">
        <v>7</v>
      </c>
      <c r="B541" s="2" t="n">
        <v>1942</v>
      </c>
      <c r="C541" s="2" t="inlineStr">
        <is>
          <t>SEPARACAO</t>
        </is>
      </c>
      <c r="D541" s="2" t="n">
        <v>5973589</v>
      </c>
      <c r="E541" s="2" t="inlineStr">
        <is>
          <t>Gabriel Henrique De Jesus</t>
        </is>
      </c>
      <c r="F541" s="2" t="n">
        <v>153</v>
      </c>
      <c r="G541" s="2" t="n">
        <v>4.77</v>
      </c>
      <c r="H541" s="2" t="n">
        <v>32</v>
      </c>
      <c r="I541" s="2" t="n">
        <v>80</v>
      </c>
      <c r="J541" s="2" t="inlineStr">
        <is>
          <t>GPA</t>
        </is>
      </c>
    </row>
    <row r="542">
      <c r="A542" s="2" t="n">
        <v>7</v>
      </c>
      <c r="B542" s="2" t="n">
        <v>1942</v>
      </c>
      <c r="C542" s="2" t="inlineStr">
        <is>
          <t>SEPARACAO</t>
        </is>
      </c>
      <c r="D542" s="2" t="n">
        <v>5977495</v>
      </c>
      <c r="E542" s="2" t="inlineStr">
        <is>
          <t>Caua David Lopes</t>
        </is>
      </c>
      <c r="F542" s="2" t="n">
        <v>5417</v>
      </c>
      <c r="G542" s="2" t="n">
        <v>94.69</v>
      </c>
      <c r="H542" s="2" t="n">
        <v>57</v>
      </c>
      <c r="I542" s="2" t="n">
        <v>80</v>
      </c>
      <c r="J542" s="2" t="inlineStr">
        <is>
          <t>GPA</t>
        </is>
      </c>
    </row>
    <row r="543">
      <c r="A543" s="2" t="n">
        <v>7</v>
      </c>
      <c r="B543" s="2" t="n">
        <v>1942</v>
      </c>
      <c r="C543" s="2" t="inlineStr">
        <is>
          <t>SEPARACAO</t>
        </is>
      </c>
      <c r="D543" s="2" t="n">
        <v>5977606</v>
      </c>
      <c r="E543" s="2" t="inlineStr">
        <is>
          <t>Silvanez De Oliveira</t>
        </is>
      </c>
      <c r="F543" s="2" t="n">
        <v>9368</v>
      </c>
      <c r="G543" s="2" t="n">
        <v>140.19</v>
      </c>
      <c r="H543" s="2" t="n">
        <v>67</v>
      </c>
      <c r="I543" s="2" t="n">
        <v>80</v>
      </c>
      <c r="J543" s="2" t="inlineStr">
        <is>
          <t>GPA</t>
        </is>
      </c>
    </row>
    <row r="544">
      <c r="A544" s="2" t="n">
        <v>7</v>
      </c>
      <c r="B544" s="2" t="n">
        <v>1942</v>
      </c>
      <c r="C544" s="2" t="inlineStr">
        <is>
          <t>SEPARACAO</t>
        </is>
      </c>
      <c r="D544" s="2" t="n">
        <v>5980500</v>
      </c>
      <c r="E544" s="2" t="inlineStr">
        <is>
          <t>Jean Lucas Dos Santos Correia</t>
        </is>
      </c>
      <c r="F544" s="2" t="n">
        <v>5098</v>
      </c>
      <c r="G544" s="2" t="n">
        <v>127.05</v>
      </c>
      <c r="H544" s="2" t="n">
        <v>40</v>
      </c>
      <c r="I544" s="2" t="n">
        <v>80</v>
      </c>
      <c r="J544" s="2" t="inlineStr">
        <is>
          <t>GPA</t>
        </is>
      </c>
    </row>
    <row r="545">
      <c r="A545" s="2" t="n">
        <v>7</v>
      </c>
      <c r="B545" s="2" t="n">
        <v>1942</v>
      </c>
      <c r="C545" s="2" t="inlineStr">
        <is>
          <t>SEPARACAO</t>
        </is>
      </c>
      <c r="D545" s="2" t="n">
        <v>5983479</v>
      </c>
      <c r="E545" s="2" t="inlineStr">
        <is>
          <t>Caio Giovanni Alves De Oliveira</t>
        </is>
      </c>
      <c r="F545" s="2" t="n">
        <v>5083</v>
      </c>
      <c r="G545" s="2" t="n">
        <v>86.65000000000001</v>
      </c>
      <c r="H545" s="2" t="n">
        <v>59</v>
      </c>
      <c r="I545" s="2" t="n">
        <v>80</v>
      </c>
      <c r="J545" s="2" t="inlineStr">
        <is>
          <t>GPA</t>
        </is>
      </c>
    </row>
    <row r="546">
      <c r="A546" s="2" t="n">
        <v>7</v>
      </c>
      <c r="B546" s="2" t="n">
        <v>1942</v>
      </c>
      <c r="C546" s="2" t="inlineStr">
        <is>
          <t>SEPARACAO</t>
        </is>
      </c>
      <c r="D546" s="2" t="n">
        <v>5984149</v>
      </c>
      <c r="E546" s="2" t="inlineStr">
        <is>
          <t>Victor De Oliveira Mota</t>
        </is>
      </c>
      <c r="F546" s="2" t="n">
        <v>5233</v>
      </c>
      <c r="G546" s="2" t="n">
        <v>80.91</v>
      </c>
      <c r="H546" s="2" t="n">
        <v>65</v>
      </c>
      <c r="I546" s="2" t="n">
        <v>80</v>
      </c>
      <c r="J546" s="2" t="inlineStr">
        <is>
          <t>GPA</t>
        </is>
      </c>
    </row>
    <row r="547">
      <c r="A547" s="2" t="n">
        <v>7</v>
      </c>
      <c r="B547" s="2" t="n">
        <v>1942</v>
      </c>
      <c r="C547" s="2" t="inlineStr">
        <is>
          <t>SEPARACAO</t>
        </is>
      </c>
      <c r="D547" s="2" t="n">
        <v>5984742</v>
      </c>
      <c r="E547" s="2" t="inlineStr">
        <is>
          <t>Diogo Lopes Cerqueira</t>
        </is>
      </c>
      <c r="F547" s="2" t="n">
        <v>9219</v>
      </c>
      <c r="G547" s="2" t="n">
        <v>118.91</v>
      </c>
      <c r="H547" s="2" t="n">
        <v>78</v>
      </c>
      <c r="I547" s="2" t="n">
        <v>80</v>
      </c>
      <c r="J547" s="2" t="inlineStr">
        <is>
          <t>GPA</t>
        </is>
      </c>
    </row>
    <row r="548">
      <c r="A548" s="2" t="n">
        <v>7</v>
      </c>
      <c r="B548" s="2" t="n">
        <v>1942</v>
      </c>
      <c r="C548" s="2" t="inlineStr">
        <is>
          <t>SEPARACAO</t>
        </is>
      </c>
      <c r="D548" s="2" t="n">
        <v>5990327</v>
      </c>
      <c r="E548" s="2" t="inlineStr">
        <is>
          <t>Guilherme Costa Marcelino</t>
        </is>
      </c>
      <c r="F548" s="2" t="n">
        <v>8689</v>
      </c>
      <c r="G548" s="2" t="n">
        <v>114.14</v>
      </c>
      <c r="H548" s="2" t="n">
        <v>76</v>
      </c>
      <c r="I548" s="2" t="n">
        <v>80</v>
      </c>
      <c r="J548" s="2" t="inlineStr">
        <is>
          <t>GPA</t>
        </is>
      </c>
    </row>
    <row r="549">
      <c r="A549" s="2" t="n">
        <v>7</v>
      </c>
      <c r="B549" s="2" t="n">
        <v>1942</v>
      </c>
      <c r="C549" s="2" t="inlineStr">
        <is>
          <t>SEPARACAO</t>
        </is>
      </c>
      <c r="D549" s="2" t="n">
        <v>5990653</v>
      </c>
      <c r="E549" s="2" t="inlineStr">
        <is>
          <t>Alan Da Silva Veras</t>
        </is>
      </c>
      <c r="F549" s="2" t="n">
        <v>5413</v>
      </c>
      <c r="G549" s="2" t="n">
        <v>113.22</v>
      </c>
      <c r="H549" s="2" t="n">
        <v>48</v>
      </c>
      <c r="I549" s="2" t="n">
        <v>80</v>
      </c>
      <c r="J549" s="2" t="inlineStr">
        <is>
          <t>GPA</t>
        </is>
      </c>
    </row>
    <row r="550">
      <c r="A550" s="2" t="n">
        <v>7</v>
      </c>
      <c r="B550" s="2" t="n">
        <v>1942</v>
      </c>
      <c r="C550" s="2" t="inlineStr">
        <is>
          <t>SEPARACAO</t>
        </is>
      </c>
      <c r="D550" s="2" t="n">
        <v>5991757</v>
      </c>
      <c r="E550" s="2" t="inlineStr">
        <is>
          <t>Gustavo Lima Da Silva</t>
        </is>
      </c>
      <c r="F550" s="2" t="n">
        <v>3724</v>
      </c>
      <c r="G550" s="2" t="n">
        <v>57.13</v>
      </c>
      <c r="H550" s="2" t="n">
        <v>65</v>
      </c>
      <c r="I550" s="2" t="n">
        <v>80</v>
      </c>
      <c r="J550" s="2" t="inlineStr">
        <is>
          <t>GPA</t>
        </is>
      </c>
    </row>
    <row r="551">
      <c r="A551" s="2" t="n">
        <v>7</v>
      </c>
      <c r="B551" s="2" t="n">
        <v>1942</v>
      </c>
      <c r="C551" s="2" t="inlineStr">
        <is>
          <t>SEPARACAO</t>
        </is>
      </c>
      <c r="D551" s="2" t="n">
        <v>5992567</v>
      </c>
      <c r="E551" s="2" t="inlineStr">
        <is>
          <t>Luiz Sergio Ribeiro Gaspar Doble</t>
        </is>
      </c>
      <c r="F551" s="2" t="n">
        <v>4808</v>
      </c>
      <c r="G551" s="2" t="n">
        <v>70.13</v>
      </c>
      <c r="H551" s="2" t="n">
        <v>69</v>
      </c>
      <c r="I551" s="2" t="n">
        <v>80</v>
      </c>
      <c r="J551" s="2" t="inlineStr">
        <is>
          <t>GPA</t>
        </is>
      </c>
    </row>
    <row r="552">
      <c r="A552" s="2" t="n">
        <v>7</v>
      </c>
      <c r="B552" s="2" t="n">
        <v>1942</v>
      </c>
      <c r="C552" s="2" t="inlineStr">
        <is>
          <t>SEPARACAO</t>
        </is>
      </c>
      <c r="D552" s="2" t="n">
        <v>5994373</v>
      </c>
      <c r="E552" s="2" t="inlineStr">
        <is>
          <t>Victor Vinicius Junqueira</t>
        </is>
      </c>
      <c r="F552" s="2" t="n">
        <v>7576</v>
      </c>
      <c r="G552" s="2" t="n">
        <v>108.45</v>
      </c>
      <c r="H552" s="2" t="n">
        <v>70</v>
      </c>
      <c r="I552" s="2" t="n">
        <v>80</v>
      </c>
      <c r="J552" s="2" t="inlineStr">
        <is>
          <t>GPA</t>
        </is>
      </c>
    </row>
    <row r="553">
      <c r="A553" s="2" t="n">
        <v>7</v>
      </c>
      <c r="B553" s="2" t="n">
        <v>1942</v>
      </c>
      <c r="C553" s="2" t="inlineStr">
        <is>
          <t>SEPARACAO</t>
        </is>
      </c>
      <c r="D553" s="2" t="n">
        <v>5995795</v>
      </c>
      <c r="E553" s="2" t="inlineStr">
        <is>
          <t>Jorge Antonio Quijada Perez</t>
        </is>
      </c>
      <c r="F553" s="2" t="n">
        <v>7987</v>
      </c>
      <c r="G553" s="2" t="n">
        <v>115.53</v>
      </c>
      <c r="H553" s="2" t="n">
        <v>69</v>
      </c>
      <c r="I553" s="2" t="n">
        <v>80</v>
      </c>
      <c r="J553" s="2" t="inlineStr">
        <is>
          <t>GPA</t>
        </is>
      </c>
    </row>
    <row r="554">
      <c r="A554" s="2" t="n">
        <v>7</v>
      </c>
      <c r="B554" s="2" t="n">
        <v>1942</v>
      </c>
      <c r="C554" s="2" t="inlineStr">
        <is>
          <t>SEPARACAO</t>
        </is>
      </c>
      <c r="D554" s="2" t="n">
        <v>5996848</v>
      </c>
      <c r="E554" s="2" t="inlineStr">
        <is>
          <t>Bruno Rodrigues Anaia</t>
        </is>
      </c>
      <c r="F554" s="2" t="n">
        <v>7126</v>
      </c>
      <c r="G554" s="2" t="n">
        <v>97.18000000000001</v>
      </c>
      <c r="H554" s="2" t="n">
        <v>73</v>
      </c>
      <c r="I554" s="2" t="n">
        <v>80</v>
      </c>
      <c r="J554" s="2" t="inlineStr">
        <is>
          <t>GPA</t>
        </is>
      </c>
    </row>
    <row r="555">
      <c r="A555" s="2" t="n">
        <v>7</v>
      </c>
      <c r="B555" s="2" t="n">
        <v>1942</v>
      </c>
      <c r="C555" s="2" t="inlineStr">
        <is>
          <t>SEPARACAO</t>
        </is>
      </c>
      <c r="D555" s="2" t="n">
        <v>5997216</v>
      </c>
      <c r="E555" s="2" t="inlineStr">
        <is>
          <t>Marcio Vinicius Barboza De Lima</t>
        </is>
      </c>
      <c r="F555" s="2" t="n">
        <v>2952</v>
      </c>
      <c r="G555" s="2" t="n">
        <v>72.19</v>
      </c>
      <c r="H555" s="2" t="n">
        <v>41</v>
      </c>
      <c r="I555" s="2" t="n">
        <v>80</v>
      </c>
      <c r="J555" s="2" t="inlineStr">
        <is>
          <t>GPA</t>
        </is>
      </c>
    </row>
    <row r="556">
      <c r="A556" s="2" t="n">
        <v>7</v>
      </c>
      <c r="B556" s="2" t="n">
        <v>1942</v>
      </c>
      <c r="C556" s="2" t="inlineStr">
        <is>
          <t>SEPARACAO</t>
        </is>
      </c>
      <c r="D556" s="2" t="n">
        <v>5997291</v>
      </c>
      <c r="E556" s="2" t="inlineStr">
        <is>
          <t>Carlos Henrique Pinheiro De Souza</t>
        </is>
      </c>
      <c r="F556" s="2" t="n">
        <v>6532</v>
      </c>
      <c r="G556" s="2" t="n">
        <v>108</v>
      </c>
      <c r="H556" s="2" t="n">
        <v>60</v>
      </c>
      <c r="I556" s="2" t="n">
        <v>80</v>
      </c>
      <c r="J556" s="2" t="inlineStr">
        <is>
          <t>GPA</t>
        </is>
      </c>
    </row>
    <row r="557">
      <c r="A557" s="2" t="n">
        <v>7</v>
      </c>
      <c r="B557" s="2" t="n">
        <v>1942</v>
      </c>
      <c r="C557" s="2" t="inlineStr">
        <is>
          <t>SEPARACAO</t>
        </is>
      </c>
      <c r="D557" s="2" t="n">
        <v>5997909</v>
      </c>
      <c r="E557" s="2" t="inlineStr">
        <is>
          <t>Matheus Roberto Ferreira</t>
        </is>
      </c>
      <c r="F557" s="2" t="n">
        <v>8090</v>
      </c>
      <c r="G557" s="2" t="n">
        <v>116.85</v>
      </c>
      <c r="H557" s="2" t="n">
        <v>69</v>
      </c>
      <c r="I557" s="2" t="n">
        <v>80</v>
      </c>
      <c r="J557" s="2" t="inlineStr">
        <is>
          <t>GPA</t>
        </is>
      </c>
    </row>
    <row r="558">
      <c r="A558" s="2" t="n">
        <v>7</v>
      </c>
      <c r="B558" s="2" t="n">
        <v>1942</v>
      </c>
      <c r="C558" s="2" t="inlineStr">
        <is>
          <t>SEPARACAO</t>
        </is>
      </c>
      <c r="D558" s="2" t="n">
        <v>5998034</v>
      </c>
      <c r="E558" s="2" t="inlineStr">
        <is>
          <t>Rodrigo De Matos</t>
        </is>
      </c>
      <c r="F558" s="2" t="n">
        <v>1400</v>
      </c>
      <c r="G558" s="2" t="n">
        <v>28.28</v>
      </c>
      <c r="H558" s="2" t="n">
        <v>50</v>
      </c>
      <c r="I558" s="2" t="n">
        <v>80</v>
      </c>
      <c r="J558" s="2" t="inlineStr">
        <is>
          <t>GPA</t>
        </is>
      </c>
    </row>
    <row r="559">
      <c r="A559" s="2" t="n">
        <v>7</v>
      </c>
      <c r="B559" s="2" t="n">
        <v>1942</v>
      </c>
      <c r="C559" s="2" t="inlineStr">
        <is>
          <t>SEPARACAO</t>
        </is>
      </c>
      <c r="D559" s="2" t="n">
        <v>5998204</v>
      </c>
      <c r="E559" s="2" t="inlineStr">
        <is>
          <t>Paulo Henrique Rodrigues Dos Santos</t>
        </is>
      </c>
      <c r="F559" s="2" t="n">
        <v>6185</v>
      </c>
      <c r="G559" s="2" t="n">
        <v>125.25</v>
      </c>
      <c r="H559" s="2" t="n">
        <v>49</v>
      </c>
      <c r="I559" s="2" t="n">
        <v>80</v>
      </c>
      <c r="J559" s="2" t="inlineStr">
        <is>
          <t>GPA</t>
        </is>
      </c>
    </row>
    <row r="560">
      <c r="A560" s="2" t="n">
        <v>7</v>
      </c>
      <c r="B560" s="2" t="n">
        <v>1942</v>
      </c>
      <c r="C560" s="2" t="inlineStr">
        <is>
          <t>SEPARACAO</t>
        </is>
      </c>
      <c r="D560" s="2" t="n">
        <v>5998301</v>
      </c>
      <c r="E560" s="2" t="inlineStr">
        <is>
          <t>Weslley Henrique Santino De Atayde</t>
        </is>
      </c>
      <c r="F560" s="2" t="n">
        <v>3587</v>
      </c>
      <c r="G560" s="2" t="n">
        <v>86</v>
      </c>
      <c r="H560" s="2" t="n">
        <v>42</v>
      </c>
      <c r="I560" s="2" t="n">
        <v>80</v>
      </c>
      <c r="J560" s="2" t="inlineStr">
        <is>
          <t>GPA</t>
        </is>
      </c>
    </row>
    <row r="561">
      <c r="A561" s="2" t="n">
        <v>7</v>
      </c>
      <c r="B561" s="2" t="n">
        <v>1942</v>
      </c>
      <c r="C561" s="2" t="inlineStr">
        <is>
          <t>SEPARACAO</t>
        </is>
      </c>
      <c r="D561" s="2" t="n">
        <v>5998611</v>
      </c>
      <c r="E561" s="2" t="inlineStr">
        <is>
          <t>Jose Guilherme Oliveira Da Silva</t>
        </is>
      </c>
      <c r="F561" s="2" t="n">
        <v>5910</v>
      </c>
      <c r="G561" s="2" t="n">
        <v>93.59</v>
      </c>
      <c r="H561" s="2" t="n">
        <v>63</v>
      </c>
      <c r="I561" s="2" t="n">
        <v>80</v>
      </c>
      <c r="J561" s="2" t="inlineStr">
        <is>
          <t>GPA</t>
        </is>
      </c>
    </row>
    <row r="562">
      <c r="A562" s="2" t="n">
        <v>7</v>
      </c>
      <c r="B562" s="2" t="n">
        <v>1942</v>
      </c>
      <c r="C562" s="2" t="inlineStr">
        <is>
          <t>SEPARACAO</t>
        </is>
      </c>
      <c r="D562" s="2" t="n">
        <v>6000975</v>
      </c>
      <c r="E562" s="2" t="inlineStr">
        <is>
          <t>Gustavo Da Silva Martineli</t>
        </is>
      </c>
      <c r="F562" s="2" t="n">
        <v>1764</v>
      </c>
      <c r="G562" s="2" t="n">
        <v>30.28</v>
      </c>
      <c r="H562" s="2" t="n">
        <v>58</v>
      </c>
      <c r="I562" s="2" t="n">
        <v>80</v>
      </c>
      <c r="J562" s="2" t="inlineStr">
        <is>
          <t>GPA</t>
        </is>
      </c>
    </row>
    <row r="563">
      <c r="A563" s="2" t="n">
        <v>7</v>
      </c>
      <c r="B563" s="2" t="n">
        <v>1942</v>
      </c>
      <c r="C563" s="2" t="inlineStr">
        <is>
          <t>SEPARACAO</t>
        </is>
      </c>
      <c r="D563" s="2" t="n">
        <v>6004032</v>
      </c>
      <c r="E563" s="2" t="inlineStr">
        <is>
          <t>Gabriel Theodoro Da Silva</t>
        </is>
      </c>
      <c r="F563" s="2" t="n">
        <v>1216</v>
      </c>
      <c r="G563" s="2" t="n">
        <v>30.42</v>
      </c>
      <c r="H563" s="2" t="n">
        <v>40</v>
      </c>
      <c r="I563" s="2" t="n">
        <v>80</v>
      </c>
      <c r="J563" s="2" t="inlineStr">
        <is>
          <t>GPA</t>
        </is>
      </c>
    </row>
    <row r="564">
      <c r="A564" s="2" t="n">
        <v>7</v>
      </c>
      <c r="B564" s="2" t="n">
        <v>1942</v>
      </c>
      <c r="C564" s="2" t="inlineStr">
        <is>
          <t>SEPARACAO</t>
        </is>
      </c>
      <c r="D564" s="2" t="n">
        <v>6005195</v>
      </c>
      <c r="E564" s="2" t="inlineStr">
        <is>
          <t>Lucas Daniel Santos Moura</t>
        </is>
      </c>
      <c r="F564" s="2" t="n">
        <v>1141</v>
      </c>
      <c r="G564" s="2" t="n">
        <v>21.3</v>
      </c>
      <c r="H564" s="2" t="n">
        <v>54</v>
      </c>
      <c r="I564" s="2" t="n">
        <v>80</v>
      </c>
      <c r="J564" s="2" t="inlineStr">
        <is>
          <t>GPA</t>
        </is>
      </c>
    </row>
    <row r="565">
      <c r="A565" s="2" t="n">
        <v>7</v>
      </c>
      <c r="B565" s="2" t="n">
        <v>1942</v>
      </c>
      <c r="C565" s="2" t="inlineStr">
        <is>
          <t>SEPARACAO</t>
        </is>
      </c>
      <c r="D565" s="2" t="n">
        <v>6005225</v>
      </c>
      <c r="E565" s="2" t="inlineStr">
        <is>
          <t>Alan Correia Queiroz</t>
        </is>
      </c>
      <c r="F565" s="2" t="n">
        <v>2749</v>
      </c>
      <c r="G565" s="2" t="n">
        <v>31.18</v>
      </c>
      <c r="H565" s="2" t="n">
        <v>88</v>
      </c>
      <c r="I565" s="2" t="n">
        <v>80</v>
      </c>
      <c r="J565" s="2" t="inlineStr">
        <is>
          <t>GPA</t>
        </is>
      </c>
    </row>
    <row r="566">
      <c r="A566" s="2" t="n">
        <v>7</v>
      </c>
      <c r="B566" s="2" t="n">
        <v>1942</v>
      </c>
      <c r="C566" s="2" t="inlineStr">
        <is>
          <t>SEPARACAO</t>
        </is>
      </c>
      <c r="D566" s="2" t="n">
        <v>6005365</v>
      </c>
      <c r="E566" s="2" t="inlineStr">
        <is>
          <t>Ingrid Franciele Dos Santos Costa</t>
        </is>
      </c>
      <c r="F566" s="2" t="n">
        <v>2628</v>
      </c>
      <c r="G566" s="2" t="n">
        <v>45.99</v>
      </c>
      <c r="H566" s="2" t="n">
        <v>57</v>
      </c>
      <c r="I566" s="2" t="n">
        <v>80</v>
      </c>
      <c r="J566" s="2" t="inlineStr">
        <is>
          <t>GPA</t>
        </is>
      </c>
    </row>
    <row r="567">
      <c r="A567" s="2" t="n">
        <v>7</v>
      </c>
      <c r="B567" s="2" t="n">
        <v>1942</v>
      </c>
      <c r="C567" s="2" t="inlineStr">
        <is>
          <t>SEPARACAO</t>
        </is>
      </c>
      <c r="D567" s="2" t="n">
        <v>6008526</v>
      </c>
      <c r="E567" s="2" t="inlineStr">
        <is>
          <t>Keldryn Victor Jose De Souza</t>
        </is>
      </c>
      <c r="F567" s="2" t="n">
        <v>1452</v>
      </c>
      <c r="G567" s="2" t="n">
        <v>31.75</v>
      </c>
      <c r="H567" s="2" t="n">
        <v>46</v>
      </c>
      <c r="I567" s="2" t="n">
        <v>80</v>
      </c>
      <c r="J567" s="2" t="inlineStr">
        <is>
          <t>GPA</t>
        </is>
      </c>
    </row>
    <row r="568">
      <c r="A568" s="2" t="n">
        <v>7</v>
      </c>
      <c r="B568" s="2" t="n">
        <v>1942</v>
      </c>
      <c r="C568" s="2" t="inlineStr">
        <is>
          <t>SEPARACAO</t>
        </is>
      </c>
      <c r="D568" s="2" t="n">
        <v>6010474</v>
      </c>
      <c r="E568" s="2" t="inlineStr">
        <is>
          <t>Wendew Luiz Franco Campos</t>
        </is>
      </c>
      <c r="F568" s="2" t="n">
        <v>990</v>
      </c>
      <c r="G568" s="2" t="n">
        <v>24.53</v>
      </c>
      <c r="H568" s="2" t="n">
        <v>40</v>
      </c>
      <c r="I568" s="2" t="n">
        <v>80</v>
      </c>
      <c r="J568" s="2" t="inlineStr">
        <is>
          <t>GPA</t>
        </is>
      </c>
    </row>
    <row r="569">
      <c r="A569" s="2" t="n">
        <v>7</v>
      </c>
      <c r="B569" s="2" t="n">
        <v>1942</v>
      </c>
      <c r="C569" s="2" t="inlineStr">
        <is>
          <t>SEPARACAO</t>
        </is>
      </c>
      <c r="D569" s="2" t="n">
        <v>6011080</v>
      </c>
      <c r="E569" s="2" t="inlineStr">
        <is>
          <t>Felipe Santos Da Silva</t>
        </is>
      </c>
      <c r="F569" s="2" t="n">
        <v>830</v>
      </c>
      <c r="G569" s="2" t="n">
        <v>21.88</v>
      </c>
      <c r="H569" s="2" t="n">
        <v>38</v>
      </c>
      <c r="I569" s="2" t="n">
        <v>80</v>
      </c>
      <c r="J569" s="2" t="inlineStr">
        <is>
          <t>GPA</t>
        </is>
      </c>
    </row>
    <row r="570">
      <c r="A570" s="2" t="n">
        <v>7</v>
      </c>
      <c r="B570" s="2" t="n">
        <v>1942</v>
      </c>
      <c r="C570" s="2" t="inlineStr">
        <is>
          <t>SEPARACAO</t>
        </is>
      </c>
      <c r="D570" s="2" t="n">
        <v>6012310</v>
      </c>
      <c r="E570" s="2" t="inlineStr">
        <is>
          <t>Rayane Cristina Pupulin Martins Oliveira</t>
        </is>
      </c>
      <c r="F570" s="2" t="n">
        <v>1058</v>
      </c>
      <c r="G570" s="2" t="n">
        <v>22.42</v>
      </c>
      <c r="H570" s="2" t="n">
        <v>47</v>
      </c>
      <c r="I570" s="2" t="n">
        <v>80</v>
      </c>
      <c r="J570" s="2" t="inlineStr">
        <is>
          <t>GPA</t>
        </is>
      </c>
    </row>
    <row r="571">
      <c r="A571" s="2" t="n">
        <v>7</v>
      </c>
      <c r="B571" s="2" t="n">
        <v>1942</v>
      </c>
      <c r="C571" s="2" t="inlineStr">
        <is>
          <t>SEPARACAO</t>
        </is>
      </c>
      <c r="D571" s="2" t="n">
        <v>6014410</v>
      </c>
      <c r="E571" s="2" t="inlineStr">
        <is>
          <t>Victor Hugo Rodrigues Da Silva</t>
        </is>
      </c>
      <c r="F571" s="2" t="n">
        <v>1445</v>
      </c>
      <c r="G571" s="2" t="n">
        <v>25.75</v>
      </c>
      <c r="H571" s="2" t="n">
        <v>56</v>
      </c>
      <c r="I571" s="2" t="n">
        <v>80</v>
      </c>
      <c r="J571" s="2" t="inlineStr">
        <is>
          <t>GPA</t>
        </is>
      </c>
    </row>
    <row r="572">
      <c r="A572" s="2" t="n">
        <v>7</v>
      </c>
      <c r="B572" s="2" t="n">
        <v>1942</v>
      </c>
      <c r="C572" s="2" t="inlineStr">
        <is>
          <t>CARREGAMENTO</t>
        </is>
      </c>
      <c r="D572" s="2" t="n">
        <v>687013</v>
      </c>
      <c r="E572" s="2" t="inlineStr">
        <is>
          <t>ALESSANDRO DE SOUSA BINA</t>
        </is>
      </c>
      <c r="F572" s="2" t="n">
        <v>120</v>
      </c>
      <c r="G572" s="2" t="n">
        <v>0.46</v>
      </c>
      <c r="H572" s="2" t="n">
        <v>261</v>
      </c>
      <c r="I572" s="2" t="n">
        <v>22</v>
      </c>
      <c r="J572" s="2" t="inlineStr">
        <is>
          <t>GPA</t>
        </is>
      </c>
    </row>
    <row r="573">
      <c r="A573" s="2" t="n">
        <v>7</v>
      </c>
      <c r="B573" s="2" t="n">
        <v>1942</v>
      </c>
      <c r="C573" s="2" t="inlineStr">
        <is>
          <t>SEPARACAO</t>
        </is>
      </c>
      <c r="D573" s="2" t="n">
        <v>642339</v>
      </c>
      <c r="E573" s="2" t="inlineStr">
        <is>
          <t>MARDONIO DE SOUZA SILVA</t>
        </is>
      </c>
      <c r="F573" s="2" t="n">
        <v>1042</v>
      </c>
      <c r="G573" s="2" t="n">
        <v>9.720000000000001</v>
      </c>
      <c r="H573" s="2" t="n">
        <v>107</v>
      </c>
      <c r="I573" s="2" t="n">
        <v>80</v>
      </c>
      <c r="J573" s="2" t="inlineStr">
        <is>
          <t>GPA</t>
        </is>
      </c>
    </row>
    <row r="574">
      <c r="A574" s="2" t="n">
        <v>7</v>
      </c>
      <c r="B574" s="2" t="n">
        <v>1942</v>
      </c>
      <c r="C574" s="2" t="inlineStr">
        <is>
          <t>CARREGAMENTO</t>
        </is>
      </c>
      <c r="D574" s="2" t="n">
        <v>4918797</v>
      </c>
      <c r="E574" s="2" t="inlineStr">
        <is>
          <t>MOISES SANTOS DE MOURA</t>
        </is>
      </c>
      <c r="F574" s="2" t="n">
        <v>10</v>
      </c>
      <c r="G574" s="2" t="n">
        <v>0.2</v>
      </c>
      <c r="H574" s="2" t="n">
        <v>50</v>
      </c>
      <c r="I574" s="2" t="n">
        <v>22</v>
      </c>
      <c r="J574" s="2" t="inlineStr">
        <is>
          <t>GPA</t>
        </is>
      </c>
    </row>
    <row r="575">
      <c r="A575" s="2" t="n">
        <v>7</v>
      </c>
      <c r="B575" s="2" t="n">
        <v>1942</v>
      </c>
      <c r="C575" s="2" t="inlineStr">
        <is>
          <t>SEPARACAO</t>
        </is>
      </c>
      <c r="D575" s="2" t="n">
        <v>687013</v>
      </c>
      <c r="E575" s="2" t="inlineStr">
        <is>
          <t>ALESSANDRO DE SOUSA BINA</t>
        </is>
      </c>
      <c r="F575" s="2" t="n">
        <v>141</v>
      </c>
      <c r="G575" s="2" t="n">
        <v>2.79</v>
      </c>
      <c r="H575" s="2" t="n">
        <v>51</v>
      </c>
      <c r="I575" s="2" t="n">
        <v>80</v>
      </c>
      <c r="J575" s="2" t="inlineStr">
        <is>
          <t>GPA</t>
        </is>
      </c>
    </row>
    <row r="576">
      <c r="A576" s="2" t="n">
        <v>7</v>
      </c>
      <c r="B576" s="2" t="n">
        <v>1942</v>
      </c>
      <c r="C576" s="2" t="inlineStr">
        <is>
          <t>PUXADA RECEB</t>
        </is>
      </c>
      <c r="D576" s="2" t="n">
        <v>690554</v>
      </c>
      <c r="E576" s="2" t="inlineStr">
        <is>
          <t>Andre Gomes Lima</t>
        </is>
      </c>
      <c r="F576" s="2" t="n">
        <v>15</v>
      </c>
      <c r="G576" s="2" t="n">
        <v>0.76</v>
      </c>
      <c r="H576" s="2" t="n">
        <v>20</v>
      </c>
      <c r="I576" s="2" t="n">
        <v>16</v>
      </c>
      <c r="J576" s="2" t="inlineStr">
        <is>
          <t>GPA</t>
        </is>
      </c>
    </row>
    <row r="577">
      <c r="A577" s="2" t="n">
        <v>7</v>
      </c>
      <c r="B577" s="2" t="n">
        <v>1942</v>
      </c>
      <c r="C577" s="2" t="inlineStr">
        <is>
          <t>RECEBIMENTO</t>
        </is>
      </c>
      <c r="D577" s="2" t="n">
        <v>690554</v>
      </c>
      <c r="E577" s="2" t="inlineStr">
        <is>
          <t>Andre Gomes Lima</t>
        </is>
      </c>
      <c r="F577" s="2" t="n">
        <v>4729</v>
      </c>
      <c r="G577" s="2" t="n">
        <v>106.19</v>
      </c>
      <c r="H577" s="2" t="n">
        <v>45</v>
      </c>
      <c r="I577" s="2" t="n">
        <v>17</v>
      </c>
      <c r="J577" s="2" t="inlineStr">
        <is>
          <t>GPA</t>
        </is>
      </c>
    </row>
    <row r="578">
      <c r="A578" s="2" t="n">
        <v>7</v>
      </c>
      <c r="B578" s="2" t="n">
        <v>1942</v>
      </c>
      <c r="C578" s="2" t="inlineStr">
        <is>
          <t>SEPARACAO</t>
        </is>
      </c>
      <c r="D578" s="2" t="n">
        <v>690554</v>
      </c>
      <c r="E578" s="2" t="inlineStr">
        <is>
          <t>Andre Gomes Lima</t>
        </is>
      </c>
      <c r="F578" s="2" t="n">
        <v>155</v>
      </c>
      <c r="G578" s="2" t="n">
        <v>0.91</v>
      </c>
      <c r="H578" s="2" t="n">
        <v>170</v>
      </c>
      <c r="I578" s="2" t="n">
        <v>80</v>
      </c>
      <c r="J578" s="2" t="inlineStr">
        <is>
          <t>GPA</t>
        </is>
      </c>
    </row>
    <row r="579">
      <c r="A579" s="2" t="n">
        <v>7</v>
      </c>
      <c r="B579" s="2" t="n">
        <v>1942</v>
      </c>
      <c r="C579" s="2" t="inlineStr">
        <is>
          <t>ATIVIDADE OP. EMP.</t>
        </is>
      </c>
      <c r="D579" s="2" t="n">
        <v>696054</v>
      </c>
      <c r="E579" s="2" t="inlineStr">
        <is>
          <t>AILTON MANGUEIRA DE ARAUJO</t>
        </is>
      </c>
      <c r="F579" s="2" t="n">
        <v>1948</v>
      </c>
      <c r="G579" s="2" t="n">
        <v>52.62</v>
      </c>
      <c r="H579" s="2" t="n">
        <v>37</v>
      </c>
      <c r="I579" s="2" t="n">
        <v>20</v>
      </c>
      <c r="J579" s="2" t="inlineStr">
        <is>
          <t>GPA</t>
        </is>
      </c>
    </row>
    <row r="580">
      <c r="A580" s="2" t="n">
        <v>7</v>
      </c>
      <c r="B580" s="2" t="n">
        <v>1942</v>
      </c>
      <c r="C580" s="2" t="inlineStr">
        <is>
          <t>ATIVIDADE OP. EMP.</t>
        </is>
      </c>
      <c r="D580" s="2" t="n">
        <v>85456</v>
      </c>
      <c r="E580" s="2" t="inlineStr">
        <is>
          <t>GENIVALDO MANOEL</t>
        </is>
      </c>
      <c r="F580" s="2" t="n">
        <v>1259</v>
      </c>
      <c r="G580" s="2" t="n">
        <v>72.26000000000001</v>
      </c>
      <c r="H580" s="2" t="n">
        <v>17</v>
      </c>
      <c r="I580" s="2" t="n">
        <v>20</v>
      </c>
      <c r="J580" s="2" t="inlineStr">
        <is>
          <t>GPA</t>
        </is>
      </c>
    </row>
    <row r="581">
      <c r="A581" s="2" t="n">
        <v>7</v>
      </c>
      <c r="B581" s="2" t="n">
        <v>1942</v>
      </c>
      <c r="C581" s="2" t="inlineStr">
        <is>
          <t>SEPARACAO</t>
        </is>
      </c>
      <c r="D581" s="2" t="n">
        <v>85456</v>
      </c>
      <c r="E581" s="2" t="inlineStr">
        <is>
          <t>GENIVALDO MANOEL</t>
        </is>
      </c>
      <c r="F581" s="2" t="n">
        <v>1010</v>
      </c>
      <c r="G581" s="2" t="n">
        <v>12.8</v>
      </c>
      <c r="H581" s="2" t="n">
        <v>79</v>
      </c>
      <c r="I581" s="2" t="n">
        <v>80</v>
      </c>
      <c r="J581" s="2" t="inlineStr">
        <is>
          <t>GPA</t>
        </is>
      </c>
    </row>
    <row r="582">
      <c r="A582" s="2" t="n">
        <v>7</v>
      </c>
      <c r="B582" s="2" t="n">
        <v>1942</v>
      </c>
      <c r="C582" s="2" t="inlineStr">
        <is>
          <t>SEPARACAO</t>
        </is>
      </c>
      <c r="D582" s="2" t="inlineStr">
        <is>
          <t>T10184</t>
        </is>
      </c>
      <c r="E582" s="2" t="inlineStr">
        <is>
          <t>BRUNO SANTOS DA SILVA</t>
        </is>
      </c>
      <c r="F582" s="2" t="n">
        <v>9903</v>
      </c>
      <c r="G582" s="2" t="n">
        <v>136.12</v>
      </c>
      <c r="H582" s="2" t="n">
        <v>73</v>
      </c>
      <c r="I582" s="2" t="n">
        <v>80</v>
      </c>
      <c r="J582" s="2" t="inlineStr">
        <is>
          <t>TERCEIRO</t>
        </is>
      </c>
    </row>
    <row r="583">
      <c r="A583" s="2" t="n">
        <v>7</v>
      </c>
      <c r="B583" s="2" t="n">
        <v>1942</v>
      </c>
      <c r="C583" s="2" t="inlineStr">
        <is>
          <t>SEPARACAO</t>
        </is>
      </c>
      <c r="D583" s="2" t="inlineStr">
        <is>
          <t>T10185</t>
        </is>
      </c>
      <c r="E583" s="2" t="inlineStr">
        <is>
          <t>RICARDO JOSE DA SILVA</t>
        </is>
      </c>
      <c r="F583" s="2" t="n">
        <v>4508</v>
      </c>
      <c r="G583" s="2" t="n">
        <v>63.02</v>
      </c>
      <c r="H583" s="2" t="n">
        <v>72</v>
      </c>
      <c r="I583" s="2" t="n">
        <v>80</v>
      </c>
      <c r="J583" s="2" t="inlineStr">
        <is>
          <t>TERCEIRO</t>
        </is>
      </c>
    </row>
    <row r="584">
      <c r="A584" s="2" t="n">
        <v>7</v>
      </c>
      <c r="B584" s="2" t="n">
        <v>1942</v>
      </c>
      <c r="C584" s="2" t="inlineStr">
        <is>
          <t>SEPARACAO</t>
        </is>
      </c>
      <c r="D584" s="2" t="inlineStr">
        <is>
          <t>T10217</t>
        </is>
      </c>
      <c r="E584" s="2" t="inlineStr">
        <is>
          <t>Gildevam Campo</t>
        </is>
      </c>
      <c r="F584" s="2" t="n">
        <v>1191</v>
      </c>
      <c r="G584" s="2" t="n">
        <v>8.720000000000001</v>
      </c>
      <c r="H584" s="2" t="n">
        <v>137</v>
      </c>
      <c r="I584" s="2" t="n">
        <v>80</v>
      </c>
      <c r="J584" s="2" t="inlineStr">
        <is>
          <t>TERCEIRO</t>
        </is>
      </c>
    </row>
    <row r="585">
      <c r="A585" s="2" t="n">
        <v>7</v>
      </c>
      <c r="B585" s="2" t="n">
        <v>1942</v>
      </c>
      <c r="C585" s="2" t="inlineStr">
        <is>
          <t>SEPARACAO</t>
        </is>
      </c>
      <c r="D585" s="2" t="inlineStr">
        <is>
          <t>T10274</t>
        </is>
      </c>
      <c r="E585" s="2" t="inlineStr">
        <is>
          <t>JHONY ELBERT SILVA DOS SANTOS</t>
        </is>
      </c>
      <c r="F585" s="2" t="n">
        <v>9796</v>
      </c>
      <c r="G585" s="2" t="n">
        <v>114.36</v>
      </c>
      <c r="H585" s="2" t="n">
        <v>86</v>
      </c>
      <c r="I585" s="2" t="n">
        <v>80</v>
      </c>
      <c r="J585" s="2" t="inlineStr">
        <is>
          <t>TERCEIRO</t>
        </is>
      </c>
    </row>
    <row r="586">
      <c r="A586" s="2" t="n">
        <v>7</v>
      </c>
      <c r="B586" s="2" t="n">
        <v>1942</v>
      </c>
      <c r="C586" s="2" t="inlineStr">
        <is>
          <t>SEPARACAO</t>
        </is>
      </c>
      <c r="D586" s="2" t="inlineStr">
        <is>
          <t>T10292</t>
        </is>
      </c>
      <c r="E586" s="2" t="inlineStr">
        <is>
          <t>MARCOS VINICIUS FELIX VALIM</t>
        </is>
      </c>
      <c r="F586" s="2" t="n">
        <v>5655</v>
      </c>
      <c r="G586" s="2" t="n">
        <v>82.95</v>
      </c>
      <c r="H586" s="2" t="n">
        <v>68</v>
      </c>
      <c r="I586" s="2" t="n">
        <v>80</v>
      </c>
      <c r="J586" s="2" t="inlineStr">
        <is>
          <t>TERCEIRO</t>
        </is>
      </c>
    </row>
    <row r="587">
      <c r="A587" s="2" t="n">
        <v>7</v>
      </c>
      <c r="B587" s="2" t="n">
        <v>1942</v>
      </c>
      <c r="C587" s="2" t="inlineStr">
        <is>
          <t>SEPARACAO</t>
        </is>
      </c>
      <c r="D587" s="2" t="inlineStr">
        <is>
          <t>T10312</t>
        </is>
      </c>
      <c r="E587" s="2" t="inlineStr">
        <is>
          <t>Marcio da Cunha</t>
        </is>
      </c>
      <c r="F587" s="2" t="n">
        <v>5206</v>
      </c>
      <c r="G587" s="2" t="n">
        <v>38.92</v>
      </c>
      <c r="H587" s="2" t="n">
        <v>134</v>
      </c>
      <c r="I587" s="2" t="n">
        <v>80</v>
      </c>
      <c r="J587" s="2" t="inlineStr">
        <is>
          <t>TERCEIRO</t>
        </is>
      </c>
    </row>
    <row r="588">
      <c r="A588" s="2" t="n">
        <v>7</v>
      </c>
      <c r="B588" s="2" t="n">
        <v>1942</v>
      </c>
      <c r="C588" s="2" t="inlineStr">
        <is>
          <t>SEPARACAO</t>
        </is>
      </c>
      <c r="D588" s="2" t="inlineStr">
        <is>
          <t>T10324</t>
        </is>
      </c>
      <c r="E588" s="2" t="inlineStr">
        <is>
          <t>GLEISON DE SOUSA SILVA</t>
        </is>
      </c>
      <c r="F588" s="2" t="n">
        <v>12774</v>
      </c>
      <c r="G588" s="2" t="n">
        <v>172.48</v>
      </c>
      <c r="H588" s="2" t="n">
        <v>74</v>
      </c>
      <c r="I588" s="2" t="n">
        <v>80</v>
      </c>
      <c r="J588" s="2" t="inlineStr">
        <is>
          <t>TERCEIRO</t>
        </is>
      </c>
    </row>
    <row r="589">
      <c r="A589" s="2" t="n">
        <v>7</v>
      </c>
      <c r="B589" s="2" t="n">
        <v>1942</v>
      </c>
      <c r="C589" s="2" t="inlineStr">
        <is>
          <t>SEPARACAO</t>
        </is>
      </c>
      <c r="D589" s="2" t="inlineStr">
        <is>
          <t>T10329</t>
        </is>
      </c>
      <c r="E589" s="2" t="inlineStr">
        <is>
          <t>ERIK OLIVEIRA DE MORAIS</t>
        </is>
      </c>
      <c r="F589" s="2" t="n">
        <v>1620</v>
      </c>
      <c r="G589" s="2" t="n">
        <v>22.05</v>
      </c>
      <c r="H589" s="2" t="n">
        <v>73</v>
      </c>
      <c r="I589" s="2" t="n">
        <v>80</v>
      </c>
      <c r="J589" s="2" t="inlineStr">
        <is>
          <t>TERCEIRO</t>
        </is>
      </c>
    </row>
    <row r="590">
      <c r="A590" s="2" t="n">
        <v>7</v>
      </c>
      <c r="B590" s="2" t="n">
        <v>1942</v>
      </c>
      <c r="C590" s="2" t="inlineStr">
        <is>
          <t>SEPARACAO</t>
        </is>
      </c>
      <c r="D590" s="2" t="inlineStr">
        <is>
          <t>T10333</t>
        </is>
      </c>
      <c r="E590" s="2" t="inlineStr">
        <is>
          <t>CARLOS DANIEL MATOS SILVA</t>
        </is>
      </c>
      <c r="F590" s="2" t="n">
        <v>7210</v>
      </c>
      <c r="G590" s="2" t="n">
        <v>84.06</v>
      </c>
      <c r="H590" s="2" t="n">
        <v>86</v>
      </c>
      <c r="I590" s="2" t="n">
        <v>80</v>
      </c>
      <c r="J590" s="2" t="inlineStr">
        <is>
          <t>TERCEIRO</t>
        </is>
      </c>
    </row>
    <row r="591">
      <c r="A591" s="2" t="n">
        <v>7</v>
      </c>
      <c r="B591" s="2" t="n">
        <v>1942</v>
      </c>
      <c r="C591" s="2" t="inlineStr">
        <is>
          <t>SEPARACAO</t>
        </is>
      </c>
      <c r="D591" s="2" t="inlineStr">
        <is>
          <t>T10353</t>
        </is>
      </c>
      <c r="E591" s="2" t="inlineStr">
        <is>
          <t>ISRAEL MANUEL DA SILVA</t>
        </is>
      </c>
      <c r="F591" s="2" t="n">
        <v>17465</v>
      </c>
      <c r="G591" s="2" t="n">
        <v>111.5</v>
      </c>
      <c r="H591" s="2" t="n">
        <v>157</v>
      </c>
      <c r="I591" s="2" t="n">
        <v>80</v>
      </c>
      <c r="J591" s="2" t="inlineStr">
        <is>
          <t>TERCEIRO</t>
        </is>
      </c>
    </row>
    <row r="592">
      <c r="A592" s="2" t="n">
        <v>7</v>
      </c>
      <c r="B592" s="2" t="n">
        <v>1942</v>
      </c>
      <c r="C592" s="2" t="inlineStr">
        <is>
          <t>SEPARACAO</t>
        </is>
      </c>
      <c r="D592" s="2" t="inlineStr">
        <is>
          <t>T10371</t>
        </is>
      </c>
      <c r="E592" s="2" t="inlineStr">
        <is>
          <t>GABRIEL AMORIM JESUS DA SILVA</t>
        </is>
      </c>
      <c r="F592" s="2" t="n">
        <v>9318</v>
      </c>
      <c r="G592" s="2" t="n">
        <v>80.38</v>
      </c>
      <c r="H592" s="2" t="n">
        <v>116</v>
      </c>
      <c r="I592" s="2" t="n">
        <v>80</v>
      </c>
      <c r="J592" s="2" t="inlineStr">
        <is>
          <t>TERCEIRO</t>
        </is>
      </c>
    </row>
    <row r="593">
      <c r="A593" s="2" t="n">
        <v>7</v>
      </c>
      <c r="B593" s="2" t="n">
        <v>1942</v>
      </c>
      <c r="C593" s="2" t="inlineStr">
        <is>
          <t>SEPARACAO</t>
        </is>
      </c>
      <c r="D593" s="2" t="inlineStr">
        <is>
          <t>T10377</t>
        </is>
      </c>
      <c r="E593" s="2" t="inlineStr">
        <is>
          <t>Vinicius Silva Cabra</t>
        </is>
      </c>
      <c r="F593" s="2" t="n">
        <v>14734</v>
      </c>
      <c r="G593" s="2" t="n">
        <v>107.03</v>
      </c>
      <c r="H593" s="2" t="n">
        <v>138</v>
      </c>
      <c r="I593" s="2" t="n">
        <v>80</v>
      </c>
      <c r="J593" s="2" t="inlineStr">
        <is>
          <t>TERCEIRO</t>
        </is>
      </c>
    </row>
    <row r="594">
      <c r="A594" s="2" t="n">
        <v>7</v>
      </c>
      <c r="B594" s="2" t="n">
        <v>1942</v>
      </c>
      <c r="C594" s="2" t="inlineStr">
        <is>
          <t>SEPARACAO</t>
        </is>
      </c>
      <c r="D594" s="2" t="inlineStr">
        <is>
          <t>T10402</t>
        </is>
      </c>
      <c r="E594" s="2" t="inlineStr">
        <is>
          <t>ANDERSON SANTANA DE SOUZA</t>
        </is>
      </c>
      <c r="F594" s="2" t="n">
        <v>11369</v>
      </c>
      <c r="G594" s="2" t="n">
        <v>141.98</v>
      </c>
      <c r="H594" s="2" t="n">
        <v>80</v>
      </c>
      <c r="I594" s="2" t="n">
        <v>80</v>
      </c>
      <c r="J594" s="2" t="inlineStr">
        <is>
          <t>TERCEIRO</t>
        </is>
      </c>
    </row>
    <row r="595">
      <c r="A595" s="2" t="n">
        <v>7</v>
      </c>
      <c r="B595" s="2" t="n">
        <v>1942</v>
      </c>
      <c r="C595" s="2" t="inlineStr">
        <is>
          <t>SEPARACAO</t>
        </is>
      </c>
      <c r="D595" s="2" t="inlineStr">
        <is>
          <t>T10408</t>
        </is>
      </c>
      <c r="E595" s="2" t="inlineStr">
        <is>
          <t>DANILO DAMASCENO DA SILVA</t>
        </is>
      </c>
      <c r="F595" s="2" t="n">
        <v>15274</v>
      </c>
      <c r="G595" s="2" t="n">
        <v>106.07</v>
      </c>
      <c r="H595" s="2" t="n">
        <v>144</v>
      </c>
      <c r="I595" s="2" t="n">
        <v>80</v>
      </c>
      <c r="J595" s="2" t="inlineStr">
        <is>
          <t>TERCEIRO</t>
        </is>
      </c>
    </row>
    <row r="596">
      <c r="A596" s="2" t="n">
        <v>7</v>
      </c>
      <c r="B596" s="2" t="n">
        <v>1942</v>
      </c>
      <c r="C596" s="2" t="inlineStr">
        <is>
          <t>SEPARACAO</t>
        </is>
      </c>
      <c r="D596" s="2" t="inlineStr">
        <is>
          <t>T10425</t>
        </is>
      </c>
      <c r="E596" s="2" t="inlineStr">
        <is>
          <t>GABRIEL ESPINDOLA DA SILVA GOMES</t>
        </is>
      </c>
      <c r="F596" s="2" t="n">
        <v>18478</v>
      </c>
      <c r="G596" s="2" t="n">
        <v>124.63</v>
      </c>
      <c r="H596" s="2" t="n">
        <v>148</v>
      </c>
      <c r="I596" s="2" t="n">
        <v>80</v>
      </c>
      <c r="J596" s="2" t="inlineStr">
        <is>
          <t>TERCEIRO</t>
        </is>
      </c>
    </row>
    <row r="597">
      <c r="A597" s="2" t="n">
        <v>7</v>
      </c>
      <c r="B597" s="2" t="n">
        <v>1942</v>
      </c>
      <c r="C597" s="2" t="inlineStr">
        <is>
          <t>SEPARACAO</t>
        </is>
      </c>
      <c r="D597" s="2" t="inlineStr">
        <is>
          <t>T10470</t>
        </is>
      </c>
      <c r="E597" s="2" t="inlineStr">
        <is>
          <t>GABRIEL WHALAS NUNES DE SOUZA</t>
        </is>
      </c>
      <c r="F597" s="2" t="n">
        <v>9959</v>
      </c>
      <c r="G597" s="2" t="n">
        <v>68.94</v>
      </c>
      <c r="H597" s="2" t="n">
        <v>144</v>
      </c>
      <c r="I597" s="2" t="n">
        <v>80</v>
      </c>
      <c r="J597" s="2" t="inlineStr">
        <is>
          <t>TERCEIRO</t>
        </is>
      </c>
    </row>
    <row r="598">
      <c r="A598" s="2" t="n">
        <v>7</v>
      </c>
      <c r="B598" s="2" t="n">
        <v>1942</v>
      </c>
      <c r="C598" s="2" t="inlineStr">
        <is>
          <t>SEPARACAO</t>
        </is>
      </c>
      <c r="D598" s="2" t="inlineStr">
        <is>
          <t>T10499</t>
        </is>
      </c>
      <c r="E598" s="2" t="inlineStr">
        <is>
          <t>Kaio Lucas Cardoso Nogueira</t>
        </is>
      </c>
      <c r="F598" s="2" t="n">
        <v>9697</v>
      </c>
      <c r="G598" s="2" t="n">
        <v>63.49</v>
      </c>
      <c r="H598" s="2" t="n">
        <v>153</v>
      </c>
      <c r="I598" s="2" t="n">
        <v>80</v>
      </c>
      <c r="J598" s="2" t="inlineStr">
        <is>
          <t>TERCEIRO</t>
        </is>
      </c>
    </row>
    <row r="599">
      <c r="A599" s="2" t="n">
        <v>7</v>
      </c>
      <c r="B599" s="2" t="n">
        <v>1942</v>
      </c>
      <c r="C599" s="2" t="inlineStr">
        <is>
          <t>SEPARACAO</t>
        </is>
      </c>
      <c r="D599" s="2" t="inlineStr">
        <is>
          <t>T10517</t>
        </is>
      </c>
      <c r="E599" s="2" t="inlineStr">
        <is>
          <t>JOAO VITOR SANTOS MARTINS</t>
        </is>
      </c>
      <c r="F599" s="2" t="n">
        <v>8609</v>
      </c>
      <c r="G599" s="2" t="n">
        <v>80.81</v>
      </c>
      <c r="H599" s="2" t="n">
        <v>107</v>
      </c>
      <c r="I599" s="2" t="n">
        <v>80</v>
      </c>
      <c r="J599" s="2" t="inlineStr">
        <is>
          <t>TERCEIRO</t>
        </is>
      </c>
    </row>
    <row r="600">
      <c r="A600" s="2" t="n">
        <v>7</v>
      </c>
      <c r="B600" s="2" t="n">
        <v>1942</v>
      </c>
      <c r="C600" s="2" t="inlineStr">
        <is>
          <t>SEPARACAO</t>
        </is>
      </c>
      <c r="D600" s="2" t="inlineStr">
        <is>
          <t>T10542</t>
        </is>
      </c>
      <c r="E600" s="2" t="inlineStr">
        <is>
          <t>ANDERSON DE FARIAS MACHADO</t>
        </is>
      </c>
      <c r="F600" s="2" t="n">
        <v>3579</v>
      </c>
      <c r="G600" s="2" t="n">
        <v>55.94</v>
      </c>
      <c r="H600" s="2" t="n">
        <v>64</v>
      </c>
      <c r="I600" s="2" t="n">
        <v>80</v>
      </c>
      <c r="J600" s="2" t="inlineStr">
        <is>
          <t>TERCEIRO</t>
        </is>
      </c>
    </row>
    <row r="601">
      <c r="A601" s="2" t="n">
        <v>7</v>
      </c>
      <c r="B601" s="2" t="n">
        <v>1942</v>
      </c>
      <c r="C601" s="2" t="inlineStr">
        <is>
          <t>SEPARACAO</t>
        </is>
      </c>
      <c r="D601" s="2" t="inlineStr">
        <is>
          <t>T10563</t>
        </is>
      </c>
      <c r="E601" s="2" t="inlineStr">
        <is>
          <t>Alessandro Farias</t>
        </is>
      </c>
      <c r="F601" s="2" t="n">
        <v>10418</v>
      </c>
      <c r="G601" s="2" t="n">
        <v>94.77</v>
      </c>
      <c r="H601" s="2" t="n">
        <v>110</v>
      </c>
      <c r="I601" s="2" t="n">
        <v>80</v>
      </c>
      <c r="J601" s="2" t="inlineStr">
        <is>
          <t>TERCEIRO</t>
        </is>
      </c>
    </row>
    <row r="602">
      <c r="A602" s="2" t="n">
        <v>7</v>
      </c>
      <c r="B602" s="2" t="n">
        <v>1942</v>
      </c>
      <c r="C602" s="2" t="inlineStr">
        <is>
          <t>SEPARACAO</t>
        </is>
      </c>
      <c r="D602" s="2" t="inlineStr">
        <is>
          <t>T10566</t>
        </is>
      </c>
      <c r="E602" s="2" t="inlineStr">
        <is>
          <t>Jailson de Sousa Ferreira</t>
        </is>
      </c>
      <c r="F602" s="2" t="n">
        <v>12309</v>
      </c>
      <c r="G602" s="2" t="n">
        <v>103.15</v>
      </c>
      <c r="H602" s="2" t="n">
        <v>119</v>
      </c>
      <c r="I602" s="2" t="n">
        <v>80</v>
      </c>
      <c r="J602" s="2" t="inlineStr">
        <is>
          <t>TERCEIRO</t>
        </is>
      </c>
    </row>
    <row r="603">
      <c r="A603" s="2" t="n">
        <v>7</v>
      </c>
      <c r="B603" s="2" t="n">
        <v>1942</v>
      </c>
      <c r="C603" s="2" t="inlineStr">
        <is>
          <t>SEPARACAO</t>
        </is>
      </c>
      <c r="D603" s="2" t="inlineStr">
        <is>
          <t>T10568</t>
        </is>
      </c>
      <c r="E603" s="2" t="inlineStr">
        <is>
          <t>Murilo Carvalho</t>
        </is>
      </c>
      <c r="F603" s="2" t="n">
        <v>361</v>
      </c>
      <c r="G603" s="2" t="n">
        <v>4.24</v>
      </c>
      <c r="H603" s="2" t="n">
        <v>85</v>
      </c>
      <c r="I603" s="2" t="n">
        <v>80</v>
      </c>
      <c r="J603" s="2" t="inlineStr">
        <is>
          <t>TERCEIRO</t>
        </is>
      </c>
    </row>
    <row r="604">
      <c r="A604" s="2" t="n">
        <v>7</v>
      </c>
      <c r="B604" s="2" t="n">
        <v>1942</v>
      </c>
      <c r="C604" s="2" t="inlineStr">
        <is>
          <t>SEPARACAO</t>
        </is>
      </c>
      <c r="D604" s="2" t="inlineStr">
        <is>
          <t>T10575</t>
        </is>
      </c>
      <c r="E604" s="2" t="inlineStr">
        <is>
          <t>Gabriel Rodrigo Lourenco da Silva</t>
        </is>
      </c>
      <c r="F604" s="2" t="n">
        <v>9791</v>
      </c>
      <c r="G604" s="2" t="n">
        <v>86.23</v>
      </c>
      <c r="H604" s="2" t="n">
        <v>114</v>
      </c>
      <c r="I604" s="2" t="n">
        <v>80</v>
      </c>
      <c r="J604" s="2" t="inlineStr">
        <is>
          <t>TERCEIRO</t>
        </is>
      </c>
    </row>
    <row r="605">
      <c r="A605" s="2" t="n">
        <v>7</v>
      </c>
      <c r="B605" s="2" t="n">
        <v>1942</v>
      </c>
      <c r="C605" s="2" t="inlineStr">
        <is>
          <t>SEPARACAO</t>
        </is>
      </c>
      <c r="D605" s="2" t="inlineStr">
        <is>
          <t>T10580</t>
        </is>
      </c>
      <c r="E605" s="2" t="inlineStr">
        <is>
          <t>Erik Jullian da Silva Goncalves</t>
        </is>
      </c>
      <c r="F605" s="2" t="n">
        <v>13923</v>
      </c>
      <c r="G605" s="2" t="n">
        <v>84.84999999999999</v>
      </c>
      <c r="H605" s="2" t="n">
        <v>164</v>
      </c>
      <c r="I605" s="2" t="n">
        <v>80</v>
      </c>
      <c r="J605" s="2" t="inlineStr">
        <is>
          <t>TERCEIRO</t>
        </is>
      </c>
    </row>
    <row r="606">
      <c r="A606" s="2" t="n">
        <v>7</v>
      </c>
      <c r="B606" s="2" t="n">
        <v>1942</v>
      </c>
      <c r="C606" s="2" t="inlineStr">
        <is>
          <t>SEPARACAO</t>
        </is>
      </c>
      <c r="D606" s="2" t="inlineStr">
        <is>
          <t>T10584</t>
        </is>
      </c>
      <c r="E606" s="2" t="inlineStr">
        <is>
          <t>Vinicius dos Santos Rezende</t>
        </is>
      </c>
      <c r="F606" s="2" t="n">
        <v>4884</v>
      </c>
      <c r="G606" s="2" t="n">
        <v>79.66</v>
      </c>
      <c r="H606" s="2" t="n">
        <v>61</v>
      </c>
      <c r="I606" s="2" t="n">
        <v>80</v>
      </c>
      <c r="J606" s="2" t="inlineStr">
        <is>
          <t>TERCEIRO</t>
        </is>
      </c>
    </row>
    <row r="607">
      <c r="A607" s="2" t="n">
        <v>7</v>
      </c>
      <c r="B607" s="2" t="n">
        <v>1942</v>
      </c>
      <c r="C607" s="2" t="inlineStr">
        <is>
          <t>SEPARACAO</t>
        </is>
      </c>
      <c r="D607" s="2" t="inlineStr">
        <is>
          <t>T10587</t>
        </is>
      </c>
      <c r="E607" s="2" t="inlineStr">
        <is>
          <t>Vitor Gabriel Castro da Cruz</t>
        </is>
      </c>
      <c r="F607" s="2" t="n">
        <v>9688</v>
      </c>
      <c r="G607" s="2" t="n">
        <v>91.48</v>
      </c>
      <c r="H607" s="2" t="n">
        <v>106</v>
      </c>
      <c r="I607" s="2" t="n">
        <v>80</v>
      </c>
      <c r="J607" s="2" t="inlineStr">
        <is>
          <t>TERCEIRO</t>
        </is>
      </c>
    </row>
    <row r="608">
      <c r="A608" s="2" t="n">
        <v>7</v>
      </c>
      <c r="B608" s="2" t="n">
        <v>1942</v>
      </c>
      <c r="C608" s="2" t="inlineStr">
        <is>
          <t>SEPARACAO</t>
        </is>
      </c>
      <c r="D608" s="2" t="inlineStr">
        <is>
          <t>T10588</t>
        </is>
      </c>
      <c r="E608" s="2" t="inlineStr">
        <is>
          <t>Emanuel de Lucas Conceicao</t>
        </is>
      </c>
      <c r="F608" s="2" t="n">
        <v>1144</v>
      </c>
      <c r="G608" s="2" t="n">
        <v>9.26</v>
      </c>
      <c r="H608" s="2" t="n">
        <v>124</v>
      </c>
      <c r="I608" s="2" t="n">
        <v>80</v>
      </c>
      <c r="J608" s="2" t="inlineStr">
        <is>
          <t>TERCEIRO</t>
        </is>
      </c>
    </row>
    <row r="609">
      <c r="A609" s="2" t="n">
        <v>7</v>
      </c>
      <c r="B609" s="2" t="n">
        <v>1942</v>
      </c>
      <c r="C609" s="2" t="inlineStr">
        <is>
          <t>SEPARACAO</t>
        </is>
      </c>
      <c r="D609" s="2" t="inlineStr">
        <is>
          <t>T10597</t>
        </is>
      </c>
      <c r="E609" s="2" t="inlineStr">
        <is>
          <t>Pedro Henrique</t>
        </is>
      </c>
      <c r="F609" s="2" t="n">
        <v>15349</v>
      </c>
      <c r="G609" s="2" t="n">
        <v>113.17</v>
      </c>
      <c r="H609" s="2" t="n">
        <v>136</v>
      </c>
      <c r="I609" s="2" t="n">
        <v>80</v>
      </c>
      <c r="J609" s="2" t="inlineStr">
        <is>
          <t>TERCEIRO</t>
        </is>
      </c>
    </row>
    <row r="610">
      <c r="A610" s="2" t="n">
        <v>7</v>
      </c>
      <c r="B610" s="2" t="n">
        <v>1942</v>
      </c>
      <c r="C610" s="2" t="inlineStr">
        <is>
          <t>SEPARACAO</t>
        </is>
      </c>
      <c r="D610" s="2" t="inlineStr">
        <is>
          <t>T10612</t>
        </is>
      </c>
      <c r="E610" s="2" t="inlineStr">
        <is>
          <t>Renan Dias Barbosa dos Santos</t>
        </is>
      </c>
      <c r="F610" s="2" t="n">
        <v>12624</v>
      </c>
      <c r="G610" s="2" t="n">
        <v>156.21</v>
      </c>
      <c r="H610" s="2" t="n">
        <v>81</v>
      </c>
      <c r="I610" s="2" t="n">
        <v>80</v>
      </c>
      <c r="J610" s="2" t="inlineStr">
        <is>
          <t>TERCEIRO</t>
        </is>
      </c>
    </row>
    <row r="611">
      <c r="A611" s="2" t="n">
        <v>7</v>
      </c>
      <c r="B611" s="2" t="n">
        <v>1942</v>
      </c>
      <c r="C611" s="2" t="inlineStr">
        <is>
          <t>SEPARACAO</t>
        </is>
      </c>
      <c r="D611" s="2" t="inlineStr">
        <is>
          <t>T10615</t>
        </is>
      </c>
      <c r="E611" s="2" t="inlineStr">
        <is>
          <t>Emanoel dos Santos Silva</t>
        </is>
      </c>
      <c r="F611" s="2" t="n">
        <v>7066</v>
      </c>
      <c r="G611" s="2" t="n">
        <v>119.05</v>
      </c>
      <c r="H611" s="2" t="n">
        <v>59</v>
      </c>
      <c r="I611" s="2" t="n">
        <v>80</v>
      </c>
      <c r="J611" s="2" t="inlineStr">
        <is>
          <t>TERCEIRO</t>
        </is>
      </c>
    </row>
    <row r="612">
      <c r="A612" s="2" t="n">
        <v>7</v>
      </c>
      <c r="B612" s="2" t="n">
        <v>1942</v>
      </c>
      <c r="C612" s="2" t="inlineStr">
        <is>
          <t>SEPARACAO</t>
        </is>
      </c>
      <c r="D612" s="2" t="inlineStr">
        <is>
          <t>T10617</t>
        </is>
      </c>
      <c r="E612" s="2" t="inlineStr">
        <is>
          <t>Ryan Yuri</t>
        </is>
      </c>
      <c r="F612" s="2" t="n">
        <v>1011</v>
      </c>
      <c r="G612" s="2" t="n">
        <v>20</v>
      </c>
      <c r="H612" s="2" t="n">
        <v>51</v>
      </c>
      <c r="I612" s="2" t="n">
        <v>80</v>
      </c>
      <c r="J612" s="2" t="inlineStr">
        <is>
          <t>TERCEIRO</t>
        </is>
      </c>
    </row>
    <row r="613">
      <c r="A613" s="2" t="n">
        <v>7</v>
      </c>
      <c r="B613" s="2" t="n">
        <v>1942</v>
      </c>
      <c r="C613" s="2" t="inlineStr">
        <is>
          <t>SEPARACAO</t>
        </is>
      </c>
      <c r="D613" s="2" t="inlineStr">
        <is>
          <t>T10618</t>
        </is>
      </c>
      <c r="E613" s="2" t="inlineStr">
        <is>
          <t>Vailson Brito</t>
        </is>
      </c>
      <c r="F613" s="2" t="n">
        <v>14731</v>
      </c>
      <c r="G613" s="2" t="n">
        <v>115.61</v>
      </c>
      <c r="H613" s="2" t="n">
        <v>127</v>
      </c>
      <c r="I613" s="2" t="n">
        <v>80</v>
      </c>
      <c r="J613" s="2" t="inlineStr">
        <is>
          <t>TERCEIRO</t>
        </is>
      </c>
    </row>
    <row r="614">
      <c r="A614" s="2" t="n">
        <v>7</v>
      </c>
      <c r="B614" s="2" t="n">
        <v>1942</v>
      </c>
      <c r="C614" s="2" t="inlineStr">
        <is>
          <t>SEPARACAO</t>
        </is>
      </c>
      <c r="D614" s="2" t="inlineStr">
        <is>
          <t>T10620</t>
        </is>
      </c>
      <c r="E614" s="2" t="inlineStr">
        <is>
          <t>Pedro Moreira</t>
        </is>
      </c>
      <c r="F614" s="2" t="n">
        <v>10919</v>
      </c>
      <c r="G614" s="2" t="n">
        <v>90.88</v>
      </c>
      <c r="H614" s="2" t="n">
        <v>120</v>
      </c>
      <c r="I614" s="2" t="n">
        <v>80</v>
      </c>
      <c r="J614" s="2" t="inlineStr">
        <is>
          <t>TERCEIRO</t>
        </is>
      </c>
    </row>
    <row r="615">
      <c r="A615" s="2" t="n">
        <v>7</v>
      </c>
      <c r="B615" s="2" t="n">
        <v>1942</v>
      </c>
      <c r="C615" s="2" t="inlineStr">
        <is>
          <t>SEPARACAO</t>
        </is>
      </c>
      <c r="D615" s="2" t="inlineStr">
        <is>
          <t>T10622</t>
        </is>
      </c>
      <c r="E615" s="2" t="inlineStr">
        <is>
          <t>Matheus de Oliveira</t>
        </is>
      </c>
      <c r="F615" s="2" t="n">
        <v>5923</v>
      </c>
      <c r="G615" s="2" t="n">
        <v>91.34</v>
      </c>
      <c r="H615" s="2" t="n">
        <v>65</v>
      </c>
      <c r="I615" s="2" t="n">
        <v>80</v>
      </c>
      <c r="J615" s="2" t="inlineStr">
        <is>
          <t>TERCEIRO</t>
        </is>
      </c>
    </row>
    <row r="616">
      <c r="A616" s="2" t="n">
        <v>7</v>
      </c>
      <c r="B616" s="2" t="n">
        <v>1942</v>
      </c>
      <c r="C616" s="2" t="inlineStr">
        <is>
          <t>SEPARACAO</t>
        </is>
      </c>
      <c r="D616" s="2" t="inlineStr">
        <is>
          <t>T10623</t>
        </is>
      </c>
      <c r="E616" s="2" t="inlineStr">
        <is>
          <t>Alex Sandro Cordeiro dos Santos</t>
        </is>
      </c>
      <c r="F616" s="2" t="n">
        <v>1698</v>
      </c>
      <c r="G616" s="2" t="n">
        <v>41.93</v>
      </c>
      <c r="H616" s="2" t="n">
        <v>40</v>
      </c>
      <c r="I616" s="2" t="n">
        <v>80</v>
      </c>
      <c r="J616" s="2" t="inlineStr">
        <is>
          <t>TERCEIRO</t>
        </is>
      </c>
    </row>
    <row r="617">
      <c r="A617" s="2" t="n">
        <v>7</v>
      </c>
      <c r="B617" s="2" t="n">
        <v>1942</v>
      </c>
      <c r="C617" s="2" t="inlineStr">
        <is>
          <t>SEPARACAO</t>
        </is>
      </c>
      <c r="D617" s="2" t="inlineStr">
        <is>
          <t>T10624</t>
        </is>
      </c>
      <c r="E617" s="2" t="inlineStr">
        <is>
          <t>Brayan Wilian Pereira</t>
        </is>
      </c>
      <c r="F617" s="2" t="n">
        <v>2904</v>
      </c>
      <c r="G617" s="2" t="n">
        <v>33.15</v>
      </c>
      <c r="H617" s="2" t="n">
        <v>88</v>
      </c>
      <c r="I617" s="2" t="n">
        <v>80</v>
      </c>
      <c r="J617" s="2" t="inlineStr">
        <is>
          <t>TERCEIRO</t>
        </is>
      </c>
    </row>
    <row r="618">
      <c r="A618" s="2" t="n">
        <v>7</v>
      </c>
      <c r="B618" s="2" t="n">
        <v>1942</v>
      </c>
      <c r="C618" s="2" t="inlineStr">
        <is>
          <t>SEPARACAO</t>
        </is>
      </c>
      <c r="D618" s="2" t="inlineStr">
        <is>
          <t>T10625</t>
        </is>
      </c>
      <c r="E618" s="2" t="inlineStr">
        <is>
          <t>Marcos Silva Queiros</t>
        </is>
      </c>
      <c r="F618" s="2" t="n">
        <v>2586</v>
      </c>
      <c r="G618" s="2" t="n">
        <v>37.82</v>
      </c>
      <c r="H618" s="2" t="n">
        <v>68</v>
      </c>
      <c r="I618" s="2" t="n">
        <v>80</v>
      </c>
      <c r="J618" s="2" t="inlineStr">
        <is>
          <t>TERCEIRO</t>
        </is>
      </c>
    </row>
    <row r="619">
      <c r="A619" s="2" t="n">
        <v>7</v>
      </c>
      <c r="B619" s="2" t="n">
        <v>1942</v>
      </c>
      <c r="C619" s="2" t="inlineStr">
        <is>
          <t>SEPARACAO</t>
        </is>
      </c>
      <c r="D619" s="2" t="inlineStr">
        <is>
          <t>T10626</t>
        </is>
      </c>
      <c r="E619" s="2" t="inlineStr">
        <is>
          <t>Felipe Cardoso de Almeida</t>
        </is>
      </c>
      <c r="F619" s="2" t="n">
        <v>570</v>
      </c>
      <c r="G619" s="2" t="n">
        <v>16.45</v>
      </c>
      <c r="H619" s="2" t="n">
        <v>35</v>
      </c>
      <c r="I619" s="2" t="n">
        <v>80</v>
      </c>
      <c r="J619" s="2" t="inlineStr">
        <is>
          <t>TERCEIRO</t>
        </is>
      </c>
    </row>
    <row r="620">
      <c r="A620" s="2" t="n">
        <v>7</v>
      </c>
      <c r="B620" s="2" t="n">
        <v>1942</v>
      </c>
      <c r="C620" s="2" t="inlineStr">
        <is>
          <t>SEPARACAO</t>
        </is>
      </c>
      <c r="D620" s="2" t="inlineStr">
        <is>
          <t>T10631</t>
        </is>
      </c>
      <c r="E620" s="2" t="inlineStr">
        <is>
          <t>IGOR MOITINHO DE OLIVEIRA</t>
        </is>
      </c>
      <c r="F620" s="2" t="n">
        <v>1007</v>
      </c>
      <c r="G620" s="2" t="n">
        <v>12.04</v>
      </c>
      <c r="H620" s="2" t="n">
        <v>84</v>
      </c>
      <c r="I620" s="2" t="n">
        <v>80</v>
      </c>
      <c r="J620" s="2" t="inlineStr">
        <is>
          <t>TERCEIRO</t>
        </is>
      </c>
    </row>
    <row r="621">
      <c r="A621" s="2" t="n">
        <v>7</v>
      </c>
      <c r="B621" s="2" t="n">
        <v>1942</v>
      </c>
      <c r="C621" s="2" t="inlineStr">
        <is>
          <t>SEPARACAO</t>
        </is>
      </c>
      <c r="D621" s="2" t="inlineStr">
        <is>
          <t>T10632</t>
        </is>
      </c>
      <c r="E621" s="2" t="inlineStr">
        <is>
          <t>VICTOR ALVES DE SOUZA</t>
        </is>
      </c>
      <c r="F621" s="2" t="n">
        <v>926</v>
      </c>
      <c r="G621" s="2" t="n">
        <v>13</v>
      </c>
      <c r="H621" s="2" t="n">
        <v>71</v>
      </c>
      <c r="I621" s="2" t="n">
        <v>80</v>
      </c>
      <c r="J621" s="2" t="inlineStr">
        <is>
          <t>TERCEIRO</t>
        </is>
      </c>
    </row>
    <row r="622">
      <c r="A622" s="2" t="n">
        <v>7</v>
      </c>
      <c r="B622" s="2" t="n">
        <v>1942</v>
      </c>
      <c r="C622" s="2" t="inlineStr">
        <is>
          <t>SEPARACAO</t>
        </is>
      </c>
      <c r="D622" s="2" t="inlineStr">
        <is>
          <t>T10633</t>
        </is>
      </c>
      <c r="E622" s="2" t="inlineStr">
        <is>
          <t>CAIO GABRIEL JESUS DA SILVA</t>
        </is>
      </c>
      <c r="F622" s="2" t="n">
        <v>1370</v>
      </c>
      <c r="G622" s="2" t="n">
        <v>20.95</v>
      </c>
      <c r="H622" s="2" t="n">
        <v>65</v>
      </c>
      <c r="I622" s="2" t="n">
        <v>80</v>
      </c>
      <c r="J622" s="2" t="inlineStr">
        <is>
          <t>TERCEIRO</t>
        </is>
      </c>
    </row>
    <row r="623">
      <c r="A623" s="2" t="n">
        <v>7</v>
      </c>
      <c r="B623" s="2" t="n">
        <v>1942</v>
      </c>
      <c r="C623" s="2" t="inlineStr">
        <is>
          <t>SEPARACAO</t>
        </is>
      </c>
      <c r="D623" s="2" t="inlineStr">
        <is>
          <t>T10637</t>
        </is>
      </c>
      <c r="E623" s="2" t="inlineStr">
        <is>
          <t>Renato Augusto de Souza</t>
        </is>
      </c>
      <c r="F623" s="2" t="n">
        <v>974</v>
      </c>
      <c r="G623" s="2" t="n">
        <v>23.74</v>
      </c>
      <c r="H623" s="2" t="n">
        <v>41</v>
      </c>
      <c r="I623" s="2" t="n">
        <v>80</v>
      </c>
      <c r="J623" s="2" t="inlineStr">
        <is>
          <t>TERCEIRO</t>
        </is>
      </c>
    </row>
    <row r="624">
      <c r="A624" s="2" t="n">
        <v>7</v>
      </c>
      <c r="B624" s="2" t="n">
        <v>1942</v>
      </c>
      <c r="C624" s="2" t="inlineStr">
        <is>
          <t>SEPARACAO</t>
        </is>
      </c>
      <c r="D624" s="2" t="inlineStr">
        <is>
          <t>T10638</t>
        </is>
      </c>
      <c r="E624" s="2" t="inlineStr">
        <is>
          <t>Jorge Washington Maia</t>
        </is>
      </c>
      <c r="F624" s="2" t="n">
        <v>672</v>
      </c>
      <c r="G624" s="2" t="n">
        <v>19.11</v>
      </c>
      <c r="H624" s="2" t="n">
        <v>35</v>
      </c>
      <c r="I624" s="2" t="n">
        <v>80</v>
      </c>
      <c r="J624" s="2" t="inlineStr">
        <is>
          <t>TERCEIRO</t>
        </is>
      </c>
    </row>
    <row r="625">
      <c r="A625" s="2" t="n">
        <v>7</v>
      </c>
      <c r="B625" s="2" t="n">
        <v>1953</v>
      </c>
      <c r="C625" s="2" t="inlineStr">
        <is>
          <t>SEPARACAO</t>
        </is>
      </c>
      <c r="D625" s="2" t="n">
        <v>195365</v>
      </c>
      <c r="E625" s="2" t="inlineStr">
        <is>
          <t>LUCAS DOS SANTOS COSME</t>
        </is>
      </c>
      <c r="F625" s="2" t="n">
        <v>20862</v>
      </c>
      <c r="G625" s="2" t="n">
        <v>124.43</v>
      </c>
      <c r="H625" s="2" t="n">
        <v>168</v>
      </c>
      <c r="I625" s="2" t="n">
        <v>110</v>
      </c>
      <c r="J625" s="2" t="inlineStr">
        <is>
          <t>GPA</t>
        </is>
      </c>
    </row>
    <row r="626">
      <c r="A626" s="2" t="n">
        <v>7</v>
      </c>
      <c r="B626" s="2" t="n">
        <v>1953</v>
      </c>
      <c r="C626" s="2" t="inlineStr">
        <is>
          <t>SEPARACAO</t>
        </is>
      </c>
      <c r="D626" s="2" t="n">
        <v>2019122</v>
      </c>
      <c r="E626" s="2" t="inlineStr">
        <is>
          <t xml:space="preserve">Wyllamar Silva </t>
        </is>
      </c>
      <c r="F626" s="2" t="n">
        <v>24737</v>
      </c>
      <c r="G626" s="2" t="n">
        <v>161.49</v>
      </c>
      <c r="H626" s="2" t="n">
        <v>153</v>
      </c>
      <c r="I626" s="2" t="n">
        <v>110</v>
      </c>
      <c r="J626" s="2" t="inlineStr">
        <is>
          <t>GPA</t>
        </is>
      </c>
    </row>
    <row r="627">
      <c r="A627" s="2" t="n">
        <v>7</v>
      </c>
      <c r="B627" s="2" t="n">
        <v>1953</v>
      </c>
      <c r="C627" s="2" t="inlineStr">
        <is>
          <t>SEPARACAO</t>
        </is>
      </c>
      <c r="D627" s="2" t="n">
        <v>202125</v>
      </c>
      <c r="E627" s="2" t="inlineStr">
        <is>
          <t>RODRIGO SILVA</t>
        </is>
      </c>
      <c r="F627" s="2" t="n">
        <v>297</v>
      </c>
      <c r="G627" s="2" t="n">
        <v>1.18</v>
      </c>
      <c r="H627" s="2" t="n">
        <v>252</v>
      </c>
      <c r="I627" s="2" t="n">
        <v>110</v>
      </c>
      <c r="J627" s="2" t="inlineStr">
        <is>
          <t>GPA</t>
        </is>
      </c>
    </row>
    <row r="628">
      <c r="A628" s="2" t="n">
        <v>7</v>
      </c>
      <c r="B628" s="2" t="n">
        <v>1953</v>
      </c>
      <c r="C628" s="2" t="inlineStr">
        <is>
          <t>SEPARACAO</t>
        </is>
      </c>
      <c r="D628" s="2" t="n">
        <v>202219</v>
      </c>
      <c r="E628" s="2" t="inlineStr">
        <is>
          <t>Rudson  Pablo Santos da Silva</t>
        </is>
      </c>
      <c r="F628" s="2" t="n">
        <v>1097</v>
      </c>
      <c r="G628" s="2" t="n">
        <v>5.93</v>
      </c>
      <c r="H628" s="2" t="n">
        <v>185</v>
      </c>
      <c r="I628" s="2" t="n">
        <v>110</v>
      </c>
      <c r="J628" s="2" t="inlineStr">
        <is>
          <t>GPA</t>
        </is>
      </c>
    </row>
    <row r="629">
      <c r="A629" s="2" t="n">
        <v>7</v>
      </c>
      <c r="B629" s="2" t="n">
        <v>1953</v>
      </c>
      <c r="C629" s="2" t="inlineStr">
        <is>
          <t>PUXADA RECEB</t>
        </is>
      </c>
      <c r="D629" s="2" t="n">
        <v>202301</v>
      </c>
      <c r="E629" s="2" t="inlineStr">
        <is>
          <t>CARLOS CLEYTON TEIXEIRA</t>
        </is>
      </c>
      <c r="F629" s="2" t="n">
        <v>3</v>
      </c>
      <c r="G629" s="2" t="n">
        <v>6.78</v>
      </c>
      <c r="H629" s="2" t="n">
        <v>0</v>
      </c>
      <c r="I629" s="2" t="n">
        <v>15</v>
      </c>
      <c r="J629" s="2" t="inlineStr">
        <is>
          <t>GPA</t>
        </is>
      </c>
    </row>
    <row r="630">
      <c r="A630" s="2" t="n">
        <v>7</v>
      </c>
      <c r="B630" s="2" t="n">
        <v>1953</v>
      </c>
      <c r="C630" s="2" t="inlineStr">
        <is>
          <t>SEPARACAO</t>
        </is>
      </c>
      <c r="D630" s="2" t="n">
        <v>202301</v>
      </c>
      <c r="E630" s="2" t="inlineStr">
        <is>
          <t>CARLOS CLEYTON TEIXEIRA</t>
        </is>
      </c>
      <c r="F630" s="2" t="n">
        <v>1508</v>
      </c>
      <c r="G630" s="2" t="n">
        <v>12.3</v>
      </c>
      <c r="H630" s="2" t="n">
        <v>123</v>
      </c>
      <c r="I630" s="2" t="n">
        <v>110</v>
      </c>
      <c r="J630" s="2" t="inlineStr">
        <is>
          <t>GPA</t>
        </is>
      </c>
    </row>
    <row r="631">
      <c r="A631" s="2" t="n">
        <v>7</v>
      </c>
      <c r="B631" s="2" t="n">
        <v>1953</v>
      </c>
      <c r="C631" s="2" t="inlineStr">
        <is>
          <t>ATIVIDADE OP. EMP.</t>
        </is>
      </c>
      <c r="D631" s="2" t="n">
        <v>202320</v>
      </c>
      <c r="E631" s="2" t="inlineStr">
        <is>
          <t>ALEX MATOS FERREIRA</t>
        </is>
      </c>
      <c r="F631" s="2" t="n">
        <v>2</v>
      </c>
      <c r="G631" s="2" t="n">
        <v>0.11</v>
      </c>
      <c r="H631" s="2" t="n">
        <v>18</v>
      </c>
      <c r="I631" s="2" t="n">
        <v>19</v>
      </c>
      <c r="J631" s="2" t="inlineStr">
        <is>
          <t>GPA</t>
        </is>
      </c>
    </row>
    <row r="632">
      <c r="A632" s="2" t="n">
        <v>7</v>
      </c>
      <c r="B632" s="2" t="n">
        <v>1953</v>
      </c>
      <c r="C632" s="2" t="inlineStr">
        <is>
          <t>SEPARACAO</t>
        </is>
      </c>
      <c r="D632" s="2" t="n">
        <v>202320</v>
      </c>
      <c r="E632" s="2" t="inlineStr">
        <is>
          <t>ALEX MATOS FERREIRA</t>
        </is>
      </c>
      <c r="F632" s="2" t="n">
        <v>959</v>
      </c>
      <c r="G632" s="2" t="n">
        <v>10.22</v>
      </c>
      <c r="H632" s="2" t="n">
        <v>94</v>
      </c>
      <c r="I632" s="2" t="n">
        <v>110</v>
      </c>
      <c r="J632" s="2" t="inlineStr">
        <is>
          <t>GPA</t>
        </is>
      </c>
    </row>
    <row r="633">
      <c r="A633" s="2" t="n">
        <v>7</v>
      </c>
      <c r="B633" s="2" t="n">
        <v>1953</v>
      </c>
      <c r="C633" s="2" t="inlineStr">
        <is>
          <t>CARREGAMENTO</t>
        </is>
      </c>
      <c r="D633" s="2" t="n">
        <v>2504499</v>
      </c>
      <c r="E633" s="2" t="inlineStr">
        <is>
          <t>WEBHERGTE JOSE DE SOUZA</t>
        </is>
      </c>
      <c r="F633" s="2" t="n">
        <v>520</v>
      </c>
      <c r="G633" s="2" t="n">
        <v>12.28</v>
      </c>
      <c r="H633" s="2" t="n">
        <v>42</v>
      </c>
      <c r="I633" s="2" t="n">
        <v>18</v>
      </c>
      <c r="J633" s="2" t="inlineStr">
        <is>
          <t>GPA</t>
        </is>
      </c>
    </row>
    <row r="634">
      <c r="A634" s="2" t="n">
        <v>7</v>
      </c>
      <c r="B634" s="2" t="n">
        <v>1953</v>
      </c>
      <c r="C634" s="2" t="inlineStr">
        <is>
          <t>PUXADA RECEB</t>
        </is>
      </c>
      <c r="D634" s="2" t="n">
        <v>2504499</v>
      </c>
      <c r="E634" s="2" t="inlineStr">
        <is>
          <t>WEBHERGTE JOSE DE SOUZA</t>
        </is>
      </c>
      <c r="F634" s="2" t="n">
        <v>29</v>
      </c>
      <c r="G634" s="2" t="n">
        <v>7.4</v>
      </c>
      <c r="H634" s="2" t="n">
        <v>4</v>
      </c>
      <c r="I634" s="2" t="n">
        <v>15</v>
      </c>
      <c r="J634" s="2" t="inlineStr">
        <is>
          <t>GPA</t>
        </is>
      </c>
    </row>
    <row r="635">
      <c r="A635" s="2" t="n">
        <v>7</v>
      </c>
      <c r="B635" s="2" t="n">
        <v>1953</v>
      </c>
      <c r="C635" s="2" t="inlineStr">
        <is>
          <t>RECEBIMENTO</t>
        </is>
      </c>
      <c r="D635" s="2" t="n">
        <v>2504499</v>
      </c>
      <c r="E635" s="2" t="inlineStr">
        <is>
          <t>WEBHERGTE JOSE DE SOUZA</t>
        </is>
      </c>
      <c r="F635" s="2" t="n">
        <v>122</v>
      </c>
      <c r="G635" s="2" t="n">
        <v>4.76</v>
      </c>
      <c r="H635" s="2" t="n">
        <v>26</v>
      </c>
      <c r="I635" s="2" t="n">
        <v>19</v>
      </c>
      <c r="J635" s="2" t="inlineStr">
        <is>
          <t>GPA</t>
        </is>
      </c>
    </row>
    <row r="636">
      <c r="A636" s="2" t="n">
        <v>7</v>
      </c>
      <c r="B636" s="2" t="n">
        <v>1953</v>
      </c>
      <c r="C636" s="2" t="inlineStr">
        <is>
          <t>SEPARACAO</t>
        </is>
      </c>
      <c r="D636" s="2" t="n">
        <v>2504499</v>
      </c>
      <c r="E636" s="2" t="inlineStr">
        <is>
          <t>WEBHERGTE JOSE DE SOUZA</t>
        </is>
      </c>
      <c r="F636" s="2" t="n">
        <v>26</v>
      </c>
      <c r="G636" s="2" t="n">
        <v>0.06</v>
      </c>
      <c r="H636" s="2" t="n">
        <v>433</v>
      </c>
      <c r="I636" s="2" t="n">
        <v>110</v>
      </c>
      <c r="J636" s="2" t="inlineStr">
        <is>
          <t>GPA</t>
        </is>
      </c>
    </row>
    <row r="637">
      <c r="A637" s="2" t="n">
        <v>7</v>
      </c>
      <c r="B637" s="2" t="n">
        <v>1953</v>
      </c>
      <c r="C637" s="2" t="inlineStr">
        <is>
          <t>ATIVIDADE OP. EMP.</t>
        </is>
      </c>
      <c r="D637" s="2" t="n">
        <v>281502</v>
      </c>
      <c r="E637" s="2" t="inlineStr">
        <is>
          <t>CARLOS ANTONIO DE SOUZA</t>
        </is>
      </c>
      <c r="F637" s="2" t="n">
        <v>2034</v>
      </c>
      <c r="G637" s="2" t="n">
        <v>76.23</v>
      </c>
      <c r="H637" s="2" t="n">
        <v>27</v>
      </c>
      <c r="I637" s="2" t="n">
        <v>19</v>
      </c>
      <c r="J637" s="2" t="inlineStr">
        <is>
          <t>GPA</t>
        </is>
      </c>
    </row>
    <row r="638">
      <c r="A638" s="2" t="n">
        <v>7</v>
      </c>
      <c r="B638" s="2" t="n">
        <v>1953</v>
      </c>
      <c r="C638" s="2" t="inlineStr">
        <is>
          <t>ATIVIDADE OP. EMP.</t>
        </is>
      </c>
      <c r="D638" s="2" t="n">
        <v>283294</v>
      </c>
      <c r="E638" s="2" t="inlineStr">
        <is>
          <t>THIAGO DA SILVA BARROS</t>
        </is>
      </c>
      <c r="F638" s="2" t="n">
        <v>1559</v>
      </c>
      <c r="G638" s="2" t="n">
        <v>21.17</v>
      </c>
      <c r="H638" s="2" t="n">
        <v>74</v>
      </c>
      <c r="I638" s="2" t="n">
        <v>19</v>
      </c>
      <c r="J638" s="2" t="inlineStr">
        <is>
          <t>GPA</t>
        </is>
      </c>
    </row>
    <row r="639">
      <c r="A639" s="2" t="n">
        <v>7</v>
      </c>
      <c r="B639" s="2" t="n">
        <v>1953</v>
      </c>
      <c r="C639" s="2" t="inlineStr">
        <is>
          <t>SEPARACAO</t>
        </is>
      </c>
      <c r="D639" s="2" t="n">
        <v>283294</v>
      </c>
      <c r="E639" s="2" t="inlineStr">
        <is>
          <t>THIAGO DA SILVA BARROS</t>
        </is>
      </c>
      <c r="F639" s="2" t="n">
        <v>342</v>
      </c>
      <c r="G639" s="2" t="n">
        <v>2.17</v>
      </c>
      <c r="H639" s="2" t="n">
        <v>158</v>
      </c>
      <c r="I639" s="2" t="n">
        <v>110</v>
      </c>
      <c r="J639" s="2" t="inlineStr">
        <is>
          <t>GPA</t>
        </is>
      </c>
    </row>
    <row r="640">
      <c r="A640" s="2" t="n">
        <v>7</v>
      </c>
      <c r="B640" s="2" t="n">
        <v>1953</v>
      </c>
      <c r="C640" s="2" t="inlineStr">
        <is>
          <t>ATIVIDADE OP. EMP.</t>
        </is>
      </c>
      <c r="D640" s="2" t="n">
        <v>2899035</v>
      </c>
      <c r="E640" s="2" t="inlineStr">
        <is>
          <t>LUIZ FLAVIO DA SILVA XAVIER</t>
        </is>
      </c>
      <c r="F640" s="2" t="n">
        <v>2549</v>
      </c>
      <c r="G640" s="2" t="n">
        <v>74.90000000000001</v>
      </c>
      <c r="H640" s="2" t="n">
        <v>34</v>
      </c>
      <c r="I640" s="2" t="n">
        <v>19</v>
      </c>
      <c r="J640" s="2" t="inlineStr">
        <is>
          <t>GPA</t>
        </is>
      </c>
    </row>
    <row r="641">
      <c r="A641" s="2" t="n">
        <v>7</v>
      </c>
      <c r="B641" s="2" t="n">
        <v>1953</v>
      </c>
      <c r="C641" s="2" t="inlineStr">
        <is>
          <t>ATIVIDADE OP. EMP.</t>
        </is>
      </c>
      <c r="D641" s="2" t="n">
        <v>386642</v>
      </c>
      <c r="E641" s="2" t="inlineStr">
        <is>
          <t>JEFFERSON LUIZ COSTA DE ANDRADE</t>
        </is>
      </c>
      <c r="F641" s="2" t="n">
        <v>1872</v>
      </c>
      <c r="G641" s="2" t="n">
        <v>33.68</v>
      </c>
      <c r="H641" s="2" t="n">
        <v>56</v>
      </c>
      <c r="I641" s="2" t="n">
        <v>19</v>
      </c>
      <c r="J641" s="2" t="inlineStr">
        <is>
          <t>GPA</t>
        </is>
      </c>
    </row>
    <row r="642">
      <c r="A642" s="2" t="n">
        <v>7</v>
      </c>
      <c r="B642" s="2" t="n">
        <v>1953</v>
      </c>
      <c r="C642" s="2" t="inlineStr">
        <is>
          <t>SEPARACAO</t>
        </is>
      </c>
      <c r="D642" s="2" t="n">
        <v>386642</v>
      </c>
      <c r="E642" s="2" t="inlineStr">
        <is>
          <t>JEFFERSON LUIZ COSTA DE ANDRADE</t>
        </is>
      </c>
      <c r="F642" s="2" t="n">
        <v>152</v>
      </c>
      <c r="G642" s="2" t="n">
        <v>0.87</v>
      </c>
      <c r="H642" s="2" t="n">
        <v>175</v>
      </c>
      <c r="I642" s="2" t="n">
        <v>110</v>
      </c>
      <c r="J642" s="2" t="inlineStr">
        <is>
          <t>GPA</t>
        </is>
      </c>
    </row>
    <row r="643">
      <c r="A643" s="2" t="n">
        <v>7</v>
      </c>
      <c r="B643" s="2" t="n">
        <v>1953</v>
      </c>
      <c r="C643" s="2" t="inlineStr">
        <is>
          <t>ATIVIDADE OP. EMP.</t>
        </is>
      </c>
      <c r="D643" s="2" t="n">
        <v>416009</v>
      </c>
      <c r="E643" s="2" t="inlineStr">
        <is>
          <t>EDSON PEREIRA GOMES</t>
        </is>
      </c>
      <c r="F643" s="2" t="n">
        <v>2403</v>
      </c>
      <c r="G643" s="2" t="n">
        <v>53.02</v>
      </c>
      <c r="H643" s="2" t="n">
        <v>45</v>
      </c>
      <c r="I643" s="2" t="n">
        <v>19</v>
      </c>
      <c r="J643" s="2" t="inlineStr">
        <is>
          <t>GPA</t>
        </is>
      </c>
    </row>
    <row r="644">
      <c r="A644" s="2" t="n">
        <v>7</v>
      </c>
      <c r="B644" s="2" t="n">
        <v>1953</v>
      </c>
      <c r="C644" s="2" t="inlineStr">
        <is>
          <t>ATIVIDADE OP. EMP.</t>
        </is>
      </c>
      <c r="D644" s="2" t="n">
        <v>421207</v>
      </c>
      <c r="E644" s="2" t="inlineStr">
        <is>
          <t>THYAGO HENRIQUE DAMAZIO</t>
        </is>
      </c>
      <c r="F644" s="2" t="n">
        <v>1613</v>
      </c>
      <c r="G644" s="2" t="n">
        <v>37.32</v>
      </c>
      <c r="H644" s="2" t="n">
        <v>43</v>
      </c>
      <c r="I644" s="2" t="n">
        <v>19</v>
      </c>
      <c r="J644" s="2" t="inlineStr">
        <is>
          <t>GPA</t>
        </is>
      </c>
    </row>
    <row r="645">
      <c r="A645" s="2" t="n">
        <v>7</v>
      </c>
      <c r="B645" s="2" t="n">
        <v>1953</v>
      </c>
      <c r="C645" s="2" t="inlineStr">
        <is>
          <t>RECEBIMENTO</t>
        </is>
      </c>
      <c r="D645" s="2" t="n">
        <v>421207</v>
      </c>
      <c r="E645" s="2" t="inlineStr">
        <is>
          <t>THYAGO HENRIQUE DAMAZIO</t>
        </is>
      </c>
      <c r="F645" s="2" t="n">
        <v>200</v>
      </c>
      <c r="G645" s="2" t="n">
        <v>2.59</v>
      </c>
      <c r="H645" s="2" t="n">
        <v>77</v>
      </c>
      <c r="I645" s="2" t="n">
        <v>19</v>
      </c>
      <c r="J645" s="2" t="inlineStr">
        <is>
          <t>GPA</t>
        </is>
      </c>
    </row>
    <row r="646">
      <c r="A646" s="2" t="n">
        <v>7</v>
      </c>
      <c r="B646" s="2" t="n">
        <v>1953</v>
      </c>
      <c r="C646" s="2" t="inlineStr">
        <is>
          <t>SEPARACAO</t>
        </is>
      </c>
      <c r="D646" s="2" t="n">
        <v>421207</v>
      </c>
      <c r="E646" s="2" t="inlineStr">
        <is>
          <t>THYAGO HENRIQUE DAMAZIO</t>
        </is>
      </c>
      <c r="F646" s="2" t="n">
        <v>502</v>
      </c>
      <c r="G646" s="2" t="n">
        <v>2.65</v>
      </c>
      <c r="H646" s="2" t="n">
        <v>189</v>
      </c>
      <c r="I646" s="2" t="n">
        <v>110</v>
      </c>
      <c r="J646" s="2" t="inlineStr">
        <is>
          <t>GPA</t>
        </is>
      </c>
    </row>
    <row r="647">
      <c r="A647" s="2" t="n">
        <v>7</v>
      </c>
      <c r="B647" s="2" t="n">
        <v>1953</v>
      </c>
      <c r="C647" s="2" t="inlineStr">
        <is>
          <t>CARREGAMENTO</t>
        </is>
      </c>
      <c r="D647" s="2" t="n">
        <v>427528</v>
      </c>
      <c r="E647" s="2" t="inlineStr">
        <is>
          <t>RUI SIQUEIRA DA SILVA FILHO</t>
        </is>
      </c>
      <c r="F647" s="2" t="n">
        <v>329</v>
      </c>
      <c r="G647" s="2" t="n">
        <v>1</v>
      </c>
      <c r="H647" s="2" t="n">
        <v>329</v>
      </c>
      <c r="I647" s="2" t="n">
        <v>18</v>
      </c>
      <c r="J647" s="2" t="inlineStr">
        <is>
          <t>GPA</t>
        </is>
      </c>
    </row>
    <row r="648">
      <c r="A648" s="2" t="n">
        <v>7</v>
      </c>
      <c r="B648" s="2" t="n">
        <v>1953</v>
      </c>
      <c r="C648" s="2" t="inlineStr">
        <is>
          <t>RECEBIMENTO</t>
        </is>
      </c>
      <c r="D648" s="2" t="n">
        <v>427528</v>
      </c>
      <c r="E648" s="2" t="inlineStr">
        <is>
          <t>RUI SIQUEIRA DA SILVA FILHO</t>
        </is>
      </c>
      <c r="F648" s="2" t="n">
        <v>2203</v>
      </c>
      <c r="G648" s="2" t="n">
        <v>31.38</v>
      </c>
      <c r="H648" s="2" t="n">
        <v>70</v>
      </c>
      <c r="I648" s="2" t="n">
        <v>19</v>
      </c>
      <c r="J648" s="2" t="inlineStr">
        <is>
          <t>GPA</t>
        </is>
      </c>
    </row>
    <row r="649">
      <c r="A649" s="2" t="n">
        <v>7</v>
      </c>
      <c r="B649" s="2" t="n">
        <v>1953</v>
      </c>
      <c r="C649" s="2" t="inlineStr">
        <is>
          <t>SEPARACAO</t>
        </is>
      </c>
      <c r="D649" s="2" t="n">
        <v>427528</v>
      </c>
      <c r="E649" s="2" t="inlineStr">
        <is>
          <t>RUI SIQUEIRA DA SILVA FILHO</t>
        </is>
      </c>
      <c r="F649" s="2" t="n">
        <v>432</v>
      </c>
      <c r="G649" s="2" t="n">
        <v>3.04</v>
      </c>
      <c r="H649" s="2" t="n">
        <v>142</v>
      </c>
      <c r="I649" s="2" t="n">
        <v>110</v>
      </c>
      <c r="J649" s="2" t="inlineStr">
        <is>
          <t>GPA</t>
        </is>
      </c>
    </row>
    <row r="650">
      <c r="A650" s="2" t="n">
        <v>7</v>
      </c>
      <c r="B650" s="2" t="n">
        <v>1953</v>
      </c>
      <c r="C650" s="2" t="inlineStr">
        <is>
          <t>ATIVIDADE OP. EMP.</t>
        </is>
      </c>
      <c r="D650" s="2" t="n">
        <v>433439</v>
      </c>
      <c r="E650" s="2" t="inlineStr">
        <is>
          <t>ABEL SANTOS OLIVEIRA</t>
        </is>
      </c>
      <c r="F650" s="2" t="n">
        <v>1331</v>
      </c>
      <c r="G650" s="2" t="n">
        <v>29.61</v>
      </c>
      <c r="H650" s="2" t="n">
        <v>45</v>
      </c>
      <c r="I650" s="2" t="n">
        <v>19</v>
      </c>
      <c r="J650" s="2" t="inlineStr">
        <is>
          <t>GPA</t>
        </is>
      </c>
    </row>
    <row r="651">
      <c r="A651" s="2" t="n">
        <v>7</v>
      </c>
      <c r="B651" s="2" t="n">
        <v>1953</v>
      </c>
      <c r="C651" s="2" t="inlineStr">
        <is>
          <t>PUXADA RECEB</t>
        </is>
      </c>
      <c r="D651" s="2" t="n">
        <v>487287</v>
      </c>
      <c r="E651" s="2" t="inlineStr">
        <is>
          <t>CRISTIANO DA SILVA AGUIAR</t>
        </is>
      </c>
      <c r="F651" s="2" t="n">
        <v>2170</v>
      </c>
      <c r="G651" s="2" t="n">
        <v>14.67</v>
      </c>
      <c r="H651" s="2" t="n">
        <v>148</v>
      </c>
      <c r="I651" s="2" t="n">
        <v>15</v>
      </c>
      <c r="J651" s="2" t="inlineStr">
        <is>
          <t>GPA</t>
        </is>
      </c>
    </row>
    <row r="652">
      <c r="A652" s="2" t="n">
        <v>7</v>
      </c>
      <c r="B652" s="2" t="n">
        <v>1953</v>
      </c>
      <c r="C652" s="2" t="inlineStr">
        <is>
          <t>SEPARACAO</t>
        </is>
      </c>
      <c r="D652" s="2" t="n">
        <v>487287</v>
      </c>
      <c r="E652" s="2" t="inlineStr">
        <is>
          <t>CRISTIANO DA SILVA AGUIAR</t>
        </is>
      </c>
      <c r="F652" s="2" t="n">
        <v>4168</v>
      </c>
      <c r="G652" s="2" t="n">
        <v>34.1</v>
      </c>
      <c r="H652" s="2" t="n">
        <v>122</v>
      </c>
      <c r="I652" s="2" t="n">
        <v>110</v>
      </c>
      <c r="J652" s="2" t="inlineStr">
        <is>
          <t>GPA</t>
        </is>
      </c>
    </row>
    <row r="653">
      <c r="A653" s="2" t="n">
        <v>7</v>
      </c>
      <c r="B653" s="2" t="n">
        <v>1953</v>
      </c>
      <c r="C653" s="2" t="inlineStr">
        <is>
          <t>CARREGAMENTO</t>
        </is>
      </c>
      <c r="D653" s="2" t="n">
        <v>5015979</v>
      </c>
      <c r="E653" s="2" t="inlineStr">
        <is>
          <t>HARY GOMES DOS SANTOS</t>
        </is>
      </c>
      <c r="F653" s="2" t="n">
        <v>2</v>
      </c>
      <c r="G653" s="2" t="n">
        <v>0.04</v>
      </c>
      <c r="H653" s="2" t="n">
        <v>50</v>
      </c>
      <c r="I653" s="2" t="n">
        <v>18</v>
      </c>
      <c r="J653" s="2" t="inlineStr">
        <is>
          <t>GPA</t>
        </is>
      </c>
    </row>
    <row r="654">
      <c r="A654" s="2" t="n">
        <v>7</v>
      </c>
      <c r="B654" s="2" t="n">
        <v>1953</v>
      </c>
      <c r="C654" s="2" t="inlineStr">
        <is>
          <t>PUXADA RECEB</t>
        </is>
      </c>
      <c r="D654" s="2" t="n">
        <v>5015979</v>
      </c>
      <c r="E654" s="2" t="inlineStr">
        <is>
          <t>HARY GOMES DOS SANTOS</t>
        </is>
      </c>
      <c r="F654" s="2" t="n">
        <v>1</v>
      </c>
      <c r="G654" s="2" t="n">
        <v>0</v>
      </c>
      <c r="H654" s="2" t="n">
        <v>0</v>
      </c>
      <c r="I654" s="2" t="n">
        <v>15</v>
      </c>
      <c r="J654" s="2" t="inlineStr">
        <is>
          <t>GPA</t>
        </is>
      </c>
    </row>
    <row r="655">
      <c r="A655" s="2" t="n">
        <v>7</v>
      </c>
      <c r="B655" s="2" t="n">
        <v>1953</v>
      </c>
      <c r="C655" s="2" t="inlineStr">
        <is>
          <t>RECEBIMENTO</t>
        </is>
      </c>
      <c r="D655" s="2" t="n">
        <v>5015979</v>
      </c>
      <c r="E655" s="2" t="inlineStr">
        <is>
          <t>HARY GOMES DOS SANTOS</t>
        </is>
      </c>
      <c r="F655" s="2" t="n">
        <v>1</v>
      </c>
      <c r="G655" s="2" t="n">
        <v>9.279999999999999</v>
      </c>
      <c r="H655" s="2" t="n">
        <v>0</v>
      </c>
      <c r="I655" s="2" t="n">
        <v>19</v>
      </c>
      <c r="J655" s="2" t="inlineStr">
        <is>
          <t>GPA</t>
        </is>
      </c>
    </row>
    <row r="656">
      <c r="A656" s="2" t="n">
        <v>7</v>
      </c>
      <c r="B656" s="2" t="n">
        <v>1953</v>
      </c>
      <c r="C656" s="2" t="inlineStr">
        <is>
          <t>SEPARACAO</t>
        </is>
      </c>
      <c r="D656" s="2" t="n">
        <v>5033020</v>
      </c>
      <c r="E656" s="2" t="inlineStr">
        <is>
          <t>DIMAS FELIPE GOMES</t>
        </is>
      </c>
      <c r="F656" s="2" t="n">
        <v>9</v>
      </c>
      <c r="G656" s="2" t="n">
        <v>9.539999999999999</v>
      </c>
      <c r="H656" s="2" t="n">
        <v>1</v>
      </c>
      <c r="I656" s="2" t="n">
        <v>110</v>
      </c>
      <c r="J656" s="2" t="inlineStr">
        <is>
          <t>GPA</t>
        </is>
      </c>
    </row>
    <row r="657">
      <c r="A657" s="2" t="n">
        <v>7</v>
      </c>
      <c r="B657" s="2" t="n">
        <v>1953</v>
      </c>
      <c r="C657" s="2" t="inlineStr">
        <is>
          <t>PUXADA RECEB</t>
        </is>
      </c>
      <c r="D657" s="2" t="n">
        <v>5050570</v>
      </c>
      <c r="E657" s="2" t="inlineStr">
        <is>
          <t>ADEILDO PEREIRA DA SILVA</t>
        </is>
      </c>
      <c r="F657" s="2" t="n">
        <v>96</v>
      </c>
      <c r="G657" s="2" t="n">
        <v>8.09</v>
      </c>
      <c r="H657" s="2" t="n">
        <v>12</v>
      </c>
      <c r="I657" s="2" t="n">
        <v>15</v>
      </c>
      <c r="J657" s="2" t="inlineStr">
        <is>
          <t>GPA</t>
        </is>
      </c>
    </row>
    <row r="658">
      <c r="A658" s="2" t="n">
        <v>7</v>
      </c>
      <c r="B658" s="2" t="n">
        <v>1953</v>
      </c>
      <c r="C658" s="2" t="inlineStr">
        <is>
          <t>RECEBIMENTO</t>
        </is>
      </c>
      <c r="D658" s="2" t="n">
        <v>5050570</v>
      </c>
      <c r="E658" s="2" t="inlineStr">
        <is>
          <t>ADEILDO PEREIRA DA SILVA</t>
        </is>
      </c>
      <c r="F658" s="2" t="n">
        <v>513</v>
      </c>
      <c r="G658" s="2" t="n">
        <v>15.71</v>
      </c>
      <c r="H658" s="2" t="n">
        <v>33</v>
      </c>
      <c r="I658" s="2" t="n">
        <v>19</v>
      </c>
      <c r="J658" s="2" t="inlineStr">
        <is>
          <t>GPA</t>
        </is>
      </c>
    </row>
    <row r="659">
      <c r="A659" s="2" t="n">
        <v>7</v>
      </c>
      <c r="B659" s="2" t="n">
        <v>1953</v>
      </c>
      <c r="C659" s="2" t="inlineStr">
        <is>
          <t>SEPARACAO</t>
        </is>
      </c>
      <c r="D659" s="2" t="n">
        <v>5050570</v>
      </c>
      <c r="E659" s="2" t="inlineStr">
        <is>
          <t>ADEILDO PEREIRA DA SILVA</t>
        </is>
      </c>
      <c r="F659" s="2" t="n">
        <v>474</v>
      </c>
      <c r="G659" s="2" t="n">
        <v>4.11</v>
      </c>
      <c r="H659" s="2" t="n">
        <v>115</v>
      </c>
      <c r="I659" s="2" t="n">
        <v>110</v>
      </c>
      <c r="J659" s="2" t="inlineStr">
        <is>
          <t>GPA</t>
        </is>
      </c>
    </row>
    <row r="660">
      <c r="A660" s="2" t="n">
        <v>7</v>
      </c>
      <c r="B660" s="2" t="n">
        <v>1953</v>
      </c>
      <c r="C660" s="2" t="inlineStr">
        <is>
          <t>RECEBIMENTO</t>
        </is>
      </c>
      <c r="D660" s="2" t="n">
        <v>5067545</v>
      </c>
      <c r="E660" s="2" t="inlineStr">
        <is>
          <t>IVAN MARTINS BARBOZA</t>
        </is>
      </c>
      <c r="F660" s="2" t="n">
        <v>250</v>
      </c>
      <c r="G660" s="2" t="n">
        <v>4.73</v>
      </c>
      <c r="H660" s="2" t="n">
        <v>53</v>
      </c>
      <c r="I660" s="2" t="n">
        <v>19</v>
      </c>
      <c r="J660" s="2" t="inlineStr">
        <is>
          <t>GPA</t>
        </is>
      </c>
    </row>
    <row r="661">
      <c r="A661" s="2" t="n">
        <v>7</v>
      </c>
      <c r="B661" s="2" t="n">
        <v>1953</v>
      </c>
      <c r="C661" s="2" t="inlineStr">
        <is>
          <t>SEPARACAO</t>
        </is>
      </c>
      <c r="D661" s="2" t="n">
        <v>5067545</v>
      </c>
      <c r="E661" s="2" t="inlineStr">
        <is>
          <t>IVAN MARTINS BARBOZA</t>
        </is>
      </c>
      <c r="F661" s="2" t="n">
        <v>409</v>
      </c>
      <c r="G661" s="2" t="n">
        <v>0.86</v>
      </c>
      <c r="H661" s="2" t="n">
        <v>476</v>
      </c>
      <c r="I661" s="2" t="n">
        <v>110</v>
      </c>
      <c r="J661" s="2" t="inlineStr">
        <is>
          <t>GPA</t>
        </is>
      </c>
    </row>
    <row r="662">
      <c r="A662" s="2" t="n">
        <v>7</v>
      </c>
      <c r="B662" s="2" t="n">
        <v>1953</v>
      </c>
      <c r="C662" s="2" t="inlineStr">
        <is>
          <t>ATIVIDADE OP. EMP.</t>
        </is>
      </c>
      <c r="D662" s="2" t="n">
        <v>5130271</v>
      </c>
      <c r="E662" s="2" t="inlineStr">
        <is>
          <t>MATEUS EDSON DE MOURA ARRUDA</t>
        </is>
      </c>
      <c r="F662" s="2" t="n">
        <v>1327</v>
      </c>
      <c r="G662" s="2" t="n">
        <v>33.63</v>
      </c>
      <c r="H662" s="2" t="n">
        <v>39</v>
      </c>
      <c r="I662" s="2" t="n">
        <v>19</v>
      </c>
      <c r="J662" s="2" t="inlineStr">
        <is>
          <t>GPA</t>
        </is>
      </c>
    </row>
    <row r="663">
      <c r="A663" s="2" t="n">
        <v>7</v>
      </c>
      <c r="B663" s="2" t="n">
        <v>1953</v>
      </c>
      <c r="C663" s="2" t="inlineStr">
        <is>
          <t>ATIVIDADE OP. EMP.</t>
        </is>
      </c>
      <c r="D663" s="2" t="n">
        <v>5135761</v>
      </c>
      <c r="E663" s="2" t="inlineStr">
        <is>
          <t>Jailson Tavares Da Silva</t>
        </is>
      </c>
      <c r="F663" s="2" t="n">
        <v>1658</v>
      </c>
      <c r="G663" s="2" t="n">
        <v>32.84</v>
      </c>
      <c r="H663" s="2" t="n">
        <v>50</v>
      </c>
      <c r="I663" s="2" t="n">
        <v>19</v>
      </c>
      <c r="J663" s="2" t="inlineStr">
        <is>
          <t>GPA</t>
        </is>
      </c>
    </row>
    <row r="664">
      <c r="A664" s="2" t="n">
        <v>7</v>
      </c>
      <c r="B664" s="2" t="n">
        <v>1953</v>
      </c>
      <c r="C664" s="2" t="inlineStr">
        <is>
          <t>PUXADA RECEB</t>
        </is>
      </c>
      <c r="D664" s="2" t="n">
        <v>5141737</v>
      </c>
      <c r="E664" s="2" t="inlineStr">
        <is>
          <t>ONILDO RODRIGUES DOS SANTOS</t>
        </is>
      </c>
      <c r="F664" s="2" t="n">
        <v>1165</v>
      </c>
      <c r="G664" s="2" t="n">
        <v>41.1</v>
      </c>
      <c r="H664" s="2" t="n">
        <v>28</v>
      </c>
      <c r="I664" s="2" t="n">
        <v>15</v>
      </c>
      <c r="J664" s="2" t="inlineStr">
        <is>
          <t>GPA</t>
        </is>
      </c>
    </row>
    <row r="665">
      <c r="A665" s="2" t="n">
        <v>7</v>
      </c>
      <c r="B665" s="2" t="n">
        <v>1953</v>
      </c>
      <c r="C665" s="2" t="inlineStr">
        <is>
          <t>RECEBIMENTO</t>
        </is>
      </c>
      <c r="D665" s="2" t="n">
        <v>5141737</v>
      </c>
      <c r="E665" s="2" t="inlineStr">
        <is>
          <t>ONILDO RODRIGUES DOS SANTOS</t>
        </is>
      </c>
      <c r="F665" s="2" t="n">
        <v>251</v>
      </c>
      <c r="G665" s="2" t="n">
        <v>7.23</v>
      </c>
      <c r="H665" s="2" t="n">
        <v>35</v>
      </c>
      <c r="I665" s="2" t="n">
        <v>19</v>
      </c>
      <c r="J665" s="2" t="inlineStr">
        <is>
          <t>GPA</t>
        </is>
      </c>
    </row>
    <row r="666">
      <c r="A666" s="2" t="n">
        <v>7</v>
      </c>
      <c r="B666" s="2" t="n">
        <v>1953</v>
      </c>
      <c r="C666" s="2" t="inlineStr">
        <is>
          <t>SEPARACAO</t>
        </is>
      </c>
      <c r="D666" s="2" t="n">
        <v>5141737</v>
      </c>
      <c r="E666" s="2" t="inlineStr">
        <is>
          <t>ONILDO RODRIGUES DOS SANTOS</t>
        </is>
      </c>
      <c r="F666" s="2" t="n">
        <v>1508</v>
      </c>
      <c r="G666" s="2" t="n">
        <v>16.14</v>
      </c>
      <c r="H666" s="2" t="n">
        <v>93</v>
      </c>
      <c r="I666" s="2" t="n">
        <v>110</v>
      </c>
      <c r="J666" s="2" t="inlineStr">
        <is>
          <t>GPA</t>
        </is>
      </c>
    </row>
    <row r="667">
      <c r="A667" s="2" t="n">
        <v>7</v>
      </c>
      <c r="B667" s="2" t="n">
        <v>1953</v>
      </c>
      <c r="C667" s="2" t="inlineStr">
        <is>
          <t>ATIVIDADE OP. EMP.</t>
        </is>
      </c>
      <c r="D667" s="2" t="n">
        <v>514787</v>
      </c>
      <c r="E667" s="2" t="inlineStr">
        <is>
          <t>EDUARDO FRANCA DOS SANTOS</t>
        </is>
      </c>
      <c r="F667" s="2" t="n">
        <v>697</v>
      </c>
      <c r="G667" s="2" t="n">
        <v>21.35</v>
      </c>
      <c r="H667" s="2" t="n">
        <v>33</v>
      </c>
      <c r="I667" s="2" t="n">
        <v>19</v>
      </c>
      <c r="J667" s="2" t="inlineStr">
        <is>
          <t>GPA</t>
        </is>
      </c>
    </row>
    <row r="668">
      <c r="A668" s="2" t="n">
        <v>7</v>
      </c>
      <c r="B668" s="2" t="n">
        <v>1953</v>
      </c>
      <c r="C668" s="2" t="inlineStr">
        <is>
          <t>CARREGAMENTO</t>
        </is>
      </c>
      <c r="D668" s="2" t="n">
        <v>5414172</v>
      </c>
      <c r="E668" s="2" t="inlineStr">
        <is>
          <t>Eleandro Franca De Paula</t>
        </is>
      </c>
      <c r="F668" s="2" t="n">
        <v>290</v>
      </c>
      <c r="G668" s="2" t="n">
        <v>16.68</v>
      </c>
      <c r="H668" s="2" t="n">
        <v>17</v>
      </c>
      <c r="I668" s="2" t="n">
        <v>18</v>
      </c>
      <c r="J668" s="2" t="inlineStr">
        <is>
          <t>GPA</t>
        </is>
      </c>
    </row>
    <row r="669">
      <c r="A669" s="2" t="n">
        <v>7</v>
      </c>
      <c r="B669" s="2" t="n">
        <v>1953</v>
      </c>
      <c r="C669" s="2" t="inlineStr">
        <is>
          <t>SEPARACAO</t>
        </is>
      </c>
      <c r="D669" s="2" t="n">
        <v>5414172</v>
      </c>
      <c r="E669" s="2" t="inlineStr">
        <is>
          <t>Eleandro Franca De Paula</t>
        </is>
      </c>
      <c r="F669" s="2" t="n">
        <v>9617</v>
      </c>
      <c r="G669" s="2" t="n">
        <v>62.11</v>
      </c>
      <c r="H669" s="2" t="n">
        <v>155</v>
      </c>
      <c r="I669" s="2" t="n">
        <v>110</v>
      </c>
      <c r="J669" s="2" t="inlineStr">
        <is>
          <t>GPA</t>
        </is>
      </c>
    </row>
    <row r="670">
      <c r="A670" s="2" t="n">
        <v>7</v>
      </c>
      <c r="B670" s="2" t="n">
        <v>1953</v>
      </c>
      <c r="C670" s="2" t="inlineStr">
        <is>
          <t>PUXADA RECEB</t>
        </is>
      </c>
      <c r="D670" s="2" t="n">
        <v>5430518</v>
      </c>
      <c r="E670" s="2" t="inlineStr">
        <is>
          <t>Robson De Oliveira Lima</t>
        </is>
      </c>
      <c r="F670" s="2" t="n">
        <v>161</v>
      </c>
      <c r="G670" s="2" t="n">
        <v>9.779999999999999</v>
      </c>
      <c r="H670" s="2" t="n">
        <v>16</v>
      </c>
      <c r="I670" s="2" t="n">
        <v>15</v>
      </c>
      <c r="J670" s="2" t="inlineStr">
        <is>
          <t>GPA</t>
        </is>
      </c>
    </row>
    <row r="671">
      <c r="A671" s="2" t="n">
        <v>7</v>
      </c>
      <c r="B671" s="2" t="n">
        <v>1953</v>
      </c>
      <c r="C671" s="2" t="inlineStr">
        <is>
          <t>RECEBIMENTO</t>
        </is>
      </c>
      <c r="D671" s="2" t="n">
        <v>5430518</v>
      </c>
      <c r="E671" s="2" t="inlineStr">
        <is>
          <t>Robson De Oliveira Lima</t>
        </is>
      </c>
      <c r="F671" s="2" t="n">
        <v>363</v>
      </c>
      <c r="G671" s="2" t="n">
        <v>13.58</v>
      </c>
      <c r="H671" s="2" t="n">
        <v>27</v>
      </c>
      <c r="I671" s="2" t="n">
        <v>19</v>
      </c>
      <c r="J671" s="2" t="inlineStr">
        <is>
          <t>GPA</t>
        </is>
      </c>
    </row>
    <row r="672">
      <c r="A672" s="2" t="n">
        <v>7</v>
      </c>
      <c r="B672" s="2" t="n">
        <v>1953</v>
      </c>
      <c r="C672" s="2" t="inlineStr">
        <is>
          <t>SEPARACAO</t>
        </is>
      </c>
      <c r="D672" s="2" t="n">
        <v>5430518</v>
      </c>
      <c r="E672" s="2" t="inlineStr">
        <is>
          <t>Robson De Oliveira Lima</t>
        </is>
      </c>
      <c r="F672" s="2" t="n">
        <v>496</v>
      </c>
      <c r="G672" s="2" t="n">
        <v>1.76</v>
      </c>
      <c r="H672" s="2" t="n">
        <v>282</v>
      </c>
      <c r="I672" s="2" t="n">
        <v>110</v>
      </c>
      <c r="J672" s="2" t="inlineStr">
        <is>
          <t>GPA</t>
        </is>
      </c>
    </row>
    <row r="673">
      <c r="A673" s="2" t="n">
        <v>7</v>
      </c>
      <c r="B673" s="2" t="n">
        <v>1953</v>
      </c>
      <c r="C673" s="2" t="inlineStr">
        <is>
          <t>CARREGAMENTO</t>
        </is>
      </c>
      <c r="D673" s="2" t="n">
        <v>5439299</v>
      </c>
      <c r="E673" s="2" t="inlineStr">
        <is>
          <t>Jose Adriano Dos Prazeres</t>
        </is>
      </c>
      <c r="F673" s="2" t="n">
        <v>268</v>
      </c>
      <c r="G673" s="2" t="n">
        <v>4.18</v>
      </c>
      <c r="H673" s="2" t="n">
        <v>64</v>
      </c>
      <c r="I673" s="2" t="n">
        <v>18</v>
      </c>
      <c r="J673" s="2" t="inlineStr">
        <is>
          <t>GPA</t>
        </is>
      </c>
    </row>
    <row r="674">
      <c r="A674" s="2" t="n">
        <v>7</v>
      </c>
      <c r="B674" s="2" t="n">
        <v>1953</v>
      </c>
      <c r="C674" s="2" t="inlineStr">
        <is>
          <t>PUXADA RECEB</t>
        </is>
      </c>
      <c r="D674" s="2" t="n">
        <v>5439299</v>
      </c>
      <c r="E674" s="2" t="inlineStr">
        <is>
          <t>Jose Adriano Dos Prazeres</t>
        </is>
      </c>
      <c r="F674" s="2" t="n">
        <v>100</v>
      </c>
      <c r="G674" s="2" t="n">
        <v>2.33</v>
      </c>
      <c r="H674" s="2" t="n">
        <v>43</v>
      </c>
      <c r="I674" s="2" t="n">
        <v>15</v>
      </c>
      <c r="J674" s="2" t="inlineStr">
        <is>
          <t>GPA</t>
        </is>
      </c>
    </row>
    <row r="675">
      <c r="A675" s="2" t="n">
        <v>7</v>
      </c>
      <c r="B675" s="2" t="n">
        <v>1953</v>
      </c>
      <c r="C675" s="2" t="inlineStr">
        <is>
          <t>RECEBIMENTO</t>
        </is>
      </c>
      <c r="D675" s="2" t="n">
        <v>5439299</v>
      </c>
      <c r="E675" s="2" t="inlineStr">
        <is>
          <t>Jose Adriano Dos Prazeres</t>
        </is>
      </c>
      <c r="F675" s="2" t="n">
        <v>2167</v>
      </c>
      <c r="G675" s="2" t="n">
        <v>24.11</v>
      </c>
      <c r="H675" s="2" t="n">
        <v>90</v>
      </c>
      <c r="I675" s="2" t="n">
        <v>19</v>
      </c>
      <c r="J675" s="2" t="inlineStr">
        <is>
          <t>GPA</t>
        </is>
      </c>
    </row>
    <row r="676">
      <c r="A676" s="2" t="n">
        <v>7</v>
      </c>
      <c r="B676" s="2" t="n">
        <v>1953</v>
      </c>
      <c r="C676" s="2" t="inlineStr">
        <is>
          <t>SEPARACAO</t>
        </is>
      </c>
      <c r="D676" s="2" t="n">
        <v>5439299</v>
      </c>
      <c r="E676" s="2" t="inlineStr">
        <is>
          <t>Jose Adriano Dos Prazeres</t>
        </is>
      </c>
      <c r="F676" s="2" t="n">
        <v>1931</v>
      </c>
      <c r="G676" s="2" t="n">
        <v>13.3</v>
      </c>
      <c r="H676" s="2" t="n">
        <v>145</v>
      </c>
      <c r="I676" s="2" t="n">
        <v>110</v>
      </c>
      <c r="J676" s="2" t="inlineStr">
        <is>
          <t>GPA</t>
        </is>
      </c>
    </row>
    <row r="677">
      <c r="A677" s="2" t="n">
        <v>7</v>
      </c>
      <c r="B677" s="2" t="n">
        <v>1953</v>
      </c>
      <c r="C677" s="2" t="inlineStr">
        <is>
          <t>CARREGAMENTO</t>
        </is>
      </c>
      <c r="D677" s="2" t="n">
        <v>5452031</v>
      </c>
      <c r="E677" s="2" t="inlineStr">
        <is>
          <t>Diego Thiago Da Costa Silva</t>
        </is>
      </c>
      <c r="F677" s="2" t="n">
        <v>113</v>
      </c>
      <c r="G677" s="2" t="n">
        <v>2.98</v>
      </c>
      <c r="H677" s="2" t="n">
        <v>38</v>
      </c>
      <c r="I677" s="2" t="n">
        <v>18</v>
      </c>
      <c r="J677" s="2" t="inlineStr">
        <is>
          <t>GPA</t>
        </is>
      </c>
    </row>
    <row r="678">
      <c r="A678" s="2" t="n">
        <v>7</v>
      </c>
      <c r="B678" s="2" t="n">
        <v>1953</v>
      </c>
      <c r="C678" s="2" t="inlineStr">
        <is>
          <t>PUXADA RECEB</t>
        </is>
      </c>
      <c r="D678" s="2" t="n">
        <v>5452031</v>
      </c>
      <c r="E678" s="2" t="inlineStr">
        <is>
          <t>Diego Thiago Da Costa Silva</t>
        </is>
      </c>
      <c r="F678" s="2" t="n">
        <v>15</v>
      </c>
      <c r="G678" s="2" t="n">
        <v>12.46</v>
      </c>
      <c r="H678" s="2" t="n">
        <v>1</v>
      </c>
      <c r="I678" s="2" t="n">
        <v>15</v>
      </c>
      <c r="J678" s="2" t="inlineStr">
        <is>
          <t>GPA</t>
        </is>
      </c>
    </row>
    <row r="679">
      <c r="A679" s="2" t="n">
        <v>7</v>
      </c>
      <c r="B679" s="2" t="n">
        <v>1953</v>
      </c>
      <c r="C679" s="2" t="inlineStr">
        <is>
          <t>RECEBIMENTO</t>
        </is>
      </c>
      <c r="D679" s="2" t="n">
        <v>5452031</v>
      </c>
      <c r="E679" s="2" t="inlineStr">
        <is>
          <t>Diego Thiago Da Costa Silva</t>
        </is>
      </c>
      <c r="F679" s="2" t="n">
        <v>15</v>
      </c>
      <c r="G679" s="2" t="n">
        <v>10.26</v>
      </c>
      <c r="H679" s="2" t="n">
        <v>1</v>
      </c>
      <c r="I679" s="2" t="n">
        <v>19</v>
      </c>
      <c r="J679" s="2" t="inlineStr">
        <is>
          <t>GPA</t>
        </is>
      </c>
    </row>
    <row r="680">
      <c r="A680" s="2" t="n">
        <v>7</v>
      </c>
      <c r="B680" s="2" t="n">
        <v>1953</v>
      </c>
      <c r="C680" s="2" t="inlineStr">
        <is>
          <t>SEPARACAO</t>
        </is>
      </c>
      <c r="D680" s="2" t="n">
        <v>5452031</v>
      </c>
      <c r="E680" s="2" t="inlineStr">
        <is>
          <t>Diego Thiago Da Costa Silva</t>
        </is>
      </c>
      <c r="F680" s="2" t="n">
        <v>13</v>
      </c>
      <c r="G680" s="2" t="n">
        <v>0.14</v>
      </c>
      <c r="H680" s="2" t="n">
        <v>93</v>
      </c>
      <c r="I680" s="2" t="n">
        <v>110</v>
      </c>
      <c r="J680" s="2" t="inlineStr">
        <is>
          <t>GPA</t>
        </is>
      </c>
    </row>
    <row r="681">
      <c r="A681" s="2" t="n">
        <v>7</v>
      </c>
      <c r="B681" s="2" t="n">
        <v>1953</v>
      </c>
      <c r="C681" s="2" t="inlineStr">
        <is>
          <t>PUXADA RECEB</t>
        </is>
      </c>
      <c r="D681" s="2" t="n">
        <v>5469287</v>
      </c>
      <c r="E681" s="2" t="inlineStr">
        <is>
          <t>Gilberto Francisco Da Silva</t>
        </is>
      </c>
      <c r="F681" s="2" t="n">
        <v>2398</v>
      </c>
      <c r="G681" s="2" t="n">
        <v>118.21</v>
      </c>
      <c r="H681" s="2" t="n">
        <v>20</v>
      </c>
      <c r="I681" s="2" t="n">
        <v>15</v>
      </c>
      <c r="J681" s="2" t="inlineStr">
        <is>
          <t>GPA</t>
        </is>
      </c>
    </row>
    <row r="682">
      <c r="A682" s="2" t="n">
        <v>7</v>
      </c>
      <c r="B682" s="2" t="n">
        <v>1953</v>
      </c>
      <c r="C682" s="2" t="inlineStr">
        <is>
          <t>SEPARACAO</t>
        </is>
      </c>
      <c r="D682" s="2" t="n">
        <v>5469287</v>
      </c>
      <c r="E682" s="2" t="inlineStr">
        <is>
          <t>Gilberto Francisco Da Silva</t>
        </is>
      </c>
      <c r="F682" s="2" t="n">
        <v>1312</v>
      </c>
      <c r="G682" s="2" t="n">
        <v>7.51</v>
      </c>
      <c r="H682" s="2" t="n">
        <v>175</v>
      </c>
      <c r="I682" s="2" t="n">
        <v>110</v>
      </c>
      <c r="J682" s="2" t="inlineStr">
        <is>
          <t>GPA</t>
        </is>
      </c>
    </row>
    <row r="683">
      <c r="A683" s="2" t="n">
        <v>7</v>
      </c>
      <c r="B683" s="2" t="n">
        <v>1953</v>
      </c>
      <c r="C683" s="2" t="inlineStr">
        <is>
          <t>PUXADA RECEB</t>
        </is>
      </c>
      <c r="D683" s="2" t="n">
        <v>5469627</v>
      </c>
      <c r="E683" s="2" t="inlineStr">
        <is>
          <t>Ruandson Silva De Lima</t>
        </is>
      </c>
      <c r="F683" s="2" t="n">
        <v>114</v>
      </c>
      <c r="G683" s="2" t="n">
        <v>5.34</v>
      </c>
      <c r="H683" s="2" t="n">
        <v>21</v>
      </c>
      <c r="I683" s="2" t="n">
        <v>15</v>
      </c>
      <c r="J683" s="2" t="inlineStr">
        <is>
          <t>GPA</t>
        </is>
      </c>
    </row>
    <row r="684">
      <c r="A684" s="2" t="n">
        <v>7</v>
      </c>
      <c r="B684" s="2" t="n">
        <v>1953</v>
      </c>
      <c r="C684" s="2" t="inlineStr">
        <is>
          <t>RECEBIMENTO</t>
        </is>
      </c>
      <c r="D684" s="2" t="n">
        <v>5469627</v>
      </c>
      <c r="E684" s="2" t="inlineStr">
        <is>
          <t>Ruandson Silva De Lima</t>
        </is>
      </c>
      <c r="F684" s="2" t="n">
        <v>3699</v>
      </c>
      <c r="G684" s="2" t="n">
        <v>57.6</v>
      </c>
      <c r="H684" s="2" t="n">
        <v>64</v>
      </c>
      <c r="I684" s="2" t="n">
        <v>19</v>
      </c>
      <c r="J684" s="2" t="inlineStr">
        <is>
          <t>GPA</t>
        </is>
      </c>
    </row>
    <row r="685">
      <c r="A685" s="2" t="n">
        <v>7</v>
      </c>
      <c r="B685" s="2" t="n">
        <v>1953</v>
      </c>
      <c r="C685" s="2" t="inlineStr">
        <is>
          <t>SEPARACAO</t>
        </is>
      </c>
      <c r="D685" s="2" t="n">
        <v>5469627</v>
      </c>
      <c r="E685" s="2" t="inlineStr">
        <is>
          <t>Ruandson Silva De Lima</t>
        </is>
      </c>
      <c r="F685" s="2" t="n">
        <v>457</v>
      </c>
      <c r="G685" s="2" t="n">
        <v>4.99</v>
      </c>
      <c r="H685" s="2" t="n">
        <v>92</v>
      </c>
      <c r="I685" s="2" t="n">
        <v>110</v>
      </c>
      <c r="J685" s="2" t="inlineStr">
        <is>
          <t>GPA</t>
        </is>
      </c>
    </row>
    <row r="686">
      <c r="A686" s="2" t="n">
        <v>7</v>
      </c>
      <c r="B686" s="2" t="n">
        <v>1953</v>
      </c>
      <c r="C686" s="2" t="inlineStr">
        <is>
          <t>PUXADA RECEB</t>
        </is>
      </c>
      <c r="D686" s="2" t="n">
        <v>5469635</v>
      </c>
      <c r="E686" s="2" t="inlineStr">
        <is>
          <t>Aldir Fernando Do Nascimento</t>
        </is>
      </c>
      <c r="F686" s="2" t="n">
        <v>529</v>
      </c>
      <c r="G686" s="2" t="n">
        <v>60.21</v>
      </c>
      <c r="H686" s="2" t="n">
        <v>9</v>
      </c>
      <c r="I686" s="2" t="n">
        <v>15</v>
      </c>
      <c r="J686" s="2" t="inlineStr">
        <is>
          <t>GPA</t>
        </is>
      </c>
    </row>
    <row r="687">
      <c r="A687" s="2" t="n">
        <v>7</v>
      </c>
      <c r="B687" s="2" t="n">
        <v>1953</v>
      </c>
      <c r="C687" s="2" t="inlineStr">
        <is>
          <t>ATIVIDADE OP. EMP.</t>
        </is>
      </c>
      <c r="D687" s="2" t="n">
        <v>5475112</v>
      </c>
      <c r="E687" s="2" t="inlineStr">
        <is>
          <t>Adeilton Jose Dos Santos</t>
        </is>
      </c>
      <c r="F687" s="2" t="n">
        <v>2276</v>
      </c>
      <c r="G687" s="2" t="n">
        <v>58.58</v>
      </c>
      <c r="H687" s="2" t="n">
        <v>39</v>
      </c>
      <c r="I687" s="2" t="n">
        <v>19</v>
      </c>
      <c r="J687" s="2" t="inlineStr">
        <is>
          <t>GPA</t>
        </is>
      </c>
    </row>
    <row r="688">
      <c r="A688" s="2" t="n">
        <v>7</v>
      </c>
      <c r="B688" s="2" t="n">
        <v>1953</v>
      </c>
      <c r="C688" s="2" t="inlineStr">
        <is>
          <t>SEPARACAO</t>
        </is>
      </c>
      <c r="D688" s="2" t="n">
        <v>5475112</v>
      </c>
      <c r="E688" s="2" t="inlineStr">
        <is>
          <t>Adeilton Jose Dos Santos</t>
        </is>
      </c>
      <c r="F688" s="2" t="n">
        <v>606</v>
      </c>
      <c r="G688" s="2" t="n">
        <v>4.42</v>
      </c>
      <c r="H688" s="2" t="n">
        <v>137</v>
      </c>
      <c r="I688" s="2" t="n">
        <v>110</v>
      </c>
      <c r="J688" s="2" t="inlineStr">
        <is>
          <t>GPA</t>
        </is>
      </c>
    </row>
    <row r="689">
      <c r="A689" s="2" t="n">
        <v>7</v>
      </c>
      <c r="B689" s="2" t="n">
        <v>1953</v>
      </c>
      <c r="C689" s="2" t="inlineStr">
        <is>
          <t>CARREGAMENTO</t>
        </is>
      </c>
      <c r="D689" s="2" t="n">
        <v>5501512</v>
      </c>
      <c r="E689" s="2" t="inlineStr">
        <is>
          <t>Pedro Jose De Souza</t>
        </is>
      </c>
      <c r="F689" s="2" t="n">
        <v>778</v>
      </c>
      <c r="G689" s="2" t="n">
        <v>18.58</v>
      </c>
      <c r="H689" s="2" t="n">
        <v>42</v>
      </c>
      <c r="I689" s="2" t="n">
        <v>18</v>
      </c>
      <c r="J689" s="2" t="inlineStr">
        <is>
          <t>GPA</t>
        </is>
      </c>
    </row>
    <row r="690">
      <c r="A690" s="2" t="n">
        <v>7</v>
      </c>
      <c r="B690" s="2" t="n">
        <v>1953</v>
      </c>
      <c r="C690" s="2" t="inlineStr">
        <is>
          <t>CARREGAMENTO</t>
        </is>
      </c>
      <c r="D690" s="2" t="n">
        <v>5502632</v>
      </c>
      <c r="E690" s="2" t="inlineStr">
        <is>
          <t>Aelson Epifanio</t>
        </is>
      </c>
      <c r="F690" s="2" t="n">
        <v>2083</v>
      </c>
      <c r="G690" s="2" t="n">
        <v>25.57</v>
      </c>
      <c r="H690" s="2" t="n">
        <v>81</v>
      </c>
      <c r="I690" s="2" t="n">
        <v>18</v>
      </c>
      <c r="J690" s="2" t="inlineStr">
        <is>
          <t>GPA</t>
        </is>
      </c>
    </row>
    <row r="691">
      <c r="A691" s="2" t="n">
        <v>7</v>
      </c>
      <c r="B691" s="2" t="n">
        <v>1953</v>
      </c>
      <c r="C691" s="2" t="inlineStr">
        <is>
          <t>ATIVIDADE OP. EMP.</t>
        </is>
      </c>
      <c r="D691" s="2" t="n">
        <v>565083</v>
      </c>
      <c r="E691" s="2" t="inlineStr">
        <is>
          <t>RENATO IVO MENDES DA SILVA</t>
        </is>
      </c>
      <c r="F691" s="2" t="n">
        <v>1708</v>
      </c>
      <c r="G691" s="2" t="n">
        <v>55.95</v>
      </c>
      <c r="H691" s="2" t="n">
        <v>31</v>
      </c>
      <c r="I691" s="2" t="n">
        <v>19</v>
      </c>
      <c r="J691" s="2" t="inlineStr">
        <is>
          <t>GPA</t>
        </is>
      </c>
    </row>
    <row r="692">
      <c r="A692" s="2" t="n">
        <v>7</v>
      </c>
      <c r="B692" s="2" t="n">
        <v>1953</v>
      </c>
      <c r="C692" s="2" t="inlineStr">
        <is>
          <t>CARREGAMENTO</t>
        </is>
      </c>
      <c r="D692" s="2" t="n">
        <v>5684773</v>
      </c>
      <c r="E692" s="2" t="inlineStr">
        <is>
          <t>Davi Guilherme Monteiro Da Silva</t>
        </is>
      </c>
      <c r="F692" s="2" t="n">
        <v>270</v>
      </c>
      <c r="G692" s="2" t="n">
        <v>18.57</v>
      </c>
      <c r="H692" s="2" t="n">
        <v>15</v>
      </c>
      <c r="I692" s="2" t="n">
        <v>18</v>
      </c>
      <c r="J692" s="2" t="inlineStr">
        <is>
          <t>GPA</t>
        </is>
      </c>
    </row>
    <row r="693">
      <c r="A693" s="2" t="n">
        <v>7</v>
      </c>
      <c r="B693" s="2" t="n">
        <v>1953</v>
      </c>
      <c r="C693" s="2" t="inlineStr">
        <is>
          <t>SEPARACAO</t>
        </is>
      </c>
      <c r="D693" s="2" t="n">
        <v>5684773</v>
      </c>
      <c r="E693" s="2" t="inlineStr">
        <is>
          <t>Davi Guilherme Monteiro Da Silva</t>
        </is>
      </c>
      <c r="F693" s="2" t="n">
        <v>5971</v>
      </c>
      <c r="G693" s="2" t="n">
        <v>47.14</v>
      </c>
      <c r="H693" s="2" t="n">
        <v>127</v>
      </c>
      <c r="I693" s="2" t="n">
        <v>110</v>
      </c>
      <c r="J693" s="2" t="inlineStr">
        <is>
          <t>GPA</t>
        </is>
      </c>
    </row>
    <row r="694">
      <c r="A694" s="2" t="n">
        <v>7</v>
      </c>
      <c r="B694" s="2" t="n">
        <v>1953</v>
      </c>
      <c r="C694" s="2" t="inlineStr">
        <is>
          <t>ATIVIDADE OP. EMP.</t>
        </is>
      </c>
      <c r="D694" s="2" t="n">
        <v>5751888</v>
      </c>
      <c r="E694" s="2" t="inlineStr">
        <is>
          <t>Leliton Marcelo Leao Ramos</t>
        </is>
      </c>
      <c r="F694" s="2" t="n">
        <v>2387</v>
      </c>
      <c r="G694" s="2" t="n">
        <v>65.20999999999999</v>
      </c>
      <c r="H694" s="2" t="n">
        <v>37</v>
      </c>
      <c r="I694" s="2" t="n">
        <v>19</v>
      </c>
      <c r="J694" s="2" t="inlineStr">
        <is>
          <t>GPA</t>
        </is>
      </c>
    </row>
    <row r="695">
      <c r="A695" s="2" t="n">
        <v>7</v>
      </c>
      <c r="B695" s="2" t="n">
        <v>1953</v>
      </c>
      <c r="C695" s="2" t="inlineStr">
        <is>
          <t>SEPARACAO</t>
        </is>
      </c>
      <c r="D695" s="2" t="n">
        <v>5752817</v>
      </c>
      <c r="E695" s="2" t="inlineStr">
        <is>
          <t>Gilson Fernandes De Medeiros</t>
        </is>
      </c>
      <c r="F695" s="2" t="n">
        <v>2152</v>
      </c>
      <c r="G695" s="2" t="n">
        <v>18.8</v>
      </c>
      <c r="H695" s="2" t="n">
        <v>114</v>
      </c>
      <c r="I695" s="2" t="n">
        <v>110</v>
      </c>
      <c r="J695" s="2" t="inlineStr">
        <is>
          <t>GPA</t>
        </is>
      </c>
    </row>
    <row r="696">
      <c r="A696" s="2" t="n">
        <v>7</v>
      </c>
      <c r="B696" s="2" t="n">
        <v>1953</v>
      </c>
      <c r="C696" s="2" t="inlineStr">
        <is>
          <t>PUXADA RECEB</t>
        </is>
      </c>
      <c r="D696" s="2" t="n">
        <v>5770840</v>
      </c>
      <c r="E696" s="2" t="inlineStr">
        <is>
          <t>Cicero Da Conceicao Pelagio</t>
        </is>
      </c>
      <c r="F696" s="2" t="n">
        <v>1</v>
      </c>
      <c r="G696" s="2" t="n">
        <v>0.15</v>
      </c>
      <c r="H696" s="2" t="n">
        <v>7</v>
      </c>
      <c r="I696" s="2" t="n">
        <v>15</v>
      </c>
      <c r="J696" s="2" t="inlineStr">
        <is>
          <t>GPA</t>
        </is>
      </c>
    </row>
    <row r="697">
      <c r="A697" s="2" t="n">
        <v>7</v>
      </c>
      <c r="B697" s="2" t="n">
        <v>1953</v>
      </c>
      <c r="C697" s="2" t="inlineStr">
        <is>
          <t>SEPARACAO</t>
        </is>
      </c>
      <c r="D697" s="2" t="n">
        <v>5770840</v>
      </c>
      <c r="E697" s="2" t="inlineStr">
        <is>
          <t>Cicero Da Conceicao Pelagio</t>
        </is>
      </c>
      <c r="F697" s="2" t="n">
        <v>7244</v>
      </c>
      <c r="G697" s="2" t="n">
        <v>46.54</v>
      </c>
      <c r="H697" s="2" t="n">
        <v>156</v>
      </c>
      <c r="I697" s="2" t="n">
        <v>110</v>
      </c>
      <c r="J697" s="2" t="inlineStr">
        <is>
          <t>GPA</t>
        </is>
      </c>
    </row>
    <row r="698">
      <c r="A698" s="2" t="n">
        <v>7</v>
      </c>
      <c r="B698" s="2" t="n">
        <v>1953</v>
      </c>
      <c r="C698" s="2" t="inlineStr">
        <is>
          <t>PUXADA RECEB</t>
        </is>
      </c>
      <c r="D698" s="2" t="n">
        <v>581458</v>
      </c>
      <c r="E698" s="2" t="inlineStr">
        <is>
          <t>JOAO JOAQUIM DO NASCIMENTO FILHO</t>
        </is>
      </c>
      <c r="F698" s="2" t="n">
        <v>4298</v>
      </c>
      <c r="G698" s="2" t="n">
        <v>133.3</v>
      </c>
      <c r="H698" s="2" t="n">
        <v>32</v>
      </c>
      <c r="I698" s="2" t="n">
        <v>15</v>
      </c>
      <c r="J698" s="2" t="inlineStr">
        <is>
          <t>GPA</t>
        </is>
      </c>
    </row>
    <row r="699">
      <c r="A699" s="2" t="n">
        <v>7</v>
      </c>
      <c r="B699" s="2" t="n">
        <v>1953</v>
      </c>
      <c r="C699" s="2" t="inlineStr">
        <is>
          <t>SEPARACAO</t>
        </is>
      </c>
      <c r="D699" s="2" t="n">
        <v>581458</v>
      </c>
      <c r="E699" s="2" t="inlineStr">
        <is>
          <t>JOAO JOAQUIM DO NASCIMENTO FILHO</t>
        </is>
      </c>
      <c r="F699" s="2" t="n">
        <v>350</v>
      </c>
      <c r="G699" s="2" t="n">
        <v>2.21</v>
      </c>
      <c r="H699" s="2" t="n">
        <v>158</v>
      </c>
      <c r="I699" s="2" t="n">
        <v>110</v>
      </c>
      <c r="J699" s="2" t="inlineStr">
        <is>
          <t>GPA</t>
        </is>
      </c>
    </row>
    <row r="700">
      <c r="A700" s="2" t="n">
        <v>7</v>
      </c>
      <c r="B700" s="2" t="n">
        <v>1953</v>
      </c>
      <c r="C700" s="2" t="inlineStr">
        <is>
          <t>CARREGAMENTO</t>
        </is>
      </c>
      <c r="D700" s="2" t="n">
        <v>5843537</v>
      </c>
      <c r="E700" s="2" t="inlineStr">
        <is>
          <t>Pedro Vinicius Da Silva Gomes</t>
        </is>
      </c>
      <c r="F700" s="2" t="n">
        <v>992</v>
      </c>
      <c r="G700" s="2" t="n">
        <v>16.94</v>
      </c>
      <c r="H700" s="2" t="n">
        <v>59</v>
      </c>
      <c r="I700" s="2" t="n">
        <v>18</v>
      </c>
      <c r="J700" s="2" t="inlineStr">
        <is>
          <t>GPA</t>
        </is>
      </c>
    </row>
    <row r="701">
      <c r="A701" s="2" t="n">
        <v>7</v>
      </c>
      <c r="B701" s="2" t="n">
        <v>1953</v>
      </c>
      <c r="C701" s="2" t="inlineStr">
        <is>
          <t>PUXADA RECEB</t>
        </is>
      </c>
      <c r="D701" s="2" t="n">
        <v>5843537</v>
      </c>
      <c r="E701" s="2" t="inlineStr">
        <is>
          <t>Pedro Vinicius Da Silva Gomes</t>
        </is>
      </c>
      <c r="F701" s="2" t="n">
        <v>6</v>
      </c>
      <c r="G701" s="2" t="n">
        <v>0.35</v>
      </c>
      <c r="H701" s="2" t="n">
        <v>17</v>
      </c>
      <c r="I701" s="2" t="n">
        <v>15</v>
      </c>
      <c r="J701" s="2" t="inlineStr">
        <is>
          <t>GPA</t>
        </is>
      </c>
    </row>
    <row r="702">
      <c r="A702" s="2" t="n">
        <v>7</v>
      </c>
      <c r="B702" s="2" t="n">
        <v>1953</v>
      </c>
      <c r="C702" s="2" t="inlineStr">
        <is>
          <t>RECEBIMENTO</t>
        </is>
      </c>
      <c r="D702" s="2" t="n">
        <v>5843537</v>
      </c>
      <c r="E702" s="2" t="inlineStr">
        <is>
          <t>Pedro Vinicius Da Silva Gomes</t>
        </is>
      </c>
      <c r="F702" s="2" t="n">
        <v>31</v>
      </c>
      <c r="G702" s="2" t="n">
        <v>3.15</v>
      </c>
      <c r="H702" s="2" t="n">
        <v>10</v>
      </c>
      <c r="I702" s="2" t="n">
        <v>19</v>
      </c>
      <c r="J702" s="2" t="inlineStr">
        <is>
          <t>GPA</t>
        </is>
      </c>
    </row>
    <row r="703">
      <c r="A703" s="2" t="n">
        <v>7</v>
      </c>
      <c r="B703" s="2" t="n">
        <v>1953</v>
      </c>
      <c r="C703" s="2" t="inlineStr">
        <is>
          <t>SEPARACAO</t>
        </is>
      </c>
      <c r="D703" s="2" t="n">
        <v>5843537</v>
      </c>
      <c r="E703" s="2" t="inlineStr">
        <is>
          <t>Pedro Vinicius Da Silva Gomes</t>
        </is>
      </c>
      <c r="F703" s="2" t="n">
        <v>403</v>
      </c>
      <c r="G703" s="2" t="n">
        <v>3.63</v>
      </c>
      <c r="H703" s="2" t="n">
        <v>111</v>
      </c>
      <c r="I703" s="2" t="n">
        <v>110</v>
      </c>
      <c r="J703" s="2" t="inlineStr">
        <is>
          <t>GPA</t>
        </is>
      </c>
    </row>
    <row r="704">
      <c r="A704" s="2" t="n">
        <v>7</v>
      </c>
      <c r="B704" s="2" t="n">
        <v>1953</v>
      </c>
      <c r="C704" s="2" t="inlineStr">
        <is>
          <t>PUXADA RECEB</t>
        </is>
      </c>
      <c r="D704" s="2" t="n">
        <v>587504</v>
      </c>
      <c r="E704" s="2" t="inlineStr">
        <is>
          <t>LEANDRO FERREIRA DA SILVA</t>
        </is>
      </c>
      <c r="F704" s="2" t="n">
        <v>2475</v>
      </c>
      <c r="G704" s="2" t="n">
        <v>104.83</v>
      </c>
      <c r="H704" s="2" t="n">
        <v>24</v>
      </c>
      <c r="I704" s="2" t="n">
        <v>15</v>
      </c>
      <c r="J704" s="2" t="inlineStr">
        <is>
          <t>GPA</t>
        </is>
      </c>
    </row>
    <row r="705">
      <c r="A705" s="2" t="n">
        <v>7</v>
      </c>
      <c r="B705" s="2" t="n">
        <v>1953</v>
      </c>
      <c r="C705" s="2" t="inlineStr">
        <is>
          <t>SEPARACAO</t>
        </is>
      </c>
      <c r="D705" s="2" t="n">
        <v>587504</v>
      </c>
      <c r="E705" s="2" t="inlineStr">
        <is>
          <t>LEANDRO FERREIRA DA SILVA</t>
        </is>
      </c>
      <c r="F705" s="2" t="n">
        <v>4392</v>
      </c>
      <c r="G705" s="2" t="n">
        <v>28.62</v>
      </c>
      <c r="H705" s="2" t="n">
        <v>153</v>
      </c>
      <c r="I705" s="2" t="n">
        <v>110</v>
      </c>
      <c r="J705" s="2" t="inlineStr">
        <is>
          <t>GPA</t>
        </is>
      </c>
    </row>
    <row r="706">
      <c r="A706" s="2" t="n">
        <v>7</v>
      </c>
      <c r="B706" s="2" t="n">
        <v>1953</v>
      </c>
      <c r="C706" s="2" t="inlineStr">
        <is>
          <t>PUXADA RECEB</t>
        </is>
      </c>
      <c r="D706" s="2" t="n">
        <v>5892490</v>
      </c>
      <c r="E706" s="2" t="inlineStr">
        <is>
          <t>Otavio William De Oliveira</t>
        </is>
      </c>
      <c r="F706" s="2" t="n">
        <v>201</v>
      </c>
      <c r="G706" s="2" t="n">
        <v>6.02</v>
      </c>
      <c r="H706" s="2" t="n">
        <v>33</v>
      </c>
      <c r="I706" s="2" t="n">
        <v>15</v>
      </c>
      <c r="J706" s="2" t="inlineStr">
        <is>
          <t>GPA</t>
        </is>
      </c>
    </row>
    <row r="707">
      <c r="A707" s="2" t="n">
        <v>7</v>
      </c>
      <c r="B707" s="2" t="n">
        <v>1953</v>
      </c>
      <c r="C707" s="2" t="inlineStr">
        <is>
          <t>ATIVIDADE OP. EMP.</t>
        </is>
      </c>
      <c r="D707" s="2" t="n">
        <v>5913772</v>
      </c>
      <c r="E707" s="2" t="inlineStr">
        <is>
          <t>Ricardo Andre Avelino</t>
        </is>
      </c>
      <c r="F707" s="2" t="n">
        <v>66</v>
      </c>
      <c r="G707" s="2" t="n">
        <v>0.85</v>
      </c>
      <c r="H707" s="2" t="n">
        <v>78</v>
      </c>
      <c r="I707" s="2" t="n">
        <v>19</v>
      </c>
      <c r="J707" s="2" t="inlineStr">
        <is>
          <t>GPA</t>
        </is>
      </c>
    </row>
    <row r="708">
      <c r="A708" s="2" t="n">
        <v>7</v>
      </c>
      <c r="B708" s="2" t="n">
        <v>1953</v>
      </c>
      <c r="C708" s="2" t="inlineStr">
        <is>
          <t>PUXADA RECEB</t>
        </is>
      </c>
      <c r="D708" s="2" t="n">
        <v>5964270</v>
      </c>
      <c r="E708" s="2" t="inlineStr">
        <is>
          <t>Lailson Silva Galdino De Oliveira</t>
        </is>
      </c>
      <c r="F708" s="2" t="n">
        <v>129</v>
      </c>
      <c r="G708" s="2" t="n">
        <v>23.08</v>
      </c>
      <c r="H708" s="2" t="n">
        <v>6</v>
      </c>
      <c r="I708" s="2" t="n">
        <v>15</v>
      </c>
      <c r="J708" s="2" t="inlineStr">
        <is>
          <t>GPA</t>
        </is>
      </c>
    </row>
    <row r="709">
      <c r="A709" s="2" t="n">
        <v>7</v>
      </c>
      <c r="B709" s="2" t="n">
        <v>1953</v>
      </c>
      <c r="C709" s="2" t="inlineStr">
        <is>
          <t>RECEBIMENTO</t>
        </is>
      </c>
      <c r="D709" s="2" t="n">
        <v>5964270</v>
      </c>
      <c r="E709" s="2" t="inlineStr">
        <is>
          <t>Lailson Silva Galdino De Oliveira</t>
        </is>
      </c>
      <c r="F709" s="2" t="n">
        <v>50</v>
      </c>
      <c r="G709" s="2" t="n">
        <v>2.4</v>
      </c>
      <c r="H709" s="2" t="n">
        <v>21</v>
      </c>
      <c r="I709" s="2" t="n">
        <v>19</v>
      </c>
      <c r="J709" s="2" t="inlineStr">
        <is>
          <t>GPA</t>
        </is>
      </c>
    </row>
    <row r="710">
      <c r="A710" s="2" t="n">
        <v>7</v>
      </c>
      <c r="B710" s="2" t="n">
        <v>1953</v>
      </c>
      <c r="C710" s="2" t="inlineStr">
        <is>
          <t>SEPARACAO</t>
        </is>
      </c>
      <c r="D710" s="2" t="n">
        <v>5964270</v>
      </c>
      <c r="E710" s="2" t="inlineStr">
        <is>
          <t>Lailson Silva Galdino De Oliveira</t>
        </is>
      </c>
      <c r="F710" s="2" t="n">
        <v>1346</v>
      </c>
      <c r="G710" s="2" t="n">
        <v>17.71</v>
      </c>
      <c r="H710" s="2" t="n">
        <v>76</v>
      </c>
      <c r="I710" s="2" t="n">
        <v>110</v>
      </c>
      <c r="J710" s="2" t="inlineStr">
        <is>
          <t>GPA</t>
        </is>
      </c>
    </row>
    <row r="711">
      <c r="A711" s="2" t="n">
        <v>7</v>
      </c>
      <c r="B711" s="2" t="n">
        <v>1953</v>
      </c>
      <c r="C711" s="2" t="inlineStr">
        <is>
          <t>PUXADA RECEB</t>
        </is>
      </c>
      <c r="D711" s="2" t="n">
        <v>5968283</v>
      </c>
      <c r="E711" s="2" t="inlineStr">
        <is>
          <t>Davi Ferreira De Vasconcelos Silva</t>
        </is>
      </c>
      <c r="F711" s="2" t="n">
        <v>166</v>
      </c>
      <c r="G711" s="2" t="n">
        <v>5.26</v>
      </c>
      <c r="H711" s="2" t="n">
        <v>32</v>
      </c>
      <c r="I711" s="2" t="n">
        <v>15</v>
      </c>
      <c r="J711" s="2" t="inlineStr">
        <is>
          <t>GPA</t>
        </is>
      </c>
    </row>
    <row r="712">
      <c r="A712" s="2" t="n">
        <v>7</v>
      </c>
      <c r="B712" s="2" t="n">
        <v>1953</v>
      </c>
      <c r="C712" s="2" t="inlineStr">
        <is>
          <t>RECEBIMENTO</t>
        </is>
      </c>
      <c r="D712" s="2" t="n">
        <v>5968283</v>
      </c>
      <c r="E712" s="2" t="inlineStr">
        <is>
          <t>Davi Ferreira De Vasconcelos Silva</t>
        </is>
      </c>
      <c r="F712" s="2" t="n">
        <v>4541</v>
      </c>
      <c r="G712" s="2" t="n">
        <v>65.27</v>
      </c>
      <c r="H712" s="2" t="n">
        <v>70</v>
      </c>
      <c r="I712" s="2" t="n">
        <v>19</v>
      </c>
      <c r="J712" s="2" t="inlineStr">
        <is>
          <t>GPA</t>
        </is>
      </c>
    </row>
    <row r="713">
      <c r="A713" s="2" t="n">
        <v>7</v>
      </c>
      <c r="B713" s="2" t="n">
        <v>1953</v>
      </c>
      <c r="C713" s="2" t="inlineStr">
        <is>
          <t>SEPARACAO</t>
        </is>
      </c>
      <c r="D713" s="2" t="n">
        <v>5968283</v>
      </c>
      <c r="E713" s="2" t="inlineStr">
        <is>
          <t>Davi Ferreira De Vasconcelos Silva</t>
        </is>
      </c>
      <c r="F713" s="2" t="n">
        <v>668</v>
      </c>
      <c r="G713" s="2" t="n">
        <v>4.65</v>
      </c>
      <c r="H713" s="2" t="n">
        <v>144</v>
      </c>
      <c r="I713" s="2" t="n">
        <v>110</v>
      </c>
      <c r="J713" s="2" t="inlineStr">
        <is>
          <t>GPA</t>
        </is>
      </c>
    </row>
    <row r="714">
      <c r="A714" s="2" t="n">
        <v>7</v>
      </c>
      <c r="B714" s="2" t="n">
        <v>1953</v>
      </c>
      <c r="C714" s="2" t="inlineStr">
        <is>
          <t>PUXADA RECEB</t>
        </is>
      </c>
      <c r="D714" s="2" t="n">
        <v>5976278</v>
      </c>
      <c r="E714" s="2" t="inlineStr">
        <is>
          <t>Luiz Felipe Jose Valerio Da Silva</t>
        </is>
      </c>
      <c r="F714" s="2" t="n">
        <v>54</v>
      </c>
      <c r="G714" s="2" t="n">
        <v>3.85</v>
      </c>
      <c r="H714" s="2" t="n">
        <v>14</v>
      </c>
      <c r="I714" s="2" t="n">
        <v>15</v>
      </c>
      <c r="J714" s="2" t="inlineStr">
        <is>
          <t>GPA</t>
        </is>
      </c>
    </row>
    <row r="715">
      <c r="A715" s="2" t="n">
        <v>7</v>
      </c>
      <c r="B715" s="2" t="n">
        <v>1953</v>
      </c>
      <c r="C715" s="2" t="inlineStr">
        <is>
          <t>RECEBIMENTO</t>
        </is>
      </c>
      <c r="D715" s="2" t="n">
        <v>5976278</v>
      </c>
      <c r="E715" s="2" t="inlineStr">
        <is>
          <t>Luiz Felipe Jose Valerio Da Silva</t>
        </is>
      </c>
      <c r="F715" s="2" t="n">
        <v>1297</v>
      </c>
      <c r="G715" s="2" t="n">
        <v>29.29</v>
      </c>
      <c r="H715" s="2" t="n">
        <v>44</v>
      </c>
      <c r="I715" s="2" t="n">
        <v>19</v>
      </c>
      <c r="J715" s="2" t="inlineStr">
        <is>
          <t>GPA</t>
        </is>
      </c>
    </row>
    <row r="716">
      <c r="A716" s="2" t="n">
        <v>7</v>
      </c>
      <c r="B716" s="2" t="n">
        <v>1953</v>
      </c>
      <c r="C716" s="2" t="inlineStr">
        <is>
          <t>SEPARACAO</t>
        </is>
      </c>
      <c r="D716" s="2" t="n">
        <v>5976278</v>
      </c>
      <c r="E716" s="2" t="inlineStr">
        <is>
          <t>Luiz Felipe Jose Valerio Da Silva</t>
        </is>
      </c>
      <c r="F716" s="2" t="n">
        <v>386</v>
      </c>
      <c r="G716" s="2" t="n">
        <v>2.38</v>
      </c>
      <c r="H716" s="2" t="n">
        <v>162</v>
      </c>
      <c r="I716" s="2" t="n">
        <v>110</v>
      </c>
      <c r="J716" s="2" t="inlineStr">
        <is>
          <t>GPA</t>
        </is>
      </c>
    </row>
    <row r="717">
      <c r="A717" s="2" t="n">
        <v>7</v>
      </c>
      <c r="B717" s="2" t="n">
        <v>1953</v>
      </c>
      <c r="C717" s="2" t="inlineStr">
        <is>
          <t>SEPARACAO</t>
        </is>
      </c>
      <c r="D717" s="2" t="n">
        <v>5997011</v>
      </c>
      <c r="E717" s="2" t="inlineStr">
        <is>
          <t>Mateus De Souza Candido</t>
        </is>
      </c>
      <c r="F717" s="2" t="n">
        <v>30</v>
      </c>
      <c r="G717" s="2" t="n">
        <v>5.19</v>
      </c>
      <c r="H717" s="2" t="n">
        <v>6</v>
      </c>
      <c r="I717" s="2" t="n">
        <v>110</v>
      </c>
      <c r="J717" s="2" t="inlineStr">
        <is>
          <t>GPA</t>
        </is>
      </c>
    </row>
    <row r="718">
      <c r="A718" s="2" t="n">
        <v>7</v>
      </c>
      <c r="B718" s="2" t="n">
        <v>1953</v>
      </c>
      <c r="C718" s="2" t="inlineStr">
        <is>
          <t>PUXADA RECEB</t>
        </is>
      </c>
      <c r="D718" s="2" t="n">
        <v>5999731</v>
      </c>
      <c r="E718" s="2" t="inlineStr">
        <is>
          <t>Ricardo Gabriel Camara Xavier</t>
        </is>
      </c>
      <c r="F718" s="2" t="n">
        <v>135</v>
      </c>
      <c r="G718" s="2" t="n">
        <v>4.82</v>
      </c>
      <c r="H718" s="2" t="n">
        <v>28</v>
      </c>
      <c r="I718" s="2" t="n">
        <v>15</v>
      </c>
      <c r="J718" s="2" t="inlineStr">
        <is>
          <t>GPA</t>
        </is>
      </c>
    </row>
    <row r="719">
      <c r="A719" s="2" t="n">
        <v>7</v>
      </c>
      <c r="B719" s="2" t="n">
        <v>1953</v>
      </c>
      <c r="C719" s="2" t="inlineStr">
        <is>
          <t>RECEBIMENTO</t>
        </is>
      </c>
      <c r="D719" s="2" t="n">
        <v>5999731</v>
      </c>
      <c r="E719" s="2" t="inlineStr">
        <is>
          <t>Ricardo Gabriel Camara Xavier</t>
        </is>
      </c>
      <c r="F719" s="2" t="n">
        <v>16</v>
      </c>
      <c r="G719" s="2" t="n">
        <v>0.43</v>
      </c>
      <c r="H719" s="2" t="n">
        <v>37</v>
      </c>
      <c r="I719" s="2" t="n">
        <v>19</v>
      </c>
      <c r="J719" s="2" t="inlineStr">
        <is>
          <t>GPA</t>
        </is>
      </c>
    </row>
    <row r="720">
      <c r="A720" s="2" t="n">
        <v>7</v>
      </c>
      <c r="B720" s="2" t="n">
        <v>1953</v>
      </c>
      <c r="C720" s="2" t="inlineStr">
        <is>
          <t>SEPARACAO</t>
        </is>
      </c>
      <c r="D720" s="2" t="n">
        <v>5999731</v>
      </c>
      <c r="E720" s="2" t="inlineStr">
        <is>
          <t>Ricardo Gabriel Camara Xavier</t>
        </is>
      </c>
      <c r="F720" s="2" t="n">
        <v>666</v>
      </c>
      <c r="G720" s="2" t="n">
        <v>3.47</v>
      </c>
      <c r="H720" s="2" t="n">
        <v>192</v>
      </c>
      <c r="I720" s="2" t="n">
        <v>110</v>
      </c>
      <c r="J720" s="2" t="inlineStr">
        <is>
          <t>GPA</t>
        </is>
      </c>
    </row>
    <row r="721">
      <c r="A721" s="2" t="n">
        <v>7</v>
      </c>
      <c r="B721" s="2" t="n">
        <v>1953</v>
      </c>
      <c r="C721" s="2" t="inlineStr">
        <is>
          <t>SEPARACAO</t>
        </is>
      </c>
      <c r="D721" s="2" t="n">
        <v>6000673</v>
      </c>
      <c r="E721" s="2" t="inlineStr">
        <is>
          <t>Gleibson Weverton Silva De Oliveira</t>
        </is>
      </c>
      <c r="F721" s="2" t="n">
        <v>15809</v>
      </c>
      <c r="G721" s="2" t="n">
        <v>104.87</v>
      </c>
      <c r="H721" s="2" t="n">
        <v>151</v>
      </c>
      <c r="I721" s="2" t="n">
        <v>110</v>
      </c>
      <c r="J721" s="2" t="inlineStr">
        <is>
          <t>GPA</t>
        </is>
      </c>
    </row>
    <row r="722">
      <c r="A722" s="2" t="n">
        <v>7</v>
      </c>
      <c r="B722" s="2" t="n">
        <v>1953</v>
      </c>
      <c r="C722" s="2" t="inlineStr">
        <is>
          <t>PUXADA RECEB</t>
        </is>
      </c>
      <c r="D722" s="2" t="n">
        <v>6001386</v>
      </c>
      <c r="E722" s="2" t="inlineStr">
        <is>
          <t>Lucas Gabriel Ribeiro De Lima</t>
        </is>
      </c>
      <c r="F722" s="2" t="n">
        <v>274</v>
      </c>
      <c r="G722" s="2" t="n">
        <v>22.12</v>
      </c>
      <c r="H722" s="2" t="n">
        <v>12</v>
      </c>
      <c r="I722" s="2" t="n">
        <v>15</v>
      </c>
      <c r="J722" s="2" t="inlineStr">
        <is>
          <t>GPA</t>
        </is>
      </c>
    </row>
    <row r="723">
      <c r="A723" s="2" t="n">
        <v>7</v>
      </c>
      <c r="B723" s="2" t="n">
        <v>1953</v>
      </c>
      <c r="C723" s="2" t="inlineStr">
        <is>
          <t>RECEBIMENTO</t>
        </is>
      </c>
      <c r="D723" s="2" t="n">
        <v>6001386</v>
      </c>
      <c r="E723" s="2" t="inlineStr">
        <is>
          <t>Lucas Gabriel Ribeiro De Lima</t>
        </is>
      </c>
      <c r="F723" s="2" t="n">
        <v>72</v>
      </c>
      <c r="G723" s="2" t="n">
        <v>2.27</v>
      </c>
      <c r="H723" s="2" t="n">
        <v>32</v>
      </c>
      <c r="I723" s="2" t="n">
        <v>19</v>
      </c>
      <c r="J723" s="2" t="inlineStr">
        <is>
          <t>GPA</t>
        </is>
      </c>
    </row>
    <row r="724">
      <c r="A724" s="2" t="n">
        <v>7</v>
      </c>
      <c r="B724" s="2" t="n">
        <v>1953</v>
      </c>
      <c r="C724" s="2" t="inlineStr">
        <is>
          <t>SEPARACAO</t>
        </is>
      </c>
      <c r="D724" s="2" t="n">
        <v>6001386</v>
      </c>
      <c r="E724" s="2" t="inlineStr">
        <is>
          <t>Lucas Gabriel Ribeiro De Lima</t>
        </is>
      </c>
      <c r="F724" s="2" t="n">
        <v>1442</v>
      </c>
      <c r="G724" s="2" t="n">
        <v>8.68</v>
      </c>
      <c r="H724" s="2" t="n">
        <v>166</v>
      </c>
      <c r="I724" s="2" t="n">
        <v>110</v>
      </c>
      <c r="J724" s="2" t="inlineStr">
        <is>
          <t>GPA</t>
        </is>
      </c>
    </row>
    <row r="725">
      <c r="A725" s="2" t="n">
        <v>7</v>
      </c>
      <c r="B725" s="2" t="n">
        <v>1953</v>
      </c>
      <c r="C725" s="2" t="inlineStr">
        <is>
          <t>SEPARACAO</t>
        </is>
      </c>
      <c r="D725" s="2" t="n">
        <v>6002838</v>
      </c>
      <c r="E725" s="2" t="inlineStr">
        <is>
          <t>Wagner Ryan Do Nascimento Silva</t>
        </is>
      </c>
      <c r="F725" s="2" t="n">
        <v>8268</v>
      </c>
      <c r="G725" s="2" t="n">
        <v>62.56</v>
      </c>
      <c r="H725" s="2" t="n">
        <v>132</v>
      </c>
      <c r="I725" s="2" t="n">
        <v>110</v>
      </c>
      <c r="J725" s="2" t="inlineStr">
        <is>
          <t>GPA</t>
        </is>
      </c>
    </row>
    <row r="726">
      <c r="A726" s="2" t="n">
        <v>7</v>
      </c>
      <c r="B726" s="2" t="n">
        <v>1953</v>
      </c>
      <c r="C726" s="2" t="inlineStr">
        <is>
          <t>SEPARACAO</t>
        </is>
      </c>
      <c r="D726" s="2" t="n">
        <v>6003109</v>
      </c>
      <c r="E726" s="2" t="inlineStr">
        <is>
          <t>Yago Rodrigues Pereira Lopes</t>
        </is>
      </c>
      <c r="F726" s="2" t="n">
        <v>3362</v>
      </c>
      <c r="G726" s="2" t="n">
        <v>50.93</v>
      </c>
      <c r="H726" s="2" t="n">
        <v>66</v>
      </c>
      <c r="I726" s="2" t="n">
        <v>110</v>
      </c>
      <c r="J726" s="2" t="inlineStr">
        <is>
          <t>GPA</t>
        </is>
      </c>
    </row>
    <row r="727">
      <c r="A727" s="2" t="n">
        <v>7</v>
      </c>
      <c r="B727" s="2" t="n">
        <v>1953</v>
      </c>
      <c r="C727" s="2" t="inlineStr">
        <is>
          <t>SEPARACAO</t>
        </is>
      </c>
      <c r="D727" s="2" t="n">
        <v>6004300</v>
      </c>
      <c r="E727" s="2" t="inlineStr">
        <is>
          <t>Makel Douglas Da Silva Souza</t>
        </is>
      </c>
      <c r="F727" s="2" t="n">
        <v>2868</v>
      </c>
      <c r="G727" s="2" t="n">
        <v>47</v>
      </c>
      <c r="H727" s="2" t="n">
        <v>61</v>
      </c>
      <c r="I727" s="2" t="n">
        <v>110</v>
      </c>
      <c r="J727" s="2" t="inlineStr">
        <is>
          <t>GPA</t>
        </is>
      </c>
    </row>
    <row r="728">
      <c r="A728" s="2" t="n">
        <v>7</v>
      </c>
      <c r="B728" s="2" t="n">
        <v>1953</v>
      </c>
      <c r="C728" s="2" t="inlineStr">
        <is>
          <t>PUXADA RECEB</t>
        </is>
      </c>
      <c r="D728" s="2" t="n">
        <v>6004512</v>
      </c>
      <c r="E728" s="2" t="inlineStr">
        <is>
          <t>Leandro Vinicius Medeiros Lima</t>
        </is>
      </c>
      <c r="F728" s="2" t="n">
        <v>309</v>
      </c>
      <c r="G728" s="2" t="n">
        <v>20.32</v>
      </c>
      <c r="H728" s="2" t="n">
        <v>15</v>
      </c>
      <c r="I728" s="2" t="n">
        <v>15</v>
      </c>
      <c r="J728" s="2" t="inlineStr">
        <is>
          <t>GPA</t>
        </is>
      </c>
    </row>
    <row r="729">
      <c r="A729" s="2" t="n">
        <v>7</v>
      </c>
      <c r="B729" s="2" t="n">
        <v>1953</v>
      </c>
      <c r="C729" s="2" t="inlineStr">
        <is>
          <t>SEPARACAO</t>
        </is>
      </c>
      <c r="D729" s="2" t="n">
        <v>6004512</v>
      </c>
      <c r="E729" s="2" t="inlineStr">
        <is>
          <t>Leandro Vinicius Medeiros Lima</t>
        </is>
      </c>
      <c r="F729" s="2" t="n">
        <v>2835</v>
      </c>
      <c r="G729" s="2" t="n">
        <v>21.97</v>
      </c>
      <c r="H729" s="2" t="n">
        <v>129</v>
      </c>
      <c r="I729" s="2" t="n">
        <v>110</v>
      </c>
      <c r="J729" s="2" t="inlineStr">
        <is>
          <t>GPA</t>
        </is>
      </c>
    </row>
    <row r="730">
      <c r="A730" s="2" t="n">
        <v>7</v>
      </c>
      <c r="B730" s="2" t="n">
        <v>1953</v>
      </c>
      <c r="C730" s="2" t="inlineStr">
        <is>
          <t>SEPARACAO</t>
        </is>
      </c>
      <c r="D730" s="2" t="n">
        <v>6004563</v>
      </c>
      <c r="E730" s="2" t="inlineStr">
        <is>
          <t>Jose Jonathas Da Silva Lira</t>
        </is>
      </c>
      <c r="F730" s="2" t="n">
        <v>7280</v>
      </c>
      <c r="G730" s="2" t="n">
        <v>65.73</v>
      </c>
      <c r="H730" s="2" t="n">
        <v>111</v>
      </c>
      <c r="I730" s="2" t="n">
        <v>110</v>
      </c>
      <c r="J730" s="2" t="inlineStr">
        <is>
          <t>GPA</t>
        </is>
      </c>
    </row>
    <row r="731">
      <c r="A731" s="2" t="n">
        <v>7</v>
      </c>
      <c r="B731" s="2" t="n">
        <v>1953</v>
      </c>
      <c r="C731" s="2" t="inlineStr">
        <is>
          <t>SEPARACAO</t>
        </is>
      </c>
      <c r="D731" s="2" t="n">
        <v>6004601</v>
      </c>
      <c r="E731" s="2" t="inlineStr">
        <is>
          <t>Guilherme Kaic Arcelino Bezerra</t>
        </is>
      </c>
      <c r="F731" s="2" t="n">
        <v>8418</v>
      </c>
      <c r="G731" s="2" t="n">
        <v>73.36</v>
      </c>
      <c r="H731" s="2" t="n">
        <v>115</v>
      </c>
      <c r="I731" s="2" t="n">
        <v>110</v>
      </c>
      <c r="J731" s="2" t="inlineStr">
        <is>
          <t>GPA</t>
        </is>
      </c>
    </row>
    <row r="732">
      <c r="A732" s="2" t="n">
        <v>7</v>
      </c>
      <c r="B732" s="2" t="n">
        <v>1953</v>
      </c>
      <c r="C732" s="2" t="inlineStr">
        <is>
          <t>SEPARACAO</t>
        </is>
      </c>
      <c r="D732" s="2" t="n">
        <v>6004628</v>
      </c>
      <c r="E732" s="2" t="inlineStr">
        <is>
          <t>Vanderley Santana Da Silva</t>
        </is>
      </c>
      <c r="F732" s="2" t="n">
        <v>3174</v>
      </c>
      <c r="G732" s="2" t="n">
        <v>37.8</v>
      </c>
      <c r="H732" s="2" t="n">
        <v>84</v>
      </c>
      <c r="I732" s="2" t="n">
        <v>110</v>
      </c>
      <c r="J732" s="2" t="inlineStr">
        <is>
          <t>GPA</t>
        </is>
      </c>
    </row>
    <row r="733">
      <c r="A733" s="2" t="n">
        <v>7</v>
      </c>
      <c r="B733" s="2" t="n">
        <v>1953</v>
      </c>
      <c r="C733" s="2" t="inlineStr">
        <is>
          <t>SEPARACAO</t>
        </is>
      </c>
      <c r="D733" s="2" t="n">
        <v>6004849</v>
      </c>
      <c r="E733" s="2" t="inlineStr">
        <is>
          <t>Leandro Lins De Albuquerque</t>
        </is>
      </c>
      <c r="F733" s="2" t="n">
        <v>3367</v>
      </c>
      <c r="G733" s="2" t="n">
        <v>33.2</v>
      </c>
      <c r="H733" s="2" t="n">
        <v>101</v>
      </c>
      <c r="I733" s="2" t="n">
        <v>110</v>
      </c>
      <c r="J733" s="2" t="inlineStr">
        <is>
          <t>GPA</t>
        </is>
      </c>
    </row>
    <row r="734">
      <c r="A734" s="2" t="n">
        <v>7</v>
      </c>
      <c r="B734" s="2" t="n">
        <v>1953</v>
      </c>
      <c r="C734" s="2" t="inlineStr">
        <is>
          <t>SEPARACAO</t>
        </is>
      </c>
      <c r="D734" s="2" t="n">
        <v>6004970</v>
      </c>
      <c r="E734" s="2" t="inlineStr">
        <is>
          <t>Rodrigo Silva</t>
        </is>
      </c>
      <c r="F734" s="2" t="n">
        <v>11333</v>
      </c>
      <c r="G734" s="2" t="n">
        <v>80.15000000000001</v>
      </c>
      <c r="H734" s="2" t="n">
        <v>141</v>
      </c>
      <c r="I734" s="2" t="n">
        <v>110</v>
      </c>
      <c r="J734" s="2" t="inlineStr">
        <is>
          <t>GPA</t>
        </is>
      </c>
    </row>
    <row r="735">
      <c r="A735" s="2" t="n">
        <v>7</v>
      </c>
      <c r="B735" s="2" t="n">
        <v>1953</v>
      </c>
      <c r="C735" s="2" t="inlineStr">
        <is>
          <t>SEPARACAO</t>
        </is>
      </c>
      <c r="D735" s="2" t="n">
        <v>6005713</v>
      </c>
      <c r="E735" s="2" t="inlineStr">
        <is>
          <t>Pedro Henrique Lima Dos Santos</t>
        </is>
      </c>
      <c r="F735" s="2" t="n">
        <v>14739</v>
      </c>
      <c r="G735" s="2" t="n">
        <v>88.77</v>
      </c>
      <c r="H735" s="2" t="n">
        <v>166</v>
      </c>
      <c r="I735" s="2" t="n">
        <v>110</v>
      </c>
      <c r="J735" s="2" t="inlineStr">
        <is>
          <t>GPA</t>
        </is>
      </c>
    </row>
    <row r="736">
      <c r="A736" s="2" t="n">
        <v>7</v>
      </c>
      <c r="B736" s="2" t="n">
        <v>1953</v>
      </c>
      <c r="C736" s="2" t="inlineStr">
        <is>
          <t>SEPARACAO</t>
        </is>
      </c>
      <c r="D736" s="2" t="n">
        <v>6005799</v>
      </c>
      <c r="E736" s="2" t="inlineStr">
        <is>
          <t>Rudson Pablo Santos Da Silva</t>
        </is>
      </c>
      <c r="F736" s="2" t="n">
        <v>8861</v>
      </c>
      <c r="G736" s="2" t="n">
        <v>55.43</v>
      </c>
      <c r="H736" s="2" t="n">
        <v>160</v>
      </c>
      <c r="I736" s="2" t="n">
        <v>110</v>
      </c>
      <c r="J736" s="2" t="inlineStr">
        <is>
          <t>GPA</t>
        </is>
      </c>
    </row>
    <row r="737">
      <c r="A737" s="2" t="n">
        <v>7</v>
      </c>
      <c r="B737" s="2" t="n">
        <v>1953</v>
      </c>
      <c r="C737" s="2" t="inlineStr">
        <is>
          <t>SEPARACAO</t>
        </is>
      </c>
      <c r="D737" s="2" t="n">
        <v>6005934</v>
      </c>
      <c r="E737" s="2" t="inlineStr">
        <is>
          <t>Josiel Terto Da Silva</t>
        </is>
      </c>
      <c r="F737" s="2" t="n">
        <v>10336</v>
      </c>
      <c r="G737" s="2" t="n">
        <v>82.78</v>
      </c>
      <c r="H737" s="2" t="n">
        <v>125</v>
      </c>
      <c r="I737" s="2" t="n">
        <v>110</v>
      </c>
      <c r="J737" s="2" t="inlineStr">
        <is>
          <t>GPA</t>
        </is>
      </c>
    </row>
    <row r="738">
      <c r="A738" s="2" t="n">
        <v>7</v>
      </c>
      <c r="B738" s="2" t="n">
        <v>1953</v>
      </c>
      <c r="C738" s="2" t="inlineStr">
        <is>
          <t>SEPARACAO</t>
        </is>
      </c>
      <c r="D738" s="2" t="n">
        <v>6005950</v>
      </c>
      <c r="E738" s="2" t="inlineStr">
        <is>
          <t>Guilherme Henrique Francelino Dos Santos</t>
        </is>
      </c>
      <c r="F738" s="2" t="n">
        <v>8632</v>
      </c>
      <c r="G738" s="2" t="n">
        <v>70.23999999999999</v>
      </c>
      <c r="H738" s="2" t="n">
        <v>123</v>
      </c>
      <c r="I738" s="2" t="n">
        <v>110</v>
      </c>
      <c r="J738" s="2" t="inlineStr">
        <is>
          <t>GPA</t>
        </is>
      </c>
    </row>
    <row r="739">
      <c r="A739" s="2" t="n">
        <v>7</v>
      </c>
      <c r="B739" s="2" t="n">
        <v>1953</v>
      </c>
      <c r="C739" s="2" t="inlineStr">
        <is>
          <t>SEPARACAO</t>
        </is>
      </c>
      <c r="D739" s="2" t="n">
        <v>6006035</v>
      </c>
      <c r="E739" s="2" t="inlineStr">
        <is>
          <t>Carlos Alberto Pereira Gomes Sobrinho</t>
        </is>
      </c>
      <c r="F739" s="2" t="n">
        <v>483</v>
      </c>
      <c r="G739" s="2" t="n">
        <v>10.05</v>
      </c>
      <c r="H739" s="2" t="n">
        <v>48</v>
      </c>
      <c r="I739" s="2" t="n">
        <v>110</v>
      </c>
      <c r="J739" s="2" t="inlineStr">
        <is>
          <t>GPA</t>
        </is>
      </c>
    </row>
    <row r="740">
      <c r="A740" s="2" t="n">
        <v>7</v>
      </c>
      <c r="B740" s="2" t="n">
        <v>1953</v>
      </c>
      <c r="C740" s="2" t="inlineStr">
        <is>
          <t>SEPARACAO</t>
        </is>
      </c>
      <c r="D740" s="2" t="n">
        <v>6006043</v>
      </c>
      <c r="E740" s="2" t="inlineStr">
        <is>
          <t>Robson Rodrigues Da Silva</t>
        </is>
      </c>
      <c r="F740" s="2" t="n">
        <v>2947</v>
      </c>
      <c r="G740" s="2" t="n">
        <v>41.6</v>
      </c>
      <c r="H740" s="2" t="n">
        <v>71</v>
      </c>
      <c r="I740" s="2" t="n">
        <v>110</v>
      </c>
      <c r="J740" s="2" t="inlineStr">
        <is>
          <t>GPA</t>
        </is>
      </c>
    </row>
    <row r="741">
      <c r="A741" s="2" t="n">
        <v>7</v>
      </c>
      <c r="B741" s="2" t="n">
        <v>1953</v>
      </c>
      <c r="C741" s="2" t="inlineStr">
        <is>
          <t>SEPARACAO</t>
        </is>
      </c>
      <c r="D741" s="2" t="n">
        <v>6006132</v>
      </c>
      <c r="E741" s="2" t="inlineStr">
        <is>
          <t>Albert Luiz Nascimento Da Silva</t>
        </is>
      </c>
      <c r="F741" s="2" t="n">
        <v>2029</v>
      </c>
      <c r="G741" s="2" t="n">
        <v>43.56</v>
      </c>
      <c r="H741" s="2" t="n">
        <v>47</v>
      </c>
      <c r="I741" s="2" t="n">
        <v>110</v>
      </c>
      <c r="J741" s="2" t="inlineStr">
        <is>
          <t>GPA</t>
        </is>
      </c>
    </row>
    <row r="742">
      <c r="A742" s="2" t="n">
        <v>7</v>
      </c>
      <c r="B742" s="2" t="n">
        <v>1953</v>
      </c>
      <c r="C742" s="2" t="inlineStr">
        <is>
          <t>PUXADA RECEB</t>
        </is>
      </c>
      <c r="D742" s="2" t="n">
        <v>6006540</v>
      </c>
      <c r="E742" s="2" t="inlineStr">
        <is>
          <t>Wellington Da Silva Januario</t>
        </is>
      </c>
      <c r="F742" s="2" t="n">
        <v>216</v>
      </c>
      <c r="G742" s="2" t="n">
        <v>10.05</v>
      </c>
      <c r="H742" s="2" t="n">
        <v>21</v>
      </c>
      <c r="I742" s="2" t="n">
        <v>15</v>
      </c>
      <c r="J742" s="2" t="inlineStr">
        <is>
          <t>GPA</t>
        </is>
      </c>
    </row>
    <row r="743">
      <c r="A743" s="2" t="n">
        <v>7</v>
      </c>
      <c r="B743" s="2" t="n">
        <v>1953</v>
      </c>
      <c r="C743" s="2" t="inlineStr">
        <is>
          <t>RECEBIMENTO</t>
        </is>
      </c>
      <c r="D743" s="2" t="n">
        <v>6006540</v>
      </c>
      <c r="E743" s="2" t="inlineStr">
        <is>
          <t>Wellington Da Silva Januario</t>
        </is>
      </c>
      <c r="F743" s="2" t="n">
        <v>2029</v>
      </c>
      <c r="G743" s="2" t="n">
        <v>48.05</v>
      </c>
      <c r="H743" s="2" t="n">
        <v>42</v>
      </c>
      <c r="I743" s="2" t="n">
        <v>19</v>
      </c>
      <c r="J743" s="2" t="inlineStr">
        <is>
          <t>GPA</t>
        </is>
      </c>
    </row>
    <row r="744">
      <c r="A744" s="2" t="n">
        <v>7</v>
      </c>
      <c r="B744" s="2" t="n">
        <v>1953</v>
      </c>
      <c r="C744" s="2" t="inlineStr">
        <is>
          <t>SEPARACAO</t>
        </is>
      </c>
      <c r="D744" s="2" t="n">
        <v>6006590</v>
      </c>
      <c r="E744" s="2" t="inlineStr">
        <is>
          <t>Jose Diogo Da Silva</t>
        </is>
      </c>
      <c r="F744" s="2" t="n">
        <v>9344</v>
      </c>
      <c r="G744" s="2" t="n">
        <v>64.56</v>
      </c>
      <c r="H744" s="2" t="n">
        <v>145</v>
      </c>
      <c r="I744" s="2" t="n">
        <v>110</v>
      </c>
      <c r="J744" s="2" t="inlineStr">
        <is>
          <t>GPA</t>
        </is>
      </c>
    </row>
    <row r="745">
      <c r="A745" s="2" t="n">
        <v>7</v>
      </c>
      <c r="B745" s="2" t="n">
        <v>1953</v>
      </c>
      <c r="C745" s="2" t="inlineStr">
        <is>
          <t>PUXADA RECEB</t>
        </is>
      </c>
      <c r="D745" s="2" t="n">
        <v>6007023</v>
      </c>
      <c r="E745" s="2" t="inlineStr">
        <is>
          <t>Jonny Jonshonn Silva De Sousa</t>
        </is>
      </c>
      <c r="F745" s="2" t="n">
        <v>9</v>
      </c>
      <c r="G745" s="2" t="n">
        <v>0.22</v>
      </c>
      <c r="H745" s="2" t="n">
        <v>41</v>
      </c>
      <c r="I745" s="2" t="n">
        <v>15</v>
      </c>
      <c r="J745" s="2" t="inlineStr">
        <is>
          <t>GPA</t>
        </is>
      </c>
    </row>
    <row r="746">
      <c r="A746" s="2" t="n">
        <v>7</v>
      </c>
      <c r="B746" s="2" t="n">
        <v>1953</v>
      </c>
      <c r="C746" s="2" t="inlineStr">
        <is>
          <t>SEPARACAO</t>
        </is>
      </c>
      <c r="D746" s="2" t="n">
        <v>6007023</v>
      </c>
      <c r="E746" s="2" t="inlineStr">
        <is>
          <t>Jonny Jonshonn Silva De Sousa</t>
        </is>
      </c>
      <c r="F746" s="2" t="n">
        <v>10922</v>
      </c>
      <c r="G746" s="2" t="n">
        <v>72.15000000000001</v>
      </c>
      <c r="H746" s="2" t="n">
        <v>151</v>
      </c>
      <c r="I746" s="2" t="n">
        <v>110</v>
      </c>
      <c r="J746" s="2" t="inlineStr">
        <is>
          <t>GPA</t>
        </is>
      </c>
    </row>
    <row r="747">
      <c r="A747" s="2" t="n">
        <v>7</v>
      </c>
      <c r="B747" s="2" t="n">
        <v>1953</v>
      </c>
      <c r="C747" s="2" t="inlineStr">
        <is>
          <t>SEPARACAO</t>
        </is>
      </c>
      <c r="D747" s="2" t="n">
        <v>6012663</v>
      </c>
      <c r="E747" s="2" t="inlineStr">
        <is>
          <t>Carlos Kleyton Teixeira Cavalcanti</t>
        </is>
      </c>
      <c r="F747" s="2" t="n">
        <v>1385</v>
      </c>
      <c r="G747" s="2" t="n">
        <v>10.05</v>
      </c>
      <c r="H747" s="2" t="n">
        <v>138</v>
      </c>
      <c r="I747" s="2" t="n">
        <v>110</v>
      </c>
      <c r="J747" s="2" t="inlineStr">
        <is>
          <t>GPA</t>
        </is>
      </c>
    </row>
    <row r="748">
      <c r="A748" s="2" t="n">
        <v>7</v>
      </c>
      <c r="B748" s="2" t="n">
        <v>1953</v>
      </c>
      <c r="C748" s="2" t="inlineStr">
        <is>
          <t>SEPARACAO</t>
        </is>
      </c>
      <c r="D748" s="2" t="n">
        <v>6013287</v>
      </c>
      <c r="E748" s="2" t="inlineStr">
        <is>
          <t>Ivison Lucas Dos Santos Silva</t>
        </is>
      </c>
      <c r="F748" s="2" t="n">
        <v>136</v>
      </c>
      <c r="G748" s="2" t="n">
        <v>1.71</v>
      </c>
      <c r="H748" s="2" t="n">
        <v>80</v>
      </c>
      <c r="I748" s="2" t="n">
        <v>110</v>
      </c>
      <c r="J748" s="2" t="inlineStr">
        <is>
          <t>GPA</t>
        </is>
      </c>
    </row>
    <row r="749">
      <c r="A749" s="2" t="n">
        <v>7</v>
      </c>
      <c r="B749" s="2" t="n">
        <v>1953</v>
      </c>
      <c r="C749" s="2" t="inlineStr">
        <is>
          <t>SEPARACAO</t>
        </is>
      </c>
      <c r="D749" s="2" t="n">
        <v>6013902</v>
      </c>
      <c r="E749" s="2" t="inlineStr">
        <is>
          <t>Samuel Henrique De Souza Candido</t>
        </is>
      </c>
      <c r="F749" s="2" t="n">
        <v>245</v>
      </c>
      <c r="G749" s="2" t="n">
        <v>6.68</v>
      </c>
      <c r="H749" s="2" t="n">
        <v>37</v>
      </c>
      <c r="I749" s="2" t="n">
        <v>110</v>
      </c>
      <c r="J749" s="2" t="inlineStr">
        <is>
          <t>GPA</t>
        </is>
      </c>
    </row>
    <row r="750">
      <c r="A750" s="2" t="n">
        <v>7</v>
      </c>
      <c r="B750" s="2" t="n">
        <v>1953</v>
      </c>
      <c r="C750" s="2" t="inlineStr">
        <is>
          <t>CARREGAMENTO</t>
        </is>
      </c>
      <c r="D750" s="2" t="n">
        <v>634064</v>
      </c>
      <c r="E750" s="2" t="inlineStr">
        <is>
          <t>GIVANILDO RIBEIRO DA SILVA</t>
        </is>
      </c>
      <c r="F750" s="2" t="n">
        <v>979</v>
      </c>
      <c r="G750" s="2" t="n">
        <v>40.06</v>
      </c>
      <c r="H750" s="2" t="n">
        <v>24</v>
      </c>
      <c r="I750" s="2" t="n">
        <v>18</v>
      </c>
      <c r="J750" s="2" t="inlineStr">
        <is>
          <t>GPA</t>
        </is>
      </c>
    </row>
    <row r="751">
      <c r="A751" s="2" t="n">
        <v>7</v>
      </c>
      <c r="B751" s="2" t="n">
        <v>1953</v>
      </c>
      <c r="C751" s="2" t="inlineStr">
        <is>
          <t>PUXADA RECEB</t>
        </is>
      </c>
      <c r="D751" s="2" t="n">
        <v>634064</v>
      </c>
      <c r="E751" s="2" t="inlineStr">
        <is>
          <t>GIVANILDO RIBEIRO DA SILVA</t>
        </is>
      </c>
      <c r="F751" s="2" t="n">
        <v>139</v>
      </c>
      <c r="G751" s="2" t="n">
        <v>3.7</v>
      </c>
      <c r="H751" s="2" t="n">
        <v>38</v>
      </c>
      <c r="I751" s="2" t="n">
        <v>15</v>
      </c>
      <c r="J751" s="2" t="inlineStr">
        <is>
          <t>GPA</t>
        </is>
      </c>
    </row>
    <row r="752">
      <c r="A752" s="2" t="n">
        <v>7</v>
      </c>
      <c r="B752" s="2" t="n">
        <v>1953</v>
      </c>
      <c r="C752" s="2" t="inlineStr">
        <is>
          <t>RECEBIMENTO</t>
        </is>
      </c>
      <c r="D752" s="2" t="n">
        <v>634064</v>
      </c>
      <c r="E752" s="2" t="inlineStr">
        <is>
          <t>GIVANILDO RIBEIRO DA SILVA</t>
        </is>
      </c>
      <c r="F752" s="2" t="n">
        <v>471</v>
      </c>
      <c r="G752" s="2" t="n">
        <v>14.36</v>
      </c>
      <c r="H752" s="2" t="n">
        <v>33</v>
      </c>
      <c r="I752" s="2" t="n">
        <v>19</v>
      </c>
      <c r="J752" s="2" t="inlineStr">
        <is>
          <t>GPA</t>
        </is>
      </c>
    </row>
    <row r="753">
      <c r="A753" s="2" t="n">
        <v>7</v>
      </c>
      <c r="B753" s="2" t="n">
        <v>1953</v>
      </c>
      <c r="C753" s="2" t="inlineStr">
        <is>
          <t>SEPARACAO</t>
        </is>
      </c>
      <c r="D753" s="2" t="n">
        <v>634064</v>
      </c>
      <c r="E753" s="2" t="inlineStr">
        <is>
          <t>GIVANILDO RIBEIRO DA SILVA</t>
        </is>
      </c>
      <c r="F753" s="2" t="n">
        <v>2100</v>
      </c>
      <c r="G753" s="2" t="n">
        <v>8.81</v>
      </c>
      <c r="H753" s="2" t="n">
        <v>238</v>
      </c>
      <c r="I753" s="2" t="n">
        <v>110</v>
      </c>
      <c r="J753" s="2" t="inlineStr">
        <is>
          <t>GPA</t>
        </is>
      </c>
    </row>
    <row r="754">
      <c r="A754" s="2" t="n">
        <v>7</v>
      </c>
      <c r="B754" s="2" t="n">
        <v>1953</v>
      </c>
      <c r="C754" s="2" t="inlineStr">
        <is>
          <t>CARREGAMENTO</t>
        </is>
      </c>
      <c r="D754" s="2" t="n">
        <v>650416</v>
      </c>
      <c r="E754" s="2" t="inlineStr">
        <is>
          <t>JORGE DANILO REIS GOMES</t>
        </is>
      </c>
      <c r="F754" s="2" t="n">
        <v>1153</v>
      </c>
      <c r="G754" s="2" t="n">
        <v>22.46</v>
      </c>
      <c r="H754" s="2" t="n">
        <v>51</v>
      </c>
      <c r="I754" s="2" t="n">
        <v>18</v>
      </c>
      <c r="J754" s="2" t="inlineStr">
        <is>
          <t>GPA</t>
        </is>
      </c>
    </row>
    <row r="755">
      <c r="A755" s="2" t="n">
        <v>7</v>
      </c>
      <c r="B755" s="2" t="n">
        <v>1953</v>
      </c>
      <c r="C755" s="2" t="inlineStr">
        <is>
          <t>ATIVIDADE OP. EMP.</t>
        </is>
      </c>
      <c r="D755" s="2" t="n">
        <v>654254</v>
      </c>
      <c r="E755" s="2" t="inlineStr">
        <is>
          <t>CLAUDEMIR JOSE DE LIMA</t>
        </is>
      </c>
      <c r="F755" s="2" t="n">
        <v>2005</v>
      </c>
      <c r="G755" s="2" t="n">
        <v>53.18</v>
      </c>
      <c r="H755" s="2" t="n">
        <v>38</v>
      </c>
      <c r="I755" s="2" t="n">
        <v>19</v>
      </c>
      <c r="J755" s="2" t="inlineStr">
        <is>
          <t>GPA</t>
        </is>
      </c>
    </row>
    <row r="756">
      <c r="A756" s="2" t="n">
        <v>7</v>
      </c>
      <c r="B756" s="2" t="n">
        <v>1953</v>
      </c>
      <c r="C756" s="2" t="inlineStr">
        <is>
          <t>SEPARACAO</t>
        </is>
      </c>
      <c r="D756" s="2" t="n">
        <v>654254</v>
      </c>
      <c r="E756" s="2" t="inlineStr">
        <is>
          <t>CLAUDEMIR JOSE DE LIMA</t>
        </is>
      </c>
      <c r="F756" s="2" t="n">
        <v>221</v>
      </c>
      <c r="G756" s="2" t="n">
        <v>1.91</v>
      </c>
      <c r="H756" s="2" t="n">
        <v>116</v>
      </c>
      <c r="I756" s="2" t="n">
        <v>110</v>
      </c>
      <c r="J756" s="2" t="inlineStr">
        <is>
          <t>GPA</t>
        </is>
      </c>
    </row>
    <row r="757">
      <c r="A757" s="2" t="n">
        <v>7</v>
      </c>
      <c r="B757" s="2" t="n">
        <v>1953</v>
      </c>
      <c r="C757" s="2" t="inlineStr">
        <is>
          <t>CARREGAMENTO</t>
        </is>
      </c>
      <c r="D757" s="2" t="n">
        <v>654255</v>
      </c>
      <c r="E757" s="2" t="inlineStr">
        <is>
          <t>Elvis Ferraz De Albuquerque</t>
        </is>
      </c>
      <c r="F757" s="2" t="n">
        <v>823</v>
      </c>
      <c r="G757" s="2" t="n">
        <v>29.06</v>
      </c>
      <c r="H757" s="2" t="n">
        <v>28</v>
      </c>
      <c r="I757" s="2" t="n">
        <v>18</v>
      </c>
      <c r="J757" s="2" t="inlineStr">
        <is>
          <t>GPA</t>
        </is>
      </c>
    </row>
    <row r="758">
      <c r="A758" s="2" t="n">
        <v>7</v>
      </c>
      <c r="B758" s="2" t="n">
        <v>1953</v>
      </c>
      <c r="C758" s="2" t="inlineStr">
        <is>
          <t>PUXADA RECEB</t>
        </is>
      </c>
      <c r="D758" s="2" t="n">
        <v>654255</v>
      </c>
      <c r="E758" s="2" t="inlineStr">
        <is>
          <t>Elvis Ferraz De Albuquerque</t>
        </is>
      </c>
      <c r="F758" s="2" t="n">
        <v>499</v>
      </c>
      <c r="G758" s="2" t="n">
        <v>48.11</v>
      </c>
      <c r="H758" s="2" t="n">
        <v>10</v>
      </c>
      <c r="I758" s="2" t="n">
        <v>15</v>
      </c>
      <c r="J758" s="2" t="inlineStr">
        <is>
          <t>GPA</t>
        </is>
      </c>
    </row>
    <row r="759">
      <c r="A759" s="2" t="n">
        <v>7</v>
      </c>
      <c r="B759" s="2" t="n">
        <v>1953</v>
      </c>
      <c r="C759" s="2" t="inlineStr">
        <is>
          <t>RECEBIMENTO</t>
        </is>
      </c>
      <c r="D759" s="2" t="n">
        <v>654255</v>
      </c>
      <c r="E759" s="2" t="inlineStr">
        <is>
          <t>Elvis Ferraz De Albuquerque</t>
        </is>
      </c>
      <c r="F759" s="2" t="n">
        <v>114</v>
      </c>
      <c r="G759" s="2" t="n">
        <v>1.74</v>
      </c>
      <c r="H759" s="2" t="n">
        <v>66</v>
      </c>
      <c r="I759" s="2" t="n">
        <v>19</v>
      </c>
      <c r="J759" s="2" t="inlineStr">
        <is>
          <t>GPA</t>
        </is>
      </c>
    </row>
    <row r="760">
      <c r="A760" s="2" t="n">
        <v>7</v>
      </c>
      <c r="B760" s="2" t="n">
        <v>1953</v>
      </c>
      <c r="C760" s="2" t="inlineStr">
        <is>
          <t>SEPARACAO</t>
        </is>
      </c>
      <c r="D760" s="2" t="n">
        <v>654255</v>
      </c>
      <c r="E760" s="2" t="inlineStr">
        <is>
          <t>Elvis Ferraz De Albuquerque</t>
        </is>
      </c>
      <c r="F760" s="2" t="n">
        <v>1141</v>
      </c>
      <c r="G760" s="2" t="n">
        <v>10.07</v>
      </c>
      <c r="H760" s="2" t="n">
        <v>113</v>
      </c>
      <c r="I760" s="2" t="n">
        <v>110</v>
      </c>
      <c r="J760" s="2" t="inlineStr">
        <is>
          <t>GPA</t>
        </is>
      </c>
    </row>
    <row r="761">
      <c r="A761" s="2" t="n">
        <v>7</v>
      </c>
      <c r="B761" s="2" t="n">
        <v>1953</v>
      </c>
      <c r="C761" s="2" t="inlineStr">
        <is>
          <t>CARREGAMENTO</t>
        </is>
      </c>
      <c r="D761" s="2" t="n">
        <v>693121</v>
      </c>
      <c r="E761" s="2" t="inlineStr">
        <is>
          <t>JORGE HENRIQUE FERREIRA</t>
        </is>
      </c>
      <c r="F761" s="2" t="n">
        <v>1062</v>
      </c>
      <c r="G761" s="2" t="n">
        <v>26.22</v>
      </c>
      <c r="H761" s="2" t="n">
        <v>41</v>
      </c>
      <c r="I761" s="2" t="n">
        <v>18</v>
      </c>
      <c r="J761" s="2" t="inlineStr">
        <is>
          <t>GPA</t>
        </is>
      </c>
    </row>
    <row r="762">
      <c r="A762" s="2" t="n">
        <v>7</v>
      </c>
      <c r="B762" s="2" t="n">
        <v>1953</v>
      </c>
      <c r="C762" s="2" t="inlineStr">
        <is>
          <t>SEPARACAO</t>
        </is>
      </c>
      <c r="D762" s="2" t="n">
        <v>693121</v>
      </c>
      <c r="E762" s="2" t="inlineStr">
        <is>
          <t>JORGE HENRIQUE FERREIRA</t>
        </is>
      </c>
      <c r="F762" s="2" t="n">
        <v>330</v>
      </c>
      <c r="G762" s="2" t="n">
        <v>2.42</v>
      </c>
      <c r="H762" s="2" t="n">
        <v>136</v>
      </c>
      <c r="I762" s="2" t="n">
        <v>110</v>
      </c>
      <c r="J762" s="2" t="inlineStr">
        <is>
          <t>GPA</t>
        </is>
      </c>
    </row>
    <row r="763">
      <c r="A763" s="2" t="n">
        <v>7</v>
      </c>
      <c r="B763" s="2" t="n">
        <v>1953</v>
      </c>
      <c r="C763" s="2" t="inlineStr">
        <is>
          <t>CARREGAMENTO</t>
        </is>
      </c>
      <c r="D763" s="2" t="n">
        <v>700842</v>
      </c>
      <c r="E763" s="2" t="inlineStr">
        <is>
          <t>VITOR BERTO DIAS DA SILVA</t>
        </is>
      </c>
      <c r="F763" s="2" t="n">
        <v>3</v>
      </c>
      <c r="G763" s="2" t="n">
        <v>0.03</v>
      </c>
      <c r="H763" s="2" t="n">
        <v>100</v>
      </c>
      <c r="I763" s="2" t="n">
        <v>18</v>
      </c>
      <c r="J763" s="2" t="inlineStr">
        <is>
          <t>GPA</t>
        </is>
      </c>
    </row>
    <row r="764">
      <c r="A764" s="2" t="n">
        <v>7</v>
      </c>
      <c r="B764" s="2" t="n">
        <v>1953</v>
      </c>
      <c r="C764" s="2" t="inlineStr">
        <is>
          <t>PUXADA RECEB</t>
        </is>
      </c>
      <c r="D764" s="2" t="n">
        <v>700842</v>
      </c>
      <c r="E764" s="2" t="inlineStr">
        <is>
          <t>VITOR BERTO DIAS DA SILVA</t>
        </is>
      </c>
      <c r="F764" s="2" t="n">
        <v>1</v>
      </c>
      <c r="G764" s="2" t="n">
        <v>0.06</v>
      </c>
      <c r="H764" s="2" t="n">
        <v>17</v>
      </c>
      <c r="I764" s="2" t="n">
        <v>15</v>
      </c>
      <c r="J764" s="2" t="inlineStr">
        <is>
          <t>GPA</t>
        </is>
      </c>
    </row>
    <row r="765">
      <c r="A765" s="2" t="n">
        <v>7</v>
      </c>
      <c r="B765" s="2" t="n">
        <v>1953</v>
      </c>
      <c r="C765" s="2" t="inlineStr">
        <is>
          <t>RECEBIMENTO</t>
        </is>
      </c>
      <c r="D765" s="2" t="n">
        <v>700842</v>
      </c>
      <c r="E765" s="2" t="inlineStr">
        <is>
          <t>VITOR BERTO DIAS DA SILVA</t>
        </is>
      </c>
      <c r="F765" s="2" t="n">
        <v>12</v>
      </c>
      <c r="G765" s="2" t="n">
        <v>11.46</v>
      </c>
      <c r="H765" s="2" t="n">
        <v>1</v>
      </c>
      <c r="I765" s="2" t="n">
        <v>19</v>
      </c>
      <c r="J765" s="2" t="inlineStr">
        <is>
          <t>GPA</t>
        </is>
      </c>
    </row>
    <row r="766">
      <c r="A766" s="2" t="n">
        <v>7</v>
      </c>
      <c r="B766" s="2" t="n">
        <v>1953</v>
      </c>
      <c r="C766" s="2" t="inlineStr">
        <is>
          <t>SEPARACAO</t>
        </is>
      </c>
      <c r="D766" s="2" t="n">
        <v>700842</v>
      </c>
      <c r="E766" s="2" t="inlineStr">
        <is>
          <t>VITOR BERTO DIAS DA SILVA</t>
        </is>
      </c>
      <c r="F766" s="2" t="n">
        <v>19</v>
      </c>
      <c r="G766" s="2" t="n">
        <v>0.19</v>
      </c>
      <c r="H766" s="2" t="n">
        <v>100</v>
      </c>
      <c r="I766" s="2" t="n">
        <v>110</v>
      </c>
      <c r="J766" s="2" t="inlineStr">
        <is>
          <t>GPA</t>
        </is>
      </c>
    </row>
    <row r="767">
      <c r="A767" s="2" t="n">
        <v>7</v>
      </c>
      <c r="B767" s="2" t="n">
        <v>1953</v>
      </c>
      <c r="C767" s="2" t="inlineStr">
        <is>
          <t>SEPARACAO</t>
        </is>
      </c>
      <c r="D767" s="2" t="inlineStr">
        <is>
          <t>T1953105</t>
        </is>
      </c>
      <c r="E767" s="2" t="inlineStr">
        <is>
          <t>PEDRO HENRIQUE LIMA</t>
        </is>
      </c>
      <c r="F767" s="2" t="n">
        <v>439</v>
      </c>
      <c r="G767" s="2" t="n">
        <v>2.07</v>
      </c>
      <c r="H767" s="2" t="n">
        <v>212</v>
      </c>
      <c r="I767" s="2" t="n">
        <v>110</v>
      </c>
      <c r="J767" s="2" t="inlineStr">
        <is>
          <t>TERCEIRO</t>
        </is>
      </c>
    </row>
    <row r="768">
      <c r="A768" s="2" t="n">
        <v>7</v>
      </c>
      <c r="B768" s="2" t="n">
        <v>1953</v>
      </c>
      <c r="C768" s="2" t="inlineStr">
        <is>
          <t>SEPARACAO</t>
        </is>
      </c>
      <c r="D768" s="2" t="inlineStr">
        <is>
          <t>T1953156</t>
        </is>
      </c>
      <c r="E768" s="2" t="inlineStr">
        <is>
          <t>KLEBER DE OLIVEIRA PELAGIO</t>
        </is>
      </c>
      <c r="F768" s="2" t="n">
        <v>1859</v>
      </c>
      <c r="G768" s="2" t="n">
        <v>18.02</v>
      </c>
      <c r="H768" s="2" t="n">
        <v>103</v>
      </c>
      <c r="I768" s="2" t="n">
        <v>110</v>
      </c>
      <c r="J768" s="2" t="inlineStr">
        <is>
          <t>TERCEIRO</t>
        </is>
      </c>
    </row>
    <row r="769">
      <c r="A769" s="2" t="n">
        <v>7</v>
      </c>
      <c r="B769" s="2" t="n">
        <v>1953</v>
      </c>
      <c r="C769" s="2" t="inlineStr">
        <is>
          <t>SEPARACAO</t>
        </is>
      </c>
      <c r="D769" s="2" t="inlineStr">
        <is>
          <t>T1953158</t>
        </is>
      </c>
      <c r="E769" s="2" t="inlineStr">
        <is>
          <t>JOSIEL TERTO DA SILVA</t>
        </is>
      </c>
      <c r="F769" s="2" t="n">
        <v>974</v>
      </c>
      <c r="G769" s="2" t="n">
        <v>5.95</v>
      </c>
      <c r="H769" s="2" t="n">
        <v>164</v>
      </c>
      <c r="I769" s="2" t="n">
        <v>110</v>
      </c>
      <c r="J769" s="2" t="inlineStr">
        <is>
          <t>TERCEIRO</t>
        </is>
      </c>
    </row>
    <row r="770">
      <c r="A770" s="2" t="n">
        <v>7</v>
      </c>
      <c r="B770" s="2" t="n">
        <v>1953</v>
      </c>
      <c r="C770" s="2" t="inlineStr">
        <is>
          <t>SEPARACAO</t>
        </is>
      </c>
      <c r="D770" s="2" t="inlineStr">
        <is>
          <t>T1953176</t>
        </is>
      </c>
      <c r="E770" s="2" t="inlineStr">
        <is>
          <t>GUILHERME HENRIQUE F. DOS SANTOS</t>
        </is>
      </c>
      <c r="F770" s="2" t="n">
        <v>147</v>
      </c>
      <c r="G770" s="2" t="n">
        <v>1.85</v>
      </c>
      <c r="H770" s="2" t="n">
        <v>79</v>
      </c>
      <c r="I770" s="2" t="n">
        <v>110</v>
      </c>
      <c r="J770" s="2" t="inlineStr">
        <is>
          <t>TERCEIRO</t>
        </is>
      </c>
    </row>
    <row r="771">
      <c r="A771" s="2" t="n">
        <v>7</v>
      </c>
      <c r="B771" s="2" t="n">
        <v>1953</v>
      </c>
      <c r="C771" s="2" t="inlineStr">
        <is>
          <t>SEPARACAO</t>
        </is>
      </c>
      <c r="D771" s="2" t="inlineStr">
        <is>
          <t>T198430</t>
        </is>
      </c>
      <c r="E771" s="2" t="inlineStr">
        <is>
          <t>BRIVALDO FELIPE ALVES DOS SANTOS</t>
        </is>
      </c>
      <c r="F771" s="2" t="n">
        <v>26488</v>
      </c>
      <c r="G771" s="2" t="n">
        <v>163.42</v>
      </c>
      <c r="H771" s="2" t="n">
        <v>162</v>
      </c>
      <c r="I771" s="2" t="n">
        <v>110</v>
      </c>
      <c r="J771" s="2" t="inlineStr">
        <is>
          <t>TERCEIRO</t>
        </is>
      </c>
    </row>
    <row r="772">
      <c r="A772" s="2" t="n">
        <v>7</v>
      </c>
      <c r="B772" s="2" t="n">
        <v>1953</v>
      </c>
      <c r="C772" s="2" t="inlineStr">
        <is>
          <t>SEPARACAO</t>
        </is>
      </c>
      <c r="D772" s="2" t="inlineStr">
        <is>
          <t>T198432</t>
        </is>
      </c>
      <c r="E772" s="2" t="inlineStr">
        <is>
          <t>GILBERTO TALLES DE LIRA MESQUITA</t>
        </is>
      </c>
      <c r="F772" s="2" t="n">
        <v>15649</v>
      </c>
      <c r="G772" s="2" t="n">
        <v>148.91</v>
      </c>
      <c r="H772" s="2" t="n">
        <v>105</v>
      </c>
      <c r="I772" s="2" t="n">
        <v>110</v>
      </c>
      <c r="J772" s="2" t="inlineStr">
        <is>
          <t>TERCEIRO</t>
        </is>
      </c>
    </row>
    <row r="773">
      <c r="A773" s="2" t="n">
        <v>7</v>
      </c>
      <c r="B773" s="2" t="n">
        <v>1953</v>
      </c>
      <c r="C773" s="2" t="inlineStr">
        <is>
          <t>SEPARACAO</t>
        </is>
      </c>
      <c r="D773" s="2" t="inlineStr">
        <is>
          <t>T198433</t>
        </is>
      </c>
      <c r="E773" s="2" t="inlineStr">
        <is>
          <t>ROBSON VELOZO CAVALCANTI</t>
        </is>
      </c>
      <c r="F773" s="2" t="n">
        <v>14794</v>
      </c>
      <c r="G773" s="2" t="n">
        <v>131.12</v>
      </c>
      <c r="H773" s="2" t="n">
        <v>113</v>
      </c>
      <c r="I773" s="2" t="n">
        <v>110</v>
      </c>
      <c r="J773" s="2" t="inlineStr">
        <is>
          <t>TERCEIRO</t>
        </is>
      </c>
    </row>
    <row r="774">
      <c r="A774" s="2" t="n">
        <v>7</v>
      </c>
      <c r="B774" s="2" t="n">
        <v>1953</v>
      </c>
      <c r="C774" s="2" t="inlineStr">
        <is>
          <t>SEPARACAO</t>
        </is>
      </c>
      <c r="D774" s="2" t="inlineStr">
        <is>
          <t>T198438</t>
        </is>
      </c>
      <c r="E774" s="2" t="inlineStr">
        <is>
          <t>DAYVISSON XAVIER DE ARANTES</t>
        </is>
      </c>
      <c r="F774" s="2" t="n">
        <v>14219</v>
      </c>
      <c r="G774" s="2" t="n">
        <v>98.12</v>
      </c>
      <c r="H774" s="2" t="n">
        <v>145</v>
      </c>
      <c r="I774" s="2" t="n">
        <v>110</v>
      </c>
      <c r="J774" s="2" t="inlineStr">
        <is>
          <t>TERCEIRO</t>
        </is>
      </c>
    </row>
    <row r="775">
      <c r="A775" s="2" t="n">
        <v>7</v>
      </c>
      <c r="B775" s="2" t="n">
        <v>1953</v>
      </c>
      <c r="C775" s="2" t="inlineStr">
        <is>
          <t>SEPARACAO</t>
        </is>
      </c>
      <c r="D775" s="2" t="inlineStr">
        <is>
          <t>T198441</t>
        </is>
      </c>
      <c r="E775" s="2" t="inlineStr">
        <is>
          <t>GABRIEL NASCIMENTO DA SILVA</t>
        </is>
      </c>
      <c r="F775" s="2" t="n">
        <v>11366</v>
      </c>
      <c r="G775" s="2" t="n">
        <v>101.53</v>
      </c>
      <c r="H775" s="2" t="n">
        <v>112</v>
      </c>
      <c r="I775" s="2" t="n">
        <v>110</v>
      </c>
      <c r="J775" s="2" t="inlineStr">
        <is>
          <t>TERCEIRO</t>
        </is>
      </c>
    </row>
    <row r="776">
      <c r="A776" s="2" t="n">
        <v>7</v>
      </c>
      <c r="B776" s="2" t="n">
        <v>1953</v>
      </c>
      <c r="C776" s="2" t="inlineStr">
        <is>
          <t>SEPARACAO</t>
        </is>
      </c>
      <c r="D776" s="2" t="inlineStr">
        <is>
          <t>T198448</t>
        </is>
      </c>
      <c r="E776" s="2" t="inlineStr">
        <is>
          <t>CAUA VICTOR CAETANO DA SILVA</t>
        </is>
      </c>
      <c r="F776" s="2" t="n">
        <v>7045</v>
      </c>
      <c r="G776" s="2" t="n">
        <v>66.53</v>
      </c>
      <c r="H776" s="2" t="n">
        <v>106</v>
      </c>
      <c r="I776" s="2" t="n">
        <v>110</v>
      </c>
      <c r="J776" s="2" t="inlineStr">
        <is>
          <t>TERCEIRO</t>
        </is>
      </c>
    </row>
    <row r="777">
      <c r="A777" s="2" t="n">
        <v>7</v>
      </c>
      <c r="B777" s="2" t="n">
        <v>1953</v>
      </c>
      <c r="C777" s="2" t="inlineStr">
        <is>
          <t>SEPARACAO</t>
        </is>
      </c>
      <c r="D777" s="2" t="inlineStr">
        <is>
          <t>T198449</t>
        </is>
      </c>
      <c r="E777" s="2" t="inlineStr">
        <is>
          <t>ELIELTON PLACIDO DA SILVA</t>
        </is>
      </c>
      <c r="F777" s="2" t="n">
        <v>5739</v>
      </c>
      <c r="G777" s="2" t="n">
        <v>53.21</v>
      </c>
      <c r="H777" s="2" t="n">
        <v>108</v>
      </c>
      <c r="I777" s="2" t="n">
        <v>110</v>
      </c>
      <c r="J777" s="2" t="inlineStr">
        <is>
          <t>TERCEIRO</t>
        </is>
      </c>
    </row>
    <row r="778">
      <c r="A778" s="2" t="n">
        <v>7</v>
      </c>
      <c r="B778" s="2" t="n">
        <v>1953</v>
      </c>
      <c r="C778" s="2" t="inlineStr">
        <is>
          <t>SEPARACAO</t>
        </is>
      </c>
      <c r="D778" s="2" t="inlineStr">
        <is>
          <t>T198450</t>
        </is>
      </c>
      <c r="E778" s="2" t="inlineStr">
        <is>
          <t>JONATAS ROBERTO DE LIMA SANTOS</t>
        </is>
      </c>
      <c r="F778" s="2" t="n">
        <v>2167</v>
      </c>
      <c r="G778" s="2" t="n">
        <v>21.76</v>
      </c>
      <c r="H778" s="2" t="n">
        <v>100</v>
      </c>
      <c r="I778" s="2" t="n">
        <v>110</v>
      </c>
      <c r="J778" s="2" t="inlineStr">
        <is>
          <t>TERCEIRO</t>
        </is>
      </c>
    </row>
    <row r="779">
      <c r="A779" s="2" t="n">
        <v>7</v>
      </c>
      <c r="B779" s="2" t="n">
        <v>1974</v>
      </c>
      <c r="C779" s="2" t="inlineStr">
        <is>
          <t>ATIVIDADE OP. EMP.</t>
        </is>
      </c>
      <c r="D779" s="2" t="n">
        <v>128339</v>
      </c>
      <c r="E779" s="2" t="inlineStr">
        <is>
          <t>NILSON DA SILVA BATISTA</t>
        </is>
      </c>
      <c r="F779" s="2" t="n">
        <v>14</v>
      </c>
      <c r="G779" s="2" t="n">
        <v>0.62</v>
      </c>
      <c r="H779" s="2" t="n">
        <v>23</v>
      </c>
      <c r="I779" s="2" t="n">
        <v>9</v>
      </c>
      <c r="J779" s="2" t="inlineStr">
        <is>
          <t>GPA</t>
        </is>
      </c>
    </row>
    <row r="780">
      <c r="A780" s="2" t="n">
        <v>7</v>
      </c>
      <c r="B780" s="2" t="n">
        <v>1974</v>
      </c>
      <c r="C780" s="2" t="inlineStr">
        <is>
          <t>ATIVIDADE OP. EMP.</t>
        </is>
      </c>
      <c r="D780" s="2" t="n">
        <v>143573</v>
      </c>
      <c r="E780" s="2" t="inlineStr">
        <is>
          <t>ALEXANDRE GLEYSON GOMES TEIXEIRA</t>
        </is>
      </c>
      <c r="F780" s="2" t="n">
        <v>51</v>
      </c>
      <c r="G780" s="2" t="n">
        <v>1.31</v>
      </c>
      <c r="H780" s="2" t="n">
        <v>39</v>
      </c>
      <c r="I780" s="2" t="n">
        <v>9</v>
      </c>
      <c r="J780" s="2" t="inlineStr">
        <is>
          <t>GPA</t>
        </is>
      </c>
    </row>
    <row r="781">
      <c r="A781" s="2" t="n">
        <v>7</v>
      </c>
      <c r="B781" s="2" t="n">
        <v>1974</v>
      </c>
      <c r="C781" s="2" t="inlineStr">
        <is>
          <t>CARREGAMENTO</t>
        </is>
      </c>
      <c r="D781" s="2" t="n">
        <v>149952</v>
      </c>
      <c r="E781" s="2" t="inlineStr">
        <is>
          <t>RONALD NUNES DOS SANTOS</t>
        </is>
      </c>
      <c r="F781" s="2" t="n">
        <v>23</v>
      </c>
      <c r="G781" s="2" t="n">
        <v>1.21</v>
      </c>
      <c r="H781" s="2" t="n">
        <v>19</v>
      </c>
      <c r="I781" s="2" t="n">
        <v>0</v>
      </c>
      <c r="J781" s="2" t="inlineStr">
        <is>
          <t>GPA</t>
        </is>
      </c>
    </row>
    <row r="782">
      <c r="A782" s="2" t="n">
        <v>7</v>
      </c>
      <c r="B782" s="2" t="n">
        <v>1974</v>
      </c>
      <c r="C782" s="2" t="inlineStr">
        <is>
          <t>PUXADA RECEB</t>
        </is>
      </c>
      <c r="D782" s="2" t="n">
        <v>149952</v>
      </c>
      <c r="E782" s="2" t="inlineStr">
        <is>
          <t>RONALD NUNES DOS SANTOS</t>
        </is>
      </c>
      <c r="F782" s="2" t="n">
        <v>95</v>
      </c>
      <c r="G782" s="2" t="n">
        <v>2.7</v>
      </c>
      <c r="H782" s="2" t="n">
        <v>35</v>
      </c>
      <c r="I782" s="2" t="n">
        <v>0</v>
      </c>
      <c r="J782" s="2" t="inlineStr">
        <is>
          <t>GPA</t>
        </is>
      </c>
    </row>
    <row r="783">
      <c r="A783" s="2" t="n">
        <v>7</v>
      </c>
      <c r="B783" s="2" t="n">
        <v>1974</v>
      </c>
      <c r="C783" s="2" t="inlineStr">
        <is>
          <t>RECEBIMENTO</t>
        </is>
      </c>
      <c r="D783" s="2" t="n">
        <v>149952</v>
      </c>
      <c r="E783" s="2" t="inlineStr">
        <is>
          <t>RONALD NUNES DOS SANTOS</t>
        </is>
      </c>
      <c r="F783" s="2" t="n">
        <v>357</v>
      </c>
      <c r="G783" s="2" t="n">
        <v>6.48</v>
      </c>
      <c r="H783" s="2" t="n">
        <v>55</v>
      </c>
      <c r="I783" s="2" t="n">
        <v>41</v>
      </c>
      <c r="J783" s="2" t="inlineStr">
        <is>
          <t>GPA</t>
        </is>
      </c>
    </row>
    <row r="784">
      <c r="A784" s="2" t="n">
        <v>7</v>
      </c>
      <c r="B784" s="2" t="n">
        <v>1974</v>
      </c>
      <c r="C784" s="2" t="inlineStr">
        <is>
          <t>ATIVIDADE OP. EMP.</t>
        </is>
      </c>
      <c r="D784" s="2" t="n">
        <v>157110</v>
      </c>
      <c r="E784" s="2" t="inlineStr">
        <is>
          <t>FRANCISCO JEAN MOURA</t>
        </is>
      </c>
      <c r="F784" s="2" t="n">
        <v>2623</v>
      </c>
      <c r="G784" s="2" t="n">
        <v>101.11</v>
      </c>
      <c r="H784" s="2" t="n">
        <v>26</v>
      </c>
      <c r="I784" s="2" t="n">
        <v>9</v>
      </c>
      <c r="J784" s="2" t="inlineStr">
        <is>
          <t>GPA</t>
        </is>
      </c>
    </row>
    <row r="785">
      <c r="A785" s="2" t="n">
        <v>7</v>
      </c>
      <c r="B785" s="2" t="n">
        <v>1974</v>
      </c>
      <c r="C785" s="2" t="inlineStr">
        <is>
          <t>ATIVIDADE OP. EMP.</t>
        </is>
      </c>
      <c r="D785" s="2" t="n">
        <v>157789</v>
      </c>
      <c r="E785" s="2" t="inlineStr">
        <is>
          <t>FRANCISCO DAS CHAGAS ALVES RODRIGUES</t>
        </is>
      </c>
      <c r="F785" s="2" t="n">
        <v>1783</v>
      </c>
      <c r="G785" s="2" t="n">
        <v>51.71</v>
      </c>
      <c r="H785" s="2" t="n">
        <v>34</v>
      </c>
      <c r="I785" s="2" t="n">
        <v>9</v>
      </c>
      <c r="J785" s="2" t="inlineStr">
        <is>
          <t>GPA</t>
        </is>
      </c>
    </row>
    <row r="786">
      <c r="A786" s="2" t="n">
        <v>7</v>
      </c>
      <c r="B786" s="2" t="n">
        <v>1974</v>
      </c>
      <c r="C786" s="2" t="inlineStr">
        <is>
          <t>ATIVIDADE OP. EMP.</t>
        </is>
      </c>
      <c r="D786" s="2" t="n">
        <v>286911</v>
      </c>
      <c r="E786" s="2" t="inlineStr">
        <is>
          <t>ANTONIO CARLOS DOS SANTOS SOUZA</t>
        </is>
      </c>
      <c r="F786" s="2" t="n">
        <v>2222</v>
      </c>
      <c r="G786" s="2" t="n">
        <v>65.97</v>
      </c>
      <c r="H786" s="2" t="n">
        <v>34</v>
      </c>
      <c r="I786" s="2" t="n">
        <v>9</v>
      </c>
      <c r="J786" s="2" t="inlineStr">
        <is>
          <t>GPA</t>
        </is>
      </c>
    </row>
    <row r="787">
      <c r="A787" s="2" t="n">
        <v>7</v>
      </c>
      <c r="B787" s="2" t="n">
        <v>1974</v>
      </c>
      <c r="C787" s="2" t="inlineStr">
        <is>
          <t>RECEBIMENTO</t>
        </is>
      </c>
      <c r="D787" s="2" t="n">
        <v>2984822</v>
      </c>
      <c r="E787" s="2" t="inlineStr">
        <is>
          <t>SAMIA SOUZA NOGUEIRA</t>
        </is>
      </c>
      <c r="F787" s="2" t="n">
        <v>2</v>
      </c>
      <c r="G787" s="2" t="n">
        <v>0.02</v>
      </c>
      <c r="H787" s="2" t="n">
        <v>100</v>
      </c>
      <c r="I787" s="2" t="n">
        <v>41</v>
      </c>
      <c r="J787" s="2" t="inlineStr">
        <is>
          <t>GPA</t>
        </is>
      </c>
    </row>
    <row r="788">
      <c r="A788" s="2" t="n">
        <v>7</v>
      </c>
      <c r="B788" s="2" t="n">
        <v>1974</v>
      </c>
      <c r="C788" s="2" t="inlineStr">
        <is>
          <t>RECEBIMENTO</t>
        </is>
      </c>
      <c r="D788" s="2" t="n">
        <v>299065</v>
      </c>
      <c r="E788" s="2" t="inlineStr">
        <is>
          <t>PAULO VITOR SOARES MAIA</t>
        </is>
      </c>
      <c r="F788" s="2" t="n">
        <v>1</v>
      </c>
      <c r="G788" s="2" t="n">
        <v>7.33</v>
      </c>
      <c r="H788" s="2" t="n">
        <v>0</v>
      </c>
      <c r="I788" s="2" t="n">
        <v>41</v>
      </c>
      <c r="J788" s="2" t="inlineStr">
        <is>
          <t>GPA</t>
        </is>
      </c>
    </row>
    <row r="789">
      <c r="A789" s="2" t="n">
        <v>7</v>
      </c>
      <c r="B789" s="2" t="n">
        <v>1974</v>
      </c>
      <c r="C789" s="2" t="inlineStr">
        <is>
          <t>ATIVIDADE OP. EMP.</t>
        </is>
      </c>
      <c r="D789" s="2" t="n">
        <v>316536</v>
      </c>
      <c r="E789" s="2" t="inlineStr">
        <is>
          <t>JOSE HORMANDO SOARES DOS SANTOS</t>
        </is>
      </c>
      <c r="F789" s="2" t="n">
        <v>2224</v>
      </c>
      <c r="G789" s="2" t="n">
        <v>68.12</v>
      </c>
      <c r="H789" s="2" t="n">
        <v>33</v>
      </c>
      <c r="I789" s="2" t="n">
        <v>9</v>
      </c>
      <c r="J789" s="2" t="inlineStr">
        <is>
          <t>GPA</t>
        </is>
      </c>
    </row>
    <row r="790">
      <c r="A790" s="2" t="n">
        <v>7</v>
      </c>
      <c r="B790" s="2" t="n">
        <v>1974</v>
      </c>
      <c r="C790" s="2" t="inlineStr">
        <is>
          <t>CARREGAMENTO</t>
        </is>
      </c>
      <c r="D790" s="2" t="n">
        <v>365615</v>
      </c>
      <c r="E790" s="2" t="inlineStr">
        <is>
          <t>FIRMINO NETO DE SOUSA SILVA</t>
        </is>
      </c>
      <c r="F790" s="2" t="n">
        <v>159</v>
      </c>
      <c r="G790" s="2" t="n">
        <v>7.05</v>
      </c>
      <c r="H790" s="2" t="n">
        <v>23</v>
      </c>
      <c r="I790" s="2" t="n">
        <v>0</v>
      </c>
      <c r="J790" s="2" t="inlineStr">
        <is>
          <t>GPA</t>
        </is>
      </c>
    </row>
    <row r="791">
      <c r="A791" s="2" t="n">
        <v>7</v>
      </c>
      <c r="B791" s="2" t="n">
        <v>1974</v>
      </c>
      <c r="C791" s="2" t="inlineStr">
        <is>
          <t>PUXADA RECEB</t>
        </is>
      </c>
      <c r="D791" s="2" t="n">
        <v>365615</v>
      </c>
      <c r="E791" s="2" t="inlineStr">
        <is>
          <t>FIRMINO NETO DE SOUSA SILVA</t>
        </is>
      </c>
      <c r="F791" s="2" t="n">
        <v>49</v>
      </c>
      <c r="G791" s="2" t="n">
        <v>3.68</v>
      </c>
      <c r="H791" s="2" t="n">
        <v>13</v>
      </c>
      <c r="I791" s="2" t="n">
        <v>0</v>
      </c>
      <c r="J791" s="2" t="inlineStr">
        <is>
          <t>GPA</t>
        </is>
      </c>
    </row>
    <row r="792">
      <c r="A792" s="2" t="n">
        <v>7</v>
      </c>
      <c r="B792" s="2" t="n">
        <v>1974</v>
      </c>
      <c r="C792" s="2" t="inlineStr">
        <is>
          <t>RECEBIMENTO</t>
        </is>
      </c>
      <c r="D792" s="2" t="n">
        <v>365615</v>
      </c>
      <c r="E792" s="2" t="inlineStr">
        <is>
          <t>FIRMINO NETO DE SOUSA SILVA</t>
        </is>
      </c>
      <c r="F792" s="2" t="n">
        <v>2251</v>
      </c>
      <c r="G792" s="2" t="n">
        <v>33.25</v>
      </c>
      <c r="H792" s="2" t="n">
        <v>68</v>
      </c>
      <c r="I792" s="2" t="n">
        <v>41</v>
      </c>
      <c r="J792" s="2" t="inlineStr">
        <is>
          <t>GPA</t>
        </is>
      </c>
    </row>
    <row r="793">
      <c r="A793" s="2" t="n">
        <v>7</v>
      </c>
      <c r="B793" s="2" t="n">
        <v>1974</v>
      </c>
      <c r="C793" s="2" t="inlineStr">
        <is>
          <t>ATIVIDADE OP. EMP.</t>
        </is>
      </c>
      <c r="D793" s="2" t="n">
        <v>5425590</v>
      </c>
      <c r="E793" s="2" t="inlineStr">
        <is>
          <t>Thiago Igor Soares Vieira</t>
        </is>
      </c>
      <c r="F793" s="2" t="n">
        <v>602</v>
      </c>
      <c r="G793" s="2" t="n">
        <v>21.59</v>
      </c>
      <c r="H793" s="2" t="n">
        <v>28</v>
      </c>
      <c r="I793" s="2" t="n">
        <v>9</v>
      </c>
      <c r="J793" s="2" t="inlineStr">
        <is>
          <t>GPA</t>
        </is>
      </c>
    </row>
    <row r="794">
      <c r="A794" s="2" t="n">
        <v>7</v>
      </c>
      <c r="B794" s="2" t="n">
        <v>1974</v>
      </c>
      <c r="C794" s="2" t="inlineStr">
        <is>
          <t>CARREGAMENTO</t>
        </is>
      </c>
      <c r="D794" s="2" t="n">
        <v>5426251</v>
      </c>
      <c r="E794" s="2" t="inlineStr">
        <is>
          <t>Alisson Vitor Vieira Diniz</t>
        </is>
      </c>
      <c r="F794" s="2" t="n">
        <v>441</v>
      </c>
      <c r="G794" s="2" t="n">
        <v>8.539999999999999</v>
      </c>
      <c r="H794" s="2" t="n">
        <v>52</v>
      </c>
      <c r="I794" s="2" t="n">
        <v>0</v>
      </c>
      <c r="J794" s="2" t="inlineStr">
        <is>
          <t>GPA</t>
        </is>
      </c>
    </row>
    <row r="795">
      <c r="A795" s="2" t="n">
        <v>7</v>
      </c>
      <c r="B795" s="2" t="n">
        <v>1974</v>
      </c>
      <c r="C795" s="2" t="inlineStr">
        <is>
          <t>PUXADA RECEB</t>
        </is>
      </c>
      <c r="D795" s="2" t="n">
        <v>5426251</v>
      </c>
      <c r="E795" s="2" t="inlineStr">
        <is>
          <t>Alisson Vitor Vieira Diniz</t>
        </is>
      </c>
      <c r="F795" s="2" t="n">
        <v>159</v>
      </c>
      <c r="G795" s="2" t="n">
        <v>7.56</v>
      </c>
      <c r="H795" s="2" t="n">
        <v>21</v>
      </c>
      <c r="I795" s="2" t="n">
        <v>0</v>
      </c>
      <c r="J795" s="2" t="inlineStr">
        <is>
          <t>GPA</t>
        </is>
      </c>
    </row>
    <row r="796">
      <c r="A796" s="2" t="n">
        <v>7</v>
      </c>
      <c r="B796" s="2" t="n">
        <v>1974</v>
      </c>
      <c r="C796" s="2" t="inlineStr">
        <is>
          <t>RECEBIMENTO</t>
        </is>
      </c>
      <c r="D796" s="2" t="n">
        <v>5426251</v>
      </c>
      <c r="E796" s="2" t="inlineStr">
        <is>
          <t>Alisson Vitor Vieira Diniz</t>
        </is>
      </c>
      <c r="F796" s="2" t="n">
        <v>963</v>
      </c>
      <c r="G796" s="2" t="n">
        <v>27.36</v>
      </c>
      <c r="H796" s="2" t="n">
        <v>35</v>
      </c>
      <c r="I796" s="2" t="n">
        <v>41</v>
      </c>
      <c r="J796" s="2" t="inlineStr">
        <is>
          <t>GPA</t>
        </is>
      </c>
    </row>
    <row r="797">
      <c r="A797" s="2" t="n">
        <v>7</v>
      </c>
      <c r="B797" s="2" t="n">
        <v>1974</v>
      </c>
      <c r="C797" s="2" t="inlineStr">
        <is>
          <t>CARREGAMENTO</t>
        </is>
      </c>
      <c r="D797" s="2" t="n">
        <v>5440050</v>
      </c>
      <c r="E797" s="2" t="inlineStr">
        <is>
          <t>Daniel Diogo Moraes</t>
        </is>
      </c>
      <c r="F797" s="2" t="n">
        <v>1551</v>
      </c>
      <c r="G797" s="2" t="n">
        <v>19.29</v>
      </c>
      <c r="H797" s="2" t="n">
        <v>80</v>
      </c>
      <c r="I797" s="2" t="n">
        <v>0</v>
      </c>
      <c r="J797" s="2" t="inlineStr">
        <is>
          <t>GPA</t>
        </is>
      </c>
    </row>
    <row r="798">
      <c r="A798" s="2" t="n">
        <v>7</v>
      </c>
      <c r="B798" s="2" t="n">
        <v>1974</v>
      </c>
      <c r="C798" s="2" t="inlineStr">
        <is>
          <t>PUXADA RECEB</t>
        </is>
      </c>
      <c r="D798" s="2" t="n">
        <v>5440050</v>
      </c>
      <c r="E798" s="2" t="inlineStr">
        <is>
          <t>Daniel Diogo Moraes</t>
        </is>
      </c>
      <c r="F798" s="2" t="n">
        <v>33</v>
      </c>
      <c r="G798" s="2" t="n">
        <v>1.05</v>
      </c>
      <c r="H798" s="2" t="n">
        <v>31</v>
      </c>
      <c r="I798" s="2" t="n">
        <v>0</v>
      </c>
      <c r="J798" s="2" t="inlineStr">
        <is>
          <t>GPA</t>
        </is>
      </c>
    </row>
    <row r="799">
      <c r="A799" s="2" t="n">
        <v>7</v>
      </c>
      <c r="B799" s="2" t="n">
        <v>1974</v>
      </c>
      <c r="C799" s="2" t="inlineStr">
        <is>
          <t>RECEBIMENTO</t>
        </is>
      </c>
      <c r="D799" s="2" t="n">
        <v>5440050</v>
      </c>
      <c r="E799" s="2" t="inlineStr">
        <is>
          <t>Daniel Diogo Moraes</t>
        </is>
      </c>
      <c r="F799" s="2" t="n">
        <v>140</v>
      </c>
      <c r="G799" s="2" t="n">
        <v>1.44</v>
      </c>
      <c r="H799" s="2" t="n">
        <v>97</v>
      </c>
      <c r="I799" s="2" t="n">
        <v>41</v>
      </c>
      <c r="J799" s="2" t="inlineStr">
        <is>
          <t>GPA</t>
        </is>
      </c>
    </row>
    <row r="800">
      <c r="A800" s="2" t="n">
        <v>7</v>
      </c>
      <c r="B800" s="2" t="n">
        <v>1974</v>
      </c>
      <c r="C800" s="2" t="inlineStr">
        <is>
          <t>SEPARACAO</t>
        </is>
      </c>
      <c r="D800" s="2" t="n">
        <v>5440050</v>
      </c>
      <c r="E800" s="2" t="inlineStr">
        <is>
          <t>Daniel Diogo Moraes</t>
        </is>
      </c>
      <c r="F800" s="2" t="n">
        <v>51</v>
      </c>
      <c r="G800" s="2" t="n">
        <v>0.02</v>
      </c>
      <c r="H800" s="2" t="n">
        <v>2550</v>
      </c>
      <c r="I800" s="2" t="n">
        <v>110</v>
      </c>
      <c r="J800" s="2" t="inlineStr">
        <is>
          <t>GPA</t>
        </is>
      </c>
    </row>
    <row r="801">
      <c r="A801" s="2" t="n">
        <v>7</v>
      </c>
      <c r="B801" s="2" t="n">
        <v>1974</v>
      </c>
      <c r="C801" s="2" t="inlineStr">
        <is>
          <t>PUXADA RECEB</t>
        </is>
      </c>
      <c r="D801" s="2" t="n">
        <v>5440114</v>
      </c>
      <c r="E801" s="2" t="inlineStr">
        <is>
          <t>Antonio Lucas De Oliveira Matos</t>
        </is>
      </c>
      <c r="F801" s="2" t="n">
        <v>90</v>
      </c>
      <c r="G801" s="2" t="n">
        <v>3.08</v>
      </c>
      <c r="H801" s="2" t="n">
        <v>29</v>
      </c>
      <c r="I801" s="2" t="n">
        <v>0</v>
      </c>
      <c r="J801" s="2" t="inlineStr">
        <is>
          <t>GPA</t>
        </is>
      </c>
    </row>
    <row r="802">
      <c r="A802" s="2" t="n">
        <v>7</v>
      </c>
      <c r="B802" s="2" t="n">
        <v>1974</v>
      </c>
      <c r="C802" s="2" t="inlineStr">
        <is>
          <t>SEPARACAO</t>
        </is>
      </c>
      <c r="D802" s="2" t="n">
        <v>5440114</v>
      </c>
      <c r="E802" s="2" t="inlineStr">
        <is>
          <t>Antonio Lucas De Oliveira Matos</t>
        </is>
      </c>
      <c r="F802" s="2" t="n">
        <v>3213</v>
      </c>
      <c r="G802" s="2" t="n">
        <v>24.65</v>
      </c>
      <c r="H802" s="2" t="n">
        <v>130</v>
      </c>
      <c r="I802" s="2" t="n">
        <v>110</v>
      </c>
      <c r="J802" s="2" t="inlineStr">
        <is>
          <t>GPA</t>
        </is>
      </c>
    </row>
    <row r="803">
      <c r="A803" s="2" t="n">
        <v>7</v>
      </c>
      <c r="B803" s="2" t="n">
        <v>1974</v>
      </c>
      <c r="C803" s="2" t="inlineStr">
        <is>
          <t>CARREGAMENTO</t>
        </is>
      </c>
      <c r="D803" s="2" t="n">
        <v>5441927</v>
      </c>
      <c r="E803" s="2" t="inlineStr">
        <is>
          <t>Cicero Manoel Da Silva</t>
        </is>
      </c>
      <c r="F803" s="2" t="n">
        <v>405</v>
      </c>
      <c r="G803" s="2" t="n">
        <v>2.44</v>
      </c>
      <c r="H803" s="2" t="n">
        <v>166</v>
      </c>
      <c r="I803" s="2" t="n">
        <v>0</v>
      </c>
      <c r="J803" s="2" t="inlineStr">
        <is>
          <t>GPA</t>
        </is>
      </c>
    </row>
    <row r="804">
      <c r="A804" s="2" t="n">
        <v>7</v>
      </c>
      <c r="B804" s="2" t="n">
        <v>1974</v>
      </c>
      <c r="C804" s="2" t="inlineStr">
        <is>
          <t>PUXADA RECEB</t>
        </is>
      </c>
      <c r="D804" s="2" t="n">
        <v>5441927</v>
      </c>
      <c r="E804" s="2" t="inlineStr">
        <is>
          <t>Cicero Manoel Da Silva</t>
        </is>
      </c>
      <c r="F804" s="2" t="n">
        <v>286</v>
      </c>
      <c r="G804" s="2" t="n">
        <v>8.33</v>
      </c>
      <c r="H804" s="2" t="n">
        <v>34</v>
      </c>
      <c r="I804" s="2" t="n">
        <v>0</v>
      </c>
      <c r="J804" s="2" t="inlineStr">
        <is>
          <t>GPA</t>
        </is>
      </c>
    </row>
    <row r="805">
      <c r="A805" s="2" t="n">
        <v>7</v>
      </c>
      <c r="B805" s="2" t="n">
        <v>1974</v>
      </c>
      <c r="C805" s="2" t="inlineStr">
        <is>
          <t>RECEBIMENTO</t>
        </is>
      </c>
      <c r="D805" s="2" t="n">
        <v>5441927</v>
      </c>
      <c r="E805" s="2" t="inlineStr">
        <is>
          <t>Cicero Manoel Da Silva</t>
        </is>
      </c>
      <c r="F805" s="2" t="n">
        <v>1596</v>
      </c>
      <c r="G805" s="2" t="n">
        <v>31.71</v>
      </c>
      <c r="H805" s="2" t="n">
        <v>50</v>
      </c>
      <c r="I805" s="2" t="n">
        <v>41</v>
      </c>
      <c r="J805" s="2" t="inlineStr">
        <is>
          <t>GPA</t>
        </is>
      </c>
    </row>
    <row r="806">
      <c r="A806" s="2" t="n">
        <v>7</v>
      </c>
      <c r="B806" s="2" t="n">
        <v>1974</v>
      </c>
      <c r="C806" s="2" t="inlineStr">
        <is>
          <t>SEPARACAO</t>
        </is>
      </c>
      <c r="D806" s="2" t="n">
        <v>5441927</v>
      </c>
      <c r="E806" s="2" t="inlineStr">
        <is>
          <t>Cicero Manoel Da Silva</t>
        </is>
      </c>
      <c r="F806" s="2" t="n">
        <v>79</v>
      </c>
      <c r="G806" s="2" t="n">
        <v>0.2</v>
      </c>
      <c r="H806" s="2" t="n">
        <v>395</v>
      </c>
      <c r="I806" s="2" t="n">
        <v>110</v>
      </c>
      <c r="J806" s="2" t="inlineStr">
        <is>
          <t>GPA</t>
        </is>
      </c>
    </row>
    <row r="807">
      <c r="A807" s="2" t="n">
        <v>7</v>
      </c>
      <c r="B807" s="2" t="n">
        <v>1974</v>
      </c>
      <c r="C807" s="2" t="inlineStr">
        <is>
          <t>ATIVIDADE OP. EMP.</t>
        </is>
      </c>
      <c r="D807" s="2" t="n">
        <v>5443148</v>
      </c>
      <c r="E807" s="2" t="inlineStr">
        <is>
          <t>Danilson Paulino De Sousa</t>
        </is>
      </c>
      <c r="F807" s="2" t="n">
        <v>1938</v>
      </c>
      <c r="G807" s="2" t="n">
        <v>74.34</v>
      </c>
      <c r="H807" s="2" t="n">
        <v>26</v>
      </c>
      <c r="I807" s="2" t="n">
        <v>9</v>
      </c>
      <c r="J807" s="2" t="inlineStr">
        <is>
          <t>GPA</t>
        </is>
      </c>
    </row>
    <row r="808">
      <c r="A808" s="2" t="n">
        <v>7</v>
      </c>
      <c r="B808" s="2" t="n">
        <v>1974</v>
      </c>
      <c r="C808" s="2" t="inlineStr">
        <is>
          <t>SEPARACAO</t>
        </is>
      </c>
      <c r="D808" s="2" t="n">
        <v>5443148</v>
      </c>
      <c r="E808" s="2" t="inlineStr">
        <is>
          <t>Danilson Paulino De Sousa</t>
        </is>
      </c>
      <c r="F808" s="2" t="n">
        <v>205</v>
      </c>
      <c r="G808" s="2" t="n">
        <v>2.41</v>
      </c>
      <c r="H808" s="2" t="n">
        <v>85</v>
      </c>
      <c r="I808" s="2" t="n">
        <v>110</v>
      </c>
      <c r="J808" s="2" t="inlineStr">
        <is>
          <t>GPA</t>
        </is>
      </c>
    </row>
    <row r="809">
      <c r="A809" s="2" t="n">
        <v>7</v>
      </c>
      <c r="B809" s="2" t="n">
        <v>1974</v>
      </c>
      <c r="C809" s="2" t="inlineStr">
        <is>
          <t>PUXADA RECEB</t>
        </is>
      </c>
      <c r="D809" s="2" t="n">
        <v>5443571</v>
      </c>
      <c r="E809" s="2" t="inlineStr">
        <is>
          <t>Isaac Marques Do Nascimento</t>
        </is>
      </c>
      <c r="F809" s="2" t="n">
        <v>67</v>
      </c>
      <c r="G809" s="2" t="n">
        <v>2.31</v>
      </c>
      <c r="H809" s="2" t="n">
        <v>29</v>
      </c>
      <c r="I809" s="2" t="n">
        <v>0</v>
      </c>
      <c r="J809" s="2" t="inlineStr">
        <is>
          <t>GPA</t>
        </is>
      </c>
    </row>
    <row r="810">
      <c r="A810" s="2" t="n">
        <v>7</v>
      </c>
      <c r="B810" s="2" t="n">
        <v>1974</v>
      </c>
      <c r="C810" s="2" t="inlineStr">
        <is>
          <t>SEPARACAO</t>
        </is>
      </c>
      <c r="D810" s="2" t="n">
        <v>5443571</v>
      </c>
      <c r="E810" s="2" t="inlineStr">
        <is>
          <t>Isaac Marques Do Nascimento</t>
        </is>
      </c>
      <c r="F810" s="2" t="n">
        <v>18360</v>
      </c>
      <c r="G810" s="2" t="n">
        <v>111.17</v>
      </c>
      <c r="H810" s="2" t="n">
        <v>165</v>
      </c>
      <c r="I810" s="2" t="n">
        <v>110</v>
      </c>
      <c r="J810" s="2" t="inlineStr">
        <is>
          <t>GPA</t>
        </is>
      </c>
    </row>
    <row r="811">
      <c r="A811" s="2" t="n">
        <v>7</v>
      </c>
      <c r="B811" s="2" t="n">
        <v>1974</v>
      </c>
      <c r="C811" s="2" t="inlineStr">
        <is>
          <t>PUXADA RECEB</t>
        </is>
      </c>
      <c r="D811" s="2" t="n">
        <v>5451671</v>
      </c>
      <c r="E811" s="2" t="inlineStr">
        <is>
          <t>Fabio Mota De Sousa</t>
        </is>
      </c>
      <c r="F811" s="2" t="n">
        <v>801</v>
      </c>
      <c r="G811" s="2" t="n">
        <v>35.48</v>
      </c>
      <c r="H811" s="2" t="n">
        <v>23</v>
      </c>
      <c r="I811" s="2" t="n">
        <v>0</v>
      </c>
      <c r="J811" s="2" t="inlineStr">
        <is>
          <t>GPA</t>
        </is>
      </c>
    </row>
    <row r="812">
      <c r="A812" s="2" t="n">
        <v>7</v>
      </c>
      <c r="B812" s="2" t="n">
        <v>1974</v>
      </c>
      <c r="C812" s="2" t="inlineStr">
        <is>
          <t>CARREGAMENTO</t>
        </is>
      </c>
      <c r="D812" s="2" t="n">
        <v>5464170</v>
      </c>
      <c r="E812" s="2" t="inlineStr">
        <is>
          <t>Cicero Ricardo Da Silva</t>
        </is>
      </c>
      <c r="F812" s="2" t="n">
        <v>45</v>
      </c>
      <c r="G812" s="2" t="n">
        <v>1.22</v>
      </c>
      <c r="H812" s="2" t="n">
        <v>37</v>
      </c>
      <c r="I812" s="2" t="n">
        <v>0</v>
      </c>
      <c r="J812" s="2" t="inlineStr">
        <is>
          <t>GPA</t>
        </is>
      </c>
    </row>
    <row r="813">
      <c r="A813" s="2" t="n">
        <v>7</v>
      </c>
      <c r="B813" s="2" t="n">
        <v>1974</v>
      </c>
      <c r="C813" s="2" t="inlineStr">
        <is>
          <t>PUXADA RECEB</t>
        </is>
      </c>
      <c r="D813" s="2" t="n">
        <v>5464170</v>
      </c>
      <c r="E813" s="2" t="inlineStr">
        <is>
          <t>Cicero Ricardo Da Silva</t>
        </is>
      </c>
      <c r="F813" s="2" t="n">
        <v>194</v>
      </c>
      <c r="G813" s="2" t="n">
        <v>4.64</v>
      </c>
      <c r="H813" s="2" t="n">
        <v>42</v>
      </c>
      <c r="I813" s="2" t="n">
        <v>0</v>
      </c>
      <c r="J813" s="2" t="inlineStr">
        <is>
          <t>GPA</t>
        </is>
      </c>
    </row>
    <row r="814">
      <c r="A814" s="2" t="n">
        <v>7</v>
      </c>
      <c r="B814" s="2" t="n">
        <v>1974</v>
      </c>
      <c r="C814" s="2" t="inlineStr">
        <is>
          <t>RECEBIMENTO</t>
        </is>
      </c>
      <c r="D814" s="2" t="n">
        <v>5464170</v>
      </c>
      <c r="E814" s="2" t="inlineStr">
        <is>
          <t>Cicero Ricardo Da Silva</t>
        </is>
      </c>
      <c r="F814" s="2" t="n">
        <v>4400</v>
      </c>
      <c r="G814" s="2" t="n">
        <v>61.73</v>
      </c>
      <c r="H814" s="2" t="n">
        <v>71</v>
      </c>
      <c r="I814" s="2" t="n">
        <v>41</v>
      </c>
      <c r="J814" s="2" t="inlineStr">
        <is>
          <t>GPA</t>
        </is>
      </c>
    </row>
    <row r="815">
      <c r="A815" s="2" t="n">
        <v>7</v>
      </c>
      <c r="B815" s="2" t="n">
        <v>1974</v>
      </c>
      <c r="C815" s="2" t="inlineStr">
        <is>
          <t>CARREGAMENTO</t>
        </is>
      </c>
      <c r="D815" s="2" t="n">
        <v>5499585</v>
      </c>
      <c r="E815" s="2" t="inlineStr">
        <is>
          <t>Alexandre Victor Da Silva Moura</t>
        </is>
      </c>
      <c r="F815" s="2" t="n">
        <v>39</v>
      </c>
      <c r="G815" s="2" t="n">
        <v>1.02</v>
      </c>
      <c r="H815" s="2" t="n">
        <v>38</v>
      </c>
      <c r="I815" s="2" t="n">
        <v>0</v>
      </c>
      <c r="J815" s="2" t="inlineStr">
        <is>
          <t>GPA</t>
        </is>
      </c>
    </row>
    <row r="816">
      <c r="A816" s="2" t="n">
        <v>7</v>
      </c>
      <c r="B816" s="2" t="n">
        <v>1974</v>
      </c>
      <c r="C816" s="2" t="inlineStr">
        <is>
          <t>PUXADA RECEB</t>
        </is>
      </c>
      <c r="D816" s="2" t="n">
        <v>5499585</v>
      </c>
      <c r="E816" s="2" t="inlineStr">
        <is>
          <t>Alexandre Victor Da Silva Moura</t>
        </is>
      </c>
      <c r="F816" s="2" t="n">
        <v>1133</v>
      </c>
      <c r="G816" s="2" t="n">
        <v>20.32</v>
      </c>
      <c r="H816" s="2" t="n">
        <v>56</v>
      </c>
      <c r="I816" s="2" t="n">
        <v>0</v>
      </c>
      <c r="J816" s="2" t="inlineStr">
        <is>
          <t>GPA</t>
        </is>
      </c>
    </row>
    <row r="817">
      <c r="A817" s="2" t="n">
        <v>7</v>
      </c>
      <c r="B817" s="2" t="n">
        <v>1974</v>
      </c>
      <c r="C817" s="2" t="inlineStr">
        <is>
          <t>RECEBIMENTO</t>
        </is>
      </c>
      <c r="D817" s="2" t="n">
        <v>5499585</v>
      </c>
      <c r="E817" s="2" t="inlineStr">
        <is>
          <t>Alexandre Victor Da Silva Moura</t>
        </is>
      </c>
      <c r="F817" s="2" t="n">
        <v>833</v>
      </c>
      <c r="G817" s="2" t="n">
        <v>5</v>
      </c>
      <c r="H817" s="2" t="n">
        <v>167</v>
      </c>
      <c r="I817" s="2" t="n">
        <v>41</v>
      </c>
      <c r="J817" s="2" t="inlineStr">
        <is>
          <t>GPA</t>
        </is>
      </c>
    </row>
    <row r="818">
      <c r="A818" s="2" t="n">
        <v>7</v>
      </c>
      <c r="B818" s="2" t="n">
        <v>1974</v>
      </c>
      <c r="C818" s="2" t="inlineStr">
        <is>
          <t>PUXADA RECEB</t>
        </is>
      </c>
      <c r="D818" s="2" t="n">
        <v>5570735</v>
      </c>
      <c r="E818" s="2" t="inlineStr">
        <is>
          <t>Alef Bruno Rodrigues Marques</t>
        </is>
      </c>
      <c r="F818" s="2" t="n">
        <v>13</v>
      </c>
      <c r="G818" s="2" t="n">
        <v>0.34</v>
      </c>
      <c r="H818" s="2" t="n">
        <v>38</v>
      </c>
      <c r="I818" s="2" t="n">
        <v>0</v>
      </c>
      <c r="J818" s="2" t="inlineStr">
        <is>
          <t>GPA</t>
        </is>
      </c>
    </row>
    <row r="819">
      <c r="A819" s="2" t="n">
        <v>7</v>
      </c>
      <c r="B819" s="2" t="n">
        <v>1974</v>
      </c>
      <c r="C819" s="2" t="inlineStr">
        <is>
          <t>SEPARACAO</t>
        </is>
      </c>
      <c r="D819" s="2" t="n">
        <v>5570735</v>
      </c>
      <c r="E819" s="2" t="inlineStr">
        <is>
          <t>Alef Bruno Rodrigues Marques</t>
        </is>
      </c>
      <c r="F819" s="2" t="n">
        <v>24960</v>
      </c>
      <c r="G819" s="2" t="n">
        <v>127.57</v>
      </c>
      <c r="H819" s="2" t="n">
        <v>196</v>
      </c>
      <c r="I819" s="2" t="n">
        <v>110</v>
      </c>
      <c r="J819" s="2" t="inlineStr">
        <is>
          <t>GPA</t>
        </is>
      </c>
    </row>
    <row r="820">
      <c r="A820" s="2" t="n">
        <v>7</v>
      </c>
      <c r="B820" s="2" t="n">
        <v>1974</v>
      </c>
      <c r="C820" s="2" t="inlineStr">
        <is>
          <t>PUXADA RECEB</t>
        </is>
      </c>
      <c r="D820" s="2" t="n">
        <v>5579147</v>
      </c>
      <c r="E820" s="2" t="inlineStr">
        <is>
          <t>JOSE EDSON DA SILVA DO NASCIMENTO</t>
        </is>
      </c>
      <c r="F820" s="2" t="n">
        <v>8</v>
      </c>
      <c r="G820" s="2" t="n">
        <v>0.49</v>
      </c>
      <c r="H820" s="2" t="n">
        <v>16</v>
      </c>
      <c r="I820" s="2" t="n">
        <v>0</v>
      </c>
      <c r="J820" s="2" t="inlineStr">
        <is>
          <t>GPA</t>
        </is>
      </c>
    </row>
    <row r="821">
      <c r="A821" s="2" t="n">
        <v>7</v>
      </c>
      <c r="B821" s="2" t="n">
        <v>1974</v>
      </c>
      <c r="C821" s="2" t="inlineStr">
        <is>
          <t>SEPARACAO</t>
        </is>
      </c>
      <c r="D821" s="2" t="n">
        <v>5579147</v>
      </c>
      <c r="E821" s="2" t="inlineStr">
        <is>
          <t>JOSE EDSON DA SILVA DO NASCIMENTO</t>
        </is>
      </c>
      <c r="F821" s="2" t="n">
        <v>16786</v>
      </c>
      <c r="G821" s="2" t="n">
        <v>104.73</v>
      </c>
      <c r="H821" s="2" t="n">
        <v>160</v>
      </c>
      <c r="I821" s="2" t="n">
        <v>110</v>
      </c>
      <c r="J821" s="2" t="inlineStr">
        <is>
          <t>GPA</t>
        </is>
      </c>
    </row>
    <row r="822">
      <c r="A822" s="2" t="n">
        <v>7</v>
      </c>
      <c r="B822" s="2" t="n">
        <v>1974</v>
      </c>
      <c r="C822" s="2" t="inlineStr">
        <is>
          <t>SEPARACAO</t>
        </is>
      </c>
      <c r="D822" s="2" t="n">
        <v>5579287</v>
      </c>
      <c r="E822" s="2" t="inlineStr">
        <is>
          <t>Thiago Estevao Moura</t>
        </is>
      </c>
      <c r="F822" s="2" t="n">
        <v>24982</v>
      </c>
      <c r="G822" s="2" t="n">
        <v>119.49</v>
      </c>
      <c r="H822" s="2" t="n">
        <v>209</v>
      </c>
      <c r="I822" s="2" t="n">
        <v>110</v>
      </c>
      <c r="J822" s="2" t="inlineStr">
        <is>
          <t>GPA</t>
        </is>
      </c>
    </row>
    <row r="823">
      <c r="A823" s="2" t="n">
        <v>7</v>
      </c>
      <c r="B823" s="2" t="n">
        <v>1974</v>
      </c>
      <c r="C823" s="2" t="inlineStr">
        <is>
          <t>PUXADA RECEB</t>
        </is>
      </c>
      <c r="D823" s="2" t="n">
        <v>5588219</v>
      </c>
      <c r="E823" s="2" t="inlineStr">
        <is>
          <t>Denzel Wellington Do Nascimento Marques</t>
        </is>
      </c>
      <c r="F823" s="2" t="n">
        <v>10</v>
      </c>
      <c r="G823" s="2" t="n">
        <v>1.03</v>
      </c>
      <c r="H823" s="2" t="n">
        <v>10</v>
      </c>
      <c r="I823" s="2" t="n">
        <v>0</v>
      </c>
      <c r="J823" s="2" t="inlineStr">
        <is>
          <t>GPA</t>
        </is>
      </c>
    </row>
    <row r="824">
      <c r="A824" s="2" t="n">
        <v>7</v>
      </c>
      <c r="B824" s="2" t="n">
        <v>1974</v>
      </c>
      <c r="C824" s="2" t="inlineStr">
        <is>
          <t>SEPARACAO</t>
        </is>
      </c>
      <c r="D824" s="2" t="n">
        <v>5588219</v>
      </c>
      <c r="E824" s="2" t="inlineStr">
        <is>
          <t>Denzel Wellington Do Nascimento Marques</t>
        </is>
      </c>
      <c r="F824" s="2" t="n">
        <v>272</v>
      </c>
      <c r="G824" s="2" t="n">
        <v>1.31</v>
      </c>
      <c r="H824" s="2" t="n">
        <v>208</v>
      </c>
      <c r="I824" s="2" t="n">
        <v>110</v>
      </c>
      <c r="J824" s="2" t="inlineStr">
        <is>
          <t>GPA</t>
        </is>
      </c>
    </row>
    <row r="825">
      <c r="A825" s="2" t="n">
        <v>7</v>
      </c>
      <c r="B825" s="2" t="n">
        <v>1974</v>
      </c>
      <c r="C825" s="2" t="inlineStr">
        <is>
          <t>PUXADA RECEB</t>
        </is>
      </c>
      <c r="D825" s="2" t="n">
        <v>5595274</v>
      </c>
      <c r="E825" s="2" t="inlineStr">
        <is>
          <t>Edmilson Gabriel Do Nascimento Filho</t>
        </is>
      </c>
      <c r="F825" s="2" t="n">
        <v>430</v>
      </c>
      <c r="G825" s="2" t="n">
        <v>15.3</v>
      </c>
      <c r="H825" s="2" t="n">
        <v>28</v>
      </c>
      <c r="I825" s="2" t="n">
        <v>0</v>
      </c>
      <c r="J825" s="2" t="inlineStr">
        <is>
          <t>GPA</t>
        </is>
      </c>
    </row>
    <row r="826">
      <c r="A826" s="2" t="n">
        <v>7</v>
      </c>
      <c r="B826" s="2" t="n">
        <v>1974</v>
      </c>
      <c r="C826" s="2" t="inlineStr">
        <is>
          <t>SEPARACAO</t>
        </is>
      </c>
      <c r="D826" s="2" t="n">
        <v>5595274</v>
      </c>
      <c r="E826" s="2" t="inlineStr">
        <is>
          <t>Edmilson Gabriel Do Nascimento Filho</t>
        </is>
      </c>
      <c r="F826" s="2" t="n">
        <v>7258</v>
      </c>
      <c r="G826" s="2" t="n">
        <v>45.86</v>
      </c>
      <c r="H826" s="2" t="n">
        <v>158</v>
      </c>
      <c r="I826" s="2" t="n">
        <v>110</v>
      </c>
      <c r="J826" s="2" t="inlineStr">
        <is>
          <t>GPA</t>
        </is>
      </c>
    </row>
    <row r="827">
      <c r="A827" s="2" t="n">
        <v>7</v>
      </c>
      <c r="B827" s="2" t="n">
        <v>1974</v>
      </c>
      <c r="C827" s="2" t="inlineStr">
        <is>
          <t>CARREGAMENTO</t>
        </is>
      </c>
      <c r="D827" s="2" t="n">
        <v>5635683</v>
      </c>
      <c r="E827" s="2" t="inlineStr">
        <is>
          <t>Riquelme Alves Araujo</t>
        </is>
      </c>
      <c r="F827" s="2" t="n">
        <v>121</v>
      </c>
      <c r="G827" s="2" t="n">
        <v>1.17</v>
      </c>
      <c r="H827" s="2" t="n">
        <v>103</v>
      </c>
      <c r="I827" s="2" t="n">
        <v>0</v>
      </c>
      <c r="J827" s="2" t="inlineStr">
        <is>
          <t>GPA</t>
        </is>
      </c>
    </row>
    <row r="828">
      <c r="A828" s="2" t="n">
        <v>7</v>
      </c>
      <c r="B828" s="2" t="n">
        <v>1974</v>
      </c>
      <c r="C828" s="2" t="inlineStr">
        <is>
          <t>PUXADA RECEB</t>
        </is>
      </c>
      <c r="D828" s="2" t="n">
        <v>5635683</v>
      </c>
      <c r="E828" s="2" t="inlineStr">
        <is>
          <t>Riquelme Alves Araujo</t>
        </is>
      </c>
      <c r="F828" s="2" t="n">
        <v>217</v>
      </c>
      <c r="G828" s="2" t="n">
        <v>4.63</v>
      </c>
      <c r="H828" s="2" t="n">
        <v>47</v>
      </c>
      <c r="I828" s="2" t="n">
        <v>0</v>
      </c>
      <c r="J828" s="2" t="inlineStr">
        <is>
          <t>GPA</t>
        </is>
      </c>
    </row>
    <row r="829">
      <c r="A829" s="2" t="n">
        <v>7</v>
      </c>
      <c r="B829" s="2" t="n">
        <v>1974</v>
      </c>
      <c r="C829" s="2" t="inlineStr">
        <is>
          <t>SEPARACAO</t>
        </is>
      </c>
      <c r="D829" s="2" t="n">
        <v>5635683</v>
      </c>
      <c r="E829" s="2" t="inlineStr">
        <is>
          <t>Riquelme Alves Araujo</t>
        </is>
      </c>
      <c r="F829" s="2" t="n">
        <v>7155</v>
      </c>
      <c r="G829" s="2" t="n">
        <v>30.86</v>
      </c>
      <c r="H829" s="2" t="n">
        <v>232</v>
      </c>
      <c r="I829" s="2" t="n">
        <v>110</v>
      </c>
      <c r="J829" s="2" t="inlineStr">
        <is>
          <t>GPA</t>
        </is>
      </c>
    </row>
    <row r="830">
      <c r="A830" s="2" t="n">
        <v>7</v>
      </c>
      <c r="B830" s="2" t="n">
        <v>1974</v>
      </c>
      <c r="C830" s="2" t="inlineStr">
        <is>
          <t>CARREGAMENTO</t>
        </is>
      </c>
      <c r="D830" s="2" t="n">
        <v>5688779</v>
      </c>
      <c r="E830" s="2" t="inlineStr">
        <is>
          <t>Emanuel Ferreira De Vasconcelos</t>
        </is>
      </c>
      <c r="F830" s="2" t="n">
        <v>17</v>
      </c>
      <c r="G830" s="2" t="n">
        <v>0.52</v>
      </c>
      <c r="H830" s="2" t="n">
        <v>33</v>
      </c>
      <c r="I830" s="2" t="n">
        <v>0</v>
      </c>
      <c r="J830" s="2" t="inlineStr">
        <is>
          <t>GPA</t>
        </is>
      </c>
    </row>
    <row r="831">
      <c r="A831" s="2" t="n">
        <v>7</v>
      </c>
      <c r="B831" s="2" t="n">
        <v>1974</v>
      </c>
      <c r="C831" s="2" t="inlineStr">
        <is>
          <t>PUXADA RECEB</t>
        </is>
      </c>
      <c r="D831" s="2" t="n">
        <v>5688779</v>
      </c>
      <c r="E831" s="2" t="inlineStr">
        <is>
          <t>Emanuel Ferreira De Vasconcelos</t>
        </is>
      </c>
      <c r="F831" s="2" t="n">
        <v>102</v>
      </c>
      <c r="G831" s="2" t="n">
        <v>5.2</v>
      </c>
      <c r="H831" s="2" t="n">
        <v>20</v>
      </c>
      <c r="I831" s="2" t="n">
        <v>0</v>
      </c>
      <c r="J831" s="2" t="inlineStr">
        <is>
          <t>GPA</t>
        </is>
      </c>
    </row>
    <row r="832">
      <c r="A832" s="2" t="n">
        <v>7</v>
      </c>
      <c r="B832" s="2" t="n">
        <v>1974</v>
      </c>
      <c r="C832" s="2" t="inlineStr">
        <is>
          <t>SEPARACAO</t>
        </is>
      </c>
      <c r="D832" s="2" t="n">
        <v>5688779</v>
      </c>
      <c r="E832" s="2" t="inlineStr">
        <is>
          <t>Emanuel Ferreira De Vasconcelos</t>
        </is>
      </c>
      <c r="F832" s="2" t="n">
        <v>4156</v>
      </c>
      <c r="G832" s="2" t="n">
        <v>33.17</v>
      </c>
      <c r="H832" s="2" t="n">
        <v>125</v>
      </c>
      <c r="I832" s="2" t="n">
        <v>110</v>
      </c>
      <c r="J832" s="2" t="inlineStr">
        <is>
          <t>GPA</t>
        </is>
      </c>
    </row>
    <row r="833">
      <c r="A833" s="2" t="n">
        <v>7</v>
      </c>
      <c r="B833" s="2" t="n">
        <v>1974</v>
      </c>
      <c r="C833" s="2" t="inlineStr">
        <is>
          <t>PUXADA RECEB</t>
        </is>
      </c>
      <c r="D833" s="2" t="n">
        <v>5709911</v>
      </c>
      <c r="E833" s="2" t="inlineStr">
        <is>
          <t>Joao Victor Mendes Da Silva</t>
        </is>
      </c>
      <c r="F833" s="2" t="n">
        <v>15</v>
      </c>
      <c r="G833" s="2" t="n">
        <v>0.34</v>
      </c>
      <c r="H833" s="2" t="n">
        <v>44</v>
      </c>
      <c r="I833" s="2" t="n">
        <v>0</v>
      </c>
      <c r="J833" s="2" t="inlineStr">
        <is>
          <t>GPA</t>
        </is>
      </c>
    </row>
    <row r="834">
      <c r="A834" s="2" t="n">
        <v>7</v>
      </c>
      <c r="B834" s="2" t="n">
        <v>1974</v>
      </c>
      <c r="C834" s="2" t="inlineStr">
        <is>
          <t>SEPARACAO</t>
        </is>
      </c>
      <c r="D834" s="2" t="n">
        <v>5709911</v>
      </c>
      <c r="E834" s="2" t="inlineStr">
        <is>
          <t>Joao Victor Mendes Da Silva</t>
        </is>
      </c>
      <c r="F834" s="2" t="n">
        <v>15986</v>
      </c>
      <c r="G834" s="2" t="n">
        <v>94.59999999999999</v>
      </c>
      <c r="H834" s="2" t="n">
        <v>169</v>
      </c>
      <c r="I834" s="2" t="n">
        <v>110</v>
      </c>
      <c r="J834" s="2" t="inlineStr">
        <is>
          <t>GPA</t>
        </is>
      </c>
    </row>
    <row r="835">
      <c r="A835" s="2" t="n">
        <v>7</v>
      </c>
      <c r="B835" s="2" t="n">
        <v>1974</v>
      </c>
      <c r="C835" s="2" t="inlineStr">
        <is>
          <t>PUXADA RECEB</t>
        </is>
      </c>
      <c r="D835" s="2" t="n">
        <v>5748020</v>
      </c>
      <c r="E835" s="2" t="inlineStr">
        <is>
          <t>Vitembergue De Paula Costa</t>
        </is>
      </c>
      <c r="F835" s="2" t="n">
        <v>535</v>
      </c>
      <c r="G835" s="2" t="n">
        <v>20.57</v>
      </c>
      <c r="H835" s="2" t="n">
        <v>26</v>
      </c>
      <c r="I835" s="2" t="n">
        <v>0</v>
      </c>
      <c r="J835" s="2" t="inlineStr">
        <is>
          <t>GPA</t>
        </is>
      </c>
    </row>
    <row r="836">
      <c r="A836" s="2" t="n">
        <v>7</v>
      </c>
      <c r="B836" s="2" t="n">
        <v>1974</v>
      </c>
      <c r="C836" s="2" t="inlineStr">
        <is>
          <t>PUXADA RECEB</t>
        </is>
      </c>
      <c r="D836" s="2" t="n">
        <v>5748194</v>
      </c>
      <c r="E836" s="2" t="inlineStr">
        <is>
          <t>Frederico Silva De Almeida</t>
        </is>
      </c>
      <c r="F836" s="2" t="n">
        <v>38</v>
      </c>
      <c r="G836" s="2" t="n">
        <v>0.98</v>
      </c>
      <c r="H836" s="2" t="n">
        <v>39</v>
      </c>
      <c r="I836" s="2" t="n">
        <v>0</v>
      </c>
      <c r="J836" s="2" t="inlineStr">
        <is>
          <t>GPA</t>
        </is>
      </c>
    </row>
    <row r="837">
      <c r="A837" s="2" t="n">
        <v>7</v>
      </c>
      <c r="B837" s="2" t="n">
        <v>1974</v>
      </c>
      <c r="C837" s="2" t="inlineStr">
        <is>
          <t>SEPARACAO</t>
        </is>
      </c>
      <c r="D837" s="2" t="n">
        <v>5748194</v>
      </c>
      <c r="E837" s="2" t="inlineStr">
        <is>
          <t>Frederico Silva De Almeida</t>
        </is>
      </c>
      <c r="F837" s="2" t="n">
        <v>9190</v>
      </c>
      <c r="G837" s="2" t="n">
        <v>91.16</v>
      </c>
      <c r="H837" s="2" t="n">
        <v>101</v>
      </c>
      <c r="I837" s="2" t="n">
        <v>110</v>
      </c>
      <c r="J837" s="2" t="inlineStr">
        <is>
          <t>GPA</t>
        </is>
      </c>
    </row>
    <row r="838">
      <c r="A838" s="2" t="n">
        <v>7</v>
      </c>
      <c r="B838" s="2" t="n">
        <v>1974</v>
      </c>
      <c r="C838" s="2" t="inlineStr">
        <is>
          <t>PUXADA RECEB</t>
        </is>
      </c>
      <c r="D838" s="2" t="n">
        <v>5749140</v>
      </c>
      <c r="E838" s="2" t="inlineStr">
        <is>
          <t>Keven Levi Lima Rodrigues</t>
        </is>
      </c>
      <c r="F838" s="2" t="n">
        <v>157</v>
      </c>
      <c r="G838" s="2" t="n">
        <v>3.75</v>
      </c>
      <c r="H838" s="2" t="n">
        <v>42</v>
      </c>
      <c r="I838" s="2" t="n">
        <v>0</v>
      </c>
      <c r="J838" s="2" t="inlineStr">
        <is>
          <t>GPA</t>
        </is>
      </c>
    </row>
    <row r="839">
      <c r="A839" s="2" t="n">
        <v>7</v>
      </c>
      <c r="B839" s="2" t="n">
        <v>1974</v>
      </c>
      <c r="C839" s="2" t="inlineStr">
        <is>
          <t>SEPARACAO</t>
        </is>
      </c>
      <c r="D839" s="2" t="n">
        <v>5749140</v>
      </c>
      <c r="E839" s="2" t="inlineStr">
        <is>
          <t>Keven Levi Lima Rodrigues</t>
        </is>
      </c>
      <c r="F839" s="2" t="n">
        <v>6591</v>
      </c>
      <c r="G839" s="2" t="n">
        <v>42.27</v>
      </c>
      <c r="H839" s="2" t="n">
        <v>156</v>
      </c>
      <c r="I839" s="2" t="n">
        <v>110</v>
      </c>
      <c r="J839" s="2" t="inlineStr">
        <is>
          <t>GPA</t>
        </is>
      </c>
    </row>
    <row r="840">
      <c r="A840" s="2" t="n">
        <v>7</v>
      </c>
      <c r="B840" s="2" t="n">
        <v>1974</v>
      </c>
      <c r="C840" s="2" t="inlineStr">
        <is>
          <t>PUXADA RECEB</t>
        </is>
      </c>
      <c r="D840" s="2" t="n">
        <v>5952883</v>
      </c>
      <c r="E840" s="2" t="inlineStr">
        <is>
          <t>Lailson Crispim Flor Barroso</t>
        </is>
      </c>
      <c r="F840" s="2" t="n">
        <v>482</v>
      </c>
      <c r="G840" s="2" t="n">
        <v>14.75</v>
      </c>
      <c r="H840" s="2" t="n">
        <v>33</v>
      </c>
      <c r="I840" s="2" t="n">
        <v>0</v>
      </c>
      <c r="J840" s="2" t="inlineStr">
        <is>
          <t>GPA</t>
        </is>
      </c>
    </row>
    <row r="841">
      <c r="A841" s="2" t="n">
        <v>7</v>
      </c>
      <c r="B841" s="2" t="n">
        <v>1974</v>
      </c>
      <c r="C841" s="2" t="inlineStr">
        <is>
          <t>SEPARACAO</t>
        </is>
      </c>
      <c r="D841" s="2" t="n">
        <v>5952883</v>
      </c>
      <c r="E841" s="2" t="inlineStr">
        <is>
          <t>Lailson Crispim Flor Barroso</t>
        </is>
      </c>
      <c r="F841" s="2" t="n">
        <v>7805</v>
      </c>
      <c r="G841" s="2" t="n">
        <v>37.72</v>
      </c>
      <c r="H841" s="2" t="n">
        <v>207</v>
      </c>
      <c r="I841" s="2" t="n">
        <v>110</v>
      </c>
      <c r="J841" s="2" t="inlineStr">
        <is>
          <t>GPA</t>
        </is>
      </c>
    </row>
    <row r="842">
      <c r="A842" s="2" t="n">
        <v>7</v>
      </c>
      <c r="B842" s="2" t="n">
        <v>1979</v>
      </c>
      <c r="C842" s="2" t="inlineStr">
        <is>
          <t>SEPARACAO</t>
        </is>
      </c>
      <c r="D842" s="2" t="n">
        <v>103569</v>
      </c>
      <c r="E842" s="2" t="inlineStr">
        <is>
          <t>Jose N Nilson Martins da Rocha</t>
        </is>
      </c>
      <c r="F842" s="2" t="n">
        <v>949</v>
      </c>
      <c r="G842" s="2" t="n">
        <v>8.41</v>
      </c>
      <c r="H842" s="2" t="n">
        <v>113</v>
      </c>
      <c r="I842" s="2" t="n">
        <v>110</v>
      </c>
      <c r="J842" s="2" t="inlineStr">
        <is>
          <t>GPA</t>
        </is>
      </c>
    </row>
    <row r="843">
      <c r="A843" s="2" t="n">
        <v>7</v>
      </c>
      <c r="B843" s="2" t="n">
        <v>1979</v>
      </c>
      <c r="C843" s="2" t="inlineStr">
        <is>
          <t>ATIVIDADE OP. EMP.</t>
        </is>
      </c>
      <c r="D843" s="2" t="n">
        <v>302691</v>
      </c>
      <c r="E843" s="2" t="inlineStr">
        <is>
          <t>Evandro Soares Naves</t>
        </is>
      </c>
      <c r="F843" s="2" t="n">
        <v>3138</v>
      </c>
      <c r="G843" s="2" t="n">
        <v>141.51</v>
      </c>
      <c r="H843" s="2" t="n">
        <v>22</v>
      </c>
      <c r="I843" s="2" t="n">
        <v>18</v>
      </c>
      <c r="J843" s="2" t="inlineStr">
        <is>
          <t>GPA</t>
        </is>
      </c>
    </row>
    <row r="844">
      <c r="A844" s="2" t="n">
        <v>7</v>
      </c>
      <c r="B844" s="2" t="n">
        <v>1979</v>
      </c>
      <c r="C844" s="2" t="inlineStr">
        <is>
          <t>SEPARACAO</t>
        </is>
      </c>
      <c r="D844" s="2" t="n">
        <v>302691</v>
      </c>
      <c r="E844" s="2" t="inlineStr">
        <is>
          <t>Evandro Soares Naves</t>
        </is>
      </c>
      <c r="F844" s="2" t="n">
        <v>3909</v>
      </c>
      <c r="G844" s="2" t="n">
        <v>22.52</v>
      </c>
      <c r="H844" s="2" t="n">
        <v>174</v>
      </c>
      <c r="I844" s="2" t="n">
        <v>110</v>
      </c>
      <c r="J844" s="2" t="inlineStr">
        <is>
          <t>GPA</t>
        </is>
      </c>
    </row>
    <row r="845">
      <c r="A845" s="2" t="n">
        <v>7</v>
      </c>
      <c r="B845" s="2" t="n">
        <v>1979</v>
      </c>
      <c r="C845" s="2" t="inlineStr">
        <is>
          <t>ATIVIDADE OP. EMP.</t>
        </is>
      </c>
      <c r="D845" s="2" t="n">
        <v>431493</v>
      </c>
      <c r="E845" s="2" t="inlineStr">
        <is>
          <t>LEONARDO BARBOSA DE MOURA</t>
        </is>
      </c>
      <c r="F845" s="2" t="n">
        <v>906</v>
      </c>
      <c r="G845" s="2" t="n">
        <v>35.82</v>
      </c>
      <c r="H845" s="2" t="n">
        <v>25</v>
      </c>
      <c r="I845" s="2" t="n">
        <v>18</v>
      </c>
      <c r="J845" s="2" t="inlineStr">
        <is>
          <t>GPA</t>
        </is>
      </c>
    </row>
    <row r="846">
      <c r="A846" s="2" t="n">
        <v>7</v>
      </c>
      <c r="B846" s="2" t="n">
        <v>1979</v>
      </c>
      <c r="C846" s="2" t="inlineStr">
        <is>
          <t>RECEBIMENTO</t>
        </is>
      </c>
      <c r="D846" s="2" t="n">
        <v>453156</v>
      </c>
      <c r="E846" s="2" t="inlineStr">
        <is>
          <t>Sarah Vieira de Melo</t>
        </is>
      </c>
      <c r="F846" s="2" t="n">
        <v>2698</v>
      </c>
      <c r="G846" s="2" t="n">
        <v>100.89</v>
      </c>
      <c r="H846" s="2" t="n">
        <v>27</v>
      </c>
      <c r="I846" s="2" t="n">
        <v>35</v>
      </c>
      <c r="J846" s="2" t="inlineStr">
        <is>
          <t>GPA</t>
        </is>
      </c>
    </row>
    <row r="847">
      <c r="A847" s="2" t="n">
        <v>7</v>
      </c>
      <c r="B847" s="2" t="n">
        <v>1979</v>
      </c>
      <c r="C847" s="2" t="inlineStr">
        <is>
          <t>ATIVIDADE OP. EMP.</t>
        </is>
      </c>
      <c r="D847" s="2" t="n">
        <v>519447</v>
      </c>
      <c r="E847" s="2" t="inlineStr">
        <is>
          <t>FRANCISCO ALMEIDA SANTANA FILHO</t>
        </is>
      </c>
      <c r="F847" s="2" t="n">
        <v>213</v>
      </c>
      <c r="G847" s="2" t="n">
        <v>9.25</v>
      </c>
      <c r="H847" s="2" t="n">
        <v>23</v>
      </c>
      <c r="I847" s="2" t="n">
        <v>18</v>
      </c>
      <c r="J847" s="2" t="inlineStr">
        <is>
          <t>GPA</t>
        </is>
      </c>
    </row>
    <row r="848">
      <c r="A848" s="2" t="n">
        <v>7</v>
      </c>
      <c r="B848" s="2" t="n">
        <v>1979</v>
      </c>
      <c r="C848" s="2" t="inlineStr">
        <is>
          <t>CARREGAMENTO</t>
        </is>
      </c>
      <c r="D848" s="2" t="n">
        <v>519447</v>
      </c>
      <c r="E848" s="2" t="inlineStr">
        <is>
          <t>FRANCISCO ALMEIDA SANTANA FILHO</t>
        </is>
      </c>
      <c r="F848" s="2" t="n">
        <v>1419</v>
      </c>
      <c r="G848" s="2" t="n">
        <v>89.02</v>
      </c>
      <c r="H848" s="2" t="n">
        <v>16</v>
      </c>
      <c r="I848" s="2" t="n">
        <v>0</v>
      </c>
      <c r="J848" s="2" t="inlineStr">
        <is>
          <t>GPA</t>
        </is>
      </c>
    </row>
    <row r="849">
      <c r="A849" s="2" t="n">
        <v>7</v>
      </c>
      <c r="B849" s="2" t="n">
        <v>1979</v>
      </c>
      <c r="C849" s="2" t="inlineStr">
        <is>
          <t>SEPARACAO</t>
        </is>
      </c>
      <c r="D849" s="2" t="n">
        <v>519447</v>
      </c>
      <c r="E849" s="2" t="inlineStr">
        <is>
          <t>FRANCISCO ALMEIDA SANTANA FILHO</t>
        </is>
      </c>
      <c r="F849" s="2" t="n">
        <v>571</v>
      </c>
      <c r="G849" s="2" t="n">
        <v>2.69</v>
      </c>
      <c r="H849" s="2" t="n">
        <v>212</v>
      </c>
      <c r="I849" s="2" t="n">
        <v>110</v>
      </c>
      <c r="J849" s="2" t="inlineStr">
        <is>
          <t>GPA</t>
        </is>
      </c>
    </row>
    <row r="850">
      <c r="A850" s="2" t="n">
        <v>7</v>
      </c>
      <c r="B850" s="2" t="n">
        <v>1979</v>
      </c>
      <c r="C850" s="2" t="inlineStr">
        <is>
          <t>CARREGAMENTO</t>
        </is>
      </c>
      <c r="D850" s="2" t="n">
        <v>531566</v>
      </c>
      <c r="E850" s="2" t="inlineStr">
        <is>
          <t>ANGELINO DA SILVA</t>
        </is>
      </c>
      <c r="F850" s="2" t="n">
        <v>29</v>
      </c>
      <c r="G850" s="2" t="n">
        <v>0.06</v>
      </c>
      <c r="H850" s="2" t="n">
        <v>483</v>
      </c>
      <c r="I850" s="2" t="n">
        <v>0</v>
      </c>
      <c r="J850" s="2" t="inlineStr">
        <is>
          <t>GPA</t>
        </is>
      </c>
    </row>
    <row r="851">
      <c r="A851" s="2" t="n">
        <v>7</v>
      </c>
      <c r="B851" s="2" t="n">
        <v>1979</v>
      </c>
      <c r="C851" s="2" t="inlineStr">
        <is>
          <t>PUXADA RECEB</t>
        </is>
      </c>
      <c r="D851" s="2" t="n">
        <v>531566</v>
      </c>
      <c r="E851" s="2" t="inlineStr">
        <is>
          <t>ANGELINO DA SILVA</t>
        </is>
      </c>
      <c r="F851" s="2" t="n">
        <v>107</v>
      </c>
      <c r="G851" s="2" t="n">
        <v>16.75</v>
      </c>
      <c r="H851" s="2" t="n">
        <v>6</v>
      </c>
      <c r="I851" s="2" t="n">
        <v>0</v>
      </c>
      <c r="J851" s="2" t="inlineStr">
        <is>
          <t>GPA</t>
        </is>
      </c>
    </row>
    <row r="852">
      <c r="A852" s="2" t="n">
        <v>7</v>
      </c>
      <c r="B852" s="2" t="n">
        <v>1979</v>
      </c>
      <c r="C852" s="2" t="inlineStr">
        <is>
          <t>RECEBIMENTO</t>
        </is>
      </c>
      <c r="D852" s="2" t="n">
        <v>531566</v>
      </c>
      <c r="E852" s="2" t="inlineStr">
        <is>
          <t>ANGELINO DA SILVA</t>
        </is>
      </c>
      <c r="F852" s="2" t="n">
        <v>1669</v>
      </c>
      <c r="G852" s="2" t="n">
        <v>28.44</v>
      </c>
      <c r="H852" s="2" t="n">
        <v>59</v>
      </c>
      <c r="I852" s="2" t="n">
        <v>35</v>
      </c>
      <c r="J852" s="2" t="inlineStr">
        <is>
          <t>GPA</t>
        </is>
      </c>
    </row>
    <row r="853">
      <c r="A853" s="2" t="n">
        <v>7</v>
      </c>
      <c r="B853" s="2" t="n">
        <v>1979</v>
      </c>
      <c r="C853" s="2" t="inlineStr">
        <is>
          <t>SEPARACAO</t>
        </is>
      </c>
      <c r="D853" s="2" t="n">
        <v>531566</v>
      </c>
      <c r="E853" s="2" t="inlineStr">
        <is>
          <t>ANGELINO DA SILVA</t>
        </is>
      </c>
      <c r="F853" s="2" t="n">
        <v>1224</v>
      </c>
      <c r="G853" s="2" t="n">
        <v>7</v>
      </c>
      <c r="H853" s="2" t="n">
        <v>175</v>
      </c>
      <c r="I853" s="2" t="n">
        <v>110</v>
      </c>
      <c r="J853" s="2" t="inlineStr">
        <is>
          <t>GPA</t>
        </is>
      </c>
    </row>
    <row r="854">
      <c r="A854" s="2" t="n">
        <v>7</v>
      </c>
      <c r="B854" s="2" t="n">
        <v>1979</v>
      </c>
      <c r="C854" s="2" t="inlineStr">
        <is>
          <t>RECEBIMENTO</t>
        </is>
      </c>
      <c r="D854" s="2" t="n">
        <v>5316197</v>
      </c>
      <c r="E854" s="2" t="inlineStr">
        <is>
          <t>GRAZIELE ALBUQUERQUE RESPLANDES DOS SANTOS</t>
        </is>
      </c>
      <c r="F854" s="2" t="n">
        <v>1</v>
      </c>
      <c r="G854" s="2" t="n">
        <v>7</v>
      </c>
      <c r="H854" s="2" t="n">
        <v>0</v>
      </c>
      <c r="I854" s="2" t="n">
        <v>35</v>
      </c>
      <c r="J854" s="2" t="inlineStr">
        <is>
          <t>GPA</t>
        </is>
      </c>
    </row>
    <row r="855">
      <c r="A855" s="2" t="n">
        <v>7</v>
      </c>
      <c r="B855" s="2" t="n">
        <v>1979</v>
      </c>
      <c r="C855" s="2" t="inlineStr">
        <is>
          <t>CARREGAMENTO</t>
        </is>
      </c>
      <c r="D855" s="2" t="n">
        <v>5319846</v>
      </c>
      <c r="E855" s="2" t="inlineStr">
        <is>
          <t>Helder Rodrigues Carneiro</t>
        </is>
      </c>
      <c r="F855" s="2" t="n">
        <v>276</v>
      </c>
      <c r="G855" s="2" t="n">
        <v>6.98</v>
      </c>
      <c r="H855" s="2" t="n">
        <v>40</v>
      </c>
      <c r="I855" s="2" t="n">
        <v>0</v>
      </c>
      <c r="J855" s="2" t="inlineStr">
        <is>
          <t>GPA</t>
        </is>
      </c>
    </row>
    <row r="856">
      <c r="A856" s="2" t="n">
        <v>7</v>
      </c>
      <c r="B856" s="2" t="n">
        <v>1979</v>
      </c>
      <c r="C856" s="2" t="inlineStr">
        <is>
          <t>PUXADA RECEB</t>
        </is>
      </c>
      <c r="D856" s="2" t="n">
        <v>5319846</v>
      </c>
      <c r="E856" s="2" t="inlineStr">
        <is>
          <t>Helder Rodrigues Carneiro</t>
        </is>
      </c>
      <c r="F856" s="2" t="n">
        <v>276</v>
      </c>
      <c r="G856" s="2" t="n">
        <v>22.3</v>
      </c>
      <c r="H856" s="2" t="n">
        <v>12</v>
      </c>
      <c r="I856" s="2" t="n">
        <v>0</v>
      </c>
      <c r="J856" s="2" t="inlineStr">
        <is>
          <t>GPA</t>
        </is>
      </c>
    </row>
    <row r="857">
      <c r="A857" s="2" t="n">
        <v>7</v>
      </c>
      <c r="B857" s="2" t="n">
        <v>1979</v>
      </c>
      <c r="C857" s="2" t="inlineStr">
        <is>
          <t>RECEBIMENTO</t>
        </is>
      </c>
      <c r="D857" s="2" t="n">
        <v>5319846</v>
      </c>
      <c r="E857" s="2" t="inlineStr">
        <is>
          <t>Helder Rodrigues Carneiro</t>
        </is>
      </c>
      <c r="F857" s="2" t="n">
        <v>9</v>
      </c>
      <c r="G857" s="2" t="n">
        <v>1.53</v>
      </c>
      <c r="H857" s="2" t="n">
        <v>6</v>
      </c>
      <c r="I857" s="2" t="n">
        <v>35</v>
      </c>
      <c r="J857" s="2" t="inlineStr">
        <is>
          <t>GPA</t>
        </is>
      </c>
    </row>
    <row r="858">
      <c r="A858" s="2" t="n">
        <v>7</v>
      </c>
      <c r="B858" s="2" t="n">
        <v>1979</v>
      </c>
      <c r="C858" s="2" t="inlineStr">
        <is>
          <t>SEPARACAO</t>
        </is>
      </c>
      <c r="D858" s="2" t="n">
        <v>5319846</v>
      </c>
      <c r="E858" s="2" t="inlineStr">
        <is>
          <t>Helder Rodrigues Carneiro</t>
        </is>
      </c>
      <c r="F858" s="2" t="n">
        <v>548</v>
      </c>
      <c r="G858" s="2" t="n">
        <v>4.26</v>
      </c>
      <c r="H858" s="2" t="n">
        <v>129</v>
      </c>
      <c r="I858" s="2" t="n">
        <v>110</v>
      </c>
      <c r="J858" s="2" t="inlineStr">
        <is>
          <t>GPA</t>
        </is>
      </c>
    </row>
    <row r="859">
      <c r="A859" s="2" t="n">
        <v>7</v>
      </c>
      <c r="B859" s="2" t="n">
        <v>1979</v>
      </c>
      <c r="C859" s="2" t="inlineStr">
        <is>
          <t>ATIVIDADE OP. EMP.</t>
        </is>
      </c>
      <c r="D859" s="2" t="n">
        <v>532865</v>
      </c>
      <c r="E859" s="2" t="inlineStr">
        <is>
          <t>Laylson Da Silva Andrade</t>
        </is>
      </c>
      <c r="F859" s="2" t="n">
        <v>3224</v>
      </c>
      <c r="G859" s="2" t="n">
        <v>81.31999999999999</v>
      </c>
      <c r="H859" s="2" t="n">
        <v>40</v>
      </c>
      <c r="I859" s="2" t="n">
        <v>18</v>
      </c>
      <c r="J859" s="2" t="inlineStr">
        <is>
          <t>GPA</t>
        </is>
      </c>
    </row>
    <row r="860">
      <c r="A860" s="2" t="n">
        <v>7</v>
      </c>
      <c r="B860" s="2" t="n">
        <v>1979</v>
      </c>
      <c r="C860" s="2" t="inlineStr">
        <is>
          <t>SEPARACAO</t>
        </is>
      </c>
      <c r="D860" s="2" t="n">
        <v>532865</v>
      </c>
      <c r="E860" s="2" t="inlineStr">
        <is>
          <t>Laylson Da Silva Andrade</t>
        </is>
      </c>
      <c r="F860" s="2" t="n">
        <v>297</v>
      </c>
      <c r="G860" s="2" t="n">
        <v>2.07</v>
      </c>
      <c r="H860" s="2" t="n">
        <v>143</v>
      </c>
      <c r="I860" s="2" t="n">
        <v>110</v>
      </c>
      <c r="J860" s="2" t="inlineStr">
        <is>
          <t>GPA</t>
        </is>
      </c>
    </row>
    <row r="861">
      <c r="A861" s="2" t="n">
        <v>7</v>
      </c>
      <c r="B861" s="2" t="n">
        <v>1979</v>
      </c>
      <c r="C861" s="2" t="inlineStr">
        <is>
          <t>PUXADA RECEB</t>
        </is>
      </c>
      <c r="D861" s="2" t="n">
        <v>5442370</v>
      </c>
      <c r="E861" s="2" t="inlineStr">
        <is>
          <t>Josue Ferreira Araujo</t>
        </is>
      </c>
      <c r="F861" s="2" t="n">
        <v>66</v>
      </c>
      <c r="G861" s="2" t="n">
        <v>13.65</v>
      </c>
      <c r="H861" s="2" t="n">
        <v>5</v>
      </c>
      <c r="I861" s="2" t="n">
        <v>0</v>
      </c>
      <c r="J861" s="2" t="inlineStr">
        <is>
          <t>GPA</t>
        </is>
      </c>
    </row>
    <row r="862">
      <c r="A862" s="2" t="n">
        <v>7</v>
      </c>
      <c r="B862" s="2" t="n">
        <v>1979</v>
      </c>
      <c r="C862" s="2" t="inlineStr">
        <is>
          <t>SEPARACAO</t>
        </is>
      </c>
      <c r="D862" s="2" t="n">
        <v>5442370</v>
      </c>
      <c r="E862" s="2" t="inlineStr">
        <is>
          <t>Josue Ferreira Araujo</t>
        </is>
      </c>
      <c r="F862" s="2" t="n">
        <v>2441</v>
      </c>
      <c r="G862" s="2" t="n">
        <v>28.77</v>
      </c>
      <c r="H862" s="2" t="n">
        <v>85</v>
      </c>
      <c r="I862" s="2" t="n">
        <v>110</v>
      </c>
      <c r="J862" s="2" t="inlineStr">
        <is>
          <t>GPA</t>
        </is>
      </c>
    </row>
    <row r="863">
      <c r="A863" s="2" t="n">
        <v>7</v>
      </c>
      <c r="B863" s="2" t="n">
        <v>1979</v>
      </c>
      <c r="C863" s="2" t="inlineStr">
        <is>
          <t>CARREGAMENTO</t>
        </is>
      </c>
      <c r="D863" s="2" t="n">
        <v>5443407</v>
      </c>
      <c r="E863" s="2" t="inlineStr">
        <is>
          <t>Ronaldo Damasceno Miranda</t>
        </is>
      </c>
      <c r="F863" s="2" t="n">
        <v>363</v>
      </c>
      <c r="G863" s="2" t="n">
        <v>23.1</v>
      </c>
      <c r="H863" s="2" t="n">
        <v>16</v>
      </c>
      <c r="I863" s="2" t="n">
        <v>0</v>
      </c>
      <c r="J863" s="2" t="inlineStr">
        <is>
          <t>GPA</t>
        </is>
      </c>
    </row>
    <row r="864">
      <c r="A864" s="2" t="n">
        <v>7</v>
      </c>
      <c r="B864" s="2" t="n">
        <v>1979</v>
      </c>
      <c r="C864" s="2" t="inlineStr">
        <is>
          <t>PUXADA RECEB</t>
        </is>
      </c>
      <c r="D864" s="2" t="n">
        <v>5443407</v>
      </c>
      <c r="E864" s="2" t="inlineStr">
        <is>
          <t>Ronaldo Damasceno Miranda</t>
        </is>
      </c>
      <c r="F864" s="2" t="n">
        <v>502</v>
      </c>
      <c r="G864" s="2" t="n">
        <v>51.63</v>
      </c>
      <c r="H864" s="2" t="n">
        <v>10</v>
      </c>
      <c r="I864" s="2" t="n">
        <v>0</v>
      </c>
      <c r="J864" s="2" t="inlineStr">
        <is>
          <t>GPA</t>
        </is>
      </c>
    </row>
    <row r="865">
      <c r="A865" s="2" t="n">
        <v>7</v>
      </c>
      <c r="B865" s="2" t="n">
        <v>1979</v>
      </c>
      <c r="C865" s="2" t="inlineStr">
        <is>
          <t>RECEBIMENTO</t>
        </is>
      </c>
      <c r="D865" s="2" t="n">
        <v>5443407</v>
      </c>
      <c r="E865" s="2" t="inlineStr">
        <is>
          <t>Ronaldo Damasceno Miranda</t>
        </is>
      </c>
      <c r="F865" s="2" t="n">
        <v>349</v>
      </c>
      <c r="G865" s="2" t="n">
        <v>14.4</v>
      </c>
      <c r="H865" s="2" t="n">
        <v>24</v>
      </c>
      <c r="I865" s="2" t="n">
        <v>35</v>
      </c>
      <c r="J865" s="2" t="inlineStr">
        <is>
          <t>GPA</t>
        </is>
      </c>
    </row>
    <row r="866">
      <c r="A866" s="2" t="n">
        <v>7</v>
      </c>
      <c r="B866" s="2" t="n">
        <v>1979</v>
      </c>
      <c r="C866" s="2" t="inlineStr">
        <is>
          <t>SEPARACAO</t>
        </is>
      </c>
      <c r="D866" s="2" t="n">
        <v>5443407</v>
      </c>
      <c r="E866" s="2" t="inlineStr">
        <is>
          <t>Ronaldo Damasceno Miranda</t>
        </is>
      </c>
      <c r="F866" s="2" t="n">
        <v>292</v>
      </c>
      <c r="G866" s="2" t="n">
        <v>2.1</v>
      </c>
      <c r="H866" s="2" t="n">
        <v>139</v>
      </c>
      <c r="I866" s="2" t="n">
        <v>110</v>
      </c>
      <c r="J866" s="2" t="inlineStr">
        <is>
          <t>GPA</t>
        </is>
      </c>
    </row>
    <row r="867">
      <c r="A867" s="2" t="n">
        <v>7</v>
      </c>
      <c r="B867" s="2" t="n">
        <v>1979</v>
      </c>
      <c r="C867" s="2" t="inlineStr">
        <is>
          <t>SEPARACAO</t>
        </is>
      </c>
      <c r="D867" s="2" t="n">
        <v>5445388</v>
      </c>
      <c r="E867" s="2" t="inlineStr">
        <is>
          <t>Eduardo Da Cruz Souza Da Cunha</t>
        </is>
      </c>
      <c r="F867" s="2" t="n">
        <v>19457</v>
      </c>
      <c r="G867" s="2" t="n">
        <v>139.11</v>
      </c>
      <c r="H867" s="2" t="n">
        <v>140</v>
      </c>
      <c r="I867" s="2" t="n">
        <v>110</v>
      </c>
      <c r="J867" s="2" t="inlineStr">
        <is>
          <t>GPA</t>
        </is>
      </c>
    </row>
    <row r="868">
      <c r="A868" s="2" t="n">
        <v>7</v>
      </c>
      <c r="B868" s="2" t="n">
        <v>1979</v>
      </c>
      <c r="C868" s="2" t="inlineStr">
        <is>
          <t>CARREGAMENTO</t>
        </is>
      </c>
      <c r="D868" s="2" t="n">
        <v>5449154</v>
      </c>
      <c r="E868" s="2" t="inlineStr">
        <is>
          <t>Fabio William Oliveira De Souza</t>
        </is>
      </c>
      <c r="F868" s="2" t="n">
        <v>403</v>
      </c>
      <c r="G868" s="2" t="n">
        <v>12.38</v>
      </c>
      <c r="H868" s="2" t="n">
        <v>33</v>
      </c>
      <c r="I868" s="2" t="n">
        <v>0</v>
      </c>
      <c r="J868" s="2" t="inlineStr">
        <is>
          <t>GPA</t>
        </is>
      </c>
    </row>
    <row r="869">
      <c r="A869" s="2" t="n">
        <v>7</v>
      </c>
      <c r="B869" s="2" t="n">
        <v>1979</v>
      </c>
      <c r="C869" s="2" t="inlineStr">
        <is>
          <t>PUXADA RECEB</t>
        </is>
      </c>
      <c r="D869" s="2" t="n">
        <v>5449154</v>
      </c>
      <c r="E869" s="2" t="inlineStr">
        <is>
          <t>Fabio William Oliveira De Souza</t>
        </is>
      </c>
      <c r="F869" s="2" t="n">
        <v>486</v>
      </c>
      <c r="G869" s="2" t="n">
        <v>59.15</v>
      </c>
      <c r="H869" s="2" t="n">
        <v>8</v>
      </c>
      <c r="I869" s="2" t="n">
        <v>0</v>
      </c>
      <c r="J869" s="2" t="inlineStr">
        <is>
          <t>GPA</t>
        </is>
      </c>
    </row>
    <row r="870">
      <c r="A870" s="2" t="n">
        <v>7</v>
      </c>
      <c r="B870" s="2" t="n">
        <v>1979</v>
      </c>
      <c r="C870" s="2" t="inlineStr">
        <is>
          <t>RECEBIMENTO</t>
        </is>
      </c>
      <c r="D870" s="2" t="n">
        <v>5449154</v>
      </c>
      <c r="E870" s="2" t="inlineStr">
        <is>
          <t>Fabio William Oliveira De Souza</t>
        </is>
      </c>
      <c r="F870" s="2" t="n">
        <v>110</v>
      </c>
      <c r="G870" s="2" t="n">
        <v>9.92</v>
      </c>
      <c r="H870" s="2" t="n">
        <v>11</v>
      </c>
      <c r="I870" s="2" t="n">
        <v>35</v>
      </c>
      <c r="J870" s="2" t="inlineStr">
        <is>
          <t>GPA</t>
        </is>
      </c>
    </row>
    <row r="871">
      <c r="A871" s="2" t="n">
        <v>7</v>
      </c>
      <c r="B871" s="2" t="n">
        <v>1979</v>
      </c>
      <c r="C871" s="2" t="inlineStr">
        <is>
          <t>SEPARACAO</t>
        </is>
      </c>
      <c r="D871" s="2" t="n">
        <v>5449154</v>
      </c>
      <c r="E871" s="2" t="inlineStr">
        <is>
          <t>Fabio William Oliveira De Souza</t>
        </is>
      </c>
      <c r="F871" s="2" t="n">
        <v>377</v>
      </c>
      <c r="G871" s="2" t="n">
        <v>1.77</v>
      </c>
      <c r="H871" s="2" t="n">
        <v>213</v>
      </c>
      <c r="I871" s="2" t="n">
        <v>110</v>
      </c>
      <c r="J871" s="2" t="inlineStr">
        <is>
          <t>GPA</t>
        </is>
      </c>
    </row>
    <row r="872">
      <c r="A872" s="2" t="n">
        <v>7</v>
      </c>
      <c r="B872" s="2" t="n">
        <v>1979</v>
      </c>
      <c r="C872" s="2" t="inlineStr">
        <is>
          <t>SEPARACAO</t>
        </is>
      </c>
      <c r="D872" s="2" t="n">
        <v>5539889</v>
      </c>
      <c r="E872" s="2" t="inlineStr">
        <is>
          <t>Railton Da Silva Alves</t>
        </is>
      </c>
      <c r="F872" s="2" t="n">
        <v>18501</v>
      </c>
      <c r="G872" s="2" t="n">
        <v>118.41</v>
      </c>
      <c r="H872" s="2" t="n">
        <v>156</v>
      </c>
      <c r="I872" s="2" t="n">
        <v>110</v>
      </c>
      <c r="J872" s="2" t="inlineStr">
        <is>
          <t>GPA</t>
        </is>
      </c>
    </row>
    <row r="873">
      <c r="A873" s="2" t="n">
        <v>7</v>
      </c>
      <c r="B873" s="2" t="n">
        <v>1979</v>
      </c>
      <c r="C873" s="2" t="inlineStr">
        <is>
          <t>PUXADA RECEB</t>
        </is>
      </c>
      <c r="D873" s="2" t="n">
        <v>561262</v>
      </c>
      <c r="E873" s="2" t="inlineStr">
        <is>
          <t>LUIS C CARLOS MAGALHAES SOUSA</t>
        </is>
      </c>
      <c r="F873" s="2" t="n">
        <v>5</v>
      </c>
      <c r="G873" s="2" t="n">
        <v>21.42</v>
      </c>
      <c r="H873" s="2" t="n">
        <v>0</v>
      </c>
      <c r="I873" s="2" t="n">
        <v>0</v>
      </c>
      <c r="J873" s="2" t="inlineStr">
        <is>
          <t>GPA</t>
        </is>
      </c>
    </row>
    <row r="874">
      <c r="A874" s="2" t="n">
        <v>7</v>
      </c>
      <c r="B874" s="2" t="n">
        <v>1979</v>
      </c>
      <c r="C874" s="2" t="inlineStr">
        <is>
          <t>SEPARACAO</t>
        </is>
      </c>
      <c r="D874" s="2" t="n">
        <v>561262</v>
      </c>
      <c r="E874" s="2" t="inlineStr">
        <is>
          <t>LUIS C CARLOS MAGALHAES SOUSA</t>
        </is>
      </c>
      <c r="F874" s="2" t="n">
        <v>205</v>
      </c>
      <c r="G874" s="2" t="n">
        <v>2.2</v>
      </c>
      <c r="H874" s="2" t="n">
        <v>93</v>
      </c>
      <c r="I874" s="2" t="n">
        <v>110</v>
      </c>
      <c r="J874" s="2" t="inlineStr">
        <is>
          <t>GPA</t>
        </is>
      </c>
    </row>
    <row r="875">
      <c r="A875" s="2" t="n">
        <v>7</v>
      </c>
      <c r="B875" s="2" t="n">
        <v>1979</v>
      </c>
      <c r="C875" s="2" t="inlineStr">
        <is>
          <t>PUXADA RECEB</t>
        </is>
      </c>
      <c r="D875" s="2" t="n">
        <v>5656575</v>
      </c>
      <c r="E875" s="2" t="inlineStr">
        <is>
          <t>Wesley Rodrigues Dos Santos</t>
        </is>
      </c>
      <c r="F875" s="2" t="n">
        <v>22</v>
      </c>
      <c r="G875" s="2" t="n">
        <v>1.93</v>
      </c>
      <c r="H875" s="2" t="n">
        <v>11</v>
      </c>
      <c r="I875" s="2" t="n">
        <v>0</v>
      </c>
      <c r="J875" s="2" t="inlineStr">
        <is>
          <t>GPA</t>
        </is>
      </c>
    </row>
    <row r="876">
      <c r="A876" s="2" t="n">
        <v>7</v>
      </c>
      <c r="B876" s="2" t="n">
        <v>1979</v>
      </c>
      <c r="C876" s="2" t="inlineStr">
        <is>
          <t>SEPARACAO</t>
        </is>
      </c>
      <c r="D876" s="2" t="n">
        <v>5656575</v>
      </c>
      <c r="E876" s="2" t="inlineStr">
        <is>
          <t>Wesley Rodrigues Dos Santos</t>
        </is>
      </c>
      <c r="F876" s="2" t="n">
        <v>16165</v>
      </c>
      <c r="G876" s="2" t="n">
        <v>100.77</v>
      </c>
      <c r="H876" s="2" t="n">
        <v>160</v>
      </c>
      <c r="I876" s="2" t="n">
        <v>110</v>
      </c>
      <c r="J876" s="2" t="inlineStr">
        <is>
          <t>GPA</t>
        </is>
      </c>
    </row>
    <row r="877">
      <c r="A877" s="2" t="n">
        <v>7</v>
      </c>
      <c r="B877" s="2" t="n">
        <v>1979</v>
      </c>
      <c r="C877" s="2" t="inlineStr">
        <is>
          <t>SEPARACAO</t>
        </is>
      </c>
      <c r="D877" s="2" t="n">
        <v>5661862</v>
      </c>
      <c r="E877" s="2" t="inlineStr">
        <is>
          <t>Francisco Barboza De Sousa</t>
        </is>
      </c>
      <c r="F877" s="2" t="n">
        <v>124</v>
      </c>
      <c r="G877" s="2" t="n">
        <v>1.49</v>
      </c>
      <c r="H877" s="2" t="n">
        <v>83</v>
      </c>
      <c r="I877" s="2" t="n">
        <v>110</v>
      </c>
      <c r="J877" s="2" t="inlineStr">
        <is>
          <t>GPA</t>
        </is>
      </c>
    </row>
    <row r="878">
      <c r="A878" s="2" t="n">
        <v>7</v>
      </c>
      <c r="B878" s="2" t="n">
        <v>1979</v>
      </c>
      <c r="C878" s="2" t="inlineStr">
        <is>
          <t>RECEBIMENTO</t>
        </is>
      </c>
      <c r="D878" s="2" t="n">
        <v>568002</v>
      </c>
      <c r="E878" s="2" t="inlineStr">
        <is>
          <t>Jefferson Rodrigues Santos</t>
        </is>
      </c>
      <c r="F878" s="2" t="n">
        <v>207</v>
      </c>
      <c r="G878" s="2" t="n">
        <v>33.59</v>
      </c>
      <c r="H878" s="2" t="n">
        <v>6</v>
      </c>
      <c r="I878" s="2" t="n">
        <v>35</v>
      </c>
      <c r="J878" s="2" t="inlineStr">
        <is>
          <t>GPA</t>
        </is>
      </c>
    </row>
    <row r="879">
      <c r="A879" s="2" t="n">
        <v>7</v>
      </c>
      <c r="B879" s="2" t="n">
        <v>1979</v>
      </c>
      <c r="C879" s="2" t="inlineStr">
        <is>
          <t>CARREGAMENTO</t>
        </is>
      </c>
      <c r="D879" s="2" t="n">
        <v>5692857</v>
      </c>
      <c r="E879" s="2" t="inlineStr">
        <is>
          <t>Lucas Dias Noronha</t>
        </is>
      </c>
      <c r="F879" s="2" t="n">
        <v>2038</v>
      </c>
      <c r="G879" s="2" t="n">
        <v>93.48999999999999</v>
      </c>
      <c r="H879" s="2" t="n">
        <v>22</v>
      </c>
      <c r="I879" s="2" t="n">
        <v>0</v>
      </c>
      <c r="J879" s="2" t="inlineStr">
        <is>
          <t>GPA</t>
        </is>
      </c>
    </row>
    <row r="880">
      <c r="A880" s="2" t="n">
        <v>7</v>
      </c>
      <c r="B880" s="2" t="n">
        <v>1979</v>
      </c>
      <c r="C880" s="2" t="inlineStr">
        <is>
          <t>SEPARACAO</t>
        </is>
      </c>
      <c r="D880" s="2" t="n">
        <v>5692857</v>
      </c>
      <c r="E880" s="2" t="inlineStr">
        <is>
          <t>Lucas Dias Noronha</t>
        </is>
      </c>
      <c r="F880" s="2" t="n">
        <v>2105</v>
      </c>
      <c r="G880" s="2" t="n">
        <v>19.13</v>
      </c>
      <c r="H880" s="2" t="n">
        <v>110</v>
      </c>
      <c r="I880" s="2" t="n">
        <v>110</v>
      </c>
      <c r="J880" s="2" t="inlineStr">
        <is>
          <t>GPA</t>
        </is>
      </c>
    </row>
    <row r="881">
      <c r="A881" s="2" t="n">
        <v>7</v>
      </c>
      <c r="B881" s="2" t="n">
        <v>1979</v>
      </c>
      <c r="C881" s="2" t="inlineStr">
        <is>
          <t>SEPARACAO</t>
        </is>
      </c>
      <c r="D881" s="2" t="n">
        <v>5693365</v>
      </c>
      <c r="E881" s="2" t="inlineStr">
        <is>
          <t>Didns Fernandes Brito</t>
        </is>
      </c>
      <c r="F881" s="2" t="n">
        <v>20801</v>
      </c>
      <c r="G881" s="2" t="n">
        <v>115.55</v>
      </c>
      <c r="H881" s="2" t="n">
        <v>180</v>
      </c>
      <c r="I881" s="2" t="n">
        <v>110</v>
      </c>
      <c r="J881" s="2" t="inlineStr">
        <is>
          <t>GPA</t>
        </is>
      </c>
    </row>
    <row r="882">
      <c r="A882" s="2" t="n">
        <v>7</v>
      </c>
      <c r="B882" s="2" t="n">
        <v>1979</v>
      </c>
      <c r="C882" s="2" t="inlineStr">
        <is>
          <t>CARREGAMENTO</t>
        </is>
      </c>
      <c r="D882" s="2" t="n">
        <v>569885</v>
      </c>
      <c r="E882" s="2" t="inlineStr">
        <is>
          <t>Eduardo dos Santos Rocha</t>
        </is>
      </c>
      <c r="F882" s="2" t="n">
        <v>296</v>
      </c>
      <c r="G882" s="2" t="n">
        <v>13.37</v>
      </c>
      <c r="H882" s="2" t="n">
        <v>22</v>
      </c>
      <c r="I882" s="2" t="n">
        <v>0</v>
      </c>
      <c r="J882" s="2" t="inlineStr">
        <is>
          <t>GPA</t>
        </is>
      </c>
    </row>
    <row r="883">
      <c r="A883" s="2" t="n">
        <v>7</v>
      </c>
      <c r="B883" s="2" t="n">
        <v>1979</v>
      </c>
      <c r="C883" s="2" t="inlineStr">
        <is>
          <t>PUXADA RECEB</t>
        </is>
      </c>
      <c r="D883" s="2" t="n">
        <v>569885</v>
      </c>
      <c r="E883" s="2" t="inlineStr">
        <is>
          <t>Eduardo dos Santos Rocha</t>
        </is>
      </c>
      <c r="F883" s="2" t="n">
        <v>95</v>
      </c>
      <c r="G883" s="2" t="n">
        <v>2.73</v>
      </c>
      <c r="H883" s="2" t="n">
        <v>35</v>
      </c>
      <c r="I883" s="2" t="n">
        <v>0</v>
      </c>
      <c r="J883" s="2" t="inlineStr">
        <is>
          <t>GPA</t>
        </is>
      </c>
    </row>
    <row r="884">
      <c r="A884" s="2" t="n">
        <v>7</v>
      </c>
      <c r="B884" s="2" t="n">
        <v>1979</v>
      </c>
      <c r="C884" s="2" t="inlineStr">
        <is>
          <t>RECEBIMENTO</t>
        </is>
      </c>
      <c r="D884" s="2" t="n">
        <v>569885</v>
      </c>
      <c r="E884" s="2" t="inlineStr">
        <is>
          <t>Eduardo dos Santos Rocha</t>
        </is>
      </c>
      <c r="F884" s="2" t="n">
        <v>113</v>
      </c>
      <c r="G884" s="2" t="n">
        <v>0.54</v>
      </c>
      <c r="H884" s="2" t="n">
        <v>209</v>
      </c>
      <c r="I884" s="2" t="n">
        <v>35</v>
      </c>
      <c r="J884" s="2" t="inlineStr">
        <is>
          <t>GPA</t>
        </is>
      </c>
    </row>
    <row r="885">
      <c r="A885" s="2" t="n">
        <v>7</v>
      </c>
      <c r="B885" s="2" t="n">
        <v>1979</v>
      </c>
      <c r="C885" s="2" t="inlineStr">
        <is>
          <t>SEPARACAO</t>
        </is>
      </c>
      <c r="D885" s="2" t="n">
        <v>569885</v>
      </c>
      <c r="E885" s="2" t="inlineStr">
        <is>
          <t>Eduardo dos Santos Rocha</t>
        </is>
      </c>
      <c r="F885" s="2" t="n">
        <v>87</v>
      </c>
      <c r="G885" s="2" t="n">
        <v>1.26</v>
      </c>
      <c r="H885" s="2" t="n">
        <v>69</v>
      </c>
      <c r="I885" s="2" t="n">
        <v>110</v>
      </c>
      <c r="J885" s="2" t="inlineStr">
        <is>
          <t>GPA</t>
        </is>
      </c>
    </row>
    <row r="886">
      <c r="A886" s="2" t="n">
        <v>7</v>
      </c>
      <c r="B886" s="2" t="n">
        <v>1979</v>
      </c>
      <c r="C886" s="2" t="inlineStr">
        <is>
          <t>SEPARACAO</t>
        </is>
      </c>
      <c r="D886" s="2" t="n">
        <v>5769698</v>
      </c>
      <c r="E886" s="2" t="inlineStr">
        <is>
          <t>Guilherme Rodrigues Dos Santos Silva</t>
        </is>
      </c>
      <c r="F886" s="2" t="n">
        <v>11424</v>
      </c>
      <c r="G886" s="2" t="n">
        <v>86</v>
      </c>
      <c r="H886" s="2" t="n">
        <v>133</v>
      </c>
      <c r="I886" s="2" t="n">
        <v>110</v>
      </c>
      <c r="J886" s="2" t="inlineStr">
        <is>
          <t>GPA</t>
        </is>
      </c>
    </row>
    <row r="887">
      <c r="A887" s="2" t="n">
        <v>7</v>
      </c>
      <c r="B887" s="2" t="n">
        <v>1979</v>
      </c>
      <c r="C887" s="2" t="inlineStr">
        <is>
          <t>RECEBIMENTO</t>
        </is>
      </c>
      <c r="D887" s="2" t="n">
        <v>597537</v>
      </c>
      <c r="E887" s="2" t="inlineStr">
        <is>
          <t>Sabrina Vieira de Melo</t>
        </is>
      </c>
      <c r="F887" s="2" t="n">
        <v>1798</v>
      </c>
      <c r="G887" s="2" t="n">
        <v>78.14</v>
      </c>
      <c r="H887" s="2" t="n">
        <v>23</v>
      </c>
      <c r="I887" s="2" t="n">
        <v>35</v>
      </c>
      <c r="J887" s="2" t="inlineStr">
        <is>
          <t>GPA</t>
        </is>
      </c>
    </row>
    <row r="888">
      <c r="A888" s="2" t="n">
        <v>7</v>
      </c>
      <c r="B888" s="2" t="n">
        <v>1979</v>
      </c>
      <c r="C888" s="2" t="inlineStr">
        <is>
          <t>SEPARACAO</t>
        </is>
      </c>
      <c r="D888" s="2" t="n">
        <v>5982910</v>
      </c>
      <c r="E888" s="2" t="inlineStr">
        <is>
          <t>Nathally Alves De Araujo</t>
        </is>
      </c>
      <c r="F888" s="2" t="n">
        <v>12864</v>
      </c>
      <c r="G888" s="2" t="n">
        <v>123.73</v>
      </c>
      <c r="H888" s="2" t="n">
        <v>104</v>
      </c>
      <c r="I888" s="2" t="n">
        <v>110</v>
      </c>
      <c r="J888" s="2" t="inlineStr">
        <is>
          <t>GPA</t>
        </is>
      </c>
    </row>
    <row r="889">
      <c r="A889" s="2" t="n">
        <v>7</v>
      </c>
      <c r="B889" s="2" t="n">
        <v>1979</v>
      </c>
      <c r="C889" s="2" t="inlineStr">
        <is>
          <t>SEPARACAO</t>
        </is>
      </c>
      <c r="D889" s="2" t="n">
        <v>5986060</v>
      </c>
      <c r="E889" s="2" t="inlineStr">
        <is>
          <t>Ryan Dos Santos Reis</t>
        </is>
      </c>
      <c r="F889" s="2" t="n">
        <v>498</v>
      </c>
      <c r="G889" s="2" t="n">
        <v>12.64</v>
      </c>
      <c r="H889" s="2" t="n">
        <v>39</v>
      </c>
      <c r="I889" s="2" t="n">
        <v>110</v>
      </c>
      <c r="J889" s="2" t="inlineStr">
        <is>
          <t>GPA</t>
        </is>
      </c>
    </row>
    <row r="890">
      <c r="A890" s="2" t="n">
        <v>7</v>
      </c>
      <c r="B890" s="2" t="n">
        <v>1979</v>
      </c>
      <c r="C890" s="2" t="inlineStr">
        <is>
          <t>PUXADA RECEB</t>
        </is>
      </c>
      <c r="D890" s="2" t="n">
        <v>6002293</v>
      </c>
      <c r="E890" s="2" t="inlineStr">
        <is>
          <t>Alessandro Pereira Silva</t>
        </is>
      </c>
      <c r="F890" s="2" t="n">
        <v>5</v>
      </c>
      <c r="G890" s="2" t="n">
        <v>3.35</v>
      </c>
      <c r="H890" s="2" t="n">
        <v>1</v>
      </c>
      <c r="I890" s="2" t="n">
        <v>0</v>
      </c>
      <c r="J890" s="2" t="inlineStr">
        <is>
          <t>GPA</t>
        </is>
      </c>
    </row>
    <row r="891">
      <c r="A891" s="2" t="n">
        <v>7</v>
      </c>
      <c r="B891" s="2" t="n">
        <v>1979</v>
      </c>
      <c r="C891" s="2" t="inlineStr">
        <is>
          <t>SEPARACAO</t>
        </is>
      </c>
      <c r="D891" s="2" t="n">
        <v>6002293</v>
      </c>
      <c r="E891" s="2" t="inlineStr">
        <is>
          <t>Alessandro Pereira Silva</t>
        </is>
      </c>
      <c r="F891" s="2" t="n">
        <v>2100</v>
      </c>
      <c r="G891" s="2" t="n">
        <v>39.16</v>
      </c>
      <c r="H891" s="2" t="n">
        <v>54</v>
      </c>
      <c r="I891" s="2" t="n">
        <v>110</v>
      </c>
      <c r="J891" s="2" t="inlineStr">
        <is>
          <t>GPA</t>
        </is>
      </c>
    </row>
    <row r="892">
      <c r="A892" s="2" t="n">
        <v>7</v>
      </c>
      <c r="B892" s="2" t="n">
        <v>1979</v>
      </c>
      <c r="C892" s="2" t="inlineStr">
        <is>
          <t>SEPARACAO</t>
        </is>
      </c>
      <c r="D892" s="2" t="n">
        <v>6003001</v>
      </c>
      <c r="E892" s="2" t="inlineStr">
        <is>
          <t>Ian Jhonata Da Silva Viana</t>
        </is>
      </c>
      <c r="F892" s="2" t="n">
        <v>2877</v>
      </c>
      <c r="G892" s="2" t="n">
        <v>36.83</v>
      </c>
      <c r="H892" s="2" t="n">
        <v>78</v>
      </c>
      <c r="I892" s="2" t="n">
        <v>110</v>
      </c>
      <c r="J892" s="2" t="inlineStr">
        <is>
          <t>GPA</t>
        </is>
      </c>
    </row>
    <row r="893">
      <c r="A893" s="2" t="n">
        <v>7</v>
      </c>
      <c r="B893" s="2" t="n">
        <v>1979</v>
      </c>
      <c r="C893" s="2" t="inlineStr">
        <is>
          <t>ATIVIDADE OP. EMP.</t>
        </is>
      </c>
      <c r="D893" s="2" t="n">
        <v>600573</v>
      </c>
      <c r="E893" s="2" t="inlineStr">
        <is>
          <t>Lucivaldo Carneiro Araujo</t>
        </is>
      </c>
      <c r="F893" s="2" t="n">
        <v>1882</v>
      </c>
      <c r="G893" s="2" t="n">
        <v>101.68</v>
      </c>
      <c r="H893" s="2" t="n">
        <v>19</v>
      </c>
      <c r="I893" s="2" t="n">
        <v>18</v>
      </c>
      <c r="J893" s="2" t="inlineStr">
        <is>
          <t>GPA</t>
        </is>
      </c>
    </row>
    <row r="894">
      <c r="A894" s="2" t="n">
        <v>7</v>
      </c>
      <c r="B894" s="2" t="n">
        <v>1979</v>
      </c>
      <c r="C894" s="2" t="inlineStr">
        <is>
          <t>CARREGAMENTO</t>
        </is>
      </c>
      <c r="D894" s="2" t="n">
        <v>600573</v>
      </c>
      <c r="E894" s="2" t="inlineStr">
        <is>
          <t>Lucivaldo Carneiro Araujo</t>
        </is>
      </c>
      <c r="F894" s="2" t="n">
        <v>11</v>
      </c>
      <c r="G894" s="2" t="n">
        <v>2.05</v>
      </c>
      <c r="H894" s="2" t="n">
        <v>5</v>
      </c>
      <c r="I894" s="2" t="n">
        <v>0</v>
      </c>
      <c r="J894" s="2" t="inlineStr">
        <is>
          <t>GPA</t>
        </is>
      </c>
    </row>
    <row r="895">
      <c r="A895" s="2" t="n">
        <v>7</v>
      </c>
      <c r="B895" s="2" t="n">
        <v>1979</v>
      </c>
      <c r="C895" s="2" t="inlineStr">
        <is>
          <t>SEPARACAO</t>
        </is>
      </c>
      <c r="D895" s="2" t="n">
        <v>600573</v>
      </c>
      <c r="E895" s="2" t="inlineStr">
        <is>
          <t>Lucivaldo Carneiro Araujo</t>
        </is>
      </c>
      <c r="F895" s="2" t="n">
        <v>1123</v>
      </c>
      <c r="G895" s="2" t="n">
        <v>10.63</v>
      </c>
      <c r="H895" s="2" t="n">
        <v>106</v>
      </c>
      <c r="I895" s="2" t="n">
        <v>110</v>
      </c>
      <c r="J895" s="2" t="inlineStr">
        <is>
          <t>GPA</t>
        </is>
      </c>
    </row>
    <row r="896">
      <c r="A896" s="2" t="n">
        <v>7</v>
      </c>
      <c r="B896" s="2" t="n">
        <v>7801</v>
      </c>
      <c r="C896" s="2" t="inlineStr">
        <is>
          <t>ATIVIDADE OP. EMP.</t>
        </is>
      </c>
      <c r="D896" s="2" t="n">
        <v>101339</v>
      </c>
      <c r="E896" s="2" t="inlineStr">
        <is>
          <t>SERGIO JOSE DA SILVA</t>
        </is>
      </c>
      <c r="F896" s="2" t="n">
        <v>1941</v>
      </c>
      <c r="G896" s="2" t="n">
        <v>161.75</v>
      </c>
      <c r="H896" s="2" t="n">
        <v>12</v>
      </c>
      <c r="I896" s="2" t="n">
        <v>0</v>
      </c>
      <c r="J896" s="2" t="inlineStr">
        <is>
          <t>GPA</t>
        </is>
      </c>
    </row>
    <row r="897">
      <c r="A897" s="2" t="n">
        <v>7</v>
      </c>
      <c r="B897" s="2" t="n">
        <v>7801</v>
      </c>
      <c r="C897" s="2" t="inlineStr">
        <is>
          <t>ATIVIDADE OP. EMP.</t>
        </is>
      </c>
      <c r="D897" s="2" t="n">
        <v>10181</v>
      </c>
      <c r="E897" s="2" t="inlineStr">
        <is>
          <t>Raimundo Alves</t>
        </is>
      </c>
      <c r="F897" s="2" t="n">
        <v>1720</v>
      </c>
      <c r="G897" s="2" t="n">
        <v>188.68</v>
      </c>
      <c r="H897" s="2" t="n">
        <v>9</v>
      </c>
      <c r="I897" s="2" t="n">
        <v>0</v>
      </c>
      <c r="J897" s="2" t="inlineStr">
        <is>
          <t>GPA</t>
        </is>
      </c>
    </row>
    <row r="898">
      <c r="A898" s="2" t="n">
        <v>7</v>
      </c>
      <c r="B898" s="2" t="n">
        <v>7801</v>
      </c>
      <c r="C898" s="2" t="inlineStr">
        <is>
          <t>ATIVIDADE OP. EMP.</t>
        </is>
      </c>
      <c r="D898" s="2" t="n">
        <v>123922</v>
      </c>
      <c r="E898" s="2" t="inlineStr">
        <is>
          <t>Marciel Francisco Da Silva</t>
        </is>
      </c>
      <c r="F898" s="2" t="n">
        <v>1478</v>
      </c>
      <c r="G898" s="2" t="n">
        <v>81.38</v>
      </c>
      <c r="H898" s="2" t="n">
        <v>18</v>
      </c>
      <c r="I898" s="2" t="n">
        <v>0</v>
      </c>
      <c r="J898" s="2" t="inlineStr">
        <is>
          <t>GPA</t>
        </is>
      </c>
    </row>
    <row r="899">
      <c r="A899" s="2" t="n">
        <v>7</v>
      </c>
      <c r="B899" s="2" t="n">
        <v>7801</v>
      </c>
      <c r="C899" s="2" t="inlineStr">
        <is>
          <t>PUXADA RECEB</t>
        </is>
      </c>
      <c r="D899" s="2" t="n">
        <v>124438</v>
      </c>
      <c r="E899" s="2" t="inlineStr">
        <is>
          <t>JAIR DIAS DOS SANTOS</t>
        </is>
      </c>
      <c r="F899" s="2" t="n">
        <v>11</v>
      </c>
      <c r="G899" s="2" t="n">
        <v>1.67</v>
      </c>
      <c r="H899" s="2" t="n">
        <v>7</v>
      </c>
      <c r="I899" s="2" t="n">
        <v>0</v>
      </c>
      <c r="J899" s="2" t="inlineStr">
        <is>
          <t>GPA</t>
        </is>
      </c>
    </row>
    <row r="900">
      <c r="A900" s="2" t="n">
        <v>7</v>
      </c>
      <c r="B900" s="2" t="n">
        <v>7801</v>
      </c>
      <c r="C900" s="2" t="inlineStr">
        <is>
          <t>RECEBIMENTO</t>
        </is>
      </c>
      <c r="D900" s="2" t="n">
        <v>124438</v>
      </c>
      <c r="E900" s="2" t="inlineStr">
        <is>
          <t>JAIR DIAS DOS SANTOS</t>
        </is>
      </c>
      <c r="F900" s="2" t="n">
        <v>2580</v>
      </c>
      <c r="G900" s="2" t="n">
        <v>148.11</v>
      </c>
      <c r="H900" s="2" t="n">
        <v>17</v>
      </c>
      <c r="I900" s="2" t="n">
        <v>0</v>
      </c>
      <c r="J900" s="2" t="inlineStr">
        <is>
          <t>GPA</t>
        </is>
      </c>
    </row>
    <row r="901">
      <c r="A901" s="2" t="n">
        <v>7</v>
      </c>
      <c r="B901" s="2" t="n">
        <v>7801</v>
      </c>
      <c r="C901" s="2" t="inlineStr">
        <is>
          <t>ATIVIDADE OP. EMP.</t>
        </is>
      </c>
      <c r="D901" s="2" t="n">
        <v>138654</v>
      </c>
      <c r="E901" s="2" t="inlineStr">
        <is>
          <t>Pedro Pereira Da Silva Neto</t>
        </is>
      </c>
      <c r="F901" s="2" t="n">
        <v>4042</v>
      </c>
      <c r="G901" s="2" t="n">
        <v>190.15</v>
      </c>
      <c r="H901" s="2" t="n">
        <v>21</v>
      </c>
      <c r="I901" s="2" t="n">
        <v>0</v>
      </c>
      <c r="J901" s="2" t="inlineStr">
        <is>
          <t>GPA</t>
        </is>
      </c>
    </row>
    <row r="902">
      <c r="A902" s="2" t="n">
        <v>7</v>
      </c>
      <c r="B902" s="2" t="n">
        <v>7801</v>
      </c>
      <c r="C902" s="2" t="inlineStr">
        <is>
          <t>ATIVIDADE OP. EMP.</t>
        </is>
      </c>
      <c r="D902" s="2" t="n">
        <v>153174</v>
      </c>
      <c r="E902" s="2" t="inlineStr">
        <is>
          <t>JOSE ADRIANO OLIVEIRA DOS SANTOS</t>
        </is>
      </c>
      <c r="F902" s="2" t="n">
        <v>1409</v>
      </c>
      <c r="G902" s="2" t="n">
        <v>192.73</v>
      </c>
      <c r="H902" s="2" t="n">
        <v>7</v>
      </c>
      <c r="I902" s="2" t="n">
        <v>0</v>
      </c>
      <c r="J902" s="2" t="inlineStr">
        <is>
          <t>GPA</t>
        </is>
      </c>
    </row>
    <row r="903">
      <c r="A903" s="2" t="n">
        <v>7</v>
      </c>
      <c r="B903" s="2" t="n">
        <v>7801</v>
      </c>
      <c r="C903" s="2" t="inlineStr">
        <is>
          <t>ATIVIDADE OP. EMP.</t>
        </is>
      </c>
      <c r="D903" s="2" t="n">
        <v>156823</v>
      </c>
      <c r="E903" s="2" t="inlineStr">
        <is>
          <t>MARCIO PAIXAO DE SOUZA</t>
        </is>
      </c>
      <c r="F903" s="2" t="n">
        <v>601</v>
      </c>
      <c r="G903" s="2" t="n">
        <v>96.48999999999999</v>
      </c>
      <c r="H903" s="2" t="n">
        <v>6</v>
      </c>
      <c r="I903" s="2" t="n">
        <v>0</v>
      </c>
      <c r="J903" s="2" t="inlineStr">
        <is>
          <t>GPA</t>
        </is>
      </c>
    </row>
    <row r="904">
      <c r="A904" s="2" t="n">
        <v>7</v>
      </c>
      <c r="B904" s="2" t="n">
        <v>7801</v>
      </c>
      <c r="C904" s="2" t="inlineStr">
        <is>
          <t>ATIVIDADE OP. EMP.</t>
        </is>
      </c>
      <c r="D904" s="2" t="n">
        <v>159790</v>
      </c>
      <c r="E904" s="2" t="inlineStr">
        <is>
          <t>Sergio SOARES COSTA</t>
        </is>
      </c>
      <c r="F904" s="2" t="n">
        <v>1854</v>
      </c>
      <c r="G904" s="2" t="n">
        <v>162.15</v>
      </c>
      <c r="H904" s="2" t="n">
        <v>11</v>
      </c>
      <c r="I904" s="2" t="n">
        <v>0</v>
      </c>
      <c r="J904" s="2" t="inlineStr">
        <is>
          <t>GPA</t>
        </is>
      </c>
    </row>
    <row r="905">
      <c r="A905" s="2" t="n">
        <v>7</v>
      </c>
      <c r="B905" s="2" t="n">
        <v>7801</v>
      </c>
      <c r="C905" s="2" t="inlineStr">
        <is>
          <t>RECEBIMENTO</t>
        </is>
      </c>
      <c r="D905" s="2" t="n">
        <v>162817</v>
      </c>
      <c r="E905" s="2" t="inlineStr">
        <is>
          <t>Ivanil Augusto De Souza</t>
        </is>
      </c>
      <c r="F905" s="2" t="n">
        <v>1365</v>
      </c>
      <c r="G905" s="2" t="n">
        <v>74.04000000000001</v>
      </c>
      <c r="H905" s="2" t="n">
        <v>18</v>
      </c>
      <c r="I905" s="2" t="n">
        <v>0</v>
      </c>
      <c r="J905" s="2" t="inlineStr">
        <is>
          <t>GPA</t>
        </is>
      </c>
    </row>
    <row r="906">
      <c r="A906" s="2" t="n">
        <v>7</v>
      </c>
      <c r="B906" s="2" t="n">
        <v>7801</v>
      </c>
      <c r="C906" s="2" t="inlineStr">
        <is>
          <t>PUXADA RECEB</t>
        </is>
      </c>
      <c r="D906" s="2" t="n">
        <v>162825</v>
      </c>
      <c r="E906" s="2" t="inlineStr">
        <is>
          <t>Antonio Tenorio Da Silva Soares</t>
        </is>
      </c>
      <c r="F906" s="2" t="n">
        <v>12</v>
      </c>
      <c r="G906" s="2" t="n">
        <v>20.01</v>
      </c>
      <c r="H906" s="2" t="n">
        <v>1</v>
      </c>
      <c r="I906" s="2" t="n">
        <v>0</v>
      </c>
      <c r="J906" s="2" t="inlineStr">
        <is>
          <t>GPA</t>
        </is>
      </c>
    </row>
    <row r="907">
      <c r="A907" s="2" t="n">
        <v>7</v>
      </c>
      <c r="B907" s="2" t="n">
        <v>7801</v>
      </c>
      <c r="C907" s="2" t="inlineStr">
        <is>
          <t>RECEBIMENTO</t>
        </is>
      </c>
      <c r="D907" s="2" t="n">
        <v>162825</v>
      </c>
      <c r="E907" s="2" t="inlineStr">
        <is>
          <t>Antonio Tenorio Da Silva Soares</t>
        </is>
      </c>
      <c r="F907" s="2" t="n">
        <v>12</v>
      </c>
      <c r="G907" s="2" t="n">
        <v>12.28</v>
      </c>
      <c r="H907" s="2" t="n">
        <v>1</v>
      </c>
      <c r="I907" s="2" t="n">
        <v>0</v>
      </c>
      <c r="J907" s="2" t="inlineStr">
        <is>
          <t>GPA</t>
        </is>
      </c>
    </row>
    <row r="908">
      <c r="A908" s="2" t="n">
        <v>7</v>
      </c>
      <c r="B908" s="2" t="n">
        <v>7801</v>
      </c>
      <c r="C908" s="2" t="inlineStr">
        <is>
          <t>ATIVIDADE OP. EMP.</t>
        </is>
      </c>
      <c r="D908" s="2" t="n">
        <v>166942</v>
      </c>
      <c r="E908" s="2" t="inlineStr">
        <is>
          <t>Renato Gobo</t>
        </is>
      </c>
      <c r="F908" s="2" t="n">
        <v>1396</v>
      </c>
      <c r="G908" s="2" t="n">
        <v>140.63</v>
      </c>
      <c r="H908" s="2" t="n">
        <v>10</v>
      </c>
      <c r="I908" s="2" t="n">
        <v>0</v>
      </c>
      <c r="J908" s="2" t="inlineStr">
        <is>
          <t>GPA</t>
        </is>
      </c>
    </row>
    <row r="909">
      <c r="A909" s="2" t="n">
        <v>7</v>
      </c>
      <c r="B909" s="2" t="n">
        <v>7801</v>
      </c>
      <c r="C909" s="2" t="inlineStr">
        <is>
          <t>ATIVIDADE OP. EMP.</t>
        </is>
      </c>
      <c r="D909" s="2" t="n">
        <v>171600</v>
      </c>
      <c r="E909" s="2" t="inlineStr">
        <is>
          <t>Wellington Inacio De Oliveira</t>
        </is>
      </c>
      <c r="F909" s="2" t="n">
        <v>1005</v>
      </c>
      <c r="G909" s="2" t="n">
        <v>105.68</v>
      </c>
      <c r="H909" s="2" t="n">
        <v>10</v>
      </c>
      <c r="I909" s="2" t="n">
        <v>0</v>
      </c>
      <c r="J909" s="2" t="inlineStr">
        <is>
          <t>GPA</t>
        </is>
      </c>
    </row>
    <row r="910">
      <c r="A910" s="2" t="n">
        <v>7</v>
      </c>
      <c r="B910" s="2" t="n">
        <v>7801</v>
      </c>
      <c r="C910" s="2" t="inlineStr">
        <is>
          <t>ATIVIDADE OP. EMP.</t>
        </is>
      </c>
      <c r="D910" s="2" t="n">
        <v>175780</v>
      </c>
      <c r="E910" s="2" t="inlineStr">
        <is>
          <t>FERNANDO CIRILO DE LACERDA</t>
        </is>
      </c>
      <c r="F910" s="2" t="n">
        <v>1661</v>
      </c>
      <c r="G910" s="2" t="n">
        <v>216.22</v>
      </c>
      <c r="H910" s="2" t="n">
        <v>8</v>
      </c>
      <c r="I910" s="2" t="n">
        <v>0</v>
      </c>
      <c r="J910" s="2" t="inlineStr">
        <is>
          <t>GPA</t>
        </is>
      </c>
    </row>
    <row r="911">
      <c r="A911" s="2" t="n">
        <v>7</v>
      </c>
      <c r="B911" s="2" t="n">
        <v>7801</v>
      </c>
      <c r="C911" s="2" t="inlineStr">
        <is>
          <t>ATIVIDADE OP. EMP.</t>
        </is>
      </c>
      <c r="D911" s="2" t="n">
        <v>175793</v>
      </c>
      <c r="E911" s="2" t="inlineStr">
        <is>
          <t>SILO PEREIRA DOS SANTOS</t>
        </is>
      </c>
      <c r="F911" s="2" t="n">
        <v>1378</v>
      </c>
      <c r="G911" s="2" t="n">
        <v>92.61</v>
      </c>
      <c r="H911" s="2" t="n">
        <v>15</v>
      </c>
      <c r="I911" s="2" t="n">
        <v>0</v>
      </c>
      <c r="J911" s="2" t="inlineStr">
        <is>
          <t>GPA</t>
        </is>
      </c>
    </row>
    <row r="912">
      <c r="A912" s="2" t="n">
        <v>7</v>
      </c>
      <c r="B912" s="2" t="n">
        <v>7801</v>
      </c>
      <c r="C912" s="2" t="inlineStr">
        <is>
          <t>ATIVIDADE OP. EMP.</t>
        </is>
      </c>
      <c r="D912" s="2" t="n">
        <v>185081</v>
      </c>
      <c r="E912" s="2" t="inlineStr">
        <is>
          <t>JODELMAR DA SILVA ARAUJO</t>
        </is>
      </c>
      <c r="F912" s="2" t="n">
        <v>85</v>
      </c>
      <c r="G912" s="2" t="n">
        <v>6.55</v>
      </c>
      <c r="H912" s="2" t="n">
        <v>13</v>
      </c>
      <c r="I912" s="2" t="n">
        <v>0</v>
      </c>
      <c r="J912" s="2" t="inlineStr">
        <is>
          <t>GPA</t>
        </is>
      </c>
    </row>
    <row r="913">
      <c r="A913" s="2" t="n">
        <v>7</v>
      </c>
      <c r="B913" s="2" t="n">
        <v>7801</v>
      </c>
      <c r="C913" s="2" t="inlineStr">
        <is>
          <t>ATIVIDADE OP. EMP.</t>
        </is>
      </c>
      <c r="D913" s="2" t="n">
        <v>186365</v>
      </c>
      <c r="E913" s="2" t="inlineStr">
        <is>
          <t>Marcelo Cardoso Dos Santos</t>
        </is>
      </c>
      <c r="F913" s="2" t="n">
        <v>839</v>
      </c>
      <c r="G913" s="2" t="n">
        <v>103</v>
      </c>
      <c r="H913" s="2" t="n">
        <v>8</v>
      </c>
      <c r="I913" s="2" t="n">
        <v>0</v>
      </c>
      <c r="J913" s="2" t="inlineStr">
        <is>
          <t>GPA</t>
        </is>
      </c>
    </row>
    <row r="914">
      <c r="A914" s="2" t="n">
        <v>7</v>
      </c>
      <c r="B914" s="2" t="n">
        <v>7801</v>
      </c>
      <c r="C914" s="2" t="inlineStr">
        <is>
          <t>ATIVIDADE OP. EMP.</t>
        </is>
      </c>
      <c r="D914" s="2" t="n">
        <v>186509</v>
      </c>
      <c r="E914" s="2" t="inlineStr">
        <is>
          <t>RONALDO RONALDO GONCALVES LEITE</t>
        </is>
      </c>
      <c r="F914" s="2" t="n">
        <v>2297</v>
      </c>
      <c r="G914" s="2" t="n">
        <v>224.28</v>
      </c>
      <c r="H914" s="2" t="n">
        <v>10</v>
      </c>
      <c r="I914" s="2" t="n">
        <v>0</v>
      </c>
      <c r="J914" s="2" t="inlineStr">
        <is>
          <t>GPA</t>
        </is>
      </c>
    </row>
    <row r="915">
      <c r="A915" s="2" t="n">
        <v>7</v>
      </c>
      <c r="B915" s="2" t="n">
        <v>7801</v>
      </c>
      <c r="C915" s="2" t="inlineStr">
        <is>
          <t>ATIVIDADE OP. EMP.</t>
        </is>
      </c>
      <c r="D915" s="2" t="n">
        <v>20296</v>
      </c>
      <c r="E915" s="2" t="inlineStr">
        <is>
          <t>MIGUEL DE SOUSA OLIVEIRA</t>
        </is>
      </c>
      <c r="F915" s="2" t="n">
        <v>974</v>
      </c>
      <c r="G915" s="2" t="n">
        <v>122.34</v>
      </c>
      <c r="H915" s="2" t="n">
        <v>8</v>
      </c>
      <c r="I915" s="2" t="n">
        <v>0</v>
      </c>
      <c r="J915" s="2" t="inlineStr">
        <is>
          <t>GPA</t>
        </is>
      </c>
    </row>
    <row r="916">
      <c r="A916" s="2" t="n">
        <v>7</v>
      </c>
      <c r="B916" s="2" t="n">
        <v>7801</v>
      </c>
      <c r="C916" s="2" t="inlineStr">
        <is>
          <t>ATIVIDADE OP. EMP.</t>
        </is>
      </c>
      <c r="D916" s="2" t="n">
        <v>205508</v>
      </c>
      <c r="E916" s="2" t="inlineStr">
        <is>
          <t>Jose Lopes Dos Santos</t>
        </is>
      </c>
      <c r="F916" s="2" t="n">
        <v>4857</v>
      </c>
      <c r="G916" s="2" t="n">
        <v>209.67</v>
      </c>
      <c r="H916" s="2" t="n">
        <v>23</v>
      </c>
      <c r="I916" s="2" t="n">
        <v>0</v>
      </c>
      <c r="J916" s="2" t="inlineStr">
        <is>
          <t>GPA</t>
        </is>
      </c>
    </row>
    <row r="917">
      <c r="A917" s="2" t="n">
        <v>7</v>
      </c>
      <c r="B917" s="2" t="n">
        <v>7801</v>
      </c>
      <c r="C917" s="2" t="inlineStr">
        <is>
          <t>RECEBIMENTO</t>
        </is>
      </c>
      <c r="D917" s="2" t="n">
        <v>207050</v>
      </c>
      <c r="E917" s="2" t="inlineStr">
        <is>
          <t>Gildo Souza Da Silva</t>
        </is>
      </c>
      <c r="F917" s="2" t="n">
        <v>2105</v>
      </c>
      <c r="G917" s="2" t="n">
        <v>103.36</v>
      </c>
      <c r="H917" s="2" t="n">
        <v>20</v>
      </c>
      <c r="I917" s="2" t="n">
        <v>0</v>
      </c>
      <c r="J917" s="2" t="inlineStr">
        <is>
          <t>GPA</t>
        </is>
      </c>
    </row>
    <row r="918">
      <c r="A918" s="2" t="n">
        <v>7</v>
      </c>
      <c r="B918" s="2" t="n">
        <v>7801</v>
      </c>
      <c r="C918" s="2" t="inlineStr">
        <is>
          <t>ATIVIDADE OP. EMP.</t>
        </is>
      </c>
      <c r="D918" s="2" t="n">
        <v>21719</v>
      </c>
      <c r="E918" s="2" t="inlineStr">
        <is>
          <t>Deomilton Moreira Da Silva</t>
        </is>
      </c>
      <c r="F918" s="2" t="n">
        <v>1788</v>
      </c>
      <c r="G918" s="2" t="n">
        <v>175.69</v>
      </c>
      <c r="H918" s="2" t="n">
        <v>10</v>
      </c>
      <c r="I918" s="2" t="n">
        <v>0</v>
      </c>
      <c r="J918" s="2" t="inlineStr">
        <is>
          <t>GPA</t>
        </is>
      </c>
    </row>
    <row r="919">
      <c r="A919" s="2" t="n">
        <v>7</v>
      </c>
      <c r="B919" s="2" t="n">
        <v>7801</v>
      </c>
      <c r="C919" s="2" t="inlineStr">
        <is>
          <t>ATIVIDADE OP. EMP.</t>
        </is>
      </c>
      <c r="D919" s="2" t="n">
        <v>2508192</v>
      </c>
      <c r="E919" s="2" t="inlineStr">
        <is>
          <t>RONALDO BARBOSA DE FARIAS</t>
        </is>
      </c>
      <c r="F919" s="2" t="n">
        <v>1303</v>
      </c>
      <c r="G919" s="2" t="n">
        <v>122.83</v>
      </c>
      <c r="H919" s="2" t="n">
        <v>11</v>
      </c>
      <c r="I919" s="2" t="n">
        <v>0</v>
      </c>
      <c r="J919" s="2" t="inlineStr">
        <is>
          <t>GPA</t>
        </is>
      </c>
    </row>
    <row r="920">
      <c r="A920" s="2" t="n">
        <v>7</v>
      </c>
      <c r="B920" s="2" t="n">
        <v>7801</v>
      </c>
      <c r="C920" s="2" t="inlineStr">
        <is>
          <t>ATIVIDADE OP. EMP.</t>
        </is>
      </c>
      <c r="D920" s="2" t="n">
        <v>266704</v>
      </c>
      <c r="E920" s="2" t="inlineStr">
        <is>
          <t>Francisco Das Chagas Neto</t>
        </is>
      </c>
      <c r="F920" s="2" t="n">
        <v>1984</v>
      </c>
      <c r="G920" s="2" t="n">
        <v>188.94</v>
      </c>
      <c r="H920" s="2" t="n">
        <v>11</v>
      </c>
      <c r="I920" s="2" t="n">
        <v>0</v>
      </c>
      <c r="J920" s="2" t="inlineStr">
        <is>
          <t>GPA</t>
        </is>
      </c>
    </row>
    <row r="921">
      <c r="A921" s="2" t="n">
        <v>7</v>
      </c>
      <c r="B921" s="2" t="n">
        <v>7801</v>
      </c>
      <c r="C921" s="2" t="inlineStr">
        <is>
          <t>RECEBIMENTO</t>
        </is>
      </c>
      <c r="D921" s="2" t="n">
        <v>2796422</v>
      </c>
      <c r="E921" s="2" t="inlineStr">
        <is>
          <t>ROZANGELA DA SILVA MELO</t>
        </is>
      </c>
      <c r="F921" s="2" t="n">
        <v>609</v>
      </c>
      <c r="G921" s="2" t="n">
        <v>32.34</v>
      </c>
      <c r="H921" s="2" t="n">
        <v>19</v>
      </c>
      <c r="I921" s="2" t="n">
        <v>0</v>
      </c>
      <c r="J921" s="2" t="inlineStr">
        <is>
          <t>GPA</t>
        </is>
      </c>
    </row>
    <row r="922">
      <c r="A922" s="2" t="n">
        <v>7</v>
      </c>
      <c r="B922" s="2" t="n">
        <v>7801</v>
      </c>
      <c r="C922" s="2" t="inlineStr">
        <is>
          <t>RECEBIMENTO</t>
        </is>
      </c>
      <c r="D922" s="2" t="n">
        <v>30307</v>
      </c>
      <c r="E922" s="2" t="inlineStr">
        <is>
          <t>MARIA VANDA DOS ANJOS CRUZ</t>
        </is>
      </c>
      <c r="F922" s="2" t="n">
        <v>222</v>
      </c>
      <c r="G922" s="2" t="n">
        <v>46.69</v>
      </c>
      <c r="H922" s="2" t="n">
        <v>5</v>
      </c>
      <c r="I922" s="2" t="n">
        <v>0</v>
      </c>
      <c r="J922" s="2" t="inlineStr">
        <is>
          <t>GPA</t>
        </is>
      </c>
    </row>
    <row r="923">
      <c r="A923" s="2" t="n">
        <v>7</v>
      </c>
      <c r="B923" s="2" t="n">
        <v>7801</v>
      </c>
      <c r="C923" s="2" t="inlineStr">
        <is>
          <t>RECEBIMENTO</t>
        </is>
      </c>
      <c r="D923" s="2" t="n">
        <v>308129</v>
      </c>
      <c r="E923" s="2" t="inlineStr">
        <is>
          <t>Silvio Rodrigues Da Macena</t>
        </is>
      </c>
      <c r="F923" s="2" t="n">
        <v>98</v>
      </c>
      <c r="G923" s="2" t="n">
        <v>7.98</v>
      </c>
      <c r="H923" s="2" t="n">
        <v>12</v>
      </c>
      <c r="I923" s="2" t="n">
        <v>0</v>
      </c>
      <c r="J923" s="2" t="inlineStr">
        <is>
          <t>GPA</t>
        </is>
      </c>
    </row>
    <row r="924">
      <c r="A924" s="2" t="n">
        <v>7</v>
      </c>
      <c r="B924" s="2" t="n">
        <v>7801</v>
      </c>
      <c r="C924" s="2" t="inlineStr">
        <is>
          <t>CARREGAMENTO</t>
        </is>
      </c>
      <c r="D924" s="2" t="n">
        <v>3088758</v>
      </c>
      <c r="E924" s="2" t="inlineStr">
        <is>
          <t>JESSE BORGES DA SILVA</t>
        </is>
      </c>
      <c r="F924" s="2" t="n">
        <v>387</v>
      </c>
      <c r="G924" s="2" t="n">
        <v>45.97</v>
      </c>
      <c r="H924" s="2" t="n">
        <v>8</v>
      </c>
      <c r="I924" s="2" t="n">
        <v>0</v>
      </c>
      <c r="J924" s="2" t="inlineStr">
        <is>
          <t>GPA</t>
        </is>
      </c>
    </row>
    <row r="925">
      <c r="A925" s="2" t="n">
        <v>7</v>
      </c>
      <c r="B925" s="2" t="n">
        <v>7801</v>
      </c>
      <c r="C925" s="2" t="inlineStr">
        <is>
          <t>PUXADA RECEB</t>
        </is>
      </c>
      <c r="D925" s="2" t="n">
        <v>3088758</v>
      </c>
      <c r="E925" s="2" t="inlineStr">
        <is>
          <t>JESSE BORGES DA SILVA</t>
        </is>
      </c>
      <c r="F925" s="2" t="n">
        <v>22</v>
      </c>
      <c r="G925" s="2" t="n">
        <v>14.01</v>
      </c>
      <c r="H925" s="2" t="n">
        <v>2</v>
      </c>
      <c r="I925" s="2" t="n">
        <v>0</v>
      </c>
      <c r="J925" s="2" t="inlineStr">
        <is>
          <t>GPA</t>
        </is>
      </c>
    </row>
    <row r="926">
      <c r="A926" s="2" t="n">
        <v>7</v>
      </c>
      <c r="B926" s="2" t="n">
        <v>7801</v>
      </c>
      <c r="C926" s="2" t="inlineStr">
        <is>
          <t>ATIVIDADE OP. EMP.</t>
        </is>
      </c>
      <c r="D926" s="2" t="n">
        <v>308965</v>
      </c>
      <c r="E926" s="2" t="inlineStr">
        <is>
          <t>ANDRE FERREIRA APOLINARIO</t>
        </is>
      </c>
      <c r="F926" s="2" t="n">
        <v>1429</v>
      </c>
      <c r="G926" s="2" t="n">
        <v>170.18</v>
      </c>
      <c r="H926" s="2" t="n">
        <v>8</v>
      </c>
      <c r="I926" s="2" t="n">
        <v>0</v>
      </c>
      <c r="J926" s="2" t="inlineStr">
        <is>
          <t>GPA</t>
        </is>
      </c>
    </row>
    <row r="927">
      <c r="A927" s="2" t="n">
        <v>7</v>
      </c>
      <c r="B927" s="2" t="n">
        <v>7801</v>
      </c>
      <c r="C927" s="2" t="inlineStr">
        <is>
          <t>ATIVIDADE OP. EMP.</t>
        </is>
      </c>
      <c r="D927" s="2" t="n">
        <v>3116476</v>
      </c>
      <c r="E927" s="2" t="inlineStr">
        <is>
          <t>Rodrigo Tavares De Faria</t>
        </is>
      </c>
      <c r="F927" s="2" t="n">
        <v>3064</v>
      </c>
      <c r="G927" s="2" t="n">
        <v>206.71</v>
      </c>
      <c r="H927" s="2" t="n">
        <v>15</v>
      </c>
      <c r="I927" s="2" t="n">
        <v>0</v>
      </c>
      <c r="J927" s="2" t="inlineStr">
        <is>
          <t>GPA</t>
        </is>
      </c>
    </row>
    <row r="928">
      <c r="A928" s="2" t="n">
        <v>7</v>
      </c>
      <c r="B928" s="2" t="n">
        <v>7801</v>
      </c>
      <c r="C928" s="2" t="inlineStr">
        <is>
          <t>RECEBIMENTO</t>
        </is>
      </c>
      <c r="D928" s="2" t="n">
        <v>3155196</v>
      </c>
      <c r="E928" s="2" t="inlineStr">
        <is>
          <t>CLAUDIO ROBERTO OTAVIO</t>
        </is>
      </c>
      <c r="F928" s="2" t="n">
        <v>585</v>
      </c>
      <c r="G928" s="2" t="n">
        <v>63.42</v>
      </c>
      <c r="H928" s="2" t="n">
        <v>9</v>
      </c>
      <c r="I928" s="2" t="n">
        <v>0</v>
      </c>
      <c r="J928" s="2" t="inlineStr">
        <is>
          <t>GPA</t>
        </is>
      </c>
    </row>
    <row r="929">
      <c r="A929" s="2" t="n">
        <v>7</v>
      </c>
      <c r="B929" s="2" t="n">
        <v>7801</v>
      </c>
      <c r="C929" s="2" t="inlineStr">
        <is>
          <t>ATIVIDADE OP. EMP.</t>
        </is>
      </c>
      <c r="D929" s="2" t="n">
        <v>316516</v>
      </c>
      <c r="E929" s="2" t="inlineStr">
        <is>
          <t>EDMAR AGUIAR VIANA</t>
        </is>
      </c>
      <c r="F929" s="2" t="n">
        <v>1922</v>
      </c>
      <c r="G929" s="2" t="n">
        <v>200.83</v>
      </c>
      <c r="H929" s="2" t="n">
        <v>10</v>
      </c>
      <c r="I929" s="2" t="n">
        <v>0</v>
      </c>
      <c r="J929" s="2" t="inlineStr">
        <is>
          <t>GPA</t>
        </is>
      </c>
    </row>
    <row r="930">
      <c r="A930" s="2" t="n">
        <v>7</v>
      </c>
      <c r="B930" s="2" t="n">
        <v>7801</v>
      </c>
      <c r="C930" s="2" t="inlineStr">
        <is>
          <t>ATIVIDADE OP. EMP.</t>
        </is>
      </c>
      <c r="D930" s="2" t="n">
        <v>322452</v>
      </c>
      <c r="E930" s="2" t="inlineStr">
        <is>
          <t>Givaldo Moreira Silva</t>
        </is>
      </c>
      <c r="F930" s="2" t="n">
        <v>1755</v>
      </c>
      <c r="G930" s="2" t="n">
        <v>160.01</v>
      </c>
      <c r="H930" s="2" t="n">
        <v>11</v>
      </c>
      <c r="I930" s="2" t="n">
        <v>0</v>
      </c>
      <c r="J930" s="2" t="inlineStr">
        <is>
          <t>GPA</t>
        </is>
      </c>
    </row>
    <row r="931">
      <c r="A931" s="2" t="n">
        <v>7</v>
      </c>
      <c r="B931" s="2" t="n">
        <v>7801</v>
      </c>
      <c r="C931" s="2" t="inlineStr">
        <is>
          <t>ATIVIDADE OP. EMP.</t>
        </is>
      </c>
      <c r="D931" s="2" t="n">
        <v>324132</v>
      </c>
      <c r="E931" s="2" t="inlineStr">
        <is>
          <t>ARIEL SOUZA OLIVEIRA</t>
        </is>
      </c>
      <c r="F931" s="2" t="n">
        <v>203</v>
      </c>
      <c r="G931" s="2" t="n">
        <v>32.07</v>
      </c>
      <c r="H931" s="2" t="n">
        <v>6</v>
      </c>
      <c r="I931" s="2" t="n">
        <v>0</v>
      </c>
      <c r="J931" s="2" t="inlineStr">
        <is>
          <t>GPA</t>
        </is>
      </c>
    </row>
    <row r="932">
      <c r="A932" s="2" t="n">
        <v>7</v>
      </c>
      <c r="B932" s="2" t="n">
        <v>7801</v>
      </c>
      <c r="C932" s="2" t="inlineStr">
        <is>
          <t>ATIVIDADE OP. EMP.</t>
        </is>
      </c>
      <c r="D932" s="2" t="n">
        <v>328080</v>
      </c>
      <c r="E932" s="2" t="inlineStr">
        <is>
          <t>Jane Isidoria Dos Santos</t>
        </is>
      </c>
      <c r="F932" s="2" t="n">
        <v>1669</v>
      </c>
      <c r="G932" s="2" t="n">
        <v>192.44</v>
      </c>
      <c r="H932" s="2" t="n">
        <v>9</v>
      </c>
      <c r="I932" s="2" t="n">
        <v>0</v>
      </c>
      <c r="J932" s="2" t="inlineStr">
        <is>
          <t>GPA</t>
        </is>
      </c>
    </row>
    <row r="933">
      <c r="A933" s="2" t="n">
        <v>7</v>
      </c>
      <c r="B933" s="2" t="n">
        <v>7801</v>
      </c>
      <c r="C933" s="2" t="inlineStr">
        <is>
          <t>CARREGAMENTO</t>
        </is>
      </c>
      <c r="D933" s="2" t="n">
        <v>3353583</v>
      </c>
      <c r="E933" s="2" t="inlineStr">
        <is>
          <t>GILBERTO NOVAES DOS SANTOS</t>
        </is>
      </c>
      <c r="F933" s="2" t="n">
        <v>24</v>
      </c>
      <c r="G933" s="2" t="n">
        <v>2.64</v>
      </c>
      <c r="H933" s="2" t="n">
        <v>9</v>
      </c>
      <c r="I933" s="2" t="n">
        <v>0</v>
      </c>
      <c r="J933" s="2" t="inlineStr">
        <is>
          <t>GPA</t>
        </is>
      </c>
    </row>
    <row r="934">
      <c r="A934" s="2" t="n">
        <v>7</v>
      </c>
      <c r="B934" s="2" t="n">
        <v>7801</v>
      </c>
      <c r="C934" s="2" t="inlineStr">
        <is>
          <t>PUXADA RECEB</t>
        </is>
      </c>
      <c r="D934" s="2" t="n">
        <v>3353583</v>
      </c>
      <c r="E934" s="2" t="inlineStr">
        <is>
          <t>GILBERTO NOVAES DOS SANTOS</t>
        </is>
      </c>
      <c r="F934" s="2" t="n">
        <v>18</v>
      </c>
      <c r="G934" s="2" t="n">
        <v>5.22</v>
      </c>
      <c r="H934" s="2" t="n">
        <v>3</v>
      </c>
      <c r="I934" s="2" t="n">
        <v>0</v>
      </c>
      <c r="J934" s="2" t="inlineStr">
        <is>
          <t>GPA</t>
        </is>
      </c>
    </row>
    <row r="935">
      <c r="A935" s="2" t="n">
        <v>7</v>
      </c>
      <c r="B935" s="2" t="n">
        <v>7801</v>
      </c>
      <c r="C935" s="2" t="inlineStr">
        <is>
          <t>RECEBIMENTO</t>
        </is>
      </c>
      <c r="D935" s="2" t="n">
        <v>3353583</v>
      </c>
      <c r="E935" s="2" t="inlineStr">
        <is>
          <t>GILBERTO NOVAES DOS SANTOS</t>
        </is>
      </c>
      <c r="F935" s="2" t="n">
        <v>582</v>
      </c>
      <c r="G935" s="2" t="n">
        <v>62.23</v>
      </c>
      <c r="H935" s="2" t="n">
        <v>9</v>
      </c>
      <c r="I935" s="2" t="n">
        <v>0</v>
      </c>
      <c r="J935" s="2" t="inlineStr">
        <is>
          <t>GPA</t>
        </is>
      </c>
    </row>
    <row r="936">
      <c r="A936" s="2" t="n">
        <v>7</v>
      </c>
      <c r="B936" s="2" t="n">
        <v>7801</v>
      </c>
      <c r="C936" s="2" t="inlineStr">
        <is>
          <t>CARREGAMENTO</t>
        </is>
      </c>
      <c r="D936" s="2" t="n">
        <v>335416</v>
      </c>
      <c r="E936" s="2" t="inlineStr">
        <is>
          <t>Dourivaldo Dias De Oliveira</t>
        </is>
      </c>
      <c r="F936" s="2" t="n">
        <v>121</v>
      </c>
      <c r="G936" s="2" t="n">
        <v>27.93</v>
      </c>
      <c r="H936" s="2" t="n">
        <v>4</v>
      </c>
      <c r="I936" s="2" t="n">
        <v>0</v>
      </c>
      <c r="J936" s="2" t="inlineStr">
        <is>
          <t>GPA</t>
        </is>
      </c>
    </row>
    <row r="937">
      <c r="A937" s="2" t="n">
        <v>7</v>
      </c>
      <c r="B937" s="2" t="n">
        <v>7801</v>
      </c>
      <c r="C937" s="2" t="inlineStr">
        <is>
          <t>ATIVIDADE OP. EMP.</t>
        </is>
      </c>
      <c r="D937" s="2" t="n">
        <v>33664</v>
      </c>
      <c r="E937" s="2" t="inlineStr">
        <is>
          <t>Genivar Da Silva Muniz</t>
        </is>
      </c>
      <c r="F937" s="2" t="n">
        <v>2779</v>
      </c>
      <c r="G937" s="2" t="n">
        <v>191.07</v>
      </c>
      <c r="H937" s="2" t="n">
        <v>15</v>
      </c>
      <c r="I937" s="2" t="n">
        <v>0</v>
      </c>
      <c r="J937" s="2" t="inlineStr">
        <is>
          <t>GPA</t>
        </is>
      </c>
    </row>
    <row r="938">
      <c r="A938" s="2" t="n">
        <v>7</v>
      </c>
      <c r="B938" s="2" t="n">
        <v>7801</v>
      </c>
      <c r="C938" s="2" t="inlineStr">
        <is>
          <t>ATIVIDADE OP. EMP.</t>
        </is>
      </c>
      <c r="D938" s="2" t="n">
        <v>339769</v>
      </c>
      <c r="E938" s="2" t="inlineStr">
        <is>
          <t>CRISTIANO ANDRADE QUIRINO</t>
        </is>
      </c>
      <c r="F938" s="2" t="n">
        <v>1486</v>
      </c>
      <c r="G938" s="2" t="n">
        <v>181.68</v>
      </c>
      <c r="H938" s="2" t="n">
        <v>8</v>
      </c>
      <c r="I938" s="2" t="n">
        <v>0</v>
      </c>
      <c r="J938" s="2" t="inlineStr">
        <is>
          <t>GPA</t>
        </is>
      </c>
    </row>
    <row r="939">
      <c r="A939" s="2" t="n">
        <v>7</v>
      </c>
      <c r="B939" s="2" t="n">
        <v>7801</v>
      </c>
      <c r="C939" s="2" t="inlineStr">
        <is>
          <t>ATIVIDADE OP. EMP.</t>
        </is>
      </c>
      <c r="D939" s="2" t="n">
        <v>344003</v>
      </c>
      <c r="E939" s="2" t="inlineStr">
        <is>
          <t>ELIOMAR BARBOSA DA SILVA</t>
        </is>
      </c>
      <c r="F939" s="2" t="n">
        <v>2548</v>
      </c>
      <c r="G939" s="2" t="n">
        <v>165.39</v>
      </c>
      <c r="H939" s="2" t="n">
        <v>15</v>
      </c>
      <c r="I939" s="2" t="n">
        <v>0</v>
      </c>
      <c r="J939" s="2" t="inlineStr">
        <is>
          <t>GPA</t>
        </is>
      </c>
    </row>
    <row r="940">
      <c r="A940" s="2" t="n">
        <v>7</v>
      </c>
      <c r="B940" s="2" t="n">
        <v>7801</v>
      </c>
      <c r="C940" s="2" t="inlineStr">
        <is>
          <t>RECEBIMENTO</t>
        </is>
      </c>
      <c r="D940" s="2" t="n">
        <v>346537</v>
      </c>
      <c r="E940" s="2" t="inlineStr">
        <is>
          <t>MARISA APARECIDA DE MEIRA BARRETO</t>
        </is>
      </c>
      <c r="F940" s="2" t="n">
        <v>368</v>
      </c>
      <c r="G940" s="2" t="n">
        <v>40.02</v>
      </c>
      <c r="H940" s="2" t="n">
        <v>9</v>
      </c>
      <c r="I940" s="2" t="n">
        <v>0</v>
      </c>
      <c r="J940" s="2" t="inlineStr">
        <is>
          <t>GPA</t>
        </is>
      </c>
    </row>
    <row r="941">
      <c r="A941" s="2" t="n">
        <v>7</v>
      </c>
      <c r="B941" s="2" t="n">
        <v>7801</v>
      </c>
      <c r="C941" s="2" t="inlineStr">
        <is>
          <t>RECEBIMENTO</t>
        </is>
      </c>
      <c r="D941" s="2" t="n">
        <v>346641</v>
      </c>
      <c r="E941" s="2" t="inlineStr">
        <is>
          <t>Edson Jose Do Nascimento</t>
        </is>
      </c>
      <c r="F941" s="2" t="n">
        <v>3502</v>
      </c>
      <c r="G941" s="2" t="n">
        <v>157.74</v>
      </c>
      <c r="H941" s="2" t="n">
        <v>22</v>
      </c>
      <c r="I941" s="2" t="n">
        <v>0</v>
      </c>
      <c r="J941" s="2" t="inlineStr">
        <is>
          <t>GPA</t>
        </is>
      </c>
    </row>
    <row r="942">
      <c r="A942" s="2" t="n">
        <v>7</v>
      </c>
      <c r="B942" s="2" t="n">
        <v>7801</v>
      </c>
      <c r="C942" s="2" t="inlineStr">
        <is>
          <t>ATIVIDADE OP. EMP.</t>
        </is>
      </c>
      <c r="D942" s="2" t="n">
        <v>349712</v>
      </c>
      <c r="E942" s="2" t="inlineStr">
        <is>
          <t>RENE ALVES DE MORAIS</t>
        </is>
      </c>
      <c r="F942" s="2" t="n">
        <v>5981</v>
      </c>
      <c r="G942" s="2" t="n">
        <v>171.75</v>
      </c>
      <c r="H942" s="2" t="n">
        <v>35</v>
      </c>
      <c r="I942" s="2" t="n">
        <v>0</v>
      </c>
      <c r="J942" s="2" t="inlineStr">
        <is>
          <t>GPA</t>
        </is>
      </c>
    </row>
    <row r="943">
      <c r="A943" s="2" t="n">
        <v>7</v>
      </c>
      <c r="B943" s="2" t="n">
        <v>7801</v>
      </c>
      <c r="C943" s="2" t="inlineStr">
        <is>
          <t>ATIVIDADE OP. EMP.</t>
        </is>
      </c>
      <c r="D943" s="2" t="n">
        <v>352220</v>
      </c>
      <c r="E943" s="2" t="inlineStr">
        <is>
          <t>MONICA FERNANDES ARAUJO CARNEIRO DE BARROS</t>
        </is>
      </c>
      <c r="F943" s="2" t="n">
        <v>1397</v>
      </c>
      <c r="G943" s="2" t="n">
        <v>174.42</v>
      </c>
      <c r="H943" s="2" t="n">
        <v>8</v>
      </c>
      <c r="I943" s="2" t="n">
        <v>0</v>
      </c>
      <c r="J943" s="2" t="inlineStr">
        <is>
          <t>GPA</t>
        </is>
      </c>
    </row>
    <row r="944">
      <c r="A944" s="2" t="n">
        <v>7</v>
      </c>
      <c r="B944" s="2" t="n">
        <v>7801</v>
      </c>
      <c r="C944" s="2" t="inlineStr">
        <is>
          <t>ATIVIDADE OP. EMP.</t>
        </is>
      </c>
      <c r="D944" s="2" t="n">
        <v>352458</v>
      </c>
      <c r="E944" s="2" t="inlineStr">
        <is>
          <t>Jose Antonio Mendes</t>
        </is>
      </c>
      <c r="F944" s="2" t="n">
        <v>278</v>
      </c>
      <c r="G944" s="2" t="n">
        <v>28.23</v>
      </c>
      <c r="H944" s="2" t="n">
        <v>10</v>
      </c>
      <c r="I944" s="2" t="n">
        <v>0</v>
      </c>
      <c r="J944" s="2" t="inlineStr">
        <is>
          <t>GPA</t>
        </is>
      </c>
    </row>
    <row r="945">
      <c r="A945" s="2" t="n">
        <v>7</v>
      </c>
      <c r="B945" s="2" t="n">
        <v>7801</v>
      </c>
      <c r="C945" s="2" t="inlineStr">
        <is>
          <t>ATIVIDADE OP. EMP.</t>
        </is>
      </c>
      <c r="D945" s="2" t="n">
        <v>3534685</v>
      </c>
      <c r="E945" s="2" t="inlineStr">
        <is>
          <t>CEZAR AMORIM SOUSA</t>
        </is>
      </c>
      <c r="F945" s="2" t="n">
        <v>1674</v>
      </c>
      <c r="G945" s="2" t="n">
        <v>109.49</v>
      </c>
      <c r="H945" s="2" t="n">
        <v>15</v>
      </c>
      <c r="I945" s="2" t="n">
        <v>0</v>
      </c>
      <c r="J945" s="2" t="inlineStr">
        <is>
          <t>GPA</t>
        </is>
      </c>
    </row>
    <row r="946">
      <c r="A946" s="2" t="n">
        <v>7</v>
      </c>
      <c r="B946" s="2" t="n">
        <v>7801</v>
      </c>
      <c r="C946" s="2" t="inlineStr">
        <is>
          <t>RECEBIMENTO</t>
        </is>
      </c>
      <c r="D946" s="2" t="n">
        <v>3534685</v>
      </c>
      <c r="E946" s="2" t="inlineStr">
        <is>
          <t>CEZAR AMORIM SOUSA</t>
        </is>
      </c>
      <c r="F946" s="2" t="n">
        <v>78</v>
      </c>
      <c r="G946" s="2" t="n">
        <v>2.62</v>
      </c>
      <c r="H946" s="2" t="n">
        <v>30</v>
      </c>
      <c r="I946" s="2" t="n">
        <v>0</v>
      </c>
      <c r="J946" s="2" t="inlineStr">
        <is>
          <t>GPA</t>
        </is>
      </c>
    </row>
    <row r="947">
      <c r="A947" s="2" t="n">
        <v>7</v>
      </c>
      <c r="B947" s="2" t="n">
        <v>7801</v>
      </c>
      <c r="C947" s="2" t="inlineStr">
        <is>
          <t>PUXADA RECEB</t>
        </is>
      </c>
      <c r="D947" s="2" t="n">
        <v>3536254</v>
      </c>
      <c r="E947" s="2" t="inlineStr">
        <is>
          <t>Lucas Cruz Caldas</t>
        </is>
      </c>
      <c r="F947" s="2" t="n">
        <v>259</v>
      </c>
      <c r="G947" s="2" t="n">
        <v>76.16</v>
      </c>
      <c r="H947" s="2" t="n">
        <v>3</v>
      </c>
      <c r="I947" s="2" t="n">
        <v>0</v>
      </c>
      <c r="J947" s="2" t="inlineStr">
        <is>
          <t>GPA</t>
        </is>
      </c>
    </row>
    <row r="948">
      <c r="A948" s="2" t="n">
        <v>7</v>
      </c>
      <c r="B948" s="2" t="n">
        <v>7801</v>
      </c>
      <c r="C948" s="2" t="inlineStr">
        <is>
          <t>RECEBIMENTO</t>
        </is>
      </c>
      <c r="D948" s="2" t="n">
        <v>3536254</v>
      </c>
      <c r="E948" s="2" t="inlineStr">
        <is>
          <t>Lucas Cruz Caldas</t>
        </is>
      </c>
      <c r="F948" s="2" t="n">
        <v>11</v>
      </c>
      <c r="G948" s="2" t="n">
        <v>16.44</v>
      </c>
      <c r="H948" s="2" t="n">
        <v>1</v>
      </c>
      <c r="I948" s="2" t="n">
        <v>0</v>
      </c>
      <c r="J948" s="2" t="inlineStr">
        <is>
          <t>GPA</t>
        </is>
      </c>
    </row>
    <row r="949">
      <c r="A949" s="2" t="n">
        <v>7</v>
      </c>
      <c r="B949" s="2" t="n">
        <v>7801</v>
      </c>
      <c r="C949" s="2" t="inlineStr">
        <is>
          <t>CARREGAMENTO</t>
        </is>
      </c>
      <c r="D949" s="2" t="n">
        <v>3536572</v>
      </c>
      <c r="E949" s="2" t="inlineStr">
        <is>
          <t>Marcelo De Sousa Nunes</t>
        </is>
      </c>
      <c r="F949" s="2" t="n">
        <v>135</v>
      </c>
      <c r="G949" s="2" t="n">
        <v>28.45</v>
      </c>
      <c r="H949" s="2" t="n">
        <v>5</v>
      </c>
      <c r="I949" s="2" t="n">
        <v>0</v>
      </c>
      <c r="J949" s="2" t="inlineStr">
        <is>
          <t>GPA</t>
        </is>
      </c>
    </row>
    <row r="950">
      <c r="A950" s="2" t="n">
        <v>7</v>
      </c>
      <c r="B950" s="2" t="n">
        <v>7801</v>
      </c>
      <c r="C950" s="2" t="inlineStr">
        <is>
          <t>SEPARACAO</t>
        </is>
      </c>
      <c r="D950" s="2" t="n">
        <v>3536572</v>
      </c>
      <c r="E950" s="2" t="inlineStr">
        <is>
          <t>Marcelo De Sousa Nunes</t>
        </is>
      </c>
      <c r="F950" s="2" t="n">
        <v>154</v>
      </c>
      <c r="G950" s="2" t="n">
        <v>3.56</v>
      </c>
      <c r="H950" s="2" t="n">
        <v>43</v>
      </c>
      <c r="I950" s="2" t="n">
        <v>0</v>
      </c>
      <c r="J950" s="2" t="inlineStr">
        <is>
          <t>GPA</t>
        </is>
      </c>
    </row>
    <row r="951">
      <c r="A951" s="2" t="n">
        <v>7</v>
      </c>
      <c r="B951" s="2" t="n">
        <v>7801</v>
      </c>
      <c r="C951" s="2" t="inlineStr">
        <is>
          <t>ATIVIDADE OP. EMP.</t>
        </is>
      </c>
      <c r="D951" s="2" t="n">
        <v>3546160</v>
      </c>
      <c r="E951" s="2" t="inlineStr">
        <is>
          <t>BRUNO PAES RODRIGUES</t>
        </is>
      </c>
      <c r="F951" s="2" t="n">
        <v>1364</v>
      </c>
      <c r="G951" s="2" t="n">
        <v>146.54</v>
      </c>
      <c r="H951" s="2" t="n">
        <v>9</v>
      </c>
      <c r="I951" s="2" t="n">
        <v>0</v>
      </c>
      <c r="J951" s="2" t="inlineStr">
        <is>
          <t>GPA</t>
        </is>
      </c>
    </row>
    <row r="952">
      <c r="A952" s="2" t="n">
        <v>7</v>
      </c>
      <c r="B952" s="2" t="n">
        <v>7801</v>
      </c>
      <c r="C952" s="2" t="inlineStr">
        <is>
          <t>SEPARACAO</t>
        </is>
      </c>
      <c r="D952" s="2" t="n">
        <v>3582680</v>
      </c>
      <c r="E952" s="2" t="inlineStr">
        <is>
          <t>Felipe Da Silva Oliveira</t>
        </is>
      </c>
      <c r="F952" s="2" t="n">
        <v>1</v>
      </c>
      <c r="G952" s="2" t="n">
        <v>6.31</v>
      </c>
      <c r="H952" s="2" t="n">
        <v>0</v>
      </c>
      <c r="I952" s="2" t="n">
        <v>0</v>
      </c>
      <c r="J952" s="2" t="inlineStr">
        <is>
          <t>GPA</t>
        </is>
      </c>
    </row>
    <row r="953">
      <c r="A953" s="2" t="n">
        <v>7</v>
      </c>
      <c r="B953" s="2" t="n">
        <v>7801</v>
      </c>
      <c r="C953" s="2" t="inlineStr">
        <is>
          <t>ATIVIDADE OP. EMP.</t>
        </is>
      </c>
      <c r="D953" s="2" t="n">
        <v>368799</v>
      </c>
      <c r="E953" s="2" t="inlineStr">
        <is>
          <t>Romildo Barrozo Da Silva</t>
        </is>
      </c>
      <c r="F953" s="2" t="n">
        <v>328</v>
      </c>
      <c r="G953" s="2" t="n">
        <v>35.64</v>
      </c>
      <c r="H953" s="2" t="n">
        <v>9</v>
      </c>
      <c r="I953" s="2" t="n">
        <v>0</v>
      </c>
      <c r="J953" s="2" t="inlineStr">
        <is>
          <t>GPA</t>
        </is>
      </c>
    </row>
    <row r="954">
      <c r="A954" s="2" t="n">
        <v>7</v>
      </c>
      <c r="B954" s="2" t="n">
        <v>7801</v>
      </c>
      <c r="C954" s="2" t="inlineStr">
        <is>
          <t>ATIVIDADE OP. EMP.</t>
        </is>
      </c>
      <c r="D954" s="2" t="n">
        <v>369506</v>
      </c>
      <c r="E954" s="2" t="inlineStr">
        <is>
          <t>Laurentino Araujo De Sousa</t>
        </is>
      </c>
      <c r="F954" s="2" t="n">
        <v>160</v>
      </c>
      <c r="G954" s="2" t="n">
        <v>25.92</v>
      </c>
      <c r="H954" s="2" t="n">
        <v>6</v>
      </c>
      <c r="I954" s="2" t="n">
        <v>0</v>
      </c>
      <c r="J954" s="2" t="inlineStr">
        <is>
          <t>GPA</t>
        </is>
      </c>
    </row>
    <row r="955">
      <c r="A955" s="2" t="n">
        <v>7</v>
      </c>
      <c r="B955" s="2" t="n">
        <v>7801</v>
      </c>
      <c r="C955" s="2" t="inlineStr">
        <is>
          <t>ATIVIDADE OP. EMP.</t>
        </is>
      </c>
      <c r="D955" s="2" t="n">
        <v>372460</v>
      </c>
      <c r="E955" s="2" t="inlineStr">
        <is>
          <t>Jose Junior Gomes Dias</t>
        </is>
      </c>
      <c r="F955" s="2" t="n">
        <v>2318</v>
      </c>
      <c r="G955" s="2" t="n">
        <v>173.49</v>
      </c>
      <c r="H955" s="2" t="n">
        <v>13</v>
      </c>
      <c r="I955" s="2" t="n">
        <v>0</v>
      </c>
      <c r="J955" s="2" t="inlineStr">
        <is>
          <t>GPA</t>
        </is>
      </c>
    </row>
    <row r="956">
      <c r="A956" s="2" t="n">
        <v>7</v>
      </c>
      <c r="B956" s="2" t="n">
        <v>7801</v>
      </c>
      <c r="C956" s="2" t="inlineStr">
        <is>
          <t>ATIVIDADE OP. EMP.</t>
        </is>
      </c>
      <c r="D956" s="2" t="n">
        <v>372484</v>
      </c>
      <c r="E956" s="2" t="inlineStr">
        <is>
          <t>Marcio Duarte Lucena</t>
        </is>
      </c>
      <c r="F956" s="2" t="n">
        <v>922</v>
      </c>
      <c r="G956" s="2" t="n">
        <v>142.17</v>
      </c>
      <c r="H956" s="2" t="n">
        <v>6</v>
      </c>
      <c r="I956" s="2" t="n">
        <v>0</v>
      </c>
      <c r="J956" s="2" t="inlineStr">
        <is>
          <t>GPA</t>
        </is>
      </c>
    </row>
    <row r="957">
      <c r="A957" s="2" t="n">
        <v>7</v>
      </c>
      <c r="B957" s="2" t="n">
        <v>7801</v>
      </c>
      <c r="C957" s="2" t="inlineStr">
        <is>
          <t>ATIVIDADE OP. EMP.</t>
        </is>
      </c>
      <c r="D957" s="2" t="n">
        <v>372534</v>
      </c>
      <c r="E957" s="2" t="inlineStr">
        <is>
          <t>HELIO HELIO TORRES NOGUEIRA</t>
        </is>
      </c>
      <c r="F957" s="2" t="n">
        <v>986</v>
      </c>
      <c r="G957" s="2" t="n">
        <v>177.41</v>
      </c>
      <c r="H957" s="2" t="n">
        <v>6</v>
      </c>
      <c r="I957" s="2" t="n">
        <v>0</v>
      </c>
      <c r="J957" s="2" t="inlineStr">
        <is>
          <t>GPA</t>
        </is>
      </c>
    </row>
    <row r="958">
      <c r="A958" s="2" t="n">
        <v>7</v>
      </c>
      <c r="B958" s="2" t="n">
        <v>7801</v>
      </c>
      <c r="C958" s="2" t="inlineStr">
        <is>
          <t>ATIVIDADE OP. EMP.</t>
        </is>
      </c>
      <c r="D958" s="2" t="n">
        <v>3733661</v>
      </c>
      <c r="E958" s="2" t="inlineStr">
        <is>
          <t>Bruno Dias Pereira</t>
        </is>
      </c>
      <c r="F958" s="2" t="n">
        <v>1937</v>
      </c>
      <c r="G958" s="2" t="n">
        <v>196.52</v>
      </c>
      <c r="H958" s="2" t="n">
        <v>10</v>
      </c>
      <c r="I958" s="2" t="n">
        <v>0</v>
      </c>
      <c r="J958" s="2" t="inlineStr">
        <is>
          <t>GPA</t>
        </is>
      </c>
    </row>
    <row r="959">
      <c r="A959" s="2" t="n">
        <v>7</v>
      </c>
      <c r="B959" s="2" t="n">
        <v>7801</v>
      </c>
      <c r="C959" s="2" t="inlineStr">
        <is>
          <t>ATIVIDADE OP. EMP.</t>
        </is>
      </c>
      <c r="D959" s="2" t="n">
        <v>377972</v>
      </c>
      <c r="E959" s="2" t="inlineStr">
        <is>
          <t>Paulo Duarte Pereira</t>
        </is>
      </c>
      <c r="F959" s="2" t="n">
        <v>1023</v>
      </c>
      <c r="G959" s="2" t="n">
        <v>125.45</v>
      </c>
      <c r="H959" s="2" t="n">
        <v>8</v>
      </c>
      <c r="I959" s="2" t="n">
        <v>0</v>
      </c>
      <c r="J959" s="2" t="inlineStr">
        <is>
          <t>GPA</t>
        </is>
      </c>
    </row>
    <row r="960">
      <c r="A960" s="2" t="n">
        <v>7</v>
      </c>
      <c r="B960" s="2" t="n">
        <v>7801</v>
      </c>
      <c r="C960" s="2" t="inlineStr">
        <is>
          <t>ATIVIDADE OP. EMP.</t>
        </is>
      </c>
      <c r="D960" s="2" t="n">
        <v>379145</v>
      </c>
      <c r="E960" s="2" t="inlineStr">
        <is>
          <t>Valmir Da Mota Pinheiro</t>
        </is>
      </c>
      <c r="F960" s="2" t="n">
        <v>67</v>
      </c>
      <c r="G960" s="2" t="n">
        <v>5.68</v>
      </c>
      <c r="H960" s="2" t="n">
        <v>12</v>
      </c>
      <c r="I960" s="2" t="n">
        <v>0</v>
      </c>
      <c r="J960" s="2" t="inlineStr">
        <is>
          <t>GPA</t>
        </is>
      </c>
    </row>
    <row r="961">
      <c r="A961" s="2" t="n">
        <v>7</v>
      </c>
      <c r="B961" s="2" t="n">
        <v>7801</v>
      </c>
      <c r="C961" s="2" t="inlineStr">
        <is>
          <t>SEPARACAO</t>
        </is>
      </c>
      <c r="D961" s="2" t="n">
        <v>3802728</v>
      </c>
      <c r="E961" s="2" t="inlineStr">
        <is>
          <t>Demetrios Goncalves De Souza</t>
        </is>
      </c>
      <c r="F961" s="2" t="n">
        <v>22</v>
      </c>
      <c r="G961" s="2" t="n">
        <v>1.89</v>
      </c>
      <c r="H961" s="2" t="n">
        <v>12</v>
      </c>
      <c r="I961" s="2" t="n">
        <v>0</v>
      </c>
      <c r="J961" s="2" t="inlineStr">
        <is>
          <t>GPA</t>
        </is>
      </c>
    </row>
    <row r="962">
      <c r="A962" s="2" t="n">
        <v>7</v>
      </c>
      <c r="B962" s="2" t="n">
        <v>7801</v>
      </c>
      <c r="C962" s="2" t="inlineStr">
        <is>
          <t>ATIVIDADE OP. EMP.</t>
        </is>
      </c>
      <c r="D962" s="2" t="n">
        <v>384213</v>
      </c>
      <c r="E962" s="2" t="inlineStr">
        <is>
          <t>Antonio Carlos Dos Santos Do Bomfim Alves</t>
        </is>
      </c>
      <c r="F962" s="2" t="n">
        <v>1773</v>
      </c>
      <c r="G962" s="2" t="n">
        <v>144.67</v>
      </c>
      <c r="H962" s="2" t="n">
        <v>12</v>
      </c>
      <c r="I962" s="2" t="n">
        <v>0</v>
      </c>
      <c r="J962" s="2" t="inlineStr">
        <is>
          <t>GPA</t>
        </is>
      </c>
    </row>
    <row r="963">
      <c r="A963" s="2" t="n">
        <v>7</v>
      </c>
      <c r="B963" s="2" t="n">
        <v>7801</v>
      </c>
      <c r="C963" s="2" t="inlineStr">
        <is>
          <t>ATIVIDADE OP. EMP.</t>
        </is>
      </c>
      <c r="D963" s="2" t="n">
        <v>392080</v>
      </c>
      <c r="E963" s="2" t="inlineStr">
        <is>
          <t>Maria Jose Ferreira Lima</t>
        </is>
      </c>
      <c r="F963" s="2" t="n">
        <v>1084</v>
      </c>
      <c r="G963" s="2" t="n">
        <v>178.84</v>
      </c>
      <c r="H963" s="2" t="n">
        <v>6</v>
      </c>
      <c r="I963" s="2" t="n">
        <v>0</v>
      </c>
      <c r="J963" s="2" t="inlineStr">
        <is>
          <t>GPA</t>
        </is>
      </c>
    </row>
    <row r="964">
      <c r="A964" s="2" t="n">
        <v>7</v>
      </c>
      <c r="B964" s="2" t="n">
        <v>7801</v>
      </c>
      <c r="C964" s="2" t="inlineStr">
        <is>
          <t>ATIVIDADE OP. EMP.</t>
        </is>
      </c>
      <c r="D964" s="2" t="n">
        <v>392172</v>
      </c>
      <c r="E964" s="2" t="inlineStr">
        <is>
          <t>Francilon Izidio Da Silva</t>
        </is>
      </c>
      <c r="F964" s="2" t="n">
        <v>1450</v>
      </c>
      <c r="G964" s="2" t="n">
        <v>150.99</v>
      </c>
      <c r="H964" s="2" t="n">
        <v>10</v>
      </c>
      <c r="I964" s="2" t="n">
        <v>0</v>
      </c>
      <c r="J964" s="2" t="inlineStr">
        <is>
          <t>GPA</t>
        </is>
      </c>
    </row>
    <row r="965">
      <c r="A965" s="2" t="n">
        <v>7</v>
      </c>
      <c r="B965" s="2" t="n">
        <v>7801</v>
      </c>
      <c r="C965" s="2" t="inlineStr">
        <is>
          <t>CARREGAMENTO</t>
        </is>
      </c>
      <c r="D965" s="2" t="n">
        <v>3931820</v>
      </c>
      <c r="E965" s="2" t="inlineStr">
        <is>
          <t>Emerson Vitor De Araujo</t>
        </is>
      </c>
      <c r="F965" s="2" t="n">
        <v>140</v>
      </c>
      <c r="G965" s="2" t="n">
        <v>5.5</v>
      </c>
      <c r="H965" s="2" t="n">
        <v>25</v>
      </c>
      <c r="I965" s="2" t="n">
        <v>0</v>
      </c>
      <c r="J965" s="2" t="inlineStr">
        <is>
          <t>GPA</t>
        </is>
      </c>
    </row>
    <row r="966">
      <c r="A966" s="2" t="n">
        <v>7</v>
      </c>
      <c r="B966" s="2" t="n">
        <v>7801</v>
      </c>
      <c r="C966" s="2" t="inlineStr">
        <is>
          <t>SEPARACAO</t>
        </is>
      </c>
      <c r="D966" s="2" t="n">
        <v>3931820</v>
      </c>
      <c r="E966" s="2" t="inlineStr">
        <is>
          <t>Emerson Vitor De Araujo</t>
        </is>
      </c>
      <c r="F966" s="2" t="n">
        <v>95</v>
      </c>
      <c r="G966" s="2" t="n">
        <v>4.2</v>
      </c>
      <c r="H966" s="2" t="n">
        <v>23</v>
      </c>
      <c r="I966" s="2" t="n">
        <v>0</v>
      </c>
      <c r="J966" s="2" t="inlineStr">
        <is>
          <t>GPA</t>
        </is>
      </c>
    </row>
    <row r="967">
      <c r="A967" s="2" t="n">
        <v>7</v>
      </c>
      <c r="B967" s="2" t="n">
        <v>7801</v>
      </c>
      <c r="C967" s="2" t="inlineStr">
        <is>
          <t>ATIVIDADE OP. EMP.</t>
        </is>
      </c>
      <c r="D967" s="2" t="n">
        <v>398208</v>
      </c>
      <c r="E967" s="2" t="inlineStr">
        <is>
          <t>Jardel Dos Santos Reis</t>
        </is>
      </c>
      <c r="F967" s="2" t="n">
        <v>2898</v>
      </c>
      <c r="G967" s="2" t="n">
        <v>103.15</v>
      </c>
      <c r="H967" s="2" t="n">
        <v>28</v>
      </c>
      <c r="I967" s="2" t="n">
        <v>0</v>
      </c>
      <c r="J967" s="2" t="inlineStr">
        <is>
          <t>GPA</t>
        </is>
      </c>
    </row>
    <row r="968">
      <c r="A968" s="2" t="n">
        <v>7</v>
      </c>
      <c r="B968" s="2" t="n">
        <v>7801</v>
      </c>
      <c r="C968" s="2" t="inlineStr">
        <is>
          <t>SEPARACAO</t>
        </is>
      </c>
      <c r="D968" s="2" t="n">
        <v>398208</v>
      </c>
      <c r="E968" s="2" t="inlineStr">
        <is>
          <t>Jardel Dos Santos Reis</t>
        </is>
      </c>
      <c r="F968" s="2" t="n">
        <v>156</v>
      </c>
      <c r="G968" s="2" t="n">
        <v>4.19</v>
      </c>
      <c r="H968" s="2" t="n">
        <v>37</v>
      </c>
      <c r="I968" s="2" t="n">
        <v>0</v>
      </c>
      <c r="J968" s="2" t="inlineStr">
        <is>
          <t>GPA</t>
        </is>
      </c>
    </row>
    <row r="969">
      <c r="A969" s="2" t="n">
        <v>7</v>
      </c>
      <c r="B969" s="2" t="n">
        <v>7801</v>
      </c>
      <c r="C969" s="2" t="inlineStr">
        <is>
          <t>ATIVIDADE OP. EMP.</t>
        </is>
      </c>
      <c r="D969" s="2" t="n">
        <v>40010899</v>
      </c>
      <c r="E969" s="2" t="inlineStr">
        <is>
          <t>Rafael Dos Santos Clementino</t>
        </is>
      </c>
      <c r="F969" s="2" t="n">
        <v>16</v>
      </c>
      <c r="G969" s="2" t="n">
        <v>1.68</v>
      </c>
      <c r="H969" s="2" t="n">
        <v>10</v>
      </c>
      <c r="I969" s="2" t="n">
        <v>0</v>
      </c>
      <c r="J969" s="2" t="inlineStr">
        <is>
          <t>GPA</t>
        </is>
      </c>
    </row>
    <row r="970">
      <c r="A970" s="2" t="n">
        <v>7</v>
      </c>
      <c r="B970" s="2" t="n">
        <v>7801</v>
      </c>
      <c r="C970" s="2" t="inlineStr">
        <is>
          <t>CARREGAMENTO</t>
        </is>
      </c>
      <c r="D970" s="2" t="n">
        <v>40017117</v>
      </c>
      <c r="E970" s="2" t="inlineStr">
        <is>
          <t>Jose Elenilson De Sousa</t>
        </is>
      </c>
      <c r="F970" s="2" t="n">
        <v>533</v>
      </c>
      <c r="G970" s="2" t="n">
        <v>23.93</v>
      </c>
      <c r="H970" s="2" t="n">
        <v>22</v>
      </c>
      <c r="I970" s="2" t="n">
        <v>0</v>
      </c>
      <c r="J970" s="2" t="inlineStr">
        <is>
          <t>GPA</t>
        </is>
      </c>
    </row>
    <row r="971">
      <c r="A971" s="2" t="n">
        <v>7</v>
      </c>
      <c r="B971" s="2" t="n">
        <v>7801</v>
      </c>
      <c r="C971" s="2" t="inlineStr">
        <is>
          <t>ATIVIDADE OP. EMP.</t>
        </is>
      </c>
      <c r="D971" s="2" t="n">
        <v>402947</v>
      </c>
      <c r="E971" s="2" t="inlineStr">
        <is>
          <t>Dayane Lima De Souza</t>
        </is>
      </c>
      <c r="F971" s="2" t="n">
        <v>943</v>
      </c>
      <c r="G971" s="2" t="n">
        <v>121.97</v>
      </c>
      <c r="H971" s="2" t="n">
        <v>8</v>
      </c>
      <c r="I971" s="2" t="n">
        <v>0</v>
      </c>
      <c r="J971" s="2" t="inlineStr">
        <is>
          <t>GPA</t>
        </is>
      </c>
    </row>
    <row r="972">
      <c r="A972" s="2" t="n">
        <v>7</v>
      </c>
      <c r="B972" s="2" t="n">
        <v>7801</v>
      </c>
      <c r="C972" s="2" t="inlineStr">
        <is>
          <t>SEPARACAO</t>
        </is>
      </c>
      <c r="D972" s="2" t="n">
        <v>4049144</v>
      </c>
      <c r="E972" s="2" t="inlineStr">
        <is>
          <t>JOSE OLIVEIRA</t>
        </is>
      </c>
      <c r="F972" s="2" t="n">
        <v>8673</v>
      </c>
      <c r="G972" s="2" t="n">
        <v>161.62</v>
      </c>
      <c r="H972" s="2" t="n">
        <v>54</v>
      </c>
      <c r="I972" s="2" t="n">
        <v>0</v>
      </c>
      <c r="J972" s="2" t="inlineStr">
        <is>
          <t>GPA</t>
        </is>
      </c>
    </row>
    <row r="973">
      <c r="A973" s="2" t="n">
        <v>7</v>
      </c>
      <c r="B973" s="2" t="n">
        <v>7801</v>
      </c>
      <c r="C973" s="2" t="inlineStr">
        <is>
          <t>ATIVIDADE OP. EMP.</t>
        </is>
      </c>
      <c r="D973" s="2" t="n">
        <v>410092</v>
      </c>
      <c r="E973" s="2" t="inlineStr">
        <is>
          <t>Edinei Rodrigues Pereira</t>
        </is>
      </c>
      <c r="F973" s="2" t="n">
        <v>1727</v>
      </c>
      <c r="G973" s="2" t="n">
        <v>164.02</v>
      </c>
      <c r="H973" s="2" t="n">
        <v>11</v>
      </c>
      <c r="I973" s="2" t="n">
        <v>0</v>
      </c>
      <c r="J973" s="2" t="inlineStr">
        <is>
          <t>GPA</t>
        </is>
      </c>
    </row>
    <row r="974">
      <c r="A974" s="2" t="n">
        <v>7</v>
      </c>
      <c r="B974" s="2" t="n">
        <v>7801</v>
      </c>
      <c r="C974" s="2" t="inlineStr">
        <is>
          <t>ATIVIDADE OP. EMP.</t>
        </is>
      </c>
      <c r="D974" s="2" t="n">
        <v>4115902</v>
      </c>
      <c r="E974" s="2" t="inlineStr">
        <is>
          <t>NOEL GOMES DA SILVA</t>
        </is>
      </c>
      <c r="F974" s="2" t="n">
        <v>348</v>
      </c>
      <c r="G974" s="2" t="n">
        <v>88.91</v>
      </c>
      <c r="H974" s="2" t="n">
        <v>4</v>
      </c>
      <c r="I974" s="2" t="n">
        <v>0</v>
      </c>
      <c r="J974" s="2" t="inlineStr">
        <is>
          <t>GPA</t>
        </is>
      </c>
    </row>
    <row r="975">
      <c r="A975" s="2" t="n">
        <v>7</v>
      </c>
      <c r="B975" s="2" t="n">
        <v>7801</v>
      </c>
      <c r="C975" s="2" t="inlineStr">
        <is>
          <t>PUXADA RECEB</t>
        </is>
      </c>
      <c r="D975" s="2" t="n">
        <v>4116852</v>
      </c>
      <c r="E975" s="2" t="inlineStr">
        <is>
          <t>Alecandra De Melo De Oliveira</t>
        </is>
      </c>
      <c r="F975" s="2" t="n">
        <v>1551</v>
      </c>
      <c r="G975" s="2" t="n">
        <v>133.1</v>
      </c>
      <c r="H975" s="2" t="n">
        <v>12</v>
      </c>
      <c r="I975" s="2" t="n">
        <v>0</v>
      </c>
      <c r="J975" s="2" t="inlineStr">
        <is>
          <t>GPA</t>
        </is>
      </c>
    </row>
    <row r="976">
      <c r="A976" s="2" t="n">
        <v>7</v>
      </c>
      <c r="B976" s="2" t="n">
        <v>7801</v>
      </c>
      <c r="C976" s="2" t="inlineStr">
        <is>
          <t>SEPARACAO</t>
        </is>
      </c>
      <c r="D976" s="2" t="n">
        <v>4116852</v>
      </c>
      <c r="E976" s="2" t="inlineStr">
        <is>
          <t>Alecandra De Melo De Oliveira</t>
        </is>
      </c>
      <c r="F976" s="2" t="n">
        <v>511</v>
      </c>
      <c r="G976" s="2" t="n">
        <v>20.2</v>
      </c>
      <c r="H976" s="2" t="n">
        <v>25</v>
      </c>
      <c r="I976" s="2" t="n">
        <v>0</v>
      </c>
      <c r="J976" s="2" t="inlineStr">
        <is>
          <t>GPA</t>
        </is>
      </c>
    </row>
    <row r="977">
      <c r="A977" s="2" t="n">
        <v>7</v>
      </c>
      <c r="B977" s="2" t="n">
        <v>7801</v>
      </c>
      <c r="C977" s="2" t="inlineStr">
        <is>
          <t>ATIVIDADE OP. EMP.</t>
        </is>
      </c>
      <c r="D977" s="2" t="n">
        <v>41205</v>
      </c>
      <c r="E977" s="2" t="inlineStr">
        <is>
          <t>Sergio Reis Andrade</t>
        </is>
      </c>
      <c r="F977" s="2" t="n">
        <v>406</v>
      </c>
      <c r="G977" s="2" t="n">
        <v>140.67</v>
      </c>
      <c r="H977" s="2" t="n">
        <v>3</v>
      </c>
      <c r="I977" s="2" t="n">
        <v>0</v>
      </c>
      <c r="J977" s="2" t="inlineStr">
        <is>
          <t>GPA</t>
        </is>
      </c>
    </row>
    <row r="978">
      <c r="A978" s="2" t="n">
        <v>7</v>
      </c>
      <c r="B978" s="2" t="n">
        <v>7801</v>
      </c>
      <c r="C978" s="2" t="inlineStr">
        <is>
          <t>PUXADA RECEB</t>
        </is>
      </c>
      <c r="D978" s="2" t="n">
        <v>4143434</v>
      </c>
      <c r="E978" s="2" t="inlineStr">
        <is>
          <t>LEANDRO GONCALVES DE SALES</t>
        </is>
      </c>
      <c r="F978" s="2" t="n">
        <v>11</v>
      </c>
      <c r="G978" s="2" t="n">
        <v>1.25</v>
      </c>
      <c r="H978" s="2" t="n">
        <v>9</v>
      </c>
      <c r="I978" s="2" t="n">
        <v>0</v>
      </c>
      <c r="J978" s="2" t="inlineStr">
        <is>
          <t>GPA</t>
        </is>
      </c>
    </row>
    <row r="979">
      <c r="A979" s="2" t="n">
        <v>7</v>
      </c>
      <c r="B979" s="2" t="n">
        <v>7801</v>
      </c>
      <c r="C979" s="2" t="inlineStr">
        <is>
          <t>ATIVIDADE OP. EMP.</t>
        </is>
      </c>
      <c r="D979" s="2" t="n">
        <v>414798</v>
      </c>
      <c r="E979" s="2" t="inlineStr">
        <is>
          <t>HENDRIX RENAN TIAGO DE SOUSA</t>
        </is>
      </c>
      <c r="F979" s="2" t="n">
        <v>394</v>
      </c>
      <c r="G979" s="2" t="n">
        <v>45.78</v>
      </c>
      <c r="H979" s="2" t="n">
        <v>9</v>
      </c>
      <c r="I979" s="2" t="n">
        <v>0</v>
      </c>
      <c r="J979" s="2" t="inlineStr">
        <is>
          <t>GPA</t>
        </is>
      </c>
    </row>
    <row r="980">
      <c r="A980" s="2" t="n">
        <v>7</v>
      </c>
      <c r="B980" s="2" t="n">
        <v>7801</v>
      </c>
      <c r="C980" s="2" t="inlineStr">
        <is>
          <t>ATIVIDADE OP. EMP.</t>
        </is>
      </c>
      <c r="D980" s="2" t="n">
        <v>4151712</v>
      </c>
      <c r="E980" s="2" t="inlineStr">
        <is>
          <t>REGINALDO SOUZA LACERDA</t>
        </is>
      </c>
      <c r="F980" s="2" t="n">
        <v>859</v>
      </c>
      <c r="G980" s="2" t="n">
        <v>183.92</v>
      </c>
      <c r="H980" s="2" t="n">
        <v>5</v>
      </c>
      <c r="I980" s="2" t="n">
        <v>0</v>
      </c>
      <c r="J980" s="2" t="inlineStr">
        <is>
          <t>GPA</t>
        </is>
      </c>
    </row>
    <row r="981">
      <c r="A981" s="2" t="n">
        <v>7</v>
      </c>
      <c r="B981" s="2" t="n">
        <v>7801</v>
      </c>
      <c r="C981" s="2" t="inlineStr">
        <is>
          <t>PUXADA RECEB</t>
        </is>
      </c>
      <c r="D981" s="2" t="n">
        <v>4163060</v>
      </c>
      <c r="E981" s="2" t="inlineStr">
        <is>
          <t>WALLISON JONH COSTA SOUSA</t>
        </is>
      </c>
      <c r="F981" s="2" t="n">
        <v>114</v>
      </c>
      <c r="G981" s="2" t="n">
        <v>14.13</v>
      </c>
      <c r="H981" s="2" t="n">
        <v>8</v>
      </c>
      <c r="I981" s="2" t="n">
        <v>0</v>
      </c>
      <c r="J981" s="2" t="inlineStr">
        <is>
          <t>GPA</t>
        </is>
      </c>
    </row>
    <row r="982">
      <c r="A982" s="2" t="n">
        <v>7</v>
      </c>
      <c r="B982" s="2" t="n">
        <v>7801</v>
      </c>
      <c r="C982" s="2" t="inlineStr">
        <is>
          <t>RECEBIMENTO</t>
        </is>
      </c>
      <c r="D982" s="2" t="n">
        <v>4163060</v>
      </c>
      <c r="E982" s="2" t="inlineStr">
        <is>
          <t>WALLISON JONH COSTA SOUSA</t>
        </is>
      </c>
      <c r="F982" s="2" t="n">
        <v>3454</v>
      </c>
      <c r="G982" s="2" t="n">
        <v>131.19</v>
      </c>
      <c r="H982" s="2" t="n">
        <v>26</v>
      </c>
      <c r="I982" s="2" t="n">
        <v>0</v>
      </c>
      <c r="J982" s="2" t="inlineStr">
        <is>
          <t>GPA</t>
        </is>
      </c>
    </row>
    <row r="983">
      <c r="A983" s="2" t="n">
        <v>7</v>
      </c>
      <c r="B983" s="2" t="n">
        <v>7801</v>
      </c>
      <c r="C983" s="2" t="inlineStr">
        <is>
          <t>ATIVIDADE OP. EMP.</t>
        </is>
      </c>
      <c r="D983" s="2" t="n">
        <v>416364</v>
      </c>
      <c r="E983" s="2" t="inlineStr">
        <is>
          <t>Luciano Alves De Barros</t>
        </is>
      </c>
      <c r="F983" s="2" t="n">
        <v>1449</v>
      </c>
      <c r="G983" s="2" t="n">
        <v>175.48</v>
      </c>
      <c r="H983" s="2" t="n">
        <v>8</v>
      </c>
      <c r="I983" s="2" t="n">
        <v>0</v>
      </c>
      <c r="J983" s="2" t="inlineStr">
        <is>
          <t>GPA</t>
        </is>
      </c>
    </row>
    <row r="984">
      <c r="A984" s="2" t="n">
        <v>7</v>
      </c>
      <c r="B984" s="2" t="n">
        <v>7801</v>
      </c>
      <c r="C984" s="2" t="inlineStr">
        <is>
          <t>ATIVIDADE OP. EMP.</t>
        </is>
      </c>
      <c r="D984" s="2" t="n">
        <v>419854</v>
      </c>
      <c r="E984" s="2" t="inlineStr">
        <is>
          <t>Edson Araujo Da Silva</t>
        </is>
      </c>
      <c r="F984" s="2" t="n">
        <v>1249</v>
      </c>
      <c r="G984" s="2" t="n">
        <v>156.36</v>
      </c>
      <c r="H984" s="2" t="n">
        <v>8</v>
      </c>
      <c r="I984" s="2" t="n">
        <v>0</v>
      </c>
      <c r="J984" s="2" t="inlineStr">
        <is>
          <t>GPA</t>
        </is>
      </c>
    </row>
    <row r="985">
      <c r="A985" s="2" t="n">
        <v>7</v>
      </c>
      <c r="B985" s="2" t="n">
        <v>7801</v>
      </c>
      <c r="C985" s="2" t="inlineStr">
        <is>
          <t>CARREGAMENTO</t>
        </is>
      </c>
      <c r="D985" s="2" t="n">
        <v>4199260</v>
      </c>
      <c r="E985" s="2" t="inlineStr">
        <is>
          <t>MARCIO SOUSA DA SILVA</t>
        </is>
      </c>
      <c r="F985" s="2" t="n">
        <v>75</v>
      </c>
      <c r="G985" s="2" t="n">
        <v>25.62</v>
      </c>
      <c r="H985" s="2" t="n">
        <v>3</v>
      </c>
      <c r="I985" s="2" t="n">
        <v>0</v>
      </c>
      <c r="J985" s="2" t="inlineStr">
        <is>
          <t>GPA</t>
        </is>
      </c>
    </row>
    <row r="986">
      <c r="A986" s="2" t="n">
        <v>7</v>
      </c>
      <c r="B986" s="2" t="n">
        <v>7801</v>
      </c>
      <c r="C986" s="2" t="inlineStr">
        <is>
          <t>CARREGAMENTO</t>
        </is>
      </c>
      <c r="D986" s="2" t="n">
        <v>4200152</v>
      </c>
      <c r="E986" s="2" t="inlineStr">
        <is>
          <t>Fernando Aparecido Santos Ferreira</t>
        </is>
      </c>
      <c r="F986" s="2" t="n">
        <v>110</v>
      </c>
      <c r="G986" s="2" t="n">
        <v>3.46</v>
      </c>
      <c r="H986" s="2" t="n">
        <v>32</v>
      </c>
      <c r="I986" s="2" t="n">
        <v>0</v>
      </c>
      <c r="J986" s="2" t="inlineStr">
        <is>
          <t>GPA</t>
        </is>
      </c>
    </row>
    <row r="987">
      <c r="A987" s="2" t="n">
        <v>7</v>
      </c>
      <c r="B987" s="2" t="n">
        <v>7801</v>
      </c>
      <c r="C987" s="2" t="inlineStr">
        <is>
          <t>CARREGAMENTO</t>
        </is>
      </c>
      <c r="D987" s="2" t="n">
        <v>422119</v>
      </c>
      <c r="E987" s="2" t="inlineStr">
        <is>
          <t>Tatiana De Jesus Prado Silva</t>
        </is>
      </c>
      <c r="F987" s="2" t="n">
        <v>268</v>
      </c>
      <c r="G987" s="2" t="n">
        <v>36.28</v>
      </c>
      <c r="H987" s="2" t="n">
        <v>7</v>
      </c>
      <c r="I987" s="2" t="n">
        <v>0</v>
      </c>
      <c r="J987" s="2" t="inlineStr">
        <is>
          <t>GPA</t>
        </is>
      </c>
    </row>
    <row r="988">
      <c r="A988" s="2" t="n">
        <v>7</v>
      </c>
      <c r="B988" s="2" t="n">
        <v>7801</v>
      </c>
      <c r="C988" s="2" t="inlineStr">
        <is>
          <t>RECEBIMENTO</t>
        </is>
      </c>
      <c r="D988" s="2" t="n">
        <v>422170</v>
      </c>
      <c r="E988" s="2" t="inlineStr">
        <is>
          <t>Joselina Maria Dos Santos Viana</t>
        </is>
      </c>
      <c r="F988" s="2" t="n">
        <v>3674</v>
      </c>
      <c r="G988" s="2" t="n">
        <v>160.16</v>
      </c>
      <c r="H988" s="2" t="n">
        <v>23</v>
      </c>
      <c r="I988" s="2" t="n">
        <v>0</v>
      </c>
      <c r="J988" s="2" t="inlineStr">
        <is>
          <t>GPA</t>
        </is>
      </c>
    </row>
    <row r="989">
      <c r="A989" s="2" t="n">
        <v>7</v>
      </c>
      <c r="B989" s="2" t="n">
        <v>7801</v>
      </c>
      <c r="C989" s="2" t="inlineStr">
        <is>
          <t>ATIVIDADE OP. EMP.</t>
        </is>
      </c>
      <c r="D989" s="2" t="n">
        <v>425610</v>
      </c>
      <c r="E989" s="2" t="inlineStr">
        <is>
          <t>Tatiane Assis De Santana</t>
        </is>
      </c>
      <c r="F989" s="2" t="n">
        <v>362</v>
      </c>
      <c r="G989" s="2" t="n">
        <v>71.92</v>
      </c>
      <c r="H989" s="2" t="n">
        <v>5</v>
      </c>
      <c r="I989" s="2" t="n">
        <v>0</v>
      </c>
      <c r="J989" s="2" t="inlineStr">
        <is>
          <t>GPA</t>
        </is>
      </c>
    </row>
    <row r="990">
      <c r="A990" s="2" t="n">
        <v>7</v>
      </c>
      <c r="B990" s="2" t="n">
        <v>7801</v>
      </c>
      <c r="C990" s="2" t="inlineStr">
        <is>
          <t>PUXADA RECEB</t>
        </is>
      </c>
      <c r="D990" s="2" t="n">
        <v>4256786</v>
      </c>
      <c r="E990" s="2" t="inlineStr">
        <is>
          <t>Leonardo Batista Da Silva</t>
        </is>
      </c>
      <c r="F990" s="2" t="n">
        <v>278</v>
      </c>
      <c r="G990" s="2" t="n">
        <v>27.29</v>
      </c>
      <c r="H990" s="2" t="n">
        <v>10</v>
      </c>
      <c r="I990" s="2" t="n">
        <v>0</v>
      </c>
      <c r="J990" s="2" t="inlineStr">
        <is>
          <t>GPA</t>
        </is>
      </c>
    </row>
    <row r="991">
      <c r="A991" s="2" t="n">
        <v>7</v>
      </c>
      <c r="B991" s="2" t="n">
        <v>7801</v>
      </c>
      <c r="C991" s="2" t="inlineStr">
        <is>
          <t>SEPARACAO</t>
        </is>
      </c>
      <c r="D991" s="2" t="n">
        <v>4256786</v>
      </c>
      <c r="E991" s="2" t="inlineStr">
        <is>
          <t>Leonardo Batista Da Silva</t>
        </is>
      </c>
      <c r="F991" s="2" t="n">
        <v>194</v>
      </c>
      <c r="G991" s="2" t="n">
        <v>5.57</v>
      </c>
      <c r="H991" s="2" t="n">
        <v>35</v>
      </c>
      <c r="I991" s="2" t="n">
        <v>0</v>
      </c>
      <c r="J991" s="2" t="inlineStr">
        <is>
          <t>GPA</t>
        </is>
      </c>
    </row>
    <row r="992">
      <c r="A992" s="2" t="n">
        <v>7</v>
      </c>
      <c r="B992" s="2" t="n">
        <v>7801</v>
      </c>
      <c r="C992" s="2" t="inlineStr">
        <is>
          <t>PUXADA RECEB</t>
        </is>
      </c>
      <c r="D992" s="2" t="n">
        <v>4257901</v>
      </c>
      <c r="E992" s="2" t="inlineStr">
        <is>
          <t>Jefferson Luiz Araujo Da Silva</t>
        </is>
      </c>
      <c r="F992" s="2" t="n">
        <v>2524</v>
      </c>
      <c r="G992" s="2" t="n">
        <v>128.58</v>
      </c>
      <c r="H992" s="2" t="n">
        <v>20</v>
      </c>
      <c r="I992" s="2" t="n">
        <v>0</v>
      </c>
      <c r="J992" s="2" t="inlineStr">
        <is>
          <t>GPA</t>
        </is>
      </c>
    </row>
    <row r="993">
      <c r="A993" s="2" t="n">
        <v>7</v>
      </c>
      <c r="B993" s="2" t="n">
        <v>7801</v>
      </c>
      <c r="C993" s="2" t="inlineStr">
        <is>
          <t>SEPARACAO</t>
        </is>
      </c>
      <c r="D993" s="2" t="n">
        <v>4257901</v>
      </c>
      <c r="E993" s="2" t="inlineStr">
        <is>
          <t>Jefferson Luiz Araujo Da Silva</t>
        </is>
      </c>
      <c r="F993" s="2" t="n">
        <v>544</v>
      </c>
      <c r="G993" s="2" t="n">
        <v>18.05</v>
      </c>
      <c r="H993" s="2" t="n">
        <v>30</v>
      </c>
      <c r="I993" s="2" t="n">
        <v>0</v>
      </c>
      <c r="J993" s="2" t="inlineStr">
        <is>
          <t>GPA</t>
        </is>
      </c>
    </row>
    <row r="994">
      <c r="A994" s="2" t="n">
        <v>7</v>
      </c>
      <c r="B994" s="2" t="n">
        <v>7801</v>
      </c>
      <c r="C994" s="2" t="inlineStr">
        <is>
          <t>SEPARACAO</t>
        </is>
      </c>
      <c r="D994" s="2" t="n">
        <v>4258355</v>
      </c>
      <c r="E994" s="2" t="inlineStr">
        <is>
          <t>ERICO APARECIDO DE SOUZA</t>
        </is>
      </c>
      <c r="F994" s="2" t="n">
        <v>3010</v>
      </c>
      <c r="G994" s="2" t="n">
        <v>58.99</v>
      </c>
      <c r="H994" s="2" t="n">
        <v>51</v>
      </c>
      <c r="I994" s="2" t="n">
        <v>0</v>
      </c>
      <c r="J994" s="2" t="inlineStr">
        <is>
          <t>GPA</t>
        </is>
      </c>
    </row>
    <row r="995">
      <c r="A995" s="2" t="n">
        <v>7</v>
      </c>
      <c r="B995" s="2" t="n">
        <v>7801</v>
      </c>
      <c r="C995" s="2" t="inlineStr">
        <is>
          <t>ATIVIDADE OP. EMP.</t>
        </is>
      </c>
      <c r="D995" s="2" t="n">
        <v>427308</v>
      </c>
      <c r="E995" s="2" t="inlineStr">
        <is>
          <t>Jilson Stankievicz</t>
        </is>
      </c>
      <c r="F995" s="2" t="n">
        <v>1765</v>
      </c>
      <c r="G995" s="2" t="n">
        <v>123.37</v>
      </c>
      <c r="H995" s="2" t="n">
        <v>14</v>
      </c>
      <c r="I995" s="2" t="n">
        <v>0</v>
      </c>
      <c r="J995" s="2" t="inlineStr">
        <is>
          <t>GPA</t>
        </is>
      </c>
    </row>
    <row r="996">
      <c r="A996" s="2" t="n">
        <v>7</v>
      </c>
      <c r="B996" s="2" t="n">
        <v>7801</v>
      </c>
      <c r="C996" s="2" t="inlineStr">
        <is>
          <t>PUXADA RECEB</t>
        </is>
      </c>
      <c r="D996" s="2" t="n">
        <v>439035</v>
      </c>
      <c r="E996" s="2" t="inlineStr">
        <is>
          <t>CRISTINA DA SILVA MATTOS</t>
        </is>
      </c>
      <c r="F996" s="2" t="n">
        <v>189</v>
      </c>
      <c r="G996" s="2" t="n">
        <v>12.63</v>
      </c>
      <c r="H996" s="2" t="n">
        <v>15</v>
      </c>
      <c r="I996" s="2" t="n">
        <v>0</v>
      </c>
      <c r="J996" s="2" t="inlineStr">
        <is>
          <t>GPA</t>
        </is>
      </c>
    </row>
    <row r="997">
      <c r="A997" s="2" t="n">
        <v>7</v>
      </c>
      <c r="B997" s="2" t="n">
        <v>7801</v>
      </c>
      <c r="C997" s="2" t="inlineStr">
        <is>
          <t>RECEBIMENTO</t>
        </is>
      </c>
      <c r="D997" s="2" t="n">
        <v>439035</v>
      </c>
      <c r="E997" s="2" t="inlineStr">
        <is>
          <t>CRISTINA DA SILVA MATTOS</t>
        </is>
      </c>
      <c r="F997" s="2" t="n">
        <v>482</v>
      </c>
      <c r="G997" s="2" t="n">
        <v>22.64</v>
      </c>
      <c r="H997" s="2" t="n">
        <v>21</v>
      </c>
      <c r="I997" s="2" t="n">
        <v>0</v>
      </c>
      <c r="J997" s="2" t="inlineStr">
        <is>
          <t>GPA</t>
        </is>
      </c>
    </row>
    <row r="998">
      <c r="A998" s="2" t="n">
        <v>7</v>
      </c>
      <c r="B998" s="2" t="n">
        <v>7801</v>
      </c>
      <c r="C998" s="2" t="inlineStr">
        <is>
          <t>CARREGAMENTO</t>
        </is>
      </c>
      <c r="D998" s="2" t="n">
        <v>440094</v>
      </c>
      <c r="E998" s="2" t="inlineStr">
        <is>
          <t>Adao De Jesus Rodrigues Da Silva</t>
        </is>
      </c>
      <c r="F998" s="2" t="n">
        <v>126</v>
      </c>
      <c r="G998" s="2" t="n">
        <v>3.57</v>
      </c>
      <c r="H998" s="2" t="n">
        <v>35</v>
      </c>
      <c r="I998" s="2" t="n">
        <v>0</v>
      </c>
      <c r="J998" s="2" t="inlineStr">
        <is>
          <t>GPA</t>
        </is>
      </c>
    </row>
    <row r="999">
      <c r="A999" s="2" t="n">
        <v>7</v>
      </c>
      <c r="B999" s="2" t="n">
        <v>7801</v>
      </c>
      <c r="C999" s="2" t="inlineStr">
        <is>
          <t>PUXADA RECEB</t>
        </is>
      </c>
      <c r="D999" s="2" t="n">
        <v>440094</v>
      </c>
      <c r="E999" s="2" t="inlineStr">
        <is>
          <t>Adao De Jesus Rodrigues Da Silva</t>
        </is>
      </c>
      <c r="F999" s="2" t="n">
        <v>180</v>
      </c>
      <c r="G999" s="2" t="n">
        <v>20.24</v>
      </c>
      <c r="H999" s="2" t="n">
        <v>9</v>
      </c>
      <c r="I999" s="2" t="n">
        <v>0</v>
      </c>
      <c r="J999" s="2" t="inlineStr">
        <is>
          <t>GPA</t>
        </is>
      </c>
    </row>
    <row r="1000">
      <c r="A1000" s="2" t="n">
        <v>7</v>
      </c>
      <c r="B1000" s="2" t="n">
        <v>7801</v>
      </c>
      <c r="C1000" s="2" t="inlineStr">
        <is>
          <t>RECEBIMENTO</t>
        </is>
      </c>
      <c r="D1000" s="2" t="n">
        <v>440094</v>
      </c>
      <c r="E1000" s="2" t="inlineStr">
        <is>
          <t>Adao De Jesus Rodrigues Da Silva</t>
        </is>
      </c>
      <c r="F1000" s="2" t="n">
        <v>331</v>
      </c>
      <c r="G1000" s="2" t="n">
        <v>50.93</v>
      </c>
      <c r="H1000" s="2" t="n">
        <v>6</v>
      </c>
      <c r="I1000" s="2" t="n">
        <v>0</v>
      </c>
      <c r="J1000" s="2" t="inlineStr">
        <is>
          <t>GPA</t>
        </is>
      </c>
    </row>
    <row r="1001">
      <c r="A1001" s="2" t="n">
        <v>7</v>
      </c>
      <c r="B1001" s="2" t="n">
        <v>7801</v>
      </c>
      <c r="C1001" s="2" t="inlineStr">
        <is>
          <t>SEPARACAO</t>
        </is>
      </c>
      <c r="D1001" s="2" t="n">
        <v>440094</v>
      </c>
      <c r="E1001" s="2" t="inlineStr">
        <is>
          <t>Adao De Jesus Rodrigues Da Silva</t>
        </is>
      </c>
      <c r="F1001" s="2" t="n">
        <v>3798</v>
      </c>
      <c r="G1001" s="2" t="n">
        <v>56.83</v>
      </c>
      <c r="H1001" s="2" t="n">
        <v>67</v>
      </c>
      <c r="I1001" s="2" t="n">
        <v>0</v>
      </c>
      <c r="J1001" s="2" t="inlineStr">
        <is>
          <t>GPA</t>
        </is>
      </c>
    </row>
    <row r="1002">
      <c r="A1002" s="2" t="n">
        <v>7</v>
      </c>
      <c r="B1002" s="2" t="n">
        <v>7801</v>
      </c>
      <c r="C1002" s="2" t="inlineStr">
        <is>
          <t>ATIVIDADE OP. EMP.</t>
        </is>
      </c>
      <c r="D1002" s="2" t="n">
        <v>442548</v>
      </c>
      <c r="E1002" s="2" t="inlineStr">
        <is>
          <t>FRANCILENE RODRIGUES DE SOUSA</t>
        </is>
      </c>
      <c r="F1002" s="2" t="n">
        <v>1789</v>
      </c>
      <c r="G1002" s="2" t="n">
        <v>170.37</v>
      </c>
      <c r="H1002" s="2" t="n">
        <v>11</v>
      </c>
      <c r="I1002" s="2" t="n">
        <v>0</v>
      </c>
      <c r="J1002" s="2" t="inlineStr">
        <is>
          <t>GPA</t>
        </is>
      </c>
    </row>
    <row r="1003">
      <c r="A1003" s="2" t="n">
        <v>7</v>
      </c>
      <c r="B1003" s="2" t="n">
        <v>7801</v>
      </c>
      <c r="C1003" s="2" t="inlineStr">
        <is>
          <t>ATIVIDADE OP. EMP.</t>
        </is>
      </c>
      <c r="D1003" s="2" t="n">
        <v>4456297</v>
      </c>
      <c r="E1003" s="2" t="inlineStr">
        <is>
          <t>Claudinei Luna Diniz</t>
        </is>
      </c>
      <c r="F1003" s="2" t="n">
        <v>1248</v>
      </c>
      <c r="G1003" s="2" t="n">
        <v>87.51000000000001</v>
      </c>
      <c r="H1003" s="2" t="n">
        <v>14</v>
      </c>
      <c r="I1003" s="2" t="n">
        <v>0</v>
      </c>
      <c r="J1003" s="2" t="inlineStr">
        <is>
          <t>GPA</t>
        </is>
      </c>
    </row>
    <row r="1004">
      <c r="A1004" s="2" t="n">
        <v>7</v>
      </c>
      <c r="B1004" s="2" t="n">
        <v>7801</v>
      </c>
      <c r="C1004" s="2" t="inlineStr">
        <is>
          <t>PUXADA RECEB</t>
        </is>
      </c>
      <c r="D1004" s="2" t="n">
        <v>4463714</v>
      </c>
      <c r="E1004" s="2" t="inlineStr">
        <is>
          <t>GILBERTO GIL SOARES CLEMENTE</t>
        </is>
      </c>
      <c r="F1004" s="2" t="n">
        <v>4</v>
      </c>
      <c r="G1004" s="2" t="n">
        <v>1.55</v>
      </c>
      <c r="H1004" s="2" t="n">
        <v>3</v>
      </c>
      <c r="I1004" s="2" t="n">
        <v>0</v>
      </c>
      <c r="J1004" s="2" t="inlineStr">
        <is>
          <t>GPA</t>
        </is>
      </c>
    </row>
    <row r="1005">
      <c r="A1005" s="2" t="n">
        <v>7</v>
      </c>
      <c r="B1005" s="2" t="n">
        <v>7801</v>
      </c>
      <c r="C1005" s="2" t="inlineStr">
        <is>
          <t>RECEBIMENTO</t>
        </is>
      </c>
      <c r="D1005" s="2" t="n">
        <v>4463714</v>
      </c>
      <c r="E1005" s="2" t="inlineStr">
        <is>
          <t>GILBERTO GIL SOARES CLEMENTE</t>
        </is>
      </c>
      <c r="F1005" s="2" t="n">
        <v>2377</v>
      </c>
      <c r="G1005" s="2" t="n">
        <v>173.05</v>
      </c>
      <c r="H1005" s="2" t="n">
        <v>14</v>
      </c>
      <c r="I1005" s="2" t="n">
        <v>0</v>
      </c>
      <c r="J1005" s="2" t="inlineStr">
        <is>
          <t>GPA</t>
        </is>
      </c>
    </row>
    <row r="1006">
      <c r="A1006" s="2" t="n">
        <v>7</v>
      </c>
      <c r="B1006" s="2" t="n">
        <v>7801</v>
      </c>
      <c r="C1006" s="2" t="inlineStr">
        <is>
          <t>ATIVIDADE OP. EMP.</t>
        </is>
      </c>
      <c r="D1006" s="2" t="n">
        <v>4478452</v>
      </c>
      <c r="E1006" s="2" t="inlineStr">
        <is>
          <t>FERNANDO ANTONIO DA SILVA</t>
        </is>
      </c>
      <c r="F1006" s="2" t="n">
        <v>1144</v>
      </c>
      <c r="G1006" s="2" t="n">
        <v>190.6</v>
      </c>
      <c r="H1006" s="2" t="n">
        <v>6</v>
      </c>
      <c r="I1006" s="2" t="n">
        <v>0</v>
      </c>
      <c r="J1006" s="2" t="inlineStr">
        <is>
          <t>GPA</t>
        </is>
      </c>
    </row>
    <row r="1007">
      <c r="A1007" s="2" t="n">
        <v>7</v>
      </c>
      <c r="B1007" s="2" t="n">
        <v>7801</v>
      </c>
      <c r="C1007" s="2" t="inlineStr">
        <is>
          <t>PUXADA RECEB</t>
        </is>
      </c>
      <c r="D1007" s="2" t="n">
        <v>449713</v>
      </c>
      <c r="E1007" s="2" t="inlineStr">
        <is>
          <t>Osmar Francisco Da Cunha</t>
        </is>
      </c>
      <c r="F1007" s="2" t="n">
        <v>33</v>
      </c>
      <c r="G1007" s="2" t="n">
        <v>13.34</v>
      </c>
      <c r="H1007" s="2" t="n">
        <v>2</v>
      </c>
      <c r="I1007" s="2" t="n">
        <v>0</v>
      </c>
      <c r="J1007" s="2" t="inlineStr">
        <is>
          <t>GPA</t>
        </is>
      </c>
    </row>
    <row r="1008">
      <c r="A1008" s="2" t="n">
        <v>7</v>
      </c>
      <c r="B1008" s="2" t="n">
        <v>7801</v>
      </c>
      <c r="C1008" s="2" t="inlineStr">
        <is>
          <t>SEPARACAO</t>
        </is>
      </c>
      <c r="D1008" s="2" t="n">
        <v>4527739</v>
      </c>
      <c r="E1008" s="2" t="inlineStr">
        <is>
          <t>ELANE CRISTINA DA SILVA MELO</t>
        </is>
      </c>
      <c r="F1008" s="2" t="n">
        <v>149</v>
      </c>
      <c r="G1008" s="2" t="n">
        <v>4.48</v>
      </c>
      <c r="H1008" s="2" t="n">
        <v>33</v>
      </c>
      <c r="I1008" s="2" t="n">
        <v>0</v>
      </c>
      <c r="J1008" s="2" t="inlineStr">
        <is>
          <t>GPA</t>
        </is>
      </c>
    </row>
    <row r="1009">
      <c r="A1009" s="2" t="n">
        <v>7</v>
      </c>
      <c r="B1009" s="2" t="n">
        <v>7801</v>
      </c>
      <c r="C1009" s="2" t="inlineStr">
        <is>
          <t>ATIVIDADE OP. EMP.</t>
        </is>
      </c>
      <c r="D1009" s="2" t="n">
        <v>454854</v>
      </c>
      <c r="E1009" s="2" t="inlineStr">
        <is>
          <t>Valquiria Da Silva Ribeiro</t>
        </is>
      </c>
      <c r="F1009" s="2" t="n">
        <v>233</v>
      </c>
      <c r="G1009" s="2" t="n">
        <v>40.68</v>
      </c>
      <c r="H1009" s="2" t="n">
        <v>6</v>
      </c>
      <c r="I1009" s="2" t="n">
        <v>0</v>
      </c>
      <c r="J1009" s="2" t="inlineStr">
        <is>
          <t>GPA</t>
        </is>
      </c>
    </row>
    <row r="1010">
      <c r="A1010" s="2" t="n">
        <v>7</v>
      </c>
      <c r="B1010" s="2" t="n">
        <v>7801</v>
      </c>
      <c r="C1010" s="2" t="inlineStr">
        <is>
          <t>RECEBIMENTO</t>
        </is>
      </c>
      <c r="D1010" s="2" t="n">
        <v>4549597</v>
      </c>
      <c r="E1010" s="2" t="inlineStr">
        <is>
          <t>Joao Felipe Lima Dos Santos</t>
        </is>
      </c>
      <c r="F1010" s="2" t="n">
        <v>1</v>
      </c>
      <c r="G1010" s="2" t="n">
        <v>6.67</v>
      </c>
      <c r="H1010" s="2" t="n">
        <v>0</v>
      </c>
      <c r="I1010" s="2" t="n">
        <v>0</v>
      </c>
      <c r="J1010" s="2" t="inlineStr">
        <is>
          <t>GPA</t>
        </is>
      </c>
    </row>
    <row r="1011">
      <c r="A1011" s="2" t="n">
        <v>7</v>
      </c>
      <c r="B1011" s="2" t="n">
        <v>7801</v>
      </c>
      <c r="C1011" s="2" t="inlineStr">
        <is>
          <t>ATIVIDADE OP. EMP.</t>
        </is>
      </c>
      <c r="D1011" s="2" t="n">
        <v>456332</v>
      </c>
      <c r="E1011" s="2" t="inlineStr">
        <is>
          <t>DAMIAO RUFINO</t>
        </is>
      </c>
      <c r="F1011" s="2" t="n">
        <v>224</v>
      </c>
      <c r="G1011" s="2" t="n">
        <v>79.04000000000001</v>
      </c>
      <c r="H1011" s="2" t="n">
        <v>3</v>
      </c>
      <c r="I1011" s="2" t="n">
        <v>0</v>
      </c>
      <c r="J1011" s="2" t="inlineStr">
        <is>
          <t>GPA</t>
        </is>
      </c>
    </row>
    <row r="1012">
      <c r="A1012" s="2" t="n">
        <v>7</v>
      </c>
      <c r="B1012" s="2" t="n">
        <v>7801</v>
      </c>
      <c r="C1012" s="2" t="inlineStr">
        <is>
          <t>PUXADA RECEB</t>
        </is>
      </c>
      <c r="D1012" s="2" t="n">
        <v>4566017</v>
      </c>
      <c r="E1012" s="2" t="inlineStr">
        <is>
          <t>ADILSON GOMES DOS SANTOS</t>
        </is>
      </c>
      <c r="F1012" s="2" t="n">
        <v>199</v>
      </c>
      <c r="G1012" s="2" t="n">
        <v>28.25</v>
      </c>
      <c r="H1012" s="2" t="n">
        <v>7</v>
      </c>
      <c r="I1012" s="2" t="n">
        <v>0</v>
      </c>
      <c r="J1012" s="2" t="inlineStr">
        <is>
          <t>GPA</t>
        </is>
      </c>
    </row>
    <row r="1013">
      <c r="A1013" s="2" t="n">
        <v>7</v>
      </c>
      <c r="B1013" s="2" t="n">
        <v>7801</v>
      </c>
      <c r="C1013" s="2" t="inlineStr">
        <is>
          <t>RECEBIMENTO</t>
        </is>
      </c>
      <c r="D1013" s="2" t="n">
        <v>4566017</v>
      </c>
      <c r="E1013" s="2" t="inlineStr">
        <is>
          <t>ADILSON GOMES DOS SANTOS</t>
        </is>
      </c>
      <c r="F1013" s="2" t="n">
        <v>5127</v>
      </c>
      <c r="G1013" s="2" t="n">
        <v>187.22</v>
      </c>
      <c r="H1013" s="2" t="n">
        <v>27</v>
      </c>
      <c r="I1013" s="2" t="n">
        <v>0</v>
      </c>
      <c r="J1013" s="2" t="inlineStr">
        <is>
          <t>GPA</t>
        </is>
      </c>
    </row>
    <row r="1014">
      <c r="A1014" s="2" t="n">
        <v>7</v>
      </c>
      <c r="B1014" s="2" t="n">
        <v>7801</v>
      </c>
      <c r="C1014" s="2" t="inlineStr">
        <is>
          <t>SEPARACAO</t>
        </is>
      </c>
      <c r="D1014" s="2" t="n">
        <v>4566017</v>
      </c>
      <c r="E1014" s="2" t="inlineStr">
        <is>
          <t>ADILSON GOMES DOS SANTOS</t>
        </is>
      </c>
      <c r="F1014" s="2" t="n">
        <v>205</v>
      </c>
      <c r="G1014" s="2" t="n">
        <v>3.53</v>
      </c>
      <c r="H1014" s="2" t="n">
        <v>58</v>
      </c>
      <c r="I1014" s="2" t="n">
        <v>0</v>
      </c>
      <c r="J1014" s="2" t="inlineStr">
        <is>
          <t>GPA</t>
        </is>
      </c>
    </row>
    <row r="1015">
      <c r="A1015" s="2" t="n">
        <v>7</v>
      </c>
      <c r="B1015" s="2" t="n">
        <v>7801</v>
      </c>
      <c r="C1015" s="2" t="inlineStr">
        <is>
          <t>CARREGAMENTO</t>
        </is>
      </c>
      <c r="D1015" s="2" t="n">
        <v>4576837</v>
      </c>
      <c r="E1015" s="2" t="inlineStr">
        <is>
          <t>Elias Jose De Araujo</t>
        </is>
      </c>
      <c r="F1015" s="2" t="n">
        <v>446</v>
      </c>
      <c r="G1015" s="2" t="n">
        <v>36.18</v>
      </c>
      <c r="H1015" s="2" t="n">
        <v>12</v>
      </c>
      <c r="I1015" s="2" t="n">
        <v>0</v>
      </c>
      <c r="J1015" s="2" t="inlineStr">
        <is>
          <t>GPA</t>
        </is>
      </c>
    </row>
    <row r="1016">
      <c r="A1016" s="2" t="n">
        <v>7</v>
      </c>
      <c r="B1016" s="2" t="n">
        <v>7801</v>
      </c>
      <c r="C1016" s="2" t="inlineStr">
        <is>
          <t>ATIVIDADE OP. EMP.</t>
        </is>
      </c>
      <c r="D1016" s="2" t="n">
        <v>4577418</v>
      </c>
      <c r="E1016" s="2" t="inlineStr">
        <is>
          <t>Edgar Veras Santos</t>
        </is>
      </c>
      <c r="F1016" s="2" t="n">
        <v>721</v>
      </c>
      <c r="G1016" s="2" t="n">
        <v>88.52</v>
      </c>
      <c r="H1016" s="2" t="n">
        <v>8</v>
      </c>
      <c r="I1016" s="2" t="n">
        <v>0</v>
      </c>
      <c r="J1016" s="2" t="inlineStr">
        <is>
          <t>GPA</t>
        </is>
      </c>
    </row>
    <row r="1017">
      <c r="A1017" s="2" t="n">
        <v>7</v>
      </c>
      <c r="B1017" s="2" t="n">
        <v>7801</v>
      </c>
      <c r="C1017" s="2" t="inlineStr">
        <is>
          <t>ATIVIDADE OP. EMP.</t>
        </is>
      </c>
      <c r="D1017" s="2" t="n">
        <v>4578775</v>
      </c>
      <c r="E1017" s="2" t="inlineStr">
        <is>
          <t>JOSE INACIO SANTOS DE OLIVEIRA</t>
        </is>
      </c>
      <c r="F1017" s="2" t="n">
        <v>1170</v>
      </c>
      <c r="G1017" s="2" t="n">
        <v>167.29</v>
      </c>
      <c r="H1017" s="2" t="n">
        <v>7</v>
      </c>
      <c r="I1017" s="2" t="n">
        <v>0</v>
      </c>
      <c r="J1017" s="2" t="inlineStr">
        <is>
          <t>GPA</t>
        </is>
      </c>
    </row>
    <row r="1018">
      <c r="A1018" s="2" t="n">
        <v>7</v>
      </c>
      <c r="B1018" s="2" t="n">
        <v>7801</v>
      </c>
      <c r="C1018" s="2" t="inlineStr">
        <is>
          <t>CARREGAMENTO</t>
        </is>
      </c>
      <c r="D1018" s="2" t="n">
        <v>4596943</v>
      </c>
      <c r="E1018" s="2" t="inlineStr">
        <is>
          <t>Bruno Alves Dos Santos</t>
        </is>
      </c>
      <c r="F1018" s="2" t="n">
        <v>9</v>
      </c>
      <c r="G1018" s="2" t="n">
        <v>2.64</v>
      </c>
      <c r="H1018" s="2" t="n">
        <v>3</v>
      </c>
      <c r="I1018" s="2" t="n">
        <v>0</v>
      </c>
      <c r="J1018" s="2" t="inlineStr">
        <is>
          <t>GPA</t>
        </is>
      </c>
    </row>
    <row r="1019">
      <c r="A1019" s="2" t="n">
        <v>7</v>
      </c>
      <c r="B1019" s="2" t="n">
        <v>7801</v>
      </c>
      <c r="C1019" s="2" t="inlineStr">
        <is>
          <t>RECEBIMENTO</t>
        </is>
      </c>
      <c r="D1019" s="2" t="n">
        <v>4596943</v>
      </c>
      <c r="E1019" s="2" t="inlineStr">
        <is>
          <t>Bruno Alves Dos Santos</t>
        </is>
      </c>
      <c r="F1019" s="2" t="n">
        <v>3</v>
      </c>
      <c r="G1019" s="2" t="n">
        <v>0.8100000000000001</v>
      </c>
      <c r="H1019" s="2" t="n">
        <v>4</v>
      </c>
      <c r="I1019" s="2" t="n">
        <v>0</v>
      </c>
      <c r="J1019" s="2" t="inlineStr">
        <is>
          <t>GPA</t>
        </is>
      </c>
    </row>
    <row r="1020">
      <c r="A1020" s="2" t="n">
        <v>7</v>
      </c>
      <c r="B1020" s="2" t="n">
        <v>7801</v>
      </c>
      <c r="C1020" s="2" t="inlineStr">
        <is>
          <t>CARREGAMENTO</t>
        </is>
      </c>
      <c r="D1020" s="2" t="n">
        <v>4864905</v>
      </c>
      <c r="E1020" s="2" t="inlineStr">
        <is>
          <t>EDIMAR DE OLIVEIRA DA SILVA</t>
        </is>
      </c>
      <c r="F1020" s="2" t="n">
        <v>320</v>
      </c>
      <c r="G1020" s="2" t="n">
        <v>26.19</v>
      </c>
      <c r="H1020" s="2" t="n">
        <v>12</v>
      </c>
      <c r="I1020" s="2" t="n">
        <v>0</v>
      </c>
      <c r="J1020" s="2" t="inlineStr">
        <is>
          <t>GPA</t>
        </is>
      </c>
    </row>
    <row r="1021">
      <c r="A1021" s="2" t="n">
        <v>7</v>
      </c>
      <c r="B1021" s="2" t="n">
        <v>7801</v>
      </c>
      <c r="C1021" s="2" t="inlineStr">
        <is>
          <t>CARREGAMENTO</t>
        </is>
      </c>
      <c r="D1021" s="2" t="n">
        <v>4979559</v>
      </c>
      <c r="E1021" s="2" t="inlineStr">
        <is>
          <t>WILLIAM DOS SANTOS CAETANO</t>
        </is>
      </c>
      <c r="F1021" s="2" t="n">
        <v>174</v>
      </c>
      <c r="G1021" s="2" t="n">
        <v>16.78</v>
      </c>
      <c r="H1021" s="2" t="n">
        <v>10</v>
      </c>
      <c r="I1021" s="2" t="n">
        <v>0</v>
      </c>
      <c r="J1021" s="2" t="inlineStr">
        <is>
          <t>GPA</t>
        </is>
      </c>
    </row>
    <row r="1022">
      <c r="A1022" s="2" t="n">
        <v>7</v>
      </c>
      <c r="B1022" s="2" t="n">
        <v>7801</v>
      </c>
      <c r="C1022" s="2" t="inlineStr">
        <is>
          <t>SEPARACAO</t>
        </is>
      </c>
      <c r="D1022" s="2" t="n">
        <v>4979559</v>
      </c>
      <c r="E1022" s="2" t="inlineStr">
        <is>
          <t>WILLIAM DOS SANTOS CAETANO</t>
        </is>
      </c>
      <c r="F1022" s="2" t="n">
        <v>411</v>
      </c>
      <c r="G1022" s="2" t="n">
        <v>13.21</v>
      </c>
      <c r="H1022" s="2" t="n">
        <v>31</v>
      </c>
      <c r="I1022" s="2" t="n">
        <v>0</v>
      </c>
      <c r="J1022" s="2" t="inlineStr">
        <is>
          <t>GPA</t>
        </is>
      </c>
    </row>
    <row r="1023">
      <c r="A1023" s="2" t="n">
        <v>7</v>
      </c>
      <c r="B1023" s="2" t="n">
        <v>7801</v>
      </c>
      <c r="C1023" s="2" t="inlineStr">
        <is>
          <t>SEPARACAO</t>
        </is>
      </c>
      <c r="D1023" s="2" t="n">
        <v>4989040</v>
      </c>
      <c r="E1023" s="2" t="inlineStr">
        <is>
          <t>RAFAEL DE CASTRO PEREIRA</t>
        </is>
      </c>
      <c r="F1023" s="2" t="n">
        <v>1086</v>
      </c>
      <c r="G1023" s="2" t="n">
        <v>20.91</v>
      </c>
      <c r="H1023" s="2" t="n">
        <v>52</v>
      </c>
      <c r="I1023" s="2" t="n">
        <v>0</v>
      </c>
      <c r="J1023" s="2" t="inlineStr">
        <is>
          <t>GPA</t>
        </is>
      </c>
    </row>
    <row r="1024">
      <c r="A1024" s="2" t="n">
        <v>7</v>
      </c>
      <c r="B1024" s="2" t="n">
        <v>7801</v>
      </c>
      <c r="C1024" s="2" t="inlineStr">
        <is>
          <t>ATIVIDADE OP. EMP.</t>
        </is>
      </c>
      <c r="D1024" s="2" t="n">
        <v>4990137</v>
      </c>
      <c r="E1024" s="2" t="inlineStr">
        <is>
          <t>Erivaldo Oliveira Da Silva</t>
        </is>
      </c>
      <c r="F1024" s="2" t="n">
        <v>680</v>
      </c>
      <c r="G1024" s="2" t="n">
        <v>108.02</v>
      </c>
      <c r="H1024" s="2" t="n">
        <v>6</v>
      </c>
      <c r="I1024" s="2" t="n">
        <v>0</v>
      </c>
      <c r="J1024" s="2" t="inlineStr">
        <is>
          <t>GPA</t>
        </is>
      </c>
    </row>
    <row r="1025">
      <c r="A1025" s="2" t="n">
        <v>7</v>
      </c>
      <c r="B1025" s="2" t="n">
        <v>7801</v>
      </c>
      <c r="C1025" s="2" t="inlineStr">
        <is>
          <t>CARREGAMENTO</t>
        </is>
      </c>
      <c r="D1025" s="2" t="n">
        <v>4990137</v>
      </c>
      <c r="E1025" s="2" t="inlineStr">
        <is>
          <t>Erivaldo Oliveira Da Silva</t>
        </is>
      </c>
      <c r="F1025" s="2" t="n">
        <v>25</v>
      </c>
      <c r="G1025" s="2" t="n">
        <v>2.87</v>
      </c>
      <c r="H1025" s="2" t="n">
        <v>9</v>
      </c>
      <c r="I1025" s="2" t="n">
        <v>0</v>
      </c>
      <c r="J1025" s="2" t="inlineStr">
        <is>
          <t>GPA</t>
        </is>
      </c>
    </row>
    <row r="1026">
      <c r="A1026" s="2" t="n">
        <v>7</v>
      </c>
      <c r="B1026" s="2" t="n">
        <v>7801</v>
      </c>
      <c r="C1026" s="2" t="inlineStr">
        <is>
          <t>ATIVIDADE OP. EMP.</t>
        </is>
      </c>
      <c r="D1026" s="2" t="n">
        <v>499047</v>
      </c>
      <c r="E1026" s="2" t="inlineStr">
        <is>
          <t>WELITON DOS SANTOS</t>
        </is>
      </c>
      <c r="F1026" s="2" t="n">
        <v>7</v>
      </c>
      <c r="G1026" s="2" t="n">
        <v>17.54</v>
      </c>
      <c r="H1026" s="2" t="n">
        <v>0</v>
      </c>
      <c r="I1026" s="2" t="n">
        <v>0</v>
      </c>
      <c r="J1026" s="2" t="inlineStr">
        <is>
          <t>GPA</t>
        </is>
      </c>
    </row>
    <row r="1027">
      <c r="A1027" s="2" t="n">
        <v>7</v>
      </c>
      <c r="B1027" s="2" t="n">
        <v>7801</v>
      </c>
      <c r="C1027" s="2" t="inlineStr">
        <is>
          <t>CARREGAMENTO</t>
        </is>
      </c>
      <c r="D1027" s="2" t="n">
        <v>500233</v>
      </c>
      <c r="E1027" s="2" t="inlineStr">
        <is>
          <t>Sidenilton Santos Da Conceicao</t>
        </is>
      </c>
      <c r="F1027" s="2" t="n">
        <v>102</v>
      </c>
      <c r="G1027" s="2" t="n">
        <v>21.74</v>
      </c>
      <c r="H1027" s="2" t="n">
        <v>5</v>
      </c>
      <c r="I1027" s="2" t="n">
        <v>0</v>
      </c>
      <c r="J1027" s="2" t="inlineStr">
        <is>
          <t>GPA</t>
        </is>
      </c>
    </row>
    <row r="1028">
      <c r="A1028" s="2" t="n">
        <v>7</v>
      </c>
      <c r="B1028" s="2" t="n">
        <v>7801</v>
      </c>
      <c r="C1028" s="2" t="inlineStr">
        <is>
          <t>SEPARACAO</t>
        </is>
      </c>
      <c r="D1028" s="2" t="n">
        <v>500233</v>
      </c>
      <c r="E1028" s="2" t="inlineStr">
        <is>
          <t>Sidenilton Santos Da Conceicao</t>
        </is>
      </c>
      <c r="F1028" s="2" t="n">
        <v>628</v>
      </c>
      <c r="G1028" s="2" t="n">
        <v>15.66</v>
      </c>
      <c r="H1028" s="2" t="n">
        <v>40</v>
      </c>
      <c r="I1028" s="2" t="n">
        <v>0</v>
      </c>
      <c r="J1028" s="2" t="inlineStr">
        <is>
          <t>GPA</t>
        </is>
      </c>
    </row>
    <row r="1029">
      <c r="A1029" s="2" t="n">
        <v>7</v>
      </c>
      <c r="B1029" s="2" t="n">
        <v>7801</v>
      </c>
      <c r="C1029" s="2" t="inlineStr">
        <is>
          <t>SEPARACAO</t>
        </is>
      </c>
      <c r="D1029" s="2" t="n">
        <v>5011175</v>
      </c>
      <c r="E1029" s="2" t="inlineStr">
        <is>
          <t>Clevisson Santos Do Nascimento</t>
        </is>
      </c>
      <c r="F1029" s="2" t="n">
        <v>2198</v>
      </c>
      <c r="G1029" s="2" t="n">
        <v>73.58</v>
      </c>
      <c r="H1029" s="2" t="n">
        <v>30</v>
      </c>
      <c r="I1029" s="2" t="n">
        <v>0</v>
      </c>
      <c r="J1029" s="2" t="inlineStr">
        <is>
          <t>GPA</t>
        </is>
      </c>
    </row>
    <row r="1030">
      <c r="A1030" s="2" t="n">
        <v>7</v>
      </c>
      <c r="B1030" s="2" t="n">
        <v>7801</v>
      </c>
      <c r="C1030" s="2" t="inlineStr">
        <is>
          <t>PUXADA RECEB</t>
        </is>
      </c>
      <c r="D1030" s="2" t="n">
        <v>5041880</v>
      </c>
      <c r="E1030" s="2" t="inlineStr">
        <is>
          <t>RAFAEL ALVARENGA DOS ANJOS</t>
        </is>
      </c>
      <c r="F1030" s="2" t="n">
        <v>2</v>
      </c>
      <c r="G1030" s="2" t="n">
        <v>0.02</v>
      </c>
      <c r="H1030" s="2" t="n">
        <v>100</v>
      </c>
      <c r="I1030" s="2" t="n">
        <v>0</v>
      </c>
      <c r="J1030" s="2" t="inlineStr">
        <is>
          <t>GPA</t>
        </is>
      </c>
    </row>
    <row r="1031">
      <c r="A1031" s="2" t="n">
        <v>7</v>
      </c>
      <c r="B1031" s="2" t="n">
        <v>7801</v>
      </c>
      <c r="C1031" s="2" t="inlineStr">
        <is>
          <t>SEPARACAO</t>
        </is>
      </c>
      <c r="D1031" s="2" t="n">
        <v>5041880</v>
      </c>
      <c r="E1031" s="2" t="inlineStr">
        <is>
          <t>RAFAEL ALVARENGA DOS ANJOS</t>
        </is>
      </c>
      <c r="F1031" s="2" t="n">
        <v>600</v>
      </c>
      <c r="G1031" s="2" t="n">
        <v>8.76</v>
      </c>
      <c r="H1031" s="2" t="n">
        <v>68</v>
      </c>
      <c r="I1031" s="2" t="n">
        <v>0</v>
      </c>
      <c r="J1031" s="2" t="inlineStr">
        <is>
          <t>GPA</t>
        </is>
      </c>
    </row>
    <row r="1032">
      <c r="A1032" s="2" t="n">
        <v>7</v>
      </c>
      <c r="B1032" s="2" t="n">
        <v>7801</v>
      </c>
      <c r="C1032" s="2" t="inlineStr">
        <is>
          <t>CARREGAMENTO</t>
        </is>
      </c>
      <c r="D1032" s="2" t="n">
        <v>5047935</v>
      </c>
      <c r="E1032" s="2" t="inlineStr">
        <is>
          <t>Jose Helto Almeida Da Silva</t>
        </is>
      </c>
      <c r="F1032" s="2" t="n">
        <v>323</v>
      </c>
      <c r="G1032" s="2" t="n">
        <v>29.12</v>
      </c>
      <c r="H1032" s="2" t="n">
        <v>11</v>
      </c>
      <c r="I1032" s="2" t="n">
        <v>0</v>
      </c>
      <c r="J1032" s="2" t="inlineStr">
        <is>
          <t>GPA</t>
        </is>
      </c>
    </row>
    <row r="1033">
      <c r="A1033" s="2" t="n">
        <v>7</v>
      </c>
      <c r="B1033" s="2" t="n">
        <v>7801</v>
      </c>
      <c r="C1033" s="2" t="inlineStr">
        <is>
          <t>CARREGAMENTO</t>
        </is>
      </c>
      <c r="D1033" s="2" t="n">
        <v>5055172</v>
      </c>
      <c r="E1033" s="2" t="inlineStr">
        <is>
          <t>Rodrigo Da Silva Fernandes</t>
        </is>
      </c>
      <c r="F1033" s="2" t="n">
        <v>51</v>
      </c>
      <c r="G1033" s="2" t="n">
        <v>5.46</v>
      </c>
      <c r="H1033" s="2" t="n">
        <v>9</v>
      </c>
      <c r="I1033" s="2" t="n">
        <v>0</v>
      </c>
      <c r="J1033" s="2" t="inlineStr">
        <is>
          <t>GPA</t>
        </is>
      </c>
    </row>
    <row r="1034">
      <c r="A1034" s="2" t="n">
        <v>7</v>
      </c>
      <c r="B1034" s="2" t="n">
        <v>7801</v>
      </c>
      <c r="C1034" s="2" t="inlineStr">
        <is>
          <t>RECEBIMENTO</t>
        </is>
      </c>
      <c r="D1034" s="2" t="n">
        <v>5055172</v>
      </c>
      <c r="E1034" s="2" t="inlineStr">
        <is>
          <t>Rodrigo Da Silva Fernandes</t>
        </is>
      </c>
      <c r="F1034" s="2" t="n">
        <v>111</v>
      </c>
      <c r="G1034" s="2" t="n">
        <v>2.39</v>
      </c>
      <c r="H1034" s="2" t="n">
        <v>46</v>
      </c>
      <c r="I1034" s="2" t="n">
        <v>0</v>
      </c>
      <c r="J1034" s="2" t="inlineStr">
        <is>
          <t>GPA</t>
        </is>
      </c>
    </row>
    <row r="1035">
      <c r="A1035" s="2" t="n">
        <v>7</v>
      </c>
      <c r="B1035" s="2" t="n">
        <v>7801</v>
      </c>
      <c r="C1035" s="2" t="inlineStr">
        <is>
          <t>ATIVIDADE OP. EMP.</t>
        </is>
      </c>
      <c r="D1035" s="2" t="n">
        <v>5061148</v>
      </c>
      <c r="E1035" s="2" t="inlineStr">
        <is>
          <t>EDUARDO HENRIQUE BORGES</t>
        </is>
      </c>
      <c r="F1035" s="2" t="n">
        <v>2324</v>
      </c>
      <c r="G1035" s="2" t="n">
        <v>193.01</v>
      </c>
      <c r="H1035" s="2" t="n">
        <v>12</v>
      </c>
      <c r="I1035" s="2" t="n">
        <v>0</v>
      </c>
      <c r="J1035" s="2" t="inlineStr">
        <is>
          <t>GPA</t>
        </is>
      </c>
    </row>
    <row r="1036">
      <c r="A1036" s="2" t="n">
        <v>7</v>
      </c>
      <c r="B1036" s="2" t="n">
        <v>7801</v>
      </c>
      <c r="C1036" s="2" t="inlineStr">
        <is>
          <t>CARREGAMENTO</t>
        </is>
      </c>
      <c r="D1036" s="2" t="n">
        <v>5066190</v>
      </c>
      <c r="E1036" s="2" t="inlineStr">
        <is>
          <t>Iderval Dias Feitosa</t>
        </is>
      </c>
      <c r="F1036" s="2" t="n">
        <v>2377</v>
      </c>
      <c r="G1036" s="2" t="n">
        <v>104.44</v>
      </c>
      <c r="H1036" s="2" t="n">
        <v>23</v>
      </c>
      <c r="I1036" s="2" t="n">
        <v>0</v>
      </c>
      <c r="J1036" s="2" t="inlineStr">
        <is>
          <t>GPA</t>
        </is>
      </c>
    </row>
    <row r="1037">
      <c r="A1037" s="2" t="n">
        <v>7</v>
      </c>
      <c r="B1037" s="2" t="n">
        <v>7801</v>
      </c>
      <c r="C1037" s="2" t="inlineStr">
        <is>
          <t>RECEBIMENTO</t>
        </is>
      </c>
      <c r="D1037" s="2" t="n">
        <v>5066190</v>
      </c>
      <c r="E1037" s="2" t="inlineStr">
        <is>
          <t>Iderval Dias Feitosa</t>
        </is>
      </c>
      <c r="F1037" s="2" t="n">
        <v>57</v>
      </c>
      <c r="G1037" s="2" t="n">
        <v>0.35</v>
      </c>
      <c r="H1037" s="2" t="n">
        <v>163</v>
      </c>
      <c r="I1037" s="2" t="n">
        <v>0</v>
      </c>
      <c r="J1037" s="2" t="inlineStr">
        <is>
          <t>GPA</t>
        </is>
      </c>
    </row>
    <row r="1038">
      <c r="A1038" s="2" t="n">
        <v>7</v>
      </c>
      <c r="B1038" s="2" t="n">
        <v>7801</v>
      </c>
      <c r="C1038" s="2" t="inlineStr">
        <is>
          <t>ATIVIDADE OP. EMP.</t>
        </is>
      </c>
      <c r="D1038" s="2" t="n">
        <v>5081696</v>
      </c>
      <c r="E1038" s="2" t="inlineStr">
        <is>
          <t>CELIO JOSE DOS SANTOS</t>
        </is>
      </c>
      <c r="F1038" s="2" t="n">
        <v>1053</v>
      </c>
      <c r="G1038" s="2" t="n">
        <v>190.75</v>
      </c>
      <c r="H1038" s="2" t="n">
        <v>6</v>
      </c>
      <c r="I1038" s="2" t="n">
        <v>0</v>
      </c>
      <c r="J1038" s="2" t="inlineStr">
        <is>
          <t>GPA</t>
        </is>
      </c>
    </row>
    <row r="1039">
      <c r="A1039" s="2" t="n">
        <v>7</v>
      </c>
      <c r="B1039" s="2" t="n">
        <v>7801</v>
      </c>
      <c r="C1039" s="2" t="inlineStr">
        <is>
          <t>CARREGAMENTO</t>
        </is>
      </c>
      <c r="D1039" s="2" t="n">
        <v>5087864</v>
      </c>
      <c r="E1039" s="2" t="inlineStr">
        <is>
          <t>WILIAN PIMENTEL PEREIRA</t>
        </is>
      </c>
      <c r="F1039" s="2" t="n">
        <v>55</v>
      </c>
      <c r="G1039" s="2" t="n">
        <v>2.58</v>
      </c>
      <c r="H1039" s="2" t="n">
        <v>21</v>
      </c>
      <c r="I1039" s="2" t="n">
        <v>0</v>
      </c>
      <c r="J1039" s="2" t="inlineStr">
        <is>
          <t>GPA</t>
        </is>
      </c>
    </row>
    <row r="1040">
      <c r="A1040" s="2" t="n">
        <v>7</v>
      </c>
      <c r="B1040" s="2" t="n">
        <v>7801</v>
      </c>
      <c r="C1040" s="2" t="inlineStr">
        <is>
          <t>PUXADA RECEB</t>
        </is>
      </c>
      <c r="D1040" s="2" t="n">
        <v>5087864</v>
      </c>
      <c r="E1040" s="2" t="inlineStr">
        <is>
          <t>WILIAN PIMENTEL PEREIRA</t>
        </is>
      </c>
      <c r="F1040" s="2" t="n">
        <v>106</v>
      </c>
      <c r="G1040" s="2" t="n">
        <v>4.46</v>
      </c>
      <c r="H1040" s="2" t="n">
        <v>24</v>
      </c>
      <c r="I1040" s="2" t="n">
        <v>0</v>
      </c>
      <c r="J1040" s="2" t="inlineStr">
        <is>
          <t>GPA</t>
        </is>
      </c>
    </row>
    <row r="1041">
      <c r="A1041" s="2" t="n">
        <v>7</v>
      </c>
      <c r="B1041" s="2" t="n">
        <v>7801</v>
      </c>
      <c r="C1041" s="2" t="inlineStr">
        <is>
          <t>RECEBIMENTO</t>
        </is>
      </c>
      <c r="D1041" s="2" t="n">
        <v>5087864</v>
      </c>
      <c r="E1041" s="2" t="inlineStr">
        <is>
          <t>WILIAN PIMENTEL PEREIRA</t>
        </is>
      </c>
      <c r="F1041" s="2" t="n">
        <v>210</v>
      </c>
      <c r="G1041" s="2" t="n">
        <v>14.09</v>
      </c>
      <c r="H1041" s="2" t="n">
        <v>15</v>
      </c>
      <c r="I1041" s="2" t="n">
        <v>0</v>
      </c>
      <c r="J1041" s="2" t="inlineStr">
        <is>
          <t>GPA</t>
        </is>
      </c>
    </row>
    <row r="1042">
      <c r="A1042" s="2" t="n">
        <v>7</v>
      </c>
      <c r="B1042" s="2" t="n">
        <v>7801</v>
      </c>
      <c r="C1042" s="2" t="inlineStr">
        <is>
          <t>SEPARACAO</t>
        </is>
      </c>
      <c r="D1042" s="2" t="n">
        <v>5087864</v>
      </c>
      <c r="E1042" s="2" t="inlineStr">
        <is>
          <t>WILIAN PIMENTEL PEREIRA</t>
        </is>
      </c>
      <c r="F1042" s="2" t="n">
        <v>105</v>
      </c>
      <c r="G1042" s="2" t="n">
        <v>3.61</v>
      </c>
      <c r="H1042" s="2" t="n">
        <v>29</v>
      </c>
      <c r="I1042" s="2" t="n">
        <v>0</v>
      </c>
      <c r="J1042" s="2" t="inlineStr">
        <is>
          <t>GPA</t>
        </is>
      </c>
    </row>
    <row r="1043">
      <c r="A1043" s="2" t="n">
        <v>7</v>
      </c>
      <c r="B1043" s="2" t="n">
        <v>7801</v>
      </c>
      <c r="C1043" s="2" t="inlineStr">
        <is>
          <t>RECEBIMENTO</t>
        </is>
      </c>
      <c r="D1043" s="2" t="n">
        <v>509890</v>
      </c>
      <c r="E1043" s="2" t="inlineStr">
        <is>
          <t>Rafael De Melo Antonio</t>
        </is>
      </c>
      <c r="F1043" s="2" t="n">
        <v>1</v>
      </c>
      <c r="G1043" s="2" t="n">
        <v>6.67</v>
      </c>
      <c r="H1043" s="2" t="n">
        <v>0</v>
      </c>
      <c r="I1043" s="2" t="n">
        <v>0</v>
      </c>
      <c r="J1043" s="2" t="inlineStr">
        <is>
          <t>GPA</t>
        </is>
      </c>
    </row>
    <row r="1044">
      <c r="A1044" s="2" t="n">
        <v>7</v>
      </c>
      <c r="B1044" s="2" t="n">
        <v>7801</v>
      </c>
      <c r="C1044" s="2" t="inlineStr">
        <is>
          <t>SEPARACAO</t>
        </is>
      </c>
      <c r="D1044" s="2" t="n">
        <v>509890</v>
      </c>
      <c r="E1044" s="2" t="inlineStr">
        <is>
          <t>Rafael De Melo Antonio</t>
        </is>
      </c>
      <c r="F1044" s="2" t="n">
        <v>1073</v>
      </c>
      <c r="G1044" s="2" t="n">
        <v>21.84</v>
      </c>
      <c r="H1044" s="2" t="n">
        <v>49</v>
      </c>
      <c r="I1044" s="2" t="n">
        <v>0</v>
      </c>
      <c r="J1044" s="2" t="inlineStr">
        <is>
          <t>GPA</t>
        </is>
      </c>
    </row>
    <row r="1045">
      <c r="A1045" s="2" t="n">
        <v>7</v>
      </c>
      <c r="B1045" s="2" t="n">
        <v>7801</v>
      </c>
      <c r="C1045" s="2" t="inlineStr">
        <is>
          <t>SEPARACAO</t>
        </is>
      </c>
      <c r="D1045" s="2" t="n">
        <v>5113687</v>
      </c>
      <c r="E1045" s="2" t="inlineStr">
        <is>
          <t>Kawan Dickson Jesus Dos Santos</t>
        </is>
      </c>
      <c r="F1045" s="2" t="n">
        <v>41</v>
      </c>
      <c r="G1045" s="2" t="n">
        <v>0.54</v>
      </c>
      <c r="H1045" s="2" t="n">
        <v>76</v>
      </c>
      <c r="I1045" s="2" t="n">
        <v>0</v>
      </c>
      <c r="J1045" s="2" t="inlineStr">
        <is>
          <t>GPA</t>
        </is>
      </c>
    </row>
    <row r="1046">
      <c r="A1046" s="2" t="n">
        <v>7</v>
      </c>
      <c r="B1046" s="2" t="n">
        <v>7801</v>
      </c>
      <c r="C1046" s="2" t="inlineStr">
        <is>
          <t>ATIVIDADE OP. EMP.</t>
        </is>
      </c>
      <c r="D1046" s="2" t="n">
        <v>5115418</v>
      </c>
      <c r="E1046" s="2" t="inlineStr">
        <is>
          <t>Diego Rodrigues Hidalgo</t>
        </is>
      </c>
      <c r="F1046" s="2" t="n">
        <v>5330</v>
      </c>
      <c r="G1046" s="2" t="n">
        <v>94.73</v>
      </c>
      <c r="H1046" s="2" t="n">
        <v>56</v>
      </c>
      <c r="I1046" s="2" t="n">
        <v>0</v>
      </c>
      <c r="J1046" s="2" t="inlineStr">
        <is>
          <t>GPA</t>
        </is>
      </c>
    </row>
    <row r="1047">
      <c r="A1047" s="2" t="n">
        <v>7</v>
      </c>
      <c r="B1047" s="2" t="n">
        <v>7801</v>
      </c>
      <c r="C1047" s="2" t="inlineStr">
        <is>
          <t>SEPARACAO</t>
        </is>
      </c>
      <c r="D1047" s="2" t="n">
        <v>5115418</v>
      </c>
      <c r="E1047" s="2" t="inlineStr">
        <is>
          <t>Diego Rodrigues Hidalgo</t>
        </is>
      </c>
      <c r="F1047" s="2" t="n">
        <v>94</v>
      </c>
      <c r="G1047" s="2" t="n">
        <v>0.01</v>
      </c>
      <c r="H1047" s="2" t="n">
        <v>9400</v>
      </c>
      <c r="I1047" s="2" t="n">
        <v>0</v>
      </c>
      <c r="J1047" s="2" t="inlineStr">
        <is>
          <t>GPA</t>
        </is>
      </c>
    </row>
    <row r="1048">
      <c r="A1048" s="2" t="n">
        <v>7</v>
      </c>
      <c r="B1048" s="2" t="n">
        <v>7801</v>
      </c>
      <c r="C1048" s="2" t="inlineStr">
        <is>
          <t>RECEBIMENTO</t>
        </is>
      </c>
      <c r="D1048" s="2" t="n">
        <v>5121060</v>
      </c>
      <c r="E1048" s="2" t="inlineStr">
        <is>
          <t>Ricardo De Sousa Silva</t>
        </is>
      </c>
      <c r="F1048" s="2" t="n">
        <v>1025</v>
      </c>
      <c r="G1048" s="2" t="n">
        <v>106.17</v>
      </c>
      <c r="H1048" s="2" t="n">
        <v>10</v>
      </c>
      <c r="I1048" s="2" t="n">
        <v>0</v>
      </c>
      <c r="J1048" s="2" t="inlineStr">
        <is>
          <t>GPA</t>
        </is>
      </c>
    </row>
    <row r="1049">
      <c r="A1049" s="2" t="n">
        <v>7</v>
      </c>
      <c r="B1049" s="2" t="n">
        <v>7801</v>
      </c>
      <c r="C1049" s="2" t="inlineStr">
        <is>
          <t>CARREGAMENTO</t>
        </is>
      </c>
      <c r="D1049" s="2" t="n">
        <v>5122490</v>
      </c>
      <c r="E1049" s="2" t="inlineStr">
        <is>
          <t>Luciano Silva Lopes</t>
        </is>
      </c>
      <c r="F1049" s="2" t="n">
        <v>1071</v>
      </c>
      <c r="G1049" s="2" t="n">
        <v>28.39</v>
      </c>
      <c r="H1049" s="2" t="n">
        <v>38</v>
      </c>
      <c r="I1049" s="2" t="n">
        <v>0</v>
      </c>
      <c r="J1049" s="2" t="inlineStr">
        <is>
          <t>GPA</t>
        </is>
      </c>
    </row>
    <row r="1050">
      <c r="A1050" s="2" t="n">
        <v>7</v>
      </c>
      <c r="B1050" s="2" t="n">
        <v>7801</v>
      </c>
      <c r="C1050" s="2" t="inlineStr">
        <is>
          <t>CARREGAMENTO</t>
        </is>
      </c>
      <c r="D1050" s="2" t="n">
        <v>5125600</v>
      </c>
      <c r="E1050" s="2" t="inlineStr">
        <is>
          <t>Alexandre Luis Viana Privado</t>
        </is>
      </c>
      <c r="F1050" s="2" t="n">
        <v>764</v>
      </c>
      <c r="G1050" s="2" t="n">
        <v>35.48</v>
      </c>
      <c r="H1050" s="2" t="n">
        <v>22</v>
      </c>
      <c r="I1050" s="2" t="n">
        <v>0</v>
      </c>
      <c r="J1050" s="2" t="inlineStr">
        <is>
          <t>GPA</t>
        </is>
      </c>
    </row>
    <row r="1051">
      <c r="A1051" s="2" t="n">
        <v>7</v>
      </c>
      <c r="B1051" s="2" t="n">
        <v>7801</v>
      </c>
      <c r="C1051" s="2" t="inlineStr">
        <is>
          <t>PUXADA RECEB</t>
        </is>
      </c>
      <c r="D1051" s="2" t="n">
        <v>5125600</v>
      </c>
      <c r="E1051" s="2" t="inlineStr">
        <is>
          <t>Alexandre Luis Viana Privado</t>
        </is>
      </c>
      <c r="F1051" s="2" t="n">
        <v>49</v>
      </c>
      <c r="G1051" s="2" t="n">
        <v>32.97</v>
      </c>
      <c r="H1051" s="2" t="n">
        <v>1</v>
      </c>
      <c r="I1051" s="2" t="n">
        <v>0</v>
      </c>
      <c r="J1051" s="2" t="inlineStr">
        <is>
          <t>GPA</t>
        </is>
      </c>
    </row>
    <row r="1052">
      <c r="A1052" s="2" t="n">
        <v>7</v>
      </c>
      <c r="B1052" s="2" t="n">
        <v>7801</v>
      </c>
      <c r="C1052" s="2" t="inlineStr">
        <is>
          <t>PUXADA RECEB</t>
        </is>
      </c>
      <c r="D1052" s="2" t="n">
        <v>5128552</v>
      </c>
      <c r="E1052" s="2" t="inlineStr">
        <is>
          <t>Vinicius Azevedo Do Carmo</t>
        </is>
      </c>
      <c r="F1052" s="2" t="n">
        <v>94</v>
      </c>
      <c r="G1052" s="2" t="n">
        <v>86.68000000000001</v>
      </c>
      <c r="H1052" s="2" t="n">
        <v>1</v>
      </c>
      <c r="I1052" s="2" t="n">
        <v>0</v>
      </c>
      <c r="J1052" s="2" t="inlineStr">
        <is>
          <t>GPA</t>
        </is>
      </c>
    </row>
    <row r="1053">
      <c r="A1053" s="2" t="n">
        <v>7</v>
      </c>
      <c r="B1053" s="2" t="n">
        <v>7801</v>
      </c>
      <c r="C1053" s="2" t="inlineStr">
        <is>
          <t>RECEBIMENTO</t>
        </is>
      </c>
      <c r="D1053" s="2" t="n">
        <v>5128552</v>
      </c>
      <c r="E1053" s="2" t="inlineStr">
        <is>
          <t>Vinicius Azevedo Do Carmo</t>
        </is>
      </c>
      <c r="F1053" s="2" t="n">
        <v>4</v>
      </c>
      <c r="G1053" s="2" t="n">
        <v>4.45</v>
      </c>
      <c r="H1053" s="2" t="n">
        <v>1</v>
      </c>
      <c r="I1053" s="2" t="n">
        <v>0</v>
      </c>
      <c r="J1053" s="2" t="inlineStr">
        <is>
          <t>GPA</t>
        </is>
      </c>
    </row>
    <row r="1054">
      <c r="A1054" s="2" t="n">
        <v>7</v>
      </c>
      <c r="B1054" s="2" t="n">
        <v>7801</v>
      </c>
      <c r="C1054" s="2" t="inlineStr">
        <is>
          <t>CARREGAMENTO</t>
        </is>
      </c>
      <c r="D1054" s="2" t="n">
        <v>5132606</v>
      </c>
      <c r="E1054" s="2" t="inlineStr">
        <is>
          <t>Anderson Kenedy De Oliveira</t>
        </is>
      </c>
      <c r="F1054" s="2" t="n">
        <v>66</v>
      </c>
      <c r="G1054" s="2" t="n">
        <v>9.390000000000001</v>
      </c>
      <c r="H1054" s="2" t="n">
        <v>7</v>
      </c>
      <c r="I1054" s="2" t="n">
        <v>0</v>
      </c>
      <c r="J1054" s="2" t="inlineStr">
        <is>
          <t>GPA</t>
        </is>
      </c>
    </row>
    <row r="1055">
      <c r="A1055" s="2" t="n">
        <v>7</v>
      </c>
      <c r="B1055" s="2" t="n">
        <v>7801</v>
      </c>
      <c r="C1055" s="2" t="inlineStr">
        <is>
          <t>SEPARACAO</t>
        </is>
      </c>
      <c r="D1055" s="2" t="n">
        <v>5132606</v>
      </c>
      <c r="E1055" s="2" t="inlineStr">
        <is>
          <t>Anderson Kenedy De Oliveira</t>
        </is>
      </c>
      <c r="F1055" s="2" t="n">
        <v>265</v>
      </c>
      <c r="G1055" s="2" t="n">
        <v>8.77</v>
      </c>
      <c r="H1055" s="2" t="n">
        <v>30</v>
      </c>
      <c r="I1055" s="2" t="n">
        <v>0</v>
      </c>
      <c r="J1055" s="2" t="inlineStr">
        <is>
          <t>GPA</t>
        </is>
      </c>
    </row>
    <row r="1056">
      <c r="A1056" s="2" t="n">
        <v>7</v>
      </c>
      <c r="B1056" s="2" t="n">
        <v>7801</v>
      </c>
      <c r="C1056" s="2" t="inlineStr">
        <is>
          <t>ATIVIDADE OP. EMP.</t>
        </is>
      </c>
      <c r="D1056" s="2" t="n">
        <v>513395</v>
      </c>
      <c r="E1056" s="2" t="inlineStr">
        <is>
          <t>Uberlandia De Lima E Silva</t>
        </is>
      </c>
      <c r="F1056" s="2" t="n">
        <v>148</v>
      </c>
      <c r="G1056" s="2" t="n">
        <v>36.85</v>
      </c>
      <c r="H1056" s="2" t="n">
        <v>4</v>
      </c>
      <c r="I1056" s="2" t="n">
        <v>0</v>
      </c>
      <c r="J1056" s="2" t="inlineStr">
        <is>
          <t>GPA</t>
        </is>
      </c>
    </row>
    <row r="1057">
      <c r="A1057" s="2" t="n">
        <v>7</v>
      </c>
      <c r="B1057" s="2" t="n">
        <v>7801</v>
      </c>
      <c r="C1057" s="2" t="inlineStr">
        <is>
          <t>CARREGAMENTO</t>
        </is>
      </c>
      <c r="D1057" s="2" t="n">
        <v>5144280</v>
      </c>
      <c r="E1057" s="2" t="inlineStr">
        <is>
          <t>Tiago Farias Da Costa</t>
        </is>
      </c>
      <c r="F1057" s="2" t="n">
        <v>109</v>
      </c>
      <c r="G1057" s="2" t="n">
        <v>18.22</v>
      </c>
      <c r="H1057" s="2" t="n">
        <v>6</v>
      </c>
      <c r="I1057" s="2" t="n">
        <v>0</v>
      </c>
      <c r="J1057" s="2" t="inlineStr">
        <is>
          <t>GPA</t>
        </is>
      </c>
    </row>
    <row r="1058">
      <c r="A1058" s="2" t="n">
        <v>7</v>
      </c>
      <c r="B1058" s="2" t="n">
        <v>7801</v>
      </c>
      <c r="C1058" s="2" t="inlineStr">
        <is>
          <t>SEPARACAO</t>
        </is>
      </c>
      <c r="D1058" s="2" t="n">
        <v>5144280</v>
      </c>
      <c r="E1058" s="2" t="inlineStr">
        <is>
          <t>Tiago Farias Da Costa</t>
        </is>
      </c>
      <c r="F1058" s="2" t="n">
        <v>468</v>
      </c>
      <c r="G1058" s="2" t="n">
        <v>20.23</v>
      </c>
      <c r="H1058" s="2" t="n">
        <v>23</v>
      </c>
      <c r="I1058" s="2" t="n">
        <v>0</v>
      </c>
      <c r="J1058" s="2" t="inlineStr">
        <is>
          <t>GPA</t>
        </is>
      </c>
    </row>
    <row r="1059">
      <c r="A1059" s="2" t="n">
        <v>7</v>
      </c>
      <c r="B1059" s="2" t="n">
        <v>7801</v>
      </c>
      <c r="C1059" s="2" t="inlineStr">
        <is>
          <t>CARREGAMENTO</t>
        </is>
      </c>
      <c r="D1059" s="2" t="n">
        <v>5209404</v>
      </c>
      <c r="E1059" s="2" t="inlineStr">
        <is>
          <t>Luanderson Da Silva Barros</t>
        </is>
      </c>
      <c r="F1059" s="2" t="n">
        <v>27</v>
      </c>
      <c r="G1059" s="2" t="n">
        <v>6.03</v>
      </c>
      <c r="H1059" s="2" t="n">
        <v>4</v>
      </c>
      <c r="I1059" s="2" t="n">
        <v>0</v>
      </c>
      <c r="J1059" s="2" t="inlineStr">
        <is>
          <t>GPA</t>
        </is>
      </c>
    </row>
    <row r="1060">
      <c r="A1060" s="2" t="n">
        <v>7</v>
      </c>
      <c r="B1060" s="2" t="n">
        <v>7801</v>
      </c>
      <c r="C1060" s="2" t="inlineStr">
        <is>
          <t>PUXADA RECEB</t>
        </is>
      </c>
      <c r="D1060" s="2" t="n">
        <v>5235588</v>
      </c>
      <c r="E1060" s="2" t="inlineStr">
        <is>
          <t>WELLINGTON LUIZ DE OLIVEIRA</t>
        </is>
      </c>
      <c r="F1060" s="2" t="n">
        <v>80</v>
      </c>
      <c r="G1060" s="2" t="n">
        <v>29.31</v>
      </c>
      <c r="H1060" s="2" t="n">
        <v>3</v>
      </c>
      <c r="I1060" s="2" t="n">
        <v>0</v>
      </c>
      <c r="J1060" s="2" t="inlineStr">
        <is>
          <t>GPA</t>
        </is>
      </c>
    </row>
    <row r="1061">
      <c r="A1061" s="2" t="n">
        <v>7</v>
      </c>
      <c r="B1061" s="2" t="n">
        <v>7801</v>
      </c>
      <c r="C1061" s="2" t="inlineStr">
        <is>
          <t>PUXADA RECEB</t>
        </is>
      </c>
      <c r="D1061" s="2" t="n">
        <v>5235723</v>
      </c>
      <c r="E1061" s="2" t="inlineStr">
        <is>
          <t>Daniel Gomes Da Silva</t>
        </is>
      </c>
      <c r="F1061" s="2" t="n">
        <v>258</v>
      </c>
      <c r="G1061" s="2" t="n">
        <v>52.37</v>
      </c>
      <c r="H1061" s="2" t="n">
        <v>5</v>
      </c>
      <c r="I1061" s="2" t="n">
        <v>0</v>
      </c>
      <c r="J1061" s="2" t="inlineStr">
        <is>
          <t>GPA</t>
        </is>
      </c>
    </row>
    <row r="1062">
      <c r="A1062" s="2" t="n">
        <v>7</v>
      </c>
      <c r="B1062" s="2" t="n">
        <v>7801</v>
      </c>
      <c r="C1062" s="2" t="inlineStr">
        <is>
          <t>RECEBIMENTO</t>
        </is>
      </c>
      <c r="D1062" s="2" t="n">
        <v>5235723</v>
      </c>
      <c r="E1062" s="2" t="inlineStr">
        <is>
          <t>Daniel Gomes Da Silva</t>
        </is>
      </c>
      <c r="F1062" s="2" t="n">
        <v>1</v>
      </c>
      <c r="G1062" s="2" t="n">
        <v>6.34</v>
      </c>
      <c r="H1062" s="2" t="n">
        <v>0</v>
      </c>
      <c r="I1062" s="2" t="n">
        <v>0</v>
      </c>
      <c r="J1062" s="2" t="inlineStr">
        <is>
          <t>GPA</t>
        </is>
      </c>
    </row>
    <row r="1063">
      <c r="A1063" s="2" t="n">
        <v>7</v>
      </c>
      <c r="B1063" s="2" t="n">
        <v>7801</v>
      </c>
      <c r="C1063" s="2" t="inlineStr">
        <is>
          <t>CARREGAMENTO</t>
        </is>
      </c>
      <c r="D1063" s="2" t="n">
        <v>5262496</v>
      </c>
      <c r="E1063" s="2" t="inlineStr">
        <is>
          <t>Daniel De Santana</t>
        </is>
      </c>
      <c r="F1063" s="2" t="n">
        <v>183</v>
      </c>
      <c r="G1063" s="2" t="n">
        <v>5.93</v>
      </c>
      <c r="H1063" s="2" t="n">
        <v>31</v>
      </c>
      <c r="I1063" s="2" t="n">
        <v>0</v>
      </c>
      <c r="J1063" s="2" t="inlineStr">
        <is>
          <t>GPA</t>
        </is>
      </c>
    </row>
    <row r="1064">
      <c r="A1064" s="2" t="n">
        <v>7</v>
      </c>
      <c r="B1064" s="2" t="n">
        <v>7801</v>
      </c>
      <c r="C1064" s="2" t="inlineStr">
        <is>
          <t>CARREGAMENTO</t>
        </is>
      </c>
      <c r="D1064" s="2" t="n">
        <v>5273862</v>
      </c>
      <c r="E1064" s="2" t="inlineStr">
        <is>
          <t>Reinilson Santos Conceicao</t>
        </is>
      </c>
      <c r="F1064" s="2" t="n">
        <v>276</v>
      </c>
      <c r="G1064" s="2" t="n">
        <v>45.99</v>
      </c>
      <c r="H1064" s="2" t="n">
        <v>6</v>
      </c>
      <c r="I1064" s="2" t="n">
        <v>0</v>
      </c>
      <c r="J1064" s="2" t="inlineStr">
        <is>
          <t>GPA</t>
        </is>
      </c>
    </row>
    <row r="1065">
      <c r="A1065" s="2" t="n">
        <v>7</v>
      </c>
      <c r="B1065" s="2" t="n">
        <v>7801</v>
      </c>
      <c r="C1065" s="2" t="inlineStr">
        <is>
          <t>SEPARACAO</t>
        </is>
      </c>
      <c r="D1065" s="2" t="n">
        <v>5273862</v>
      </c>
      <c r="E1065" s="2" t="inlineStr">
        <is>
          <t>Reinilson Santos Conceicao</t>
        </is>
      </c>
      <c r="F1065" s="2" t="n">
        <v>248</v>
      </c>
      <c r="G1065" s="2" t="n">
        <v>5.98</v>
      </c>
      <c r="H1065" s="2" t="n">
        <v>41</v>
      </c>
      <c r="I1065" s="2" t="n">
        <v>0</v>
      </c>
      <c r="J1065" s="2" t="inlineStr">
        <is>
          <t>GPA</t>
        </is>
      </c>
    </row>
    <row r="1066">
      <c r="A1066" s="2" t="n">
        <v>7</v>
      </c>
      <c r="B1066" s="2" t="n">
        <v>7801</v>
      </c>
      <c r="C1066" s="2" t="inlineStr">
        <is>
          <t>ATIVIDADE OP. EMP.</t>
        </is>
      </c>
      <c r="D1066" s="2" t="n">
        <v>5321450</v>
      </c>
      <c r="E1066" s="2" t="inlineStr">
        <is>
          <t>FELIPE COPE CAMPOS</t>
        </is>
      </c>
      <c r="F1066" s="2" t="n">
        <v>681</v>
      </c>
      <c r="G1066" s="2" t="n">
        <v>130.77</v>
      </c>
      <c r="H1066" s="2" t="n">
        <v>5</v>
      </c>
      <c r="I1066" s="2" t="n">
        <v>0</v>
      </c>
      <c r="J1066" s="2" t="inlineStr">
        <is>
          <t>GPA</t>
        </is>
      </c>
    </row>
    <row r="1067">
      <c r="A1067" s="2" t="n">
        <v>7</v>
      </c>
      <c r="B1067" s="2" t="n">
        <v>7801</v>
      </c>
      <c r="C1067" s="2" t="inlineStr">
        <is>
          <t>CARREGAMENTO</t>
        </is>
      </c>
      <c r="D1067" s="2" t="n">
        <v>5332095</v>
      </c>
      <c r="E1067" s="2" t="inlineStr">
        <is>
          <t>Lucas Da Silva Gaspar Lopes</t>
        </is>
      </c>
      <c r="F1067" s="2" t="n">
        <v>151</v>
      </c>
      <c r="G1067" s="2" t="n">
        <v>10.24</v>
      </c>
      <c r="H1067" s="2" t="n">
        <v>15</v>
      </c>
      <c r="I1067" s="2" t="n">
        <v>0</v>
      </c>
      <c r="J1067" s="2" t="inlineStr">
        <is>
          <t>GPA</t>
        </is>
      </c>
    </row>
    <row r="1068">
      <c r="A1068" s="2" t="n">
        <v>7</v>
      </c>
      <c r="B1068" s="2" t="n">
        <v>7801</v>
      </c>
      <c r="C1068" s="2" t="inlineStr">
        <is>
          <t>ATIVIDADE OP. EMP.</t>
        </is>
      </c>
      <c r="D1068" s="2" t="n">
        <v>5342112</v>
      </c>
      <c r="E1068" s="2" t="inlineStr">
        <is>
          <t>Marcio Francisco De Souza</t>
        </is>
      </c>
      <c r="F1068" s="2" t="n">
        <v>50</v>
      </c>
      <c r="G1068" s="2" t="n">
        <v>6.07</v>
      </c>
      <c r="H1068" s="2" t="n">
        <v>8</v>
      </c>
      <c r="I1068" s="2" t="n">
        <v>0</v>
      </c>
      <c r="J1068" s="2" t="inlineStr">
        <is>
          <t>GPA</t>
        </is>
      </c>
    </row>
    <row r="1069">
      <c r="A1069" s="2" t="n">
        <v>7</v>
      </c>
      <c r="B1069" s="2" t="n">
        <v>7801</v>
      </c>
      <c r="C1069" s="2" t="inlineStr">
        <is>
          <t>CARREGAMENTO</t>
        </is>
      </c>
      <c r="D1069" s="2" t="n">
        <v>5351545</v>
      </c>
      <c r="E1069" s="2" t="inlineStr">
        <is>
          <t>GUSTAVO GUSTAVO MONTEIRO ARRUDAS</t>
        </is>
      </c>
      <c r="F1069" s="2" t="n">
        <v>220</v>
      </c>
      <c r="G1069" s="2" t="n">
        <v>46.37</v>
      </c>
      <c r="H1069" s="2" t="n">
        <v>5</v>
      </c>
      <c r="I1069" s="2" t="n">
        <v>0</v>
      </c>
      <c r="J1069" s="2" t="inlineStr">
        <is>
          <t>GPA</t>
        </is>
      </c>
    </row>
    <row r="1070">
      <c r="A1070" s="2" t="n">
        <v>7</v>
      </c>
      <c r="B1070" s="2" t="n">
        <v>7801</v>
      </c>
      <c r="C1070" s="2" t="inlineStr">
        <is>
          <t>SEPARACAO</t>
        </is>
      </c>
      <c r="D1070" s="2" t="n">
        <v>5356768</v>
      </c>
      <c r="E1070" s="2" t="inlineStr">
        <is>
          <t>Daniel Santos Soares</t>
        </is>
      </c>
      <c r="F1070" s="2" t="n">
        <v>709</v>
      </c>
      <c r="G1070" s="2" t="n">
        <v>18.7</v>
      </c>
      <c r="H1070" s="2" t="n">
        <v>38</v>
      </c>
      <c r="I1070" s="2" t="n">
        <v>0</v>
      </c>
      <c r="J1070" s="2" t="inlineStr">
        <is>
          <t>GPA</t>
        </is>
      </c>
    </row>
    <row r="1071">
      <c r="A1071" s="2" t="n">
        <v>7</v>
      </c>
      <c r="B1071" s="2" t="n">
        <v>7801</v>
      </c>
      <c r="C1071" s="2" t="inlineStr">
        <is>
          <t>CARREGAMENTO</t>
        </is>
      </c>
      <c r="D1071" s="2" t="n">
        <v>5360463</v>
      </c>
      <c r="E1071" s="2" t="inlineStr">
        <is>
          <t>Wesley Magalhaes Braga</t>
        </is>
      </c>
      <c r="F1071" s="2" t="n">
        <v>468</v>
      </c>
      <c r="G1071" s="2" t="n">
        <v>18.8</v>
      </c>
      <c r="H1071" s="2" t="n">
        <v>25</v>
      </c>
      <c r="I1071" s="2" t="n">
        <v>0</v>
      </c>
      <c r="J1071" s="2" t="inlineStr">
        <is>
          <t>GPA</t>
        </is>
      </c>
    </row>
    <row r="1072">
      <c r="A1072" s="2" t="n">
        <v>7</v>
      </c>
      <c r="B1072" s="2" t="n">
        <v>7801</v>
      </c>
      <c r="C1072" s="2" t="inlineStr">
        <is>
          <t>CARREGAMENTO</t>
        </is>
      </c>
      <c r="D1072" s="2" t="n">
        <v>5369266</v>
      </c>
      <c r="E1072" s="2" t="inlineStr">
        <is>
          <t>Jose Daniel Pereira De Figueiredo</t>
        </is>
      </c>
      <c r="F1072" s="2" t="n">
        <v>298</v>
      </c>
      <c r="G1072" s="2" t="n">
        <v>36.71</v>
      </c>
      <c r="H1072" s="2" t="n">
        <v>8</v>
      </c>
      <c r="I1072" s="2" t="n">
        <v>0</v>
      </c>
      <c r="J1072" s="2" t="inlineStr">
        <is>
          <t>GPA</t>
        </is>
      </c>
    </row>
    <row r="1073">
      <c r="A1073" s="2" t="n">
        <v>7</v>
      </c>
      <c r="B1073" s="2" t="n">
        <v>7801</v>
      </c>
      <c r="C1073" s="2" t="inlineStr">
        <is>
          <t>SEPARACAO</t>
        </is>
      </c>
      <c r="D1073" s="2" t="n">
        <v>5369266</v>
      </c>
      <c r="E1073" s="2" t="inlineStr">
        <is>
          <t>Jose Daniel Pereira De Figueiredo</t>
        </is>
      </c>
      <c r="F1073" s="2" t="n">
        <v>958</v>
      </c>
      <c r="G1073" s="2" t="n">
        <v>10.37</v>
      </c>
      <c r="H1073" s="2" t="n">
        <v>92</v>
      </c>
      <c r="I1073" s="2" t="n">
        <v>0</v>
      </c>
      <c r="J1073" s="2" t="inlineStr">
        <is>
          <t>GPA</t>
        </is>
      </c>
    </row>
    <row r="1074">
      <c r="A1074" s="2" t="n">
        <v>7</v>
      </c>
      <c r="B1074" s="2" t="n">
        <v>7801</v>
      </c>
      <c r="C1074" s="2" t="inlineStr">
        <is>
          <t>ATIVIDADE OP. EMP.</t>
        </is>
      </c>
      <c r="D1074" s="2" t="n">
        <v>537071</v>
      </c>
      <c r="E1074" s="2" t="inlineStr">
        <is>
          <t>Gilmar De Azevedo Matos</t>
        </is>
      </c>
      <c r="F1074" s="2" t="n">
        <v>3700</v>
      </c>
      <c r="G1074" s="2" t="n">
        <v>153.23</v>
      </c>
      <c r="H1074" s="2" t="n">
        <v>24</v>
      </c>
      <c r="I1074" s="2" t="n">
        <v>0</v>
      </c>
      <c r="J1074" s="2" t="inlineStr">
        <is>
          <t>GPA</t>
        </is>
      </c>
    </row>
    <row r="1075">
      <c r="A1075" s="2" t="n">
        <v>7</v>
      </c>
      <c r="B1075" s="2" t="n">
        <v>7801</v>
      </c>
      <c r="C1075" s="2" t="inlineStr">
        <is>
          <t>CARREGAMENTO</t>
        </is>
      </c>
      <c r="D1075" s="2" t="n">
        <v>5370868</v>
      </c>
      <c r="E1075" s="2" t="inlineStr">
        <is>
          <t>GUSTAVO HENRIQUE FERREIRA DOS SANTOS</t>
        </is>
      </c>
      <c r="F1075" s="2" t="n">
        <v>28</v>
      </c>
      <c r="G1075" s="2" t="n">
        <v>1.47</v>
      </c>
      <c r="H1075" s="2" t="n">
        <v>19</v>
      </c>
      <c r="I1075" s="2" t="n">
        <v>0</v>
      </c>
      <c r="J1075" s="2" t="inlineStr">
        <is>
          <t>GPA</t>
        </is>
      </c>
    </row>
    <row r="1076">
      <c r="A1076" s="2" t="n">
        <v>7</v>
      </c>
      <c r="B1076" s="2" t="n">
        <v>7801</v>
      </c>
      <c r="C1076" s="2" t="inlineStr">
        <is>
          <t>RECEBIMENTO</t>
        </is>
      </c>
      <c r="D1076" s="2" t="n">
        <v>5370868</v>
      </c>
      <c r="E1076" s="2" t="inlineStr">
        <is>
          <t>GUSTAVO HENRIQUE FERREIRA DOS SANTOS</t>
        </is>
      </c>
      <c r="F1076" s="2" t="n">
        <v>107</v>
      </c>
      <c r="G1076" s="2" t="n">
        <v>6.18</v>
      </c>
      <c r="H1076" s="2" t="n">
        <v>17</v>
      </c>
      <c r="I1076" s="2" t="n">
        <v>0</v>
      </c>
      <c r="J1076" s="2" t="inlineStr">
        <is>
          <t>GPA</t>
        </is>
      </c>
    </row>
    <row r="1077">
      <c r="A1077" s="2" t="n">
        <v>7</v>
      </c>
      <c r="B1077" s="2" t="n">
        <v>7801</v>
      </c>
      <c r="C1077" s="2" t="inlineStr">
        <is>
          <t>PUXADA RECEB</t>
        </is>
      </c>
      <c r="D1077" s="2" t="n">
        <v>5399564</v>
      </c>
      <c r="E1077" s="2" t="inlineStr">
        <is>
          <t>ERICK VASCONCELOS FRANCO DE SA</t>
        </is>
      </c>
      <c r="F1077" s="2" t="n">
        <v>401</v>
      </c>
      <c r="G1077" s="2" t="n">
        <v>33.22</v>
      </c>
      <c r="H1077" s="2" t="n">
        <v>12</v>
      </c>
      <c r="I1077" s="2" t="n">
        <v>0</v>
      </c>
      <c r="J1077" s="2" t="inlineStr">
        <is>
          <t>GPA</t>
        </is>
      </c>
    </row>
    <row r="1078">
      <c r="A1078" s="2" t="n">
        <v>7</v>
      </c>
      <c r="B1078" s="2" t="n">
        <v>7801</v>
      </c>
      <c r="C1078" s="2" t="inlineStr">
        <is>
          <t>CARREGAMENTO</t>
        </is>
      </c>
      <c r="D1078" s="2" t="n">
        <v>5406498</v>
      </c>
      <c r="E1078" s="2" t="inlineStr">
        <is>
          <t>FELIPE Ferreira dos Anjos Lima</t>
        </is>
      </c>
      <c r="F1078" s="2" t="n">
        <v>350</v>
      </c>
      <c r="G1078" s="2" t="n">
        <v>36.93</v>
      </c>
      <c r="H1078" s="2" t="n">
        <v>9</v>
      </c>
      <c r="I1078" s="2" t="n">
        <v>0</v>
      </c>
      <c r="J1078" s="2" t="inlineStr">
        <is>
          <t>GPA</t>
        </is>
      </c>
    </row>
    <row r="1079">
      <c r="A1079" s="2" t="n">
        <v>7</v>
      </c>
      <c r="B1079" s="2" t="n">
        <v>7801</v>
      </c>
      <c r="C1079" s="2" t="inlineStr">
        <is>
          <t>PUXADA RECEB</t>
        </is>
      </c>
      <c r="D1079" s="2" t="n">
        <v>5406498</v>
      </c>
      <c r="E1079" s="2" t="inlineStr">
        <is>
          <t>FELIPE Ferreira dos Anjos Lima</t>
        </is>
      </c>
      <c r="F1079" s="2" t="n">
        <v>781</v>
      </c>
      <c r="G1079" s="2" t="n">
        <v>61.22</v>
      </c>
      <c r="H1079" s="2" t="n">
        <v>13</v>
      </c>
      <c r="I1079" s="2" t="n">
        <v>0</v>
      </c>
      <c r="J1079" s="2" t="inlineStr">
        <is>
          <t>GPA</t>
        </is>
      </c>
    </row>
    <row r="1080">
      <c r="A1080" s="2" t="n">
        <v>7</v>
      </c>
      <c r="B1080" s="2" t="n">
        <v>7801</v>
      </c>
      <c r="C1080" s="2" t="inlineStr">
        <is>
          <t>SEPARACAO</t>
        </is>
      </c>
      <c r="D1080" s="2" t="n">
        <v>5406498</v>
      </c>
      <c r="E1080" s="2" t="inlineStr">
        <is>
          <t>FELIPE Ferreira dos Anjos Lima</t>
        </is>
      </c>
      <c r="F1080" s="2" t="n">
        <v>1018</v>
      </c>
      <c r="G1080" s="2" t="n">
        <v>15.73</v>
      </c>
      <c r="H1080" s="2" t="n">
        <v>65</v>
      </c>
      <c r="I1080" s="2" t="n">
        <v>0</v>
      </c>
      <c r="J1080" s="2" t="inlineStr">
        <is>
          <t>GPA</t>
        </is>
      </c>
    </row>
    <row r="1081">
      <c r="A1081" s="2" t="n">
        <v>7</v>
      </c>
      <c r="B1081" s="2" t="n">
        <v>7801</v>
      </c>
      <c r="C1081" s="2" t="inlineStr">
        <is>
          <t>CARREGAMENTO</t>
        </is>
      </c>
      <c r="D1081" s="2" t="n">
        <v>5408075</v>
      </c>
      <c r="E1081" s="2" t="inlineStr">
        <is>
          <t>LEIDE CLEA DO SACRAMENTO</t>
        </is>
      </c>
      <c r="F1081" s="2" t="n">
        <v>977</v>
      </c>
      <c r="G1081" s="2" t="n">
        <v>99.62</v>
      </c>
      <c r="H1081" s="2" t="n">
        <v>10</v>
      </c>
      <c r="I1081" s="2" t="n">
        <v>0</v>
      </c>
      <c r="J1081" s="2" t="inlineStr">
        <is>
          <t>GPA</t>
        </is>
      </c>
    </row>
    <row r="1082">
      <c r="A1082" s="2" t="n">
        <v>7</v>
      </c>
      <c r="B1082" s="2" t="n">
        <v>7801</v>
      </c>
      <c r="C1082" s="2" t="inlineStr">
        <is>
          <t>CARREGAMENTO</t>
        </is>
      </c>
      <c r="D1082" s="2" t="n">
        <v>5409420</v>
      </c>
      <c r="E1082" s="2" t="inlineStr">
        <is>
          <t>SILAS DE OLIVEIRA VIANA</t>
        </is>
      </c>
      <c r="F1082" s="2" t="n">
        <v>933</v>
      </c>
      <c r="G1082" s="2" t="n">
        <v>39.89</v>
      </c>
      <c r="H1082" s="2" t="n">
        <v>23</v>
      </c>
      <c r="I1082" s="2" t="n">
        <v>0</v>
      </c>
      <c r="J1082" s="2" t="inlineStr">
        <is>
          <t>GPA</t>
        </is>
      </c>
    </row>
    <row r="1083">
      <c r="A1083" s="2" t="n">
        <v>7</v>
      </c>
      <c r="B1083" s="2" t="n">
        <v>7801</v>
      </c>
      <c r="C1083" s="2" t="inlineStr">
        <is>
          <t>PUXADA RECEB</t>
        </is>
      </c>
      <c r="D1083" s="2" t="n">
        <v>5410339</v>
      </c>
      <c r="E1083" s="2" t="inlineStr">
        <is>
          <t>Gustavo Pereira Araujo Leite</t>
        </is>
      </c>
      <c r="F1083" s="2" t="n">
        <v>4</v>
      </c>
      <c r="G1083" s="2" t="n">
        <v>7.01</v>
      </c>
      <c r="H1083" s="2" t="n">
        <v>1</v>
      </c>
      <c r="I1083" s="2" t="n">
        <v>0</v>
      </c>
      <c r="J1083" s="2" t="inlineStr">
        <is>
          <t>GPA</t>
        </is>
      </c>
    </row>
    <row r="1084">
      <c r="A1084" s="2" t="n">
        <v>7</v>
      </c>
      <c r="B1084" s="2" t="n">
        <v>7801</v>
      </c>
      <c r="C1084" s="2" t="inlineStr">
        <is>
          <t>RECEBIMENTO</t>
        </is>
      </c>
      <c r="D1084" s="2" t="n">
        <v>5410339</v>
      </c>
      <c r="E1084" s="2" t="inlineStr">
        <is>
          <t>Gustavo Pereira Araujo Leite</t>
        </is>
      </c>
      <c r="F1084" s="2" t="n">
        <v>15</v>
      </c>
      <c r="G1084" s="2" t="n">
        <v>14.66</v>
      </c>
      <c r="H1084" s="2" t="n">
        <v>1</v>
      </c>
      <c r="I1084" s="2" t="n">
        <v>0</v>
      </c>
      <c r="J1084" s="2" t="inlineStr">
        <is>
          <t>GPA</t>
        </is>
      </c>
    </row>
    <row r="1085">
      <c r="A1085" s="2" t="n">
        <v>7</v>
      </c>
      <c r="B1085" s="2" t="n">
        <v>7801</v>
      </c>
      <c r="C1085" s="2" t="inlineStr">
        <is>
          <t>SEPARACAO</t>
        </is>
      </c>
      <c r="D1085" s="2" t="n">
        <v>5410339</v>
      </c>
      <c r="E1085" s="2" t="inlineStr">
        <is>
          <t>Gustavo Pereira Araujo Leite</t>
        </is>
      </c>
      <c r="F1085" s="2" t="n">
        <v>8</v>
      </c>
      <c r="G1085" s="2" t="n">
        <v>1.17</v>
      </c>
      <c r="H1085" s="2" t="n">
        <v>7</v>
      </c>
      <c r="I1085" s="2" t="n">
        <v>0</v>
      </c>
      <c r="J1085" s="2" t="inlineStr">
        <is>
          <t>GPA</t>
        </is>
      </c>
    </row>
    <row r="1086">
      <c r="A1086" s="2" t="n">
        <v>7</v>
      </c>
      <c r="B1086" s="2" t="n">
        <v>7801</v>
      </c>
      <c r="C1086" s="2" t="inlineStr">
        <is>
          <t>SEPARACAO</t>
        </is>
      </c>
      <c r="D1086" s="2" t="n">
        <v>5411017</v>
      </c>
      <c r="E1086" s="2" t="inlineStr">
        <is>
          <t>Edson Araujo Rosa</t>
        </is>
      </c>
      <c r="F1086" s="2" t="n">
        <v>3548</v>
      </c>
      <c r="G1086" s="2" t="n">
        <v>81.68000000000001</v>
      </c>
      <c r="H1086" s="2" t="n">
        <v>43</v>
      </c>
      <c r="I1086" s="2" t="n">
        <v>0</v>
      </c>
      <c r="J1086" s="2" t="inlineStr">
        <is>
          <t>GPA</t>
        </is>
      </c>
    </row>
    <row r="1087">
      <c r="A1087" s="2" t="n">
        <v>7</v>
      </c>
      <c r="B1087" s="2" t="n">
        <v>7801</v>
      </c>
      <c r="C1087" s="2" t="inlineStr">
        <is>
          <t>SEPARACAO</t>
        </is>
      </c>
      <c r="D1087" s="2" t="n">
        <v>5420768</v>
      </c>
      <c r="E1087" s="2" t="inlineStr">
        <is>
          <t>Rafael Tadeu Da Silva</t>
        </is>
      </c>
      <c r="F1087" s="2" t="n">
        <v>8726</v>
      </c>
      <c r="G1087" s="2" t="n">
        <v>154.66</v>
      </c>
      <c r="H1087" s="2" t="n">
        <v>56</v>
      </c>
      <c r="I1087" s="2" t="n">
        <v>0</v>
      </c>
      <c r="J1087" s="2" t="inlineStr">
        <is>
          <t>GPA</t>
        </is>
      </c>
    </row>
    <row r="1088">
      <c r="A1088" s="2" t="n">
        <v>7</v>
      </c>
      <c r="B1088" s="2" t="n">
        <v>7801</v>
      </c>
      <c r="C1088" s="2" t="inlineStr">
        <is>
          <t>PUXADA RECEB</t>
        </is>
      </c>
      <c r="D1088" s="2" t="n">
        <v>5421004</v>
      </c>
      <c r="E1088" s="2" t="inlineStr">
        <is>
          <t>Thatyane Dos Santos Marinho</t>
        </is>
      </c>
      <c r="F1088" s="2" t="n">
        <v>2052</v>
      </c>
      <c r="G1088" s="2" t="n">
        <v>129.62</v>
      </c>
      <c r="H1088" s="2" t="n">
        <v>16</v>
      </c>
      <c r="I1088" s="2" t="n">
        <v>0</v>
      </c>
      <c r="J1088" s="2" t="inlineStr">
        <is>
          <t>GPA</t>
        </is>
      </c>
    </row>
    <row r="1089">
      <c r="A1089" s="2" t="n">
        <v>7</v>
      </c>
      <c r="B1089" s="2" t="n">
        <v>7801</v>
      </c>
      <c r="C1089" s="2" t="inlineStr">
        <is>
          <t>SEPARACAO</t>
        </is>
      </c>
      <c r="D1089" s="2" t="n">
        <v>5421004</v>
      </c>
      <c r="E1089" s="2" t="inlineStr">
        <is>
          <t>Thatyane Dos Santos Marinho</t>
        </is>
      </c>
      <c r="F1089" s="2" t="n">
        <v>344</v>
      </c>
      <c r="G1089" s="2" t="n">
        <v>16.26</v>
      </c>
      <c r="H1089" s="2" t="n">
        <v>21</v>
      </c>
      <c r="I1089" s="2" t="n">
        <v>0</v>
      </c>
      <c r="J1089" s="2" t="inlineStr">
        <is>
          <t>GPA</t>
        </is>
      </c>
    </row>
    <row r="1090">
      <c r="A1090" s="2" t="n">
        <v>7</v>
      </c>
      <c r="B1090" s="2" t="n">
        <v>7801</v>
      </c>
      <c r="C1090" s="2" t="inlineStr">
        <is>
          <t>CARREGAMENTO</t>
        </is>
      </c>
      <c r="D1090" s="2" t="n">
        <v>5421063</v>
      </c>
      <c r="E1090" s="2" t="inlineStr">
        <is>
          <t>BRUNO ALVES DE CASTRO</t>
        </is>
      </c>
      <c r="F1090" s="2" t="n">
        <v>60</v>
      </c>
      <c r="G1090" s="2" t="n">
        <v>6.74</v>
      </c>
      <c r="H1090" s="2" t="n">
        <v>9</v>
      </c>
      <c r="I1090" s="2" t="n">
        <v>0</v>
      </c>
      <c r="J1090" s="2" t="inlineStr">
        <is>
          <t>GPA</t>
        </is>
      </c>
    </row>
    <row r="1091">
      <c r="A1091" s="2" t="n">
        <v>7</v>
      </c>
      <c r="B1091" s="2" t="n">
        <v>7801</v>
      </c>
      <c r="C1091" s="2" t="inlineStr">
        <is>
          <t>PUXADA RECEB</t>
        </is>
      </c>
      <c r="D1091" s="2" t="n">
        <v>5421063</v>
      </c>
      <c r="E1091" s="2" t="inlineStr">
        <is>
          <t>BRUNO ALVES DE CASTRO</t>
        </is>
      </c>
      <c r="F1091" s="2" t="n">
        <v>4</v>
      </c>
      <c r="G1091" s="2" t="n">
        <v>8.42</v>
      </c>
      <c r="H1091" s="2" t="n">
        <v>0</v>
      </c>
      <c r="I1091" s="2" t="n">
        <v>0</v>
      </c>
      <c r="J1091" s="2" t="inlineStr">
        <is>
          <t>GPA</t>
        </is>
      </c>
    </row>
    <row r="1092">
      <c r="A1092" s="2" t="n">
        <v>7</v>
      </c>
      <c r="B1092" s="2" t="n">
        <v>7801</v>
      </c>
      <c r="C1092" s="2" t="inlineStr">
        <is>
          <t>CARREGAMENTO</t>
        </is>
      </c>
      <c r="D1092" s="2" t="n">
        <v>5421268</v>
      </c>
      <c r="E1092" s="2" t="inlineStr">
        <is>
          <t>Higor Barbosa Santos</t>
        </is>
      </c>
      <c r="F1092" s="2" t="n">
        <v>2137</v>
      </c>
      <c r="G1092" s="2" t="n">
        <v>116.49</v>
      </c>
      <c r="H1092" s="2" t="n">
        <v>18</v>
      </c>
      <c r="I1092" s="2" t="n">
        <v>0</v>
      </c>
      <c r="J1092" s="2" t="inlineStr">
        <is>
          <t>GPA</t>
        </is>
      </c>
    </row>
    <row r="1093">
      <c r="A1093" s="2" t="n">
        <v>7</v>
      </c>
      <c r="B1093" s="2" t="n">
        <v>7801</v>
      </c>
      <c r="C1093" s="2" t="inlineStr">
        <is>
          <t>PUXADA RECEB</t>
        </is>
      </c>
      <c r="D1093" s="2" t="n">
        <v>5421470</v>
      </c>
      <c r="E1093" s="2" t="inlineStr">
        <is>
          <t>JOSE DOMINGOS RODRIGUES</t>
        </is>
      </c>
      <c r="F1093" s="2" t="n">
        <v>379</v>
      </c>
      <c r="G1093" s="2" t="n">
        <v>19.7</v>
      </c>
      <c r="H1093" s="2" t="n">
        <v>19</v>
      </c>
      <c r="I1093" s="2" t="n">
        <v>0</v>
      </c>
      <c r="J1093" s="2" t="inlineStr">
        <is>
          <t>GPA</t>
        </is>
      </c>
    </row>
    <row r="1094">
      <c r="A1094" s="2" t="n">
        <v>7</v>
      </c>
      <c r="B1094" s="2" t="n">
        <v>7801</v>
      </c>
      <c r="C1094" s="2" t="inlineStr">
        <is>
          <t>PUXADA RECEB</t>
        </is>
      </c>
      <c r="D1094" s="2" t="n">
        <v>5422086</v>
      </c>
      <c r="E1094" s="2" t="inlineStr">
        <is>
          <t>Taiane Helena Piro De Lima</t>
        </is>
      </c>
      <c r="F1094" s="2" t="n">
        <v>3</v>
      </c>
      <c r="G1094" s="2" t="n">
        <v>6.67</v>
      </c>
      <c r="H1094" s="2" t="n">
        <v>0</v>
      </c>
      <c r="I1094" s="2" t="n">
        <v>0</v>
      </c>
      <c r="J1094" s="2" t="inlineStr">
        <is>
          <t>GPA</t>
        </is>
      </c>
    </row>
    <row r="1095">
      <c r="A1095" s="2" t="n">
        <v>7</v>
      </c>
      <c r="B1095" s="2" t="n">
        <v>7801</v>
      </c>
      <c r="C1095" s="2" t="inlineStr">
        <is>
          <t>CARREGAMENTO</t>
        </is>
      </c>
      <c r="D1095" s="2" t="n">
        <v>542716</v>
      </c>
      <c r="E1095" s="2" t="inlineStr">
        <is>
          <t>Rodolfo Rodrigues Arantes</t>
        </is>
      </c>
      <c r="F1095" s="2" t="n">
        <v>85</v>
      </c>
      <c r="G1095" s="2" t="n">
        <v>15.13</v>
      </c>
      <c r="H1095" s="2" t="n">
        <v>6</v>
      </c>
      <c r="I1095" s="2" t="n">
        <v>0</v>
      </c>
      <c r="J1095" s="2" t="inlineStr">
        <is>
          <t>GPA</t>
        </is>
      </c>
    </row>
    <row r="1096">
      <c r="A1096" s="2" t="n">
        <v>7</v>
      </c>
      <c r="B1096" s="2" t="n">
        <v>7801</v>
      </c>
      <c r="C1096" s="2" t="inlineStr">
        <is>
          <t>SEPARACAO</t>
        </is>
      </c>
      <c r="D1096" s="2" t="n">
        <v>542716</v>
      </c>
      <c r="E1096" s="2" t="inlineStr">
        <is>
          <t>Rodolfo Rodrigues Arantes</t>
        </is>
      </c>
      <c r="F1096" s="2" t="n">
        <v>323</v>
      </c>
      <c r="G1096" s="2" t="n">
        <v>12.74</v>
      </c>
      <c r="H1096" s="2" t="n">
        <v>25</v>
      </c>
      <c r="I1096" s="2" t="n">
        <v>0</v>
      </c>
      <c r="J1096" s="2" t="inlineStr">
        <is>
          <t>GPA</t>
        </is>
      </c>
    </row>
    <row r="1097">
      <c r="A1097" s="2" t="n">
        <v>7</v>
      </c>
      <c r="B1097" s="2" t="n">
        <v>7801</v>
      </c>
      <c r="C1097" s="2" t="inlineStr">
        <is>
          <t>PUXADA RECEB</t>
        </is>
      </c>
      <c r="D1097" s="2" t="n">
        <v>5435820</v>
      </c>
      <c r="E1097" s="2" t="inlineStr">
        <is>
          <t>Vitor Santos Araujo</t>
        </is>
      </c>
      <c r="F1097" s="2" t="n">
        <v>6</v>
      </c>
      <c r="G1097" s="2" t="n">
        <v>1.38</v>
      </c>
      <c r="H1097" s="2" t="n">
        <v>4</v>
      </c>
      <c r="I1097" s="2" t="n">
        <v>0</v>
      </c>
      <c r="J1097" s="2" t="inlineStr">
        <is>
          <t>GPA</t>
        </is>
      </c>
    </row>
    <row r="1098">
      <c r="A1098" s="2" t="n">
        <v>7</v>
      </c>
      <c r="B1098" s="2" t="n">
        <v>7801</v>
      </c>
      <c r="C1098" s="2" t="inlineStr">
        <is>
          <t>RECEBIMENTO</t>
        </is>
      </c>
      <c r="D1098" s="2" t="n">
        <v>5435820</v>
      </c>
      <c r="E1098" s="2" t="inlineStr">
        <is>
          <t>Vitor Santos Araujo</t>
        </is>
      </c>
      <c r="F1098" s="2" t="n">
        <v>160</v>
      </c>
      <c r="G1098" s="2" t="n">
        <v>11.45</v>
      </c>
      <c r="H1098" s="2" t="n">
        <v>14</v>
      </c>
      <c r="I1098" s="2" t="n">
        <v>0</v>
      </c>
      <c r="J1098" s="2" t="inlineStr">
        <is>
          <t>GPA</t>
        </is>
      </c>
    </row>
    <row r="1099">
      <c r="A1099" s="2" t="n">
        <v>7</v>
      </c>
      <c r="B1099" s="2" t="n">
        <v>7801</v>
      </c>
      <c r="C1099" s="2" t="inlineStr">
        <is>
          <t>CARREGAMENTO</t>
        </is>
      </c>
      <c r="D1099" s="2" t="n">
        <v>5437466</v>
      </c>
      <c r="E1099" s="2" t="inlineStr">
        <is>
          <t>Caua Ribeiro Da Silva</t>
        </is>
      </c>
      <c r="F1099" s="2" t="n">
        <v>1656</v>
      </c>
      <c r="G1099" s="2" t="n">
        <v>59.31</v>
      </c>
      <c r="H1099" s="2" t="n">
        <v>28</v>
      </c>
      <c r="I1099" s="2" t="n">
        <v>0</v>
      </c>
      <c r="J1099" s="2" t="inlineStr">
        <is>
          <t>GPA</t>
        </is>
      </c>
    </row>
    <row r="1100">
      <c r="A1100" s="2" t="n">
        <v>7</v>
      </c>
      <c r="B1100" s="2" t="n">
        <v>7801</v>
      </c>
      <c r="C1100" s="2" t="inlineStr">
        <is>
          <t>PUXADA RECEB</t>
        </is>
      </c>
      <c r="D1100" s="2" t="n">
        <v>5441218</v>
      </c>
      <c r="E1100" s="2" t="inlineStr">
        <is>
          <t>IAGO MATHEUS PEREIRA DOS SANTOS</t>
        </is>
      </c>
      <c r="F1100" s="2" t="n">
        <v>287</v>
      </c>
      <c r="G1100" s="2" t="n">
        <v>42.78</v>
      </c>
      <c r="H1100" s="2" t="n">
        <v>7</v>
      </c>
      <c r="I1100" s="2" t="n">
        <v>0</v>
      </c>
      <c r="J1100" s="2" t="inlineStr">
        <is>
          <t>GPA</t>
        </is>
      </c>
    </row>
    <row r="1101">
      <c r="A1101" s="2" t="n">
        <v>7</v>
      </c>
      <c r="B1101" s="2" t="n">
        <v>7801</v>
      </c>
      <c r="C1101" s="2" t="inlineStr">
        <is>
          <t>RECEBIMENTO</t>
        </is>
      </c>
      <c r="D1101" s="2" t="n">
        <v>5441218</v>
      </c>
      <c r="E1101" s="2" t="inlineStr">
        <is>
          <t>IAGO MATHEUS PEREIRA DOS SANTOS</t>
        </is>
      </c>
      <c r="F1101" s="2" t="n">
        <v>1684</v>
      </c>
      <c r="G1101" s="2" t="n">
        <v>128.65</v>
      </c>
      <c r="H1101" s="2" t="n">
        <v>13</v>
      </c>
      <c r="I1101" s="2" t="n">
        <v>0</v>
      </c>
      <c r="J1101" s="2" t="inlineStr">
        <is>
          <t>GPA</t>
        </is>
      </c>
    </row>
    <row r="1102">
      <c r="A1102" s="2" t="n">
        <v>7</v>
      </c>
      <c r="B1102" s="2" t="n">
        <v>7801</v>
      </c>
      <c r="C1102" s="2" t="inlineStr">
        <is>
          <t>PUXADA RECEB</t>
        </is>
      </c>
      <c r="D1102" s="2" t="n">
        <v>5443652</v>
      </c>
      <c r="E1102" s="2" t="inlineStr">
        <is>
          <t>Diego Alves De Capua</t>
        </is>
      </c>
      <c r="F1102" s="2" t="n">
        <v>1156</v>
      </c>
      <c r="G1102" s="2" t="n">
        <v>110.84</v>
      </c>
      <c r="H1102" s="2" t="n">
        <v>10</v>
      </c>
      <c r="I1102" s="2" t="n">
        <v>0</v>
      </c>
      <c r="J1102" s="2" t="inlineStr">
        <is>
          <t>GPA</t>
        </is>
      </c>
    </row>
    <row r="1103">
      <c r="A1103" s="2" t="n">
        <v>7</v>
      </c>
      <c r="B1103" s="2" t="n">
        <v>7801</v>
      </c>
      <c r="C1103" s="2" t="inlineStr">
        <is>
          <t>SEPARACAO</t>
        </is>
      </c>
      <c r="D1103" s="2" t="n">
        <v>5443652</v>
      </c>
      <c r="E1103" s="2" t="inlineStr">
        <is>
          <t>Diego Alves De Capua</t>
        </is>
      </c>
      <c r="F1103" s="2" t="n">
        <v>332</v>
      </c>
      <c r="G1103" s="2" t="n">
        <v>11.42</v>
      </c>
      <c r="H1103" s="2" t="n">
        <v>29</v>
      </c>
      <c r="I1103" s="2" t="n">
        <v>0</v>
      </c>
      <c r="J1103" s="2" t="inlineStr">
        <is>
          <t>GPA</t>
        </is>
      </c>
    </row>
    <row r="1104">
      <c r="A1104" s="2" t="n">
        <v>7</v>
      </c>
      <c r="B1104" s="2" t="n">
        <v>7801</v>
      </c>
      <c r="C1104" s="2" t="inlineStr">
        <is>
          <t>PUXADA RECEB</t>
        </is>
      </c>
      <c r="D1104" s="2" t="n">
        <v>5443938</v>
      </c>
      <c r="E1104" s="2" t="inlineStr">
        <is>
          <t>Samuel Gaspar Lopes</t>
        </is>
      </c>
      <c r="F1104" s="2" t="n">
        <v>2106</v>
      </c>
      <c r="G1104" s="2" t="n">
        <v>116.26</v>
      </c>
      <c r="H1104" s="2" t="n">
        <v>18</v>
      </c>
      <c r="I1104" s="2" t="n">
        <v>0</v>
      </c>
      <c r="J1104" s="2" t="inlineStr">
        <is>
          <t>GPA</t>
        </is>
      </c>
    </row>
    <row r="1105">
      <c r="A1105" s="2" t="n">
        <v>7</v>
      </c>
      <c r="B1105" s="2" t="n">
        <v>7801</v>
      </c>
      <c r="C1105" s="2" t="inlineStr">
        <is>
          <t>SEPARACAO</t>
        </is>
      </c>
      <c r="D1105" s="2" t="n">
        <v>5443938</v>
      </c>
      <c r="E1105" s="2" t="inlineStr">
        <is>
          <t>Samuel Gaspar Lopes</t>
        </is>
      </c>
      <c r="F1105" s="2" t="n">
        <v>844</v>
      </c>
      <c r="G1105" s="2" t="n">
        <v>10.8</v>
      </c>
      <c r="H1105" s="2" t="n">
        <v>78</v>
      </c>
      <c r="I1105" s="2" t="n">
        <v>0</v>
      </c>
      <c r="J1105" s="2" t="inlineStr">
        <is>
          <t>GPA</t>
        </is>
      </c>
    </row>
    <row r="1106">
      <c r="A1106" s="2" t="n">
        <v>7</v>
      </c>
      <c r="B1106" s="2" t="n">
        <v>7801</v>
      </c>
      <c r="C1106" s="2" t="inlineStr">
        <is>
          <t>CARREGAMENTO</t>
        </is>
      </c>
      <c r="D1106" s="2" t="n">
        <v>5444055</v>
      </c>
      <c r="E1106" s="2" t="inlineStr">
        <is>
          <t>Tiago Ferreira Da Costa De Oliveira</t>
        </is>
      </c>
      <c r="F1106" s="2" t="n">
        <v>953</v>
      </c>
      <c r="G1106" s="2" t="n">
        <v>42.31</v>
      </c>
      <c r="H1106" s="2" t="n">
        <v>23</v>
      </c>
      <c r="I1106" s="2" t="n">
        <v>0</v>
      </c>
      <c r="J1106" s="2" t="inlineStr">
        <is>
          <t>GPA</t>
        </is>
      </c>
    </row>
    <row r="1107">
      <c r="A1107" s="2" t="n">
        <v>7</v>
      </c>
      <c r="B1107" s="2" t="n">
        <v>7801</v>
      </c>
      <c r="C1107" s="2" t="inlineStr">
        <is>
          <t>PUXADA RECEB</t>
        </is>
      </c>
      <c r="D1107" s="2" t="n">
        <v>5448433</v>
      </c>
      <c r="E1107" s="2" t="inlineStr">
        <is>
          <t>Saudelia Ferreira Bezerra</t>
        </is>
      </c>
      <c r="F1107" s="2" t="n">
        <v>2766</v>
      </c>
      <c r="G1107" s="2" t="n">
        <v>118.9</v>
      </c>
      <c r="H1107" s="2" t="n">
        <v>23</v>
      </c>
      <c r="I1107" s="2" t="n">
        <v>0</v>
      </c>
      <c r="J1107" s="2" t="inlineStr">
        <is>
          <t>GPA</t>
        </is>
      </c>
    </row>
    <row r="1108">
      <c r="A1108" s="2" t="n">
        <v>7</v>
      </c>
      <c r="B1108" s="2" t="n">
        <v>7801</v>
      </c>
      <c r="C1108" s="2" t="inlineStr">
        <is>
          <t>SEPARACAO</t>
        </is>
      </c>
      <c r="D1108" s="2" t="n">
        <v>5448433</v>
      </c>
      <c r="E1108" s="2" t="inlineStr">
        <is>
          <t>Saudelia Ferreira Bezerra</t>
        </is>
      </c>
      <c r="F1108" s="2" t="n">
        <v>76</v>
      </c>
      <c r="G1108" s="2" t="n">
        <v>4.79</v>
      </c>
      <c r="H1108" s="2" t="n">
        <v>16</v>
      </c>
      <c r="I1108" s="2" t="n">
        <v>0</v>
      </c>
      <c r="J1108" s="2" t="inlineStr">
        <is>
          <t>GPA</t>
        </is>
      </c>
    </row>
    <row r="1109">
      <c r="A1109" s="2" t="n">
        <v>7</v>
      </c>
      <c r="B1109" s="2" t="n">
        <v>7801</v>
      </c>
      <c r="C1109" s="2" t="inlineStr">
        <is>
          <t>RECEBIMENTO</t>
        </is>
      </c>
      <c r="D1109" s="2" t="n">
        <v>5449120</v>
      </c>
      <c r="E1109" s="2" t="inlineStr">
        <is>
          <t>Antonia Alcione De Sousa Nunes</t>
        </is>
      </c>
      <c r="F1109" s="2" t="n">
        <v>135</v>
      </c>
      <c r="G1109" s="2" t="n">
        <v>3.93</v>
      </c>
      <c r="H1109" s="2" t="n">
        <v>34</v>
      </c>
      <c r="I1109" s="2" t="n">
        <v>0</v>
      </c>
      <c r="J1109" s="2" t="inlineStr">
        <is>
          <t>GPA</t>
        </is>
      </c>
    </row>
    <row r="1110">
      <c r="A1110" s="2" t="n">
        <v>7</v>
      </c>
      <c r="B1110" s="2" t="n">
        <v>7801</v>
      </c>
      <c r="C1110" s="2" t="inlineStr">
        <is>
          <t>SEPARACAO</t>
        </is>
      </c>
      <c r="D1110" s="2" t="n">
        <v>5449120</v>
      </c>
      <c r="E1110" s="2" t="inlineStr">
        <is>
          <t>Antonia Alcione De Sousa Nunes</t>
        </is>
      </c>
      <c r="F1110" s="2" t="n">
        <v>187</v>
      </c>
      <c r="G1110" s="2" t="n">
        <v>0.28</v>
      </c>
      <c r="H1110" s="2" t="n">
        <v>668</v>
      </c>
      <c r="I1110" s="2" t="n">
        <v>0</v>
      </c>
      <c r="J1110" s="2" t="inlineStr">
        <is>
          <t>GPA</t>
        </is>
      </c>
    </row>
    <row r="1111">
      <c r="A1111" s="2" t="n">
        <v>7</v>
      </c>
      <c r="B1111" s="2" t="n">
        <v>7801</v>
      </c>
      <c r="C1111" s="2" t="inlineStr">
        <is>
          <t>PUXADA RECEB</t>
        </is>
      </c>
      <c r="D1111" s="2" t="n">
        <v>5449367</v>
      </c>
      <c r="E1111" s="2" t="inlineStr">
        <is>
          <t>Thiago Souza Vieira</t>
        </is>
      </c>
      <c r="F1111" s="2" t="n">
        <v>7</v>
      </c>
      <c r="G1111" s="2" t="n">
        <v>13.57</v>
      </c>
      <c r="H1111" s="2" t="n">
        <v>1</v>
      </c>
      <c r="I1111" s="2" t="n">
        <v>0</v>
      </c>
      <c r="J1111" s="2" t="inlineStr">
        <is>
          <t>GPA</t>
        </is>
      </c>
    </row>
    <row r="1112">
      <c r="A1112" s="2" t="n">
        <v>7</v>
      </c>
      <c r="B1112" s="2" t="n">
        <v>7801</v>
      </c>
      <c r="C1112" s="2" t="inlineStr">
        <is>
          <t>RECEBIMENTO</t>
        </is>
      </c>
      <c r="D1112" s="2" t="n">
        <v>5449367</v>
      </c>
      <c r="E1112" s="2" t="inlineStr">
        <is>
          <t>Thiago Souza Vieira</t>
        </is>
      </c>
      <c r="F1112" s="2" t="n">
        <v>53</v>
      </c>
      <c r="G1112" s="2" t="n">
        <v>26.68</v>
      </c>
      <c r="H1112" s="2" t="n">
        <v>2</v>
      </c>
      <c r="I1112" s="2" t="n">
        <v>0</v>
      </c>
      <c r="J1112" s="2" t="inlineStr">
        <is>
          <t>GPA</t>
        </is>
      </c>
    </row>
    <row r="1113">
      <c r="A1113" s="2" t="n">
        <v>7</v>
      </c>
      <c r="B1113" s="2" t="n">
        <v>7801</v>
      </c>
      <c r="C1113" s="2" t="inlineStr">
        <is>
          <t>CARREGAMENTO</t>
        </is>
      </c>
      <c r="D1113" s="2" t="n">
        <v>5449570</v>
      </c>
      <c r="E1113" s="2" t="inlineStr">
        <is>
          <t>Ana Beatriz Dos Santos Silva</t>
        </is>
      </c>
      <c r="F1113" s="2" t="n">
        <v>373</v>
      </c>
      <c r="G1113" s="2" t="n">
        <v>53.5</v>
      </c>
      <c r="H1113" s="2" t="n">
        <v>7</v>
      </c>
      <c r="I1113" s="2" t="n">
        <v>0</v>
      </c>
      <c r="J1113" s="2" t="inlineStr">
        <is>
          <t>GPA</t>
        </is>
      </c>
    </row>
    <row r="1114">
      <c r="A1114" s="2" t="n">
        <v>7</v>
      </c>
      <c r="B1114" s="2" t="n">
        <v>7801</v>
      </c>
      <c r="C1114" s="2" t="inlineStr">
        <is>
          <t>SEPARACAO</t>
        </is>
      </c>
      <c r="D1114" s="2" t="n">
        <v>5450403</v>
      </c>
      <c r="E1114" s="2" t="inlineStr">
        <is>
          <t>Thiago De Lima Lucas</t>
        </is>
      </c>
      <c r="F1114" s="2" t="n">
        <v>2226</v>
      </c>
      <c r="G1114" s="2" t="n">
        <v>35.05</v>
      </c>
      <c r="H1114" s="2" t="n">
        <v>64</v>
      </c>
      <c r="I1114" s="2" t="n">
        <v>0</v>
      </c>
      <c r="J1114" s="2" t="inlineStr">
        <is>
          <t>GPA</t>
        </is>
      </c>
    </row>
    <row r="1115">
      <c r="A1115" s="2" t="n">
        <v>7</v>
      </c>
      <c r="B1115" s="2" t="n">
        <v>7801</v>
      </c>
      <c r="C1115" s="2" t="inlineStr">
        <is>
          <t>PUXADA RECEB</t>
        </is>
      </c>
      <c r="D1115" s="2" t="n">
        <v>5451949</v>
      </c>
      <c r="E1115" s="2" t="inlineStr">
        <is>
          <t>Edson Fernando Paulino</t>
        </is>
      </c>
      <c r="F1115" s="2" t="n">
        <v>385</v>
      </c>
      <c r="G1115" s="2" t="n">
        <v>35.78</v>
      </c>
      <c r="H1115" s="2" t="n">
        <v>11</v>
      </c>
      <c r="I1115" s="2" t="n">
        <v>0</v>
      </c>
      <c r="J1115" s="2" t="inlineStr">
        <is>
          <t>GPA</t>
        </is>
      </c>
    </row>
    <row r="1116">
      <c r="A1116" s="2" t="n">
        <v>7</v>
      </c>
      <c r="B1116" s="2" t="n">
        <v>7801</v>
      </c>
      <c r="C1116" s="2" t="inlineStr">
        <is>
          <t>PUXADA RECEB</t>
        </is>
      </c>
      <c r="D1116" s="2" t="n">
        <v>5452201</v>
      </c>
      <c r="E1116" s="2" t="inlineStr">
        <is>
          <t>DANIEL DA SILVA SERAFIM</t>
        </is>
      </c>
      <c r="F1116" s="2" t="n">
        <v>8</v>
      </c>
      <c r="G1116" s="2" t="n">
        <v>6.75</v>
      </c>
      <c r="H1116" s="2" t="n">
        <v>1</v>
      </c>
      <c r="I1116" s="2" t="n">
        <v>0</v>
      </c>
      <c r="J1116" s="2" t="inlineStr">
        <is>
          <t>GPA</t>
        </is>
      </c>
    </row>
    <row r="1117">
      <c r="A1117" s="2" t="n">
        <v>7</v>
      </c>
      <c r="B1117" s="2" t="n">
        <v>7801</v>
      </c>
      <c r="C1117" s="2" t="inlineStr">
        <is>
          <t>PUXADA RECEB</t>
        </is>
      </c>
      <c r="D1117" s="2" t="n">
        <v>5452260</v>
      </c>
      <c r="E1117" s="2" t="inlineStr">
        <is>
          <t>BRUNO REIS RIBEIRO</t>
        </is>
      </c>
      <c r="F1117" s="2" t="n">
        <v>260</v>
      </c>
      <c r="G1117" s="2" t="n">
        <v>27.42</v>
      </c>
      <c r="H1117" s="2" t="n">
        <v>9</v>
      </c>
      <c r="I1117" s="2" t="n">
        <v>0</v>
      </c>
      <c r="J1117" s="2" t="inlineStr">
        <is>
          <t>GPA</t>
        </is>
      </c>
    </row>
    <row r="1118">
      <c r="A1118" s="2" t="n">
        <v>7</v>
      </c>
      <c r="B1118" s="2" t="n">
        <v>7801</v>
      </c>
      <c r="C1118" s="2" t="inlineStr">
        <is>
          <t>RECEBIMENTO</t>
        </is>
      </c>
      <c r="D1118" s="2" t="n">
        <v>5452260</v>
      </c>
      <c r="E1118" s="2" t="inlineStr">
        <is>
          <t>BRUNO REIS RIBEIRO</t>
        </is>
      </c>
      <c r="F1118" s="2" t="n">
        <v>2047</v>
      </c>
      <c r="G1118" s="2" t="n">
        <v>125.6</v>
      </c>
      <c r="H1118" s="2" t="n">
        <v>16</v>
      </c>
      <c r="I1118" s="2" t="n">
        <v>0</v>
      </c>
      <c r="J1118" s="2" t="inlineStr">
        <is>
          <t>GPA</t>
        </is>
      </c>
    </row>
    <row r="1119">
      <c r="A1119" s="2" t="n">
        <v>7</v>
      </c>
      <c r="B1119" s="2" t="n">
        <v>7801</v>
      </c>
      <c r="C1119" s="2" t="inlineStr">
        <is>
          <t>PUXADA RECEB</t>
        </is>
      </c>
      <c r="D1119" s="2" t="n">
        <v>5452295</v>
      </c>
      <c r="E1119" s="2" t="inlineStr">
        <is>
          <t>ANDRE TORRES</t>
        </is>
      </c>
      <c r="F1119" s="2" t="n">
        <v>1552</v>
      </c>
      <c r="G1119" s="2" t="n">
        <v>115.7</v>
      </c>
      <c r="H1119" s="2" t="n">
        <v>13</v>
      </c>
      <c r="I1119" s="2" t="n">
        <v>0</v>
      </c>
      <c r="J1119" s="2" t="inlineStr">
        <is>
          <t>GPA</t>
        </is>
      </c>
    </row>
    <row r="1120">
      <c r="A1120" s="2" t="n">
        <v>7</v>
      </c>
      <c r="B1120" s="2" t="n">
        <v>7801</v>
      </c>
      <c r="C1120" s="2" t="inlineStr">
        <is>
          <t>SEPARACAO</t>
        </is>
      </c>
      <c r="D1120" s="2" t="n">
        <v>5452295</v>
      </c>
      <c r="E1120" s="2" t="inlineStr">
        <is>
          <t>ANDRE TORRES</t>
        </is>
      </c>
      <c r="F1120" s="2" t="n">
        <v>49</v>
      </c>
      <c r="G1120" s="2" t="n">
        <v>0.28</v>
      </c>
      <c r="H1120" s="2" t="n">
        <v>175</v>
      </c>
      <c r="I1120" s="2" t="n">
        <v>0</v>
      </c>
      <c r="J1120" s="2" t="inlineStr">
        <is>
          <t>GPA</t>
        </is>
      </c>
    </row>
    <row r="1121">
      <c r="A1121" s="2" t="n">
        <v>7</v>
      </c>
      <c r="B1121" s="2" t="n">
        <v>7801</v>
      </c>
      <c r="C1121" s="2" t="inlineStr">
        <is>
          <t>PUXADA RECEB</t>
        </is>
      </c>
      <c r="D1121" s="2" t="n">
        <v>5453364</v>
      </c>
      <c r="E1121" s="2" t="inlineStr">
        <is>
          <t>LUIZ FERNANDO TEIXEIRA</t>
        </is>
      </c>
      <c r="F1121" s="2" t="n">
        <v>295</v>
      </c>
      <c r="G1121" s="2" t="n">
        <v>55.72</v>
      </c>
      <c r="H1121" s="2" t="n">
        <v>5</v>
      </c>
      <c r="I1121" s="2" t="n">
        <v>0</v>
      </c>
      <c r="J1121" s="2" t="inlineStr">
        <is>
          <t>GPA</t>
        </is>
      </c>
    </row>
    <row r="1122">
      <c r="A1122" s="2" t="n">
        <v>7</v>
      </c>
      <c r="B1122" s="2" t="n">
        <v>7801</v>
      </c>
      <c r="C1122" s="2" t="inlineStr">
        <is>
          <t>SEPARACAO</t>
        </is>
      </c>
      <c r="D1122" s="2" t="n">
        <v>5453496</v>
      </c>
      <c r="E1122" s="2" t="inlineStr">
        <is>
          <t>DOUGLAS LUIZ</t>
        </is>
      </c>
      <c r="F1122" s="2" t="n">
        <v>10232</v>
      </c>
      <c r="G1122" s="2" t="n">
        <v>152.85</v>
      </c>
      <c r="H1122" s="2" t="n">
        <v>67</v>
      </c>
      <c r="I1122" s="2" t="n">
        <v>0</v>
      </c>
      <c r="J1122" s="2" t="inlineStr">
        <is>
          <t>GPA</t>
        </is>
      </c>
    </row>
    <row r="1123">
      <c r="A1123" s="2" t="n">
        <v>7</v>
      </c>
      <c r="B1123" s="2" t="n">
        <v>7801</v>
      </c>
      <c r="C1123" s="2" t="inlineStr">
        <is>
          <t>CARREGAMENTO</t>
        </is>
      </c>
      <c r="D1123" s="2" t="n">
        <v>5453690</v>
      </c>
      <c r="E1123" s="2" t="inlineStr">
        <is>
          <t>Joao Victor Marques De Souza</t>
        </is>
      </c>
      <c r="F1123" s="2" t="n">
        <v>1046</v>
      </c>
      <c r="G1123" s="2" t="n">
        <v>126.87</v>
      </c>
      <c r="H1123" s="2" t="n">
        <v>8</v>
      </c>
      <c r="I1123" s="2" t="n">
        <v>0</v>
      </c>
      <c r="J1123" s="2" t="inlineStr">
        <is>
          <t>GPA</t>
        </is>
      </c>
    </row>
    <row r="1124">
      <c r="A1124" s="2" t="n">
        <v>7</v>
      </c>
      <c r="B1124" s="2" t="n">
        <v>7801</v>
      </c>
      <c r="C1124" s="2" t="inlineStr">
        <is>
          <t>SEPARACAO</t>
        </is>
      </c>
      <c r="D1124" s="2" t="n">
        <v>5453690</v>
      </c>
      <c r="E1124" s="2" t="inlineStr">
        <is>
          <t>Joao Victor Marques De Souza</t>
        </is>
      </c>
      <c r="F1124" s="2" t="n">
        <v>186</v>
      </c>
      <c r="G1124" s="2" t="n">
        <v>8.26</v>
      </c>
      <c r="H1124" s="2" t="n">
        <v>23</v>
      </c>
      <c r="I1124" s="2" t="n">
        <v>0</v>
      </c>
      <c r="J1124" s="2" t="inlineStr">
        <is>
          <t>GPA</t>
        </is>
      </c>
    </row>
    <row r="1125">
      <c r="A1125" s="2" t="n">
        <v>7</v>
      </c>
      <c r="B1125" s="2" t="n">
        <v>7801</v>
      </c>
      <c r="C1125" s="2" t="inlineStr">
        <is>
          <t>PUXADA RECEB</t>
        </is>
      </c>
      <c r="D1125" s="2" t="n">
        <v>5454344</v>
      </c>
      <c r="E1125" s="2" t="inlineStr">
        <is>
          <t>Uelveston Ribeiro De Sousa</t>
        </is>
      </c>
      <c r="F1125" s="2" t="n">
        <v>1391</v>
      </c>
      <c r="G1125" s="2" t="n">
        <v>119.97</v>
      </c>
      <c r="H1125" s="2" t="n">
        <v>12</v>
      </c>
      <c r="I1125" s="2" t="n">
        <v>0</v>
      </c>
      <c r="J1125" s="2" t="inlineStr">
        <is>
          <t>GPA</t>
        </is>
      </c>
    </row>
    <row r="1126">
      <c r="A1126" s="2" t="n">
        <v>7</v>
      </c>
      <c r="B1126" s="2" t="n">
        <v>7801</v>
      </c>
      <c r="C1126" s="2" t="inlineStr">
        <is>
          <t>SEPARACAO</t>
        </is>
      </c>
      <c r="D1126" s="2" t="n">
        <v>5454344</v>
      </c>
      <c r="E1126" s="2" t="inlineStr">
        <is>
          <t>Uelveston Ribeiro De Sousa</t>
        </is>
      </c>
      <c r="F1126" s="2" t="n">
        <v>1274</v>
      </c>
      <c r="G1126" s="2" t="n">
        <v>28.36</v>
      </c>
      <c r="H1126" s="2" t="n">
        <v>45</v>
      </c>
      <c r="I1126" s="2" t="n">
        <v>0</v>
      </c>
      <c r="J1126" s="2" t="inlineStr">
        <is>
          <t>GPA</t>
        </is>
      </c>
    </row>
    <row r="1127">
      <c r="A1127" s="2" t="n">
        <v>7</v>
      </c>
      <c r="B1127" s="2" t="n">
        <v>7801</v>
      </c>
      <c r="C1127" s="2" t="inlineStr">
        <is>
          <t>CARREGAMENTO</t>
        </is>
      </c>
      <c r="D1127" s="2" t="n">
        <v>5454557</v>
      </c>
      <c r="E1127" s="2" t="inlineStr">
        <is>
          <t>Henrique Souza Baatsck</t>
        </is>
      </c>
      <c r="F1127" s="2" t="n">
        <v>176</v>
      </c>
      <c r="G1127" s="2" t="n">
        <v>23.54</v>
      </c>
      <c r="H1127" s="2" t="n">
        <v>7</v>
      </c>
      <c r="I1127" s="2" t="n">
        <v>0</v>
      </c>
      <c r="J1127" s="2" t="inlineStr">
        <is>
          <t>GPA</t>
        </is>
      </c>
    </row>
    <row r="1128">
      <c r="A1128" s="2" t="n">
        <v>7</v>
      </c>
      <c r="B1128" s="2" t="n">
        <v>7801</v>
      </c>
      <c r="C1128" s="2" t="inlineStr">
        <is>
          <t>CARREGAMENTO</t>
        </is>
      </c>
      <c r="D1128" s="2" t="n">
        <v>5454654</v>
      </c>
      <c r="E1128" s="2" t="inlineStr">
        <is>
          <t>IVAN   MELO DA CUNHA</t>
        </is>
      </c>
      <c r="F1128" s="2" t="n">
        <v>3</v>
      </c>
      <c r="G1128" s="2" t="n">
        <v>1.03</v>
      </c>
      <c r="H1128" s="2" t="n">
        <v>3</v>
      </c>
      <c r="I1128" s="2" t="n">
        <v>0</v>
      </c>
      <c r="J1128" s="2" t="inlineStr">
        <is>
          <t>GPA</t>
        </is>
      </c>
    </row>
    <row r="1129">
      <c r="A1129" s="2" t="n">
        <v>7</v>
      </c>
      <c r="B1129" s="2" t="n">
        <v>7801</v>
      </c>
      <c r="C1129" s="2" t="inlineStr">
        <is>
          <t>PUXADA RECEB</t>
        </is>
      </c>
      <c r="D1129" s="2" t="n">
        <v>5454654</v>
      </c>
      <c r="E1129" s="2" t="inlineStr">
        <is>
          <t>IVAN   MELO DA CUNHA</t>
        </is>
      </c>
      <c r="F1129" s="2" t="n">
        <v>82</v>
      </c>
      <c r="G1129" s="2" t="n">
        <v>23.98</v>
      </c>
      <c r="H1129" s="2" t="n">
        <v>3</v>
      </c>
      <c r="I1129" s="2" t="n">
        <v>0</v>
      </c>
      <c r="J1129" s="2" t="inlineStr">
        <is>
          <t>GPA</t>
        </is>
      </c>
    </row>
    <row r="1130">
      <c r="A1130" s="2" t="n">
        <v>7</v>
      </c>
      <c r="B1130" s="2" t="n">
        <v>7801</v>
      </c>
      <c r="C1130" s="2" t="inlineStr">
        <is>
          <t>RECEBIMENTO</t>
        </is>
      </c>
      <c r="D1130" s="2" t="n">
        <v>5454654</v>
      </c>
      <c r="E1130" s="2" t="inlineStr">
        <is>
          <t>IVAN   MELO DA CUNHA</t>
        </is>
      </c>
      <c r="F1130" s="2" t="n">
        <v>2</v>
      </c>
      <c r="G1130" s="2" t="n">
        <v>5.33</v>
      </c>
      <c r="H1130" s="2" t="n">
        <v>0</v>
      </c>
      <c r="I1130" s="2" t="n">
        <v>0</v>
      </c>
      <c r="J1130" s="2" t="inlineStr">
        <is>
          <t>GPA</t>
        </is>
      </c>
    </row>
    <row r="1131">
      <c r="A1131" s="2" t="n">
        <v>7</v>
      </c>
      <c r="B1131" s="2" t="n">
        <v>7801</v>
      </c>
      <c r="C1131" s="2" t="inlineStr">
        <is>
          <t>PUXADA RECEB</t>
        </is>
      </c>
      <c r="D1131" s="2" t="n">
        <v>5455170</v>
      </c>
      <c r="E1131" s="2" t="inlineStr">
        <is>
          <t>VINICIUS EDUARDO DA SILVA SENA</t>
        </is>
      </c>
      <c r="F1131" s="2" t="n">
        <v>490</v>
      </c>
      <c r="G1131" s="2" t="n">
        <v>109.14</v>
      </c>
      <c r="H1131" s="2" t="n">
        <v>4</v>
      </c>
      <c r="I1131" s="2" t="n">
        <v>0</v>
      </c>
      <c r="J1131" s="2" t="inlineStr">
        <is>
          <t>GPA</t>
        </is>
      </c>
    </row>
    <row r="1132">
      <c r="A1132" s="2" t="n">
        <v>7</v>
      </c>
      <c r="B1132" s="2" t="n">
        <v>7801</v>
      </c>
      <c r="C1132" s="2" t="inlineStr">
        <is>
          <t>SEPARACAO</t>
        </is>
      </c>
      <c r="D1132" s="2" t="n">
        <v>5455170</v>
      </c>
      <c r="E1132" s="2" t="inlineStr">
        <is>
          <t>VINICIUS EDUARDO DA SILVA SENA</t>
        </is>
      </c>
      <c r="F1132" s="2" t="n">
        <v>104</v>
      </c>
      <c r="G1132" s="2" t="n">
        <v>1.69</v>
      </c>
      <c r="H1132" s="2" t="n">
        <v>62</v>
      </c>
      <c r="I1132" s="2" t="n">
        <v>0</v>
      </c>
      <c r="J1132" s="2" t="inlineStr">
        <is>
          <t>GPA</t>
        </is>
      </c>
    </row>
    <row r="1133">
      <c r="A1133" s="2" t="n">
        <v>7</v>
      </c>
      <c r="B1133" s="2" t="n">
        <v>7801</v>
      </c>
      <c r="C1133" s="2" t="inlineStr">
        <is>
          <t>PUXADA RECEB</t>
        </is>
      </c>
      <c r="D1133" s="2" t="n">
        <v>5456649</v>
      </c>
      <c r="E1133" s="2" t="inlineStr">
        <is>
          <t>Jorge Felipe Evangelista Cardoso</t>
        </is>
      </c>
      <c r="F1133" s="2" t="n">
        <v>12</v>
      </c>
      <c r="G1133" s="2" t="n">
        <v>5.33</v>
      </c>
      <c r="H1133" s="2" t="n">
        <v>2</v>
      </c>
      <c r="I1133" s="2" t="n">
        <v>0</v>
      </c>
      <c r="J1133" s="2" t="inlineStr">
        <is>
          <t>GPA</t>
        </is>
      </c>
    </row>
    <row r="1134">
      <c r="A1134" s="2" t="n">
        <v>7</v>
      </c>
      <c r="B1134" s="2" t="n">
        <v>7801</v>
      </c>
      <c r="C1134" s="2" t="inlineStr">
        <is>
          <t>SEPARACAO</t>
        </is>
      </c>
      <c r="D1134" s="2" t="n">
        <v>5456649</v>
      </c>
      <c r="E1134" s="2" t="inlineStr">
        <is>
          <t>Jorge Felipe Evangelista Cardoso</t>
        </is>
      </c>
      <c r="F1134" s="2" t="n">
        <v>6</v>
      </c>
      <c r="G1134" s="2" t="n">
        <v>0.22</v>
      </c>
      <c r="H1134" s="2" t="n">
        <v>27</v>
      </c>
      <c r="I1134" s="2" t="n">
        <v>0</v>
      </c>
      <c r="J1134" s="2" t="inlineStr">
        <is>
          <t>GPA</t>
        </is>
      </c>
    </row>
    <row r="1135">
      <c r="A1135" s="2" t="n">
        <v>7</v>
      </c>
      <c r="B1135" s="2" t="n">
        <v>7801</v>
      </c>
      <c r="C1135" s="2" t="inlineStr">
        <is>
          <t>CARREGAMENTO</t>
        </is>
      </c>
      <c r="D1135" s="2" t="n">
        <v>5456908</v>
      </c>
      <c r="E1135" s="2" t="inlineStr">
        <is>
          <t>KAIQUE BASTOS MACHADO</t>
        </is>
      </c>
      <c r="F1135" s="2" t="n">
        <v>32</v>
      </c>
      <c r="G1135" s="2" t="n">
        <v>5.25</v>
      </c>
      <c r="H1135" s="2" t="n">
        <v>6</v>
      </c>
      <c r="I1135" s="2" t="n">
        <v>0</v>
      </c>
      <c r="J1135" s="2" t="inlineStr">
        <is>
          <t>GPA</t>
        </is>
      </c>
    </row>
    <row r="1136">
      <c r="A1136" s="2" t="n">
        <v>7</v>
      </c>
      <c r="B1136" s="2" t="n">
        <v>7801</v>
      </c>
      <c r="C1136" s="2" t="inlineStr">
        <is>
          <t>RECEBIMENTO</t>
        </is>
      </c>
      <c r="D1136" s="2" t="n">
        <v>5456908</v>
      </c>
      <c r="E1136" s="2" t="inlineStr">
        <is>
          <t>KAIQUE BASTOS MACHADO</t>
        </is>
      </c>
      <c r="F1136" s="2" t="n">
        <v>3</v>
      </c>
      <c r="G1136" s="2" t="n">
        <v>2.83</v>
      </c>
      <c r="H1136" s="2" t="n">
        <v>1</v>
      </c>
      <c r="I1136" s="2" t="n">
        <v>0</v>
      </c>
      <c r="J1136" s="2" t="inlineStr">
        <is>
          <t>GPA</t>
        </is>
      </c>
    </row>
    <row r="1137">
      <c r="A1137" s="2" t="n">
        <v>7</v>
      </c>
      <c r="B1137" s="2" t="n">
        <v>7801</v>
      </c>
      <c r="C1137" s="2" t="inlineStr">
        <is>
          <t>SEPARACAO</t>
        </is>
      </c>
      <c r="D1137" s="2" t="n">
        <v>5456908</v>
      </c>
      <c r="E1137" s="2" t="inlineStr">
        <is>
          <t>KAIQUE BASTOS MACHADO</t>
        </is>
      </c>
      <c r="F1137" s="2" t="n">
        <v>51</v>
      </c>
      <c r="G1137" s="2" t="n">
        <v>1.05</v>
      </c>
      <c r="H1137" s="2" t="n">
        <v>49</v>
      </c>
      <c r="I1137" s="2" t="n">
        <v>0</v>
      </c>
      <c r="J1137" s="2" t="inlineStr">
        <is>
          <t>GPA</t>
        </is>
      </c>
    </row>
    <row r="1138">
      <c r="A1138" s="2" t="n">
        <v>7</v>
      </c>
      <c r="B1138" s="2" t="n">
        <v>7801</v>
      </c>
      <c r="C1138" s="2" t="inlineStr">
        <is>
          <t>CARREGAMENTO</t>
        </is>
      </c>
      <c r="D1138" s="2" t="n">
        <v>5458072</v>
      </c>
      <c r="E1138" s="2" t="inlineStr">
        <is>
          <t>Eliel Farias Da Conceição</t>
        </is>
      </c>
      <c r="F1138" s="2" t="n">
        <v>1375</v>
      </c>
      <c r="G1138" s="2" t="n">
        <v>46.43</v>
      </c>
      <c r="H1138" s="2" t="n">
        <v>30</v>
      </c>
      <c r="I1138" s="2" t="n">
        <v>0</v>
      </c>
      <c r="J1138" s="2" t="inlineStr">
        <is>
          <t>GPA</t>
        </is>
      </c>
    </row>
    <row r="1139">
      <c r="A1139" s="2" t="n">
        <v>7</v>
      </c>
      <c r="B1139" s="2" t="n">
        <v>7801</v>
      </c>
      <c r="C1139" s="2" t="inlineStr">
        <is>
          <t>CARREGAMENTO</t>
        </is>
      </c>
      <c r="D1139" s="2" t="n">
        <v>5461456</v>
      </c>
      <c r="E1139" s="2" t="inlineStr">
        <is>
          <t>YGOR DE OLIVEIRA VIEIRA</t>
        </is>
      </c>
      <c r="F1139" s="2" t="n">
        <v>279</v>
      </c>
      <c r="G1139" s="2" t="n">
        <v>22.15</v>
      </c>
      <c r="H1139" s="2" t="n">
        <v>13</v>
      </c>
      <c r="I1139" s="2" t="n">
        <v>0</v>
      </c>
      <c r="J1139" s="2" t="inlineStr">
        <is>
          <t>GPA</t>
        </is>
      </c>
    </row>
    <row r="1140">
      <c r="A1140" s="2" t="n">
        <v>7</v>
      </c>
      <c r="B1140" s="2" t="n">
        <v>7801</v>
      </c>
      <c r="C1140" s="2" t="inlineStr">
        <is>
          <t>PUXADA RECEB</t>
        </is>
      </c>
      <c r="D1140" s="2" t="n">
        <v>5461456</v>
      </c>
      <c r="E1140" s="2" t="inlineStr">
        <is>
          <t>YGOR DE OLIVEIRA VIEIRA</t>
        </is>
      </c>
      <c r="F1140" s="2" t="n">
        <v>79</v>
      </c>
      <c r="G1140" s="2" t="n">
        <v>4.94</v>
      </c>
      <c r="H1140" s="2" t="n">
        <v>16</v>
      </c>
      <c r="I1140" s="2" t="n">
        <v>0</v>
      </c>
      <c r="J1140" s="2" t="inlineStr">
        <is>
          <t>GPA</t>
        </is>
      </c>
    </row>
    <row r="1141">
      <c r="A1141" s="2" t="n">
        <v>7</v>
      </c>
      <c r="B1141" s="2" t="n">
        <v>7801</v>
      </c>
      <c r="C1141" s="2" t="inlineStr">
        <is>
          <t>RECEBIMENTO</t>
        </is>
      </c>
      <c r="D1141" s="2" t="n">
        <v>5461456</v>
      </c>
      <c r="E1141" s="2" t="inlineStr">
        <is>
          <t>YGOR DE OLIVEIRA VIEIRA</t>
        </is>
      </c>
      <c r="F1141" s="2" t="n">
        <v>777</v>
      </c>
      <c r="G1141" s="2" t="n">
        <v>58.71</v>
      </c>
      <c r="H1141" s="2" t="n">
        <v>13</v>
      </c>
      <c r="I1141" s="2" t="n">
        <v>0</v>
      </c>
      <c r="J1141" s="2" t="inlineStr">
        <is>
          <t>GPA</t>
        </is>
      </c>
    </row>
    <row r="1142">
      <c r="A1142" s="2" t="n">
        <v>7</v>
      </c>
      <c r="B1142" s="2" t="n">
        <v>7801</v>
      </c>
      <c r="C1142" s="2" t="inlineStr">
        <is>
          <t>SEPARACAO</t>
        </is>
      </c>
      <c r="D1142" s="2" t="n">
        <v>5461456</v>
      </c>
      <c r="E1142" s="2" t="inlineStr">
        <is>
          <t>YGOR DE OLIVEIRA VIEIRA</t>
        </is>
      </c>
      <c r="F1142" s="2" t="n">
        <v>300</v>
      </c>
      <c r="G1142" s="2" t="n">
        <v>6.99</v>
      </c>
      <c r="H1142" s="2" t="n">
        <v>43</v>
      </c>
      <c r="I1142" s="2" t="n">
        <v>0</v>
      </c>
      <c r="J1142" s="2" t="inlineStr">
        <is>
          <t>GPA</t>
        </is>
      </c>
    </row>
    <row r="1143">
      <c r="A1143" s="2" t="n">
        <v>7</v>
      </c>
      <c r="B1143" s="2" t="n">
        <v>7801</v>
      </c>
      <c r="C1143" s="2" t="inlineStr">
        <is>
          <t>RECEBIMENTO</t>
        </is>
      </c>
      <c r="D1143" s="2" t="n">
        <v>5463238</v>
      </c>
      <c r="E1143" s="2" t="inlineStr">
        <is>
          <t>GABRIEL KELVIN DA SILVA</t>
        </is>
      </c>
      <c r="F1143" s="2" t="n">
        <v>1225</v>
      </c>
      <c r="G1143" s="2" t="n">
        <v>79.45999999999999</v>
      </c>
      <c r="H1143" s="2" t="n">
        <v>15</v>
      </c>
      <c r="I1143" s="2" t="n">
        <v>0</v>
      </c>
      <c r="J1143" s="2" t="inlineStr">
        <is>
          <t>GPA</t>
        </is>
      </c>
    </row>
    <row r="1144">
      <c r="A1144" s="2" t="n">
        <v>7</v>
      </c>
      <c r="B1144" s="2" t="n">
        <v>7801</v>
      </c>
      <c r="C1144" s="2" t="inlineStr">
        <is>
          <t>PUXADA RECEB</t>
        </is>
      </c>
      <c r="D1144" s="2" t="n">
        <v>5463858</v>
      </c>
      <c r="E1144" s="2" t="inlineStr">
        <is>
          <t>MARIA JOSE MENESES DA SILVA</t>
        </is>
      </c>
      <c r="F1144" s="2" t="n">
        <v>242</v>
      </c>
      <c r="G1144" s="2" t="n">
        <v>18.42</v>
      </c>
      <c r="H1144" s="2" t="n">
        <v>13</v>
      </c>
      <c r="I1144" s="2" t="n">
        <v>0</v>
      </c>
      <c r="J1144" s="2" t="inlineStr">
        <is>
          <t>GPA</t>
        </is>
      </c>
    </row>
    <row r="1145">
      <c r="A1145" s="2" t="n">
        <v>7</v>
      </c>
      <c r="B1145" s="2" t="n">
        <v>7801</v>
      </c>
      <c r="C1145" s="2" t="inlineStr">
        <is>
          <t>RECEBIMENTO</t>
        </is>
      </c>
      <c r="D1145" s="2" t="n">
        <v>5463858</v>
      </c>
      <c r="E1145" s="2" t="inlineStr">
        <is>
          <t>MARIA JOSE MENESES DA SILVA</t>
        </is>
      </c>
      <c r="F1145" s="2" t="n">
        <v>2822</v>
      </c>
      <c r="G1145" s="2" t="n">
        <v>103.88</v>
      </c>
      <c r="H1145" s="2" t="n">
        <v>27</v>
      </c>
      <c r="I1145" s="2" t="n">
        <v>0</v>
      </c>
      <c r="J1145" s="2" t="inlineStr">
        <is>
          <t>GPA</t>
        </is>
      </c>
    </row>
    <row r="1146">
      <c r="A1146" s="2" t="n">
        <v>7</v>
      </c>
      <c r="B1146" s="2" t="n">
        <v>7801</v>
      </c>
      <c r="C1146" s="2" t="inlineStr">
        <is>
          <t>ATIVIDADE OP. EMP.</t>
        </is>
      </c>
      <c r="D1146" s="2" t="n">
        <v>546620</v>
      </c>
      <c r="E1146" s="2" t="inlineStr">
        <is>
          <t>REINILTON SANTOS CONCEICAO</t>
        </is>
      </c>
      <c r="F1146" s="2" t="n">
        <v>748</v>
      </c>
      <c r="G1146" s="2" t="n">
        <v>107.5</v>
      </c>
      <c r="H1146" s="2" t="n">
        <v>7</v>
      </c>
      <c r="I1146" s="2" t="n">
        <v>0</v>
      </c>
      <c r="J1146" s="2" t="inlineStr">
        <is>
          <t>GPA</t>
        </is>
      </c>
    </row>
    <row r="1147">
      <c r="A1147" s="2" t="n">
        <v>7</v>
      </c>
      <c r="B1147" s="2" t="n">
        <v>7801</v>
      </c>
      <c r="C1147" s="2" t="inlineStr">
        <is>
          <t>ATIVIDADE OP. EMP.</t>
        </is>
      </c>
      <c r="D1147" s="2" t="n">
        <v>5470609</v>
      </c>
      <c r="E1147" s="2" t="inlineStr">
        <is>
          <t>Francisco Manoel Dos Santos</t>
        </is>
      </c>
      <c r="F1147" s="2" t="n">
        <v>1864</v>
      </c>
      <c r="G1147" s="2" t="n">
        <v>165.78</v>
      </c>
      <c r="H1147" s="2" t="n">
        <v>11</v>
      </c>
      <c r="I1147" s="2" t="n">
        <v>0</v>
      </c>
      <c r="J1147" s="2" t="inlineStr">
        <is>
          <t>GPA</t>
        </is>
      </c>
    </row>
    <row r="1148">
      <c r="A1148" s="2" t="n">
        <v>7</v>
      </c>
      <c r="B1148" s="2" t="n">
        <v>7801</v>
      </c>
      <c r="C1148" s="2" t="inlineStr">
        <is>
          <t>SEPARACAO</t>
        </is>
      </c>
      <c r="D1148" s="2" t="n">
        <v>5484588</v>
      </c>
      <c r="E1148" s="2" t="inlineStr">
        <is>
          <t>Wandemberg De Castro Abreu</t>
        </is>
      </c>
      <c r="F1148" s="2" t="n">
        <v>36</v>
      </c>
      <c r="G1148" s="2" t="n">
        <v>1.23</v>
      </c>
      <c r="H1148" s="2" t="n">
        <v>29</v>
      </c>
      <c r="I1148" s="2" t="n">
        <v>0</v>
      </c>
      <c r="J1148" s="2" t="inlineStr">
        <is>
          <t>GPA</t>
        </is>
      </c>
    </row>
    <row r="1149">
      <c r="A1149" s="2" t="n">
        <v>7</v>
      </c>
      <c r="B1149" s="2" t="n">
        <v>7801</v>
      </c>
      <c r="C1149" s="2" t="inlineStr">
        <is>
          <t>CARREGAMENTO</t>
        </is>
      </c>
      <c r="D1149" s="2" t="n">
        <v>5487587</v>
      </c>
      <c r="E1149" s="2" t="inlineStr">
        <is>
          <t>Fernanda Clementino</t>
        </is>
      </c>
      <c r="F1149" s="2" t="n">
        <v>233</v>
      </c>
      <c r="G1149" s="2" t="n">
        <v>22.03</v>
      </c>
      <c r="H1149" s="2" t="n">
        <v>11</v>
      </c>
      <c r="I1149" s="2" t="n">
        <v>0</v>
      </c>
      <c r="J1149" s="2" t="inlineStr">
        <is>
          <t>GPA</t>
        </is>
      </c>
    </row>
    <row r="1150">
      <c r="A1150" s="2" t="n">
        <v>7</v>
      </c>
      <c r="B1150" s="2" t="n">
        <v>7801</v>
      </c>
      <c r="C1150" s="2" t="inlineStr">
        <is>
          <t>CARREGAMENTO</t>
        </is>
      </c>
      <c r="D1150" s="2" t="n">
        <v>5488877</v>
      </c>
      <c r="E1150" s="2" t="inlineStr">
        <is>
          <t>Kaua Gomes Dos Santos</t>
        </is>
      </c>
      <c r="F1150" s="2" t="n">
        <v>549</v>
      </c>
      <c r="G1150" s="2" t="n">
        <v>18.82</v>
      </c>
      <c r="H1150" s="2" t="n">
        <v>29</v>
      </c>
      <c r="I1150" s="2" t="n">
        <v>0</v>
      </c>
      <c r="J1150" s="2" t="inlineStr">
        <is>
          <t>GPA</t>
        </is>
      </c>
    </row>
    <row r="1151">
      <c r="A1151" s="2" t="n">
        <v>7</v>
      </c>
      <c r="B1151" s="2" t="n">
        <v>7801</v>
      </c>
      <c r="C1151" s="2" t="inlineStr">
        <is>
          <t>SEPARACAO</t>
        </is>
      </c>
      <c r="D1151" s="2" t="n">
        <v>5489300</v>
      </c>
      <c r="E1151" s="2" t="inlineStr">
        <is>
          <t>Erica Barbosa Soares</t>
        </is>
      </c>
      <c r="F1151" s="2" t="n">
        <v>3623</v>
      </c>
      <c r="G1151" s="2" t="n">
        <v>77.68000000000001</v>
      </c>
      <c r="H1151" s="2" t="n">
        <v>47</v>
      </c>
      <c r="I1151" s="2" t="n">
        <v>0</v>
      </c>
      <c r="J1151" s="2" t="inlineStr">
        <is>
          <t>GPA</t>
        </is>
      </c>
    </row>
    <row r="1152">
      <c r="A1152" s="2" t="n">
        <v>7</v>
      </c>
      <c r="B1152" s="2" t="n">
        <v>7801</v>
      </c>
      <c r="C1152" s="2" t="inlineStr">
        <is>
          <t>CARREGAMENTO</t>
        </is>
      </c>
      <c r="D1152" s="2" t="n">
        <v>5510074</v>
      </c>
      <c r="E1152" s="2" t="inlineStr">
        <is>
          <t>GABRIEL HENRIQUE DE SOUZA OLIVEIRA</t>
        </is>
      </c>
      <c r="F1152" s="2" t="n">
        <v>309</v>
      </c>
      <c r="G1152" s="2" t="n">
        <v>20.4</v>
      </c>
      <c r="H1152" s="2" t="n">
        <v>15</v>
      </c>
      <c r="I1152" s="2" t="n">
        <v>0</v>
      </c>
      <c r="J1152" s="2" t="inlineStr">
        <is>
          <t>GPA</t>
        </is>
      </c>
    </row>
    <row r="1153">
      <c r="A1153" s="2" t="n">
        <v>7</v>
      </c>
      <c r="B1153" s="2" t="n">
        <v>7801</v>
      </c>
      <c r="C1153" s="2" t="inlineStr">
        <is>
          <t>PUXADA RECEB</t>
        </is>
      </c>
      <c r="D1153" s="2" t="n">
        <v>5510074</v>
      </c>
      <c r="E1153" s="2" t="inlineStr">
        <is>
          <t>GABRIEL HENRIQUE DE SOUZA OLIVEIRA</t>
        </is>
      </c>
      <c r="F1153" s="2" t="n">
        <v>20</v>
      </c>
      <c r="G1153" s="2" t="n">
        <v>1.46</v>
      </c>
      <c r="H1153" s="2" t="n">
        <v>14</v>
      </c>
      <c r="I1153" s="2" t="n">
        <v>0</v>
      </c>
      <c r="J1153" s="2" t="inlineStr">
        <is>
          <t>GPA</t>
        </is>
      </c>
    </row>
    <row r="1154">
      <c r="A1154" s="2" t="n">
        <v>7</v>
      </c>
      <c r="B1154" s="2" t="n">
        <v>7801</v>
      </c>
      <c r="C1154" s="2" t="inlineStr">
        <is>
          <t>RECEBIMENTO</t>
        </is>
      </c>
      <c r="D1154" s="2" t="n">
        <v>5510074</v>
      </c>
      <c r="E1154" s="2" t="inlineStr">
        <is>
          <t>GABRIEL HENRIQUE DE SOUZA OLIVEIRA</t>
        </is>
      </c>
      <c r="F1154" s="2" t="n">
        <v>279</v>
      </c>
      <c r="G1154" s="2" t="n">
        <v>15.46</v>
      </c>
      <c r="H1154" s="2" t="n">
        <v>18</v>
      </c>
      <c r="I1154" s="2" t="n">
        <v>0</v>
      </c>
      <c r="J1154" s="2" t="inlineStr">
        <is>
          <t>GPA</t>
        </is>
      </c>
    </row>
    <row r="1155">
      <c r="A1155" s="2" t="n">
        <v>7</v>
      </c>
      <c r="B1155" s="2" t="n">
        <v>7801</v>
      </c>
      <c r="C1155" s="2" t="inlineStr">
        <is>
          <t>SEPARACAO</t>
        </is>
      </c>
      <c r="D1155" s="2" t="n">
        <v>5510074</v>
      </c>
      <c r="E1155" s="2" t="inlineStr">
        <is>
          <t>GABRIEL HENRIQUE DE SOUZA OLIVEIRA</t>
        </is>
      </c>
      <c r="F1155" s="2" t="n">
        <v>932</v>
      </c>
      <c r="G1155" s="2" t="n">
        <v>18.75</v>
      </c>
      <c r="H1155" s="2" t="n">
        <v>50</v>
      </c>
      <c r="I1155" s="2" t="n">
        <v>0</v>
      </c>
      <c r="J1155" s="2" t="inlineStr">
        <is>
          <t>GPA</t>
        </is>
      </c>
    </row>
    <row r="1156">
      <c r="A1156" s="2" t="n">
        <v>7</v>
      </c>
      <c r="B1156" s="2" t="n">
        <v>7801</v>
      </c>
      <c r="C1156" s="2" t="inlineStr">
        <is>
          <t>CARREGAMENTO</t>
        </is>
      </c>
      <c r="D1156" s="2" t="n">
        <v>5522595</v>
      </c>
      <c r="E1156" s="2" t="inlineStr">
        <is>
          <t>Joseneto Queiroz De Souza</t>
        </is>
      </c>
      <c r="F1156" s="2" t="n">
        <v>906</v>
      </c>
      <c r="G1156" s="2" t="n">
        <v>41.98</v>
      </c>
      <c r="H1156" s="2" t="n">
        <v>22</v>
      </c>
      <c r="I1156" s="2" t="n">
        <v>0</v>
      </c>
      <c r="J1156" s="2" t="inlineStr">
        <is>
          <t>GPA</t>
        </is>
      </c>
    </row>
    <row r="1157">
      <c r="A1157" s="2" t="n">
        <v>7</v>
      </c>
      <c r="B1157" s="2" t="n">
        <v>7801</v>
      </c>
      <c r="C1157" s="2" t="inlineStr">
        <is>
          <t>RECEBIMENTO</t>
        </is>
      </c>
      <c r="D1157" s="2" t="n">
        <v>5530172</v>
      </c>
      <c r="E1157" s="2" t="inlineStr">
        <is>
          <t>Lucas Dias Ribeiro</t>
        </is>
      </c>
      <c r="F1157" s="2" t="n">
        <v>2480</v>
      </c>
      <c r="G1157" s="2" t="n">
        <v>87.61</v>
      </c>
      <c r="H1157" s="2" t="n">
        <v>28</v>
      </c>
      <c r="I1157" s="2" t="n">
        <v>0</v>
      </c>
      <c r="J1157" s="2" t="inlineStr">
        <is>
          <t>GPA</t>
        </is>
      </c>
    </row>
    <row r="1158">
      <c r="A1158" s="2" t="n">
        <v>7</v>
      </c>
      <c r="B1158" s="2" t="n">
        <v>7801</v>
      </c>
      <c r="C1158" s="2" t="inlineStr">
        <is>
          <t>CARREGAMENTO</t>
        </is>
      </c>
      <c r="D1158" s="2" t="n">
        <v>5530407</v>
      </c>
      <c r="E1158" s="2" t="inlineStr">
        <is>
          <t>Carlos Eduardo Ribeiro Goulart De Andrade</t>
        </is>
      </c>
      <c r="F1158" s="2" t="n">
        <v>1058</v>
      </c>
      <c r="G1158" s="2" t="n">
        <v>50.19</v>
      </c>
      <c r="H1158" s="2" t="n">
        <v>21</v>
      </c>
      <c r="I1158" s="2" t="n">
        <v>0</v>
      </c>
      <c r="J1158" s="2" t="inlineStr">
        <is>
          <t>GPA</t>
        </is>
      </c>
    </row>
    <row r="1159">
      <c r="A1159" s="2" t="n">
        <v>7</v>
      </c>
      <c r="B1159" s="2" t="n">
        <v>7801</v>
      </c>
      <c r="C1159" s="2" t="inlineStr">
        <is>
          <t>PUXADA RECEB</t>
        </is>
      </c>
      <c r="D1159" s="2" t="n">
        <v>5535344</v>
      </c>
      <c r="E1159" s="2" t="inlineStr">
        <is>
          <t>WESLEY ALVES DE OLIVEIRA</t>
        </is>
      </c>
      <c r="F1159" s="2" t="n">
        <v>245</v>
      </c>
      <c r="G1159" s="2" t="n">
        <v>16.58</v>
      </c>
      <c r="H1159" s="2" t="n">
        <v>15</v>
      </c>
      <c r="I1159" s="2" t="n">
        <v>0</v>
      </c>
      <c r="J1159" s="2" t="inlineStr">
        <is>
          <t>GPA</t>
        </is>
      </c>
    </row>
    <row r="1160">
      <c r="A1160" s="2" t="n">
        <v>7</v>
      </c>
      <c r="B1160" s="2" t="n">
        <v>7801</v>
      </c>
      <c r="C1160" s="2" t="inlineStr">
        <is>
          <t>RECEBIMENTO</t>
        </is>
      </c>
      <c r="D1160" s="2" t="n">
        <v>5535344</v>
      </c>
      <c r="E1160" s="2" t="inlineStr">
        <is>
          <t>WESLEY ALVES DE OLIVEIRA</t>
        </is>
      </c>
      <c r="F1160" s="2" t="n">
        <v>1545</v>
      </c>
      <c r="G1160" s="2" t="n">
        <v>113.76</v>
      </c>
      <c r="H1160" s="2" t="n">
        <v>14</v>
      </c>
      <c r="I1160" s="2" t="n">
        <v>0</v>
      </c>
      <c r="J1160" s="2" t="inlineStr">
        <is>
          <t>GPA</t>
        </is>
      </c>
    </row>
    <row r="1161">
      <c r="A1161" s="2" t="n">
        <v>7</v>
      </c>
      <c r="B1161" s="2" t="n">
        <v>7801</v>
      </c>
      <c r="C1161" s="2" t="inlineStr">
        <is>
          <t>CARREGAMENTO</t>
        </is>
      </c>
      <c r="D1161" s="2" t="n">
        <v>5535930</v>
      </c>
      <c r="E1161" s="2" t="inlineStr">
        <is>
          <t>Guilherme Henrique De Miranda</t>
        </is>
      </c>
      <c r="F1161" s="2" t="n">
        <v>84</v>
      </c>
      <c r="G1161" s="2" t="n">
        <v>22.38</v>
      </c>
      <c r="H1161" s="2" t="n">
        <v>4</v>
      </c>
      <c r="I1161" s="2" t="n">
        <v>0</v>
      </c>
      <c r="J1161" s="2" t="inlineStr">
        <is>
          <t>GPA</t>
        </is>
      </c>
    </row>
    <row r="1162">
      <c r="A1162" s="2" t="n">
        <v>7</v>
      </c>
      <c r="B1162" s="2" t="n">
        <v>7801</v>
      </c>
      <c r="C1162" s="2" t="inlineStr">
        <is>
          <t>SEPARACAO</t>
        </is>
      </c>
      <c r="D1162" s="2" t="n">
        <v>5535964</v>
      </c>
      <c r="E1162" s="2" t="inlineStr">
        <is>
          <t>Keven Gustavo Rodrigues Pereira</t>
        </is>
      </c>
      <c r="F1162" s="2" t="n">
        <v>547</v>
      </c>
      <c r="G1162" s="2" t="n">
        <v>17.7</v>
      </c>
      <c r="H1162" s="2" t="n">
        <v>31</v>
      </c>
      <c r="I1162" s="2" t="n">
        <v>0</v>
      </c>
      <c r="J1162" s="2" t="inlineStr">
        <is>
          <t>GPA</t>
        </is>
      </c>
    </row>
    <row r="1163">
      <c r="A1163" s="2" t="n">
        <v>7</v>
      </c>
      <c r="B1163" s="2" t="n">
        <v>7801</v>
      </c>
      <c r="C1163" s="2" t="inlineStr">
        <is>
          <t>SEPARACAO</t>
        </is>
      </c>
      <c r="D1163" s="2" t="n">
        <v>5540461</v>
      </c>
      <c r="E1163" s="2" t="inlineStr">
        <is>
          <t>FERNANDO ALONSO DA SILVA</t>
        </is>
      </c>
      <c r="F1163" s="2" t="n">
        <v>8260</v>
      </c>
      <c r="G1163" s="2" t="n">
        <v>133.09</v>
      </c>
      <c r="H1163" s="2" t="n">
        <v>62</v>
      </c>
      <c r="I1163" s="2" t="n">
        <v>0</v>
      </c>
      <c r="J1163" s="2" t="inlineStr">
        <is>
          <t>GPA</t>
        </is>
      </c>
    </row>
    <row r="1164">
      <c r="A1164" s="2" t="n">
        <v>7</v>
      </c>
      <c r="B1164" s="2" t="n">
        <v>7801</v>
      </c>
      <c r="C1164" s="2" t="inlineStr">
        <is>
          <t>SEPARACAO</t>
        </is>
      </c>
      <c r="D1164" s="2" t="n">
        <v>5556406</v>
      </c>
      <c r="E1164" s="2" t="inlineStr">
        <is>
          <t>Marcos Antonio Pereira</t>
        </is>
      </c>
      <c r="F1164" s="2" t="n">
        <v>1339</v>
      </c>
      <c r="G1164" s="2" t="n">
        <v>43.89</v>
      </c>
      <c r="H1164" s="2" t="n">
        <v>31</v>
      </c>
      <c r="I1164" s="2" t="n">
        <v>0</v>
      </c>
      <c r="J1164" s="2" t="inlineStr">
        <is>
          <t>GPA</t>
        </is>
      </c>
    </row>
    <row r="1165">
      <c r="A1165" s="2" t="n">
        <v>7</v>
      </c>
      <c r="B1165" s="2" t="n">
        <v>7801</v>
      </c>
      <c r="C1165" s="2" t="inlineStr">
        <is>
          <t>PUXADA RECEB</t>
        </is>
      </c>
      <c r="D1165" s="2" t="n">
        <v>5557925</v>
      </c>
      <c r="E1165" s="2" t="inlineStr">
        <is>
          <t>LUCIA CLEIDE VIANA DOS SANTOS</t>
        </is>
      </c>
      <c r="F1165" s="2" t="n">
        <v>95</v>
      </c>
      <c r="G1165" s="2" t="n">
        <v>5.81</v>
      </c>
      <c r="H1165" s="2" t="n">
        <v>16</v>
      </c>
      <c r="I1165" s="2" t="n">
        <v>0</v>
      </c>
      <c r="J1165" s="2" t="inlineStr">
        <is>
          <t>GPA</t>
        </is>
      </c>
    </row>
    <row r="1166">
      <c r="A1166" s="2" t="n">
        <v>7</v>
      </c>
      <c r="B1166" s="2" t="n">
        <v>7801</v>
      </c>
      <c r="C1166" s="2" t="inlineStr">
        <is>
          <t>PUXADA RECEB</t>
        </is>
      </c>
      <c r="D1166" s="2" t="n">
        <v>5567238</v>
      </c>
      <c r="E1166" s="2" t="inlineStr">
        <is>
          <t>WILMAR SERGIO</t>
        </is>
      </c>
      <c r="F1166" s="2" t="n">
        <v>12</v>
      </c>
      <c r="G1166" s="2" t="n">
        <v>6.36</v>
      </c>
      <c r="H1166" s="2" t="n">
        <v>2</v>
      </c>
      <c r="I1166" s="2" t="n">
        <v>0</v>
      </c>
      <c r="J1166" s="2" t="inlineStr">
        <is>
          <t>GPA</t>
        </is>
      </c>
    </row>
    <row r="1167">
      <c r="A1167" s="2" t="n">
        <v>7</v>
      </c>
      <c r="B1167" s="2" t="n">
        <v>7801</v>
      </c>
      <c r="C1167" s="2" t="inlineStr">
        <is>
          <t>PUXADA RECEB</t>
        </is>
      </c>
      <c r="D1167" s="2" t="n">
        <v>5568897</v>
      </c>
      <c r="E1167" s="2" t="inlineStr">
        <is>
          <t>Everton Oliveira Da Silva</t>
        </is>
      </c>
      <c r="F1167" s="2" t="n">
        <v>123</v>
      </c>
      <c r="G1167" s="2" t="n">
        <v>19.75</v>
      </c>
      <c r="H1167" s="2" t="n">
        <v>6</v>
      </c>
      <c r="I1167" s="2" t="n">
        <v>0</v>
      </c>
      <c r="J1167" s="2" t="inlineStr">
        <is>
          <t>GPA</t>
        </is>
      </c>
    </row>
    <row r="1168">
      <c r="A1168" s="2" t="n">
        <v>7</v>
      </c>
      <c r="B1168" s="2" t="n">
        <v>7801</v>
      </c>
      <c r="C1168" s="2" t="inlineStr">
        <is>
          <t>SEPARACAO</t>
        </is>
      </c>
      <c r="D1168" s="2" t="n">
        <v>5568897</v>
      </c>
      <c r="E1168" s="2" t="inlineStr">
        <is>
          <t>Everton Oliveira Da Silva</t>
        </is>
      </c>
      <c r="F1168" s="2" t="n">
        <v>338</v>
      </c>
      <c r="G1168" s="2" t="n">
        <v>19.27</v>
      </c>
      <c r="H1168" s="2" t="n">
        <v>18</v>
      </c>
      <c r="I1168" s="2" t="n">
        <v>0</v>
      </c>
      <c r="J1168" s="2" t="inlineStr">
        <is>
          <t>GPA</t>
        </is>
      </c>
    </row>
    <row r="1169">
      <c r="A1169" s="2" t="n">
        <v>7</v>
      </c>
      <c r="B1169" s="2" t="n">
        <v>7801</v>
      </c>
      <c r="C1169" s="2" t="inlineStr">
        <is>
          <t>PUXADA RECEB</t>
        </is>
      </c>
      <c r="D1169" s="2" t="n">
        <v>5579155</v>
      </c>
      <c r="E1169" s="2" t="inlineStr">
        <is>
          <t>SUELDA DA SILVA DE SOUZA</t>
        </is>
      </c>
      <c r="F1169" s="2" t="n">
        <v>2357</v>
      </c>
      <c r="G1169" s="2" t="n">
        <v>150.78</v>
      </c>
      <c r="H1169" s="2" t="n">
        <v>16</v>
      </c>
      <c r="I1169" s="2" t="n">
        <v>0</v>
      </c>
      <c r="J1169" s="2" t="inlineStr">
        <is>
          <t>GPA</t>
        </is>
      </c>
    </row>
    <row r="1170">
      <c r="A1170" s="2" t="n">
        <v>7</v>
      </c>
      <c r="B1170" s="2" t="n">
        <v>7801</v>
      </c>
      <c r="C1170" s="2" t="inlineStr">
        <is>
          <t>RECEBIMENTO</t>
        </is>
      </c>
      <c r="D1170" s="2" t="n">
        <v>5579155</v>
      </c>
      <c r="E1170" s="2" t="inlineStr">
        <is>
          <t>SUELDA DA SILVA DE SOUZA</t>
        </is>
      </c>
      <c r="F1170" s="2" t="n">
        <v>330</v>
      </c>
      <c r="G1170" s="2" t="n">
        <v>10.95</v>
      </c>
      <c r="H1170" s="2" t="n">
        <v>30</v>
      </c>
      <c r="I1170" s="2" t="n">
        <v>0</v>
      </c>
      <c r="J1170" s="2" t="inlineStr">
        <is>
          <t>GPA</t>
        </is>
      </c>
    </row>
    <row r="1171">
      <c r="A1171" s="2" t="n">
        <v>7</v>
      </c>
      <c r="B1171" s="2" t="n">
        <v>7801</v>
      </c>
      <c r="C1171" s="2" t="inlineStr">
        <is>
          <t>SEPARACAO</t>
        </is>
      </c>
      <c r="D1171" s="2" t="n">
        <v>5584914</v>
      </c>
      <c r="E1171" s="2" t="inlineStr">
        <is>
          <t>CLEONICE CAMPOS DE JESUS</t>
        </is>
      </c>
      <c r="F1171" s="2" t="n">
        <v>4353</v>
      </c>
      <c r="G1171" s="2" t="n">
        <v>94.39</v>
      </c>
      <c r="H1171" s="2" t="n">
        <v>46</v>
      </c>
      <c r="I1171" s="2" t="n">
        <v>0</v>
      </c>
      <c r="J1171" s="2" t="inlineStr">
        <is>
          <t>GPA</t>
        </is>
      </c>
    </row>
    <row r="1172">
      <c r="A1172" s="2" t="n">
        <v>7</v>
      </c>
      <c r="B1172" s="2" t="n">
        <v>7801</v>
      </c>
      <c r="C1172" s="2" t="inlineStr">
        <is>
          <t>PUXADA RECEB</t>
        </is>
      </c>
      <c r="D1172" s="2" t="n">
        <v>5590221</v>
      </c>
      <c r="E1172" s="2" t="inlineStr">
        <is>
          <t>LUANA SANTOS MIRANDA</t>
        </is>
      </c>
      <c r="F1172" s="2" t="n">
        <v>1265</v>
      </c>
      <c r="G1172" s="2" t="n">
        <v>132.13</v>
      </c>
      <c r="H1172" s="2" t="n">
        <v>10</v>
      </c>
      <c r="I1172" s="2" t="n">
        <v>0</v>
      </c>
      <c r="J1172" s="2" t="inlineStr">
        <is>
          <t>GPA</t>
        </is>
      </c>
    </row>
    <row r="1173">
      <c r="A1173" s="2" t="n">
        <v>7</v>
      </c>
      <c r="B1173" s="2" t="n">
        <v>7801</v>
      </c>
      <c r="C1173" s="2" t="inlineStr">
        <is>
          <t>SEPARACAO</t>
        </is>
      </c>
      <c r="D1173" s="2" t="n">
        <v>5590221</v>
      </c>
      <c r="E1173" s="2" t="inlineStr">
        <is>
          <t>LUANA SANTOS MIRANDA</t>
        </is>
      </c>
      <c r="F1173" s="2" t="n">
        <v>541</v>
      </c>
      <c r="G1173" s="2" t="n">
        <v>11.71</v>
      </c>
      <c r="H1173" s="2" t="n">
        <v>46</v>
      </c>
      <c r="I1173" s="2" t="n">
        <v>0</v>
      </c>
      <c r="J1173" s="2" t="inlineStr">
        <is>
          <t>GPA</t>
        </is>
      </c>
    </row>
    <row r="1174">
      <c r="A1174" s="2" t="n">
        <v>7</v>
      </c>
      <c r="B1174" s="2" t="n">
        <v>7801</v>
      </c>
      <c r="C1174" s="2" t="inlineStr">
        <is>
          <t>PUXADA RECEB</t>
        </is>
      </c>
      <c r="D1174" s="2" t="n">
        <v>5592887</v>
      </c>
      <c r="E1174" s="2" t="inlineStr">
        <is>
          <t>Sabrina Santos Miranda</t>
        </is>
      </c>
      <c r="F1174" s="2" t="n">
        <v>102</v>
      </c>
      <c r="G1174" s="2" t="n">
        <v>12.76</v>
      </c>
      <c r="H1174" s="2" t="n">
        <v>8</v>
      </c>
      <c r="I1174" s="2" t="n">
        <v>0</v>
      </c>
      <c r="J1174" s="2" t="inlineStr">
        <is>
          <t>GPA</t>
        </is>
      </c>
    </row>
    <row r="1175">
      <c r="A1175" s="2" t="n">
        <v>7</v>
      </c>
      <c r="B1175" s="2" t="n">
        <v>7801</v>
      </c>
      <c r="C1175" s="2" t="inlineStr">
        <is>
          <t>RECEBIMENTO</t>
        </is>
      </c>
      <c r="D1175" s="2" t="n">
        <v>5592887</v>
      </c>
      <c r="E1175" s="2" t="inlineStr">
        <is>
          <t>Sabrina Santos Miranda</t>
        </is>
      </c>
      <c r="F1175" s="2" t="n">
        <v>2242</v>
      </c>
      <c r="G1175" s="2" t="n">
        <v>151.31</v>
      </c>
      <c r="H1175" s="2" t="n">
        <v>15</v>
      </c>
      <c r="I1175" s="2" t="n">
        <v>0</v>
      </c>
      <c r="J1175" s="2" t="inlineStr">
        <is>
          <t>GPA</t>
        </is>
      </c>
    </row>
    <row r="1176">
      <c r="A1176" s="2" t="n">
        <v>7</v>
      </c>
      <c r="B1176" s="2" t="n">
        <v>7801</v>
      </c>
      <c r="C1176" s="2" t="inlineStr">
        <is>
          <t>PUXADA RECEB</t>
        </is>
      </c>
      <c r="D1176" s="2" t="n">
        <v>5593867</v>
      </c>
      <c r="E1176" s="2" t="inlineStr">
        <is>
          <t>Nubia Rodrigues Dos Santos</t>
        </is>
      </c>
      <c r="F1176" s="2" t="n">
        <v>1101</v>
      </c>
      <c r="G1176" s="2" t="n">
        <v>113</v>
      </c>
      <c r="H1176" s="2" t="n">
        <v>10</v>
      </c>
      <c r="I1176" s="2" t="n">
        <v>0</v>
      </c>
      <c r="J1176" s="2" t="inlineStr">
        <is>
          <t>GPA</t>
        </is>
      </c>
    </row>
    <row r="1177">
      <c r="A1177" s="2" t="n">
        <v>7</v>
      </c>
      <c r="B1177" s="2" t="n">
        <v>7801</v>
      </c>
      <c r="C1177" s="2" t="inlineStr">
        <is>
          <t>SEPARACAO</t>
        </is>
      </c>
      <c r="D1177" s="2" t="n">
        <v>5593867</v>
      </c>
      <c r="E1177" s="2" t="inlineStr">
        <is>
          <t>Nubia Rodrigues Dos Santos</t>
        </is>
      </c>
      <c r="F1177" s="2" t="n">
        <v>139</v>
      </c>
      <c r="G1177" s="2" t="n">
        <v>13.38</v>
      </c>
      <c r="H1177" s="2" t="n">
        <v>10</v>
      </c>
      <c r="I1177" s="2" t="n">
        <v>0</v>
      </c>
      <c r="J1177" s="2" t="inlineStr">
        <is>
          <t>GPA</t>
        </is>
      </c>
    </row>
    <row r="1178">
      <c r="A1178" s="2" t="n">
        <v>7</v>
      </c>
      <c r="B1178" s="2" t="n">
        <v>7801</v>
      </c>
      <c r="C1178" s="2" t="inlineStr">
        <is>
          <t>ATIVIDADE OP. EMP.</t>
        </is>
      </c>
      <c r="D1178" s="2" t="n">
        <v>559507</v>
      </c>
      <c r="E1178" s="2" t="inlineStr">
        <is>
          <t>Josivaldo Antonio Da Silva</t>
        </is>
      </c>
      <c r="F1178" s="2" t="n">
        <v>978</v>
      </c>
      <c r="G1178" s="2" t="n">
        <v>167.1</v>
      </c>
      <c r="H1178" s="2" t="n">
        <v>6</v>
      </c>
      <c r="I1178" s="2" t="n">
        <v>0</v>
      </c>
      <c r="J1178" s="2" t="inlineStr">
        <is>
          <t>GPA</t>
        </is>
      </c>
    </row>
    <row r="1179">
      <c r="A1179" s="2" t="n">
        <v>7</v>
      </c>
      <c r="B1179" s="2" t="n">
        <v>7801</v>
      </c>
      <c r="C1179" s="2" t="inlineStr">
        <is>
          <t>PUXADA RECEB</t>
        </is>
      </c>
      <c r="D1179" s="2" t="n">
        <v>5600740</v>
      </c>
      <c r="E1179" s="2" t="inlineStr">
        <is>
          <t>PALOMA DIAS</t>
        </is>
      </c>
      <c r="F1179" s="2" t="n">
        <v>1603</v>
      </c>
      <c r="G1179" s="2" t="n">
        <v>129.01</v>
      </c>
      <c r="H1179" s="2" t="n">
        <v>12</v>
      </c>
      <c r="I1179" s="2" t="n">
        <v>0</v>
      </c>
      <c r="J1179" s="2" t="inlineStr">
        <is>
          <t>GPA</t>
        </is>
      </c>
    </row>
    <row r="1180">
      <c r="A1180" s="2" t="n">
        <v>7</v>
      </c>
      <c r="B1180" s="2" t="n">
        <v>7801</v>
      </c>
      <c r="C1180" s="2" t="inlineStr">
        <is>
          <t>SEPARACAO</t>
        </is>
      </c>
      <c r="D1180" s="2" t="n">
        <v>5600740</v>
      </c>
      <c r="E1180" s="2" t="inlineStr">
        <is>
          <t>PALOMA DIAS</t>
        </is>
      </c>
      <c r="F1180" s="2" t="n">
        <v>80</v>
      </c>
      <c r="G1180" s="2" t="n">
        <v>1.65</v>
      </c>
      <c r="H1180" s="2" t="n">
        <v>48</v>
      </c>
      <c r="I1180" s="2" t="n">
        <v>0</v>
      </c>
      <c r="J1180" s="2" t="inlineStr">
        <is>
          <t>GPA</t>
        </is>
      </c>
    </row>
    <row r="1181">
      <c r="A1181" s="2" t="n">
        <v>7</v>
      </c>
      <c r="B1181" s="2" t="n">
        <v>7801</v>
      </c>
      <c r="C1181" s="2" t="inlineStr">
        <is>
          <t>PUXADA RECEB</t>
        </is>
      </c>
      <c r="D1181" s="2" t="n">
        <v>5608775</v>
      </c>
      <c r="E1181" s="2" t="inlineStr">
        <is>
          <t>RACHEL CAETANO DOS SANTOS</t>
        </is>
      </c>
      <c r="F1181" s="2" t="n">
        <v>406</v>
      </c>
      <c r="G1181" s="2" t="n">
        <v>24.38</v>
      </c>
      <c r="H1181" s="2" t="n">
        <v>17</v>
      </c>
      <c r="I1181" s="2" t="n">
        <v>0</v>
      </c>
      <c r="J1181" s="2" t="inlineStr">
        <is>
          <t>GPA</t>
        </is>
      </c>
    </row>
    <row r="1182">
      <c r="A1182" s="2" t="n">
        <v>7</v>
      </c>
      <c r="B1182" s="2" t="n">
        <v>7801</v>
      </c>
      <c r="C1182" s="2" t="inlineStr">
        <is>
          <t>SEPARACAO</t>
        </is>
      </c>
      <c r="D1182" s="2" t="n">
        <v>5608775</v>
      </c>
      <c r="E1182" s="2" t="inlineStr">
        <is>
          <t>RACHEL CAETANO DOS SANTOS</t>
        </is>
      </c>
      <c r="F1182" s="2" t="n">
        <v>7018</v>
      </c>
      <c r="G1182" s="2" t="n">
        <v>109.04</v>
      </c>
      <c r="H1182" s="2" t="n">
        <v>64</v>
      </c>
      <c r="I1182" s="2" t="n">
        <v>0</v>
      </c>
      <c r="J1182" s="2" t="inlineStr">
        <is>
          <t>GPA</t>
        </is>
      </c>
    </row>
    <row r="1183">
      <c r="A1183" s="2" t="n">
        <v>7</v>
      </c>
      <c r="B1183" s="2" t="n">
        <v>7801</v>
      </c>
      <c r="C1183" s="2" t="inlineStr">
        <is>
          <t>PUXADA RECEB</t>
        </is>
      </c>
      <c r="D1183" s="2" t="n">
        <v>5609674</v>
      </c>
      <c r="E1183" s="2" t="inlineStr">
        <is>
          <t>AUGUSTO DE MORAES CELIO</t>
        </is>
      </c>
      <c r="F1183" s="2" t="n">
        <v>3260</v>
      </c>
      <c r="G1183" s="2" t="n">
        <v>112.06</v>
      </c>
      <c r="H1183" s="2" t="n">
        <v>29</v>
      </c>
      <c r="I1183" s="2" t="n">
        <v>0</v>
      </c>
      <c r="J1183" s="2" t="inlineStr">
        <is>
          <t>GPA</t>
        </is>
      </c>
    </row>
    <row r="1184">
      <c r="A1184" s="2" t="n">
        <v>7</v>
      </c>
      <c r="B1184" s="2" t="n">
        <v>7801</v>
      </c>
      <c r="C1184" s="2" t="inlineStr">
        <is>
          <t>SEPARACAO</t>
        </is>
      </c>
      <c r="D1184" s="2" t="n">
        <v>5609674</v>
      </c>
      <c r="E1184" s="2" t="inlineStr">
        <is>
          <t>AUGUSTO DE MORAES CELIO</t>
        </is>
      </c>
      <c r="F1184" s="2" t="n">
        <v>961</v>
      </c>
      <c r="G1184" s="2" t="n">
        <v>16.17</v>
      </c>
      <c r="H1184" s="2" t="n">
        <v>59</v>
      </c>
      <c r="I1184" s="2" t="n">
        <v>0</v>
      </c>
      <c r="J1184" s="2" t="inlineStr">
        <is>
          <t>GPA</t>
        </is>
      </c>
    </row>
    <row r="1185">
      <c r="A1185" s="2" t="n">
        <v>7</v>
      </c>
      <c r="B1185" s="2" t="n">
        <v>7801</v>
      </c>
      <c r="C1185" s="2" t="inlineStr">
        <is>
          <t>PUXADA RECEB</t>
        </is>
      </c>
      <c r="D1185" s="2" t="n">
        <v>5613329</v>
      </c>
      <c r="E1185" s="2" t="inlineStr">
        <is>
          <t>Jose Orlando Dos Santos Silva</t>
        </is>
      </c>
      <c r="F1185" s="2" t="n">
        <v>325</v>
      </c>
      <c r="G1185" s="2" t="n">
        <v>35.38</v>
      </c>
      <c r="H1185" s="2" t="n">
        <v>9</v>
      </c>
      <c r="I1185" s="2" t="n">
        <v>0</v>
      </c>
      <c r="J1185" s="2" t="inlineStr">
        <is>
          <t>GPA</t>
        </is>
      </c>
    </row>
    <row r="1186">
      <c r="A1186" s="2" t="n">
        <v>7</v>
      </c>
      <c r="B1186" s="2" t="n">
        <v>7801</v>
      </c>
      <c r="C1186" s="2" t="inlineStr">
        <is>
          <t>SEPARACAO</t>
        </is>
      </c>
      <c r="D1186" s="2" t="n">
        <v>5613329</v>
      </c>
      <c r="E1186" s="2" t="inlineStr">
        <is>
          <t>Jose Orlando Dos Santos Silva</t>
        </is>
      </c>
      <c r="F1186" s="2" t="n">
        <v>35</v>
      </c>
      <c r="G1186" s="2" t="n">
        <v>2.28</v>
      </c>
      <c r="H1186" s="2" t="n">
        <v>15</v>
      </c>
      <c r="I1186" s="2" t="n">
        <v>0</v>
      </c>
      <c r="J1186" s="2" t="inlineStr">
        <is>
          <t>GPA</t>
        </is>
      </c>
    </row>
    <row r="1187">
      <c r="A1187" s="2" t="n">
        <v>7</v>
      </c>
      <c r="B1187" s="2" t="n">
        <v>7801</v>
      </c>
      <c r="C1187" s="2" t="inlineStr">
        <is>
          <t>PUXADA RECEB</t>
        </is>
      </c>
      <c r="D1187" s="2" t="n">
        <v>5613922</v>
      </c>
      <c r="E1187" s="2" t="inlineStr">
        <is>
          <t>DIEGO DIEGO ARMANDO</t>
        </is>
      </c>
      <c r="F1187" s="2" t="n">
        <v>2</v>
      </c>
      <c r="G1187" s="2" t="n">
        <v>13.34</v>
      </c>
      <c r="H1187" s="2" t="n">
        <v>0</v>
      </c>
      <c r="I1187" s="2" t="n">
        <v>0</v>
      </c>
      <c r="J1187" s="2" t="inlineStr">
        <is>
          <t>GPA</t>
        </is>
      </c>
    </row>
    <row r="1188">
      <c r="A1188" s="2" t="n">
        <v>7</v>
      </c>
      <c r="B1188" s="2" t="n">
        <v>7801</v>
      </c>
      <c r="C1188" s="2" t="inlineStr">
        <is>
          <t>SEPARACAO</t>
        </is>
      </c>
      <c r="D1188" s="2" t="n">
        <v>5613922</v>
      </c>
      <c r="E1188" s="2" t="inlineStr">
        <is>
          <t>DIEGO DIEGO ARMANDO</t>
        </is>
      </c>
      <c r="F1188" s="2" t="n">
        <v>764</v>
      </c>
      <c r="G1188" s="2" t="n">
        <v>12.02</v>
      </c>
      <c r="H1188" s="2" t="n">
        <v>64</v>
      </c>
      <c r="I1188" s="2" t="n">
        <v>0</v>
      </c>
      <c r="J1188" s="2" t="inlineStr">
        <is>
          <t>GPA</t>
        </is>
      </c>
    </row>
    <row r="1189">
      <c r="A1189" s="2" t="n">
        <v>7</v>
      </c>
      <c r="B1189" s="2" t="n">
        <v>7801</v>
      </c>
      <c r="C1189" s="2" t="inlineStr">
        <is>
          <t>PUXADA RECEB</t>
        </is>
      </c>
      <c r="D1189" s="2" t="n">
        <v>5614392</v>
      </c>
      <c r="E1189" s="2" t="inlineStr">
        <is>
          <t>Joseane Dos Santos Castro Boffo</t>
        </is>
      </c>
      <c r="F1189" s="2" t="n">
        <v>1822</v>
      </c>
      <c r="G1189" s="2" t="n">
        <v>121.72</v>
      </c>
      <c r="H1189" s="2" t="n">
        <v>15</v>
      </c>
      <c r="I1189" s="2" t="n">
        <v>0</v>
      </c>
      <c r="J1189" s="2" t="inlineStr">
        <is>
          <t>GPA</t>
        </is>
      </c>
    </row>
    <row r="1190">
      <c r="A1190" s="2" t="n">
        <v>7</v>
      </c>
      <c r="B1190" s="2" t="n">
        <v>7801</v>
      </c>
      <c r="C1190" s="2" t="inlineStr">
        <is>
          <t>SEPARACAO</t>
        </is>
      </c>
      <c r="D1190" s="2" t="n">
        <v>5614392</v>
      </c>
      <c r="E1190" s="2" t="inlineStr">
        <is>
          <t>Joseane Dos Santos Castro Boffo</t>
        </is>
      </c>
      <c r="F1190" s="2" t="n">
        <v>406</v>
      </c>
      <c r="G1190" s="2" t="n">
        <v>13.8</v>
      </c>
      <c r="H1190" s="2" t="n">
        <v>29</v>
      </c>
      <c r="I1190" s="2" t="n">
        <v>0</v>
      </c>
      <c r="J1190" s="2" t="inlineStr">
        <is>
          <t>GPA</t>
        </is>
      </c>
    </row>
    <row r="1191">
      <c r="A1191" s="2" t="n">
        <v>7</v>
      </c>
      <c r="B1191" s="2" t="n">
        <v>7801</v>
      </c>
      <c r="C1191" s="2" t="inlineStr">
        <is>
          <t>SEPARACAO</t>
        </is>
      </c>
      <c r="D1191" s="2" t="n">
        <v>5633451</v>
      </c>
      <c r="E1191" s="2" t="inlineStr">
        <is>
          <t>Jessica Amanda Santos Constantino Da Silva</t>
        </is>
      </c>
      <c r="F1191" s="2" t="n">
        <v>8941</v>
      </c>
      <c r="G1191" s="2" t="n">
        <v>150.87</v>
      </c>
      <c r="H1191" s="2" t="n">
        <v>59</v>
      </c>
      <c r="I1191" s="2" t="n">
        <v>0</v>
      </c>
      <c r="J1191" s="2" t="inlineStr">
        <is>
          <t>GPA</t>
        </is>
      </c>
    </row>
    <row r="1192">
      <c r="A1192" s="2" t="n">
        <v>7</v>
      </c>
      <c r="B1192" s="2" t="n">
        <v>7801</v>
      </c>
      <c r="C1192" s="2" t="inlineStr">
        <is>
          <t>SEPARACAO</t>
        </is>
      </c>
      <c r="D1192" s="2" t="n">
        <v>5634806</v>
      </c>
      <c r="E1192" s="2" t="inlineStr">
        <is>
          <t>KEYTH LIMA DE FONSECA</t>
        </is>
      </c>
      <c r="F1192" s="2" t="n">
        <v>9308</v>
      </c>
      <c r="G1192" s="2" t="n">
        <v>132.28</v>
      </c>
      <c r="H1192" s="2" t="n">
        <v>70</v>
      </c>
      <c r="I1192" s="2" t="n">
        <v>0</v>
      </c>
      <c r="J1192" s="2" t="inlineStr">
        <is>
          <t>GPA</t>
        </is>
      </c>
    </row>
    <row r="1193">
      <c r="A1193" s="2" t="n">
        <v>7</v>
      </c>
      <c r="B1193" s="2" t="n">
        <v>7801</v>
      </c>
      <c r="C1193" s="2" t="inlineStr">
        <is>
          <t>CARREGAMENTO</t>
        </is>
      </c>
      <c r="D1193" s="2" t="n">
        <v>5639026</v>
      </c>
      <c r="E1193" s="2" t="inlineStr">
        <is>
          <t>Guiveline Faustin</t>
        </is>
      </c>
      <c r="F1193" s="2" t="n">
        <v>988</v>
      </c>
      <c r="G1193" s="2" t="n">
        <v>80.56</v>
      </c>
      <c r="H1193" s="2" t="n">
        <v>12</v>
      </c>
      <c r="I1193" s="2" t="n">
        <v>0</v>
      </c>
      <c r="J1193" s="2" t="inlineStr">
        <is>
          <t>GPA</t>
        </is>
      </c>
    </row>
    <row r="1194">
      <c r="A1194" s="2" t="n">
        <v>7</v>
      </c>
      <c r="B1194" s="2" t="n">
        <v>7801</v>
      </c>
      <c r="C1194" s="2" t="inlineStr">
        <is>
          <t>SEPARACAO</t>
        </is>
      </c>
      <c r="D1194" s="2" t="n">
        <v>5639026</v>
      </c>
      <c r="E1194" s="2" t="inlineStr">
        <is>
          <t>Guiveline Faustin</t>
        </is>
      </c>
      <c r="F1194" s="2" t="n">
        <v>498</v>
      </c>
      <c r="G1194" s="2" t="n">
        <v>10.73</v>
      </c>
      <c r="H1194" s="2" t="n">
        <v>46</v>
      </c>
      <c r="I1194" s="2" t="n">
        <v>0</v>
      </c>
      <c r="J1194" s="2" t="inlineStr">
        <is>
          <t>GPA</t>
        </is>
      </c>
    </row>
    <row r="1195">
      <c r="A1195" s="2" t="n">
        <v>7</v>
      </c>
      <c r="B1195" s="2" t="n">
        <v>7801</v>
      </c>
      <c r="C1195" s="2" t="inlineStr">
        <is>
          <t>PUXADA RECEB</t>
        </is>
      </c>
      <c r="D1195" s="2" t="n">
        <v>5646367</v>
      </c>
      <c r="E1195" s="2" t="inlineStr">
        <is>
          <t>Niuma Cabral Pereira</t>
        </is>
      </c>
      <c r="F1195" s="2" t="n">
        <v>2990</v>
      </c>
      <c r="G1195" s="2" t="n">
        <v>135.39</v>
      </c>
      <c r="H1195" s="2" t="n">
        <v>22</v>
      </c>
      <c r="I1195" s="2" t="n">
        <v>0</v>
      </c>
      <c r="J1195" s="2" t="inlineStr">
        <is>
          <t>GPA</t>
        </is>
      </c>
    </row>
    <row r="1196">
      <c r="A1196" s="2" t="n">
        <v>7</v>
      </c>
      <c r="B1196" s="2" t="n">
        <v>7801</v>
      </c>
      <c r="C1196" s="2" t="inlineStr">
        <is>
          <t>SEPARACAO</t>
        </is>
      </c>
      <c r="D1196" s="2" t="n">
        <v>5646367</v>
      </c>
      <c r="E1196" s="2" t="inlineStr">
        <is>
          <t>Niuma Cabral Pereira</t>
        </is>
      </c>
      <c r="F1196" s="2" t="n">
        <v>1578</v>
      </c>
      <c r="G1196" s="2" t="n">
        <v>27.61</v>
      </c>
      <c r="H1196" s="2" t="n">
        <v>57</v>
      </c>
      <c r="I1196" s="2" t="n">
        <v>0</v>
      </c>
      <c r="J1196" s="2" t="inlineStr">
        <is>
          <t>GPA</t>
        </is>
      </c>
    </row>
    <row r="1197">
      <c r="A1197" s="2" t="n">
        <v>7</v>
      </c>
      <c r="B1197" s="2" t="n">
        <v>7801</v>
      </c>
      <c r="C1197" s="2" t="inlineStr">
        <is>
          <t>PUXADA RECEB</t>
        </is>
      </c>
      <c r="D1197" s="2" t="n">
        <v>5646456</v>
      </c>
      <c r="E1197" s="2" t="inlineStr">
        <is>
          <t>ANA CAROLINE REIS FERREIRA</t>
        </is>
      </c>
      <c r="F1197" s="2" t="n">
        <v>35</v>
      </c>
      <c r="G1197" s="2" t="n">
        <v>31.41</v>
      </c>
      <c r="H1197" s="2" t="n">
        <v>1</v>
      </c>
      <c r="I1197" s="2" t="n">
        <v>0</v>
      </c>
      <c r="J1197" s="2" t="inlineStr">
        <is>
          <t>GPA</t>
        </is>
      </c>
    </row>
    <row r="1198">
      <c r="A1198" s="2" t="n">
        <v>7</v>
      </c>
      <c r="B1198" s="2" t="n">
        <v>7801</v>
      </c>
      <c r="C1198" s="2" t="inlineStr">
        <is>
          <t>PUXADA RECEB</t>
        </is>
      </c>
      <c r="D1198" s="2" t="n">
        <v>5648904</v>
      </c>
      <c r="E1198" s="2" t="inlineStr">
        <is>
          <t>Jorge Luis Pineiro Lezcano</t>
        </is>
      </c>
      <c r="F1198" s="2" t="n">
        <v>668</v>
      </c>
      <c r="G1198" s="2" t="n">
        <v>49.56</v>
      </c>
      <c r="H1198" s="2" t="n">
        <v>13</v>
      </c>
      <c r="I1198" s="2" t="n">
        <v>0</v>
      </c>
      <c r="J1198" s="2" t="inlineStr">
        <is>
          <t>GPA</t>
        </is>
      </c>
    </row>
    <row r="1199">
      <c r="A1199" s="2" t="n">
        <v>7</v>
      </c>
      <c r="B1199" s="2" t="n">
        <v>7801</v>
      </c>
      <c r="C1199" s="2" t="inlineStr">
        <is>
          <t>SEPARACAO</t>
        </is>
      </c>
      <c r="D1199" s="2" t="n">
        <v>5648904</v>
      </c>
      <c r="E1199" s="2" t="inlineStr">
        <is>
          <t>Jorge Luis Pineiro Lezcano</t>
        </is>
      </c>
      <c r="F1199" s="2" t="n">
        <v>3183</v>
      </c>
      <c r="G1199" s="2" t="n">
        <v>61.75</v>
      </c>
      <c r="H1199" s="2" t="n">
        <v>52</v>
      </c>
      <c r="I1199" s="2" t="n">
        <v>0</v>
      </c>
      <c r="J1199" s="2" t="inlineStr">
        <is>
          <t>GPA</t>
        </is>
      </c>
    </row>
    <row r="1200">
      <c r="A1200" s="2" t="n">
        <v>7</v>
      </c>
      <c r="B1200" s="2" t="n">
        <v>7801</v>
      </c>
      <c r="C1200" s="2" t="inlineStr">
        <is>
          <t>PUXADA RECEB</t>
        </is>
      </c>
      <c r="D1200" s="2" t="n">
        <v>5650690</v>
      </c>
      <c r="E1200" s="2" t="inlineStr">
        <is>
          <t>ANDRE LUIZ</t>
        </is>
      </c>
      <c r="F1200" s="2" t="n">
        <v>1775</v>
      </c>
      <c r="G1200" s="2" t="n">
        <v>151.09</v>
      </c>
      <c r="H1200" s="2" t="n">
        <v>12</v>
      </c>
      <c r="I1200" s="2" t="n">
        <v>0</v>
      </c>
      <c r="J1200" s="2" t="inlineStr">
        <is>
          <t>GPA</t>
        </is>
      </c>
    </row>
    <row r="1201">
      <c r="A1201" s="2" t="n">
        <v>7</v>
      </c>
      <c r="B1201" s="2" t="n">
        <v>7801</v>
      </c>
      <c r="C1201" s="2" t="inlineStr">
        <is>
          <t>SEPARACAO</t>
        </is>
      </c>
      <c r="D1201" s="2" t="n">
        <v>5650690</v>
      </c>
      <c r="E1201" s="2" t="inlineStr">
        <is>
          <t>ANDRE LUIZ</t>
        </is>
      </c>
      <c r="F1201" s="2" t="n">
        <v>561</v>
      </c>
      <c r="G1201" s="2" t="n">
        <v>16.6</v>
      </c>
      <c r="H1201" s="2" t="n">
        <v>34</v>
      </c>
      <c r="I1201" s="2" t="n">
        <v>0</v>
      </c>
      <c r="J1201" s="2" t="inlineStr">
        <is>
          <t>GPA</t>
        </is>
      </c>
    </row>
    <row r="1202">
      <c r="A1202" s="2" t="n">
        <v>7</v>
      </c>
      <c r="B1202" s="2" t="n">
        <v>7801</v>
      </c>
      <c r="C1202" s="2" t="inlineStr">
        <is>
          <t>ATIVIDADE OP. EMP.</t>
        </is>
      </c>
      <c r="D1202" s="2" t="n">
        <v>565732</v>
      </c>
      <c r="E1202" s="2" t="inlineStr">
        <is>
          <t>TIAGO RODRIGUES MADUREIRA</t>
        </is>
      </c>
      <c r="F1202" s="2" t="n">
        <v>1401</v>
      </c>
      <c r="G1202" s="2" t="n">
        <v>167.64</v>
      </c>
      <c r="H1202" s="2" t="n">
        <v>8</v>
      </c>
      <c r="I1202" s="2" t="n">
        <v>0</v>
      </c>
      <c r="J1202" s="2" t="inlineStr">
        <is>
          <t>GPA</t>
        </is>
      </c>
    </row>
    <row r="1203">
      <c r="A1203" s="2" t="n">
        <v>7</v>
      </c>
      <c r="B1203" s="2" t="n">
        <v>7801</v>
      </c>
      <c r="C1203" s="2" t="inlineStr">
        <is>
          <t>PUXADA RECEB</t>
        </is>
      </c>
      <c r="D1203" s="2" t="n">
        <v>5659060</v>
      </c>
      <c r="E1203" s="2" t="inlineStr">
        <is>
          <t>Natalia Biscaro Jose</t>
        </is>
      </c>
      <c r="F1203" s="2" t="n">
        <v>1635</v>
      </c>
      <c r="G1203" s="2" t="n">
        <v>114.76</v>
      </c>
      <c r="H1203" s="2" t="n">
        <v>14</v>
      </c>
      <c r="I1203" s="2" t="n">
        <v>0</v>
      </c>
      <c r="J1203" s="2" t="inlineStr">
        <is>
          <t>GPA</t>
        </is>
      </c>
    </row>
    <row r="1204">
      <c r="A1204" s="2" t="n">
        <v>7</v>
      </c>
      <c r="B1204" s="2" t="n">
        <v>7801</v>
      </c>
      <c r="C1204" s="2" t="inlineStr">
        <is>
          <t>SEPARACAO</t>
        </is>
      </c>
      <c r="D1204" s="2" t="n">
        <v>5659060</v>
      </c>
      <c r="E1204" s="2" t="inlineStr">
        <is>
          <t>Natalia Biscaro Jose</t>
        </is>
      </c>
      <c r="F1204" s="2" t="n">
        <v>2691</v>
      </c>
      <c r="G1204" s="2" t="n">
        <v>30.58</v>
      </c>
      <c r="H1204" s="2" t="n">
        <v>88</v>
      </c>
      <c r="I1204" s="2" t="n">
        <v>0</v>
      </c>
      <c r="J1204" s="2" t="inlineStr">
        <is>
          <t>GPA</t>
        </is>
      </c>
    </row>
    <row r="1205">
      <c r="A1205" s="2" t="n">
        <v>7</v>
      </c>
      <c r="B1205" s="2" t="n">
        <v>7801</v>
      </c>
      <c r="C1205" s="2" t="inlineStr">
        <is>
          <t>CARREGAMENTO</t>
        </is>
      </c>
      <c r="D1205" s="2" t="n">
        <v>5659817</v>
      </c>
      <c r="E1205" s="2" t="inlineStr">
        <is>
          <t>FELIPE ALVES</t>
        </is>
      </c>
      <c r="F1205" s="2" t="n">
        <v>1362</v>
      </c>
      <c r="G1205" s="2" t="n">
        <v>92.09999999999999</v>
      </c>
      <c r="H1205" s="2" t="n">
        <v>15</v>
      </c>
      <c r="I1205" s="2" t="n">
        <v>0</v>
      </c>
      <c r="J1205" s="2" t="inlineStr">
        <is>
          <t>GPA</t>
        </is>
      </c>
    </row>
    <row r="1206">
      <c r="A1206" s="2" t="n">
        <v>7</v>
      </c>
      <c r="B1206" s="2" t="n">
        <v>7801</v>
      </c>
      <c r="C1206" s="2" t="inlineStr">
        <is>
          <t>PUXADA RECEB</t>
        </is>
      </c>
      <c r="D1206" s="2" t="n">
        <v>5659850</v>
      </c>
      <c r="E1206" s="2" t="inlineStr">
        <is>
          <t>Soraya Correa Araujo</t>
        </is>
      </c>
      <c r="F1206" s="2" t="n">
        <v>2799</v>
      </c>
      <c r="G1206" s="2" t="n">
        <v>109.51</v>
      </c>
      <c r="H1206" s="2" t="n">
        <v>26</v>
      </c>
      <c r="I1206" s="2" t="n">
        <v>0</v>
      </c>
      <c r="J1206" s="2" t="inlineStr">
        <is>
          <t>GPA</t>
        </is>
      </c>
    </row>
    <row r="1207">
      <c r="A1207" s="2" t="n">
        <v>7</v>
      </c>
      <c r="B1207" s="2" t="n">
        <v>7801</v>
      </c>
      <c r="C1207" s="2" t="inlineStr">
        <is>
          <t>SEPARACAO</t>
        </is>
      </c>
      <c r="D1207" s="2" t="n">
        <v>5659850</v>
      </c>
      <c r="E1207" s="2" t="inlineStr">
        <is>
          <t>Soraya Correa Araujo</t>
        </is>
      </c>
      <c r="F1207" s="2" t="n">
        <v>2977</v>
      </c>
      <c r="G1207" s="2" t="n">
        <v>34.64</v>
      </c>
      <c r="H1207" s="2" t="n">
        <v>86</v>
      </c>
      <c r="I1207" s="2" t="n">
        <v>0</v>
      </c>
      <c r="J1207" s="2" t="inlineStr">
        <is>
          <t>GPA</t>
        </is>
      </c>
    </row>
    <row r="1208">
      <c r="A1208" s="2" t="n">
        <v>7</v>
      </c>
      <c r="B1208" s="2" t="n">
        <v>7801</v>
      </c>
      <c r="C1208" s="2" t="inlineStr">
        <is>
          <t>PUXADA RECEB</t>
        </is>
      </c>
      <c r="D1208" s="2" t="n">
        <v>5660793</v>
      </c>
      <c r="E1208" s="2" t="inlineStr">
        <is>
          <t>JAMILE DE QUEIROZ</t>
        </is>
      </c>
      <c r="F1208" s="2" t="n">
        <v>91</v>
      </c>
      <c r="G1208" s="2" t="n">
        <v>47.06</v>
      </c>
      <c r="H1208" s="2" t="n">
        <v>2</v>
      </c>
      <c r="I1208" s="2" t="n">
        <v>0</v>
      </c>
      <c r="J1208" s="2" t="inlineStr">
        <is>
          <t>GPA</t>
        </is>
      </c>
    </row>
    <row r="1209">
      <c r="A1209" s="2" t="n">
        <v>7</v>
      </c>
      <c r="B1209" s="2" t="n">
        <v>7801</v>
      </c>
      <c r="C1209" s="2" t="inlineStr">
        <is>
          <t>SEPARACAO</t>
        </is>
      </c>
      <c r="D1209" s="2" t="n">
        <v>5660793</v>
      </c>
      <c r="E1209" s="2" t="inlineStr">
        <is>
          <t>JAMILE DE QUEIROZ</t>
        </is>
      </c>
      <c r="F1209" s="2" t="n">
        <v>3745</v>
      </c>
      <c r="G1209" s="2" t="n">
        <v>72.37</v>
      </c>
      <c r="H1209" s="2" t="n">
        <v>52</v>
      </c>
      <c r="I1209" s="2" t="n">
        <v>0</v>
      </c>
      <c r="J1209" s="2" t="inlineStr">
        <is>
          <t>GPA</t>
        </is>
      </c>
    </row>
    <row r="1210">
      <c r="A1210" s="2" t="n">
        <v>7</v>
      </c>
      <c r="B1210" s="2" t="n">
        <v>7801</v>
      </c>
      <c r="C1210" s="2" t="inlineStr">
        <is>
          <t>PUXADA RECEB</t>
        </is>
      </c>
      <c r="D1210" s="2" t="n">
        <v>5662508</v>
      </c>
      <c r="E1210" s="2" t="inlineStr">
        <is>
          <t>RIAN ALVES</t>
        </is>
      </c>
      <c r="F1210" s="2" t="n">
        <v>248</v>
      </c>
      <c r="G1210" s="2" t="n">
        <v>24.15</v>
      </c>
      <c r="H1210" s="2" t="n">
        <v>10</v>
      </c>
      <c r="I1210" s="2" t="n">
        <v>0</v>
      </c>
      <c r="J1210" s="2" t="inlineStr">
        <is>
          <t>GPA</t>
        </is>
      </c>
    </row>
    <row r="1211">
      <c r="A1211" s="2" t="n">
        <v>7</v>
      </c>
      <c r="B1211" s="2" t="n">
        <v>7801</v>
      </c>
      <c r="C1211" s="2" t="inlineStr">
        <is>
          <t>SEPARACAO</t>
        </is>
      </c>
      <c r="D1211" s="2" t="n">
        <v>5662508</v>
      </c>
      <c r="E1211" s="2" t="inlineStr">
        <is>
          <t>RIAN ALVES</t>
        </is>
      </c>
      <c r="F1211" s="2" t="n">
        <v>8522</v>
      </c>
      <c r="G1211" s="2" t="n">
        <v>152.81</v>
      </c>
      <c r="H1211" s="2" t="n">
        <v>56</v>
      </c>
      <c r="I1211" s="2" t="n">
        <v>0</v>
      </c>
      <c r="J1211" s="2" t="inlineStr">
        <is>
          <t>GPA</t>
        </is>
      </c>
    </row>
    <row r="1212">
      <c r="A1212" s="2" t="n">
        <v>7</v>
      </c>
      <c r="B1212" s="2" t="n">
        <v>7801</v>
      </c>
      <c r="C1212" s="2" t="inlineStr">
        <is>
          <t>PUXADA RECEB</t>
        </is>
      </c>
      <c r="D1212" s="2" t="n">
        <v>5665426</v>
      </c>
      <c r="E1212" s="2" t="inlineStr">
        <is>
          <t>GLEIIN DIAS</t>
        </is>
      </c>
      <c r="F1212" s="2" t="n">
        <v>74</v>
      </c>
      <c r="G1212" s="2" t="n">
        <v>29.75</v>
      </c>
      <c r="H1212" s="2" t="n">
        <v>2</v>
      </c>
      <c r="I1212" s="2" t="n">
        <v>0</v>
      </c>
      <c r="J1212" s="2" t="inlineStr">
        <is>
          <t>GPA</t>
        </is>
      </c>
    </row>
    <row r="1213">
      <c r="A1213" s="2" t="n">
        <v>7</v>
      </c>
      <c r="B1213" s="2" t="n">
        <v>7801</v>
      </c>
      <c r="C1213" s="2" t="inlineStr">
        <is>
          <t>PUXADA RECEB</t>
        </is>
      </c>
      <c r="D1213" s="2" t="n">
        <v>5665469</v>
      </c>
      <c r="E1213" s="2" t="inlineStr">
        <is>
          <t>Fagner Santana Nogueira</t>
        </is>
      </c>
      <c r="F1213" s="2" t="n">
        <v>1856</v>
      </c>
      <c r="G1213" s="2" t="n">
        <v>93.51000000000001</v>
      </c>
      <c r="H1213" s="2" t="n">
        <v>20</v>
      </c>
      <c r="I1213" s="2" t="n">
        <v>0</v>
      </c>
      <c r="J1213" s="2" t="inlineStr">
        <is>
          <t>GPA</t>
        </is>
      </c>
    </row>
    <row r="1214">
      <c r="A1214" s="2" t="n">
        <v>7</v>
      </c>
      <c r="B1214" s="2" t="n">
        <v>7801</v>
      </c>
      <c r="C1214" s="2" t="inlineStr">
        <is>
          <t>SEPARACAO</t>
        </is>
      </c>
      <c r="D1214" s="2" t="n">
        <v>5665469</v>
      </c>
      <c r="E1214" s="2" t="inlineStr">
        <is>
          <t>Fagner Santana Nogueira</t>
        </is>
      </c>
      <c r="F1214" s="2" t="n">
        <v>283</v>
      </c>
      <c r="G1214" s="2" t="n">
        <v>12.31</v>
      </c>
      <c r="H1214" s="2" t="n">
        <v>23</v>
      </c>
      <c r="I1214" s="2" t="n">
        <v>0</v>
      </c>
      <c r="J1214" s="2" t="inlineStr">
        <is>
          <t>GPA</t>
        </is>
      </c>
    </row>
    <row r="1215">
      <c r="A1215" s="2" t="n">
        <v>7</v>
      </c>
      <c r="B1215" s="2" t="n">
        <v>7801</v>
      </c>
      <c r="C1215" s="2" t="inlineStr">
        <is>
          <t>CARREGAMENTO</t>
        </is>
      </c>
      <c r="D1215" s="2" t="n">
        <v>5666082</v>
      </c>
      <c r="E1215" s="2" t="inlineStr">
        <is>
          <t>Marcos Antonio De Oliveira</t>
        </is>
      </c>
      <c r="F1215" s="2" t="n">
        <v>198</v>
      </c>
      <c r="G1215" s="2" t="n">
        <v>27.85</v>
      </c>
      <c r="H1215" s="2" t="n">
        <v>7</v>
      </c>
      <c r="I1215" s="2" t="n">
        <v>0</v>
      </c>
      <c r="J1215" s="2" t="inlineStr">
        <is>
          <t>GPA</t>
        </is>
      </c>
    </row>
    <row r="1216">
      <c r="A1216" s="2" t="n">
        <v>7</v>
      </c>
      <c r="B1216" s="2" t="n">
        <v>7801</v>
      </c>
      <c r="C1216" s="2" t="inlineStr">
        <is>
          <t>SEPARACAO</t>
        </is>
      </c>
      <c r="D1216" s="2" t="n">
        <v>5666082</v>
      </c>
      <c r="E1216" s="2" t="inlineStr">
        <is>
          <t>Marcos Antonio De Oliveira</t>
        </is>
      </c>
      <c r="F1216" s="2" t="n">
        <v>287</v>
      </c>
      <c r="G1216" s="2" t="n">
        <v>10.32</v>
      </c>
      <c r="H1216" s="2" t="n">
        <v>28</v>
      </c>
      <c r="I1216" s="2" t="n">
        <v>0</v>
      </c>
      <c r="J1216" s="2" t="inlineStr">
        <is>
          <t>GPA</t>
        </is>
      </c>
    </row>
    <row r="1217">
      <c r="A1217" s="2" t="n">
        <v>7</v>
      </c>
      <c r="B1217" s="2" t="n">
        <v>7801</v>
      </c>
      <c r="C1217" s="2" t="inlineStr">
        <is>
          <t>CARREGAMENTO</t>
        </is>
      </c>
      <c r="D1217" s="2" t="n">
        <v>5667178</v>
      </c>
      <c r="E1217" s="2" t="inlineStr">
        <is>
          <t>Thaina De Sousa Santos Menezes</t>
        </is>
      </c>
      <c r="F1217" s="2" t="n">
        <v>119</v>
      </c>
      <c r="G1217" s="2" t="n">
        <v>3.14</v>
      </c>
      <c r="H1217" s="2" t="n">
        <v>38</v>
      </c>
      <c r="I1217" s="2" t="n">
        <v>0</v>
      </c>
      <c r="J1217" s="2" t="inlineStr">
        <is>
          <t>GPA</t>
        </is>
      </c>
    </row>
    <row r="1218">
      <c r="A1218" s="2" t="n">
        <v>7</v>
      </c>
      <c r="B1218" s="2" t="n">
        <v>7801</v>
      </c>
      <c r="C1218" s="2" t="inlineStr">
        <is>
          <t>SEPARACAO</t>
        </is>
      </c>
      <c r="D1218" s="2" t="n">
        <v>5667453</v>
      </c>
      <c r="E1218" s="2" t="inlineStr">
        <is>
          <t>CAIO JULIO</t>
        </is>
      </c>
      <c r="F1218" s="2" t="n">
        <v>3785</v>
      </c>
      <c r="G1218" s="2" t="n">
        <v>82.53</v>
      </c>
      <c r="H1218" s="2" t="n">
        <v>46</v>
      </c>
      <c r="I1218" s="2" t="n">
        <v>0</v>
      </c>
      <c r="J1218" s="2" t="inlineStr">
        <is>
          <t>GPA</t>
        </is>
      </c>
    </row>
    <row r="1219">
      <c r="A1219" s="2" t="n">
        <v>7</v>
      </c>
      <c r="B1219" s="2" t="n">
        <v>7801</v>
      </c>
      <c r="C1219" s="2" t="inlineStr">
        <is>
          <t>CARREGAMENTO</t>
        </is>
      </c>
      <c r="D1219" s="2" t="n">
        <v>5667640</v>
      </c>
      <c r="E1219" s="2" t="inlineStr">
        <is>
          <t>ROSANGELA RIBEIRO</t>
        </is>
      </c>
      <c r="F1219" s="2" t="n">
        <v>151</v>
      </c>
      <c r="G1219" s="2" t="n">
        <v>8.380000000000001</v>
      </c>
      <c r="H1219" s="2" t="n">
        <v>18</v>
      </c>
      <c r="I1219" s="2" t="n">
        <v>0</v>
      </c>
      <c r="J1219" s="2" t="inlineStr">
        <is>
          <t>GPA</t>
        </is>
      </c>
    </row>
    <row r="1220">
      <c r="A1220" s="2" t="n">
        <v>7</v>
      </c>
      <c r="B1220" s="2" t="n">
        <v>7801</v>
      </c>
      <c r="C1220" s="2" t="inlineStr">
        <is>
          <t>SEPARACAO</t>
        </is>
      </c>
      <c r="D1220" s="2" t="n">
        <v>5667640</v>
      </c>
      <c r="E1220" s="2" t="inlineStr">
        <is>
          <t>ROSANGELA RIBEIRO</t>
        </is>
      </c>
      <c r="F1220" s="2" t="n">
        <v>1682</v>
      </c>
      <c r="G1220" s="2" t="n">
        <v>43.57</v>
      </c>
      <c r="H1220" s="2" t="n">
        <v>39</v>
      </c>
      <c r="I1220" s="2" t="n">
        <v>0</v>
      </c>
      <c r="J1220" s="2" t="inlineStr">
        <is>
          <t>GPA</t>
        </is>
      </c>
    </row>
    <row r="1221">
      <c r="A1221" s="2" t="n">
        <v>7</v>
      </c>
      <c r="B1221" s="2" t="n">
        <v>7801</v>
      </c>
      <c r="C1221" s="2" t="inlineStr">
        <is>
          <t>PUXADA RECEB</t>
        </is>
      </c>
      <c r="D1221" s="2" t="n">
        <v>5667941</v>
      </c>
      <c r="E1221" s="2" t="inlineStr">
        <is>
          <t>UMBERTO UMBERTO IORIO FILHO</t>
        </is>
      </c>
      <c r="F1221" s="2" t="n">
        <v>1073</v>
      </c>
      <c r="G1221" s="2" t="n">
        <v>77.67</v>
      </c>
      <c r="H1221" s="2" t="n">
        <v>14</v>
      </c>
      <c r="I1221" s="2" t="n">
        <v>0</v>
      </c>
      <c r="J1221" s="2" t="inlineStr">
        <is>
          <t>GPA</t>
        </is>
      </c>
    </row>
    <row r="1222">
      <c r="A1222" s="2" t="n">
        <v>7</v>
      </c>
      <c r="B1222" s="2" t="n">
        <v>7801</v>
      </c>
      <c r="C1222" s="2" t="inlineStr">
        <is>
          <t>SEPARACAO</t>
        </is>
      </c>
      <c r="D1222" s="2" t="n">
        <v>5667941</v>
      </c>
      <c r="E1222" s="2" t="inlineStr">
        <is>
          <t>UMBERTO UMBERTO IORIO FILHO</t>
        </is>
      </c>
      <c r="F1222" s="2" t="n">
        <v>1327</v>
      </c>
      <c r="G1222" s="2" t="n">
        <v>21.59</v>
      </c>
      <c r="H1222" s="2" t="n">
        <v>61</v>
      </c>
      <c r="I1222" s="2" t="n">
        <v>0</v>
      </c>
      <c r="J1222" s="2" t="inlineStr">
        <is>
          <t>GPA</t>
        </is>
      </c>
    </row>
    <row r="1223">
      <c r="A1223" s="2" t="n">
        <v>7</v>
      </c>
      <c r="B1223" s="2" t="n">
        <v>7801</v>
      </c>
      <c r="C1223" s="2" t="inlineStr">
        <is>
          <t>CARREGAMENTO</t>
        </is>
      </c>
      <c r="D1223" s="2" t="n">
        <v>5670640</v>
      </c>
      <c r="E1223" s="2" t="inlineStr">
        <is>
          <t>Ricardo Matheus Santos Souza</t>
        </is>
      </c>
      <c r="F1223" s="2" t="n">
        <v>972</v>
      </c>
      <c r="G1223" s="2" t="n">
        <v>95.56</v>
      </c>
      <c r="H1223" s="2" t="n">
        <v>10</v>
      </c>
      <c r="I1223" s="2" t="n">
        <v>0</v>
      </c>
      <c r="J1223" s="2" t="inlineStr">
        <is>
          <t>GPA</t>
        </is>
      </c>
    </row>
    <row r="1224">
      <c r="A1224" s="2" t="n">
        <v>7</v>
      </c>
      <c r="B1224" s="2" t="n">
        <v>7801</v>
      </c>
      <c r="C1224" s="2" t="inlineStr">
        <is>
          <t>SEPARACAO</t>
        </is>
      </c>
      <c r="D1224" s="2" t="n">
        <v>5670640</v>
      </c>
      <c r="E1224" s="2" t="inlineStr">
        <is>
          <t>Ricardo Matheus Santos Souza</t>
        </is>
      </c>
      <c r="F1224" s="2" t="n">
        <v>257</v>
      </c>
      <c r="G1224" s="2" t="n">
        <v>4.03</v>
      </c>
      <c r="H1224" s="2" t="n">
        <v>64</v>
      </c>
      <c r="I1224" s="2" t="n">
        <v>0</v>
      </c>
      <c r="J1224" s="2" t="inlineStr">
        <is>
          <t>GPA</t>
        </is>
      </c>
    </row>
    <row r="1225">
      <c r="A1225" s="2" t="n">
        <v>7</v>
      </c>
      <c r="B1225" s="2" t="n">
        <v>7801</v>
      </c>
      <c r="C1225" s="2" t="inlineStr">
        <is>
          <t>CARREGAMENTO</t>
        </is>
      </c>
      <c r="D1225" s="2" t="n">
        <v>5672937</v>
      </c>
      <c r="E1225" s="2" t="inlineStr">
        <is>
          <t>ALESSANDRO KRETZSCHMAR</t>
        </is>
      </c>
      <c r="F1225" s="2" t="n">
        <v>236</v>
      </c>
      <c r="G1225" s="2" t="n">
        <v>33.11</v>
      </c>
      <c r="H1225" s="2" t="n">
        <v>7</v>
      </c>
      <c r="I1225" s="2" t="n">
        <v>0</v>
      </c>
      <c r="J1225" s="2" t="inlineStr">
        <is>
          <t>GPA</t>
        </is>
      </c>
    </row>
    <row r="1226">
      <c r="A1226" s="2" t="n">
        <v>7</v>
      </c>
      <c r="B1226" s="2" t="n">
        <v>7801</v>
      </c>
      <c r="C1226" s="2" t="inlineStr">
        <is>
          <t>PUXADA RECEB</t>
        </is>
      </c>
      <c r="D1226" s="2" t="n">
        <v>5673259</v>
      </c>
      <c r="E1226" s="2" t="inlineStr">
        <is>
          <t>Priscila DOS SANTOS</t>
        </is>
      </c>
      <c r="F1226" s="2" t="n">
        <v>61</v>
      </c>
      <c r="G1226" s="2" t="n">
        <v>6.86</v>
      </c>
      <c r="H1226" s="2" t="n">
        <v>9</v>
      </c>
      <c r="I1226" s="2" t="n">
        <v>0</v>
      </c>
      <c r="J1226" s="2" t="inlineStr">
        <is>
          <t>GPA</t>
        </is>
      </c>
    </row>
    <row r="1227">
      <c r="A1227" s="2" t="n">
        <v>7</v>
      </c>
      <c r="B1227" s="2" t="n">
        <v>7801</v>
      </c>
      <c r="C1227" s="2" t="inlineStr">
        <is>
          <t>RECEBIMENTO</t>
        </is>
      </c>
      <c r="D1227" s="2" t="n">
        <v>5673259</v>
      </c>
      <c r="E1227" s="2" t="inlineStr">
        <is>
          <t>Priscila DOS SANTOS</t>
        </is>
      </c>
      <c r="F1227" s="2" t="n">
        <v>4</v>
      </c>
      <c r="G1227" s="2" t="n">
        <v>0.39</v>
      </c>
      <c r="H1227" s="2" t="n">
        <v>10</v>
      </c>
      <c r="I1227" s="2" t="n">
        <v>0</v>
      </c>
      <c r="J1227" s="2" t="inlineStr">
        <is>
          <t>GPA</t>
        </is>
      </c>
    </row>
    <row r="1228">
      <c r="A1228" s="2" t="n">
        <v>7</v>
      </c>
      <c r="B1228" s="2" t="n">
        <v>7801</v>
      </c>
      <c r="C1228" s="2" t="inlineStr">
        <is>
          <t>SEPARACAO</t>
        </is>
      </c>
      <c r="D1228" s="2" t="n">
        <v>5673267</v>
      </c>
      <c r="E1228" s="2" t="inlineStr">
        <is>
          <t>ESTER PEREIRA</t>
        </is>
      </c>
      <c r="F1228" s="2" t="n">
        <v>482</v>
      </c>
      <c r="G1228" s="2" t="n">
        <v>10.6</v>
      </c>
      <c r="H1228" s="2" t="n">
        <v>45</v>
      </c>
      <c r="I1228" s="2" t="n">
        <v>0</v>
      </c>
      <c r="J1228" s="2" t="inlineStr">
        <is>
          <t>GPA</t>
        </is>
      </c>
    </row>
    <row r="1229">
      <c r="A1229" s="2" t="n">
        <v>7</v>
      </c>
      <c r="B1229" s="2" t="n">
        <v>7801</v>
      </c>
      <c r="C1229" s="2" t="inlineStr">
        <is>
          <t>CARREGAMENTO</t>
        </is>
      </c>
      <c r="D1229" s="2" t="n">
        <v>5675260</v>
      </c>
      <c r="E1229" s="2" t="inlineStr">
        <is>
          <t>CAMILA LIMA</t>
        </is>
      </c>
      <c r="F1229" s="2" t="n">
        <v>2104</v>
      </c>
      <c r="G1229" s="2" t="n">
        <v>80.84</v>
      </c>
      <c r="H1229" s="2" t="n">
        <v>26</v>
      </c>
      <c r="I1229" s="2" t="n">
        <v>0</v>
      </c>
      <c r="J1229" s="2" t="inlineStr">
        <is>
          <t>GPA</t>
        </is>
      </c>
    </row>
    <row r="1230">
      <c r="A1230" s="2" t="n">
        <v>7</v>
      </c>
      <c r="B1230" s="2" t="n">
        <v>7801</v>
      </c>
      <c r="C1230" s="2" t="inlineStr">
        <is>
          <t>PUXADA RECEB</t>
        </is>
      </c>
      <c r="D1230" s="2" t="n">
        <v>5676959</v>
      </c>
      <c r="E1230" s="2" t="inlineStr">
        <is>
          <t>Luis Carlos Gomes Correia</t>
        </is>
      </c>
      <c r="F1230" s="2" t="n">
        <v>98</v>
      </c>
      <c r="G1230" s="2" t="n">
        <v>6.14</v>
      </c>
      <c r="H1230" s="2" t="n">
        <v>16</v>
      </c>
      <c r="I1230" s="2" t="n">
        <v>0</v>
      </c>
      <c r="J1230" s="2" t="inlineStr">
        <is>
          <t>GPA</t>
        </is>
      </c>
    </row>
    <row r="1231">
      <c r="A1231" s="2" t="n">
        <v>7</v>
      </c>
      <c r="B1231" s="2" t="n">
        <v>7801</v>
      </c>
      <c r="C1231" s="2" t="inlineStr">
        <is>
          <t>SEPARACAO</t>
        </is>
      </c>
      <c r="D1231" s="2" t="n">
        <v>5676959</v>
      </c>
      <c r="E1231" s="2" t="inlineStr">
        <is>
          <t>Luis Carlos Gomes Correia</t>
        </is>
      </c>
      <c r="F1231" s="2" t="n">
        <v>2663</v>
      </c>
      <c r="G1231" s="2" t="n">
        <v>44.58</v>
      </c>
      <c r="H1231" s="2" t="n">
        <v>60</v>
      </c>
      <c r="I1231" s="2" t="n">
        <v>0</v>
      </c>
      <c r="J1231" s="2" t="inlineStr">
        <is>
          <t>GPA</t>
        </is>
      </c>
    </row>
    <row r="1232">
      <c r="A1232" s="2" t="n">
        <v>7</v>
      </c>
      <c r="B1232" s="2" t="n">
        <v>7801</v>
      </c>
      <c r="C1232" s="2" t="inlineStr">
        <is>
          <t>SEPARACAO</t>
        </is>
      </c>
      <c r="D1232" s="2" t="n">
        <v>5677181</v>
      </c>
      <c r="E1232" s="2" t="inlineStr">
        <is>
          <t>Larissa Dias De Oliveira</t>
        </is>
      </c>
      <c r="F1232" s="2" t="n">
        <v>542</v>
      </c>
      <c r="G1232" s="2" t="n">
        <v>16.19</v>
      </c>
      <c r="H1232" s="2" t="n">
        <v>33</v>
      </c>
      <c r="I1232" s="2" t="n">
        <v>0</v>
      </c>
      <c r="J1232" s="2" t="inlineStr">
        <is>
          <t>GPA</t>
        </is>
      </c>
    </row>
    <row r="1233">
      <c r="A1233" s="2" t="n">
        <v>7</v>
      </c>
      <c r="B1233" s="2" t="n">
        <v>7801</v>
      </c>
      <c r="C1233" s="2" t="inlineStr">
        <is>
          <t>SEPARACAO</t>
        </is>
      </c>
      <c r="D1233" s="2" t="n">
        <v>5681235</v>
      </c>
      <c r="E1233" s="2" t="inlineStr">
        <is>
          <t>Francisco Xavier Ferreira De Carvalho</t>
        </is>
      </c>
      <c r="F1233" s="2" t="n">
        <v>2714</v>
      </c>
      <c r="G1233" s="2" t="n">
        <v>34.08</v>
      </c>
      <c r="H1233" s="2" t="n">
        <v>80</v>
      </c>
      <c r="I1233" s="2" t="n">
        <v>0</v>
      </c>
      <c r="J1233" s="2" t="inlineStr">
        <is>
          <t>GPA</t>
        </is>
      </c>
    </row>
    <row r="1234">
      <c r="A1234" s="2" t="n">
        <v>7</v>
      </c>
      <c r="B1234" s="2" t="n">
        <v>7801</v>
      </c>
      <c r="C1234" s="2" t="inlineStr">
        <is>
          <t>PUXADA RECEB</t>
        </is>
      </c>
      <c r="D1234" s="2" t="n">
        <v>5687721</v>
      </c>
      <c r="E1234" s="2" t="inlineStr">
        <is>
          <t>DALILA RIBERIO</t>
        </is>
      </c>
      <c r="F1234" s="2" t="n">
        <v>2</v>
      </c>
      <c r="G1234" s="2" t="n">
        <v>3.05</v>
      </c>
      <c r="H1234" s="2" t="n">
        <v>1</v>
      </c>
      <c r="I1234" s="2" t="n">
        <v>0</v>
      </c>
      <c r="J1234" s="2" t="inlineStr">
        <is>
          <t>GPA</t>
        </is>
      </c>
    </row>
    <row r="1235">
      <c r="A1235" s="2" t="n">
        <v>7</v>
      </c>
      <c r="B1235" s="2" t="n">
        <v>7801</v>
      </c>
      <c r="C1235" s="2" t="inlineStr">
        <is>
          <t>CARREGAMENTO</t>
        </is>
      </c>
      <c r="D1235" s="2" t="n">
        <v>5692741</v>
      </c>
      <c r="E1235" s="2" t="inlineStr">
        <is>
          <t>Leticia Ferreira De Queiroz</t>
        </is>
      </c>
      <c r="F1235" s="2" t="n">
        <v>246</v>
      </c>
      <c r="G1235" s="2" t="n">
        <v>19.74</v>
      </c>
      <c r="H1235" s="2" t="n">
        <v>12</v>
      </c>
      <c r="I1235" s="2" t="n">
        <v>0</v>
      </c>
      <c r="J1235" s="2" t="inlineStr">
        <is>
          <t>GPA</t>
        </is>
      </c>
    </row>
    <row r="1236">
      <c r="A1236" s="2" t="n">
        <v>7</v>
      </c>
      <c r="B1236" s="2" t="n">
        <v>7801</v>
      </c>
      <c r="C1236" s="2" t="inlineStr">
        <is>
          <t>SEPARACAO</t>
        </is>
      </c>
      <c r="D1236" s="2" t="n">
        <v>5692741</v>
      </c>
      <c r="E1236" s="2" t="inlineStr">
        <is>
          <t>Leticia Ferreira De Queiroz</t>
        </is>
      </c>
      <c r="F1236" s="2" t="n">
        <v>335</v>
      </c>
      <c r="G1236" s="2" t="n">
        <v>9.27</v>
      </c>
      <c r="H1236" s="2" t="n">
        <v>36</v>
      </c>
      <c r="I1236" s="2" t="n">
        <v>0</v>
      </c>
      <c r="J1236" s="2" t="inlineStr">
        <is>
          <t>GPA</t>
        </is>
      </c>
    </row>
    <row r="1237">
      <c r="A1237" s="2" t="n">
        <v>7</v>
      </c>
      <c r="B1237" s="2" t="n">
        <v>7801</v>
      </c>
      <c r="C1237" s="2" t="inlineStr">
        <is>
          <t>SEPARACAO</t>
        </is>
      </c>
      <c r="D1237" s="2" t="n">
        <v>5693411</v>
      </c>
      <c r="E1237" s="2" t="inlineStr">
        <is>
          <t>Lais Cristina De Sousa Cabral</t>
        </is>
      </c>
      <c r="F1237" s="2" t="n">
        <v>9494</v>
      </c>
      <c r="G1237" s="2" t="n">
        <v>166.38</v>
      </c>
      <c r="H1237" s="2" t="n">
        <v>57</v>
      </c>
      <c r="I1237" s="2" t="n">
        <v>0</v>
      </c>
      <c r="J1237" s="2" t="inlineStr">
        <is>
          <t>GPA</t>
        </is>
      </c>
    </row>
    <row r="1238">
      <c r="A1238" s="2" t="n">
        <v>7</v>
      </c>
      <c r="B1238" s="2" t="n">
        <v>7801</v>
      </c>
      <c r="C1238" s="2" t="inlineStr">
        <is>
          <t>SEPARACAO</t>
        </is>
      </c>
      <c r="D1238" s="2" t="n">
        <v>5695198</v>
      </c>
      <c r="E1238" s="2" t="inlineStr">
        <is>
          <t>Elizabete Cristina Da Silva Djegov Pinto</t>
        </is>
      </c>
      <c r="F1238" s="2" t="n">
        <v>8736</v>
      </c>
      <c r="G1238" s="2" t="n">
        <v>113.34</v>
      </c>
      <c r="H1238" s="2" t="n">
        <v>77</v>
      </c>
      <c r="I1238" s="2" t="n">
        <v>0</v>
      </c>
      <c r="J1238" s="2" t="inlineStr">
        <is>
          <t>GPA</t>
        </is>
      </c>
    </row>
    <row r="1239">
      <c r="A1239" s="2" t="n">
        <v>7</v>
      </c>
      <c r="B1239" s="2" t="n">
        <v>7801</v>
      </c>
      <c r="C1239" s="2" t="inlineStr">
        <is>
          <t>SEPARACAO</t>
        </is>
      </c>
      <c r="D1239" s="2" t="n">
        <v>5699509</v>
      </c>
      <c r="E1239" s="2" t="inlineStr">
        <is>
          <t>Rita De Cassia Amador</t>
        </is>
      </c>
      <c r="F1239" s="2" t="n">
        <v>2833</v>
      </c>
      <c r="G1239" s="2" t="n">
        <v>68.93000000000001</v>
      </c>
      <c r="H1239" s="2" t="n">
        <v>41</v>
      </c>
      <c r="I1239" s="2" t="n">
        <v>0</v>
      </c>
      <c r="J1239" s="2" t="inlineStr">
        <is>
          <t>GPA</t>
        </is>
      </c>
    </row>
    <row r="1240">
      <c r="A1240" s="2" t="n">
        <v>7</v>
      </c>
      <c r="B1240" s="2" t="n">
        <v>7801</v>
      </c>
      <c r="C1240" s="2" t="inlineStr">
        <is>
          <t>SEPARACAO</t>
        </is>
      </c>
      <c r="D1240" s="2" t="n">
        <v>5699983</v>
      </c>
      <c r="E1240" s="2" t="inlineStr">
        <is>
          <t>GABRIEL OLIVEIRA ANDRADE</t>
        </is>
      </c>
      <c r="F1240" s="2" t="n">
        <v>286</v>
      </c>
      <c r="G1240" s="2" t="n">
        <v>6.57</v>
      </c>
      <c r="H1240" s="2" t="n">
        <v>44</v>
      </c>
      <c r="I1240" s="2" t="n">
        <v>0</v>
      </c>
      <c r="J1240" s="2" t="inlineStr">
        <is>
          <t>GPA</t>
        </is>
      </c>
    </row>
    <row r="1241">
      <c r="A1241" s="2" t="n">
        <v>7</v>
      </c>
      <c r="B1241" s="2" t="n">
        <v>7801</v>
      </c>
      <c r="C1241" s="2" t="inlineStr">
        <is>
          <t>SEPARACAO</t>
        </is>
      </c>
      <c r="D1241" s="2" t="n">
        <v>5700019</v>
      </c>
      <c r="E1241" s="2" t="inlineStr">
        <is>
          <t>Raquel Teles Dos Santos</t>
        </is>
      </c>
      <c r="F1241" s="2" t="n">
        <v>5388</v>
      </c>
      <c r="G1241" s="2" t="n">
        <v>81.47</v>
      </c>
      <c r="H1241" s="2" t="n">
        <v>66</v>
      </c>
      <c r="I1241" s="2" t="n">
        <v>0</v>
      </c>
      <c r="J1241" s="2" t="inlineStr">
        <is>
          <t>GPA</t>
        </is>
      </c>
    </row>
    <row r="1242">
      <c r="A1242" s="2" t="n">
        <v>7</v>
      </c>
      <c r="B1242" s="2" t="n">
        <v>7801</v>
      </c>
      <c r="C1242" s="2" t="inlineStr">
        <is>
          <t>CARREGAMENTO</t>
        </is>
      </c>
      <c r="D1242" s="2" t="n">
        <v>5702011</v>
      </c>
      <c r="E1242" s="2" t="inlineStr">
        <is>
          <t>WILIAN CRISPIM DA SILVA</t>
        </is>
      </c>
      <c r="F1242" s="2" t="n">
        <v>799</v>
      </c>
      <c r="G1242" s="2" t="n">
        <v>54.75</v>
      </c>
      <c r="H1242" s="2" t="n">
        <v>15</v>
      </c>
      <c r="I1242" s="2" t="n">
        <v>0</v>
      </c>
      <c r="J1242" s="2" t="inlineStr">
        <is>
          <t>GPA</t>
        </is>
      </c>
    </row>
    <row r="1243">
      <c r="A1243" s="2" t="n">
        <v>7</v>
      </c>
      <c r="B1243" s="2" t="n">
        <v>7801</v>
      </c>
      <c r="C1243" s="2" t="inlineStr">
        <is>
          <t>PUXADA RECEB</t>
        </is>
      </c>
      <c r="D1243" s="2" t="n">
        <v>5702011</v>
      </c>
      <c r="E1243" s="2" t="inlineStr">
        <is>
          <t>WILIAN CRISPIM DA SILVA</t>
        </is>
      </c>
      <c r="F1243" s="2" t="n">
        <v>380</v>
      </c>
      <c r="G1243" s="2" t="n">
        <v>60.52</v>
      </c>
      <c r="H1243" s="2" t="n">
        <v>6</v>
      </c>
      <c r="I1243" s="2" t="n">
        <v>0</v>
      </c>
      <c r="J1243" s="2" t="inlineStr">
        <is>
          <t>GPA</t>
        </is>
      </c>
    </row>
    <row r="1244">
      <c r="A1244" s="2" t="n">
        <v>7</v>
      </c>
      <c r="B1244" s="2" t="n">
        <v>7801</v>
      </c>
      <c r="C1244" s="2" t="inlineStr">
        <is>
          <t>SEPARACAO</t>
        </is>
      </c>
      <c r="D1244" s="2" t="n">
        <v>5702011</v>
      </c>
      <c r="E1244" s="2" t="inlineStr">
        <is>
          <t>WILIAN CRISPIM DA SILVA</t>
        </is>
      </c>
      <c r="F1244" s="2" t="n">
        <v>1020</v>
      </c>
      <c r="G1244" s="2" t="n">
        <v>14.11</v>
      </c>
      <c r="H1244" s="2" t="n">
        <v>72</v>
      </c>
      <c r="I1244" s="2" t="n">
        <v>0</v>
      </c>
      <c r="J1244" s="2" t="inlineStr">
        <is>
          <t>GPA</t>
        </is>
      </c>
    </row>
    <row r="1245">
      <c r="A1245" s="2" t="n">
        <v>7</v>
      </c>
      <c r="B1245" s="2" t="n">
        <v>7801</v>
      </c>
      <c r="C1245" s="2" t="inlineStr">
        <is>
          <t>SEPARACAO</t>
        </is>
      </c>
      <c r="D1245" s="2" t="n">
        <v>5702356</v>
      </c>
      <c r="E1245" s="2" t="inlineStr">
        <is>
          <t>Aldirene Da Silva Torres</t>
        </is>
      </c>
      <c r="F1245" s="2" t="n">
        <v>1476</v>
      </c>
      <c r="G1245" s="2" t="n">
        <v>23.05</v>
      </c>
      <c r="H1245" s="2" t="n">
        <v>64</v>
      </c>
      <c r="I1245" s="2" t="n">
        <v>0</v>
      </c>
      <c r="J1245" s="2" t="inlineStr">
        <is>
          <t>GPA</t>
        </is>
      </c>
    </row>
    <row r="1246">
      <c r="A1246" s="2" t="n">
        <v>7</v>
      </c>
      <c r="B1246" s="2" t="n">
        <v>7801</v>
      </c>
      <c r="C1246" s="2" t="inlineStr">
        <is>
          <t>CARREGAMENTO</t>
        </is>
      </c>
      <c r="D1246" s="2" t="n">
        <v>5709180</v>
      </c>
      <c r="E1246" s="2" t="inlineStr">
        <is>
          <t>Rafael Alves Farias</t>
        </is>
      </c>
      <c r="F1246" s="2" t="n">
        <v>4</v>
      </c>
      <c r="G1246" s="2" t="n">
        <v>0.87</v>
      </c>
      <c r="H1246" s="2" t="n">
        <v>5</v>
      </c>
      <c r="I1246" s="2" t="n">
        <v>0</v>
      </c>
      <c r="J1246" s="2" t="inlineStr">
        <is>
          <t>GPA</t>
        </is>
      </c>
    </row>
    <row r="1247">
      <c r="A1247" s="2" t="n">
        <v>7</v>
      </c>
      <c r="B1247" s="2" t="n">
        <v>7801</v>
      </c>
      <c r="C1247" s="2" t="inlineStr">
        <is>
          <t>CARREGAMENTO</t>
        </is>
      </c>
      <c r="D1247" s="2" t="n">
        <v>5711010</v>
      </c>
      <c r="E1247" s="2" t="inlineStr">
        <is>
          <t>Lucas Silva Oliveira</t>
        </is>
      </c>
      <c r="F1247" s="2" t="n">
        <v>257</v>
      </c>
      <c r="G1247" s="2" t="n">
        <v>34.77</v>
      </c>
      <c r="H1247" s="2" t="n">
        <v>7</v>
      </c>
      <c r="I1247" s="2" t="n">
        <v>0</v>
      </c>
      <c r="J1247" s="2" t="inlineStr">
        <is>
          <t>GPA</t>
        </is>
      </c>
    </row>
    <row r="1248">
      <c r="A1248" s="2" t="n">
        <v>7</v>
      </c>
      <c r="B1248" s="2" t="n">
        <v>7801</v>
      </c>
      <c r="C1248" s="2" t="inlineStr">
        <is>
          <t>SEPARACAO</t>
        </is>
      </c>
      <c r="D1248" s="2" t="n">
        <v>5711010</v>
      </c>
      <c r="E1248" s="2" t="inlineStr">
        <is>
          <t>Lucas Silva Oliveira</t>
        </is>
      </c>
      <c r="F1248" s="2" t="n">
        <v>132</v>
      </c>
      <c r="G1248" s="2" t="n">
        <v>5.07</v>
      </c>
      <c r="H1248" s="2" t="n">
        <v>26</v>
      </c>
      <c r="I1248" s="2" t="n">
        <v>0</v>
      </c>
      <c r="J1248" s="2" t="inlineStr">
        <is>
          <t>GPA</t>
        </is>
      </c>
    </row>
    <row r="1249">
      <c r="A1249" s="2" t="n">
        <v>7</v>
      </c>
      <c r="B1249" s="2" t="n">
        <v>7801</v>
      </c>
      <c r="C1249" s="2" t="inlineStr">
        <is>
          <t>PUXADA RECEB</t>
        </is>
      </c>
      <c r="D1249" s="2" t="n">
        <v>5713986</v>
      </c>
      <c r="E1249" s="2" t="inlineStr">
        <is>
          <t>Allex Macedo Silva</t>
        </is>
      </c>
      <c r="F1249" s="2" t="n">
        <v>71</v>
      </c>
      <c r="G1249" s="2" t="n">
        <v>5.79</v>
      </c>
      <c r="H1249" s="2" t="n">
        <v>12</v>
      </c>
      <c r="I1249" s="2" t="n">
        <v>0</v>
      </c>
      <c r="J1249" s="2" t="inlineStr">
        <is>
          <t>GPA</t>
        </is>
      </c>
    </row>
    <row r="1250">
      <c r="A1250" s="2" t="n">
        <v>7</v>
      </c>
      <c r="B1250" s="2" t="n">
        <v>7801</v>
      </c>
      <c r="C1250" s="2" t="inlineStr">
        <is>
          <t>SEPARACAO</t>
        </is>
      </c>
      <c r="D1250" s="2" t="n">
        <v>5714320</v>
      </c>
      <c r="E1250" s="2" t="inlineStr">
        <is>
          <t>Thauana Silva Dos Santos</t>
        </is>
      </c>
      <c r="F1250" s="2" t="n">
        <v>3340</v>
      </c>
      <c r="G1250" s="2" t="n">
        <v>83.04000000000001</v>
      </c>
      <c r="H1250" s="2" t="n">
        <v>40</v>
      </c>
      <c r="I1250" s="2" t="n">
        <v>0</v>
      </c>
      <c r="J1250" s="2" t="inlineStr">
        <is>
          <t>GPA</t>
        </is>
      </c>
    </row>
    <row r="1251">
      <c r="A1251" s="2" t="n">
        <v>7</v>
      </c>
      <c r="B1251" s="2" t="n">
        <v>7801</v>
      </c>
      <c r="C1251" s="2" t="inlineStr">
        <is>
          <t>CARREGAMENTO</t>
        </is>
      </c>
      <c r="D1251" s="2" t="n">
        <v>5714370</v>
      </c>
      <c r="E1251" s="2" t="inlineStr">
        <is>
          <t>Poliana Araujo Barradas</t>
        </is>
      </c>
      <c r="F1251" s="2" t="n">
        <v>264</v>
      </c>
      <c r="G1251" s="2" t="n">
        <v>9.130000000000001</v>
      </c>
      <c r="H1251" s="2" t="n">
        <v>29</v>
      </c>
      <c r="I1251" s="2" t="n">
        <v>0</v>
      </c>
      <c r="J1251" s="2" t="inlineStr">
        <is>
          <t>GPA</t>
        </is>
      </c>
    </row>
    <row r="1252">
      <c r="A1252" s="2" t="n">
        <v>7</v>
      </c>
      <c r="B1252" s="2" t="n">
        <v>7801</v>
      </c>
      <c r="C1252" s="2" t="inlineStr">
        <is>
          <t>PUXADA RECEB</t>
        </is>
      </c>
      <c r="D1252" s="2" t="n">
        <v>5729335</v>
      </c>
      <c r="E1252" s="2" t="inlineStr">
        <is>
          <t>CELIO SANTANA</t>
        </is>
      </c>
      <c r="F1252" s="2" t="n">
        <v>1</v>
      </c>
      <c r="G1252" s="2" t="n">
        <v>0</v>
      </c>
      <c r="H1252" s="2" t="n">
        <v>0</v>
      </c>
      <c r="I1252" s="2" t="n">
        <v>0</v>
      </c>
      <c r="J1252" s="2" t="inlineStr">
        <is>
          <t>GPA</t>
        </is>
      </c>
    </row>
    <row r="1253">
      <c r="A1253" s="2" t="n">
        <v>7</v>
      </c>
      <c r="B1253" s="2" t="n">
        <v>7801</v>
      </c>
      <c r="C1253" s="2" t="inlineStr">
        <is>
          <t>SEPARACAO</t>
        </is>
      </c>
      <c r="D1253" s="2" t="n">
        <v>5729335</v>
      </c>
      <c r="E1253" s="2" t="inlineStr">
        <is>
          <t>CELIO SANTANA</t>
        </is>
      </c>
      <c r="F1253" s="2" t="n">
        <v>2666</v>
      </c>
      <c r="G1253" s="2" t="n">
        <v>44.09</v>
      </c>
      <c r="H1253" s="2" t="n">
        <v>60</v>
      </c>
      <c r="I1253" s="2" t="n">
        <v>0</v>
      </c>
      <c r="J1253" s="2" t="inlineStr">
        <is>
          <t>GPA</t>
        </is>
      </c>
    </row>
    <row r="1254">
      <c r="A1254" s="2" t="n">
        <v>7</v>
      </c>
      <c r="B1254" s="2" t="n">
        <v>7801</v>
      </c>
      <c r="C1254" s="2" t="inlineStr">
        <is>
          <t>PUXADA RECEB</t>
        </is>
      </c>
      <c r="D1254" s="2" t="n">
        <v>5729882</v>
      </c>
      <c r="E1254" s="2" t="inlineStr">
        <is>
          <t>NYCOLAS DE JESUS GOMES</t>
        </is>
      </c>
      <c r="F1254" s="2" t="n">
        <v>56</v>
      </c>
      <c r="G1254" s="2" t="n">
        <v>8.42</v>
      </c>
      <c r="H1254" s="2" t="n">
        <v>7</v>
      </c>
      <c r="I1254" s="2" t="n">
        <v>0</v>
      </c>
      <c r="J1254" s="2" t="inlineStr">
        <is>
          <t>GPA</t>
        </is>
      </c>
    </row>
    <row r="1255">
      <c r="A1255" s="2" t="n">
        <v>7</v>
      </c>
      <c r="B1255" s="2" t="n">
        <v>7801</v>
      </c>
      <c r="C1255" s="2" t="inlineStr">
        <is>
          <t>SEPARACAO</t>
        </is>
      </c>
      <c r="D1255" s="2" t="n">
        <v>5729882</v>
      </c>
      <c r="E1255" s="2" t="inlineStr">
        <is>
          <t>NYCOLAS DE JESUS GOMES</t>
        </is>
      </c>
      <c r="F1255" s="2" t="n">
        <v>9155</v>
      </c>
      <c r="G1255" s="2" t="n">
        <v>130.84</v>
      </c>
      <c r="H1255" s="2" t="n">
        <v>70</v>
      </c>
      <c r="I1255" s="2" t="n">
        <v>0</v>
      </c>
      <c r="J1255" s="2" t="inlineStr">
        <is>
          <t>GPA</t>
        </is>
      </c>
    </row>
    <row r="1256">
      <c r="A1256" s="2" t="n">
        <v>7</v>
      </c>
      <c r="B1256" s="2" t="n">
        <v>7801</v>
      </c>
      <c r="C1256" s="2" t="inlineStr">
        <is>
          <t>PUXADA RECEB</t>
        </is>
      </c>
      <c r="D1256" s="2" t="n">
        <v>5730260</v>
      </c>
      <c r="E1256" s="2" t="inlineStr">
        <is>
          <t>WANDERSON NUNES</t>
        </is>
      </c>
      <c r="F1256" s="2" t="n">
        <v>59</v>
      </c>
      <c r="G1256" s="2" t="n">
        <v>19.25</v>
      </c>
      <c r="H1256" s="2" t="n">
        <v>3</v>
      </c>
      <c r="I1256" s="2" t="n">
        <v>0</v>
      </c>
      <c r="J1256" s="2" t="inlineStr">
        <is>
          <t>GPA</t>
        </is>
      </c>
    </row>
    <row r="1257">
      <c r="A1257" s="2" t="n">
        <v>7</v>
      </c>
      <c r="B1257" s="2" t="n">
        <v>7801</v>
      </c>
      <c r="C1257" s="2" t="inlineStr">
        <is>
          <t>SEPARACAO</t>
        </is>
      </c>
      <c r="D1257" s="2" t="n">
        <v>5730260</v>
      </c>
      <c r="E1257" s="2" t="inlineStr">
        <is>
          <t>WANDERSON NUNES</t>
        </is>
      </c>
      <c r="F1257" s="2" t="n">
        <v>600</v>
      </c>
      <c r="G1257" s="2" t="n">
        <v>14.31</v>
      </c>
      <c r="H1257" s="2" t="n">
        <v>42</v>
      </c>
      <c r="I1257" s="2" t="n">
        <v>0</v>
      </c>
      <c r="J1257" s="2" t="inlineStr">
        <is>
          <t>GPA</t>
        </is>
      </c>
    </row>
    <row r="1258">
      <c r="A1258" s="2" t="n">
        <v>7</v>
      </c>
      <c r="B1258" s="2" t="n">
        <v>7801</v>
      </c>
      <c r="C1258" s="2" t="inlineStr">
        <is>
          <t>PUXADA RECEB</t>
        </is>
      </c>
      <c r="D1258" s="2" t="n">
        <v>5730341</v>
      </c>
      <c r="E1258" s="2" t="inlineStr">
        <is>
          <t>David Trindade De Souza</t>
        </is>
      </c>
      <c r="F1258" s="2" t="n">
        <v>1915</v>
      </c>
      <c r="G1258" s="2" t="n">
        <v>118.96</v>
      </c>
      <c r="H1258" s="2" t="n">
        <v>16</v>
      </c>
      <c r="I1258" s="2" t="n">
        <v>0</v>
      </c>
      <c r="J1258" s="2" t="inlineStr">
        <is>
          <t>GPA</t>
        </is>
      </c>
    </row>
    <row r="1259">
      <c r="A1259" s="2" t="n">
        <v>7</v>
      </c>
      <c r="B1259" s="2" t="n">
        <v>7801</v>
      </c>
      <c r="C1259" s="2" t="inlineStr">
        <is>
          <t>SEPARACAO</t>
        </is>
      </c>
      <c r="D1259" s="2" t="n">
        <v>5730341</v>
      </c>
      <c r="E1259" s="2" t="inlineStr">
        <is>
          <t>David Trindade De Souza</t>
        </is>
      </c>
      <c r="F1259" s="2" t="n">
        <v>2370</v>
      </c>
      <c r="G1259" s="2" t="n">
        <v>29.18</v>
      </c>
      <c r="H1259" s="2" t="n">
        <v>81</v>
      </c>
      <c r="I1259" s="2" t="n">
        <v>0</v>
      </c>
      <c r="J1259" s="2" t="inlineStr">
        <is>
          <t>GPA</t>
        </is>
      </c>
    </row>
    <row r="1260">
      <c r="A1260" s="2" t="n">
        <v>7</v>
      </c>
      <c r="B1260" s="2" t="n">
        <v>7801</v>
      </c>
      <c r="C1260" s="2" t="inlineStr">
        <is>
          <t>CARREGAMENTO</t>
        </is>
      </c>
      <c r="D1260" s="2" t="n">
        <v>5731801</v>
      </c>
      <c r="E1260" s="2" t="inlineStr">
        <is>
          <t>Akila Tabita Goncalves Cordeiro</t>
        </is>
      </c>
      <c r="F1260" s="2" t="n">
        <v>217</v>
      </c>
      <c r="G1260" s="2" t="n">
        <v>50.87</v>
      </c>
      <c r="H1260" s="2" t="n">
        <v>4</v>
      </c>
      <c r="I1260" s="2" t="n">
        <v>0</v>
      </c>
      <c r="J1260" s="2" t="inlineStr">
        <is>
          <t>GPA</t>
        </is>
      </c>
    </row>
    <row r="1261">
      <c r="A1261" s="2" t="n">
        <v>7</v>
      </c>
      <c r="B1261" s="2" t="n">
        <v>7801</v>
      </c>
      <c r="C1261" s="2" t="inlineStr">
        <is>
          <t>SEPARACAO</t>
        </is>
      </c>
      <c r="D1261" s="2" t="n">
        <v>5731801</v>
      </c>
      <c r="E1261" s="2" t="inlineStr">
        <is>
          <t>Akila Tabita Goncalves Cordeiro</t>
        </is>
      </c>
      <c r="F1261" s="2" t="n">
        <v>848</v>
      </c>
      <c r="G1261" s="2" t="n">
        <v>29.15</v>
      </c>
      <c r="H1261" s="2" t="n">
        <v>29</v>
      </c>
      <c r="I1261" s="2" t="n">
        <v>0</v>
      </c>
      <c r="J1261" s="2" t="inlineStr">
        <is>
          <t>GPA</t>
        </is>
      </c>
    </row>
    <row r="1262">
      <c r="A1262" s="2" t="n">
        <v>7</v>
      </c>
      <c r="B1262" s="2" t="n">
        <v>7801</v>
      </c>
      <c r="C1262" s="2" t="inlineStr">
        <is>
          <t>CARREGAMENTO</t>
        </is>
      </c>
      <c r="D1262" s="2" t="n">
        <v>5731992</v>
      </c>
      <c r="E1262" s="2" t="inlineStr">
        <is>
          <t>Gabriele Dos Santos Miranda</t>
        </is>
      </c>
      <c r="F1262" s="2" t="n">
        <v>253</v>
      </c>
      <c r="G1262" s="2" t="n">
        <v>31.57</v>
      </c>
      <c r="H1262" s="2" t="n">
        <v>8</v>
      </c>
      <c r="I1262" s="2" t="n">
        <v>0</v>
      </c>
      <c r="J1262" s="2" t="inlineStr">
        <is>
          <t>GPA</t>
        </is>
      </c>
    </row>
    <row r="1263">
      <c r="A1263" s="2" t="n">
        <v>7</v>
      </c>
      <c r="B1263" s="2" t="n">
        <v>7801</v>
      </c>
      <c r="C1263" s="2" t="inlineStr">
        <is>
          <t>SEPARACAO</t>
        </is>
      </c>
      <c r="D1263" s="2" t="n">
        <v>5731992</v>
      </c>
      <c r="E1263" s="2" t="inlineStr">
        <is>
          <t>Gabriele Dos Santos Miranda</t>
        </is>
      </c>
      <c r="F1263" s="2" t="n">
        <v>809</v>
      </c>
      <c r="G1263" s="2" t="n">
        <v>15.79</v>
      </c>
      <c r="H1263" s="2" t="n">
        <v>51</v>
      </c>
      <c r="I1263" s="2" t="n">
        <v>0</v>
      </c>
      <c r="J1263" s="2" t="inlineStr">
        <is>
          <t>GPA</t>
        </is>
      </c>
    </row>
    <row r="1264">
      <c r="A1264" s="2" t="n">
        <v>7</v>
      </c>
      <c r="B1264" s="2" t="n">
        <v>7801</v>
      </c>
      <c r="C1264" s="2" t="inlineStr">
        <is>
          <t>SEPARACAO</t>
        </is>
      </c>
      <c r="D1264" s="2" t="n">
        <v>5732352</v>
      </c>
      <c r="E1264" s="2" t="inlineStr">
        <is>
          <t>Cintia Dos Santos Soares</t>
        </is>
      </c>
      <c r="F1264" s="2" t="n">
        <v>1805</v>
      </c>
      <c r="G1264" s="2" t="n">
        <v>20.9</v>
      </c>
      <c r="H1264" s="2" t="n">
        <v>86</v>
      </c>
      <c r="I1264" s="2" t="n">
        <v>0</v>
      </c>
      <c r="J1264" s="2" t="inlineStr">
        <is>
          <t>GPA</t>
        </is>
      </c>
    </row>
    <row r="1265">
      <c r="A1265" s="2" t="n">
        <v>7</v>
      </c>
      <c r="B1265" s="2" t="n">
        <v>7801</v>
      </c>
      <c r="C1265" s="2" t="inlineStr">
        <is>
          <t>SEPARACAO</t>
        </is>
      </c>
      <c r="D1265" s="2" t="n">
        <v>5733294</v>
      </c>
      <c r="E1265" s="2" t="inlineStr">
        <is>
          <t>OSCAR EDUARDO ZUNIGA</t>
        </is>
      </c>
      <c r="F1265" s="2" t="n">
        <v>4247</v>
      </c>
      <c r="G1265" s="2" t="n">
        <v>67.45</v>
      </c>
      <c r="H1265" s="2" t="n">
        <v>63</v>
      </c>
      <c r="I1265" s="2" t="n">
        <v>0</v>
      </c>
      <c r="J1265" s="2" t="inlineStr">
        <is>
          <t>GPA</t>
        </is>
      </c>
    </row>
    <row r="1266">
      <c r="A1266" s="2" t="n">
        <v>7</v>
      </c>
      <c r="B1266" s="2" t="n">
        <v>7801</v>
      </c>
      <c r="C1266" s="2" t="inlineStr">
        <is>
          <t>CARREGAMENTO</t>
        </is>
      </c>
      <c r="D1266" s="2" t="n">
        <v>5733677</v>
      </c>
      <c r="E1266" s="2" t="inlineStr">
        <is>
          <t>GEOVANNA SARAIVA</t>
        </is>
      </c>
      <c r="F1266" s="2" t="n">
        <v>519</v>
      </c>
      <c r="G1266" s="2" t="n">
        <v>60.19</v>
      </c>
      <c r="H1266" s="2" t="n">
        <v>9</v>
      </c>
      <c r="I1266" s="2" t="n">
        <v>0</v>
      </c>
      <c r="J1266" s="2" t="inlineStr">
        <is>
          <t>GPA</t>
        </is>
      </c>
    </row>
    <row r="1267">
      <c r="A1267" s="2" t="n">
        <v>7</v>
      </c>
      <c r="B1267" s="2" t="n">
        <v>7801</v>
      </c>
      <c r="C1267" s="2" t="inlineStr">
        <is>
          <t>SEPARACAO</t>
        </is>
      </c>
      <c r="D1267" s="2" t="n">
        <v>5733677</v>
      </c>
      <c r="E1267" s="2" t="inlineStr">
        <is>
          <t>GEOVANNA SARAIVA</t>
        </is>
      </c>
      <c r="F1267" s="2" t="n">
        <v>10</v>
      </c>
      <c r="G1267" s="2" t="n">
        <v>1.85</v>
      </c>
      <c r="H1267" s="2" t="n">
        <v>5</v>
      </c>
      <c r="I1267" s="2" t="n">
        <v>0</v>
      </c>
      <c r="J1267" s="2" t="inlineStr">
        <is>
          <t>GPA</t>
        </is>
      </c>
    </row>
    <row r="1268">
      <c r="A1268" s="2" t="n">
        <v>7</v>
      </c>
      <c r="B1268" s="2" t="n">
        <v>7801</v>
      </c>
      <c r="C1268" s="2" t="inlineStr">
        <is>
          <t>CARREGAMENTO</t>
        </is>
      </c>
      <c r="D1268" s="2" t="n">
        <v>5734851</v>
      </c>
      <c r="E1268" s="2" t="inlineStr">
        <is>
          <t>LUCAS VIEIRA</t>
        </is>
      </c>
      <c r="F1268" s="2" t="n">
        <v>284</v>
      </c>
      <c r="G1268" s="2" t="n">
        <v>41.63</v>
      </c>
      <c r="H1268" s="2" t="n">
        <v>7</v>
      </c>
      <c r="I1268" s="2" t="n">
        <v>0</v>
      </c>
      <c r="J1268" s="2" t="inlineStr">
        <is>
          <t>GPA</t>
        </is>
      </c>
    </row>
    <row r="1269">
      <c r="A1269" s="2" t="n">
        <v>7</v>
      </c>
      <c r="B1269" s="2" t="n">
        <v>7801</v>
      </c>
      <c r="C1269" s="2" t="inlineStr">
        <is>
          <t>PUXADA RECEB</t>
        </is>
      </c>
      <c r="D1269" s="2" t="n">
        <v>5734851</v>
      </c>
      <c r="E1269" s="2" t="inlineStr">
        <is>
          <t>LUCAS VIEIRA</t>
        </is>
      </c>
      <c r="F1269" s="2" t="n">
        <v>250</v>
      </c>
      <c r="G1269" s="2" t="n">
        <v>47.05</v>
      </c>
      <c r="H1269" s="2" t="n">
        <v>5</v>
      </c>
      <c r="I1269" s="2" t="n">
        <v>0</v>
      </c>
      <c r="J1269" s="2" t="inlineStr">
        <is>
          <t>GPA</t>
        </is>
      </c>
    </row>
    <row r="1270">
      <c r="A1270" s="2" t="n">
        <v>7</v>
      </c>
      <c r="B1270" s="2" t="n">
        <v>7801</v>
      </c>
      <c r="C1270" s="2" t="inlineStr">
        <is>
          <t>SEPARACAO</t>
        </is>
      </c>
      <c r="D1270" s="2" t="n">
        <v>5734851</v>
      </c>
      <c r="E1270" s="2" t="inlineStr">
        <is>
          <t>LUCAS VIEIRA</t>
        </is>
      </c>
      <c r="F1270" s="2" t="n">
        <v>512</v>
      </c>
      <c r="G1270" s="2" t="n">
        <v>5.85</v>
      </c>
      <c r="H1270" s="2" t="n">
        <v>88</v>
      </c>
      <c r="I1270" s="2" t="n">
        <v>0</v>
      </c>
      <c r="J1270" s="2" t="inlineStr">
        <is>
          <t>GPA</t>
        </is>
      </c>
    </row>
    <row r="1271">
      <c r="A1271" s="2" t="n">
        <v>7</v>
      </c>
      <c r="B1271" s="2" t="n">
        <v>7801</v>
      </c>
      <c r="C1271" s="2" t="inlineStr">
        <is>
          <t>PUXADA RECEB</t>
        </is>
      </c>
      <c r="D1271" s="2" t="n">
        <v>5736471</v>
      </c>
      <c r="E1271" s="2" t="inlineStr">
        <is>
          <t>Camilly Daniela Ferreira Nunes</t>
        </is>
      </c>
      <c r="F1271" s="2" t="n">
        <v>125</v>
      </c>
      <c r="G1271" s="2" t="n">
        <v>15.09</v>
      </c>
      <c r="H1271" s="2" t="n">
        <v>8</v>
      </c>
      <c r="I1271" s="2" t="n">
        <v>0</v>
      </c>
      <c r="J1271" s="2" t="inlineStr">
        <is>
          <t>GPA</t>
        </is>
      </c>
    </row>
    <row r="1272">
      <c r="A1272" s="2" t="n">
        <v>7</v>
      </c>
      <c r="B1272" s="2" t="n">
        <v>7801</v>
      </c>
      <c r="C1272" s="2" t="inlineStr">
        <is>
          <t>RECEBIMENTO</t>
        </is>
      </c>
      <c r="D1272" s="2" t="n">
        <v>5736471</v>
      </c>
      <c r="E1272" s="2" t="inlineStr">
        <is>
          <t>Camilly Daniela Ferreira Nunes</t>
        </is>
      </c>
      <c r="F1272" s="2" t="n">
        <v>2565</v>
      </c>
      <c r="G1272" s="2" t="n">
        <v>150.15</v>
      </c>
      <c r="H1272" s="2" t="n">
        <v>17</v>
      </c>
      <c r="I1272" s="2" t="n">
        <v>0</v>
      </c>
      <c r="J1272" s="2" t="inlineStr">
        <is>
          <t>GPA</t>
        </is>
      </c>
    </row>
    <row r="1273">
      <c r="A1273" s="2" t="n">
        <v>7</v>
      </c>
      <c r="B1273" s="2" t="n">
        <v>7801</v>
      </c>
      <c r="C1273" s="2" t="inlineStr">
        <is>
          <t>SEPARACAO</t>
        </is>
      </c>
      <c r="D1273" s="2" t="n">
        <v>5739977</v>
      </c>
      <c r="E1273" s="2" t="inlineStr">
        <is>
          <t>Renato MOREIRA DA SILVA</t>
        </is>
      </c>
      <c r="F1273" s="2" t="n">
        <v>6196</v>
      </c>
      <c r="G1273" s="2" t="n">
        <v>111.67</v>
      </c>
      <c r="H1273" s="2" t="n">
        <v>55</v>
      </c>
      <c r="I1273" s="2" t="n">
        <v>0</v>
      </c>
      <c r="J1273" s="2" t="inlineStr">
        <is>
          <t>GPA</t>
        </is>
      </c>
    </row>
    <row r="1274">
      <c r="A1274" s="2" t="n">
        <v>7</v>
      </c>
      <c r="B1274" s="2" t="n">
        <v>7801</v>
      </c>
      <c r="C1274" s="2" t="inlineStr">
        <is>
          <t>PUXADA RECEB</t>
        </is>
      </c>
      <c r="D1274" s="2" t="n">
        <v>5740240</v>
      </c>
      <c r="E1274" s="2" t="inlineStr">
        <is>
          <t>ANDRE BARBOSA LOURENCO</t>
        </is>
      </c>
      <c r="F1274" s="2" t="n">
        <v>75</v>
      </c>
      <c r="G1274" s="2" t="n">
        <v>31.82</v>
      </c>
      <c r="H1274" s="2" t="n">
        <v>2</v>
      </c>
      <c r="I1274" s="2" t="n">
        <v>0</v>
      </c>
      <c r="J1274" s="2" t="inlineStr">
        <is>
          <t>GPA</t>
        </is>
      </c>
    </row>
    <row r="1275">
      <c r="A1275" s="2" t="n">
        <v>7</v>
      </c>
      <c r="B1275" s="2" t="n">
        <v>7801</v>
      </c>
      <c r="C1275" s="2" t="inlineStr">
        <is>
          <t>PUXADA RECEB</t>
        </is>
      </c>
      <c r="D1275" s="2" t="n">
        <v>5747163</v>
      </c>
      <c r="E1275" s="2" t="inlineStr">
        <is>
          <t>BHASANA MASHABA</t>
        </is>
      </c>
      <c r="F1275" s="2" t="n">
        <v>452</v>
      </c>
      <c r="G1275" s="2" t="n">
        <v>43.55</v>
      </c>
      <c r="H1275" s="2" t="n">
        <v>10</v>
      </c>
      <c r="I1275" s="2" t="n">
        <v>0</v>
      </c>
      <c r="J1275" s="2" t="inlineStr">
        <is>
          <t>GPA</t>
        </is>
      </c>
    </row>
    <row r="1276">
      <c r="A1276" s="2" t="n">
        <v>7</v>
      </c>
      <c r="B1276" s="2" t="n">
        <v>7801</v>
      </c>
      <c r="C1276" s="2" t="inlineStr">
        <is>
          <t>SEPARACAO</t>
        </is>
      </c>
      <c r="D1276" s="2" t="n">
        <v>5747163</v>
      </c>
      <c r="E1276" s="2" t="inlineStr">
        <is>
          <t>BHASANA MASHABA</t>
        </is>
      </c>
      <c r="F1276" s="2" t="n">
        <v>5214</v>
      </c>
      <c r="G1276" s="2" t="n">
        <v>103.18</v>
      </c>
      <c r="H1276" s="2" t="n">
        <v>51</v>
      </c>
      <c r="I1276" s="2" t="n">
        <v>0</v>
      </c>
      <c r="J1276" s="2" t="inlineStr">
        <is>
          <t>GPA</t>
        </is>
      </c>
    </row>
    <row r="1277">
      <c r="A1277" s="2" t="n">
        <v>7</v>
      </c>
      <c r="B1277" s="2" t="n">
        <v>7801</v>
      </c>
      <c r="C1277" s="2" t="inlineStr">
        <is>
          <t>CARREGAMENTO</t>
        </is>
      </c>
      <c r="D1277" s="2" t="n">
        <v>5750059</v>
      </c>
      <c r="E1277" s="2" t="inlineStr">
        <is>
          <t>Francisco Kaique De Souza</t>
        </is>
      </c>
      <c r="F1277" s="2" t="n">
        <v>235</v>
      </c>
      <c r="G1277" s="2" t="n">
        <v>27.18</v>
      </c>
      <c r="H1277" s="2" t="n">
        <v>9</v>
      </c>
      <c r="I1277" s="2" t="n">
        <v>0</v>
      </c>
      <c r="J1277" s="2" t="inlineStr">
        <is>
          <t>GPA</t>
        </is>
      </c>
    </row>
    <row r="1278">
      <c r="A1278" s="2" t="n">
        <v>7</v>
      </c>
      <c r="B1278" s="2" t="n">
        <v>7801</v>
      </c>
      <c r="C1278" s="2" t="inlineStr">
        <is>
          <t>PUXADA RECEB</t>
        </is>
      </c>
      <c r="D1278" s="2" t="n">
        <v>5755263</v>
      </c>
      <c r="E1278" s="2" t="inlineStr">
        <is>
          <t>LUCAS SOUZA CORDEIRO</t>
        </is>
      </c>
      <c r="F1278" s="2" t="n">
        <v>2254</v>
      </c>
      <c r="G1278" s="2" t="n">
        <v>138.02</v>
      </c>
      <c r="H1278" s="2" t="n">
        <v>16</v>
      </c>
      <c r="I1278" s="2" t="n">
        <v>0</v>
      </c>
      <c r="J1278" s="2" t="inlineStr">
        <is>
          <t>GPA</t>
        </is>
      </c>
    </row>
    <row r="1279">
      <c r="A1279" s="2" t="n">
        <v>7</v>
      </c>
      <c r="B1279" s="2" t="n">
        <v>7801</v>
      </c>
      <c r="C1279" s="2" t="inlineStr">
        <is>
          <t>SEPARACAO</t>
        </is>
      </c>
      <c r="D1279" s="2" t="n">
        <v>5755263</v>
      </c>
      <c r="E1279" s="2" t="inlineStr">
        <is>
          <t>LUCAS SOUZA CORDEIRO</t>
        </is>
      </c>
      <c r="F1279" s="2" t="n">
        <v>589</v>
      </c>
      <c r="G1279" s="2" t="n">
        <v>7.21</v>
      </c>
      <c r="H1279" s="2" t="n">
        <v>82</v>
      </c>
      <c r="I1279" s="2" t="n">
        <v>0</v>
      </c>
      <c r="J1279" s="2" t="inlineStr">
        <is>
          <t>GPA</t>
        </is>
      </c>
    </row>
    <row r="1280">
      <c r="A1280" s="2" t="n">
        <v>7</v>
      </c>
      <c r="B1280" s="2" t="n">
        <v>7801</v>
      </c>
      <c r="C1280" s="2" t="inlineStr">
        <is>
          <t>SEPARACAO</t>
        </is>
      </c>
      <c r="D1280" s="2" t="n">
        <v>5758866</v>
      </c>
      <c r="E1280" s="2" t="inlineStr">
        <is>
          <t>Henryque Estacio De Sousa Siqueira</t>
        </is>
      </c>
      <c r="F1280" s="2" t="n">
        <v>405</v>
      </c>
      <c r="G1280" s="2" t="n">
        <v>12.69</v>
      </c>
      <c r="H1280" s="2" t="n">
        <v>32</v>
      </c>
      <c r="I1280" s="2" t="n">
        <v>0</v>
      </c>
      <c r="J1280" s="2" t="inlineStr">
        <is>
          <t>GPA</t>
        </is>
      </c>
    </row>
    <row r="1281">
      <c r="A1281" s="2" t="n">
        <v>7</v>
      </c>
      <c r="B1281" s="2" t="n">
        <v>7801</v>
      </c>
      <c r="C1281" s="2" t="inlineStr">
        <is>
          <t>PUXADA RECEB</t>
        </is>
      </c>
      <c r="D1281" s="2" t="n">
        <v>5759030</v>
      </c>
      <c r="E1281" s="2" t="inlineStr">
        <is>
          <t>Enzo Venancio Da Silva Ribeiro</t>
        </is>
      </c>
      <c r="F1281" s="2" t="n">
        <v>1136</v>
      </c>
      <c r="G1281" s="2" t="n">
        <v>79.3</v>
      </c>
      <c r="H1281" s="2" t="n">
        <v>14</v>
      </c>
      <c r="I1281" s="2" t="n">
        <v>0</v>
      </c>
      <c r="J1281" s="2" t="inlineStr">
        <is>
          <t>GPA</t>
        </is>
      </c>
    </row>
    <row r="1282">
      <c r="A1282" s="2" t="n">
        <v>7</v>
      </c>
      <c r="B1282" s="2" t="n">
        <v>7801</v>
      </c>
      <c r="C1282" s="2" t="inlineStr">
        <is>
          <t>SEPARACAO</t>
        </is>
      </c>
      <c r="D1282" s="2" t="n">
        <v>5759030</v>
      </c>
      <c r="E1282" s="2" t="inlineStr">
        <is>
          <t>Enzo Venancio Da Silva Ribeiro</t>
        </is>
      </c>
      <c r="F1282" s="2" t="n">
        <v>815</v>
      </c>
      <c r="G1282" s="2" t="n">
        <v>16.06</v>
      </c>
      <c r="H1282" s="2" t="n">
        <v>51</v>
      </c>
      <c r="I1282" s="2" t="n">
        <v>0</v>
      </c>
      <c r="J1282" s="2" t="inlineStr">
        <is>
          <t>GPA</t>
        </is>
      </c>
    </row>
    <row r="1283">
      <c r="A1283" s="2" t="n">
        <v>7</v>
      </c>
      <c r="B1283" s="2" t="n">
        <v>7801</v>
      </c>
      <c r="C1283" s="2" t="inlineStr">
        <is>
          <t>SEPARACAO</t>
        </is>
      </c>
      <c r="D1283" s="2" t="n">
        <v>5759170</v>
      </c>
      <c r="E1283" s="2" t="inlineStr">
        <is>
          <t>WELLINGTON PRATES</t>
        </is>
      </c>
      <c r="F1283" s="2" t="n">
        <v>14194</v>
      </c>
      <c r="G1283" s="2" t="n">
        <v>124.67</v>
      </c>
      <c r="H1283" s="2" t="n">
        <v>114</v>
      </c>
      <c r="I1283" s="2" t="n">
        <v>0</v>
      </c>
      <c r="J1283" s="2" t="inlineStr">
        <is>
          <t>GPA</t>
        </is>
      </c>
    </row>
    <row r="1284">
      <c r="A1284" s="2" t="n">
        <v>7</v>
      </c>
      <c r="B1284" s="2" t="n">
        <v>7801</v>
      </c>
      <c r="C1284" s="2" t="inlineStr">
        <is>
          <t>SEPARACAO</t>
        </is>
      </c>
      <c r="D1284" s="2" t="n">
        <v>5760097</v>
      </c>
      <c r="E1284" s="2" t="inlineStr">
        <is>
          <t>GIRLANE MARIA</t>
        </is>
      </c>
      <c r="F1284" s="2" t="n">
        <v>1358</v>
      </c>
      <c r="G1284" s="2" t="n">
        <v>37.23</v>
      </c>
      <c r="H1284" s="2" t="n">
        <v>36</v>
      </c>
      <c r="I1284" s="2" t="n">
        <v>0</v>
      </c>
      <c r="J1284" s="2" t="inlineStr">
        <is>
          <t>GPA</t>
        </is>
      </c>
    </row>
    <row r="1285">
      <c r="A1285" s="2" t="n">
        <v>7</v>
      </c>
      <c r="B1285" s="2" t="n">
        <v>7801</v>
      </c>
      <c r="C1285" s="2" t="inlineStr">
        <is>
          <t>PUXADA RECEB</t>
        </is>
      </c>
      <c r="D1285" s="2" t="n">
        <v>5768454</v>
      </c>
      <c r="E1285" s="2" t="inlineStr">
        <is>
          <t>Gisele Araujo Lopes</t>
        </is>
      </c>
      <c r="F1285" s="2" t="n">
        <v>2067</v>
      </c>
      <c r="G1285" s="2" t="n">
        <v>128.9</v>
      </c>
      <c r="H1285" s="2" t="n">
        <v>16</v>
      </c>
      <c r="I1285" s="2" t="n">
        <v>0</v>
      </c>
      <c r="J1285" s="2" t="inlineStr">
        <is>
          <t>GPA</t>
        </is>
      </c>
    </row>
    <row r="1286">
      <c r="A1286" s="2" t="n">
        <v>7</v>
      </c>
      <c r="B1286" s="2" t="n">
        <v>7801</v>
      </c>
      <c r="C1286" s="2" t="inlineStr">
        <is>
          <t>SEPARACAO</t>
        </is>
      </c>
      <c r="D1286" s="2" t="n">
        <v>5768454</v>
      </c>
      <c r="E1286" s="2" t="inlineStr">
        <is>
          <t>Gisele Araujo Lopes</t>
        </is>
      </c>
      <c r="F1286" s="2" t="n">
        <v>2055</v>
      </c>
      <c r="G1286" s="2" t="n">
        <v>28.15</v>
      </c>
      <c r="H1286" s="2" t="n">
        <v>73</v>
      </c>
      <c r="I1286" s="2" t="n">
        <v>0</v>
      </c>
      <c r="J1286" s="2" t="inlineStr">
        <is>
          <t>GPA</t>
        </is>
      </c>
    </row>
    <row r="1287">
      <c r="A1287" s="2" t="n">
        <v>7</v>
      </c>
      <c r="B1287" s="2" t="n">
        <v>7801</v>
      </c>
      <c r="C1287" s="2" t="inlineStr">
        <is>
          <t>PUXADA RECEB</t>
        </is>
      </c>
      <c r="D1287" s="2" t="n">
        <v>5782490</v>
      </c>
      <c r="E1287" s="2" t="inlineStr">
        <is>
          <t>Wesley Correia Gomes</t>
        </is>
      </c>
      <c r="F1287" s="2" t="n">
        <v>1373</v>
      </c>
      <c r="G1287" s="2" t="n">
        <v>115.37</v>
      </c>
      <c r="H1287" s="2" t="n">
        <v>12</v>
      </c>
      <c r="I1287" s="2" t="n">
        <v>0</v>
      </c>
      <c r="J1287" s="2" t="inlineStr">
        <is>
          <t>GPA</t>
        </is>
      </c>
    </row>
    <row r="1288">
      <c r="A1288" s="2" t="n">
        <v>7</v>
      </c>
      <c r="B1288" s="2" t="n">
        <v>7801</v>
      </c>
      <c r="C1288" s="2" t="inlineStr">
        <is>
          <t>SEPARACAO</t>
        </is>
      </c>
      <c r="D1288" s="2" t="n">
        <v>5782490</v>
      </c>
      <c r="E1288" s="2" t="inlineStr">
        <is>
          <t>Wesley Correia Gomes</t>
        </is>
      </c>
      <c r="F1288" s="2" t="n">
        <v>723</v>
      </c>
      <c r="G1288" s="2" t="n">
        <v>25.12</v>
      </c>
      <c r="H1288" s="2" t="n">
        <v>29</v>
      </c>
      <c r="I1288" s="2" t="n">
        <v>0</v>
      </c>
      <c r="J1288" s="2" t="inlineStr">
        <is>
          <t>GPA</t>
        </is>
      </c>
    </row>
    <row r="1289">
      <c r="A1289" s="2" t="n">
        <v>7</v>
      </c>
      <c r="B1289" s="2" t="n">
        <v>7801</v>
      </c>
      <c r="C1289" s="2" t="inlineStr">
        <is>
          <t>SEPARACAO</t>
        </is>
      </c>
      <c r="D1289" s="2" t="n">
        <v>5785740</v>
      </c>
      <c r="E1289" s="2" t="inlineStr">
        <is>
          <t>MARCOS DA SILVA PEREIRA</t>
        </is>
      </c>
      <c r="F1289" s="2" t="n">
        <v>469</v>
      </c>
      <c r="G1289" s="2" t="n">
        <v>5.56</v>
      </c>
      <c r="H1289" s="2" t="n">
        <v>84</v>
      </c>
      <c r="I1289" s="2" t="n">
        <v>0</v>
      </c>
      <c r="J1289" s="2" t="inlineStr">
        <is>
          <t>GPA</t>
        </is>
      </c>
    </row>
    <row r="1290">
      <c r="A1290" s="2" t="n">
        <v>7</v>
      </c>
      <c r="B1290" s="2" t="n">
        <v>7801</v>
      </c>
      <c r="C1290" s="2" t="inlineStr">
        <is>
          <t>CARREGAMENTO</t>
        </is>
      </c>
      <c r="D1290" s="2" t="n">
        <v>5791251</v>
      </c>
      <c r="E1290" s="2" t="inlineStr">
        <is>
          <t>Hugo Dos Santos Pereira Motta</t>
        </is>
      </c>
      <c r="F1290" s="2" t="n">
        <v>203</v>
      </c>
      <c r="G1290" s="2" t="n">
        <v>20.08</v>
      </c>
      <c r="H1290" s="2" t="n">
        <v>10</v>
      </c>
      <c r="I1290" s="2" t="n">
        <v>0</v>
      </c>
      <c r="J1290" s="2" t="inlineStr">
        <is>
          <t>GPA</t>
        </is>
      </c>
    </row>
    <row r="1291">
      <c r="A1291" s="2" t="n">
        <v>7</v>
      </c>
      <c r="B1291" s="2" t="n">
        <v>7801</v>
      </c>
      <c r="C1291" s="2" t="inlineStr">
        <is>
          <t>SEPARACAO</t>
        </is>
      </c>
      <c r="D1291" s="2" t="n">
        <v>5791251</v>
      </c>
      <c r="E1291" s="2" t="inlineStr">
        <is>
          <t>Hugo Dos Santos Pereira Motta</t>
        </is>
      </c>
      <c r="F1291" s="2" t="n">
        <v>177</v>
      </c>
      <c r="G1291" s="2" t="n">
        <v>2.63</v>
      </c>
      <c r="H1291" s="2" t="n">
        <v>67</v>
      </c>
      <c r="I1291" s="2" t="n">
        <v>0</v>
      </c>
      <c r="J1291" s="2" t="inlineStr">
        <is>
          <t>GPA</t>
        </is>
      </c>
    </row>
    <row r="1292">
      <c r="A1292" s="2" t="n">
        <v>7</v>
      </c>
      <c r="B1292" s="2" t="n">
        <v>7801</v>
      </c>
      <c r="C1292" s="2" t="inlineStr">
        <is>
          <t>RECEBIMENTO</t>
        </is>
      </c>
      <c r="D1292" s="2" t="n">
        <v>5791316</v>
      </c>
      <c r="E1292" s="2" t="inlineStr">
        <is>
          <t>HENRY KAUAN FREITAS GALINDO</t>
        </is>
      </c>
      <c r="F1292" s="2" t="n">
        <v>14</v>
      </c>
      <c r="G1292" s="2" t="n">
        <v>5.75</v>
      </c>
      <c r="H1292" s="2" t="n">
        <v>2</v>
      </c>
      <c r="I1292" s="2" t="n">
        <v>0</v>
      </c>
      <c r="J1292" s="2" t="inlineStr">
        <is>
          <t>GPA</t>
        </is>
      </c>
    </row>
    <row r="1293">
      <c r="A1293" s="2" t="n">
        <v>7</v>
      </c>
      <c r="B1293" s="2" t="n">
        <v>7801</v>
      </c>
      <c r="C1293" s="2" t="inlineStr">
        <is>
          <t>SEPARACAO</t>
        </is>
      </c>
      <c r="D1293" s="2" t="n">
        <v>5791316</v>
      </c>
      <c r="E1293" s="2" t="inlineStr">
        <is>
          <t>HENRY KAUAN FREITAS GALINDO</t>
        </is>
      </c>
      <c r="F1293" s="2" t="n">
        <v>1961</v>
      </c>
      <c r="G1293" s="2" t="n">
        <v>30.16</v>
      </c>
      <c r="H1293" s="2" t="n">
        <v>65</v>
      </c>
      <c r="I1293" s="2" t="n">
        <v>0</v>
      </c>
      <c r="J1293" s="2" t="inlineStr">
        <is>
          <t>GPA</t>
        </is>
      </c>
    </row>
    <row r="1294">
      <c r="A1294" s="2" t="n">
        <v>7</v>
      </c>
      <c r="B1294" s="2" t="n">
        <v>7801</v>
      </c>
      <c r="C1294" s="2" t="inlineStr">
        <is>
          <t>PUXADA RECEB</t>
        </is>
      </c>
      <c r="D1294" s="2" t="n">
        <v>5793300</v>
      </c>
      <c r="E1294" s="2" t="inlineStr">
        <is>
          <t>Rodrigo Moreira Alves Da Silva</t>
        </is>
      </c>
      <c r="F1294" s="2" t="n">
        <v>1589</v>
      </c>
      <c r="G1294" s="2" t="n">
        <v>152.35</v>
      </c>
      <c r="H1294" s="2" t="n">
        <v>10</v>
      </c>
      <c r="I1294" s="2" t="n">
        <v>0</v>
      </c>
      <c r="J1294" s="2" t="inlineStr">
        <is>
          <t>GPA</t>
        </is>
      </c>
    </row>
    <row r="1295">
      <c r="A1295" s="2" t="n">
        <v>7</v>
      </c>
      <c r="B1295" s="2" t="n">
        <v>7801</v>
      </c>
      <c r="C1295" s="2" t="inlineStr">
        <is>
          <t>SEPARACAO</t>
        </is>
      </c>
      <c r="D1295" s="2" t="n">
        <v>5793300</v>
      </c>
      <c r="E1295" s="2" t="inlineStr">
        <is>
          <t>Rodrigo Moreira Alves Da Silva</t>
        </is>
      </c>
      <c r="F1295" s="2" t="n">
        <v>282</v>
      </c>
      <c r="G1295" s="2" t="n">
        <v>7.6</v>
      </c>
      <c r="H1295" s="2" t="n">
        <v>37</v>
      </c>
      <c r="I1295" s="2" t="n">
        <v>0</v>
      </c>
      <c r="J1295" s="2" t="inlineStr">
        <is>
          <t>GPA</t>
        </is>
      </c>
    </row>
    <row r="1296">
      <c r="A1296" s="2" t="n">
        <v>7</v>
      </c>
      <c r="B1296" s="2" t="n">
        <v>7801</v>
      </c>
      <c r="C1296" s="2" t="inlineStr">
        <is>
          <t>PUXADA RECEB</t>
        </is>
      </c>
      <c r="D1296" s="2" t="n">
        <v>5794536</v>
      </c>
      <c r="E1296" s="2" t="inlineStr">
        <is>
          <t>MAICON FRANCISCO ALVES DE LIMA</t>
        </is>
      </c>
      <c r="F1296" s="2" t="n">
        <v>1926</v>
      </c>
      <c r="G1296" s="2" t="n">
        <v>82.73</v>
      </c>
      <c r="H1296" s="2" t="n">
        <v>23</v>
      </c>
      <c r="I1296" s="2" t="n">
        <v>0</v>
      </c>
      <c r="J1296" s="2" t="inlineStr">
        <is>
          <t>GPA</t>
        </is>
      </c>
    </row>
    <row r="1297">
      <c r="A1297" s="2" t="n">
        <v>7</v>
      </c>
      <c r="B1297" s="2" t="n">
        <v>7801</v>
      </c>
      <c r="C1297" s="2" t="inlineStr">
        <is>
          <t>SEPARACAO</t>
        </is>
      </c>
      <c r="D1297" s="2" t="n">
        <v>5794536</v>
      </c>
      <c r="E1297" s="2" t="inlineStr">
        <is>
          <t>MAICON FRANCISCO ALVES DE LIMA</t>
        </is>
      </c>
      <c r="F1297" s="2" t="n">
        <v>1502</v>
      </c>
      <c r="G1297" s="2" t="n">
        <v>47.7</v>
      </c>
      <c r="H1297" s="2" t="n">
        <v>31</v>
      </c>
      <c r="I1297" s="2" t="n">
        <v>0</v>
      </c>
      <c r="J1297" s="2" t="inlineStr">
        <is>
          <t>GPA</t>
        </is>
      </c>
    </row>
    <row r="1298">
      <c r="A1298" s="2" t="n">
        <v>7</v>
      </c>
      <c r="B1298" s="2" t="n">
        <v>7801</v>
      </c>
      <c r="C1298" s="2" t="inlineStr">
        <is>
          <t>CARREGAMENTO</t>
        </is>
      </c>
      <c r="D1298" s="2" t="n">
        <v>579589</v>
      </c>
      <c r="E1298" s="2" t="inlineStr">
        <is>
          <t>Sebastiao Americo Da Silva Filho</t>
        </is>
      </c>
      <c r="F1298" s="2" t="n">
        <v>9</v>
      </c>
      <c r="G1298" s="2" t="n">
        <v>3.88</v>
      </c>
      <c r="H1298" s="2" t="n">
        <v>2</v>
      </c>
      <c r="I1298" s="2" t="n">
        <v>0</v>
      </c>
      <c r="J1298" s="2" t="inlineStr">
        <is>
          <t>GPA</t>
        </is>
      </c>
    </row>
    <row r="1299">
      <c r="A1299" s="2" t="n">
        <v>7</v>
      </c>
      <c r="B1299" s="2" t="n">
        <v>7801</v>
      </c>
      <c r="C1299" s="2" t="inlineStr">
        <is>
          <t>SEPARACAO</t>
        </is>
      </c>
      <c r="D1299" s="2" t="n">
        <v>5795923</v>
      </c>
      <c r="E1299" s="2" t="inlineStr">
        <is>
          <t>Anderson Houck</t>
        </is>
      </c>
      <c r="F1299" s="2" t="n">
        <v>7448</v>
      </c>
      <c r="G1299" s="2" t="n">
        <v>122.91</v>
      </c>
      <c r="H1299" s="2" t="n">
        <v>61</v>
      </c>
      <c r="I1299" s="2" t="n">
        <v>0</v>
      </c>
      <c r="J1299" s="2" t="inlineStr">
        <is>
          <t>GPA</t>
        </is>
      </c>
    </row>
    <row r="1300">
      <c r="A1300" s="2" t="n">
        <v>7</v>
      </c>
      <c r="B1300" s="2" t="n">
        <v>7801</v>
      </c>
      <c r="C1300" s="2" t="inlineStr">
        <is>
          <t>PUXADA RECEB</t>
        </is>
      </c>
      <c r="D1300" s="2" t="n">
        <v>5803896</v>
      </c>
      <c r="E1300" s="2" t="inlineStr">
        <is>
          <t>RONALDO MIRANDA</t>
        </is>
      </c>
      <c r="F1300" s="2" t="n">
        <v>8</v>
      </c>
      <c r="G1300" s="2" t="n">
        <v>0.31</v>
      </c>
      <c r="H1300" s="2" t="n">
        <v>26</v>
      </c>
      <c r="I1300" s="2" t="n">
        <v>0</v>
      </c>
      <c r="J1300" s="2" t="inlineStr">
        <is>
          <t>GPA</t>
        </is>
      </c>
    </row>
    <row r="1301">
      <c r="A1301" s="2" t="n">
        <v>7</v>
      </c>
      <c r="B1301" s="2" t="n">
        <v>7801</v>
      </c>
      <c r="C1301" s="2" t="inlineStr">
        <is>
          <t>SEPARACAO</t>
        </is>
      </c>
      <c r="D1301" s="2" t="n">
        <v>5803896</v>
      </c>
      <c r="E1301" s="2" t="inlineStr">
        <is>
          <t>RONALDO MIRANDA</t>
        </is>
      </c>
      <c r="F1301" s="2" t="n">
        <v>1128</v>
      </c>
      <c r="G1301" s="2" t="n">
        <v>21.54</v>
      </c>
      <c r="H1301" s="2" t="n">
        <v>52</v>
      </c>
      <c r="I1301" s="2" t="n">
        <v>0</v>
      </c>
      <c r="J1301" s="2" t="inlineStr">
        <is>
          <t>GPA</t>
        </is>
      </c>
    </row>
    <row r="1302">
      <c r="A1302" s="2" t="n">
        <v>7</v>
      </c>
      <c r="B1302" s="2" t="n">
        <v>7801</v>
      </c>
      <c r="C1302" s="2" t="inlineStr">
        <is>
          <t>SEPARACAO</t>
        </is>
      </c>
      <c r="D1302" s="2" t="n">
        <v>5804329</v>
      </c>
      <c r="E1302" s="2" t="inlineStr">
        <is>
          <t>Jeferson André</t>
        </is>
      </c>
      <c r="F1302" s="2" t="n">
        <v>1442</v>
      </c>
      <c r="G1302" s="2" t="n">
        <v>23.28</v>
      </c>
      <c r="H1302" s="2" t="n">
        <v>62</v>
      </c>
      <c r="I1302" s="2" t="n">
        <v>0</v>
      </c>
      <c r="J1302" s="2" t="inlineStr">
        <is>
          <t>GPA</t>
        </is>
      </c>
    </row>
    <row r="1303">
      <c r="A1303" s="2" t="n">
        <v>7</v>
      </c>
      <c r="B1303" s="2" t="n">
        <v>7801</v>
      </c>
      <c r="C1303" s="2" t="inlineStr">
        <is>
          <t>CARREGAMENTO</t>
        </is>
      </c>
      <c r="D1303" s="2" t="n">
        <v>5805279</v>
      </c>
      <c r="E1303" s="2" t="inlineStr">
        <is>
          <t>VINICIUS CORREA</t>
        </is>
      </c>
      <c r="F1303" s="2" t="n">
        <v>123</v>
      </c>
      <c r="G1303" s="2" t="n">
        <v>16.95</v>
      </c>
      <c r="H1303" s="2" t="n">
        <v>7</v>
      </c>
      <c r="I1303" s="2" t="n">
        <v>0</v>
      </c>
      <c r="J1303" s="2" t="inlineStr">
        <is>
          <t>GPA</t>
        </is>
      </c>
    </row>
    <row r="1304">
      <c r="A1304" s="2" t="n">
        <v>7</v>
      </c>
      <c r="B1304" s="2" t="n">
        <v>7801</v>
      </c>
      <c r="C1304" s="2" t="inlineStr">
        <is>
          <t>PUXADA RECEB</t>
        </is>
      </c>
      <c r="D1304" s="2" t="n">
        <v>5805899</v>
      </c>
      <c r="E1304" s="2" t="inlineStr">
        <is>
          <t>JACKSON SOARES</t>
        </is>
      </c>
      <c r="F1304" s="2" t="n">
        <v>348</v>
      </c>
      <c r="G1304" s="2" t="n">
        <v>34.18</v>
      </c>
      <c r="H1304" s="2" t="n">
        <v>10</v>
      </c>
      <c r="I1304" s="2" t="n">
        <v>0</v>
      </c>
      <c r="J1304" s="2" t="inlineStr">
        <is>
          <t>GPA</t>
        </is>
      </c>
    </row>
    <row r="1305">
      <c r="A1305" s="2" t="n">
        <v>7</v>
      </c>
      <c r="B1305" s="2" t="n">
        <v>7801</v>
      </c>
      <c r="C1305" s="2" t="inlineStr">
        <is>
          <t>SEPARACAO</t>
        </is>
      </c>
      <c r="D1305" s="2" t="n">
        <v>5805899</v>
      </c>
      <c r="E1305" s="2" t="inlineStr">
        <is>
          <t>JACKSON SOARES</t>
        </is>
      </c>
      <c r="F1305" s="2" t="n">
        <v>11337</v>
      </c>
      <c r="G1305" s="2" t="n">
        <v>148.83</v>
      </c>
      <c r="H1305" s="2" t="n">
        <v>76</v>
      </c>
      <c r="I1305" s="2" t="n">
        <v>0</v>
      </c>
      <c r="J1305" s="2" t="inlineStr">
        <is>
          <t>GPA</t>
        </is>
      </c>
    </row>
    <row r="1306">
      <c r="A1306" s="2" t="n">
        <v>7</v>
      </c>
      <c r="B1306" s="2" t="n">
        <v>7801</v>
      </c>
      <c r="C1306" s="2" t="inlineStr">
        <is>
          <t>CARREGAMENTO</t>
        </is>
      </c>
      <c r="D1306" s="2" t="n">
        <v>5809380</v>
      </c>
      <c r="E1306" s="2" t="inlineStr">
        <is>
          <t>WAGNER DAS CHAGAS DANTAS</t>
        </is>
      </c>
      <c r="F1306" s="2" t="n">
        <v>187</v>
      </c>
      <c r="G1306" s="2" t="n">
        <v>18.25</v>
      </c>
      <c r="H1306" s="2" t="n">
        <v>10</v>
      </c>
      <c r="I1306" s="2" t="n">
        <v>0</v>
      </c>
      <c r="J1306" s="2" t="inlineStr">
        <is>
          <t>GPA</t>
        </is>
      </c>
    </row>
    <row r="1307">
      <c r="A1307" s="2" t="n">
        <v>7</v>
      </c>
      <c r="B1307" s="2" t="n">
        <v>7801</v>
      </c>
      <c r="C1307" s="2" t="inlineStr">
        <is>
          <t>SEPARACAO</t>
        </is>
      </c>
      <c r="D1307" s="2" t="n">
        <v>5814723</v>
      </c>
      <c r="E1307" s="2" t="inlineStr">
        <is>
          <t>Elaine Cristina Moura Sampaio Ribeiro</t>
        </is>
      </c>
      <c r="F1307" s="2" t="n">
        <v>190</v>
      </c>
      <c r="G1307" s="2" t="n">
        <v>8.369999999999999</v>
      </c>
      <c r="H1307" s="2" t="n">
        <v>23</v>
      </c>
      <c r="I1307" s="2" t="n">
        <v>0</v>
      </c>
      <c r="J1307" s="2" t="inlineStr">
        <is>
          <t>GPA</t>
        </is>
      </c>
    </row>
    <row r="1308">
      <c r="A1308" s="2" t="n">
        <v>7</v>
      </c>
      <c r="B1308" s="2" t="n">
        <v>7801</v>
      </c>
      <c r="C1308" s="2" t="inlineStr">
        <is>
          <t>PUXADA RECEB</t>
        </is>
      </c>
      <c r="D1308" s="2" t="n">
        <v>5814820</v>
      </c>
      <c r="E1308" s="2" t="inlineStr">
        <is>
          <t>VAGNER FERREIRA</t>
        </is>
      </c>
      <c r="F1308" s="2" t="n">
        <v>84</v>
      </c>
      <c r="G1308" s="2" t="n">
        <v>24.19</v>
      </c>
      <c r="H1308" s="2" t="n">
        <v>3</v>
      </c>
      <c r="I1308" s="2" t="n">
        <v>0</v>
      </c>
      <c r="J1308" s="2" t="inlineStr">
        <is>
          <t>GPA</t>
        </is>
      </c>
    </row>
    <row r="1309">
      <c r="A1309" s="2" t="n">
        <v>7</v>
      </c>
      <c r="B1309" s="2" t="n">
        <v>7801</v>
      </c>
      <c r="C1309" s="2" t="inlineStr">
        <is>
          <t>SEPARACAO</t>
        </is>
      </c>
      <c r="D1309" s="2" t="n">
        <v>5814820</v>
      </c>
      <c r="E1309" s="2" t="inlineStr">
        <is>
          <t>VAGNER FERREIRA</t>
        </is>
      </c>
      <c r="F1309" s="2" t="n">
        <v>1611</v>
      </c>
      <c r="G1309" s="2" t="n">
        <v>24.13</v>
      </c>
      <c r="H1309" s="2" t="n">
        <v>67</v>
      </c>
      <c r="I1309" s="2" t="n">
        <v>0</v>
      </c>
      <c r="J1309" s="2" t="inlineStr">
        <is>
          <t>GPA</t>
        </is>
      </c>
    </row>
    <row r="1310">
      <c r="A1310" s="2" t="n">
        <v>7</v>
      </c>
      <c r="B1310" s="2" t="n">
        <v>7801</v>
      </c>
      <c r="C1310" s="2" t="inlineStr">
        <is>
          <t>PUXADA RECEB</t>
        </is>
      </c>
      <c r="D1310" s="2" t="n">
        <v>5816912</v>
      </c>
      <c r="E1310" s="2" t="inlineStr">
        <is>
          <t>LUIZ ANTONIO</t>
        </is>
      </c>
      <c r="F1310" s="2" t="n">
        <v>97</v>
      </c>
      <c r="G1310" s="2" t="n">
        <v>33.64</v>
      </c>
      <c r="H1310" s="2" t="n">
        <v>3</v>
      </c>
      <c r="I1310" s="2" t="n">
        <v>0</v>
      </c>
      <c r="J1310" s="2" t="inlineStr">
        <is>
          <t>GPA</t>
        </is>
      </c>
    </row>
    <row r="1311">
      <c r="A1311" s="2" t="n">
        <v>7</v>
      </c>
      <c r="B1311" s="2" t="n">
        <v>7801</v>
      </c>
      <c r="C1311" s="2" t="inlineStr">
        <is>
          <t>SEPARACAO</t>
        </is>
      </c>
      <c r="D1311" s="2" t="n">
        <v>5816912</v>
      </c>
      <c r="E1311" s="2" t="inlineStr">
        <is>
          <t>LUIZ ANTONIO</t>
        </is>
      </c>
      <c r="F1311" s="2" t="n">
        <v>1540</v>
      </c>
      <c r="G1311" s="2" t="n">
        <v>39.95</v>
      </c>
      <c r="H1311" s="2" t="n">
        <v>39</v>
      </c>
      <c r="I1311" s="2" t="n">
        <v>0</v>
      </c>
      <c r="J1311" s="2" t="inlineStr">
        <is>
          <t>GPA</t>
        </is>
      </c>
    </row>
    <row r="1312">
      <c r="A1312" s="2" t="n">
        <v>7</v>
      </c>
      <c r="B1312" s="2" t="n">
        <v>7801</v>
      </c>
      <c r="C1312" s="2" t="inlineStr">
        <is>
          <t>PUXADA RECEB</t>
        </is>
      </c>
      <c r="D1312" s="2" t="n">
        <v>5817390</v>
      </c>
      <c r="E1312" s="2" t="inlineStr">
        <is>
          <t>RAUAN DOS SANTOS</t>
        </is>
      </c>
      <c r="F1312" s="2" t="n">
        <v>1669</v>
      </c>
      <c r="G1312" s="2" t="n">
        <v>97.04000000000001</v>
      </c>
      <c r="H1312" s="2" t="n">
        <v>17</v>
      </c>
      <c r="I1312" s="2" t="n">
        <v>0</v>
      </c>
      <c r="J1312" s="2" t="inlineStr">
        <is>
          <t>GPA</t>
        </is>
      </c>
    </row>
    <row r="1313">
      <c r="A1313" s="2" t="n">
        <v>7</v>
      </c>
      <c r="B1313" s="2" t="n">
        <v>7801</v>
      </c>
      <c r="C1313" s="2" t="inlineStr">
        <is>
          <t>SEPARACAO</t>
        </is>
      </c>
      <c r="D1313" s="2" t="n">
        <v>5817390</v>
      </c>
      <c r="E1313" s="2" t="inlineStr">
        <is>
          <t>RAUAN DOS SANTOS</t>
        </is>
      </c>
      <c r="F1313" s="2" t="n">
        <v>1589</v>
      </c>
      <c r="G1313" s="2" t="n">
        <v>22.26</v>
      </c>
      <c r="H1313" s="2" t="n">
        <v>71</v>
      </c>
      <c r="I1313" s="2" t="n">
        <v>0</v>
      </c>
      <c r="J1313" s="2" t="inlineStr">
        <is>
          <t>GPA</t>
        </is>
      </c>
    </row>
    <row r="1314">
      <c r="A1314" s="2" t="n">
        <v>7</v>
      </c>
      <c r="B1314" s="2" t="n">
        <v>7801</v>
      </c>
      <c r="C1314" s="2" t="inlineStr">
        <is>
          <t>SEPARACAO</t>
        </is>
      </c>
      <c r="D1314" s="2" t="n">
        <v>5820588</v>
      </c>
      <c r="E1314" s="2" t="inlineStr">
        <is>
          <t>LUCAS DE OLIVEIRA</t>
        </is>
      </c>
      <c r="F1314" s="2" t="n">
        <v>944</v>
      </c>
      <c r="G1314" s="2" t="n">
        <v>12.58</v>
      </c>
      <c r="H1314" s="2" t="n">
        <v>75</v>
      </c>
      <c r="I1314" s="2" t="n">
        <v>0</v>
      </c>
      <c r="J1314" s="2" t="inlineStr">
        <is>
          <t>GPA</t>
        </is>
      </c>
    </row>
    <row r="1315">
      <c r="A1315" s="2" t="n">
        <v>7</v>
      </c>
      <c r="B1315" s="2" t="n">
        <v>7801</v>
      </c>
      <c r="C1315" s="2" t="inlineStr">
        <is>
          <t>CARREGAMENTO</t>
        </is>
      </c>
      <c r="D1315" s="2" t="n">
        <v>5822467</v>
      </c>
      <c r="E1315" s="2" t="inlineStr">
        <is>
          <t>LAURENI TORRES</t>
        </is>
      </c>
      <c r="F1315" s="2" t="n">
        <v>61</v>
      </c>
      <c r="G1315" s="2" t="n">
        <v>5.81</v>
      </c>
      <c r="H1315" s="2" t="n">
        <v>10</v>
      </c>
      <c r="I1315" s="2" t="n">
        <v>0</v>
      </c>
      <c r="J1315" s="2" t="inlineStr">
        <is>
          <t>GPA</t>
        </is>
      </c>
    </row>
    <row r="1316">
      <c r="A1316" s="2" t="n">
        <v>7</v>
      </c>
      <c r="B1316" s="2" t="n">
        <v>7801</v>
      </c>
      <c r="C1316" s="2" t="inlineStr">
        <is>
          <t>SEPARACAO</t>
        </is>
      </c>
      <c r="D1316" s="2" t="n">
        <v>5822467</v>
      </c>
      <c r="E1316" s="2" t="inlineStr">
        <is>
          <t>LAURENI TORRES</t>
        </is>
      </c>
      <c r="F1316" s="2" t="n">
        <v>660</v>
      </c>
      <c r="G1316" s="2" t="n">
        <v>9.949999999999999</v>
      </c>
      <c r="H1316" s="2" t="n">
        <v>66</v>
      </c>
      <c r="I1316" s="2" t="n">
        <v>0</v>
      </c>
      <c r="J1316" s="2" t="inlineStr">
        <is>
          <t>GPA</t>
        </is>
      </c>
    </row>
    <row r="1317">
      <c r="A1317" s="2" t="n">
        <v>7</v>
      </c>
      <c r="B1317" s="2" t="n">
        <v>7801</v>
      </c>
      <c r="C1317" s="2" t="inlineStr">
        <is>
          <t>CARREGAMENTO</t>
        </is>
      </c>
      <c r="D1317" s="2" t="n">
        <v>5828902</v>
      </c>
      <c r="E1317" s="2" t="inlineStr">
        <is>
          <t>PERICLES JESUS</t>
        </is>
      </c>
      <c r="F1317" s="2" t="n">
        <v>597</v>
      </c>
      <c r="G1317" s="2" t="n">
        <v>43.6</v>
      </c>
      <c r="H1317" s="2" t="n">
        <v>14</v>
      </c>
      <c r="I1317" s="2" t="n">
        <v>0</v>
      </c>
      <c r="J1317" s="2" t="inlineStr">
        <is>
          <t>GPA</t>
        </is>
      </c>
    </row>
    <row r="1318">
      <c r="A1318" s="2" t="n">
        <v>7</v>
      </c>
      <c r="B1318" s="2" t="n">
        <v>7801</v>
      </c>
      <c r="C1318" s="2" t="inlineStr">
        <is>
          <t>PUXADA RECEB</t>
        </is>
      </c>
      <c r="D1318" s="2" t="n">
        <v>5828902</v>
      </c>
      <c r="E1318" s="2" t="inlineStr">
        <is>
          <t>PERICLES JESUS</t>
        </is>
      </c>
      <c r="F1318" s="2" t="n">
        <v>693</v>
      </c>
      <c r="G1318" s="2" t="n">
        <v>80.51000000000001</v>
      </c>
      <c r="H1318" s="2" t="n">
        <v>9</v>
      </c>
      <c r="I1318" s="2" t="n">
        <v>0</v>
      </c>
      <c r="J1318" s="2" t="inlineStr">
        <is>
          <t>GPA</t>
        </is>
      </c>
    </row>
    <row r="1319">
      <c r="A1319" s="2" t="n">
        <v>7</v>
      </c>
      <c r="B1319" s="2" t="n">
        <v>7801</v>
      </c>
      <c r="C1319" s="2" t="inlineStr">
        <is>
          <t>SEPARACAO</t>
        </is>
      </c>
      <c r="D1319" s="2" t="n">
        <v>5828902</v>
      </c>
      <c r="E1319" s="2" t="inlineStr">
        <is>
          <t>PERICLES JESUS</t>
        </is>
      </c>
      <c r="F1319" s="2" t="n">
        <v>2256</v>
      </c>
      <c r="G1319" s="2" t="n">
        <v>21.73</v>
      </c>
      <c r="H1319" s="2" t="n">
        <v>104</v>
      </c>
      <c r="I1319" s="2" t="n">
        <v>0</v>
      </c>
      <c r="J1319" s="2" t="inlineStr">
        <is>
          <t>GPA</t>
        </is>
      </c>
    </row>
    <row r="1320">
      <c r="A1320" s="2" t="n">
        <v>7</v>
      </c>
      <c r="B1320" s="2" t="n">
        <v>7801</v>
      </c>
      <c r="C1320" s="2" t="inlineStr">
        <is>
          <t>SEPARACAO</t>
        </is>
      </c>
      <c r="D1320" s="2" t="n">
        <v>5832748</v>
      </c>
      <c r="E1320" s="2" t="inlineStr">
        <is>
          <t>ADRIANO DA SILVA</t>
        </is>
      </c>
      <c r="F1320" s="2" t="n">
        <v>12</v>
      </c>
      <c r="G1320" s="2" t="n">
        <v>0.16</v>
      </c>
      <c r="H1320" s="2" t="n">
        <v>75</v>
      </c>
      <c r="I1320" s="2" t="n">
        <v>0</v>
      </c>
      <c r="J1320" s="2" t="inlineStr">
        <is>
          <t>GPA</t>
        </is>
      </c>
    </row>
    <row r="1321">
      <c r="A1321" s="2" t="n">
        <v>7</v>
      </c>
      <c r="B1321" s="2" t="n">
        <v>7801</v>
      </c>
      <c r="C1321" s="2" t="inlineStr">
        <is>
          <t>SEPARACAO</t>
        </is>
      </c>
      <c r="D1321" s="2" t="n">
        <v>5833280</v>
      </c>
      <c r="E1321" s="2" t="inlineStr">
        <is>
          <t>WILLIAN GOMES</t>
        </is>
      </c>
      <c r="F1321" s="2" t="n">
        <v>5168</v>
      </c>
      <c r="G1321" s="2" t="n">
        <v>119.93</v>
      </c>
      <c r="H1321" s="2" t="n">
        <v>43</v>
      </c>
      <c r="I1321" s="2" t="n">
        <v>0</v>
      </c>
      <c r="J1321" s="2" t="inlineStr">
        <is>
          <t>GPA</t>
        </is>
      </c>
    </row>
    <row r="1322">
      <c r="A1322" s="2" t="n">
        <v>7</v>
      </c>
      <c r="B1322" s="2" t="n">
        <v>7801</v>
      </c>
      <c r="C1322" s="2" t="inlineStr">
        <is>
          <t>SEPARACAO</t>
        </is>
      </c>
      <c r="D1322" s="2" t="n">
        <v>5833698</v>
      </c>
      <c r="E1322" s="2" t="inlineStr">
        <is>
          <t>Moussa Mariame Camara</t>
        </is>
      </c>
      <c r="F1322" s="2" t="n">
        <v>13456</v>
      </c>
      <c r="G1322" s="2" t="n">
        <v>154.08</v>
      </c>
      <c r="H1322" s="2" t="n">
        <v>87</v>
      </c>
      <c r="I1322" s="2" t="n">
        <v>0</v>
      </c>
      <c r="J1322" s="2" t="inlineStr">
        <is>
          <t>GPA</t>
        </is>
      </c>
    </row>
    <row r="1323">
      <c r="A1323" s="2" t="n">
        <v>7</v>
      </c>
      <c r="B1323" s="2" t="n">
        <v>7801</v>
      </c>
      <c r="C1323" s="2" t="inlineStr">
        <is>
          <t>SEPARACAO</t>
        </is>
      </c>
      <c r="D1323" s="2" t="n">
        <v>5834791</v>
      </c>
      <c r="E1323" s="2" t="inlineStr">
        <is>
          <t>Micheal Nyiawung Lebebeh</t>
        </is>
      </c>
      <c r="F1323" s="2" t="n">
        <v>7829</v>
      </c>
      <c r="G1323" s="2" t="n">
        <v>113.86</v>
      </c>
      <c r="H1323" s="2" t="n">
        <v>69</v>
      </c>
      <c r="I1323" s="2" t="n">
        <v>0</v>
      </c>
      <c r="J1323" s="2" t="inlineStr">
        <is>
          <t>GPA</t>
        </is>
      </c>
    </row>
    <row r="1324">
      <c r="A1324" s="2" t="n">
        <v>7</v>
      </c>
      <c r="B1324" s="2" t="n">
        <v>7801</v>
      </c>
      <c r="C1324" s="2" t="inlineStr">
        <is>
          <t>SEPARACAO</t>
        </is>
      </c>
      <c r="D1324" s="2" t="n">
        <v>5836360</v>
      </c>
      <c r="E1324" s="2" t="inlineStr">
        <is>
          <t>GABRIEL PEREIRA</t>
        </is>
      </c>
      <c r="F1324" s="2" t="n">
        <v>524</v>
      </c>
      <c r="G1324" s="2" t="n">
        <v>7.99</v>
      </c>
      <c r="H1324" s="2" t="n">
        <v>66</v>
      </c>
      <c r="I1324" s="2" t="n">
        <v>0</v>
      </c>
      <c r="J1324" s="2" t="inlineStr">
        <is>
          <t>GPA</t>
        </is>
      </c>
    </row>
    <row r="1325">
      <c r="A1325" s="2" t="n">
        <v>7</v>
      </c>
      <c r="B1325" s="2" t="n">
        <v>7801</v>
      </c>
      <c r="C1325" s="2" t="inlineStr">
        <is>
          <t>PUXADA RECEB</t>
        </is>
      </c>
      <c r="D1325" s="2" t="n">
        <v>5839300</v>
      </c>
      <c r="E1325" s="2" t="inlineStr">
        <is>
          <t>Murillo Tosta Ferreira</t>
        </is>
      </c>
      <c r="F1325" s="2" t="n">
        <v>84</v>
      </c>
      <c r="G1325" s="2" t="n">
        <v>24.44</v>
      </c>
      <c r="H1325" s="2" t="n">
        <v>3</v>
      </c>
      <c r="I1325" s="2" t="n">
        <v>0</v>
      </c>
      <c r="J1325" s="2" t="inlineStr">
        <is>
          <t>GPA</t>
        </is>
      </c>
    </row>
    <row r="1326">
      <c r="A1326" s="2" t="n">
        <v>7</v>
      </c>
      <c r="B1326" s="2" t="n">
        <v>7801</v>
      </c>
      <c r="C1326" s="2" t="inlineStr">
        <is>
          <t>SEPARACAO</t>
        </is>
      </c>
      <c r="D1326" s="2" t="n">
        <v>5839300</v>
      </c>
      <c r="E1326" s="2" t="inlineStr">
        <is>
          <t>Murillo Tosta Ferreira</t>
        </is>
      </c>
      <c r="F1326" s="2" t="n">
        <v>378</v>
      </c>
      <c r="G1326" s="2" t="n">
        <v>2.81</v>
      </c>
      <c r="H1326" s="2" t="n">
        <v>135</v>
      </c>
      <c r="I1326" s="2" t="n">
        <v>0</v>
      </c>
      <c r="J1326" s="2" t="inlineStr">
        <is>
          <t>GPA</t>
        </is>
      </c>
    </row>
    <row r="1327">
      <c r="A1327" s="2" t="n">
        <v>7</v>
      </c>
      <c r="B1327" s="2" t="n">
        <v>7801</v>
      </c>
      <c r="C1327" s="2" t="inlineStr">
        <is>
          <t>SEPARACAO</t>
        </is>
      </c>
      <c r="D1327" s="2" t="n">
        <v>5840147</v>
      </c>
      <c r="E1327" s="2" t="inlineStr">
        <is>
          <t>VITALIS MBAKOU</t>
        </is>
      </c>
      <c r="F1327" s="2" t="n">
        <v>15762</v>
      </c>
      <c r="G1327" s="2" t="n">
        <v>174.87</v>
      </c>
      <c r="H1327" s="2" t="n">
        <v>90</v>
      </c>
      <c r="I1327" s="2" t="n">
        <v>0</v>
      </c>
      <c r="J1327" s="2" t="inlineStr">
        <is>
          <t>GPA</t>
        </is>
      </c>
    </row>
    <row r="1328">
      <c r="A1328" s="2" t="n">
        <v>7</v>
      </c>
      <c r="B1328" s="2" t="n">
        <v>7801</v>
      </c>
      <c r="C1328" s="2" t="inlineStr">
        <is>
          <t>SEPARACAO</t>
        </is>
      </c>
      <c r="D1328" s="2" t="n">
        <v>5840708</v>
      </c>
      <c r="E1328" s="2" t="inlineStr">
        <is>
          <t>Eugene Anangmeje</t>
        </is>
      </c>
      <c r="F1328" s="2" t="n">
        <v>10418</v>
      </c>
      <c r="G1328" s="2" t="n">
        <v>191.9</v>
      </c>
      <c r="H1328" s="2" t="n">
        <v>54</v>
      </c>
      <c r="I1328" s="2" t="n">
        <v>0</v>
      </c>
      <c r="J1328" s="2" t="inlineStr">
        <is>
          <t>GPA</t>
        </is>
      </c>
    </row>
    <row r="1329">
      <c r="A1329" s="2" t="n">
        <v>7</v>
      </c>
      <c r="B1329" s="2" t="n">
        <v>7801</v>
      </c>
      <c r="C1329" s="2" t="inlineStr">
        <is>
          <t>CARREGAMENTO</t>
        </is>
      </c>
      <c r="D1329" s="2" t="n">
        <v>5840848</v>
      </c>
      <c r="E1329" s="2" t="inlineStr">
        <is>
          <t>PAULO ALEXANDRE G. FONSECA</t>
        </is>
      </c>
      <c r="F1329" s="2" t="n">
        <v>20</v>
      </c>
      <c r="G1329" s="2" t="n">
        <v>8.109999999999999</v>
      </c>
      <c r="H1329" s="2" t="n">
        <v>2</v>
      </c>
      <c r="I1329" s="2" t="n">
        <v>0</v>
      </c>
      <c r="J1329" s="2" t="inlineStr">
        <is>
          <t>GPA</t>
        </is>
      </c>
    </row>
    <row r="1330">
      <c r="A1330" s="2" t="n">
        <v>7</v>
      </c>
      <c r="B1330" s="2" t="n">
        <v>7801</v>
      </c>
      <c r="C1330" s="2" t="inlineStr">
        <is>
          <t>ATIVIDADE OP. EMP.</t>
        </is>
      </c>
      <c r="D1330" s="2" t="n">
        <v>584688</v>
      </c>
      <c r="E1330" s="2" t="inlineStr">
        <is>
          <t>Fernando Firmino Da Silva</t>
        </is>
      </c>
      <c r="F1330" s="2" t="n">
        <v>1481</v>
      </c>
      <c r="G1330" s="2" t="n">
        <v>193.75</v>
      </c>
      <c r="H1330" s="2" t="n">
        <v>8</v>
      </c>
      <c r="I1330" s="2" t="n">
        <v>0</v>
      </c>
      <c r="J1330" s="2" t="inlineStr">
        <is>
          <t>GPA</t>
        </is>
      </c>
    </row>
    <row r="1331">
      <c r="A1331" s="2" t="n">
        <v>7</v>
      </c>
      <c r="B1331" s="2" t="n">
        <v>7801</v>
      </c>
      <c r="C1331" s="2" t="inlineStr">
        <is>
          <t>SEPARACAO</t>
        </is>
      </c>
      <c r="D1331" s="2" t="n">
        <v>5849381</v>
      </c>
      <c r="E1331" s="2" t="inlineStr">
        <is>
          <t>JOAO SUNGO</t>
        </is>
      </c>
      <c r="F1331" s="2" t="n">
        <v>4067</v>
      </c>
      <c r="G1331" s="2" t="n">
        <v>89.95999999999999</v>
      </c>
      <c r="H1331" s="2" t="n">
        <v>45</v>
      </c>
      <c r="I1331" s="2" t="n">
        <v>0</v>
      </c>
      <c r="J1331" s="2" t="inlineStr">
        <is>
          <t>GPA</t>
        </is>
      </c>
    </row>
    <row r="1332">
      <c r="A1332" s="2" t="n">
        <v>7</v>
      </c>
      <c r="B1332" s="2" t="n">
        <v>7801</v>
      </c>
      <c r="C1332" s="2" t="inlineStr">
        <is>
          <t>SEPARACAO</t>
        </is>
      </c>
      <c r="D1332" s="2" t="n">
        <v>5850622</v>
      </c>
      <c r="E1332" s="2" t="inlineStr">
        <is>
          <t>Alcebiades Araujo De Lima</t>
        </is>
      </c>
      <c r="F1332" s="2" t="n">
        <v>27</v>
      </c>
      <c r="G1332" s="2" t="n">
        <v>2.51</v>
      </c>
      <c r="H1332" s="2" t="n">
        <v>11</v>
      </c>
      <c r="I1332" s="2" t="n">
        <v>0</v>
      </c>
      <c r="J1332" s="2" t="inlineStr">
        <is>
          <t>GPA</t>
        </is>
      </c>
    </row>
    <row r="1333">
      <c r="A1333" s="2" t="n">
        <v>7</v>
      </c>
      <c r="B1333" s="2" t="n">
        <v>7801</v>
      </c>
      <c r="C1333" s="2" t="inlineStr">
        <is>
          <t>SEPARACAO</t>
        </is>
      </c>
      <c r="D1333" s="2" t="n">
        <v>5852692</v>
      </c>
      <c r="E1333" s="2" t="inlineStr">
        <is>
          <t>Maria Eduarda Cavalcanti De Oliveira</t>
        </is>
      </c>
      <c r="F1333" s="2" t="n">
        <v>9082</v>
      </c>
      <c r="G1333" s="2" t="n">
        <v>129.77</v>
      </c>
      <c r="H1333" s="2" t="n">
        <v>70</v>
      </c>
      <c r="I1333" s="2" t="n">
        <v>0</v>
      </c>
      <c r="J1333" s="2" t="inlineStr">
        <is>
          <t>GPA</t>
        </is>
      </c>
    </row>
    <row r="1334">
      <c r="A1334" s="2" t="n">
        <v>7</v>
      </c>
      <c r="B1334" s="2" t="n">
        <v>7801</v>
      </c>
      <c r="C1334" s="2" t="inlineStr">
        <is>
          <t>PUXADA RECEB</t>
        </is>
      </c>
      <c r="D1334" s="2" t="n">
        <v>5853230</v>
      </c>
      <c r="E1334" s="2" t="inlineStr">
        <is>
          <t>Deivid Jacson Martins Silva</t>
        </is>
      </c>
      <c r="F1334" s="2" t="n">
        <v>1251</v>
      </c>
      <c r="G1334" s="2" t="n">
        <v>103.23</v>
      </c>
      <c r="H1334" s="2" t="n">
        <v>12</v>
      </c>
      <c r="I1334" s="2" t="n">
        <v>0</v>
      </c>
      <c r="J1334" s="2" t="inlineStr">
        <is>
          <t>GPA</t>
        </is>
      </c>
    </row>
    <row r="1335">
      <c r="A1335" s="2" t="n">
        <v>7</v>
      </c>
      <c r="B1335" s="2" t="n">
        <v>7801</v>
      </c>
      <c r="C1335" s="2" t="inlineStr">
        <is>
          <t>SEPARACAO</t>
        </is>
      </c>
      <c r="D1335" s="2" t="n">
        <v>5853230</v>
      </c>
      <c r="E1335" s="2" t="inlineStr">
        <is>
          <t>Deivid Jacson Martins Silva</t>
        </is>
      </c>
      <c r="F1335" s="2" t="n">
        <v>225</v>
      </c>
      <c r="G1335" s="2" t="n">
        <v>5.2</v>
      </c>
      <c r="H1335" s="2" t="n">
        <v>43</v>
      </c>
      <c r="I1335" s="2" t="n">
        <v>0</v>
      </c>
      <c r="J1335" s="2" t="inlineStr">
        <is>
          <t>GPA</t>
        </is>
      </c>
    </row>
    <row r="1336">
      <c r="A1336" s="2" t="n">
        <v>7</v>
      </c>
      <c r="B1336" s="2" t="n">
        <v>7801</v>
      </c>
      <c r="C1336" s="2" t="inlineStr">
        <is>
          <t>PUXADA RECEB</t>
        </is>
      </c>
      <c r="D1336" s="2" t="n">
        <v>5853249</v>
      </c>
      <c r="E1336" s="2" t="inlineStr">
        <is>
          <t>Michelle Aparecida Pinto Vieira</t>
        </is>
      </c>
      <c r="F1336" s="2" t="n">
        <v>2127</v>
      </c>
      <c r="G1336" s="2" t="n">
        <v>130.09</v>
      </c>
      <c r="H1336" s="2" t="n">
        <v>16</v>
      </c>
      <c r="I1336" s="2" t="n">
        <v>0</v>
      </c>
      <c r="J1336" s="2" t="inlineStr">
        <is>
          <t>GPA</t>
        </is>
      </c>
    </row>
    <row r="1337">
      <c r="A1337" s="2" t="n">
        <v>7</v>
      </c>
      <c r="B1337" s="2" t="n">
        <v>7801</v>
      </c>
      <c r="C1337" s="2" t="inlineStr">
        <is>
          <t>SEPARACAO</t>
        </is>
      </c>
      <c r="D1337" s="2" t="n">
        <v>5853249</v>
      </c>
      <c r="E1337" s="2" t="inlineStr">
        <is>
          <t>Michelle Aparecida Pinto Vieira</t>
        </is>
      </c>
      <c r="F1337" s="2" t="n">
        <v>553</v>
      </c>
      <c r="G1337" s="2" t="n">
        <v>9.98</v>
      </c>
      <c r="H1337" s="2" t="n">
        <v>55</v>
      </c>
      <c r="I1337" s="2" t="n">
        <v>0</v>
      </c>
      <c r="J1337" s="2" t="inlineStr">
        <is>
          <t>GPA</t>
        </is>
      </c>
    </row>
    <row r="1338">
      <c r="A1338" s="2" t="n">
        <v>7</v>
      </c>
      <c r="B1338" s="2" t="n">
        <v>7801</v>
      </c>
      <c r="C1338" s="2" t="inlineStr">
        <is>
          <t>CARREGAMENTO</t>
        </is>
      </c>
      <c r="D1338" s="2" t="n">
        <v>5853265</v>
      </c>
      <c r="E1338" s="2" t="inlineStr">
        <is>
          <t>Gerson Dos Santos Florentino</t>
        </is>
      </c>
      <c r="F1338" s="2" t="n">
        <v>410</v>
      </c>
      <c r="G1338" s="2" t="n">
        <v>20.48</v>
      </c>
      <c r="H1338" s="2" t="n">
        <v>20</v>
      </c>
      <c r="I1338" s="2" t="n">
        <v>0</v>
      </c>
      <c r="J1338" s="2" t="inlineStr">
        <is>
          <t>GPA</t>
        </is>
      </c>
    </row>
    <row r="1339">
      <c r="A1339" s="2" t="n">
        <v>7</v>
      </c>
      <c r="B1339" s="2" t="n">
        <v>7801</v>
      </c>
      <c r="C1339" s="2" t="inlineStr">
        <is>
          <t>SEPARACAO</t>
        </is>
      </c>
      <c r="D1339" s="2" t="n">
        <v>5853290</v>
      </c>
      <c r="E1339" s="2" t="inlineStr">
        <is>
          <t>RAFAELA NERI FERREIRA</t>
        </is>
      </c>
      <c r="F1339" s="2" t="n">
        <v>220</v>
      </c>
      <c r="G1339" s="2" t="n">
        <v>4.76</v>
      </c>
      <c r="H1339" s="2" t="n">
        <v>46</v>
      </c>
      <c r="I1339" s="2" t="n">
        <v>0</v>
      </c>
      <c r="J1339" s="2" t="inlineStr">
        <is>
          <t>GPA</t>
        </is>
      </c>
    </row>
    <row r="1340">
      <c r="A1340" s="2" t="n">
        <v>7</v>
      </c>
      <c r="B1340" s="2" t="n">
        <v>7801</v>
      </c>
      <c r="C1340" s="2" t="inlineStr">
        <is>
          <t>SEPARACAO</t>
        </is>
      </c>
      <c r="D1340" s="2" t="n">
        <v>5853788</v>
      </c>
      <c r="E1340" s="2" t="inlineStr">
        <is>
          <t>RENILDA PEREIRA</t>
        </is>
      </c>
      <c r="F1340" s="2" t="n">
        <v>4291</v>
      </c>
      <c r="G1340" s="2" t="n">
        <v>88.25</v>
      </c>
      <c r="H1340" s="2" t="n">
        <v>49</v>
      </c>
      <c r="I1340" s="2" t="n">
        <v>0</v>
      </c>
      <c r="J1340" s="2" t="inlineStr">
        <is>
          <t>GPA</t>
        </is>
      </c>
    </row>
    <row r="1341">
      <c r="A1341" s="2" t="n">
        <v>7</v>
      </c>
      <c r="B1341" s="2" t="n">
        <v>7801</v>
      </c>
      <c r="C1341" s="2" t="inlineStr">
        <is>
          <t>SEPARACAO</t>
        </is>
      </c>
      <c r="D1341" s="2" t="n">
        <v>5853877</v>
      </c>
      <c r="E1341" s="2" t="inlineStr">
        <is>
          <t>Julio Cesar Martinho De Andrade</t>
        </is>
      </c>
      <c r="F1341" s="2" t="n">
        <v>6054</v>
      </c>
      <c r="G1341" s="2" t="n">
        <v>171.94</v>
      </c>
      <c r="H1341" s="2" t="n">
        <v>35</v>
      </c>
      <c r="I1341" s="2" t="n">
        <v>0</v>
      </c>
      <c r="J1341" s="2" t="inlineStr">
        <is>
          <t>GPA</t>
        </is>
      </c>
    </row>
    <row r="1342">
      <c r="A1342" s="2" t="n">
        <v>7</v>
      </c>
      <c r="B1342" s="2" t="n">
        <v>7801</v>
      </c>
      <c r="C1342" s="2" t="inlineStr">
        <is>
          <t>SEPARACAO</t>
        </is>
      </c>
      <c r="D1342" s="2" t="n">
        <v>5854210</v>
      </c>
      <c r="E1342" s="2" t="inlineStr">
        <is>
          <t>Dayane Aparecida Da Silva Pinto</t>
        </is>
      </c>
      <c r="F1342" s="2" t="n">
        <v>156</v>
      </c>
      <c r="G1342" s="2" t="n">
        <v>4.19</v>
      </c>
      <c r="H1342" s="2" t="n">
        <v>37</v>
      </c>
      <c r="I1342" s="2" t="n">
        <v>0</v>
      </c>
      <c r="J1342" s="2" t="inlineStr">
        <is>
          <t>GPA</t>
        </is>
      </c>
    </row>
    <row r="1343">
      <c r="A1343" s="2" t="n">
        <v>7</v>
      </c>
      <c r="B1343" s="2" t="n">
        <v>7801</v>
      </c>
      <c r="C1343" s="2" t="inlineStr">
        <is>
          <t>SEPARACAO</t>
        </is>
      </c>
      <c r="D1343" s="2" t="n">
        <v>5854822</v>
      </c>
      <c r="E1343" s="2" t="inlineStr">
        <is>
          <t>SONITA ASHU</t>
        </is>
      </c>
      <c r="F1343" s="2" t="n">
        <v>22121</v>
      </c>
      <c r="G1343" s="2" t="n">
        <v>157.81</v>
      </c>
      <c r="H1343" s="2" t="n">
        <v>140</v>
      </c>
      <c r="I1343" s="2" t="n">
        <v>0</v>
      </c>
      <c r="J1343" s="2" t="inlineStr">
        <is>
          <t>GPA</t>
        </is>
      </c>
    </row>
    <row r="1344">
      <c r="A1344" s="2" t="n">
        <v>7</v>
      </c>
      <c r="B1344" s="2" t="n">
        <v>7801</v>
      </c>
      <c r="C1344" s="2" t="inlineStr">
        <is>
          <t>SEPARACAO</t>
        </is>
      </c>
      <c r="D1344" s="2" t="n">
        <v>5854997</v>
      </c>
      <c r="E1344" s="2" t="inlineStr">
        <is>
          <t>Loveline Nyiawung Atemnkeng</t>
        </is>
      </c>
      <c r="F1344" s="2" t="n">
        <v>17516</v>
      </c>
      <c r="G1344" s="2" t="n">
        <v>175.88</v>
      </c>
      <c r="H1344" s="2" t="n">
        <v>100</v>
      </c>
      <c r="I1344" s="2" t="n">
        <v>0</v>
      </c>
      <c r="J1344" s="2" t="inlineStr">
        <is>
          <t>GPA</t>
        </is>
      </c>
    </row>
    <row r="1345">
      <c r="A1345" s="2" t="n">
        <v>7</v>
      </c>
      <c r="B1345" s="2" t="n">
        <v>7801</v>
      </c>
      <c r="C1345" s="2" t="inlineStr">
        <is>
          <t>CARREGAMENTO</t>
        </is>
      </c>
      <c r="D1345" s="2" t="n">
        <v>5858070</v>
      </c>
      <c r="E1345" s="2" t="inlineStr">
        <is>
          <t>GEORGES NLANKEU</t>
        </is>
      </c>
      <c r="F1345" s="2" t="n">
        <v>18</v>
      </c>
      <c r="G1345" s="2" t="n">
        <v>0.31</v>
      </c>
      <c r="H1345" s="2" t="n">
        <v>58</v>
      </c>
      <c r="I1345" s="2" t="n">
        <v>0</v>
      </c>
      <c r="J1345" s="2" t="inlineStr">
        <is>
          <t>GPA</t>
        </is>
      </c>
    </row>
    <row r="1346">
      <c r="A1346" s="2" t="n">
        <v>7</v>
      </c>
      <c r="B1346" s="2" t="n">
        <v>7801</v>
      </c>
      <c r="C1346" s="2" t="inlineStr">
        <is>
          <t>SEPARACAO</t>
        </is>
      </c>
      <c r="D1346" s="2" t="n">
        <v>5858070</v>
      </c>
      <c r="E1346" s="2" t="inlineStr">
        <is>
          <t>GEORGES NLANKEU</t>
        </is>
      </c>
      <c r="F1346" s="2" t="n">
        <v>2318</v>
      </c>
      <c r="G1346" s="2" t="n">
        <v>52.65</v>
      </c>
      <c r="H1346" s="2" t="n">
        <v>44</v>
      </c>
      <c r="I1346" s="2" t="n">
        <v>0</v>
      </c>
      <c r="J1346" s="2" t="inlineStr">
        <is>
          <t>GPA</t>
        </is>
      </c>
    </row>
    <row r="1347">
      <c r="A1347" s="2" t="n">
        <v>7</v>
      </c>
      <c r="B1347" s="2" t="n">
        <v>7801</v>
      </c>
      <c r="C1347" s="2" t="inlineStr">
        <is>
          <t>CARREGAMENTO</t>
        </is>
      </c>
      <c r="D1347" s="2" t="n">
        <v>5861624</v>
      </c>
      <c r="E1347" s="2" t="inlineStr">
        <is>
          <t>FABRICIO SILVA</t>
        </is>
      </c>
      <c r="F1347" s="2" t="n">
        <v>858</v>
      </c>
      <c r="G1347" s="2" t="n">
        <v>111.5</v>
      </c>
      <c r="H1347" s="2" t="n">
        <v>8</v>
      </c>
      <c r="I1347" s="2" t="n">
        <v>0</v>
      </c>
      <c r="J1347" s="2" t="inlineStr">
        <is>
          <t>GPA</t>
        </is>
      </c>
    </row>
    <row r="1348">
      <c r="A1348" s="2" t="n">
        <v>7</v>
      </c>
      <c r="B1348" s="2" t="n">
        <v>7801</v>
      </c>
      <c r="C1348" s="2" t="inlineStr">
        <is>
          <t>PUXADA RECEB</t>
        </is>
      </c>
      <c r="D1348" s="2" t="n">
        <v>5862540</v>
      </c>
      <c r="E1348" s="2" t="inlineStr">
        <is>
          <t>ALAN DOS SANTOS CUNHA</t>
        </is>
      </c>
      <c r="F1348" s="2" t="n">
        <v>181</v>
      </c>
      <c r="G1348" s="2" t="n">
        <v>11.56</v>
      </c>
      <c r="H1348" s="2" t="n">
        <v>16</v>
      </c>
      <c r="I1348" s="2" t="n">
        <v>0</v>
      </c>
      <c r="J1348" s="2" t="inlineStr">
        <is>
          <t>GPA</t>
        </is>
      </c>
    </row>
    <row r="1349">
      <c r="A1349" s="2" t="n">
        <v>7</v>
      </c>
      <c r="B1349" s="2" t="n">
        <v>7801</v>
      </c>
      <c r="C1349" s="2" t="inlineStr">
        <is>
          <t>SEPARACAO</t>
        </is>
      </c>
      <c r="D1349" s="2" t="n">
        <v>5862540</v>
      </c>
      <c r="E1349" s="2" t="inlineStr">
        <is>
          <t>ALAN DOS SANTOS CUNHA</t>
        </is>
      </c>
      <c r="F1349" s="2" t="n">
        <v>483</v>
      </c>
      <c r="G1349" s="2" t="n">
        <v>12.26</v>
      </c>
      <c r="H1349" s="2" t="n">
        <v>39</v>
      </c>
      <c r="I1349" s="2" t="n">
        <v>0</v>
      </c>
      <c r="J1349" s="2" t="inlineStr">
        <is>
          <t>GPA</t>
        </is>
      </c>
    </row>
    <row r="1350">
      <c r="A1350" s="2" t="n">
        <v>7</v>
      </c>
      <c r="B1350" s="2" t="n">
        <v>7801</v>
      </c>
      <c r="C1350" s="2" t="inlineStr">
        <is>
          <t>SEPARACAO</t>
        </is>
      </c>
      <c r="D1350" s="2" t="n">
        <v>5862914</v>
      </c>
      <c r="E1350" s="2" t="inlineStr">
        <is>
          <t>SAMARA ALVES</t>
        </is>
      </c>
      <c r="F1350" s="2" t="n">
        <v>4649</v>
      </c>
      <c r="G1350" s="2" t="n">
        <v>97.61</v>
      </c>
      <c r="H1350" s="2" t="n">
        <v>48</v>
      </c>
      <c r="I1350" s="2" t="n">
        <v>0</v>
      </c>
      <c r="J1350" s="2" t="inlineStr">
        <is>
          <t>GPA</t>
        </is>
      </c>
    </row>
    <row r="1351">
      <c r="A1351" s="2" t="n">
        <v>7</v>
      </c>
      <c r="B1351" s="2" t="n">
        <v>7801</v>
      </c>
      <c r="C1351" s="2" t="inlineStr">
        <is>
          <t>PUXADA RECEB</t>
        </is>
      </c>
      <c r="D1351" s="2" t="n">
        <v>5865085</v>
      </c>
      <c r="E1351" s="2" t="inlineStr">
        <is>
          <t>THAMIRES KELLY SANTOS</t>
        </is>
      </c>
      <c r="F1351" s="2" t="n">
        <v>221</v>
      </c>
      <c r="G1351" s="2" t="n">
        <v>43.94</v>
      </c>
      <c r="H1351" s="2" t="n">
        <v>5</v>
      </c>
      <c r="I1351" s="2" t="n">
        <v>0</v>
      </c>
      <c r="J1351" s="2" t="inlineStr">
        <is>
          <t>GPA</t>
        </is>
      </c>
    </row>
    <row r="1352">
      <c r="A1352" s="2" t="n">
        <v>7</v>
      </c>
      <c r="B1352" s="2" t="n">
        <v>7801</v>
      </c>
      <c r="C1352" s="2" t="inlineStr">
        <is>
          <t>PUXADA RECEB</t>
        </is>
      </c>
      <c r="D1352" s="2" t="n">
        <v>5865522</v>
      </c>
      <c r="E1352" s="2" t="inlineStr">
        <is>
          <t>William Matos Correia</t>
        </is>
      </c>
      <c r="F1352" s="2" t="n">
        <v>2596</v>
      </c>
      <c r="G1352" s="2" t="n">
        <v>134.46</v>
      </c>
      <c r="H1352" s="2" t="n">
        <v>19</v>
      </c>
      <c r="I1352" s="2" t="n">
        <v>0</v>
      </c>
      <c r="J1352" s="2" t="inlineStr">
        <is>
          <t>GPA</t>
        </is>
      </c>
    </row>
    <row r="1353">
      <c r="A1353" s="2" t="n">
        <v>7</v>
      </c>
      <c r="B1353" s="2" t="n">
        <v>7801</v>
      </c>
      <c r="C1353" s="2" t="inlineStr">
        <is>
          <t>SEPARACAO</t>
        </is>
      </c>
      <c r="D1353" s="2" t="n">
        <v>5865522</v>
      </c>
      <c r="E1353" s="2" t="inlineStr">
        <is>
          <t>William Matos Correia</t>
        </is>
      </c>
      <c r="F1353" s="2" t="n">
        <v>88</v>
      </c>
      <c r="G1353" s="2" t="n">
        <v>2.54</v>
      </c>
      <c r="H1353" s="2" t="n">
        <v>35</v>
      </c>
      <c r="I1353" s="2" t="n">
        <v>0</v>
      </c>
      <c r="J1353" s="2" t="inlineStr">
        <is>
          <t>GPA</t>
        </is>
      </c>
    </row>
    <row r="1354">
      <c r="A1354" s="2" t="n">
        <v>7</v>
      </c>
      <c r="B1354" s="2" t="n">
        <v>7801</v>
      </c>
      <c r="C1354" s="2" t="inlineStr">
        <is>
          <t>SEPARACAO</t>
        </is>
      </c>
      <c r="D1354" s="2" t="n">
        <v>5877067</v>
      </c>
      <c r="E1354" s="2" t="inlineStr">
        <is>
          <t>EDLANE SANTOS MORAES</t>
        </is>
      </c>
      <c r="F1354" s="2" t="n">
        <v>4762</v>
      </c>
      <c r="G1354" s="2" t="n">
        <v>93.79000000000001</v>
      </c>
      <c r="H1354" s="2" t="n">
        <v>51</v>
      </c>
      <c r="I1354" s="2" t="n">
        <v>0</v>
      </c>
      <c r="J1354" s="2" t="inlineStr">
        <is>
          <t>GPA</t>
        </is>
      </c>
    </row>
    <row r="1355">
      <c r="A1355" s="2" t="n">
        <v>7</v>
      </c>
      <c r="B1355" s="2" t="n">
        <v>7801</v>
      </c>
      <c r="C1355" s="2" t="inlineStr">
        <is>
          <t>SEPARACAO</t>
        </is>
      </c>
      <c r="D1355" s="2" t="n">
        <v>5877202</v>
      </c>
      <c r="E1355" s="2" t="inlineStr">
        <is>
          <t>SARA MUKANO MBONGO PEDRO</t>
        </is>
      </c>
      <c r="F1355" s="2" t="n">
        <v>9187</v>
      </c>
      <c r="G1355" s="2" t="n">
        <v>162.82</v>
      </c>
      <c r="H1355" s="2" t="n">
        <v>56</v>
      </c>
      <c r="I1355" s="2" t="n">
        <v>0</v>
      </c>
      <c r="J1355" s="2" t="inlineStr">
        <is>
          <t>GPA</t>
        </is>
      </c>
    </row>
    <row r="1356">
      <c r="A1356" s="2" t="n">
        <v>7</v>
      </c>
      <c r="B1356" s="2" t="n">
        <v>7801</v>
      </c>
      <c r="C1356" s="2" t="inlineStr">
        <is>
          <t>SEPARACAO</t>
        </is>
      </c>
      <c r="D1356" s="2" t="n">
        <v>5880742</v>
      </c>
      <c r="E1356" s="2" t="inlineStr">
        <is>
          <t>DEBORA SANTOS</t>
        </is>
      </c>
      <c r="F1356" s="2" t="n">
        <v>1026</v>
      </c>
      <c r="G1356" s="2" t="n">
        <v>30.51</v>
      </c>
      <c r="H1356" s="2" t="n">
        <v>34</v>
      </c>
      <c r="I1356" s="2" t="n">
        <v>0</v>
      </c>
      <c r="J1356" s="2" t="inlineStr">
        <is>
          <t>GPA</t>
        </is>
      </c>
    </row>
    <row r="1357">
      <c r="A1357" s="2" t="n">
        <v>7</v>
      </c>
      <c r="B1357" s="2" t="n">
        <v>7801</v>
      </c>
      <c r="C1357" s="2" t="inlineStr">
        <is>
          <t>SEPARACAO</t>
        </is>
      </c>
      <c r="D1357" s="2" t="n">
        <v>5882400</v>
      </c>
      <c r="E1357" s="2" t="inlineStr">
        <is>
          <t>Kaique Silva Pereira Do Val</t>
        </is>
      </c>
      <c r="F1357" s="2" t="n">
        <v>8953</v>
      </c>
      <c r="G1357" s="2" t="n">
        <v>140.65</v>
      </c>
      <c r="H1357" s="2" t="n">
        <v>64</v>
      </c>
      <c r="I1357" s="2" t="n">
        <v>0</v>
      </c>
      <c r="J1357" s="2" t="inlineStr">
        <is>
          <t>GPA</t>
        </is>
      </c>
    </row>
    <row r="1358">
      <c r="A1358" s="2" t="n">
        <v>7</v>
      </c>
      <c r="B1358" s="2" t="n">
        <v>7801</v>
      </c>
      <c r="C1358" s="2" t="inlineStr">
        <is>
          <t>CARREGAMENTO</t>
        </is>
      </c>
      <c r="D1358" s="2" t="n">
        <v>5885264</v>
      </c>
      <c r="E1358" s="2" t="inlineStr">
        <is>
          <t>Maycon Douglas Alves De Oliveira</t>
        </is>
      </c>
      <c r="F1358" s="2" t="n">
        <v>1604</v>
      </c>
      <c r="G1358" s="2" t="n">
        <v>87.56</v>
      </c>
      <c r="H1358" s="2" t="n">
        <v>18</v>
      </c>
      <c r="I1358" s="2" t="n">
        <v>0</v>
      </c>
      <c r="J1358" s="2" t="inlineStr">
        <is>
          <t>GPA</t>
        </is>
      </c>
    </row>
    <row r="1359">
      <c r="A1359" s="2" t="n">
        <v>7</v>
      </c>
      <c r="B1359" s="2" t="n">
        <v>7801</v>
      </c>
      <c r="C1359" s="2" t="inlineStr">
        <is>
          <t>CARREGAMENTO</t>
        </is>
      </c>
      <c r="D1359" s="2" t="n">
        <v>5885337</v>
      </c>
      <c r="E1359" s="2" t="inlineStr">
        <is>
          <t>WAGNER ESTEVAM</t>
        </is>
      </c>
      <c r="F1359" s="2" t="n">
        <v>60</v>
      </c>
      <c r="G1359" s="2" t="n">
        <v>2.52</v>
      </c>
      <c r="H1359" s="2" t="n">
        <v>24</v>
      </c>
      <c r="I1359" s="2" t="n">
        <v>0</v>
      </c>
      <c r="J1359" s="2" t="inlineStr">
        <is>
          <t>GPA</t>
        </is>
      </c>
    </row>
    <row r="1360">
      <c r="A1360" s="2" t="n">
        <v>7</v>
      </c>
      <c r="B1360" s="2" t="n">
        <v>7801</v>
      </c>
      <c r="C1360" s="2" t="inlineStr">
        <is>
          <t>SEPARACAO</t>
        </is>
      </c>
      <c r="D1360" s="2" t="n">
        <v>5886708</v>
      </c>
      <c r="E1360" s="2" t="inlineStr">
        <is>
          <t>MIDACHKA LOUIRANVIL</t>
        </is>
      </c>
      <c r="F1360" s="2" t="n">
        <v>13027</v>
      </c>
      <c r="G1360" s="2" t="n">
        <v>159.25</v>
      </c>
      <c r="H1360" s="2" t="n">
        <v>82</v>
      </c>
      <c r="I1360" s="2" t="n">
        <v>0</v>
      </c>
      <c r="J1360" s="2" t="inlineStr">
        <is>
          <t>GPA</t>
        </is>
      </c>
    </row>
    <row r="1361">
      <c r="A1361" s="2" t="n">
        <v>7</v>
      </c>
      <c r="B1361" s="2" t="n">
        <v>7801</v>
      </c>
      <c r="C1361" s="2" t="inlineStr">
        <is>
          <t>SEPARACAO</t>
        </is>
      </c>
      <c r="D1361" s="2" t="n">
        <v>5886864</v>
      </c>
      <c r="E1361" s="2" t="inlineStr">
        <is>
          <t>RIAN APARECIDO PACHECO</t>
        </is>
      </c>
      <c r="F1361" s="2" t="n">
        <v>5070</v>
      </c>
      <c r="G1361" s="2" t="n">
        <v>88.02</v>
      </c>
      <c r="H1361" s="2" t="n">
        <v>58</v>
      </c>
      <c r="I1361" s="2" t="n">
        <v>0</v>
      </c>
      <c r="J1361" s="2" t="inlineStr">
        <is>
          <t>GPA</t>
        </is>
      </c>
    </row>
    <row r="1362">
      <c r="A1362" s="2" t="n">
        <v>7</v>
      </c>
      <c r="B1362" s="2" t="n">
        <v>7801</v>
      </c>
      <c r="C1362" s="2" t="inlineStr">
        <is>
          <t>PUXADA RECEB</t>
        </is>
      </c>
      <c r="D1362" s="2" t="n">
        <v>5890276</v>
      </c>
      <c r="E1362" s="2" t="inlineStr">
        <is>
          <t>Daniel Rodrigues Lavezzo</t>
        </is>
      </c>
      <c r="F1362" s="2" t="n">
        <v>463</v>
      </c>
      <c r="G1362" s="2" t="n">
        <v>48.59</v>
      </c>
      <c r="H1362" s="2" t="n">
        <v>10</v>
      </c>
      <c r="I1362" s="2" t="n">
        <v>0</v>
      </c>
      <c r="J1362" s="2" t="inlineStr">
        <is>
          <t>GPA</t>
        </is>
      </c>
    </row>
    <row r="1363">
      <c r="A1363" s="2" t="n">
        <v>7</v>
      </c>
      <c r="B1363" s="2" t="n">
        <v>7801</v>
      </c>
      <c r="C1363" s="2" t="inlineStr">
        <is>
          <t>SEPARACAO</t>
        </is>
      </c>
      <c r="D1363" s="2" t="n">
        <v>5890276</v>
      </c>
      <c r="E1363" s="2" t="inlineStr">
        <is>
          <t>Daniel Rodrigues Lavezzo</t>
        </is>
      </c>
      <c r="F1363" s="2" t="n">
        <v>5157</v>
      </c>
      <c r="G1363" s="2" t="n">
        <v>104.15</v>
      </c>
      <c r="H1363" s="2" t="n">
        <v>50</v>
      </c>
      <c r="I1363" s="2" t="n">
        <v>0</v>
      </c>
      <c r="J1363" s="2" t="inlineStr">
        <is>
          <t>GPA</t>
        </is>
      </c>
    </row>
    <row r="1364">
      <c r="A1364" s="2" t="n">
        <v>7</v>
      </c>
      <c r="B1364" s="2" t="n">
        <v>7801</v>
      </c>
      <c r="C1364" s="2" t="inlineStr">
        <is>
          <t>SEPARACAO</t>
        </is>
      </c>
      <c r="D1364" s="2" t="n">
        <v>5895561</v>
      </c>
      <c r="E1364" s="2" t="inlineStr">
        <is>
          <t>Alessandra Fatima Souza Silva</t>
        </is>
      </c>
      <c r="F1364" s="2" t="n">
        <v>5009</v>
      </c>
      <c r="G1364" s="2" t="n">
        <v>89.94</v>
      </c>
      <c r="H1364" s="2" t="n">
        <v>56</v>
      </c>
      <c r="I1364" s="2" t="n">
        <v>0</v>
      </c>
      <c r="J1364" s="2" t="inlineStr">
        <is>
          <t>GPA</t>
        </is>
      </c>
    </row>
    <row r="1365">
      <c r="A1365" s="2" t="n">
        <v>7</v>
      </c>
      <c r="B1365" s="2" t="n">
        <v>7801</v>
      </c>
      <c r="C1365" s="2" t="inlineStr">
        <is>
          <t>SEPARACAO</t>
        </is>
      </c>
      <c r="D1365" s="2" t="n">
        <v>5900840</v>
      </c>
      <c r="E1365" s="2" t="inlineStr">
        <is>
          <t>Gislene Pereira Da Silva</t>
        </is>
      </c>
      <c r="F1365" s="2" t="n">
        <v>1473</v>
      </c>
      <c r="G1365" s="2" t="n">
        <v>50.67</v>
      </c>
      <c r="H1365" s="2" t="n">
        <v>29</v>
      </c>
      <c r="I1365" s="2" t="n">
        <v>0</v>
      </c>
      <c r="J1365" s="2" t="inlineStr">
        <is>
          <t>GPA</t>
        </is>
      </c>
    </row>
    <row r="1366">
      <c r="A1366" s="2" t="n">
        <v>7</v>
      </c>
      <c r="B1366" s="2" t="n">
        <v>7801</v>
      </c>
      <c r="C1366" s="2" t="inlineStr">
        <is>
          <t>SEPARACAO</t>
        </is>
      </c>
      <c r="D1366" s="2" t="n">
        <v>5901359</v>
      </c>
      <c r="E1366" s="2" t="inlineStr">
        <is>
          <t>Joane Val</t>
        </is>
      </c>
      <c r="F1366" s="2" t="n">
        <v>4578</v>
      </c>
      <c r="G1366" s="2" t="n">
        <v>75.83</v>
      </c>
      <c r="H1366" s="2" t="n">
        <v>60</v>
      </c>
      <c r="I1366" s="2" t="n">
        <v>0</v>
      </c>
      <c r="J1366" s="2" t="inlineStr">
        <is>
          <t>GPA</t>
        </is>
      </c>
    </row>
    <row r="1367">
      <c r="A1367" s="2" t="n">
        <v>7</v>
      </c>
      <c r="B1367" s="2" t="n">
        <v>7801</v>
      </c>
      <c r="C1367" s="2" t="inlineStr">
        <is>
          <t>PUXADA RECEB</t>
        </is>
      </c>
      <c r="D1367" s="2" t="n">
        <v>5902932</v>
      </c>
      <c r="E1367" s="2" t="inlineStr">
        <is>
          <t>Lutatala Sebastiao Simao Ndombaxi</t>
        </is>
      </c>
      <c r="F1367" s="2" t="n">
        <v>121</v>
      </c>
      <c r="G1367" s="2" t="n">
        <v>8.07</v>
      </c>
      <c r="H1367" s="2" t="n">
        <v>15</v>
      </c>
      <c r="I1367" s="2" t="n">
        <v>0</v>
      </c>
      <c r="J1367" s="2" t="inlineStr">
        <is>
          <t>GPA</t>
        </is>
      </c>
    </row>
    <row r="1368">
      <c r="A1368" s="2" t="n">
        <v>7</v>
      </c>
      <c r="B1368" s="2" t="n">
        <v>7801</v>
      </c>
      <c r="C1368" s="2" t="inlineStr">
        <is>
          <t>SEPARACAO</t>
        </is>
      </c>
      <c r="D1368" s="2" t="n">
        <v>5902932</v>
      </c>
      <c r="E1368" s="2" t="inlineStr">
        <is>
          <t>Lutatala Sebastiao Simao Ndombaxi</t>
        </is>
      </c>
      <c r="F1368" s="2" t="n">
        <v>11780</v>
      </c>
      <c r="G1368" s="2" t="n">
        <v>138.43</v>
      </c>
      <c r="H1368" s="2" t="n">
        <v>85</v>
      </c>
      <c r="I1368" s="2" t="n">
        <v>0</v>
      </c>
      <c r="J1368" s="2" t="inlineStr">
        <is>
          <t>GPA</t>
        </is>
      </c>
    </row>
    <row r="1369">
      <c r="A1369" s="2" t="n">
        <v>7</v>
      </c>
      <c r="B1369" s="2" t="n">
        <v>7801</v>
      </c>
      <c r="C1369" s="2" t="inlineStr">
        <is>
          <t>CARREGAMENTO</t>
        </is>
      </c>
      <c r="D1369" s="2" t="n">
        <v>5904765</v>
      </c>
      <c r="E1369" s="2" t="inlineStr">
        <is>
          <t xml:space="preserve">NICOLAS OLIVEIRA </t>
        </is>
      </c>
      <c r="F1369" s="2" t="n">
        <v>38</v>
      </c>
      <c r="G1369" s="2" t="n">
        <v>3.17</v>
      </c>
      <c r="H1369" s="2" t="n">
        <v>12</v>
      </c>
      <c r="I1369" s="2" t="n">
        <v>0</v>
      </c>
      <c r="J1369" s="2" t="inlineStr">
        <is>
          <t>GPA</t>
        </is>
      </c>
    </row>
    <row r="1370">
      <c r="A1370" s="2" t="n">
        <v>7</v>
      </c>
      <c r="B1370" s="2" t="n">
        <v>7801</v>
      </c>
      <c r="C1370" s="2" t="inlineStr">
        <is>
          <t>PUXADA RECEB</t>
        </is>
      </c>
      <c r="D1370" s="2" t="n">
        <v>5904765</v>
      </c>
      <c r="E1370" s="2" t="inlineStr">
        <is>
          <t xml:space="preserve">NICOLAS OLIVEIRA </t>
        </is>
      </c>
      <c r="F1370" s="2" t="n">
        <v>30</v>
      </c>
      <c r="G1370" s="2" t="n">
        <v>10.06</v>
      </c>
      <c r="H1370" s="2" t="n">
        <v>3</v>
      </c>
      <c r="I1370" s="2" t="n">
        <v>0</v>
      </c>
      <c r="J1370" s="2" t="inlineStr">
        <is>
          <t>GPA</t>
        </is>
      </c>
    </row>
    <row r="1371">
      <c r="A1371" s="2" t="n">
        <v>7</v>
      </c>
      <c r="B1371" s="2" t="n">
        <v>7801</v>
      </c>
      <c r="C1371" s="2" t="inlineStr">
        <is>
          <t>SEPARACAO</t>
        </is>
      </c>
      <c r="D1371" s="2" t="n">
        <v>5904765</v>
      </c>
      <c r="E1371" s="2" t="inlineStr">
        <is>
          <t xml:space="preserve">NICOLAS OLIVEIRA </t>
        </is>
      </c>
      <c r="F1371" s="2" t="n">
        <v>192</v>
      </c>
      <c r="G1371" s="2" t="n">
        <v>4.77</v>
      </c>
      <c r="H1371" s="2" t="n">
        <v>40</v>
      </c>
      <c r="I1371" s="2" t="n">
        <v>0</v>
      </c>
      <c r="J1371" s="2" t="inlineStr">
        <is>
          <t>GPA</t>
        </is>
      </c>
    </row>
    <row r="1372">
      <c r="A1372" s="2" t="n">
        <v>7</v>
      </c>
      <c r="B1372" s="2" t="n">
        <v>7801</v>
      </c>
      <c r="C1372" s="2" t="inlineStr">
        <is>
          <t>SEPARACAO</t>
        </is>
      </c>
      <c r="D1372" s="2" t="n">
        <v>5904919</v>
      </c>
      <c r="E1372" s="2" t="inlineStr">
        <is>
          <t>DAIANE CRISTINA</t>
        </is>
      </c>
      <c r="F1372" s="2" t="n">
        <v>144</v>
      </c>
      <c r="G1372" s="2" t="n">
        <v>5.39</v>
      </c>
      <c r="H1372" s="2" t="n">
        <v>27</v>
      </c>
      <c r="I1372" s="2" t="n">
        <v>0</v>
      </c>
      <c r="J1372" s="2" t="inlineStr">
        <is>
          <t>GPA</t>
        </is>
      </c>
    </row>
    <row r="1373">
      <c r="A1373" s="2" t="n">
        <v>7</v>
      </c>
      <c r="B1373" s="2" t="n">
        <v>7801</v>
      </c>
      <c r="C1373" s="2" t="inlineStr">
        <is>
          <t>CARREGAMENTO</t>
        </is>
      </c>
      <c r="D1373" s="2" t="n">
        <v>590764</v>
      </c>
      <c r="E1373" s="2" t="inlineStr">
        <is>
          <t>Walber Gleithon Bezerra Da Silva</t>
        </is>
      </c>
      <c r="F1373" s="2" t="n">
        <v>434</v>
      </c>
      <c r="G1373" s="2" t="n">
        <v>18.81</v>
      </c>
      <c r="H1373" s="2" t="n">
        <v>23</v>
      </c>
      <c r="I1373" s="2" t="n">
        <v>0</v>
      </c>
      <c r="J1373" s="2" t="inlineStr">
        <is>
          <t>GPA</t>
        </is>
      </c>
    </row>
    <row r="1374">
      <c r="A1374" s="2" t="n">
        <v>7</v>
      </c>
      <c r="B1374" s="2" t="n">
        <v>7801</v>
      </c>
      <c r="C1374" s="2" t="inlineStr">
        <is>
          <t>SEPARACAO</t>
        </is>
      </c>
      <c r="D1374" s="2" t="n">
        <v>5913543</v>
      </c>
      <c r="E1374" s="2" t="inlineStr">
        <is>
          <t>Beatriz Campos De Souza</t>
        </is>
      </c>
      <c r="F1374" s="2" t="n">
        <v>10529</v>
      </c>
      <c r="G1374" s="2" t="n">
        <v>147.75</v>
      </c>
      <c r="H1374" s="2" t="n">
        <v>71</v>
      </c>
      <c r="I1374" s="2" t="n">
        <v>0</v>
      </c>
      <c r="J1374" s="2" t="inlineStr">
        <is>
          <t>GPA</t>
        </is>
      </c>
    </row>
    <row r="1375">
      <c r="A1375" s="2" t="n">
        <v>7</v>
      </c>
      <c r="B1375" s="2" t="n">
        <v>7801</v>
      </c>
      <c r="C1375" s="2" t="inlineStr">
        <is>
          <t>SEPARACAO</t>
        </is>
      </c>
      <c r="D1375" s="2" t="n">
        <v>5916615</v>
      </c>
      <c r="E1375" s="2" t="inlineStr">
        <is>
          <t>Gilmar Pires</t>
        </is>
      </c>
      <c r="F1375" s="2" t="n">
        <v>9130</v>
      </c>
      <c r="G1375" s="2" t="n">
        <v>155.34</v>
      </c>
      <c r="H1375" s="2" t="n">
        <v>59</v>
      </c>
      <c r="I1375" s="2" t="n">
        <v>0</v>
      </c>
      <c r="J1375" s="2" t="inlineStr">
        <is>
          <t>GPA</t>
        </is>
      </c>
    </row>
    <row r="1376">
      <c r="A1376" s="2" t="n">
        <v>7</v>
      </c>
      <c r="B1376" s="2" t="n">
        <v>7801</v>
      </c>
      <c r="C1376" s="2" t="inlineStr">
        <is>
          <t>CARREGAMENTO</t>
        </is>
      </c>
      <c r="D1376" s="2" t="n">
        <v>5919355</v>
      </c>
      <c r="E1376" s="2" t="inlineStr">
        <is>
          <t>ISRAEL BRITTO</t>
        </is>
      </c>
      <c r="F1376" s="2" t="n">
        <v>5</v>
      </c>
      <c r="G1376" s="2" t="n">
        <v>0.01</v>
      </c>
      <c r="H1376" s="2" t="n">
        <v>500</v>
      </c>
      <c r="I1376" s="2" t="n">
        <v>0</v>
      </c>
      <c r="J1376" s="2" t="inlineStr">
        <is>
          <t>GPA</t>
        </is>
      </c>
    </row>
    <row r="1377">
      <c r="A1377" s="2" t="n">
        <v>7</v>
      </c>
      <c r="B1377" s="2" t="n">
        <v>7801</v>
      </c>
      <c r="C1377" s="2" t="inlineStr">
        <is>
          <t>RECEBIMENTO</t>
        </is>
      </c>
      <c r="D1377" s="2" t="n">
        <v>5919355</v>
      </c>
      <c r="E1377" s="2" t="inlineStr">
        <is>
          <t>ISRAEL BRITTO</t>
        </is>
      </c>
      <c r="F1377" s="2" t="n">
        <v>1841</v>
      </c>
      <c r="G1377" s="2" t="n">
        <v>36.21</v>
      </c>
      <c r="H1377" s="2" t="n">
        <v>51</v>
      </c>
      <c r="I1377" s="2" t="n">
        <v>0</v>
      </c>
      <c r="J1377" s="2" t="inlineStr">
        <is>
          <t>GPA</t>
        </is>
      </c>
    </row>
    <row r="1378">
      <c r="A1378" s="2" t="n">
        <v>7</v>
      </c>
      <c r="B1378" s="2" t="n">
        <v>7801</v>
      </c>
      <c r="C1378" s="2" t="inlineStr">
        <is>
          <t>SEPARACAO</t>
        </is>
      </c>
      <c r="D1378" s="2" t="n">
        <v>5919355</v>
      </c>
      <c r="E1378" s="2" t="inlineStr">
        <is>
          <t>ISRAEL BRITTO</t>
        </is>
      </c>
      <c r="F1378" s="2" t="n">
        <v>681</v>
      </c>
      <c r="G1378" s="2" t="n">
        <v>3.09</v>
      </c>
      <c r="H1378" s="2" t="n">
        <v>220</v>
      </c>
      <c r="I1378" s="2" t="n">
        <v>0</v>
      </c>
      <c r="J1378" s="2" t="inlineStr">
        <is>
          <t>GPA</t>
        </is>
      </c>
    </row>
    <row r="1379">
      <c r="A1379" s="2" t="n">
        <v>7</v>
      </c>
      <c r="B1379" s="2" t="n">
        <v>7801</v>
      </c>
      <c r="C1379" s="2" t="inlineStr">
        <is>
          <t>SEPARACAO</t>
        </is>
      </c>
      <c r="D1379" s="2" t="n">
        <v>5919746</v>
      </c>
      <c r="E1379" s="2" t="inlineStr">
        <is>
          <t>Guilherme Bezerra De Farias</t>
        </is>
      </c>
      <c r="F1379" s="2" t="n">
        <v>10120</v>
      </c>
      <c r="G1379" s="2" t="n">
        <v>123.37</v>
      </c>
      <c r="H1379" s="2" t="n">
        <v>82</v>
      </c>
      <c r="I1379" s="2" t="n">
        <v>0</v>
      </c>
      <c r="J1379" s="2" t="inlineStr">
        <is>
          <t>GPA</t>
        </is>
      </c>
    </row>
    <row r="1380">
      <c r="A1380" s="2" t="n">
        <v>7</v>
      </c>
      <c r="B1380" s="2" t="n">
        <v>7801</v>
      </c>
      <c r="C1380" s="2" t="inlineStr">
        <is>
          <t>SEPARACAO</t>
        </is>
      </c>
      <c r="D1380" s="2" t="n">
        <v>5922216</v>
      </c>
      <c r="E1380" s="2" t="inlineStr">
        <is>
          <t>Thiago Batista Alvares Paulino</t>
        </is>
      </c>
      <c r="F1380" s="2" t="n">
        <v>1219</v>
      </c>
      <c r="G1380" s="2" t="n">
        <v>63.56</v>
      </c>
      <c r="H1380" s="2" t="n">
        <v>19</v>
      </c>
      <c r="I1380" s="2" t="n">
        <v>0</v>
      </c>
      <c r="J1380" s="2" t="inlineStr">
        <is>
          <t>GPA</t>
        </is>
      </c>
    </row>
    <row r="1381">
      <c r="A1381" s="2" t="n">
        <v>7</v>
      </c>
      <c r="B1381" s="2" t="n">
        <v>7801</v>
      </c>
      <c r="C1381" s="2" t="inlineStr">
        <is>
          <t>SEPARACAO</t>
        </is>
      </c>
      <c r="D1381" s="2" t="n">
        <v>5922240</v>
      </c>
      <c r="E1381" s="2" t="inlineStr">
        <is>
          <t>Vicente Jacinto De Oliveira</t>
        </is>
      </c>
      <c r="F1381" s="2" t="n">
        <v>308</v>
      </c>
      <c r="G1381" s="2" t="n">
        <v>4.93</v>
      </c>
      <c r="H1381" s="2" t="n">
        <v>62</v>
      </c>
      <c r="I1381" s="2" t="n">
        <v>0</v>
      </c>
      <c r="J1381" s="2" t="inlineStr">
        <is>
          <t>GPA</t>
        </is>
      </c>
    </row>
    <row r="1382">
      <c r="A1382" s="2" t="n">
        <v>7</v>
      </c>
      <c r="B1382" s="2" t="n">
        <v>7801</v>
      </c>
      <c r="C1382" s="2" t="inlineStr">
        <is>
          <t>SEPARACAO</t>
        </is>
      </c>
      <c r="D1382" s="2" t="n">
        <v>5926017</v>
      </c>
      <c r="E1382" s="2" t="inlineStr">
        <is>
          <t>Gustavo Rodrigues De Farias</t>
        </is>
      </c>
      <c r="F1382" s="2" t="n">
        <v>7560</v>
      </c>
      <c r="G1382" s="2" t="n">
        <v>131.08</v>
      </c>
      <c r="H1382" s="2" t="n">
        <v>58</v>
      </c>
      <c r="I1382" s="2" t="n">
        <v>0</v>
      </c>
      <c r="J1382" s="2" t="inlineStr">
        <is>
          <t>GPA</t>
        </is>
      </c>
    </row>
    <row r="1383">
      <c r="A1383" s="2" t="n">
        <v>7</v>
      </c>
      <c r="B1383" s="2" t="n">
        <v>7801</v>
      </c>
      <c r="C1383" s="2" t="inlineStr">
        <is>
          <t>SEPARACAO</t>
        </is>
      </c>
      <c r="D1383" s="2" t="n">
        <v>5927234</v>
      </c>
      <c r="E1383" s="2" t="inlineStr">
        <is>
          <t>Wilbert Augustin</t>
        </is>
      </c>
      <c r="F1383" s="2" t="n">
        <v>4894</v>
      </c>
      <c r="G1383" s="2" t="n">
        <v>93.2</v>
      </c>
      <c r="H1383" s="2" t="n">
        <v>53</v>
      </c>
      <c r="I1383" s="2" t="n">
        <v>0</v>
      </c>
      <c r="J1383" s="2" t="inlineStr">
        <is>
          <t>GPA</t>
        </is>
      </c>
    </row>
    <row r="1384">
      <c r="A1384" s="2" t="n">
        <v>7</v>
      </c>
      <c r="B1384" s="2" t="n">
        <v>7801</v>
      </c>
      <c r="C1384" s="2" t="inlineStr">
        <is>
          <t>PUXADA RECEB</t>
        </is>
      </c>
      <c r="D1384" s="2" t="n">
        <v>592760</v>
      </c>
      <c r="E1384" s="2" t="inlineStr">
        <is>
          <t>Renato Lopes Da Rocha</t>
        </is>
      </c>
      <c r="F1384" s="2" t="n">
        <v>20</v>
      </c>
      <c r="G1384" s="2" t="n">
        <v>7.35</v>
      </c>
      <c r="H1384" s="2" t="n">
        <v>3</v>
      </c>
      <c r="I1384" s="2" t="n">
        <v>0</v>
      </c>
      <c r="J1384" s="2" t="inlineStr">
        <is>
          <t>GPA</t>
        </is>
      </c>
    </row>
    <row r="1385">
      <c r="A1385" s="2" t="n">
        <v>7</v>
      </c>
      <c r="B1385" s="2" t="n">
        <v>7801</v>
      </c>
      <c r="C1385" s="2" t="inlineStr">
        <is>
          <t>SEPARACAO</t>
        </is>
      </c>
      <c r="D1385" s="2" t="n">
        <v>5927820</v>
      </c>
      <c r="E1385" s="2" t="inlineStr">
        <is>
          <t>Alisson Rocha Vieira</t>
        </is>
      </c>
      <c r="F1385" s="2" t="n">
        <v>10270</v>
      </c>
      <c r="G1385" s="2" t="n">
        <v>160.59</v>
      </c>
      <c r="H1385" s="2" t="n">
        <v>64</v>
      </c>
      <c r="I1385" s="2" t="n">
        <v>0</v>
      </c>
      <c r="J1385" s="2" t="inlineStr">
        <is>
          <t>GPA</t>
        </is>
      </c>
    </row>
    <row r="1386">
      <c r="A1386" s="2" t="n">
        <v>7</v>
      </c>
      <c r="B1386" s="2" t="n">
        <v>7801</v>
      </c>
      <c r="C1386" s="2" t="inlineStr">
        <is>
          <t>CARREGAMENTO</t>
        </is>
      </c>
      <c r="D1386" s="2" t="n">
        <v>592865</v>
      </c>
      <c r="E1386" s="2" t="inlineStr">
        <is>
          <t>Leandro De Jesus Pereira</t>
        </is>
      </c>
      <c r="F1386" s="2" t="n">
        <v>430</v>
      </c>
      <c r="G1386" s="2" t="n">
        <v>57.03</v>
      </c>
      <c r="H1386" s="2" t="n">
        <v>8</v>
      </c>
      <c r="I1386" s="2" t="n">
        <v>0</v>
      </c>
      <c r="J1386" s="2" t="inlineStr">
        <is>
          <t>GPA</t>
        </is>
      </c>
    </row>
    <row r="1387">
      <c r="A1387" s="2" t="n">
        <v>7</v>
      </c>
      <c r="B1387" s="2" t="n">
        <v>7801</v>
      </c>
      <c r="C1387" s="2" t="inlineStr">
        <is>
          <t>SEPARACAO</t>
        </is>
      </c>
      <c r="D1387" s="2" t="n">
        <v>5929288</v>
      </c>
      <c r="E1387" s="2" t="inlineStr">
        <is>
          <t>Pedro Henrique Ferreira Da Silva</t>
        </is>
      </c>
      <c r="F1387" s="2" t="n">
        <v>7347</v>
      </c>
      <c r="G1387" s="2" t="n">
        <v>108.04</v>
      </c>
      <c r="H1387" s="2" t="n">
        <v>68</v>
      </c>
      <c r="I1387" s="2" t="n">
        <v>0</v>
      </c>
      <c r="J1387" s="2" t="inlineStr">
        <is>
          <t>GPA</t>
        </is>
      </c>
    </row>
    <row r="1388">
      <c r="A1388" s="2" t="n">
        <v>7</v>
      </c>
      <c r="B1388" s="2" t="n">
        <v>7801</v>
      </c>
      <c r="C1388" s="2" t="inlineStr">
        <is>
          <t>SEPARACAO</t>
        </is>
      </c>
      <c r="D1388" s="2" t="n">
        <v>5929989</v>
      </c>
      <c r="E1388" s="2" t="inlineStr">
        <is>
          <t>Deniel Lucas Matos Da Silva</t>
        </is>
      </c>
      <c r="F1388" s="2" t="n">
        <v>12891</v>
      </c>
      <c r="G1388" s="2" t="n">
        <v>164.99</v>
      </c>
      <c r="H1388" s="2" t="n">
        <v>78</v>
      </c>
      <c r="I1388" s="2" t="n">
        <v>0</v>
      </c>
      <c r="J1388" s="2" t="inlineStr">
        <is>
          <t>GPA</t>
        </is>
      </c>
    </row>
    <row r="1389">
      <c r="A1389" s="2" t="n">
        <v>7</v>
      </c>
      <c r="B1389" s="2" t="n">
        <v>7801</v>
      </c>
      <c r="C1389" s="2" t="inlineStr">
        <is>
          <t>PUXADA RECEB</t>
        </is>
      </c>
      <c r="D1389" s="2" t="n">
        <v>5931487</v>
      </c>
      <c r="E1389" s="2" t="inlineStr">
        <is>
          <t>Pedro Henrique Barbosa Da Silva</t>
        </is>
      </c>
      <c r="F1389" s="2" t="n">
        <v>2</v>
      </c>
      <c r="G1389" s="2" t="n">
        <v>3.53</v>
      </c>
      <c r="H1389" s="2" t="n">
        <v>1</v>
      </c>
      <c r="I1389" s="2" t="n">
        <v>0</v>
      </c>
      <c r="J1389" s="2" t="inlineStr">
        <is>
          <t>GPA</t>
        </is>
      </c>
    </row>
    <row r="1390">
      <c r="A1390" s="2" t="n">
        <v>7</v>
      </c>
      <c r="B1390" s="2" t="n">
        <v>7801</v>
      </c>
      <c r="C1390" s="2" t="inlineStr">
        <is>
          <t>SEPARACAO</t>
        </is>
      </c>
      <c r="D1390" s="2" t="n">
        <v>5931487</v>
      </c>
      <c r="E1390" s="2" t="inlineStr">
        <is>
          <t>Pedro Henrique Barbosa Da Silva</t>
        </is>
      </c>
      <c r="F1390" s="2" t="n">
        <v>244</v>
      </c>
      <c r="G1390" s="2" t="n">
        <v>3.58</v>
      </c>
      <c r="H1390" s="2" t="n">
        <v>68</v>
      </c>
      <c r="I1390" s="2" t="n">
        <v>0</v>
      </c>
      <c r="J1390" s="2" t="inlineStr">
        <is>
          <t>GPA</t>
        </is>
      </c>
    </row>
    <row r="1391">
      <c r="A1391" s="2" t="n">
        <v>7</v>
      </c>
      <c r="B1391" s="2" t="n">
        <v>7801</v>
      </c>
      <c r="C1391" s="2" t="inlineStr">
        <is>
          <t>SEPARACAO</t>
        </is>
      </c>
      <c r="D1391" s="2" t="n">
        <v>5937671</v>
      </c>
      <c r="E1391" s="2" t="inlineStr">
        <is>
          <t>Andre Reis Da Mata Rodrigues</t>
        </is>
      </c>
      <c r="F1391" s="2" t="n">
        <v>13254</v>
      </c>
      <c r="G1391" s="2" t="n">
        <v>164.05</v>
      </c>
      <c r="H1391" s="2" t="n">
        <v>81</v>
      </c>
      <c r="I1391" s="2" t="n">
        <v>0</v>
      </c>
      <c r="J1391" s="2" t="inlineStr">
        <is>
          <t>GPA</t>
        </is>
      </c>
    </row>
    <row r="1392">
      <c r="A1392" s="2" t="n">
        <v>7</v>
      </c>
      <c r="B1392" s="2" t="n">
        <v>7801</v>
      </c>
      <c r="C1392" s="2" t="inlineStr">
        <is>
          <t>SEPARACAO</t>
        </is>
      </c>
      <c r="D1392" s="2" t="n">
        <v>5939003</v>
      </c>
      <c r="E1392" s="2" t="inlineStr">
        <is>
          <t>Gisele Sabino Candido Silva</t>
        </is>
      </c>
      <c r="F1392" s="2" t="n">
        <v>8699</v>
      </c>
      <c r="G1392" s="2" t="n">
        <v>166.19</v>
      </c>
      <c r="H1392" s="2" t="n">
        <v>52</v>
      </c>
      <c r="I1392" s="2" t="n">
        <v>0</v>
      </c>
      <c r="J1392" s="2" t="inlineStr">
        <is>
          <t>GPA</t>
        </is>
      </c>
    </row>
    <row r="1393">
      <c r="A1393" s="2" t="n">
        <v>7</v>
      </c>
      <c r="B1393" s="2" t="n">
        <v>7801</v>
      </c>
      <c r="C1393" s="2" t="inlineStr">
        <is>
          <t>PUXADA RECEB</t>
        </is>
      </c>
      <c r="D1393" s="2" t="n">
        <v>5945259</v>
      </c>
      <c r="E1393" s="2" t="inlineStr">
        <is>
          <t>Matheus Bittencourt Santos</t>
        </is>
      </c>
      <c r="F1393" s="2" t="n">
        <v>6</v>
      </c>
      <c r="G1393" s="2" t="n">
        <v>12.65</v>
      </c>
      <c r="H1393" s="2" t="n">
        <v>0</v>
      </c>
      <c r="I1393" s="2" t="n">
        <v>0</v>
      </c>
      <c r="J1393" s="2" t="inlineStr">
        <is>
          <t>GPA</t>
        </is>
      </c>
    </row>
    <row r="1394">
      <c r="A1394" s="2" t="n">
        <v>7</v>
      </c>
      <c r="B1394" s="2" t="n">
        <v>7801</v>
      </c>
      <c r="C1394" s="2" t="inlineStr">
        <is>
          <t>SEPARACAO</t>
        </is>
      </c>
      <c r="D1394" s="2" t="n">
        <v>5945259</v>
      </c>
      <c r="E1394" s="2" t="inlineStr">
        <is>
          <t>Matheus Bittencourt Santos</t>
        </is>
      </c>
      <c r="F1394" s="2" t="n">
        <v>128</v>
      </c>
      <c r="G1394" s="2" t="n">
        <v>4.77</v>
      </c>
      <c r="H1394" s="2" t="n">
        <v>27</v>
      </c>
      <c r="I1394" s="2" t="n">
        <v>0</v>
      </c>
      <c r="J1394" s="2" t="inlineStr">
        <is>
          <t>GPA</t>
        </is>
      </c>
    </row>
    <row r="1395">
      <c r="A1395" s="2" t="n">
        <v>7</v>
      </c>
      <c r="B1395" s="2" t="n">
        <v>7801</v>
      </c>
      <c r="C1395" s="2" t="inlineStr">
        <is>
          <t>CARREGAMENTO</t>
        </is>
      </c>
      <c r="D1395" s="2" t="n">
        <v>5945933</v>
      </c>
      <c r="E1395" s="2" t="inlineStr">
        <is>
          <t>Jair De Franca Souza Junior</t>
        </is>
      </c>
      <c r="F1395" s="2" t="n">
        <v>94</v>
      </c>
      <c r="G1395" s="2" t="n">
        <v>4.14</v>
      </c>
      <c r="H1395" s="2" t="n">
        <v>23</v>
      </c>
      <c r="I1395" s="2" t="n">
        <v>0</v>
      </c>
      <c r="J1395" s="2" t="inlineStr">
        <is>
          <t>GPA</t>
        </is>
      </c>
    </row>
    <row r="1396">
      <c r="A1396" s="2" t="n">
        <v>7</v>
      </c>
      <c r="B1396" s="2" t="n">
        <v>7801</v>
      </c>
      <c r="C1396" s="2" t="inlineStr">
        <is>
          <t>PUXADA RECEB</t>
        </is>
      </c>
      <c r="D1396" s="2" t="n">
        <v>5945933</v>
      </c>
      <c r="E1396" s="2" t="inlineStr">
        <is>
          <t>Jair De Franca Souza Junior</t>
        </is>
      </c>
      <c r="F1396" s="2" t="n">
        <v>1</v>
      </c>
      <c r="G1396" s="2" t="n">
        <v>2.45</v>
      </c>
      <c r="H1396" s="2" t="n">
        <v>0</v>
      </c>
      <c r="I1396" s="2" t="n">
        <v>0</v>
      </c>
      <c r="J1396" s="2" t="inlineStr">
        <is>
          <t>GPA</t>
        </is>
      </c>
    </row>
    <row r="1397">
      <c r="A1397" s="2" t="n">
        <v>7</v>
      </c>
      <c r="B1397" s="2" t="n">
        <v>7801</v>
      </c>
      <c r="C1397" s="2" t="inlineStr">
        <is>
          <t>SEPARACAO</t>
        </is>
      </c>
      <c r="D1397" s="2" t="n">
        <v>5945933</v>
      </c>
      <c r="E1397" s="2" t="inlineStr">
        <is>
          <t>Jair De Franca Souza Junior</t>
        </is>
      </c>
      <c r="F1397" s="2" t="n">
        <v>474</v>
      </c>
      <c r="G1397" s="2" t="n">
        <v>6.26</v>
      </c>
      <c r="H1397" s="2" t="n">
        <v>76</v>
      </c>
      <c r="I1397" s="2" t="n">
        <v>0</v>
      </c>
      <c r="J1397" s="2" t="inlineStr">
        <is>
          <t>GPA</t>
        </is>
      </c>
    </row>
    <row r="1398">
      <c r="A1398" s="2" t="n">
        <v>7</v>
      </c>
      <c r="B1398" s="2" t="n">
        <v>7801</v>
      </c>
      <c r="C1398" s="2" t="inlineStr">
        <is>
          <t>SEPARACAO</t>
        </is>
      </c>
      <c r="D1398" s="2" t="n">
        <v>5946948</v>
      </c>
      <c r="E1398" s="2" t="inlineStr">
        <is>
          <t>Dumel Louis Jacques</t>
        </is>
      </c>
      <c r="F1398" s="2" t="n">
        <v>15213</v>
      </c>
      <c r="G1398" s="2" t="n">
        <v>199.7</v>
      </c>
      <c r="H1398" s="2" t="n">
        <v>76</v>
      </c>
      <c r="I1398" s="2" t="n">
        <v>0</v>
      </c>
      <c r="J1398" s="2" t="inlineStr">
        <is>
          <t>GPA</t>
        </is>
      </c>
    </row>
    <row r="1399">
      <c r="A1399" s="2" t="n">
        <v>7</v>
      </c>
      <c r="B1399" s="2" t="n">
        <v>7801</v>
      </c>
      <c r="C1399" s="2" t="inlineStr">
        <is>
          <t>SEPARACAO</t>
        </is>
      </c>
      <c r="D1399" s="2" t="n">
        <v>5954231</v>
      </c>
      <c r="E1399" s="2" t="inlineStr">
        <is>
          <t>Kayke Reis Lima</t>
        </is>
      </c>
      <c r="F1399" s="2" t="n">
        <v>2250</v>
      </c>
      <c r="G1399" s="2" t="n">
        <v>41.15</v>
      </c>
      <c r="H1399" s="2" t="n">
        <v>55</v>
      </c>
      <c r="I1399" s="2" t="n">
        <v>0</v>
      </c>
      <c r="J1399" s="2" t="inlineStr">
        <is>
          <t>GPA</t>
        </is>
      </c>
    </row>
    <row r="1400">
      <c r="A1400" s="2" t="n">
        <v>7</v>
      </c>
      <c r="B1400" s="2" t="n">
        <v>7801</v>
      </c>
      <c r="C1400" s="2" t="inlineStr">
        <is>
          <t>PUXADA RECEB</t>
        </is>
      </c>
      <c r="D1400" s="2" t="n">
        <v>5957699</v>
      </c>
      <c r="E1400" s="2" t="inlineStr">
        <is>
          <t>Erick Nascimento De Oliveira</t>
        </is>
      </c>
      <c r="F1400" s="2" t="n">
        <v>9</v>
      </c>
      <c r="G1400" s="2" t="n">
        <v>3.36</v>
      </c>
      <c r="H1400" s="2" t="n">
        <v>3</v>
      </c>
      <c r="I1400" s="2" t="n">
        <v>0</v>
      </c>
      <c r="J1400" s="2" t="inlineStr">
        <is>
          <t>GPA</t>
        </is>
      </c>
    </row>
    <row r="1401">
      <c r="A1401" s="2" t="n">
        <v>7</v>
      </c>
      <c r="B1401" s="2" t="n">
        <v>7801</v>
      </c>
      <c r="C1401" s="2" t="inlineStr">
        <is>
          <t>SEPARACAO</t>
        </is>
      </c>
      <c r="D1401" s="2" t="n">
        <v>5957699</v>
      </c>
      <c r="E1401" s="2" t="inlineStr">
        <is>
          <t>Erick Nascimento De Oliveira</t>
        </is>
      </c>
      <c r="F1401" s="2" t="n">
        <v>7897</v>
      </c>
      <c r="G1401" s="2" t="n">
        <v>146.49</v>
      </c>
      <c r="H1401" s="2" t="n">
        <v>54</v>
      </c>
      <c r="I1401" s="2" t="n">
        <v>0</v>
      </c>
      <c r="J1401" s="2" t="inlineStr">
        <is>
          <t>GPA</t>
        </is>
      </c>
    </row>
    <row r="1402">
      <c r="A1402" s="2" t="n">
        <v>7</v>
      </c>
      <c r="B1402" s="2" t="n">
        <v>7801</v>
      </c>
      <c r="C1402" s="2" t="inlineStr">
        <is>
          <t>SEPARACAO</t>
        </is>
      </c>
      <c r="D1402" s="2" t="n">
        <v>5957702</v>
      </c>
      <c r="E1402" s="2" t="inlineStr">
        <is>
          <t>Sandra Caseus</t>
        </is>
      </c>
      <c r="F1402" s="2" t="n">
        <v>11968</v>
      </c>
      <c r="G1402" s="2" t="n">
        <v>162.19</v>
      </c>
      <c r="H1402" s="2" t="n">
        <v>74</v>
      </c>
      <c r="I1402" s="2" t="n">
        <v>0</v>
      </c>
      <c r="J1402" s="2" t="inlineStr">
        <is>
          <t>GPA</t>
        </is>
      </c>
    </row>
    <row r="1403">
      <c r="A1403" s="2" t="n">
        <v>7</v>
      </c>
      <c r="B1403" s="2" t="n">
        <v>7801</v>
      </c>
      <c r="C1403" s="2" t="inlineStr">
        <is>
          <t>SEPARACAO</t>
        </is>
      </c>
      <c r="D1403" s="2" t="n">
        <v>5957761</v>
      </c>
      <c r="E1403" s="2" t="inlineStr">
        <is>
          <t>Fernanda Ribeiro Marques</t>
        </is>
      </c>
      <c r="F1403" s="2" t="n">
        <v>9943</v>
      </c>
      <c r="G1403" s="2" t="n">
        <v>170.18</v>
      </c>
      <c r="H1403" s="2" t="n">
        <v>58</v>
      </c>
      <c r="I1403" s="2" t="n">
        <v>0</v>
      </c>
      <c r="J1403" s="2" t="inlineStr">
        <is>
          <t>GPA</t>
        </is>
      </c>
    </row>
    <row r="1404">
      <c r="A1404" s="2" t="n">
        <v>7</v>
      </c>
      <c r="B1404" s="2" t="n">
        <v>7801</v>
      </c>
      <c r="C1404" s="2" t="inlineStr">
        <is>
          <t>CARREGAMENTO</t>
        </is>
      </c>
      <c r="D1404" s="2" t="n">
        <v>5958067</v>
      </c>
      <c r="E1404" s="2" t="inlineStr">
        <is>
          <t>Elizandra Dos Santos Feitoza</t>
        </is>
      </c>
      <c r="F1404" s="2" t="n">
        <v>568</v>
      </c>
      <c r="G1404" s="2" t="n">
        <v>37.13</v>
      </c>
      <c r="H1404" s="2" t="n">
        <v>15</v>
      </c>
      <c r="I1404" s="2" t="n">
        <v>0</v>
      </c>
      <c r="J1404" s="2" t="inlineStr">
        <is>
          <t>GPA</t>
        </is>
      </c>
    </row>
    <row r="1405">
      <c r="A1405" s="2" t="n">
        <v>7</v>
      </c>
      <c r="B1405" s="2" t="n">
        <v>7801</v>
      </c>
      <c r="C1405" s="2" t="inlineStr">
        <is>
          <t>SEPARACAO</t>
        </is>
      </c>
      <c r="D1405" s="2" t="n">
        <v>5958067</v>
      </c>
      <c r="E1405" s="2" t="inlineStr">
        <is>
          <t>Elizandra Dos Santos Feitoza</t>
        </is>
      </c>
      <c r="F1405" s="2" t="n">
        <v>417</v>
      </c>
      <c r="G1405" s="2" t="n">
        <v>2.52</v>
      </c>
      <c r="H1405" s="2" t="n">
        <v>165</v>
      </c>
      <c r="I1405" s="2" t="n">
        <v>0</v>
      </c>
      <c r="J1405" s="2" t="inlineStr">
        <is>
          <t>GPA</t>
        </is>
      </c>
    </row>
    <row r="1406">
      <c r="A1406" s="2" t="n">
        <v>7</v>
      </c>
      <c r="B1406" s="2" t="n">
        <v>7801</v>
      </c>
      <c r="C1406" s="2" t="inlineStr">
        <is>
          <t>SEPARACAO</t>
        </is>
      </c>
      <c r="D1406" s="2" t="n">
        <v>5958083</v>
      </c>
      <c r="E1406" s="2" t="inlineStr">
        <is>
          <t>Lovelie Alphonse</t>
        </is>
      </c>
      <c r="F1406" s="2" t="n">
        <v>35</v>
      </c>
      <c r="G1406" s="2" t="n">
        <v>2.62</v>
      </c>
      <c r="H1406" s="2" t="n">
        <v>13</v>
      </c>
      <c r="I1406" s="2" t="n">
        <v>0</v>
      </c>
      <c r="J1406" s="2" t="inlineStr">
        <is>
          <t>GPA</t>
        </is>
      </c>
    </row>
    <row r="1407">
      <c r="A1407" s="2" t="n">
        <v>7</v>
      </c>
      <c r="B1407" s="2" t="n">
        <v>7801</v>
      </c>
      <c r="C1407" s="2" t="inlineStr">
        <is>
          <t>SEPARACAO</t>
        </is>
      </c>
      <c r="D1407" s="2" t="n">
        <v>5958946</v>
      </c>
      <c r="E1407" s="2" t="inlineStr">
        <is>
          <t>Igor Gabriel Franca Da Silva</t>
        </is>
      </c>
      <c r="F1407" s="2" t="n">
        <v>922</v>
      </c>
      <c r="G1407" s="2" t="n">
        <v>27.45</v>
      </c>
      <c r="H1407" s="2" t="n">
        <v>34</v>
      </c>
      <c r="I1407" s="2" t="n">
        <v>0</v>
      </c>
      <c r="J1407" s="2" t="inlineStr">
        <is>
          <t>GPA</t>
        </is>
      </c>
    </row>
    <row r="1408">
      <c r="A1408" s="2" t="n">
        <v>7</v>
      </c>
      <c r="B1408" s="2" t="n">
        <v>7801</v>
      </c>
      <c r="C1408" s="2" t="inlineStr">
        <is>
          <t>SEPARACAO</t>
        </is>
      </c>
      <c r="D1408" s="2" t="n">
        <v>5962722</v>
      </c>
      <c r="E1408" s="2" t="inlineStr">
        <is>
          <t>Vitor De Proenca Santos</t>
        </is>
      </c>
      <c r="F1408" s="2" t="n">
        <v>77</v>
      </c>
      <c r="G1408" s="2" t="n">
        <v>1.98</v>
      </c>
      <c r="H1408" s="2" t="n">
        <v>39</v>
      </c>
      <c r="I1408" s="2" t="n">
        <v>0</v>
      </c>
      <c r="J1408" s="2" t="inlineStr">
        <is>
          <t>GPA</t>
        </is>
      </c>
    </row>
    <row r="1409">
      <c r="A1409" s="2" t="n">
        <v>7</v>
      </c>
      <c r="B1409" s="2" t="n">
        <v>7801</v>
      </c>
      <c r="C1409" s="2" t="inlineStr">
        <is>
          <t>SEPARACAO</t>
        </is>
      </c>
      <c r="D1409" s="2" t="n">
        <v>5964407</v>
      </c>
      <c r="E1409" s="2" t="inlineStr">
        <is>
          <t>Carlos Henrique Bernardes Da Silva</t>
        </is>
      </c>
      <c r="F1409" s="2" t="n">
        <v>67</v>
      </c>
      <c r="G1409" s="2" t="n">
        <v>4.03</v>
      </c>
      <c r="H1409" s="2" t="n">
        <v>17</v>
      </c>
      <c r="I1409" s="2" t="n">
        <v>0</v>
      </c>
      <c r="J1409" s="2" t="inlineStr">
        <is>
          <t>GPA</t>
        </is>
      </c>
    </row>
    <row r="1410">
      <c r="A1410" s="2" t="n">
        <v>7</v>
      </c>
      <c r="B1410" s="2" t="n">
        <v>7801</v>
      </c>
      <c r="C1410" s="2" t="inlineStr">
        <is>
          <t>SEPARACAO</t>
        </is>
      </c>
      <c r="D1410" s="2" t="n">
        <v>5964890</v>
      </c>
      <c r="E1410" s="2" t="inlineStr">
        <is>
          <t>Fellipe Miguel Guimaraes Mauad</t>
        </is>
      </c>
      <c r="F1410" s="2" t="n">
        <v>992</v>
      </c>
      <c r="G1410" s="2" t="n">
        <v>22.71</v>
      </c>
      <c r="H1410" s="2" t="n">
        <v>44</v>
      </c>
      <c r="I1410" s="2" t="n">
        <v>0</v>
      </c>
      <c r="J1410" s="2" t="inlineStr">
        <is>
          <t>GPA</t>
        </is>
      </c>
    </row>
    <row r="1411">
      <c r="A1411" s="2" t="n">
        <v>7</v>
      </c>
      <c r="B1411" s="2" t="n">
        <v>7801</v>
      </c>
      <c r="C1411" s="2" t="inlineStr">
        <is>
          <t>SEPARACAO</t>
        </is>
      </c>
      <c r="D1411" s="2" t="n">
        <v>5968240</v>
      </c>
      <c r="E1411" s="2" t="inlineStr">
        <is>
          <t>Jailton Hercilio Da Silva</t>
        </is>
      </c>
      <c r="F1411" s="2" t="n">
        <v>12781</v>
      </c>
      <c r="G1411" s="2" t="n">
        <v>154.9</v>
      </c>
      <c r="H1411" s="2" t="n">
        <v>83</v>
      </c>
      <c r="I1411" s="2" t="n">
        <v>0</v>
      </c>
      <c r="J1411" s="2" t="inlineStr">
        <is>
          <t>GPA</t>
        </is>
      </c>
    </row>
    <row r="1412">
      <c r="A1412" s="2" t="n">
        <v>7</v>
      </c>
      <c r="B1412" s="2" t="n">
        <v>7801</v>
      </c>
      <c r="C1412" s="2" t="inlineStr">
        <is>
          <t>SEPARACAO</t>
        </is>
      </c>
      <c r="D1412" s="2" t="n">
        <v>5968364</v>
      </c>
      <c r="E1412" s="2" t="inlineStr">
        <is>
          <t>Kaue Fernando Hodato Lima Da Silva</t>
        </is>
      </c>
      <c r="F1412" s="2" t="n">
        <v>346</v>
      </c>
      <c r="G1412" s="2" t="n">
        <v>6.16</v>
      </c>
      <c r="H1412" s="2" t="n">
        <v>56</v>
      </c>
      <c r="I1412" s="2" t="n">
        <v>0</v>
      </c>
      <c r="J1412" s="2" t="inlineStr">
        <is>
          <t>GPA</t>
        </is>
      </c>
    </row>
    <row r="1413">
      <c r="A1413" s="2" t="n">
        <v>7</v>
      </c>
      <c r="B1413" s="2" t="n">
        <v>7801</v>
      </c>
      <c r="C1413" s="2" t="inlineStr">
        <is>
          <t>SEPARACAO</t>
        </is>
      </c>
      <c r="D1413" s="2" t="n">
        <v>5968372</v>
      </c>
      <c r="E1413" s="2" t="inlineStr">
        <is>
          <t>Reginaldo Da Conceicao Souza</t>
        </is>
      </c>
      <c r="F1413" s="2" t="n">
        <v>9937</v>
      </c>
      <c r="G1413" s="2" t="n">
        <v>123.41</v>
      </c>
      <c r="H1413" s="2" t="n">
        <v>81</v>
      </c>
      <c r="I1413" s="2" t="n">
        <v>0</v>
      </c>
      <c r="J1413" s="2" t="inlineStr">
        <is>
          <t>GPA</t>
        </is>
      </c>
    </row>
    <row r="1414">
      <c r="A1414" s="2" t="n">
        <v>7</v>
      </c>
      <c r="B1414" s="2" t="n">
        <v>7801</v>
      </c>
      <c r="C1414" s="2" t="inlineStr">
        <is>
          <t>SEPARACAO</t>
        </is>
      </c>
      <c r="D1414" s="2" t="n">
        <v>5968380</v>
      </c>
      <c r="E1414" s="2" t="inlineStr">
        <is>
          <t>Edvan Nascimento Silva</t>
        </is>
      </c>
      <c r="F1414" s="2" t="n">
        <v>9752</v>
      </c>
      <c r="G1414" s="2" t="n">
        <v>157.92</v>
      </c>
      <c r="H1414" s="2" t="n">
        <v>62</v>
      </c>
      <c r="I1414" s="2" t="n">
        <v>0</v>
      </c>
      <c r="J1414" s="2" t="inlineStr">
        <is>
          <t>GPA</t>
        </is>
      </c>
    </row>
    <row r="1415">
      <c r="A1415" s="2" t="n">
        <v>7</v>
      </c>
      <c r="B1415" s="2" t="n">
        <v>7801</v>
      </c>
      <c r="C1415" s="2" t="inlineStr">
        <is>
          <t>SEPARACAO</t>
        </is>
      </c>
      <c r="D1415" s="2" t="n">
        <v>5968569</v>
      </c>
      <c r="E1415" s="2" t="inlineStr">
        <is>
          <t>Bruno Dos Santos Souza</t>
        </is>
      </c>
      <c r="F1415" s="2" t="n">
        <v>12201</v>
      </c>
      <c r="G1415" s="2" t="n">
        <v>159.28</v>
      </c>
      <c r="H1415" s="2" t="n">
        <v>77</v>
      </c>
      <c r="I1415" s="2" t="n">
        <v>0</v>
      </c>
      <c r="J1415" s="2" t="inlineStr">
        <is>
          <t>GPA</t>
        </is>
      </c>
    </row>
    <row r="1416">
      <c r="A1416" s="2" t="n">
        <v>7</v>
      </c>
      <c r="B1416" s="2" t="n">
        <v>7801</v>
      </c>
      <c r="C1416" s="2" t="inlineStr">
        <is>
          <t>SEPARACAO</t>
        </is>
      </c>
      <c r="D1416" s="2" t="n">
        <v>5968887</v>
      </c>
      <c r="E1416" s="2" t="inlineStr">
        <is>
          <t>Wesley Nascimento Cardoso</t>
        </is>
      </c>
      <c r="F1416" s="2" t="n">
        <v>7731</v>
      </c>
      <c r="G1416" s="2" t="n">
        <v>110.62</v>
      </c>
      <c r="H1416" s="2" t="n">
        <v>70</v>
      </c>
      <c r="I1416" s="2" t="n">
        <v>0</v>
      </c>
      <c r="J1416" s="2" t="inlineStr">
        <is>
          <t>GPA</t>
        </is>
      </c>
    </row>
    <row r="1417">
      <c r="A1417" s="2" t="n">
        <v>7</v>
      </c>
      <c r="B1417" s="2" t="n">
        <v>7801</v>
      </c>
      <c r="C1417" s="2" t="inlineStr">
        <is>
          <t>SEPARACAO</t>
        </is>
      </c>
      <c r="D1417" s="2" t="n">
        <v>5971438</v>
      </c>
      <c r="E1417" s="2" t="inlineStr">
        <is>
          <t>Ana Claudia De Lima</t>
        </is>
      </c>
      <c r="F1417" s="2" t="n">
        <v>9136</v>
      </c>
      <c r="G1417" s="2" t="n">
        <v>163.61</v>
      </c>
      <c r="H1417" s="2" t="n">
        <v>56</v>
      </c>
      <c r="I1417" s="2" t="n">
        <v>0</v>
      </c>
      <c r="J1417" s="2" t="inlineStr">
        <is>
          <t>GPA</t>
        </is>
      </c>
    </row>
    <row r="1418">
      <c r="A1418" s="2" t="n">
        <v>7</v>
      </c>
      <c r="B1418" s="2" t="n">
        <v>7801</v>
      </c>
      <c r="C1418" s="2" t="inlineStr">
        <is>
          <t>SEPARACAO</t>
        </is>
      </c>
      <c r="D1418" s="2" t="n">
        <v>5971470</v>
      </c>
      <c r="E1418" s="2" t="inlineStr">
        <is>
          <t>Fernando Magalhaes</t>
        </is>
      </c>
      <c r="F1418" s="2" t="n">
        <v>8123</v>
      </c>
      <c r="G1418" s="2" t="n">
        <v>110.71</v>
      </c>
      <c r="H1418" s="2" t="n">
        <v>73</v>
      </c>
      <c r="I1418" s="2" t="n">
        <v>0</v>
      </c>
      <c r="J1418" s="2" t="inlineStr">
        <is>
          <t>GPA</t>
        </is>
      </c>
    </row>
    <row r="1419">
      <c r="A1419" s="2" t="n">
        <v>7</v>
      </c>
      <c r="B1419" s="2" t="n">
        <v>7801</v>
      </c>
      <c r="C1419" s="2" t="inlineStr">
        <is>
          <t>SEPARACAO</t>
        </is>
      </c>
      <c r="D1419" s="2" t="n">
        <v>5974054</v>
      </c>
      <c r="E1419" s="2" t="inlineStr">
        <is>
          <t>Larissa Fernanda Alves Rodrigues</t>
        </is>
      </c>
      <c r="F1419" s="2" t="n">
        <v>9944</v>
      </c>
      <c r="G1419" s="2" t="n">
        <v>170.15</v>
      </c>
      <c r="H1419" s="2" t="n">
        <v>58</v>
      </c>
      <c r="I1419" s="2" t="n">
        <v>0</v>
      </c>
      <c r="J1419" s="2" t="inlineStr">
        <is>
          <t>GPA</t>
        </is>
      </c>
    </row>
    <row r="1420">
      <c r="A1420" s="2" t="n">
        <v>7</v>
      </c>
      <c r="B1420" s="2" t="n">
        <v>7801</v>
      </c>
      <c r="C1420" s="2" t="inlineStr">
        <is>
          <t>SEPARACAO</t>
        </is>
      </c>
      <c r="D1420" s="2" t="n">
        <v>5974356</v>
      </c>
      <c r="E1420" s="2" t="inlineStr">
        <is>
          <t>Antonia Luiza Morais De Aguiar</t>
        </is>
      </c>
      <c r="F1420" s="2" t="n">
        <v>8077</v>
      </c>
      <c r="G1420" s="2" t="n">
        <v>134.66</v>
      </c>
      <c r="H1420" s="2" t="n">
        <v>60</v>
      </c>
      <c r="I1420" s="2" t="n">
        <v>0</v>
      </c>
      <c r="J1420" s="2" t="inlineStr">
        <is>
          <t>GPA</t>
        </is>
      </c>
    </row>
    <row r="1421">
      <c r="A1421" s="2" t="n">
        <v>7</v>
      </c>
      <c r="B1421" s="2" t="n">
        <v>7801</v>
      </c>
      <c r="C1421" s="2" t="inlineStr">
        <is>
          <t>SEPARACAO</t>
        </is>
      </c>
      <c r="D1421" s="2" t="n">
        <v>5974623</v>
      </c>
      <c r="E1421" s="2" t="inlineStr">
        <is>
          <t>Marcos Aurelio Monteiro Godinho</t>
        </is>
      </c>
      <c r="F1421" s="2" t="n">
        <v>1891</v>
      </c>
      <c r="G1421" s="2" t="n">
        <v>69.33</v>
      </c>
      <c r="H1421" s="2" t="n">
        <v>27</v>
      </c>
      <c r="I1421" s="2" t="n">
        <v>0</v>
      </c>
      <c r="J1421" s="2" t="inlineStr">
        <is>
          <t>GPA</t>
        </is>
      </c>
    </row>
    <row r="1422">
      <c r="A1422" s="2" t="n">
        <v>7</v>
      </c>
      <c r="B1422" s="2" t="n">
        <v>7801</v>
      </c>
      <c r="C1422" s="2" t="inlineStr">
        <is>
          <t>SEPARACAO</t>
        </is>
      </c>
      <c r="D1422" s="2" t="n">
        <v>5977584</v>
      </c>
      <c r="E1422" s="2" t="inlineStr">
        <is>
          <t>Ramon Goncalves Silva</t>
        </is>
      </c>
      <c r="F1422" s="2" t="n">
        <v>8776</v>
      </c>
      <c r="G1422" s="2" t="n">
        <v>128.05</v>
      </c>
      <c r="H1422" s="2" t="n">
        <v>69</v>
      </c>
      <c r="I1422" s="2" t="n">
        <v>0</v>
      </c>
      <c r="J1422" s="2" t="inlineStr">
        <is>
          <t>GPA</t>
        </is>
      </c>
    </row>
    <row r="1423">
      <c r="A1423" s="2" t="n">
        <v>7</v>
      </c>
      <c r="B1423" s="2" t="n">
        <v>7801</v>
      </c>
      <c r="C1423" s="2" t="inlineStr">
        <is>
          <t>SEPARACAO</t>
        </is>
      </c>
      <c r="D1423" s="2" t="n">
        <v>5978572</v>
      </c>
      <c r="E1423" s="2" t="inlineStr">
        <is>
          <t>Matheus Henrique Barbosa Santos</t>
        </is>
      </c>
      <c r="F1423" s="2" t="n">
        <v>4443</v>
      </c>
      <c r="G1423" s="2" t="n">
        <v>110.09</v>
      </c>
      <c r="H1423" s="2" t="n">
        <v>40</v>
      </c>
      <c r="I1423" s="2" t="n">
        <v>0</v>
      </c>
      <c r="J1423" s="2" t="inlineStr">
        <is>
          <t>GPA</t>
        </is>
      </c>
    </row>
    <row r="1424">
      <c r="A1424" s="2" t="n">
        <v>7</v>
      </c>
      <c r="B1424" s="2" t="n">
        <v>7801</v>
      </c>
      <c r="C1424" s="2" t="inlineStr">
        <is>
          <t>SEPARACAO</t>
        </is>
      </c>
      <c r="D1424" s="2" t="n">
        <v>5980119</v>
      </c>
      <c r="E1424" s="2" t="inlineStr">
        <is>
          <t>Pablo Henrique Oliveira De Jesus</t>
        </is>
      </c>
      <c r="F1424" s="2" t="n">
        <v>5230</v>
      </c>
      <c r="G1424" s="2" t="n">
        <v>137.03</v>
      </c>
      <c r="H1424" s="2" t="n">
        <v>38</v>
      </c>
      <c r="I1424" s="2" t="n">
        <v>0</v>
      </c>
      <c r="J1424" s="2" t="inlineStr">
        <is>
          <t>GPA</t>
        </is>
      </c>
    </row>
    <row r="1425">
      <c r="A1425" s="2" t="n">
        <v>7</v>
      </c>
      <c r="B1425" s="2" t="n">
        <v>7801</v>
      </c>
      <c r="C1425" s="2" t="inlineStr">
        <is>
          <t>SEPARACAO</t>
        </is>
      </c>
      <c r="D1425" s="2" t="n">
        <v>5980313</v>
      </c>
      <c r="E1425" s="2" t="inlineStr">
        <is>
          <t>Gabriela Da Silva Diniz</t>
        </is>
      </c>
      <c r="F1425" s="2" t="n">
        <v>4396</v>
      </c>
      <c r="G1425" s="2" t="n">
        <v>60.15</v>
      </c>
      <c r="H1425" s="2" t="n">
        <v>73</v>
      </c>
      <c r="I1425" s="2" t="n">
        <v>0</v>
      </c>
      <c r="J1425" s="2" t="inlineStr">
        <is>
          <t>GPA</t>
        </is>
      </c>
    </row>
    <row r="1426">
      <c r="A1426" s="2" t="n">
        <v>7</v>
      </c>
      <c r="B1426" s="2" t="n">
        <v>7801</v>
      </c>
      <c r="C1426" s="2" t="inlineStr">
        <is>
          <t>SEPARACAO</t>
        </is>
      </c>
      <c r="D1426" s="2" t="n">
        <v>5981395</v>
      </c>
      <c r="E1426" s="2" t="inlineStr">
        <is>
          <t>Nathan De Almeida</t>
        </is>
      </c>
      <c r="F1426" s="2" t="n">
        <v>1945</v>
      </c>
      <c r="G1426" s="2" t="n">
        <v>41.06</v>
      </c>
      <c r="H1426" s="2" t="n">
        <v>47</v>
      </c>
      <c r="I1426" s="2" t="n">
        <v>0</v>
      </c>
      <c r="J1426" s="2" t="inlineStr">
        <is>
          <t>GPA</t>
        </is>
      </c>
    </row>
    <row r="1427">
      <c r="A1427" s="2" t="n">
        <v>7</v>
      </c>
      <c r="B1427" s="2" t="n">
        <v>7801</v>
      </c>
      <c r="C1427" s="2" t="inlineStr">
        <is>
          <t>SEPARACAO</t>
        </is>
      </c>
      <c r="D1427" s="2" t="n">
        <v>5983592</v>
      </c>
      <c r="E1427" s="2" t="inlineStr">
        <is>
          <t>Luana Vitoria Pereira De Souza</t>
        </is>
      </c>
      <c r="F1427" s="2" t="n">
        <v>7153</v>
      </c>
      <c r="G1427" s="2" t="n">
        <v>137.52</v>
      </c>
      <c r="H1427" s="2" t="n">
        <v>52</v>
      </c>
      <c r="I1427" s="2" t="n">
        <v>0</v>
      </c>
      <c r="J1427" s="2" t="inlineStr">
        <is>
          <t>GPA</t>
        </is>
      </c>
    </row>
    <row r="1428">
      <c r="A1428" s="2" t="n">
        <v>7</v>
      </c>
      <c r="B1428" s="2" t="n">
        <v>7801</v>
      </c>
      <c r="C1428" s="2" t="inlineStr">
        <is>
          <t>SEPARACAO</t>
        </is>
      </c>
      <c r="D1428" s="2" t="n">
        <v>5983851</v>
      </c>
      <c r="E1428" s="2" t="inlineStr">
        <is>
          <t>Charlie Gabriel Jaracevskis Rozendo De Souza</t>
        </is>
      </c>
      <c r="F1428" s="2" t="n">
        <v>7334</v>
      </c>
      <c r="G1428" s="2" t="n">
        <v>132.75</v>
      </c>
      <c r="H1428" s="2" t="n">
        <v>55</v>
      </c>
      <c r="I1428" s="2" t="n">
        <v>0</v>
      </c>
      <c r="J1428" s="2" t="inlineStr">
        <is>
          <t>GPA</t>
        </is>
      </c>
    </row>
    <row r="1429">
      <c r="A1429" s="2" t="n">
        <v>7</v>
      </c>
      <c r="B1429" s="2" t="n">
        <v>7801</v>
      </c>
      <c r="C1429" s="2" t="inlineStr">
        <is>
          <t>SEPARACAO</t>
        </is>
      </c>
      <c r="D1429" s="2" t="n">
        <v>5984882</v>
      </c>
      <c r="E1429" s="2" t="inlineStr">
        <is>
          <t>Obinna Nduchegwo</t>
        </is>
      </c>
      <c r="F1429" s="2" t="n">
        <v>3592</v>
      </c>
      <c r="G1429" s="2" t="n">
        <v>62.2</v>
      </c>
      <c r="H1429" s="2" t="n">
        <v>58</v>
      </c>
      <c r="I1429" s="2" t="n">
        <v>0</v>
      </c>
      <c r="J1429" s="2" t="inlineStr">
        <is>
          <t>GPA</t>
        </is>
      </c>
    </row>
    <row r="1430">
      <c r="A1430" s="2" t="n">
        <v>7</v>
      </c>
      <c r="B1430" s="2" t="n">
        <v>7801</v>
      </c>
      <c r="C1430" s="2" t="inlineStr">
        <is>
          <t>PUXADA RECEB</t>
        </is>
      </c>
      <c r="D1430" s="2" t="n">
        <v>5984971</v>
      </c>
      <c r="E1430" s="2" t="inlineStr">
        <is>
          <t>Vagner Silvano Souza Junior</t>
        </is>
      </c>
      <c r="F1430" s="2" t="n">
        <v>774</v>
      </c>
      <c r="G1430" s="2" t="n">
        <v>40.62</v>
      </c>
      <c r="H1430" s="2" t="n">
        <v>19</v>
      </c>
      <c r="I1430" s="2" t="n">
        <v>0</v>
      </c>
      <c r="J1430" s="2" t="inlineStr">
        <is>
          <t>GPA</t>
        </is>
      </c>
    </row>
    <row r="1431">
      <c r="A1431" s="2" t="n">
        <v>7</v>
      </c>
      <c r="B1431" s="2" t="n">
        <v>7801</v>
      </c>
      <c r="C1431" s="2" t="inlineStr">
        <is>
          <t>SEPARACAO</t>
        </is>
      </c>
      <c r="D1431" s="2" t="n">
        <v>5984971</v>
      </c>
      <c r="E1431" s="2" t="inlineStr">
        <is>
          <t>Vagner Silvano Souza Junior</t>
        </is>
      </c>
      <c r="F1431" s="2" t="n">
        <v>10166</v>
      </c>
      <c r="G1431" s="2" t="n">
        <v>114.11</v>
      </c>
      <c r="H1431" s="2" t="n">
        <v>89</v>
      </c>
      <c r="I1431" s="2" t="n">
        <v>0</v>
      </c>
      <c r="J1431" s="2" t="inlineStr">
        <is>
          <t>GPA</t>
        </is>
      </c>
    </row>
    <row r="1432">
      <c r="A1432" s="2" t="n">
        <v>7</v>
      </c>
      <c r="B1432" s="2" t="n">
        <v>7801</v>
      </c>
      <c r="C1432" s="2" t="inlineStr">
        <is>
          <t>SEPARACAO</t>
        </is>
      </c>
      <c r="D1432" s="2" t="n">
        <v>5985005</v>
      </c>
      <c r="E1432" s="2" t="inlineStr">
        <is>
          <t>Marie Juline Francois</t>
        </is>
      </c>
      <c r="F1432" s="2" t="n">
        <v>6645</v>
      </c>
      <c r="G1432" s="2" t="n">
        <v>121.44</v>
      </c>
      <c r="H1432" s="2" t="n">
        <v>55</v>
      </c>
      <c r="I1432" s="2" t="n">
        <v>0</v>
      </c>
      <c r="J1432" s="2" t="inlineStr">
        <is>
          <t>GPA</t>
        </is>
      </c>
    </row>
    <row r="1433">
      <c r="A1433" s="2" t="n">
        <v>7</v>
      </c>
      <c r="B1433" s="2" t="n">
        <v>7801</v>
      </c>
      <c r="C1433" s="2" t="inlineStr">
        <is>
          <t>SEPARACAO</t>
        </is>
      </c>
      <c r="D1433" s="2" t="n">
        <v>5986680</v>
      </c>
      <c r="E1433" s="2" t="inlineStr">
        <is>
          <t>Geovana Vitoria Ferreira Dos Santos</t>
        </is>
      </c>
      <c r="F1433" s="2" t="n">
        <v>2861</v>
      </c>
      <c r="G1433" s="2" t="n">
        <v>49.66</v>
      </c>
      <c r="H1433" s="2" t="n">
        <v>58</v>
      </c>
      <c r="I1433" s="2" t="n">
        <v>0</v>
      </c>
      <c r="J1433" s="2" t="inlineStr">
        <is>
          <t>GPA</t>
        </is>
      </c>
    </row>
    <row r="1434">
      <c r="A1434" s="2" t="n">
        <v>7</v>
      </c>
      <c r="B1434" s="2" t="n">
        <v>7801</v>
      </c>
      <c r="C1434" s="2" t="inlineStr">
        <is>
          <t>SEPARACAO</t>
        </is>
      </c>
      <c r="D1434" s="2" t="n">
        <v>5987881</v>
      </c>
      <c r="E1434" s="2" t="inlineStr">
        <is>
          <t>Ruth Gracia Mpangui Okito</t>
        </is>
      </c>
      <c r="F1434" s="2" t="n">
        <v>2198</v>
      </c>
      <c r="G1434" s="2" t="n">
        <v>79.15000000000001</v>
      </c>
      <c r="H1434" s="2" t="n">
        <v>28</v>
      </c>
      <c r="I1434" s="2" t="n">
        <v>0</v>
      </c>
      <c r="J1434" s="2" t="inlineStr">
        <is>
          <t>GPA</t>
        </is>
      </c>
    </row>
    <row r="1435">
      <c r="A1435" s="2" t="n">
        <v>7</v>
      </c>
      <c r="B1435" s="2" t="n">
        <v>7801</v>
      </c>
      <c r="C1435" s="2" t="inlineStr">
        <is>
          <t>SEPARACAO</t>
        </is>
      </c>
      <c r="D1435" s="2" t="n">
        <v>5988837</v>
      </c>
      <c r="E1435" s="2" t="inlineStr">
        <is>
          <t>Chinedu Victor Ujam</t>
        </is>
      </c>
      <c r="F1435" s="2" t="n">
        <v>8054</v>
      </c>
      <c r="G1435" s="2" t="n">
        <v>142.03</v>
      </c>
      <c r="H1435" s="2" t="n">
        <v>57</v>
      </c>
      <c r="I1435" s="2" t="n">
        <v>0</v>
      </c>
      <c r="J1435" s="2" t="inlineStr">
        <is>
          <t>GPA</t>
        </is>
      </c>
    </row>
    <row r="1436">
      <c r="A1436" s="2" t="n">
        <v>7</v>
      </c>
      <c r="B1436" s="2" t="n">
        <v>7801</v>
      </c>
      <c r="C1436" s="2" t="inlineStr">
        <is>
          <t>CARREGAMENTO</t>
        </is>
      </c>
      <c r="D1436" s="2" t="n">
        <v>5992354</v>
      </c>
      <c r="E1436" s="2" t="inlineStr">
        <is>
          <t>Micaelly Ferreira De Oliveira</t>
        </is>
      </c>
      <c r="F1436" s="2" t="n">
        <v>45</v>
      </c>
      <c r="G1436" s="2" t="n">
        <v>3.31</v>
      </c>
      <c r="H1436" s="2" t="n">
        <v>14</v>
      </c>
      <c r="I1436" s="2" t="n">
        <v>0</v>
      </c>
      <c r="J1436" s="2" t="inlineStr">
        <is>
          <t>GPA</t>
        </is>
      </c>
    </row>
    <row r="1437">
      <c r="A1437" s="2" t="n">
        <v>7</v>
      </c>
      <c r="B1437" s="2" t="n">
        <v>7801</v>
      </c>
      <c r="C1437" s="2" t="inlineStr">
        <is>
          <t>RECEBIMENTO</t>
        </is>
      </c>
      <c r="D1437" s="2" t="n">
        <v>5992354</v>
      </c>
      <c r="E1437" s="2" t="inlineStr">
        <is>
          <t>Micaelly Ferreira De Oliveira</t>
        </is>
      </c>
      <c r="F1437" s="2" t="n">
        <v>1508</v>
      </c>
      <c r="G1437" s="2" t="n">
        <v>52.32</v>
      </c>
      <c r="H1437" s="2" t="n">
        <v>29</v>
      </c>
      <c r="I1437" s="2" t="n">
        <v>0</v>
      </c>
      <c r="J1437" s="2" t="inlineStr">
        <is>
          <t>GPA</t>
        </is>
      </c>
    </row>
    <row r="1438">
      <c r="A1438" s="2" t="n">
        <v>7</v>
      </c>
      <c r="B1438" s="2" t="n">
        <v>7801</v>
      </c>
      <c r="C1438" s="2" t="inlineStr">
        <is>
          <t>PUXADA RECEB</t>
        </is>
      </c>
      <c r="D1438" s="2" t="n">
        <v>599373</v>
      </c>
      <c r="E1438" s="2" t="inlineStr">
        <is>
          <t>MARIA MARIA IZIDIO DE LIMA</t>
        </is>
      </c>
      <c r="F1438" s="2" t="n">
        <v>45</v>
      </c>
      <c r="G1438" s="2" t="n">
        <v>2.96</v>
      </c>
      <c r="H1438" s="2" t="n">
        <v>15</v>
      </c>
      <c r="I1438" s="2" t="n">
        <v>0</v>
      </c>
      <c r="J1438" s="2" t="inlineStr">
        <is>
          <t>GPA</t>
        </is>
      </c>
    </row>
    <row r="1439">
      <c r="A1439" s="2" t="n">
        <v>7</v>
      </c>
      <c r="B1439" s="2" t="n">
        <v>7801</v>
      </c>
      <c r="C1439" s="2" t="inlineStr">
        <is>
          <t>RECEBIMENTO</t>
        </is>
      </c>
      <c r="D1439" s="2" t="n">
        <v>599373</v>
      </c>
      <c r="E1439" s="2" t="inlineStr">
        <is>
          <t>MARIA MARIA IZIDIO DE LIMA</t>
        </is>
      </c>
      <c r="F1439" s="2" t="n">
        <v>2435</v>
      </c>
      <c r="G1439" s="2" t="n">
        <v>150.75</v>
      </c>
      <c r="H1439" s="2" t="n">
        <v>16</v>
      </c>
      <c r="I1439" s="2" t="n">
        <v>0</v>
      </c>
      <c r="J1439" s="2" t="inlineStr">
        <is>
          <t>GPA</t>
        </is>
      </c>
    </row>
    <row r="1440">
      <c r="A1440" s="2" t="n">
        <v>7</v>
      </c>
      <c r="B1440" s="2" t="n">
        <v>7801</v>
      </c>
      <c r="C1440" s="2" t="inlineStr">
        <is>
          <t>SEPARACAO</t>
        </is>
      </c>
      <c r="D1440" s="2" t="n">
        <v>5994454</v>
      </c>
      <c r="E1440" s="2" t="inlineStr">
        <is>
          <t>Rafael Ferreira Da Silva</t>
        </is>
      </c>
      <c r="F1440" s="2" t="n">
        <v>10303</v>
      </c>
      <c r="G1440" s="2" t="n">
        <v>157.74</v>
      </c>
      <c r="H1440" s="2" t="n">
        <v>65</v>
      </c>
      <c r="I1440" s="2" t="n">
        <v>0</v>
      </c>
      <c r="J1440" s="2" t="inlineStr">
        <is>
          <t>GPA</t>
        </is>
      </c>
    </row>
    <row r="1441">
      <c r="A1441" s="2" t="n">
        <v>7</v>
      </c>
      <c r="B1441" s="2" t="n">
        <v>7801</v>
      </c>
      <c r="C1441" s="2" t="inlineStr">
        <is>
          <t>SEPARACAO</t>
        </is>
      </c>
      <c r="D1441" s="2" t="n">
        <v>5994977</v>
      </c>
      <c r="E1441" s="2" t="inlineStr">
        <is>
          <t>Fernanda Carolyne Freitas De Queiroz</t>
        </is>
      </c>
      <c r="F1441" s="2" t="n">
        <v>7213</v>
      </c>
      <c r="G1441" s="2" t="n">
        <v>141.74</v>
      </c>
      <c r="H1441" s="2" t="n">
        <v>51</v>
      </c>
      <c r="I1441" s="2" t="n">
        <v>0</v>
      </c>
      <c r="J1441" s="2" t="inlineStr">
        <is>
          <t>GPA</t>
        </is>
      </c>
    </row>
    <row r="1442">
      <c r="A1442" s="2" t="n">
        <v>7</v>
      </c>
      <c r="B1442" s="2" t="n">
        <v>7801</v>
      </c>
      <c r="C1442" s="2" t="inlineStr">
        <is>
          <t>SEPARACAO</t>
        </is>
      </c>
      <c r="D1442" s="2" t="n">
        <v>5995000</v>
      </c>
      <c r="E1442" s="2" t="inlineStr">
        <is>
          <t>Fabio Felipe</t>
        </is>
      </c>
      <c r="F1442" s="2" t="n">
        <v>904</v>
      </c>
      <c r="G1442" s="2" t="n">
        <v>47.06</v>
      </c>
      <c r="H1442" s="2" t="n">
        <v>19</v>
      </c>
      <c r="I1442" s="2" t="n">
        <v>0</v>
      </c>
      <c r="J1442" s="2" t="inlineStr">
        <is>
          <t>GPA</t>
        </is>
      </c>
    </row>
    <row r="1443">
      <c r="A1443" s="2" t="n">
        <v>7</v>
      </c>
      <c r="B1443" s="2" t="n">
        <v>7801</v>
      </c>
      <c r="C1443" s="2" t="inlineStr">
        <is>
          <t>SEPARACAO</t>
        </is>
      </c>
      <c r="D1443" s="2" t="n">
        <v>5995027</v>
      </c>
      <c r="E1443" s="2" t="inlineStr">
        <is>
          <t>Otavio Bueno De Almeida</t>
        </is>
      </c>
      <c r="F1443" s="2" t="n">
        <v>4420</v>
      </c>
      <c r="G1443" s="2" t="n">
        <v>111.53</v>
      </c>
      <c r="H1443" s="2" t="n">
        <v>40</v>
      </c>
      <c r="I1443" s="2" t="n">
        <v>0</v>
      </c>
      <c r="J1443" s="2" t="inlineStr">
        <is>
          <t>GPA</t>
        </is>
      </c>
    </row>
    <row r="1444">
      <c r="A1444" s="2" t="n">
        <v>7</v>
      </c>
      <c r="B1444" s="2" t="n">
        <v>7801</v>
      </c>
      <c r="C1444" s="2" t="inlineStr">
        <is>
          <t>SEPARACAO</t>
        </is>
      </c>
      <c r="D1444" s="2" t="n">
        <v>5995035</v>
      </c>
      <c r="E1444" s="2" t="inlineStr">
        <is>
          <t>Matheus Da Silva Reis</t>
        </is>
      </c>
      <c r="F1444" s="2" t="n">
        <v>1334</v>
      </c>
      <c r="G1444" s="2" t="n">
        <v>54.7</v>
      </c>
      <c r="H1444" s="2" t="n">
        <v>24</v>
      </c>
      <c r="I1444" s="2" t="n">
        <v>0</v>
      </c>
      <c r="J1444" s="2" t="inlineStr">
        <is>
          <t>GPA</t>
        </is>
      </c>
    </row>
    <row r="1445">
      <c r="A1445" s="2" t="n">
        <v>7</v>
      </c>
      <c r="B1445" s="2" t="n">
        <v>7801</v>
      </c>
      <c r="C1445" s="2" t="inlineStr">
        <is>
          <t>SEPARACAO</t>
        </is>
      </c>
      <c r="D1445" s="2" t="n">
        <v>5995060</v>
      </c>
      <c r="E1445" s="2" t="inlineStr">
        <is>
          <t>Thaise Rocha Barbosa</t>
        </is>
      </c>
      <c r="F1445" s="2" t="n">
        <v>11304</v>
      </c>
      <c r="G1445" s="2" t="n">
        <v>165.39</v>
      </c>
      <c r="H1445" s="2" t="n">
        <v>68</v>
      </c>
      <c r="I1445" s="2" t="n">
        <v>0</v>
      </c>
      <c r="J1445" s="2" t="inlineStr">
        <is>
          <t>GPA</t>
        </is>
      </c>
    </row>
    <row r="1446">
      <c r="A1446" s="2" t="n">
        <v>7</v>
      </c>
      <c r="B1446" s="2" t="n">
        <v>7801</v>
      </c>
      <c r="C1446" s="2" t="inlineStr">
        <is>
          <t>SEPARACAO</t>
        </is>
      </c>
      <c r="D1446" s="2" t="n">
        <v>5995086</v>
      </c>
      <c r="E1446" s="2" t="inlineStr">
        <is>
          <t>Guilherme Fernando Goncalves De Andrade Marques</t>
        </is>
      </c>
      <c r="F1446" s="2" t="n">
        <v>2225</v>
      </c>
      <c r="G1446" s="2" t="n">
        <v>59.73</v>
      </c>
      <c r="H1446" s="2" t="n">
        <v>37</v>
      </c>
      <c r="I1446" s="2" t="n">
        <v>0</v>
      </c>
      <c r="J1446" s="2" t="inlineStr">
        <is>
          <t>GPA</t>
        </is>
      </c>
    </row>
    <row r="1447">
      <c r="A1447" s="2" t="n">
        <v>7</v>
      </c>
      <c r="B1447" s="2" t="n">
        <v>7801</v>
      </c>
      <c r="C1447" s="2" t="inlineStr">
        <is>
          <t>SEPARACAO</t>
        </is>
      </c>
      <c r="D1447" s="2" t="n">
        <v>5995213</v>
      </c>
      <c r="E1447" s="2" t="inlineStr">
        <is>
          <t>Ellen Cristiny Hilario Da Silva</t>
        </is>
      </c>
      <c r="F1447" s="2" t="n">
        <v>5116</v>
      </c>
      <c r="G1447" s="2" t="n">
        <v>119.89</v>
      </c>
      <c r="H1447" s="2" t="n">
        <v>43</v>
      </c>
      <c r="I1447" s="2" t="n">
        <v>0</v>
      </c>
      <c r="J1447" s="2" t="inlineStr">
        <is>
          <t>GPA</t>
        </is>
      </c>
    </row>
    <row r="1448">
      <c r="A1448" s="2" t="n">
        <v>7</v>
      </c>
      <c r="B1448" s="2" t="n">
        <v>7801</v>
      </c>
      <c r="C1448" s="2" t="inlineStr">
        <is>
          <t>SEPARACAO</t>
        </is>
      </c>
      <c r="D1448" s="2" t="n">
        <v>5995884</v>
      </c>
      <c r="E1448" s="2" t="inlineStr">
        <is>
          <t>Geovana Dos Santos Pereira</t>
        </is>
      </c>
      <c r="F1448" s="2" t="n">
        <v>5167</v>
      </c>
      <c r="G1448" s="2" t="n">
        <v>144.47</v>
      </c>
      <c r="H1448" s="2" t="n">
        <v>36</v>
      </c>
      <c r="I1448" s="2" t="n">
        <v>0</v>
      </c>
      <c r="J1448" s="2" t="inlineStr">
        <is>
          <t>GPA</t>
        </is>
      </c>
    </row>
    <row r="1449">
      <c r="A1449" s="2" t="n">
        <v>7</v>
      </c>
      <c r="B1449" s="2" t="n">
        <v>7801</v>
      </c>
      <c r="C1449" s="2" t="inlineStr">
        <is>
          <t>SEPARACAO</t>
        </is>
      </c>
      <c r="D1449" s="2" t="n">
        <v>5995922</v>
      </c>
      <c r="E1449" s="2" t="inlineStr">
        <is>
          <t>Marcos Alexandre De Oliveira Feitosa</t>
        </is>
      </c>
      <c r="F1449" s="2" t="n">
        <v>2650</v>
      </c>
      <c r="G1449" s="2" t="n">
        <v>73.95999999999999</v>
      </c>
      <c r="H1449" s="2" t="n">
        <v>36</v>
      </c>
      <c r="I1449" s="2" t="n">
        <v>0</v>
      </c>
      <c r="J1449" s="2" t="inlineStr">
        <is>
          <t>GPA</t>
        </is>
      </c>
    </row>
    <row r="1450">
      <c r="A1450" s="2" t="n">
        <v>7</v>
      </c>
      <c r="B1450" s="2" t="n">
        <v>7801</v>
      </c>
      <c r="C1450" s="2" t="inlineStr">
        <is>
          <t>SEPARACAO</t>
        </is>
      </c>
      <c r="D1450" s="2" t="n">
        <v>5996058</v>
      </c>
      <c r="E1450" s="2" t="inlineStr">
        <is>
          <t>Alexandre Geraso Carazai</t>
        </is>
      </c>
      <c r="F1450" s="2" t="n">
        <v>7220</v>
      </c>
      <c r="G1450" s="2" t="n">
        <v>130.05</v>
      </c>
      <c r="H1450" s="2" t="n">
        <v>56</v>
      </c>
      <c r="I1450" s="2" t="n">
        <v>0</v>
      </c>
      <c r="J1450" s="2" t="inlineStr">
        <is>
          <t>GPA</t>
        </is>
      </c>
    </row>
    <row r="1451">
      <c r="A1451" s="2" t="n">
        <v>7</v>
      </c>
      <c r="B1451" s="2" t="n">
        <v>7801</v>
      </c>
      <c r="C1451" s="2" t="inlineStr">
        <is>
          <t>SEPARACAO</t>
        </is>
      </c>
      <c r="D1451" s="2" t="n">
        <v>5996082</v>
      </c>
      <c r="E1451" s="2" t="inlineStr">
        <is>
          <t>Abuchukwu Stanley Anyanwu</t>
        </is>
      </c>
      <c r="F1451" s="2" t="n">
        <v>5174</v>
      </c>
      <c r="G1451" s="2" t="n">
        <v>90.01000000000001</v>
      </c>
      <c r="H1451" s="2" t="n">
        <v>57</v>
      </c>
      <c r="I1451" s="2" t="n">
        <v>0</v>
      </c>
      <c r="J1451" s="2" t="inlineStr">
        <is>
          <t>GPA</t>
        </is>
      </c>
    </row>
    <row r="1452">
      <c r="A1452" s="2" t="n">
        <v>7</v>
      </c>
      <c r="B1452" s="2" t="n">
        <v>7801</v>
      </c>
      <c r="C1452" s="2" t="inlineStr">
        <is>
          <t>SEPARACAO</t>
        </is>
      </c>
      <c r="D1452" s="2" t="n">
        <v>5996090</v>
      </c>
      <c r="E1452" s="2" t="inlineStr">
        <is>
          <t>Lawrenta Adubu</t>
        </is>
      </c>
      <c r="F1452" s="2" t="n">
        <v>2810</v>
      </c>
      <c r="G1452" s="2" t="n">
        <v>88.73</v>
      </c>
      <c r="H1452" s="2" t="n">
        <v>32</v>
      </c>
      <c r="I1452" s="2" t="n">
        <v>0</v>
      </c>
      <c r="J1452" s="2" t="inlineStr">
        <is>
          <t>GPA</t>
        </is>
      </c>
    </row>
    <row r="1453">
      <c r="A1453" s="2" t="n">
        <v>7</v>
      </c>
      <c r="B1453" s="2" t="n">
        <v>7801</v>
      </c>
      <c r="C1453" s="2" t="inlineStr">
        <is>
          <t>SEPARACAO</t>
        </is>
      </c>
      <c r="D1453" s="2" t="n">
        <v>5996163</v>
      </c>
      <c r="E1453" s="2" t="inlineStr">
        <is>
          <t>Andressa Jeronymo Xavier</t>
        </is>
      </c>
      <c r="F1453" s="2" t="n">
        <v>153</v>
      </c>
      <c r="G1453" s="2" t="n">
        <v>6.87</v>
      </c>
      <c r="H1453" s="2" t="n">
        <v>22</v>
      </c>
      <c r="I1453" s="2" t="n">
        <v>0</v>
      </c>
      <c r="J1453" s="2" t="inlineStr">
        <is>
          <t>GPA</t>
        </is>
      </c>
    </row>
    <row r="1454">
      <c r="A1454" s="2" t="n">
        <v>7</v>
      </c>
      <c r="B1454" s="2" t="n">
        <v>7801</v>
      </c>
      <c r="C1454" s="2" t="inlineStr">
        <is>
          <t>SEPARACAO</t>
        </is>
      </c>
      <c r="D1454" s="2" t="n">
        <v>5997020</v>
      </c>
      <c r="E1454" s="2" t="inlineStr">
        <is>
          <t>Welber Alvino Gama</t>
        </is>
      </c>
      <c r="F1454" s="2" t="n">
        <v>3185</v>
      </c>
      <c r="G1454" s="2" t="n">
        <v>140.4</v>
      </c>
      <c r="H1454" s="2" t="n">
        <v>23</v>
      </c>
      <c r="I1454" s="2" t="n">
        <v>0</v>
      </c>
      <c r="J1454" s="2" t="inlineStr">
        <is>
          <t>GPA</t>
        </is>
      </c>
    </row>
    <row r="1455">
      <c r="A1455" s="2" t="n">
        <v>7</v>
      </c>
      <c r="B1455" s="2" t="n">
        <v>7801</v>
      </c>
      <c r="C1455" s="2" t="inlineStr">
        <is>
          <t>SEPARACAO</t>
        </is>
      </c>
      <c r="D1455" s="2" t="n">
        <v>5997194</v>
      </c>
      <c r="E1455" s="2" t="inlineStr">
        <is>
          <t>Sabrina Santos De Almeida Ferreira</t>
        </is>
      </c>
      <c r="F1455" s="2" t="n">
        <v>3151</v>
      </c>
      <c r="G1455" s="2" t="n">
        <v>59.75</v>
      </c>
      <c r="H1455" s="2" t="n">
        <v>53</v>
      </c>
      <c r="I1455" s="2" t="n">
        <v>0</v>
      </c>
      <c r="J1455" s="2" t="inlineStr">
        <is>
          <t>GPA</t>
        </is>
      </c>
    </row>
    <row r="1456">
      <c r="A1456" s="2" t="n">
        <v>7</v>
      </c>
      <c r="B1456" s="2" t="n">
        <v>7801</v>
      </c>
      <c r="C1456" s="2" t="inlineStr">
        <is>
          <t>SEPARACAO</t>
        </is>
      </c>
      <c r="D1456" s="2" t="n">
        <v>5998328</v>
      </c>
      <c r="E1456" s="2" t="inlineStr">
        <is>
          <t>Edielson Matheus Santos Souza</t>
        </is>
      </c>
      <c r="F1456" s="2" t="n">
        <v>5013</v>
      </c>
      <c r="G1456" s="2" t="n">
        <v>121.23</v>
      </c>
      <c r="H1456" s="2" t="n">
        <v>41</v>
      </c>
      <c r="I1456" s="2" t="n">
        <v>0</v>
      </c>
      <c r="J1456" s="2" t="inlineStr">
        <is>
          <t>GPA</t>
        </is>
      </c>
    </row>
    <row r="1457">
      <c r="A1457" s="2" t="n">
        <v>7</v>
      </c>
      <c r="B1457" s="2" t="n">
        <v>7801</v>
      </c>
      <c r="C1457" s="2" t="inlineStr">
        <is>
          <t>SEPARACAO</t>
        </is>
      </c>
      <c r="D1457" s="2" t="n">
        <v>5998581</v>
      </c>
      <c r="E1457" s="2" t="inlineStr">
        <is>
          <t>Anayochukwu Bobby Onyewuchi</t>
        </is>
      </c>
      <c r="F1457" s="2" t="n">
        <v>8010</v>
      </c>
      <c r="G1457" s="2" t="n">
        <v>134.12</v>
      </c>
      <c r="H1457" s="2" t="n">
        <v>60</v>
      </c>
      <c r="I1457" s="2" t="n">
        <v>0</v>
      </c>
      <c r="J1457" s="2" t="inlineStr">
        <is>
          <t>GPA</t>
        </is>
      </c>
    </row>
    <row r="1458">
      <c r="A1458" s="2" t="n">
        <v>7</v>
      </c>
      <c r="B1458" s="2" t="n">
        <v>7801</v>
      </c>
      <c r="C1458" s="2" t="inlineStr">
        <is>
          <t>SEPARACAO</t>
        </is>
      </c>
      <c r="D1458" s="2" t="n">
        <v>5998603</v>
      </c>
      <c r="E1458" s="2" t="inlineStr">
        <is>
          <t>Chibuike Simon Anaekwe</t>
        </is>
      </c>
      <c r="F1458" s="2" t="n">
        <v>6593</v>
      </c>
      <c r="G1458" s="2" t="n">
        <v>133.53</v>
      </c>
      <c r="H1458" s="2" t="n">
        <v>49</v>
      </c>
      <c r="I1458" s="2" t="n">
        <v>0</v>
      </c>
      <c r="J1458" s="2" t="inlineStr">
        <is>
          <t>GPA</t>
        </is>
      </c>
    </row>
    <row r="1459">
      <c r="A1459" s="2" t="n">
        <v>7</v>
      </c>
      <c r="B1459" s="2" t="n">
        <v>7801</v>
      </c>
      <c r="C1459" s="2" t="inlineStr">
        <is>
          <t>SEPARACAO</t>
        </is>
      </c>
      <c r="D1459" s="2" t="n">
        <v>599869</v>
      </c>
      <c r="E1459" s="2" t="inlineStr">
        <is>
          <t>Pedro Hissao Yano</t>
        </is>
      </c>
      <c r="F1459" s="2" t="n">
        <v>194</v>
      </c>
      <c r="G1459" s="2" t="n">
        <v>1.01</v>
      </c>
      <c r="H1459" s="2" t="n">
        <v>192</v>
      </c>
      <c r="I1459" s="2" t="n">
        <v>0</v>
      </c>
      <c r="J1459" s="2" t="inlineStr">
        <is>
          <t>GPA</t>
        </is>
      </c>
    </row>
    <row r="1460">
      <c r="A1460" s="2" t="n">
        <v>7</v>
      </c>
      <c r="B1460" s="2" t="n">
        <v>7801</v>
      </c>
      <c r="C1460" s="2" t="inlineStr">
        <is>
          <t>SEPARACAO</t>
        </is>
      </c>
      <c r="D1460" s="2" t="n">
        <v>5998719</v>
      </c>
      <c r="E1460" s="2" t="inlineStr">
        <is>
          <t>Matheus Souza Santos</t>
        </is>
      </c>
      <c r="F1460" s="2" t="n">
        <v>9491</v>
      </c>
      <c r="G1460" s="2" t="n">
        <v>152.44</v>
      </c>
      <c r="H1460" s="2" t="n">
        <v>62</v>
      </c>
      <c r="I1460" s="2" t="n">
        <v>0</v>
      </c>
      <c r="J1460" s="2" t="inlineStr">
        <is>
          <t>GPA</t>
        </is>
      </c>
    </row>
    <row r="1461">
      <c r="A1461" s="2" t="n">
        <v>7</v>
      </c>
      <c r="B1461" s="2" t="n">
        <v>7801</v>
      </c>
      <c r="C1461" s="2" t="inlineStr">
        <is>
          <t>SEPARACAO</t>
        </is>
      </c>
      <c r="D1461" s="2" t="n">
        <v>5998816</v>
      </c>
      <c r="E1461" s="2" t="inlineStr">
        <is>
          <t>Gustavo De Oliveira Reis Da Silva</t>
        </is>
      </c>
      <c r="F1461" s="2" t="n">
        <v>3442</v>
      </c>
      <c r="G1461" s="2" t="n">
        <v>125.31</v>
      </c>
      <c r="H1461" s="2" t="n">
        <v>27</v>
      </c>
      <c r="I1461" s="2" t="n">
        <v>0</v>
      </c>
      <c r="J1461" s="2" t="inlineStr">
        <is>
          <t>GPA</t>
        </is>
      </c>
    </row>
    <row r="1462">
      <c r="A1462" s="2" t="n">
        <v>7</v>
      </c>
      <c r="B1462" s="2" t="n">
        <v>7801</v>
      </c>
      <c r="C1462" s="2" t="inlineStr">
        <is>
          <t>SEPARACAO</t>
        </is>
      </c>
      <c r="D1462" s="2" t="n">
        <v>5998824</v>
      </c>
      <c r="E1462" s="2" t="inlineStr">
        <is>
          <t>Rafaela Cristine Brito Da Silva</t>
        </is>
      </c>
      <c r="F1462" s="2" t="n">
        <v>5200</v>
      </c>
      <c r="G1462" s="2" t="n">
        <v>159.78</v>
      </c>
      <c r="H1462" s="2" t="n">
        <v>33</v>
      </c>
      <c r="I1462" s="2" t="n">
        <v>0</v>
      </c>
      <c r="J1462" s="2" t="inlineStr">
        <is>
          <t>GPA</t>
        </is>
      </c>
    </row>
    <row r="1463">
      <c r="A1463" s="2" t="n">
        <v>7</v>
      </c>
      <c r="B1463" s="2" t="n">
        <v>7801</v>
      </c>
      <c r="C1463" s="2" t="inlineStr">
        <is>
          <t>SEPARACAO</t>
        </is>
      </c>
      <c r="D1463" s="2" t="n">
        <v>5998999</v>
      </c>
      <c r="E1463" s="2" t="inlineStr">
        <is>
          <t>Samuel Udoka Godwin</t>
        </is>
      </c>
      <c r="F1463" s="2" t="n">
        <v>2399</v>
      </c>
      <c r="G1463" s="2" t="n">
        <v>87.17</v>
      </c>
      <c r="H1463" s="2" t="n">
        <v>28</v>
      </c>
      <c r="I1463" s="2" t="n">
        <v>0</v>
      </c>
      <c r="J1463" s="2" t="inlineStr">
        <is>
          <t>GPA</t>
        </is>
      </c>
    </row>
    <row r="1464">
      <c r="A1464" s="2" t="n">
        <v>7</v>
      </c>
      <c r="B1464" s="2" t="n">
        <v>7801</v>
      </c>
      <c r="C1464" s="2" t="inlineStr">
        <is>
          <t>SEPARACAO</t>
        </is>
      </c>
      <c r="D1464" s="2" t="n">
        <v>5999197</v>
      </c>
      <c r="E1464" s="2" t="inlineStr">
        <is>
          <t>Marcelo Takao Ono</t>
        </is>
      </c>
      <c r="F1464" s="2" t="n">
        <v>5069</v>
      </c>
      <c r="G1464" s="2" t="n">
        <v>113.22</v>
      </c>
      <c r="H1464" s="2" t="n">
        <v>45</v>
      </c>
      <c r="I1464" s="2" t="n">
        <v>0</v>
      </c>
      <c r="J1464" s="2" t="inlineStr">
        <is>
          <t>GPA</t>
        </is>
      </c>
    </row>
    <row r="1465">
      <c r="A1465" s="2" t="n">
        <v>7</v>
      </c>
      <c r="B1465" s="2" t="n">
        <v>7801</v>
      </c>
      <c r="C1465" s="2" t="inlineStr">
        <is>
          <t>SEPARACAO</t>
        </is>
      </c>
      <c r="D1465" s="2" t="n">
        <v>5999367</v>
      </c>
      <c r="E1465" s="2" t="inlineStr">
        <is>
          <t>Stephen Emeka</t>
        </is>
      </c>
      <c r="F1465" s="2" t="n">
        <v>2533</v>
      </c>
      <c r="G1465" s="2" t="n">
        <v>89.67</v>
      </c>
      <c r="H1465" s="2" t="n">
        <v>28</v>
      </c>
      <c r="I1465" s="2" t="n">
        <v>0</v>
      </c>
      <c r="J1465" s="2" t="inlineStr">
        <is>
          <t>GPA</t>
        </is>
      </c>
    </row>
    <row r="1466">
      <c r="A1466" s="2" t="n">
        <v>7</v>
      </c>
      <c r="B1466" s="2" t="n">
        <v>7801</v>
      </c>
      <c r="C1466" s="2" t="inlineStr">
        <is>
          <t>SEPARACAO</t>
        </is>
      </c>
      <c r="D1466" s="2" t="n">
        <v>5999383</v>
      </c>
      <c r="E1466" s="2" t="inlineStr">
        <is>
          <t>Onome Ogo Ovwigho</t>
        </is>
      </c>
      <c r="F1466" s="2" t="n">
        <v>511</v>
      </c>
      <c r="G1466" s="2" t="n">
        <v>16.91</v>
      </c>
      <c r="H1466" s="2" t="n">
        <v>30</v>
      </c>
      <c r="I1466" s="2" t="n">
        <v>0</v>
      </c>
      <c r="J1466" s="2" t="inlineStr">
        <is>
          <t>GPA</t>
        </is>
      </c>
    </row>
    <row r="1467">
      <c r="A1467" s="2" t="n">
        <v>7</v>
      </c>
      <c r="B1467" s="2" t="n">
        <v>7801</v>
      </c>
      <c r="C1467" s="2" t="inlineStr">
        <is>
          <t>SEPARACAO</t>
        </is>
      </c>
      <c r="D1467" s="2" t="n">
        <v>5999553</v>
      </c>
      <c r="E1467" s="2" t="inlineStr">
        <is>
          <t>Maria Valdelene Dos Santos Souza</t>
        </is>
      </c>
      <c r="F1467" s="2" t="n">
        <v>569</v>
      </c>
      <c r="G1467" s="2" t="n">
        <v>16.5</v>
      </c>
      <c r="H1467" s="2" t="n">
        <v>34</v>
      </c>
      <c r="I1467" s="2" t="n">
        <v>0</v>
      </c>
      <c r="J1467" s="2" t="inlineStr">
        <is>
          <t>GPA</t>
        </is>
      </c>
    </row>
    <row r="1468">
      <c r="A1468" s="2" t="n">
        <v>7</v>
      </c>
      <c r="B1468" s="2" t="n">
        <v>7801</v>
      </c>
      <c r="C1468" s="2" t="inlineStr">
        <is>
          <t>SEPARACAO</t>
        </is>
      </c>
      <c r="D1468" s="2" t="n">
        <v>5999588</v>
      </c>
      <c r="E1468" s="2" t="inlineStr">
        <is>
          <t>Roberia Maria Pereira</t>
        </is>
      </c>
      <c r="F1468" s="2" t="n">
        <v>2322</v>
      </c>
      <c r="G1468" s="2" t="n">
        <v>92.22</v>
      </c>
      <c r="H1468" s="2" t="n">
        <v>25</v>
      </c>
      <c r="I1468" s="2" t="n">
        <v>0</v>
      </c>
      <c r="J1468" s="2" t="inlineStr">
        <is>
          <t>GPA</t>
        </is>
      </c>
    </row>
    <row r="1469">
      <c r="A1469" s="2" t="n">
        <v>7</v>
      </c>
      <c r="B1469" s="2" t="n">
        <v>7801</v>
      </c>
      <c r="C1469" s="2" t="inlineStr">
        <is>
          <t>SEPARACAO</t>
        </is>
      </c>
      <c r="D1469" s="2" t="n">
        <v>5999650</v>
      </c>
      <c r="E1469" s="2" t="inlineStr">
        <is>
          <t>Edvania Andrade De Oliveira</t>
        </is>
      </c>
      <c r="F1469" s="2" t="n">
        <v>4005</v>
      </c>
      <c r="G1469" s="2" t="n">
        <v>149.01</v>
      </c>
      <c r="H1469" s="2" t="n">
        <v>27</v>
      </c>
      <c r="I1469" s="2" t="n">
        <v>0</v>
      </c>
      <c r="J1469" s="2" t="inlineStr">
        <is>
          <t>GPA</t>
        </is>
      </c>
    </row>
    <row r="1470">
      <c r="A1470" s="2" t="n">
        <v>7</v>
      </c>
      <c r="B1470" s="2" t="n">
        <v>7801</v>
      </c>
      <c r="C1470" s="2" t="inlineStr">
        <is>
          <t>SEPARACAO</t>
        </is>
      </c>
      <c r="D1470" s="2" t="n">
        <v>5999790</v>
      </c>
      <c r="E1470" s="2" t="inlineStr">
        <is>
          <t>Chukwudi Ikechukwu Obidi</t>
        </is>
      </c>
      <c r="F1470" s="2" t="n">
        <v>2059</v>
      </c>
      <c r="G1470" s="2" t="n">
        <v>78.2</v>
      </c>
      <c r="H1470" s="2" t="n">
        <v>26</v>
      </c>
      <c r="I1470" s="2" t="n">
        <v>0</v>
      </c>
      <c r="J1470" s="2" t="inlineStr">
        <is>
          <t>GPA</t>
        </is>
      </c>
    </row>
    <row r="1471">
      <c r="A1471" s="2" t="n">
        <v>7</v>
      </c>
      <c r="B1471" s="2" t="n">
        <v>7801</v>
      </c>
      <c r="C1471" s="2" t="inlineStr">
        <is>
          <t>SEPARACAO</t>
        </is>
      </c>
      <c r="D1471" s="2" t="n">
        <v>6000398</v>
      </c>
      <c r="E1471" s="2" t="inlineStr">
        <is>
          <t>Andre Luiz Silva Cardoso</t>
        </is>
      </c>
      <c r="F1471" s="2" t="n">
        <v>2238</v>
      </c>
      <c r="G1471" s="2" t="n">
        <v>38.56</v>
      </c>
      <c r="H1471" s="2" t="n">
        <v>58</v>
      </c>
      <c r="I1471" s="2" t="n">
        <v>0</v>
      </c>
      <c r="J1471" s="2" t="inlineStr">
        <is>
          <t>GPA</t>
        </is>
      </c>
    </row>
    <row r="1472">
      <c r="A1472" s="2" t="n">
        <v>7</v>
      </c>
      <c r="B1472" s="2" t="n">
        <v>7801</v>
      </c>
      <c r="C1472" s="2" t="inlineStr">
        <is>
          <t>SEPARACAO</t>
        </is>
      </c>
      <c r="D1472" s="2" t="n">
        <v>6001025</v>
      </c>
      <c r="E1472" s="2" t="inlineStr">
        <is>
          <t>Brenda Alexandre De Lima Brito</t>
        </is>
      </c>
      <c r="F1472" s="2" t="n">
        <v>7338</v>
      </c>
      <c r="G1472" s="2" t="n">
        <v>164.77</v>
      </c>
      <c r="H1472" s="2" t="n">
        <v>45</v>
      </c>
      <c r="I1472" s="2" t="n">
        <v>0</v>
      </c>
      <c r="J1472" s="2" t="inlineStr">
        <is>
          <t>GPA</t>
        </is>
      </c>
    </row>
    <row r="1473">
      <c r="A1473" s="2" t="n">
        <v>7</v>
      </c>
      <c r="B1473" s="2" t="n">
        <v>7801</v>
      </c>
      <c r="C1473" s="2" t="inlineStr">
        <is>
          <t>SEPARACAO</t>
        </is>
      </c>
      <c r="D1473" s="2" t="n">
        <v>6001130</v>
      </c>
      <c r="E1473" s="2" t="inlineStr">
        <is>
          <t>Gustavo Jardim Pereira</t>
        </is>
      </c>
      <c r="F1473" s="2" t="n">
        <v>1657</v>
      </c>
      <c r="G1473" s="2" t="n">
        <v>49.02</v>
      </c>
      <c r="H1473" s="2" t="n">
        <v>34</v>
      </c>
      <c r="I1473" s="2" t="n">
        <v>0</v>
      </c>
      <c r="J1473" s="2" t="inlineStr">
        <is>
          <t>GPA</t>
        </is>
      </c>
    </row>
    <row r="1474">
      <c r="A1474" s="2" t="n">
        <v>7</v>
      </c>
      <c r="B1474" s="2" t="n">
        <v>7801</v>
      </c>
      <c r="C1474" s="2" t="inlineStr">
        <is>
          <t>SEPARACAO</t>
        </is>
      </c>
      <c r="D1474" s="2" t="n">
        <v>6001173</v>
      </c>
      <c r="E1474" s="2" t="inlineStr">
        <is>
          <t>Thalia Dos Santos Genuino</t>
        </is>
      </c>
      <c r="F1474" s="2" t="n">
        <v>2029</v>
      </c>
      <c r="G1474" s="2" t="n">
        <v>65.31</v>
      </c>
      <c r="H1474" s="2" t="n">
        <v>31</v>
      </c>
      <c r="I1474" s="2" t="n">
        <v>0</v>
      </c>
      <c r="J1474" s="2" t="inlineStr">
        <is>
          <t>GPA</t>
        </is>
      </c>
    </row>
    <row r="1475">
      <c r="A1475" s="2" t="n">
        <v>7</v>
      </c>
      <c r="B1475" s="2" t="n">
        <v>7801</v>
      </c>
      <c r="C1475" s="2" t="inlineStr">
        <is>
          <t>SEPARACAO</t>
        </is>
      </c>
      <c r="D1475" s="2" t="n">
        <v>6001181</v>
      </c>
      <c r="E1475" s="2" t="inlineStr">
        <is>
          <t>Innocent Emeka Okolo</t>
        </is>
      </c>
      <c r="F1475" s="2" t="n">
        <v>7986</v>
      </c>
      <c r="G1475" s="2" t="n">
        <v>139.29</v>
      </c>
      <c r="H1475" s="2" t="n">
        <v>57</v>
      </c>
      <c r="I1475" s="2" t="n">
        <v>0</v>
      </c>
      <c r="J1475" s="2" t="inlineStr">
        <is>
          <t>GPA</t>
        </is>
      </c>
    </row>
    <row r="1476">
      <c r="A1476" s="2" t="n">
        <v>7</v>
      </c>
      <c r="B1476" s="2" t="n">
        <v>7801</v>
      </c>
      <c r="C1476" s="2" t="inlineStr">
        <is>
          <t>SEPARACAO</t>
        </is>
      </c>
      <c r="D1476" s="2" t="n">
        <v>6001203</v>
      </c>
      <c r="E1476" s="2" t="inlineStr">
        <is>
          <t>Marcelo Sousa Dos Santos</t>
        </is>
      </c>
      <c r="F1476" s="2" t="n">
        <v>8701</v>
      </c>
      <c r="G1476" s="2" t="n">
        <v>130.09</v>
      </c>
      <c r="H1476" s="2" t="n">
        <v>67</v>
      </c>
      <c r="I1476" s="2" t="n">
        <v>0</v>
      </c>
      <c r="J1476" s="2" t="inlineStr">
        <is>
          <t>GPA</t>
        </is>
      </c>
    </row>
    <row r="1477">
      <c r="A1477" s="2" t="n">
        <v>7</v>
      </c>
      <c r="B1477" s="2" t="n">
        <v>7801</v>
      </c>
      <c r="C1477" s="2" t="inlineStr">
        <is>
          <t>SEPARACAO</t>
        </is>
      </c>
      <c r="D1477" s="2" t="n">
        <v>6001238</v>
      </c>
      <c r="E1477" s="2" t="inlineStr">
        <is>
          <t>Karine Da Silva Ferreira</t>
        </is>
      </c>
      <c r="F1477" s="2" t="n">
        <v>3304</v>
      </c>
      <c r="G1477" s="2" t="n">
        <v>117.89</v>
      </c>
      <c r="H1477" s="2" t="n">
        <v>28</v>
      </c>
      <c r="I1477" s="2" t="n">
        <v>0</v>
      </c>
      <c r="J1477" s="2" t="inlineStr">
        <is>
          <t>GPA</t>
        </is>
      </c>
    </row>
    <row r="1478">
      <c r="A1478" s="2" t="n">
        <v>7</v>
      </c>
      <c r="B1478" s="2" t="n">
        <v>7801</v>
      </c>
      <c r="C1478" s="2" t="inlineStr">
        <is>
          <t>SEPARACAO</t>
        </is>
      </c>
      <c r="D1478" s="2" t="n">
        <v>6001300</v>
      </c>
      <c r="E1478" s="2" t="inlineStr">
        <is>
          <t>Andre Silva Castro</t>
        </is>
      </c>
      <c r="F1478" s="2" t="n">
        <v>1605</v>
      </c>
      <c r="G1478" s="2" t="n">
        <v>57.33</v>
      </c>
      <c r="H1478" s="2" t="n">
        <v>28</v>
      </c>
      <c r="I1478" s="2" t="n">
        <v>0</v>
      </c>
      <c r="J1478" s="2" t="inlineStr">
        <is>
          <t>GPA</t>
        </is>
      </c>
    </row>
    <row r="1479">
      <c r="A1479" s="2" t="n">
        <v>7</v>
      </c>
      <c r="B1479" s="2" t="n">
        <v>7801</v>
      </c>
      <c r="C1479" s="2" t="inlineStr">
        <is>
          <t>SEPARACAO</t>
        </is>
      </c>
      <c r="D1479" s="2" t="n">
        <v>6001335</v>
      </c>
      <c r="E1479" s="2" t="inlineStr">
        <is>
          <t>Marcelo Adriano De Oliveira</t>
        </is>
      </c>
      <c r="F1479" s="2" t="n">
        <v>3567</v>
      </c>
      <c r="G1479" s="2" t="n">
        <v>89.88</v>
      </c>
      <c r="H1479" s="2" t="n">
        <v>40</v>
      </c>
      <c r="I1479" s="2" t="n">
        <v>0</v>
      </c>
      <c r="J1479" s="2" t="inlineStr">
        <is>
          <t>GPA</t>
        </is>
      </c>
    </row>
    <row r="1480">
      <c r="A1480" s="2" t="n">
        <v>7</v>
      </c>
      <c r="B1480" s="2" t="n">
        <v>7801</v>
      </c>
      <c r="C1480" s="2" t="inlineStr">
        <is>
          <t>PUXADA RECEB</t>
        </is>
      </c>
      <c r="D1480" s="2" t="n">
        <v>6001360</v>
      </c>
      <c r="E1480" s="2" t="inlineStr">
        <is>
          <t>Karen Cristina Santana Souza</t>
        </is>
      </c>
      <c r="F1480" s="2" t="n">
        <v>64</v>
      </c>
      <c r="G1480" s="2" t="n">
        <v>4.65</v>
      </c>
      <c r="H1480" s="2" t="n">
        <v>14</v>
      </c>
      <c r="I1480" s="2" t="n">
        <v>0</v>
      </c>
      <c r="J1480" s="2" t="inlineStr">
        <is>
          <t>GPA</t>
        </is>
      </c>
    </row>
    <row r="1481">
      <c r="A1481" s="2" t="n">
        <v>7</v>
      </c>
      <c r="B1481" s="2" t="n">
        <v>7801</v>
      </c>
      <c r="C1481" s="2" t="inlineStr">
        <is>
          <t>SEPARACAO</t>
        </is>
      </c>
      <c r="D1481" s="2" t="n">
        <v>6001360</v>
      </c>
      <c r="E1481" s="2" t="inlineStr">
        <is>
          <t>Karen Cristina Santana Souza</t>
        </is>
      </c>
      <c r="F1481" s="2" t="n">
        <v>5138</v>
      </c>
      <c r="G1481" s="2" t="n">
        <v>110.55</v>
      </c>
      <c r="H1481" s="2" t="n">
        <v>46</v>
      </c>
      <c r="I1481" s="2" t="n">
        <v>0</v>
      </c>
      <c r="J1481" s="2" t="inlineStr">
        <is>
          <t>GPA</t>
        </is>
      </c>
    </row>
    <row r="1482">
      <c r="A1482" s="2" t="n">
        <v>7</v>
      </c>
      <c r="B1482" s="2" t="n">
        <v>7801</v>
      </c>
      <c r="C1482" s="2" t="inlineStr">
        <is>
          <t>SEPARACAO</t>
        </is>
      </c>
      <c r="D1482" s="2" t="n">
        <v>6001572</v>
      </c>
      <c r="E1482" s="2" t="inlineStr">
        <is>
          <t>Grasiele Barbosa Dos Santos</t>
        </is>
      </c>
      <c r="F1482" s="2" t="n">
        <v>247</v>
      </c>
      <c r="G1482" s="2" t="n">
        <v>15.79</v>
      </c>
      <c r="H1482" s="2" t="n">
        <v>16</v>
      </c>
      <c r="I1482" s="2" t="n">
        <v>0</v>
      </c>
      <c r="J1482" s="2" t="inlineStr">
        <is>
          <t>GPA</t>
        </is>
      </c>
    </row>
    <row r="1483">
      <c r="A1483" s="2" t="n">
        <v>7</v>
      </c>
      <c r="B1483" s="2" t="n">
        <v>7801</v>
      </c>
      <c r="C1483" s="2" t="inlineStr">
        <is>
          <t>SEPARACAO</t>
        </is>
      </c>
      <c r="D1483" s="2" t="n">
        <v>6001742</v>
      </c>
      <c r="E1483" s="2" t="inlineStr">
        <is>
          <t>Milena Alves Rodrigues</t>
        </is>
      </c>
      <c r="F1483" s="2" t="n">
        <v>4999</v>
      </c>
      <c r="G1483" s="2" t="n">
        <v>138.31</v>
      </c>
      <c r="H1483" s="2" t="n">
        <v>36</v>
      </c>
      <c r="I1483" s="2" t="n">
        <v>0</v>
      </c>
      <c r="J1483" s="2" t="inlineStr">
        <is>
          <t>GPA</t>
        </is>
      </c>
    </row>
    <row r="1484">
      <c r="A1484" s="2" t="n">
        <v>7</v>
      </c>
      <c r="B1484" s="2" t="n">
        <v>7801</v>
      </c>
      <c r="C1484" s="2" t="inlineStr">
        <is>
          <t>SEPARACAO</t>
        </is>
      </c>
      <c r="D1484" s="2" t="n">
        <v>6001947</v>
      </c>
      <c r="E1484" s="2" t="inlineStr">
        <is>
          <t>Tassiane De Barros Oliveira</t>
        </is>
      </c>
      <c r="F1484" s="2" t="n">
        <v>221</v>
      </c>
      <c r="G1484" s="2" t="n">
        <v>10.25</v>
      </c>
      <c r="H1484" s="2" t="n">
        <v>22</v>
      </c>
      <c r="I1484" s="2" t="n">
        <v>0</v>
      </c>
      <c r="J1484" s="2" t="inlineStr">
        <is>
          <t>GPA</t>
        </is>
      </c>
    </row>
    <row r="1485">
      <c r="A1485" s="2" t="n">
        <v>7</v>
      </c>
      <c r="B1485" s="2" t="n">
        <v>7801</v>
      </c>
      <c r="C1485" s="2" t="inlineStr">
        <is>
          <t>SEPARACAO</t>
        </is>
      </c>
      <c r="D1485" s="2" t="n">
        <v>6002854</v>
      </c>
      <c r="E1485" s="2" t="inlineStr">
        <is>
          <t>Bruno Miro Da Silva</t>
        </is>
      </c>
      <c r="F1485" s="2" t="n">
        <v>1528</v>
      </c>
      <c r="G1485" s="2" t="n">
        <v>65.27</v>
      </c>
      <c r="H1485" s="2" t="n">
        <v>23</v>
      </c>
      <c r="I1485" s="2" t="n">
        <v>0</v>
      </c>
      <c r="J1485" s="2" t="inlineStr">
        <is>
          <t>GPA</t>
        </is>
      </c>
    </row>
    <row r="1486">
      <c r="A1486" s="2" t="n">
        <v>7</v>
      </c>
      <c r="B1486" s="2" t="n">
        <v>7801</v>
      </c>
      <c r="C1486" s="2" t="inlineStr">
        <is>
          <t>SEPARACAO</t>
        </is>
      </c>
      <c r="D1486" s="2" t="n">
        <v>6003753</v>
      </c>
      <c r="E1486" s="2" t="inlineStr">
        <is>
          <t>Vitoria Beatriz De Oliveira Andrade</t>
        </is>
      </c>
      <c r="F1486" s="2" t="n">
        <v>386</v>
      </c>
      <c r="G1486" s="2" t="n">
        <v>14.84</v>
      </c>
      <c r="H1486" s="2" t="n">
        <v>26</v>
      </c>
      <c r="I1486" s="2" t="n">
        <v>0</v>
      </c>
      <c r="J1486" s="2" t="inlineStr">
        <is>
          <t>GPA</t>
        </is>
      </c>
    </row>
    <row r="1487">
      <c r="A1487" s="2" t="n">
        <v>7</v>
      </c>
      <c r="B1487" s="2" t="n">
        <v>7801</v>
      </c>
      <c r="C1487" s="2" t="inlineStr">
        <is>
          <t>SEPARACAO</t>
        </is>
      </c>
      <c r="D1487" s="2" t="n">
        <v>6003850</v>
      </c>
      <c r="E1487" s="2" t="inlineStr">
        <is>
          <t>Reginaldo Domingos Dos Santos</t>
        </is>
      </c>
      <c r="F1487" s="2" t="n">
        <v>4640</v>
      </c>
      <c r="G1487" s="2" t="n">
        <v>118.18</v>
      </c>
      <c r="H1487" s="2" t="n">
        <v>39</v>
      </c>
      <c r="I1487" s="2" t="n">
        <v>0</v>
      </c>
      <c r="J1487" s="2" t="inlineStr">
        <is>
          <t>GPA</t>
        </is>
      </c>
    </row>
    <row r="1488">
      <c r="A1488" s="2" t="n">
        <v>7</v>
      </c>
      <c r="B1488" s="2" t="n">
        <v>7801</v>
      </c>
      <c r="C1488" s="2" t="inlineStr">
        <is>
          <t>SEPARACAO</t>
        </is>
      </c>
      <c r="D1488" s="2" t="n">
        <v>6004547</v>
      </c>
      <c r="E1488" s="2" t="inlineStr">
        <is>
          <t>Lucilia Maria Amorim</t>
        </is>
      </c>
      <c r="F1488" s="2" t="n">
        <v>584</v>
      </c>
      <c r="G1488" s="2" t="n">
        <v>15.09</v>
      </c>
      <c r="H1488" s="2" t="n">
        <v>39</v>
      </c>
      <c r="I1488" s="2" t="n">
        <v>0</v>
      </c>
      <c r="J1488" s="2" t="inlineStr">
        <is>
          <t>GPA</t>
        </is>
      </c>
    </row>
    <row r="1489">
      <c r="A1489" s="2" t="n">
        <v>7</v>
      </c>
      <c r="B1489" s="2" t="n">
        <v>7801</v>
      </c>
      <c r="C1489" s="2" t="inlineStr">
        <is>
          <t>SEPARACAO</t>
        </is>
      </c>
      <c r="D1489" s="2" t="n">
        <v>6005535</v>
      </c>
      <c r="E1489" s="2" t="inlineStr">
        <is>
          <t>Karla Cavalcanti Silva</t>
        </is>
      </c>
      <c r="F1489" s="2" t="n">
        <v>804</v>
      </c>
      <c r="G1489" s="2" t="n">
        <v>13.73</v>
      </c>
      <c r="H1489" s="2" t="n">
        <v>59</v>
      </c>
      <c r="I1489" s="2" t="n">
        <v>0</v>
      </c>
      <c r="J1489" s="2" t="inlineStr">
        <is>
          <t>GPA</t>
        </is>
      </c>
    </row>
    <row r="1490">
      <c r="A1490" s="2" t="n">
        <v>7</v>
      </c>
      <c r="B1490" s="2" t="n">
        <v>7801</v>
      </c>
      <c r="C1490" s="2" t="inlineStr">
        <is>
          <t>SEPARACAO</t>
        </is>
      </c>
      <c r="D1490" s="2" t="n">
        <v>6005764</v>
      </c>
      <c r="E1490" s="2" t="inlineStr">
        <is>
          <t>Chinonso Stephen Onuegbu</t>
        </is>
      </c>
      <c r="F1490" s="2" t="n">
        <v>1995</v>
      </c>
      <c r="G1490" s="2" t="n">
        <v>62.43</v>
      </c>
      <c r="H1490" s="2" t="n">
        <v>32</v>
      </c>
      <c r="I1490" s="2" t="n">
        <v>0</v>
      </c>
      <c r="J1490" s="2" t="inlineStr">
        <is>
          <t>GPA</t>
        </is>
      </c>
    </row>
    <row r="1491">
      <c r="A1491" s="2" t="n">
        <v>7</v>
      </c>
      <c r="B1491" s="2" t="n">
        <v>7801</v>
      </c>
      <c r="C1491" s="2" t="inlineStr">
        <is>
          <t>SEPARACAO</t>
        </is>
      </c>
      <c r="D1491" s="2" t="n">
        <v>6005802</v>
      </c>
      <c r="E1491" s="2" t="inlineStr">
        <is>
          <t>Susana Mangueira De Sousa</t>
        </is>
      </c>
      <c r="F1491" s="2" t="n">
        <v>2566</v>
      </c>
      <c r="G1491" s="2" t="n">
        <v>72.17</v>
      </c>
      <c r="H1491" s="2" t="n">
        <v>36</v>
      </c>
      <c r="I1491" s="2" t="n">
        <v>0</v>
      </c>
      <c r="J1491" s="2" t="inlineStr">
        <is>
          <t>GPA</t>
        </is>
      </c>
    </row>
    <row r="1492">
      <c r="A1492" s="2" t="n">
        <v>7</v>
      </c>
      <c r="B1492" s="2" t="n">
        <v>7801</v>
      </c>
      <c r="C1492" s="2" t="inlineStr">
        <is>
          <t>SEPARACAO</t>
        </is>
      </c>
      <c r="D1492" s="2" t="n">
        <v>6006175</v>
      </c>
      <c r="E1492" s="2" t="inlineStr">
        <is>
          <t>Leandro Andrade</t>
        </is>
      </c>
      <c r="F1492" s="2" t="n">
        <v>1021</v>
      </c>
      <c r="G1492" s="2" t="n">
        <v>24.35</v>
      </c>
      <c r="H1492" s="2" t="n">
        <v>42</v>
      </c>
      <c r="I1492" s="2" t="n">
        <v>0</v>
      </c>
      <c r="J1492" s="2" t="inlineStr">
        <is>
          <t>GPA</t>
        </is>
      </c>
    </row>
    <row r="1493">
      <c r="A1493" s="2" t="n">
        <v>7</v>
      </c>
      <c r="B1493" s="2" t="n">
        <v>7801</v>
      </c>
      <c r="C1493" s="2" t="inlineStr">
        <is>
          <t>SEPARACAO</t>
        </is>
      </c>
      <c r="D1493" s="2" t="n">
        <v>6006833</v>
      </c>
      <c r="E1493" s="2" t="inlineStr">
        <is>
          <t>Misael Gomes</t>
        </is>
      </c>
      <c r="F1493" s="2" t="n">
        <v>1934</v>
      </c>
      <c r="G1493" s="2" t="n">
        <v>62.19</v>
      </c>
      <c r="H1493" s="2" t="n">
        <v>31</v>
      </c>
      <c r="I1493" s="2" t="n">
        <v>0</v>
      </c>
      <c r="J1493" s="2" t="inlineStr">
        <is>
          <t>GPA</t>
        </is>
      </c>
    </row>
    <row r="1494">
      <c r="A1494" s="2" t="n">
        <v>7</v>
      </c>
      <c r="B1494" s="2" t="n">
        <v>7801</v>
      </c>
      <c r="C1494" s="2" t="inlineStr">
        <is>
          <t>SEPARACAO</t>
        </is>
      </c>
      <c r="D1494" s="2" t="n">
        <v>6006884</v>
      </c>
      <c r="E1494" s="2" t="inlineStr">
        <is>
          <t>Vinicius Marcelino Da Silva</t>
        </is>
      </c>
      <c r="F1494" s="2" t="n">
        <v>2387</v>
      </c>
      <c r="G1494" s="2" t="n">
        <v>80.93000000000001</v>
      </c>
      <c r="H1494" s="2" t="n">
        <v>29</v>
      </c>
      <c r="I1494" s="2" t="n">
        <v>0</v>
      </c>
      <c r="J1494" s="2" t="inlineStr">
        <is>
          <t>GPA</t>
        </is>
      </c>
    </row>
    <row r="1495">
      <c r="A1495" s="2" t="n">
        <v>7</v>
      </c>
      <c r="B1495" s="2" t="n">
        <v>7801</v>
      </c>
      <c r="C1495" s="2" t="inlineStr">
        <is>
          <t>SEPARACAO</t>
        </is>
      </c>
      <c r="D1495" s="2" t="n">
        <v>6007260</v>
      </c>
      <c r="E1495" s="2" t="inlineStr">
        <is>
          <t>Caua Pereira Nogueira</t>
        </is>
      </c>
      <c r="F1495" s="2" t="n">
        <v>896</v>
      </c>
      <c r="G1495" s="2" t="n">
        <v>25.65</v>
      </c>
      <c r="H1495" s="2" t="n">
        <v>35</v>
      </c>
      <c r="I1495" s="2" t="n">
        <v>0</v>
      </c>
      <c r="J1495" s="2" t="inlineStr">
        <is>
          <t>GPA</t>
        </is>
      </c>
    </row>
    <row r="1496">
      <c r="A1496" s="2" t="n">
        <v>7</v>
      </c>
      <c r="B1496" s="2" t="n">
        <v>7801</v>
      </c>
      <c r="C1496" s="2" t="inlineStr">
        <is>
          <t>SEPARACAO</t>
        </is>
      </c>
      <c r="D1496" s="2" t="n">
        <v>6008089</v>
      </c>
      <c r="E1496" s="2" t="inlineStr">
        <is>
          <t>Isaias De Freitas De Jesus</t>
        </is>
      </c>
      <c r="F1496" s="2" t="n">
        <v>1984</v>
      </c>
      <c r="G1496" s="2" t="n">
        <v>78.39</v>
      </c>
      <c r="H1496" s="2" t="n">
        <v>25</v>
      </c>
      <c r="I1496" s="2" t="n">
        <v>0</v>
      </c>
      <c r="J1496" s="2" t="inlineStr">
        <is>
          <t>GPA</t>
        </is>
      </c>
    </row>
    <row r="1497">
      <c r="A1497" s="2" t="n">
        <v>7</v>
      </c>
      <c r="B1497" s="2" t="n">
        <v>7801</v>
      </c>
      <c r="C1497" s="2" t="inlineStr">
        <is>
          <t>SEPARACAO</t>
        </is>
      </c>
      <c r="D1497" s="2" t="n">
        <v>6008224</v>
      </c>
      <c r="E1497" s="2" t="inlineStr">
        <is>
          <t>Ikenna Edward Okorie</t>
        </is>
      </c>
      <c r="F1497" s="2" t="n">
        <v>1286</v>
      </c>
      <c r="G1497" s="2" t="n">
        <v>52.58</v>
      </c>
      <c r="H1497" s="2" t="n">
        <v>24</v>
      </c>
      <c r="I1497" s="2" t="n">
        <v>0</v>
      </c>
      <c r="J1497" s="2" t="inlineStr">
        <is>
          <t>GPA</t>
        </is>
      </c>
    </row>
    <row r="1498">
      <c r="A1498" s="2" t="n">
        <v>7</v>
      </c>
      <c r="B1498" s="2" t="n">
        <v>7801</v>
      </c>
      <c r="C1498" s="2" t="inlineStr">
        <is>
          <t>SEPARACAO</t>
        </is>
      </c>
      <c r="D1498" s="2" t="n">
        <v>6010539</v>
      </c>
      <c r="E1498" s="2" t="inlineStr">
        <is>
          <t>Paul Madueke Nwatu</t>
        </is>
      </c>
      <c r="F1498" s="2" t="n">
        <v>2285</v>
      </c>
      <c r="G1498" s="2" t="n">
        <v>73.66</v>
      </c>
      <c r="H1498" s="2" t="n">
        <v>31</v>
      </c>
      <c r="I1498" s="2" t="n">
        <v>0</v>
      </c>
      <c r="J1498" s="2" t="inlineStr">
        <is>
          <t>GPA</t>
        </is>
      </c>
    </row>
    <row r="1499">
      <c r="A1499" s="2" t="n">
        <v>7</v>
      </c>
      <c r="B1499" s="2" t="n">
        <v>7801</v>
      </c>
      <c r="C1499" s="2" t="inlineStr">
        <is>
          <t>SEPARACAO</t>
        </is>
      </c>
      <c r="D1499" s="2" t="n">
        <v>6010660</v>
      </c>
      <c r="E1499" s="2" t="inlineStr">
        <is>
          <t>Kenneth Emenike Atuh</t>
        </is>
      </c>
      <c r="F1499" s="2" t="n">
        <v>1851</v>
      </c>
      <c r="G1499" s="2" t="n">
        <v>70.98999999999999</v>
      </c>
      <c r="H1499" s="2" t="n">
        <v>26</v>
      </c>
      <c r="I1499" s="2" t="n">
        <v>0</v>
      </c>
      <c r="J1499" s="2" t="inlineStr">
        <is>
          <t>GPA</t>
        </is>
      </c>
    </row>
    <row r="1500">
      <c r="A1500" s="2" t="n">
        <v>7</v>
      </c>
      <c r="B1500" s="2" t="n">
        <v>7801</v>
      </c>
      <c r="C1500" s="2" t="inlineStr">
        <is>
          <t>SEPARACAO</t>
        </is>
      </c>
      <c r="D1500" s="2" t="n">
        <v>6010725</v>
      </c>
      <c r="E1500" s="2" t="inlineStr">
        <is>
          <t>Chidi Okere</t>
        </is>
      </c>
      <c r="F1500" s="2" t="n">
        <v>1108</v>
      </c>
      <c r="G1500" s="2" t="n">
        <v>64.14</v>
      </c>
      <c r="H1500" s="2" t="n">
        <v>17</v>
      </c>
      <c r="I1500" s="2" t="n">
        <v>0</v>
      </c>
      <c r="J1500" s="2" t="inlineStr">
        <is>
          <t>GPA</t>
        </is>
      </c>
    </row>
    <row r="1501">
      <c r="A1501" s="2" t="n">
        <v>7</v>
      </c>
      <c r="B1501" s="2" t="n">
        <v>7801</v>
      </c>
      <c r="C1501" s="2" t="inlineStr">
        <is>
          <t>ATIVIDADE OP. EMP.</t>
        </is>
      </c>
      <c r="D1501" s="2" t="n">
        <v>601139</v>
      </c>
      <c r="E1501" s="2" t="inlineStr">
        <is>
          <t>LUIZ DE SOUSA ALVES PEREIRA</t>
        </is>
      </c>
      <c r="F1501" s="2" t="n">
        <v>100</v>
      </c>
      <c r="G1501" s="2" t="n">
        <v>19.09</v>
      </c>
      <c r="H1501" s="2" t="n">
        <v>5</v>
      </c>
      <c r="I1501" s="2" t="n">
        <v>0</v>
      </c>
      <c r="J1501" s="2" t="inlineStr">
        <is>
          <t>GPA</t>
        </is>
      </c>
    </row>
    <row r="1502">
      <c r="A1502" s="2" t="n">
        <v>7</v>
      </c>
      <c r="B1502" s="2" t="n">
        <v>7801</v>
      </c>
      <c r="C1502" s="2" t="inlineStr">
        <is>
          <t>SEPARACAO</t>
        </is>
      </c>
      <c r="D1502" s="2" t="n">
        <v>6012213</v>
      </c>
      <c r="E1502" s="2" t="inlineStr">
        <is>
          <t>Maria Alaide Pereira Nogueira Santos</t>
        </is>
      </c>
      <c r="F1502" s="2" t="n">
        <v>72</v>
      </c>
      <c r="G1502" s="2" t="n">
        <v>6.62</v>
      </c>
      <c r="H1502" s="2" t="n">
        <v>11</v>
      </c>
      <c r="I1502" s="2" t="n">
        <v>0</v>
      </c>
      <c r="J1502" s="2" t="inlineStr">
        <is>
          <t>GPA</t>
        </is>
      </c>
    </row>
    <row r="1503">
      <c r="A1503" s="2" t="n">
        <v>7</v>
      </c>
      <c r="B1503" s="2" t="n">
        <v>7801</v>
      </c>
      <c r="C1503" s="2" t="inlineStr">
        <is>
          <t>SEPARACAO</t>
        </is>
      </c>
      <c r="D1503" s="2" t="n">
        <v>6012221</v>
      </c>
      <c r="E1503" s="2" t="inlineStr">
        <is>
          <t>Kamilly Costa Do Rosario Borges</t>
        </is>
      </c>
      <c r="F1503" s="2" t="n">
        <v>128</v>
      </c>
      <c r="G1503" s="2" t="n">
        <v>6.37</v>
      </c>
      <c r="H1503" s="2" t="n">
        <v>20</v>
      </c>
      <c r="I1503" s="2" t="n">
        <v>0</v>
      </c>
      <c r="J1503" s="2" t="inlineStr">
        <is>
          <t>GPA</t>
        </is>
      </c>
    </row>
    <row r="1504">
      <c r="A1504" s="2" t="n">
        <v>7</v>
      </c>
      <c r="B1504" s="2" t="n">
        <v>7801</v>
      </c>
      <c r="C1504" s="2" t="inlineStr">
        <is>
          <t>SEPARACAO</t>
        </is>
      </c>
      <c r="D1504" s="2" t="n">
        <v>6012256</v>
      </c>
      <c r="E1504" s="2" t="inlineStr">
        <is>
          <t>Thamires Jordana Barros Rosa</t>
        </is>
      </c>
      <c r="F1504" s="2" t="n">
        <v>125</v>
      </c>
      <c r="G1504" s="2" t="n">
        <v>6.41</v>
      </c>
      <c r="H1504" s="2" t="n">
        <v>20</v>
      </c>
      <c r="I1504" s="2" t="n">
        <v>0</v>
      </c>
      <c r="J1504" s="2" t="inlineStr">
        <is>
          <t>GPA</t>
        </is>
      </c>
    </row>
    <row r="1505">
      <c r="A1505" s="2" t="n">
        <v>7</v>
      </c>
      <c r="B1505" s="2" t="n">
        <v>7801</v>
      </c>
      <c r="C1505" s="2" t="inlineStr">
        <is>
          <t>SEPARACAO</t>
        </is>
      </c>
      <c r="D1505" s="2" t="n">
        <v>6012280</v>
      </c>
      <c r="E1505" s="2" t="inlineStr">
        <is>
          <t>Moroni Siqueira Inacio</t>
        </is>
      </c>
      <c r="F1505" s="2" t="n">
        <v>263</v>
      </c>
      <c r="G1505" s="2" t="n">
        <v>5.41</v>
      </c>
      <c r="H1505" s="2" t="n">
        <v>49</v>
      </c>
      <c r="I1505" s="2" t="n">
        <v>0</v>
      </c>
      <c r="J1505" s="2" t="inlineStr">
        <is>
          <t>GPA</t>
        </is>
      </c>
    </row>
    <row r="1506">
      <c r="A1506" s="2" t="n">
        <v>7</v>
      </c>
      <c r="B1506" s="2" t="n">
        <v>7801</v>
      </c>
      <c r="C1506" s="2" t="inlineStr">
        <is>
          <t>SEPARACAO</t>
        </is>
      </c>
      <c r="D1506" s="2" t="n">
        <v>6012680</v>
      </c>
      <c r="E1506" s="2" t="inlineStr">
        <is>
          <t>Cristiane Aparecida Comerce</t>
        </is>
      </c>
      <c r="F1506" s="2" t="n">
        <v>387</v>
      </c>
      <c r="G1506" s="2" t="n">
        <v>18.16</v>
      </c>
      <c r="H1506" s="2" t="n">
        <v>21</v>
      </c>
      <c r="I1506" s="2" t="n">
        <v>0</v>
      </c>
      <c r="J1506" s="2" t="inlineStr">
        <is>
          <t>GPA</t>
        </is>
      </c>
    </row>
    <row r="1507">
      <c r="A1507" s="2" t="n">
        <v>7</v>
      </c>
      <c r="B1507" s="2" t="n">
        <v>7801</v>
      </c>
      <c r="C1507" s="2" t="inlineStr">
        <is>
          <t>SEPARACAO</t>
        </is>
      </c>
      <c r="D1507" s="2" t="n">
        <v>6013163</v>
      </c>
      <c r="E1507" s="2" t="inlineStr">
        <is>
          <t>Joseph Abuchi Anyanwu</t>
        </is>
      </c>
      <c r="F1507" s="2" t="n">
        <v>358</v>
      </c>
      <c r="G1507" s="2" t="n">
        <v>12.11</v>
      </c>
      <c r="H1507" s="2" t="n">
        <v>30</v>
      </c>
      <c r="I1507" s="2" t="n">
        <v>0</v>
      </c>
      <c r="J1507" s="2" t="inlineStr">
        <is>
          <t>GPA</t>
        </is>
      </c>
    </row>
    <row r="1508">
      <c r="A1508" s="2" t="n">
        <v>7</v>
      </c>
      <c r="B1508" s="2" t="n">
        <v>7801</v>
      </c>
      <c r="C1508" s="2" t="inlineStr">
        <is>
          <t>SEPARACAO</t>
        </is>
      </c>
      <c r="D1508" s="2" t="n">
        <v>6013260</v>
      </c>
      <c r="E1508" s="2" t="inlineStr">
        <is>
          <t>Marcel Robson Zelenkovas</t>
        </is>
      </c>
      <c r="F1508" s="2" t="n">
        <v>210</v>
      </c>
      <c r="G1508" s="2" t="n">
        <v>7.91</v>
      </c>
      <c r="H1508" s="2" t="n">
        <v>27</v>
      </c>
      <c r="I1508" s="2" t="n">
        <v>0</v>
      </c>
      <c r="J1508" s="2" t="inlineStr">
        <is>
          <t>GPA</t>
        </is>
      </c>
    </row>
    <row r="1509">
      <c r="A1509" s="2" t="n">
        <v>7</v>
      </c>
      <c r="B1509" s="2" t="n">
        <v>7801</v>
      </c>
      <c r="C1509" s="2" t="inlineStr">
        <is>
          <t>SEPARACAO</t>
        </is>
      </c>
      <c r="D1509" s="2" t="n">
        <v>6013457</v>
      </c>
      <c r="E1509" s="2" t="inlineStr">
        <is>
          <t>Beatriz De Sales Dos Santos</t>
        </is>
      </c>
      <c r="F1509" s="2" t="n">
        <v>714</v>
      </c>
      <c r="G1509" s="2" t="n">
        <v>25.24</v>
      </c>
      <c r="H1509" s="2" t="n">
        <v>28</v>
      </c>
      <c r="I1509" s="2" t="n">
        <v>0</v>
      </c>
      <c r="J1509" s="2" t="inlineStr">
        <is>
          <t>GPA</t>
        </is>
      </c>
    </row>
    <row r="1510">
      <c r="A1510" s="2" t="n">
        <v>7</v>
      </c>
      <c r="B1510" s="2" t="n">
        <v>7801</v>
      </c>
      <c r="C1510" s="2" t="inlineStr">
        <is>
          <t>SEPARACAO</t>
        </is>
      </c>
      <c r="D1510" s="2" t="n">
        <v>6013805</v>
      </c>
      <c r="E1510" s="2" t="inlineStr">
        <is>
          <t>Rafael Dos Santos Alves</t>
        </is>
      </c>
      <c r="F1510" s="2" t="n">
        <v>417</v>
      </c>
      <c r="G1510" s="2" t="n">
        <v>10.22</v>
      </c>
      <c r="H1510" s="2" t="n">
        <v>41</v>
      </c>
      <c r="I1510" s="2" t="n">
        <v>0</v>
      </c>
      <c r="J1510" s="2" t="inlineStr">
        <is>
          <t>GPA</t>
        </is>
      </c>
    </row>
    <row r="1511">
      <c r="A1511" s="2" t="n">
        <v>7</v>
      </c>
      <c r="B1511" s="2" t="n">
        <v>7801</v>
      </c>
      <c r="C1511" s="2" t="inlineStr">
        <is>
          <t>SEPARACAO</t>
        </is>
      </c>
      <c r="D1511" s="2" t="n">
        <v>6014267</v>
      </c>
      <c r="E1511" s="2" t="inlineStr">
        <is>
          <t>Leonardo Da Silva Campos</t>
        </is>
      </c>
      <c r="F1511" s="2" t="n">
        <v>1127</v>
      </c>
      <c r="G1511" s="2" t="n">
        <v>29.14</v>
      </c>
      <c r="H1511" s="2" t="n">
        <v>39</v>
      </c>
      <c r="I1511" s="2" t="n">
        <v>0</v>
      </c>
      <c r="J1511" s="2" t="inlineStr">
        <is>
          <t>GPA</t>
        </is>
      </c>
    </row>
    <row r="1512">
      <c r="A1512" s="2" t="n">
        <v>7</v>
      </c>
      <c r="B1512" s="2" t="n">
        <v>7801</v>
      </c>
      <c r="C1512" s="2" t="inlineStr">
        <is>
          <t>SEPARACAO</t>
        </is>
      </c>
      <c r="D1512" s="2" t="n">
        <v>6014330</v>
      </c>
      <c r="E1512" s="2" t="inlineStr">
        <is>
          <t>Okechukwu Chigbu</t>
        </is>
      </c>
      <c r="F1512" s="2" t="n">
        <v>83</v>
      </c>
      <c r="G1512" s="2" t="n">
        <v>5.85</v>
      </c>
      <c r="H1512" s="2" t="n">
        <v>14</v>
      </c>
      <c r="I1512" s="2" t="n">
        <v>0</v>
      </c>
      <c r="J1512" s="2" t="inlineStr">
        <is>
          <t>GPA</t>
        </is>
      </c>
    </row>
    <row r="1513">
      <c r="A1513" s="2" t="n">
        <v>7</v>
      </c>
      <c r="B1513" s="2" t="n">
        <v>7801</v>
      </c>
      <c r="C1513" s="2" t="inlineStr">
        <is>
          <t>SEPARACAO</t>
        </is>
      </c>
      <c r="D1513" s="2" t="n">
        <v>6014356</v>
      </c>
      <c r="E1513" s="2" t="inlineStr">
        <is>
          <t>Nonso Kenneth Mcalfred</t>
        </is>
      </c>
      <c r="F1513" s="2" t="n">
        <v>697</v>
      </c>
      <c r="G1513" s="2" t="n">
        <v>26.27</v>
      </c>
      <c r="H1513" s="2" t="n">
        <v>27</v>
      </c>
      <c r="I1513" s="2" t="n">
        <v>0</v>
      </c>
      <c r="J1513" s="2" t="inlineStr">
        <is>
          <t>GPA</t>
        </is>
      </c>
    </row>
    <row r="1514">
      <c r="A1514" s="2" t="n">
        <v>7</v>
      </c>
      <c r="B1514" s="2" t="n">
        <v>7801</v>
      </c>
      <c r="C1514" s="2" t="inlineStr">
        <is>
          <t>SEPARACAO</t>
        </is>
      </c>
      <c r="D1514" s="2" t="n">
        <v>6014550</v>
      </c>
      <c r="E1514" s="2" t="inlineStr">
        <is>
          <t>Exthar Cherlie Soulouque</t>
        </is>
      </c>
      <c r="F1514" s="2" t="n">
        <v>158</v>
      </c>
      <c r="G1514" s="2" t="n">
        <v>9.31</v>
      </c>
      <c r="H1514" s="2" t="n">
        <v>17</v>
      </c>
      <c r="I1514" s="2" t="n">
        <v>0</v>
      </c>
      <c r="J1514" s="2" t="inlineStr">
        <is>
          <t>GPA</t>
        </is>
      </c>
    </row>
    <row r="1515">
      <c r="A1515" s="2" t="n">
        <v>7</v>
      </c>
      <c r="B1515" s="2" t="n">
        <v>7801</v>
      </c>
      <c r="C1515" s="2" t="inlineStr">
        <is>
          <t>SEPARACAO</t>
        </is>
      </c>
      <c r="D1515" s="2" t="n">
        <v>6014674</v>
      </c>
      <c r="E1515" s="2" t="inlineStr">
        <is>
          <t>Anthony Ikechukwu Emeka</t>
        </is>
      </c>
      <c r="F1515" s="2" t="n">
        <v>403</v>
      </c>
      <c r="G1515" s="2" t="n">
        <v>23</v>
      </c>
      <c r="H1515" s="2" t="n">
        <v>18</v>
      </c>
      <c r="I1515" s="2" t="n">
        <v>0</v>
      </c>
      <c r="J1515" s="2" t="inlineStr">
        <is>
          <t>GPA</t>
        </is>
      </c>
    </row>
    <row r="1516">
      <c r="A1516" s="2" t="n">
        <v>7</v>
      </c>
      <c r="B1516" s="2" t="n">
        <v>7801</v>
      </c>
      <c r="C1516" s="2" t="inlineStr">
        <is>
          <t>SEPARACAO</t>
        </is>
      </c>
      <c r="D1516" s="2" t="n">
        <v>6014879</v>
      </c>
      <c r="E1516" s="2" t="inlineStr">
        <is>
          <t>Anayochukwu Emmanuel Azi</t>
        </is>
      </c>
      <c r="F1516" s="2" t="n">
        <v>767</v>
      </c>
      <c r="G1516" s="2" t="n">
        <v>24.49</v>
      </c>
      <c r="H1516" s="2" t="n">
        <v>31</v>
      </c>
      <c r="I1516" s="2" t="n">
        <v>0</v>
      </c>
      <c r="J1516" s="2" t="inlineStr">
        <is>
          <t>GPA</t>
        </is>
      </c>
    </row>
    <row r="1517">
      <c r="A1517" s="2" t="n">
        <v>7</v>
      </c>
      <c r="B1517" s="2" t="n">
        <v>7801</v>
      </c>
      <c r="C1517" s="2" t="inlineStr">
        <is>
          <t>SEPARACAO</t>
        </is>
      </c>
      <c r="D1517" s="2" t="n">
        <v>6016120</v>
      </c>
      <c r="E1517" s="2" t="inlineStr">
        <is>
          <t>Ubiratan De Moraes E Oliveira</t>
        </is>
      </c>
      <c r="F1517" s="2" t="n">
        <v>341</v>
      </c>
      <c r="G1517" s="2" t="n">
        <v>5.72</v>
      </c>
      <c r="H1517" s="2" t="n">
        <v>60</v>
      </c>
      <c r="I1517" s="2" t="n">
        <v>0</v>
      </c>
      <c r="J1517" s="2" t="inlineStr">
        <is>
          <t>GPA</t>
        </is>
      </c>
    </row>
    <row r="1518">
      <c r="A1518" s="2" t="n">
        <v>7</v>
      </c>
      <c r="B1518" s="2" t="n">
        <v>7801</v>
      </c>
      <c r="C1518" s="2" t="inlineStr">
        <is>
          <t>SEPARACAO</t>
        </is>
      </c>
      <c r="D1518" s="2" t="n">
        <v>6016286</v>
      </c>
      <c r="E1518" s="2" t="inlineStr">
        <is>
          <t>Onwubiko Uzochukwu Michael</t>
        </is>
      </c>
      <c r="F1518" s="2" t="n">
        <v>20</v>
      </c>
      <c r="G1518" s="2" t="n">
        <v>2.83</v>
      </c>
      <c r="H1518" s="2" t="n">
        <v>7</v>
      </c>
      <c r="I1518" s="2" t="n">
        <v>0</v>
      </c>
      <c r="J1518" s="2" t="inlineStr">
        <is>
          <t>GPA</t>
        </is>
      </c>
    </row>
    <row r="1519">
      <c r="A1519" s="2" t="n">
        <v>7</v>
      </c>
      <c r="B1519" s="2" t="n">
        <v>7801</v>
      </c>
      <c r="C1519" s="2" t="inlineStr">
        <is>
          <t>SEPARACAO</t>
        </is>
      </c>
      <c r="D1519" s="2" t="n">
        <v>6017312</v>
      </c>
      <c r="E1519" s="2" t="inlineStr">
        <is>
          <t>Amanda Napoleao De Oliveira</t>
        </is>
      </c>
      <c r="F1519" s="2" t="n">
        <v>305</v>
      </c>
      <c r="G1519" s="2" t="n">
        <v>5.84</v>
      </c>
      <c r="H1519" s="2" t="n">
        <v>52</v>
      </c>
      <c r="I1519" s="2" t="n">
        <v>0</v>
      </c>
      <c r="J1519" s="2" t="inlineStr">
        <is>
          <t>GPA</t>
        </is>
      </c>
    </row>
    <row r="1520">
      <c r="A1520" s="2" t="n">
        <v>7</v>
      </c>
      <c r="B1520" s="2" t="n">
        <v>7801</v>
      </c>
      <c r="C1520" s="2" t="inlineStr">
        <is>
          <t>SEPARACAO</t>
        </is>
      </c>
      <c r="D1520" s="2" t="n">
        <v>6018831</v>
      </c>
      <c r="E1520" s="2" t="inlineStr">
        <is>
          <t>Thiago De Oliveira Camargo</t>
        </is>
      </c>
      <c r="F1520" s="2" t="n">
        <v>240</v>
      </c>
      <c r="G1520" s="2" t="n">
        <v>4.95</v>
      </c>
      <c r="H1520" s="2" t="n">
        <v>48</v>
      </c>
      <c r="I1520" s="2" t="n">
        <v>0</v>
      </c>
      <c r="J1520" s="2" t="inlineStr">
        <is>
          <t>GPA</t>
        </is>
      </c>
    </row>
    <row r="1521">
      <c r="A1521" s="2" t="n">
        <v>7</v>
      </c>
      <c r="B1521" s="2" t="n">
        <v>7801</v>
      </c>
      <c r="C1521" s="2" t="inlineStr">
        <is>
          <t>SEPARACAO</t>
        </is>
      </c>
      <c r="D1521" s="2" t="n">
        <v>6019021</v>
      </c>
      <c r="E1521" s="2" t="inlineStr">
        <is>
          <t>Rayssa Sabino De Lima</t>
        </is>
      </c>
      <c r="F1521" s="2" t="n">
        <v>354</v>
      </c>
      <c r="G1521" s="2" t="n">
        <v>6.23</v>
      </c>
      <c r="H1521" s="2" t="n">
        <v>57</v>
      </c>
      <c r="I1521" s="2" t="n">
        <v>0</v>
      </c>
      <c r="J1521" s="2" t="inlineStr">
        <is>
          <t>GPA</t>
        </is>
      </c>
    </row>
    <row r="1522">
      <c r="A1522" s="2" t="n">
        <v>7</v>
      </c>
      <c r="B1522" s="2" t="n">
        <v>7801</v>
      </c>
      <c r="C1522" s="2" t="inlineStr">
        <is>
          <t>SEPARACAO</t>
        </is>
      </c>
      <c r="D1522" s="2" t="n">
        <v>6019358</v>
      </c>
      <c r="E1522" s="2" t="inlineStr">
        <is>
          <t>Temitope Agbola</t>
        </is>
      </c>
      <c r="F1522" s="2" t="n">
        <v>146</v>
      </c>
      <c r="G1522" s="2" t="n">
        <v>6.23</v>
      </c>
      <c r="H1522" s="2" t="n">
        <v>23</v>
      </c>
      <c r="I1522" s="2" t="n">
        <v>0</v>
      </c>
      <c r="J1522" s="2" t="inlineStr">
        <is>
          <t>GPA</t>
        </is>
      </c>
    </row>
    <row r="1523">
      <c r="A1523" s="2" t="n">
        <v>7</v>
      </c>
      <c r="B1523" s="2" t="n">
        <v>7801</v>
      </c>
      <c r="C1523" s="2" t="inlineStr">
        <is>
          <t>SEPARACAO</t>
        </is>
      </c>
      <c r="D1523" s="2" t="n">
        <v>6019609</v>
      </c>
      <c r="E1523" s="2" t="inlineStr">
        <is>
          <t>Ijioma Ibemgbulam David</t>
        </is>
      </c>
      <c r="F1523" s="2" t="n">
        <v>105</v>
      </c>
      <c r="G1523" s="2" t="n">
        <v>6.51</v>
      </c>
      <c r="H1523" s="2" t="n">
        <v>16</v>
      </c>
      <c r="I1523" s="2" t="n">
        <v>0</v>
      </c>
      <c r="J1523" s="2" t="inlineStr">
        <is>
          <t>GPA</t>
        </is>
      </c>
    </row>
    <row r="1524">
      <c r="A1524" s="2" t="n">
        <v>7</v>
      </c>
      <c r="B1524" s="2" t="n">
        <v>7801</v>
      </c>
      <c r="C1524" s="2" t="inlineStr">
        <is>
          <t>PUXADA RECEB</t>
        </is>
      </c>
      <c r="D1524" s="2" t="n">
        <v>603996</v>
      </c>
      <c r="E1524" s="2" t="inlineStr">
        <is>
          <t>DANIEL RICARDO DA COSTA DEUS</t>
        </is>
      </c>
      <c r="F1524" s="2" t="n">
        <v>179</v>
      </c>
      <c r="G1524" s="2" t="n">
        <v>40.12</v>
      </c>
      <c r="H1524" s="2" t="n">
        <v>4</v>
      </c>
      <c r="I1524" s="2" t="n">
        <v>0</v>
      </c>
      <c r="J1524" s="2" t="inlineStr">
        <is>
          <t>GPA</t>
        </is>
      </c>
    </row>
    <row r="1525">
      <c r="A1525" s="2" t="n">
        <v>7</v>
      </c>
      <c r="B1525" s="2" t="n">
        <v>7801</v>
      </c>
      <c r="C1525" s="2" t="inlineStr">
        <is>
          <t>PUXADA RECEB</t>
        </is>
      </c>
      <c r="D1525" s="2" t="n">
        <v>605531</v>
      </c>
      <c r="E1525" s="2" t="inlineStr">
        <is>
          <t>AILTON ROBERTO PEREIRA</t>
        </is>
      </c>
      <c r="F1525" s="2" t="n">
        <v>585</v>
      </c>
      <c r="G1525" s="2" t="n">
        <v>45.88</v>
      </c>
      <c r="H1525" s="2" t="n">
        <v>13</v>
      </c>
      <c r="I1525" s="2" t="n">
        <v>0</v>
      </c>
      <c r="J1525" s="2" t="inlineStr">
        <is>
          <t>GPA</t>
        </is>
      </c>
    </row>
    <row r="1526">
      <c r="A1526" s="2" t="n">
        <v>7</v>
      </c>
      <c r="B1526" s="2" t="n">
        <v>7801</v>
      </c>
      <c r="C1526" s="2" t="inlineStr">
        <is>
          <t>RECEBIMENTO</t>
        </is>
      </c>
      <c r="D1526" s="2" t="n">
        <v>605531</v>
      </c>
      <c r="E1526" s="2" t="inlineStr">
        <is>
          <t>AILTON ROBERTO PEREIRA</t>
        </is>
      </c>
      <c r="F1526" s="2" t="n">
        <v>1601</v>
      </c>
      <c r="G1526" s="2" t="n">
        <v>100.43</v>
      </c>
      <c r="H1526" s="2" t="n">
        <v>16</v>
      </c>
      <c r="I1526" s="2" t="n">
        <v>0</v>
      </c>
      <c r="J1526" s="2" t="inlineStr">
        <is>
          <t>GPA</t>
        </is>
      </c>
    </row>
    <row r="1527">
      <c r="A1527" s="2" t="n">
        <v>7</v>
      </c>
      <c r="B1527" s="2" t="n">
        <v>7801</v>
      </c>
      <c r="C1527" s="2" t="inlineStr">
        <is>
          <t>CARREGAMENTO</t>
        </is>
      </c>
      <c r="D1527" s="2" t="n">
        <v>612990</v>
      </c>
      <c r="E1527" s="2" t="inlineStr">
        <is>
          <t>BEATRIZ RODRIGUES DE CARVALHO</t>
        </is>
      </c>
      <c r="F1527" s="2" t="n">
        <v>131</v>
      </c>
      <c r="G1527" s="2" t="n">
        <v>9.92</v>
      </c>
      <c r="H1527" s="2" t="n">
        <v>13</v>
      </c>
      <c r="I1527" s="2" t="n">
        <v>0</v>
      </c>
      <c r="J1527" s="2" t="inlineStr">
        <is>
          <t>GPA</t>
        </is>
      </c>
    </row>
    <row r="1528">
      <c r="A1528" s="2" t="n">
        <v>7</v>
      </c>
      <c r="B1528" s="2" t="n">
        <v>7801</v>
      </c>
      <c r="C1528" s="2" t="inlineStr">
        <is>
          <t>SEPARACAO</t>
        </is>
      </c>
      <c r="D1528" s="2" t="n">
        <v>612990</v>
      </c>
      <c r="E1528" s="2" t="inlineStr">
        <is>
          <t>BEATRIZ RODRIGUES DE CARVALHO</t>
        </is>
      </c>
      <c r="F1528" s="2" t="n">
        <v>155</v>
      </c>
      <c r="G1528" s="2" t="n">
        <v>1.06</v>
      </c>
      <c r="H1528" s="2" t="n">
        <v>146</v>
      </c>
      <c r="I1528" s="2" t="n">
        <v>0</v>
      </c>
      <c r="J1528" s="2" t="inlineStr">
        <is>
          <t>GPA</t>
        </is>
      </c>
    </row>
    <row r="1529">
      <c r="A1529" s="2" t="n">
        <v>7</v>
      </c>
      <c r="B1529" s="2" t="n">
        <v>7801</v>
      </c>
      <c r="C1529" s="2" t="inlineStr">
        <is>
          <t>ATIVIDADE OP. EMP.</t>
        </is>
      </c>
      <c r="D1529" s="2" t="n">
        <v>613274</v>
      </c>
      <c r="E1529" s="2" t="inlineStr">
        <is>
          <t>Carlos Eduardo Da Piedade Silva</t>
        </is>
      </c>
      <c r="F1529" s="2" t="n">
        <v>1276</v>
      </c>
      <c r="G1529" s="2" t="n">
        <v>118.48</v>
      </c>
      <c r="H1529" s="2" t="n">
        <v>11</v>
      </c>
      <c r="I1529" s="2" t="n">
        <v>0</v>
      </c>
      <c r="J1529" s="2" t="inlineStr">
        <is>
          <t>GPA</t>
        </is>
      </c>
    </row>
    <row r="1530">
      <c r="A1530" s="2" t="n">
        <v>7</v>
      </c>
      <c r="B1530" s="2" t="n">
        <v>7801</v>
      </c>
      <c r="C1530" s="2" t="inlineStr">
        <is>
          <t>ATIVIDADE OP. EMP.</t>
        </is>
      </c>
      <c r="D1530" s="2" t="n">
        <v>6150</v>
      </c>
      <c r="E1530" s="2" t="inlineStr">
        <is>
          <t>Francisco Lopes Braga</t>
        </is>
      </c>
      <c r="F1530" s="2" t="n">
        <v>2196</v>
      </c>
      <c r="G1530" s="2" t="n">
        <v>165.26</v>
      </c>
      <c r="H1530" s="2" t="n">
        <v>13</v>
      </c>
      <c r="I1530" s="2" t="n">
        <v>0</v>
      </c>
      <c r="J1530" s="2" t="inlineStr">
        <is>
          <t>GPA</t>
        </is>
      </c>
    </row>
    <row r="1531">
      <c r="A1531" s="2" t="n">
        <v>7</v>
      </c>
      <c r="B1531" s="2" t="n">
        <v>7801</v>
      </c>
      <c r="C1531" s="2" t="inlineStr">
        <is>
          <t>RECEBIMENTO</t>
        </is>
      </c>
      <c r="D1531" s="2" t="n">
        <v>617148</v>
      </c>
      <c r="E1531" s="2" t="inlineStr">
        <is>
          <t>Paulo Afonso De Farias</t>
        </is>
      </c>
      <c r="F1531" s="2" t="n">
        <v>2368</v>
      </c>
      <c r="G1531" s="2" t="n">
        <v>80.27</v>
      </c>
      <c r="H1531" s="2" t="n">
        <v>30</v>
      </c>
      <c r="I1531" s="2" t="n">
        <v>0</v>
      </c>
      <c r="J1531" s="2" t="inlineStr">
        <is>
          <t>GPA</t>
        </is>
      </c>
    </row>
    <row r="1532">
      <c r="A1532" s="2" t="n">
        <v>7</v>
      </c>
      <c r="B1532" s="2" t="n">
        <v>7801</v>
      </c>
      <c r="C1532" s="2" t="inlineStr">
        <is>
          <t>SEPARACAO</t>
        </is>
      </c>
      <c r="D1532" s="2" t="n">
        <v>625438</v>
      </c>
      <c r="E1532" s="2" t="inlineStr">
        <is>
          <t>ELAYNE CRISTINA RODRIGUES</t>
        </is>
      </c>
      <c r="F1532" s="2" t="n">
        <v>11458</v>
      </c>
      <c r="G1532" s="2" t="n">
        <v>128.72</v>
      </c>
      <c r="H1532" s="2" t="n">
        <v>89</v>
      </c>
      <c r="I1532" s="2" t="n">
        <v>0</v>
      </c>
      <c r="J1532" s="2" t="inlineStr">
        <is>
          <t>GPA</t>
        </is>
      </c>
    </row>
    <row r="1533">
      <c r="A1533" s="2" t="n">
        <v>7</v>
      </c>
      <c r="B1533" s="2" t="n">
        <v>7801</v>
      </c>
      <c r="C1533" s="2" t="inlineStr">
        <is>
          <t>ATIVIDADE OP. EMP.</t>
        </is>
      </c>
      <c r="D1533" s="2" t="n">
        <v>631834</v>
      </c>
      <c r="E1533" s="2" t="inlineStr">
        <is>
          <t>DIONIZA MARIA DOS SANTOS</t>
        </is>
      </c>
      <c r="F1533" s="2" t="n">
        <v>673</v>
      </c>
      <c r="G1533" s="2" t="n">
        <v>186.3</v>
      </c>
      <c r="H1533" s="2" t="n">
        <v>4</v>
      </c>
      <c r="I1533" s="2" t="n">
        <v>0</v>
      </c>
      <c r="J1533" s="2" t="inlineStr">
        <is>
          <t>GPA</t>
        </is>
      </c>
    </row>
    <row r="1534">
      <c r="A1534" s="2" t="n">
        <v>7</v>
      </c>
      <c r="B1534" s="2" t="n">
        <v>7801</v>
      </c>
      <c r="C1534" s="2" t="inlineStr">
        <is>
          <t>RECEBIMENTO</t>
        </is>
      </c>
      <c r="D1534" s="2" t="n">
        <v>633940</v>
      </c>
      <c r="E1534" s="2" t="inlineStr">
        <is>
          <t>Maria Betania Alves Vicente</t>
        </is>
      </c>
      <c r="F1534" s="2" t="n">
        <v>464</v>
      </c>
      <c r="G1534" s="2" t="n">
        <v>32.96</v>
      </c>
      <c r="H1534" s="2" t="n">
        <v>14</v>
      </c>
      <c r="I1534" s="2" t="n">
        <v>0</v>
      </c>
      <c r="J1534" s="2" t="inlineStr">
        <is>
          <t>GPA</t>
        </is>
      </c>
    </row>
    <row r="1535">
      <c r="A1535" s="2" t="n">
        <v>7</v>
      </c>
      <c r="B1535" s="2" t="n">
        <v>7801</v>
      </c>
      <c r="C1535" s="2" t="inlineStr">
        <is>
          <t>CARREGAMENTO</t>
        </is>
      </c>
      <c r="D1535" s="2" t="n">
        <v>664473</v>
      </c>
      <c r="E1535" s="2" t="inlineStr">
        <is>
          <t>Gilmar Macedo Pires</t>
        </is>
      </c>
      <c r="F1535" s="2" t="n">
        <v>52</v>
      </c>
      <c r="G1535" s="2" t="n">
        <v>4.56</v>
      </c>
      <c r="H1535" s="2" t="n">
        <v>11</v>
      </c>
      <c r="I1535" s="2" t="n">
        <v>0</v>
      </c>
      <c r="J1535" s="2" t="inlineStr">
        <is>
          <t>GPA</t>
        </is>
      </c>
    </row>
    <row r="1536">
      <c r="A1536" s="2" t="n">
        <v>7</v>
      </c>
      <c r="B1536" s="2" t="n">
        <v>7801</v>
      </c>
      <c r="C1536" s="2" t="inlineStr">
        <is>
          <t>SEPARACAO</t>
        </is>
      </c>
      <c r="D1536" s="2" t="n">
        <v>667361</v>
      </c>
      <c r="E1536" s="2" t="inlineStr">
        <is>
          <t>Orlando Vieira De Sa</t>
        </is>
      </c>
      <c r="F1536" s="2" t="n">
        <v>63</v>
      </c>
      <c r="G1536" s="2" t="n">
        <v>0.28</v>
      </c>
      <c r="H1536" s="2" t="n">
        <v>225</v>
      </c>
      <c r="I1536" s="2" t="n">
        <v>0</v>
      </c>
      <c r="J1536" s="2" t="inlineStr">
        <is>
          <t>GPA</t>
        </is>
      </c>
    </row>
    <row r="1537">
      <c r="A1537" s="2" t="n">
        <v>7</v>
      </c>
      <c r="B1537" s="2" t="n">
        <v>7801</v>
      </c>
      <c r="C1537" s="2" t="inlineStr">
        <is>
          <t>PUXADA RECEB</t>
        </is>
      </c>
      <c r="D1537" s="2" t="n">
        <v>670624</v>
      </c>
      <c r="E1537" s="2" t="inlineStr">
        <is>
          <t>Gardenia Silva Neves Dos Santos</t>
        </is>
      </c>
      <c r="F1537" s="2" t="n">
        <v>27</v>
      </c>
      <c r="G1537" s="2" t="n">
        <v>4.73</v>
      </c>
      <c r="H1537" s="2" t="n">
        <v>6</v>
      </c>
      <c r="I1537" s="2" t="n">
        <v>0</v>
      </c>
      <c r="J1537" s="2" t="inlineStr">
        <is>
          <t>GPA</t>
        </is>
      </c>
    </row>
    <row r="1538">
      <c r="A1538" s="2" t="n">
        <v>7</v>
      </c>
      <c r="B1538" s="2" t="n">
        <v>7801</v>
      </c>
      <c r="C1538" s="2" t="inlineStr">
        <is>
          <t>RECEBIMENTO</t>
        </is>
      </c>
      <c r="D1538" s="2" t="n">
        <v>670624</v>
      </c>
      <c r="E1538" s="2" t="inlineStr">
        <is>
          <t>Gardenia Silva Neves Dos Santos</t>
        </is>
      </c>
      <c r="F1538" s="2" t="n">
        <v>2625</v>
      </c>
      <c r="G1538" s="2" t="n">
        <v>178.93</v>
      </c>
      <c r="H1538" s="2" t="n">
        <v>15</v>
      </c>
      <c r="I1538" s="2" t="n">
        <v>0</v>
      </c>
      <c r="J1538" s="2" t="inlineStr">
        <is>
          <t>GPA</t>
        </is>
      </c>
    </row>
    <row r="1539">
      <c r="A1539" s="2" t="n">
        <v>7</v>
      </c>
      <c r="B1539" s="2" t="n">
        <v>7801</v>
      </c>
      <c r="C1539" s="2" t="inlineStr">
        <is>
          <t>PUXADA RECEB</t>
        </is>
      </c>
      <c r="D1539" s="2" t="n">
        <v>677430</v>
      </c>
      <c r="E1539" s="2" t="inlineStr">
        <is>
          <t>Claudiceia Maria Silva</t>
        </is>
      </c>
      <c r="F1539" s="2" t="n">
        <v>71</v>
      </c>
      <c r="G1539" s="2" t="n">
        <v>11.31</v>
      </c>
      <c r="H1539" s="2" t="n">
        <v>6</v>
      </c>
      <c r="I1539" s="2" t="n">
        <v>0</v>
      </c>
      <c r="J1539" s="2" t="inlineStr">
        <is>
          <t>GPA</t>
        </is>
      </c>
    </row>
    <row r="1540">
      <c r="A1540" s="2" t="n">
        <v>7</v>
      </c>
      <c r="B1540" s="2" t="n">
        <v>7801</v>
      </c>
      <c r="C1540" s="2" t="inlineStr">
        <is>
          <t>RECEBIMENTO</t>
        </is>
      </c>
      <c r="D1540" s="2" t="n">
        <v>677430</v>
      </c>
      <c r="E1540" s="2" t="inlineStr">
        <is>
          <t>Claudiceia Maria Silva</t>
        </is>
      </c>
      <c r="F1540" s="2" t="n">
        <v>2605</v>
      </c>
      <c r="G1540" s="2" t="n">
        <v>158.46</v>
      </c>
      <c r="H1540" s="2" t="n">
        <v>16</v>
      </c>
      <c r="I1540" s="2" t="n">
        <v>0</v>
      </c>
      <c r="J1540" s="2" t="inlineStr">
        <is>
          <t>GPA</t>
        </is>
      </c>
    </row>
    <row r="1541">
      <c r="A1541" s="2" t="n">
        <v>7</v>
      </c>
      <c r="B1541" s="2" t="n">
        <v>7801</v>
      </c>
      <c r="C1541" s="2" t="inlineStr">
        <is>
          <t>ATIVIDADE OP. EMP.</t>
        </is>
      </c>
      <c r="D1541" s="2" t="n">
        <v>68168</v>
      </c>
      <c r="E1541" s="2" t="inlineStr">
        <is>
          <t>Mario Marcio Moraes De Azevedo</t>
        </is>
      </c>
      <c r="F1541" s="2" t="n">
        <v>3419</v>
      </c>
      <c r="G1541" s="2" t="n">
        <v>228.01</v>
      </c>
      <c r="H1541" s="2" t="n">
        <v>15</v>
      </c>
      <c r="I1541" s="2" t="n">
        <v>0</v>
      </c>
      <c r="J1541" s="2" t="inlineStr">
        <is>
          <t>GPA</t>
        </is>
      </c>
    </row>
    <row r="1542">
      <c r="A1542" s="2" t="n">
        <v>7</v>
      </c>
      <c r="B1542" s="2" t="n">
        <v>7801</v>
      </c>
      <c r="C1542" s="2" t="inlineStr">
        <is>
          <t>CARREGAMENTO</t>
        </is>
      </c>
      <c r="D1542" s="2" t="n">
        <v>688778</v>
      </c>
      <c r="E1542" s="2" t="inlineStr">
        <is>
          <t>Jose Vagner Faustino</t>
        </is>
      </c>
      <c r="F1542" s="2" t="n">
        <v>60</v>
      </c>
      <c r="G1542" s="2" t="n">
        <v>4.17</v>
      </c>
      <c r="H1542" s="2" t="n">
        <v>14</v>
      </c>
      <c r="I1542" s="2" t="n">
        <v>0</v>
      </c>
      <c r="J1542" s="2" t="inlineStr">
        <is>
          <t>GPA</t>
        </is>
      </c>
    </row>
    <row r="1543">
      <c r="A1543" s="2" t="n">
        <v>7</v>
      </c>
      <c r="B1543" s="2" t="n">
        <v>7801</v>
      </c>
      <c r="C1543" s="2" t="inlineStr">
        <is>
          <t>ATIVIDADE OP. EMP.</t>
        </is>
      </c>
      <c r="D1543" s="2" t="n">
        <v>695728</v>
      </c>
      <c r="E1543" s="2" t="inlineStr">
        <is>
          <t>Vanusa Da Silva</t>
        </is>
      </c>
      <c r="F1543" s="2" t="n">
        <v>231</v>
      </c>
      <c r="G1543" s="2" t="n">
        <v>44.16</v>
      </c>
      <c r="H1543" s="2" t="n">
        <v>5</v>
      </c>
      <c r="I1543" s="2" t="n">
        <v>0</v>
      </c>
      <c r="J1543" s="2" t="inlineStr">
        <is>
          <t>GPA</t>
        </is>
      </c>
    </row>
    <row r="1544">
      <c r="A1544" s="2" t="n">
        <v>7</v>
      </c>
      <c r="B1544" s="2" t="n">
        <v>7801</v>
      </c>
      <c r="C1544" s="2" t="inlineStr">
        <is>
          <t>ATIVIDADE OP. EMP.</t>
        </is>
      </c>
      <c r="D1544" s="2" t="n">
        <v>701827</v>
      </c>
      <c r="E1544" s="2" t="inlineStr">
        <is>
          <t>GILVAN DA SILVA CRUZ</t>
        </is>
      </c>
      <c r="F1544" s="2" t="n">
        <v>924</v>
      </c>
      <c r="G1544" s="2" t="n">
        <v>150.63</v>
      </c>
      <c r="H1544" s="2" t="n">
        <v>6</v>
      </c>
      <c r="I1544" s="2" t="n">
        <v>0</v>
      </c>
      <c r="J1544" s="2" t="inlineStr">
        <is>
          <t>GPA</t>
        </is>
      </c>
    </row>
    <row r="1545">
      <c r="A1545" s="2" t="n">
        <v>7</v>
      </c>
      <c r="B1545" s="2" t="n">
        <v>7801</v>
      </c>
      <c r="C1545" s="2" t="inlineStr">
        <is>
          <t>ATIVIDADE OP. EMP.</t>
        </is>
      </c>
      <c r="D1545" s="2" t="n">
        <v>75361</v>
      </c>
      <c r="E1545" s="2" t="inlineStr">
        <is>
          <t>JANILSON DE GOES ARAUJO</t>
        </is>
      </c>
      <c r="F1545" s="2" t="n">
        <v>1107</v>
      </c>
      <c r="G1545" s="2" t="n">
        <v>169.74</v>
      </c>
      <c r="H1545" s="2" t="n">
        <v>7</v>
      </c>
      <c r="I1545" s="2" t="n">
        <v>0</v>
      </c>
      <c r="J1545" s="2" t="inlineStr">
        <is>
          <t>GPA</t>
        </is>
      </c>
    </row>
    <row r="1546">
      <c r="A1546" s="2" t="n">
        <v>7</v>
      </c>
      <c r="B1546" s="2" t="n">
        <v>7801</v>
      </c>
      <c r="C1546" s="2" t="inlineStr">
        <is>
          <t>ATIVIDADE OP. EMP.</t>
        </is>
      </c>
      <c r="D1546" s="2" t="n">
        <v>86952</v>
      </c>
      <c r="E1546" s="2" t="inlineStr">
        <is>
          <t>Aderso Amando Agra</t>
        </is>
      </c>
      <c r="F1546" s="2" t="n">
        <v>1343</v>
      </c>
      <c r="G1546" s="2" t="n">
        <v>167.92</v>
      </c>
      <c r="H1546" s="2" t="n">
        <v>8</v>
      </c>
      <c r="I1546" s="2" t="n">
        <v>0</v>
      </c>
      <c r="J1546" s="2" t="inlineStr">
        <is>
          <t>GPA</t>
        </is>
      </c>
    </row>
    <row r="1547">
      <c r="A1547" s="2" t="n">
        <v>7</v>
      </c>
      <c r="B1547" s="2" t="n">
        <v>7801</v>
      </c>
      <c r="C1547" s="2" t="inlineStr">
        <is>
          <t>SEPARACAO</t>
        </is>
      </c>
      <c r="D1547" s="2" t="n">
        <v>86952</v>
      </c>
      <c r="E1547" s="2" t="inlineStr">
        <is>
          <t>Aderso Amando Agra</t>
        </is>
      </c>
      <c r="F1547" s="2" t="n">
        <v>375</v>
      </c>
      <c r="G1547" s="2" t="n">
        <v>0.24</v>
      </c>
      <c r="H1547" s="2" t="n">
        <v>1563</v>
      </c>
      <c r="I1547" s="2" t="n">
        <v>0</v>
      </c>
      <c r="J1547" s="2" t="inlineStr">
        <is>
          <t>GPA</t>
        </is>
      </c>
    </row>
    <row r="1548">
      <c r="A1548" s="2" t="n">
        <v>7</v>
      </c>
      <c r="B1548" s="2" t="n">
        <v>7801</v>
      </c>
      <c r="C1548" s="2" t="inlineStr">
        <is>
          <t>RECEBIMENTO</t>
        </is>
      </c>
      <c r="D1548" s="2" t="n">
        <v>91943</v>
      </c>
      <c r="E1548" s="2" t="inlineStr">
        <is>
          <t>Antao Jorge Barreto</t>
        </is>
      </c>
      <c r="F1548" s="2" t="n">
        <v>2459</v>
      </c>
      <c r="G1548" s="2" t="n">
        <v>112.68</v>
      </c>
      <c r="H1548" s="2" t="n">
        <v>22</v>
      </c>
      <c r="I1548" s="2" t="n">
        <v>0</v>
      </c>
      <c r="J1548" s="2" t="inlineStr">
        <is>
          <t>GPA</t>
        </is>
      </c>
    </row>
    <row r="1549">
      <c r="A1549" s="2" t="n">
        <v>7</v>
      </c>
      <c r="B1549" s="2" t="n">
        <v>7801</v>
      </c>
      <c r="C1549" s="2" t="inlineStr">
        <is>
          <t>SEPARACAO</t>
        </is>
      </c>
      <c r="D1549" s="2" t="inlineStr">
        <is>
          <t>T11000017</t>
        </is>
      </c>
      <c r="E1549" s="2" t="inlineStr">
        <is>
          <t>RICARDO VIEIRA RODRIGUES DA SILVA</t>
        </is>
      </c>
      <c r="F1549" s="2" t="n">
        <v>10462</v>
      </c>
      <c r="G1549" s="2" t="n">
        <v>143.5</v>
      </c>
      <c r="H1549" s="2" t="n">
        <v>73</v>
      </c>
      <c r="I1549" s="2" t="n">
        <v>0</v>
      </c>
      <c r="J1549" s="2" t="inlineStr">
        <is>
          <t>TERCEIRO</t>
        </is>
      </c>
    </row>
    <row r="1550">
      <c r="A1550" s="2" t="n">
        <v>7</v>
      </c>
      <c r="B1550" s="2" t="n">
        <v>7801</v>
      </c>
      <c r="C1550" s="2" t="inlineStr">
        <is>
          <t>SEPARACAO</t>
        </is>
      </c>
      <c r="D1550" s="2" t="inlineStr">
        <is>
          <t>T11000022</t>
        </is>
      </c>
      <c r="E1550" s="2" t="inlineStr">
        <is>
          <t>PEDRO HENRIQUE RABELO</t>
        </is>
      </c>
      <c r="F1550" s="2" t="n">
        <v>14588</v>
      </c>
      <c r="G1550" s="2" t="n">
        <v>160.96</v>
      </c>
      <c r="H1550" s="2" t="n">
        <v>91</v>
      </c>
      <c r="I1550" s="2" t="n">
        <v>0</v>
      </c>
      <c r="J1550" s="2" t="inlineStr">
        <is>
          <t>TERCEIRO</t>
        </is>
      </c>
    </row>
    <row r="1551">
      <c r="A1551" s="2" t="n">
        <v>7</v>
      </c>
      <c r="B1551" s="2" t="n">
        <v>7801</v>
      </c>
      <c r="C1551" s="2" t="inlineStr">
        <is>
          <t>SEPARACAO</t>
        </is>
      </c>
      <c r="D1551" s="2" t="inlineStr">
        <is>
          <t>T11000035</t>
        </is>
      </c>
      <c r="E1551" s="2" t="inlineStr">
        <is>
          <t>DEMERSOM MACEDO DE ASSIS</t>
        </is>
      </c>
      <c r="F1551" s="2" t="n">
        <v>32258</v>
      </c>
      <c r="G1551" s="2" t="n">
        <v>245.4</v>
      </c>
      <c r="H1551" s="2" t="n">
        <v>131</v>
      </c>
      <c r="I1551" s="2" t="n">
        <v>0</v>
      </c>
      <c r="J1551" s="2" t="inlineStr">
        <is>
          <t>TERCEIRO</t>
        </is>
      </c>
    </row>
    <row r="1552">
      <c r="A1552" s="2" t="n">
        <v>7</v>
      </c>
      <c r="B1552" s="2" t="n">
        <v>7801</v>
      </c>
      <c r="C1552" s="2" t="inlineStr">
        <is>
          <t>SEPARACAO</t>
        </is>
      </c>
      <c r="D1552" s="2" t="inlineStr">
        <is>
          <t>T11000140</t>
        </is>
      </c>
      <c r="E1552" s="2" t="inlineStr">
        <is>
          <t>GABRIEL OLIVEIRA ALMEIDA RAMOS</t>
        </is>
      </c>
      <c r="F1552" s="2" t="n">
        <v>2012</v>
      </c>
      <c r="G1552" s="2" t="n">
        <v>51.48</v>
      </c>
      <c r="H1552" s="2" t="n">
        <v>39</v>
      </c>
      <c r="I1552" s="2" t="n">
        <v>0</v>
      </c>
      <c r="J1552" s="2" t="inlineStr">
        <is>
          <t>TERCEIRO</t>
        </is>
      </c>
    </row>
    <row r="1553">
      <c r="A1553" s="2" t="n">
        <v>7</v>
      </c>
      <c r="B1553" s="2" t="n">
        <v>7801</v>
      </c>
      <c r="C1553" s="2" t="inlineStr">
        <is>
          <t>SEPARACAO</t>
        </is>
      </c>
      <c r="D1553" s="2" t="inlineStr">
        <is>
          <t>T11000151</t>
        </is>
      </c>
      <c r="E1553" s="2" t="inlineStr">
        <is>
          <t>THATIANY ALVES LOPES DE OLIVEIRA</t>
        </is>
      </c>
      <c r="F1553" s="2" t="n">
        <v>834</v>
      </c>
      <c r="G1553" s="2" t="n">
        <v>17.08</v>
      </c>
      <c r="H1553" s="2" t="n">
        <v>49</v>
      </c>
      <c r="I1553" s="2" t="n">
        <v>0</v>
      </c>
      <c r="J1553" s="2" t="inlineStr">
        <is>
          <t>TERCEIRO</t>
        </is>
      </c>
    </row>
    <row r="1554">
      <c r="A1554" s="2" t="n">
        <v>7</v>
      </c>
      <c r="B1554" s="2" t="n">
        <v>7801</v>
      </c>
      <c r="C1554" s="2" t="inlineStr">
        <is>
          <t>SEPARACAO</t>
        </is>
      </c>
      <c r="D1554" s="2" t="inlineStr">
        <is>
          <t>T11000161</t>
        </is>
      </c>
      <c r="E1554" s="2" t="inlineStr">
        <is>
          <t>LILIANE GALVAO DA SILVA</t>
        </is>
      </c>
      <c r="F1554" s="2" t="n">
        <v>3873</v>
      </c>
      <c r="G1554" s="2" t="n">
        <v>57.29</v>
      </c>
      <c r="H1554" s="2" t="n">
        <v>68</v>
      </c>
      <c r="I1554" s="2" t="n">
        <v>0</v>
      </c>
      <c r="J1554" s="2" t="inlineStr">
        <is>
          <t>TERCEIRO</t>
        </is>
      </c>
    </row>
    <row r="1555">
      <c r="A1555" s="2" t="n">
        <v>7</v>
      </c>
      <c r="B1555" s="2" t="n">
        <v>7801</v>
      </c>
      <c r="C1555" s="2" t="inlineStr">
        <is>
          <t>SEPARACAO</t>
        </is>
      </c>
      <c r="D1555" s="2" t="inlineStr">
        <is>
          <t>T11000165</t>
        </is>
      </c>
      <c r="E1555" s="2" t="inlineStr">
        <is>
          <t>FLAVIO SOARES RAMOS DE JESUS</t>
        </is>
      </c>
      <c r="F1555" s="2" t="n">
        <v>7371</v>
      </c>
      <c r="G1555" s="2" t="n">
        <v>142.92</v>
      </c>
      <c r="H1555" s="2" t="n">
        <v>52</v>
      </c>
      <c r="I1555" s="2" t="n">
        <v>0</v>
      </c>
      <c r="J1555" s="2" t="inlineStr">
        <is>
          <t>TERCEIRO</t>
        </is>
      </c>
    </row>
    <row r="1556">
      <c r="A1556" s="2" t="n">
        <v>7</v>
      </c>
      <c r="B1556" s="2" t="n">
        <v>7801</v>
      </c>
      <c r="C1556" s="2" t="inlineStr">
        <is>
          <t>SEPARACAO</t>
        </is>
      </c>
      <c r="D1556" s="2" t="inlineStr">
        <is>
          <t>T11000178</t>
        </is>
      </c>
      <c r="E1556" s="2" t="inlineStr">
        <is>
          <t>KEVIN ARNALD BANEDICTO FIGUEIREDO</t>
        </is>
      </c>
      <c r="F1556" s="2" t="n">
        <v>286</v>
      </c>
      <c r="G1556" s="2" t="n">
        <v>5.73</v>
      </c>
      <c r="H1556" s="2" t="n">
        <v>50</v>
      </c>
      <c r="I1556" s="2" t="n">
        <v>0</v>
      </c>
      <c r="J1556" s="2" t="inlineStr">
        <is>
          <t>TERCEIRO</t>
        </is>
      </c>
    </row>
    <row r="1557">
      <c r="A1557" s="2" t="n">
        <v>7</v>
      </c>
      <c r="B1557" s="2" t="n">
        <v>7801</v>
      </c>
      <c r="C1557" s="2" t="inlineStr">
        <is>
          <t>SEPARACAO</t>
        </is>
      </c>
      <c r="D1557" s="2" t="inlineStr">
        <is>
          <t>T11000184</t>
        </is>
      </c>
      <c r="E1557" s="2" t="inlineStr">
        <is>
          <t>NICOLAS DA SILVA MARCAL</t>
        </is>
      </c>
      <c r="F1557" s="2" t="n">
        <v>428</v>
      </c>
      <c r="G1557" s="2" t="n">
        <v>4.03</v>
      </c>
      <c r="H1557" s="2" t="n">
        <v>106</v>
      </c>
      <c r="I1557" s="2" t="n">
        <v>0</v>
      </c>
      <c r="J1557" s="2" t="inlineStr">
        <is>
          <t>TERCEIRO</t>
        </is>
      </c>
    </row>
    <row r="1558">
      <c r="A1558" s="2" t="n">
        <v>7</v>
      </c>
      <c r="B1558" s="2" t="n">
        <v>7801</v>
      </c>
      <c r="C1558" s="2" t="inlineStr">
        <is>
          <t>SEPARACAO</t>
        </is>
      </c>
      <c r="D1558" s="2" t="inlineStr">
        <is>
          <t>T11000213</t>
        </is>
      </c>
      <c r="E1558" s="2" t="inlineStr">
        <is>
          <t>VITOR SILVA DE OLIVEIRA</t>
        </is>
      </c>
      <c r="F1558" s="2" t="n">
        <v>2281</v>
      </c>
      <c r="G1558" s="2" t="n">
        <v>26.67</v>
      </c>
      <c r="H1558" s="2" t="n">
        <v>86</v>
      </c>
      <c r="I1558" s="2" t="n">
        <v>0</v>
      </c>
      <c r="J1558" s="2" t="inlineStr">
        <is>
          <t>TERCEIRO</t>
        </is>
      </c>
    </row>
    <row r="1559">
      <c r="A1559" s="2" t="n">
        <v>7</v>
      </c>
      <c r="B1559" s="2" t="n">
        <v>7801</v>
      </c>
      <c r="C1559" s="2" t="inlineStr">
        <is>
          <t>SEPARACAO</t>
        </is>
      </c>
      <c r="D1559" s="2" t="inlineStr">
        <is>
          <t>T11000236</t>
        </is>
      </c>
      <c r="E1559" s="2" t="inlineStr">
        <is>
          <t>LEANDRO HENRIQUE DO CARMO SILVA</t>
        </is>
      </c>
      <c r="F1559" s="2" t="n">
        <v>331</v>
      </c>
      <c r="G1559" s="2" t="n">
        <v>4.77</v>
      </c>
      <c r="H1559" s="2" t="n">
        <v>69</v>
      </c>
      <c r="I1559" s="2" t="n">
        <v>0</v>
      </c>
      <c r="J1559" s="2" t="inlineStr">
        <is>
          <t>TERCEIRO</t>
        </is>
      </c>
    </row>
    <row r="1560">
      <c r="A1560" s="2" t="n">
        <v>7</v>
      </c>
      <c r="B1560" s="2" t="n">
        <v>7801</v>
      </c>
      <c r="C1560" s="2" t="inlineStr">
        <is>
          <t>SEPARACAO</t>
        </is>
      </c>
      <c r="D1560" s="2" t="inlineStr">
        <is>
          <t>T11000253</t>
        </is>
      </c>
      <c r="E1560" s="2" t="inlineStr">
        <is>
          <t>MARIA EDUARDA RAMOS DA SILVA</t>
        </is>
      </c>
      <c r="F1560" s="2" t="n">
        <v>17693</v>
      </c>
      <c r="G1560" s="2" t="n">
        <v>176.14</v>
      </c>
      <c r="H1560" s="2" t="n">
        <v>100</v>
      </c>
      <c r="I1560" s="2" t="n">
        <v>0</v>
      </c>
      <c r="J1560" s="2" t="inlineStr">
        <is>
          <t>TERCEIRO</t>
        </is>
      </c>
    </row>
    <row r="1561">
      <c r="A1561" s="2" t="n">
        <v>7</v>
      </c>
      <c r="B1561" s="2" t="n">
        <v>7801</v>
      </c>
      <c r="C1561" s="2" t="inlineStr">
        <is>
          <t>SEPARACAO</t>
        </is>
      </c>
      <c r="D1561" s="2" t="inlineStr">
        <is>
          <t>T11000272</t>
        </is>
      </c>
      <c r="E1561" s="2" t="inlineStr">
        <is>
          <t>ANGELO SURIN</t>
        </is>
      </c>
      <c r="F1561" s="2" t="n">
        <v>17438</v>
      </c>
      <c r="G1561" s="2" t="n">
        <v>186.64</v>
      </c>
      <c r="H1561" s="2" t="n">
        <v>93</v>
      </c>
      <c r="I1561" s="2" t="n">
        <v>0</v>
      </c>
      <c r="J1561" s="2" t="inlineStr">
        <is>
          <t>TERCEIRO</t>
        </is>
      </c>
    </row>
    <row r="1562">
      <c r="A1562" s="2" t="n">
        <v>7</v>
      </c>
      <c r="B1562" s="2" t="n">
        <v>7801</v>
      </c>
      <c r="C1562" s="2" t="inlineStr">
        <is>
          <t>SEPARACAO</t>
        </is>
      </c>
      <c r="D1562" s="2" t="inlineStr">
        <is>
          <t>T11000282</t>
        </is>
      </c>
      <c r="E1562" s="2" t="inlineStr">
        <is>
          <t>ALEXSANDER RAMON GOMES</t>
        </is>
      </c>
      <c r="F1562" s="2" t="n">
        <v>10494</v>
      </c>
      <c r="G1562" s="2" t="n">
        <v>153.75</v>
      </c>
      <c r="H1562" s="2" t="n">
        <v>68</v>
      </c>
      <c r="I1562" s="2" t="n">
        <v>0</v>
      </c>
      <c r="J1562" s="2" t="inlineStr">
        <is>
          <t>TERCEIRO</t>
        </is>
      </c>
    </row>
    <row r="1563">
      <c r="A1563" s="2" t="n">
        <v>7</v>
      </c>
      <c r="B1563" s="2" t="n">
        <v>7801</v>
      </c>
      <c r="C1563" s="2" t="inlineStr">
        <is>
          <t>SEPARACAO</t>
        </is>
      </c>
      <c r="D1563" s="2" t="inlineStr">
        <is>
          <t>T11000293</t>
        </is>
      </c>
      <c r="E1563" s="2" t="inlineStr">
        <is>
          <t>SHLERVINS BOSSE</t>
        </is>
      </c>
      <c r="F1563" s="2" t="n">
        <v>16486</v>
      </c>
      <c r="G1563" s="2" t="n">
        <v>183.8</v>
      </c>
      <c r="H1563" s="2" t="n">
        <v>90</v>
      </c>
      <c r="I1563" s="2" t="n">
        <v>0</v>
      </c>
      <c r="J1563" s="2" t="inlineStr">
        <is>
          <t>TERCEIRO</t>
        </is>
      </c>
    </row>
    <row r="1564">
      <c r="A1564" s="2" t="n">
        <v>7</v>
      </c>
      <c r="B1564" s="2" t="n">
        <v>7801</v>
      </c>
      <c r="C1564" s="2" t="inlineStr">
        <is>
          <t>SEPARACAO</t>
        </is>
      </c>
      <c r="D1564" s="2" t="inlineStr">
        <is>
          <t>T11000294</t>
        </is>
      </c>
      <c r="E1564" s="2" t="inlineStr">
        <is>
          <t>FRED JOSEPH</t>
        </is>
      </c>
      <c r="F1564" s="2" t="n">
        <v>21485</v>
      </c>
      <c r="G1564" s="2" t="n">
        <v>191</v>
      </c>
      <c r="H1564" s="2" t="n">
        <v>112</v>
      </c>
      <c r="I1564" s="2" t="n">
        <v>0</v>
      </c>
      <c r="J1564" s="2" t="inlineStr">
        <is>
          <t>TERCEIRO</t>
        </is>
      </c>
    </row>
    <row r="1565">
      <c r="A1565" s="2" t="n">
        <v>7</v>
      </c>
      <c r="B1565" s="2" t="n">
        <v>7801</v>
      </c>
      <c r="C1565" s="2" t="inlineStr">
        <is>
          <t>SEPARACAO</t>
        </is>
      </c>
      <c r="D1565" s="2" t="inlineStr">
        <is>
          <t>T11000308</t>
        </is>
      </c>
      <c r="E1565" s="2" t="inlineStr">
        <is>
          <t>GUSTAVO SILVA DE SOUZA</t>
        </is>
      </c>
      <c r="F1565" s="2" t="n">
        <v>23468</v>
      </c>
      <c r="G1565" s="2" t="n">
        <v>204.55</v>
      </c>
      <c r="H1565" s="2" t="n">
        <v>115</v>
      </c>
      <c r="I1565" s="2" t="n">
        <v>0</v>
      </c>
      <c r="J1565" s="2" t="inlineStr">
        <is>
          <t>TERCEIRO</t>
        </is>
      </c>
    </row>
    <row r="1566">
      <c r="A1566" s="2" t="n">
        <v>7</v>
      </c>
      <c r="B1566" s="2" t="n">
        <v>7801</v>
      </c>
      <c r="C1566" s="2" t="inlineStr">
        <is>
          <t>SEPARACAO</t>
        </is>
      </c>
      <c r="D1566" s="2" t="inlineStr">
        <is>
          <t>T11000309</t>
        </is>
      </c>
      <c r="E1566" s="2" t="inlineStr">
        <is>
          <t>FABRICIO SANTANA</t>
        </is>
      </c>
      <c r="F1566" s="2" t="n">
        <v>12342</v>
      </c>
      <c r="G1566" s="2" t="n">
        <v>114.35</v>
      </c>
      <c r="H1566" s="2" t="n">
        <v>108</v>
      </c>
      <c r="I1566" s="2" t="n">
        <v>0</v>
      </c>
      <c r="J1566" s="2" t="inlineStr">
        <is>
          <t>TERCEIRO</t>
        </is>
      </c>
    </row>
    <row r="1567">
      <c r="A1567" s="2" t="n">
        <v>7</v>
      </c>
      <c r="B1567" s="2" t="n">
        <v>7801</v>
      </c>
      <c r="C1567" s="2" t="inlineStr">
        <is>
          <t>SEPARACAO</t>
        </is>
      </c>
      <c r="D1567" s="2" t="inlineStr">
        <is>
          <t>T11000339</t>
        </is>
      </c>
      <c r="E1567" s="2" t="inlineStr">
        <is>
          <t>VINICIUS CORREIA</t>
        </is>
      </c>
      <c r="F1567" s="2" t="n">
        <v>6631</v>
      </c>
      <c r="G1567" s="2" t="n">
        <v>72.76000000000001</v>
      </c>
      <c r="H1567" s="2" t="n">
        <v>91</v>
      </c>
      <c r="I1567" s="2" t="n">
        <v>0</v>
      </c>
      <c r="J1567" s="2" t="inlineStr">
        <is>
          <t>TERCEIRO</t>
        </is>
      </c>
    </row>
    <row r="1568">
      <c r="A1568" s="2" t="n">
        <v>7</v>
      </c>
      <c r="B1568" s="2" t="n">
        <v>7801</v>
      </c>
      <c r="C1568" s="2" t="inlineStr">
        <is>
          <t>SEPARACAO</t>
        </is>
      </c>
      <c r="D1568" s="2" t="inlineStr">
        <is>
          <t>T11000352</t>
        </is>
      </c>
      <c r="E1568" s="2" t="inlineStr">
        <is>
          <t>GUILHERME LINS DO ROZARIO</t>
        </is>
      </c>
      <c r="F1568" s="2" t="n">
        <v>14164</v>
      </c>
      <c r="G1568" s="2" t="n">
        <v>190.88</v>
      </c>
      <c r="H1568" s="2" t="n">
        <v>74</v>
      </c>
      <c r="I1568" s="2" t="n">
        <v>0</v>
      </c>
      <c r="J1568" s="2" t="inlineStr">
        <is>
          <t>TERCEIRO</t>
        </is>
      </c>
    </row>
    <row r="1569">
      <c r="A1569" s="2" t="n">
        <v>7</v>
      </c>
      <c r="B1569" s="2" t="n">
        <v>7801</v>
      </c>
      <c r="C1569" s="2" t="inlineStr">
        <is>
          <t>SEPARACAO</t>
        </is>
      </c>
      <c r="D1569" s="2" t="inlineStr">
        <is>
          <t>T11000362</t>
        </is>
      </c>
      <c r="E1569" s="2" t="inlineStr">
        <is>
          <t>MAYCON RIBEIRO DE LIMA</t>
        </is>
      </c>
      <c r="F1569" s="2" t="n">
        <v>16315</v>
      </c>
      <c r="G1569" s="2" t="n">
        <v>159.74</v>
      </c>
      <c r="H1569" s="2" t="n">
        <v>102</v>
      </c>
      <c r="I1569" s="2" t="n">
        <v>0</v>
      </c>
      <c r="J1569" s="2" t="inlineStr">
        <is>
          <t>TERCEIRO</t>
        </is>
      </c>
    </row>
    <row r="1570">
      <c r="A1570" s="2" t="n">
        <v>7</v>
      </c>
      <c r="B1570" s="2" t="n">
        <v>7801</v>
      </c>
      <c r="C1570" s="2" t="inlineStr">
        <is>
          <t>SEPARACAO</t>
        </is>
      </c>
      <c r="D1570" s="2" t="inlineStr">
        <is>
          <t>T11000364</t>
        </is>
      </c>
      <c r="E1570" s="2" t="inlineStr">
        <is>
          <t>HIGOR DOS SANTOS FARIA</t>
        </is>
      </c>
      <c r="F1570" s="2" t="n">
        <v>11984</v>
      </c>
      <c r="G1570" s="2" t="n">
        <v>145.47</v>
      </c>
      <c r="H1570" s="2" t="n">
        <v>82</v>
      </c>
      <c r="I1570" s="2" t="n">
        <v>0</v>
      </c>
      <c r="J1570" s="2" t="inlineStr">
        <is>
          <t>TERCEIRO</t>
        </is>
      </c>
    </row>
    <row r="1571">
      <c r="A1571" s="2" t="n">
        <v>7</v>
      </c>
      <c r="B1571" s="2" t="n">
        <v>7801</v>
      </c>
      <c r="C1571" s="2" t="inlineStr">
        <is>
          <t>SEPARACAO</t>
        </is>
      </c>
      <c r="D1571" s="2" t="inlineStr">
        <is>
          <t>T11000374</t>
        </is>
      </c>
      <c r="E1571" s="2" t="inlineStr">
        <is>
          <t>HAILTON JOSE SANTOS</t>
        </is>
      </c>
      <c r="F1571" s="2" t="n">
        <v>13669</v>
      </c>
      <c r="G1571" s="2" t="n">
        <v>139.95</v>
      </c>
      <c r="H1571" s="2" t="n">
        <v>98</v>
      </c>
      <c r="I1571" s="2" t="n">
        <v>0</v>
      </c>
      <c r="J1571" s="2" t="inlineStr">
        <is>
          <t>TERCEIRO</t>
        </is>
      </c>
    </row>
    <row r="1572">
      <c r="A1572" s="2" t="n">
        <v>7</v>
      </c>
      <c r="B1572" s="2" t="n">
        <v>7801</v>
      </c>
      <c r="C1572" s="2" t="inlineStr">
        <is>
          <t>SEPARACAO</t>
        </is>
      </c>
      <c r="D1572" s="2" t="inlineStr">
        <is>
          <t>T11000375</t>
        </is>
      </c>
      <c r="E1572" s="2" t="inlineStr">
        <is>
          <t>WALLACE HEMILTON</t>
        </is>
      </c>
      <c r="F1572" s="2" t="n">
        <v>17001</v>
      </c>
      <c r="G1572" s="2" t="n">
        <v>149.19</v>
      </c>
      <c r="H1572" s="2" t="n">
        <v>114</v>
      </c>
      <c r="I1572" s="2" t="n">
        <v>0</v>
      </c>
      <c r="J1572" s="2" t="inlineStr">
        <is>
          <t>TERCEIRO</t>
        </is>
      </c>
    </row>
    <row r="1573">
      <c r="A1573" s="2" t="n">
        <v>7</v>
      </c>
      <c r="B1573" s="2" t="n">
        <v>7801</v>
      </c>
      <c r="C1573" s="2" t="inlineStr">
        <is>
          <t>SEPARACAO</t>
        </is>
      </c>
      <c r="D1573" s="2" t="inlineStr">
        <is>
          <t>T11000397</t>
        </is>
      </c>
      <c r="E1573" s="2" t="inlineStr">
        <is>
          <t>LEONARDO BERTOLUCCI</t>
        </is>
      </c>
      <c r="F1573" s="2" t="n">
        <v>7298</v>
      </c>
      <c r="G1573" s="2" t="n">
        <v>129.31</v>
      </c>
      <c r="H1573" s="2" t="n">
        <v>56</v>
      </c>
      <c r="I1573" s="2" t="n">
        <v>0</v>
      </c>
      <c r="J1573" s="2" t="inlineStr">
        <is>
          <t>TERCEIRO</t>
        </is>
      </c>
    </row>
    <row r="1574">
      <c r="A1574" s="2" t="n">
        <v>7</v>
      </c>
      <c r="B1574" s="2" t="n">
        <v>7801</v>
      </c>
      <c r="C1574" s="2" t="inlineStr">
        <is>
          <t>SEPARACAO</t>
        </is>
      </c>
      <c r="D1574" s="2" t="inlineStr">
        <is>
          <t>T11000400</t>
        </is>
      </c>
      <c r="E1574" s="2" t="inlineStr">
        <is>
          <t>VICTOR REIS DO SACRAMENTO</t>
        </is>
      </c>
      <c r="F1574" s="2" t="n">
        <v>2873</v>
      </c>
      <c r="G1574" s="2" t="n">
        <v>36.52</v>
      </c>
      <c r="H1574" s="2" t="n">
        <v>79</v>
      </c>
      <c r="I1574" s="2" t="n">
        <v>0</v>
      </c>
      <c r="J1574" s="2" t="inlineStr">
        <is>
          <t>TERCEIRO</t>
        </is>
      </c>
    </row>
    <row r="1575">
      <c r="A1575" s="2" t="n">
        <v>7</v>
      </c>
      <c r="B1575" s="2" t="n">
        <v>7801</v>
      </c>
      <c r="C1575" s="2" t="inlineStr">
        <is>
          <t>SEPARACAO</t>
        </is>
      </c>
      <c r="D1575" s="2" t="inlineStr">
        <is>
          <t>T11000403</t>
        </is>
      </c>
      <c r="E1575" s="2" t="inlineStr">
        <is>
          <t>JEFERSON DA SILVA CRUZ</t>
        </is>
      </c>
      <c r="F1575" s="2" t="n">
        <v>14979</v>
      </c>
      <c r="G1575" s="2" t="n">
        <v>179.95</v>
      </c>
      <c r="H1575" s="2" t="n">
        <v>83</v>
      </c>
      <c r="I1575" s="2" t="n">
        <v>0</v>
      </c>
      <c r="J1575" s="2" t="inlineStr">
        <is>
          <t>TERCEIRO</t>
        </is>
      </c>
    </row>
    <row r="1576">
      <c r="A1576" s="2" t="n">
        <v>7</v>
      </c>
      <c r="B1576" s="2" t="n">
        <v>7801</v>
      </c>
      <c r="C1576" s="2" t="inlineStr">
        <is>
          <t>SEPARACAO</t>
        </is>
      </c>
      <c r="D1576" s="2" t="inlineStr">
        <is>
          <t>T11000412</t>
        </is>
      </c>
      <c r="E1576" s="2" t="inlineStr">
        <is>
          <t>MARCOS SANTOS</t>
        </is>
      </c>
      <c r="F1576" s="2" t="n">
        <v>32485</v>
      </c>
      <c r="G1576" s="2" t="n">
        <v>228.7</v>
      </c>
      <c r="H1576" s="2" t="n">
        <v>142</v>
      </c>
      <c r="I1576" s="2" t="n">
        <v>0</v>
      </c>
      <c r="J1576" s="2" t="inlineStr">
        <is>
          <t>TERCEIRO</t>
        </is>
      </c>
    </row>
    <row r="1577">
      <c r="A1577" s="2" t="n">
        <v>7</v>
      </c>
      <c r="B1577" s="2" t="n">
        <v>7801</v>
      </c>
      <c r="C1577" s="2" t="inlineStr">
        <is>
          <t>SEPARACAO</t>
        </is>
      </c>
      <c r="D1577" s="2" t="inlineStr">
        <is>
          <t>T11000414</t>
        </is>
      </c>
      <c r="E1577" s="2" t="inlineStr">
        <is>
          <t>ALCIDESIO DA SILVA</t>
        </is>
      </c>
      <c r="F1577" s="2" t="n">
        <v>1608</v>
      </c>
      <c r="G1577" s="2" t="n">
        <v>23.86</v>
      </c>
      <c r="H1577" s="2" t="n">
        <v>67</v>
      </c>
      <c r="I1577" s="2" t="n">
        <v>0</v>
      </c>
      <c r="J1577" s="2" t="inlineStr">
        <is>
          <t>TERCEIRO</t>
        </is>
      </c>
    </row>
    <row r="1578">
      <c r="A1578" s="2" t="n">
        <v>7</v>
      </c>
      <c r="B1578" s="2" t="n">
        <v>7801</v>
      </c>
      <c r="C1578" s="2" t="inlineStr">
        <is>
          <t>SEPARACAO</t>
        </is>
      </c>
      <c r="D1578" s="2" t="inlineStr">
        <is>
          <t>T11000422</t>
        </is>
      </c>
      <c r="E1578" s="2" t="inlineStr">
        <is>
          <t>LUCAS PEREIRA LIMA</t>
        </is>
      </c>
      <c r="F1578" s="2" t="n">
        <v>26735</v>
      </c>
      <c r="G1578" s="2" t="n">
        <v>209.73</v>
      </c>
      <c r="H1578" s="2" t="n">
        <v>127</v>
      </c>
      <c r="I1578" s="2" t="n">
        <v>0</v>
      </c>
      <c r="J1578" s="2" t="inlineStr">
        <is>
          <t>TERCEIRO</t>
        </is>
      </c>
    </row>
    <row r="1579">
      <c r="A1579" s="2" t="n">
        <v>7</v>
      </c>
      <c r="B1579" s="2" t="n">
        <v>7801</v>
      </c>
      <c r="C1579" s="2" t="inlineStr">
        <is>
          <t>SEPARACAO</t>
        </is>
      </c>
      <c r="D1579" s="2" t="inlineStr">
        <is>
          <t>T11000424</t>
        </is>
      </c>
      <c r="E1579" s="2" t="inlineStr">
        <is>
          <t>MARCO ANTONIO FERREIRA NASCIMENTO</t>
        </is>
      </c>
      <c r="F1579" s="2" t="n">
        <v>13303</v>
      </c>
      <c r="G1579" s="2" t="n">
        <v>148.38</v>
      </c>
      <c r="H1579" s="2" t="n">
        <v>90</v>
      </c>
      <c r="I1579" s="2" t="n">
        <v>0</v>
      </c>
      <c r="J1579" s="2" t="inlineStr">
        <is>
          <t>TERCEIRO</t>
        </is>
      </c>
    </row>
    <row r="1580">
      <c r="A1580" s="2" t="n">
        <v>7</v>
      </c>
      <c r="B1580" s="2" t="n">
        <v>7801</v>
      </c>
      <c r="C1580" s="2" t="inlineStr">
        <is>
          <t>SEPARACAO</t>
        </is>
      </c>
      <c r="D1580" s="2" t="inlineStr">
        <is>
          <t>T11000427</t>
        </is>
      </c>
      <c r="E1580" s="2" t="inlineStr">
        <is>
          <t>PEDRO HENRIQUE BRITO</t>
        </is>
      </c>
      <c r="F1580" s="2" t="n">
        <v>13495</v>
      </c>
      <c r="G1580" s="2" t="n">
        <v>120.06</v>
      </c>
      <c r="H1580" s="2" t="n">
        <v>112</v>
      </c>
      <c r="I1580" s="2" t="n">
        <v>0</v>
      </c>
      <c r="J1580" s="2" t="inlineStr">
        <is>
          <t>TERCEIRO</t>
        </is>
      </c>
    </row>
    <row r="1581">
      <c r="A1581" s="2" t="n">
        <v>7</v>
      </c>
      <c r="B1581" s="2" t="n">
        <v>7801</v>
      </c>
      <c r="C1581" s="2" t="inlineStr">
        <is>
          <t>SEPARACAO</t>
        </is>
      </c>
      <c r="D1581" s="2" t="inlineStr">
        <is>
          <t>T11000429</t>
        </is>
      </c>
      <c r="E1581" s="2" t="inlineStr">
        <is>
          <t>DANILO BARBOSA RIBEIRO</t>
        </is>
      </c>
      <c r="F1581" s="2" t="n">
        <v>2770</v>
      </c>
      <c r="G1581" s="2" t="n">
        <v>41.68</v>
      </c>
      <c r="H1581" s="2" t="n">
        <v>66</v>
      </c>
      <c r="I1581" s="2" t="n">
        <v>0</v>
      </c>
      <c r="J1581" s="2" t="inlineStr">
        <is>
          <t>TERCEIRO</t>
        </is>
      </c>
    </row>
    <row r="1582">
      <c r="A1582" s="2" t="n">
        <v>7</v>
      </c>
      <c r="B1582" s="2" t="n">
        <v>7801</v>
      </c>
      <c r="C1582" s="2" t="inlineStr">
        <is>
          <t>SEPARACAO</t>
        </is>
      </c>
      <c r="D1582" s="2" t="inlineStr">
        <is>
          <t>T11000438</t>
        </is>
      </c>
      <c r="E1582" s="2" t="inlineStr">
        <is>
          <t>VICTOR HUGO MONTEIRO BORGES</t>
        </is>
      </c>
      <c r="F1582" s="2" t="n">
        <v>14387</v>
      </c>
      <c r="G1582" s="2" t="n">
        <v>155.43</v>
      </c>
      <c r="H1582" s="2" t="n">
        <v>93</v>
      </c>
      <c r="I1582" s="2" t="n">
        <v>0</v>
      </c>
      <c r="J1582" s="2" t="inlineStr">
        <is>
          <t>TERCEIRO</t>
        </is>
      </c>
    </row>
    <row r="1583">
      <c r="A1583" s="2" t="n">
        <v>7</v>
      </c>
      <c r="B1583" s="2" t="n">
        <v>7801</v>
      </c>
      <c r="C1583" s="2" t="inlineStr">
        <is>
          <t>SEPARACAO</t>
        </is>
      </c>
      <c r="D1583" s="2" t="inlineStr">
        <is>
          <t>T11000439</t>
        </is>
      </c>
      <c r="E1583" s="2" t="inlineStr">
        <is>
          <t>WILLIAM DE SOUZA AUGUSTO</t>
        </is>
      </c>
      <c r="F1583" s="2" t="n">
        <v>22534</v>
      </c>
      <c r="G1583" s="2" t="n">
        <v>170.88</v>
      </c>
      <c r="H1583" s="2" t="n">
        <v>132</v>
      </c>
      <c r="I1583" s="2" t="n">
        <v>0</v>
      </c>
      <c r="J1583" s="2" t="inlineStr">
        <is>
          <t>TERCEIRO</t>
        </is>
      </c>
    </row>
    <row r="1584">
      <c r="A1584" s="2" t="n">
        <v>7</v>
      </c>
      <c r="B1584" s="2" t="n">
        <v>7801</v>
      </c>
      <c r="C1584" s="2" t="inlineStr">
        <is>
          <t>SEPARACAO</t>
        </is>
      </c>
      <c r="D1584" s="2" t="inlineStr">
        <is>
          <t>T11000441</t>
        </is>
      </c>
      <c r="E1584" s="2" t="inlineStr">
        <is>
          <t>Wermesson Alves</t>
        </is>
      </c>
      <c r="F1584" s="2" t="n">
        <v>14511</v>
      </c>
      <c r="G1584" s="2" t="n">
        <v>188.8</v>
      </c>
      <c r="H1584" s="2" t="n">
        <v>77</v>
      </c>
      <c r="I1584" s="2" t="n">
        <v>0</v>
      </c>
      <c r="J1584" s="2" t="inlineStr">
        <is>
          <t>TERCEIRO</t>
        </is>
      </c>
    </row>
    <row r="1585">
      <c r="A1585" s="2" t="n">
        <v>7</v>
      </c>
      <c r="B1585" s="2" t="n">
        <v>7801</v>
      </c>
      <c r="C1585" s="2" t="inlineStr">
        <is>
          <t>SEPARACAO</t>
        </is>
      </c>
      <c r="D1585" s="2" t="inlineStr">
        <is>
          <t>T11000445</t>
        </is>
      </c>
      <c r="E1585" s="2" t="inlineStr">
        <is>
          <t>PEDRO AUGUSTO ALVES DA SILVA</t>
        </is>
      </c>
      <c r="F1585" s="2" t="n">
        <v>9692</v>
      </c>
      <c r="G1585" s="2" t="n">
        <v>152.7</v>
      </c>
      <c r="H1585" s="2" t="n">
        <v>63</v>
      </c>
      <c r="I1585" s="2" t="n">
        <v>0</v>
      </c>
      <c r="J1585" s="2" t="inlineStr">
        <is>
          <t>TERCEIRO</t>
        </is>
      </c>
    </row>
    <row r="1586">
      <c r="A1586" s="2" t="n">
        <v>7</v>
      </c>
      <c r="B1586" s="2" t="n">
        <v>7801</v>
      </c>
      <c r="C1586" s="2" t="inlineStr">
        <is>
          <t>SEPARACAO</t>
        </is>
      </c>
      <c r="D1586" s="2" t="inlineStr">
        <is>
          <t>T11000447</t>
        </is>
      </c>
      <c r="E1586" s="2" t="inlineStr">
        <is>
          <t>NTOH PEYER AYUK</t>
        </is>
      </c>
      <c r="F1586" s="2" t="n">
        <v>14866</v>
      </c>
      <c r="G1586" s="2" t="n">
        <v>164.02</v>
      </c>
      <c r="H1586" s="2" t="n">
        <v>91</v>
      </c>
      <c r="I1586" s="2" t="n">
        <v>0</v>
      </c>
      <c r="J1586" s="2" t="inlineStr">
        <is>
          <t>TERCEIRO</t>
        </is>
      </c>
    </row>
    <row r="1587">
      <c r="A1587" s="2" t="n">
        <v>7</v>
      </c>
      <c r="B1587" s="2" t="n">
        <v>7801</v>
      </c>
      <c r="C1587" s="2" t="inlineStr">
        <is>
          <t>SEPARACAO</t>
        </is>
      </c>
      <c r="D1587" s="2" t="inlineStr">
        <is>
          <t>T11000448</t>
        </is>
      </c>
      <c r="E1587" s="2" t="inlineStr">
        <is>
          <t>Lucas Aquino Nunes do Carmo</t>
        </is>
      </c>
      <c r="F1587" s="2" t="n">
        <v>6579</v>
      </c>
      <c r="G1587" s="2" t="n">
        <v>131.8</v>
      </c>
      <c r="H1587" s="2" t="n">
        <v>50</v>
      </c>
      <c r="I1587" s="2" t="n">
        <v>0</v>
      </c>
      <c r="J1587" s="2" t="inlineStr">
        <is>
          <t>TERCEIRO</t>
        </is>
      </c>
    </row>
    <row r="1588">
      <c r="A1588" s="2" t="n">
        <v>7</v>
      </c>
      <c r="B1588" s="2" t="n">
        <v>7801</v>
      </c>
      <c r="C1588" s="2" t="inlineStr">
        <is>
          <t>SEPARACAO</t>
        </is>
      </c>
      <c r="D1588" s="2" t="inlineStr">
        <is>
          <t>T11000450</t>
        </is>
      </c>
      <c r="E1588" s="2" t="inlineStr">
        <is>
          <t>MARCOS DE SOUZA DE CARVALHO</t>
        </is>
      </c>
      <c r="F1588" s="2" t="n">
        <v>11106</v>
      </c>
      <c r="G1588" s="2" t="n">
        <v>193.56</v>
      </c>
      <c r="H1588" s="2" t="n">
        <v>57</v>
      </c>
      <c r="I1588" s="2" t="n">
        <v>0</v>
      </c>
      <c r="J1588" s="2" t="inlineStr">
        <is>
          <t>TERCEIRO</t>
        </is>
      </c>
    </row>
    <row r="1589">
      <c r="A1589" s="2" t="n">
        <v>7</v>
      </c>
      <c r="B1589" s="2" t="n">
        <v>7801</v>
      </c>
      <c r="C1589" s="2" t="inlineStr">
        <is>
          <t>SEPARACAO</t>
        </is>
      </c>
      <c r="D1589" s="2" t="inlineStr">
        <is>
          <t>T11000451</t>
        </is>
      </c>
      <c r="E1589" s="2" t="inlineStr">
        <is>
          <t>ANDRE SOARES REIS</t>
        </is>
      </c>
      <c r="F1589" s="2" t="n">
        <v>853</v>
      </c>
      <c r="G1589" s="2" t="n">
        <v>13.3</v>
      </c>
      <c r="H1589" s="2" t="n">
        <v>64</v>
      </c>
      <c r="I1589" s="2" t="n">
        <v>0</v>
      </c>
      <c r="J1589" s="2" t="inlineStr">
        <is>
          <t>TERCEIRO</t>
        </is>
      </c>
    </row>
    <row r="1590">
      <c r="A1590" s="2" t="n">
        <v>7</v>
      </c>
      <c r="B1590" s="2" t="n">
        <v>7801</v>
      </c>
      <c r="C1590" s="2" t="inlineStr">
        <is>
          <t>SEPARACAO</t>
        </is>
      </c>
      <c r="D1590" s="2" t="inlineStr">
        <is>
          <t>T11000453</t>
        </is>
      </c>
      <c r="E1590" s="2" t="inlineStr">
        <is>
          <t>VITOR GABRIEL RODRIGUES DA SILVA</t>
        </is>
      </c>
      <c r="F1590" s="2" t="n">
        <v>5058</v>
      </c>
      <c r="G1590" s="2" t="n">
        <v>94.59999999999999</v>
      </c>
      <c r="H1590" s="2" t="n">
        <v>53</v>
      </c>
      <c r="I1590" s="2" t="n">
        <v>0</v>
      </c>
      <c r="J1590" s="2" t="inlineStr">
        <is>
          <t>TERCEIRO</t>
        </is>
      </c>
    </row>
    <row r="1591">
      <c r="A1591" s="2" t="n">
        <v>7</v>
      </c>
      <c r="B1591" s="2" t="n">
        <v>7801</v>
      </c>
      <c r="C1591" s="2" t="inlineStr">
        <is>
          <t>SEPARACAO</t>
        </is>
      </c>
      <c r="D1591" s="2" t="inlineStr">
        <is>
          <t>T11000455</t>
        </is>
      </c>
      <c r="E1591" s="2" t="inlineStr">
        <is>
          <t>ALEX PEREIRA DE ARAUJO</t>
        </is>
      </c>
      <c r="F1591" s="2" t="n">
        <v>654</v>
      </c>
      <c r="G1591" s="2" t="n">
        <v>14.07</v>
      </c>
      <c r="H1591" s="2" t="n">
        <v>46</v>
      </c>
      <c r="I1591" s="2" t="n">
        <v>0</v>
      </c>
      <c r="J1591" s="2" t="inlineStr">
        <is>
          <t>TERCEIRO</t>
        </is>
      </c>
    </row>
    <row r="1592">
      <c r="A1592" s="2" t="n">
        <v>7</v>
      </c>
      <c r="B1592" s="2" t="n">
        <v>7801</v>
      </c>
      <c r="C1592" s="2" t="inlineStr">
        <is>
          <t>SEPARACAO</t>
        </is>
      </c>
      <c r="D1592" s="2" t="inlineStr">
        <is>
          <t>T11000456</t>
        </is>
      </c>
      <c r="E1592" s="2" t="inlineStr">
        <is>
          <t>JHONATHAM MIKE</t>
        </is>
      </c>
      <c r="F1592" s="2" t="n">
        <v>15924</v>
      </c>
      <c r="G1592" s="2" t="n">
        <v>182.21</v>
      </c>
      <c r="H1592" s="2" t="n">
        <v>87</v>
      </c>
      <c r="I1592" s="2" t="n">
        <v>0</v>
      </c>
      <c r="J1592" s="2" t="inlineStr">
        <is>
          <t>TERCEIRO</t>
        </is>
      </c>
    </row>
    <row r="1593">
      <c r="A1593" s="2" t="n">
        <v>7</v>
      </c>
      <c r="B1593" s="2" t="n">
        <v>7801</v>
      </c>
      <c r="C1593" s="2" t="inlineStr">
        <is>
          <t>SEPARACAO</t>
        </is>
      </c>
      <c r="D1593" s="2" t="inlineStr">
        <is>
          <t>T11000457</t>
        </is>
      </c>
      <c r="E1593" s="2" t="inlineStr">
        <is>
          <t>DIEGO ERNESTO</t>
        </is>
      </c>
      <c r="F1593" s="2" t="n">
        <v>152</v>
      </c>
      <c r="G1593" s="2" t="n">
        <v>6.97</v>
      </c>
      <c r="H1593" s="2" t="n">
        <v>22</v>
      </c>
      <c r="I1593" s="2" t="n">
        <v>0</v>
      </c>
      <c r="J1593" s="2" t="inlineStr">
        <is>
          <t>TERCEIRO</t>
        </is>
      </c>
    </row>
    <row r="1594">
      <c r="A1594" s="2" t="n">
        <v>7</v>
      </c>
      <c r="B1594" s="2" t="n">
        <v>7801</v>
      </c>
      <c r="C1594" s="2" t="inlineStr">
        <is>
          <t>SEPARACAO</t>
        </is>
      </c>
      <c r="D1594" s="2" t="inlineStr">
        <is>
          <t>T11000459</t>
        </is>
      </c>
      <c r="E1594" s="2" t="inlineStr">
        <is>
          <t>NICOLAS GABRIEL SOUSA</t>
        </is>
      </c>
      <c r="F1594" s="2" t="n">
        <v>283</v>
      </c>
      <c r="G1594" s="2" t="n">
        <v>5.57</v>
      </c>
      <c r="H1594" s="2" t="n">
        <v>51</v>
      </c>
      <c r="I1594" s="2" t="n">
        <v>0</v>
      </c>
      <c r="J1594" s="2" t="inlineStr">
        <is>
          <t>TERCEIRO</t>
        </is>
      </c>
    </row>
    <row r="1595">
      <c r="A1595" s="2" t="n">
        <v>7</v>
      </c>
      <c r="B1595" s="2" t="n">
        <v>7801</v>
      </c>
      <c r="C1595" s="2" t="inlineStr">
        <is>
          <t>SEPARACAO</t>
        </is>
      </c>
      <c r="D1595" s="2" t="inlineStr">
        <is>
          <t>T11000460</t>
        </is>
      </c>
      <c r="E1595" s="2" t="inlineStr">
        <is>
          <t>GABRIEL APARECIDO NAVA DIAS</t>
        </is>
      </c>
      <c r="F1595" s="2" t="n">
        <v>14057</v>
      </c>
      <c r="G1595" s="2" t="n">
        <v>239.11</v>
      </c>
      <c r="H1595" s="2" t="n">
        <v>59</v>
      </c>
      <c r="I1595" s="2" t="n">
        <v>0</v>
      </c>
      <c r="J1595" s="2" t="inlineStr">
        <is>
          <t>TERCEIRO</t>
        </is>
      </c>
    </row>
    <row r="1596">
      <c r="A1596" s="2" t="n">
        <v>7</v>
      </c>
      <c r="B1596" s="2" t="n">
        <v>7801</v>
      </c>
      <c r="C1596" s="2" t="inlineStr">
        <is>
          <t>SEPARACAO</t>
        </is>
      </c>
      <c r="D1596" s="2" t="inlineStr">
        <is>
          <t>T11000461</t>
        </is>
      </c>
      <c r="E1596" s="2" t="inlineStr">
        <is>
          <t>JOAO PAULO FONTANA DE SOUZA</t>
        </is>
      </c>
      <c r="F1596" s="2" t="n">
        <v>8711</v>
      </c>
      <c r="G1596" s="2" t="n">
        <v>168.82</v>
      </c>
      <c r="H1596" s="2" t="n">
        <v>52</v>
      </c>
      <c r="I1596" s="2" t="n">
        <v>0</v>
      </c>
      <c r="J1596" s="2" t="inlineStr">
        <is>
          <t>TERCEIRO</t>
        </is>
      </c>
    </row>
    <row r="1597">
      <c r="A1597" s="2" t="n">
        <v>7</v>
      </c>
      <c r="B1597" s="2" t="n">
        <v>7801</v>
      </c>
      <c r="C1597" s="2" t="inlineStr">
        <is>
          <t>SEPARACAO</t>
        </is>
      </c>
      <c r="D1597" s="2" t="inlineStr">
        <is>
          <t>T11000463</t>
        </is>
      </c>
      <c r="E1597" s="2" t="inlineStr">
        <is>
          <t>LEONARDO ALVES FANTIN</t>
        </is>
      </c>
      <c r="F1597" s="2" t="n">
        <v>4234</v>
      </c>
      <c r="G1597" s="2" t="n">
        <v>65.66</v>
      </c>
      <c r="H1597" s="2" t="n">
        <v>64</v>
      </c>
      <c r="I1597" s="2" t="n">
        <v>0</v>
      </c>
      <c r="J1597" s="2" t="inlineStr">
        <is>
          <t>TERCEIRO</t>
        </is>
      </c>
    </row>
    <row r="1598">
      <c r="A1598" s="2" t="n">
        <v>7</v>
      </c>
      <c r="B1598" s="2" t="n">
        <v>7801</v>
      </c>
      <c r="C1598" s="2" t="inlineStr">
        <is>
          <t>SEPARACAO</t>
        </is>
      </c>
      <c r="D1598" s="2" t="inlineStr">
        <is>
          <t>T11000467</t>
        </is>
      </c>
      <c r="E1598" s="2" t="inlineStr">
        <is>
          <t>LUIZ GUSTAVO ALVES</t>
        </is>
      </c>
      <c r="F1598" s="2" t="n">
        <v>2059</v>
      </c>
      <c r="G1598" s="2" t="n">
        <v>48.58</v>
      </c>
      <c r="H1598" s="2" t="n">
        <v>42</v>
      </c>
      <c r="I1598" s="2" t="n">
        <v>0</v>
      </c>
      <c r="J1598" s="2" t="inlineStr">
        <is>
          <t>TERCEIRO</t>
        </is>
      </c>
    </row>
    <row r="1599">
      <c r="A1599" s="2" t="n">
        <v>7</v>
      </c>
      <c r="B1599" s="2" t="n">
        <v>7801</v>
      </c>
      <c r="C1599" s="2" t="inlineStr">
        <is>
          <t>SEPARACAO</t>
        </is>
      </c>
      <c r="D1599" s="2" t="inlineStr">
        <is>
          <t>T11000468</t>
        </is>
      </c>
      <c r="E1599" s="2" t="inlineStr">
        <is>
          <t>Eronildes dos santos junior</t>
        </is>
      </c>
      <c r="F1599" s="2" t="n">
        <v>16948</v>
      </c>
      <c r="G1599" s="2" t="n">
        <v>229.2</v>
      </c>
      <c r="H1599" s="2" t="n">
        <v>74</v>
      </c>
      <c r="I1599" s="2" t="n">
        <v>0</v>
      </c>
      <c r="J1599" s="2" t="inlineStr">
        <is>
          <t>TERCEIRO</t>
        </is>
      </c>
    </row>
    <row r="1600">
      <c r="A1600" s="2" t="n">
        <v>7</v>
      </c>
      <c r="B1600" s="2" t="n">
        <v>7801</v>
      </c>
      <c r="C1600" s="2" t="inlineStr">
        <is>
          <t>SEPARACAO</t>
        </is>
      </c>
      <c r="D1600" s="2" t="inlineStr">
        <is>
          <t>T11000469</t>
        </is>
      </c>
      <c r="E1600" s="2" t="inlineStr">
        <is>
          <t>WILDER GABRIEL CARVALHO CLARA</t>
        </is>
      </c>
      <c r="F1600" s="2" t="n">
        <v>1793</v>
      </c>
      <c r="G1600" s="2" t="n">
        <v>46.06</v>
      </c>
      <c r="H1600" s="2" t="n">
        <v>39</v>
      </c>
      <c r="I1600" s="2" t="n">
        <v>0</v>
      </c>
      <c r="J1600" s="2" t="inlineStr">
        <is>
          <t>TERCEIRO</t>
        </is>
      </c>
    </row>
    <row r="1601">
      <c r="A1601" s="2" t="n">
        <v>7</v>
      </c>
      <c r="B1601" s="2" t="n">
        <v>7801</v>
      </c>
      <c r="C1601" s="2" t="inlineStr">
        <is>
          <t>SEPARACAO</t>
        </is>
      </c>
      <c r="D1601" s="2" t="inlineStr">
        <is>
          <t>T11000470</t>
        </is>
      </c>
      <c r="E1601" s="2" t="inlineStr">
        <is>
          <t>JOAO VICTOR DE SOUZA VENANCIO</t>
        </is>
      </c>
      <c r="F1601" s="2" t="n">
        <v>3961</v>
      </c>
      <c r="G1601" s="2" t="n">
        <v>97.48</v>
      </c>
      <c r="H1601" s="2" t="n">
        <v>41</v>
      </c>
      <c r="I1601" s="2" t="n">
        <v>0</v>
      </c>
      <c r="J1601" s="2" t="inlineStr">
        <is>
          <t>TERCEIRO</t>
        </is>
      </c>
    </row>
    <row r="1602">
      <c r="A1602" s="2" t="n">
        <v>7</v>
      </c>
      <c r="B1602" s="2" t="n">
        <v>7801</v>
      </c>
      <c r="C1602" s="2" t="inlineStr">
        <is>
          <t>SEPARACAO</t>
        </is>
      </c>
      <c r="D1602" s="2" t="inlineStr">
        <is>
          <t>T11000471</t>
        </is>
      </c>
      <c r="E1602" s="2" t="inlineStr">
        <is>
          <t>RENAN LUCAS DE JESUS ANDRADE</t>
        </is>
      </c>
      <c r="F1602" s="2" t="n">
        <v>2418</v>
      </c>
      <c r="G1602" s="2" t="n">
        <v>40.5</v>
      </c>
      <c r="H1602" s="2" t="n">
        <v>60</v>
      </c>
      <c r="I1602" s="2" t="n">
        <v>0</v>
      </c>
      <c r="J1602" s="2" t="inlineStr">
        <is>
          <t>TERCEIRO</t>
        </is>
      </c>
    </row>
    <row r="1603">
      <c r="A1603" s="2" t="n">
        <v>7</v>
      </c>
      <c r="B1603" s="2" t="n">
        <v>7801</v>
      </c>
      <c r="C1603" s="2" t="inlineStr">
        <is>
          <t>SEPARACAO</t>
        </is>
      </c>
      <c r="D1603" s="2" t="inlineStr">
        <is>
          <t>T11000472</t>
        </is>
      </c>
      <c r="E1603" s="2" t="inlineStr">
        <is>
          <t>LUCIANO WENDER</t>
        </is>
      </c>
      <c r="F1603" s="2" t="n">
        <v>7868</v>
      </c>
      <c r="G1603" s="2" t="n">
        <v>160.37</v>
      </c>
      <c r="H1603" s="2" t="n">
        <v>49</v>
      </c>
      <c r="I1603" s="2" t="n">
        <v>0</v>
      </c>
      <c r="J1603" s="2" t="inlineStr">
        <is>
          <t>TERCEIRO</t>
        </is>
      </c>
    </row>
    <row r="1604">
      <c r="A1604" s="2" t="n">
        <v>7</v>
      </c>
      <c r="B1604" s="2" t="n">
        <v>7801</v>
      </c>
      <c r="C1604" s="2" t="inlineStr">
        <is>
          <t>SEPARACAO</t>
        </is>
      </c>
      <c r="D1604" s="2" t="inlineStr">
        <is>
          <t>T11000474</t>
        </is>
      </c>
      <c r="E1604" s="2" t="inlineStr">
        <is>
          <t>LIVYA CRISTINA LEMOS NASCIMENTO</t>
        </is>
      </c>
      <c r="F1604" s="2" t="n">
        <v>7175</v>
      </c>
      <c r="G1604" s="2" t="n">
        <v>133.67</v>
      </c>
      <c r="H1604" s="2" t="n">
        <v>54</v>
      </c>
      <c r="I1604" s="2" t="n">
        <v>0</v>
      </c>
      <c r="J1604" s="2" t="inlineStr">
        <is>
          <t>TERCEIRO</t>
        </is>
      </c>
    </row>
    <row r="1605">
      <c r="A1605" s="2" t="n">
        <v>7</v>
      </c>
      <c r="B1605" s="2" t="n">
        <v>7801</v>
      </c>
      <c r="C1605" s="2" t="inlineStr">
        <is>
          <t>SEPARACAO</t>
        </is>
      </c>
      <c r="D1605" s="2" t="inlineStr">
        <is>
          <t>T11000475</t>
        </is>
      </c>
      <c r="E1605" s="2" t="inlineStr">
        <is>
          <t>CRISTIANO PEREIRA</t>
        </is>
      </c>
      <c r="F1605" s="2" t="n">
        <v>7605</v>
      </c>
      <c r="G1605" s="2" t="n">
        <v>129.87</v>
      </c>
      <c r="H1605" s="2" t="n">
        <v>59</v>
      </c>
      <c r="I1605" s="2" t="n">
        <v>0</v>
      </c>
      <c r="J1605" s="2" t="inlineStr">
        <is>
          <t>TERCEIRO</t>
        </is>
      </c>
    </row>
    <row r="1606">
      <c r="A1606" s="2" t="n">
        <v>7</v>
      </c>
      <c r="B1606" s="2" t="n">
        <v>7801</v>
      </c>
      <c r="C1606" s="2" t="inlineStr">
        <is>
          <t>SEPARACAO</t>
        </is>
      </c>
      <c r="D1606" s="2" t="inlineStr">
        <is>
          <t>T11000476</t>
        </is>
      </c>
      <c r="E1606" s="2" t="inlineStr">
        <is>
          <t>JULIO CESAR ALVES</t>
        </is>
      </c>
      <c r="F1606" s="2" t="n">
        <v>749</v>
      </c>
      <c r="G1606" s="2" t="n">
        <v>17.13</v>
      </c>
      <c r="H1606" s="2" t="n">
        <v>44</v>
      </c>
      <c r="I1606" s="2" t="n">
        <v>0</v>
      </c>
      <c r="J1606" s="2" t="inlineStr">
        <is>
          <t>TERCEIRO</t>
        </is>
      </c>
    </row>
    <row r="1607">
      <c r="A1607" s="2" t="n">
        <v>7</v>
      </c>
      <c r="B1607" s="2" t="n">
        <v>7801</v>
      </c>
      <c r="C1607" s="2" t="inlineStr">
        <is>
          <t>SEPARACAO</t>
        </is>
      </c>
      <c r="D1607" s="2" t="inlineStr">
        <is>
          <t>T11000477</t>
        </is>
      </c>
      <c r="E1607" s="2" t="inlineStr">
        <is>
          <t>DAVID GOMES DA SILVA</t>
        </is>
      </c>
      <c r="F1607" s="2" t="n">
        <v>109</v>
      </c>
      <c r="G1607" s="2" t="n">
        <v>12.44</v>
      </c>
      <c r="H1607" s="2" t="n">
        <v>9</v>
      </c>
      <c r="I1607" s="2" t="n">
        <v>0</v>
      </c>
      <c r="J1607" s="2" t="inlineStr">
        <is>
          <t>TERCEIRO</t>
        </is>
      </c>
    </row>
    <row r="1608">
      <c r="A1608" s="2" t="n">
        <v>7</v>
      </c>
      <c r="B1608" s="2" t="n">
        <v>7801</v>
      </c>
      <c r="C1608" s="2" t="inlineStr">
        <is>
          <t>SEPARACAO</t>
        </is>
      </c>
      <c r="D1608" s="2" t="inlineStr">
        <is>
          <t>T11000478</t>
        </is>
      </c>
      <c r="E1608" s="2" t="inlineStr">
        <is>
          <t>Alan Silva</t>
        </is>
      </c>
      <c r="F1608" s="2" t="n">
        <v>2807</v>
      </c>
      <c r="G1608" s="2" t="n">
        <v>55.37</v>
      </c>
      <c r="H1608" s="2" t="n">
        <v>51</v>
      </c>
      <c r="I1608" s="2" t="n">
        <v>0</v>
      </c>
      <c r="J1608" s="2" t="inlineStr">
        <is>
          <t>TERCEIRO</t>
        </is>
      </c>
    </row>
    <row r="1609">
      <c r="A1609" s="2" t="n">
        <v>7</v>
      </c>
      <c r="B1609" s="2" t="n">
        <v>7801</v>
      </c>
      <c r="C1609" s="2" t="inlineStr">
        <is>
          <t>SEPARACAO</t>
        </is>
      </c>
      <c r="D1609" s="2" t="inlineStr">
        <is>
          <t>T11000479</t>
        </is>
      </c>
      <c r="E1609" s="2" t="inlineStr">
        <is>
          <t>KAREN VITORIA DA SILVA</t>
        </is>
      </c>
      <c r="F1609" s="2" t="n">
        <v>3139</v>
      </c>
      <c r="G1609" s="2" t="n">
        <v>64.77</v>
      </c>
      <c r="H1609" s="2" t="n">
        <v>48</v>
      </c>
      <c r="I1609" s="2" t="n">
        <v>0</v>
      </c>
      <c r="J1609" s="2" t="inlineStr">
        <is>
          <t>TERCEIRO</t>
        </is>
      </c>
    </row>
    <row r="1610">
      <c r="A1610" s="2" t="n">
        <v>7</v>
      </c>
      <c r="B1610" s="2" t="n">
        <v>7801</v>
      </c>
      <c r="C1610" s="2" t="inlineStr">
        <is>
          <t>SEPARACAO</t>
        </is>
      </c>
      <c r="D1610" s="2" t="inlineStr">
        <is>
          <t>T11000480</t>
        </is>
      </c>
      <c r="E1610" s="2" t="inlineStr">
        <is>
          <t>WESLEY MAIA DA SILVA</t>
        </is>
      </c>
      <c r="F1610" s="2" t="n">
        <v>3702</v>
      </c>
      <c r="G1610" s="2" t="n">
        <v>53.54</v>
      </c>
      <c r="H1610" s="2" t="n">
        <v>69</v>
      </c>
      <c r="I1610" s="2" t="n">
        <v>0</v>
      </c>
      <c r="J1610" s="2" t="inlineStr">
        <is>
          <t>TERCEIRO</t>
        </is>
      </c>
    </row>
    <row r="1611">
      <c r="A1611" s="2" t="n">
        <v>7</v>
      </c>
      <c r="B1611" s="2" t="n">
        <v>7801</v>
      </c>
      <c r="C1611" s="2" t="inlineStr">
        <is>
          <t>SEPARACAO</t>
        </is>
      </c>
      <c r="D1611" s="2" t="inlineStr">
        <is>
          <t>T11000481</t>
        </is>
      </c>
      <c r="E1611" s="2" t="inlineStr">
        <is>
          <t>MATHEUS CHORBAN DE SOUZA</t>
        </is>
      </c>
      <c r="F1611" s="2" t="n">
        <v>268</v>
      </c>
      <c r="G1611" s="2" t="n">
        <v>6.05</v>
      </c>
      <c r="H1611" s="2" t="n">
        <v>44</v>
      </c>
      <c r="I1611" s="2" t="n">
        <v>0</v>
      </c>
      <c r="J1611" s="2" t="inlineStr">
        <is>
          <t>TERCEIRO</t>
        </is>
      </c>
    </row>
    <row r="1612">
      <c r="A1612" s="2" t="n">
        <v>7</v>
      </c>
      <c r="B1612" s="2" t="n">
        <v>7801</v>
      </c>
      <c r="C1612" s="2" t="inlineStr">
        <is>
          <t>SEPARACAO</t>
        </is>
      </c>
      <c r="D1612" s="2" t="inlineStr">
        <is>
          <t>T11000482</t>
        </is>
      </c>
      <c r="E1612" s="2" t="inlineStr">
        <is>
          <t>GUSTAVO LOPES FERNANDES DA SILVA</t>
        </is>
      </c>
      <c r="F1612" s="2" t="n">
        <v>528</v>
      </c>
      <c r="G1612" s="2" t="n">
        <v>11.6</v>
      </c>
      <c r="H1612" s="2" t="n">
        <v>46</v>
      </c>
      <c r="I1612" s="2" t="n">
        <v>0</v>
      </c>
      <c r="J1612" s="2" t="inlineStr">
        <is>
          <t>TERCEIRO</t>
        </is>
      </c>
    </row>
    <row r="1613">
      <c r="A1613" s="2" t="n">
        <v>7</v>
      </c>
      <c r="B1613" s="2" t="n">
        <v>7801</v>
      </c>
      <c r="C1613" s="2" t="inlineStr">
        <is>
          <t>SEPARACAO</t>
        </is>
      </c>
      <c r="D1613" s="2" t="inlineStr">
        <is>
          <t>T11000483</t>
        </is>
      </c>
      <c r="E1613" s="2" t="inlineStr">
        <is>
          <t>DAVI LUIZ LIMA DAS NEVES</t>
        </is>
      </c>
      <c r="F1613" s="2" t="n">
        <v>1335</v>
      </c>
      <c r="G1613" s="2" t="n">
        <v>29.45</v>
      </c>
      <c r="H1613" s="2" t="n">
        <v>45</v>
      </c>
      <c r="I1613" s="2" t="n">
        <v>0</v>
      </c>
      <c r="J1613" s="2" t="inlineStr">
        <is>
          <t>TERCEIRO</t>
        </is>
      </c>
    </row>
    <row r="1614">
      <c r="A1614" s="2" t="n">
        <v>7</v>
      </c>
      <c r="B1614" s="2" t="n">
        <v>7801</v>
      </c>
      <c r="C1614" s="2" t="inlineStr">
        <is>
          <t>SEPARACAO</t>
        </is>
      </c>
      <c r="D1614" s="2" t="inlineStr">
        <is>
          <t>T11000484</t>
        </is>
      </c>
      <c r="E1614" s="2" t="inlineStr">
        <is>
          <t>DAVI RODRIGUES CARVALHO</t>
        </is>
      </c>
      <c r="F1614" s="2" t="n">
        <v>2327</v>
      </c>
      <c r="G1614" s="2" t="n">
        <v>36.82</v>
      </c>
      <c r="H1614" s="2" t="n">
        <v>63</v>
      </c>
      <c r="I1614" s="2" t="n">
        <v>0</v>
      </c>
      <c r="J1614" s="2" t="inlineStr">
        <is>
          <t>TERCEIRO</t>
        </is>
      </c>
    </row>
    <row r="1615">
      <c r="A1615" s="2" t="n">
        <v>7</v>
      </c>
      <c r="B1615" s="2" t="n">
        <v>7801</v>
      </c>
      <c r="C1615" s="2" t="inlineStr">
        <is>
          <t>SEPARACAO</t>
        </is>
      </c>
      <c r="D1615" s="2" t="inlineStr">
        <is>
          <t>T11000485</t>
        </is>
      </c>
      <c r="E1615" s="2" t="inlineStr">
        <is>
          <t>EROLD ALOUINOR</t>
        </is>
      </c>
      <c r="F1615" s="2" t="n">
        <v>1093</v>
      </c>
      <c r="G1615" s="2" t="n">
        <v>25.77</v>
      </c>
      <c r="H1615" s="2" t="n">
        <v>42</v>
      </c>
      <c r="I1615" s="2" t="n">
        <v>0</v>
      </c>
      <c r="J1615" s="2" t="inlineStr">
        <is>
          <t>TERCEIRO</t>
        </is>
      </c>
    </row>
    <row r="1616">
      <c r="A1616" s="2" t="n">
        <v>7</v>
      </c>
      <c r="B1616" s="2" t="n">
        <v>7801</v>
      </c>
      <c r="C1616" s="2" t="inlineStr">
        <is>
          <t>SEPARACAO</t>
        </is>
      </c>
      <c r="D1616" s="2" t="inlineStr">
        <is>
          <t>T11000486</t>
        </is>
      </c>
      <c r="E1616" s="2" t="inlineStr">
        <is>
          <t>ADIVALDO SOARES</t>
        </is>
      </c>
      <c r="F1616" s="2" t="n">
        <v>691</v>
      </c>
      <c r="G1616" s="2" t="n">
        <v>19.8</v>
      </c>
      <c r="H1616" s="2" t="n">
        <v>35</v>
      </c>
      <c r="I1616" s="2" t="n">
        <v>0</v>
      </c>
      <c r="J1616" s="2" t="inlineStr">
        <is>
          <t>TERCEIRO</t>
        </is>
      </c>
    </row>
    <row r="1617">
      <c r="A1617" s="2" t="n">
        <v>7</v>
      </c>
      <c r="B1617" s="2" t="n">
        <v>7801</v>
      </c>
      <c r="C1617" s="2" t="inlineStr">
        <is>
          <t>SEPARACAO</t>
        </is>
      </c>
      <c r="D1617" s="2" t="inlineStr">
        <is>
          <t>T11000487</t>
        </is>
      </c>
      <c r="E1617" s="2" t="inlineStr">
        <is>
          <t>RAFAEL MOTOLLO</t>
        </is>
      </c>
      <c r="F1617" s="2" t="n">
        <v>528</v>
      </c>
      <c r="G1617" s="2" t="n">
        <v>18.95</v>
      </c>
      <c r="H1617" s="2" t="n">
        <v>28</v>
      </c>
      <c r="I1617" s="2" t="n">
        <v>0</v>
      </c>
      <c r="J1617" s="2" t="inlineStr">
        <is>
          <t>TERCEIRO</t>
        </is>
      </c>
    </row>
    <row r="1618">
      <c r="A1618" s="2" t="n">
        <v>7</v>
      </c>
      <c r="B1618" s="2" t="n">
        <v>7801</v>
      </c>
      <c r="C1618" s="2" t="inlineStr">
        <is>
          <t>SEPARACAO</t>
        </is>
      </c>
      <c r="D1618" s="2" t="inlineStr">
        <is>
          <t>T11000488</t>
        </is>
      </c>
      <c r="E1618" s="2" t="inlineStr">
        <is>
          <t>ROBERT SOARES OLIVEIRA</t>
        </is>
      </c>
      <c r="F1618" s="2" t="n">
        <v>1008</v>
      </c>
      <c r="G1618" s="2" t="n">
        <v>16.24</v>
      </c>
      <c r="H1618" s="2" t="n">
        <v>62</v>
      </c>
      <c r="I1618" s="2" t="n">
        <v>0</v>
      </c>
      <c r="J1618" s="2" t="inlineStr">
        <is>
          <t>TERCEIRO</t>
        </is>
      </c>
    </row>
    <row r="1619">
      <c r="A1619" s="2" t="n">
        <v>7</v>
      </c>
      <c r="B1619" s="2" t="n">
        <v>7801</v>
      </c>
      <c r="C1619" s="2" t="inlineStr">
        <is>
          <t>SEPARACAO</t>
        </is>
      </c>
      <c r="D1619" s="2" t="inlineStr">
        <is>
          <t>T11000490</t>
        </is>
      </c>
      <c r="E1619" s="2" t="inlineStr">
        <is>
          <t>Pedro Henrique Oliveira de Melo</t>
        </is>
      </c>
      <c r="F1619" s="2" t="n">
        <v>1101</v>
      </c>
      <c r="G1619" s="2" t="n">
        <v>17.55</v>
      </c>
      <c r="H1619" s="2" t="n">
        <v>63</v>
      </c>
      <c r="I1619" s="2" t="n">
        <v>0</v>
      </c>
      <c r="J1619" s="2" t="inlineStr">
        <is>
          <t>TERCEIRO</t>
        </is>
      </c>
    </row>
    <row r="1620">
      <c r="A1620" s="2" t="n">
        <v>7</v>
      </c>
      <c r="B1620" s="2" t="n">
        <v>7801</v>
      </c>
      <c r="C1620" s="2" t="inlineStr">
        <is>
          <t>SEPARACAO</t>
        </is>
      </c>
      <c r="D1620" s="2" t="inlineStr">
        <is>
          <t>T11000491</t>
        </is>
      </c>
      <c r="E1620" s="2" t="inlineStr">
        <is>
          <t>LUCAS NONATO ANDRANDE CORREA</t>
        </is>
      </c>
      <c r="F1620" s="2" t="n">
        <v>1146</v>
      </c>
      <c r="G1620" s="2" t="n">
        <v>35.55</v>
      </c>
      <c r="H1620" s="2" t="n">
        <v>32</v>
      </c>
      <c r="I1620" s="2" t="n">
        <v>0</v>
      </c>
      <c r="J1620" s="2" t="inlineStr">
        <is>
          <t>TERCEIRO</t>
        </is>
      </c>
    </row>
    <row r="1621">
      <c r="A1621" s="2" t="n">
        <v>7</v>
      </c>
      <c r="B1621" s="2" t="n">
        <v>7801</v>
      </c>
      <c r="C1621" s="2" t="inlineStr">
        <is>
          <t>SEPARACAO</t>
        </is>
      </c>
      <c r="D1621" s="2" t="inlineStr">
        <is>
          <t>T11000492</t>
        </is>
      </c>
      <c r="E1621" s="2" t="inlineStr">
        <is>
          <t>CASSIANO ROCHA DE FREITA UNGER</t>
        </is>
      </c>
      <c r="F1621" s="2" t="n">
        <v>492</v>
      </c>
      <c r="G1621" s="2" t="n">
        <v>11.98</v>
      </c>
      <c r="H1621" s="2" t="n">
        <v>41</v>
      </c>
      <c r="I1621" s="2" t="n">
        <v>0</v>
      </c>
      <c r="J1621" s="2" t="inlineStr">
        <is>
          <t>TERCEIRO</t>
        </is>
      </c>
    </row>
    <row r="1622">
      <c r="A1622" s="2" t="n">
        <v>7</v>
      </c>
      <c r="B1622" s="2" t="n">
        <v>7801</v>
      </c>
      <c r="C1622" s="2" t="inlineStr">
        <is>
          <t>SEPARACAO</t>
        </is>
      </c>
      <c r="D1622" s="2" t="inlineStr">
        <is>
          <t>T11000493</t>
        </is>
      </c>
      <c r="E1622" s="2" t="inlineStr">
        <is>
          <t>ANDERSON DA SILVA</t>
        </is>
      </c>
      <c r="F1622" s="2" t="n">
        <v>678</v>
      </c>
      <c r="G1622" s="2" t="n">
        <v>30.86</v>
      </c>
      <c r="H1622" s="2" t="n">
        <v>22</v>
      </c>
      <c r="I1622" s="2" t="n">
        <v>0</v>
      </c>
      <c r="J1622" s="2" t="inlineStr">
        <is>
          <t>TERCEIRO</t>
        </is>
      </c>
    </row>
    <row r="1623">
      <c r="A1623" s="2" t="n">
        <v>7</v>
      </c>
      <c r="B1623" s="2" t="n">
        <v>7801</v>
      </c>
      <c r="C1623" s="2" t="inlineStr">
        <is>
          <t>SEPARACAO</t>
        </is>
      </c>
      <c r="D1623" s="2" t="inlineStr">
        <is>
          <t>T11000494</t>
        </is>
      </c>
      <c r="E1623" s="2" t="inlineStr">
        <is>
          <t>ANTONIO SILVA ALMEIDA</t>
        </is>
      </c>
      <c r="F1623" s="2" t="n">
        <v>749</v>
      </c>
      <c r="G1623" s="2" t="n">
        <v>17.06</v>
      </c>
      <c r="H1623" s="2" t="n">
        <v>44</v>
      </c>
      <c r="I1623" s="2" t="n">
        <v>0</v>
      </c>
      <c r="J1623" s="2" t="inlineStr">
        <is>
          <t>TERCEIRO</t>
        </is>
      </c>
    </row>
    <row r="1624">
      <c r="A1624" s="2" t="n">
        <v>7</v>
      </c>
      <c r="B1624" s="2" t="n">
        <v>7801</v>
      </c>
      <c r="C1624" s="2" t="inlineStr">
        <is>
          <t>SEPARACAO</t>
        </is>
      </c>
      <c r="D1624" s="2" t="inlineStr">
        <is>
          <t>T11000496</t>
        </is>
      </c>
      <c r="E1624" s="2" t="inlineStr">
        <is>
          <t>RAMON FERNANDO DA SILVA MAGDANELO</t>
        </is>
      </c>
      <c r="F1624" s="2" t="n">
        <v>184</v>
      </c>
      <c r="G1624" s="2" t="n">
        <v>7.05</v>
      </c>
      <c r="H1624" s="2" t="n">
        <v>26</v>
      </c>
      <c r="I1624" s="2" t="n">
        <v>0</v>
      </c>
      <c r="J1624" s="2" t="inlineStr">
        <is>
          <t>TERCEIRO</t>
        </is>
      </c>
    </row>
    <row r="1625">
      <c r="A1625" s="2" t="n">
        <v>7</v>
      </c>
      <c r="B1625" s="2" t="n">
        <v>7801</v>
      </c>
      <c r="C1625" s="2" t="inlineStr">
        <is>
          <t>SEPARACAO</t>
        </is>
      </c>
      <c r="D1625" s="2" t="inlineStr">
        <is>
          <t>T40000044</t>
        </is>
      </c>
      <c r="E1625" s="2" t="inlineStr">
        <is>
          <t>ALBERT HENRIQUE BRITO DO NASCIMENTO</t>
        </is>
      </c>
      <c r="F1625" s="2" t="n">
        <v>2596</v>
      </c>
      <c r="G1625" s="2" t="n">
        <v>52.81</v>
      </c>
      <c r="H1625" s="2" t="n">
        <v>49</v>
      </c>
      <c r="I1625" s="2" t="n">
        <v>0</v>
      </c>
      <c r="J1625" s="2" t="inlineStr">
        <is>
          <t>TERCEIRO</t>
        </is>
      </c>
    </row>
    <row r="1626">
      <c r="A1626" s="2" t="n">
        <v>7</v>
      </c>
      <c r="B1626" s="2" t="n">
        <v>7801</v>
      </c>
      <c r="C1626" s="2" t="inlineStr">
        <is>
          <t>SEPARACAO</t>
        </is>
      </c>
      <c r="D1626" s="2" t="inlineStr">
        <is>
          <t>T40000086</t>
        </is>
      </c>
      <c r="E1626" s="2" t="inlineStr">
        <is>
          <t>LEANDRO BALBINO DA SILVA JUNIOR</t>
        </is>
      </c>
      <c r="F1626" s="2" t="n">
        <v>12805</v>
      </c>
      <c r="G1626" s="2" t="n">
        <v>169.5</v>
      </c>
      <c r="H1626" s="2" t="n">
        <v>76</v>
      </c>
      <c r="I1626" s="2" t="n">
        <v>0</v>
      </c>
      <c r="J1626" s="2" t="inlineStr">
        <is>
          <t>TERCEIRO</t>
        </is>
      </c>
    </row>
    <row r="1627">
      <c r="A1627" s="2" t="n">
        <v>7</v>
      </c>
      <c r="B1627" s="2" t="n">
        <v>7801</v>
      </c>
      <c r="C1627" s="2" t="inlineStr">
        <is>
          <t>SEPARACAO</t>
        </is>
      </c>
      <c r="D1627" s="2" t="inlineStr">
        <is>
          <t>T40000096</t>
        </is>
      </c>
      <c r="E1627" s="2" t="inlineStr">
        <is>
          <t>ADRIANO LIMA BORGES</t>
        </is>
      </c>
      <c r="F1627" s="2" t="n">
        <v>11431</v>
      </c>
      <c r="G1627" s="2" t="n">
        <v>164.76</v>
      </c>
      <c r="H1627" s="2" t="n">
        <v>69</v>
      </c>
      <c r="I1627" s="2" t="n">
        <v>0</v>
      </c>
      <c r="J1627" s="2" t="inlineStr">
        <is>
          <t>TERCEIRO</t>
        </is>
      </c>
    </row>
    <row r="1628">
      <c r="A1628" s="2" t="n">
        <v>7</v>
      </c>
      <c r="B1628" s="2" t="n">
        <v>7801</v>
      </c>
      <c r="C1628" s="2" t="inlineStr">
        <is>
          <t>SEPARACAO</t>
        </is>
      </c>
      <c r="D1628" s="2" t="inlineStr">
        <is>
          <t>T40000099</t>
        </is>
      </c>
      <c r="E1628" s="2" t="inlineStr">
        <is>
          <t>GILIARDE PAULO DA SILVA</t>
        </is>
      </c>
      <c r="F1628" s="2" t="n">
        <v>12667</v>
      </c>
      <c r="G1628" s="2" t="n">
        <v>213.31</v>
      </c>
      <c r="H1628" s="2" t="n">
        <v>59</v>
      </c>
      <c r="I1628" s="2" t="n">
        <v>0</v>
      </c>
      <c r="J1628" s="2" t="inlineStr">
        <is>
          <t>TERCEIRO</t>
        </is>
      </c>
    </row>
    <row r="1629">
      <c r="A1629" s="2" t="n">
        <v>7</v>
      </c>
      <c r="B1629" s="2" t="n">
        <v>7801</v>
      </c>
      <c r="C1629" s="2" t="inlineStr">
        <is>
          <t>SEPARACAO</t>
        </is>
      </c>
      <c r="D1629" s="2" t="inlineStr">
        <is>
          <t>T40000102</t>
        </is>
      </c>
      <c r="E1629" s="2" t="inlineStr">
        <is>
          <t>LUIS CARLOS DOS SANTOS SILVA</t>
        </is>
      </c>
      <c r="F1629" s="2" t="n">
        <v>12352</v>
      </c>
      <c r="G1629" s="2" t="n">
        <v>158.75</v>
      </c>
      <c r="H1629" s="2" t="n">
        <v>78</v>
      </c>
      <c r="I1629" s="2" t="n">
        <v>0</v>
      </c>
      <c r="J1629" s="2" t="inlineStr">
        <is>
          <t>TERCEIRO</t>
        </is>
      </c>
    </row>
    <row r="1630">
      <c r="A1630" s="2" t="n">
        <v>7</v>
      </c>
      <c r="B1630" s="2" t="n">
        <v>7801</v>
      </c>
      <c r="C1630" s="2" t="inlineStr">
        <is>
          <t>SEPARACAO</t>
        </is>
      </c>
      <c r="D1630" s="2" t="inlineStr">
        <is>
          <t>T40000130</t>
        </is>
      </c>
      <c r="E1630" s="2" t="inlineStr">
        <is>
          <t>MARCOS VINICIUS OLIVEIRA</t>
        </is>
      </c>
      <c r="F1630" s="2" t="n">
        <v>17011</v>
      </c>
      <c r="G1630" s="2" t="n">
        <v>180.24</v>
      </c>
      <c r="H1630" s="2" t="n">
        <v>94</v>
      </c>
      <c r="I1630" s="2" t="n">
        <v>0</v>
      </c>
      <c r="J1630" s="2" t="inlineStr">
        <is>
          <t>TERCEIRO</t>
        </is>
      </c>
    </row>
    <row r="1631">
      <c r="A1631" s="2" t="n">
        <v>7</v>
      </c>
      <c r="B1631" s="2" t="n">
        <v>7801</v>
      </c>
      <c r="C1631" s="2" t="inlineStr">
        <is>
          <t>SEPARACAO</t>
        </is>
      </c>
      <c r="D1631" s="2" t="inlineStr">
        <is>
          <t>T40000154</t>
        </is>
      </c>
      <c r="E1631" s="2" t="inlineStr">
        <is>
          <t>DENISE MONTEIRO DA SILVA</t>
        </is>
      </c>
      <c r="F1631" s="2" t="n">
        <v>3272</v>
      </c>
      <c r="G1631" s="2" t="n">
        <v>72.09999999999999</v>
      </c>
      <c r="H1631" s="2" t="n">
        <v>45</v>
      </c>
      <c r="I1631" s="2" t="n">
        <v>0</v>
      </c>
      <c r="J1631" s="2" t="inlineStr">
        <is>
          <t>TERCEIRO</t>
        </is>
      </c>
    </row>
    <row r="1632">
      <c r="A1632" s="2" t="n">
        <v>7</v>
      </c>
      <c r="B1632" s="2" t="n">
        <v>7801</v>
      </c>
      <c r="C1632" s="2" t="inlineStr">
        <is>
          <t>SEPARACAO</t>
        </is>
      </c>
      <c r="D1632" s="2" t="inlineStr">
        <is>
          <t>T40000187</t>
        </is>
      </c>
      <c r="E1632" s="2" t="inlineStr">
        <is>
          <t>JESSICA DA CRUZ ARAUJO</t>
        </is>
      </c>
      <c r="F1632" s="2" t="n">
        <v>3519</v>
      </c>
      <c r="G1632" s="2" t="n">
        <v>81.06999999999999</v>
      </c>
      <c r="H1632" s="2" t="n">
        <v>43</v>
      </c>
      <c r="I1632" s="2" t="n">
        <v>0</v>
      </c>
      <c r="J1632" s="2" t="inlineStr">
        <is>
          <t>TERCEIRO</t>
        </is>
      </c>
    </row>
    <row r="1633">
      <c r="A1633" s="2" t="n">
        <v>7</v>
      </c>
      <c r="B1633" s="2" t="n">
        <v>7801</v>
      </c>
      <c r="C1633" s="2" t="inlineStr">
        <is>
          <t>SEPARACAO</t>
        </is>
      </c>
      <c r="D1633" s="2" t="inlineStr">
        <is>
          <t>T40000194</t>
        </is>
      </c>
      <c r="E1633" s="2" t="inlineStr">
        <is>
          <t>FRANCIELI DE ASSUNCAO SILVA</t>
        </is>
      </c>
      <c r="F1633" s="2" t="n">
        <v>14291</v>
      </c>
      <c r="G1633" s="2" t="n">
        <v>155.55</v>
      </c>
      <c r="H1633" s="2" t="n">
        <v>92</v>
      </c>
      <c r="I1633" s="2" t="n">
        <v>0</v>
      </c>
      <c r="J1633" s="2" t="inlineStr">
        <is>
          <t>TERCEIRO</t>
        </is>
      </c>
    </row>
    <row r="1634">
      <c r="A1634" s="2" t="n">
        <v>7</v>
      </c>
      <c r="B1634" s="2" t="n">
        <v>7801</v>
      </c>
      <c r="C1634" s="2" t="inlineStr">
        <is>
          <t>SEPARACAO</t>
        </is>
      </c>
      <c r="D1634" s="2" t="inlineStr">
        <is>
          <t>T40000197</t>
        </is>
      </c>
      <c r="E1634" s="2" t="inlineStr">
        <is>
          <t>MARCIO ROBERTO DE LIMA CASTRO</t>
        </is>
      </c>
      <c r="F1634" s="2" t="n">
        <v>12411</v>
      </c>
      <c r="G1634" s="2" t="n">
        <v>181.57</v>
      </c>
      <c r="H1634" s="2" t="n">
        <v>68</v>
      </c>
      <c r="I1634" s="2" t="n">
        <v>0</v>
      </c>
      <c r="J1634" s="2" t="inlineStr">
        <is>
          <t>TERCEIRO</t>
        </is>
      </c>
    </row>
    <row r="1635">
      <c r="A1635" s="2" t="n">
        <v>7</v>
      </c>
      <c r="B1635" s="2" t="n">
        <v>7801</v>
      </c>
      <c r="C1635" s="2" t="inlineStr">
        <is>
          <t>SEPARACAO</t>
        </is>
      </c>
      <c r="D1635" s="2" t="inlineStr">
        <is>
          <t>T40000229</t>
        </is>
      </c>
      <c r="E1635" s="2" t="inlineStr">
        <is>
          <t>SAMUEL NUNES DA SILVA</t>
        </is>
      </c>
      <c r="F1635" s="2" t="n">
        <v>208</v>
      </c>
      <c r="G1635" s="2" t="n">
        <v>16.73</v>
      </c>
      <c r="H1635" s="2" t="n">
        <v>12</v>
      </c>
      <c r="I1635" s="2" t="n">
        <v>0</v>
      </c>
      <c r="J1635" s="2" t="inlineStr">
        <is>
          <t>TERCEIRO</t>
        </is>
      </c>
    </row>
    <row r="1636">
      <c r="A1636" s="2" t="n">
        <v>7</v>
      </c>
      <c r="B1636" s="2" t="n">
        <v>7801</v>
      </c>
      <c r="C1636" s="2" t="inlineStr">
        <is>
          <t>SEPARACAO</t>
        </is>
      </c>
      <c r="D1636" s="2" t="inlineStr">
        <is>
          <t>T40000244</t>
        </is>
      </c>
      <c r="E1636" s="2" t="inlineStr">
        <is>
          <t>VINICIUS LOURENCO DOS SANTOS</t>
        </is>
      </c>
      <c r="F1636" s="2" t="n">
        <v>16807</v>
      </c>
      <c r="G1636" s="2" t="n">
        <v>182.51</v>
      </c>
      <c r="H1636" s="2" t="n">
        <v>92</v>
      </c>
      <c r="I1636" s="2" t="n">
        <v>0</v>
      </c>
      <c r="J1636" s="2" t="inlineStr">
        <is>
          <t>TERCEIRO</t>
        </is>
      </c>
    </row>
    <row r="1637">
      <c r="A1637" s="2" t="n">
        <v>7</v>
      </c>
      <c r="B1637" s="2" t="n">
        <v>7801</v>
      </c>
      <c r="C1637" s="2" t="inlineStr">
        <is>
          <t>SEPARACAO</t>
        </is>
      </c>
      <c r="D1637" s="2" t="inlineStr">
        <is>
          <t>T40000261</t>
        </is>
      </c>
      <c r="E1637" s="2" t="inlineStr">
        <is>
          <t>ANTONIO ADILINO SANTOS TERTO</t>
        </is>
      </c>
      <c r="F1637" s="2" t="n">
        <v>6281</v>
      </c>
      <c r="G1637" s="2" t="n">
        <v>102.16</v>
      </c>
      <c r="H1637" s="2" t="n">
        <v>61</v>
      </c>
      <c r="I1637" s="2" t="n">
        <v>0</v>
      </c>
      <c r="J1637" s="2" t="inlineStr">
        <is>
          <t>TERCEIRO</t>
        </is>
      </c>
    </row>
    <row r="1638">
      <c r="A1638" s="2" t="n">
        <v>7</v>
      </c>
      <c r="B1638" s="2" t="n">
        <v>7801</v>
      </c>
      <c r="C1638" s="2" t="inlineStr">
        <is>
          <t>SEPARACAO</t>
        </is>
      </c>
      <c r="D1638" s="2" t="inlineStr">
        <is>
          <t>T40000292</t>
        </is>
      </c>
      <c r="E1638" s="2" t="inlineStr">
        <is>
          <t>Jose Costa de Assis</t>
        </is>
      </c>
      <c r="F1638" s="2" t="n">
        <v>3356</v>
      </c>
      <c r="G1638" s="2" t="n">
        <v>71.55</v>
      </c>
      <c r="H1638" s="2" t="n">
        <v>47</v>
      </c>
      <c r="I1638" s="2" t="n">
        <v>0</v>
      </c>
      <c r="J1638" s="2" t="inlineStr">
        <is>
          <t>TERCEIRO</t>
        </is>
      </c>
    </row>
    <row r="1639">
      <c r="A1639" s="2" t="n">
        <v>7</v>
      </c>
      <c r="B1639" s="2" t="n">
        <v>7801</v>
      </c>
      <c r="C1639" s="2" t="inlineStr">
        <is>
          <t>SEPARACAO</t>
        </is>
      </c>
      <c r="D1639" s="2" t="inlineStr">
        <is>
          <t>T40000303</t>
        </is>
      </c>
      <c r="E1639" s="2" t="inlineStr">
        <is>
          <t>SIDINEI DECIO APARECIDO DOS SANTOS</t>
        </is>
      </c>
      <c r="F1639" s="2" t="n">
        <v>7635</v>
      </c>
      <c r="G1639" s="2" t="n">
        <v>143.16</v>
      </c>
      <c r="H1639" s="2" t="n">
        <v>53</v>
      </c>
      <c r="I1639" s="2" t="n">
        <v>0</v>
      </c>
      <c r="J1639" s="2" t="inlineStr">
        <is>
          <t>TERCEIRO</t>
        </is>
      </c>
    </row>
    <row r="1640">
      <c r="A1640" s="2" t="n">
        <v>7</v>
      </c>
      <c r="B1640" s="2" t="n">
        <v>7801</v>
      </c>
      <c r="C1640" s="2" t="inlineStr">
        <is>
          <t>SEPARACAO</t>
        </is>
      </c>
      <c r="D1640" s="2" t="inlineStr">
        <is>
          <t>T40000345</t>
        </is>
      </c>
      <c r="E1640" s="2" t="inlineStr">
        <is>
          <t>WASHINGTON PEREIRA DA SILVA</t>
        </is>
      </c>
      <c r="F1640" s="2" t="n">
        <v>11918</v>
      </c>
      <c r="G1640" s="2" t="n">
        <v>160.49</v>
      </c>
      <c r="H1640" s="2" t="n">
        <v>74</v>
      </c>
      <c r="I1640" s="2" t="n">
        <v>0</v>
      </c>
      <c r="J1640" s="2" t="inlineStr">
        <is>
          <t>TERCEIRO</t>
        </is>
      </c>
    </row>
    <row r="1641">
      <c r="A1641" s="2" t="n">
        <v>7</v>
      </c>
      <c r="B1641" s="2" t="n">
        <v>7801</v>
      </c>
      <c r="C1641" s="2" t="inlineStr">
        <is>
          <t>SEPARACAO</t>
        </is>
      </c>
      <c r="D1641" s="2" t="inlineStr">
        <is>
          <t>T40000394</t>
        </is>
      </c>
      <c r="E1641" s="2" t="inlineStr">
        <is>
          <t>EBERTON DA SILVA MACHADO</t>
        </is>
      </c>
      <c r="F1641" s="2" t="n">
        <v>11595</v>
      </c>
      <c r="G1641" s="2" t="n">
        <v>179.33</v>
      </c>
      <c r="H1641" s="2" t="n">
        <v>65</v>
      </c>
      <c r="I1641" s="2" t="n">
        <v>0</v>
      </c>
      <c r="J1641" s="2" t="inlineStr">
        <is>
          <t>TERCEIRO</t>
        </is>
      </c>
    </row>
    <row r="1642">
      <c r="A1642" s="2" t="n">
        <v>7</v>
      </c>
      <c r="B1642" s="2" t="n">
        <v>7801</v>
      </c>
      <c r="C1642" s="2" t="inlineStr">
        <is>
          <t>SEPARACAO</t>
        </is>
      </c>
      <c r="D1642" s="2" t="inlineStr">
        <is>
          <t>T40000416</t>
        </is>
      </c>
      <c r="E1642" s="2" t="inlineStr">
        <is>
          <t>Mayala Almeida Antonio</t>
        </is>
      </c>
      <c r="F1642" s="2" t="n">
        <v>11025</v>
      </c>
      <c r="G1642" s="2" t="n">
        <v>175.26</v>
      </c>
      <c r="H1642" s="2" t="n">
        <v>63</v>
      </c>
      <c r="I1642" s="2" t="n">
        <v>0</v>
      </c>
      <c r="J1642" s="2" t="inlineStr">
        <is>
          <t>TERCEIRO</t>
        </is>
      </c>
    </row>
    <row r="1643">
      <c r="A1643" s="2" t="n">
        <v>7</v>
      </c>
      <c r="B1643" s="2" t="n">
        <v>7801</v>
      </c>
      <c r="C1643" s="2" t="inlineStr">
        <is>
          <t>SEPARACAO</t>
        </is>
      </c>
      <c r="D1643" s="2" t="inlineStr">
        <is>
          <t>T40000428</t>
        </is>
      </c>
      <c r="E1643" s="2" t="inlineStr">
        <is>
          <t>ANTONIO ARAUJO SILVA</t>
        </is>
      </c>
      <c r="F1643" s="2" t="n">
        <v>565</v>
      </c>
      <c r="G1643" s="2" t="n">
        <v>19.33</v>
      </c>
      <c r="H1643" s="2" t="n">
        <v>29</v>
      </c>
      <c r="I1643" s="2" t="n">
        <v>0</v>
      </c>
      <c r="J1643" s="2" t="inlineStr">
        <is>
          <t>TERCEIRO</t>
        </is>
      </c>
    </row>
    <row r="1644">
      <c r="A1644" s="2" t="n">
        <v>7</v>
      </c>
      <c r="B1644" s="2" t="n">
        <v>7801</v>
      </c>
      <c r="C1644" s="2" t="inlineStr">
        <is>
          <t>SEPARACAO</t>
        </is>
      </c>
      <c r="D1644" s="2" t="inlineStr">
        <is>
          <t>T40000444</t>
        </is>
      </c>
      <c r="E1644" s="2" t="inlineStr">
        <is>
          <t>JONATAM AGOSTINHO</t>
        </is>
      </c>
      <c r="F1644" s="2" t="n">
        <v>13912</v>
      </c>
      <c r="G1644" s="2" t="n">
        <v>208.51</v>
      </c>
      <c r="H1644" s="2" t="n">
        <v>67</v>
      </c>
      <c r="I1644" s="2" t="n">
        <v>0</v>
      </c>
      <c r="J1644" s="2" t="inlineStr">
        <is>
          <t>TERCEIRO</t>
        </is>
      </c>
    </row>
    <row r="1645">
      <c r="A1645" s="2" t="n">
        <v>7</v>
      </c>
      <c r="B1645" s="2" t="n">
        <v>7801</v>
      </c>
      <c r="C1645" s="2" t="inlineStr">
        <is>
          <t>SEPARACAO</t>
        </is>
      </c>
      <c r="D1645" s="2" t="inlineStr">
        <is>
          <t>T40000491</t>
        </is>
      </c>
      <c r="E1645" s="2" t="inlineStr">
        <is>
          <t>PEDRO HENRIQUE NUNES DE OLIVEIRA</t>
        </is>
      </c>
      <c r="F1645" s="2" t="n">
        <v>13501</v>
      </c>
      <c r="G1645" s="2" t="n">
        <v>195.24</v>
      </c>
      <c r="H1645" s="2" t="n">
        <v>69</v>
      </c>
      <c r="I1645" s="2" t="n">
        <v>0</v>
      </c>
      <c r="J1645" s="2" t="inlineStr">
        <is>
          <t>TERCEIRO</t>
        </is>
      </c>
    </row>
    <row r="1646">
      <c r="A1646" s="2" t="n">
        <v>7</v>
      </c>
      <c r="B1646" s="2" t="n">
        <v>7801</v>
      </c>
      <c r="C1646" s="2" t="inlineStr">
        <is>
          <t>SEPARACAO</t>
        </is>
      </c>
      <c r="D1646" s="2" t="inlineStr">
        <is>
          <t>T40000619</t>
        </is>
      </c>
      <c r="E1646" s="2" t="inlineStr">
        <is>
          <t>Genivaldo Jordao da Silva</t>
        </is>
      </c>
      <c r="F1646" s="2" t="n">
        <v>11414</v>
      </c>
      <c r="G1646" s="2" t="n">
        <v>168.09</v>
      </c>
      <c r="H1646" s="2" t="n">
        <v>68</v>
      </c>
      <c r="I1646" s="2" t="n">
        <v>0</v>
      </c>
      <c r="J1646" s="2" t="inlineStr">
        <is>
          <t>TERCEIRO</t>
        </is>
      </c>
    </row>
    <row r="1647">
      <c r="A1647" s="2" t="n">
        <v>7</v>
      </c>
      <c r="B1647" s="2" t="n">
        <v>7801</v>
      </c>
      <c r="C1647" s="2" t="inlineStr">
        <is>
          <t>SEPARACAO</t>
        </is>
      </c>
      <c r="D1647" s="2" t="inlineStr">
        <is>
          <t>T40000736</t>
        </is>
      </c>
      <c r="E1647" s="2" t="inlineStr">
        <is>
          <t>MAURICIO ANTONIO DA SILVA</t>
        </is>
      </c>
      <c r="F1647" s="2" t="n">
        <v>7532</v>
      </c>
      <c r="G1647" s="2" t="n">
        <v>126.38</v>
      </c>
      <c r="H1647" s="2" t="n">
        <v>60</v>
      </c>
      <c r="I1647" s="2" t="n">
        <v>0</v>
      </c>
      <c r="J1647" s="2" t="inlineStr">
        <is>
          <t>TERCEIRO</t>
        </is>
      </c>
    </row>
    <row r="1648">
      <c r="A1648" s="2" t="n">
        <v>7</v>
      </c>
      <c r="B1648" s="2" t="n">
        <v>7801</v>
      </c>
      <c r="C1648" s="2" t="inlineStr">
        <is>
          <t>SEPARACAO</t>
        </is>
      </c>
      <c r="D1648" s="2" t="inlineStr">
        <is>
          <t>T40000772</t>
        </is>
      </c>
      <c r="E1648" s="2" t="inlineStr">
        <is>
          <t>CARLOS EDUARDO LIMA PEREIRA</t>
        </is>
      </c>
      <c r="F1648" s="2" t="n">
        <v>999</v>
      </c>
      <c r="G1648" s="2" t="n">
        <v>33.08</v>
      </c>
      <c r="H1648" s="2" t="n">
        <v>30</v>
      </c>
      <c r="I1648" s="2" t="n">
        <v>0</v>
      </c>
      <c r="J1648" s="2" t="inlineStr">
        <is>
          <t>TERCEIRO</t>
        </is>
      </c>
    </row>
    <row r="1649">
      <c r="A1649" s="2" t="n">
        <v>7</v>
      </c>
      <c r="B1649" s="2" t="n">
        <v>7801</v>
      </c>
      <c r="C1649" s="2" t="inlineStr">
        <is>
          <t>SEPARACAO</t>
        </is>
      </c>
      <c r="D1649" s="2" t="inlineStr">
        <is>
          <t>T40000842</t>
        </is>
      </c>
      <c r="E1649" s="2" t="inlineStr">
        <is>
          <t>IVAN JOSE ARROYO LUCENA</t>
        </is>
      </c>
      <c r="F1649" s="2" t="n">
        <v>10722</v>
      </c>
      <c r="G1649" s="2" t="n">
        <v>94.79000000000001</v>
      </c>
      <c r="H1649" s="2" t="n">
        <v>113</v>
      </c>
      <c r="I1649" s="2" t="n">
        <v>0</v>
      </c>
      <c r="J1649" s="2" t="inlineStr">
        <is>
          <t>TERCEIRO</t>
        </is>
      </c>
    </row>
    <row r="1650">
      <c r="A1650" s="2" t="n">
        <v>7</v>
      </c>
      <c r="B1650" s="2" t="n">
        <v>7801</v>
      </c>
      <c r="C1650" s="2" t="inlineStr">
        <is>
          <t>SEPARACAO</t>
        </is>
      </c>
      <c r="D1650" s="2" t="inlineStr">
        <is>
          <t>T40001023</t>
        </is>
      </c>
      <c r="E1650" s="2" t="inlineStr">
        <is>
          <t>Gislaine Oliveira  da Silva</t>
        </is>
      </c>
      <c r="F1650" s="2" t="n">
        <v>1329</v>
      </c>
      <c r="G1650" s="2" t="n">
        <v>27.74</v>
      </c>
      <c r="H1650" s="2" t="n">
        <v>48</v>
      </c>
      <c r="I1650" s="2" t="n">
        <v>0</v>
      </c>
      <c r="J1650" s="2" t="inlineStr">
        <is>
          <t>TERCEIRO</t>
        </is>
      </c>
    </row>
    <row r="1651">
      <c r="A1651" s="2" t="n">
        <v>7</v>
      </c>
      <c r="B1651" s="2" t="n">
        <v>7801</v>
      </c>
      <c r="C1651" s="2" t="inlineStr">
        <is>
          <t>SEPARACAO</t>
        </is>
      </c>
      <c r="D1651" s="2" t="inlineStr">
        <is>
          <t>T40001032</t>
        </is>
      </c>
      <c r="E1651" s="2" t="inlineStr">
        <is>
          <t>CLEYTON DIAS SILVA</t>
        </is>
      </c>
      <c r="F1651" s="2" t="n">
        <v>12470</v>
      </c>
      <c r="G1651" s="2" t="n">
        <v>176.3</v>
      </c>
      <c r="H1651" s="2" t="n">
        <v>71</v>
      </c>
      <c r="I1651" s="2" t="n">
        <v>0</v>
      </c>
      <c r="J1651" s="2" t="inlineStr">
        <is>
          <t>TERCEIRO</t>
        </is>
      </c>
    </row>
    <row r="1652">
      <c r="A1652" s="2" t="n">
        <v>7</v>
      </c>
      <c r="B1652" s="2" t="n">
        <v>7801</v>
      </c>
      <c r="C1652" s="2" t="inlineStr">
        <is>
          <t>SEPARACAO</t>
        </is>
      </c>
      <c r="D1652" s="2" t="inlineStr">
        <is>
          <t>T40001051</t>
        </is>
      </c>
      <c r="E1652" s="2" t="inlineStr">
        <is>
          <t>JONATHAN ARAUJO BATISTA</t>
        </is>
      </c>
      <c r="F1652" s="2" t="n">
        <v>1644</v>
      </c>
      <c r="G1652" s="2" t="n">
        <v>25.48</v>
      </c>
      <c r="H1652" s="2" t="n">
        <v>65</v>
      </c>
      <c r="I1652" s="2" t="n">
        <v>0</v>
      </c>
      <c r="J1652" s="2" t="inlineStr">
        <is>
          <t>TERCEIRO</t>
        </is>
      </c>
    </row>
    <row r="1653">
      <c r="A1653" s="2" t="n">
        <v>7</v>
      </c>
      <c r="B1653" s="2" t="n">
        <v>7801</v>
      </c>
      <c r="C1653" s="2" t="inlineStr">
        <is>
          <t>SEPARACAO</t>
        </is>
      </c>
      <c r="D1653" s="2" t="inlineStr">
        <is>
          <t>T40001087</t>
        </is>
      </c>
      <c r="E1653" s="2" t="inlineStr">
        <is>
          <t>Ariston Sousa de Oliveira</t>
        </is>
      </c>
      <c r="F1653" s="2" t="n">
        <v>5953</v>
      </c>
      <c r="G1653" s="2" t="n">
        <v>137.73</v>
      </c>
      <c r="H1653" s="2" t="n">
        <v>43</v>
      </c>
      <c r="I1653" s="2" t="n">
        <v>0</v>
      </c>
      <c r="J1653" s="2" t="inlineStr">
        <is>
          <t>TERCEIRO</t>
        </is>
      </c>
    </row>
    <row r="1654">
      <c r="A1654" s="2" t="n">
        <v>7</v>
      </c>
      <c r="B1654" s="2" t="n">
        <v>7801</v>
      </c>
      <c r="C1654" s="2" t="inlineStr">
        <is>
          <t>SEPARACAO</t>
        </is>
      </c>
      <c r="D1654" s="2" t="inlineStr">
        <is>
          <t>T40001098</t>
        </is>
      </c>
      <c r="E1654" s="2" t="inlineStr">
        <is>
          <t>GERALDINO ALEXANDRE RODRIGUES</t>
        </is>
      </c>
      <c r="F1654" s="2" t="n">
        <v>3932</v>
      </c>
      <c r="G1654" s="2" t="n">
        <v>65.66</v>
      </c>
      <c r="H1654" s="2" t="n">
        <v>60</v>
      </c>
      <c r="I1654" s="2" t="n">
        <v>0</v>
      </c>
      <c r="J1654" s="2" t="inlineStr">
        <is>
          <t>TERCEIRO</t>
        </is>
      </c>
    </row>
    <row r="1655">
      <c r="A1655" s="2" t="n">
        <v>7</v>
      </c>
      <c r="B1655" s="2" t="n">
        <v>7801</v>
      </c>
      <c r="C1655" s="2" t="inlineStr">
        <is>
          <t>SEPARACAO</t>
        </is>
      </c>
      <c r="D1655" s="2" t="inlineStr">
        <is>
          <t>T40001099</t>
        </is>
      </c>
      <c r="E1655" s="2" t="inlineStr">
        <is>
          <t>RICARDO OLIVEIRA SANTOS</t>
        </is>
      </c>
      <c r="F1655" s="2" t="n">
        <v>8725</v>
      </c>
      <c r="G1655" s="2" t="n">
        <v>158.57</v>
      </c>
      <c r="H1655" s="2" t="n">
        <v>55</v>
      </c>
      <c r="I1655" s="2" t="n">
        <v>0</v>
      </c>
      <c r="J1655" s="2" t="inlineStr">
        <is>
          <t>TERCEIRO</t>
        </is>
      </c>
    </row>
    <row r="1656">
      <c r="A1656" s="2" t="n">
        <v>7</v>
      </c>
      <c r="B1656" s="2" t="n">
        <v>7801</v>
      </c>
      <c r="C1656" s="2" t="inlineStr">
        <is>
          <t>SEPARACAO</t>
        </is>
      </c>
      <c r="D1656" s="2" t="inlineStr">
        <is>
          <t>T40001130</t>
        </is>
      </c>
      <c r="E1656" s="2" t="inlineStr">
        <is>
          <t>JORGE LUIZ OLIVEIRA</t>
        </is>
      </c>
      <c r="F1656" s="2" t="n">
        <v>11080</v>
      </c>
      <c r="G1656" s="2" t="n">
        <v>146.8</v>
      </c>
      <c r="H1656" s="2" t="n">
        <v>75</v>
      </c>
      <c r="I1656" s="2" t="n">
        <v>0</v>
      </c>
      <c r="J1656" s="2" t="inlineStr">
        <is>
          <t>TERCEIRO</t>
        </is>
      </c>
    </row>
    <row r="1657">
      <c r="A1657" s="2" t="n">
        <v>7</v>
      </c>
      <c r="B1657" s="2" t="n">
        <v>7801</v>
      </c>
      <c r="C1657" s="2" t="inlineStr">
        <is>
          <t>SEPARACAO</t>
        </is>
      </c>
      <c r="D1657" s="2" t="inlineStr">
        <is>
          <t>T40001153</t>
        </is>
      </c>
      <c r="E1657" s="2" t="inlineStr">
        <is>
          <t>ALYSSON VIEIRA SANTANA</t>
        </is>
      </c>
      <c r="F1657" s="2" t="n">
        <v>10901</v>
      </c>
      <c r="G1657" s="2" t="n">
        <v>219.54</v>
      </c>
      <c r="H1657" s="2" t="n">
        <v>50</v>
      </c>
      <c r="I1657" s="2" t="n">
        <v>0</v>
      </c>
      <c r="J1657" s="2" t="inlineStr">
        <is>
          <t>TERCEIRO</t>
        </is>
      </c>
    </row>
    <row r="1658">
      <c r="A1658" s="2" t="n">
        <v>7</v>
      </c>
      <c r="B1658" s="2" t="n">
        <v>7801</v>
      </c>
      <c r="C1658" s="2" t="inlineStr">
        <is>
          <t>SEPARACAO</t>
        </is>
      </c>
      <c r="D1658" s="2" t="inlineStr">
        <is>
          <t>T40001181</t>
        </is>
      </c>
      <c r="E1658" s="2" t="inlineStr">
        <is>
          <t>KLEIDISON RODRIGUES DE PAULA</t>
        </is>
      </c>
      <c r="F1658" s="2" t="n">
        <v>11886</v>
      </c>
      <c r="G1658" s="2" t="n">
        <v>164.09</v>
      </c>
      <c r="H1658" s="2" t="n">
        <v>72</v>
      </c>
      <c r="I1658" s="2" t="n">
        <v>0</v>
      </c>
      <c r="J1658" s="2" t="inlineStr">
        <is>
          <t>TERCEIRO</t>
        </is>
      </c>
    </row>
    <row r="1659">
      <c r="A1659" s="2" t="n">
        <v>7</v>
      </c>
      <c r="B1659" s="2" t="n">
        <v>7801</v>
      </c>
      <c r="C1659" s="2" t="inlineStr">
        <is>
          <t>SEPARACAO</t>
        </is>
      </c>
      <c r="D1659" s="2" t="inlineStr">
        <is>
          <t>T40001189</t>
        </is>
      </c>
      <c r="E1659" s="2" t="inlineStr">
        <is>
          <t>NICOLAS BRITTO RIBEIRO</t>
        </is>
      </c>
      <c r="F1659" s="2" t="n">
        <v>12154</v>
      </c>
      <c r="G1659" s="2" t="n">
        <v>154.74</v>
      </c>
      <c r="H1659" s="2" t="n">
        <v>79</v>
      </c>
      <c r="I1659" s="2" t="n">
        <v>0</v>
      </c>
      <c r="J1659" s="2" t="inlineStr">
        <is>
          <t>TERCEIRO</t>
        </is>
      </c>
    </row>
    <row r="1660">
      <c r="A1660" s="2" t="n">
        <v>7</v>
      </c>
      <c r="B1660" s="2" t="n">
        <v>7801</v>
      </c>
      <c r="C1660" s="2" t="inlineStr">
        <is>
          <t>SEPARACAO</t>
        </is>
      </c>
      <c r="D1660" s="2" t="inlineStr">
        <is>
          <t>T40001196</t>
        </is>
      </c>
      <c r="E1660" s="2" t="inlineStr">
        <is>
          <t>ELTON BORGES DE SOUSA</t>
        </is>
      </c>
      <c r="F1660" s="2" t="n">
        <v>5482</v>
      </c>
      <c r="G1660" s="2" t="n">
        <v>97.12</v>
      </c>
      <c r="H1660" s="2" t="n">
        <v>56</v>
      </c>
      <c r="I1660" s="2" t="n">
        <v>0</v>
      </c>
      <c r="J1660" s="2" t="inlineStr">
        <is>
          <t>TERCEIRO</t>
        </is>
      </c>
    </row>
    <row r="1661">
      <c r="A1661" s="2" t="n">
        <v>7</v>
      </c>
      <c r="B1661" s="2" t="n">
        <v>7801</v>
      </c>
      <c r="C1661" s="2" t="inlineStr">
        <is>
          <t>SEPARACAO</t>
        </is>
      </c>
      <c r="D1661" s="2" t="inlineStr">
        <is>
          <t>T40001198</t>
        </is>
      </c>
      <c r="E1661" s="2" t="inlineStr">
        <is>
          <t>MANOEL WELITON BARROS LIMA</t>
        </is>
      </c>
      <c r="F1661" s="2" t="n">
        <v>2459</v>
      </c>
      <c r="G1661" s="2" t="n">
        <v>29.07</v>
      </c>
      <c r="H1661" s="2" t="n">
        <v>85</v>
      </c>
      <c r="I1661" s="2" t="n">
        <v>0</v>
      </c>
      <c r="J1661" s="2" t="inlineStr">
        <is>
          <t>TERCEIRO</t>
        </is>
      </c>
    </row>
    <row r="1662">
      <c r="A1662" s="2" t="n">
        <v>7</v>
      </c>
      <c r="B1662" s="2" t="n">
        <v>7801</v>
      </c>
      <c r="C1662" s="2" t="inlineStr">
        <is>
          <t>SEPARACAO</t>
        </is>
      </c>
      <c r="D1662" s="2" t="inlineStr">
        <is>
          <t>T40001218</t>
        </is>
      </c>
      <c r="E1662" s="2" t="inlineStr">
        <is>
          <t>GUILHERME SOUZA MENDES</t>
        </is>
      </c>
      <c r="F1662" s="2" t="n">
        <v>3996</v>
      </c>
      <c r="G1662" s="2" t="n">
        <v>86.13</v>
      </c>
      <c r="H1662" s="2" t="n">
        <v>46</v>
      </c>
      <c r="I1662" s="2" t="n">
        <v>0</v>
      </c>
      <c r="J1662" s="2" t="inlineStr">
        <is>
          <t>TERCEIRO</t>
        </is>
      </c>
    </row>
    <row r="1663">
      <c r="A1663" s="2" t="n">
        <v>7</v>
      </c>
      <c r="B1663" s="2" t="n">
        <v>7801</v>
      </c>
      <c r="C1663" s="2" t="inlineStr">
        <is>
          <t>SEPARACAO</t>
        </is>
      </c>
      <c r="D1663" s="2" t="inlineStr">
        <is>
          <t>T40001220</t>
        </is>
      </c>
      <c r="E1663" s="2" t="inlineStr">
        <is>
          <t>MANUEL KIBALA</t>
        </is>
      </c>
      <c r="F1663" s="2" t="n">
        <v>7645</v>
      </c>
      <c r="G1663" s="2" t="n">
        <v>132.1</v>
      </c>
      <c r="H1663" s="2" t="n">
        <v>58</v>
      </c>
      <c r="I1663" s="2" t="n">
        <v>0</v>
      </c>
      <c r="J1663" s="2" t="inlineStr">
        <is>
          <t>TERCEIRO</t>
        </is>
      </c>
    </row>
    <row r="1664">
      <c r="A1664" s="2" t="n">
        <v>7</v>
      </c>
      <c r="B1664" s="2" t="n">
        <v>7801</v>
      </c>
      <c r="C1664" s="2" t="inlineStr">
        <is>
          <t>SEPARACAO</t>
        </is>
      </c>
      <c r="D1664" s="2" t="inlineStr">
        <is>
          <t>T40001222</t>
        </is>
      </c>
      <c r="E1664" s="2" t="inlineStr">
        <is>
          <t>EDSON ARAUJO DA SILVA</t>
        </is>
      </c>
      <c r="F1664" s="2" t="n">
        <v>8380</v>
      </c>
      <c r="G1664" s="2" t="n">
        <v>138.93</v>
      </c>
      <c r="H1664" s="2" t="n">
        <v>60</v>
      </c>
      <c r="I1664" s="2" t="n">
        <v>0</v>
      </c>
      <c r="J1664" s="2" t="inlineStr">
        <is>
          <t>TERCEIRO</t>
        </is>
      </c>
    </row>
    <row r="1665">
      <c r="A1665" s="2" t="n">
        <v>7</v>
      </c>
      <c r="B1665" s="2" t="n">
        <v>7801</v>
      </c>
      <c r="C1665" s="2" t="inlineStr">
        <is>
          <t>SEPARACAO</t>
        </is>
      </c>
      <c r="D1665" s="2" t="inlineStr">
        <is>
          <t>T40001226</t>
        </is>
      </c>
      <c r="E1665" s="2" t="inlineStr">
        <is>
          <t>GUSTAVO JOSE MIRANDA SARAIVA</t>
        </is>
      </c>
      <c r="F1665" s="2" t="n">
        <v>10169</v>
      </c>
      <c r="G1665" s="2" t="n">
        <v>149.89</v>
      </c>
      <c r="H1665" s="2" t="n">
        <v>68</v>
      </c>
      <c r="I1665" s="2" t="n">
        <v>0</v>
      </c>
      <c r="J1665" s="2" t="inlineStr">
        <is>
          <t>TERCEIRO</t>
        </is>
      </c>
    </row>
    <row r="1666">
      <c r="A1666" s="2" t="n">
        <v>7</v>
      </c>
      <c r="B1666" s="2" t="n">
        <v>7801</v>
      </c>
      <c r="C1666" s="2" t="inlineStr">
        <is>
          <t>SEPARACAO</t>
        </is>
      </c>
      <c r="D1666" s="2" t="inlineStr">
        <is>
          <t>T40001252</t>
        </is>
      </c>
      <c r="E1666" s="2" t="inlineStr">
        <is>
          <t>JOAO KLEBER CAMPOS DA SILVA</t>
        </is>
      </c>
      <c r="F1666" s="2" t="n">
        <v>1692</v>
      </c>
      <c r="G1666" s="2" t="n">
        <v>32.67</v>
      </c>
      <c r="H1666" s="2" t="n">
        <v>52</v>
      </c>
      <c r="I1666" s="2" t="n">
        <v>0</v>
      </c>
      <c r="J1666" s="2" t="inlineStr">
        <is>
          <t>TERCEIRO</t>
        </is>
      </c>
    </row>
    <row r="1667">
      <c r="A1667" s="2" t="n">
        <v>7</v>
      </c>
      <c r="B1667" s="2" t="n">
        <v>7801</v>
      </c>
      <c r="C1667" s="2" t="inlineStr">
        <is>
          <t>SEPARACAO</t>
        </is>
      </c>
      <c r="D1667" s="2" t="inlineStr">
        <is>
          <t>T40001255</t>
        </is>
      </c>
      <c r="E1667" s="2" t="inlineStr">
        <is>
          <t>DAVID MISAEL CHAMORRA BENITEZ</t>
        </is>
      </c>
      <c r="F1667" s="2" t="n">
        <v>15750</v>
      </c>
      <c r="G1667" s="2" t="n">
        <v>203.93</v>
      </c>
      <c r="H1667" s="2" t="n">
        <v>77</v>
      </c>
      <c r="I1667" s="2" t="n">
        <v>0</v>
      </c>
      <c r="J1667" s="2" t="inlineStr">
        <is>
          <t>TERCEIRO</t>
        </is>
      </c>
    </row>
    <row r="1668">
      <c r="A1668" s="2" t="n">
        <v>7</v>
      </c>
      <c r="B1668" s="2" t="n">
        <v>7801</v>
      </c>
      <c r="C1668" s="2" t="inlineStr">
        <is>
          <t>SEPARACAO</t>
        </is>
      </c>
      <c r="D1668" s="2" t="inlineStr">
        <is>
          <t>T40001265</t>
        </is>
      </c>
      <c r="E1668" s="2" t="inlineStr">
        <is>
          <t>Gustavo Ribeiro Batista</t>
        </is>
      </c>
      <c r="F1668" s="2" t="n">
        <v>24779</v>
      </c>
      <c r="G1668" s="2" t="n">
        <v>225.95</v>
      </c>
      <c r="H1668" s="2" t="n">
        <v>110</v>
      </c>
      <c r="I1668" s="2" t="n">
        <v>0</v>
      </c>
      <c r="J1668" s="2" t="inlineStr">
        <is>
          <t>TERCEIRO</t>
        </is>
      </c>
    </row>
    <row r="1669">
      <c r="A1669" s="2" t="n">
        <v>7</v>
      </c>
      <c r="B1669" s="2" t="n">
        <v>7801</v>
      </c>
      <c r="C1669" s="2" t="inlineStr">
        <is>
          <t>SEPARACAO</t>
        </is>
      </c>
      <c r="D1669" s="2" t="inlineStr">
        <is>
          <t>T40001283</t>
        </is>
      </c>
      <c r="E1669" s="2" t="inlineStr">
        <is>
          <t>LUCAS PEREIRA ARAUJO</t>
        </is>
      </c>
      <c r="F1669" s="2" t="n">
        <v>1607</v>
      </c>
      <c r="G1669" s="2" t="n">
        <v>55.57</v>
      </c>
      <c r="H1669" s="2" t="n">
        <v>29</v>
      </c>
      <c r="I1669" s="2" t="n">
        <v>0</v>
      </c>
      <c r="J1669" s="2" t="inlineStr">
        <is>
          <t>TERCEIRO</t>
        </is>
      </c>
    </row>
    <row r="1670">
      <c r="A1670" s="2" t="n">
        <v>7</v>
      </c>
      <c r="B1670" s="2" t="n">
        <v>7801</v>
      </c>
      <c r="C1670" s="2" t="inlineStr">
        <is>
          <t>SEPARACAO</t>
        </is>
      </c>
      <c r="D1670" s="2" t="inlineStr">
        <is>
          <t>T40001394</t>
        </is>
      </c>
      <c r="E1670" s="2" t="inlineStr">
        <is>
          <t>PAOLA FUENTES DE CARVALHO</t>
        </is>
      </c>
      <c r="F1670" s="2" t="n">
        <v>10473</v>
      </c>
      <c r="G1670" s="2" t="n">
        <v>132.79</v>
      </c>
      <c r="H1670" s="2" t="n">
        <v>79</v>
      </c>
      <c r="I1670" s="2" t="n">
        <v>0</v>
      </c>
      <c r="J1670" s="2" t="inlineStr">
        <is>
          <t>TERCEIRO</t>
        </is>
      </c>
    </row>
    <row r="1671">
      <c r="A1671" s="2" t="n">
        <v>7</v>
      </c>
      <c r="B1671" s="2" t="n">
        <v>7801</v>
      </c>
      <c r="C1671" s="2" t="inlineStr">
        <is>
          <t>SEPARACAO</t>
        </is>
      </c>
      <c r="D1671" s="2" t="inlineStr">
        <is>
          <t>T40001420</t>
        </is>
      </c>
      <c r="E1671" s="2" t="inlineStr">
        <is>
          <t>ANDERSON BATISTA</t>
        </is>
      </c>
      <c r="F1671" s="2" t="n">
        <v>20624</v>
      </c>
      <c r="G1671" s="2" t="n">
        <v>207.22</v>
      </c>
      <c r="H1671" s="2" t="n">
        <v>100</v>
      </c>
      <c r="I1671" s="2" t="n">
        <v>0</v>
      </c>
      <c r="J1671" s="2" t="inlineStr">
        <is>
          <t>TERCEIRO</t>
        </is>
      </c>
    </row>
    <row r="1672">
      <c r="A1672" s="2" t="n">
        <v>7</v>
      </c>
      <c r="B1672" s="2" t="n">
        <v>7801</v>
      </c>
      <c r="C1672" s="2" t="inlineStr">
        <is>
          <t>SEPARACAO</t>
        </is>
      </c>
      <c r="D1672" s="2" t="inlineStr">
        <is>
          <t>T40001423</t>
        </is>
      </c>
      <c r="E1672" s="2" t="inlineStr">
        <is>
          <t>ISAIAS PEREIRA</t>
        </is>
      </c>
      <c r="F1672" s="2" t="n">
        <v>3400</v>
      </c>
      <c r="G1672" s="2" t="n">
        <v>110.98</v>
      </c>
      <c r="H1672" s="2" t="n">
        <v>31</v>
      </c>
      <c r="I1672" s="2" t="n">
        <v>0</v>
      </c>
      <c r="J1672" s="2" t="inlineStr">
        <is>
          <t>TERCEIRO</t>
        </is>
      </c>
    </row>
    <row r="1673">
      <c r="A1673" s="2" t="n">
        <v>7</v>
      </c>
      <c r="B1673" s="2" t="n">
        <v>7801</v>
      </c>
      <c r="C1673" s="2" t="inlineStr">
        <is>
          <t>SEPARACAO</t>
        </is>
      </c>
      <c r="D1673" s="2" t="inlineStr">
        <is>
          <t>T40001426</t>
        </is>
      </c>
      <c r="E1673" s="2" t="inlineStr">
        <is>
          <t>ERICK BARBOSA</t>
        </is>
      </c>
      <c r="F1673" s="2" t="n">
        <v>3509</v>
      </c>
      <c r="G1673" s="2" t="n">
        <v>97.25</v>
      </c>
      <c r="H1673" s="2" t="n">
        <v>36</v>
      </c>
      <c r="I1673" s="2" t="n">
        <v>0</v>
      </c>
      <c r="J1673" s="2" t="inlineStr">
        <is>
          <t>TERCEIRO</t>
        </is>
      </c>
    </row>
    <row r="1674">
      <c r="A1674" s="2" t="n">
        <v>7</v>
      </c>
      <c r="B1674" s="2" t="n">
        <v>7801</v>
      </c>
      <c r="C1674" s="2" t="inlineStr">
        <is>
          <t>SEPARACAO</t>
        </is>
      </c>
      <c r="D1674" s="2" t="inlineStr">
        <is>
          <t>T40001473</t>
        </is>
      </c>
      <c r="E1674" s="2" t="inlineStr">
        <is>
          <t>DANILO OLIVEIRA BARROS</t>
        </is>
      </c>
      <c r="F1674" s="2" t="n">
        <v>8589</v>
      </c>
      <c r="G1674" s="2" t="n">
        <v>133.14</v>
      </c>
      <c r="H1674" s="2" t="n">
        <v>65</v>
      </c>
      <c r="I1674" s="2" t="n">
        <v>0</v>
      </c>
      <c r="J1674" s="2" t="inlineStr">
        <is>
          <t>TERCEIRO</t>
        </is>
      </c>
    </row>
    <row r="1675">
      <c r="A1675" s="2" t="n">
        <v>7</v>
      </c>
      <c r="B1675" s="2" t="n">
        <v>7801</v>
      </c>
      <c r="C1675" s="2" t="inlineStr">
        <is>
          <t>SEPARACAO</t>
        </is>
      </c>
      <c r="D1675" s="2" t="inlineStr">
        <is>
          <t>T40001487</t>
        </is>
      </c>
      <c r="E1675" s="2" t="inlineStr">
        <is>
          <t>RENATO SOUSA AMORIM</t>
        </is>
      </c>
      <c r="F1675" s="2" t="n">
        <v>10672</v>
      </c>
      <c r="G1675" s="2" t="n">
        <v>161.82</v>
      </c>
      <c r="H1675" s="2" t="n">
        <v>66</v>
      </c>
      <c r="I1675" s="2" t="n">
        <v>0</v>
      </c>
      <c r="J1675" s="2" t="inlineStr">
        <is>
          <t>TERCEIRO</t>
        </is>
      </c>
    </row>
    <row r="1676">
      <c r="A1676" s="2" t="n">
        <v>7</v>
      </c>
      <c r="B1676" s="2" t="n">
        <v>7801</v>
      </c>
      <c r="C1676" s="2" t="inlineStr">
        <is>
          <t>SEPARACAO</t>
        </is>
      </c>
      <c r="D1676" s="2" t="inlineStr">
        <is>
          <t>T40001494</t>
        </is>
      </c>
      <c r="E1676" s="2" t="inlineStr">
        <is>
          <t>DOUGLAS HEBERT SARAIVA</t>
        </is>
      </c>
      <c r="F1676" s="2" t="n">
        <v>8470</v>
      </c>
      <c r="G1676" s="2" t="n">
        <v>127.49</v>
      </c>
      <c r="H1676" s="2" t="n">
        <v>66</v>
      </c>
      <c r="I1676" s="2" t="n">
        <v>0</v>
      </c>
      <c r="J1676" s="2" t="inlineStr">
        <is>
          <t>TERCEIRO</t>
        </is>
      </c>
    </row>
    <row r="1677">
      <c r="A1677" s="2" t="n">
        <v>7</v>
      </c>
      <c r="B1677" s="2" t="n">
        <v>7801</v>
      </c>
      <c r="C1677" s="2" t="inlineStr">
        <is>
          <t>SEPARACAO</t>
        </is>
      </c>
      <c r="D1677" s="2" t="inlineStr">
        <is>
          <t>T40001508</t>
        </is>
      </c>
      <c r="E1677" s="2" t="inlineStr">
        <is>
          <t>JOAO BATISTA CORDEIRO DOS SANTOS LEITE</t>
        </is>
      </c>
      <c r="F1677" s="2" t="n">
        <v>7609</v>
      </c>
      <c r="G1677" s="2" t="n">
        <v>133.26</v>
      </c>
      <c r="H1677" s="2" t="n">
        <v>57</v>
      </c>
      <c r="I1677" s="2" t="n">
        <v>0</v>
      </c>
      <c r="J1677" s="2" t="inlineStr">
        <is>
          <t>TERCEIRO</t>
        </is>
      </c>
    </row>
    <row r="1678">
      <c r="A1678" s="2" t="n">
        <v>7</v>
      </c>
      <c r="B1678" s="2" t="n">
        <v>7801</v>
      </c>
      <c r="C1678" s="2" t="inlineStr">
        <is>
          <t>SEPARACAO</t>
        </is>
      </c>
      <c r="D1678" s="2" t="inlineStr">
        <is>
          <t>T40001518</t>
        </is>
      </c>
      <c r="E1678" s="2" t="inlineStr">
        <is>
          <t>RICARDO GONCALVES ALEXANDRINO LEITE</t>
        </is>
      </c>
      <c r="F1678" s="2" t="n">
        <v>18106</v>
      </c>
      <c r="G1678" s="2" t="n">
        <v>244.7</v>
      </c>
      <c r="H1678" s="2" t="n">
        <v>74</v>
      </c>
      <c r="I1678" s="2" t="n">
        <v>0</v>
      </c>
      <c r="J1678" s="2" t="inlineStr">
        <is>
          <t>TERCEIRO</t>
        </is>
      </c>
    </row>
    <row r="1679">
      <c r="A1679" s="2" t="n">
        <v>7</v>
      </c>
      <c r="B1679" s="2" t="n">
        <v>7801</v>
      </c>
      <c r="C1679" s="2" t="inlineStr">
        <is>
          <t>SEPARACAO</t>
        </is>
      </c>
      <c r="D1679" s="2" t="inlineStr">
        <is>
          <t>T40001523</t>
        </is>
      </c>
      <c r="E1679" s="2" t="inlineStr">
        <is>
          <t>EDICARLOS TORRES</t>
        </is>
      </c>
      <c r="F1679" s="2" t="n">
        <v>8472</v>
      </c>
      <c r="G1679" s="2" t="n">
        <v>102.5</v>
      </c>
      <c r="H1679" s="2" t="n">
        <v>83</v>
      </c>
      <c r="I1679" s="2" t="n">
        <v>0</v>
      </c>
      <c r="J1679" s="2" t="inlineStr">
        <is>
          <t>TERCEIRO</t>
        </is>
      </c>
    </row>
    <row r="1680">
      <c r="A1680" s="2" t="n">
        <v>7</v>
      </c>
      <c r="B1680" s="2" t="n">
        <v>7801</v>
      </c>
      <c r="C1680" s="2" t="inlineStr">
        <is>
          <t>SEPARACAO</t>
        </is>
      </c>
      <c r="D1680" s="2" t="inlineStr">
        <is>
          <t>T40001552</t>
        </is>
      </c>
      <c r="E1680" s="2" t="inlineStr">
        <is>
          <t>DIEGO DA SILVA OLIVEIRA</t>
        </is>
      </c>
      <c r="F1680" s="2" t="n">
        <v>5927</v>
      </c>
      <c r="G1680" s="2" t="n">
        <v>86.64</v>
      </c>
      <c r="H1680" s="2" t="n">
        <v>68</v>
      </c>
      <c r="I1680" s="2" t="n">
        <v>0</v>
      </c>
      <c r="J1680" s="2" t="inlineStr">
        <is>
          <t>TERCEIRO</t>
        </is>
      </c>
    </row>
    <row r="1681">
      <c r="A1681" s="2" t="n">
        <v>7</v>
      </c>
      <c r="B1681" s="2" t="n">
        <v>7801</v>
      </c>
      <c r="C1681" s="2" t="inlineStr">
        <is>
          <t>SEPARACAO</t>
        </is>
      </c>
      <c r="D1681" s="2" t="inlineStr">
        <is>
          <t>T40001574</t>
        </is>
      </c>
      <c r="E1681" s="2" t="inlineStr">
        <is>
          <t>THIAGO HENRIQUE SILVA</t>
        </is>
      </c>
      <c r="F1681" s="2" t="n">
        <v>6070</v>
      </c>
      <c r="G1681" s="2" t="n">
        <v>113.2</v>
      </c>
      <c r="H1681" s="2" t="n">
        <v>54</v>
      </c>
      <c r="I1681" s="2" t="n">
        <v>0</v>
      </c>
      <c r="J1681" s="2" t="inlineStr">
        <is>
          <t>TERCEIRO</t>
        </is>
      </c>
    </row>
    <row r="1682">
      <c r="A1682" s="2" t="n">
        <v>7</v>
      </c>
      <c r="B1682" s="2" t="n">
        <v>7801</v>
      </c>
      <c r="C1682" s="2" t="inlineStr">
        <is>
          <t>SEPARACAO</t>
        </is>
      </c>
      <c r="D1682" s="2" t="inlineStr">
        <is>
          <t>T40001625</t>
        </is>
      </c>
      <c r="E1682" s="2" t="inlineStr">
        <is>
          <t>JOEL MITSRAEL MALQUI NOGALES</t>
        </is>
      </c>
      <c r="F1682" s="2" t="n">
        <v>17846</v>
      </c>
      <c r="G1682" s="2" t="n">
        <v>189.39</v>
      </c>
      <c r="H1682" s="2" t="n">
        <v>94</v>
      </c>
      <c r="I1682" s="2" t="n">
        <v>0</v>
      </c>
      <c r="J1682" s="2" t="inlineStr">
        <is>
          <t>TERCEIRO</t>
        </is>
      </c>
    </row>
    <row r="1683">
      <c r="A1683" s="2" t="n">
        <v>7</v>
      </c>
      <c r="B1683" s="2" t="n">
        <v>7801</v>
      </c>
      <c r="C1683" s="2" t="inlineStr">
        <is>
          <t>SEPARACAO</t>
        </is>
      </c>
      <c r="D1683" s="2" t="inlineStr">
        <is>
          <t>T40001640</t>
        </is>
      </c>
      <c r="E1683" s="2" t="inlineStr">
        <is>
          <t>ANA CAROLINA P. E SILVA</t>
        </is>
      </c>
      <c r="F1683" s="2" t="n">
        <v>3014</v>
      </c>
      <c r="G1683" s="2" t="n">
        <v>58.8</v>
      </c>
      <c r="H1683" s="2" t="n">
        <v>51</v>
      </c>
      <c r="I1683" s="2" t="n">
        <v>0</v>
      </c>
      <c r="J1683" s="2" t="inlineStr">
        <is>
          <t>TERCEIRO</t>
        </is>
      </c>
    </row>
    <row r="1684">
      <c r="A1684" s="2" t="n">
        <v>7</v>
      </c>
      <c r="B1684" s="2" t="n">
        <v>7801</v>
      </c>
      <c r="C1684" s="2" t="inlineStr">
        <is>
          <t>SEPARACAO</t>
        </is>
      </c>
      <c r="D1684" s="2" t="inlineStr">
        <is>
          <t>T40001670</t>
        </is>
      </c>
      <c r="E1684" s="2" t="inlineStr">
        <is>
          <t>WANDERSON SODRE</t>
        </is>
      </c>
      <c r="F1684" s="2" t="n">
        <v>9744</v>
      </c>
      <c r="G1684" s="2" t="n">
        <v>149.94</v>
      </c>
      <c r="H1684" s="2" t="n">
        <v>65</v>
      </c>
      <c r="I1684" s="2" t="n">
        <v>0</v>
      </c>
      <c r="J1684" s="2" t="inlineStr">
        <is>
          <t>TERCEIRO</t>
        </is>
      </c>
    </row>
    <row r="1685">
      <c r="A1685" s="2" t="n">
        <v>7</v>
      </c>
      <c r="B1685" s="2" t="n">
        <v>7801</v>
      </c>
      <c r="C1685" s="2" t="inlineStr">
        <is>
          <t>SEPARACAO</t>
        </is>
      </c>
      <c r="D1685" s="2" t="inlineStr">
        <is>
          <t>T40001690</t>
        </is>
      </c>
      <c r="E1685" s="2" t="inlineStr">
        <is>
          <t>KATHLEEN MARCELY ALVES</t>
        </is>
      </c>
      <c r="F1685" s="2" t="n">
        <v>4933</v>
      </c>
      <c r="G1685" s="2" t="n">
        <v>119.1</v>
      </c>
      <c r="H1685" s="2" t="n">
        <v>41</v>
      </c>
      <c r="I1685" s="2" t="n">
        <v>0</v>
      </c>
      <c r="J1685" s="2" t="inlineStr">
        <is>
          <t>TERCEIRO</t>
        </is>
      </c>
    </row>
    <row r="1686">
      <c r="A1686" s="2" t="n">
        <v>7</v>
      </c>
      <c r="B1686" s="2" t="n">
        <v>7801</v>
      </c>
      <c r="C1686" s="2" t="inlineStr">
        <is>
          <t>SEPARACAO</t>
        </is>
      </c>
      <c r="D1686" s="2" t="inlineStr">
        <is>
          <t>T40001701</t>
        </is>
      </c>
      <c r="E1686" s="2" t="inlineStr">
        <is>
          <t>HIAGO GOMES DOS SANTOS</t>
        </is>
      </c>
      <c r="F1686" s="2" t="n">
        <v>10510</v>
      </c>
      <c r="G1686" s="2" t="n">
        <v>159.77</v>
      </c>
      <c r="H1686" s="2" t="n">
        <v>66</v>
      </c>
      <c r="I1686" s="2" t="n">
        <v>0</v>
      </c>
      <c r="J1686" s="2" t="inlineStr">
        <is>
          <t>TERCEIRO</t>
        </is>
      </c>
    </row>
    <row r="1687">
      <c r="A1687" s="2" t="n">
        <v>7</v>
      </c>
      <c r="B1687" s="2" t="n">
        <v>7801</v>
      </c>
      <c r="C1687" s="2" t="inlineStr">
        <is>
          <t>SEPARACAO</t>
        </is>
      </c>
      <c r="D1687" s="2" t="inlineStr">
        <is>
          <t>T40001751</t>
        </is>
      </c>
      <c r="E1687" s="2" t="inlineStr">
        <is>
          <t>DANIEL MARKI BARRETO</t>
        </is>
      </c>
      <c r="F1687" s="2" t="n">
        <v>11232</v>
      </c>
      <c r="G1687" s="2" t="n">
        <v>173.73</v>
      </c>
      <c r="H1687" s="2" t="n">
        <v>65</v>
      </c>
      <c r="I1687" s="2" t="n">
        <v>0</v>
      </c>
      <c r="J1687" s="2" t="inlineStr">
        <is>
          <t>TERCEIRO</t>
        </is>
      </c>
    </row>
    <row r="1688">
      <c r="A1688" s="2" t="n">
        <v>7</v>
      </c>
      <c r="B1688" s="2" t="n">
        <v>7801</v>
      </c>
      <c r="C1688" s="2" t="inlineStr">
        <is>
          <t>SEPARACAO</t>
        </is>
      </c>
      <c r="D1688" s="2" t="inlineStr">
        <is>
          <t>T40001782</t>
        </is>
      </c>
      <c r="E1688" s="2" t="inlineStr">
        <is>
          <t>GUSTAVO MOREIRA</t>
        </is>
      </c>
      <c r="F1688" s="2" t="n">
        <v>2056</v>
      </c>
      <c r="G1688" s="2" t="n">
        <v>42.08</v>
      </c>
      <c r="H1688" s="2" t="n">
        <v>49</v>
      </c>
      <c r="I1688" s="2" t="n">
        <v>0</v>
      </c>
      <c r="J1688" s="2" t="inlineStr">
        <is>
          <t>TERCEIRO</t>
        </is>
      </c>
    </row>
    <row r="1689">
      <c r="A1689" s="2" t="n">
        <v>7</v>
      </c>
      <c r="B1689" s="2" t="n">
        <v>7801</v>
      </c>
      <c r="C1689" s="2" t="inlineStr">
        <is>
          <t>SEPARACAO</t>
        </is>
      </c>
      <c r="D1689" s="2" t="inlineStr">
        <is>
          <t>T40001788</t>
        </is>
      </c>
      <c r="E1689" s="2" t="inlineStr">
        <is>
          <t>ROBERT SOARES OLIVEIRA DE SOUZA</t>
        </is>
      </c>
      <c r="F1689" s="2" t="n">
        <v>1248</v>
      </c>
      <c r="G1689" s="2" t="n">
        <v>16.69</v>
      </c>
      <c r="H1689" s="2" t="n">
        <v>75</v>
      </c>
      <c r="I1689" s="2" t="n">
        <v>0</v>
      </c>
      <c r="J1689" s="2" t="inlineStr">
        <is>
          <t>TERCEIRO</t>
        </is>
      </c>
    </row>
    <row r="1690">
      <c r="A1690" s="2" t="n">
        <v>7</v>
      </c>
      <c r="B1690" s="2" t="n">
        <v>7801</v>
      </c>
      <c r="C1690" s="2" t="inlineStr">
        <is>
          <t>SEPARACAO</t>
        </is>
      </c>
      <c r="D1690" s="2" t="inlineStr">
        <is>
          <t>T40001796</t>
        </is>
      </c>
      <c r="E1690" s="2" t="inlineStr">
        <is>
          <t>JOAO VITOR CHAVES GUEDES</t>
        </is>
      </c>
      <c r="F1690" s="2" t="n">
        <v>13097</v>
      </c>
      <c r="G1690" s="2" t="n">
        <v>172.25</v>
      </c>
      <c r="H1690" s="2" t="n">
        <v>76</v>
      </c>
      <c r="I1690" s="2" t="n">
        <v>0</v>
      </c>
      <c r="J1690" s="2" t="inlineStr">
        <is>
          <t>TERCEIRO</t>
        </is>
      </c>
    </row>
    <row r="1691">
      <c r="A1691" s="2" t="n">
        <v>7</v>
      </c>
      <c r="B1691" s="2" t="n">
        <v>7801</v>
      </c>
      <c r="C1691" s="2" t="inlineStr">
        <is>
          <t>SEPARACAO</t>
        </is>
      </c>
      <c r="D1691" s="2" t="inlineStr">
        <is>
          <t>T40001798</t>
        </is>
      </c>
      <c r="E1691" s="2" t="inlineStr">
        <is>
          <t>DIEGO DA CUNHA</t>
        </is>
      </c>
      <c r="F1691" s="2" t="n">
        <v>205</v>
      </c>
      <c r="G1691" s="2" t="n">
        <v>6.09</v>
      </c>
      <c r="H1691" s="2" t="n">
        <v>34</v>
      </c>
      <c r="I1691" s="2" t="n">
        <v>0</v>
      </c>
      <c r="J1691" s="2" t="inlineStr">
        <is>
          <t>TERCEIRO</t>
        </is>
      </c>
    </row>
    <row r="1692">
      <c r="A1692" s="2" t="n">
        <v>7</v>
      </c>
      <c r="B1692" s="2" t="n">
        <v>7801</v>
      </c>
      <c r="C1692" s="2" t="inlineStr">
        <is>
          <t>SEPARACAO</t>
        </is>
      </c>
      <c r="D1692" s="2" t="inlineStr">
        <is>
          <t>T40001812</t>
        </is>
      </c>
      <c r="E1692" s="2" t="inlineStr">
        <is>
          <t>ERICK SILVA DO NASCIMENTO</t>
        </is>
      </c>
      <c r="F1692" s="2" t="n">
        <v>3147</v>
      </c>
      <c r="G1692" s="2" t="n">
        <v>66.84</v>
      </c>
      <c r="H1692" s="2" t="n">
        <v>47</v>
      </c>
      <c r="I1692" s="2" t="n">
        <v>0</v>
      </c>
      <c r="J1692" s="2" t="inlineStr">
        <is>
          <t>TERCEIRO</t>
        </is>
      </c>
    </row>
    <row r="1693">
      <c r="A1693" s="2" t="n">
        <v>7</v>
      </c>
      <c r="B1693" s="2" t="n">
        <v>7801</v>
      </c>
      <c r="C1693" s="2" t="inlineStr">
        <is>
          <t>SEPARACAO</t>
        </is>
      </c>
      <c r="D1693" s="2" t="inlineStr">
        <is>
          <t>T40001823</t>
        </is>
      </c>
      <c r="E1693" s="2" t="inlineStr">
        <is>
          <t>PABLO DOMINGOS RODRIGUES</t>
        </is>
      </c>
      <c r="F1693" s="2" t="n">
        <v>5563</v>
      </c>
      <c r="G1693" s="2" t="n">
        <v>128.1</v>
      </c>
      <c r="H1693" s="2" t="n">
        <v>43</v>
      </c>
      <c r="I1693" s="2" t="n">
        <v>0</v>
      </c>
      <c r="J1693" s="2" t="inlineStr">
        <is>
          <t>TERCEIRO</t>
        </is>
      </c>
    </row>
    <row r="1694">
      <c r="A1694" s="2" t="n">
        <v>7</v>
      </c>
      <c r="B1694" s="2" t="n">
        <v>7801</v>
      </c>
      <c r="C1694" s="2" t="inlineStr">
        <is>
          <t>SEPARACAO</t>
        </is>
      </c>
      <c r="D1694" s="2" t="inlineStr">
        <is>
          <t>T40001833</t>
        </is>
      </c>
      <c r="E1694" s="2" t="inlineStr">
        <is>
          <t>RICARDO CARVALHO MOREIRA DOS SANTOS</t>
        </is>
      </c>
      <c r="F1694" s="2" t="n">
        <v>7530</v>
      </c>
      <c r="G1694" s="2" t="n">
        <v>154.49</v>
      </c>
      <c r="H1694" s="2" t="n">
        <v>49</v>
      </c>
      <c r="I1694" s="2" t="n">
        <v>0</v>
      </c>
      <c r="J1694" s="2" t="inlineStr">
        <is>
          <t>TERCEIRO</t>
        </is>
      </c>
    </row>
    <row r="1695">
      <c r="A1695" s="2" t="n">
        <v>7</v>
      </c>
      <c r="B1695" s="2" t="n">
        <v>7801</v>
      </c>
      <c r="C1695" s="2" t="inlineStr">
        <is>
          <t>SEPARACAO</t>
        </is>
      </c>
      <c r="D1695" s="2" t="inlineStr">
        <is>
          <t>T40001839</t>
        </is>
      </c>
      <c r="E1695" s="2" t="inlineStr">
        <is>
          <t>LUIS HENRIQUE DOS SANTOS</t>
        </is>
      </c>
      <c r="F1695" s="2" t="n">
        <v>10072</v>
      </c>
      <c r="G1695" s="2" t="n">
        <v>172.18</v>
      </c>
      <c r="H1695" s="2" t="n">
        <v>58</v>
      </c>
      <c r="I1695" s="2" t="n">
        <v>0</v>
      </c>
      <c r="J1695" s="2" t="inlineStr">
        <is>
          <t>TERCEIRO</t>
        </is>
      </c>
    </row>
    <row r="1696">
      <c r="A1696" s="2" t="n">
        <v>7</v>
      </c>
      <c r="B1696" s="2" t="n">
        <v>7801</v>
      </c>
      <c r="C1696" s="2" t="inlineStr">
        <is>
          <t>SEPARACAO</t>
        </is>
      </c>
      <c r="D1696" s="2" t="inlineStr">
        <is>
          <t>T40001855</t>
        </is>
      </c>
      <c r="E1696" s="2" t="inlineStr">
        <is>
          <t>Mateus Faria Medeiros</t>
        </is>
      </c>
      <c r="F1696" s="2" t="n">
        <v>8754</v>
      </c>
      <c r="G1696" s="2" t="n">
        <v>138.35</v>
      </c>
      <c r="H1696" s="2" t="n">
        <v>63</v>
      </c>
      <c r="I1696" s="2" t="n">
        <v>0</v>
      </c>
      <c r="J1696" s="2" t="inlineStr">
        <is>
          <t>TERCEIRO</t>
        </is>
      </c>
    </row>
    <row r="1697">
      <c r="A1697" s="2" t="n">
        <v>7</v>
      </c>
      <c r="B1697" s="2" t="n">
        <v>7801</v>
      </c>
      <c r="C1697" s="2" t="inlineStr">
        <is>
          <t>SEPARACAO</t>
        </is>
      </c>
      <c r="D1697" s="2" t="inlineStr">
        <is>
          <t>T40001859</t>
        </is>
      </c>
      <c r="E1697" s="2" t="inlineStr">
        <is>
          <t>ANDRE LUIZ BARBOSA</t>
        </is>
      </c>
      <c r="F1697" s="2" t="n">
        <v>241</v>
      </c>
      <c r="G1697" s="2" t="n">
        <v>6.05</v>
      </c>
      <c r="H1697" s="2" t="n">
        <v>40</v>
      </c>
      <c r="I1697" s="2" t="n">
        <v>0</v>
      </c>
      <c r="J1697" s="2" t="inlineStr">
        <is>
          <t>TERCEIRO</t>
        </is>
      </c>
    </row>
    <row r="1698">
      <c r="A1698" s="2" t="n">
        <v>7</v>
      </c>
      <c r="B1698" s="2" t="n">
        <v>7801</v>
      </c>
      <c r="C1698" s="2" t="inlineStr">
        <is>
          <t>SEPARACAO</t>
        </is>
      </c>
      <c r="D1698" s="2" t="inlineStr">
        <is>
          <t>T40001866</t>
        </is>
      </c>
      <c r="E1698" s="2" t="inlineStr">
        <is>
          <t>JOSE RODRIGUES DE SOUSA</t>
        </is>
      </c>
      <c r="F1698" s="2" t="n">
        <v>547</v>
      </c>
      <c r="G1698" s="2" t="n">
        <v>13.05</v>
      </c>
      <c r="H1698" s="2" t="n">
        <v>42</v>
      </c>
      <c r="I1698" s="2" t="n">
        <v>0</v>
      </c>
      <c r="J1698" s="2" t="inlineStr">
        <is>
          <t>TERCEIRO</t>
        </is>
      </c>
    </row>
    <row r="1699">
      <c r="A1699" s="2" t="n">
        <v>7</v>
      </c>
      <c r="B1699" s="2" t="n">
        <v>7801</v>
      </c>
      <c r="C1699" s="2" t="inlineStr">
        <is>
          <t>SEPARACAO</t>
        </is>
      </c>
      <c r="D1699" s="2" t="inlineStr">
        <is>
          <t>T40001876</t>
        </is>
      </c>
      <c r="E1699" s="2" t="inlineStr">
        <is>
          <t>JEFFERSON DOS SANTOS RODRIGUES</t>
        </is>
      </c>
      <c r="F1699" s="2" t="n">
        <v>1969</v>
      </c>
      <c r="G1699" s="2" t="n">
        <v>32.9</v>
      </c>
      <c r="H1699" s="2" t="n">
        <v>60</v>
      </c>
      <c r="I1699" s="2" t="n">
        <v>0</v>
      </c>
      <c r="J1699" s="2" t="inlineStr">
        <is>
          <t>TERCEIRO</t>
        </is>
      </c>
    </row>
    <row r="1700">
      <c r="A1700" s="2" t="n">
        <v>7</v>
      </c>
      <c r="B1700" s="2" t="n">
        <v>7801</v>
      </c>
      <c r="C1700" s="2" t="inlineStr">
        <is>
          <t>SEPARACAO</t>
        </is>
      </c>
      <c r="D1700" s="2" t="inlineStr">
        <is>
          <t>T40001883</t>
        </is>
      </c>
      <c r="E1700" s="2" t="inlineStr">
        <is>
          <t>HIGOR MEDEIROS DE OLIVEIRA</t>
        </is>
      </c>
      <c r="F1700" s="2" t="n">
        <v>2171</v>
      </c>
      <c r="G1700" s="2" t="n">
        <v>40.38</v>
      </c>
      <c r="H1700" s="2" t="n">
        <v>54</v>
      </c>
      <c r="I1700" s="2" t="n">
        <v>0</v>
      </c>
      <c r="J1700" s="2" t="inlineStr">
        <is>
          <t>TERCEIRO</t>
        </is>
      </c>
    </row>
    <row r="1701">
      <c r="A1701" s="2" t="n">
        <v>7</v>
      </c>
      <c r="B1701" s="2" t="n">
        <v>7801</v>
      </c>
      <c r="C1701" s="2" t="inlineStr">
        <is>
          <t>SEPARACAO</t>
        </is>
      </c>
      <c r="D1701" s="2" t="inlineStr">
        <is>
          <t>T40001900</t>
        </is>
      </c>
      <c r="E1701" s="2" t="inlineStr">
        <is>
          <t>Marlofran Silva Rodrigues</t>
        </is>
      </c>
      <c r="F1701" s="2" t="n">
        <v>6439</v>
      </c>
      <c r="G1701" s="2" t="n">
        <v>108.44</v>
      </c>
      <c r="H1701" s="2" t="n">
        <v>59</v>
      </c>
      <c r="I1701" s="2" t="n">
        <v>0</v>
      </c>
      <c r="J1701" s="2" t="inlineStr">
        <is>
          <t>TERCEIRO</t>
        </is>
      </c>
    </row>
    <row r="1702">
      <c r="A1702" s="2" t="n">
        <v>7</v>
      </c>
      <c r="B1702" s="2" t="n">
        <v>7801</v>
      </c>
      <c r="C1702" s="2" t="inlineStr">
        <is>
          <t>SEPARACAO</t>
        </is>
      </c>
      <c r="D1702" s="2" t="inlineStr">
        <is>
          <t>T40001901</t>
        </is>
      </c>
      <c r="E1702" s="2" t="inlineStr">
        <is>
          <t>ADILSON SANTOS DE JESUS</t>
        </is>
      </c>
      <c r="F1702" s="2" t="n">
        <v>6019</v>
      </c>
      <c r="G1702" s="2" t="n">
        <v>121.58</v>
      </c>
      <c r="H1702" s="2" t="n">
        <v>50</v>
      </c>
      <c r="I1702" s="2" t="n">
        <v>0</v>
      </c>
      <c r="J1702" s="2" t="inlineStr">
        <is>
          <t>TERCEIRO</t>
        </is>
      </c>
    </row>
    <row r="1703">
      <c r="A1703" s="2" t="n">
        <v>7</v>
      </c>
      <c r="B1703" s="2" t="n">
        <v>7801</v>
      </c>
      <c r="C1703" s="2" t="inlineStr">
        <is>
          <t>SEPARACAO</t>
        </is>
      </c>
      <c r="D1703" s="2" t="inlineStr">
        <is>
          <t>T40001906</t>
        </is>
      </c>
      <c r="E1703" s="2" t="inlineStr">
        <is>
          <t>CLAYTON COSME DA SILVA</t>
        </is>
      </c>
      <c r="F1703" s="2" t="n">
        <v>8193</v>
      </c>
      <c r="G1703" s="2" t="n">
        <v>135.94</v>
      </c>
      <c r="H1703" s="2" t="n">
        <v>60</v>
      </c>
      <c r="I1703" s="2" t="n">
        <v>0</v>
      </c>
      <c r="J1703" s="2" t="inlineStr">
        <is>
          <t>TERCEIRO</t>
        </is>
      </c>
    </row>
    <row r="1704">
      <c r="A1704" s="2" t="n">
        <v>7</v>
      </c>
      <c r="B1704" s="2" t="n">
        <v>7801</v>
      </c>
      <c r="C1704" s="2" t="inlineStr">
        <is>
          <t>SEPARACAO</t>
        </is>
      </c>
      <c r="D1704" s="2" t="inlineStr">
        <is>
          <t>T40001907</t>
        </is>
      </c>
      <c r="E1704" s="2" t="inlineStr">
        <is>
          <t>ISMAEL MENDES DOS SANTOS</t>
        </is>
      </c>
      <c r="F1704" s="2" t="n">
        <v>10542</v>
      </c>
      <c r="G1704" s="2" t="n">
        <v>181.42</v>
      </c>
      <c r="H1704" s="2" t="n">
        <v>58</v>
      </c>
      <c r="I1704" s="2" t="n">
        <v>0</v>
      </c>
      <c r="J1704" s="2" t="inlineStr">
        <is>
          <t>TERCEIRO</t>
        </is>
      </c>
    </row>
    <row r="1705">
      <c r="A1705" s="2" t="n">
        <v>7</v>
      </c>
      <c r="B1705" s="2" t="n">
        <v>7801</v>
      </c>
      <c r="C1705" s="2" t="inlineStr">
        <is>
          <t>SEPARACAO</t>
        </is>
      </c>
      <c r="D1705" s="2" t="inlineStr">
        <is>
          <t>T40001908</t>
        </is>
      </c>
      <c r="E1705" s="2" t="inlineStr">
        <is>
          <t>LUCAS FELIX DE SOUSA</t>
        </is>
      </c>
      <c r="F1705" s="2" t="n">
        <v>802</v>
      </c>
      <c r="G1705" s="2" t="n">
        <v>19.49</v>
      </c>
      <c r="H1705" s="2" t="n">
        <v>41</v>
      </c>
      <c r="I1705" s="2" t="n">
        <v>0</v>
      </c>
      <c r="J1705" s="2" t="inlineStr">
        <is>
          <t>TERCEIRO</t>
        </is>
      </c>
    </row>
    <row r="1706">
      <c r="A1706" s="2" t="n">
        <v>7</v>
      </c>
      <c r="B1706" s="2" t="n">
        <v>7801</v>
      </c>
      <c r="C1706" s="2" t="inlineStr">
        <is>
          <t>SEPARACAO</t>
        </is>
      </c>
      <c r="D1706" s="2" t="inlineStr">
        <is>
          <t>T40001929</t>
        </is>
      </c>
      <c r="E1706" s="2" t="inlineStr">
        <is>
          <t>JAMES WILLY CARDOSO DA SILVA</t>
        </is>
      </c>
      <c r="F1706" s="2" t="n">
        <v>11056</v>
      </c>
      <c r="G1706" s="2" t="n">
        <v>203.11</v>
      </c>
      <c r="H1706" s="2" t="n">
        <v>54</v>
      </c>
      <c r="I1706" s="2" t="n">
        <v>0</v>
      </c>
      <c r="J1706" s="2" t="inlineStr">
        <is>
          <t>TERCEIRO</t>
        </is>
      </c>
    </row>
    <row r="1707">
      <c r="A1707" s="2" t="n">
        <v>7</v>
      </c>
      <c r="B1707" s="2" t="n">
        <v>7801</v>
      </c>
      <c r="C1707" s="2" t="inlineStr">
        <is>
          <t>SEPARACAO</t>
        </is>
      </c>
      <c r="D1707" s="2" t="inlineStr">
        <is>
          <t>T40001938</t>
        </is>
      </c>
      <c r="E1707" s="2" t="inlineStr">
        <is>
          <t>HUGO LEONARDO DA SILVA FLOR</t>
        </is>
      </c>
      <c r="F1707" s="2" t="n">
        <v>9099</v>
      </c>
      <c r="G1707" s="2" t="n">
        <v>119.81</v>
      </c>
      <c r="H1707" s="2" t="n">
        <v>76</v>
      </c>
      <c r="I1707" s="2" t="n">
        <v>0</v>
      </c>
      <c r="J1707" s="2" t="inlineStr">
        <is>
          <t>TERCEIRO</t>
        </is>
      </c>
    </row>
    <row r="1708">
      <c r="A1708" s="2" t="n">
        <v>7</v>
      </c>
      <c r="B1708" s="2" t="n">
        <v>7801</v>
      </c>
      <c r="C1708" s="2" t="inlineStr">
        <is>
          <t>SEPARACAO</t>
        </is>
      </c>
      <c r="D1708" s="2" t="inlineStr">
        <is>
          <t>T40001948</t>
        </is>
      </c>
      <c r="E1708" s="2" t="inlineStr">
        <is>
          <t>GABRIEL LUIS BARROS</t>
        </is>
      </c>
      <c r="F1708" s="2" t="n">
        <v>4387</v>
      </c>
      <c r="G1708" s="2" t="n">
        <v>60.56</v>
      </c>
      <c r="H1708" s="2" t="n">
        <v>72</v>
      </c>
      <c r="I1708" s="2" t="n">
        <v>0</v>
      </c>
      <c r="J1708" s="2" t="inlineStr">
        <is>
          <t>TERCEIRO</t>
        </is>
      </c>
    </row>
    <row r="1709">
      <c r="A1709" s="2" t="n">
        <v>7</v>
      </c>
      <c r="B1709" s="2" t="n">
        <v>7801</v>
      </c>
      <c r="C1709" s="2" t="inlineStr">
        <is>
          <t>SEPARACAO</t>
        </is>
      </c>
      <c r="D1709" s="2" t="inlineStr">
        <is>
          <t>T40001953</t>
        </is>
      </c>
      <c r="E1709" s="2" t="inlineStr">
        <is>
          <t>ANDRE LUIZ NOGUEIRA FILICIANO</t>
        </is>
      </c>
      <c r="F1709" s="2" t="n">
        <v>174</v>
      </c>
      <c r="G1709" s="2" t="n">
        <v>2.89</v>
      </c>
      <c r="H1709" s="2" t="n">
        <v>60</v>
      </c>
      <c r="I1709" s="2" t="n">
        <v>0</v>
      </c>
      <c r="J1709" s="2" t="inlineStr">
        <is>
          <t>TERCEIRO</t>
        </is>
      </c>
    </row>
    <row r="1710">
      <c r="A1710" s="2" t="n">
        <v>7</v>
      </c>
      <c r="B1710" s="2" t="n">
        <v>7801</v>
      </c>
      <c r="C1710" s="2" t="inlineStr">
        <is>
          <t>SEPARACAO</t>
        </is>
      </c>
      <c r="D1710" s="2" t="inlineStr">
        <is>
          <t>T40001966</t>
        </is>
      </c>
      <c r="E1710" s="2" t="inlineStr">
        <is>
          <t>Alexsander Pereira Mota</t>
        </is>
      </c>
      <c r="F1710" s="2" t="n">
        <v>1231</v>
      </c>
      <c r="G1710" s="2" t="n">
        <v>38.12</v>
      </c>
      <c r="H1710" s="2" t="n">
        <v>32</v>
      </c>
      <c r="I1710" s="2" t="n">
        <v>0</v>
      </c>
      <c r="J1710" s="2" t="inlineStr">
        <is>
          <t>TERCEIRO</t>
        </is>
      </c>
    </row>
    <row r="1711">
      <c r="A1711" s="2" t="n">
        <v>7</v>
      </c>
      <c r="B1711" s="2" t="n">
        <v>7801</v>
      </c>
      <c r="C1711" s="2" t="inlineStr">
        <is>
          <t>SEPARACAO</t>
        </is>
      </c>
      <c r="D1711" s="2" t="inlineStr">
        <is>
          <t>T40001968</t>
        </is>
      </c>
      <c r="E1711" s="2" t="inlineStr">
        <is>
          <t>EDIMAR ALMEIDA MOTA</t>
        </is>
      </c>
      <c r="F1711" s="2" t="n">
        <v>1831</v>
      </c>
      <c r="G1711" s="2" t="n">
        <v>56.08</v>
      </c>
      <c r="H1711" s="2" t="n">
        <v>33</v>
      </c>
      <c r="I1711" s="2" t="n">
        <v>0</v>
      </c>
      <c r="J1711" s="2" t="inlineStr">
        <is>
          <t>TERCEIRO</t>
        </is>
      </c>
    </row>
    <row r="1712">
      <c r="A1712" s="2" t="n">
        <v>7</v>
      </c>
      <c r="B1712" s="2" t="n">
        <v>7801</v>
      </c>
      <c r="C1712" s="2" t="inlineStr">
        <is>
          <t>SEPARACAO</t>
        </is>
      </c>
      <c r="D1712" s="2" t="inlineStr">
        <is>
          <t>T40001974</t>
        </is>
      </c>
      <c r="E1712" s="2" t="inlineStr">
        <is>
          <t>EDILIO NUNES BATISTA</t>
        </is>
      </c>
      <c r="F1712" s="2" t="n">
        <v>7663</v>
      </c>
      <c r="G1712" s="2" t="n">
        <v>162.52</v>
      </c>
      <c r="H1712" s="2" t="n">
        <v>47</v>
      </c>
      <c r="I1712" s="2" t="n">
        <v>0</v>
      </c>
      <c r="J1712" s="2" t="inlineStr">
        <is>
          <t>TERCEIRO</t>
        </is>
      </c>
    </row>
    <row r="1713">
      <c r="A1713" s="2" t="n">
        <v>7</v>
      </c>
      <c r="B1713" s="2" t="n">
        <v>7801</v>
      </c>
      <c r="C1713" s="2" t="inlineStr">
        <is>
          <t>SEPARACAO</t>
        </is>
      </c>
      <c r="D1713" s="2" t="inlineStr">
        <is>
          <t>T40001977</t>
        </is>
      </c>
      <c r="E1713" s="2" t="inlineStr">
        <is>
          <t>WALTER FERNANDO NETO</t>
        </is>
      </c>
      <c r="F1713" s="2" t="n">
        <v>7785</v>
      </c>
      <c r="G1713" s="2" t="n">
        <v>139.41</v>
      </c>
      <c r="H1713" s="2" t="n">
        <v>56</v>
      </c>
      <c r="I1713" s="2" t="n">
        <v>0</v>
      </c>
      <c r="J1713" s="2" t="inlineStr">
        <is>
          <t>TERCEIRO</t>
        </is>
      </c>
    </row>
    <row r="1714">
      <c r="A1714" s="2" t="n">
        <v>7</v>
      </c>
      <c r="B1714" s="2" t="n">
        <v>7801</v>
      </c>
      <c r="C1714" s="2" t="inlineStr">
        <is>
          <t>SEPARACAO</t>
        </is>
      </c>
      <c r="D1714" s="2" t="inlineStr">
        <is>
          <t>T40001979</t>
        </is>
      </c>
      <c r="E1714" s="2" t="inlineStr">
        <is>
          <t>MICHEL DA SILVA OLIVEIRA</t>
        </is>
      </c>
      <c r="F1714" s="2" t="n">
        <v>12213</v>
      </c>
      <c r="G1714" s="2" t="n">
        <v>187.33</v>
      </c>
      <c r="H1714" s="2" t="n">
        <v>65</v>
      </c>
      <c r="I1714" s="2" t="n">
        <v>0</v>
      </c>
      <c r="J1714" s="2" t="inlineStr">
        <is>
          <t>TERCEIRO</t>
        </is>
      </c>
    </row>
    <row r="1715">
      <c r="A1715" s="2" t="n">
        <v>7</v>
      </c>
      <c r="B1715" s="2" t="n">
        <v>7801</v>
      </c>
      <c r="C1715" s="2" t="inlineStr">
        <is>
          <t>SEPARACAO</t>
        </is>
      </c>
      <c r="D1715" s="2" t="inlineStr">
        <is>
          <t>T40001985</t>
        </is>
      </c>
      <c r="E1715" s="2" t="inlineStr">
        <is>
          <t>ERICK VINICIUS DO NASCIMENTO</t>
        </is>
      </c>
      <c r="F1715" s="2" t="n">
        <v>9796</v>
      </c>
      <c r="G1715" s="2" t="n">
        <v>140.94</v>
      </c>
      <c r="H1715" s="2" t="n">
        <v>70</v>
      </c>
      <c r="I1715" s="2" t="n">
        <v>0</v>
      </c>
      <c r="J1715" s="2" t="inlineStr">
        <is>
          <t>TERCEIRO</t>
        </is>
      </c>
    </row>
    <row r="1716">
      <c r="A1716" s="2" t="n">
        <v>7</v>
      </c>
      <c r="B1716" s="2" t="n">
        <v>7801</v>
      </c>
      <c r="C1716" s="2" t="inlineStr">
        <is>
          <t>SEPARACAO</t>
        </is>
      </c>
      <c r="D1716" s="2" t="inlineStr">
        <is>
          <t>T40002013</t>
        </is>
      </c>
      <c r="E1716" s="2" t="inlineStr">
        <is>
          <t>ALESSANDRA CARDOSO</t>
        </is>
      </c>
      <c r="F1716" s="2" t="n">
        <v>1685</v>
      </c>
      <c r="G1716" s="2" t="n">
        <v>54.14</v>
      </c>
      <c r="H1716" s="2" t="n">
        <v>31</v>
      </c>
      <c r="I1716" s="2" t="n">
        <v>0</v>
      </c>
      <c r="J1716" s="2" t="inlineStr">
        <is>
          <t>TERCEIRO</t>
        </is>
      </c>
    </row>
    <row r="1717">
      <c r="A1717" s="2" t="n">
        <v>7</v>
      </c>
      <c r="B1717" s="2" t="n">
        <v>7801</v>
      </c>
      <c r="C1717" s="2" t="inlineStr">
        <is>
          <t>SEPARACAO</t>
        </is>
      </c>
      <c r="D1717" s="2" t="inlineStr">
        <is>
          <t>T40002015</t>
        </is>
      </c>
      <c r="E1717" s="2" t="inlineStr">
        <is>
          <t>MAYSA MACHADO FRANCOSO</t>
        </is>
      </c>
      <c r="F1717" s="2" t="n">
        <v>825</v>
      </c>
      <c r="G1717" s="2" t="n">
        <v>18.31</v>
      </c>
      <c r="H1717" s="2" t="n">
        <v>45</v>
      </c>
      <c r="I1717" s="2" t="n">
        <v>0</v>
      </c>
      <c r="J1717" s="2" t="inlineStr">
        <is>
          <t>TERCEIRO</t>
        </is>
      </c>
    </row>
    <row r="1718">
      <c r="A1718" s="2" t="n">
        <v>7</v>
      </c>
      <c r="B1718" s="2" t="n">
        <v>7801</v>
      </c>
      <c r="C1718" s="2" t="inlineStr">
        <is>
          <t>SEPARACAO</t>
        </is>
      </c>
      <c r="D1718" s="2" t="inlineStr">
        <is>
          <t>T40002020</t>
        </is>
      </c>
      <c r="E1718" s="2" t="inlineStr">
        <is>
          <t>MILCA PAULA</t>
        </is>
      </c>
      <c r="F1718" s="2" t="n">
        <v>5630</v>
      </c>
      <c r="G1718" s="2" t="n">
        <v>73.65000000000001</v>
      </c>
      <c r="H1718" s="2" t="n">
        <v>76</v>
      </c>
      <c r="I1718" s="2" t="n">
        <v>0</v>
      </c>
      <c r="J1718" s="2" t="inlineStr">
        <is>
          <t>TERCEIRO</t>
        </is>
      </c>
    </row>
    <row r="1719">
      <c r="A1719" s="2" t="n">
        <v>7</v>
      </c>
      <c r="B1719" s="2" t="n">
        <v>7801</v>
      </c>
      <c r="C1719" s="2" t="inlineStr">
        <is>
          <t>SEPARACAO</t>
        </is>
      </c>
      <c r="D1719" s="2" t="inlineStr">
        <is>
          <t>T40002022</t>
        </is>
      </c>
      <c r="E1719" s="2" t="inlineStr">
        <is>
          <t>PATRICIA RODRIGUES</t>
        </is>
      </c>
      <c r="F1719" s="2" t="n">
        <v>8444</v>
      </c>
      <c r="G1719" s="2" t="n">
        <v>165.88</v>
      </c>
      <c r="H1719" s="2" t="n">
        <v>51</v>
      </c>
      <c r="I1719" s="2" t="n">
        <v>0</v>
      </c>
      <c r="J1719" s="2" t="inlineStr">
        <is>
          <t>TERCEIRO</t>
        </is>
      </c>
    </row>
    <row r="1720">
      <c r="A1720" s="2" t="n">
        <v>7</v>
      </c>
      <c r="B1720" s="2" t="n">
        <v>7801</v>
      </c>
      <c r="C1720" s="2" t="inlineStr">
        <is>
          <t>SEPARACAO</t>
        </is>
      </c>
      <c r="D1720" s="2" t="inlineStr">
        <is>
          <t>T40002024</t>
        </is>
      </c>
      <c r="E1720" s="2" t="inlineStr">
        <is>
          <t>Sergio de Jesus</t>
        </is>
      </c>
      <c r="F1720" s="2" t="n">
        <v>3527</v>
      </c>
      <c r="G1720" s="2" t="n">
        <v>65.48</v>
      </c>
      <c r="H1720" s="2" t="n">
        <v>54</v>
      </c>
      <c r="I1720" s="2" t="n">
        <v>0</v>
      </c>
      <c r="J1720" s="2" t="inlineStr">
        <is>
          <t>TERCEIRO</t>
        </is>
      </c>
    </row>
    <row r="1721">
      <c r="A1721" s="2" t="n">
        <v>7</v>
      </c>
      <c r="B1721" s="2" t="n">
        <v>7801</v>
      </c>
      <c r="C1721" s="2" t="inlineStr">
        <is>
          <t>SEPARACAO</t>
        </is>
      </c>
      <c r="D1721" s="2" t="inlineStr">
        <is>
          <t>T40002025</t>
        </is>
      </c>
      <c r="E1721" s="2" t="inlineStr">
        <is>
          <t>EBUKA AUSTINE OZOAGU</t>
        </is>
      </c>
      <c r="F1721" s="2" t="n">
        <v>13030</v>
      </c>
      <c r="G1721" s="2" t="n">
        <v>236.08</v>
      </c>
      <c r="H1721" s="2" t="n">
        <v>55</v>
      </c>
      <c r="I1721" s="2" t="n">
        <v>0</v>
      </c>
      <c r="J1721" s="2" t="inlineStr">
        <is>
          <t>TERCEIRO</t>
        </is>
      </c>
    </row>
    <row r="1722">
      <c r="A1722" s="2" t="n">
        <v>7</v>
      </c>
      <c r="B1722" s="2" t="n">
        <v>7801</v>
      </c>
      <c r="C1722" s="2" t="inlineStr">
        <is>
          <t>SEPARACAO</t>
        </is>
      </c>
      <c r="D1722" s="2" t="inlineStr">
        <is>
          <t>T40002027</t>
        </is>
      </c>
      <c r="E1722" s="2" t="inlineStr">
        <is>
          <t>Marcos Carvalho de Oliveira</t>
        </is>
      </c>
      <c r="F1722" s="2" t="n">
        <v>3074</v>
      </c>
      <c r="G1722" s="2" t="n">
        <v>77.55</v>
      </c>
      <c r="H1722" s="2" t="n">
        <v>40</v>
      </c>
      <c r="I1722" s="2" t="n">
        <v>0</v>
      </c>
      <c r="J1722" s="2" t="inlineStr">
        <is>
          <t>TERCEIRO</t>
        </is>
      </c>
    </row>
    <row r="1723">
      <c r="A1723" s="2" t="n">
        <v>7</v>
      </c>
      <c r="B1723" s="2" t="n">
        <v>7801</v>
      </c>
      <c r="C1723" s="2" t="inlineStr">
        <is>
          <t>SEPARACAO</t>
        </is>
      </c>
      <c r="D1723" s="2" t="inlineStr">
        <is>
          <t>T40002029</t>
        </is>
      </c>
      <c r="E1723" s="2" t="inlineStr">
        <is>
          <t>LUCAS RIBEIRO</t>
        </is>
      </c>
      <c r="F1723" s="2" t="n">
        <v>20388</v>
      </c>
      <c r="G1723" s="2" t="n">
        <v>204.97</v>
      </c>
      <c r="H1723" s="2" t="n">
        <v>99</v>
      </c>
      <c r="I1723" s="2" t="n">
        <v>0</v>
      </c>
      <c r="J1723" s="2" t="inlineStr">
        <is>
          <t>TERCEIRO</t>
        </is>
      </c>
    </row>
    <row r="1724">
      <c r="A1724" s="2" t="n">
        <v>7</v>
      </c>
      <c r="B1724" s="2" t="n">
        <v>7801</v>
      </c>
      <c r="C1724" s="2" t="inlineStr">
        <is>
          <t>SEPARACAO</t>
        </is>
      </c>
      <c r="D1724" s="2" t="inlineStr">
        <is>
          <t>T40002037</t>
        </is>
      </c>
      <c r="E1724" s="2" t="inlineStr">
        <is>
          <t>WILIAS MARQUES DE OLIVEIRA</t>
        </is>
      </c>
      <c r="F1724" s="2" t="n">
        <v>6649</v>
      </c>
      <c r="G1724" s="2" t="n">
        <v>158.22</v>
      </c>
      <c r="H1724" s="2" t="n">
        <v>42</v>
      </c>
      <c r="I1724" s="2" t="n">
        <v>0</v>
      </c>
      <c r="J1724" s="2" t="inlineStr">
        <is>
          <t>TERCEIRO</t>
        </is>
      </c>
    </row>
    <row r="1725">
      <c r="A1725" s="2" t="n">
        <v>7</v>
      </c>
      <c r="B1725" s="2" t="n">
        <v>7801</v>
      </c>
      <c r="C1725" s="2" t="inlineStr">
        <is>
          <t>SEPARACAO</t>
        </is>
      </c>
      <c r="D1725" s="2" t="inlineStr">
        <is>
          <t>T40002043</t>
        </is>
      </c>
      <c r="E1725" s="2" t="inlineStr">
        <is>
          <t>JOAO VICTOR DA SILVA FELIX</t>
        </is>
      </c>
      <c r="F1725" s="2" t="n">
        <v>6483</v>
      </c>
      <c r="G1725" s="2" t="n">
        <v>132.94</v>
      </c>
      <c r="H1725" s="2" t="n">
        <v>49</v>
      </c>
      <c r="I1725" s="2" t="n">
        <v>0</v>
      </c>
      <c r="J1725" s="2" t="inlineStr">
        <is>
          <t>TERCEIRO</t>
        </is>
      </c>
    </row>
    <row r="1726">
      <c r="A1726" s="2" t="n">
        <v>7</v>
      </c>
      <c r="B1726" s="2" t="n">
        <v>7801</v>
      </c>
      <c r="C1726" s="2" t="inlineStr">
        <is>
          <t>SEPARACAO</t>
        </is>
      </c>
      <c r="D1726" s="2" t="inlineStr">
        <is>
          <t>T40002045</t>
        </is>
      </c>
      <c r="E1726" s="2" t="inlineStr">
        <is>
          <t>MAICON RYAN OLIVEIRA</t>
        </is>
      </c>
      <c r="F1726" s="2" t="n">
        <v>9289</v>
      </c>
      <c r="G1726" s="2" t="n">
        <v>133.54</v>
      </c>
      <c r="H1726" s="2" t="n">
        <v>70</v>
      </c>
      <c r="I1726" s="2" t="n">
        <v>0</v>
      </c>
      <c r="J1726" s="2" t="inlineStr">
        <is>
          <t>TERCEIRO</t>
        </is>
      </c>
    </row>
    <row r="1727">
      <c r="A1727" s="2" t="n">
        <v>7</v>
      </c>
      <c r="B1727" s="2" t="n">
        <v>7801</v>
      </c>
      <c r="C1727" s="2" t="inlineStr">
        <is>
          <t>SEPARACAO</t>
        </is>
      </c>
      <c r="D1727" s="2" t="inlineStr">
        <is>
          <t>T40002046</t>
        </is>
      </c>
      <c r="E1727" s="2" t="inlineStr">
        <is>
          <t>JOAO RICARDO DA SILVA</t>
        </is>
      </c>
      <c r="F1727" s="2" t="n">
        <v>4961</v>
      </c>
      <c r="G1727" s="2" t="n">
        <v>97.17</v>
      </c>
      <c r="H1727" s="2" t="n">
        <v>51</v>
      </c>
      <c r="I1727" s="2" t="n">
        <v>0</v>
      </c>
      <c r="J1727" s="2" t="inlineStr">
        <is>
          <t>TERCEIRO</t>
        </is>
      </c>
    </row>
    <row r="1728">
      <c r="A1728" s="2" t="n">
        <v>7</v>
      </c>
      <c r="B1728" s="2" t="n">
        <v>7801</v>
      </c>
      <c r="C1728" s="2" t="inlineStr">
        <is>
          <t>SEPARACAO</t>
        </is>
      </c>
      <c r="D1728" s="2" t="inlineStr">
        <is>
          <t>T40002049</t>
        </is>
      </c>
      <c r="E1728" s="2" t="inlineStr">
        <is>
          <t>ANDRE LUCAS DA SILVA</t>
        </is>
      </c>
      <c r="F1728" s="2" t="n">
        <v>8992</v>
      </c>
      <c r="G1728" s="2" t="n">
        <v>157.46</v>
      </c>
      <c r="H1728" s="2" t="n">
        <v>57</v>
      </c>
      <c r="I1728" s="2" t="n">
        <v>0</v>
      </c>
      <c r="J1728" s="2" t="inlineStr">
        <is>
          <t>TERCEIRO</t>
        </is>
      </c>
    </row>
    <row r="1729">
      <c r="A1729" s="2" t="n">
        <v>7</v>
      </c>
      <c r="B1729" s="2" t="n">
        <v>7801</v>
      </c>
      <c r="C1729" s="2" t="inlineStr">
        <is>
          <t>SEPARACAO</t>
        </is>
      </c>
      <c r="D1729" s="2" t="inlineStr">
        <is>
          <t>T40002054</t>
        </is>
      </c>
      <c r="E1729" s="2" t="inlineStr">
        <is>
          <t>CARLOS EDUARDO PAGNOZZI</t>
        </is>
      </c>
      <c r="F1729" s="2" t="n">
        <v>2426</v>
      </c>
      <c r="G1729" s="2" t="n">
        <v>60.51</v>
      </c>
      <c r="H1729" s="2" t="n">
        <v>40</v>
      </c>
      <c r="I1729" s="2" t="n">
        <v>0</v>
      </c>
      <c r="J1729" s="2" t="inlineStr">
        <is>
          <t>TERCEIRO</t>
        </is>
      </c>
    </row>
    <row r="1730">
      <c r="A1730" s="2" t="n">
        <v>7</v>
      </c>
      <c r="B1730" s="2" t="n">
        <v>7801</v>
      </c>
      <c r="C1730" s="2" t="inlineStr">
        <is>
          <t>SEPARACAO</t>
        </is>
      </c>
      <c r="D1730" s="2" t="inlineStr">
        <is>
          <t>T40002058</t>
        </is>
      </c>
      <c r="E1730" s="2" t="inlineStr">
        <is>
          <t>FABIANO DOS SANTOS</t>
        </is>
      </c>
      <c r="F1730" s="2" t="n">
        <v>5503</v>
      </c>
      <c r="G1730" s="2" t="n">
        <v>159.39</v>
      </c>
      <c r="H1730" s="2" t="n">
        <v>35</v>
      </c>
      <c r="I1730" s="2" t="n">
        <v>0</v>
      </c>
      <c r="J1730" s="2" t="inlineStr">
        <is>
          <t>TERCEIRO</t>
        </is>
      </c>
    </row>
    <row r="1731">
      <c r="A1731" s="2" t="n">
        <v>7</v>
      </c>
      <c r="B1731" s="2" t="n">
        <v>7801</v>
      </c>
      <c r="C1731" s="2" t="inlineStr">
        <is>
          <t>SEPARACAO</t>
        </is>
      </c>
      <c r="D1731" s="2" t="inlineStr">
        <is>
          <t>T40002062</t>
        </is>
      </c>
      <c r="E1731" s="2" t="inlineStr">
        <is>
          <t>CAIQUE MENDONCA PEREIRA</t>
        </is>
      </c>
      <c r="F1731" s="2" t="n">
        <v>8691</v>
      </c>
      <c r="G1731" s="2" t="n">
        <v>146.94</v>
      </c>
      <c r="H1731" s="2" t="n">
        <v>59</v>
      </c>
      <c r="I1731" s="2" t="n">
        <v>0</v>
      </c>
      <c r="J1731" s="2" t="inlineStr">
        <is>
          <t>TERCEIRO</t>
        </is>
      </c>
    </row>
    <row r="1732">
      <c r="A1732" s="2" t="n">
        <v>7</v>
      </c>
      <c r="B1732" s="2" t="n">
        <v>7801</v>
      </c>
      <c r="C1732" s="2" t="inlineStr">
        <is>
          <t>SEPARACAO</t>
        </is>
      </c>
      <c r="D1732" s="2" t="inlineStr">
        <is>
          <t>T40002078</t>
        </is>
      </c>
      <c r="E1732" s="2" t="inlineStr">
        <is>
          <t>Franklin Gustavo Luiz Gonzaga</t>
        </is>
      </c>
      <c r="F1732" s="2" t="n">
        <v>11974</v>
      </c>
      <c r="G1732" s="2" t="n">
        <v>154.8</v>
      </c>
      <c r="H1732" s="2" t="n">
        <v>77</v>
      </c>
      <c r="I1732" s="2" t="n">
        <v>0</v>
      </c>
      <c r="J1732" s="2" t="inlineStr">
        <is>
          <t>TERCEIRO</t>
        </is>
      </c>
    </row>
    <row r="1733">
      <c r="A1733" s="2" t="n">
        <v>7</v>
      </c>
      <c r="B1733" s="2" t="n">
        <v>7801</v>
      </c>
      <c r="C1733" s="2" t="inlineStr">
        <is>
          <t>SEPARACAO</t>
        </is>
      </c>
      <c r="D1733" s="2" t="inlineStr">
        <is>
          <t>T40002079</t>
        </is>
      </c>
      <c r="E1733" s="2" t="inlineStr">
        <is>
          <t>ROBSON WILLIAN GOMES DE LIMA</t>
        </is>
      </c>
      <c r="F1733" s="2" t="n">
        <v>676</v>
      </c>
      <c r="G1733" s="2" t="n">
        <v>14.33</v>
      </c>
      <c r="H1733" s="2" t="n">
        <v>47</v>
      </c>
      <c r="I1733" s="2" t="n">
        <v>0</v>
      </c>
      <c r="J1733" s="2" t="inlineStr">
        <is>
          <t>TERCEIRO</t>
        </is>
      </c>
    </row>
    <row r="1734">
      <c r="A1734" s="2" t="n">
        <v>7</v>
      </c>
      <c r="B1734" s="2" t="n">
        <v>7801</v>
      </c>
      <c r="C1734" s="2" t="inlineStr">
        <is>
          <t>SEPARACAO</t>
        </is>
      </c>
      <c r="D1734" s="2" t="inlineStr">
        <is>
          <t>T40002083</t>
        </is>
      </c>
      <c r="E1734" s="2" t="inlineStr">
        <is>
          <t>ALESSANDRO DE MIRANDA LAUREANO</t>
        </is>
      </c>
      <c r="F1734" s="2" t="n">
        <v>6715</v>
      </c>
      <c r="G1734" s="2" t="n">
        <v>128.32</v>
      </c>
      <c r="H1734" s="2" t="n">
        <v>52</v>
      </c>
      <c r="I1734" s="2" t="n">
        <v>0</v>
      </c>
      <c r="J1734" s="2" t="inlineStr">
        <is>
          <t>TERCEIRO</t>
        </is>
      </c>
    </row>
    <row r="1735">
      <c r="A1735" s="2" t="n">
        <v>7</v>
      </c>
      <c r="B1735" s="2" t="n">
        <v>7801</v>
      </c>
      <c r="C1735" s="2" t="inlineStr">
        <is>
          <t>SEPARACAO</t>
        </is>
      </c>
      <c r="D1735" s="2" t="inlineStr">
        <is>
          <t>T40002084</t>
        </is>
      </c>
      <c r="E1735" s="2" t="inlineStr">
        <is>
          <t>UCHENNA KINSGLEY EGBO</t>
        </is>
      </c>
      <c r="F1735" s="2" t="n">
        <v>11515</v>
      </c>
      <c r="G1735" s="2" t="n">
        <v>152.71</v>
      </c>
      <c r="H1735" s="2" t="n">
        <v>75</v>
      </c>
      <c r="I1735" s="2" t="n">
        <v>0</v>
      </c>
      <c r="J1735" s="2" t="inlineStr">
        <is>
          <t>TERCEIRO</t>
        </is>
      </c>
    </row>
    <row r="1736">
      <c r="A1736" s="2" t="n">
        <v>7</v>
      </c>
      <c r="B1736" s="2" t="n">
        <v>7801</v>
      </c>
      <c r="C1736" s="2" t="inlineStr">
        <is>
          <t>SEPARACAO</t>
        </is>
      </c>
      <c r="D1736" s="2" t="inlineStr">
        <is>
          <t>T40002089</t>
        </is>
      </c>
      <c r="E1736" s="2" t="inlineStr">
        <is>
          <t>ROGERIO DOS SANTOS</t>
        </is>
      </c>
      <c r="F1736" s="2" t="n">
        <v>215</v>
      </c>
      <c r="G1736" s="2" t="n">
        <v>4.27</v>
      </c>
      <c r="H1736" s="2" t="n">
        <v>50</v>
      </c>
      <c r="I1736" s="2" t="n">
        <v>0</v>
      </c>
      <c r="J1736" s="2" t="inlineStr">
        <is>
          <t>TERCEIRO</t>
        </is>
      </c>
    </row>
    <row r="1737">
      <c r="A1737" s="2" t="n">
        <v>7</v>
      </c>
      <c r="B1737" s="2" t="n">
        <v>7801</v>
      </c>
      <c r="C1737" s="2" t="inlineStr">
        <is>
          <t>SEPARACAO</t>
        </is>
      </c>
      <c r="D1737" s="2" t="inlineStr">
        <is>
          <t>T40002090</t>
        </is>
      </c>
      <c r="E1737" s="2" t="inlineStr">
        <is>
          <t>PAULO SERGIO RODRIGUES</t>
        </is>
      </c>
      <c r="F1737" s="2" t="n">
        <v>977</v>
      </c>
      <c r="G1737" s="2" t="n">
        <v>19.7</v>
      </c>
      <c r="H1737" s="2" t="n">
        <v>50</v>
      </c>
      <c r="I1737" s="2" t="n">
        <v>0</v>
      </c>
      <c r="J1737" s="2" t="inlineStr">
        <is>
          <t>TERCEIRO</t>
        </is>
      </c>
    </row>
    <row r="1738">
      <c r="A1738" s="2" t="n">
        <v>7</v>
      </c>
      <c r="B1738" s="2" t="n">
        <v>7801</v>
      </c>
      <c r="C1738" s="2" t="inlineStr">
        <is>
          <t>SEPARACAO</t>
        </is>
      </c>
      <c r="D1738" s="2" t="inlineStr">
        <is>
          <t>T40002092</t>
        </is>
      </c>
      <c r="E1738" s="2" t="inlineStr">
        <is>
          <t>Kaique Souza Ferreira</t>
        </is>
      </c>
      <c r="F1738" s="2" t="n">
        <v>6541</v>
      </c>
      <c r="G1738" s="2" t="n">
        <v>112.46</v>
      </c>
      <c r="H1738" s="2" t="n">
        <v>58</v>
      </c>
      <c r="I1738" s="2" t="n">
        <v>0</v>
      </c>
      <c r="J1738" s="2" t="inlineStr">
        <is>
          <t>TERCEIRO</t>
        </is>
      </c>
    </row>
    <row r="1739">
      <c r="A1739" s="2" t="n">
        <v>7</v>
      </c>
      <c r="B1739" s="2" t="n">
        <v>7801</v>
      </c>
      <c r="C1739" s="2" t="inlineStr">
        <is>
          <t>SEPARACAO</t>
        </is>
      </c>
      <c r="D1739" s="2" t="inlineStr">
        <is>
          <t>T40002096</t>
        </is>
      </c>
      <c r="E1739" s="2" t="inlineStr">
        <is>
          <t>PAULO HENRIQUE C. DE SOUSA</t>
        </is>
      </c>
      <c r="F1739" s="2" t="n">
        <v>12749</v>
      </c>
      <c r="G1739" s="2" t="n">
        <v>193.45</v>
      </c>
      <c r="H1739" s="2" t="n">
        <v>66</v>
      </c>
      <c r="I1739" s="2" t="n">
        <v>0</v>
      </c>
      <c r="J1739" s="2" t="inlineStr">
        <is>
          <t>TERCEIRO</t>
        </is>
      </c>
    </row>
    <row r="1740">
      <c r="A1740" s="2" t="n">
        <v>7</v>
      </c>
      <c r="B1740" s="2" t="n">
        <v>7801</v>
      </c>
      <c r="C1740" s="2" t="inlineStr">
        <is>
          <t>SEPARACAO</t>
        </is>
      </c>
      <c r="D1740" s="2" t="inlineStr">
        <is>
          <t>T40002099</t>
        </is>
      </c>
      <c r="E1740" s="2" t="inlineStr">
        <is>
          <t>JAKSON LOPES DE FRANCA</t>
        </is>
      </c>
      <c r="F1740" s="2" t="n">
        <v>8252</v>
      </c>
      <c r="G1740" s="2" t="n">
        <v>129.1</v>
      </c>
      <c r="H1740" s="2" t="n">
        <v>64</v>
      </c>
      <c r="I1740" s="2" t="n">
        <v>0</v>
      </c>
      <c r="J1740" s="2" t="inlineStr">
        <is>
          <t>TERCEIRO</t>
        </is>
      </c>
    </row>
    <row r="1741">
      <c r="A1741" s="2" t="n">
        <v>7</v>
      </c>
      <c r="B1741" s="2" t="n">
        <v>7801</v>
      </c>
      <c r="C1741" s="2" t="inlineStr">
        <is>
          <t>SEPARACAO</t>
        </is>
      </c>
      <c r="D1741" s="2" t="inlineStr">
        <is>
          <t>T40002101</t>
        </is>
      </c>
      <c r="E1741" s="2" t="inlineStr">
        <is>
          <t>Igor Rodrigues de Souza</t>
        </is>
      </c>
      <c r="F1741" s="2" t="n">
        <v>5910</v>
      </c>
      <c r="G1741" s="2" t="n">
        <v>112.77</v>
      </c>
      <c r="H1741" s="2" t="n">
        <v>52</v>
      </c>
      <c r="I1741" s="2" t="n">
        <v>0</v>
      </c>
      <c r="J1741" s="2" t="inlineStr">
        <is>
          <t>TERCEIRO</t>
        </is>
      </c>
    </row>
    <row r="1742">
      <c r="A1742" s="2" t="n">
        <v>7</v>
      </c>
      <c r="B1742" s="2" t="n">
        <v>7801</v>
      </c>
      <c r="C1742" s="2" t="inlineStr">
        <is>
          <t>SEPARACAO</t>
        </is>
      </c>
      <c r="D1742" s="2" t="inlineStr">
        <is>
          <t>T40002109</t>
        </is>
      </c>
      <c r="E1742" s="2" t="inlineStr">
        <is>
          <t>JEFERSON FERREIRA SENA</t>
        </is>
      </c>
      <c r="F1742" s="2" t="n">
        <v>10297</v>
      </c>
      <c r="G1742" s="2" t="n">
        <v>182.13</v>
      </c>
      <c r="H1742" s="2" t="n">
        <v>57</v>
      </c>
      <c r="I1742" s="2" t="n">
        <v>0</v>
      </c>
      <c r="J1742" s="2" t="inlineStr">
        <is>
          <t>TERCEIRO</t>
        </is>
      </c>
    </row>
    <row r="1743">
      <c r="A1743" s="2" t="n">
        <v>7</v>
      </c>
      <c r="B1743" s="2" t="n">
        <v>7801</v>
      </c>
      <c r="C1743" s="2" t="inlineStr">
        <is>
          <t>SEPARACAO</t>
        </is>
      </c>
      <c r="D1743" s="2" t="inlineStr">
        <is>
          <t>T40002110</t>
        </is>
      </c>
      <c r="E1743" s="2" t="inlineStr">
        <is>
          <t>FABIANO SILVA RODRIGUES</t>
        </is>
      </c>
      <c r="F1743" s="2" t="n">
        <v>12767</v>
      </c>
      <c r="G1743" s="2" t="n">
        <v>141.78</v>
      </c>
      <c r="H1743" s="2" t="n">
        <v>90</v>
      </c>
      <c r="I1743" s="2" t="n">
        <v>0</v>
      </c>
      <c r="J1743" s="2" t="inlineStr">
        <is>
          <t>TERCEIRO</t>
        </is>
      </c>
    </row>
    <row r="1744">
      <c r="A1744" s="2" t="n">
        <v>7</v>
      </c>
      <c r="B1744" s="2" t="n">
        <v>7801</v>
      </c>
      <c r="C1744" s="2" t="inlineStr">
        <is>
          <t>SEPARACAO</t>
        </is>
      </c>
      <c r="D1744" s="2" t="inlineStr">
        <is>
          <t>T40002111</t>
        </is>
      </c>
      <c r="E1744" s="2" t="inlineStr">
        <is>
          <t>MARCELO MIGUEL TORRES</t>
        </is>
      </c>
      <c r="F1744" s="2" t="n">
        <v>14554</v>
      </c>
      <c r="G1744" s="2" t="n">
        <v>174.24</v>
      </c>
      <c r="H1744" s="2" t="n">
        <v>84</v>
      </c>
      <c r="I1744" s="2" t="n">
        <v>0</v>
      </c>
      <c r="J1744" s="2" t="inlineStr">
        <is>
          <t>TERCEIRO</t>
        </is>
      </c>
    </row>
    <row r="1745">
      <c r="A1745" s="2" t="n">
        <v>7</v>
      </c>
      <c r="B1745" s="2" t="n">
        <v>7801</v>
      </c>
      <c r="C1745" s="2" t="inlineStr">
        <is>
          <t>SEPARACAO</t>
        </is>
      </c>
      <c r="D1745" s="2" t="inlineStr">
        <is>
          <t>T40002120</t>
        </is>
      </c>
      <c r="E1745" s="2" t="inlineStr">
        <is>
          <t>Bonifacio Gomes</t>
        </is>
      </c>
      <c r="F1745" s="2" t="n">
        <v>13722</v>
      </c>
      <c r="G1745" s="2" t="n">
        <v>173.81</v>
      </c>
      <c r="H1745" s="2" t="n">
        <v>79</v>
      </c>
      <c r="I1745" s="2" t="n">
        <v>0</v>
      </c>
      <c r="J1745" s="2" t="inlineStr">
        <is>
          <t>TERCEIRO</t>
        </is>
      </c>
    </row>
    <row r="1746">
      <c r="A1746" s="2" t="n">
        <v>7</v>
      </c>
      <c r="B1746" s="2" t="n">
        <v>7801</v>
      </c>
      <c r="C1746" s="2" t="inlineStr">
        <is>
          <t>SEPARACAO</t>
        </is>
      </c>
      <c r="D1746" s="2" t="inlineStr">
        <is>
          <t>T40002122</t>
        </is>
      </c>
      <c r="E1746" s="2" t="inlineStr">
        <is>
          <t>LUCAIAN SANTOS ATAIDE</t>
        </is>
      </c>
      <c r="F1746" s="2" t="n">
        <v>5917</v>
      </c>
      <c r="G1746" s="2" t="n">
        <v>118.36</v>
      </c>
      <c r="H1746" s="2" t="n">
        <v>50</v>
      </c>
      <c r="I1746" s="2" t="n">
        <v>0</v>
      </c>
      <c r="J1746" s="2" t="inlineStr">
        <is>
          <t>TERCEIRO</t>
        </is>
      </c>
    </row>
    <row r="1747">
      <c r="A1747" s="2" t="n">
        <v>7</v>
      </c>
      <c r="B1747" s="2" t="n">
        <v>7801</v>
      </c>
      <c r="C1747" s="2" t="inlineStr">
        <is>
          <t>SEPARACAO</t>
        </is>
      </c>
      <c r="D1747" s="2" t="inlineStr">
        <is>
          <t>T40002126</t>
        </is>
      </c>
      <c r="E1747" s="2" t="inlineStr">
        <is>
          <t>LEANDRO ROBERTO GONCALVES</t>
        </is>
      </c>
      <c r="F1747" s="2" t="n">
        <v>5015</v>
      </c>
      <c r="G1747" s="2" t="n">
        <v>102.33</v>
      </c>
      <c r="H1747" s="2" t="n">
        <v>49</v>
      </c>
      <c r="I1747" s="2" t="n">
        <v>0</v>
      </c>
      <c r="J1747" s="2" t="inlineStr">
        <is>
          <t>TERCEIRO</t>
        </is>
      </c>
    </row>
    <row r="1748">
      <c r="A1748" s="2" t="n">
        <v>7</v>
      </c>
      <c r="B1748" s="2" t="n">
        <v>7801</v>
      </c>
      <c r="C1748" s="2" t="inlineStr">
        <is>
          <t>SEPARACAO</t>
        </is>
      </c>
      <c r="D1748" s="2" t="inlineStr">
        <is>
          <t>T40002133</t>
        </is>
      </c>
      <c r="E1748" s="2" t="inlineStr">
        <is>
          <t>ANDERSON APARECIDO NEVES DA SILVA</t>
        </is>
      </c>
      <c r="F1748" s="2" t="n">
        <v>259</v>
      </c>
      <c r="G1748" s="2" t="n">
        <v>6.71</v>
      </c>
      <c r="H1748" s="2" t="n">
        <v>39</v>
      </c>
      <c r="I1748" s="2" t="n">
        <v>0</v>
      </c>
      <c r="J1748" s="2" t="inlineStr">
        <is>
          <t>TERCEIRO</t>
        </is>
      </c>
    </row>
    <row r="1749">
      <c r="A1749" s="2" t="n">
        <v>7</v>
      </c>
      <c r="B1749" s="2" t="n">
        <v>7801</v>
      </c>
      <c r="C1749" s="2" t="inlineStr">
        <is>
          <t>SEPARACAO</t>
        </is>
      </c>
      <c r="D1749" s="2" t="inlineStr">
        <is>
          <t>T40002134</t>
        </is>
      </c>
      <c r="E1749" s="2" t="inlineStr">
        <is>
          <t>GABRIEL MARCOLINO DE ANDRADE</t>
        </is>
      </c>
      <c r="F1749" s="2" t="n">
        <v>6837</v>
      </c>
      <c r="G1749" s="2" t="n">
        <v>153.32</v>
      </c>
      <c r="H1749" s="2" t="n">
        <v>45</v>
      </c>
      <c r="I1749" s="2" t="n">
        <v>0</v>
      </c>
      <c r="J1749" s="2" t="inlineStr">
        <is>
          <t>TERCEIRO</t>
        </is>
      </c>
    </row>
    <row r="1750">
      <c r="A1750" s="2" t="n">
        <v>7</v>
      </c>
      <c r="B1750" s="2" t="n">
        <v>7801</v>
      </c>
      <c r="C1750" s="2" t="inlineStr">
        <is>
          <t>SEPARACAO</t>
        </is>
      </c>
      <c r="D1750" s="2" t="inlineStr">
        <is>
          <t>T40002136</t>
        </is>
      </c>
      <c r="E1750" s="2" t="inlineStr">
        <is>
          <t>ILAN DUARTE ALVES</t>
        </is>
      </c>
      <c r="F1750" s="2" t="n">
        <v>3772</v>
      </c>
      <c r="G1750" s="2" t="n">
        <v>64.5</v>
      </c>
      <c r="H1750" s="2" t="n">
        <v>58</v>
      </c>
      <c r="I1750" s="2" t="n">
        <v>0</v>
      </c>
      <c r="J1750" s="2" t="inlineStr">
        <is>
          <t>TERCEIRO</t>
        </is>
      </c>
    </row>
    <row r="1751">
      <c r="A1751" s="2" t="n">
        <v>7</v>
      </c>
      <c r="B1751" s="2" t="n">
        <v>7801</v>
      </c>
      <c r="C1751" s="2" t="inlineStr">
        <is>
          <t>SEPARACAO</t>
        </is>
      </c>
      <c r="D1751" s="2" t="inlineStr">
        <is>
          <t>T40002137</t>
        </is>
      </c>
      <c r="E1751" s="2" t="inlineStr">
        <is>
          <t>TARCISIO MOREIRA GODOI</t>
        </is>
      </c>
      <c r="F1751" s="2" t="n">
        <v>1672</v>
      </c>
      <c r="G1751" s="2" t="n">
        <v>48.04</v>
      </c>
      <c r="H1751" s="2" t="n">
        <v>35</v>
      </c>
      <c r="I1751" s="2" t="n">
        <v>0</v>
      </c>
      <c r="J1751" s="2" t="inlineStr">
        <is>
          <t>TERCEIRO</t>
        </is>
      </c>
    </row>
    <row r="1752">
      <c r="A1752" s="2" t="n">
        <v>7</v>
      </c>
      <c r="B1752" s="2" t="n">
        <v>7801</v>
      </c>
      <c r="C1752" s="2" t="inlineStr">
        <is>
          <t>SEPARACAO</t>
        </is>
      </c>
      <c r="D1752" s="2" t="inlineStr">
        <is>
          <t>T40002140</t>
        </is>
      </c>
      <c r="E1752" s="2" t="inlineStr">
        <is>
          <t>VALMIR CRISTIANO OLIVEIRA</t>
        </is>
      </c>
      <c r="F1752" s="2" t="n">
        <v>15566</v>
      </c>
      <c r="G1752" s="2" t="n">
        <v>198.49</v>
      </c>
      <c r="H1752" s="2" t="n">
        <v>78</v>
      </c>
      <c r="I1752" s="2" t="n">
        <v>0</v>
      </c>
      <c r="J1752" s="2" t="inlineStr">
        <is>
          <t>TERCEIRO</t>
        </is>
      </c>
    </row>
    <row r="1753">
      <c r="A1753" s="2" t="n">
        <v>7</v>
      </c>
      <c r="B1753" s="2" t="n">
        <v>7801</v>
      </c>
      <c r="C1753" s="2" t="inlineStr">
        <is>
          <t>SEPARACAO</t>
        </is>
      </c>
      <c r="D1753" s="2" t="inlineStr">
        <is>
          <t>T40002142</t>
        </is>
      </c>
      <c r="E1753" s="2" t="inlineStr">
        <is>
          <t>KHEEL MARKS RODRIGUES</t>
        </is>
      </c>
      <c r="F1753" s="2" t="n">
        <v>597</v>
      </c>
      <c r="G1753" s="2" t="n">
        <v>7.46</v>
      </c>
      <c r="H1753" s="2" t="n">
        <v>80</v>
      </c>
      <c r="I1753" s="2" t="n">
        <v>0</v>
      </c>
      <c r="J1753" s="2" t="inlineStr">
        <is>
          <t>TERCEIRO</t>
        </is>
      </c>
    </row>
    <row r="1754">
      <c r="A1754" s="2" t="n">
        <v>7</v>
      </c>
      <c r="B1754" s="2" t="n">
        <v>7801</v>
      </c>
      <c r="C1754" s="2" t="inlineStr">
        <is>
          <t>SEPARACAO</t>
        </is>
      </c>
      <c r="D1754" s="2" t="inlineStr">
        <is>
          <t>T40002143</t>
        </is>
      </c>
      <c r="E1754" s="2" t="inlineStr">
        <is>
          <t>TAILSON OLIVEIRA BARROS</t>
        </is>
      </c>
      <c r="F1754" s="2" t="n">
        <v>10822</v>
      </c>
      <c r="G1754" s="2" t="n">
        <v>217.4</v>
      </c>
      <c r="H1754" s="2" t="n">
        <v>50</v>
      </c>
      <c r="I1754" s="2" t="n">
        <v>0</v>
      </c>
      <c r="J1754" s="2" t="inlineStr">
        <is>
          <t>TERCEIRO</t>
        </is>
      </c>
    </row>
    <row r="1755">
      <c r="A1755" s="2" t="n">
        <v>7</v>
      </c>
      <c r="B1755" s="2" t="n">
        <v>7801</v>
      </c>
      <c r="C1755" s="2" t="inlineStr">
        <is>
          <t>SEPARACAO</t>
        </is>
      </c>
      <c r="D1755" s="2" t="inlineStr">
        <is>
          <t>T40002144</t>
        </is>
      </c>
      <c r="E1755" s="2" t="inlineStr">
        <is>
          <t>MARCOS ROBERTO DE OLIVEIRA</t>
        </is>
      </c>
      <c r="F1755" s="2" t="n">
        <v>3101</v>
      </c>
      <c r="G1755" s="2" t="n">
        <v>112.69</v>
      </c>
      <c r="H1755" s="2" t="n">
        <v>28</v>
      </c>
      <c r="I1755" s="2" t="n">
        <v>0</v>
      </c>
      <c r="J1755" s="2" t="inlineStr">
        <is>
          <t>TERCEIRO</t>
        </is>
      </c>
    </row>
    <row r="1756">
      <c r="A1756" s="2" t="n">
        <v>7</v>
      </c>
      <c r="B1756" s="2" t="n">
        <v>7801</v>
      </c>
      <c r="C1756" s="2" t="inlineStr">
        <is>
          <t>SEPARACAO</t>
        </is>
      </c>
      <c r="D1756" s="2" t="inlineStr">
        <is>
          <t>T40002145</t>
        </is>
      </c>
      <c r="E1756" s="2" t="inlineStr">
        <is>
          <t>JONATHAN BORGES</t>
        </is>
      </c>
      <c r="F1756" s="2" t="n">
        <v>4720</v>
      </c>
      <c r="G1756" s="2" t="n">
        <v>83.78</v>
      </c>
      <c r="H1756" s="2" t="n">
        <v>56</v>
      </c>
      <c r="I1756" s="2" t="n">
        <v>0</v>
      </c>
      <c r="J1756" s="2" t="inlineStr">
        <is>
          <t>TERCEIRO</t>
        </is>
      </c>
    </row>
    <row r="1757">
      <c r="A1757" s="2" t="n">
        <v>7</v>
      </c>
      <c r="B1757" s="2" t="n">
        <v>7801</v>
      </c>
      <c r="C1757" s="2" t="inlineStr">
        <is>
          <t>SEPARACAO</t>
        </is>
      </c>
      <c r="D1757" s="2" t="inlineStr">
        <is>
          <t>T40002146</t>
        </is>
      </c>
      <c r="E1757" s="2" t="inlineStr">
        <is>
          <t>ANDERSON PINTO PERNOMIAN</t>
        </is>
      </c>
      <c r="F1757" s="2" t="n">
        <v>7615</v>
      </c>
      <c r="G1757" s="2" t="n">
        <v>95.78</v>
      </c>
      <c r="H1757" s="2" t="n">
        <v>80</v>
      </c>
      <c r="I1757" s="2" t="n">
        <v>0</v>
      </c>
      <c r="J1757" s="2" t="inlineStr">
        <is>
          <t>TERCEIRO</t>
        </is>
      </c>
    </row>
    <row r="1758">
      <c r="A1758" s="2" t="n">
        <v>7</v>
      </c>
      <c r="B1758" s="2" t="n">
        <v>7801</v>
      </c>
      <c r="C1758" s="2" t="inlineStr">
        <is>
          <t>SEPARACAO</t>
        </is>
      </c>
      <c r="D1758" s="2" t="inlineStr">
        <is>
          <t>T40002148</t>
        </is>
      </c>
      <c r="E1758" s="2" t="inlineStr">
        <is>
          <t>EDER HENRIQUE DA SILVA</t>
        </is>
      </c>
      <c r="F1758" s="2" t="n">
        <v>8431</v>
      </c>
      <c r="G1758" s="2" t="n">
        <v>191.9</v>
      </c>
      <c r="H1758" s="2" t="n">
        <v>44</v>
      </c>
      <c r="I1758" s="2" t="n">
        <v>0</v>
      </c>
      <c r="J1758" s="2" t="inlineStr">
        <is>
          <t>TERCEIRO</t>
        </is>
      </c>
    </row>
    <row r="1759">
      <c r="A1759" s="2" t="n">
        <v>7</v>
      </c>
      <c r="B1759" s="2" t="n">
        <v>7801</v>
      </c>
      <c r="C1759" s="2" t="inlineStr">
        <is>
          <t>SEPARACAO</t>
        </is>
      </c>
      <c r="D1759" s="2" t="inlineStr">
        <is>
          <t>T40002153</t>
        </is>
      </c>
      <c r="E1759" s="2" t="inlineStr">
        <is>
          <t>Vanderley Souza Almeida</t>
        </is>
      </c>
      <c r="F1759" s="2" t="n">
        <v>9114</v>
      </c>
      <c r="G1759" s="2" t="n">
        <v>165.17</v>
      </c>
      <c r="H1759" s="2" t="n">
        <v>55</v>
      </c>
      <c r="I1759" s="2" t="n">
        <v>0</v>
      </c>
      <c r="J1759" s="2" t="inlineStr">
        <is>
          <t>TERCEIRO</t>
        </is>
      </c>
    </row>
    <row r="1760">
      <c r="A1760" s="2" t="n">
        <v>7</v>
      </c>
      <c r="B1760" s="2" t="n">
        <v>7801</v>
      </c>
      <c r="C1760" s="2" t="inlineStr">
        <is>
          <t>SEPARACAO</t>
        </is>
      </c>
      <c r="D1760" s="2" t="inlineStr">
        <is>
          <t>T40002157</t>
        </is>
      </c>
      <c r="E1760" s="2" t="inlineStr">
        <is>
          <t>ANTHONY STEVEN</t>
        </is>
      </c>
      <c r="F1760" s="2" t="n">
        <v>4601</v>
      </c>
      <c r="G1760" s="2" t="n">
        <v>78.68000000000001</v>
      </c>
      <c r="H1760" s="2" t="n">
        <v>58</v>
      </c>
      <c r="I1760" s="2" t="n">
        <v>0</v>
      </c>
      <c r="J1760" s="2" t="inlineStr">
        <is>
          <t>TERCEIRO</t>
        </is>
      </c>
    </row>
    <row r="1761">
      <c r="A1761" s="2" t="n">
        <v>7</v>
      </c>
      <c r="B1761" s="2" t="n">
        <v>7801</v>
      </c>
      <c r="C1761" s="2" t="inlineStr">
        <is>
          <t>SEPARACAO</t>
        </is>
      </c>
      <c r="D1761" s="2" t="inlineStr">
        <is>
          <t>T40002160</t>
        </is>
      </c>
      <c r="E1761" s="2" t="inlineStr">
        <is>
          <t>EDSON OLIVEIRA DE JESUS</t>
        </is>
      </c>
      <c r="F1761" s="2" t="n">
        <v>587</v>
      </c>
      <c r="G1761" s="2" t="n">
        <v>14.01</v>
      </c>
      <c r="H1761" s="2" t="n">
        <v>42</v>
      </c>
      <c r="I1761" s="2" t="n">
        <v>0</v>
      </c>
      <c r="J1761" s="2" t="inlineStr">
        <is>
          <t>TERCEIRO</t>
        </is>
      </c>
    </row>
    <row r="1762">
      <c r="A1762" s="2" t="n">
        <v>7</v>
      </c>
      <c r="B1762" s="2" t="n">
        <v>7801</v>
      </c>
      <c r="C1762" s="2" t="inlineStr">
        <is>
          <t>SEPARACAO</t>
        </is>
      </c>
      <c r="D1762" s="2" t="inlineStr">
        <is>
          <t>T40002161</t>
        </is>
      </c>
      <c r="E1762" s="2" t="inlineStr">
        <is>
          <t>DANILO CORREIA CAMPOS</t>
        </is>
      </c>
      <c r="F1762" s="2" t="n">
        <v>7052</v>
      </c>
      <c r="G1762" s="2" t="n">
        <v>119.14</v>
      </c>
      <c r="H1762" s="2" t="n">
        <v>59</v>
      </c>
      <c r="I1762" s="2" t="n">
        <v>0</v>
      </c>
      <c r="J1762" s="2" t="inlineStr">
        <is>
          <t>TERCEIRO</t>
        </is>
      </c>
    </row>
    <row r="1763">
      <c r="A1763" s="2" t="n">
        <v>7</v>
      </c>
      <c r="B1763" s="2" t="n">
        <v>7801</v>
      </c>
      <c r="C1763" s="2" t="inlineStr">
        <is>
          <t>SEPARACAO</t>
        </is>
      </c>
      <c r="D1763" s="2" t="inlineStr">
        <is>
          <t>T40002162</t>
        </is>
      </c>
      <c r="E1763" s="2" t="inlineStr">
        <is>
          <t>GUSTAVO MENDES DOS ANJOS</t>
        </is>
      </c>
      <c r="F1763" s="2" t="n">
        <v>8876</v>
      </c>
      <c r="G1763" s="2" t="n">
        <v>146.27</v>
      </c>
      <c r="H1763" s="2" t="n">
        <v>61</v>
      </c>
      <c r="I1763" s="2" t="n">
        <v>0</v>
      </c>
      <c r="J1763" s="2" t="inlineStr">
        <is>
          <t>TERCEIRO</t>
        </is>
      </c>
    </row>
    <row r="1764">
      <c r="A1764" s="2" t="n">
        <v>7</v>
      </c>
      <c r="B1764" s="2" t="n">
        <v>7801</v>
      </c>
      <c r="C1764" s="2" t="inlineStr">
        <is>
          <t>SEPARACAO</t>
        </is>
      </c>
      <c r="D1764" s="2" t="inlineStr">
        <is>
          <t>T40002164</t>
        </is>
      </c>
      <c r="E1764" s="2" t="inlineStr">
        <is>
          <t>MBALA MOREINO</t>
        </is>
      </c>
      <c r="F1764" s="2" t="n">
        <v>8059</v>
      </c>
      <c r="G1764" s="2" t="n">
        <v>151.62</v>
      </c>
      <c r="H1764" s="2" t="n">
        <v>53</v>
      </c>
      <c r="I1764" s="2" t="n">
        <v>0</v>
      </c>
      <c r="J1764" s="2" t="inlineStr">
        <is>
          <t>TERCEIRO</t>
        </is>
      </c>
    </row>
    <row r="1765">
      <c r="A1765" s="2" t="n">
        <v>7</v>
      </c>
      <c r="B1765" s="2" t="n">
        <v>7801</v>
      </c>
      <c r="C1765" s="2" t="inlineStr">
        <is>
          <t>SEPARACAO</t>
        </is>
      </c>
      <c r="D1765" s="2" t="inlineStr">
        <is>
          <t>T40002167</t>
        </is>
      </c>
      <c r="E1765" s="2" t="inlineStr">
        <is>
          <t>EDGAR SANTANA DUARTE</t>
        </is>
      </c>
      <c r="F1765" s="2" t="n">
        <v>2242</v>
      </c>
      <c r="G1765" s="2" t="n">
        <v>82.23999999999999</v>
      </c>
      <c r="H1765" s="2" t="n">
        <v>27</v>
      </c>
      <c r="I1765" s="2" t="n">
        <v>0</v>
      </c>
      <c r="J1765" s="2" t="inlineStr">
        <is>
          <t>TERCEIRO</t>
        </is>
      </c>
    </row>
    <row r="1766">
      <c r="A1766" s="2" t="n">
        <v>7</v>
      </c>
      <c r="B1766" s="2" t="n">
        <v>7801</v>
      </c>
      <c r="C1766" s="2" t="inlineStr">
        <is>
          <t>SEPARACAO</t>
        </is>
      </c>
      <c r="D1766" s="2" t="inlineStr">
        <is>
          <t>T40002172</t>
        </is>
      </c>
      <c r="E1766" s="2" t="inlineStr">
        <is>
          <t>MAXUEL PEREIRA MARTINS</t>
        </is>
      </c>
      <c r="F1766" s="2" t="n">
        <v>6280</v>
      </c>
      <c r="G1766" s="2" t="n">
        <v>124.46</v>
      </c>
      <c r="H1766" s="2" t="n">
        <v>50</v>
      </c>
      <c r="I1766" s="2" t="n">
        <v>0</v>
      </c>
      <c r="J1766" s="2" t="inlineStr">
        <is>
          <t>TERCEIRO</t>
        </is>
      </c>
    </row>
    <row r="1767">
      <c r="A1767" s="2" t="n">
        <v>7</v>
      </c>
      <c r="B1767" s="2" t="n">
        <v>7801</v>
      </c>
      <c r="C1767" s="2" t="inlineStr">
        <is>
          <t>SEPARACAO</t>
        </is>
      </c>
      <c r="D1767" s="2" t="inlineStr">
        <is>
          <t>T40002174</t>
        </is>
      </c>
      <c r="E1767" s="2" t="inlineStr">
        <is>
          <t>MAGNO QUINTO</t>
        </is>
      </c>
      <c r="F1767" s="2" t="n">
        <v>1657</v>
      </c>
      <c r="G1767" s="2" t="n">
        <v>53.97</v>
      </c>
      <c r="H1767" s="2" t="n">
        <v>31</v>
      </c>
      <c r="I1767" s="2" t="n">
        <v>0</v>
      </c>
      <c r="J1767" s="2" t="inlineStr">
        <is>
          <t>TERCEIRO</t>
        </is>
      </c>
    </row>
    <row r="1768">
      <c r="A1768" s="2" t="n">
        <v>7</v>
      </c>
      <c r="B1768" s="2" t="n">
        <v>7801</v>
      </c>
      <c r="C1768" s="2" t="inlineStr">
        <is>
          <t>SEPARACAO</t>
        </is>
      </c>
      <c r="D1768" s="2" t="inlineStr">
        <is>
          <t>T40002175</t>
        </is>
      </c>
      <c r="E1768" s="2" t="inlineStr">
        <is>
          <t>REINALDO DE SOUSA BRITO</t>
        </is>
      </c>
      <c r="F1768" s="2" t="n">
        <v>12777</v>
      </c>
      <c r="G1768" s="2" t="n">
        <v>191.39</v>
      </c>
      <c r="H1768" s="2" t="n">
        <v>67</v>
      </c>
      <c r="I1768" s="2" t="n">
        <v>0</v>
      </c>
      <c r="J1768" s="2" t="inlineStr">
        <is>
          <t>TERCEIRO</t>
        </is>
      </c>
    </row>
    <row r="1769">
      <c r="A1769" s="2" t="n">
        <v>7</v>
      </c>
      <c r="B1769" s="2" t="n">
        <v>7801</v>
      </c>
      <c r="C1769" s="2" t="inlineStr">
        <is>
          <t>SEPARACAO</t>
        </is>
      </c>
      <c r="D1769" s="2" t="inlineStr">
        <is>
          <t>T40002176</t>
        </is>
      </c>
      <c r="E1769" s="2" t="inlineStr">
        <is>
          <t>BRUNO GONCALVES SILVANO</t>
        </is>
      </c>
      <c r="F1769" s="2" t="n">
        <v>4236</v>
      </c>
      <c r="G1769" s="2" t="n">
        <v>77.92</v>
      </c>
      <c r="H1769" s="2" t="n">
        <v>54</v>
      </c>
      <c r="I1769" s="2" t="n">
        <v>0</v>
      </c>
      <c r="J1769" s="2" t="inlineStr">
        <is>
          <t>TERCEIRO</t>
        </is>
      </c>
    </row>
    <row r="1770">
      <c r="A1770" s="2" t="n">
        <v>7</v>
      </c>
      <c r="B1770" s="2" t="n">
        <v>7801</v>
      </c>
      <c r="C1770" s="2" t="inlineStr">
        <is>
          <t>SEPARACAO</t>
        </is>
      </c>
      <c r="D1770" s="2" t="inlineStr">
        <is>
          <t>T40002177</t>
        </is>
      </c>
      <c r="E1770" s="2" t="inlineStr">
        <is>
          <t>KAUA ALVES DE OLIVEIRA</t>
        </is>
      </c>
      <c r="F1770" s="2" t="n">
        <v>205</v>
      </c>
      <c r="G1770" s="2" t="n">
        <v>10.78</v>
      </c>
      <c r="H1770" s="2" t="n">
        <v>19</v>
      </c>
      <c r="I1770" s="2" t="n">
        <v>0</v>
      </c>
      <c r="J1770" s="2" t="inlineStr">
        <is>
          <t>TERCEIRO</t>
        </is>
      </c>
    </row>
    <row r="1771">
      <c r="A1771" s="2" t="n">
        <v>7</v>
      </c>
      <c r="B1771" s="2" t="n">
        <v>7801</v>
      </c>
      <c r="C1771" s="2" t="inlineStr">
        <is>
          <t>SEPARACAO</t>
        </is>
      </c>
      <c r="D1771" s="2" t="inlineStr">
        <is>
          <t>T40002178</t>
        </is>
      </c>
      <c r="E1771" s="2" t="inlineStr">
        <is>
          <t>OZOANIJI OBINNA</t>
        </is>
      </c>
      <c r="F1771" s="2" t="n">
        <v>1381</v>
      </c>
      <c r="G1771" s="2" t="n">
        <v>51.46</v>
      </c>
      <c r="H1771" s="2" t="n">
        <v>27</v>
      </c>
      <c r="I1771" s="2" t="n">
        <v>0</v>
      </c>
      <c r="J1771" s="2" t="inlineStr">
        <is>
          <t>TERCEIRO</t>
        </is>
      </c>
    </row>
    <row r="1772">
      <c r="A1772" s="2" t="n">
        <v>7</v>
      </c>
      <c r="B1772" s="2" t="n">
        <v>7801</v>
      </c>
      <c r="C1772" s="2" t="inlineStr">
        <is>
          <t>SEPARACAO</t>
        </is>
      </c>
      <c r="D1772" s="2" t="inlineStr">
        <is>
          <t>T40002179</t>
        </is>
      </c>
      <c r="E1772" s="2" t="inlineStr">
        <is>
          <t>Igor Fernando Estevao</t>
        </is>
      </c>
      <c r="F1772" s="2" t="n">
        <v>8719</v>
      </c>
      <c r="G1772" s="2" t="n">
        <v>131.52</v>
      </c>
      <c r="H1772" s="2" t="n">
        <v>66</v>
      </c>
      <c r="I1772" s="2" t="n">
        <v>0</v>
      </c>
      <c r="J1772" s="2" t="inlineStr">
        <is>
          <t>TERCEIRO</t>
        </is>
      </c>
    </row>
    <row r="1773">
      <c r="A1773" s="2" t="n">
        <v>7</v>
      </c>
      <c r="B1773" s="2" t="n">
        <v>7801</v>
      </c>
      <c r="C1773" s="2" t="inlineStr">
        <is>
          <t>SEPARACAO</t>
        </is>
      </c>
      <c r="D1773" s="2" t="inlineStr">
        <is>
          <t>T40002180</t>
        </is>
      </c>
      <c r="E1773" s="2" t="inlineStr">
        <is>
          <t>FELIPE GOES</t>
        </is>
      </c>
      <c r="F1773" s="2" t="n">
        <v>6451</v>
      </c>
      <c r="G1773" s="2" t="n">
        <v>108.54</v>
      </c>
      <c r="H1773" s="2" t="n">
        <v>59</v>
      </c>
      <c r="I1773" s="2" t="n">
        <v>0</v>
      </c>
      <c r="J1773" s="2" t="inlineStr">
        <is>
          <t>TERCEIRO</t>
        </is>
      </c>
    </row>
    <row r="1774">
      <c r="A1774" s="2" t="n">
        <v>7</v>
      </c>
      <c r="B1774" s="2" t="n">
        <v>7801</v>
      </c>
      <c r="C1774" s="2" t="inlineStr">
        <is>
          <t>SEPARACAO</t>
        </is>
      </c>
      <c r="D1774" s="2" t="inlineStr">
        <is>
          <t>T40002181</t>
        </is>
      </c>
      <c r="E1774" s="2" t="inlineStr">
        <is>
          <t>Socrates Nunes Marinho</t>
        </is>
      </c>
      <c r="F1774" s="2" t="n">
        <v>649</v>
      </c>
      <c r="G1774" s="2" t="n">
        <v>25.1</v>
      </c>
      <c r="H1774" s="2" t="n">
        <v>26</v>
      </c>
      <c r="I1774" s="2" t="n">
        <v>0</v>
      </c>
      <c r="J1774" s="2" t="inlineStr">
        <is>
          <t>TERCEIRO</t>
        </is>
      </c>
    </row>
    <row r="1775">
      <c r="A1775" s="2" t="n">
        <v>7</v>
      </c>
      <c r="B1775" s="2" t="n">
        <v>7801</v>
      </c>
      <c r="C1775" s="2" t="inlineStr">
        <is>
          <t>SEPARACAO</t>
        </is>
      </c>
      <c r="D1775" s="2" t="inlineStr">
        <is>
          <t>T40002182</t>
        </is>
      </c>
      <c r="E1775" s="2" t="inlineStr">
        <is>
          <t>CRSTHIAN LUCAS DE CARVALHO ALVES</t>
        </is>
      </c>
      <c r="F1775" s="2" t="n">
        <v>9971</v>
      </c>
      <c r="G1775" s="2" t="n">
        <v>154.18</v>
      </c>
      <c r="H1775" s="2" t="n">
        <v>65</v>
      </c>
      <c r="I1775" s="2" t="n">
        <v>0</v>
      </c>
      <c r="J1775" s="2" t="inlineStr">
        <is>
          <t>TERCEIRO</t>
        </is>
      </c>
    </row>
    <row r="1776">
      <c r="A1776" s="2" t="n">
        <v>7</v>
      </c>
      <c r="B1776" s="2" t="n">
        <v>7801</v>
      </c>
      <c r="C1776" s="2" t="inlineStr">
        <is>
          <t>SEPARACAO</t>
        </is>
      </c>
      <c r="D1776" s="2" t="inlineStr">
        <is>
          <t>T40002183</t>
        </is>
      </c>
      <c r="E1776" s="2" t="inlineStr">
        <is>
          <t>WILTON RODRIGUES DOS SANTOS</t>
        </is>
      </c>
      <c r="F1776" s="2" t="n">
        <v>180</v>
      </c>
      <c r="G1776" s="2" t="n">
        <v>6.16</v>
      </c>
      <c r="H1776" s="2" t="n">
        <v>29</v>
      </c>
      <c r="I1776" s="2" t="n">
        <v>0</v>
      </c>
      <c r="J1776" s="2" t="inlineStr">
        <is>
          <t>TERCEIRO</t>
        </is>
      </c>
    </row>
    <row r="1777">
      <c r="A1777" s="2" t="n">
        <v>7</v>
      </c>
      <c r="B1777" s="2" t="n">
        <v>7801</v>
      </c>
      <c r="C1777" s="2" t="inlineStr">
        <is>
          <t>SEPARACAO</t>
        </is>
      </c>
      <c r="D1777" s="2" t="inlineStr">
        <is>
          <t>T40002184</t>
        </is>
      </c>
      <c r="E1777" s="2" t="inlineStr">
        <is>
          <t>MARIVAL NUNES DE OLIVEIRA</t>
        </is>
      </c>
      <c r="F1777" s="2" t="n">
        <v>6301</v>
      </c>
      <c r="G1777" s="2" t="n">
        <v>141.76</v>
      </c>
      <c r="H1777" s="2" t="n">
        <v>44</v>
      </c>
      <c r="I1777" s="2" t="n">
        <v>0</v>
      </c>
      <c r="J1777" s="2" t="inlineStr">
        <is>
          <t>TERCEIRO</t>
        </is>
      </c>
    </row>
    <row r="1778">
      <c r="A1778" s="2" t="n">
        <v>7</v>
      </c>
      <c r="B1778" s="2" t="n">
        <v>7801</v>
      </c>
      <c r="C1778" s="2" t="inlineStr">
        <is>
          <t>SEPARACAO</t>
        </is>
      </c>
      <c r="D1778" s="2" t="inlineStr">
        <is>
          <t>T40002185</t>
        </is>
      </c>
      <c r="E1778" s="2" t="inlineStr">
        <is>
          <t>OZOCHUKWU ENEMCHUKWU</t>
        </is>
      </c>
      <c r="F1778" s="2" t="n">
        <v>1368</v>
      </c>
      <c r="G1778" s="2" t="n">
        <v>42</v>
      </c>
      <c r="H1778" s="2" t="n">
        <v>33</v>
      </c>
      <c r="I1778" s="2" t="n">
        <v>0</v>
      </c>
      <c r="J1778" s="2" t="inlineStr">
        <is>
          <t>TERCEIRO</t>
        </is>
      </c>
    </row>
    <row r="1779">
      <c r="A1779" s="2" t="n">
        <v>7</v>
      </c>
      <c r="B1779" s="2" t="n">
        <v>7801</v>
      </c>
      <c r="C1779" s="2" t="inlineStr">
        <is>
          <t>SEPARACAO</t>
        </is>
      </c>
      <c r="D1779" s="2" t="inlineStr">
        <is>
          <t>T40002186</t>
        </is>
      </c>
      <c r="E1779" s="2" t="inlineStr">
        <is>
          <t>CHETACHUCKWU JHON</t>
        </is>
      </c>
      <c r="F1779" s="2" t="n">
        <v>683</v>
      </c>
      <c r="G1779" s="2" t="n">
        <v>15.53</v>
      </c>
      <c r="H1779" s="2" t="n">
        <v>44</v>
      </c>
      <c r="I1779" s="2" t="n">
        <v>0</v>
      </c>
      <c r="J1779" s="2" t="inlineStr">
        <is>
          <t>TERCEIRO</t>
        </is>
      </c>
    </row>
    <row r="1780">
      <c r="A1780" s="2" t="n">
        <v>7</v>
      </c>
      <c r="B1780" s="2" t="n">
        <v>7801</v>
      </c>
      <c r="C1780" s="2" t="inlineStr">
        <is>
          <t>SEPARACAO</t>
        </is>
      </c>
      <c r="D1780" s="2" t="inlineStr">
        <is>
          <t>T40002187</t>
        </is>
      </c>
      <c r="E1780" s="2" t="inlineStr">
        <is>
          <t>LUCAS DOS SANTOS MATIAS</t>
        </is>
      </c>
      <c r="F1780" s="2" t="n">
        <v>5143</v>
      </c>
      <c r="G1780" s="2" t="n">
        <v>124.17</v>
      </c>
      <c r="H1780" s="2" t="n">
        <v>41</v>
      </c>
      <c r="I1780" s="2" t="n">
        <v>0</v>
      </c>
      <c r="J1780" s="2" t="inlineStr">
        <is>
          <t>TERCEIRO</t>
        </is>
      </c>
    </row>
    <row r="1781">
      <c r="A1781" s="2" t="n">
        <v>7</v>
      </c>
      <c r="B1781" s="2" t="n">
        <v>7801</v>
      </c>
      <c r="C1781" s="2" t="inlineStr">
        <is>
          <t>SEPARACAO</t>
        </is>
      </c>
      <c r="D1781" s="2" t="inlineStr">
        <is>
          <t>T40002188</t>
        </is>
      </c>
      <c r="E1781" s="2" t="inlineStr">
        <is>
          <t>WELLINGTON LOPES PEREIRA</t>
        </is>
      </c>
      <c r="F1781" s="2" t="n">
        <v>4801</v>
      </c>
      <c r="G1781" s="2" t="n">
        <v>97.95999999999999</v>
      </c>
      <c r="H1781" s="2" t="n">
        <v>49</v>
      </c>
      <c r="I1781" s="2" t="n">
        <v>0</v>
      </c>
      <c r="J1781" s="2" t="inlineStr">
        <is>
          <t>TERCEIRO</t>
        </is>
      </c>
    </row>
    <row r="1782">
      <c r="A1782" s="2" t="n">
        <v>7</v>
      </c>
      <c r="B1782" s="2" t="n">
        <v>7801</v>
      </c>
      <c r="C1782" s="2" t="inlineStr">
        <is>
          <t>SEPARACAO</t>
        </is>
      </c>
      <c r="D1782" s="2" t="inlineStr">
        <is>
          <t>T40002189</t>
        </is>
      </c>
      <c r="E1782" s="2" t="inlineStr">
        <is>
          <t>THAMIRES DE PAIVA SOARES</t>
        </is>
      </c>
      <c r="F1782" s="2" t="n">
        <v>7109</v>
      </c>
      <c r="G1782" s="2" t="n">
        <v>144.93</v>
      </c>
      <c r="H1782" s="2" t="n">
        <v>49</v>
      </c>
      <c r="I1782" s="2" t="n">
        <v>0</v>
      </c>
      <c r="J1782" s="2" t="inlineStr">
        <is>
          <t>TERCEIRO</t>
        </is>
      </c>
    </row>
    <row r="1783">
      <c r="A1783" s="2" t="n">
        <v>7</v>
      </c>
      <c r="B1783" s="2" t="n">
        <v>7801</v>
      </c>
      <c r="C1783" s="2" t="inlineStr">
        <is>
          <t>SEPARACAO</t>
        </is>
      </c>
      <c r="D1783" s="2" t="inlineStr">
        <is>
          <t>T40002192</t>
        </is>
      </c>
      <c r="E1783" s="2" t="inlineStr">
        <is>
          <t>ALEXANDRE RODRIGUES LISBOA</t>
        </is>
      </c>
      <c r="F1783" s="2" t="n">
        <v>412</v>
      </c>
      <c r="G1783" s="2" t="n">
        <v>17.9</v>
      </c>
      <c r="H1783" s="2" t="n">
        <v>23</v>
      </c>
      <c r="I1783" s="2" t="n">
        <v>0</v>
      </c>
      <c r="J1783" s="2" t="inlineStr">
        <is>
          <t>TERCEIRO</t>
        </is>
      </c>
    </row>
    <row r="1784">
      <c r="A1784" s="2" t="n">
        <v>7</v>
      </c>
      <c r="B1784" s="2" t="n">
        <v>7801</v>
      </c>
      <c r="C1784" s="2" t="inlineStr">
        <is>
          <t>SEPARACAO</t>
        </is>
      </c>
      <c r="D1784" s="2" t="inlineStr">
        <is>
          <t>T40002193</t>
        </is>
      </c>
      <c r="E1784" s="2" t="inlineStr">
        <is>
          <t>ALISSON MELO SAMPAIO</t>
        </is>
      </c>
      <c r="F1784" s="2" t="n">
        <v>19</v>
      </c>
      <c r="G1784" s="2" t="n">
        <v>4.44</v>
      </c>
      <c r="H1784" s="2" t="n">
        <v>4</v>
      </c>
      <c r="I1784" s="2" t="n">
        <v>0</v>
      </c>
      <c r="J1784" s="2" t="inlineStr">
        <is>
          <t>TERCEIRO</t>
        </is>
      </c>
    </row>
    <row r="1785">
      <c r="A1785" s="2" t="n">
        <v>7</v>
      </c>
      <c r="B1785" s="2" t="n">
        <v>7801</v>
      </c>
      <c r="C1785" s="2" t="inlineStr">
        <is>
          <t>SEPARACAO</t>
        </is>
      </c>
      <c r="D1785" s="2" t="inlineStr">
        <is>
          <t>T40002194</t>
        </is>
      </c>
      <c r="E1785" s="2" t="inlineStr">
        <is>
          <t>JONH EBERE IWUNZE</t>
        </is>
      </c>
      <c r="F1785" s="2" t="n">
        <v>10417</v>
      </c>
      <c r="G1785" s="2" t="n">
        <v>141.02</v>
      </c>
      <c r="H1785" s="2" t="n">
        <v>74</v>
      </c>
      <c r="I1785" s="2" t="n">
        <v>0</v>
      </c>
      <c r="J1785" s="2" t="inlineStr">
        <is>
          <t>TERCEIRO</t>
        </is>
      </c>
    </row>
    <row r="1786">
      <c r="A1786" s="2" t="n">
        <v>7</v>
      </c>
      <c r="B1786" s="2" t="n">
        <v>7801</v>
      </c>
      <c r="C1786" s="2" t="inlineStr">
        <is>
          <t>SEPARACAO</t>
        </is>
      </c>
      <c r="D1786" s="2" t="inlineStr">
        <is>
          <t>T40002195</t>
        </is>
      </c>
      <c r="E1786" s="2" t="inlineStr">
        <is>
          <t>GUSTAVO AZEVEDO DE ATAIDE</t>
        </is>
      </c>
      <c r="F1786" s="2" t="n">
        <v>984</v>
      </c>
      <c r="G1786" s="2" t="n">
        <v>23.38</v>
      </c>
      <c r="H1786" s="2" t="n">
        <v>42</v>
      </c>
      <c r="I1786" s="2" t="n">
        <v>0</v>
      </c>
      <c r="J1786" s="2" t="inlineStr">
        <is>
          <t>TERCEIRO</t>
        </is>
      </c>
    </row>
    <row r="1787">
      <c r="A1787" s="2" t="n">
        <v>7</v>
      </c>
      <c r="B1787" s="2" t="n">
        <v>7801</v>
      </c>
      <c r="C1787" s="2" t="inlineStr">
        <is>
          <t>SEPARACAO</t>
        </is>
      </c>
      <c r="D1787" s="2" t="inlineStr">
        <is>
          <t>T40002197</t>
        </is>
      </c>
      <c r="E1787" s="2" t="inlineStr">
        <is>
          <t>WESLEY THAILITON ANDRADE</t>
        </is>
      </c>
      <c r="F1787" s="2" t="n">
        <v>4631</v>
      </c>
      <c r="G1787" s="2" t="n">
        <v>108.73</v>
      </c>
      <c r="H1787" s="2" t="n">
        <v>43</v>
      </c>
      <c r="I1787" s="2" t="n">
        <v>0</v>
      </c>
      <c r="J1787" s="2" t="inlineStr">
        <is>
          <t>TERCEIRO</t>
        </is>
      </c>
    </row>
    <row r="1788">
      <c r="A1788" s="2" t="n">
        <v>7</v>
      </c>
      <c r="B1788" s="2" t="n">
        <v>7801</v>
      </c>
      <c r="C1788" s="2" t="inlineStr">
        <is>
          <t>SEPARACAO</t>
        </is>
      </c>
      <c r="D1788" s="2" t="inlineStr">
        <is>
          <t>T40002198</t>
        </is>
      </c>
      <c r="E1788" s="2" t="inlineStr">
        <is>
          <t>ALBERT FELIPE FERREIRA KOURTHY</t>
        </is>
      </c>
      <c r="F1788" s="2" t="n">
        <v>3594</v>
      </c>
      <c r="G1788" s="2" t="n">
        <v>89</v>
      </c>
      <c r="H1788" s="2" t="n">
        <v>40</v>
      </c>
      <c r="I1788" s="2" t="n">
        <v>0</v>
      </c>
      <c r="J1788" s="2" t="inlineStr">
        <is>
          <t>TERCEIRO</t>
        </is>
      </c>
    </row>
    <row r="1789">
      <c r="A1789" s="2" t="n">
        <v>7</v>
      </c>
      <c r="B1789" s="2" t="n">
        <v>7801</v>
      </c>
      <c r="C1789" s="2" t="inlineStr">
        <is>
          <t>SEPARACAO</t>
        </is>
      </c>
      <c r="D1789" s="2" t="inlineStr">
        <is>
          <t>T40002199</t>
        </is>
      </c>
      <c r="E1789" s="2" t="inlineStr">
        <is>
          <t>EVERTON DA SILVA FERREIRA DO NASCIMENTO</t>
        </is>
      </c>
      <c r="F1789" s="2" t="n">
        <v>831</v>
      </c>
      <c r="G1789" s="2" t="n">
        <v>28.39</v>
      </c>
      <c r="H1789" s="2" t="n">
        <v>29</v>
      </c>
      <c r="I1789" s="2" t="n">
        <v>0</v>
      </c>
      <c r="J1789" s="2" t="inlineStr">
        <is>
          <t>TERCEIRO</t>
        </is>
      </c>
    </row>
    <row r="1790">
      <c r="A1790" s="2" t="n">
        <v>7</v>
      </c>
      <c r="B1790" s="2" t="n">
        <v>7801</v>
      </c>
      <c r="C1790" s="2" t="inlineStr">
        <is>
          <t>SEPARACAO</t>
        </is>
      </c>
      <c r="D1790" s="2" t="inlineStr">
        <is>
          <t>T40002200</t>
        </is>
      </c>
      <c r="E1790" s="2" t="inlineStr">
        <is>
          <t>ALEX ALVES DA SILVA</t>
        </is>
      </c>
      <c r="F1790" s="2" t="n">
        <v>246</v>
      </c>
      <c r="G1790" s="2" t="n">
        <v>11.23</v>
      </c>
      <c r="H1790" s="2" t="n">
        <v>22</v>
      </c>
      <c r="I1790" s="2" t="n">
        <v>0</v>
      </c>
      <c r="J1790" s="2" t="inlineStr">
        <is>
          <t>TERCEIRO</t>
        </is>
      </c>
    </row>
    <row r="1791">
      <c r="A1791" s="2" t="n">
        <v>7</v>
      </c>
      <c r="B1791" s="2" t="n">
        <v>7801</v>
      </c>
      <c r="C1791" s="2" t="inlineStr">
        <is>
          <t>SEPARACAO</t>
        </is>
      </c>
      <c r="D1791" s="2" t="inlineStr">
        <is>
          <t>T40002201</t>
        </is>
      </c>
      <c r="E1791" s="2" t="inlineStr">
        <is>
          <t>DANIEL AUGUSTO OLIVEIRA BARRETO</t>
        </is>
      </c>
      <c r="F1791" s="2" t="n">
        <v>5287</v>
      </c>
      <c r="G1791" s="2" t="n">
        <v>131.62</v>
      </c>
      <c r="H1791" s="2" t="n">
        <v>40</v>
      </c>
      <c r="I1791" s="2" t="n">
        <v>0</v>
      </c>
      <c r="J1791" s="2" t="inlineStr">
        <is>
          <t>TERCEIRO</t>
        </is>
      </c>
    </row>
    <row r="1792">
      <c r="A1792" s="2" t="n">
        <v>7</v>
      </c>
      <c r="B1792" s="2" t="n">
        <v>7801</v>
      </c>
      <c r="C1792" s="2" t="inlineStr">
        <is>
          <t>SEPARACAO</t>
        </is>
      </c>
      <c r="D1792" s="2" t="inlineStr">
        <is>
          <t>T40002202</t>
        </is>
      </c>
      <c r="E1792" s="2" t="inlineStr">
        <is>
          <t>HENRIQUE RODRIGUES</t>
        </is>
      </c>
      <c r="F1792" s="2" t="n">
        <v>466</v>
      </c>
      <c r="G1792" s="2" t="n">
        <v>15.67</v>
      </c>
      <c r="H1792" s="2" t="n">
        <v>30</v>
      </c>
      <c r="I1792" s="2" t="n">
        <v>0</v>
      </c>
      <c r="J1792" s="2" t="inlineStr">
        <is>
          <t>TERCEIRO</t>
        </is>
      </c>
    </row>
    <row r="1793">
      <c r="A1793" s="2" t="n">
        <v>7</v>
      </c>
      <c r="B1793" s="2" t="n">
        <v>7801</v>
      </c>
      <c r="C1793" s="2" t="inlineStr">
        <is>
          <t>SEPARACAO</t>
        </is>
      </c>
      <c r="D1793" s="2" t="inlineStr">
        <is>
          <t>T40002203</t>
        </is>
      </c>
      <c r="E1793" s="2" t="inlineStr">
        <is>
          <t>LUCAS GONVALVES</t>
        </is>
      </c>
      <c r="F1793" s="2" t="n">
        <v>868</v>
      </c>
      <c r="G1793" s="2" t="n">
        <v>32.2</v>
      </c>
      <c r="H1793" s="2" t="n">
        <v>27</v>
      </c>
      <c r="I1793" s="2" t="n">
        <v>0</v>
      </c>
      <c r="J1793" s="2" t="inlineStr">
        <is>
          <t>TERCEIRO</t>
        </is>
      </c>
    </row>
    <row r="1794">
      <c r="A1794" s="2" t="n">
        <v>7</v>
      </c>
      <c r="B1794" s="2" t="n">
        <v>7801</v>
      </c>
      <c r="C1794" s="2" t="inlineStr">
        <is>
          <t>SEPARACAO</t>
        </is>
      </c>
      <c r="D1794" s="2" t="inlineStr">
        <is>
          <t>T40002204</t>
        </is>
      </c>
      <c r="E1794" s="2" t="inlineStr">
        <is>
          <t>DOUGLAS JESUS</t>
        </is>
      </c>
      <c r="F1794" s="2" t="n">
        <v>4582</v>
      </c>
      <c r="G1794" s="2" t="n">
        <v>75.14</v>
      </c>
      <c r="H1794" s="2" t="n">
        <v>61</v>
      </c>
      <c r="I1794" s="2" t="n">
        <v>0</v>
      </c>
      <c r="J1794" s="2" t="inlineStr">
        <is>
          <t>TERCEIRO</t>
        </is>
      </c>
    </row>
    <row r="1795">
      <c r="A1795" s="2" t="n">
        <v>7</v>
      </c>
      <c r="B1795" s="2" t="n">
        <v>7801</v>
      </c>
      <c r="C1795" s="2" t="inlineStr">
        <is>
          <t>SEPARACAO</t>
        </is>
      </c>
      <c r="D1795" s="2" t="inlineStr">
        <is>
          <t>T40002206</t>
        </is>
      </c>
      <c r="E1795" s="2" t="inlineStr">
        <is>
          <t>WILLIAN DA SILVA SOUZA</t>
        </is>
      </c>
      <c r="F1795" s="2" t="n">
        <v>2943</v>
      </c>
      <c r="G1795" s="2" t="n">
        <v>56.94</v>
      </c>
      <c r="H1795" s="2" t="n">
        <v>52</v>
      </c>
      <c r="I1795" s="2" t="n">
        <v>0</v>
      </c>
      <c r="J1795" s="2" t="inlineStr">
        <is>
          <t>TERCEIRO</t>
        </is>
      </c>
    </row>
    <row r="1796">
      <c r="A1796" s="2" t="n">
        <v>7</v>
      </c>
      <c r="B1796" s="2" t="n">
        <v>7801</v>
      </c>
      <c r="C1796" s="2" t="inlineStr">
        <is>
          <t>SEPARACAO</t>
        </is>
      </c>
      <c r="D1796" s="2" t="inlineStr">
        <is>
          <t>T40002215</t>
        </is>
      </c>
      <c r="E1796" s="2" t="inlineStr">
        <is>
          <t>Dario Novaes Dias</t>
        </is>
      </c>
      <c r="F1796" s="2" t="n">
        <v>5371</v>
      </c>
      <c r="G1796" s="2" t="n">
        <v>108.1</v>
      </c>
      <c r="H1796" s="2" t="n">
        <v>50</v>
      </c>
      <c r="I1796" s="2" t="n">
        <v>0</v>
      </c>
      <c r="J1796" s="2" t="inlineStr">
        <is>
          <t>TERCEIRO</t>
        </is>
      </c>
    </row>
    <row r="1797">
      <c r="A1797" s="2" t="n">
        <v>7</v>
      </c>
      <c r="B1797" s="2" t="n">
        <v>7801</v>
      </c>
      <c r="C1797" s="2" t="inlineStr">
        <is>
          <t>SEPARACAO</t>
        </is>
      </c>
      <c r="D1797" s="2" t="inlineStr">
        <is>
          <t>T40002216</t>
        </is>
      </c>
      <c r="E1797" s="2" t="inlineStr">
        <is>
          <t>THIAGO VIANA DE SOUSA</t>
        </is>
      </c>
      <c r="F1797" s="2" t="n">
        <v>5432</v>
      </c>
      <c r="G1797" s="2" t="n">
        <v>113.41</v>
      </c>
      <c r="H1797" s="2" t="n">
        <v>48</v>
      </c>
      <c r="I1797" s="2" t="n">
        <v>0</v>
      </c>
      <c r="J1797" s="2" t="inlineStr">
        <is>
          <t>TERCEIRO</t>
        </is>
      </c>
    </row>
    <row r="1798">
      <c r="A1798" s="2" t="n">
        <v>7</v>
      </c>
      <c r="B1798" s="2" t="n">
        <v>7801</v>
      </c>
      <c r="C1798" s="2" t="inlineStr">
        <is>
          <t>SEPARACAO</t>
        </is>
      </c>
      <c r="D1798" s="2" t="inlineStr">
        <is>
          <t>T40002218</t>
        </is>
      </c>
      <c r="E1798" s="2" t="inlineStr">
        <is>
          <t>WALMIR MARQUES</t>
        </is>
      </c>
      <c r="F1798" s="2" t="n">
        <v>2044</v>
      </c>
      <c r="G1798" s="2" t="n">
        <v>81.58</v>
      </c>
      <c r="H1798" s="2" t="n">
        <v>25</v>
      </c>
      <c r="I1798" s="2" t="n">
        <v>0</v>
      </c>
      <c r="J1798" s="2" t="inlineStr">
        <is>
          <t>TERCEIRO</t>
        </is>
      </c>
    </row>
    <row r="1799">
      <c r="A1799" s="2" t="n">
        <v>7</v>
      </c>
      <c r="B1799" s="2" t="n">
        <v>7801</v>
      </c>
      <c r="C1799" s="2" t="inlineStr">
        <is>
          <t>SEPARACAO</t>
        </is>
      </c>
      <c r="D1799" s="2" t="inlineStr">
        <is>
          <t>T40002220</t>
        </is>
      </c>
      <c r="E1799" s="2" t="inlineStr">
        <is>
          <t>RAFAEL GOES DA PAZ</t>
        </is>
      </c>
      <c r="F1799" s="2" t="n">
        <v>259</v>
      </c>
      <c r="G1799" s="2" t="n">
        <v>5.21</v>
      </c>
      <c r="H1799" s="2" t="n">
        <v>50</v>
      </c>
      <c r="I1799" s="2" t="n">
        <v>0</v>
      </c>
      <c r="J1799" s="2" t="inlineStr">
        <is>
          <t>TERCEIRO</t>
        </is>
      </c>
    </row>
    <row r="1800">
      <c r="A1800" s="2" t="n">
        <v>7</v>
      </c>
      <c r="B1800" s="2" t="n">
        <v>7801</v>
      </c>
      <c r="C1800" s="2" t="inlineStr">
        <is>
          <t>SEPARACAO</t>
        </is>
      </c>
      <c r="D1800" s="2" t="inlineStr">
        <is>
          <t>T40002221</t>
        </is>
      </c>
      <c r="E1800" s="2" t="inlineStr">
        <is>
          <t>ALEXANDRE DE JESUS</t>
        </is>
      </c>
      <c r="F1800" s="2" t="n">
        <v>1536</v>
      </c>
      <c r="G1800" s="2" t="n">
        <v>37.05</v>
      </c>
      <c r="H1800" s="2" t="n">
        <v>41</v>
      </c>
      <c r="I1800" s="2" t="n">
        <v>0</v>
      </c>
      <c r="J1800" s="2" t="inlineStr">
        <is>
          <t>TERCEIRO</t>
        </is>
      </c>
    </row>
    <row r="1801">
      <c r="A1801" s="2" t="n">
        <v>7</v>
      </c>
      <c r="B1801" s="2" t="n">
        <v>7801</v>
      </c>
      <c r="C1801" s="2" t="inlineStr">
        <is>
          <t>PUXADA RECEB</t>
        </is>
      </c>
      <c r="D1801" s="2" t="inlineStr">
        <is>
          <t>T40002222</t>
        </is>
      </c>
      <c r="E1801" s="2" t="inlineStr">
        <is>
          <t>WELINTON PEREIRA</t>
        </is>
      </c>
      <c r="F1801" s="2" t="n">
        <v>88</v>
      </c>
      <c r="G1801" s="2" t="n">
        <v>10.08</v>
      </c>
      <c r="H1801" s="2" t="n">
        <v>9</v>
      </c>
      <c r="I1801" s="2" t="n">
        <v>0</v>
      </c>
      <c r="J1801" s="2" t="inlineStr">
        <is>
          <t>TERCEIRO</t>
        </is>
      </c>
    </row>
    <row r="1802">
      <c r="A1802" s="2" t="n">
        <v>7</v>
      </c>
      <c r="B1802" s="2" t="n">
        <v>7801</v>
      </c>
      <c r="C1802" s="2" t="inlineStr">
        <is>
          <t>SEPARACAO</t>
        </is>
      </c>
      <c r="D1802" s="2" t="inlineStr">
        <is>
          <t>T40002222</t>
        </is>
      </c>
      <c r="E1802" s="2" t="inlineStr">
        <is>
          <t>WELINTON PEREIRA</t>
        </is>
      </c>
      <c r="F1802" s="2" t="n">
        <v>1605</v>
      </c>
      <c r="G1802" s="2" t="n">
        <v>35.83</v>
      </c>
      <c r="H1802" s="2" t="n">
        <v>45</v>
      </c>
      <c r="I1802" s="2" t="n">
        <v>0</v>
      </c>
      <c r="J1802" s="2" t="inlineStr">
        <is>
          <t>TERCEIRO</t>
        </is>
      </c>
    </row>
    <row r="1803">
      <c r="A1803" s="2" t="n">
        <v>7</v>
      </c>
      <c r="B1803" s="2" t="n">
        <v>7801</v>
      </c>
      <c r="C1803" s="2" t="inlineStr">
        <is>
          <t>SEPARACAO</t>
        </is>
      </c>
      <c r="D1803" s="2" t="inlineStr">
        <is>
          <t>T40002223</t>
        </is>
      </c>
      <c r="E1803" s="2" t="inlineStr">
        <is>
          <t>RICHARD RODRIGUES DO NASCIMENTO</t>
        </is>
      </c>
      <c r="F1803" s="2" t="n">
        <v>1034</v>
      </c>
      <c r="G1803" s="2" t="n">
        <v>22.47</v>
      </c>
      <c r="H1803" s="2" t="n">
        <v>46</v>
      </c>
      <c r="I1803" s="2" t="n">
        <v>0</v>
      </c>
      <c r="J1803" s="2" t="inlineStr">
        <is>
          <t>TERCEIRO</t>
        </is>
      </c>
    </row>
    <row r="1804">
      <c r="A1804" s="2" t="n">
        <v>7</v>
      </c>
      <c r="B1804" s="2" t="n">
        <v>7801</v>
      </c>
      <c r="C1804" s="2" t="inlineStr">
        <is>
          <t>SEPARACAO</t>
        </is>
      </c>
      <c r="D1804" s="2" t="inlineStr">
        <is>
          <t>T40002224</t>
        </is>
      </c>
      <c r="E1804" s="2" t="inlineStr">
        <is>
          <t>VINICIUS DOS ANJOS RIBEIRO</t>
        </is>
      </c>
      <c r="F1804" s="2" t="n">
        <v>6713</v>
      </c>
      <c r="G1804" s="2" t="n">
        <v>133.36</v>
      </c>
      <c r="H1804" s="2" t="n">
        <v>50</v>
      </c>
      <c r="I1804" s="2" t="n">
        <v>0</v>
      </c>
      <c r="J1804" s="2" t="inlineStr">
        <is>
          <t>TERCEIRO</t>
        </is>
      </c>
    </row>
    <row r="1805">
      <c r="A1805" s="2" t="n">
        <v>7</v>
      </c>
      <c r="B1805" s="2" t="n">
        <v>7801</v>
      </c>
      <c r="C1805" s="2" t="inlineStr">
        <is>
          <t>SEPARACAO</t>
        </is>
      </c>
      <c r="D1805" s="2" t="inlineStr">
        <is>
          <t>T40002226</t>
        </is>
      </c>
      <c r="E1805" s="2" t="inlineStr">
        <is>
          <t>IKECHUKWU CHINKWE</t>
        </is>
      </c>
      <c r="F1805" s="2" t="n">
        <v>3855</v>
      </c>
      <c r="G1805" s="2" t="n">
        <v>89.73</v>
      </c>
      <c r="H1805" s="2" t="n">
        <v>43</v>
      </c>
      <c r="I1805" s="2" t="n">
        <v>0</v>
      </c>
      <c r="J1805" s="2" t="inlineStr">
        <is>
          <t>TERCEIRO</t>
        </is>
      </c>
    </row>
    <row r="1806">
      <c r="A1806" s="2" t="n">
        <v>7</v>
      </c>
      <c r="B1806" s="2" t="n">
        <v>7801</v>
      </c>
      <c r="C1806" s="2" t="inlineStr">
        <is>
          <t>SEPARACAO</t>
        </is>
      </c>
      <c r="D1806" s="2" t="inlineStr">
        <is>
          <t>T40002227</t>
        </is>
      </c>
      <c r="E1806" s="2" t="inlineStr">
        <is>
          <t>Rafael Augusto Fiuza</t>
        </is>
      </c>
      <c r="F1806" s="2" t="n">
        <v>12806</v>
      </c>
      <c r="G1806" s="2" t="n">
        <v>171.42</v>
      </c>
      <c r="H1806" s="2" t="n">
        <v>75</v>
      </c>
      <c r="I1806" s="2" t="n">
        <v>0</v>
      </c>
      <c r="J1806" s="2" t="inlineStr">
        <is>
          <t>TERCEIRO</t>
        </is>
      </c>
    </row>
    <row r="1807">
      <c r="A1807" s="2" t="n">
        <v>7</v>
      </c>
      <c r="B1807" s="2" t="n">
        <v>7801</v>
      </c>
      <c r="C1807" s="2" t="inlineStr">
        <is>
          <t>SEPARACAO</t>
        </is>
      </c>
      <c r="D1807" s="2" t="inlineStr">
        <is>
          <t>T40002228</t>
        </is>
      </c>
      <c r="E1807" s="2" t="inlineStr">
        <is>
          <t>WANDERSON CARODOSO DE MORAIS SILVA</t>
        </is>
      </c>
      <c r="F1807" s="2" t="n">
        <v>9540</v>
      </c>
      <c r="G1807" s="2" t="n">
        <v>156.98</v>
      </c>
      <c r="H1807" s="2" t="n">
        <v>61</v>
      </c>
      <c r="I1807" s="2" t="n">
        <v>0</v>
      </c>
      <c r="J1807" s="2" t="inlineStr">
        <is>
          <t>TERCEIRO</t>
        </is>
      </c>
    </row>
    <row r="1808">
      <c r="A1808" s="2" t="n">
        <v>7</v>
      </c>
      <c r="B1808" s="2" t="n">
        <v>7801</v>
      </c>
      <c r="C1808" s="2" t="inlineStr">
        <is>
          <t>SEPARACAO</t>
        </is>
      </c>
      <c r="D1808" s="2" t="inlineStr">
        <is>
          <t>T40002229</t>
        </is>
      </c>
      <c r="E1808" s="2" t="inlineStr">
        <is>
          <t>KAIQUE ALMEIDA PAIVA</t>
        </is>
      </c>
      <c r="F1808" s="2" t="n">
        <v>1767</v>
      </c>
      <c r="G1808" s="2" t="n">
        <v>58.09</v>
      </c>
      <c r="H1808" s="2" t="n">
        <v>30</v>
      </c>
      <c r="I1808" s="2" t="n">
        <v>0</v>
      </c>
      <c r="J1808" s="2" t="inlineStr">
        <is>
          <t>TERCEIRO</t>
        </is>
      </c>
    </row>
    <row r="1809">
      <c r="A1809" s="2" t="n">
        <v>7</v>
      </c>
      <c r="B1809" s="2" t="n">
        <v>7801</v>
      </c>
      <c r="C1809" s="2" t="inlineStr">
        <is>
          <t>SEPARACAO</t>
        </is>
      </c>
      <c r="D1809" s="2" t="inlineStr">
        <is>
          <t>T40002231</t>
        </is>
      </c>
      <c r="E1809" s="2" t="inlineStr">
        <is>
          <t>FABRICE ABANDA MBAH</t>
        </is>
      </c>
      <c r="F1809" s="2" t="n">
        <v>8148</v>
      </c>
      <c r="G1809" s="2" t="n">
        <v>177.5</v>
      </c>
      <c r="H1809" s="2" t="n">
        <v>46</v>
      </c>
      <c r="I1809" s="2" t="n">
        <v>0</v>
      </c>
      <c r="J1809" s="2" t="inlineStr">
        <is>
          <t>TERCEIRO</t>
        </is>
      </c>
    </row>
    <row r="1810">
      <c r="A1810" s="2" t="n">
        <v>7</v>
      </c>
      <c r="B1810" s="2" t="n">
        <v>7801</v>
      </c>
      <c r="C1810" s="2" t="inlineStr">
        <is>
          <t>SEPARACAO</t>
        </is>
      </c>
      <c r="D1810" s="2" t="inlineStr">
        <is>
          <t>T40002232</t>
        </is>
      </c>
      <c r="E1810" s="2" t="inlineStr">
        <is>
          <t>DIEGO PACHEGO</t>
        </is>
      </c>
      <c r="F1810" s="2" t="n">
        <v>4296</v>
      </c>
      <c r="G1810" s="2" t="n">
        <v>66.55</v>
      </c>
      <c r="H1810" s="2" t="n">
        <v>65</v>
      </c>
      <c r="I1810" s="2" t="n">
        <v>0</v>
      </c>
      <c r="J1810" s="2" t="inlineStr">
        <is>
          <t>TERCEIRO</t>
        </is>
      </c>
    </row>
    <row r="1811">
      <c r="A1811" s="2" t="n">
        <v>7</v>
      </c>
      <c r="B1811" s="2" t="n">
        <v>7801</v>
      </c>
      <c r="C1811" s="2" t="inlineStr">
        <is>
          <t>SEPARACAO</t>
        </is>
      </c>
      <c r="D1811" s="2" t="inlineStr">
        <is>
          <t>T40002233</t>
        </is>
      </c>
      <c r="E1811" s="2" t="inlineStr">
        <is>
          <t>LEANDRO NOVAIS</t>
        </is>
      </c>
      <c r="F1811" s="2" t="n">
        <v>3073</v>
      </c>
      <c r="G1811" s="2" t="n">
        <v>74.72</v>
      </c>
      <c r="H1811" s="2" t="n">
        <v>41</v>
      </c>
      <c r="I1811" s="2" t="n">
        <v>0</v>
      </c>
      <c r="J1811" s="2" t="inlineStr">
        <is>
          <t>TERCEIRO</t>
        </is>
      </c>
    </row>
    <row r="1812">
      <c r="A1812" s="2" t="n">
        <v>7</v>
      </c>
      <c r="B1812" s="2" t="n">
        <v>7801</v>
      </c>
      <c r="C1812" s="2" t="inlineStr">
        <is>
          <t>SEPARACAO</t>
        </is>
      </c>
      <c r="D1812" s="2" t="inlineStr">
        <is>
          <t>T40002234</t>
        </is>
      </c>
      <c r="E1812" s="2" t="inlineStr">
        <is>
          <t>Luan Duvaizan</t>
        </is>
      </c>
      <c r="F1812" s="2" t="n">
        <v>2160</v>
      </c>
      <c r="G1812" s="2" t="n">
        <v>39.17</v>
      </c>
      <c r="H1812" s="2" t="n">
        <v>55</v>
      </c>
      <c r="I1812" s="2" t="n">
        <v>0</v>
      </c>
      <c r="J1812" s="2" t="inlineStr">
        <is>
          <t>TERCEIRO</t>
        </is>
      </c>
    </row>
    <row r="1813">
      <c r="A1813" s="2" t="n">
        <v>7</v>
      </c>
      <c r="B1813" s="2" t="n">
        <v>7801</v>
      </c>
      <c r="C1813" s="2" t="inlineStr">
        <is>
          <t>SEPARACAO</t>
        </is>
      </c>
      <c r="D1813" s="2" t="inlineStr">
        <is>
          <t>T40002235</t>
        </is>
      </c>
      <c r="E1813" s="2" t="inlineStr">
        <is>
          <t>JHONNY MANUEL SANTOS DA SILVA</t>
        </is>
      </c>
      <c r="F1813" s="2" t="n">
        <v>3359</v>
      </c>
      <c r="G1813" s="2" t="n">
        <v>118.23</v>
      </c>
      <c r="H1813" s="2" t="n">
        <v>28</v>
      </c>
      <c r="I1813" s="2" t="n">
        <v>0</v>
      </c>
      <c r="J1813" s="2" t="inlineStr">
        <is>
          <t>TERCEIRO</t>
        </is>
      </c>
    </row>
    <row r="1814">
      <c r="A1814" s="2" t="n">
        <v>7</v>
      </c>
      <c r="B1814" s="2" t="n">
        <v>7801</v>
      </c>
      <c r="C1814" s="2" t="inlineStr">
        <is>
          <t>SEPARACAO</t>
        </is>
      </c>
      <c r="D1814" s="2" t="inlineStr">
        <is>
          <t>T40002236</t>
        </is>
      </c>
      <c r="E1814" s="2" t="inlineStr">
        <is>
          <t>UBIRAJARA DA SILVA NUNES LOPES</t>
        </is>
      </c>
      <c r="F1814" s="2" t="n">
        <v>3603</v>
      </c>
      <c r="G1814" s="2" t="n">
        <v>113.2</v>
      </c>
      <c r="H1814" s="2" t="n">
        <v>32</v>
      </c>
      <c r="I1814" s="2" t="n">
        <v>0</v>
      </c>
      <c r="J1814" s="2" t="inlineStr">
        <is>
          <t>TERCEIRO</t>
        </is>
      </c>
    </row>
    <row r="1815">
      <c r="A1815" s="2" t="n">
        <v>7</v>
      </c>
      <c r="B1815" s="2" t="n">
        <v>7801</v>
      </c>
      <c r="C1815" s="2" t="inlineStr">
        <is>
          <t>SEPARACAO</t>
        </is>
      </c>
      <c r="D1815" s="2" t="inlineStr">
        <is>
          <t>T40002238</t>
        </is>
      </c>
      <c r="E1815" s="2" t="inlineStr">
        <is>
          <t>VITORIA RAFAEL E SILVA</t>
        </is>
      </c>
      <c r="F1815" s="2" t="n">
        <v>3406</v>
      </c>
      <c r="G1815" s="2" t="n">
        <v>112.77</v>
      </c>
      <c r="H1815" s="2" t="n">
        <v>30</v>
      </c>
      <c r="I1815" s="2" t="n">
        <v>0</v>
      </c>
      <c r="J1815" s="2" t="inlineStr">
        <is>
          <t>TERCEIRO</t>
        </is>
      </c>
    </row>
    <row r="1816">
      <c r="A1816" s="2" t="n">
        <v>7</v>
      </c>
      <c r="B1816" s="2" t="n">
        <v>7801</v>
      </c>
      <c r="C1816" s="2" t="inlineStr">
        <is>
          <t>SEPARACAO</t>
        </is>
      </c>
      <c r="D1816" s="2" t="inlineStr">
        <is>
          <t>T40002239</t>
        </is>
      </c>
      <c r="E1816" s="2" t="inlineStr">
        <is>
          <t>VINICIUS FERREIRA DA SILVA</t>
        </is>
      </c>
      <c r="F1816" s="2" t="n">
        <v>56</v>
      </c>
      <c r="G1816" s="2" t="n">
        <v>2.35</v>
      </c>
      <c r="H1816" s="2" t="n">
        <v>24</v>
      </c>
      <c r="I1816" s="2" t="n">
        <v>0</v>
      </c>
      <c r="J1816" s="2" t="inlineStr">
        <is>
          <t>TERCEIRO</t>
        </is>
      </c>
    </row>
    <row r="1817">
      <c r="A1817" s="2" t="n">
        <v>7</v>
      </c>
      <c r="B1817" s="2" t="n">
        <v>7801</v>
      </c>
      <c r="C1817" s="2" t="inlineStr">
        <is>
          <t>SEPARACAO</t>
        </is>
      </c>
      <c r="D1817" s="2" t="inlineStr">
        <is>
          <t>T40002241</t>
        </is>
      </c>
      <c r="E1817" s="2" t="inlineStr">
        <is>
          <t>MAURICIO SOARES PADUN</t>
        </is>
      </c>
      <c r="F1817" s="2" t="n">
        <v>2832</v>
      </c>
      <c r="G1817" s="2" t="n">
        <v>75.27</v>
      </c>
      <c r="H1817" s="2" t="n">
        <v>38</v>
      </c>
      <c r="I1817" s="2" t="n">
        <v>0</v>
      </c>
      <c r="J1817" s="2" t="inlineStr">
        <is>
          <t>TERCEIRO</t>
        </is>
      </c>
    </row>
    <row r="1818">
      <c r="A1818" s="2" t="n">
        <v>7</v>
      </c>
      <c r="B1818" s="2" t="n">
        <v>7801</v>
      </c>
      <c r="C1818" s="2" t="inlineStr">
        <is>
          <t>SEPARACAO</t>
        </is>
      </c>
      <c r="D1818" s="2" t="inlineStr">
        <is>
          <t>T40002242</t>
        </is>
      </c>
      <c r="E1818" s="2" t="inlineStr">
        <is>
          <t>JULIANE MONTEIRO ARANHA</t>
        </is>
      </c>
      <c r="F1818" s="2" t="n">
        <v>6415</v>
      </c>
      <c r="G1818" s="2" t="n">
        <v>126.29</v>
      </c>
      <c r="H1818" s="2" t="n">
        <v>51</v>
      </c>
      <c r="I1818" s="2" t="n">
        <v>0</v>
      </c>
      <c r="J1818" s="2" t="inlineStr">
        <is>
          <t>TERCEIRO</t>
        </is>
      </c>
    </row>
    <row r="1819">
      <c r="A1819" s="2" t="n">
        <v>7</v>
      </c>
      <c r="B1819" s="2" t="n">
        <v>7801</v>
      </c>
      <c r="C1819" s="2" t="inlineStr">
        <is>
          <t>SEPARACAO</t>
        </is>
      </c>
      <c r="D1819" s="2" t="inlineStr">
        <is>
          <t>T40002243</t>
        </is>
      </c>
      <c r="E1819" s="2" t="inlineStr">
        <is>
          <t>REGIANE MARQUES DA SILVA</t>
        </is>
      </c>
      <c r="F1819" s="2" t="n">
        <v>171</v>
      </c>
      <c r="G1819" s="2" t="n">
        <v>3.66</v>
      </c>
      <c r="H1819" s="2" t="n">
        <v>47</v>
      </c>
      <c r="I1819" s="2" t="n">
        <v>0</v>
      </c>
      <c r="J1819" s="2" t="inlineStr">
        <is>
          <t>TERCEIRO</t>
        </is>
      </c>
    </row>
    <row r="1820">
      <c r="A1820" s="2" t="n">
        <v>7</v>
      </c>
      <c r="B1820" s="2" t="n">
        <v>7801</v>
      </c>
      <c r="C1820" s="2" t="inlineStr">
        <is>
          <t>SEPARACAO</t>
        </is>
      </c>
      <c r="D1820" s="2" t="inlineStr">
        <is>
          <t>T40002244</t>
        </is>
      </c>
      <c r="E1820" s="2" t="inlineStr">
        <is>
          <t>ANDRESSA PEREIRA DE AMORIM</t>
        </is>
      </c>
      <c r="F1820" s="2" t="n">
        <v>1707</v>
      </c>
      <c r="G1820" s="2" t="n">
        <v>65.77</v>
      </c>
      <c r="H1820" s="2" t="n">
        <v>26</v>
      </c>
      <c r="I1820" s="2" t="n">
        <v>0</v>
      </c>
      <c r="J1820" s="2" t="inlineStr">
        <is>
          <t>TERCEIRO</t>
        </is>
      </c>
    </row>
    <row r="1821">
      <c r="A1821" s="2" t="n">
        <v>7</v>
      </c>
      <c r="B1821" s="2" t="n">
        <v>7801</v>
      </c>
      <c r="C1821" s="2" t="inlineStr">
        <is>
          <t>SEPARACAO</t>
        </is>
      </c>
      <c r="D1821" s="2" t="inlineStr">
        <is>
          <t>T40002245</t>
        </is>
      </c>
      <c r="E1821" s="2" t="inlineStr">
        <is>
          <t>GRAZIELLY SILVA RODRIGUES</t>
        </is>
      </c>
      <c r="F1821" s="2" t="n">
        <v>3109</v>
      </c>
      <c r="G1821" s="2" t="n">
        <v>90.06</v>
      </c>
      <c r="H1821" s="2" t="n">
        <v>35</v>
      </c>
      <c r="I1821" s="2" t="n">
        <v>0</v>
      </c>
      <c r="J1821" s="2" t="inlineStr">
        <is>
          <t>TERCEIRO</t>
        </is>
      </c>
    </row>
    <row r="1822">
      <c r="A1822" s="2" t="n">
        <v>7</v>
      </c>
      <c r="B1822" s="2" t="n">
        <v>7801</v>
      </c>
      <c r="C1822" s="2" t="inlineStr">
        <is>
          <t>SEPARACAO</t>
        </is>
      </c>
      <c r="D1822" s="2" t="inlineStr">
        <is>
          <t>T40002246</t>
        </is>
      </c>
      <c r="E1822" s="2" t="inlineStr">
        <is>
          <t>KATIA SIMONE PEREIRA FERNANDES</t>
        </is>
      </c>
      <c r="F1822" s="2" t="n">
        <v>2522</v>
      </c>
      <c r="G1822" s="2" t="n">
        <v>83.90000000000001</v>
      </c>
      <c r="H1822" s="2" t="n">
        <v>30</v>
      </c>
      <c r="I1822" s="2" t="n">
        <v>0</v>
      </c>
      <c r="J1822" s="2" t="inlineStr">
        <is>
          <t>TERCEIRO</t>
        </is>
      </c>
    </row>
    <row r="1823">
      <c r="A1823" s="2" t="n">
        <v>7</v>
      </c>
      <c r="B1823" s="2" t="n">
        <v>7801</v>
      </c>
      <c r="C1823" s="2" t="inlineStr">
        <is>
          <t>SEPARACAO</t>
        </is>
      </c>
      <c r="D1823" s="2" t="inlineStr">
        <is>
          <t>T40002248</t>
        </is>
      </c>
      <c r="E1823" s="2" t="inlineStr">
        <is>
          <t>MARIANY NASCIMENTO MONTEIRO</t>
        </is>
      </c>
      <c r="F1823" s="2" t="n">
        <v>3865</v>
      </c>
      <c r="G1823" s="2" t="n">
        <v>117.48</v>
      </c>
      <c r="H1823" s="2" t="n">
        <v>33</v>
      </c>
      <c r="I1823" s="2" t="n">
        <v>0</v>
      </c>
      <c r="J1823" s="2" t="inlineStr">
        <is>
          <t>TERCEIRO</t>
        </is>
      </c>
    </row>
    <row r="1824">
      <c r="A1824" s="2" t="n">
        <v>7</v>
      </c>
      <c r="B1824" s="2" t="n">
        <v>7801</v>
      </c>
      <c r="C1824" s="2" t="inlineStr">
        <is>
          <t>SEPARACAO</t>
        </is>
      </c>
      <c r="D1824" s="2" t="inlineStr">
        <is>
          <t>T40002250</t>
        </is>
      </c>
      <c r="E1824" s="2" t="inlineStr">
        <is>
          <t>JONAS GABRIEL DE PAULO AMADEO</t>
        </is>
      </c>
      <c r="F1824" s="2" t="n">
        <v>12255</v>
      </c>
      <c r="G1824" s="2" t="n">
        <v>124.2</v>
      </c>
      <c r="H1824" s="2" t="n">
        <v>99</v>
      </c>
      <c r="I1824" s="2" t="n">
        <v>0</v>
      </c>
      <c r="J1824" s="2" t="inlineStr">
        <is>
          <t>TERCEIRO</t>
        </is>
      </c>
    </row>
    <row r="1825">
      <c r="A1825" s="2" t="n">
        <v>7</v>
      </c>
      <c r="B1825" s="2" t="n">
        <v>7801</v>
      </c>
      <c r="C1825" s="2" t="inlineStr">
        <is>
          <t>SEPARACAO</t>
        </is>
      </c>
      <c r="D1825" s="2" t="inlineStr">
        <is>
          <t>T40002257</t>
        </is>
      </c>
      <c r="E1825" s="2" t="inlineStr">
        <is>
          <t>LUCAS RAYLAN DA SILVA MOURA</t>
        </is>
      </c>
      <c r="F1825" s="2" t="n">
        <v>2421</v>
      </c>
      <c r="G1825" s="2" t="n">
        <v>87.43000000000001</v>
      </c>
      <c r="H1825" s="2" t="n">
        <v>28</v>
      </c>
      <c r="I1825" s="2" t="n">
        <v>0</v>
      </c>
      <c r="J1825" s="2" t="inlineStr">
        <is>
          <t>TERCEIRO</t>
        </is>
      </c>
    </row>
    <row r="1826">
      <c r="A1826" s="2" t="n">
        <v>7</v>
      </c>
      <c r="B1826" s="2" t="n">
        <v>7801</v>
      </c>
      <c r="C1826" s="2" t="inlineStr">
        <is>
          <t>SEPARACAO</t>
        </is>
      </c>
      <c r="D1826" s="2" t="inlineStr">
        <is>
          <t>T40002258</t>
        </is>
      </c>
      <c r="E1826" s="2" t="inlineStr">
        <is>
          <t>Bruno Henrique Rodrigues Oliveira</t>
        </is>
      </c>
      <c r="F1826" s="2" t="n">
        <v>2055</v>
      </c>
      <c r="G1826" s="2" t="n">
        <v>58.03</v>
      </c>
      <c r="H1826" s="2" t="n">
        <v>35</v>
      </c>
      <c r="I1826" s="2" t="n">
        <v>0</v>
      </c>
      <c r="J1826" s="2" t="inlineStr">
        <is>
          <t>TERCEIRO</t>
        </is>
      </c>
    </row>
    <row r="1827">
      <c r="A1827" s="2" t="n">
        <v>7</v>
      </c>
      <c r="B1827" s="2" t="n">
        <v>7801</v>
      </c>
      <c r="C1827" s="2" t="inlineStr">
        <is>
          <t>SEPARACAO</t>
        </is>
      </c>
      <c r="D1827" s="2" t="inlineStr">
        <is>
          <t>T40002259</t>
        </is>
      </c>
      <c r="E1827" s="2" t="inlineStr">
        <is>
          <t>ROTECHILDE ELIAS NOGUEIRA</t>
        </is>
      </c>
      <c r="F1827" s="2" t="n">
        <v>317</v>
      </c>
      <c r="G1827" s="2" t="n">
        <v>3.49</v>
      </c>
      <c r="H1827" s="2" t="n">
        <v>91</v>
      </c>
      <c r="I1827" s="2" t="n">
        <v>0</v>
      </c>
      <c r="J1827" s="2" t="inlineStr">
        <is>
          <t>TERCEIRO</t>
        </is>
      </c>
    </row>
    <row r="1828">
      <c r="A1828" s="2" t="n">
        <v>7</v>
      </c>
      <c r="B1828" s="2" t="n">
        <v>7801</v>
      </c>
      <c r="C1828" s="2" t="inlineStr">
        <is>
          <t>SEPARACAO</t>
        </is>
      </c>
      <c r="D1828" s="2" t="inlineStr">
        <is>
          <t>T40002260</t>
        </is>
      </c>
      <c r="E1828" s="2" t="inlineStr">
        <is>
          <t>HIGOR MOURA PIMENTEL</t>
        </is>
      </c>
      <c r="F1828" s="2" t="n">
        <v>175</v>
      </c>
      <c r="G1828" s="2" t="n">
        <v>5.79</v>
      </c>
      <c r="H1828" s="2" t="n">
        <v>30</v>
      </c>
      <c r="I1828" s="2" t="n">
        <v>0</v>
      </c>
      <c r="J1828" s="2" t="inlineStr">
        <is>
          <t>TERCEIRO</t>
        </is>
      </c>
    </row>
    <row r="1829">
      <c r="A1829" s="2" t="n">
        <v>7</v>
      </c>
      <c r="B1829" s="2" t="n">
        <v>7801</v>
      </c>
      <c r="C1829" s="2" t="inlineStr">
        <is>
          <t>SEPARACAO</t>
        </is>
      </c>
      <c r="D1829" s="2" t="inlineStr">
        <is>
          <t>T40002261</t>
        </is>
      </c>
      <c r="E1829" s="2" t="inlineStr">
        <is>
          <t>ISABELA DE OLIVEIRA</t>
        </is>
      </c>
      <c r="F1829" s="2" t="n">
        <v>2438</v>
      </c>
      <c r="G1829" s="2" t="n">
        <v>61.55</v>
      </c>
      <c r="H1829" s="2" t="n">
        <v>40</v>
      </c>
      <c r="I1829" s="2" t="n">
        <v>0</v>
      </c>
      <c r="J1829" s="2" t="inlineStr">
        <is>
          <t>TERCEIRO</t>
        </is>
      </c>
    </row>
    <row r="1830">
      <c r="A1830" s="2" t="n">
        <v>7</v>
      </c>
      <c r="B1830" s="2" t="n">
        <v>7801</v>
      </c>
      <c r="C1830" s="2" t="inlineStr">
        <is>
          <t>SEPARACAO</t>
        </is>
      </c>
      <c r="D1830" s="2" t="inlineStr">
        <is>
          <t>T40002262</t>
        </is>
      </c>
      <c r="E1830" s="2" t="inlineStr">
        <is>
          <t>LUCAS CORREIA DA SILVA</t>
        </is>
      </c>
      <c r="F1830" s="2" t="n">
        <v>1155</v>
      </c>
      <c r="G1830" s="2" t="n">
        <v>33.91</v>
      </c>
      <c r="H1830" s="2" t="n">
        <v>34</v>
      </c>
      <c r="I1830" s="2" t="n">
        <v>0</v>
      </c>
      <c r="J1830" s="2" t="inlineStr">
        <is>
          <t>TERCEIRO</t>
        </is>
      </c>
    </row>
    <row r="1831">
      <c r="A1831" s="2" t="n">
        <v>7</v>
      </c>
      <c r="B1831" s="2" t="n">
        <v>7801</v>
      </c>
      <c r="C1831" s="2" t="inlineStr">
        <is>
          <t>SEPARACAO</t>
        </is>
      </c>
      <c r="D1831" s="2" t="inlineStr">
        <is>
          <t>T40002264</t>
        </is>
      </c>
      <c r="E1831" s="2" t="inlineStr">
        <is>
          <t>DELIENE GOMES SANTOS</t>
        </is>
      </c>
      <c r="F1831" s="2" t="n">
        <v>582</v>
      </c>
      <c r="G1831" s="2" t="n">
        <v>30.53</v>
      </c>
      <c r="H1831" s="2" t="n">
        <v>19</v>
      </c>
      <c r="I1831" s="2" t="n">
        <v>0</v>
      </c>
      <c r="J1831" s="2" t="inlineStr">
        <is>
          <t>TERCEIRO</t>
        </is>
      </c>
    </row>
    <row r="1832">
      <c r="A1832" s="2" t="n">
        <v>7</v>
      </c>
      <c r="B1832" s="2" t="n">
        <v>7801</v>
      </c>
      <c r="C1832" s="2" t="inlineStr">
        <is>
          <t>SEPARACAO</t>
        </is>
      </c>
      <c r="D1832" s="2" t="inlineStr">
        <is>
          <t>T40002265</t>
        </is>
      </c>
      <c r="E1832" s="2" t="inlineStr">
        <is>
          <t>ANNY VICTORIA LISBOA DOS SANTOS</t>
        </is>
      </c>
      <c r="F1832" s="2" t="n">
        <v>1668</v>
      </c>
      <c r="G1832" s="2" t="n">
        <v>66.06999999999999</v>
      </c>
      <c r="H1832" s="2" t="n">
        <v>25</v>
      </c>
      <c r="I1832" s="2" t="n">
        <v>0</v>
      </c>
      <c r="J1832" s="2" t="inlineStr">
        <is>
          <t>TERCEIRO</t>
        </is>
      </c>
    </row>
    <row r="1833">
      <c r="A1833" s="2" t="n">
        <v>7</v>
      </c>
      <c r="B1833" s="2" t="n">
        <v>7801</v>
      </c>
      <c r="C1833" s="2" t="inlineStr">
        <is>
          <t>SEPARACAO</t>
        </is>
      </c>
      <c r="D1833" s="2" t="inlineStr">
        <is>
          <t>T40002268</t>
        </is>
      </c>
      <c r="E1833" s="2" t="inlineStr">
        <is>
          <t>NAYARA VARGAS</t>
        </is>
      </c>
      <c r="F1833" s="2" t="n">
        <v>2882</v>
      </c>
      <c r="G1833" s="2" t="n">
        <v>63.55</v>
      </c>
      <c r="H1833" s="2" t="n">
        <v>45</v>
      </c>
      <c r="I1833" s="2" t="n">
        <v>0</v>
      </c>
      <c r="J1833" s="2" t="inlineStr">
        <is>
          <t>TERCEIRO</t>
        </is>
      </c>
    </row>
    <row r="1834">
      <c r="A1834" s="2" t="n">
        <v>7</v>
      </c>
      <c r="B1834" s="2" t="n">
        <v>7801</v>
      </c>
      <c r="C1834" s="2" t="inlineStr">
        <is>
          <t>SEPARACAO</t>
        </is>
      </c>
      <c r="D1834" s="2" t="inlineStr">
        <is>
          <t>T40002269</t>
        </is>
      </c>
      <c r="E1834" s="2" t="inlineStr">
        <is>
          <t>FELIPE DOS SANTOS SILVA</t>
        </is>
      </c>
      <c r="F1834" s="2" t="n">
        <v>1542</v>
      </c>
      <c r="G1834" s="2" t="n">
        <v>47.75</v>
      </c>
      <c r="H1834" s="2" t="n">
        <v>32</v>
      </c>
      <c r="I1834" s="2" t="n">
        <v>0</v>
      </c>
      <c r="J1834" s="2" t="inlineStr">
        <is>
          <t>TERCEIRO</t>
        </is>
      </c>
    </row>
    <row r="1835">
      <c r="A1835" s="2" t="n">
        <v>7</v>
      </c>
      <c r="B1835" s="2" t="n">
        <v>7801</v>
      </c>
      <c r="C1835" s="2" t="inlineStr">
        <is>
          <t>SEPARACAO</t>
        </is>
      </c>
      <c r="D1835" s="2" t="inlineStr">
        <is>
          <t>T40002270</t>
        </is>
      </c>
      <c r="E1835" s="2" t="inlineStr">
        <is>
          <t>WALLACY PEREIRA DA SILVA</t>
        </is>
      </c>
      <c r="F1835" s="2" t="n">
        <v>4449</v>
      </c>
      <c r="G1835" s="2" t="n">
        <v>77.04000000000001</v>
      </c>
      <c r="H1835" s="2" t="n">
        <v>58</v>
      </c>
      <c r="I1835" s="2" t="n">
        <v>0</v>
      </c>
      <c r="J1835" s="2" t="inlineStr">
        <is>
          <t>TERCEIRO</t>
        </is>
      </c>
    </row>
    <row r="1836">
      <c r="A1836" s="2" t="n">
        <v>7</v>
      </c>
      <c r="B1836" s="2" t="n">
        <v>7801</v>
      </c>
      <c r="C1836" s="2" t="inlineStr">
        <is>
          <t>SEPARACAO</t>
        </is>
      </c>
      <c r="D1836" s="2" t="inlineStr">
        <is>
          <t>T40002271</t>
        </is>
      </c>
      <c r="E1836" s="2" t="inlineStr">
        <is>
          <t>Marcos Alves Ferreira</t>
        </is>
      </c>
      <c r="F1836" s="2" t="n">
        <v>2247</v>
      </c>
      <c r="G1836" s="2" t="n">
        <v>46.36</v>
      </c>
      <c r="H1836" s="2" t="n">
        <v>48</v>
      </c>
      <c r="I1836" s="2" t="n">
        <v>0</v>
      </c>
      <c r="J1836" s="2" t="inlineStr">
        <is>
          <t>TERCEIRO</t>
        </is>
      </c>
    </row>
    <row r="1837">
      <c r="A1837" s="2" t="n">
        <v>7</v>
      </c>
      <c r="B1837" s="2" t="n">
        <v>7801</v>
      </c>
      <c r="C1837" s="2" t="inlineStr">
        <is>
          <t>SEPARACAO</t>
        </is>
      </c>
      <c r="D1837" s="2" t="inlineStr">
        <is>
          <t>T40002273</t>
        </is>
      </c>
      <c r="E1837" s="2" t="inlineStr">
        <is>
          <t>JAQUELINE DEL REI VARGAS SILVAS</t>
        </is>
      </c>
      <c r="F1837" s="2" t="n">
        <v>1181</v>
      </c>
      <c r="G1837" s="2" t="n">
        <v>51.39</v>
      </c>
      <c r="H1837" s="2" t="n">
        <v>23</v>
      </c>
      <c r="I1837" s="2" t="n">
        <v>0</v>
      </c>
      <c r="J1837" s="2" t="inlineStr">
        <is>
          <t>TERCEIRO</t>
        </is>
      </c>
    </row>
    <row r="1838">
      <c r="A1838" s="2" t="n">
        <v>7</v>
      </c>
      <c r="B1838" s="2" t="n">
        <v>7801</v>
      </c>
      <c r="C1838" s="2" t="inlineStr">
        <is>
          <t>SEPARACAO</t>
        </is>
      </c>
      <c r="D1838" s="2" t="inlineStr">
        <is>
          <t>T40002274</t>
        </is>
      </c>
      <c r="E1838" s="2" t="inlineStr">
        <is>
          <t>KARINE DA SILVA ALENCAR</t>
        </is>
      </c>
      <c r="F1838" s="2" t="n">
        <v>1219</v>
      </c>
      <c r="G1838" s="2" t="n">
        <v>50.61</v>
      </c>
      <c r="H1838" s="2" t="n">
        <v>24</v>
      </c>
      <c r="I1838" s="2" t="n">
        <v>0</v>
      </c>
      <c r="J1838" s="2" t="inlineStr">
        <is>
          <t>TERCEIRO</t>
        </is>
      </c>
    </row>
    <row r="1839">
      <c r="A1839" s="2" t="n">
        <v>7</v>
      </c>
      <c r="B1839" s="2" t="n">
        <v>7801</v>
      </c>
      <c r="C1839" s="2" t="inlineStr">
        <is>
          <t>SEPARACAO</t>
        </is>
      </c>
      <c r="D1839" s="2" t="inlineStr">
        <is>
          <t>T40002275</t>
        </is>
      </c>
      <c r="E1839" s="2" t="inlineStr">
        <is>
          <t>Kamily Rocha Silva</t>
        </is>
      </c>
      <c r="F1839" s="2" t="n">
        <v>1777</v>
      </c>
      <c r="G1839" s="2" t="n">
        <v>60.56</v>
      </c>
      <c r="H1839" s="2" t="n">
        <v>29</v>
      </c>
      <c r="I1839" s="2" t="n">
        <v>0</v>
      </c>
      <c r="J1839" s="2" t="inlineStr">
        <is>
          <t>TERCEIRO</t>
        </is>
      </c>
    </row>
    <row r="1840">
      <c r="A1840" s="2" t="n">
        <v>7</v>
      </c>
      <c r="B1840" s="2" t="n">
        <v>7801</v>
      </c>
      <c r="C1840" s="2" t="inlineStr">
        <is>
          <t>SEPARACAO</t>
        </is>
      </c>
      <c r="D1840" s="2" t="inlineStr">
        <is>
          <t>T40002276</t>
        </is>
      </c>
      <c r="E1840" s="2" t="inlineStr">
        <is>
          <t>SUSY LOURRANE ALVES DOS SANTOS</t>
        </is>
      </c>
      <c r="F1840" s="2" t="n">
        <v>1115</v>
      </c>
      <c r="G1840" s="2" t="n">
        <v>40.52</v>
      </c>
      <c r="H1840" s="2" t="n">
        <v>28</v>
      </c>
      <c r="I1840" s="2" t="n">
        <v>0</v>
      </c>
      <c r="J1840" s="2" t="inlineStr">
        <is>
          <t>TERCEIRO</t>
        </is>
      </c>
    </row>
    <row r="1841">
      <c r="A1841" s="2" t="n">
        <v>7</v>
      </c>
      <c r="B1841" s="2" t="n">
        <v>7801</v>
      </c>
      <c r="C1841" s="2" t="inlineStr">
        <is>
          <t>SEPARACAO</t>
        </is>
      </c>
      <c r="D1841" s="2" t="inlineStr">
        <is>
          <t>T40002278</t>
        </is>
      </c>
      <c r="E1841" s="2" t="inlineStr">
        <is>
          <t>KAUAN DIOZINIO</t>
        </is>
      </c>
      <c r="F1841" s="2" t="n">
        <v>1022</v>
      </c>
      <c r="G1841" s="2" t="n">
        <v>41.68</v>
      </c>
      <c r="H1841" s="2" t="n">
        <v>25</v>
      </c>
      <c r="I1841" s="2" t="n">
        <v>0</v>
      </c>
      <c r="J1841" s="2" t="inlineStr">
        <is>
          <t>TERCEIRO</t>
        </is>
      </c>
    </row>
    <row r="1842">
      <c r="A1842" s="2" t="n">
        <v>7</v>
      </c>
      <c r="B1842" s="2" t="n">
        <v>7801</v>
      </c>
      <c r="C1842" s="2" t="inlineStr">
        <is>
          <t>SEPARACAO</t>
        </is>
      </c>
      <c r="D1842" s="2" t="inlineStr">
        <is>
          <t>T40002279</t>
        </is>
      </c>
      <c r="E1842" s="2" t="inlineStr">
        <is>
          <t>WESLEY HENRIQUE RIBEIRO</t>
        </is>
      </c>
      <c r="F1842" s="2" t="n">
        <v>2433</v>
      </c>
      <c r="G1842" s="2" t="n">
        <v>39.31</v>
      </c>
      <c r="H1842" s="2" t="n">
        <v>62</v>
      </c>
      <c r="I1842" s="2" t="n">
        <v>0</v>
      </c>
      <c r="J1842" s="2" t="inlineStr">
        <is>
          <t>TERCEIRO</t>
        </is>
      </c>
    </row>
    <row r="1843">
      <c r="A1843" s="2" t="n">
        <v>7</v>
      </c>
      <c r="B1843" s="2" t="n">
        <v>7801</v>
      </c>
      <c r="C1843" s="2" t="inlineStr">
        <is>
          <t>SEPARACAO</t>
        </is>
      </c>
      <c r="D1843" s="2" t="inlineStr">
        <is>
          <t>T40002280</t>
        </is>
      </c>
      <c r="E1843" s="2" t="inlineStr">
        <is>
          <t>CAUAN RODRIGUES DE MENEZES</t>
        </is>
      </c>
      <c r="F1843" s="2" t="n">
        <v>2127</v>
      </c>
      <c r="G1843" s="2" t="n">
        <v>58.3</v>
      </c>
      <c r="H1843" s="2" t="n">
        <v>36</v>
      </c>
      <c r="I1843" s="2" t="n">
        <v>0</v>
      </c>
      <c r="J1843" s="2" t="inlineStr">
        <is>
          <t>TERCEIRO</t>
        </is>
      </c>
    </row>
    <row r="1844">
      <c r="A1844" s="2" t="n">
        <v>7</v>
      </c>
      <c r="B1844" s="2" t="n">
        <v>7801</v>
      </c>
      <c r="C1844" s="2" t="inlineStr">
        <is>
          <t>SEPARACAO</t>
        </is>
      </c>
      <c r="D1844" s="2" t="inlineStr">
        <is>
          <t>T40002281</t>
        </is>
      </c>
      <c r="E1844" s="2" t="inlineStr">
        <is>
          <t>GENIVALDO DA SILVA</t>
        </is>
      </c>
      <c r="F1844" s="2" t="n">
        <v>3424</v>
      </c>
      <c r="G1844" s="2" t="n">
        <v>86.54000000000001</v>
      </c>
      <c r="H1844" s="2" t="n">
        <v>40</v>
      </c>
      <c r="I1844" s="2" t="n">
        <v>0</v>
      </c>
      <c r="J1844" s="2" t="inlineStr">
        <is>
          <t>TERCEIRO</t>
        </is>
      </c>
    </row>
    <row r="1845">
      <c r="A1845" s="2" t="n">
        <v>7</v>
      </c>
      <c r="B1845" s="2" t="n">
        <v>7801</v>
      </c>
      <c r="C1845" s="2" t="inlineStr">
        <is>
          <t>SEPARACAO</t>
        </is>
      </c>
      <c r="D1845" s="2" t="inlineStr">
        <is>
          <t>T40002284</t>
        </is>
      </c>
      <c r="E1845" s="2" t="inlineStr">
        <is>
          <t>Rodolfo Martins Bento de Souza</t>
        </is>
      </c>
      <c r="F1845" s="2" t="n">
        <v>3188</v>
      </c>
      <c r="G1845" s="2" t="n">
        <v>87.03</v>
      </c>
      <c r="H1845" s="2" t="n">
        <v>37</v>
      </c>
      <c r="I1845" s="2" t="n">
        <v>0</v>
      </c>
      <c r="J1845" s="2" t="inlineStr">
        <is>
          <t>TERCEIRO</t>
        </is>
      </c>
    </row>
    <row r="1846">
      <c r="A1846" s="2" t="n">
        <v>7</v>
      </c>
      <c r="B1846" s="2" t="n">
        <v>7801</v>
      </c>
      <c r="C1846" s="2" t="inlineStr">
        <is>
          <t>SEPARACAO</t>
        </is>
      </c>
      <c r="D1846" s="2" t="inlineStr">
        <is>
          <t>T40002285</t>
        </is>
      </c>
      <c r="E1846" s="2" t="inlineStr">
        <is>
          <t>Kaue Igor Nascimento de Oliveira</t>
        </is>
      </c>
      <c r="F1846" s="2" t="n">
        <v>1089</v>
      </c>
      <c r="G1846" s="2" t="n">
        <v>39.09</v>
      </c>
      <c r="H1846" s="2" t="n">
        <v>28</v>
      </c>
      <c r="I1846" s="2" t="n">
        <v>0</v>
      </c>
      <c r="J1846" s="2" t="inlineStr">
        <is>
          <t>TERCEIRO</t>
        </is>
      </c>
    </row>
    <row r="1847">
      <c r="A1847" s="2" t="n">
        <v>7</v>
      </c>
      <c r="B1847" s="2" t="n">
        <v>7801</v>
      </c>
      <c r="C1847" s="2" t="inlineStr">
        <is>
          <t>SEPARACAO</t>
        </is>
      </c>
      <c r="D1847" s="2" t="inlineStr">
        <is>
          <t>T40002286</t>
        </is>
      </c>
      <c r="E1847" s="2" t="inlineStr">
        <is>
          <t>Richard Mikeias Cipriano Duarte</t>
        </is>
      </c>
      <c r="F1847" s="2" t="n">
        <v>1583</v>
      </c>
      <c r="G1847" s="2" t="n">
        <v>48.78</v>
      </c>
      <c r="H1847" s="2" t="n">
        <v>32</v>
      </c>
      <c r="I1847" s="2" t="n">
        <v>0</v>
      </c>
      <c r="J1847" s="2" t="inlineStr">
        <is>
          <t>TERCEIRO</t>
        </is>
      </c>
    </row>
    <row r="1848">
      <c r="A1848" s="2" t="n">
        <v>7</v>
      </c>
      <c r="B1848" s="2" t="n">
        <v>7801</v>
      </c>
      <c r="C1848" s="2" t="inlineStr">
        <is>
          <t>SEPARACAO</t>
        </is>
      </c>
      <c r="D1848" s="2" t="inlineStr">
        <is>
          <t>T40002288</t>
        </is>
      </c>
      <c r="E1848" s="2" t="inlineStr">
        <is>
          <t>JOSE ENRIQUE OLIVEIRA</t>
        </is>
      </c>
      <c r="F1848" s="2" t="n">
        <v>2142</v>
      </c>
      <c r="G1848" s="2" t="n">
        <v>88.58</v>
      </c>
      <c r="H1848" s="2" t="n">
        <v>24</v>
      </c>
      <c r="I1848" s="2" t="n">
        <v>0</v>
      </c>
      <c r="J1848" s="2" t="inlineStr">
        <is>
          <t>TERCEIRO</t>
        </is>
      </c>
    </row>
    <row r="1849">
      <c r="A1849" s="2" t="n">
        <v>7</v>
      </c>
      <c r="B1849" s="2" t="n">
        <v>7801</v>
      </c>
      <c r="C1849" s="2" t="inlineStr">
        <is>
          <t>SEPARACAO</t>
        </is>
      </c>
      <c r="D1849" s="2" t="inlineStr">
        <is>
          <t>T40002289</t>
        </is>
      </c>
      <c r="E1849" s="2" t="inlineStr">
        <is>
          <t>MANUEL NETO ALMEIDA</t>
        </is>
      </c>
      <c r="F1849" s="2" t="n">
        <v>1261</v>
      </c>
      <c r="G1849" s="2" t="n">
        <v>48.98</v>
      </c>
      <c r="H1849" s="2" t="n">
        <v>26</v>
      </c>
      <c r="I1849" s="2" t="n">
        <v>0</v>
      </c>
      <c r="J1849" s="2" t="inlineStr">
        <is>
          <t>TERCEIRO</t>
        </is>
      </c>
    </row>
    <row r="1850">
      <c r="A1850" s="2" t="n">
        <v>7</v>
      </c>
      <c r="B1850" s="2" t="n">
        <v>7801</v>
      </c>
      <c r="C1850" s="2" t="inlineStr">
        <is>
          <t>SEPARACAO</t>
        </is>
      </c>
      <c r="D1850" s="2" t="inlineStr">
        <is>
          <t>T40002291</t>
        </is>
      </c>
      <c r="E1850" s="2" t="inlineStr">
        <is>
          <t>RONALD GOMES</t>
        </is>
      </c>
      <c r="F1850" s="2" t="n">
        <v>2238</v>
      </c>
      <c r="G1850" s="2" t="n">
        <v>69.55</v>
      </c>
      <c r="H1850" s="2" t="n">
        <v>32</v>
      </c>
      <c r="I1850" s="2" t="n">
        <v>0</v>
      </c>
      <c r="J1850" s="2" t="inlineStr">
        <is>
          <t>TERCEIRO</t>
        </is>
      </c>
    </row>
    <row r="1851">
      <c r="A1851" s="2" t="n">
        <v>7</v>
      </c>
      <c r="B1851" s="2" t="n">
        <v>7801</v>
      </c>
      <c r="C1851" s="2" t="inlineStr">
        <is>
          <t>SEPARACAO</t>
        </is>
      </c>
      <c r="D1851" s="2" t="inlineStr">
        <is>
          <t>T40002292</t>
        </is>
      </c>
      <c r="E1851" s="2" t="inlineStr">
        <is>
          <t>DANTIELI LIMA GARCIA</t>
        </is>
      </c>
      <c r="F1851" s="2" t="n">
        <v>239</v>
      </c>
      <c r="G1851" s="2" t="n">
        <v>11.69</v>
      </c>
      <c r="H1851" s="2" t="n">
        <v>20</v>
      </c>
      <c r="I1851" s="2" t="n">
        <v>0</v>
      </c>
      <c r="J1851" s="2" t="inlineStr">
        <is>
          <t>TERCEIRO</t>
        </is>
      </c>
    </row>
    <row r="1852">
      <c r="A1852" s="2" t="n">
        <v>7</v>
      </c>
      <c r="B1852" s="2" t="n">
        <v>7801</v>
      </c>
      <c r="C1852" s="2" t="inlineStr">
        <is>
          <t>SEPARACAO</t>
        </is>
      </c>
      <c r="D1852" s="2" t="inlineStr">
        <is>
          <t>T40002294</t>
        </is>
      </c>
      <c r="E1852" s="2" t="inlineStr">
        <is>
          <t>FABIO LUIS RIBEIRO DA SILVA</t>
        </is>
      </c>
      <c r="F1852" s="2" t="n">
        <v>914</v>
      </c>
      <c r="G1852" s="2" t="n">
        <v>15.77</v>
      </c>
      <c r="H1852" s="2" t="n">
        <v>58</v>
      </c>
      <c r="I1852" s="2" t="n">
        <v>0</v>
      </c>
      <c r="J1852" s="2" t="inlineStr">
        <is>
          <t>TERCEIRO</t>
        </is>
      </c>
    </row>
    <row r="1853">
      <c r="A1853" s="2" t="n">
        <v>7</v>
      </c>
      <c r="B1853" s="2" t="n">
        <v>7801</v>
      </c>
      <c r="C1853" s="2" t="inlineStr">
        <is>
          <t>SEPARACAO</t>
        </is>
      </c>
      <c r="D1853" s="2" t="inlineStr">
        <is>
          <t>T40002295</t>
        </is>
      </c>
      <c r="E1853" s="2" t="inlineStr">
        <is>
          <t>Rafael Costa Duarte</t>
        </is>
      </c>
      <c r="F1853" s="2" t="n">
        <v>1497</v>
      </c>
      <c r="G1853" s="2" t="n">
        <v>37.62</v>
      </c>
      <c r="H1853" s="2" t="n">
        <v>40</v>
      </c>
      <c r="I1853" s="2" t="n">
        <v>0</v>
      </c>
      <c r="J1853" s="2" t="inlineStr">
        <is>
          <t>TERCEIRO</t>
        </is>
      </c>
    </row>
    <row r="1854">
      <c r="A1854" s="2" t="n">
        <v>7</v>
      </c>
      <c r="B1854" s="2" t="n">
        <v>7801</v>
      </c>
      <c r="C1854" s="2" t="inlineStr">
        <is>
          <t>SEPARACAO</t>
        </is>
      </c>
      <c r="D1854" s="2" t="inlineStr">
        <is>
          <t>T40002296</t>
        </is>
      </c>
      <c r="E1854" s="2" t="inlineStr">
        <is>
          <t>CRISTIANO ARISTILDES DOS SANTOS IZIDRO</t>
        </is>
      </c>
      <c r="F1854" s="2" t="n">
        <v>445</v>
      </c>
      <c r="G1854" s="2" t="n">
        <v>17.2</v>
      </c>
      <c r="H1854" s="2" t="n">
        <v>26</v>
      </c>
      <c r="I1854" s="2" t="n">
        <v>0</v>
      </c>
      <c r="J1854" s="2" t="inlineStr">
        <is>
          <t>TERCEIRO</t>
        </is>
      </c>
    </row>
    <row r="1855">
      <c r="A1855" s="2" t="n">
        <v>7</v>
      </c>
      <c r="B1855" s="2" t="n">
        <v>7801</v>
      </c>
      <c r="C1855" s="2" t="inlineStr">
        <is>
          <t>SEPARACAO</t>
        </is>
      </c>
      <c r="D1855" s="2" t="inlineStr">
        <is>
          <t>T40002297</t>
        </is>
      </c>
      <c r="E1855" s="2" t="inlineStr">
        <is>
          <t>EMERSON SILVA OLIVEIRA</t>
        </is>
      </c>
      <c r="F1855" s="2" t="n">
        <v>435</v>
      </c>
      <c r="G1855" s="2" t="n">
        <v>15.74</v>
      </c>
      <c r="H1855" s="2" t="n">
        <v>28</v>
      </c>
      <c r="I1855" s="2" t="n">
        <v>0</v>
      </c>
      <c r="J1855" s="2" t="inlineStr">
        <is>
          <t>TERCEIRO</t>
        </is>
      </c>
    </row>
    <row r="1856">
      <c r="A1856" s="2" t="n">
        <v>7</v>
      </c>
      <c r="B1856" s="2" t="n">
        <v>7801</v>
      </c>
      <c r="C1856" s="2" t="inlineStr">
        <is>
          <t>SEPARACAO</t>
        </is>
      </c>
      <c r="D1856" s="2" t="inlineStr">
        <is>
          <t>T40002298</t>
        </is>
      </c>
      <c r="E1856" s="2" t="inlineStr">
        <is>
          <t>Rafael Alves Silva</t>
        </is>
      </c>
      <c r="F1856" s="2" t="n">
        <v>503</v>
      </c>
      <c r="G1856" s="2" t="n">
        <v>17.67</v>
      </c>
      <c r="H1856" s="2" t="n">
        <v>28</v>
      </c>
      <c r="I1856" s="2" t="n">
        <v>0</v>
      </c>
      <c r="J1856" s="2" t="inlineStr">
        <is>
          <t>TERCEIRO</t>
        </is>
      </c>
    </row>
    <row r="1857">
      <c r="A1857" s="2" t="n">
        <v>7</v>
      </c>
      <c r="B1857" s="2" t="n">
        <v>7801</v>
      </c>
      <c r="C1857" s="2" t="inlineStr">
        <is>
          <t>SEPARACAO</t>
        </is>
      </c>
      <c r="D1857" s="2" t="inlineStr">
        <is>
          <t>T40002299</t>
        </is>
      </c>
      <c r="E1857" s="2" t="inlineStr">
        <is>
          <t>Wildma Medrado Silva</t>
        </is>
      </c>
      <c r="F1857" s="2" t="n">
        <v>843</v>
      </c>
      <c r="G1857" s="2" t="n">
        <v>23.14</v>
      </c>
      <c r="H1857" s="2" t="n">
        <v>36</v>
      </c>
      <c r="I1857" s="2" t="n">
        <v>0</v>
      </c>
      <c r="J1857" s="2" t="inlineStr">
        <is>
          <t>TERCEIRO</t>
        </is>
      </c>
    </row>
    <row r="1858">
      <c r="A1858" s="2" t="n">
        <v>7</v>
      </c>
      <c r="B1858" s="2" t="n">
        <v>7801</v>
      </c>
      <c r="C1858" s="2" t="inlineStr">
        <is>
          <t>SEPARACAO</t>
        </is>
      </c>
      <c r="D1858" s="2" t="inlineStr">
        <is>
          <t>T40002300</t>
        </is>
      </c>
      <c r="E1858" s="2" t="inlineStr">
        <is>
          <t>JAQUELINE DE OLIVEIRA COIMBRA</t>
        </is>
      </c>
      <c r="F1858" s="2" t="n">
        <v>140</v>
      </c>
      <c r="G1858" s="2" t="n">
        <v>6.02</v>
      </c>
      <c r="H1858" s="2" t="n">
        <v>23</v>
      </c>
      <c r="I1858" s="2" t="n">
        <v>0</v>
      </c>
      <c r="J1858" s="2" t="inlineStr">
        <is>
          <t>TERCEIRO</t>
        </is>
      </c>
    </row>
    <row r="1859">
      <c r="A1859" s="2" t="n">
        <v>7</v>
      </c>
      <c r="B1859" s="2" t="n">
        <v>7801</v>
      </c>
      <c r="C1859" s="2" t="inlineStr">
        <is>
          <t>SEPARACAO</t>
        </is>
      </c>
      <c r="D1859" s="2" t="inlineStr">
        <is>
          <t>T40002301</t>
        </is>
      </c>
      <c r="E1859" s="2" t="inlineStr">
        <is>
          <t>SABRINA ALVES AMARAL</t>
        </is>
      </c>
      <c r="F1859" s="2" t="n">
        <v>480</v>
      </c>
      <c r="G1859" s="2" t="n">
        <v>13.31</v>
      </c>
      <c r="H1859" s="2" t="n">
        <v>36</v>
      </c>
      <c r="I1859" s="2" t="n">
        <v>0</v>
      </c>
      <c r="J1859" s="2" t="inlineStr">
        <is>
          <t>TERCEIRO</t>
        </is>
      </c>
    </row>
    <row r="1860">
      <c r="A1860" s="2" t="n">
        <v>7</v>
      </c>
      <c r="B1860" s="2" t="n">
        <v>7801</v>
      </c>
      <c r="C1860" s="2" t="inlineStr">
        <is>
          <t>SEPARACAO</t>
        </is>
      </c>
      <c r="D1860" s="2" t="inlineStr">
        <is>
          <t>T40002302</t>
        </is>
      </c>
      <c r="E1860" s="2" t="inlineStr">
        <is>
          <t>HELCIO CECCHETTO NETTO</t>
        </is>
      </c>
      <c r="F1860" s="2" t="n">
        <v>441</v>
      </c>
      <c r="G1860" s="2" t="n">
        <v>10.94</v>
      </c>
      <c r="H1860" s="2" t="n">
        <v>40</v>
      </c>
      <c r="I1860" s="2" t="n">
        <v>0</v>
      </c>
      <c r="J1860" s="2" t="inlineStr">
        <is>
          <t>TERCEIRO</t>
        </is>
      </c>
    </row>
    <row r="1861">
      <c r="A1861" s="2" t="n">
        <v>7</v>
      </c>
      <c r="B1861" s="2" t="n">
        <v>7801</v>
      </c>
      <c r="C1861" s="2" t="inlineStr">
        <is>
          <t>SEPARACAO</t>
        </is>
      </c>
      <c r="D1861" s="2" t="inlineStr">
        <is>
          <t>T40002303</t>
        </is>
      </c>
      <c r="E1861" s="2" t="inlineStr">
        <is>
          <t>MARIA RIZONIA PEREIRA</t>
        </is>
      </c>
      <c r="F1861" s="2" t="n">
        <v>176</v>
      </c>
      <c r="G1861" s="2" t="n">
        <v>5.91</v>
      </c>
      <c r="H1861" s="2" t="n">
        <v>30</v>
      </c>
      <c r="I1861" s="2" t="n">
        <v>0</v>
      </c>
      <c r="J1861" s="2" t="inlineStr">
        <is>
          <t>TERCEIRO</t>
        </is>
      </c>
    </row>
    <row r="1862">
      <c r="A1862" s="2" t="n">
        <v>7</v>
      </c>
      <c r="B1862" s="2" t="n">
        <v>7801</v>
      </c>
      <c r="C1862" s="2" t="inlineStr">
        <is>
          <t>SEPARACAO</t>
        </is>
      </c>
      <c r="D1862" s="2" t="inlineStr">
        <is>
          <t>T40002307</t>
        </is>
      </c>
      <c r="E1862" s="2" t="inlineStr">
        <is>
          <t>JAINE DE JESUS</t>
        </is>
      </c>
      <c r="F1862" s="2" t="n">
        <v>470</v>
      </c>
      <c r="G1862" s="2" t="n">
        <v>17.95</v>
      </c>
      <c r="H1862" s="2" t="n">
        <v>26</v>
      </c>
      <c r="I1862" s="2" t="n">
        <v>0</v>
      </c>
      <c r="J1862" s="2" t="inlineStr">
        <is>
          <t>TERCEIRO</t>
        </is>
      </c>
    </row>
    <row r="1863">
      <c r="A1863" s="2" t="n">
        <v>7</v>
      </c>
      <c r="B1863" s="2" t="n">
        <v>7801</v>
      </c>
      <c r="C1863" s="2" t="inlineStr">
        <is>
          <t>SEPARACAO</t>
        </is>
      </c>
      <c r="D1863" s="2" t="inlineStr">
        <is>
          <t>T40002308</t>
        </is>
      </c>
      <c r="E1863" s="2" t="inlineStr">
        <is>
          <t>LEONARDO DOS SANTOS RICO</t>
        </is>
      </c>
      <c r="F1863" s="2" t="n">
        <v>673</v>
      </c>
      <c r="G1863" s="2" t="n">
        <v>17.5</v>
      </c>
      <c r="H1863" s="2" t="n">
        <v>38</v>
      </c>
      <c r="I1863" s="2" t="n">
        <v>0</v>
      </c>
      <c r="J1863" s="2" t="inlineStr">
        <is>
          <t>TERCEIRO</t>
        </is>
      </c>
    </row>
    <row r="1864">
      <c r="A1864" s="2" t="n">
        <v>7</v>
      </c>
      <c r="B1864" s="2" t="n">
        <v>7801</v>
      </c>
      <c r="C1864" s="2" t="inlineStr">
        <is>
          <t>SEPARACAO</t>
        </is>
      </c>
      <c r="D1864" s="2" t="inlineStr">
        <is>
          <t>T40002310</t>
        </is>
      </c>
      <c r="E1864" s="2" t="inlineStr">
        <is>
          <t>Diogo Graciliano Maia</t>
        </is>
      </c>
      <c r="F1864" s="2" t="n">
        <v>544</v>
      </c>
      <c r="G1864" s="2" t="n">
        <v>20.27</v>
      </c>
      <c r="H1864" s="2" t="n">
        <v>27</v>
      </c>
      <c r="I1864" s="2" t="n">
        <v>0</v>
      </c>
      <c r="J1864" s="2" t="inlineStr">
        <is>
          <t>TERCEIRO</t>
        </is>
      </c>
    </row>
    <row r="1865">
      <c r="A1865" s="2" t="n">
        <v>7</v>
      </c>
      <c r="B1865" s="2" t="n">
        <v>7801</v>
      </c>
      <c r="C1865" s="2" t="inlineStr">
        <is>
          <t>SEPARACAO</t>
        </is>
      </c>
      <c r="D1865" s="2" t="inlineStr">
        <is>
          <t>T40002311</t>
        </is>
      </c>
      <c r="E1865" s="2" t="inlineStr">
        <is>
          <t>Guilherme Samuel Grilo da Silva</t>
        </is>
      </c>
      <c r="F1865" s="2" t="n">
        <v>702</v>
      </c>
      <c r="G1865" s="2" t="n">
        <v>21.07</v>
      </c>
      <c r="H1865" s="2" t="n">
        <v>33</v>
      </c>
      <c r="I1865" s="2" t="n">
        <v>0</v>
      </c>
      <c r="J1865" s="2" t="inlineStr">
        <is>
          <t>TERCEIRO</t>
        </is>
      </c>
    </row>
    <row r="1866">
      <c r="A1866" s="2" t="n">
        <v>7</v>
      </c>
      <c r="B1866" s="2" t="n">
        <v>7801</v>
      </c>
      <c r="C1866" s="2" t="inlineStr">
        <is>
          <t>SEPARACAO</t>
        </is>
      </c>
      <c r="D1866" s="2" t="inlineStr">
        <is>
          <t>T40002312</t>
        </is>
      </c>
      <c r="E1866" s="2" t="inlineStr">
        <is>
          <t>Matheus Augusto Goncalves da Silva</t>
        </is>
      </c>
      <c r="F1866" s="2" t="n">
        <v>409</v>
      </c>
      <c r="G1866" s="2" t="n">
        <v>11.41</v>
      </c>
      <c r="H1866" s="2" t="n">
        <v>36</v>
      </c>
      <c r="I1866" s="2" t="n">
        <v>0</v>
      </c>
      <c r="J1866" s="2" t="inlineStr">
        <is>
          <t>TERCEIRO</t>
        </is>
      </c>
    </row>
    <row r="1867">
      <c r="A1867" s="2" t="n">
        <v>7</v>
      </c>
      <c r="B1867" s="2" t="n">
        <v>7801</v>
      </c>
      <c r="C1867" s="2" t="inlineStr">
        <is>
          <t>SEPARACAO</t>
        </is>
      </c>
      <c r="D1867" s="2" t="inlineStr">
        <is>
          <t>T40002313</t>
        </is>
      </c>
      <c r="E1867" s="2" t="inlineStr">
        <is>
          <t>Mayara de Fatima Goncalves</t>
        </is>
      </c>
      <c r="F1867" s="2" t="n">
        <v>985</v>
      </c>
      <c r="G1867" s="2" t="n">
        <v>26.43</v>
      </c>
      <c r="H1867" s="2" t="n">
        <v>37</v>
      </c>
      <c r="I1867" s="2" t="n">
        <v>0</v>
      </c>
      <c r="J1867" s="2" t="inlineStr">
        <is>
          <t>TERCEIRO</t>
        </is>
      </c>
    </row>
    <row r="1868">
      <c r="A1868" s="2" t="n">
        <v>7</v>
      </c>
      <c r="B1868" s="2" t="n">
        <v>7801</v>
      </c>
      <c r="C1868" s="2" t="inlineStr">
        <is>
          <t>SEPARACAO</t>
        </is>
      </c>
      <c r="D1868" s="2" t="inlineStr">
        <is>
          <t>T40002314</t>
        </is>
      </c>
      <c r="E1868" s="2" t="inlineStr">
        <is>
          <t>Wendell Barbosa dos Santos</t>
        </is>
      </c>
      <c r="F1868" s="2" t="n">
        <v>1060</v>
      </c>
      <c r="G1868" s="2" t="n">
        <v>30.76</v>
      </c>
      <c r="H1868" s="2" t="n">
        <v>34</v>
      </c>
      <c r="I1868" s="2" t="n">
        <v>0</v>
      </c>
      <c r="J1868" s="2" t="inlineStr">
        <is>
          <t>TERCEIRO</t>
        </is>
      </c>
    </row>
    <row r="1869">
      <c r="A1869" s="2" t="n">
        <v>7</v>
      </c>
      <c r="B1869" s="2" t="n">
        <v>7801</v>
      </c>
      <c r="C1869" s="2" t="inlineStr">
        <is>
          <t>SEPARACAO</t>
        </is>
      </c>
      <c r="D1869" s="2" t="inlineStr">
        <is>
          <t>T40002320</t>
        </is>
      </c>
      <c r="E1869" s="2" t="inlineStr">
        <is>
          <t>IVA ELLEN DA SILVA</t>
        </is>
      </c>
      <c r="F1869" s="2" t="n">
        <v>111</v>
      </c>
      <c r="G1869" s="2" t="n">
        <v>5.71</v>
      </c>
      <c r="H1869" s="2" t="n">
        <v>19</v>
      </c>
      <c r="I1869" s="2" t="n">
        <v>0</v>
      </c>
      <c r="J1869" s="2" t="inlineStr">
        <is>
          <t>TERCEIRO</t>
        </is>
      </c>
    </row>
    <row r="1870">
      <c r="A1870" s="2" t="n">
        <v>7</v>
      </c>
      <c r="B1870" s="2" t="n">
        <v>7801</v>
      </c>
      <c r="C1870" s="2" t="inlineStr">
        <is>
          <t>SEPARACAO</t>
        </is>
      </c>
      <c r="D1870" s="2" t="inlineStr">
        <is>
          <t>T40002325</t>
        </is>
      </c>
      <c r="E1870" s="2" t="inlineStr">
        <is>
          <t>Vinicius Matheus dos Santos</t>
        </is>
      </c>
      <c r="F1870" s="2" t="n">
        <v>182</v>
      </c>
      <c r="G1870" s="2" t="n">
        <v>5.42</v>
      </c>
      <c r="H1870" s="2" t="n">
        <v>34</v>
      </c>
      <c r="I1870" s="2" t="n">
        <v>0</v>
      </c>
      <c r="J1870" s="2" t="inlineStr">
        <is>
          <t>TERCEIRO</t>
        </is>
      </c>
    </row>
    <row r="1871">
      <c r="A1871" s="2" t="n">
        <v>7</v>
      </c>
      <c r="B1871" s="2" t="n">
        <v>7801</v>
      </c>
      <c r="C1871" s="2" t="inlineStr">
        <is>
          <t>SEPARACAO</t>
        </is>
      </c>
      <c r="D1871" s="2" t="inlineStr">
        <is>
          <t>T90004484</t>
        </is>
      </c>
      <c r="E1871" s="2" t="inlineStr">
        <is>
          <t>WELLINGTON SILVA DE ALBUQUERQUE</t>
        </is>
      </c>
      <c r="F1871" s="2" t="n">
        <v>5204</v>
      </c>
      <c r="G1871" s="2" t="n">
        <v>77.62</v>
      </c>
      <c r="H1871" s="2" t="n">
        <v>67</v>
      </c>
      <c r="I1871" s="2" t="n">
        <v>0</v>
      </c>
      <c r="J1871" s="2" t="inlineStr">
        <is>
          <t>TERCEIRO</t>
        </is>
      </c>
    </row>
    <row r="1872">
      <c r="A1872" s="2" t="n">
        <v>7</v>
      </c>
      <c r="B1872" s="2" t="n">
        <v>7801</v>
      </c>
      <c r="C1872" s="2" t="inlineStr">
        <is>
          <t>SEPARACAO</t>
        </is>
      </c>
      <c r="D1872" s="2" t="inlineStr">
        <is>
          <t>T90004492</t>
        </is>
      </c>
      <c r="E1872" s="2" t="inlineStr">
        <is>
          <t>RUAN DA ROCHA DA SILVA</t>
        </is>
      </c>
      <c r="F1872" s="2" t="n">
        <v>5380</v>
      </c>
      <c r="G1872" s="2" t="n">
        <v>78.20999999999999</v>
      </c>
      <c r="H1872" s="2" t="n">
        <v>69</v>
      </c>
      <c r="I1872" s="2" t="n">
        <v>0</v>
      </c>
      <c r="J1872" s="2" t="inlineStr">
        <is>
          <t>TERCEIRO</t>
        </is>
      </c>
    </row>
    <row r="1873">
      <c r="A1873" s="2" t="n">
        <v>7</v>
      </c>
      <c r="B1873" s="2" t="n">
        <v>7801</v>
      </c>
      <c r="C1873" s="2" t="inlineStr">
        <is>
          <t>SEPARACAO</t>
        </is>
      </c>
      <c r="D1873" s="2" t="inlineStr">
        <is>
          <t>T90004581</t>
        </is>
      </c>
      <c r="E1873" s="2" t="inlineStr">
        <is>
          <t>DIOGO GABRIEL DE SOUZA SILVA</t>
        </is>
      </c>
      <c r="F1873" s="2" t="n">
        <v>8381</v>
      </c>
      <c r="G1873" s="2" t="n">
        <v>153.68</v>
      </c>
      <c r="H1873" s="2" t="n">
        <v>55</v>
      </c>
      <c r="I1873" s="2" t="n">
        <v>0</v>
      </c>
      <c r="J1873" s="2" t="inlineStr">
        <is>
          <t>TERCEIRO</t>
        </is>
      </c>
    </row>
    <row r="1874">
      <c r="A1874" s="2" t="n">
        <v>7</v>
      </c>
      <c r="B1874" s="2" t="n">
        <v>7801</v>
      </c>
      <c r="C1874" s="2" t="inlineStr">
        <is>
          <t>SEPARACAO</t>
        </is>
      </c>
      <c r="D1874" s="2" t="inlineStr">
        <is>
          <t>T90004675</t>
        </is>
      </c>
      <c r="E1874" s="2" t="inlineStr">
        <is>
          <t>MARIA PEREIRA DE OLIVEIRA</t>
        </is>
      </c>
      <c r="F1874" s="2" t="n">
        <v>429</v>
      </c>
      <c r="G1874" s="2" t="n">
        <v>14.3</v>
      </c>
      <c r="H1874" s="2" t="n">
        <v>30</v>
      </c>
      <c r="I1874" s="2" t="n">
        <v>0</v>
      </c>
      <c r="J1874" s="2" t="inlineStr">
        <is>
          <t>TERCEIRO</t>
        </is>
      </c>
    </row>
    <row r="1875">
      <c r="A1875" s="2" t="n">
        <v>7</v>
      </c>
      <c r="B1875" s="2" t="n">
        <v>7801</v>
      </c>
      <c r="C1875" s="2" t="inlineStr">
        <is>
          <t>SEPARACAO</t>
        </is>
      </c>
      <c r="D1875" s="2" t="inlineStr">
        <is>
          <t>T90004685</t>
        </is>
      </c>
      <c r="E1875" s="2" t="inlineStr">
        <is>
          <t>JORGE HERCULES PEREIRA DE SOUSA</t>
        </is>
      </c>
      <c r="F1875" s="2" t="n">
        <v>6478</v>
      </c>
      <c r="G1875" s="2" t="n">
        <v>128.59</v>
      </c>
      <c r="H1875" s="2" t="n">
        <v>50</v>
      </c>
      <c r="I1875" s="2" t="n">
        <v>0</v>
      </c>
      <c r="J1875" s="2" t="inlineStr">
        <is>
          <t>TERCEIRO</t>
        </is>
      </c>
    </row>
    <row r="1876">
      <c r="A1876" s="2" t="n">
        <v>7</v>
      </c>
      <c r="B1876" s="2" t="n">
        <v>7801</v>
      </c>
      <c r="C1876" s="2" t="inlineStr">
        <is>
          <t>SEPARACAO</t>
        </is>
      </c>
      <c r="D1876" s="2" t="inlineStr">
        <is>
          <t>T90004691</t>
        </is>
      </c>
      <c r="E1876" s="2" t="inlineStr">
        <is>
          <t>JULIANA DA SILVA</t>
        </is>
      </c>
      <c r="F1876" s="2" t="n">
        <v>15591</v>
      </c>
      <c r="G1876" s="2" t="n">
        <v>152.29</v>
      </c>
      <c r="H1876" s="2" t="n">
        <v>102</v>
      </c>
      <c r="I1876" s="2" t="n">
        <v>0</v>
      </c>
      <c r="J1876" s="2" t="inlineStr">
        <is>
          <t>TERCEIRO</t>
        </is>
      </c>
    </row>
    <row r="1877">
      <c r="A1877" s="2" t="n">
        <v>7</v>
      </c>
      <c r="B1877" s="2" t="n">
        <v>7801</v>
      </c>
      <c r="C1877" s="2" t="inlineStr">
        <is>
          <t>SEPARACAO</t>
        </is>
      </c>
      <c r="D1877" s="2" t="inlineStr">
        <is>
          <t>T90004698</t>
        </is>
      </c>
      <c r="E1877" s="2" t="inlineStr">
        <is>
          <t>JULIO CESAR</t>
        </is>
      </c>
      <c r="F1877" s="2" t="n">
        <v>16645</v>
      </c>
      <c r="G1877" s="2" t="n">
        <v>209.26</v>
      </c>
      <c r="H1877" s="2" t="n">
        <v>80</v>
      </c>
      <c r="I1877" s="2" t="n">
        <v>0</v>
      </c>
      <c r="J1877" s="2" t="inlineStr">
        <is>
          <t>TERCEIRO</t>
        </is>
      </c>
    </row>
    <row r="1878">
      <c r="A1878" s="2" t="n">
        <v>7</v>
      </c>
      <c r="B1878" s="2" t="n">
        <v>7801</v>
      </c>
      <c r="C1878" s="2" t="inlineStr">
        <is>
          <t>SEPARACAO</t>
        </is>
      </c>
      <c r="D1878" s="2" t="inlineStr">
        <is>
          <t>T90004746</t>
        </is>
      </c>
      <c r="E1878" s="2" t="inlineStr">
        <is>
          <t>MARCIA REGINA SILVA MARQUES</t>
        </is>
      </c>
      <c r="F1878" s="2" t="n">
        <v>5220</v>
      </c>
      <c r="G1878" s="2" t="n">
        <v>109.94</v>
      </c>
      <c r="H1878" s="2" t="n">
        <v>47</v>
      </c>
      <c r="I1878" s="2" t="n">
        <v>0</v>
      </c>
      <c r="J1878" s="2" t="inlineStr">
        <is>
          <t>TERCEIRO</t>
        </is>
      </c>
    </row>
    <row r="1879">
      <c r="A1879" s="2" t="n">
        <v>7</v>
      </c>
      <c r="B1879" s="2" t="n">
        <v>7801</v>
      </c>
      <c r="C1879" s="2" t="inlineStr">
        <is>
          <t>SEPARACAO</t>
        </is>
      </c>
      <c r="D1879" s="2" t="inlineStr">
        <is>
          <t>T90004811</t>
        </is>
      </c>
      <c r="E1879" s="2" t="inlineStr">
        <is>
          <t>VILDETE FIGUEIREDO NEVES</t>
        </is>
      </c>
      <c r="F1879" s="2" t="n">
        <v>7025</v>
      </c>
      <c r="G1879" s="2" t="n">
        <v>125.32</v>
      </c>
      <c r="H1879" s="2" t="n">
        <v>56</v>
      </c>
      <c r="I1879" s="2" t="n">
        <v>0</v>
      </c>
      <c r="J1879" s="2" t="inlineStr">
        <is>
          <t>TERCEIRO</t>
        </is>
      </c>
    </row>
    <row r="1880">
      <c r="A1880" s="2" t="n">
        <v>7</v>
      </c>
      <c r="B1880" s="2" t="n">
        <v>7801</v>
      </c>
      <c r="C1880" s="2" t="inlineStr">
        <is>
          <t>SEPARACAO</t>
        </is>
      </c>
      <c r="D1880" s="2" t="inlineStr">
        <is>
          <t>T90004830</t>
        </is>
      </c>
      <c r="E1880" s="2" t="inlineStr">
        <is>
          <t>MARCUS VINICIUS PRAZERES DOS SANTOS</t>
        </is>
      </c>
      <c r="F1880" s="2" t="n">
        <v>8521</v>
      </c>
      <c r="G1880" s="2" t="n">
        <v>138.36</v>
      </c>
      <c r="H1880" s="2" t="n">
        <v>62</v>
      </c>
      <c r="I1880" s="2" t="n">
        <v>0</v>
      </c>
      <c r="J1880" s="2" t="inlineStr">
        <is>
          <t>TERCEIRO</t>
        </is>
      </c>
    </row>
    <row r="1881">
      <c r="A1881" s="2" t="n">
        <v>7</v>
      </c>
      <c r="B1881" s="2" t="n">
        <v>7801</v>
      </c>
      <c r="C1881" s="2" t="inlineStr">
        <is>
          <t>SEPARACAO</t>
        </is>
      </c>
      <c r="D1881" s="2" t="inlineStr">
        <is>
          <t>T90004859</t>
        </is>
      </c>
      <c r="E1881" s="2" t="inlineStr">
        <is>
          <t>MARIA DE FATIMA</t>
        </is>
      </c>
      <c r="F1881" s="2" t="n">
        <v>8752</v>
      </c>
      <c r="G1881" s="2" t="n">
        <v>152.28</v>
      </c>
      <c r="H1881" s="2" t="n">
        <v>57</v>
      </c>
      <c r="I1881" s="2" t="n">
        <v>0</v>
      </c>
      <c r="J1881" s="2" t="inlineStr">
        <is>
          <t>TERCEIRO</t>
        </is>
      </c>
    </row>
    <row r="1882">
      <c r="A1882" s="2" t="n">
        <v>7</v>
      </c>
      <c r="B1882" s="2" t="n">
        <v>7801</v>
      </c>
      <c r="C1882" s="2" t="inlineStr">
        <is>
          <t>SEPARACAO</t>
        </is>
      </c>
      <c r="D1882" s="2" t="inlineStr">
        <is>
          <t>T90004882</t>
        </is>
      </c>
      <c r="E1882" s="2" t="inlineStr">
        <is>
          <t>ROBSON GONCALVES</t>
        </is>
      </c>
      <c r="F1882" s="2" t="n">
        <v>3836</v>
      </c>
      <c r="G1882" s="2" t="n">
        <v>64.87</v>
      </c>
      <c r="H1882" s="2" t="n">
        <v>59</v>
      </c>
      <c r="I1882" s="2" t="n">
        <v>0</v>
      </c>
      <c r="J1882" s="2" t="inlineStr">
        <is>
          <t>TERCEIRO</t>
        </is>
      </c>
    </row>
    <row r="1883">
      <c r="A1883" s="2" t="n">
        <v>7</v>
      </c>
      <c r="B1883" s="2" t="n">
        <v>7801</v>
      </c>
      <c r="C1883" s="2" t="inlineStr">
        <is>
          <t>SEPARACAO</t>
        </is>
      </c>
      <c r="D1883" s="2" t="inlineStr">
        <is>
          <t>T90004895</t>
        </is>
      </c>
      <c r="E1883" s="2" t="inlineStr">
        <is>
          <t>DAIANE COSTA DE ABREU</t>
        </is>
      </c>
      <c r="F1883" s="2" t="n">
        <v>2712</v>
      </c>
      <c r="G1883" s="2" t="n">
        <v>52.34</v>
      </c>
      <c r="H1883" s="2" t="n">
        <v>52</v>
      </c>
      <c r="I1883" s="2" t="n">
        <v>0</v>
      </c>
      <c r="J1883" s="2" t="inlineStr">
        <is>
          <t>TERCEIRO</t>
        </is>
      </c>
    </row>
    <row r="1884">
      <c r="A1884" s="2" t="n">
        <v>7</v>
      </c>
      <c r="B1884" s="2" t="n">
        <v>7801</v>
      </c>
      <c r="C1884" s="2" t="inlineStr">
        <is>
          <t>SEPARACAO</t>
        </is>
      </c>
      <c r="D1884" s="2" t="inlineStr">
        <is>
          <t>T90004901</t>
        </is>
      </c>
      <c r="E1884" s="2" t="inlineStr">
        <is>
          <t>MARCOS NELSON DO NASCIMENTO</t>
        </is>
      </c>
      <c r="F1884" s="2" t="n">
        <v>6201</v>
      </c>
      <c r="G1884" s="2" t="n">
        <v>131.75</v>
      </c>
      <c r="H1884" s="2" t="n">
        <v>47</v>
      </c>
      <c r="I1884" s="2" t="n">
        <v>0</v>
      </c>
      <c r="J1884" s="2" t="inlineStr">
        <is>
          <t>TERCEIRO</t>
        </is>
      </c>
    </row>
    <row r="1885">
      <c r="A1885" s="2" t="n">
        <v>7</v>
      </c>
      <c r="B1885" s="2" t="n">
        <v>7801</v>
      </c>
      <c r="C1885" s="2" t="inlineStr">
        <is>
          <t>SEPARACAO</t>
        </is>
      </c>
      <c r="D1885" s="2" t="inlineStr">
        <is>
          <t>T90004954</t>
        </is>
      </c>
      <c r="E1885" s="2" t="inlineStr">
        <is>
          <t>CARLOS EDUARDO LOURENCO SANTOS</t>
        </is>
      </c>
      <c r="F1885" s="2" t="n">
        <v>11444</v>
      </c>
      <c r="G1885" s="2" t="n">
        <v>146.75</v>
      </c>
      <c r="H1885" s="2" t="n">
        <v>78</v>
      </c>
      <c r="I1885" s="2" t="n">
        <v>0</v>
      </c>
      <c r="J1885" s="2" t="inlineStr">
        <is>
          <t>TERCEIRO</t>
        </is>
      </c>
    </row>
    <row r="1886">
      <c r="A1886" s="2" t="n">
        <v>7</v>
      </c>
      <c r="B1886" s="2" t="n">
        <v>7801</v>
      </c>
      <c r="C1886" s="2" t="inlineStr">
        <is>
          <t>SEPARACAO</t>
        </is>
      </c>
      <c r="D1886" s="2" t="inlineStr">
        <is>
          <t>T90004990</t>
        </is>
      </c>
      <c r="E1886" s="2" t="inlineStr">
        <is>
          <t>IGOR NOBRE MENEZES</t>
        </is>
      </c>
      <c r="F1886" s="2" t="n">
        <v>6562</v>
      </c>
      <c r="G1886" s="2" t="n">
        <v>115.11</v>
      </c>
      <c r="H1886" s="2" t="n">
        <v>57</v>
      </c>
      <c r="I1886" s="2" t="n">
        <v>0</v>
      </c>
      <c r="J1886" s="2" t="inlineStr">
        <is>
          <t>TERCEIRO</t>
        </is>
      </c>
    </row>
    <row r="1887">
      <c r="A1887" s="2" t="n">
        <v>7</v>
      </c>
      <c r="B1887" s="2" t="n">
        <v>7801</v>
      </c>
      <c r="C1887" s="2" t="inlineStr">
        <is>
          <t>SEPARACAO</t>
        </is>
      </c>
      <c r="D1887" s="2" t="inlineStr">
        <is>
          <t>T90005017</t>
        </is>
      </c>
      <c r="E1887" s="2" t="inlineStr">
        <is>
          <t>MELVIM MARQUES</t>
        </is>
      </c>
      <c r="F1887" s="2" t="n">
        <v>7021</v>
      </c>
      <c r="G1887" s="2" t="n">
        <v>171.1</v>
      </c>
      <c r="H1887" s="2" t="n">
        <v>41</v>
      </c>
      <c r="I1887" s="2" t="n">
        <v>0</v>
      </c>
      <c r="J1887" s="2" t="inlineStr">
        <is>
          <t>TERCEIRO</t>
        </is>
      </c>
    </row>
    <row r="1888">
      <c r="A1888" s="2" t="n">
        <v>7</v>
      </c>
      <c r="B1888" s="2" t="n">
        <v>7801</v>
      </c>
      <c r="C1888" s="2" t="inlineStr">
        <is>
          <t>SEPARACAO</t>
        </is>
      </c>
      <c r="D1888" s="2" t="inlineStr">
        <is>
          <t>T90005024</t>
        </is>
      </c>
      <c r="E1888" s="2" t="inlineStr">
        <is>
          <t>TIAGO BATISTA DA SILVA</t>
        </is>
      </c>
      <c r="F1888" s="2" t="n">
        <v>244</v>
      </c>
      <c r="G1888" s="2" t="n">
        <v>9.74</v>
      </c>
      <c r="H1888" s="2" t="n">
        <v>25</v>
      </c>
      <c r="I1888" s="2" t="n">
        <v>0</v>
      </c>
      <c r="J1888" s="2" t="inlineStr">
        <is>
          <t>TERCEIRO</t>
        </is>
      </c>
    </row>
    <row r="1889">
      <c r="A1889" s="2" t="n">
        <v>7</v>
      </c>
      <c r="B1889" s="2" t="n">
        <v>7801</v>
      </c>
      <c r="C1889" s="2" t="inlineStr">
        <is>
          <t>SEPARACAO</t>
        </is>
      </c>
      <c r="D1889" s="2" t="inlineStr">
        <is>
          <t>T90005030</t>
        </is>
      </c>
      <c r="E1889" s="2" t="inlineStr">
        <is>
          <t>RYAN BERNADO SALATINO</t>
        </is>
      </c>
      <c r="F1889" s="2" t="n">
        <v>8200</v>
      </c>
      <c r="G1889" s="2" t="n">
        <v>138.1</v>
      </c>
      <c r="H1889" s="2" t="n">
        <v>59</v>
      </c>
      <c r="I1889" s="2" t="n">
        <v>0</v>
      </c>
      <c r="J1889" s="2" t="inlineStr">
        <is>
          <t>TERCEIRO</t>
        </is>
      </c>
    </row>
    <row r="1890">
      <c r="A1890" s="2" t="n">
        <v>7</v>
      </c>
      <c r="B1890" s="2" t="n">
        <v>7801</v>
      </c>
      <c r="C1890" s="2" t="inlineStr">
        <is>
          <t>SEPARACAO</t>
        </is>
      </c>
      <c r="D1890" s="2" t="inlineStr">
        <is>
          <t>T90005033</t>
        </is>
      </c>
      <c r="E1890" s="2" t="inlineStr">
        <is>
          <t>MATHEUS FRANCISCO DOS SANTOS</t>
        </is>
      </c>
      <c r="F1890" s="2" t="n">
        <v>13748</v>
      </c>
      <c r="G1890" s="2" t="n">
        <v>168.83</v>
      </c>
      <c r="H1890" s="2" t="n">
        <v>81</v>
      </c>
      <c r="I1890" s="2" t="n">
        <v>0</v>
      </c>
      <c r="J1890" s="2" t="inlineStr">
        <is>
          <t>TERCEIRO</t>
        </is>
      </c>
    </row>
    <row r="1891">
      <c r="A1891" s="2" t="n">
        <v>7</v>
      </c>
      <c r="B1891" s="2" t="n">
        <v>7801</v>
      </c>
      <c r="C1891" s="2" t="inlineStr">
        <is>
          <t>SEPARACAO</t>
        </is>
      </c>
      <c r="D1891" s="2" t="inlineStr">
        <is>
          <t>T90005035</t>
        </is>
      </c>
      <c r="E1891" s="2" t="inlineStr">
        <is>
          <t>ANTONIO WESLEY FLORENCO DE SOUSA</t>
        </is>
      </c>
      <c r="F1891" s="2" t="n">
        <v>5423</v>
      </c>
      <c r="G1891" s="2" t="n">
        <v>73.37</v>
      </c>
      <c r="H1891" s="2" t="n">
        <v>74</v>
      </c>
      <c r="I1891" s="2" t="n">
        <v>0</v>
      </c>
      <c r="J1891" s="2" t="inlineStr">
        <is>
          <t>TERCEIRO</t>
        </is>
      </c>
    </row>
    <row r="1892">
      <c r="A1892" s="2" t="n">
        <v>7</v>
      </c>
      <c r="B1892" s="2" t="n">
        <v>7801</v>
      </c>
      <c r="C1892" s="2" t="inlineStr">
        <is>
          <t>SEPARACAO</t>
        </is>
      </c>
      <c r="D1892" s="2" t="inlineStr">
        <is>
          <t>T90005050</t>
        </is>
      </c>
      <c r="E1892" s="2" t="inlineStr">
        <is>
          <t>LEIDIANE GOMES RIBEIRO</t>
        </is>
      </c>
      <c r="F1892" s="2" t="n">
        <v>4564</v>
      </c>
      <c r="G1892" s="2" t="n">
        <v>94.23999999999999</v>
      </c>
      <c r="H1892" s="2" t="n">
        <v>48</v>
      </c>
      <c r="I1892" s="2" t="n">
        <v>0</v>
      </c>
      <c r="J1892" s="2" t="inlineStr">
        <is>
          <t>TERCEIRO</t>
        </is>
      </c>
    </row>
    <row r="1893">
      <c r="A1893" s="2" t="n">
        <v>7</v>
      </c>
      <c r="B1893" s="2" t="n">
        <v>7801</v>
      </c>
      <c r="C1893" s="2" t="inlineStr">
        <is>
          <t>SEPARACAO</t>
        </is>
      </c>
      <c r="D1893" s="2" t="inlineStr">
        <is>
          <t>T90005059</t>
        </is>
      </c>
      <c r="E1893" s="2" t="inlineStr">
        <is>
          <t>CRISTIAN DE GOUVEIA BOLIVAR</t>
        </is>
      </c>
      <c r="F1893" s="2" t="n">
        <v>12283</v>
      </c>
      <c r="G1893" s="2" t="n">
        <v>166.68</v>
      </c>
      <c r="H1893" s="2" t="n">
        <v>74</v>
      </c>
      <c r="I1893" s="2" t="n">
        <v>0</v>
      </c>
      <c r="J1893" s="2" t="inlineStr">
        <is>
          <t>TERCEIRO</t>
        </is>
      </c>
    </row>
    <row r="1894">
      <c r="A1894" s="2" t="n">
        <v>7</v>
      </c>
      <c r="B1894" s="2" t="n">
        <v>7801</v>
      </c>
      <c r="C1894" s="2" t="inlineStr">
        <is>
          <t>SEPARACAO</t>
        </is>
      </c>
      <c r="D1894" s="2" t="inlineStr">
        <is>
          <t>T90005065</t>
        </is>
      </c>
      <c r="E1894" s="2" t="inlineStr">
        <is>
          <t>BRUNO SIRQUEIRA</t>
        </is>
      </c>
      <c r="F1894" s="2" t="n">
        <v>9481</v>
      </c>
      <c r="G1894" s="2" t="n">
        <v>166.28</v>
      </c>
      <c r="H1894" s="2" t="n">
        <v>57</v>
      </c>
      <c r="I1894" s="2" t="n">
        <v>0</v>
      </c>
      <c r="J1894" s="2" t="inlineStr">
        <is>
          <t>TERCEIRO</t>
        </is>
      </c>
    </row>
    <row r="1895">
      <c r="A1895" s="2" t="n">
        <v>7</v>
      </c>
      <c r="B1895" s="2" t="n">
        <v>7801</v>
      </c>
      <c r="C1895" s="2" t="inlineStr">
        <is>
          <t>SEPARACAO</t>
        </is>
      </c>
      <c r="D1895" s="2" t="inlineStr">
        <is>
          <t>T90005071</t>
        </is>
      </c>
      <c r="E1895" s="2" t="inlineStr">
        <is>
          <t>ALAILTON PEREIRA DA SILVA</t>
        </is>
      </c>
      <c r="F1895" s="2" t="n">
        <v>2532</v>
      </c>
      <c r="G1895" s="2" t="n">
        <v>53.28</v>
      </c>
      <c r="H1895" s="2" t="n">
        <v>48</v>
      </c>
      <c r="I1895" s="2" t="n">
        <v>0</v>
      </c>
      <c r="J1895" s="2" t="inlineStr">
        <is>
          <t>TERCEIRO</t>
        </is>
      </c>
    </row>
    <row r="1896">
      <c r="A1896" s="2" t="n">
        <v>7</v>
      </c>
      <c r="B1896" s="2" t="n">
        <v>7801</v>
      </c>
      <c r="C1896" s="2" t="inlineStr">
        <is>
          <t>SEPARACAO</t>
        </is>
      </c>
      <c r="D1896" s="2" t="inlineStr">
        <is>
          <t>T90005072</t>
        </is>
      </c>
      <c r="E1896" s="2" t="inlineStr">
        <is>
          <t>KAUE NASCIMENTO BORGES</t>
        </is>
      </c>
      <c r="F1896" s="2" t="n">
        <v>3491</v>
      </c>
      <c r="G1896" s="2" t="n">
        <v>62.15</v>
      </c>
      <c r="H1896" s="2" t="n">
        <v>56</v>
      </c>
      <c r="I1896" s="2" t="n">
        <v>0</v>
      </c>
      <c r="J1896" s="2" t="inlineStr">
        <is>
          <t>TERCEIRO</t>
        </is>
      </c>
    </row>
    <row r="1897">
      <c r="A1897" s="2" t="n">
        <v>7</v>
      </c>
      <c r="B1897" s="2" t="n">
        <v>7801</v>
      </c>
      <c r="C1897" s="2" t="inlineStr">
        <is>
          <t>SEPARACAO</t>
        </is>
      </c>
      <c r="D1897" s="2" t="inlineStr">
        <is>
          <t>T90005073</t>
        </is>
      </c>
      <c r="E1897" s="2" t="inlineStr">
        <is>
          <t>ALLAN LUIZ DOS SANTOS</t>
        </is>
      </c>
      <c r="F1897" s="2" t="n">
        <v>4144</v>
      </c>
      <c r="G1897" s="2" t="n">
        <v>101.5</v>
      </c>
      <c r="H1897" s="2" t="n">
        <v>41</v>
      </c>
      <c r="I1897" s="2" t="n">
        <v>0</v>
      </c>
      <c r="J1897" s="2" t="inlineStr">
        <is>
          <t>TERCEIRO</t>
        </is>
      </c>
    </row>
    <row r="1898">
      <c r="A1898" s="2" t="n">
        <v>7</v>
      </c>
      <c r="B1898" s="2" t="n">
        <v>7801</v>
      </c>
      <c r="C1898" s="2" t="inlineStr">
        <is>
          <t>SEPARACAO</t>
        </is>
      </c>
      <c r="D1898" s="2" t="inlineStr">
        <is>
          <t>T90005076</t>
        </is>
      </c>
      <c r="E1898" s="2" t="inlineStr">
        <is>
          <t>FELIPE GOMES GUIMARAES</t>
        </is>
      </c>
      <c r="F1898" s="2" t="n">
        <v>8950</v>
      </c>
      <c r="G1898" s="2" t="n">
        <v>109.23</v>
      </c>
      <c r="H1898" s="2" t="n">
        <v>82</v>
      </c>
      <c r="I1898" s="2" t="n">
        <v>0</v>
      </c>
      <c r="J1898" s="2" t="inlineStr">
        <is>
          <t>TERCEIRO</t>
        </is>
      </c>
    </row>
    <row r="1899">
      <c r="A1899" s="2" t="n">
        <v>7</v>
      </c>
      <c r="B1899" s="2" t="n">
        <v>7801</v>
      </c>
      <c r="C1899" s="2" t="inlineStr">
        <is>
          <t>SEPARACAO</t>
        </is>
      </c>
      <c r="D1899" s="2" t="inlineStr">
        <is>
          <t>T90005086</t>
        </is>
      </c>
      <c r="E1899" s="2" t="inlineStr">
        <is>
          <t>JULIANA FRANCISCA DE LIMA SANTANA</t>
        </is>
      </c>
      <c r="F1899" s="2" t="n">
        <v>221</v>
      </c>
      <c r="G1899" s="2" t="n">
        <v>5.27</v>
      </c>
      <c r="H1899" s="2" t="n">
        <v>42</v>
      </c>
      <c r="I1899" s="2" t="n">
        <v>0</v>
      </c>
      <c r="J1899" s="2" t="inlineStr">
        <is>
          <t>TERCEIRO</t>
        </is>
      </c>
    </row>
    <row r="1900">
      <c r="A1900" s="2" t="n">
        <v>7</v>
      </c>
      <c r="B1900" s="2" t="n">
        <v>7801</v>
      </c>
      <c r="C1900" s="2" t="inlineStr">
        <is>
          <t>SEPARACAO</t>
        </is>
      </c>
      <c r="D1900" s="2" t="inlineStr">
        <is>
          <t>T90005087</t>
        </is>
      </c>
      <c r="E1900" s="2" t="inlineStr">
        <is>
          <t>KARINA CINTIA C. DOS SANTOS</t>
        </is>
      </c>
      <c r="F1900" s="2" t="n">
        <v>7094</v>
      </c>
      <c r="G1900" s="2" t="n">
        <v>129.34</v>
      </c>
      <c r="H1900" s="2" t="n">
        <v>55</v>
      </c>
      <c r="I1900" s="2" t="n">
        <v>0</v>
      </c>
      <c r="J1900" s="2" t="inlineStr">
        <is>
          <t>TERCEIRO</t>
        </is>
      </c>
    </row>
    <row r="1901">
      <c r="A1901" s="2" t="n">
        <v>7</v>
      </c>
      <c r="B1901" s="2" t="n">
        <v>7801</v>
      </c>
      <c r="C1901" s="2" t="inlineStr">
        <is>
          <t>SEPARACAO</t>
        </is>
      </c>
      <c r="D1901" s="2" t="inlineStr">
        <is>
          <t>T90005089</t>
        </is>
      </c>
      <c r="E1901" s="2" t="inlineStr">
        <is>
          <t>PALOMA MONTEIRO DE LIMA</t>
        </is>
      </c>
      <c r="F1901" s="2" t="n">
        <v>8679</v>
      </c>
      <c r="G1901" s="2" t="n">
        <v>137.38</v>
      </c>
      <c r="H1901" s="2" t="n">
        <v>63</v>
      </c>
      <c r="I1901" s="2" t="n">
        <v>0</v>
      </c>
      <c r="J1901" s="2" t="inlineStr">
        <is>
          <t>TERCEIRO</t>
        </is>
      </c>
    </row>
    <row r="1902">
      <c r="A1902" s="2" t="n">
        <v>7</v>
      </c>
      <c r="B1902" s="2" t="n">
        <v>7801</v>
      </c>
      <c r="C1902" s="2" t="inlineStr">
        <is>
          <t>SEPARACAO</t>
        </is>
      </c>
      <c r="D1902" s="2" t="inlineStr">
        <is>
          <t>T90005094</t>
        </is>
      </c>
      <c r="E1902" s="2" t="inlineStr">
        <is>
          <t>VALDETE PEREIRA DA COSTA</t>
        </is>
      </c>
      <c r="F1902" s="2" t="n">
        <v>3738</v>
      </c>
      <c r="G1902" s="2" t="n">
        <v>84.34999999999999</v>
      </c>
      <c r="H1902" s="2" t="n">
        <v>44</v>
      </c>
      <c r="I1902" s="2" t="n">
        <v>0</v>
      </c>
      <c r="J1902" s="2" t="inlineStr">
        <is>
          <t>TERCEIRO</t>
        </is>
      </c>
    </row>
    <row r="1903">
      <c r="A1903" s="2" t="n">
        <v>7</v>
      </c>
      <c r="B1903" s="2" t="n">
        <v>7801</v>
      </c>
      <c r="C1903" s="2" t="inlineStr">
        <is>
          <t>SEPARACAO</t>
        </is>
      </c>
      <c r="D1903" s="2" t="inlineStr">
        <is>
          <t>T90005095</t>
        </is>
      </c>
      <c r="E1903" s="2" t="inlineStr">
        <is>
          <t>CRISTIAN PEREIRA DOS SANTOS</t>
        </is>
      </c>
      <c r="F1903" s="2" t="n">
        <v>18763</v>
      </c>
      <c r="G1903" s="2" t="n">
        <v>176.09</v>
      </c>
      <c r="H1903" s="2" t="n">
        <v>107</v>
      </c>
      <c r="I1903" s="2" t="n">
        <v>0</v>
      </c>
      <c r="J1903" s="2" t="inlineStr">
        <is>
          <t>TERCEIRO</t>
        </is>
      </c>
    </row>
    <row r="1904">
      <c r="A1904" s="2" t="n">
        <v>7</v>
      </c>
      <c r="B1904" s="2" t="n">
        <v>7801</v>
      </c>
      <c r="C1904" s="2" t="inlineStr">
        <is>
          <t>SEPARACAO</t>
        </is>
      </c>
      <c r="D1904" s="2" t="inlineStr">
        <is>
          <t>T90005096</t>
        </is>
      </c>
      <c r="E1904" s="2" t="inlineStr">
        <is>
          <t>DIOGO AFONSO DE OLIVEIRA</t>
        </is>
      </c>
      <c r="F1904" s="2" t="n">
        <v>12812</v>
      </c>
      <c r="G1904" s="2" t="n">
        <v>181.76</v>
      </c>
      <c r="H1904" s="2" t="n">
        <v>70</v>
      </c>
      <c r="I1904" s="2" t="n">
        <v>0</v>
      </c>
      <c r="J1904" s="2" t="inlineStr">
        <is>
          <t>TERCEIRO</t>
        </is>
      </c>
    </row>
    <row r="1905">
      <c r="A1905" s="2" t="n">
        <v>7</v>
      </c>
      <c r="B1905" s="2" t="n">
        <v>7801</v>
      </c>
      <c r="C1905" s="2" t="inlineStr">
        <is>
          <t>SEPARACAO</t>
        </is>
      </c>
      <c r="D1905" s="2" t="inlineStr">
        <is>
          <t>T90005098</t>
        </is>
      </c>
      <c r="E1905" s="2" t="inlineStr">
        <is>
          <t>PHELLIP MEIRELES DE CAMPOS</t>
        </is>
      </c>
      <c r="F1905" s="2" t="n">
        <v>1841</v>
      </c>
      <c r="G1905" s="2" t="n">
        <v>45.32</v>
      </c>
      <c r="H1905" s="2" t="n">
        <v>41</v>
      </c>
      <c r="I1905" s="2" t="n">
        <v>0</v>
      </c>
      <c r="J1905" s="2" t="inlineStr">
        <is>
          <t>TERCEIRO</t>
        </is>
      </c>
    </row>
    <row r="1906">
      <c r="A1906" s="2" t="n">
        <v>7</v>
      </c>
      <c r="B1906" s="2" t="n">
        <v>7801</v>
      </c>
      <c r="C1906" s="2" t="inlineStr">
        <is>
          <t>SEPARACAO</t>
        </is>
      </c>
      <c r="D1906" s="2" t="inlineStr">
        <is>
          <t>T90005108</t>
        </is>
      </c>
      <c r="E1906" s="2" t="inlineStr">
        <is>
          <t>SONIA MARIA OLIVEIRA CASTRO</t>
        </is>
      </c>
      <c r="F1906" s="2" t="n">
        <v>2747</v>
      </c>
      <c r="G1906" s="2" t="n">
        <v>57.15</v>
      </c>
      <c r="H1906" s="2" t="n">
        <v>48</v>
      </c>
      <c r="I1906" s="2" t="n">
        <v>0</v>
      </c>
      <c r="J1906" s="2" t="inlineStr">
        <is>
          <t>TERCEIRO</t>
        </is>
      </c>
    </row>
    <row r="1907">
      <c r="A1907" s="2" t="n">
        <v>7</v>
      </c>
      <c r="B1907" s="2" t="n">
        <v>7801</v>
      </c>
      <c r="C1907" s="2" t="inlineStr">
        <is>
          <t>SEPARACAO</t>
        </is>
      </c>
      <c r="D1907" s="2" t="inlineStr">
        <is>
          <t>T90005109</t>
        </is>
      </c>
      <c r="E1907" s="2" t="inlineStr">
        <is>
          <t>JOAO VITOR BEZERRA DA SILVA</t>
        </is>
      </c>
      <c r="F1907" s="2" t="n">
        <v>13512</v>
      </c>
      <c r="G1907" s="2" t="n">
        <v>164.94</v>
      </c>
      <c r="H1907" s="2" t="n">
        <v>82</v>
      </c>
      <c r="I1907" s="2" t="n">
        <v>0</v>
      </c>
      <c r="J1907" s="2" t="inlineStr">
        <is>
          <t>TERCEIRO</t>
        </is>
      </c>
    </row>
    <row r="1908">
      <c r="A1908" s="2" t="n">
        <v>7</v>
      </c>
      <c r="B1908" s="2" t="n">
        <v>7801</v>
      </c>
      <c r="C1908" s="2" t="inlineStr">
        <is>
          <t>SEPARACAO</t>
        </is>
      </c>
      <c r="D1908" s="2" t="inlineStr">
        <is>
          <t>T90005116</t>
        </is>
      </c>
      <c r="E1908" s="2" t="inlineStr">
        <is>
          <t>MAYLANA OLIVEIRA DA SILVA</t>
        </is>
      </c>
      <c r="F1908" s="2" t="n">
        <v>1456</v>
      </c>
      <c r="G1908" s="2" t="n">
        <v>27.82</v>
      </c>
      <c r="H1908" s="2" t="n">
        <v>52</v>
      </c>
      <c r="I1908" s="2" t="n">
        <v>0</v>
      </c>
      <c r="J1908" s="2" t="inlineStr">
        <is>
          <t>TERCEIRO</t>
        </is>
      </c>
    </row>
    <row r="1909">
      <c r="A1909" s="2" t="n">
        <v>7</v>
      </c>
      <c r="B1909" s="2" t="n">
        <v>7801</v>
      </c>
      <c r="C1909" s="2" t="inlineStr">
        <is>
          <t>SEPARACAO</t>
        </is>
      </c>
      <c r="D1909" s="2" t="inlineStr">
        <is>
          <t>T90005132</t>
        </is>
      </c>
      <c r="E1909" s="2" t="inlineStr">
        <is>
          <t>Michel Fagundes Bezerra</t>
        </is>
      </c>
      <c r="F1909" s="2" t="n">
        <v>8342</v>
      </c>
      <c r="G1909" s="2" t="n">
        <v>119.75</v>
      </c>
      <c r="H1909" s="2" t="n">
        <v>70</v>
      </c>
      <c r="I1909" s="2" t="n">
        <v>0</v>
      </c>
      <c r="J1909" s="2" t="inlineStr">
        <is>
          <t>TERCEIRO</t>
        </is>
      </c>
    </row>
    <row r="1910">
      <c r="A1910" s="2" t="n">
        <v>7</v>
      </c>
      <c r="B1910" s="2" t="n">
        <v>7801</v>
      </c>
      <c r="C1910" s="2" t="inlineStr">
        <is>
          <t>SEPARACAO</t>
        </is>
      </c>
      <c r="D1910" s="2" t="inlineStr">
        <is>
          <t>T90005133</t>
        </is>
      </c>
      <c r="E1910" s="2" t="inlineStr">
        <is>
          <t>LUIZ FERNANDO G OLIVEIRA</t>
        </is>
      </c>
      <c r="F1910" s="2" t="n">
        <v>8876</v>
      </c>
      <c r="G1910" s="2" t="n">
        <v>122.93</v>
      </c>
      <c r="H1910" s="2" t="n">
        <v>72</v>
      </c>
      <c r="I1910" s="2" t="n">
        <v>0</v>
      </c>
      <c r="J1910" s="2" t="inlineStr">
        <is>
          <t>TERCEIRO</t>
        </is>
      </c>
    </row>
    <row r="1911">
      <c r="A1911" s="2" t="n">
        <v>7</v>
      </c>
      <c r="B1911" s="2" t="n">
        <v>7801</v>
      </c>
      <c r="C1911" s="2" t="inlineStr">
        <is>
          <t>SEPARACAO</t>
        </is>
      </c>
      <c r="D1911" s="2" t="inlineStr">
        <is>
          <t>T90005134</t>
        </is>
      </c>
      <c r="E1911" s="2" t="inlineStr">
        <is>
          <t>MARCIEL APARECIDO DA SILVA</t>
        </is>
      </c>
      <c r="F1911" s="2" t="n">
        <v>6574</v>
      </c>
      <c r="G1911" s="2" t="n">
        <v>103.18</v>
      </c>
      <c r="H1911" s="2" t="n">
        <v>64</v>
      </c>
      <c r="I1911" s="2" t="n">
        <v>0</v>
      </c>
      <c r="J1911" s="2" t="inlineStr">
        <is>
          <t>TERCEIRO</t>
        </is>
      </c>
    </row>
    <row r="1912">
      <c r="A1912" s="2" t="n">
        <v>7</v>
      </c>
      <c r="B1912" s="2" t="n">
        <v>7801</v>
      </c>
      <c r="C1912" s="2" t="inlineStr">
        <is>
          <t>SEPARACAO</t>
        </is>
      </c>
      <c r="D1912" s="2" t="inlineStr">
        <is>
          <t>T90005139</t>
        </is>
      </c>
      <c r="E1912" s="2" t="inlineStr">
        <is>
          <t>KAICCY BRITO</t>
        </is>
      </c>
      <c r="F1912" s="2" t="n">
        <v>18289</v>
      </c>
      <c r="G1912" s="2" t="n">
        <v>178.97</v>
      </c>
      <c r="H1912" s="2" t="n">
        <v>102</v>
      </c>
      <c r="I1912" s="2" t="n">
        <v>0</v>
      </c>
      <c r="J1912" s="2" t="inlineStr">
        <is>
          <t>TERCEIRO</t>
        </is>
      </c>
    </row>
    <row r="1913">
      <c r="A1913" s="2" t="n">
        <v>7</v>
      </c>
      <c r="B1913" s="2" t="n">
        <v>7801</v>
      </c>
      <c r="C1913" s="2" t="inlineStr">
        <is>
          <t>SEPARACAO</t>
        </is>
      </c>
      <c r="D1913" s="2" t="inlineStr">
        <is>
          <t>T90005140</t>
        </is>
      </c>
      <c r="E1913" s="2" t="inlineStr">
        <is>
          <t>GUILHERME DE ALMEIDA</t>
        </is>
      </c>
      <c r="F1913" s="2" t="n">
        <v>13623</v>
      </c>
      <c r="G1913" s="2" t="n">
        <v>163.61</v>
      </c>
      <c r="H1913" s="2" t="n">
        <v>83</v>
      </c>
      <c r="I1913" s="2" t="n">
        <v>0</v>
      </c>
      <c r="J1913" s="2" t="inlineStr">
        <is>
          <t>TERCEIRO</t>
        </is>
      </c>
    </row>
    <row r="1914">
      <c r="A1914" s="2" t="n">
        <v>7</v>
      </c>
      <c r="B1914" s="2" t="n">
        <v>7801</v>
      </c>
      <c r="C1914" s="2" t="inlineStr">
        <is>
          <t>SEPARACAO</t>
        </is>
      </c>
      <c r="D1914" s="2" t="inlineStr">
        <is>
          <t>T90005142</t>
        </is>
      </c>
      <c r="E1914" s="2" t="inlineStr">
        <is>
          <t>LUIZ GUSTAVO SENA DOS SANTOS</t>
        </is>
      </c>
      <c r="F1914" s="2" t="n">
        <v>2527</v>
      </c>
      <c r="G1914" s="2" t="n">
        <v>46.98</v>
      </c>
      <c r="H1914" s="2" t="n">
        <v>54</v>
      </c>
      <c r="I1914" s="2" t="n">
        <v>0</v>
      </c>
      <c r="J1914" s="2" t="inlineStr">
        <is>
          <t>TERCEIRO</t>
        </is>
      </c>
    </row>
    <row r="1915">
      <c r="A1915" s="2" t="n">
        <v>7</v>
      </c>
      <c r="B1915" s="2" t="n">
        <v>7801</v>
      </c>
      <c r="C1915" s="2" t="inlineStr">
        <is>
          <t>SEPARACAO</t>
        </is>
      </c>
      <c r="D1915" s="2" t="inlineStr">
        <is>
          <t>T90005143</t>
        </is>
      </c>
      <c r="E1915" s="2" t="inlineStr">
        <is>
          <t>MAYCON DE ALMEIDA DOS SANTOS</t>
        </is>
      </c>
      <c r="F1915" s="2" t="n">
        <v>2777</v>
      </c>
      <c r="G1915" s="2" t="n">
        <v>55.94</v>
      </c>
      <c r="H1915" s="2" t="n">
        <v>50</v>
      </c>
      <c r="I1915" s="2" t="n">
        <v>0</v>
      </c>
      <c r="J1915" s="2" t="inlineStr">
        <is>
          <t>TERCEIRO</t>
        </is>
      </c>
    </row>
    <row r="1916">
      <c r="A1916" s="2" t="n">
        <v>7</v>
      </c>
      <c r="B1916" s="2" t="n">
        <v>7801</v>
      </c>
      <c r="C1916" s="2" t="inlineStr">
        <is>
          <t>SEPARACAO</t>
        </is>
      </c>
      <c r="D1916" s="2" t="inlineStr">
        <is>
          <t>T90005144</t>
        </is>
      </c>
      <c r="E1916" s="2" t="inlineStr">
        <is>
          <t>EDMILSON SOBREIRA</t>
        </is>
      </c>
      <c r="F1916" s="2" t="n">
        <v>14114</v>
      </c>
      <c r="G1916" s="2" t="n">
        <v>150.16</v>
      </c>
      <c r="H1916" s="2" t="n">
        <v>94</v>
      </c>
      <c r="I1916" s="2" t="n">
        <v>0</v>
      </c>
      <c r="J1916" s="2" t="inlineStr">
        <is>
          <t>TERCEIRO</t>
        </is>
      </c>
    </row>
    <row r="1917">
      <c r="A1917" s="2" t="n">
        <v>7</v>
      </c>
      <c r="B1917" s="2" t="n">
        <v>7801</v>
      </c>
      <c r="C1917" s="2" t="inlineStr">
        <is>
          <t>SEPARACAO</t>
        </is>
      </c>
      <c r="D1917" s="2" t="inlineStr">
        <is>
          <t>T90005147</t>
        </is>
      </c>
      <c r="E1917" s="2" t="inlineStr">
        <is>
          <t>NATHALY PIRES DE OLIVEIRA</t>
        </is>
      </c>
      <c r="F1917" s="2" t="n">
        <v>7920</v>
      </c>
      <c r="G1917" s="2" t="n">
        <v>134.62</v>
      </c>
      <c r="H1917" s="2" t="n">
        <v>59</v>
      </c>
      <c r="I1917" s="2" t="n">
        <v>0</v>
      </c>
      <c r="J1917" s="2" t="inlineStr">
        <is>
          <t>TERCEIRO</t>
        </is>
      </c>
    </row>
    <row r="1918">
      <c r="A1918" s="2" t="n">
        <v>7</v>
      </c>
      <c r="B1918" s="2" t="n">
        <v>7801</v>
      </c>
      <c r="C1918" s="2" t="inlineStr">
        <is>
          <t>SEPARACAO</t>
        </is>
      </c>
      <c r="D1918" s="2" t="inlineStr">
        <is>
          <t>T90005149</t>
        </is>
      </c>
      <c r="E1918" s="2" t="inlineStr">
        <is>
          <t>CAIQUE COSTA DE SOUZA</t>
        </is>
      </c>
      <c r="F1918" s="2" t="n">
        <v>3047</v>
      </c>
      <c r="G1918" s="2" t="n">
        <v>66.66</v>
      </c>
      <c r="H1918" s="2" t="n">
        <v>46</v>
      </c>
      <c r="I1918" s="2" t="n">
        <v>0</v>
      </c>
      <c r="J1918" s="2" t="inlineStr">
        <is>
          <t>TERCEIRO</t>
        </is>
      </c>
    </row>
    <row r="1919">
      <c r="A1919" s="2" t="n">
        <v>7</v>
      </c>
      <c r="B1919" s="2" t="n">
        <v>7801</v>
      </c>
      <c r="C1919" s="2" t="inlineStr">
        <is>
          <t>SEPARACAO</t>
        </is>
      </c>
      <c r="D1919" s="2" t="inlineStr">
        <is>
          <t>T90005156</t>
        </is>
      </c>
      <c r="E1919" s="2" t="inlineStr">
        <is>
          <t>KAIQUE SILVA FREIRE</t>
        </is>
      </c>
      <c r="F1919" s="2" t="n">
        <v>8081</v>
      </c>
      <c r="G1919" s="2" t="n">
        <v>100.17</v>
      </c>
      <c r="H1919" s="2" t="n">
        <v>81</v>
      </c>
      <c r="I1919" s="2" t="n">
        <v>0</v>
      </c>
      <c r="J1919" s="2" t="inlineStr">
        <is>
          <t>TERCEIRO</t>
        </is>
      </c>
    </row>
    <row r="1920">
      <c r="A1920" s="2" t="n">
        <v>7</v>
      </c>
      <c r="B1920" s="2" t="n">
        <v>7801</v>
      </c>
      <c r="C1920" s="2" t="inlineStr">
        <is>
          <t>SEPARACAO</t>
        </is>
      </c>
      <c r="D1920" s="2" t="inlineStr">
        <is>
          <t>T90005157</t>
        </is>
      </c>
      <c r="E1920" s="2" t="inlineStr">
        <is>
          <t>ALEX BORGES SOUSA</t>
        </is>
      </c>
      <c r="F1920" s="2" t="n">
        <v>257</v>
      </c>
      <c r="G1920" s="2" t="n">
        <v>4.18</v>
      </c>
      <c r="H1920" s="2" t="n">
        <v>61</v>
      </c>
      <c r="I1920" s="2" t="n">
        <v>0</v>
      </c>
      <c r="J1920" s="2" t="inlineStr">
        <is>
          <t>TERCEIRO</t>
        </is>
      </c>
    </row>
    <row r="1921">
      <c r="A1921" s="2" t="n">
        <v>7</v>
      </c>
      <c r="B1921" s="2" t="n">
        <v>7801</v>
      </c>
      <c r="C1921" s="2" t="inlineStr">
        <is>
          <t>SEPARACAO</t>
        </is>
      </c>
      <c r="D1921" s="2" t="inlineStr">
        <is>
          <t>T90005159</t>
        </is>
      </c>
      <c r="E1921" s="2" t="inlineStr">
        <is>
          <t>KAUAN VINICIUS DOS SANTOS</t>
        </is>
      </c>
      <c r="F1921" s="2" t="n">
        <v>4279</v>
      </c>
      <c r="G1921" s="2" t="n">
        <v>66.06999999999999</v>
      </c>
      <c r="H1921" s="2" t="n">
        <v>65</v>
      </c>
      <c r="I1921" s="2" t="n">
        <v>0</v>
      </c>
      <c r="J1921" s="2" t="inlineStr">
        <is>
          <t>TERCEIRO</t>
        </is>
      </c>
    </row>
    <row r="1922">
      <c r="A1922" s="2" t="n">
        <v>7</v>
      </c>
      <c r="B1922" s="2" t="n">
        <v>7801</v>
      </c>
      <c r="C1922" s="2" t="inlineStr">
        <is>
          <t>SEPARACAO</t>
        </is>
      </c>
      <c r="D1922" s="2" t="inlineStr">
        <is>
          <t>T90005163</t>
        </is>
      </c>
      <c r="E1922" s="2" t="inlineStr">
        <is>
          <t>DHOMINY VINICIUS</t>
        </is>
      </c>
      <c r="F1922" s="2" t="n">
        <v>9657</v>
      </c>
      <c r="G1922" s="2" t="n">
        <v>163.69</v>
      </c>
      <c r="H1922" s="2" t="n">
        <v>59</v>
      </c>
      <c r="I1922" s="2" t="n">
        <v>0</v>
      </c>
      <c r="J1922" s="2" t="inlineStr">
        <is>
          <t>TERCEIRO</t>
        </is>
      </c>
    </row>
    <row r="1923">
      <c r="A1923" s="2" t="n">
        <v>7</v>
      </c>
      <c r="B1923" s="2" t="n">
        <v>7801</v>
      </c>
      <c r="C1923" s="2" t="inlineStr">
        <is>
          <t>SEPARACAO</t>
        </is>
      </c>
      <c r="D1923" s="2" t="inlineStr">
        <is>
          <t>T90005164</t>
        </is>
      </c>
      <c r="E1923" s="2" t="inlineStr">
        <is>
          <t>CELIA ARAUJO</t>
        </is>
      </c>
      <c r="F1923" s="2" t="n">
        <v>550</v>
      </c>
      <c r="G1923" s="2" t="n">
        <v>22.56</v>
      </c>
      <c r="H1923" s="2" t="n">
        <v>24</v>
      </c>
      <c r="I1923" s="2" t="n">
        <v>0</v>
      </c>
      <c r="J1923" s="2" t="inlineStr">
        <is>
          <t>TERCEIRO</t>
        </is>
      </c>
    </row>
    <row r="1924">
      <c r="A1924" s="2" t="n">
        <v>7</v>
      </c>
      <c r="B1924" s="2" t="n">
        <v>7801</v>
      </c>
      <c r="C1924" s="2" t="inlineStr">
        <is>
          <t>SEPARACAO</t>
        </is>
      </c>
      <c r="D1924" s="2" t="inlineStr">
        <is>
          <t>T90005168</t>
        </is>
      </c>
      <c r="E1924" s="2" t="inlineStr">
        <is>
          <t>GABRIEL DOS SANTOS BARBOSA</t>
        </is>
      </c>
      <c r="F1924" s="2" t="n">
        <v>10019</v>
      </c>
      <c r="G1924" s="2" t="n">
        <v>155.09</v>
      </c>
      <c r="H1924" s="2" t="n">
        <v>65</v>
      </c>
      <c r="I1924" s="2" t="n">
        <v>0</v>
      </c>
      <c r="J1924" s="2" t="inlineStr">
        <is>
          <t>TERCEIRO</t>
        </is>
      </c>
    </row>
    <row r="1925">
      <c r="A1925" s="2" t="n">
        <v>7</v>
      </c>
      <c r="B1925" s="2" t="n">
        <v>7801</v>
      </c>
      <c r="C1925" s="2" t="inlineStr">
        <is>
          <t>SEPARACAO</t>
        </is>
      </c>
      <c r="D1925" s="2" t="inlineStr">
        <is>
          <t>T90005170</t>
        </is>
      </c>
      <c r="E1925" s="2" t="inlineStr">
        <is>
          <t>GUILHERME DE LIMA</t>
        </is>
      </c>
      <c r="F1925" s="2" t="n">
        <v>2747</v>
      </c>
      <c r="G1925" s="2" t="n">
        <v>56.79</v>
      </c>
      <c r="H1925" s="2" t="n">
        <v>48</v>
      </c>
      <c r="I1925" s="2" t="n">
        <v>0</v>
      </c>
      <c r="J1925" s="2" t="inlineStr">
        <is>
          <t>TERCEIRO</t>
        </is>
      </c>
    </row>
    <row r="1926">
      <c r="A1926" s="2" t="n">
        <v>7</v>
      </c>
      <c r="B1926" s="2" t="n">
        <v>7801</v>
      </c>
      <c r="C1926" s="2" t="inlineStr">
        <is>
          <t>SEPARACAO</t>
        </is>
      </c>
      <c r="D1926" s="2" t="inlineStr">
        <is>
          <t>T90005173</t>
        </is>
      </c>
      <c r="E1926" s="2" t="inlineStr">
        <is>
          <t>DEMERSON MAYQUEL DE SOUZA ROCHA</t>
        </is>
      </c>
      <c r="F1926" s="2" t="n">
        <v>10070</v>
      </c>
      <c r="G1926" s="2" t="n">
        <v>174.95</v>
      </c>
      <c r="H1926" s="2" t="n">
        <v>58</v>
      </c>
      <c r="I1926" s="2" t="n">
        <v>0</v>
      </c>
      <c r="J1926" s="2" t="inlineStr">
        <is>
          <t>TERCEIRO</t>
        </is>
      </c>
    </row>
    <row r="1927">
      <c r="A1927" s="2" t="n">
        <v>7</v>
      </c>
      <c r="B1927" s="2" t="n">
        <v>7801</v>
      </c>
      <c r="C1927" s="2" t="inlineStr">
        <is>
          <t>SEPARACAO</t>
        </is>
      </c>
      <c r="D1927" s="2" t="inlineStr">
        <is>
          <t>T90005177</t>
        </is>
      </c>
      <c r="E1927" s="2" t="inlineStr">
        <is>
          <t>GUILHERME QUINTILIANO</t>
        </is>
      </c>
      <c r="F1927" s="2" t="n">
        <v>7174</v>
      </c>
      <c r="G1927" s="2" t="n">
        <v>148.74</v>
      </c>
      <c r="H1927" s="2" t="n">
        <v>48</v>
      </c>
      <c r="I1927" s="2" t="n">
        <v>0</v>
      </c>
      <c r="J1927" s="2" t="inlineStr">
        <is>
          <t>TERCEIRO</t>
        </is>
      </c>
    </row>
    <row r="1928">
      <c r="A1928" s="2" t="n">
        <v>7</v>
      </c>
      <c r="B1928" s="2" t="n">
        <v>7801</v>
      </c>
      <c r="C1928" s="2" t="inlineStr">
        <is>
          <t>SEPARACAO</t>
        </is>
      </c>
      <c r="D1928" s="2" t="inlineStr">
        <is>
          <t>T90005178</t>
        </is>
      </c>
      <c r="E1928" s="2" t="inlineStr">
        <is>
          <t>Henrique Sousa da Silva</t>
        </is>
      </c>
      <c r="F1928" s="2" t="n">
        <v>10320</v>
      </c>
      <c r="G1928" s="2" t="n">
        <v>161.99</v>
      </c>
      <c r="H1928" s="2" t="n">
        <v>64</v>
      </c>
      <c r="I1928" s="2" t="n">
        <v>0</v>
      </c>
      <c r="J1928" s="2" t="inlineStr">
        <is>
          <t>TERCEIRO</t>
        </is>
      </c>
    </row>
    <row r="1929">
      <c r="A1929" s="2" t="n">
        <v>7</v>
      </c>
      <c r="B1929" s="2" t="n">
        <v>7801</v>
      </c>
      <c r="C1929" s="2" t="inlineStr">
        <is>
          <t>SEPARACAO</t>
        </is>
      </c>
      <c r="D1929" s="2" t="inlineStr">
        <is>
          <t>T90005181</t>
        </is>
      </c>
      <c r="E1929" s="2" t="inlineStr">
        <is>
          <t>FRANCISCO APARECIDO</t>
        </is>
      </c>
      <c r="F1929" s="2" t="n">
        <v>3847</v>
      </c>
      <c r="G1929" s="2" t="n">
        <v>82.68000000000001</v>
      </c>
      <c r="H1929" s="2" t="n">
        <v>47</v>
      </c>
      <c r="I1929" s="2" t="n">
        <v>0</v>
      </c>
      <c r="J1929" s="2" t="inlineStr">
        <is>
          <t>TERCEIRO</t>
        </is>
      </c>
    </row>
    <row r="1930">
      <c r="A1930" s="2" t="n">
        <v>7</v>
      </c>
      <c r="B1930" s="2" t="n">
        <v>7801</v>
      </c>
      <c r="C1930" s="2" t="inlineStr">
        <is>
          <t>SEPARACAO</t>
        </is>
      </c>
      <c r="D1930" s="2" t="inlineStr">
        <is>
          <t>T90005182</t>
        </is>
      </c>
      <c r="E1930" s="2" t="inlineStr">
        <is>
          <t>MATHEUS OLIVEIRA SILVA</t>
        </is>
      </c>
      <c r="F1930" s="2" t="n">
        <v>239</v>
      </c>
      <c r="G1930" s="2" t="n">
        <v>10.52</v>
      </c>
      <c r="H1930" s="2" t="n">
        <v>23</v>
      </c>
      <c r="I1930" s="2" t="n">
        <v>0</v>
      </c>
      <c r="J1930" s="2" t="inlineStr">
        <is>
          <t>TERCEIRO</t>
        </is>
      </c>
    </row>
    <row r="1931">
      <c r="A1931" s="2" t="n">
        <v>7</v>
      </c>
      <c r="B1931" s="2" t="n">
        <v>7801</v>
      </c>
      <c r="C1931" s="2" t="inlineStr">
        <is>
          <t>SEPARACAO</t>
        </is>
      </c>
      <c r="D1931" s="2" t="inlineStr">
        <is>
          <t>T90005184</t>
        </is>
      </c>
      <c r="E1931" s="2" t="inlineStr">
        <is>
          <t>WALLACE SOARES</t>
        </is>
      </c>
      <c r="F1931" s="2" t="n">
        <v>9198</v>
      </c>
      <c r="G1931" s="2" t="n">
        <v>153.4</v>
      </c>
      <c r="H1931" s="2" t="n">
        <v>60</v>
      </c>
      <c r="I1931" s="2" t="n">
        <v>0</v>
      </c>
      <c r="J1931" s="2" t="inlineStr">
        <is>
          <t>TERCEIRO</t>
        </is>
      </c>
    </row>
    <row r="1932">
      <c r="A1932" s="2" t="n">
        <v>7</v>
      </c>
      <c r="B1932" s="2" t="n">
        <v>7801</v>
      </c>
      <c r="C1932" s="2" t="inlineStr">
        <is>
          <t>SEPARACAO</t>
        </is>
      </c>
      <c r="D1932" s="2" t="inlineStr">
        <is>
          <t>T90005185</t>
        </is>
      </c>
      <c r="E1932" s="2" t="inlineStr">
        <is>
          <t>MIREYA ANTONIA</t>
        </is>
      </c>
      <c r="F1932" s="2" t="n">
        <v>2884</v>
      </c>
      <c r="G1932" s="2" t="n">
        <v>112.04</v>
      </c>
      <c r="H1932" s="2" t="n">
        <v>26</v>
      </c>
      <c r="I1932" s="2" t="n">
        <v>0</v>
      </c>
      <c r="J1932" s="2" t="inlineStr">
        <is>
          <t>TERCEIRO</t>
        </is>
      </c>
    </row>
    <row r="1933">
      <c r="A1933" s="2" t="n">
        <v>7</v>
      </c>
      <c r="B1933" s="2" t="n">
        <v>7801</v>
      </c>
      <c r="C1933" s="2" t="inlineStr">
        <is>
          <t>SEPARACAO</t>
        </is>
      </c>
      <c r="D1933" s="2" t="inlineStr">
        <is>
          <t>T90005186</t>
        </is>
      </c>
      <c r="E1933" s="2" t="inlineStr">
        <is>
          <t>LUISANNY CAROLINA</t>
        </is>
      </c>
      <c r="F1933" s="2" t="n">
        <v>1796</v>
      </c>
      <c r="G1933" s="2" t="n">
        <v>72.66</v>
      </c>
      <c r="H1933" s="2" t="n">
        <v>25</v>
      </c>
      <c r="I1933" s="2" t="n">
        <v>0</v>
      </c>
      <c r="J1933" s="2" t="inlineStr">
        <is>
          <t>TERCEIRO</t>
        </is>
      </c>
    </row>
    <row r="1934">
      <c r="A1934" s="2" t="n">
        <v>7</v>
      </c>
      <c r="B1934" s="2" t="n">
        <v>7801</v>
      </c>
      <c r="C1934" s="2" t="inlineStr">
        <is>
          <t>SEPARACAO</t>
        </is>
      </c>
      <c r="D1934" s="2" t="inlineStr">
        <is>
          <t>T90005187</t>
        </is>
      </c>
      <c r="E1934" s="2" t="inlineStr">
        <is>
          <t>MIREANNGIE VANESSA LOPEZ</t>
        </is>
      </c>
      <c r="F1934" s="2" t="n">
        <v>4624</v>
      </c>
      <c r="G1934" s="2" t="n">
        <v>126.81</v>
      </c>
      <c r="H1934" s="2" t="n">
        <v>36</v>
      </c>
      <c r="I1934" s="2" t="n">
        <v>0</v>
      </c>
      <c r="J1934" s="2" t="inlineStr">
        <is>
          <t>TERCEIRO</t>
        </is>
      </c>
    </row>
    <row r="1935">
      <c r="A1935" s="2" t="n">
        <v>7</v>
      </c>
      <c r="B1935" s="2" t="n">
        <v>7801</v>
      </c>
      <c r="C1935" s="2" t="inlineStr">
        <is>
          <t>SEPARACAO</t>
        </is>
      </c>
      <c r="D1935" s="2" t="inlineStr">
        <is>
          <t>T90005189</t>
        </is>
      </c>
      <c r="E1935" s="2" t="inlineStr">
        <is>
          <t>YASMIN SILVA ROCHA</t>
        </is>
      </c>
      <c r="F1935" s="2" t="n">
        <v>3949</v>
      </c>
      <c r="G1935" s="2" t="n">
        <v>67.16</v>
      </c>
      <c r="H1935" s="2" t="n">
        <v>59</v>
      </c>
      <c r="I1935" s="2" t="n">
        <v>0</v>
      </c>
      <c r="J1935" s="2" t="inlineStr">
        <is>
          <t>TERCEIRO</t>
        </is>
      </c>
    </row>
    <row r="1936">
      <c r="A1936" s="2" t="n">
        <v>7</v>
      </c>
      <c r="B1936" s="2" t="n">
        <v>7801</v>
      </c>
      <c r="C1936" s="2" t="inlineStr">
        <is>
          <t>SEPARACAO</t>
        </is>
      </c>
      <c r="D1936" s="2" t="inlineStr">
        <is>
          <t>T90005190</t>
        </is>
      </c>
      <c r="E1936" s="2" t="inlineStr">
        <is>
          <t>BRAYAN LUCAS GUARNIEIRI</t>
        </is>
      </c>
      <c r="F1936" s="2" t="n">
        <v>8801</v>
      </c>
      <c r="G1936" s="2" t="n">
        <v>127.59</v>
      </c>
      <c r="H1936" s="2" t="n">
        <v>69</v>
      </c>
      <c r="I1936" s="2" t="n">
        <v>0</v>
      </c>
      <c r="J1936" s="2" t="inlineStr">
        <is>
          <t>TERCEIRO</t>
        </is>
      </c>
    </row>
    <row r="1937">
      <c r="A1937" s="2" t="n">
        <v>7</v>
      </c>
      <c r="B1937" s="2" t="n">
        <v>7801</v>
      </c>
      <c r="C1937" s="2" t="inlineStr">
        <is>
          <t>SEPARACAO</t>
        </is>
      </c>
      <c r="D1937" s="2" t="inlineStr">
        <is>
          <t>T90005195</t>
        </is>
      </c>
      <c r="E1937" s="2" t="inlineStr">
        <is>
          <t>CAIO BRAGA DE SOUZA</t>
        </is>
      </c>
      <c r="F1937" s="2" t="n">
        <v>190</v>
      </c>
      <c r="G1937" s="2" t="n">
        <v>3.4</v>
      </c>
      <c r="H1937" s="2" t="n">
        <v>56</v>
      </c>
      <c r="I1937" s="2" t="n">
        <v>0</v>
      </c>
      <c r="J1937" s="2" t="inlineStr">
        <is>
          <t>TERCEIRO</t>
        </is>
      </c>
    </row>
    <row r="1938">
      <c r="A1938" s="2" t="n">
        <v>7</v>
      </c>
      <c r="B1938" s="2" t="n">
        <v>7801</v>
      </c>
      <c r="C1938" s="2" t="inlineStr">
        <is>
          <t>SEPARACAO</t>
        </is>
      </c>
      <c r="D1938" s="2" t="inlineStr">
        <is>
          <t>T90005196</t>
        </is>
      </c>
      <c r="E1938" s="2" t="inlineStr">
        <is>
          <t>KLEBER SANTOS DA SILVA</t>
        </is>
      </c>
      <c r="F1938" s="2" t="n">
        <v>9394</v>
      </c>
      <c r="G1938" s="2" t="n">
        <v>173.7</v>
      </c>
      <c r="H1938" s="2" t="n">
        <v>54</v>
      </c>
      <c r="I1938" s="2" t="n">
        <v>0</v>
      </c>
      <c r="J1938" s="2" t="inlineStr">
        <is>
          <t>TERCEIRO</t>
        </is>
      </c>
    </row>
    <row r="1939">
      <c r="A1939" s="2" t="n">
        <v>7</v>
      </c>
      <c r="B1939" s="2" t="n">
        <v>7801</v>
      </c>
      <c r="C1939" s="2" t="inlineStr">
        <is>
          <t>SEPARACAO</t>
        </is>
      </c>
      <c r="D1939" s="2" t="inlineStr">
        <is>
          <t>T90005197</t>
        </is>
      </c>
      <c r="E1939" s="2" t="inlineStr">
        <is>
          <t>LUCAS RIBEIRO DE CASTRO</t>
        </is>
      </c>
      <c r="F1939" s="2" t="n">
        <v>4786</v>
      </c>
      <c r="G1939" s="2" t="n">
        <v>57.92</v>
      </c>
      <c r="H1939" s="2" t="n">
        <v>83</v>
      </c>
      <c r="I1939" s="2" t="n">
        <v>0</v>
      </c>
      <c r="J1939" s="2" t="inlineStr">
        <is>
          <t>TERCEIRO</t>
        </is>
      </c>
    </row>
    <row r="1940">
      <c r="A1940" s="2" t="n">
        <v>7</v>
      </c>
      <c r="B1940" s="2" t="n">
        <v>7801</v>
      </c>
      <c r="C1940" s="2" t="inlineStr">
        <is>
          <t>SEPARACAO</t>
        </is>
      </c>
      <c r="D1940" s="2" t="inlineStr">
        <is>
          <t>T90005198</t>
        </is>
      </c>
      <c r="E1940" s="2" t="inlineStr">
        <is>
          <t>RAFAEL ALMECE SOUZA</t>
        </is>
      </c>
      <c r="F1940" s="2" t="n">
        <v>4505</v>
      </c>
      <c r="G1940" s="2" t="n">
        <v>81.48999999999999</v>
      </c>
      <c r="H1940" s="2" t="n">
        <v>55</v>
      </c>
      <c r="I1940" s="2" t="n">
        <v>0</v>
      </c>
      <c r="J1940" s="2" t="inlineStr">
        <is>
          <t>TERCEIRO</t>
        </is>
      </c>
    </row>
    <row r="1941">
      <c r="A1941" s="2" t="n">
        <v>7</v>
      </c>
      <c r="B1941" s="2" t="n">
        <v>7801</v>
      </c>
      <c r="C1941" s="2" t="inlineStr">
        <is>
          <t>SEPARACAO</t>
        </is>
      </c>
      <c r="D1941" s="2" t="inlineStr">
        <is>
          <t>T90005199</t>
        </is>
      </c>
      <c r="E1941" s="2" t="inlineStr">
        <is>
          <t>VICTOR LUIS MATIAS</t>
        </is>
      </c>
      <c r="F1941" s="2" t="n">
        <v>916</v>
      </c>
      <c r="G1941" s="2" t="n">
        <v>18.97</v>
      </c>
      <c r="H1941" s="2" t="n">
        <v>48</v>
      </c>
      <c r="I1941" s="2" t="n">
        <v>0</v>
      </c>
      <c r="J1941" s="2" t="inlineStr">
        <is>
          <t>TERCEIRO</t>
        </is>
      </c>
    </row>
    <row r="1942">
      <c r="A1942" s="2" t="n">
        <v>7</v>
      </c>
      <c r="B1942" s="2" t="n">
        <v>7801</v>
      </c>
      <c r="C1942" s="2" t="inlineStr">
        <is>
          <t>SEPARACAO</t>
        </is>
      </c>
      <c r="D1942" s="2" t="inlineStr">
        <is>
          <t>T90005200</t>
        </is>
      </c>
      <c r="E1942" s="2" t="inlineStr">
        <is>
          <t>SARA EGEA SANTANA</t>
        </is>
      </c>
      <c r="F1942" s="2" t="n">
        <v>4056</v>
      </c>
      <c r="G1942" s="2" t="n">
        <v>83.72</v>
      </c>
      <c r="H1942" s="2" t="n">
        <v>48</v>
      </c>
      <c r="I1942" s="2" t="n">
        <v>0</v>
      </c>
      <c r="J1942" s="2" t="inlineStr">
        <is>
          <t>TERCEIRO</t>
        </is>
      </c>
    </row>
    <row r="1943">
      <c r="A1943" s="2" t="n">
        <v>7</v>
      </c>
      <c r="B1943" s="2" t="n">
        <v>7801</v>
      </c>
      <c r="C1943" s="2" t="inlineStr">
        <is>
          <t>SEPARACAO</t>
        </is>
      </c>
      <c r="D1943" s="2" t="inlineStr">
        <is>
          <t>T90005201</t>
        </is>
      </c>
      <c r="E1943" s="2" t="inlineStr">
        <is>
          <t>VINICIUS SANTOS PEREIRA</t>
        </is>
      </c>
      <c r="F1943" s="2" t="n">
        <v>2123</v>
      </c>
      <c r="G1943" s="2" t="n">
        <v>50.97</v>
      </c>
      <c r="H1943" s="2" t="n">
        <v>42</v>
      </c>
      <c r="I1943" s="2" t="n">
        <v>0</v>
      </c>
      <c r="J1943" s="2" t="inlineStr">
        <is>
          <t>TERCEIRO</t>
        </is>
      </c>
    </row>
    <row r="1944">
      <c r="A1944" s="2" t="n">
        <v>7</v>
      </c>
      <c r="B1944" s="2" t="n">
        <v>7801</v>
      </c>
      <c r="C1944" s="2" t="inlineStr">
        <is>
          <t>SEPARACAO</t>
        </is>
      </c>
      <c r="D1944" s="2" t="inlineStr">
        <is>
          <t>T90005203</t>
        </is>
      </c>
      <c r="E1944" s="2" t="inlineStr">
        <is>
          <t>JONATHAN MARTINS FRANCISCO</t>
        </is>
      </c>
      <c r="F1944" s="2" t="n">
        <v>1271</v>
      </c>
      <c r="G1944" s="2" t="n">
        <v>35.52</v>
      </c>
      <c r="H1944" s="2" t="n">
        <v>36</v>
      </c>
      <c r="I1944" s="2" t="n">
        <v>0</v>
      </c>
      <c r="J1944" s="2" t="inlineStr">
        <is>
          <t>TERCEIRO</t>
        </is>
      </c>
    </row>
    <row r="1945">
      <c r="A1945" s="2" t="n">
        <v>7</v>
      </c>
      <c r="B1945" s="2" t="n">
        <v>7801</v>
      </c>
      <c r="C1945" s="2" t="inlineStr">
        <is>
          <t>SEPARACAO</t>
        </is>
      </c>
      <c r="D1945" s="2" t="inlineStr">
        <is>
          <t>T90005204</t>
        </is>
      </c>
      <c r="E1945" s="2" t="inlineStr">
        <is>
          <t>ALEXANDRE GOMES SANTANA</t>
        </is>
      </c>
      <c r="F1945" s="2" t="n">
        <v>3942</v>
      </c>
      <c r="G1945" s="2" t="n">
        <v>95.55</v>
      </c>
      <c r="H1945" s="2" t="n">
        <v>41</v>
      </c>
      <c r="I1945" s="2" t="n">
        <v>0</v>
      </c>
      <c r="J1945" s="2" t="inlineStr">
        <is>
          <t>TERCEIRO</t>
        </is>
      </c>
    </row>
    <row r="1946">
      <c r="A1946" s="2" t="n">
        <v>7</v>
      </c>
      <c r="B1946" s="2" t="n">
        <v>7801</v>
      </c>
      <c r="C1946" s="2" t="inlineStr">
        <is>
          <t>SEPARACAO</t>
        </is>
      </c>
      <c r="D1946" s="2" t="inlineStr">
        <is>
          <t>T90005205</t>
        </is>
      </c>
      <c r="E1946" s="2" t="inlineStr">
        <is>
          <t>LEONARDO FERREIRA GUIMARAES</t>
        </is>
      </c>
      <c r="F1946" s="2" t="n">
        <v>3236</v>
      </c>
      <c r="G1946" s="2" t="n">
        <v>89.3</v>
      </c>
      <c r="H1946" s="2" t="n">
        <v>36</v>
      </c>
      <c r="I1946" s="2" t="n">
        <v>0</v>
      </c>
      <c r="J1946" s="2" t="inlineStr">
        <is>
          <t>TERCEIRO</t>
        </is>
      </c>
    </row>
    <row r="1947">
      <c r="A1947" s="2" t="n">
        <v>7</v>
      </c>
      <c r="B1947" s="2" t="n">
        <v>7801</v>
      </c>
      <c r="C1947" s="2" t="inlineStr">
        <is>
          <t>SEPARACAO</t>
        </is>
      </c>
      <c r="D1947" s="2" t="inlineStr">
        <is>
          <t>T90005206</t>
        </is>
      </c>
      <c r="E1947" s="2" t="inlineStr">
        <is>
          <t>RODOLFO PORTES OLIVEIRA</t>
        </is>
      </c>
      <c r="F1947" s="2" t="n">
        <v>4077</v>
      </c>
      <c r="G1947" s="2" t="n">
        <v>73.45</v>
      </c>
      <c r="H1947" s="2" t="n">
        <v>56</v>
      </c>
      <c r="I1947" s="2" t="n">
        <v>0</v>
      </c>
      <c r="J1947" s="2" t="inlineStr">
        <is>
          <t>TERCEIRO</t>
        </is>
      </c>
    </row>
    <row r="1948">
      <c r="A1948" s="2" t="n">
        <v>7</v>
      </c>
      <c r="B1948" s="2" t="n">
        <v>7801</v>
      </c>
      <c r="C1948" s="2" t="inlineStr">
        <is>
          <t>SEPARACAO</t>
        </is>
      </c>
      <c r="D1948" s="2" t="inlineStr">
        <is>
          <t>T90005207</t>
        </is>
      </c>
      <c r="E1948" s="2" t="inlineStr">
        <is>
          <t>BRYAN EDUARDO DA SILVA</t>
        </is>
      </c>
      <c r="F1948" s="2" t="n">
        <v>4637</v>
      </c>
      <c r="G1948" s="2" t="n">
        <v>107.57</v>
      </c>
      <c r="H1948" s="2" t="n">
        <v>43</v>
      </c>
      <c r="I1948" s="2" t="n">
        <v>0</v>
      </c>
      <c r="J1948" s="2" t="inlineStr">
        <is>
          <t>TERCEIRO</t>
        </is>
      </c>
    </row>
    <row r="1949">
      <c r="A1949" s="2" t="n">
        <v>7</v>
      </c>
      <c r="B1949" s="2" t="n">
        <v>7801</v>
      </c>
      <c r="C1949" s="2" t="inlineStr">
        <is>
          <t>SEPARACAO</t>
        </is>
      </c>
      <c r="D1949" s="2" t="inlineStr">
        <is>
          <t>T90005208</t>
        </is>
      </c>
      <c r="E1949" s="2" t="inlineStr">
        <is>
          <t>LUCAS INACIO MENEZES DA SILVA</t>
        </is>
      </c>
      <c r="F1949" s="2" t="n">
        <v>2575</v>
      </c>
      <c r="G1949" s="2" t="n">
        <v>55.7</v>
      </c>
      <c r="H1949" s="2" t="n">
        <v>46</v>
      </c>
      <c r="I1949" s="2" t="n">
        <v>0</v>
      </c>
      <c r="J1949" s="2" t="inlineStr">
        <is>
          <t>TERCEIRO</t>
        </is>
      </c>
    </row>
    <row r="1950">
      <c r="A1950" s="2" t="n">
        <v>7</v>
      </c>
      <c r="B1950" s="2" t="n">
        <v>7801</v>
      </c>
      <c r="C1950" s="2" t="inlineStr">
        <is>
          <t>SEPARACAO</t>
        </is>
      </c>
      <c r="D1950" s="2" t="inlineStr">
        <is>
          <t>T90005209</t>
        </is>
      </c>
      <c r="E1950" s="2" t="inlineStr">
        <is>
          <t>MARINA DE OLIVEIRA</t>
        </is>
      </c>
      <c r="F1950" s="2" t="n">
        <v>1774</v>
      </c>
      <c r="G1950" s="2" t="n">
        <v>74.55</v>
      </c>
      <c r="H1950" s="2" t="n">
        <v>24</v>
      </c>
      <c r="I1950" s="2" t="n">
        <v>0</v>
      </c>
      <c r="J1950" s="2" t="inlineStr">
        <is>
          <t>TERCEIRO</t>
        </is>
      </c>
    </row>
    <row r="1951">
      <c r="A1951" s="2" t="n">
        <v>7</v>
      </c>
      <c r="B1951" s="2" t="n">
        <v>7801</v>
      </c>
      <c r="C1951" s="2" t="inlineStr">
        <is>
          <t>SEPARACAO</t>
        </is>
      </c>
      <c r="D1951" s="2" t="inlineStr">
        <is>
          <t>T90005210</t>
        </is>
      </c>
      <c r="E1951" s="2" t="inlineStr">
        <is>
          <t>LUCAS HENRIQUE GOMES</t>
        </is>
      </c>
      <c r="F1951" s="2" t="n">
        <v>3110</v>
      </c>
      <c r="G1951" s="2" t="n">
        <v>79.34</v>
      </c>
      <c r="H1951" s="2" t="n">
        <v>39</v>
      </c>
      <c r="I1951" s="2" t="n">
        <v>0</v>
      </c>
      <c r="J1951" s="2" t="inlineStr">
        <is>
          <t>TERCEIRO</t>
        </is>
      </c>
    </row>
    <row r="1952">
      <c r="A1952" s="2" t="n">
        <v>7</v>
      </c>
      <c r="B1952" s="2" t="n">
        <v>7801</v>
      </c>
      <c r="C1952" s="2" t="inlineStr">
        <is>
          <t>SEPARACAO</t>
        </is>
      </c>
      <c r="D1952" s="2" t="inlineStr">
        <is>
          <t>T90005211</t>
        </is>
      </c>
      <c r="E1952" s="2" t="inlineStr">
        <is>
          <t>JOAO CARLOS PEREIRA</t>
        </is>
      </c>
      <c r="F1952" s="2" t="n">
        <v>1150</v>
      </c>
      <c r="G1952" s="2" t="n">
        <v>38.99</v>
      </c>
      <c r="H1952" s="2" t="n">
        <v>29</v>
      </c>
      <c r="I1952" s="2" t="n">
        <v>0</v>
      </c>
      <c r="J1952" s="2" t="inlineStr">
        <is>
          <t>TERCEIRO</t>
        </is>
      </c>
    </row>
    <row r="1953">
      <c r="A1953" s="2" t="n">
        <v>7</v>
      </c>
      <c r="B1953" s="2" t="n">
        <v>7801</v>
      </c>
      <c r="C1953" s="2" t="inlineStr">
        <is>
          <t>SEPARACAO</t>
        </is>
      </c>
      <c r="D1953" s="2" t="inlineStr">
        <is>
          <t>T90005212</t>
        </is>
      </c>
      <c r="E1953" s="2" t="inlineStr">
        <is>
          <t>RONALD NEVES</t>
        </is>
      </c>
      <c r="F1953" s="2" t="n">
        <v>1283</v>
      </c>
      <c r="G1953" s="2" t="n">
        <v>58.78</v>
      </c>
      <c r="H1953" s="2" t="n">
        <v>22</v>
      </c>
      <c r="I1953" s="2" t="n">
        <v>0</v>
      </c>
      <c r="J1953" s="2" t="inlineStr">
        <is>
          <t>TERCEIRO</t>
        </is>
      </c>
    </row>
    <row r="1954">
      <c r="A1954" s="2" t="n">
        <v>7</v>
      </c>
      <c r="B1954" s="2" t="n">
        <v>7801</v>
      </c>
      <c r="C1954" s="2" t="inlineStr">
        <is>
          <t>SEPARACAO</t>
        </is>
      </c>
      <c r="D1954" s="2" t="inlineStr">
        <is>
          <t>T90005213</t>
        </is>
      </c>
      <c r="E1954" s="2" t="inlineStr">
        <is>
          <t>DANIEL GODOY DA SILVA</t>
        </is>
      </c>
      <c r="F1954" s="2" t="n">
        <v>2200</v>
      </c>
      <c r="G1954" s="2" t="n">
        <v>52.22</v>
      </c>
      <c r="H1954" s="2" t="n">
        <v>42</v>
      </c>
      <c r="I1954" s="2" t="n">
        <v>0</v>
      </c>
      <c r="J1954" s="2" t="inlineStr">
        <is>
          <t>TERCEIRO</t>
        </is>
      </c>
    </row>
    <row r="1955">
      <c r="A1955" s="2" t="n">
        <v>7</v>
      </c>
      <c r="B1955" s="2" t="n">
        <v>7801</v>
      </c>
      <c r="C1955" s="2" t="inlineStr">
        <is>
          <t>SEPARACAO</t>
        </is>
      </c>
      <c r="D1955" s="2" t="inlineStr">
        <is>
          <t>T90005214</t>
        </is>
      </c>
      <c r="E1955" s="2" t="inlineStr">
        <is>
          <t>MARCIO FERREIRA DA SILVA</t>
        </is>
      </c>
      <c r="F1955" s="2" t="n">
        <v>1403</v>
      </c>
      <c r="G1955" s="2" t="n">
        <v>37.02</v>
      </c>
      <c r="H1955" s="2" t="n">
        <v>38</v>
      </c>
      <c r="I1955" s="2" t="n">
        <v>0</v>
      </c>
      <c r="J1955" s="2" t="inlineStr">
        <is>
          <t>TERCEIRO</t>
        </is>
      </c>
    </row>
    <row r="1956">
      <c r="A1956" s="2" t="n">
        <v>7</v>
      </c>
      <c r="B1956" s="2" t="n">
        <v>7801</v>
      </c>
      <c r="C1956" s="2" t="inlineStr">
        <is>
          <t>SEPARACAO</t>
        </is>
      </c>
      <c r="D1956" s="2" t="inlineStr">
        <is>
          <t>T90005215</t>
        </is>
      </c>
      <c r="E1956" s="2" t="inlineStr">
        <is>
          <t>KAUA SANTANA GUIMARAES</t>
        </is>
      </c>
      <c r="F1956" s="2" t="n">
        <v>267</v>
      </c>
      <c r="G1956" s="2" t="n">
        <v>10.97</v>
      </c>
      <c r="H1956" s="2" t="n">
        <v>24</v>
      </c>
      <c r="I1956" s="2" t="n">
        <v>0</v>
      </c>
      <c r="J1956" s="2" t="inlineStr">
        <is>
          <t>TERCEIRO</t>
        </is>
      </c>
    </row>
    <row r="1957">
      <c r="A1957" s="2" t="n">
        <v>7</v>
      </c>
      <c r="B1957" s="2" t="n">
        <v>7801</v>
      </c>
      <c r="C1957" s="2" t="inlineStr">
        <is>
          <t>SEPARACAO</t>
        </is>
      </c>
      <c r="D1957" s="2" t="inlineStr">
        <is>
          <t>T90005216</t>
        </is>
      </c>
      <c r="E1957" s="2" t="inlineStr">
        <is>
          <t>MARCOS ANTONIO FERREIRA RODRIGUES</t>
        </is>
      </c>
      <c r="F1957" s="2" t="n">
        <v>465</v>
      </c>
      <c r="G1957" s="2" t="n">
        <v>12.29</v>
      </c>
      <c r="H1957" s="2" t="n">
        <v>38</v>
      </c>
      <c r="I1957" s="2" t="n">
        <v>0</v>
      </c>
      <c r="J1957" s="2" t="inlineStr">
        <is>
          <t>TERCEIRO</t>
        </is>
      </c>
    </row>
    <row r="1958">
      <c r="A1958" s="2" t="n">
        <v>7</v>
      </c>
      <c r="B1958" s="2" t="n">
        <v>7801</v>
      </c>
      <c r="C1958" s="2" t="inlineStr">
        <is>
          <t>SEPARACAO</t>
        </is>
      </c>
      <c r="D1958" s="2" t="inlineStr">
        <is>
          <t>T90005218</t>
        </is>
      </c>
      <c r="E1958" s="2" t="inlineStr">
        <is>
          <t>VITORIA REGINA DO NASCIMENTO PEREIRA</t>
        </is>
      </c>
      <c r="F1958" s="2" t="n">
        <v>336</v>
      </c>
      <c r="G1958" s="2" t="n">
        <v>11.89</v>
      </c>
      <c r="H1958" s="2" t="n">
        <v>28</v>
      </c>
      <c r="I1958" s="2" t="n">
        <v>0</v>
      </c>
      <c r="J1958" s="2" t="inlineStr">
        <is>
          <t>TERCEIRO</t>
        </is>
      </c>
    </row>
    <row r="1959">
      <c r="A1959" s="2" t="n">
        <v>7</v>
      </c>
      <c r="B1959" s="2" t="n">
        <v>7801</v>
      </c>
      <c r="C1959" s="2" t="inlineStr">
        <is>
          <t>SEPARACAO</t>
        </is>
      </c>
      <c r="D1959" s="2" t="inlineStr">
        <is>
          <t>T90005219</t>
        </is>
      </c>
      <c r="E1959" s="2" t="inlineStr">
        <is>
          <t>Deivid Pereira do Nascimento Silva</t>
        </is>
      </c>
      <c r="F1959" s="2" t="n">
        <v>609</v>
      </c>
      <c r="G1959" s="2" t="n">
        <v>20.59</v>
      </c>
      <c r="H1959" s="2" t="n">
        <v>30</v>
      </c>
      <c r="I1959" s="2" t="n">
        <v>0</v>
      </c>
      <c r="J1959" s="2" t="inlineStr">
        <is>
          <t>TERCEIRO</t>
        </is>
      </c>
    </row>
    <row r="1960">
      <c r="A1960" s="2" t="n">
        <v>7</v>
      </c>
      <c r="B1960" s="2" t="n">
        <v>7801</v>
      </c>
      <c r="C1960" s="2" t="inlineStr">
        <is>
          <t>SEPARACAO</t>
        </is>
      </c>
      <c r="D1960" s="2" t="inlineStr">
        <is>
          <t>T90005222</t>
        </is>
      </c>
      <c r="E1960" s="2" t="inlineStr">
        <is>
          <t>Cleiton Rodrigues dos Santos</t>
        </is>
      </c>
      <c r="F1960" s="2" t="n">
        <v>1476</v>
      </c>
      <c r="G1960" s="2" t="n">
        <v>26.25</v>
      </c>
      <c r="H1960" s="2" t="n">
        <v>56</v>
      </c>
      <c r="I1960" s="2" t="n">
        <v>0</v>
      </c>
      <c r="J1960" s="2" t="inlineStr">
        <is>
          <t>TERCEIRO</t>
        </is>
      </c>
    </row>
    <row r="1961">
      <c r="A1961" s="2" t="n">
        <v>7</v>
      </c>
      <c r="B1961" s="2" t="n">
        <v>930</v>
      </c>
      <c r="C1961" s="2" t="inlineStr">
        <is>
          <t>RECEBIMENTO</t>
        </is>
      </c>
      <c r="D1961" s="2" t="n">
        <v>122853</v>
      </c>
      <c r="E1961" s="2" t="inlineStr">
        <is>
          <t>ROSE KATIA  DE OLIVEIRA</t>
        </is>
      </c>
      <c r="F1961" s="2" t="n">
        <v>3587</v>
      </c>
      <c r="G1961" s="2" t="n">
        <v>139.5</v>
      </c>
      <c r="H1961" s="2" t="n">
        <v>26</v>
      </c>
      <c r="I1961" s="2" t="n">
        <v>0</v>
      </c>
      <c r="J1961" s="2" t="inlineStr">
        <is>
          <t>GPA</t>
        </is>
      </c>
    </row>
    <row r="1962">
      <c r="A1962" s="2" t="n">
        <v>7</v>
      </c>
      <c r="B1962" s="2" t="n">
        <v>930</v>
      </c>
      <c r="C1962" s="2" t="inlineStr">
        <is>
          <t>ATIVIDADE OP. EMP.</t>
        </is>
      </c>
      <c r="D1962" s="2" t="n">
        <v>128476</v>
      </c>
      <c r="E1962" s="2" t="inlineStr">
        <is>
          <t>Manoel Alves Vieira</t>
        </is>
      </c>
      <c r="F1962" s="2" t="n">
        <v>732</v>
      </c>
      <c r="G1962" s="2" t="n">
        <v>69.44</v>
      </c>
      <c r="H1962" s="2" t="n">
        <v>11</v>
      </c>
      <c r="I1962" s="2" t="n">
        <v>0</v>
      </c>
      <c r="J1962" s="2" t="inlineStr">
        <is>
          <t>GPA</t>
        </is>
      </c>
    </row>
    <row r="1963">
      <c r="A1963" s="2" t="n">
        <v>7</v>
      </c>
      <c r="B1963" s="2" t="n">
        <v>930</v>
      </c>
      <c r="C1963" s="2" t="inlineStr">
        <is>
          <t>PUXADA RECEB</t>
        </is>
      </c>
      <c r="D1963" s="2" t="n">
        <v>161429</v>
      </c>
      <c r="E1963" s="2" t="inlineStr">
        <is>
          <t>JOAO GOMES DE ALMEIDA</t>
        </is>
      </c>
      <c r="F1963" s="2" t="n">
        <v>349</v>
      </c>
      <c r="G1963" s="2" t="n">
        <v>34.25</v>
      </c>
      <c r="H1963" s="2" t="n">
        <v>10</v>
      </c>
      <c r="I1963" s="2" t="n">
        <v>0</v>
      </c>
      <c r="J1963" s="2" t="inlineStr">
        <is>
          <t>GPA</t>
        </is>
      </c>
    </row>
    <row r="1964">
      <c r="A1964" s="2" t="n">
        <v>7</v>
      </c>
      <c r="B1964" s="2" t="n">
        <v>930</v>
      </c>
      <c r="C1964" s="2" t="inlineStr">
        <is>
          <t>RECEBIMENTO</t>
        </is>
      </c>
      <c r="D1964" s="2" t="n">
        <v>176631</v>
      </c>
      <c r="E1964" s="2" t="inlineStr">
        <is>
          <t>LUCAS ANDRADE CAFE</t>
        </is>
      </c>
      <c r="F1964" s="2" t="n">
        <v>720</v>
      </c>
      <c r="G1964" s="2" t="n">
        <v>51.9</v>
      </c>
      <c r="H1964" s="2" t="n">
        <v>14</v>
      </c>
      <c r="I1964" s="2" t="n">
        <v>0</v>
      </c>
      <c r="J1964" s="2" t="inlineStr">
        <is>
          <t>GPA</t>
        </is>
      </c>
    </row>
    <row r="1965">
      <c r="A1965" s="2" t="n">
        <v>7</v>
      </c>
      <c r="B1965" s="2" t="n">
        <v>930</v>
      </c>
      <c r="C1965" s="2" t="inlineStr">
        <is>
          <t>ATIVIDADE OP. EMP.</t>
        </is>
      </c>
      <c r="D1965" s="2" t="n">
        <v>257617</v>
      </c>
      <c r="E1965" s="2" t="inlineStr">
        <is>
          <t>FRANCISCO NEILTON PEREIRA DE ARAUJO</t>
        </is>
      </c>
      <c r="F1965" s="2" t="n">
        <v>2399</v>
      </c>
      <c r="G1965" s="2" t="n">
        <v>111.07</v>
      </c>
      <c r="H1965" s="2" t="n">
        <v>22</v>
      </c>
      <c r="I1965" s="2" t="n">
        <v>0</v>
      </c>
      <c r="J1965" s="2" t="inlineStr">
        <is>
          <t>GPA</t>
        </is>
      </c>
    </row>
    <row r="1966">
      <c r="A1966" s="2" t="n">
        <v>7</v>
      </c>
      <c r="B1966" s="2" t="n">
        <v>930</v>
      </c>
      <c r="C1966" s="2" t="inlineStr">
        <is>
          <t>PUXADA RECEB</t>
        </is>
      </c>
      <c r="D1966" s="2" t="n">
        <v>27002</v>
      </c>
      <c r="E1966" s="2" t="inlineStr">
        <is>
          <t>EDVALDO ALVES DUARTE</t>
        </is>
      </c>
      <c r="F1966" s="2" t="n">
        <v>23</v>
      </c>
      <c r="G1966" s="2" t="n">
        <v>10.69</v>
      </c>
      <c r="H1966" s="2" t="n">
        <v>2</v>
      </c>
      <c r="I1966" s="2" t="n">
        <v>0</v>
      </c>
      <c r="J1966" s="2" t="inlineStr">
        <is>
          <t>GPA</t>
        </is>
      </c>
    </row>
    <row r="1967">
      <c r="A1967" s="2" t="n">
        <v>7</v>
      </c>
      <c r="B1967" s="2" t="n">
        <v>930</v>
      </c>
      <c r="C1967" s="2" t="inlineStr">
        <is>
          <t>CARREGAMENTO</t>
        </is>
      </c>
      <c r="D1967" s="2" t="n">
        <v>2807203</v>
      </c>
      <c r="E1967" s="2" t="inlineStr">
        <is>
          <t>ANDERSON ALEXANDRE ALPHA DALLAQUA</t>
        </is>
      </c>
      <c r="F1967" s="2" t="n">
        <v>539</v>
      </c>
      <c r="G1967" s="2" t="n">
        <v>13.18</v>
      </c>
      <c r="H1967" s="2" t="n">
        <v>41</v>
      </c>
      <c r="I1967" s="2" t="n">
        <v>0</v>
      </c>
      <c r="J1967" s="2" t="inlineStr">
        <is>
          <t>GPA</t>
        </is>
      </c>
    </row>
    <row r="1968">
      <c r="A1968" s="2" t="n">
        <v>7</v>
      </c>
      <c r="B1968" s="2" t="n">
        <v>930</v>
      </c>
      <c r="C1968" s="2" t="inlineStr">
        <is>
          <t>RECEBIMENTO</t>
        </is>
      </c>
      <c r="D1968" s="2" t="n">
        <v>28887</v>
      </c>
      <c r="E1968" s="2" t="inlineStr">
        <is>
          <t>MARILZA DE MATOS GOMES</t>
        </is>
      </c>
      <c r="F1968" s="2" t="n">
        <v>669</v>
      </c>
      <c r="G1968" s="2" t="n">
        <v>20.04</v>
      </c>
      <c r="H1968" s="2" t="n">
        <v>33</v>
      </c>
      <c r="I1968" s="2" t="n">
        <v>0</v>
      </c>
      <c r="J1968" s="2" t="inlineStr">
        <is>
          <t>GPA</t>
        </is>
      </c>
    </row>
    <row r="1969">
      <c r="A1969" s="2" t="n">
        <v>7</v>
      </c>
      <c r="B1969" s="2" t="n">
        <v>930</v>
      </c>
      <c r="C1969" s="2" t="inlineStr">
        <is>
          <t>ATIVIDADE OP. EMP.</t>
        </is>
      </c>
      <c r="D1969" s="2" t="n">
        <v>2946548</v>
      </c>
      <c r="E1969" s="2" t="inlineStr">
        <is>
          <t>Tiago Balduino Vazzi</t>
        </is>
      </c>
      <c r="F1969" s="2" t="n">
        <v>2752</v>
      </c>
      <c r="G1969" s="2" t="n">
        <v>108.7</v>
      </c>
      <c r="H1969" s="2" t="n">
        <v>25</v>
      </c>
      <c r="I1969" s="2" t="n">
        <v>0</v>
      </c>
      <c r="J1969" s="2" t="inlineStr">
        <is>
          <t>GPA</t>
        </is>
      </c>
    </row>
    <row r="1970">
      <c r="A1970" s="2" t="n">
        <v>7</v>
      </c>
      <c r="B1970" s="2" t="n">
        <v>930</v>
      </c>
      <c r="C1970" s="2" t="inlineStr">
        <is>
          <t>CARREGAMENTO</t>
        </is>
      </c>
      <c r="D1970" s="2" t="n">
        <v>3023575</v>
      </c>
      <c r="E1970" s="2" t="inlineStr">
        <is>
          <t>LUIZ PAULO SOUZA GOMES</t>
        </is>
      </c>
      <c r="F1970" s="2" t="n">
        <v>17</v>
      </c>
      <c r="G1970" s="2" t="n">
        <v>0.15</v>
      </c>
      <c r="H1970" s="2" t="n">
        <v>113</v>
      </c>
      <c r="I1970" s="2" t="n">
        <v>0</v>
      </c>
      <c r="J1970" s="2" t="inlineStr">
        <is>
          <t>GPA</t>
        </is>
      </c>
    </row>
    <row r="1971">
      <c r="A1971" s="2" t="n">
        <v>7</v>
      </c>
      <c r="B1971" s="2" t="n">
        <v>930</v>
      </c>
      <c r="C1971" s="2" t="inlineStr">
        <is>
          <t>RECEBIMENTO</t>
        </is>
      </c>
      <c r="D1971" s="2" t="n">
        <v>3067653</v>
      </c>
      <c r="E1971" s="2" t="inlineStr">
        <is>
          <t>ANTONIO LEITE</t>
        </is>
      </c>
      <c r="F1971" s="2" t="n">
        <v>56</v>
      </c>
      <c r="G1971" s="2" t="n">
        <v>8.85</v>
      </c>
      <c r="H1971" s="2" t="n">
        <v>6</v>
      </c>
      <c r="I1971" s="2" t="n">
        <v>0</v>
      </c>
      <c r="J1971" s="2" t="inlineStr">
        <is>
          <t>GPA</t>
        </is>
      </c>
    </row>
    <row r="1972">
      <c r="A1972" s="2" t="n">
        <v>7</v>
      </c>
      <c r="B1972" s="2" t="n">
        <v>930</v>
      </c>
      <c r="C1972" s="2" t="inlineStr">
        <is>
          <t>CARREGAMENTO</t>
        </is>
      </c>
      <c r="D1972" s="2" t="n">
        <v>307364</v>
      </c>
      <c r="E1972" s="2" t="inlineStr">
        <is>
          <t>Rosilei Maria De Jesus Santos</t>
        </is>
      </c>
      <c r="F1972" s="2" t="n">
        <v>15</v>
      </c>
      <c r="G1972" s="2" t="n">
        <v>0.1</v>
      </c>
      <c r="H1972" s="2" t="n">
        <v>150</v>
      </c>
      <c r="I1972" s="2" t="n">
        <v>0</v>
      </c>
      <c r="J1972" s="2" t="inlineStr">
        <is>
          <t>GPA</t>
        </is>
      </c>
    </row>
    <row r="1973">
      <c r="A1973" s="2" t="n">
        <v>7</v>
      </c>
      <c r="B1973" s="2" t="n">
        <v>930</v>
      </c>
      <c r="C1973" s="2" t="inlineStr">
        <is>
          <t>RECEBIMENTO</t>
        </is>
      </c>
      <c r="D1973" s="2" t="n">
        <v>3191540</v>
      </c>
      <c r="E1973" s="2" t="inlineStr">
        <is>
          <t>Gabriel Vicente Da Silva</t>
        </is>
      </c>
      <c r="F1973" s="2" t="n">
        <v>52</v>
      </c>
      <c r="G1973" s="2" t="n">
        <v>11.39</v>
      </c>
      <c r="H1973" s="2" t="n">
        <v>5</v>
      </c>
      <c r="I1973" s="2" t="n">
        <v>0</v>
      </c>
      <c r="J1973" s="2" t="inlineStr">
        <is>
          <t>GPA</t>
        </is>
      </c>
    </row>
    <row r="1974">
      <c r="A1974" s="2" t="n">
        <v>7</v>
      </c>
      <c r="B1974" s="2" t="n">
        <v>930</v>
      </c>
      <c r="C1974" s="2" t="inlineStr">
        <is>
          <t>CARREGAMENTO</t>
        </is>
      </c>
      <c r="D1974" s="2" t="n">
        <v>3387275</v>
      </c>
      <c r="E1974" s="2" t="inlineStr">
        <is>
          <t>DIOGENES LUIZ TENORIO</t>
        </is>
      </c>
      <c r="F1974" s="2" t="n">
        <v>1</v>
      </c>
      <c r="G1974" s="2" t="n">
        <v>6.67</v>
      </c>
      <c r="H1974" s="2" t="n">
        <v>0</v>
      </c>
      <c r="I1974" s="2" t="n">
        <v>0</v>
      </c>
      <c r="J1974" s="2" t="inlineStr">
        <is>
          <t>GPA</t>
        </is>
      </c>
    </row>
    <row r="1975">
      <c r="A1975" s="2" t="n">
        <v>7</v>
      </c>
      <c r="B1975" s="2" t="n">
        <v>930</v>
      </c>
      <c r="C1975" s="2" t="inlineStr">
        <is>
          <t>RECEBIMENTO</t>
        </is>
      </c>
      <c r="D1975" s="2" t="n">
        <v>3392090</v>
      </c>
      <c r="E1975" s="2" t="inlineStr">
        <is>
          <t>ELIAS SILVA VASCONCELOS</t>
        </is>
      </c>
      <c r="F1975" s="2" t="n">
        <v>4123</v>
      </c>
      <c r="G1975" s="2" t="n">
        <v>148.01</v>
      </c>
      <c r="H1975" s="2" t="n">
        <v>28</v>
      </c>
      <c r="I1975" s="2" t="n">
        <v>0</v>
      </c>
      <c r="J1975" s="2" t="inlineStr">
        <is>
          <t>GPA</t>
        </is>
      </c>
    </row>
    <row r="1976">
      <c r="A1976" s="2" t="n">
        <v>7</v>
      </c>
      <c r="B1976" s="2" t="n">
        <v>930</v>
      </c>
      <c r="C1976" s="2" t="inlineStr">
        <is>
          <t>CARREGAMENTO</t>
        </is>
      </c>
      <c r="D1976" s="2" t="n">
        <v>3446441</v>
      </c>
      <c r="E1976" s="2" t="inlineStr">
        <is>
          <t>Mauro Prudente Dos Santos</t>
        </is>
      </c>
      <c r="F1976" s="2" t="n">
        <v>274</v>
      </c>
      <c r="G1976" s="2" t="n">
        <v>9.289999999999999</v>
      </c>
      <c r="H1976" s="2" t="n">
        <v>29</v>
      </c>
      <c r="I1976" s="2" t="n">
        <v>0</v>
      </c>
      <c r="J1976" s="2" t="inlineStr">
        <is>
          <t>GPA</t>
        </is>
      </c>
    </row>
    <row r="1977">
      <c r="A1977" s="2" t="n">
        <v>7</v>
      </c>
      <c r="B1977" s="2" t="n">
        <v>930</v>
      </c>
      <c r="C1977" s="2" t="inlineStr">
        <is>
          <t>RECEBIMENTO</t>
        </is>
      </c>
      <c r="D1977" s="2" t="n">
        <v>3446441</v>
      </c>
      <c r="E1977" s="2" t="inlineStr">
        <is>
          <t>Mauro Prudente Dos Santos</t>
        </is>
      </c>
      <c r="F1977" s="2" t="n">
        <v>362</v>
      </c>
      <c r="G1977" s="2" t="n">
        <v>19.13</v>
      </c>
      <c r="H1977" s="2" t="n">
        <v>19</v>
      </c>
      <c r="I1977" s="2" t="n">
        <v>0</v>
      </c>
      <c r="J1977" s="2" t="inlineStr">
        <is>
          <t>GPA</t>
        </is>
      </c>
    </row>
    <row r="1978">
      <c r="A1978" s="2" t="n">
        <v>7</v>
      </c>
      <c r="B1978" s="2" t="n">
        <v>930</v>
      </c>
      <c r="C1978" s="2" t="inlineStr">
        <is>
          <t>CARREGAMENTO</t>
        </is>
      </c>
      <c r="D1978" s="2" t="n">
        <v>3478467</v>
      </c>
      <c r="E1978" s="2" t="inlineStr">
        <is>
          <t>RICARDO FERNANDES</t>
        </is>
      </c>
      <c r="F1978" s="2" t="n">
        <v>393</v>
      </c>
      <c r="G1978" s="2" t="n">
        <v>9.710000000000001</v>
      </c>
      <c r="H1978" s="2" t="n">
        <v>40</v>
      </c>
      <c r="I1978" s="2" t="n">
        <v>0</v>
      </c>
      <c r="J1978" s="2" t="inlineStr">
        <is>
          <t>GPA</t>
        </is>
      </c>
    </row>
    <row r="1979">
      <c r="A1979" s="2" t="n">
        <v>7</v>
      </c>
      <c r="B1979" s="2" t="n">
        <v>930</v>
      </c>
      <c r="C1979" s="2" t="inlineStr">
        <is>
          <t>RECEBIMENTO</t>
        </is>
      </c>
      <c r="D1979" s="2" t="n">
        <v>367364</v>
      </c>
      <c r="E1979" s="2" t="inlineStr">
        <is>
          <t>MILTON FELIPE DA SILVA</t>
        </is>
      </c>
      <c r="F1979" s="2" t="n">
        <v>3001</v>
      </c>
      <c r="G1979" s="2" t="n">
        <v>145.98</v>
      </c>
      <c r="H1979" s="2" t="n">
        <v>21</v>
      </c>
      <c r="I1979" s="2" t="n">
        <v>0</v>
      </c>
      <c r="J1979" s="2" t="inlineStr">
        <is>
          <t>GPA</t>
        </is>
      </c>
    </row>
    <row r="1980">
      <c r="A1980" s="2" t="n">
        <v>7</v>
      </c>
      <c r="B1980" s="2" t="n">
        <v>930</v>
      </c>
      <c r="C1980" s="2" t="inlineStr">
        <is>
          <t>ATIVIDADE OP. EMP.</t>
        </is>
      </c>
      <c r="D1980" s="2" t="n">
        <v>372952</v>
      </c>
      <c r="E1980" s="2" t="inlineStr">
        <is>
          <t>MARCOS ROBERTO DE SOUZA</t>
        </is>
      </c>
      <c r="F1980" s="2" t="n">
        <v>1438</v>
      </c>
      <c r="G1980" s="2" t="n">
        <v>42.37</v>
      </c>
      <c r="H1980" s="2" t="n">
        <v>34</v>
      </c>
      <c r="I1980" s="2" t="n">
        <v>0</v>
      </c>
      <c r="J1980" s="2" t="inlineStr">
        <is>
          <t>GPA</t>
        </is>
      </c>
    </row>
    <row r="1981">
      <c r="A1981" s="2" t="n">
        <v>7</v>
      </c>
      <c r="B1981" s="2" t="n">
        <v>930</v>
      </c>
      <c r="C1981" s="2" t="inlineStr">
        <is>
          <t>PUXADA RECEB</t>
        </is>
      </c>
      <c r="D1981" s="2" t="n">
        <v>383180</v>
      </c>
      <c r="E1981" s="2" t="inlineStr">
        <is>
          <t>SEVERINO ANTONIO</t>
        </is>
      </c>
      <c r="F1981" s="2" t="n">
        <v>630</v>
      </c>
      <c r="G1981" s="2" t="n">
        <v>21.61</v>
      </c>
      <c r="H1981" s="2" t="n">
        <v>29</v>
      </c>
      <c r="I1981" s="2" t="n">
        <v>0</v>
      </c>
      <c r="J1981" s="2" t="inlineStr">
        <is>
          <t>GPA</t>
        </is>
      </c>
    </row>
    <row r="1982">
      <c r="A1982" s="2" t="n">
        <v>7</v>
      </c>
      <c r="B1982" s="2" t="n">
        <v>930</v>
      </c>
      <c r="C1982" s="2" t="inlineStr">
        <is>
          <t>ATIVIDADE OP. EMP.</t>
        </is>
      </c>
      <c r="D1982" s="2" t="n">
        <v>389833</v>
      </c>
      <c r="E1982" s="2" t="inlineStr">
        <is>
          <t>Luiz Carlos Gomes</t>
        </is>
      </c>
      <c r="F1982" s="2" t="n">
        <v>1754</v>
      </c>
      <c r="G1982" s="2" t="n">
        <v>67.52</v>
      </c>
      <c r="H1982" s="2" t="n">
        <v>26</v>
      </c>
      <c r="I1982" s="2" t="n">
        <v>0</v>
      </c>
      <c r="J1982" s="2" t="inlineStr">
        <is>
          <t>GPA</t>
        </is>
      </c>
    </row>
    <row r="1983">
      <c r="A1983" s="2" t="n">
        <v>7</v>
      </c>
      <c r="B1983" s="2" t="n">
        <v>930</v>
      </c>
      <c r="C1983" s="2" t="inlineStr">
        <is>
          <t>ATIVIDADE OP. EMP.</t>
        </is>
      </c>
      <c r="D1983" s="2" t="n">
        <v>4041291</v>
      </c>
      <c r="E1983" s="2" t="inlineStr">
        <is>
          <t>CAIO CESAR ALVES DE LIMA</t>
        </is>
      </c>
      <c r="F1983" s="2" t="n">
        <v>382</v>
      </c>
      <c r="G1983" s="2" t="n">
        <v>33.8</v>
      </c>
      <c r="H1983" s="2" t="n">
        <v>11</v>
      </c>
      <c r="I1983" s="2" t="n">
        <v>0</v>
      </c>
      <c r="J1983" s="2" t="inlineStr">
        <is>
          <t>GPA</t>
        </is>
      </c>
    </row>
    <row r="1984">
      <c r="A1984" s="2" t="n">
        <v>7</v>
      </c>
      <c r="B1984" s="2" t="n">
        <v>930</v>
      </c>
      <c r="C1984" s="2" t="inlineStr">
        <is>
          <t>RECEBIMENTO</t>
        </is>
      </c>
      <c r="D1984" s="2" t="n">
        <v>407144</v>
      </c>
      <c r="E1984" s="2" t="inlineStr">
        <is>
          <t>Valdinea Santos Do Espirito Santo</t>
        </is>
      </c>
      <c r="F1984" s="2" t="n">
        <v>5381</v>
      </c>
      <c r="G1984" s="2" t="n">
        <v>145.33</v>
      </c>
      <c r="H1984" s="2" t="n">
        <v>37</v>
      </c>
      <c r="I1984" s="2" t="n">
        <v>0</v>
      </c>
      <c r="J1984" s="2" t="inlineStr">
        <is>
          <t>GPA</t>
        </is>
      </c>
    </row>
    <row r="1985">
      <c r="A1985" s="2" t="n">
        <v>7</v>
      </c>
      <c r="B1985" s="2" t="n">
        <v>930</v>
      </c>
      <c r="C1985" s="2" t="inlineStr">
        <is>
          <t>ATIVIDADE OP. EMP.</t>
        </is>
      </c>
      <c r="D1985" s="2" t="n">
        <v>416858</v>
      </c>
      <c r="E1985" s="2" t="inlineStr">
        <is>
          <t>Clayton de Oliveira Domingues</t>
        </is>
      </c>
      <c r="F1985" s="2" t="n">
        <v>1504</v>
      </c>
      <c r="G1985" s="2" t="n">
        <v>68.40000000000001</v>
      </c>
      <c r="H1985" s="2" t="n">
        <v>22</v>
      </c>
      <c r="I1985" s="2" t="n">
        <v>0</v>
      </c>
      <c r="J1985" s="2" t="inlineStr">
        <is>
          <t>GPA</t>
        </is>
      </c>
    </row>
    <row r="1986">
      <c r="A1986" s="2" t="n">
        <v>7</v>
      </c>
      <c r="B1986" s="2" t="n">
        <v>930</v>
      </c>
      <c r="C1986" s="2" t="inlineStr">
        <is>
          <t>RECEBIMENTO</t>
        </is>
      </c>
      <c r="D1986" s="2" t="n">
        <v>416858</v>
      </c>
      <c r="E1986" s="2" t="inlineStr">
        <is>
          <t>Clayton de Oliveira Domingues</t>
        </is>
      </c>
      <c r="F1986" s="2" t="n">
        <v>19</v>
      </c>
      <c r="G1986" s="2" t="n">
        <v>0.4</v>
      </c>
      <c r="H1986" s="2" t="n">
        <v>48</v>
      </c>
      <c r="I1986" s="2" t="n">
        <v>0</v>
      </c>
      <c r="J1986" s="2" t="inlineStr">
        <is>
          <t>GPA</t>
        </is>
      </c>
    </row>
    <row r="1987">
      <c r="A1987" s="2" t="n">
        <v>7</v>
      </c>
      <c r="B1987" s="2" t="n">
        <v>930</v>
      </c>
      <c r="C1987" s="2" t="inlineStr">
        <is>
          <t>PUXADA RECEB</t>
        </is>
      </c>
      <c r="D1987" s="2" t="n">
        <v>4191447</v>
      </c>
      <c r="E1987" s="2" t="inlineStr">
        <is>
          <t>ALEXANDRE GOMES DA SILVA</t>
        </is>
      </c>
      <c r="F1987" s="2" t="n">
        <v>2080</v>
      </c>
      <c r="G1987" s="2" t="n">
        <v>76.79000000000001</v>
      </c>
      <c r="H1987" s="2" t="n">
        <v>27</v>
      </c>
      <c r="I1987" s="2" t="n">
        <v>0</v>
      </c>
      <c r="J1987" s="2" t="inlineStr">
        <is>
          <t>GPA</t>
        </is>
      </c>
    </row>
    <row r="1988">
      <c r="A1988" s="2" t="n">
        <v>7</v>
      </c>
      <c r="B1988" s="2" t="n">
        <v>930</v>
      </c>
      <c r="C1988" s="2" t="inlineStr">
        <is>
          <t>CARREGAMENTO</t>
        </is>
      </c>
      <c r="D1988" s="2" t="n">
        <v>422175</v>
      </c>
      <c r="E1988" s="2" t="inlineStr">
        <is>
          <t>MIKE HENRIQUE VINICIUS</t>
        </is>
      </c>
      <c r="F1988" s="2" t="n">
        <v>106</v>
      </c>
      <c r="G1988" s="2" t="n">
        <v>7.17</v>
      </c>
      <c r="H1988" s="2" t="n">
        <v>15</v>
      </c>
      <c r="I1988" s="2" t="n">
        <v>0</v>
      </c>
      <c r="J1988" s="2" t="inlineStr">
        <is>
          <t>GPA</t>
        </is>
      </c>
    </row>
    <row r="1989">
      <c r="A1989" s="2" t="n">
        <v>7</v>
      </c>
      <c r="B1989" s="2" t="n">
        <v>930</v>
      </c>
      <c r="C1989" s="2" t="inlineStr">
        <is>
          <t>ATIVIDADE OP. EMP.</t>
        </is>
      </c>
      <c r="D1989" s="2" t="n">
        <v>431576</v>
      </c>
      <c r="E1989" s="2" t="inlineStr">
        <is>
          <t>Jose Carlos Da Silva Barros</t>
        </is>
      </c>
      <c r="F1989" s="2" t="n">
        <v>1663</v>
      </c>
      <c r="G1989" s="2" t="n">
        <v>40.18</v>
      </c>
      <c r="H1989" s="2" t="n">
        <v>41</v>
      </c>
      <c r="I1989" s="2" t="n">
        <v>0</v>
      </c>
      <c r="J1989" s="2" t="inlineStr">
        <is>
          <t>GPA</t>
        </is>
      </c>
    </row>
    <row r="1990">
      <c r="A1990" s="2" t="n">
        <v>7</v>
      </c>
      <c r="B1990" s="2" t="n">
        <v>930</v>
      </c>
      <c r="C1990" s="2" t="inlineStr">
        <is>
          <t>SEPARACAO</t>
        </is>
      </c>
      <c r="D1990" s="2" t="n">
        <v>431576</v>
      </c>
      <c r="E1990" s="2" t="inlineStr">
        <is>
          <t>Jose Carlos Da Silva Barros</t>
        </is>
      </c>
      <c r="F1990" s="2" t="n">
        <v>400</v>
      </c>
      <c r="G1990" s="2" t="n">
        <v>0.65</v>
      </c>
      <c r="H1990" s="2" t="n">
        <v>615</v>
      </c>
      <c r="I1990" s="2" t="n">
        <v>0</v>
      </c>
      <c r="J1990" s="2" t="inlineStr">
        <is>
          <t>GPA</t>
        </is>
      </c>
    </row>
    <row r="1991">
      <c r="A1991" s="2" t="n">
        <v>7</v>
      </c>
      <c r="B1991" s="2" t="n">
        <v>930</v>
      </c>
      <c r="C1991" s="2" t="inlineStr">
        <is>
          <t>ATIVIDADE OP. EMP.</t>
        </is>
      </c>
      <c r="D1991" s="2" t="n">
        <v>435411</v>
      </c>
      <c r="E1991" s="2" t="inlineStr">
        <is>
          <t>JOSE EVANGELISTA DA SILVA</t>
        </is>
      </c>
      <c r="F1991" s="2" t="n">
        <v>1580</v>
      </c>
      <c r="G1991" s="2" t="n">
        <v>55.89</v>
      </c>
      <c r="H1991" s="2" t="n">
        <v>28</v>
      </c>
      <c r="I1991" s="2" t="n">
        <v>0</v>
      </c>
      <c r="J1991" s="2" t="inlineStr">
        <is>
          <t>GPA</t>
        </is>
      </c>
    </row>
    <row r="1992">
      <c r="A1992" s="2" t="n">
        <v>7</v>
      </c>
      <c r="B1992" s="2" t="n">
        <v>930</v>
      </c>
      <c r="C1992" s="2" t="inlineStr">
        <is>
          <t>CARREGAMENTO</t>
        </is>
      </c>
      <c r="D1992" s="2" t="n">
        <v>4394453</v>
      </c>
      <c r="E1992" s="2" t="inlineStr">
        <is>
          <t>GEOVANE AQUINO DE LIMA</t>
        </is>
      </c>
      <c r="F1992" s="2" t="n">
        <v>160</v>
      </c>
      <c r="G1992" s="2" t="n">
        <v>3.41</v>
      </c>
      <c r="H1992" s="2" t="n">
        <v>47</v>
      </c>
      <c r="I1992" s="2" t="n">
        <v>0</v>
      </c>
      <c r="J1992" s="2" t="inlineStr">
        <is>
          <t>GPA</t>
        </is>
      </c>
    </row>
    <row r="1993">
      <c r="A1993" s="2" t="n">
        <v>7</v>
      </c>
      <c r="B1993" s="2" t="n">
        <v>930</v>
      </c>
      <c r="C1993" s="2" t="inlineStr">
        <is>
          <t>PUXADA RECEB</t>
        </is>
      </c>
      <c r="D1993" s="2" t="n">
        <v>440970</v>
      </c>
      <c r="E1993" s="2" t="inlineStr">
        <is>
          <t>JOSE FLAVIO BARBOSA DA SILVA</t>
        </is>
      </c>
      <c r="F1993" s="2" t="n">
        <v>35</v>
      </c>
      <c r="G1993" s="2" t="n">
        <v>1.37</v>
      </c>
      <c r="H1993" s="2" t="n">
        <v>26</v>
      </c>
      <c r="I1993" s="2" t="n">
        <v>0</v>
      </c>
      <c r="J1993" s="2" t="inlineStr">
        <is>
          <t>GPA</t>
        </is>
      </c>
    </row>
    <row r="1994">
      <c r="A1994" s="2" t="n">
        <v>7</v>
      </c>
      <c r="B1994" s="2" t="n">
        <v>930</v>
      </c>
      <c r="C1994" s="2" t="inlineStr">
        <is>
          <t>RECEBIMENTO</t>
        </is>
      </c>
      <c r="D1994" s="2" t="n">
        <v>440970</v>
      </c>
      <c r="E1994" s="2" t="inlineStr">
        <is>
          <t>JOSE FLAVIO BARBOSA DA SILVA</t>
        </is>
      </c>
      <c r="F1994" s="2" t="n">
        <v>3237</v>
      </c>
      <c r="G1994" s="2" t="n">
        <v>128.92</v>
      </c>
      <c r="H1994" s="2" t="n">
        <v>25</v>
      </c>
      <c r="I1994" s="2" t="n">
        <v>0</v>
      </c>
      <c r="J1994" s="2" t="inlineStr">
        <is>
          <t>GPA</t>
        </is>
      </c>
    </row>
    <row r="1995">
      <c r="A1995" s="2" t="n">
        <v>7</v>
      </c>
      <c r="B1995" s="2" t="n">
        <v>930</v>
      </c>
      <c r="C1995" s="2" t="inlineStr">
        <is>
          <t>ATIVIDADE OP. EMP.</t>
        </is>
      </c>
      <c r="D1995" s="2" t="n">
        <v>444940</v>
      </c>
      <c r="E1995" s="2" t="inlineStr">
        <is>
          <t>Thiago Pereira de Melo</t>
        </is>
      </c>
      <c r="F1995" s="2" t="n">
        <v>467</v>
      </c>
      <c r="G1995" s="2" t="n">
        <v>25.79</v>
      </c>
      <c r="H1995" s="2" t="n">
        <v>18</v>
      </c>
      <c r="I1995" s="2" t="n">
        <v>0</v>
      </c>
      <c r="J1995" s="2" t="inlineStr">
        <is>
          <t>GPA</t>
        </is>
      </c>
    </row>
    <row r="1996">
      <c r="A1996" s="2" t="n">
        <v>7</v>
      </c>
      <c r="B1996" s="2" t="n">
        <v>930</v>
      </c>
      <c r="C1996" s="2" t="inlineStr">
        <is>
          <t>RECEBIMENTO</t>
        </is>
      </c>
      <c r="D1996" s="2" t="n">
        <v>4455045</v>
      </c>
      <c r="E1996" s="2" t="inlineStr">
        <is>
          <t>LUCINALDO CALADO FERREIRA</t>
        </is>
      </c>
      <c r="F1996" s="2" t="n">
        <v>2762</v>
      </c>
      <c r="G1996" s="2" t="n">
        <v>85.52</v>
      </c>
      <c r="H1996" s="2" t="n">
        <v>32</v>
      </c>
      <c r="I1996" s="2" t="n">
        <v>0</v>
      </c>
      <c r="J1996" s="2" t="inlineStr">
        <is>
          <t>GPA</t>
        </is>
      </c>
    </row>
    <row r="1997">
      <c r="A1997" s="2" t="n">
        <v>7</v>
      </c>
      <c r="B1997" s="2" t="n">
        <v>930</v>
      </c>
      <c r="C1997" s="2" t="inlineStr">
        <is>
          <t>ATIVIDADE OP. EMP.</t>
        </is>
      </c>
      <c r="D1997" s="2" t="n">
        <v>446151</v>
      </c>
      <c r="E1997" s="2" t="inlineStr">
        <is>
          <t>MARCOS NUNES SOARES</t>
        </is>
      </c>
      <c r="F1997" s="2" t="n">
        <v>39</v>
      </c>
      <c r="G1997" s="2" t="n">
        <v>4.6</v>
      </c>
      <c r="H1997" s="2" t="n">
        <v>8</v>
      </c>
      <c r="I1997" s="2" t="n">
        <v>0</v>
      </c>
      <c r="J1997" s="2" t="inlineStr">
        <is>
          <t>GPA</t>
        </is>
      </c>
    </row>
    <row r="1998">
      <c r="A1998" s="2" t="n">
        <v>7</v>
      </c>
      <c r="B1998" s="2" t="n">
        <v>930</v>
      </c>
      <c r="C1998" s="2" t="inlineStr">
        <is>
          <t>CARREGAMENTO</t>
        </is>
      </c>
      <c r="D1998" s="2" t="n">
        <v>4487770</v>
      </c>
      <c r="E1998" s="2" t="inlineStr">
        <is>
          <t>FRANCK MIRACLES</t>
        </is>
      </c>
      <c r="F1998" s="2" t="n">
        <v>431</v>
      </c>
      <c r="G1998" s="2" t="n">
        <v>23.55</v>
      </c>
      <c r="H1998" s="2" t="n">
        <v>18</v>
      </c>
      <c r="I1998" s="2" t="n">
        <v>0</v>
      </c>
      <c r="J1998" s="2" t="inlineStr">
        <is>
          <t>GPA</t>
        </is>
      </c>
    </row>
    <row r="1999">
      <c r="A1999" s="2" t="n">
        <v>7</v>
      </c>
      <c r="B1999" s="2" t="n">
        <v>930</v>
      </c>
      <c r="C1999" s="2" t="inlineStr">
        <is>
          <t>ATIVIDADE OP. EMP.</t>
        </is>
      </c>
      <c r="D1999" s="2" t="n">
        <v>452948</v>
      </c>
      <c r="E1999" s="2" t="inlineStr">
        <is>
          <t>RIBAMAR EVANGELISTA RIBEIRO</t>
        </is>
      </c>
      <c r="F1999" s="2" t="n">
        <v>864</v>
      </c>
      <c r="G1999" s="2" t="n">
        <v>90.61</v>
      </c>
      <c r="H1999" s="2" t="n">
        <v>10</v>
      </c>
      <c r="I1999" s="2" t="n">
        <v>0</v>
      </c>
      <c r="J1999" s="2" t="inlineStr">
        <is>
          <t>GPA</t>
        </is>
      </c>
    </row>
    <row r="2000">
      <c r="A2000" s="2" t="n">
        <v>7</v>
      </c>
      <c r="B2000" s="2" t="n">
        <v>930</v>
      </c>
      <c r="C2000" s="2" t="inlineStr">
        <is>
          <t>CARREGAMENTO</t>
        </is>
      </c>
      <c r="D2000" s="2" t="n">
        <v>4531485</v>
      </c>
      <c r="E2000" s="2" t="inlineStr">
        <is>
          <t>GUILHERME DE OLIVEIRA SILVA</t>
        </is>
      </c>
      <c r="F2000" s="2" t="n">
        <v>423</v>
      </c>
      <c r="G2000" s="2" t="n">
        <v>22.22</v>
      </c>
      <c r="H2000" s="2" t="n">
        <v>19</v>
      </c>
      <c r="I2000" s="2" t="n">
        <v>0</v>
      </c>
      <c r="J2000" s="2" t="inlineStr">
        <is>
          <t>GPA</t>
        </is>
      </c>
    </row>
    <row r="2001">
      <c r="A2001" s="2" t="n">
        <v>7</v>
      </c>
      <c r="B2001" s="2" t="n">
        <v>930</v>
      </c>
      <c r="C2001" s="2" t="inlineStr">
        <is>
          <t>RECEBIMENTO</t>
        </is>
      </c>
      <c r="D2001" s="2" t="n">
        <v>4559193</v>
      </c>
      <c r="E2001" s="2" t="inlineStr">
        <is>
          <t>DANIELA DE JESUS VICENTE</t>
        </is>
      </c>
      <c r="F2001" s="2" t="n">
        <v>434</v>
      </c>
      <c r="G2001" s="2" t="n">
        <v>52.08</v>
      </c>
      <c r="H2001" s="2" t="n">
        <v>8</v>
      </c>
      <c r="I2001" s="2" t="n">
        <v>0</v>
      </c>
      <c r="J2001" s="2" t="inlineStr">
        <is>
          <t>GPA</t>
        </is>
      </c>
    </row>
    <row r="2002">
      <c r="A2002" s="2" t="n">
        <v>7</v>
      </c>
      <c r="B2002" s="2" t="n">
        <v>930</v>
      </c>
      <c r="C2002" s="2" t="inlineStr">
        <is>
          <t>ATIVIDADE OP. EMP.</t>
        </is>
      </c>
      <c r="D2002" s="2" t="n">
        <v>456226</v>
      </c>
      <c r="E2002" s="2" t="inlineStr">
        <is>
          <t>RONALDO CIPRIANO DE SOUSA</t>
        </is>
      </c>
      <c r="F2002" s="2" t="n">
        <v>3339</v>
      </c>
      <c r="G2002" s="2" t="n">
        <v>19</v>
      </c>
      <c r="H2002" s="2" t="n">
        <v>176</v>
      </c>
      <c r="I2002" s="2" t="n">
        <v>0</v>
      </c>
      <c r="J2002" s="2" t="inlineStr">
        <is>
          <t>GPA</t>
        </is>
      </c>
    </row>
    <row r="2003">
      <c r="A2003" s="2" t="n">
        <v>7</v>
      </c>
      <c r="B2003" s="2" t="n">
        <v>930</v>
      </c>
      <c r="C2003" s="2" t="inlineStr">
        <is>
          <t>RECEBIMENTO</t>
        </is>
      </c>
      <c r="D2003" s="2" t="n">
        <v>4754328</v>
      </c>
      <c r="E2003" s="2" t="inlineStr">
        <is>
          <t>BRENDA MILENA VIEIRA</t>
        </is>
      </c>
      <c r="F2003" s="2" t="n">
        <v>3635</v>
      </c>
      <c r="G2003" s="2" t="n">
        <v>146.32</v>
      </c>
      <c r="H2003" s="2" t="n">
        <v>25</v>
      </c>
      <c r="I2003" s="2" t="n">
        <v>0</v>
      </c>
      <c r="J2003" s="2" t="inlineStr">
        <is>
          <t>GPA</t>
        </is>
      </c>
    </row>
    <row r="2004">
      <c r="A2004" s="2" t="n">
        <v>7</v>
      </c>
      <c r="B2004" s="2" t="n">
        <v>930</v>
      </c>
      <c r="C2004" s="2" t="inlineStr">
        <is>
          <t>CARREGAMENTO</t>
        </is>
      </c>
      <c r="D2004" s="2" t="n">
        <v>5110416</v>
      </c>
      <c r="E2004" s="2" t="inlineStr">
        <is>
          <t>Joilton Felix Dos Santos</t>
        </is>
      </c>
      <c r="F2004" s="2" t="n">
        <v>31</v>
      </c>
      <c r="G2004" s="2" t="n">
        <v>0.3</v>
      </c>
      <c r="H2004" s="2" t="n">
        <v>103</v>
      </c>
      <c r="I2004" s="2" t="n">
        <v>0</v>
      </c>
      <c r="J2004" s="2" t="inlineStr">
        <is>
          <t>GPA</t>
        </is>
      </c>
    </row>
    <row r="2005">
      <c r="A2005" s="2" t="n">
        <v>7</v>
      </c>
      <c r="B2005" s="2" t="n">
        <v>930</v>
      </c>
      <c r="C2005" s="2" t="inlineStr">
        <is>
          <t>PUXADA RECEB</t>
        </is>
      </c>
      <c r="D2005" s="2" t="n">
        <v>5110416</v>
      </c>
      <c r="E2005" s="2" t="inlineStr">
        <is>
          <t>Joilton Felix Dos Santos</t>
        </is>
      </c>
      <c r="F2005" s="2" t="n">
        <v>133</v>
      </c>
      <c r="G2005" s="2" t="n">
        <v>15.69</v>
      </c>
      <c r="H2005" s="2" t="n">
        <v>8</v>
      </c>
      <c r="I2005" s="2" t="n">
        <v>0</v>
      </c>
      <c r="J2005" s="2" t="inlineStr">
        <is>
          <t>GPA</t>
        </is>
      </c>
    </row>
    <row r="2006">
      <c r="A2006" s="2" t="n">
        <v>7</v>
      </c>
      <c r="B2006" s="2" t="n">
        <v>930</v>
      </c>
      <c r="C2006" s="2" t="inlineStr">
        <is>
          <t>RECEBIMENTO</t>
        </is>
      </c>
      <c r="D2006" s="2" t="n">
        <v>5110416</v>
      </c>
      <c r="E2006" s="2" t="inlineStr">
        <is>
          <t>Joilton Felix Dos Santos</t>
        </is>
      </c>
      <c r="F2006" s="2" t="n">
        <v>1196</v>
      </c>
      <c r="G2006" s="2" t="n">
        <v>77.47</v>
      </c>
      <c r="H2006" s="2" t="n">
        <v>15</v>
      </c>
      <c r="I2006" s="2" t="n">
        <v>0</v>
      </c>
      <c r="J2006" s="2" t="inlineStr">
        <is>
          <t>GPA</t>
        </is>
      </c>
    </row>
    <row r="2007">
      <c r="A2007" s="2" t="n">
        <v>7</v>
      </c>
      <c r="B2007" s="2" t="n">
        <v>930</v>
      </c>
      <c r="C2007" s="2" t="inlineStr">
        <is>
          <t>RECEBIMENTO</t>
        </is>
      </c>
      <c r="D2007" s="2" t="n">
        <v>513028</v>
      </c>
      <c r="E2007" s="2" t="inlineStr">
        <is>
          <t>Samuel Benedito dos Santos</t>
        </is>
      </c>
      <c r="F2007" s="2" t="n">
        <v>2204</v>
      </c>
      <c r="G2007" s="2" t="n">
        <v>127.4</v>
      </c>
      <c r="H2007" s="2" t="n">
        <v>17</v>
      </c>
      <c r="I2007" s="2" t="n">
        <v>0</v>
      </c>
      <c r="J2007" s="2" t="inlineStr">
        <is>
          <t>GPA</t>
        </is>
      </c>
    </row>
    <row r="2008">
      <c r="A2008" s="2" t="n">
        <v>7</v>
      </c>
      <c r="B2008" s="2" t="n">
        <v>930</v>
      </c>
      <c r="C2008" s="2" t="inlineStr">
        <is>
          <t>SEPARACAO</t>
        </is>
      </c>
      <c r="D2008" s="2" t="n">
        <v>513045</v>
      </c>
      <c r="E2008" s="2" t="inlineStr">
        <is>
          <t>ANTONIEL DA SILVA FERREIRA</t>
        </is>
      </c>
      <c r="F2008" s="2" t="n">
        <v>76</v>
      </c>
      <c r="G2008" s="2" t="n">
        <v>3.28</v>
      </c>
      <c r="H2008" s="2" t="n">
        <v>23</v>
      </c>
      <c r="I2008" s="2" t="n">
        <v>0</v>
      </c>
      <c r="J2008" s="2" t="inlineStr">
        <is>
          <t>GPA</t>
        </is>
      </c>
    </row>
    <row r="2009">
      <c r="A2009" s="2" t="n">
        <v>7</v>
      </c>
      <c r="B2009" s="2" t="n">
        <v>930</v>
      </c>
      <c r="C2009" s="2" t="inlineStr">
        <is>
          <t>RECEBIMENTO</t>
        </is>
      </c>
      <c r="D2009" s="2" t="n">
        <v>514133</v>
      </c>
      <c r="E2009" s="2" t="inlineStr">
        <is>
          <t>Claudemir Ricardo</t>
        </is>
      </c>
      <c r="F2009" s="2" t="n">
        <v>20</v>
      </c>
      <c r="G2009" s="2" t="n">
        <v>6.67</v>
      </c>
      <c r="H2009" s="2" t="n">
        <v>3</v>
      </c>
      <c r="I2009" s="2" t="n">
        <v>0</v>
      </c>
      <c r="J2009" s="2" t="inlineStr">
        <is>
          <t>GPA</t>
        </is>
      </c>
    </row>
    <row r="2010">
      <c r="A2010" s="2" t="n">
        <v>7</v>
      </c>
      <c r="B2010" s="2" t="n">
        <v>930</v>
      </c>
      <c r="C2010" s="2" t="inlineStr">
        <is>
          <t>CARREGAMENTO</t>
        </is>
      </c>
      <c r="D2010" s="2" t="n">
        <v>5149266</v>
      </c>
      <c r="E2010" s="2" t="inlineStr">
        <is>
          <t>Francisco Augusto Ferreira Junior</t>
        </is>
      </c>
      <c r="F2010" s="2" t="n">
        <v>32</v>
      </c>
      <c r="G2010" s="2" t="n">
        <v>1.93</v>
      </c>
      <c r="H2010" s="2" t="n">
        <v>17</v>
      </c>
      <c r="I2010" s="2" t="n">
        <v>0</v>
      </c>
      <c r="J2010" s="2" t="inlineStr">
        <is>
          <t>GPA</t>
        </is>
      </c>
    </row>
    <row r="2011">
      <c r="A2011" s="2" t="n">
        <v>7</v>
      </c>
      <c r="B2011" s="2" t="n">
        <v>930</v>
      </c>
      <c r="C2011" s="2" t="inlineStr">
        <is>
          <t>PUXADA RECEB</t>
        </is>
      </c>
      <c r="D2011" s="2" t="n">
        <v>5149266</v>
      </c>
      <c r="E2011" s="2" t="inlineStr">
        <is>
          <t>Francisco Augusto Ferreira Junior</t>
        </is>
      </c>
      <c r="F2011" s="2" t="n">
        <v>1461</v>
      </c>
      <c r="G2011" s="2" t="n">
        <v>36.1</v>
      </c>
      <c r="H2011" s="2" t="n">
        <v>40</v>
      </c>
      <c r="I2011" s="2" t="n">
        <v>0</v>
      </c>
      <c r="J2011" s="2" t="inlineStr">
        <is>
          <t>GPA</t>
        </is>
      </c>
    </row>
    <row r="2012">
      <c r="A2012" s="2" t="n">
        <v>7</v>
      </c>
      <c r="B2012" s="2" t="n">
        <v>930</v>
      </c>
      <c r="C2012" s="2" t="inlineStr">
        <is>
          <t>CARREGAMENTO</t>
        </is>
      </c>
      <c r="D2012" s="2" t="n">
        <v>5196191</v>
      </c>
      <c r="E2012" s="2" t="inlineStr">
        <is>
          <t>NATANAEL ARCELINO DOS SANTOS</t>
        </is>
      </c>
      <c r="F2012" s="2" t="n">
        <v>130</v>
      </c>
      <c r="G2012" s="2" t="n">
        <v>12.2</v>
      </c>
      <c r="H2012" s="2" t="n">
        <v>11</v>
      </c>
      <c r="I2012" s="2" t="n">
        <v>0</v>
      </c>
      <c r="J2012" s="2" t="inlineStr">
        <is>
          <t>GPA</t>
        </is>
      </c>
    </row>
    <row r="2013">
      <c r="A2013" s="2" t="n">
        <v>7</v>
      </c>
      <c r="B2013" s="2" t="n">
        <v>930</v>
      </c>
      <c r="C2013" s="2" t="inlineStr">
        <is>
          <t>PUXADA RECEB</t>
        </is>
      </c>
      <c r="D2013" s="2" t="n">
        <v>5196191</v>
      </c>
      <c r="E2013" s="2" t="inlineStr">
        <is>
          <t>NATANAEL ARCELINO DOS SANTOS</t>
        </is>
      </c>
      <c r="F2013" s="2" t="n">
        <v>67</v>
      </c>
      <c r="G2013" s="2" t="n">
        <v>3.73</v>
      </c>
      <c r="H2013" s="2" t="n">
        <v>18</v>
      </c>
      <c r="I2013" s="2" t="n">
        <v>0</v>
      </c>
      <c r="J2013" s="2" t="inlineStr">
        <is>
          <t>GPA</t>
        </is>
      </c>
    </row>
    <row r="2014">
      <c r="A2014" s="2" t="n">
        <v>7</v>
      </c>
      <c r="B2014" s="2" t="n">
        <v>930</v>
      </c>
      <c r="C2014" s="2" t="inlineStr">
        <is>
          <t>CARREGAMENTO</t>
        </is>
      </c>
      <c r="D2014" s="2" t="n">
        <v>5198690</v>
      </c>
      <c r="E2014" s="2" t="inlineStr">
        <is>
          <t>JOELES DOS SANTOS CARVALHO</t>
        </is>
      </c>
      <c r="F2014" s="2" t="n">
        <v>112</v>
      </c>
      <c r="G2014" s="2" t="n">
        <v>7.8</v>
      </c>
      <c r="H2014" s="2" t="n">
        <v>14</v>
      </c>
      <c r="I2014" s="2" t="n">
        <v>0</v>
      </c>
      <c r="J2014" s="2" t="inlineStr">
        <is>
          <t>GPA</t>
        </is>
      </c>
    </row>
    <row r="2015">
      <c r="A2015" s="2" t="n">
        <v>7</v>
      </c>
      <c r="B2015" s="2" t="n">
        <v>930</v>
      </c>
      <c r="C2015" s="2" t="inlineStr">
        <is>
          <t>ATIVIDADE OP. EMP.</t>
        </is>
      </c>
      <c r="D2015" s="2" t="n">
        <v>5235626</v>
      </c>
      <c r="E2015" s="2" t="inlineStr">
        <is>
          <t>WELLINGTON DA SAILVA</t>
        </is>
      </c>
      <c r="F2015" s="2" t="n">
        <v>1343</v>
      </c>
      <c r="G2015" s="2" t="n">
        <v>35.84</v>
      </c>
      <c r="H2015" s="2" t="n">
        <v>37</v>
      </c>
      <c r="I2015" s="2" t="n">
        <v>0</v>
      </c>
      <c r="J2015" s="2" t="inlineStr">
        <is>
          <t>GPA</t>
        </is>
      </c>
    </row>
    <row r="2016">
      <c r="A2016" s="2" t="n">
        <v>7</v>
      </c>
      <c r="B2016" s="2" t="n">
        <v>930</v>
      </c>
      <c r="C2016" s="2" t="inlineStr">
        <is>
          <t>PUXADA RECEB</t>
        </is>
      </c>
      <c r="D2016" s="2" t="n">
        <v>523703</v>
      </c>
      <c r="E2016" s="2" t="inlineStr">
        <is>
          <t>WELLINGTON ALVES DA SILVA</t>
        </is>
      </c>
      <c r="F2016" s="2" t="n">
        <v>110</v>
      </c>
      <c r="G2016" s="2" t="n">
        <v>4.65</v>
      </c>
      <c r="H2016" s="2" t="n">
        <v>24</v>
      </c>
      <c r="I2016" s="2" t="n">
        <v>0</v>
      </c>
      <c r="J2016" s="2" t="inlineStr">
        <is>
          <t>GPA</t>
        </is>
      </c>
    </row>
    <row r="2017">
      <c r="A2017" s="2" t="n">
        <v>7</v>
      </c>
      <c r="B2017" s="2" t="n">
        <v>930</v>
      </c>
      <c r="C2017" s="2" t="inlineStr">
        <is>
          <t>CARREGAMENTO</t>
        </is>
      </c>
      <c r="D2017" s="2" t="n">
        <v>5254582</v>
      </c>
      <c r="E2017" s="2" t="inlineStr">
        <is>
          <t>Sonildo Amancio Da Silva</t>
        </is>
      </c>
      <c r="F2017" s="2" t="n">
        <v>31</v>
      </c>
      <c r="G2017" s="2" t="n">
        <v>10.84</v>
      </c>
      <c r="H2017" s="2" t="n">
        <v>3</v>
      </c>
      <c r="I2017" s="2" t="n">
        <v>0</v>
      </c>
      <c r="J2017" s="2" t="inlineStr">
        <is>
          <t>GPA</t>
        </is>
      </c>
    </row>
    <row r="2018">
      <c r="A2018" s="2" t="n">
        <v>7</v>
      </c>
      <c r="B2018" s="2" t="n">
        <v>930</v>
      </c>
      <c r="C2018" s="2" t="inlineStr">
        <is>
          <t>ATIVIDADE OP. EMP.</t>
        </is>
      </c>
      <c r="D2018" s="2" t="n">
        <v>5256038</v>
      </c>
      <c r="E2018" s="2" t="inlineStr">
        <is>
          <t>Gustavo Henrique Pereira De Sousa</t>
        </is>
      </c>
      <c r="F2018" s="2" t="n">
        <v>1134</v>
      </c>
      <c r="G2018" s="2" t="n">
        <v>32.96</v>
      </c>
      <c r="H2018" s="2" t="n">
        <v>34</v>
      </c>
      <c r="I2018" s="2" t="n">
        <v>0</v>
      </c>
      <c r="J2018" s="2" t="inlineStr">
        <is>
          <t>GPA</t>
        </is>
      </c>
    </row>
    <row r="2019">
      <c r="A2019" s="2" t="n">
        <v>7</v>
      </c>
      <c r="B2019" s="2" t="n">
        <v>930</v>
      </c>
      <c r="C2019" s="2" t="inlineStr">
        <is>
          <t>CARREGAMENTO</t>
        </is>
      </c>
      <c r="D2019" s="2" t="n">
        <v>5256194</v>
      </c>
      <c r="E2019" s="2" t="inlineStr">
        <is>
          <t>Francisco Huerbeth Silva De Sousa</t>
        </is>
      </c>
      <c r="F2019" s="2" t="n">
        <v>921</v>
      </c>
      <c r="G2019" s="2" t="n">
        <v>50.95</v>
      </c>
      <c r="H2019" s="2" t="n">
        <v>18</v>
      </c>
      <c r="I2019" s="2" t="n">
        <v>0</v>
      </c>
      <c r="J2019" s="2" t="inlineStr">
        <is>
          <t>GPA</t>
        </is>
      </c>
    </row>
    <row r="2020">
      <c r="A2020" s="2" t="n">
        <v>7</v>
      </c>
      <c r="B2020" s="2" t="n">
        <v>930</v>
      </c>
      <c r="C2020" s="2" t="inlineStr">
        <is>
          <t>ATIVIDADE OP. EMP.</t>
        </is>
      </c>
      <c r="D2020" s="2" t="n">
        <v>5256429</v>
      </c>
      <c r="E2020" s="2" t="inlineStr">
        <is>
          <t>Henrique Barreto De Sousa</t>
        </is>
      </c>
      <c r="F2020" s="2" t="n">
        <v>141</v>
      </c>
      <c r="G2020" s="2" t="n">
        <v>7.67</v>
      </c>
      <c r="H2020" s="2" t="n">
        <v>18</v>
      </c>
      <c r="I2020" s="2" t="n">
        <v>0</v>
      </c>
      <c r="J2020" s="2" t="inlineStr">
        <is>
          <t>GPA</t>
        </is>
      </c>
    </row>
    <row r="2021">
      <c r="A2021" s="2" t="n">
        <v>7</v>
      </c>
      <c r="B2021" s="2" t="n">
        <v>930</v>
      </c>
      <c r="C2021" s="2" t="inlineStr">
        <is>
          <t>CARREGAMENTO</t>
        </is>
      </c>
      <c r="D2021" s="2" t="n">
        <v>526191</v>
      </c>
      <c r="E2021" s="2" t="inlineStr">
        <is>
          <t>TIAGO ROSA FERREIRA</t>
        </is>
      </c>
      <c r="F2021" s="2" t="n">
        <v>521</v>
      </c>
      <c r="G2021" s="2" t="n">
        <v>38.84</v>
      </c>
      <c r="H2021" s="2" t="n">
        <v>13</v>
      </c>
      <c r="I2021" s="2" t="n">
        <v>0</v>
      </c>
      <c r="J2021" s="2" t="inlineStr">
        <is>
          <t>GPA</t>
        </is>
      </c>
    </row>
    <row r="2022">
      <c r="A2022" s="2" t="n">
        <v>7</v>
      </c>
      <c r="B2022" s="2" t="n">
        <v>930</v>
      </c>
      <c r="C2022" s="2" t="inlineStr">
        <is>
          <t>PUXADA RECEB</t>
        </is>
      </c>
      <c r="D2022" s="2" t="n">
        <v>526191</v>
      </c>
      <c r="E2022" s="2" t="inlineStr">
        <is>
          <t>TIAGO ROSA FERREIRA</t>
        </is>
      </c>
      <c r="F2022" s="2" t="n">
        <v>199</v>
      </c>
      <c r="G2022" s="2" t="n">
        <v>11.61</v>
      </c>
      <c r="H2022" s="2" t="n">
        <v>17</v>
      </c>
      <c r="I2022" s="2" t="n">
        <v>0</v>
      </c>
      <c r="J2022" s="2" t="inlineStr">
        <is>
          <t>GPA</t>
        </is>
      </c>
    </row>
    <row r="2023">
      <c r="A2023" s="2" t="n">
        <v>7</v>
      </c>
      <c r="B2023" s="2" t="n">
        <v>930</v>
      </c>
      <c r="C2023" s="2" t="inlineStr">
        <is>
          <t>ATIVIDADE OP. EMP.</t>
        </is>
      </c>
      <c r="D2023" s="2" t="n">
        <v>52717</v>
      </c>
      <c r="E2023" s="2" t="inlineStr">
        <is>
          <t>JORGE ALVES DOS SANTOS</t>
        </is>
      </c>
      <c r="F2023" s="2" t="n">
        <v>1118</v>
      </c>
      <c r="G2023" s="2" t="n">
        <v>53.93</v>
      </c>
      <c r="H2023" s="2" t="n">
        <v>21</v>
      </c>
      <c r="I2023" s="2" t="n">
        <v>0</v>
      </c>
      <c r="J2023" s="2" t="inlineStr">
        <is>
          <t>GPA</t>
        </is>
      </c>
    </row>
    <row r="2024">
      <c r="A2024" s="2" t="n">
        <v>7</v>
      </c>
      <c r="B2024" s="2" t="n">
        <v>930</v>
      </c>
      <c r="C2024" s="2" t="inlineStr">
        <is>
          <t>ATIVIDADE OP. EMP.</t>
        </is>
      </c>
      <c r="D2024" s="2" t="n">
        <v>5279275</v>
      </c>
      <c r="E2024" s="2" t="inlineStr">
        <is>
          <t>CLEBER SILVA DE OLIVEIRA</t>
        </is>
      </c>
      <c r="F2024" s="2" t="n">
        <v>1483</v>
      </c>
      <c r="G2024" s="2" t="n">
        <v>29.59</v>
      </c>
      <c r="H2024" s="2" t="n">
        <v>50</v>
      </c>
      <c r="I2024" s="2" t="n">
        <v>0</v>
      </c>
      <c r="J2024" s="2" t="inlineStr">
        <is>
          <t>GPA</t>
        </is>
      </c>
    </row>
    <row r="2025">
      <c r="A2025" s="2" t="n">
        <v>7</v>
      </c>
      <c r="B2025" s="2" t="n">
        <v>930</v>
      </c>
      <c r="C2025" s="2" t="inlineStr">
        <is>
          <t>PUXADA RECEB</t>
        </is>
      </c>
      <c r="D2025" s="2" t="n">
        <v>5284929</v>
      </c>
      <c r="E2025" s="2" t="inlineStr">
        <is>
          <t>Francisco Natanael Bezerra de Souza</t>
        </is>
      </c>
      <c r="F2025" s="2" t="n">
        <v>5</v>
      </c>
      <c r="G2025" s="2" t="n">
        <v>1.2</v>
      </c>
      <c r="H2025" s="2" t="n">
        <v>4</v>
      </c>
      <c r="I2025" s="2" t="n">
        <v>0</v>
      </c>
      <c r="J2025" s="2" t="inlineStr">
        <is>
          <t>GPA</t>
        </is>
      </c>
    </row>
    <row r="2026">
      <c r="A2026" s="2" t="n">
        <v>7</v>
      </c>
      <c r="B2026" s="2" t="n">
        <v>930</v>
      </c>
      <c r="C2026" s="2" t="inlineStr">
        <is>
          <t>RECEBIMENTO</t>
        </is>
      </c>
      <c r="D2026" s="2" t="n">
        <v>5284929</v>
      </c>
      <c r="E2026" s="2" t="inlineStr">
        <is>
          <t>Francisco Natanael Bezerra de Souza</t>
        </is>
      </c>
      <c r="F2026" s="2" t="n">
        <v>6</v>
      </c>
      <c r="G2026" s="2" t="n">
        <v>7.51</v>
      </c>
      <c r="H2026" s="2" t="n">
        <v>1</v>
      </c>
      <c r="I2026" s="2" t="n">
        <v>0</v>
      </c>
      <c r="J2026" s="2" t="inlineStr">
        <is>
          <t>GPA</t>
        </is>
      </c>
    </row>
    <row r="2027">
      <c r="A2027" s="2" t="n">
        <v>7</v>
      </c>
      <c r="B2027" s="2" t="n">
        <v>930</v>
      </c>
      <c r="C2027" s="2" t="inlineStr">
        <is>
          <t>RECEBIMENTO</t>
        </is>
      </c>
      <c r="D2027" s="2" t="n">
        <v>5287090</v>
      </c>
      <c r="E2027" s="2" t="inlineStr">
        <is>
          <t>CRISTIAN DA SILVA GAMA</t>
        </is>
      </c>
      <c r="F2027" s="2" t="n">
        <v>3337</v>
      </c>
      <c r="G2027" s="2" t="n">
        <v>136.48</v>
      </c>
      <c r="H2027" s="2" t="n">
        <v>24</v>
      </c>
      <c r="I2027" s="2" t="n">
        <v>0</v>
      </c>
      <c r="J2027" s="2" t="inlineStr">
        <is>
          <t>GPA</t>
        </is>
      </c>
    </row>
    <row r="2028">
      <c r="A2028" s="2" t="n">
        <v>7</v>
      </c>
      <c r="B2028" s="2" t="n">
        <v>930</v>
      </c>
      <c r="C2028" s="2" t="inlineStr">
        <is>
          <t>CARREGAMENTO</t>
        </is>
      </c>
      <c r="D2028" s="2" t="n">
        <v>5288169</v>
      </c>
      <c r="E2028" s="2" t="inlineStr">
        <is>
          <t>ENIVELTON PEREIRA GAMA</t>
        </is>
      </c>
      <c r="F2028" s="2" t="n">
        <v>19</v>
      </c>
      <c r="G2028" s="2" t="n">
        <v>0.15</v>
      </c>
      <c r="H2028" s="2" t="n">
        <v>127</v>
      </c>
      <c r="I2028" s="2" t="n">
        <v>0</v>
      </c>
      <c r="J2028" s="2" t="inlineStr">
        <is>
          <t>GPA</t>
        </is>
      </c>
    </row>
    <row r="2029">
      <c r="A2029" s="2" t="n">
        <v>7</v>
      </c>
      <c r="B2029" s="2" t="n">
        <v>930</v>
      </c>
      <c r="C2029" s="2" t="inlineStr">
        <is>
          <t>PUXADA RECEB</t>
        </is>
      </c>
      <c r="D2029" s="2" t="n">
        <v>5288169</v>
      </c>
      <c r="E2029" s="2" t="inlineStr">
        <is>
          <t>ENIVELTON PEREIRA GAMA</t>
        </is>
      </c>
      <c r="F2029" s="2" t="n">
        <v>70</v>
      </c>
      <c r="G2029" s="2" t="n">
        <v>6.9</v>
      </c>
      <c r="H2029" s="2" t="n">
        <v>10</v>
      </c>
      <c r="I2029" s="2" t="n">
        <v>0</v>
      </c>
      <c r="J2029" s="2" t="inlineStr">
        <is>
          <t>GPA</t>
        </is>
      </c>
    </row>
    <row r="2030">
      <c r="A2030" s="2" t="n">
        <v>7</v>
      </c>
      <c r="B2030" s="2" t="n">
        <v>930</v>
      </c>
      <c r="C2030" s="2" t="inlineStr">
        <is>
          <t>RECEBIMENTO</t>
        </is>
      </c>
      <c r="D2030" s="2" t="n">
        <v>5288169</v>
      </c>
      <c r="E2030" s="2" t="inlineStr">
        <is>
          <t>ENIVELTON PEREIRA GAMA</t>
        </is>
      </c>
      <c r="F2030" s="2" t="n">
        <v>2022</v>
      </c>
      <c r="G2030" s="2" t="n">
        <v>80.09999999999999</v>
      </c>
      <c r="H2030" s="2" t="n">
        <v>25</v>
      </c>
      <c r="I2030" s="2" t="n">
        <v>0</v>
      </c>
      <c r="J2030" s="2" t="inlineStr">
        <is>
          <t>GPA</t>
        </is>
      </c>
    </row>
    <row r="2031">
      <c r="A2031" s="2" t="n">
        <v>7</v>
      </c>
      <c r="B2031" s="2" t="n">
        <v>930</v>
      </c>
      <c r="C2031" s="2" t="inlineStr">
        <is>
          <t>CARREGAMENTO</t>
        </is>
      </c>
      <c r="D2031" s="2" t="n">
        <v>5299802</v>
      </c>
      <c r="E2031" s="2" t="inlineStr">
        <is>
          <t>BRUNO ALVES VIEIRA DOS SANTOS</t>
        </is>
      </c>
      <c r="F2031" s="2" t="n">
        <v>97</v>
      </c>
      <c r="G2031" s="2" t="n">
        <v>8.029999999999999</v>
      </c>
      <c r="H2031" s="2" t="n">
        <v>12</v>
      </c>
      <c r="I2031" s="2" t="n">
        <v>0</v>
      </c>
      <c r="J2031" s="2" t="inlineStr">
        <is>
          <t>GPA</t>
        </is>
      </c>
    </row>
    <row r="2032">
      <c r="A2032" s="2" t="n">
        <v>7</v>
      </c>
      <c r="B2032" s="2" t="n">
        <v>930</v>
      </c>
      <c r="C2032" s="2" t="inlineStr">
        <is>
          <t>ATIVIDADE OP. EMP.</t>
        </is>
      </c>
      <c r="D2032" s="2" t="n">
        <v>5300738</v>
      </c>
      <c r="E2032" s="2" t="inlineStr">
        <is>
          <t>EMERSON VINICIUS SANTANA</t>
        </is>
      </c>
      <c r="F2032" s="2" t="n">
        <v>894</v>
      </c>
      <c r="G2032" s="2" t="n">
        <v>31.71</v>
      </c>
      <c r="H2032" s="2" t="n">
        <v>28</v>
      </c>
      <c r="I2032" s="2" t="n">
        <v>0</v>
      </c>
      <c r="J2032" s="2" t="inlineStr">
        <is>
          <t>GPA</t>
        </is>
      </c>
    </row>
    <row r="2033">
      <c r="A2033" s="2" t="n">
        <v>7</v>
      </c>
      <c r="B2033" s="2" t="n">
        <v>930</v>
      </c>
      <c r="C2033" s="2" t="inlineStr">
        <is>
          <t>SEPARACAO</t>
        </is>
      </c>
      <c r="D2033" s="2" t="n">
        <v>5300738</v>
      </c>
      <c r="E2033" s="2" t="inlineStr">
        <is>
          <t>EMERSON VINICIUS SANTANA</t>
        </is>
      </c>
      <c r="F2033" s="2" t="n">
        <v>20</v>
      </c>
      <c r="G2033" s="2" t="n">
        <v>0.62</v>
      </c>
      <c r="H2033" s="2" t="n">
        <v>32</v>
      </c>
      <c r="I2033" s="2" t="n">
        <v>0</v>
      </c>
      <c r="J2033" s="2" t="inlineStr">
        <is>
          <t>GPA</t>
        </is>
      </c>
    </row>
    <row r="2034">
      <c r="A2034" s="2" t="n">
        <v>7</v>
      </c>
      <c r="B2034" s="2" t="n">
        <v>930</v>
      </c>
      <c r="C2034" s="2" t="inlineStr">
        <is>
          <t>CARREGAMENTO</t>
        </is>
      </c>
      <c r="D2034" s="2" t="n">
        <v>5303338</v>
      </c>
      <c r="E2034" s="2" t="inlineStr">
        <is>
          <t>GUILHERME CAMARGO DE LIMA</t>
        </is>
      </c>
      <c r="F2034" s="2" t="n">
        <v>563</v>
      </c>
      <c r="G2034" s="2" t="n">
        <v>15.1</v>
      </c>
      <c r="H2034" s="2" t="n">
        <v>37</v>
      </c>
      <c r="I2034" s="2" t="n">
        <v>0</v>
      </c>
      <c r="J2034" s="2" t="inlineStr">
        <is>
          <t>GPA</t>
        </is>
      </c>
    </row>
    <row r="2035">
      <c r="A2035" s="2" t="n">
        <v>7</v>
      </c>
      <c r="B2035" s="2" t="n">
        <v>930</v>
      </c>
      <c r="C2035" s="2" t="inlineStr">
        <is>
          <t>CARREGAMENTO</t>
        </is>
      </c>
      <c r="D2035" s="2" t="n">
        <v>5305918</v>
      </c>
      <c r="E2035" s="2" t="inlineStr">
        <is>
          <t>WILLIANS DE OLIVEIRA FERREIRA</t>
        </is>
      </c>
      <c r="F2035" s="2" t="n">
        <v>21</v>
      </c>
      <c r="G2035" s="2" t="n">
        <v>0.05</v>
      </c>
      <c r="H2035" s="2" t="n">
        <v>420</v>
      </c>
      <c r="I2035" s="2" t="n">
        <v>0</v>
      </c>
      <c r="J2035" s="2" t="inlineStr">
        <is>
          <t>GPA</t>
        </is>
      </c>
    </row>
    <row r="2036">
      <c r="A2036" s="2" t="n">
        <v>7</v>
      </c>
      <c r="B2036" s="2" t="n">
        <v>930</v>
      </c>
      <c r="C2036" s="2" t="inlineStr">
        <is>
          <t>ATIVIDADE OP. EMP.</t>
        </is>
      </c>
      <c r="D2036" s="2" t="n">
        <v>5306000</v>
      </c>
      <c r="E2036" s="2" t="inlineStr">
        <is>
          <t>Henrique de Oliveira Borges</t>
        </is>
      </c>
      <c r="F2036" s="2" t="n">
        <v>1574</v>
      </c>
      <c r="G2036" s="2" t="n">
        <v>32.72</v>
      </c>
      <c r="H2036" s="2" t="n">
        <v>48</v>
      </c>
      <c r="I2036" s="2" t="n">
        <v>0</v>
      </c>
      <c r="J2036" s="2" t="inlineStr">
        <is>
          <t>GPA</t>
        </is>
      </c>
    </row>
    <row r="2037">
      <c r="A2037" s="2" t="n">
        <v>7</v>
      </c>
      <c r="B2037" s="2" t="n">
        <v>930</v>
      </c>
      <c r="C2037" s="2" t="inlineStr">
        <is>
          <t>CARREGAMENTO</t>
        </is>
      </c>
      <c r="D2037" s="2" t="n">
        <v>5306000</v>
      </c>
      <c r="E2037" s="2" t="inlineStr">
        <is>
          <t>Henrique de Oliveira Borges</t>
        </is>
      </c>
      <c r="F2037" s="2" t="n">
        <v>25</v>
      </c>
      <c r="G2037" s="2" t="n">
        <v>0.88</v>
      </c>
      <c r="H2037" s="2" t="n">
        <v>28</v>
      </c>
      <c r="I2037" s="2" t="n">
        <v>0</v>
      </c>
      <c r="J2037" s="2" t="inlineStr">
        <is>
          <t>GPA</t>
        </is>
      </c>
    </row>
    <row r="2038">
      <c r="A2038" s="2" t="n">
        <v>7</v>
      </c>
      <c r="B2038" s="2" t="n">
        <v>930</v>
      </c>
      <c r="C2038" s="2" t="inlineStr">
        <is>
          <t>CARREGAMENTO</t>
        </is>
      </c>
      <c r="D2038" s="2" t="n">
        <v>5306981</v>
      </c>
      <c r="E2038" s="2" t="inlineStr">
        <is>
          <t>Guilherme Alves do Nascimento</t>
        </is>
      </c>
      <c r="F2038" s="2" t="n">
        <v>589</v>
      </c>
      <c r="G2038" s="2" t="n">
        <v>57.61</v>
      </c>
      <c r="H2038" s="2" t="n">
        <v>10</v>
      </c>
      <c r="I2038" s="2" t="n">
        <v>0</v>
      </c>
      <c r="J2038" s="2" t="inlineStr">
        <is>
          <t>GPA</t>
        </is>
      </c>
    </row>
    <row r="2039">
      <c r="A2039" s="2" t="n">
        <v>7</v>
      </c>
      <c r="B2039" s="2" t="n">
        <v>930</v>
      </c>
      <c r="C2039" s="2" t="inlineStr">
        <is>
          <t>CARREGAMENTO</t>
        </is>
      </c>
      <c r="D2039" s="2" t="n">
        <v>5307171</v>
      </c>
      <c r="E2039" s="2" t="inlineStr">
        <is>
          <t>Francisco Claudio Lima de sousa</t>
        </is>
      </c>
      <c r="F2039" s="2" t="n">
        <v>224</v>
      </c>
      <c r="G2039" s="2" t="n">
        <v>16.13</v>
      </c>
      <c r="H2039" s="2" t="n">
        <v>14</v>
      </c>
      <c r="I2039" s="2" t="n">
        <v>0</v>
      </c>
      <c r="J2039" s="2" t="inlineStr">
        <is>
          <t>GPA</t>
        </is>
      </c>
    </row>
    <row r="2040">
      <c r="A2040" s="2" t="n">
        <v>7</v>
      </c>
      <c r="B2040" s="2" t="n">
        <v>930</v>
      </c>
      <c r="C2040" s="2" t="inlineStr">
        <is>
          <t>CARREGAMENTO</t>
        </is>
      </c>
      <c r="D2040" s="2" t="n">
        <v>5322260</v>
      </c>
      <c r="E2040" s="2" t="inlineStr">
        <is>
          <t>Rafael Dos Reis Silva</t>
        </is>
      </c>
      <c r="F2040" s="2" t="n">
        <v>22</v>
      </c>
      <c r="G2040" s="2" t="n">
        <v>1.76</v>
      </c>
      <c r="H2040" s="2" t="n">
        <v>13</v>
      </c>
      <c r="I2040" s="2" t="n">
        <v>0</v>
      </c>
      <c r="J2040" s="2" t="inlineStr">
        <is>
          <t>GPA</t>
        </is>
      </c>
    </row>
    <row r="2041">
      <c r="A2041" s="2" t="n">
        <v>7</v>
      </c>
      <c r="B2041" s="2" t="n">
        <v>930</v>
      </c>
      <c r="C2041" s="2" t="inlineStr">
        <is>
          <t>RECEBIMENTO</t>
        </is>
      </c>
      <c r="D2041" s="2" t="n">
        <v>5322260</v>
      </c>
      <c r="E2041" s="2" t="inlineStr">
        <is>
          <t>Rafael Dos Reis Silva</t>
        </is>
      </c>
      <c r="F2041" s="2" t="n">
        <v>1175</v>
      </c>
      <c r="G2041" s="2" t="n">
        <v>32.44</v>
      </c>
      <c r="H2041" s="2" t="n">
        <v>36</v>
      </c>
      <c r="I2041" s="2" t="n">
        <v>0</v>
      </c>
      <c r="J2041" s="2" t="inlineStr">
        <is>
          <t>GPA</t>
        </is>
      </c>
    </row>
    <row r="2042">
      <c r="A2042" s="2" t="n">
        <v>7</v>
      </c>
      <c r="B2042" s="2" t="n">
        <v>930</v>
      </c>
      <c r="C2042" s="2" t="inlineStr">
        <is>
          <t>CARREGAMENTO</t>
        </is>
      </c>
      <c r="D2042" s="2" t="n">
        <v>5331854</v>
      </c>
      <c r="E2042" s="2" t="inlineStr">
        <is>
          <t>Vinicius Corel De Morais</t>
        </is>
      </c>
      <c r="F2042" s="2" t="n">
        <v>1405</v>
      </c>
      <c r="G2042" s="2" t="n">
        <v>61.76</v>
      </c>
      <c r="H2042" s="2" t="n">
        <v>23</v>
      </c>
      <c r="I2042" s="2" t="n">
        <v>0</v>
      </c>
      <c r="J2042" s="2" t="inlineStr">
        <is>
          <t>GPA</t>
        </is>
      </c>
    </row>
    <row r="2043">
      <c r="A2043" s="2" t="n">
        <v>7</v>
      </c>
      <c r="B2043" s="2" t="n">
        <v>930</v>
      </c>
      <c r="C2043" s="2" t="inlineStr">
        <is>
          <t>RECEBIMENTO</t>
        </is>
      </c>
      <c r="D2043" s="2" t="n">
        <v>5331854</v>
      </c>
      <c r="E2043" s="2" t="inlineStr">
        <is>
          <t>Vinicius Corel De Morais</t>
        </is>
      </c>
      <c r="F2043" s="2" t="n">
        <v>400</v>
      </c>
      <c r="G2043" s="2" t="n">
        <v>5.51</v>
      </c>
      <c r="H2043" s="2" t="n">
        <v>73</v>
      </c>
      <c r="I2043" s="2" t="n">
        <v>0</v>
      </c>
      <c r="J2043" s="2" t="inlineStr">
        <is>
          <t>GPA</t>
        </is>
      </c>
    </row>
    <row r="2044">
      <c r="A2044" s="2" t="n">
        <v>7</v>
      </c>
      <c r="B2044" s="2" t="n">
        <v>930</v>
      </c>
      <c r="C2044" s="2" t="inlineStr">
        <is>
          <t>PUXADA RECEB</t>
        </is>
      </c>
      <c r="D2044" s="2" t="n">
        <v>5351120</v>
      </c>
      <c r="E2044" s="2" t="inlineStr">
        <is>
          <t>VINICIUS JUNCKER LUCAS</t>
        </is>
      </c>
      <c r="F2044" s="2" t="n">
        <v>1415</v>
      </c>
      <c r="G2044" s="2" t="n">
        <v>66.94</v>
      </c>
      <c r="H2044" s="2" t="n">
        <v>21</v>
      </c>
      <c r="I2044" s="2" t="n">
        <v>0</v>
      </c>
      <c r="J2044" s="2" t="inlineStr">
        <is>
          <t>GPA</t>
        </is>
      </c>
    </row>
    <row r="2045">
      <c r="A2045" s="2" t="n">
        <v>7</v>
      </c>
      <c r="B2045" s="2" t="n">
        <v>930</v>
      </c>
      <c r="C2045" s="2" t="inlineStr">
        <is>
          <t>RECEBIMENTO</t>
        </is>
      </c>
      <c r="D2045" s="2" t="n">
        <v>5351120</v>
      </c>
      <c r="E2045" s="2" t="inlineStr">
        <is>
          <t>VINICIUS JUNCKER LUCAS</t>
        </is>
      </c>
      <c r="F2045" s="2" t="n">
        <v>5</v>
      </c>
      <c r="G2045" s="2" t="n">
        <v>1.68</v>
      </c>
      <c r="H2045" s="2" t="n">
        <v>3</v>
      </c>
      <c r="I2045" s="2" t="n">
        <v>0</v>
      </c>
      <c r="J2045" s="2" t="inlineStr">
        <is>
          <t>GPA</t>
        </is>
      </c>
    </row>
    <row r="2046">
      <c r="A2046" s="2" t="n">
        <v>7</v>
      </c>
      <c r="B2046" s="2" t="n">
        <v>930</v>
      </c>
      <c r="C2046" s="2" t="inlineStr">
        <is>
          <t>ATIVIDADE OP. EMP.</t>
        </is>
      </c>
      <c r="D2046" s="2" t="n">
        <v>535662</v>
      </c>
      <c r="E2046" s="2" t="inlineStr">
        <is>
          <t>Paulo Rogerio Carvalho Da Silv</t>
        </is>
      </c>
      <c r="F2046" s="2" t="n">
        <v>1285</v>
      </c>
      <c r="G2046" s="2" t="n">
        <v>59.9</v>
      </c>
      <c r="H2046" s="2" t="n">
        <v>21</v>
      </c>
      <c r="I2046" s="2" t="n">
        <v>0</v>
      </c>
      <c r="J2046" s="2" t="inlineStr">
        <is>
          <t>GPA</t>
        </is>
      </c>
    </row>
    <row r="2047">
      <c r="A2047" s="2" t="n">
        <v>7</v>
      </c>
      <c r="B2047" s="2" t="n">
        <v>930</v>
      </c>
      <c r="C2047" s="2" t="inlineStr">
        <is>
          <t>ATIVIDADE OP. EMP.</t>
        </is>
      </c>
      <c r="D2047" s="2" t="n">
        <v>5358043</v>
      </c>
      <c r="E2047" s="2" t="inlineStr">
        <is>
          <t>Gidiael Pereira Ferreira</t>
        </is>
      </c>
      <c r="F2047" s="2" t="n">
        <v>29</v>
      </c>
      <c r="G2047" s="2" t="n">
        <v>11.11</v>
      </c>
      <c r="H2047" s="2" t="n">
        <v>3</v>
      </c>
      <c r="I2047" s="2" t="n">
        <v>0</v>
      </c>
      <c r="J2047" s="2" t="inlineStr">
        <is>
          <t>GPA</t>
        </is>
      </c>
    </row>
    <row r="2048">
      <c r="A2048" s="2" t="n">
        <v>7</v>
      </c>
      <c r="B2048" s="2" t="n">
        <v>930</v>
      </c>
      <c r="C2048" s="2" t="inlineStr">
        <is>
          <t>CARREGAMENTO</t>
        </is>
      </c>
      <c r="D2048" s="2" t="n">
        <v>5376726</v>
      </c>
      <c r="E2048" s="2" t="inlineStr">
        <is>
          <t>CAIQUE LIMA BARBOSA</t>
        </is>
      </c>
      <c r="F2048" s="2" t="n">
        <v>27</v>
      </c>
      <c r="G2048" s="2" t="n">
        <v>0.76</v>
      </c>
      <c r="H2048" s="2" t="n">
        <v>36</v>
      </c>
      <c r="I2048" s="2" t="n">
        <v>0</v>
      </c>
      <c r="J2048" s="2" t="inlineStr">
        <is>
          <t>GPA</t>
        </is>
      </c>
    </row>
    <row r="2049">
      <c r="A2049" s="2" t="n">
        <v>7</v>
      </c>
      <c r="B2049" s="2" t="n">
        <v>930</v>
      </c>
      <c r="C2049" s="2" t="inlineStr">
        <is>
          <t>CARREGAMENTO</t>
        </is>
      </c>
      <c r="D2049" s="2" t="n">
        <v>5382459</v>
      </c>
      <c r="E2049" s="2" t="inlineStr">
        <is>
          <t>PAULO CESAR GONCALVES</t>
        </is>
      </c>
      <c r="F2049" s="2" t="n">
        <v>1</v>
      </c>
      <c r="G2049" s="2" t="n">
        <v>5.23</v>
      </c>
      <c r="H2049" s="2" t="n">
        <v>0</v>
      </c>
      <c r="I2049" s="2" t="n">
        <v>0</v>
      </c>
      <c r="J2049" s="2" t="inlineStr">
        <is>
          <t>GPA</t>
        </is>
      </c>
    </row>
    <row r="2050">
      <c r="A2050" s="2" t="n">
        <v>7</v>
      </c>
      <c r="B2050" s="2" t="n">
        <v>930</v>
      </c>
      <c r="C2050" s="2" t="inlineStr">
        <is>
          <t>CARREGAMENTO</t>
        </is>
      </c>
      <c r="D2050" s="2" t="n">
        <v>5387019</v>
      </c>
      <c r="E2050" s="2" t="inlineStr">
        <is>
          <t>Jose Vitor Ferreira Campos</t>
        </is>
      </c>
      <c r="F2050" s="2" t="n">
        <v>14</v>
      </c>
      <c r="G2050" s="2" t="n">
        <v>0.34</v>
      </c>
      <c r="H2050" s="2" t="n">
        <v>41</v>
      </c>
      <c r="I2050" s="2" t="n">
        <v>0</v>
      </c>
      <c r="J2050" s="2" t="inlineStr">
        <is>
          <t>GPA</t>
        </is>
      </c>
    </row>
    <row r="2051">
      <c r="A2051" s="2" t="n">
        <v>7</v>
      </c>
      <c r="B2051" s="2" t="n">
        <v>930</v>
      </c>
      <c r="C2051" s="2" t="inlineStr">
        <is>
          <t>PUXADA RECEB</t>
        </is>
      </c>
      <c r="D2051" s="2" t="n">
        <v>5387019</v>
      </c>
      <c r="E2051" s="2" t="inlineStr">
        <is>
          <t>Jose Vitor Ferreira Campos</t>
        </is>
      </c>
      <c r="F2051" s="2" t="n">
        <v>25</v>
      </c>
      <c r="G2051" s="2" t="n">
        <v>1.38</v>
      </c>
      <c r="H2051" s="2" t="n">
        <v>18</v>
      </c>
      <c r="I2051" s="2" t="n">
        <v>0</v>
      </c>
      <c r="J2051" s="2" t="inlineStr">
        <is>
          <t>GPA</t>
        </is>
      </c>
    </row>
    <row r="2052">
      <c r="A2052" s="2" t="n">
        <v>7</v>
      </c>
      <c r="B2052" s="2" t="n">
        <v>930</v>
      </c>
      <c r="C2052" s="2" t="inlineStr">
        <is>
          <t>PUXADA RECEB</t>
        </is>
      </c>
      <c r="D2052" s="2" t="n">
        <v>5387078</v>
      </c>
      <c r="E2052" s="2" t="inlineStr">
        <is>
          <t>JOSE EDSON DA SILVA</t>
        </is>
      </c>
      <c r="F2052" s="2" t="n">
        <v>462</v>
      </c>
      <c r="G2052" s="2" t="n">
        <v>13.12</v>
      </c>
      <c r="H2052" s="2" t="n">
        <v>35</v>
      </c>
      <c r="I2052" s="2" t="n">
        <v>0</v>
      </c>
      <c r="J2052" s="2" t="inlineStr">
        <is>
          <t>GPA</t>
        </is>
      </c>
    </row>
    <row r="2053">
      <c r="A2053" s="2" t="n">
        <v>7</v>
      </c>
      <c r="B2053" s="2" t="n">
        <v>930</v>
      </c>
      <c r="C2053" s="2" t="inlineStr">
        <is>
          <t>CARREGAMENTO</t>
        </is>
      </c>
      <c r="D2053" s="2" t="n">
        <v>5393230</v>
      </c>
      <c r="E2053" s="2" t="inlineStr">
        <is>
          <t>Anderson Dias Silva</t>
        </is>
      </c>
      <c r="F2053" s="2" t="n">
        <v>115</v>
      </c>
      <c r="G2053" s="2" t="n">
        <v>5.38</v>
      </c>
      <c r="H2053" s="2" t="n">
        <v>21</v>
      </c>
      <c r="I2053" s="2" t="n">
        <v>0</v>
      </c>
      <c r="J2053" s="2" t="inlineStr">
        <is>
          <t>GPA</t>
        </is>
      </c>
    </row>
    <row r="2054">
      <c r="A2054" s="2" t="n">
        <v>7</v>
      </c>
      <c r="B2054" s="2" t="n">
        <v>930</v>
      </c>
      <c r="C2054" s="2" t="inlineStr">
        <is>
          <t>RECEBIMENTO</t>
        </is>
      </c>
      <c r="D2054" s="2" t="n">
        <v>5396247</v>
      </c>
      <c r="E2054" s="2" t="inlineStr">
        <is>
          <t>Julio Cesar Da Silva Correa</t>
        </is>
      </c>
      <c r="F2054" s="2" t="n">
        <v>47</v>
      </c>
      <c r="G2054" s="2" t="n">
        <v>1.26</v>
      </c>
      <c r="H2054" s="2" t="n">
        <v>37</v>
      </c>
      <c r="I2054" s="2" t="n">
        <v>0</v>
      </c>
      <c r="J2054" s="2" t="inlineStr">
        <is>
          <t>GPA</t>
        </is>
      </c>
    </row>
    <row r="2055">
      <c r="A2055" s="2" t="n">
        <v>7</v>
      </c>
      <c r="B2055" s="2" t="n">
        <v>930</v>
      </c>
      <c r="C2055" s="2" t="inlineStr">
        <is>
          <t>CARREGAMENTO</t>
        </is>
      </c>
      <c r="D2055" s="2" t="n">
        <v>5412277</v>
      </c>
      <c r="E2055" s="2" t="inlineStr">
        <is>
          <t>MARCOS VINICIUS CARVALHO DANTAS</t>
        </is>
      </c>
      <c r="F2055" s="2" t="n">
        <v>344</v>
      </c>
      <c r="G2055" s="2" t="n">
        <v>28.87</v>
      </c>
      <c r="H2055" s="2" t="n">
        <v>12</v>
      </c>
      <c r="I2055" s="2" t="n">
        <v>0</v>
      </c>
      <c r="J2055" s="2" t="inlineStr">
        <is>
          <t>GPA</t>
        </is>
      </c>
    </row>
    <row r="2056">
      <c r="A2056" s="2" t="n">
        <v>7</v>
      </c>
      <c r="B2056" s="2" t="n">
        <v>930</v>
      </c>
      <c r="C2056" s="2" t="inlineStr">
        <is>
          <t>CARREGAMENTO</t>
        </is>
      </c>
      <c r="D2056" s="2" t="n">
        <v>5416639</v>
      </c>
      <c r="E2056" s="2" t="inlineStr">
        <is>
          <t>Gabriel De Araujo Fonseca</t>
        </is>
      </c>
      <c r="F2056" s="2" t="n">
        <v>1026</v>
      </c>
      <c r="G2056" s="2" t="n">
        <v>28.68</v>
      </c>
      <c r="H2056" s="2" t="n">
        <v>36</v>
      </c>
      <c r="I2056" s="2" t="n">
        <v>0</v>
      </c>
      <c r="J2056" s="2" t="inlineStr">
        <is>
          <t>GPA</t>
        </is>
      </c>
    </row>
    <row r="2057">
      <c r="A2057" s="2" t="n">
        <v>7</v>
      </c>
      <c r="B2057" s="2" t="n">
        <v>930</v>
      </c>
      <c r="C2057" s="2" t="inlineStr">
        <is>
          <t>RECEBIMENTO</t>
        </is>
      </c>
      <c r="D2057" s="2" t="n">
        <v>5416639</v>
      </c>
      <c r="E2057" s="2" t="inlineStr">
        <is>
          <t>Gabriel De Araujo Fonseca</t>
        </is>
      </c>
      <c r="F2057" s="2" t="n">
        <v>217</v>
      </c>
      <c r="G2057" s="2" t="n">
        <v>13.64</v>
      </c>
      <c r="H2057" s="2" t="n">
        <v>16</v>
      </c>
      <c r="I2057" s="2" t="n">
        <v>0</v>
      </c>
      <c r="J2057" s="2" t="inlineStr">
        <is>
          <t>GPA</t>
        </is>
      </c>
    </row>
    <row r="2058">
      <c r="A2058" s="2" t="n">
        <v>7</v>
      </c>
      <c r="B2058" s="2" t="n">
        <v>930</v>
      </c>
      <c r="C2058" s="2" t="inlineStr">
        <is>
          <t>CARREGAMENTO</t>
        </is>
      </c>
      <c r="D2058" s="2" t="n">
        <v>5429943</v>
      </c>
      <c r="E2058" s="2" t="inlineStr">
        <is>
          <t>CICERO RONALDO SILVA</t>
        </is>
      </c>
      <c r="F2058" s="2" t="n">
        <v>519</v>
      </c>
      <c r="G2058" s="2" t="n">
        <v>12.4</v>
      </c>
      <c r="H2058" s="2" t="n">
        <v>42</v>
      </c>
      <c r="I2058" s="2" t="n">
        <v>0</v>
      </c>
      <c r="J2058" s="2" t="inlineStr">
        <is>
          <t>GPA</t>
        </is>
      </c>
    </row>
    <row r="2059">
      <c r="A2059" s="2" t="n">
        <v>7</v>
      </c>
      <c r="B2059" s="2" t="n">
        <v>930</v>
      </c>
      <c r="C2059" s="2" t="inlineStr">
        <is>
          <t>PUXADA RECEB</t>
        </is>
      </c>
      <c r="D2059" s="2" t="n">
        <v>5434807</v>
      </c>
      <c r="E2059" s="2" t="inlineStr">
        <is>
          <t>Luis Fabiano Porto Da Silva</t>
        </is>
      </c>
      <c r="F2059" s="2" t="n">
        <v>1</v>
      </c>
      <c r="G2059" s="2" t="n">
        <v>0.27</v>
      </c>
      <c r="H2059" s="2" t="n">
        <v>4</v>
      </c>
      <c r="I2059" s="2" t="n">
        <v>0</v>
      </c>
      <c r="J2059" s="2" t="inlineStr">
        <is>
          <t>GPA</t>
        </is>
      </c>
    </row>
    <row r="2060">
      <c r="A2060" s="2" t="n">
        <v>7</v>
      </c>
      <c r="B2060" s="2" t="n">
        <v>930</v>
      </c>
      <c r="C2060" s="2" t="inlineStr">
        <is>
          <t>CARREGAMENTO</t>
        </is>
      </c>
      <c r="D2060" s="2" t="n">
        <v>5440416</v>
      </c>
      <c r="E2060" s="2" t="inlineStr">
        <is>
          <t>Jean Carlos Pereira De Aguiar</t>
        </is>
      </c>
      <c r="F2060" s="2" t="n">
        <v>512</v>
      </c>
      <c r="G2060" s="2" t="n">
        <v>28.45</v>
      </c>
      <c r="H2060" s="2" t="n">
        <v>18</v>
      </c>
      <c r="I2060" s="2" t="n">
        <v>0</v>
      </c>
      <c r="J2060" s="2" t="inlineStr">
        <is>
          <t>GPA</t>
        </is>
      </c>
    </row>
    <row r="2061">
      <c r="A2061" s="2" t="n">
        <v>7</v>
      </c>
      <c r="B2061" s="2" t="n">
        <v>930</v>
      </c>
      <c r="C2061" s="2" t="inlineStr">
        <is>
          <t>CARREGAMENTO</t>
        </is>
      </c>
      <c r="D2061" s="2" t="n">
        <v>5442176</v>
      </c>
      <c r="E2061" s="2" t="inlineStr">
        <is>
          <t>Cleison De Jesus Azevedo</t>
        </is>
      </c>
      <c r="F2061" s="2" t="n">
        <v>636</v>
      </c>
      <c r="G2061" s="2" t="n">
        <v>61.13</v>
      </c>
      <c r="H2061" s="2" t="n">
        <v>10</v>
      </c>
      <c r="I2061" s="2" t="n">
        <v>0</v>
      </c>
      <c r="J2061" s="2" t="inlineStr">
        <is>
          <t>GPA</t>
        </is>
      </c>
    </row>
    <row r="2062">
      <c r="A2062" s="2" t="n">
        <v>7</v>
      </c>
      <c r="B2062" s="2" t="n">
        <v>930</v>
      </c>
      <c r="C2062" s="2" t="inlineStr">
        <is>
          <t>ATIVIDADE OP. EMP.</t>
        </is>
      </c>
      <c r="D2062" s="2" t="n">
        <v>5446929</v>
      </c>
      <c r="E2062" s="2" t="inlineStr">
        <is>
          <t>Carlos Soares De Jesus</t>
        </is>
      </c>
      <c r="F2062" s="2" t="n">
        <v>1138</v>
      </c>
      <c r="G2062" s="2" t="n">
        <v>65.95</v>
      </c>
      <c r="H2062" s="2" t="n">
        <v>17</v>
      </c>
      <c r="I2062" s="2" t="n">
        <v>0</v>
      </c>
      <c r="J2062" s="2" t="inlineStr">
        <is>
          <t>GPA</t>
        </is>
      </c>
    </row>
    <row r="2063">
      <c r="A2063" s="2" t="n">
        <v>7</v>
      </c>
      <c r="B2063" s="2" t="n">
        <v>930</v>
      </c>
      <c r="C2063" s="2" t="inlineStr">
        <is>
          <t>ATIVIDADE OP. EMP.</t>
        </is>
      </c>
      <c r="D2063" s="2" t="n">
        <v>5447844</v>
      </c>
      <c r="E2063" s="2" t="inlineStr">
        <is>
          <t>Jose Carlos Pereira De Araujo</t>
        </is>
      </c>
      <c r="F2063" s="2" t="n">
        <v>1467</v>
      </c>
      <c r="G2063" s="2" t="n">
        <v>67.2</v>
      </c>
      <c r="H2063" s="2" t="n">
        <v>22</v>
      </c>
      <c r="I2063" s="2" t="n">
        <v>0</v>
      </c>
      <c r="J2063" s="2" t="inlineStr">
        <is>
          <t>GPA</t>
        </is>
      </c>
    </row>
    <row r="2064">
      <c r="A2064" s="2" t="n">
        <v>7</v>
      </c>
      <c r="B2064" s="2" t="n">
        <v>930</v>
      </c>
      <c r="C2064" s="2" t="inlineStr">
        <is>
          <t>SEPARACAO</t>
        </is>
      </c>
      <c r="D2064" s="2" t="n">
        <v>5448956</v>
      </c>
      <c r="E2064" s="2" t="inlineStr">
        <is>
          <t>Aparecido Rodrigues Da Silva</t>
        </is>
      </c>
      <c r="F2064" s="2" t="n">
        <v>16051</v>
      </c>
      <c r="G2064" s="2" t="n">
        <v>142.48</v>
      </c>
      <c r="H2064" s="2" t="n">
        <v>113</v>
      </c>
      <c r="I2064" s="2" t="n">
        <v>0</v>
      </c>
      <c r="J2064" s="2" t="inlineStr">
        <is>
          <t>GPA</t>
        </is>
      </c>
    </row>
    <row r="2065">
      <c r="A2065" s="2" t="n">
        <v>7</v>
      </c>
      <c r="B2065" s="2" t="n">
        <v>930</v>
      </c>
      <c r="C2065" s="2" t="inlineStr">
        <is>
          <t>ATIVIDADE OP. EMP.</t>
        </is>
      </c>
      <c r="D2065" s="2" t="n">
        <v>5449693</v>
      </c>
      <c r="E2065" s="2" t="inlineStr">
        <is>
          <t>Renan Ramos Galhardo</t>
        </is>
      </c>
      <c r="F2065" s="2" t="n">
        <v>682</v>
      </c>
      <c r="G2065" s="2" t="n">
        <v>8.43</v>
      </c>
      <c r="H2065" s="2" t="n">
        <v>81</v>
      </c>
      <c r="I2065" s="2" t="n">
        <v>0</v>
      </c>
      <c r="J2065" s="2" t="inlineStr">
        <is>
          <t>GPA</t>
        </is>
      </c>
    </row>
    <row r="2066">
      <c r="A2066" s="2" t="n">
        <v>7</v>
      </c>
      <c r="B2066" s="2" t="n">
        <v>930</v>
      </c>
      <c r="C2066" s="2" t="inlineStr">
        <is>
          <t>ATIVIDADE OP. EMP.</t>
        </is>
      </c>
      <c r="D2066" s="2" t="n">
        <v>5450918</v>
      </c>
      <c r="E2066" s="2" t="inlineStr">
        <is>
          <t>Richard Leonardo De Lima</t>
        </is>
      </c>
      <c r="F2066" s="2" t="n">
        <v>654</v>
      </c>
      <c r="G2066" s="2" t="n">
        <v>80.98</v>
      </c>
      <c r="H2066" s="2" t="n">
        <v>8</v>
      </c>
      <c r="I2066" s="2" t="n">
        <v>0</v>
      </c>
      <c r="J2066" s="2" t="inlineStr">
        <is>
          <t>GPA</t>
        </is>
      </c>
    </row>
    <row r="2067">
      <c r="A2067" s="2" t="n">
        <v>7</v>
      </c>
      <c r="B2067" s="2" t="n">
        <v>930</v>
      </c>
      <c r="C2067" s="2" t="inlineStr">
        <is>
          <t>CARREGAMENTO</t>
        </is>
      </c>
      <c r="D2067" s="2" t="n">
        <v>5451892</v>
      </c>
      <c r="E2067" s="2" t="inlineStr">
        <is>
          <t>James Castello Ribeiro</t>
        </is>
      </c>
      <c r="F2067" s="2" t="n">
        <v>3</v>
      </c>
      <c r="G2067" s="2" t="n">
        <v>0.07000000000000001</v>
      </c>
      <c r="H2067" s="2" t="n">
        <v>43</v>
      </c>
      <c r="I2067" s="2" t="n">
        <v>0</v>
      </c>
      <c r="J2067" s="2" t="inlineStr">
        <is>
          <t>GPA</t>
        </is>
      </c>
    </row>
    <row r="2068">
      <c r="A2068" s="2" t="n">
        <v>7</v>
      </c>
      <c r="B2068" s="2" t="n">
        <v>930</v>
      </c>
      <c r="C2068" s="2" t="inlineStr">
        <is>
          <t>PUXADA RECEB</t>
        </is>
      </c>
      <c r="D2068" s="2" t="n">
        <v>5453356</v>
      </c>
      <c r="E2068" s="2" t="inlineStr">
        <is>
          <t>Leandro Marcos Rodrigues Vieira</t>
        </is>
      </c>
      <c r="F2068" s="2" t="n">
        <v>105</v>
      </c>
      <c r="G2068" s="2" t="n">
        <v>15.52</v>
      </c>
      <c r="H2068" s="2" t="n">
        <v>7</v>
      </c>
      <c r="I2068" s="2" t="n">
        <v>0</v>
      </c>
      <c r="J2068" s="2" t="inlineStr">
        <is>
          <t>GPA</t>
        </is>
      </c>
    </row>
    <row r="2069">
      <c r="A2069" s="2" t="n">
        <v>7</v>
      </c>
      <c r="B2069" s="2" t="n">
        <v>930</v>
      </c>
      <c r="C2069" s="2" t="inlineStr">
        <is>
          <t>SEPARACAO</t>
        </is>
      </c>
      <c r="D2069" s="2" t="n">
        <v>5453356</v>
      </c>
      <c r="E2069" s="2" t="inlineStr">
        <is>
          <t>Leandro Marcos Rodrigues Vieira</t>
        </is>
      </c>
      <c r="F2069" s="2" t="n">
        <v>321</v>
      </c>
      <c r="G2069" s="2" t="n">
        <v>3.35</v>
      </c>
      <c r="H2069" s="2" t="n">
        <v>96</v>
      </c>
      <c r="I2069" s="2" t="n">
        <v>0</v>
      </c>
      <c r="J2069" s="2" t="inlineStr">
        <is>
          <t>GPA</t>
        </is>
      </c>
    </row>
    <row r="2070">
      <c r="A2070" s="2" t="n">
        <v>7</v>
      </c>
      <c r="B2070" s="2" t="n">
        <v>930</v>
      </c>
      <c r="C2070" s="2" t="inlineStr">
        <is>
          <t>PUXADA RECEB</t>
        </is>
      </c>
      <c r="D2070" s="2" t="n">
        <v>5454263</v>
      </c>
      <c r="E2070" s="2" t="inlineStr">
        <is>
          <t>Juraci Monteiro</t>
        </is>
      </c>
      <c r="F2070" s="2" t="n">
        <v>41</v>
      </c>
      <c r="G2070" s="2" t="n">
        <v>12.69</v>
      </c>
      <c r="H2070" s="2" t="n">
        <v>3</v>
      </c>
      <c r="I2070" s="2" t="n">
        <v>0</v>
      </c>
      <c r="J2070" s="2" t="inlineStr">
        <is>
          <t>GPA</t>
        </is>
      </c>
    </row>
    <row r="2071">
      <c r="A2071" s="2" t="n">
        <v>7</v>
      </c>
      <c r="B2071" s="2" t="n">
        <v>930</v>
      </c>
      <c r="C2071" s="2" t="inlineStr">
        <is>
          <t>CARREGAMENTO</t>
        </is>
      </c>
      <c r="D2071" s="2" t="n">
        <v>5455774</v>
      </c>
      <c r="E2071" s="2" t="inlineStr">
        <is>
          <t>Luiz Henrique Raimundo Junior</t>
        </is>
      </c>
      <c r="F2071" s="2" t="n">
        <v>917</v>
      </c>
      <c r="G2071" s="2" t="n">
        <v>32.79</v>
      </c>
      <c r="H2071" s="2" t="n">
        <v>28</v>
      </c>
      <c r="I2071" s="2" t="n">
        <v>0</v>
      </c>
      <c r="J2071" s="2" t="inlineStr">
        <is>
          <t>GPA</t>
        </is>
      </c>
    </row>
    <row r="2072">
      <c r="A2072" s="2" t="n">
        <v>7</v>
      </c>
      <c r="B2072" s="2" t="n">
        <v>930</v>
      </c>
      <c r="C2072" s="2" t="inlineStr">
        <is>
          <t>RECEBIMENTO</t>
        </is>
      </c>
      <c r="D2072" s="2" t="n">
        <v>5455774</v>
      </c>
      <c r="E2072" s="2" t="inlineStr">
        <is>
          <t>Luiz Henrique Raimundo Junior</t>
        </is>
      </c>
      <c r="F2072" s="2" t="n">
        <v>51</v>
      </c>
      <c r="G2072" s="2" t="n">
        <v>3.72</v>
      </c>
      <c r="H2072" s="2" t="n">
        <v>14</v>
      </c>
      <c r="I2072" s="2" t="n">
        <v>0</v>
      </c>
      <c r="J2072" s="2" t="inlineStr">
        <is>
          <t>GPA</t>
        </is>
      </c>
    </row>
    <row r="2073">
      <c r="A2073" s="2" t="n">
        <v>7</v>
      </c>
      <c r="B2073" s="2" t="n">
        <v>930</v>
      </c>
      <c r="C2073" s="2" t="inlineStr">
        <is>
          <t>SEPARACAO</t>
        </is>
      </c>
      <c r="D2073" s="2" t="n">
        <v>5455774</v>
      </c>
      <c r="E2073" s="2" t="inlineStr">
        <is>
          <t>Luiz Henrique Raimundo Junior</t>
        </is>
      </c>
      <c r="F2073" s="2" t="n">
        <v>498</v>
      </c>
      <c r="G2073" s="2" t="n">
        <v>2.38</v>
      </c>
      <c r="H2073" s="2" t="n">
        <v>209</v>
      </c>
      <c r="I2073" s="2" t="n">
        <v>0</v>
      </c>
      <c r="J2073" s="2" t="inlineStr">
        <is>
          <t>GPA</t>
        </is>
      </c>
    </row>
    <row r="2074">
      <c r="A2074" s="2" t="n">
        <v>7</v>
      </c>
      <c r="B2074" s="2" t="n">
        <v>930</v>
      </c>
      <c r="C2074" s="2" t="inlineStr">
        <is>
          <t>ATIVIDADE OP. EMP.</t>
        </is>
      </c>
      <c r="D2074" s="2" t="n">
        <v>545941</v>
      </c>
      <c r="E2074" s="2" t="inlineStr">
        <is>
          <t>Tiago Rodrigues Pires</t>
        </is>
      </c>
      <c r="F2074" s="2" t="n">
        <v>2348</v>
      </c>
      <c r="G2074" s="2" t="n">
        <v>64.06999999999999</v>
      </c>
      <c r="H2074" s="2" t="n">
        <v>37</v>
      </c>
      <c r="I2074" s="2" t="n">
        <v>0</v>
      </c>
      <c r="J2074" s="2" t="inlineStr">
        <is>
          <t>GPA</t>
        </is>
      </c>
    </row>
    <row r="2075">
      <c r="A2075" s="2" t="n">
        <v>7</v>
      </c>
      <c r="B2075" s="2" t="n">
        <v>930</v>
      </c>
      <c r="C2075" s="2" t="inlineStr">
        <is>
          <t>CARREGAMENTO</t>
        </is>
      </c>
      <c r="D2075" s="2" t="n">
        <v>5461855</v>
      </c>
      <c r="E2075" s="2" t="inlineStr">
        <is>
          <t>Denilson Jose Da Silva</t>
        </is>
      </c>
      <c r="F2075" s="2" t="n">
        <v>2094</v>
      </c>
      <c r="G2075" s="2" t="n">
        <v>38.27</v>
      </c>
      <c r="H2075" s="2" t="n">
        <v>55</v>
      </c>
      <c r="I2075" s="2" t="n">
        <v>0</v>
      </c>
      <c r="J2075" s="2" t="inlineStr">
        <is>
          <t>GPA</t>
        </is>
      </c>
    </row>
    <row r="2076">
      <c r="A2076" s="2" t="n">
        <v>7</v>
      </c>
      <c r="B2076" s="2" t="n">
        <v>930</v>
      </c>
      <c r="C2076" s="2" t="inlineStr">
        <is>
          <t>CARREGAMENTO</t>
        </is>
      </c>
      <c r="D2076" s="2" t="n">
        <v>5462550</v>
      </c>
      <c r="E2076" s="2" t="inlineStr">
        <is>
          <t>Felipe Nobrega Silva</t>
        </is>
      </c>
      <c r="F2076" s="2" t="n">
        <v>389</v>
      </c>
      <c r="G2076" s="2" t="n">
        <v>19.36</v>
      </c>
      <c r="H2076" s="2" t="n">
        <v>20</v>
      </c>
      <c r="I2076" s="2" t="n">
        <v>0</v>
      </c>
      <c r="J2076" s="2" t="inlineStr">
        <is>
          <t>GPA</t>
        </is>
      </c>
    </row>
    <row r="2077">
      <c r="A2077" s="2" t="n">
        <v>7</v>
      </c>
      <c r="B2077" s="2" t="n">
        <v>930</v>
      </c>
      <c r="C2077" s="2" t="inlineStr">
        <is>
          <t>CARREGAMENTO</t>
        </is>
      </c>
      <c r="D2077" s="2" t="n">
        <v>5462959</v>
      </c>
      <c r="E2077" s="2" t="inlineStr">
        <is>
          <t>Jonathan Silva Dos Santos</t>
        </is>
      </c>
      <c r="F2077" s="2" t="n">
        <v>9</v>
      </c>
      <c r="G2077" s="2" t="n">
        <v>11.42</v>
      </c>
      <c r="H2077" s="2" t="n">
        <v>1</v>
      </c>
      <c r="I2077" s="2" t="n">
        <v>0</v>
      </c>
      <c r="J2077" s="2" t="inlineStr">
        <is>
          <t>GPA</t>
        </is>
      </c>
    </row>
    <row r="2078">
      <c r="A2078" s="2" t="n">
        <v>7</v>
      </c>
      <c r="B2078" s="2" t="n">
        <v>930</v>
      </c>
      <c r="C2078" s="2" t="inlineStr">
        <is>
          <t>SEPARACAO</t>
        </is>
      </c>
      <c r="D2078" s="2" t="n">
        <v>5463602</v>
      </c>
      <c r="E2078" s="2" t="inlineStr">
        <is>
          <t>Robson Rodrigues Teixeira</t>
        </is>
      </c>
      <c r="F2078" s="2" t="n">
        <v>181</v>
      </c>
      <c r="G2078" s="2" t="n">
        <v>2.35</v>
      </c>
      <c r="H2078" s="2" t="n">
        <v>77</v>
      </c>
      <c r="I2078" s="2" t="n">
        <v>0</v>
      </c>
      <c r="J2078" s="2" t="inlineStr">
        <is>
          <t>GPA</t>
        </is>
      </c>
    </row>
    <row r="2079">
      <c r="A2079" s="2" t="n">
        <v>7</v>
      </c>
      <c r="B2079" s="2" t="n">
        <v>930</v>
      </c>
      <c r="C2079" s="2" t="inlineStr">
        <is>
          <t>CARREGAMENTO</t>
        </is>
      </c>
      <c r="D2079" s="2" t="n">
        <v>5466253</v>
      </c>
      <c r="E2079" s="2" t="inlineStr">
        <is>
          <t>Michel Martins Dos Santos</t>
        </is>
      </c>
      <c r="F2079" s="2" t="n">
        <v>750</v>
      </c>
      <c r="G2079" s="2" t="n">
        <v>19.42</v>
      </c>
      <c r="H2079" s="2" t="n">
        <v>39</v>
      </c>
      <c r="I2079" s="2" t="n">
        <v>0</v>
      </c>
      <c r="J2079" s="2" t="inlineStr">
        <is>
          <t>GPA</t>
        </is>
      </c>
    </row>
    <row r="2080">
      <c r="A2080" s="2" t="n">
        <v>7</v>
      </c>
      <c r="B2080" s="2" t="n">
        <v>930</v>
      </c>
      <c r="C2080" s="2" t="inlineStr">
        <is>
          <t>SEPARACAO</t>
        </is>
      </c>
      <c r="D2080" s="2" t="n">
        <v>5466253</v>
      </c>
      <c r="E2080" s="2" t="inlineStr">
        <is>
          <t>Michel Martins Dos Santos</t>
        </is>
      </c>
      <c r="F2080" s="2" t="n">
        <v>38</v>
      </c>
      <c r="G2080" s="2" t="n">
        <v>0.18</v>
      </c>
      <c r="H2080" s="2" t="n">
        <v>211</v>
      </c>
      <c r="I2080" s="2" t="n">
        <v>0</v>
      </c>
      <c r="J2080" s="2" t="inlineStr">
        <is>
          <t>GPA</t>
        </is>
      </c>
    </row>
    <row r="2081">
      <c r="A2081" s="2" t="n">
        <v>7</v>
      </c>
      <c r="B2081" s="2" t="n">
        <v>930</v>
      </c>
      <c r="C2081" s="2" t="inlineStr">
        <is>
          <t>ATIVIDADE OP. EMP.</t>
        </is>
      </c>
      <c r="D2081" s="2" t="n">
        <v>5466369</v>
      </c>
      <c r="E2081" s="2" t="inlineStr">
        <is>
          <t>Bonifacio Dos Santos E Silva</t>
        </is>
      </c>
      <c r="F2081" s="2" t="n">
        <v>995</v>
      </c>
      <c r="G2081" s="2" t="n">
        <v>83.02</v>
      </c>
      <c r="H2081" s="2" t="n">
        <v>12</v>
      </c>
      <c r="I2081" s="2" t="n">
        <v>0</v>
      </c>
      <c r="J2081" s="2" t="inlineStr">
        <is>
          <t>GPA</t>
        </is>
      </c>
    </row>
    <row r="2082">
      <c r="A2082" s="2" t="n">
        <v>7</v>
      </c>
      <c r="B2082" s="2" t="n">
        <v>930</v>
      </c>
      <c r="C2082" s="2" t="inlineStr">
        <is>
          <t>CARREGAMENTO</t>
        </is>
      </c>
      <c r="D2082" s="2" t="n">
        <v>5470005</v>
      </c>
      <c r="E2082" s="2" t="inlineStr">
        <is>
          <t>Rodrigo Inacio Leite Da Silva</t>
        </is>
      </c>
      <c r="F2082" s="2" t="n">
        <v>22</v>
      </c>
      <c r="G2082" s="2" t="n">
        <v>0.09</v>
      </c>
      <c r="H2082" s="2" t="n">
        <v>244</v>
      </c>
      <c r="I2082" s="2" t="n">
        <v>0</v>
      </c>
      <c r="J2082" s="2" t="inlineStr">
        <is>
          <t>GPA</t>
        </is>
      </c>
    </row>
    <row r="2083">
      <c r="A2083" s="2" t="n">
        <v>7</v>
      </c>
      <c r="B2083" s="2" t="n">
        <v>930</v>
      </c>
      <c r="C2083" s="2" t="inlineStr">
        <is>
          <t>CARREGAMENTO</t>
        </is>
      </c>
      <c r="D2083" s="2" t="n">
        <v>5491240</v>
      </c>
      <c r="E2083" s="2" t="inlineStr">
        <is>
          <t>Gabriel Lemos De Lima Dos Santos</t>
        </is>
      </c>
      <c r="F2083" s="2" t="n">
        <v>126</v>
      </c>
      <c r="G2083" s="2" t="n">
        <v>37.6</v>
      </c>
      <c r="H2083" s="2" t="n">
        <v>3</v>
      </c>
      <c r="I2083" s="2" t="n">
        <v>0</v>
      </c>
      <c r="J2083" s="2" t="inlineStr">
        <is>
          <t>GPA</t>
        </is>
      </c>
    </row>
    <row r="2084">
      <c r="A2084" s="2" t="n">
        <v>7</v>
      </c>
      <c r="B2084" s="2" t="n">
        <v>930</v>
      </c>
      <c r="C2084" s="2" t="inlineStr">
        <is>
          <t>PUXADA RECEB</t>
        </is>
      </c>
      <c r="D2084" s="2" t="n">
        <v>549848</v>
      </c>
      <c r="E2084" s="2" t="inlineStr">
        <is>
          <t>KEITE RODRIGUES DE OLIVEIRA</t>
        </is>
      </c>
      <c r="F2084" s="2" t="n">
        <v>3466</v>
      </c>
      <c r="G2084" s="2" t="n">
        <v>74.62</v>
      </c>
      <c r="H2084" s="2" t="n">
        <v>46</v>
      </c>
      <c r="I2084" s="2" t="n">
        <v>0</v>
      </c>
      <c r="J2084" s="2" t="inlineStr">
        <is>
          <t>GPA</t>
        </is>
      </c>
    </row>
    <row r="2085">
      <c r="A2085" s="2" t="n">
        <v>7</v>
      </c>
      <c r="B2085" s="2" t="n">
        <v>930</v>
      </c>
      <c r="C2085" s="2" t="inlineStr">
        <is>
          <t>SEPARACAO</t>
        </is>
      </c>
      <c r="D2085" s="2" t="n">
        <v>5549540</v>
      </c>
      <c r="E2085" s="2" t="inlineStr">
        <is>
          <t>Luiz Antonio Henrique</t>
        </is>
      </c>
      <c r="F2085" s="2" t="n">
        <v>15898</v>
      </c>
      <c r="G2085" s="2" t="n">
        <v>124.22</v>
      </c>
      <c r="H2085" s="2" t="n">
        <v>128</v>
      </c>
      <c r="I2085" s="2" t="n">
        <v>0</v>
      </c>
      <c r="J2085" s="2" t="inlineStr">
        <is>
          <t>GPA</t>
        </is>
      </c>
    </row>
    <row r="2086">
      <c r="A2086" s="2" t="n">
        <v>7</v>
      </c>
      <c r="B2086" s="2" t="n">
        <v>930</v>
      </c>
      <c r="C2086" s="2" t="inlineStr">
        <is>
          <t>SEPARACAO</t>
        </is>
      </c>
      <c r="D2086" s="2" t="n">
        <v>5549922</v>
      </c>
      <c r="E2086" s="2" t="inlineStr">
        <is>
          <t>Benedito Nonato Da Silva</t>
        </is>
      </c>
      <c r="F2086" s="2" t="n">
        <v>19941</v>
      </c>
      <c r="G2086" s="2" t="n">
        <v>134.08</v>
      </c>
      <c r="H2086" s="2" t="n">
        <v>149</v>
      </c>
      <c r="I2086" s="2" t="n">
        <v>0</v>
      </c>
      <c r="J2086" s="2" t="inlineStr">
        <is>
          <t>GPA</t>
        </is>
      </c>
    </row>
    <row r="2087">
      <c r="A2087" s="2" t="n">
        <v>7</v>
      </c>
      <c r="B2087" s="2" t="n">
        <v>930</v>
      </c>
      <c r="C2087" s="2" t="inlineStr">
        <is>
          <t>CARREGAMENTO</t>
        </is>
      </c>
      <c r="D2087" s="2" t="n">
        <v>5550904</v>
      </c>
      <c r="E2087" s="2" t="inlineStr">
        <is>
          <t>Renan Oliveira Da Cruz</t>
        </is>
      </c>
      <c r="F2087" s="2" t="n">
        <v>72</v>
      </c>
      <c r="G2087" s="2" t="n">
        <v>1.57</v>
      </c>
      <c r="H2087" s="2" t="n">
        <v>46</v>
      </c>
      <c r="I2087" s="2" t="n">
        <v>0</v>
      </c>
      <c r="J2087" s="2" t="inlineStr">
        <is>
          <t>GPA</t>
        </is>
      </c>
    </row>
    <row r="2088">
      <c r="A2088" s="2" t="n">
        <v>7</v>
      </c>
      <c r="B2088" s="2" t="n">
        <v>930</v>
      </c>
      <c r="C2088" s="2" t="inlineStr">
        <is>
          <t>PUXADA RECEB</t>
        </is>
      </c>
      <c r="D2088" s="2" t="n">
        <v>5551480</v>
      </c>
      <c r="E2088" s="2" t="inlineStr">
        <is>
          <t>Ricardo Angelis Panhan</t>
        </is>
      </c>
      <c r="F2088" s="2" t="n">
        <v>3</v>
      </c>
      <c r="G2088" s="2" t="n">
        <v>0.08</v>
      </c>
      <c r="H2088" s="2" t="n">
        <v>38</v>
      </c>
      <c r="I2088" s="2" t="n">
        <v>0</v>
      </c>
      <c r="J2088" s="2" t="inlineStr">
        <is>
          <t>GPA</t>
        </is>
      </c>
    </row>
    <row r="2089">
      <c r="A2089" s="2" t="n">
        <v>7</v>
      </c>
      <c r="B2089" s="2" t="n">
        <v>930</v>
      </c>
      <c r="C2089" s="2" t="inlineStr">
        <is>
          <t>SEPARACAO</t>
        </is>
      </c>
      <c r="D2089" s="2" t="n">
        <v>5551480</v>
      </c>
      <c r="E2089" s="2" t="inlineStr">
        <is>
          <t>Ricardo Angelis Panhan</t>
        </is>
      </c>
      <c r="F2089" s="2" t="n">
        <v>435</v>
      </c>
      <c r="G2089" s="2" t="n">
        <v>5.73</v>
      </c>
      <c r="H2089" s="2" t="n">
        <v>76</v>
      </c>
      <c r="I2089" s="2" t="n">
        <v>0</v>
      </c>
      <c r="J2089" s="2" t="inlineStr">
        <is>
          <t>GPA</t>
        </is>
      </c>
    </row>
    <row r="2090">
      <c r="A2090" s="2" t="n">
        <v>7</v>
      </c>
      <c r="B2090" s="2" t="n">
        <v>930</v>
      </c>
      <c r="C2090" s="2" t="inlineStr">
        <is>
          <t>CARREGAMENTO</t>
        </is>
      </c>
      <c r="D2090" s="2" t="n">
        <v>5551650</v>
      </c>
      <c r="E2090" s="2" t="inlineStr">
        <is>
          <t>Domingos Morais Da Rocha</t>
        </is>
      </c>
      <c r="F2090" s="2" t="n">
        <v>249</v>
      </c>
      <c r="G2090" s="2" t="n">
        <v>7.73</v>
      </c>
      <c r="H2090" s="2" t="n">
        <v>32</v>
      </c>
      <c r="I2090" s="2" t="n">
        <v>0</v>
      </c>
      <c r="J2090" s="2" t="inlineStr">
        <is>
          <t>GPA</t>
        </is>
      </c>
    </row>
    <row r="2091">
      <c r="A2091" s="2" t="n">
        <v>7</v>
      </c>
      <c r="B2091" s="2" t="n">
        <v>930</v>
      </c>
      <c r="C2091" s="2" t="inlineStr">
        <is>
          <t>ATIVIDADE OP. EMP.</t>
        </is>
      </c>
      <c r="D2091" s="2" t="n">
        <v>555667</v>
      </c>
      <c r="E2091" s="2" t="inlineStr">
        <is>
          <t>GIOVANE ALVES RAMOS</t>
        </is>
      </c>
      <c r="F2091" s="2" t="n">
        <v>1064</v>
      </c>
      <c r="G2091" s="2" t="n">
        <v>58.84</v>
      </c>
      <c r="H2091" s="2" t="n">
        <v>18</v>
      </c>
      <c r="I2091" s="2" t="n">
        <v>0</v>
      </c>
      <c r="J2091" s="2" t="inlineStr">
        <is>
          <t>GPA</t>
        </is>
      </c>
    </row>
    <row r="2092">
      <c r="A2092" s="2" t="n">
        <v>7</v>
      </c>
      <c r="B2092" s="2" t="n">
        <v>930</v>
      </c>
      <c r="C2092" s="2" t="inlineStr">
        <is>
          <t>CARREGAMENTO</t>
        </is>
      </c>
      <c r="D2092" s="2" t="n">
        <v>5557976</v>
      </c>
      <c r="E2092" s="2" t="inlineStr">
        <is>
          <t>DIOGO PINHEIRO</t>
        </is>
      </c>
      <c r="F2092" s="2" t="n">
        <v>501</v>
      </c>
      <c r="G2092" s="2" t="n">
        <v>16.96</v>
      </c>
      <c r="H2092" s="2" t="n">
        <v>30</v>
      </c>
      <c r="I2092" s="2" t="n">
        <v>0</v>
      </c>
      <c r="J2092" s="2" t="inlineStr">
        <is>
          <t>GPA</t>
        </is>
      </c>
    </row>
    <row r="2093">
      <c r="A2093" s="2" t="n">
        <v>7</v>
      </c>
      <c r="B2093" s="2" t="n">
        <v>930</v>
      </c>
      <c r="C2093" s="2" t="inlineStr">
        <is>
          <t>ATIVIDADE OP. EMP.</t>
        </is>
      </c>
      <c r="D2093" s="2" t="n">
        <v>5558859</v>
      </c>
      <c r="E2093" s="2" t="inlineStr">
        <is>
          <t>Jonnathan Moura Da Silva</t>
        </is>
      </c>
      <c r="F2093" s="2" t="n">
        <v>592</v>
      </c>
      <c r="G2093" s="2" t="n">
        <v>80.05</v>
      </c>
      <c r="H2093" s="2" t="n">
        <v>7</v>
      </c>
      <c r="I2093" s="2" t="n">
        <v>0</v>
      </c>
      <c r="J2093" s="2" t="inlineStr">
        <is>
          <t>GPA</t>
        </is>
      </c>
    </row>
    <row r="2094">
      <c r="A2094" s="2" t="n">
        <v>7</v>
      </c>
      <c r="B2094" s="2" t="n">
        <v>930</v>
      </c>
      <c r="C2094" s="2" t="inlineStr">
        <is>
          <t>SEPARACAO</t>
        </is>
      </c>
      <c r="D2094" s="2" t="n">
        <v>5571138</v>
      </c>
      <c r="E2094" s="2" t="inlineStr">
        <is>
          <t>Jose Alves De Souza</t>
        </is>
      </c>
      <c r="F2094" s="2" t="n">
        <v>7549</v>
      </c>
      <c r="G2094" s="2" t="n">
        <v>93.17</v>
      </c>
      <c r="H2094" s="2" t="n">
        <v>81</v>
      </c>
      <c r="I2094" s="2" t="n">
        <v>0</v>
      </c>
      <c r="J2094" s="2" t="inlineStr">
        <is>
          <t>GPA</t>
        </is>
      </c>
    </row>
    <row r="2095">
      <c r="A2095" s="2" t="n">
        <v>7</v>
      </c>
      <c r="B2095" s="2" t="n">
        <v>930</v>
      </c>
      <c r="C2095" s="2" t="inlineStr">
        <is>
          <t>PUXADA RECEB</t>
        </is>
      </c>
      <c r="D2095" s="2" t="n">
        <v>5606217</v>
      </c>
      <c r="E2095" s="2" t="inlineStr">
        <is>
          <t>Erik Henrique Tavares De Noronha</t>
        </is>
      </c>
      <c r="F2095" s="2" t="n">
        <v>66</v>
      </c>
      <c r="G2095" s="2" t="n">
        <v>3.81</v>
      </c>
      <c r="H2095" s="2" t="n">
        <v>17</v>
      </c>
      <c r="I2095" s="2" t="n">
        <v>0</v>
      </c>
      <c r="J2095" s="2" t="inlineStr">
        <is>
          <t>GPA</t>
        </is>
      </c>
    </row>
    <row r="2096">
      <c r="A2096" s="2" t="n">
        <v>7</v>
      </c>
      <c r="B2096" s="2" t="n">
        <v>930</v>
      </c>
      <c r="C2096" s="2" t="inlineStr">
        <is>
          <t>RECEBIMENTO</t>
        </is>
      </c>
      <c r="D2096" s="2" t="n">
        <v>5606217</v>
      </c>
      <c r="E2096" s="2" t="inlineStr">
        <is>
          <t>Erik Henrique Tavares De Noronha</t>
        </is>
      </c>
      <c r="F2096" s="2" t="n">
        <v>948</v>
      </c>
      <c r="G2096" s="2" t="n">
        <v>74.19</v>
      </c>
      <c r="H2096" s="2" t="n">
        <v>13</v>
      </c>
      <c r="I2096" s="2" t="n">
        <v>0</v>
      </c>
      <c r="J2096" s="2" t="inlineStr">
        <is>
          <t>GPA</t>
        </is>
      </c>
    </row>
    <row r="2097">
      <c r="A2097" s="2" t="n">
        <v>7</v>
      </c>
      <c r="B2097" s="2" t="n">
        <v>930</v>
      </c>
      <c r="C2097" s="2" t="inlineStr">
        <is>
          <t>CARREGAMENTO</t>
        </is>
      </c>
      <c r="D2097" s="2" t="n">
        <v>5606969</v>
      </c>
      <c r="E2097" s="2" t="inlineStr">
        <is>
          <t>Robert Pereira De Oliveira</t>
        </is>
      </c>
      <c r="F2097" s="2" t="n">
        <v>819</v>
      </c>
      <c r="G2097" s="2" t="n">
        <v>71.01000000000001</v>
      </c>
      <c r="H2097" s="2" t="n">
        <v>12</v>
      </c>
      <c r="I2097" s="2" t="n">
        <v>0</v>
      </c>
      <c r="J2097" s="2" t="inlineStr">
        <is>
          <t>GPA</t>
        </is>
      </c>
    </row>
    <row r="2098">
      <c r="A2098" s="2" t="n">
        <v>7</v>
      </c>
      <c r="B2098" s="2" t="n">
        <v>930</v>
      </c>
      <c r="C2098" s="2" t="inlineStr">
        <is>
          <t>PUXADA RECEB</t>
        </is>
      </c>
      <c r="D2098" s="2" t="n">
        <v>5609410</v>
      </c>
      <c r="E2098" s="2" t="inlineStr">
        <is>
          <t>MAURICIO FERREIRA DA SILVA</t>
        </is>
      </c>
      <c r="F2098" s="2" t="n">
        <v>1255</v>
      </c>
      <c r="G2098" s="2" t="n">
        <v>48.31</v>
      </c>
      <c r="H2098" s="2" t="n">
        <v>26</v>
      </c>
      <c r="I2098" s="2" t="n">
        <v>0</v>
      </c>
      <c r="J2098" s="2" t="inlineStr">
        <is>
          <t>GPA</t>
        </is>
      </c>
    </row>
    <row r="2099">
      <c r="A2099" s="2" t="n">
        <v>7</v>
      </c>
      <c r="B2099" s="2" t="n">
        <v>930</v>
      </c>
      <c r="C2099" s="2" t="inlineStr">
        <is>
          <t>CARREGAMENTO</t>
        </is>
      </c>
      <c r="D2099" s="2" t="n">
        <v>5622263</v>
      </c>
      <c r="E2099" s="2" t="inlineStr">
        <is>
          <t>Igor Cardoso De Araujo</t>
        </is>
      </c>
      <c r="F2099" s="2" t="n">
        <v>193</v>
      </c>
      <c r="G2099" s="2" t="n">
        <v>5.3</v>
      </c>
      <c r="H2099" s="2" t="n">
        <v>36</v>
      </c>
      <c r="I2099" s="2" t="n">
        <v>0</v>
      </c>
      <c r="J2099" s="2" t="inlineStr">
        <is>
          <t>GPA</t>
        </is>
      </c>
    </row>
    <row r="2100">
      <c r="A2100" s="2" t="n">
        <v>7</v>
      </c>
      <c r="B2100" s="2" t="n">
        <v>930</v>
      </c>
      <c r="C2100" s="2" t="inlineStr">
        <is>
          <t>SEPARACAO</t>
        </is>
      </c>
      <c r="D2100" s="2" t="n">
        <v>5622301</v>
      </c>
      <c r="E2100" s="2" t="inlineStr">
        <is>
          <t>Gabriel De Souza Bueno</t>
        </is>
      </c>
      <c r="F2100" s="2" t="n">
        <v>278</v>
      </c>
      <c r="G2100" s="2" t="n">
        <v>8.609999999999999</v>
      </c>
      <c r="H2100" s="2" t="n">
        <v>32</v>
      </c>
      <c r="I2100" s="2" t="n">
        <v>0</v>
      </c>
      <c r="J2100" s="2" t="inlineStr">
        <is>
          <t>GPA</t>
        </is>
      </c>
    </row>
    <row r="2101">
      <c r="A2101" s="2" t="n">
        <v>7</v>
      </c>
      <c r="B2101" s="2" t="n">
        <v>930</v>
      </c>
      <c r="C2101" s="2" t="inlineStr">
        <is>
          <t>CARREGAMENTO</t>
        </is>
      </c>
      <c r="D2101" s="2" t="n">
        <v>5622565</v>
      </c>
      <c r="E2101" s="2" t="inlineStr">
        <is>
          <t>FELLIPHE KAUÃ RODRIGUES</t>
        </is>
      </c>
      <c r="F2101" s="2" t="n">
        <v>182</v>
      </c>
      <c r="G2101" s="2" t="n">
        <v>5.09</v>
      </c>
      <c r="H2101" s="2" t="n">
        <v>36</v>
      </c>
      <c r="I2101" s="2" t="n">
        <v>0</v>
      </c>
      <c r="J2101" s="2" t="inlineStr">
        <is>
          <t>GPA</t>
        </is>
      </c>
    </row>
    <row r="2102">
      <c r="A2102" s="2" t="n">
        <v>7</v>
      </c>
      <c r="B2102" s="2" t="n">
        <v>930</v>
      </c>
      <c r="C2102" s="2" t="inlineStr">
        <is>
          <t>SEPARACAO</t>
        </is>
      </c>
      <c r="D2102" s="2" t="n">
        <v>5622565</v>
      </c>
      <c r="E2102" s="2" t="inlineStr">
        <is>
          <t>FELLIPHE KAUÃ RODRIGUES</t>
        </is>
      </c>
      <c r="F2102" s="2" t="n">
        <v>12</v>
      </c>
      <c r="G2102" s="2" t="n">
        <v>0.25</v>
      </c>
      <c r="H2102" s="2" t="n">
        <v>48</v>
      </c>
      <c r="I2102" s="2" t="n">
        <v>0</v>
      </c>
      <c r="J2102" s="2" t="inlineStr">
        <is>
          <t>GPA</t>
        </is>
      </c>
    </row>
    <row r="2103">
      <c r="A2103" s="2" t="n">
        <v>7</v>
      </c>
      <c r="B2103" s="2" t="n">
        <v>930</v>
      </c>
      <c r="C2103" s="2" t="inlineStr">
        <is>
          <t>CARREGAMENTO</t>
        </is>
      </c>
      <c r="D2103" s="2" t="n">
        <v>5623510</v>
      </c>
      <c r="E2103" s="2" t="inlineStr">
        <is>
          <t>Guilherme Do Espirito Santo</t>
        </is>
      </c>
      <c r="F2103" s="2" t="n">
        <v>41</v>
      </c>
      <c r="G2103" s="2" t="n">
        <v>1.03</v>
      </c>
      <c r="H2103" s="2" t="n">
        <v>40</v>
      </c>
      <c r="I2103" s="2" t="n">
        <v>0</v>
      </c>
      <c r="J2103" s="2" t="inlineStr">
        <is>
          <t>GPA</t>
        </is>
      </c>
    </row>
    <row r="2104">
      <c r="A2104" s="2" t="n">
        <v>7</v>
      </c>
      <c r="B2104" s="2" t="n">
        <v>930</v>
      </c>
      <c r="C2104" s="2" t="inlineStr">
        <is>
          <t>PUXADA RECEB</t>
        </is>
      </c>
      <c r="D2104" s="2" t="n">
        <v>5623510</v>
      </c>
      <c r="E2104" s="2" t="inlineStr">
        <is>
          <t>Guilherme Do Espirito Santo</t>
        </is>
      </c>
      <c r="F2104" s="2" t="n">
        <v>5</v>
      </c>
      <c r="G2104" s="2" t="n">
        <v>0.04</v>
      </c>
      <c r="H2104" s="2" t="n">
        <v>125</v>
      </c>
      <c r="I2104" s="2" t="n">
        <v>0</v>
      </c>
      <c r="J2104" s="2" t="inlineStr">
        <is>
          <t>GPA</t>
        </is>
      </c>
    </row>
    <row r="2105">
      <c r="A2105" s="2" t="n">
        <v>7</v>
      </c>
      <c r="B2105" s="2" t="n">
        <v>930</v>
      </c>
      <c r="C2105" s="2" t="inlineStr">
        <is>
          <t>SEPARACAO</t>
        </is>
      </c>
      <c r="D2105" s="2" t="n">
        <v>5623510</v>
      </c>
      <c r="E2105" s="2" t="inlineStr">
        <is>
          <t>Guilherme Do Espirito Santo</t>
        </is>
      </c>
      <c r="F2105" s="2" t="n">
        <v>35</v>
      </c>
      <c r="G2105" s="2" t="n">
        <v>0.19</v>
      </c>
      <c r="H2105" s="2" t="n">
        <v>184</v>
      </c>
      <c r="I2105" s="2" t="n">
        <v>0</v>
      </c>
      <c r="J2105" s="2" t="inlineStr">
        <is>
          <t>GPA</t>
        </is>
      </c>
    </row>
    <row r="2106">
      <c r="A2106" s="2" t="n">
        <v>7</v>
      </c>
      <c r="B2106" s="2" t="n">
        <v>930</v>
      </c>
      <c r="C2106" s="2" t="inlineStr">
        <is>
          <t>CARREGAMENTO</t>
        </is>
      </c>
      <c r="D2106" s="2" t="n">
        <v>5626935</v>
      </c>
      <c r="E2106" s="2" t="inlineStr">
        <is>
          <t>Joao Vytor Da Silva</t>
        </is>
      </c>
      <c r="F2106" s="2" t="n">
        <v>796</v>
      </c>
      <c r="G2106" s="2" t="n">
        <v>82.02</v>
      </c>
      <c r="H2106" s="2" t="n">
        <v>10</v>
      </c>
      <c r="I2106" s="2" t="n">
        <v>0</v>
      </c>
      <c r="J2106" s="2" t="inlineStr">
        <is>
          <t>GPA</t>
        </is>
      </c>
    </row>
    <row r="2107">
      <c r="A2107" s="2" t="n">
        <v>7</v>
      </c>
      <c r="B2107" s="2" t="n">
        <v>930</v>
      </c>
      <c r="C2107" s="2" t="inlineStr">
        <is>
          <t>CARREGAMENTO</t>
        </is>
      </c>
      <c r="D2107" s="2" t="n">
        <v>5637139</v>
      </c>
      <c r="E2107" s="2" t="inlineStr">
        <is>
          <t>Junior Raphael Da Silva Gomes</t>
        </is>
      </c>
      <c r="F2107" s="2" t="n">
        <v>113</v>
      </c>
      <c r="G2107" s="2" t="n">
        <v>9.51</v>
      </c>
      <c r="H2107" s="2" t="n">
        <v>12</v>
      </c>
      <c r="I2107" s="2" t="n">
        <v>0</v>
      </c>
      <c r="J2107" s="2" t="inlineStr">
        <is>
          <t>GPA</t>
        </is>
      </c>
    </row>
    <row r="2108">
      <c r="A2108" s="2" t="n">
        <v>7</v>
      </c>
      <c r="B2108" s="2" t="n">
        <v>930</v>
      </c>
      <c r="C2108" s="2" t="inlineStr">
        <is>
          <t>SEPARACAO</t>
        </is>
      </c>
      <c r="D2108" s="2" t="n">
        <v>5637139</v>
      </c>
      <c r="E2108" s="2" t="inlineStr">
        <is>
          <t>Junior Raphael Da Silva Gomes</t>
        </is>
      </c>
      <c r="F2108" s="2" t="n">
        <v>111</v>
      </c>
      <c r="G2108" s="2" t="n">
        <v>0.8100000000000001</v>
      </c>
      <c r="H2108" s="2" t="n">
        <v>137</v>
      </c>
      <c r="I2108" s="2" t="n">
        <v>0</v>
      </c>
      <c r="J2108" s="2" t="inlineStr">
        <is>
          <t>GPA</t>
        </is>
      </c>
    </row>
    <row r="2109">
      <c r="A2109" s="2" t="n">
        <v>7</v>
      </c>
      <c r="B2109" s="2" t="n">
        <v>930</v>
      </c>
      <c r="C2109" s="2" t="inlineStr">
        <is>
          <t>CARREGAMENTO</t>
        </is>
      </c>
      <c r="D2109" s="2" t="n">
        <v>5648700</v>
      </c>
      <c r="E2109" s="2" t="inlineStr">
        <is>
          <t>Tiago Santos De Jesus</t>
        </is>
      </c>
      <c r="F2109" s="2" t="n">
        <v>40</v>
      </c>
      <c r="G2109" s="2" t="n">
        <v>0.88</v>
      </c>
      <c r="H2109" s="2" t="n">
        <v>45</v>
      </c>
      <c r="I2109" s="2" t="n">
        <v>0</v>
      </c>
      <c r="J2109" s="2" t="inlineStr">
        <is>
          <t>GPA</t>
        </is>
      </c>
    </row>
    <row r="2110">
      <c r="A2110" s="2" t="n">
        <v>7</v>
      </c>
      <c r="B2110" s="2" t="n">
        <v>930</v>
      </c>
      <c r="C2110" s="2" t="inlineStr">
        <is>
          <t>PUXADA RECEB</t>
        </is>
      </c>
      <c r="D2110" s="2" t="n">
        <v>5648700</v>
      </c>
      <c r="E2110" s="2" t="inlineStr">
        <is>
          <t>Tiago Santos De Jesus</t>
        </is>
      </c>
      <c r="F2110" s="2" t="n">
        <v>3</v>
      </c>
      <c r="G2110" s="2" t="n">
        <v>0.25</v>
      </c>
      <c r="H2110" s="2" t="n">
        <v>12</v>
      </c>
      <c r="I2110" s="2" t="n">
        <v>0</v>
      </c>
      <c r="J2110" s="2" t="inlineStr">
        <is>
          <t>GPA</t>
        </is>
      </c>
    </row>
    <row r="2111">
      <c r="A2111" s="2" t="n">
        <v>7</v>
      </c>
      <c r="B2111" s="2" t="n">
        <v>930</v>
      </c>
      <c r="C2111" s="2" t="inlineStr">
        <is>
          <t>RECEBIMENTO</t>
        </is>
      </c>
      <c r="D2111" s="2" t="n">
        <v>5648700</v>
      </c>
      <c r="E2111" s="2" t="inlineStr">
        <is>
          <t>Tiago Santos De Jesus</t>
        </is>
      </c>
      <c r="F2111" s="2" t="n">
        <v>1</v>
      </c>
      <c r="G2111" s="2" t="n">
        <v>1.51</v>
      </c>
      <c r="H2111" s="2" t="n">
        <v>1</v>
      </c>
      <c r="I2111" s="2" t="n">
        <v>0</v>
      </c>
      <c r="J2111" s="2" t="inlineStr">
        <is>
          <t>GPA</t>
        </is>
      </c>
    </row>
    <row r="2112">
      <c r="A2112" s="2" t="n">
        <v>7</v>
      </c>
      <c r="B2112" s="2" t="n">
        <v>930</v>
      </c>
      <c r="C2112" s="2" t="inlineStr">
        <is>
          <t>CARREGAMENTO</t>
        </is>
      </c>
      <c r="D2112" s="2" t="n">
        <v>5658349</v>
      </c>
      <c r="E2112" s="2" t="inlineStr">
        <is>
          <t>Vitor Antunes Lopes Cantero</t>
        </is>
      </c>
      <c r="F2112" s="2" t="n">
        <v>312</v>
      </c>
      <c r="G2112" s="2" t="n">
        <v>21.29</v>
      </c>
      <c r="H2112" s="2" t="n">
        <v>15</v>
      </c>
      <c r="I2112" s="2" t="n">
        <v>0</v>
      </c>
      <c r="J2112" s="2" t="inlineStr">
        <is>
          <t>GPA</t>
        </is>
      </c>
    </row>
    <row r="2113">
      <c r="A2113" s="2" t="n">
        <v>7</v>
      </c>
      <c r="B2113" s="2" t="n">
        <v>930</v>
      </c>
      <c r="C2113" s="2" t="inlineStr">
        <is>
          <t>ATIVIDADE OP. EMP.</t>
        </is>
      </c>
      <c r="D2113" s="2" t="n">
        <v>5666945</v>
      </c>
      <c r="E2113" s="2" t="inlineStr">
        <is>
          <t>Felipe Amador Moreira</t>
        </is>
      </c>
      <c r="F2113" s="2" t="n">
        <v>669</v>
      </c>
      <c r="G2113" s="2" t="n">
        <v>49.39</v>
      </c>
      <c r="H2113" s="2" t="n">
        <v>14</v>
      </c>
      <c r="I2113" s="2" t="n">
        <v>0</v>
      </c>
      <c r="J2113" s="2" t="inlineStr">
        <is>
          <t>GPA</t>
        </is>
      </c>
    </row>
    <row r="2114">
      <c r="A2114" s="2" t="n">
        <v>7</v>
      </c>
      <c r="B2114" s="2" t="n">
        <v>930</v>
      </c>
      <c r="C2114" s="2" t="inlineStr">
        <is>
          <t>CARREGAMENTO</t>
        </is>
      </c>
      <c r="D2114" s="2" t="n">
        <v>5666945</v>
      </c>
      <c r="E2114" s="2" t="inlineStr">
        <is>
          <t>Felipe Amador Moreira</t>
        </is>
      </c>
      <c r="F2114" s="2" t="n">
        <v>19</v>
      </c>
      <c r="G2114" s="2" t="n">
        <v>0.53</v>
      </c>
      <c r="H2114" s="2" t="n">
        <v>36</v>
      </c>
      <c r="I2114" s="2" t="n">
        <v>0</v>
      </c>
      <c r="J2114" s="2" t="inlineStr">
        <is>
          <t>GPA</t>
        </is>
      </c>
    </row>
    <row r="2115">
      <c r="A2115" s="2" t="n">
        <v>7</v>
      </c>
      <c r="B2115" s="2" t="n">
        <v>930</v>
      </c>
      <c r="C2115" s="2" t="inlineStr">
        <is>
          <t>CARREGAMENTO</t>
        </is>
      </c>
      <c r="D2115" s="2" t="n">
        <v>5668115</v>
      </c>
      <c r="E2115" s="2" t="inlineStr">
        <is>
          <t>IVAN SILVA OLIVEIRA</t>
        </is>
      </c>
      <c r="F2115" s="2" t="n">
        <v>89</v>
      </c>
      <c r="G2115" s="2" t="n">
        <v>3.94</v>
      </c>
      <c r="H2115" s="2" t="n">
        <v>23</v>
      </c>
      <c r="I2115" s="2" t="n">
        <v>0</v>
      </c>
      <c r="J2115" s="2" t="inlineStr">
        <is>
          <t>GPA</t>
        </is>
      </c>
    </row>
    <row r="2116">
      <c r="A2116" s="2" t="n">
        <v>7</v>
      </c>
      <c r="B2116" s="2" t="n">
        <v>930</v>
      </c>
      <c r="C2116" s="2" t="inlineStr">
        <is>
          <t>SEPARACAO</t>
        </is>
      </c>
      <c r="D2116" s="2" t="n">
        <v>5668115</v>
      </c>
      <c r="E2116" s="2" t="inlineStr">
        <is>
          <t>IVAN SILVA OLIVEIRA</t>
        </is>
      </c>
      <c r="F2116" s="2" t="n">
        <v>24</v>
      </c>
      <c r="G2116" s="2" t="n">
        <v>0.35</v>
      </c>
      <c r="H2116" s="2" t="n">
        <v>69</v>
      </c>
      <c r="I2116" s="2" t="n">
        <v>0</v>
      </c>
      <c r="J2116" s="2" t="inlineStr">
        <is>
          <t>GPA</t>
        </is>
      </c>
    </row>
    <row r="2117">
      <c r="A2117" s="2" t="n">
        <v>7</v>
      </c>
      <c r="B2117" s="2" t="n">
        <v>930</v>
      </c>
      <c r="C2117" s="2" t="inlineStr">
        <is>
          <t>SEPARACAO</t>
        </is>
      </c>
      <c r="D2117" s="2" t="n">
        <v>5668964</v>
      </c>
      <c r="E2117" s="2" t="inlineStr">
        <is>
          <t>Valdemar De Jesus</t>
        </is>
      </c>
      <c r="F2117" s="2" t="n">
        <v>10120</v>
      </c>
      <c r="G2117" s="2" t="n">
        <v>95.7</v>
      </c>
      <c r="H2117" s="2" t="n">
        <v>106</v>
      </c>
      <c r="I2117" s="2" t="n">
        <v>0</v>
      </c>
      <c r="J2117" s="2" t="inlineStr">
        <is>
          <t>GPA</t>
        </is>
      </c>
    </row>
    <row r="2118">
      <c r="A2118" s="2" t="n">
        <v>7</v>
      </c>
      <c r="B2118" s="2" t="n">
        <v>930</v>
      </c>
      <c r="C2118" s="2" t="inlineStr">
        <is>
          <t>SEPARACAO</t>
        </is>
      </c>
      <c r="D2118" s="2" t="n">
        <v>5670063</v>
      </c>
      <c r="E2118" s="2" t="inlineStr">
        <is>
          <t>Lourival Ferreira Dos Santos</t>
        </is>
      </c>
      <c r="F2118" s="2" t="n">
        <v>7807</v>
      </c>
      <c r="G2118" s="2" t="n">
        <v>73.23999999999999</v>
      </c>
      <c r="H2118" s="2" t="n">
        <v>107</v>
      </c>
      <c r="I2118" s="2" t="n">
        <v>0</v>
      </c>
      <c r="J2118" s="2" t="inlineStr">
        <is>
          <t>GPA</t>
        </is>
      </c>
    </row>
    <row r="2119">
      <c r="A2119" s="2" t="n">
        <v>7</v>
      </c>
      <c r="B2119" s="2" t="n">
        <v>930</v>
      </c>
      <c r="C2119" s="2" t="inlineStr">
        <is>
          <t>PUXADA RECEB</t>
        </is>
      </c>
      <c r="D2119" s="2" t="n">
        <v>5686849</v>
      </c>
      <c r="E2119" s="2" t="inlineStr">
        <is>
          <t>Marcelo Raimundo De Sousa Junior</t>
        </is>
      </c>
      <c r="F2119" s="2" t="n">
        <v>224</v>
      </c>
      <c r="G2119" s="2" t="n">
        <v>21.62</v>
      </c>
      <c r="H2119" s="2" t="n">
        <v>10</v>
      </c>
      <c r="I2119" s="2" t="n">
        <v>0</v>
      </c>
      <c r="J2119" s="2" t="inlineStr">
        <is>
          <t>GPA</t>
        </is>
      </c>
    </row>
    <row r="2120">
      <c r="A2120" s="2" t="n">
        <v>7</v>
      </c>
      <c r="B2120" s="2" t="n">
        <v>930</v>
      </c>
      <c r="C2120" s="2" t="inlineStr">
        <is>
          <t>SEPARACAO</t>
        </is>
      </c>
      <c r="D2120" s="2" t="n">
        <v>5686849</v>
      </c>
      <c r="E2120" s="2" t="inlineStr">
        <is>
          <t>Marcelo Raimundo De Sousa Junior</t>
        </is>
      </c>
      <c r="F2120" s="2" t="n">
        <v>779</v>
      </c>
      <c r="G2120" s="2" t="n">
        <v>8.300000000000001</v>
      </c>
      <c r="H2120" s="2" t="n">
        <v>94</v>
      </c>
      <c r="I2120" s="2" t="n">
        <v>0</v>
      </c>
      <c r="J2120" s="2" t="inlineStr">
        <is>
          <t>GPA</t>
        </is>
      </c>
    </row>
    <row r="2121">
      <c r="A2121" s="2" t="n">
        <v>7</v>
      </c>
      <c r="B2121" s="2" t="n">
        <v>930</v>
      </c>
      <c r="C2121" s="2" t="inlineStr">
        <is>
          <t>SEPARACAO</t>
        </is>
      </c>
      <c r="D2121" s="2" t="n">
        <v>5689694</v>
      </c>
      <c r="E2121" s="2" t="inlineStr">
        <is>
          <t>Michael Duane Graves</t>
        </is>
      </c>
      <c r="F2121" s="2" t="n">
        <v>6017</v>
      </c>
      <c r="G2121" s="2" t="n">
        <v>107.5</v>
      </c>
      <c r="H2121" s="2" t="n">
        <v>56</v>
      </c>
      <c r="I2121" s="2" t="n">
        <v>0</v>
      </c>
      <c r="J2121" s="2" t="inlineStr">
        <is>
          <t>GPA</t>
        </is>
      </c>
    </row>
    <row r="2122">
      <c r="A2122" s="2" t="n">
        <v>7</v>
      </c>
      <c r="B2122" s="2" t="n">
        <v>930</v>
      </c>
      <c r="C2122" s="2" t="inlineStr">
        <is>
          <t>SEPARACAO</t>
        </is>
      </c>
      <c r="D2122" s="2" t="n">
        <v>5698634</v>
      </c>
      <c r="E2122" s="2" t="inlineStr">
        <is>
          <t>Martinho Da Silva Primo</t>
        </is>
      </c>
      <c r="F2122" s="2" t="n">
        <v>2729</v>
      </c>
      <c r="G2122" s="2" t="n">
        <v>127.68</v>
      </c>
      <c r="H2122" s="2" t="n">
        <v>21</v>
      </c>
      <c r="I2122" s="2" t="n">
        <v>0</v>
      </c>
      <c r="J2122" s="2" t="inlineStr">
        <is>
          <t>GPA</t>
        </is>
      </c>
    </row>
    <row r="2123">
      <c r="A2123" s="2" t="n">
        <v>7</v>
      </c>
      <c r="B2123" s="2" t="n">
        <v>930</v>
      </c>
      <c r="C2123" s="2" t="inlineStr">
        <is>
          <t>PUXADA RECEB</t>
        </is>
      </c>
      <c r="D2123" s="2" t="n">
        <v>5699967</v>
      </c>
      <c r="E2123" s="2" t="inlineStr">
        <is>
          <t>Mikelson Hippolyte</t>
        </is>
      </c>
      <c r="F2123" s="2" t="n">
        <v>1855</v>
      </c>
      <c r="G2123" s="2" t="n">
        <v>49</v>
      </c>
      <c r="H2123" s="2" t="n">
        <v>38</v>
      </c>
      <c r="I2123" s="2" t="n">
        <v>0</v>
      </c>
      <c r="J2123" s="2" t="inlineStr">
        <is>
          <t>GPA</t>
        </is>
      </c>
    </row>
    <row r="2124">
      <c r="A2124" s="2" t="n">
        <v>7</v>
      </c>
      <c r="B2124" s="2" t="n">
        <v>930</v>
      </c>
      <c r="C2124" s="2" t="inlineStr">
        <is>
          <t>CARREGAMENTO</t>
        </is>
      </c>
      <c r="D2124" s="2" t="n">
        <v>5701562</v>
      </c>
      <c r="E2124" s="2" t="inlineStr">
        <is>
          <t>Victor Dos Santos Reis</t>
        </is>
      </c>
      <c r="F2124" s="2" t="n">
        <v>812</v>
      </c>
      <c r="G2124" s="2" t="n">
        <v>46.18</v>
      </c>
      <c r="H2124" s="2" t="n">
        <v>18</v>
      </c>
      <c r="I2124" s="2" t="n">
        <v>0</v>
      </c>
      <c r="J2124" s="2" t="inlineStr">
        <is>
          <t>GPA</t>
        </is>
      </c>
    </row>
    <row r="2125">
      <c r="A2125" s="2" t="n">
        <v>7</v>
      </c>
      <c r="B2125" s="2" t="n">
        <v>930</v>
      </c>
      <c r="C2125" s="2" t="inlineStr">
        <is>
          <t>CARREGAMENTO</t>
        </is>
      </c>
      <c r="D2125" s="2" t="n">
        <v>5722063</v>
      </c>
      <c r="E2125" s="2" t="inlineStr">
        <is>
          <t>Ruan Lagos Dos Santos Evangelista</t>
        </is>
      </c>
      <c r="F2125" s="2" t="n">
        <v>2586</v>
      </c>
      <c r="G2125" s="2" t="n">
        <v>38.05</v>
      </c>
      <c r="H2125" s="2" t="n">
        <v>68</v>
      </c>
      <c r="I2125" s="2" t="n">
        <v>0</v>
      </c>
      <c r="J2125" s="2" t="inlineStr">
        <is>
          <t>GPA</t>
        </is>
      </c>
    </row>
    <row r="2126">
      <c r="A2126" s="2" t="n">
        <v>7</v>
      </c>
      <c r="B2126" s="2" t="n">
        <v>930</v>
      </c>
      <c r="C2126" s="2" t="inlineStr">
        <is>
          <t>CARREGAMENTO</t>
        </is>
      </c>
      <c r="D2126" s="2" t="n">
        <v>5722616</v>
      </c>
      <c r="E2126" s="2" t="inlineStr">
        <is>
          <t>Gerlando Silva Alves</t>
        </is>
      </c>
      <c r="F2126" s="2" t="n">
        <v>182</v>
      </c>
      <c r="G2126" s="2" t="n">
        <v>3.23</v>
      </c>
      <c r="H2126" s="2" t="n">
        <v>56</v>
      </c>
      <c r="I2126" s="2" t="n">
        <v>0</v>
      </c>
      <c r="J2126" s="2" t="inlineStr">
        <is>
          <t>GPA</t>
        </is>
      </c>
    </row>
    <row r="2127">
      <c r="A2127" s="2" t="n">
        <v>7</v>
      </c>
      <c r="B2127" s="2" t="n">
        <v>930</v>
      </c>
      <c r="C2127" s="2" t="inlineStr">
        <is>
          <t>CARREGAMENTO</t>
        </is>
      </c>
      <c r="D2127" s="2" t="n">
        <v>5723914</v>
      </c>
      <c r="E2127" s="2" t="inlineStr">
        <is>
          <t>Gustavo Luiz Silva Lucena</t>
        </is>
      </c>
      <c r="F2127" s="2" t="n">
        <v>1039</v>
      </c>
      <c r="G2127" s="2" t="n">
        <v>15.94</v>
      </c>
      <c r="H2127" s="2" t="n">
        <v>65</v>
      </c>
      <c r="I2127" s="2" t="n">
        <v>0</v>
      </c>
      <c r="J2127" s="2" t="inlineStr">
        <is>
          <t>GPA</t>
        </is>
      </c>
    </row>
    <row r="2128">
      <c r="A2128" s="2" t="n">
        <v>7</v>
      </c>
      <c r="B2128" s="2" t="n">
        <v>930</v>
      </c>
      <c r="C2128" s="2" t="inlineStr">
        <is>
          <t>CARREGAMENTO</t>
        </is>
      </c>
      <c r="D2128" s="2" t="n">
        <v>5732875</v>
      </c>
      <c r="E2128" s="2" t="inlineStr">
        <is>
          <t>Ryan Antunes Sousa Silva</t>
        </is>
      </c>
      <c r="F2128" s="2" t="n">
        <v>1994</v>
      </c>
      <c r="G2128" s="2" t="n">
        <v>39.4</v>
      </c>
      <c r="H2128" s="2" t="n">
        <v>51</v>
      </c>
      <c r="I2128" s="2" t="n">
        <v>0</v>
      </c>
      <c r="J2128" s="2" t="inlineStr">
        <is>
          <t>GPA</t>
        </is>
      </c>
    </row>
    <row r="2129">
      <c r="A2129" s="2" t="n">
        <v>7</v>
      </c>
      <c r="B2129" s="2" t="n">
        <v>930</v>
      </c>
      <c r="C2129" s="2" t="inlineStr">
        <is>
          <t>CARREGAMENTO</t>
        </is>
      </c>
      <c r="D2129" s="2" t="n">
        <v>5738946</v>
      </c>
      <c r="E2129" s="2" t="inlineStr">
        <is>
          <t>Pedro Valerio Da Silva Junior</t>
        </is>
      </c>
      <c r="F2129" s="2" t="n">
        <v>6</v>
      </c>
      <c r="G2129" s="2" t="n">
        <v>0.07000000000000001</v>
      </c>
      <c r="H2129" s="2" t="n">
        <v>86</v>
      </c>
      <c r="I2129" s="2" t="n">
        <v>0</v>
      </c>
      <c r="J2129" s="2" t="inlineStr">
        <is>
          <t>GPA</t>
        </is>
      </c>
    </row>
    <row r="2130">
      <c r="A2130" s="2" t="n">
        <v>7</v>
      </c>
      <c r="B2130" s="2" t="n">
        <v>930</v>
      </c>
      <c r="C2130" s="2" t="inlineStr">
        <is>
          <t>RECEBIMENTO</t>
        </is>
      </c>
      <c r="D2130" s="2" t="n">
        <v>5738946</v>
      </c>
      <c r="E2130" s="2" t="inlineStr">
        <is>
          <t>Pedro Valerio Da Silva Junior</t>
        </is>
      </c>
      <c r="F2130" s="2" t="n">
        <v>8921</v>
      </c>
      <c r="G2130" s="2" t="n">
        <v>127.41</v>
      </c>
      <c r="H2130" s="2" t="n">
        <v>70</v>
      </c>
      <c r="I2130" s="2" t="n">
        <v>0</v>
      </c>
      <c r="J2130" s="2" t="inlineStr">
        <is>
          <t>GPA</t>
        </is>
      </c>
    </row>
    <row r="2131">
      <c r="A2131" s="2" t="n">
        <v>7</v>
      </c>
      <c r="B2131" s="2" t="n">
        <v>930</v>
      </c>
      <c r="C2131" s="2" t="inlineStr">
        <is>
          <t>PUXADA RECEB</t>
        </is>
      </c>
      <c r="D2131" s="2" t="n">
        <v>5740665</v>
      </c>
      <c r="E2131" s="2" t="inlineStr">
        <is>
          <t>Rodrigo Barreto Diniz</t>
        </is>
      </c>
      <c r="F2131" s="2" t="n">
        <v>107</v>
      </c>
      <c r="G2131" s="2" t="n">
        <v>7.21</v>
      </c>
      <c r="H2131" s="2" t="n">
        <v>15</v>
      </c>
      <c r="I2131" s="2" t="n">
        <v>0</v>
      </c>
      <c r="J2131" s="2" t="inlineStr">
        <is>
          <t>GPA</t>
        </is>
      </c>
    </row>
    <row r="2132">
      <c r="A2132" s="2" t="n">
        <v>7</v>
      </c>
      <c r="B2132" s="2" t="n">
        <v>930</v>
      </c>
      <c r="C2132" s="2" t="inlineStr">
        <is>
          <t>ATIVIDADE OP. EMP.</t>
        </is>
      </c>
      <c r="D2132" s="2" t="n">
        <v>5748780</v>
      </c>
      <c r="E2132" s="2" t="inlineStr">
        <is>
          <t>Eliu Ornan Monasterio Calles</t>
        </is>
      </c>
      <c r="F2132" s="2" t="n">
        <v>564</v>
      </c>
      <c r="G2132" s="2" t="n">
        <v>77.84</v>
      </c>
      <c r="H2132" s="2" t="n">
        <v>7</v>
      </c>
      <c r="I2132" s="2" t="n">
        <v>0</v>
      </c>
      <c r="J2132" s="2" t="inlineStr">
        <is>
          <t>GPA</t>
        </is>
      </c>
    </row>
    <row r="2133">
      <c r="A2133" s="2" t="n">
        <v>7</v>
      </c>
      <c r="B2133" s="2" t="n">
        <v>930</v>
      </c>
      <c r="C2133" s="2" t="inlineStr">
        <is>
          <t>SEPARACAO</t>
        </is>
      </c>
      <c r="D2133" s="2" t="n">
        <v>5760364</v>
      </c>
      <c r="E2133" s="2" t="inlineStr">
        <is>
          <t>Andre Luiz Maia</t>
        </is>
      </c>
      <c r="F2133" s="2" t="n">
        <v>1590</v>
      </c>
      <c r="G2133" s="2" t="n">
        <v>31.37</v>
      </c>
      <c r="H2133" s="2" t="n">
        <v>51</v>
      </c>
      <c r="I2133" s="2" t="n">
        <v>0</v>
      </c>
      <c r="J2133" s="2" t="inlineStr">
        <is>
          <t>GPA</t>
        </is>
      </c>
    </row>
    <row r="2134">
      <c r="A2134" s="2" t="n">
        <v>7</v>
      </c>
      <c r="B2134" s="2" t="n">
        <v>930</v>
      </c>
      <c r="C2134" s="2" t="inlineStr">
        <is>
          <t>SEPARACAO</t>
        </is>
      </c>
      <c r="D2134" s="2" t="n">
        <v>5760372</v>
      </c>
      <c r="E2134" s="2" t="inlineStr">
        <is>
          <t>Michael Chukwuebuka Emmanuel</t>
        </is>
      </c>
      <c r="F2134" s="2" t="n">
        <v>1308</v>
      </c>
      <c r="G2134" s="2" t="n">
        <v>11.07</v>
      </c>
      <c r="H2134" s="2" t="n">
        <v>118</v>
      </c>
      <c r="I2134" s="2" t="n">
        <v>0</v>
      </c>
      <c r="J2134" s="2" t="inlineStr">
        <is>
          <t>GPA</t>
        </is>
      </c>
    </row>
    <row r="2135">
      <c r="A2135" s="2" t="n">
        <v>7</v>
      </c>
      <c r="B2135" s="2" t="n">
        <v>930</v>
      </c>
      <c r="C2135" s="2" t="inlineStr">
        <is>
          <t>CARREGAMENTO</t>
        </is>
      </c>
      <c r="D2135" s="2" t="n">
        <v>5766982</v>
      </c>
      <c r="E2135" s="2" t="inlineStr">
        <is>
          <t>DANIEL FRANCISCO DE SOUZA JUNIOR</t>
        </is>
      </c>
      <c r="F2135" s="2" t="n">
        <v>81</v>
      </c>
      <c r="G2135" s="2" t="n">
        <v>3.86</v>
      </c>
      <c r="H2135" s="2" t="n">
        <v>21</v>
      </c>
      <c r="I2135" s="2" t="n">
        <v>0</v>
      </c>
      <c r="J2135" s="2" t="inlineStr">
        <is>
          <t>GPA</t>
        </is>
      </c>
    </row>
    <row r="2136">
      <c r="A2136" s="2" t="n">
        <v>7</v>
      </c>
      <c r="B2136" s="2" t="n">
        <v>930</v>
      </c>
      <c r="C2136" s="2" t="inlineStr">
        <is>
          <t>SEPARACAO</t>
        </is>
      </c>
      <c r="D2136" s="2" t="n">
        <v>5766982</v>
      </c>
      <c r="E2136" s="2" t="inlineStr">
        <is>
          <t>DANIEL FRANCISCO DE SOUZA JUNIOR</t>
        </is>
      </c>
      <c r="F2136" s="2" t="n">
        <v>18</v>
      </c>
      <c r="G2136" s="2" t="n">
        <v>2.27</v>
      </c>
      <c r="H2136" s="2" t="n">
        <v>8</v>
      </c>
      <c r="I2136" s="2" t="n">
        <v>0</v>
      </c>
      <c r="J2136" s="2" t="inlineStr">
        <is>
          <t>GPA</t>
        </is>
      </c>
    </row>
    <row r="2137">
      <c r="A2137" s="2" t="n">
        <v>7</v>
      </c>
      <c r="B2137" s="2" t="n">
        <v>930</v>
      </c>
      <c r="C2137" s="2" t="inlineStr">
        <is>
          <t>SEPARACAO</t>
        </is>
      </c>
      <c r="D2137" s="2" t="n">
        <v>5768969</v>
      </c>
      <c r="E2137" s="2" t="inlineStr">
        <is>
          <t>KEVIN ARAUJO MOREIRA PEREIRA</t>
        </is>
      </c>
      <c r="F2137" s="2" t="n">
        <v>1618</v>
      </c>
      <c r="G2137" s="2" t="n">
        <v>51.38</v>
      </c>
      <c r="H2137" s="2" t="n">
        <v>31</v>
      </c>
      <c r="I2137" s="2" t="n">
        <v>0</v>
      </c>
      <c r="J2137" s="2" t="inlineStr">
        <is>
          <t>GPA</t>
        </is>
      </c>
    </row>
    <row r="2138">
      <c r="A2138" s="2" t="n">
        <v>7</v>
      </c>
      <c r="B2138" s="2" t="n">
        <v>930</v>
      </c>
      <c r="C2138" s="2" t="inlineStr">
        <is>
          <t>CARREGAMENTO</t>
        </is>
      </c>
      <c r="D2138" s="2" t="n">
        <v>577628</v>
      </c>
      <c r="E2138" s="2" t="inlineStr">
        <is>
          <t>EMERSON DE JESUS MELO DA SILVA</t>
        </is>
      </c>
      <c r="F2138" s="2" t="n">
        <v>47</v>
      </c>
      <c r="G2138" s="2" t="n">
        <v>2.83</v>
      </c>
      <c r="H2138" s="2" t="n">
        <v>17</v>
      </c>
      <c r="I2138" s="2" t="n">
        <v>0</v>
      </c>
      <c r="J2138" s="2" t="inlineStr">
        <is>
          <t>GPA</t>
        </is>
      </c>
    </row>
    <row r="2139">
      <c r="A2139" s="2" t="n">
        <v>7</v>
      </c>
      <c r="B2139" s="2" t="n">
        <v>930</v>
      </c>
      <c r="C2139" s="2" t="inlineStr">
        <is>
          <t>CARREGAMENTO</t>
        </is>
      </c>
      <c r="D2139" s="2" t="n">
        <v>5776503</v>
      </c>
      <c r="E2139" s="2" t="inlineStr">
        <is>
          <t>Matheus Marcelino De Jesus</t>
        </is>
      </c>
      <c r="F2139" s="2" t="n">
        <v>482</v>
      </c>
      <c r="G2139" s="2" t="n">
        <v>10.72</v>
      </c>
      <c r="H2139" s="2" t="n">
        <v>45</v>
      </c>
      <c r="I2139" s="2" t="n">
        <v>0</v>
      </c>
      <c r="J2139" s="2" t="inlineStr">
        <is>
          <t>GPA</t>
        </is>
      </c>
    </row>
    <row r="2140">
      <c r="A2140" s="2" t="n">
        <v>7</v>
      </c>
      <c r="B2140" s="2" t="n">
        <v>930</v>
      </c>
      <c r="C2140" s="2" t="inlineStr">
        <is>
          <t>PUXADA RECEB</t>
        </is>
      </c>
      <c r="D2140" s="2" t="n">
        <v>5776813</v>
      </c>
      <c r="E2140" s="2" t="inlineStr">
        <is>
          <t>Helio Fernandes De Oliveira</t>
        </is>
      </c>
      <c r="F2140" s="2" t="n">
        <v>6</v>
      </c>
      <c r="G2140" s="2" t="n">
        <v>0.18</v>
      </c>
      <c r="H2140" s="2" t="n">
        <v>33</v>
      </c>
      <c r="I2140" s="2" t="n">
        <v>0</v>
      </c>
      <c r="J2140" s="2" t="inlineStr">
        <is>
          <t>GPA</t>
        </is>
      </c>
    </row>
    <row r="2141">
      <c r="A2141" s="2" t="n">
        <v>7</v>
      </c>
      <c r="B2141" s="2" t="n">
        <v>930</v>
      </c>
      <c r="C2141" s="2" t="inlineStr">
        <is>
          <t>SEPARACAO</t>
        </is>
      </c>
      <c r="D2141" s="2" t="n">
        <v>5778662</v>
      </c>
      <c r="E2141" s="2" t="inlineStr">
        <is>
          <t>Kaua Anderson Da Silva Santos</t>
        </is>
      </c>
      <c r="F2141" s="2" t="n">
        <v>11066</v>
      </c>
      <c r="G2141" s="2" t="n">
        <v>75.28</v>
      </c>
      <c r="H2141" s="2" t="n">
        <v>147</v>
      </c>
      <c r="I2141" s="2" t="n">
        <v>0</v>
      </c>
      <c r="J2141" s="2" t="inlineStr">
        <is>
          <t>GPA</t>
        </is>
      </c>
    </row>
    <row r="2142">
      <c r="A2142" s="2" t="n">
        <v>7</v>
      </c>
      <c r="B2142" s="2" t="n">
        <v>930</v>
      </c>
      <c r="C2142" s="2" t="inlineStr">
        <is>
          <t>CARREGAMENTO</t>
        </is>
      </c>
      <c r="D2142" s="2" t="n">
        <v>5781639</v>
      </c>
      <c r="E2142" s="2" t="inlineStr">
        <is>
          <t>Yago Yuri Da Costa Silva</t>
        </is>
      </c>
      <c r="F2142" s="2" t="n">
        <v>1776</v>
      </c>
      <c r="G2142" s="2" t="n">
        <v>33.32</v>
      </c>
      <c r="H2142" s="2" t="n">
        <v>53</v>
      </c>
      <c r="I2142" s="2" t="n">
        <v>0</v>
      </c>
      <c r="J2142" s="2" t="inlineStr">
        <is>
          <t>GPA</t>
        </is>
      </c>
    </row>
    <row r="2143">
      <c r="A2143" s="2" t="n">
        <v>7</v>
      </c>
      <c r="B2143" s="2" t="n">
        <v>930</v>
      </c>
      <c r="C2143" s="2" t="inlineStr">
        <is>
          <t>CARREGAMENTO</t>
        </is>
      </c>
      <c r="D2143" s="2" t="n">
        <v>5782040</v>
      </c>
      <c r="E2143" s="2" t="inlineStr">
        <is>
          <t>Samuel Henrique Palhoto Lima Bento</t>
        </is>
      </c>
      <c r="F2143" s="2" t="n">
        <v>154</v>
      </c>
      <c r="G2143" s="2" t="n">
        <v>3.37</v>
      </c>
      <c r="H2143" s="2" t="n">
        <v>46</v>
      </c>
      <c r="I2143" s="2" t="n">
        <v>0</v>
      </c>
      <c r="J2143" s="2" t="inlineStr">
        <is>
          <t>GPA</t>
        </is>
      </c>
    </row>
    <row r="2144">
      <c r="A2144" s="2" t="n">
        <v>7</v>
      </c>
      <c r="B2144" s="2" t="n">
        <v>930</v>
      </c>
      <c r="C2144" s="2" t="inlineStr">
        <is>
          <t>CARREGAMENTO</t>
        </is>
      </c>
      <c r="D2144" s="2" t="n">
        <v>5782520</v>
      </c>
      <c r="E2144" s="2" t="inlineStr">
        <is>
          <t>Tiago Jose De Assis</t>
        </is>
      </c>
      <c r="F2144" s="2" t="n">
        <v>216</v>
      </c>
      <c r="G2144" s="2" t="n">
        <v>19.09</v>
      </c>
      <c r="H2144" s="2" t="n">
        <v>11</v>
      </c>
      <c r="I2144" s="2" t="n">
        <v>0</v>
      </c>
      <c r="J2144" s="2" t="inlineStr">
        <is>
          <t>GPA</t>
        </is>
      </c>
    </row>
    <row r="2145">
      <c r="A2145" s="2" t="n">
        <v>7</v>
      </c>
      <c r="B2145" s="2" t="n">
        <v>930</v>
      </c>
      <c r="C2145" s="2" t="inlineStr">
        <is>
          <t>PUXADA RECEB</t>
        </is>
      </c>
      <c r="D2145" s="2" t="n">
        <v>5783895</v>
      </c>
      <c r="E2145" s="2" t="inlineStr">
        <is>
          <t>Jesus Sebastian Paredes Gutierrez</t>
        </is>
      </c>
      <c r="F2145" s="2" t="n">
        <v>2276</v>
      </c>
      <c r="G2145" s="2" t="n">
        <v>69.56999999999999</v>
      </c>
      <c r="H2145" s="2" t="n">
        <v>33</v>
      </c>
      <c r="I2145" s="2" t="n">
        <v>0</v>
      </c>
      <c r="J2145" s="2" t="inlineStr">
        <is>
          <t>GPA</t>
        </is>
      </c>
    </row>
    <row r="2146">
      <c r="A2146" s="2" t="n">
        <v>7</v>
      </c>
      <c r="B2146" s="2" t="n">
        <v>930</v>
      </c>
      <c r="C2146" s="2" t="inlineStr">
        <is>
          <t>SEPARACAO</t>
        </is>
      </c>
      <c r="D2146" s="2" t="n">
        <v>5783895</v>
      </c>
      <c r="E2146" s="2" t="inlineStr">
        <is>
          <t>Jesus Sebastian Paredes Gutierrez</t>
        </is>
      </c>
      <c r="F2146" s="2" t="n">
        <v>55</v>
      </c>
      <c r="G2146" s="2" t="n">
        <v>0.79</v>
      </c>
      <c r="H2146" s="2" t="n">
        <v>70</v>
      </c>
      <c r="I2146" s="2" t="n">
        <v>0</v>
      </c>
      <c r="J2146" s="2" t="inlineStr">
        <is>
          <t>GPA</t>
        </is>
      </c>
    </row>
    <row r="2147">
      <c r="A2147" s="2" t="n">
        <v>7</v>
      </c>
      <c r="B2147" s="2" t="n">
        <v>930</v>
      </c>
      <c r="C2147" s="2" t="inlineStr">
        <is>
          <t>CARREGAMENTO</t>
        </is>
      </c>
      <c r="D2147" s="2" t="n">
        <v>5785359</v>
      </c>
      <c r="E2147" s="2" t="inlineStr">
        <is>
          <t>Lucas Ribeiro De Jesus</t>
        </is>
      </c>
      <c r="F2147" s="2" t="n">
        <v>321</v>
      </c>
      <c r="G2147" s="2" t="n">
        <v>4.04</v>
      </c>
      <c r="H2147" s="2" t="n">
        <v>79</v>
      </c>
      <c r="I2147" s="2" t="n">
        <v>0</v>
      </c>
      <c r="J2147" s="2" t="inlineStr">
        <is>
          <t>GPA</t>
        </is>
      </c>
    </row>
    <row r="2148">
      <c r="A2148" s="2" t="n">
        <v>7</v>
      </c>
      <c r="B2148" s="2" t="n">
        <v>930</v>
      </c>
      <c r="C2148" s="2" t="inlineStr">
        <is>
          <t>CARREGAMENTO</t>
        </is>
      </c>
      <c r="D2148" s="2" t="n">
        <v>5785790</v>
      </c>
      <c r="E2148" s="2" t="inlineStr">
        <is>
          <t>Sebastiao Rodrigues Do Nascimento</t>
        </is>
      </c>
      <c r="F2148" s="2" t="n">
        <v>554</v>
      </c>
      <c r="G2148" s="2" t="n">
        <v>37.39</v>
      </c>
      <c r="H2148" s="2" t="n">
        <v>15</v>
      </c>
      <c r="I2148" s="2" t="n">
        <v>0</v>
      </c>
      <c r="J2148" s="2" t="inlineStr">
        <is>
          <t>GPA</t>
        </is>
      </c>
    </row>
    <row r="2149">
      <c r="A2149" s="2" t="n">
        <v>7</v>
      </c>
      <c r="B2149" s="2" t="n">
        <v>930</v>
      </c>
      <c r="C2149" s="2" t="inlineStr">
        <is>
          <t>CARREGAMENTO</t>
        </is>
      </c>
      <c r="D2149" s="2" t="n">
        <v>5786444</v>
      </c>
      <c r="E2149" s="2" t="inlineStr">
        <is>
          <t>Romulo Soares De Araujo</t>
        </is>
      </c>
      <c r="F2149" s="2" t="n">
        <v>482</v>
      </c>
      <c r="G2149" s="2" t="n">
        <v>21.7</v>
      </c>
      <c r="H2149" s="2" t="n">
        <v>22</v>
      </c>
      <c r="I2149" s="2" t="n">
        <v>0</v>
      </c>
      <c r="J2149" s="2" t="inlineStr">
        <is>
          <t>GPA</t>
        </is>
      </c>
    </row>
    <row r="2150">
      <c r="A2150" s="2" t="n">
        <v>7</v>
      </c>
      <c r="B2150" s="2" t="n">
        <v>930</v>
      </c>
      <c r="C2150" s="2" t="inlineStr">
        <is>
          <t>PUXADA RECEB</t>
        </is>
      </c>
      <c r="D2150" s="2" t="n">
        <v>5786444</v>
      </c>
      <c r="E2150" s="2" t="inlineStr">
        <is>
          <t>Romulo Soares De Araujo</t>
        </is>
      </c>
      <c r="F2150" s="2" t="n">
        <v>39</v>
      </c>
      <c r="G2150" s="2" t="n">
        <v>6.51</v>
      </c>
      <c r="H2150" s="2" t="n">
        <v>6</v>
      </c>
      <c r="I2150" s="2" t="n">
        <v>0</v>
      </c>
      <c r="J2150" s="2" t="inlineStr">
        <is>
          <t>GPA</t>
        </is>
      </c>
    </row>
    <row r="2151">
      <c r="A2151" s="2" t="n">
        <v>7</v>
      </c>
      <c r="B2151" s="2" t="n">
        <v>930</v>
      </c>
      <c r="C2151" s="2" t="inlineStr">
        <is>
          <t>SEPARACAO</t>
        </is>
      </c>
      <c r="D2151" s="2" t="n">
        <v>5786444</v>
      </c>
      <c r="E2151" s="2" t="inlineStr">
        <is>
          <t>Romulo Soares De Araujo</t>
        </is>
      </c>
      <c r="F2151" s="2" t="n">
        <v>1539</v>
      </c>
      <c r="G2151" s="2" t="n">
        <v>14.43</v>
      </c>
      <c r="H2151" s="2" t="n">
        <v>107</v>
      </c>
      <c r="I2151" s="2" t="n">
        <v>0</v>
      </c>
      <c r="J2151" s="2" t="inlineStr">
        <is>
          <t>GPA</t>
        </is>
      </c>
    </row>
    <row r="2152">
      <c r="A2152" s="2" t="n">
        <v>7</v>
      </c>
      <c r="B2152" s="2" t="n">
        <v>930</v>
      </c>
      <c r="C2152" s="2" t="inlineStr">
        <is>
          <t>CARREGAMENTO</t>
        </is>
      </c>
      <c r="D2152" s="2" t="n">
        <v>5788943</v>
      </c>
      <c r="E2152" s="2" t="inlineStr">
        <is>
          <t>Guerrada Christos Ngandzien Itoua</t>
        </is>
      </c>
      <c r="F2152" s="2" t="n">
        <v>917</v>
      </c>
      <c r="G2152" s="2" t="n">
        <v>57.25</v>
      </c>
      <c r="H2152" s="2" t="n">
        <v>16</v>
      </c>
      <c r="I2152" s="2" t="n">
        <v>0</v>
      </c>
      <c r="J2152" s="2" t="inlineStr">
        <is>
          <t>GPA</t>
        </is>
      </c>
    </row>
    <row r="2153">
      <c r="A2153" s="2" t="n">
        <v>7</v>
      </c>
      <c r="B2153" s="2" t="n">
        <v>930</v>
      </c>
      <c r="C2153" s="2" t="inlineStr">
        <is>
          <t>CARREGAMENTO</t>
        </is>
      </c>
      <c r="D2153" s="2" t="n">
        <v>5791219</v>
      </c>
      <c r="E2153" s="2" t="inlineStr">
        <is>
          <t>KAYKE HENRIQUE BARBOSA</t>
        </is>
      </c>
      <c r="F2153" s="2" t="n">
        <v>34</v>
      </c>
      <c r="G2153" s="2" t="n">
        <v>2.13</v>
      </c>
      <c r="H2153" s="2" t="n">
        <v>16</v>
      </c>
      <c r="I2153" s="2" t="n">
        <v>0</v>
      </c>
      <c r="J2153" s="2" t="inlineStr">
        <is>
          <t>GPA</t>
        </is>
      </c>
    </row>
    <row r="2154">
      <c r="A2154" s="2" t="n">
        <v>7</v>
      </c>
      <c r="B2154" s="2" t="n">
        <v>930</v>
      </c>
      <c r="C2154" s="2" t="inlineStr">
        <is>
          <t>PUXADA RECEB</t>
        </is>
      </c>
      <c r="D2154" s="2" t="n">
        <v>5791219</v>
      </c>
      <c r="E2154" s="2" t="inlineStr">
        <is>
          <t>KAYKE HENRIQUE BARBOSA</t>
        </is>
      </c>
      <c r="F2154" s="2" t="n">
        <v>11</v>
      </c>
      <c r="G2154" s="2" t="n">
        <v>1.26</v>
      </c>
      <c r="H2154" s="2" t="n">
        <v>9</v>
      </c>
      <c r="I2154" s="2" t="n">
        <v>0</v>
      </c>
      <c r="J2154" s="2" t="inlineStr">
        <is>
          <t>GPA</t>
        </is>
      </c>
    </row>
    <row r="2155">
      <c r="A2155" s="2" t="n">
        <v>7</v>
      </c>
      <c r="B2155" s="2" t="n">
        <v>930</v>
      </c>
      <c r="C2155" s="2" t="inlineStr">
        <is>
          <t>SEPARACAO</t>
        </is>
      </c>
      <c r="D2155" s="2" t="n">
        <v>5791553</v>
      </c>
      <c r="E2155" s="2" t="inlineStr">
        <is>
          <t>Jose Damiao Da Silva</t>
        </is>
      </c>
      <c r="F2155" s="2" t="n">
        <v>569</v>
      </c>
      <c r="G2155" s="2" t="n">
        <v>6.6</v>
      </c>
      <c r="H2155" s="2" t="n">
        <v>86</v>
      </c>
      <c r="I2155" s="2" t="n">
        <v>0</v>
      </c>
      <c r="J2155" s="2" t="inlineStr">
        <is>
          <t>GPA</t>
        </is>
      </c>
    </row>
    <row r="2156">
      <c r="A2156" s="2" t="n">
        <v>7</v>
      </c>
      <c r="B2156" s="2" t="n">
        <v>930</v>
      </c>
      <c r="C2156" s="2" t="inlineStr">
        <is>
          <t>CARREGAMENTO</t>
        </is>
      </c>
      <c r="D2156" s="2" t="n">
        <v>5795737</v>
      </c>
      <c r="E2156" s="2" t="inlineStr">
        <is>
          <t>David Soares Do Nascimento</t>
        </is>
      </c>
      <c r="F2156" s="2" t="n">
        <v>573</v>
      </c>
      <c r="G2156" s="2" t="n">
        <v>10.42</v>
      </c>
      <c r="H2156" s="2" t="n">
        <v>55</v>
      </c>
      <c r="I2156" s="2" t="n">
        <v>0</v>
      </c>
      <c r="J2156" s="2" t="inlineStr">
        <is>
          <t>GPA</t>
        </is>
      </c>
    </row>
    <row r="2157">
      <c r="A2157" s="2" t="n">
        <v>7</v>
      </c>
      <c r="B2157" s="2" t="n">
        <v>930</v>
      </c>
      <c r="C2157" s="2" t="inlineStr">
        <is>
          <t>SEPARACAO</t>
        </is>
      </c>
      <c r="D2157" s="2" t="n">
        <v>5795737</v>
      </c>
      <c r="E2157" s="2" t="inlineStr">
        <is>
          <t>David Soares Do Nascimento</t>
        </is>
      </c>
      <c r="F2157" s="2" t="n">
        <v>432</v>
      </c>
      <c r="G2157" s="2" t="n">
        <v>2.92</v>
      </c>
      <c r="H2157" s="2" t="n">
        <v>148</v>
      </c>
      <c r="I2157" s="2" t="n">
        <v>0</v>
      </c>
      <c r="J2157" s="2" t="inlineStr">
        <is>
          <t>GPA</t>
        </is>
      </c>
    </row>
    <row r="2158">
      <c r="A2158" s="2" t="n">
        <v>7</v>
      </c>
      <c r="B2158" s="2" t="n">
        <v>930</v>
      </c>
      <c r="C2158" s="2" t="inlineStr">
        <is>
          <t>CARREGAMENTO</t>
        </is>
      </c>
      <c r="D2158" s="2" t="n">
        <v>5796210</v>
      </c>
      <c r="E2158" s="2" t="inlineStr">
        <is>
          <t>LUCIANO EGIDIO</t>
        </is>
      </c>
      <c r="F2158" s="2" t="n">
        <v>2196</v>
      </c>
      <c r="G2158" s="2" t="n">
        <v>94.39</v>
      </c>
      <c r="H2158" s="2" t="n">
        <v>23</v>
      </c>
      <c r="I2158" s="2" t="n">
        <v>0</v>
      </c>
      <c r="J2158" s="2" t="inlineStr">
        <is>
          <t>GPA</t>
        </is>
      </c>
    </row>
    <row r="2159">
      <c r="A2159" s="2" t="n">
        <v>7</v>
      </c>
      <c r="B2159" s="2" t="n">
        <v>930</v>
      </c>
      <c r="C2159" s="2" t="inlineStr">
        <is>
          <t>PUXADA RECEB</t>
        </is>
      </c>
      <c r="D2159" s="2" t="n">
        <v>5796210</v>
      </c>
      <c r="E2159" s="2" t="inlineStr">
        <is>
          <t>LUCIANO EGIDIO</t>
        </is>
      </c>
      <c r="F2159" s="2" t="n">
        <v>25</v>
      </c>
      <c r="G2159" s="2" t="n">
        <v>0.39</v>
      </c>
      <c r="H2159" s="2" t="n">
        <v>64</v>
      </c>
      <c r="I2159" s="2" t="n">
        <v>0</v>
      </c>
      <c r="J2159" s="2" t="inlineStr">
        <is>
          <t>GPA</t>
        </is>
      </c>
    </row>
    <row r="2160">
      <c r="A2160" s="2" t="n">
        <v>7</v>
      </c>
      <c r="B2160" s="2" t="n">
        <v>930</v>
      </c>
      <c r="C2160" s="2" t="inlineStr">
        <is>
          <t>CARREGAMENTO</t>
        </is>
      </c>
      <c r="D2160" s="2" t="n">
        <v>5796385</v>
      </c>
      <c r="E2160" s="2" t="inlineStr">
        <is>
          <t>Breno Henrique Novaes</t>
        </is>
      </c>
      <c r="F2160" s="2" t="n">
        <v>265</v>
      </c>
      <c r="G2160" s="2" t="n">
        <v>12.01</v>
      </c>
      <c r="H2160" s="2" t="n">
        <v>22</v>
      </c>
      <c r="I2160" s="2" t="n">
        <v>0</v>
      </c>
      <c r="J2160" s="2" t="inlineStr">
        <is>
          <t>GPA</t>
        </is>
      </c>
    </row>
    <row r="2161">
      <c r="A2161" s="2" t="n">
        <v>7</v>
      </c>
      <c r="B2161" s="2" t="n">
        <v>930</v>
      </c>
      <c r="C2161" s="2" t="inlineStr">
        <is>
          <t>SEPARACAO</t>
        </is>
      </c>
      <c r="D2161" s="2" t="n">
        <v>5796385</v>
      </c>
      <c r="E2161" s="2" t="inlineStr">
        <is>
          <t>Breno Henrique Novaes</t>
        </is>
      </c>
      <c r="F2161" s="2" t="n">
        <v>2692</v>
      </c>
      <c r="G2161" s="2" t="n">
        <v>36.41</v>
      </c>
      <c r="H2161" s="2" t="n">
        <v>74</v>
      </c>
      <c r="I2161" s="2" t="n">
        <v>0</v>
      </c>
      <c r="J2161" s="2" t="inlineStr">
        <is>
          <t>GPA</t>
        </is>
      </c>
    </row>
    <row r="2162">
      <c r="A2162" s="2" t="n">
        <v>7</v>
      </c>
      <c r="B2162" s="2" t="n">
        <v>930</v>
      </c>
      <c r="C2162" s="2" t="inlineStr">
        <is>
          <t>SEPARACAO</t>
        </is>
      </c>
      <c r="D2162" s="2" t="n">
        <v>5800188</v>
      </c>
      <c r="E2162" s="2" t="inlineStr">
        <is>
          <t>JEANCLAUDE KABANU</t>
        </is>
      </c>
      <c r="F2162" s="2" t="n">
        <v>1223</v>
      </c>
      <c r="G2162" s="2" t="n">
        <v>20.2</v>
      </c>
      <c r="H2162" s="2" t="n">
        <v>61</v>
      </c>
      <c r="I2162" s="2" t="n">
        <v>0</v>
      </c>
      <c r="J2162" s="2" t="inlineStr">
        <is>
          <t>GPA</t>
        </is>
      </c>
    </row>
    <row r="2163">
      <c r="A2163" s="2" t="n">
        <v>7</v>
      </c>
      <c r="B2163" s="2" t="n">
        <v>930</v>
      </c>
      <c r="C2163" s="2" t="inlineStr">
        <is>
          <t>SEPARACAO</t>
        </is>
      </c>
      <c r="D2163" s="2" t="n">
        <v>5800722</v>
      </c>
      <c r="E2163" s="2" t="inlineStr">
        <is>
          <t>Simon Juan Manuel Gomez</t>
        </is>
      </c>
      <c r="F2163" s="2" t="n">
        <v>13884</v>
      </c>
      <c r="G2163" s="2" t="n">
        <v>109.19</v>
      </c>
      <c r="H2163" s="2" t="n">
        <v>127</v>
      </c>
      <c r="I2163" s="2" t="n">
        <v>0</v>
      </c>
      <c r="J2163" s="2" t="inlineStr">
        <is>
          <t>GPA</t>
        </is>
      </c>
    </row>
    <row r="2164">
      <c r="A2164" s="2" t="n">
        <v>7</v>
      </c>
      <c r="B2164" s="2" t="n">
        <v>930</v>
      </c>
      <c r="C2164" s="2" t="inlineStr">
        <is>
          <t>ATIVIDADE OP. EMP.</t>
        </is>
      </c>
      <c r="D2164" s="2" t="n">
        <v>5804477</v>
      </c>
      <c r="E2164" s="2" t="inlineStr">
        <is>
          <t>Oussama Boughdadi</t>
        </is>
      </c>
      <c r="F2164" s="2" t="n">
        <v>2141</v>
      </c>
      <c r="G2164" s="2" t="n">
        <v>74.03</v>
      </c>
      <c r="H2164" s="2" t="n">
        <v>29</v>
      </c>
      <c r="I2164" s="2" t="n">
        <v>0</v>
      </c>
      <c r="J2164" s="2" t="inlineStr">
        <is>
          <t>GPA</t>
        </is>
      </c>
    </row>
    <row r="2165">
      <c r="A2165" s="2" t="n">
        <v>7</v>
      </c>
      <c r="B2165" s="2" t="n">
        <v>930</v>
      </c>
      <c r="C2165" s="2" t="inlineStr">
        <is>
          <t>SEPARACAO</t>
        </is>
      </c>
      <c r="D2165" s="2" t="n">
        <v>5804477</v>
      </c>
      <c r="E2165" s="2" t="inlineStr">
        <is>
          <t>Oussama Boughdadi</t>
        </is>
      </c>
      <c r="F2165" s="2" t="n">
        <v>4424</v>
      </c>
      <c r="G2165" s="2" t="n">
        <v>20.87</v>
      </c>
      <c r="H2165" s="2" t="n">
        <v>212</v>
      </c>
      <c r="I2165" s="2" t="n">
        <v>0</v>
      </c>
      <c r="J2165" s="2" t="inlineStr">
        <is>
          <t>GPA</t>
        </is>
      </c>
    </row>
    <row r="2166">
      <c r="A2166" s="2" t="n">
        <v>7</v>
      </c>
      <c r="B2166" s="2" t="n">
        <v>930</v>
      </c>
      <c r="C2166" s="2" t="inlineStr">
        <is>
          <t>CARREGAMENTO</t>
        </is>
      </c>
      <c r="D2166" s="2" t="n">
        <v>5806682</v>
      </c>
      <c r="E2166" s="2" t="inlineStr">
        <is>
          <t>ONYEKA MICHAEL ATUOZO</t>
        </is>
      </c>
      <c r="F2166" s="2" t="n">
        <v>1108</v>
      </c>
      <c r="G2166" s="2" t="n">
        <v>15.23</v>
      </c>
      <c r="H2166" s="2" t="n">
        <v>73</v>
      </c>
      <c r="I2166" s="2" t="n">
        <v>0</v>
      </c>
      <c r="J2166" s="2" t="inlineStr">
        <is>
          <t>GPA</t>
        </is>
      </c>
    </row>
    <row r="2167">
      <c r="A2167" s="2" t="n">
        <v>7</v>
      </c>
      <c r="B2167" s="2" t="n">
        <v>930</v>
      </c>
      <c r="C2167" s="2" t="inlineStr">
        <is>
          <t>SEPARACAO</t>
        </is>
      </c>
      <c r="D2167" s="2" t="n">
        <v>5819571</v>
      </c>
      <c r="E2167" s="2" t="inlineStr">
        <is>
          <t>Diego Araujo Dias</t>
        </is>
      </c>
      <c r="F2167" s="2" t="n">
        <v>10478</v>
      </c>
      <c r="G2167" s="2" t="n">
        <v>131.41</v>
      </c>
      <c r="H2167" s="2" t="n">
        <v>80</v>
      </c>
      <c r="I2167" s="2" t="n">
        <v>0</v>
      </c>
      <c r="J2167" s="2" t="inlineStr">
        <is>
          <t>GPA</t>
        </is>
      </c>
    </row>
    <row r="2168">
      <c r="A2168" s="2" t="n">
        <v>7</v>
      </c>
      <c r="B2168" s="2" t="n">
        <v>930</v>
      </c>
      <c r="C2168" s="2" t="inlineStr">
        <is>
          <t>SEPARACAO</t>
        </is>
      </c>
      <c r="D2168" s="2" t="n">
        <v>5819628</v>
      </c>
      <c r="E2168" s="2" t="inlineStr">
        <is>
          <t>Augusto Neves Junior</t>
        </is>
      </c>
      <c r="F2168" s="2" t="n">
        <v>3462</v>
      </c>
      <c r="G2168" s="2" t="n">
        <v>72.5</v>
      </c>
      <c r="H2168" s="2" t="n">
        <v>48</v>
      </c>
      <c r="I2168" s="2" t="n">
        <v>0</v>
      </c>
      <c r="J2168" s="2" t="inlineStr">
        <is>
          <t>GPA</t>
        </is>
      </c>
    </row>
    <row r="2169">
      <c r="A2169" s="2" t="n">
        <v>7</v>
      </c>
      <c r="B2169" s="2" t="n">
        <v>930</v>
      </c>
      <c r="C2169" s="2" t="inlineStr">
        <is>
          <t>SEPARACAO</t>
        </is>
      </c>
      <c r="D2169" s="2" t="n">
        <v>5819890</v>
      </c>
      <c r="E2169" s="2" t="inlineStr">
        <is>
          <t>MATEUS ANTONIO MATOTA</t>
        </is>
      </c>
      <c r="F2169" s="2" t="n">
        <v>1562</v>
      </c>
      <c r="G2169" s="2" t="n">
        <v>49.6</v>
      </c>
      <c r="H2169" s="2" t="n">
        <v>31</v>
      </c>
      <c r="I2169" s="2" t="n">
        <v>0</v>
      </c>
      <c r="J2169" s="2" t="inlineStr">
        <is>
          <t>GPA</t>
        </is>
      </c>
    </row>
    <row r="2170">
      <c r="A2170" s="2" t="n">
        <v>7</v>
      </c>
      <c r="B2170" s="2" t="n">
        <v>930</v>
      </c>
      <c r="C2170" s="2" t="inlineStr">
        <is>
          <t>PUXADA RECEB</t>
        </is>
      </c>
      <c r="D2170" s="2" t="n">
        <v>5825920</v>
      </c>
      <c r="E2170" s="2" t="inlineStr">
        <is>
          <t>Diego Alves Da Silva</t>
        </is>
      </c>
      <c r="F2170" s="2" t="n">
        <v>7</v>
      </c>
      <c r="G2170" s="2" t="n">
        <v>4.13</v>
      </c>
      <c r="H2170" s="2" t="n">
        <v>2</v>
      </c>
      <c r="I2170" s="2" t="n">
        <v>0</v>
      </c>
      <c r="J2170" s="2" t="inlineStr">
        <is>
          <t>GPA</t>
        </is>
      </c>
    </row>
    <row r="2171">
      <c r="A2171" s="2" t="n">
        <v>7</v>
      </c>
      <c r="B2171" s="2" t="n">
        <v>930</v>
      </c>
      <c r="C2171" s="2" t="inlineStr">
        <is>
          <t>SEPARACAO</t>
        </is>
      </c>
      <c r="D2171" s="2" t="n">
        <v>5827060</v>
      </c>
      <c r="E2171" s="2" t="inlineStr">
        <is>
          <t>Kisonga Junior</t>
        </is>
      </c>
      <c r="F2171" s="2" t="n">
        <v>16211</v>
      </c>
      <c r="G2171" s="2" t="n">
        <v>121.8</v>
      </c>
      <c r="H2171" s="2" t="n">
        <v>133</v>
      </c>
      <c r="I2171" s="2" t="n">
        <v>0</v>
      </c>
      <c r="J2171" s="2" t="inlineStr">
        <is>
          <t>GPA</t>
        </is>
      </c>
    </row>
    <row r="2172">
      <c r="A2172" s="2" t="n">
        <v>7</v>
      </c>
      <c r="B2172" s="2" t="n">
        <v>930</v>
      </c>
      <c r="C2172" s="2" t="inlineStr">
        <is>
          <t>SEPARACAO</t>
        </is>
      </c>
      <c r="D2172" s="2" t="n">
        <v>5827655</v>
      </c>
      <c r="E2172" s="2" t="inlineStr">
        <is>
          <t>Diego Rodrigues Da Silva</t>
        </is>
      </c>
      <c r="F2172" s="2" t="n">
        <v>3608</v>
      </c>
      <c r="G2172" s="2" t="n">
        <v>54.73</v>
      </c>
      <c r="H2172" s="2" t="n">
        <v>66</v>
      </c>
      <c r="I2172" s="2" t="n">
        <v>0</v>
      </c>
      <c r="J2172" s="2" t="inlineStr">
        <is>
          <t>GPA</t>
        </is>
      </c>
    </row>
    <row r="2173">
      <c r="A2173" s="2" t="n">
        <v>7</v>
      </c>
      <c r="B2173" s="2" t="n">
        <v>930</v>
      </c>
      <c r="C2173" s="2" t="inlineStr">
        <is>
          <t>SEPARACAO</t>
        </is>
      </c>
      <c r="D2173" s="2" t="n">
        <v>5828481</v>
      </c>
      <c r="E2173" s="2" t="inlineStr">
        <is>
          <t>David Barbosa Santos</t>
        </is>
      </c>
      <c r="F2173" s="2" t="n">
        <v>1277</v>
      </c>
      <c r="G2173" s="2" t="n">
        <v>24.25</v>
      </c>
      <c r="H2173" s="2" t="n">
        <v>53</v>
      </c>
      <c r="I2173" s="2" t="n">
        <v>0</v>
      </c>
      <c r="J2173" s="2" t="inlineStr">
        <is>
          <t>GPA</t>
        </is>
      </c>
    </row>
    <row r="2174">
      <c r="A2174" s="2" t="n">
        <v>7</v>
      </c>
      <c r="B2174" s="2" t="n">
        <v>930</v>
      </c>
      <c r="C2174" s="2" t="inlineStr">
        <is>
          <t>SEPARACAO</t>
        </is>
      </c>
      <c r="D2174" s="2" t="n">
        <v>5830400</v>
      </c>
      <c r="E2174" s="2" t="inlineStr">
        <is>
          <t>GALIANO NZAKULU IDIATUAVUDILA</t>
        </is>
      </c>
      <c r="F2174" s="2" t="n">
        <v>3371</v>
      </c>
      <c r="G2174" s="2" t="n">
        <v>69.90000000000001</v>
      </c>
      <c r="H2174" s="2" t="n">
        <v>48</v>
      </c>
      <c r="I2174" s="2" t="n">
        <v>0</v>
      </c>
      <c r="J2174" s="2" t="inlineStr">
        <is>
          <t>GPA</t>
        </is>
      </c>
    </row>
    <row r="2175">
      <c r="A2175" s="2" t="n">
        <v>7</v>
      </c>
      <c r="B2175" s="2" t="n">
        <v>930</v>
      </c>
      <c r="C2175" s="2" t="inlineStr">
        <is>
          <t>RECEBIMENTO</t>
        </is>
      </c>
      <c r="D2175" s="2" t="n">
        <v>5835690</v>
      </c>
      <c r="E2175" s="2" t="inlineStr">
        <is>
          <t>Carla Maria De Souza</t>
        </is>
      </c>
      <c r="F2175" s="2" t="n">
        <v>2033</v>
      </c>
      <c r="G2175" s="2" t="n">
        <v>93.76000000000001</v>
      </c>
      <c r="H2175" s="2" t="n">
        <v>22</v>
      </c>
      <c r="I2175" s="2" t="n">
        <v>0</v>
      </c>
      <c r="J2175" s="2" t="inlineStr">
        <is>
          <t>GPA</t>
        </is>
      </c>
    </row>
    <row r="2176">
      <c r="A2176" s="2" t="n">
        <v>7</v>
      </c>
      <c r="B2176" s="2" t="n">
        <v>930</v>
      </c>
      <c r="C2176" s="2" t="inlineStr">
        <is>
          <t>CARREGAMENTO</t>
        </is>
      </c>
      <c r="D2176" s="2" t="n">
        <v>5847770</v>
      </c>
      <c r="E2176" s="2" t="inlineStr">
        <is>
          <t>Marcus Vinicius Dos Santos Oliveira</t>
        </is>
      </c>
      <c r="F2176" s="2" t="n">
        <v>591</v>
      </c>
      <c r="G2176" s="2" t="n">
        <v>11.2</v>
      </c>
      <c r="H2176" s="2" t="n">
        <v>53</v>
      </c>
      <c r="I2176" s="2" t="n">
        <v>0</v>
      </c>
      <c r="J2176" s="2" t="inlineStr">
        <is>
          <t>GPA</t>
        </is>
      </c>
    </row>
    <row r="2177">
      <c r="A2177" s="2" t="n">
        <v>7</v>
      </c>
      <c r="B2177" s="2" t="n">
        <v>930</v>
      </c>
      <c r="C2177" s="2" t="inlineStr">
        <is>
          <t>ATIVIDADE OP. EMP.</t>
        </is>
      </c>
      <c r="D2177" s="2" t="n">
        <v>585717</v>
      </c>
      <c r="E2177" s="2" t="inlineStr">
        <is>
          <t>Walter da Silva Teixeira</t>
        </is>
      </c>
      <c r="F2177" s="2" t="n">
        <v>1058</v>
      </c>
      <c r="G2177" s="2" t="n">
        <v>46.42</v>
      </c>
      <c r="H2177" s="2" t="n">
        <v>23</v>
      </c>
      <c r="I2177" s="2" t="n">
        <v>0</v>
      </c>
      <c r="J2177" s="2" t="inlineStr">
        <is>
          <t>GPA</t>
        </is>
      </c>
    </row>
    <row r="2178">
      <c r="A2178" s="2" t="n">
        <v>7</v>
      </c>
      <c r="B2178" s="2" t="n">
        <v>930</v>
      </c>
      <c r="C2178" s="2" t="inlineStr">
        <is>
          <t>SEPARACAO</t>
        </is>
      </c>
      <c r="D2178" s="2" t="n">
        <v>5869420</v>
      </c>
      <c r="E2178" s="2" t="inlineStr">
        <is>
          <t>Caique Cesar Cruz Arruda</t>
        </is>
      </c>
      <c r="F2178" s="2" t="n">
        <v>3005</v>
      </c>
      <c r="G2178" s="2" t="n">
        <v>37.08</v>
      </c>
      <c r="H2178" s="2" t="n">
        <v>81</v>
      </c>
      <c r="I2178" s="2" t="n">
        <v>0</v>
      </c>
      <c r="J2178" s="2" t="inlineStr">
        <is>
          <t>GPA</t>
        </is>
      </c>
    </row>
    <row r="2179">
      <c r="A2179" s="2" t="n">
        <v>7</v>
      </c>
      <c r="B2179" s="2" t="n">
        <v>930</v>
      </c>
      <c r="C2179" s="2" t="inlineStr">
        <is>
          <t>CARREGAMENTO</t>
        </is>
      </c>
      <c r="D2179" s="2" t="n">
        <v>5882290</v>
      </c>
      <c r="E2179" s="2" t="inlineStr">
        <is>
          <t>Kenneth Nna Obioma</t>
        </is>
      </c>
      <c r="F2179" s="2" t="n">
        <v>2185</v>
      </c>
      <c r="G2179" s="2" t="n">
        <v>72.76000000000001</v>
      </c>
      <c r="H2179" s="2" t="n">
        <v>30</v>
      </c>
      <c r="I2179" s="2" t="n">
        <v>0</v>
      </c>
      <c r="J2179" s="2" t="inlineStr">
        <is>
          <t>GPA</t>
        </is>
      </c>
    </row>
    <row r="2180">
      <c r="A2180" s="2" t="n">
        <v>7</v>
      </c>
      <c r="B2180" s="2" t="n">
        <v>930</v>
      </c>
      <c r="C2180" s="2" t="inlineStr">
        <is>
          <t>PUXADA RECEB</t>
        </is>
      </c>
      <c r="D2180" s="2" t="n">
        <v>5882290</v>
      </c>
      <c r="E2180" s="2" t="inlineStr">
        <is>
          <t>Kenneth Nna Obioma</t>
        </is>
      </c>
      <c r="F2180" s="2" t="n">
        <v>3</v>
      </c>
      <c r="G2180" s="2" t="n">
        <v>0.91</v>
      </c>
      <c r="H2180" s="2" t="n">
        <v>3</v>
      </c>
      <c r="I2180" s="2" t="n">
        <v>0</v>
      </c>
      <c r="J2180" s="2" t="inlineStr">
        <is>
          <t>GPA</t>
        </is>
      </c>
    </row>
    <row r="2181">
      <c r="A2181" s="2" t="n">
        <v>7</v>
      </c>
      <c r="B2181" s="2" t="n">
        <v>930</v>
      </c>
      <c r="C2181" s="2" t="inlineStr">
        <is>
          <t>SEPARACAO</t>
        </is>
      </c>
      <c r="D2181" s="2" t="n">
        <v>5882290</v>
      </c>
      <c r="E2181" s="2" t="inlineStr">
        <is>
          <t>Kenneth Nna Obioma</t>
        </is>
      </c>
      <c r="F2181" s="2" t="n">
        <v>40</v>
      </c>
      <c r="G2181" s="2" t="n">
        <v>0.8</v>
      </c>
      <c r="H2181" s="2" t="n">
        <v>50</v>
      </c>
      <c r="I2181" s="2" t="n">
        <v>0</v>
      </c>
      <c r="J2181" s="2" t="inlineStr">
        <is>
          <t>GPA</t>
        </is>
      </c>
    </row>
    <row r="2182">
      <c r="A2182" s="2" t="n">
        <v>7</v>
      </c>
      <c r="B2182" s="2" t="n">
        <v>930</v>
      </c>
      <c r="C2182" s="2" t="inlineStr">
        <is>
          <t>ATIVIDADE OP. EMP.</t>
        </is>
      </c>
      <c r="D2182" s="2" t="n">
        <v>5885558</v>
      </c>
      <c r="E2182" s="2" t="inlineStr">
        <is>
          <t>Silmara Alves De Santana</t>
        </is>
      </c>
      <c r="F2182" s="2" t="n">
        <v>726</v>
      </c>
      <c r="G2182" s="2" t="n">
        <v>63.55</v>
      </c>
      <c r="H2182" s="2" t="n">
        <v>11</v>
      </c>
      <c r="I2182" s="2" t="n">
        <v>0</v>
      </c>
      <c r="J2182" s="2" t="inlineStr">
        <is>
          <t>GPA</t>
        </is>
      </c>
    </row>
    <row r="2183">
      <c r="A2183" s="2" t="n">
        <v>7</v>
      </c>
      <c r="B2183" s="2" t="n">
        <v>930</v>
      </c>
      <c r="C2183" s="2" t="inlineStr">
        <is>
          <t>SEPARACAO</t>
        </is>
      </c>
      <c r="D2183" s="2" t="n">
        <v>5887429</v>
      </c>
      <c r="E2183" s="2" t="inlineStr">
        <is>
          <t>Caio Cassiano Da Silva</t>
        </is>
      </c>
      <c r="F2183" s="2" t="n">
        <v>10178</v>
      </c>
      <c r="G2183" s="2" t="n">
        <v>88.31999999999999</v>
      </c>
      <c r="H2183" s="2" t="n">
        <v>115</v>
      </c>
      <c r="I2183" s="2" t="n">
        <v>0</v>
      </c>
      <c r="J2183" s="2" t="inlineStr">
        <is>
          <t>GPA</t>
        </is>
      </c>
    </row>
    <row r="2184">
      <c r="A2184" s="2" t="n">
        <v>7</v>
      </c>
      <c r="B2184" s="2" t="n">
        <v>930</v>
      </c>
      <c r="C2184" s="2" t="inlineStr">
        <is>
          <t>SEPARACAO</t>
        </is>
      </c>
      <c r="D2184" s="2" t="n">
        <v>5890055</v>
      </c>
      <c r="E2184" s="2" t="inlineStr">
        <is>
          <t>Lucky Iwuoha</t>
        </is>
      </c>
      <c r="F2184" s="2" t="n">
        <v>384</v>
      </c>
      <c r="G2184" s="2" t="n">
        <v>6.73</v>
      </c>
      <c r="H2184" s="2" t="n">
        <v>57</v>
      </c>
      <c r="I2184" s="2" t="n">
        <v>0</v>
      </c>
      <c r="J2184" s="2" t="inlineStr">
        <is>
          <t>GPA</t>
        </is>
      </c>
    </row>
    <row r="2185">
      <c r="A2185" s="2" t="n">
        <v>7</v>
      </c>
      <c r="B2185" s="2" t="n">
        <v>930</v>
      </c>
      <c r="C2185" s="2" t="inlineStr">
        <is>
          <t>CARREGAMENTO</t>
        </is>
      </c>
      <c r="D2185" s="2" t="n">
        <v>5891353</v>
      </c>
      <c r="E2185" s="2" t="inlineStr">
        <is>
          <t>Everton Hugo Da Silva</t>
        </is>
      </c>
      <c r="F2185" s="2" t="n">
        <v>1880</v>
      </c>
      <c r="G2185" s="2" t="n">
        <v>29.41</v>
      </c>
      <c r="H2185" s="2" t="n">
        <v>64</v>
      </c>
      <c r="I2185" s="2" t="n">
        <v>0</v>
      </c>
      <c r="J2185" s="2" t="inlineStr">
        <is>
          <t>GPA</t>
        </is>
      </c>
    </row>
    <row r="2186">
      <c r="A2186" s="2" t="n">
        <v>7</v>
      </c>
      <c r="B2186" s="2" t="n">
        <v>930</v>
      </c>
      <c r="C2186" s="2" t="inlineStr">
        <is>
          <t>SEPARACAO</t>
        </is>
      </c>
      <c r="D2186" s="2" t="n">
        <v>5891353</v>
      </c>
      <c r="E2186" s="2" t="inlineStr">
        <is>
          <t>Everton Hugo Da Silva</t>
        </is>
      </c>
      <c r="F2186" s="2" t="n">
        <v>396</v>
      </c>
      <c r="G2186" s="2" t="n">
        <v>3.53</v>
      </c>
      <c r="H2186" s="2" t="n">
        <v>112</v>
      </c>
      <c r="I2186" s="2" t="n">
        <v>0</v>
      </c>
      <c r="J2186" s="2" t="inlineStr">
        <is>
          <t>GPA</t>
        </is>
      </c>
    </row>
    <row r="2187">
      <c r="A2187" s="2" t="n">
        <v>7</v>
      </c>
      <c r="B2187" s="2" t="n">
        <v>930</v>
      </c>
      <c r="C2187" s="2" t="inlineStr">
        <is>
          <t>CARREGAMENTO</t>
        </is>
      </c>
      <c r="D2187" s="2" t="n">
        <v>5893038</v>
      </c>
      <c r="E2187" s="2" t="inlineStr">
        <is>
          <t>Jailson De Souza Silva</t>
        </is>
      </c>
      <c r="F2187" s="2" t="n">
        <v>287</v>
      </c>
      <c r="G2187" s="2" t="n">
        <v>7.26</v>
      </c>
      <c r="H2187" s="2" t="n">
        <v>40</v>
      </c>
      <c r="I2187" s="2" t="n">
        <v>0</v>
      </c>
      <c r="J2187" s="2" t="inlineStr">
        <is>
          <t>GPA</t>
        </is>
      </c>
    </row>
    <row r="2188">
      <c r="A2188" s="2" t="n">
        <v>7</v>
      </c>
      <c r="B2188" s="2" t="n">
        <v>930</v>
      </c>
      <c r="C2188" s="2" t="inlineStr">
        <is>
          <t>SEPARACAO</t>
        </is>
      </c>
      <c r="D2188" s="2" t="n">
        <v>5893038</v>
      </c>
      <c r="E2188" s="2" t="inlineStr">
        <is>
          <t>Jailson De Souza Silva</t>
        </is>
      </c>
      <c r="F2188" s="2" t="n">
        <v>4649</v>
      </c>
      <c r="G2188" s="2" t="n">
        <v>47.2</v>
      </c>
      <c r="H2188" s="2" t="n">
        <v>98</v>
      </c>
      <c r="I2188" s="2" t="n">
        <v>0</v>
      </c>
      <c r="J2188" s="2" t="inlineStr">
        <is>
          <t>GPA</t>
        </is>
      </c>
    </row>
    <row r="2189">
      <c r="A2189" s="2" t="n">
        <v>7</v>
      </c>
      <c r="B2189" s="2" t="n">
        <v>930</v>
      </c>
      <c r="C2189" s="2" t="inlineStr">
        <is>
          <t>SEPARACAO</t>
        </is>
      </c>
      <c r="D2189" s="2" t="n">
        <v>5894034</v>
      </c>
      <c r="E2189" s="2" t="inlineStr">
        <is>
          <t>Nsumbo Zola</t>
        </is>
      </c>
      <c r="F2189" s="2" t="n">
        <v>6142</v>
      </c>
      <c r="G2189" s="2" t="n">
        <v>86.58</v>
      </c>
      <c r="H2189" s="2" t="n">
        <v>71</v>
      </c>
      <c r="I2189" s="2" t="n">
        <v>0</v>
      </c>
      <c r="J2189" s="2" t="inlineStr">
        <is>
          <t>GPA</t>
        </is>
      </c>
    </row>
    <row r="2190">
      <c r="A2190" s="2" t="n">
        <v>7</v>
      </c>
      <c r="B2190" s="2" t="n">
        <v>930</v>
      </c>
      <c r="C2190" s="2" t="inlineStr">
        <is>
          <t>PUXADA RECEB</t>
        </is>
      </c>
      <c r="D2190" s="2" t="n">
        <v>5894344</v>
      </c>
      <c r="E2190" s="2" t="inlineStr">
        <is>
          <t>Matheus Santos De Souza</t>
        </is>
      </c>
      <c r="F2190" s="2" t="n">
        <v>328</v>
      </c>
      <c r="G2190" s="2" t="n">
        <v>21.58</v>
      </c>
      <c r="H2190" s="2" t="n">
        <v>15</v>
      </c>
      <c r="I2190" s="2" t="n">
        <v>0</v>
      </c>
      <c r="J2190" s="2" t="inlineStr">
        <is>
          <t>GPA</t>
        </is>
      </c>
    </row>
    <row r="2191">
      <c r="A2191" s="2" t="n">
        <v>7</v>
      </c>
      <c r="B2191" s="2" t="n">
        <v>930</v>
      </c>
      <c r="C2191" s="2" t="inlineStr">
        <is>
          <t>RECEBIMENTO</t>
        </is>
      </c>
      <c r="D2191" s="2" t="n">
        <v>5896975</v>
      </c>
      <c r="E2191" s="2" t="inlineStr">
        <is>
          <t>Rosineia Lima De Amorim</t>
        </is>
      </c>
      <c r="F2191" s="2" t="n">
        <v>3302</v>
      </c>
      <c r="G2191" s="2" t="n">
        <v>126.73</v>
      </c>
      <c r="H2191" s="2" t="n">
        <v>26</v>
      </c>
      <c r="I2191" s="2" t="n">
        <v>0</v>
      </c>
      <c r="J2191" s="2" t="inlineStr">
        <is>
          <t>GPA</t>
        </is>
      </c>
    </row>
    <row r="2192">
      <c r="A2192" s="2" t="n">
        <v>7</v>
      </c>
      <c r="B2192" s="2" t="n">
        <v>930</v>
      </c>
      <c r="C2192" s="2" t="inlineStr">
        <is>
          <t>SEPARACAO</t>
        </is>
      </c>
      <c r="D2192" s="2" t="n">
        <v>5901898</v>
      </c>
      <c r="E2192" s="2" t="inlineStr">
        <is>
          <t>Chimezie Emmanuel Amadi</t>
        </is>
      </c>
      <c r="F2192" s="2" t="n">
        <v>14907</v>
      </c>
      <c r="G2192" s="2" t="n">
        <v>126.52</v>
      </c>
      <c r="H2192" s="2" t="n">
        <v>118</v>
      </c>
      <c r="I2192" s="2" t="n">
        <v>0</v>
      </c>
      <c r="J2192" s="2" t="inlineStr">
        <is>
          <t>GPA</t>
        </is>
      </c>
    </row>
    <row r="2193">
      <c r="A2193" s="2" t="n">
        <v>7</v>
      </c>
      <c r="B2193" s="2" t="n">
        <v>930</v>
      </c>
      <c r="C2193" s="2" t="inlineStr">
        <is>
          <t>SEPARACAO</t>
        </is>
      </c>
      <c r="D2193" s="2" t="n">
        <v>5904978</v>
      </c>
      <c r="E2193" s="2" t="inlineStr">
        <is>
          <t>Thiago Marcelo Elizeu</t>
        </is>
      </c>
      <c r="F2193" s="2" t="n">
        <v>579</v>
      </c>
      <c r="G2193" s="2" t="n">
        <v>7.4</v>
      </c>
      <c r="H2193" s="2" t="n">
        <v>78</v>
      </c>
      <c r="I2193" s="2" t="n">
        <v>0</v>
      </c>
      <c r="J2193" s="2" t="inlineStr">
        <is>
          <t>GPA</t>
        </is>
      </c>
    </row>
    <row r="2194">
      <c r="A2194" s="2" t="n">
        <v>7</v>
      </c>
      <c r="B2194" s="2" t="n">
        <v>930</v>
      </c>
      <c r="C2194" s="2" t="inlineStr">
        <is>
          <t>CARREGAMENTO</t>
        </is>
      </c>
      <c r="D2194" s="2" t="n">
        <v>5905486</v>
      </c>
      <c r="E2194" s="2" t="inlineStr">
        <is>
          <t>Regis Barbosa Cardoso</t>
        </is>
      </c>
      <c r="F2194" s="2" t="n">
        <v>1880</v>
      </c>
      <c r="G2194" s="2" t="n">
        <v>110.52</v>
      </c>
      <c r="H2194" s="2" t="n">
        <v>17</v>
      </c>
      <c r="I2194" s="2" t="n">
        <v>0</v>
      </c>
      <c r="J2194" s="2" t="inlineStr">
        <is>
          <t>GPA</t>
        </is>
      </c>
    </row>
    <row r="2195">
      <c r="A2195" s="2" t="n">
        <v>7</v>
      </c>
      <c r="B2195" s="2" t="n">
        <v>930</v>
      </c>
      <c r="C2195" s="2" t="inlineStr">
        <is>
          <t>SEPARACAO</t>
        </is>
      </c>
      <c r="D2195" s="2" t="n">
        <v>5906270</v>
      </c>
      <c r="E2195" s="2" t="inlineStr">
        <is>
          <t>Divino Makenguele</t>
        </is>
      </c>
      <c r="F2195" s="2" t="n">
        <v>8967</v>
      </c>
      <c r="G2195" s="2" t="n">
        <v>85.28</v>
      </c>
      <c r="H2195" s="2" t="n">
        <v>105</v>
      </c>
      <c r="I2195" s="2" t="n">
        <v>0</v>
      </c>
      <c r="J2195" s="2" t="inlineStr">
        <is>
          <t>GPA</t>
        </is>
      </c>
    </row>
    <row r="2196">
      <c r="A2196" s="2" t="n">
        <v>7</v>
      </c>
      <c r="B2196" s="2" t="n">
        <v>930</v>
      </c>
      <c r="C2196" s="2" t="inlineStr">
        <is>
          <t>SEPARACAO</t>
        </is>
      </c>
      <c r="D2196" s="2" t="n">
        <v>5906679</v>
      </c>
      <c r="E2196" s="2" t="inlineStr">
        <is>
          <t>Robson Da Silva Pereira</t>
        </is>
      </c>
      <c r="F2196" s="2" t="n">
        <v>9768</v>
      </c>
      <c r="G2196" s="2" t="n">
        <v>93.90000000000001</v>
      </c>
      <c r="H2196" s="2" t="n">
        <v>104</v>
      </c>
      <c r="I2196" s="2" t="n">
        <v>0</v>
      </c>
      <c r="J2196" s="2" t="inlineStr">
        <is>
          <t>GPA</t>
        </is>
      </c>
    </row>
    <row r="2197">
      <c r="A2197" s="2" t="n">
        <v>7</v>
      </c>
      <c r="B2197" s="2" t="n">
        <v>930</v>
      </c>
      <c r="C2197" s="2" t="inlineStr">
        <is>
          <t>CARREGAMENTO</t>
        </is>
      </c>
      <c r="D2197" s="2" t="n">
        <v>5906857</v>
      </c>
      <c r="E2197" s="2" t="inlineStr">
        <is>
          <t>Jacinto Carvalho Rodrigues</t>
        </is>
      </c>
      <c r="F2197" s="2" t="n">
        <v>250</v>
      </c>
      <c r="G2197" s="2" t="n">
        <v>13.93</v>
      </c>
      <c r="H2197" s="2" t="n">
        <v>18</v>
      </c>
      <c r="I2197" s="2" t="n">
        <v>0</v>
      </c>
      <c r="J2197" s="2" t="inlineStr">
        <is>
          <t>GPA</t>
        </is>
      </c>
    </row>
    <row r="2198">
      <c r="A2198" s="2" t="n">
        <v>7</v>
      </c>
      <c r="B2198" s="2" t="n">
        <v>930</v>
      </c>
      <c r="C2198" s="2" t="inlineStr">
        <is>
          <t>SEPARACAO</t>
        </is>
      </c>
      <c r="D2198" s="2" t="n">
        <v>5907322</v>
      </c>
      <c r="E2198" s="2" t="inlineStr">
        <is>
          <t>Rogerio Aparecido Passiani</t>
        </is>
      </c>
      <c r="F2198" s="2" t="n">
        <v>111</v>
      </c>
      <c r="G2198" s="2" t="n">
        <v>2.19</v>
      </c>
      <c r="H2198" s="2" t="n">
        <v>51</v>
      </c>
      <c r="I2198" s="2" t="n">
        <v>0</v>
      </c>
      <c r="J2198" s="2" t="inlineStr">
        <is>
          <t>GPA</t>
        </is>
      </c>
    </row>
    <row r="2199">
      <c r="A2199" s="2" t="n">
        <v>7</v>
      </c>
      <c r="B2199" s="2" t="n">
        <v>930</v>
      </c>
      <c r="C2199" s="2" t="inlineStr">
        <is>
          <t>PUXADA RECEB</t>
        </is>
      </c>
      <c r="D2199" s="2" t="n">
        <v>5908990</v>
      </c>
      <c r="E2199" s="2" t="inlineStr">
        <is>
          <t>Joilson Tavares Santos</t>
        </is>
      </c>
      <c r="F2199" s="2" t="n">
        <v>28</v>
      </c>
      <c r="G2199" s="2" t="n">
        <v>0.52</v>
      </c>
      <c r="H2199" s="2" t="n">
        <v>54</v>
      </c>
      <c r="I2199" s="2" t="n">
        <v>0</v>
      </c>
      <c r="J2199" s="2" t="inlineStr">
        <is>
          <t>GPA</t>
        </is>
      </c>
    </row>
    <row r="2200">
      <c r="A2200" s="2" t="n">
        <v>7</v>
      </c>
      <c r="B2200" s="2" t="n">
        <v>930</v>
      </c>
      <c r="C2200" s="2" t="inlineStr">
        <is>
          <t>RECEBIMENTO</t>
        </is>
      </c>
      <c r="D2200" s="2" t="n">
        <v>5908990</v>
      </c>
      <c r="E2200" s="2" t="inlineStr">
        <is>
          <t>Joilson Tavares Santos</t>
        </is>
      </c>
      <c r="F2200" s="2" t="n">
        <v>41</v>
      </c>
      <c r="G2200" s="2" t="n">
        <v>1.08</v>
      </c>
      <c r="H2200" s="2" t="n">
        <v>38</v>
      </c>
      <c r="I2200" s="2" t="n">
        <v>0</v>
      </c>
      <c r="J2200" s="2" t="inlineStr">
        <is>
          <t>GPA</t>
        </is>
      </c>
    </row>
    <row r="2201">
      <c r="A2201" s="2" t="n">
        <v>7</v>
      </c>
      <c r="B2201" s="2" t="n">
        <v>930</v>
      </c>
      <c r="C2201" s="2" t="inlineStr">
        <is>
          <t>SEPARACAO</t>
        </is>
      </c>
      <c r="D2201" s="2" t="n">
        <v>5908990</v>
      </c>
      <c r="E2201" s="2" t="inlineStr">
        <is>
          <t>Joilson Tavares Santos</t>
        </is>
      </c>
      <c r="F2201" s="2" t="n">
        <v>1033</v>
      </c>
      <c r="G2201" s="2" t="n">
        <v>9.43</v>
      </c>
      <c r="H2201" s="2" t="n">
        <v>110</v>
      </c>
      <c r="I2201" s="2" t="n">
        <v>0</v>
      </c>
      <c r="J2201" s="2" t="inlineStr">
        <is>
          <t>GPA</t>
        </is>
      </c>
    </row>
    <row r="2202">
      <c r="A2202" s="2" t="n">
        <v>7</v>
      </c>
      <c r="B2202" s="2" t="n">
        <v>930</v>
      </c>
      <c r="C2202" s="2" t="inlineStr">
        <is>
          <t>CARREGAMENTO</t>
        </is>
      </c>
      <c r="D2202" s="2" t="n">
        <v>5912679</v>
      </c>
      <c r="E2202" s="2" t="inlineStr">
        <is>
          <t>Leonardo Henrique Pereira Matco</t>
        </is>
      </c>
      <c r="F2202" s="2" t="n">
        <v>2075</v>
      </c>
      <c r="G2202" s="2" t="n">
        <v>44.8</v>
      </c>
      <c r="H2202" s="2" t="n">
        <v>46</v>
      </c>
      <c r="I2202" s="2" t="n">
        <v>0</v>
      </c>
      <c r="J2202" s="2" t="inlineStr">
        <is>
          <t>GPA</t>
        </is>
      </c>
    </row>
    <row r="2203">
      <c r="A2203" s="2" t="n">
        <v>7</v>
      </c>
      <c r="B2203" s="2" t="n">
        <v>930</v>
      </c>
      <c r="C2203" s="2" t="inlineStr">
        <is>
          <t>SEPARACAO</t>
        </is>
      </c>
      <c r="D2203" s="2" t="n">
        <v>5912679</v>
      </c>
      <c r="E2203" s="2" t="inlineStr">
        <is>
          <t>Leonardo Henrique Pereira Matco</t>
        </is>
      </c>
      <c r="F2203" s="2" t="n">
        <v>311</v>
      </c>
      <c r="G2203" s="2" t="n">
        <v>4.86</v>
      </c>
      <c r="H2203" s="2" t="n">
        <v>64</v>
      </c>
      <c r="I2203" s="2" t="n">
        <v>0</v>
      </c>
      <c r="J2203" s="2" t="inlineStr">
        <is>
          <t>GPA</t>
        </is>
      </c>
    </row>
    <row r="2204">
      <c r="A2204" s="2" t="n">
        <v>7</v>
      </c>
      <c r="B2204" s="2" t="n">
        <v>930</v>
      </c>
      <c r="C2204" s="2" t="inlineStr">
        <is>
          <t>CARREGAMENTO</t>
        </is>
      </c>
      <c r="D2204" s="2" t="n">
        <v>5920230</v>
      </c>
      <c r="E2204" s="2" t="inlineStr">
        <is>
          <t>Tochukwu Kingsley Ezirionye</t>
        </is>
      </c>
      <c r="F2204" s="2" t="n">
        <v>568</v>
      </c>
      <c r="G2204" s="2" t="n">
        <v>11.05</v>
      </c>
      <c r="H2204" s="2" t="n">
        <v>51</v>
      </c>
      <c r="I2204" s="2" t="n">
        <v>0</v>
      </c>
      <c r="J2204" s="2" t="inlineStr">
        <is>
          <t>GPA</t>
        </is>
      </c>
    </row>
    <row r="2205">
      <c r="A2205" s="2" t="n">
        <v>7</v>
      </c>
      <c r="B2205" s="2" t="n">
        <v>930</v>
      </c>
      <c r="C2205" s="2" t="inlineStr">
        <is>
          <t>SEPARACAO</t>
        </is>
      </c>
      <c r="D2205" s="2" t="n">
        <v>5920230</v>
      </c>
      <c r="E2205" s="2" t="inlineStr">
        <is>
          <t>Tochukwu Kingsley Ezirionye</t>
        </is>
      </c>
      <c r="F2205" s="2" t="n">
        <v>68</v>
      </c>
      <c r="G2205" s="2" t="n">
        <v>0.53</v>
      </c>
      <c r="H2205" s="2" t="n">
        <v>128</v>
      </c>
      <c r="I2205" s="2" t="n">
        <v>0</v>
      </c>
      <c r="J2205" s="2" t="inlineStr">
        <is>
          <t>GPA</t>
        </is>
      </c>
    </row>
    <row r="2206">
      <c r="A2206" s="2" t="n">
        <v>7</v>
      </c>
      <c r="B2206" s="2" t="n">
        <v>930</v>
      </c>
      <c r="C2206" s="2" t="inlineStr">
        <is>
          <t>CARREGAMENTO</t>
        </is>
      </c>
      <c r="D2206" s="2" t="n">
        <v>5923115</v>
      </c>
      <c r="E2206" s="2" t="inlineStr">
        <is>
          <t>Chimezie Thaddeus Okpaleke</t>
        </is>
      </c>
      <c r="F2206" s="2" t="n">
        <v>26</v>
      </c>
      <c r="G2206" s="2" t="n">
        <v>1.97</v>
      </c>
      <c r="H2206" s="2" t="n">
        <v>13</v>
      </c>
      <c r="I2206" s="2" t="n">
        <v>0</v>
      </c>
      <c r="J2206" s="2" t="inlineStr">
        <is>
          <t>GPA</t>
        </is>
      </c>
    </row>
    <row r="2207">
      <c r="A2207" s="2" t="n">
        <v>7</v>
      </c>
      <c r="B2207" s="2" t="n">
        <v>930</v>
      </c>
      <c r="C2207" s="2" t="inlineStr">
        <is>
          <t>SEPARACAO</t>
        </is>
      </c>
      <c r="D2207" s="2" t="n">
        <v>5923115</v>
      </c>
      <c r="E2207" s="2" t="inlineStr">
        <is>
          <t>Chimezie Thaddeus Okpaleke</t>
        </is>
      </c>
      <c r="F2207" s="2" t="n">
        <v>3491</v>
      </c>
      <c r="G2207" s="2" t="n">
        <v>55.11</v>
      </c>
      <c r="H2207" s="2" t="n">
        <v>63</v>
      </c>
      <c r="I2207" s="2" t="n">
        <v>0</v>
      </c>
      <c r="J2207" s="2" t="inlineStr">
        <is>
          <t>GPA</t>
        </is>
      </c>
    </row>
    <row r="2208">
      <c r="A2208" s="2" t="n">
        <v>7</v>
      </c>
      <c r="B2208" s="2" t="n">
        <v>930</v>
      </c>
      <c r="C2208" s="2" t="inlineStr">
        <is>
          <t>CARREGAMENTO</t>
        </is>
      </c>
      <c r="D2208" s="2" t="n">
        <v>5923689</v>
      </c>
      <c r="E2208" s="2" t="inlineStr">
        <is>
          <t>Gabriel Pereira De Sousa</t>
        </is>
      </c>
      <c r="F2208" s="2" t="n">
        <v>1698</v>
      </c>
      <c r="G2208" s="2" t="n">
        <v>46.1</v>
      </c>
      <c r="H2208" s="2" t="n">
        <v>37</v>
      </c>
      <c r="I2208" s="2" t="n">
        <v>0</v>
      </c>
      <c r="J2208" s="2" t="inlineStr">
        <is>
          <t>GPA</t>
        </is>
      </c>
    </row>
    <row r="2209">
      <c r="A2209" s="2" t="n">
        <v>7</v>
      </c>
      <c r="B2209" s="2" t="n">
        <v>930</v>
      </c>
      <c r="C2209" s="2" t="inlineStr">
        <is>
          <t>SEPARACAO</t>
        </is>
      </c>
      <c r="D2209" s="2" t="n">
        <v>5923689</v>
      </c>
      <c r="E2209" s="2" t="inlineStr">
        <is>
          <t>Gabriel Pereira De Sousa</t>
        </is>
      </c>
      <c r="F2209" s="2" t="n">
        <v>996</v>
      </c>
      <c r="G2209" s="2" t="n">
        <v>12.6</v>
      </c>
      <c r="H2209" s="2" t="n">
        <v>79</v>
      </c>
      <c r="I2209" s="2" t="n">
        <v>0</v>
      </c>
      <c r="J2209" s="2" t="inlineStr">
        <is>
          <t>GPA</t>
        </is>
      </c>
    </row>
    <row r="2210">
      <c r="A2210" s="2" t="n">
        <v>7</v>
      </c>
      <c r="B2210" s="2" t="n">
        <v>930</v>
      </c>
      <c r="C2210" s="2" t="inlineStr">
        <is>
          <t>CARREGAMENTO</t>
        </is>
      </c>
      <c r="D2210" s="2" t="n">
        <v>5924367</v>
      </c>
      <c r="E2210" s="2" t="inlineStr">
        <is>
          <t>Ricardo Bangala Sita Bula</t>
        </is>
      </c>
      <c r="F2210" s="2" t="n">
        <v>327</v>
      </c>
      <c r="G2210" s="2" t="n">
        <v>26.78</v>
      </c>
      <c r="H2210" s="2" t="n">
        <v>12</v>
      </c>
      <c r="I2210" s="2" t="n">
        <v>0</v>
      </c>
      <c r="J2210" s="2" t="inlineStr">
        <is>
          <t>GPA</t>
        </is>
      </c>
    </row>
    <row r="2211">
      <c r="A2211" s="2" t="n">
        <v>7</v>
      </c>
      <c r="B2211" s="2" t="n">
        <v>930</v>
      </c>
      <c r="C2211" s="2" t="inlineStr">
        <is>
          <t>SEPARACAO</t>
        </is>
      </c>
      <c r="D2211" s="2" t="n">
        <v>5924367</v>
      </c>
      <c r="E2211" s="2" t="inlineStr">
        <is>
          <t>Ricardo Bangala Sita Bula</t>
        </is>
      </c>
      <c r="F2211" s="2" t="n">
        <v>1263</v>
      </c>
      <c r="G2211" s="2" t="n">
        <v>32.46</v>
      </c>
      <c r="H2211" s="2" t="n">
        <v>39</v>
      </c>
      <c r="I2211" s="2" t="n">
        <v>0</v>
      </c>
      <c r="J2211" s="2" t="inlineStr">
        <is>
          <t>GPA</t>
        </is>
      </c>
    </row>
    <row r="2212">
      <c r="A2212" s="2" t="n">
        <v>7</v>
      </c>
      <c r="B2212" s="2" t="n">
        <v>930</v>
      </c>
      <c r="C2212" s="2" t="inlineStr">
        <is>
          <t>CARREGAMENTO</t>
        </is>
      </c>
      <c r="D2212" s="2" t="n">
        <v>5927676</v>
      </c>
      <c r="E2212" s="2" t="inlineStr">
        <is>
          <t>Julio Cesar Matos Magalhaes</t>
        </is>
      </c>
      <c r="F2212" s="2" t="n">
        <v>594</v>
      </c>
      <c r="G2212" s="2" t="n">
        <v>48.46</v>
      </c>
      <c r="H2212" s="2" t="n">
        <v>12</v>
      </c>
      <c r="I2212" s="2" t="n">
        <v>0</v>
      </c>
      <c r="J2212" s="2" t="inlineStr">
        <is>
          <t>GPA</t>
        </is>
      </c>
    </row>
    <row r="2213">
      <c r="A2213" s="2" t="n">
        <v>7</v>
      </c>
      <c r="B2213" s="2" t="n">
        <v>930</v>
      </c>
      <c r="C2213" s="2" t="inlineStr">
        <is>
          <t>SEPARACAO</t>
        </is>
      </c>
      <c r="D2213" s="2" t="n">
        <v>5927676</v>
      </c>
      <c r="E2213" s="2" t="inlineStr">
        <is>
          <t>Julio Cesar Matos Magalhaes</t>
        </is>
      </c>
      <c r="F2213" s="2" t="n">
        <v>35</v>
      </c>
      <c r="G2213" s="2" t="n">
        <v>0.06</v>
      </c>
      <c r="H2213" s="2" t="n">
        <v>583</v>
      </c>
      <c r="I2213" s="2" t="n">
        <v>0</v>
      </c>
      <c r="J2213" s="2" t="inlineStr">
        <is>
          <t>GPA</t>
        </is>
      </c>
    </row>
    <row r="2214">
      <c r="A2214" s="2" t="n">
        <v>7</v>
      </c>
      <c r="B2214" s="2" t="n">
        <v>930</v>
      </c>
      <c r="C2214" s="2" t="inlineStr">
        <is>
          <t>SEPARACAO</t>
        </is>
      </c>
      <c r="D2214" s="2" t="n">
        <v>5933048</v>
      </c>
      <c r="E2214" s="2" t="inlineStr">
        <is>
          <t>Pedro Luiz Cassiano De Campos</t>
        </is>
      </c>
      <c r="F2214" s="2" t="n">
        <v>4224</v>
      </c>
      <c r="G2214" s="2" t="n">
        <v>65.86</v>
      </c>
      <c r="H2214" s="2" t="n">
        <v>64</v>
      </c>
      <c r="I2214" s="2" t="n">
        <v>0</v>
      </c>
      <c r="J2214" s="2" t="inlineStr">
        <is>
          <t>GPA</t>
        </is>
      </c>
    </row>
    <row r="2215">
      <c r="A2215" s="2" t="n">
        <v>7</v>
      </c>
      <c r="B2215" s="2" t="n">
        <v>930</v>
      </c>
      <c r="C2215" s="2" t="inlineStr">
        <is>
          <t>SEPARACAO</t>
        </is>
      </c>
      <c r="D2215" s="2" t="n">
        <v>5937175</v>
      </c>
      <c r="E2215" s="2" t="inlineStr">
        <is>
          <t>Christopher Kumah Korodo</t>
        </is>
      </c>
      <c r="F2215" s="2" t="n">
        <v>5629</v>
      </c>
      <c r="G2215" s="2" t="n">
        <v>74.75</v>
      </c>
      <c r="H2215" s="2" t="n">
        <v>75</v>
      </c>
      <c r="I2215" s="2" t="n">
        <v>0</v>
      </c>
      <c r="J2215" s="2" t="inlineStr">
        <is>
          <t>GPA</t>
        </is>
      </c>
    </row>
    <row r="2216">
      <c r="A2216" s="2" t="n">
        <v>7</v>
      </c>
      <c r="B2216" s="2" t="n">
        <v>930</v>
      </c>
      <c r="C2216" s="2" t="inlineStr">
        <is>
          <t>CARREGAMENTO</t>
        </is>
      </c>
      <c r="D2216" s="2" t="n">
        <v>5940834</v>
      </c>
      <c r="E2216" s="2" t="inlineStr">
        <is>
          <t>Joseph Chinonso Ndubuisi</t>
        </is>
      </c>
      <c r="F2216" s="2" t="n">
        <v>1526</v>
      </c>
      <c r="G2216" s="2" t="n">
        <v>21.16</v>
      </c>
      <c r="H2216" s="2" t="n">
        <v>72</v>
      </c>
      <c r="I2216" s="2" t="n">
        <v>0</v>
      </c>
      <c r="J2216" s="2" t="inlineStr">
        <is>
          <t>GPA</t>
        </is>
      </c>
    </row>
    <row r="2217">
      <c r="A2217" s="2" t="n">
        <v>7</v>
      </c>
      <c r="B2217" s="2" t="n">
        <v>930</v>
      </c>
      <c r="C2217" s="2" t="inlineStr">
        <is>
          <t>SEPARACAO</t>
        </is>
      </c>
      <c r="D2217" s="2" t="n">
        <v>5940834</v>
      </c>
      <c r="E2217" s="2" t="inlineStr">
        <is>
          <t>Joseph Chinonso Ndubuisi</t>
        </is>
      </c>
      <c r="F2217" s="2" t="n">
        <v>21</v>
      </c>
      <c r="G2217" s="2" t="n">
        <v>0.45</v>
      </c>
      <c r="H2217" s="2" t="n">
        <v>47</v>
      </c>
      <c r="I2217" s="2" t="n">
        <v>0</v>
      </c>
      <c r="J2217" s="2" t="inlineStr">
        <is>
          <t>GPA</t>
        </is>
      </c>
    </row>
    <row r="2218">
      <c r="A2218" s="2" t="n">
        <v>7</v>
      </c>
      <c r="B2218" s="2" t="n">
        <v>930</v>
      </c>
      <c r="C2218" s="2" t="inlineStr">
        <is>
          <t>CARREGAMENTO</t>
        </is>
      </c>
      <c r="D2218" s="2" t="n">
        <v>5946484</v>
      </c>
      <c r="E2218" s="2" t="inlineStr">
        <is>
          <t>Pablo Henrique Da Silva</t>
        </is>
      </c>
      <c r="F2218" s="2" t="n">
        <v>2074</v>
      </c>
      <c r="G2218" s="2" t="n">
        <v>31.55</v>
      </c>
      <c r="H2218" s="2" t="n">
        <v>66</v>
      </c>
      <c r="I2218" s="2" t="n">
        <v>0</v>
      </c>
      <c r="J2218" s="2" t="inlineStr">
        <is>
          <t>GPA</t>
        </is>
      </c>
    </row>
    <row r="2219">
      <c r="A2219" s="2" t="n">
        <v>7</v>
      </c>
      <c r="B2219" s="2" t="n">
        <v>930</v>
      </c>
      <c r="C2219" s="2" t="inlineStr">
        <is>
          <t>SEPARACAO</t>
        </is>
      </c>
      <c r="D2219" s="2" t="n">
        <v>5946484</v>
      </c>
      <c r="E2219" s="2" t="inlineStr">
        <is>
          <t>Pablo Henrique Da Silva</t>
        </is>
      </c>
      <c r="F2219" s="2" t="n">
        <v>513</v>
      </c>
      <c r="G2219" s="2" t="n">
        <v>5.68</v>
      </c>
      <c r="H2219" s="2" t="n">
        <v>90</v>
      </c>
      <c r="I2219" s="2" t="n">
        <v>0</v>
      </c>
      <c r="J2219" s="2" t="inlineStr">
        <is>
          <t>GPA</t>
        </is>
      </c>
    </row>
    <row r="2220">
      <c r="A2220" s="2" t="n">
        <v>7</v>
      </c>
      <c r="B2220" s="2" t="n">
        <v>930</v>
      </c>
      <c r="C2220" s="2" t="inlineStr">
        <is>
          <t>SEPARACAO</t>
        </is>
      </c>
      <c r="D2220" s="2" t="n">
        <v>5951542</v>
      </c>
      <c r="E2220" s="2" t="inlineStr">
        <is>
          <t>Rogeiro Nzolameso Ferraz</t>
        </is>
      </c>
      <c r="F2220" s="2" t="n">
        <v>14084</v>
      </c>
      <c r="G2220" s="2" t="n">
        <v>115.87</v>
      </c>
      <c r="H2220" s="2" t="n">
        <v>122</v>
      </c>
      <c r="I2220" s="2" t="n">
        <v>0</v>
      </c>
      <c r="J2220" s="2" t="inlineStr">
        <is>
          <t>GPA</t>
        </is>
      </c>
    </row>
    <row r="2221">
      <c r="A2221" s="2" t="n">
        <v>7</v>
      </c>
      <c r="B2221" s="2" t="n">
        <v>930</v>
      </c>
      <c r="C2221" s="2" t="inlineStr">
        <is>
          <t>SEPARACAO</t>
        </is>
      </c>
      <c r="D2221" s="2" t="n">
        <v>5953626</v>
      </c>
      <c r="E2221" s="2" t="inlineStr">
        <is>
          <t>Luan Nogueira De Souza</t>
        </is>
      </c>
      <c r="F2221" s="2" t="n">
        <v>9394</v>
      </c>
      <c r="G2221" s="2" t="n">
        <v>130.56</v>
      </c>
      <c r="H2221" s="2" t="n">
        <v>72</v>
      </c>
      <c r="I2221" s="2" t="n">
        <v>0</v>
      </c>
      <c r="J2221" s="2" t="inlineStr">
        <is>
          <t>GPA</t>
        </is>
      </c>
    </row>
    <row r="2222">
      <c r="A2222" s="2" t="n">
        <v>7</v>
      </c>
      <c r="B2222" s="2" t="n">
        <v>930</v>
      </c>
      <c r="C2222" s="2" t="inlineStr">
        <is>
          <t>CARREGAMENTO</t>
        </is>
      </c>
      <c r="D2222" s="2" t="n">
        <v>5959128</v>
      </c>
      <c r="E2222" s="2" t="inlineStr">
        <is>
          <t>Fernando Miguel Da Conceicao</t>
        </is>
      </c>
      <c r="F2222" s="2" t="n">
        <v>45</v>
      </c>
      <c r="G2222" s="2" t="n">
        <v>2.82</v>
      </c>
      <c r="H2222" s="2" t="n">
        <v>16</v>
      </c>
      <c r="I2222" s="2" t="n">
        <v>0</v>
      </c>
      <c r="J2222" s="2" t="inlineStr">
        <is>
          <t>GPA</t>
        </is>
      </c>
    </row>
    <row r="2223">
      <c r="A2223" s="2" t="n">
        <v>7</v>
      </c>
      <c r="B2223" s="2" t="n">
        <v>930</v>
      </c>
      <c r="C2223" s="2" t="inlineStr">
        <is>
          <t>SEPARACAO</t>
        </is>
      </c>
      <c r="D2223" s="2" t="n">
        <v>5959128</v>
      </c>
      <c r="E2223" s="2" t="inlineStr">
        <is>
          <t>Fernando Miguel Da Conceicao</t>
        </is>
      </c>
      <c r="F2223" s="2" t="n">
        <v>8479</v>
      </c>
      <c r="G2223" s="2" t="n">
        <v>77.59999999999999</v>
      </c>
      <c r="H2223" s="2" t="n">
        <v>109</v>
      </c>
      <c r="I2223" s="2" t="n">
        <v>0</v>
      </c>
      <c r="J2223" s="2" t="inlineStr">
        <is>
          <t>GPA</t>
        </is>
      </c>
    </row>
    <row r="2224">
      <c r="A2224" s="2" t="n">
        <v>7</v>
      </c>
      <c r="B2224" s="2" t="n">
        <v>930</v>
      </c>
      <c r="C2224" s="2" t="inlineStr">
        <is>
          <t>SEPARACAO</t>
        </is>
      </c>
      <c r="D2224" s="2" t="n">
        <v>5960282</v>
      </c>
      <c r="E2224" s="2" t="inlineStr">
        <is>
          <t>Eduardo Lima Moreira</t>
        </is>
      </c>
      <c r="F2224" s="2" t="n">
        <v>10812</v>
      </c>
      <c r="G2224" s="2" t="n">
        <v>111.81</v>
      </c>
      <c r="H2224" s="2" t="n">
        <v>97</v>
      </c>
      <c r="I2224" s="2" t="n">
        <v>0</v>
      </c>
      <c r="J2224" s="2" t="inlineStr">
        <is>
          <t>GPA</t>
        </is>
      </c>
    </row>
    <row r="2225">
      <c r="A2225" s="2" t="n">
        <v>7</v>
      </c>
      <c r="B2225" s="2" t="n">
        <v>930</v>
      </c>
      <c r="C2225" s="2" t="inlineStr">
        <is>
          <t>SEPARACAO</t>
        </is>
      </c>
      <c r="D2225" s="2" t="n">
        <v>5961556</v>
      </c>
      <c r="E2225" s="2" t="inlineStr">
        <is>
          <t>Guilherme Amorim Souza</t>
        </is>
      </c>
      <c r="F2225" s="2" t="n">
        <v>25</v>
      </c>
      <c r="G2225" s="2" t="n">
        <v>0.6</v>
      </c>
      <c r="H2225" s="2" t="n">
        <v>42</v>
      </c>
      <c r="I2225" s="2" t="n">
        <v>0</v>
      </c>
      <c r="J2225" s="2" t="inlineStr">
        <is>
          <t>GPA</t>
        </is>
      </c>
    </row>
    <row r="2226">
      <c r="A2226" s="2" t="n">
        <v>7</v>
      </c>
      <c r="B2226" s="2" t="n">
        <v>930</v>
      </c>
      <c r="C2226" s="2" t="inlineStr">
        <is>
          <t>SEPARACAO</t>
        </is>
      </c>
      <c r="D2226" s="2" t="n">
        <v>5962145</v>
      </c>
      <c r="E2226" s="2" t="inlineStr">
        <is>
          <t>Matadi Kuama Martins</t>
        </is>
      </c>
      <c r="F2226" s="2" t="n">
        <v>9316</v>
      </c>
      <c r="G2226" s="2" t="n">
        <v>91.45999999999999</v>
      </c>
      <c r="H2226" s="2" t="n">
        <v>102</v>
      </c>
      <c r="I2226" s="2" t="n">
        <v>0</v>
      </c>
      <c r="J2226" s="2" t="inlineStr">
        <is>
          <t>GPA</t>
        </is>
      </c>
    </row>
    <row r="2227">
      <c r="A2227" s="2" t="n">
        <v>7</v>
      </c>
      <c r="B2227" s="2" t="n">
        <v>930</v>
      </c>
      <c r="C2227" s="2" t="inlineStr">
        <is>
          <t>PUXADA RECEB</t>
        </is>
      </c>
      <c r="D2227" s="2" t="n">
        <v>596382</v>
      </c>
      <c r="E2227" s="2" t="inlineStr">
        <is>
          <t>LUIZ MOAB DA SILVA</t>
        </is>
      </c>
      <c r="F2227" s="2" t="n">
        <v>356</v>
      </c>
      <c r="G2227" s="2" t="n">
        <v>8.82</v>
      </c>
      <c r="H2227" s="2" t="n">
        <v>40</v>
      </c>
      <c r="I2227" s="2" t="n">
        <v>0</v>
      </c>
      <c r="J2227" s="2" t="inlineStr">
        <is>
          <t>GPA</t>
        </is>
      </c>
    </row>
    <row r="2228">
      <c r="A2228" s="2" t="n">
        <v>7</v>
      </c>
      <c r="B2228" s="2" t="n">
        <v>930</v>
      </c>
      <c r="C2228" s="2" t="inlineStr">
        <is>
          <t>RECEBIMENTO</t>
        </is>
      </c>
      <c r="D2228" s="2" t="n">
        <v>596382</v>
      </c>
      <c r="E2228" s="2" t="inlineStr">
        <is>
          <t>LUIZ MOAB DA SILVA</t>
        </is>
      </c>
      <c r="F2228" s="2" t="n">
        <v>795</v>
      </c>
      <c r="G2228" s="2" t="n">
        <v>46.33</v>
      </c>
      <c r="H2228" s="2" t="n">
        <v>17</v>
      </c>
      <c r="I2228" s="2" t="n">
        <v>0</v>
      </c>
      <c r="J2228" s="2" t="inlineStr">
        <is>
          <t>GPA</t>
        </is>
      </c>
    </row>
    <row r="2229">
      <c r="A2229" s="2" t="n">
        <v>7</v>
      </c>
      <c r="B2229" s="2" t="n">
        <v>930</v>
      </c>
      <c r="C2229" s="2" t="inlineStr">
        <is>
          <t>SEPARACAO</t>
        </is>
      </c>
      <c r="D2229" s="2" t="n">
        <v>5964490</v>
      </c>
      <c r="E2229" s="2" t="inlineStr">
        <is>
          <t>David Meneses Da Silva</t>
        </is>
      </c>
      <c r="F2229" s="2" t="n">
        <v>5</v>
      </c>
      <c r="G2229" s="2" t="n">
        <v>0.03</v>
      </c>
      <c r="H2229" s="2" t="n">
        <v>167</v>
      </c>
      <c r="I2229" s="2" t="n">
        <v>0</v>
      </c>
      <c r="J2229" s="2" t="inlineStr">
        <is>
          <t>GPA</t>
        </is>
      </c>
    </row>
    <row r="2230">
      <c r="A2230" s="2" t="n">
        <v>7</v>
      </c>
      <c r="B2230" s="2" t="n">
        <v>930</v>
      </c>
      <c r="C2230" s="2" t="inlineStr">
        <is>
          <t>SEPARACAO</t>
        </is>
      </c>
      <c r="D2230" s="2" t="n">
        <v>5964806</v>
      </c>
      <c r="E2230" s="2" t="inlineStr">
        <is>
          <t>Marcio Oliveira Dos Santos</t>
        </is>
      </c>
      <c r="F2230" s="2" t="n">
        <v>3834</v>
      </c>
      <c r="G2230" s="2" t="n">
        <v>72.78</v>
      </c>
      <c r="H2230" s="2" t="n">
        <v>53</v>
      </c>
      <c r="I2230" s="2" t="n">
        <v>0</v>
      </c>
      <c r="J2230" s="2" t="inlineStr">
        <is>
          <t>GPA</t>
        </is>
      </c>
    </row>
    <row r="2231">
      <c r="A2231" s="2" t="n">
        <v>7</v>
      </c>
      <c r="B2231" s="2" t="n">
        <v>930</v>
      </c>
      <c r="C2231" s="2" t="inlineStr">
        <is>
          <t>SEPARACAO</t>
        </is>
      </c>
      <c r="D2231" s="2" t="n">
        <v>5965071</v>
      </c>
      <c r="E2231" s="2" t="inlineStr">
        <is>
          <t>Joao Victor Salazar Da Silva</t>
        </is>
      </c>
      <c r="F2231" s="2" t="n">
        <v>7573</v>
      </c>
      <c r="G2231" s="2" t="n">
        <v>96.45999999999999</v>
      </c>
      <c r="H2231" s="2" t="n">
        <v>79</v>
      </c>
      <c r="I2231" s="2" t="n">
        <v>0</v>
      </c>
      <c r="J2231" s="2" t="inlineStr">
        <is>
          <t>GPA</t>
        </is>
      </c>
    </row>
    <row r="2232">
      <c r="A2232" s="2" t="n">
        <v>7</v>
      </c>
      <c r="B2232" s="2" t="n">
        <v>930</v>
      </c>
      <c r="C2232" s="2" t="inlineStr">
        <is>
          <t>SEPARACAO</t>
        </is>
      </c>
      <c r="D2232" s="2" t="n">
        <v>5965659</v>
      </c>
      <c r="E2232" s="2" t="inlineStr">
        <is>
          <t>Carlos Alexandre Fonseca Sodre</t>
        </is>
      </c>
      <c r="F2232" s="2" t="n">
        <v>2220</v>
      </c>
      <c r="G2232" s="2" t="n">
        <v>34.55</v>
      </c>
      <c r="H2232" s="2" t="n">
        <v>64</v>
      </c>
      <c r="I2232" s="2" t="n">
        <v>0</v>
      </c>
      <c r="J2232" s="2" t="inlineStr">
        <is>
          <t>GPA</t>
        </is>
      </c>
    </row>
    <row r="2233">
      <c r="A2233" s="2" t="n">
        <v>7</v>
      </c>
      <c r="B2233" s="2" t="n">
        <v>930</v>
      </c>
      <c r="C2233" s="2" t="inlineStr">
        <is>
          <t>SEPARACAO</t>
        </is>
      </c>
      <c r="D2233" s="2" t="n">
        <v>5966930</v>
      </c>
      <c r="E2233" s="2" t="inlineStr">
        <is>
          <t>Joao Roberto Avelino Filho</t>
        </is>
      </c>
      <c r="F2233" s="2" t="n">
        <v>8448</v>
      </c>
      <c r="G2233" s="2" t="n">
        <v>112.56</v>
      </c>
      <c r="H2233" s="2" t="n">
        <v>75</v>
      </c>
      <c r="I2233" s="2" t="n">
        <v>0</v>
      </c>
      <c r="J2233" s="2" t="inlineStr">
        <is>
          <t>GPA</t>
        </is>
      </c>
    </row>
    <row r="2234">
      <c r="A2234" s="2" t="n">
        <v>7</v>
      </c>
      <c r="B2234" s="2" t="n">
        <v>930</v>
      </c>
      <c r="C2234" s="2" t="inlineStr">
        <is>
          <t>SEPARACAO</t>
        </is>
      </c>
      <c r="D2234" s="2" t="n">
        <v>5968100</v>
      </c>
      <c r="E2234" s="2" t="inlineStr">
        <is>
          <t>Fernando Oliveira Martins</t>
        </is>
      </c>
      <c r="F2234" s="2" t="n">
        <v>2150</v>
      </c>
      <c r="G2234" s="2" t="n">
        <v>42.82</v>
      </c>
      <c r="H2234" s="2" t="n">
        <v>50</v>
      </c>
      <c r="I2234" s="2" t="n">
        <v>0</v>
      </c>
      <c r="J2234" s="2" t="inlineStr">
        <is>
          <t>GPA</t>
        </is>
      </c>
    </row>
    <row r="2235">
      <c r="A2235" s="2" t="n">
        <v>7</v>
      </c>
      <c r="B2235" s="2" t="n">
        <v>930</v>
      </c>
      <c r="C2235" s="2" t="inlineStr">
        <is>
          <t>SEPARACAO</t>
        </is>
      </c>
      <c r="D2235" s="2" t="n">
        <v>5969425</v>
      </c>
      <c r="E2235" s="2" t="inlineStr">
        <is>
          <t>Victor Henrique Santos Rossati</t>
        </is>
      </c>
      <c r="F2235" s="2" t="n">
        <v>2608</v>
      </c>
      <c r="G2235" s="2" t="n">
        <v>35.19</v>
      </c>
      <c r="H2235" s="2" t="n">
        <v>74</v>
      </c>
      <c r="I2235" s="2" t="n">
        <v>0</v>
      </c>
      <c r="J2235" s="2" t="inlineStr">
        <is>
          <t>GPA</t>
        </is>
      </c>
    </row>
    <row r="2236">
      <c r="A2236" s="2" t="n">
        <v>7</v>
      </c>
      <c r="B2236" s="2" t="n">
        <v>930</v>
      </c>
      <c r="C2236" s="2" t="inlineStr">
        <is>
          <t>CARREGAMENTO</t>
        </is>
      </c>
      <c r="D2236" s="2" t="n">
        <v>5970164</v>
      </c>
      <c r="E2236" s="2" t="inlineStr">
        <is>
          <t>Johnatan Rudrigues Dionizio</t>
        </is>
      </c>
      <c r="F2236" s="2" t="n">
        <v>20</v>
      </c>
      <c r="G2236" s="2" t="n">
        <v>0.04</v>
      </c>
      <c r="H2236" s="2" t="n">
        <v>500</v>
      </c>
      <c r="I2236" s="2" t="n">
        <v>0</v>
      </c>
      <c r="J2236" s="2" t="inlineStr">
        <is>
          <t>GPA</t>
        </is>
      </c>
    </row>
    <row r="2237">
      <c r="A2237" s="2" t="n">
        <v>7</v>
      </c>
      <c r="B2237" s="2" t="n">
        <v>930</v>
      </c>
      <c r="C2237" s="2" t="inlineStr">
        <is>
          <t>SEPARACAO</t>
        </is>
      </c>
      <c r="D2237" s="2" t="n">
        <v>5970202</v>
      </c>
      <c r="E2237" s="2" t="inlineStr">
        <is>
          <t>Lucas Lopes Da Silva</t>
        </is>
      </c>
      <c r="F2237" s="2" t="n">
        <v>6628</v>
      </c>
      <c r="G2237" s="2" t="n">
        <v>59.29</v>
      </c>
      <c r="H2237" s="2" t="n">
        <v>112</v>
      </c>
      <c r="I2237" s="2" t="n">
        <v>0</v>
      </c>
      <c r="J2237" s="2" t="inlineStr">
        <is>
          <t>GPA</t>
        </is>
      </c>
    </row>
    <row r="2238">
      <c r="A2238" s="2" t="n">
        <v>7</v>
      </c>
      <c r="B2238" s="2" t="n">
        <v>930</v>
      </c>
      <c r="C2238" s="2" t="inlineStr">
        <is>
          <t>SEPARACAO</t>
        </is>
      </c>
      <c r="D2238" s="2" t="n">
        <v>5970652</v>
      </c>
      <c r="E2238" s="2" t="inlineStr">
        <is>
          <t>Danilo Cunha Moraes</t>
        </is>
      </c>
      <c r="F2238" s="2" t="n">
        <v>6529</v>
      </c>
      <c r="G2238" s="2" t="n">
        <v>85.18000000000001</v>
      </c>
      <c r="H2238" s="2" t="n">
        <v>77</v>
      </c>
      <c r="I2238" s="2" t="n">
        <v>0</v>
      </c>
      <c r="J2238" s="2" t="inlineStr">
        <is>
          <t>GPA</t>
        </is>
      </c>
    </row>
    <row r="2239">
      <c r="A2239" s="2" t="n">
        <v>7</v>
      </c>
      <c r="B2239" s="2" t="n">
        <v>930</v>
      </c>
      <c r="C2239" s="2" t="inlineStr">
        <is>
          <t>SEPARACAO</t>
        </is>
      </c>
      <c r="D2239" s="2" t="n">
        <v>5971977</v>
      </c>
      <c r="E2239" s="2" t="inlineStr">
        <is>
          <t>Douglas De Oliveira Marques</t>
        </is>
      </c>
      <c r="F2239" s="2" t="n">
        <v>5245</v>
      </c>
      <c r="G2239" s="2" t="n">
        <v>79.38</v>
      </c>
      <c r="H2239" s="2" t="n">
        <v>66</v>
      </c>
      <c r="I2239" s="2" t="n">
        <v>0</v>
      </c>
      <c r="J2239" s="2" t="inlineStr">
        <is>
          <t>GPA</t>
        </is>
      </c>
    </row>
    <row r="2240">
      <c r="A2240" s="2" t="n">
        <v>7</v>
      </c>
      <c r="B2240" s="2" t="n">
        <v>930</v>
      </c>
      <c r="C2240" s="2" t="inlineStr">
        <is>
          <t>SEPARACAO</t>
        </is>
      </c>
      <c r="D2240" s="2" t="n">
        <v>5972272</v>
      </c>
      <c r="E2240" s="2" t="inlineStr">
        <is>
          <t>Alex Dourado Santos</t>
        </is>
      </c>
      <c r="F2240" s="2" t="n">
        <v>1162</v>
      </c>
      <c r="G2240" s="2" t="n">
        <v>13.92</v>
      </c>
      <c r="H2240" s="2" t="n">
        <v>83</v>
      </c>
      <c r="I2240" s="2" t="n">
        <v>0</v>
      </c>
      <c r="J2240" s="2" t="inlineStr">
        <is>
          <t>GPA</t>
        </is>
      </c>
    </row>
    <row r="2241">
      <c r="A2241" s="2" t="n">
        <v>7</v>
      </c>
      <c r="B2241" s="2" t="n">
        <v>930</v>
      </c>
      <c r="C2241" s="2" t="inlineStr">
        <is>
          <t>SEPARACAO</t>
        </is>
      </c>
      <c r="D2241" s="2" t="n">
        <v>5975875</v>
      </c>
      <c r="E2241" s="2" t="inlineStr">
        <is>
          <t>Rahell Freire Silva</t>
        </is>
      </c>
      <c r="F2241" s="2" t="n">
        <v>8728</v>
      </c>
      <c r="G2241" s="2" t="n">
        <v>115.28</v>
      </c>
      <c r="H2241" s="2" t="n">
        <v>76</v>
      </c>
      <c r="I2241" s="2" t="n">
        <v>0</v>
      </c>
      <c r="J2241" s="2" t="inlineStr">
        <is>
          <t>GPA</t>
        </is>
      </c>
    </row>
    <row r="2242">
      <c r="A2242" s="2" t="n">
        <v>7</v>
      </c>
      <c r="B2242" s="2" t="n">
        <v>930</v>
      </c>
      <c r="C2242" s="2" t="inlineStr">
        <is>
          <t>CARREGAMENTO</t>
        </is>
      </c>
      <c r="D2242" s="2" t="n">
        <v>5977088</v>
      </c>
      <c r="E2242" s="2" t="inlineStr">
        <is>
          <t>Laysa Katlyn Bezerra Santos</t>
        </is>
      </c>
      <c r="F2242" s="2" t="n">
        <v>1016</v>
      </c>
      <c r="G2242" s="2" t="n">
        <v>77.43000000000001</v>
      </c>
      <c r="H2242" s="2" t="n">
        <v>13</v>
      </c>
      <c r="I2242" s="2" t="n">
        <v>0</v>
      </c>
      <c r="J2242" s="2" t="inlineStr">
        <is>
          <t>GPA</t>
        </is>
      </c>
    </row>
    <row r="2243">
      <c r="A2243" s="2" t="n">
        <v>7</v>
      </c>
      <c r="B2243" s="2" t="n">
        <v>930</v>
      </c>
      <c r="C2243" s="2" t="inlineStr">
        <is>
          <t>SEPARACAO</t>
        </is>
      </c>
      <c r="D2243" s="2" t="n">
        <v>5977266</v>
      </c>
      <c r="E2243" s="2" t="inlineStr">
        <is>
          <t>Jaqueline Gigante Queiroz</t>
        </is>
      </c>
      <c r="F2243" s="2" t="n">
        <v>4207</v>
      </c>
      <c r="G2243" s="2" t="n">
        <v>79.8</v>
      </c>
      <c r="H2243" s="2" t="n">
        <v>53</v>
      </c>
      <c r="I2243" s="2" t="n">
        <v>0</v>
      </c>
      <c r="J2243" s="2" t="inlineStr">
        <is>
          <t>GPA</t>
        </is>
      </c>
    </row>
    <row r="2244">
      <c r="A2244" s="2" t="n">
        <v>7</v>
      </c>
      <c r="B2244" s="2" t="n">
        <v>930</v>
      </c>
      <c r="C2244" s="2" t="inlineStr">
        <is>
          <t>SEPARACAO</t>
        </is>
      </c>
      <c r="D2244" s="2" t="n">
        <v>5978343</v>
      </c>
      <c r="E2244" s="2" t="inlineStr">
        <is>
          <t>Rodrigo Gabriel Da Silva</t>
        </is>
      </c>
      <c r="F2244" s="2" t="n">
        <v>6370</v>
      </c>
      <c r="G2244" s="2" t="n">
        <v>60.87</v>
      </c>
      <c r="H2244" s="2" t="n">
        <v>105</v>
      </c>
      <c r="I2244" s="2" t="n">
        <v>0</v>
      </c>
      <c r="J2244" s="2" t="inlineStr">
        <is>
          <t>GPA</t>
        </is>
      </c>
    </row>
    <row r="2245">
      <c r="A2245" s="2" t="n">
        <v>7</v>
      </c>
      <c r="B2245" s="2" t="n">
        <v>930</v>
      </c>
      <c r="C2245" s="2" t="inlineStr">
        <is>
          <t>SEPARACAO</t>
        </is>
      </c>
      <c r="D2245" s="2" t="n">
        <v>5978548</v>
      </c>
      <c r="E2245" s="2" t="inlineStr">
        <is>
          <t>Matheus Nogueira Souza</t>
        </is>
      </c>
      <c r="F2245" s="2" t="n">
        <v>7279</v>
      </c>
      <c r="G2245" s="2" t="n">
        <v>72.04000000000001</v>
      </c>
      <c r="H2245" s="2" t="n">
        <v>101</v>
      </c>
      <c r="I2245" s="2" t="n">
        <v>0</v>
      </c>
      <c r="J2245" s="2" t="inlineStr">
        <is>
          <t>GPA</t>
        </is>
      </c>
    </row>
    <row r="2246">
      <c r="A2246" s="2" t="n">
        <v>7</v>
      </c>
      <c r="B2246" s="2" t="n">
        <v>930</v>
      </c>
      <c r="C2246" s="2" t="inlineStr">
        <is>
          <t>SEPARACAO</t>
        </is>
      </c>
      <c r="D2246" s="2" t="n">
        <v>5979374</v>
      </c>
      <c r="E2246" s="2" t="inlineStr">
        <is>
          <t>Michael Andretti Rodrigues Da Costa</t>
        </is>
      </c>
      <c r="F2246" s="2" t="n">
        <v>9955</v>
      </c>
      <c r="G2246" s="2" t="n">
        <v>122.25</v>
      </c>
      <c r="H2246" s="2" t="n">
        <v>81</v>
      </c>
      <c r="I2246" s="2" t="n">
        <v>0</v>
      </c>
      <c r="J2246" s="2" t="inlineStr">
        <is>
          <t>GPA</t>
        </is>
      </c>
    </row>
    <row r="2247">
      <c r="A2247" s="2" t="n">
        <v>7</v>
      </c>
      <c r="B2247" s="2" t="n">
        <v>930</v>
      </c>
      <c r="C2247" s="2" t="inlineStr">
        <is>
          <t>SEPARACAO</t>
        </is>
      </c>
      <c r="D2247" s="2" t="n">
        <v>5981336</v>
      </c>
      <c r="E2247" s="2" t="inlineStr">
        <is>
          <t>Rodrigo Dos Santos Alves</t>
        </is>
      </c>
      <c r="F2247" s="2" t="n">
        <v>8964</v>
      </c>
      <c r="G2247" s="2" t="n">
        <v>111.1</v>
      </c>
      <c r="H2247" s="2" t="n">
        <v>81</v>
      </c>
      <c r="I2247" s="2" t="n">
        <v>0</v>
      </c>
      <c r="J2247" s="2" t="inlineStr">
        <is>
          <t>GPA</t>
        </is>
      </c>
    </row>
    <row r="2248">
      <c r="A2248" s="2" t="n">
        <v>7</v>
      </c>
      <c r="B2248" s="2" t="n">
        <v>930</v>
      </c>
      <c r="C2248" s="2" t="inlineStr">
        <is>
          <t>SEPARACAO</t>
        </is>
      </c>
      <c r="D2248" s="2" t="n">
        <v>5981786</v>
      </c>
      <c r="E2248" s="2" t="inlineStr">
        <is>
          <t>Eldaissy Maria De Sousa Silva</t>
        </is>
      </c>
      <c r="F2248" s="2" t="n">
        <v>2143</v>
      </c>
      <c r="G2248" s="2" t="n">
        <v>36.75</v>
      </c>
      <c r="H2248" s="2" t="n">
        <v>58</v>
      </c>
      <c r="I2248" s="2" t="n">
        <v>0</v>
      </c>
      <c r="J2248" s="2" t="inlineStr">
        <is>
          <t>GPA</t>
        </is>
      </c>
    </row>
    <row r="2249">
      <c r="A2249" s="2" t="n">
        <v>7</v>
      </c>
      <c r="B2249" s="2" t="n">
        <v>930</v>
      </c>
      <c r="C2249" s="2" t="inlineStr">
        <is>
          <t>SEPARACAO</t>
        </is>
      </c>
      <c r="D2249" s="2" t="n">
        <v>5982243</v>
      </c>
      <c r="E2249" s="2" t="inlineStr">
        <is>
          <t>Mayara Loyse De Souza Santos</t>
        </is>
      </c>
      <c r="F2249" s="2" t="n">
        <v>1740</v>
      </c>
      <c r="G2249" s="2" t="n">
        <v>31.28</v>
      </c>
      <c r="H2249" s="2" t="n">
        <v>56</v>
      </c>
      <c r="I2249" s="2" t="n">
        <v>0</v>
      </c>
      <c r="J2249" s="2" t="inlineStr">
        <is>
          <t>GPA</t>
        </is>
      </c>
    </row>
    <row r="2250">
      <c r="A2250" s="2" t="n">
        <v>7</v>
      </c>
      <c r="B2250" s="2" t="n">
        <v>930</v>
      </c>
      <c r="C2250" s="2" t="inlineStr">
        <is>
          <t>SEPARACAO</t>
        </is>
      </c>
      <c r="D2250" s="2" t="n">
        <v>5984165</v>
      </c>
      <c r="E2250" s="2" t="inlineStr">
        <is>
          <t>Tiago Henrique Oliveira Dos Santos</t>
        </is>
      </c>
      <c r="F2250" s="2" t="n">
        <v>3509</v>
      </c>
      <c r="G2250" s="2" t="n">
        <v>60.05</v>
      </c>
      <c r="H2250" s="2" t="n">
        <v>58</v>
      </c>
      <c r="I2250" s="2" t="n">
        <v>0</v>
      </c>
      <c r="J2250" s="2" t="inlineStr">
        <is>
          <t>GPA</t>
        </is>
      </c>
    </row>
    <row r="2251">
      <c r="A2251" s="2" t="n">
        <v>7</v>
      </c>
      <c r="B2251" s="2" t="n">
        <v>930</v>
      </c>
      <c r="C2251" s="2" t="inlineStr">
        <is>
          <t>SEPARACAO</t>
        </is>
      </c>
      <c r="D2251" s="2" t="n">
        <v>5986648</v>
      </c>
      <c r="E2251" s="2" t="inlineStr">
        <is>
          <t>Lucas Felix Nunes</t>
        </is>
      </c>
      <c r="F2251" s="2" t="n">
        <v>10940</v>
      </c>
      <c r="G2251" s="2" t="n">
        <v>92</v>
      </c>
      <c r="H2251" s="2" t="n">
        <v>119</v>
      </c>
      <c r="I2251" s="2" t="n">
        <v>0</v>
      </c>
      <c r="J2251" s="2" t="inlineStr">
        <is>
          <t>GPA</t>
        </is>
      </c>
    </row>
    <row r="2252">
      <c r="A2252" s="2" t="n">
        <v>7</v>
      </c>
      <c r="B2252" s="2" t="n">
        <v>930</v>
      </c>
      <c r="C2252" s="2" t="inlineStr">
        <is>
          <t>SEPARACAO</t>
        </is>
      </c>
      <c r="D2252" s="2" t="n">
        <v>5986818</v>
      </c>
      <c r="E2252" s="2" t="inlineStr">
        <is>
          <t>Ana Vitoria Brito Do Nascimento</t>
        </is>
      </c>
      <c r="F2252" s="2" t="n">
        <v>4065</v>
      </c>
      <c r="G2252" s="2" t="n">
        <v>150.55</v>
      </c>
      <c r="H2252" s="2" t="n">
        <v>27</v>
      </c>
      <c r="I2252" s="2" t="n">
        <v>0</v>
      </c>
      <c r="J2252" s="2" t="inlineStr">
        <is>
          <t>GPA</t>
        </is>
      </c>
    </row>
    <row r="2253">
      <c r="A2253" s="2" t="n">
        <v>7</v>
      </c>
      <c r="B2253" s="2" t="n">
        <v>930</v>
      </c>
      <c r="C2253" s="2" t="inlineStr">
        <is>
          <t>CARREGAMENTO</t>
        </is>
      </c>
      <c r="D2253" s="2" t="n">
        <v>5987113</v>
      </c>
      <c r="E2253" s="2" t="inlineStr">
        <is>
          <t>Venancio Bezerra Cavalcante</t>
        </is>
      </c>
      <c r="F2253" s="2" t="n">
        <v>329</v>
      </c>
      <c r="G2253" s="2" t="n">
        <v>9.92</v>
      </c>
      <c r="H2253" s="2" t="n">
        <v>33</v>
      </c>
      <c r="I2253" s="2" t="n">
        <v>0</v>
      </c>
      <c r="J2253" s="2" t="inlineStr">
        <is>
          <t>GPA</t>
        </is>
      </c>
    </row>
    <row r="2254">
      <c r="A2254" s="2" t="n">
        <v>7</v>
      </c>
      <c r="B2254" s="2" t="n">
        <v>930</v>
      </c>
      <c r="C2254" s="2" t="inlineStr">
        <is>
          <t>SEPARACAO</t>
        </is>
      </c>
      <c r="D2254" s="2" t="n">
        <v>5987113</v>
      </c>
      <c r="E2254" s="2" t="inlineStr">
        <is>
          <t>Venancio Bezerra Cavalcante</t>
        </is>
      </c>
      <c r="F2254" s="2" t="n">
        <v>7010</v>
      </c>
      <c r="G2254" s="2" t="n">
        <v>75.75</v>
      </c>
      <c r="H2254" s="2" t="n">
        <v>93</v>
      </c>
      <c r="I2254" s="2" t="n">
        <v>0</v>
      </c>
      <c r="J2254" s="2" t="inlineStr">
        <is>
          <t>GPA</t>
        </is>
      </c>
    </row>
    <row r="2255">
      <c r="A2255" s="2" t="n">
        <v>7</v>
      </c>
      <c r="B2255" s="2" t="n">
        <v>930</v>
      </c>
      <c r="C2255" s="2" t="inlineStr">
        <is>
          <t>SEPARACAO</t>
        </is>
      </c>
      <c r="D2255" s="2" t="n">
        <v>5987296</v>
      </c>
      <c r="E2255" s="2" t="inlineStr">
        <is>
          <t>Chidi Henry Edeh</t>
        </is>
      </c>
      <c r="F2255" s="2" t="n">
        <v>208</v>
      </c>
      <c r="G2255" s="2" t="n">
        <v>5.73</v>
      </c>
      <c r="H2255" s="2" t="n">
        <v>36</v>
      </c>
      <c r="I2255" s="2" t="n">
        <v>0</v>
      </c>
      <c r="J2255" s="2" t="inlineStr">
        <is>
          <t>GPA</t>
        </is>
      </c>
    </row>
    <row r="2256">
      <c r="A2256" s="2" t="n">
        <v>7</v>
      </c>
      <c r="B2256" s="2" t="n">
        <v>930</v>
      </c>
      <c r="C2256" s="2" t="inlineStr">
        <is>
          <t>SEPARACAO</t>
        </is>
      </c>
      <c r="D2256" s="2" t="n">
        <v>5987482</v>
      </c>
      <c r="E2256" s="2" t="inlineStr">
        <is>
          <t>Lindomar Rocha De Almeida</t>
        </is>
      </c>
      <c r="F2256" s="2" t="n">
        <v>4296</v>
      </c>
      <c r="G2256" s="2" t="n">
        <v>78.45</v>
      </c>
      <c r="H2256" s="2" t="n">
        <v>55</v>
      </c>
      <c r="I2256" s="2" t="n">
        <v>0</v>
      </c>
      <c r="J2256" s="2" t="inlineStr">
        <is>
          <t>GPA</t>
        </is>
      </c>
    </row>
    <row r="2257">
      <c r="A2257" s="2" t="n">
        <v>7</v>
      </c>
      <c r="B2257" s="2" t="n">
        <v>930</v>
      </c>
      <c r="C2257" s="2" t="inlineStr">
        <is>
          <t>SEPARACAO</t>
        </is>
      </c>
      <c r="D2257" s="2" t="n">
        <v>5987970</v>
      </c>
      <c r="E2257" s="2" t="inlineStr">
        <is>
          <t>Genivania Ribeiro Jurema</t>
        </is>
      </c>
      <c r="F2257" s="2" t="n">
        <v>1802</v>
      </c>
      <c r="G2257" s="2" t="n">
        <v>42.75</v>
      </c>
      <c r="H2257" s="2" t="n">
        <v>42</v>
      </c>
      <c r="I2257" s="2" t="n">
        <v>0</v>
      </c>
      <c r="J2257" s="2" t="inlineStr">
        <is>
          <t>GPA</t>
        </is>
      </c>
    </row>
    <row r="2258">
      <c r="A2258" s="2" t="n">
        <v>7</v>
      </c>
      <c r="B2258" s="2" t="n">
        <v>930</v>
      </c>
      <c r="C2258" s="2" t="inlineStr">
        <is>
          <t>CARREGAMENTO</t>
        </is>
      </c>
      <c r="D2258" s="2" t="n">
        <v>5988225</v>
      </c>
      <c r="E2258" s="2" t="inlineStr">
        <is>
          <t>Gabriel Nogueira Mauricio</t>
        </is>
      </c>
      <c r="F2258" s="2" t="n">
        <v>879</v>
      </c>
      <c r="G2258" s="2" t="n">
        <v>69</v>
      </c>
      <c r="H2258" s="2" t="n">
        <v>13</v>
      </c>
      <c r="I2258" s="2" t="n">
        <v>0</v>
      </c>
      <c r="J2258" s="2" t="inlineStr">
        <is>
          <t>GPA</t>
        </is>
      </c>
    </row>
    <row r="2259">
      <c r="A2259" s="2" t="n">
        <v>7</v>
      </c>
      <c r="B2259" s="2" t="n">
        <v>930</v>
      </c>
      <c r="C2259" s="2" t="inlineStr">
        <is>
          <t>SEPARACAO</t>
        </is>
      </c>
      <c r="D2259" s="2" t="n">
        <v>5988225</v>
      </c>
      <c r="E2259" s="2" t="inlineStr">
        <is>
          <t>Gabriel Nogueira Mauricio</t>
        </is>
      </c>
      <c r="F2259" s="2" t="n">
        <v>42</v>
      </c>
      <c r="G2259" s="2" t="n">
        <v>4.01</v>
      </c>
      <c r="H2259" s="2" t="n">
        <v>10</v>
      </c>
      <c r="I2259" s="2" t="n">
        <v>0</v>
      </c>
      <c r="J2259" s="2" t="inlineStr">
        <is>
          <t>GPA</t>
        </is>
      </c>
    </row>
    <row r="2260">
      <c r="A2260" s="2" t="n">
        <v>7</v>
      </c>
      <c r="B2260" s="2" t="n">
        <v>930</v>
      </c>
      <c r="C2260" s="2" t="inlineStr">
        <is>
          <t>SEPARACAO</t>
        </is>
      </c>
      <c r="D2260" s="2" t="n">
        <v>5989310</v>
      </c>
      <c r="E2260" s="2" t="inlineStr">
        <is>
          <t>Lourival Marcelino Da Silva</t>
        </is>
      </c>
      <c r="F2260" s="2" t="n">
        <v>3304</v>
      </c>
      <c r="G2260" s="2" t="n">
        <v>41.95</v>
      </c>
      <c r="H2260" s="2" t="n">
        <v>79</v>
      </c>
      <c r="I2260" s="2" t="n">
        <v>0</v>
      </c>
      <c r="J2260" s="2" t="inlineStr">
        <is>
          <t>GPA</t>
        </is>
      </c>
    </row>
    <row r="2261">
      <c r="A2261" s="2" t="n">
        <v>7</v>
      </c>
      <c r="B2261" s="2" t="n">
        <v>930</v>
      </c>
      <c r="C2261" s="2" t="inlineStr">
        <is>
          <t>SEPARACAO</t>
        </is>
      </c>
      <c r="D2261" s="2" t="n">
        <v>5990009</v>
      </c>
      <c r="E2261" s="2" t="inlineStr">
        <is>
          <t>Arthur Sales Barbosa</t>
        </is>
      </c>
      <c r="F2261" s="2" t="n">
        <v>2419</v>
      </c>
      <c r="G2261" s="2" t="n">
        <v>49.72</v>
      </c>
      <c r="H2261" s="2" t="n">
        <v>49</v>
      </c>
      <c r="I2261" s="2" t="n">
        <v>0</v>
      </c>
      <c r="J2261" s="2" t="inlineStr">
        <is>
          <t>GPA</t>
        </is>
      </c>
    </row>
    <row r="2262">
      <c r="A2262" s="2" t="n">
        <v>7</v>
      </c>
      <c r="B2262" s="2" t="n">
        <v>930</v>
      </c>
      <c r="C2262" s="2" t="inlineStr">
        <is>
          <t>SEPARACAO</t>
        </is>
      </c>
      <c r="D2262" s="2" t="n">
        <v>5990050</v>
      </c>
      <c r="E2262" s="2" t="inlineStr">
        <is>
          <t>Gabriel Barbosa Silva</t>
        </is>
      </c>
      <c r="F2262" s="2" t="n">
        <v>3555</v>
      </c>
      <c r="G2262" s="2" t="n">
        <v>40.36</v>
      </c>
      <c r="H2262" s="2" t="n">
        <v>88</v>
      </c>
      <c r="I2262" s="2" t="n">
        <v>0</v>
      </c>
      <c r="J2262" s="2" t="inlineStr">
        <is>
          <t>GPA</t>
        </is>
      </c>
    </row>
    <row r="2263">
      <c r="A2263" s="2" t="n">
        <v>7</v>
      </c>
      <c r="B2263" s="2" t="n">
        <v>930</v>
      </c>
      <c r="C2263" s="2" t="inlineStr">
        <is>
          <t>SEPARACAO</t>
        </is>
      </c>
      <c r="D2263" s="2" t="n">
        <v>5990289</v>
      </c>
      <c r="E2263" s="2" t="inlineStr">
        <is>
          <t>Mychell Martins Da Silva</t>
        </is>
      </c>
      <c r="F2263" s="2" t="n">
        <v>4010</v>
      </c>
      <c r="G2263" s="2" t="n">
        <v>77.34999999999999</v>
      </c>
      <c r="H2263" s="2" t="n">
        <v>52</v>
      </c>
      <c r="I2263" s="2" t="n">
        <v>0</v>
      </c>
      <c r="J2263" s="2" t="inlineStr">
        <is>
          <t>GPA</t>
        </is>
      </c>
    </row>
    <row r="2264">
      <c r="A2264" s="2" t="n">
        <v>7</v>
      </c>
      <c r="B2264" s="2" t="n">
        <v>930</v>
      </c>
      <c r="C2264" s="2" t="inlineStr">
        <is>
          <t>SEPARACAO</t>
        </is>
      </c>
      <c r="D2264" s="2" t="n">
        <v>5990483</v>
      </c>
      <c r="E2264" s="2" t="inlineStr">
        <is>
          <t>Queli Cristiane Nunes Da Silva</t>
        </is>
      </c>
      <c r="F2264" s="2" t="n">
        <v>3327</v>
      </c>
      <c r="G2264" s="2" t="n">
        <v>85.45</v>
      </c>
      <c r="H2264" s="2" t="n">
        <v>39</v>
      </c>
      <c r="I2264" s="2" t="n">
        <v>0</v>
      </c>
      <c r="J2264" s="2" t="inlineStr">
        <is>
          <t>GPA</t>
        </is>
      </c>
    </row>
    <row r="2265">
      <c r="A2265" s="2" t="n">
        <v>7</v>
      </c>
      <c r="B2265" s="2" t="n">
        <v>930</v>
      </c>
      <c r="C2265" s="2" t="inlineStr">
        <is>
          <t>SEPARACAO</t>
        </is>
      </c>
      <c r="D2265" s="2" t="n">
        <v>5991897</v>
      </c>
      <c r="E2265" s="2" t="inlineStr">
        <is>
          <t>Ana Paula Alinne Pinto Alves Da Silva</t>
        </is>
      </c>
      <c r="F2265" s="2" t="n">
        <v>1092</v>
      </c>
      <c r="G2265" s="2" t="n">
        <v>24.68</v>
      </c>
      <c r="H2265" s="2" t="n">
        <v>44</v>
      </c>
      <c r="I2265" s="2" t="n">
        <v>0</v>
      </c>
      <c r="J2265" s="2" t="inlineStr">
        <is>
          <t>GPA</t>
        </is>
      </c>
    </row>
    <row r="2266">
      <c r="A2266" s="2" t="n">
        <v>7</v>
      </c>
      <c r="B2266" s="2" t="n">
        <v>930</v>
      </c>
      <c r="C2266" s="2" t="inlineStr">
        <is>
          <t>SEPARACAO</t>
        </is>
      </c>
      <c r="D2266" s="2" t="n">
        <v>5994810</v>
      </c>
      <c r="E2266" s="2" t="inlineStr">
        <is>
          <t>Chukwuebuka Desmond Osikwu</t>
        </is>
      </c>
      <c r="F2266" s="2" t="n">
        <v>6328</v>
      </c>
      <c r="G2266" s="2" t="n">
        <v>93.81999999999999</v>
      </c>
      <c r="H2266" s="2" t="n">
        <v>67</v>
      </c>
      <c r="I2266" s="2" t="n">
        <v>0</v>
      </c>
      <c r="J2266" s="2" t="inlineStr">
        <is>
          <t>GPA</t>
        </is>
      </c>
    </row>
    <row r="2267">
      <c r="A2267" s="2" t="n">
        <v>7</v>
      </c>
      <c r="B2267" s="2" t="n">
        <v>930</v>
      </c>
      <c r="C2267" s="2" t="inlineStr">
        <is>
          <t>SEPARACAO</t>
        </is>
      </c>
      <c r="D2267" s="2" t="n">
        <v>5995302</v>
      </c>
      <c r="E2267" s="2" t="inlineStr">
        <is>
          <t>Jonathan Dos Santos Dias Ruivo</t>
        </is>
      </c>
      <c r="F2267" s="2" t="n">
        <v>2897</v>
      </c>
      <c r="G2267" s="2" t="n">
        <v>59.07</v>
      </c>
      <c r="H2267" s="2" t="n">
        <v>49</v>
      </c>
      <c r="I2267" s="2" t="n">
        <v>0</v>
      </c>
      <c r="J2267" s="2" t="inlineStr">
        <is>
          <t>GPA</t>
        </is>
      </c>
    </row>
    <row r="2268">
      <c r="A2268" s="2" t="n">
        <v>7</v>
      </c>
      <c r="B2268" s="2" t="n">
        <v>930</v>
      </c>
      <c r="C2268" s="2" t="inlineStr">
        <is>
          <t>SEPARACAO</t>
        </is>
      </c>
      <c r="D2268" s="2" t="n">
        <v>5996112</v>
      </c>
      <c r="E2268" s="2" t="inlineStr">
        <is>
          <t>Gustavo Assis De Souza</t>
        </is>
      </c>
      <c r="F2268" s="2" t="n">
        <v>2804</v>
      </c>
      <c r="G2268" s="2" t="n">
        <v>48.28</v>
      </c>
      <c r="H2268" s="2" t="n">
        <v>58</v>
      </c>
      <c r="I2268" s="2" t="n">
        <v>0</v>
      </c>
      <c r="J2268" s="2" t="inlineStr">
        <is>
          <t>GPA</t>
        </is>
      </c>
    </row>
    <row r="2269">
      <c r="A2269" s="2" t="n">
        <v>7</v>
      </c>
      <c r="B2269" s="2" t="n">
        <v>930</v>
      </c>
      <c r="C2269" s="2" t="inlineStr">
        <is>
          <t>SEPARACAO</t>
        </is>
      </c>
      <c r="D2269" s="2" t="n">
        <v>5996511</v>
      </c>
      <c r="E2269" s="2" t="inlineStr">
        <is>
          <t>Kauan Geronymo Da Silva</t>
        </is>
      </c>
      <c r="F2269" s="2" t="n">
        <v>5411</v>
      </c>
      <c r="G2269" s="2" t="n">
        <v>77.23999999999999</v>
      </c>
      <c r="H2269" s="2" t="n">
        <v>70</v>
      </c>
      <c r="I2269" s="2" t="n">
        <v>0</v>
      </c>
      <c r="J2269" s="2" t="inlineStr">
        <is>
          <t>GPA</t>
        </is>
      </c>
    </row>
    <row r="2270">
      <c r="A2270" s="2" t="n">
        <v>7</v>
      </c>
      <c r="B2270" s="2" t="n">
        <v>930</v>
      </c>
      <c r="C2270" s="2" t="inlineStr">
        <is>
          <t>SEPARACAO</t>
        </is>
      </c>
      <c r="D2270" s="2" t="n">
        <v>5996619</v>
      </c>
      <c r="E2270" s="2" t="inlineStr">
        <is>
          <t>Gustavo Gomes Da Silva</t>
        </is>
      </c>
      <c r="F2270" s="2" t="n">
        <v>5047</v>
      </c>
      <c r="G2270" s="2" t="n">
        <v>89.98</v>
      </c>
      <c r="H2270" s="2" t="n">
        <v>56</v>
      </c>
      <c r="I2270" s="2" t="n">
        <v>0</v>
      </c>
      <c r="J2270" s="2" t="inlineStr">
        <is>
          <t>GPA</t>
        </is>
      </c>
    </row>
    <row r="2271">
      <c r="A2271" s="2" t="n">
        <v>7</v>
      </c>
      <c r="B2271" s="2" t="n">
        <v>930</v>
      </c>
      <c r="C2271" s="2" t="inlineStr">
        <is>
          <t>SEPARACAO</t>
        </is>
      </c>
      <c r="D2271" s="2" t="n">
        <v>5997380</v>
      </c>
      <c r="E2271" s="2" t="inlineStr">
        <is>
          <t>Magnus Chukwudi Eriri</t>
        </is>
      </c>
      <c r="F2271" s="2" t="n">
        <v>10885</v>
      </c>
      <c r="G2271" s="2" t="n">
        <v>142.76</v>
      </c>
      <c r="H2271" s="2" t="n">
        <v>76</v>
      </c>
      <c r="I2271" s="2" t="n">
        <v>0</v>
      </c>
      <c r="J2271" s="2" t="inlineStr">
        <is>
          <t>GPA</t>
        </is>
      </c>
    </row>
    <row r="2272">
      <c r="A2272" s="2" t="n">
        <v>7</v>
      </c>
      <c r="B2272" s="2" t="n">
        <v>930</v>
      </c>
      <c r="C2272" s="2" t="inlineStr">
        <is>
          <t>SEPARACAO</t>
        </is>
      </c>
      <c r="D2272" s="2" t="n">
        <v>5997771</v>
      </c>
      <c r="E2272" s="2" t="inlineStr">
        <is>
          <t>Geovanny Santana Do Nascimento</t>
        </is>
      </c>
      <c r="F2272" s="2" t="n">
        <v>5279</v>
      </c>
      <c r="G2272" s="2" t="n">
        <v>59.96</v>
      </c>
      <c r="H2272" s="2" t="n">
        <v>88</v>
      </c>
      <c r="I2272" s="2" t="n">
        <v>0</v>
      </c>
      <c r="J2272" s="2" t="inlineStr">
        <is>
          <t>GPA</t>
        </is>
      </c>
    </row>
    <row r="2273">
      <c r="A2273" s="2" t="n">
        <v>7</v>
      </c>
      <c r="B2273" s="2" t="n">
        <v>930</v>
      </c>
      <c r="C2273" s="2" t="inlineStr">
        <is>
          <t>SEPARACAO</t>
        </is>
      </c>
      <c r="D2273" s="2" t="n">
        <v>5998417</v>
      </c>
      <c r="E2273" s="2" t="inlineStr">
        <is>
          <t>Goodness Ifechukwu Nwafor</t>
        </is>
      </c>
      <c r="F2273" s="2" t="n">
        <v>3206</v>
      </c>
      <c r="G2273" s="2" t="n">
        <v>74.04000000000001</v>
      </c>
      <c r="H2273" s="2" t="n">
        <v>43</v>
      </c>
      <c r="I2273" s="2" t="n">
        <v>0</v>
      </c>
      <c r="J2273" s="2" t="inlineStr">
        <is>
          <t>GPA</t>
        </is>
      </c>
    </row>
    <row r="2274">
      <c r="A2274" s="2" t="n">
        <v>7</v>
      </c>
      <c r="B2274" s="2" t="n">
        <v>930</v>
      </c>
      <c r="C2274" s="2" t="inlineStr">
        <is>
          <t>SEPARACAO</t>
        </is>
      </c>
      <c r="D2274" s="2" t="n">
        <v>5998484</v>
      </c>
      <c r="E2274" s="2" t="inlineStr">
        <is>
          <t>Gabriel Bezerra Da Silva</t>
        </is>
      </c>
      <c r="F2274" s="2" t="n">
        <v>11996</v>
      </c>
      <c r="G2274" s="2" t="n">
        <v>111.06</v>
      </c>
      <c r="H2274" s="2" t="n">
        <v>108</v>
      </c>
      <c r="I2274" s="2" t="n">
        <v>0</v>
      </c>
      <c r="J2274" s="2" t="inlineStr">
        <is>
          <t>GPA</t>
        </is>
      </c>
    </row>
    <row r="2275">
      <c r="A2275" s="2" t="n">
        <v>7</v>
      </c>
      <c r="B2275" s="2" t="n">
        <v>930</v>
      </c>
      <c r="C2275" s="2" t="inlineStr">
        <is>
          <t>SEPARACAO</t>
        </is>
      </c>
      <c r="D2275" s="2" t="n">
        <v>5998743</v>
      </c>
      <c r="E2275" s="2" t="inlineStr">
        <is>
          <t>Marlise Marlei Dos Santos</t>
        </is>
      </c>
      <c r="F2275" s="2" t="n">
        <v>8441</v>
      </c>
      <c r="G2275" s="2" t="n">
        <v>95.40000000000001</v>
      </c>
      <c r="H2275" s="2" t="n">
        <v>88</v>
      </c>
      <c r="I2275" s="2" t="n">
        <v>0</v>
      </c>
      <c r="J2275" s="2" t="inlineStr">
        <is>
          <t>GPA</t>
        </is>
      </c>
    </row>
    <row r="2276">
      <c r="A2276" s="2" t="n">
        <v>7</v>
      </c>
      <c r="B2276" s="2" t="n">
        <v>930</v>
      </c>
      <c r="C2276" s="2" t="inlineStr">
        <is>
          <t>SEPARACAO</t>
        </is>
      </c>
      <c r="D2276" s="2" t="n">
        <v>5999804</v>
      </c>
      <c r="E2276" s="2" t="inlineStr">
        <is>
          <t>Kaique Martines Macedo De Assis</t>
        </is>
      </c>
      <c r="F2276" s="2" t="n">
        <v>8224</v>
      </c>
      <c r="G2276" s="2" t="n">
        <v>101.97</v>
      </c>
      <c r="H2276" s="2" t="n">
        <v>81</v>
      </c>
      <c r="I2276" s="2" t="n">
        <v>0</v>
      </c>
      <c r="J2276" s="2" t="inlineStr">
        <is>
          <t>GPA</t>
        </is>
      </c>
    </row>
    <row r="2277">
      <c r="A2277" s="2" t="n">
        <v>7</v>
      </c>
      <c r="B2277" s="2" t="n">
        <v>930</v>
      </c>
      <c r="C2277" s="2" t="inlineStr">
        <is>
          <t>SEPARACAO</t>
        </is>
      </c>
      <c r="D2277" s="2" t="n">
        <v>5999820</v>
      </c>
      <c r="E2277" s="2" t="inlineStr">
        <is>
          <t>Yara Da Silva</t>
        </is>
      </c>
      <c r="F2277" s="2" t="n">
        <v>5403</v>
      </c>
      <c r="G2277" s="2" t="n">
        <v>63.1</v>
      </c>
      <c r="H2277" s="2" t="n">
        <v>86</v>
      </c>
      <c r="I2277" s="2" t="n">
        <v>0</v>
      </c>
      <c r="J2277" s="2" t="inlineStr">
        <is>
          <t>GPA</t>
        </is>
      </c>
    </row>
    <row r="2278">
      <c r="A2278" s="2" t="n">
        <v>7</v>
      </c>
      <c r="B2278" s="2" t="n">
        <v>930</v>
      </c>
      <c r="C2278" s="2" t="inlineStr">
        <is>
          <t>SEPARACAO</t>
        </is>
      </c>
      <c r="D2278" s="2" t="n">
        <v>5999979</v>
      </c>
      <c r="E2278" s="2" t="inlineStr">
        <is>
          <t>Edilene Seles Raiano De Sousa</t>
        </is>
      </c>
      <c r="F2278" s="2" t="n">
        <v>1402</v>
      </c>
      <c r="G2278" s="2" t="n">
        <v>27.04</v>
      </c>
      <c r="H2278" s="2" t="n">
        <v>52</v>
      </c>
      <c r="I2278" s="2" t="n">
        <v>0</v>
      </c>
      <c r="J2278" s="2" t="inlineStr">
        <is>
          <t>GPA</t>
        </is>
      </c>
    </row>
    <row r="2279">
      <c r="A2279" s="2" t="n">
        <v>7</v>
      </c>
      <c r="B2279" s="2" t="n">
        <v>930</v>
      </c>
      <c r="C2279" s="2" t="inlineStr">
        <is>
          <t>SEPARACAO</t>
        </is>
      </c>
      <c r="D2279" s="2" t="n">
        <v>6000037</v>
      </c>
      <c r="E2279" s="2" t="inlineStr">
        <is>
          <t>Cayque Lago Borges</t>
        </is>
      </c>
      <c r="F2279" s="2" t="n">
        <v>528</v>
      </c>
      <c r="G2279" s="2" t="n">
        <v>11.45</v>
      </c>
      <c r="H2279" s="2" t="n">
        <v>46</v>
      </c>
      <c r="I2279" s="2" t="n">
        <v>0</v>
      </c>
      <c r="J2279" s="2" t="inlineStr">
        <is>
          <t>GPA</t>
        </is>
      </c>
    </row>
    <row r="2280">
      <c r="A2280" s="2" t="n">
        <v>7</v>
      </c>
      <c r="B2280" s="2" t="n">
        <v>930</v>
      </c>
      <c r="C2280" s="2" t="inlineStr">
        <is>
          <t>SEPARACAO</t>
        </is>
      </c>
      <c r="D2280" s="2" t="n">
        <v>6000088</v>
      </c>
      <c r="E2280" s="2" t="inlineStr">
        <is>
          <t>Amanda Bergamim Leite</t>
        </is>
      </c>
      <c r="F2280" s="2" t="n">
        <v>3739</v>
      </c>
      <c r="G2280" s="2" t="n">
        <v>66.64</v>
      </c>
      <c r="H2280" s="2" t="n">
        <v>56</v>
      </c>
      <c r="I2280" s="2" t="n">
        <v>0</v>
      </c>
      <c r="J2280" s="2" t="inlineStr">
        <is>
          <t>GPA</t>
        </is>
      </c>
    </row>
    <row r="2281">
      <c r="A2281" s="2" t="n">
        <v>7</v>
      </c>
      <c r="B2281" s="2" t="n">
        <v>930</v>
      </c>
      <c r="C2281" s="2" t="inlineStr">
        <is>
          <t>SEPARACAO</t>
        </is>
      </c>
      <c r="D2281" s="2" t="n">
        <v>6000193</v>
      </c>
      <c r="E2281" s="2" t="inlineStr">
        <is>
          <t>Edel Preciva</t>
        </is>
      </c>
      <c r="F2281" s="2" t="n">
        <v>6261</v>
      </c>
      <c r="G2281" s="2" t="n">
        <v>97.72</v>
      </c>
      <c r="H2281" s="2" t="n">
        <v>64</v>
      </c>
      <c r="I2281" s="2" t="n">
        <v>0</v>
      </c>
      <c r="J2281" s="2" t="inlineStr">
        <is>
          <t>GPA</t>
        </is>
      </c>
    </row>
    <row r="2282">
      <c r="A2282" s="2" t="n">
        <v>7</v>
      </c>
      <c r="B2282" s="2" t="n">
        <v>930</v>
      </c>
      <c r="C2282" s="2" t="inlineStr">
        <is>
          <t>SEPARACAO</t>
        </is>
      </c>
      <c r="D2282" s="2" t="n">
        <v>6001297</v>
      </c>
      <c r="E2282" s="2" t="inlineStr">
        <is>
          <t>Ana Paula Gomes</t>
        </is>
      </c>
      <c r="F2282" s="2" t="n">
        <v>4980</v>
      </c>
      <c r="G2282" s="2" t="n">
        <v>83.11</v>
      </c>
      <c r="H2282" s="2" t="n">
        <v>60</v>
      </c>
      <c r="I2282" s="2" t="n">
        <v>0</v>
      </c>
      <c r="J2282" s="2" t="inlineStr">
        <is>
          <t>GPA</t>
        </is>
      </c>
    </row>
    <row r="2283">
      <c r="A2283" s="2" t="n">
        <v>7</v>
      </c>
      <c r="B2283" s="2" t="n">
        <v>930</v>
      </c>
      <c r="C2283" s="2" t="inlineStr">
        <is>
          <t>SEPARACAO</t>
        </is>
      </c>
      <c r="D2283" s="2" t="n">
        <v>6001319</v>
      </c>
      <c r="E2283" s="2" t="inlineStr">
        <is>
          <t>Wilder Matos Da Silva</t>
        </is>
      </c>
      <c r="F2283" s="2" t="n">
        <v>9204</v>
      </c>
      <c r="G2283" s="2" t="n">
        <v>90.92</v>
      </c>
      <c r="H2283" s="2" t="n">
        <v>101</v>
      </c>
      <c r="I2283" s="2" t="n">
        <v>0</v>
      </c>
      <c r="J2283" s="2" t="inlineStr">
        <is>
          <t>GPA</t>
        </is>
      </c>
    </row>
    <row r="2284">
      <c r="A2284" s="2" t="n">
        <v>7</v>
      </c>
      <c r="B2284" s="2" t="n">
        <v>930</v>
      </c>
      <c r="C2284" s="2" t="inlineStr">
        <is>
          <t>SEPARACAO</t>
        </is>
      </c>
      <c r="D2284" s="2" t="n">
        <v>6001343</v>
      </c>
      <c r="E2284" s="2" t="inlineStr">
        <is>
          <t>Victor Hugo Santos De Jesus</t>
        </is>
      </c>
      <c r="F2284" s="2" t="n">
        <v>404</v>
      </c>
      <c r="G2284" s="2" t="n">
        <v>14.38</v>
      </c>
      <c r="H2284" s="2" t="n">
        <v>28</v>
      </c>
      <c r="I2284" s="2" t="n">
        <v>0</v>
      </c>
      <c r="J2284" s="2" t="inlineStr">
        <is>
          <t>GPA</t>
        </is>
      </c>
    </row>
    <row r="2285">
      <c r="A2285" s="2" t="n">
        <v>7</v>
      </c>
      <c r="B2285" s="2" t="n">
        <v>930</v>
      </c>
      <c r="C2285" s="2" t="inlineStr">
        <is>
          <t>SEPARACAO</t>
        </is>
      </c>
      <c r="D2285" s="2" t="n">
        <v>6002382</v>
      </c>
      <c r="E2285" s="2" t="inlineStr">
        <is>
          <t>Eduardo Severo Da Silva</t>
        </is>
      </c>
      <c r="F2285" s="2" t="n">
        <v>6704</v>
      </c>
      <c r="G2285" s="2" t="n">
        <v>79.72</v>
      </c>
      <c r="H2285" s="2" t="n">
        <v>84</v>
      </c>
      <c r="I2285" s="2" t="n">
        <v>0</v>
      </c>
      <c r="J2285" s="2" t="inlineStr">
        <is>
          <t>GPA</t>
        </is>
      </c>
    </row>
    <row r="2286">
      <c r="A2286" s="2" t="n">
        <v>7</v>
      </c>
      <c r="B2286" s="2" t="n">
        <v>930</v>
      </c>
      <c r="C2286" s="2" t="inlineStr">
        <is>
          <t>SEPARACAO</t>
        </is>
      </c>
      <c r="D2286" s="2" t="n">
        <v>6002455</v>
      </c>
      <c r="E2286" s="2" t="inlineStr">
        <is>
          <t>Jose Thiago Mendonca Da Costa</t>
        </is>
      </c>
      <c r="F2286" s="2" t="n">
        <v>2975</v>
      </c>
      <c r="G2286" s="2" t="n">
        <v>50.79</v>
      </c>
      <c r="H2286" s="2" t="n">
        <v>59</v>
      </c>
      <c r="I2286" s="2" t="n">
        <v>0</v>
      </c>
      <c r="J2286" s="2" t="inlineStr">
        <is>
          <t>GPA</t>
        </is>
      </c>
    </row>
    <row r="2287">
      <c r="A2287" s="2" t="n">
        <v>7</v>
      </c>
      <c r="B2287" s="2" t="n">
        <v>930</v>
      </c>
      <c r="C2287" s="2" t="inlineStr">
        <is>
          <t>SEPARACAO</t>
        </is>
      </c>
      <c r="D2287" s="2" t="n">
        <v>6003427</v>
      </c>
      <c r="E2287" s="2" t="inlineStr">
        <is>
          <t>David Kongolo Kengela</t>
        </is>
      </c>
      <c r="F2287" s="2" t="n">
        <v>6582</v>
      </c>
      <c r="G2287" s="2" t="n">
        <v>88.93000000000001</v>
      </c>
      <c r="H2287" s="2" t="n">
        <v>74</v>
      </c>
      <c r="I2287" s="2" t="n">
        <v>0</v>
      </c>
      <c r="J2287" s="2" t="inlineStr">
        <is>
          <t>GPA</t>
        </is>
      </c>
    </row>
    <row r="2288">
      <c r="A2288" s="2" t="n">
        <v>7</v>
      </c>
      <c r="B2288" s="2" t="n">
        <v>930</v>
      </c>
      <c r="C2288" s="2" t="inlineStr">
        <is>
          <t>SEPARACAO</t>
        </is>
      </c>
      <c r="D2288" s="2" t="n">
        <v>6004504</v>
      </c>
      <c r="E2288" s="2" t="inlineStr">
        <is>
          <t>Saulo Ricardo Cavalcante</t>
        </is>
      </c>
      <c r="F2288" s="2" t="n">
        <v>3270</v>
      </c>
      <c r="G2288" s="2" t="n">
        <v>74.92</v>
      </c>
      <c r="H2288" s="2" t="n">
        <v>44</v>
      </c>
      <c r="I2288" s="2" t="n">
        <v>0</v>
      </c>
      <c r="J2288" s="2" t="inlineStr">
        <is>
          <t>GPA</t>
        </is>
      </c>
    </row>
    <row r="2289">
      <c r="A2289" s="2" t="n">
        <v>7</v>
      </c>
      <c r="B2289" s="2" t="n">
        <v>930</v>
      </c>
      <c r="C2289" s="2" t="inlineStr">
        <is>
          <t>SEPARACAO</t>
        </is>
      </c>
      <c r="D2289" s="2" t="n">
        <v>6004580</v>
      </c>
      <c r="E2289" s="2" t="inlineStr">
        <is>
          <t>Guilherme Ferreira Biazioli</t>
        </is>
      </c>
      <c r="F2289" s="2" t="n">
        <v>4570</v>
      </c>
      <c r="G2289" s="2" t="n">
        <v>58.94</v>
      </c>
      <c r="H2289" s="2" t="n">
        <v>78</v>
      </c>
      <c r="I2289" s="2" t="n">
        <v>0</v>
      </c>
      <c r="J2289" s="2" t="inlineStr">
        <is>
          <t>GPA</t>
        </is>
      </c>
    </row>
    <row r="2290">
      <c r="A2290" s="2" t="n">
        <v>7</v>
      </c>
      <c r="B2290" s="2" t="n">
        <v>930</v>
      </c>
      <c r="C2290" s="2" t="inlineStr">
        <is>
          <t>SEPARACAO</t>
        </is>
      </c>
      <c r="D2290" s="2" t="n">
        <v>6004741</v>
      </c>
      <c r="E2290" s="2" t="inlineStr">
        <is>
          <t>Antonio Geraldo Damiao Ferreira</t>
        </is>
      </c>
      <c r="F2290" s="2" t="n">
        <v>4562</v>
      </c>
      <c r="G2290" s="2" t="n">
        <v>56.54</v>
      </c>
      <c r="H2290" s="2" t="n">
        <v>81</v>
      </c>
      <c r="I2290" s="2" t="n">
        <v>0</v>
      </c>
      <c r="J2290" s="2" t="inlineStr">
        <is>
          <t>GPA</t>
        </is>
      </c>
    </row>
    <row r="2291">
      <c r="A2291" s="2" t="n">
        <v>7</v>
      </c>
      <c r="B2291" s="2" t="n">
        <v>930</v>
      </c>
      <c r="C2291" s="2" t="inlineStr">
        <is>
          <t>SEPARACAO</t>
        </is>
      </c>
      <c r="D2291" s="2" t="n">
        <v>6004911</v>
      </c>
      <c r="E2291" s="2" t="inlineStr">
        <is>
          <t>Rida Elimami</t>
        </is>
      </c>
      <c r="F2291" s="2" t="n">
        <v>10998</v>
      </c>
      <c r="G2291" s="2" t="n">
        <v>119.02</v>
      </c>
      <c r="H2291" s="2" t="n">
        <v>92</v>
      </c>
      <c r="I2291" s="2" t="n">
        <v>0</v>
      </c>
      <c r="J2291" s="2" t="inlineStr">
        <is>
          <t>GPA</t>
        </is>
      </c>
    </row>
    <row r="2292">
      <c r="A2292" s="2" t="n">
        <v>7</v>
      </c>
      <c r="B2292" s="2" t="n">
        <v>930</v>
      </c>
      <c r="C2292" s="2" t="inlineStr">
        <is>
          <t>SEPARACAO</t>
        </is>
      </c>
      <c r="D2292" s="2" t="n">
        <v>6005470</v>
      </c>
      <c r="E2292" s="2" t="inlineStr">
        <is>
          <t>Saibou Kombo</t>
        </is>
      </c>
      <c r="F2292" s="2" t="n">
        <v>11388</v>
      </c>
      <c r="G2292" s="2" t="n">
        <v>107.45</v>
      </c>
      <c r="H2292" s="2" t="n">
        <v>106</v>
      </c>
      <c r="I2292" s="2" t="n">
        <v>0</v>
      </c>
      <c r="J2292" s="2" t="inlineStr">
        <is>
          <t>GPA</t>
        </is>
      </c>
    </row>
    <row r="2293">
      <c r="A2293" s="2" t="n">
        <v>7</v>
      </c>
      <c r="B2293" s="2" t="n">
        <v>930</v>
      </c>
      <c r="C2293" s="2" t="inlineStr">
        <is>
          <t>SEPARACAO</t>
        </is>
      </c>
      <c r="D2293" s="2" t="n">
        <v>6006558</v>
      </c>
      <c r="E2293" s="2" t="inlineStr">
        <is>
          <t>Erick Aluisio Dos Santos</t>
        </is>
      </c>
      <c r="F2293" s="2" t="n">
        <v>1330</v>
      </c>
      <c r="G2293" s="2" t="n">
        <v>10.65</v>
      </c>
      <c r="H2293" s="2" t="n">
        <v>125</v>
      </c>
      <c r="I2293" s="2" t="n">
        <v>0</v>
      </c>
      <c r="J2293" s="2" t="inlineStr">
        <is>
          <t>GPA</t>
        </is>
      </c>
    </row>
    <row r="2294">
      <c r="A2294" s="2" t="n">
        <v>7</v>
      </c>
      <c r="B2294" s="2" t="n">
        <v>930</v>
      </c>
      <c r="C2294" s="2" t="inlineStr">
        <is>
          <t>SEPARACAO</t>
        </is>
      </c>
      <c r="D2294" s="2" t="n">
        <v>6006728</v>
      </c>
      <c r="E2294" s="2" t="inlineStr">
        <is>
          <t>Fabiano Lima Dos Santos Silva</t>
        </is>
      </c>
      <c r="F2294" s="2" t="n">
        <v>3233</v>
      </c>
      <c r="G2294" s="2" t="n">
        <v>38.2</v>
      </c>
      <c r="H2294" s="2" t="n">
        <v>85</v>
      </c>
      <c r="I2294" s="2" t="n">
        <v>0</v>
      </c>
      <c r="J2294" s="2" t="inlineStr">
        <is>
          <t>GPA</t>
        </is>
      </c>
    </row>
    <row r="2295">
      <c r="A2295" s="2" t="n">
        <v>7</v>
      </c>
      <c r="B2295" s="2" t="n">
        <v>930</v>
      </c>
      <c r="C2295" s="2" t="inlineStr">
        <is>
          <t>SEPARACAO</t>
        </is>
      </c>
      <c r="D2295" s="2" t="n">
        <v>6007856</v>
      </c>
      <c r="E2295" s="2" t="inlineStr">
        <is>
          <t>Giullia Bianca De Oliveira Pereira</t>
        </is>
      </c>
      <c r="F2295" s="2" t="n">
        <v>1409</v>
      </c>
      <c r="G2295" s="2" t="n">
        <v>28.98</v>
      </c>
      <c r="H2295" s="2" t="n">
        <v>49</v>
      </c>
      <c r="I2295" s="2" t="n">
        <v>0</v>
      </c>
      <c r="J2295" s="2" t="inlineStr">
        <is>
          <t>GPA</t>
        </is>
      </c>
    </row>
    <row r="2296">
      <c r="A2296" s="2" t="n">
        <v>7</v>
      </c>
      <c r="B2296" s="2" t="n">
        <v>930</v>
      </c>
      <c r="C2296" s="2" t="inlineStr">
        <is>
          <t>SEPARACAO</t>
        </is>
      </c>
      <c r="D2296" s="2" t="n">
        <v>6008135</v>
      </c>
      <c r="E2296" s="2" t="inlineStr">
        <is>
          <t>Ehinomen Orianele</t>
        </is>
      </c>
      <c r="F2296" s="2" t="n">
        <v>107</v>
      </c>
      <c r="G2296" s="2" t="n">
        <v>1.42</v>
      </c>
      <c r="H2296" s="2" t="n">
        <v>75</v>
      </c>
      <c r="I2296" s="2" t="n">
        <v>0</v>
      </c>
      <c r="J2296" s="2" t="inlineStr">
        <is>
          <t>GPA</t>
        </is>
      </c>
    </row>
    <row r="2297">
      <c r="A2297" s="2" t="n">
        <v>7</v>
      </c>
      <c r="B2297" s="2" t="n">
        <v>930</v>
      </c>
      <c r="C2297" s="2" t="inlineStr">
        <is>
          <t>SEPARACAO</t>
        </is>
      </c>
      <c r="D2297" s="2" t="n">
        <v>6008151</v>
      </c>
      <c r="E2297" s="2" t="inlineStr">
        <is>
          <t>Ayoub Ait Bourhim</t>
        </is>
      </c>
      <c r="F2297" s="2" t="n">
        <v>4878</v>
      </c>
      <c r="G2297" s="2" t="n">
        <v>71.28</v>
      </c>
      <c r="H2297" s="2" t="n">
        <v>68</v>
      </c>
      <c r="I2297" s="2" t="n">
        <v>0</v>
      </c>
      <c r="J2297" s="2" t="inlineStr">
        <is>
          <t>GPA</t>
        </is>
      </c>
    </row>
    <row r="2298">
      <c r="A2298" s="2" t="n">
        <v>7</v>
      </c>
      <c r="B2298" s="2" t="n">
        <v>930</v>
      </c>
      <c r="C2298" s="2" t="inlineStr">
        <is>
          <t>SEPARACAO</t>
        </is>
      </c>
      <c r="D2298" s="2" t="n">
        <v>6008925</v>
      </c>
      <c r="E2298" s="2" t="inlineStr">
        <is>
          <t>Portela Richelin Ngondzien Itoua</t>
        </is>
      </c>
      <c r="F2298" s="2" t="n">
        <v>7971</v>
      </c>
      <c r="G2298" s="2" t="n">
        <v>91.02</v>
      </c>
      <c r="H2298" s="2" t="n">
        <v>88</v>
      </c>
      <c r="I2298" s="2" t="n">
        <v>0</v>
      </c>
      <c r="J2298" s="2" t="inlineStr">
        <is>
          <t>GPA</t>
        </is>
      </c>
    </row>
    <row r="2299">
      <c r="A2299" s="2" t="n">
        <v>7</v>
      </c>
      <c r="B2299" s="2" t="n">
        <v>930</v>
      </c>
      <c r="C2299" s="2" t="inlineStr">
        <is>
          <t>SEPARACAO</t>
        </is>
      </c>
      <c r="D2299" s="2" t="n">
        <v>6008968</v>
      </c>
      <c r="E2299" s="2" t="inlineStr">
        <is>
          <t>Evelin Da Silva De Jesus</t>
        </is>
      </c>
      <c r="F2299" s="2" t="n">
        <v>2216</v>
      </c>
      <c r="G2299" s="2" t="n">
        <v>32.03</v>
      </c>
      <c r="H2299" s="2" t="n">
        <v>69</v>
      </c>
      <c r="I2299" s="2" t="n">
        <v>0</v>
      </c>
      <c r="J2299" s="2" t="inlineStr">
        <is>
          <t>GPA</t>
        </is>
      </c>
    </row>
    <row r="2300">
      <c r="A2300" s="2" t="n">
        <v>7</v>
      </c>
      <c r="B2300" s="2" t="n">
        <v>930</v>
      </c>
      <c r="C2300" s="2" t="inlineStr">
        <is>
          <t>SEPARACAO</t>
        </is>
      </c>
      <c r="D2300" s="2" t="n">
        <v>6009026</v>
      </c>
      <c r="E2300" s="2" t="inlineStr">
        <is>
          <t>Leandro Machado Da Silva</t>
        </is>
      </c>
      <c r="F2300" s="2" t="n">
        <v>3581</v>
      </c>
      <c r="G2300" s="2" t="n">
        <v>42.94</v>
      </c>
      <c r="H2300" s="2" t="n">
        <v>83</v>
      </c>
      <c r="I2300" s="2" t="n">
        <v>0</v>
      </c>
      <c r="J2300" s="2" t="inlineStr">
        <is>
          <t>GPA</t>
        </is>
      </c>
    </row>
    <row r="2301">
      <c r="A2301" s="2" t="n">
        <v>7</v>
      </c>
      <c r="B2301" s="2" t="n">
        <v>930</v>
      </c>
      <c r="C2301" s="2" t="inlineStr">
        <is>
          <t>SEPARACAO</t>
        </is>
      </c>
      <c r="D2301" s="2" t="n">
        <v>6009980</v>
      </c>
      <c r="E2301" s="2" t="inlineStr">
        <is>
          <t>Komlan Anani Guillaume Guedji</t>
        </is>
      </c>
      <c r="F2301" s="2" t="n">
        <v>4572</v>
      </c>
      <c r="G2301" s="2" t="n">
        <v>57.45</v>
      </c>
      <c r="H2301" s="2" t="n">
        <v>80</v>
      </c>
      <c r="I2301" s="2" t="n">
        <v>0</v>
      </c>
      <c r="J2301" s="2" t="inlineStr">
        <is>
          <t>GPA</t>
        </is>
      </c>
    </row>
    <row r="2302">
      <c r="A2302" s="2" t="n">
        <v>7</v>
      </c>
      <c r="B2302" s="2" t="n">
        <v>930</v>
      </c>
      <c r="C2302" s="2" t="inlineStr">
        <is>
          <t>SEPARACAO</t>
        </is>
      </c>
      <c r="D2302" s="2" t="n">
        <v>6010938</v>
      </c>
      <c r="E2302" s="2" t="inlineStr">
        <is>
          <t>Omar El Abouyi</t>
        </is>
      </c>
      <c r="F2302" s="2" t="n">
        <v>2849</v>
      </c>
      <c r="G2302" s="2" t="n">
        <v>36.93</v>
      </c>
      <c r="H2302" s="2" t="n">
        <v>77</v>
      </c>
      <c r="I2302" s="2" t="n">
        <v>0</v>
      </c>
      <c r="J2302" s="2" t="inlineStr">
        <is>
          <t>GPA</t>
        </is>
      </c>
    </row>
    <row r="2303">
      <c r="A2303" s="2" t="n">
        <v>7</v>
      </c>
      <c r="B2303" s="2" t="n">
        <v>930</v>
      </c>
      <c r="C2303" s="2" t="inlineStr">
        <is>
          <t>SEPARACAO</t>
        </is>
      </c>
      <c r="D2303" s="2" t="n">
        <v>6011004</v>
      </c>
      <c r="E2303" s="2" t="inlineStr">
        <is>
          <t>Chinonso Christian Nwezeh</t>
        </is>
      </c>
      <c r="F2303" s="2" t="n">
        <v>2639</v>
      </c>
      <c r="G2303" s="2" t="n">
        <v>41.25</v>
      </c>
      <c r="H2303" s="2" t="n">
        <v>64</v>
      </c>
      <c r="I2303" s="2" t="n">
        <v>0</v>
      </c>
      <c r="J2303" s="2" t="inlineStr">
        <is>
          <t>GPA</t>
        </is>
      </c>
    </row>
    <row r="2304">
      <c r="A2304" s="2" t="n">
        <v>7</v>
      </c>
      <c r="B2304" s="2" t="n">
        <v>930</v>
      </c>
      <c r="C2304" s="2" t="inlineStr">
        <is>
          <t>SEPARACAO</t>
        </is>
      </c>
      <c r="D2304" s="2" t="n">
        <v>6011101</v>
      </c>
      <c r="E2304" s="2" t="inlineStr">
        <is>
          <t>Nosa Majekodumi Owoloja</t>
        </is>
      </c>
      <c r="F2304" s="2" t="n">
        <v>2986</v>
      </c>
      <c r="G2304" s="2" t="n">
        <v>44.91</v>
      </c>
      <c r="H2304" s="2" t="n">
        <v>66</v>
      </c>
      <c r="I2304" s="2" t="n">
        <v>0</v>
      </c>
      <c r="J2304" s="2" t="inlineStr">
        <is>
          <t>GPA</t>
        </is>
      </c>
    </row>
    <row r="2305">
      <c r="A2305" s="2" t="n">
        <v>7</v>
      </c>
      <c r="B2305" s="2" t="n">
        <v>930</v>
      </c>
      <c r="C2305" s="2" t="inlineStr">
        <is>
          <t>SEPARACAO</t>
        </is>
      </c>
      <c r="D2305" s="2" t="n">
        <v>6011195</v>
      </c>
      <c r="E2305" s="2" t="inlineStr">
        <is>
          <t>Daniel Ibrahim</t>
        </is>
      </c>
      <c r="F2305" s="2" t="n">
        <v>3445</v>
      </c>
      <c r="G2305" s="2" t="n">
        <v>48.25</v>
      </c>
      <c r="H2305" s="2" t="n">
        <v>71</v>
      </c>
      <c r="I2305" s="2" t="n">
        <v>0</v>
      </c>
      <c r="J2305" s="2" t="inlineStr">
        <is>
          <t>GPA</t>
        </is>
      </c>
    </row>
    <row r="2306">
      <c r="A2306" s="2" t="n">
        <v>7</v>
      </c>
      <c r="B2306" s="2" t="n">
        <v>930</v>
      </c>
      <c r="C2306" s="2" t="inlineStr">
        <is>
          <t>SEPARACAO</t>
        </is>
      </c>
      <c r="D2306" s="2" t="n">
        <v>6013228</v>
      </c>
      <c r="E2306" s="2" t="inlineStr">
        <is>
          <t>Rafael William Januario</t>
        </is>
      </c>
      <c r="F2306" s="2" t="n">
        <v>1488</v>
      </c>
      <c r="G2306" s="2" t="n">
        <v>22.53</v>
      </c>
      <c r="H2306" s="2" t="n">
        <v>66</v>
      </c>
      <c r="I2306" s="2" t="n">
        <v>0</v>
      </c>
      <c r="J2306" s="2" t="inlineStr">
        <is>
          <t>GPA</t>
        </is>
      </c>
    </row>
    <row r="2307">
      <c r="A2307" s="2" t="n">
        <v>7</v>
      </c>
      <c r="B2307" s="2" t="n">
        <v>930</v>
      </c>
      <c r="C2307" s="2" t="inlineStr">
        <is>
          <t>SEPARACAO</t>
        </is>
      </c>
      <c r="D2307" s="2" t="n">
        <v>6015743</v>
      </c>
      <c r="E2307" s="2" t="inlineStr">
        <is>
          <t>Fernando Carlos De Jesus</t>
        </is>
      </c>
      <c r="F2307" s="2" t="n">
        <v>1855</v>
      </c>
      <c r="G2307" s="2" t="n">
        <v>22.61</v>
      </c>
      <c r="H2307" s="2" t="n">
        <v>82</v>
      </c>
      <c r="I2307" s="2" t="n">
        <v>0</v>
      </c>
      <c r="J2307" s="2" t="inlineStr">
        <is>
          <t>GPA</t>
        </is>
      </c>
    </row>
    <row r="2308">
      <c r="A2308" s="2" t="n">
        <v>7</v>
      </c>
      <c r="B2308" s="2" t="n">
        <v>930</v>
      </c>
      <c r="C2308" s="2" t="inlineStr">
        <is>
          <t>RECEBIMENTO</t>
        </is>
      </c>
      <c r="D2308" s="2" t="n">
        <v>603054</v>
      </c>
      <c r="E2308" s="2" t="inlineStr">
        <is>
          <t>EDUARDO SOARES PROCOPIO</t>
        </is>
      </c>
      <c r="F2308" s="2" t="n">
        <v>346</v>
      </c>
      <c r="G2308" s="2" t="n">
        <v>14.82</v>
      </c>
      <c r="H2308" s="2" t="n">
        <v>23</v>
      </c>
      <c r="I2308" s="2" t="n">
        <v>0</v>
      </c>
      <c r="J2308" s="2" t="inlineStr">
        <is>
          <t>GPA</t>
        </is>
      </c>
    </row>
    <row r="2309">
      <c r="A2309" s="2" t="n">
        <v>7</v>
      </c>
      <c r="B2309" s="2" t="n">
        <v>930</v>
      </c>
      <c r="C2309" s="2" t="inlineStr">
        <is>
          <t>PUXADA RECEB</t>
        </is>
      </c>
      <c r="D2309" s="2" t="n">
        <v>653467</v>
      </c>
      <c r="E2309" s="2" t="inlineStr">
        <is>
          <t>DANILO JOSIAS DE CARVALHO</t>
        </is>
      </c>
      <c r="F2309" s="2" t="n">
        <v>10</v>
      </c>
      <c r="G2309" s="2" t="n">
        <v>0.72</v>
      </c>
      <c r="H2309" s="2" t="n">
        <v>14</v>
      </c>
      <c r="I2309" s="2" t="n">
        <v>0</v>
      </c>
      <c r="J2309" s="2" t="inlineStr">
        <is>
          <t>GPA</t>
        </is>
      </c>
    </row>
    <row r="2310">
      <c r="A2310" s="2" t="n">
        <v>7</v>
      </c>
      <c r="B2310" s="2" t="n">
        <v>930</v>
      </c>
      <c r="C2310" s="2" t="inlineStr">
        <is>
          <t>RECEBIMENTO</t>
        </is>
      </c>
      <c r="D2310" s="2" t="n">
        <v>653467</v>
      </c>
      <c r="E2310" s="2" t="inlineStr">
        <is>
          <t>DANILO JOSIAS DE CARVALHO</t>
        </is>
      </c>
      <c r="F2310" s="2" t="n">
        <v>1746</v>
      </c>
      <c r="G2310" s="2" t="n">
        <v>134.01</v>
      </c>
      <c r="H2310" s="2" t="n">
        <v>13</v>
      </c>
      <c r="I2310" s="2" t="n">
        <v>0</v>
      </c>
      <c r="J2310" s="2" t="inlineStr">
        <is>
          <t>GPA</t>
        </is>
      </c>
    </row>
    <row r="2311">
      <c r="A2311" s="2" t="n">
        <v>7</v>
      </c>
      <c r="B2311" s="2" t="n">
        <v>930</v>
      </c>
      <c r="C2311" s="2" t="inlineStr">
        <is>
          <t>CARREGAMENTO</t>
        </is>
      </c>
      <c r="D2311" s="2" t="n">
        <v>665501</v>
      </c>
      <c r="E2311" s="2" t="inlineStr">
        <is>
          <t>RAFAEL NASCIMENTO DEMETRIO</t>
        </is>
      </c>
      <c r="F2311" s="2" t="n">
        <v>13</v>
      </c>
      <c r="G2311" s="2" t="n">
        <v>1.02</v>
      </c>
      <c r="H2311" s="2" t="n">
        <v>13</v>
      </c>
      <c r="I2311" s="2" t="n">
        <v>0</v>
      </c>
      <c r="J2311" s="2" t="inlineStr">
        <is>
          <t>GPA</t>
        </is>
      </c>
    </row>
    <row r="2312">
      <c r="A2312" s="2" t="n">
        <v>7</v>
      </c>
      <c r="B2312" s="2" t="n">
        <v>930</v>
      </c>
      <c r="C2312" s="2" t="inlineStr">
        <is>
          <t>ATIVIDADE OP. EMP.</t>
        </is>
      </c>
      <c r="D2312" s="2" t="n">
        <v>670364</v>
      </c>
      <c r="E2312" s="2" t="inlineStr">
        <is>
          <t>CLECIO ROBERTO DA SILVA</t>
        </is>
      </c>
      <c r="F2312" s="2" t="n">
        <v>1780</v>
      </c>
      <c r="G2312" s="2" t="n">
        <v>23.49</v>
      </c>
      <c r="H2312" s="2" t="n">
        <v>76</v>
      </c>
      <c r="I2312" s="2" t="n">
        <v>0</v>
      </c>
      <c r="J2312" s="2" t="inlineStr">
        <is>
          <t>GPA</t>
        </is>
      </c>
    </row>
    <row r="2313">
      <c r="A2313" s="2" t="n">
        <v>7</v>
      </c>
      <c r="B2313" s="2" t="n">
        <v>930</v>
      </c>
      <c r="C2313" s="2" t="inlineStr">
        <is>
          <t>RECEBIMENTO</t>
        </is>
      </c>
      <c r="D2313" s="2" t="n">
        <v>671519</v>
      </c>
      <c r="E2313" s="2" t="inlineStr">
        <is>
          <t>PAULO ROBERTO BERTACCHINI</t>
        </is>
      </c>
      <c r="F2313" s="2" t="n">
        <v>2531</v>
      </c>
      <c r="G2313" s="2" t="n">
        <v>139.28</v>
      </c>
      <c r="H2313" s="2" t="n">
        <v>18</v>
      </c>
      <c r="I2313" s="2" t="n">
        <v>0</v>
      </c>
      <c r="J2313" s="2" t="inlineStr">
        <is>
          <t>GPA</t>
        </is>
      </c>
    </row>
    <row r="2314">
      <c r="A2314" s="2" t="n">
        <v>7</v>
      </c>
      <c r="B2314" s="2" t="n">
        <v>930</v>
      </c>
      <c r="C2314" s="2" t="inlineStr">
        <is>
          <t>PUXADA RECEB</t>
        </is>
      </c>
      <c r="D2314" s="2" t="n">
        <v>689734</v>
      </c>
      <c r="E2314" s="2" t="inlineStr">
        <is>
          <t>ADILSON SOARES DE OLIVEIRA</t>
        </is>
      </c>
      <c r="F2314" s="2" t="n">
        <v>93</v>
      </c>
      <c r="G2314" s="2" t="n">
        <v>3.61</v>
      </c>
      <c r="H2314" s="2" t="n">
        <v>26</v>
      </c>
      <c r="I2314" s="2" t="n">
        <v>0</v>
      </c>
      <c r="J2314" s="2" t="inlineStr">
        <is>
          <t>GPA</t>
        </is>
      </c>
    </row>
    <row r="2315">
      <c r="A2315" s="2" t="n">
        <v>7</v>
      </c>
      <c r="B2315" s="2" t="n">
        <v>930</v>
      </c>
      <c r="C2315" s="2" t="inlineStr">
        <is>
          <t>SEPARACAO</t>
        </is>
      </c>
      <c r="D2315" s="2" t="n">
        <v>689734</v>
      </c>
      <c r="E2315" s="2" t="inlineStr">
        <is>
          <t>ADILSON SOARES DE OLIVEIRA</t>
        </is>
      </c>
      <c r="F2315" s="2" t="n">
        <v>1360</v>
      </c>
      <c r="G2315" s="2" t="n">
        <v>16.04</v>
      </c>
      <c r="H2315" s="2" t="n">
        <v>85</v>
      </c>
      <c r="I2315" s="2" t="n">
        <v>0</v>
      </c>
      <c r="J2315" s="2" t="inlineStr">
        <is>
          <t>GPA</t>
        </is>
      </c>
    </row>
    <row r="2316">
      <c r="A2316" s="2" t="n">
        <v>7</v>
      </c>
      <c r="B2316" s="2" t="n">
        <v>930</v>
      </c>
      <c r="C2316" s="2" t="inlineStr">
        <is>
          <t>CARREGAMENTO</t>
        </is>
      </c>
      <c r="D2316" s="2" t="n">
        <v>701017</v>
      </c>
      <c r="E2316" s="2" t="inlineStr">
        <is>
          <t>CHARLES MOREIRA</t>
        </is>
      </c>
      <c r="F2316" s="2" t="n">
        <v>17</v>
      </c>
      <c r="G2316" s="2" t="n">
        <v>1.42</v>
      </c>
      <c r="H2316" s="2" t="n">
        <v>12</v>
      </c>
      <c r="I2316" s="2" t="n">
        <v>0</v>
      </c>
      <c r="J2316" s="2" t="inlineStr">
        <is>
          <t>GPA</t>
        </is>
      </c>
    </row>
    <row r="2317">
      <c r="A2317" s="2" t="n">
        <v>7</v>
      </c>
      <c r="B2317" s="2" t="n">
        <v>930</v>
      </c>
      <c r="C2317" s="2" t="inlineStr">
        <is>
          <t>SEPARACAO</t>
        </is>
      </c>
      <c r="D2317" s="2" t="n">
        <v>90002495</v>
      </c>
      <c r="E2317" s="2" t="inlineStr">
        <is>
          <t>ERICK REIS MOREIRA</t>
        </is>
      </c>
      <c r="F2317" s="2" t="n">
        <v>8494</v>
      </c>
      <c r="G2317" s="2" t="n">
        <v>91.34999999999999</v>
      </c>
      <c r="H2317" s="2" t="n">
        <v>93</v>
      </c>
      <c r="I2317" s="2" t="n">
        <v>0</v>
      </c>
      <c r="J2317" s="2" t="inlineStr">
        <is>
          <t>GPA</t>
        </is>
      </c>
    </row>
    <row r="2318">
      <c r="A2318" s="2" t="n">
        <v>7</v>
      </c>
      <c r="B2318" s="2" t="n">
        <v>930</v>
      </c>
      <c r="C2318" s="2" t="inlineStr">
        <is>
          <t>ATIVIDADE OP. EMP.</t>
        </is>
      </c>
      <c r="D2318" s="2" t="n">
        <v>98905</v>
      </c>
      <c r="E2318" s="2" t="inlineStr">
        <is>
          <t>ALEXANDRE DE  OLIVEIRA  CANDIDO</t>
        </is>
      </c>
      <c r="F2318" s="2" t="n">
        <v>3062</v>
      </c>
      <c r="G2318" s="2" t="n">
        <v>106.49</v>
      </c>
      <c r="H2318" s="2" t="n">
        <v>29</v>
      </c>
      <c r="I2318" s="2" t="n">
        <v>0</v>
      </c>
      <c r="J2318" s="2" t="inlineStr">
        <is>
          <t>GPA</t>
        </is>
      </c>
    </row>
    <row r="2319">
      <c r="A2319" s="2" t="n">
        <v>7</v>
      </c>
      <c r="B2319" s="2" t="n">
        <v>930</v>
      </c>
      <c r="C2319" s="2" t="inlineStr">
        <is>
          <t>SEPARACAO</t>
        </is>
      </c>
      <c r="D2319" s="2" t="inlineStr">
        <is>
          <t>T60000319</t>
        </is>
      </c>
      <c r="E2319" s="2" t="inlineStr">
        <is>
          <t>PEDRO HUGO DE MORAES</t>
        </is>
      </c>
      <c r="F2319" s="2" t="n">
        <v>10521</v>
      </c>
      <c r="G2319" s="2" t="n">
        <v>109.87</v>
      </c>
      <c r="H2319" s="2" t="n">
        <v>96</v>
      </c>
      <c r="I2319" s="2" t="n">
        <v>0</v>
      </c>
      <c r="J2319" s="2" t="inlineStr">
        <is>
          <t>TERCEIRO</t>
        </is>
      </c>
    </row>
    <row r="2320">
      <c r="A2320" s="2" t="n">
        <v>7</v>
      </c>
      <c r="B2320" s="2" t="n">
        <v>930</v>
      </c>
      <c r="C2320" s="2" t="inlineStr">
        <is>
          <t>SEPARACAO</t>
        </is>
      </c>
      <c r="D2320" s="2" t="inlineStr">
        <is>
          <t>T60000327</t>
        </is>
      </c>
      <c r="E2320" s="2" t="inlineStr">
        <is>
          <t>FLAVIO MANOEL DELMONDES</t>
        </is>
      </c>
      <c r="F2320" s="2" t="n">
        <v>12418</v>
      </c>
      <c r="G2320" s="2" t="n">
        <v>127.05</v>
      </c>
      <c r="H2320" s="2" t="n">
        <v>98</v>
      </c>
      <c r="I2320" s="2" t="n">
        <v>0</v>
      </c>
      <c r="J2320" s="2" t="inlineStr">
        <is>
          <t>TERCEIRO</t>
        </is>
      </c>
    </row>
    <row r="2321">
      <c r="A2321" s="2" t="n">
        <v>7</v>
      </c>
      <c r="B2321" s="2" t="n">
        <v>930</v>
      </c>
      <c r="C2321" s="2" t="inlineStr">
        <is>
          <t>SEPARACAO</t>
        </is>
      </c>
      <c r="D2321" s="2" t="inlineStr">
        <is>
          <t>T60000329</t>
        </is>
      </c>
      <c r="E2321" s="2" t="inlineStr">
        <is>
          <t>PATRIK JOSE RODRIGUES DA SILVA</t>
        </is>
      </c>
      <c r="F2321" s="2" t="n">
        <v>13700</v>
      </c>
      <c r="G2321" s="2" t="n">
        <v>131.9</v>
      </c>
      <c r="H2321" s="2" t="n">
        <v>104</v>
      </c>
      <c r="I2321" s="2" t="n">
        <v>0</v>
      </c>
      <c r="J2321" s="2" t="inlineStr">
        <is>
          <t>TERCEIRO</t>
        </is>
      </c>
    </row>
    <row r="2322">
      <c r="A2322" s="2" t="n">
        <v>7</v>
      </c>
      <c r="B2322" s="2" t="n">
        <v>930</v>
      </c>
      <c r="C2322" s="2" t="inlineStr">
        <is>
          <t>SEPARACAO</t>
        </is>
      </c>
      <c r="D2322" s="2" t="inlineStr">
        <is>
          <t>T60000348</t>
        </is>
      </c>
      <c r="E2322" s="2" t="inlineStr">
        <is>
          <t>FELIPE MIRANDA JOB</t>
        </is>
      </c>
      <c r="F2322" s="2" t="n">
        <v>10028</v>
      </c>
      <c r="G2322" s="2" t="n">
        <v>103.79</v>
      </c>
      <c r="H2322" s="2" t="n">
        <v>97</v>
      </c>
      <c r="I2322" s="2" t="n">
        <v>0</v>
      </c>
      <c r="J2322" s="2" t="inlineStr">
        <is>
          <t>TERCEIRO</t>
        </is>
      </c>
    </row>
    <row r="2323">
      <c r="A2323" s="2" t="n">
        <v>7</v>
      </c>
      <c r="B2323" s="2" t="n">
        <v>930</v>
      </c>
      <c r="C2323" s="2" t="inlineStr">
        <is>
          <t>SEPARACAO</t>
        </is>
      </c>
      <c r="D2323" s="2" t="inlineStr">
        <is>
          <t>T60000349</t>
        </is>
      </c>
      <c r="E2323" s="2" t="inlineStr">
        <is>
          <t>JONATHAN DA SILVA LOPES</t>
        </is>
      </c>
      <c r="F2323" s="2" t="n">
        <v>3487</v>
      </c>
      <c r="G2323" s="2" t="n">
        <v>42.03</v>
      </c>
      <c r="H2323" s="2" t="n">
        <v>83</v>
      </c>
      <c r="I2323" s="2" t="n">
        <v>0</v>
      </c>
      <c r="J2323" s="2" t="inlineStr">
        <is>
          <t>TERCEIRO</t>
        </is>
      </c>
    </row>
    <row r="2324">
      <c r="A2324" s="2" t="n">
        <v>7</v>
      </c>
      <c r="B2324" s="2" t="n">
        <v>930</v>
      </c>
      <c r="C2324" s="2" t="inlineStr">
        <is>
          <t>SEPARACAO</t>
        </is>
      </c>
      <c r="D2324" s="2" t="inlineStr">
        <is>
          <t>T60000350</t>
        </is>
      </c>
      <c r="E2324" s="2" t="inlineStr">
        <is>
          <t>WELTON BEZERRA MIRANDA DA SILVA</t>
        </is>
      </c>
      <c r="F2324" s="2" t="n">
        <v>18664</v>
      </c>
      <c r="G2324" s="2" t="n">
        <v>139.55</v>
      </c>
      <c r="H2324" s="2" t="n">
        <v>134</v>
      </c>
      <c r="I2324" s="2" t="n">
        <v>0</v>
      </c>
      <c r="J2324" s="2" t="inlineStr">
        <is>
          <t>TERCEIRO</t>
        </is>
      </c>
    </row>
    <row r="2325">
      <c r="A2325" s="2" t="n">
        <v>7</v>
      </c>
      <c r="B2325" s="2" t="n">
        <v>930</v>
      </c>
      <c r="C2325" s="2" t="inlineStr">
        <is>
          <t>SEPARACAO</t>
        </is>
      </c>
      <c r="D2325" s="2" t="inlineStr">
        <is>
          <t>T60000351</t>
        </is>
      </c>
      <c r="E2325" s="2" t="inlineStr">
        <is>
          <t>DIOGO ALVES MARQUES DA SILVA</t>
        </is>
      </c>
      <c r="F2325" s="2" t="n">
        <v>10038</v>
      </c>
      <c r="G2325" s="2" t="n">
        <v>95.92</v>
      </c>
      <c r="H2325" s="2" t="n">
        <v>105</v>
      </c>
      <c r="I2325" s="2" t="n">
        <v>0</v>
      </c>
      <c r="J2325" s="2" t="inlineStr">
        <is>
          <t>TERCEIRO</t>
        </is>
      </c>
    </row>
    <row r="2326">
      <c r="A2326" s="2" t="n">
        <v>7</v>
      </c>
      <c r="B2326" s="2" t="n">
        <v>930</v>
      </c>
      <c r="C2326" s="2" t="inlineStr">
        <is>
          <t>SEPARACAO</t>
        </is>
      </c>
      <c r="D2326" s="2" t="inlineStr">
        <is>
          <t>T60000353</t>
        </is>
      </c>
      <c r="E2326" s="2" t="inlineStr">
        <is>
          <t>MARCIEL DE JESUS SANTOS</t>
        </is>
      </c>
      <c r="F2326" s="2" t="n">
        <v>631</v>
      </c>
      <c r="G2326" s="2" t="n">
        <v>11.27</v>
      </c>
      <c r="H2326" s="2" t="n">
        <v>56</v>
      </c>
      <c r="I2326" s="2" t="n">
        <v>0</v>
      </c>
      <c r="J2326" s="2" t="inlineStr">
        <is>
          <t>TERCEIRO</t>
        </is>
      </c>
    </row>
    <row r="2327">
      <c r="A2327" s="2" t="n">
        <v>7</v>
      </c>
      <c r="B2327" s="2" t="n">
        <v>930</v>
      </c>
      <c r="C2327" s="2" t="inlineStr">
        <is>
          <t>SEPARACAO</t>
        </is>
      </c>
      <c r="D2327" s="2" t="inlineStr">
        <is>
          <t>T60000354</t>
        </is>
      </c>
      <c r="E2327" s="2" t="inlineStr">
        <is>
          <t>DOUGLAS REIS DE SOUZA</t>
        </is>
      </c>
      <c r="F2327" s="2" t="n">
        <v>5996</v>
      </c>
      <c r="G2327" s="2" t="n">
        <v>70.63</v>
      </c>
      <c r="H2327" s="2" t="n">
        <v>85</v>
      </c>
      <c r="I2327" s="2" t="n">
        <v>0</v>
      </c>
      <c r="J2327" s="2" t="inlineStr">
        <is>
          <t>TERCEIRO</t>
        </is>
      </c>
    </row>
    <row r="2328">
      <c r="A2328" s="2" t="n">
        <v>7</v>
      </c>
      <c r="B2328" s="2" t="n">
        <v>930</v>
      </c>
      <c r="C2328" s="2" t="inlineStr">
        <is>
          <t>SEPARACAO</t>
        </is>
      </c>
      <c r="D2328" s="2" t="inlineStr">
        <is>
          <t>T60000355</t>
        </is>
      </c>
      <c r="E2328" s="2" t="inlineStr">
        <is>
          <t>DANILO VIEIRA MORO</t>
        </is>
      </c>
      <c r="F2328" s="2" t="n">
        <v>1826</v>
      </c>
      <c r="G2328" s="2" t="n">
        <v>18.34</v>
      </c>
      <c r="H2328" s="2" t="n">
        <v>100</v>
      </c>
      <c r="I2328" s="2" t="n">
        <v>0</v>
      </c>
      <c r="J2328" s="2" t="inlineStr">
        <is>
          <t>TERCEIRO</t>
        </is>
      </c>
    </row>
    <row r="2329">
      <c r="A2329" s="2" t="n">
        <v>7</v>
      </c>
      <c r="B2329" s="2" t="n">
        <v>930</v>
      </c>
      <c r="C2329" s="2" t="inlineStr">
        <is>
          <t>SEPARACAO</t>
        </is>
      </c>
      <c r="D2329" s="2" t="inlineStr">
        <is>
          <t>T60000356</t>
        </is>
      </c>
      <c r="E2329" s="2" t="inlineStr">
        <is>
          <t>JOSE IRINEU CAMELO DOS SANTOS</t>
        </is>
      </c>
      <c r="F2329" s="2" t="n">
        <v>5269</v>
      </c>
      <c r="G2329" s="2" t="n">
        <v>60.85</v>
      </c>
      <c r="H2329" s="2" t="n">
        <v>87</v>
      </c>
      <c r="I2329" s="2" t="n">
        <v>0</v>
      </c>
      <c r="J2329" s="2" t="inlineStr">
        <is>
          <t>TERCEIRO</t>
        </is>
      </c>
    </row>
    <row r="2330">
      <c r="A2330" s="2" t="n">
        <v>7</v>
      </c>
      <c r="B2330" s="2" t="n">
        <v>930</v>
      </c>
      <c r="C2330" s="2" t="inlineStr">
        <is>
          <t>CARREGAMENTO</t>
        </is>
      </c>
      <c r="D2330" s="2" t="inlineStr">
        <is>
          <t>T60000358</t>
        </is>
      </c>
      <c r="E2330" s="2" t="inlineStr">
        <is>
          <t>PAULO VITOR DE OLIVEIRA VIEIRA</t>
        </is>
      </c>
      <c r="F2330" s="2" t="n">
        <v>3</v>
      </c>
      <c r="G2330" s="2" t="n">
        <v>0.33</v>
      </c>
      <c r="H2330" s="2" t="n">
        <v>9</v>
      </c>
      <c r="I2330" s="2" t="n">
        <v>0</v>
      </c>
      <c r="J2330" s="2" t="inlineStr">
        <is>
          <t>TERCEIRO</t>
        </is>
      </c>
    </row>
    <row r="2331">
      <c r="A2331" s="2" t="n">
        <v>7</v>
      </c>
      <c r="B2331" s="2" t="n">
        <v>930</v>
      </c>
      <c r="C2331" s="2" t="inlineStr">
        <is>
          <t>SEPARACAO</t>
        </is>
      </c>
      <c r="D2331" s="2" t="inlineStr">
        <is>
          <t>T60000358</t>
        </is>
      </c>
      <c r="E2331" s="2" t="inlineStr">
        <is>
          <t>PAULO VITOR DE OLIVEIRA VIEIRA</t>
        </is>
      </c>
      <c r="F2331" s="2" t="n">
        <v>2508</v>
      </c>
      <c r="G2331" s="2" t="n">
        <v>36.72</v>
      </c>
      <c r="H2331" s="2" t="n">
        <v>68</v>
      </c>
      <c r="I2331" s="2" t="n">
        <v>0</v>
      </c>
      <c r="J2331" s="2" t="inlineStr">
        <is>
          <t>TERCEIRO</t>
        </is>
      </c>
    </row>
    <row r="2332">
      <c r="A2332" s="2" t="n">
        <v>7</v>
      </c>
      <c r="B2332" s="2" t="n">
        <v>930</v>
      </c>
      <c r="C2332" s="2" t="inlineStr">
        <is>
          <t>SEPARACAO</t>
        </is>
      </c>
      <c r="D2332" s="2" t="inlineStr">
        <is>
          <t>T610044</t>
        </is>
      </c>
      <c r="E2332" s="2" t="inlineStr">
        <is>
          <t>LEONARDO MOIAIA MUACA</t>
        </is>
      </c>
      <c r="F2332" s="2" t="n">
        <v>7380</v>
      </c>
      <c r="G2332" s="2" t="n">
        <v>86.27</v>
      </c>
      <c r="H2332" s="2" t="n">
        <v>86</v>
      </c>
      <c r="I2332" s="2" t="n">
        <v>0</v>
      </c>
      <c r="J2332" s="2" t="inlineStr">
        <is>
          <t>TERCEIRO</t>
        </is>
      </c>
    </row>
    <row r="2333">
      <c r="A2333" s="2" t="n">
        <v>7</v>
      </c>
      <c r="B2333" s="2" t="n">
        <v>930</v>
      </c>
      <c r="C2333" s="2" t="inlineStr">
        <is>
          <t>SEPARACAO</t>
        </is>
      </c>
      <c r="D2333" s="2" t="inlineStr">
        <is>
          <t>T620004</t>
        </is>
      </c>
      <c r="E2333" s="2" t="inlineStr">
        <is>
          <t>RICARDO DE JESUS SILVA</t>
        </is>
      </c>
      <c r="F2333" s="2" t="n">
        <v>8587</v>
      </c>
      <c r="G2333" s="2" t="n">
        <v>104.21</v>
      </c>
      <c r="H2333" s="2" t="n">
        <v>82</v>
      </c>
      <c r="I2333" s="2" t="n">
        <v>0</v>
      </c>
      <c r="J2333" s="2" t="inlineStr">
        <is>
          <t>TERCEIRO</t>
        </is>
      </c>
    </row>
    <row r="2334">
      <c r="A2334" s="2" t="n">
        <v>7</v>
      </c>
      <c r="B2334" s="2" t="n">
        <v>930</v>
      </c>
      <c r="C2334" s="2" t="inlineStr">
        <is>
          <t>SEPARACAO</t>
        </is>
      </c>
      <c r="D2334" s="2" t="inlineStr">
        <is>
          <t>T620045</t>
        </is>
      </c>
      <c r="E2334" s="2" t="inlineStr">
        <is>
          <t>ROCIANO MAKOSSO</t>
        </is>
      </c>
      <c r="F2334" s="2" t="n">
        <v>14466</v>
      </c>
      <c r="G2334" s="2" t="n">
        <v>100.34</v>
      </c>
      <c r="H2334" s="2" t="n">
        <v>144</v>
      </c>
      <c r="I2334" s="2" t="n">
        <v>0</v>
      </c>
      <c r="J2334" s="2" t="inlineStr">
        <is>
          <t>TERCEIRO</t>
        </is>
      </c>
    </row>
    <row r="2335">
      <c r="A2335" s="2" t="n">
        <v>7</v>
      </c>
      <c r="B2335" s="2" t="n">
        <v>930</v>
      </c>
      <c r="C2335" s="2" t="inlineStr">
        <is>
          <t>SEPARACAO</t>
        </is>
      </c>
      <c r="D2335" s="2" t="inlineStr">
        <is>
          <t>T620051</t>
        </is>
      </c>
      <c r="E2335" s="2" t="inlineStr">
        <is>
          <t>LEONARDO QUEIROZ</t>
        </is>
      </c>
      <c r="F2335" s="2" t="n">
        <v>9393</v>
      </c>
      <c r="G2335" s="2" t="n">
        <v>114.91</v>
      </c>
      <c r="H2335" s="2" t="n">
        <v>82</v>
      </c>
      <c r="I2335" s="2" t="n">
        <v>0</v>
      </c>
      <c r="J2335" s="2" t="inlineStr">
        <is>
          <t>TERCEIRO</t>
        </is>
      </c>
    </row>
    <row r="2336">
      <c r="A2336" s="2" t="n">
        <v>7</v>
      </c>
      <c r="B2336" s="2" t="n">
        <v>930</v>
      </c>
      <c r="C2336" s="2" t="inlineStr">
        <is>
          <t>SEPARACAO</t>
        </is>
      </c>
      <c r="D2336" s="2" t="inlineStr">
        <is>
          <t>T620171</t>
        </is>
      </c>
      <c r="E2336" s="2" t="inlineStr">
        <is>
          <t>NATANAEL TADEU NOGUEIRA ROMAO</t>
        </is>
      </c>
      <c r="F2336" s="2" t="n">
        <v>7922</v>
      </c>
      <c r="G2336" s="2" t="n">
        <v>91.65000000000001</v>
      </c>
      <c r="H2336" s="2" t="n">
        <v>86</v>
      </c>
      <c r="I2336" s="2" t="n">
        <v>0</v>
      </c>
      <c r="J2336" s="2" t="inlineStr">
        <is>
          <t>TERCEIRO</t>
        </is>
      </c>
    </row>
    <row r="2337">
      <c r="A2337" s="2" t="n">
        <v>7</v>
      </c>
      <c r="B2337" s="2" t="n">
        <v>930</v>
      </c>
      <c r="C2337" s="2" t="inlineStr">
        <is>
          <t>SEPARACAO</t>
        </is>
      </c>
      <c r="D2337" s="2" t="inlineStr">
        <is>
          <t>T620181</t>
        </is>
      </c>
      <c r="E2337" s="2" t="inlineStr">
        <is>
          <t>JOSE PINTO ALFREDO</t>
        </is>
      </c>
      <c r="F2337" s="2" t="n">
        <v>4379</v>
      </c>
      <c r="G2337" s="2" t="n">
        <v>43.43</v>
      </c>
      <c r="H2337" s="2" t="n">
        <v>101</v>
      </c>
      <c r="I2337" s="2" t="n">
        <v>0</v>
      </c>
      <c r="J2337" s="2" t="inlineStr">
        <is>
          <t>TERCEIRO</t>
        </is>
      </c>
    </row>
    <row r="2338">
      <c r="A2338" s="2" t="n">
        <v>7</v>
      </c>
      <c r="B2338" s="2" t="n">
        <v>930</v>
      </c>
      <c r="C2338" s="2" t="inlineStr">
        <is>
          <t>CARREGAMENTO</t>
        </is>
      </c>
      <c r="D2338" s="2" t="inlineStr">
        <is>
          <t>T620222</t>
        </is>
      </c>
      <c r="E2338" s="2" t="inlineStr">
        <is>
          <t>JOSE RENIEL SILVA FARIAS</t>
        </is>
      </c>
      <c r="F2338" s="2" t="n">
        <v>510</v>
      </c>
      <c r="G2338" s="2" t="n">
        <v>29.11</v>
      </c>
      <c r="H2338" s="2" t="n">
        <v>18</v>
      </c>
      <c r="I2338" s="2" t="n">
        <v>0</v>
      </c>
      <c r="J2338" s="2" t="inlineStr">
        <is>
          <t>TERCEIRO</t>
        </is>
      </c>
    </row>
    <row r="2339">
      <c r="A2339" s="2" t="n">
        <v>7</v>
      </c>
      <c r="B2339" s="2" t="n">
        <v>930</v>
      </c>
      <c r="C2339" s="2" t="inlineStr">
        <is>
          <t>SEPARACAO</t>
        </is>
      </c>
      <c r="D2339" s="2" t="inlineStr">
        <is>
          <t>T620222</t>
        </is>
      </c>
      <c r="E2339" s="2" t="inlineStr">
        <is>
          <t>JOSE RENIEL SILVA FARIAS</t>
        </is>
      </c>
      <c r="F2339" s="2" t="n">
        <v>1620</v>
      </c>
      <c r="G2339" s="2" t="n">
        <v>18.92</v>
      </c>
      <c r="H2339" s="2" t="n">
        <v>86</v>
      </c>
      <c r="I2339" s="2" t="n">
        <v>0</v>
      </c>
      <c r="J2339" s="2" t="inlineStr">
        <is>
          <t>TERCEIRO</t>
        </is>
      </c>
    </row>
    <row r="2340">
      <c r="A2340" s="2" t="n">
        <v>7</v>
      </c>
      <c r="B2340" s="2" t="n">
        <v>930</v>
      </c>
      <c r="C2340" s="2" t="inlineStr">
        <is>
          <t>SEPARACAO</t>
        </is>
      </c>
      <c r="D2340" s="2" t="inlineStr">
        <is>
          <t>T620252</t>
        </is>
      </c>
      <c r="E2340" s="2" t="inlineStr">
        <is>
          <t>IGOR SILVA MEIRELES DE SOUZA</t>
        </is>
      </c>
      <c r="F2340" s="2" t="n">
        <v>14715</v>
      </c>
      <c r="G2340" s="2" t="n">
        <v>104.99</v>
      </c>
      <c r="H2340" s="2" t="n">
        <v>140</v>
      </c>
      <c r="I2340" s="2" t="n">
        <v>0</v>
      </c>
      <c r="J2340" s="2" t="inlineStr">
        <is>
          <t>TERCEIRO</t>
        </is>
      </c>
    </row>
    <row r="2341">
      <c r="A2341" s="2" t="n">
        <v>7</v>
      </c>
      <c r="B2341" s="2" t="n">
        <v>930</v>
      </c>
      <c r="C2341" s="2" t="inlineStr">
        <is>
          <t>CARREGAMENTO</t>
        </is>
      </c>
      <c r="D2341" s="2" t="inlineStr">
        <is>
          <t>T620267</t>
        </is>
      </c>
      <c r="E2341" s="2" t="inlineStr">
        <is>
          <t>YVES SANTOS DA SILVA</t>
        </is>
      </c>
      <c r="F2341" s="2" t="n">
        <v>1798</v>
      </c>
      <c r="G2341" s="2" t="n">
        <v>49.96</v>
      </c>
      <c r="H2341" s="2" t="n">
        <v>36</v>
      </c>
      <c r="I2341" s="2" t="n">
        <v>0</v>
      </c>
      <c r="J2341" s="2" t="inlineStr">
        <is>
          <t>TERCEIRO</t>
        </is>
      </c>
    </row>
    <row r="2342">
      <c r="A2342" s="2" t="n">
        <v>7</v>
      </c>
      <c r="B2342" s="2" t="n">
        <v>930</v>
      </c>
      <c r="C2342" s="2" t="inlineStr">
        <is>
          <t>SEPARACAO</t>
        </is>
      </c>
      <c r="D2342" s="2" t="inlineStr">
        <is>
          <t>T620273</t>
        </is>
      </c>
      <c r="E2342" s="2" t="inlineStr">
        <is>
          <t>RAUAN DE LIMA ARCANJO</t>
        </is>
      </c>
      <c r="F2342" s="2" t="n">
        <v>8796</v>
      </c>
      <c r="G2342" s="2" t="n">
        <v>106.97</v>
      </c>
      <c r="H2342" s="2" t="n">
        <v>82</v>
      </c>
      <c r="I2342" s="2" t="n">
        <v>0</v>
      </c>
      <c r="J2342" s="2" t="inlineStr">
        <is>
          <t>TERCEIRO</t>
        </is>
      </c>
    </row>
    <row r="2343">
      <c r="A2343" s="2" t="n">
        <v>7</v>
      </c>
      <c r="B2343" s="2" t="n">
        <v>930</v>
      </c>
      <c r="C2343" s="2" t="inlineStr">
        <is>
          <t>SEPARACAO</t>
        </is>
      </c>
      <c r="D2343" s="2" t="inlineStr">
        <is>
          <t>T620275</t>
        </is>
      </c>
      <c r="E2343" s="2" t="inlineStr">
        <is>
          <t>MARCELO DA SILVA ALMEIDA</t>
        </is>
      </c>
      <c r="F2343" s="2" t="n">
        <v>5321</v>
      </c>
      <c r="G2343" s="2" t="n">
        <v>45.7</v>
      </c>
      <c r="H2343" s="2" t="n">
        <v>116</v>
      </c>
      <c r="I2343" s="2" t="n">
        <v>0</v>
      </c>
      <c r="J2343" s="2" t="inlineStr">
        <is>
          <t>TERCEIRO</t>
        </is>
      </c>
    </row>
    <row r="2344">
      <c r="A2344" s="2" t="n">
        <v>7</v>
      </c>
      <c r="B2344" s="2" t="n">
        <v>930</v>
      </c>
      <c r="C2344" s="2" t="inlineStr">
        <is>
          <t>SEPARACAO</t>
        </is>
      </c>
      <c r="D2344" s="2" t="inlineStr">
        <is>
          <t>T620278</t>
        </is>
      </c>
      <c r="E2344" s="2" t="inlineStr">
        <is>
          <t>Prince Agustine</t>
        </is>
      </c>
      <c r="F2344" s="2" t="n">
        <v>2148</v>
      </c>
      <c r="G2344" s="2" t="n">
        <v>27.64</v>
      </c>
      <c r="H2344" s="2" t="n">
        <v>78</v>
      </c>
      <c r="I2344" s="2" t="n">
        <v>0</v>
      </c>
      <c r="J2344" s="2" t="inlineStr">
        <is>
          <t>TERCEIRO</t>
        </is>
      </c>
    </row>
    <row r="2345">
      <c r="A2345" s="2" t="n">
        <v>7</v>
      </c>
      <c r="B2345" s="2" t="n">
        <v>930</v>
      </c>
      <c r="C2345" s="2" t="inlineStr">
        <is>
          <t>SEPARACAO</t>
        </is>
      </c>
      <c r="D2345" s="2" t="inlineStr">
        <is>
          <t>T620287</t>
        </is>
      </c>
      <c r="E2345" s="2" t="inlineStr">
        <is>
          <t>JOSE APARECIDO VIEIRA</t>
        </is>
      </c>
      <c r="F2345" s="2" t="n">
        <v>8663</v>
      </c>
      <c r="G2345" s="2" t="n">
        <v>116.56</v>
      </c>
      <c r="H2345" s="2" t="n">
        <v>74</v>
      </c>
      <c r="I2345" s="2" t="n">
        <v>0</v>
      </c>
      <c r="J2345" s="2" t="inlineStr">
        <is>
          <t>TERCEIRO</t>
        </is>
      </c>
    </row>
    <row r="2346">
      <c r="A2346" s="2" t="n">
        <v>7</v>
      </c>
      <c r="B2346" s="2" t="n">
        <v>930</v>
      </c>
      <c r="C2346" s="2" t="inlineStr">
        <is>
          <t>PUXADA RECEB</t>
        </is>
      </c>
      <c r="D2346" s="2" t="inlineStr">
        <is>
          <t>T620289</t>
        </is>
      </c>
      <c r="E2346" s="2" t="inlineStr">
        <is>
          <t>MAXWEEL CHIBUOGWU MOWETE</t>
        </is>
      </c>
      <c r="F2346" s="2" t="n">
        <v>1</v>
      </c>
      <c r="G2346" s="2" t="n">
        <v>0</v>
      </c>
      <c r="H2346" s="2" t="n">
        <v>0</v>
      </c>
      <c r="I2346" s="2" t="n">
        <v>0</v>
      </c>
      <c r="J2346" s="2" t="inlineStr">
        <is>
          <t>TERCEIRO</t>
        </is>
      </c>
    </row>
    <row r="2347">
      <c r="A2347" s="2" t="n">
        <v>7</v>
      </c>
      <c r="B2347" s="2" t="n">
        <v>930</v>
      </c>
      <c r="C2347" s="2" t="inlineStr">
        <is>
          <t>SEPARACAO</t>
        </is>
      </c>
      <c r="D2347" s="2" t="inlineStr">
        <is>
          <t>T620289</t>
        </is>
      </c>
      <c r="E2347" s="2" t="inlineStr">
        <is>
          <t>MAXWEEL CHIBUOGWU MOWETE</t>
        </is>
      </c>
      <c r="F2347" s="2" t="n">
        <v>16172</v>
      </c>
      <c r="G2347" s="2" t="n">
        <v>120.98</v>
      </c>
      <c r="H2347" s="2" t="n">
        <v>134</v>
      </c>
      <c r="I2347" s="2" t="n">
        <v>0</v>
      </c>
      <c r="J2347" s="2" t="inlineStr">
        <is>
          <t>TERCEIRO</t>
        </is>
      </c>
    </row>
    <row r="2348">
      <c r="A2348" s="2" t="n">
        <v>7</v>
      </c>
      <c r="B2348" s="2" t="n">
        <v>930</v>
      </c>
      <c r="C2348" s="2" t="inlineStr">
        <is>
          <t>SEPARACAO</t>
        </is>
      </c>
      <c r="D2348" s="2" t="inlineStr">
        <is>
          <t>T620293</t>
        </is>
      </c>
      <c r="E2348" s="2" t="inlineStr">
        <is>
          <t>KENNEDY OBUMNEKE MMADU</t>
        </is>
      </c>
      <c r="F2348" s="2" t="n">
        <v>12577</v>
      </c>
      <c r="G2348" s="2" t="n">
        <v>121.04</v>
      </c>
      <c r="H2348" s="2" t="n">
        <v>104</v>
      </c>
      <c r="I2348" s="2" t="n">
        <v>0</v>
      </c>
      <c r="J2348" s="2" t="inlineStr">
        <is>
          <t>TERCEIRO</t>
        </is>
      </c>
    </row>
    <row r="2349">
      <c r="A2349" s="2" t="n">
        <v>7</v>
      </c>
      <c r="B2349" s="2" t="n">
        <v>930</v>
      </c>
      <c r="C2349" s="2" t="inlineStr">
        <is>
          <t>SEPARACAO</t>
        </is>
      </c>
      <c r="D2349" s="2" t="inlineStr">
        <is>
          <t>T620296</t>
        </is>
      </c>
      <c r="E2349" s="2" t="inlineStr">
        <is>
          <t>SIMON OKE ATETE</t>
        </is>
      </c>
      <c r="F2349" s="2" t="n">
        <v>7232</v>
      </c>
      <c r="G2349" s="2" t="n">
        <v>106.84</v>
      </c>
      <c r="H2349" s="2" t="n">
        <v>68</v>
      </c>
      <c r="I2349" s="2" t="n">
        <v>0</v>
      </c>
      <c r="J2349" s="2" t="inlineStr">
        <is>
          <t>TERCEIRO</t>
        </is>
      </c>
    </row>
    <row r="2350">
      <c r="A2350" s="2" t="n">
        <v>7</v>
      </c>
      <c r="B2350" s="2" t="n">
        <v>930</v>
      </c>
      <c r="C2350" s="2" t="inlineStr">
        <is>
          <t>SEPARACAO</t>
        </is>
      </c>
      <c r="D2350" s="2" t="inlineStr">
        <is>
          <t>T620297</t>
        </is>
      </c>
      <c r="E2350" s="2" t="inlineStr">
        <is>
          <t>MICHAEL ADEKUNLE AKINDE</t>
        </is>
      </c>
      <c r="F2350" s="2" t="n">
        <v>14007</v>
      </c>
      <c r="G2350" s="2" t="n">
        <v>111.81</v>
      </c>
      <c r="H2350" s="2" t="n">
        <v>125</v>
      </c>
      <c r="I2350" s="2" t="n">
        <v>0</v>
      </c>
      <c r="J2350" s="2" t="inlineStr">
        <is>
          <t>TERCEIRO</t>
        </is>
      </c>
    </row>
    <row r="2351">
      <c r="A2351" s="2" t="n">
        <v>7</v>
      </c>
      <c r="B2351" s="2" t="n">
        <v>930</v>
      </c>
      <c r="C2351" s="2" t="inlineStr">
        <is>
          <t>SEPARACAO</t>
        </is>
      </c>
      <c r="D2351" s="2" t="inlineStr">
        <is>
          <t>T620301</t>
        </is>
      </c>
      <c r="E2351" s="2" t="inlineStr">
        <is>
          <t>DOUGLAS ARIEL</t>
        </is>
      </c>
      <c r="F2351" s="2" t="n">
        <v>9057</v>
      </c>
      <c r="G2351" s="2" t="n">
        <v>87.53</v>
      </c>
      <c r="H2351" s="2" t="n">
        <v>103</v>
      </c>
      <c r="I2351" s="2" t="n">
        <v>0</v>
      </c>
      <c r="J2351" s="2" t="inlineStr">
        <is>
          <t>TERCEIRO</t>
        </is>
      </c>
    </row>
    <row r="2352">
      <c r="A2352" s="2" t="n">
        <v>7</v>
      </c>
      <c r="B2352" s="2" t="n">
        <v>930</v>
      </c>
      <c r="C2352" s="2" t="inlineStr">
        <is>
          <t>SEPARACAO</t>
        </is>
      </c>
      <c r="D2352" s="2" t="inlineStr">
        <is>
          <t>T620302</t>
        </is>
      </c>
      <c r="E2352" s="2" t="inlineStr">
        <is>
          <t>CHIDINDU CHRISTIAN OMEH</t>
        </is>
      </c>
      <c r="F2352" s="2" t="n">
        <v>13323</v>
      </c>
      <c r="G2352" s="2" t="n">
        <v>117.47</v>
      </c>
      <c r="H2352" s="2" t="n">
        <v>113</v>
      </c>
      <c r="I2352" s="2" t="n">
        <v>0</v>
      </c>
      <c r="J2352" s="2" t="inlineStr">
        <is>
          <t>TERCEIRO</t>
        </is>
      </c>
    </row>
    <row r="2353">
      <c r="A2353" s="2" t="n">
        <v>7</v>
      </c>
      <c r="B2353" s="2" t="n">
        <v>930</v>
      </c>
      <c r="C2353" s="2" t="inlineStr">
        <is>
          <t>SEPARACAO</t>
        </is>
      </c>
      <c r="D2353" s="2" t="inlineStr">
        <is>
          <t>T620304</t>
        </is>
      </c>
      <c r="E2353" s="2" t="inlineStr">
        <is>
          <t>Light Okechukwu</t>
        </is>
      </c>
      <c r="F2353" s="2" t="n">
        <v>7821</v>
      </c>
      <c r="G2353" s="2" t="n">
        <v>107.33</v>
      </c>
      <c r="H2353" s="2" t="n">
        <v>73</v>
      </c>
      <c r="I2353" s="2" t="n">
        <v>0</v>
      </c>
      <c r="J2353" s="2" t="inlineStr">
        <is>
          <t>TERCEIRO</t>
        </is>
      </c>
    </row>
    <row r="2354">
      <c r="A2354" s="2" t="n">
        <v>7</v>
      </c>
      <c r="B2354" s="2" t="n">
        <v>930</v>
      </c>
      <c r="C2354" s="2" t="inlineStr">
        <is>
          <t>SEPARACAO</t>
        </is>
      </c>
      <c r="D2354" s="2" t="inlineStr">
        <is>
          <t>T620305</t>
        </is>
      </c>
      <c r="E2354" s="2" t="inlineStr">
        <is>
          <t>Nzuzi Pedro</t>
        </is>
      </c>
      <c r="F2354" s="2" t="n">
        <v>10222</v>
      </c>
      <c r="G2354" s="2" t="n">
        <v>102.44</v>
      </c>
      <c r="H2354" s="2" t="n">
        <v>100</v>
      </c>
      <c r="I2354" s="2" t="n">
        <v>0</v>
      </c>
      <c r="J2354" s="2" t="inlineStr">
        <is>
          <t>TERCEIRO</t>
        </is>
      </c>
    </row>
    <row r="2355">
      <c r="A2355" s="2" t="n">
        <v>7</v>
      </c>
      <c r="B2355" s="2" t="n">
        <v>930</v>
      </c>
      <c r="C2355" s="2" t="inlineStr">
        <is>
          <t>SEPARACAO</t>
        </is>
      </c>
      <c r="D2355" s="2" t="inlineStr">
        <is>
          <t>T620307</t>
        </is>
      </c>
      <c r="E2355" s="2" t="inlineStr">
        <is>
          <t>ANESON JUNIOR SANTOS SILVA</t>
        </is>
      </c>
      <c r="F2355" s="2" t="n">
        <v>7289</v>
      </c>
      <c r="G2355" s="2" t="n">
        <v>67.78</v>
      </c>
      <c r="H2355" s="2" t="n">
        <v>108</v>
      </c>
      <c r="I2355" s="2" t="n">
        <v>0</v>
      </c>
      <c r="J2355" s="2" t="inlineStr">
        <is>
          <t>TERCEIRO</t>
        </is>
      </c>
    </row>
    <row r="2356">
      <c r="A2356" s="2" t="n">
        <v>7</v>
      </c>
      <c r="B2356" s="2" t="n">
        <v>930</v>
      </c>
      <c r="C2356" s="2" t="inlineStr">
        <is>
          <t>SEPARACAO</t>
        </is>
      </c>
      <c r="D2356" s="2" t="inlineStr">
        <is>
          <t>T620310</t>
        </is>
      </c>
      <c r="E2356" s="2" t="inlineStr">
        <is>
          <t>RAFAEL FERREIRA DE SOUZA</t>
        </is>
      </c>
      <c r="F2356" s="2" t="n">
        <v>12130</v>
      </c>
      <c r="G2356" s="2" t="n">
        <v>95.23</v>
      </c>
      <c r="H2356" s="2" t="n">
        <v>127</v>
      </c>
      <c r="I2356" s="2" t="n">
        <v>0</v>
      </c>
      <c r="J2356" s="2" t="inlineStr">
        <is>
          <t>TERCEIRO</t>
        </is>
      </c>
    </row>
    <row r="2357">
      <c r="A2357" s="2" t="n">
        <v>7</v>
      </c>
      <c r="B2357" s="2" t="n">
        <v>930</v>
      </c>
      <c r="C2357" s="2" t="inlineStr">
        <is>
          <t>SEPARACAO</t>
        </is>
      </c>
      <c r="D2357" s="2" t="inlineStr">
        <is>
          <t>T620311</t>
        </is>
      </c>
      <c r="E2357" s="2" t="inlineStr">
        <is>
          <t>PASCHAL IZUCHUKWU ODOEMENA</t>
        </is>
      </c>
      <c r="F2357" s="2" t="n">
        <v>13978</v>
      </c>
      <c r="G2357" s="2" t="n">
        <v>114.82</v>
      </c>
      <c r="H2357" s="2" t="n">
        <v>122</v>
      </c>
      <c r="I2357" s="2" t="n">
        <v>0</v>
      </c>
      <c r="J2357" s="2" t="inlineStr">
        <is>
          <t>TERCEIRO</t>
        </is>
      </c>
    </row>
    <row r="2358">
      <c r="A2358" s="2" t="n">
        <v>7</v>
      </c>
      <c r="B2358" s="2" t="n">
        <v>930</v>
      </c>
      <c r="C2358" s="2" t="inlineStr">
        <is>
          <t>SEPARACAO</t>
        </is>
      </c>
      <c r="D2358" s="2" t="inlineStr">
        <is>
          <t>T620312</t>
        </is>
      </c>
      <c r="E2358" s="2" t="inlineStr">
        <is>
          <t>FORTUNE IKEMEFUNA</t>
        </is>
      </c>
      <c r="F2358" s="2" t="n">
        <v>6206</v>
      </c>
      <c r="G2358" s="2" t="n">
        <v>67.58</v>
      </c>
      <c r="H2358" s="2" t="n">
        <v>92</v>
      </c>
      <c r="I2358" s="2" t="n">
        <v>0</v>
      </c>
      <c r="J2358" s="2" t="inlineStr">
        <is>
          <t>TERCEIRO</t>
        </is>
      </c>
    </row>
    <row r="2359">
      <c r="A2359" s="2" t="n">
        <v>7</v>
      </c>
      <c r="B2359" s="2" t="n">
        <v>930</v>
      </c>
      <c r="C2359" s="2" t="inlineStr">
        <is>
          <t>SEPARACAO</t>
        </is>
      </c>
      <c r="D2359" s="2" t="inlineStr">
        <is>
          <t>T620313</t>
        </is>
      </c>
      <c r="E2359" s="2" t="inlineStr">
        <is>
          <t>RIAN MARCOS MENDES DA SILVA</t>
        </is>
      </c>
      <c r="F2359" s="2" t="n">
        <v>11439</v>
      </c>
      <c r="G2359" s="2" t="n">
        <v>102.15</v>
      </c>
      <c r="H2359" s="2" t="n">
        <v>112</v>
      </c>
      <c r="I2359" s="2" t="n">
        <v>0</v>
      </c>
      <c r="J2359" s="2" t="inlineStr">
        <is>
          <t>TERCEIRO</t>
        </is>
      </c>
    </row>
    <row r="2360">
      <c r="A2360" s="2" t="n">
        <v>7</v>
      </c>
      <c r="B2360" s="2" t="n">
        <v>930</v>
      </c>
      <c r="C2360" s="2" t="inlineStr">
        <is>
          <t>SEPARACAO</t>
        </is>
      </c>
      <c r="D2360" s="2" t="inlineStr">
        <is>
          <t>T620314</t>
        </is>
      </c>
      <c r="E2360" s="2" t="inlineStr">
        <is>
          <t>Collins Oziggbese</t>
        </is>
      </c>
      <c r="F2360" s="2" t="n">
        <v>8626</v>
      </c>
      <c r="G2360" s="2" t="n">
        <v>82.42</v>
      </c>
      <c r="H2360" s="2" t="n">
        <v>105</v>
      </c>
      <c r="I2360" s="2" t="n">
        <v>0</v>
      </c>
      <c r="J2360" s="2" t="inlineStr">
        <is>
          <t>TERCEIRO</t>
        </is>
      </c>
    </row>
    <row r="2361">
      <c r="A2361" s="2" t="n">
        <v>7</v>
      </c>
      <c r="B2361" s="2" t="n">
        <v>930</v>
      </c>
      <c r="C2361" s="2" t="inlineStr">
        <is>
          <t>SEPARACAO</t>
        </is>
      </c>
      <c r="D2361" s="2" t="inlineStr">
        <is>
          <t>T620315</t>
        </is>
      </c>
      <c r="E2361" s="2" t="inlineStr">
        <is>
          <t>OSAZEE BARRY OBASOGIE</t>
        </is>
      </c>
      <c r="F2361" s="2" t="n">
        <v>8520</v>
      </c>
      <c r="G2361" s="2" t="n">
        <v>90.11</v>
      </c>
      <c r="H2361" s="2" t="n">
        <v>95</v>
      </c>
      <c r="I2361" s="2" t="n">
        <v>0</v>
      </c>
      <c r="J2361" s="2" t="inlineStr">
        <is>
          <t>TERCEIRO</t>
        </is>
      </c>
    </row>
    <row r="2362">
      <c r="A2362" s="2" t="n">
        <v>7</v>
      </c>
      <c r="B2362" s="2" t="n">
        <v>930</v>
      </c>
      <c r="C2362" s="2" t="inlineStr">
        <is>
          <t>SEPARACAO</t>
        </is>
      </c>
      <c r="D2362" s="2" t="inlineStr">
        <is>
          <t>T620323</t>
        </is>
      </c>
      <c r="E2362" s="2" t="inlineStr">
        <is>
          <t>CHINENYE VICTOR IGBOEMEKA</t>
        </is>
      </c>
      <c r="F2362" s="2" t="n">
        <v>19536</v>
      </c>
      <c r="G2362" s="2" t="n">
        <v>131.66</v>
      </c>
      <c r="H2362" s="2" t="n">
        <v>148</v>
      </c>
      <c r="I2362" s="2" t="n">
        <v>0</v>
      </c>
      <c r="J2362" s="2" t="inlineStr">
        <is>
          <t>TERCEIRO</t>
        </is>
      </c>
    </row>
    <row r="2363">
      <c r="A2363" s="2" t="n">
        <v>7</v>
      </c>
      <c r="B2363" s="2" t="n">
        <v>930</v>
      </c>
      <c r="C2363" s="2" t="inlineStr">
        <is>
          <t>SEPARACAO</t>
        </is>
      </c>
      <c r="D2363" s="2" t="inlineStr">
        <is>
          <t>T620325</t>
        </is>
      </c>
      <c r="E2363" s="2" t="inlineStr">
        <is>
          <t>ALAN JESUS SILVA</t>
        </is>
      </c>
      <c r="F2363" s="2" t="n">
        <v>25738</v>
      </c>
      <c r="G2363" s="2" t="n">
        <v>175.01</v>
      </c>
      <c r="H2363" s="2" t="n">
        <v>147</v>
      </c>
      <c r="I2363" s="2" t="n">
        <v>0</v>
      </c>
      <c r="J2363" s="2" t="inlineStr">
        <is>
          <t>TERCEIRO</t>
        </is>
      </c>
    </row>
    <row r="2364">
      <c r="A2364" s="2" t="n">
        <v>7</v>
      </c>
      <c r="B2364" s="2" t="n">
        <v>930</v>
      </c>
      <c r="C2364" s="2" t="inlineStr">
        <is>
          <t>SEPARACAO</t>
        </is>
      </c>
      <c r="D2364" s="2" t="inlineStr">
        <is>
          <t>T620326</t>
        </is>
      </c>
      <c r="E2364" s="2" t="inlineStr">
        <is>
          <t>JOAB RAVELE DA CONCEICAO SANTANA</t>
        </is>
      </c>
      <c r="F2364" s="2" t="n">
        <v>3983</v>
      </c>
      <c r="G2364" s="2" t="n">
        <v>41.23</v>
      </c>
      <c r="H2364" s="2" t="n">
        <v>97</v>
      </c>
      <c r="I2364" s="2" t="n">
        <v>0</v>
      </c>
      <c r="J2364" s="2" t="inlineStr">
        <is>
          <t>TERCEIRO</t>
        </is>
      </c>
    </row>
    <row r="2365">
      <c r="A2365" s="2" t="n">
        <v>7</v>
      </c>
      <c r="B2365" s="2" t="n">
        <v>930</v>
      </c>
      <c r="C2365" s="2" t="inlineStr">
        <is>
          <t>SEPARACAO</t>
        </is>
      </c>
      <c r="D2365" s="2" t="inlineStr">
        <is>
          <t>T620329</t>
        </is>
      </c>
      <c r="E2365" s="2" t="inlineStr">
        <is>
          <t>WISDOM CHIEMEZIE ONUOHA</t>
        </is>
      </c>
      <c r="F2365" s="2" t="n">
        <v>10335</v>
      </c>
      <c r="G2365" s="2" t="n">
        <v>100.2</v>
      </c>
      <c r="H2365" s="2" t="n">
        <v>103</v>
      </c>
      <c r="I2365" s="2" t="n">
        <v>0</v>
      </c>
      <c r="J2365" s="2" t="inlineStr">
        <is>
          <t>TERCEIRO</t>
        </is>
      </c>
    </row>
    <row r="2366">
      <c r="A2366" s="2" t="n">
        <v>7</v>
      </c>
      <c r="B2366" s="2" t="n">
        <v>930</v>
      </c>
      <c r="C2366" s="2" t="inlineStr">
        <is>
          <t>SEPARACAO</t>
        </is>
      </c>
      <c r="D2366" s="2" t="inlineStr">
        <is>
          <t>T620330</t>
        </is>
      </c>
      <c r="E2366" s="2" t="inlineStr">
        <is>
          <t>TAYRONI PAPA LIMA</t>
        </is>
      </c>
      <c r="F2366" s="2" t="n">
        <v>14892</v>
      </c>
      <c r="G2366" s="2" t="n">
        <v>127.8</v>
      </c>
      <c r="H2366" s="2" t="n">
        <v>117</v>
      </c>
      <c r="I2366" s="2" t="n">
        <v>0</v>
      </c>
      <c r="J2366" s="2" t="inlineStr">
        <is>
          <t>TERCEIRO</t>
        </is>
      </c>
    </row>
    <row r="2367">
      <c r="A2367" s="2" t="n">
        <v>7</v>
      </c>
      <c r="B2367" s="2" t="n">
        <v>930</v>
      </c>
      <c r="C2367" s="2" t="inlineStr">
        <is>
          <t>SEPARACAO</t>
        </is>
      </c>
      <c r="D2367" s="2" t="inlineStr">
        <is>
          <t>T620331</t>
        </is>
      </c>
      <c r="E2367" s="2" t="inlineStr">
        <is>
          <t>FELIX CHIKE CHUKWUNETA</t>
        </is>
      </c>
      <c r="F2367" s="2" t="n">
        <v>6412</v>
      </c>
      <c r="G2367" s="2" t="n">
        <v>97.09999999999999</v>
      </c>
      <c r="H2367" s="2" t="n">
        <v>66</v>
      </c>
      <c r="I2367" s="2" t="n">
        <v>0</v>
      </c>
      <c r="J2367" s="2" t="inlineStr">
        <is>
          <t>TERCEIRO</t>
        </is>
      </c>
    </row>
    <row r="2368">
      <c r="A2368" s="2" t="n">
        <v>7</v>
      </c>
      <c r="B2368" s="2" t="n">
        <v>930</v>
      </c>
      <c r="C2368" s="2" t="inlineStr">
        <is>
          <t>SEPARACAO</t>
        </is>
      </c>
      <c r="D2368" s="2" t="inlineStr">
        <is>
          <t>T620333</t>
        </is>
      </c>
      <c r="E2368" s="2" t="inlineStr">
        <is>
          <t>AUGUSTINE CHISOM JEPHRAM</t>
        </is>
      </c>
      <c r="F2368" s="2" t="n">
        <v>12015</v>
      </c>
      <c r="G2368" s="2" t="n">
        <v>123.43</v>
      </c>
      <c r="H2368" s="2" t="n">
        <v>97</v>
      </c>
      <c r="I2368" s="2" t="n">
        <v>0</v>
      </c>
      <c r="J2368" s="2" t="inlineStr">
        <is>
          <t>TERCEIRO</t>
        </is>
      </c>
    </row>
    <row r="2369">
      <c r="A2369" s="2" t="n">
        <v>7</v>
      </c>
      <c r="B2369" s="2" t="n">
        <v>930</v>
      </c>
      <c r="C2369" s="2" t="inlineStr">
        <is>
          <t>SEPARACAO</t>
        </is>
      </c>
      <c r="D2369" s="2" t="inlineStr">
        <is>
          <t>T6203340</t>
        </is>
      </c>
      <c r="E2369" s="2" t="inlineStr">
        <is>
          <t>MICHAEL TOCHUKWU DOMINIC</t>
        </is>
      </c>
      <c r="F2369" s="2" t="n">
        <v>10989</v>
      </c>
      <c r="G2369" s="2" t="n">
        <v>112.75</v>
      </c>
      <c r="H2369" s="2" t="n">
        <v>97</v>
      </c>
      <c r="I2369" s="2" t="n">
        <v>0</v>
      </c>
      <c r="J2369" s="2" t="inlineStr">
        <is>
          <t>TERCEIRO</t>
        </is>
      </c>
    </row>
    <row r="2370">
      <c r="A2370" s="2" t="n">
        <v>7</v>
      </c>
      <c r="B2370" s="2" t="n">
        <v>930</v>
      </c>
      <c r="C2370" s="2" t="inlineStr">
        <is>
          <t>SEPARACAO</t>
        </is>
      </c>
      <c r="D2370" s="2" t="inlineStr">
        <is>
          <t>T620335</t>
        </is>
      </c>
      <c r="E2370" s="2" t="inlineStr">
        <is>
          <t>ALECIO PEREIRA DA SILVA</t>
        </is>
      </c>
      <c r="F2370" s="2" t="n">
        <v>5484</v>
      </c>
      <c r="G2370" s="2" t="n">
        <v>69.48999999999999</v>
      </c>
      <c r="H2370" s="2" t="n">
        <v>79</v>
      </c>
      <c r="I2370" s="2" t="n">
        <v>0</v>
      </c>
      <c r="J2370" s="2" t="inlineStr">
        <is>
          <t>TERCEIRO</t>
        </is>
      </c>
    </row>
    <row r="2371">
      <c r="A2371" s="2" t="n">
        <v>7</v>
      </c>
      <c r="B2371" s="2" t="n">
        <v>930</v>
      </c>
      <c r="C2371" s="2" t="inlineStr">
        <is>
          <t>SEPARACAO</t>
        </is>
      </c>
      <c r="D2371" s="2" t="inlineStr">
        <is>
          <t>T620336</t>
        </is>
      </c>
      <c r="E2371" s="2" t="inlineStr">
        <is>
          <t>CHIBUIKE GERALD AHUHUEGBULAM</t>
        </is>
      </c>
      <c r="F2371" s="2" t="n">
        <v>7939</v>
      </c>
      <c r="G2371" s="2" t="n">
        <v>91.73999999999999</v>
      </c>
      <c r="H2371" s="2" t="n">
        <v>87</v>
      </c>
      <c r="I2371" s="2" t="n">
        <v>0</v>
      </c>
      <c r="J2371" s="2" t="inlineStr">
        <is>
          <t>TERCEIRO</t>
        </is>
      </c>
    </row>
    <row r="2372">
      <c r="A2372" s="2" t="n">
        <v>7</v>
      </c>
      <c r="B2372" s="2" t="n">
        <v>930</v>
      </c>
      <c r="C2372" s="2" t="inlineStr">
        <is>
          <t>SEPARACAO</t>
        </is>
      </c>
      <c r="D2372" s="2" t="inlineStr">
        <is>
          <t>T620340</t>
        </is>
      </c>
      <c r="E2372" s="2" t="inlineStr">
        <is>
          <t>NATANAEL PAULINO DE ALMEIDA</t>
        </is>
      </c>
      <c r="F2372" s="2" t="n">
        <v>8806</v>
      </c>
      <c r="G2372" s="2" t="n">
        <v>148.88</v>
      </c>
      <c r="H2372" s="2" t="n">
        <v>59</v>
      </c>
      <c r="I2372" s="2" t="n">
        <v>0</v>
      </c>
      <c r="J2372" s="2" t="inlineStr">
        <is>
          <t>TERCEIRO</t>
        </is>
      </c>
    </row>
    <row r="2373">
      <c r="A2373" s="2" t="n">
        <v>7</v>
      </c>
      <c r="B2373" s="2" t="n">
        <v>930</v>
      </c>
      <c r="C2373" s="2" t="inlineStr">
        <is>
          <t>SEPARACAO</t>
        </is>
      </c>
      <c r="D2373" s="2" t="inlineStr">
        <is>
          <t>T620342</t>
        </is>
      </c>
      <c r="E2373" s="2" t="inlineStr">
        <is>
          <t>GERALDINO ALEXANDRE RODRIGUES AMARO</t>
        </is>
      </c>
      <c r="F2373" s="2" t="n">
        <v>3666</v>
      </c>
      <c r="G2373" s="2" t="n">
        <v>45.77</v>
      </c>
      <c r="H2373" s="2" t="n">
        <v>80</v>
      </c>
      <c r="I2373" s="2" t="n">
        <v>0</v>
      </c>
      <c r="J2373" s="2" t="inlineStr">
        <is>
          <t>TERCEIRO</t>
        </is>
      </c>
    </row>
    <row r="2374">
      <c r="A2374" s="2" t="n">
        <v>7</v>
      </c>
      <c r="B2374" s="2" t="n">
        <v>930</v>
      </c>
      <c r="C2374" s="2" t="inlineStr">
        <is>
          <t>SEPARACAO</t>
        </is>
      </c>
      <c r="D2374" s="2" t="inlineStr">
        <is>
          <t>T630121</t>
        </is>
      </c>
      <c r="E2374" s="2" t="inlineStr">
        <is>
          <t>THALYSON CORDEIRO SANTOS</t>
        </is>
      </c>
      <c r="F2374" s="2" t="n">
        <v>9500</v>
      </c>
      <c r="G2374" s="2" t="n">
        <v>122.03</v>
      </c>
      <c r="H2374" s="2" t="n">
        <v>78</v>
      </c>
      <c r="I2374" s="2" t="n">
        <v>0</v>
      </c>
      <c r="J2374" s="2" t="inlineStr">
        <is>
          <t>TERCEIRO</t>
        </is>
      </c>
    </row>
    <row r="2375">
      <c r="A2375" s="2" t="n">
        <v>7</v>
      </c>
      <c r="B2375" s="2" t="n">
        <v>930</v>
      </c>
      <c r="C2375" s="2" t="inlineStr">
        <is>
          <t>CARREGAMENTO</t>
        </is>
      </c>
      <c r="D2375" s="2" t="inlineStr">
        <is>
          <t>T630242</t>
        </is>
      </c>
      <c r="E2375" s="2" t="inlineStr">
        <is>
          <t>VICTOR HUGO DE OLIVEIRA JUNIOR</t>
        </is>
      </c>
      <c r="F2375" s="2" t="n">
        <v>124</v>
      </c>
      <c r="G2375" s="2" t="n">
        <v>3.42</v>
      </c>
      <c r="H2375" s="2" t="n">
        <v>36</v>
      </c>
      <c r="I2375" s="2" t="n">
        <v>0</v>
      </c>
      <c r="J2375" s="2" t="inlineStr">
        <is>
          <t>TERCEIRO</t>
        </is>
      </c>
    </row>
    <row r="2376">
      <c r="A2376" s="2" t="n">
        <v>7</v>
      </c>
      <c r="B2376" s="2" t="n">
        <v>930</v>
      </c>
      <c r="C2376" s="2" t="inlineStr">
        <is>
          <t>SEPARACAO</t>
        </is>
      </c>
      <c r="D2376" s="2" t="inlineStr">
        <is>
          <t>T630242</t>
        </is>
      </c>
      <c r="E2376" s="2" t="inlineStr">
        <is>
          <t>VICTOR HUGO DE OLIVEIRA JUNIOR</t>
        </is>
      </c>
      <c r="F2376" s="2" t="n">
        <v>2641</v>
      </c>
      <c r="G2376" s="2" t="n">
        <v>41.73</v>
      </c>
      <c r="H2376" s="2" t="n">
        <v>63</v>
      </c>
      <c r="I2376" s="2" t="n">
        <v>0</v>
      </c>
      <c r="J2376" s="2" t="inlineStr">
        <is>
          <t>TERCEIRO</t>
        </is>
      </c>
    </row>
    <row r="2377">
      <c r="A2377" s="2" t="n">
        <v>7</v>
      </c>
      <c r="B2377" s="2" t="n">
        <v>930</v>
      </c>
      <c r="C2377" s="2" t="inlineStr">
        <is>
          <t>SEPARACAO</t>
        </is>
      </c>
      <c r="D2377" s="2" t="inlineStr">
        <is>
          <t>T630267</t>
        </is>
      </c>
      <c r="E2377" s="2" t="inlineStr">
        <is>
          <t>BRUNO FERNANDES DE SANTANA</t>
        </is>
      </c>
      <c r="F2377" s="2" t="n">
        <v>2490</v>
      </c>
      <c r="G2377" s="2" t="n">
        <v>37.81</v>
      </c>
      <c r="H2377" s="2" t="n">
        <v>66</v>
      </c>
      <c r="I2377" s="2" t="n">
        <v>0</v>
      </c>
      <c r="J2377" s="2" t="inlineStr">
        <is>
          <t>TERCEIRO</t>
        </is>
      </c>
    </row>
    <row r="2378">
      <c r="A2378" s="2" t="n">
        <v>7</v>
      </c>
      <c r="B2378" s="2" t="n">
        <v>930</v>
      </c>
      <c r="C2378" s="2" t="inlineStr">
        <is>
          <t>SEPARACAO</t>
        </is>
      </c>
      <c r="D2378" s="2" t="inlineStr">
        <is>
          <t>T630270</t>
        </is>
      </c>
      <c r="E2378" s="2" t="inlineStr">
        <is>
          <t>Ingwe larazos</t>
        </is>
      </c>
      <c r="F2378" s="2" t="n">
        <v>10179</v>
      </c>
      <c r="G2378" s="2" t="n">
        <v>89.81</v>
      </c>
      <c r="H2378" s="2" t="n">
        <v>113</v>
      </c>
      <c r="I2378" s="2" t="n">
        <v>0</v>
      </c>
      <c r="J2378" s="2" t="inlineStr">
        <is>
          <t>TERCEIRO</t>
        </is>
      </c>
    </row>
    <row r="2379">
      <c r="A2379" s="2" t="n">
        <v>7</v>
      </c>
      <c r="B2379" s="2" t="n">
        <v>930</v>
      </c>
      <c r="C2379" s="2" t="inlineStr">
        <is>
          <t>SEPARACAO</t>
        </is>
      </c>
      <c r="D2379" s="2" t="inlineStr">
        <is>
          <t>T630279</t>
        </is>
      </c>
      <c r="E2379" s="2" t="inlineStr">
        <is>
          <t>CRISTIAN RAFAEL ROQUE FRANCISCO</t>
        </is>
      </c>
      <c r="F2379" s="2" t="n">
        <v>7089</v>
      </c>
      <c r="G2379" s="2" t="n">
        <v>77.48</v>
      </c>
      <c r="H2379" s="2" t="n">
        <v>91</v>
      </c>
      <c r="I2379" s="2" t="n">
        <v>0</v>
      </c>
      <c r="J2379" s="2" t="inlineStr">
        <is>
          <t>TERCEIRO</t>
        </is>
      </c>
    </row>
    <row r="2380">
      <c r="A2380" s="2" t="n">
        <v>7</v>
      </c>
      <c r="B2380" s="2" t="n">
        <v>930</v>
      </c>
      <c r="C2380" s="2" t="inlineStr">
        <is>
          <t>SEPARACAO</t>
        </is>
      </c>
      <c r="D2380" s="2" t="inlineStr">
        <is>
          <t>T630282</t>
        </is>
      </c>
      <c r="E2380" s="2" t="inlineStr">
        <is>
          <t>LUCIANO SOARES DA SILVA</t>
        </is>
      </c>
      <c r="F2380" s="2" t="n">
        <v>1333</v>
      </c>
      <c r="G2380" s="2" t="n">
        <v>23.58</v>
      </c>
      <c r="H2380" s="2" t="n">
        <v>57</v>
      </c>
      <c r="I2380" s="2" t="n">
        <v>0</v>
      </c>
      <c r="J2380" s="2" t="inlineStr">
        <is>
          <t>TERCEIRO</t>
        </is>
      </c>
    </row>
    <row r="2381">
      <c r="A2381" s="2" t="n">
        <v>7</v>
      </c>
      <c r="B2381" s="2" t="n">
        <v>930</v>
      </c>
      <c r="C2381" s="2" t="inlineStr">
        <is>
          <t>SEPARACAO</t>
        </is>
      </c>
      <c r="D2381" s="2" t="inlineStr">
        <is>
          <t>T630289</t>
        </is>
      </c>
      <c r="E2381" s="2" t="inlineStr">
        <is>
          <t>Rodrigo Fabio Santos</t>
        </is>
      </c>
      <c r="F2381" s="2" t="n">
        <v>5626</v>
      </c>
      <c r="G2381" s="2" t="n">
        <v>74.7</v>
      </c>
      <c r="H2381" s="2" t="n">
        <v>75</v>
      </c>
      <c r="I2381" s="2" t="n">
        <v>0</v>
      </c>
      <c r="J2381" s="2" t="inlineStr">
        <is>
          <t>TERCEIRO</t>
        </is>
      </c>
    </row>
    <row r="2382">
      <c r="A2382" s="2" t="n">
        <v>7</v>
      </c>
      <c r="B2382" s="2" t="n">
        <v>930</v>
      </c>
      <c r="C2382" s="2" t="inlineStr">
        <is>
          <t>CARREGAMENTO</t>
        </is>
      </c>
      <c r="D2382" s="2" t="inlineStr">
        <is>
          <t>T630298</t>
        </is>
      </c>
      <c r="E2382" s="2" t="inlineStr">
        <is>
          <t>Emanuel Ebuka</t>
        </is>
      </c>
      <c r="F2382" s="2" t="n">
        <v>29</v>
      </c>
      <c r="G2382" s="2" t="n">
        <v>0.38</v>
      </c>
      <c r="H2382" s="2" t="n">
        <v>76</v>
      </c>
      <c r="I2382" s="2" t="n">
        <v>0</v>
      </c>
      <c r="J2382" s="2" t="inlineStr">
        <is>
          <t>TERCEIRO</t>
        </is>
      </c>
    </row>
    <row r="2383">
      <c r="A2383" s="2" t="n">
        <v>7</v>
      </c>
      <c r="B2383" s="2" t="n">
        <v>930</v>
      </c>
      <c r="C2383" s="2" t="inlineStr">
        <is>
          <t>SEPARACAO</t>
        </is>
      </c>
      <c r="D2383" s="2" t="inlineStr">
        <is>
          <t>T630298</t>
        </is>
      </c>
      <c r="E2383" s="2" t="inlineStr">
        <is>
          <t>Emanuel Ebuka</t>
        </is>
      </c>
      <c r="F2383" s="2" t="n">
        <v>7093</v>
      </c>
      <c r="G2383" s="2" t="n">
        <v>80.26000000000001</v>
      </c>
      <c r="H2383" s="2" t="n">
        <v>88</v>
      </c>
      <c r="I2383" s="2" t="n">
        <v>0</v>
      </c>
      <c r="J2383" s="2" t="inlineStr">
        <is>
          <t>TERCEIRO</t>
        </is>
      </c>
    </row>
    <row r="2384">
      <c r="A2384" s="2" t="n">
        <v>7</v>
      </c>
      <c r="B2384" s="2" t="n">
        <v>930</v>
      </c>
      <c r="C2384" s="2" t="inlineStr">
        <is>
          <t>SEPARACAO</t>
        </is>
      </c>
      <c r="D2384" s="2" t="inlineStr">
        <is>
          <t>T630321</t>
        </is>
      </c>
      <c r="E2384" s="2" t="inlineStr">
        <is>
          <t>CHIDIEBERE EMMANUEL</t>
        </is>
      </c>
      <c r="F2384" s="2" t="n">
        <v>15024</v>
      </c>
      <c r="G2384" s="2" t="n">
        <v>141.29</v>
      </c>
      <c r="H2384" s="2" t="n">
        <v>106</v>
      </c>
      <c r="I2384" s="2" t="n">
        <v>0</v>
      </c>
      <c r="J2384" s="2" t="inlineStr">
        <is>
          <t>TERCEIRO</t>
        </is>
      </c>
    </row>
    <row r="2385">
      <c r="A2385" s="2" t="n">
        <v>7</v>
      </c>
      <c r="B2385" s="2" t="n">
        <v>930</v>
      </c>
      <c r="C2385" s="2" t="inlineStr">
        <is>
          <t>SEPARACAO</t>
        </is>
      </c>
      <c r="D2385" s="2" t="inlineStr">
        <is>
          <t>T630325</t>
        </is>
      </c>
      <c r="E2385" s="2" t="inlineStr">
        <is>
          <t>CHRISTIAN CHUKWUEBUKA EKWUEM</t>
        </is>
      </c>
      <c r="F2385" s="2" t="n">
        <v>7679</v>
      </c>
      <c r="G2385" s="2" t="n">
        <v>81.7</v>
      </c>
      <c r="H2385" s="2" t="n">
        <v>94</v>
      </c>
      <c r="I2385" s="2" t="n">
        <v>0</v>
      </c>
      <c r="J2385" s="2" t="inlineStr">
        <is>
          <t>TERCEIRO</t>
        </is>
      </c>
    </row>
    <row r="2386">
      <c r="A2386" s="2" t="n">
        <v>7</v>
      </c>
      <c r="B2386" s="2" t="n">
        <v>930</v>
      </c>
      <c r="C2386" s="2" t="inlineStr">
        <is>
          <t>SEPARACAO</t>
        </is>
      </c>
      <c r="D2386" s="2" t="inlineStr">
        <is>
          <t>T630330</t>
        </is>
      </c>
      <c r="E2386" s="2" t="inlineStr">
        <is>
          <t>CHINONSO CHRISTIAN NWEZEH</t>
        </is>
      </c>
      <c r="F2386" s="2" t="n">
        <v>801</v>
      </c>
      <c r="G2386" s="2" t="n">
        <v>15.99</v>
      </c>
      <c r="H2386" s="2" t="n">
        <v>50</v>
      </c>
      <c r="I2386" s="2" t="n">
        <v>0</v>
      </c>
      <c r="J2386" s="2" t="inlineStr">
        <is>
          <t>TERCEIRO</t>
        </is>
      </c>
    </row>
    <row r="2387">
      <c r="A2387" s="2" t="n">
        <v>7</v>
      </c>
      <c r="B2387" s="2" t="n">
        <v>930</v>
      </c>
      <c r="C2387" s="2" t="inlineStr">
        <is>
          <t>SEPARACAO</t>
        </is>
      </c>
      <c r="D2387" s="2" t="inlineStr">
        <is>
          <t>T630342</t>
        </is>
      </c>
      <c r="E2387" s="2" t="inlineStr">
        <is>
          <t>CLERIO ROBERTO SANTOS</t>
        </is>
      </c>
      <c r="F2387" s="2" t="n">
        <v>4004</v>
      </c>
      <c r="G2387" s="2" t="n">
        <v>54.75</v>
      </c>
      <c r="H2387" s="2" t="n">
        <v>73</v>
      </c>
      <c r="I2387" s="2" t="n">
        <v>0</v>
      </c>
      <c r="J2387" s="2" t="inlineStr">
        <is>
          <t>TERCEIRO</t>
        </is>
      </c>
    </row>
    <row r="2388">
      <c r="A2388" s="2" t="n">
        <v>7</v>
      </c>
      <c r="B2388" s="2" t="n">
        <v>930</v>
      </c>
      <c r="C2388" s="2" t="inlineStr">
        <is>
          <t>SEPARACAO</t>
        </is>
      </c>
      <c r="D2388" s="2" t="inlineStr">
        <is>
          <t>T630343</t>
        </is>
      </c>
      <c r="E2388" s="2" t="inlineStr">
        <is>
          <t>DANIEL CHUKWUEMEZIE NWABUEZE</t>
        </is>
      </c>
      <c r="F2388" s="2" t="n">
        <v>6283</v>
      </c>
      <c r="G2388" s="2" t="n">
        <v>69.84</v>
      </c>
      <c r="H2388" s="2" t="n">
        <v>90</v>
      </c>
      <c r="I2388" s="2" t="n">
        <v>0</v>
      </c>
      <c r="J2388" s="2" t="inlineStr">
        <is>
          <t>TERCEIRO</t>
        </is>
      </c>
    </row>
    <row r="2389">
      <c r="A2389" s="2" t="n">
        <v>7</v>
      </c>
      <c r="B2389" s="2" t="n">
        <v>930</v>
      </c>
      <c r="C2389" s="2" t="inlineStr">
        <is>
          <t>SEPARACAO</t>
        </is>
      </c>
      <c r="D2389" s="2" t="inlineStr">
        <is>
          <t>T630344</t>
        </is>
      </c>
      <c r="E2389" s="2" t="inlineStr">
        <is>
          <t>JORLEANO RODRIGUES DE OLIVEIRA</t>
        </is>
      </c>
      <c r="F2389" s="2" t="n">
        <v>2056</v>
      </c>
      <c r="G2389" s="2" t="n">
        <v>17.7</v>
      </c>
      <c r="H2389" s="2" t="n">
        <v>116</v>
      </c>
      <c r="I2389" s="2" t="n">
        <v>0</v>
      </c>
      <c r="J2389" s="2" t="inlineStr">
        <is>
          <t>TERCEIRO</t>
        </is>
      </c>
    </row>
    <row r="2390">
      <c r="A2390" s="2" t="n">
        <v>7</v>
      </c>
      <c r="B2390" s="2" t="n">
        <v>930</v>
      </c>
      <c r="C2390" s="2" t="inlineStr">
        <is>
          <t>SEPARACAO</t>
        </is>
      </c>
      <c r="D2390" s="2" t="inlineStr">
        <is>
          <t>T630348</t>
        </is>
      </c>
      <c r="E2390" s="2" t="inlineStr">
        <is>
          <t>KAUA HENRIQUE MARQUES DA SILVA</t>
        </is>
      </c>
      <c r="F2390" s="2" t="n">
        <v>318</v>
      </c>
      <c r="G2390" s="2" t="n">
        <v>4.39</v>
      </c>
      <c r="H2390" s="2" t="n">
        <v>72</v>
      </c>
      <c r="I2390" s="2" t="n">
        <v>0</v>
      </c>
      <c r="J2390" s="2" t="inlineStr">
        <is>
          <t>TERCEIRO</t>
        </is>
      </c>
    </row>
    <row r="2391">
      <c r="A2391" s="2" t="n">
        <v>7</v>
      </c>
      <c r="B2391" s="2" t="n">
        <v>930</v>
      </c>
      <c r="C2391" s="2" t="inlineStr">
        <is>
          <t>SEPARACAO</t>
        </is>
      </c>
      <c r="D2391" s="2" t="inlineStr">
        <is>
          <t>T630349</t>
        </is>
      </c>
      <c r="E2391" s="2" t="inlineStr">
        <is>
          <t>SAMUEL MANCINI FRANCO</t>
        </is>
      </c>
      <c r="F2391" s="2" t="n">
        <v>4397</v>
      </c>
      <c r="G2391" s="2" t="n">
        <v>77.77</v>
      </c>
      <c r="H2391" s="2" t="n">
        <v>57</v>
      </c>
      <c r="I2391" s="2" t="n">
        <v>0</v>
      </c>
      <c r="J2391" s="2" t="inlineStr">
        <is>
          <t>TERCEIRO</t>
        </is>
      </c>
    </row>
    <row r="2392">
      <c r="A2392" s="2" t="n">
        <v>7</v>
      </c>
      <c r="B2392" s="2" t="n">
        <v>930</v>
      </c>
      <c r="C2392" s="2" t="inlineStr">
        <is>
          <t>SEPARACAO</t>
        </is>
      </c>
      <c r="D2392" s="2" t="inlineStr">
        <is>
          <t>T630351</t>
        </is>
      </c>
      <c r="E2392" s="2" t="inlineStr">
        <is>
          <t>GABRIEL ERICK ROJO SILVA</t>
        </is>
      </c>
      <c r="F2392" s="2" t="n">
        <v>480</v>
      </c>
      <c r="G2392" s="2" t="n">
        <v>9.75</v>
      </c>
      <c r="H2392" s="2" t="n">
        <v>49</v>
      </c>
      <c r="I2392" s="2" t="n">
        <v>0</v>
      </c>
      <c r="J2392" s="2" t="inlineStr">
        <is>
          <t>TERCEIRO</t>
        </is>
      </c>
    </row>
    <row r="2393">
      <c r="A2393" s="2" t="n">
        <v>7</v>
      </c>
      <c r="B2393" s="2" t="n">
        <v>930</v>
      </c>
      <c r="C2393" s="2" t="inlineStr">
        <is>
          <t>SEPARACAO</t>
        </is>
      </c>
      <c r="D2393" s="2" t="inlineStr">
        <is>
          <t>T630352</t>
        </is>
      </c>
      <c r="E2393" s="2" t="inlineStr">
        <is>
          <t>GLEIDSON DOMINGUES ARAUJO</t>
        </is>
      </c>
      <c r="F2393" s="2" t="n">
        <v>6185</v>
      </c>
      <c r="G2393" s="2" t="n">
        <v>70.33</v>
      </c>
      <c r="H2393" s="2" t="n">
        <v>88</v>
      </c>
      <c r="I2393" s="2" t="n">
        <v>0</v>
      </c>
      <c r="J2393" s="2" t="inlineStr">
        <is>
          <t>TERCEIRO</t>
        </is>
      </c>
    </row>
    <row r="2394">
      <c r="A2394" s="2" t="n">
        <v>7</v>
      </c>
      <c r="B2394" s="2" t="n">
        <v>930</v>
      </c>
      <c r="C2394" s="2" t="inlineStr">
        <is>
          <t>SEPARACAO</t>
        </is>
      </c>
      <c r="D2394" s="2" t="inlineStr">
        <is>
          <t>T630354</t>
        </is>
      </c>
      <c r="E2394" s="2" t="inlineStr">
        <is>
          <t>RAFAEL ASATO MARTIM DE OLIVEIRA</t>
        </is>
      </c>
      <c r="F2394" s="2" t="n">
        <v>5132</v>
      </c>
      <c r="G2394" s="2" t="n">
        <v>91.14</v>
      </c>
      <c r="H2394" s="2" t="n">
        <v>56</v>
      </c>
      <c r="I2394" s="2" t="n">
        <v>0</v>
      </c>
      <c r="J2394" s="2" t="inlineStr">
        <is>
          <t>TERCEIRO</t>
        </is>
      </c>
    </row>
    <row r="2395">
      <c r="A2395" s="2" t="n">
        <v>7</v>
      </c>
      <c r="B2395" s="2" t="n">
        <v>930</v>
      </c>
      <c r="C2395" s="2" t="inlineStr">
        <is>
          <t>SEPARACAO</t>
        </is>
      </c>
      <c r="D2395" s="2" t="inlineStr">
        <is>
          <t>T630355</t>
        </is>
      </c>
      <c r="E2395" s="2" t="inlineStr">
        <is>
          <t>RAYMOND IGHAVONGBE</t>
        </is>
      </c>
      <c r="F2395" s="2" t="n">
        <v>2940</v>
      </c>
      <c r="G2395" s="2" t="n">
        <v>41.33</v>
      </c>
      <c r="H2395" s="2" t="n">
        <v>71</v>
      </c>
      <c r="I2395" s="2" t="n">
        <v>0</v>
      </c>
      <c r="J2395" s="2" t="inlineStr">
        <is>
          <t>TERCEIRO</t>
        </is>
      </c>
    </row>
    <row r="2396">
      <c r="A2396" s="2" t="n">
        <v>7</v>
      </c>
      <c r="B2396" s="2" t="n">
        <v>930</v>
      </c>
      <c r="C2396" s="2" t="inlineStr">
        <is>
          <t>SEPARACAO</t>
        </is>
      </c>
      <c r="D2396" s="2" t="inlineStr">
        <is>
          <t>T640226</t>
        </is>
      </c>
      <c r="E2396" s="2" t="inlineStr">
        <is>
          <t>PAULO APARECIDO FERREIRA SILVA</t>
        </is>
      </c>
      <c r="F2396" s="2" t="n">
        <v>10648</v>
      </c>
      <c r="G2396" s="2" t="n">
        <v>111.87</v>
      </c>
      <c r="H2396" s="2" t="n">
        <v>95</v>
      </c>
      <c r="I2396" s="2" t="n">
        <v>0</v>
      </c>
      <c r="J2396" s="2" t="inlineStr">
        <is>
          <t>TERCEIRO</t>
        </is>
      </c>
    </row>
    <row r="2397">
      <c r="A2397" s="2" t="n">
        <v>7</v>
      </c>
      <c r="B2397" s="2" t="n">
        <v>930</v>
      </c>
      <c r="C2397" s="2" t="inlineStr">
        <is>
          <t>SEPARACAO</t>
        </is>
      </c>
      <c r="D2397" s="2" t="inlineStr">
        <is>
          <t>T640237</t>
        </is>
      </c>
      <c r="E2397" s="2" t="inlineStr">
        <is>
          <t>PAULO CABRAL</t>
        </is>
      </c>
      <c r="F2397" s="2" t="n">
        <v>22104</v>
      </c>
      <c r="G2397" s="2" t="n">
        <v>193.41</v>
      </c>
      <c r="H2397" s="2" t="n">
        <v>114</v>
      </c>
      <c r="I2397" s="2" t="n">
        <v>0</v>
      </c>
      <c r="J2397" s="2" t="inlineStr">
        <is>
          <t>TERCEIRO</t>
        </is>
      </c>
    </row>
    <row r="2398">
      <c r="A2398" s="2" t="n">
        <v>7</v>
      </c>
      <c r="B2398" s="2" t="n">
        <v>930</v>
      </c>
      <c r="C2398" s="2" t="inlineStr">
        <is>
          <t>SEPARACAO</t>
        </is>
      </c>
      <c r="D2398" s="2" t="inlineStr">
        <is>
          <t>T640250</t>
        </is>
      </c>
      <c r="E2398" s="2" t="inlineStr">
        <is>
          <t>ERICK ALUISIO DOS SANTOS</t>
        </is>
      </c>
      <c r="F2398" s="2" t="n">
        <v>1391</v>
      </c>
      <c r="G2398" s="2" t="n">
        <v>12.26</v>
      </c>
      <c r="H2398" s="2" t="n">
        <v>113</v>
      </c>
      <c r="I2398" s="2" t="n">
        <v>0</v>
      </c>
      <c r="J2398" s="2" t="inlineStr">
        <is>
          <t>TERCEIRO</t>
        </is>
      </c>
    </row>
    <row r="2399">
      <c r="A2399" s="2" t="n">
        <v>7</v>
      </c>
      <c r="B2399" s="2" t="n">
        <v>930</v>
      </c>
      <c r="C2399" s="2" t="inlineStr">
        <is>
          <t>SEPARACAO</t>
        </is>
      </c>
      <c r="D2399" s="2" t="inlineStr">
        <is>
          <t>T640282</t>
        </is>
      </c>
      <c r="E2399" s="2" t="inlineStr">
        <is>
          <t>Jeremias Ingonge Carlos</t>
        </is>
      </c>
      <c r="F2399" s="2" t="n">
        <v>16440</v>
      </c>
      <c r="G2399" s="2" t="n">
        <v>121.88</v>
      </c>
      <c r="H2399" s="2" t="n">
        <v>135</v>
      </c>
      <c r="I2399" s="2" t="n">
        <v>0</v>
      </c>
      <c r="J2399" s="2" t="inlineStr">
        <is>
          <t>TERCEIRO</t>
        </is>
      </c>
    </row>
    <row r="2400">
      <c r="A2400" s="2" t="n">
        <v>7</v>
      </c>
      <c r="B2400" s="2" t="n">
        <v>930</v>
      </c>
      <c r="C2400" s="2" t="inlineStr">
        <is>
          <t>SEPARACAO</t>
        </is>
      </c>
      <c r="D2400" s="2" t="inlineStr">
        <is>
          <t>T640286</t>
        </is>
      </c>
      <c r="E2400" s="2" t="inlineStr">
        <is>
          <t>EVARISTO EDU KUZOLA</t>
        </is>
      </c>
      <c r="F2400" s="2" t="n">
        <v>15968</v>
      </c>
      <c r="G2400" s="2" t="n">
        <v>128.91</v>
      </c>
      <c r="H2400" s="2" t="n">
        <v>124</v>
      </c>
      <c r="I2400" s="2" t="n">
        <v>0</v>
      </c>
      <c r="J2400" s="2" t="inlineStr">
        <is>
          <t>TERCEIRO</t>
        </is>
      </c>
    </row>
    <row r="2401">
      <c r="A2401" s="2" t="n">
        <v>7</v>
      </c>
      <c r="B2401" s="2" t="n">
        <v>930</v>
      </c>
      <c r="C2401" s="2" t="inlineStr">
        <is>
          <t>SEPARACAO</t>
        </is>
      </c>
      <c r="D2401" s="2" t="inlineStr">
        <is>
          <t>T640289</t>
        </is>
      </c>
      <c r="E2401" s="2" t="inlineStr">
        <is>
          <t>GABRIEL LUCAS SILVA MACIEL</t>
        </is>
      </c>
      <c r="F2401" s="2" t="n">
        <v>5125</v>
      </c>
      <c r="G2401" s="2" t="n">
        <v>34.51</v>
      </c>
      <c r="H2401" s="2" t="n">
        <v>149</v>
      </c>
      <c r="I2401" s="2" t="n">
        <v>0</v>
      </c>
      <c r="J2401" s="2" t="inlineStr">
        <is>
          <t>TERCEIRO</t>
        </is>
      </c>
    </row>
    <row r="2402">
      <c r="A2402" s="2" t="n">
        <v>7</v>
      </c>
      <c r="B2402" s="2" t="n">
        <v>930</v>
      </c>
      <c r="C2402" s="2" t="inlineStr">
        <is>
          <t>SEPARACAO</t>
        </is>
      </c>
      <c r="D2402" s="2" t="inlineStr">
        <is>
          <t>T640293</t>
        </is>
      </c>
      <c r="E2402" s="2" t="inlineStr">
        <is>
          <t>KEVIN OLIVEIRA FRANCA</t>
        </is>
      </c>
      <c r="F2402" s="2" t="n">
        <v>633</v>
      </c>
      <c r="G2402" s="2" t="n">
        <v>3.63</v>
      </c>
      <c r="H2402" s="2" t="n">
        <v>174</v>
      </c>
      <c r="I2402" s="2" t="n">
        <v>0</v>
      </c>
      <c r="J2402" s="2" t="inlineStr">
        <is>
          <t>TERCEIRO</t>
        </is>
      </c>
    </row>
    <row r="2403">
      <c r="A2403" s="2" t="n">
        <v>7</v>
      </c>
      <c r="B2403" s="2" t="n">
        <v>930</v>
      </c>
      <c r="C2403" s="2" t="inlineStr">
        <is>
          <t>SEPARACAO</t>
        </is>
      </c>
      <c r="D2403" s="2" t="inlineStr">
        <is>
          <t>T640296</t>
        </is>
      </c>
      <c r="E2403" s="2" t="inlineStr">
        <is>
          <t>ROBSON MAXIMINO DE MATOS</t>
        </is>
      </c>
      <c r="F2403" s="2" t="n">
        <v>6595</v>
      </c>
      <c r="G2403" s="2" t="n">
        <v>28.43</v>
      </c>
      <c r="H2403" s="2" t="n">
        <v>232</v>
      </c>
      <c r="I2403" s="2" t="n">
        <v>0</v>
      </c>
      <c r="J2403" s="2" t="inlineStr">
        <is>
          <t>TERCEIRO</t>
        </is>
      </c>
    </row>
    <row r="2404">
      <c r="A2404" s="2" t="n">
        <v>7</v>
      </c>
      <c r="B2404" s="2" t="n">
        <v>930</v>
      </c>
      <c r="C2404" s="2" t="inlineStr">
        <is>
          <t>SEPARACAO</t>
        </is>
      </c>
      <c r="D2404" s="2" t="inlineStr">
        <is>
          <t>T640303</t>
        </is>
      </c>
      <c r="E2404" s="2" t="inlineStr">
        <is>
          <t>JEAN MICHEL LAGUERRE</t>
        </is>
      </c>
      <c r="F2404" s="2" t="n">
        <v>13906</v>
      </c>
      <c r="G2404" s="2" t="n">
        <v>120.61</v>
      </c>
      <c r="H2404" s="2" t="n">
        <v>115</v>
      </c>
      <c r="I2404" s="2" t="n">
        <v>0</v>
      </c>
      <c r="J2404" s="2" t="inlineStr">
        <is>
          <t>TERCEIRO</t>
        </is>
      </c>
    </row>
    <row r="2405">
      <c r="A2405" s="2" t="n">
        <v>7</v>
      </c>
      <c r="B2405" s="2" t="n">
        <v>930</v>
      </c>
      <c r="C2405" s="2" t="inlineStr">
        <is>
          <t>SEPARACAO</t>
        </is>
      </c>
      <c r="D2405" s="2" t="inlineStr">
        <is>
          <t>T640304</t>
        </is>
      </c>
      <c r="E2405" s="2" t="inlineStr">
        <is>
          <t>Peterson Rodrigues</t>
        </is>
      </c>
      <c r="F2405" s="2" t="n">
        <v>13096</v>
      </c>
      <c r="G2405" s="2" t="n">
        <v>109.02</v>
      </c>
      <c r="H2405" s="2" t="n">
        <v>120</v>
      </c>
      <c r="I2405" s="2" t="n">
        <v>0</v>
      </c>
      <c r="J2405" s="2" t="inlineStr">
        <is>
          <t>TERCEIRO</t>
        </is>
      </c>
    </row>
    <row r="2406">
      <c r="A2406" s="2" t="n">
        <v>7</v>
      </c>
      <c r="B2406" s="2" t="n">
        <v>930</v>
      </c>
      <c r="C2406" s="2" t="inlineStr">
        <is>
          <t>SEPARACAO</t>
        </is>
      </c>
      <c r="D2406" s="2" t="inlineStr">
        <is>
          <t>T640319</t>
        </is>
      </c>
      <c r="E2406" s="2" t="inlineStr">
        <is>
          <t>LUCAS DA SILVA BRASIL</t>
        </is>
      </c>
      <c r="F2406" s="2" t="n">
        <v>2851</v>
      </c>
      <c r="G2406" s="2" t="n">
        <v>24.22</v>
      </c>
      <c r="H2406" s="2" t="n">
        <v>118</v>
      </c>
      <c r="I2406" s="2" t="n">
        <v>0</v>
      </c>
      <c r="J2406" s="2" t="inlineStr">
        <is>
          <t>TERCEIRO</t>
        </is>
      </c>
    </row>
    <row r="2407">
      <c r="A2407" s="2" t="n">
        <v>7</v>
      </c>
      <c r="B2407" s="2" t="n">
        <v>930</v>
      </c>
      <c r="C2407" s="2" t="inlineStr">
        <is>
          <t>SEPARACAO</t>
        </is>
      </c>
      <c r="D2407" s="2" t="inlineStr">
        <is>
          <t>T640320</t>
        </is>
      </c>
      <c r="E2407" s="2" t="inlineStr">
        <is>
          <t>LUCAS AGNELO DA SILVA ARRAIAS</t>
        </is>
      </c>
      <c r="F2407" s="2" t="n">
        <v>6603</v>
      </c>
      <c r="G2407" s="2" t="n">
        <v>52.22</v>
      </c>
      <c r="H2407" s="2" t="n">
        <v>126</v>
      </c>
      <c r="I2407" s="2" t="n">
        <v>0</v>
      </c>
      <c r="J2407" s="2" t="inlineStr">
        <is>
          <t>TERCEIRO</t>
        </is>
      </c>
    </row>
    <row r="2408">
      <c r="A2408" s="2" t="n">
        <v>7</v>
      </c>
      <c r="B2408" s="2" t="n">
        <v>930</v>
      </c>
      <c r="C2408" s="2" t="inlineStr">
        <is>
          <t>SEPARACAO</t>
        </is>
      </c>
      <c r="D2408" s="2" t="inlineStr">
        <is>
          <t>T640321</t>
        </is>
      </c>
      <c r="E2408" s="2" t="inlineStr">
        <is>
          <t>ANDERSON MADEIRA MARQUES</t>
        </is>
      </c>
      <c r="F2408" s="2" t="n">
        <v>6950</v>
      </c>
      <c r="G2408" s="2" t="n">
        <v>84.17</v>
      </c>
      <c r="H2408" s="2" t="n">
        <v>83</v>
      </c>
      <c r="I2408" s="2" t="n">
        <v>0</v>
      </c>
      <c r="J2408" s="2" t="inlineStr">
        <is>
          <t>TERCEIRO</t>
        </is>
      </c>
    </row>
    <row r="2409">
      <c r="A2409" s="2" t="n">
        <v>7</v>
      </c>
      <c r="B2409" s="2" t="n">
        <v>930</v>
      </c>
      <c r="C2409" s="2" t="inlineStr">
        <is>
          <t>SEPARACAO</t>
        </is>
      </c>
      <c r="D2409" s="2" t="inlineStr">
        <is>
          <t>T640322</t>
        </is>
      </c>
      <c r="E2409" s="2" t="inlineStr">
        <is>
          <t>KAUAN SILVA SANTOS</t>
        </is>
      </c>
      <c r="F2409" s="2" t="n">
        <v>4916</v>
      </c>
      <c r="G2409" s="2" t="n">
        <v>53.64</v>
      </c>
      <c r="H2409" s="2" t="n">
        <v>92</v>
      </c>
      <c r="I2409" s="2" t="n">
        <v>0</v>
      </c>
      <c r="J2409" s="2" t="inlineStr">
        <is>
          <t>TERCEIRO</t>
        </is>
      </c>
    </row>
    <row r="2410">
      <c r="A2410" s="2" t="n">
        <v>7</v>
      </c>
      <c r="B2410" s="2" t="n">
        <v>930</v>
      </c>
      <c r="C2410" s="2" t="inlineStr">
        <is>
          <t>SEPARACAO</t>
        </is>
      </c>
      <c r="D2410" s="2" t="inlineStr">
        <is>
          <t>T640323</t>
        </is>
      </c>
      <c r="E2410" s="2" t="inlineStr">
        <is>
          <t>CHRISTOFER ANTUNES SOOMA</t>
        </is>
      </c>
      <c r="F2410" s="2" t="n">
        <v>7970</v>
      </c>
      <c r="G2410" s="2" t="n">
        <v>83.45</v>
      </c>
      <c r="H2410" s="2" t="n">
        <v>96</v>
      </c>
      <c r="I2410" s="2" t="n">
        <v>0</v>
      </c>
      <c r="J2410" s="2" t="inlineStr">
        <is>
          <t>TERCEIRO</t>
        </is>
      </c>
    </row>
    <row r="2411">
      <c r="A2411" s="2" t="n">
        <v>7</v>
      </c>
      <c r="B2411" s="2" t="n">
        <v>930</v>
      </c>
      <c r="C2411" s="2" t="inlineStr">
        <is>
          <t>SEPARACAO</t>
        </is>
      </c>
      <c r="D2411" s="2" t="inlineStr">
        <is>
          <t>T650211</t>
        </is>
      </c>
      <c r="E2411" s="2" t="inlineStr">
        <is>
          <t>ROGERIO JOSE RIBEIRO</t>
        </is>
      </c>
      <c r="F2411" s="2" t="n">
        <v>13439</v>
      </c>
      <c r="G2411" s="2" t="n">
        <v>170.19</v>
      </c>
      <c r="H2411" s="2" t="n">
        <v>79</v>
      </c>
      <c r="I2411" s="2" t="n">
        <v>0</v>
      </c>
      <c r="J2411" s="2" t="inlineStr">
        <is>
          <t>TERCEIRO</t>
        </is>
      </c>
    </row>
    <row r="2412">
      <c r="A2412" s="2" t="n">
        <v>7</v>
      </c>
      <c r="B2412" s="2" t="n">
        <v>930</v>
      </c>
      <c r="C2412" s="2" t="inlineStr">
        <is>
          <t>SEPARACAO</t>
        </is>
      </c>
      <c r="D2412" s="2" t="inlineStr">
        <is>
          <t>T710019</t>
        </is>
      </c>
      <c r="E2412" s="2" t="inlineStr">
        <is>
          <t>INACIO DIAS LAURINDO</t>
        </is>
      </c>
      <c r="F2412" s="2" t="n">
        <v>8751</v>
      </c>
      <c r="G2412" s="2" t="n">
        <v>94.11</v>
      </c>
      <c r="H2412" s="2" t="n">
        <v>93</v>
      </c>
      <c r="I2412" s="2" t="n">
        <v>0</v>
      </c>
      <c r="J2412" s="2" t="inlineStr">
        <is>
          <t>TERCEIRO</t>
        </is>
      </c>
    </row>
    <row r="2413">
      <c r="A2413" s="2" t="n">
        <v>7</v>
      </c>
      <c r="B2413" s="2" t="n">
        <v>930</v>
      </c>
      <c r="C2413" s="2" t="inlineStr">
        <is>
          <t>SEPARACAO</t>
        </is>
      </c>
      <c r="D2413" s="2" t="inlineStr">
        <is>
          <t>T710071</t>
        </is>
      </c>
      <c r="E2413" s="2" t="inlineStr">
        <is>
          <t>Joao Paulino</t>
        </is>
      </c>
      <c r="F2413" s="2" t="n">
        <v>10270</v>
      </c>
      <c r="G2413" s="2" t="n">
        <v>88.63</v>
      </c>
      <c r="H2413" s="2" t="n">
        <v>116</v>
      </c>
      <c r="I2413" s="2" t="n">
        <v>0</v>
      </c>
      <c r="J2413" s="2" t="inlineStr">
        <is>
          <t>TERCEIRO</t>
        </is>
      </c>
    </row>
    <row r="2414">
      <c r="A2414" s="2" t="n">
        <v>7</v>
      </c>
      <c r="B2414" s="2" t="n">
        <v>930</v>
      </c>
      <c r="C2414" s="2" t="inlineStr">
        <is>
          <t>SEPARACAO</t>
        </is>
      </c>
      <c r="D2414" s="2" t="inlineStr">
        <is>
          <t>T710120</t>
        </is>
      </c>
      <c r="E2414" s="2" t="inlineStr">
        <is>
          <t>PAULO ROBERTO DOS SANTOS REIS</t>
        </is>
      </c>
      <c r="F2414" s="2" t="n">
        <v>454</v>
      </c>
      <c r="G2414" s="2" t="n">
        <v>2.65</v>
      </c>
      <c r="H2414" s="2" t="n">
        <v>171</v>
      </c>
      <c r="I2414" s="2" t="n">
        <v>0</v>
      </c>
      <c r="J2414" s="2" t="inlineStr">
        <is>
          <t>TERCEIRO</t>
        </is>
      </c>
    </row>
    <row r="2415">
      <c r="A2415" s="2" t="n">
        <v>7</v>
      </c>
      <c r="B2415" s="2" t="n">
        <v>930</v>
      </c>
      <c r="C2415" s="2" t="inlineStr">
        <is>
          <t>SEPARACAO</t>
        </is>
      </c>
      <c r="D2415" s="2" t="inlineStr">
        <is>
          <t>T710171</t>
        </is>
      </c>
      <c r="E2415" s="2" t="inlineStr">
        <is>
          <t>ELICORREIA ELICORREIA</t>
        </is>
      </c>
      <c r="F2415" s="2" t="n">
        <v>7225</v>
      </c>
      <c r="G2415" s="2" t="n">
        <v>89.90000000000001</v>
      </c>
      <c r="H2415" s="2" t="n">
        <v>80</v>
      </c>
      <c r="I2415" s="2" t="n">
        <v>0</v>
      </c>
      <c r="J2415" s="2" t="inlineStr">
        <is>
          <t>TERCEIRO</t>
        </is>
      </c>
    </row>
    <row r="2416">
      <c r="A2416" s="2" t="n">
        <v>7</v>
      </c>
      <c r="B2416" s="2" t="n">
        <v>930</v>
      </c>
      <c r="C2416" s="2" t="inlineStr">
        <is>
          <t>SEPARACAO</t>
        </is>
      </c>
      <c r="D2416" s="2" t="inlineStr">
        <is>
          <t>T710189</t>
        </is>
      </c>
      <c r="E2416" s="2" t="inlineStr">
        <is>
          <t>Lucas Porto</t>
        </is>
      </c>
      <c r="F2416" s="2" t="n">
        <v>9305</v>
      </c>
      <c r="G2416" s="2" t="n">
        <v>74.02</v>
      </c>
      <c r="H2416" s="2" t="n">
        <v>126</v>
      </c>
      <c r="I2416" s="2" t="n">
        <v>0</v>
      </c>
      <c r="J2416" s="2" t="inlineStr">
        <is>
          <t>TERCEIRO</t>
        </is>
      </c>
    </row>
    <row r="2417">
      <c r="A2417" s="2" t="n">
        <v>7</v>
      </c>
      <c r="B2417" s="2" t="n">
        <v>930</v>
      </c>
      <c r="C2417" s="2" t="inlineStr">
        <is>
          <t>SEPARACAO</t>
        </is>
      </c>
      <c r="D2417" s="2" t="inlineStr">
        <is>
          <t>T710196</t>
        </is>
      </c>
      <c r="E2417" s="2" t="inlineStr">
        <is>
          <t>ROBERTO LIMA SALES DOS SANTOS</t>
        </is>
      </c>
      <c r="F2417" s="2" t="n">
        <v>6045</v>
      </c>
      <c r="G2417" s="2" t="n">
        <v>59.65</v>
      </c>
      <c r="H2417" s="2" t="n">
        <v>101</v>
      </c>
      <c r="I2417" s="2" t="n">
        <v>0</v>
      </c>
      <c r="J2417" s="2" t="inlineStr">
        <is>
          <t>TERCEIRO</t>
        </is>
      </c>
    </row>
    <row r="2418">
      <c r="A2418" s="2" t="n">
        <v>7</v>
      </c>
      <c r="B2418" s="2" t="n">
        <v>930</v>
      </c>
      <c r="C2418" s="2" t="inlineStr">
        <is>
          <t>SEPARACAO</t>
        </is>
      </c>
      <c r="D2418" s="2" t="inlineStr">
        <is>
          <t>T710217</t>
        </is>
      </c>
      <c r="E2418" s="2" t="inlineStr">
        <is>
          <t>DORGIVAL JOSE DE NORONHA</t>
        </is>
      </c>
      <c r="F2418" s="2" t="n">
        <v>639</v>
      </c>
      <c r="G2418" s="2" t="n">
        <v>5.59</v>
      </c>
      <c r="H2418" s="2" t="n">
        <v>114</v>
      </c>
      <c r="I2418" s="2" t="n">
        <v>0</v>
      </c>
      <c r="J2418" s="2" t="inlineStr">
        <is>
          <t>TERCEIRO</t>
        </is>
      </c>
    </row>
    <row r="2419">
      <c r="A2419" s="2" t="n">
        <v>7</v>
      </c>
      <c r="B2419" s="2" t="n">
        <v>930</v>
      </c>
      <c r="C2419" s="2" t="inlineStr">
        <is>
          <t>SEPARACAO</t>
        </is>
      </c>
      <c r="D2419" s="2" t="inlineStr">
        <is>
          <t>T710218</t>
        </is>
      </c>
      <c r="E2419" s="2" t="inlineStr">
        <is>
          <t>FABIO DE OLIVEIRA CAETANO</t>
        </is>
      </c>
      <c r="F2419" s="2" t="n">
        <v>1449</v>
      </c>
      <c r="G2419" s="2" t="n">
        <v>17.03</v>
      </c>
      <c r="H2419" s="2" t="n">
        <v>85</v>
      </c>
      <c r="I2419" s="2" t="n">
        <v>0</v>
      </c>
      <c r="J2419" s="2" t="inlineStr">
        <is>
          <t>TERCEIRO</t>
        </is>
      </c>
    </row>
    <row r="2420">
      <c r="A2420" s="2" t="n">
        <v>7</v>
      </c>
      <c r="B2420" s="2" t="n">
        <v>930</v>
      </c>
      <c r="C2420" s="2" t="inlineStr">
        <is>
          <t>SEPARACAO</t>
        </is>
      </c>
      <c r="D2420" s="2" t="inlineStr">
        <is>
          <t>T710229</t>
        </is>
      </c>
      <c r="E2420" s="2" t="inlineStr">
        <is>
          <t>RICARDO CONCEICAO DOS SANTOS</t>
        </is>
      </c>
      <c r="F2420" s="2" t="n">
        <v>15269</v>
      </c>
      <c r="G2420" s="2" t="n">
        <v>92.87</v>
      </c>
      <c r="H2420" s="2" t="n">
        <v>164</v>
      </c>
      <c r="I2420" s="2" t="n">
        <v>0</v>
      </c>
      <c r="J2420" s="2" t="inlineStr">
        <is>
          <t>TERCEIRO</t>
        </is>
      </c>
    </row>
    <row r="2421">
      <c r="A2421" s="2" t="n">
        <v>7</v>
      </c>
      <c r="B2421" s="2" t="n">
        <v>930</v>
      </c>
      <c r="C2421" s="2" t="inlineStr">
        <is>
          <t>SEPARACAO</t>
        </is>
      </c>
      <c r="D2421" s="2" t="inlineStr">
        <is>
          <t>T710318</t>
        </is>
      </c>
      <c r="E2421" s="2" t="inlineStr">
        <is>
          <t>JORDAN DA SILVA COSTA</t>
        </is>
      </c>
      <c r="F2421" s="2" t="n">
        <v>10274</v>
      </c>
      <c r="G2421" s="2" t="n">
        <v>103.77</v>
      </c>
      <c r="H2421" s="2" t="n">
        <v>99</v>
      </c>
      <c r="I2421" s="2" t="n">
        <v>0</v>
      </c>
      <c r="J2421" s="2" t="inlineStr">
        <is>
          <t>TERCEIRO</t>
        </is>
      </c>
    </row>
    <row r="2422">
      <c r="A2422" s="2" t="n">
        <v>7</v>
      </c>
      <c r="B2422" s="2" t="n">
        <v>930</v>
      </c>
      <c r="C2422" s="2" t="inlineStr">
        <is>
          <t>SEPARACAO</t>
        </is>
      </c>
      <c r="D2422" s="2" t="inlineStr">
        <is>
          <t>T710342</t>
        </is>
      </c>
      <c r="E2422" s="2" t="inlineStr">
        <is>
          <t>JOEL AMERICO  SANTOS</t>
        </is>
      </c>
      <c r="F2422" s="2" t="n">
        <v>10527</v>
      </c>
      <c r="G2422" s="2" t="n">
        <v>101.47</v>
      </c>
      <c r="H2422" s="2" t="n">
        <v>104</v>
      </c>
      <c r="I2422" s="2" t="n">
        <v>0</v>
      </c>
      <c r="J2422" s="2" t="inlineStr">
        <is>
          <t>TERCEIRO</t>
        </is>
      </c>
    </row>
    <row r="2423">
      <c r="A2423" s="2" t="n">
        <v>7</v>
      </c>
      <c r="B2423" s="2" t="n">
        <v>930</v>
      </c>
      <c r="C2423" s="2" t="inlineStr">
        <is>
          <t>SEPARACAO</t>
        </is>
      </c>
      <c r="D2423" s="2" t="inlineStr">
        <is>
          <t>T710357</t>
        </is>
      </c>
      <c r="E2423" s="2" t="inlineStr">
        <is>
          <t>GUSTAVO OLIVEIRA DAS NEVES FERREIRA</t>
        </is>
      </c>
      <c r="F2423" s="2" t="n">
        <v>14017</v>
      </c>
      <c r="G2423" s="2" t="n">
        <v>99.20999999999999</v>
      </c>
      <c r="H2423" s="2" t="n">
        <v>141</v>
      </c>
      <c r="I2423" s="2" t="n">
        <v>0</v>
      </c>
      <c r="J2423" s="2" t="inlineStr">
        <is>
          <t>TERCEIRO</t>
        </is>
      </c>
    </row>
    <row r="2424">
      <c r="A2424" s="2" t="n">
        <v>7</v>
      </c>
      <c r="B2424" s="2" t="n">
        <v>930</v>
      </c>
      <c r="C2424" s="2" t="inlineStr">
        <is>
          <t>SEPARACAO</t>
        </is>
      </c>
      <c r="D2424" s="2" t="inlineStr">
        <is>
          <t>T710385</t>
        </is>
      </c>
      <c r="E2424" s="2" t="inlineStr">
        <is>
          <t>ALEX MARTINS DA SILVA</t>
        </is>
      </c>
      <c r="F2424" s="2" t="n">
        <v>10079</v>
      </c>
      <c r="G2424" s="2" t="n">
        <v>99.22</v>
      </c>
      <c r="H2424" s="2" t="n">
        <v>102</v>
      </c>
      <c r="I2424" s="2" t="n">
        <v>0</v>
      </c>
      <c r="J2424" s="2" t="inlineStr">
        <is>
          <t>TERCEIRO</t>
        </is>
      </c>
    </row>
    <row r="2425">
      <c r="A2425" s="2" t="n">
        <v>7</v>
      </c>
      <c r="B2425" s="2" t="n">
        <v>930</v>
      </c>
      <c r="C2425" s="2" t="inlineStr">
        <is>
          <t>SEPARACAO</t>
        </is>
      </c>
      <c r="D2425" s="2" t="inlineStr">
        <is>
          <t>T710389</t>
        </is>
      </c>
      <c r="E2425" s="2" t="inlineStr">
        <is>
          <t>RAMSES SAID VILLEGAS ORELLANA</t>
        </is>
      </c>
      <c r="F2425" s="2" t="n">
        <v>5968</v>
      </c>
      <c r="G2425" s="2" t="n">
        <v>38.12</v>
      </c>
      <c r="H2425" s="2" t="n">
        <v>157</v>
      </c>
      <c r="I2425" s="2" t="n">
        <v>0</v>
      </c>
      <c r="J2425" s="2" t="inlineStr">
        <is>
          <t>TERCEIRO</t>
        </is>
      </c>
    </row>
    <row r="2426">
      <c r="A2426" s="2" t="n">
        <v>7</v>
      </c>
      <c r="B2426" s="2" t="n">
        <v>930</v>
      </c>
      <c r="C2426" s="2" t="inlineStr">
        <is>
          <t>SEPARACAO</t>
        </is>
      </c>
      <c r="D2426" s="2" t="inlineStr">
        <is>
          <t>T710402</t>
        </is>
      </c>
      <c r="E2426" s="2" t="inlineStr">
        <is>
          <t>JACI AGOSTINHO</t>
        </is>
      </c>
      <c r="F2426" s="2" t="n">
        <v>5487</v>
      </c>
      <c r="G2426" s="2" t="n">
        <v>72.52</v>
      </c>
      <c r="H2426" s="2" t="n">
        <v>76</v>
      </c>
      <c r="I2426" s="2" t="n">
        <v>0</v>
      </c>
      <c r="J2426" s="2" t="inlineStr">
        <is>
          <t>TERCEIRO</t>
        </is>
      </c>
    </row>
    <row r="2427">
      <c r="A2427" s="2" t="n">
        <v>7</v>
      </c>
      <c r="B2427" s="2" t="n">
        <v>930</v>
      </c>
      <c r="C2427" s="2" t="inlineStr">
        <is>
          <t>SEPARACAO</t>
        </is>
      </c>
      <c r="D2427" s="2" t="inlineStr">
        <is>
          <t>T710403</t>
        </is>
      </c>
      <c r="E2427" s="2" t="inlineStr">
        <is>
          <t>EDSON NUNES</t>
        </is>
      </c>
      <c r="F2427" s="2" t="n">
        <v>5101</v>
      </c>
      <c r="G2427" s="2" t="n">
        <v>59.44</v>
      </c>
      <c r="H2427" s="2" t="n">
        <v>86</v>
      </c>
      <c r="I2427" s="2" t="n">
        <v>0</v>
      </c>
      <c r="J2427" s="2" t="inlineStr">
        <is>
          <t>TERCEIRO</t>
        </is>
      </c>
    </row>
    <row r="2428">
      <c r="A2428" s="2" t="n">
        <v>7</v>
      </c>
      <c r="B2428" s="2" t="n">
        <v>930</v>
      </c>
      <c r="C2428" s="2" t="inlineStr">
        <is>
          <t>SEPARACAO</t>
        </is>
      </c>
      <c r="D2428" s="2" t="inlineStr">
        <is>
          <t>T710405</t>
        </is>
      </c>
      <c r="E2428" s="2" t="inlineStr">
        <is>
          <t>LUIZ HENRIQUE SANTOS SILVA</t>
        </is>
      </c>
      <c r="F2428" s="2" t="n">
        <v>10535</v>
      </c>
      <c r="G2428" s="2" t="n">
        <v>99.12</v>
      </c>
      <c r="H2428" s="2" t="n">
        <v>106</v>
      </c>
      <c r="I2428" s="2" t="n">
        <v>0</v>
      </c>
      <c r="J2428" s="2" t="inlineStr">
        <is>
          <t>TERCEIRO</t>
        </is>
      </c>
    </row>
    <row r="2429">
      <c r="A2429" s="2" t="n">
        <v>7</v>
      </c>
      <c r="B2429" s="2" t="n">
        <v>930</v>
      </c>
      <c r="C2429" s="2" t="inlineStr">
        <is>
          <t>SEPARACAO</t>
        </is>
      </c>
      <c r="D2429" s="2" t="inlineStr">
        <is>
          <t>T710412</t>
        </is>
      </c>
      <c r="E2429" s="2" t="inlineStr">
        <is>
          <t>MICHAEL FABIO LIMA DOS SANTOS SILVA</t>
        </is>
      </c>
      <c r="F2429" s="2" t="n">
        <v>6501</v>
      </c>
      <c r="G2429" s="2" t="n">
        <v>68.95999999999999</v>
      </c>
      <c r="H2429" s="2" t="n">
        <v>94</v>
      </c>
      <c r="I2429" s="2" t="n">
        <v>0</v>
      </c>
      <c r="J2429" s="2" t="inlineStr">
        <is>
          <t>TERCEIRO</t>
        </is>
      </c>
    </row>
    <row r="2430">
      <c r="A2430" s="2" t="n">
        <v>7</v>
      </c>
      <c r="B2430" s="2" t="n">
        <v>930</v>
      </c>
      <c r="C2430" s="2" t="inlineStr">
        <is>
          <t>SEPARACAO</t>
        </is>
      </c>
      <c r="D2430" s="2" t="inlineStr">
        <is>
          <t>T710419</t>
        </is>
      </c>
      <c r="E2430" s="2" t="inlineStr">
        <is>
          <t>TIAGO DE SOUSA LIMA</t>
        </is>
      </c>
      <c r="F2430" s="2" t="n">
        <v>8536</v>
      </c>
      <c r="G2430" s="2" t="n">
        <v>89.19</v>
      </c>
      <c r="H2430" s="2" t="n">
        <v>96</v>
      </c>
      <c r="I2430" s="2" t="n">
        <v>0</v>
      </c>
      <c r="J2430" s="2" t="inlineStr">
        <is>
          <t>TERCEIRO</t>
        </is>
      </c>
    </row>
    <row r="2431">
      <c r="A2431" s="2" t="n">
        <v>7</v>
      </c>
      <c r="B2431" s="2" t="n">
        <v>930</v>
      </c>
      <c r="C2431" s="2" t="inlineStr">
        <is>
          <t>SEPARACAO</t>
        </is>
      </c>
      <c r="D2431" s="2" t="inlineStr">
        <is>
          <t>T710421</t>
        </is>
      </c>
      <c r="E2431" s="2" t="inlineStr">
        <is>
          <t>VICTOR HENRIQUE FAUSTINO DE ARAUJO</t>
        </is>
      </c>
      <c r="F2431" s="2" t="n">
        <v>6780</v>
      </c>
      <c r="G2431" s="2" t="n">
        <v>69.08</v>
      </c>
      <c r="H2431" s="2" t="n">
        <v>98</v>
      </c>
      <c r="I2431" s="2" t="n">
        <v>0</v>
      </c>
      <c r="J2431" s="2" t="inlineStr">
        <is>
          <t>TERCEIRO</t>
        </is>
      </c>
    </row>
    <row r="2432">
      <c r="A2432" s="2" t="n">
        <v>7</v>
      </c>
      <c r="B2432" s="2" t="n">
        <v>930</v>
      </c>
      <c r="C2432" s="2" t="inlineStr">
        <is>
          <t>SEPARACAO</t>
        </is>
      </c>
      <c r="D2432" s="2" t="inlineStr">
        <is>
          <t>T710425</t>
        </is>
      </c>
      <c r="E2432" s="2" t="inlineStr">
        <is>
          <t>DAVI JOSE DA MATA</t>
        </is>
      </c>
      <c r="F2432" s="2" t="n">
        <v>9769</v>
      </c>
      <c r="G2432" s="2" t="n">
        <v>98.09</v>
      </c>
      <c r="H2432" s="2" t="n">
        <v>100</v>
      </c>
      <c r="I2432" s="2" t="n">
        <v>0</v>
      </c>
      <c r="J2432" s="2" t="inlineStr">
        <is>
          <t>TERCEIRO</t>
        </is>
      </c>
    </row>
    <row r="2433">
      <c r="A2433" s="2" t="n">
        <v>7</v>
      </c>
      <c r="B2433" s="2" t="n">
        <v>930</v>
      </c>
      <c r="C2433" s="2" t="inlineStr">
        <is>
          <t>SEPARACAO</t>
        </is>
      </c>
      <c r="D2433" s="2" t="inlineStr">
        <is>
          <t>T710433</t>
        </is>
      </c>
      <c r="E2433" s="2" t="inlineStr">
        <is>
          <t>ENZO MANCHINI ONIAS</t>
        </is>
      </c>
      <c r="F2433" s="2" t="n">
        <v>8952</v>
      </c>
      <c r="G2433" s="2" t="n">
        <v>69.87</v>
      </c>
      <c r="H2433" s="2" t="n">
        <v>128</v>
      </c>
      <c r="I2433" s="2" t="n">
        <v>0</v>
      </c>
      <c r="J2433" s="2" t="inlineStr">
        <is>
          <t>TERCEIRO</t>
        </is>
      </c>
    </row>
    <row r="2434">
      <c r="A2434" s="2" t="n">
        <v>7</v>
      </c>
      <c r="B2434" s="2" t="n">
        <v>930</v>
      </c>
      <c r="C2434" s="2" t="inlineStr">
        <is>
          <t>SEPARACAO</t>
        </is>
      </c>
      <c r="D2434" s="2" t="inlineStr">
        <is>
          <t>T710435</t>
        </is>
      </c>
      <c r="E2434" s="2" t="inlineStr">
        <is>
          <t>GUSTAVO DA SILVA D'IMPERIO</t>
        </is>
      </c>
      <c r="F2434" s="2" t="n">
        <v>8944</v>
      </c>
      <c r="G2434" s="2" t="n">
        <v>65.77</v>
      </c>
      <c r="H2434" s="2" t="n">
        <v>136</v>
      </c>
      <c r="I2434" s="2" t="n">
        <v>0</v>
      </c>
      <c r="J2434" s="2" t="inlineStr">
        <is>
          <t>TERCEIRO</t>
        </is>
      </c>
    </row>
    <row r="2435">
      <c r="A2435" s="2" t="n">
        <v>7</v>
      </c>
      <c r="B2435" s="2" t="n">
        <v>930</v>
      </c>
      <c r="C2435" s="2" t="inlineStr">
        <is>
          <t>SEPARACAO</t>
        </is>
      </c>
      <c r="D2435" s="2" t="inlineStr">
        <is>
          <t>T710446</t>
        </is>
      </c>
      <c r="E2435" s="2" t="inlineStr">
        <is>
          <t>VICTOR ODAIR CARDOSO LORENZI</t>
        </is>
      </c>
      <c r="F2435" s="2" t="n">
        <v>10887</v>
      </c>
      <c r="G2435" s="2" t="n">
        <v>92.73999999999999</v>
      </c>
      <c r="H2435" s="2" t="n">
        <v>117</v>
      </c>
      <c r="I2435" s="2" t="n">
        <v>0</v>
      </c>
      <c r="J2435" s="2" t="inlineStr">
        <is>
          <t>TERCEIRO</t>
        </is>
      </c>
    </row>
    <row r="2436">
      <c r="A2436" s="2" t="n">
        <v>7</v>
      </c>
      <c r="B2436" s="2" t="n">
        <v>930</v>
      </c>
      <c r="C2436" s="2" t="inlineStr">
        <is>
          <t>SEPARACAO</t>
        </is>
      </c>
      <c r="D2436" s="2" t="inlineStr">
        <is>
          <t>T710447</t>
        </is>
      </c>
      <c r="E2436" s="2" t="inlineStr">
        <is>
          <t>WILLIAN JOSE DA SILVA</t>
        </is>
      </c>
      <c r="F2436" s="2" t="n">
        <v>503</v>
      </c>
      <c r="G2436" s="2" t="n">
        <v>9.99</v>
      </c>
      <c r="H2436" s="2" t="n">
        <v>50</v>
      </c>
      <c r="I2436" s="2" t="n">
        <v>0</v>
      </c>
      <c r="J2436" s="2" t="inlineStr">
        <is>
          <t>TERCEIRO</t>
        </is>
      </c>
    </row>
    <row r="2437">
      <c r="A2437" s="2" t="n">
        <v>7</v>
      </c>
      <c r="B2437" s="2" t="n">
        <v>930</v>
      </c>
      <c r="C2437" s="2" t="inlineStr">
        <is>
          <t>SEPARACAO</t>
        </is>
      </c>
      <c r="D2437" s="2" t="inlineStr">
        <is>
          <t>T710449</t>
        </is>
      </c>
      <c r="E2437" s="2" t="inlineStr">
        <is>
          <t>GABRIEL DE CASTRO SOUZA</t>
        </is>
      </c>
      <c r="F2437" s="2" t="n">
        <v>303</v>
      </c>
      <c r="G2437" s="2" t="n">
        <v>4.53</v>
      </c>
      <c r="H2437" s="2" t="n">
        <v>67</v>
      </c>
      <c r="I2437" s="2" t="n">
        <v>0</v>
      </c>
      <c r="J2437" s="2" t="inlineStr">
        <is>
          <t>TERCEIRO</t>
        </is>
      </c>
    </row>
    <row r="2438">
      <c r="A2438" s="2" t="n">
        <v>7</v>
      </c>
      <c r="B2438" s="2" t="n">
        <v>930</v>
      </c>
      <c r="C2438" s="2" t="inlineStr">
        <is>
          <t>SEPARACAO</t>
        </is>
      </c>
      <c r="D2438" s="2" t="inlineStr">
        <is>
          <t>T710452</t>
        </is>
      </c>
      <c r="E2438" s="2" t="inlineStr">
        <is>
          <t>LUAN VINICIUS DOS SANTOS E SANTOS</t>
        </is>
      </c>
      <c r="F2438" s="2" t="n">
        <v>6672</v>
      </c>
      <c r="G2438" s="2" t="n">
        <v>51.21</v>
      </c>
      <c r="H2438" s="2" t="n">
        <v>130</v>
      </c>
      <c r="I2438" s="2" t="n">
        <v>0</v>
      </c>
      <c r="J2438" s="2" t="inlineStr">
        <is>
          <t>TERCEIRO</t>
        </is>
      </c>
    </row>
    <row r="2439">
      <c r="A2439" s="2" t="n">
        <v>7</v>
      </c>
      <c r="B2439" s="2" t="n">
        <v>930</v>
      </c>
      <c r="C2439" s="2" t="inlineStr">
        <is>
          <t>SEPARACAO</t>
        </is>
      </c>
      <c r="D2439" s="2" t="inlineStr">
        <is>
          <t>T710457</t>
        </is>
      </c>
      <c r="E2439" s="2" t="inlineStr">
        <is>
          <t>JEAN ALMEIDA DE JESUS</t>
        </is>
      </c>
      <c r="F2439" s="2" t="n">
        <v>9567</v>
      </c>
      <c r="G2439" s="2" t="n">
        <v>103.53</v>
      </c>
      <c r="H2439" s="2" t="n">
        <v>92</v>
      </c>
      <c r="I2439" s="2" t="n">
        <v>0</v>
      </c>
      <c r="J2439" s="2" t="inlineStr">
        <is>
          <t>TERCEIRO</t>
        </is>
      </c>
    </row>
    <row r="2440">
      <c r="A2440" s="2" t="n">
        <v>7</v>
      </c>
      <c r="B2440" s="2" t="n">
        <v>930</v>
      </c>
      <c r="C2440" s="2" t="inlineStr">
        <is>
          <t>SEPARACAO</t>
        </is>
      </c>
      <c r="D2440" s="2" t="inlineStr">
        <is>
          <t>T710469</t>
        </is>
      </c>
      <c r="E2440" s="2" t="inlineStr">
        <is>
          <t>MARCO ANTONIO DA SILVA</t>
        </is>
      </c>
      <c r="F2440" s="2" t="n">
        <v>1729</v>
      </c>
      <c r="G2440" s="2" t="n">
        <v>14.06</v>
      </c>
      <c r="H2440" s="2" t="n">
        <v>123</v>
      </c>
      <c r="I2440" s="2" t="n">
        <v>0</v>
      </c>
      <c r="J2440" s="2" t="inlineStr">
        <is>
          <t>TERCEIRO</t>
        </is>
      </c>
    </row>
    <row r="2441">
      <c r="A2441" s="2" t="n">
        <v>7</v>
      </c>
      <c r="B2441" s="2" t="n">
        <v>930</v>
      </c>
      <c r="C2441" s="2" t="inlineStr">
        <is>
          <t>SEPARACAO</t>
        </is>
      </c>
      <c r="D2441" s="2" t="inlineStr">
        <is>
          <t>T710485</t>
        </is>
      </c>
      <c r="E2441" s="2" t="inlineStr">
        <is>
          <t>BRUNO DA SILVA EVANGELISTA</t>
        </is>
      </c>
      <c r="F2441" s="2" t="n">
        <v>1546</v>
      </c>
      <c r="G2441" s="2" t="n">
        <v>22.58</v>
      </c>
      <c r="H2441" s="2" t="n">
        <v>68</v>
      </c>
      <c r="I2441" s="2" t="n">
        <v>0</v>
      </c>
      <c r="J2441" s="2" t="inlineStr">
        <is>
          <t>TERCEIRO</t>
        </is>
      </c>
    </row>
    <row r="2442">
      <c r="A2442" s="2" t="n">
        <v>7</v>
      </c>
      <c r="B2442" s="2" t="n">
        <v>930</v>
      </c>
      <c r="C2442" s="2" t="inlineStr">
        <is>
          <t>SEPARACAO</t>
        </is>
      </c>
      <c r="D2442" s="2" t="inlineStr">
        <is>
          <t>T710486</t>
        </is>
      </c>
      <c r="E2442" s="2" t="inlineStr">
        <is>
          <t>EDMILSON MONTEIRO</t>
        </is>
      </c>
      <c r="F2442" s="2" t="n">
        <v>9133</v>
      </c>
      <c r="G2442" s="2" t="n">
        <v>92.87</v>
      </c>
      <c r="H2442" s="2" t="n">
        <v>98</v>
      </c>
      <c r="I2442" s="2" t="n">
        <v>0</v>
      </c>
      <c r="J2442" s="2" t="inlineStr">
        <is>
          <t>TERCEIRO</t>
        </is>
      </c>
    </row>
    <row r="2443">
      <c r="A2443" s="2" t="n">
        <v>7</v>
      </c>
      <c r="B2443" s="2" t="n">
        <v>930</v>
      </c>
      <c r="C2443" s="2" t="inlineStr">
        <is>
          <t>SEPARACAO</t>
        </is>
      </c>
      <c r="D2443" s="2" t="inlineStr">
        <is>
          <t>T710488</t>
        </is>
      </c>
      <c r="E2443" s="2" t="inlineStr">
        <is>
          <t>BADARA THIAM</t>
        </is>
      </c>
      <c r="F2443" s="2" t="n">
        <v>6811</v>
      </c>
      <c r="G2443" s="2" t="n">
        <v>61.92</v>
      </c>
      <c r="H2443" s="2" t="n">
        <v>110</v>
      </c>
      <c r="I2443" s="2" t="n">
        <v>0</v>
      </c>
      <c r="J2443" s="2" t="inlineStr">
        <is>
          <t>TERCEIRO</t>
        </is>
      </c>
    </row>
    <row r="2444">
      <c r="A2444" s="2" t="n">
        <v>7</v>
      </c>
      <c r="B2444" s="2" t="n">
        <v>930</v>
      </c>
      <c r="C2444" s="2" t="inlineStr">
        <is>
          <t>SEPARACAO</t>
        </is>
      </c>
      <c r="D2444" s="2" t="inlineStr">
        <is>
          <t>T710491</t>
        </is>
      </c>
      <c r="E2444" s="2" t="inlineStr">
        <is>
          <t>THIAGO DE PAULA MORAES</t>
        </is>
      </c>
      <c r="F2444" s="2" t="n">
        <v>10073</v>
      </c>
      <c r="G2444" s="2" t="n">
        <v>93.56</v>
      </c>
      <c r="H2444" s="2" t="n">
        <v>108</v>
      </c>
      <c r="I2444" s="2" t="n">
        <v>0</v>
      </c>
      <c r="J2444" s="2" t="inlineStr">
        <is>
          <t>TERCEIRO</t>
        </is>
      </c>
    </row>
    <row r="2445">
      <c r="A2445" s="2" t="n">
        <v>7</v>
      </c>
      <c r="B2445" s="2" t="n">
        <v>930</v>
      </c>
      <c r="C2445" s="2" t="inlineStr">
        <is>
          <t>SEPARACAO</t>
        </is>
      </c>
      <c r="D2445" s="2" t="inlineStr">
        <is>
          <t>T710496</t>
        </is>
      </c>
      <c r="E2445" s="2" t="inlineStr">
        <is>
          <t>Higor da Silva Lopes</t>
        </is>
      </c>
      <c r="F2445" s="2" t="n">
        <v>4314</v>
      </c>
      <c r="G2445" s="2" t="n">
        <v>55.17</v>
      </c>
      <c r="H2445" s="2" t="n">
        <v>78</v>
      </c>
      <c r="I2445" s="2" t="n">
        <v>0</v>
      </c>
      <c r="J2445" s="2" t="inlineStr">
        <is>
          <t>TERCEIRO</t>
        </is>
      </c>
    </row>
    <row r="2446">
      <c r="A2446" s="2" t="n">
        <v>7</v>
      </c>
      <c r="B2446" s="2" t="n">
        <v>930</v>
      </c>
      <c r="C2446" s="2" t="inlineStr">
        <is>
          <t>SEPARACAO</t>
        </is>
      </c>
      <c r="D2446" s="2" t="inlineStr">
        <is>
          <t>T710497</t>
        </is>
      </c>
      <c r="E2446" s="2" t="inlineStr">
        <is>
          <t>Artur Coutinho Moraes</t>
        </is>
      </c>
      <c r="F2446" s="2" t="n">
        <v>6082</v>
      </c>
      <c r="G2446" s="2" t="n">
        <v>78.56</v>
      </c>
      <c r="H2446" s="2" t="n">
        <v>77</v>
      </c>
      <c r="I2446" s="2" t="n">
        <v>0</v>
      </c>
      <c r="J2446" s="2" t="inlineStr">
        <is>
          <t>TERCEIRO</t>
        </is>
      </c>
    </row>
    <row r="2447">
      <c r="A2447" s="2" t="n">
        <v>7</v>
      </c>
      <c r="B2447" s="2" t="n">
        <v>930</v>
      </c>
      <c r="C2447" s="2" t="inlineStr">
        <is>
          <t>SEPARACAO</t>
        </is>
      </c>
      <c r="D2447" s="2" t="inlineStr">
        <is>
          <t>T710498</t>
        </is>
      </c>
      <c r="E2447" s="2" t="inlineStr">
        <is>
          <t>Luiz Henrique Souza da Silveira Silva</t>
        </is>
      </c>
      <c r="F2447" s="2" t="n">
        <v>9372</v>
      </c>
      <c r="G2447" s="2" t="n">
        <v>107.7</v>
      </c>
      <c r="H2447" s="2" t="n">
        <v>87</v>
      </c>
      <c r="I2447" s="2" t="n">
        <v>0</v>
      </c>
      <c r="J2447" s="2" t="inlineStr">
        <is>
          <t>TERCEIRO</t>
        </is>
      </c>
    </row>
    <row r="2448">
      <c r="A2448" s="2" t="n">
        <v>7</v>
      </c>
      <c r="B2448" s="2" t="n">
        <v>930</v>
      </c>
      <c r="C2448" s="2" t="inlineStr">
        <is>
          <t>SEPARACAO</t>
        </is>
      </c>
      <c r="D2448" s="2" t="inlineStr">
        <is>
          <t>T710501</t>
        </is>
      </c>
      <c r="E2448" s="2" t="inlineStr">
        <is>
          <t>Igor Rodrigues</t>
        </is>
      </c>
      <c r="F2448" s="2" t="n">
        <v>8063</v>
      </c>
      <c r="G2448" s="2" t="n">
        <v>90.36</v>
      </c>
      <c r="H2448" s="2" t="n">
        <v>89</v>
      </c>
      <c r="I2448" s="2" t="n">
        <v>0</v>
      </c>
      <c r="J2448" s="2" t="inlineStr">
        <is>
          <t>TERCEIRO</t>
        </is>
      </c>
    </row>
    <row r="2449">
      <c r="A2449" s="2" t="n">
        <v>7</v>
      </c>
      <c r="B2449" s="2" t="n">
        <v>930</v>
      </c>
      <c r="C2449" s="2" t="inlineStr">
        <is>
          <t>SEPARACAO</t>
        </is>
      </c>
      <c r="D2449" s="2" t="inlineStr">
        <is>
          <t>T710502</t>
        </is>
      </c>
      <c r="E2449" s="2" t="inlineStr">
        <is>
          <t>ALESSANDRO ROGERIO CARNAIBA SIQUEIRA</t>
        </is>
      </c>
      <c r="F2449" s="2" t="n">
        <v>2386</v>
      </c>
      <c r="G2449" s="2" t="n">
        <v>36.01</v>
      </c>
      <c r="H2449" s="2" t="n">
        <v>66</v>
      </c>
      <c r="I2449" s="2" t="n">
        <v>0</v>
      </c>
      <c r="J2449" s="2" t="inlineStr">
        <is>
          <t>TERCEIRO</t>
        </is>
      </c>
    </row>
    <row r="2450">
      <c r="A2450" s="2" t="n">
        <v>7</v>
      </c>
      <c r="B2450" s="2" t="n">
        <v>930</v>
      </c>
      <c r="C2450" s="2" t="inlineStr">
        <is>
          <t>SEPARACAO</t>
        </is>
      </c>
      <c r="D2450" s="2" t="inlineStr">
        <is>
          <t>T710503</t>
        </is>
      </c>
      <c r="E2450" s="2" t="inlineStr">
        <is>
          <t>JOAO VICTOR RODRIGUES DE MELO</t>
        </is>
      </c>
      <c r="F2450" s="2" t="n">
        <v>2836</v>
      </c>
      <c r="G2450" s="2" t="n">
        <v>35.35</v>
      </c>
      <c r="H2450" s="2" t="n">
        <v>80</v>
      </c>
      <c r="I2450" s="2" t="n">
        <v>0</v>
      </c>
      <c r="J2450" s="2" t="inlineStr">
        <is>
          <t>TERCEIRO</t>
        </is>
      </c>
    </row>
    <row r="2451">
      <c r="A2451" s="2" t="n">
        <v>7</v>
      </c>
      <c r="B2451" s="2" t="n">
        <v>930</v>
      </c>
      <c r="C2451" s="2" t="inlineStr">
        <is>
          <t>ATIVIDADE OP. EMP.</t>
        </is>
      </c>
      <c r="D2451" s="2" t="inlineStr">
        <is>
          <t>T720310</t>
        </is>
      </c>
      <c r="E2451" s="2" t="inlineStr">
        <is>
          <t>FRANCISCO DEMONTIER CAETANO FILHO</t>
        </is>
      </c>
      <c r="F2451" s="2" t="n">
        <v>3173</v>
      </c>
      <c r="G2451" s="2" t="n">
        <v>55.97</v>
      </c>
      <c r="H2451" s="2" t="n">
        <v>57</v>
      </c>
      <c r="I2451" s="2" t="n">
        <v>0</v>
      </c>
      <c r="J2451" s="2" t="inlineStr">
        <is>
          <t>TERCEIRO</t>
        </is>
      </c>
    </row>
    <row r="2452">
      <c r="A2452" s="2" t="n">
        <v>7</v>
      </c>
      <c r="B2452" s="2" t="n">
        <v>930</v>
      </c>
      <c r="C2452" s="2" t="inlineStr">
        <is>
          <t>SEPARACAO</t>
        </is>
      </c>
      <c r="D2452" s="2" t="inlineStr">
        <is>
          <t>T720319</t>
        </is>
      </c>
      <c r="E2452" s="2" t="inlineStr">
        <is>
          <t>EDUARDO FERREIRA DOS SANTOS</t>
        </is>
      </c>
      <c r="F2452" s="2" t="n">
        <v>283</v>
      </c>
      <c r="G2452" s="2" t="n">
        <v>4.54</v>
      </c>
      <c r="H2452" s="2" t="n">
        <v>62</v>
      </c>
      <c r="I2452" s="2" t="n">
        <v>0</v>
      </c>
      <c r="J2452" s="2" t="inlineStr">
        <is>
          <t>TERCEIRO</t>
        </is>
      </c>
    </row>
    <row r="2453">
      <c r="A2453" s="2" t="n">
        <v>7</v>
      </c>
      <c r="B2453" s="2" t="n">
        <v>930</v>
      </c>
      <c r="C2453" s="2" t="inlineStr">
        <is>
          <t>SEPARACAO</t>
        </is>
      </c>
      <c r="D2453" s="2" t="inlineStr">
        <is>
          <t>T720363</t>
        </is>
      </c>
      <c r="E2453" s="2" t="inlineStr">
        <is>
          <t>LEOPOLDO BARBOZA JUNIOR</t>
        </is>
      </c>
      <c r="F2453" s="2" t="n">
        <v>7647</v>
      </c>
      <c r="G2453" s="2" t="n">
        <v>91.77</v>
      </c>
      <c r="H2453" s="2" t="n">
        <v>83</v>
      </c>
      <c r="I2453" s="2" t="n">
        <v>0</v>
      </c>
      <c r="J2453" s="2" t="inlineStr">
        <is>
          <t>TERCEIRO</t>
        </is>
      </c>
    </row>
    <row r="2454">
      <c r="A2454" s="2" t="n">
        <v>7</v>
      </c>
      <c r="B2454" s="2" t="n">
        <v>930</v>
      </c>
      <c r="C2454" s="2" t="inlineStr">
        <is>
          <t>SEPARACAO</t>
        </is>
      </c>
      <c r="D2454" s="2" t="inlineStr">
        <is>
          <t>T720391</t>
        </is>
      </c>
      <c r="E2454" s="2" t="inlineStr">
        <is>
          <t>PAULO AFONSO DE SALES DA SILVA</t>
        </is>
      </c>
      <c r="F2454" s="2" t="n">
        <v>5519</v>
      </c>
      <c r="G2454" s="2" t="n">
        <v>76.92</v>
      </c>
      <c r="H2454" s="2" t="n">
        <v>72</v>
      </c>
      <c r="I2454" s="2" t="n">
        <v>0</v>
      </c>
      <c r="J2454" s="2" t="inlineStr">
        <is>
          <t>TERCEIRO</t>
        </is>
      </c>
    </row>
    <row r="2455">
      <c r="A2455" s="2" t="n">
        <v>7</v>
      </c>
      <c r="B2455" s="2" t="n">
        <v>930</v>
      </c>
      <c r="C2455" s="2" t="inlineStr">
        <is>
          <t>CARREGAMENTO</t>
        </is>
      </c>
      <c r="D2455" s="2" t="inlineStr">
        <is>
          <t>T720404</t>
        </is>
      </c>
      <c r="E2455" s="2" t="inlineStr">
        <is>
          <t>LUCAS LIMA COSTA</t>
        </is>
      </c>
      <c r="F2455" s="2" t="n">
        <v>150</v>
      </c>
      <c r="G2455" s="2" t="n">
        <v>4.41</v>
      </c>
      <c r="H2455" s="2" t="n">
        <v>34</v>
      </c>
      <c r="I2455" s="2" t="n">
        <v>0</v>
      </c>
      <c r="J2455" s="2" t="inlineStr">
        <is>
          <t>TERCEIRO</t>
        </is>
      </c>
    </row>
    <row r="2456">
      <c r="A2456" s="2" t="n">
        <v>7</v>
      </c>
      <c r="B2456" s="2" t="n">
        <v>930</v>
      </c>
      <c r="C2456" s="2" t="inlineStr">
        <is>
          <t>ATIVIDADE OP. EMP.</t>
        </is>
      </c>
      <c r="D2456" s="2" t="inlineStr">
        <is>
          <t>T720420</t>
        </is>
      </c>
      <c r="E2456" s="2" t="inlineStr">
        <is>
          <t>Fabio DOS SANTOS SILVA</t>
        </is>
      </c>
      <c r="F2456" s="2" t="n">
        <v>1355</v>
      </c>
      <c r="G2456" s="2" t="n">
        <v>35.63</v>
      </c>
      <c r="H2456" s="2" t="n">
        <v>38</v>
      </c>
      <c r="I2456" s="2" t="n">
        <v>0</v>
      </c>
      <c r="J2456" s="2" t="inlineStr">
        <is>
          <t>TERCEIRO</t>
        </is>
      </c>
    </row>
    <row r="2457">
      <c r="A2457" s="2" t="n">
        <v>7</v>
      </c>
      <c r="B2457" s="2" t="n">
        <v>930</v>
      </c>
      <c r="C2457" s="2" t="inlineStr">
        <is>
          <t>SEPARACAO</t>
        </is>
      </c>
      <c r="D2457" s="2" t="inlineStr">
        <is>
          <t>T720437</t>
        </is>
      </c>
      <c r="E2457" s="2" t="inlineStr">
        <is>
          <t>Peterson de Oliveira Jola</t>
        </is>
      </c>
      <c r="F2457" s="2" t="n">
        <v>9922</v>
      </c>
      <c r="G2457" s="2" t="n">
        <v>124.3</v>
      </c>
      <c r="H2457" s="2" t="n">
        <v>80</v>
      </c>
      <c r="I2457" s="2" t="n">
        <v>0</v>
      </c>
      <c r="J2457" s="2" t="inlineStr">
        <is>
          <t>TERCEIRO</t>
        </is>
      </c>
    </row>
    <row r="2458">
      <c r="A2458" s="2" t="n">
        <v>7</v>
      </c>
      <c r="B2458" s="2" t="n">
        <v>930</v>
      </c>
      <c r="C2458" s="2" t="inlineStr">
        <is>
          <t>SEPARACAO</t>
        </is>
      </c>
      <c r="D2458" s="2" t="inlineStr">
        <is>
          <t>T720441</t>
        </is>
      </c>
      <c r="E2458" s="2" t="inlineStr">
        <is>
          <t>WESLEY DE SANTANA LIMA</t>
        </is>
      </c>
      <c r="F2458" s="2" t="n">
        <v>8053</v>
      </c>
      <c r="G2458" s="2" t="n">
        <v>87.75</v>
      </c>
      <c r="H2458" s="2" t="n">
        <v>92</v>
      </c>
      <c r="I2458" s="2" t="n">
        <v>0</v>
      </c>
      <c r="J2458" s="2" t="inlineStr">
        <is>
          <t>TERCEIRO</t>
        </is>
      </c>
    </row>
    <row r="2459">
      <c r="A2459" s="2" t="n">
        <v>7</v>
      </c>
      <c r="B2459" s="2" t="n">
        <v>930</v>
      </c>
      <c r="C2459" s="2" t="inlineStr">
        <is>
          <t>ATIVIDADE OP. EMP.</t>
        </is>
      </c>
      <c r="D2459" s="2" t="inlineStr">
        <is>
          <t>T720442</t>
        </is>
      </c>
      <c r="E2459" s="2" t="inlineStr">
        <is>
          <t>JURANDIR PENA DE BRITO</t>
        </is>
      </c>
      <c r="F2459" s="2" t="n">
        <v>739</v>
      </c>
      <c r="G2459" s="2" t="n">
        <v>66.5</v>
      </c>
      <c r="H2459" s="2" t="n">
        <v>11</v>
      </c>
      <c r="I2459" s="2" t="n">
        <v>0</v>
      </c>
      <c r="J2459" s="2" t="inlineStr">
        <is>
          <t>TERCEIRO</t>
        </is>
      </c>
    </row>
    <row r="2460">
      <c r="A2460" s="2" t="n">
        <v>7</v>
      </c>
      <c r="B2460" s="2" t="n">
        <v>930</v>
      </c>
      <c r="C2460" s="2" t="inlineStr">
        <is>
          <t>SEPARACAO</t>
        </is>
      </c>
      <c r="D2460" s="2" t="inlineStr">
        <is>
          <t>T720444</t>
        </is>
      </c>
      <c r="E2460" s="2" t="inlineStr">
        <is>
          <t>FABIANO LIMA DOS SANTOS SILVA</t>
        </is>
      </c>
      <c r="F2460" s="2" t="n">
        <v>1211</v>
      </c>
      <c r="G2460" s="2" t="n">
        <v>12.73</v>
      </c>
      <c r="H2460" s="2" t="n">
        <v>95</v>
      </c>
      <c r="I2460" s="2" t="n">
        <v>0</v>
      </c>
      <c r="J2460" s="2" t="inlineStr">
        <is>
          <t>TERCEIRO</t>
        </is>
      </c>
    </row>
    <row r="2461">
      <c r="A2461" s="2" t="n">
        <v>7</v>
      </c>
      <c r="B2461" s="2" t="n">
        <v>930</v>
      </c>
      <c r="C2461" s="2" t="inlineStr">
        <is>
          <t>SEPARACAO</t>
        </is>
      </c>
      <c r="D2461" s="2" t="inlineStr">
        <is>
          <t>T720445</t>
        </is>
      </c>
      <c r="E2461" s="2" t="inlineStr">
        <is>
          <t>MARCOS ADRIANO RODRIGUES DOS SANTOS</t>
        </is>
      </c>
      <c r="F2461" s="2" t="n">
        <v>8924</v>
      </c>
      <c r="G2461" s="2" t="n">
        <v>139.63</v>
      </c>
      <c r="H2461" s="2" t="n">
        <v>64</v>
      </c>
      <c r="I2461" s="2" t="n">
        <v>0</v>
      </c>
      <c r="J2461" s="2" t="inlineStr">
        <is>
          <t>TERCEIRO</t>
        </is>
      </c>
    </row>
    <row r="2462">
      <c r="A2462" s="2" t="n">
        <v>7</v>
      </c>
      <c r="B2462" s="2" t="n">
        <v>930</v>
      </c>
      <c r="C2462" s="2" t="inlineStr">
        <is>
          <t>SEPARACAO</t>
        </is>
      </c>
      <c r="D2462" s="2" t="inlineStr">
        <is>
          <t>T720450</t>
        </is>
      </c>
      <c r="E2462" s="2" t="inlineStr">
        <is>
          <t>ELIEDISON LUCAS DA SILVA CORREIA</t>
        </is>
      </c>
      <c r="F2462" s="2" t="n">
        <v>4642</v>
      </c>
      <c r="G2462" s="2" t="n">
        <v>65.90000000000001</v>
      </c>
      <c r="H2462" s="2" t="n">
        <v>70</v>
      </c>
      <c r="I2462" s="2" t="n">
        <v>0</v>
      </c>
      <c r="J2462" s="2" t="inlineStr">
        <is>
          <t>TERCEIRO</t>
        </is>
      </c>
    </row>
    <row r="2463">
      <c r="A2463" s="2" t="n">
        <v>7</v>
      </c>
      <c r="B2463" s="2" t="n">
        <v>930</v>
      </c>
      <c r="C2463" s="2" t="inlineStr">
        <is>
          <t>SEPARACAO</t>
        </is>
      </c>
      <c r="D2463" s="2" t="inlineStr">
        <is>
          <t>T720456</t>
        </is>
      </c>
      <c r="E2463" s="2" t="inlineStr">
        <is>
          <t>Glody Bolombo Mbokolo</t>
        </is>
      </c>
      <c r="F2463" s="2" t="n">
        <v>9144</v>
      </c>
      <c r="G2463" s="2" t="n">
        <v>97.31</v>
      </c>
      <c r="H2463" s="2" t="n">
        <v>94</v>
      </c>
      <c r="I2463" s="2" t="n">
        <v>0</v>
      </c>
      <c r="J2463" s="2" t="inlineStr">
        <is>
          <t>TERCEIRO</t>
        </is>
      </c>
    </row>
    <row r="2464">
      <c r="A2464" s="2" t="n">
        <v>7</v>
      </c>
      <c r="B2464" s="2" t="n">
        <v>930</v>
      </c>
      <c r="C2464" s="2" t="inlineStr">
        <is>
          <t>SEPARACAO</t>
        </is>
      </c>
      <c r="D2464" s="2" t="inlineStr">
        <is>
          <t>T720460</t>
        </is>
      </c>
      <c r="E2464" s="2" t="inlineStr">
        <is>
          <t>Fernando Matuvova</t>
        </is>
      </c>
      <c r="F2464" s="2" t="n">
        <v>8669</v>
      </c>
      <c r="G2464" s="2" t="n">
        <v>101.01</v>
      </c>
      <c r="H2464" s="2" t="n">
        <v>86</v>
      </c>
      <c r="I2464" s="2" t="n">
        <v>0</v>
      </c>
      <c r="J2464" s="2" t="inlineStr">
        <is>
          <t>TERCEIRO</t>
        </is>
      </c>
    </row>
    <row r="2465">
      <c r="A2465" s="2" t="n">
        <v>7</v>
      </c>
      <c r="B2465" s="2" t="n">
        <v>930</v>
      </c>
      <c r="C2465" s="2" t="inlineStr">
        <is>
          <t>SEPARACAO</t>
        </is>
      </c>
      <c r="D2465" s="2" t="inlineStr">
        <is>
          <t>T720472</t>
        </is>
      </c>
      <c r="E2465" s="2" t="inlineStr">
        <is>
          <t>KAUE LUIZ DO NASCIMENTO JUSTULIM</t>
        </is>
      </c>
      <c r="F2465" s="2" t="n">
        <v>205</v>
      </c>
      <c r="G2465" s="2" t="n">
        <v>5.05</v>
      </c>
      <c r="H2465" s="2" t="n">
        <v>41</v>
      </c>
      <c r="I2465" s="2" t="n">
        <v>0</v>
      </c>
      <c r="J2465" s="2" t="inlineStr">
        <is>
          <t>TERCEIRO</t>
        </is>
      </c>
    </row>
    <row r="2466">
      <c r="A2466" s="2" t="n">
        <v>7</v>
      </c>
      <c r="B2466" s="2" t="n">
        <v>930</v>
      </c>
      <c r="C2466" s="2" t="inlineStr">
        <is>
          <t>SEPARACAO</t>
        </is>
      </c>
      <c r="D2466" s="2" t="inlineStr">
        <is>
          <t>T730244</t>
        </is>
      </c>
      <c r="E2466" s="2" t="inlineStr">
        <is>
          <t>Leonardo Souza</t>
        </is>
      </c>
      <c r="F2466" s="2" t="n">
        <v>189</v>
      </c>
      <c r="G2466" s="2" t="n">
        <v>3.44</v>
      </c>
      <c r="H2466" s="2" t="n">
        <v>55</v>
      </c>
      <c r="I2466" s="2" t="n">
        <v>0</v>
      </c>
      <c r="J2466" s="2" t="inlineStr">
        <is>
          <t>TERCEIRO</t>
        </is>
      </c>
    </row>
    <row r="2467">
      <c r="A2467" s="2" t="n">
        <v>7</v>
      </c>
      <c r="B2467" s="2" t="n">
        <v>930</v>
      </c>
      <c r="C2467" s="2" t="inlineStr">
        <is>
          <t>SEPARACAO</t>
        </is>
      </c>
      <c r="D2467" s="2" t="inlineStr">
        <is>
          <t>T730295</t>
        </is>
      </c>
      <c r="E2467" s="2" t="inlineStr">
        <is>
          <t>JULIO CESAR SILVA</t>
        </is>
      </c>
      <c r="F2467" s="2" t="n">
        <v>5164</v>
      </c>
      <c r="G2467" s="2" t="n">
        <v>75.90000000000001</v>
      </c>
      <c r="H2467" s="2" t="n">
        <v>68</v>
      </c>
      <c r="I2467" s="2" t="n">
        <v>0</v>
      </c>
      <c r="J2467" s="2" t="inlineStr">
        <is>
          <t>TERCEIRO</t>
        </is>
      </c>
    </row>
    <row r="2468">
      <c r="A2468" s="2" t="n">
        <v>7</v>
      </c>
      <c r="B2468" s="2" t="n">
        <v>930</v>
      </c>
      <c r="C2468" s="2" t="inlineStr">
        <is>
          <t>SEPARACAO</t>
        </is>
      </c>
      <c r="D2468" s="2" t="inlineStr">
        <is>
          <t>T730563</t>
        </is>
      </c>
      <c r="E2468" s="2" t="inlineStr">
        <is>
          <t>Marcio Cristiano de Souza</t>
        </is>
      </c>
      <c r="F2468" s="2" t="n">
        <v>4964</v>
      </c>
      <c r="G2468" s="2" t="n">
        <v>54.16</v>
      </c>
      <c r="H2468" s="2" t="n">
        <v>92</v>
      </c>
      <c r="I2468" s="2" t="n">
        <v>0</v>
      </c>
      <c r="J2468" s="2" t="inlineStr">
        <is>
          <t>TERCEIRO</t>
        </is>
      </c>
    </row>
    <row r="2469">
      <c r="A2469" s="2" t="n">
        <v>7</v>
      </c>
      <c r="B2469" s="2" t="n">
        <v>930</v>
      </c>
      <c r="C2469" s="2" t="inlineStr">
        <is>
          <t>SEPARACAO</t>
        </is>
      </c>
      <c r="D2469" s="2" t="inlineStr">
        <is>
          <t>T730600</t>
        </is>
      </c>
      <c r="E2469" s="2" t="inlineStr">
        <is>
          <t>EMERSON DA SILVA CAMPOS</t>
        </is>
      </c>
      <c r="F2469" s="2" t="n">
        <v>2873</v>
      </c>
      <c r="G2469" s="2" t="n">
        <v>27.02</v>
      </c>
      <c r="H2469" s="2" t="n">
        <v>106</v>
      </c>
      <c r="I2469" s="2" t="n">
        <v>0</v>
      </c>
      <c r="J2469" s="2" t="inlineStr">
        <is>
          <t>TERCEIRO</t>
        </is>
      </c>
    </row>
    <row r="2470">
      <c r="A2470" s="2" t="n">
        <v>7</v>
      </c>
      <c r="B2470" s="2" t="n">
        <v>930</v>
      </c>
      <c r="C2470" s="2" t="inlineStr">
        <is>
          <t>SEPARACAO</t>
        </is>
      </c>
      <c r="D2470" s="2" t="inlineStr">
        <is>
          <t>T730617</t>
        </is>
      </c>
      <c r="E2470" s="2" t="inlineStr">
        <is>
          <t>RICHARD ORTE ABADE</t>
        </is>
      </c>
      <c r="F2470" s="2" t="n">
        <v>5224</v>
      </c>
      <c r="G2470" s="2" t="n">
        <v>136.26</v>
      </c>
      <c r="H2470" s="2" t="n">
        <v>38</v>
      </c>
      <c r="I2470" s="2" t="n">
        <v>0</v>
      </c>
      <c r="J2470" s="2" t="inlineStr">
        <is>
          <t>TERCEIRO</t>
        </is>
      </c>
    </row>
    <row r="2471">
      <c r="A2471" s="2" t="n">
        <v>7</v>
      </c>
      <c r="B2471" s="2" t="n">
        <v>930</v>
      </c>
      <c r="C2471" s="2" t="inlineStr">
        <is>
          <t>SEPARACAO</t>
        </is>
      </c>
      <c r="D2471" s="2" t="inlineStr">
        <is>
          <t>T730623</t>
        </is>
      </c>
      <c r="E2471" s="2" t="inlineStr">
        <is>
          <t>RICARDO OLIVEIRA SILVA</t>
        </is>
      </c>
      <c r="F2471" s="2" t="n">
        <v>7112</v>
      </c>
      <c r="G2471" s="2" t="n">
        <v>113.39</v>
      </c>
      <c r="H2471" s="2" t="n">
        <v>63</v>
      </c>
      <c r="I2471" s="2" t="n">
        <v>0</v>
      </c>
      <c r="J2471" s="2" t="inlineStr">
        <is>
          <t>TERCEIRO</t>
        </is>
      </c>
    </row>
    <row r="2472">
      <c r="A2472" s="2" t="n">
        <v>7</v>
      </c>
      <c r="B2472" s="2" t="n">
        <v>930</v>
      </c>
      <c r="C2472" s="2" t="inlineStr">
        <is>
          <t>SEPARACAO</t>
        </is>
      </c>
      <c r="D2472" s="2" t="inlineStr">
        <is>
          <t>T730625</t>
        </is>
      </c>
      <c r="E2472" s="2" t="inlineStr">
        <is>
          <t>FERNANDO CARLOS DE JESUS</t>
        </is>
      </c>
      <c r="F2472" s="2" t="n">
        <v>5493</v>
      </c>
      <c r="G2472" s="2" t="n">
        <v>76.39</v>
      </c>
      <c r="H2472" s="2" t="n">
        <v>72</v>
      </c>
      <c r="I2472" s="2" t="n">
        <v>0</v>
      </c>
      <c r="J2472" s="2" t="inlineStr">
        <is>
          <t>TERCEIRO</t>
        </is>
      </c>
    </row>
    <row r="2473">
      <c r="A2473" s="2" t="n">
        <v>7</v>
      </c>
      <c r="B2473" s="2" t="n">
        <v>930</v>
      </c>
      <c r="C2473" s="2" t="inlineStr">
        <is>
          <t>SEPARACAO</t>
        </is>
      </c>
      <c r="D2473" s="2" t="inlineStr">
        <is>
          <t>T730630</t>
        </is>
      </c>
      <c r="E2473" s="2" t="inlineStr">
        <is>
          <t>RAFAEL NASCIMENTO GUEDES</t>
        </is>
      </c>
      <c r="F2473" s="2" t="n">
        <v>3276</v>
      </c>
      <c r="G2473" s="2" t="n">
        <v>62.15</v>
      </c>
      <c r="H2473" s="2" t="n">
        <v>53</v>
      </c>
      <c r="I2473" s="2" t="n">
        <v>0</v>
      </c>
      <c r="J2473" s="2" t="inlineStr">
        <is>
          <t>TERCEIRO</t>
        </is>
      </c>
    </row>
    <row r="2474">
      <c r="A2474" s="2" t="n">
        <v>7</v>
      </c>
      <c r="B2474" s="2" t="n">
        <v>930</v>
      </c>
      <c r="C2474" s="2" t="inlineStr">
        <is>
          <t>CARREGAMENTO</t>
        </is>
      </c>
      <c r="D2474" s="2" t="inlineStr">
        <is>
          <t>T730635</t>
        </is>
      </c>
      <c r="E2474" s="2" t="inlineStr">
        <is>
          <t>Jose Carlos Aparecido da Silva</t>
        </is>
      </c>
      <c r="F2474" s="2" t="n">
        <v>797</v>
      </c>
      <c r="G2474" s="2" t="n">
        <v>15.94</v>
      </c>
      <c r="H2474" s="2" t="n">
        <v>50</v>
      </c>
      <c r="I2474" s="2" t="n">
        <v>0</v>
      </c>
      <c r="J2474" s="2" t="inlineStr">
        <is>
          <t>TERCEIRO</t>
        </is>
      </c>
    </row>
    <row r="2475">
      <c r="A2475" s="2" t="n">
        <v>7</v>
      </c>
      <c r="B2475" s="2" t="n">
        <v>930</v>
      </c>
      <c r="C2475" s="2" t="inlineStr">
        <is>
          <t>CARREGAMENTO</t>
        </is>
      </c>
      <c r="D2475" s="2" t="inlineStr">
        <is>
          <t>T730639</t>
        </is>
      </c>
      <c r="E2475" s="2" t="inlineStr">
        <is>
          <t>Carlos Alberto da Silva</t>
        </is>
      </c>
      <c r="F2475" s="2" t="n">
        <v>1379</v>
      </c>
      <c r="G2475" s="2" t="n">
        <v>39.17</v>
      </c>
      <c r="H2475" s="2" t="n">
        <v>35</v>
      </c>
      <c r="I2475" s="2" t="n">
        <v>0</v>
      </c>
      <c r="J2475" s="2" t="inlineStr">
        <is>
          <t>TERCEIRO</t>
        </is>
      </c>
    </row>
    <row r="2476">
      <c r="A2476" s="2" t="n">
        <v>7</v>
      </c>
      <c r="B2476" s="2" t="n">
        <v>930</v>
      </c>
      <c r="C2476" s="2" t="inlineStr">
        <is>
          <t>CARREGAMENTO</t>
        </is>
      </c>
      <c r="D2476" s="2" t="inlineStr">
        <is>
          <t>T730640</t>
        </is>
      </c>
      <c r="E2476" s="2" t="inlineStr">
        <is>
          <t>Luan Kevin Matos dos Santos</t>
        </is>
      </c>
      <c r="F2476" s="2" t="n">
        <v>398</v>
      </c>
      <c r="G2476" s="2" t="n">
        <v>29.81</v>
      </c>
      <c r="H2476" s="2" t="n">
        <v>13</v>
      </c>
      <c r="I2476" s="2" t="n">
        <v>0</v>
      </c>
      <c r="J2476" s="2" t="inlineStr">
        <is>
          <t>TERCEIRO</t>
        </is>
      </c>
    </row>
    <row r="2477">
      <c r="A2477" s="2" t="n">
        <v>7</v>
      </c>
      <c r="B2477" s="2" t="n">
        <v>930</v>
      </c>
      <c r="C2477" s="2" t="inlineStr">
        <is>
          <t>SEPARACAO</t>
        </is>
      </c>
      <c r="D2477" s="2" t="inlineStr">
        <is>
          <t>T730646</t>
        </is>
      </c>
      <c r="E2477" s="2" t="inlineStr">
        <is>
          <t>Daniel Vitor Valerio da Silva</t>
        </is>
      </c>
      <c r="F2477" s="2" t="n">
        <v>4261</v>
      </c>
      <c r="G2477" s="2" t="n">
        <v>55.05</v>
      </c>
      <c r="H2477" s="2" t="n">
        <v>77</v>
      </c>
      <c r="I2477" s="2" t="n">
        <v>0</v>
      </c>
      <c r="J2477" s="2" t="inlineStr">
        <is>
          <t>TERCEIRO</t>
        </is>
      </c>
    </row>
    <row r="2478">
      <c r="A2478" s="2" t="n">
        <v>7</v>
      </c>
      <c r="B2478" s="2" t="n">
        <v>930</v>
      </c>
      <c r="C2478" s="2" t="inlineStr">
        <is>
          <t>SEPARACAO</t>
        </is>
      </c>
      <c r="D2478" s="2" t="inlineStr">
        <is>
          <t>T730661</t>
        </is>
      </c>
      <c r="E2478" s="2" t="inlineStr">
        <is>
          <t>Cristiano dos Santos</t>
        </is>
      </c>
      <c r="F2478" s="2" t="n">
        <v>3807</v>
      </c>
      <c r="G2478" s="2" t="n">
        <v>59.57</v>
      </c>
      <c r="H2478" s="2" t="n">
        <v>64</v>
      </c>
      <c r="I2478" s="2" t="n">
        <v>0</v>
      </c>
      <c r="J2478" s="2" t="inlineStr">
        <is>
          <t>TERCEIRO</t>
        </is>
      </c>
    </row>
    <row r="2479">
      <c r="A2479" s="2" t="n">
        <v>7</v>
      </c>
      <c r="B2479" s="2" t="n">
        <v>930</v>
      </c>
      <c r="C2479" s="2" t="inlineStr">
        <is>
          <t>SEPARACAO</t>
        </is>
      </c>
      <c r="D2479" s="2" t="inlineStr">
        <is>
          <t>T730669</t>
        </is>
      </c>
      <c r="E2479" s="2" t="inlineStr">
        <is>
          <t>Baltasar Mathias Aparicio Rodriguez</t>
        </is>
      </c>
      <c r="F2479" s="2" t="n">
        <v>2872</v>
      </c>
      <c r="G2479" s="2" t="n">
        <v>54.83</v>
      </c>
      <c r="H2479" s="2" t="n">
        <v>52</v>
      </c>
      <c r="I2479" s="2" t="n">
        <v>0</v>
      </c>
      <c r="J2479" s="2" t="inlineStr">
        <is>
          <t>TERCEIRO</t>
        </is>
      </c>
    </row>
    <row r="2480">
      <c r="A2480" s="2" t="n">
        <v>7</v>
      </c>
      <c r="B2480" s="2" t="n">
        <v>930</v>
      </c>
      <c r="C2480" s="2" t="inlineStr">
        <is>
          <t>SEPARACAO</t>
        </is>
      </c>
      <c r="D2480" s="2" t="inlineStr">
        <is>
          <t>T730677</t>
        </is>
      </c>
      <c r="E2480" s="2" t="inlineStr">
        <is>
          <t>GUILHERME YURI DA CRUZ ROCHA</t>
        </is>
      </c>
      <c r="F2480" s="2" t="n">
        <v>5438</v>
      </c>
      <c r="G2480" s="2" t="n">
        <v>84.62</v>
      </c>
      <c r="H2480" s="2" t="n">
        <v>64</v>
      </c>
      <c r="I2480" s="2" t="n">
        <v>0</v>
      </c>
      <c r="J2480" s="2" t="inlineStr">
        <is>
          <t>TERCEIRO</t>
        </is>
      </c>
    </row>
    <row r="2481">
      <c r="A2481" s="2" t="n">
        <v>7</v>
      </c>
      <c r="B2481" s="2" t="n">
        <v>930</v>
      </c>
      <c r="C2481" s="2" t="inlineStr">
        <is>
          <t>SEPARACAO</t>
        </is>
      </c>
      <c r="D2481" s="2" t="inlineStr">
        <is>
          <t>T740124</t>
        </is>
      </c>
      <c r="E2481" s="2" t="inlineStr">
        <is>
          <t>ALEX SANDRO SANTOS DE ARAUJO</t>
        </is>
      </c>
      <c r="F2481" s="2" t="n">
        <v>12904</v>
      </c>
      <c r="G2481" s="2" t="n">
        <v>91.68000000000001</v>
      </c>
      <c r="H2481" s="2" t="n">
        <v>141</v>
      </c>
      <c r="I2481" s="2" t="n">
        <v>0</v>
      </c>
      <c r="J2481" s="2" t="inlineStr">
        <is>
          <t>TERCEIRO</t>
        </is>
      </c>
    </row>
    <row r="2482">
      <c r="A2482" s="2" t="n">
        <v>7</v>
      </c>
      <c r="B2482" s="2" t="n">
        <v>930</v>
      </c>
      <c r="C2482" s="2" t="inlineStr">
        <is>
          <t>SEPARACAO</t>
        </is>
      </c>
      <c r="D2482" s="2" t="inlineStr">
        <is>
          <t>T740144</t>
        </is>
      </c>
      <c r="E2482" s="2" t="inlineStr">
        <is>
          <t>Daniel de Sousa Costa</t>
        </is>
      </c>
      <c r="F2482" s="2" t="n">
        <v>3122</v>
      </c>
      <c r="G2482" s="2" t="n">
        <v>33.66</v>
      </c>
      <c r="H2482" s="2" t="n">
        <v>93</v>
      </c>
      <c r="I2482" s="2" t="n">
        <v>0</v>
      </c>
      <c r="J2482" s="2" t="inlineStr">
        <is>
          <t>TERCEIRO</t>
        </is>
      </c>
    </row>
    <row r="2483">
      <c r="A2483" s="2" t="n">
        <v>7</v>
      </c>
      <c r="B2483" s="2" t="n">
        <v>930</v>
      </c>
      <c r="C2483" s="2" t="inlineStr">
        <is>
          <t>SEPARACAO</t>
        </is>
      </c>
      <c r="D2483" s="2" t="inlineStr">
        <is>
          <t>T740148</t>
        </is>
      </c>
      <c r="E2483" s="2" t="inlineStr">
        <is>
          <t>DANIEL DOS SANTOS PEREIRA</t>
        </is>
      </c>
      <c r="F2483" s="2" t="n">
        <v>446</v>
      </c>
      <c r="G2483" s="2" t="n">
        <v>4.78</v>
      </c>
      <c r="H2483" s="2" t="n">
        <v>93</v>
      </c>
      <c r="I2483" s="2" t="n">
        <v>0</v>
      </c>
      <c r="J2483" s="2" t="inlineStr">
        <is>
          <t>TERCEIRO</t>
        </is>
      </c>
    </row>
    <row r="2484">
      <c r="A2484" s="2" t="n">
        <v>7</v>
      </c>
      <c r="B2484" s="2" t="n">
        <v>930</v>
      </c>
      <c r="C2484" s="2" t="inlineStr">
        <is>
          <t>SEPARACAO</t>
        </is>
      </c>
      <c r="D2484" s="2" t="inlineStr">
        <is>
          <t>T740151</t>
        </is>
      </c>
      <c r="E2484" s="2" t="inlineStr">
        <is>
          <t>Rodrigo Ernandes Carvalho de Souza</t>
        </is>
      </c>
      <c r="F2484" s="2" t="n">
        <v>9147</v>
      </c>
      <c r="G2484" s="2" t="n">
        <v>70.59999999999999</v>
      </c>
      <c r="H2484" s="2" t="n">
        <v>130</v>
      </c>
      <c r="I2484" s="2" t="n">
        <v>0</v>
      </c>
      <c r="J2484" s="2" t="inlineStr">
        <is>
          <t>TERCEIRO</t>
        </is>
      </c>
    </row>
    <row r="2485">
      <c r="A2485" s="2" t="n">
        <v>7</v>
      </c>
      <c r="B2485" s="2" t="n">
        <v>930</v>
      </c>
      <c r="C2485" s="2" t="inlineStr">
        <is>
          <t>SEPARACAO</t>
        </is>
      </c>
      <c r="D2485" s="2" t="inlineStr">
        <is>
          <t>T740159</t>
        </is>
      </c>
      <c r="E2485" s="2" t="inlineStr">
        <is>
          <t>LUIZ RICARDO PLEWKA</t>
        </is>
      </c>
      <c r="F2485" s="2" t="n">
        <v>8081</v>
      </c>
      <c r="G2485" s="2" t="n">
        <v>87.19</v>
      </c>
      <c r="H2485" s="2" t="n">
        <v>93</v>
      </c>
      <c r="I2485" s="2" t="n">
        <v>0</v>
      </c>
      <c r="J2485" s="2" t="inlineStr">
        <is>
          <t>TERCEIRO</t>
        </is>
      </c>
    </row>
    <row r="2486">
      <c r="A2486" s="2" t="n">
        <v>7</v>
      </c>
      <c r="B2486" s="2" t="n">
        <v>930</v>
      </c>
      <c r="C2486" s="2" t="inlineStr">
        <is>
          <t>SEPARACAO</t>
        </is>
      </c>
      <c r="D2486" s="2" t="inlineStr">
        <is>
          <t>T740162</t>
        </is>
      </c>
      <c r="E2486" s="2" t="inlineStr">
        <is>
          <t>DANIEL JESUS CASTILHO HERNANNES</t>
        </is>
      </c>
      <c r="F2486" s="2" t="n">
        <v>9018</v>
      </c>
      <c r="G2486" s="2" t="n">
        <v>118.31</v>
      </c>
      <c r="H2486" s="2" t="n">
        <v>76</v>
      </c>
      <c r="I2486" s="2" t="n">
        <v>0</v>
      </c>
      <c r="J2486" s="2" t="inlineStr">
        <is>
          <t>TERCEIRO</t>
        </is>
      </c>
    </row>
    <row r="2487">
      <c r="A2487" s="2" t="n">
        <v>7</v>
      </c>
      <c r="B2487" s="2" t="n">
        <v>930</v>
      </c>
      <c r="C2487" s="2" t="inlineStr">
        <is>
          <t>SEPARACAO</t>
        </is>
      </c>
      <c r="D2487" s="2" t="inlineStr">
        <is>
          <t>T740166</t>
        </is>
      </c>
      <c r="E2487" s="2" t="inlineStr">
        <is>
          <t>YAGO FELIPE APARECIDO MANUEL</t>
        </is>
      </c>
      <c r="F2487" s="2" t="n">
        <v>6818</v>
      </c>
      <c r="G2487" s="2" t="n">
        <v>50.35</v>
      </c>
      <c r="H2487" s="2" t="n">
        <v>135</v>
      </c>
      <c r="I2487" s="2" t="n">
        <v>0</v>
      </c>
      <c r="J2487" s="2" t="inlineStr">
        <is>
          <t>TERCEIRO</t>
        </is>
      </c>
    </row>
    <row r="2488">
      <c r="A2488" s="2" t="n">
        <v>7</v>
      </c>
      <c r="B2488" s="2" t="n">
        <v>930</v>
      </c>
      <c r="C2488" s="2" t="inlineStr">
        <is>
          <t>SEPARACAO</t>
        </is>
      </c>
      <c r="D2488" s="2" t="inlineStr">
        <is>
          <t>T740173</t>
        </is>
      </c>
      <c r="E2488" s="2" t="inlineStr">
        <is>
          <t>Paulo Victor de Souza de Oliveira</t>
        </is>
      </c>
      <c r="F2488" s="2" t="n">
        <v>13313</v>
      </c>
      <c r="G2488" s="2" t="n">
        <v>139.55</v>
      </c>
      <c r="H2488" s="2" t="n">
        <v>95</v>
      </c>
      <c r="I2488" s="2" t="n">
        <v>0</v>
      </c>
      <c r="J2488" s="2" t="inlineStr">
        <is>
          <t>TERCEIRO</t>
        </is>
      </c>
    </row>
    <row r="2489">
      <c r="A2489" s="2" t="n">
        <v>7</v>
      </c>
      <c r="B2489" s="2" t="n">
        <v>930</v>
      </c>
      <c r="C2489" s="2" t="inlineStr">
        <is>
          <t>SEPARACAO</t>
        </is>
      </c>
      <c r="D2489" s="2" t="inlineStr">
        <is>
          <t>T740174</t>
        </is>
      </c>
      <c r="E2489" s="2" t="inlineStr">
        <is>
          <t>Richard dos Santos Reis Vilares</t>
        </is>
      </c>
      <c r="F2489" s="2" t="n">
        <v>2600</v>
      </c>
      <c r="G2489" s="2" t="n">
        <v>22.67</v>
      </c>
      <c r="H2489" s="2" t="n">
        <v>115</v>
      </c>
      <c r="I2489" s="2" t="n">
        <v>0</v>
      </c>
      <c r="J2489" s="2" t="inlineStr">
        <is>
          <t>TERCEIRO</t>
        </is>
      </c>
    </row>
    <row r="2490">
      <c r="A2490" s="2" t="n">
        <v>7</v>
      </c>
      <c r="B2490" s="2" t="n">
        <v>930</v>
      </c>
      <c r="C2490" s="2" t="inlineStr">
        <is>
          <t>SEPARACAO</t>
        </is>
      </c>
      <c r="D2490" s="2" t="inlineStr">
        <is>
          <t>T740175</t>
        </is>
      </c>
      <c r="E2490" s="2" t="inlineStr">
        <is>
          <t>Lucas Pereira Santos</t>
        </is>
      </c>
      <c r="F2490" s="2" t="n">
        <v>15288</v>
      </c>
      <c r="G2490" s="2" t="n">
        <v>137.6</v>
      </c>
      <c r="H2490" s="2" t="n">
        <v>111</v>
      </c>
      <c r="I2490" s="2" t="n">
        <v>0</v>
      </c>
      <c r="J2490" s="2" t="inlineStr">
        <is>
          <t>TERCEIRO</t>
        </is>
      </c>
    </row>
    <row r="2491">
      <c r="A2491" s="2" t="n">
        <v>7</v>
      </c>
      <c r="B2491" s="2" t="n">
        <v>930</v>
      </c>
      <c r="C2491" s="2" t="inlineStr">
        <is>
          <t>SEPARACAO</t>
        </is>
      </c>
      <c r="D2491" s="2" t="inlineStr">
        <is>
          <t>T740177</t>
        </is>
      </c>
      <c r="E2491" s="2" t="inlineStr">
        <is>
          <t>Welder Jose Leite de Sousa</t>
        </is>
      </c>
      <c r="F2491" s="2" t="n">
        <v>10777</v>
      </c>
      <c r="G2491" s="2" t="n">
        <v>112.89</v>
      </c>
      <c r="H2491" s="2" t="n">
        <v>95</v>
      </c>
      <c r="I2491" s="2" t="n">
        <v>0</v>
      </c>
      <c r="J2491" s="2" t="inlineStr">
        <is>
          <t>TERCEIRO</t>
        </is>
      </c>
    </row>
    <row r="2492">
      <c r="A2492" s="2" t="n">
        <v>7</v>
      </c>
      <c r="B2492" s="2" t="n">
        <v>930</v>
      </c>
      <c r="C2492" s="2" t="inlineStr">
        <is>
          <t>PUXADA RECEB</t>
        </is>
      </c>
      <c r="D2492" s="2" t="inlineStr">
        <is>
          <t>T960451</t>
        </is>
      </c>
      <c r="E2492" s="2" t="inlineStr">
        <is>
          <t>LEANDRO VINICIO</t>
        </is>
      </c>
      <c r="F2492" s="2" t="n">
        <v>16</v>
      </c>
      <c r="G2492" s="2" t="n">
        <v>0.36</v>
      </c>
      <c r="H2492" s="2" t="n">
        <v>44</v>
      </c>
      <c r="I2492" s="2" t="n">
        <v>0</v>
      </c>
      <c r="J2492" s="2" t="inlineStr">
        <is>
          <t>TERCEIRO</t>
        </is>
      </c>
    </row>
    <row r="2493">
      <c r="A2493" s="2" t="n">
        <v>7</v>
      </c>
      <c r="B2493" s="2" t="n">
        <v>930</v>
      </c>
      <c r="C2493" s="2" t="inlineStr">
        <is>
          <t>SEPARACAO</t>
        </is>
      </c>
      <c r="D2493" s="2" t="inlineStr">
        <is>
          <t>T960451</t>
        </is>
      </c>
      <c r="E2493" s="2" t="inlineStr">
        <is>
          <t>LEANDRO VINICIO</t>
        </is>
      </c>
      <c r="F2493" s="2" t="n">
        <v>4242</v>
      </c>
      <c r="G2493" s="2" t="n">
        <v>40.13</v>
      </c>
      <c r="H2493" s="2" t="n">
        <v>106</v>
      </c>
      <c r="I2493" s="2" t="n">
        <v>0</v>
      </c>
      <c r="J2493" s="2" t="inlineStr">
        <is>
          <t>TERCEIRO</t>
        </is>
      </c>
    </row>
    <row r="2494">
      <c r="A2494" s="2" t="n">
        <v>7</v>
      </c>
      <c r="B2494" s="2" t="n">
        <v>930</v>
      </c>
      <c r="C2494" s="2" t="inlineStr">
        <is>
          <t>SEPARACAO</t>
        </is>
      </c>
      <c r="D2494" s="2" t="inlineStr">
        <is>
          <t>T971451</t>
        </is>
      </c>
      <c r="E2494" s="2" t="inlineStr">
        <is>
          <t>Gildasio Jesus</t>
        </is>
      </c>
      <c r="F2494" s="2" t="n">
        <v>1070</v>
      </c>
      <c r="G2494" s="2" t="n">
        <v>9.44</v>
      </c>
      <c r="H2494" s="2" t="n">
        <v>113</v>
      </c>
      <c r="I2494" s="2" t="n">
        <v>0</v>
      </c>
      <c r="J2494" s="2" t="inlineStr">
        <is>
          <t>TERCEIRO</t>
        </is>
      </c>
    </row>
    <row r="2495">
      <c r="A2495" s="2" t="n">
        <v>7</v>
      </c>
      <c r="B2495" s="2" t="n">
        <v>930</v>
      </c>
      <c r="C2495" s="2" t="inlineStr">
        <is>
          <t>SEPARACAO</t>
        </is>
      </c>
      <c r="D2495" s="2" t="inlineStr">
        <is>
          <t>T971513</t>
        </is>
      </c>
      <c r="E2495" s="2" t="inlineStr">
        <is>
          <t>ELSON SIPRI</t>
        </is>
      </c>
      <c r="F2495" s="2" t="n">
        <v>13571</v>
      </c>
      <c r="G2495" s="2" t="n">
        <v>85.84</v>
      </c>
      <c r="H2495" s="2" t="n">
        <v>158</v>
      </c>
      <c r="I2495" s="2" t="n">
        <v>0</v>
      </c>
      <c r="J2495" s="2" t="inlineStr">
        <is>
          <t>TERCEIRO</t>
        </is>
      </c>
    </row>
    <row r="2496">
      <c r="A2496" s="2" t="n">
        <v>8</v>
      </c>
      <c r="B2496" s="2" t="n">
        <v>1942</v>
      </c>
      <c r="C2496" s="2" t="inlineStr">
        <is>
          <t>RECEBIMENTO</t>
        </is>
      </c>
      <c r="D2496" s="2" t="n">
        <v>144295</v>
      </c>
      <c r="E2496" s="2" t="inlineStr">
        <is>
          <t>WAGNNO DE SOUSA VELOSO</t>
        </is>
      </c>
      <c r="F2496" s="2" t="n">
        <v>2232</v>
      </c>
      <c r="G2496" s="2" t="n">
        <v>116.94</v>
      </c>
      <c r="H2496" s="2" t="n">
        <v>19</v>
      </c>
      <c r="I2496" s="2" t="n">
        <v>17</v>
      </c>
      <c r="J2496" s="2" t="inlineStr">
        <is>
          <t>GPA</t>
        </is>
      </c>
    </row>
    <row r="2497">
      <c r="A2497" s="2" t="n">
        <v>8</v>
      </c>
      <c r="B2497" s="2" t="n">
        <v>1942</v>
      </c>
      <c r="C2497" s="2" t="inlineStr">
        <is>
          <t>ATIVIDADE OP. EMP.</t>
        </is>
      </c>
      <c r="D2497" s="2" t="n">
        <v>288530</v>
      </c>
      <c r="E2497" s="2" t="inlineStr">
        <is>
          <t>SERGIO APARECIDO RIBEIRO</t>
        </is>
      </c>
      <c r="F2497" s="2" t="n">
        <v>1650</v>
      </c>
      <c r="G2497" s="2" t="n">
        <v>85.86</v>
      </c>
      <c r="H2497" s="2" t="n">
        <v>19</v>
      </c>
      <c r="I2497" s="2" t="n">
        <v>20</v>
      </c>
      <c r="J2497" s="2" t="inlineStr">
        <is>
          <t>GPA</t>
        </is>
      </c>
    </row>
    <row r="2498">
      <c r="A2498" s="2" t="n">
        <v>8</v>
      </c>
      <c r="B2498" s="2" t="n">
        <v>1942</v>
      </c>
      <c r="C2498" s="2" t="inlineStr">
        <is>
          <t>ATIVIDADE OP. EMP.</t>
        </is>
      </c>
      <c r="D2498" s="2" t="n">
        <v>341984</v>
      </c>
      <c r="E2498" s="2" t="inlineStr">
        <is>
          <t>TADEU JOSE SOARES DE CARVALHO</t>
        </is>
      </c>
      <c r="F2498" s="2" t="n">
        <v>1758</v>
      </c>
      <c r="G2498" s="2" t="n">
        <v>94.16</v>
      </c>
      <c r="H2498" s="2" t="n">
        <v>19</v>
      </c>
      <c r="I2498" s="2" t="n">
        <v>20</v>
      </c>
      <c r="J2498" s="2" t="inlineStr">
        <is>
          <t>GPA</t>
        </is>
      </c>
    </row>
    <row r="2499">
      <c r="A2499" s="2" t="n">
        <v>8</v>
      </c>
      <c r="B2499" s="2" t="n">
        <v>1942</v>
      </c>
      <c r="C2499" s="2" t="inlineStr">
        <is>
          <t>SEPARACAO</t>
        </is>
      </c>
      <c r="D2499" s="2" t="n">
        <v>341984</v>
      </c>
      <c r="E2499" s="2" t="inlineStr">
        <is>
          <t>TADEU JOSE SOARES DE CARVALHO</t>
        </is>
      </c>
      <c r="F2499" s="2" t="n">
        <v>459</v>
      </c>
      <c r="G2499" s="2" t="n">
        <v>1.25</v>
      </c>
      <c r="H2499" s="2" t="n">
        <v>367</v>
      </c>
      <c r="I2499" s="2" t="n">
        <v>80</v>
      </c>
      <c r="J2499" s="2" t="inlineStr">
        <is>
          <t>GPA</t>
        </is>
      </c>
    </row>
    <row r="2500">
      <c r="A2500" s="2" t="n">
        <v>8</v>
      </c>
      <c r="B2500" s="2" t="n">
        <v>1942</v>
      </c>
      <c r="C2500" s="2" t="inlineStr">
        <is>
          <t>ATIVIDADE OP. EMP.</t>
        </is>
      </c>
      <c r="D2500" s="2" t="n">
        <v>3470822</v>
      </c>
      <c r="E2500" s="2" t="inlineStr">
        <is>
          <t>Lidiano Costa Santos</t>
        </is>
      </c>
      <c r="F2500" s="2" t="n">
        <v>1068</v>
      </c>
      <c r="G2500" s="2" t="n">
        <v>51.29</v>
      </c>
      <c r="H2500" s="2" t="n">
        <v>21</v>
      </c>
      <c r="I2500" s="2" t="n">
        <v>20</v>
      </c>
      <c r="J2500" s="2" t="inlineStr">
        <is>
          <t>GPA</t>
        </is>
      </c>
    </row>
    <row r="2501">
      <c r="A2501" s="2" t="n">
        <v>8</v>
      </c>
      <c r="B2501" s="2" t="n">
        <v>1942</v>
      </c>
      <c r="C2501" s="2" t="inlineStr">
        <is>
          <t>ATIVIDADE OP. EMP.</t>
        </is>
      </c>
      <c r="D2501" s="2" t="n">
        <v>358806</v>
      </c>
      <c r="E2501" s="2" t="inlineStr">
        <is>
          <t>CELSO BARBOSA</t>
        </is>
      </c>
      <c r="F2501" s="2" t="n">
        <v>1668</v>
      </c>
      <c r="G2501" s="2" t="n">
        <v>52.77</v>
      </c>
      <c r="H2501" s="2" t="n">
        <v>32</v>
      </c>
      <c r="I2501" s="2" t="n">
        <v>20</v>
      </c>
      <c r="J2501" s="2" t="inlineStr">
        <is>
          <t>GPA</t>
        </is>
      </c>
    </row>
    <row r="2502">
      <c r="A2502" s="2" t="n">
        <v>8</v>
      </c>
      <c r="B2502" s="2" t="n">
        <v>1942</v>
      </c>
      <c r="C2502" s="2" t="inlineStr">
        <is>
          <t>PUXADA RECEB</t>
        </is>
      </c>
      <c r="D2502" s="2" t="n">
        <v>3701417</v>
      </c>
      <c r="E2502" s="2" t="inlineStr">
        <is>
          <t>Jefferson De Oliveira Albunio</t>
        </is>
      </c>
      <c r="F2502" s="2" t="n">
        <v>4</v>
      </c>
      <c r="G2502" s="2" t="n">
        <v>0.02</v>
      </c>
      <c r="H2502" s="2" t="n">
        <v>200</v>
      </c>
      <c r="I2502" s="2" t="n">
        <v>16</v>
      </c>
      <c r="J2502" s="2" t="inlineStr">
        <is>
          <t>GPA</t>
        </is>
      </c>
    </row>
    <row r="2503">
      <c r="A2503" s="2" t="n">
        <v>8</v>
      </c>
      <c r="B2503" s="2" t="n">
        <v>1942</v>
      </c>
      <c r="C2503" s="2" t="inlineStr">
        <is>
          <t>RECEBIMENTO</t>
        </is>
      </c>
      <c r="D2503" s="2" t="n">
        <v>3701417</v>
      </c>
      <c r="E2503" s="2" t="inlineStr">
        <is>
          <t>Jefferson De Oliveira Albunio</t>
        </is>
      </c>
      <c r="F2503" s="2" t="n">
        <v>7</v>
      </c>
      <c r="G2503" s="2" t="n">
        <v>5.17</v>
      </c>
      <c r="H2503" s="2" t="n">
        <v>1</v>
      </c>
      <c r="I2503" s="2" t="n">
        <v>17</v>
      </c>
      <c r="J2503" s="2" t="inlineStr">
        <is>
          <t>GPA</t>
        </is>
      </c>
    </row>
    <row r="2504">
      <c r="A2504" s="2" t="n">
        <v>8</v>
      </c>
      <c r="B2504" s="2" t="n">
        <v>1942</v>
      </c>
      <c r="C2504" s="2" t="inlineStr">
        <is>
          <t>PUXADA RECEB</t>
        </is>
      </c>
      <c r="D2504" s="2" t="n">
        <v>3814319</v>
      </c>
      <c r="E2504" s="2" t="inlineStr">
        <is>
          <t>CARLOS ALEXANDRE DE ALMEIDA FERREIRA</t>
        </is>
      </c>
      <c r="F2504" s="2" t="n">
        <v>1</v>
      </c>
      <c r="G2504" s="2" t="n">
        <v>0.13</v>
      </c>
      <c r="H2504" s="2" t="n">
        <v>8</v>
      </c>
      <c r="I2504" s="2" t="n">
        <v>16</v>
      </c>
      <c r="J2504" s="2" t="inlineStr">
        <is>
          <t>GPA</t>
        </is>
      </c>
    </row>
    <row r="2505">
      <c r="A2505" s="2" t="n">
        <v>8</v>
      </c>
      <c r="B2505" s="2" t="n">
        <v>1942</v>
      </c>
      <c r="C2505" s="2" t="inlineStr">
        <is>
          <t>SEPARACAO</t>
        </is>
      </c>
      <c r="D2505" s="2" t="n">
        <v>3814319</v>
      </c>
      <c r="E2505" s="2" t="inlineStr">
        <is>
          <t>CARLOS ALEXANDRE DE ALMEIDA FERREIRA</t>
        </is>
      </c>
      <c r="F2505" s="2" t="n">
        <v>91</v>
      </c>
      <c r="G2505" s="2" t="n">
        <v>1.6</v>
      </c>
      <c r="H2505" s="2" t="n">
        <v>57</v>
      </c>
      <c r="I2505" s="2" t="n">
        <v>80</v>
      </c>
      <c r="J2505" s="2" t="inlineStr">
        <is>
          <t>GPA</t>
        </is>
      </c>
    </row>
    <row r="2506">
      <c r="A2506" s="2" t="n">
        <v>8</v>
      </c>
      <c r="B2506" s="2" t="n">
        <v>1942</v>
      </c>
      <c r="C2506" s="2" t="inlineStr">
        <is>
          <t>ATIVIDADE OP. EMP.</t>
        </is>
      </c>
      <c r="D2506" s="2" t="n">
        <v>3942139</v>
      </c>
      <c r="E2506" s="2" t="inlineStr">
        <is>
          <t>CAMILO DA SILVA FERREIRA</t>
        </is>
      </c>
      <c r="F2506" s="2" t="n">
        <v>620</v>
      </c>
      <c r="G2506" s="2" t="n">
        <v>42.03</v>
      </c>
      <c r="H2506" s="2" t="n">
        <v>15</v>
      </c>
      <c r="I2506" s="2" t="n">
        <v>20</v>
      </c>
      <c r="J2506" s="2" t="inlineStr">
        <is>
          <t>GPA</t>
        </is>
      </c>
    </row>
    <row r="2507">
      <c r="A2507" s="2" t="n">
        <v>8</v>
      </c>
      <c r="B2507" s="2" t="n">
        <v>1942</v>
      </c>
      <c r="C2507" s="2" t="inlineStr">
        <is>
          <t>SEPARACAO</t>
        </is>
      </c>
      <c r="D2507" s="2" t="n">
        <v>3942139</v>
      </c>
      <c r="E2507" s="2" t="inlineStr">
        <is>
          <t>CAMILO DA SILVA FERREIRA</t>
        </is>
      </c>
      <c r="F2507" s="2" t="n">
        <v>3790</v>
      </c>
      <c r="G2507" s="2" t="n">
        <v>34.66</v>
      </c>
      <c r="H2507" s="2" t="n">
        <v>109</v>
      </c>
      <c r="I2507" s="2" t="n">
        <v>80</v>
      </c>
      <c r="J2507" s="2" t="inlineStr">
        <is>
          <t>GPA</t>
        </is>
      </c>
    </row>
    <row r="2508">
      <c r="A2508" s="2" t="n">
        <v>8</v>
      </c>
      <c r="B2508" s="2" t="n">
        <v>1942</v>
      </c>
      <c r="C2508" s="2" t="inlineStr">
        <is>
          <t>ATIVIDADE OP. EMP.</t>
        </is>
      </c>
      <c r="D2508" s="2" t="n">
        <v>394394</v>
      </c>
      <c r="E2508" s="2" t="inlineStr">
        <is>
          <t>GENIVALDO MATOS DOS SANTOS</t>
        </is>
      </c>
      <c r="F2508" s="2" t="n">
        <v>1254</v>
      </c>
      <c r="G2508" s="2" t="n">
        <v>57.24</v>
      </c>
      <c r="H2508" s="2" t="n">
        <v>22</v>
      </c>
      <c r="I2508" s="2" t="n">
        <v>20</v>
      </c>
      <c r="J2508" s="2" t="inlineStr">
        <is>
          <t>GPA</t>
        </is>
      </c>
    </row>
    <row r="2509">
      <c r="A2509" s="2" t="n">
        <v>8</v>
      </c>
      <c r="B2509" s="2" t="n">
        <v>1942</v>
      </c>
      <c r="C2509" s="2" t="inlineStr">
        <is>
          <t>SEPARACAO</t>
        </is>
      </c>
      <c r="D2509" s="2" t="n">
        <v>394394</v>
      </c>
      <c r="E2509" s="2" t="inlineStr">
        <is>
          <t>GENIVALDO MATOS DOS SANTOS</t>
        </is>
      </c>
      <c r="F2509" s="2" t="n">
        <v>121</v>
      </c>
      <c r="G2509" s="2" t="n">
        <v>0.16</v>
      </c>
      <c r="H2509" s="2" t="n">
        <v>756</v>
      </c>
      <c r="I2509" s="2" t="n">
        <v>80</v>
      </c>
      <c r="J2509" s="2" t="inlineStr">
        <is>
          <t>GPA</t>
        </is>
      </c>
    </row>
    <row r="2510">
      <c r="A2510" s="2" t="n">
        <v>8</v>
      </c>
      <c r="B2510" s="2" t="n">
        <v>1942</v>
      </c>
      <c r="C2510" s="2" t="inlineStr">
        <is>
          <t>CARREGAMENTO</t>
        </is>
      </c>
      <c r="D2510" s="2" t="n">
        <v>403334</v>
      </c>
      <c r="E2510" s="2" t="inlineStr">
        <is>
          <t>JANIO WELLINGTON CORDEIRO GOMES</t>
        </is>
      </c>
      <c r="F2510" s="2" t="n">
        <v>1134</v>
      </c>
      <c r="G2510" s="2" t="n">
        <v>45.7</v>
      </c>
      <c r="H2510" s="2" t="n">
        <v>25</v>
      </c>
      <c r="I2510" s="2" t="n">
        <v>22</v>
      </c>
      <c r="J2510" s="2" t="inlineStr">
        <is>
          <t>GPA</t>
        </is>
      </c>
    </row>
    <row r="2511">
      <c r="A2511" s="2" t="n">
        <v>8</v>
      </c>
      <c r="B2511" s="2" t="n">
        <v>1942</v>
      </c>
      <c r="C2511" s="2" t="inlineStr">
        <is>
          <t>SEPARACAO</t>
        </is>
      </c>
      <c r="D2511" s="2" t="n">
        <v>403334</v>
      </c>
      <c r="E2511" s="2" t="inlineStr">
        <is>
          <t>JANIO WELLINGTON CORDEIRO GOMES</t>
        </is>
      </c>
      <c r="F2511" s="2" t="n">
        <v>117</v>
      </c>
      <c r="G2511" s="2" t="n">
        <v>1.78</v>
      </c>
      <c r="H2511" s="2" t="n">
        <v>66</v>
      </c>
      <c r="I2511" s="2" t="n">
        <v>80</v>
      </c>
      <c r="J2511" s="2" t="inlineStr">
        <is>
          <t>GPA</t>
        </is>
      </c>
    </row>
    <row r="2512">
      <c r="A2512" s="2" t="n">
        <v>8</v>
      </c>
      <c r="B2512" s="2" t="n">
        <v>1942</v>
      </c>
      <c r="C2512" s="2" t="inlineStr">
        <is>
          <t>PUXADA RECEB</t>
        </is>
      </c>
      <c r="D2512" s="2" t="n">
        <v>4186737</v>
      </c>
      <c r="E2512" s="2" t="inlineStr">
        <is>
          <t>Fernando Merlugo Ribeiro</t>
        </is>
      </c>
      <c r="F2512" s="2" t="n">
        <v>34</v>
      </c>
      <c r="G2512" s="2" t="n">
        <v>16.66</v>
      </c>
      <c r="H2512" s="2" t="n">
        <v>2</v>
      </c>
      <c r="I2512" s="2" t="n">
        <v>16</v>
      </c>
      <c r="J2512" s="2" t="inlineStr">
        <is>
          <t>GPA</t>
        </is>
      </c>
    </row>
    <row r="2513">
      <c r="A2513" s="2" t="n">
        <v>8</v>
      </c>
      <c r="B2513" s="2" t="n">
        <v>1942</v>
      </c>
      <c r="C2513" s="2" t="inlineStr">
        <is>
          <t>ATIVIDADE OP. EMP.</t>
        </is>
      </c>
      <c r="D2513" s="2" t="n">
        <v>418982</v>
      </c>
      <c r="E2513" s="2" t="inlineStr">
        <is>
          <t>EDIRLEI DE JESUS QUEIROZ</t>
        </is>
      </c>
      <c r="F2513" s="2" t="n">
        <v>1699</v>
      </c>
      <c r="G2513" s="2" t="n">
        <v>84.89</v>
      </c>
      <c r="H2513" s="2" t="n">
        <v>20</v>
      </c>
      <c r="I2513" s="2" t="n">
        <v>20</v>
      </c>
      <c r="J2513" s="2" t="inlineStr">
        <is>
          <t>GPA</t>
        </is>
      </c>
    </row>
    <row r="2514">
      <c r="A2514" s="2" t="n">
        <v>8</v>
      </c>
      <c r="B2514" s="2" t="n">
        <v>1942</v>
      </c>
      <c r="C2514" s="2" t="inlineStr">
        <is>
          <t>ATIVIDADE OP. EMP.</t>
        </is>
      </c>
      <c r="D2514" s="2" t="n">
        <v>434905</v>
      </c>
      <c r="E2514" s="2" t="inlineStr">
        <is>
          <t>ROBSON LUIZ ALVES SANCHES MADUENHA</t>
        </is>
      </c>
      <c r="F2514" s="2" t="n">
        <v>1373</v>
      </c>
      <c r="G2514" s="2" t="n">
        <v>49.52</v>
      </c>
      <c r="H2514" s="2" t="n">
        <v>28</v>
      </c>
      <c r="I2514" s="2" t="n">
        <v>20</v>
      </c>
      <c r="J2514" s="2" t="inlineStr">
        <is>
          <t>GPA</t>
        </is>
      </c>
    </row>
    <row r="2515">
      <c r="A2515" s="2" t="n">
        <v>8</v>
      </c>
      <c r="B2515" s="2" t="n">
        <v>1942</v>
      </c>
      <c r="C2515" s="2" t="inlineStr">
        <is>
          <t>SEPARACAO</t>
        </is>
      </c>
      <c r="D2515" s="2" t="n">
        <v>434905</v>
      </c>
      <c r="E2515" s="2" t="inlineStr">
        <is>
          <t>ROBSON LUIZ ALVES SANCHES MADUENHA</t>
        </is>
      </c>
      <c r="F2515" s="2" t="n">
        <v>2357</v>
      </c>
      <c r="G2515" s="2" t="n">
        <v>9.970000000000001</v>
      </c>
      <c r="H2515" s="2" t="n">
        <v>236</v>
      </c>
      <c r="I2515" s="2" t="n">
        <v>80</v>
      </c>
      <c r="J2515" s="2" t="inlineStr">
        <is>
          <t>GPA</t>
        </is>
      </c>
    </row>
    <row r="2516">
      <c r="A2516" s="2" t="n">
        <v>8</v>
      </c>
      <c r="B2516" s="2" t="n">
        <v>1942</v>
      </c>
      <c r="C2516" s="2" t="inlineStr">
        <is>
          <t>ATIVIDADE OP. EMP.</t>
        </is>
      </c>
      <c r="D2516" s="2" t="n">
        <v>4398637</v>
      </c>
      <c r="E2516" s="2" t="inlineStr">
        <is>
          <t>CARLOS ALEXANDRE OLIVEIRA SILVA</t>
        </is>
      </c>
      <c r="F2516" s="2" t="n">
        <v>1574</v>
      </c>
      <c r="G2516" s="2" t="n">
        <v>64.56</v>
      </c>
      <c r="H2516" s="2" t="n">
        <v>24</v>
      </c>
      <c r="I2516" s="2" t="n">
        <v>20</v>
      </c>
      <c r="J2516" s="2" t="inlineStr">
        <is>
          <t>GPA</t>
        </is>
      </c>
    </row>
    <row r="2517">
      <c r="A2517" s="2" t="n">
        <v>8</v>
      </c>
      <c r="B2517" s="2" t="n">
        <v>1942</v>
      </c>
      <c r="C2517" s="2" t="inlineStr">
        <is>
          <t>SEPARACAO</t>
        </is>
      </c>
      <c r="D2517" s="2" t="n">
        <v>4398637</v>
      </c>
      <c r="E2517" s="2" t="inlineStr">
        <is>
          <t>CARLOS ALEXANDRE OLIVEIRA SILVA</t>
        </is>
      </c>
      <c r="F2517" s="2" t="n">
        <v>1712</v>
      </c>
      <c r="G2517" s="2" t="n">
        <v>11.19</v>
      </c>
      <c r="H2517" s="2" t="n">
        <v>153</v>
      </c>
      <c r="I2517" s="2" t="n">
        <v>80</v>
      </c>
      <c r="J2517" s="2" t="inlineStr">
        <is>
          <t>GPA</t>
        </is>
      </c>
    </row>
    <row r="2518">
      <c r="A2518" s="2" t="n">
        <v>8</v>
      </c>
      <c r="B2518" s="2" t="n">
        <v>1942</v>
      </c>
      <c r="C2518" s="2" t="inlineStr">
        <is>
          <t>ATIVIDADE OP. EMP.</t>
        </is>
      </c>
      <c r="D2518" s="2" t="n">
        <v>4505697</v>
      </c>
      <c r="E2518" s="2" t="inlineStr">
        <is>
          <t>WELLINCTON ALMEIDA JULIÃO</t>
        </is>
      </c>
      <c r="F2518" s="2" t="n">
        <v>1582</v>
      </c>
      <c r="G2518" s="2" t="n">
        <v>80.15000000000001</v>
      </c>
      <c r="H2518" s="2" t="n">
        <v>20</v>
      </c>
      <c r="I2518" s="2" t="n">
        <v>20</v>
      </c>
      <c r="J2518" s="2" t="inlineStr">
        <is>
          <t>GPA</t>
        </is>
      </c>
    </row>
    <row r="2519">
      <c r="A2519" s="2" t="n">
        <v>8</v>
      </c>
      <c r="B2519" s="2" t="n">
        <v>1942</v>
      </c>
      <c r="C2519" s="2" t="inlineStr">
        <is>
          <t>RECEBIMENTO</t>
        </is>
      </c>
      <c r="D2519" s="2" t="n">
        <v>4505697</v>
      </c>
      <c r="E2519" s="2" t="inlineStr">
        <is>
          <t>WELLINCTON ALMEIDA JULIÃO</t>
        </is>
      </c>
      <c r="F2519" s="2" t="n">
        <v>37</v>
      </c>
      <c r="G2519" s="2" t="n">
        <v>7.34</v>
      </c>
      <c r="H2519" s="2" t="n">
        <v>5</v>
      </c>
      <c r="I2519" s="2" t="n">
        <v>17</v>
      </c>
      <c r="J2519" s="2" t="inlineStr">
        <is>
          <t>GPA</t>
        </is>
      </c>
    </row>
    <row r="2520">
      <c r="A2520" s="2" t="n">
        <v>8</v>
      </c>
      <c r="B2520" s="2" t="n">
        <v>1942</v>
      </c>
      <c r="C2520" s="2" t="inlineStr">
        <is>
          <t>SEPARACAO</t>
        </is>
      </c>
      <c r="D2520" s="2" t="n">
        <v>4505697</v>
      </c>
      <c r="E2520" s="2" t="inlineStr">
        <is>
          <t>WELLINCTON ALMEIDA JULIÃO</t>
        </is>
      </c>
      <c r="F2520" s="2" t="n">
        <v>102</v>
      </c>
      <c r="G2520" s="2" t="n">
        <v>0.37</v>
      </c>
      <c r="H2520" s="2" t="n">
        <v>276</v>
      </c>
      <c r="I2520" s="2" t="n">
        <v>80</v>
      </c>
      <c r="J2520" s="2" t="inlineStr">
        <is>
          <t>GPA</t>
        </is>
      </c>
    </row>
    <row r="2521">
      <c r="A2521" s="2" t="n">
        <v>8</v>
      </c>
      <c r="B2521" s="2" t="n">
        <v>1942</v>
      </c>
      <c r="C2521" s="2" t="inlineStr">
        <is>
          <t>RECEBIMENTO</t>
        </is>
      </c>
      <c r="D2521" s="2" t="n">
        <v>46632</v>
      </c>
      <c r="E2521" s="2" t="inlineStr">
        <is>
          <t>ARTHUR PEREIRA</t>
        </is>
      </c>
      <c r="F2521" s="2" t="n">
        <v>2773</v>
      </c>
      <c r="G2521" s="2" t="n">
        <v>144.29</v>
      </c>
      <c r="H2521" s="2" t="n">
        <v>19</v>
      </c>
      <c r="I2521" s="2" t="n">
        <v>17</v>
      </c>
      <c r="J2521" s="2" t="inlineStr">
        <is>
          <t>GPA</t>
        </is>
      </c>
    </row>
    <row r="2522">
      <c r="A2522" s="2" t="n">
        <v>8</v>
      </c>
      <c r="B2522" s="2" t="n">
        <v>1942</v>
      </c>
      <c r="C2522" s="2" t="inlineStr">
        <is>
          <t>ATIVIDADE OP. EMP.</t>
        </is>
      </c>
      <c r="D2522" s="2" t="n">
        <v>482457</v>
      </c>
      <c r="E2522" s="2" t="inlineStr">
        <is>
          <t>WALA SONAI DOS SANTOS PONCIO</t>
        </is>
      </c>
      <c r="F2522" s="2" t="n">
        <v>2577</v>
      </c>
      <c r="G2522" s="2" t="n">
        <v>92.05</v>
      </c>
      <c r="H2522" s="2" t="n">
        <v>28</v>
      </c>
      <c r="I2522" s="2" t="n">
        <v>20</v>
      </c>
      <c r="J2522" s="2" t="inlineStr">
        <is>
          <t>GPA</t>
        </is>
      </c>
    </row>
    <row r="2523">
      <c r="A2523" s="2" t="n">
        <v>8</v>
      </c>
      <c r="B2523" s="2" t="n">
        <v>1942</v>
      </c>
      <c r="C2523" s="2" t="inlineStr">
        <is>
          <t>CARREGAMENTO</t>
        </is>
      </c>
      <c r="D2523" s="2" t="n">
        <v>482457</v>
      </c>
      <c r="E2523" s="2" t="inlineStr">
        <is>
          <t>WALA SONAI DOS SANTOS PONCIO</t>
        </is>
      </c>
      <c r="F2523" s="2" t="n">
        <v>18</v>
      </c>
      <c r="G2523" s="2" t="n">
        <v>0.62</v>
      </c>
      <c r="H2523" s="2" t="n">
        <v>29</v>
      </c>
      <c r="I2523" s="2" t="n">
        <v>22</v>
      </c>
      <c r="J2523" s="2" t="inlineStr">
        <is>
          <t>GPA</t>
        </is>
      </c>
    </row>
    <row r="2524">
      <c r="A2524" s="2" t="n">
        <v>8</v>
      </c>
      <c r="B2524" s="2" t="n">
        <v>1942</v>
      </c>
      <c r="C2524" s="2" t="inlineStr">
        <is>
          <t>ATIVIDADE OP. EMP.</t>
        </is>
      </c>
      <c r="D2524" s="2" t="n">
        <v>4918797</v>
      </c>
      <c r="E2524" s="2" t="inlineStr">
        <is>
          <t>MOISES SANTOS DE MOURA</t>
        </is>
      </c>
      <c r="F2524" s="2" t="n">
        <v>1864</v>
      </c>
      <c r="G2524" s="2" t="n">
        <v>52.91</v>
      </c>
      <c r="H2524" s="2" t="n">
        <v>35</v>
      </c>
      <c r="I2524" s="2" t="n">
        <v>20</v>
      </c>
      <c r="J2524" s="2" t="inlineStr">
        <is>
          <t>GPA</t>
        </is>
      </c>
    </row>
    <row r="2525">
      <c r="A2525" s="2" t="n">
        <v>8</v>
      </c>
      <c r="B2525" s="2" t="n">
        <v>1942</v>
      </c>
      <c r="C2525" s="2" t="inlineStr">
        <is>
          <t>CARREGAMENTO</t>
        </is>
      </c>
      <c r="D2525" s="2" t="n">
        <v>4918797</v>
      </c>
      <c r="E2525" s="2" t="inlineStr">
        <is>
          <t>MOISES SANTOS DE MOURA</t>
        </is>
      </c>
      <c r="F2525" s="2" t="n">
        <v>16</v>
      </c>
      <c r="G2525" s="2" t="n">
        <v>1.04</v>
      </c>
      <c r="H2525" s="2" t="n">
        <v>15</v>
      </c>
      <c r="I2525" s="2" t="n">
        <v>22</v>
      </c>
      <c r="J2525" s="2" t="inlineStr">
        <is>
          <t>GPA</t>
        </is>
      </c>
    </row>
    <row r="2526">
      <c r="A2526" s="2" t="n">
        <v>8</v>
      </c>
      <c r="B2526" s="2" t="n">
        <v>1942</v>
      </c>
      <c r="C2526" s="2" t="inlineStr">
        <is>
          <t>SEPARACAO</t>
        </is>
      </c>
      <c r="D2526" s="2" t="n">
        <v>4918797</v>
      </c>
      <c r="E2526" s="2" t="inlineStr">
        <is>
          <t>MOISES SANTOS DE MOURA</t>
        </is>
      </c>
      <c r="F2526" s="2" t="n">
        <v>769</v>
      </c>
      <c r="G2526" s="2" t="n">
        <v>3.45</v>
      </c>
      <c r="H2526" s="2" t="n">
        <v>223</v>
      </c>
      <c r="I2526" s="2" t="n">
        <v>80</v>
      </c>
      <c r="J2526" s="2" t="inlineStr">
        <is>
          <t>GPA</t>
        </is>
      </c>
    </row>
    <row r="2527">
      <c r="A2527" s="2" t="n">
        <v>8</v>
      </c>
      <c r="B2527" s="2" t="n">
        <v>1942</v>
      </c>
      <c r="C2527" s="2" t="inlineStr">
        <is>
          <t>ATIVIDADE OP. EMP.</t>
        </is>
      </c>
      <c r="D2527" s="2" t="n">
        <v>5026148</v>
      </c>
      <c r="E2527" s="2" t="inlineStr">
        <is>
          <t>Emerson Batista</t>
        </is>
      </c>
      <c r="F2527" s="2" t="n">
        <v>1985</v>
      </c>
      <c r="G2527" s="2" t="n">
        <v>72.64</v>
      </c>
      <c r="H2527" s="2" t="n">
        <v>27</v>
      </c>
      <c r="I2527" s="2" t="n">
        <v>20</v>
      </c>
      <c r="J2527" s="2" t="inlineStr">
        <is>
          <t>GPA</t>
        </is>
      </c>
    </row>
    <row r="2528">
      <c r="A2528" s="2" t="n">
        <v>8</v>
      </c>
      <c r="B2528" s="2" t="n">
        <v>1942</v>
      </c>
      <c r="C2528" s="2" t="inlineStr">
        <is>
          <t>SEPARACAO</t>
        </is>
      </c>
      <c r="D2528" s="2" t="n">
        <v>5026148</v>
      </c>
      <c r="E2528" s="2" t="inlineStr">
        <is>
          <t>Emerson Batista</t>
        </is>
      </c>
      <c r="F2528" s="2" t="n">
        <v>595</v>
      </c>
      <c r="G2528" s="2" t="n">
        <v>3.83</v>
      </c>
      <c r="H2528" s="2" t="n">
        <v>155</v>
      </c>
      <c r="I2528" s="2" t="n">
        <v>80</v>
      </c>
      <c r="J2528" s="2" t="inlineStr">
        <is>
          <t>GPA</t>
        </is>
      </c>
    </row>
    <row r="2529">
      <c r="A2529" s="2" t="n">
        <v>8</v>
      </c>
      <c r="B2529" s="2" t="n">
        <v>1942</v>
      </c>
      <c r="C2529" s="2" t="inlineStr">
        <is>
          <t>CARREGAMENTO</t>
        </is>
      </c>
      <c r="D2529" s="2" t="n">
        <v>5030994</v>
      </c>
      <c r="E2529" s="2" t="inlineStr">
        <is>
          <t>Aron Ribeiro Pereira</t>
        </is>
      </c>
      <c r="F2529" s="2" t="n">
        <v>827</v>
      </c>
      <c r="G2529" s="2" t="n">
        <v>31.48</v>
      </c>
      <c r="H2529" s="2" t="n">
        <v>26</v>
      </c>
      <c r="I2529" s="2" t="n">
        <v>22</v>
      </c>
      <c r="J2529" s="2" t="inlineStr">
        <is>
          <t>GPA</t>
        </is>
      </c>
    </row>
    <row r="2530">
      <c r="A2530" s="2" t="n">
        <v>8</v>
      </c>
      <c r="B2530" s="2" t="n">
        <v>1942</v>
      </c>
      <c r="C2530" s="2" t="inlineStr">
        <is>
          <t>RECEBIMENTO</t>
        </is>
      </c>
      <c r="D2530" s="2" t="n">
        <v>5052823</v>
      </c>
      <c r="E2530" s="2" t="inlineStr">
        <is>
          <t>IVANIA ROCHA DOS SANTOS</t>
        </is>
      </c>
      <c r="F2530" s="2" t="n">
        <v>3858</v>
      </c>
      <c r="G2530" s="2" t="n">
        <v>148.72</v>
      </c>
      <c r="H2530" s="2" t="n">
        <v>26</v>
      </c>
      <c r="I2530" s="2" t="n">
        <v>17</v>
      </c>
      <c r="J2530" s="2" t="inlineStr">
        <is>
          <t>GPA</t>
        </is>
      </c>
    </row>
    <row r="2531">
      <c r="A2531" s="2" t="n">
        <v>8</v>
      </c>
      <c r="B2531" s="2" t="n">
        <v>1942</v>
      </c>
      <c r="C2531" s="2" t="inlineStr">
        <is>
          <t>ATIVIDADE OP. EMP.</t>
        </is>
      </c>
      <c r="D2531" s="2" t="n">
        <v>5066085</v>
      </c>
      <c r="E2531" s="2" t="inlineStr">
        <is>
          <t>MAYCON DA CONCEICAO</t>
        </is>
      </c>
      <c r="F2531" s="2" t="n">
        <v>1161</v>
      </c>
      <c r="G2531" s="2" t="n">
        <v>74.90000000000001</v>
      </c>
      <c r="H2531" s="2" t="n">
        <v>16</v>
      </c>
      <c r="I2531" s="2" t="n">
        <v>20</v>
      </c>
      <c r="J2531" s="2" t="inlineStr">
        <is>
          <t>GPA</t>
        </is>
      </c>
    </row>
    <row r="2532">
      <c r="A2532" s="2" t="n">
        <v>8</v>
      </c>
      <c r="B2532" s="2" t="n">
        <v>1942</v>
      </c>
      <c r="C2532" s="2" t="inlineStr">
        <is>
          <t>SEPARACAO</t>
        </is>
      </c>
      <c r="D2532" s="2" t="n">
        <v>5066085</v>
      </c>
      <c r="E2532" s="2" t="inlineStr">
        <is>
          <t>MAYCON DA CONCEICAO</t>
        </is>
      </c>
      <c r="F2532" s="2" t="n">
        <v>1467</v>
      </c>
      <c r="G2532" s="2" t="n">
        <v>10.89</v>
      </c>
      <c r="H2532" s="2" t="n">
        <v>135</v>
      </c>
      <c r="I2532" s="2" t="n">
        <v>80</v>
      </c>
      <c r="J2532" s="2" t="inlineStr">
        <is>
          <t>GPA</t>
        </is>
      </c>
    </row>
    <row r="2533">
      <c r="A2533" s="2" t="n">
        <v>8</v>
      </c>
      <c r="B2533" s="2" t="n">
        <v>1942</v>
      </c>
      <c r="C2533" s="2" t="inlineStr">
        <is>
          <t>CARREGAMENTO</t>
        </is>
      </c>
      <c r="D2533" s="2" t="n">
        <v>5113164</v>
      </c>
      <c r="E2533" s="2" t="inlineStr">
        <is>
          <t>Gabriel Henrique Lima Rodrigues</t>
        </is>
      </c>
      <c r="F2533" s="2" t="n">
        <v>1122</v>
      </c>
      <c r="G2533" s="2" t="n">
        <v>13.83</v>
      </c>
      <c r="H2533" s="2" t="n">
        <v>81</v>
      </c>
      <c r="I2533" s="2" t="n">
        <v>22</v>
      </c>
      <c r="J2533" s="2" t="inlineStr">
        <is>
          <t>GPA</t>
        </is>
      </c>
    </row>
    <row r="2534">
      <c r="A2534" s="2" t="n">
        <v>8</v>
      </c>
      <c r="B2534" s="2" t="n">
        <v>1942</v>
      </c>
      <c r="C2534" s="2" t="inlineStr">
        <is>
          <t>CARREGAMENTO</t>
        </is>
      </c>
      <c r="D2534" s="2" t="n">
        <v>5114292</v>
      </c>
      <c r="E2534" s="2" t="inlineStr">
        <is>
          <t>MATHUES MIRANDA</t>
        </is>
      </c>
      <c r="F2534" s="2" t="n">
        <v>1360</v>
      </c>
      <c r="G2534" s="2" t="n">
        <v>28.34</v>
      </c>
      <c r="H2534" s="2" t="n">
        <v>48</v>
      </c>
      <c r="I2534" s="2" t="n">
        <v>22</v>
      </c>
      <c r="J2534" s="2" t="inlineStr">
        <is>
          <t>GPA</t>
        </is>
      </c>
    </row>
    <row r="2535">
      <c r="A2535" s="2" t="n">
        <v>8</v>
      </c>
      <c r="B2535" s="2" t="n">
        <v>1942</v>
      </c>
      <c r="C2535" s="2" t="inlineStr">
        <is>
          <t>SEPARACAO</t>
        </is>
      </c>
      <c r="D2535" s="2" t="n">
        <v>5114292</v>
      </c>
      <c r="E2535" s="2" t="inlineStr">
        <is>
          <t>MATHUES MIRANDA</t>
        </is>
      </c>
      <c r="F2535" s="2" t="n">
        <v>850</v>
      </c>
      <c r="G2535" s="2" t="n">
        <v>4.66</v>
      </c>
      <c r="H2535" s="2" t="n">
        <v>182</v>
      </c>
      <c r="I2535" s="2" t="n">
        <v>80</v>
      </c>
      <c r="J2535" s="2" t="inlineStr">
        <is>
          <t>GPA</t>
        </is>
      </c>
    </row>
    <row r="2536">
      <c r="A2536" s="2" t="n">
        <v>8</v>
      </c>
      <c r="B2536" s="2" t="n">
        <v>1942</v>
      </c>
      <c r="C2536" s="2" t="inlineStr">
        <is>
          <t>SEPARACAO</t>
        </is>
      </c>
      <c r="D2536" s="2" t="n">
        <v>5116104</v>
      </c>
      <c r="E2536" s="2" t="inlineStr">
        <is>
          <t>VALDEMIR MACEDO</t>
        </is>
      </c>
      <c r="F2536" s="2" t="n">
        <v>7320</v>
      </c>
      <c r="G2536" s="2" t="n">
        <v>76.06999999999999</v>
      </c>
      <c r="H2536" s="2" t="n">
        <v>96</v>
      </c>
      <c r="I2536" s="2" t="n">
        <v>80</v>
      </c>
      <c r="J2536" s="2" t="inlineStr">
        <is>
          <t>GPA</t>
        </is>
      </c>
    </row>
    <row r="2537">
      <c r="A2537" s="2" t="n">
        <v>8</v>
      </c>
      <c r="B2537" s="2" t="n">
        <v>1942</v>
      </c>
      <c r="C2537" s="2" t="inlineStr">
        <is>
          <t>PUXADA RECEB</t>
        </is>
      </c>
      <c r="D2537" s="2" t="n">
        <v>5118514</v>
      </c>
      <c r="E2537" s="2" t="inlineStr">
        <is>
          <t>Marcel Santos</t>
        </is>
      </c>
      <c r="F2537" s="2" t="n">
        <v>108</v>
      </c>
      <c r="G2537" s="2" t="n">
        <v>10.96</v>
      </c>
      <c r="H2537" s="2" t="n">
        <v>10</v>
      </c>
      <c r="I2537" s="2" t="n">
        <v>16</v>
      </c>
      <c r="J2537" s="2" t="inlineStr">
        <is>
          <t>GPA</t>
        </is>
      </c>
    </row>
    <row r="2538">
      <c r="A2538" s="2" t="n">
        <v>8</v>
      </c>
      <c r="B2538" s="2" t="n">
        <v>1942</v>
      </c>
      <c r="C2538" s="2" t="inlineStr">
        <is>
          <t>RECEBIMENTO</t>
        </is>
      </c>
      <c r="D2538" s="2" t="n">
        <v>5118514</v>
      </c>
      <c r="E2538" s="2" t="inlineStr">
        <is>
          <t>Marcel Santos</t>
        </is>
      </c>
      <c r="F2538" s="2" t="n">
        <v>13</v>
      </c>
      <c r="G2538" s="2" t="n">
        <v>1.81</v>
      </c>
      <c r="H2538" s="2" t="n">
        <v>7</v>
      </c>
      <c r="I2538" s="2" t="n">
        <v>17</v>
      </c>
      <c r="J2538" s="2" t="inlineStr">
        <is>
          <t>GPA</t>
        </is>
      </c>
    </row>
    <row r="2539">
      <c r="A2539" s="2" t="n">
        <v>8</v>
      </c>
      <c r="B2539" s="2" t="n">
        <v>1942</v>
      </c>
      <c r="C2539" s="2" t="inlineStr">
        <is>
          <t>CARREGAMENTO</t>
        </is>
      </c>
      <c r="D2539" s="2" t="n">
        <v>5204879</v>
      </c>
      <c r="E2539" s="2" t="inlineStr">
        <is>
          <t>TIAGO HERMES DE SOUZA</t>
        </is>
      </c>
      <c r="F2539" s="2" t="n">
        <v>1210</v>
      </c>
      <c r="G2539" s="2" t="n">
        <v>63.66</v>
      </c>
      <c r="H2539" s="2" t="n">
        <v>19</v>
      </c>
      <c r="I2539" s="2" t="n">
        <v>22</v>
      </c>
      <c r="J2539" s="2" t="inlineStr">
        <is>
          <t>GPA</t>
        </is>
      </c>
    </row>
    <row r="2540">
      <c r="A2540" s="2" t="n">
        <v>8</v>
      </c>
      <c r="B2540" s="2" t="n">
        <v>1942</v>
      </c>
      <c r="C2540" s="2" t="inlineStr">
        <is>
          <t>SEPARACAO</t>
        </is>
      </c>
      <c r="D2540" s="2" t="n">
        <v>5204879</v>
      </c>
      <c r="E2540" s="2" t="inlineStr">
        <is>
          <t>TIAGO HERMES DE SOUZA</t>
        </is>
      </c>
      <c r="F2540" s="2" t="n">
        <v>22</v>
      </c>
      <c r="G2540" s="2" t="n">
        <v>1.03</v>
      </c>
      <c r="H2540" s="2" t="n">
        <v>21</v>
      </c>
      <c r="I2540" s="2" t="n">
        <v>80</v>
      </c>
      <c r="J2540" s="2" t="inlineStr">
        <is>
          <t>GPA</t>
        </is>
      </c>
    </row>
    <row r="2541">
      <c r="A2541" s="2" t="n">
        <v>8</v>
      </c>
      <c r="B2541" s="2" t="n">
        <v>1942</v>
      </c>
      <c r="C2541" s="2" t="inlineStr">
        <is>
          <t>ATIVIDADE OP. EMP.</t>
        </is>
      </c>
      <c r="D2541" s="2" t="n">
        <v>5221838</v>
      </c>
      <c r="E2541" s="2" t="inlineStr">
        <is>
          <t>WESLEY DOS SANTOS TUOZZO</t>
        </is>
      </c>
      <c r="F2541" s="2" t="n">
        <v>41</v>
      </c>
      <c r="G2541" s="2" t="n">
        <v>2.32</v>
      </c>
      <c r="H2541" s="2" t="n">
        <v>18</v>
      </c>
      <c r="I2541" s="2" t="n">
        <v>20</v>
      </c>
      <c r="J2541" s="2" t="inlineStr">
        <is>
          <t>GPA</t>
        </is>
      </c>
    </row>
    <row r="2542">
      <c r="A2542" s="2" t="n">
        <v>8</v>
      </c>
      <c r="B2542" s="2" t="n">
        <v>1942</v>
      </c>
      <c r="C2542" s="2" t="inlineStr">
        <is>
          <t>SEPARACAO</t>
        </is>
      </c>
      <c r="D2542" s="2" t="n">
        <v>5221838</v>
      </c>
      <c r="E2542" s="2" t="inlineStr">
        <is>
          <t>WESLEY DOS SANTOS TUOZZO</t>
        </is>
      </c>
      <c r="F2542" s="2" t="n">
        <v>297</v>
      </c>
      <c r="G2542" s="2" t="n">
        <v>1.59</v>
      </c>
      <c r="H2542" s="2" t="n">
        <v>187</v>
      </c>
      <c r="I2542" s="2" t="n">
        <v>80</v>
      </c>
      <c r="J2542" s="2" t="inlineStr">
        <is>
          <t>GPA</t>
        </is>
      </c>
    </row>
    <row r="2543">
      <c r="A2543" s="2" t="n">
        <v>8</v>
      </c>
      <c r="B2543" s="2" t="n">
        <v>1942</v>
      </c>
      <c r="C2543" s="2" t="inlineStr">
        <is>
          <t>SEPARACAO</t>
        </is>
      </c>
      <c r="D2543" s="2" t="n">
        <v>5222109</v>
      </c>
      <c r="E2543" s="2" t="inlineStr">
        <is>
          <t>IJOVANO FERNANDES PINHO</t>
        </is>
      </c>
      <c r="F2543" s="2" t="n">
        <v>160</v>
      </c>
      <c r="G2543" s="2" t="n">
        <v>3.08</v>
      </c>
      <c r="H2543" s="2" t="n">
        <v>52</v>
      </c>
      <c r="I2543" s="2" t="n">
        <v>80</v>
      </c>
      <c r="J2543" s="2" t="inlineStr">
        <is>
          <t>GPA</t>
        </is>
      </c>
    </row>
    <row r="2544">
      <c r="A2544" s="2" t="n">
        <v>8</v>
      </c>
      <c r="B2544" s="2" t="n">
        <v>1942</v>
      </c>
      <c r="C2544" s="2" t="inlineStr">
        <is>
          <t>ATIVIDADE OP. EMP.</t>
        </is>
      </c>
      <c r="D2544" s="2" t="n">
        <v>5224055</v>
      </c>
      <c r="E2544" s="2" t="inlineStr">
        <is>
          <t>Jose Carlos Da Silva</t>
        </is>
      </c>
      <c r="F2544" s="2" t="n">
        <v>1292</v>
      </c>
      <c r="G2544" s="2" t="n">
        <v>76.97</v>
      </c>
      <c r="H2544" s="2" t="n">
        <v>17</v>
      </c>
      <c r="I2544" s="2" t="n">
        <v>20</v>
      </c>
      <c r="J2544" s="2" t="inlineStr">
        <is>
          <t>GPA</t>
        </is>
      </c>
    </row>
    <row r="2545">
      <c r="A2545" s="2" t="n">
        <v>8</v>
      </c>
      <c r="B2545" s="2" t="n">
        <v>1942</v>
      </c>
      <c r="C2545" s="2" t="inlineStr">
        <is>
          <t>SEPARACAO</t>
        </is>
      </c>
      <c r="D2545" s="2" t="n">
        <v>5224055</v>
      </c>
      <c r="E2545" s="2" t="inlineStr">
        <is>
          <t>Jose Carlos Da Silva</t>
        </is>
      </c>
      <c r="F2545" s="2" t="n">
        <v>4954</v>
      </c>
      <c r="G2545" s="2" t="n">
        <v>20.21</v>
      </c>
      <c r="H2545" s="2" t="n">
        <v>245</v>
      </c>
      <c r="I2545" s="2" t="n">
        <v>80</v>
      </c>
      <c r="J2545" s="2" t="inlineStr">
        <is>
          <t>GPA</t>
        </is>
      </c>
    </row>
    <row r="2546">
      <c r="A2546" s="2" t="n">
        <v>8</v>
      </c>
      <c r="B2546" s="2" t="n">
        <v>1942</v>
      </c>
      <c r="C2546" s="2" t="inlineStr">
        <is>
          <t>CARREGAMENTO</t>
        </is>
      </c>
      <c r="D2546" s="2" t="n">
        <v>5224624</v>
      </c>
      <c r="E2546" s="2" t="inlineStr">
        <is>
          <t>LUIS FERNANDO DE JESUS CHAVES</t>
        </is>
      </c>
      <c r="F2546" s="2" t="n">
        <v>823</v>
      </c>
      <c r="G2546" s="2" t="n">
        <v>11.12</v>
      </c>
      <c r="H2546" s="2" t="n">
        <v>74</v>
      </c>
      <c r="I2546" s="2" t="n">
        <v>22</v>
      </c>
      <c r="J2546" s="2" t="inlineStr">
        <is>
          <t>GPA</t>
        </is>
      </c>
    </row>
    <row r="2547">
      <c r="A2547" s="2" t="n">
        <v>8</v>
      </c>
      <c r="B2547" s="2" t="n">
        <v>1942</v>
      </c>
      <c r="C2547" s="2" t="inlineStr">
        <is>
          <t>SEPARACAO</t>
        </is>
      </c>
      <c r="D2547" s="2" t="n">
        <v>5224624</v>
      </c>
      <c r="E2547" s="2" t="inlineStr">
        <is>
          <t>LUIS FERNANDO DE JESUS CHAVES</t>
        </is>
      </c>
      <c r="F2547" s="2" t="n">
        <v>539</v>
      </c>
      <c r="G2547" s="2" t="n">
        <v>8.81</v>
      </c>
      <c r="H2547" s="2" t="n">
        <v>61</v>
      </c>
      <c r="I2547" s="2" t="n">
        <v>80</v>
      </c>
      <c r="J2547" s="2" t="inlineStr">
        <is>
          <t>GPA</t>
        </is>
      </c>
    </row>
    <row r="2548">
      <c r="A2548" s="2" t="n">
        <v>8</v>
      </c>
      <c r="B2548" s="2" t="n">
        <v>1942</v>
      </c>
      <c r="C2548" s="2" t="inlineStr">
        <is>
          <t>CARREGAMENTO</t>
        </is>
      </c>
      <c r="D2548" s="2" t="n">
        <v>5227321</v>
      </c>
      <c r="E2548" s="2" t="inlineStr">
        <is>
          <t>ANILTON APARECIDO DE CAMPOS</t>
        </is>
      </c>
      <c r="F2548" s="2" t="n">
        <v>2284</v>
      </c>
      <c r="G2548" s="2" t="n">
        <v>37.81</v>
      </c>
      <c r="H2548" s="2" t="n">
        <v>60</v>
      </c>
      <c r="I2548" s="2" t="n">
        <v>22</v>
      </c>
      <c r="J2548" s="2" t="inlineStr">
        <is>
          <t>GPA</t>
        </is>
      </c>
    </row>
    <row r="2549">
      <c r="A2549" s="2" t="n">
        <v>8</v>
      </c>
      <c r="B2549" s="2" t="n">
        <v>1942</v>
      </c>
      <c r="C2549" s="2" t="inlineStr">
        <is>
          <t>SEPARACAO</t>
        </is>
      </c>
      <c r="D2549" s="2" t="n">
        <v>5227321</v>
      </c>
      <c r="E2549" s="2" t="inlineStr">
        <is>
          <t>ANILTON APARECIDO DE CAMPOS</t>
        </is>
      </c>
      <c r="F2549" s="2" t="n">
        <v>754</v>
      </c>
      <c r="G2549" s="2" t="n">
        <v>8.789999999999999</v>
      </c>
      <c r="H2549" s="2" t="n">
        <v>86</v>
      </c>
      <c r="I2549" s="2" t="n">
        <v>80</v>
      </c>
      <c r="J2549" s="2" t="inlineStr">
        <is>
          <t>GPA</t>
        </is>
      </c>
    </row>
    <row r="2550">
      <c r="A2550" s="2" t="n">
        <v>8</v>
      </c>
      <c r="B2550" s="2" t="n">
        <v>1942</v>
      </c>
      <c r="C2550" s="2" t="inlineStr">
        <is>
          <t>CARREGAMENTO</t>
        </is>
      </c>
      <c r="D2550" s="2" t="n">
        <v>5288029</v>
      </c>
      <c r="E2550" s="2" t="inlineStr">
        <is>
          <t>JOAO BATISTA BARROS</t>
        </is>
      </c>
      <c r="F2550" s="2" t="n">
        <v>131</v>
      </c>
      <c r="G2550" s="2" t="n">
        <v>4.02</v>
      </c>
      <c r="H2550" s="2" t="n">
        <v>33</v>
      </c>
      <c r="I2550" s="2" t="n">
        <v>22</v>
      </c>
      <c r="J2550" s="2" t="inlineStr">
        <is>
          <t>GPA</t>
        </is>
      </c>
    </row>
    <row r="2551">
      <c r="A2551" s="2" t="n">
        <v>8</v>
      </c>
      <c r="B2551" s="2" t="n">
        <v>1942</v>
      </c>
      <c r="C2551" s="2" t="inlineStr">
        <is>
          <t>CARREGAMENTO</t>
        </is>
      </c>
      <c r="D2551" s="2" t="n">
        <v>5308917</v>
      </c>
      <c r="E2551" s="2" t="inlineStr">
        <is>
          <t>LEON GUILHERME LESSA DOS SANTOS ALMEIDA</t>
        </is>
      </c>
      <c r="F2551" s="2" t="n">
        <v>735</v>
      </c>
      <c r="G2551" s="2" t="n">
        <v>48.86</v>
      </c>
      <c r="H2551" s="2" t="n">
        <v>15</v>
      </c>
      <c r="I2551" s="2" t="n">
        <v>22</v>
      </c>
      <c r="J2551" s="2" t="inlineStr">
        <is>
          <t>GPA</t>
        </is>
      </c>
    </row>
    <row r="2552">
      <c r="A2552" s="2" t="n">
        <v>8</v>
      </c>
      <c r="B2552" s="2" t="n">
        <v>1942</v>
      </c>
      <c r="C2552" s="2" t="inlineStr">
        <is>
          <t>SEPARACAO</t>
        </is>
      </c>
      <c r="D2552" s="2" t="n">
        <v>5328730</v>
      </c>
      <c r="E2552" s="2" t="inlineStr">
        <is>
          <t>Deusimario Souza Barros</t>
        </is>
      </c>
      <c r="F2552" s="2" t="n">
        <v>7724</v>
      </c>
      <c r="G2552" s="2" t="n">
        <v>93.73</v>
      </c>
      <c r="H2552" s="2" t="n">
        <v>82</v>
      </c>
      <c r="I2552" s="2" t="n">
        <v>80</v>
      </c>
      <c r="J2552" s="2" t="inlineStr">
        <is>
          <t>GPA</t>
        </is>
      </c>
    </row>
    <row r="2553">
      <c r="A2553" s="2" t="n">
        <v>8</v>
      </c>
      <c r="B2553" s="2" t="n">
        <v>1942</v>
      </c>
      <c r="C2553" s="2" t="inlineStr">
        <is>
          <t>PUXADA RECEB</t>
        </is>
      </c>
      <c r="D2553" s="2" t="n">
        <v>5331099</v>
      </c>
      <c r="E2553" s="2" t="inlineStr">
        <is>
          <t>Gustavo Henrique Santos Da Silva</t>
        </is>
      </c>
      <c r="F2553" s="2" t="n">
        <v>2</v>
      </c>
      <c r="G2553" s="2" t="n">
        <v>1.76</v>
      </c>
      <c r="H2553" s="2" t="n">
        <v>1</v>
      </c>
      <c r="I2553" s="2" t="n">
        <v>16</v>
      </c>
      <c r="J2553" s="2" t="inlineStr">
        <is>
          <t>GPA</t>
        </is>
      </c>
    </row>
    <row r="2554">
      <c r="A2554" s="2" t="n">
        <v>8</v>
      </c>
      <c r="B2554" s="2" t="n">
        <v>1942</v>
      </c>
      <c r="C2554" s="2" t="inlineStr">
        <is>
          <t>RECEBIMENTO</t>
        </is>
      </c>
      <c r="D2554" s="2" t="n">
        <v>5331099</v>
      </c>
      <c r="E2554" s="2" t="inlineStr">
        <is>
          <t>Gustavo Henrique Santos Da Silva</t>
        </is>
      </c>
      <c r="F2554" s="2" t="n">
        <v>1</v>
      </c>
      <c r="G2554" s="2" t="n">
        <v>0.04</v>
      </c>
      <c r="H2554" s="2" t="n">
        <v>25</v>
      </c>
      <c r="I2554" s="2" t="n">
        <v>17</v>
      </c>
      <c r="J2554" s="2" t="inlineStr">
        <is>
          <t>GPA</t>
        </is>
      </c>
    </row>
    <row r="2555">
      <c r="A2555" s="2" t="n">
        <v>8</v>
      </c>
      <c r="B2555" s="2" t="n">
        <v>1942</v>
      </c>
      <c r="C2555" s="2" t="inlineStr">
        <is>
          <t>CARREGAMENTO</t>
        </is>
      </c>
      <c r="D2555" s="2" t="n">
        <v>5346894</v>
      </c>
      <c r="E2555" s="2" t="inlineStr">
        <is>
          <t>Walison Cunha De Carvalho</t>
        </is>
      </c>
      <c r="F2555" s="2" t="n">
        <v>1473</v>
      </c>
      <c r="G2555" s="2" t="n">
        <v>78.42</v>
      </c>
      <c r="H2555" s="2" t="n">
        <v>19</v>
      </c>
      <c r="I2555" s="2" t="n">
        <v>22</v>
      </c>
      <c r="J2555" s="2" t="inlineStr">
        <is>
          <t>GPA</t>
        </is>
      </c>
    </row>
    <row r="2556">
      <c r="A2556" s="2" t="n">
        <v>8</v>
      </c>
      <c r="B2556" s="2" t="n">
        <v>1942</v>
      </c>
      <c r="C2556" s="2" t="inlineStr">
        <is>
          <t>SEPARACAO</t>
        </is>
      </c>
      <c r="D2556" s="2" t="n">
        <v>5346894</v>
      </c>
      <c r="E2556" s="2" t="inlineStr">
        <is>
          <t>Walison Cunha De Carvalho</t>
        </is>
      </c>
      <c r="F2556" s="2" t="n">
        <v>1636</v>
      </c>
      <c r="G2556" s="2" t="n">
        <v>15.63</v>
      </c>
      <c r="H2556" s="2" t="n">
        <v>105</v>
      </c>
      <c r="I2556" s="2" t="n">
        <v>80</v>
      </c>
      <c r="J2556" s="2" t="inlineStr">
        <is>
          <t>GPA</t>
        </is>
      </c>
    </row>
    <row r="2557">
      <c r="A2557" s="2" t="n">
        <v>8</v>
      </c>
      <c r="B2557" s="2" t="n">
        <v>1942</v>
      </c>
      <c r="C2557" s="2" t="inlineStr">
        <is>
          <t>ATIVIDADE OP. EMP.</t>
        </is>
      </c>
      <c r="D2557" s="2" t="n">
        <v>5365406</v>
      </c>
      <c r="E2557" s="2" t="inlineStr">
        <is>
          <t>ERICK ALVES</t>
        </is>
      </c>
      <c r="F2557" s="2" t="n">
        <v>1858</v>
      </c>
      <c r="G2557" s="2" t="n">
        <v>85.29000000000001</v>
      </c>
      <c r="H2557" s="2" t="n">
        <v>22</v>
      </c>
      <c r="I2557" s="2" t="n">
        <v>20</v>
      </c>
      <c r="J2557" s="2" t="inlineStr">
        <is>
          <t>GPA</t>
        </is>
      </c>
    </row>
    <row r="2558">
      <c r="A2558" s="2" t="n">
        <v>8</v>
      </c>
      <c r="B2558" s="2" t="n">
        <v>1942</v>
      </c>
      <c r="C2558" s="2" t="inlineStr">
        <is>
          <t>CARREGAMENTO</t>
        </is>
      </c>
      <c r="D2558" s="2" t="n">
        <v>5365406</v>
      </c>
      <c r="E2558" s="2" t="inlineStr">
        <is>
          <t>ERICK ALVES</t>
        </is>
      </c>
      <c r="F2558" s="2" t="n">
        <v>44</v>
      </c>
      <c r="G2558" s="2" t="n">
        <v>5.22</v>
      </c>
      <c r="H2558" s="2" t="n">
        <v>8</v>
      </c>
      <c r="I2558" s="2" t="n">
        <v>22</v>
      </c>
      <c r="J2558" s="2" t="inlineStr">
        <is>
          <t>GPA</t>
        </is>
      </c>
    </row>
    <row r="2559">
      <c r="A2559" s="2" t="n">
        <v>8</v>
      </c>
      <c r="B2559" s="2" t="n">
        <v>1942</v>
      </c>
      <c r="C2559" s="2" t="inlineStr">
        <is>
          <t>SEPARACAO</t>
        </is>
      </c>
      <c r="D2559" s="2" t="n">
        <v>5365406</v>
      </c>
      <c r="E2559" s="2" t="inlineStr">
        <is>
          <t>ERICK ALVES</t>
        </is>
      </c>
      <c r="F2559" s="2" t="n">
        <v>1529</v>
      </c>
      <c r="G2559" s="2" t="n">
        <v>8.779999999999999</v>
      </c>
      <c r="H2559" s="2" t="n">
        <v>174</v>
      </c>
      <c r="I2559" s="2" t="n">
        <v>80</v>
      </c>
      <c r="J2559" s="2" t="inlineStr">
        <is>
          <t>GPA</t>
        </is>
      </c>
    </row>
    <row r="2560">
      <c r="A2560" s="2" t="n">
        <v>8</v>
      </c>
      <c r="B2560" s="2" t="n">
        <v>1942</v>
      </c>
      <c r="C2560" s="2" t="inlineStr">
        <is>
          <t>PUXADA RECEB</t>
        </is>
      </c>
      <c r="D2560" s="2" t="n">
        <v>5402042</v>
      </c>
      <c r="E2560" s="2" t="inlineStr">
        <is>
          <t>Jefferson ferreira da silva</t>
        </is>
      </c>
      <c r="F2560" s="2" t="n">
        <v>220</v>
      </c>
      <c r="G2560" s="2" t="n">
        <v>10.86</v>
      </c>
      <c r="H2560" s="2" t="n">
        <v>20</v>
      </c>
      <c r="I2560" s="2" t="n">
        <v>16</v>
      </c>
      <c r="J2560" s="2" t="inlineStr">
        <is>
          <t>GPA</t>
        </is>
      </c>
    </row>
    <row r="2561">
      <c r="A2561" s="2" t="n">
        <v>8</v>
      </c>
      <c r="B2561" s="2" t="n">
        <v>1942</v>
      </c>
      <c r="C2561" s="2" t="inlineStr">
        <is>
          <t>ATIVIDADE OP. EMP.</t>
        </is>
      </c>
      <c r="D2561" s="2" t="n">
        <v>5430488</v>
      </c>
      <c r="E2561" s="2" t="inlineStr">
        <is>
          <t>CASSIO HENRIQUE DE SOUZA SANTOS</t>
        </is>
      </c>
      <c r="F2561" s="2" t="n">
        <v>1195</v>
      </c>
      <c r="G2561" s="2" t="n">
        <v>72.95999999999999</v>
      </c>
      <c r="H2561" s="2" t="n">
        <v>16</v>
      </c>
      <c r="I2561" s="2" t="n">
        <v>20</v>
      </c>
      <c r="J2561" s="2" t="inlineStr">
        <is>
          <t>GPA</t>
        </is>
      </c>
    </row>
    <row r="2562">
      <c r="A2562" s="2" t="n">
        <v>8</v>
      </c>
      <c r="B2562" s="2" t="n">
        <v>1942</v>
      </c>
      <c r="C2562" s="2" t="inlineStr">
        <is>
          <t>SEPARACAO</t>
        </is>
      </c>
      <c r="D2562" s="2" t="n">
        <v>5430488</v>
      </c>
      <c r="E2562" s="2" t="inlineStr">
        <is>
          <t>CASSIO HENRIQUE DE SOUZA SANTOS</t>
        </is>
      </c>
      <c r="F2562" s="2" t="n">
        <v>780</v>
      </c>
      <c r="G2562" s="2" t="n">
        <v>5.78</v>
      </c>
      <c r="H2562" s="2" t="n">
        <v>135</v>
      </c>
      <c r="I2562" s="2" t="n">
        <v>80</v>
      </c>
      <c r="J2562" s="2" t="inlineStr">
        <is>
          <t>GPA</t>
        </is>
      </c>
    </row>
    <row r="2563">
      <c r="A2563" s="2" t="n">
        <v>8</v>
      </c>
      <c r="B2563" s="2" t="n">
        <v>1942</v>
      </c>
      <c r="C2563" s="2" t="inlineStr">
        <is>
          <t>PUXADA RECEB</t>
        </is>
      </c>
      <c r="D2563" s="2" t="n">
        <v>5430577</v>
      </c>
      <c r="E2563" s="2" t="inlineStr">
        <is>
          <t>PAULO GEOVANI LEOPOLDINO</t>
        </is>
      </c>
      <c r="F2563" s="2" t="n">
        <v>1874</v>
      </c>
      <c r="G2563" s="2" t="n">
        <v>82.13</v>
      </c>
      <c r="H2563" s="2" t="n">
        <v>23</v>
      </c>
      <c r="I2563" s="2" t="n">
        <v>16</v>
      </c>
      <c r="J2563" s="2" t="inlineStr">
        <is>
          <t>GPA</t>
        </is>
      </c>
    </row>
    <row r="2564">
      <c r="A2564" s="2" t="n">
        <v>8</v>
      </c>
      <c r="B2564" s="2" t="n">
        <v>1942</v>
      </c>
      <c r="C2564" s="2" t="inlineStr">
        <is>
          <t>PUXADA RECEB</t>
        </is>
      </c>
      <c r="D2564" s="2" t="n">
        <v>5432979</v>
      </c>
      <c r="E2564" s="2" t="inlineStr">
        <is>
          <t>ALEXANDRE FERREIRA</t>
        </is>
      </c>
      <c r="F2564" s="2" t="n">
        <v>52</v>
      </c>
      <c r="G2564" s="2" t="n">
        <v>9.949999999999999</v>
      </c>
      <c r="H2564" s="2" t="n">
        <v>5</v>
      </c>
      <c r="I2564" s="2" t="n">
        <v>16</v>
      </c>
      <c r="J2564" s="2" t="inlineStr">
        <is>
          <t>GPA</t>
        </is>
      </c>
    </row>
    <row r="2565">
      <c r="A2565" s="2" t="n">
        <v>8</v>
      </c>
      <c r="B2565" s="2" t="n">
        <v>1942</v>
      </c>
      <c r="C2565" s="2" t="inlineStr">
        <is>
          <t>SEPARACAO</t>
        </is>
      </c>
      <c r="D2565" s="2" t="n">
        <v>5433045</v>
      </c>
      <c r="E2565" s="2" t="inlineStr">
        <is>
          <t>JOEL MARTIM SILVEIRA</t>
        </is>
      </c>
      <c r="F2565" s="2" t="n">
        <v>180</v>
      </c>
      <c r="G2565" s="2" t="n">
        <v>5.07</v>
      </c>
      <c r="H2565" s="2" t="n">
        <v>36</v>
      </c>
      <c r="I2565" s="2" t="n">
        <v>80</v>
      </c>
      <c r="J2565" s="2" t="inlineStr">
        <is>
          <t>GPA</t>
        </is>
      </c>
    </row>
    <row r="2566">
      <c r="A2566" s="2" t="n">
        <v>8</v>
      </c>
      <c r="B2566" s="2" t="n">
        <v>1942</v>
      </c>
      <c r="C2566" s="2" t="inlineStr">
        <is>
          <t>SEPARACAO</t>
        </is>
      </c>
      <c r="D2566" s="2" t="n">
        <v>5433452</v>
      </c>
      <c r="E2566" s="2" t="inlineStr">
        <is>
          <t>Joel dos Santos Iago</t>
        </is>
      </c>
      <c r="F2566" s="2" t="n">
        <v>5840</v>
      </c>
      <c r="G2566" s="2" t="n">
        <v>57.64</v>
      </c>
      <c r="H2566" s="2" t="n">
        <v>101</v>
      </c>
      <c r="I2566" s="2" t="n">
        <v>80</v>
      </c>
      <c r="J2566" s="2" t="inlineStr">
        <is>
          <t>GPA</t>
        </is>
      </c>
    </row>
    <row r="2567">
      <c r="A2567" s="2" t="n">
        <v>8</v>
      </c>
      <c r="B2567" s="2" t="n">
        <v>1942</v>
      </c>
      <c r="C2567" s="2" t="inlineStr">
        <is>
          <t>PUXADA RECEB</t>
        </is>
      </c>
      <c r="D2567" s="2" t="n">
        <v>5439728</v>
      </c>
      <c r="E2567" s="2" t="inlineStr">
        <is>
          <t>Murilo Richard</t>
        </is>
      </c>
      <c r="F2567" s="2" t="n">
        <v>1124</v>
      </c>
      <c r="G2567" s="2" t="n">
        <v>60.87</v>
      </c>
      <c r="H2567" s="2" t="n">
        <v>18</v>
      </c>
      <c r="I2567" s="2" t="n">
        <v>16</v>
      </c>
      <c r="J2567" s="2" t="inlineStr">
        <is>
          <t>GPA</t>
        </is>
      </c>
    </row>
    <row r="2568">
      <c r="A2568" s="2" t="n">
        <v>8</v>
      </c>
      <c r="B2568" s="2" t="n">
        <v>1942</v>
      </c>
      <c r="C2568" s="2" t="inlineStr">
        <is>
          <t>ATIVIDADE OP. EMP.</t>
        </is>
      </c>
      <c r="D2568" s="2" t="n">
        <v>5441420</v>
      </c>
      <c r="E2568" s="2" t="inlineStr">
        <is>
          <t>Bruno Esteves</t>
        </is>
      </c>
      <c r="F2568" s="2" t="n">
        <v>1356</v>
      </c>
      <c r="G2568" s="2" t="n">
        <v>87.36</v>
      </c>
      <c r="H2568" s="2" t="n">
        <v>16</v>
      </c>
      <c r="I2568" s="2" t="n">
        <v>20</v>
      </c>
      <c r="J2568" s="2" t="inlineStr">
        <is>
          <t>GPA</t>
        </is>
      </c>
    </row>
    <row r="2569">
      <c r="A2569" s="2" t="n">
        <v>8</v>
      </c>
      <c r="B2569" s="2" t="n">
        <v>1942</v>
      </c>
      <c r="C2569" s="2" t="inlineStr">
        <is>
          <t>SEPARACAO</t>
        </is>
      </c>
      <c r="D2569" s="2" t="n">
        <v>5441420</v>
      </c>
      <c r="E2569" s="2" t="inlineStr">
        <is>
          <t>Bruno Esteves</t>
        </is>
      </c>
      <c r="F2569" s="2" t="n">
        <v>517</v>
      </c>
      <c r="G2569" s="2" t="n">
        <v>0.05</v>
      </c>
      <c r="H2569" s="2" t="n">
        <v>10340</v>
      </c>
      <c r="I2569" s="2" t="n">
        <v>80</v>
      </c>
      <c r="J2569" s="2" t="inlineStr">
        <is>
          <t>GPA</t>
        </is>
      </c>
    </row>
    <row r="2570">
      <c r="A2570" s="2" t="n">
        <v>8</v>
      </c>
      <c r="B2570" s="2" t="n">
        <v>1942</v>
      </c>
      <c r="C2570" s="2" t="inlineStr">
        <is>
          <t>CARREGAMENTO</t>
        </is>
      </c>
      <c r="D2570" s="2" t="n">
        <v>5445892</v>
      </c>
      <c r="E2570" s="2" t="inlineStr">
        <is>
          <t>ROMARIO MACEDO</t>
        </is>
      </c>
      <c r="F2570" s="2" t="n">
        <v>867</v>
      </c>
      <c r="G2570" s="2" t="n">
        <v>16.34</v>
      </c>
      <c r="H2570" s="2" t="n">
        <v>53</v>
      </c>
      <c r="I2570" s="2" t="n">
        <v>22</v>
      </c>
      <c r="J2570" s="2" t="inlineStr">
        <is>
          <t>GPA</t>
        </is>
      </c>
    </row>
    <row r="2571">
      <c r="A2571" s="2" t="n">
        <v>8</v>
      </c>
      <c r="B2571" s="2" t="n">
        <v>1942</v>
      </c>
      <c r="C2571" s="2" t="inlineStr">
        <is>
          <t>SEPARACAO</t>
        </is>
      </c>
      <c r="D2571" s="2" t="n">
        <v>5447291</v>
      </c>
      <c r="E2571" s="2" t="inlineStr">
        <is>
          <t>EMANOEL BERTOLINO</t>
        </is>
      </c>
      <c r="F2571" s="2" t="n">
        <v>3574</v>
      </c>
      <c r="G2571" s="2" t="n">
        <v>39.9</v>
      </c>
      <c r="H2571" s="2" t="n">
        <v>90</v>
      </c>
      <c r="I2571" s="2" t="n">
        <v>80</v>
      </c>
      <c r="J2571" s="2" t="inlineStr">
        <is>
          <t>GPA</t>
        </is>
      </c>
    </row>
    <row r="2572">
      <c r="A2572" s="2" t="n">
        <v>8</v>
      </c>
      <c r="B2572" s="2" t="n">
        <v>1942</v>
      </c>
      <c r="C2572" s="2" t="inlineStr">
        <is>
          <t>CARREGAMENTO</t>
        </is>
      </c>
      <c r="D2572" s="2" t="n">
        <v>5448530</v>
      </c>
      <c r="E2572" s="2" t="inlineStr">
        <is>
          <t>Alef Paixao do Nascimento</t>
        </is>
      </c>
      <c r="F2572" s="2" t="n">
        <v>1576</v>
      </c>
      <c r="G2572" s="2" t="n">
        <v>29.98</v>
      </c>
      <c r="H2572" s="2" t="n">
        <v>53</v>
      </c>
      <c r="I2572" s="2" t="n">
        <v>22</v>
      </c>
      <c r="J2572" s="2" t="inlineStr">
        <is>
          <t>GPA</t>
        </is>
      </c>
    </row>
    <row r="2573">
      <c r="A2573" s="2" t="n">
        <v>8</v>
      </c>
      <c r="B2573" s="2" t="n">
        <v>1942</v>
      </c>
      <c r="C2573" s="2" t="inlineStr">
        <is>
          <t>SEPARACAO</t>
        </is>
      </c>
      <c r="D2573" s="2" t="n">
        <v>5448530</v>
      </c>
      <c r="E2573" s="2" t="inlineStr">
        <is>
          <t>Alef Paixao do Nascimento</t>
        </is>
      </c>
      <c r="F2573" s="2" t="n">
        <v>143</v>
      </c>
      <c r="G2573" s="2" t="n">
        <v>6.65</v>
      </c>
      <c r="H2573" s="2" t="n">
        <v>22</v>
      </c>
      <c r="I2573" s="2" t="n">
        <v>80</v>
      </c>
      <c r="J2573" s="2" t="inlineStr">
        <is>
          <t>GPA</t>
        </is>
      </c>
    </row>
    <row r="2574">
      <c r="A2574" s="2" t="n">
        <v>8</v>
      </c>
      <c r="B2574" s="2" t="n">
        <v>1942</v>
      </c>
      <c r="C2574" s="2" t="inlineStr">
        <is>
          <t>SEPARACAO</t>
        </is>
      </c>
      <c r="D2574" s="2" t="n">
        <v>5449081</v>
      </c>
      <c r="E2574" s="2" t="inlineStr">
        <is>
          <t>Kleber Eduardo Silva</t>
        </is>
      </c>
      <c r="F2574" s="2" t="n">
        <v>155</v>
      </c>
      <c r="G2574" s="2" t="n">
        <v>2.74</v>
      </c>
      <c r="H2574" s="2" t="n">
        <v>57</v>
      </c>
      <c r="I2574" s="2" t="n">
        <v>80</v>
      </c>
      <c r="J2574" s="2" t="inlineStr">
        <is>
          <t>GPA</t>
        </is>
      </c>
    </row>
    <row r="2575">
      <c r="A2575" s="2" t="n">
        <v>8</v>
      </c>
      <c r="B2575" s="2" t="n">
        <v>1942</v>
      </c>
      <c r="C2575" s="2" t="inlineStr">
        <is>
          <t>CARREGAMENTO</t>
        </is>
      </c>
      <c r="D2575" s="2" t="n">
        <v>5450462</v>
      </c>
      <c r="E2575" s="2" t="inlineStr">
        <is>
          <t>Juliano Nunes Cabral</t>
        </is>
      </c>
      <c r="F2575" s="2" t="n">
        <v>1352</v>
      </c>
      <c r="G2575" s="2" t="n">
        <v>27.82</v>
      </c>
      <c r="H2575" s="2" t="n">
        <v>49</v>
      </c>
      <c r="I2575" s="2" t="n">
        <v>22</v>
      </c>
      <c r="J2575" s="2" t="inlineStr">
        <is>
          <t>GPA</t>
        </is>
      </c>
    </row>
    <row r="2576">
      <c r="A2576" s="2" t="n">
        <v>8</v>
      </c>
      <c r="B2576" s="2" t="n">
        <v>1942</v>
      </c>
      <c r="C2576" s="2" t="inlineStr">
        <is>
          <t>PUXADA RECEB</t>
        </is>
      </c>
      <c r="D2576" s="2" t="n">
        <v>5450462</v>
      </c>
      <c r="E2576" s="2" t="inlineStr">
        <is>
          <t>Juliano Nunes Cabral</t>
        </is>
      </c>
      <c r="F2576" s="2" t="n">
        <v>7</v>
      </c>
      <c r="G2576" s="2" t="n">
        <v>1.28</v>
      </c>
      <c r="H2576" s="2" t="n">
        <v>5</v>
      </c>
      <c r="I2576" s="2" t="n">
        <v>16</v>
      </c>
      <c r="J2576" s="2" t="inlineStr">
        <is>
          <t>GPA</t>
        </is>
      </c>
    </row>
    <row r="2577">
      <c r="A2577" s="2" t="n">
        <v>8</v>
      </c>
      <c r="B2577" s="2" t="n">
        <v>1942</v>
      </c>
      <c r="C2577" s="2" t="inlineStr">
        <is>
          <t>SEPARACAO</t>
        </is>
      </c>
      <c r="D2577" s="2" t="n">
        <v>5450462</v>
      </c>
      <c r="E2577" s="2" t="inlineStr">
        <is>
          <t>Juliano Nunes Cabral</t>
        </is>
      </c>
      <c r="F2577" s="2" t="n">
        <v>405</v>
      </c>
      <c r="G2577" s="2" t="n">
        <v>6.53</v>
      </c>
      <c r="H2577" s="2" t="n">
        <v>62</v>
      </c>
      <c r="I2577" s="2" t="n">
        <v>80</v>
      </c>
      <c r="J2577" s="2" t="inlineStr">
        <is>
          <t>GPA</t>
        </is>
      </c>
    </row>
    <row r="2578">
      <c r="A2578" s="2" t="n">
        <v>8</v>
      </c>
      <c r="B2578" s="2" t="n">
        <v>1942</v>
      </c>
      <c r="C2578" s="2" t="inlineStr">
        <is>
          <t>ATIVIDADE OP. EMP.</t>
        </is>
      </c>
      <c r="D2578" s="2" t="n">
        <v>5450888</v>
      </c>
      <c r="E2578" s="2" t="inlineStr">
        <is>
          <t>FRANCISCO PEREIRA DE SOUZA</t>
        </is>
      </c>
      <c r="F2578" s="2" t="n">
        <v>1231</v>
      </c>
      <c r="G2578" s="2" t="n">
        <v>62.9</v>
      </c>
      <c r="H2578" s="2" t="n">
        <v>20</v>
      </c>
      <c r="I2578" s="2" t="n">
        <v>20</v>
      </c>
      <c r="J2578" s="2" t="inlineStr">
        <is>
          <t>GPA</t>
        </is>
      </c>
    </row>
    <row r="2579">
      <c r="A2579" s="2" t="n">
        <v>8</v>
      </c>
      <c r="B2579" s="2" t="n">
        <v>1942</v>
      </c>
      <c r="C2579" s="2" t="inlineStr">
        <is>
          <t>ATIVIDADE OP. EMP.</t>
        </is>
      </c>
      <c r="D2579" s="2" t="n">
        <v>5452228</v>
      </c>
      <c r="E2579" s="2" t="inlineStr">
        <is>
          <t>RODRIGO SOUZA RODRIGUES</t>
        </is>
      </c>
      <c r="F2579" s="2" t="n">
        <v>1274</v>
      </c>
      <c r="G2579" s="2" t="n">
        <v>42.67</v>
      </c>
      <c r="H2579" s="2" t="n">
        <v>30</v>
      </c>
      <c r="I2579" s="2" t="n">
        <v>20</v>
      </c>
      <c r="J2579" s="2" t="inlineStr">
        <is>
          <t>GPA</t>
        </is>
      </c>
    </row>
    <row r="2580">
      <c r="A2580" s="2" t="n">
        <v>8</v>
      </c>
      <c r="B2580" s="2" t="n">
        <v>1942</v>
      </c>
      <c r="C2580" s="2" t="inlineStr">
        <is>
          <t>SEPARACAO</t>
        </is>
      </c>
      <c r="D2580" s="2" t="n">
        <v>5452228</v>
      </c>
      <c r="E2580" s="2" t="inlineStr">
        <is>
          <t>RODRIGO SOUZA RODRIGUES</t>
        </is>
      </c>
      <c r="F2580" s="2" t="n">
        <v>4452</v>
      </c>
      <c r="G2580" s="2" t="n">
        <v>14.59</v>
      </c>
      <c r="H2580" s="2" t="n">
        <v>305</v>
      </c>
      <c r="I2580" s="2" t="n">
        <v>80</v>
      </c>
      <c r="J2580" s="2" t="inlineStr">
        <is>
          <t>GPA</t>
        </is>
      </c>
    </row>
    <row r="2581">
      <c r="A2581" s="2" t="n">
        <v>8</v>
      </c>
      <c r="B2581" s="2" t="n">
        <v>1942</v>
      </c>
      <c r="C2581" s="2" t="inlineStr">
        <is>
          <t>SEPARACAO</t>
        </is>
      </c>
      <c r="D2581" s="2" t="n">
        <v>5452686</v>
      </c>
      <c r="E2581" s="2" t="inlineStr">
        <is>
          <t>Leonardo Mertiliano de Souza</t>
        </is>
      </c>
      <c r="F2581" s="2" t="n">
        <v>12219</v>
      </c>
      <c r="G2581" s="2" t="n">
        <v>122.26</v>
      </c>
      <c r="H2581" s="2" t="n">
        <v>100</v>
      </c>
      <c r="I2581" s="2" t="n">
        <v>80</v>
      </c>
      <c r="J2581" s="2" t="inlineStr">
        <is>
          <t>GPA</t>
        </is>
      </c>
    </row>
    <row r="2582">
      <c r="A2582" s="2" t="n">
        <v>8</v>
      </c>
      <c r="B2582" s="2" t="n">
        <v>1942</v>
      </c>
      <c r="C2582" s="2" t="inlineStr">
        <is>
          <t>ATIVIDADE OP. EMP.</t>
        </is>
      </c>
      <c r="D2582" s="2" t="n">
        <v>5453100</v>
      </c>
      <c r="E2582" s="2" t="inlineStr">
        <is>
          <t>FABIANO SANTINO DE FARIAS</t>
        </is>
      </c>
      <c r="F2582" s="2" t="n">
        <v>1260</v>
      </c>
      <c r="G2582" s="2" t="n">
        <v>72.68000000000001</v>
      </c>
      <c r="H2582" s="2" t="n">
        <v>17</v>
      </c>
      <c r="I2582" s="2" t="n">
        <v>20</v>
      </c>
      <c r="J2582" s="2" t="inlineStr">
        <is>
          <t>GPA</t>
        </is>
      </c>
    </row>
    <row r="2583">
      <c r="A2583" s="2" t="n">
        <v>8</v>
      </c>
      <c r="B2583" s="2" t="n">
        <v>1942</v>
      </c>
      <c r="C2583" s="2" t="inlineStr">
        <is>
          <t>CARREGAMENTO</t>
        </is>
      </c>
      <c r="D2583" s="2" t="n">
        <v>5453100</v>
      </c>
      <c r="E2583" s="2" t="inlineStr">
        <is>
          <t>FABIANO SANTINO DE FARIAS</t>
        </is>
      </c>
      <c r="F2583" s="2" t="n">
        <v>28</v>
      </c>
      <c r="G2583" s="2" t="n">
        <v>0.59</v>
      </c>
      <c r="H2583" s="2" t="n">
        <v>47</v>
      </c>
      <c r="I2583" s="2" t="n">
        <v>22</v>
      </c>
      <c r="J2583" s="2" t="inlineStr">
        <is>
          <t>GPA</t>
        </is>
      </c>
    </row>
    <row r="2584">
      <c r="A2584" s="2" t="n">
        <v>8</v>
      </c>
      <c r="B2584" s="2" t="n">
        <v>1942</v>
      </c>
      <c r="C2584" s="2" t="inlineStr">
        <is>
          <t>CARREGAMENTO</t>
        </is>
      </c>
      <c r="D2584" s="2" t="n">
        <v>5454298</v>
      </c>
      <c r="E2584" s="2" t="inlineStr">
        <is>
          <t>Gabriel Silva Carvalho</t>
        </is>
      </c>
      <c r="F2584" s="2" t="n">
        <v>734</v>
      </c>
      <c r="G2584" s="2" t="n">
        <v>7.99</v>
      </c>
      <c r="H2584" s="2" t="n">
        <v>92</v>
      </c>
      <c r="I2584" s="2" t="n">
        <v>22</v>
      </c>
      <c r="J2584" s="2" t="inlineStr">
        <is>
          <t>GPA</t>
        </is>
      </c>
    </row>
    <row r="2585">
      <c r="A2585" s="2" t="n">
        <v>8</v>
      </c>
      <c r="B2585" s="2" t="n">
        <v>1942</v>
      </c>
      <c r="C2585" s="2" t="inlineStr">
        <is>
          <t>SEPARACAO</t>
        </is>
      </c>
      <c r="D2585" s="2" t="n">
        <v>5454298</v>
      </c>
      <c r="E2585" s="2" t="inlineStr">
        <is>
          <t>Gabriel Silva Carvalho</t>
        </is>
      </c>
      <c r="F2585" s="2" t="n">
        <v>411</v>
      </c>
      <c r="G2585" s="2" t="n">
        <v>7.41</v>
      </c>
      <c r="H2585" s="2" t="n">
        <v>55</v>
      </c>
      <c r="I2585" s="2" t="n">
        <v>80</v>
      </c>
      <c r="J2585" s="2" t="inlineStr">
        <is>
          <t>GPA</t>
        </is>
      </c>
    </row>
    <row r="2586">
      <c r="A2586" s="2" t="n">
        <v>8</v>
      </c>
      <c r="B2586" s="2" t="n">
        <v>1942</v>
      </c>
      <c r="C2586" s="2" t="inlineStr">
        <is>
          <t>ATIVIDADE OP. EMP.</t>
        </is>
      </c>
      <c r="D2586" s="2" t="n">
        <v>5455871</v>
      </c>
      <c r="E2586" s="2" t="inlineStr">
        <is>
          <t>CELSO PEREIRA DA SILVA</t>
        </is>
      </c>
      <c r="F2586" s="2" t="n">
        <v>199</v>
      </c>
      <c r="G2586" s="2" t="n">
        <v>25.87</v>
      </c>
      <c r="H2586" s="2" t="n">
        <v>8</v>
      </c>
      <c r="I2586" s="2" t="n">
        <v>20</v>
      </c>
      <c r="J2586" s="2" t="inlineStr">
        <is>
          <t>GPA</t>
        </is>
      </c>
    </row>
    <row r="2587">
      <c r="A2587" s="2" t="n">
        <v>8</v>
      </c>
      <c r="B2587" s="2" t="n">
        <v>1942</v>
      </c>
      <c r="C2587" s="2" t="inlineStr">
        <is>
          <t>CARREGAMENTO</t>
        </is>
      </c>
      <c r="D2587" s="2" t="n">
        <v>5455871</v>
      </c>
      <c r="E2587" s="2" t="inlineStr">
        <is>
          <t>CELSO PEREIRA DA SILVA</t>
        </is>
      </c>
      <c r="F2587" s="2" t="n">
        <v>96</v>
      </c>
      <c r="G2587" s="2" t="n">
        <v>0.8100000000000001</v>
      </c>
      <c r="H2587" s="2" t="n">
        <v>119</v>
      </c>
      <c r="I2587" s="2" t="n">
        <v>22</v>
      </c>
      <c r="J2587" s="2" t="inlineStr">
        <is>
          <t>GPA</t>
        </is>
      </c>
    </row>
    <row r="2588">
      <c r="A2588" s="2" t="n">
        <v>8</v>
      </c>
      <c r="B2588" s="2" t="n">
        <v>1942</v>
      </c>
      <c r="C2588" s="2" t="inlineStr">
        <is>
          <t>PUXADA RECEB</t>
        </is>
      </c>
      <c r="D2588" s="2" t="n">
        <v>5455871</v>
      </c>
      <c r="E2588" s="2" t="inlineStr">
        <is>
          <t>CELSO PEREIRA DA SILVA</t>
        </is>
      </c>
      <c r="F2588" s="2" t="n">
        <v>456</v>
      </c>
      <c r="G2588" s="2" t="n">
        <v>23.78</v>
      </c>
      <c r="H2588" s="2" t="n">
        <v>19</v>
      </c>
      <c r="I2588" s="2" t="n">
        <v>16</v>
      </c>
      <c r="J2588" s="2" t="inlineStr">
        <is>
          <t>GPA</t>
        </is>
      </c>
    </row>
    <row r="2589">
      <c r="A2589" s="2" t="n">
        <v>8</v>
      </c>
      <c r="B2589" s="2" t="n">
        <v>1942</v>
      </c>
      <c r="C2589" s="2" t="inlineStr">
        <is>
          <t>RECEBIMENTO</t>
        </is>
      </c>
      <c r="D2589" s="2" t="n">
        <v>5455871</v>
      </c>
      <c r="E2589" s="2" t="inlineStr">
        <is>
          <t>CELSO PEREIRA DA SILVA</t>
        </is>
      </c>
      <c r="F2589" s="2" t="n">
        <v>277</v>
      </c>
      <c r="G2589" s="2" t="n">
        <v>16.45</v>
      </c>
      <c r="H2589" s="2" t="n">
        <v>17</v>
      </c>
      <c r="I2589" s="2" t="n">
        <v>17</v>
      </c>
      <c r="J2589" s="2" t="inlineStr">
        <is>
          <t>GPA</t>
        </is>
      </c>
    </row>
    <row r="2590">
      <c r="A2590" s="2" t="n">
        <v>8</v>
      </c>
      <c r="B2590" s="2" t="n">
        <v>1942</v>
      </c>
      <c r="C2590" s="2" t="inlineStr">
        <is>
          <t>SEPARACAO</t>
        </is>
      </c>
      <c r="D2590" s="2" t="n">
        <v>5456827</v>
      </c>
      <c r="E2590" s="2" t="inlineStr">
        <is>
          <t>MATHEUS FARIAS DUTRA</t>
        </is>
      </c>
      <c r="F2590" s="2" t="n">
        <v>9197</v>
      </c>
      <c r="G2590" s="2" t="n">
        <v>80.42</v>
      </c>
      <c r="H2590" s="2" t="n">
        <v>114</v>
      </c>
      <c r="I2590" s="2" t="n">
        <v>80</v>
      </c>
      <c r="J2590" s="2" t="inlineStr">
        <is>
          <t>GPA</t>
        </is>
      </c>
    </row>
    <row r="2591">
      <c r="A2591" s="2" t="n">
        <v>8</v>
      </c>
      <c r="B2591" s="2" t="n">
        <v>1942</v>
      </c>
      <c r="C2591" s="2" t="inlineStr">
        <is>
          <t>CARREGAMENTO</t>
        </is>
      </c>
      <c r="D2591" s="2" t="n">
        <v>5458773</v>
      </c>
      <c r="E2591" s="2" t="inlineStr">
        <is>
          <t>Marcio Correia de Lima</t>
        </is>
      </c>
      <c r="F2591" s="2" t="n">
        <v>1312</v>
      </c>
      <c r="G2591" s="2" t="n">
        <v>17.33</v>
      </c>
      <c r="H2591" s="2" t="n">
        <v>76</v>
      </c>
      <c r="I2591" s="2" t="n">
        <v>22</v>
      </c>
      <c r="J2591" s="2" t="inlineStr">
        <is>
          <t>GPA</t>
        </is>
      </c>
    </row>
    <row r="2592">
      <c r="A2592" s="2" t="n">
        <v>8</v>
      </c>
      <c r="B2592" s="2" t="n">
        <v>1942</v>
      </c>
      <c r="C2592" s="2" t="inlineStr">
        <is>
          <t>SEPARACAO</t>
        </is>
      </c>
      <c r="D2592" s="2" t="n">
        <v>5463823</v>
      </c>
      <c r="E2592" s="2" t="inlineStr">
        <is>
          <t>FELIPE MARINHO DE OLIVEIRA</t>
        </is>
      </c>
      <c r="F2592" s="2" t="n">
        <v>10890</v>
      </c>
      <c r="G2592" s="2" t="n">
        <v>81.56</v>
      </c>
      <c r="H2592" s="2" t="n">
        <v>134</v>
      </c>
      <c r="I2592" s="2" t="n">
        <v>80</v>
      </c>
      <c r="J2592" s="2" t="inlineStr">
        <is>
          <t>GPA</t>
        </is>
      </c>
    </row>
    <row r="2593">
      <c r="A2593" s="2" t="n">
        <v>8</v>
      </c>
      <c r="B2593" s="2" t="n">
        <v>1942</v>
      </c>
      <c r="C2593" s="2" t="inlineStr">
        <is>
          <t>CARREGAMENTO</t>
        </is>
      </c>
      <c r="D2593" s="2" t="n">
        <v>5463920</v>
      </c>
      <c r="E2593" s="2" t="inlineStr">
        <is>
          <t>FERNANDO ROBERTO LIMA</t>
        </is>
      </c>
      <c r="F2593" s="2" t="n">
        <v>1858</v>
      </c>
      <c r="G2593" s="2" t="n">
        <v>39.4</v>
      </c>
      <c r="H2593" s="2" t="n">
        <v>47</v>
      </c>
      <c r="I2593" s="2" t="n">
        <v>22</v>
      </c>
      <c r="J2593" s="2" t="inlineStr">
        <is>
          <t>GPA</t>
        </is>
      </c>
    </row>
    <row r="2594">
      <c r="A2594" s="2" t="n">
        <v>8</v>
      </c>
      <c r="B2594" s="2" t="n">
        <v>1942</v>
      </c>
      <c r="C2594" s="2" t="inlineStr">
        <is>
          <t>SEPARACAO</t>
        </is>
      </c>
      <c r="D2594" s="2" t="n">
        <v>5463920</v>
      </c>
      <c r="E2594" s="2" t="inlineStr">
        <is>
          <t>FERNANDO ROBERTO LIMA</t>
        </is>
      </c>
      <c r="F2594" s="2" t="n">
        <v>1780</v>
      </c>
      <c r="G2594" s="2" t="n">
        <v>17.19</v>
      </c>
      <c r="H2594" s="2" t="n">
        <v>104</v>
      </c>
      <c r="I2594" s="2" t="n">
        <v>80</v>
      </c>
      <c r="J2594" s="2" t="inlineStr">
        <is>
          <t>GPA</t>
        </is>
      </c>
    </row>
    <row r="2595">
      <c r="A2595" s="2" t="n">
        <v>8</v>
      </c>
      <c r="B2595" s="2" t="n">
        <v>1942</v>
      </c>
      <c r="C2595" s="2" t="inlineStr">
        <is>
          <t>SEPARACAO</t>
        </is>
      </c>
      <c r="D2595" s="2" t="n">
        <v>5496152</v>
      </c>
      <c r="E2595" s="2" t="inlineStr">
        <is>
          <t>Marcelo Vicente Pereira Junior</t>
        </is>
      </c>
      <c r="F2595" s="2" t="n">
        <v>12057</v>
      </c>
      <c r="G2595" s="2" t="n">
        <v>101.99</v>
      </c>
      <c r="H2595" s="2" t="n">
        <v>118</v>
      </c>
      <c r="I2595" s="2" t="n">
        <v>80</v>
      </c>
      <c r="J2595" s="2" t="inlineStr">
        <is>
          <t>GPA</t>
        </is>
      </c>
    </row>
    <row r="2596">
      <c r="A2596" s="2" t="n">
        <v>8</v>
      </c>
      <c r="B2596" s="2" t="n">
        <v>1942</v>
      </c>
      <c r="C2596" s="2" t="inlineStr">
        <is>
          <t>SEPARACAO</t>
        </is>
      </c>
      <c r="D2596" s="2" t="n">
        <v>5517508</v>
      </c>
      <c r="E2596" s="2" t="inlineStr">
        <is>
          <t>Jhonathan Lucas Dantas Guedes</t>
        </is>
      </c>
      <c r="F2596" s="2" t="n">
        <v>1357</v>
      </c>
      <c r="G2596" s="2" t="n">
        <v>15.73</v>
      </c>
      <c r="H2596" s="2" t="n">
        <v>86</v>
      </c>
      <c r="I2596" s="2" t="n">
        <v>80</v>
      </c>
      <c r="J2596" s="2" t="inlineStr">
        <is>
          <t>GPA</t>
        </is>
      </c>
    </row>
    <row r="2597">
      <c r="A2597" s="2" t="n">
        <v>8</v>
      </c>
      <c r="B2597" s="2" t="n">
        <v>1942</v>
      </c>
      <c r="C2597" s="2" t="inlineStr">
        <is>
          <t>ATIVIDADE OP. EMP.</t>
        </is>
      </c>
      <c r="D2597" s="2" t="n">
        <v>5553334</v>
      </c>
      <c r="E2597" s="2" t="inlineStr">
        <is>
          <t>Rogerio Rodrigues Pinheiro</t>
        </is>
      </c>
      <c r="F2597" s="2" t="n">
        <v>336</v>
      </c>
      <c r="G2597" s="2" t="n">
        <v>28.48</v>
      </c>
      <c r="H2597" s="2" t="n">
        <v>12</v>
      </c>
      <c r="I2597" s="2" t="n">
        <v>20</v>
      </c>
      <c r="J2597" s="2" t="inlineStr">
        <is>
          <t>GPA</t>
        </is>
      </c>
    </row>
    <row r="2598">
      <c r="A2598" s="2" t="n">
        <v>8</v>
      </c>
      <c r="B2598" s="2" t="n">
        <v>1942</v>
      </c>
      <c r="C2598" s="2" t="inlineStr">
        <is>
          <t>SEPARACAO</t>
        </is>
      </c>
      <c r="D2598" s="2" t="n">
        <v>5553334</v>
      </c>
      <c r="E2598" s="2" t="inlineStr">
        <is>
          <t>Rogerio Rodrigues Pinheiro</t>
        </is>
      </c>
      <c r="F2598" s="2" t="n">
        <v>1632</v>
      </c>
      <c r="G2598" s="2" t="n">
        <v>28.16</v>
      </c>
      <c r="H2598" s="2" t="n">
        <v>58</v>
      </c>
      <c r="I2598" s="2" t="n">
        <v>80</v>
      </c>
      <c r="J2598" s="2" t="inlineStr">
        <is>
          <t>GPA</t>
        </is>
      </c>
    </row>
    <row r="2599">
      <c r="A2599" s="2" t="n">
        <v>8</v>
      </c>
      <c r="B2599" s="2" t="n">
        <v>1942</v>
      </c>
      <c r="C2599" s="2" t="inlineStr">
        <is>
          <t>SEPARACAO</t>
        </is>
      </c>
      <c r="D2599" s="2" t="n">
        <v>5554527</v>
      </c>
      <c r="E2599" s="2" t="inlineStr">
        <is>
          <t>Luis Eduardo Rocha Camargo</t>
        </is>
      </c>
      <c r="F2599" s="2" t="n">
        <v>9727</v>
      </c>
      <c r="G2599" s="2" t="n">
        <v>103.48</v>
      </c>
      <c r="H2599" s="2" t="n">
        <v>94</v>
      </c>
      <c r="I2599" s="2" t="n">
        <v>80</v>
      </c>
      <c r="J2599" s="2" t="inlineStr">
        <is>
          <t>GPA</t>
        </is>
      </c>
    </row>
    <row r="2600">
      <c r="A2600" s="2" t="n">
        <v>8</v>
      </c>
      <c r="B2600" s="2" t="n">
        <v>1942</v>
      </c>
      <c r="C2600" s="2" t="inlineStr">
        <is>
          <t>CARREGAMENTO</t>
        </is>
      </c>
      <c r="D2600" s="2" t="n">
        <v>5555914</v>
      </c>
      <c r="E2600" s="2" t="inlineStr">
        <is>
          <t>Daniel Elias Freire Da Silva</t>
        </is>
      </c>
      <c r="F2600" s="2" t="n">
        <v>731</v>
      </c>
      <c r="G2600" s="2" t="n">
        <v>6.74</v>
      </c>
      <c r="H2600" s="2" t="n">
        <v>108</v>
      </c>
      <c r="I2600" s="2" t="n">
        <v>22</v>
      </c>
      <c r="J2600" s="2" t="inlineStr">
        <is>
          <t>GPA</t>
        </is>
      </c>
    </row>
    <row r="2601">
      <c r="A2601" s="2" t="n">
        <v>8</v>
      </c>
      <c r="B2601" s="2" t="n">
        <v>1942</v>
      </c>
      <c r="C2601" s="2" t="inlineStr">
        <is>
          <t>PUXADA RECEB</t>
        </is>
      </c>
      <c r="D2601" s="2" t="n">
        <v>5555914</v>
      </c>
      <c r="E2601" s="2" t="inlineStr">
        <is>
          <t>Daniel Elias Freire Da Silva</t>
        </is>
      </c>
      <c r="F2601" s="2" t="n">
        <v>27</v>
      </c>
      <c r="G2601" s="2" t="n">
        <v>7.42</v>
      </c>
      <c r="H2601" s="2" t="n">
        <v>4</v>
      </c>
      <c r="I2601" s="2" t="n">
        <v>16</v>
      </c>
      <c r="J2601" s="2" t="inlineStr">
        <is>
          <t>GPA</t>
        </is>
      </c>
    </row>
    <row r="2602">
      <c r="A2602" s="2" t="n">
        <v>8</v>
      </c>
      <c r="B2602" s="2" t="n">
        <v>1942</v>
      </c>
      <c r="C2602" s="2" t="inlineStr">
        <is>
          <t>SEPARACAO</t>
        </is>
      </c>
      <c r="D2602" s="2" t="n">
        <v>5555914</v>
      </c>
      <c r="E2602" s="2" t="inlineStr">
        <is>
          <t>Daniel Elias Freire Da Silva</t>
        </is>
      </c>
      <c r="F2602" s="2" t="n">
        <v>1974</v>
      </c>
      <c r="G2602" s="2" t="n">
        <v>12.47</v>
      </c>
      <c r="H2602" s="2" t="n">
        <v>158</v>
      </c>
      <c r="I2602" s="2" t="n">
        <v>80</v>
      </c>
      <c r="J2602" s="2" t="inlineStr">
        <is>
          <t>GPA</t>
        </is>
      </c>
    </row>
    <row r="2603">
      <c r="A2603" s="2" t="n">
        <v>8</v>
      </c>
      <c r="B2603" s="2" t="n">
        <v>1942</v>
      </c>
      <c r="C2603" s="2" t="inlineStr">
        <is>
          <t>PUXADA RECEB</t>
        </is>
      </c>
      <c r="D2603" s="2" t="n">
        <v>5569168</v>
      </c>
      <c r="E2603" s="2" t="inlineStr">
        <is>
          <t>Pedro Lucas Silva Marinho</t>
        </is>
      </c>
      <c r="F2603" s="2" t="n">
        <v>3361</v>
      </c>
      <c r="G2603" s="2" t="n">
        <v>105.86</v>
      </c>
      <c r="H2603" s="2" t="n">
        <v>32</v>
      </c>
      <c r="I2603" s="2" t="n">
        <v>16</v>
      </c>
      <c r="J2603" s="2" t="inlineStr">
        <is>
          <t>GPA</t>
        </is>
      </c>
    </row>
    <row r="2604">
      <c r="A2604" s="2" t="n">
        <v>8</v>
      </c>
      <c r="B2604" s="2" t="n">
        <v>1942</v>
      </c>
      <c r="C2604" s="2" t="inlineStr">
        <is>
          <t>SEPARACAO</t>
        </is>
      </c>
      <c r="D2604" s="2" t="n">
        <v>5569168</v>
      </c>
      <c r="E2604" s="2" t="inlineStr">
        <is>
          <t>Pedro Lucas Silva Marinho</t>
        </is>
      </c>
      <c r="F2604" s="2" t="n">
        <v>741</v>
      </c>
      <c r="G2604" s="2" t="n">
        <v>7.71</v>
      </c>
      <c r="H2604" s="2" t="n">
        <v>96</v>
      </c>
      <c r="I2604" s="2" t="n">
        <v>80</v>
      </c>
      <c r="J2604" s="2" t="inlineStr">
        <is>
          <t>GPA</t>
        </is>
      </c>
    </row>
    <row r="2605">
      <c r="A2605" s="2" t="n">
        <v>8</v>
      </c>
      <c r="B2605" s="2" t="n">
        <v>1942</v>
      </c>
      <c r="C2605" s="2" t="inlineStr">
        <is>
          <t>ATIVIDADE OP. EMP.</t>
        </is>
      </c>
      <c r="D2605" s="2" t="n">
        <v>5575788</v>
      </c>
      <c r="E2605" s="2" t="inlineStr">
        <is>
          <t>Williams Da Silva Freitas</t>
        </is>
      </c>
      <c r="F2605" s="2" t="n">
        <v>44</v>
      </c>
      <c r="G2605" s="2" t="n">
        <v>7.31</v>
      </c>
      <c r="H2605" s="2" t="n">
        <v>6</v>
      </c>
      <c r="I2605" s="2" t="n">
        <v>20</v>
      </c>
      <c r="J2605" s="2" t="inlineStr">
        <is>
          <t>GPA</t>
        </is>
      </c>
    </row>
    <row r="2606">
      <c r="A2606" s="2" t="n">
        <v>8</v>
      </c>
      <c r="B2606" s="2" t="n">
        <v>1942</v>
      </c>
      <c r="C2606" s="2" t="inlineStr">
        <is>
          <t>ATIVIDADE OP. EMP.</t>
        </is>
      </c>
      <c r="D2606" s="2" t="n">
        <v>5582849</v>
      </c>
      <c r="E2606" s="2" t="inlineStr">
        <is>
          <t>Fernando Jose Nascimento Dos Anjos</t>
        </is>
      </c>
      <c r="F2606" s="2" t="n">
        <v>2048</v>
      </c>
      <c r="G2606" s="2" t="n">
        <v>89.36</v>
      </c>
      <c r="H2606" s="2" t="n">
        <v>23</v>
      </c>
      <c r="I2606" s="2" t="n">
        <v>20</v>
      </c>
      <c r="J2606" s="2" t="inlineStr">
        <is>
          <t>GPA</t>
        </is>
      </c>
    </row>
    <row r="2607">
      <c r="A2607" s="2" t="n">
        <v>8</v>
      </c>
      <c r="B2607" s="2" t="n">
        <v>1942</v>
      </c>
      <c r="C2607" s="2" t="inlineStr">
        <is>
          <t>SEPARACAO</t>
        </is>
      </c>
      <c r="D2607" s="2" t="n">
        <v>5598630</v>
      </c>
      <c r="E2607" s="2" t="inlineStr">
        <is>
          <t>Lucas Gabriel Dos Santos Dantas</t>
        </is>
      </c>
      <c r="F2607" s="2" t="n">
        <v>1575</v>
      </c>
      <c r="G2607" s="2" t="n">
        <v>22.25</v>
      </c>
      <c r="H2607" s="2" t="n">
        <v>71</v>
      </c>
      <c r="I2607" s="2" t="n">
        <v>80</v>
      </c>
      <c r="J2607" s="2" t="inlineStr">
        <is>
          <t>GPA</t>
        </is>
      </c>
    </row>
    <row r="2608">
      <c r="A2608" s="2" t="n">
        <v>8</v>
      </c>
      <c r="B2608" s="2" t="n">
        <v>1942</v>
      </c>
      <c r="C2608" s="2" t="inlineStr">
        <is>
          <t>CARREGAMENTO</t>
        </is>
      </c>
      <c r="D2608" s="2" t="n">
        <v>5606403</v>
      </c>
      <c r="E2608" s="2" t="inlineStr">
        <is>
          <t>Damiao De Jesus Lourenco Da Costa</t>
        </is>
      </c>
      <c r="F2608" s="2" t="n">
        <v>117</v>
      </c>
      <c r="G2608" s="2" t="n">
        <v>0.47</v>
      </c>
      <c r="H2608" s="2" t="n">
        <v>249</v>
      </c>
      <c r="I2608" s="2" t="n">
        <v>22</v>
      </c>
      <c r="J2608" s="2" t="inlineStr">
        <is>
          <t>GPA</t>
        </is>
      </c>
    </row>
    <row r="2609">
      <c r="A2609" s="2" t="n">
        <v>8</v>
      </c>
      <c r="B2609" s="2" t="n">
        <v>1942</v>
      </c>
      <c r="C2609" s="2" t="inlineStr">
        <is>
          <t>PUXADA RECEB</t>
        </is>
      </c>
      <c r="D2609" s="2" t="n">
        <v>5606403</v>
      </c>
      <c r="E2609" s="2" t="inlineStr">
        <is>
          <t>Damiao De Jesus Lourenco Da Costa</t>
        </is>
      </c>
      <c r="F2609" s="2" t="n">
        <v>547</v>
      </c>
      <c r="G2609" s="2" t="n">
        <v>28.07</v>
      </c>
      <c r="H2609" s="2" t="n">
        <v>19</v>
      </c>
      <c r="I2609" s="2" t="n">
        <v>16</v>
      </c>
      <c r="J2609" s="2" t="inlineStr">
        <is>
          <t>GPA</t>
        </is>
      </c>
    </row>
    <row r="2610">
      <c r="A2610" s="2" t="n">
        <v>8</v>
      </c>
      <c r="B2610" s="2" t="n">
        <v>1942</v>
      </c>
      <c r="C2610" s="2" t="inlineStr">
        <is>
          <t>RECEBIMENTO</t>
        </is>
      </c>
      <c r="D2610" s="2" t="n">
        <v>5606403</v>
      </c>
      <c r="E2610" s="2" t="inlineStr">
        <is>
          <t>Damiao De Jesus Lourenco Da Costa</t>
        </is>
      </c>
      <c r="F2610" s="2" t="n">
        <v>137</v>
      </c>
      <c r="G2610" s="2" t="n">
        <v>5.11</v>
      </c>
      <c r="H2610" s="2" t="n">
        <v>27</v>
      </c>
      <c r="I2610" s="2" t="n">
        <v>17</v>
      </c>
      <c r="J2610" s="2" t="inlineStr">
        <is>
          <t>GPA</t>
        </is>
      </c>
    </row>
    <row r="2611">
      <c r="A2611" s="2" t="n">
        <v>8</v>
      </c>
      <c r="B2611" s="2" t="n">
        <v>1942</v>
      </c>
      <c r="C2611" s="2" t="inlineStr">
        <is>
          <t>ATIVIDADE OP. EMP.</t>
        </is>
      </c>
      <c r="D2611" s="2" t="n">
        <v>5627923</v>
      </c>
      <c r="E2611" s="2" t="inlineStr">
        <is>
          <t>Ronaldo Santos Campos</t>
        </is>
      </c>
      <c r="F2611" s="2" t="n">
        <v>1401</v>
      </c>
      <c r="G2611" s="2" t="n">
        <v>71.63</v>
      </c>
      <c r="H2611" s="2" t="n">
        <v>20</v>
      </c>
      <c r="I2611" s="2" t="n">
        <v>20</v>
      </c>
      <c r="J2611" s="2" t="inlineStr">
        <is>
          <t>GPA</t>
        </is>
      </c>
    </row>
    <row r="2612">
      <c r="A2612" s="2" t="n">
        <v>8</v>
      </c>
      <c r="B2612" s="2" t="n">
        <v>1942</v>
      </c>
      <c r="C2612" s="2" t="inlineStr">
        <is>
          <t>SEPARACAO</t>
        </is>
      </c>
      <c r="D2612" s="2" t="n">
        <v>5627923</v>
      </c>
      <c r="E2612" s="2" t="inlineStr">
        <is>
          <t>Ronaldo Santos Campos</t>
        </is>
      </c>
      <c r="F2612" s="2" t="n">
        <v>399</v>
      </c>
      <c r="G2612" s="2" t="n">
        <v>5.01</v>
      </c>
      <c r="H2612" s="2" t="n">
        <v>80</v>
      </c>
      <c r="I2612" s="2" t="n">
        <v>80</v>
      </c>
      <c r="J2612" s="2" t="inlineStr">
        <is>
          <t>GPA</t>
        </is>
      </c>
    </row>
    <row r="2613">
      <c r="A2613" s="2" t="n">
        <v>8</v>
      </c>
      <c r="B2613" s="2" t="n">
        <v>1942</v>
      </c>
      <c r="C2613" s="2" t="inlineStr">
        <is>
          <t>PUXADA RECEB</t>
        </is>
      </c>
      <c r="D2613" s="2" t="n">
        <v>5633028</v>
      </c>
      <c r="E2613" s="2" t="inlineStr">
        <is>
          <t>Vitor Emanuel Carneiro Dos Santos</t>
        </is>
      </c>
      <c r="F2613" s="2" t="n">
        <v>1</v>
      </c>
      <c r="G2613" s="2" t="n">
        <v>1.13</v>
      </c>
      <c r="H2613" s="2" t="n">
        <v>1</v>
      </c>
      <c r="I2613" s="2" t="n">
        <v>16</v>
      </c>
      <c r="J2613" s="2" t="inlineStr">
        <is>
          <t>GPA</t>
        </is>
      </c>
    </row>
    <row r="2614">
      <c r="A2614" s="2" t="n">
        <v>8</v>
      </c>
      <c r="B2614" s="2" t="n">
        <v>1942</v>
      </c>
      <c r="C2614" s="2" t="inlineStr">
        <is>
          <t>SEPARACAO</t>
        </is>
      </c>
      <c r="D2614" s="2" t="n">
        <v>5633028</v>
      </c>
      <c r="E2614" s="2" t="inlineStr">
        <is>
          <t>Vitor Emanuel Carneiro Dos Santos</t>
        </is>
      </c>
      <c r="F2614" s="2" t="n">
        <v>4422</v>
      </c>
      <c r="G2614" s="2" t="n">
        <v>47.47</v>
      </c>
      <c r="H2614" s="2" t="n">
        <v>93</v>
      </c>
      <c r="I2614" s="2" t="n">
        <v>80</v>
      </c>
      <c r="J2614" s="2" t="inlineStr">
        <is>
          <t>GPA</t>
        </is>
      </c>
    </row>
    <row r="2615">
      <c r="A2615" s="2" t="n">
        <v>8</v>
      </c>
      <c r="B2615" s="2" t="n">
        <v>1942</v>
      </c>
      <c r="C2615" s="2" t="inlineStr">
        <is>
          <t>PUXADA RECEB</t>
        </is>
      </c>
      <c r="D2615" s="2" t="n">
        <v>563666</v>
      </c>
      <c r="E2615" s="2" t="inlineStr">
        <is>
          <t>Felipe Matinez Oliveira Souza</t>
        </is>
      </c>
      <c r="F2615" s="2" t="n">
        <v>5</v>
      </c>
      <c r="G2615" s="2" t="n">
        <v>2.11</v>
      </c>
      <c r="H2615" s="2" t="n">
        <v>2</v>
      </c>
      <c r="I2615" s="2" t="n">
        <v>16</v>
      </c>
      <c r="J2615" s="2" t="inlineStr">
        <is>
          <t>GPA</t>
        </is>
      </c>
    </row>
    <row r="2616">
      <c r="A2616" s="2" t="n">
        <v>8</v>
      </c>
      <c r="B2616" s="2" t="n">
        <v>1942</v>
      </c>
      <c r="C2616" s="2" t="inlineStr">
        <is>
          <t>RECEBIMENTO</t>
        </is>
      </c>
      <c r="D2616" s="2" t="n">
        <v>563666</v>
      </c>
      <c r="E2616" s="2" t="inlineStr">
        <is>
          <t>Felipe Matinez Oliveira Souza</t>
        </is>
      </c>
      <c r="F2616" s="2" t="n">
        <v>76</v>
      </c>
      <c r="G2616" s="2" t="n">
        <v>49.75</v>
      </c>
      <c r="H2616" s="2" t="n">
        <v>2</v>
      </c>
      <c r="I2616" s="2" t="n">
        <v>17</v>
      </c>
      <c r="J2616" s="2" t="inlineStr">
        <is>
          <t>GPA</t>
        </is>
      </c>
    </row>
    <row r="2617">
      <c r="A2617" s="2" t="n">
        <v>8</v>
      </c>
      <c r="B2617" s="2" t="n">
        <v>1942</v>
      </c>
      <c r="C2617" s="2" t="inlineStr">
        <is>
          <t>ATIVIDADE OP. EMP.</t>
        </is>
      </c>
      <c r="D2617" s="2" t="n">
        <v>564288</v>
      </c>
      <c r="E2617" s="2" t="inlineStr">
        <is>
          <t>REGINALDO URIAS PEDROSO</t>
        </is>
      </c>
      <c r="F2617" s="2" t="n">
        <v>1594</v>
      </c>
      <c r="G2617" s="2" t="n">
        <v>96.72</v>
      </c>
      <c r="H2617" s="2" t="n">
        <v>16</v>
      </c>
      <c r="I2617" s="2" t="n">
        <v>20</v>
      </c>
      <c r="J2617" s="2" t="inlineStr">
        <is>
          <t>GPA</t>
        </is>
      </c>
    </row>
    <row r="2618">
      <c r="A2618" s="2" t="n">
        <v>8</v>
      </c>
      <c r="B2618" s="2" t="n">
        <v>1942</v>
      </c>
      <c r="C2618" s="2" t="inlineStr">
        <is>
          <t>SEPARACAO</t>
        </is>
      </c>
      <c r="D2618" s="2" t="n">
        <v>564288</v>
      </c>
      <c r="E2618" s="2" t="inlineStr">
        <is>
          <t>REGINALDO URIAS PEDROSO</t>
        </is>
      </c>
      <c r="F2618" s="2" t="n">
        <v>55</v>
      </c>
      <c r="G2618" s="2" t="n">
        <v>0.42</v>
      </c>
      <c r="H2618" s="2" t="n">
        <v>131</v>
      </c>
      <c r="I2618" s="2" t="n">
        <v>80</v>
      </c>
      <c r="J2618" s="2" t="inlineStr">
        <is>
          <t>GPA</t>
        </is>
      </c>
    </row>
    <row r="2619">
      <c r="A2619" s="2" t="n">
        <v>8</v>
      </c>
      <c r="B2619" s="2" t="n">
        <v>1942</v>
      </c>
      <c r="C2619" s="2" t="inlineStr">
        <is>
          <t>CARREGAMENTO</t>
        </is>
      </c>
      <c r="D2619" s="2" t="n">
        <v>5653851</v>
      </c>
      <c r="E2619" s="2" t="inlineStr">
        <is>
          <t>Joao Henrique Alkmin Das Neves</t>
        </is>
      </c>
      <c r="F2619" s="2" t="n">
        <v>455</v>
      </c>
      <c r="G2619" s="2" t="n">
        <v>12.35</v>
      </c>
      <c r="H2619" s="2" t="n">
        <v>37</v>
      </c>
      <c r="I2619" s="2" t="n">
        <v>22</v>
      </c>
      <c r="J2619" s="2" t="inlineStr">
        <is>
          <t>GPA</t>
        </is>
      </c>
    </row>
    <row r="2620">
      <c r="A2620" s="2" t="n">
        <v>8</v>
      </c>
      <c r="B2620" s="2" t="n">
        <v>1942</v>
      </c>
      <c r="C2620" s="2" t="inlineStr">
        <is>
          <t>SEPARACAO</t>
        </is>
      </c>
      <c r="D2620" s="2" t="n">
        <v>5653851</v>
      </c>
      <c r="E2620" s="2" t="inlineStr">
        <is>
          <t>Joao Henrique Alkmin Das Neves</t>
        </is>
      </c>
      <c r="F2620" s="2" t="n">
        <v>1140</v>
      </c>
      <c r="G2620" s="2" t="n">
        <v>21.68</v>
      </c>
      <c r="H2620" s="2" t="n">
        <v>53</v>
      </c>
      <c r="I2620" s="2" t="n">
        <v>80</v>
      </c>
      <c r="J2620" s="2" t="inlineStr">
        <is>
          <t>GPA</t>
        </is>
      </c>
    </row>
    <row r="2621">
      <c r="A2621" s="2" t="n">
        <v>8</v>
      </c>
      <c r="B2621" s="2" t="n">
        <v>1942</v>
      </c>
      <c r="C2621" s="2" t="inlineStr">
        <is>
          <t>CARREGAMENTO</t>
        </is>
      </c>
      <c r="D2621" s="2" t="n">
        <v>5662176</v>
      </c>
      <c r="E2621" s="2" t="inlineStr">
        <is>
          <t>Uildson Reis Santana Silva</t>
        </is>
      </c>
      <c r="F2621" s="2" t="n">
        <v>1183</v>
      </c>
      <c r="G2621" s="2" t="n">
        <v>35.36</v>
      </c>
      <c r="H2621" s="2" t="n">
        <v>33</v>
      </c>
      <c r="I2621" s="2" t="n">
        <v>22</v>
      </c>
      <c r="J2621" s="2" t="inlineStr">
        <is>
          <t>GPA</t>
        </is>
      </c>
    </row>
    <row r="2622">
      <c r="A2622" s="2" t="n">
        <v>8</v>
      </c>
      <c r="B2622" s="2" t="n">
        <v>1942</v>
      </c>
      <c r="C2622" s="2" t="inlineStr">
        <is>
          <t>SEPARACAO</t>
        </is>
      </c>
      <c r="D2622" s="2" t="n">
        <v>5662176</v>
      </c>
      <c r="E2622" s="2" t="inlineStr">
        <is>
          <t>Uildson Reis Santana Silva</t>
        </is>
      </c>
      <c r="F2622" s="2" t="n">
        <v>717</v>
      </c>
      <c r="G2622" s="2" t="n">
        <v>10.74</v>
      </c>
      <c r="H2622" s="2" t="n">
        <v>67</v>
      </c>
      <c r="I2622" s="2" t="n">
        <v>80</v>
      </c>
      <c r="J2622" s="2" t="inlineStr">
        <is>
          <t>GPA</t>
        </is>
      </c>
    </row>
    <row r="2623">
      <c r="A2623" s="2" t="n">
        <v>8</v>
      </c>
      <c r="B2623" s="2" t="n">
        <v>1942</v>
      </c>
      <c r="C2623" s="2" t="inlineStr">
        <is>
          <t>SEPARACAO</t>
        </is>
      </c>
      <c r="D2623" s="2" t="n">
        <v>5662427</v>
      </c>
      <c r="E2623" s="2" t="inlineStr">
        <is>
          <t>Joao Vitor Do Nascimento Martins</t>
        </is>
      </c>
      <c r="F2623" s="2" t="n">
        <v>5955</v>
      </c>
      <c r="G2623" s="2" t="n">
        <v>65.64</v>
      </c>
      <c r="H2623" s="2" t="n">
        <v>91</v>
      </c>
      <c r="I2623" s="2" t="n">
        <v>80</v>
      </c>
      <c r="J2623" s="2" t="inlineStr">
        <is>
          <t>GPA</t>
        </is>
      </c>
    </row>
    <row r="2624">
      <c r="A2624" s="2" t="n">
        <v>8</v>
      </c>
      <c r="B2624" s="2" t="n">
        <v>1942</v>
      </c>
      <c r="C2624" s="2" t="inlineStr">
        <is>
          <t>SEPARACAO</t>
        </is>
      </c>
      <c r="D2624" s="2" t="n">
        <v>5665884</v>
      </c>
      <c r="E2624" s="2" t="inlineStr">
        <is>
          <t>Leandro De Oliveira Rocha</t>
        </is>
      </c>
      <c r="F2624" s="2" t="n">
        <v>13449</v>
      </c>
      <c r="G2624" s="2" t="n">
        <v>122.77</v>
      </c>
      <c r="H2624" s="2" t="n">
        <v>110</v>
      </c>
      <c r="I2624" s="2" t="n">
        <v>80</v>
      </c>
      <c r="J2624" s="2" t="inlineStr">
        <is>
          <t>GPA</t>
        </is>
      </c>
    </row>
    <row r="2625">
      <c r="A2625" s="2" t="n">
        <v>8</v>
      </c>
      <c r="B2625" s="2" t="n">
        <v>1942</v>
      </c>
      <c r="C2625" s="2" t="inlineStr">
        <is>
          <t>SEPARACAO</t>
        </is>
      </c>
      <c r="D2625" s="2" t="n">
        <v>5670098</v>
      </c>
      <c r="E2625" s="2" t="inlineStr">
        <is>
          <t>Gustavo Borges Silva</t>
        </is>
      </c>
      <c r="F2625" s="2" t="n">
        <v>6242</v>
      </c>
      <c r="G2625" s="2" t="n">
        <v>73.55</v>
      </c>
      <c r="H2625" s="2" t="n">
        <v>85</v>
      </c>
      <c r="I2625" s="2" t="n">
        <v>80</v>
      </c>
      <c r="J2625" s="2" t="inlineStr">
        <is>
          <t>GPA</t>
        </is>
      </c>
    </row>
    <row r="2626">
      <c r="A2626" s="2" t="n">
        <v>8</v>
      </c>
      <c r="B2626" s="2" t="n">
        <v>1942</v>
      </c>
      <c r="C2626" s="2" t="inlineStr">
        <is>
          <t>SEPARACAO</t>
        </is>
      </c>
      <c r="D2626" s="2" t="n">
        <v>5675979</v>
      </c>
      <c r="E2626" s="2" t="inlineStr">
        <is>
          <t>Kelvin Almeida Da Costa</t>
        </is>
      </c>
      <c r="F2626" s="2" t="n">
        <v>7493</v>
      </c>
      <c r="G2626" s="2" t="n">
        <v>85.13</v>
      </c>
      <c r="H2626" s="2" t="n">
        <v>88</v>
      </c>
      <c r="I2626" s="2" t="n">
        <v>80</v>
      </c>
      <c r="J2626" s="2" t="inlineStr">
        <is>
          <t>GPA</t>
        </is>
      </c>
    </row>
    <row r="2627">
      <c r="A2627" s="2" t="n">
        <v>8</v>
      </c>
      <c r="B2627" s="2" t="n">
        <v>1942</v>
      </c>
      <c r="C2627" s="2" t="inlineStr">
        <is>
          <t>SEPARACAO</t>
        </is>
      </c>
      <c r="D2627" s="2" t="n">
        <v>5682886</v>
      </c>
      <c r="E2627" s="2" t="inlineStr">
        <is>
          <t>Said Marreiros</t>
        </is>
      </c>
      <c r="F2627" s="2" t="n">
        <v>1422</v>
      </c>
      <c r="G2627" s="2" t="n">
        <v>23.5</v>
      </c>
      <c r="H2627" s="2" t="n">
        <v>61</v>
      </c>
      <c r="I2627" s="2" t="n">
        <v>80</v>
      </c>
      <c r="J2627" s="2" t="inlineStr">
        <is>
          <t>GPA</t>
        </is>
      </c>
    </row>
    <row r="2628">
      <c r="A2628" s="2" t="n">
        <v>8</v>
      </c>
      <c r="B2628" s="2" t="n">
        <v>1942</v>
      </c>
      <c r="C2628" s="2" t="inlineStr">
        <is>
          <t>CARREGAMENTO</t>
        </is>
      </c>
      <c r="D2628" s="2" t="n">
        <v>5685230</v>
      </c>
      <c r="E2628" s="2" t="inlineStr">
        <is>
          <t>Murilo Henrique Dos Santos Lopes</t>
        </is>
      </c>
      <c r="F2628" s="2" t="n">
        <v>48</v>
      </c>
      <c r="G2628" s="2" t="n">
        <v>0.15</v>
      </c>
      <c r="H2628" s="2" t="n">
        <v>320</v>
      </c>
      <c r="I2628" s="2" t="n">
        <v>22</v>
      </c>
      <c r="J2628" s="2" t="inlineStr">
        <is>
          <t>GPA</t>
        </is>
      </c>
    </row>
    <row r="2629">
      <c r="A2629" s="2" t="n">
        <v>8</v>
      </c>
      <c r="B2629" s="2" t="n">
        <v>1942</v>
      </c>
      <c r="C2629" s="2" t="inlineStr">
        <is>
          <t>SEPARACAO</t>
        </is>
      </c>
      <c r="D2629" s="2" t="n">
        <v>5685230</v>
      </c>
      <c r="E2629" s="2" t="inlineStr">
        <is>
          <t>Murilo Henrique Dos Santos Lopes</t>
        </is>
      </c>
      <c r="F2629" s="2" t="n">
        <v>11092</v>
      </c>
      <c r="G2629" s="2" t="n">
        <v>143.03</v>
      </c>
      <c r="H2629" s="2" t="n">
        <v>78</v>
      </c>
      <c r="I2629" s="2" t="n">
        <v>80</v>
      </c>
      <c r="J2629" s="2" t="inlineStr">
        <is>
          <t>GPA</t>
        </is>
      </c>
    </row>
    <row r="2630">
      <c r="A2630" s="2" t="n">
        <v>8</v>
      </c>
      <c r="B2630" s="2" t="n">
        <v>1942</v>
      </c>
      <c r="C2630" s="2" t="inlineStr">
        <is>
          <t>SEPARACAO</t>
        </is>
      </c>
      <c r="D2630" s="2" t="n">
        <v>5690005</v>
      </c>
      <c r="E2630" s="2" t="inlineStr">
        <is>
          <t>Nelson Henrique Gomes Alves</t>
        </is>
      </c>
      <c r="F2630" s="2" t="n">
        <v>10358</v>
      </c>
      <c r="G2630" s="2" t="n">
        <v>97.97</v>
      </c>
      <c r="H2630" s="2" t="n">
        <v>106</v>
      </c>
      <c r="I2630" s="2" t="n">
        <v>80</v>
      </c>
      <c r="J2630" s="2" t="inlineStr">
        <is>
          <t>GPA</t>
        </is>
      </c>
    </row>
    <row r="2631">
      <c r="A2631" s="2" t="n">
        <v>8</v>
      </c>
      <c r="B2631" s="2" t="n">
        <v>1942</v>
      </c>
      <c r="C2631" s="2" t="inlineStr">
        <is>
          <t>SEPARACAO</t>
        </is>
      </c>
      <c r="D2631" s="2" t="n">
        <v>5692822</v>
      </c>
      <c r="E2631" s="2" t="inlineStr">
        <is>
          <t>Rafael Carneiro</t>
        </is>
      </c>
      <c r="F2631" s="2" t="n">
        <v>4809</v>
      </c>
      <c r="G2631" s="2" t="n">
        <v>53.73</v>
      </c>
      <c r="H2631" s="2" t="n">
        <v>90</v>
      </c>
      <c r="I2631" s="2" t="n">
        <v>80</v>
      </c>
      <c r="J2631" s="2" t="inlineStr">
        <is>
          <t>GPA</t>
        </is>
      </c>
    </row>
    <row r="2632">
      <c r="A2632" s="2" t="n">
        <v>8</v>
      </c>
      <c r="B2632" s="2" t="n">
        <v>1942</v>
      </c>
      <c r="C2632" s="2" t="inlineStr">
        <is>
          <t>RECEBIMENTO</t>
        </is>
      </c>
      <c r="D2632" s="2" t="n">
        <v>570046</v>
      </c>
      <c r="E2632" s="2" t="inlineStr">
        <is>
          <t>ADRIANO PEREIRA DE SOUSA</t>
        </is>
      </c>
      <c r="F2632" s="2" t="n">
        <v>2698</v>
      </c>
      <c r="G2632" s="2" t="n">
        <v>163.28</v>
      </c>
      <c r="H2632" s="2" t="n">
        <v>17</v>
      </c>
      <c r="I2632" s="2" t="n">
        <v>17</v>
      </c>
      <c r="J2632" s="2" t="inlineStr">
        <is>
          <t>GPA</t>
        </is>
      </c>
    </row>
    <row r="2633">
      <c r="A2633" s="2" t="n">
        <v>8</v>
      </c>
      <c r="B2633" s="2" t="n">
        <v>1942</v>
      </c>
      <c r="C2633" s="2" t="inlineStr">
        <is>
          <t>SEPARACAO</t>
        </is>
      </c>
      <c r="D2633" s="2" t="n">
        <v>5704510</v>
      </c>
      <c r="E2633" s="2" t="inlineStr">
        <is>
          <t>Matheus Pereira Souza</t>
        </is>
      </c>
      <c r="F2633" s="2" t="n">
        <v>247</v>
      </c>
      <c r="G2633" s="2" t="n">
        <v>3.14</v>
      </c>
      <c r="H2633" s="2" t="n">
        <v>79</v>
      </c>
      <c r="I2633" s="2" t="n">
        <v>80</v>
      </c>
      <c r="J2633" s="2" t="inlineStr">
        <is>
          <t>GPA</t>
        </is>
      </c>
    </row>
    <row r="2634">
      <c r="A2634" s="2" t="n">
        <v>8</v>
      </c>
      <c r="B2634" s="2" t="n">
        <v>1942</v>
      </c>
      <c r="C2634" s="2" t="inlineStr">
        <is>
          <t>SEPARACAO</t>
        </is>
      </c>
      <c r="D2634" s="2" t="n">
        <v>5736668</v>
      </c>
      <c r="E2634" s="2" t="inlineStr">
        <is>
          <t>Frede Henrique Farias Dos Santos</t>
        </is>
      </c>
      <c r="F2634" s="2" t="n">
        <v>7364</v>
      </c>
      <c r="G2634" s="2" t="n">
        <v>93.73999999999999</v>
      </c>
      <c r="H2634" s="2" t="n">
        <v>79</v>
      </c>
      <c r="I2634" s="2" t="n">
        <v>80</v>
      </c>
      <c r="J2634" s="2" t="inlineStr">
        <is>
          <t>GPA</t>
        </is>
      </c>
    </row>
    <row r="2635">
      <c r="A2635" s="2" t="n">
        <v>8</v>
      </c>
      <c r="B2635" s="2" t="n">
        <v>1942</v>
      </c>
      <c r="C2635" s="2" t="inlineStr">
        <is>
          <t>SEPARACAO</t>
        </is>
      </c>
      <c r="D2635" s="2" t="n">
        <v>5745578</v>
      </c>
      <c r="E2635" s="2" t="inlineStr">
        <is>
          <t>David Da Silva Franco</t>
        </is>
      </c>
      <c r="F2635" s="2" t="n">
        <v>2339</v>
      </c>
      <c r="G2635" s="2" t="n">
        <v>41.25</v>
      </c>
      <c r="H2635" s="2" t="n">
        <v>57</v>
      </c>
      <c r="I2635" s="2" t="n">
        <v>80</v>
      </c>
      <c r="J2635" s="2" t="inlineStr">
        <is>
          <t>GPA</t>
        </is>
      </c>
    </row>
    <row r="2636">
      <c r="A2636" s="2" t="n">
        <v>8</v>
      </c>
      <c r="B2636" s="2" t="n">
        <v>1942</v>
      </c>
      <c r="C2636" s="2" t="inlineStr">
        <is>
          <t>PUXADA RECEB</t>
        </is>
      </c>
      <c r="D2636" s="2" t="n">
        <v>5781469</v>
      </c>
      <c r="E2636" s="2" t="inlineStr">
        <is>
          <t>Igor Liberato Cossich</t>
        </is>
      </c>
      <c r="F2636" s="2" t="n">
        <v>355</v>
      </c>
      <c r="G2636" s="2" t="n">
        <v>18.24</v>
      </c>
      <c r="H2636" s="2" t="n">
        <v>19</v>
      </c>
      <c r="I2636" s="2" t="n">
        <v>16</v>
      </c>
      <c r="J2636" s="2" t="inlineStr">
        <is>
          <t>GPA</t>
        </is>
      </c>
    </row>
    <row r="2637">
      <c r="A2637" s="2" t="n">
        <v>8</v>
      </c>
      <c r="B2637" s="2" t="n">
        <v>1942</v>
      </c>
      <c r="C2637" s="2" t="inlineStr">
        <is>
          <t>SEPARACAO</t>
        </is>
      </c>
      <c r="D2637" s="2" t="n">
        <v>5781469</v>
      </c>
      <c r="E2637" s="2" t="inlineStr">
        <is>
          <t>Igor Liberato Cossich</t>
        </is>
      </c>
      <c r="F2637" s="2" t="n">
        <v>789</v>
      </c>
      <c r="G2637" s="2" t="n">
        <v>9.960000000000001</v>
      </c>
      <c r="H2637" s="2" t="n">
        <v>79</v>
      </c>
      <c r="I2637" s="2" t="n">
        <v>80</v>
      </c>
      <c r="J2637" s="2" t="inlineStr">
        <is>
          <t>GPA</t>
        </is>
      </c>
    </row>
    <row r="2638">
      <c r="A2638" s="2" t="n">
        <v>8</v>
      </c>
      <c r="B2638" s="2" t="n">
        <v>1942</v>
      </c>
      <c r="C2638" s="2" t="inlineStr">
        <is>
          <t>PUXADA RECEB</t>
        </is>
      </c>
      <c r="D2638" s="2" t="n">
        <v>5797322</v>
      </c>
      <c r="E2638" s="2" t="inlineStr">
        <is>
          <t>Iago Rian Aragao Souza</t>
        </is>
      </c>
      <c r="F2638" s="2" t="n">
        <v>13</v>
      </c>
      <c r="G2638" s="2" t="n">
        <v>4.51</v>
      </c>
      <c r="H2638" s="2" t="n">
        <v>3</v>
      </c>
      <c r="I2638" s="2" t="n">
        <v>16</v>
      </c>
      <c r="J2638" s="2" t="inlineStr">
        <is>
          <t>GPA</t>
        </is>
      </c>
    </row>
    <row r="2639">
      <c r="A2639" s="2" t="n">
        <v>8</v>
      </c>
      <c r="B2639" s="2" t="n">
        <v>1942</v>
      </c>
      <c r="C2639" s="2" t="inlineStr">
        <is>
          <t>RECEBIMENTO</t>
        </is>
      </c>
      <c r="D2639" s="2" t="n">
        <v>5797322</v>
      </c>
      <c r="E2639" s="2" t="inlineStr">
        <is>
          <t>Iago Rian Aragao Souza</t>
        </is>
      </c>
      <c r="F2639" s="2" t="n">
        <v>43</v>
      </c>
      <c r="G2639" s="2" t="n">
        <v>4.11</v>
      </c>
      <c r="H2639" s="2" t="n">
        <v>10</v>
      </c>
      <c r="I2639" s="2" t="n">
        <v>17</v>
      </c>
      <c r="J2639" s="2" t="inlineStr">
        <is>
          <t>GPA</t>
        </is>
      </c>
    </row>
    <row r="2640">
      <c r="A2640" s="2" t="n">
        <v>8</v>
      </c>
      <c r="B2640" s="2" t="n">
        <v>1942</v>
      </c>
      <c r="C2640" s="2" t="inlineStr">
        <is>
          <t>CARREGAMENTO</t>
        </is>
      </c>
      <c r="D2640" s="2" t="n">
        <v>5801320</v>
      </c>
      <c r="E2640" s="2" t="inlineStr">
        <is>
          <t>Joao Vitor Ferreira Pais</t>
        </is>
      </c>
      <c r="F2640" s="2" t="n">
        <v>1166</v>
      </c>
      <c r="G2640" s="2" t="n">
        <v>34.03</v>
      </c>
      <c r="H2640" s="2" t="n">
        <v>34</v>
      </c>
      <c r="I2640" s="2" t="n">
        <v>22</v>
      </c>
      <c r="J2640" s="2" t="inlineStr">
        <is>
          <t>GPA</t>
        </is>
      </c>
    </row>
    <row r="2641">
      <c r="A2641" s="2" t="n">
        <v>8</v>
      </c>
      <c r="B2641" s="2" t="n">
        <v>1942</v>
      </c>
      <c r="C2641" s="2" t="inlineStr">
        <is>
          <t>SEPARACAO</t>
        </is>
      </c>
      <c r="D2641" s="2" t="n">
        <v>5801320</v>
      </c>
      <c r="E2641" s="2" t="inlineStr">
        <is>
          <t>Joao Vitor Ferreira Pais</t>
        </is>
      </c>
      <c r="F2641" s="2" t="n">
        <v>664</v>
      </c>
      <c r="G2641" s="2" t="n">
        <v>10.09</v>
      </c>
      <c r="H2641" s="2" t="n">
        <v>66</v>
      </c>
      <c r="I2641" s="2" t="n">
        <v>80</v>
      </c>
      <c r="J2641" s="2" t="inlineStr">
        <is>
          <t>GPA</t>
        </is>
      </c>
    </row>
    <row r="2642">
      <c r="A2642" s="2" t="n">
        <v>8</v>
      </c>
      <c r="B2642" s="2" t="n">
        <v>1942</v>
      </c>
      <c r="C2642" s="2" t="inlineStr">
        <is>
          <t>CARREGAMENTO</t>
        </is>
      </c>
      <c r="D2642" s="2" t="n">
        <v>5812267</v>
      </c>
      <c r="E2642" s="2" t="inlineStr">
        <is>
          <t>Kaique Rossi Da Silva</t>
        </is>
      </c>
      <c r="F2642" s="2" t="n">
        <v>146</v>
      </c>
      <c r="G2642" s="2" t="n">
        <v>8.449999999999999</v>
      </c>
      <c r="H2642" s="2" t="n">
        <v>17</v>
      </c>
      <c r="I2642" s="2" t="n">
        <v>22</v>
      </c>
      <c r="J2642" s="2" t="inlineStr">
        <is>
          <t>GPA</t>
        </is>
      </c>
    </row>
    <row r="2643">
      <c r="A2643" s="2" t="n">
        <v>8</v>
      </c>
      <c r="B2643" s="2" t="n">
        <v>1942</v>
      </c>
      <c r="C2643" s="2" t="inlineStr">
        <is>
          <t>SEPARACAO</t>
        </is>
      </c>
      <c r="D2643" s="2" t="n">
        <v>5812267</v>
      </c>
      <c r="E2643" s="2" t="inlineStr">
        <is>
          <t>Kaique Rossi Da Silva</t>
        </is>
      </c>
      <c r="F2643" s="2" t="n">
        <v>3686</v>
      </c>
      <c r="G2643" s="2" t="n">
        <v>47.9</v>
      </c>
      <c r="H2643" s="2" t="n">
        <v>77</v>
      </c>
      <c r="I2643" s="2" t="n">
        <v>80</v>
      </c>
      <c r="J2643" s="2" t="inlineStr">
        <is>
          <t>GPA</t>
        </is>
      </c>
    </row>
    <row r="2644">
      <c r="A2644" s="2" t="n">
        <v>8</v>
      </c>
      <c r="B2644" s="2" t="n">
        <v>1942</v>
      </c>
      <c r="C2644" s="2" t="inlineStr">
        <is>
          <t>SEPARACAO</t>
        </is>
      </c>
      <c r="D2644" s="2" t="n">
        <v>5812364</v>
      </c>
      <c r="E2644" s="2" t="inlineStr">
        <is>
          <t>Alexsander Moraes Romao</t>
        </is>
      </c>
      <c r="F2644" s="2" t="n">
        <v>5105</v>
      </c>
      <c r="G2644" s="2" t="n">
        <v>62.96</v>
      </c>
      <c r="H2644" s="2" t="n">
        <v>81</v>
      </c>
      <c r="I2644" s="2" t="n">
        <v>80</v>
      </c>
      <c r="J2644" s="2" t="inlineStr">
        <is>
          <t>GPA</t>
        </is>
      </c>
    </row>
    <row r="2645">
      <c r="A2645" s="2" t="n">
        <v>8</v>
      </c>
      <c r="B2645" s="2" t="n">
        <v>1942</v>
      </c>
      <c r="C2645" s="2" t="inlineStr">
        <is>
          <t>PUXADA RECEB</t>
        </is>
      </c>
      <c r="D2645" s="2" t="n">
        <v>5854709</v>
      </c>
      <c r="E2645" s="2" t="inlineStr">
        <is>
          <t>Arthur Filho Barbosa Ribeiro Junior</t>
        </is>
      </c>
      <c r="F2645" s="2" t="n">
        <v>2687</v>
      </c>
      <c r="G2645" s="2" t="n">
        <v>89.87</v>
      </c>
      <c r="H2645" s="2" t="n">
        <v>30</v>
      </c>
      <c r="I2645" s="2" t="n">
        <v>16</v>
      </c>
      <c r="J2645" s="2" t="inlineStr">
        <is>
          <t>GPA</t>
        </is>
      </c>
    </row>
    <row r="2646">
      <c r="A2646" s="2" t="n">
        <v>8</v>
      </c>
      <c r="B2646" s="2" t="n">
        <v>1942</v>
      </c>
      <c r="C2646" s="2" t="inlineStr">
        <is>
          <t>SEPARACAO</t>
        </is>
      </c>
      <c r="D2646" s="2" t="n">
        <v>5854709</v>
      </c>
      <c r="E2646" s="2" t="inlineStr">
        <is>
          <t>Arthur Filho Barbosa Ribeiro Junior</t>
        </is>
      </c>
      <c r="F2646" s="2" t="n">
        <v>677</v>
      </c>
      <c r="G2646" s="2" t="n">
        <v>5.51</v>
      </c>
      <c r="H2646" s="2" t="n">
        <v>123</v>
      </c>
      <c r="I2646" s="2" t="n">
        <v>80</v>
      </c>
      <c r="J2646" s="2" t="inlineStr">
        <is>
          <t>GPA</t>
        </is>
      </c>
    </row>
    <row r="2647">
      <c r="A2647" s="2" t="n">
        <v>8</v>
      </c>
      <c r="B2647" s="2" t="n">
        <v>1942</v>
      </c>
      <c r="C2647" s="2" t="inlineStr">
        <is>
          <t>SEPARACAO</t>
        </is>
      </c>
      <c r="D2647" s="2" t="n">
        <v>5862191</v>
      </c>
      <c r="E2647" s="2" t="inlineStr">
        <is>
          <t>Juarez Rodrigues Lincoln</t>
        </is>
      </c>
      <c r="F2647" s="2" t="n">
        <v>8049</v>
      </c>
      <c r="G2647" s="2" t="n">
        <v>123.9</v>
      </c>
      <c r="H2647" s="2" t="n">
        <v>65</v>
      </c>
      <c r="I2647" s="2" t="n">
        <v>80</v>
      </c>
      <c r="J2647" s="2" t="inlineStr">
        <is>
          <t>GPA</t>
        </is>
      </c>
    </row>
    <row r="2648">
      <c r="A2648" s="2" t="n">
        <v>8</v>
      </c>
      <c r="B2648" s="2" t="n">
        <v>1942</v>
      </c>
      <c r="C2648" s="2" t="inlineStr">
        <is>
          <t>SEPARACAO</t>
        </is>
      </c>
      <c r="D2648" s="2" t="n">
        <v>5864720</v>
      </c>
      <c r="E2648" s="2" t="inlineStr">
        <is>
          <t>Charles Deodato Da Costa Lima</t>
        </is>
      </c>
      <c r="F2648" s="2" t="n">
        <v>12953</v>
      </c>
      <c r="G2648" s="2" t="n">
        <v>126.49</v>
      </c>
      <c r="H2648" s="2" t="n">
        <v>102</v>
      </c>
      <c r="I2648" s="2" t="n">
        <v>80</v>
      </c>
      <c r="J2648" s="2" t="inlineStr">
        <is>
          <t>GPA</t>
        </is>
      </c>
    </row>
    <row r="2649">
      <c r="A2649" s="2" t="n">
        <v>8</v>
      </c>
      <c r="B2649" s="2" t="n">
        <v>1942</v>
      </c>
      <c r="C2649" s="2" t="inlineStr">
        <is>
          <t>ATIVIDADE OP. EMP.</t>
        </is>
      </c>
      <c r="D2649" s="2" t="n">
        <v>587354</v>
      </c>
      <c r="E2649" s="2" t="inlineStr">
        <is>
          <t>ARLINDO CARDOSO DA SILVA JUNIOR</t>
        </is>
      </c>
      <c r="F2649" s="2" t="n">
        <v>2024</v>
      </c>
      <c r="G2649" s="2" t="n">
        <v>99.84999999999999</v>
      </c>
      <c r="H2649" s="2" t="n">
        <v>20</v>
      </c>
      <c r="I2649" s="2" t="n">
        <v>20</v>
      </c>
      <c r="J2649" s="2" t="inlineStr">
        <is>
          <t>GPA</t>
        </is>
      </c>
    </row>
    <row r="2650">
      <c r="A2650" s="2" t="n">
        <v>8</v>
      </c>
      <c r="B2650" s="2" t="n">
        <v>1942</v>
      </c>
      <c r="C2650" s="2" t="inlineStr">
        <is>
          <t>SEPARACAO</t>
        </is>
      </c>
      <c r="D2650" s="2" t="n">
        <v>587354</v>
      </c>
      <c r="E2650" s="2" t="inlineStr">
        <is>
          <t>ARLINDO CARDOSO DA SILVA JUNIOR</t>
        </is>
      </c>
      <c r="F2650" s="2" t="n">
        <v>184</v>
      </c>
      <c r="G2650" s="2" t="n">
        <v>0.21</v>
      </c>
      <c r="H2650" s="2" t="n">
        <v>876</v>
      </c>
      <c r="I2650" s="2" t="n">
        <v>80</v>
      </c>
      <c r="J2650" s="2" t="inlineStr">
        <is>
          <t>GPA</t>
        </is>
      </c>
    </row>
    <row r="2651">
      <c r="A2651" s="2" t="n">
        <v>8</v>
      </c>
      <c r="B2651" s="2" t="n">
        <v>1942</v>
      </c>
      <c r="C2651" s="2" t="inlineStr">
        <is>
          <t>SEPARACAO</t>
        </is>
      </c>
      <c r="D2651" s="2" t="n">
        <v>5874700</v>
      </c>
      <c r="E2651" s="2" t="inlineStr">
        <is>
          <t>Bryan Matheus Coler Caprari</t>
        </is>
      </c>
      <c r="F2651" s="2" t="n">
        <v>5802</v>
      </c>
      <c r="G2651" s="2" t="n">
        <v>82.84999999999999</v>
      </c>
      <c r="H2651" s="2" t="n">
        <v>70</v>
      </c>
      <c r="I2651" s="2" t="n">
        <v>80</v>
      </c>
      <c r="J2651" s="2" t="inlineStr">
        <is>
          <t>GPA</t>
        </is>
      </c>
    </row>
    <row r="2652">
      <c r="A2652" s="2" t="n">
        <v>8</v>
      </c>
      <c r="B2652" s="2" t="n">
        <v>1942</v>
      </c>
      <c r="C2652" s="2" t="inlineStr">
        <is>
          <t>SEPARACAO</t>
        </is>
      </c>
      <c r="D2652" s="2" t="n">
        <v>5910471</v>
      </c>
      <c r="E2652" s="2" t="inlineStr">
        <is>
          <t>Caique Luiz Do Nascimento</t>
        </is>
      </c>
      <c r="F2652" s="2" t="n">
        <v>4358</v>
      </c>
      <c r="G2652" s="2" t="n">
        <v>69.36</v>
      </c>
      <c r="H2652" s="2" t="n">
        <v>63</v>
      </c>
      <c r="I2652" s="2" t="n">
        <v>80</v>
      </c>
      <c r="J2652" s="2" t="inlineStr">
        <is>
          <t>GPA</t>
        </is>
      </c>
    </row>
    <row r="2653">
      <c r="A2653" s="2" t="n">
        <v>8</v>
      </c>
      <c r="B2653" s="2" t="n">
        <v>1942</v>
      </c>
      <c r="C2653" s="2" t="inlineStr">
        <is>
          <t>CARREGAMENTO</t>
        </is>
      </c>
      <c r="D2653" s="2" t="n">
        <v>5912652</v>
      </c>
      <c r="E2653" s="2" t="inlineStr">
        <is>
          <t>Kevin Martins Araujo Dos Santos</t>
        </is>
      </c>
      <c r="F2653" s="2" t="n">
        <v>225</v>
      </c>
      <c r="G2653" s="2" t="n">
        <v>13</v>
      </c>
      <c r="H2653" s="2" t="n">
        <v>17</v>
      </c>
      <c r="I2653" s="2" t="n">
        <v>22</v>
      </c>
      <c r="J2653" s="2" t="inlineStr">
        <is>
          <t>GPA</t>
        </is>
      </c>
    </row>
    <row r="2654">
      <c r="A2654" s="2" t="n">
        <v>8</v>
      </c>
      <c r="B2654" s="2" t="n">
        <v>1942</v>
      </c>
      <c r="C2654" s="2" t="inlineStr">
        <is>
          <t>SEPARACAO</t>
        </is>
      </c>
      <c r="D2654" s="2" t="n">
        <v>5912652</v>
      </c>
      <c r="E2654" s="2" t="inlineStr">
        <is>
          <t>Kevin Martins Araujo Dos Santos</t>
        </is>
      </c>
      <c r="F2654" s="2" t="n">
        <v>572</v>
      </c>
      <c r="G2654" s="2" t="n">
        <v>22.69</v>
      </c>
      <c r="H2654" s="2" t="n">
        <v>25</v>
      </c>
      <c r="I2654" s="2" t="n">
        <v>80</v>
      </c>
      <c r="J2654" s="2" t="inlineStr">
        <is>
          <t>GPA</t>
        </is>
      </c>
    </row>
    <row r="2655">
      <c r="A2655" s="2" t="n">
        <v>8</v>
      </c>
      <c r="B2655" s="2" t="n">
        <v>1942</v>
      </c>
      <c r="C2655" s="2" t="inlineStr">
        <is>
          <t>SEPARACAO</t>
        </is>
      </c>
      <c r="D2655" s="2" t="n">
        <v>5915210</v>
      </c>
      <c r="E2655" s="2" t="inlineStr">
        <is>
          <t>Vinicius Dos Santos Cavalcante</t>
        </is>
      </c>
      <c r="F2655" s="2" t="n">
        <v>864</v>
      </c>
      <c r="G2655" s="2" t="n">
        <v>11.94</v>
      </c>
      <c r="H2655" s="2" t="n">
        <v>72</v>
      </c>
      <c r="I2655" s="2" t="n">
        <v>80</v>
      </c>
      <c r="J2655" s="2" t="inlineStr">
        <is>
          <t>GPA</t>
        </is>
      </c>
    </row>
    <row r="2656">
      <c r="A2656" s="2" t="n">
        <v>8</v>
      </c>
      <c r="B2656" s="2" t="n">
        <v>1942</v>
      </c>
      <c r="C2656" s="2" t="inlineStr">
        <is>
          <t>SEPARACAO</t>
        </is>
      </c>
      <c r="D2656" s="2" t="n">
        <v>5921023</v>
      </c>
      <c r="E2656" s="2" t="inlineStr">
        <is>
          <t>Renato Santos Da Costa</t>
        </is>
      </c>
      <c r="F2656" s="2" t="n">
        <v>8598</v>
      </c>
      <c r="G2656" s="2" t="n">
        <v>92.29000000000001</v>
      </c>
      <c r="H2656" s="2" t="n">
        <v>93</v>
      </c>
      <c r="I2656" s="2" t="n">
        <v>80</v>
      </c>
      <c r="J2656" s="2" t="inlineStr">
        <is>
          <t>GPA</t>
        </is>
      </c>
    </row>
    <row r="2657">
      <c r="A2657" s="2" t="n">
        <v>8</v>
      </c>
      <c r="B2657" s="2" t="n">
        <v>1942</v>
      </c>
      <c r="C2657" s="2" t="inlineStr">
        <is>
          <t>SEPARACAO</t>
        </is>
      </c>
      <c r="D2657" s="2" t="n">
        <v>5921325</v>
      </c>
      <c r="E2657" s="2" t="inlineStr">
        <is>
          <t>Wellington De Aguiar Costa</t>
        </is>
      </c>
      <c r="F2657" s="2" t="n">
        <v>8227</v>
      </c>
      <c r="G2657" s="2" t="n">
        <v>116.97</v>
      </c>
      <c r="H2657" s="2" t="n">
        <v>70</v>
      </c>
      <c r="I2657" s="2" t="n">
        <v>80</v>
      </c>
      <c r="J2657" s="2" t="inlineStr">
        <is>
          <t>GPA</t>
        </is>
      </c>
    </row>
    <row r="2658">
      <c r="A2658" s="2" t="n">
        <v>8</v>
      </c>
      <c r="B2658" s="2" t="n">
        <v>1942</v>
      </c>
      <c r="C2658" s="2" t="inlineStr">
        <is>
          <t>SEPARACAO</t>
        </is>
      </c>
      <c r="D2658" s="2" t="n">
        <v>5926858</v>
      </c>
      <c r="E2658" s="2" t="inlineStr">
        <is>
          <t>Andre Mateus Da Silva De Oliveira</t>
        </is>
      </c>
      <c r="F2658" s="2" t="n">
        <v>9849</v>
      </c>
      <c r="G2658" s="2" t="n">
        <v>94.84999999999999</v>
      </c>
      <c r="H2658" s="2" t="n">
        <v>104</v>
      </c>
      <c r="I2658" s="2" t="n">
        <v>80</v>
      </c>
      <c r="J2658" s="2" t="inlineStr">
        <is>
          <t>GPA</t>
        </is>
      </c>
    </row>
    <row r="2659">
      <c r="A2659" s="2" t="n">
        <v>8</v>
      </c>
      <c r="B2659" s="2" t="n">
        <v>1942</v>
      </c>
      <c r="C2659" s="2" t="inlineStr">
        <is>
          <t>SEPARACAO</t>
        </is>
      </c>
      <c r="D2659" s="2" t="n">
        <v>5936160</v>
      </c>
      <c r="E2659" s="2" t="inlineStr">
        <is>
          <t>Alan Carlos De Oliveira Santos</t>
        </is>
      </c>
      <c r="F2659" s="2" t="n">
        <v>5372</v>
      </c>
      <c r="G2659" s="2" t="n">
        <v>70.7</v>
      </c>
      <c r="H2659" s="2" t="n">
        <v>76</v>
      </c>
      <c r="I2659" s="2" t="n">
        <v>80</v>
      </c>
      <c r="J2659" s="2" t="inlineStr">
        <is>
          <t>GPA</t>
        </is>
      </c>
    </row>
    <row r="2660">
      <c r="A2660" s="2" t="n">
        <v>8</v>
      </c>
      <c r="B2660" s="2" t="n">
        <v>1942</v>
      </c>
      <c r="C2660" s="2" t="inlineStr">
        <is>
          <t>SEPARACAO</t>
        </is>
      </c>
      <c r="D2660" s="2" t="n">
        <v>5938767</v>
      </c>
      <c r="E2660" s="2" t="inlineStr">
        <is>
          <t>Misael Jose Rondon Romero</t>
        </is>
      </c>
      <c r="F2660" s="2" t="n">
        <v>10890</v>
      </c>
      <c r="G2660" s="2" t="n">
        <v>78.56</v>
      </c>
      <c r="H2660" s="2" t="n">
        <v>139</v>
      </c>
      <c r="I2660" s="2" t="n">
        <v>80</v>
      </c>
      <c r="J2660" s="2" t="inlineStr">
        <is>
          <t>GPA</t>
        </is>
      </c>
    </row>
    <row r="2661">
      <c r="A2661" s="2" t="n">
        <v>8</v>
      </c>
      <c r="B2661" s="2" t="n">
        <v>1942</v>
      </c>
      <c r="C2661" s="2" t="inlineStr">
        <is>
          <t>SEPARACAO</t>
        </is>
      </c>
      <c r="D2661" s="2" t="n">
        <v>5938899</v>
      </c>
      <c r="E2661" s="2" t="inlineStr">
        <is>
          <t>Amilcar Alejandro Martinez Hidrogo</t>
        </is>
      </c>
      <c r="F2661" s="2" t="n">
        <v>10213</v>
      </c>
      <c r="G2661" s="2" t="n">
        <v>103.98</v>
      </c>
      <c r="H2661" s="2" t="n">
        <v>98</v>
      </c>
      <c r="I2661" s="2" t="n">
        <v>80</v>
      </c>
      <c r="J2661" s="2" t="inlineStr">
        <is>
          <t>GPA</t>
        </is>
      </c>
    </row>
    <row r="2662">
      <c r="A2662" s="2" t="n">
        <v>8</v>
      </c>
      <c r="B2662" s="2" t="n">
        <v>1942</v>
      </c>
      <c r="C2662" s="2" t="inlineStr">
        <is>
          <t>SEPARACAO</t>
        </is>
      </c>
      <c r="D2662" s="2" t="n">
        <v>5941075</v>
      </c>
      <c r="E2662" s="2" t="inlineStr">
        <is>
          <t>Eduardo Cecilio Sizilio</t>
        </is>
      </c>
      <c r="F2662" s="2" t="n">
        <v>13082</v>
      </c>
      <c r="G2662" s="2" t="n">
        <v>111.25</v>
      </c>
      <c r="H2662" s="2" t="n">
        <v>118</v>
      </c>
      <c r="I2662" s="2" t="n">
        <v>80</v>
      </c>
      <c r="J2662" s="2" t="inlineStr">
        <is>
          <t>GPA</t>
        </is>
      </c>
    </row>
    <row r="2663">
      <c r="A2663" s="2" t="n">
        <v>8</v>
      </c>
      <c r="B2663" s="2" t="n">
        <v>1942</v>
      </c>
      <c r="C2663" s="2" t="inlineStr">
        <is>
          <t>SEPARACAO</t>
        </is>
      </c>
      <c r="D2663" s="2" t="n">
        <v>5942381</v>
      </c>
      <c r="E2663" s="2" t="inlineStr">
        <is>
          <t>Elber De Jesus Santos</t>
        </is>
      </c>
      <c r="F2663" s="2" t="n">
        <v>11366</v>
      </c>
      <c r="G2663" s="2" t="n">
        <v>124.89</v>
      </c>
      <c r="H2663" s="2" t="n">
        <v>91</v>
      </c>
      <c r="I2663" s="2" t="n">
        <v>80</v>
      </c>
      <c r="J2663" s="2" t="inlineStr">
        <is>
          <t>GPA</t>
        </is>
      </c>
    </row>
    <row r="2664">
      <c r="A2664" s="2" t="n">
        <v>8</v>
      </c>
      <c r="B2664" s="2" t="n">
        <v>1942</v>
      </c>
      <c r="C2664" s="2" t="inlineStr">
        <is>
          <t>SEPARACAO</t>
        </is>
      </c>
      <c r="D2664" s="2" t="n">
        <v>5946492</v>
      </c>
      <c r="E2664" s="2" t="inlineStr">
        <is>
          <t>Lucas Henrique Vanderlei Da Silva</t>
        </is>
      </c>
      <c r="F2664" s="2" t="n">
        <v>1513</v>
      </c>
      <c r="G2664" s="2" t="n">
        <v>19.79</v>
      </c>
      <c r="H2664" s="2" t="n">
        <v>76</v>
      </c>
      <c r="I2664" s="2" t="n">
        <v>80</v>
      </c>
      <c r="J2664" s="2" t="inlineStr">
        <is>
          <t>GPA</t>
        </is>
      </c>
    </row>
    <row r="2665">
      <c r="A2665" s="2" t="n">
        <v>8</v>
      </c>
      <c r="B2665" s="2" t="n">
        <v>1942</v>
      </c>
      <c r="C2665" s="2" t="inlineStr">
        <is>
          <t>SEPARACAO</t>
        </is>
      </c>
      <c r="D2665" s="2" t="n">
        <v>5946859</v>
      </c>
      <c r="E2665" s="2" t="inlineStr">
        <is>
          <t>Alison Alexandre De Fegueredo</t>
        </is>
      </c>
      <c r="F2665" s="2" t="n">
        <v>11682</v>
      </c>
      <c r="G2665" s="2" t="n">
        <v>95.44</v>
      </c>
      <c r="H2665" s="2" t="n">
        <v>122</v>
      </c>
      <c r="I2665" s="2" t="n">
        <v>80</v>
      </c>
      <c r="J2665" s="2" t="inlineStr">
        <is>
          <t>GPA</t>
        </is>
      </c>
    </row>
    <row r="2666">
      <c r="A2666" s="2" t="n">
        <v>8</v>
      </c>
      <c r="B2666" s="2" t="n">
        <v>1942</v>
      </c>
      <c r="C2666" s="2" t="inlineStr">
        <is>
          <t>SEPARACAO</t>
        </is>
      </c>
      <c r="D2666" s="2" t="n">
        <v>5947618</v>
      </c>
      <c r="E2666" s="2" t="inlineStr">
        <is>
          <t>Thiago De Aguilar Teixeira</t>
        </is>
      </c>
      <c r="F2666" s="2" t="n">
        <v>5634</v>
      </c>
      <c r="G2666" s="2" t="n">
        <v>92.5</v>
      </c>
      <c r="H2666" s="2" t="n">
        <v>61</v>
      </c>
      <c r="I2666" s="2" t="n">
        <v>80</v>
      </c>
      <c r="J2666" s="2" t="inlineStr">
        <is>
          <t>GPA</t>
        </is>
      </c>
    </row>
    <row r="2667">
      <c r="A2667" s="2" t="n">
        <v>8</v>
      </c>
      <c r="B2667" s="2" t="n">
        <v>1942</v>
      </c>
      <c r="C2667" s="2" t="inlineStr">
        <is>
          <t>SEPARACAO</t>
        </is>
      </c>
      <c r="D2667" s="2" t="n">
        <v>5948410</v>
      </c>
      <c r="E2667" s="2" t="inlineStr">
        <is>
          <t>Helton John Araujo Lins</t>
        </is>
      </c>
      <c r="F2667" s="2" t="n">
        <v>9166</v>
      </c>
      <c r="G2667" s="2" t="n">
        <v>111.86</v>
      </c>
      <c r="H2667" s="2" t="n">
        <v>82</v>
      </c>
      <c r="I2667" s="2" t="n">
        <v>80</v>
      </c>
      <c r="J2667" s="2" t="inlineStr">
        <is>
          <t>GPA</t>
        </is>
      </c>
    </row>
    <row r="2668">
      <c r="A2668" s="2" t="n">
        <v>8</v>
      </c>
      <c r="B2668" s="2" t="n">
        <v>1942</v>
      </c>
      <c r="C2668" s="2" t="inlineStr">
        <is>
          <t>SEPARACAO</t>
        </is>
      </c>
      <c r="D2668" s="2" t="n">
        <v>5949157</v>
      </c>
      <c r="E2668" s="2" t="inlineStr">
        <is>
          <t>Ed Carlos Pereira De Andrade</t>
        </is>
      </c>
      <c r="F2668" s="2" t="n">
        <v>6774</v>
      </c>
      <c r="G2668" s="2" t="n">
        <v>100.47</v>
      </c>
      <c r="H2668" s="2" t="n">
        <v>67</v>
      </c>
      <c r="I2668" s="2" t="n">
        <v>80</v>
      </c>
      <c r="J2668" s="2" t="inlineStr">
        <is>
          <t>GPA</t>
        </is>
      </c>
    </row>
    <row r="2669">
      <c r="A2669" s="2" t="n">
        <v>8</v>
      </c>
      <c r="B2669" s="2" t="n">
        <v>1942</v>
      </c>
      <c r="C2669" s="2" t="inlineStr">
        <is>
          <t>SEPARACAO</t>
        </is>
      </c>
      <c r="D2669" s="2" t="n">
        <v>5951321</v>
      </c>
      <c r="E2669" s="2" t="inlineStr">
        <is>
          <t>Renato Claudino De Moura Annibal</t>
        </is>
      </c>
      <c r="F2669" s="2" t="n">
        <v>11336</v>
      </c>
      <c r="G2669" s="2" t="n">
        <v>105.33</v>
      </c>
      <c r="H2669" s="2" t="n">
        <v>108</v>
      </c>
      <c r="I2669" s="2" t="n">
        <v>80</v>
      </c>
      <c r="J2669" s="2" t="inlineStr">
        <is>
          <t>GPA</t>
        </is>
      </c>
    </row>
    <row r="2670">
      <c r="A2670" s="2" t="n">
        <v>8</v>
      </c>
      <c r="B2670" s="2" t="n">
        <v>1942</v>
      </c>
      <c r="C2670" s="2" t="inlineStr">
        <is>
          <t>SEPARACAO</t>
        </is>
      </c>
      <c r="D2670" s="2" t="n">
        <v>5952476</v>
      </c>
      <c r="E2670" s="2" t="inlineStr">
        <is>
          <t>Caio Goncalves</t>
        </is>
      </c>
      <c r="F2670" s="2" t="n">
        <v>11077</v>
      </c>
      <c r="G2670" s="2" t="n">
        <v>121.52</v>
      </c>
      <c r="H2670" s="2" t="n">
        <v>91</v>
      </c>
      <c r="I2670" s="2" t="n">
        <v>80</v>
      </c>
      <c r="J2670" s="2" t="inlineStr">
        <is>
          <t>GPA</t>
        </is>
      </c>
    </row>
    <row r="2671">
      <c r="A2671" s="2" t="n">
        <v>8</v>
      </c>
      <c r="B2671" s="2" t="n">
        <v>1942</v>
      </c>
      <c r="C2671" s="2" t="inlineStr">
        <is>
          <t>SEPARACAO</t>
        </is>
      </c>
      <c r="D2671" s="2" t="n">
        <v>5954894</v>
      </c>
      <c r="E2671" s="2" t="inlineStr">
        <is>
          <t>Vitor Manoel De Araujo</t>
        </is>
      </c>
      <c r="F2671" s="2" t="n">
        <v>11366</v>
      </c>
      <c r="G2671" s="2" t="n">
        <v>75.09</v>
      </c>
      <c r="H2671" s="2" t="n">
        <v>151</v>
      </c>
      <c r="I2671" s="2" t="n">
        <v>80</v>
      </c>
      <c r="J2671" s="2" t="inlineStr">
        <is>
          <t>GPA</t>
        </is>
      </c>
    </row>
    <row r="2672">
      <c r="A2672" s="2" t="n">
        <v>8</v>
      </c>
      <c r="B2672" s="2" t="n">
        <v>1942</v>
      </c>
      <c r="C2672" s="2" t="inlineStr">
        <is>
          <t>SEPARACAO</t>
        </is>
      </c>
      <c r="D2672" s="2" t="n">
        <v>5955190</v>
      </c>
      <c r="E2672" s="2" t="inlineStr">
        <is>
          <t>Bryan Leite De Souza</t>
        </is>
      </c>
      <c r="F2672" s="2" t="n">
        <v>7270</v>
      </c>
      <c r="G2672" s="2" t="n">
        <v>113.07</v>
      </c>
      <c r="H2672" s="2" t="n">
        <v>64</v>
      </c>
      <c r="I2672" s="2" t="n">
        <v>80</v>
      </c>
      <c r="J2672" s="2" t="inlineStr">
        <is>
          <t>GPA</t>
        </is>
      </c>
    </row>
    <row r="2673">
      <c r="A2673" s="2" t="n">
        <v>8</v>
      </c>
      <c r="B2673" s="2" t="n">
        <v>1942</v>
      </c>
      <c r="C2673" s="2" t="inlineStr">
        <is>
          <t>SEPARACAO</t>
        </is>
      </c>
      <c r="D2673" s="2" t="n">
        <v>5957893</v>
      </c>
      <c r="E2673" s="2" t="inlineStr">
        <is>
          <t>Paulo Dos Santos Stefano</t>
        </is>
      </c>
      <c r="F2673" s="2" t="n">
        <v>12279</v>
      </c>
      <c r="G2673" s="2" t="n">
        <v>116.9</v>
      </c>
      <c r="H2673" s="2" t="n">
        <v>105</v>
      </c>
      <c r="I2673" s="2" t="n">
        <v>80</v>
      </c>
      <c r="J2673" s="2" t="inlineStr">
        <is>
          <t>GPA</t>
        </is>
      </c>
    </row>
    <row r="2674">
      <c r="A2674" s="2" t="n">
        <v>8</v>
      </c>
      <c r="B2674" s="2" t="n">
        <v>1942</v>
      </c>
      <c r="C2674" s="2" t="inlineStr">
        <is>
          <t>SEPARACAO</t>
        </is>
      </c>
      <c r="D2674" s="2" t="n">
        <v>5968704</v>
      </c>
      <c r="E2674" s="2" t="inlineStr">
        <is>
          <t>Rafael De Jesus Silva</t>
        </is>
      </c>
      <c r="F2674" s="2" t="n">
        <v>4606</v>
      </c>
      <c r="G2674" s="2" t="n">
        <v>84.95</v>
      </c>
      <c r="H2674" s="2" t="n">
        <v>54</v>
      </c>
      <c r="I2674" s="2" t="n">
        <v>80</v>
      </c>
      <c r="J2674" s="2" t="inlineStr">
        <is>
          <t>GPA</t>
        </is>
      </c>
    </row>
    <row r="2675">
      <c r="A2675" s="2" t="n">
        <v>8</v>
      </c>
      <c r="B2675" s="2" t="n">
        <v>1942</v>
      </c>
      <c r="C2675" s="2" t="inlineStr">
        <is>
          <t>SEPARACAO</t>
        </is>
      </c>
      <c r="D2675" s="2" t="n">
        <v>5977495</v>
      </c>
      <c r="E2675" s="2" t="inlineStr">
        <is>
          <t>Caua David Lopes</t>
        </is>
      </c>
      <c r="F2675" s="2" t="n">
        <v>1457</v>
      </c>
      <c r="G2675" s="2" t="n">
        <v>23.62</v>
      </c>
      <c r="H2675" s="2" t="n">
        <v>62</v>
      </c>
      <c r="I2675" s="2" t="n">
        <v>80</v>
      </c>
      <c r="J2675" s="2" t="inlineStr">
        <is>
          <t>GPA</t>
        </is>
      </c>
    </row>
    <row r="2676">
      <c r="A2676" s="2" t="n">
        <v>8</v>
      </c>
      <c r="B2676" s="2" t="n">
        <v>1942</v>
      </c>
      <c r="C2676" s="2" t="inlineStr">
        <is>
          <t>SEPARACAO</t>
        </is>
      </c>
      <c r="D2676" s="2" t="n">
        <v>5977606</v>
      </c>
      <c r="E2676" s="2" t="inlineStr">
        <is>
          <t>Silvanez De Oliveira</t>
        </is>
      </c>
      <c r="F2676" s="2" t="n">
        <v>8679</v>
      </c>
      <c r="G2676" s="2" t="n">
        <v>114.9</v>
      </c>
      <c r="H2676" s="2" t="n">
        <v>76</v>
      </c>
      <c r="I2676" s="2" t="n">
        <v>80</v>
      </c>
      <c r="J2676" s="2" t="inlineStr">
        <is>
          <t>GPA</t>
        </is>
      </c>
    </row>
    <row r="2677">
      <c r="A2677" s="2" t="n">
        <v>8</v>
      </c>
      <c r="B2677" s="2" t="n">
        <v>1942</v>
      </c>
      <c r="C2677" s="2" t="inlineStr">
        <is>
          <t>SEPARACAO</t>
        </is>
      </c>
      <c r="D2677" s="2" t="n">
        <v>5980500</v>
      </c>
      <c r="E2677" s="2" t="inlineStr">
        <is>
          <t>Jean Lucas Dos Santos Correia</t>
        </is>
      </c>
      <c r="F2677" s="2" t="n">
        <v>1045</v>
      </c>
      <c r="G2677" s="2" t="n">
        <v>20.01</v>
      </c>
      <c r="H2677" s="2" t="n">
        <v>52</v>
      </c>
      <c r="I2677" s="2" t="n">
        <v>80</v>
      </c>
      <c r="J2677" s="2" t="inlineStr">
        <is>
          <t>GPA</t>
        </is>
      </c>
    </row>
    <row r="2678">
      <c r="A2678" s="2" t="n">
        <v>8</v>
      </c>
      <c r="B2678" s="2" t="n">
        <v>1942</v>
      </c>
      <c r="C2678" s="2" t="inlineStr">
        <is>
          <t>SEPARACAO</t>
        </is>
      </c>
      <c r="D2678" s="2" t="n">
        <v>5984149</v>
      </c>
      <c r="E2678" s="2" t="inlineStr">
        <is>
          <t>Victor De Oliveira Mota</t>
        </is>
      </c>
      <c r="F2678" s="2" t="n">
        <v>3298</v>
      </c>
      <c r="G2678" s="2" t="n">
        <v>55.4</v>
      </c>
      <c r="H2678" s="2" t="n">
        <v>60</v>
      </c>
      <c r="I2678" s="2" t="n">
        <v>80</v>
      </c>
      <c r="J2678" s="2" t="inlineStr">
        <is>
          <t>GPA</t>
        </is>
      </c>
    </row>
    <row r="2679">
      <c r="A2679" s="2" t="n">
        <v>8</v>
      </c>
      <c r="B2679" s="2" t="n">
        <v>1942</v>
      </c>
      <c r="C2679" s="2" t="inlineStr">
        <is>
          <t>SEPARACAO</t>
        </is>
      </c>
      <c r="D2679" s="2" t="n">
        <v>5984742</v>
      </c>
      <c r="E2679" s="2" t="inlineStr">
        <is>
          <t>Diogo Lopes Cerqueira</t>
        </is>
      </c>
      <c r="F2679" s="2" t="n">
        <v>8194</v>
      </c>
      <c r="G2679" s="2" t="n">
        <v>98.38</v>
      </c>
      <c r="H2679" s="2" t="n">
        <v>83</v>
      </c>
      <c r="I2679" s="2" t="n">
        <v>80</v>
      </c>
      <c r="J2679" s="2" t="inlineStr">
        <is>
          <t>GPA</t>
        </is>
      </c>
    </row>
    <row r="2680">
      <c r="A2680" s="2" t="n">
        <v>8</v>
      </c>
      <c r="B2680" s="2" t="n">
        <v>1942</v>
      </c>
      <c r="C2680" s="2" t="inlineStr">
        <is>
          <t>SEPARACAO</t>
        </is>
      </c>
      <c r="D2680" s="2" t="n">
        <v>5990327</v>
      </c>
      <c r="E2680" s="2" t="inlineStr">
        <is>
          <t>Guilherme Costa Marcelino</t>
        </is>
      </c>
      <c r="F2680" s="2" t="n">
        <v>9012</v>
      </c>
      <c r="G2680" s="2" t="n">
        <v>108.4</v>
      </c>
      <c r="H2680" s="2" t="n">
        <v>83</v>
      </c>
      <c r="I2680" s="2" t="n">
        <v>80</v>
      </c>
      <c r="J2680" s="2" t="inlineStr">
        <is>
          <t>GPA</t>
        </is>
      </c>
    </row>
    <row r="2681">
      <c r="A2681" s="2" t="n">
        <v>8</v>
      </c>
      <c r="B2681" s="2" t="n">
        <v>1942</v>
      </c>
      <c r="C2681" s="2" t="inlineStr">
        <is>
          <t>SEPARACAO</t>
        </is>
      </c>
      <c r="D2681" s="2" t="n">
        <v>5990653</v>
      </c>
      <c r="E2681" s="2" t="inlineStr">
        <is>
          <t>Alan Da Silva Veras</t>
        </is>
      </c>
      <c r="F2681" s="2" t="n">
        <v>5149</v>
      </c>
      <c r="G2681" s="2" t="n">
        <v>95.18000000000001</v>
      </c>
      <c r="H2681" s="2" t="n">
        <v>54</v>
      </c>
      <c r="I2681" s="2" t="n">
        <v>80</v>
      </c>
      <c r="J2681" s="2" t="inlineStr">
        <is>
          <t>GPA</t>
        </is>
      </c>
    </row>
    <row r="2682">
      <c r="A2682" s="2" t="n">
        <v>8</v>
      </c>
      <c r="B2682" s="2" t="n">
        <v>1942</v>
      </c>
      <c r="C2682" s="2" t="inlineStr">
        <is>
          <t>SEPARACAO</t>
        </is>
      </c>
      <c r="D2682" s="2" t="n">
        <v>5992567</v>
      </c>
      <c r="E2682" s="2" t="inlineStr">
        <is>
          <t>Luiz Sergio Ribeiro Gaspar Doble</t>
        </is>
      </c>
      <c r="F2682" s="2" t="n">
        <v>1370</v>
      </c>
      <c r="G2682" s="2" t="n">
        <v>28.88</v>
      </c>
      <c r="H2682" s="2" t="n">
        <v>47</v>
      </c>
      <c r="I2682" s="2" t="n">
        <v>80</v>
      </c>
      <c r="J2682" s="2" t="inlineStr">
        <is>
          <t>GPA</t>
        </is>
      </c>
    </row>
    <row r="2683">
      <c r="A2683" s="2" t="n">
        <v>8</v>
      </c>
      <c r="B2683" s="2" t="n">
        <v>1942</v>
      </c>
      <c r="C2683" s="2" t="inlineStr">
        <is>
          <t>SEPARACAO</t>
        </is>
      </c>
      <c r="D2683" s="2" t="n">
        <v>5994373</v>
      </c>
      <c r="E2683" s="2" t="inlineStr">
        <is>
          <t>Victor Vinicius Junqueira</t>
        </is>
      </c>
      <c r="F2683" s="2" t="n">
        <v>7488</v>
      </c>
      <c r="G2683" s="2" t="n">
        <v>86.97</v>
      </c>
      <c r="H2683" s="2" t="n">
        <v>86</v>
      </c>
      <c r="I2683" s="2" t="n">
        <v>80</v>
      </c>
      <c r="J2683" s="2" t="inlineStr">
        <is>
          <t>GPA</t>
        </is>
      </c>
    </row>
    <row r="2684">
      <c r="A2684" s="2" t="n">
        <v>8</v>
      </c>
      <c r="B2684" s="2" t="n">
        <v>1942</v>
      </c>
      <c r="C2684" s="2" t="inlineStr">
        <is>
          <t>CARREGAMENTO</t>
        </is>
      </c>
      <c r="D2684" s="2" t="n">
        <v>5995795</v>
      </c>
      <c r="E2684" s="2" t="inlineStr">
        <is>
          <t>Jorge Antonio Quijada Perez</t>
        </is>
      </c>
      <c r="F2684" s="2" t="n">
        <v>331</v>
      </c>
      <c r="G2684" s="2" t="n">
        <v>12.23</v>
      </c>
      <c r="H2684" s="2" t="n">
        <v>27</v>
      </c>
      <c r="I2684" s="2" t="n">
        <v>22</v>
      </c>
      <c r="J2684" s="2" t="inlineStr">
        <is>
          <t>GPA</t>
        </is>
      </c>
    </row>
    <row r="2685">
      <c r="A2685" s="2" t="n">
        <v>8</v>
      </c>
      <c r="B2685" s="2" t="n">
        <v>1942</v>
      </c>
      <c r="C2685" s="2" t="inlineStr">
        <is>
          <t>SEPARACAO</t>
        </is>
      </c>
      <c r="D2685" s="2" t="n">
        <v>5995795</v>
      </c>
      <c r="E2685" s="2" t="inlineStr">
        <is>
          <t>Jorge Antonio Quijada Perez</t>
        </is>
      </c>
      <c r="F2685" s="2" t="n">
        <v>3022</v>
      </c>
      <c r="G2685" s="2" t="n">
        <v>40.24</v>
      </c>
      <c r="H2685" s="2" t="n">
        <v>75</v>
      </c>
      <c r="I2685" s="2" t="n">
        <v>80</v>
      </c>
      <c r="J2685" s="2" t="inlineStr">
        <is>
          <t>GPA</t>
        </is>
      </c>
    </row>
    <row r="2686">
      <c r="A2686" s="2" t="n">
        <v>8</v>
      </c>
      <c r="B2686" s="2" t="n">
        <v>1942</v>
      </c>
      <c r="C2686" s="2" t="inlineStr">
        <is>
          <t>SEPARACAO</t>
        </is>
      </c>
      <c r="D2686" s="2" t="n">
        <v>5996848</v>
      </c>
      <c r="E2686" s="2" t="inlineStr">
        <is>
          <t>Bruno Rodrigues Anaia</t>
        </is>
      </c>
      <c r="F2686" s="2" t="n">
        <v>5842</v>
      </c>
      <c r="G2686" s="2" t="n">
        <v>71.95999999999999</v>
      </c>
      <c r="H2686" s="2" t="n">
        <v>81</v>
      </c>
      <c r="I2686" s="2" t="n">
        <v>80</v>
      </c>
      <c r="J2686" s="2" t="inlineStr">
        <is>
          <t>GPA</t>
        </is>
      </c>
    </row>
    <row r="2687">
      <c r="A2687" s="2" t="n">
        <v>8</v>
      </c>
      <c r="B2687" s="2" t="n">
        <v>1942</v>
      </c>
      <c r="C2687" s="2" t="inlineStr">
        <is>
          <t>SEPARACAO</t>
        </is>
      </c>
      <c r="D2687" s="2" t="n">
        <v>5997291</v>
      </c>
      <c r="E2687" s="2" t="inlineStr">
        <is>
          <t>Carlos Henrique Pinheiro De Souza</t>
        </is>
      </c>
      <c r="F2687" s="2" t="n">
        <v>7189</v>
      </c>
      <c r="G2687" s="2" t="n">
        <v>91.83</v>
      </c>
      <c r="H2687" s="2" t="n">
        <v>78</v>
      </c>
      <c r="I2687" s="2" t="n">
        <v>80</v>
      </c>
      <c r="J2687" s="2" t="inlineStr">
        <is>
          <t>GPA</t>
        </is>
      </c>
    </row>
    <row r="2688">
      <c r="A2688" s="2" t="n">
        <v>8</v>
      </c>
      <c r="B2688" s="2" t="n">
        <v>1942</v>
      </c>
      <c r="C2688" s="2" t="inlineStr">
        <is>
          <t>SEPARACAO</t>
        </is>
      </c>
      <c r="D2688" s="2" t="n">
        <v>5997909</v>
      </c>
      <c r="E2688" s="2" t="inlineStr">
        <is>
          <t>Matheus Roberto Ferreira</t>
        </is>
      </c>
      <c r="F2688" s="2" t="n">
        <v>10544</v>
      </c>
      <c r="G2688" s="2" t="n">
        <v>114.6</v>
      </c>
      <c r="H2688" s="2" t="n">
        <v>92</v>
      </c>
      <c r="I2688" s="2" t="n">
        <v>80</v>
      </c>
      <c r="J2688" s="2" t="inlineStr">
        <is>
          <t>GPA</t>
        </is>
      </c>
    </row>
    <row r="2689">
      <c r="A2689" s="2" t="n">
        <v>8</v>
      </c>
      <c r="B2689" s="2" t="n">
        <v>1942</v>
      </c>
      <c r="C2689" s="2" t="inlineStr">
        <is>
          <t>SEPARACAO</t>
        </is>
      </c>
      <c r="D2689" s="2" t="n">
        <v>5998204</v>
      </c>
      <c r="E2689" s="2" t="inlineStr">
        <is>
          <t>Paulo Henrique Rodrigues Dos Santos</t>
        </is>
      </c>
      <c r="F2689" s="2" t="n">
        <v>4809</v>
      </c>
      <c r="G2689" s="2" t="n">
        <v>83.40000000000001</v>
      </c>
      <c r="H2689" s="2" t="n">
        <v>58</v>
      </c>
      <c r="I2689" s="2" t="n">
        <v>80</v>
      </c>
      <c r="J2689" s="2" t="inlineStr">
        <is>
          <t>GPA</t>
        </is>
      </c>
    </row>
    <row r="2690">
      <c r="A2690" s="2" t="n">
        <v>8</v>
      </c>
      <c r="B2690" s="2" t="n">
        <v>1942</v>
      </c>
      <c r="C2690" s="2" t="inlineStr">
        <is>
          <t>SEPARACAO</t>
        </is>
      </c>
      <c r="D2690" s="2" t="n">
        <v>5998301</v>
      </c>
      <c r="E2690" s="2" t="inlineStr">
        <is>
          <t>Weslley Henrique Santino De Atayde</t>
        </is>
      </c>
      <c r="F2690" s="2" t="n">
        <v>1859</v>
      </c>
      <c r="G2690" s="2" t="n">
        <v>37.23</v>
      </c>
      <c r="H2690" s="2" t="n">
        <v>50</v>
      </c>
      <c r="I2690" s="2" t="n">
        <v>80</v>
      </c>
      <c r="J2690" s="2" t="inlineStr">
        <is>
          <t>GPA</t>
        </is>
      </c>
    </row>
    <row r="2691">
      <c r="A2691" s="2" t="n">
        <v>8</v>
      </c>
      <c r="B2691" s="2" t="n">
        <v>1942</v>
      </c>
      <c r="C2691" s="2" t="inlineStr">
        <is>
          <t>SEPARACAO</t>
        </is>
      </c>
      <c r="D2691" s="2" t="n">
        <v>5998573</v>
      </c>
      <c r="E2691" s="2" t="inlineStr">
        <is>
          <t>Luigi Vidal Veiga</t>
        </is>
      </c>
      <c r="F2691" s="2" t="n">
        <v>7352</v>
      </c>
      <c r="G2691" s="2" t="n">
        <v>80.81999999999999</v>
      </c>
      <c r="H2691" s="2" t="n">
        <v>91</v>
      </c>
      <c r="I2691" s="2" t="n">
        <v>80</v>
      </c>
      <c r="J2691" s="2" t="inlineStr">
        <is>
          <t>GPA</t>
        </is>
      </c>
    </row>
    <row r="2692">
      <c r="A2692" s="2" t="n">
        <v>8</v>
      </c>
      <c r="B2692" s="2" t="n">
        <v>1942</v>
      </c>
      <c r="C2692" s="2" t="inlineStr">
        <is>
          <t>SEPARACAO</t>
        </is>
      </c>
      <c r="D2692" s="2" t="n">
        <v>6000975</v>
      </c>
      <c r="E2692" s="2" t="inlineStr">
        <is>
          <t>Gustavo Da Silva Martineli</t>
        </is>
      </c>
      <c r="F2692" s="2" t="n">
        <v>4823</v>
      </c>
      <c r="G2692" s="2" t="n">
        <v>75.59999999999999</v>
      </c>
      <c r="H2692" s="2" t="n">
        <v>64</v>
      </c>
      <c r="I2692" s="2" t="n">
        <v>80</v>
      </c>
      <c r="J2692" s="2" t="inlineStr">
        <is>
          <t>GPA</t>
        </is>
      </c>
    </row>
    <row r="2693">
      <c r="A2693" s="2" t="n">
        <v>8</v>
      </c>
      <c r="B2693" s="2" t="n">
        <v>1942</v>
      </c>
      <c r="C2693" s="2" t="inlineStr">
        <is>
          <t>SEPARACAO</t>
        </is>
      </c>
      <c r="D2693" s="2" t="n">
        <v>6001599</v>
      </c>
      <c r="E2693" s="2" t="inlineStr">
        <is>
          <t>Cicero Paulo Alves Dos Santos</t>
        </is>
      </c>
      <c r="F2693" s="2" t="n">
        <v>7304</v>
      </c>
      <c r="G2693" s="2" t="n">
        <v>91.26000000000001</v>
      </c>
      <c r="H2693" s="2" t="n">
        <v>80</v>
      </c>
      <c r="I2693" s="2" t="n">
        <v>80</v>
      </c>
      <c r="J2693" s="2" t="inlineStr">
        <is>
          <t>GPA</t>
        </is>
      </c>
    </row>
    <row r="2694">
      <c r="A2694" s="2" t="n">
        <v>8</v>
      </c>
      <c r="B2694" s="2" t="n">
        <v>1942</v>
      </c>
      <c r="C2694" s="2" t="inlineStr">
        <is>
          <t>SEPARACAO</t>
        </is>
      </c>
      <c r="D2694" s="2" t="n">
        <v>6002676</v>
      </c>
      <c r="E2694" s="2" t="inlineStr">
        <is>
          <t>Eduardo Dos Santos Esteves</t>
        </is>
      </c>
      <c r="F2694" s="2" t="n">
        <v>5489</v>
      </c>
      <c r="G2694" s="2" t="n">
        <v>72.04000000000001</v>
      </c>
      <c r="H2694" s="2" t="n">
        <v>76</v>
      </c>
      <c r="I2694" s="2" t="n">
        <v>80</v>
      </c>
      <c r="J2694" s="2" t="inlineStr">
        <is>
          <t>GPA</t>
        </is>
      </c>
    </row>
    <row r="2695">
      <c r="A2695" s="2" t="n">
        <v>8</v>
      </c>
      <c r="B2695" s="2" t="n">
        <v>1942</v>
      </c>
      <c r="C2695" s="2" t="inlineStr">
        <is>
          <t>SEPARACAO</t>
        </is>
      </c>
      <c r="D2695" s="2" t="n">
        <v>6004032</v>
      </c>
      <c r="E2695" s="2" t="inlineStr">
        <is>
          <t>Gabriel Theodoro Da Silva</t>
        </is>
      </c>
      <c r="F2695" s="2" t="n">
        <v>5420</v>
      </c>
      <c r="G2695" s="2" t="n">
        <v>95.27</v>
      </c>
      <c r="H2695" s="2" t="n">
        <v>57</v>
      </c>
      <c r="I2695" s="2" t="n">
        <v>80</v>
      </c>
      <c r="J2695" s="2" t="inlineStr">
        <is>
          <t>GPA</t>
        </is>
      </c>
    </row>
    <row r="2696">
      <c r="A2696" s="2" t="n">
        <v>8</v>
      </c>
      <c r="B2696" s="2" t="n">
        <v>1942</v>
      </c>
      <c r="C2696" s="2" t="inlineStr">
        <is>
          <t>SEPARACAO</t>
        </is>
      </c>
      <c r="D2696" s="2" t="n">
        <v>6005209</v>
      </c>
      <c r="E2696" s="2" t="inlineStr">
        <is>
          <t>Diogo Da Silva Rodrigues</t>
        </is>
      </c>
      <c r="F2696" s="2" t="n">
        <v>400</v>
      </c>
      <c r="G2696" s="2" t="n">
        <v>8.85</v>
      </c>
      <c r="H2696" s="2" t="n">
        <v>45</v>
      </c>
      <c r="I2696" s="2" t="n">
        <v>80</v>
      </c>
      <c r="J2696" s="2" t="inlineStr">
        <is>
          <t>GPA</t>
        </is>
      </c>
    </row>
    <row r="2697">
      <c r="A2697" s="2" t="n">
        <v>8</v>
      </c>
      <c r="B2697" s="2" t="n">
        <v>1942</v>
      </c>
      <c r="C2697" s="2" t="inlineStr">
        <is>
          <t>SEPARACAO</t>
        </is>
      </c>
      <c r="D2697" s="2" t="n">
        <v>6005225</v>
      </c>
      <c r="E2697" s="2" t="inlineStr">
        <is>
          <t>Alan Correia Queiroz</t>
        </is>
      </c>
      <c r="F2697" s="2" t="n">
        <v>9636</v>
      </c>
      <c r="G2697" s="2" t="n">
        <v>92.13</v>
      </c>
      <c r="H2697" s="2" t="n">
        <v>105</v>
      </c>
      <c r="I2697" s="2" t="n">
        <v>80</v>
      </c>
      <c r="J2697" s="2" t="inlineStr">
        <is>
          <t>GPA</t>
        </is>
      </c>
    </row>
    <row r="2698">
      <c r="A2698" s="2" t="n">
        <v>8</v>
      </c>
      <c r="B2698" s="2" t="n">
        <v>1942</v>
      </c>
      <c r="C2698" s="2" t="inlineStr">
        <is>
          <t>SEPARACAO</t>
        </is>
      </c>
      <c r="D2698" s="2" t="n">
        <v>6005365</v>
      </c>
      <c r="E2698" s="2" t="inlineStr">
        <is>
          <t>Ingrid Franciele Dos Santos Costa</t>
        </is>
      </c>
      <c r="F2698" s="2" t="n">
        <v>7418</v>
      </c>
      <c r="G2698" s="2" t="n">
        <v>119.38</v>
      </c>
      <c r="H2698" s="2" t="n">
        <v>62</v>
      </c>
      <c r="I2698" s="2" t="n">
        <v>80</v>
      </c>
      <c r="J2698" s="2" t="inlineStr">
        <is>
          <t>GPA</t>
        </is>
      </c>
    </row>
    <row r="2699">
      <c r="A2699" s="2" t="n">
        <v>8</v>
      </c>
      <c r="B2699" s="2" t="n">
        <v>1942</v>
      </c>
      <c r="C2699" s="2" t="inlineStr">
        <is>
          <t>SEPARACAO</t>
        </is>
      </c>
      <c r="D2699" s="2" t="n">
        <v>6008526</v>
      </c>
      <c r="E2699" s="2" t="inlineStr">
        <is>
          <t>Keldryn Victor Jose De Souza</t>
        </is>
      </c>
      <c r="F2699" s="2" t="n">
        <v>6262</v>
      </c>
      <c r="G2699" s="2" t="n">
        <v>87.59999999999999</v>
      </c>
      <c r="H2699" s="2" t="n">
        <v>71</v>
      </c>
      <c r="I2699" s="2" t="n">
        <v>80</v>
      </c>
      <c r="J2699" s="2" t="inlineStr">
        <is>
          <t>GPA</t>
        </is>
      </c>
    </row>
    <row r="2700">
      <c r="A2700" s="2" t="n">
        <v>8</v>
      </c>
      <c r="B2700" s="2" t="n">
        <v>1942</v>
      </c>
      <c r="C2700" s="2" t="inlineStr">
        <is>
          <t>SEPARACAO</t>
        </is>
      </c>
      <c r="D2700" s="2" t="n">
        <v>6009000</v>
      </c>
      <c r="E2700" s="2" t="inlineStr">
        <is>
          <t>Luis Gustavo Delfino Dos Santos</t>
        </is>
      </c>
      <c r="F2700" s="2" t="n">
        <v>8062</v>
      </c>
      <c r="G2700" s="2" t="n">
        <v>90.90000000000001</v>
      </c>
      <c r="H2700" s="2" t="n">
        <v>89</v>
      </c>
      <c r="I2700" s="2" t="n">
        <v>80</v>
      </c>
      <c r="J2700" s="2" t="inlineStr">
        <is>
          <t>GPA</t>
        </is>
      </c>
    </row>
    <row r="2701">
      <c r="A2701" s="2" t="n">
        <v>8</v>
      </c>
      <c r="B2701" s="2" t="n">
        <v>1942</v>
      </c>
      <c r="C2701" s="2" t="inlineStr">
        <is>
          <t>SEPARACAO</t>
        </is>
      </c>
      <c r="D2701" s="2" t="n">
        <v>6010474</v>
      </c>
      <c r="E2701" s="2" t="inlineStr">
        <is>
          <t>Wendew Luiz Franco Campos</t>
        </is>
      </c>
      <c r="F2701" s="2" t="n">
        <v>6908</v>
      </c>
      <c r="G2701" s="2" t="n">
        <v>118.2</v>
      </c>
      <c r="H2701" s="2" t="n">
        <v>58</v>
      </c>
      <c r="I2701" s="2" t="n">
        <v>80</v>
      </c>
      <c r="J2701" s="2" t="inlineStr">
        <is>
          <t>GPA</t>
        </is>
      </c>
    </row>
    <row r="2702">
      <c r="A2702" s="2" t="n">
        <v>8</v>
      </c>
      <c r="B2702" s="2" t="n">
        <v>1942</v>
      </c>
      <c r="C2702" s="2" t="inlineStr">
        <is>
          <t>SEPARACAO</t>
        </is>
      </c>
      <c r="D2702" s="2" t="n">
        <v>6011012</v>
      </c>
      <c r="E2702" s="2" t="inlineStr">
        <is>
          <t>Joao Batista Ribeiro Neto</t>
        </is>
      </c>
      <c r="F2702" s="2" t="n">
        <v>1319</v>
      </c>
      <c r="G2702" s="2" t="n">
        <v>23.34</v>
      </c>
      <c r="H2702" s="2" t="n">
        <v>57</v>
      </c>
      <c r="I2702" s="2" t="n">
        <v>80</v>
      </c>
      <c r="J2702" s="2" t="inlineStr">
        <is>
          <t>GPA</t>
        </is>
      </c>
    </row>
    <row r="2703">
      <c r="A2703" s="2" t="n">
        <v>8</v>
      </c>
      <c r="B2703" s="2" t="n">
        <v>1942</v>
      </c>
      <c r="C2703" s="2" t="inlineStr">
        <is>
          <t>SEPARACAO</t>
        </is>
      </c>
      <c r="D2703" s="2" t="n">
        <v>6011039</v>
      </c>
      <c r="E2703" s="2" t="inlineStr">
        <is>
          <t>Igor Leonardo Muniz Silva</t>
        </is>
      </c>
      <c r="F2703" s="2" t="n">
        <v>589</v>
      </c>
      <c r="G2703" s="2" t="n">
        <v>8.880000000000001</v>
      </c>
      <c r="H2703" s="2" t="n">
        <v>66</v>
      </c>
      <c r="I2703" s="2" t="n">
        <v>80</v>
      </c>
      <c r="J2703" s="2" t="inlineStr">
        <is>
          <t>GPA</t>
        </is>
      </c>
    </row>
    <row r="2704">
      <c r="A2704" s="2" t="n">
        <v>8</v>
      </c>
      <c r="B2704" s="2" t="n">
        <v>1942</v>
      </c>
      <c r="C2704" s="2" t="inlineStr">
        <is>
          <t>SEPARACAO</t>
        </is>
      </c>
      <c r="D2704" s="2" t="n">
        <v>6011080</v>
      </c>
      <c r="E2704" s="2" t="inlineStr">
        <is>
          <t>Felipe Santos Da Silva</t>
        </is>
      </c>
      <c r="F2704" s="2" t="n">
        <v>5642</v>
      </c>
      <c r="G2704" s="2" t="n">
        <v>104.77</v>
      </c>
      <c r="H2704" s="2" t="n">
        <v>54</v>
      </c>
      <c r="I2704" s="2" t="n">
        <v>80</v>
      </c>
      <c r="J2704" s="2" t="inlineStr">
        <is>
          <t>GPA</t>
        </is>
      </c>
    </row>
    <row r="2705">
      <c r="A2705" s="2" t="n">
        <v>8</v>
      </c>
      <c r="B2705" s="2" t="n">
        <v>1942</v>
      </c>
      <c r="C2705" s="2" t="inlineStr">
        <is>
          <t>SEPARACAO</t>
        </is>
      </c>
      <c r="D2705" s="2" t="n">
        <v>6012310</v>
      </c>
      <c r="E2705" s="2" t="inlineStr">
        <is>
          <t>Rayane Cristina Pupulin Martins Oliveira</t>
        </is>
      </c>
      <c r="F2705" s="2" t="n">
        <v>3468</v>
      </c>
      <c r="G2705" s="2" t="n">
        <v>72.28</v>
      </c>
      <c r="H2705" s="2" t="n">
        <v>48</v>
      </c>
      <c r="I2705" s="2" t="n">
        <v>80</v>
      </c>
      <c r="J2705" s="2" t="inlineStr">
        <is>
          <t>GPA</t>
        </is>
      </c>
    </row>
    <row r="2706">
      <c r="A2706" s="2" t="n">
        <v>8</v>
      </c>
      <c r="B2706" s="2" t="n">
        <v>1942</v>
      </c>
      <c r="C2706" s="2" t="inlineStr">
        <is>
          <t>SEPARACAO</t>
        </is>
      </c>
      <c r="D2706" s="2" t="n">
        <v>6012973</v>
      </c>
      <c r="E2706" s="2" t="inlineStr">
        <is>
          <t>Bruno Wallace Santos Saraiva</t>
        </is>
      </c>
      <c r="F2706" s="2" t="n">
        <v>365</v>
      </c>
      <c r="G2706" s="2" t="n">
        <v>8.99</v>
      </c>
      <c r="H2706" s="2" t="n">
        <v>41</v>
      </c>
      <c r="I2706" s="2" t="n">
        <v>80</v>
      </c>
      <c r="J2706" s="2" t="inlineStr">
        <is>
          <t>GPA</t>
        </is>
      </c>
    </row>
    <row r="2707">
      <c r="A2707" s="2" t="n">
        <v>8</v>
      </c>
      <c r="B2707" s="2" t="n">
        <v>1942</v>
      </c>
      <c r="C2707" s="2" t="inlineStr">
        <is>
          <t>SEPARACAO</t>
        </is>
      </c>
      <c r="D2707" s="2" t="n">
        <v>6014240</v>
      </c>
      <c r="E2707" s="2" t="inlineStr">
        <is>
          <t>Jonas Ramos Dos Santos Filho</t>
        </is>
      </c>
      <c r="F2707" s="2" t="n">
        <v>3557</v>
      </c>
      <c r="G2707" s="2" t="n">
        <v>74.22</v>
      </c>
      <c r="H2707" s="2" t="n">
        <v>48</v>
      </c>
      <c r="I2707" s="2" t="n">
        <v>80</v>
      </c>
      <c r="J2707" s="2" t="inlineStr">
        <is>
          <t>GPA</t>
        </is>
      </c>
    </row>
    <row r="2708">
      <c r="A2708" s="2" t="n">
        <v>8</v>
      </c>
      <c r="B2708" s="2" t="n">
        <v>1942</v>
      </c>
      <c r="C2708" s="2" t="inlineStr">
        <is>
          <t>SEPARACAO</t>
        </is>
      </c>
      <c r="D2708" s="2" t="n">
        <v>6014410</v>
      </c>
      <c r="E2708" s="2" t="inlineStr">
        <is>
          <t>Victor Hugo Rodrigues Da Silva</t>
        </is>
      </c>
      <c r="F2708" s="2" t="n">
        <v>8236</v>
      </c>
      <c r="G2708" s="2" t="n">
        <v>116.29</v>
      </c>
      <c r="H2708" s="2" t="n">
        <v>71</v>
      </c>
      <c r="I2708" s="2" t="n">
        <v>80</v>
      </c>
      <c r="J2708" s="2" t="inlineStr">
        <is>
          <t>GPA</t>
        </is>
      </c>
    </row>
    <row r="2709">
      <c r="A2709" s="2" t="n">
        <v>8</v>
      </c>
      <c r="B2709" s="2" t="n">
        <v>1942</v>
      </c>
      <c r="C2709" s="2" t="inlineStr">
        <is>
          <t>SEPARACAO</t>
        </is>
      </c>
      <c r="D2709" s="2" t="n">
        <v>6014437</v>
      </c>
      <c r="E2709" s="2" t="inlineStr">
        <is>
          <t>Wellington Dos Santos Martins</t>
        </is>
      </c>
      <c r="F2709" s="2" t="n">
        <v>3116</v>
      </c>
      <c r="G2709" s="2" t="n">
        <v>52.49</v>
      </c>
      <c r="H2709" s="2" t="n">
        <v>59</v>
      </c>
      <c r="I2709" s="2" t="n">
        <v>80</v>
      </c>
      <c r="J2709" s="2" t="inlineStr">
        <is>
          <t>GPA</t>
        </is>
      </c>
    </row>
    <row r="2710">
      <c r="A2710" s="2" t="n">
        <v>8</v>
      </c>
      <c r="B2710" s="2" t="n">
        <v>1942</v>
      </c>
      <c r="C2710" s="2" t="inlineStr">
        <is>
          <t>SEPARACAO</t>
        </is>
      </c>
      <c r="D2710" s="2" t="n">
        <v>6015760</v>
      </c>
      <c r="E2710" s="2" t="inlineStr">
        <is>
          <t>Henrique Alves Benicio</t>
        </is>
      </c>
      <c r="F2710" s="2" t="n">
        <v>5282</v>
      </c>
      <c r="G2710" s="2" t="n">
        <v>84.98</v>
      </c>
      <c r="H2710" s="2" t="n">
        <v>62</v>
      </c>
      <c r="I2710" s="2" t="n">
        <v>80</v>
      </c>
      <c r="J2710" s="2" t="inlineStr">
        <is>
          <t>GPA</t>
        </is>
      </c>
    </row>
    <row r="2711">
      <c r="A2711" s="2" t="n">
        <v>8</v>
      </c>
      <c r="B2711" s="2" t="n">
        <v>1942</v>
      </c>
      <c r="C2711" s="2" t="inlineStr">
        <is>
          <t>SEPARACAO</t>
        </is>
      </c>
      <c r="D2711" s="2" t="n">
        <v>6016049</v>
      </c>
      <c r="E2711" s="2" t="inlineStr">
        <is>
          <t>Alan De Lima Goncalves</t>
        </is>
      </c>
      <c r="F2711" s="2" t="n">
        <v>5175</v>
      </c>
      <c r="G2711" s="2" t="n">
        <v>85.92</v>
      </c>
      <c r="H2711" s="2" t="n">
        <v>60</v>
      </c>
      <c r="I2711" s="2" t="n">
        <v>80</v>
      </c>
      <c r="J2711" s="2" t="inlineStr">
        <is>
          <t>GPA</t>
        </is>
      </c>
    </row>
    <row r="2712">
      <c r="A2712" s="2" t="n">
        <v>8</v>
      </c>
      <c r="B2712" s="2" t="n">
        <v>1942</v>
      </c>
      <c r="C2712" s="2" t="inlineStr">
        <is>
          <t>SEPARACAO</t>
        </is>
      </c>
      <c r="D2712" s="2" t="n">
        <v>6016073</v>
      </c>
      <c r="E2712" s="2" t="inlineStr">
        <is>
          <t>Jadson De Souza Ferreira</t>
        </is>
      </c>
      <c r="F2712" s="2" t="n">
        <v>5177</v>
      </c>
      <c r="G2712" s="2" t="n">
        <v>87.69</v>
      </c>
      <c r="H2712" s="2" t="n">
        <v>59</v>
      </c>
      <c r="I2712" s="2" t="n">
        <v>80</v>
      </c>
      <c r="J2712" s="2" t="inlineStr">
        <is>
          <t>GPA</t>
        </is>
      </c>
    </row>
    <row r="2713">
      <c r="A2713" s="2" t="n">
        <v>8</v>
      </c>
      <c r="B2713" s="2" t="n">
        <v>1942</v>
      </c>
      <c r="C2713" s="2" t="inlineStr">
        <is>
          <t>SEPARACAO</t>
        </is>
      </c>
      <c r="D2713" s="2" t="n">
        <v>6018025</v>
      </c>
      <c r="E2713" s="2" t="inlineStr">
        <is>
          <t>Carlos Alberto De Assuncao Oliveira</t>
        </is>
      </c>
      <c r="F2713" s="2" t="n">
        <v>3299</v>
      </c>
      <c r="G2713" s="2" t="n">
        <v>55.24</v>
      </c>
      <c r="H2713" s="2" t="n">
        <v>60</v>
      </c>
      <c r="I2713" s="2" t="n">
        <v>80</v>
      </c>
      <c r="J2713" s="2" t="inlineStr">
        <is>
          <t>GPA</t>
        </is>
      </c>
    </row>
    <row r="2714">
      <c r="A2714" s="2" t="n">
        <v>8</v>
      </c>
      <c r="B2714" s="2" t="n">
        <v>1942</v>
      </c>
      <c r="C2714" s="2" t="inlineStr">
        <is>
          <t>SEPARACAO</t>
        </is>
      </c>
      <c r="D2714" s="2" t="n">
        <v>6018157</v>
      </c>
      <c r="E2714" s="2" t="inlineStr">
        <is>
          <t>Ana Paula Amado Dos Santos Freitas</t>
        </is>
      </c>
      <c r="F2714" s="2" t="n">
        <v>2224</v>
      </c>
      <c r="G2714" s="2" t="n">
        <v>40.55</v>
      </c>
      <c r="H2714" s="2" t="n">
        <v>55</v>
      </c>
      <c r="I2714" s="2" t="n">
        <v>80</v>
      </c>
      <c r="J2714" s="2" t="inlineStr">
        <is>
          <t>GPA</t>
        </is>
      </c>
    </row>
    <row r="2715">
      <c r="A2715" s="2" t="n">
        <v>8</v>
      </c>
      <c r="B2715" s="2" t="n">
        <v>1942</v>
      </c>
      <c r="C2715" s="2" t="inlineStr">
        <is>
          <t>SEPARACAO</t>
        </is>
      </c>
      <c r="D2715" s="2" t="n">
        <v>6018262</v>
      </c>
      <c r="E2715" s="2" t="inlineStr">
        <is>
          <t>Gabriel Tavares Dos Santos</t>
        </is>
      </c>
      <c r="F2715" s="2" t="n">
        <v>4290</v>
      </c>
      <c r="G2715" s="2" t="n">
        <v>78.67</v>
      </c>
      <c r="H2715" s="2" t="n">
        <v>55</v>
      </c>
      <c r="I2715" s="2" t="n">
        <v>80</v>
      </c>
      <c r="J2715" s="2" t="inlineStr">
        <is>
          <t>GPA</t>
        </is>
      </c>
    </row>
    <row r="2716">
      <c r="A2716" s="2" t="n">
        <v>8</v>
      </c>
      <c r="B2716" s="2" t="n">
        <v>1942</v>
      </c>
      <c r="C2716" s="2" t="inlineStr">
        <is>
          <t>SEPARACAO</t>
        </is>
      </c>
      <c r="D2716" s="2" t="n">
        <v>6018505</v>
      </c>
      <c r="E2716" s="2" t="inlineStr">
        <is>
          <t>Willians Silva Santos</t>
        </is>
      </c>
      <c r="F2716" s="2" t="n">
        <v>3861</v>
      </c>
      <c r="G2716" s="2" t="n">
        <v>44.68</v>
      </c>
      <c r="H2716" s="2" t="n">
        <v>86</v>
      </c>
      <c r="I2716" s="2" t="n">
        <v>80</v>
      </c>
      <c r="J2716" s="2" t="inlineStr">
        <is>
          <t>GPA</t>
        </is>
      </c>
    </row>
    <row r="2717">
      <c r="A2717" s="2" t="n">
        <v>8</v>
      </c>
      <c r="B2717" s="2" t="n">
        <v>1942</v>
      </c>
      <c r="C2717" s="2" t="inlineStr">
        <is>
          <t>SEPARACAO</t>
        </is>
      </c>
      <c r="D2717" s="2" t="n">
        <v>6018890</v>
      </c>
      <c r="E2717" s="2" t="inlineStr">
        <is>
          <t>Aparecido Marcelo Barbosa Junior</t>
        </is>
      </c>
      <c r="F2717" s="2" t="n">
        <v>4703</v>
      </c>
      <c r="G2717" s="2" t="n">
        <v>85.84999999999999</v>
      </c>
      <c r="H2717" s="2" t="n">
        <v>55</v>
      </c>
      <c r="I2717" s="2" t="n">
        <v>80</v>
      </c>
      <c r="J2717" s="2" t="inlineStr">
        <is>
          <t>GPA</t>
        </is>
      </c>
    </row>
    <row r="2718">
      <c r="A2718" s="2" t="n">
        <v>8</v>
      </c>
      <c r="B2718" s="2" t="n">
        <v>1942</v>
      </c>
      <c r="C2718" s="2" t="inlineStr">
        <is>
          <t>SEPARACAO</t>
        </is>
      </c>
      <c r="D2718" s="2" t="n">
        <v>6021182</v>
      </c>
      <c r="E2718" s="2" t="inlineStr">
        <is>
          <t>Lazaro Maciel Pereira Brasilino</t>
        </is>
      </c>
      <c r="F2718" s="2" t="n">
        <v>4364</v>
      </c>
      <c r="G2718" s="2" t="n">
        <v>76.06999999999999</v>
      </c>
      <c r="H2718" s="2" t="n">
        <v>57</v>
      </c>
      <c r="I2718" s="2" t="n">
        <v>80</v>
      </c>
      <c r="J2718" s="2" t="inlineStr">
        <is>
          <t>GPA</t>
        </is>
      </c>
    </row>
    <row r="2719">
      <c r="A2719" s="2" t="n">
        <v>8</v>
      </c>
      <c r="B2719" s="2" t="n">
        <v>1942</v>
      </c>
      <c r="C2719" s="2" t="inlineStr">
        <is>
          <t>SEPARACAO</t>
        </is>
      </c>
      <c r="D2719" s="2" t="n">
        <v>6022260</v>
      </c>
      <c r="E2719" s="2" t="inlineStr">
        <is>
          <t>Thiago Dos Santos Bonfim Da Silva</t>
        </is>
      </c>
      <c r="F2719" s="2" t="n">
        <v>216</v>
      </c>
      <c r="G2719" s="2" t="n">
        <v>7.07</v>
      </c>
      <c r="H2719" s="2" t="n">
        <v>31</v>
      </c>
      <c r="I2719" s="2" t="n">
        <v>80</v>
      </c>
      <c r="J2719" s="2" t="inlineStr">
        <is>
          <t>GPA</t>
        </is>
      </c>
    </row>
    <row r="2720">
      <c r="A2720" s="2" t="n">
        <v>8</v>
      </c>
      <c r="B2720" s="2" t="n">
        <v>1942</v>
      </c>
      <c r="C2720" s="2" t="inlineStr">
        <is>
          <t>SEPARACAO</t>
        </is>
      </c>
      <c r="D2720" s="2" t="n">
        <v>6022839</v>
      </c>
      <c r="E2720" s="2" t="inlineStr">
        <is>
          <t>Ana Sophia Dos Santos</t>
        </is>
      </c>
      <c r="F2720" s="2" t="n">
        <v>769</v>
      </c>
      <c r="G2720" s="2" t="n">
        <v>24.54</v>
      </c>
      <c r="H2720" s="2" t="n">
        <v>31</v>
      </c>
      <c r="I2720" s="2" t="n">
        <v>80</v>
      </c>
      <c r="J2720" s="2" t="inlineStr">
        <is>
          <t>GPA</t>
        </is>
      </c>
    </row>
    <row r="2721">
      <c r="A2721" s="2" t="n">
        <v>8</v>
      </c>
      <c r="B2721" s="2" t="n">
        <v>1942</v>
      </c>
      <c r="C2721" s="2" t="inlineStr">
        <is>
          <t>SEPARACAO</t>
        </is>
      </c>
      <c r="D2721" s="2" t="n">
        <v>6025994</v>
      </c>
      <c r="E2721" s="2" t="inlineStr">
        <is>
          <t>Rodrigo De Lima Silva</t>
        </is>
      </c>
      <c r="F2721" s="2" t="n">
        <v>1831</v>
      </c>
      <c r="G2721" s="2" t="n">
        <v>35.69</v>
      </c>
      <c r="H2721" s="2" t="n">
        <v>51</v>
      </c>
      <c r="I2721" s="2" t="n">
        <v>80</v>
      </c>
      <c r="J2721" s="2" t="inlineStr">
        <is>
          <t>GPA</t>
        </is>
      </c>
    </row>
    <row r="2722">
      <c r="A2722" s="2" t="n">
        <v>8</v>
      </c>
      <c r="B2722" s="2" t="n">
        <v>1942</v>
      </c>
      <c r="C2722" s="2" t="inlineStr">
        <is>
          <t>SEPARACAO</t>
        </is>
      </c>
      <c r="D2722" s="2" t="n">
        <v>6026397</v>
      </c>
      <c r="E2722" s="2" t="inlineStr">
        <is>
          <t>Monica Silva De Lima</t>
        </is>
      </c>
      <c r="F2722" s="2" t="n">
        <v>1166</v>
      </c>
      <c r="G2722" s="2" t="n">
        <v>30.06</v>
      </c>
      <c r="H2722" s="2" t="n">
        <v>39</v>
      </c>
      <c r="I2722" s="2" t="n">
        <v>80</v>
      </c>
      <c r="J2722" s="2" t="inlineStr">
        <is>
          <t>GPA</t>
        </is>
      </c>
    </row>
    <row r="2723">
      <c r="A2723" s="2" t="n">
        <v>8</v>
      </c>
      <c r="B2723" s="2" t="n">
        <v>1942</v>
      </c>
      <c r="C2723" s="2" t="inlineStr">
        <is>
          <t>SEPARACAO</t>
        </is>
      </c>
      <c r="D2723" s="2" t="n">
        <v>6026729</v>
      </c>
      <c r="E2723" s="2" t="inlineStr">
        <is>
          <t>Raiane Santana Gomes</t>
        </is>
      </c>
      <c r="F2723" s="2" t="n">
        <v>1085</v>
      </c>
      <c r="G2723" s="2" t="n">
        <v>24.22</v>
      </c>
      <c r="H2723" s="2" t="n">
        <v>45</v>
      </c>
      <c r="I2723" s="2" t="n">
        <v>80</v>
      </c>
      <c r="J2723" s="2" t="inlineStr">
        <is>
          <t>GPA</t>
        </is>
      </c>
    </row>
    <row r="2724">
      <c r="A2724" s="2" t="n">
        <v>8</v>
      </c>
      <c r="B2724" s="2" t="n">
        <v>1942</v>
      </c>
      <c r="C2724" s="2" t="inlineStr">
        <is>
          <t>SEPARACAO</t>
        </is>
      </c>
      <c r="D2724" s="2" t="n">
        <v>6026818</v>
      </c>
      <c r="E2724" s="2" t="inlineStr">
        <is>
          <t>Lucas Da Silva Barbosa</t>
        </is>
      </c>
      <c r="F2724" s="2" t="n">
        <v>1174</v>
      </c>
      <c r="G2724" s="2" t="n">
        <v>13.85</v>
      </c>
      <c r="H2724" s="2" t="n">
        <v>85</v>
      </c>
      <c r="I2724" s="2" t="n">
        <v>80</v>
      </c>
      <c r="J2724" s="2" t="inlineStr">
        <is>
          <t>GPA</t>
        </is>
      </c>
    </row>
    <row r="2725">
      <c r="A2725" s="2" t="n">
        <v>8</v>
      </c>
      <c r="B2725" s="2" t="n">
        <v>1942</v>
      </c>
      <c r="C2725" s="2" t="inlineStr">
        <is>
          <t>SEPARACAO</t>
        </is>
      </c>
      <c r="D2725" s="2" t="n">
        <v>6027954</v>
      </c>
      <c r="E2725" s="2" t="inlineStr">
        <is>
          <t>Israel Manoel Da Silva Junior</t>
        </is>
      </c>
      <c r="F2725" s="2" t="n">
        <v>5298</v>
      </c>
      <c r="G2725" s="2" t="n">
        <v>35.73</v>
      </c>
      <c r="H2725" s="2" t="n">
        <v>148</v>
      </c>
      <c r="I2725" s="2" t="n">
        <v>80</v>
      </c>
      <c r="J2725" s="2" t="inlineStr">
        <is>
          <t>GPA</t>
        </is>
      </c>
    </row>
    <row r="2726">
      <c r="A2726" s="2" t="n">
        <v>8</v>
      </c>
      <c r="B2726" s="2" t="n">
        <v>1942</v>
      </c>
      <c r="C2726" s="2" t="inlineStr">
        <is>
          <t>SEPARACAO</t>
        </is>
      </c>
      <c r="D2726" s="2" t="n">
        <v>6028500</v>
      </c>
      <c r="E2726" s="2" t="inlineStr">
        <is>
          <t>Davi Silva Schitini</t>
        </is>
      </c>
      <c r="F2726" s="2" t="n">
        <v>1835</v>
      </c>
      <c r="G2726" s="2" t="n">
        <v>43.95</v>
      </c>
      <c r="H2726" s="2" t="n">
        <v>42</v>
      </c>
      <c r="I2726" s="2" t="n">
        <v>80</v>
      </c>
      <c r="J2726" s="2" t="inlineStr">
        <is>
          <t>GPA</t>
        </is>
      </c>
    </row>
    <row r="2727">
      <c r="A2727" s="2" t="n">
        <v>8</v>
      </c>
      <c r="B2727" s="2" t="n">
        <v>1942</v>
      </c>
      <c r="C2727" s="2" t="inlineStr">
        <is>
          <t>SEPARACAO</t>
        </is>
      </c>
      <c r="D2727" s="2" t="n">
        <v>6030122</v>
      </c>
      <c r="E2727" s="2" t="inlineStr">
        <is>
          <t>Willian Dos Santos Campos</t>
        </is>
      </c>
      <c r="F2727" s="2" t="n">
        <v>1437</v>
      </c>
      <c r="G2727" s="2" t="n">
        <v>27.64</v>
      </c>
      <c r="H2727" s="2" t="n">
        <v>52</v>
      </c>
      <c r="I2727" s="2" t="n">
        <v>80</v>
      </c>
      <c r="J2727" s="2" t="inlineStr">
        <is>
          <t>GPA</t>
        </is>
      </c>
    </row>
    <row r="2728">
      <c r="A2728" s="2" t="n">
        <v>8</v>
      </c>
      <c r="B2728" s="2" t="n">
        <v>1942</v>
      </c>
      <c r="C2728" s="2" t="inlineStr">
        <is>
          <t>SEPARACAO</t>
        </is>
      </c>
      <c r="D2728" s="2" t="n">
        <v>6032079</v>
      </c>
      <c r="E2728" s="2" t="inlineStr">
        <is>
          <t>Jessica Cristina Silva De Oliveira</t>
        </is>
      </c>
      <c r="F2728" s="2" t="n">
        <v>251</v>
      </c>
      <c r="G2728" s="2" t="n">
        <v>8.25</v>
      </c>
      <c r="H2728" s="2" t="n">
        <v>30</v>
      </c>
      <c r="I2728" s="2" t="n">
        <v>80</v>
      </c>
      <c r="J2728" s="2" t="inlineStr">
        <is>
          <t>GPA</t>
        </is>
      </c>
    </row>
    <row r="2729">
      <c r="A2729" s="2" t="n">
        <v>8</v>
      </c>
      <c r="B2729" s="2" t="n">
        <v>1942</v>
      </c>
      <c r="C2729" s="2" t="inlineStr">
        <is>
          <t>SEPARACAO</t>
        </is>
      </c>
      <c r="D2729" s="2" t="n">
        <v>6032583</v>
      </c>
      <c r="E2729" s="2" t="inlineStr">
        <is>
          <t>Brenda De Souza Novais</t>
        </is>
      </c>
      <c r="F2729" s="2" t="n">
        <v>864</v>
      </c>
      <c r="G2729" s="2" t="n">
        <v>21.55</v>
      </c>
      <c r="H2729" s="2" t="n">
        <v>40</v>
      </c>
      <c r="I2729" s="2" t="n">
        <v>80</v>
      </c>
      <c r="J2729" s="2" t="inlineStr">
        <is>
          <t>GPA</t>
        </is>
      </c>
    </row>
    <row r="2730">
      <c r="A2730" s="2" t="n">
        <v>8</v>
      </c>
      <c r="B2730" s="2" t="n">
        <v>1942</v>
      </c>
      <c r="C2730" s="2" t="inlineStr">
        <is>
          <t>CARREGAMENTO</t>
        </is>
      </c>
      <c r="D2730" s="2" t="n">
        <v>642339</v>
      </c>
      <c r="E2730" s="2" t="inlineStr">
        <is>
          <t>MARDONIO DE SOUZA SILVA</t>
        </is>
      </c>
      <c r="F2730" s="2" t="n">
        <v>1177</v>
      </c>
      <c r="G2730" s="2" t="n">
        <v>43.08</v>
      </c>
      <c r="H2730" s="2" t="n">
        <v>27</v>
      </c>
      <c r="I2730" s="2" t="n">
        <v>22</v>
      </c>
      <c r="J2730" s="2" t="inlineStr">
        <is>
          <t>GPA</t>
        </is>
      </c>
    </row>
    <row r="2731">
      <c r="A2731" s="2" t="n">
        <v>8</v>
      </c>
      <c r="B2731" s="2" t="n">
        <v>1942</v>
      </c>
      <c r="C2731" s="2" t="inlineStr">
        <is>
          <t>SEPARACAO</t>
        </is>
      </c>
      <c r="D2731" s="2" t="n">
        <v>642339</v>
      </c>
      <c r="E2731" s="2" t="inlineStr">
        <is>
          <t>MARDONIO DE SOUZA SILVA</t>
        </is>
      </c>
      <c r="F2731" s="2" t="n">
        <v>244</v>
      </c>
      <c r="G2731" s="2" t="n">
        <v>3.08</v>
      </c>
      <c r="H2731" s="2" t="n">
        <v>79</v>
      </c>
      <c r="I2731" s="2" t="n">
        <v>80</v>
      </c>
      <c r="J2731" s="2" t="inlineStr">
        <is>
          <t>GPA</t>
        </is>
      </c>
    </row>
    <row r="2732">
      <c r="A2732" s="2" t="n">
        <v>8</v>
      </c>
      <c r="B2732" s="2" t="n">
        <v>1942</v>
      </c>
      <c r="C2732" s="2" t="inlineStr">
        <is>
          <t>CARREGAMENTO</t>
        </is>
      </c>
      <c r="D2732" s="2" t="n">
        <v>687013</v>
      </c>
      <c r="E2732" s="2" t="inlineStr">
        <is>
          <t>ALESSANDRO DE SOUSA BINA</t>
        </is>
      </c>
      <c r="F2732" s="2" t="n">
        <v>355</v>
      </c>
      <c r="G2732" s="2" t="n">
        <v>7.09</v>
      </c>
      <c r="H2732" s="2" t="n">
        <v>50</v>
      </c>
      <c r="I2732" s="2" t="n">
        <v>22</v>
      </c>
      <c r="J2732" s="2" t="inlineStr">
        <is>
          <t>GPA</t>
        </is>
      </c>
    </row>
    <row r="2733">
      <c r="A2733" s="2" t="n">
        <v>8</v>
      </c>
      <c r="B2733" s="2" t="n">
        <v>1942</v>
      </c>
      <c r="C2733" s="2" t="inlineStr">
        <is>
          <t>RECEBIMENTO</t>
        </is>
      </c>
      <c r="D2733" s="2" t="n">
        <v>690554</v>
      </c>
      <c r="E2733" s="2" t="inlineStr">
        <is>
          <t>Andre Gomes Lima</t>
        </is>
      </c>
      <c r="F2733" s="2" t="n">
        <v>3924</v>
      </c>
      <c r="G2733" s="2" t="n">
        <v>94.2</v>
      </c>
      <c r="H2733" s="2" t="n">
        <v>42</v>
      </c>
      <c r="I2733" s="2" t="n">
        <v>17</v>
      </c>
      <c r="J2733" s="2" t="inlineStr">
        <is>
          <t>GPA</t>
        </is>
      </c>
    </row>
    <row r="2734">
      <c r="A2734" s="2" t="n">
        <v>8</v>
      </c>
      <c r="B2734" s="2" t="n">
        <v>1942</v>
      </c>
      <c r="C2734" s="2" t="inlineStr">
        <is>
          <t>ATIVIDADE OP. EMP.</t>
        </is>
      </c>
      <c r="D2734" s="2" t="n">
        <v>696054</v>
      </c>
      <c r="E2734" s="2" t="inlineStr">
        <is>
          <t>AILTON MANGUEIRA DE ARAUJO</t>
        </is>
      </c>
      <c r="F2734" s="2" t="n">
        <v>1457</v>
      </c>
      <c r="G2734" s="2" t="n">
        <v>58.62</v>
      </c>
      <c r="H2734" s="2" t="n">
        <v>25</v>
      </c>
      <c r="I2734" s="2" t="n">
        <v>20</v>
      </c>
      <c r="J2734" s="2" t="inlineStr">
        <is>
          <t>GPA</t>
        </is>
      </c>
    </row>
    <row r="2735">
      <c r="A2735" s="2" t="n">
        <v>8</v>
      </c>
      <c r="B2735" s="2" t="n">
        <v>1942</v>
      </c>
      <c r="C2735" s="2" t="inlineStr">
        <is>
          <t>ATIVIDADE OP. EMP.</t>
        </is>
      </c>
      <c r="D2735" s="2" t="n">
        <v>85456</v>
      </c>
      <c r="E2735" s="2" t="inlineStr">
        <is>
          <t>GENIVALDO MANOEL</t>
        </is>
      </c>
      <c r="F2735" s="2" t="n">
        <v>1186</v>
      </c>
      <c r="G2735" s="2" t="n">
        <v>93.17</v>
      </c>
      <c r="H2735" s="2" t="n">
        <v>13</v>
      </c>
      <c r="I2735" s="2" t="n">
        <v>20</v>
      </c>
      <c r="J2735" s="2" t="inlineStr">
        <is>
          <t>GPA</t>
        </is>
      </c>
    </row>
    <row r="2736">
      <c r="A2736" s="2" t="n">
        <v>8</v>
      </c>
      <c r="B2736" s="2" t="n">
        <v>1942</v>
      </c>
      <c r="C2736" s="2" t="inlineStr">
        <is>
          <t>SEPARACAO</t>
        </is>
      </c>
      <c r="D2736" s="2" t="inlineStr">
        <is>
          <t>T10184</t>
        </is>
      </c>
      <c r="E2736" s="2" t="inlineStr">
        <is>
          <t>BRUNO SANTOS DA SILVA</t>
        </is>
      </c>
      <c r="F2736" s="2" t="n">
        <v>8673</v>
      </c>
      <c r="G2736" s="2" t="n">
        <v>105.61</v>
      </c>
      <c r="H2736" s="2" t="n">
        <v>82</v>
      </c>
      <c r="I2736" s="2" t="n">
        <v>80</v>
      </c>
      <c r="J2736" s="2" t="inlineStr">
        <is>
          <t>TERCEIRO</t>
        </is>
      </c>
    </row>
    <row r="2737">
      <c r="A2737" s="2" t="n">
        <v>8</v>
      </c>
      <c r="B2737" s="2" t="n">
        <v>1942</v>
      </c>
      <c r="C2737" s="2" t="inlineStr">
        <is>
          <t>SEPARACAO</t>
        </is>
      </c>
      <c r="D2737" s="2" t="inlineStr">
        <is>
          <t>T10185</t>
        </is>
      </c>
      <c r="E2737" s="2" t="inlineStr">
        <is>
          <t>RICARDO JOSE DA SILVA</t>
        </is>
      </c>
      <c r="F2737" s="2" t="n">
        <v>8096</v>
      </c>
      <c r="G2737" s="2" t="n">
        <v>93.59</v>
      </c>
      <c r="H2737" s="2" t="n">
        <v>87</v>
      </c>
      <c r="I2737" s="2" t="n">
        <v>80</v>
      </c>
      <c r="J2737" s="2" t="inlineStr">
        <is>
          <t>TERCEIRO</t>
        </is>
      </c>
    </row>
    <row r="2738">
      <c r="A2738" s="2" t="n">
        <v>8</v>
      </c>
      <c r="B2738" s="2" t="n">
        <v>1942</v>
      </c>
      <c r="C2738" s="2" t="inlineStr">
        <is>
          <t>SEPARACAO</t>
        </is>
      </c>
      <c r="D2738" s="2" t="inlineStr">
        <is>
          <t>T10312</t>
        </is>
      </c>
      <c r="E2738" s="2" t="inlineStr">
        <is>
          <t>Marcio da Cunha</t>
        </is>
      </c>
      <c r="F2738" s="2" t="n">
        <v>10625</v>
      </c>
      <c r="G2738" s="2" t="n">
        <v>84.29000000000001</v>
      </c>
      <c r="H2738" s="2" t="n">
        <v>126</v>
      </c>
      <c r="I2738" s="2" t="n">
        <v>80</v>
      </c>
      <c r="J2738" s="2" t="inlineStr">
        <is>
          <t>TERCEIRO</t>
        </is>
      </c>
    </row>
    <row r="2739">
      <c r="A2739" s="2" t="n">
        <v>8</v>
      </c>
      <c r="B2739" s="2" t="n">
        <v>1942</v>
      </c>
      <c r="C2739" s="2" t="inlineStr">
        <is>
          <t>SEPARACAO</t>
        </is>
      </c>
      <c r="D2739" s="2" t="inlineStr">
        <is>
          <t>T10324</t>
        </is>
      </c>
      <c r="E2739" s="2" t="inlineStr">
        <is>
          <t>GLEISON DE SOUSA SILVA</t>
        </is>
      </c>
      <c r="F2739" s="2" t="n">
        <v>11281</v>
      </c>
      <c r="G2739" s="2" t="n">
        <v>131.95</v>
      </c>
      <c r="H2739" s="2" t="n">
        <v>85</v>
      </c>
      <c r="I2739" s="2" t="n">
        <v>80</v>
      </c>
      <c r="J2739" s="2" t="inlineStr">
        <is>
          <t>TERCEIRO</t>
        </is>
      </c>
    </row>
    <row r="2740">
      <c r="A2740" s="2" t="n">
        <v>8</v>
      </c>
      <c r="B2740" s="2" t="n">
        <v>1942</v>
      </c>
      <c r="C2740" s="2" t="inlineStr">
        <is>
          <t>SEPARACAO</t>
        </is>
      </c>
      <c r="D2740" s="2" t="inlineStr">
        <is>
          <t>T10329</t>
        </is>
      </c>
      <c r="E2740" s="2" t="inlineStr">
        <is>
          <t>ERIK OLIVEIRA DE MORAIS</t>
        </is>
      </c>
      <c r="F2740" s="2" t="n">
        <v>9293</v>
      </c>
      <c r="G2740" s="2" t="n">
        <v>113.01</v>
      </c>
      <c r="H2740" s="2" t="n">
        <v>82</v>
      </c>
      <c r="I2740" s="2" t="n">
        <v>80</v>
      </c>
      <c r="J2740" s="2" t="inlineStr">
        <is>
          <t>TERCEIRO</t>
        </is>
      </c>
    </row>
    <row r="2741">
      <c r="A2741" s="2" t="n">
        <v>8</v>
      </c>
      <c r="B2741" s="2" t="n">
        <v>1942</v>
      </c>
      <c r="C2741" s="2" t="inlineStr">
        <is>
          <t>SEPARACAO</t>
        </is>
      </c>
      <c r="D2741" s="2" t="inlineStr">
        <is>
          <t>T10333</t>
        </is>
      </c>
      <c r="E2741" s="2" t="inlineStr">
        <is>
          <t>CARLOS DANIEL MATOS SILVA</t>
        </is>
      </c>
      <c r="F2741" s="2" t="n">
        <v>5980</v>
      </c>
      <c r="G2741" s="2" t="n">
        <v>73.13</v>
      </c>
      <c r="H2741" s="2" t="n">
        <v>82</v>
      </c>
      <c r="I2741" s="2" t="n">
        <v>80</v>
      </c>
      <c r="J2741" s="2" t="inlineStr">
        <is>
          <t>TERCEIRO</t>
        </is>
      </c>
    </row>
    <row r="2742">
      <c r="A2742" s="2" t="n">
        <v>8</v>
      </c>
      <c r="B2742" s="2" t="n">
        <v>1942</v>
      </c>
      <c r="C2742" s="2" t="inlineStr">
        <is>
          <t>SEPARACAO</t>
        </is>
      </c>
      <c r="D2742" s="2" t="inlineStr">
        <is>
          <t>T10353</t>
        </is>
      </c>
      <c r="E2742" s="2" t="inlineStr">
        <is>
          <t>ISRAEL MANUEL DA SILVA</t>
        </is>
      </c>
      <c r="F2742" s="2" t="n">
        <v>4001</v>
      </c>
      <c r="G2742" s="2" t="n">
        <v>19.09</v>
      </c>
      <c r="H2742" s="2" t="n">
        <v>210</v>
      </c>
      <c r="I2742" s="2" t="n">
        <v>80</v>
      </c>
      <c r="J2742" s="2" t="inlineStr">
        <is>
          <t>TERCEIRO</t>
        </is>
      </c>
    </row>
    <row r="2743">
      <c r="A2743" s="2" t="n">
        <v>8</v>
      </c>
      <c r="B2743" s="2" t="n">
        <v>1942</v>
      </c>
      <c r="C2743" s="2" t="inlineStr">
        <is>
          <t>SEPARACAO</t>
        </is>
      </c>
      <c r="D2743" s="2" t="inlineStr">
        <is>
          <t>T10371</t>
        </is>
      </c>
      <c r="E2743" s="2" t="inlineStr">
        <is>
          <t>GABRIEL AMORIM JESUS DA SILVA</t>
        </is>
      </c>
      <c r="F2743" s="2" t="n">
        <v>6056</v>
      </c>
      <c r="G2743" s="2" t="n">
        <v>68.2</v>
      </c>
      <c r="H2743" s="2" t="n">
        <v>89</v>
      </c>
      <c r="I2743" s="2" t="n">
        <v>80</v>
      </c>
      <c r="J2743" s="2" t="inlineStr">
        <is>
          <t>TERCEIRO</t>
        </is>
      </c>
    </row>
    <row r="2744">
      <c r="A2744" s="2" t="n">
        <v>8</v>
      </c>
      <c r="B2744" s="2" t="n">
        <v>1942</v>
      </c>
      <c r="C2744" s="2" t="inlineStr">
        <is>
          <t>SEPARACAO</t>
        </is>
      </c>
      <c r="D2744" s="2" t="inlineStr">
        <is>
          <t>T10377</t>
        </is>
      </c>
      <c r="E2744" s="2" t="inlineStr">
        <is>
          <t>Vinicius Silva Cabra</t>
        </is>
      </c>
      <c r="F2744" s="2" t="n">
        <v>9733</v>
      </c>
      <c r="G2744" s="2" t="n">
        <v>88.41</v>
      </c>
      <c r="H2744" s="2" t="n">
        <v>110</v>
      </c>
      <c r="I2744" s="2" t="n">
        <v>80</v>
      </c>
      <c r="J2744" s="2" t="inlineStr">
        <is>
          <t>TERCEIRO</t>
        </is>
      </c>
    </row>
    <row r="2745">
      <c r="A2745" s="2" t="n">
        <v>8</v>
      </c>
      <c r="B2745" s="2" t="n">
        <v>1942</v>
      </c>
      <c r="C2745" s="2" t="inlineStr">
        <is>
          <t>SEPARACAO</t>
        </is>
      </c>
      <c r="D2745" s="2" t="inlineStr">
        <is>
          <t>T10402</t>
        </is>
      </c>
      <c r="E2745" s="2" t="inlineStr">
        <is>
          <t>ANDERSON SANTANA DE SOUZA</t>
        </is>
      </c>
      <c r="F2745" s="2" t="n">
        <v>9354</v>
      </c>
      <c r="G2745" s="2" t="n">
        <v>122.6</v>
      </c>
      <c r="H2745" s="2" t="n">
        <v>76</v>
      </c>
      <c r="I2745" s="2" t="n">
        <v>80</v>
      </c>
      <c r="J2745" s="2" t="inlineStr">
        <is>
          <t>TERCEIRO</t>
        </is>
      </c>
    </row>
    <row r="2746">
      <c r="A2746" s="2" t="n">
        <v>8</v>
      </c>
      <c r="B2746" s="2" t="n">
        <v>1942</v>
      </c>
      <c r="C2746" s="2" t="inlineStr">
        <is>
          <t>SEPARACAO</t>
        </is>
      </c>
      <c r="D2746" s="2" t="inlineStr">
        <is>
          <t>T10408</t>
        </is>
      </c>
      <c r="E2746" s="2" t="inlineStr">
        <is>
          <t>DANILO DAMASCENO DA SILVA</t>
        </is>
      </c>
      <c r="F2746" s="2" t="n">
        <v>13477</v>
      </c>
      <c r="G2746" s="2" t="n">
        <v>94.47</v>
      </c>
      <c r="H2746" s="2" t="n">
        <v>143</v>
      </c>
      <c r="I2746" s="2" t="n">
        <v>80</v>
      </c>
      <c r="J2746" s="2" t="inlineStr">
        <is>
          <t>TERCEIRO</t>
        </is>
      </c>
    </row>
    <row r="2747">
      <c r="A2747" s="2" t="n">
        <v>8</v>
      </c>
      <c r="B2747" s="2" t="n">
        <v>1942</v>
      </c>
      <c r="C2747" s="2" t="inlineStr">
        <is>
          <t>SEPARACAO</t>
        </is>
      </c>
      <c r="D2747" s="2" t="inlineStr">
        <is>
          <t>T10425</t>
        </is>
      </c>
      <c r="E2747" s="2" t="inlineStr">
        <is>
          <t>GABRIEL ESPINDOLA DA SILVA GOMES</t>
        </is>
      </c>
      <c r="F2747" s="2" t="n">
        <v>13630</v>
      </c>
      <c r="G2747" s="2" t="n">
        <v>113.29</v>
      </c>
      <c r="H2747" s="2" t="n">
        <v>120</v>
      </c>
      <c r="I2747" s="2" t="n">
        <v>80</v>
      </c>
      <c r="J2747" s="2" t="inlineStr">
        <is>
          <t>TERCEIRO</t>
        </is>
      </c>
    </row>
    <row r="2748">
      <c r="A2748" s="2" t="n">
        <v>8</v>
      </c>
      <c r="B2748" s="2" t="n">
        <v>1942</v>
      </c>
      <c r="C2748" s="2" t="inlineStr">
        <is>
          <t>SEPARACAO</t>
        </is>
      </c>
      <c r="D2748" s="2" t="inlineStr">
        <is>
          <t>T10470</t>
        </is>
      </c>
      <c r="E2748" s="2" t="inlineStr">
        <is>
          <t>GABRIEL WHALAS NUNES DE SOUZA</t>
        </is>
      </c>
      <c r="F2748" s="2" t="n">
        <v>1134</v>
      </c>
      <c r="G2748" s="2" t="n">
        <v>6.86</v>
      </c>
      <c r="H2748" s="2" t="n">
        <v>165</v>
      </c>
      <c r="I2748" s="2" t="n">
        <v>80</v>
      </c>
      <c r="J2748" s="2" t="inlineStr">
        <is>
          <t>TERCEIRO</t>
        </is>
      </c>
    </row>
    <row r="2749">
      <c r="A2749" s="2" t="n">
        <v>8</v>
      </c>
      <c r="B2749" s="2" t="n">
        <v>1942</v>
      </c>
      <c r="C2749" s="2" t="inlineStr">
        <is>
          <t>SEPARACAO</t>
        </is>
      </c>
      <c r="D2749" s="2" t="inlineStr">
        <is>
          <t>T10499</t>
        </is>
      </c>
      <c r="E2749" s="2" t="inlineStr">
        <is>
          <t>Kaio Lucas Cardoso Nogueira</t>
        </is>
      </c>
      <c r="F2749" s="2" t="n">
        <v>10524</v>
      </c>
      <c r="G2749" s="2" t="n">
        <v>80.23999999999999</v>
      </c>
      <c r="H2749" s="2" t="n">
        <v>131</v>
      </c>
      <c r="I2749" s="2" t="n">
        <v>80</v>
      </c>
      <c r="J2749" s="2" t="inlineStr">
        <is>
          <t>TERCEIRO</t>
        </is>
      </c>
    </row>
    <row r="2750">
      <c r="A2750" s="2" t="n">
        <v>8</v>
      </c>
      <c r="B2750" s="2" t="n">
        <v>1942</v>
      </c>
      <c r="C2750" s="2" t="inlineStr">
        <is>
          <t>SEPARACAO</t>
        </is>
      </c>
      <c r="D2750" s="2" t="inlineStr">
        <is>
          <t>T10517</t>
        </is>
      </c>
      <c r="E2750" s="2" t="inlineStr">
        <is>
          <t>JOAO VITOR SANTOS MARTINS</t>
        </is>
      </c>
      <c r="F2750" s="2" t="n">
        <v>9333</v>
      </c>
      <c r="G2750" s="2" t="n">
        <v>86.93000000000001</v>
      </c>
      <c r="H2750" s="2" t="n">
        <v>107</v>
      </c>
      <c r="I2750" s="2" t="n">
        <v>80</v>
      </c>
      <c r="J2750" s="2" t="inlineStr">
        <is>
          <t>TERCEIRO</t>
        </is>
      </c>
    </row>
    <row r="2751">
      <c r="A2751" s="2" t="n">
        <v>8</v>
      </c>
      <c r="B2751" s="2" t="n">
        <v>1942</v>
      </c>
      <c r="C2751" s="2" t="inlineStr">
        <is>
          <t>SEPARACAO</t>
        </is>
      </c>
      <c r="D2751" s="2" t="inlineStr">
        <is>
          <t>T10563</t>
        </is>
      </c>
      <c r="E2751" s="2" t="inlineStr">
        <is>
          <t>Alessandro Farias</t>
        </is>
      </c>
      <c r="F2751" s="2" t="n">
        <v>9230</v>
      </c>
      <c r="G2751" s="2" t="n">
        <v>74.92</v>
      </c>
      <c r="H2751" s="2" t="n">
        <v>123</v>
      </c>
      <c r="I2751" s="2" t="n">
        <v>80</v>
      </c>
      <c r="J2751" s="2" t="inlineStr">
        <is>
          <t>TERCEIRO</t>
        </is>
      </c>
    </row>
    <row r="2752">
      <c r="A2752" s="2" t="n">
        <v>8</v>
      </c>
      <c r="B2752" s="2" t="n">
        <v>1942</v>
      </c>
      <c r="C2752" s="2" t="inlineStr">
        <is>
          <t>SEPARACAO</t>
        </is>
      </c>
      <c r="D2752" s="2" t="inlineStr">
        <is>
          <t>T10566</t>
        </is>
      </c>
      <c r="E2752" s="2" t="inlineStr">
        <is>
          <t>Jailson de Sousa Ferreira</t>
        </is>
      </c>
      <c r="F2752" s="2" t="n">
        <v>9673</v>
      </c>
      <c r="G2752" s="2" t="n">
        <v>88.31</v>
      </c>
      <c r="H2752" s="2" t="n">
        <v>110</v>
      </c>
      <c r="I2752" s="2" t="n">
        <v>80</v>
      </c>
      <c r="J2752" s="2" t="inlineStr">
        <is>
          <t>TERCEIRO</t>
        </is>
      </c>
    </row>
    <row r="2753">
      <c r="A2753" s="2" t="n">
        <v>8</v>
      </c>
      <c r="B2753" s="2" t="n">
        <v>1942</v>
      </c>
      <c r="C2753" s="2" t="inlineStr">
        <is>
          <t>SEPARACAO</t>
        </is>
      </c>
      <c r="D2753" s="2" t="inlineStr">
        <is>
          <t>T10580</t>
        </is>
      </c>
      <c r="E2753" s="2" t="inlineStr">
        <is>
          <t>Erik Jullian da Silva Goncalves</t>
        </is>
      </c>
      <c r="F2753" s="2" t="n">
        <v>10186</v>
      </c>
      <c r="G2753" s="2" t="n">
        <v>67.83</v>
      </c>
      <c r="H2753" s="2" t="n">
        <v>150</v>
      </c>
      <c r="I2753" s="2" t="n">
        <v>80</v>
      </c>
      <c r="J2753" s="2" t="inlineStr">
        <is>
          <t>TERCEIRO</t>
        </is>
      </c>
    </row>
    <row r="2754">
      <c r="A2754" s="2" t="n">
        <v>8</v>
      </c>
      <c r="B2754" s="2" t="n">
        <v>1942</v>
      </c>
      <c r="C2754" s="2" t="inlineStr">
        <is>
          <t>SEPARACAO</t>
        </is>
      </c>
      <c r="D2754" s="2" t="inlineStr">
        <is>
          <t>T10587</t>
        </is>
      </c>
      <c r="E2754" s="2" t="inlineStr">
        <is>
          <t>Vitor Gabriel Castro da Cruz</t>
        </is>
      </c>
      <c r="F2754" s="2" t="n">
        <v>10131</v>
      </c>
      <c r="G2754" s="2" t="n">
        <v>89.34</v>
      </c>
      <c r="H2754" s="2" t="n">
        <v>113</v>
      </c>
      <c r="I2754" s="2" t="n">
        <v>80</v>
      </c>
      <c r="J2754" s="2" t="inlineStr">
        <is>
          <t>TERCEIRO</t>
        </is>
      </c>
    </row>
    <row r="2755">
      <c r="A2755" s="2" t="n">
        <v>8</v>
      </c>
      <c r="B2755" s="2" t="n">
        <v>1942</v>
      </c>
      <c r="C2755" s="2" t="inlineStr">
        <is>
          <t>SEPARACAO</t>
        </is>
      </c>
      <c r="D2755" s="2" t="inlineStr">
        <is>
          <t>T10597</t>
        </is>
      </c>
      <c r="E2755" s="2" t="inlineStr">
        <is>
          <t>Pedro Henrique</t>
        </is>
      </c>
      <c r="F2755" s="2" t="n">
        <v>9469</v>
      </c>
      <c r="G2755" s="2" t="n">
        <v>78.16</v>
      </c>
      <c r="H2755" s="2" t="n">
        <v>121</v>
      </c>
      <c r="I2755" s="2" t="n">
        <v>80</v>
      </c>
      <c r="J2755" s="2" t="inlineStr">
        <is>
          <t>TERCEIRO</t>
        </is>
      </c>
    </row>
    <row r="2756">
      <c r="A2756" s="2" t="n">
        <v>8</v>
      </c>
      <c r="B2756" s="2" t="n">
        <v>1942</v>
      </c>
      <c r="C2756" s="2" t="inlineStr">
        <is>
          <t>SEPARACAO</t>
        </is>
      </c>
      <c r="D2756" s="2" t="inlineStr">
        <is>
          <t>T10612</t>
        </is>
      </c>
      <c r="E2756" s="2" t="inlineStr">
        <is>
          <t>Renan Dias Barbosa dos Santos</t>
        </is>
      </c>
      <c r="F2756" s="2" t="n">
        <v>11051</v>
      </c>
      <c r="G2756" s="2" t="n">
        <v>132.3</v>
      </c>
      <c r="H2756" s="2" t="n">
        <v>84</v>
      </c>
      <c r="I2756" s="2" t="n">
        <v>80</v>
      </c>
      <c r="J2756" s="2" t="inlineStr">
        <is>
          <t>TERCEIRO</t>
        </is>
      </c>
    </row>
    <row r="2757">
      <c r="A2757" s="2" t="n">
        <v>8</v>
      </c>
      <c r="B2757" s="2" t="n">
        <v>1942</v>
      </c>
      <c r="C2757" s="2" t="inlineStr">
        <is>
          <t>SEPARACAO</t>
        </is>
      </c>
      <c r="D2757" s="2" t="inlineStr">
        <is>
          <t>T10615</t>
        </is>
      </c>
      <c r="E2757" s="2" t="inlineStr">
        <is>
          <t>Emanoel dos Santos Silva</t>
        </is>
      </c>
      <c r="F2757" s="2" t="n">
        <v>6453</v>
      </c>
      <c r="G2757" s="2" t="n">
        <v>113.91</v>
      </c>
      <c r="H2757" s="2" t="n">
        <v>57</v>
      </c>
      <c r="I2757" s="2" t="n">
        <v>80</v>
      </c>
      <c r="J2757" s="2" t="inlineStr">
        <is>
          <t>TERCEIRO</t>
        </is>
      </c>
    </row>
    <row r="2758">
      <c r="A2758" s="2" t="n">
        <v>8</v>
      </c>
      <c r="B2758" s="2" t="n">
        <v>1942</v>
      </c>
      <c r="C2758" s="2" t="inlineStr">
        <is>
          <t>SEPARACAO</t>
        </is>
      </c>
      <c r="D2758" s="2" t="inlineStr">
        <is>
          <t>T10618</t>
        </is>
      </c>
      <c r="E2758" s="2" t="inlineStr">
        <is>
          <t>Vailson Brito</t>
        </is>
      </c>
      <c r="F2758" s="2" t="n">
        <v>10205</v>
      </c>
      <c r="G2758" s="2" t="n">
        <v>91.86</v>
      </c>
      <c r="H2758" s="2" t="n">
        <v>111</v>
      </c>
      <c r="I2758" s="2" t="n">
        <v>80</v>
      </c>
      <c r="J2758" s="2" t="inlineStr">
        <is>
          <t>TERCEIRO</t>
        </is>
      </c>
    </row>
    <row r="2759">
      <c r="A2759" s="2" t="n">
        <v>8</v>
      </c>
      <c r="B2759" s="2" t="n">
        <v>1942</v>
      </c>
      <c r="C2759" s="2" t="inlineStr">
        <is>
          <t>SEPARACAO</t>
        </is>
      </c>
      <c r="D2759" s="2" t="inlineStr">
        <is>
          <t>T10620</t>
        </is>
      </c>
      <c r="E2759" s="2" t="inlineStr">
        <is>
          <t>Pedro Moreira</t>
        </is>
      </c>
      <c r="F2759" s="2" t="n">
        <v>9723</v>
      </c>
      <c r="G2759" s="2" t="n">
        <v>68.86</v>
      </c>
      <c r="H2759" s="2" t="n">
        <v>141</v>
      </c>
      <c r="I2759" s="2" t="n">
        <v>80</v>
      </c>
      <c r="J2759" s="2" t="inlineStr">
        <is>
          <t>TERCEIRO</t>
        </is>
      </c>
    </row>
    <row r="2760">
      <c r="A2760" s="2" t="n">
        <v>8</v>
      </c>
      <c r="B2760" s="2" t="n">
        <v>1942</v>
      </c>
      <c r="C2760" s="2" t="inlineStr">
        <is>
          <t>SEPARACAO</t>
        </is>
      </c>
      <c r="D2760" s="2" t="inlineStr">
        <is>
          <t>T10623</t>
        </is>
      </c>
      <c r="E2760" s="2" t="inlineStr">
        <is>
          <t>Alex Sandro Cordeiro dos Santos</t>
        </is>
      </c>
      <c r="F2760" s="2" t="n">
        <v>5720</v>
      </c>
      <c r="G2760" s="2" t="n">
        <v>127.42</v>
      </c>
      <c r="H2760" s="2" t="n">
        <v>45</v>
      </c>
      <c r="I2760" s="2" t="n">
        <v>80</v>
      </c>
      <c r="J2760" s="2" t="inlineStr">
        <is>
          <t>TERCEIRO</t>
        </is>
      </c>
    </row>
    <row r="2761">
      <c r="A2761" s="2" t="n">
        <v>8</v>
      </c>
      <c r="B2761" s="2" t="n">
        <v>1942</v>
      </c>
      <c r="C2761" s="2" t="inlineStr">
        <is>
          <t>SEPARACAO</t>
        </is>
      </c>
      <c r="D2761" s="2" t="inlineStr">
        <is>
          <t>T10624</t>
        </is>
      </c>
      <c r="E2761" s="2" t="inlineStr">
        <is>
          <t>Brayan Wilian Pereira</t>
        </is>
      </c>
      <c r="F2761" s="2" t="n">
        <v>9901</v>
      </c>
      <c r="G2761" s="2" t="n">
        <v>87.7</v>
      </c>
      <c r="H2761" s="2" t="n">
        <v>113</v>
      </c>
      <c r="I2761" s="2" t="n">
        <v>80</v>
      </c>
      <c r="J2761" s="2" t="inlineStr">
        <is>
          <t>TERCEIRO</t>
        </is>
      </c>
    </row>
    <row r="2762">
      <c r="A2762" s="2" t="n">
        <v>8</v>
      </c>
      <c r="B2762" s="2" t="n">
        <v>1942</v>
      </c>
      <c r="C2762" s="2" t="inlineStr">
        <is>
          <t>SEPARACAO</t>
        </is>
      </c>
      <c r="D2762" s="2" t="inlineStr">
        <is>
          <t>T10625</t>
        </is>
      </c>
      <c r="E2762" s="2" t="inlineStr">
        <is>
          <t>Marcos Silva Queiros</t>
        </is>
      </c>
      <c r="F2762" s="2" t="n">
        <v>2790</v>
      </c>
      <c r="G2762" s="2" t="n">
        <v>46.57</v>
      </c>
      <c r="H2762" s="2" t="n">
        <v>60</v>
      </c>
      <c r="I2762" s="2" t="n">
        <v>80</v>
      </c>
      <c r="J2762" s="2" t="inlineStr">
        <is>
          <t>TERCEIRO</t>
        </is>
      </c>
    </row>
    <row r="2763">
      <c r="A2763" s="2" t="n">
        <v>8</v>
      </c>
      <c r="B2763" s="2" t="n">
        <v>1942</v>
      </c>
      <c r="C2763" s="2" t="inlineStr">
        <is>
          <t>SEPARACAO</t>
        </is>
      </c>
      <c r="D2763" s="2" t="inlineStr">
        <is>
          <t>T10627</t>
        </is>
      </c>
      <c r="E2763" s="2" t="inlineStr">
        <is>
          <t>Thalles Israel Silva Araujo</t>
        </is>
      </c>
      <c r="F2763" s="2" t="n">
        <v>7537</v>
      </c>
      <c r="G2763" s="2" t="n">
        <v>97.33</v>
      </c>
      <c r="H2763" s="2" t="n">
        <v>77</v>
      </c>
      <c r="I2763" s="2" t="n">
        <v>80</v>
      </c>
      <c r="J2763" s="2" t="inlineStr">
        <is>
          <t>TERCEIRO</t>
        </is>
      </c>
    </row>
    <row r="2764">
      <c r="A2764" s="2" t="n">
        <v>8</v>
      </c>
      <c r="B2764" s="2" t="n">
        <v>1942</v>
      </c>
      <c r="C2764" s="2" t="inlineStr">
        <is>
          <t>SEPARACAO</t>
        </is>
      </c>
      <c r="D2764" s="2" t="inlineStr">
        <is>
          <t>T10629</t>
        </is>
      </c>
      <c r="E2764" s="2" t="inlineStr">
        <is>
          <t>Jhonatan Teodoro da Silva</t>
        </is>
      </c>
      <c r="F2764" s="2" t="n">
        <v>10220</v>
      </c>
      <c r="G2764" s="2" t="n">
        <v>100.16</v>
      </c>
      <c r="H2764" s="2" t="n">
        <v>102</v>
      </c>
      <c r="I2764" s="2" t="n">
        <v>80</v>
      </c>
      <c r="J2764" s="2" t="inlineStr">
        <is>
          <t>TERCEIRO</t>
        </is>
      </c>
    </row>
    <row r="2765">
      <c r="A2765" s="2" t="n">
        <v>8</v>
      </c>
      <c r="B2765" s="2" t="n">
        <v>1942</v>
      </c>
      <c r="C2765" s="2" t="inlineStr">
        <is>
          <t>SEPARACAO</t>
        </is>
      </c>
      <c r="D2765" s="2" t="inlineStr">
        <is>
          <t>T10631</t>
        </is>
      </c>
      <c r="E2765" s="2" t="inlineStr">
        <is>
          <t>IGOR MOITINHO DE OLIVEIRA</t>
        </is>
      </c>
      <c r="F2765" s="2" t="n">
        <v>6822</v>
      </c>
      <c r="G2765" s="2" t="n">
        <v>85.98999999999999</v>
      </c>
      <c r="H2765" s="2" t="n">
        <v>79</v>
      </c>
      <c r="I2765" s="2" t="n">
        <v>80</v>
      </c>
      <c r="J2765" s="2" t="inlineStr">
        <is>
          <t>TERCEIRO</t>
        </is>
      </c>
    </row>
    <row r="2766">
      <c r="A2766" s="2" t="n">
        <v>8</v>
      </c>
      <c r="B2766" s="2" t="n">
        <v>1942</v>
      </c>
      <c r="C2766" s="2" t="inlineStr">
        <is>
          <t>SEPARACAO</t>
        </is>
      </c>
      <c r="D2766" s="2" t="inlineStr">
        <is>
          <t>T10632</t>
        </is>
      </c>
      <c r="E2766" s="2" t="inlineStr">
        <is>
          <t>VICTOR ALVES DE SOUZA</t>
        </is>
      </c>
      <c r="F2766" s="2" t="n">
        <v>6080</v>
      </c>
      <c r="G2766" s="2" t="n">
        <v>103.55</v>
      </c>
      <c r="H2766" s="2" t="n">
        <v>59</v>
      </c>
      <c r="I2766" s="2" t="n">
        <v>80</v>
      </c>
      <c r="J2766" s="2" t="inlineStr">
        <is>
          <t>TERCEIRO</t>
        </is>
      </c>
    </row>
    <row r="2767">
      <c r="A2767" s="2" t="n">
        <v>8</v>
      </c>
      <c r="B2767" s="2" t="n">
        <v>1942</v>
      </c>
      <c r="C2767" s="2" t="inlineStr">
        <is>
          <t>SEPARACAO</t>
        </is>
      </c>
      <c r="D2767" s="2" t="inlineStr">
        <is>
          <t>T10633</t>
        </is>
      </c>
      <c r="E2767" s="2" t="inlineStr">
        <is>
          <t>CAIO GABRIEL JESUS DA SILVA</t>
        </is>
      </c>
      <c r="F2767" s="2" t="n">
        <v>7385</v>
      </c>
      <c r="G2767" s="2" t="n">
        <v>81.51000000000001</v>
      </c>
      <c r="H2767" s="2" t="n">
        <v>91</v>
      </c>
      <c r="I2767" s="2" t="n">
        <v>80</v>
      </c>
      <c r="J2767" s="2" t="inlineStr">
        <is>
          <t>TERCEIRO</t>
        </is>
      </c>
    </row>
    <row r="2768">
      <c r="A2768" s="2" t="n">
        <v>8</v>
      </c>
      <c r="B2768" s="2" t="n">
        <v>1942</v>
      </c>
      <c r="C2768" s="2" t="inlineStr">
        <is>
          <t>SEPARACAO</t>
        </is>
      </c>
      <c r="D2768" s="2" t="inlineStr">
        <is>
          <t>T10634</t>
        </is>
      </c>
      <c r="E2768" s="2" t="inlineStr">
        <is>
          <t>Carlos Eduardo Rodrigues Nunes</t>
        </is>
      </c>
      <c r="F2768" s="2" t="n">
        <v>1766</v>
      </c>
      <c r="G2768" s="2" t="n">
        <v>26.5</v>
      </c>
      <c r="H2768" s="2" t="n">
        <v>67</v>
      </c>
      <c r="I2768" s="2" t="n">
        <v>80</v>
      </c>
      <c r="J2768" s="2" t="inlineStr">
        <is>
          <t>TERCEIRO</t>
        </is>
      </c>
    </row>
    <row r="2769">
      <c r="A2769" s="2" t="n">
        <v>8</v>
      </c>
      <c r="B2769" s="2" t="n">
        <v>1942</v>
      </c>
      <c r="C2769" s="2" t="inlineStr">
        <is>
          <t>SEPARACAO</t>
        </is>
      </c>
      <c r="D2769" s="2" t="inlineStr">
        <is>
          <t>T10635</t>
        </is>
      </c>
      <c r="E2769" s="2" t="inlineStr">
        <is>
          <t>Jonas de Moura Amaral</t>
        </is>
      </c>
      <c r="F2769" s="2" t="n">
        <v>3614</v>
      </c>
      <c r="G2769" s="2" t="n">
        <v>52.56</v>
      </c>
      <c r="H2769" s="2" t="n">
        <v>69</v>
      </c>
      <c r="I2769" s="2" t="n">
        <v>80</v>
      </c>
      <c r="J2769" s="2" t="inlineStr">
        <is>
          <t>TERCEIRO</t>
        </is>
      </c>
    </row>
    <row r="2770">
      <c r="A2770" s="2" t="n">
        <v>8</v>
      </c>
      <c r="B2770" s="2" t="n">
        <v>1942</v>
      </c>
      <c r="C2770" s="2" t="inlineStr">
        <is>
          <t>SEPARACAO</t>
        </is>
      </c>
      <c r="D2770" s="2" t="inlineStr">
        <is>
          <t>T10636</t>
        </is>
      </c>
      <c r="E2770" s="2" t="inlineStr">
        <is>
          <t>Fanger Joseada Silva</t>
        </is>
      </c>
      <c r="F2770" s="2" t="n">
        <v>7265</v>
      </c>
      <c r="G2770" s="2" t="n">
        <v>106.9</v>
      </c>
      <c r="H2770" s="2" t="n">
        <v>68</v>
      </c>
      <c r="I2770" s="2" t="n">
        <v>80</v>
      </c>
      <c r="J2770" s="2" t="inlineStr">
        <is>
          <t>TERCEIRO</t>
        </is>
      </c>
    </row>
    <row r="2771">
      <c r="A2771" s="2" t="n">
        <v>8</v>
      </c>
      <c r="B2771" s="2" t="n">
        <v>1942</v>
      </c>
      <c r="C2771" s="2" t="inlineStr">
        <is>
          <t>SEPARACAO</t>
        </is>
      </c>
      <c r="D2771" s="2" t="inlineStr">
        <is>
          <t>T10637</t>
        </is>
      </c>
      <c r="E2771" s="2" t="inlineStr">
        <is>
          <t>Renato Augusto de Souza</t>
        </is>
      </c>
      <c r="F2771" s="2" t="n">
        <v>5891</v>
      </c>
      <c r="G2771" s="2" t="n">
        <v>115.95</v>
      </c>
      <c r="H2771" s="2" t="n">
        <v>51</v>
      </c>
      <c r="I2771" s="2" t="n">
        <v>80</v>
      </c>
      <c r="J2771" s="2" t="inlineStr">
        <is>
          <t>TERCEIRO</t>
        </is>
      </c>
    </row>
    <row r="2772">
      <c r="A2772" s="2" t="n">
        <v>8</v>
      </c>
      <c r="B2772" s="2" t="n">
        <v>1942</v>
      </c>
      <c r="C2772" s="2" t="inlineStr">
        <is>
          <t>SEPARACAO</t>
        </is>
      </c>
      <c r="D2772" s="2" t="inlineStr">
        <is>
          <t>T10638</t>
        </is>
      </c>
      <c r="E2772" s="2" t="inlineStr">
        <is>
          <t>Jorge Washington Maia</t>
        </is>
      </c>
      <c r="F2772" s="2" t="n">
        <v>6393</v>
      </c>
      <c r="G2772" s="2" t="n">
        <v>119.22</v>
      </c>
      <c r="H2772" s="2" t="n">
        <v>54</v>
      </c>
      <c r="I2772" s="2" t="n">
        <v>80</v>
      </c>
      <c r="J2772" s="2" t="inlineStr">
        <is>
          <t>TERCEIRO</t>
        </is>
      </c>
    </row>
    <row r="2773">
      <c r="A2773" s="2" t="n">
        <v>8</v>
      </c>
      <c r="B2773" s="2" t="n">
        <v>1942</v>
      </c>
      <c r="C2773" s="2" t="inlineStr">
        <is>
          <t>SEPARACAO</t>
        </is>
      </c>
      <c r="D2773" s="2" t="inlineStr">
        <is>
          <t>T10639</t>
        </is>
      </c>
      <c r="E2773" s="2" t="inlineStr">
        <is>
          <t>ERICK DEZIDEIRO FERREIRA DA SILVA</t>
        </is>
      </c>
      <c r="F2773" s="2" t="n">
        <v>4322</v>
      </c>
      <c r="G2773" s="2" t="n">
        <v>90.88</v>
      </c>
      <c r="H2773" s="2" t="n">
        <v>48</v>
      </c>
      <c r="I2773" s="2" t="n">
        <v>80</v>
      </c>
      <c r="J2773" s="2" t="inlineStr">
        <is>
          <t>TERCEIRO</t>
        </is>
      </c>
    </row>
    <row r="2774">
      <c r="A2774" s="2" t="n">
        <v>8</v>
      </c>
      <c r="B2774" s="2" t="n">
        <v>1942</v>
      </c>
      <c r="C2774" s="2" t="inlineStr">
        <is>
          <t>SEPARACAO</t>
        </is>
      </c>
      <c r="D2774" s="2" t="inlineStr">
        <is>
          <t>T10640</t>
        </is>
      </c>
      <c r="E2774" s="2" t="inlineStr">
        <is>
          <t>WESLLEY SANTOS OLIVEIRA</t>
        </is>
      </c>
      <c r="F2774" s="2" t="n">
        <v>2456</v>
      </c>
      <c r="G2774" s="2" t="n">
        <v>53.57</v>
      </c>
      <c r="H2774" s="2" t="n">
        <v>46</v>
      </c>
      <c r="I2774" s="2" t="n">
        <v>80</v>
      </c>
      <c r="J2774" s="2" t="inlineStr">
        <is>
          <t>TERCEIRO</t>
        </is>
      </c>
    </row>
    <row r="2775">
      <c r="A2775" s="2" t="n">
        <v>8</v>
      </c>
      <c r="B2775" s="2" t="n">
        <v>1942</v>
      </c>
      <c r="C2775" s="2" t="inlineStr">
        <is>
          <t>SEPARACAO</t>
        </is>
      </c>
      <c r="D2775" s="2" t="inlineStr">
        <is>
          <t>T10642</t>
        </is>
      </c>
      <c r="E2775" s="2" t="inlineStr">
        <is>
          <t>Moises Willian</t>
        </is>
      </c>
      <c r="F2775" s="2" t="n">
        <v>1122</v>
      </c>
      <c r="G2775" s="2" t="n">
        <v>19.77</v>
      </c>
      <c r="H2775" s="2" t="n">
        <v>57</v>
      </c>
      <c r="I2775" s="2" t="n">
        <v>80</v>
      </c>
      <c r="J2775" s="2" t="inlineStr">
        <is>
          <t>TERCEIRO</t>
        </is>
      </c>
    </row>
    <row r="2776">
      <c r="A2776" s="2" t="n">
        <v>8</v>
      </c>
      <c r="B2776" s="2" t="n">
        <v>1942</v>
      </c>
      <c r="C2776" s="2" t="inlineStr">
        <is>
          <t>SEPARACAO</t>
        </is>
      </c>
      <c r="D2776" s="2" t="inlineStr">
        <is>
          <t>T10643</t>
        </is>
      </c>
      <c r="E2776" s="2" t="inlineStr">
        <is>
          <t>Kauan Ferreira Bueno</t>
        </is>
      </c>
      <c r="F2776" s="2" t="n">
        <v>6689</v>
      </c>
      <c r="G2776" s="2" t="n">
        <v>98.93000000000001</v>
      </c>
      <c r="H2776" s="2" t="n">
        <v>68</v>
      </c>
      <c r="I2776" s="2" t="n">
        <v>80</v>
      </c>
      <c r="J2776" s="2" t="inlineStr">
        <is>
          <t>TERCEIRO</t>
        </is>
      </c>
    </row>
    <row r="2777">
      <c r="A2777" s="2" t="n">
        <v>8</v>
      </c>
      <c r="B2777" s="2" t="n">
        <v>1942</v>
      </c>
      <c r="C2777" s="2" t="inlineStr">
        <is>
          <t>SEPARACAO</t>
        </is>
      </c>
      <c r="D2777" s="2" t="inlineStr">
        <is>
          <t>T10644</t>
        </is>
      </c>
      <c r="E2777" s="2" t="inlineStr">
        <is>
          <t>Kevin Ferreira Bueno</t>
        </is>
      </c>
      <c r="F2777" s="2" t="n">
        <v>5200</v>
      </c>
      <c r="G2777" s="2" t="n">
        <v>93.01000000000001</v>
      </c>
      <c r="H2777" s="2" t="n">
        <v>56</v>
      </c>
      <c r="I2777" s="2" t="n">
        <v>80</v>
      </c>
      <c r="J2777" s="2" t="inlineStr">
        <is>
          <t>TERCEIRO</t>
        </is>
      </c>
    </row>
    <row r="2778">
      <c r="A2778" s="2" t="n">
        <v>8</v>
      </c>
      <c r="B2778" s="2" t="n">
        <v>1942</v>
      </c>
      <c r="C2778" s="2" t="inlineStr">
        <is>
          <t>SEPARACAO</t>
        </is>
      </c>
      <c r="D2778" s="2" t="inlineStr">
        <is>
          <t>T10645</t>
        </is>
      </c>
      <c r="E2778" s="2" t="inlineStr">
        <is>
          <t>Rodrigo Oliveira</t>
        </is>
      </c>
      <c r="F2778" s="2" t="n">
        <v>1210</v>
      </c>
      <c r="G2778" s="2" t="n">
        <v>30.44</v>
      </c>
      <c r="H2778" s="2" t="n">
        <v>40</v>
      </c>
      <c r="I2778" s="2" t="n">
        <v>80</v>
      </c>
      <c r="J2778" s="2" t="inlineStr">
        <is>
          <t>TERCEIRO</t>
        </is>
      </c>
    </row>
    <row r="2779">
      <c r="A2779" s="2" t="n">
        <v>8</v>
      </c>
      <c r="B2779" s="2" t="n">
        <v>1942</v>
      </c>
      <c r="C2779" s="2" t="inlineStr">
        <is>
          <t>SEPARACAO</t>
        </is>
      </c>
      <c r="D2779" s="2" t="inlineStr">
        <is>
          <t>T10646</t>
        </is>
      </c>
      <c r="E2779" s="2" t="inlineStr">
        <is>
          <t>Vitor Hugo</t>
        </is>
      </c>
      <c r="F2779" s="2" t="n">
        <v>1921</v>
      </c>
      <c r="G2779" s="2" t="n">
        <v>36.13</v>
      </c>
      <c r="H2779" s="2" t="n">
        <v>53</v>
      </c>
      <c r="I2779" s="2" t="n">
        <v>80</v>
      </c>
      <c r="J2779" s="2" t="inlineStr">
        <is>
          <t>TERCEIRO</t>
        </is>
      </c>
    </row>
    <row r="2780">
      <c r="A2780" s="2" t="n">
        <v>8</v>
      </c>
      <c r="B2780" s="2" t="n">
        <v>1942</v>
      </c>
      <c r="C2780" s="2" t="inlineStr">
        <is>
          <t>SEPARACAO</t>
        </is>
      </c>
      <c r="D2780" s="2" t="inlineStr">
        <is>
          <t>T10647</t>
        </is>
      </c>
      <c r="E2780" s="2" t="inlineStr">
        <is>
          <t>Vitor Santana</t>
        </is>
      </c>
      <c r="F2780" s="2" t="n">
        <v>2307</v>
      </c>
      <c r="G2780" s="2" t="n">
        <v>47.36</v>
      </c>
      <c r="H2780" s="2" t="n">
        <v>49</v>
      </c>
      <c r="I2780" s="2" t="n">
        <v>80</v>
      </c>
      <c r="J2780" s="2" t="inlineStr">
        <is>
          <t>TERCEIRO</t>
        </is>
      </c>
    </row>
    <row r="2781">
      <c r="A2781" s="2" t="n">
        <v>8</v>
      </c>
      <c r="B2781" s="2" t="n">
        <v>1942</v>
      </c>
      <c r="C2781" s="2" t="inlineStr">
        <is>
          <t>SEPARACAO</t>
        </is>
      </c>
      <c r="D2781" s="2" t="inlineStr">
        <is>
          <t>T10648</t>
        </is>
      </c>
      <c r="E2781" s="2" t="inlineStr">
        <is>
          <t>Guilherme de Oliveira</t>
        </is>
      </c>
      <c r="F2781" s="2" t="n">
        <v>1490</v>
      </c>
      <c r="G2781" s="2" t="n">
        <v>33.78</v>
      </c>
      <c r="H2781" s="2" t="n">
        <v>44</v>
      </c>
      <c r="I2781" s="2" t="n">
        <v>80</v>
      </c>
      <c r="J2781" s="2" t="inlineStr">
        <is>
          <t>TERCEIRO</t>
        </is>
      </c>
    </row>
    <row r="2782">
      <c r="A2782" s="2" t="n">
        <v>8</v>
      </c>
      <c r="B2782" s="2" t="n">
        <v>1942</v>
      </c>
      <c r="C2782" s="2" t="inlineStr">
        <is>
          <t>SEPARACAO</t>
        </is>
      </c>
      <c r="D2782" s="2" t="inlineStr">
        <is>
          <t>T10649</t>
        </is>
      </c>
      <c r="E2782" s="2" t="inlineStr">
        <is>
          <t>Lucas Gabriel</t>
        </is>
      </c>
      <c r="F2782" s="2" t="n">
        <v>2912</v>
      </c>
      <c r="G2782" s="2" t="n">
        <v>38.14</v>
      </c>
      <c r="H2782" s="2" t="n">
        <v>76</v>
      </c>
      <c r="I2782" s="2" t="n">
        <v>80</v>
      </c>
      <c r="J2782" s="2" t="inlineStr">
        <is>
          <t>TERCEIRO</t>
        </is>
      </c>
    </row>
    <row r="2783">
      <c r="A2783" s="2" t="n">
        <v>8</v>
      </c>
      <c r="B2783" s="2" t="n">
        <v>1942</v>
      </c>
      <c r="C2783" s="2" t="inlineStr">
        <is>
          <t>SEPARACAO</t>
        </is>
      </c>
      <c r="D2783" s="2" t="inlineStr">
        <is>
          <t>T10650</t>
        </is>
      </c>
      <c r="E2783" s="2" t="inlineStr">
        <is>
          <t>Rodrigo Henrique</t>
        </is>
      </c>
      <c r="F2783" s="2" t="n">
        <v>3689</v>
      </c>
      <c r="G2783" s="2" t="n">
        <v>63.82</v>
      </c>
      <c r="H2783" s="2" t="n">
        <v>58</v>
      </c>
      <c r="I2783" s="2" t="n">
        <v>80</v>
      </c>
      <c r="J2783" s="2" t="inlineStr">
        <is>
          <t>TERCEIRO</t>
        </is>
      </c>
    </row>
    <row r="2784">
      <c r="A2784" s="2" t="n">
        <v>8</v>
      </c>
      <c r="B2784" s="2" t="n">
        <v>1942</v>
      </c>
      <c r="C2784" s="2" t="inlineStr">
        <is>
          <t>SEPARACAO</t>
        </is>
      </c>
      <c r="D2784" s="2" t="inlineStr">
        <is>
          <t>T10651</t>
        </is>
      </c>
      <c r="E2784" s="2" t="inlineStr">
        <is>
          <t>Gabriel Gomes Siqueli</t>
        </is>
      </c>
      <c r="F2784" s="2" t="n">
        <v>1052</v>
      </c>
      <c r="G2784" s="2" t="n">
        <v>26.22</v>
      </c>
      <c r="H2784" s="2" t="n">
        <v>40</v>
      </c>
      <c r="I2784" s="2" t="n">
        <v>80</v>
      </c>
      <c r="J2784" s="2" t="inlineStr">
        <is>
          <t>TERCEIRO</t>
        </is>
      </c>
    </row>
    <row r="2785">
      <c r="A2785" s="2" t="n">
        <v>8</v>
      </c>
      <c r="B2785" s="2" t="n">
        <v>1942</v>
      </c>
      <c r="C2785" s="2" t="inlineStr">
        <is>
          <t>SEPARACAO</t>
        </is>
      </c>
      <c r="D2785" s="2" t="inlineStr">
        <is>
          <t>T10652</t>
        </is>
      </c>
      <c r="E2785" s="2" t="inlineStr">
        <is>
          <t>Hugo Ramos Dantas</t>
        </is>
      </c>
      <c r="F2785" s="2" t="n">
        <v>1599</v>
      </c>
      <c r="G2785" s="2" t="n">
        <v>38.23</v>
      </c>
      <c r="H2785" s="2" t="n">
        <v>42</v>
      </c>
      <c r="I2785" s="2" t="n">
        <v>80</v>
      </c>
      <c r="J2785" s="2" t="inlineStr">
        <is>
          <t>TERCEIRO</t>
        </is>
      </c>
    </row>
    <row r="2786">
      <c r="A2786" s="2" t="n">
        <v>8</v>
      </c>
      <c r="B2786" s="2" t="n">
        <v>1942</v>
      </c>
      <c r="C2786" s="2" t="inlineStr">
        <is>
          <t>SEPARACAO</t>
        </is>
      </c>
      <c r="D2786" s="2" t="inlineStr">
        <is>
          <t>T10653</t>
        </is>
      </c>
      <c r="E2786" s="2" t="inlineStr">
        <is>
          <t>Wellington Lino dos Santos</t>
        </is>
      </c>
      <c r="F2786" s="2" t="n">
        <v>2343</v>
      </c>
      <c r="G2786" s="2" t="n">
        <v>42.09</v>
      </c>
      <c r="H2786" s="2" t="n">
        <v>56</v>
      </c>
      <c r="I2786" s="2" t="n">
        <v>80</v>
      </c>
      <c r="J2786" s="2" t="inlineStr">
        <is>
          <t>TERCEIRO</t>
        </is>
      </c>
    </row>
    <row r="2787">
      <c r="A2787" s="2" t="n">
        <v>8</v>
      </c>
      <c r="B2787" s="2" t="n">
        <v>409</v>
      </c>
      <c r="C2787" s="2" t="inlineStr">
        <is>
          <t>ATIVIDADE OP. EMP.</t>
        </is>
      </c>
      <c r="D2787" s="2" t="inlineStr">
        <is>
          <t>182403</t>
        </is>
      </c>
      <c r="E2787" s="2" t="inlineStr">
        <is>
          <t>Reginaldo Alves Araujo</t>
        </is>
      </c>
      <c r="F2787" s="2" t="n">
        <v>2378</v>
      </c>
      <c r="G2787" s="2" t="n">
        <v>63.7</v>
      </c>
      <c r="H2787" s="2" t="n">
        <v>37</v>
      </c>
      <c r="I2787" s="2" t="n">
        <v>25</v>
      </c>
      <c r="J2787" s="2" t="inlineStr">
        <is>
          <t>GPA</t>
        </is>
      </c>
    </row>
    <row r="2788">
      <c r="A2788" s="2" t="n">
        <v>8</v>
      </c>
      <c r="B2788" s="2" t="n">
        <v>409</v>
      </c>
      <c r="C2788" s="2" t="inlineStr">
        <is>
          <t>RECEBIMENTO</t>
        </is>
      </c>
      <c r="D2788" s="2" t="inlineStr">
        <is>
          <t>182403</t>
        </is>
      </c>
      <c r="E2788" s="2" t="inlineStr">
        <is>
          <t>Reginaldo Alves Araujo</t>
        </is>
      </c>
      <c r="F2788" s="2" t="n">
        <v>1</v>
      </c>
      <c r="G2788" s="2" t="n">
        <v>0.17</v>
      </c>
      <c r="H2788" s="2" t="n">
        <v>6</v>
      </c>
      <c r="I2788" s="2" t="n">
        <v>25</v>
      </c>
      <c r="J2788" s="2" t="inlineStr">
        <is>
          <t>GPA</t>
        </is>
      </c>
    </row>
    <row r="2789">
      <c r="A2789" s="2" t="n">
        <v>8</v>
      </c>
      <c r="B2789" s="2" t="n">
        <v>409</v>
      </c>
      <c r="C2789" s="2" t="inlineStr">
        <is>
          <t>ATIVIDADE OP. EMP.</t>
        </is>
      </c>
      <c r="D2789" s="2" t="inlineStr">
        <is>
          <t>245370</t>
        </is>
      </c>
      <c r="E2789" s="2" t="inlineStr">
        <is>
          <t>Carlos Alberto Da Luz Teixeira</t>
        </is>
      </c>
      <c r="F2789" s="2" t="n">
        <v>1847</v>
      </c>
      <c r="G2789" s="2" t="n">
        <v>61.46</v>
      </c>
      <c r="H2789" s="2" t="n">
        <v>30</v>
      </c>
      <c r="I2789" s="2" t="n">
        <v>25</v>
      </c>
      <c r="J2789" s="2" t="inlineStr">
        <is>
          <t>GPA</t>
        </is>
      </c>
    </row>
    <row r="2790">
      <c r="A2790" s="2" t="n">
        <v>8</v>
      </c>
      <c r="B2790" s="2" t="n">
        <v>409</v>
      </c>
      <c r="C2790" s="2" t="inlineStr">
        <is>
          <t>CARREGAMENTO</t>
        </is>
      </c>
      <c r="D2790" s="2" t="inlineStr">
        <is>
          <t>250187</t>
        </is>
      </c>
      <c r="E2790" s="2" t="inlineStr">
        <is>
          <t>Marcio Da Silva Rodrigues</t>
        </is>
      </c>
      <c r="F2790" s="2" t="n">
        <v>31</v>
      </c>
      <c r="G2790" s="2" t="n">
        <v>0.38</v>
      </c>
      <c r="H2790" s="2" t="n">
        <v>82</v>
      </c>
      <c r="I2790" s="2" t="n">
        <v>24</v>
      </c>
      <c r="J2790" s="2" t="inlineStr">
        <is>
          <t>GPA</t>
        </is>
      </c>
    </row>
    <row r="2791">
      <c r="A2791" s="2" t="n">
        <v>8</v>
      </c>
      <c r="B2791" s="2" t="n">
        <v>409</v>
      </c>
      <c r="C2791" s="2" t="inlineStr">
        <is>
          <t>RECEBIMENTO</t>
        </is>
      </c>
      <c r="D2791" s="2" t="inlineStr">
        <is>
          <t>250187</t>
        </is>
      </c>
      <c r="E2791" s="2" t="inlineStr">
        <is>
          <t>Marcio Da Silva Rodrigues</t>
        </is>
      </c>
      <c r="F2791" s="2" t="n">
        <v>1249</v>
      </c>
      <c r="G2791" s="2" t="n">
        <v>29.61</v>
      </c>
      <c r="H2791" s="2" t="n">
        <v>42</v>
      </c>
      <c r="I2791" s="2" t="n">
        <v>25</v>
      </c>
      <c r="J2791" s="2" t="inlineStr">
        <is>
          <t>GPA</t>
        </is>
      </c>
    </row>
    <row r="2792">
      <c r="A2792" s="2" t="n">
        <v>8</v>
      </c>
      <c r="B2792" s="2" t="n">
        <v>409</v>
      </c>
      <c r="C2792" s="2" t="inlineStr">
        <is>
          <t>PUXADA RECEB</t>
        </is>
      </c>
      <c r="D2792" s="2" t="inlineStr">
        <is>
          <t>250896</t>
        </is>
      </c>
      <c r="E2792" s="2" t="inlineStr">
        <is>
          <t>Hugo Clementino Nunes</t>
        </is>
      </c>
      <c r="F2792" s="2" t="n">
        <v>5</v>
      </c>
      <c r="G2792" s="2" t="n">
        <v>1.42</v>
      </c>
      <c r="H2792" s="2" t="n">
        <v>4</v>
      </c>
      <c r="I2792" s="2" t="n">
        <v>22</v>
      </c>
      <c r="J2792" s="2" t="inlineStr">
        <is>
          <t>GPA</t>
        </is>
      </c>
    </row>
    <row r="2793">
      <c r="A2793" s="2" t="n">
        <v>8</v>
      </c>
      <c r="B2793" s="2" t="n">
        <v>409</v>
      </c>
      <c r="C2793" s="2" t="inlineStr">
        <is>
          <t>PUXADA RECEB</t>
        </is>
      </c>
      <c r="D2793" s="2" t="inlineStr">
        <is>
          <t>251239</t>
        </is>
      </c>
      <c r="E2793" s="2" t="inlineStr">
        <is>
          <t>Mauricio Rodrigues</t>
        </is>
      </c>
      <c r="F2793" s="2" t="n">
        <v>31</v>
      </c>
      <c r="G2793" s="2" t="n">
        <v>13.25</v>
      </c>
      <c r="H2793" s="2" t="n">
        <v>2</v>
      </c>
      <c r="I2793" s="2" t="n">
        <v>22</v>
      </c>
      <c r="J2793" s="2" t="inlineStr">
        <is>
          <t>GPA</t>
        </is>
      </c>
    </row>
    <row r="2794">
      <c r="A2794" s="2" t="n">
        <v>8</v>
      </c>
      <c r="B2794" s="2" t="n">
        <v>409</v>
      </c>
      <c r="C2794" s="2" t="inlineStr">
        <is>
          <t>RECEBIMENTO</t>
        </is>
      </c>
      <c r="D2794" s="2" t="inlineStr">
        <is>
          <t>251239</t>
        </is>
      </c>
      <c r="E2794" s="2" t="inlineStr">
        <is>
          <t>Mauricio Rodrigues</t>
        </is>
      </c>
      <c r="F2794" s="2" t="n">
        <v>1</v>
      </c>
      <c r="G2794" s="2" t="n">
        <v>1.15</v>
      </c>
      <c r="H2794" s="2" t="n">
        <v>1</v>
      </c>
      <c r="I2794" s="2" t="n">
        <v>25</v>
      </c>
      <c r="J2794" s="2" t="inlineStr">
        <is>
          <t>GPA</t>
        </is>
      </c>
    </row>
    <row r="2795">
      <c r="A2795" s="2" t="n">
        <v>8</v>
      </c>
      <c r="B2795" s="2" t="n">
        <v>409</v>
      </c>
      <c r="C2795" s="2" t="inlineStr">
        <is>
          <t>PUXADA RECEB</t>
        </is>
      </c>
      <c r="D2795" s="2" t="inlineStr">
        <is>
          <t>251240</t>
        </is>
      </c>
      <c r="E2795" s="2" t="inlineStr">
        <is>
          <t>Gildo Antonio Barbosa</t>
        </is>
      </c>
      <c r="F2795" s="2" t="n">
        <v>56</v>
      </c>
      <c r="G2795" s="2" t="n">
        <v>1.9</v>
      </c>
      <c r="H2795" s="2" t="n">
        <v>29</v>
      </c>
      <c r="I2795" s="2" t="n">
        <v>22</v>
      </c>
      <c r="J2795" s="2" t="inlineStr">
        <is>
          <t>GPA</t>
        </is>
      </c>
    </row>
    <row r="2796">
      <c r="A2796" s="2" t="n">
        <v>8</v>
      </c>
      <c r="B2796" s="2" t="n">
        <v>409</v>
      </c>
      <c r="C2796" s="2" t="inlineStr">
        <is>
          <t>RECEBIMENTO</t>
        </is>
      </c>
      <c r="D2796" s="2" t="inlineStr">
        <is>
          <t>251240</t>
        </is>
      </c>
      <c r="E2796" s="2" t="inlineStr">
        <is>
          <t>Gildo Antonio Barbosa</t>
        </is>
      </c>
      <c r="F2796" s="2" t="n">
        <v>2743</v>
      </c>
      <c r="G2796" s="2" t="n">
        <v>36.99</v>
      </c>
      <c r="H2796" s="2" t="n">
        <v>74</v>
      </c>
      <c r="I2796" s="2" t="n">
        <v>25</v>
      </c>
      <c r="J2796" s="2" t="inlineStr">
        <is>
          <t>GPA</t>
        </is>
      </c>
    </row>
    <row r="2797">
      <c r="A2797" s="2" t="n">
        <v>8</v>
      </c>
      <c r="B2797" s="2" t="n">
        <v>409</v>
      </c>
      <c r="C2797" s="2" t="inlineStr">
        <is>
          <t>CARREGAMENTO</t>
        </is>
      </c>
      <c r="D2797" s="2" t="inlineStr">
        <is>
          <t>255199</t>
        </is>
      </c>
      <c r="E2797" s="2" t="inlineStr">
        <is>
          <t>Gilberton Santana De Moura</t>
        </is>
      </c>
      <c r="F2797" s="2" t="n">
        <v>161</v>
      </c>
      <c r="G2797" s="2" t="n">
        <v>4.13</v>
      </c>
      <c r="H2797" s="2" t="n">
        <v>39</v>
      </c>
      <c r="I2797" s="2" t="n">
        <v>24</v>
      </c>
      <c r="J2797" s="2" t="inlineStr">
        <is>
          <t>GPA</t>
        </is>
      </c>
    </row>
    <row r="2798">
      <c r="A2798" s="2" t="n">
        <v>8</v>
      </c>
      <c r="B2798" s="2" t="n">
        <v>409</v>
      </c>
      <c r="C2798" s="2" t="inlineStr">
        <is>
          <t>ATIVIDADE OP. EMP.</t>
        </is>
      </c>
      <c r="D2798" s="2" t="inlineStr">
        <is>
          <t>264318</t>
        </is>
      </c>
      <c r="E2798" s="2" t="inlineStr">
        <is>
          <t>Flavio Soares Da Silva</t>
        </is>
      </c>
      <c r="F2798" s="2" t="n">
        <v>1467</v>
      </c>
      <c r="G2798" s="2" t="n">
        <v>34.83</v>
      </c>
      <c r="H2798" s="2" t="n">
        <v>42</v>
      </c>
      <c r="I2798" s="2" t="n">
        <v>25</v>
      </c>
      <c r="J2798" s="2" t="inlineStr">
        <is>
          <t>GPA</t>
        </is>
      </c>
    </row>
    <row r="2799">
      <c r="A2799" s="2" t="n">
        <v>8</v>
      </c>
      <c r="B2799" s="2" t="n">
        <v>409</v>
      </c>
      <c r="C2799" s="2" t="inlineStr">
        <is>
          <t>SEPARACAO</t>
        </is>
      </c>
      <c r="D2799" s="2" t="inlineStr">
        <is>
          <t>264318</t>
        </is>
      </c>
      <c r="E2799" s="2" t="inlineStr">
        <is>
          <t>Flavio Soares Da Silva</t>
        </is>
      </c>
      <c r="F2799" s="2" t="n">
        <v>501</v>
      </c>
      <c r="G2799" s="2" t="n">
        <v>6.05</v>
      </c>
      <c r="H2799" s="2" t="n">
        <v>83</v>
      </c>
      <c r="I2799" s="2" t="n">
        <v>105</v>
      </c>
      <c r="J2799" s="2" t="inlineStr">
        <is>
          <t>GPA</t>
        </is>
      </c>
    </row>
    <row r="2800">
      <c r="A2800" s="2" t="n">
        <v>8</v>
      </c>
      <c r="B2800" s="2" t="n">
        <v>409</v>
      </c>
      <c r="C2800" s="2" t="inlineStr">
        <is>
          <t>ATIVIDADE OP. EMP.</t>
        </is>
      </c>
      <c r="D2800" s="2" t="inlineStr">
        <is>
          <t>264446</t>
        </is>
      </c>
      <c r="E2800" s="2" t="inlineStr">
        <is>
          <t>HUMBERTO DE ANDRADE SILVA</t>
        </is>
      </c>
      <c r="F2800" s="2" t="n">
        <v>680</v>
      </c>
      <c r="G2800" s="2" t="n">
        <v>22.44</v>
      </c>
      <c r="H2800" s="2" t="n">
        <v>30</v>
      </c>
      <c r="I2800" s="2" t="n">
        <v>25</v>
      </c>
      <c r="J2800" s="2" t="inlineStr">
        <is>
          <t>GPA</t>
        </is>
      </c>
    </row>
    <row r="2801">
      <c r="A2801" s="2" t="n">
        <v>8</v>
      </c>
      <c r="B2801" s="2" t="n">
        <v>409</v>
      </c>
      <c r="C2801" s="2" t="inlineStr">
        <is>
          <t>ATIVIDADE OP. EMP.</t>
        </is>
      </c>
      <c r="D2801" s="2" t="inlineStr">
        <is>
          <t>265139</t>
        </is>
      </c>
      <c r="E2801" s="2" t="inlineStr">
        <is>
          <t>Ronieles Junior Vasconcelos</t>
        </is>
      </c>
      <c r="F2801" s="2" t="n">
        <v>1420</v>
      </c>
      <c r="G2801" s="2" t="n">
        <v>36.53</v>
      </c>
      <c r="H2801" s="2" t="n">
        <v>39</v>
      </c>
      <c r="I2801" s="2" t="n">
        <v>25</v>
      </c>
      <c r="J2801" s="2" t="inlineStr">
        <is>
          <t>GPA</t>
        </is>
      </c>
    </row>
    <row r="2802">
      <c r="A2802" s="2" t="n">
        <v>8</v>
      </c>
      <c r="B2802" s="2" t="n">
        <v>409</v>
      </c>
      <c r="C2802" s="2" t="inlineStr">
        <is>
          <t>ATIVIDADE OP. EMP.</t>
        </is>
      </c>
      <c r="D2802" s="2" t="inlineStr">
        <is>
          <t>273174</t>
        </is>
      </c>
      <c r="E2802" s="2" t="inlineStr">
        <is>
          <t>Josean Ferreira De Souza</t>
        </is>
      </c>
      <c r="F2802" s="2" t="n">
        <v>2875</v>
      </c>
      <c r="G2802" s="2" t="n">
        <v>50.85</v>
      </c>
      <c r="H2802" s="2" t="n">
        <v>57</v>
      </c>
      <c r="I2802" s="2" t="n">
        <v>25</v>
      </c>
      <c r="J2802" s="2" t="inlineStr">
        <is>
          <t>GPA</t>
        </is>
      </c>
    </row>
    <row r="2803">
      <c r="A2803" s="2" t="n">
        <v>8</v>
      </c>
      <c r="B2803" s="2" t="n">
        <v>409</v>
      </c>
      <c r="C2803" s="2" t="inlineStr">
        <is>
          <t>CARREGAMENTO</t>
        </is>
      </c>
      <c r="D2803" s="2" t="inlineStr">
        <is>
          <t>284457</t>
        </is>
      </c>
      <c r="E2803" s="2" t="inlineStr">
        <is>
          <t>Valdeci Da Conceicao Araujo</t>
        </is>
      </c>
      <c r="F2803" s="2" t="n">
        <v>3</v>
      </c>
      <c r="G2803" s="2" t="n">
        <v>0.19</v>
      </c>
      <c r="H2803" s="2" t="n">
        <v>16</v>
      </c>
      <c r="I2803" s="2" t="n">
        <v>24</v>
      </c>
      <c r="J2803" s="2" t="inlineStr">
        <is>
          <t>GPA</t>
        </is>
      </c>
    </row>
    <row r="2804">
      <c r="A2804" s="2" t="n">
        <v>8</v>
      </c>
      <c r="B2804" s="2" t="n">
        <v>409</v>
      </c>
      <c r="C2804" s="2" t="inlineStr">
        <is>
          <t>ATIVIDADE OP. EMP.</t>
        </is>
      </c>
      <c r="D2804" s="2" t="inlineStr">
        <is>
          <t>295290</t>
        </is>
      </c>
      <c r="E2804" s="2" t="inlineStr">
        <is>
          <t>Onofre Rodrigues De Souza</t>
        </is>
      </c>
      <c r="F2804" s="2" t="n">
        <v>1813</v>
      </c>
      <c r="G2804" s="2" t="n">
        <v>54.28</v>
      </c>
      <c r="H2804" s="2" t="n">
        <v>33</v>
      </c>
      <c r="I2804" s="2" t="n">
        <v>25</v>
      </c>
      <c r="J2804" s="2" t="inlineStr">
        <is>
          <t>GPA</t>
        </is>
      </c>
    </row>
    <row r="2805">
      <c r="A2805" s="2" t="n">
        <v>8</v>
      </c>
      <c r="B2805" s="2" t="n">
        <v>409</v>
      </c>
      <c r="C2805" s="2" t="inlineStr">
        <is>
          <t>ATIVIDADE OP. EMP.</t>
        </is>
      </c>
      <c r="D2805" s="2" t="inlineStr">
        <is>
          <t>303012</t>
        </is>
      </c>
      <c r="E2805" s="2" t="inlineStr">
        <is>
          <t>Leandro Batista De Oliveira</t>
        </is>
      </c>
      <c r="F2805" s="2" t="n">
        <v>1360</v>
      </c>
      <c r="G2805" s="2" t="n">
        <v>61.94</v>
      </c>
      <c r="H2805" s="2" t="n">
        <v>22</v>
      </c>
      <c r="I2805" s="2" t="n">
        <v>25</v>
      </c>
      <c r="J2805" s="2" t="inlineStr">
        <is>
          <t>GPA</t>
        </is>
      </c>
    </row>
    <row r="2806">
      <c r="A2806" s="2" t="n">
        <v>8</v>
      </c>
      <c r="B2806" s="2" t="n">
        <v>409</v>
      </c>
      <c r="C2806" s="2" t="inlineStr">
        <is>
          <t>ATIVIDADE OP. EMP.</t>
        </is>
      </c>
      <c r="D2806" s="2" t="inlineStr">
        <is>
          <t>303225</t>
        </is>
      </c>
      <c r="E2806" s="2" t="inlineStr">
        <is>
          <t>Marco Aurelio Barboza Mariano</t>
        </is>
      </c>
      <c r="F2806" s="2" t="n">
        <v>2500</v>
      </c>
      <c r="G2806" s="2" t="n">
        <v>57.02</v>
      </c>
      <c r="H2806" s="2" t="n">
        <v>44</v>
      </c>
      <c r="I2806" s="2" t="n">
        <v>25</v>
      </c>
      <c r="J2806" s="2" t="inlineStr">
        <is>
          <t>GPA</t>
        </is>
      </c>
    </row>
    <row r="2807">
      <c r="A2807" s="2" t="n">
        <v>8</v>
      </c>
      <c r="B2807" s="2" t="n">
        <v>409</v>
      </c>
      <c r="C2807" s="2" t="inlineStr">
        <is>
          <t>PUXADA RECEB</t>
        </is>
      </c>
      <c r="D2807" s="2" t="inlineStr">
        <is>
          <t>303558</t>
        </is>
      </c>
      <c r="E2807" s="2" t="inlineStr">
        <is>
          <t>Flavio Jeane Pinto Concei?O</t>
        </is>
      </c>
      <c r="F2807" s="2" t="n">
        <v>9</v>
      </c>
      <c r="G2807" s="2" t="n">
        <v>0.38</v>
      </c>
      <c r="H2807" s="2" t="n">
        <v>24</v>
      </c>
      <c r="I2807" s="2" t="n">
        <v>22</v>
      </c>
      <c r="J2807" s="2" t="inlineStr">
        <is>
          <t>GPA</t>
        </is>
      </c>
    </row>
    <row r="2808">
      <c r="A2808" s="2" t="n">
        <v>8</v>
      </c>
      <c r="B2808" s="2" t="n">
        <v>409</v>
      </c>
      <c r="C2808" s="2" t="inlineStr">
        <is>
          <t>RECEBIMENTO</t>
        </is>
      </c>
      <c r="D2808" s="2" t="inlineStr">
        <is>
          <t>303558</t>
        </is>
      </c>
      <c r="E2808" s="2" t="inlineStr">
        <is>
          <t>Flavio Jeane Pinto Concei?O</t>
        </is>
      </c>
      <c r="F2808" s="2" t="n">
        <v>91</v>
      </c>
      <c r="G2808" s="2" t="n">
        <v>1.53</v>
      </c>
      <c r="H2808" s="2" t="n">
        <v>59</v>
      </c>
      <c r="I2808" s="2" t="n">
        <v>25</v>
      </c>
      <c r="J2808" s="2" t="inlineStr">
        <is>
          <t>GPA</t>
        </is>
      </c>
    </row>
    <row r="2809">
      <c r="A2809" s="2" t="n">
        <v>8</v>
      </c>
      <c r="B2809" s="2" t="n">
        <v>409</v>
      </c>
      <c r="C2809" s="2" t="inlineStr">
        <is>
          <t>CARREGAMENTO</t>
        </is>
      </c>
      <c r="D2809" s="2" t="inlineStr">
        <is>
          <t>303645</t>
        </is>
      </c>
      <c r="E2809" s="2" t="inlineStr">
        <is>
          <t>Francisco De Jesus Mineiro</t>
        </is>
      </c>
      <c r="F2809" s="2" t="n">
        <v>188</v>
      </c>
      <c r="G2809" s="2" t="n">
        <v>9.66</v>
      </c>
      <c r="H2809" s="2" t="n">
        <v>19</v>
      </c>
      <c r="I2809" s="2" t="n">
        <v>24</v>
      </c>
      <c r="J2809" s="2" t="inlineStr">
        <is>
          <t>GPA</t>
        </is>
      </c>
    </row>
    <row r="2810">
      <c r="A2810" s="2" t="n">
        <v>8</v>
      </c>
      <c r="B2810" s="2" t="n">
        <v>409</v>
      </c>
      <c r="C2810" s="2" t="inlineStr">
        <is>
          <t>PUXADA RECEB</t>
        </is>
      </c>
      <c r="D2810" s="2" t="inlineStr">
        <is>
          <t>305125</t>
        </is>
      </c>
      <c r="E2810" s="2" t="inlineStr">
        <is>
          <t>Jorge Vaz de Souza</t>
        </is>
      </c>
      <c r="F2810" s="2" t="n">
        <v>410</v>
      </c>
      <c r="G2810" s="2" t="n">
        <v>13.21</v>
      </c>
      <c r="H2810" s="2" t="n">
        <v>31</v>
      </c>
      <c r="I2810" s="2" t="n">
        <v>22</v>
      </c>
      <c r="J2810" s="2" t="inlineStr">
        <is>
          <t>GPA</t>
        </is>
      </c>
    </row>
    <row r="2811">
      <c r="A2811" s="2" t="n">
        <v>8</v>
      </c>
      <c r="B2811" s="2" t="n">
        <v>409</v>
      </c>
      <c r="C2811" s="2" t="inlineStr">
        <is>
          <t>RECEBIMENTO</t>
        </is>
      </c>
      <c r="D2811" s="2" t="inlineStr">
        <is>
          <t>305125</t>
        </is>
      </c>
      <c r="E2811" s="2" t="inlineStr">
        <is>
          <t>Jorge Vaz de Souza</t>
        </is>
      </c>
      <c r="F2811" s="2" t="n">
        <v>2705</v>
      </c>
      <c r="G2811" s="2" t="n">
        <v>41.47</v>
      </c>
      <c r="H2811" s="2" t="n">
        <v>65</v>
      </c>
      <c r="I2811" s="2" t="n">
        <v>25</v>
      </c>
      <c r="J2811" s="2" t="inlineStr">
        <is>
          <t>GPA</t>
        </is>
      </c>
    </row>
    <row r="2812">
      <c r="A2812" s="2" t="n">
        <v>8</v>
      </c>
      <c r="B2812" s="2" t="n">
        <v>409</v>
      </c>
      <c r="C2812" s="2" t="inlineStr">
        <is>
          <t>PUXADA RECEB</t>
        </is>
      </c>
      <c r="D2812" s="2" t="inlineStr">
        <is>
          <t>305144</t>
        </is>
      </c>
      <c r="E2812" s="2" t="inlineStr">
        <is>
          <t>Charles  Fernandes Basto</t>
        </is>
      </c>
      <c r="F2812" s="2" t="n">
        <v>549</v>
      </c>
      <c r="G2812" s="2" t="n">
        <v>8.69</v>
      </c>
      <c r="H2812" s="2" t="n">
        <v>63</v>
      </c>
      <c r="I2812" s="2" t="n">
        <v>22</v>
      </c>
      <c r="J2812" s="2" t="inlineStr">
        <is>
          <t>GPA</t>
        </is>
      </c>
    </row>
    <row r="2813">
      <c r="A2813" s="2" t="n">
        <v>8</v>
      </c>
      <c r="B2813" s="2" t="n">
        <v>409</v>
      </c>
      <c r="C2813" s="2" t="inlineStr">
        <is>
          <t>RECEBIMENTO</t>
        </is>
      </c>
      <c r="D2813" s="2" t="inlineStr">
        <is>
          <t>305144</t>
        </is>
      </c>
      <c r="E2813" s="2" t="inlineStr">
        <is>
          <t>Charles  Fernandes Basto</t>
        </is>
      </c>
      <c r="F2813" s="2" t="n">
        <v>1658</v>
      </c>
      <c r="G2813" s="2" t="n">
        <v>22.6</v>
      </c>
      <c r="H2813" s="2" t="n">
        <v>73</v>
      </c>
      <c r="I2813" s="2" t="n">
        <v>25</v>
      </c>
      <c r="J2813" s="2" t="inlineStr">
        <is>
          <t>GPA</t>
        </is>
      </c>
    </row>
    <row r="2814">
      <c r="A2814" s="2" t="n">
        <v>8</v>
      </c>
      <c r="B2814" s="2" t="n">
        <v>409</v>
      </c>
      <c r="C2814" s="2" t="inlineStr">
        <is>
          <t>PUXADA RECEB</t>
        </is>
      </c>
      <c r="D2814" s="2" t="inlineStr">
        <is>
          <t>306147</t>
        </is>
      </c>
      <c r="E2814" s="2" t="inlineStr">
        <is>
          <t>Sebastiao Ramos De Souza Filho</t>
        </is>
      </c>
      <c r="F2814" s="2" t="n">
        <v>89</v>
      </c>
      <c r="G2814" s="2" t="n">
        <v>4.03</v>
      </c>
      <c r="H2814" s="2" t="n">
        <v>22</v>
      </c>
      <c r="I2814" s="2" t="n">
        <v>22</v>
      </c>
      <c r="J2814" s="2" t="inlineStr">
        <is>
          <t>GPA</t>
        </is>
      </c>
    </row>
    <row r="2815">
      <c r="A2815" s="2" t="n">
        <v>8</v>
      </c>
      <c r="B2815" s="2" t="n">
        <v>409</v>
      </c>
      <c r="C2815" s="2" t="inlineStr">
        <is>
          <t>RECEBIMENTO</t>
        </is>
      </c>
      <c r="D2815" s="2" t="inlineStr">
        <is>
          <t>306147</t>
        </is>
      </c>
      <c r="E2815" s="2" t="inlineStr">
        <is>
          <t>Sebastiao Ramos De Souza Filho</t>
        </is>
      </c>
      <c r="F2815" s="2" t="n">
        <v>2599</v>
      </c>
      <c r="G2815" s="2" t="n">
        <v>47.53</v>
      </c>
      <c r="H2815" s="2" t="n">
        <v>55</v>
      </c>
      <c r="I2815" s="2" t="n">
        <v>25</v>
      </c>
      <c r="J2815" s="2" t="inlineStr">
        <is>
          <t>GPA</t>
        </is>
      </c>
    </row>
    <row r="2816">
      <c r="A2816" s="2" t="n">
        <v>8</v>
      </c>
      <c r="B2816" s="2" t="n">
        <v>409</v>
      </c>
      <c r="C2816" s="2" t="inlineStr">
        <is>
          <t>CARREGAMENTO</t>
        </is>
      </c>
      <c r="D2816" s="2" t="inlineStr">
        <is>
          <t>311205</t>
        </is>
      </c>
      <c r="E2816" s="2" t="inlineStr">
        <is>
          <t>Maicon da Silva Valentim</t>
        </is>
      </c>
      <c r="F2816" s="2" t="n">
        <v>2</v>
      </c>
      <c r="G2816" s="2" t="n">
        <v>6.75</v>
      </c>
      <c r="H2816" s="2" t="n">
        <v>0</v>
      </c>
      <c r="I2816" s="2" t="n">
        <v>24</v>
      </c>
      <c r="J2816" s="2" t="inlineStr">
        <is>
          <t>GPA</t>
        </is>
      </c>
    </row>
    <row r="2817">
      <c r="A2817" s="2" t="n">
        <v>8</v>
      </c>
      <c r="B2817" s="2" t="n">
        <v>409</v>
      </c>
      <c r="C2817" s="2" t="inlineStr">
        <is>
          <t>CARREGAMENTO</t>
        </is>
      </c>
      <c r="D2817" s="2" t="inlineStr">
        <is>
          <t>321527</t>
        </is>
      </c>
      <c r="E2817" s="2" t="inlineStr">
        <is>
          <t>WEYDSON S. SANTANA DO NASCIMENTO</t>
        </is>
      </c>
      <c r="F2817" s="2" t="n">
        <v>547</v>
      </c>
      <c r="G2817" s="2" t="n">
        <v>16.83</v>
      </c>
      <c r="H2817" s="2" t="n">
        <v>33</v>
      </c>
      <c r="I2817" s="2" t="n">
        <v>24</v>
      </c>
      <c r="J2817" s="2" t="inlineStr">
        <is>
          <t>GPA</t>
        </is>
      </c>
    </row>
    <row r="2818">
      <c r="A2818" s="2" t="n">
        <v>8</v>
      </c>
      <c r="B2818" s="2" t="n">
        <v>409</v>
      </c>
      <c r="C2818" s="2" t="inlineStr">
        <is>
          <t>SEPARACAO</t>
        </is>
      </c>
      <c r="D2818" s="2" t="inlineStr">
        <is>
          <t>321527</t>
        </is>
      </c>
      <c r="E2818" s="2" t="inlineStr">
        <is>
          <t>WEYDSON S. SANTANA DO NASCIMENTO</t>
        </is>
      </c>
      <c r="F2818" s="2" t="n">
        <v>577</v>
      </c>
      <c r="G2818" s="2" t="n">
        <v>0.93</v>
      </c>
      <c r="H2818" s="2" t="n">
        <v>620</v>
      </c>
      <c r="I2818" s="2" t="n">
        <v>105</v>
      </c>
      <c r="J2818" s="2" t="inlineStr">
        <is>
          <t>GPA</t>
        </is>
      </c>
    </row>
    <row r="2819">
      <c r="A2819" s="2" t="n">
        <v>8</v>
      </c>
      <c r="B2819" s="2" t="n">
        <v>409</v>
      </c>
      <c r="C2819" s="2" t="inlineStr">
        <is>
          <t>ATIVIDADE OP. EMP.</t>
        </is>
      </c>
      <c r="D2819" s="2" t="inlineStr">
        <is>
          <t>335434</t>
        </is>
      </c>
      <c r="E2819" s="2" t="inlineStr">
        <is>
          <t>Gilvan Da Conceicao Nascimento</t>
        </is>
      </c>
      <c r="F2819" s="2" t="n">
        <v>2773</v>
      </c>
      <c r="G2819" s="2" t="n">
        <v>52.45</v>
      </c>
      <c r="H2819" s="2" t="n">
        <v>53</v>
      </c>
      <c r="I2819" s="2" t="n">
        <v>25</v>
      </c>
      <c r="J2819" s="2" t="inlineStr">
        <is>
          <t>GPA</t>
        </is>
      </c>
    </row>
    <row r="2820">
      <c r="A2820" s="2" t="n">
        <v>8</v>
      </c>
      <c r="B2820" s="2" t="n">
        <v>409</v>
      </c>
      <c r="C2820" s="2" t="inlineStr">
        <is>
          <t>PUXADA RECEB</t>
        </is>
      </c>
      <c r="D2820" s="2" t="inlineStr">
        <is>
          <t>337748</t>
        </is>
      </c>
      <c r="E2820" s="2" t="inlineStr">
        <is>
          <t>Cristiane Faria Teodoro</t>
        </is>
      </c>
      <c r="F2820" s="2" t="n">
        <v>39</v>
      </c>
      <c r="G2820" s="2" t="n">
        <v>1.39</v>
      </c>
      <c r="H2820" s="2" t="n">
        <v>28</v>
      </c>
      <c r="I2820" s="2" t="n">
        <v>22</v>
      </c>
      <c r="J2820" s="2" t="inlineStr">
        <is>
          <t>GPA</t>
        </is>
      </c>
    </row>
    <row r="2821">
      <c r="A2821" s="2" t="n">
        <v>8</v>
      </c>
      <c r="B2821" s="2" t="n">
        <v>409</v>
      </c>
      <c r="C2821" s="2" t="inlineStr">
        <is>
          <t>RECEBIMENTO</t>
        </is>
      </c>
      <c r="D2821" s="2" t="inlineStr">
        <is>
          <t>337748</t>
        </is>
      </c>
      <c r="E2821" s="2" t="inlineStr">
        <is>
          <t>Cristiane Faria Teodoro</t>
        </is>
      </c>
      <c r="F2821" s="2" t="n">
        <v>2501</v>
      </c>
      <c r="G2821" s="2" t="n">
        <v>50.87</v>
      </c>
      <c r="H2821" s="2" t="n">
        <v>49</v>
      </c>
      <c r="I2821" s="2" t="n">
        <v>25</v>
      </c>
      <c r="J2821" s="2" t="inlineStr">
        <is>
          <t>GPA</t>
        </is>
      </c>
    </row>
    <row r="2822">
      <c r="A2822" s="2" t="n">
        <v>8</v>
      </c>
      <c r="B2822" s="2" t="n">
        <v>409</v>
      </c>
      <c r="C2822" s="2" t="inlineStr">
        <is>
          <t>ATIVIDADE OP. EMP.</t>
        </is>
      </c>
      <c r="D2822" s="2" t="inlineStr">
        <is>
          <t>343076</t>
        </is>
      </c>
      <c r="E2822" s="2" t="inlineStr">
        <is>
          <t>Tatiana Candido</t>
        </is>
      </c>
      <c r="F2822" s="2" t="n">
        <v>1755</v>
      </c>
      <c r="G2822" s="2" t="n">
        <v>56.65</v>
      </c>
      <c r="H2822" s="2" t="n">
        <v>31</v>
      </c>
      <c r="I2822" s="2" t="n">
        <v>25</v>
      </c>
      <c r="J2822" s="2" t="inlineStr">
        <is>
          <t>GPA</t>
        </is>
      </c>
    </row>
    <row r="2823">
      <c r="A2823" s="2" t="n">
        <v>8</v>
      </c>
      <c r="B2823" s="2" t="n">
        <v>409</v>
      </c>
      <c r="C2823" s="2" t="inlineStr">
        <is>
          <t>CARREGAMENTO</t>
        </is>
      </c>
      <c r="D2823" s="2" t="inlineStr">
        <is>
          <t>3753786</t>
        </is>
      </c>
      <c r="E2823" s="2" t="inlineStr">
        <is>
          <t>Marcelo Da Silva Adriano Junior</t>
        </is>
      </c>
      <c r="F2823" s="2" t="n">
        <v>53</v>
      </c>
      <c r="G2823" s="2" t="n">
        <v>1.44</v>
      </c>
      <c r="H2823" s="2" t="n">
        <v>37</v>
      </c>
      <c r="I2823" s="2" t="n">
        <v>24</v>
      </c>
      <c r="J2823" s="2" t="inlineStr">
        <is>
          <t>GPA</t>
        </is>
      </c>
    </row>
    <row r="2824">
      <c r="A2824" s="2" t="n">
        <v>8</v>
      </c>
      <c r="B2824" s="2" t="n">
        <v>409</v>
      </c>
      <c r="C2824" s="2" t="inlineStr">
        <is>
          <t>PUXADA RECEB</t>
        </is>
      </c>
      <c r="D2824" s="2" t="inlineStr">
        <is>
          <t>3753786</t>
        </is>
      </c>
      <c r="E2824" s="2" t="inlineStr">
        <is>
          <t>Marcelo Da Silva Adriano Junior</t>
        </is>
      </c>
      <c r="F2824" s="2" t="n">
        <v>135</v>
      </c>
      <c r="G2824" s="2" t="n">
        <v>14.66</v>
      </c>
      <c r="H2824" s="2" t="n">
        <v>9</v>
      </c>
      <c r="I2824" s="2" t="n">
        <v>22</v>
      </c>
      <c r="J2824" s="2" t="inlineStr">
        <is>
          <t>GPA</t>
        </is>
      </c>
    </row>
    <row r="2825">
      <c r="A2825" s="2" t="n">
        <v>8</v>
      </c>
      <c r="B2825" s="2" t="n">
        <v>409</v>
      </c>
      <c r="C2825" s="2" t="inlineStr">
        <is>
          <t>RECEBIMENTO</t>
        </is>
      </c>
      <c r="D2825" s="2" t="inlineStr">
        <is>
          <t>3753786</t>
        </is>
      </c>
      <c r="E2825" s="2" t="inlineStr">
        <is>
          <t>Marcelo Da Silva Adriano Junior</t>
        </is>
      </c>
      <c r="F2825" s="2" t="n">
        <v>1160</v>
      </c>
      <c r="G2825" s="2" t="n">
        <v>55.59</v>
      </c>
      <c r="H2825" s="2" t="n">
        <v>21</v>
      </c>
      <c r="I2825" s="2" t="n">
        <v>25</v>
      </c>
      <c r="J2825" s="2" t="inlineStr">
        <is>
          <t>GPA</t>
        </is>
      </c>
    </row>
    <row r="2826">
      <c r="A2826" s="2" t="n">
        <v>8</v>
      </c>
      <c r="B2826" s="2" t="n">
        <v>409</v>
      </c>
      <c r="C2826" s="2" t="inlineStr">
        <is>
          <t>SEPARACAO</t>
        </is>
      </c>
      <c r="D2826" s="2" t="inlineStr">
        <is>
          <t>3753786</t>
        </is>
      </c>
      <c r="E2826" s="2" t="inlineStr">
        <is>
          <t>Marcelo Da Silva Adriano Junior</t>
        </is>
      </c>
      <c r="F2826" s="2" t="n">
        <v>467</v>
      </c>
      <c r="G2826" s="2" t="n">
        <v>3.38</v>
      </c>
      <c r="H2826" s="2" t="n">
        <v>138</v>
      </c>
      <c r="I2826" s="2" t="n">
        <v>105</v>
      </c>
      <c r="J2826" s="2" t="inlineStr">
        <is>
          <t>GPA</t>
        </is>
      </c>
    </row>
    <row r="2827">
      <c r="A2827" s="2" t="n">
        <v>8</v>
      </c>
      <c r="B2827" s="2" t="n">
        <v>409</v>
      </c>
      <c r="C2827" s="2" t="inlineStr">
        <is>
          <t>ATIVIDADE OP. EMP.</t>
        </is>
      </c>
      <c r="D2827" s="2" t="inlineStr">
        <is>
          <t>3758249</t>
        </is>
      </c>
      <c r="E2827" s="2" t="inlineStr">
        <is>
          <t>Carlos Alexandre Motta</t>
        </is>
      </c>
      <c r="F2827" s="2" t="n">
        <v>1519</v>
      </c>
      <c r="G2827" s="2" t="n">
        <v>53.53</v>
      </c>
      <c r="H2827" s="2" t="n">
        <v>28</v>
      </c>
      <c r="I2827" s="2" t="n">
        <v>25</v>
      </c>
      <c r="J2827" s="2" t="inlineStr">
        <is>
          <t>GPA</t>
        </is>
      </c>
    </row>
    <row r="2828">
      <c r="A2828" s="2" t="n">
        <v>8</v>
      </c>
      <c r="B2828" s="2" t="n">
        <v>409</v>
      </c>
      <c r="C2828" s="2" t="inlineStr">
        <is>
          <t>CARREGAMENTO</t>
        </is>
      </c>
      <c r="D2828" s="2" t="inlineStr">
        <is>
          <t>379491</t>
        </is>
      </c>
      <c r="E2828" s="2" t="inlineStr">
        <is>
          <t>Esdras da Silva Siqueira</t>
        </is>
      </c>
      <c r="F2828" s="2" t="n">
        <v>1</v>
      </c>
      <c r="G2828" s="2" t="n">
        <v>0</v>
      </c>
      <c r="H2828" s="2" t="n">
        <v>0</v>
      </c>
      <c r="I2828" s="2" t="n">
        <v>24</v>
      </c>
      <c r="J2828" s="2" t="inlineStr">
        <is>
          <t>GPA</t>
        </is>
      </c>
    </row>
    <row r="2829">
      <c r="A2829" s="2" t="n">
        <v>8</v>
      </c>
      <c r="B2829" s="2" t="n">
        <v>409</v>
      </c>
      <c r="C2829" s="2" t="inlineStr">
        <is>
          <t>RECEBIMENTO</t>
        </is>
      </c>
      <c r="D2829" s="2" t="inlineStr">
        <is>
          <t>379547</t>
        </is>
      </c>
      <c r="E2829" s="2" t="inlineStr">
        <is>
          <t>Claudia Cristina dos Santos Silva Dias</t>
        </is>
      </c>
      <c r="F2829" s="2" t="n">
        <v>1027</v>
      </c>
      <c r="G2829" s="2" t="n">
        <v>26.87</v>
      </c>
      <c r="H2829" s="2" t="n">
        <v>38</v>
      </c>
      <c r="I2829" s="2" t="n">
        <v>25</v>
      </c>
      <c r="J2829" s="2" t="inlineStr">
        <is>
          <t>GPA</t>
        </is>
      </c>
    </row>
    <row r="2830">
      <c r="A2830" s="2" t="n">
        <v>8</v>
      </c>
      <c r="B2830" s="2" t="n">
        <v>409</v>
      </c>
      <c r="C2830" s="2" t="inlineStr">
        <is>
          <t>CARREGAMENTO</t>
        </is>
      </c>
      <c r="D2830" s="2" t="inlineStr">
        <is>
          <t>3796914</t>
        </is>
      </c>
      <c r="E2830" s="2" t="inlineStr">
        <is>
          <t>Gilson De Oliveira Mota</t>
        </is>
      </c>
      <c r="F2830" s="2" t="n">
        <v>56</v>
      </c>
      <c r="G2830" s="2" t="n">
        <v>1.29</v>
      </c>
      <c r="H2830" s="2" t="n">
        <v>43</v>
      </c>
      <c r="I2830" s="2" t="n">
        <v>24</v>
      </c>
      <c r="J2830" s="2" t="inlineStr">
        <is>
          <t>GPA</t>
        </is>
      </c>
    </row>
    <row r="2831">
      <c r="A2831" s="2" t="n">
        <v>8</v>
      </c>
      <c r="B2831" s="2" t="n">
        <v>409</v>
      </c>
      <c r="C2831" s="2" t="inlineStr">
        <is>
          <t>PUXADA RECEB</t>
        </is>
      </c>
      <c r="D2831" s="2" t="inlineStr">
        <is>
          <t>3796914</t>
        </is>
      </c>
      <c r="E2831" s="2" t="inlineStr">
        <is>
          <t>Gilson De Oliveira Mota</t>
        </is>
      </c>
      <c r="F2831" s="2" t="n">
        <v>162</v>
      </c>
      <c r="G2831" s="2" t="n">
        <v>6.83</v>
      </c>
      <c r="H2831" s="2" t="n">
        <v>24</v>
      </c>
      <c r="I2831" s="2" t="n">
        <v>22</v>
      </c>
      <c r="J2831" s="2" t="inlineStr">
        <is>
          <t>GPA</t>
        </is>
      </c>
    </row>
    <row r="2832">
      <c r="A2832" s="2" t="n">
        <v>8</v>
      </c>
      <c r="B2832" s="2" t="n">
        <v>409</v>
      </c>
      <c r="C2832" s="2" t="inlineStr">
        <is>
          <t>RECEBIMENTO</t>
        </is>
      </c>
      <c r="D2832" s="2" t="inlineStr">
        <is>
          <t>3796914</t>
        </is>
      </c>
      <c r="E2832" s="2" t="inlineStr">
        <is>
          <t>Gilson De Oliveira Mota</t>
        </is>
      </c>
      <c r="F2832" s="2" t="n">
        <v>279</v>
      </c>
      <c r="G2832" s="2" t="n">
        <v>14.61</v>
      </c>
      <c r="H2832" s="2" t="n">
        <v>19</v>
      </c>
      <c r="I2832" s="2" t="n">
        <v>25</v>
      </c>
      <c r="J2832" s="2" t="inlineStr">
        <is>
          <t>GPA</t>
        </is>
      </c>
    </row>
    <row r="2833">
      <c r="A2833" s="2" t="n">
        <v>8</v>
      </c>
      <c r="B2833" s="2" t="n">
        <v>409</v>
      </c>
      <c r="C2833" s="2" t="inlineStr">
        <is>
          <t>SEPARACAO</t>
        </is>
      </c>
      <c r="D2833" s="2" t="inlineStr">
        <is>
          <t>3796914</t>
        </is>
      </c>
      <c r="E2833" s="2" t="inlineStr">
        <is>
          <t>Gilson De Oliveira Mota</t>
        </is>
      </c>
      <c r="F2833" s="2" t="n">
        <v>2185</v>
      </c>
      <c r="G2833" s="2" t="n">
        <v>19.01</v>
      </c>
      <c r="H2833" s="2" t="n">
        <v>115</v>
      </c>
      <c r="I2833" s="2" t="n">
        <v>105</v>
      </c>
      <c r="J2833" s="2" t="inlineStr">
        <is>
          <t>GPA</t>
        </is>
      </c>
    </row>
    <row r="2834">
      <c r="A2834" s="2" t="n">
        <v>8</v>
      </c>
      <c r="B2834" s="2" t="n">
        <v>409</v>
      </c>
      <c r="C2834" s="2" t="inlineStr">
        <is>
          <t>CARREGAMENTO</t>
        </is>
      </c>
      <c r="D2834" s="2" t="inlineStr">
        <is>
          <t>3809072</t>
        </is>
      </c>
      <c r="E2834" s="2" t="inlineStr">
        <is>
          <t>Eduardo Vinicius Batista</t>
        </is>
      </c>
      <c r="F2834" s="2" t="n">
        <v>724</v>
      </c>
      <c r="G2834" s="2" t="n">
        <v>18.95</v>
      </c>
      <c r="H2834" s="2" t="n">
        <v>38</v>
      </c>
      <c r="I2834" s="2" t="n">
        <v>24</v>
      </c>
      <c r="J2834" s="2" t="inlineStr">
        <is>
          <t>GPA</t>
        </is>
      </c>
    </row>
    <row r="2835">
      <c r="A2835" s="2" t="n">
        <v>8</v>
      </c>
      <c r="B2835" s="2" t="n">
        <v>409</v>
      </c>
      <c r="C2835" s="2" t="inlineStr">
        <is>
          <t>ATIVIDADE OP. EMP.</t>
        </is>
      </c>
      <c r="D2835" s="2" t="inlineStr">
        <is>
          <t>3811905</t>
        </is>
      </c>
      <c r="E2835" s="2" t="inlineStr">
        <is>
          <t>David da Silva Bonelles</t>
        </is>
      </c>
      <c r="F2835" s="2" t="n">
        <v>2221</v>
      </c>
      <c r="G2835" s="2" t="n">
        <v>53.95</v>
      </c>
      <c r="H2835" s="2" t="n">
        <v>41</v>
      </c>
      <c r="I2835" s="2" t="n">
        <v>25</v>
      </c>
      <c r="J2835" s="2" t="inlineStr">
        <is>
          <t>GPA</t>
        </is>
      </c>
    </row>
    <row r="2836">
      <c r="A2836" s="2" t="n">
        <v>8</v>
      </c>
      <c r="B2836" s="2" t="n">
        <v>409</v>
      </c>
      <c r="C2836" s="2" t="inlineStr">
        <is>
          <t>ATIVIDADE OP. EMP.</t>
        </is>
      </c>
      <c r="D2836" s="2" t="inlineStr">
        <is>
          <t>382819</t>
        </is>
      </c>
      <c r="E2836" s="2" t="inlineStr">
        <is>
          <t>Valmir Dias Paredes Junior</t>
        </is>
      </c>
      <c r="F2836" s="2" t="n">
        <v>1852</v>
      </c>
      <c r="G2836" s="2" t="n">
        <v>43.75</v>
      </c>
      <c r="H2836" s="2" t="n">
        <v>42</v>
      </c>
      <c r="I2836" s="2" t="n">
        <v>25</v>
      </c>
      <c r="J2836" s="2" t="inlineStr">
        <is>
          <t>GPA</t>
        </is>
      </c>
    </row>
    <row r="2837">
      <c r="A2837" s="2" t="n">
        <v>8</v>
      </c>
      <c r="B2837" s="2" t="n">
        <v>409</v>
      </c>
      <c r="C2837" s="2" t="inlineStr">
        <is>
          <t>PUXADA RECEB</t>
        </is>
      </c>
      <c r="D2837" s="2" t="inlineStr">
        <is>
          <t>400144</t>
        </is>
      </c>
      <c r="E2837" s="2" t="inlineStr">
        <is>
          <t>Alvaro Marques De Paula</t>
        </is>
      </c>
      <c r="F2837" s="2" t="n">
        <v>157</v>
      </c>
      <c r="G2837" s="2" t="n">
        <v>6.44</v>
      </c>
      <c r="H2837" s="2" t="n">
        <v>24</v>
      </c>
      <c r="I2837" s="2" t="n">
        <v>22</v>
      </c>
      <c r="J2837" s="2" t="inlineStr">
        <is>
          <t>GPA</t>
        </is>
      </c>
    </row>
    <row r="2838">
      <c r="A2838" s="2" t="n">
        <v>8</v>
      </c>
      <c r="B2838" s="2" t="n">
        <v>409</v>
      </c>
      <c r="C2838" s="2" t="inlineStr">
        <is>
          <t>SEPARACAO</t>
        </is>
      </c>
      <c r="D2838" s="2" t="inlineStr">
        <is>
          <t>418991</t>
        </is>
      </c>
      <c r="E2838" s="2" t="inlineStr">
        <is>
          <t>Luis Fernando De Olivieira Costa</t>
        </is>
      </c>
      <c r="F2838" s="2" t="n">
        <v>8126</v>
      </c>
      <c r="G2838" s="2" t="n">
        <v>88.41</v>
      </c>
      <c r="H2838" s="2" t="n">
        <v>92</v>
      </c>
      <c r="I2838" s="2" t="n">
        <v>105</v>
      </c>
      <c r="J2838" s="2" t="inlineStr">
        <is>
          <t>GPA</t>
        </is>
      </c>
    </row>
    <row r="2839">
      <c r="A2839" s="2" t="n">
        <v>8</v>
      </c>
      <c r="B2839" s="2" t="n">
        <v>409</v>
      </c>
      <c r="C2839" s="2" t="inlineStr">
        <is>
          <t>PUXADA RECEB</t>
        </is>
      </c>
      <c r="D2839" s="2" t="inlineStr">
        <is>
          <t>431395</t>
        </is>
      </c>
      <c r="E2839" s="2" t="inlineStr">
        <is>
          <t>Marcelo De Oliveira Domicioli</t>
        </is>
      </c>
      <c r="F2839" s="2" t="n">
        <v>10</v>
      </c>
      <c r="G2839" s="2" t="n">
        <v>1.84</v>
      </c>
      <c r="H2839" s="2" t="n">
        <v>5</v>
      </c>
      <c r="I2839" s="2" t="n">
        <v>22</v>
      </c>
      <c r="J2839" s="2" t="inlineStr">
        <is>
          <t>GPA</t>
        </is>
      </c>
    </row>
    <row r="2840">
      <c r="A2840" s="2" t="n">
        <v>8</v>
      </c>
      <c r="B2840" s="2" t="n">
        <v>409</v>
      </c>
      <c r="C2840" s="2" t="inlineStr">
        <is>
          <t>PUXADA RECEB</t>
        </is>
      </c>
      <c r="D2840" s="2" t="inlineStr">
        <is>
          <t>434642</t>
        </is>
      </c>
      <c r="E2840" s="2" t="inlineStr">
        <is>
          <t>Vanessa Leandro Alves</t>
        </is>
      </c>
      <c r="F2840" s="2" t="n">
        <v>372</v>
      </c>
      <c r="G2840" s="2" t="n">
        <v>8.57</v>
      </c>
      <c r="H2840" s="2" t="n">
        <v>43</v>
      </c>
      <c r="I2840" s="2" t="n">
        <v>22</v>
      </c>
      <c r="J2840" s="2" t="inlineStr">
        <is>
          <t>GPA</t>
        </is>
      </c>
    </row>
    <row r="2841">
      <c r="A2841" s="2" t="n">
        <v>8</v>
      </c>
      <c r="B2841" s="2" t="n">
        <v>409</v>
      </c>
      <c r="C2841" s="2" t="inlineStr">
        <is>
          <t>RECEBIMENTO</t>
        </is>
      </c>
      <c r="D2841" s="2" t="inlineStr">
        <is>
          <t>434642</t>
        </is>
      </c>
      <c r="E2841" s="2" t="inlineStr">
        <is>
          <t>Vanessa Leandro Alves</t>
        </is>
      </c>
      <c r="F2841" s="2" t="n">
        <v>1889</v>
      </c>
      <c r="G2841" s="2" t="n">
        <v>29.21</v>
      </c>
      <c r="H2841" s="2" t="n">
        <v>65</v>
      </c>
      <c r="I2841" s="2" t="n">
        <v>25</v>
      </c>
      <c r="J2841" s="2" t="inlineStr">
        <is>
          <t>GPA</t>
        </is>
      </c>
    </row>
    <row r="2842">
      <c r="A2842" s="2" t="n">
        <v>8</v>
      </c>
      <c r="B2842" s="2" t="n">
        <v>409</v>
      </c>
      <c r="C2842" s="2" t="inlineStr">
        <is>
          <t>ATIVIDADE OP. EMP.</t>
        </is>
      </c>
      <c r="D2842" s="2" t="inlineStr">
        <is>
          <t>434975</t>
        </is>
      </c>
      <c r="E2842" s="2" t="inlineStr">
        <is>
          <t>Reinaldo Ferreira Da Silva</t>
        </is>
      </c>
      <c r="F2842" s="2" t="n">
        <v>1865</v>
      </c>
      <c r="G2842" s="2" t="n">
        <v>42.04</v>
      </c>
      <c r="H2842" s="2" t="n">
        <v>44</v>
      </c>
      <c r="I2842" s="2" t="n">
        <v>25</v>
      </c>
      <c r="J2842" s="2" t="inlineStr">
        <is>
          <t>GPA</t>
        </is>
      </c>
    </row>
    <row r="2843">
      <c r="A2843" s="2" t="n">
        <v>8</v>
      </c>
      <c r="B2843" s="2" t="n">
        <v>409</v>
      </c>
      <c r="C2843" s="2" t="inlineStr">
        <is>
          <t>ATIVIDADE OP. EMP.</t>
        </is>
      </c>
      <c r="D2843" s="2" t="inlineStr">
        <is>
          <t>442042</t>
        </is>
      </c>
      <c r="E2843" s="2" t="inlineStr">
        <is>
          <t>Acacio Attilio Chieregatte Braga</t>
        </is>
      </c>
      <c r="F2843" s="2" t="n">
        <v>1774</v>
      </c>
      <c r="G2843" s="2" t="n">
        <v>60.95</v>
      </c>
      <c r="H2843" s="2" t="n">
        <v>29</v>
      </c>
      <c r="I2843" s="2" t="n">
        <v>25</v>
      </c>
      <c r="J2843" s="2" t="inlineStr">
        <is>
          <t>GPA</t>
        </is>
      </c>
    </row>
    <row r="2844">
      <c r="A2844" s="2" t="n">
        <v>8</v>
      </c>
      <c r="B2844" s="2" t="n">
        <v>409</v>
      </c>
      <c r="C2844" s="2" t="inlineStr">
        <is>
          <t>CARREGAMENTO</t>
        </is>
      </c>
      <c r="D2844" s="2" t="inlineStr">
        <is>
          <t>443800</t>
        </is>
      </c>
      <c r="E2844" s="2" t="inlineStr">
        <is>
          <t>Clayton Rodrigues Tiburcio</t>
        </is>
      </c>
      <c r="F2844" s="2" t="n">
        <v>106</v>
      </c>
      <c r="G2844" s="2" t="n">
        <v>3.55</v>
      </c>
      <c r="H2844" s="2" t="n">
        <v>30</v>
      </c>
      <c r="I2844" s="2" t="n">
        <v>24</v>
      </c>
      <c r="J2844" s="2" t="inlineStr">
        <is>
          <t>GPA</t>
        </is>
      </c>
    </row>
    <row r="2845">
      <c r="A2845" s="2" t="n">
        <v>8</v>
      </c>
      <c r="B2845" s="2" t="n">
        <v>409</v>
      </c>
      <c r="C2845" s="2" t="inlineStr">
        <is>
          <t>PUXADA RECEB</t>
        </is>
      </c>
      <c r="D2845" s="2" t="inlineStr">
        <is>
          <t>443800</t>
        </is>
      </c>
      <c r="E2845" s="2" t="inlineStr">
        <is>
          <t>Clayton Rodrigues Tiburcio</t>
        </is>
      </c>
      <c r="F2845" s="2" t="n">
        <v>235</v>
      </c>
      <c r="G2845" s="2" t="n">
        <v>25.96</v>
      </c>
      <c r="H2845" s="2" t="n">
        <v>9</v>
      </c>
      <c r="I2845" s="2" t="n">
        <v>22</v>
      </c>
      <c r="J2845" s="2" t="inlineStr">
        <is>
          <t>GPA</t>
        </is>
      </c>
    </row>
    <row r="2846">
      <c r="A2846" s="2" t="n">
        <v>8</v>
      </c>
      <c r="B2846" s="2" t="n">
        <v>409</v>
      </c>
      <c r="C2846" s="2" t="inlineStr">
        <is>
          <t>RECEBIMENTO</t>
        </is>
      </c>
      <c r="D2846" s="2" t="inlineStr">
        <is>
          <t>443800</t>
        </is>
      </c>
      <c r="E2846" s="2" t="inlineStr">
        <is>
          <t>Clayton Rodrigues Tiburcio</t>
        </is>
      </c>
      <c r="F2846" s="2" t="n">
        <v>350</v>
      </c>
      <c r="G2846" s="2" t="n">
        <v>11.6</v>
      </c>
      <c r="H2846" s="2" t="n">
        <v>30</v>
      </c>
      <c r="I2846" s="2" t="n">
        <v>25</v>
      </c>
      <c r="J2846" s="2" t="inlineStr">
        <is>
          <t>GPA</t>
        </is>
      </c>
    </row>
    <row r="2847">
      <c r="A2847" s="2" t="n">
        <v>8</v>
      </c>
      <c r="B2847" s="2" t="n">
        <v>409</v>
      </c>
      <c r="C2847" s="2" t="inlineStr">
        <is>
          <t>SEPARACAO</t>
        </is>
      </c>
      <c r="D2847" s="2" t="inlineStr">
        <is>
          <t>443800</t>
        </is>
      </c>
      <c r="E2847" s="2" t="inlineStr">
        <is>
          <t>Clayton Rodrigues Tiburcio</t>
        </is>
      </c>
      <c r="F2847" s="2" t="n">
        <v>1219</v>
      </c>
      <c r="G2847" s="2" t="n">
        <v>19.27</v>
      </c>
      <c r="H2847" s="2" t="n">
        <v>63</v>
      </c>
      <c r="I2847" s="2" t="n">
        <v>105</v>
      </c>
      <c r="J2847" s="2" t="inlineStr">
        <is>
          <t>GPA</t>
        </is>
      </c>
    </row>
    <row r="2848">
      <c r="A2848" s="2" t="n">
        <v>8</v>
      </c>
      <c r="B2848" s="2" t="n">
        <v>409</v>
      </c>
      <c r="C2848" s="2" t="inlineStr">
        <is>
          <t>CARREGAMENTO</t>
        </is>
      </c>
      <c r="D2848" s="2" t="inlineStr">
        <is>
          <t>4500946</t>
        </is>
      </c>
      <c r="E2848" s="2" t="inlineStr">
        <is>
          <t>Samuel Lopes Florencio</t>
        </is>
      </c>
      <c r="F2848" s="2" t="n">
        <v>676</v>
      </c>
      <c r="G2848" s="2" t="n">
        <v>13.48</v>
      </c>
      <c r="H2848" s="2" t="n">
        <v>50</v>
      </c>
      <c r="I2848" s="2" t="n">
        <v>24</v>
      </c>
      <c r="J2848" s="2" t="inlineStr">
        <is>
          <t>GPA</t>
        </is>
      </c>
    </row>
    <row r="2849">
      <c r="A2849" s="2" t="n">
        <v>8</v>
      </c>
      <c r="B2849" s="2" t="n">
        <v>409</v>
      </c>
      <c r="C2849" s="2" t="inlineStr">
        <is>
          <t>PUXADA RECEB</t>
        </is>
      </c>
      <c r="D2849" s="2" t="inlineStr">
        <is>
          <t>4534450</t>
        </is>
      </c>
      <c r="E2849" s="2" t="inlineStr">
        <is>
          <t>Edeilson Batista da Cruz</t>
        </is>
      </c>
      <c r="F2849" s="2" t="n">
        <v>63</v>
      </c>
      <c r="G2849" s="2" t="n">
        <v>2.91</v>
      </c>
      <c r="H2849" s="2" t="n">
        <v>22</v>
      </c>
      <c r="I2849" s="2" t="n">
        <v>22</v>
      </c>
      <c r="J2849" s="2" t="inlineStr">
        <is>
          <t>GPA</t>
        </is>
      </c>
    </row>
    <row r="2850">
      <c r="A2850" s="2" t="n">
        <v>8</v>
      </c>
      <c r="B2850" s="2" t="n">
        <v>409</v>
      </c>
      <c r="C2850" s="2" t="inlineStr">
        <is>
          <t>RECEBIMENTO</t>
        </is>
      </c>
      <c r="D2850" s="2" t="inlineStr">
        <is>
          <t>4534450</t>
        </is>
      </c>
      <c r="E2850" s="2" t="inlineStr">
        <is>
          <t>Edeilson Batista da Cruz</t>
        </is>
      </c>
      <c r="F2850" s="2" t="n">
        <v>1320</v>
      </c>
      <c r="G2850" s="2" t="n">
        <v>39.08</v>
      </c>
      <c r="H2850" s="2" t="n">
        <v>34</v>
      </c>
      <c r="I2850" s="2" t="n">
        <v>25</v>
      </c>
      <c r="J2850" s="2" t="inlineStr">
        <is>
          <t>GPA</t>
        </is>
      </c>
    </row>
    <row r="2851">
      <c r="A2851" s="2" t="n">
        <v>8</v>
      </c>
      <c r="B2851" s="2" t="n">
        <v>409</v>
      </c>
      <c r="C2851" s="2" t="inlineStr">
        <is>
          <t>CARREGAMENTO</t>
        </is>
      </c>
      <c r="D2851" s="2" t="inlineStr">
        <is>
          <t>4546245</t>
        </is>
      </c>
      <c r="E2851" s="2" t="inlineStr">
        <is>
          <t>Gilmar De Souza Rodrigues</t>
        </is>
      </c>
      <c r="F2851" s="2" t="n">
        <v>207</v>
      </c>
      <c r="G2851" s="2" t="n">
        <v>8.550000000000001</v>
      </c>
      <c r="H2851" s="2" t="n">
        <v>24</v>
      </c>
      <c r="I2851" s="2" t="n">
        <v>24</v>
      </c>
      <c r="J2851" s="2" t="inlineStr">
        <is>
          <t>GPA</t>
        </is>
      </c>
    </row>
    <row r="2852">
      <c r="A2852" s="2" t="n">
        <v>8</v>
      </c>
      <c r="B2852" s="2" t="n">
        <v>409</v>
      </c>
      <c r="C2852" s="2" t="inlineStr">
        <is>
          <t>SEPARACAO</t>
        </is>
      </c>
      <c r="D2852" s="2" t="inlineStr">
        <is>
          <t>4546245</t>
        </is>
      </c>
      <c r="E2852" s="2" t="inlineStr">
        <is>
          <t>Gilmar De Souza Rodrigues</t>
        </is>
      </c>
      <c r="F2852" s="2" t="n">
        <v>260</v>
      </c>
      <c r="G2852" s="2" t="n">
        <v>1.52</v>
      </c>
      <c r="H2852" s="2" t="n">
        <v>171</v>
      </c>
      <c r="I2852" s="2" t="n">
        <v>105</v>
      </c>
      <c r="J2852" s="2" t="inlineStr">
        <is>
          <t>GPA</t>
        </is>
      </c>
    </row>
    <row r="2853">
      <c r="A2853" s="2" t="n">
        <v>8</v>
      </c>
      <c r="B2853" s="2" t="n">
        <v>409</v>
      </c>
      <c r="C2853" s="2" t="inlineStr">
        <is>
          <t>ATIVIDADE OP. EMP.</t>
        </is>
      </c>
      <c r="D2853" s="2" t="inlineStr">
        <is>
          <t>4547128</t>
        </is>
      </c>
      <c r="E2853" s="2" t="inlineStr">
        <is>
          <t>Rafael Alves Da Silva</t>
        </is>
      </c>
      <c r="F2853" s="2" t="n">
        <v>1906</v>
      </c>
      <c r="G2853" s="2" t="n">
        <v>56.53</v>
      </c>
      <c r="H2853" s="2" t="n">
        <v>34</v>
      </c>
      <c r="I2853" s="2" t="n">
        <v>25</v>
      </c>
      <c r="J2853" s="2" t="inlineStr">
        <is>
          <t>GPA</t>
        </is>
      </c>
    </row>
    <row r="2854">
      <c r="A2854" s="2" t="n">
        <v>8</v>
      </c>
      <c r="B2854" s="2" t="n">
        <v>409</v>
      </c>
      <c r="C2854" s="2" t="inlineStr">
        <is>
          <t>CARREGAMENTO</t>
        </is>
      </c>
      <c r="D2854" s="2" t="inlineStr">
        <is>
          <t>4567633</t>
        </is>
      </c>
      <c r="E2854" s="2" t="inlineStr">
        <is>
          <t>Vinicius Oliveira Muniz</t>
        </is>
      </c>
      <c r="F2854" s="2" t="n">
        <v>42</v>
      </c>
      <c r="G2854" s="2" t="n">
        <v>6.41</v>
      </c>
      <c r="H2854" s="2" t="n">
        <v>7</v>
      </c>
      <c r="I2854" s="2" t="n">
        <v>24</v>
      </c>
      <c r="J2854" s="2" t="inlineStr">
        <is>
          <t>GPA</t>
        </is>
      </c>
    </row>
    <row r="2855">
      <c r="A2855" s="2" t="n">
        <v>8</v>
      </c>
      <c r="B2855" s="2" t="n">
        <v>409</v>
      </c>
      <c r="C2855" s="2" t="inlineStr">
        <is>
          <t>PUXADA RECEB</t>
        </is>
      </c>
      <c r="D2855" s="2" t="inlineStr">
        <is>
          <t>4567633</t>
        </is>
      </c>
      <c r="E2855" s="2" t="inlineStr">
        <is>
          <t>Vinicius Oliveira Muniz</t>
        </is>
      </c>
      <c r="F2855" s="2" t="n">
        <v>294</v>
      </c>
      <c r="G2855" s="2" t="n">
        <v>11.79</v>
      </c>
      <c r="H2855" s="2" t="n">
        <v>25</v>
      </c>
      <c r="I2855" s="2" t="n">
        <v>22</v>
      </c>
      <c r="J2855" s="2" t="inlineStr">
        <is>
          <t>GPA</t>
        </is>
      </c>
    </row>
    <row r="2856">
      <c r="A2856" s="2" t="n">
        <v>8</v>
      </c>
      <c r="B2856" s="2" t="n">
        <v>409</v>
      </c>
      <c r="C2856" s="2" t="inlineStr">
        <is>
          <t>RECEBIMENTO</t>
        </is>
      </c>
      <c r="D2856" s="2" t="inlineStr">
        <is>
          <t>4567633</t>
        </is>
      </c>
      <c r="E2856" s="2" t="inlineStr">
        <is>
          <t>Vinicius Oliveira Muniz</t>
        </is>
      </c>
      <c r="F2856" s="2" t="n">
        <v>147</v>
      </c>
      <c r="G2856" s="2" t="n">
        <v>4.03</v>
      </c>
      <c r="H2856" s="2" t="n">
        <v>36</v>
      </c>
      <c r="I2856" s="2" t="n">
        <v>25</v>
      </c>
      <c r="J2856" s="2" t="inlineStr">
        <is>
          <t>GPA</t>
        </is>
      </c>
    </row>
    <row r="2857">
      <c r="A2857" s="2" t="n">
        <v>8</v>
      </c>
      <c r="B2857" s="2" t="n">
        <v>409</v>
      </c>
      <c r="C2857" s="2" t="inlineStr">
        <is>
          <t>SEPARACAO</t>
        </is>
      </c>
      <c r="D2857" s="2" t="inlineStr">
        <is>
          <t>4567633</t>
        </is>
      </c>
      <c r="E2857" s="2" t="inlineStr">
        <is>
          <t>Vinicius Oliveira Muniz</t>
        </is>
      </c>
      <c r="F2857" s="2" t="n">
        <v>521</v>
      </c>
      <c r="G2857" s="2" t="n">
        <v>12.75</v>
      </c>
      <c r="H2857" s="2" t="n">
        <v>41</v>
      </c>
      <c r="I2857" s="2" t="n">
        <v>105</v>
      </c>
      <c r="J2857" s="2" t="inlineStr">
        <is>
          <t>GPA</t>
        </is>
      </c>
    </row>
    <row r="2858">
      <c r="A2858" s="2" t="n">
        <v>8</v>
      </c>
      <c r="B2858" s="2" t="n">
        <v>409</v>
      </c>
      <c r="C2858" s="2" t="inlineStr">
        <is>
          <t>PUXADA RECEB</t>
        </is>
      </c>
      <c r="D2858" s="2" t="inlineStr">
        <is>
          <t>491277</t>
        </is>
      </c>
      <c r="E2858" s="2" t="inlineStr">
        <is>
          <t>Allan Chaves Da Cruz Da Rocha</t>
        </is>
      </c>
      <c r="F2858" s="2" t="n">
        <v>8</v>
      </c>
      <c r="G2858" s="2" t="n">
        <v>0.25</v>
      </c>
      <c r="H2858" s="2" t="n">
        <v>32</v>
      </c>
      <c r="I2858" s="2" t="n">
        <v>22</v>
      </c>
      <c r="J2858" s="2" t="inlineStr">
        <is>
          <t>GPA</t>
        </is>
      </c>
    </row>
    <row r="2859">
      <c r="A2859" s="2" t="n">
        <v>8</v>
      </c>
      <c r="B2859" s="2" t="n">
        <v>409</v>
      </c>
      <c r="C2859" s="2" t="inlineStr">
        <is>
          <t>RECEBIMENTO</t>
        </is>
      </c>
      <c r="D2859" s="2" t="inlineStr">
        <is>
          <t>491277</t>
        </is>
      </c>
      <c r="E2859" s="2" t="inlineStr">
        <is>
          <t>Allan Chaves Da Cruz Da Rocha</t>
        </is>
      </c>
      <c r="F2859" s="2" t="n">
        <v>14</v>
      </c>
      <c r="G2859" s="2" t="n">
        <v>9.23</v>
      </c>
      <c r="H2859" s="2" t="n">
        <v>2</v>
      </c>
      <c r="I2859" s="2" t="n">
        <v>25</v>
      </c>
      <c r="J2859" s="2" t="inlineStr">
        <is>
          <t>GPA</t>
        </is>
      </c>
    </row>
    <row r="2860">
      <c r="A2860" s="2" t="n">
        <v>8</v>
      </c>
      <c r="B2860" s="2" t="n">
        <v>409</v>
      </c>
      <c r="C2860" s="2" t="inlineStr">
        <is>
          <t>PUXADA RECEB</t>
        </is>
      </c>
      <c r="D2860" s="2" t="inlineStr">
        <is>
          <t>5027608</t>
        </is>
      </c>
      <c r="E2860" s="2" t="inlineStr">
        <is>
          <t>Douglas Lima da Silva</t>
        </is>
      </c>
      <c r="F2860" s="2" t="n">
        <v>102</v>
      </c>
      <c r="G2860" s="2" t="n">
        <v>3.73</v>
      </c>
      <c r="H2860" s="2" t="n">
        <v>27</v>
      </c>
      <c r="I2860" s="2" t="n">
        <v>22</v>
      </c>
      <c r="J2860" s="2" t="inlineStr">
        <is>
          <t>GPA</t>
        </is>
      </c>
    </row>
    <row r="2861">
      <c r="A2861" s="2" t="n">
        <v>8</v>
      </c>
      <c r="B2861" s="2" t="n">
        <v>409</v>
      </c>
      <c r="C2861" s="2" t="inlineStr">
        <is>
          <t>PUXADA RECEB</t>
        </is>
      </c>
      <c r="D2861" s="2" t="inlineStr">
        <is>
          <t>5040612</t>
        </is>
      </c>
      <c r="E2861" s="2" t="inlineStr">
        <is>
          <t>Alexsandro Mois? dos Santos</t>
        </is>
      </c>
      <c r="F2861" s="2" t="n">
        <v>46</v>
      </c>
      <c r="G2861" s="2" t="n">
        <v>3.81</v>
      </c>
      <c r="H2861" s="2" t="n">
        <v>12</v>
      </c>
      <c r="I2861" s="2" t="n">
        <v>22</v>
      </c>
      <c r="J2861" s="2" t="inlineStr">
        <is>
          <t>GPA</t>
        </is>
      </c>
    </row>
    <row r="2862">
      <c r="A2862" s="2" t="n">
        <v>8</v>
      </c>
      <c r="B2862" s="2" t="n">
        <v>409</v>
      </c>
      <c r="C2862" s="2" t="inlineStr">
        <is>
          <t>RECEBIMENTO</t>
        </is>
      </c>
      <c r="D2862" s="2" t="inlineStr">
        <is>
          <t>5040612</t>
        </is>
      </c>
      <c r="E2862" s="2" t="inlineStr">
        <is>
          <t>Alexsandro Mois? dos Santos</t>
        </is>
      </c>
      <c r="F2862" s="2" t="n">
        <v>449</v>
      </c>
      <c r="G2862" s="2" t="n">
        <v>12.04</v>
      </c>
      <c r="H2862" s="2" t="n">
        <v>37</v>
      </c>
      <c r="I2862" s="2" t="n">
        <v>25</v>
      </c>
      <c r="J2862" s="2" t="inlineStr">
        <is>
          <t>GPA</t>
        </is>
      </c>
    </row>
    <row r="2863">
      <c r="A2863" s="2" t="n">
        <v>8</v>
      </c>
      <c r="B2863" s="2" t="n">
        <v>409</v>
      </c>
      <c r="C2863" s="2" t="inlineStr">
        <is>
          <t>PUXADA RECEB</t>
        </is>
      </c>
      <c r="D2863" s="2" t="inlineStr">
        <is>
          <t>508667</t>
        </is>
      </c>
      <c r="E2863" s="2" t="inlineStr">
        <is>
          <t>Luis Dos Santos Neto</t>
        </is>
      </c>
      <c r="F2863" s="2" t="n">
        <v>75</v>
      </c>
      <c r="G2863" s="2" t="n">
        <v>1.97</v>
      </c>
      <c r="H2863" s="2" t="n">
        <v>38</v>
      </c>
      <c r="I2863" s="2" t="n">
        <v>22</v>
      </c>
      <c r="J2863" s="2" t="inlineStr">
        <is>
          <t>GPA</t>
        </is>
      </c>
    </row>
    <row r="2864">
      <c r="A2864" s="2" t="n">
        <v>8</v>
      </c>
      <c r="B2864" s="2" t="n">
        <v>409</v>
      </c>
      <c r="C2864" s="2" t="inlineStr">
        <is>
          <t>PUXADA RECEB</t>
        </is>
      </c>
      <c r="D2864" s="2" t="inlineStr">
        <is>
          <t>5096049</t>
        </is>
      </c>
      <c r="E2864" s="2" t="inlineStr">
        <is>
          <t>Fernando Braz Da Silva Junior</t>
        </is>
      </c>
      <c r="F2864" s="2" t="n">
        <v>1</v>
      </c>
      <c r="G2864" s="2" t="n">
        <v>0.03</v>
      </c>
      <c r="H2864" s="2" t="n">
        <v>33</v>
      </c>
      <c r="I2864" s="2" t="n">
        <v>22</v>
      </c>
      <c r="J2864" s="2" t="inlineStr">
        <is>
          <t>GPA</t>
        </is>
      </c>
    </row>
    <row r="2865">
      <c r="A2865" s="2" t="n">
        <v>8</v>
      </c>
      <c r="B2865" s="2" t="n">
        <v>409</v>
      </c>
      <c r="C2865" s="2" t="inlineStr">
        <is>
          <t>PUXADA RECEB</t>
        </is>
      </c>
      <c r="D2865" s="2" t="inlineStr">
        <is>
          <t>5096782</t>
        </is>
      </c>
      <c r="E2865" s="2" t="inlineStr">
        <is>
          <t>Sheila Rodrigues Fraga De Araujo</t>
        </is>
      </c>
      <c r="F2865" s="2" t="n">
        <v>50</v>
      </c>
      <c r="G2865" s="2" t="n">
        <v>2.21</v>
      </c>
      <c r="H2865" s="2" t="n">
        <v>23</v>
      </c>
      <c r="I2865" s="2" t="n">
        <v>22</v>
      </c>
      <c r="J2865" s="2" t="inlineStr">
        <is>
          <t>GPA</t>
        </is>
      </c>
    </row>
    <row r="2866">
      <c r="A2866" s="2" t="n">
        <v>8</v>
      </c>
      <c r="B2866" s="2" t="n">
        <v>409</v>
      </c>
      <c r="C2866" s="2" t="inlineStr">
        <is>
          <t>PUXADA RECEB</t>
        </is>
      </c>
      <c r="D2866" s="2" t="inlineStr">
        <is>
          <t>5097312</t>
        </is>
      </c>
      <c r="E2866" s="2" t="inlineStr">
        <is>
          <t>Matheus Lins</t>
        </is>
      </c>
      <c r="F2866" s="2" t="n">
        <v>61</v>
      </c>
      <c r="G2866" s="2" t="n">
        <v>11.32</v>
      </c>
      <c r="H2866" s="2" t="n">
        <v>5</v>
      </c>
      <c r="I2866" s="2" t="n">
        <v>22</v>
      </c>
      <c r="J2866" s="2" t="inlineStr">
        <is>
          <t>GPA</t>
        </is>
      </c>
    </row>
    <row r="2867">
      <c r="A2867" s="2" t="n">
        <v>8</v>
      </c>
      <c r="B2867" s="2" t="n">
        <v>409</v>
      </c>
      <c r="C2867" s="2" t="inlineStr">
        <is>
          <t>RECEBIMENTO</t>
        </is>
      </c>
      <c r="D2867" s="2" t="inlineStr">
        <is>
          <t>5097312</t>
        </is>
      </c>
      <c r="E2867" s="2" t="inlineStr">
        <is>
          <t>Matheus Lins</t>
        </is>
      </c>
      <c r="F2867" s="2" t="n">
        <v>17</v>
      </c>
      <c r="G2867" s="2" t="n">
        <v>25.16</v>
      </c>
      <c r="H2867" s="2" t="n">
        <v>1</v>
      </c>
      <c r="I2867" s="2" t="n">
        <v>25</v>
      </c>
      <c r="J2867" s="2" t="inlineStr">
        <is>
          <t>GPA</t>
        </is>
      </c>
    </row>
    <row r="2868">
      <c r="A2868" s="2" t="n">
        <v>8</v>
      </c>
      <c r="B2868" s="2" t="n">
        <v>409</v>
      </c>
      <c r="C2868" s="2" t="inlineStr">
        <is>
          <t>RECEBIMENTO</t>
        </is>
      </c>
      <c r="D2868" s="2" t="inlineStr">
        <is>
          <t>5099161</t>
        </is>
      </c>
      <c r="E2868" s="2" t="inlineStr">
        <is>
          <t>Moises Andrade Moreira</t>
        </is>
      </c>
      <c r="F2868" s="2" t="n">
        <v>1027</v>
      </c>
      <c r="G2868" s="2" t="n">
        <v>33.1</v>
      </c>
      <c r="H2868" s="2" t="n">
        <v>31</v>
      </c>
      <c r="I2868" s="2" t="n">
        <v>25</v>
      </c>
      <c r="J2868" s="2" t="inlineStr">
        <is>
          <t>GPA</t>
        </is>
      </c>
    </row>
    <row r="2869">
      <c r="A2869" s="2" t="n">
        <v>8</v>
      </c>
      <c r="B2869" s="2" t="n">
        <v>409</v>
      </c>
      <c r="C2869" s="2" t="inlineStr">
        <is>
          <t>CARREGAMENTO</t>
        </is>
      </c>
      <c r="D2869" s="2" t="inlineStr">
        <is>
          <t>5102952</t>
        </is>
      </c>
      <c r="E2869" s="2" t="inlineStr">
        <is>
          <t>Weslei Carvalho de Andrade</t>
        </is>
      </c>
      <c r="F2869" s="2" t="n">
        <v>288</v>
      </c>
      <c r="G2869" s="2" t="n">
        <v>2.44</v>
      </c>
      <c r="H2869" s="2" t="n">
        <v>118</v>
      </c>
      <c r="I2869" s="2" t="n">
        <v>24</v>
      </c>
      <c r="J2869" s="2" t="inlineStr">
        <is>
          <t>GPA</t>
        </is>
      </c>
    </row>
    <row r="2870">
      <c r="A2870" s="2" t="n">
        <v>8</v>
      </c>
      <c r="B2870" s="2" t="n">
        <v>409</v>
      </c>
      <c r="C2870" s="2" t="inlineStr">
        <is>
          <t>CARREGAMENTO</t>
        </is>
      </c>
      <c r="D2870" s="2" t="inlineStr">
        <is>
          <t>5103355</t>
        </is>
      </c>
      <c r="E2870" s="2" t="inlineStr">
        <is>
          <t>Fabio Ferreira Lopes</t>
        </is>
      </c>
      <c r="F2870" s="2" t="n">
        <v>105</v>
      </c>
      <c r="G2870" s="2" t="n">
        <v>4.39</v>
      </c>
      <c r="H2870" s="2" t="n">
        <v>24</v>
      </c>
      <c r="I2870" s="2" t="n">
        <v>24</v>
      </c>
      <c r="J2870" s="2" t="inlineStr">
        <is>
          <t>GPA</t>
        </is>
      </c>
    </row>
    <row r="2871">
      <c r="A2871" s="2" t="n">
        <v>8</v>
      </c>
      <c r="B2871" s="2" t="n">
        <v>409</v>
      </c>
      <c r="C2871" s="2" t="inlineStr">
        <is>
          <t>SEPARACAO</t>
        </is>
      </c>
      <c r="D2871" s="2" t="inlineStr">
        <is>
          <t>5103355</t>
        </is>
      </c>
      <c r="E2871" s="2" t="inlineStr">
        <is>
          <t>Fabio Ferreira Lopes</t>
        </is>
      </c>
      <c r="F2871" s="2" t="n">
        <v>119</v>
      </c>
      <c r="G2871" s="2" t="n">
        <v>1.15</v>
      </c>
      <c r="H2871" s="2" t="n">
        <v>103</v>
      </c>
      <c r="I2871" s="2" t="n">
        <v>105</v>
      </c>
      <c r="J2871" s="2" t="inlineStr">
        <is>
          <t>GPA</t>
        </is>
      </c>
    </row>
    <row r="2872">
      <c r="A2872" s="2" t="n">
        <v>8</v>
      </c>
      <c r="B2872" s="2" t="n">
        <v>409</v>
      </c>
      <c r="C2872" s="2" t="inlineStr">
        <is>
          <t>ATIVIDADE OP. EMP.</t>
        </is>
      </c>
      <c r="D2872" s="2" t="inlineStr">
        <is>
          <t>5104432</t>
        </is>
      </c>
      <c r="E2872" s="2" t="inlineStr">
        <is>
          <t>William Conceicao Evangelista</t>
        </is>
      </c>
      <c r="F2872" s="2" t="n">
        <v>2969</v>
      </c>
      <c r="G2872" s="2" t="n">
        <v>81.59999999999999</v>
      </c>
      <c r="H2872" s="2" t="n">
        <v>36</v>
      </c>
      <c r="I2872" s="2" t="n">
        <v>25</v>
      </c>
      <c r="J2872" s="2" t="inlineStr">
        <is>
          <t>GPA</t>
        </is>
      </c>
    </row>
    <row r="2873">
      <c r="A2873" s="2" t="n">
        <v>8</v>
      </c>
      <c r="B2873" s="2" t="n">
        <v>409</v>
      </c>
      <c r="C2873" s="2" t="inlineStr">
        <is>
          <t>CARREGAMENTO</t>
        </is>
      </c>
      <c r="D2873" s="2" t="inlineStr">
        <is>
          <t>5107245</t>
        </is>
      </c>
      <c r="E2873" s="2" t="inlineStr">
        <is>
          <t>Bruno  Alves da Silva</t>
        </is>
      </c>
      <c r="F2873" s="2" t="n">
        <v>745</v>
      </c>
      <c r="G2873" s="2" t="n">
        <v>8.16</v>
      </c>
      <c r="H2873" s="2" t="n">
        <v>91</v>
      </c>
      <c r="I2873" s="2" t="n">
        <v>24</v>
      </c>
      <c r="J2873" s="2" t="inlineStr">
        <is>
          <t>GPA</t>
        </is>
      </c>
    </row>
    <row r="2874">
      <c r="A2874" s="2" t="n">
        <v>8</v>
      </c>
      <c r="B2874" s="2" t="n">
        <v>409</v>
      </c>
      <c r="C2874" s="2" t="inlineStr">
        <is>
          <t>CARREGAMENTO</t>
        </is>
      </c>
      <c r="D2874" s="2" t="inlineStr">
        <is>
          <t>5110050</t>
        </is>
      </c>
      <c r="E2874" s="2" t="inlineStr">
        <is>
          <t>Ronaldo Adriano Silva de Lima</t>
        </is>
      </c>
      <c r="F2874" s="2" t="n">
        <v>526</v>
      </c>
      <c r="G2874" s="2" t="n">
        <v>7.1</v>
      </c>
      <c r="H2874" s="2" t="n">
        <v>74</v>
      </c>
      <c r="I2874" s="2" t="n">
        <v>24</v>
      </c>
      <c r="J2874" s="2" t="inlineStr">
        <is>
          <t>GPA</t>
        </is>
      </c>
    </row>
    <row r="2875">
      <c r="A2875" s="2" t="n">
        <v>8</v>
      </c>
      <c r="B2875" s="2" t="n">
        <v>409</v>
      </c>
      <c r="C2875" s="2" t="inlineStr">
        <is>
          <t>ATIVIDADE OP. EMP.</t>
        </is>
      </c>
      <c r="D2875" s="2" t="inlineStr">
        <is>
          <t>5131464</t>
        </is>
      </c>
      <c r="E2875" s="2" t="inlineStr">
        <is>
          <t>MARLON DA CONCEIÇÃO LIMA</t>
        </is>
      </c>
      <c r="F2875" s="2" t="n">
        <v>912</v>
      </c>
      <c r="G2875" s="2" t="n">
        <v>33.17</v>
      </c>
      <c r="H2875" s="2" t="n">
        <v>27</v>
      </c>
      <c r="I2875" s="2" t="n">
        <v>25</v>
      </c>
      <c r="J2875" s="2" t="inlineStr">
        <is>
          <t>GPA</t>
        </is>
      </c>
    </row>
    <row r="2876">
      <c r="A2876" s="2" t="n">
        <v>8</v>
      </c>
      <c r="B2876" s="2" t="n">
        <v>409</v>
      </c>
      <c r="C2876" s="2" t="inlineStr">
        <is>
          <t>PUXADA RECEB</t>
        </is>
      </c>
      <c r="D2876" s="2" t="inlineStr">
        <is>
          <t>5149754</t>
        </is>
      </c>
      <c r="E2876" s="2" t="inlineStr">
        <is>
          <t>Leonardo Ferreira de Souza</t>
        </is>
      </c>
      <c r="F2876" s="2" t="n">
        <v>1011</v>
      </c>
      <c r="G2876" s="2" t="n">
        <v>46.24</v>
      </c>
      <c r="H2876" s="2" t="n">
        <v>22</v>
      </c>
      <c r="I2876" s="2" t="n">
        <v>22</v>
      </c>
      <c r="J2876" s="2" t="inlineStr">
        <is>
          <t>GPA</t>
        </is>
      </c>
    </row>
    <row r="2877">
      <c r="A2877" s="2" t="n">
        <v>8</v>
      </c>
      <c r="B2877" s="2" t="n">
        <v>409</v>
      </c>
      <c r="C2877" s="2" t="inlineStr">
        <is>
          <t>SEPARACAO</t>
        </is>
      </c>
      <c r="D2877" s="2" t="inlineStr">
        <is>
          <t>5149959</t>
        </is>
      </c>
      <c r="E2877" s="2" t="inlineStr">
        <is>
          <t>Charles D'avila Ferreira</t>
        </is>
      </c>
      <c r="F2877" s="2" t="n">
        <v>145</v>
      </c>
      <c r="G2877" s="2" t="n">
        <v>6.69</v>
      </c>
      <c r="H2877" s="2" t="n">
        <v>22</v>
      </c>
      <c r="I2877" s="2" t="n">
        <v>105</v>
      </c>
      <c r="J2877" s="2" t="inlineStr">
        <is>
          <t>GPA</t>
        </is>
      </c>
    </row>
    <row r="2878">
      <c r="A2878" s="2" t="n">
        <v>8</v>
      </c>
      <c r="B2878" s="2" t="n">
        <v>409</v>
      </c>
      <c r="C2878" s="2" t="inlineStr">
        <is>
          <t>ATIVIDADE OP. EMP.</t>
        </is>
      </c>
      <c r="D2878" s="2" t="inlineStr">
        <is>
          <t>515778</t>
        </is>
      </c>
      <c r="E2878" s="2" t="inlineStr">
        <is>
          <t>Jorge Gustavo Mota Santos De Menezes</t>
        </is>
      </c>
      <c r="F2878" s="2" t="n">
        <v>2688</v>
      </c>
      <c r="G2878" s="2" t="n">
        <v>59.17</v>
      </c>
      <c r="H2878" s="2" t="n">
        <v>45</v>
      </c>
      <c r="I2878" s="2" t="n">
        <v>25</v>
      </c>
      <c r="J2878" s="2" t="inlineStr">
        <is>
          <t>GPA</t>
        </is>
      </c>
    </row>
    <row r="2879">
      <c r="A2879" s="2" t="n">
        <v>8</v>
      </c>
      <c r="B2879" s="2" t="n">
        <v>409</v>
      </c>
      <c r="C2879" s="2" t="inlineStr">
        <is>
          <t>PUXADA RECEB</t>
        </is>
      </c>
      <c r="D2879" s="2" t="inlineStr">
        <is>
          <t>5194040</t>
        </is>
      </c>
      <c r="E2879" s="2" t="inlineStr">
        <is>
          <t>Caio Cezar Silva De Medeiros</t>
        </is>
      </c>
      <c r="F2879" s="2" t="n">
        <v>6</v>
      </c>
      <c r="G2879" s="2" t="n">
        <v>8.94</v>
      </c>
      <c r="H2879" s="2" t="n">
        <v>1</v>
      </c>
      <c r="I2879" s="2" t="n">
        <v>22</v>
      </c>
      <c r="J2879" s="2" t="inlineStr">
        <is>
          <t>GPA</t>
        </is>
      </c>
    </row>
    <row r="2880">
      <c r="A2880" s="2" t="n">
        <v>8</v>
      </c>
      <c r="B2880" s="2" t="n">
        <v>409</v>
      </c>
      <c r="C2880" s="2" t="inlineStr">
        <is>
          <t>CARREGAMENTO</t>
        </is>
      </c>
      <c r="D2880" s="2" t="inlineStr">
        <is>
          <t>5194334</t>
        </is>
      </c>
      <c r="E2880" s="2" t="inlineStr">
        <is>
          <t>Rogerio De Jesus Rosa</t>
        </is>
      </c>
      <c r="F2880" s="2" t="n">
        <v>251</v>
      </c>
      <c r="G2880" s="2" t="n">
        <v>4.15</v>
      </c>
      <c r="H2880" s="2" t="n">
        <v>60</v>
      </c>
      <c r="I2880" s="2" t="n">
        <v>24</v>
      </c>
      <c r="J2880" s="2" t="inlineStr">
        <is>
          <t>GPA</t>
        </is>
      </c>
    </row>
    <row r="2881">
      <c r="A2881" s="2" t="n">
        <v>8</v>
      </c>
      <c r="B2881" s="2" t="n">
        <v>409</v>
      </c>
      <c r="C2881" s="2" t="inlineStr">
        <is>
          <t>ATIVIDADE OP. EMP.</t>
        </is>
      </c>
      <c r="D2881" s="2" t="inlineStr">
        <is>
          <t>5194555</t>
        </is>
      </c>
      <c r="E2881" s="2" t="inlineStr">
        <is>
          <t>Sergio Antonio Goncalves</t>
        </is>
      </c>
      <c r="F2881" s="2" t="n">
        <v>2322</v>
      </c>
      <c r="G2881" s="2" t="n">
        <v>65.58</v>
      </c>
      <c r="H2881" s="2" t="n">
        <v>35</v>
      </c>
      <c r="I2881" s="2" t="n">
        <v>25</v>
      </c>
      <c r="J2881" s="2" t="inlineStr">
        <is>
          <t>GPA</t>
        </is>
      </c>
    </row>
    <row r="2882">
      <c r="A2882" s="2" t="n">
        <v>8</v>
      </c>
      <c r="B2882" s="2" t="n">
        <v>409</v>
      </c>
      <c r="C2882" s="2" t="inlineStr">
        <is>
          <t>PUXADA RECEB</t>
        </is>
      </c>
      <c r="D2882" s="2" t="inlineStr">
        <is>
          <t>522668</t>
        </is>
      </c>
      <c r="E2882" s="2" t="inlineStr">
        <is>
          <t>Giovani Belarmino Borges</t>
        </is>
      </c>
      <c r="F2882" s="2" t="n">
        <v>262</v>
      </c>
      <c r="G2882" s="2" t="n">
        <v>9.039999999999999</v>
      </c>
      <c r="H2882" s="2" t="n">
        <v>29</v>
      </c>
      <c r="I2882" s="2" t="n">
        <v>22</v>
      </c>
      <c r="J2882" s="2" t="inlineStr">
        <is>
          <t>GPA</t>
        </is>
      </c>
    </row>
    <row r="2883">
      <c r="A2883" s="2" t="n">
        <v>8</v>
      </c>
      <c r="B2883" s="2" t="n">
        <v>409</v>
      </c>
      <c r="C2883" s="2" t="inlineStr">
        <is>
          <t>RECEBIMENTO</t>
        </is>
      </c>
      <c r="D2883" s="2" t="inlineStr">
        <is>
          <t>522668</t>
        </is>
      </c>
      <c r="E2883" s="2" t="inlineStr">
        <is>
          <t>Giovani Belarmino Borges</t>
        </is>
      </c>
      <c r="F2883" s="2" t="n">
        <v>1284</v>
      </c>
      <c r="G2883" s="2" t="n">
        <v>22.51</v>
      </c>
      <c r="H2883" s="2" t="n">
        <v>57</v>
      </c>
      <c r="I2883" s="2" t="n">
        <v>25</v>
      </c>
      <c r="J2883" s="2" t="inlineStr">
        <is>
          <t>GPA</t>
        </is>
      </c>
    </row>
    <row r="2884">
      <c r="A2884" s="2" t="n">
        <v>8</v>
      </c>
      <c r="B2884" s="2" t="n">
        <v>409</v>
      </c>
      <c r="C2884" s="2" t="inlineStr">
        <is>
          <t>ATIVIDADE OP. EMP.</t>
        </is>
      </c>
      <c r="D2884" s="2" t="inlineStr">
        <is>
          <t>525291</t>
        </is>
      </c>
      <c r="E2884" s="2" t="inlineStr">
        <is>
          <t>Luis Herrera Lozano</t>
        </is>
      </c>
      <c r="F2884" s="2" t="n">
        <v>2069</v>
      </c>
      <c r="G2884" s="2" t="n">
        <v>70.67</v>
      </c>
      <c r="H2884" s="2" t="n">
        <v>29</v>
      </c>
      <c r="I2884" s="2" t="n">
        <v>25</v>
      </c>
      <c r="J2884" s="2" t="inlineStr">
        <is>
          <t>GPA</t>
        </is>
      </c>
    </row>
    <row r="2885">
      <c r="A2885" s="2" t="n">
        <v>8</v>
      </c>
      <c r="B2885" s="2" t="n">
        <v>409</v>
      </c>
      <c r="C2885" s="2" t="inlineStr">
        <is>
          <t>CARREGAMENTO</t>
        </is>
      </c>
      <c r="D2885" s="2" t="inlineStr">
        <is>
          <t>5289793</t>
        </is>
      </c>
      <c r="E2885" s="2" t="inlineStr">
        <is>
          <t>Felipe Duarte Do Nascimento</t>
        </is>
      </c>
      <c r="F2885" s="2" t="n">
        <v>154</v>
      </c>
      <c r="G2885" s="2" t="n">
        <v>4.72</v>
      </c>
      <c r="H2885" s="2" t="n">
        <v>33</v>
      </c>
      <c r="I2885" s="2" t="n">
        <v>24</v>
      </c>
      <c r="J2885" s="2" t="inlineStr">
        <is>
          <t>GPA</t>
        </is>
      </c>
    </row>
    <row r="2886">
      <c r="A2886" s="2" t="n">
        <v>8</v>
      </c>
      <c r="B2886" s="2" t="n">
        <v>409</v>
      </c>
      <c r="C2886" s="2" t="inlineStr">
        <is>
          <t>SEPARACAO</t>
        </is>
      </c>
      <c r="D2886" s="2" t="inlineStr">
        <is>
          <t>5289793</t>
        </is>
      </c>
      <c r="E2886" s="2" t="inlineStr">
        <is>
          <t>Felipe Duarte Do Nascimento</t>
        </is>
      </c>
      <c r="F2886" s="2" t="n">
        <v>1045</v>
      </c>
      <c r="G2886" s="2" t="n">
        <v>11.37</v>
      </c>
      <c r="H2886" s="2" t="n">
        <v>92</v>
      </c>
      <c r="I2886" s="2" t="n">
        <v>105</v>
      </c>
      <c r="J2886" s="2" t="inlineStr">
        <is>
          <t>GPA</t>
        </is>
      </c>
    </row>
    <row r="2887">
      <c r="A2887" s="2" t="n">
        <v>8</v>
      </c>
      <c r="B2887" s="2" t="n">
        <v>409</v>
      </c>
      <c r="C2887" s="2" t="inlineStr">
        <is>
          <t>PUXADA RECEB</t>
        </is>
      </c>
      <c r="D2887" s="2" t="inlineStr">
        <is>
          <t>5305047</t>
        </is>
      </c>
      <c r="E2887" s="2" t="inlineStr">
        <is>
          <t>Glauco Silveira Ramos</t>
        </is>
      </c>
      <c r="F2887" s="2" t="n">
        <v>72</v>
      </c>
      <c r="G2887" s="2" t="n">
        <v>2.06</v>
      </c>
      <c r="H2887" s="2" t="n">
        <v>35</v>
      </c>
      <c r="I2887" s="2" t="n">
        <v>22</v>
      </c>
      <c r="J2887" s="2" t="inlineStr">
        <is>
          <t>GPA</t>
        </is>
      </c>
    </row>
    <row r="2888">
      <c r="A2888" s="2" t="n">
        <v>8</v>
      </c>
      <c r="B2888" s="2" t="n">
        <v>409</v>
      </c>
      <c r="C2888" s="2" t="inlineStr">
        <is>
          <t>SEPARACAO</t>
        </is>
      </c>
      <c r="D2888" s="2" t="inlineStr">
        <is>
          <t>5305047</t>
        </is>
      </c>
      <c r="E2888" s="2" t="inlineStr">
        <is>
          <t>Glauco Silveira Ramos</t>
        </is>
      </c>
      <c r="F2888" s="2" t="n">
        <v>672</v>
      </c>
      <c r="G2888" s="2" t="n">
        <v>13.46</v>
      </c>
      <c r="H2888" s="2" t="n">
        <v>50</v>
      </c>
      <c r="I2888" s="2" t="n">
        <v>105</v>
      </c>
      <c r="J2888" s="2" t="inlineStr">
        <is>
          <t>GPA</t>
        </is>
      </c>
    </row>
    <row r="2889">
      <c r="A2889" s="2" t="n">
        <v>8</v>
      </c>
      <c r="B2889" s="2" t="n">
        <v>409</v>
      </c>
      <c r="C2889" s="2" t="inlineStr">
        <is>
          <t>CARREGAMENTO</t>
        </is>
      </c>
      <c r="D2889" s="2" t="inlineStr">
        <is>
          <t>533846</t>
        </is>
      </c>
      <c r="E2889" s="2" t="inlineStr">
        <is>
          <t>Bruno Sousa Silva</t>
        </is>
      </c>
      <c r="F2889" s="2" t="n">
        <v>9</v>
      </c>
      <c r="G2889" s="2" t="n">
        <v>4.19</v>
      </c>
      <c r="H2889" s="2" t="n">
        <v>2</v>
      </c>
      <c r="I2889" s="2" t="n">
        <v>24</v>
      </c>
      <c r="J2889" s="2" t="inlineStr">
        <is>
          <t>GPA</t>
        </is>
      </c>
    </row>
    <row r="2890">
      <c r="A2890" s="2" t="n">
        <v>8</v>
      </c>
      <c r="B2890" s="2" t="n">
        <v>409</v>
      </c>
      <c r="C2890" s="2" t="inlineStr">
        <is>
          <t>SEPARACAO</t>
        </is>
      </c>
      <c r="D2890" s="2" t="inlineStr">
        <is>
          <t>533846</t>
        </is>
      </c>
      <c r="E2890" s="2" t="inlineStr">
        <is>
          <t>Bruno Sousa Silva</t>
        </is>
      </c>
      <c r="F2890" s="2" t="n">
        <v>119</v>
      </c>
      <c r="G2890" s="2" t="n">
        <v>2.3</v>
      </c>
      <c r="H2890" s="2" t="n">
        <v>52</v>
      </c>
      <c r="I2890" s="2" t="n">
        <v>105</v>
      </c>
      <c r="J2890" s="2" t="inlineStr">
        <is>
          <t>GPA</t>
        </is>
      </c>
    </row>
    <row r="2891">
      <c r="A2891" s="2" t="n">
        <v>8</v>
      </c>
      <c r="B2891" s="2" t="n">
        <v>409</v>
      </c>
      <c r="C2891" s="2" t="inlineStr">
        <is>
          <t>CARREGAMENTO</t>
        </is>
      </c>
      <c r="D2891" s="2" t="inlineStr">
        <is>
          <t>534568</t>
        </is>
      </c>
      <c r="E2891" s="2" t="inlineStr">
        <is>
          <t>Antonio Carlos Da Silva Guerra</t>
        </is>
      </c>
      <c r="F2891" s="2" t="n">
        <v>107</v>
      </c>
      <c r="G2891" s="2" t="n">
        <v>1.69</v>
      </c>
      <c r="H2891" s="2" t="n">
        <v>63</v>
      </c>
      <c r="I2891" s="2" t="n">
        <v>24</v>
      </c>
      <c r="J2891" s="2" t="inlineStr">
        <is>
          <t>GPA</t>
        </is>
      </c>
    </row>
    <row r="2892">
      <c r="A2892" s="2" t="n">
        <v>8</v>
      </c>
      <c r="B2892" s="2" t="n">
        <v>409</v>
      </c>
      <c r="C2892" s="2" t="inlineStr">
        <is>
          <t>PUXADA RECEB</t>
        </is>
      </c>
      <c r="D2892" s="2" t="inlineStr">
        <is>
          <t>534568</t>
        </is>
      </c>
      <c r="E2892" s="2" t="inlineStr">
        <is>
          <t>Antonio Carlos Da Silva Guerra</t>
        </is>
      </c>
      <c r="F2892" s="2" t="n">
        <v>63</v>
      </c>
      <c r="G2892" s="2" t="n">
        <v>2.56</v>
      </c>
      <c r="H2892" s="2" t="n">
        <v>25</v>
      </c>
      <c r="I2892" s="2" t="n">
        <v>22</v>
      </c>
      <c r="J2892" s="2" t="inlineStr">
        <is>
          <t>GPA</t>
        </is>
      </c>
    </row>
    <row r="2893">
      <c r="A2893" s="2" t="n">
        <v>8</v>
      </c>
      <c r="B2893" s="2" t="n">
        <v>409</v>
      </c>
      <c r="C2893" s="2" t="inlineStr">
        <is>
          <t>RECEBIMENTO</t>
        </is>
      </c>
      <c r="D2893" s="2" t="inlineStr">
        <is>
          <t>534568</t>
        </is>
      </c>
      <c r="E2893" s="2" t="inlineStr">
        <is>
          <t>Antonio Carlos Da Silva Guerra</t>
        </is>
      </c>
      <c r="F2893" s="2" t="n">
        <v>982</v>
      </c>
      <c r="G2893" s="2" t="n">
        <v>36.05</v>
      </c>
      <c r="H2893" s="2" t="n">
        <v>27</v>
      </c>
      <c r="I2893" s="2" t="n">
        <v>25</v>
      </c>
      <c r="J2893" s="2" t="inlineStr">
        <is>
          <t>GPA</t>
        </is>
      </c>
    </row>
    <row r="2894">
      <c r="A2894" s="2" t="n">
        <v>8</v>
      </c>
      <c r="B2894" s="2" t="n">
        <v>409</v>
      </c>
      <c r="C2894" s="2" t="inlineStr">
        <is>
          <t>SEPARACAO</t>
        </is>
      </c>
      <c r="D2894" s="2" t="inlineStr">
        <is>
          <t>534568</t>
        </is>
      </c>
      <c r="E2894" s="2" t="inlineStr">
        <is>
          <t>Antonio Carlos Da Silva Guerra</t>
        </is>
      </c>
      <c r="F2894" s="2" t="n">
        <v>299</v>
      </c>
      <c r="G2894" s="2" t="n">
        <v>3.6</v>
      </c>
      <c r="H2894" s="2" t="n">
        <v>83</v>
      </c>
      <c r="I2894" s="2" t="n">
        <v>105</v>
      </c>
      <c r="J2894" s="2" t="inlineStr">
        <is>
          <t>GPA</t>
        </is>
      </c>
    </row>
    <row r="2895">
      <c r="A2895" s="2" t="n">
        <v>8</v>
      </c>
      <c r="B2895" s="2" t="n">
        <v>409</v>
      </c>
      <c r="C2895" s="2" t="inlineStr">
        <is>
          <t>ATIVIDADE OP. EMP.</t>
        </is>
      </c>
      <c r="D2895" s="2" t="inlineStr">
        <is>
          <t>536290</t>
        </is>
      </c>
      <c r="E2895" s="2" t="inlineStr">
        <is>
          <t>Lincoln Freire Soares</t>
        </is>
      </c>
      <c r="F2895" s="2" t="n">
        <v>1751</v>
      </c>
      <c r="G2895" s="2" t="n">
        <v>39.66</v>
      </c>
      <c r="H2895" s="2" t="n">
        <v>44</v>
      </c>
      <c r="I2895" s="2" t="n">
        <v>25</v>
      </c>
      <c r="J2895" s="2" t="inlineStr">
        <is>
          <t>GPA</t>
        </is>
      </c>
    </row>
    <row r="2896">
      <c r="A2896" s="2" t="n">
        <v>8</v>
      </c>
      <c r="B2896" s="2" t="n">
        <v>409</v>
      </c>
      <c r="C2896" s="2" t="inlineStr">
        <is>
          <t>PUXADA RECEB</t>
        </is>
      </c>
      <c r="D2896" s="2" t="inlineStr">
        <is>
          <t>540917</t>
        </is>
      </c>
      <c r="E2896" s="2" t="inlineStr">
        <is>
          <t>Rafael Jose da Silva</t>
        </is>
      </c>
      <c r="F2896" s="2" t="n">
        <v>79</v>
      </c>
      <c r="G2896" s="2" t="n">
        <v>1.86</v>
      </c>
      <c r="H2896" s="2" t="n">
        <v>42</v>
      </c>
      <c r="I2896" s="2" t="n">
        <v>22</v>
      </c>
      <c r="J2896" s="2" t="inlineStr">
        <is>
          <t>GPA</t>
        </is>
      </c>
    </row>
    <row r="2897">
      <c r="A2897" s="2" t="n">
        <v>8</v>
      </c>
      <c r="B2897" s="2" t="n">
        <v>409</v>
      </c>
      <c r="C2897" s="2" t="inlineStr">
        <is>
          <t>RECEBIMENTO</t>
        </is>
      </c>
      <c r="D2897" s="2" t="inlineStr">
        <is>
          <t>540917</t>
        </is>
      </c>
      <c r="E2897" s="2" t="inlineStr">
        <is>
          <t>Rafael Jose da Silva</t>
        </is>
      </c>
      <c r="F2897" s="2" t="n">
        <v>1408</v>
      </c>
      <c r="G2897" s="2" t="n">
        <v>43.53</v>
      </c>
      <c r="H2897" s="2" t="n">
        <v>32</v>
      </c>
      <c r="I2897" s="2" t="n">
        <v>25</v>
      </c>
      <c r="J2897" s="2" t="inlineStr">
        <is>
          <t>GPA</t>
        </is>
      </c>
    </row>
    <row r="2898">
      <c r="A2898" s="2" t="n">
        <v>8</v>
      </c>
      <c r="B2898" s="2" t="n">
        <v>409</v>
      </c>
      <c r="C2898" s="2" t="inlineStr">
        <is>
          <t>ATIVIDADE OP. EMP.</t>
        </is>
      </c>
      <c r="D2898" s="2" t="inlineStr">
        <is>
          <t>5442230</t>
        </is>
      </c>
      <c r="E2898" s="2" t="inlineStr">
        <is>
          <t>Anderson Marcos Dos Reis Matta</t>
        </is>
      </c>
      <c r="F2898" s="2" t="n">
        <v>1803</v>
      </c>
      <c r="G2898" s="2" t="n">
        <v>55.73</v>
      </c>
      <c r="H2898" s="2" t="n">
        <v>32</v>
      </c>
      <c r="I2898" s="2" t="n">
        <v>25</v>
      </c>
      <c r="J2898" s="2" t="inlineStr">
        <is>
          <t>GPA</t>
        </is>
      </c>
    </row>
    <row r="2899">
      <c r="A2899" s="2" t="n">
        <v>8</v>
      </c>
      <c r="B2899" s="2" t="n">
        <v>409</v>
      </c>
      <c r="C2899" s="2" t="inlineStr">
        <is>
          <t>CARREGAMENTO</t>
        </is>
      </c>
      <c r="D2899" s="2" t="inlineStr">
        <is>
          <t>5445523</t>
        </is>
      </c>
      <c r="E2899" s="2" t="inlineStr">
        <is>
          <t>Renato Cajazeira Da Silva</t>
        </is>
      </c>
      <c r="F2899" s="2" t="n">
        <v>130</v>
      </c>
      <c r="G2899" s="2" t="n">
        <v>1.15</v>
      </c>
      <c r="H2899" s="2" t="n">
        <v>113</v>
      </c>
      <c r="I2899" s="2" t="n">
        <v>24</v>
      </c>
      <c r="J2899" s="2" t="inlineStr">
        <is>
          <t>GPA</t>
        </is>
      </c>
    </row>
    <row r="2900">
      <c r="A2900" s="2" t="n">
        <v>8</v>
      </c>
      <c r="B2900" s="2" t="n">
        <v>409</v>
      </c>
      <c r="C2900" s="2" t="inlineStr">
        <is>
          <t>PUXADA RECEB</t>
        </is>
      </c>
      <c r="D2900" s="2" t="inlineStr">
        <is>
          <t>5446082</t>
        </is>
      </c>
      <c r="E2900" s="2" t="inlineStr">
        <is>
          <t>Aleandro Oliveira Da Silva</t>
        </is>
      </c>
      <c r="F2900" s="2" t="n">
        <v>888</v>
      </c>
      <c r="G2900" s="2" t="n">
        <v>27.78</v>
      </c>
      <c r="H2900" s="2" t="n">
        <v>32</v>
      </c>
      <c r="I2900" s="2" t="n">
        <v>22</v>
      </c>
      <c r="J2900" s="2" t="inlineStr">
        <is>
          <t>GPA</t>
        </is>
      </c>
    </row>
    <row r="2901">
      <c r="A2901" s="2" t="n">
        <v>8</v>
      </c>
      <c r="B2901" s="2" t="n">
        <v>409</v>
      </c>
      <c r="C2901" s="2" t="inlineStr">
        <is>
          <t>SEPARACAO</t>
        </is>
      </c>
      <c r="D2901" s="2" t="inlineStr">
        <is>
          <t>5446082</t>
        </is>
      </c>
      <c r="E2901" s="2" t="inlineStr">
        <is>
          <t>Aleandro Oliveira Da Silva</t>
        </is>
      </c>
      <c r="F2901" s="2" t="n">
        <v>2748</v>
      </c>
      <c r="G2901" s="2" t="n">
        <v>33.01</v>
      </c>
      <c r="H2901" s="2" t="n">
        <v>83</v>
      </c>
      <c r="I2901" s="2" t="n">
        <v>105</v>
      </c>
      <c r="J2901" s="2" t="inlineStr">
        <is>
          <t>GPA</t>
        </is>
      </c>
    </row>
    <row r="2902">
      <c r="A2902" s="2" t="n">
        <v>8</v>
      </c>
      <c r="B2902" s="2" t="n">
        <v>409</v>
      </c>
      <c r="C2902" s="2" t="inlineStr">
        <is>
          <t>PUXADA RECEB</t>
        </is>
      </c>
      <c r="D2902" s="2" t="inlineStr">
        <is>
          <t>5446384</t>
        </is>
      </c>
      <c r="E2902" s="2" t="inlineStr">
        <is>
          <t>Leonardo Montezuma Ferreira</t>
        </is>
      </c>
      <c r="F2902" s="2" t="n">
        <v>11</v>
      </c>
      <c r="G2902" s="2" t="n">
        <v>9.35</v>
      </c>
      <c r="H2902" s="2" t="n">
        <v>1</v>
      </c>
      <c r="I2902" s="2" t="n">
        <v>22</v>
      </c>
      <c r="J2902" s="2" t="inlineStr">
        <is>
          <t>GPA</t>
        </is>
      </c>
    </row>
    <row r="2903">
      <c r="A2903" s="2" t="n">
        <v>8</v>
      </c>
      <c r="B2903" s="2" t="n">
        <v>409</v>
      </c>
      <c r="C2903" s="2" t="inlineStr">
        <is>
          <t>RECEBIMENTO</t>
        </is>
      </c>
      <c r="D2903" s="2" t="inlineStr">
        <is>
          <t>5446384</t>
        </is>
      </c>
      <c r="E2903" s="2" t="inlineStr">
        <is>
          <t>Leonardo Montezuma Ferreira</t>
        </is>
      </c>
      <c r="F2903" s="2" t="n">
        <v>132</v>
      </c>
      <c r="G2903" s="2" t="n">
        <v>33.92</v>
      </c>
      <c r="H2903" s="2" t="n">
        <v>4</v>
      </c>
      <c r="I2903" s="2" t="n">
        <v>25</v>
      </c>
      <c r="J2903" s="2" t="inlineStr">
        <is>
          <t>GPA</t>
        </is>
      </c>
    </row>
    <row r="2904">
      <c r="A2904" s="2" t="n">
        <v>8</v>
      </c>
      <c r="B2904" s="2" t="n">
        <v>409</v>
      </c>
      <c r="C2904" s="2" t="inlineStr">
        <is>
          <t>PUXADA RECEB</t>
        </is>
      </c>
      <c r="D2904" s="2" t="inlineStr">
        <is>
          <t>5447798</t>
        </is>
      </c>
      <c r="E2904" s="2" t="inlineStr">
        <is>
          <t>Gustavo Da Silva Rodrigues</t>
        </is>
      </c>
      <c r="F2904" s="2" t="n">
        <v>334</v>
      </c>
      <c r="G2904" s="2" t="n">
        <v>9.59</v>
      </c>
      <c r="H2904" s="2" t="n">
        <v>35</v>
      </c>
      <c r="I2904" s="2" t="n">
        <v>22</v>
      </c>
      <c r="J2904" s="2" t="inlineStr">
        <is>
          <t>GPA</t>
        </is>
      </c>
    </row>
    <row r="2905">
      <c r="A2905" s="2" t="n">
        <v>8</v>
      </c>
      <c r="B2905" s="2" t="n">
        <v>409</v>
      </c>
      <c r="C2905" s="2" t="inlineStr">
        <is>
          <t>RECEBIMENTO</t>
        </is>
      </c>
      <c r="D2905" s="2" t="inlineStr">
        <is>
          <t>5447798</t>
        </is>
      </c>
      <c r="E2905" s="2" t="inlineStr">
        <is>
          <t>Gustavo Da Silva Rodrigues</t>
        </is>
      </c>
      <c r="F2905" s="2" t="n">
        <v>67</v>
      </c>
      <c r="G2905" s="2" t="n">
        <v>0.06</v>
      </c>
      <c r="H2905" s="2" t="n">
        <v>1117</v>
      </c>
      <c r="I2905" s="2" t="n">
        <v>25</v>
      </c>
      <c r="J2905" s="2" t="inlineStr">
        <is>
          <t>GPA</t>
        </is>
      </c>
    </row>
    <row r="2906">
      <c r="A2906" s="2" t="n">
        <v>8</v>
      </c>
      <c r="B2906" s="2" t="n">
        <v>409</v>
      </c>
      <c r="C2906" s="2" t="inlineStr">
        <is>
          <t>SEPARACAO</t>
        </is>
      </c>
      <c r="D2906" s="2" t="inlineStr">
        <is>
          <t>5447798</t>
        </is>
      </c>
      <c r="E2906" s="2" t="inlineStr">
        <is>
          <t>Gustavo Da Silva Rodrigues</t>
        </is>
      </c>
      <c r="F2906" s="2" t="n">
        <v>2157</v>
      </c>
      <c r="G2906" s="2" t="n">
        <v>36.03</v>
      </c>
      <c r="H2906" s="2" t="n">
        <v>60</v>
      </c>
      <c r="I2906" s="2" t="n">
        <v>105</v>
      </c>
      <c r="J2906" s="2" t="inlineStr">
        <is>
          <t>GPA</t>
        </is>
      </c>
    </row>
    <row r="2907">
      <c r="A2907" s="2" t="n">
        <v>8</v>
      </c>
      <c r="B2907" s="2" t="n">
        <v>409</v>
      </c>
      <c r="C2907" s="2" t="inlineStr">
        <is>
          <t>CARREGAMENTO</t>
        </is>
      </c>
      <c r="D2907" s="2" t="inlineStr">
        <is>
          <t>5448140</t>
        </is>
      </c>
      <c r="E2907" s="2" t="inlineStr">
        <is>
          <t>Washington Alves Da Silva</t>
        </is>
      </c>
      <c r="F2907" s="2" t="n">
        <v>941</v>
      </c>
      <c r="G2907" s="2" t="n">
        <v>54.19</v>
      </c>
      <c r="H2907" s="2" t="n">
        <v>17</v>
      </c>
      <c r="I2907" s="2" t="n">
        <v>24</v>
      </c>
      <c r="J2907" s="2" t="inlineStr">
        <is>
          <t>GPA</t>
        </is>
      </c>
    </row>
    <row r="2908">
      <c r="A2908" s="2" t="n">
        <v>8</v>
      </c>
      <c r="B2908" s="2" t="n">
        <v>409</v>
      </c>
      <c r="C2908" s="2" t="inlineStr">
        <is>
          <t>CARREGAMENTO</t>
        </is>
      </c>
      <c r="D2908" s="2" t="inlineStr">
        <is>
          <t>5448352</t>
        </is>
      </c>
      <c r="E2908" s="2" t="inlineStr">
        <is>
          <t>Kaique Diogo Lopes Vidal Gomes</t>
        </is>
      </c>
      <c r="F2908" s="2" t="n">
        <v>82</v>
      </c>
      <c r="G2908" s="2" t="n">
        <v>16.73</v>
      </c>
      <c r="H2908" s="2" t="n">
        <v>5</v>
      </c>
      <c r="I2908" s="2" t="n">
        <v>24</v>
      </c>
      <c r="J2908" s="2" t="inlineStr">
        <is>
          <t>GPA</t>
        </is>
      </c>
    </row>
    <row r="2909">
      <c r="A2909" s="2" t="n">
        <v>8</v>
      </c>
      <c r="B2909" s="2" t="n">
        <v>409</v>
      </c>
      <c r="C2909" s="2" t="inlineStr">
        <is>
          <t>PUXADA RECEB</t>
        </is>
      </c>
      <c r="D2909" s="2" t="inlineStr">
        <is>
          <t>5448352</t>
        </is>
      </c>
      <c r="E2909" s="2" t="inlineStr">
        <is>
          <t>Kaique Diogo Lopes Vidal Gomes</t>
        </is>
      </c>
      <c r="F2909" s="2" t="n">
        <v>36</v>
      </c>
      <c r="G2909" s="2" t="n">
        <v>6.32</v>
      </c>
      <c r="H2909" s="2" t="n">
        <v>6</v>
      </c>
      <c r="I2909" s="2" t="n">
        <v>22</v>
      </c>
      <c r="J2909" s="2" t="inlineStr">
        <is>
          <t>GPA</t>
        </is>
      </c>
    </row>
    <row r="2910">
      <c r="A2910" s="2" t="n">
        <v>8</v>
      </c>
      <c r="B2910" s="2" t="n">
        <v>409</v>
      </c>
      <c r="C2910" s="2" t="inlineStr">
        <is>
          <t>RECEBIMENTO</t>
        </is>
      </c>
      <c r="D2910" s="2" t="inlineStr">
        <is>
          <t>5448352</t>
        </is>
      </c>
      <c r="E2910" s="2" t="inlineStr">
        <is>
          <t>Kaique Diogo Lopes Vidal Gomes</t>
        </is>
      </c>
      <c r="F2910" s="2" t="n">
        <v>18</v>
      </c>
      <c r="G2910" s="2" t="n">
        <v>1.91</v>
      </c>
      <c r="H2910" s="2" t="n">
        <v>9</v>
      </c>
      <c r="I2910" s="2" t="n">
        <v>25</v>
      </c>
      <c r="J2910" s="2" t="inlineStr">
        <is>
          <t>GPA</t>
        </is>
      </c>
    </row>
    <row r="2911">
      <c r="A2911" s="2" t="n">
        <v>8</v>
      </c>
      <c r="B2911" s="2" t="n">
        <v>409</v>
      </c>
      <c r="C2911" s="2" t="inlineStr">
        <is>
          <t>SEPARACAO</t>
        </is>
      </c>
      <c r="D2911" s="2" t="inlineStr">
        <is>
          <t>5448352</t>
        </is>
      </c>
      <c r="E2911" s="2" t="inlineStr">
        <is>
          <t>Kaique Diogo Lopes Vidal Gomes</t>
        </is>
      </c>
      <c r="F2911" s="2" t="n">
        <v>2286</v>
      </c>
      <c r="G2911" s="2" t="n">
        <v>13.16</v>
      </c>
      <c r="H2911" s="2" t="n">
        <v>174</v>
      </c>
      <c r="I2911" s="2" t="n">
        <v>105</v>
      </c>
      <c r="J2911" s="2" t="inlineStr">
        <is>
          <t>GPA</t>
        </is>
      </c>
    </row>
    <row r="2912">
      <c r="A2912" s="2" t="n">
        <v>8</v>
      </c>
      <c r="B2912" s="2" t="n">
        <v>409</v>
      </c>
      <c r="C2912" s="2" t="inlineStr">
        <is>
          <t>PUXADA RECEB</t>
        </is>
      </c>
      <c r="D2912" s="2" t="inlineStr">
        <is>
          <t>5448360</t>
        </is>
      </c>
      <c r="E2912" s="2" t="inlineStr">
        <is>
          <t>Lucas Da Silva Venceslau</t>
        </is>
      </c>
      <c r="F2912" s="2" t="n">
        <v>14</v>
      </c>
      <c r="G2912" s="2" t="n">
        <v>0.21</v>
      </c>
      <c r="H2912" s="2" t="n">
        <v>67</v>
      </c>
      <c r="I2912" s="2" t="n">
        <v>22</v>
      </c>
      <c r="J2912" s="2" t="inlineStr">
        <is>
          <t>GPA</t>
        </is>
      </c>
    </row>
    <row r="2913">
      <c r="A2913" s="2" t="n">
        <v>8</v>
      </c>
      <c r="B2913" s="2" t="n">
        <v>409</v>
      </c>
      <c r="C2913" s="2" t="inlineStr">
        <is>
          <t>RECEBIMENTO</t>
        </is>
      </c>
      <c r="D2913" s="2" t="inlineStr">
        <is>
          <t>5448360</t>
        </is>
      </c>
      <c r="E2913" s="2" t="inlineStr">
        <is>
          <t>Lucas Da Silva Venceslau</t>
        </is>
      </c>
      <c r="F2913" s="2" t="n">
        <v>767</v>
      </c>
      <c r="G2913" s="2" t="n">
        <v>17.1</v>
      </c>
      <c r="H2913" s="2" t="n">
        <v>45</v>
      </c>
      <c r="I2913" s="2" t="n">
        <v>25</v>
      </c>
      <c r="J2913" s="2" t="inlineStr">
        <is>
          <t>GPA</t>
        </is>
      </c>
    </row>
    <row r="2914">
      <c r="A2914" s="2" t="n">
        <v>8</v>
      </c>
      <c r="B2914" s="2" t="n">
        <v>409</v>
      </c>
      <c r="C2914" s="2" t="inlineStr">
        <is>
          <t>SEPARACAO</t>
        </is>
      </c>
      <c r="D2914" s="2" t="inlineStr">
        <is>
          <t>5448360</t>
        </is>
      </c>
      <c r="E2914" s="2" t="inlineStr">
        <is>
          <t>Lucas Da Silva Venceslau</t>
        </is>
      </c>
      <c r="F2914" s="2" t="n">
        <v>89</v>
      </c>
      <c r="G2914" s="2" t="n">
        <v>0.74</v>
      </c>
      <c r="H2914" s="2" t="n">
        <v>120</v>
      </c>
      <c r="I2914" s="2" t="n">
        <v>105</v>
      </c>
      <c r="J2914" s="2" t="inlineStr">
        <is>
          <t>GPA</t>
        </is>
      </c>
    </row>
    <row r="2915">
      <c r="A2915" s="2" t="n">
        <v>8</v>
      </c>
      <c r="B2915" s="2" t="n">
        <v>409</v>
      </c>
      <c r="C2915" s="2" t="inlineStr">
        <is>
          <t>PUXADA RECEB</t>
        </is>
      </c>
      <c r="D2915" s="2" t="inlineStr">
        <is>
          <t>5448409</t>
        </is>
      </c>
      <c r="E2915" s="2" t="inlineStr">
        <is>
          <t>Allan Adao Da Silva</t>
        </is>
      </c>
      <c r="F2915" s="2" t="n">
        <v>147</v>
      </c>
      <c r="G2915" s="2" t="n">
        <v>5.6</v>
      </c>
      <c r="H2915" s="2" t="n">
        <v>26</v>
      </c>
      <c r="I2915" s="2" t="n">
        <v>22</v>
      </c>
      <c r="J2915" s="2" t="inlineStr">
        <is>
          <t>GPA</t>
        </is>
      </c>
    </row>
    <row r="2916">
      <c r="A2916" s="2" t="n">
        <v>8</v>
      </c>
      <c r="B2916" s="2" t="n">
        <v>409</v>
      </c>
      <c r="C2916" s="2" t="inlineStr">
        <is>
          <t>SEPARACAO</t>
        </is>
      </c>
      <c r="D2916" s="2" t="inlineStr">
        <is>
          <t>5448409</t>
        </is>
      </c>
      <c r="E2916" s="2" t="inlineStr">
        <is>
          <t>Allan Adao Da Silva</t>
        </is>
      </c>
      <c r="F2916" s="2" t="n">
        <v>711</v>
      </c>
      <c r="G2916" s="2" t="n">
        <v>8.19</v>
      </c>
      <c r="H2916" s="2" t="n">
        <v>87</v>
      </c>
      <c r="I2916" s="2" t="n">
        <v>105</v>
      </c>
      <c r="J2916" s="2" t="inlineStr">
        <is>
          <t>GPA</t>
        </is>
      </c>
    </row>
    <row r="2917">
      <c r="A2917" s="2" t="n">
        <v>8</v>
      </c>
      <c r="B2917" s="2" t="n">
        <v>409</v>
      </c>
      <c r="C2917" s="2" t="inlineStr">
        <is>
          <t>PUXADA RECEB</t>
        </is>
      </c>
      <c r="D2917" s="2" t="inlineStr">
        <is>
          <t>5448417</t>
        </is>
      </c>
      <c r="E2917" s="2" t="inlineStr">
        <is>
          <t>Andre Lemos Dos Santos</t>
        </is>
      </c>
      <c r="F2917" s="2" t="n">
        <v>39</v>
      </c>
      <c r="G2917" s="2" t="n">
        <v>3.39</v>
      </c>
      <c r="H2917" s="2" t="n">
        <v>12</v>
      </c>
      <c r="I2917" s="2" t="n">
        <v>22</v>
      </c>
      <c r="J2917" s="2" t="inlineStr">
        <is>
          <t>GPA</t>
        </is>
      </c>
    </row>
    <row r="2918">
      <c r="A2918" s="2" t="n">
        <v>8</v>
      </c>
      <c r="B2918" s="2" t="n">
        <v>409</v>
      </c>
      <c r="C2918" s="2" t="inlineStr">
        <is>
          <t>SEPARACAO</t>
        </is>
      </c>
      <c r="D2918" s="2" t="inlineStr">
        <is>
          <t>5448417</t>
        </is>
      </c>
      <c r="E2918" s="2" t="inlineStr">
        <is>
          <t>Andre Lemos Dos Santos</t>
        </is>
      </c>
      <c r="F2918" s="2" t="n">
        <v>1516</v>
      </c>
      <c r="G2918" s="2" t="n">
        <v>30.2</v>
      </c>
      <c r="H2918" s="2" t="n">
        <v>50</v>
      </c>
      <c r="I2918" s="2" t="n">
        <v>105</v>
      </c>
      <c r="J2918" s="2" t="inlineStr">
        <is>
          <t>GPA</t>
        </is>
      </c>
    </row>
    <row r="2919">
      <c r="A2919" s="2" t="n">
        <v>8</v>
      </c>
      <c r="B2919" s="2" t="n">
        <v>409</v>
      </c>
      <c r="C2919" s="2" t="inlineStr">
        <is>
          <t>PUXADA RECEB</t>
        </is>
      </c>
      <c r="D2919" s="2" t="inlineStr">
        <is>
          <t>5449111</t>
        </is>
      </c>
      <c r="E2919" s="2" t="inlineStr">
        <is>
          <t>Andrey Teixeira Coutinho</t>
        </is>
      </c>
      <c r="F2919" s="2" t="n">
        <v>140</v>
      </c>
      <c r="G2919" s="2" t="n">
        <v>3.6</v>
      </c>
      <c r="H2919" s="2" t="n">
        <v>39</v>
      </c>
      <c r="I2919" s="2" t="n">
        <v>22</v>
      </c>
      <c r="J2919" s="2" t="inlineStr">
        <is>
          <t>GPA</t>
        </is>
      </c>
    </row>
    <row r="2920">
      <c r="A2920" s="2" t="n">
        <v>8</v>
      </c>
      <c r="B2920" s="2" t="n">
        <v>409</v>
      </c>
      <c r="C2920" s="2" t="inlineStr">
        <is>
          <t>SEPARACAO</t>
        </is>
      </c>
      <c r="D2920" s="2" t="inlineStr">
        <is>
          <t>5449111</t>
        </is>
      </c>
      <c r="E2920" s="2" t="inlineStr">
        <is>
          <t>Andrey Teixeira Coutinho</t>
        </is>
      </c>
      <c r="F2920" s="2" t="n">
        <v>1212</v>
      </c>
      <c r="G2920" s="2" t="n">
        <v>14.43</v>
      </c>
      <c r="H2920" s="2" t="n">
        <v>84</v>
      </c>
      <c r="I2920" s="2" t="n">
        <v>105</v>
      </c>
      <c r="J2920" s="2" t="inlineStr">
        <is>
          <t>GPA</t>
        </is>
      </c>
    </row>
    <row r="2921">
      <c r="A2921" s="2" t="n">
        <v>8</v>
      </c>
      <c r="B2921" s="2" t="n">
        <v>409</v>
      </c>
      <c r="C2921" s="2" t="inlineStr">
        <is>
          <t>PUXADA RECEB</t>
        </is>
      </c>
      <c r="D2921" s="2" t="inlineStr">
        <is>
          <t>5449189</t>
        </is>
      </c>
      <c r="E2921" s="2" t="inlineStr">
        <is>
          <t>Victor Hugo Coelho Galdino Da Silva</t>
        </is>
      </c>
      <c r="F2921" s="2" t="n">
        <v>10</v>
      </c>
      <c r="G2921" s="2" t="n">
        <v>0.16</v>
      </c>
      <c r="H2921" s="2" t="n">
        <v>63</v>
      </c>
      <c r="I2921" s="2" t="n">
        <v>22</v>
      </c>
      <c r="J2921" s="2" t="inlineStr">
        <is>
          <t>GPA</t>
        </is>
      </c>
    </row>
    <row r="2922">
      <c r="A2922" s="2" t="n">
        <v>8</v>
      </c>
      <c r="B2922" s="2" t="n">
        <v>409</v>
      </c>
      <c r="C2922" s="2" t="inlineStr">
        <is>
          <t>SEPARACAO</t>
        </is>
      </c>
      <c r="D2922" s="2" t="inlineStr">
        <is>
          <t>5449189</t>
        </is>
      </c>
      <c r="E2922" s="2" t="inlineStr">
        <is>
          <t>Victor Hugo Coelho Galdino Da Silva</t>
        </is>
      </c>
      <c r="F2922" s="2" t="n">
        <v>632</v>
      </c>
      <c r="G2922" s="2" t="n">
        <v>5.38</v>
      </c>
      <c r="H2922" s="2" t="n">
        <v>117</v>
      </c>
      <c r="I2922" s="2" t="n">
        <v>105</v>
      </c>
      <c r="J2922" s="2" t="inlineStr">
        <is>
          <t>GPA</t>
        </is>
      </c>
    </row>
    <row r="2923">
      <c r="A2923" s="2" t="n">
        <v>8</v>
      </c>
      <c r="B2923" s="2" t="n">
        <v>409</v>
      </c>
      <c r="C2923" s="2" t="inlineStr">
        <is>
          <t>PUXADA RECEB</t>
        </is>
      </c>
      <c r="D2923" s="2" t="inlineStr">
        <is>
          <t>5449197</t>
        </is>
      </c>
      <c r="E2923" s="2" t="inlineStr">
        <is>
          <t>Carlos Vinicius Mariano Dos Santos</t>
        </is>
      </c>
      <c r="F2923" s="2" t="n">
        <v>7</v>
      </c>
      <c r="G2923" s="2" t="n">
        <v>1.38</v>
      </c>
      <c r="H2923" s="2" t="n">
        <v>5</v>
      </c>
      <c r="I2923" s="2" t="n">
        <v>22</v>
      </c>
      <c r="J2923" s="2" t="inlineStr">
        <is>
          <t>GPA</t>
        </is>
      </c>
    </row>
    <row r="2924">
      <c r="A2924" s="2" t="n">
        <v>8</v>
      </c>
      <c r="B2924" s="2" t="n">
        <v>409</v>
      </c>
      <c r="C2924" s="2" t="inlineStr">
        <is>
          <t>SEPARACAO</t>
        </is>
      </c>
      <c r="D2924" s="2" t="inlineStr">
        <is>
          <t>5449197</t>
        </is>
      </c>
      <c r="E2924" s="2" t="inlineStr">
        <is>
          <t>Carlos Vinicius Mariano Dos Santos</t>
        </is>
      </c>
      <c r="F2924" s="2" t="n">
        <v>163</v>
      </c>
      <c r="G2924" s="2" t="n">
        <v>3.62</v>
      </c>
      <c r="H2924" s="2" t="n">
        <v>45</v>
      </c>
      <c r="I2924" s="2" t="n">
        <v>105</v>
      </c>
      <c r="J2924" s="2" t="inlineStr">
        <is>
          <t>GPA</t>
        </is>
      </c>
    </row>
    <row r="2925">
      <c r="A2925" s="2" t="n">
        <v>8</v>
      </c>
      <c r="B2925" s="2" t="n">
        <v>409</v>
      </c>
      <c r="C2925" s="2" t="inlineStr">
        <is>
          <t>SEPARACAO</t>
        </is>
      </c>
      <c r="D2925" s="2" t="inlineStr">
        <is>
          <t>5449219</t>
        </is>
      </c>
      <c r="E2925" s="2" t="inlineStr">
        <is>
          <t>Aristides Ribeiro Pinheiro</t>
        </is>
      </c>
      <c r="F2925" s="2" t="n">
        <v>5629</v>
      </c>
      <c r="G2925" s="2" t="n">
        <v>45.98</v>
      </c>
      <c r="H2925" s="2" t="n">
        <v>122</v>
      </c>
      <c r="I2925" s="2" t="n">
        <v>105</v>
      </c>
      <c r="J2925" s="2" t="inlineStr">
        <is>
          <t>GPA</t>
        </is>
      </c>
    </row>
    <row r="2926">
      <c r="A2926" s="2" t="n">
        <v>8</v>
      </c>
      <c r="B2926" s="2" t="n">
        <v>409</v>
      </c>
      <c r="C2926" s="2" t="inlineStr">
        <is>
          <t>PUXADA RECEB</t>
        </is>
      </c>
      <c r="D2926" s="2" t="inlineStr">
        <is>
          <t>5449251</t>
        </is>
      </c>
      <c r="E2926" s="2" t="inlineStr">
        <is>
          <t>Alexandre Roberto Geraldo</t>
        </is>
      </c>
      <c r="F2926" s="2" t="n">
        <v>140</v>
      </c>
      <c r="G2926" s="2" t="n">
        <v>7.43</v>
      </c>
      <c r="H2926" s="2" t="n">
        <v>19</v>
      </c>
      <c r="I2926" s="2" t="n">
        <v>22</v>
      </c>
      <c r="J2926" s="2" t="inlineStr">
        <is>
          <t>GPA</t>
        </is>
      </c>
    </row>
    <row r="2927">
      <c r="A2927" s="2" t="n">
        <v>8</v>
      </c>
      <c r="B2927" s="2" t="n">
        <v>409</v>
      </c>
      <c r="C2927" s="2" t="inlineStr">
        <is>
          <t>SEPARACAO</t>
        </is>
      </c>
      <c r="D2927" s="2" t="inlineStr">
        <is>
          <t>5449251</t>
        </is>
      </c>
      <c r="E2927" s="2" t="inlineStr">
        <is>
          <t>Alexandre Roberto Geraldo</t>
        </is>
      </c>
      <c r="F2927" s="2" t="n">
        <v>1853</v>
      </c>
      <c r="G2927" s="2" t="n">
        <v>18.53</v>
      </c>
      <c r="H2927" s="2" t="n">
        <v>100</v>
      </c>
      <c r="I2927" s="2" t="n">
        <v>105</v>
      </c>
      <c r="J2927" s="2" t="inlineStr">
        <is>
          <t>GPA</t>
        </is>
      </c>
    </row>
    <row r="2928">
      <c r="A2928" s="2" t="n">
        <v>8</v>
      </c>
      <c r="B2928" s="2" t="n">
        <v>409</v>
      </c>
      <c r="C2928" s="2" t="inlineStr">
        <is>
          <t>CARREGAMENTO</t>
        </is>
      </c>
      <c r="D2928" s="2" t="inlineStr">
        <is>
          <t>5449421</t>
        </is>
      </c>
      <c r="E2928" s="2" t="inlineStr">
        <is>
          <t>Yan Barbosa Rosa</t>
        </is>
      </c>
      <c r="F2928" s="2" t="n">
        <v>14</v>
      </c>
      <c r="G2928" s="2" t="n">
        <v>0</v>
      </c>
      <c r="H2928" s="2" t="n">
        <v>0</v>
      </c>
      <c r="I2928" s="2" t="n">
        <v>24</v>
      </c>
      <c r="J2928" s="2" t="inlineStr">
        <is>
          <t>GPA</t>
        </is>
      </c>
    </row>
    <row r="2929">
      <c r="A2929" s="2" t="n">
        <v>8</v>
      </c>
      <c r="B2929" s="2" t="n">
        <v>409</v>
      </c>
      <c r="C2929" s="2" t="inlineStr">
        <is>
          <t>PUXADA RECEB</t>
        </is>
      </c>
      <c r="D2929" s="2" t="inlineStr">
        <is>
          <t>5449421</t>
        </is>
      </c>
      <c r="E2929" s="2" t="inlineStr">
        <is>
          <t>Yan Barbosa Rosa</t>
        </is>
      </c>
      <c r="F2929" s="2" t="n">
        <v>16</v>
      </c>
      <c r="G2929" s="2" t="n">
        <v>2.64</v>
      </c>
      <c r="H2929" s="2" t="n">
        <v>6</v>
      </c>
      <c r="I2929" s="2" t="n">
        <v>22</v>
      </c>
      <c r="J2929" s="2" t="inlineStr">
        <is>
          <t>GPA</t>
        </is>
      </c>
    </row>
    <row r="2930">
      <c r="A2930" s="2" t="n">
        <v>8</v>
      </c>
      <c r="B2930" s="2" t="n">
        <v>409</v>
      </c>
      <c r="C2930" s="2" t="inlineStr">
        <is>
          <t>SEPARACAO</t>
        </is>
      </c>
      <c r="D2930" s="2" t="inlineStr">
        <is>
          <t>5449421</t>
        </is>
      </c>
      <c r="E2930" s="2" t="inlineStr">
        <is>
          <t>Yan Barbosa Rosa</t>
        </is>
      </c>
      <c r="F2930" s="2" t="n">
        <v>1390</v>
      </c>
      <c r="G2930" s="2" t="n">
        <v>26.18</v>
      </c>
      <c r="H2930" s="2" t="n">
        <v>53</v>
      </c>
      <c r="I2930" s="2" t="n">
        <v>105</v>
      </c>
      <c r="J2930" s="2" t="inlineStr">
        <is>
          <t>GPA</t>
        </is>
      </c>
    </row>
    <row r="2931">
      <c r="A2931" s="2" t="n">
        <v>8</v>
      </c>
      <c r="B2931" s="2" t="n">
        <v>409</v>
      </c>
      <c r="C2931" s="2" t="inlineStr">
        <is>
          <t>PUXADA RECEB</t>
        </is>
      </c>
      <c r="D2931" s="2" t="inlineStr">
        <is>
          <t>5449480</t>
        </is>
      </c>
      <c r="E2931" s="2" t="inlineStr">
        <is>
          <t>Alex Vasco Santos</t>
        </is>
      </c>
      <c r="F2931" s="2" t="n">
        <v>80</v>
      </c>
      <c r="G2931" s="2" t="n">
        <v>2.24</v>
      </c>
      <c r="H2931" s="2" t="n">
        <v>36</v>
      </c>
      <c r="I2931" s="2" t="n">
        <v>22</v>
      </c>
      <c r="J2931" s="2" t="inlineStr">
        <is>
          <t>GPA</t>
        </is>
      </c>
    </row>
    <row r="2932">
      <c r="A2932" s="2" t="n">
        <v>8</v>
      </c>
      <c r="B2932" s="2" t="n">
        <v>409</v>
      </c>
      <c r="C2932" s="2" t="inlineStr">
        <is>
          <t>RECEBIMENTO</t>
        </is>
      </c>
      <c r="D2932" s="2" t="inlineStr">
        <is>
          <t>5449480</t>
        </is>
      </c>
      <c r="E2932" s="2" t="inlineStr">
        <is>
          <t>Alex Vasco Santos</t>
        </is>
      </c>
      <c r="F2932" s="2" t="n">
        <v>937</v>
      </c>
      <c r="G2932" s="2" t="n">
        <v>59.86</v>
      </c>
      <c r="H2932" s="2" t="n">
        <v>16</v>
      </c>
      <c r="I2932" s="2" t="n">
        <v>25</v>
      </c>
      <c r="J2932" s="2" t="inlineStr">
        <is>
          <t>GPA</t>
        </is>
      </c>
    </row>
    <row r="2933">
      <c r="A2933" s="2" t="n">
        <v>8</v>
      </c>
      <c r="B2933" s="2" t="n">
        <v>409</v>
      </c>
      <c r="C2933" s="2" t="inlineStr">
        <is>
          <t>SEPARACAO</t>
        </is>
      </c>
      <c r="D2933" s="2" t="inlineStr">
        <is>
          <t>5449480</t>
        </is>
      </c>
      <c r="E2933" s="2" t="inlineStr">
        <is>
          <t>Alex Vasco Santos</t>
        </is>
      </c>
      <c r="F2933" s="2" t="n">
        <v>1002</v>
      </c>
      <c r="G2933" s="2" t="n">
        <v>12.05</v>
      </c>
      <c r="H2933" s="2" t="n">
        <v>83</v>
      </c>
      <c r="I2933" s="2" t="n">
        <v>105</v>
      </c>
      <c r="J2933" s="2" t="inlineStr">
        <is>
          <t>GPA</t>
        </is>
      </c>
    </row>
    <row r="2934">
      <c r="A2934" s="2" t="n">
        <v>8</v>
      </c>
      <c r="B2934" s="2" t="n">
        <v>409</v>
      </c>
      <c r="C2934" s="2" t="inlineStr">
        <is>
          <t>PUXADA RECEB</t>
        </is>
      </c>
      <c r="D2934" s="2" t="inlineStr">
        <is>
          <t>5449626</t>
        </is>
      </c>
      <c r="E2934" s="2" t="inlineStr">
        <is>
          <t>Jose Roberto Ferreira De Lima</t>
        </is>
      </c>
      <c r="F2934" s="2" t="n">
        <v>746</v>
      </c>
      <c r="G2934" s="2" t="n">
        <v>34.54</v>
      </c>
      <c r="H2934" s="2" t="n">
        <v>22</v>
      </c>
      <c r="I2934" s="2" t="n">
        <v>22</v>
      </c>
      <c r="J2934" s="2" t="inlineStr">
        <is>
          <t>GPA</t>
        </is>
      </c>
    </row>
    <row r="2935">
      <c r="A2935" s="2" t="n">
        <v>8</v>
      </c>
      <c r="B2935" s="2" t="n">
        <v>409</v>
      </c>
      <c r="C2935" s="2" t="inlineStr">
        <is>
          <t>SEPARACAO</t>
        </is>
      </c>
      <c r="D2935" s="2" t="inlineStr">
        <is>
          <t>5449626</t>
        </is>
      </c>
      <c r="E2935" s="2" t="inlineStr">
        <is>
          <t>Jose Roberto Ferreira De Lima</t>
        </is>
      </c>
      <c r="F2935" s="2" t="n">
        <v>7</v>
      </c>
      <c r="G2935" s="2" t="n">
        <v>0.64</v>
      </c>
      <c r="H2935" s="2" t="n">
        <v>11</v>
      </c>
      <c r="I2935" s="2" t="n">
        <v>105</v>
      </c>
      <c r="J2935" s="2" t="inlineStr">
        <is>
          <t>GPA</t>
        </is>
      </c>
    </row>
    <row r="2936">
      <c r="A2936" s="2" t="n">
        <v>8</v>
      </c>
      <c r="B2936" s="2" t="n">
        <v>409</v>
      </c>
      <c r="C2936" s="2" t="inlineStr">
        <is>
          <t>CARREGAMENTO</t>
        </is>
      </c>
      <c r="D2936" s="2" t="inlineStr">
        <is>
          <t>5450268</t>
        </is>
      </c>
      <c r="E2936" s="2" t="inlineStr">
        <is>
          <t>Wanderson Bernardo De Carvalho</t>
        </is>
      </c>
      <c r="F2936" s="2" t="n">
        <v>327</v>
      </c>
      <c r="G2936" s="2" t="n">
        <v>6.13</v>
      </c>
      <c r="H2936" s="2" t="n">
        <v>53</v>
      </c>
      <c r="I2936" s="2" t="n">
        <v>24</v>
      </c>
      <c r="J2936" s="2" t="inlineStr">
        <is>
          <t>GPA</t>
        </is>
      </c>
    </row>
    <row r="2937">
      <c r="A2937" s="2" t="n">
        <v>8</v>
      </c>
      <c r="B2937" s="2" t="n">
        <v>409</v>
      </c>
      <c r="C2937" s="2" t="inlineStr">
        <is>
          <t>PUXADA RECEB</t>
        </is>
      </c>
      <c r="D2937" s="2" t="inlineStr">
        <is>
          <t>5450780</t>
        </is>
      </c>
      <c r="E2937" s="2" t="inlineStr">
        <is>
          <t>Matheus Philipe Da Silva Dantas</t>
        </is>
      </c>
      <c r="F2937" s="2" t="n">
        <v>319</v>
      </c>
      <c r="G2937" s="2" t="n">
        <v>7.54</v>
      </c>
      <c r="H2937" s="2" t="n">
        <v>42</v>
      </c>
      <c r="I2937" s="2" t="n">
        <v>22</v>
      </c>
      <c r="J2937" s="2" t="inlineStr">
        <is>
          <t>GPA</t>
        </is>
      </c>
    </row>
    <row r="2938">
      <c r="A2938" s="2" t="n">
        <v>8</v>
      </c>
      <c r="B2938" s="2" t="n">
        <v>409</v>
      </c>
      <c r="C2938" s="2" t="inlineStr">
        <is>
          <t>SEPARACAO</t>
        </is>
      </c>
      <c r="D2938" s="2" t="inlineStr">
        <is>
          <t>5450780</t>
        </is>
      </c>
      <c r="E2938" s="2" t="inlineStr">
        <is>
          <t>Matheus Philipe Da Silva Dantas</t>
        </is>
      </c>
      <c r="F2938" s="2" t="n">
        <v>364</v>
      </c>
      <c r="G2938" s="2" t="n">
        <v>5.83</v>
      </c>
      <c r="H2938" s="2" t="n">
        <v>62</v>
      </c>
      <c r="I2938" s="2" t="n">
        <v>105</v>
      </c>
      <c r="J2938" s="2" t="inlineStr">
        <is>
          <t>GPA</t>
        </is>
      </c>
    </row>
    <row r="2939">
      <c r="A2939" s="2" t="n">
        <v>8</v>
      </c>
      <c r="B2939" s="2" t="n">
        <v>409</v>
      </c>
      <c r="C2939" s="2" t="inlineStr">
        <is>
          <t>CARREGAMENTO</t>
        </is>
      </c>
      <c r="D2939" s="2" t="inlineStr">
        <is>
          <t>5452155</t>
        </is>
      </c>
      <c r="E2939" s="2" t="inlineStr">
        <is>
          <t>Leandro Teixeira Soares</t>
        </is>
      </c>
      <c r="F2939" s="2" t="n">
        <v>611</v>
      </c>
      <c r="G2939" s="2" t="n">
        <v>14.96</v>
      </c>
      <c r="H2939" s="2" t="n">
        <v>41</v>
      </c>
      <c r="I2939" s="2" t="n">
        <v>24</v>
      </c>
      <c r="J2939" s="2" t="inlineStr">
        <is>
          <t>GPA</t>
        </is>
      </c>
    </row>
    <row r="2940">
      <c r="A2940" s="2" t="n">
        <v>8</v>
      </c>
      <c r="B2940" s="2" t="n">
        <v>409</v>
      </c>
      <c r="C2940" s="2" t="inlineStr">
        <is>
          <t>SEPARACAO</t>
        </is>
      </c>
      <c r="D2940" s="2" t="inlineStr">
        <is>
          <t>5452155</t>
        </is>
      </c>
      <c r="E2940" s="2" t="inlineStr">
        <is>
          <t>Leandro Teixeira Soares</t>
        </is>
      </c>
      <c r="F2940" s="2" t="n">
        <v>461</v>
      </c>
      <c r="G2940" s="2" t="n">
        <v>3.98</v>
      </c>
      <c r="H2940" s="2" t="n">
        <v>116</v>
      </c>
      <c r="I2940" s="2" t="n">
        <v>105</v>
      </c>
      <c r="J2940" s="2" t="inlineStr">
        <is>
          <t>GPA</t>
        </is>
      </c>
    </row>
    <row r="2941">
      <c r="A2941" s="2" t="n">
        <v>8</v>
      </c>
      <c r="B2941" s="2" t="n">
        <v>409</v>
      </c>
      <c r="C2941" s="2" t="inlineStr">
        <is>
          <t>PUXADA RECEB</t>
        </is>
      </c>
      <c r="D2941" s="2" t="inlineStr">
        <is>
          <t>5452210</t>
        </is>
      </c>
      <c r="E2941" s="2" t="inlineStr">
        <is>
          <t>Isabel Nascimento Dos Santos Gouvea</t>
        </is>
      </c>
      <c r="F2941" s="2" t="n">
        <v>31</v>
      </c>
      <c r="G2941" s="2" t="n">
        <v>0.5600000000000001</v>
      </c>
      <c r="H2941" s="2" t="n">
        <v>55</v>
      </c>
      <c r="I2941" s="2" t="n">
        <v>22</v>
      </c>
      <c r="J2941" s="2" t="inlineStr">
        <is>
          <t>GPA</t>
        </is>
      </c>
    </row>
    <row r="2942">
      <c r="A2942" s="2" t="n">
        <v>8</v>
      </c>
      <c r="B2942" s="2" t="n">
        <v>409</v>
      </c>
      <c r="C2942" s="2" t="inlineStr">
        <is>
          <t>RECEBIMENTO</t>
        </is>
      </c>
      <c r="D2942" s="2" t="inlineStr">
        <is>
          <t>5452210</t>
        </is>
      </c>
      <c r="E2942" s="2" t="inlineStr">
        <is>
          <t>Isabel Nascimento Dos Santos Gouvea</t>
        </is>
      </c>
      <c r="F2942" s="2" t="n">
        <v>1487</v>
      </c>
      <c r="G2942" s="2" t="n">
        <v>13.67</v>
      </c>
      <c r="H2942" s="2" t="n">
        <v>109</v>
      </c>
      <c r="I2942" s="2" t="n">
        <v>25</v>
      </c>
      <c r="J2942" s="2" t="inlineStr">
        <is>
          <t>GPA</t>
        </is>
      </c>
    </row>
    <row r="2943">
      <c r="A2943" s="2" t="n">
        <v>8</v>
      </c>
      <c r="B2943" s="2" t="n">
        <v>409</v>
      </c>
      <c r="C2943" s="2" t="inlineStr">
        <is>
          <t>PUXADA RECEB</t>
        </is>
      </c>
      <c r="D2943" s="2" t="inlineStr">
        <is>
          <t>5455650</t>
        </is>
      </c>
      <c r="E2943" s="2" t="inlineStr">
        <is>
          <t>Joao Victor Fernandes Alves</t>
        </is>
      </c>
      <c r="F2943" s="2" t="n">
        <v>19</v>
      </c>
      <c r="G2943" s="2" t="n">
        <v>3.44</v>
      </c>
      <c r="H2943" s="2" t="n">
        <v>6</v>
      </c>
      <c r="I2943" s="2" t="n">
        <v>22</v>
      </c>
      <c r="J2943" s="2" t="inlineStr">
        <is>
          <t>GPA</t>
        </is>
      </c>
    </row>
    <row r="2944">
      <c r="A2944" s="2" t="n">
        <v>8</v>
      </c>
      <c r="B2944" s="2" t="n">
        <v>409</v>
      </c>
      <c r="C2944" s="2" t="inlineStr">
        <is>
          <t>SEPARACAO</t>
        </is>
      </c>
      <c r="D2944" s="2" t="inlineStr">
        <is>
          <t>5455650</t>
        </is>
      </c>
      <c r="E2944" s="2" t="inlineStr">
        <is>
          <t>Joao Victor Fernandes Alves</t>
        </is>
      </c>
      <c r="F2944" s="2" t="n">
        <v>470</v>
      </c>
      <c r="G2944" s="2" t="n">
        <v>7.26</v>
      </c>
      <c r="H2944" s="2" t="n">
        <v>65</v>
      </c>
      <c r="I2944" s="2" t="n">
        <v>105</v>
      </c>
      <c r="J2944" s="2" t="inlineStr">
        <is>
          <t>GPA</t>
        </is>
      </c>
    </row>
    <row r="2945">
      <c r="A2945" s="2" t="n">
        <v>8</v>
      </c>
      <c r="B2945" s="2" t="n">
        <v>409</v>
      </c>
      <c r="C2945" s="2" t="inlineStr">
        <is>
          <t>PUXADA RECEB</t>
        </is>
      </c>
      <c r="D2945" s="2" t="inlineStr">
        <is>
          <t>5455766</t>
        </is>
      </c>
      <c r="E2945" s="2" t="inlineStr">
        <is>
          <t>Thiago Pessoa Mendonca Dos Santos</t>
        </is>
      </c>
      <c r="F2945" s="2" t="n">
        <v>14</v>
      </c>
      <c r="G2945" s="2" t="n">
        <v>0.97</v>
      </c>
      <c r="H2945" s="2" t="n">
        <v>14</v>
      </c>
      <c r="I2945" s="2" t="n">
        <v>22</v>
      </c>
      <c r="J2945" s="2" t="inlineStr">
        <is>
          <t>GPA</t>
        </is>
      </c>
    </row>
    <row r="2946">
      <c r="A2946" s="2" t="n">
        <v>8</v>
      </c>
      <c r="B2946" s="2" t="n">
        <v>409</v>
      </c>
      <c r="C2946" s="2" t="inlineStr">
        <is>
          <t>PUXADA RECEB</t>
        </is>
      </c>
      <c r="D2946" s="2" t="inlineStr">
        <is>
          <t>5456339</t>
        </is>
      </c>
      <c r="E2946" s="2" t="inlineStr">
        <is>
          <t>Willian Alves</t>
        </is>
      </c>
      <c r="F2946" s="2" t="n">
        <v>11</v>
      </c>
      <c r="G2946" s="2" t="n">
        <v>4.03</v>
      </c>
      <c r="H2946" s="2" t="n">
        <v>3</v>
      </c>
      <c r="I2946" s="2" t="n">
        <v>22</v>
      </c>
      <c r="J2946" s="2" t="inlineStr">
        <is>
          <t>GPA</t>
        </is>
      </c>
    </row>
    <row r="2947">
      <c r="A2947" s="2" t="n">
        <v>8</v>
      </c>
      <c r="B2947" s="2" t="n">
        <v>409</v>
      </c>
      <c r="C2947" s="2" t="inlineStr">
        <is>
          <t>PUXADA RECEB</t>
        </is>
      </c>
      <c r="D2947" s="2" t="inlineStr">
        <is>
          <t>5456762</t>
        </is>
      </c>
      <c r="E2947" s="2" t="inlineStr">
        <is>
          <t>Bruno Germano Da Silva Carvalho</t>
        </is>
      </c>
      <c r="F2947" s="2" t="n">
        <v>33</v>
      </c>
      <c r="G2947" s="2" t="n">
        <v>0.49</v>
      </c>
      <c r="H2947" s="2" t="n">
        <v>67</v>
      </c>
      <c r="I2947" s="2" t="n">
        <v>22</v>
      </c>
      <c r="J2947" s="2" t="inlineStr">
        <is>
          <t>GPA</t>
        </is>
      </c>
    </row>
    <row r="2948">
      <c r="A2948" s="2" t="n">
        <v>8</v>
      </c>
      <c r="B2948" s="2" t="n">
        <v>409</v>
      </c>
      <c r="C2948" s="2" t="inlineStr">
        <is>
          <t>SEPARACAO</t>
        </is>
      </c>
      <c r="D2948" s="2" t="inlineStr">
        <is>
          <t>5456762</t>
        </is>
      </c>
      <c r="E2948" s="2" t="inlineStr">
        <is>
          <t>Bruno Germano Da Silva Carvalho</t>
        </is>
      </c>
      <c r="F2948" s="2" t="n">
        <v>38</v>
      </c>
      <c r="G2948" s="2" t="n">
        <v>0.32</v>
      </c>
      <c r="H2948" s="2" t="n">
        <v>119</v>
      </c>
      <c r="I2948" s="2" t="n">
        <v>105</v>
      </c>
      <c r="J2948" s="2" t="inlineStr">
        <is>
          <t>GPA</t>
        </is>
      </c>
    </row>
    <row r="2949">
      <c r="A2949" s="2" t="n">
        <v>8</v>
      </c>
      <c r="B2949" s="2" t="n">
        <v>409</v>
      </c>
      <c r="C2949" s="2" t="inlineStr">
        <is>
          <t>PUXADA RECEB</t>
        </is>
      </c>
      <c r="D2949" s="2" t="inlineStr">
        <is>
          <t>5457050</t>
        </is>
      </c>
      <c r="E2949" s="2" t="inlineStr">
        <is>
          <t>Leandro Dos Santos Gomes</t>
        </is>
      </c>
      <c r="F2949" s="2" t="n">
        <v>4</v>
      </c>
      <c r="G2949" s="2" t="n">
        <v>0.95</v>
      </c>
      <c r="H2949" s="2" t="n">
        <v>4</v>
      </c>
      <c r="I2949" s="2" t="n">
        <v>22</v>
      </c>
      <c r="J2949" s="2" t="inlineStr">
        <is>
          <t>GPA</t>
        </is>
      </c>
    </row>
    <row r="2950">
      <c r="A2950" s="2" t="n">
        <v>8</v>
      </c>
      <c r="B2950" s="2" t="n">
        <v>409</v>
      </c>
      <c r="C2950" s="2" t="inlineStr">
        <is>
          <t>RECEBIMENTO</t>
        </is>
      </c>
      <c r="D2950" s="2" t="inlineStr">
        <is>
          <t>5457050</t>
        </is>
      </c>
      <c r="E2950" s="2" t="inlineStr">
        <is>
          <t>Leandro Dos Santos Gomes</t>
        </is>
      </c>
      <c r="F2950" s="2" t="n">
        <v>73</v>
      </c>
      <c r="G2950" s="2" t="n">
        <v>0.37</v>
      </c>
      <c r="H2950" s="2" t="n">
        <v>197</v>
      </c>
      <c r="I2950" s="2" t="n">
        <v>25</v>
      </c>
      <c r="J2950" s="2" t="inlineStr">
        <is>
          <t>GPA</t>
        </is>
      </c>
    </row>
    <row r="2951">
      <c r="A2951" s="2" t="n">
        <v>8</v>
      </c>
      <c r="B2951" s="2" t="n">
        <v>409</v>
      </c>
      <c r="C2951" s="2" t="inlineStr">
        <is>
          <t>SEPARACAO</t>
        </is>
      </c>
      <c r="D2951" s="2" t="inlineStr">
        <is>
          <t>5457050</t>
        </is>
      </c>
      <c r="E2951" s="2" t="inlineStr">
        <is>
          <t>Leandro Dos Santos Gomes</t>
        </is>
      </c>
      <c r="F2951" s="2" t="n">
        <v>316</v>
      </c>
      <c r="G2951" s="2" t="n">
        <v>2.89</v>
      </c>
      <c r="H2951" s="2" t="n">
        <v>109</v>
      </c>
      <c r="I2951" s="2" t="n">
        <v>105</v>
      </c>
      <c r="J2951" s="2" t="inlineStr">
        <is>
          <t>GPA</t>
        </is>
      </c>
    </row>
    <row r="2952">
      <c r="A2952" s="2" t="n">
        <v>8</v>
      </c>
      <c r="B2952" s="2" t="n">
        <v>409</v>
      </c>
      <c r="C2952" s="2" t="inlineStr">
        <is>
          <t>PUXADA RECEB</t>
        </is>
      </c>
      <c r="D2952" s="2" t="inlineStr">
        <is>
          <t>5457360</t>
        </is>
      </c>
      <c r="E2952" s="2" t="inlineStr">
        <is>
          <t>Leonardo De Souza Lima</t>
        </is>
      </c>
      <c r="F2952" s="2" t="n">
        <v>1088</v>
      </c>
      <c r="G2952" s="2" t="n">
        <v>24.61</v>
      </c>
      <c r="H2952" s="2" t="n">
        <v>44</v>
      </c>
      <c r="I2952" s="2" t="n">
        <v>22</v>
      </c>
      <c r="J2952" s="2" t="inlineStr">
        <is>
          <t>GPA</t>
        </is>
      </c>
    </row>
    <row r="2953">
      <c r="A2953" s="2" t="n">
        <v>8</v>
      </c>
      <c r="B2953" s="2" t="n">
        <v>409</v>
      </c>
      <c r="C2953" s="2" t="inlineStr">
        <is>
          <t>SEPARACAO</t>
        </is>
      </c>
      <c r="D2953" s="2" t="inlineStr">
        <is>
          <t>5457360</t>
        </is>
      </c>
      <c r="E2953" s="2" t="inlineStr">
        <is>
          <t>Leonardo De Souza Lima</t>
        </is>
      </c>
      <c r="F2953" s="2" t="n">
        <v>3582</v>
      </c>
      <c r="G2953" s="2" t="n">
        <v>28.38</v>
      </c>
      <c r="H2953" s="2" t="n">
        <v>126</v>
      </c>
      <c r="I2953" s="2" t="n">
        <v>105</v>
      </c>
      <c r="J2953" s="2" t="inlineStr">
        <is>
          <t>GPA</t>
        </is>
      </c>
    </row>
    <row r="2954">
      <c r="A2954" s="2" t="n">
        <v>8</v>
      </c>
      <c r="B2954" s="2" t="n">
        <v>409</v>
      </c>
      <c r="C2954" s="2" t="inlineStr">
        <is>
          <t>SEPARACAO</t>
        </is>
      </c>
      <c r="D2954" s="2" t="inlineStr">
        <is>
          <t>5457475</t>
        </is>
      </c>
      <c r="E2954" s="2" t="inlineStr">
        <is>
          <t>Renand Voltaire</t>
        </is>
      </c>
      <c r="F2954" s="2" t="n">
        <v>14826</v>
      </c>
      <c r="G2954" s="2" t="n">
        <v>134.92</v>
      </c>
      <c r="H2954" s="2" t="n">
        <v>110</v>
      </c>
      <c r="I2954" s="2" t="n">
        <v>105</v>
      </c>
      <c r="J2954" s="2" t="inlineStr">
        <is>
          <t>GPA</t>
        </is>
      </c>
    </row>
    <row r="2955">
      <c r="A2955" s="2" t="n">
        <v>8</v>
      </c>
      <c r="B2955" s="2" t="n">
        <v>409</v>
      </c>
      <c r="C2955" s="2" t="inlineStr">
        <is>
          <t>PUXADA RECEB</t>
        </is>
      </c>
      <c r="D2955" s="2" t="inlineStr">
        <is>
          <t>5457513</t>
        </is>
      </c>
      <c r="E2955" s="2" t="inlineStr">
        <is>
          <t>Fabio De Oliveira Da Silva</t>
        </is>
      </c>
      <c r="F2955" s="2" t="n">
        <v>24</v>
      </c>
      <c r="G2955" s="2" t="n">
        <v>0.99</v>
      </c>
      <c r="H2955" s="2" t="n">
        <v>24</v>
      </c>
      <c r="I2955" s="2" t="n">
        <v>22</v>
      </c>
      <c r="J2955" s="2" t="inlineStr">
        <is>
          <t>GPA</t>
        </is>
      </c>
    </row>
    <row r="2956">
      <c r="A2956" s="2" t="n">
        <v>8</v>
      </c>
      <c r="B2956" s="2" t="n">
        <v>409</v>
      </c>
      <c r="C2956" s="2" t="inlineStr">
        <is>
          <t>SEPARACAO</t>
        </is>
      </c>
      <c r="D2956" s="2" t="inlineStr">
        <is>
          <t>5457513</t>
        </is>
      </c>
      <c r="E2956" s="2" t="inlineStr">
        <is>
          <t>Fabio De Oliveira Da Silva</t>
        </is>
      </c>
      <c r="F2956" s="2" t="n">
        <v>238</v>
      </c>
      <c r="G2956" s="2" t="n">
        <v>3.46</v>
      </c>
      <c r="H2956" s="2" t="n">
        <v>69</v>
      </c>
      <c r="I2956" s="2" t="n">
        <v>105</v>
      </c>
      <c r="J2956" s="2" t="inlineStr">
        <is>
          <t>GPA</t>
        </is>
      </c>
    </row>
    <row r="2957">
      <c r="A2957" s="2" t="n">
        <v>8</v>
      </c>
      <c r="B2957" s="2" t="n">
        <v>409</v>
      </c>
      <c r="C2957" s="2" t="inlineStr">
        <is>
          <t>PUXADA RECEB</t>
        </is>
      </c>
      <c r="D2957" s="2" t="inlineStr">
        <is>
          <t>5457734</t>
        </is>
      </c>
      <c r="E2957" s="2" t="inlineStr">
        <is>
          <t>Luciano Mello Ramos</t>
        </is>
      </c>
      <c r="F2957" s="2" t="n">
        <v>16</v>
      </c>
      <c r="G2957" s="2" t="n">
        <v>1.19</v>
      </c>
      <c r="H2957" s="2" t="n">
        <v>13</v>
      </c>
      <c r="I2957" s="2" t="n">
        <v>22</v>
      </c>
      <c r="J2957" s="2" t="inlineStr">
        <is>
          <t>GPA</t>
        </is>
      </c>
    </row>
    <row r="2958">
      <c r="A2958" s="2" t="n">
        <v>8</v>
      </c>
      <c r="B2958" s="2" t="n">
        <v>409</v>
      </c>
      <c r="C2958" s="2" t="inlineStr">
        <is>
          <t>SEPARACAO</t>
        </is>
      </c>
      <c r="D2958" s="2" t="inlineStr">
        <is>
          <t>5457734</t>
        </is>
      </c>
      <c r="E2958" s="2" t="inlineStr">
        <is>
          <t>Luciano Mello Ramos</t>
        </is>
      </c>
      <c r="F2958" s="2" t="n">
        <v>417</v>
      </c>
      <c r="G2958" s="2" t="n">
        <v>6.15</v>
      </c>
      <c r="H2958" s="2" t="n">
        <v>68</v>
      </c>
      <c r="I2958" s="2" t="n">
        <v>105</v>
      </c>
      <c r="J2958" s="2" t="inlineStr">
        <is>
          <t>GPA</t>
        </is>
      </c>
    </row>
    <row r="2959">
      <c r="A2959" s="2" t="n">
        <v>8</v>
      </c>
      <c r="B2959" s="2" t="n">
        <v>409</v>
      </c>
      <c r="C2959" s="2" t="inlineStr">
        <is>
          <t>SEPARACAO</t>
        </is>
      </c>
      <c r="D2959" s="2" t="inlineStr">
        <is>
          <t>5458498</t>
        </is>
      </c>
      <c r="E2959" s="2" t="inlineStr">
        <is>
          <t>Wanderlei Da Silva Castro</t>
        </is>
      </c>
      <c r="F2959" s="2" t="n">
        <v>155</v>
      </c>
      <c r="G2959" s="2" t="n">
        <v>4.59</v>
      </c>
      <c r="H2959" s="2" t="n">
        <v>34</v>
      </c>
      <c r="I2959" s="2" t="n">
        <v>105</v>
      </c>
      <c r="J2959" s="2" t="inlineStr">
        <is>
          <t>GPA</t>
        </is>
      </c>
    </row>
    <row r="2960">
      <c r="A2960" s="2" t="n">
        <v>8</v>
      </c>
      <c r="B2960" s="2" t="n">
        <v>409</v>
      </c>
      <c r="C2960" s="2" t="inlineStr">
        <is>
          <t>PUXADA RECEB</t>
        </is>
      </c>
      <c r="D2960" s="2" t="inlineStr">
        <is>
          <t>5461626</t>
        </is>
      </c>
      <c r="E2960" s="2" t="inlineStr">
        <is>
          <t>Denis Da Cruz Batista</t>
        </is>
      </c>
      <c r="F2960" s="2" t="n">
        <v>261</v>
      </c>
      <c r="G2960" s="2" t="n">
        <v>14.67</v>
      </c>
      <c r="H2960" s="2" t="n">
        <v>18</v>
      </c>
      <c r="I2960" s="2" t="n">
        <v>22</v>
      </c>
      <c r="J2960" s="2" t="inlineStr">
        <is>
          <t>GPA</t>
        </is>
      </c>
    </row>
    <row r="2961">
      <c r="A2961" s="2" t="n">
        <v>8</v>
      </c>
      <c r="B2961" s="2" t="n">
        <v>409</v>
      </c>
      <c r="C2961" s="2" t="inlineStr">
        <is>
          <t>RECEBIMENTO</t>
        </is>
      </c>
      <c r="D2961" s="2" t="inlineStr">
        <is>
          <t>5461626</t>
        </is>
      </c>
      <c r="E2961" s="2" t="inlineStr">
        <is>
          <t>Denis Da Cruz Batista</t>
        </is>
      </c>
      <c r="F2961" s="2" t="n">
        <v>11</v>
      </c>
      <c r="G2961" s="2" t="n">
        <v>6.69</v>
      </c>
      <c r="H2961" s="2" t="n">
        <v>2</v>
      </c>
      <c r="I2961" s="2" t="n">
        <v>25</v>
      </c>
      <c r="J2961" s="2" t="inlineStr">
        <is>
          <t>GPA</t>
        </is>
      </c>
    </row>
    <row r="2962">
      <c r="A2962" s="2" t="n">
        <v>8</v>
      </c>
      <c r="B2962" s="2" t="n">
        <v>409</v>
      </c>
      <c r="C2962" s="2" t="inlineStr">
        <is>
          <t>PUXADA RECEB</t>
        </is>
      </c>
      <c r="D2962" s="2" t="inlineStr">
        <is>
          <t>5461685</t>
        </is>
      </c>
      <c r="E2962" s="2" t="inlineStr">
        <is>
          <t>Joao Vitor De Souza Orlando</t>
        </is>
      </c>
      <c r="F2962" s="2" t="n">
        <v>55</v>
      </c>
      <c r="G2962" s="2" t="n">
        <v>9.369999999999999</v>
      </c>
      <c r="H2962" s="2" t="n">
        <v>6</v>
      </c>
      <c r="I2962" s="2" t="n">
        <v>22</v>
      </c>
      <c r="J2962" s="2" t="inlineStr">
        <is>
          <t>GPA</t>
        </is>
      </c>
    </row>
    <row r="2963">
      <c r="A2963" s="2" t="n">
        <v>8</v>
      </c>
      <c r="B2963" s="2" t="n">
        <v>409</v>
      </c>
      <c r="C2963" s="2" t="inlineStr">
        <is>
          <t>SEPARACAO</t>
        </is>
      </c>
      <c r="D2963" s="2" t="inlineStr">
        <is>
          <t>5461685</t>
        </is>
      </c>
      <c r="E2963" s="2" t="inlineStr">
        <is>
          <t>Joao Vitor De Souza Orlando</t>
        </is>
      </c>
      <c r="F2963" s="2" t="n">
        <v>1667</v>
      </c>
      <c r="G2963" s="2" t="n">
        <v>44.01</v>
      </c>
      <c r="H2963" s="2" t="n">
        <v>38</v>
      </c>
      <c r="I2963" s="2" t="n">
        <v>105</v>
      </c>
      <c r="J2963" s="2" t="inlineStr">
        <is>
          <t>GPA</t>
        </is>
      </c>
    </row>
    <row r="2964">
      <c r="A2964" s="2" t="n">
        <v>8</v>
      </c>
      <c r="B2964" s="2" t="n">
        <v>409</v>
      </c>
      <c r="C2964" s="2" t="inlineStr">
        <is>
          <t>PUXADA RECEB</t>
        </is>
      </c>
      <c r="D2964" s="2" t="inlineStr">
        <is>
          <t>5464285</t>
        </is>
      </c>
      <c r="E2964" s="2" t="inlineStr">
        <is>
          <t>Adriano Monteiro Da Silva</t>
        </is>
      </c>
      <c r="F2964" s="2" t="n">
        <v>2193</v>
      </c>
      <c r="G2964" s="2" t="n">
        <v>61.59</v>
      </c>
      <c r="H2964" s="2" t="n">
        <v>36</v>
      </c>
      <c r="I2964" s="2" t="n">
        <v>22</v>
      </c>
      <c r="J2964" s="2" t="inlineStr">
        <is>
          <t>GPA</t>
        </is>
      </c>
    </row>
    <row r="2965">
      <c r="A2965" s="2" t="n">
        <v>8</v>
      </c>
      <c r="B2965" s="2" t="n">
        <v>409</v>
      </c>
      <c r="C2965" s="2" t="inlineStr">
        <is>
          <t>SEPARACAO</t>
        </is>
      </c>
      <c r="D2965" s="2" t="inlineStr">
        <is>
          <t>5464285</t>
        </is>
      </c>
      <c r="E2965" s="2" t="inlineStr">
        <is>
          <t>Adriano Monteiro Da Silva</t>
        </is>
      </c>
      <c r="F2965" s="2" t="n">
        <v>1270</v>
      </c>
      <c r="G2965" s="2" t="n">
        <v>21.25</v>
      </c>
      <c r="H2965" s="2" t="n">
        <v>60</v>
      </c>
      <c r="I2965" s="2" t="n">
        <v>105</v>
      </c>
      <c r="J2965" s="2" t="inlineStr">
        <is>
          <t>GPA</t>
        </is>
      </c>
    </row>
    <row r="2966">
      <c r="A2966" s="2" t="n">
        <v>8</v>
      </c>
      <c r="B2966" s="2" t="n">
        <v>409</v>
      </c>
      <c r="C2966" s="2" t="inlineStr">
        <is>
          <t>PUXADA RECEB</t>
        </is>
      </c>
      <c r="D2966" s="2" t="inlineStr">
        <is>
          <t>5467624</t>
        </is>
      </c>
      <c r="E2966" s="2" t="inlineStr">
        <is>
          <t>Yan Pestana Da Silva</t>
        </is>
      </c>
      <c r="F2966" s="2" t="n">
        <v>1455</v>
      </c>
      <c r="G2966" s="2" t="n">
        <v>38.3</v>
      </c>
      <c r="H2966" s="2" t="n">
        <v>38</v>
      </c>
      <c r="I2966" s="2" t="n">
        <v>22</v>
      </c>
      <c r="J2966" s="2" t="inlineStr">
        <is>
          <t>GPA</t>
        </is>
      </c>
    </row>
    <row r="2967">
      <c r="A2967" s="2" t="n">
        <v>8</v>
      </c>
      <c r="B2967" s="2" t="n">
        <v>409</v>
      </c>
      <c r="C2967" s="2" t="inlineStr">
        <is>
          <t>SEPARACAO</t>
        </is>
      </c>
      <c r="D2967" s="2" t="inlineStr">
        <is>
          <t>5467624</t>
        </is>
      </c>
      <c r="E2967" s="2" t="inlineStr">
        <is>
          <t>Yan Pestana Da Silva</t>
        </is>
      </c>
      <c r="F2967" s="2" t="n">
        <v>4126</v>
      </c>
      <c r="G2967" s="2" t="n">
        <v>48.2</v>
      </c>
      <c r="H2967" s="2" t="n">
        <v>86</v>
      </c>
      <c r="I2967" s="2" t="n">
        <v>105</v>
      </c>
      <c r="J2967" s="2" t="inlineStr">
        <is>
          <t>GPA</t>
        </is>
      </c>
    </row>
    <row r="2968">
      <c r="A2968" s="2" t="n">
        <v>8</v>
      </c>
      <c r="B2968" s="2" t="n">
        <v>409</v>
      </c>
      <c r="C2968" s="2" t="inlineStr">
        <is>
          <t>PUXADA RECEB</t>
        </is>
      </c>
      <c r="D2968" s="2" t="inlineStr">
        <is>
          <t>5522030</t>
        </is>
      </c>
      <c r="E2968" s="2" t="inlineStr">
        <is>
          <t>Matheus Da Silva Ribeiro</t>
        </is>
      </c>
      <c r="F2968" s="2" t="n">
        <v>6</v>
      </c>
      <c r="G2968" s="2" t="n">
        <v>2.55</v>
      </c>
      <c r="H2968" s="2" t="n">
        <v>2</v>
      </c>
      <c r="I2968" s="2" t="n">
        <v>22</v>
      </c>
      <c r="J2968" s="2" t="inlineStr">
        <is>
          <t>GPA</t>
        </is>
      </c>
    </row>
    <row r="2969">
      <c r="A2969" s="2" t="n">
        <v>8</v>
      </c>
      <c r="B2969" s="2" t="n">
        <v>409</v>
      </c>
      <c r="C2969" s="2" t="inlineStr">
        <is>
          <t>RECEBIMENTO</t>
        </is>
      </c>
      <c r="D2969" s="2" t="inlineStr">
        <is>
          <t>5522030</t>
        </is>
      </c>
      <c r="E2969" s="2" t="inlineStr">
        <is>
          <t>Matheus Da Silva Ribeiro</t>
        </is>
      </c>
      <c r="F2969" s="2" t="n">
        <v>1</v>
      </c>
      <c r="G2969" s="2" t="n">
        <v>1.3</v>
      </c>
      <c r="H2969" s="2" t="n">
        <v>1</v>
      </c>
      <c r="I2969" s="2" t="n">
        <v>25</v>
      </c>
      <c r="J2969" s="2" t="inlineStr">
        <is>
          <t>GPA</t>
        </is>
      </c>
    </row>
    <row r="2970">
      <c r="A2970" s="2" t="n">
        <v>8</v>
      </c>
      <c r="B2970" s="2" t="n">
        <v>409</v>
      </c>
      <c r="C2970" s="2" t="inlineStr">
        <is>
          <t>SEPARACAO</t>
        </is>
      </c>
      <c r="D2970" s="2" t="inlineStr">
        <is>
          <t>5522030</t>
        </is>
      </c>
      <c r="E2970" s="2" t="inlineStr">
        <is>
          <t>Matheus Da Silva Ribeiro</t>
        </is>
      </c>
      <c r="F2970" s="2" t="n">
        <v>1104</v>
      </c>
      <c r="G2970" s="2" t="n">
        <v>9.050000000000001</v>
      </c>
      <c r="H2970" s="2" t="n">
        <v>122</v>
      </c>
      <c r="I2970" s="2" t="n">
        <v>105</v>
      </c>
      <c r="J2970" s="2" t="inlineStr">
        <is>
          <t>GPA</t>
        </is>
      </c>
    </row>
    <row r="2971">
      <c r="A2971" s="2" t="n">
        <v>8</v>
      </c>
      <c r="B2971" s="2" t="n">
        <v>409</v>
      </c>
      <c r="C2971" s="2" t="inlineStr">
        <is>
          <t>SEPARACAO</t>
        </is>
      </c>
      <c r="D2971" s="2" t="inlineStr">
        <is>
          <t>5531195</t>
        </is>
      </c>
      <c r="E2971" s="2" t="inlineStr">
        <is>
          <t>Brendo Bernardo Da Silva Santiago</t>
        </is>
      </c>
      <c r="F2971" s="2" t="n">
        <v>553</v>
      </c>
      <c r="G2971" s="2" t="n">
        <v>7.37</v>
      </c>
      <c r="H2971" s="2" t="n">
        <v>75</v>
      </c>
      <c r="I2971" s="2" t="n">
        <v>105</v>
      </c>
      <c r="J2971" s="2" t="inlineStr">
        <is>
          <t>GPA</t>
        </is>
      </c>
    </row>
    <row r="2972">
      <c r="A2972" s="2" t="n">
        <v>8</v>
      </c>
      <c r="B2972" s="2" t="n">
        <v>409</v>
      </c>
      <c r="C2972" s="2" t="inlineStr">
        <is>
          <t>SEPARACAO</t>
        </is>
      </c>
      <c r="D2972" s="2" t="inlineStr">
        <is>
          <t>5600332</t>
        </is>
      </c>
      <c r="E2972" s="2" t="inlineStr">
        <is>
          <t>Ricardo Faria Ferreira</t>
        </is>
      </c>
      <c r="F2972" s="2" t="n">
        <v>56</v>
      </c>
      <c r="G2972" s="2" t="n">
        <v>0.38</v>
      </c>
      <c r="H2972" s="2" t="n">
        <v>147</v>
      </c>
      <c r="I2972" s="2" t="n">
        <v>105</v>
      </c>
      <c r="J2972" s="2" t="inlineStr">
        <is>
          <t>GPA</t>
        </is>
      </c>
    </row>
    <row r="2973">
      <c r="A2973" s="2" t="n">
        <v>8</v>
      </c>
      <c r="B2973" s="2" t="n">
        <v>409</v>
      </c>
      <c r="C2973" s="2" t="inlineStr">
        <is>
          <t>CARREGAMENTO</t>
        </is>
      </c>
      <c r="D2973" s="2" t="inlineStr">
        <is>
          <t>5636540</t>
        </is>
      </c>
      <c r="E2973" s="2" t="inlineStr">
        <is>
          <t>Emanuel Jose Pinheiro Barbosa Filho</t>
        </is>
      </c>
      <c r="F2973" s="2" t="n">
        <v>174</v>
      </c>
      <c r="G2973" s="2" t="n">
        <v>0.68</v>
      </c>
      <c r="H2973" s="2" t="n">
        <v>256</v>
      </c>
      <c r="I2973" s="2" t="n">
        <v>24</v>
      </c>
      <c r="J2973" s="2" t="inlineStr">
        <is>
          <t>GPA</t>
        </is>
      </c>
    </row>
    <row r="2974">
      <c r="A2974" s="2" t="n">
        <v>8</v>
      </c>
      <c r="B2974" s="2" t="n">
        <v>409</v>
      </c>
      <c r="C2974" s="2" t="inlineStr">
        <is>
          <t>SEPARACAO</t>
        </is>
      </c>
      <c r="D2974" s="2" t="inlineStr">
        <is>
          <t>5637597</t>
        </is>
      </c>
      <c r="E2974" s="2" t="inlineStr">
        <is>
          <t>Alexander Alves Dos Santos</t>
        </is>
      </c>
      <c r="F2974" s="2" t="n">
        <v>3380</v>
      </c>
      <c r="G2974" s="2" t="n">
        <v>46.59</v>
      </c>
      <c r="H2974" s="2" t="n">
        <v>73</v>
      </c>
      <c r="I2974" s="2" t="n">
        <v>105</v>
      </c>
      <c r="J2974" s="2" t="inlineStr">
        <is>
          <t>GPA</t>
        </is>
      </c>
    </row>
    <row r="2975">
      <c r="A2975" s="2" t="n">
        <v>8</v>
      </c>
      <c r="B2975" s="2" t="n">
        <v>409</v>
      </c>
      <c r="C2975" s="2" t="inlineStr">
        <is>
          <t>CARREGAMENTO</t>
        </is>
      </c>
      <c r="D2975" s="2" t="inlineStr">
        <is>
          <t>5655080</t>
        </is>
      </c>
      <c r="E2975" s="2" t="inlineStr">
        <is>
          <t>Geanderson Da Silva Dutra</t>
        </is>
      </c>
      <c r="F2975" s="2" t="n">
        <v>830</v>
      </c>
      <c r="G2975" s="2" t="n">
        <v>24.81</v>
      </c>
      <c r="H2975" s="2" t="n">
        <v>33</v>
      </c>
      <c r="I2975" s="2" t="n">
        <v>24</v>
      </c>
      <c r="J2975" s="2" t="inlineStr">
        <is>
          <t>GPA</t>
        </is>
      </c>
    </row>
    <row r="2976">
      <c r="A2976" s="2" t="n">
        <v>8</v>
      </c>
      <c r="B2976" s="2" t="n">
        <v>409</v>
      </c>
      <c r="C2976" s="2" t="inlineStr">
        <is>
          <t>PUXADA RECEB</t>
        </is>
      </c>
      <c r="D2976" s="2" t="inlineStr">
        <is>
          <t>5684510</t>
        </is>
      </c>
      <c r="E2976" s="2" t="inlineStr">
        <is>
          <t>Filipe Matheus Mudesto Monte Mor</t>
        </is>
      </c>
      <c r="F2976" s="2" t="n">
        <v>1090</v>
      </c>
      <c r="G2976" s="2" t="n">
        <v>35.5</v>
      </c>
      <c r="H2976" s="2" t="n">
        <v>31</v>
      </c>
      <c r="I2976" s="2" t="n">
        <v>22</v>
      </c>
      <c r="J2976" s="2" t="inlineStr">
        <is>
          <t>GPA</t>
        </is>
      </c>
    </row>
    <row r="2977">
      <c r="A2977" s="2" t="n">
        <v>8</v>
      </c>
      <c r="B2977" s="2" t="n">
        <v>409</v>
      </c>
      <c r="C2977" s="2" t="inlineStr">
        <is>
          <t>SEPARACAO</t>
        </is>
      </c>
      <c r="D2977" s="2" t="inlineStr">
        <is>
          <t>5684510</t>
        </is>
      </c>
      <c r="E2977" s="2" t="inlineStr">
        <is>
          <t>Filipe Matheus Mudesto Monte Mor</t>
        </is>
      </c>
      <c r="F2977" s="2" t="n">
        <v>505</v>
      </c>
      <c r="G2977" s="2" t="n">
        <v>6.73</v>
      </c>
      <c r="H2977" s="2" t="n">
        <v>75</v>
      </c>
      <c r="I2977" s="2" t="n">
        <v>105</v>
      </c>
      <c r="J2977" s="2" t="inlineStr">
        <is>
          <t>GPA</t>
        </is>
      </c>
    </row>
    <row r="2978">
      <c r="A2978" s="2" t="n">
        <v>8</v>
      </c>
      <c r="B2978" s="2" t="n">
        <v>409</v>
      </c>
      <c r="C2978" s="2" t="inlineStr">
        <is>
          <t>SEPARACAO</t>
        </is>
      </c>
      <c r="D2978" s="2" t="inlineStr">
        <is>
          <t>5689007</t>
        </is>
      </c>
      <c r="E2978" s="2" t="inlineStr">
        <is>
          <t>Gabriel Da Conceicao Silva</t>
        </is>
      </c>
      <c r="F2978" s="2" t="n">
        <v>3180</v>
      </c>
      <c r="G2978" s="2" t="n">
        <v>27.17</v>
      </c>
      <c r="H2978" s="2" t="n">
        <v>117</v>
      </c>
      <c r="I2978" s="2" t="n">
        <v>105</v>
      </c>
      <c r="J2978" s="2" t="inlineStr">
        <is>
          <t>GPA</t>
        </is>
      </c>
    </row>
    <row r="2979">
      <c r="A2979" s="2" t="n">
        <v>8</v>
      </c>
      <c r="B2979" s="2" t="n">
        <v>409</v>
      </c>
      <c r="C2979" s="2" t="inlineStr">
        <is>
          <t>ATIVIDADE OP. EMP.</t>
        </is>
      </c>
      <c r="D2979" s="2" t="inlineStr">
        <is>
          <t>5690773</t>
        </is>
      </c>
      <c r="E2979" s="2" t="inlineStr">
        <is>
          <t>Lucas Paulino Batista Barbosa</t>
        </is>
      </c>
      <c r="F2979" s="2" t="n">
        <v>1545</v>
      </c>
      <c r="G2979" s="2" t="n">
        <v>35.1</v>
      </c>
      <c r="H2979" s="2" t="n">
        <v>44</v>
      </c>
      <c r="I2979" s="2" t="n">
        <v>25</v>
      </c>
      <c r="J2979" s="2" t="inlineStr">
        <is>
          <t>GPA</t>
        </is>
      </c>
    </row>
    <row r="2980">
      <c r="A2980" s="2" t="n">
        <v>8</v>
      </c>
      <c r="B2980" s="2" t="n">
        <v>409</v>
      </c>
      <c r="C2980" s="2" t="inlineStr">
        <is>
          <t>CARREGAMENTO</t>
        </is>
      </c>
      <c r="D2980" s="2" t="inlineStr">
        <is>
          <t>5704960</t>
        </is>
      </c>
      <c r="E2980" s="2" t="inlineStr">
        <is>
          <t>Athilson Oliveira Silva</t>
        </is>
      </c>
      <c r="F2980" s="2" t="n">
        <v>549</v>
      </c>
      <c r="G2980" s="2" t="n">
        <v>24.23</v>
      </c>
      <c r="H2980" s="2" t="n">
        <v>23</v>
      </c>
      <c r="I2980" s="2" t="n">
        <v>24</v>
      </c>
      <c r="J2980" s="2" t="inlineStr">
        <is>
          <t>GPA</t>
        </is>
      </c>
    </row>
    <row r="2981">
      <c r="A2981" s="2" t="n">
        <v>8</v>
      </c>
      <c r="B2981" s="2" t="n">
        <v>409</v>
      </c>
      <c r="C2981" s="2" t="inlineStr">
        <is>
          <t>PUXADA RECEB</t>
        </is>
      </c>
      <c r="D2981" s="2" t="inlineStr">
        <is>
          <t>5707366</t>
        </is>
      </c>
      <c r="E2981" s="2" t="inlineStr">
        <is>
          <t>Gabriela Da Costa Silva</t>
        </is>
      </c>
      <c r="F2981" s="2" t="n">
        <v>11</v>
      </c>
      <c r="G2981" s="2" t="n">
        <v>0.97</v>
      </c>
      <c r="H2981" s="2" t="n">
        <v>11</v>
      </c>
      <c r="I2981" s="2" t="n">
        <v>22</v>
      </c>
      <c r="J2981" s="2" t="inlineStr">
        <is>
          <t>GPA</t>
        </is>
      </c>
    </row>
    <row r="2982">
      <c r="A2982" s="2" t="n">
        <v>8</v>
      </c>
      <c r="B2982" s="2" t="n">
        <v>409</v>
      </c>
      <c r="C2982" s="2" t="inlineStr">
        <is>
          <t>RECEBIMENTO</t>
        </is>
      </c>
      <c r="D2982" s="2" t="inlineStr">
        <is>
          <t>5707366</t>
        </is>
      </c>
      <c r="E2982" s="2" t="inlineStr">
        <is>
          <t>Gabriela Da Costa Silva</t>
        </is>
      </c>
      <c r="F2982" s="2" t="n">
        <v>628</v>
      </c>
      <c r="G2982" s="2" t="n">
        <v>5.99</v>
      </c>
      <c r="H2982" s="2" t="n">
        <v>105</v>
      </c>
      <c r="I2982" s="2" t="n">
        <v>25</v>
      </c>
      <c r="J2982" s="2" t="inlineStr">
        <is>
          <t>GPA</t>
        </is>
      </c>
    </row>
    <row r="2983">
      <c r="A2983" s="2" t="n">
        <v>8</v>
      </c>
      <c r="B2983" s="2" t="n">
        <v>409</v>
      </c>
      <c r="C2983" s="2" t="inlineStr">
        <is>
          <t>SEPARACAO</t>
        </is>
      </c>
      <c r="D2983" s="2" t="inlineStr">
        <is>
          <t>5707366</t>
        </is>
      </c>
      <c r="E2983" s="2" t="inlineStr">
        <is>
          <t>Gabriela Da Costa Silva</t>
        </is>
      </c>
      <c r="F2983" s="2" t="n">
        <v>249</v>
      </c>
      <c r="G2983" s="2" t="n">
        <v>0.12</v>
      </c>
      <c r="H2983" s="2" t="n">
        <v>2075</v>
      </c>
      <c r="I2983" s="2" t="n">
        <v>105</v>
      </c>
      <c r="J2983" s="2" t="inlineStr">
        <is>
          <t>GPA</t>
        </is>
      </c>
    </row>
    <row r="2984">
      <c r="A2984" s="2" t="n">
        <v>8</v>
      </c>
      <c r="B2984" s="2" t="n">
        <v>409</v>
      </c>
      <c r="C2984" s="2" t="inlineStr">
        <is>
          <t>CARREGAMENTO</t>
        </is>
      </c>
      <c r="D2984" s="2" t="inlineStr">
        <is>
          <t>5708150</t>
        </is>
      </c>
      <c r="E2984" s="2" t="inlineStr">
        <is>
          <t>Samuel Dias Do Val</t>
        </is>
      </c>
      <c r="F2984" s="2" t="n">
        <v>849</v>
      </c>
      <c r="G2984" s="2" t="n">
        <v>26.26</v>
      </c>
      <c r="H2984" s="2" t="n">
        <v>32</v>
      </c>
      <c r="I2984" s="2" t="n">
        <v>24</v>
      </c>
      <c r="J2984" s="2" t="inlineStr">
        <is>
          <t>GPA</t>
        </is>
      </c>
    </row>
    <row r="2985">
      <c r="A2985" s="2" t="n">
        <v>8</v>
      </c>
      <c r="B2985" s="2" t="n">
        <v>409</v>
      </c>
      <c r="C2985" s="2" t="inlineStr">
        <is>
          <t>CARREGAMENTO</t>
        </is>
      </c>
      <c r="D2985" s="2" t="inlineStr">
        <is>
          <t>5711819</t>
        </is>
      </c>
      <c r="E2985" s="2" t="inlineStr">
        <is>
          <t>Rubem Pinheiro Leite</t>
        </is>
      </c>
      <c r="F2985" s="2" t="n">
        <v>1</v>
      </c>
      <c r="G2985" s="2" t="n">
        <v>0.58</v>
      </c>
      <c r="H2985" s="2" t="n">
        <v>2</v>
      </c>
      <c r="I2985" s="2" t="n">
        <v>24</v>
      </c>
      <c r="J2985" s="2" t="inlineStr">
        <is>
          <t>GPA</t>
        </is>
      </c>
    </row>
    <row r="2986">
      <c r="A2986" s="2" t="n">
        <v>8</v>
      </c>
      <c r="B2986" s="2" t="n">
        <v>409</v>
      </c>
      <c r="C2986" s="2" t="inlineStr">
        <is>
          <t>PUXADA RECEB</t>
        </is>
      </c>
      <c r="D2986" s="2" t="inlineStr">
        <is>
          <t>5711819</t>
        </is>
      </c>
      <c r="E2986" s="2" t="inlineStr">
        <is>
          <t>Rubem Pinheiro Leite</t>
        </is>
      </c>
      <c r="F2986" s="2" t="n">
        <v>120</v>
      </c>
      <c r="G2986" s="2" t="n">
        <v>11.35</v>
      </c>
      <c r="H2986" s="2" t="n">
        <v>11</v>
      </c>
      <c r="I2986" s="2" t="n">
        <v>22</v>
      </c>
      <c r="J2986" s="2" t="inlineStr">
        <is>
          <t>GPA</t>
        </is>
      </c>
    </row>
    <row r="2987">
      <c r="A2987" s="2" t="n">
        <v>8</v>
      </c>
      <c r="B2987" s="2" t="n">
        <v>409</v>
      </c>
      <c r="C2987" s="2" t="inlineStr">
        <is>
          <t>SEPARACAO</t>
        </is>
      </c>
      <c r="D2987" s="2" t="inlineStr">
        <is>
          <t>5711819</t>
        </is>
      </c>
      <c r="E2987" s="2" t="inlineStr">
        <is>
          <t>Rubem Pinheiro Leite</t>
        </is>
      </c>
      <c r="F2987" s="2" t="n">
        <v>6004</v>
      </c>
      <c r="G2987" s="2" t="n">
        <v>85.13</v>
      </c>
      <c r="H2987" s="2" t="n">
        <v>71</v>
      </c>
      <c r="I2987" s="2" t="n">
        <v>105</v>
      </c>
      <c r="J2987" s="2" t="inlineStr">
        <is>
          <t>GPA</t>
        </is>
      </c>
    </row>
    <row r="2988">
      <c r="A2988" s="2" t="n">
        <v>8</v>
      </c>
      <c r="B2988" s="2" t="n">
        <v>409</v>
      </c>
      <c r="C2988" s="2" t="inlineStr">
        <is>
          <t>CARREGAMENTO</t>
        </is>
      </c>
      <c r="D2988" s="2" t="inlineStr">
        <is>
          <t>5785669</t>
        </is>
      </c>
      <c r="E2988" s="2" t="inlineStr">
        <is>
          <t>Cleiton Francisco Oliveira</t>
        </is>
      </c>
      <c r="F2988" s="2" t="n">
        <v>1</v>
      </c>
      <c r="G2988" s="2" t="n">
        <v>1.53</v>
      </c>
      <c r="H2988" s="2" t="n">
        <v>1</v>
      </c>
      <c r="I2988" s="2" t="n">
        <v>24</v>
      </c>
      <c r="J2988" s="2" t="inlineStr">
        <is>
          <t>GPA</t>
        </is>
      </c>
    </row>
    <row r="2989">
      <c r="A2989" s="2" t="n">
        <v>8</v>
      </c>
      <c r="B2989" s="2" t="n">
        <v>409</v>
      </c>
      <c r="C2989" s="2" t="inlineStr">
        <is>
          <t>PUXADA RECEB</t>
        </is>
      </c>
      <c r="D2989" s="2" t="inlineStr">
        <is>
          <t>5785669</t>
        </is>
      </c>
      <c r="E2989" s="2" t="inlineStr">
        <is>
          <t>Cleiton Francisco Oliveira</t>
        </is>
      </c>
      <c r="F2989" s="2" t="n">
        <v>4</v>
      </c>
      <c r="G2989" s="2" t="n">
        <v>0.21</v>
      </c>
      <c r="H2989" s="2" t="n">
        <v>19</v>
      </c>
      <c r="I2989" s="2" t="n">
        <v>22</v>
      </c>
      <c r="J2989" s="2" t="inlineStr">
        <is>
          <t>GPA</t>
        </is>
      </c>
    </row>
    <row r="2990">
      <c r="A2990" s="2" t="n">
        <v>8</v>
      </c>
      <c r="B2990" s="2" t="n">
        <v>409</v>
      </c>
      <c r="C2990" s="2" t="inlineStr">
        <is>
          <t>SEPARACAO</t>
        </is>
      </c>
      <c r="D2990" s="2" t="inlineStr">
        <is>
          <t>5785669</t>
        </is>
      </c>
      <c r="E2990" s="2" t="inlineStr">
        <is>
          <t>Cleiton Francisco Oliveira</t>
        </is>
      </c>
      <c r="F2990" s="2" t="n">
        <v>21990</v>
      </c>
      <c r="G2990" s="2" t="n">
        <v>95.56</v>
      </c>
      <c r="H2990" s="2" t="n">
        <v>230</v>
      </c>
      <c r="I2990" s="2" t="n">
        <v>105</v>
      </c>
      <c r="J2990" s="2" t="inlineStr">
        <is>
          <t>GPA</t>
        </is>
      </c>
    </row>
    <row r="2991">
      <c r="A2991" s="2" t="n">
        <v>8</v>
      </c>
      <c r="B2991" s="2" t="n">
        <v>409</v>
      </c>
      <c r="C2991" s="2" t="inlineStr">
        <is>
          <t>SEPARACAO</t>
        </is>
      </c>
      <c r="D2991" s="2" t="inlineStr">
        <is>
          <t>5785677</t>
        </is>
      </c>
      <c r="E2991" s="2" t="inlineStr">
        <is>
          <t>Ewerton Cortez Dos Santos Coelho</t>
        </is>
      </c>
      <c r="F2991" s="2" t="n">
        <v>719</v>
      </c>
      <c r="G2991" s="2" t="n">
        <v>5.92</v>
      </c>
      <c r="H2991" s="2" t="n">
        <v>121</v>
      </c>
      <c r="I2991" s="2" t="n">
        <v>105</v>
      </c>
      <c r="J2991" s="2" t="inlineStr">
        <is>
          <t>GPA</t>
        </is>
      </c>
    </row>
    <row r="2992">
      <c r="A2992" s="2" t="n">
        <v>8</v>
      </c>
      <c r="B2992" s="2" t="n">
        <v>409</v>
      </c>
      <c r="C2992" s="2" t="inlineStr">
        <is>
          <t>SEPARACAO</t>
        </is>
      </c>
      <c r="D2992" s="2" t="inlineStr">
        <is>
          <t>5799830</t>
        </is>
      </c>
      <c r="E2992" s="2" t="inlineStr">
        <is>
          <t>Leandro De Oliveira Guilherme</t>
        </is>
      </c>
      <c r="F2992" s="2" t="n">
        <v>7018</v>
      </c>
      <c r="G2992" s="2" t="n">
        <v>91.65000000000001</v>
      </c>
      <c r="H2992" s="2" t="n">
        <v>77</v>
      </c>
      <c r="I2992" s="2" t="n">
        <v>105</v>
      </c>
      <c r="J2992" s="2" t="inlineStr">
        <is>
          <t>GPA</t>
        </is>
      </c>
    </row>
    <row r="2993">
      <c r="A2993" s="2" t="n">
        <v>8</v>
      </c>
      <c r="B2993" s="2" t="n">
        <v>409</v>
      </c>
      <c r="C2993" s="2" t="inlineStr">
        <is>
          <t>SEPARACAO</t>
        </is>
      </c>
      <c r="D2993" s="2" t="inlineStr">
        <is>
          <t>5799953</t>
        </is>
      </c>
      <c r="E2993" s="2" t="inlineStr">
        <is>
          <t>Keven Gomes Da Silva</t>
        </is>
      </c>
      <c r="F2993" s="2" t="n">
        <v>18526</v>
      </c>
      <c r="G2993" s="2" t="n">
        <v>99.54000000000001</v>
      </c>
      <c r="H2993" s="2" t="n">
        <v>186</v>
      </c>
      <c r="I2993" s="2" t="n">
        <v>105</v>
      </c>
      <c r="J2993" s="2" t="inlineStr">
        <is>
          <t>GPA</t>
        </is>
      </c>
    </row>
    <row r="2994">
      <c r="A2994" s="2" t="n">
        <v>8</v>
      </c>
      <c r="B2994" s="2" t="n">
        <v>409</v>
      </c>
      <c r="C2994" s="2" t="inlineStr">
        <is>
          <t>SEPARACAO</t>
        </is>
      </c>
      <c r="D2994" s="2" t="inlineStr">
        <is>
          <t>5800102</t>
        </is>
      </c>
      <c r="E2994" s="2" t="inlineStr">
        <is>
          <t>Ryan De Oliveira Heinzelmann Santos</t>
        </is>
      </c>
      <c r="F2994" s="2" t="n">
        <v>16007</v>
      </c>
      <c r="G2994" s="2" t="n">
        <v>67.81999999999999</v>
      </c>
      <c r="H2994" s="2" t="n">
        <v>236</v>
      </c>
      <c r="I2994" s="2" t="n">
        <v>105</v>
      </c>
      <c r="J2994" s="2" t="inlineStr">
        <is>
          <t>GPA</t>
        </is>
      </c>
    </row>
    <row r="2995">
      <c r="A2995" s="2" t="n">
        <v>8</v>
      </c>
      <c r="B2995" s="2" t="n">
        <v>409</v>
      </c>
      <c r="C2995" s="2" t="inlineStr">
        <is>
          <t>SEPARACAO</t>
        </is>
      </c>
      <c r="D2995" s="2" t="inlineStr">
        <is>
          <t>5800200</t>
        </is>
      </c>
      <c r="E2995" s="2" t="inlineStr">
        <is>
          <t>Leonardo Eduardo Do Nascimento</t>
        </is>
      </c>
      <c r="F2995" s="2" t="n">
        <v>14723</v>
      </c>
      <c r="G2995" s="2" t="n">
        <v>91.65000000000001</v>
      </c>
      <c r="H2995" s="2" t="n">
        <v>161</v>
      </c>
      <c r="I2995" s="2" t="n">
        <v>105</v>
      </c>
      <c r="J2995" s="2" t="inlineStr">
        <is>
          <t>GPA</t>
        </is>
      </c>
    </row>
    <row r="2996">
      <c r="A2996" s="2" t="n">
        <v>8</v>
      </c>
      <c r="B2996" s="2" t="n">
        <v>409</v>
      </c>
      <c r="C2996" s="2" t="inlineStr">
        <is>
          <t>SEPARACAO</t>
        </is>
      </c>
      <c r="D2996" s="2" t="inlineStr">
        <is>
          <t>5800536</t>
        </is>
      </c>
      <c r="E2996" s="2" t="inlineStr">
        <is>
          <t>Matheus Henrique Siqueira Neves Da Silva</t>
        </is>
      </c>
      <c r="F2996" s="2" t="n">
        <v>15675</v>
      </c>
      <c r="G2996" s="2" t="n">
        <v>77.09</v>
      </c>
      <c r="H2996" s="2" t="n">
        <v>203</v>
      </c>
      <c r="I2996" s="2" t="n">
        <v>105</v>
      </c>
      <c r="J2996" s="2" t="inlineStr">
        <is>
          <t>GPA</t>
        </is>
      </c>
    </row>
    <row r="2997">
      <c r="A2997" s="2" t="n">
        <v>8</v>
      </c>
      <c r="B2997" s="2" t="n">
        <v>409</v>
      </c>
      <c r="C2997" s="2" t="inlineStr">
        <is>
          <t>SEPARACAO</t>
        </is>
      </c>
      <c r="D2997" s="2" t="inlineStr">
        <is>
          <t>5800579</t>
        </is>
      </c>
      <c r="E2997" s="2" t="inlineStr">
        <is>
          <t>Isaias Da Costa Oliveira</t>
        </is>
      </c>
      <c r="F2997" s="2" t="n">
        <v>10901</v>
      </c>
      <c r="G2997" s="2" t="n">
        <v>146.34</v>
      </c>
      <c r="H2997" s="2" t="n">
        <v>74</v>
      </c>
      <c r="I2997" s="2" t="n">
        <v>105</v>
      </c>
      <c r="J2997" s="2" t="inlineStr">
        <is>
          <t>GPA</t>
        </is>
      </c>
    </row>
    <row r="2998">
      <c r="A2998" s="2" t="n">
        <v>8</v>
      </c>
      <c r="B2998" s="2" t="n">
        <v>409</v>
      </c>
      <c r="C2998" s="2" t="inlineStr">
        <is>
          <t>SEPARACAO</t>
        </is>
      </c>
      <c r="D2998" s="2" t="inlineStr">
        <is>
          <t>5800609</t>
        </is>
      </c>
      <c r="E2998" s="2" t="inlineStr">
        <is>
          <t>Adriano Brito De Sa Fernandes</t>
        </is>
      </c>
      <c r="F2998" s="2" t="n">
        <v>10137</v>
      </c>
      <c r="G2998" s="2" t="n">
        <v>48.93</v>
      </c>
      <c r="H2998" s="2" t="n">
        <v>207</v>
      </c>
      <c r="I2998" s="2" t="n">
        <v>105</v>
      </c>
      <c r="J2998" s="2" t="inlineStr">
        <is>
          <t>GPA</t>
        </is>
      </c>
    </row>
    <row r="2999">
      <c r="A2999" s="2" t="n">
        <v>8</v>
      </c>
      <c r="B2999" s="2" t="n">
        <v>409</v>
      </c>
      <c r="C2999" s="2" t="inlineStr">
        <is>
          <t>PUXADA RECEB</t>
        </is>
      </c>
      <c r="D2999" s="2" t="inlineStr">
        <is>
          <t>5800650</t>
        </is>
      </c>
      <c r="E2999" s="2" t="inlineStr">
        <is>
          <t>Brayan Nogueira Veloso</t>
        </is>
      </c>
      <c r="F2999" s="2" t="n">
        <v>33</v>
      </c>
      <c r="G2999" s="2" t="n">
        <v>2.17</v>
      </c>
      <c r="H2999" s="2" t="n">
        <v>15</v>
      </c>
      <c r="I2999" s="2" t="n">
        <v>22</v>
      </c>
      <c r="J2999" s="2" t="inlineStr">
        <is>
          <t>GPA</t>
        </is>
      </c>
    </row>
    <row r="3000">
      <c r="A3000" s="2" t="n">
        <v>8</v>
      </c>
      <c r="B3000" s="2" t="n">
        <v>409</v>
      </c>
      <c r="C3000" s="2" t="inlineStr">
        <is>
          <t>SEPARACAO</t>
        </is>
      </c>
      <c r="D3000" s="2" t="inlineStr">
        <is>
          <t>5800650</t>
        </is>
      </c>
      <c r="E3000" s="2" t="inlineStr">
        <is>
          <t>Brayan Nogueira Veloso</t>
        </is>
      </c>
      <c r="F3000" s="2" t="n">
        <v>14682</v>
      </c>
      <c r="G3000" s="2" t="n">
        <v>68.55</v>
      </c>
      <c r="H3000" s="2" t="n">
        <v>214</v>
      </c>
      <c r="I3000" s="2" t="n">
        <v>105</v>
      </c>
      <c r="J3000" s="2" t="inlineStr">
        <is>
          <t>GPA</t>
        </is>
      </c>
    </row>
    <row r="3001">
      <c r="A3001" s="2" t="n">
        <v>8</v>
      </c>
      <c r="B3001" s="2" t="n">
        <v>409</v>
      </c>
      <c r="C3001" s="2" t="inlineStr">
        <is>
          <t>SEPARACAO</t>
        </is>
      </c>
      <c r="D3001" s="2" t="inlineStr">
        <is>
          <t>5800668</t>
        </is>
      </c>
      <c r="E3001" s="2" t="inlineStr">
        <is>
          <t>Washington Rodrigues De Souza</t>
        </is>
      </c>
      <c r="F3001" s="2" t="n">
        <v>14918</v>
      </c>
      <c r="G3001" s="2" t="n">
        <v>116.76</v>
      </c>
      <c r="H3001" s="2" t="n">
        <v>128</v>
      </c>
      <c r="I3001" s="2" t="n">
        <v>105</v>
      </c>
      <c r="J3001" s="2" t="inlineStr">
        <is>
          <t>GPA</t>
        </is>
      </c>
    </row>
    <row r="3002">
      <c r="A3002" s="2" t="n">
        <v>8</v>
      </c>
      <c r="B3002" s="2" t="n">
        <v>409</v>
      </c>
      <c r="C3002" s="2" t="inlineStr">
        <is>
          <t>SEPARACAO</t>
        </is>
      </c>
      <c r="D3002" s="2" t="inlineStr">
        <is>
          <t>5801150</t>
        </is>
      </c>
      <c r="E3002" s="2" t="inlineStr">
        <is>
          <t>Felipe Pinto Cabral</t>
        </is>
      </c>
      <c r="F3002" s="2" t="n">
        <v>13568</v>
      </c>
      <c r="G3002" s="2" t="n">
        <v>85.95</v>
      </c>
      <c r="H3002" s="2" t="n">
        <v>158</v>
      </c>
      <c r="I3002" s="2" t="n">
        <v>105</v>
      </c>
      <c r="J3002" s="2" t="inlineStr">
        <is>
          <t>GPA</t>
        </is>
      </c>
    </row>
    <row r="3003">
      <c r="A3003" s="2" t="n">
        <v>8</v>
      </c>
      <c r="B3003" s="2" t="n">
        <v>409</v>
      </c>
      <c r="C3003" s="2" t="inlineStr">
        <is>
          <t>SEPARACAO</t>
        </is>
      </c>
      <c r="D3003" s="2" t="inlineStr">
        <is>
          <t>5801931</t>
        </is>
      </c>
      <c r="E3003" s="2" t="inlineStr">
        <is>
          <t>Gilmar Fraga Pincano</t>
        </is>
      </c>
      <c r="F3003" s="2" t="n">
        <v>15697</v>
      </c>
      <c r="G3003" s="2" t="n">
        <v>70.23</v>
      </c>
      <c r="H3003" s="2" t="n">
        <v>224</v>
      </c>
      <c r="I3003" s="2" t="n">
        <v>105</v>
      </c>
      <c r="J3003" s="2" t="inlineStr">
        <is>
          <t>GPA</t>
        </is>
      </c>
    </row>
    <row r="3004">
      <c r="A3004" s="2" t="n">
        <v>8</v>
      </c>
      <c r="B3004" s="2" t="n">
        <v>409</v>
      </c>
      <c r="C3004" s="2" t="inlineStr">
        <is>
          <t>PUXADA RECEB</t>
        </is>
      </c>
      <c r="D3004" s="2" t="inlineStr">
        <is>
          <t>5801958</t>
        </is>
      </c>
      <c r="E3004" s="2" t="inlineStr">
        <is>
          <t>Marcos Lazaro Da Silva</t>
        </is>
      </c>
      <c r="F3004" s="2" t="n">
        <v>98</v>
      </c>
      <c r="G3004" s="2" t="n">
        <v>10.15</v>
      </c>
      <c r="H3004" s="2" t="n">
        <v>10</v>
      </c>
      <c r="I3004" s="2" t="n">
        <v>22</v>
      </c>
      <c r="J3004" s="2" t="inlineStr">
        <is>
          <t>GPA</t>
        </is>
      </c>
    </row>
    <row r="3005">
      <c r="A3005" s="2" t="n">
        <v>8</v>
      </c>
      <c r="B3005" s="2" t="n">
        <v>409</v>
      </c>
      <c r="C3005" s="2" t="inlineStr">
        <is>
          <t>SEPARACAO</t>
        </is>
      </c>
      <c r="D3005" s="2" t="inlineStr">
        <is>
          <t>5801958</t>
        </is>
      </c>
      <c r="E3005" s="2" t="inlineStr">
        <is>
          <t>Marcos Lazaro Da Silva</t>
        </is>
      </c>
      <c r="F3005" s="2" t="n">
        <v>1239</v>
      </c>
      <c r="G3005" s="2" t="n">
        <v>20.53</v>
      </c>
      <c r="H3005" s="2" t="n">
        <v>60</v>
      </c>
      <c r="I3005" s="2" t="n">
        <v>105</v>
      </c>
      <c r="J3005" s="2" t="inlineStr">
        <is>
          <t>GPA</t>
        </is>
      </c>
    </row>
    <row r="3006">
      <c r="A3006" s="2" t="n">
        <v>8</v>
      </c>
      <c r="B3006" s="2" t="n">
        <v>409</v>
      </c>
      <c r="C3006" s="2" t="inlineStr">
        <is>
          <t>SEPARACAO</t>
        </is>
      </c>
      <c r="D3006" s="2" t="inlineStr">
        <is>
          <t>5801982</t>
        </is>
      </c>
      <c r="E3006" s="2" t="inlineStr">
        <is>
          <t>Ryan Nilton Ferreira Dos Santos</t>
        </is>
      </c>
      <c r="F3006" s="2" t="n">
        <v>571</v>
      </c>
      <c r="G3006" s="2" t="n">
        <v>5.41</v>
      </c>
      <c r="H3006" s="2" t="n">
        <v>106</v>
      </c>
      <c r="I3006" s="2" t="n">
        <v>105</v>
      </c>
      <c r="J3006" s="2" t="inlineStr">
        <is>
          <t>GPA</t>
        </is>
      </c>
    </row>
    <row r="3007">
      <c r="A3007" s="2" t="n">
        <v>8</v>
      </c>
      <c r="B3007" s="2" t="n">
        <v>409</v>
      </c>
      <c r="C3007" s="2" t="inlineStr">
        <is>
          <t>PUXADA RECEB</t>
        </is>
      </c>
      <c r="D3007" s="2" t="inlineStr">
        <is>
          <t>5802040</t>
        </is>
      </c>
      <c r="E3007" s="2" t="inlineStr">
        <is>
          <t>Adriano Da Luz Maria</t>
        </is>
      </c>
      <c r="F3007" s="2" t="n">
        <v>26</v>
      </c>
      <c r="G3007" s="2" t="n">
        <v>1.6</v>
      </c>
      <c r="H3007" s="2" t="n">
        <v>16</v>
      </c>
      <c r="I3007" s="2" t="n">
        <v>22</v>
      </c>
      <c r="J3007" s="2" t="inlineStr">
        <is>
          <t>GPA</t>
        </is>
      </c>
    </row>
    <row r="3008">
      <c r="A3008" s="2" t="n">
        <v>8</v>
      </c>
      <c r="B3008" s="2" t="n">
        <v>409</v>
      </c>
      <c r="C3008" s="2" t="inlineStr">
        <is>
          <t>SEPARACAO</t>
        </is>
      </c>
      <c r="D3008" s="2" t="inlineStr">
        <is>
          <t>5802040</t>
        </is>
      </c>
      <c r="E3008" s="2" t="inlineStr">
        <is>
          <t>Adriano Da Luz Maria</t>
        </is>
      </c>
      <c r="F3008" s="2" t="n">
        <v>908</v>
      </c>
      <c r="G3008" s="2" t="n">
        <v>8.130000000000001</v>
      </c>
      <c r="H3008" s="2" t="n">
        <v>112</v>
      </c>
      <c r="I3008" s="2" t="n">
        <v>105</v>
      </c>
      <c r="J3008" s="2" t="inlineStr">
        <is>
          <t>GPA</t>
        </is>
      </c>
    </row>
    <row r="3009">
      <c r="A3009" s="2" t="n">
        <v>8</v>
      </c>
      <c r="B3009" s="2" t="n">
        <v>409</v>
      </c>
      <c r="C3009" s="2" t="inlineStr">
        <is>
          <t>PUXADA RECEB</t>
        </is>
      </c>
      <c r="D3009" s="2" t="inlineStr">
        <is>
          <t>5802130</t>
        </is>
      </c>
      <c r="E3009" s="2" t="inlineStr">
        <is>
          <t>Isaque Dantas Coutinho</t>
        </is>
      </c>
      <c r="F3009" s="2" t="n">
        <v>51</v>
      </c>
      <c r="G3009" s="2" t="n">
        <v>5.62</v>
      </c>
      <c r="H3009" s="2" t="n">
        <v>9</v>
      </c>
      <c r="I3009" s="2" t="n">
        <v>22</v>
      </c>
      <c r="J3009" s="2" t="inlineStr">
        <is>
          <t>GPA</t>
        </is>
      </c>
    </row>
    <row r="3010">
      <c r="A3010" s="2" t="n">
        <v>8</v>
      </c>
      <c r="B3010" s="2" t="n">
        <v>409</v>
      </c>
      <c r="C3010" s="2" t="inlineStr">
        <is>
          <t>SEPARACAO</t>
        </is>
      </c>
      <c r="D3010" s="2" t="inlineStr">
        <is>
          <t>5802130</t>
        </is>
      </c>
      <c r="E3010" s="2" t="inlineStr">
        <is>
          <t>Isaque Dantas Coutinho</t>
        </is>
      </c>
      <c r="F3010" s="2" t="n">
        <v>1233</v>
      </c>
      <c r="G3010" s="2" t="n">
        <v>10.83</v>
      </c>
      <c r="H3010" s="2" t="n">
        <v>114</v>
      </c>
      <c r="I3010" s="2" t="n">
        <v>105</v>
      </c>
      <c r="J3010" s="2" t="inlineStr">
        <is>
          <t>GPA</t>
        </is>
      </c>
    </row>
    <row r="3011">
      <c r="A3011" s="2" t="n">
        <v>8</v>
      </c>
      <c r="B3011" s="2" t="n">
        <v>409</v>
      </c>
      <c r="C3011" s="2" t="inlineStr">
        <is>
          <t>SEPARACAO</t>
        </is>
      </c>
      <c r="D3011" s="2" t="inlineStr">
        <is>
          <t>5802164</t>
        </is>
      </c>
      <c r="E3011" s="2" t="inlineStr">
        <is>
          <t>Vagner Serafim Rodrigues</t>
        </is>
      </c>
      <c r="F3011" s="2" t="n">
        <v>14423</v>
      </c>
      <c r="G3011" s="2" t="n">
        <v>84.87</v>
      </c>
      <c r="H3011" s="2" t="n">
        <v>170</v>
      </c>
      <c r="I3011" s="2" t="n">
        <v>105</v>
      </c>
      <c r="J3011" s="2" t="inlineStr">
        <is>
          <t>GPA</t>
        </is>
      </c>
    </row>
    <row r="3012">
      <c r="A3012" s="2" t="n">
        <v>8</v>
      </c>
      <c r="B3012" s="2" t="n">
        <v>409</v>
      </c>
      <c r="C3012" s="2" t="inlineStr">
        <is>
          <t>SEPARACAO</t>
        </is>
      </c>
      <c r="D3012" s="2" t="inlineStr">
        <is>
          <t>5802229</t>
        </is>
      </c>
      <c r="E3012" s="2" t="inlineStr">
        <is>
          <t>Yuri Henrique Lamartine Monteiro Da Silva</t>
        </is>
      </c>
      <c r="F3012" s="2" t="n">
        <v>1869</v>
      </c>
      <c r="G3012" s="2" t="n">
        <v>17.33</v>
      </c>
      <c r="H3012" s="2" t="n">
        <v>108</v>
      </c>
      <c r="I3012" s="2" t="n">
        <v>105</v>
      </c>
      <c r="J3012" s="2" t="inlineStr">
        <is>
          <t>GPA</t>
        </is>
      </c>
    </row>
    <row r="3013">
      <c r="A3013" s="2" t="n">
        <v>8</v>
      </c>
      <c r="B3013" s="2" t="n">
        <v>409</v>
      </c>
      <c r="C3013" s="2" t="inlineStr">
        <is>
          <t>SEPARACAO</t>
        </is>
      </c>
      <c r="D3013" s="2" t="inlineStr">
        <is>
          <t>5802342</t>
        </is>
      </c>
      <c r="E3013" s="2" t="inlineStr">
        <is>
          <t>Bruno Da Silva Rocha</t>
        </is>
      </c>
      <c r="F3013" s="2" t="n">
        <v>17879</v>
      </c>
      <c r="G3013" s="2" t="n">
        <v>144.65</v>
      </c>
      <c r="H3013" s="2" t="n">
        <v>124</v>
      </c>
      <c r="I3013" s="2" t="n">
        <v>105</v>
      </c>
      <c r="J3013" s="2" t="inlineStr">
        <is>
          <t>GPA</t>
        </is>
      </c>
    </row>
    <row r="3014">
      <c r="A3014" s="2" t="n">
        <v>8</v>
      </c>
      <c r="B3014" s="2" t="n">
        <v>409</v>
      </c>
      <c r="C3014" s="2" t="inlineStr">
        <is>
          <t>ATIVIDADE OP. EMP.</t>
        </is>
      </c>
      <c r="D3014" s="2" t="inlineStr">
        <is>
          <t>5803446</t>
        </is>
      </c>
      <c r="E3014" s="2" t="inlineStr">
        <is>
          <t>Carlos Eduardo Borges De Santana</t>
        </is>
      </c>
      <c r="F3014" s="2" t="n">
        <v>2813</v>
      </c>
      <c r="G3014" s="2" t="n">
        <v>77.13</v>
      </c>
      <c r="H3014" s="2" t="n">
        <v>36</v>
      </c>
      <c r="I3014" s="2" t="n">
        <v>25</v>
      </c>
      <c r="J3014" s="2" t="inlineStr">
        <is>
          <t>GPA</t>
        </is>
      </c>
    </row>
    <row r="3015">
      <c r="A3015" s="2" t="n">
        <v>8</v>
      </c>
      <c r="B3015" s="2" t="n">
        <v>409</v>
      </c>
      <c r="C3015" s="2" t="inlineStr">
        <is>
          <t>SEPARACAO</t>
        </is>
      </c>
      <c r="D3015" s="2" t="inlineStr">
        <is>
          <t>5803659</t>
        </is>
      </c>
      <c r="E3015" s="2" t="inlineStr">
        <is>
          <t>Luiz Felipe De Assis Macedo</t>
        </is>
      </c>
      <c r="F3015" s="2" t="n">
        <v>17294</v>
      </c>
      <c r="G3015" s="2" t="n">
        <v>82.06</v>
      </c>
      <c r="H3015" s="2" t="n">
        <v>211</v>
      </c>
      <c r="I3015" s="2" t="n">
        <v>105</v>
      </c>
      <c r="J3015" s="2" t="inlineStr">
        <is>
          <t>GPA</t>
        </is>
      </c>
    </row>
    <row r="3016">
      <c r="A3016" s="2" t="n">
        <v>8</v>
      </c>
      <c r="B3016" s="2" t="n">
        <v>409</v>
      </c>
      <c r="C3016" s="2" t="inlineStr">
        <is>
          <t>SEPARACAO</t>
        </is>
      </c>
      <c r="D3016" s="2" t="inlineStr">
        <is>
          <t>5803667</t>
        </is>
      </c>
      <c r="E3016" s="2" t="inlineStr">
        <is>
          <t>Paulo Henrique De Oliveira Chagas</t>
        </is>
      </c>
      <c r="F3016" s="2" t="n">
        <v>12386</v>
      </c>
      <c r="G3016" s="2" t="n">
        <v>92.12</v>
      </c>
      <c r="H3016" s="2" t="n">
        <v>134</v>
      </c>
      <c r="I3016" s="2" t="n">
        <v>105</v>
      </c>
      <c r="J3016" s="2" t="inlineStr">
        <is>
          <t>GPA</t>
        </is>
      </c>
    </row>
    <row r="3017">
      <c r="A3017" s="2" t="n">
        <v>8</v>
      </c>
      <c r="B3017" s="2" t="n">
        <v>409</v>
      </c>
      <c r="C3017" s="2" t="inlineStr">
        <is>
          <t>SEPARACAO</t>
        </is>
      </c>
      <c r="D3017" s="2" t="inlineStr">
        <is>
          <t>5803683</t>
        </is>
      </c>
      <c r="E3017" s="2" t="inlineStr">
        <is>
          <t>Rodrigo Bruno Junior</t>
        </is>
      </c>
      <c r="F3017" s="2" t="n">
        <v>13081</v>
      </c>
      <c r="G3017" s="2" t="n">
        <v>97.92</v>
      </c>
      <c r="H3017" s="2" t="n">
        <v>134</v>
      </c>
      <c r="I3017" s="2" t="n">
        <v>105</v>
      </c>
      <c r="J3017" s="2" t="inlineStr">
        <is>
          <t>GPA</t>
        </is>
      </c>
    </row>
    <row r="3018">
      <c r="A3018" s="2" t="n">
        <v>8</v>
      </c>
      <c r="B3018" s="2" t="n">
        <v>409</v>
      </c>
      <c r="C3018" s="2" t="inlineStr">
        <is>
          <t>SEPARACAO</t>
        </is>
      </c>
      <c r="D3018" s="2" t="inlineStr">
        <is>
          <t>5803810</t>
        </is>
      </c>
      <c r="E3018" s="2" t="inlineStr">
        <is>
          <t>Francisco Igor Morais Medeiros</t>
        </is>
      </c>
      <c r="F3018" s="2" t="n">
        <v>13921</v>
      </c>
      <c r="G3018" s="2" t="n">
        <v>136.86</v>
      </c>
      <c r="H3018" s="2" t="n">
        <v>102</v>
      </c>
      <c r="I3018" s="2" t="n">
        <v>105</v>
      </c>
      <c r="J3018" s="2" t="inlineStr">
        <is>
          <t>GPA</t>
        </is>
      </c>
    </row>
    <row r="3019">
      <c r="A3019" s="2" t="n">
        <v>8</v>
      </c>
      <c r="B3019" s="2" t="n">
        <v>409</v>
      </c>
      <c r="C3019" s="2" t="inlineStr">
        <is>
          <t>SEPARACAO</t>
        </is>
      </c>
      <c r="D3019" s="2" t="inlineStr">
        <is>
          <t>5804175</t>
        </is>
      </c>
      <c r="E3019" s="2" t="inlineStr">
        <is>
          <t>Tiago Da Conceicao Filho</t>
        </is>
      </c>
      <c r="F3019" s="2" t="n">
        <v>4203</v>
      </c>
      <c r="G3019" s="2" t="n">
        <v>37.6</v>
      </c>
      <c r="H3019" s="2" t="n">
        <v>112</v>
      </c>
      <c r="I3019" s="2" t="n">
        <v>105</v>
      </c>
      <c r="J3019" s="2" t="inlineStr">
        <is>
          <t>GPA</t>
        </is>
      </c>
    </row>
    <row r="3020">
      <c r="A3020" s="2" t="n">
        <v>8</v>
      </c>
      <c r="B3020" s="2" t="n">
        <v>409</v>
      </c>
      <c r="C3020" s="2" t="inlineStr">
        <is>
          <t>CARREGAMENTO</t>
        </is>
      </c>
      <c r="D3020" s="2" t="inlineStr">
        <is>
          <t>5804396</t>
        </is>
      </c>
      <c r="E3020" s="2" t="inlineStr">
        <is>
          <t>Claudomiro Pereira Da Silva</t>
        </is>
      </c>
      <c r="F3020" s="2" t="n">
        <v>295</v>
      </c>
      <c r="G3020" s="2" t="n">
        <v>3.56</v>
      </c>
      <c r="H3020" s="2" t="n">
        <v>83</v>
      </c>
      <c r="I3020" s="2" t="n">
        <v>24</v>
      </c>
      <c r="J3020" s="2" t="inlineStr">
        <is>
          <t>GPA</t>
        </is>
      </c>
    </row>
    <row r="3021">
      <c r="A3021" s="2" t="n">
        <v>8</v>
      </c>
      <c r="B3021" s="2" t="n">
        <v>409</v>
      </c>
      <c r="C3021" s="2" t="inlineStr">
        <is>
          <t>PUXADA RECEB</t>
        </is>
      </c>
      <c r="D3021" s="2" t="inlineStr">
        <is>
          <t>5805805</t>
        </is>
      </c>
      <c r="E3021" s="2" t="inlineStr">
        <is>
          <t>Jonathan De Souza Antonio Dutra</t>
        </is>
      </c>
      <c r="F3021" s="2" t="n">
        <v>4</v>
      </c>
      <c r="G3021" s="2" t="n">
        <v>0.21</v>
      </c>
      <c r="H3021" s="2" t="n">
        <v>19</v>
      </c>
      <c r="I3021" s="2" t="n">
        <v>22</v>
      </c>
      <c r="J3021" s="2" t="inlineStr">
        <is>
          <t>GPA</t>
        </is>
      </c>
    </row>
    <row r="3022">
      <c r="A3022" s="2" t="n">
        <v>8</v>
      </c>
      <c r="B3022" s="2" t="n">
        <v>409</v>
      </c>
      <c r="C3022" s="2" t="inlineStr">
        <is>
          <t>SEPARACAO</t>
        </is>
      </c>
      <c r="D3022" s="2" t="inlineStr">
        <is>
          <t>5805805</t>
        </is>
      </c>
      <c r="E3022" s="2" t="inlineStr">
        <is>
          <t>Jonathan De Souza Antonio Dutra</t>
        </is>
      </c>
      <c r="F3022" s="2" t="n">
        <v>13170</v>
      </c>
      <c r="G3022" s="2" t="n">
        <v>64.45</v>
      </c>
      <c r="H3022" s="2" t="n">
        <v>204</v>
      </c>
      <c r="I3022" s="2" t="n">
        <v>105</v>
      </c>
      <c r="J3022" s="2" t="inlineStr">
        <is>
          <t>GPA</t>
        </is>
      </c>
    </row>
    <row r="3023">
      <c r="A3023" s="2" t="n">
        <v>8</v>
      </c>
      <c r="B3023" s="2" t="n">
        <v>409</v>
      </c>
      <c r="C3023" s="2" t="inlineStr">
        <is>
          <t>SEPARACAO</t>
        </is>
      </c>
      <c r="D3023" s="2" t="inlineStr">
        <is>
          <t>5807042</t>
        </is>
      </c>
      <c r="E3023" s="2" t="inlineStr">
        <is>
          <t>Jhonathan Santana Da Silva Lima</t>
        </is>
      </c>
      <c r="F3023" s="2" t="n">
        <v>8678</v>
      </c>
      <c r="G3023" s="2" t="n">
        <v>88.45</v>
      </c>
      <c r="H3023" s="2" t="n">
        <v>98</v>
      </c>
      <c r="I3023" s="2" t="n">
        <v>105</v>
      </c>
      <c r="J3023" s="2" t="inlineStr">
        <is>
          <t>GPA</t>
        </is>
      </c>
    </row>
    <row r="3024">
      <c r="A3024" s="2" t="n">
        <v>8</v>
      </c>
      <c r="B3024" s="2" t="n">
        <v>409</v>
      </c>
      <c r="C3024" s="2" t="inlineStr">
        <is>
          <t>SEPARACAO</t>
        </is>
      </c>
      <c r="D3024" s="2" t="inlineStr">
        <is>
          <t>5807077</t>
        </is>
      </c>
      <c r="E3024" s="2" t="inlineStr">
        <is>
          <t>Rogerio Rodrigues Rosa</t>
        </is>
      </c>
      <c r="F3024" s="2" t="n">
        <v>383</v>
      </c>
      <c r="G3024" s="2" t="n">
        <v>4.21</v>
      </c>
      <c r="H3024" s="2" t="n">
        <v>91</v>
      </c>
      <c r="I3024" s="2" t="n">
        <v>105</v>
      </c>
      <c r="J3024" s="2" t="inlineStr">
        <is>
          <t>GPA</t>
        </is>
      </c>
    </row>
    <row r="3025">
      <c r="A3025" s="2" t="n">
        <v>8</v>
      </c>
      <c r="B3025" s="2" t="n">
        <v>409</v>
      </c>
      <c r="C3025" s="2" t="inlineStr">
        <is>
          <t>SEPARACAO</t>
        </is>
      </c>
      <c r="D3025" s="2" t="inlineStr">
        <is>
          <t>5809002</t>
        </is>
      </c>
      <c r="E3025" s="2" t="inlineStr">
        <is>
          <t>Alex De Oliveira Bomfim</t>
        </is>
      </c>
      <c r="F3025" s="2" t="n">
        <v>10582</v>
      </c>
      <c r="G3025" s="2" t="n">
        <v>70.12</v>
      </c>
      <c r="H3025" s="2" t="n">
        <v>151</v>
      </c>
      <c r="I3025" s="2" t="n">
        <v>105</v>
      </c>
      <c r="J3025" s="2" t="inlineStr">
        <is>
          <t>GPA</t>
        </is>
      </c>
    </row>
    <row r="3026">
      <c r="A3026" s="2" t="n">
        <v>8</v>
      </c>
      <c r="B3026" s="2" t="n">
        <v>409</v>
      </c>
      <c r="C3026" s="2" t="inlineStr">
        <is>
          <t>PUXADA RECEB</t>
        </is>
      </c>
      <c r="D3026" s="2" t="inlineStr">
        <is>
          <t>5817080</t>
        </is>
      </c>
      <c r="E3026" s="2" t="inlineStr">
        <is>
          <t>Luiz Felipe Dos Santos Candido</t>
        </is>
      </c>
      <c r="F3026" s="2" t="n">
        <v>11</v>
      </c>
      <c r="G3026" s="2" t="n">
        <v>1.6</v>
      </c>
      <c r="H3026" s="2" t="n">
        <v>7</v>
      </c>
      <c r="I3026" s="2" t="n">
        <v>22</v>
      </c>
      <c r="J3026" s="2" t="inlineStr">
        <is>
          <t>GPA</t>
        </is>
      </c>
    </row>
    <row r="3027">
      <c r="A3027" s="2" t="n">
        <v>8</v>
      </c>
      <c r="B3027" s="2" t="n">
        <v>409</v>
      </c>
      <c r="C3027" s="2" t="inlineStr">
        <is>
          <t>SEPARACAO</t>
        </is>
      </c>
      <c r="D3027" s="2" t="inlineStr">
        <is>
          <t>5817080</t>
        </is>
      </c>
      <c r="E3027" s="2" t="inlineStr">
        <is>
          <t>Luiz Felipe Dos Santos Candido</t>
        </is>
      </c>
      <c r="F3027" s="2" t="n">
        <v>478</v>
      </c>
      <c r="G3027" s="2" t="n">
        <v>8.359999999999999</v>
      </c>
      <c r="H3027" s="2" t="n">
        <v>57</v>
      </c>
      <c r="I3027" s="2" t="n">
        <v>105</v>
      </c>
      <c r="J3027" s="2" t="inlineStr">
        <is>
          <t>GPA</t>
        </is>
      </c>
    </row>
    <row r="3028">
      <c r="A3028" s="2" t="n">
        <v>8</v>
      </c>
      <c r="B3028" s="2" t="n">
        <v>409</v>
      </c>
      <c r="C3028" s="2" t="inlineStr">
        <is>
          <t>PUXADA RECEB</t>
        </is>
      </c>
      <c r="D3028" s="2" t="inlineStr">
        <is>
          <t>5817161</t>
        </is>
      </c>
      <c r="E3028" s="2" t="inlineStr">
        <is>
          <t>Lucio Wagner De Aguiar De Castro</t>
        </is>
      </c>
      <c r="F3028" s="2" t="n">
        <v>62</v>
      </c>
      <c r="G3028" s="2" t="n">
        <v>1.79</v>
      </c>
      <c r="H3028" s="2" t="n">
        <v>35</v>
      </c>
      <c r="I3028" s="2" t="n">
        <v>22</v>
      </c>
      <c r="J3028" s="2" t="inlineStr">
        <is>
          <t>GPA</t>
        </is>
      </c>
    </row>
    <row r="3029">
      <c r="A3029" s="2" t="n">
        <v>8</v>
      </c>
      <c r="B3029" s="2" t="n">
        <v>409</v>
      </c>
      <c r="C3029" s="2" t="inlineStr">
        <is>
          <t>SEPARACAO</t>
        </is>
      </c>
      <c r="D3029" s="2" t="inlineStr">
        <is>
          <t>5817161</t>
        </is>
      </c>
      <c r="E3029" s="2" t="inlineStr">
        <is>
          <t>Lucio Wagner De Aguiar De Castro</t>
        </is>
      </c>
      <c r="F3029" s="2" t="n">
        <v>11012</v>
      </c>
      <c r="G3029" s="2" t="n">
        <v>91.93000000000001</v>
      </c>
      <c r="H3029" s="2" t="n">
        <v>120</v>
      </c>
      <c r="I3029" s="2" t="n">
        <v>105</v>
      </c>
      <c r="J3029" s="2" t="inlineStr">
        <is>
          <t>GPA</t>
        </is>
      </c>
    </row>
    <row r="3030">
      <c r="A3030" s="2" t="n">
        <v>8</v>
      </c>
      <c r="B3030" s="2" t="n">
        <v>409</v>
      </c>
      <c r="C3030" s="2" t="inlineStr">
        <is>
          <t>PUXADA RECEB</t>
        </is>
      </c>
      <c r="D3030" s="2" t="inlineStr">
        <is>
          <t>5817170</t>
        </is>
      </c>
      <c r="E3030" s="2" t="inlineStr">
        <is>
          <t>Joao Paulo Mendes Dos Santos</t>
        </is>
      </c>
      <c r="F3030" s="2" t="n">
        <v>18</v>
      </c>
      <c r="G3030" s="2" t="n">
        <v>2.04</v>
      </c>
      <c r="H3030" s="2" t="n">
        <v>9</v>
      </c>
      <c r="I3030" s="2" t="n">
        <v>22</v>
      </c>
      <c r="J3030" s="2" t="inlineStr">
        <is>
          <t>GPA</t>
        </is>
      </c>
    </row>
    <row r="3031">
      <c r="A3031" s="2" t="n">
        <v>8</v>
      </c>
      <c r="B3031" s="2" t="n">
        <v>409</v>
      </c>
      <c r="C3031" s="2" t="inlineStr">
        <is>
          <t>SEPARACAO</t>
        </is>
      </c>
      <c r="D3031" s="2" t="inlineStr">
        <is>
          <t>5817170</t>
        </is>
      </c>
      <c r="E3031" s="2" t="inlineStr">
        <is>
          <t>Joao Paulo Mendes Dos Santos</t>
        </is>
      </c>
      <c r="F3031" s="2" t="n">
        <v>201</v>
      </c>
      <c r="G3031" s="2" t="n">
        <v>6.04</v>
      </c>
      <c r="H3031" s="2" t="n">
        <v>33</v>
      </c>
      <c r="I3031" s="2" t="n">
        <v>105</v>
      </c>
      <c r="J3031" s="2" t="inlineStr">
        <is>
          <t>GPA</t>
        </is>
      </c>
    </row>
    <row r="3032">
      <c r="A3032" s="2" t="n">
        <v>8</v>
      </c>
      <c r="B3032" s="2" t="n">
        <v>409</v>
      </c>
      <c r="C3032" s="2" t="inlineStr">
        <is>
          <t>PUXADA RECEB</t>
        </is>
      </c>
      <c r="D3032" s="2" t="inlineStr">
        <is>
          <t>5817196</t>
        </is>
      </c>
      <c r="E3032" s="2" t="inlineStr">
        <is>
          <t>Guilherme Clayton Matos Dos Santos</t>
        </is>
      </c>
      <c r="F3032" s="2" t="n">
        <v>60</v>
      </c>
      <c r="G3032" s="2" t="n">
        <v>6.89</v>
      </c>
      <c r="H3032" s="2" t="n">
        <v>9</v>
      </c>
      <c r="I3032" s="2" t="n">
        <v>22</v>
      </c>
      <c r="J3032" s="2" t="inlineStr">
        <is>
          <t>GPA</t>
        </is>
      </c>
    </row>
    <row r="3033">
      <c r="A3033" s="2" t="n">
        <v>8</v>
      </c>
      <c r="B3033" s="2" t="n">
        <v>409</v>
      </c>
      <c r="C3033" s="2" t="inlineStr">
        <is>
          <t>SEPARACAO</t>
        </is>
      </c>
      <c r="D3033" s="2" t="inlineStr">
        <is>
          <t>5817196</t>
        </is>
      </c>
      <c r="E3033" s="2" t="inlineStr">
        <is>
          <t>Guilherme Clayton Matos Dos Santos</t>
        </is>
      </c>
      <c r="F3033" s="2" t="n">
        <v>8079</v>
      </c>
      <c r="G3033" s="2" t="n">
        <v>89.05</v>
      </c>
      <c r="H3033" s="2" t="n">
        <v>91</v>
      </c>
      <c r="I3033" s="2" t="n">
        <v>105</v>
      </c>
      <c r="J3033" s="2" t="inlineStr">
        <is>
          <t>GPA</t>
        </is>
      </c>
    </row>
    <row r="3034">
      <c r="A3034" s="2" t="n">
        <v>8</v>
      </c>
      <c r="B3034" s="2" t="n">
        <v>409</v>
      </c>
      <c r="C3034" s="2" t="inlineStr">
        <is>
          <t>PUXADA RECEB</t>
        </is>
      </c>
      <c r="D3034" s="2" t="inlineStr">
        <is>
          <t>5817293</t>
        </is>
      </c>
      <c r="E3034" s="2" t="inlineStr">
        <is>
          <t>Thiago Alves Marinho</t>
        </is>
      </c>
      <c r="F3034" s="2" t="n">
        <v>203</v>
      </c>
      <c r="G3034" s="2" t="n">
        <v>9.140000000000001</v>
      </c>
      <c r="H3034" s="2" t="n">
        <v>22</v>
      </c>
      <c r="I3034" s="2" t="n">
        <v>22</v>
      </c>
      <c r="J3034" s="2" t="inlineStr">
        <is>
          <t>GPA</t>
        </is>
      </c>
    </row>
    <row r="3035">
      <c r="A3035" s="2" t="n">
        <v>8</v>
      </c>
      <c r="B3035" s="2" t="n">
        <v>409</v>
      </c>
      <c r="C3035" s="2" t="inlineStr">
        <is>
          <t>SEPARACAO</t>
        </is>
      </c>
      <c r="D3035" s="2" t="inlineStr">
        <is>
          <t>5817293</t>
        </is>
      </c>
      <c r="E3035" s="2" t="inlineStr">
        <is>
          <t>Thiago Alves Marinho</t>
        </is>
      </c>
      <c r="F3035" s="2" t="n">
        <v>8576</v>
      </c>
      <c r="G3035" s="2" t="n">
        <v>70.37</v>
      </c>
      <c r="H3035" s="2" t="n">
        <v>122</v>
      </c>
      <c r="I3035" s="2" t="n">
        <v>105</v>
      </c>
      <c r="J3035" s="2" t="inlineStr">
        <is>
          <t>GPA</t>
        </is>
      </c>
    </row>
    <row r="3036">
      <c r="A3036" s="2" t="n">
        <v>8</v>
      </c>
      <c r="B3036" s="2" t="n">
        <v>409</v>
      </c>
      <c r="C3036" s="2" t="inlineStr">
        <is>
          <t>SEPARACAO</t>
        </is>
      </c>
      <c r="D3036" s="2" t="inlineStr">
        <is>
          <t>5817382</t>
        </is>
      </c>
      <c r="E3036" s="2" t="inlineStr">
        <is>
          <t>Michel Cleber Pappacena Ramos</t>
        </is>
      </c>
      <c r="F3036" s="2" t="n">
        <v>15637</v>
      </c>
      <c r="G3036" s="2" t="n">
        <v>65.89</v>
      </c>
      <c r="H3036" s="2" t="n">
        <v>237</v>
      </c>
      <c r="I3036" s="2" t="n">
        <v>105</v>
      </c>
      <c r="J3036" s="2" t="inlineStr">
        <is>
          <t>GPA</t>
        </is>
      </c>
    </row>
    <row r="3037">
      <c r="A3037" s="2" t="n">
        <v>8</v>
      </c>
      <c r="B3037" s="2" t="n">
        <v>409</v>
      </c>
      <c r="C3037" s="2" t="inlineStr">
        <is>
          <t>SEPARACAO</t>
        </is>
      </c>
      <c r="D3037" s="2" t="inlineStr">
        <is>
          <t>5817412</t>
        </is>
      </c>
      <c r="E3037" s="2" t="inlineStr">
        <is>
          <t>Junior Santos De Oliveira</t>
        </is>
      </c>
      <c r="F3037" s="2" t="n">
        <v>16976</v>
      </c>
      <c r="G3037" s="2" t="n">
        <v>80.51000000000001</v>
      </c>
      <c r="H3037" s="2" t="n">
        <v>211</v>
      </c>
      <c r="I3037" s="2" t="n">
        <v>105</v>
      </c>
      <c r="J3037" s="2" t="inlineStr">
        <is>
          <t>GPA</t>
        </is>
      </c>
    </row>
    <row r="3038">
      <c r="A3038" s="2" t="n">
        <v>8</v>
      </c>
      <c r="B3038" s="2" t="n">
        <v>409</v>
      </c>
      <c r="C3038" s="2" t="inlineStr">
        <is>
          <t>PUXADA RECEB</t>
        </is>
      </c>
      <c r="D3038" s="2" t="inlineStr">
        <is>
          <t>5817447</t>
        </is>
      </c>
      <c r="E3038" s="2" t="inlineStr">
        <is>
          <t>Anderson Da Costa Guedes</t>
        </is>
      </c>
      <c r="F3038" s="2" t="n">
        <v>32</v>
      </c>
      <c r="G3038" s="2" t="n">
        <v>1</v>
      </c>
      <c r="H3038" s="2" t="n">
        <v>32</v>
      </c>
      <c r="I3038" s="2" t="n">
        <v>22</v>
      </c>
      <c r="J3038" s="2" t="inlineStr">
        <is>
          <t>GPA</t>
        </is>
      </c>
    </row>
    <row r="3039">
      <c r="A3039" s="2" t="n">
        <v>8</v>
      </c>
      <c r="B3039" s="2" t="n">
        <v>409</v>
      </c>
      <c r="C3039" s="2" t="inlineStr">
        <is>
          <t>SEPARACAO</t>
        </is>
      </c>
      <c r="D3039" s="2" t="inlineStr">
        <is>
          <t>5817447</t>
        </is>
      </c>
      <c r="E3039" s="2" t="inlineStr">
        <is>
          <t>Anderson Da Costa Guedes</t>
        </is>
      </c>
      <c r="F3039" s="2" t="n">
        <v>9661</v>
      </c>
      <c r="G3039" s="2" t="n">
        <v>55.7</v>
      </c>
      <c r="H3039" s="2" t="n">
        <v>173</v>
      </c>
      <c r="I3039" s="2" t="n">
        <v>105</v>
      </c>
      <c r="J3039" s="2" t="inlineStr">
        <is>
          <t>GPA</t>
        </is>
      </c>
    </row>
    <row r="3040">
      <c r="A3040" s="2" t="n">
        <v>8</v>
      </c>
      <c r="B3040" s="2" t="n">
        <v>409</v>
      </c>
      <c r="C3040" s="2" t="inlineStr">
        <is>
          <t>SEPARACAO</t>
        </is>
      </c>
      <c r="D3040" s="2" t="inlineStr">
        <is>
          <t>5819636</t>
        </is>
      </c>
      <c r="E3040" s="2" t="inlineStr">
        <is>
          <t>Wellington De Souza Silva</t>
        </is>
      </c>
      <c r="F3040" s="2" t="n">
        <v>18324</v>
      </c>
      <c r="G3040" s="2" t="n">
        <v>82.28</v>
      </c>
      <c r="H3040" s="2" t="n">
        <v>223</v>
      </c>
      <c r="I3040" s="2" t="n">
        <v>105</v>
      </c>
      <c r="J3040" s="2" t="inlineStr">
        <is>
          <t>GPA</t>
        </is>
      </c>
    </row>
    <row r="3041">
      <c r="A3041" s="2" t="n">
        <v>8</v>
      </c>
      <c r="B3041" s="2" t="n">
        <v>409</v>
      </c>
      <c r="C3041" s="2" t="inlineStr">
        <is>
          <t>SEPARACAO</t>
        </is>
      </c>
      <c r="D3041" s="2" t="inlineStr">
        <is>
          <t>5819644</t>
        </is>
      </c>
      <c r="E3041" s="2" t="inlineStr">
        <is>
          <t>Michel Da Costa Silva</t>
        </is>
      </c>
      <c r="F3041" s="2" t="n">
        <v>13438</v>
      </c>
      <c r="G3041" s="2" t="n">
        <v>105.38</v>
      </c>
      <c r="H3041" s="2" t="n">
        <v>128</v>
      </c>
      <c r="I3041" s="2" t="n">
        <v>105</v>
      </c>
      <c r="J3041" s="2" t="inlineStr">
        <is>
          <t>GPA</t>
        </is>
      </c>
    </row>
    <row r="3042">
      <c r="A3042" s="2" t="n">
        <v>8</v>
      </c>
      <c r="B3042" s="2" t="n">
        <v>409</v>
      </c>
      <c r="C3042" s="2" t="inlineStr">
        <is>
          <t>SEPARACAO</t>
        </is>
      </c>
      <c r="D3042" s="2" t="inlineStr">
        <is>
          <t>5819717</t>
        </is>
      </c>
      <c r="E3042" s="2" t="inlineStr">
        <is>
          <t>Felipe Feitoza De Souza</t>
        </is>
      </c>
      <c r="F3042" s="2" t="n">
        <v>1740</v>
      </c>
      <c r="G3042" s="2" t="n">
        <v>16.15</v>
      </c>
      <c r="H3042" s="2" t="n">
        <v>108</v>
      </c>
      <c r="I3042" s="2" t="n">
        <v>105</v>
      </c>
      <c r="J3042" s="2" t="inlineStr">
        <is>
          <t>GPA</t>
        </is>
      </c>
    </row>
    <row r="3043">
      <c r="A3043" s="2" t="n">
        <v>8</v>
      </c>
      <c r="B3043" s="2" t="n">
        <v>409</v>
      </c>
      <c r="C3043" s="2" t="inlineStr">
        <is>
          <t>SEPARACAO</t>
        </is>
      </c>
      <c r="D3043" s="2" t="inlineStr">
        <is>
          <t>5819750</t>
        </is>
      </c>
      <c r="E3043" s="2" t="inlineStr">
        <is>
          <t>Genison Da Silva Dutra</t>
        </is>
      </c>
      <c r="F3043" s="2" t="n">
        <v>17425</v>
      </c>
      <c r="G3043" s="2" t="n">
        <v>80.54000000000001</v>
      </c>
      <c r="H3043" s="2" t="n">
        <v>216</v>
      </c>
      <c r="I3043" s="2" t="n">
        <v>105</v>
      </c>
      <c r="J3043" s="2" t="inlineStr">
        <is>
          <t>GPA</t>
        </is>
      </c>
    </row>
    <row r="3044">
      <c r="A3044" s="2" t="n">
        <v>8</v>
      </c>
      <c r="B3044" s="2" t="n">
        <v>409</v>
      </c>
      <c r="C3044" s="2" t="inlineStr">
        <is>
          <t>PUXADA RECEB</t>
        </is>
      </c>
      <c r="D3044" s="2" t="inlineStr">
        <is>
          <t>5819830</t>
        </is>
      </c>
      <c r="E3044" s="2" t="inlineStr">
        <is>
          <t>Marcos Roberto Ramos Dos Santos</t>
        </is>
      </c>
      <c r="F3044" s="2" t="n">
        <v>16</v>
      </c>
      <c r="G3044" s="2" t="n">
        <v>1.29</v>
      </c>
      <c r="H3044" s="2" t="n">
        <v>12</v>
      </c>
      <c r="I3044" s="2" t="n">
        <v>22</v>
      </c>
      <c r="J3044" s="2" t="inlineStr">
        <is>
          <t>GPA</t>
        </is>
      </c>
    </row>
    <row r="3045">
      <c r="A3045" s="2" t="n">
        <v>8</v>
      </c>
      <c r="B3045" s="2" t="n">
        <v>409</v>
      </c>
      <c r="C3045" s="2" t="inlineStr">
        <is>
          <t>SEPARACAO</t>
        </is>
      </c>
      <c r="D3045" s="2" t="inlineStr">
        <is>
          <t>5819830</t>
        </is>
      </c>
      <c r="E3045" s="2" t="inlineStr">
        <is>
          <t>Marcos Roberto Ramos Dos Santos</t>
        </is>
      </c>
      <c r="F3045" s="2" t="n">
        <v>10389</v>
      </c>
      <c r="G3045" s="2" t="n">
        <v>54.41</v>
      </c>
      <c r="H3045" s="2" t="n">
        <v>191</v>
      </c>
      <c r="I3045" s="2" t="n">
        <v>105</v>
      </c>
      <c r="J3045" s="2" t="inlineStr">
        <is>
          <t>GPA</t>
        </is>
      </c>
    </row>
    <row r="3046">
      <c r="A3046" s="2" t="n">
        <v>8</v>
      </c>
      <c r="B3046" s="2" t="n">
        <v>409</v>
      </c>
      <c r="C3046" s="2" t="inlineStr">
        <is>
          <t>SEPARACAO</t>
        </is>
      </c>
      <c r="D3046" s="2" t="inlineStr">
        <is>
          <t>5819873</t>
        </is>
      </c>
      <c r="E3046" s="2" t="inlineStr">
        <is>
          <t>Matheus Cunha Da Silva</t>
        </is>
      </c>
      <c r="F3046" s="2" t="n">
        <v>13640</v>
      </c>
      <c r="G3046" s="2" t="n">
        <v>120.45</v>
      </c>
      <c r="H3046" s="2" t="n">
        <v>113</v>
      </c>
      <c r="I3046" s="2" t="n">
        <v>105</v>
      </c>
      <c r="J3046" s="2" t="inlineStr">
        <is>
          <t>GPA</t>
        </is>
      </c>
    </row>
    <row r="3047">
      <c r="A3047" s="2" t="n">
        <v>8</v>
      </c>
      <c r="B3047" s="2" t="n">
        <v>409</v>
      </c>
      <c r="C3047" s="2" t="inlineStr">
        <is>
          <t>PUXADA RECEB</t>
        </is>
      </c>
      <c r="D3047" s="2" t="inlineStr">
        <is>
          <t>5823471</t>
        </is>
      </c>
      <c r="E3047" s="2" t="inlineStr">
        <is>
          <t>Caua Carvalho De Souza Pires</t>
        </is>
      </c>
      <c r="F3047" s="2" t="n">
        <v>2</v>
      </c>
      <c r="G3047" s="2" t="n">
        <v>0.02</v>
      </c>
      <c r="H3047" s="2" t="n">
        <v>100</v>
      </c>
      <c r="I3047" s="2" t="n">
        <v>22</v>
      </c>
      <c r="J3047" s="2" t="inlineStr">
        <is>
          <t>GPA</t>
        </is>
      </c>
    </row>
    <row r="3048">
      <c r="A3048" s="2" t="n">
        <v>8</v>
      </c>
      <c r="B3048" s="2" t="n">
        <v>409</v>
      </c>
      <c r="C3048" s="2" t="inlineStr">
        <is>
          <t>CARREGAMENTO</t>
        </is>
      </c>
      <c r="D3048" s="2" t="inlineStr">
        <is>
          <t>582683</t>
        </is>
      </c>
      <c r="E3048" s="2" t="inlineStr">
        <is>
          <t>Fernando Andre Verdini Junior</t>
        </is>
      </c>
      <c r="F3048" s="2" t="n">
        <v>104</v>
      </c>
      <c r="G3048" s="2" t="n">
        <v>4.14</v>
      </c>
      <c r="H3048" s="2" t="n">
        <v>25</v>
      </c>
      <c r="I3048" s="2" t="n">
        <v>24</v>
      </c>
      <c r="J3048" s="2" t="inlineStr">
        <is>
          <t>GPA</t>
        </is>
      </c>
    </row>
    <row r="3049">
      <c r="A3049" s="2" t="n">
        <v>8</v>
      </c>
      <c r="B3049" s="2" t="n">
        <v>409</v>
      </c>
      <c r="C3049" s="2" t="inlineStr">
        <is>
          <t>SEPARACAO</t>
        </is>
      </c>
      <c r="D3049" s="2" t="inlineStr">
        <is>
          <t>5828686</t>
        </is>
      </c>
      <c r="E3049" s="2" t="inlineStr">
        <is>
          <t>Kelvin Bernardo De Carvalho</t>
        </is>
      </c>
      <c r="F3049" s="2" t="n">
        <v>8742</v>
      </c>
      <c r="G3049" s="2" t="n">
        <v>62.53</v>
      </c>
      <c r="H3049" s="2" t="n">
        <v>140</v>
      </c>
      <c r="I3049" s="2" t="n">
        <v>105</v>
      </c>
      <c r="J3049" s="2" t="inlineStr">
        <is>
          <t>GPA</t>
        </is>
      </c>
    </row>
    <row r="3050">
      <c r="A3050" s="2" t="n">
        <v>8</v>
      </c>
      <c r="B3050" s="2" t="n">
        <v>409</v>
      </c>
      <c r="C3050" s="2" t="inlineStr">
        <is>
          <t>CARREGAMENTO</t>
        </is>
      </c>
      <c r="D3050" s="2" t="inlineStr">
        <is>
          <t>583092</t>
        </is>
      </c>
      <c r="E3050" s="2" t="inlineStr">
        <is>
          <t>Leonardo Da Silva Soriano De Lima</t>
        </is>
      </c>
      <c r="F3050" s="2" t="n">
        <v>400</v>
      </c>
      <c r="G3050" s="2" t="n">
        <v>8.07</v>
      </c>
      <c r="H3050" s="2" t="n">
        <v>50</v>
      </c>
      <c r="I3050" s="2" t="n">
        <v>24</v>
      </c>
      <c r="J3050" s="2" t="inlineStr">
        <is>
          <t>GPA</t>
        </is>
      </c>
    </row>
    <row r="3051">
      <c r="A3051" s="2" t="n">
        <v>8</v>
      </c>
      <c r="B3051" s="2" t="n">
        <v>409</v>
      </c>
      <c r="C3051" s="2" t="inlineStr">
        <is>
          <t>SEPARACAO</t>
        </is>
      </c>
      <c r="D3051" s="2" t="inlineStr">
        <is>
          <t>5831750</t>
        </is>
      </c>
      <c r="E3051" s="2" t="inlineStr">
        <is>
          <t>Cleber Maia Mendonca De Souza</t>
        </is>
      </c>
      <c r="F3051" s="2" t="n">
        <v>8357</v>
      </c>
      <c r="G3051" s="2" t="n">
        <v>112.9</v>
      </c>
      <c r="H3051" s="2" t="n">
        <v>74</v>
      </c>
      <c r="I3051" s="2" t="n">
        <v>105</v>
      </c>
      <c r="J3051" s="2" t="inlineStr">
        <is>
          <t>GPA</t>
        </is>
      </c>
    </row>
    <row r="3052">
      <c r="A3052" s="2" t="n">
        <v>8</v>
      </c>
      <c r="B3052" s="2" t="n">
        <v>409</v>
      </c>
      <c r="C3052" s="2" t="inlineStr">
        <is>
          <t>CARREGAMENTO</t>
        </is>
      </c>
      <c r="D3052" s="2" t="inlineStr">
        <is>
          <t>586043</t>
        </is>
      </c>
      <c r="E3052" s="2" t="inlineStr">
        <is>
          <t>Joao Antunes Correia</t>
        </is>
      </c>
      <c r="F3052" s="2" t="n">
        <v>84</v>
      </c>
      <c r="G3052" s="2" t="n">
        <v>12.7</v>
      </c>
      <c r="H3052" s="2" t="n">
        <v>7</v>
      </c>
      <c r="I3052" s="2" t="n">
        <v>24</v>
      </c>
      <c r="J3052" s="2" t="inlineStr">
        <is>
          <t>GPA</t>
        </is>
      </c>
    </row>
    <row r="3053">
      <c r="A3053" s="2" t="n">
        <v>8</v>
      </c>
      <c r="B3053" s="2" t="n">
        <v>409</v>
      </c>
      <c r="C3053" s="2" t="inlineStr">
        <is>
          <t>SEPARACAO</t>
        </is>
      </c>
      <c r="D3053" s="2" t="inlineStr">
        <is>
          <t>5891949</t>
        </is>
      </c>
      <c r="E3053" s="2" t="inlineStr">
        <is>
          <t>Gustavo Santos Neves</t>
        </is>
      </c>
      <c r="F3053" s="2" t="n">
        <v>10692</v>
      </c>
      <c r="G3053" s="2" t="n">
        <v>91.02</v>
      </c>
      <c r="H3053" s="2" t="n">
        <v>117</v>
      </c>
      <c r="I3053" s="2" t="n">
        <v>105</v>
      </c>
      <c r="J3053" s="2" t="inlineStr">
        <is>
          <t>GPA</t>
        </is>
      </c>
    </row>
    <row r="3054">
      <c r="A3054" s="2" t="n">
        <v>8</v>
      </c>
      <c r="B3054" s="2" t="n">
        <v>409</v>
      </c>
      <c r="C3054" s="2" t="inlineStr">
        <is>
          <t>PUXADA RECEB</t>
        </is>
      </c>
      <c r="D3054" s="2" t="inlineStr">
        <is>
          <t>5892430</t>
        </is>
      </c>
      <c r="E3054" s="2" t="inlineStr">
        <is>
          <t>Joao Victor Braz Dos Santos Da Silva</t>
        </is>
      </c>
      <c r="F3054" s="2" t="n">
        <v>38</v>
      </c>
      <c r="G3054" s="2" t="n">
        <v>5.75</v>
      </c>
      <c r="H3054" s="2" t="n">
        <v>7</v>
      </c>
      <c r="I3054" s="2" t="n">
        <v>22</v>
      </c>
      <c r="J3054" s="2" t="inlineStr">
        <is>
          <t>GPA</t>
        </is>
      </c>
    </row>
    <row r="3055">
      <c r="A3055" s="2" t="n">
        <v>8</v>
      </c>
      <c r="B3055" s="2" t="n">
        <v>409</v>
      </c>
      <c r="C3055" s="2" t="inlineStr">
        <is>
          <t>SEPARACAO</t>
        </is>
      </c>
      <c r="D3055" s="2" t="inlineStr">
        <is>
          <t>5892430</t>
        </is>
      </c>
      <c r="E3055" s="2" t="inlineStr">
        <is>
          <t>Joao Victor Braz Dos Santos Da Silva</t>
        </is>
      </c>
      <c r="F3055" s="2" t="n">
        <v>12918</v>
      </c>
      <c r="G3055" s="2" t="n">
        <v>73.40000000000001</v>
      </c>
      <c r="H3055" s="2" t="n">
        <v>176</v>
      </c>
      <c r="I3055" s="2" t="n">
        <v>105</v>
      </c>
      <c r="J3055" s="2" t="inlineStr">
        <is>
          <t>GPA</t>
        </is>
      </c>
    </row>
    <row r="3056">
      <c r="A3056" s="2" t="n">
        <v>8</v>
      </c>
      <c r="B3056" s="2" t="n">
        <v>409</v>
      </c>
      <c r="C3056" s="2" t="inlineStr">
        <is>
          <t>SEPARACAO</t>
        </is>
      </c>
      <c r="D3056" s="2" t="inlineStr">
        <is>
          <t>5906229</t>
        </is>
      </c>
      <c r="E3056" s="2" t="inlineStr">
        <is>
          <t>Nicolas Machado De Souza</t>
        </is>
      </c>
      <c r="F3056" s="2" t="n">
        <v>12791</v>
      </c>
      <c r="G3056" s="2" t="n">
        <v>73.83</v>
      </c>
      <c r="H3056" s="2" t="n">
        <v>173</v>
      </c>
      <c r="I3056" s="2" t="n">
        <v>105</v>
      </c>
      <c r="J3056" s="2" t="inlineStr">
        <is>
          <t>GPA</t>
        </is>
      </c>
    </row>
    <row r="3057">
      <c r="A3057" s="2" t="n">
        <v>8</v>
      </c>
      <c r="B3057" s="2" t="n">
        <v>409</v>
      </c>
      <c r="C3057" s="2" t="inlineStr">
        <is>
          <t>SEPARACAO</t>
        </is>
      </c>
      <c r="D3057" s="2" t="inlineStr">
        <is>
          <t>5909198</t>
        </is>
      </c>
      <c r="E3057" s="2" t="inlineStr">
        <is>
          <t>Sandro Jeronimo Vidal</t>
        </is>
      </c>
      <c r="F3057" s="2" t="n">
        <v>11910</v>
      </c>
      <c r="G3057" s="2" t="n">
        <v>88.3</v>
      </c>
      <c r="H3057" s="2" t="n">
        <v>135</v>
      </c>
      <c r="I3057" s="2" t="n">
        <v>105</v>
      </c>
      <c r="J3057" s="2" t="inlineStr">
        <is>
          <t>GPA</t>
        </is>
      </c>
    </row>
    <row r="3058">
      <c r="A3058" s="2" t="n">
        <v>8</v>
      </c>
      <c r="B3058" s="2" t="n">
        <v>409</v>
      </c>
      <c r="C3058" s="2" t="inlineStr">
        <is>
          <t>SEPARACAO</t>
        </is>
      </c>
      <c r="D3058" s="2" t="inlineStr">
        <is>
          <t>5911850</t>
        </is>
      </c>
      <c r="E3058" s="2" t="inlineStr">
        <is>
          <t>Patrick Do Nascimento Trugilho</t>
        </is>
      </c>
      <c r="F3058" s="2" t="n">
        <v>11215</v>
      </c>
      <c r="G3058" s="2" t="n">
        <v>78.2</v>
      </c>
      <c r="H3058" s="2" t="n">
        <v>143</v>
      </c>
      <c r="I3058" s="2" t="n">
        <v>105</v>
      </c>
      <c r="J3058" s="2" t="inlineStr">
        <is>
          <t>GPA</t>
        </is>
      </c>
    </row>
    <row r="3059">
      <c r="A3059" s="2" t="n">
        <v>8</v>
      </c>
      <c r="B3059" s="2" t="n">
        <v>409</v>
      </c>
      <c r="C3059" s="2" t="inlineStr">
        <is>
          <t>SEPARACAO</t>
        </is>
      </c>
      <c r="D3059" s="2" t="inlineStr">
        <is>
          <t>5911885</t>
        </is>
      </c>
      <c r="E3059" s="2" t="inlineStr">
        <is>
          <t>Arthur Teixeira Pereira</t>
        </is>
      </c>
      <c r="F3059" s="2" t="n">
        <v>14424</v>
      </c>
      <c r="G3059" s="2" t="n">
        <v>119.6</v>
      </c>
      <c r="H3059" s="2" t="n">
        <v>121</v>
      </c>
      <c r="I3059" s="2" t="n">
        <v>105</v>
      </c>
      <c r="J3059" s="2" t="inlineStr">
        <is>
          <t>GPA</t>
        </is>
      </c>
    </row>
    <row r="3060">
      <c r="A3060" s="2" t="n">
        <v>8</v>
      </c>
      <c r="B3060" s="2" t="n">
        <v>409</v>
      </c>
      <c r="C3060" s="2" t="inlineStr">
        <is>
          <t>SEPARACAO</t>
        </is>
      </c>
      <c r="D3060" s="2" t="inlineStr">
        <is>
          <t>5932971</t>
        </is>
      </c>
      <c r="E3060" s="2" t="inlineStr">
        <is>
          <t>Wallace Da Silva Gomes</t>
        </is>
      </c>
      <c r="F3060" s="2" t="n">
        <v>19146</v>
      </c>
      <c r="G3060" s="2" t="n">
        <v>81.69</v>
      </c>
      <c r="H3060" s="2" t="n">
        <v>234</v>
      </c>
      <c r="I3060" s="2" t="n">
        <v>105</v>
      </c>
      <c r="J3060" s="2" t="inlineStr">
        <is>
          <t>GPA</t>
        </is>
      </c>
    </row>
    <row r="3061">
      <c r="A3061" s="2" t="n">
        <v>8</v>
      </c>
      <c r="B3061" s="2" t="n">
        <v>409</v>
      </c>
      <c r="C3061" s="2" t="inlineStr">
        <is>
          <t>SEPARACAO</t>
        </is>
      </c>
      <c r="D3061" s="2" t="inlineStr">
        <is>
          <t>5933080</t>
        </is>
      </c>
      <c r="E3061" s="2" t="inlineStr">
        <is>
          <t>Carlos Gabriel De Oliveira Chagas</t>
        </is>
      </c>
      <c r="F3061" s="2" t="n">
        <v>10643</v>
      </c>
      <c r="G3061" s="2" t="n">
        <v>64.09</v>
      </c>
      <c r="H3061" s="2" t="n">
        <v>166</v>
      </c>
      <c r="I3061" s="2" t="n">
        <v>105</v>
      </c>
      <c r="J3061" s="2" t="inlineStr">
        <is>
          <t>GPA</t>
        </is>
      </c>
    </row>
    <row r="3062">
      <c r="A3062" s="2" t="n">
        <v>8</v>
      </c>
      <c r="B3062" s="2" t="n">
        <v>409</v>
      </c>
      <c r="C3062" s="2" t="inlineStr">
        <is>
          <t>SEPARACAO</t>
        </is>
      </c>
      <c r="D3062" s="2" t="inlineStr">
        <is>
          <t>5933137</t>
        </is>
      </c>
      <c r="E3062" s="2" t="inlineStr">
        <is>
          <t>Robson De Carvalho</t>
        </is>
      </c>
      <c r="F3062" s="2" t="n">
        <v>13840</v>
      </c>
      <c r="G3062" s="2" t="n">
        <v>92.56999999999999</v>
      </c>
      <c r="H3062" s="2" t="n">
        <v>150</v>
      </c>
      <c r="I3062" s="2" t="n">
        <v>105</v>
      </c>
      <c r="J3062" s="2" t="inlineStr">
        <is>
          <t>GPA</t>
        </is>
      </c>
    </row>
    <row r="3063">
      <c r="A3063" s="2" t="n">
        <v>8</v>
      </c>
      <c r="B3063" s="2" t="n">
        <v>409</v>
      </c>
      <c r="C3063" s="2" t="inlineStr">
        <is>
          <t>RECEBIMENTO</t>
        </is>
      </c>
      <c r="D3063" s="2" t="inlineStr">
        <is>
          <t>5944260</t>
        </is>
      </c>
      <c r="E3063" s="2" t="inlineStr">
        <is>
          <t>Natalia Nascimento Dos Santos Gouvea</t>
        </is>
      </c>
      <c r="F3063" s="2" t="n">
        <v>178</v>
      </c>
      <c r="G3063" s="2" t="n">
        <v>30.16</v>
      </c>
      <c r="H3063" s="2" t="n">
        <v>6</v>
      </c>
      <c r="I3063" s="2" t="n">
        <v>25</v>
      </c>
      <c r="J3063" s="2" t="inlineStr">
        <is>
          <t>GPA</t>
        </is>
      </c>
    </row>
    <row r="3064">
      <c r="A3064" s="2" t="n">
        <v>8</v>
      </c>
      <c r="B3064" s="2" t="n">
        <v>409</v>
      </c>
      <c r="C3064" s="2" t="inlineStr">
        <is>
          <t>SEPARACAO</t>
        </is>
      </c>
      <c r="D3064" s="2" t="inlineStr">
        <is>
          <t>5944376</t>
        </is>
      </c>
      <c r="E3064" s="2" t="inlineStr">
        <is>
          <t>Rinaldo Dos Santos Silva</t>
        </is>
      </c>
      <c r="F3064" s="2" t="n">
        <v>18586</v>
      </c>
      <c r="G3064" s="2" t="n">
        <v>100.26</v>
      </c>
      <c r="H3064" s="2" t="n">
        <v>185</v>
      </c>
      <c r="I3064" s="2" t="n">
        <v>105</v>
      </c>
      <c r="J3064" s="2" t="inlineStr">
        <is>
          <t>GPA</t>
        </is>
      </c>
    </row>
    <row r="3065">
      <c r="A3065" s="2" t="n">
        <v>8</v>
      </c>
      <c r="B3065" s="2" t="n">
        <v>409</v>
      </c>
      <c r="C3065" s="2" t="inlineStr">
        <is>
          <t>SEPARACAO</t>
        </is>
      </c>
      <c r="D3065" s="2" t="inlineStr">
        <is>
          <t>5944457</t>
        </is>
      </c>
      <c r="E3065" s="2" t="inlineStr">
        <is>
          <t>Alison Ribeiro</t>
        </is>
      </c>
      <c r="F3065" s="2" t="n">
        <v>15943</v>
      </c>
      <c r="G3065" s="2" t="n">
        <v>119.31</v>
      </c>
      <c r="H3065" s="2" t="n">
        <v>134</v>
      </c>
      <c r="I3065" s="2" t="n">
        <v>105</v>
      </c>
      <c r="J3065" s="2" t="inlineStr">
        <is>
          <t>GPA</t>
        </is>
      </c>
    </row>
    <row r="3066">
      <c r="A3066" s="2" t="n">
        <v>8</v>
      </c>
      <c r="B3066" s="2" t="n">
        <v>409</v>
      </c>
      <c r="C3066" s="2" t="inlineStr">
        <is>
          <t>RECEBIMENTO</t>
        </is>
      </c>
      <c r="D3066" s="2" t="inlineStr">
        <is>
          <t>5944767</t>
        </is>
      </c>
      <c r="E3066" s="2" t="inlineStr">
        <is>
          <t>Anyelly Bomfim Da Costa</t>
        </is>
      </c>
      <c r="F3066" s="2" t="n">
        <v>81</v>
      </c>
      <c r="G3066" s="2" t="n">
        <v>16.91</v>
      </c>
      <c r="H3066" s="2" t="n">
        <v>5</v>
      </c>
      <c r="I3066" s="2" t="n">
        <v>25</v>
      </c>
      <c r="J3066" s="2" t="inlineStr">
        <is>
          <t>GPA</t>
        </is>
      </c>
    </row>
    <row r="3067">
      <c r="A3067" s="2" t="n">
        <v>8</v>
      </c>
      <c r="B3067" s="2" t="n">
        <v>409</v>
      </c>
      <c r="C3067" s="2" t="inlineStr">
        <is>
          <t>RECEBIMENTO</t>
        </is>
      </c>
      <c r="D3067" s="2" t="inlineStr">
        <is>
          <t>5944864</t>
        </is>
      </c>
      <c r="E3067" s="2" t="inlineStr">
        <is>
          <t>Yuri Xavier Da Silva Barros</t>
        </is>
      </c>
      <c r="F3067" s="2" t="n">
        <v>184</v>
      </c>
      <c r="G3067" s="2" t="n">
        <v>5.81</v>
      </c>
      <c r="H3067" s="2" t="n">
        <v>32</v>
      </c>
      <c r="I3067" s="2" t="n">
        <v>25</v>
      </c>
      <c r="J3067" s="2" t="inlineStr">
        <is>
          <t>GPA</t>
        </is>
      </c>
    </row>
    <row r="3068">
      <c r="A3068" s="2" t="n">
        <v>8</v>
      </c>
      <c r="B3068" s="2" t="n">
        <v>409</v>
      </c>
      <c r="C3068" s="2" t="inlineStr">
        <is>
          <t>SEPARACAO</t>
        </is>
      </c>
      <c r="D3068" s="2" t="inlineStr">
        <is>
          <t>5944864</t>
        </is>
      </c>
      <c r="E3068" s="2" t="inlineStr">
        <is>
          <t>Yuri Xavier Da Silva Barros</t>
        </is>
      </c>
      <c r="F3068" s="2" t="n">
        <v>2261</v>
      </c>
      <c r="G3068" s="2" t="n">
        <v>26.22</v>
      </c>
      <c r="H3068" s="2" t="n">
        <v>86</v>
      </c>
      <c r="I3068" s="2" t="n">
        <v>105</v>
      </c>
      <c r="J3068" s="2" t="inlineStr">
        <is>
          <t>GPA</t>
        </is>
      </c>
    </row>
    <row r="3069">
      <c r="A3069" s="2" t="n">
        <v>8</v>
      </c>
      <c r="B3069" s="2" t="n">
        <v>409</v>
      </c>
      <c r="C3069" s="2" t="inlineStr">
        <is>
          <t>SEPARACAO</t>
        </is>
      </c>
      <c r="D3069" s="2" t="inlineStr">
        <is>
          <t>5952360</t>
        </is>
      </c>
      <c r="E3069" s="2" t="inlineStr">
        <is>
          <t>Vitor Goncalves Costa</t>
        </is>
      </c>
      <c r="F3069" s="2" t="n">
        <v>10817</v>
      </c>
      <c r="G3069" s="2" t="n">
        <v>59.35</v>
      </c>
      <c r="H3069" s="2" t="n">
        <v>182</v>
      </c>
      <c r="I3069" s="2" t="n">
        <v>105</v>
      </c>
      <c r="J3069" s="2" t="inlineStr">
        <is>
          <t>GPA</t>
        </is>
      </c>
    </row>
    <row r="3070">
      <c r="A3070" s="2" t="n">
        <v>8</v>
      </c>
      <c r="B3070" s="2" t="n">
        <v>409</v>
      </c>
      <c r="C3070" s="2" t="inlineStr">
        <is>
          <t>CARREGAMENTO</t>
        </is>
      </c>
      <c r="D3070" s="2" t="inlineStr">
        <is>
          <t>596145</t>
        </is>
      </c>
      <c r="E3070" s="2" t="inlineStr">
        <is>
          <t>Tiago Gabriel Leandro</t>
        </is>
      </c>
      <c r="F3070" s="2" t="n">
        <v>140</v>
      </c>
      <c r="G3070" s="2" t="n">
        <v>3</v>
      </c>
      <c r="H3070" s="2" t="n">
        <v>47</v>
      </c>
      <c r="I3070" s="2" t="n">
        <v>24</v>
      </c>
      <c r="J3070" s="2" t="inlineStr">
        <is>
          <t>GPA</t>
        </is>
      </c>
    </row>
    <row r="3071">
      <c r="A3071" s="2" t="n">
        <v>8</v>
      </c>
      <c r="B3071" s="2" t="n">
        <v>409</v>
      </c>
      <c r="C3071" s="2" t="inlineStr">
        <is>
          <t>SEPARACAO</t>
        </is>
      </c>
      <c r="D3071" s="2" t="inlineStr">
        <is>
          <t>596145</t>
        </is>
      </c>
      <c r="E3071" s="2" t="inlineStr">
        <is>
          <t>Tiago Gabriel Leandro</t>
        </is>
      </c>
      <c r="F3071" s="2" t="n">
        <v>576</v>
      </c>
      <c r="G3071" s="2" t="n">
        <v>2.8</v>
      </c>
      <c r="H3071" s="2" t="n">
        <v>206</v>
      </c>
      <c r="I3071" s="2" t="n">
        <v>105</v>
      </c>
      <c r="J3071" s="2" t="inlineStr">
        <is>
          <t>GPA</t>
        </is>
      </c>
    </row>
    <row r="3072">
      <c r="A3072" s="2" t="n">
        <v>8</v>
      </c>
      <c r="B3072" s="2" t="n">
        <v>409</v>
      </c>
      <c r="C3072" s="2" t="inlineStr">
        <is>
          <t>SEPARACAO</t>
        </is>
      </c>
      <c r="D3072" s="2" t="inlineStr">
        <is>
          <t>5963680</t>
        </is>
      </c>
      <c r="E3072" s="2" t="inlineStr">
        <is>
          <t>Jonatas Florencio Ribeiro</t>
        </is>
      </c>
      <c r="F3072" s="2" t="n">
        <v>11938</v>
      </c>
      <c r="G3072" s="2" t="n">
        <v>91.55</v>
      </c>
      <c r="H3072" s="2" t="n">
        <v>130</v>
      </c>
      <c r="I3072" s="2" t="n">
        <v>105</v>
      </c>
      <c r="J3072" s="2" t="inlineStr">
        <is>
          <t>GPA</t>
        </is>
      </c>
    </row>
    <row r="3073">
      <c r="A3073" s="2" t="n">
        <v>8</v>
      </c>
      <c r="B3073" s="2" t="n">
        <v>409</v>
      </c>
      <c r="C3073" s="2" t="inlineStr">
        <is>
          <t>RECEBIMENTO</t>
        </is>
      </c>
      <c r="D3073" s="2" t="inlineStr">
        <is>
          <t>5966809</t>
        </is>
      </c>
      <c r="E3073" s="2" t="inlineStr">
        <is>
          <t>Princiane Dos Santos Da Rocha</t>
        </is>
      </c>
      <c r="F3073" s="2" t="n">
        <v>421</v>
      </c>
      <c r="G3073" s="2" t="n">
        <v>55.97</v>
      </c>
      <c r="H3073" s="2" t="n">
        <v>8</v>
      </c>
      <c r="I3073" s="2" t="n">
        <v>25</v>
      </c>
      <c r="J3073" s="2" t="inlineStr">
        <is>
          <t>GPA</t>
        </is>
      </c>
    </row>
    <row r="3074">
      <c r="A3074" s="2" t="n">
        <v>8</v>
      </c>
      <c r="B3074" s="2" t="n">
        <v>409</v>
      </c>
      <c r="C3074" s="2" t="inlineStr">
        <is>
          <t>ATIVIDADE OP. EMP.</t>
        </is>
      </c>
      <c r="D3074" s="2" t="inlineStr">
        <is>
          <t>597530</t>
        </is>
      </c>
      <c r="E3074" s="2" t="inlineStr">
        <is>
          <t>Fabio De Almeida</t>
        </is>
      </c>
      <c r="F3074" s="2" t="n">
        <v>1859</v>
      </c>
      <c r="G3074" s="2" t="n">
        <v>62.04</v>
      </c>
      <c r="H3074" s="2" t="n">
        <v>30</v>
      </c>
      <c r="I3074" s="2" t="n">
        <v>25</v>
      </c>
      <c r="J3074" s="2" t="inlineStr">
        <is>
          <t>GPA</t>
        </is>
      </c>
    </row>
    <row r="3075">
      <c r="A3075" s="2" t="n">
        <v>8</v>
      </c>
      <c r="B3075" s="2" t="n">
        <v>409</v>
      </c>
      <c r="C3075" s="2" t="inlineStr">
        <is>
          <t>PUXADA RECEB</t>
        </is>
      </c>
      <c r="D3075" s="2" t="inlineStr">
        <is>
          <t>5978602</t>
        </is>
      </c>
      <c r="E3075" s="2" t="inlineStr">
        <is>
          <t>Alexsandro Silva Martins</t>
        </is>
      </c>
      <c r="F3075" s="2" t="n">
        <v>84</v>
      </c>
      <c r="G3075" s="2" t="n">
        <v>5.7</v>
      </c>
      <c r="H3075" s="2" t="n">
        <v>15</v>
      </c>
      <c r="I3075" s="2" t="n">
        <v>22</v>
      </c>
      <c r="J3075" s="2" t="inlineStr">
        <is>
          <t>GPA</t>
        </is>
      </c>
    </row>
    <row r="3076">
      <c r="A3076" s="2" t="n">
        <v>8</v>
      </c>
      <c r="B3076" s="2" t="n">
        <v>409</v>
      </c>
      <c r="C3076" s="2" t="inlineStr">
        <is>
          <t>SEPARACAO</t>
        </is>
      </c>
      <c r="D3076" s="2" t="inlineStr">
        <is>
          <t>5978602</t>
        </is>
      </c>
      <c r="E3076" s="2" t="inlineStr">
        <is>
          <t>Alexsandro Silva Martins</t>
        </is>
      </c>
      <c r="F3076" s="2" t="n">
        <v>13994</v>
      </c>
      <c r="G3076" s="2" t="n">
        <v>74.02</v>
      </c>
      <c r="H3076" s="2" t="n">
        <v>189</v>
      </c>
      <c r="I3076" s="2" t="n">
        <v>105</v>
      </c>
      <c r="J3076" s="2" t="inlineStr">
        <is>
          <t>GPA</t>
        </is>
      </c>
    </row>
    <row r="3077">
      <c r="A3077" s="2" t="n">
        <v>8</v>
      </c>
      <c r="B3077" s="2" t="n">
        <v>409</v>
      </c>
      <c r="C3077" s="2" t="inlineStr">
        <is>
          <t>SEPARACAO</t>
        </is>
      </c>
      <c r="D3077" s="2" t="inlineStr">
        <is>
          <t>5978874</t>
        </is>
      </c>
      <c r="E3077" s="2" t="inlineStr">
        <is>
          <t>Lucas De Oliveira Santana</t>
        </is>
      </c>
      <c r="F3077" s="2" t="n">
        <v>1726</v>
      </c>
      <c r="G3077" s="2" t="n">
        <v>23.25</v>
      </c>
      <c r="H3077" s="2" t="n">
        <v>74</v>
      </c>
      <c r="I3077" s="2" t="n">
        <v>105</v>
      </c>
      <c r="J3077" s="2" t="inlineStr">
        <is>
          <t>GPA</t>
        </is>
      </c>
    </row>
    <row r="3078">
      <c r="A3078" s="2" t="n">
        <v>8</v>
      </c>
      <c r="B3078" s="2" t="n">
        <v>409</v>
      </c>
      <c r="C3078" s="2" t="inlineStr">
        <is>
          <t>SEPARACAO</t>
        </is>
      </c>
      <c r="D3078" s="2" t="inlineStr">
        <is>
          <t>5982472</t>
        </is>
      </c>
      <c r="E3078" s="2" t="inlineStr">
        <is>
          <t>Jose Leonardo Goncalves Da Silva</t>
        </is>
      </c>
      <c r="F3078" s="2" t="n">
        <v>11841</v>
      </c>
      <c r="G3078" s="2" t="n">
        <v>94.70999999999999</v>
      </c>
      <c r="H3078" s="2" t="n">
        <v>125</v>
      </c>
      <c r="I3078" s="2" t="n">
        <v>105</v>
      </c>
      <c r="J3078" s="2" t="inlineStr">
        <is>
          <t>GPA</t>
        </is>
      </c>
    </row>
    <row r="3079">
      <c r="A3079" s="2" t="n">
        <v>8</v>
      </c>
      <c r="B3079" s="2" t="n">
        <v>409</v>
      </c>
      <c r="C3079" s="2" t="inlineStr">
        <is>
          <t>SEPARACAO</t>
        </is>
      </c>
      <c r="D3079" s="2" t="inlineStr">
        <is>
          <t>5999430</t>
        </is>
      </c>
      <c r="E3079" s="2" t="inlineStr">
        <is>
          <t>Vitor Hugo De Faria Liberto</t>
        </is>
      </c>
      <c r="F3079" s="2" t="n">
        <v>9997</v>
      </c>
      <c r="G3079" s="2" t="n">
        <v>68.18000000000001</v>
      </c>
      <c r="H3079" s="2" t="n">
        <v>147</v>
      </c>
      <c r="I3079" s="2" t="n">
        <v>105</v>
      </c>
      <c r="J3079" s="2" t="inlineStr">
        <is>
          <t>GPA</t>
        </is>
      </c>
    </row>
    <row r="3080">
      <c r="A3080" s="2" t="n">
        <v>8</v>
      </c>
      <c r="B3080" s="2" t="n">
        <v>409</v>
      </c>
      <c r="C3080" s="2" t="inlineStr">
        <is>
          <t>SEPARACAO</t>
        </is>
      </c>
      <c r="D3080" s="2" t="inlineStr">
        <is>
          <t>6002463</t>
        </is>
      </c>
      <c r="E3080" s="2" t="inlineStr">
        <is>
          <t>Luiz Gustavo De Souza De Moura</t>
        </is>
      </c>
      <c r="F3080" s="2" t="n">
        <v>8148</v>
      </c>
      <c r="G3080" s="2" t="n">
        <v>88.19</v>
      </c>
      <c r="H3080" s="2" t="n">
        <v>92</v>
      </c>
      <c r="I3080" s="2" t="n">
        <v>105</v>
      </c>
      <c r="J3080" s="2" t="inlineStr">
        <is>
          <t>GPA</t>
        </is>
      </c>
    </row>
    <row r="3081">
      <c r="A3081" s="2" t="n">
        <v>8</v>
      </c>
      <c r="B3081" s="2" t="n">
        <v>409</v>
      </c>
      <c r="C3081" s="2" t="inlineStr">
        <is>
          <t>SEPARACAO</t>
        </is>
      </c>
      <c r="D3081" s="2" t="inlineStr">
        <is>
          <t>6005390</t>
        </is>
      </c>
      <c r="E3081" s="2" t="inlineStr">
        <is>
          <t>Matheus Vinicius De Miranda</t>
        </is>
      </c>
      <c r="F3081" s="2" t="n">
        <v>13283</v>
      </c>
      <c r="G3081" s="2" t="n">
        <v>111.28</v>
      </c>
      <c r="H3081" s="2" t="n">
        <v>119</v>
      </c>
      <c r="I3081" s="2" t="n">
        <v>105</v>
      </c>
      <c r="J3081" s="2" t="inlineStr">
        <is>
          <t>GPA</t>
        </is>
      </c>
    </row>
    <row r="3082">
      <c r="A3082" s="2" t="n">
        <v>8</v>
      </c>
      <c r="B3082" s="2" t="n">
        <v>409</v>
      </c>
      <c r="C3082" s="2" t="inlineStr">
        <is>
          <t>SEPARACAO</t>
        </is>
      </c>
      <c r="D3082" s="2" t="inlineStr">
        <is>
          <t>6005411</t>
        </is>
      </c>
      <c r="E3082" s="2" t="inlineStr">
        <is>
          <t>Kristyan Lopes Da Silva</t>
        </is>
      </c>
      <c r="F3082" s="2" t="n">
        <v>19184</v>
      </c>
      <c r="G3082" s="2" t="n">
        <v>96.84999999999999</v>
      </c>
      <c r="H3082" s="2" t="n">
        <v>198</v>
      </c>
      <c r="I3082" s="2" t="n">
        <v>105</v>
      </c>
      <c r="J3082" s="2" t="inlineStr">
        <is>
          <t>GPA</t>
        </is>
      </c>
    </row>
    <row r="3083">
      <c r="A3083" s="2" t="n">
        <v>8</v>
      </c>
      <c r="B3083" s="2" t="n">
        <v>409</v>
      </c>
      <c r="C3083" s="2" t="inlineStr">
        <is>
          <t>SEPARACAO</t>
        </is>
      </c>
      <c r="D3083" s="2" t="inlineStr">
        <is>
          <t>6011519</t>
        </is>
      </c>
      <c r="E3083" s="2" t="inlineStr">
        <is>
          <t>Luciano Barcelo De Carvalho</t>
        </is>
      </c>
      <c r="F3083" s="2" t="n">
        <v>1336</v>
      </c>
      <c r="G3083" s="2" t="n">
        <v>22.71</v>
      </c>
      <c r="H3083" s="2" t="n">
        <v>59</v>
      </c>
      <c r="I3083" s="2" t="n">
        <v>105</v>
      </c>
      <c r="J3083" s="2" t="inlineStr">
        <is>
          <t>GPA</t>
        </is>
      </c>
    </row>
    <row r="3084">
      <c r="A3084" s="2" t="n">
        <v>8</v>
      </c>
      <c r="B3084" s="2" t="n">
        <v>409</v>
      </c>
      <c r="C3084" s="2" t="inlineStr">
        <is>
          <t>SEPARACAO</t>
        </is>
      </c>
      <c r="D3084" s="2" t="inlineStr">
        <is>
          <t>6011527</t>
        </is>
      </c>
      <c r="E3084" s="2" t="inlineStr">
        <is>
          <t>Gabriel Souza De Assumpcao</t>
        </is>
      </c>
      <c r="F3084" s="2" t="n">
        <v>7537</v>
      </c>
      <c r="G3084" s="2" t="n">
        <v>95.31</v>
      </c>
      <c r="H3084" s="2" t="n">
        <v>79</v>
      </c>
      <c r="I3084" s="2" t="n">
        <v>105</v>
      </c>
      <c r="J3084" s="2" t="inlineStr">
        <is>
          <t>GPA</t>
        </is>
      </c>
    </row>
    <row r="3085">
      <c r="A3085" s="2" t="n">
        <v>8</v>
      </c>
      <c r="B3085" s="2" t="n">
        <v>409</v>
      </c>
      <c r="C3085" s="2" t="inlineStr">
        <is>
          <t>SEPARACAO</t>
        </is>
      </c>
      <c r="D3085" s="2" t="inlineStr">
        <is>
          <t>6011594</t>
        </is>
      </c>
      <c r="E3085" s="2" t="inlineStr">
        <is>
          <t>Wendell De Medeiros Lins</t>
        </is>
      </c>
      <c r="F3085" s="2" t="n">
        <v>17013</v>
      </c>
      <c r="G3085" s="2" t="n">
        <v>137.11</v>
      </c>
      <c r="H3085" s="2" t="n">
        <v>124</v>
      </c>
      <c r="I3085" s="2" t="n">
        <v>105</v>
      </c>
      <c r="J3085" s="2" t="inlineStr">
        <is>
          <t>GPA</t>
        </is>
      </c>
    </row>
    <row r="3086">
      <c r="A3086" s="2" t="n">
        <v>8</v>
      </c>
      <c r="B3086" s="2" t="n">
        <v>409</v>
      </c>
      <c r="C3086" s="2" t="inlineStr">
        <is>
          <t>SEPARACAO</t>
        </is>
      </c>
      <c r="D3086" s="2" t="inlineStr">
        <is>
          <t>6012710</t>
        </is>
      </c>
      <c r="E3086" s="2" t="inlineStr">
        <is>
          <t>Francisco Kleberson Ferreira Pinto</t>
        </is>
      </c>
      <c r="F3086" s="2" t="n">
        <v>8663</v>
      </c>
      <c r="G3086" s="2" t="n">
        <v>96.87</v>
      </c>
      <c r="H3086" s="2" t="n">
        <v>89</v>
      </c>
      <c r="I3086" s="2" t="n">
        <v>105</v>
      </c>
      <c r="J3086" s="2" t="inlineStr">
        <is>
          <t>GPA</t>
        </is>
      </c>
    </row>
    <row r="3087">
      <c r="A3087" s="2" t="n">
        <v>8</v>
      </c>
      <c r="B3087" s="2" t="n">
        <v>409</v>
      </c>
      <c r="C3087" s="2" t="inlineStr">
        <is>
          <t>SEPARACAO</t>
        </is>
      </c>
      <c r="D3087" s="2" t="inlineStr">
        <is>
          <t>6020364</t>
        </is>
      </c>
      <c r="E3087" s="2" t="inlineStr">
        <is>
          <t>Lucas Dos Santos Sousa</t>
        </is>
      </c>
      <c r="F3087" s="2" t="n">
        <v>13288</v>
      </c>
      <c r="G3087" s="2" t="n">
        <v>113.22</v>
      </c>
      <c r="H3087" s="2" t="n">
        <v>117</v>
      </c>
      <c r="I3087" s="2" t="n">
        <v>105</v>
      </c>
      <c r="J3087" s="2" t="inlineStr">
        <is>
          <t>GPA</t>
        </is>
      </c>
    </row>
    <row r="3088">
      <c r="A3088" s="2" t="n">
        <v>8</v>
      </c>
      <c r="B3088" s="2" t="n">
        <v>409</v>
      </c>
      <c r="C3088" s="2" t="inlineStr">
        <is>
          <t>SEPARACAO</t>
        </is>
      </c>
      <c r="D3088" s="2" t="inlineStr">
        <is>
          <t>6020445</t>
        </is>
      </c>
      <c r="E3088" s="2" t="inlineStr">
        <is>
          <t>Jhonata Barros Da Silva</t>
        </is>
      </c>
      <c r="F3088" s="2" t="n">
        <v>8154</v>
      </c>
      <c r="G3088" s="2" t="n">
        <v>82.94</v>
      </c>
      <c r="H3088" s="2" t="n">
        <v>98</v>
      </c>
      <c r="I3088" s="2" t="n">
        <v>105</v>
      </c>
      <c r="J3088" s="2" t="inlineStr">
        <is>
          <t>GPA</t>
        </is>
      </c>
    </row>
    <row r="3089">
      <c r="A3089" s="2" t="n">
        <v>8</v>
      </c>
      <c r="B3089" s="2" t="n">
        <v>409</v>
      </c>
      <c r="C3089" s="2" t="inlineStr">
        <is>
          <t>SEPARACAO</t>
        </is>
      </c>
      <c r="D3089" s="2" t="inlineStr">
        <is>
          <t>6020569</t>
        </is>
      </c>
      <c r="E3089" s="2" t="inlineStr">
        <is>
          <t>Roberto Luiz Souza Da Silva</t>
        </is>
      </c>
      <c r="F3089" s="2" t="n">
        <v>937</v>
      </c>
      <c r="G3089" s="2" t="n">
        <v>11.43</v>
      </c>
      <c r="H3089" s="2" t="n">
        <v>82</v>
      </c>
      <c r="I3089" s="2" t="n">
        <v>105</v>
      </c>
      <c r="J3089" s="2" t="inlineStr">
        <is>
          <t>GPA</t>
        </is>
      </c>
    </row>
    <row r="3090">
      <c r="A3090" s="2" t="n">
        <v>8</v>
      </c>
      <c r="B3090" s="2" t="n">
        <v>409</v>
      </c>
      <c r="C3090" s="2" t="inlineStr">
        <is>
          <t>SEPARACAO</t>
        </is>
      </c>
      <c r="D3090" s="2" t="inlineStr">
        <is>
          <t>6020585</t>
        </is>
      </c>
      <c r="E3090" s="2" t="inlineStr">
        <is>
          <t>Max Emilio Soares Nonato</t>
        </is>
      </c>
      <c r="F3090" s="2" t="n">
        <v>9377</v>
      </c>
      <c r="G3090" s="2" t="n">
        <v>124.98</v>
      </c>
      <c r="H3090" s="2" t="n">
        <v>75</v>
      </c>
      <c r="I3090" s="2" t="n">
        <v>105</v>
      </c>
      <c r="J3090" s="2" t="inlineStr">
        <is>
          <t>GPA</t>
        </is>
      </c>
    </row>
    <row r="3091">
      <c r="A3091" s="2" t="n">
        <v>8</v>
      </c>
      <c r="B3091" s="2" t="n">
        <v>409</v>
      </c>
      <c r="C3091" s="2" t="inlineStr">
        <is>
          <t>SEPARACAO</t>
        </is>
      </c>
      <c r="D3091" s="2" t="inlineStr">
        <is>
          <t>6020712</t>
        </is>
      </c>
      <c r="E3091" s="2" t="inlineStr">
        <is>
          <t>Jocimar Marcelino Fernando</t>
        </is>
      </c>
      <c r="F3091" s="2" t="n">
        <v>8308</v>
      </c>
      <c r="G3091" s="2" t="n">
        <v>106.91</v>
      </c>
      <c r="H3091" s="2" t="n">
        <v>78</v>
      </c>
      <c r="I3091" s="2" t="n">
        <v>105</v>
      </c>
      <c r="J3091" s="2" t="inlineStr">
        <is>
          <t>GPA</t>
        </is>
      </c>
    </row>
    <row r="3092">
      <c r="A3092" s="2" t="n">
        <v>8</v>
      </c>
      <c r="B3092" s="2" t="n">
        <v>409</v>
      </c>
      <c r="C3092" s="2" t="inlineStr">
        <is>
          <t>SEPARACAO</t>
        </is>
      </c>
      <c r="D3092" s="2" t="inlineStr">
        <is>
          <t>6024149</t>
        </is>
      </c>
      <c r="E3092" s="2" t="inlineStr">
        <is>
          <t>Lucas Legentil Lima Da Silva</t>
        </is>
      </c>
      <c r="F3092" s="2" t="n">
        <v>4860</v>
      </c>
      <c r="G3092" s="2" t="n">
        <v>53.42</v>
      </c>
      <c r="H3092" s="2" t="n">
        <v>91</v>
      </c>
      <c r="I3092" s="2" t="n">
        <v>105</v>
      </c>
      <c r="J3092" s="2" t="inlineStr">
        <is>
          <t>GPA</t>
        </is>
      </c>
    </row>
    <row r="3093">
      <c r="A3093" s="2" t="n">
        <v>8</v>
      </c>
      <c r="B3093" s="2" t="n">
        <v>409</v>
      </c>
      <c r="C3093" s="2" t="inlineStr">
        <is>
          <t>SEPARACAO</t>
        </is>
      </c>
      <c r="D3093" s="2" t="inlineStr">
        <is>
          <t>6024157</t>
        </is>
      </c>
      <c r="E3093" s="2" t="inlineStr">
        <is>
          <t>Welton Leite Vieira</t>
        </is>
      </c>
      <c r="F3093" s="2" t="n">
        <v>2157</v>
      </c>
      <c r="G3093" s="2" t="n">
        <v>68.76000000000001</v>
      </c>
      <c r="H3093" s="2" t="n">
        <v>31</v>
      </c>
      <c r="I3093" s="2" t="n">
        <v>105</v>
      </c>
      <c r="J3093" s="2" t="inlineStr">
        <is>
          <t>GPA</t>
        </is>
      </c>
    </row>
    <row r="3094">
      <c r="A3094" s="2" t="n">
        <v>8</v>
      </c>
      <c r="B3094" s="2" t="n">
        <v>409</v>
      </c>
      <c r="C3094" s="2" t="inlineStr">
        <is>
          <t>SEPARACAO</t>
        </is>
      </c>
      <c r="D3094" s="2" t="inlineStr">
        <is>
          <t>6024211</t>
        </is>
      </c>
      <c r="E3094" s="2" t="inlineStr">
        <is>
          <t>Kayki Santos Anselmo</t>
        </is>
      </c>
      <c r="F3094" s="2" t="n">
        <v>4400</v>
      </c>
      <c r="G3094" s="2" t="n">
        <v>85.23999999999999</v>
      </c>
      <c r="H3094" s="2" t="n">
        <v>52</v>
      </c>
      <c r="I3094" s="2" t="n">
        <v>105</v>
      </c>
      <c r="J3094" s="2" t="inlineStr">
        <is>
          <t>GPA</t>
        </is>
      </c>
    </row>
    <row r="3095">
      <c r="A3095" s="2" t="n">
        <v>8</v>
      </c>
      <c r="B3095" s="2" t="n">
        <v>409</v>
      </c>
      <c r="C3095" s="2" t="inlineStr">
        <is>
          <t>SEPARACAO</t>
        </is>
      </c>
      <c r="D3095" s="2" t="inlineStr">
        <is>
          <t>6024254</t>
        </is>
      </c>
      <c r="E3095" s="2" t="inlineStr">
        <is>
          <t>Robson Luiz Da Conceicao Miranda Junior</t>
        </is>
      </c>
      <c r="F3095" s="2" t="n">
        <v>3996</v>
      </c>
      <c r="G3095" s="2" t="n">
        <v>66.78</v>
      </c>
      <c r="H3095" s="2" t="n">
        <v>60</v>
      </c>
      <c r="I3095" s="2" t="n">
        <v>105</v>
      </c>
      <c r="J3095" s="2" t="inlineStr">
        <is>
          <t>GPA</t>
        </is>
      </c>
    </row>
    <row r="3096">
      <c r="A3096" s="2" t="n">
        <v>8</v>
      </c>
      <c r="B3096" s="2" t="n">
        <v>409</v>
      </c>
      <c r="C3096" s="2" t="inlineStr">
        <is>
          <t>SEPARACAO</t>
        </is>
      </c>
      <c r="D3096" s="2" t="inlineStr">
        <is>
          <t>6024599</t>
        </is>
      </c>
      <c r="E3096" s="2" t="inlineStr">
        <is>
          <t>Sergio Jorge Da Silva</t>
        </is>
      </c>
      <c r="F3096" s="2" t="n">
        <v>3723</v>
      </c>
      <c r="G3096" s="2" t="n">
        <v>57.47</v>
      </c>
      <c r="H3096" s="2" t="n">
        <v>65</v>
      </c>
      <c r="I3096" s="2" t="n">
        <v>105</v>
      </c>
      <c r="J3096" s="2" t="inlineStr">
        <is>
          <t>GPA</t>
        </is>
      </c>
    </row>
    <row r="3097">
      <c r="A3097" s="2" t="n">
        <v>8</v>
      </c>
      <c r="B3097" s="2" t="n">
        <v>409</v>
      </c>
      <c r="C3097" s="2" t="inlineStr">
        <is>
          <t>SEPARACAO</t>
        </is>
      </c>
      <c r="D3097" s="2" t="inlineStr">
        <is>
          <t>6026095</t>
        </is>
      </c>
      <c r="E3097" s="2" t="inlineStr">
        <is>
          <t>Elias Da Costa Romualdo</t>
        </is>
      </c>
      <c r="F3097" s="2" t="n">
        <v>3726</v>
      </c>
      <c r="G3097" s="2" t="n">
        <v>30.83</v>
      </c>
      <c r="H3097" s="2" t="n">
        <v>121</v>
      </c>
      <c r="I3097" s="2" t="n">
        <v>105</v>
      </c>
      <c r="J3097" s="2" t="inlineStr">
        <is>
          <t>GPA</t>
        </is>
      </c>
    </row>
    <row r="3098">
      <c r="A3098" s="2" t="n">
        <v>8</v>
      </c>
      <c r="B3098" s="2" t="n">
        <v>409</v>
      </c>
      <c r="C3098" s="2" t="inlineStr">
        <is>
          <t>SEPARACAO</t>
        </is>
      </c>
      <c r="D3098" s="2" t="inlineStr">
        <is>
          <t>6030920</t>
        </is>
      </c>
      <c r="E3098" s="2" t="inlineStr">
        <is>
          <t>Flavio Felipe Menezes</t>
        </is>
      </c>
      <c r="F3098" s="2" t="n">
        <v>519</v>
      </c>
      <c r="G3098" s="2" t="n">
        <v>11.04</v>
      </c>
      <c r="H3098" s="2" t="n">
        <v>47</v>
      </c>
      <c r="I3098" s="2" t="n">
        <v>105</v>
      </c>
      <c r="J3098" s="2" t="inlineStr">
        <is>
          <t>GPA</t>
        </is>
      </c>
    </row>
    <row r="3099">
      <c r="A3099" s="2" t="n">
        <v>8</v>
      </c>
      <c r="B3099" s="2" t="n">
        <v>409</v>
      </c>
      <c r="C3099" s="2" t="inlineStr">
        <is>
          <t>ATIVIDADE OP. EMP.</t>
        </is>
      </c>
      <c r="D3099" s="2" t="inlineStr">
        <is>
          <t>604089</t>
        </is>
      </c>
      <c r="E3099" s="2" t="inlineStr">
        <is>
          <t>Marlon Oliveira da Silva</t>
        </is>
      </c>
      <c r="F3099" s="2" t="n">
        <v>12</v>
      </c>
      <c r="G3099" s="2" t="n">
        <v>0.13</v>
      </c>
      <c r="H3099" s="2" t="n">
        <v>92</v>
      </c>
      <c r="I3099" s="2" t="n">
        <v>25</v>
      </c>
      <c r="J3099" s="2" t="inlineStr">
        <is>
          <t>GPA</t>
        </is>
      </c>
    </row>
    <row r="3100">
      <c r="A3100" s="2" t="n">
        <v>8</v>
      </c>
      <c r="B3100" s="2" t="n">
        <v>409</v>
      </c>
      <c r="C3100" s="2" t="inlineStr">
        <is>
          <t>ATIVIDADE OP. EMP.</t>
        </is>
      </c>
      <c r="D3100" s="2" t="inlineStr">
        <is>
          <t>606031</t>
        </is>
      </c>
      <c r="E3100" s="2" t="inlineStr">
        <is>
          <t>Antonio Jose Dias Filho</t>
        </is>
      </c>
      <c r="F3100" s="2" t="n">
        <v>2307</v>
      </c>
      <c r="G3100" s="2" t="n">
        <v>50.66</v>
      </c>
      <c r="H3100" s="2" t="n">
        <v>46</v>
      </c>
      <c r="I3100" s="2" t="n">
        <v>25</v>
      </c>
      <c r="J3100" s="2" t="inlineStr">
        <is>
          <t>GPA</t>
        </is>
      </c>
    </row>
    <row r="3101">
      <c r="A3101" s="2" t="n">
        <v>8</v>
      </c>
      <c r="B3101" s="2" t="n">
        <v>409</v>
      </c>
      <c r="C3101" s="2" t="inlineStr">
        <is>
          <t>ATIVIDADE OP. EMP.</t>
        </is>
      </c>
      <c r="D3101" s="2" t="inlineStr">
        <is>
          <t>615970</t>
        </is>
      </c>
      <c r="E3101" s="2" t="inlineStr">
        <is>
          <t>Filipe Santos De Melo</t>
        </is>
      </c>
      <c r="F3101" s="2" t="n">
        <v>1720</v>
      </c>
      <c r="G3101" s="2" t="n">
        <v>26.3</v>
      </c>
      <c r="H3101" s="2" t="n">
        <v>65</v>
      </c>
      <c r="I3101" s="2" t="n">
        <v>25</v>
      </c>
      <c r="J3101" s="2" t="inlineStr">
        <is>
          <t>GPA</t>
        </is>
      </c>
    </row>
    <row r="3102">
      <c r="A3102" s="2" t="n">
        <v>8</v>
      </c>
      <c r="B3102" s="2" t="n">
        <v>409</v>
      </c>
      <c r="C3102" s="2" t="inlineStr">
        <is>
          <t>CARREGAMENTO</t>
        </is>
      </c>
      <c r="D3102" s="2" t="inlineStr">
        <is>
          <t>619775</t>
        </is>
      </c>
      <c r="E3102" s="2" t="inlineStr">
        <is>
          <t>Mauricio Gomes Da Silva</t>
        </is>
      </c>
      <c r="F3102" s="2" t="n">
        <v>105</v>
      </c>
      <c r="G3102" s="2" t="n">
        <v>2.97</v>
      </c>
      <c r="H3102" s="2" t="n">
        <v>35</v>
      </c>
      <c r="I3102" s="2" t="n">
        <v>24</v>
      </c>
      <c r="J3102" s="2" t="inlineStr">
        <is>
          <t>GPA</t>
        </is>
      </c>
    </row>
    <row r="3103">
      <c r="A3103" s="2" t="n">
        <v>8</v>
      </c>
      <c r="B3103" s="2" t="n">
        <v>409</v>
      </c>
      <c r="C3103" s="2" t="inlineStr">
        <is>
          <t>CARREGAMENTO</t>
        </is>
      </c>
      <c r="D3103" s="2" t="inlineStr">
        <is>
          <t>661168</t>
        </is>
      </c>
      <c r="E3103" s="2" t="inlineStr">
        <is>
          <t>Jorge Alberto Correa Leite</t>
        </is>
      </c>
      <c r="F3103" s="2" t="n">
        <v>363</v>
      </c>
      <c r="G3103" s="2" t="n">
        <v>3.49</v>
      </c>
      <c r="H3103" s="2" t="n">
        <v>104</v>
      </c>
      <c r="I3103" s="2" t="n">
        <v>24</v>
      </c>
      <c r="J3103" s="2" t="inlineStr">
        <is>
          <t>GPA</t>
        </is>
      </c>
    </row>
    <row r="3104">
      <c r="A3104" s="2" t="n">
        <v>8</v>
      </c>
      <c r="B3104" s="2" t="n">
        <v>409</v>
      </c>
      <c r="C3104" s="2" t="inlineStr">
        <is>
          <t>RECEBIMENTO</t>
        </is>
      </c>
      <c r="D3104" s="2" t="inlineStr">
        <is>
          <t>667423</t>
        </is>
      </c>
      <c r="E3104" s="2" t="inlineStr">
        <is>
          <t>Laercio Alves Muniz Ximenes</t>
        </is>
      </c>
      <c r="F3104" s="2" t="n">
        <v>934</v>
      </c>
      <c r="G3104" s="2" t="n">
        <v>30.81</v>
      </c>
      <c r="H3104" s="2" t="n">
        <v>30</v>
      </c>
      <c r="I3104" s="2" t="n">
        <v>25</v>
      </c>
      <c r="J3104" s="2" t="inlineStr">
        <is>
          <t>GPA</t>
        </is>
      </c>
    </row>
    <row r="3105">
      <c r="A3105" s="2" t="n">
        <v>8</v>
      </c>
      <c r="B3105" s="2" t="n">
        <v>409</v>
      </c>
      <c r="C3105" s="2" t="inlineStr">
        <is>
          <t>PUXADA RECEB</t>
        </is>
      </c>
      <c r="D3105" s="2" t="inlineStr">
        <is>
          <t>671247</t>
        </is>
      </c>
      <c r="E3105" s="2" t="inlineStr">
        <is>
          <t>Marlon Valerio Da Silva Carvalho</t>
        </is>
      </c>
      <c r="F3105" s="2" t="n">
        <v>6</v>
      </c>
      <c r="G3105" s="2" t="n">
        <v>0.85</v>
      </c>
      <c r="H3105" s="2" t="n">
        <v>7</v>
      </c>
      <c r="I3105" s="2" t="n">
        <v>22</v>
      </c>
      <c r="J3105" s="2" t="inlineStr">
        <is>
          <t>GPA</t>
        </is>
      </c>
    </row>
    <row r="3106">
      <c r="A3106" s="2" t="n">
        <v>8</v>
      </c>
      <c r="B3106" s="2" t="n">
        <v>409</v>
      </c>
      <c r="C3106" s="2" t="inlineStr">
        <is>
          <t>SEPARACAO</t>
        </is>
      </c>
      <c r="D3106" s="2" t="inlineStr">
        <is>
          <t>689587</t>
        </is>
      </c>
      <c r="E3106" s="2" t="inlineStr">
        <is>
          <t>Marcos Cezar Roma</t>
        </is>
      </c>
      <c r="F3106" s="2" t="n">
        <v>2710</v>
      </c>
      <c r="G3106" s="2" t="n">
        <v>31.88</v>
      </c>
      <c r="H3106" s="2" t="n">
        <v>85</v>
      </c>
      <c r="I3106" s="2" t="n">
        <v>105</v>
      </c>
      <c r="J3106" s="2" t="inlineStr">
        <is>
          <t>GPA</t>
        </is>
      </c>
    </row>
    <row r="3107">
      <c r="A3107" s="2" t="n">
        <v>8</v>
      </c>
      <c r="B3107" s="2" t="n">
        <v>409</v>
      </c>
      <c r="C3107" s="2" t="inlineStr">
        <is>
          <t>CARREGAMENTO</t>
        </is>
      </c>
      <c r="D3107" s="2" t="inlineStr">
        <is>
          <t>689924</t>
        </is>
      </c>
      <c r="E3107" s="2" t="inlineStr">
        <is>
          <t>Rafael Amaro De Freitas</t>
        </is>
      </c>
      <c r="F3107" s="2" t="n">
        <v>413</v>
      </c>
      <c r="G3107" s="2" t="n">
        <v>4.41</v>
      </c>
      <c r="H3107" s="2" t="n">
        <v>94</v>
      </c>
      <c r="I3107" s="2" t="n">
        <v>24</v>
      </c>
      <c r="J3107" s="2" t="inlineStr">
        <is>
          <t>GPA</t>
        </is>
      </c>
    </row>
    <row r="3108">
      <c r="A3108" s="2" t="n">
        <v>8</v>
      </c>
      <c r="B3108" s="2" t="n">
        <v>409</v>
      </c>
      <c r="C3108" s="2" t="inlineStr">
        <is>
          <t>CARREGAMENTO</t>
        </is>
      </c>
      <c r="D3108" s="2" t="inlineStr">
        <is>
          <t>692659</t>
        </is>
      </c>
      <c r="E3108" s="2" t="inlineStr">
        <is>
          <t>Wallace Soares Dos Santos</t>
        </is>
      </c>
      <c r="F3108" s="2" t="n">
        <v>260</v>
      </c>
      <c r="G3108" s="2" t="n">
        <v>7.31</v>
      </c>
      <c r="H3108" s="2" t="n">
        <v>36</v>
      </c>
      <c r="I3108" s="2" t="n">
        <v>24</v>
      </c>
      <c r="J3108" s="2" t="inlineStr">
        <is>
          <t>GPA</t>
        </is>
      </c>
    </row>
    <row r="3109">
      <c r="A3109" s="2" t="n">
        <v>8</v>
      </c>
      <c r="B3109" s="2" t="n">
        <v>409</v>
      </c>
      <c r="C3109" s="2" t="inlineStr">
        <is>
          <t>PUXADA RECEB</t>
        </is>
      </c>
      <c r="D3109" s="2" t="inlineStr">
        <is>
          <t>694443</t>
        </is>
      </c>
      <c r="E3109" s="2" t="inlineStr">
        <is>
          <t>Luiz Alberto Da Silva</t>
        </is>
      </c>
      <c r="F3109" s="2" t="n">
        <v>131</v>
      </c>
      <c r="G3109" s="2" t="n">
        <v>11.62</v>
      </c>
      <c r="H3109" s="2" t="n">
        <v>11</v>
      </c>
      <c r="I3109" s="2" t="n">
        <v>22</v>
      </c>
      <c r="J3109" s="2" t="inlineStr">
        <is>
          <t>GPA</t>
        </is>
      </c>
    </row>
    <row r="3110">
      <c r="A3110" s="2" t="n">
        <v>8</v>
      </c>
      <c r="B3110" s="2" t="n">
        <v>409</v>
      </c>
      <c r="C3110" s="2" t="inlineStr">
        <is>
          <t>RECEBIMENTO</t>
        </is>
      </c>
      <c r="D3110" s="2" t="inlineStr">
        <is>
          <t>694443</t>
        </is>
      </c>
      <c r="E3110" s="2" t="inlineStr">
        <is>
          <t>Luiz Alberto Da Silva</t>
        </is>
      </c>
      <c r="F3110" s="2" t="n">
        <v>23</v>
      </c>
      <c r="G3110" s="2" t="n">
        <v>2.04</v>
      </c>
      <c r="H3110" s="2" t="n">
        <v>11</v>
      </c>
      <c r="I3110" s="2" t="n">
        <v>25</v>
      </c>
      <c r="J3110" s="2" t="inlineStr">
        <is>
          <t>GPA</t>
        </is>
      </c>
    </row>
    <row r="3111">
      <c r="A3111" s="2" t="n">
        <v>8</v>
      </c>
      <c r="B3111" s="2" t="n">
        <v>409</v>
      </c>
      <c r="C3111" s="2" t="inlineStr">
        <is>
          <t>SEPARACAO</t>
        </is>
      </c>
      <c r="D3111" s="2" t="inlineStr">
        <is>
          <t>694443</t>
        </is>
      </c>
      <c r="E3111" s="2" t="inlineStr">
        <is>
          <t>Luiz Alberto Da Silva</t>
        </is>
      </c>
      <c r="F3111" s="2" t="n">
        <v>642</v>
      </c>
      <c r="G3111" s="2" t="n">
        <v>13.03</v>
      </c>
      <c r="H3111" s="2" t="n">
        <v>49</v>
      </c>
      <c r="I3111" s="2" t="n">
        <v>105</v>
      </c>
      <c r="J3111" s="2" t="inlineStr">
        <is>
          <t>GPA</t>
        </is>
      </c>
    </row>
    <row r="3112">
      <c r="A3112" s="2" t="n">
        <v>8</v>
      </c>
      <c r="B3112" s="2" t="n">
        <v>930</v>
      </c>
      <c r="C3112" s="2" t="inlineStr">
        <is>
          <t>RECEBIMENTO</t>
        </is>
      </c>
      <c r="D3112" s="2" t="inlineStr">
        <is>
          <t>122853</t>
        </is>
      </c>
      <c r="E3112" s="2" t="inlineStr">
        <is>
          <t>ROSE KATIA  DE OLIVEIRA</t>
        </is>
      </c>
      <c r="F3112" s="2" t="n">
        <v>3214</v>
      </c>
      <c r="G3112" s="2" t="n">
        <v>119.91</v>
      </c>
      <c r="H3112" s="2" t="n">
        <v>27</v>
      </c>
      <c r="I3112" s="2" t="n">
        <v>0</v>
      </c>
      <c r="J3112" s="2" t="inlineStr">
        <is>
          <t>GPA</t>
        </is>
      </c>
    </row>
    <row r="3113">
      <c r="A3113" s="2" t="n">
        <v>8</v>
      </c>
      <c r="B3113" s="2" t="n">
        <v>930</v>
      </c>
      <c r="C3113" s="2" t="inlineStr">
        <is>
          <t>ATIVIDADE OP. EMP.</t>
        </is>
      </c>
      <c r="D3113" s="2" t="inlineStr">
        <is>
          <t>128476</t>
        </is>
      </c>
      <c r="E3113" s="2" t="inlineStr">
        <is>
          <t>Manoel Alves Vieira</t>
        </is>
      </c>
      <c r="F3113" s="2" t="n">
        <v>864</v>
      </c>
      <c r="G3113" s="2" t="n">
        <v>71.77</v>
      </c>
      <c r="H3113" s="2" t="n">
        <v>12</v>
      </c>
      <c r="I3113" s="2" t="n">
        <v>0</v>
      </c>
      <c r="J3113" s="2" t="inlineStr">
        <is>
          <t>GPA</t>
        </is>
      </c>
    </row>
    <row r="3114">
      <c r="A3114" s="2" t="n">
        <v>8</v>
      </c>
      <c r="B3114" s="2" t="n">
        <v>930</v>
      </c>
      <c r="C3114" s="2" t="inlineStr">
        <is>
          <t>PUXADA RECEB</t>
        </is>
      </c>
      <c r="D3114" s="2" t="inlineStr">
        <is>
          <t>161429</t>
        </is>
      </c>
      <c r="E3114" s="2" t="inlineStr">
        <is>
          <t>JOAO GOMES DE ALMEIDA</t>
        </is>
      </c>
      <c r="F3114" s="2" t="n">
        <v>583</v>
      </c>
      <c r="G3114" s="2" t="n">
        <v>38.41</v>
      </c>
      <c r="H3114" s="2" t="n">
        <v>15</v>
      </c>
      <c r="I3114" s="2" t="n">
        <v>0</v>
      </c>
      <c r="J3114" s="2" t="inlineStr">
        <is>
          <t>GPA</t>
        </is>
      </c>
    </row>
    <row r="3115">
      <c r="A3115" s="2" t="n">
        <v>8</v>
      </c>
      <c r="B3115" s="2" t="n">
        <v>930</v>
      </c>
      <c r="C3115" s="2" t="inlineStr">
        <is>
          <t>RECEBIMENTO</t>
        </is>
      </c>
      <c r="D3115" s="2" t="inlineStr">
        <is>
          <t>176631</t>
        </is>
      </c>
      <c r="E3115" s="2" t="inlineStr">
        <is>
          <t>LUCAS ANDRADE CAFE</t>
        </is>
      </c>
      <c r="F3115" s="2" t="n">
        <v>907</v>
      </c>
      <c r="G3115" s="2" t="n">
        <v>89.05</v>
      </c>
      <c r="H3115" s="2" t="n">
        <v>10</v>
      </c>
      <c r="I3115" s="2" t="n">
        <v>0</v>
      </c>
      <c r="J3115" s="2" t="inlineStr">
        <is>
          <t>GPA</t>
        </is>
      </c>
    </row>
    <row r="3116">
      <c r="A3116" s="2" t="n">
        <v>8</v>
      </c>
      <c r="B3116" s="2" t="n">
        <v>930</v>
      </c>
      <c r="C3116" s="2" t="inlineStr">
        <is>
          <t>ATIVIDADE OP. EMP.</t>
        </is>
      </c>
      <c r="D3116" s="2" t="inlineStr">
        <is>
          <t>257617</t>
        </is>
      </c>
      <c r="E3116" s="2" t="inlineStr">
        <is>
          <t>FRANCISCO NEILTON PEREIRA DE ARAUJO</t>
        </is>
      </c>
      <c r="F3116" s="2" t="n">
        <v>2356</v>
      </c>
      <c r="G3116" s="2" t="n">
        <v>109.15</v>
      </c>
      <c r="H3116" s="2" t="n">
        <v>22</v>
      </c>
      <c r="I3116" s="2" t="n">
        <v>0</v>
      </c>
      <c r="J3116" s="2" t="inlineStr">
        <is>
          <t>GPA</t>
        </is>
      </c>
    </row>
    <row r="3117">
      <c r="A3117" s="2" t="n">
        <v>8</v>
      </c>
      <c r="B3117" s="2" t="n">
        <v>930</v>
      </c>
      <c r="C3117" s="2" t="inlineStr">
        <is>
          <t>PUXADA RECEB</t>
        </is>
      </c>
      <c r="D3117" s="2" t="inlineStr">
        <is>
          <t>27002</t>
        </is>
      </c>
      <c r="E3117" s="2" t="inlineStr">
        <is>
          <t>EDVALDO ALVES DUARTE</t>
        </is>
      </c>
      <c r="F3117" s="2" t="n">
        <v>1</v>
      </c>
      <c r="G3117" s="2" t="n">
        <v>0.01</v>
      </c>
      <c r="H3117" s="2" t="n">
        <v>100</v>
      </c>
      <c r="I3117" s="2" t="n">
        <v>0</v>
      </c>
      <c r="J3117" s="2" t="inlineStr">
        <is>
          <t>GPA</t>
        </is>
      </c>
    </row>
    <row r="3118">
      <c r="A3118" s="2" t="n">
        <v>8</v>
      </c>
      <c r="B3118" s="2" t="n">
        <v>930</v>
      </c>
      <c r="C3118" s="2" t="inlineStr">
        <is>
          <t>CARREGAMENTO</t>
        </is>
      </c>
      <c r="D3118" s="2" t="inlineStr">
        <is>
          <t>2807203</t>
        </is>
      </c>
      <c r="E3118" s="2" t="inlineStr">
        <is>
          <t>ANDERSON ALEXANDRE ALPHA DALLAQUA</t>
        </is>
      </c>
      <c r="F3118" s="2" t="n">
        <v>614</v>
      </c>
      <c r="G3118" s="2" t="n">
        <v>17.28</v>
      </c>
      <c r="H3118" s="2" t="n">
        <v>36</v>
      </c>
      <c r="I3118" s="2" t="n">
        <v>0</v>
      </c>
      <c r="J3118" s="2" t="inlineStr">
        <is>
          <t>GPA</t>
        </is>
      </c>
    </row>
    <row r="3119">
      <c r="A3119" s="2" t="n">
        <v>8</v>
      </c>
      <c r="B3119" s="2" t="n">
        <v>930</v>
      </c>
      <c r="C3119" s="2" t="inlineStr">
        <is>
          <t>RECEBIMENTO</t>
        </is>
      </c>
      <c r="D3119" s="2" t="inlineStr">
        <is>
          <t>28887</t>
        </is>
      </c>
      <c r="E3119" s="2" t="inlineStr">
        <is>
          <t>MARILZA DE MATOS GOMES</t>
        </is>
      </c>
      <c r="F3119" s="2" t="n">
        <v>2870</v>
      </c>
      <c r="G3119" s="2" t="n">
        <v>105.78</v>
      </c>
      <c r="H3119" s="2" t="n">
        <v>27</v>
      </c>
      <c r="I3119" s="2" t="n">
        <v>0</v>
      </c>
      <c r="J3119" s="2" t="inlineStr">
        <is>
          <t>GPA</t>
        </is>
      </c>
    </row>
    <row r="3120">
      <c r="A3120" s="2" t="n">
        <v>8</v>
      </c>
      <c r="B3120" s="2" t="n">
        <v>930</v>
      </c>
      <c r="C3120" s="2" t="inlineStr">
        <is>
          <t>ATIVIDADE OP. EMP.</t>
        </is>
      </c>
      <c r="D3120" s="2" t="inlineStr">
        <is>
          <t>2946548</t>
        </is>
      </c>
      <c r="E3120" s="2" t="inlineStr">
        <is>
          <t>Tiago Balduino Vazzi</t>
        </is>
      </c>
      <c r="F3120" s="2" t="n">
        <v>2637</v>
      </c>
      <c r="G3120" s="2" t="n">
        <v>101.09</v>
      </c>
      <c r="H3120" s="2" t="n">
        <v>26</v>
      </c>
      <c r="I3120" s="2" t="n">
        <v>0</v>
      </c>
      <c r="J3120" s="2" t="inlineStr">
        <is>
          <t>GPA</t>
        </is>
      </c>
    </row>
    <row r="3121">
      <c r="A3121" s="2" t="n">
        <v>8</v>
      </c>
      <c r="B3121" s="2" t="n">
        <v>930</v>
      </c>
      <c r="C3121" s="2" t="inlineStr">
        <is>
          <t>RECEBIMENTO</t>
        </is>
      </c>
      <c r="D3121" s="2" t="inlineStr">
        <is>
          <t>3191540</t>
        </is>
      </c>
      <c r="E3121" s="2" t="inlineStr">
        <is>
          <t>Gabriel Vicente Da Silva</t>
        </is>
      </c>
      <c r="F3121" s="2" t="n">
        <v>302</v>
      </c>
      <c r="G3121" s="2" t="n">
        <v>6.5</v>
      </c>
      <c r="H3121" s="2" t="n">
        <v>46</v>
      </c>
      <c r="I3121" s="2" t="n">
        <v>0</v>
      </c>
      <c r="J3121" s="2" t="inlineStr">
        <is>
          <t>GPA</t>
        </is>
      </c>
    </row>
    <row r="3122">
      <c r="A3122" s="2" t="n">
        <v>8</v>
      </c>
      <c r="B3122" s="2" t="n">
        <v>930</v>
      </c>
      <c r="C3122" s="2" t="inlineStr">
        <is>
          <t>CARREGAMENTO</t>
        </is>
      </c>
      <c r="D3122" s="2" t="inlineStr">
        <is>
          <t>3387275</t>
        </is>
      </c>
      <c r="E3122" s="2" t="inlineStr">
        <is>
          <t>DIOGENES LUIZ TENORIO</t>
        </is>
      </c>
      <c r="F3122" s="2" t="n">
        <v>2</v>
      </c>
      <c r="G3122" s="2" t="n">
        <v>6.67</v>
      </c>
      <c r="H3122" s="2" t="n">
        <v>0</v>
      </c>
      <c r="I3122" s="2" t="n">
        <v>0</v>
      </c>
      <c r="J3122" s="2" t="inlineStr">
        <is>
          <t>GPA</t>
        </is>
      </c>
    </row>
    <row r="3123">
      <c r="A3123" s="2" t="n">
        <v>8</v>
      </c>
      <c r="B3123" s="2" t="n">
        <v>930</v>
      </c>
      <c r="C3123" s="2" t="inlineStr">
        <is>
          <t>RECEBIMENTO</t>
        </is>
      </c>
      <c r="D3123" s="2" t="inlineStr">
        <is>
          <t>3392090</t>
        </is>
      </c>
      <c r="E3123" s="2" t="inlineStr">
        <is>
          <t>ELIAS SILVA VASCONCELOS</t>
        </is>
      </c>
      <c r="F3123" s="2" t="n">
        <v>242</v>
      </c>
      <c r="G3123" s="2" t="n">
        <v>5.6</v>
      </c>
      <c r="H3123" s="2" t="n">
        <v>43</v>
      </c>
      <c r="I3123" s="2" t="n">
        <v>0</v>
      </c>
      <c r="J3123" s="2" t="inlineStr">
        <is>
          <t>GPA</t>
        </is>
      </c>
    </row>
    <row r="3124">
      <c r="A3124" s="2" t="n">
        <v>8</v>
      </c>
      <c r="B3124" s="2" t="n">
        <v>930</v>
      </c>
      <c r="C3124" s="2" t="inlineStr">
        <is>
          <t>CARREGAMENTO</t>
        </is>
      </c>
      <c r="D3124" s="2" t="inlineStr">
        <is>
          <t>3446441</t>
        </is>
      </c>
      <c r="E3124" s="2" t="inlineStr">
        <is>
          <t>Mauro Prudente Dos Santos</t>
        </is>
      </c>
      <c r="F3124" s="2" t="n">
        <v>10</v>
      </c>
      <c r="G3124" s="2" t="n">
        <v>2.99</v>
      </c>
      <c r="H3124" s="2" t="n">
        <v>3</v>
      </c>
      <c r="I3124" s="2" t="n">
        <v>0</v>
      </c>
      <c r="J3124" s="2" t="inlineStr">
        <is>
          <t>GPA</t>
        </is>
      </c>
    </row>
    <row r="3125">
      <c r="A3125" s="2" t="n">
        <v>8</v>
      </c>
      <c r="B3125" s="2" t="n">
        <v>930</v>
      </c>
      <c r="C3125" s="2" t="inlineStr">
        <is>
          <t>RECEBIMENTO</t>
        </is>
      </c>
      <c r="D3125" s="2" t="inlineStr">
        <is>
          <t>3446441</t>
        </is>
      </c>
      <c r="E3125" s="2" t="inlineStr">
        <is>
          <t>Mauro Prudente Dos Santos</t>
        </is>
      </c>
      <c r="F3125" s="2" t="n">
        <v>231</v>
      </c>
      <c r="G3125" s="2" t="n">
        <v>27.38</v>
      </c>
      <c r="H3125" s="2" t="n">
        <v>8</v>
      </c>
      <c r="I3125" s="2" t="n">
        <v>0</v>
      </c>
      <c r="J3125" s="2" t="inlineStr">
        <is>
          <t>GPA</t>
        </is>
      </c>
    </row>
    <row r="3126">
      <c r="A3126" s="2" t="n">
        <v>8</v>
      </c>
      <c r="B3126" s="2" t="n">
        <v>930</v>
      </c>
      <c r="C3126" s="2" t="inlineStr">
        <is>
          <t>CARREGAMENTO</t>
        </is>
      </c>
      <c r="D3126" s="2" t="inlineStr">
        <is>
          <t>3478467</t>
        </is>
      </c>
      <c r="E3126" s="2" t="inlineStr">
        <is>
          <t>RICARDO FERNANDES</t>
        </is>
      </c>
      <c r="F3126" s="2" t="n">
        <v>326</v>
      </c>
      <c r="G3126" s="2" t="n">
        <v>12.14</v>
      </c>
      <c r="H3126" s="2" t="n">
        <v>27</v>
      </c>
      <c r="I3126" s="2" t="n">
        <v>0</v>
      </c>
      <c r="J3126" s="2" t="inlineStr">
        <is>
          <t>GPA</t>
        </is>
      </c>
    </row>
    <row r="3127">
      <c r="A3127" s="2" t="n">
        <v>8</v>
      </c>
      <c r="B3127" s="2" t="n">
        <v>930</v>
      </c>
      <c r="C3127" s="2" t="inlineStr">
        <is>
          <t>RECEBIMENTO</t>
        </is>
      </c>
      <c r="D3127" s="2" t="inlineStr">
        <is>
          <t>367364</t>
        </is>
      </c>
      <c r="E3127" s="2" t="inlineStr">
        <is>
          <t>MILTON FELIPE DA SILVA</t>
        </is>
      </c>
      <c r="F3127" s="2" t="n">
        <v>3506</v>
      </c>
      <c r="G3127" s="2" t="n">
        <v>139.84</v>
      </c>
      <c r="H3127" s="2" t="n">
        <v>25</v>
      </c>
      <c r="I3127" s="2" t="n">
        <v>0</v>
      </c>
      <c r="J3127" s="2" t="inlineStr">
        <is>
          <t>GPA</t>
        </is>
      </c>
    </row>
    <row r="3128">
      <c r="A3128" s="2" t="n">
        <v>8</v>
      </c>
      <c r="B3128" s="2" t="n">
        <v>930</v>
      </c>
      <c r="C3128" s="2" t="inlineStr">
        <is>
          <t>ATIVIDADE OP. EMP.</t>
        </is>
      </c>
      <c r="D3128" s="2" t="inlineStr">
        <is>
          <t>372952</t>
        </is>
      </c>
      <c r="E3128" s="2" t="inlineStr">
        <is>
          <t>MARCOS ROBERTO DE SOUZA</t>
        </is>
      </c>
      <c r="F3128" s="2" t="n">
        <v>1431</v>
      </c>
      <c r="G3128" s="2" t="n">
        <v>57.45</v>
      </c>
      <c r="H3128" s="2" t="n">
        <v>25</v>
      </c>
      <c r="I3128" s="2" t="n">
        <v>0</v>
      </c>
      <c r="J3128" s="2" t="inlineStr">
        <is>
          <t>GPA</t>
        </is>
      </c>
    </row>
    <row r="3129">
      <c r="A3129" s="2" t="n">
        <v>8</v>
      </c>
      <c r="B3129" s="2" t="n">
        <v>930</v>
      </c>
      <c r="C3129" s="2" t="inlineStr">
        <is>
          <t>PUXADA RECEB</t>
        </is>
      </c>
      <c r="D3129" s="2" t="inlineStr">
        <is>
          <t>383180</t>
        </is>
      </c>
      <c r="E3129" s="2" t="inlineStr">
        <is>
          <t>SEVERINO ANTONIO</t>
        </is>
      </c>
      <c r="F3129" s="2" t="n">
        <v>363</v>
      </c>
      <c r="G3129" s="2" t="n">
        <v>16.8</v>
      </c>
      <c r="H3129" s="2" t="n">
        <v>22</v>
      </c>
      <c r="I3129" s="2" t="n">
        <v>0</v>
      </c>
      <c r="J3129" s="2" t="inlineStr">
        <is>
          <t>GPA</t>
        </is>
      </c>
    </row>
    <row r="3130">
      <c r="A3130" s="2" t="n">
        <v>8</v>
      </c>
      <c r="B3130" s="2" t="n">
        <v>930</v>
      </c>
      <c r="C3130" s="2" t="inlineStr">
        <is>
          <t>ATIVIDADE OP. EMP.</t>
        </is>
      </c>
      <c r="D3130" s="2" t="inlineStr">
        <is>
          <t>389833</t>
        </is>
      </c>
      <c r="E3130" s="2" t="inlineStr">
        <is>
          <t>Luiz Carlos Gomes</t>
        </is>
      </c>
      <c r="F3130" s="2" t="n">
        <v>1459</v>
      </c>
      <c r="G3130" s="2" t="n">
        <v>59.17</v>
      </c>
      <c r="H3130" s="2" t="n">
        <v>25</v>
      </c>
      <c r="I3130" s="2" t="n">
        <v>0</v>
      </c>
      <c r="J3130" s="2" t="inlineStr">
        <is>
          <t>GPA</t>
        </is>
      </c>
    </row>
    <row r="3131">
      <c r="A3131" s="2" t="n">
        <v>8</v>
      </c>
      <c r="B3131" s="2" t="n">
        <v>930</v>
      </c>
      <c r="C3131" s="2" t="inlineStr">
        <is>
          <t>ATIVIDADE OP. EMP.</t>
        </is>
      </c>
      <c r="D3131" s="2" t="inlineStr">
        <is>
          <t>4041291</t>
        </is>
      </c>
      <c r="E3131" s="2" t="inlineStr">
        <is>
          <t>CAIO CESAR ALVES DE LIMA</t>
        </is>
      </c>
      <c r="F3131" s="2" t="n">
        <v>2269</v>
      </c>
      <c r="G3131" s="2" t="n">
        <v>88.31999999999999</v>
      </c>
      <c r="H3131" s="2" t="n">
        <v>26</v>
      </c>
      <c r="I3131" s="2" t="n">
        <v>0</v>
      </c>
      <c r="J3131" s="2" t="inlineStr">
        <is>
          <t>GPA</t>
        </is>
      </c>
    </row>
    <row r="3132">
      <c r="A3132" s="2" t="n">
        <v>8</v>
      </c>
      <c r="B3132" s="2" t="n">
        <v>930</v>
      </c>
      <c r="C3132" s="2" t="inlineStr">
        <is>
          <t>RECEBIMENTO</t>
        </is>
      </c>
      <c r="D3132" s="2" t="inlineStr">
        <is>
          <t>4041291</t>
        </is>
      </c>
      <c r="E3132" s="2" t="inlineStr">
        <is>
          <t>CAIO CESAR ALVES DE LIMA</t>
        </is>
      </c>
      <c r="F3132" s="2" t="n">
        <v>74</v>
      </c>
      <c r="G3132" s="2" t="n">
        <v>2.01</v>
      </c>
      <c r="H3132" s="2" t="n">
        <v>37</v>
      </c>
      <c r="I3132" s="2" t="n">
        <v>0</v>
      </c>
      <c r="J3132" s="2" t="inlineStr">
        <is>
          <t>GPA</t>
        </is>
      </c>
    </row>
    <row r="3133">
      <c r="A3133" s="2" t="n">
        <v>8</v>
      </c>
      <c r="B3133" s="2" t="n">
        <v>930</v>
      </c>
      <c r="C3133" s="2" t="inlineStr">
        <is>
          <t>RECEBIMENTO</t>
        </is>
      </c>
      <c r="D3133" s="2" t="inlineStr">
        <is>
          <t>407144</t>
        </is>
      </c>
      <c r="E3133" s="2" t="inlineStr">
        <is>
          <t>Valdinea Santos Do Espirito Santo</t>
        </is>
      </c>
      <c r="F3133" s="2" t="n">
        <v>6393</v>
      </c>
      <c r="G3133" s="2" t="n">
        <v>147.3</v>
      </c>
      <c r="H3133" s="2" t="n">
        <v>43</v>
      </c>
      <c r="I3133" s="2" t="n">
        <v>0</v>
      </c>
      <c r="J3133" s="2" t="inlineStr">
        <is>
          <t>GPA</t>
        </is>
      </c>
    </row>
    <row r="3134">
      <c r="A3134" s="2" t="n">
        <v>8</v>
      </c>
      <c r="B3134" s="2" t="n">
        <v>930</v>
      </c>
      <c r="C3134" s="2" t="inlineStr">
        <is>
          <t>ATIVIDADE OP. EMP.</t>
        </is>
      </c>
      <c r="D3134" s="2" t="inlineStr">
        <is>
          <t>416858</t>
        </is>
      </c>
      <c r="E3134" s="2" t="inlineStr">
        <is>
          <t>Clayton de Oliveira Domingues</t>
        </is>
      </c>
      <c r="F3134" s="2" t="n">
        <v>2120</v>
      </c>
      <c r="G3134" s="2" t="n">
        <v>67.69</v>
      </c>
      <c r="H3134" s="2" t="n">
        <v>31</v>
      </c>
      <c r="I3134" s="2" t="n">
        <v>0</v>
      </c>
      <c r="J3134" s="2" t="inlineStr">
        <is>
          <t>GPA</t>
        </is>
      </c>
    </row>
    <row r="3135">
      <c r="A3135" s="2" t="n">
        <v>8</v>
      </c>
      <c r="B3135" s="2" t="n">
        <v>930</v>
      </c>
      <c r="C3135" s="2" t="inlineStr">
        <is>
          <t>PUXADA RECEB</t>
        </is>
      </c>
      <c r="D3135" s="2" t="inlineStr">
        <is>
          <t>4191447</t>
        </is>
      </c>
      <c r="E3135" s="2" t="inlineStr">
        <is>
          <t>ALEXANDRE GOMES DA SILVA</t>
        </is>
      </c>
      <c r="F3135" s="2" t="n">
        <v>1773</v>
      </c>
      <c r="G3135" s="2" t="n">
        <v>65.43000000000001</v>
      </c>
      <c r="H3135" s="2" t="n">
        <v>27</v>
      </c>
      <c r="I3135" s="2" t="n">
        <v>0</v>
      </c>
      <c r="J3135" s="2" t="inlineStr">
        <is>
          <t>GPA</t>
        </is>
      </c>
    </row>
    <row r="3136">
      <c r="A3136" s="2" t="n">
        <v>8</v>
      </c>
      <c r="B3136" s="2" t="n">
        <v>930</v>
      </c>
      <c r="C3136" s="2" t="inlineStr">
        <is>
          <t>RECEBIMENTO</t>
        </is>
      </c>
      <c r="D3136" s="2" t="inlineStr">
        <is>
          <t>4191447</t>
        </is>
      </c>
      <c r="E3136" s="2" t="inlineStr">
        <is>
          <t>ALEXANDRE GOMES DA SILVA</t>
        </is>
      </c>
      <c r="F3136" s="2" t="n">
        <v>32</v>
      </c>
      <c r="G3136" s="2" t="n">
        <v>0.4</v>
      </c>
      <c r="H3136" s="2" t="n">
        <v>80</v>
      </c>
      <c r="I3136" s="2" t="n">
        <v>0</v>
      </c>
      <c r="J3136" s="2" t="inlineStr">
        <is>
          <t>GPA</t>
        </is>
      </c>
    </row>
    <row r="3137">
      <c r="A3137" s="2" t="n">
        <v>8</v>
      </c>
      <c r="B3137" s="2" t="n">
        <v>930</v>
      </c>
      <c r="C3137" s="2" t="inlineStr">
        <is>
          <t>CARREGAMENTO</t>
        </is>
      </c>
      <c r="D3137" s="2" t="inlineStr">
        <is>
          <t>422175</t>
        </is>
      </c>
      <c r="E3137" s="2" t="inlineStr">
        <is>
          <t>MIKE HENRIQUE VINICIUS</t>
        </is>
      </c>
      <c r="F3137" s="2" t="n">
        <v>31</v>
      </c>
      <c r="G3137" s="2" t="n">
        <v>3.83</v>
      </c>
      <c r="H3137" s="2" t="n">
        <v>8</v>
      </c>
      <c r="I3137" s="2" t="n">
        <v>0</v>
      </c>
      <c r="J3137" s="2" t="inlineStr">
        <is>
          <t>GPA</t>
        </is>
      </c>
    </row>
    <row r="3138">
      <c r="A3138" s="2" t="n">
        <v>8</v>
      </c>
      <c r="B3138" s="2" t="n">
        <v>930</v>
      </c>
      <c r="C3138" s="2" t="inlineStr">
        <is>
          <t>ATIVIDADE OP. EMP.</t>
        </is>
      </c>
      <c r="D3138" s="2" t="inlineStr">
        <is>
          <t>431576</t>
        </is>
      </c>
      <c r="E3138" s="2" t="inlineStr">
        <is>
          <t>Jose Carlos Da Silva Barros</t>
        </is>
      </c>
      <c r="F3138" s="2" t="n">
        <v>1394</v>
      </c>
      <c r="G3138" s="2" t="n">
        <v>33.7</v>
      </c>
      <c r="H3138" s="2" t="n">
        <v>41</v>
      </c>
      <c r="I3138" s="2" t="n">
        <v>0</v>
      </c>
      <c r="J3138" s="2" t="inlineStr">
        <is>
          <t>GPA</t>
        </is>
      </c>
    </row>
    <row r="3139">
      <c r="A3139" s="2" t="n">
        <v>8</v>
      </c>
      <c r="B3139" s="2" t="n">
        <v>930</v>
      </c>
      <c r="C3139" s="2" t="inlineStr">
        <is>
          <t>ATIVIDADE OP. EMP.</t>
        </is>
      </c>
      <c r="D3139" s="2" t="inlineStr">
        <is>
          <t>435411</t>
        </is>
      </c>
      <c r="E3139" s="2" t="inlineStr">
        <is>
          <t>JOSE EVANGELISTA DA SILVA</t>
        </is>
      </c>
      <c r="F3139" s="2" t="n">
        <v>1760</v>
      </c>
      <c r="G3139" s="2" t="n">
        <v>76.41</v>
      </c>
      <c r="H3139" s="2" t="n">
        <v>23</v>
      </c>
      <c r="I3139" s="2" t="n">
        <v>0</v>
      </c>
      <c r="J3139" s="2" t="inlineStr">
        <is>
          <t>GPA</t>
        </is>
      </c>
    </row>
    <row r="3140">
      <c r="A3140" s="2" t="n">
        <v>8</v>
      </c>
      <c r="B3140" s="2" t="n">
        <v>930</v>
      </c>
      <c r="C3140" s="2" t="inlineStr">
        <is>
          <t>CARREGAMENTO</t>
        </is>
      </c>
      <c r="D3140" s="2" t="inlineStr">
        <is>
          <t>4394453</t>
        </is>
      </c>
      <c r="E3140" s="2" t="inlineStr">
        <is>
          <t>GEOVANE AQUINO DE LIMA</t>
        </is>
      </c>
      <c r="F3140" s="2" t="n">
        <v>15</v>
      </c>
      <c r="G3140" s="2" t="n">
        <v>0.25</v>
      </c>
      <c r="H3140" s="2" t="n">
        <v>60</v>
      </c>
      <c r="I3140" s="2" t="n">
        <v>0</v>
      </c>
      <c r="J3140" s="2" t="inlineStr">
        <is>
          <t>GPA</t>
        </is>
      </c>
    </row>
    <row r="3141">
      <c r="A3141" s="2" t="n">
        <v>8</v>
      </c>
      <c r="B3141" s="2" t="n">
        <v>930</v>
      </c>
      <c r="C3141" s="2" t="inlineStr">
        <is>
          <t>RECEBIMENTO</t>
        </is>
      </c>
      <c r="D3141" s="2" t="inlineStr">
        <is>
          <t>440970</t>
        </is>
      </c>
      <c r="E3141" s="2" t="inlineStr">
        <is>
          <t>JOSE FLAVIO BARBOSA DA SILVA</t>
        </is>
      </c>
      <c r="F3141" s="2" t="n">
        <v>4250</v>
      </c>
      <c r="G3141" s="2" t="n">
        <v>134.93</v>
      </c>
      <c r="H3141" s="2" t="n">
        <v>31</v>
      </c>
      <c r="I3141" s="2" t="n">
        <v>0</v>
      </c>
      <c r="J3141" s="2" t="inlineStr">
        <is>
          <t>GPA</t>
        </is>
      </c>
    </row>
    <row r="3142">
      <c r="A3142" s="2" t="n">
        <v>8</v>
      </c>
      <c r="B3142" s="2" t="n">
        <v>930</v>
      </c>
      <c r="C3142" s="2" t="inlineStr">
        <is>
          <t>ATIVIDADE OP. EMP.</t>
        </is>
      </c>
      <c r="D3142" s="2" t="inlineStr">
        <is>
          <t>444940</t>
        </is>
      </c>
      <c r="E3142" s="2" t="inlineStr">
        <is>
          <t>Thiago Pereira de Melo</t>
        </is>
      </c>
      <c r="F3142" s="2" t="n">
        <v>363</v>
      </c>
      <c r="G3142" s="2" t="n">
        <v>32.6</v>
      </c>
      <c r="H3142" s="2" t="n">
        <v>11</v>
      </c>
      <c r="I3142" s="2" t="n">
        <v>0</v>
      </c>
      <c r="J3142" s="2" t="inlineStr">
        <is>
          <t>GPA</t>
        </is>
      </c>
    </row>
    <row r="3143">
      <c r="A3143" s="2" t="n">
        <v>8</v>
      </c>
      <c r="B3143" s="2" t="n">
        <v>930</v>
      </c>
      <c r="C3143" s="2" t="inlineStr">
        <is>
          <t>CARREGAMENTO</t>
        </is>
      </c>
      <c r="D3143" s="2" t="inlineStr">
        <is>
          <t>444940</t>
        </is>
      </c>
      <c r="E3143" s="2" t="inlineStr">
        <is>
          <t>Thiago Pereira de Melo</t>
        </is>
      </c>
      <c r="F3143" s="2" t="n">
        <v>32</v>
      </c>
      <c r="G3143" s="2" t="n">
        <v>0.58</v>
      </c>
      <c r="H3143" s="2" t="n">
        <v>55</v>
      </c>
      <c r="I3143" s="2" t="n">
        <v>0</v>
      </c>
      <c r="J3143" s="2" t="inlineStr">
        <is>
          <t>GPA</t>
        </is>
      </c>
    </row>
    <row r="3144">
      <c r="A3144" s="2" t="n">
        <v>8</v>
      </c>
      <c r="B3144" s="2" t="n">
        <v>930</v>
      </c>
      <c r="C3144" s="2" t="inlineStr">
        <is>
          <t>RECEBIMENTO</t>
        </is>
      </c>
      <c r="D3144" s="2" t="inlineStr">
        <is>
          <t>444940</t>
        </is>
      </c>
      <c r="E3144" s="2" t="inlineStr">
        <is>
          <t>Thiago Pereira de Melo</t>
        </is>
      </c>
      <c r="F3144" s="2" t="n">
        <v>5</v>
      </c>
      <c r="G3144" s="2" t="n">
        <v>0.5</v>
      </c>
      <c r="H3144" s="2" t="n">
        <v>10</v>
      </c>
      <c r="I3144" s="2" t="n">
        <v>0</v>
      </c>
      <c r="J3144" s="2" t="inlineStr">
        <is>
          <t>GPA</t>
        </is>
      </c>
    </row>
    <row r="3145">
      <c r="A3145" s="2" t="n">
        <v>8</v>
      </c>
      <c r="B3145" s="2" t="n">
        <v>930</v>
      </c>
      <c r="C3145" s="2" t="inlineStr">
        <is>
          <t>ATIVIDADE OP. EMP.</t>
        </is>
      </c>
      <c r="D3145" s="2" t="inlineStr">
        <is>
          <t>446151</t>
        </is>
      </c>
      <c r="E3145" s="2" t="inlineStr">
        <is>
          <t>MARCOS NUNES SOARES</t>
        </is>
      </c>
      <c r="F3145" s="2" t="n">
        <v>224</v>
      </c>
      <c r="G3145" s="2" t="n">
        <v>14.85</v>
      </c>
      <c r="H3145" s="2" t="n">
        <v>15</v>
      </c>
      <c r="I3145" s="2" t="n">
        <v>0</v>
      </c>
      <c r="J3145" s="2" t="inlineStr">
        <is>
          <t>GPA</t>
        </is>
      </c>
    </row>
    <row r="3146">
      <c r="A3146" s="2" t="n">
        <v>8</v>
      </c>
      <c r="B3146" s="2" t="n">
        <v>930</v>
      </c>
      <c r="C3146" s="2" t="inlineStr">
        <is>
          <t>CARREGAMENTO</t>
        </is>
      </c>
      <c r="D3146" s="2" t="inlineStr">
        <is>
          <t>4487770</t>
        </is>
      </c>
      <c r="E3146" s="2" t="inlineStr">
        <is>
          <t>FRANCK MIRACLES</t>
        </is>
      </c>
      <c r="F3146" s="2" t="n">
        <v>874</v>
      </c>
      <c r="G3146" s="2" t="n">
        <v>55.69</v>
      </c>
      <c r="H3146" s="2" t="n">
        <v>16</v>
      </c>
      <c r="I3146" s="2" t="n">
        <v>0</v>
      </c>
      <c r="J3146" s="2" t="inlineStr">
        <is>
          <t>GPA</t>
        </is>
      </c>
    </row>
    <row r="3147">
      <c r="A3147" s="2" t="n">
        <v>8</v>
      </c>
      <c r="B3147" s="2" t="n">
        <v>930</v>
      </c>
      <c r="C3147" s="2" t="inlineStr">
        <is>
          <t>PUXADA RECEB</t>
        </is>
      </c>
      <c r="D3147" s="2" t="inlineStr">
        <is>
          <t>4487770</t>
        </is>
      </c>
      <c r="E3147" s="2" t="inlineStr">
        <is>
          <t>FRANCK MIRACLES</t>
        </is>
      </c>
      <c r="F3147" s="2" t="n">
        <v>23</v>
      </c>
      <c r="G3147" s="2" t="n">
        <v>0.9</v>
      </c>
      <c r="H3147" s="2" t="n">
        <v>26</v>
      </c>
      <c r="I3147" s="2" t="n">
        <v>0</v>
      </c>
      <c r="J3147" s="2" t="inlineStr">
        <is>
          <t>GPA</t>
        </is>
      </c>
    </row>
    <row r="3148">
      <c r="A3148" s="2" t="n">
        <v>8</v>
      </c>
      <c r="B3148" s="2" t="n">
        <v>930</v>
      </c>
      <c r="C3148" s="2" t="inlineStr">
        <is>
          <t>ATIVIDADE OP. EMP.</t>
        </is>
      </c>
      <c r="D3148" s="2" t="inlineStr">
        <is>
          <t>452948</t>
        </is>
      </c>
      <c r="E3148" s="2" t="inlineStr">
        <is>
          <t>RIBAMAR EVANGELISTA RIBEIRO</t>
        </is>
      </c>
      <c r="F3148" s="2" t="n">
        <v>735</v>
      </c>
      <c r="G3148" s="2" t="n">
        <v>78.56</v>
      </c>
      <c r="H3148" s="2" t="n">
        <v>9</v>
      </c>
      <c r="I3148" s="2" t="n">
        <v>0</v>
      </c>
      <c r="J3148" s="2" t="inlineStr">
        <is>
          <t>GPA</t>
        </is>
      </c>
    </row>
    <row r="3149">
      <c r="A3149" s="2" t="n">
        <v>8</v>
      </c>
      <c r="B3149" s="2" t="n">
        <v>930</v>
      </c>
      <c r="C3149" s="2" t="inlineStr">
        <is>
          <t>CARREGAMENTO</t>
        </is>
      </c>
      <c r="D3149" s="2" t="inlineStr">
        <is>
          <t>4531485</t>
        </is>
      </c>
      <c r="E3149" s="2" t="inlineStr">
        <is>
          <t>GUILHERME DE OLIVEIRA SILVA</t>
        </is>
      </c>
      <c r="F3149" s="2" t="n">
        <v>64</v>
      </c>
      <c r="G3149" s="2" t="n">
        <v>3.25</v>
      </c>
      <c r="H3149" s="2" t="n">
        <v>20</v>
      </c>
      <c r="I3149" s="2" t="n">
        <v>0</v>
      </c>
      <c r="J3149" s="2" t="inlineStr">
        <is>
          <t>GPA</t>
        </is>
      </c>
    </row>
    <row r="3150">
      <c r="A3150" s="2" t="n">
        <v>8</v>
      </c>
      <c r="B3150" s="2" t="n">
        <v>930</v>
      </c>
      <c r="C3150" s="2" t="inlineStr">
        <is>
          <t>RECEBIMENTO</t>
        </is>
      </c>
      <c r="D3150" s="2" t="inlineStr">
        <is>
          <t>4559193</t>
        </is>
      </c>
      <c r="E3150" s="2" t="inlineStr">
        <is>
          <t>DANIELA DE JESUS VICENTE</t>
        </is>
      </c>
      <c r="F3150" s="2" t="n">
        <v>411</v>
      </c>
      <c r="G3150" s="2" t="n">
        <v>33.64</v>
      </c>
      <c r="H3150" s="2" t="n">
        <v>12</v>
      </c>
      <c r="I3150" s="2" t="n">
        <v>0</v>
      </c>
      <c r="J3150" s="2" t="inlineStr">
        <is>
          <t>GPA</t>
        </is>
      </c>
    </row>
    <row r="3151">
      <c r="A3151" s="2" t="n">
        <v>8</v>
      </c>
      <c r="B3151" s="2" t="n">
        <v>930</v>
      </c>
      <c r="C3151" s="2" t="inlineStr">
        <is>
          <t>ATIVIDADE OP. EMP.</t>
        </is>
      </c>
      <c r="D3151" s="2" t="inlineStr">
        <is>
          <t>456226</t>
        </is>
      </c>
      <c r="E3151" s="2" t="inlineStr">
        <is>
          <t>RONALDO CIPRIANO DE SOUSA</t>
        </is>
      </c>
      <c r="F3151" s="2" t="n">
        <v>3036</v>
      </c>
      <c r="G3151" s="2" t="n">
        <v>16.41</v>
      </c>
      <c r="H3151" s="2" t="n">
        <v>185</v>
      </c>
      <c r="I3151" s="2" t="n">
        <v>0</v>
      </c>
      <c r="J3151" s="2" t="inlineStr">
        <is>
          <t>GPA</t>
        </is>
      </c>
    </row>
    <row r="3152">
      <c r="A3152" s="2" t="n">
        <v>8</v>
      </c>
      <c r="B3152" s="2" t="n">
        <v>930</v>
      </c>
      <c r="C3152" s="2" t="inlineStr">
        <is>
          <t>SEPARACAO</t>
        </is>
      </c>
      <c r="D3152" s="2" t="inlineStr">
        <is>
          <t>4580265</t>
        </is>
      </c>
      <c r="E3152" s="2" t="inlineStr">
        <is>
          <t>Ryan Patrick Martins Da Silva</t>
        </is>
      </c>
      <c r="F3152" s="2" t="n">
        <v>116</v>
      </c>
      <c r="G3152" s="2" t="n">
        <v>0.74</v>
      </c>
      <c r="H3152" s="2" t="n">
        <v>157</v>
      </c>
      <c r="I3152" s="2" t="n">
        <v>0</v>
      </c>
      <c r="J3152" s="2" t="inlineStr">
        <is>
          <t>GPA</t>
        </is>
      </c>
    </row>
    <row r="3153">
      <c r="A3153" s="2" t="n">
        <v>8</v>
      </c>
      <c r="B3153" s="2" t="n">
        <v>930</v>
      </c>
      <c r="C3153" s="2" t="inlineStr">
        <is>
          <t>RECEBIMENTO</t>
        </is>
      </c>
      <c r="D3153" s="2" t="inlineStr">
        <is>
          <t>4754328</t>
        </is>
      </c>
      <c r="E3153" s="2" t="inlineStr">
        <is>
          <t>BRENDA MILENA VIEIRA</t>
        </is>
      </c>
      <c r="F3153" s="2" t="n">
        <v>2786</v>
      </c>
      <c r="G3153" s="2" t="n">
        <v>87.54000000000001</v>
      </c>
      <c r="H3153" s="2" t="n">
        <v>32</v>
      </c>
      <c r="I3153" s="2" t="n">
        <v>0</v>
      </c>
      <c r="J3153" s="2" t="inlineStr">
        <is>
          <t>GPA</t>
        </is>
      </c>
    </row>
    <row r="3154">
      <c r="A3154" s="2" t="n">
        <v>8</v>
      </c>
      <c r="B3154" s="2" t="n">
        <v>930</v>
      </c>
      <c r="C3154" s="2" t="inlineStr">
        <is>
          <t>CARREGAMENTO</t>
        </is>
      </c>
      <c r="D3154" s="2" t="inlineStr">
        <is>
          <t>4987152</t>
        </is>
      </c>
      <c r="E3154" s="2" t="inlineStr">
        <is>
          <t>Joao Paulo Lopes Da Silva Santos</t>
        </is>
      </c>
      <c r="F3154" s="2" t="n">
        <v>63</v>
      </c>
      <c r="G3154" s="2" t="n">
        <v>2.61</v>
      </c>
      <c r="H3154" s="2" t="n">
        <v>24</v>
      </c>
      <c r="I3154" s="2" t="n">
        <v>0</v>
      </c>
      <c r="J3154" s="2" t="inlineStr">
        <is>
          <t>GPA</t>
        </is>
      </c>
    </row>
    <row r="3155">
      <c r="A3155" s="2" t="n">
        <v>8</v>
      </c>
      <c r="B3155" s="2" t="n">
        <v>930</v>
      </c>
      <c r="C3155" s="2" t="inlineStr">
        <is>
          <t>ATIVIDADE OP. EMP.</t>
        </is>
      </c>
      <c r="D3155" s="2" t="inlineStr">
        <is>
          <t>5086841</t>
        </is>
      </c>
      <c r="E3155" s="2" t="inlineStr">
        <is>
          <t>JANECLEY SILVA SANTOS</t>
        </is>
      </c>
      <c r="F3155" s="2" t="n">
        <v>87</v>
      </c>
      <c r="G3155" s="2" t="n">
        <v>5.59</v>
      </c>
      <c r="H3155" s="2" t="n">
        <v>16</v>
      </c>
      <c r="I3155" s="2" t="n">
        <v>0</v>
      </c>
      <c r="J3155" s="2" t="inlineStr">
        <is>
          <t>GPA</t>
        </is>
      </c>
    </row>
    <row r="3156">
      <c r="A3156" s="2" t="n">
        <v>8</v>
      </c>
      <c r="B3156" s="2" t="n">
        <v>930</v>
      </c>
      <c r="C3156" s="2" t="inlineStr">
        <is>
          <t>RECEBIMENTO</t>
        </is>
      </c>
      <c r="D3156" s="2" t="inlineStr">
        <is>
          <t>513028</t>
        </is>
      </c>
      <c r="E3156" s="2" t="inlineStr">
        <is>
          <t>Samuel Benedito dos Santos</t>
        </is>
      </c>
      <c r="F3156" s="2" t="n">
        <v>2887</v>
      </c>
      <c r="G3156" s="2" t="n">
        <v>141.74</v>
      </c>
      <c r="H3156" s="2" t="n">
        <v>20</v>
      </c>
      <c r="I3156" s="2" t="n">
        <v>0</v>
      </c>
      <c r="J3156" s="2" t="inlineStr">
        <is>
          <t>GPA</t>
        </is>
      </c>
    </row>
    <row r="3157">
      <c r="A3157" s="2" t="n">
        <v>8</v>
      </c>
      <c r="B3157" s="2" t="n">
        <v>930</v>
      </c>
      <c r="C3157" s="2" t="inlineStr">
        <is>
          <t>CARREGAMENTO</t>
        </is>
      </c>
      <c r="D3157" s="2" t="inlineStr">
        <is>
          <t>5149266</t>
        </is>
      </c>
      <c r="E3157" s="2" t="inlineStr">
        <is>
          <t>Francisco Augusto Ferreira Junior</t>
        </is>
      </c>
      <c r="F3157" s="2" t="n">
        <v>79</v>
      </c>
      <c r="G3157" s="2" t="n">
        <v>1.13</v>
      </c>
      <c r="H3157" s="2" t="n">
        <v>70</v>
      </c>
      <c r="I3157" s="2" t="n">
        <v>0</v>
      </c>
      <c r="J3157" s="2" t="inlineStr">
        <is>
          <t>GPA</t>
        </is>
      </c>
    </row>
    <row r="3158">
      <c r="A3158" s="2" t="n">
        <v>8</v>
      </c>
      <c r="B3158" s="2" t="n">
        <v>930</v>
      </c>
      <c r="C3158" s="2" t="inlineStr">
        <is>
          <t>PUXADA RECEB</t>
        </is>
      </c>
      <c r="D3158" s="2" t="inlineStr">
        <is>
          <t>5149266</t>
        </is>
      </c>
      <c r="E3158" s="2" t="inlineStr">
        <is>
          <t>Francisco Augusto Ferreira Junior</t>
        </is>
      </c>
      <c r="F3158" s="2" t="n">
        <v>696</v>
      </c>
      <c r="G3158" s="2" t="n">
        <v>31.79</v>
      </c>
      <c r="H3158" s="2" t="n">
        <v>22</v>
      </c>
      <c r="I3158" s="2" t="n">
        <v>0</v>
      </c>
      <c r="J3158" s="2" t="inlineStr">
        <is>
          <t>GPA</t>
        </is>
      </c>
    </row>
    <row r="3159">
      <c r="A3159" s="2" t="n">
        <v>8</v>
      </c>
      <c r="B3159" s="2" t="n">
        <v>930</v>
      </c>
      <c r="C3159" s="2" t="inlineStr">
        <is>
          <t>CARREGAMENTO</t>
        </is>
      </c>
      <c r="D3159" s="2" t="inlineStr">
        <is>
          <t>5196191</t>
        </is>
      </c>
      <c r="E3159" s="2" t="inlineStr">
        <is>
          <t>NATANAEL ARCELINO DOS SANTOS</t>
        </is>
      </c>
      <c r="F3159" s="2" t="n">
        <v>185</v>
      </c>
      <c r="G3159" s="2" t="n">
        <v>14.44</v>
      </c>
      <c r="H3159" s="2" t="n">
        <v>13</v>
      </c>
      <c r="I3159" s="2" t="n">
        <v>0</v>
      </c>
      <c r="J3159" s="2" t="inlineStr">
        <is>
          <t>GPA</t>
        </is>
      </c>
    </row>
    <row r="3160">
      <c r="A3160" s="2" t="n">
        <v>8</v>
      </c>
      <c r="B3160" s="2" t="n">
        <v>930</v>
      </c>
      <c r="C3160" s="2" t="inlineStr">
        <is>
          <t>PUXADA RECEB</t>
        </is>
      </c>
      <c r="D3160" s="2" t="inlineStr">
        <is>
          <t>5196191</t>
        </is>
      </c>
      <c r="E3160" s="2" t="inlineStr">
        <is>
          <t>NATANAEL ARCELINO DOS SANTOS</t>
        </is>
      </c>
      <c r="F3160" s="2" t="n">
        <v>62</v>
      </c>
      <c r="G3160" s="2" t="n">
        <v>3.74</v>
      </c>
      <c r="H3160" s="2" t="n">
        <v>17</v>
      </c>
      <c r="I3160" s="2" t="n">
        <v>0</v>
      </c>
      <c r="J3160" s="2" t="inlineStr">
        <is>
          <t>GPA</t>
        </is>
      </c>
    </row>
    <row r="3161">
      <c r="A3161" s="2" t="n">
        <v>8</v>
      </c>
      <c r="B3161" s="2" t="n">
        <v>930</v>
      </c>
      <c r="C3161" s="2" t="inlineStr">
        <is>
          <t>CARREGAMENTO</t>
        </is>
      </c>
      <c r="D3161" s="2" t="inlineStr">
        <is>
          <t>5198690</t>
        </is>
      </c>
      <c r="E3161" s="2" t="inlineStr">
        <is>
          <t>JOELES DOS SANTOS CARVALHO</t>
        </is>
      </c>
      <c r="F3161" s="2" t="n">
        <v>46</v>
      </c>
      <c r="G3161" s="2" t="n">
        <v>1.53</v>
      </c>
      <c r="H3161" s="2" t="n">
        <v>30</v>
      </c>
      <c r="I3161" s="2" t="n">
        <v>0</v>
      </c>
      <c r="J3161" s="2" t="inlineStr">
        <is>
          <t>GPA</t>
        </is>
      </c>
    </row>
    <row r="3162">
      <c r="A3162" s="2" t="n">
        <v>8</v>
      </c>
      <c r="B3162" s="2" t="n">
        <v>930</v>
      </c>
      <c r="C3162" s="2" t="inlineStr">
        <is>
          <t>ATIVIDADE OP. EMP.</t>
        </is>
      </c>
      <c r="D3162" s="2" t="inlineStr">
        <is>
          <t>5235626</t>
        </is>
      </c>
      <c r="E3162" s="2" t="inlineStr">
        <is>
          <t>WELLINGTON DA SAILVA</t>
        </is>
      </c>
      <c r="F3162" s="2" t="n">
        <v>1535</v>
      </c>
      <c r="G3162" s="2" t="n">
        <v>53.84</v>
      </c>
      <c r="H3162" s="2" t="n">
        <v>29</v>
      </c>
      <c r="I3162" s="2" t="n">
        <v>0</v>
      </c>
      <c r="J3162" s="2" t="inlineStr">
        <is>
          <t>GPA</t>
        </is>
      </c>
    </row>
    <row r="3163">
      <c r="A3163" s="2" t="n">
        <v>8</v>
      </c>
      <c r="B3163" s="2" t="n">
        <v>930</v>
      </c>
      <c r="C3163" s="2" t="inlineStr">
        <is>
          <t>RECEBIMENTO</t>
        </is>
      </c>
      <c r="D3163" s="2" t="inlineStr">
        <is>
          <t>5235626</t>
        </is>
      </c>
      <c r="E3163" s="2" t="inlineStr">
        <is>
          <t>WELLINGTON DA SAILVA</t>
        </is>
      </c>
      <c r="F3163" s="2" t="n">
        <v>43</v>
      </c>
      <c r="G3163" s="2" t="n">
        <v>0.35</v>
      </c>
      <c r="H3163" s="2" t="n">
        <v>123</v>
      </c>
      <c r="I3163" s="2" t="n">
        <v>0</v>
      </c>
      <c r="J3163" s="2" t="inlineStr">
        <is>
          <t>GPA</t>
        </is>
      </c>
    </row>
    <row r="3164">
      <c r="A3164" s="2" t="n">
        <v>8</v>
      </c>
      <c r="B3164" s="2" t="n">
        <v>930</v>
      </c>
      <c r="C3164" s="2" t="inlineStr">
        <is>
          <t>PUXADA RECEB</t>
        </is>
      </c>
      <c r="D3164" s="2" t="inlineStr">
        <is>
          <t>523703</t>
        </is>
      </c>
      <c r="E3164" s="2" t="inlineStr">
        <is>
          <t>WELLINGTON ALVES DA SILVA</t>
        </is>
      </c>
      <c r="F3164" s="2" t="n">
        <v>173</v>
      </c>
      <c r="G3164" s="2" t="n">
        <v>2.64</v>
      </c>
      <c r="H3164" s="2" t="n">
        <v>66</v>
      </c>
      <c r="I3164" s="2" t="n">
        <v>0</v>
      </c>
      <c r="J3164" s="2" t="inlineStr">
        <is>
          <t>GPA</t>
        </is>
      </c>
    </row>
    <row r="3165">
      <c r="A3165" s="2" t="n">
        <v>8</v>
      </c>
      <c r="B3165" s="2" t="n">
        <v>930</v>
      </c>
      <c r="C3165" s="2" t="inlineStr">
        <is>
          <t>PUXADA RECEB</t>
        </is>
      </c>
      <c r="D3165" s="2" t="inlineStr">
        <is>
          <t>5255988</t>
        </is>
      </c>
      <c r="E3165" s="2" t="inlineStr">
        <is>
          <t>Abner Agostinho Dos Santos</t>
        </is>
      </c>
      <c r="F3165" s="2" t="n">
        <v>4</v>
      </c>
      <c r="G3165" s="2" t="n">
        <v>6.07</v>
      </c>
      <c r="H3165" s="2" t="n">
        <v>1</v>
      </c>
      <c r="I3165" s="2" t="n">
        <v>0</v>
      </c>
      <c r="J3165" s="2" t="inlineStr">
        <is>
          <t>GPA</t>
        </is>
      </c>
    </row>
    <row r="3166">
      <c r="A3166" s="2" t="n">
        <v>8</v>
      </c>
      <c r="B3166" s="2" t="n">
        <v>930</v>
      </c>
      <c r="C3166" s="2" t="inlineStr">
        <is>
          <t>ATIVIDADE OP. EMP.</t>
        </is>
      </c>
      <c r="D3166" s="2" t="inlineStr">
        <is>
          <t>5256038</t>
        </is>
      </c>
      <c r="E3166" s="2" t="inlineStr">
        <is>
          <t>Gustavo Henrique Pereira De Sousa</t>
        </is>
      </c>
      <c r="F3166" s="2" t="n">
        <v>1350</v>
      </c>
      <c r="G3166" s="2" t="n">
        <v>49.74</v>
      </c>
      <c r="H3166" s="2" t="n">
        <v>27</v>
      </c>
      <c r="I3166" s="2" t="n">
        <v>0</v>
      </c>
      <c r="J3166" s="2" t="inlineStr">
        <is>
          <t>GPA</t>
        </is>
      </c>
    </row>
    <row r="3167">
      <c r="A3167" s="2" t="n">
        <v>8</v>
      </c>
      <c r="B3167" s="2" t="n">
        <v>930</v>
      </c>
      <c r="C3167" s="2" t="inlineStr">
        <is>
          <t>ATIVIDADE OP. EMP.</t>
        </is>
      </c>
      <c r="D3167" s="2" t="inlineStr">
        <is>
          <t>5256429</t>
        </is>
      </c>
      <c r="E3167" s="2" t="inlineStr">
        <is>
          <t>Henrique Barreto De Sousa</t>
        </is>
      </c>
      <c r="F3167" s="2" t="n">
        <v>626</v>
      </c>
      <c r="G3167" s="2" t="n">
        <v>48.62</v>
      </c>
      <c r="H3167" s="2" t="n">
        <v>13</v>
      </c>
      <c r="I3167" s="2" t="n">
        <v>0</v>
      </c>
      <c r="J3167" s="2" t="inlineStr">
        <is>
          <t>GPA</t>
        </is>
      </c>
    </row>
    <row r="3168">
      <c r="A3168" s="2" t="n">
        <v>8</v>
      </c>
      <c r="B3168" s="2" t="n">
        <v>930</v>
      </c>
      <c r="C3168" s="2" t="inlineStr">
        <is>
          <t>CARREGAMENTO</t>
        </is>
      </c>
      <c r="D3168" s="2" t="inlineStr">
        <is>
          <t>526191</t>
        </is>
      </c>
      <c r="E3168" s="2" t="inlineStr">
        <is>
          <t>TIAGO ROSA FERREIRA</t>
        </is>
      </c>
      <c r="F3168" s="2" t="n">
        <v>763</v>
      </c>
      <c r="G3168" s="2" t="n">
        <v>25.84</v>
      </c>
      <c r="H3168" s="2" t="n">
        <v>30</v>
      </c>
      <c r="I3168" s="2" t="n">
        <v>0</v>
      </c>
      <c r="J3168" s="2" t="inlineStr">
        <is>
          <t>GPA</t>
        </is>
      </c>
    </row>
    <row r="3169">
      <c r="A3169" s="2" t="n">
        <v>8</v>
      </c>
      <c r="B3169" s="2" t="n">
        <v>930</v>
      </c>
      <c r="C3169" s="2" t="inlineStr">
        <is>
          <t>RECEBIMENTO</t>
        </is>
      </c>
      <c r="D3169" s="2" t="inlineStr">
        <is>
          <t>526191</t>
        </is>
      </c>
      <c r="E3169" s="2" t="inlineStr">
        <is>
          <t>TIAGO ROSA FERREIRA</t>
        </is>
      </c>
      <c r="F3169" s="2" t="n">
        <v>8</v>
      </c>
      <c r="G3169" s="2" t="n">
        <v>0.58</v>
      </c>
      <c r="H3169" s="2" t="n">
        <v>14</v>
      </c>
      <c r="I3169" s="2" t="n">
        <v>0</v>
      </c>
      <c r="J3169" s="2" t="inlineStr">
        <is>
          <t>GPA</t>
        </is>
      </c>
    </row>
    <row r="3170">
      <c r="A3170" s="2" t="n">
        <v>8</v>
      </c>
      <c r="B3170" s="2" t="n">
        <v>930</v>
      </c>
      <c r="C3170" s="2" t="inlineStr">
        <is>
          <t>ATIVIDADE OP. EMP.</t>
        </is>
      </c>
      <c r="D3170" s="2" t="inlineStr">
        <is>
          <t>52717</t>
        </is>
      </c>
      <c r="E3170" s="2" t="inlineStr">
        <is>
          <t>JORGE ALVES DOS SANTOS</t>
        </is>
      </c>
      <c r="F3170" s="2" t="n">
        <v>680</v>
      </c>
      <c r="G3170" s="2" t="n">
        <v>53.01</v>
      </c>
      <c r="H3170" s="2" t="n">
        <v>13</v>
      </c>
      <c r="I3170" s="2" t="n">
        <v>0</v>
      </c>
      <c r="J3170" s="2" t="inlineStr">
        <is>
          <t>GPA</t>
        </is>
      </c>
    </row>
    <row r="3171">
      <c r="A3171" s="2" t="n">
        <v>8</v>
      </c>
      <c r="B3171" s="2" t="n">
        <v>930</v>
      </c>
      <c r="C3171" s="2" t="inlineStr">
        <is>
          <t>ATIVIDADE OP. EMP.</t>
        </is>
      </c>
      <c r="D3171" s="2" t="inlineStr">
        <is>
          <t>5279275</t>
        </is>
      </c>
      <c r="E3171" s="2" t="inlineStr">
        <is>
          <t>CLEBER SILVA DE OLIVEIRA</t>
        </is>
      </c>
      <c r="F3171" s="2" t="n">
        <v>1326</v>
      </c>
      <c r="G3171" s="2" t="n">
        <v>25.37</v>
      </c>
      <c r="H3171" s="2" t="n">
        <v>52</v>
      </c>
      <c r="I3171" s="2" t="n">
        <v>0</v>
      </c>
      <c r="J3171" s="2" t="inlineStr">
        <is>
          <t>GPA</t>
        </is>
      </c>
    </row>
    <row r="3172">
      <c r="A3172" s="2" t="n">
        <v>8</v>
      </c>
      <c r="B3172" s="2" t="n">
        <v>930</v>
      </c>
      <c r="C3172" s="2" t="inlineStr">
        <is>
          <t>PUXADA RECEB</t>
        </is>
      </c>
      <c r="D3172" s="2" t="inlineStr">
        <is>
          <t>5284929</t>
        </is>
      </c>
      <c r="E3172" s="2" t="inlineStr">
        <is>
          <t>Francisco Natanael Bezerra de Souza</t>
        </is>
      </c>
      <c r="F3172" s="2" t="n">
        <v>3</v>
      </c>
      <c r="G3172" s="2" t="n">
        <v>3.93</v>
      </c>
      <c r="H3172" s="2" t="n">
        <v>1</v>
      </c>
      <c r="I3172" s="2" t="n">
        <v>0</v>
      </c>
      <c r="J3172" s="2" t="inlineStr">
        <is>
          <t>GPA</t>
        </is>
      </c>
    </row>
    <row r="3173">
      <c r="A3173" s="2" t="n">
        <v>8</v>
      </c>
      <c r="B3173" s="2" t="n">
        <v>930</v>
      </c>
      <c r="C3173" s="2" t="inlineStr">
        <is>
          <t>RECEBIMENTO</t>
        </is>
      </c>
      <c r="D3173" s="2" t="inlineStr">
        <is>
          <t>5284929</t>
        </is>
      </c>
      <c r="E3173" s="2" t="inlineStr">
        <is>
          <t>Francisco Natanael Bezerra de Souza</t>
        </is>
      </c>
      <c r="F3173" s="2" t="n">
        <v>3</v>
      </c>
      <c r="G3173" s="2" t="n">
        <v>13.11</v>
      </c>
      <c r="H3173" s="2" t="n">
        <v>0</v>
      </c>
      <c r="I3173" s="2" t="n">
        <v>0</v>
      </c>
      <c r="J3173" s="2" t="inlineStr">
        <is>
          <t>GPA</t>
        </is>
      </c>
    </row>
    <row r="3174">
      <c r="A3174" s="2" t="n">
        <v>8</v>
      </c>
      <c r="B3174" s="2" t="n">
        <v>930</v>
      </c>
      <c r="C3174" s="2" t="inlineStr">
        <is>
          <t>CARREGAMENTO</t>
        </is>
      </c>
      <c r="D3174" s="2" t="inlineStr">
        <is>
          <t>5287090</t>
        </is>
      </c>
      <c r="E3174" s="2" t="inlineStr">
        <is>
          <t>CRISTIAN DA SILVA GAMA</t>
        </is>
      </c>
      <c r="F3174" s="2" t="n">
        <v>18</v>
      </c>
      <c r="G3174" s="2" t="n">
        <v>1.51</v>
      </c>
      <c r="H3174" s="2" t="n">
        <v>12</v>
      </c>
      <c r="I3174" s="2" t="n">
        <v>0</v>
      </c>
      <c r="J3174" s="2" t="inlineStr">
        <is>
          <t>GPA</t>
        </is>
      </c>
    </row>
    <row r="3175">
      <c r="A3175" s="2" t="n">
        <v>8</v>
      </c>
      <c r="B3175" s="2" t="n">
        <v>930</v>
      </c>
      <c r="C3175" s="2" t="inlineStr">
        <is>
          <t>RECEBIMENTO</t>
        </is>
      </c>
      <c r="D3175" s="2" t="inlineStr">
        <is>
          <t>5287090</t>
        </is>
      </c>
      <c r="E3175" s="2" t="inlineStr">
        <is>
          <t>CRISTIAN DA SILVA GAMA</t>
        </is>
      </c>
      <c r="F3175" s="2" t="n">
        <v>4719</v>
      </c>
      <c r="G3175" s="2" t="n">
        <v>136.22</v>
      </c>
      <c r="H3175" s="2" t="n">
        <v>35</v>
      </c>
      <c r="I3175" s="2" t="n">
        <v>0</v>
      </c>
      <c r="J3175" s="2" t="inlineStr">
        <is>
          <t>GPA</t>
        </is>
      </c>
    </row>
    <row r="3176">
      <c r="A3176" s="2" t="n">
        <v>8</v>
      </c>
      <c r="B3176" s="2" t="n">
        <v>930</v>
      </c>
      <c r="C3176" s="2" t="inlineStr">
        <is>
          <t>CARREGAMENTO</t>
        </is>
      </c>
      <c r="D3176" s="2" t="inlineStr">
        <is>
          <t>5299802</t>
        </is>
      </c>
      <c r="E3176" s="2" t="inlineStr">
        <is>
          <t>BRUNO ALVES VIEIRA DOS SANTOS</t>
        </is>
      </c>
      <c r="F3176" s="2" t="n">
        <v>105</v>
      </c>
      <c r="G3176" s="2" t="n">
        <v>11.14</v>
      </c>
      <c r="H3176" s="2" t="n">
        <v>9</v>
      </c>
      <c r="I3176" s="2" t="n">
        <v>0</v>
      </c>
      <c r="J3176" s="2" t="inlineStr">
        <is>
          <t>GPA</t>
        </is>
      </c>
    </row>
    <row r="3177">
      <c r="A3177" s="2" t="n">
        <v>8</v>
      </c>
      <c r="B3177" s="2" t="n">
        <v>930</v>
      </c>
      <c r="C3177" s="2" t="inlineStr">
        <is>
          <t>ATIVIDADE OP. EMP.</t>
        </is>
      </c>
      <c r="D3177" s="2" t="inlineStr">
        <is>
          <t>5300738</t>
        </is>
      </c>
      <c r="E3177" s="2" t="inlineStr">
        <is>
          <t>EMERSON VINICIUS SANTANA</t>
        </is>
      </c>
      <c r="F3177" s="2" t="n">
        <v>1134</v>
      </c>
      <c r="G3177" s="2" t="n">
        <v>37.58</v>
      </c>
      <c r="H3177" s="2" t="n">
        <v>30</v>
      </c>
      <c r="I3177" s="2" t="n">
        <v>0</v>
      </c>
      <c r="J3177" s="2" t="inlineStr">
        <is>
          <t>GPA</t>
        </is>
      </c>
    </row>
    <row r="3178">
      <c r="A3178" s="2" t="n">
        <v>8</v>
      </c>
      <c r="B3178" s="2" t="n">
        <v>930</v>
      </c>
      <c r="C3178" s="2" t="inlineStr">
        <is>
          <t>SEPARACAO</t>
        </is>
      </c>
      <c r="D3178" s="2" t="inlineStr">
        <is>
          <t>5300738</t>
        </is>
      </c>
      <c r="E3178" s="2" t="inlineStr">
        <is>
          <t>EMERSON VINICIUS SANTANA</t>
        </is>
      </c>
      <c r="F3178" s="2" t="n">
        <v>316</v>
      </c>
      <c r="G3178" s="2" t="n">
        <v>3.44</v>
      </c>
      <c r="H3178" s="2" t="n">
        <v>92</v>
      </c>
      <c r="I3178" s="2" t="n">
        <v>0</v>
      </c>
      <c r="J3178" s="2" t="inlineStr">
        <is>
          <t>GPA</t>
        </is>
      </c>
    </row>
    <row r="3179">
      <c r="A3179" s="2" t="n">
        <v>8</v>
      </c>
      <c r="B3179" s="2" t="n">
        <v>930</v>
      </c>
      <c r="C3179" s="2" t="inlineStr">
        <is>
          <t>CARREGAMENTO</t>
        </is>
      </c>
      <c r="D3179" s="2" t="inlineStr">
        <is>
          <t>5303338</t>
        </is>
      </c>
      <c r="E3179" s="2" t="inlineStr">
        <is>
          <t>GUILHERME CAMARGO DE LIMA</t>
        </is>
      </c>
      <c r="F3179" s="2" t="n">
        <v>489</v>
      </c>
      <c r="G3179" s="2" t="n">
        <v>24.84</v>
      </c>
      <c r="H3179" s="2" t="n">
        <v>20</v>
      </c>
      <c r="I3179" s="2" t="n">
        <v>0</v>
      </c>
      <c r="J3179" s="2" t="inlineStr">
        <is>
          <t>GPA</t>
        </is>
      </c>
    </row>
    <row r="3180">
      <c r="A3180" s="2" t="n">
        <v>8</v>
      </c>
      <c r="B3180" s="2" t="n">
        <v>930</v>
      </c>
      <c r="C3180" s="2" t="inlineStr">
        <is>
          <t>ATIVIDADE OP. EMP.</t>
        </is>
      </c>
      <c r="D3180" s="2" t="inlineStr">
        <is>
          <t>5306000</t>
        </is>
      </c>
      <c r="E3180" s="2" t="inlineStr">
        <is>
          <t>Henrique de Oliveira Borges</t>
        </is>
      </c>
      <c r="F3180" s="2" t="n">
        <v>1460</v>
      </c>
      <c r="G3180" s="2" t="n">
        <v>28.29</v>
      </c>
      <c r="H3180" s="2" t="n">
        <v>52</v>
      </c>
      <c r="I3180" s="2" t="n">
        <v>0</v>
      </c>
      <c r="J3180" s="2" t="inlineStr">
        <is>
          <t>GPA</t>
        </is>
      </c>
    </row>
    <row r="3181">
      <c r="A3181" s="2" t="n">
        <v>8</v>
      </c>
      <c r="B3181" s="2" t="n">
        <v>930</v>
      </c>
      <c r="C3181" s="2" t="inlineStr">
        <is>
          <t>CARREGAMENTO</t>
        </is>
      </c>
      <c r="D3181" s="2" t="inlineStr">
        <is>
          <t>5306000</t>
        </is>
      </c>
      <c r="E3181" s="2" t="inlineStr">
        <is>
          <t>Henrique de Oliveira Borges</t>
        </is>
      </c>
      <c r="F3181" s="2" t="n">
        <v>27</v>
      </c>
      <c r="G3181" s="2" t="n">
        <v>0.88</v>
      </c>
      <c r="H3181" s="2" t="n">
        <v>31</v>
      </c>
      <c r="I3181" s="2" t="n">
        <v>0</v>
      </c>
      <c r="J3181" s="2" t="inlineStr">
        <is>
          <t>GPA</t>
        </is>
      </c>
    </row>
    <row r="3182">
      <c r="A3182" s="2" t="n">
        <v>8</v>
      </c>
      <c r="B3182" s="2" t="n">
        <v>930</v>
      </c>
      <c r="C3182" s="2" t="inlineStr">
        <is>
          <t>CARREGAMENTO</t>
        </is>
      </c>
      <c r="D3182" s="2" t="inlineStr">
        <is>
          <t>5306981</t>
        </is>
      </c>
      <c r="E3182" s="2" t="inlineStr">
        <is>
          <t>Guilherme Alves do Nascimento</t>
        </is>
      </c>
      <c r="F3182" s="2" t="n">
        <v>634</v>
      </c>
      <c r="G3182" s="2" t="n">
        <v>45</v>
      </c>
      <c r="H3182" s="2" t="n">
        <v>14</v>
      </c>
      <c r="I3182" s="2" t="n">
        <v>0</v>
      </c>
      <c r="J3182" s="2" t="inlineStr">
        <is>
          <t>GPA</t>
        </is>
      </c>
    </row>
    <row r="3183">
      <c r="A3183" s="2" t="n">
        <v>8</v>
      </c>
      <c r="B3183" s="2" t="n">
        <v>930</v>
      </c>
      <c r="C3183" s="2" t="inlineStr">
        <is>
          <t>CARREGAMENTO</t>
        </is>
      </c>
      <c r="D3183" s="2" t="inlineStr">
        <is>
          <t>5307171</t>
        </is>
      </c>
      <c r="E3183" s="2" t="inlineStr">
        <is>
          <t>Francisco Claudio Lima de sousa</t>
        </is>
      </c>
      <c r="F3183" s="2" t="n">
        <v>151</v>
      </c>
      <c r="G3183" s="2" t="n">
        <v>12.16</v>
      </c>
      <c r="H3183" s="2" t="n">
        <v>12</v>
      </c>
      <c r="I3183" s="2" t="n">
        <v>0</v>
      </c>
      <c r="J3183" s="2" t="inlineStr">
        <is>
          <t>GPA</t>
        </is>
      </c>
    </row>
    <row r="3184">
      <c r="A3184" s="2" t="n">
        <v>8</v>
      </c>
      <c r="B3184" s="2" t="n">
        <v>930</v>
      </c>
      <c r="C3184" s="2" t="inlineStr">
        <is>
          <t>RECEBIMENTO</t>
        </is>
      </c>
      <c r="D3184" s="2" t="inlineStr">
        <is>
          <t>5322260</t>
        </is>
      </c>
      <c r="E3184" s="2" t="inlineStr">
        <is>
          <t>Rafael Dos Reis Silva</t>
        </is>
      </c>
      <c r="F3184" s="2" t="n">
        <v>6372</v>
      </c>
      <c r="G3184" s="2" t="n">
        <v>78.48</v>
      </c>
      <c r="H3184" s="2" t="n">
        <v>81</v>
      </c>
      <c r="I3184" s="2" t="n">
        <v>0</v>
      </c>
      <c r="J3184" s="2" t="inlineStr">
        <is>
          <t>GPA</t>
        </is>
      </c>
    </row>
    <row r="3185">
      <c r="A3185" s="2" t="n">
        <v>8</v>
      </c>
      <c r="B3185" s="2" t="n">
        <v>930</v>
      </c>
      <c r="C3185" s="2" t="inlineStr">
        <is>
          <t>CARREGAMENTO</t>
        </is>
      </c>
      <c r="D3185" s="2" t="inlineStr">
        <is>
          <t>5331854</t>
        </is>
      </c>
      <c r="E3185" s="2" t="inlineStr">
        <is>
          <t>Vinicius Corel De Morais</t>
        </is>
      </c>
      <c r="F3185" s="2" t="n">
        <v>1005</v>
      </c>
      <c r="G3185" s="2" t="n">
        <v>31.22</v>
      </c>
      <c r="H3185" s="2" t="n">
        <v>32</v>
      </c>
      <c r="I3185" s="2" t="n">
        <v>0</v>
      </c>
      <c r="J3185" s="2" t="inlineStr">
        <is>
          <t>GPA</t>
        </is>
      </c>
    </row>
    <row r="3186">
      <c r="A3186" s="2" t="n">
        <v>8</v>
      </c>
      <c r="B3186" s="2" t="n">
        <v>930</v>
      </c>
      <c r="C3186" s="2" t="inlineStr">
        <is>
          <t>RECEBIMENTO</t>
        </is>
      </c>
      <c r="D3186" s="2" t="inlineStr">
        <is>
          <t>5331854</t>
        </is>
      </c>
      <c r="E3186" s="2" t="inlineStr">
        <is>
          <t>Vinicius Corel De Morais</t>
        </is>
      </c>
      <c r="F3186" s="2" t="n">
        <v>54</v>
      </c>
      <c r="G3186" s="2" t="n">
        <v>3.19</v>
      </c>
      <c r="H3186" s="2" t="n">
        <v>17</v>
      </c>
      <c r="I3186" s="2" t="n">
        <v>0</v>
      </c>
      <c r="J3186" s="2" t="inlineStr">
        <is>
          <t>GPA</t>
        </is>
      </c>
    </row>
    <row r="3187">
      <c r="A3187" s="2" t="n">
        <v>8</v>
      </c>
      <c r="B3187" s="2" t="n">
        <v>930</v>
      </c>
      <c r="C3187" s="2" t="inlineStr">
        <is>
          <t>PUXADA RECEB</t>
        </is>
      </c>
      <c r="D3187" s="2" t="inlineStr">
        <is>
          <t>5341450</t>
        </is>
      </c>
      <c r="E3187" s="2" t="inlineStr">
        <is>
          <t>Vinicius Pereira Da Silva</t>
        </is>
      </c>
      <c r="F3187" s="2" t="n">
        <v>3</v>
      </c>
      <c r="G3187" s="2" t="n">
        <v>0.05</v>
      </c>
      <c r="H3187" s="2" t="n">
        <v>60</v>
      </c>
      <c r="I3187" s="2" t="n">
        <v>0</v>
      </c>
      <c r="J3187" s="2" t="inlineStr">
        <is>
          <t>GPA</t>
        </is>
      </c>
    </row>
    <row r="3188">
      <c r="A3188" s="2" t="n">
        <v>8</v>
      </c>
      <c r="B3188" s="2" t="n">
        <v>930</v>
      </c>
      <c r="C3188" s="2" t="inlineStr">
        <is>
          <t>PUXADA RECEB</t>
        </is>
      </c>
      <c r="D3188" s="2" t="inlineStr">
        <is>
          <t>5351120</t>
        </is>
      </c>
      <c r="E3188" s="2" t="inlineStr">
        <is>
          <t>VINICIUS JUNCKER LUCAS</t>
        </is>
      </c>
      <c r="F3188" s="2" t="n">
        <v>1326</v>
      </c>
      <c r="G3188" s="2" t="n">
        <v>58.93</v>
      </c>
      <c r="H3188" s="2" t="n">
        <v>23</v>
      </c>
      <c r="I3188" s="2" t="n">
        <v>0</v>
      </c>
      <c r="J3188" s="2" t="inlineStr">
        <is>
          <t>GPA</t>
        </is>
      </c>
    </row>
    <row r="3189">
      <c r="A3189" s="2" t="n">
        <v>8</v>
      </c>
      <c r="B3189" s="2" t="n">
        <v>930</v>
      </c>
      <c r="C3189" s="2" t="inlineStr">
        <is>
          <t>RECEBIMENTO</t>
        </is>
      </c>
      <c r="D3189" s="2" t="inlineStr">
        <is>
          <t>535168</t>
        </is>
      </c>
      <c r="E3189" s="2" t="inlineStr">
        <is>
          <t>Valmir Da Costa</t>
        </is>
      </c>
      <c r="F3189" s="2" t="n">
        <v>197</v>
      </c>
      <c r="G3189" s="2" t="n">
        <v>5.04</v>
      </c>
      <c r="H3189" s="2" t="n">
        <v>39</v>
      </c>
      <c r="I3189" s="2" t="n">
        <v>0</v>
      </c>
      <c r="J3189" s="2" t="inlineStr">
        <is>
          <t>GPA</t>
        </is>
      </c>
    </row>
    <row r="3190">
      <c r="A3190" s="2" t="n">
        <v>8</v>
      </c>
      <c r="B3190" s="2" t="n">
        <v>930</v>
      </c>
      <c r="C3190" s="2" t="inlineStr">
        <is>
          <t>SEPARACAO</t>
        </is>
      </c>
      <c r="D3190" s="2" t="inlineStr">
        <is>
          <t>535168</t>
        </is>
      </c>
      <c r="E3190" s="2" t="inlineStr">
        <is>
          <t>Valmir Da Costa</t>
        </is>
      </c>
      <c r="F3190" s="2" t="n">
        <v>1</v>
      </c>
      <c r="G3190" s="2" t="n">
        <v>0</v>
      </c>
      <c r="H3190" s="2" t="n">
        <v>0</v>
      </c>
      <c r="I3190" s="2" t="n">
        <v>0</v>
      </c>
      <c r="J3190" s="2" t="inlineStr">
        <is>
          <t>GPA</t>
        </is>
      </c>
    </row>
    <row r="3191">
      <c r="A3191" s="2" t="n">
        <v>8</v>
      </c>
      <c r="B3191" s="2" t="n">
        <v>930</v>
      </c>
      <c r="C3191" s="2" t="inlineStr">
        <is>
          <t>ATIVIDADE OP. EMP.</t>
        </is>
      </c>
      <c r="D3191" s="2" t="inlineStr">
        <is>
          <t>535662</t>
        </is>
      </c>
      <c r="E3191" s="2" t="inlineStr">
        <is>
          <t>Paulo Rogerio Carvalho Da Silv</t>
        </is>
      </c>
      <c r="F3191" s="2" t="n">
        <v>1268</v>
      </c>
      <c r="G3191" s="2" t="n">
        <v>70.84999999999999</v>
      </c>
      <c r="H3191" s="2" t="n">
        <v>18</v>
      </c>
      <c r="I3191" s="2" t="n">
        <v>0</v>
      </c>
      <c r="J3191" s="2" t="inlineStr">
        <is>
          <t>GPA</t>
        </is>
      </c>
    </row>
    <row r="3192">
      <c r="A3192" s="2" t="n">
        <v>8</v>
      </c>
      <c r="B3192" s="2" t="n">
        <v>930</v>
      </c>
      <c r="C3192" s="2" t="inlineStr">
        <is>
          <t>CARREGAMENTO</t>
        </is>
      </c>
      <c r="D3192" s="2" t="inlineStr">
        <is>
          <t>5372402</t>
        </is>
      </c>
      <c r="E3192" s="2" t="inlineStr">
        <is>
          <t>GENILTON SOUZA DE ALMEIDA</t>
        </is>
      </c>
      <c r="F3192" s="2" t="n">
        <v>52</v>
      </c>
      <c r="G3192" s="2" t="n">
        <v>1.58</v>
      </c>
      <c r="H3192" s="2" t="n">
        <v>33</v>
      </c>
      <c r="I3192" s="2" t="n">
        <v>0</v>
      </c>
      <c r="J3192" s="2" t="inlineStr">
        <is>
          <t>GPA</t>
        </is>
      </c>
    </row>
    <row r="3193">
      <c r="A3193" s="2" t="n">
        <v>8</v>
      </c>
      <c r="B3193" s="2" t="n">
        <v>930</v>
      </c>
      <c r="C3193" s="2" t="inlineStr">
        <is>
          <t>PUXADA RECEB</t>
        </is>
      </c>
      <c r="D3193" s="2" t="inlineStr">
        <is>
          <t>5374170</t>
        </is>
      </c>
      <c r="E3193" s="2" t="inlineStr">
        <is>
          <t>Eric Serra De Santana</t>
        </is>
      </c>
      <c r="F3193" s="2" t="n">
        <v>8</v>
      </c>
      <c r="G3193" s="2" t="n">
        <v>0.38</v>
      </c>
      <c r="H3193" s="2" t="n">
        <v>21</v>
      </c>
      <c r="I3193" s="2" t="n">
        <v>0</v>
      </c>
      <c r="J3193" s="2" t="inlineStr">
        <is>
          <t>GPA</t>
        </is>
      </c>
    </row>
    <row r="3194">
      <c r="A3194" s="2" t="n">
        <v>8</v>
      </c>
      <c r="B3194" s="2" t="n">
        <v>930</v>
      </c>
      <c r="C3194" s="2" t="inlineStr">
        <is>
          <t>SEPARACAO</t>
        </is>
      </c>
      <c r="D3194" s="2" t="inlineStr">
        <is>
          <t>5374170</t>
        </is>
      </c>
      <c r="E3194" s="2" t="inlineStr">
        <is>
          <t>Eric Serra De Santana</t>
        </is>
      </c>
      <c r="F3194" s="2" t="n">
        <v>63</v>
      </c>
      <c r="G3194" s="2" t="n">
        <v>0.54</v>
      </c>
      <c r="H3194" s="2" t="n">
        <v>117</v>
      </c>
      <c r="I3194" s="2" t="n">
        <v>0</v>
      </c>
      <c r="J3194" s="2" t="inlineStr">
        <is>
          <t>GPA</t>
        </is>
      </c>
    </row>
    <row r="3195">
      <c r="A3195" s="2" t="n">
        <v>8</v>
      </c>
      <c r="B3195" s="2" t="n">
        <v>930</v>
      </c>
      <c r="C3195" s="2" t="inlineStr">
        <is>
          <t>CARREGAMENTO</t>
        </is>
      </c>
      <c r="D3195" s="2" t="inlineStr">
        <is>
          <t>5376726</t>
        </is>
      </c>
      <c r="E3195" s="2" t="inlineStr">
        <is>
          <t>CAIQUE LIMA BARBOSA</t>
        </is>
      </c>
      <c r="F3195" s="2" t="n">
        <v>57</v>
      </c>
      <c r="G3195" s="2" t="n">
        <v>5.51</v>
      </c>
      <c r="H3195" s="2" t="n">
        <v>10</v>
      </c>
      <c r="I3195" s="2" t="n">
        <v>0</v>
      </c>
      <c r="J3195" s="2" t="inlineStr">
        <is>
          <t>GPA</t>
        </is>
      </c>
    </row>
    <row r="3196">
      <c r="A3196" s="2" t="n">
        <v>8</v>
      </c>
      <c r="B3196" s="2" t="n">
        <v>930</v>
      </c>
      <c r="C3196" s="2" t="inlineStr">
        <is>
          <t>CARREGAMENTO</t>
        </is>
      </c>
      <c r="D3196" s="2" t="inlineStr">
        <is>
          <t>5382173</t>
        </is>
      </c>
      <c r="E3196" s="2" t="inlineStr">
        <is>
          <t>Leandro Pereira Da Silva</t>
        </is>
      </c>
      <c r="F3196" s="2" t="n">
        <v>121</v>
      </c>
      <c r="G3196" s="2" t="n">
        <v>12.34</v>
      </c>
      <c r="H3196" s="2" t="n">
        <v>10</v>
      </c>
      <c r="I3196" s="2" t="n">
        <v>0</v>
      </c>
      <c r="J3196" s="2" t="inlineStr">
        <is>
          <t>GPA</t>
        </is>
      </c>
    </row>
    <row r="3197">
      <c r="A3197" s="2" t="n">
        <v>8</v>
      </c>
      <c r="B3197" s="2" t="n">
        <v>930</v>
      </c>
      <c r="C3197" s="2" t="inlineStr">
        <is>
          <t>CARREGAMENTO</t>
        </is>
      </c>
      <c r="D3197" s="2" t="inlineStr">
        <is>
          <t>5382459</t>
        </is>
      </c>
      <c r="E3197" s="2" t="inlineStr">
        <is>
          <t>PAULO CESAR GONCALVES</t>
        </is>
      </c>
      <c r="F3197" s="2" t="n">
        <v>210</v>
      </c>
      <c r="G3197" s="2" t="n">
        <v>15.88</v>
      </c>
      <c r="H3197" s="2" t="n">
        <v>13</v>
      </c>
      <c r="I3197" s="2" t="n">
        <v>0</v>
      </c>
      <c r="J3197" s="2" t="inlineStr">
        <is>
          <t>GPA</t>
        </is>
      </c>
    </row>
    <row r="3198">
      <c r="A3198" s="2" t="n">
        <v>8</v>
      </c>
      <c r="B3198" s="2" t="n">
        <v>930</v>
      </c>
      <c r="C3198" s="2" t="inlineStr">
        <is>
          <t>RECEBIMENTO</t>
        </is>
      </c>
      <c r="D3198" s="2" t="inlineStr">
        <is>
          <t>5382459</t>
        </is>
      </c>
      <c r="E3198" s="2" t="inlineStr">
        <is>
          <t>PAULO CESAR GONCALVES</t>
        </is>
      </c>
      <c r="F3198" s="2" t="n">
        <v>49</v>
      </c>
      <c r="G3198" s="2" t="n">
        <v>2.76</v>
      </c>
      <c r="H3198" s="2" t="n">
        <v>18</v>
      </c>
      <c r="I3198" s="2" t="n">
        <v>0</v>
      </c>
      <c r="J3198" s="2" t="inlineStr">
        <is>
          <t>GPA</t>
        </is>
      </c>
    </row>
    <row r="3199">
      <c r="A3199" s="2" t="n">
        <v>8</v>
      </c>
      <c r="B3199" s="2" t="n">
        <v>930</v>
      </c>
      <c r="C3199" s="2" t="inlineStr">
        <is>
          <t>CARREGAMENTO</t>
        </is>
      </c>
      <c r="D3199" s="2" t="inlineStr">
        <is>
          <t>5387019</t>
        </is>
      </c>
      <c r="E3199" s="2" t="inlineStr">
        <is>
          <t>Jose Vitor Ferreira Campos</t>
        </is>
      </c>
      <c r="F3199" s="2" t="n">
        <v>45</v>
      </c>
      <c r="G3199" s="2" t="n">
        <v>3.54</v>
      </c>
      <c r="H3199" s="2" t="n">
        <v>13</v>
      </c>
      <c r="I3199" s="2" t="n">
        <v>0</v>
      </c>
      <c r="J3199" s="2" t="inlineStr">
        <is>
          <t>GPA</t>
        </is>
      </c>
    </row>
    <row r="3200">
      <c r="A3200" s="2" t="n">
        <v>8</v>
      </c>
      <c r="B3200" s="2" t="n">
        <v>930</v>
      </c>
      <c r="C3200" s="2" t="inlineStr">
        <is>
          <t>PUXADA RECEB</t>
        </is>
      </c>
      <c r="D3200" s="2" t="inlineStr">
        <is>
          <t>5387078</t>
        </is>
      </c>
      <c r="E3200" s="2" t="inlineStr">
        <is>
          <t>JOSE EDSON DA SILVA</t>
        </is>
      </c>
      <c r="F3200" s="2" t="n">
        <v>1326</v>
      </c>
      <c r="G3200" s="2" t="n">
        <v>33.17</v>
      </c>
      <c r="H3200" s="2" t="n">
        <v>40</v>
      </c>
      <c r="I3200" s="2" t="n">
        <v>0</v>
      </c>
      <c r="J3200" s="2" t="inlineStr">
        <is>
          <t>GPA</t>
        </is>
      </c>
    </row>
    <row r="3201">
      <c r="A3201" s="2" t="n">
        <v>8</v>
      </c>
      <c r="B3201" s="2" t="n">
        <v>930</v>
      </c>
      <c r="C3201" s="2" t="inlineStr">
        <is>
          <t>RECEBIMENTO</t>
        </is>
      </c>
      <c r="D3201" s="2" t="inlineStr">
        <is>
          <t>5387078</t>
        </is>
      </c>
      <c r="E3201" s="2" t="inlineStr">
        <is>
          <t>JOSE EDSON DA SILVA</t>
        </is>
      </c>
      <c r="F3201" s="2" t="n">
        <v>1049</v>
      </c>
      <c r="G3201" s="2" t="n">
        <v>50.46</v>
      </c>
      <c r="H3201" s="2" t="n">
        <v>21</v>
      </c>
      <c r="I3201" s="2" t="n">
        <v>0</v>
      </c>
      <c r="J3201" s="2" t="inlineStr">
        <is>
          <t>GPA</t>
        </is>
      </c>
    </row>
    <row r="3202">
      <c r="A3202" s="2" t="n">
        <v>8</v>
      </c>
      <c r="B3202" s="2" t="n">
        <v>930</v>
      </c>
      <c r="C3202" s="2" t="inlineStr">
        <is>
          <t>SEPARACAO</t>
        </is>
      </c>
      <c r="D3202" s="2" t="inlineStr">
        <is>
          <t>5392616</t>
        </is>
      </c>
      <c r="E3202" s="2" t="inlineStr">
        <is>
          <t>Samuel Martins De Souza Filho</t>
        </is>
      </c>
      <c r="F3202" s="2" t="n">
        <v>369</v>
      </c>
      <c r="G3202" s="2" t="n">
        <v>3.26</v>
      </c>
      <c r="H3202" s="2" t="n">
        <v>113</v>
      </c>
      <c r="I3202" s="2" t="n">
        <v>0</v>
      </c>
      <c r="J3202" s="2" t="inlineStr">
        <is>
          <t>GPA</t>
        </is>
      </c>
    </row>
    <row r="3203">
      <c r="A3203" s="2" t="n">
        <v>8</v>
      </c>
      <c r="B3203" s="2" t="n">
        <v>930</v>
      </c>
      <c r="C3203" s="2" t="inlineStr">
        <is>
          <t>CARREGAMENTO</t>
        </is>
      </c>
      <c r="D3203" s="2" t="inlineStr">
        <is>
          <t>5393230</t>
        </is>
      </c>
      <c r="E3203" s="2" t="inlineStr">
        <is>
          <t>Anderson Dias Silva</t>
        </is>
      </c>
      <c r="F3203" s="2" t="n">
        <v>74</v>
      </c>
      <c r="G3203" s="2" t="n">
        <v>5.11</v>
      </c>
      <c r="H3203" s="2" t="n">
        <v>14</v>
      </c>
      <c r="I3203" s="2" t="n">
        <v>0</v>
      </c>
      <c r="J3203" s="2" t="inlineStr">
        <is>
          <t>GPA</t>
        </is>
      </c>
    </row>
    <row r="3204">
      <c r="A3204" s="2" t="n">
        <v>8</v>
      </c>
      <c r="B3204" s="2" t="n">
        <v>930</v>
      </c>
      <c r="C3204" s="2" t="inlineStr">
        <is>
          <t>CARREGAMENTO</t>
        </is>
      </c>
      <c r="D3204" s="2" t="inlineStr">
        <is>
          <t>5396247</t>
        </is>
      </c>
      <c r="E3204" s="2" t="inlineStr">
        <is>
          <t>Julio Cesar Da Silva Correa</t>
        </is>
      </c>
      <c r="F3204" s="2" t="n">
        <v>291</v>
      </c>
      <c r="G3204" s="2" t="n">
        <v>6.02</v>
      </c>
      <c r="H3204" s="2" t="n">
        <v>48</v>
      </c>
      <c r="I3204" s="2" t="n">
        <v>0</v>
      </c>
      <c r="J3204" s="2" t="inlineStr">
        <is>
          <t>GPA</t>
        </is>
      </c>
    </row>
    <row r="3205">
      <c r="A3205" s="2" t="n">
        <v>8</v>
      </c>
      <c r="B3205" s="2" t="n">
        <v>930</v>
      </c>
      <c r="C3205" s="2" t="inlineStr">
        <is>
          <t>RECEBIMENTO</t>
        </is>
      </c>
      <c r="D3205" s="2" t="inlineStr">
        <is>
          <t>5396247</t>
        </is>
      </c>
      <c r="E3205" s="2" t="inlineStr">
        <is>
          <t>Julio Cesar Da Silva Correa</t>
        </is>
      </c>
      <c r="F3205" s="2" t="n">
        <v>127</v>
      </c>
      <c r="G3205" s="2" t="n">
        <v>6.67</v>
      </c>
      <c r="H3205" s="2" t="n">
        <v>19</v>
      </c>
      <c r="I3205" s="2" t="n">
        <v>0</v>
      </c>
      <c r="J3205" s="2" t="inlineStr">
        <is>
          <t>GPA</t>
        </is>
      </c>
    </row>
    <row r="3206">
      <c r="A3206" s="2" t="n">
        <v>8</v>
      </c>
      <c r="B3206" s="2" t="n">
        <v>930</v>
      </c>
      <c r="C3206" s="2" t="inlineStr">
        <is>
          <t>CARREGAMENTO</t>
        </is>
      </c>
      <c r="D3206" s="2" t="inlineStr">
        <is>
          <t>5412277</t>
        </is>
      </c>
      <c r="E3206" s="2" t="inlineStr">
        <is>
          <t>MARCOS VINICIUS CARVALHO DANTAS</t>
        </is>
      </c>
      <c r="F3206" s="2" t="n">
        <v>630</v>
      </c>
      <c r="G3206" s="2" t="n">
        <v>34.82</v>
      </c>
      <c r="H3206" s="2" t="n">
        <v>18</v>
      </c>
      <c r="I3206" s="2" t="n">
        <v>0</v>
      </c>
      <c r="J3206" s="2" t="inlineStr">
        <is>
          <t>GPA</t>
        </is>
      </c>
    </row>
    <row r="3207">
      <c r="A3207" s="2" t="n">
        <v>8</v>
      </c>
      <c r="B3207" s="2" t="n">
        <v>930</v>
      </c>
      <c r="C3207" s="2" t="inlineStr">
        <is>
          <t>CARREGAMENTO</t>
        </is>
      </c>
      <c r="D3207" s="2" t="inlineStr">
        <is>
          <t>5416639</t>
        </is>
      </c>
      <c r="E3207" s="2" t="inlineStr">
        <is>
          <t>Gabriel De Araujo Fonseca</t>
        </is>
      </c>
      <c r="F3207" s="2" t="n">
        <v>304</v>
      </c>
      <c r="G3207" s="2" t="n">
        <v>16.35</v>
      </c>
      <c r="H3207" s="2" t="n">
        <v>19</v>
      </c>
      <c r="I3207" s="2" t="n">
        <v>0</v>
      </c>
      <c r="J3207" s="2" t="inlineStr">
        <is>
          <t>GPA</t>
        </is>
      </c>
    </row>
    <row r="3208">
      <c r="A3208" s="2" t="n">
        <v>8</v>
      </c>
      <c r="B3208" s="2" t="n">
        <v>930</v>
      </c>
      <c r="C3208" s="2" t="inlineStr">
        <is>
          <t>RECEBIMENTO</t>
        </is>
      </c>
      <c r="D3208" s="2" t="inlineStr">
        <is>
          <t>5416639</t>
        </is>
      </c>
      <c r="E3208" s="2" t="inlineStr">
        <is>
          <t>Gabriel De Araujo Fonseca</t>
        </is>
      </c>
      <c r="F3208" s="2" t="n">
        <v>523</v>
      </c>
      <c r="G3208" s="2" t="n">
        <v>7.36</v>
      </c>
      <c r="H3208" s="2" t="n">
        <v>71</v>
      </c>
      <c r="I3208" s="2" t="n">
        <v>0</v>
      </c>
      <c r="J3208" s="2" t="inlineStr">
        <is>
          <t>GPA</t>
        </is>
      </c>
    </row>
    <row r="3209">
      <c r="A3209" s="2" t="n">
        <v>8</v>
      </c>
      <c r="B3209" s="2" t="n">
        <v>930</v>
      </c>
      <c r="C3209" s="2" t="inlineStr">
        <is>
          <t>CARREGAMENTO</t>
        </is>
      </c>
      <c r="D3209" s="2" t="inlineStr">
        <is>
          <t>5440416</t>
        </is>
      </c>
      <c r="E3209" s="2" t="inlineStr">
        <is>
          <t>Jean Carlos Pereira De Aguiar</t>
        </is>
      </c>
      <c r="F3209" s="2" t="n">
        <v>217</v>
      </c>
      <c r="G3209" s="2" t="n">
        <v>13.73</v>
      </c>
      <c r="H3209" s="2" t="n">
        <v>16</v>
      </c>
      <c r="I3209" s="2" t="n">
        <v>0</v>
      </c>
      <c r="J3209" s="2" t="inlineStr">
        <is>
          <t>GPA</t>
        </is>
      </c>
    </row>
    <row r="3210">
      <c r="A3210" s="2" t="n">
        <v>8</v>
      </c>
      <c r="B3210" s="2" t="n">
        <v>930</v>
      </c>
      <c r="C3210" s="2" t="inlineStr">
        <is>
          <t>CARREGAMENTO</t>
        </is>
      </c>
      <c r="D3210" s="2" t="inlineStr">
        <is>
          <t>5442176</t>
        </is>
      </c>
      <c r="E3210" s="2" t="inlineStr">
        <is>
          <t>Cleison De Jesus Azevedo</t>
        </is>
      </c>
      <c r="F3210" s="2" t="n">
        <v>1012</v>
      </c>
      <c r="G3210" s="2" t="n">
        <v>74.52</v>
      </c>
      <c r="H3210" s="2" t="n">
        <v>14</v>
      </c>
      <c r="I3210" s="2" t="n">
        <v>0</v>
      </c>
      <c r="J3210" s="2" t="inlineStr">
        <is>
          <t>GPA</t>
        </is>
      </c>
    </row>
    <row r="3211">
      <c r="A3211" s="2" t="n">
        <v>8</v>
      </c>
      <c r="B3211" s="2" t="n">
        <v>930</v>
      </c>
      <c r="C3211" s="2" t="inlineStr">
        <is>
          <t>ATIVIDADE OP. EMP.</t>
        </is>
      </c>
      <c r="D3211" s="2" t="inlineStr">
        <is>
          <t>5446929</t>
        </is>
      </c>
      <c r="E3211" s="2" t="inlineStr">
        <is>
          <t>Carlos Soares De Jesus</t>
        </is>
      </c>
      <c r="F3211" s="2" t="n">
        <v>1066</v>
      </c>
      <c r="G3211" s="2" t="n">
        <v>67.93000000000001</v>
      </c>
      <c r="H3211" s="2" t="n">
        <v>16</v>
      </c>
      <c r="I3211" s="2" t="n">
        <v>0</v>
      </c>
      <c r="J3211" s="2" t="inlineStr">
        <is>
          <t>GPA</t>
        </is>
      </c>
    </row>
    <row r="3212">
      <c r="A3212" s="2" t="n">
        <v>8</v>
      </c>
      <c r="B3212" s="2" t="n">
        <v>930</v>
      </c>
      <c r="C3212" s="2" t="inlineStr">
        <is>
          <t>ATIVIDADE OP. EMP.</t>
        </is>
      </c>
      <c r="D3212" s="2" t="inlineStr">
        <is>
          <t>5447844</t>
        </is>
      </c>
      <c r="E3212" s="2" t="inlineStr">
        <is>
          <t>Jose Carlos Pereira De Araujo</t>
        </is>
      </c>
      <c r="F3212" s="2" t="n">
        <v>1514</v>
      </c>
      <c r="G3212" s="2" t="n">
        <v>64.09999999999999</v>
      </c>
      <c r="H3212" s="2" t="n">
        <v>24</v>
      </c>
      <c r="I3212" s="2" t="n">
        <v>0</v>
      </c>
      <c r="J3212" s="2" t="inlineStr">
        <is>
          <t>GPA</t>
        </is>
      </c>
    </row>
    <row r="3213">
      <c r="A3213" s="2" t="n">
        <v>8</v>
      </c>
      <c r="B3213" s="2" t="n">
        <v>930</v>
      </c>
      <c r="C3213" s="2" t="inlineStr">
        <is>
          <t>SEPARACAO</t>
        </is>
      </c>
      <c r="D3213" s="2" t="inlineStr">
        <is>
          <t>5448956</t>
        </is>
      </c>
      <c r="E3213" s="2" t="inlineStr">
        <is>
          <t>Aparecido Rodrigues Da Silva</t>
        </is>
      </c>
      <c r="F3213" s="2" t="n">
        <v>12973</v>
      </c>
      <c r="G3213" s="2" t="n">
        <v>127.02</v>
      </c>
      <c r="H3213" s="2" t="n">
        <v>102</v>
      </c>
      <c r="I3213" s="2" t="n">
        <v>0</v>
      </c>
      <c r="J3213" s="2" t="inlineStr">
        <is>
          <t>GPA</t>
        </is>
      </c>
    </row>
    <row r="3214">
      <c r="A3214" s="2" t="n">
        <v>8</v>
      </c>
      <c r="B3214" s="2" t="n">
        <v>930</v>
      </c>
      <c r="C3214" s="2" t="inlineStr">
        <is>
          <t>ATIVIDADE OP. EMP.</t>
        </is>
      </c>
      <c r="D3214" s="2" t="inlineStr">
        <is>
          <t>5450918</t>
        </is>
      </c>
      <c r="E3214" s="2" t="inlineStr">
        <is>
          <t>Richard Leonardo De Lima</t>
        </is>
      </c>
      <c r="F3214" s="2" t="n">
        <v>519</v>
      </c>
      <c r="G3214" s="2" t="n">
        <v>51.02</v>
      </c>
      <c r="H3214" s="2" t="n">
        <v>10</v>
      </c>
      <c r="I3214" s="2" t="n">
        <v>0</v>
      </c>
      <c r="J3214" s="2" t="inlineStr">
        <is>
          <t>GPA</t>
        </is>
      </c>
    </row>
    <row r="3215">
      <c r="A3215" s="2" t="n">
        <v>8</v>
      </c>
      <c r="B3215" s="2" t="n">
        <v>930</v>
      </c>
      <c r="C3215" s="2" t="inlineStr">
        <is>
          <t>PUXADA RECEB</t>
        </is>
      </c>
      <c r="D3215" s="2" t="inlineStr">
        <is>
          <t>5453356</t>
        </is>
      </c>
      <c r="E3215" s="2" t="inlineStr">
        <is>
          <t>Leandro Marcos Rodrigues Vieira</t>
        </is>
      </c>
      <c r="F3215" s="2" t="n">
        <v>65</v>
      </c>
      <c r="G3215" s="2" t="n">
        <v>5.86</v>
      </c>
      <c r="H3215" s="2" t="n">
        <v>11</v>
      </c>
      <c r="I3215" s="2" t="n">
        <v>0</v>
      </c>
      <c r="J3215" s="2" t="inlineStr">
        <is>
          <t>GPA</t>
        </is>
      </c>
    </row>
    <row r="3216">
      <c r="A3216" s="2" t="n">
        <v>8</v>
      </c>
      <c r="B3216" s="2" t="n">
        <v>930</v>
      </c>
      <c r="C3216" s="2" t="inlineStr">
        <is>
          <t>SEPARACAO</t>
        </is>
      </c>
      <c r="D3216" s="2" t="inlineStr">
        <is>
          <t>5453356</t>
        </is>
      </c>
      <c r="E3216" s="2" t="inlineStr">
        <is>
          <t>Leandro Marcos Rodrigues Vieira</t>
        </is>
      </c>
      <c r="F3216" s="2" t="n">
        <v>267</v>
      </c>
      <c r="G3216" s="2" t="n">
        <v>2.21</v>
      </c>
      <c r="H3216" s="2" t="n">
        <v>121</v>
      </c>
      <c r="I3216" s="2" t="n">
        <v>0</v>
      </c>
      <c r="J3216" s="2" t="inlineStr">
        <is>
          <t>GPA</t>
        </is>
      </c>
    </row>
    <row r="3217">
      <c r="A3217" s="2" t="n">
        <v>8</v>
      </c>
      <c r="B3217" s="2" t="n">
        <v>930</v>
      </c>
      <c r="C3217" s="2" t="inlineStr">
        <is>
          <t>PUXADA RECEB</t>
        </is>
      </c>
      <c r="D3217" s="2" t="inlineStr">
        <is>
          <t>5454263</t>
        </is>
      </c>
      <c r="E3217" s="2" t="inlineStr">
        <is>
          <t>Juraci Monteiro</t>
        </is>
      </c>
      <c r="F3217" s="2" t="n">
        <v>22</v>
      </c>
      <c r="G3217" s="2" t="n">
        <v>11.72</v>
      </c>
      <c r="H3217" s="2" t="n">
        <v>2</v>
      </c>
      <c r="I3217" s="2" t="n">
        <v>0</v>
      </c>
      <c r="J3217" s="2" t="inlineStr">
        <is>
          <t>GPA</t>
        </is>
      </c>
    </row>
    <row r="3218">
      <c r="A3218" s="2" t="n">
        <v>8</v>
      </c>
      <c r="B3218" s="2" t="n">
        <v>930</v>
      </c>
      <c r="C3218" s="2" t="inlineStr">
        <is>
          <t>CARREGAMENTO</t>
        </is>
      </c>
      <c r="D3218" s="2" t="inlineStr">
        <is>
          <t>5455774</t>
        </is>
      </c>
      <c r="E3218" s="2" t="inlineStr">
        <is>
          <t>Luiz Henrique Raimundo Junior</t>
        </is>
      </c>
      <c r="F3218" s="2" t="n">
        <v>447</v>
      </c>
      <c r="G3218" s="2" t="n">
        <v>13.5</v>
      </c>
      <c r="H3218" s="2" t="n">
        <v>33</v>
      </c>
      <c r="I3218" s="2" t="n">
        <v>0</v>
      </c>
      <c r="J3218" s="2" t="inlineStr">
        <is>
          <t>GPA</t>
        </is>
      </c>
    </row>
    <row r="3219">
      <c r="A3219" s="2" t="n">
        <v>8</v>
      </c>
      <c r="B3219" s="2" t="n">
        <v>930</v>
      </c>
      <c r="C3219" s="2" t="inlineStr">
        <is>
          <t>PUXADA RECEB</t>
        </is>
      </c>
      <c r="D3219" s="2" t="inlineStr">
        <is>
          <t>5455774</t>
        </is>
      </c>
      <c r="E3219" s="2" t="inlineStr">
        <is>
          <t>Luiz Henrique Raimundo Junior</t>
        </is>
      </c>
      <c r="F3219" s="2" t="n">
        <v>1</v>
      </c>
      <c r="G3219" s="2" t="n">
        <v>3.45</v>
      </c>
      <c r="H3219" s="2" t="n">
        <v>0</v>
      </c>
      <c r="I3219" s="2" t="n">
        <v>0</v>
      </c>
      <c r="J3219" s="2" t="inlineStr">
        <is>
          <t>GPA</t>
        </is>
      </c>
    </row>
    <row r="3220">
      <c r="A3220" s="2" t="n">
        <v>8</v>
      </c>
      <c r="B3220" s="2" t="n">
        <v>930</v>
      </c>
      <c r="C3220" s="2" t="inlineStr">
        <is>
          <t>SEPARACAO</t>
        </is>
      </c>
      <c r="D3220" s="2" t="inlineStr">
        <is>
          <t>5455774</t>
        </is>
      </c>
      <c r="E3220" s="2" t="inlineStr">
        <is>
          <t>Luiz Henrique Raimundo Junior</t>
        </is>
      </c>
      <c r="F3220" s="2" t="n">
        <v>309</v>
      </c>
      <c r="G3220" s="2" t="n">
        <v>2.59</v>
      </c>
      <c r="H3220" s="2" t="n">
        <v>119</v>
      </c>
      <c r="I3220" s="2" t="n">
        <v>0</v>
      </c>
      <c r="J3220" s="2" t="inlineStr">
        <is>
          <t>GPA</t>
        </is>
      </c>
    </row>
    <row r="3221">
      <c r="A3221" s="2" t="n">
        <v>8</v>
      </c>
      <c r="B3221" s="2" t="n">
        <v>930</v>
      </c>
      <c r="C3221" s="2" t="inlineStr">
        <is>
          <t>ATIVIDADE OP. EMP.</t>
        </is>
      </c>
      <c r="D3221" s="2" t="inlineStr">
        <is>
          <t>545941</t>
        </is>
      </c>
      <c r="E3221" s="2" t="inlineStr">
        <is>
          <t>Tiago Rodrigues Pires</t>
        </is>
      </c>
      <c r="F3221" s="2" t="n">
        <v>1513</v>
      </c>
      <c r="G3221" s="2" t="n">
        <v>72.23</v>
      </c>
      <c r="H3221" s="2" t="n">
        <v>21</v>
      </c>
      <c r="I3221" s="2" t="n">
        <v>0</v>
      </c>
      <c r="J3221" s="2" t="inlineStr">
        <is>
          <t>GPA</t>
        </is>
      </c>
    </row>
    <row r="3222">
      <c r="A3222" s="2" t="n">
        <v>8</v>
      </c>
      <c r="B3222" s="2" t="n">
        <v>930</v>
      </c>
      <c r="C3222" s="2" t="inlineStr">
        <is>
          <t>CARREGAMENTO</t>
        </is>
      </c>
      <c r="D3222" s="2" t="inlineStr">
        <is>
          <t>5461855</t>
        </is>
      </c>
      <c r="E3222" s="2" t="inlineStr">
        <is>
          <t>Denilson Jose Da Silva</t>
        </is>
      </c>
      <c r="F3222" s="2" t="n">
        <v>2100</v>
      </c>
      <c r="G3222" s="2" t="n">
        <v>25.98</v>
      </c>
      <c r="H3222" s="2" t="n">
        <v>81</v>
      </c>
      <c r="I3222" s="2" t="n">
        <v>0</v>
      </c>
      <c r="J3222" s="2" t="inlineStr">
        <is>
          <t>GPA</t>
        </is>
      </c>
    </row>
    <row r="3223">
      <c r="A3223" s="2" t="n">
        <v>8</v>
      </c>
      <c r="B3223" s="2" t="n">
        <v>930</v>
      </c>
      <c r="C3223" s="2" t="inlineStr">
        <is>
          <t>SEPARACAO</t>
        </is>
      </c>
      <c r="D3223" s="2" t="inlineStr">
        <is>
          <t>5461855</t>
        </is>
      </c>
      <c r="E3223" s="2" t="inlineStr">
        <is>
          <t>Denilson Jose Da Silva</t>
        </is>
      </c>
      <c r="F3223" s="2" t="n">
        <v>1098</v>
      </c>
      <c r="G3223" s="2" t="n">
        <v>12.13</v>
      </c>
      <c r="H3223" s="2" t="n">
        <v>91</v>
      </c>
      <c r="I3223" s="2" t="n">
        <v>0</v>
      </c>
      <c r="J3223" s="2" t="inlineStr">
        <is>
          <t>GPA</t>
        </is>
      </c>
    </row>
    <row r="3224">
      <c r="A3224" s="2" t="n">
        <v>8</v>
      </c>
      <c r="B3224" s="2" t="n">
        <v>930</v>
      </c>
      <c r="C3224" s="2" t="inlineStr">
        <is>
          <t>CARREGAMENTO</t>
        </is>
      </c>
      <c r="D3224" s="2" t="inlineStr">
        <is>
          <t>5462550</t>
        </is>
      </c>
      <c r="E3224" s="2" t="inlineStr">
        <is>
          <t>Felipe Nobrega Silva</t>
        </is>
      </c>
      <c r="F3224" s="2" t="n">
        <v>284</v>
      </c>
      <c r="G3224" s="2" t="n">
        <v>13.36</v>
      </c>
      <c r="H3224" s="2" t="n">
        <v>21</v>
      </c>
      <c r="I3224" s="2" t="n">
        <v>0</v>
      </c>
      <c r="J3224" s="2" t="inlineStr">
        <is>
          <t>GPA</t>
        </is>
      </c>
    </row>
    <row r="3225">
      <c r="A3225" s="2" t="n">
        <v>8</v>
      </c>
      <c r="B3225" s="2" t="n">
        <v>930</v>
      </c>
      <c r="C3225" s="2" t="inlineStr">
        <is>
          <t>SEPARACAO</t>
        </is>
      </c>
      <c r="D3225" s="2" t="inlineStr">
        <is>
          <t>5463602</t>
        </is>
      </c>
      <c r="E3225" s="2" t="inlineStr">
        <is>
          <t>Robson Rodrigues Teixeira</t>
        </is>
      </c>
      <c r="F3225" s="2" t="n">
        <v>26</v>
      </c>
      <c r="G3225" s="2" t="n">
        <v>0.49</v>
      </c>
      <c r="H3225" s="2" t="n">
        <v>53</v>
      </c>
      <c r="I3225" s="2" t="n">
        <v>0</v>
      </c>
      <c r="J3225" s="2" t="inlineStr">
        <is>
          <t>GPA</t>
        </is>
      </c>
    </row>
    <row r="3226">
      <c r="A3226" s="2" t="n">
        <v>8</v>
      </c>
      <c r="B3226" s="2" t="n">
        <v>930</v>
      </c>
      <c r="C3226" s="2" t="inlineStr">
        <is>
          <t>SEPARACAO</t>
        </is>
      </c>
      <c r="D3226" s="2" t="inlineStr">
        <is>
          <t>546496</t>
        </is>
      </c>
      <c r="E3226" s="2" t="inlineStr">
        <is>
          <t>LEONARDO MOACYR SILVA PIMENTEL</t>
        </is>
      </c>
      <c r="F3226" s="2" t="n">
        <v>1</v>
      </c>
      <c r="G3226" s="2" t="n">
        <v>1.8</v>
      </c>
      <c r="H3226" s="2" t="n">
        <v>1</v>
      </c>
      <c r="I3226" s="2" t="n">
        <v>0</v>
      </c>
      <c r="J3226" s="2" t="inlineStr">
        <is>
          <t>GPA</t>
        </is>
      </c>
    </row>
    <row r="3227">
      <c r="A3227" s="2" t="n">
        <v>8</v>
      </c>
      <c r="B3227" s="2" t="n">
        <v>930</v>
      </c>
      <c r="C3227" s="2" t="inlineStr">
        <is>
          <t>CARREGAMENTO</t>
        </is>
      </c>
      <c r="D3227" s="2" t="inlineStr">
        <is>
          <t>5466253</t>
        </is>
      </c>
      <c r="E3227" s="2" t="inlineStr">
        <is>
          <t>Michel Martins Dos Santos</t>
        </is>
      </c>
      <c r="F3227" s="2" t="n">
        <v>555</v>
      </c>
      <c r="G3227" s="2" t="n">
        <v>16.42</v>
      </c>
      <c r="H3227" s="2" t="n">
        <v>34</v>
      </c>
      <c r="I3227" s="2" t="n">
        <v>0</v>
      </c>
      <c r="J3227" s="2" t="inlineStr">
        <is>
          <t>GPA</t>
        </is>
      </c>
    </row>
    <row r="3228">
      <c r="A3228" s="2" t="n">
        <v>8</v>
      </c>
      <c r="B3228" s="2" t="n">
        <v>930</v>
      </c>
      <c r="C3228" s="2" t="inlineStr">
        <is>
          <t>SEPARACAO</t>
        </is>
      </c>
      <c r="D3228" s="2" t="inlineStr">
        <is>
          <t>5466253</t>
        </is>
      </c>
      <c r="E3228" s="2" t="inlineStr">
        <is>
          <t>Michel Martins Dos Santos</t>
        </is>
      </c>
      <c r="F3228" s="2" t="n">
        <v>158</v>
      </c>
      <c r="G3228" s="2" t="n">
        <v>1.58</v>
      </c>
      <c r="H3228" s="2" t="n">
        <v>100</v>
      </c>
      <c r="I3228" s="2" t="n">
        <v>0</v>
      </c>
      <c r="J3228" s="2" t="inlineStr">
        <is>
          <t>GPA</t>
        </is>
      </c>
    </row>
    <row r="3229">
      <c r="A3229" s="2" t="n">
        <v>8</v>
      </c>
      <c r="B3229" s="2" t="n">
        <v>930</v>
      </c>
      <c r="C3229" s="2" t="inlineStr">
        <is>
          <t>ATIVIDADE OP. EMP.</t>
        </is>
      </c>
      <c r="D3229" s="2" t="inlineStr">
        <is>
          <t>5466369</t>
        </is>
      </c>
      <c r="E3229" s="2" t="inlineStr">
        <is>
          <t>Bonifacio Dos Santos E Silva</t>
        </is>
      </c>
      <c r="F3229" s="2" t="n">
        <v>659</v>
      </c>
      <c r="G3229" s="2" t="n">
        <v>71.84</v>
      </c>
      <c r="H3229" s="2" t="n">
        <v>9</v>
      </c>
      <c r="I3229" s="2" t="n">
        <v>0</v>
      </c>
      <c r="J3229" s="2" t="inlineStr">
        <is>
          <t>GPA</t>
        </is>
      </c>
    </row>
    <row r="3230">
      <c r="A3230" s="2" t="n">
        <v>8</v>
      </c>
      <c r="B3230" s="2" t="n">
        <v>930</v>
      </c>
      <c r="C3230" s="2" t="inlineStr">
        <is>
          <t>CARREGAMENTO</t>
        </is>
      </c>
      <c r="D3230" s="2" t="inlineStr">
        <is>
          <t>5470005</t>
        </is>
      </c>
      <c r="E3230" s="2" t="inlineStr">
        <is>
          <t>Rodrigo Inacio Leite Da Silva</t>
        </is>
      </c>
      <c r="F3230" s="2" t="n">
        <v>1</v>
      </c>
      <c r="G3230" s="2" t="n">
        <v>5.22</v>
      </c>
      <c r="H3230" s="2" t="n">
        <v>0</v>
      </c>
      <c r="I3230" s="2" t="n">
        <v>0</v>
      </c>
      <c r="J3230" s="2" t="inlineStr">
        <is>
          <t>GPA</t>
        </is>
      </c>
    </row>
    <row r="3231">
      <c r="A3231" s="2" t="n">
        <v>8</v>
      </c>
      <c r="B3231" s="2" t="n">
        <v>930</v>
      </c>
      <c r="C3231" s="2" t="inlineStr">
        <is>
          <t>CARREGAMENTO</t>
        </is>
      </c>
      <c r="D3231" s="2" t="inlineStr">
        <is>
          <t>5486696</t>
        </is>
      </c>
      <c r="E3231" s="2" t="inlineStr">
        <is>
          <t>EDMILSON DA CRUZ ALVES</t>
        </is>
      </c>
      <c r="F3231" s="2" t="n">
        <v>545</v>
      </c>
      <c r="G3231" s="2" t="n">
        <v>45.47</v>
      </c>
      <c r="H3231" s="2" t="n">
        <v>12</v>
      </c>
      <c r="I3231" s="2" t="n">
        <v>0</v>
      </c>
      <c r="J3231" s="2" t="inlineStr">
        <is>
          <t>GPA</t>
        </is>
      </c>
    </row>
    <row r="3232">
      <c r="A3232" s="2" t="n">
        <v>8</v>
      </c>
      <c r="B3232" s="2" t="n">
        <v>930</v>
      </c>
      <c r="C3232" s="2" t="inlineStr">
        <is>
          <t>PUXADA RECEB</t>
        </is>
      </c>
      <c r="D3232" s="2" t="inlineStr">
        <is>
          <t>549848</t>
        </is>
      </c>
      <c r="E3232" s="2" t="inlineStr">
        <is>
          <t>KEITE RODRIGUES DE OLIVEIRA</t>
        </is>
      </c>
      <c r="F3232" s="2" t="n">
        <v>4674</v>
      </c>
      <c r="G3232" s="2" t="n">
        <v>64.18000000000001</v>
      </c>
      <c r="H3232" s="2" t="n">
        <v>73</v>
      </c>
      <c r="I3232" s="2" t="n">
        <v>0</v>
      </c>
      <c r="J3232" s="2" t="inlineStr">
        <is>
          <t>GPA</t>
        </is>
      </c>
    </row>
    <row r="3233">
      <c r="A3233" s="2" t="n">
        <v>8</v>
      </c>
      <c r="B3233" s="2" t="n">
        <v>930</v>
      </c>
      <c r="C3233" s="2" t="inlineStr">
        <is>
          <t>ATIVIDADE OP. EMP.</t>
        </is>
      </c>
      <c r="D3233" s="2" t="inlineStr">
        <is>
          <t>554164</t>
        </is>
      </c>
      <c r="E3233" s="2" t="inlineStr">
        <is>
          <t>SILAS CESAR VIEIRA</t>
        </is>
      </c>
      <c r="F3233" s="2" t="n">
        <v>1084</v>
      </c>
      <c r="G3233" s="2" t="n">
        <v>40.18</v>
      </c>
      <c r="H3233" s="2" t="n">
        <v>27</v>
      </c>
      <c r="I3233" s="2" t="n">
        <v>0</v>
      </c>
      <c r="J3233" s="2" t="inlineStr">
        <is>
          <t>GPA</t>
        </is>
      </c>
    </row>
    <row r="3234">
      <c r="A3234" s="2" t="n">
        <v>8</v>
      </c>
      <c r="B3234" s="2" t="n">
        <v>930</v>
      </c>
      <c r="C3234" s="2" t="inlineStr">
        <is>
          <t>SEPARACAO</t>
        </is>
      </c>
      <c r="D3234" s="2" t="inlineStr">
        <is>
          <t>5549540</t>
        </is>
      </c>
      <c r="E3234" s="2" t="inlineStr">
        <is>
          <t>Luiz Antonio Henrique</t>
        </is>
      </c>
      <c r="F3234" s="2" t="n">
        <v>16126</v>
      </c>
      <c r="G3234" s="2" t="n">
        <v>126.81</v>
      </c>
      <c r="H3234" s="2" t="n">
        <v>127</v>
      </c>
      <c r="I3234" s="2" t="n">
        <v>0</v>
      </c>
      <c r="J3234" s="2" t="inlineStr">
        <is>
          <t>GPA</t>
        </is>
      </c>
    </row>
    <row r="3235">
      <c r="A3235" s="2" t="n">
        <v>8</v>
      </c>
      <c r="B3235" s="2" t="n">
        <v>930</v>
      </c>
      <c r="C3235" s="2" t="inlineStr">
        <is>
          <t>SEPARACAO</t>
        </is>
      </c>
      <c r="D3235" s="2" t="inlineStr">
        <is>
          <t>5549922</t>
        </is>
      </c>
      <c r="E3235" s="2" t="inlineStr">
        <is>
          <t>Benedito Nonato Da Silva</t>
        </is>
      </c>
      <c r="F3235" s="2" t="n">
        <v>14398</v>
      </c>
      <c r="G3235" s="2" t="n">
        <v>113.66</v>
      </c>
      <c r="H3235" s="2" t="n">
        <v>127</v>
      </c>
      <c r="I3235" s="2" t="n">
        <v>0</v>
      </c>
      <c r="J3235" s="2" t="inlineStr">
        <is>
          <t>GPA</t>
        </is>
      </c>
    </row>
    <row r="3236">
      <c r="A3236" s="2" t="n">
        <v>8</v>
      </c>
      <c r="B3236" s="2" t="n">
        <v>930</v>
      </c>
      <c r="C3236" s="2" t="inlineStr">
        <is>
          <t>CARREGAMENTO</t>
        </is>
      </c>
      <c r="D3236" s="2" t="inlineStr">
        <is>
          <t>5550904</t>
        </is>
      </c>
      <c r="E3236" s="2" t="inlineStr">
        <is>
          <t>Renan Oliveira Da Cruz</t>
        </is>
      </c>
      <c r="F3236" s="2" t="n">
        <v>135</v>
      </c>
      <c r="G3236" s="2" t="n">
        <v>3.52</v>
      </c>
      <c r="H3236" s="2" t="n">
        <v>38</v>
      </c>
      <c r="I3236" s="2" t="n">
        <v>0</v>
      </c>
      <c r="J3236" s="2" t="inlineStr">
        <is>
          <t>GPA</t>
        </is>
      </c>
    </row>
    <row r="3237">
      <c r="A3237" s="2" t="n">
        <v>8</v>
      </c>
      <c r="B3237" s="2" t="n">
        <v>930</v>
      </c>
      <c r="C3237" s="2" t="inlineStr">
        <is>
          <t>SEPARACAO</t>
        </is>
      </c>
      <c r="D3237" s="2" t="inlineStr">
        <is>
          <t>5551480</t>
        </is>
      </c>
      <c r="E3237" s="2" t="inlineStr">
        <is>
          <t>Ricardo Angelis Panhan</t>
        </is>
      </c>
      <c r="F3237" s="2" t="n">
        <v>695</v>
      </c>
      <c r="G3237" s="2" t="n">
        <v>11.1</v>
      </c>
      <c r="H3237" s="2" t="n">
        <v>63</v>
      </c>
      <c r="I3237" s="2" t="n">
        <v>0</v>
      </c>
      <c r="J3237" s="2" t="inlineStr">
        <is>
          <t>GPA</t>
        </is>
      </c>
    </row>
    <row r="3238">
      <c r="A3238" s="2" t="n">
        <v>8</v>
      </c>
      <c r="B3238" s="2" t="n">
        <v>930</v>
      </c>
      <c r="C3238" s="2" t="inlineStr">
        <is>
          <t>CARREGAMENTO</t>
        </is>
      </c>
      <c r="D3238" s="2" t="inlineStr">
        <is>
          <t>5551650</t>
        </is>
      </c>
      <c r="E3238" s="2" t="inlineStr">
        <is>
          <t>Domingos Morais Da Rocha</t>
        </is>
      </c>
      <c r="F3238" s="2" t="n">
        <v>864</v>
      </c>
      <c r="G3238" s="2" t="n">
        <v>15.17</v>
      </c>
      <c r="H3238" s="2" t="n">
        <v>57</v>
      </c>
      <c r="I3238" s="2" t="n">
        <v>0</v>
      </c>
      <c r="J3238" s="2" t="inlineStr">
        <is>
          <t>GPA</t>
        </is>
      </c>
    </row>
    <row r="3239">
      <c r="A3239" s="2" t="n">
        <v>8</v>
      </c>
      <c r="B3239" s="2" t="n">
        <v>930</v>
      </c>
      <c r="C3239" s="2" t="inlineStr">
        <is>
          <t>ATIVIDADE OP. EMP.</t>
        </is>
      </c>
      <c r="D3239" s="2" t="inlineStr">
        <is>
          <t>555667</t>
        </is>
      </c>
      <c r="E3239" s="2" t="inlineStr">
        <is>
          <t>GIOVANE ALVES RAMOS</t>
        </is>
      </c>
      <c r="F3239" s="2" t="n">
        <v>1011</v>
      </c>
      <c r="G3239" s="2" t="n">
        <v>51.8</v>
      </c>
      <c r="H3239" s="2" t="n">
        <v>20</v>
      </c>
      <c r="I3239" s="2" t="n">
        <v>0</v>
      </c>
      <c r="J3239" s="2" t="inlineStr">
        <is>
          <t>GPA</t>
        </is>
      </c>
    </row>
    <row r="3240">
      <c r="A3240" s="2" t="n">
        <v>8</v>
      </c>
      <c r="B3240" s="2" t="n">
        <v>930</v>
      </c>
      <c r="C3240" s="2" t="inlineStr">
        <is>
          <t>SEPARACAO</t>
        </is>
      </c>
      <c r="D3240" s="2" t="inlineStr">
        <is>
          <t>555667</t>
        </is>
      </c>
      <c r="E3240" s="2" t="inlineStr">
        <is>
          <t>GIOVANE ALVES RAMOS</t>
        </is>
      </c>
      <c r="F3240" s="2" t="n">
        <v>349</v>
      </c>
      <c r="G3240" s="2" t="n">
        <v>2.32</v>
      </c>
      <c r="H3240" s="2" t="n">
        <v>150</v>
      </c>
      <c r="I3240" s="2" t="n">
        <v>0</v>
      </c>
      <c r="J3240" s="2" t="inlineStr">
        <is>
          <t>GPA</t>
        </is>
      </c>
    </row>
    <row r="3241">
      <c r="A3241" s="2" t="n">
        <v>8</v>
      </c>
      <c r="B3241" s="2" t="n">
        <v>930</v>
      </c>
      <c r="C3241" s="2" t="inlineStr">
        <is>
          <t>CARREGAMENTO</t>
        </is>
      </c>
      <c r="D3241" s="2" t="inlineStr">
        <is>
          <t>5557976</t>
        </is>
      </c>
      <c r="E3241" s="2" t="inlineStr">
        <is>
          <t>DIOGO PINHEIRO</t>
        </is>
      </c>
      <c r="F3241" s="2" t="n">
        <v>489</v>
      </c>
      <c r="G3241" s="2" t="n">
        <v>21.76</v>
      </c>
      <c r="H3241" s="2" t="n">
        <v>22</v>
      </c>
      <c r="I3241" s="2" t="n">
        <v>0</v>
      </c>
      <c r="J3241" s="2" t="inlineStr">
        <is>
          <t>GPA</t>
        </is>
      </c>
    </row>
    <row r="3242">
      <c r="A3242" s="2" t="n">
        <v>8</v>
      </c>
      <c r="B3242" s="2" t="n">
        <v>930</v>
      </c>
      <c r="C3242" s="2" t="inlineStr">
        <is>
          <t>SEPARACAO</t>
        </is>
      </c>
      <c r="D3242" s="2" t="inlineStr">
        <is>
          <t>5557976</t>
        </is>
      </c>
      <c r="E3242" s="2" t="inlineStr">
        <is>
          <t>DIOGO PINHEIRO</t>
        </is>
      </c>
      <c r="F3242" s="2" t="n">
        <v>73</v>
      </c>
      <c r="G3242" s="2" t="n">
        <v>1.57</v>
      </c>
      <c r="H3242" s="2" t="n">
        <v>46</v>
      </c>
      <c r="I3242" s="2" t="n">
        <v>0</v>
      </c>
      <c r="J3242" s="2" t="inlineStr">
        <is>
          <t>GPA</t>
        </is>
      </c>
    </row>
    <row r="3243">
      <c r="A3243" s="2" t="n">
        <v>8</v>
      </c>
      <c r="B3243" s="2" t="n">
        <v>930</v>
      </c>
      <c r="C3243" s="2" t="inlineStr">
        <is>
          <t>ATIVIDADE OP. EMP.</t>
        </is>
      </c>
      <c r="D3243" s="2" t="inlineStr">
        <is>
          <t>5558859</t>
        </is>
      </c>
      <c r="E3243" s="2" t="inlineStr">
        <is>
          <t>Jonnathan Moura Da Silva</t>
        </is>
      </c>
      <c r="F3243" s="2" t="n">
        <v>439</v>
      </c>
      <c r="G3243" s="2" t="n">
        <v>86.09</v>
      </c>
      <c r="H3243" s="2" t="n">
        <v>5</v>
      </c>
      <c r="I3243" s="2" t="n">
        <v>0</v>
      </c>
      <c r="J3243" s="2" t="inlineStr">
        <is>
          <t>GPA</t>
        </is>
      </c>
    </row>
    <row r="3244">
      <c r="A3244" s="2" t="n">
        <v>8</v>
      </c>
      <c r="B3244" s="2" t="n">
        <v>930</v>
      </c>
      <c r="C3244" s="2" t="inlineStr">
        <is>
          <t>SEPARACAO</t>
        </is>
      </c>
      <c r="D3244" s="2" t="inlineStr">
        <is>
          <t>5571138</t>
        </is>
      </c>
      <c r="E3244" s="2" t="inlineStr">
        <is>
          <t>Jose Alves De Souza</t>
        </is>
      </c>
      <c r="F3244" s="2" t="n">
        <v>7080</v>
      </c>
      <c r="G3244" s="2" t="n">
        <v>94.43000000000001</v>
      </c>
      <c r="H3244" s="2" t="n">
        <v>75</v>
      </c>
      <c r="I3244" s="2" t="n">
        <v>0</v>
      </c>
      <c r="J3244" s="2" t="inlineStr">
        <is>
          <t>GPA</t>
        </is>
      </c>
    </row>
    <row r="3245">
      <c r="A3245" s="2" t="n">
        <v>8</v>
      </c>
      <c r="B3245" s="2" t="n">
        <v>930</v>
      </c>
      <c r="C3245" s="2" t="inlineStr">
        <is>
          <t>PUXADA RECEB</t>
        </is>
      </c>
      <c r="D3245" s="2" t="inlineStr">
        <is>
          <t>5606217</t>
        </is>
      </c>
      <c r="E3245" s="2" t="inlineStr">
        <is>
          <t>Erik Henrique Tavares De Noronha</t>
        </is>
      </c>
      <c r="F3245" s="2" t="n">
        <v>13</v>
      </c>
      <c r="G3245" s="2" t="n">
        <v>0.27</v>
      </c>
      <c r="H3245" s="2" t="n">
        <v>48</v>
      </c>
      <c r="I3245" s="2" t="n">
        <v>0</v>
      </c>
      <c r="J3245" s="2" t="inlineStr">
        <is>
          <t>GPA</t>
        </is>
      </c>
    </row>
    <row r="3246">
      <c r="A3246" s="2" t="n">
        <v>8</v>
      </c>
      <c r="B3246" s="2" t="n">
        <v>930</v>
      </c>
      <c r="C3246" s="2" t="inlineStr">
        <is>
          <t>RECEBIMENTO</t>
        </is>
      </c>
      <c r="D3246" s="2" t="inlineStr">
        <is>
          <t>5606217</t>
        </is>
      </c>
      <c r="E3246" s="2" t="inlineStr">
        <is>
          <t>Erik Henrique Tavares De Noronha</t>
        </is>
      </c>
      <c r="F3246" s="2" t="n">
        <v>1839</v>
      </c>
      <c r="G3246" s="2" t="n">
        <v>87.56999999999999</v>
      </c>
      <c r="H3246" s="2" t="n">
        <v>21</v>
      </c>
      <c r="I3246" s="2" t="n">
        <v>0</v>
      </c>
      <c r="J3246" s="2" t="inlineStr">
        <is>
          <t>GPA</t>
        </is>
      </c>
    </row>
    <row r="3247">
      <c r="A3247" s="2" t="n">
        <v>8</v>
      </c>
      <c r="B3247" s="2" t="n">
        <v>930</v>
      </c>
      <c r="C3247" s="2" t="inlineStr">
        <is>
          <t>CARREGAMENTO</t>
        </is>
      </c>
      <c r="D3247" s="2" t="inlineStr">
        <is>
          <t>5606969</t>
        </is>
      </c>
      <c r="E3247" s="2" t="inlineStr">
        <is>
          <t>Robert Pereira De Oliveira</t>
        </is>
      </c>
      <c r="F3247" s="2" t="n">
        <v>269</v>
      </c>
      <c r="G3247" s="2" t="n">
        <v>26.11</v>
      </c>
      <c r="H3247" s="2" t="n">
        <v>10</v>
      </c>
      <c r="I3247" s="2" t="n">
        <v>0</v>
      </c>
      <c r="J3247" s="2" t="inlineStr">
        <is>
          <t>GPA</t>
        </is>
      </c>
    </row>
    <row r="3248">
      <c r="A3248" s="2" t="n">
        <v>8</v>
      </c>
      <c r="B3248" s="2" t="n">
        <v>930</v>
      </c>
      <c r="C3248" s="2" t="inlineStr">
        <is>
          <t>PUXADA RECEB</t>
        </is>
      </c>
      <c r="D3248" s="2" t="inlineStr">
        <is>
          <t>5609410</t>
        </is>
      </c>
      <c r="E3248" s="2" t="inlineStr">
        <is>
          <t>MAURICIO FERREIRA DA SILVA</t>
        </is>
      </c>
      <c r="F3248" s="2" t="n">
        <v>84</v>
      </c>
      <c r="G3248" s="2" t="n">
        <v>3.73</v>
      </c>
      <c r="H3248" s="2" t="n">
        <v>23</v>
      </c>
      <c r="I3248" s="2" t="n">
        <v>0</v>
      </c>
      <c r="J3248" s="2" t="inlineStr">
        <is>
          <t>GPA</t>
        </is>
      </c>
    </row>
    <row r="3249">
      <c r="A3249" s="2" t="n">
        <v>8</v>
      </c>
      <c r="B3249" s="2" t="n">
        <v>930</v>
      </c>
      <c r="C3249" s="2" t="inlineStr">
        <is>
          <t>CARREGAMENTO</t>
        </is>
      </c>
      <c r="D3249" s="2" t="inlineStr">
        <is>
          <t>5626935</t>
        </is>
      </c>
      <c r="E3249" s="2" t="inlineStr">
        <is>
          <t>Joao Vytor Da Silva</t>
        </is>
      </c>
      <c r="F3249" s="2" t="n">
        <v>55</v>
      </c>
      <c r="G3249" s="2" t="n">
        <v>4.84</v>
      </c>
      <c r="H3249" s="2" t="n">
        <v>11</v>
      </c>
      <c r="I3249" s="2" t="n">
        <v>0</v>
      </c>
      <c r="J3249" s="2" t="inlineStr">
        <is>
          <t>GPA</t>
        </is>
      </c>
    </row>
    <row r="3250">
      <c r="A3250" s="2" t="n">
        <v>8</v>
      </c>
      <c r="B3250" s="2" t="n">
        <v>930</v>
      </c>
      <c r="C3250" s="2" t="inlineStr">
        <is>
          <t>CARREGAMENTO</t>
        </is>
      </c>
      <c r="D3250" s="2" t="inlineStr">
        <is>
          <t>5637139</t>
        </is>
      </c>
      <c r="E3250" s="2" t="inlineStr">
        <is>
          <t>Junior Raphael Da Silva Gomes</t>
        </is>
      </c>
      <c r="F3250" s="2" t="n">
        <v>71</v>
      </c>
      <c r="G3250" s="2" t="n">
        <v>3.79</v>
      </c>
      <c r="H3250" s="2" t="n">
        <v>19</v>
      </c>
      <c r="I3250" s="2" t="n">
        <v>0</v>
      </c>
      <c r="J3250" s="2" t="inlineStr">
        <is>
          <t>GPA</t>
        </is>
      </c>
    </row>
    <row r="3251">
      <c r="A3251" s="2" t="n">
        <v>8</v>
      </c>
      <c r="B3251" s="2" t="n">
        <v>930</v>
      </c>
      <c r="C3251" s="2" t="inlineStr">
        <is>
          <t>SEPARACAO</t>
        </is>
      </c>
      <c r="D3251" s="2" t="inlineStr">
        <is>
          <t>5637139</t>
        </is>
      </c>
      <c r="E3251" s="2" t="inlineStr">
        <is>
          <t>Junior Raphael Da Silva Gomes</t>
        </is>
      </c>
      <c r="F3251" s="2" t="n">
        <v>160</v>
      </c>
      <c r="G3251" s="2" t="n">
        <v>3.16</v>
      </c>
      <c r="H3251" s="2" t="n">
        <v>51</v>
      </c>
      <c r="I3251" s="2" t="n">
        <v>0</v>
      </c>
      <c r="J3251" s="2" t="inlineStr">
        <is>
          <t>GPA</t>
        </is>
      </c>
    </row>
    <row r="3252">
      <c r="A3252" s="2" t="n">
        <v>8</v>
      </c>
      <c r="B3252" s="2" t="n">
        <v>930</v>
      </c>
      <c r="C3252" s="2" t="inlineStr">
        <is>
          <t>PUXADA RECEB</t>
        </is>
      </c>
      <c r="D3252" s="2" t="inlineStr">
        <is>
          <t>5648700</t>
        </is>
      </c>
      <c r="E3252" s="2" t="inlineStr">
        <is>
          <t>Tiago Santos De Jesus</t>
        </is>
      </c>
      <c r="F3252" s="2" t="n">
        <v>2</v>
      </c>
      <c r="G3252" s="2" t="n">
        <v>0.07000000000000001</v>
      </c>
      <c r="H3252" s="2" t="n">
        <v>29</v>
      </c>
      <c r="I3252" s="2" t="n">
        <v>0</v>
      </c>
      <c r="J3252" s="2" t="inlineStr">
        <is>
          <t>GPA</t>
        </is>
      </c>
    </row>
    <row r="3253">
      <c r="A3253" s="2" t="n">
        <v>8</v>
      </c>
      <c r="B3253" s="2" t="n">
        <v>930</v>
      </c>
      <c r="C3253" s="2" t="inlineStr">
        <is>
          <t>RECEBIMENTO</t>
        </is>
      </c>
      <c r="D3253" s="2" t="inlineStr">
        <is>
          <t>5648700</t>
        </is>
      </c>
      <c r="E3253" s="2" t="inlineStr">
        <is>
          <t>Tiago Santos De Jesus</t>
        </is>
      </c>
      <c r="F3253" s="2" t="n">
        <v>1</v>
      </c>
      <c r="G3253" s="2" t="n">
        <v>0.03</v>
      </c>
      <c r="H3253" s="2" t="n">
        <v>33</v>
      </c>
      <c r="I3253" s="2" t="n">
        <v>0</v>
      </c>
      <c r="J3253" s="2" t="inlineStr">
        <is>
          <t>GPA</t>
        </is>
      </c>
    </row>
    <row r="3254">
      <c r="A3254" s="2" t="n">
        <v>8</v>
      </c>
      <c r="B3254" s="2" t="n">
        <v>930</v>
      </c>
      <c r="C3254" s="2" t="inlineStr">
        <is>
          <t>CARREGAMENTO</t>
        </is>
      </c>
      <c r="D3254" s="2" t="inlineStr">
        <is>
          <t>5649030</t>
        </is>
      </c>
      <c r="E3254" s="2" t="inlineStr">
        <is>
          <t>Thiago Alves Da Silva</t>
        </is>
      </c>
      <c r="F3254" s="2" t="n">
        <v>15</v>
      </c>
      <c r="G3254" s="2" t="n">
        <v>7.05</v>
      </c>
      <c r="H3254" s="2" t="n">
        <v>2</v>
      </c>
      <c r="I3254" s="2" t="n">
        <v>0</v>
      </c>
      <c r="J3254" s="2" t="inlineStr">
        <is>
          <t>GPA</t>
        </is>
      </c>
    </row>
    <row r="3255">
      <c r="A3255" s="2" t="n">
        <v>8</v>
      </c>
      <c r="B3255" s="2" t="n">
        <v>930</v>
      </c>
      <c r="C3255" s="2" t="inlineStr">
        <is>
          <t>CARREGAMENTO</t>
        </is>
      </c>
      <c r="D3255" s="2" t="inlineStr">
        <is>
          <t>5658349</t>
        </is>
      </c>
      <c r="E3255" s="2" t="inlineStr">
        <is>
          <t>Vitor Antunes Lopes Cantero</t>
        </is>
      </c>
      <c r="F3255" s="2" t="n">
        <v>208</v>
      </c>
      <c r="G3255" s="2" t="n">
        <v>18.93</v>
      </c>
      <c r="H3255" s="2" t="n">
        <v>11</v>
      </c>
      <c r="I3255" s="2" t="n">
        <v>0</v>
      </c>
      <c r="J3255" s="2" t="inlineStr">
        <is>
          <t>GPA</t>
        </is>
      </c>
    </row>
    <row r="3256">
      <c r="A3256" s="2" t="n">
        <v>8</v>
      </c>
      <c r="B3256" s="2" t="n">
        <v>930</v>
      </c>
      <c r="C3256" s="2" t="inlineStr">
        <is>
          <t>ATIVIDADE OP. EMP.</t>
        </is>
      </c>
      <c r="D3256" s="2" t="inlineStr">
        <is>
          <t>5666945</t>
        </is>
      </c>
      <c r="E3256" s="2" t="inlineStr">
        <is>
          <t>Felipe Amador Moreira</t>
        </is>
      </c>
      <c r="F3256" s="2" t="n">
        <v>690</v>
      </c>
      <c r="G3256" s="2" t="n">
        <v>55.07</v>
      </c>
      <c r="H3256" s="2" t="n">
        <v>13</v>
      </c>
      <c r="I3256" s="2" t="n">
        <v>0</v>
      </c>
      <c r="J3256" s="2" t="inlineStr">
        <is>
          <t>GPA</t>
        </is>
      </c>
    </row>
    <row r="3257">
      <c r="A3257" s="2" t="n">
        <v>8</v>
      </c>
      <c r="B3257" s="2" t="n">
        <v>930</v>
      </c>
      <c r="C3257" s="2" t="inlineStr">
        <is>
          <t>CARREGAMENTO</t>
        </is>
      </c>
      <c r="D3257" s="2" t="inlineStr">
        <is>
          <t>5666945</t>
        </is>
      </c>
      <c r="E3257" s="2" t="inlineStr">
        <is>
          <t>Felipe Amador Moreira</t>
        </is>
      </c>
      <c r="F3257" s="2" t="n">
        <v>16</v>
      </c>
      <c r="G3257" s="2" t="n">
        <v>0</v>
      </c>
      <c r="H3257" s="2" t="n">
        <v>0</v>
      </c>
      <c r="I3257" s="2" t="n">
        <v>0</v>
      </c>
      <c r="J3257" s="2" t="inlineStr">
        <is>
          <t>GPA</t>
        </is>
      </c>
    </row>
    <row r="3258">
      <c r="A3258" s="2" t="n">
        <v>8</v>
      </c>
      <c r="B3258" s="2" t="n">
        <v>930</v>
      </c>
      <c r="C3258" s="2" t="inlineStr">
        <is>
          <t>CARREGAMENTO</t>
        </is>
      </c>
      <c r="D3258" s="2" t="inlineStr">
        <is>
          <t>5668115</t>
        </is>
      </c>
      <c r="E3258" s="2" t="inlineStr">
        <is>
          <t>IVAN SILVA OLIVEIRA</t>
        </is>
      </c>
      <c r="F3258" s="2" t="n">
        <v>188</v>
      </c>
      <c r="G3258" s="2" t="n">
        <v>11.84</v>
      </c>
      <c r="H3258" s="2" t="n">
        <v>16</v>
      </c>
      <c r="I3258" s="2" t="n">
        <v>0</v>
      </c>
      <c r="J3258" s="2" t="inlineStr">
        <is>
          <t>GPA</t>
        </is>
      </c>
    </row>
    <row r="3259">
      <c r="A3259" s="2" t="n">
        <v>8</v>
      </c>
      <c r="B3259" s="2" t="n">
        <v>930</v>
      </c>
      <c r="C3259" s="2" t="inlineStr">
        <is>
          <t>SEPARACAO</t>
        </is>
      </c>
      <c r="D3259" s="2" t="inlineStr">
        <is>
          <t>5668115</t>
        </is>
      </c>
      <c r="E3259" s="2" t="inlineStr">
        <is>
          <t>IVAN SILVA OLIVEIRA</t>
        </is>
      </c>
      <c r="F3259" s="2" t="n">
        <v>126</v>
      </c>
      <c r="G3259" s="2" t="n">
        <v>1.23</v>
      </c>
      <c r="H3259" s="2" t="n">
        <v>102</v>
      </c>
      <c r="I3259" s="2" t="n">
        <v>0</v>
      </c>
      <c r="J3259" s="2" t="inlineStr">
        <is>
          <t>GPA</t>
        </is>
      </c>
    </row>
    <row r="3260">
      <c r="A3260" s="2" t="n">
        <v>8</v>
      </c>
      <c r="B3260" s="2" t="n">
        <v>930</v>
      </c>
      <c r="C3260" s="2" t="inlineStr">
        <is>
          <t>SEPARACAO</t>
        </is>
      </c>
      <c r="D3260" s="2" t="inlineStr">
        <is>
          <t>5668964</t>
        </is>
      </c>
      <c r="E3260" s="2" t="inlineStr">
        <is>
          <t>Valdemar De Jesus</t>
        </is>
      </c>
      <c r="F3260" s="2" t="n">
        <v>4807</v>
      </c>
      <c r="G3260" s="2" t="n">
        <v>42.78</v>
      </c>
      <c r="H3260" s="2" t="n">
        <v>112</v>
      </c>
      <c r="I3260" s="2" t="n">
        <v>0</v>
      </c>
      <c r="J3260" s="2" t="inlineStr">
        <is>
          <t>GPA</t>
        </is>
      </c>
    </row>
    <row r="3261">
      <c r="A3261" s="2" t="n">
        <v>8</v>
      </c>
      <c r="B3261" s="2" t="n">
        <v>930</v>
      </c>
      <c r="C3261" s="2" t="inlineStr">
        <is>
          <t>SEPARACAO</t>
        </is>
      </c>
      <c r="D3261" s="2" t="inlineStr">
        <is>
          <t>5670063</t>
        </is>
      </c>
      <c r="E3261" s="2" t="inlineStr">
        <is>
          <t>Lourival Ferreira Dos Santos</t>
        </is>
      </c>
      <c r="F3261" s="2" t="n">
        <v>5231</v>
      </c>
      <c r="G3261" s="2" t="n">
        <v>50.08</v>
      </c>
      <c r="H3261" s="2" t="n">
        <v>104</v>
      </c>
      <c r="I3261" s="2" t="n">
        <v>0</v>
      </c>
      <c r="J3261" s="2" t="inlineStr">
        <is>
          <t>GPA</t>
        </is>
      </c>
    </row>
    <row r="3262">
      <c r="A3262" s="2" t="n">
        <v>8</v>
      </c>
      <c r="B3262" s="2" t="n">
        <v>930</v>
      </c>
      <c r="C3262" s="2" t="inlineStr">
        <is>
          <t>PUXADA RECEB</t>
        </is>
      </c>
      <c r="D3262" s="2" t="inlineStr">
        <is>
          <t>5686849</t>
        </is>
      </c>
      <c r="E3262" s="2" t="inlineStr">
        <is>
          <t>Marcelo Raimundo De Sousa Junior</t>
        </is>
      </c>
      <c r="F3262" s="2" t="n">
        <v>180</v>
      </c>
      <c r="G3262" s="2" t="n">
        <v>27.45</v>
      </c>
      <c r="H3262" s="2" t="n">
        <v>7</v>
      </c>
      <c r="I3262" s="2" t="n">
        <v>0</v>
      </c>
      <c r="J3262" s="2" t="inlineStr">
        <is>
          <t>GPA</t>
        </is>
      </c>
    </row>
    <row r="3263">
      <c r="A3263" s="2" t="n">
        <v>8</v>
      </c>
      <c r="B3263" s="2" t="n">
        <v>930</v>
      </c>
      <c r="C3263" s="2" t="inlineStr">
        <is>
          <t>SEPARACAO</t>
        </is>
      </c>
      <c r="D3263" s="2" t="inlineStr">
        <is>
          <t>5686849</t>
        </is>
      </c>
      <c r="E3263" s="2" t="inlineStr">
        <is>
          <t>Marcelo Raimundo De Sousa Junior</t>
        </is>
      </c>
      <c r="F3263" s="2" t="n">
        <v>1339</v>
      </c>
      <c r="G3263" s="2" t="n">
        <v>11.14</v>
      </c>
      <c r="H3263" s="2" t="n">
        <v>120</v>
      </c>
      <c r="I3263" s="2" t="n">
        <v>0</v>
      </c>
      <c r="J3263" s="2" t="inlineStr">
        <is>
          <t>GPA</t>
        </is>
      </c>
    </row>
    <row r="3264">
      <c r="A3264" s="2" t="n">
        <v>8</v>
      </c>
      <c r="B3264" s="2" t="n">
        <v>930</v>
      </c>
      <c r="C3264" s="2" t="inlineStr">
        <is>
          <t>SEPARACAO</t>
        </is>
      </c>
      <c r="D3264" s="2" t="inlineStr">
        <is>
          <t>5689694</t>
        </is>
      </c>
      <c r="E3264" s="2" t="inlineStr">
        <is>
          <t>Michael Duane Graves</t>
        </is>
      </c>
      <c r="F3264" s="2" t="n">
        <v>9953</v>
      </c>
      <c r="G3264" s="2" t="n">
        <v>135.56</v>
      </c>
      <c r="H3264" s="2" t="n">
        <v>73</v>
      </c>
      <c r="I3264" s="2" t="n">
        <v>0</v>
      </c>
      <c r="J3264" s="2" t="inlineStr">
        <is>
          <t>GPA</t>
        </is>
      </c>
    </row>
    <row r="3265">
      <c r="A3265" s="2" t="n">
        <v>8</v>
      </c>
      <c r="B3265" s="2" t="n">
        <v>930</v>
      </c>
      <c r="C3265" s="2" t="inlineStr">
        <is>
          <t>SEPARACAO</t>
        </is>
      </c>
      <c r="D3265" s="2" t="inlineStr">
        <is>
          <t>5698634</t>
        </is>
      </c>
      <c r="E3265" s="2" t="inlineStr">
        <is>
          <t>Martinho Da Silva Primo</t>
        </is>
      </c>
      <c r="F3265" s="2" t="n">
        <v>2409</v>
      </c>
      <c r="G3265" s="2" t="n">
        <v>131.54</v>
      </c>
      <c r="H3265" s="2" t="n">
        <v>18</v>
      </c>
      <c r="I3265" s="2" t="n">
        <v>0</v>
      </c>
      <c r="J3265" s="2" t="inlineStr">
        <is>
          <t>GPA</t>
        </is>
      </c>
    </row>
    <row r="3266">
      <c r="A3266" s="2" t="n">
        <v>8</v>
      </c>
      <c r="B3266" s="2" t="n">
        <v>930</v>
      </c>
      <c r="C3266" s="2" t="inlineStr">
        <is>
          <t>PUXADA RECEB</t>
        </is>
      </c>
      <c r="D3266" s="2" t="inlineStr">
        <is>
          <t>5699967</t>
        </is>
      </c>
      <c r="E3266" s="2" t="inlineStr">
        <is>
          <t>Mikelson Hippolyte</t>
        </is>
      </c>
      <c r="F3266" s="2" t="n">
        <v>1964</v>
      </c>
      <c r="G3266" s="2" t="n">
        <v>56.11</v>
      </c>
      <c r="H3266" s="2" t="n">
        <v>35</v>
      </c>
      <c r="I3266" s="2" t="n">
        <v>0</v>
      </c>
      <c r="J3266" s="2" t="inlineStr">
        <is>
          <t>GPA</t>
        </is>
      </c>
    </row>
    <row r="3267">
      <c r="A3267" s="2" t="n">
        <v>8</v>
      </c>
      <c r="B3267" s="2" t="n">
        <v>930</v>
      </c>
      <c r="C3267" s="2" t="inlineStr">
        <is>
          <t>CARREGAMENTO</t>
        </is>
      </c>
      <c r="D3267" s="2" t="inlineStr">
        <is>
          <t>5701562</t>
        </is>
      </c>
      <c r="E3267" s="2" t="inlineStr">
        <is>
          <t>Victor Dos Santos Reis</t>
        </is>
      </c>
      <c r="F3267" s="2" t="n">
        <v>694</v>
      </c>
      <c r="G3267" s="2" t="n">
        <v>56.32</v>
      </c>
      <c r="H3267" s="2" t="n">
        <v>12</v>
      </c>
      <c r="I3267" s="2" t="n">
        <v>0</v>
      </c>
      <c r="J3267" s="2" t="inlineStr">
        <is>
          <t>GPA</t>
        </is>
      </c>
    </row>
    <row r="3268">
      <c r="A3268" s="2" t="n">
        <v>8</v>
      </c>
      <c r="B3268" s="2" t="n">
        <v>930</v>
      </c>
      <c r="C3268" s="2" t="inlineStr">
        <is>
          <t>CARREGAMENTO</t>
        </is>
      </c>
      <c r="D3268" s="2" t="inlineStr">
        <is>
          <t>5722063</t>
        </is>
      </c>
      <c r="E3268" s="2" t="inlineStr">
        <is>
          <t>Ruan Lagos Dos Santos Evangelista</t>
        </is>
      </c>
      <c r="F3268" s="2" t="n">
        <v>2262</v>
      </c>
      <c r="G3268" s="2" t="n">
        <v>34.34</v>
      </c>
      <c r="H3268" s="2" t="n">
        <v>66</v>
      </c>
      <c r="I3268" s="2" t="n">
        <v>0</v>
      </c>
      <c r="J3268" s="2" t="inlineStr">
        <is>
          <t>GPA</t>
        </is>
      </c>
    </row>
    <row r="3269">
      <c r="A3269" s="2" t="n">
        <v>8</v>
      </c>
      <c r="B3269" s="2" t="n">
        <v>930</v>
      </c>
      <c r="C3269" s="2" t="inlineStr">
        <is>
          <t>CARREGAMENTO</t>
        </is>
      </c>
      <c r="D3269" s="2" t="inlineStr">
        <is>
          <t>5722616</t>
        </is>
      </c>
      <c r="E3269" s="2" t="inlineStr">
        <is>
          <t>Gerlando Silva Alves</t>
        </is>
      </c>
      <c r="F3269" s="2" t="n">
        <v>37</v>
      </c>
      <c r="G3269" s="2" t="n">
        <v>0.22</v>
      </c>
      <c r="H3269" s="2" t="n">
        <v>168</v>
      </c>
      <c r="I3269" s="2" t="n">
        <v>0</v>
      </c>
      <c r="J3269" s="2" t="inlineStr">
        <is>
          <t>GPA</t>
        </is>
      </c>
    </row>
    <row r="3270">
      <c r="A3270" s="2" t="n">
        <v>8</v>
      </c>
      <c r="B3270" s="2" t="n">
        <v>930</v>
      </c>
      <c r="C3270" s="2" t="inlineStr">
        <is>
          <t>CARREGAMENTO</t>
        </is>
      </c>
      <c r="D3270" s="2" t="inlineStr">
        <is>
          <t>5723914</t>
        </is>
      </c>
      <c r="E3270" s="2" t="inlineStr">
        <is>
          <t>Gustavo Luiz Silva Lucena</t>
        </is>
      </c>
      <c r="F3270" s="2" t="n">
        <v>1407</v>
      </c>
      <c r="G3270" s="2" t="n">
        <v>18.91</v>
      </c>
      <c r="H3270" s="2" t="n">
        <v>74</v>
      </c>
      <c r="I3270" s="2" t="n">
        <v>0</v>
      </c>
      <c r="J3270" s="2" t="inlineStr">
        <is>
          <t>GPA</t>
        </is>
      </c>
    </row>
    <row r="3271">
      <c r="A3271" s="2" t="n">
        <v>8</v>
      </c>
      <c r="B3271" s="2" t="n">
        <v>930</v>
      </c>
      <c r="C3271" s="2" t="inlineStr">
        <is>
          <t>CARREGAMENTO</t>
        </is>
      </c>
      <c r="D3271" s="2" t="inlineStr">
        <is>
          <t>5732875</t>
        </is>
      </c>
      <c r="E3271" s="2" t="inlineStr">
        <is>
          <t>Ryan Antunes Sousa Silva</t>
        </is>
      </c>
      <c r="F3271" s="2" t="n">
        <v>1520</v>
      </c>
      <c r="G3271" s="2" t="n">
        <v>25.1</v>
      </c>
      <c r="H3271" s="2" t="n">
        <v>61</v>
      </c>
      <c r="I3271" s="2" t="n">
        <v>0</v>
      </c>
      <c r="J3271" s="2" t="inlineStr">
        <is>
          <t>GPA</t>
        </is>
      </c>
    </row>
    <row r="3272">
      <c r="A3272" s="2" t="n">
        <v>8</v>
      </c>
      <c r="B3272" s="2" t="n">
        <v>930</v>
      </c>
      <c r="C3272" s="2" t="inlineStr">
        <is>
          <t>SEPARACAO</t>
        </is>
      </c>
      <c r="D3272" s="2" t="inlineStr">
        <is>
          <t>5732875</t>
        </is>
      </c>
      <c r="E3272" s="2" t="inlineStr">
        <is>
          <t>Ryan Antunes Sousa Silva</t>
        </is>
      </c>
      <c r="F3272" s="2" t="n">
        <v>967</v>
      </c>
      <c r="G3272" s="2" t="n">
        <v>13.54</v>
      </c>
      <c r="H3272" s="2" t="n">
        <v>71</v>
      </c>
      <c r="I3272" s="2" t="n">
        <v>0</v>
      </c>
      <c r="J3272" s="2" t="inlineStr">
        <is>
          <t>GPA</t>
        </is>
      </c>
    </row>
    <row r="3273">
      <c r="A3273" s="2" t="n">
        <v>8</v>
      </c>
      <c r="B3273" s="2" t="n">
        <v>930</v>
      </c>
      <c r="C3273" s="2" t="inlineStr">
        <is>
          <t>RECEBIMENTO</t>
        </is>
      </c>
      <c r="D3273" s="2" t="inlineStr">
        <is>
          <t>5738946</t>
        </is>
      </c>
      <c r="E3273" s="2" t="inlineStr">
        <is>
          <t>Pedro Valerio Da Silva Junior</t>
        </is>
      </c>
      <c r="F3273" s="2" t="n">
        <v>326</v>
      </c>
      <c r="G3273" s="2" t="n">
        <v>6.15</v>
      </c>
      <c r="H3273" s="2" t="n">
        <v>53</v>
      </c>
      <c r="I3273" s="2" t="n">
        <v>0</v>
      </c>
      <c r="J3273" s="2" t="inlineStr">
        <is>
          <t>GPA</t>
        </is>
      </c>
    </row>
    <row r="3274">
      <c r="A3274" s="2" t="n">
        <v>8</v>
      </c>
      <c r="B3274" s="2" t="n">
        <v>930</v>
      </c>
      <c r="C3274" s="2" t="inlineStr">
        <is>
          <t>PUXADA RECEB</t>
        </is>
      </c>
      <c r="D3274" s="2" t="inlineStr">
        <is>
          <t>5740665</t>
        </is>
      </c>
      <c r="E3274" s="2" t="inlineStr">
        <is>
          <t>Rodrigo Barreto Diniz</t>
        </is>
      </c>
      <c r="F3274" s="2" t="n">
        <v>86</v>
      </c>
      <c r="G3274" s="2" t="n">
        <v>8.24</v>
      </c>
      <c r="H3274" s="2" t="n">
        <v>10</v>
      </c>
      <c r="I3274" s="2" t="n">
        <v>0</v>
      </c>
      <c r="J3274" s="2" t="inlineStr">
        <is>
          <t>GPA</t>
        </is>
      </c>
    </row>
    <row r="3275">
      <c r="A3275" s="2" t="n">
        <v>8</v>
      </c>
      <c r="B3275" s="2" t="n">
        <v>930</v>
      </c>
      <c r="C3275" s="2" t="inlineStr">
        <is>
          <t>CARREGAMENTO</t>
        </is>
      </c>
      <c r="D3275" s="2" t="inlineStr">
        <is>
          <t>5747619</t>
        </is>
      </c>
      <c r="E3275" s="2" t="inlineStr">
        <is>
          <t>Rodrigo Campos De Oliveira</t>
        </is>
      </c>
      <c r="F3275" s="2" t="n">
        <v>33</v>
      </c>
      <c r="G3275" s="2" t="n">
        <v>4.76</v>
      </c>
      <c r="H3275" s="2" t="n">
        <v>7</v>
      </c>
      <c r="I3275" s="2" t="n">
        <v>0</v>
      </c>
      <c r="J3275" s="2" t="inlineStr">
        <is>
          <t>GPA</t>
        </is>
      </c>
    </row>
    <row r="3276">
      <c r="A3276" s="2" t="n">
        <v>8</v>
      </c>
      <c r="B3276" s="2" t="n">
        <v>930</v>
      </c>
      <c r="C3276" s="2" t="inlineStr">
        <is>
          <t>ATIVIDADE OP. EMP.</t>
        </is>
      </c>
      <c r="D3276" s="2" t="inlineStr">
        <is>
          <t>5748780</t>
        </is>
      </c>
      <c r="E3276" s="2" t="inlineStr">
        <is>
          <t>Eliu Ornan Monasterio Calles</t>
        </is>
      </c>
      <c r="F3276" s="2" t="n">
        <v>632</v>
      </c>
      <c r="G3276" s="2" t="n">
        <v>95.87</v>
      </c>
      <c r="H3276" s="2" t="n">
        <v>7</v>
      </c>
      <c r="I3276" s="2" t="n">
        <v>0</v>
      </c>
      <c r="J3276" s="2" t="inlineStr">
        <is>
          <t>GPA</t>
        </is>
      </c>
    </row>
    <row r="3277">
      <c r="A3277" s="2" t="n">
        <v>8</v>
      </c>
      <c r="B3277" s="2" t="n">
        <v>930</v>
      </c>
      <c r="C3277" s="2" t="inlineStr">
        <is>
          <t>CARREGAMENTO</t>
        </is>
      </c>
      <c r="D3277" s="2" t="inlineStr">
        <is>
          <t>5749727</t>
        </is>
      </c>
      <c r="E3277" s="2" t="inlineStr">
        <is>
          <t>Luiz Felipe Silva De Oliveira</t>
        </is>
      </c>
      <c r="F3277" s="2" t="n">
        <v>133</v>
      </c>
      <c r="G3277" s="2" t="n">
        <v>4.35</v>
      </c>
      <c r="H3277" s="2" t="n">
        <v>31</v>
      </c>
      <c r="I3277" s="2" t="n">
        <v>0</v>
      </c>
      <c r="J3277" s="2" t="inlineStr">
        <is>
          <t>GPA</t>
        </is>
      </c>
    </row>
    <row r="3278">
      <c r="A3278" s="2" t="n">
        <v>8</v>
      </c>
      <c r="B3278" s="2" t="n">
        <v>930</v>
      </c>
      <c r="C3278" s="2" t="inlineStr">
        <is>
          <t>SEPARACAO</t>
        </is>
      </c>
      <c r="D3278" s="2" t="inlineStr">
        <is>
          <t>5749727</t>
        </is>
      </c>
      <c r="E3278" s="2" t="inlineStr">
        <is>
          <t>Luiz Felipe Silva De Oliveira</t>
        </is>
      </c>
      <c r="F3278" s="2" t="n">
        <v>48</v>
      </c>
      <c r="G3278" s="2" t="n">
        <v>0</v>
      </c>
      <c r="H3278" s="2" t="n">
        <v>0</v>
      </c>
      <c r="I3278" s="2" t="n">
        <v>0</v>
      </c>
      <c r="J3278" s="2" t="inlineStr">
        <is>
          <t>GPA</t>
        </is>
      </c>
    </row>
    <row r="3279">
      <c r="A3279" s="2" t="n">
        <v>8</v>
      </c>
      <c r="B3279" s="2" t="n">
        <v>930</v>
      </c>
      <c r="C3279" s="2" t="inlineStr">
        <is>
          <t>SEPARACAO</t>
        </is>
      </c>
      <c r="D3279" s="2" t="inlineStr">
        <is>
          <t>5760364</t>
        </is>
      </c>
      <c r="E3279" s="2" t="inlineStr">
        <is>
          <t>Andre Luiz Maia</t>
        </is>
      </c>
      <c r="F3279" s="2" t="n">
        <v>2438</v>
      </c>
      <c r="G3279" s="2" t="n">
        <v>33.87</v>
      </c>
      <c r="H3279" s="2" t="n">
        <v>72</v>
      </c>
      <c r="I3279" s="2" t="n">
        <v>0</v>
      </c>
      <c r="J3279" s="2" t="inlineStr">
        <is>
          <t>GPA</t>
        </is>
      </c>
    </row>
    <row r="3280">
      <c r="A3280" s="2" t="n">
        <v>8</v>
      </c>
      <c r="B3280" s="2" t="n">
        <v>930</v>
      </c>
      <c r="C3280" s="2" t="inlineStr">
        <is>
          <t>SEPARACAO</t>
        </is>
      </c>
      <c r="D3280" s="2" t="inlineStr">
        <is>
          <t>5760372</t>
        </is>
      </c>
      <c r="E3280" s="2" t="inlineStr">
        <is>
          <t>Michael Chukwuebuka Emmanuel</t>
        </is>
      </c>
      <c r="F3280" s="2" t="n">
        <v>11481</v>
      </c>
      <c r="G3280" s="2" t="n">
        <v>81.59999999999999</v>
      </c>
      <c r="H3280" s="2" t="n">
        <v>141</v>
      </c>
      <c r="I3280" s="2" t="n">
        <v>0</v>
      </c>
      <c r="J3280" s="2" t="inlineStr">
        <is>
          <t>GPA</t>
        </is>
      </c>
    </row>
    <row r="3281">
      <c r="A3281" s="2" t="n">
        <v>8</v>
      </c>
      <c r="B3281" s="2" t="n">
        <v>930</v>
      </c>
      <c r="C3281" s="2" t="inlineStr">
        <is>
          <t>CARREGAMENTO</t>
        </is>
      </c>
      <c r="D3281" s="2" t="inlineStr">
        <is>
          <t>5766982</t>
        </is>
      </c>
      <c r="E3281" s="2" t="inlineStr">
        <is>
          <t>DANIEL FRANCISCO DE SOUZA JUNIOR</t>
        </is>
      </c>
      <c r="F3281" s="2" t="n">
        <v>74</v>
      </c>
      <c r="G3281" s="2" t="n">
        <v>6.38</v>
      </c>
      <c r="H3281" s="2" t="n">
        <v>12</v>
      </c>
      <c r="I3281" s="2" t="n">
        <v>0</v>
      </c>
      <c r="J3281" s="2" t="inlineStr">
        <is>
          <t>GPA</t>
        </is>
      </c>
    </row>
    <row r="3282">
      <c r="A3282" s="2" t="n">
        <v>8</v>
      </c>
      <c r="B3282" s="2" t="n">
        <v>930</v>
      </c>
      <c r="C3282" s="2" t="inlineStr">
        <is>
          <t>SEPARACAO</t>
        </is>
      </c>
      <c r="D3282" s="2" t="inlineStr">
        <is>
          <t>5766982</t>
        </is>
      </c>
      <c r="E3282" s="2" t="inlineStr">
        <is>
          <t>DANIEL FRANCISCO DE SOUZA JUNIOR</t>
        </is>
      </c>
      <c r="F3282" s="2" t="n">
        <v>212</v>
      </c>
      <c r="G3282" s="2" t="n">
        <v>1.92</v>
      </c>
      <c r="H3282" s="2" t="n">
        <v>110</v>
      </c>
      <c r="I3282" s="2" t="n">
        <v>0</v>
      </c>
      <c r="J3282" s="2" t="inlineStr">
        <is>
          <t>GPA</t>
        </is>
      </c>
    </row>
    <row r="3283">
      <c r="A3283" s="2" t="n">
        <v>8</v>
      </c>
      <c r="B3283" s="2" t="n">
        <v>930</v>
      </c>
      <c r="C3283" s="2" t="inlineStr">
        <is>
          <t>SEPARACAO</t>
        </is>
      </c>
      <c r="D3283" s="2" t="inlineStr">
        <is>
          <t>5768969</t>
        </is>
      </c>
      <c r="E3283" s="2" t="inlineStr">
        <is>
          <t>KEVIN ARAUJO MOREIRA PEREIRA</t>
        </is>
      </c>
      <c r="F3283" s="2" t="n">
        <v>225</v>
      </c>
      <c r="G3283" s="2" t="n">
        <v>9.460000000000001</v>
      </c>
      <c r="H3283" s="2" t="n">
        <v>24</v>
      </c>
      <c r="I3283" s="2" t="n">
        <v>0</v>
      </c>
      <c r="J3283" s="2" t="inlineStr">
        <is>
          <t>GPA</t>
        </is>
      </c>
    </row>
    <row r="3284">
      <c r="A3284" s="2" t="n">
        <v>8</v>
      </c>
      <c r="B3284" s="2" t="n">
        <v>930</v>
      </c>
      <c r="C3284" s="2" t="inlineStr">
        <is>
          <t>RECEBIMENTO</t>
        </is>
      </c>
      <c r="D3284" s="2" t="inlineStr">
        <is>
          <t>5774810</t>
        </is>
      </c>
      <c r="E3284" s="2" t="inlineStr">
        <is>
          <t>Enzo Henrique Francisco Rosa</t>
        </is>
      </c>
      <c r="F3284" s="2" t="n">
        <v>47</v>
      </c>
      <c r="G3284" s="2" t="n">
        <v>2.81</v>
      </c>
      <c r="H3284" s="2" t="n">
        <v>17</v>
      </c>
      <c r="I3284" s="2" t="n">
        <v>0</v>
      </c>
      <c r="J3284" s="2" t="inlineStr">
        <is>
          <t>GPA</t>
        </is>
      </c>
    </row>
    <row r="3285">
      <c r="A3285" s="2" t="n">
        <v>8</v>
      </c>
      <c r="B3285" s="2" t="n">
        <v>930</v>
      </c>
      <c r="C3285" s="2" t="inlineStr">
        <is>
          <t>CARREGAMENTO</t>
        </is>
      </c>
      <c r="D3285" s="2" t="inlineStr">
        <is>
          <t>577628</t>
        </is>
      </c>
      <c r="E3285" s="2" t="inlineStr">
        <is>
          <t>EMERSON DE JESUS MELO DA SILVA</t>
        </is>
      </c>
      <c r="F3285" s="2" t="n">
        <v>18</v>
      </c>
      <c r="G3285" s="2" t="n">
        <v>1.47</v>
      </c>
      <c r="H3285" s="2" t="n">
        <v>12</v>
      </c>
      <c r="I3285" s="2" t="n">
        <v>0</v>
      </c>
      <c r="J3285" s="2" t="inlineStr">
        <is>
          <t>GPA</t>
        </is>
      </c>
    </row>
    <row r="3286">
      <c r="A3286" s="2" t="n">
        <v>8</v>
      </c>
      <c r="B3286" s="2" t="n">
        <v>930</v>
      </c>
      <c r="C3286" s="2" t="inlineStr">
        <is>
          <t>RECEBIMENTO</t>
        </is>
      </c>
      <c r="D3286" s="2" t="inlineStr">
        <is>
          <t>577628</t>
        </is>
      </c>
      <c r="E3286" s="2" t="inlineStr">
        <is>
          <t>EMERSON DE JESUS MELO DA SILVA</t>
        </is>
      </c>
      <c r="F3286" s="2" t="n">
        <v>91</v>
      </c>
      <c r="G3286" s="2" t="n">
        <v>8.48</v>
      </c>
      <c r="H3286" s="2" t="n">
        <v>11</v>
      </c>
      <c r="I3286" s="2" t="n">
        <v>0</v>
      </c>
      <c r="J3286" s="2" t="inlineStr">
        <is>
          <t>GPA</t>
        </is>
      </c>
    </row>
    <row r="3287">
      <c r="A3287" s="2" t="n">
        <v>8</v>
      </c>
      <c r="B3287" s="2" t="n">
        <v>930</v>
      </c>
      <c r="C3287" s="2" t="inlineStr">
        <is>
          <t>CARREGAMENTO</t>
        </is>
      </c>
      <c r="D3287" s="2" t="inlineStr">
        <is>
          <t>5776503</t>
        </is>
      </c>
      <c r="E3287" s="2" t="inlineStr">
        <is>
          <t>Matheus Marcelino De Jesus</t>
        </is>
      </c>
      <c r="F3287" s="2" t="n">
        <v>813</v>
      </c>
      <c r="G3287" s="2" t="n">
        <v>37.32</v>
      </c>
      <c r="H3287" s="2" t="n">
        <v>22</v>
      </c>
      <c r="I3287" s="2" t="n">
        <v>0</v>
      </c>
      <c r="J3287" s="2" t="inlineStr">
        <is>
          <t>GPA</t>
        </is>
      </c>
    </row>
    <row r="3288">
      <c r="A3288" s="2" t="n">
        <v>8</v>
      </c>
      <c r="B3288" s="2" t="n">
        <v>930</v>
      </c>
      <c r="C3288" s="2" t="inlineStr">
        <is>
          <t>SEPARACAO</t>
        </is>
      </c>
      <c r="D3288" s="2" t="inlineStr">
        <is>
          <t>5776503</t>
        </is>
      </c>
      <c r="E3288" s="2" t="inlineStr">
        <is>
          <t>Matheus Marcelino De Jesus</t>
        </is>
      </c>
      <c r="F3288" s="2" t="n">
        <v>446</v>
      </c>
      <c r="G3288" s="2" t="n">
        <v>6.02</v>
      </c>
      <c r="H3288" s="2" t="n">
        <v>74</v>
      </c>
      <c r="I3288" s="2" t="n">
        <v>0</v>
      </c>
      <c r="J3288" s="2" t="inlineStr">
        <is>
          <t>GPA</t>
        </is>
      </c>
    </row>
    <row r="3289">
      <c r="A3289" s="2" t="n">
        <v>8</v>
      </c>
      <c r="B3289" s="2" t="n">
        <v>930</v>
      </c>
      <c r="C3289" s="2" t="inlineStr">
        <is>
          <t>SEPARACAO</t>
        </is>
      </c>
      <c r="D3289" s="2" t="inlineStr">
        <is>
          <t>5776813</t>
        </is>
      </c>
      <c r="E3289" s="2" t="inlineStr">
        <is>
          <t>Helio Fernandes De Oliveira</t>
        </is>
      </c>
      <c r="F3289" s="2" t="n">
        <v>572</v>
      </c>
      <c r="G3289" s="2" t="n">
        <v>7.88</v>
      </c>
      <c r="H3289" s="2" t="n">
        <v>73</v>
      </c>
      <c r="I3289" s="2" t="n">
        <v>0</v>
      </c>
      <c r="J3289" s="2" t="inlineStr">
        <is>
          <t>GPA</t>
        </is>
      </c>
    </row>
    <row r="3290">
      <c r="A3290" s="2" t="n">
        <v>8</v>
      </c>
      <c r="B3290" s="2" t="n">
        <v>930</v>
      </c>
      <c r="C3290" s="2" t="inlineStr">
        <is>
          <t>SEPARACAO</t>
        </is>
      </c>
      <c r="D3290" s="2" t="inlineStr">
        <is>
          <t>5778662</t>
        </is>
      </c>
      <c r="E3290" s="2" t="inlineStr">
        <is>
          <t>Kaua Anderson Da Silva Santos</t>
        </is>
      </c>
      <c r="F3290" s="2" t="n">
        <v>9649</v>
      </c>
      <c r="G3290" s="2" t="n">
        <v>76.27</v>
      </c>
      <c r="H3290" s="2" t="n">
        <v>127</v>
      </c>
      <c r="I3290" s="2" t="n">
        <v>0</v>
      </c>
      <c r="J3290" s="2" t="inlineStr">
        <is>
          <t>GPA</t>
        </is>
      </c>
    </row>
    <row r="3291">
      <c r="A3291" s="2" t="n">
        <v>8</v>
      </c>
      <c r="B3291" s="2" t="n">
        <v>930</v>
      </c>
      <c r="C3291" s="2" t="inlineStr">
        <is>
          <t>CARREGAMENTO</t>
        </is>
      </c>
      <c r="D3291" s="2" t="inlineStr">
        <is>
          <t>5781639</t>
        </is>
      </c>
      <c r="E3291" s="2" t="inlineStr">
        <is>
          <t>Yago Yuri Da Costa Silva</t>
        </is>
      </c>
      <c r="F3291" s="2" t="n">
        <v>2001</v>
      </c>
      <c r="G3291" s="2" t="n">
        <v>41.8</v>
      </c>
      <c r="H3291" s="2" t="n">
        <v>48</v>
      </c>
      <c r="I3291" s="2" t="n">
        <v>0</v>
      </c>
      <c r="J3291" s="2" t="inlineStr">
        <is>
          <t>GPA</t>
        </is>
      </c>
    </row>
    <row r="3292">
      <c r="A3292" s="2" t="n">
        <v>8</v>
      </c>
      <c r="B3292" s="2" t="n">
        <v>930</v>
      </c>
      <c r="C3292" s="2" t="inlineStr">
        <is>
          <t>SEPARACAO</t>
        </is>
      </c>
      <c r="D3292" s="2" t="inlineStr">
        <is>
          <t>5781639</t>
        </is>
      </c>
      <c r="E3292" s="2" t="inlineStr">
        <is>
          <t>Yago Yuri Da Costa Silva</t>
        </is>
      </c>
      <c r="F3292" s="2" t="n">
        <v>964</v>
      </c>
      <c r="G3292" s="2" t="n">
        <v>12.3</v>
      </c>
      <c r="H3292" s="2" t="n">
        <v>78</v>
      </c>
      <c r="I3292" s="2" t="n">
        <v>0</v>
      </c>
      <c r="J3292" s="2" t="inlineStr">
        <is>
          <t>GPA</t>
        </is>
      </c>
    </row>
    <row r="3293">
      <c r="A3293" s="2" t="n">
        <v>8</v>
      </c>
      <c r="B3293" s="2" t="n">
        <v>930</v>
      </c>
      <c r="C3293" s="2" t="inlineStr">
        <is>
          <t>CARREGAMENTO</t>
        </is>
      </c>
      <c r="D3293" s="2" t="inlineStr">
        <is>
          <t>5782040</t>
        </is>
      </c>
      <c r="E3293" s="2" t="inlineStr">
        <is>
          <t>Samuel Henrique Palhoto Lima Bento</t>
        </is>
      </c>
      <c r="F3293" s="2" t="n">
        <v>772</v>
      </c>
      <c r="G3293" s="2" t="n">
        <v>28.85</v>
      </c>
      <c r="H3293" s="2" t="n">
        <v>27</v>
      </c>
      <c r="I3293" s="2" t="n">
        <v>0</v>
      </c>
      <c r="J3293" s="2" t="inlineStr">
        <is>
          <t>GPA</t>
        </is>
      </c>
    </row>
    <row r="3294">
      <c r="A3294" s="2" t="n">
        <v>8</v>
      </c>
      <c r="B3294" s="2" t="n">
        <v>930</v>
      </c>
      <c r="C3294" s="2" t="inlineStr">
        <is>
          <t>SEPARACAO</t>
        </is>
      </c>
      <c r="D3294" s="2" t="inlineStr">
        <is>
          <t>5782040</t>
        </is>
      </c>
      <c r="E3294" s="2" t="inlineStr">
        <is>
          <t>Samuel Henrique Palhoto Lima Bento</t>
        </is>
      </c>
      <c r="F3294" s="2" t="n">
        <v>184</v>
      </c>
      <c r="G3294" s="2" t="n">
        <v>4.24</v>
      </c>
      <c r="H3294" s="2" t="n">
        <v>43</v>
      </c>
      <c r="I3294" s="2" t="n">
        <v>0</v>
      </c>
      <c r="J3294" s="2" t="inlineStr">
        <is>
          <t>GPA</t>
        </is>
      </c>
    </row>
    <row r="3295">
      <c r="A3295" s="2" t="n">
        <v>8</v>
      </c>
      <c r="B3295" s="2" t="n">
        <v>930</v>
      </c>
      <c r="C3295" s="2" t="inlineStr">
        <is>
          <t>CARREGAMENTO</t>
        </is>
      </c>
      <c r="D3295" s="2" t="inlineStr">
        <is>
          <t>5782520</t>
        </is>
      </c>
      <c r="E3295" s="2" t="inlineStr">
        <is>
          <t>Tiago Jose De Assis</t>
        </is>
      </c>
      <c r="F3295" s="2" t="n">
        <v>1265</v>
      </c>
      <c r="G3295" s="2" t="n">
        <v>91.66</v>
      </c>
      <c r="H3295" s="2" t="n">
        <v>14</v>
      </c>
      <c r="I3295" s="2" t="n">
        <v>0</v>
      </c>
      <c r="J3295" s="2" t="inlineStr">
        <is>
          <t>GPA</t>
        </is>
      </c>
    </row>
    <row r="3296">
      <c r="A3296" s="2" t="n">
        <v>8</v>
      </c>
      <c r="B3296" s="2" t="n">
        <v>930</v>
      </c>
      <c r="C3296" s="2" t="inlineStr">
        <is>
          <t>PUXADA RECEB</t>
        </is>
      </c>
      <c r="D3296" s="2" t="inlineStr">
        <is>
          <t>5783895</t>
        </is>
      </c>
      <c r="E3296" s="2" t="inlineStr">
        <is>
          <t>Jesus Sebastian Paredes Gutierrez</t>
        </is>
      </c>
      <c r="F3296" s="2" t="n">
        <v>2538</v>
      </c>
      <c r="G3296" s="2" t="n">
        <v>65.97</v>
      </c>
      <c r="H3296" s="2" t="n">
        <v>38</v>
      </c>
      <c r="I3296" s="2" t="n">
        <v>0</v>
      </c>
      <c r="J3296" s="2" t="inlineStr">
        <is>
          <t>GPA</t>
        </is>
      </c>
    </row>
    <row r="3297">
      <c r="A3297" s="2" t="n">
        <v>8</v>
      </c>
      <c r="B3297" s="2" t="n">
        <v>930</v>
      </c>
      <c r="C3297" s="2" t="inlineStr">
        <is>
          <t>SEPARACAO</t>
        </is>
      </c>
      <c r="D3297" s="2" t="inlineStr">
        <is>
          <t>5783895</t>
        </is>
      </c>
      <c r="E3297" s="2" t="inlineStr">
        <is>
          <t>Jesus Sebastian Paredes Gutierrez</t>
        </is>
      </c>
      <c r="F3297" s="2" t="n">
        <v>274</v>
      </c>
      <c r="G3297" s="2" t="n">
        <v>4.81</v>
      </c>
      <c r="H3297" s="2" t="n">
        <v>57</v>
      </c>
      <c r="I3297" s="2" t="n">
        <v>0</v>
      </c>
      <c r="J3297" s="2" t="inlineStr">
        <is>
          <t>GPA</t>
        </is>
      </c>
    </row>
    <row r="3298">
      <c r="A3298" s="2" t="n">
        <v>8</v>
      </c>
      <c r="B3298" s="2" t="n">
        <v>930</v>
      </c>
      <c r="C3298" s="2" t="inlineStr">
        <is>
          <t>CARREGAMENTO</t>
        </is>
      </c>
      <c r="D3298" s="2" t="inlineStr">
        <is>
          <t>5785359</t>
        </is>
      </c>
      <c r="E3298" s="2" t="inlineStr">
        <is>
          <t>Lucas Ribeiro De Jesus</t>
        </is>
      </c>
      <c r="F3298" s="2" t="n">
        <v>131</v>
      </c>
      <c r="G3298" s="2" t="n">
        <v>2.17</v>
      </c>
      <c r="H3298" s="2" t="n">
        <v>60</v>
      </c>
      <c r="I3298" s="2" t="n">
        <v>0</v>
      </c>
      <c r="J3298" s="2" t="inlineStr">
        <is>
          <t>GPA</t>
        </is>
      </c>
    </row>
    <row r="3299">
      <c r="A3299" s="2" t="n">
        <v>8</v>
      </c>
      <c r="B3299" s="2" t="n">
        <v>930</v>
      </c>
      <c r="C3299" s="2" t="inlineStr">
        <is>
          <t>CARREGAMENTO</t>
        </is>
      </c>
      <c r="D3299" s="2" t="inlineStr">
        <is>
          <t>5785790</t>
        </is>
      </c>
      <c r="E3299" s="2" t="inlineStr">
        <is>
          <t>Sebastiao Rodrigues Do Nascimento</t>
        </is>
      </c>
      <c r="F3299" s="2" t="n">
        <v>459</v>
      </c>
      <c r="G3299" s="2" t="n">
        <v>26.96</v>
      </c>
      <c r="H3299" s="2" t="n">
        <v>17</v>
      </c>
      <c r="I3299" s="2" t="n">
        <v>0</v>
      </c>
      <c r="J3299" s="2" t="inlineStr">
        <is>
          <t>GPA</t>
        </is>
      </c>
    </row>
    <row r="3300">
      <c r="A3300" s="2" t="n">
        <v>8</v>
      </c>
      <c r="B3300" s="2" t="n">
        <v>930</v>
      </c>
      <c r="C3300" s="2" t="inlineStr">
        <is>
          <t>CARREGAMENTO</t>
        </is>
      </c>
      <c r="D3300" s="2" t="inlineStr">
        <is>
          <t>5786444</t>
        </is>
      </c>
      <c r="E3300" s="2" t="inlineStr">
        <is>
          <t>Romulo Soares De Araujo</t>
        </is>
      </c>
      <c r="F3300" s="2" t="n">
        <v>203</v>
      </c>
      <c r="G3300" s="2" t="n">
        <v>4.49</v>
      </c>
      <c r="H3300" s="2" t="n">
        <v>45</v>
      </c>
      <c r="I3300" s="2" t="n">
        <v>0</v>
      </c>
      <c r="J3300" s="2" t="inlineStr">
        <is>
          <t>GPA</t>
        </is>
      </c>
    </row>
    <row r="3301">
      <c r="A3301" s="2" t="n">
        <v>8</v>
      </c>
      <c r="B3301" s="2" t="n">
        <v>930</v>
      </c>
      <c r="C3301" s="2" t="inlineStr">
        <is>
          <t>PUXADA RECEB</t>
        </is>
      </c>
      <c r="D3301" s="2" t="inlineStr">
        <is>
          <t>5786444</t>
        </is>
      </c>
      <c r="E3301" s="2" t="inlineStr">
        <is>
          <t>Romulo Soares De Araujo</t>
        </is>
      </c>
      <c r="F3301" s="2" t="n">
        <v>133</v>
      </c>
      <c r="G3301" s="2" t="n">
        <v>23.24</v>
      </c>
      <c r="H3301" s="2" t="n">
        <v>6</v>
      </c>
      <c r="I3301" s="2" t="n">
        <v>0</v>
      </c>
      <c r="J3301" s="2" t="inlineStr">
        <is>
          <t>GPA</t>
        </is>
      </c>
    </row>
    <row r="3302">
      <c r="A3302" s="2" t="n">
        <v>8</v>
      </c>
      <c r="B3302" s="2" t="n">
        <v>930</v>
      </c>
      <c r="C3302" s="2" t="inlineStr">
        <is>
          <t>SEPARACAO</t>
        </is>
      </c>
      <c r="D3302" s="2" t="inlineStr">
        <is>
          <t>5786444</t>
        </is>
      </c>
      <c r="E3302" s="2" t="inlineStr">
        <is>
          <t>Romulo Soares De Araujo</t>
        </is>
      </c>
      <c r="F3302" s="2" t="n">
        <v>522</v>
      </c>
      <c r="G3302" s="2" t="n">
        <v>7.34</v>
      </c>
      <c r="H3302" s="2" t="n">
        <v>71</v>
      </c>
      <c r="I3302" s="2" t="n">
        <v>0</v>
      </c>
      <c r="J3302" s="2" t="inlineStr">
        <is>
          <t>GPA</t>
        </is>
      </c>
    </row>
    <row r="3303">
      <c r="A3303" s="2" t="n">
        <v>8</v>
      </c>
      <c r="B3303" s="2" t="n">
        <v>930</v>
      </c>
      <c r="C3303" s="2" t="inlineStr">
        <is>
          <t>CARREGAMENTO</t>
        </is>
      </c>
      <c r="D3303" s="2" t="inlineStr">
        <is>
          <t>5788943</t>
        </is>
      </c>
      <c r="E3303" s="2" t="inlineStr">
        <is>
          <t>Guerrada Christos Ngandzien Itoua</t>
        </is>
      </c>
      <c r="F3303" s="2" t="n">
        <v>174</v>
      </c>
      <c r="G3303" s="2" t="n">
        <v>9</v>
      </c>
      <c r="H3303" s="2" t="n">
        <v>19</v>
      </c>
      <c r="I3303" s="2" t="n">
        <v>0</v>
      </c>
      <c r="J3303" s="2" t="inlineStr">
        <is>
          <t>GPA</t>
        </is>
      </c>
    </row>
    <row r="3304">
      <c r="A3304" s="2" t="n">
        <v>8</v>
      </c>
      <c r="B3304" s="2" t="n">
        <v>930</v>
      </c>
      <c r="C3304" s="2" t="inlineStr">
        <is>
          <t>CARREGAMENTO</t>
        </is>
      </c>
      <c r="D3304" s="2" t="inlineStr">
        <is>
          <t>5791219</t>
        </is>
      </c>
      <c r="E3304" s="2" t="inlineStr">
        <is>
          <t>KAYKE HENRIQUE BARBOSA</t>
        </is>
      </c>
      <c r="F3304" s="2" t="n">
        <v>374</v>
      </c>
      <c r="G3304" s="2" t="n">
        <v>25.08</v>
      </c>
      <c r="H3304" s="2" t="n">
        <v>15</v>
      </c>
      <c r="I3304" s="2" t="n">
        <v>0</v>
      </c>
      <c r="J3304" s="2" t="inlineStr">
        <is>
          <t>GPA</t>
        </is>
      </c>
    </row>
    <row r="3305">
      <c r="A3305" s="2" t="n">
        <v>8</v>
      </c>
      <c r="B3305" s="2" t="n">
        <v>930</v>
      </c>
      <c r="C3305" s="2" t="inlineStr">
        <is>
          <t>SEPARACAO</t>
        </is>
      </c>
      <c r="D3305" s="2" t="inlineStr">
        <is>
          <t>5791219</t>
        </is>
      </c>
      <c r="E3305" s="2" t="inlineStr">
        <is>
          <t>KAYKE HENRIQUE BARBOSA</t>
        </is>
      </c>
      <c r="F3305" s="2" t="n">
        <v>415</v>
      </c>
      <c r="G3305" s="2" t="n">
        <v>4.15</v>
      </c>
      <c r="H3305" s="2" t="n">
        <v>100</v>
      </c>
      <c r="I3305" s="2" t="n">
        <v>0</v>
      </c>
      <c r="J3305" s="2" t="inlineStr">
        <is>
          <t>GPA</t>
        </is>
      </c>
    </row>
    <row r="3306">
      <c r="A3306" s="2" t="n">
        <v>8</v>
      </c>
      <c r="B3306" s="2" t="n">
        <v>930</v>
      </c>
      <c r="C3306" s="2" t="inlineStr">
        <is>
          <t>CARREGAMENTO</t>
        </is>
      </c>
      <c r="D3306" s="2" t="inlineStr">
        <is>
          <t>5793327</t>
        </is>
      </c>
      <c r="E3306" s="2" t="inlineStr">
        <is>
          <t>Jheferson Cutrim Correia</t>
        </is>
      </c>
      <c r="F3306" s="2" t="n">
        <v>68</v>
      </c>
      <c r="G3306" s="2" t="n">
        <v>8.720000000000001</v>
      </c>
      <c r="H3306" s="2" t="n">
        <v>8</v>
      </c>
      <c r="I3306" s="2" t="n">
        <v>0</v>
      </c>
      <c r="J3306" s="2" t="inlineStr">
        <is>
          <t>GPA</t>
        </is>
      </c>
    </row>
    <row r="3307">
      <c r="A3307" s="2" t="n">
        <v>8</v>
      </c>
      <c r="B3307" s="2" t="n">
        <v>930</v>
      </c>
      <c r="C3307" s="2" t="inlineStr">
        <is>
          <t>CARREGAMENTO</t>
        </is>
      </c>
      <c r="D3307" s="2" t="inlineStr">
        <is>
          <t>5795737</t>
        </is>
      </c>
      <c r="E3307" s="2" t="inlineStr">
        <is>
          <t>David Soares Do Nascimento</t>
        </is>
      </c>
      <c r="F3307" s="2" t="n">
        <v>792</v>
      </c>
      <c r="G3307" s="2" t="n">
        <v>15.57</v>
      </c>
      <c r="H3307" s="2" t="n">
        <v>51</v>
      </c>
      <c r="I3307" s="2" t="n">
        <v>0</v>
      </c>
      <c r="J3307" s="2" t="inlineStr">
        <is>
          <t>GPA</t>
        </is>
      </c>
    </row>
    <row r="3308">
      <c r="A3308" s="2" t="n">
        <v>8</v>
      </c>
      <c r="B3308" s="2" t="n">
        <v>930</v>
      </c>
      <c r="C3308" s="2" t="inlineStr">
        <is>
          <t>SEPARACAO</t>
        </is>
      </c>
      <c r="D3308" s="2" t="inlineStr">
        <is>
          <t>5795737</t>
        </is>
      </c>
      <c r="E3308" s="2" t="inlineStr">
        <is>
          <t>David Soares Do Nascimento</t>
        </is>
      </c>
      <c r="F3308" s="2" t="n">
        <v>205</v>
      </c>
      <c r="G3308" s="2" t="n">
        <v>1.9</v>
      </c>
      <c r="H3308" s="2" t="n">
        <v>108</v>
      </c>
      <c r="I3308" s="2" t="n">
        <v>0</v>
      </c>
      <c r="J3308" s="2" t="inlineStr">
        <is>
          <t>GPA</t>
        </is>
      </c>
    </row>
    <row r="3309">
      <c r="A3309" s="2" t="n">
        <v>8</v>
      </c>
      <c r="B3309" s="2" t="n">
        <v>930</v>
      </c>
      <c r="C3309" s="2" t="inlineStr">
        <is>
          <t>CARREGAMENTO</t>
        </is>
      </c>
      <c r="D3309" s="2" t="inlineStr">
        <is>
          <t>5796210</t>
        </is>
      </c>
      <c r="E3309" s="2" t="inlineStr">
        <is>
          <t>LUCIANO EGIDIO</t>
        </is>
      </c>
      <c r="F3309" s="2" t="n">
        <v>2469</v>
      </c>
      <c r="G3309" s="2" t="n">
        <v>124.38</v>
      </c>
      <c r="H3309" s="2" t="n">
        <v>20</v>
      </c>
      <c r="I3309" s="2" t="n">
        <v>0</v>
      </c>
      <c r="J3309" s="2" t="inlineStr">
        <is>
          <t>GPA</t>
        </is>
      </c>
    </row>
    <row r="3310">
      <c r="A3310" s="2" t="n">
        <v>8</v>
      </c>
      <c r="B3310" s="2" t="n">
        <v>930</v>
      </c>
      <c r="C3310" s="2" t="inlineStr">
        <is>
          <t>CARREGAMENTO</t>
        </is>
      </c>
      <c r="D3310" s="2" t="inlineStr">
        <is>
          <t>5796385</t>
        </is>
      </c>
      <c r="E3310" s="2" t="inlineStr">
        <is>
          <t>Breno Henrique Novaes</t>
        </is>
      </c>
      <c r="F3310" s="2" t="n">
        <v>33</v>
      </c>
      <c r="G3310" s="2" t="n">
        <v>1.23</v>
      </c>
      <c r="H3310" s="2" t="n">
        <v>27</v>
      </c>
      <c r="I3310" s="2" t="n">
        <v>0</v>
      </c>
      <c r="J3310" s="2" t="inlineStr">
        <is>
          <t>GPA</t>
        </is>
      </c>
    </row>
    <row r="3311">
      <c r="A3311" s="2" t="n">
        <v>8</v>
      </c>
      <c r="B3311" s="2" t="n">
        <v>930</v>
      </c>
      <c r="C3311" s="2" t="inlineStr">
        <is>
          <t>SEPARACAO</t>
        </is>
      </c>
      <c r="D3311" s="2" t="inlineStr">
        <is>
          <t>5796385</t>
        </is>
      </c>
      <c r="E3311" s="2" t="inlineStr">
        <is>
          <t>Breno Henrique Novaes</t>
        </is>
      </c>
      <c r="F3311" s="2" t="n">
        <v>4983</v>
      </c>
      <c r="G3311" s="2" t="n">
        <v>66.45</v>
      </c>
      <c r="H3311" s="2" t="n">
        <v>75</v>
      </c>
      <c r="I3311" s="2" t="n">
        <v>0</v>
      </c>
      <c r="J3311" s="2" t="inlineStr">
        <is>
          <t>GPA</t>
        </is>
      </c>
    </row>
    <row r="3312">
      <c r="A3312" s="2" t="n">
        <v>8</v>
      </c>
      <c r="B3312" s="2" t="n">
        <v>930</v>
      </c>
      <c r="C3312" s="2" t="inlineStr">
        <is>
          <t>SEPARACAO</t>
        </is>
      </c>
      <c r="D3312" s="2" t="inlineStr">
        <is>
          <t>5800188</t>
        </is>
      </c>
      <c r="E3312" s="2" t="inlineStr">
        <is>
          <t>JEANCLAUDE KABANU</t>
        </is>
      </c>
      <c r="F3312" s="2" t="n">
        <v>8244</v>
      </c>
      <c r="G3312" s="2" t="n">
        <v>105.37</v>
      </c>
      <c r="H3312" s="2" t="n">
        <v>78</v>
      </c>
      <c r="I3312" s="2" t="n">
        <v>0</v>
      </c>
      <c r="J3312" s="2" t="inlineStr">
        <is>
          <t>GPA</t>
        </is>
      </c>
    </row>
    <row r="3313">
      <c r="A3313" s="2" t="n">
        <v>8</v>
      </c>
      <c r="B3313" s="2" t="n">
        <v>930</v>
      </c>
      <c r="C3313" s="2" t="inlineStr">
        <is>
          <t>SEPARACAO</t>
        </is>
      </c>
      <c r="D3313" s="2" t="inlineStr">
        <is>
          <t>5800722</t>
        </is>
      </c>
      <c r="E3313" s="2" t="inlineStr">
        <is>
          <t>Simon Juan Manuel Gomez</t>
        </is>
      </c>
      <c r="F3313" s="2" t="n">
        <v>13876</v>
      </c>
      <c r="G3313" s="2" t="n">
        <v>106.17</v>
      </c>
      <c r="H3313" s="2" t="n">
        <v>131</v>
      </c>
      <c r="I3313" s="2" t="n">
        <v>0</v>
      </c>
      <c r="J3313" s="2" t="inlineStr">
        <is>
          <t>GPA</t>
        </is>
      </c>
    </row>
    <row r="3314">
      <c r="A3314" s="2" t="n">
        <v>8</v>
      </c>
      <c r="B3314" s="2" t="n">
        <v>930</v>
      </c>
      <c r="C3314" s="2" t="inlineStr">
        <is>
          <t>ATIVIDADE OP. EMP.</t>
        </is>
      </c>
      <c r="D3314" s="2" t="inlineStr">
        <is>
          <t>5804477</t>
        </is>
      </c>
      <c r="E3314" s="2" t="inlineStr">
        <is>
          <t>Oussama Boughdadi</t>
        </is>
      </c>
      <c r="F3314" s="2" t="n">
        <v>2060</v>
      </c>
      <c r="G3314" s="2" t="n">
        <v>67.33</v>
      </c>
      <c r="H3314" s="2" t="n">
        <v>31</v>
      </c>
      <c r="I3314" s="2" t="n">
        <v>0</v>
      </c>
      <c r="J3314" s="2" t="inlineStr">
        <is>
          <t>GPA</t>
        </is>
      </c>
    </row>
    <row r="3315">
      <c r="A3315" s="2" t="n">
        <v>8</v>
      </c>
      <c r="B3315" s="2" t="n">
        <v>930</v>
      </c>
      <c r="C3315" s="2" t="inlineStr">
        <is>
          <t>SEPARACAO</t>
        </is>
      </c>
      <c r="D3315" s="2" t="inlineStr">
        <is>
          <t>5804477</t>
        </is>
      </c>
      <c r="E3315" s="2" t="inlineStr">
        <is>
          <t>Oussama Boughdadi</t>
        </is>
      </c>
      <c r="F3315" s="2" t="n">
        <v>10063</v>
      </c>
      <c r="G3315" s="2" t="n">
        <v>41.15</v>
      </c>
      <c r="H3315" s="2" t="n">
        <v>245</v>
      </c>
      <c r="I3315" s="2" t="n">
        <v>0</v>
      </c>
      <c r="J3315" s="2" t="inlineStr">
        <is>
          <t>GPA</t>
        </is>
      </c>
    </row>
    <row r="3316">
      <c r="A3316" s="2" t="n">
        <v>8</v>
      </c>
      <c r="B3316" s="2" t="n">
        <v>930</v>
      </c>
      <c r="C3316" s="2" t="inlineStr">
        <is>
          <t>CARREGAMENTO</t>
        </is>
      </c>
      <c r="D3316" s="2" t="inlineStr">
        <is>
          <t>5806682</t>
        </is>
      </c>
      <c r="E3316" s="2" t="inlineStr">
        <is>
          <t>ONYEKA MICHAEL ATUOZO</t>
        </is>
      </c>
      <c r="F3316" s="2" t="n">
        <v>741</v>
      </c>
      <c r="G3316" s="2" t="n">
        <v>16.23</v>
      </c>
      <c r="H3316" s="2" t="n">
        <v>46</v>
      </c>
      <c r="I3316" s="2" t="n">
        <v>0</v>
      </c>
      <c r="J3316" s="2" t="inlineStr">
        <is>
          <t>GPA</t>
        </is>
      </c>
    </row>
    <row r="3317">
      <c r="A3317" s="2" t="n">
        <v>8</v>
      </c>
      <c r="B3317" s="2" t="n">
        <v>930</v>
      </c>
      <c r="C3317" s="2" t="inlineStr">
        <is>
          <t>PUXADA RECEB</t>
        </is>
      </c>
      <c r="D3317" s="2" t="inlineStr">
        <is>
          <t>5806682</t>
        </is>
      </c>
      <c r="E3317" s="2" t="inlineStr">
        <is>
          <t>ONYEKA MICHAEL ATUOZO</t>
        </is>
      </c>
      <c r="F3317" s="2" t="n">
        <v>42</v>
      </c>
      <c r="G3317" s="2" t="n">
        <v>1.19</v>
      </c>
      <c r="H3317" s="2" t="n">
        <v>35</v>
      </c>
      <c r="I3317" s="2" t="n">
        <v>0</v>
      </c>
      <c r="J3317" s="2" t="inlineStr">
        <is>
          <t>GPA</t>
        </is>
      </c>
    </row>
    <row r="3318">
      <c r="A3318" s="2" t="n">
        <v>8</v>
      </c>
      <c r="B3318" s="2" t="n">
        <v>930</v>
      </c>
      <c r="C3318" s="2" t="inlineStr">
        <is>
          <t>SEPARACAO</t>
        </is>
      </c>
      <c r="D3318" s="2" t="inlineStr">
        <is>
          <t>5806682</t>
        </is>
      </c>
      <c r="E3318" s="2" t="inlineStr">
        <is>
          <t>ONYEKA MICHAEL ATUOZO</t>
        </is>
      </c>
      <c r="F3318" s="2" t="n">
        <v>50</v>
      </c>
      <c r="G3318" s="2" t="n">
        <v>0.57</v>
      </c>
      <c r="H3318" s="2" t="n">
        <v>88</v>
      </c>
      <c r="I3318" s="2" t="n">
        <v>0</v>
      </c>
      <c r="J3318" s="2" t="inlineStr">
        <is>
          <t>GPA</t>
        </is>
      </c>
    </row>
    <row r="3319">
      <c r="A3319" s="2" t="n">
        <v>8</v>
      </c>
      <c r="B3319" s="2" t="n">
        <v>930</v>
      </c>
      <c r="C3319" s="2" t="inlineStr">
        <is>
          <t>CARREGAMENTO</t>
        </is>
      </c>
      <c r="D3319" s="2" t="inlineStr">
        <is>
          <t>5813794</t>
        </is>
      </c>
      <c r="E3319" s="2" t="inlineStr">
        <is>
          <t>Thiago Da Silva</t>
        </is>
      </c>
      <c r="F3319" s="2" t="n">
        <v>1</v>
      </c>
      <c r="G3319" s="2" t="n">
        <v>1.67</v>
      </c>
      <c r="H3319" s="2" t="n">
        <v>1</v>
      </c>
      <c r="I3319" s="2" t="n">
        <v>0</v>
      </c>
      <c r="J3319" s="2" t="inlineStr">
        <is>
          <t>GPA</t>
        </is>
      </c>
    </row>
    <row r="3320">
      <c r="A3320" s="2" t="n">
        <v>8</v>
      </c>
      <c r="B3320" s="2" t="n">
        <v>930</v>
      </c>
      <c r="C3320" s="2" t="inlineStr">
        <is>
          <t>SEPARACAO</t>
        </is>
      </c>
      <c r="D3320" s="2" t="inlineStr">
        <is>
          <t>5813794</t>
        </is>
      </c>
      <c r="E3320" s="2" t="inlineStr">
        <is>
          <t>Thiago Da Silva</t>
        </is>
      </c>
      <c r="F3320" s="2" t="n">
        <v>1</v>
      </c>
      <c r="G3320" s="2" t="n">
        <v>0.02</v>
      </c>
      <c r="H3320" s="2" t="n">
        <v>50</v>
      </c>
      <c r="I3320" s="2" t="n">
        <v>0</v>
      </c>
      <c r="J3320" s="2" t="inlineStr">
        <is>
          <t>GPA</t>
        </is>
      </c>
    </row>
    <row r="3321">
      <c r="A3321" s="2" t="n">
        <v>8</v>
      </c>
      <c r="B3321" s="2" t="n">
        <v>930</v>
      </c>
      <c r="C3321" s="2" t="inlineStr">
        <is>
          <t>SEPARACAO</t>
        </is>
      </c>
      <c r="D3321" s="2" t="inlineStr">
        <is>
          <t>5819571</t>
        </is>
      </c>
      <c r="E3321" s="2" t="inlineStr">
        <is>
          <t>Diego Araujo Dias</t>
        </is>
      </c>
      <c r="F3321" s="2" t="n">
        <v>4127</v>
      </c>
      <c r="G3321" s="2" t="n">
        <v>47.75</v>
      </c>
      <c r="H3321" s="2" t="n">
        <v>86</v>
      </c>
      <c r="I3321" s="2" t="n">
        <v>0</v>
      </c>
      <c r="J3321" s="2" t="inlineStr">
        <is>
          <t>GPA</t>
        </is>
      </c>
    </row>
    <row r="3322">
      <c r="A3322" s="2" t="n">
        <v>8</v>
      </c>
      <c r="B3322" s="2" t="n">
        <v>930</v>
      </c>
      <c r="C3322" s="2" t="inlineStr">
        <is>
          <t>SEPARACAO</t>
        </is>
      </c>
      <c r="D3322" s="2" t="inlineStr">
        <is>
          <t>5819628</t>
        </is>
      </c>
      <c r="E3322" s="2" t="inlineStr">
        <is>
          <t>Augusto Neves Junior</t>
        </is>
      </c>
      <c r="F3322" s="2" t="n">
        <v>3950</v>
      </c>
      <c r="G3322" s="2" t="n">
        <v>74.89</v>
      </c>
      <c r="H3322" s="2" t="n">
        <v>53</v>
      </c>
      <c r="I3322" s="2" t="n">
        <v>0</v>
      </c>
      <c r="J3322" s="2" t="inlineStr">
        <is>
          <t>GPA</t>
        </is>
      </c>
    </row>
    <row r="3323">
      <c r="A3323" s="2" t="n">
        <v>8</v>
      </c>
      <c r="B3323" s="2" t="n">
        <v>930</v>
      </c>
      <c r="C3323" s="2" t="inlineStr">
        <is>
          <t>SEPARACAO</t>
        </is>
      </c>
      <c r="D3323" s="2" t="inlineStr">
        <is>
          <t>5819890</t>
        </is>
      </c>
      <c r="E3323" s="2" t="inlineStr">
        <is>
          <t>MATEUS ANTONIO MATOTA</t>
        </is>
      </c>
      <c r="F3323" s="2" t="n">
        <v>1502</v>
      </c>
      <c r="G3323" s="2" t="n">
        <v>46.94</v>
      </c>
      <c r="H3323" s="2" t="n">
        <v>32</v>
      </c>
      <c r="I3323" s="2" t="n">
        <v>0</v>
      </c>
      <c r="J3323" s="2" t="inlineStr">
        <is>
          <t>GPA</t>
        </is>
      </c>
    </row>
    <row r="3324">
      <c r="A3324" s="2" t="n">
        <v>8</v>
      </c>
      <c r="B3324" s="2" t="n">
        <v>930</v>
      </c>
      <c r="C3324" s="2" t="inlineStr">
        <is>
          <t>SEPARACAO</t>
        </is>
      </c>
      <c r="D3324" s="2" t="inlineStr">
        <is>
          <t>5821487</t>
        </is>
      </c>
      <c r="E3324" s="2" t="inlineStr">
        <is>
          <t>Anselmo Da Silva Souza</t>
        </is>
      </c>
      <c r="F3324" s="2" t="n">
        <v>49</v>
      </c>
      <c r="G3324" s="2" t="n">
        <v>4.51</v>
      </c>
      <c r="H3324" s="2" t="n">
        <v>11</v>
      </c>
      <c r="I3324" s="2" t="n">
        <v>0</v>
      </c>
      <c r="J3324" s="2" t="inlineStr">
        <is>
          <t>GPA</t>
        </is>
      </c>
    </row>
    <row r="3325">
      <c r="A3325" s="2" t="n">
        <v>8</v>
      </c>
      <c r="B3325" s="2" t="n">
        <v>930</v>
      </c>
      <c r="C3325" s="2" t="inlineStr">
        <is>
          <t>SEPARACAO</t>
        </is>
      </c>
      <c r="D3325" s="2" t="inlineStr">
        <is>
          <t>5827060</t>
        </is>
      </c>
      <c r="E3325" s="2" t="inlineStr">
        <is>
          <t>Kisonga Junior</t>
        </is>
      </c>
      <c r="F3325" s="2" t="n">
        <v>644</v>
      </c>
      <c r="G3325" s="2" t="n">
        <v>4.79</v>
      </c>
      <c r="H3325" s="2" t="n">
        <v>134</v>
      </c>
      <c r="I3325" s="2" t="n">
        <v>0</v>
      </c>
      <c r="J3325" s="2" t="inlineStr">
        <is>
          <t>GPA</t>
        </is>
      </c>
    </row>
    <row r="3326">
      <c r="A3326" s="2" t="n">
        <v>8</v>
      </c>
      <c r="B3326" s="2" t="n">
        <v>930</v>
      </c>
      <c r="C3326" s="2" t="inlineStr">
        <is>
          <t>SEPARACAO</t>
        </is>
      </c>
      <c r="D3326" s="2" t="inlineStr">
        <is>
          <t>5827655</t>
        </is>
      </c>
      <c r="E3326" s="2" t="inlineStr">
        <is>
          <t>Diego Rodrigues Da Silva</t>
        </is>
      </c>
      <c r="F3326" s="2" t="n">
        <v>5685</v>
      </c>
      <c r="G3326" s="2" t="n">
        <v>77.15000000000001</v>
      </c>
      <c r="H3326" s="2" t="n">
        <v>74</v>
      </c>
      <c r="I3326" s="2" t="n">
        <v>0</v>
      </c>
      <c r="J3326" s="2" t="inlineStr">
        <is>
          <t>GPA</t>
        </is>
      </c>
    </row>
    <row r="3327">
      <c r="A3327" s="2" t="n">
        <v>8</v>
      </c>
      <c r="B3327" s="2" t="n">
        <v>930</v>
      </c>
      <c r="C3327" s="2" t="inlineStr">
        <is>
          <t>SEPARACAO</t>
        </is>
      </c>
      <c r="D3327" s="2" t="inlineStr">
        <is>
          <t>5828481</t>
        </is>
      </c>
      <c r="E3327" s="2" t="inlineStr">
        <is>
          <t>David Barbosa Santos</t>
        </is>
      </c>
      <c r="F3327" s="2" t="n">
        <v>5198</v>
      </c>
      <c r="G3327" s="2" t="n">
        <v>77.7</v>
      </c>
      <c r="H3327" s="2" t="n">
        <v>67</v>
      </c>
      <c r="I3327" s="2" t="n">
        <v>0</v>
      </c>
      <c r="J3327" s="2" t="inlineStr">
        <is>
          <t>GPA</t>
        </is>
      </c>
    </row>
    <row r="3328">
      <c r="A3328" s="2" t="n">
        <v>8</v>
      </c>
      <c r="B3328" s="2" t="n">
        <v>930</v>
      </c>
      <c r="C3328" s="2" t="inlineStr">
        <is>
          <t>SEPARACAO</t>
        </is>
      </c>
      <c r="D3328" s="2" t="inlineStr">
        <is>
          <t>5828759</t>
        </is>
      </c>
      <c r="E3328" s="2" t="inlineStr">
        <is>
          <t>MACALOU NEE YELI</t>
        </is>
      </c>
      <c r="F3328" s="2" t="n">
        <v>294</v>
      </c>
      <c r="G3328" s="2" t="n">
        <v>4.28</v>
      </c>
      <c r="H3328" s="2" t="n">
        <v>69</v>
      </c>
      <c r="I3328" s="2" t="n">
        <v>0</v>
      </c>
      <c r="J3328" s="2" t="inlineStr">
        <is>
          <t>GPA</t>
        </is>
      </c>
    </row>
    <row r="3329">
      <c r="A3329" s="2" t="n">
        <v>8</v>
      </c>
      <c r="B3329" s="2" t="n">
        <v>930</v>
      </c>
      <c r="C3329" s="2" t="inlineStr">
        <is>
          <t>SEPARACAO</t>
        </is>
      </c>
      <c r="D3329" s="2" t="inlineStr">
        <is>
          <t>5830400</t>
        </is>
      </c>
      <c r="E3329" s="2" t="inlineStr">
        <is>
          <t>GALIANO NZAKULU IDIATUAVUDILA</t>
        </is>
      </c>
      <c r="F3329" s="2" t="n">
        <v>4730</v>
      </c>
      <c r="G3329" s="2" t="n">
        <v>70.73</v>
      </c>
      <c r="H3329" s="2" t="n">
        <v>67</v>
      </c>
      <c r="I3329" s="2" t="n">
        <v>0</v>
      </c>
      <c r="J3329" s="2" t="inlineStr">
        <is>
          <t>GPA</t>
        </is>
      </c>
    </row>
    <row r="3330">
      <c r="A3330" s="2" t="n">
        <v>8</v>
      </c>
      <c r="B3330" s="2" t="n">
        <v>930</v>
      </c>
      <c r="C3330" s="2" t="inlineStr">
        <is>
          <t>RECEBIMENTO</t>
        </is>
      </c>
      <c r="D3330" s="2" t="inlineStr">
        <is>
          <t>5835690</t>
        </is>
      </c>
      <c r="E3330" s="2" t="inlineStr">
        <is>
          <t>Carla Maria De Souza</t>
        </is>
      </c>
      <c r="F3330" s="2" t="n">
        <v>1829</v>
      </c>
      <c r="G3330" s="2" t="n">
        <v>62.86</v>
      </c>
      <c r="H3330" s="2" t="n">
        <v>29</v>
      </c>
      <c r="I3330" s="2" t="n">
        <v>0</v>
      </c>
      <c r="J3330" s="2" t="inlineStr">
        <is>
          <t>GPA</t>
        </is>
      </c>
    </row>
    <row r="3331">
      <c r="A3331" s="2" t="n">
        <v>8</v>
      </c>
      <c r="B3331" s="2" t="n">
        <v>930</v>
      </c>
      <c r="C3331" s="2" t="inlineStr">
        <is>
          <t>CARREGAMENTO</t>
        </is>
      </c>
      <c r="D3331" s="2" t="inlineStr">
        <is>
          <t>5847770</t>
        </is>
      </c>
      <c r="E3331" s="2" t="inlineStr">
        <is>
          <t>Marcus Vinicius Dos Santos Oliveira</t>
        </is>
      </c>
      <c r="F3331" s="2" t="n">
        <v>412</v>
      </c>
      <c r="G3331" s="2" t="n">
        <v>7.54</v>
      </c>
      <c r="H3331" s="2" t="n">
        <v>55</v>
      </c>
      <c r="I3331" s="2" t="n">
        <v>0</v>
      </c>
      <c r="J3331" s="2" t="inlineStr">
        <is>
          <t>GPA</t>
        </is>
      </c>
    </row>
    <row r="3332">
      <c r="A3332" s="2" t="n">
        <v>8</v>
      </c>
      <c r="B3332" s="2" t="n">
        <v>930</v>
      </c>
      <c r="C3332" s="2" t="inlineStr">
        <is>
          <t>ATIVIDADE OP. EMP.</t>
        </is>
      </c>
      <c r="D3332" s="2" t="inlineStr">
        <is>
          <t>585717</t>
        </is>
      </c>
      <c r="E3332" s="2" t="inlineStr">
        <is>
          <t>Walter da Silva Teixeira</t>
        </is>
      </c>
      <c r="F3332" s="2" t="n">
        <v>959</v>
      </c>
      <c r="G3332" s="2" t="n">
        <v>50.81</v>
      </c>
      <c r="H3332" s="2" t="n">
        <v>19</v>
      </c>
      <c r="I3332" s="2" t="n">
        <v>0</v>
      </c>
      <c r="J3332" s="2" t="inlineStr">
        <is>
          <t>GPA</t>
        </is>
      </c>
    </row>
    <row r="3333">
      <c r="A3333" s="2" t="n">
        <v>8</v>
      </c>
      <c r="B3333" s="2" t="n">
        <v>930</v>
      </c>
      <c r="C3333" s="2" t="inlineStr">
        <is>
          <t>SEPARACAO</t>
        </is>
      </c>
      <c r="D3333" s="2" t="inlineStr">
        <is>
          <t>5869420</t>
        </is>
      </c>
      <c r="E3333" s="2" t="inlineStr">
        <is>
          <t>Caique Cesar Cruz Arruda</t>
        </is>
      </c>
      <c r="F3333" s="2" t="n">
        <v>4575</v>
      </c>
      <c r="G3333" s="2" t="n">
        <v>48.11</v>
      </c>
      <c r="H3333" s="2" t="n">
        <v>95</v>
      </c>
      <c r="I3333" s="2" t="n">
        <v>0</v>
      </c>
      <c r="J3333" s="2" t="inlineStr">
        <is>
          <t>GPA</t>
        </is>
      </c>
    </row>
    <row r="3334">
      <c r="A3334" s="2" t="n">
        <v>8</v>
      </c>
      <c r="B3334" s="2" t="n">
        <v>930</v>
      </c>
      <c r="C3334" s="2" t="inlineStr">
        <is>
          <t>CARREGAMENTO</t>
        </is>
      </c>
      <c r="D3334" s="2" t="inlineStr">
        <is>
          <t>5882290</t>
        </is>
      </c>
      <c r="E3334" s="2" t="inlineStr">
        <is>
          <t>Kenneth Nna Obioma</t>
        </is>
      </c>
      <c r="F3334" s="2" t="n">
        <v>1450</v>
      </c>
      <c r="G3334" s="2" t="n">
        <v>27.2</v>
      </c>
      <c r="H3334" s="2" t="n">
        <v>53</v>
      </c>
      <c r="I3334" s="2" t="n">
        <v>0</v>
      </c>
      <c r="J3334" s="2" t="inlineStr">
        <is>
          <t>GPA</t>
        </is>
      </c>
    </row>
    <row r="3335">
      <c r="A3335" s="2" t="n">
        <v>8</v>
      </c>
      <c r="B3335" s="2" t="n">
        <v>930</v>
      </c>
      <c r="C3335" s="2" t="inlineStr">
        <is>
          <t>ATIVIDADE OP. EMP.</t>
        </is>
      </c>
      <c r="D3335" s="2" t="inlineStr">
        <is>
          <t>5885558</t>
        </is>
      </c>
      <c r="E3335" s="2" t="inlineStr">
        <is>
          <t>Silmara Alves De Santana</t>
        </is>
      </c>
      <c r="F3335" s="2" t="n">
        <v>641</v>
      </c>
      <c r="G3335" s="2" t="n">
        <v>71.58</v>
      </c>
      <c r="H3335" s="2" t="n">
        <v>9</v>
      </c>
      <c r="I3335" s="2" t="n">
        <v>0</v>
      </c>
      <c r="J3335" s="2" t="inlineStr">
        <is>
          <t>GPA</t>
        </is>
      </c>
    </row>
    <row r="3336">
      <c r="A3336" s="2" t="n">
        <v>8</v>
      </c>
      <c r="B3336" s="2" t="n">
        <v>930</v>
      </c>
      <c r="C3336" s="2" t="inlineStr">
        <is>
          <t>SEPARACAO</t>
        </is>
      </c>
      <c r="D3336" s="2" t="inlineStr">
        <is>
          <t>5886490</t>
        </is>
      </c>
      <c r="E3336" s="2" t="inlineStr">
        <is>
          <t>Wellington De Oliveira Gomes</t>
        </is>
      </c>
      <c r="F3336" s="2" t="n">
        <v>334</v>
      </c>
      <c r="G3336" s="2" t="n">
        <v>2.11</v>
      </c>
      <c r="H3336" s="2" t="n">
        <v>158</v>
      </c>
      <c r="I3336" s="2" t="n">
        <v>0</v>
      </c>
      <c r="J3336" s="2" t="inlineStr">
        <is>
          <t>GPA</t>
        </is>
      </c>
    </row>
    <row r="3337">
      <c r="A3337" s="2" t="n">
        <v>8</v>
      </c>
      <c r="B3337" s="2" t="n">
        <v>930</v>
      </c>
      <c r="C3337" s="2" t="inlineStr">
        <is>
          <t>SEPARACAO</t>
        </is>
      </c>
      <c r="D3337" s="2" t="inlineStr">
        <is>
          <t>5887429</t>
        </is>
      </c>
      <c r="E3337" s="2" t="inlineStr">
        <is>
          <t>Caio Cassiano Da Silva</t>
        </is>
      </c>
      <c r="F3337" s="2" t="n">
        <v>7839</v>
      </c>
      <c r="G3337" s="2" t="n">
        <v>85.98</v>
      </c>
      <c r="H3337" s="2" t="n">
        <v>91</v>
      </c>
      <c r="I3337" s="2" t="n">
        <v>0</v>
      </c>
      <c r="J3337" s="2" t="inlineStr">
        <is>
          <t>GPA</t>
        </is>
      </c>
    </row>
    <row r="3338">
      <c r="A3338" s="2" t="n">
        <v>8</v>
      </c>
      <c r="B3338" s="2" t="n">
        <v>930</v>
      </c>
      <c r="C3338" s="2" t="inlineStr">
        <is>
          <t>CARREGAMENTO</t>
        </is>
      </c>
      <c r="D3338" s="2" t="inlineStr">
        <is>
          <t>5890055</t>
        </is>
      </c>
      <c r="E3338" s="2" t="inlineStr">
        <is>
          <t>Lucky Iwuoha</t>
        </is>
      </c>
      <c r="F3338" s="2" t="n">
        <v>50</v>
      </c>
      <c r="G3338" s="2" t="n">
        <v>3.86</v>
      </c>
      <c r="H3338" s="2" t="n">
        <v>13</v>
      </c>
      <c r="I3338" s="2" t="n">
        <v>0</v>
      </c>
      <c r="J3338" s="2" t="inlineStr">
        <is>
          <t>GPA</t>
        </is>
      </c>
    </row>
    <row r="3339">
      <c r="A3339" s="2" t="n">
        <v>8</v>
      </c>
      <c r="B3339" s="2" t="n">
        <v>930</v>
      </c>
      <c r="C3339" s="2" t="inlineStr">
        <is>
          <t>SEPARACAO</t>
        </is>
      </c>
      <c r="D3339" s="2" t="inlineStr">
        <is>
          <t>5890055</t>
        </is>
      </c>
      <c r="E3339" s="2" t="inlineStr">
        <is>
          <t>Lucky Iwuoha</t>
        </is>
      </c>
      <c r="F3339" s="2" t="n">
        <v>290</v>
      </c>
      <c r="G3339" s="2" t="n">
        <v>4.89</v>
      </c>
      <c r="H3339" s="2" t="n">
        <v>59</v>
      </c>
      <c r="I3339" s="2" t="n">
        <v>0</v>
      </c>
      <c r="J3339" s="2" t="inlineStr">
        <is>
          <t>GPA</t>
        </is>
      </c>
    </row>
    <row r="3340">
      <c r="A3340" s="2" t="n">
        <v>8</v>
      </c>
      <c r="B3340" s="2" t="n">
        <v>930</v>
      </c>
      <c r="C3340" s="2" t="inlineStr">
        <is>
          <t>CARREGAMENTO</t>
        </is>
      </c>
      <c r="D3340" s="2" t="inlineStr">
        <is>
          <t>5891353</t>
        </is>
      </c>
      <c r="E3340" s="2" t="inlineStr">
        <is>
          <t>Everton Hugo Da Silva</t>
        </is>
      </c>
      <c r="F3340" s="2" t="n">
        <v>1460</v>
      </c>
      <c r="G3340" s="2" t="n">
        <v>23.79</v>
      </c>
      <c r="H3340" s="2" t="n">
        <v>61</v>
      </c>
      <c r="I3340" s="2" t="n">
        <v>0</v>
      </c>
      <c r="J3340" s="2" t="inlineStr">
        <is>
          <t>GPA</t>
        </is>
      </c>
    </row>
    <row r="3341">
      <c r="A3341" s="2" t="n">
        <v>8</v>
      </c>
      <c r="B3341" s="2" t="n">
        <v>930</v>
      </c>
      <c r="C3341" s="2" t="inlineStr">
        <is>
          <t>PUXADA RECEB</t>
        </is>
      </c>
      <c r="D3341" s="2" t="inlineStr">
        <is>
          <t>5891353</t>
        </is>
      </c>
      <c r="E3341" s="2" t="inlineStr">
        <is>
          <t>Everton Hugo Da Silva</t>
        </is>
      </c>
      <c r="F3341" s="2" t="n">
        <v>2</v>
      </c>
      <c r="G3341" s="2" t="n">
        <v>8.33</v>
      </c>
      <c r="H3341" s="2" t="n">
        <v>0</v>
      </c>
      <c r="I3341" s="2" t="n">
        <v>0</v>
      </c>
      <c r="J3341" s="2" t="inlineStr">
        <is>
          <t>GPA</t>
        </is>
      </c>
    </row>
    <row r="3342">
      <c r="A3342" s="2" t="n">
        <v>8</v>
      </c>
      <c r="B3342" s="2" t="n">
        <v>930</v>
      </c>
      <c r="C3342" s="2" t="inlineStr">
        <is>
          <t>SEPARACAO</t>
        </is>
      </c>
      <c r="D3342" s="2" t="inlineStr">
        <is>
          <t>5891353</t>
        </is>
      </c>
      <c r="E3342" s="2" t="inlineStr">
        <is>
          <t>Everton Hugo Da Silva</t>
        </is>
      </c>
      <c r="F3342" s="2" t="n">
        <v>1277</v>
      </c>
      <c r="G3342" s="2" t="n">
        <v>14.01</v>
      </c>
      <c r="H3342" s="2" t="n">
        <v>91</v>
      </c>
      <c r="I3342" s="2" t="n">
        <v>0</v>
      </c>
      <c r="J3342" s="2" t="inlineStr">
        <is>
          <t>GPA</t>
        </is>
      </c>
    </row>
    <row r="3343">
      <c r="A3343" s="2" t="n">
        <v>8</v>
      </c>
      <c r="B3343" s="2" t="n">
        <v>930</v>
      </c>
      <c r="C3343" s="2" t="inlineStr">
        <is>
          <t>CARREGAMENTO</t>
        </is>
      </c>
      <c r="D3343" s="2" t="inlineStr">
        <is>
          <t>5893038</t>
        </is>
      </c>
      <c r="E3343" s="2" t="inlineStr">
        <is>
          <t>Jailson De Souza Silva</t>
        </is>
      </c>
      <c r="F3343" s="2" t="n">
        <v>517</v>
      </c>
      <c r="G3343" s="2" t="n">
        <v>16.02</v>
      </c>
      <c r="H3343" s="2" t="n">
        <v>32</v>
      </c>
      <c r="I3343" s="2" t="n">
        <v>0</v>
      </c>
      <c r="J3343" s="2" t="inlineStr">
        <is>
          <t>GPA</t>
        </is>
      </c>
    </row>
    <row r="3344">
      <c r="A3344" s="2" t="n">
        <v>8</v>
      </c>
      <c r="B3344" s="2" t="n">
        <v>930</v>
      </c>
      <c r="C3344" s="2" t="inlineStr">
        <is>
          <t>SEPARACAO</t>
        </is>
      </c>
      <c r="D3344" s="2" t="inlineStr">
        <is>
          <t>5893038</t>
        </is>
      </c>
      <c r="E3344" s="2" t="inlineStr">
        <is>
          <t>Jailson De Souza Silva</t>
        </is>
      </c>
      <c r="F3344" s="2" t="n">
        <v>5653</v>
      </c>
      <c r="G3344" s="2" t="n">
        <v>51.08</v>
      </c>
      <c r="H3344" s="2" t="n">
        <v>111</v>
      </c>
      <c r="I3344" s="2" t="n">
        <v>0</v>
      </c>
      <c r="J3344" s="2" t="inlineStr">
        <is>
          <t>GPA</t>
        </is>
      </c>
    </row>
    <row r="3345">
      <c r="A3345" s="2" t="n">
        <v>8</v>
      </c>
      <c r="B3345" s="2" t="n">
        <v>930</v>
      </c>
      <c r="C3345" s="2" t="inlineStr">
        <is>
          <t>SEPARACAO</t>
        </is>
      </c>
      <c r="D3345" s="2" t="inlineStr">
        <is>
          <t>5894034</t>
        </is>
      </c>
      <c r="E3345" s="2" t="inlineStr">
        <is>
          <t>Nsumbo Zola</t>
        </is>
      </c>
      <c r="F3345" s="2" t="n">
        <v>7342</v>
      </c>
      <c r="G3345" s="2" t="n">
        <v>90.23</v>
      </c>
      <c r="H3345" s="2" t="n">
        <v>81</v>
      </c>
      <c r="I3345" s="2" t="n">
        <v>0</v>
      </c>
      <c r="J3345" s="2" t="inlineStr">
        <is>
          <t>GPA</t>
        </is>
      </c>
    </row>
    <row r="3346">
      <c r="A3346" s="2" t="n">
        <v>8</v>
      </c>
      <c r="B3346" s="2" t="n">
        <v>930</v>
      </c>
      <c r="C3346" s="2" t="inlineStr">
        <is>
          <t>PUXADA RECEB</t>
        </is>
      </c>
      <c r="D3346" s="2" t="inlineStr">
        <is>
          <t>5894344</t>
        </is>
      </c>
      <c r="E3346" s="2" t="inlineStr">
        <is>
          <t>Matheus Santos De Souza</t>
        </is>
      </c>
      <c r="F3346" s="2" t="n">
        <v>369</v>
      </c>
      <c r="G3346" s="2" t="n">
        <v>13.95</v>
      </c>
      <c r="H3346" s="2" t="n">
        <v>26</v>
      </c>
      <c r="I3346" s="2" t="n">
        <v>0</v>
      </c>
      <c r="J3346" s="2" t="inlineStr">
        <is>
          <t>GPA</t>
        </is>
      </c>
    </row>
    <row r="3347">
      <c r="A3347" s="2" t="n">
        <v>8</v>
      </c>
      <c r="B3347" s="2" t="n">
        <v>930</v>
      </c>
      <c r="C3347" s="2" t="inlineStr">
        <is>
          <t>RECEBIMENTO</t>
        </is>
      </c>
      <c r="D3347" s="2" t="inlineStr">
        <is>
          <t>5896975</t>
        </is>
      </c>
      <c r="E3347" s="2" t="inlineStr">
        <is>
          <t>Rosineia Lima De Amorim</t>
        </is>
      </c>
      <c r="F3347" s="2" t="n">
        <v>1599</v>
      </c>
      <c r="G3347" s="2" t="n">
        <v>73.37</v>
      </c>
      <c r="H3347" s="2" t="n">
        <v>22</v>
      </c>
      <c r="I3347" s="2" t="n">
        <v>0</v>
      </c>
      <c r="J3347" s="2" t="inlineStr">
        <is>
          <t>GPA</t>
        </is>
      </c>
    </row>
    <row r="3348">
      <c r="A3348" s="2" t="n">
        <v>8</v>
      </c>
      <c r="B3348" s="2" t="n">
        <v>930</v>
      </c>
      <c r="C3348" s="2" t="inlineStr">
        <is>
          <t>SEPARACAO</t>
        </is>
      </c>
      <c r="D3348" s="2" t="inlineStr">
        <is>
          <t>5901898</t>
        </is>
      </c>
      <c r="E3348" s="2" t="inlineStr">
        <is>
          <t>Chimezie Emmanuel Amadi</t>
        </is>
      </c>
      <c r="F3348" s="2" t="n">
        <v>13758</v>
      </c>
      <c r="G3348" s="2" t="n">
        <v>116.61</v>
      </c>
      <c r="H3348" s="2" t="n">
        <v>118</v>
      </c>
      <c r="I3348" s="2" t="n">
        <v>0</v>
      </c>
      <c r="J3348" s="2" t="inlineStr">
        <is>
          <t>GPA</t>
        </is>
      </c>
    </row>
    <row r="3349">
      <c r="A3349" s="2" t="n">
        <v>8</v>
      </c>
      <c r="B3349" s="2" t="n">
        <v>930</v>
      </c>
      <c r="C3349" s="2" t="inlineStr">
        <is>
          <t>CARREGAMENTO</t>
        </is>
      </c>
      <c r="D3349" s="2" t="inlineStr">
        <is>
          <t>5905486</t>
        </is>
      </c>
      <c r="E3349" s="2" t="inlineStr">
        <is>
          <t>Regis Barbosa Cardoso</t>
        </is>
      </c>
      <c r="F3349" s="2" t="n">
        <v>1634</v>
      </c>
      <c r="G3349" s="2" t="n">
        <v>100.95</v>
      </c>
      <c r="H3349" s="2" t="n">
        <v>16</v>
      </c>
      <c r="I3349" s="2" t="n">
        <v>0</v>
      </c>
      <c r="J3349" s="2" t="inlineStr">
        <is>
          <t>GPA</t>
        </is>
      </c>
    </row>
    <row r="3350">
      <c r="A3350" s="2" t="n">
        <v>8</v>
      </c>
      <c r="B3350" s="2" t="n">
        <v>930</v>
      </c>
      <c r="C3350" s="2" t="inlineStr">
        <is>
          <t>SEPARACAO</t>
        </is>
      </c>
      <c r="D3350" s="2" t="inlineStr">
        <is>
          <t>5905486</t>
        </is>
      </c>
      <c r="E3350" s="2" t="inlineStr">
        <is>
          <t>Regis Barbosa Cardoso</t>
        </is>
      </c>
      <c r="F3350" s="2" t="n">
        <v>37</v>
      </c>
      <c r="G3350" s="2" t="n">
        <v>0.74</v>
      </c>
      <c r="H3350" s="2" t="n">
        <v>50</v>
      </c>
      <c r="I3350" s="2" t="n">
        <v>0</v>
      </c>
      <c r="J3350" s="2" t="inlineStr">
        <is>
          <t>GPA</t>
        </is>
      </c>
    </row>
    <row r="3351">
      <c r="A3351" s="2" t="n">
        <v>8</v>
      </c>
      <c r="B3351" s="2" t="n">
        <v>930</v>
      </c>
      <c r="C3351" s="2" t="inlineStr">
        <is>
          <t>SEPARACAO</t>
        </is>
      </c>
      <c r="D3351" s="2" t="inlineStr">
        <is>
          <t>5906270</t>
        </is>
      </c>
      <c r="E3351" s="2" t="inlineStr">
        <is>
          <t>Divino Makenguele</t>
        </is>
      </c>
      <c r="F3351" s="2" t="n">
        <v>1448</v>
      </c>
      <c r="G3351" s="2" t="n">
        <v>15.67</v>
      </c>
      <c r="H3351" s="2" t="n">
        <v>92</v>
      </c>
      <c r="I3351" s="2" t="n">
        <v>0</v>
      </c>
      <c r="J3351" s="2" t="inlineStr">
        <is>
          <t>GPA</t>
        </is>
      </c>
    </row>
    <row r="3352">
      <c r="A3352" s="2" t="n">
        <v>8</v>
      </c>
      <c r="B3352" s="2" t="n">
        <v>930</v>
      </c>
      <c r="C3352" s="2" t="inlineStr">
        <is>
          <t>SEPARACAO</t>
        </is>
      </c>
      <c r="D3352" s="2" t="inlineStr">
        <is>
          <t>5906679</t>
        </is>
      </c>
      <c r="E3352" s="2" t="inlineStr">
        <is>
          <t>Robson Da Silva Pereira</t>
        </is>
      </c>
      <c r="F3352" s="2" t="n">
        <v>9458</v>
      </c>
      <c r="G3352" s="2" t="n">
        <v>82.64</v>
      </c>
      <c r="H3352" s="2" t="n">
        <v>114</v>
      </c>
      <c r="I3352" s="2" t="n">
        <v>0</v>
      </c>
      <c r="J3352" s="2" t="inlineStr">
        <is>
          <t>GPA</t>
        </is>
      </c>
    </row>
    <row r="3353">
      <c r="A3353" s="2" t="n">
        <v>8</v>
      </c>
      <c r="B3353" s="2" t="n">
        <v>930</v>
      </c>
      <c r="C3353" s="2" t="inlineStr">
        <is>
          <t>SEPARACAO</t>
        </is>
      </c>
      <c r="D3353" s="2" t="inlineStr">
        <is>
          <t>5907322</t>
        </is>
      </c>
      <c r="E3353" s="2" t="inlineStr">
        <is>
          <t>Rogerio Aparecido Passiani</t>
        </is>
      </c>
      <c r="F3353" s="2" t="n">
        <v>2164</v>
      </c>
      <c r="G3353" s="2" t="n">
        <v>33.28</v>
      </c>
      <c r="H3353" s="2" t="n">
        <v>65</v>
      </c>
      <c r="I3353" s="2" t="n">
        <v>0</v>
      </c>
      <c r="J3353" s="2" t="inlineStr">
        <is>
          <t>GPA</t>
        </is>
      </c>
    </row>
    <row r="3354">
      <c r="A3354" s="2" t="n">
        <v>8</v>
      </c>
      <c r="B3354" s="2" t="n">
        <v>930</v>
      </c>
      <c r="C3354" s="2" t="inlineStr">
        <is>
          <t>SEPARACAO</t>
        </is>
      </c>
      <c r="D3354" s="2" t="inlineStr">
        <is>
          <t>5908990</t>
        </is>
      </c>
      <c r="E3354" s="2" t="inlineStr">
        <is>
          <t>Joilson Tavares Santos</t>
        </is>
      </c>
      <c r="F3354" s="2" t="n">
        <v>245</v>
      </c>
      <c r="G3354" s="2" t="n">
        <v>2.18</v>
      </c>
      <c r="H3354" s="2" t="n">
        <v>112</v>
      </c>
      <c r="I3354" s="2" t="n">
        <v>0</v>
      </c>
      <c r="J3354" s="2" t="inlineStr">
        <is>
          <t>GPA</t>
        </is>
      </c>
    </row>
    <row r="3355">
      <c r="A3355" s="2" t="n">
        <v>8</v>
      </c>
      <c r="B3355" s="2" t="n">
        <v>930</v>
      </c>
      <c r="C3355" s="2" t="inlineStr">
        <is>
          <t>CARREGAMENTO</t>
        </is>
      </c>
      <c r="D3355" s="2" t="inlineStr">
        <is>
          <t>5912679</t>
        </is>
      </c>
      <c r="E3355" s="2" t="inlineStr">
        <is>
          <t>Leonardo Henrique Pereira Matco</t>
        </is>
      </c>
      <c r="F3355" s="2" t="n">
        <v>1297</v>
      </c>
      <c r="G3355" s="2" t="n">
        <v>22.38</v>
      </c>
      <c r="H3355" s="2" t="n">
        <v>58</v>
      </c>
      <c r="I3355" s="2" t="n">
        <v>0</v>
      </c>
      <c r="J3355" s="2" t="inlineStr">
        <is>
          <t>GPA</t>
        </is>
      </c>
    </row>
    <row r="3356">
      <c r="A3356" s="2" t="n">
        <v>8</v>
      </c>
      <c r="B3356" s="2" t="n">
        <v>930</v>
      </c>
      <c r="C3356" s="2" t="inlineStr">
        <is>
          <t>SEPARACAO</t>
        </is>
      </c>
      <c r="D3356" s="2" t="inlineStr">
        <is>
          <t>5912679</t>
        </is>
      </c>
      <c r="E3356" s="2" t="inlineStr">
        <is>
          <t>Leonardo Henrique Pereira Matco</t>
        </is>
      </c>
      <c r="F3356" s="2" t="n">
        <v>1149</v>
      </c>
      <c r="G3356" s="2" t="n">
        <v>10.14</v>
      </c>
      <c r="H3356" s="2" t="n">
        <v>113</v>
      </c>
      <c r="I3356" s="2" t="n">
        <v>0</v>
      </c>
      <c r="J3356" s="2" t="inlineStr">
        <is>
          <t>GPA</t>
        </is>
      </c>
    </row>
    <row r="3357">
      <c r="A3357" s="2" t="n">
        <v>8</v>
      </c>
      <c r="B3357" s="2" t="n">
        <v>930</v>
      </c>
      <c r="C3357" s="2" t="inlineStr">
        <is>
          <t>CARREGAMENTO</t>
        </is>
      </c>
      <c r="D3357" s="2" t="inlineStr">
        <is>
          <t>5920230</t>
        </is>
      </c>
      <c r="E3357" s="2" t="inlineStr">
        <is>
          <t>Tochukwu Kingsley Ezirionye</t>
        </is>
      </c>
      <c r="F3357" s="2" t="n">
        <v>758</v>
      </c>
      <c r="G3357" s="2" t="n">
        <v>18.84</v>
      </c>
      <c r="H3357" s="2" t="n">
        <v>40</v>
      </c>
      <c r="I3357" s="2" t="n">
        <v>0</v>
      </c>
      <c r="J3357" s="2" t="inlineStr">
        <is>
          <t>GPA</t>
        </is>
      </c>
    </row>
    <row r="3358">
      <c r="A3358" s="2" t="n">
        <v>8</v>
      </c>
      <c r="B3358" s="2" t="n">
        <v>930</v>
      </c>
      <c r="C3358" s="2" t="inlineStr">
        <is>
          <t>SEPARACAO</t>
        </is>
      </c>
      <c r="D3358" s="2" t="inlineStr">
        <is>
          <t>5920230</t>
        </is>
      </c>
      <c r="E3358" s="2" t="inlineStr">
        <is>
          <t>Tochukwu Kingsley Ezirionye</t>
        </is>
      </c>
      <c r="F3358" s="2" t="n">
        <v>521</v>
      </c>
      <c r="G3358" s="2" t="n">
        <v>9.609999999999999</v>
      </c>
      <c r="H3358" s="2" t="n">
        <v>54</v>
      </c>
      <c r="I3358" s="2" t="n">
        <v>0</v>
      </c>
      <c r="J3358" s="2" t="inlineStr">
        <is>
          <t>GPA</t>
        </is>
      </c>
    </row>
    <row r="3359">
      <c r="A3359" s="2" t="n">
        <v>8</v>
      </c>
      <c r="B3359" s="2" t="n">
        <v>930</v>
      </c>
      <c r="C3359" s="2" t="inlineStr">
        <is>
          <t>CARREGAMENTO</t>
        </is>
      </c>
      <c r="D3359" s="2" t="inlineStr">
        <is>
          <t>5923115</t>
        </is>
      </c>
      <c r="E3359" s="2" t="inlineStr">
        <is>
          <t>Chimezie Thaddeus Okpaleke</t>
        </is>
      </c>
      <c r="F3359" s="2" t="n">
        <v>903</v>
      </c>
      <c r="G3359" s="2" t="n">
        <v>23.25</v>
      </c>
      <c r="H3359" s="2" t="n">
        <v>39</v>
      </c>
      <c r="I3359" s="2" t="n">
        <v>0</v>
      </c>
      <c r="J3359" s="2" t="inlineStr">
        <is>
          <t>GPA</t>
        </is>
      </c>
    </row>
    <row r="3360">
      <c r="A3360" s="2" t="n">
        <v>8</v>
      </c>
      <c r="B3360" s="2" t="n">
        <v>930</v>
      </c>
      <c r="C3360" s="2" t="inlineStr">
        <is>
          <t>SEPARACAO</t>
        </is>
      </c>
      <c r="D3360" s="2" t="inlineStr">
        <is>
          <t>5923115</t>
        </is>
      </c>
      <c r="E3360" s="2" t="inlineStr">
        <is>
          <t>Chimezie Thaddeus Okpaleke</t>
        </is>
      </c>
      <c r="F3360" s="2" t="n">
        <v>1156</v>
      </c>
      <c r="G3360" s="2" t="n">
        <v>13.52</v>
      </c>
      <c r="H3360" s="2" t="n">
        <v>86</v>
      </c>
      <c r="I3360" s="2" t="n">
        <v>0</v>
      </c>
      <c r="J3360" s="2" t="inlineStr">
        <is>
          <t>GPA</t>
        </is>
      </c>
    </row>
    <row r="3361">
      <c r="A3361" s="2" t="n">
        <v>8</v>
      </c>
      <c r="B3361" s="2" t="n">
        <v>930</v>
      </c>
      <c r="C3361" s="2" t="inlineStr">
        <is>
          <t>CARREGAMENTO</t>
        </is>
      </c>
      <c r="D3361" s="2" t="inlineStr">
        <is>
          <t>5923689</t>
        </is>
      </c>
      <c r="E3361" s="2" t="inlineStr">
        <is>
          <t>Gabriel Pereira De Sousa</t>
        </is>
      </c>
      <c r="F3361" s="2" t="n">
        <v>1182</v>
      </c>
      <c r="G3361" s="2" t="n">
        <v>22.08</v>
      </c>
      <c r="H3361" s="2" t="n">
        <v>54</v>
      </c>
      <c r="I3361" s="2" t="n">
        <v>0</v>
      </c>
      <c r="J3361" s="2" t="inlineStr">
        <is>
          <t>GPA</t>
        </is>
      </c>
    </row>
    <row r="3362">
      <c r="A3362" s="2" t="n">
        <v>8</v>
      </c>
      <c r="B3362" s="2" t="n">
        <v>930</v>
      </c>
      <c r="C3362" s="2" t="inlineStr">
        <is>
          <t>SEPARACAO</t>
        </is>
      </c>
      <c r="D3362" s="2" t="inlineStr">
        <is>
          <t>5923689</t>
        </is>
      </c>
      <c r="E3362" s="2" t="inlineStr">
        <is>
          <t>Gabriel Pereira De Sousa</t>
        </is>
      </c>
      <c r="F3362" s="2" t="n">
        <v>875</v>
      </c>
      <c r="G3362" s="2" t="n">
        <v>15.02</v>
      </c>
      <c r="H3362" s="2" t="n">
        <v>58</v>
      </c>
      <c r="I3362" s="2" t="n">
        <v>0</v>
      </c>
      <c r="J3362" s="2" t="inlineStr">
        <is>
          <t>GPA</t>
        </is>
      </c>
    </row>
    <row r="3363">
      <c r="A3363" s="2" t="n">
        <v>8</v>
      </c>
      <c r="B3363" s="2" t="n">
        <v>930</v>
      </c>
      <c r="C3363" s="2" t="inlineStr">
        <is>
          <t>SEPARACAO</t>
        </is>
      </c>
      <c r="D3363" s="2" t="inlineStr">
        <is>
          <t>5924367</t>
        </is>
      </c>
      <c r="E3363" s="2" t="inlineStr">
        <is>
          <t>Ricardo Bangala Sita Bula</t>
        </is>
      </c>
      <c r="F3363" s="2" t="n">
        <v>4193</v>
      </c>
      <c r="G3363" s="2" t="n">
        <v>98.27</v>
      </c>
      <c r="H3363" s="2" t="n">
        <v>43</v>
      </c>
      <c r="I3363" s="2" t="n">
        <v>0</v>
      </c>
      <c r="J3363" s="2" t="inlineStr">
        <is>
          <t>GPA</t>
        </is>
      </c>
    </row>
    <row r="3364">
      <c r="A3364" s="2" t="n">
        <v>8</v>
      </c>
      <c r="B3364" s="2" t="n">
        <v>930</v>
      </c>
      <c r="C3364" s="2" t="inlineStr">
        <is>
          <t>CARREGAMENTO</t>
        </is>
      </c>
      <c r="D3364" s="2" t="inlineStr">
        <is>
          <t>5927676</t>
        </is>
      </c>
      <c r="E3364" s="2" t="inlineStr">
        <is>
          <t>Julio Cesar Matos Magalhaes</t>
        </is>
      </c>
      <c r="F3364" s="2" t="n">
        <v>371</v>
      </c>
      <c r="G3364" s="2" t="n">
        <v>47.03</v>
      </c>
      <c r="H3364" s="2" t="n">
        <v>8</v>
      </c>
      <c r="I3364" s="2" t="n">
        <v>0</v>
      </c>
      <c r="J3364" s="2" t="inlineStr">
        <is>
          <t>GPA</t>
        </is>
      </c>
    </row>
    <row r="3365">
      <c r="A3365" s="2" t="n">
        <v>8</v>
      </c>
      <c r="B3365" s="2" t="n">
        <v>930</v>
      </c>
      <c r="C3365" s="2" t="inlineStr">
        <is>
          <t>SEPARACAO</t>
        </is>
      </c>
      <c r="D3365" s="2" t="inlineStr">
        <is>
          <t>5933048</t>
        </is>
      </c>
      <c r="E3365" s="2" t="inlineStr">
        <is>
          <t>Pedro Luiz Cassiano De Campos</t>
        </is>
      </c>
      <c r="F3365" s="2" t="n">
        <v>5972</v>
      </c>
      <c r="G3365" s="2" t="n">
        <v>74.29000000000001</v>
      </c>
      <c r="H3365" s="2" t="n">
        <v>80</v>
      </c>
      <c r="I3365" s="2" t="n">
        <v>0</v>
      </c>
      <c r="J3365" s="2" t="inlineStr">
        <is>
          <t>GPA</t>
        </is>
      </c>
    </row>
    <row r="3366">
      <c r="A3366" s="2" t="n">
        <v>8</v>
      </c>
      <c r="B3366" s="2" t="n">
        <v>930</v>
      </c>
      <c r="C3366" s="2" t="inlineStr">
        <is>
          <t>SEPARACAO</t>
        </is>
      </c>
      <c r="D3366" s="2" t="inlineStr">
        <is>
          <t>5937175</t>
        </is>
      </c>
      <c r="E3366" s="2" t="inlineStr">
        <is>
          <t>Christopher Kumah Korodo</t>
        </is>
      </c>
      <c r="F3366" s="2" t="n">
        <v>1294</v>
      </c>
      <c r="G3366" s="2" t="n">
        <v>21.32</v>
      </c>
      <c r="H3366" s="2" t="n">
        <v>61</v>
      </c>
      <c r="I3366" s="2" t="n">
        <v>0</v>
      </c>
      <c r="J3366" s="2" t="inlineStr">
        <is>
          <t>GPA</t>
        </is>
      </c>
    </row>
    <row r="3367">
      <c r="A3367" s="2" t="n">
        <v>8</v>
      </c>
      <c r="B3367" s="2" t="n">
        <v>930</v>
      </c>
      <c r="C3367" s="2" t="inlineStr">
        <is>
          <t>CARREGAMENTO</t>
        </is>
      </c>
      <c r="D3367" s="2" t="inlineStr">
        <is>
          <t>5940834</t>
        </is>
      </c>
      <c r="E3367" s="2" t="inlineStr">
        <is>
          <t>Joseph Chinonso Ndubuisi</t>
        </is>
      </c>
      <c r="F3367" s="2" t="n">
        <v>1524</v>
      </c>
      <c r="G3367" s="2" t="n">
        <v>29.46</v>
      </c>
      <c r="H3367" s="2" t="n">
        <v>52</v>
      </c>
      <c r="I3367" s="2" t="n">
        <v>0</v>
      </c>
      <c r="J3367" s="2" t="inlineStr">
        <is>
          <t>GPA</t>
        </is>
      </c>
    </row>
    <row r="3368">
      <c r="A3368" s="2" t="n">
        <v>8</v>
      </c>
      <c r="B3368" s="2" t="n">
        <v>930</v>
      </c>
      <c r="C3368" s="2" t="inlineStr">
        <is>
          <t>SEPARACAO</t>
        </is>
      </c>
      <c r="D3368" s="2" t="inlineStr">
        <is>
          <t>5940834</t>
        </is>
      </c>
      <c r="E3368" s="2" t="inlineStr">
        <is>
          <t>Joseph Chinonso Ndubuisi</t>
        </is>
      </c>
      <c r="F3368" s="2" t="n">
        <v>796</v>
      </c>
      <c r="G3368" s="2" t="n">
        <v>7.25</v>
      </c>
      <c r="H3368" s="2" t="n">
        <v>110</v>
      </c>
      <c r="I3368" s="2" t="n">
        <v>0</v>
      </c>
      <c r="J3368" s="2" t="inlineStr">
        <is>
          <t>GPA</t>
        </is>
      </c>
    </row>
    <row r="3369">
      <c r="A3369" s="2" t="n">
        <v>8</v>
      </c>
      <c r="B3369" s="2" t="n">
        <v>930</v>
      </c>
      <c r="C3369" s="2" t="inlineStr">
        <is>
          <t>CARREGAMENTO</t>
        </is>
      </c>
      <c r="D3369" s="2" t="inlineStr">
        <is>
          <t>5941253</t>
        </is>
      </c>
      <c r="E3369" s="2" t="inlineStr">
        <is>
          <t>Rodrigo Da Silva</t>
        </is>
      </c>
      <c r="F3369" s="2" t="n">
        <v>23</v>
      </c>
      <c r="G3369" s="2" t="n">
        <v>2</v>
      </c>
      <c r="H3369" s="2" t="n">
        <v>12</v>
      </c>
      <c r="I3369" s="2" t="n">
        <v>0</v>
      </c>
      <c r="J3369" s="2" t="inlineStr">
        <is>
          <t>GPA</t>
        </is>
      </c>
    </row>
    <row r="3370">
      <c r="A3370" s="2" t="n">
        <v>8</v>
      </c>
      <c r="B3370" s="2" t="n">
        <v>930</v>
      </c>
      <c r="C3370" s="2" t="inlineStr">
        <is>
          <t>PUXADA RECEB</t>
        </is>
      </c>
      <c r="D3370" s="2" t="inlineStr">
        <is>
          <t>5941253</t>
        </is>
      </c>
      <c r="E3370" s="2" t="inlineStr">
        <is>
          <t>Rodrigo Da Silva</t>
        </is>
      </c>
      <c r="F3370" s="2" t="n">
        <v>31</v>
      </c>
      <c r="G3370" s="2" t="n">
        <v>0.68</v>
      </c>
      <c r="H3370" s="2" t="n">
        <v>46</v>
      </c>
      <c r="I3370" s="2" t="n">
        <v>0</v>
      </c>
      <c r="J3370" s="2" t="inlineStr">
        <is>
          <t>GPA</t>
        </is>
      </c>
    </row>
    <row r="3371">
      <c r="A3371" s="2" t="n">
        <v>8</v>
      </c>
      <c r="B3371" s="2" t="n">
        <v>930</v>
      </c>
      <c r="C3371" s="2" t="inlineStr">
        <is>
          <t>SEPARACAO</t>
        </is>
      </c>
      <c r="D3371" s="2" t="inlineStr">
        <is>
          <t>5941253</t>
        </is>
      </c>
      <c r="E3371" s="2" t="inlineStr">
        <is>
          <t>Rodrigo Da Silva</t>
        </is>
      </c>
      <c r="F3371" s="2" t="n">
        <v>61</v>
      </c>
      <c r="G3371" s="2" t="n">
        <v>0.01</v>
      </c>
      <c r="H3371" s="2" t="n">
        <v>6100</v>
      </c>
      <c r="I3371" s="2" t="n">
        <v>0</v>
      </c>
      <c r="J3371" s="2" t="inlineStr">
        <is>
          <t>GPA</t>
        </is>
      </c>
    </row>
    <row r="3372">
      <c r="A3372" s="2" t="n">
        <v>8</v>
      </c>
      <c r="B3372" s="2" t="n">
        <v>930</v>
      </c>
      <c r="C3372" s="2" t="inlineStr">
        <is>
          <t>CARREGAMENTO</t>
        </is>
      </c>
      <c r="D3372" s="2" t="inlineStr">
        <is>
          <t>5946484</t>
        </is>
      </c>
      <c r="E3372" s="2" t="inlineStr">
        <is>
          <t>Pablo Henrique Da Silva</t>
        </is>
      </c>
      <c r="F3372" s="2" t="n">
        <v>1238</v>
      </c>
      <c r="G3372" s="2" t="n">
        <v>23.47</v>
      </c>
      <c r="H3372" s="2" t="n">
        <v>53</v>
      </c>
      <c r="I3372" s="2" t="n">
        <v>0</v>
      </c>
      <c r="J3372" s="2" t="inlineStr">
        <is>
          <t>GPA</t>
        </is>
      </c>
    </row>
    <row r="3373">
      <c r="A3373" s="2" t="n">
        <v>8</v>
      </c>
      <c r="B3373" s="2" t="n">
        <v>930</v>
      </c>
      <c r="C3373" s="2" t="inlineStr">
        <is>
          <t>SEPARACAO</t>
        </is>
      </c>
      <c r="D3373" s="2" t="inlineStr">
        <is>
          <t>5946484</t>
        </is>
      </c>
      <c r="E3373" s="2" t="inlineStr">
        <is>
          <t>Pablo Henrique Da Silva</t>
        </is>
      </c>
      <c r="F3373" s="2" t="n">
        <v>1368</v>
      </c>
      <c r="G3373" s="2" t="n">
        <v>15.47</v>
      </c>
      <c r="H3373" s="2" t="n">
        <v>88</v>
      </c>
      <c r="I3373" s="2" t="n">
        <v>0</v>
      </c>
      <c r="J3373" s="2" t="inlineStr">
        <is>
          <t>GPA</t>
        </is>
      </c>
    </row>
    <row r="3374">
      <c r="A3374" s="2" t="n">
        <v>8</v>
      </c>
      <c r="B3374" s="2" t="n">
        <v>930</v>
      </c>
      <c r="C3374" s="2" t="inlineStr">
        <is>
          <t>SEPARACAO</t>
        </is>
      </c>
      <c r="D3374" s="2" t="inlineStr">
        <is>
          <t>5951542</t>
        </is>
      </c>
      <c r="E3374" s="2" t="inlineStr">
        <is>
          <t>Rogeiro Nzolameso Ferraz</t>
        </is>
      </c>
      <c r="F3374" s="2" t="n">
        <v>11642</v>
      </c>
      <c r="G3374" s="2" t="n">
        <v>108.39</v>
      </c>
      <c r="H3374" s="2" t="n">
        <v>107</v>
      </c>
      <c r="I3374" s="2" t="n">
        <v>0</v>
      </c>
      <c r="J3374" s="2" t="inlineStr">
        <is>
          <t>GPA</t>
        </is>
      </c>
    </row>
    <row r="3375">
      <c r="A3375" s="2" t="n">
        <v>8</v>
      </c>
      <c r="B3375" s="2" t="n">
        <v>930</v>
      </c>
      <c r="C3375" s="2" t="inlineStr">
        <is>
          <t>SEPARACAO</t>
        </is>
      </c>
      <c r="D3375" s="2" t="inlineStr">
        <is>
          <t>5953626</t>
        </is>
      </c>
      <c r="E3375" s="2" t="inlineStr">
        <is>
          <t>Luan Nogueira De Souza</t>
        </is>
      </c>
      <c r="F3375" s="2" t="n">
        <v>12718</v>
      </c>
      <c r="G3375" s="2" t="n">
        <v>148.51</v>
      </c>
      <c r="H3375" s="2" t="n">
        <v>86</v>
      </c>
      <c r="I3375" s="2" t="n">
        <v>0</v>
      </c>
      <c r="J3375" s="2" t="inlineStr">
        <is>
          <t>GPA</t>
        </is>
      </c>
    </row>
    <row r="3376">
      <c r="A3376" s="2" t="n">
        <v>8</v>
      </c>
      <c r="B3376" s="2" t="n">
        <v>930</v>
      </c>
      <c r="C3376" s="2" t="inlineStr">
        <is>
          <t>CARREGAMENTO</t>
        </is>
      </c>
      <c r="D3376" s="2" t="inlineStr">
        <is>
          <t>5959128</t>
        </is>
      </c>
      <c r="E3376" s="2" t="inlineStr">
        <is>
          <t>Fernando Miguel Da Conceicao</t>
        </is>
      </c>
      <c r="F3376" s="2" t="n">
        <v>1260</v>
      </c>
      <c r="G3376" s="2" t="n">
        <v>26.18</v>
      </c>
      <c r="H3376" s="2" t="n">
        <v>48</v>
      </c>
      <c r="I3376" s="2" t="n">
        <v>0</v>
      </c>
      <c r="J3376" s="2" t="inlineStr">
        <is>
          <t>GPA</t>
        </is>
      </c>
    </row>
    <row r="3377">
      <c r="A3377" s="2" t="n">
        <v>8</v>
      </c>
      <c r="B3377" s="2" t="n">
        <v>930</v>
      </c>
      <c r="C3377" s="2" t="inlineStr">
        <is>
          <t>SEPARACAO</t>
        </is>
      </c>
      <c r="D3377" s="2" t="inlineStr">
        <is>
          <t>5959128</t>
        </is>
      </c>
      <c r="E3377" s="2" t="inlineStr">
        <is>
          <t>Fernando Miguel Da Conceicao</t>
        </is>
      </c>
      <c r="F3377" s="2" t="n">
        <v>2424</v>
      </c>
      <c r="G3377" s="2" t="n">
        <v>29.18</v>
      </c>
      <c r="H3377" s="2" t="n">
        <v>83</v>
      </c>
      <c r="I3377" s="2" t="n">
        <v>0</v>
      </c>
      <c r="J3377" s="2" t="inlineStr">
        <is>
          <t>GPA</t>
        </is>
      </c>
    </row>
    <row r="3378">
      <c r="A3378" s="2" t="n">
        <v>8</v>
      </c>
      <c r="B3378" s="2" t="n">
        <v>930</v>
      </c>
      <c r="C3378" s="2" t="inlineStr">
        <is>
          <t>SEPARACAO</t>
        </is>
      </c>
      <c r="D3378" s="2" t="inlineStr">
        <is>
          <t>5960282</t>
        </is>
      </c>
      <c r="E3378" s="2" t="inlineStr">
        <is>
          <t>Eduardo Lima Moreira</t>
        </is>
      </c>
      <c r="F3378" s="2" t="n">
        <v>9550</v>
      </c>
      <c r="G3378" s="2" t="n">
        <v>111.33</v>
      </c>
      <c r="H3378" s="2" t="n">
        <v>86</v>
      </c>
      <c r="I3378" s="2" t="n">
        <v>0</v>
      </c>
      <c r="J3378" s="2" t="inlineStr">
        <is>
          <t>GPA</t>
        </is>
      </c>
    </row>
    <row r="3379">
      <c r="A3379" s="2" t="n">
        <v>8</v>
      </c>
      <c r="B3379" s="2" t="n">
        <v>930</v>
      </c>
      <c r="C3379" s="2" t="inlineStr">
        <is>
          <t>SEPARACAO</t>
        </is>
      </c>
      <c r="D3379" s="2" t="inlineStr">
        <is>
          <t>5962145</t>
        </is>
      </c>
      <c r="E3379" s="2" t="inlineStr">
        <is>
          <t>Matadi Kuama Martins</t>
        </is>
      </c>
      <c r="F3379" s="2" t="n">
        <v>7408</v>
      </c>
      <c r="G3379" s="2" t="n">
        <v>81.81</v>
      </c>
      <c r="H3379" s="2" t="n">
        <v>91</v>
      </c>
      <c r="I3379" s="2" t="n">
        <v>0</v>
      </c>
      <c r="J3379" s="2" t="inlineStr">
        <is>
          <t>GPA</t>
        </is>
      </c>
    </row>
    <row r="3380">
      <c r="A3380" s="2" t="n">
        <v>8</v>
      </c>
      <c r="B3380" s="2" t="n">
        <v>930</v>
      </c>
      <c r="C3380" s="2" t="inlineStr">
        <is>
          <t>PUXADA RECEB</t>
        </is>
      </c>
      <c r="D3380" s="2" t="inlineStr">
        <is>
          <t>596382</t>
        </is>
      </c>
      <c r="E3380" s="2" t="inlineStr">
        <is>
          <t>LUIZ MOAB DA SILVA</t>
        </is>
      </c>
      <c r="F3380" s="2" t="n">
        <v>949</v>
      </c>
      <c r="G3380" s="2" t="n">
        <v>26.28</v>
      </c>
      <c r="H3380" s="2" t="n">
        <v>36</v>
      </c>
      <c r="I3380" s="2" t="n">
        <v>0</v>
      </c>
      <c r="J3380" s="2" t="inlineStr">
        <is>
          <t>GPA</t>
        </is>
      </c>
    </row>
    <row r="3381">
      <c r="A3381" s="2" t="n">
        <v>8</v>
      </c>
      <c r="B3381" s="2" t="n">
        <v>930</v>
      </c>
      <c r="C3381" s="2" t="inlineStr">
        <is>
          <t>RECEBIMENTO</t>
        </is>
      </c>
      <c r="D3381" s="2" t="inlineStr">
        <is>
          <t>596382</t>
        </is>
      </c>
      <c r="E3381" s="2" t="inlineStr">
        <is>
          <t>LUIZ MOAB DA SILVA</t>
        </is>
      </c>
      <c r="F3381" s="2" t="n">
        <v>484</v>
      </c>
      <c r="G3381" s="2" t="n">
        <v>30.31</v>
      </c>
      <c r="H3381" s="2" t="n">
        <v>16</v>
      </c>
      <c r="I3381" s="2" t="n">
        <v>0</v>
      </c>
      <c r="J3381" s="2" t="inlineStr">
        <is>
          <t>GPA</t>
        </is>
      </c>
    </row>
    <row r="3382">
      <c r="A3382" s="2" t="n">
        <v>8</v>
      </c>
      <c r="B3382" s="2" t="n">
        <v>930</v>
      </c>
      <c r="C3382" s="2" t="inlineStr">
        <is>
          <t>SEPARACAO</t>
        </is>
      </c>
      <c r="D3382" s="2" t="inlineStr">
        <is>
          <t>5964490</t>
        </is>
      </c>
      <c r="E3382" s="2" t="inlineStr">
        <is>
          <t>David Meneses Da Silva</t>
        </is>
      </c>
      <c r="F3382" s="2" t="n">
        <v>203</v>
      </c>
      <c r="G3382" s="2" t="n">
        <v>2.13</v>
      </c>
      <c r="H3382" s="2" t="n">
        <v>95</v>
      </c>
      <c r="I3382" s="2" t="n">
        <v>0</v>
      </c>
      <c r="J3382" s="2" t="inlineStr">
        <is>
          <t>GPA</t>
        </is>
      </c>
    </row>
    <row r="3383">
      <c r="A3383" s="2" t="n">
        <v>8</v>
      </c>
      <c r="B3383" s="2" t="n">
        <v>930</v>
      </c>
      <c r="C3383" s="2" t="inlineStr">
        <is>
          <t>SEPARACAO</t>
        </is>
      </c>
      <c r="D3383" s="2" t="inlineStr">
        <is>
          <t>5964806</t>
        </is>
      </c>
      <c r="E3383" s="2" t="inlineStr">
        <is>
          <t>Marcio Oliveira Dos Santos</t>
        </is>
      </c>
      <c r="F3383" s="2" t="n">
        <v>4949</v>
      </c>
      <c r="G3383" s="2" t="n">
        <v>81.04000000000001</v>
      </c>
      <c r="H3383" s="2" t="n">
        <v>61</v>
      </c>
      <c r="I3383" s="2" t="n">
        <v>0</v>
      </c>
      <c r="J3383" s="2" t="inlineStr">
        <is>
          <t>GPA</t>
        </is>
      </c>
    </row>
    <row r="3384">
      <c r="A3384" s="2" t="n">
        <v>8</v>
      </c>
      <c r="B3384" s="2" t="n">
        <v>930</v>
      </c>
      <c r="C3384" s="2" t="inlineStr">
        <is>
          <t>SEPARACAO</t>
        </is>
      </c>
      <c r="D3384" s="2" t="inlineStr">
        <is>
          <t>5965071</t>
        </is>
      </c>
      <c r="E3384" s="2" t="inlineStr">
        <is>
          <t>Joao Victor Salazar Da Silva</t>
        </is>
      </c>
      <c r="F3384" s="2" t="n">
        <v>9158</v>
      </c>
      <c r="G3384" s="2" t="n">
        <v>116.82</v>
      </c>
      <c r="H3384" s="2" t="n">
        <v>78</v>
      </c>
      <c r="I3384" s="2" t="n">
        <v>0</v>
      </c>
      <c r="J3384" s="2" t="inlineStr">
        <is>
          <t>GPA</t>
        </is>
      </c>
    </row>
    <row r="3385">
      <c r="A3385" s="2" t="n">
        <v>8</v>
      </c>
      <c r="B3385" s="2" t="n">
        <v>930</v>
      </c>
      <c r="C3385" s="2" t="inlineStr">
        <is>
          <t>SEPARACAO</t>
        </is>
      </c>
      <c r="D3385" s="2" t="inlineStr">
        <is>
          <t>5966930</t>
        </is>
      </c>
      <c r="E3385" s="2" t="inlineStr">
        <is>
          <t>Joao Roberto Avelino Filho</t>
        </is>
      </c>
      <c r="F3385" s="2" t="n">
        <v>7129</v>
      </c>
      <c r="G3385" s="2" t="n">
        <v>85.47</v>
      </c>
      <c r="H3385" s="2" t="n">
        <v>83</v>
      </c>
      <c r="I3385" s="2" t="n">
        <v>0</v>
      </c>
      <c r="J3385" s="2" t="inlineStr">
        <is>
          <t>GPA</t>
        </is>
      </c>
    </row>
    <row r="3386">
      <c r="A3386" s="2" t="n">
        <v>8</v>
      </c>
      <c r="B3386" s="2" t="n">
        <v>930</v>
      </c>
      <c r="C3386" s="2" t="inlineStr">
        <is>
          <t>SEPARACAO</t>
        </is>
      </c>
      <c r="D3386" s="2" t="inlineStr">
        <is>
          <t>5968100</t>
        </is>
      </c>
      <c r="E3386" s="2" t="inlineStr">
        <is>
          <t>Fernando Oliveira Martins</t>
        </is>
      </c>
      <c r="F3386" s="2" t="n">
        <v>4100</v>
      </c>
      <c r="G3386" s="2" t="n">
        <v>52.63</v>
      </c>
      <c r="H3386" s="2" t="n">
        <v>78</v>
      </c>
      <c r="I3386" s="2" t="n">
        <v>0</v>
      </c>
      <c r="J3386" s="2" t="inlineStr">
        <is>
          <t>GPA</t>
        </is>
      </c>
    </row>
    <row r="3387">
      <c r="A3387" s="2" t="n">
        <v>8</v>
      </c>
      <c r="B3387" s="2" t="n">
        <v>930</v>
      </c>
      <c r="C3387" s="2" t="inlineStr">
        <is>
          <t>CARREGAMENTO</t>
        </is>
      </c>
      <c r="D3387" s="2" t="inlineStr">
        <is>
          <t>5970164</t>
        </is>
      </c>
      <c r="E3387" s="2" t="inlineStr">
        <is>
          <t>Johnatan Rudrigues Dionizio</t>
        </is>
      </c>
      <c r="F3387" s="2" t="n">
        <v>6</v>
      </c>
      <c r="G3387" s="2" t="n">
        <v>0.34</v>
      </c>
      <c r="H3387" s="2" t="n">
        <v>18</v>
      </c>
      <c r="I3387" s="2" t="n">
        <v>0</v>
      </c>
      <c r="J3387" s="2" t="inlineStr">
        <is>
          <t>GPA</t>
        </is>
      </c>
    </row>
    <row r="3388">
      <c r="A3388" s="2" t="n">
        <v>8</v>
      </c>
      <c r="B3388" s="2" t="n">
        <v>930</v>
      </c>
      <c r="C3388" s="2" t="inlineStr">
        <is>
          <t>SEPARACAO</t>
        </is>
      </c>
      <c r="D3388" s="2" t="inlineStr">
        <is>
          <t>5970202</t>
        </is>
      </c>
      <c r="E3388" s="2" t="inlineStr">
        <is>
          <t>Lucas Lopes Da Silva</t>
        </is>
      </c>
      <c r="F3388" s="2" t="n">
        <v>6722</v>
      </c>
      <c r="G3388" s="2" t="n">
        <v>58.7</v>
      </c>
      <c r="H3388" s="2" t="n">
        <v>115</v>
      </c>
      <c r="I3388" s="2" t="n">
        <v>0</v>
      </c>
      <c r="J3388" s="2" t="inlineStr">
        <is>
          <t>GPA</t>
        </is>
      </c>
    </row>
    <row r="3389">
      <c r="A3389" s="2" t="n">
        <v>8</v>
      </c>
      <c r="B3389" s="2" t="n">
        <v>930</v>
      </c>
      <c r="C3389" s="2" t="inlineStr">
        <is>
          <t>SEPARACAO</t>
        </is>
      </c>
      <c r="D3389" s="2" t="inlineStr">
        <is>
          <t>5970652</t>
        </is>
      </c>
      <c r="E3389" s="2" t="inlineStr">
        <is>
          <t>Danilo Cunha Moraes</t>
        </is>
      </c>
      <c r="F3389" s="2" t="n">
        <v>7973</v>
      </c>
      <c r="G3389" s="2" t="n">
        <v>94.70999999999999</v>
      </c>
      <c r="H3389" s="2" t="n">
        <v>84</v>
      </c>
      <c r="I3389" s="2" t="n">
        <v>0</v>
      </c>
      <c r="J3389" s="2" t="inlineStr">
        <is>
          <t>GPA</t>
        </is>
      </c>
    </row>
    <row r="3390">
      <c r="A3390" s="2" t="n">
        <v>8</v>
      </c>
      <c r="B3390" s="2" t="n">
        <v>930</v>
      </c>
      <c r="C3390" s="2" t="inlineStr">
        <is>
          <t>SEPARACAO</t>
        </is>
      </c>
      <c r="D3390" s="2" t="inlineStr">
        <is>
          <t>5971977</t>
        </is>
      </c>
      <c r="E3390" s="2" t="inlineStr">
        <is>
          <t>Douglas De Oliveira Marques</t>
        </is>
      </c>
      <c r="F3390" s="2" t="n">
        <v>7902</v>
      </c>
      <c r="G3390" s="2" t="n">
        <v>100.38</v>
      </c>
      <c r="H3390" s="2" t="n">
        <v>79</v>
      </c>
      <c r="I3390" s="2" t="n">
        <v>0</v>
      </c>
      <c r="J3390" s="2" t="inlineStr">
        <is>
          <t>GPA</t>
        </is>
      </c>
    </row>
    <row r="3391">
      <c r="A3391" s="2" t="n">
        <v>8</v>
      </c>
      <c r="B3391" s="2" t="n">
        <v>930</v>
      </c>
      <c r="C3391" s="2" t="inlineStr">
        <is>
          <t>SEPARACAO</t>
        </is>
      </c>
      <c r="D3391" s="2" t="inlineStr">
        <is>
          <t>5975875</t>
        </is>
      </c>
      <c r="E3391" s="2" t="inlineStr">
        <is>
          <t>Rahell Freire Silva</t>
        </is>
      </c>
      <c r="F3391" s="2" t="n">
        <v>8560</v>
      </c>
      <c r="G3391" s="2" t="n">
        <v>112.67</v>
      </c>
      <c r="H3391" s="2" t="n">
        <v>76</v>
      </c>
      <c r="I3391" s="2" t="n">
        <v>0</v>
      </c>
      <c r="J3391" s="2" t="inlineStr">
        <is>
          <t>GPA</t>
        </is>
      </c>
    </row>
    <row r="3392">
      <c r="A3392" s="2" t="n">
        <v>8</v>
      </c>
      <c r="B3392" s="2" t="n">
        <v>930</v>
      </c>
      <c r="C3392" s="2" t="inlineStr">
        <is>
          <t>CARREGAMENTO</t>
        </is>
      </c>
      <c r="D3392" s="2" t="inlineStr">
        <is>
          <t>5977088</t>
        </is>
      </c>
      <c r="E3392" s="2" t="inlineStr">
        <is>
          <t>Laysa Katlyn Bezerra Santos</t>
        </is>
      </c>
      <c r="F3392" s="2" t="n">
        <v>457</v>
      </c>
      <c r="G3392" s="2" t="n">
        <v>50.99</v>
      </c>
      <c r="H3392" s="2" t="n">
        <v>9</v>
      </c>
      <c r="I3392" s="2" t="n">
        <v>0</v>
      </c>
      <c r="J3392" s="2" t="inlineStr">
        <is>
          <t>GPA</t>
        </is>
      </c>
    </row>
    <row r="3393">
      <c r="A3393" s="2" t="n">
        <v>8</v>
      </c>
      <c r="B3393" s="2" t="n">
        <v>930</v>
      </c>
      <c r="C3393" s="2" t="inlineStr">
        <is>
          <t>SEPARACAO</t>
        </is>
      </c>
      <c r="D3393" s="2" t="inlineStr">
        <is>
          <t>5977088</t>
        </is>
      </c>
      <c r="E3393" s="2" t="inlineStr">
        <is>
          <t>Laysa Katlyn Bezerra Santos</t>
        </is>
      </c>
      <c r="F3393" s="2" t="n">
        <v>120</v>
      </c>
      <c r="G3393" s="2" t="n">
        <v>1.21</v>
      </c>
      <c r="H3393" s="2" t="n">
        <v>99</v>
      </c>
      <c r="I3393" s="2" t="n">
        <v>0</v>
      </c>
      <c r="J3393" s="2" t="inlineStr">
        <is>
          <t>GPA</t>
        </is>
      </c>
    </row>
    <row r="3394">
      <c r="A3394" s="2" t="n">
        <v>8</v>
      </c>
      <c r="B3394" s="2" t="n">
        <v>930</v>
      </c>
      <c r="C3394" s="2" t="inlineStr">
        <is>
          <t>SEPARACAO</t>
        </is>
      </c>
      <c r="D3394" s="2" t="inlineStr">
        <is>
          <t>5978343</t>
        </is>
      </c>
      <c r="E3394" s="2" t="inlineStr">
        <is>
          <t>Rodrigo Gabriel Da Silva</t>
        </is>
      </c>
      <c r="F3394" s="2" t="n">
        <v>1862</v>
      </c>
      <c r="G3394" s="2" t="n">
        <v>12.98</v>
      </c>
      <c r="H3394" s="2" t="n">
        <v>143</v>
      </c>
      <c r="I3394" s="2" t="n">
        <v>0</v>
      </c>
      <c r="J3394" s="2" t="inlineStr">
        <is>
          <t>GPA</t>
        </is>
      </c>
    </row>
    <row r="3395">
      <c r="A3395" s="2" t="n">
        <v>8</v>
      </c>
      <c r="B3395" s="2" t="n">
        <v>930</v>
      </c>
      <c r="C3395" s="2" t="inlineStr">
        <is>
          <t>SEPARACAO</t>
        </is>
      </c>
      <c r="D3395" s="2" t="inlineStr">
        <is>
          <t>5978548</t>
        </is>
      </c>
      <c r="E3395" s="2" t="inlineStr">
        <is>
          <t>Matheus Nogueira Souza</t>
        </is>
      </c>
      <c r="F3395" s="2" t="n">
        <v>765</v>
      </c>
      <c r="G3395" s="2" t="n">
        <v>8.31</v>
      </c>
      <c r="H3395" s="2" t="n">
        <v>92</v>
      </c>
      <c r="I3395" s="2" t="n">
        <v>0</v>
      </c>
      <c r="J3395" s="2" t="inlineStr">
        <is>
          <t>GPA</t>
        </is>
      </c>
    </row>
    <row r="3396">
      <c r="A3396" s="2" t="n">
        <v>8</v>
      </c>
      <c r="B3396" s="2" t="n">
        <v>930</v>
      </c>
      <c r="C3396" s="2" t="inlineStr">
        <is>
          <t>SEPARACAO</t>
        </is>
      </c>
      <c r="D3396" s="2" t="inlineStr">
        <is>
          <t>5979374</t>
        </is>
      </c>
      <c r="E3396" s="2" t="inlineStr">
        <is>
          <t>Michael Andretti Rodrigues Da Costa</t>
        </is>
      </c>
      <c r="F3396" s="2" t="n">
        <v>5902</v>
      </c>
      <c r="G3396" s="2" t="n">
        <v>67.09999999999999</v>
      </c>
      <c r="H3396" s="2" t="n">
        <v>88</v>
      </c>
      <c r="I3396" s="2" t="n">
        <v>0</v>
      </c>
      <c r="J3396" s="2" t="inlineStr">
        <is>
          <t>GPA</t>
        </is>
      </c>
    </row>
    <row r="3397">
      <c r="A3397" s="2" t="n">
        <v>8</v>
      </c>
      <c r="B3397" s="2" t="n">
        <v>930</v>
      </c>
      <c r="C3397" s="2" t="inlineStr">
        <is>
          <t>SEPARACAO</t>
        </is>
      </c>
      <c r="D3397" s="2" t="inlineStr">
        <is>
          <t>5981336</t>
        </is>
      </c>
      <c r="E3397" s="2" t="inlineStr">
        <is>
          <t>Rodrigo Dos Santos Alves</t>
        </is>
      </c>
      <c r="F3397" s="2" t="n">
        <v>6950</v>
      </c>
      <c r="G3397" s="2" t="n">
        <v>82.87</v>
      </c>
      <c r="H3397" s="2" t="n">
        <v>84</v>
      </c>
      <c r="I3397" s="2" t="n">
        <v>0</v>
      </c>
      <c r="J3397" s="2" t="inlineStr">
        <is>
          <t>GPA</t>
        </is>
      </c>
    </row>
    <row r="3398">
      <c r="A3398" s="2" t="n">
        <v>8</v>
      </c>
      <c r="B3398" s="2" t="n">
        <v>930</v>
      </c>
      <c r="C3398" s="2" t="inlineStr">
        <is>
          <t>SEPARACAO</t>
        </is>
      </c>
      <c r="D3398" s="2" t="inlineStr">
        <is>
          <t>5981786</t>
        </is>
      </c>
      <c r="E3398" s="2" t="inlineStr">
        <is>
          <t>Eldaissy Maria De Sousa Silva</t>
        </is>
      </c>
      <c r="F3398" s="2" t="n">
        <v>2589</v>
      </c>
      <c r="G3398" s="2" t="n">
        <v>32.85</v>
      </c>
      <c r="H3398" s="2" t="n">
        <v>79</v>
      </c>
      <c r="I3398" s="2" t="n">
        <v>0</v>
      </c>
      <c r="J3398" s="2" t="inlineStr">
        <is>
          <t>GPA</t>
        </is>
      </c>
    </row>
    <row r="3399">
      <c r="A3399" s="2" t="n">
        <v>8</v>
      </c>
      <c r="B3399" s="2" t="n">
        <v>930</v>
      </c>
      <c r="C3399" s="2" t="inlineStr">
        <is>
          <t>SEPARACAO</t>
        </is>
      </c>
      <c r="D3399" s="2" t="inlineStr">
        <is>
          <t>5982243</t>
        </is>
      </c>
      <c r="E3399" s="2" t="inlineStr">
        <is>
          <t>Mayara Loyse De Souza Santos</t>
        </is>
      </c>
      <c r="F3399" s="2" t="n">
        <v>1419</v>
      </c>
      <c r="G3399" s="2" t="n">
        <v>20.58</v>
      </c>
      <c r="H3399" s="2" t="n">
        <v>69</v>
      </c>
      <c r="I3399" s="2" t="n">
        <v>0</v>
      </c>
      <c r="J3399" s="2" t="inlineStr">
        <is>
          <t>GPA</t>
        </is>
      </c>
    </row>
    <row r="3400">
      <c r="A3400" s="2" t="n">
        <v>8</v>
      </c>
      <c r="B3400" s="2" t="n">
        <v>930</v>
      </c>
      <c r="C3400" s="2" t="inlineStr">
        <is>
          <t>SEPARACAO</t>
        </is>
      </c>
      <c r="D3400" s="2" t="inlineStr">
        <is>
          <t>5984165</t>
        </is>
      </c>
      <c r="E3400" s="2" t="inlineStr">
        <is>
          <t>Tiago Henrique Oliveira Dos Santos</t>
        </is>
      </c>
      <c r="F3400" s="2" t="n">
        <v>371</v>
      </c>
      <c r="G3400" s="2" t="n">
        <v>4.24</v>
      </c>
      <c r="H3400" s="2" t="n">
        <v>88</v>
      </c>
      <c r="I3400" s="2" t="n">
        <v>0</v>
      </c>
      <c r="J3400" s="2" t="inlineStr">
        <is>
          <t>GPA</t>
        </is>
      </c>
    </row>
    <row r="3401">
      <c r="A3401" s="2" t="n">
        <v>8</v>
      </c>
      <c r="B3401" s="2" t="n">
        <v>930</v>
      </c>
      <c r="C3401" s="2" t="inlineStr">
        <is>
          <t>SEPARACAO</t>
        </is>
      </c>
      <c r="D3401" s="2" t="inlineStr">
        <is>
          <t>5986648</t>
        </is>
      </c>
      <c r="E3401" s="2" t="inlineStr">
        <is>
          <t>Lucas Felix Nunes</t>
        </is>
      </c>
      <c r="F3401" s="2" t="n">
        <v>6358</v>
      </c>
      <c r="G3401" s="2" t="n">
        <v>64.36</v>
      </c>
      <c r="H3401" s="2" t="n">
        <v>99</v>
      </c>
      <c r="I3401" s="2" t="n">
        <v>0</v>
      </c>
      <c r="J3401" s="2" t="inlineStr">
        <is>
          <t>GPA</t>
        </is>
      </c>
    </row>
    <row r="3402">
      <c r="A3402" s="2" t="n">
        <v>8</v>
      </c>
      <c r="B3402" s="2" t="n">
        <v>930</v>
      </c>
      <c r="C3402" s="2" t="inlineStr">
        <is>
          <t>SEPARACAO</t>
        </is>
      </c>
      <c r="D3402" s="2" t="inlineStr">
        <is>
          <t>5986818</t>
        </is>
      </c>
      <c r="E3402" s="2" t="inlineStr">
        <is>
          <t>Ana Vitoria Brito Do Nascimento</t>
        </is>
      </c>
      <c r="F3402" s="2" t="n">
        <v>3109</v>
      </c>
      <c r="G3402" s="2" t="n">
        <v>126.86</v>
      </c>
      <c r="H3402" s="2" t="n">
        <v>25</v>
      </c>
      <c r="I3402" s="2" t="n">
        <v>0</v>
      </c>
      <c r="J3402" s="2" t="inlineStr">
        <is>
          <t>GPA</t>
        </is>
      </c>
    </row>
    <row r="3403">
      <c r="A3403" s="2" t="n">
        <v>8</v>
      </c>
      <c r="B3403" s="2" t="n">
        <v>930</v>
      </c>
      <c r="C3403" s="2" t="inlineStr">
        <is>
          <t>SEPARACAO</t>
        </is>
      </c>
      <c r="D3403" s="2" t="inlineStr">
        <is>
          <t>5987113</t>
        </is>
      </c>
      <c r="E3403" s="2" t="inlineStr">
        <is>
          <t>Venancio Bezerra Cavalcante</t>
        </is>
      </c>
      <c r="F3403" s="2" t="n">
        <v>6241</v>
      </c>
      <c r="G3403" s="2" t="n">
        <v>72.94</v>
      </c>
      <c r="H3403" s="2" t="n">
        <v>86</v>
      </c>
      <c r="I3403" s="2" t="n">
        <v>0</v>
      </c>
      <c r="J3403" s="2" t="inlineStr">
        <is>
          <t>GPA</t>
        </is>
      </c>
    </row>
    <row r="3404">
      <c r="A3404" s="2" t="n">
        <v>8</v>
      </c>
      <c r="B3404" s="2" t="n">
        <v>930</v>
      </c>
      <c r="C3404" s="2" t="inlineStr">
        <is>
          <t>SEPARACAO</t>
        </is>
      </c>
      <c r="D3404" s="2" t="inlineStr">
        <is>
          <t>5987482</t>
        </is>
      </c>
      <c r="E3404" s="2" t="inlineStr">
        <is>
          <t>Lindomar Rocha De Almeida</t>
        </is>
      </c>
      <c r="F3404" s="2" t="n">
        <v>2754</v>
      </c>
      <c r="G3404" s="2" t="n">
        <v>75.3</v>
      </c>
      <c r="H3404" s="2" t="n">
        <v>37</v>
      </c>
      <c r="I3404" s="2" t="n">
        <v>0</v>
      </c>
      <c r="J3404" s="2" t="inlineStr">
        <is>
          <t>GPA</t>
        </is>
      </c>
    </row>
    <row r="3405">
      <c r="A3405" s="2" t="n">
        <v>8</v>
      </c>
      <c r="B3405" s="2" t="n">
        <v>930</v>
      </c>
      <c r="C3405" s="2" t="inlineStr">
        <is>
          <t>SEPARACAO</t>
        </is>
      </c>
      <c r="D3405" s="2" t="inlineStr">
        <is>
          <t>5987970</t>
        </is>
      </c>
      <c r="E3405" s="2" t="inlineStr">
        <is>
          <t>Genivania Ribeiro Jurema</t>
        </is>
      </c>
      <c r="F3405" s="2" t="n">
        <v>4256</v>
      </c>
      <c r="G3405" s="2" t="n">
        <v>67.2</v>
      </c>
      <c r="H3405" s="2" t="n">
        <v>63</v>
      </c>
      <c r="I3405" s="2" t="n">
        <v>0</v>
      </c>
      <c r="J3405" s="2" t="inlineStr">
        <is>
          <t>GPA</t>
        </is>
      </c>
    </row>
    <row r="3406">
      <c r="A3406" s="2" t="n">
        <v>8</v>
      </c>
      <c r="B3406" s="2" t="n">
        <v>930</v>
      </c>
      <c r="C3406" s="2" t="inlineStr">
        <is>
          <t>CARREGAMENTO</t>
        </is>
      </c>
      <c r="D3406" s="2" t="inlineStr">
        <is>
          <t>5988225</t>
        </is>
      </c>
      <c r="E3406" s="2" t="inlineStr">
        <is>
          <t>Gabriel Nogueira Mauricio</t>
        </is>
      </c>
      <c r="F3406" s="2" t="n">
        <v>1092</v>
      </c>
      <c r="G3406" s="2" t="n">
        <v>101.92</v>
      </c>
      <c r="H3406" s="2" t="n">
        <v>11</v>
      </c>
      <c r="I3406" s="2" t="n">
        <v>0</v>
      </c>
      <c r="J3406" s="2" t="inlineStr">
        <is>
          <t>GPA</t>
        </is>
      </c>
    </row>
    <row r="3407">
      <c r="A3407" s="2" t="n">
        <v>8</v>
      </c>
      <c r="B3407" s="2" t="n">
        <v>930</v>
      </c>
      <c r="C3407" s="2" t="inlineStr">
        <is>
          <t>SEPARACAO</t>
        </is>
      </c>
      <c r="D3407" s="2" t="inlineStr">
        <is>
          <t>5989310</t>
        </is>
      </c>
      <c r="E3407" s="2" t="inlineStr">
        <is>
          <t>Lourival Marcelino Da Silva</t>
        </is>
      </c>
      <c r="F3407" s="2" t="n">
        <v>5760</v>
      </c>
      <c r="G3407" s="2" t="n">
        <v>78.68000000000001</v>
      </c>
      <c r="H3407" s="2" t="n">
        <v>73</v>
      </c>
      <c r="I3407" s="2" t="n">
        <v>0</v>
      </c>
      <c r="J3407" s="2" t="inlineStr">
        <is>
          <t>GPA</t>
        </is>
      </c>
    </row>
    <row r="3408">
      <c r="A3408" s="2" t="n">
        <v>8</v>
      </c>
      <c r="B3408" s="2" t="n">
        <v>930</v>
      </c>
      <c r="C3408" s="2" t="inlineStr">
        <is>
          <t>SEPARACAO</t>
        </is>
      </c>
      <c r="D3408" s="2" t="inlineStr">
        <is>
          <t>5990009</t>
        </is>
      </c>
      <c r="E3408" s="2" t="inlineStr">
        <is>
          <t>Arthur Sales Barbosa</t>
        </is>
      </c>
      <c r="F3408" s="2" t="n">
        <v>7104</v>
      </c>
      <c r="G3408" s="2" t="n">
        <v>89.04000000000001</v>
      </c>
      <c r="H3408" s="2" t="n">
        <v>80</v>
      </c>
      <c r="I3408" s="2" t="n">
        <v>0</v>
      </c>
      <c r="J3408" s="2" t="inlineStr">
        <is>
          <t>GPA</t>
        </is>
      </c>
    </row>
    <row r="3409">
      <c r="A3409" s="2" t="n">
        <v>8</v>
      </c>
      <c r="B3409" s="2" t="n">
        <v>930</v>
      </c>
      <c r="C3409" s="2" t="inlineStr">
        <is>
          <t>SEPARACAO</t>
        </is>
      </c>
      <c r="D3409" s="2" t="inlineStr">
        <is>
          <t>5990289</t>
        </is>
      </c>
      <c r="E3409" s="2" t="inlineStr">
        <is>
          <t>Mychell Martins Da Silva</t>
        </is>
      </c>
      <c r="F3409" s="2" t="n">
        <v>8555</v>
      </c>
      <c r="G3409" s="2" t="n">
        <v>130.72</v>
      </c>
      <c r="H3409" s="2" t="n">
        <v>65</v>
      </c>
      <c r="I3409" s="2" t="n">
        <v>0</v>
      </c>
      <c r="J3409" s="2" t="inlineStr">
        <is>
          <t>GPA</t>
        </is>
      </c>
    </row>
    <row r="3410">
      <c r="A3410" s="2" t="n">
        <v>8</v>
      </c>
      <c r="B3410" s="2" t="n">
        <v>930</v>
      </c>
      <c r="C3410" s="2" t="inlineStr">
        <is>
          <t>SEPARACAO</t>
        </is>
      </c>
      <c r="D3410" s="2" t="inlineStr">
        <is>
          <t>5990483</t>
        </is>
      </c>
      <c r="E3410" s="2" t="inlineStr">
        <is>
          <t>Queli Cristiane Nunes Da Silva</t>
        </is>
      </c>
      <c r="F3410" s="2" t="n">
        <v>2824</v>
      </c>
      <c r="G3410" s="2" t="n">
        <v>85.91</v>
      </c>
      <c r="H3410" s="2" t="n">
        <v>33</v>
      </c>
      <c r="I3410" s="2" t="n">
        <v>0</v>
      </c>
      <c r="J3410" s="2" t="inlineStr">
        <is>
          <t>GPA</t>
        </is>
      </c>
    </row>
    <row r="3411">
      <c r="A3411" s="2" t="n">
        <v>8</v>
      </c>
      <c r="B3411" s="2" t="n">
        <v>930</v>
      </c>
      <c r="C3411" s="2" t="inlineStr">
        <is>
          <t>PUXADA RECEB</t>
        </is>
      </c>
      <c r="D3411" s="2" t="inlineStr">
        <is>
          <t>5991811</t>
        </is>
      </c>
      <c r="E3411" s="2" t="inlineStr">
        <is>
          <t>Shirlei Dos Reis</t>
        </is>
      </c>
      <c r="F3411" s="2" t="n">
        <v>19</v>
      </c>
      <c r="G3411" s="2" t="n">
        <v>5.53</v>
      </c>
      <c r="H3411" s="2" t="n">
        <v>3</v>
      </c>
      <c r="I3411" s="2" t="n">
        <v>0</v>
      </c>
      <c r="J3411" s="2" t="inlineStr">
        <is>
          <t>GPA</t>
        </is>
      </c>
    </row>
    <row r="3412">
      <c r="A3412" s="2" t="n">
        <v>8</v>
      </c>
      <c r="B3412" s="2" t="n">
        <v>930</v>
      </c>
      <c r="C3412" s="2" t="inlineStr">
        <is>
          <t>SEPARACAO</t>
        </is>
      </c>
      <c r="D3412" s="2" t="inlineStr">
        <is>
          <t>5991897</t>
        </is>
      </c>
      <c r="E3412" s="2" t="inlineStr">
        <is>
          <t>Ana Paula Alinne Pinto Alves Da Silva</t>
        </is>
      </c>
      <c r="F3412" s="2" t="n">
        <v>275</v>
      </c>
      <c r="G3412" s="2" t="n">
        <v>6.09</v>
      </c>
      <c r="H3412" s="2" t="n">
        <v>45</v>
      </c>
      <c r="I3412" s="2" t="n">
        <v>0</v>
      </c>
      <c r="J3412" s="2" t="inlineStr">
        <is>
          <t>GPA</t>
        </is>
      </c>
    </row>
    <row r="3413">
      <c r="A3413" s="2" t="n">
        <v>8</v>
      </c>
      <c r="B3413" s="2" t="n">
        <v>930</v>
      </c>
      <c r="C3413" s="2" t="inlineStr">
        <is>
          <t>SEPARACAO</t>
        </is>
      </c>
      <c r="D3413" s="2" t="inlineStr">
        <is>
          <t>5993644</t>
        </is>
      </c>
      <c r="E3413" s="2" t="inlineStr">
        <is>
          <t>Kauane Barbosa Oliveira</t>
        </is>
      </c>
      <c r="F3413" s="2" t="n">
        <v>1955</v>
      </c>
      <c r="G3413" s="2" t="n">
        <v>22.01</v>
      </c>
      <c r="H3413" s="2" t="n">
        <v>89</v>
      </c>
      <c r="I3413" s="2" t="n">
        <v>0</v>
      </c>
      <c r="J3413" s="2" t="inlineStr">
        <is>
          <t>GPA</t>
        </is>
      </c>
    </row>
    <row r="3414">
      <c r="A3414" s="2" t="n">
        <v>8</v>
      </c>
      <c r="B3414" s="2" t="n">
        <v>930</v>
      </c>
      <c r="C3414" s="2" t="inlineStr">
        <is>
          <t>SEPARACAO</t>
        </is>
      </c>
      <c r="D3414" s="2" t="inlineStr">
        <is>
          <t>5994810</t>
        </is>
      </c>
      <c r="E3414" s="2" t="inlineStr">
        <is>
          <t>Chukwuebuka Desmond Osikwu</t>
        </is>
      </c>
      <c r="F3414" s="2" t="n">
        <v>9289</v>
      </c>
      <c r="G3414" s="2" t="n">
        <v>92.20999999999999</v>
      </c>
      <c r="H3414" s="2" t="n">
        <v>101</v>
      </c>
      <c r="I3414" s="2" t="n">
        <v>0</v>
      </c>
      <c r="J3414" s="2" t="inlineStr">
        <is>
          <t>GPA</t>
        </is>
      </c>
    </row>
    <row r="3415">
      <c r="A3415" s="2" t="n">
        <v>8</v>
      </c>
      <c r="B3415" s="2" t="n">
        <v>930</v>
      </c>
      <c r="C3415" s="2" t="inlineStr">
        <is>
          <t>SEPARACAO</t>
        </is>
      </c>
      <c r="D3415" s="2" t="inlineStr">
        <is>
          <t>5995302</t>
        </is>
      </c>
      <c r="E3415" s="2" t="inlineStr">
        <is>
          <t>Jonathan Dos Santos Dias Ruivo</t>
        </is>
      </c>
      <c r="F3415" s="2" t="n">
        <v>9493</v>
      </c>
      <c r="G3415" s="2" t="n">
        <v>108.46</v>
      </c>
      <c r="H3415" s="2" t="n">
        <v>88</v>
      </c>
      <c r="I3415" s="2" t="n">
        <v>0</v>
      </c>
      <c r="J3415" s="2" t="inlineStr">
        <is>
          <t>GPA</t>
        </is>
      </c>
    </row>
    <row r="3416">
      <c r="A3416" s="2" t="n">
        <v>8</v>
      </c>
      <c r="B3416" s="2" t="n">
        <v>930</v>
      </c>
      <c r="C3416" s="2" t="inlineStr">
        <is>
          <t>SEPARACAO</t>
        </is>
      </c>
      <c r="D3416" s="2" t="inlineStr">
        <is>
          <t>5996511</t>
        </is>
      </c>
      <c r="E3416" s="2" t="inlineStr">
        <is>
          <t>Kauan Geronymo Da Silva</t>
        </is>
      </c>
      <c r="F3416" s="2" t="n">
        <v>5958</v>
      </c>
      <c r="G3416" s="2" t="n">
        <v>78.06999999999999</v>
      </c>
      <c r="H3416" s="2" t="n">
        <v>76</v>
      </c>
      <c r="I3416" s="2" t="n">
        <v>0</v>
      </c>
      <c r="J3416" s="2" t="inlineStr">
        <is>
          <t>GPA</t>
        </is>
      </c>
    </row>
    <row r="3417">
      <c r="A3417" s="2" t="n">
        <v>8</v>
      </c>
      <c r="B3417" s="2" t="n">
        <v>930</v>
      </c>
      <c r="C3417" s="2" t="inlineStr">
        <is>
          <t>SEPARACAO</t>
        </is>
      </c>
      <c r="D3417" s="2" t="inlineStr">
        <is>
          <t>5996619</t>
        </is>
      </c>
      <c r="E3417" s="2" t="inlineStr">
        <is>
          <t>Gustavo Gomes Da Silva</t>
        </is>
      </c>
      <c r="F3417" s="2" t="n">
        <v>5624</v>
      </c>
      <c r="G3417" s="2" t="n">
        <v>70.20999999999999</v>
      </c>
      <c r="H3417" s="2" t="n">
        <v>80</v>
      </c>
      <c r="I3417" s="2" t="n">
        <v>0</v>
      </c>
      <c r="J3417" s="2" t="inlineStr">
        <is>
          <t>GPA</t>
        </is>
      </c>
    </row>
    <row r="3418">
      <c r="A3418" s="2" t="n">
        <v>8</v>
      </c>
      <c r="B3418" s="2" t="n">
        <v>930</v>
      </c>
      <c r="C3418" s="2" t="inlineStr">
        <is>
          <t>SEPARACAO</t>
        </is>
      </c>
      <c r="D3418" s="2" t="inlineStr">
        <is>
          <t>5997380</t>
        </is>
      </c>
      <c r="E3418" s="2" t="inlineStr">
        <is>
          <t>Magnus Chukwudi Eriri</t>
        </is>
      </c>
      <c r="F3418" s="2" t="n">
        <v>9893</v>
      </c>
      <c r="G3418" s="2" t="n">
        <v>100.07</v>
      </c>
      <c r="H3418" s="2" t="n">
        <v>99</v>
      </c>
      <c r="I3418" s="2" t="n">
        <v>0</v>
      </c>
      <c r="J3418" s="2" t="inlineStr">
        <is>
          <t>GPA</t>
        </is>
      </c>
    </row>
    <row r="3419">
      <c r="A3419" s="2" t="n">
        <v>8</v>
      </c>
      <c r="B3419" s="2" t="n">
        <v>930</v>
      </c>
      <c r="C3419" s="2" t="inlineStr">
        <is>
          <t>SEPARACAO</t>
        </is>
      </c>
      <c r="D3419" s="2" t="inlineStr">
        <is>
          <t>5997771</t>
        </is>
      </c>
      <c r="E3419" s="2" t="inlineStr">
        <is>
          <t>Geovanny Santana Do Nascimento</t>
        </is>
      </c>
      <c r="F3419" s="2" t="n">
        <v>3953</v>
      </c>
      <c r="G3419" s="2" t="n">
        <v>47.53</v>
      </c>
      <c r="H3419" s="2" t="n">
        <v>83</v>
      </c>
      <c r="I3419" s="2" t="n">
        <v>0</v>
      </c>
      <c r="J3419" s="2" t="inlineStr">
        <is>
          <t>GPA</t>
        </is>
      </c>
    </row>
    <row r="3420">
      <c r="A3420" s="2" t="n">
        <v>8</v>
      </c>
      <c r="B3420" s="2" t="n">
        <v>930</v>
      </c>
      <c r="C3420" s="2" t="inlineStr">
        <is>
          <t>SEPARACAO</t>
        </is>
      </c>
      <c r="D3420" s="2" t="inlineStr">
        <is>
          <t>5998417</t>
        </is>
      </c>
      <c r="E3420" s="2" t="inlineStr">
        <is>
          <t>Goodness Ifechukwu Nwafor</t>
        </is>
      </c>
      <c r="F3420" s="2" t="n">
        <v>4889</v>
      </c>
      <c r="G3420" s="2" t="n">
        <v>96.73</v>
      </c>
      <c r="H3420" s="2" t="n">
        <v>51</v>
      </c>
      <c r="I3420" s="2" t="n">
        <v>0</v>
      </c>
      <c r="J3420" s="2" t="inlineStr">
        <is>
          <t>GPA</t>
        </is>
      </c>
    </row>
    <row r="3421">
      <c r="A3421" s="2" t="n">
        <v>8</v>
      </c>
      <c r="B3421" s="2" t="n">
        <v>930</v>
      </c>
      <c r="C3421" s="2" t="inlineStr">
        <is>
          <t>SEPARACAO</t>
        </is>
      </c>
      <c r="D3421" s="2" t="inlineStr">
        <is>
          <t>5998484</t>
        </is>
      </c>
      <c r="E3421" s="2" t="inlineStr">
        <is>
          <t>Gabriel Bezerra Da Silva</t>
        </is>
      </c>
      <c r="F3421" s="2" t="n">
        <v>10992</v>
      </c>
      <c r="G3421" s="2" t="n">
        <v>103.82</v>
      </c>
      <c r="H3421" s="2" t="n">
        <v>106</v>
      </c>
      <c r="I3421" s="2" t="n">
        <v>0</v>
      </c>
      <c r="J3421" s="2" t="inlineStr">
        <is>
          <t>GPA</t>
        </is>
      </c>
    </row>
    <row r="3422">
      <c r="A3422" s="2" t="n">
        <v>8</v>
      </c>
      <c r="B3422" s="2" t="n">
        <v>930</v>
      </c>
      <c r="C3422" s="2" t="inlineStr">
        <is>
          <t>SEPARACAO</t>
        </is>
      </c>
      <c r="D3422" s="2" t="inlineStr">
        <is>
          <t>5998743</t>
        </is>
      </c>
      <c r="E3422" s="2" t="inlineStr">
        <is>
          <t>Marlise Marlei Dos Santos</t>
        </is>
      </c>
      <c r="F3422" s="2" t="n">
        <v>6444</v>
      </c>
      <c r="G3422" s="2" t="n">
        <v>77.19</v>
      </c>
      <c r="H3422" s="2" t="n">
        <v>83</v>
      </c>
      <c r="I3422" s="2" t="n">
        <v>0</v>
      </c>
      <c r="J3422" s="2" t="inlineStr">
        <is>
          <t>GPA</t>
        </is>
      </c>
    </row>
    <row r="3423">
      <c r="A3423" s="2" t="n">
        <v>8</v>
      </c>
      <c r="B3423" s="2" t="n">
        <v>930</v>
      </c>
      <c r="C3423" s="2" t="inlineStr">
        <is>
          <t>SEPARACAO</t>
        </is>
      </c>
      <c r="D3423" s="2" t="inlineStr">
        <is>
          <t>5999804</t>
        </is>
      </c>
      <c r="E3423" s="2" t="inlineStr">
        <is>
          <t>Kaique Martines Macedo De Assis</t>
        </is>
      </c>
      <c r="F3423" s="2" t="n">
        <v>9072</v>
      </c>
      <c r="G3423" s="2" t="n">
        <v>92.33</v>
      </c>
      <c r="H3423" s="2" t="n">
        <v>98</v>
      </c>
      <c r="I3423" s="2" t="n">
        <v>0</v>
      </c>
      <c r="J3423" s="2" t="inlineStr">
        <is>
          <t>GPA</t>
        </is>
      </c>
    </row>
    <row r="3424">
      <c r="A3424" s="2" t="n">
        <v>8</v>
      </c>
      <c r="B3424" s="2" t="n">
        <v>930</v>
      </c>
      <c r="C3424" s="2" t="inlineStr">
        <is>
          <t>SEPARACAO</t>
        </is>
      </c>
      <c r="D3424" s="2" t="inlineStr">
        <is>
          <t>5999820</t>
        </is>
      </c>
      <c r="E3424" s="2" t="inlineStr">
        <is>
          <t>Yara Da Silva</t>
        </is>
      </c>
      <c r="F3424" s="2" t="n">
        <v>6752</v>
      </c>
      <c r="G3424" s="2" t="n">
        <v>74.98</v>
      </c>
      <c r="H3424" s="2" t="n">
        <v>90</v>
      </c>
      <c r="I3424" s="2" t="n">
        <v>0</v>
      </c>
      <c r="J3424" s="2" t="inlineStr">
        <is>
          <t>GPA</t>
        </is>
      </c>
    </row>
    <row r="3425">
      <c r="A3425" s="2" t="n">
        <v>8</v>
      </c>
      <c r="B3425" s="2" t="n">
        <v>930</v>
      </c>
      <c r="C3425" s="2" t="inlineStr">
        <is>
          <t>SEPARACAO</t>
        </is>
      </c>
      <c r="D3425" s="2" t="inlineStr">
        <is>
          <t>5999979</t>
        </is>
      </c>
      <c r="E3425" s="2" t="inlineStr">
        <is>
          <t>Edilene Seles Raiano De Sousa</t>
        </is>
      </c>
      <c r="F3425" s="2" t="n">
        <v>1050</v>
      </c>
      <c r="G3425" s="2" t="n">
        <v>18.39</v>
      </c>
      <c r="H3425" s="2" t="n">
        <v>57</v>
      </c>
      <c r="I3425" s="2" t="n">
        <v>0</v>
      </c>
      <c r="J3425" s="2" t="inlineStr">
        <is>
          <t>GPA</t>
        </is>
      </c>
    </row>
    <row r="3426">
      <c r="A3426" s="2" t="n">
        <v>8</v>
      </c>
      <c r="B3426" s="2" t="n">
        <v>930</v>
      </c>
      <c r="C3426" s="2" t="inlineStr">
        <is>
          <t>SEPARACAO</t>
        </is>
      </c>
      <c r="D3426" s="2" t="inlineStr">
        <is>
          <t>6000037</t>
        </is>
      </c>
      <c r="E3426" s="2" t="inlineStr">
        <is>
          <t>Cayque Lago Borges</t>
        </is>
      </c>
      <c r="F3426" s="2" t="n">
        <v>3869</v>
      </c>
      <c r="G3426" s="2" t="n">
        <v>67.59</v>
      </c>
      <c r="H3426" s="2" t="n">
        <v>57</v>
      </c>
      <c r="I3426" s="2" t="n">
        <v>0</v>
      </c>
      <c r="J3426" s="2" t="inlineStr">
        <is>
          <t>GPA</t>
        </is>
      </c>
    </row>
    <row r="3427">
      <c r="A3427" s="2" t="n">
        <v>8</v>
      </c>
      <c r="B3427" s="2" t="n">
        <v>930</v>
      </c>
      <c r="C3427" s="2" t="inlineStr">
        <is>
          <t>SEPARACAO</t>
        </is>
      </c>
      <c r="D3427" s="2" t="inlineStr">
        <is>
          <t>6001297</t>
        </is>
      </c>
      <c r="E3427" s="2" t="inlineStr">
        <is>
          <t>Ana Paula Gomes</t>
        </is>
      </c>
      <c r="F3427" s="2" t="n">
        <v>304</v>
      </c>
      <c r="G3427" s="2" t="n">
        <v>9.9</v>
      </c>
      <c r="H3427" s="2" t="n">
        <v>31</v>
      </c>
      <c r="I3427" s="2" t="n">
        <v>0</v>
      </c>
      <c r="J3427" s="2" t="inlineStr">
        <is>
          <t>GPA</t>
        </is>
      </c>
    </row>
    <row r="3428">
      <c r="A3428" s="2" t="n">
        <v>8</v>
      </c>
      <c r="B3428" s="2" t="n">
        <v>930</v>
      </c>
      <c r="C3428" s="2" t="inlineStr">
        <is>
          <t>SEPARACAO</t>
        </is>
      </c>
      <c r="D3428" s="2" t="inlineStr">
        <is>
          <t>6001319</t>
        </is>
      </c>
      <c r="E3428" s="2" t="inlineStr">
        <is>
          <t>Wilder Matos Da Silva</t>
        </is>
      </c>
      <c r="F3428" s="2" t="n">
        <v>4522</v>
      </c>
      <c r="G3428" s="2" t="n">
        <v>43.3</v>
      </c>
      <c r="H3428" s="2" t="n">
        <v>104</v>
      </c>
      <c r="I3428" s="2" t="n">
        <v>0</v>
      </c>
      <c r="J3428" s="2" t="inlineStr">
        <is>
          <t>GPA</t>
        </is>
      </c>
    </row>
    <row r="3429">
      <c r="A3429" s="2" t="n">
        <v>8</v>
      </c>
      <c r="B3429" s="2" t="n">
        <v>930</v>
      </c>
      <c r="C3429" s="2" t="inlineStr">
        <is>
          <t>SEPARACAO</t>
        </is>
      </c>
      <c r="D3429" s="2" t="inlineStr">
        <is>
          <t>6001343</t>
        </is>
      </c>
      <c r="E3429" s="2" t="inlineStr">
        <is>
          <t>Victor Hugo Santos De Jesus</t>
        </is>
      </c>
      <c r="F3429" s="2" t="n">
        <v>5235</v>
      </c>
      <c r="G3429" s="2" t="n">
        <v>97.41</v>
      </c>
      <c r="H3429" s="2" t="n">
        <v>54</v>
      </c>
      <c r="I3429" s="2" t="n">
        <v>0</v>
      </c>
      <c r="J3429" s="2" t="inlineStr">
        <is>
          <t>GPA</t>
        </is>
      </c>
    </row>
    <row r="3430">
      <c r="A3430" s="2" t="n">
        <v>8</v>
      </c>
      <c r="B3430" s="2" t="n">
        <v>930</v>
      </c>
      <c r="C3430" s="2" t="inlineStr">
        <is>
          <t>SEPARACAO</t>
        </is>
      </c>
      <c r="D3430" s="2" t="inlineStr">
        <is>
          <t>6002382</t>
        </is>
      </c>
      <c r="E3430" s="2" t="inlineStr">
        <is>
          <t>Eduardo Severo Da Silva</t>
        </is>
      </c>
      <c r="F3430" s="2" t="n">
        <v>8706</v>
      </c>
      <c r="G3430" s="2" t="n">
        <v>74.36</v>
      </c>
      <c r="H3430" s="2" t="n">
        <v>117</v>
      </c>
      <c r="I3430" s="2" t="n">
        <v>0</v>
      </c>
      <c r="J3430" s="2" t="inlineStr">
        <is>
          <t>GPA</t>
        </is>
      </c>
    </row>
    <row r="3431">
      <c r="A3431" s="2" t="n">
        <v>8</v>
      </c>
      <c r="B3431" s="2" t="n">
        <v>930</v>
      </c>
      <c r="C3431" s="2" t="inlineStr">
        <is>
          <t>SEPARACAO</t>
        </is>
      </c>
      <c r="D3431" s="2" t="inlineStr">
        <is>
          <t>6002455</t>
        </is>
      </c>
      <c r="E3431" s="2" t="inlineStr">
        <is>
          <t>Jose Thiago Mendonca Da Costa</t>
        </is>
      </c>
      <c r="F3431" s="2" t="n">
        <v>1945</v>
      </c>
      <c r="G3431" s="2" t="n">
        <v>29.6</v>
      </c>
      <c r="H3431" s="2" t="n">
        <v>66</v>
      </c>
      <c r="I3431" s="2" t="n">
        <v>0</v>
      </c>
      <c r="J3431" s="2" t="inlineStr">
        <is>
          <t>GPA</t>
        </is>
      </c>
    </row>
    <row r="3432">
      <c r="A3432" s="2" t="n">
        <v>8</v>
      </c>
      <c r="B3432" s="2" t="n">
        <v>930</v>
      </c>
      <c r="C3432" s="2" t="inlineStr">
        <is>
          <t>PUXADA RECEB</t>
        </is>
      </c>
      <c r="D3432" s="2" t="inlineStr">
        <is>
          <t>6003427</t>
        </is>
      </c>
      <c r="E3432" s="2" t="inlineStr">
        <is>
          <t>David Kongolo Kengela</t>
        </is>
      </c>
      <c r="F3432" s="2" t="n">
        <v>1</v>
      </c>
      <c r="G3432" s="2" t="n">
        <v>0.41</v>
      </c>
      <c r="H3432" s="2" t="n">
        <v>2</v>
      </c>
      <c r="I3432" s="2" t="n">
        <v>0</v>
      </c>
      <c r="J3432" s="2" t="inlineStr">
        <is>
          <t>GPA</t>
        </is>
      </c>
    </row>
    <row r="3433">
      <c r="A3433" s="2" t="n">
        <v>8</v>
      </c>
      <c r="B3433" s="2" t="n">
        <v>930</v>
      </c>
      <c r="C3433" s="2" t="inlineStr">
        <is>
          <t>SEPARACAO</t>
        </is>
      </c>
      <c r="D3433" s="2" t="inlineStr">
        <is>
          <t>6003427</t>
        </is>
      </c>
      <c r="E3433" s="2" t="inlineStr">
        <is>
          <t>David Kongolo Kengela</t>
        </is>
      </c>
      <c r="F3433" s="2" t="n">
        <v>9402</v>
      </c>
      <c r="G3433" s="2" t="n">
        <v>96.75</v>
      </c>
      <c r="H3433" s="2" t="n">
        <v>97</v>
      </c>
      <c r="I3433" s="2" t="n">
        <v>0</v>
      </c>
      <c r="J3433" s="2" t="inlineStr">
        <is>
          <t>GPA</t>
        </is>
      </c>
    </row>
    <row r="3434">
      <c r="A3434" s="2" t="n">
        <v>8</v>
      </c>
      <c r="B3434" s="2" t="n">
        <v>930</v>
      </c>
      <c r="C3434" s="2" t="inlineStr">
        <is>
          <t>SEPARACAO</t>
        </is>
      </c>
      <c r="D3434" s="2" t="inlineStr">
        <is>
          <t>6004504</t>
        </is>
      </c>
      <c r="E3434" s="2" t="inlineStr">
        <is>
          <t>Saulo Ricardo Cavalcante</t>
        </is>
      </c>
      <c r="F3434" s="2" t="n">
        <v>3741</v>
      </c>
      <c r="G3434" s="2" t="n">
        <v>88.81999999999999</v>
      </c>
      <c r="H3434" s="2" t="n">
        <v>42</v>
      </c>
      <c r="I3434" s="2" t="n">
        <v>0</v>
      </c>
      <c r="J3434" s="2" t="inlineStr">
        <is>
          <t>GPA</t>
        </is>
      </c>
    </row>
    <row r="3435">
      <c r="A3435" s="2" t="n">
        <v>8</v>
      </c>
      <c r="B3435" s="2" t="n">
        <v>930</v>
      </c>
      <c r="C3435" s="2" t="inlineStr">
        <is>
          <t>SEPARACAO</t>
        </is>
      </c>
      <c r="D3435" s="2" t="inlineStr">
        <is>
          <t>6004580</t>
        </is>
      </c>
      <c r="E3435" s="2" t="inlineStr">
        <is>
          <t>Guilherme Ferreira Biazioli</t>
        </is>
      </c>
      <c r="F3435" s="2" t="n">
        <v>8564</v>
      </c>
      <c r="G3435" s="2" t="n">
        <v>86.67</v>
      </c>
      <c r="H3435" s="2" t="n">
        <v>99</v>
      </c>
      <c r="I3435" s="2" t="n">
        <v>0</v>
      </c>
      <c r="J3435" s="2" t="inlineStr">
        <is>
          <t>GPA</t>
        </is>
      </c>
    </row>
    <row r="3436">
      <c r="A3436" s="2" t="n">
        <v>8</v>
      </c>
      <c r="B3436" s="2" t="n">
        <v>930</v>
      </c>
      <c r="C3436" s="2" t="inlineStr">
        <is>
          <t>SEPARACAO</t>
        </is>
      </c>
      <c r="D3436" s="2" t="inlineStr">
        <is>
          <t>6004741</t>
        </is>
      </c>
      <c r="E3436" s="2" t="inlineStr">
        <is>
          <t>Antonio Geraldo Damiao Ferreira</t>
        </is>
      </c>
      <c r="F3436" s="2" t="n">
        <v>2761</v>
      </c>
      <c r="G3436" s="2" t="n">
        <v>34.52</v>
      </c>
      <c r="H3436" s="2" t="n">
        <v>80</v>
      </c>
      <c r="I3436" s="2" t="n">
        <v>0</v>
      </c>
      <c r="J3436" s="2" t="inlineStr">
        <is>
          <t>GPA</t>
        </is>
      </c>
    </row>
    <row r="3437">
      <c r="A3437" s="2" t="n">
        <v>8</v>
      </c>
      <c r="B3437" s="2" t="n">
        <v>930</v>
      </c>
      <c r="C3437" s="2" t="inlineStr">
        <is>
          <t>SEPARACAO</t>
        </is>
      </c>
      <c r="D3437" s="2" t="inlineStr">
        <is>
          <t>6004911</t>
        </is>
      </c>
      <c r="E3437" s="2" t="inlineStr">
        <is>
          <t>Rida Elimami</t>
        </is>
      </c>
      <c r="F3437" s="2" t="n">
        <v>14479</v>
      </c>
      <c r="G3437" s="2" t="n">
        <v>131.03</v>
      </c>
      <c r="H3437" s="2" t="n">
        <v>111</v>
      </c>
      <c r="I3437" s="2" t="n">
        <v>0</v>
      </c>
      <c r="J3437" s="2" t="inlineStr">
        <is>
          <t>GPA</t>
        </is>
      </c>
    </row>
    <row r="3438">
      <c r="A3438" s="2" t="n">
        <v>8</v>
      </c>
      <c r="B3438" s="2" t="n">
        <v>930</v>
      </c>
      <c r="C3438" s="2" t="inlineStr">
        <is>
          <t>SEPARACAO</t>
        </is>
      </c>
      <c r="D3438" s="2" t="inlineStr">
        <is>
          <t>6005470</t>
        </is>
      </c>
      <c r="E3438" s="2" t="inlineStr">
        <is>
          <t>Saibou Kombo</t>
        </is>
      </c>
      <c r="F3438" s="2" t="n">
        <v>13577</v>
      </c>
      <c r="G3438" s="2" t="n">
        <v>110.81</v>
      </c>
      <c r="H3438" s="2" t="n">
        <v>123</v>
      </c>
      <c r="I3438" s="2" t="n">
        <v>0</v>
      </c>
      <c r="J3438" s="2" t="inlineStr">
        <is>
          <t>GPA</t>
        </is>
      </c>
    </row>
    <row r="3439">
      <c r="A3439" s="2" t="n">
        <v>8</v>
      </c>
      <c r="B3439" s="2" t="n">
        <v>930</v>
      </c>
      <c r="C3439" s="2" t="inlineStr">
        <is>
          <t>SEPARACAO</t>
        </is>
      </c>
      <c r="D3439" s="2" t="inlineStr">
        <is>
          <t>6006558</t>
        </is>
      </c>
      <c r="E3439" s="2" t="inlineStr">
        <is>
          <t>Erick Aluisio Dos Santos</t>
        </is>
      </c>
      <c r="F3439" s="2" t="n">
        <v>3635</v>
      </c>
      <c r="G3439" s="2" t="n">
        <v>28.75</v>
      </c>
      <c r="H3439" s="2" t="n">
        <v>126</v>
      </c>
      <c r="I3439" s="2" t="n">
        <v>0</v>
      </c>
      <c r="J3439" s="2" t="inlineStr">
        <is>
          <t>GPA</t>
        </is>
      </c>
    </row>
    <row r="3440">
      <c r="A3440" s="2" t="n">
        <v>8</v>
      </c>
      <c r="B3440" s="2" t="n">
        <v>930</v>
      </c>
      <c r="C3440" s="2" t="inlineStr">
        <is>
          <t>CARREGAMENTO</t>
        </is>
      </c>
      <c r="D3440" s="2" t="inlineStr">
        <is>
          <t>6006728</t>
        </is>
      </c>
      <c r="E3440" s="2" t="inlineStr">
        <is>
          <t>Fabiano Lima Dos Santos Silva</t>
        </is>
      </c>
      <c r="F3440" s="2" t="n">
        <v>234</v>
      </c>
      <c r="G3440" s="2" t="n">
        <v>5.71</v>
      </c>
      <c r="H3440" s="2" t="n">
        <v>41</v>
      </c>
      <c r="I3440" s="2" t="n">
        <v>0</v>
      </c>
      <c r="J3440" s="2" t="inlineStr">
        <is>
          <t>GPA</t>
        </is>
      </c>
    </row>
    <row r="3441">
      <c r="A3441" s="2" t="n">
        <v>8</v>
      </c>
      <c r="B3441" s="2" t="n">
        <v>930</v>
      </c>
      <c r="C3441" s="2" t="inlineStr">
        <is>
          <t>SEPARACAO</t>
        </is>
      </c>
      <c r="D3441" s="2" t="inlineStr">
        <is>
          <t>6006728</t>
        </is>
      </c>
      <c r="E3441" s="2" t="inlineStr">
        <is>
          <t>Fabiano Lima Dos Santos Silva</t>
        </is>
      </c>
      <c r="F3441" s="2" t="n">
        <v>5529</v>
      </c>
      <c r="G3441" s="2" t="n">
        <v>59.9</v>
      </c>
      <c r="H3441" s="2" t="n">
        <v>92</v>
      </c>
      <c r="I3441" s="2" t="n">
        <v>0</v>
      </c>
      <c r="J3441" s="2" t="inlineStr">
        <is>
          <t>GPA</t>
        </is>
      </c>
    </row>
    <row r="3442">
      <c r="A3442" s="2" t="n">
        <v>8</v>
      </c>
      <c r="B3442" s="2" t="n">
        <v>930</v>
      </c>
      <c r="C3442" s="2" t="inlineStr">
        <is>
          <t>SEPARACAO</t>
        </is>
      </c>
      <c r="D3442" s="2" t="inlineStr">
        <is>
          <t>6007856</t>
        </is>
      </c>
      <c r="E3442" s="2" t="inlineStr">
        <is>
          <t>Giullia Bianca De Oliveira Pereira</t>
        </is>
      </c>
      <c r="F3442" s="2" t="n">
        <v>280</v>
      </c>
      <c r="G3442" s="2" t="n">
        <v>5.29</v>
      </c>
      <c r="H3442" s="2" t="n">
        <v>53</v>
      </c>
      <c r="I3442" s="2" t="n">
        <v>0</v>
      </c>
      <c r="J3442" s="2" t="inlineStr">
        <is>
          <t>GPA</t>
        </is>
      </c>
    </row>
    <row r="3443">
      <c r="A3443" s="2" t="n">
        <v>8</v>
      </c>
      <c r="B3443" s="2" t="n">
        <v>930</v>
      </c>
      <c r="C3443" s="2" t="inlineStr">
        <is>
          <t>SEPARACAO</t>
        </is>
      </c>
      <c r="D3443" s="2" t="inlineStr">
        <is>
          <t>6008151</t>
        </is>
      </c>
      <c r="E3443" s="2" t="inlineStr">
        <is>
          <t>Ayoub Ait Bourhim</t>
        </is>
      </c>
      <c r="F3443" s="2" t="n">
        <v>9981</v>
      </c>
      <c r="G3443" s="2" t="n">
        <v>124.21</v>
      </c>
      <c r="H3443" s="2" t="n">
        <v>80</v>
      </c>
      <c r="I3443" s="2" t="n">
        <v>0</v>
      </c>
      <c r="J3443" s="2" t="inlineStr">
        <is>
          <t>GPA</t>
        </is>
      </c>
    </row>
    <row r="3444">
      <c r="A3444" s="2" t="n">
        <v>8</v>
      </c>
      <c r="B3444" s="2" t="n">
        <v>930</v>
      </c>
      <c r="C3444" s="2" t="inlineStr">
        <is>
          <t>SEPARACAO</t>
        </is>
      </c>
      <c r="D3444" s="2" t="inlineStr">
        <is>
          <t>6008925</t>
        </is>
      </c>
      <c r="E3444" s="2" t="inlineStr">
        <is>
          <t>Portela Richelin Ngondzien Itoua</t>
        </is>
      </c>
      <c r="F3444" s="2" t="n">
        <v>13001</v>
      </c>
      <c r="G3444" s="2" t="n">
        <v>117.15</v>
      </c>
      <c r="H3444" s="2" t="n">
        <v>111</v>
      </c>
      <c r="I3444" s="2" t="n">
        <v>0</v>
      </c>
      <c r="J3444" s="2" t="inlineStr">
        <is>
          <t>GPA</t>
        </is>
      </c>
    </row>
    <row r="3445">
      <c r="A3445" s="2" t="n">
        <v>8</v>
      </c>
      <c r="B3445" s="2" t="n">
        <v>930</v>
      </c>
      <c r="C3445" s="2" t="inlineStr">
        <is>
          <t>SEPARACAO</t>
        </is>
      </c>
      <c r="D3445" s="2" t="inlineStr">
        <is>
          <t>6008968</t>
        </is>
      </c>
      <c r="E3445" s="2" t="inlineStr">
        <is>
          <t>Evelin Da Silva De Jesus</t>
        </is>
      </c>
      <c r="F3445" s="2" t="n">
        <v>4073</v>
      </c>
      <c r="G3445" s="2" t="n">
        <v>73.18000000000001</v>
      </c>
      <c r="H3445" s="2" t="n">
        <v>56</v>
      </c>
      <c r="I3445" s="2" t="n">
        <v>0</v>
      </c>
      <c r="J3445" s="2" t="inlineStr">
        <is>
          <t>GPA</t>
        </is>
      </c>
    </row>
    <row r="3446">
      <c r="A3446" s="2" t="n">
        <v>8</v>
      </c>
      <c r="B3446" s="2" t="n">
        <v>930</v>
      </c>
      <c r="C3446" s="2" t="inlineStr">
        <is>
          <t>SEPARACAO</t>
        </is>
      </c>
      <c r="D3446" s="2" t="inlineStr">
        <is>
          <t>6009980</t>
        </is>
      </c>
      <c r="E3446" s="2" t="inlineStr">
        <is>
          <t>Komlan Anani Guillaume Guedji</t>
        </is>
      </c>
      <c r="F3446" s="2" t="n">
        <v>600</v>
      </c>
      <c r="G3446" s="2" t="n">
        <v>4.85</v>
      </c>
      <c r="H3446" s="2" t="n">
        <v>124</v>
      </c>
      <c r="I3446" s="2" t="n">
        <v>0</v>
      </c>
      <c r="J3446" s="2" t="inlineStr">
        <is>
          <t>GPA</t>
        </is>
      </c>
    </row>
    <row r="3447">
      <c r="A3447" s="2" t="n">
        <v>8</v>
      </c>
      <c r="B3447" s="2" t="n">
        <v>930</v>
      </c>
      <c r="C3447" s="2" t="inlineStr">
        <is>
          <t>SEPARACAO</t>
        </is>
      </c>
      <c r="D3447" s="2" t="inlineStr">
        <is>
          <t>6010938</t>
        </is>
      </c>
      <c r="E3447" s="2" t="inlineStr">
        <is>
          <t>Omar El Abouyi</t>
        </is>
      </c>
      <c r="F3447" s="2" t="n">
        <v>13768</v>
      </c>
      <c r="G3447" s="2" t="n">
        <v>127.44</v>
      </c>
      <c r="H3447" s="2" t="n">
        <v>108</v>
      </c>
      <c r="I3447" s="2" t="n">
        <v>0</v>
      </c>
      <c r="J3447" s="2" t="inlineStr">
        <is>
          <t>GPA</t>
        </is>
      </c>
    </row>
    <row r="3448">
      <c r="A3448" s="2" t="n">
        <v>8</v>
      </c>
      <c r="B3448" s="2" t="n">
        <v>930</v>
      </c>
      <c r="C3448" s="2" t="inlineStr">
        <is>
          <t>SEPARACAO</t>
        </is>
      </c>
      <c r="D3448" s="2" t="inlineStr">
        <is>
          <t>6011004</t>
        </is>
      </c>
      <c r="E3448" s="2" t="inlineStr">
        <is>
          <t>Chinonso Christian Nwezeh</t>
        </is>
      </c>
      <c r="F3448" s="2" t="n">
        <v>2488</v>
      </c>
      <c r="G3448" s="2" t="n">
        <v>40.97</v>
      </c>
      <c r="H3448" s="2" t="n">
        <v>61</v>
      </c>
      <c r="I3448" s="2" t="n">
        <v>0</v>
      </c>
      <c r="J3448" s="2" t="inlineStr">
        <is>
          <t>GPA</t>
        </is>
      </c>
    </row>
    <row r="3449">
      <c r="A3449" s="2" t="n">
        <v>8</v>
      </c>
      <c r="B3449" s="2" t="n">
        <v>930</v>
      </c>
      <c r="C3449" s="2" t="inlineStr">
        <is>
          <t>SEPARACAO</t>
        </is>
      </c>
      <c r="D3449" s="2" t="inlineStr">
        <is>
          <t>6011101</t>
        </is>
      </c>
      <c r="E3449" s="2" t="inlineStr">
        <is>
          <t>Nosa Majekodumi Owoloja</t>
        </is>
      </c>
      <c r="F3449" s="2" t="n">
        <v>6417</v>
      </c>
      <c r="G3449" s="2" t="n">
        <v>85.78</v>
      </c>
      <c r="H3449" s="2" t="n">
        <v>75</v>
      </c>
      <c r="I3449" s="2" t="n">
        <v>0</v>
      </c>
      <c r="J3449" s="2" t="inlineStr">
        <is>
          <t>GPA</t>
        </is>
      </c>
    </row>
    <row r="3450">
      <c r="A3450" s="2" t="n">
        <v>8</v>
      </c>
      <c r="B3450" s="2" t="n">
        <v>930</v>
      </c>
      <c r="C3450" s="2" t="inlineStr">
        <is>
          <t>SEPARACAO</t>
        </is>
      </c>
      <c r="D3450" s="2" t="inlineStr">
        <is>
          <t>6011195</t>
        </is>
      </c>
      <c r="E3450" s="2" t="inlineStr">
        <is>
          <t>Daniel Ibrahim</t>
        </is>
      </c>
      <c r="F3450" s="2" t="n">
        <v>10985</v>
      </c>
      <c r="G3450" s="2" t="n">
        <v>102.32</v>
      </c>
      <c r="H3450" s="2" t="n">
        <v>107</v>
      </c>
      <c r="I3450" s="2" t="n">
        <v>0</v>
      </c>
      <c r="J3450" s="2" t="inlineStr">
        <is>
          <t>GPA</t>
        </is>
      </c>
    </row>
    <row r="3451">
      <c r="A3451" s="2" t="n">
        <v>8</v>
      </c>
      <c r="B3451" s="2" t="n">
        <v>930</v>
      </c>
      <c r="C3451" s="2" t="inlineStr">
        <is>
          <t>SEPARACAO</t>
        </is>
      </c>
      <c r="D3451" s="2" t="inlineStr">
        <is>
          <t>6013228</t>
        </is>
      </c>
      <c r="E3451" s="2" t="inlineStr">
        <is>
          <t>Rafael William Januario</t>
        </is>
      </c>
      <c r="F3451" s="2" t="n">
        <v>6614</v>
      </c>
      <c r="G3451" s="2" t="n">
        <v>86.5</v>
      </c>
      <c r="H3451" s="2" t="n">
        <v>76</v>
      </c>
      <c r="I3451" s="2" t="n">
        <v>0</v>
      </c>
      <c r="J3451" s="2" t="inlineStr">
        <is>
          <t>GPA</t>
        </is>
      </c>
    </row>
    <row r="3452">
      <c r="A3452" s="2" t="n">
        <v>8</v>
      </c>
      <c r="B3452" s="2" t="n">
        <v>930</v>
      </c>
      <c r="C3452" s="2" t="inlineStr">
        <is>
          <t>SEPARACAO</t>
        </is>
      </c>
      <c r="D3452" s="2" t="inlineStr">
        <is>
          <t>6015743</t>
        </is>
      </c>
      <c r="E3452" s="2" t="inlineStr">
        <is>
          <t>Fernando Carlos De Jesus</t>
        </is>
      </c>
      <c r="F3452" s="2" t="n">
        <v>8628</v>
      </c>
      <c r="G3452" s="2" t="n">
        <v>105.93</v>
      </c>
      <c r="H3452" s="2" t="n">
        <v>81</v>
      </c>
      <c r="I3452" s="2" t="n">
        <v>0</v>
      </c>
      <c r="J3452" s="2" t="inlineStr">
        <is>
          <t>GPA</t>
        </is>
      </c>
    </row>
    <row r="3453">
      <c r="A3453" s="2" t="n">
        <v>8</v>
      </c>
      <c r="B3453" s="2" t="n">
        <v>930</v>
      </c>
      <c r="C3453" s="2" t="inlineStr">
        <is>
          <t>SEPARACAO</t>
        </is>
      </c>
      <c r="D3453" s="2" t="inlineStr">
        <is>
          <t>6018696</t>
        </is>
      </c>
      <c r="E3453" s="2" t="inlineStr">
        <is>
          <t>Kelly Cristina Silva Do Nascimento</t>
        </is>
      </c>
      <c r="F3453" s="2" t="n">
        <v>534</v>
      </c>
      <c r="G3453" s="2" t="n">
        <v>18.86</v>
      </c>
      <c r="H3453" s="2" t="n">
        <v>28</v>
      </c>
      <c r="I3453" s="2" t="n">
        <v>0</v>
      </c>
      <c r="J3453" s="2" t="inlineStr">
        <is>
          <t>GPA</t>
        </is>
      </c>
    </row>
    <row r="3454">
      <c r="A3454" s="2" t="n">
        <v>8</v>
      </c>
      <c r="B3454" s="2" t="n">
        <v>930</v>
      </c>
      <c r="C3454" s="2" t="inlineStr">
        <is>
          <t>SEPARACAO</t>
        </is>
      </c>
      <c r="D3454" s="2" t="inlineStr">
        <is>
          <t>6019480</t>
        </is>
      </c>
      <c r="E3454" s="2" t="inlineStr">
        <is>
          <t>Samuel Ifechukwu Chime</t>
        </is>
      </c>
      <c r="F3454" s="2" t="n">
        <v>498</v>
      </c>
      <c r="G3454" s="2" t="n">
        <v>8.529999999999999</v>
      </c>
      <c r="H3454" s="2" t="n">
        <v>58</v>
      </c>
      <c r="I3454" s="2" t="n">
        <v>0</v>
      </c>
      <c r="J3454" s="2" t="inlineStr">
        <is>
          <t>GPA</t>
        </is>
      </c>
    </row>
    <row r="3455">
      <c r="A3455" s="2" t="n">
        <v>8</v>
      </c>
      <c r="B3455" s="2" t="n">
        <v>930</v>
      </c>
      <c r="C3455" s="2" t="inlineStr">
        <is>
          <t>SEPARACAO</t>
        </is>
      </c>
      <c r="D3455" s="2" t="inlineStr">
        <is>
          <t>6020240</t>
        </is>
      </c>
      <c r="E3455" s="2" t="inlineStr">
        <is>
          <t>Chinonso Linda Okereke</t>
        </is>
      </c>
      <c r="F3455" s="2" t="n">
        <v>792</v>
      </c>
      <c r="G3455" s="2" t="n">
        <v>37.2</v>
      </c>
      <c r="H3455" s="2" t="n">
        <v>21</v>
      </c>
      <c r="I3455" s="2" t="n">
        <v>0</v>
      </c>
      <c r="J3455" s="2" t="inlineStr">
        <is>
          <t>GPA</t>
        </is>
      </c>
    </row>
    <row r="3456">
      <c r="A3456" s="2" t="n">
        <v>8</v>
      </c>
      <c r="B3456" s="2" t="n">
        <v>930</v>
      </c>
      <c r="C3456" s="2" t="inlineStr">
        <is>
          <t>SEPARACAO</t>
        </is>
      </c>
      <c r="D3456" s="2" t="inlineStr">
        <is>
          <t>6020267</t>
        </is>
      </c>
      <c r="E3456" s="2" t="inlineStr">
        <is>
          <t>Wahid Echi</t>
        </is>
      </c>
      <c r="F3456" s="2" t="n">
        <v>8574</v>
      </c>
      <c r="G3456" s="2" t="n">
        <v>83.90000000000001</v>
      </c>
      <c r="H3456" s="2" t="n">
        <v>102</v>
      </c>
      <c r="I3456" s="2" t="n">
        <v>0</v>
      </c>
      <c r="J3456" s="2" t="inlineStr">
        <is>
          <t>GPA</t>
        </is>
      </c>
    </row>
    <row r="3457">
      <c r="A3457" s="2" t="n">
        <v>8</v>
      </c>
      <c r="B3457" s="2" t="n">
        <v>930</v>
      </c>
      <c r="C3457" s="2" t="inlineStr">
        <is>
          <t>SEPARACAO</t>
        </is>
      </c>
      <c r="D3457" s="2" t="inlineStr">
        <is>
          <t>6020747</t>
        </is>
      </c>
      <c r="E3457" s="2" t="inlineStr">
        <is>
          <t>Cibelle Dos Santos Do Rosario</t>
        </is>
      </c>
      <c r="F3457" s="2" t="n">
        <v>2548</v>
      </c>
      <c r="G3457" s="2" t="n">
        <v>46.83</v>
      </c>
      <c r="H3457" s="2" t="n">
        <v>54</v>
      </c>
      <c r="I3457" s="2" t="n">
        <v>0</v>
      </c>
      <c r="J3457" s="2" t="inlineStr">
        <is>
          <t>GPA</t>
        </is>
      </c>
    </row>
    <row r="3458">
      <c r="A3458" s="2" t="n">
        <v>8</v>
      </c>
      <c r="B3458" s="2" t="n">
        <v>930</v>
      </c>
      <c r="C3458" s="2" t="inlineStr">
        <is>
          <t>SEPARACAO</t>
        </is>
      </c>
      <c r="D3458" s="2" t="inlineStr">
        <is>
          <t>6022499</t>
        </is>
      </c>
      <c r="E3458" s="2" t="inlineStr">
        <is>
          <t>Christ Milaure Baltoua Ngouanda</t>
        </is>
      </c>
      <c r="F3458" s="2" t="n">
        <v>1159</v>
      </c>
      <c r="G3458" s="2" t="n">
        <v>17.98</v>
      </c>
      <c r="H3458" s="2" t="n">
        <v>64</v>
      </c>
      <c r="I3458" s="2" t="n">
        <v>0</v>
      </c>
      <c r="J3458" s="2" t="inlineStr">
        <is>
          <t>GPA</t>
        </is>
      </c>
    </row>
    <row r="3459">
      <c r="A3459" s="2" t="n">
        <v>8</v>
      </c>
      <c r="B3459" s="2" t="n">
        <v>930</v>
      </c>
      <c r="C3459" s="2" t="inlineStr">
        <is>
          <t>SEPARACAO</t>
        </is>
      </c>
      <c r="D3459" s="2" t="inlineStr">
        <is>
          <t>6023185</t>
        </is>
      </c>
      <c r="E3459" s="2" t="inlineStr">
        <is>
          <t>Luiz Fernando De Souza Miranda</t>
        </is>
      </c>
      <c r="F3459" s="2" t="n">
        <v>758</v>
      </c>
      <c r="G3459" s="2" t="n">
        <v>10.83</v>
      </c>
      <c r="H3459" s="2" t="n">
        <v>70</v>
      </c>
      <c r="I3459" s="2" t="n">
        <v>0</v>
      </c>
      <c r="J3459" s="2" t="inlineStr">
        <is>
          <t>GPA</t>
        </is>
      </c>
    </row>
    <row r="3460">
      <c r="A3460" s="2" t="n">
        <v>8</v>
      </c>
      <c r="B3460" s="2" t="n">
        <v>930</v>
      </c>
      <c r="C3460" s="2" t="inlineStr">
        <is>
          <t>SEPARACAO</t>
        </is>
      </c>
      <c r="D3460" s="2" t="inlineStr">
        <is>
          <t>6024220</t>
        </is>
      </c>
      <c r="E3460" s="2" t="inlineStr">
        <is>
          <t>Esaie Bakoulou</t>
        </is>
      </c>
      <c r="F3460" s="2" t="n">
        <v>6715</v>
      </c>
      <c r="G3460" s="2" t="n">
        <v>73.68000000000001</v>
      </c>
      <c r="H3460" s="2" t="n">
        <v>91</v>
      </c>
      <c r="I3460" s="2" t="n">
        <v>0</v>
      </c>
      <c r="J3460" s="2" t="inlineStr">
        <is>
          <t>GPA</t>
        </is>
      </c>
    </row>
    <row r="3461">
      <c r="A3461" s="2" t="n">
        <v>8</v>
      </c>
      <c r="B3461" s="2" t="n">
        <v>930</v>
      </c>
      <c r="C3461" s="2" t="inlineStr">
        <is>
          <t>SEPARACAO</t>
        </is>
      </c>
      <c r="D3461" s="2" t="inlineStr">
        <is>
          <t>6024491</t>
        </is>
      </c>
      <c r="E3461" s="2" t="inlineStr">
        <is>
          <t>Eduardo Andrade Torres</t>
        </is>
      </c>
      <c r="F3461" s="2" t="n">
        <v>5487</v>
      </c>
      <c r="G3461" s="2" t="n">
        <v>55.91</v>
      </c>
      <c r="H3461" s="2" t="n">
        <v>98</v>
      </c>
      <c r="I3461" s="2" t="n">
        <v>0</v>
      </c>
      <c r="J3461" s="2" t="inlineStr">
        <is>
          <t>GPA</t>
        </is>
      </c>
    </row>
    <row r="3462">
      <c r="A3462" s="2" t="n">
        <v>8</v>
      </c>
      <c r="B3462" s="2" t="n">
        <v>930</v>
      </c>
      <c r="C3462" s="2" t="inlineStr">
        <is>
          <t>SEPARACAO</t>
        </is>
      </c>
      <c r="D3462" s="2" t="inlineStr">
        <is>
          <t>6025811</t>
        </is>
      </c>
      <c r="E3462" s="2" t="inlineStr">
        <is>
          <t>Ayoub Madjoun</t>
        </is>
      </c>
      <c r="F3462" s="2" t="n">
        <v>5156</v>
      </c>
      <c r="G3462" s="2" t="n">
        <v>44.92</v>
      </c>
      <c r="H3462" s="2" t="n">
        <v>115</v>
      </c>
      <c r="I3462" s="2" t="n">
        <v>0</v>
      </c>
      <c r="J3462" s="2" t="inlineStr">
        <is>
          <t>GPA</t>
        </is>
      </c>
    </row>
    <row r="3463">
      <c r="A3463" s="2" t="n">
        <v>8</v>
      </c>
      <c r="B3463" s="2" t="n">
        <v>930</v>
      </c>
      <c r="C3463" s="2" t="inlineStr">
        <is>
          <t>SEPARACAO</t>
        </is>
      </c>
      <c r="D3463" s="2" t="inlineStr">
        <is>
          <t>6025846</t>
        </is>
      </c>
      <c r="E3463" s="2" t="inlineStr">
        <is>
          <t>Camila Chinemelum Muo</t>
        </is>
      </c>
      <c r="F3463" s="2" t="n">
        <v>1971</v>
      </c>
      <c r="G3463" s="2" t="n">
        <v>36.22</v>
      </c>
      <c r="H3463" s="2" t="n">
        <v>54</v>
      </c>
      <c r="I3463" s="2" t="n">
        <v>0</v>
      </c>
      <c r="J3463" s="2" t="inlineStr">
        <is>
          <t>GPA</t>
        </is>
      </c>
    </row>
    <row r="3464">
      <c r="A3464" s="2" t="n">
        <v>8</v>
      </c>
      <c r="B3464" s="2" t="n">
        <v>930</v>
      </c>
      <c r="C3464" s="2" t="inlineStr">
        <is>
          <t>SEPARACAO</t>
        </is>
      </c>
      <c r="D3464" s="2" t="inlineStr">
        <is>
          <t>6026400</t>
        </is>
      </c>
      <c r="E3464" s="2" t="inlineStr">
        <is>
          <t>Walid Madjoun</t>
        </is>
      </c>
      <c r="F3464" s="2" t="n">
        <v>4108</v>
      </c>
      <c r="G3464" s="2" t="n">
        <v>61.58</v>
      </c>
      <c r="H3464" s="2" t="n">
        <v>67</v>
      </c>
      <c r="I3464" s="2" t="n">
        <v>0</v>
      </c>
      <c r="J3464" s="2" t="inlineStr">
        <is>
          <t>GPA</t>
        </is>
      </c>
    </row>
    <row r="3465">
      <c r="A3465" s="2" t="n">
        <v>8</v>
      </c>
      <c r="B3465" s="2" t="n">
        <v>930</v>
      </c>
      <c r="C3465" s="2" t="inlineStr">
        <is>
          <t>SEPARACAO</t>
        </is>
      </c>
      <c r="D3465" s="2" t="inlineStr">
        <is>
          <t>6026745</t>
        </is>
      </c>
      <c r="E3465" s="2" t="inlineStr">
        <is>
          <t>Marco Antonio Da Silva</t>
        </is>
      </c>
      <c r="F3465" s="2" t="n">
        <v>1151</v>
      </c>
      <c r="G3465" s="2" t="n">
        <v>12.33</v>
      </c>
      <c r="H3465" s="2" t="n">
        <v>93</v>
      </c>
      <c r="I3465" s="2" t="n">
        <v>0</v>
      </c>
      <c r="J3465" s="2" t="inlineStr">
        <is>
          <t>GPA</t>
        </is>
      </c>
    </row>
    <row r="3466">
      <c r="A3466" s="2" t="n">
        <v>8</v>
      </c>
      <c r="B3466" s="2" t="n">
        <v>930</v>
      </c>
      <c r="C3466" s="2" t="inlineStr">
        <is>
          <t>SEPARACAO</t>
        </is>
      </c>
      <c r="D3466" s="2" t="inlineStr">
        <is>
          <t>6030432</t>
        </is>
      </c>
      <c r="E3466" s="2" t="inlineStr">
        <is>
          <t>Nkechi Miriam Oguadinma</t>
        </is>
      </c>
      <c r="F3466" s="2" t="n">
        <v>775</v>
      </c>
      <c r="G3466" s="2" t="n">
        <v>19.12</v>
      </c>
      <c r="H3466" s="2" t="n">
        <v>41</v>
      </c>
      <c r="I3466" s="2" t="n">
        <v>0</v>
      </c>
      <c r="J3466" s="2" t="inlineStr">
        <is>
          <t>GPA</t>
        </is>
      </c>
    </row>
    <row r="3467">
      <c r="A3467" s="2" t="n">
        <v>8</v>
      </c>
      <c r="B3467" s="2" t="n">
        <v>930</v>
      </c>
      <c r="C3467" s="2" t="inlineStr">
        <is>
          <t>RECEBIMENTO</t>
        </is>
      </c>
      <c r="D3467" s="2" t="inlineStr">
        <is>
          <t>603054</t>
        </is>
      </c>
      <c r="E3467" s="2" t="inlineStr">
        <is>
          <t>EDUARDO SOARES PROCOPIO</t>
        </is>
      </c>
      <c r="F3467" s="2" t="n">
        <v>1529</v>
      </c>
      <c r="G3467" s="2" t="n">
        <v>86.03</v>
      </c>
      <c r="H3467" s="2" t="n">
        <v>18</v>
      </c>
      <c r="I3467" s="2" t="n">
        <v>0</v>
      </c>
      <c r="J3467" s="2" t="inlineStr">
        <is>
          <t>GPA</t>
        </is>
      </c>
    </row>
    <row r="3468">
      <c r="A3468" s="2" t="n">
        <v>8</v>
      </c>
      <c r="B3468" s="2" t="n">
        <v>930</v>
      </c>
      <c r="C3468" s="2" t="inlineStr">
        <is>
          <t>RECEBIMENTO</t>
        </is>
      </c>
      <c r="D3468" s="2" t="inlineStr">
        <is>
          <t>615465</t>
        </is>
      </c>
      <c r="E3468" s="2" t="inlineStr">
        <is>
          <t>Rayfran Souza Fonseca</t>
        </is>
      </c>
      <c r="F3468" s="2" t="n">
        <v>5</v>
      </c>
      <c r="G3468" s="2" t="n">
        <v>1.99</v>
      </c>
      <c r="H3468" s="2" t="n">
        <v>3</v>
      </c>
      <c r="I3468" s="2" t="n">
        <v>0</v>
      </c>
      <c r="J3468" s="2" t="inlineStr">
        <is>
          <t>GPA</t>
        </is>
      </c>
    </row>
    <row r="3469">
      <c r="A3469" s="2" t="n">
        <v>8</v>
      </c>
      <c r="B3469" s="2" t="n">
        <v>930</v>
      </c>
      <c r="C3469" s="2" t="inlineStr">
        <is>
          <t>PUXADA RECEB</t>
        </is>
      </c>
      <c r="D3469" s="2" t="inlineStr">
        <is>
          <t>653467</t>
        </is>
      </c>
      <c r="E3469" s="2" t="inlineStr">
        <is>
          <t>DANILO JOSIAS DE CARVALHO</t>
        </is>
      </c>
      <c r="F3469" s="2" t="n">
        <v>12</v>
      </c>
      <c r="G3469" s="2" t="n">
        <v>1.28</v>
      </c>
      <c r="H3469" s="2" t="n">
        <v>9</v>
      </c>
      <c r="I3469" s="2" t="n">
        <v>0</v>
      </c>
      <c r="J3469" s="2" t="inlineStr">
        <is>
          <t>GPA</t>
        </is>
      </c>
    </row>
    <row r="3470">
      <c r="A3470" s="2" t="n">
        <v>8</v>
      </c>
      <c r="B3470" s="2" t="n">
        <v>930</v>
      </c>
      <c r="C3470" s="2" t="inlineStr">
        <is>
          <t>RECEBIMENTO</t>
        </is>
      </c>
      <c r="D3470" s="2" t="inlineStr">
        <is>
          <t>653467</t>
        </is>
      </c>
      <c r="E3470" s="2" t="inlineStr">
        <is>
          <t>DANILO JOSIAS DE CARVALHO</t>
        </is>
      </c>
      <c r="F3470" s="2" t="n">
        <v>1729</v>
      </c>
      <c r="G3470" s="2" t="n">
        <v>128.66</v>
      </c>
      <c r="H3470" s="2" t="n">
        <v>13</v>
      </c>
      <c r="I3470" s="2" t="n">
        <v>0</v>
      </c>
      <c r="J3470" s="2" t="inlineStr">
        <is>
          <t>GPA</t>
        </is>
      </c>
    </row>
    <row r="3471">
      <c r="A3471" s="2" t="n">
        <v>8</v>
      </c>
      <c r="B3471" s="2" t="n">
        <v>930</v>
      </c>
      <c r="C3471" s="2" t="inlineStr">
        <is>
          <t>ATIVIDADE OP. EMP.</t>
        </is>
      </c>
      <c r="D3471" s="2" t="inlineStr">
        <is>
          <t>670364</t>
        </is>
      </c>
      <c r="E3471" s="2" t="inlineStr">
        <is>
          <t>CLECIO ROBERTO DA SILVA</t>
        </is>
      </c>
      <c r="F3471" s="2" t="n">
        <v>1844</v>
      </c>
      <c r="G3471" s="2" t="n">
        <v>26.68</v>
      </c>
      <c r="H3471" s="2" t="n">
        <v>69</v>
      </c>
      <c r="I3471" s="2" t="n">
        <v>0</v>
      </c>
      <c r="J3471" s="2" t="inlineStr">
        <is>
          <t>GPA</t>
        </is>
      </c>
    </row>
    <row r="3472">
      <c r="A3472" s="2" t="n">
        <v>8</v>
      </c>
      <c r="B3472" s="2" t="n">
        <v>930</v>
      </c>
      <c r="C3472" s="2" t="inlineStr">
        <is>
          <t>RECEBIMENTO</t>
        </is>
      </c>
      <c r="D3472" s="2" t="inlineStr">
        <is>
          <t>671519</t>
        </is>
      </c>
      <c r="E3472" s="2" t="inlineStr">
        <is>
          <t>PAULO ROBERTO BERTACCHINI</t>
        </is>
      </c>
      <c r="F3472" s="2" t="n">
        <v>3396</v>
      </c>
      <c r="G3472" s="2" t="n">
        <v>139.95</v>
      </c>
      <c r="H3472" s="2" t="n">
        <v>24</v>
      </c>
      <c r="I3472" s="2" t="n">
        <v>0</v>
      </c>
      <c r="J3472" s="2" t="inlineStr">
        <is>
          <t>GPA</t>
        </is>
      </c>
    </row>
    <row r="3473">
      <c r="A3473" s="2" t="n">
        <v>8</v>
      </c>
      <c r="B3473" s="2" t="n">
        <v>930</v>
      </c>
      <c r="C3473" s="2" t="inlineStr">
        <is>
          <t>PUXADA RECEB</t>
        </is>
      </c>
      <c r="D3473" s="2" t="inlineStr">
        <is>
          <t>689734</t>
        </is>
      </c>
      <c r="E3473" s="2" t="inlineStr">
        <is>
          <t>ADILSON SOARES DE OLIVEIRA</t>
        </is>
      </c>
      <c r="F3473" s="2" t="n">
        <v>6</v>
      </c>
      <c r="G3473" s="2" t="n">
        <v>1.33</v>
      </c>
      <c r="H3473" s="2" t="n">
        <v>5</v>
      </c>
      <c r="I3473" s="2" t="n">
        <v>0</v>
      </c>
      <c r="J3473" s="2" t="inlineStr">
        <is>
          <t>GPA</t>
        </is>
      </c>
    </row>
    <row r="3474">
      <c r="A3474" s="2" t="n">
        <v>8</v>
      </c>
      <c r="B3474" s="2" t="n">
        <v>930</v>
      </c>
      <c r="C3474" s="2" t="inlineStr">
        <is>
          <t>SEPARACAO</t>
        </is>
      </c>
      <c r="D3474" s="2" t="inlineStr">
        <is>
          <t>90002495</t>
        </is>
      </c>
      <c r="E3474" s="2" t="inlineStr">
        <is>
          <t>ERICK REIS MOREIRA</t>
        </is>
      </c>
      <c r="F3474" s="2" t="n">
        <v>5503</v>
      </c>
      <c r="G3474" s="2" t="n">
        <v>51.55</v>
      </c>
      <c r="H3474" s="2" t="n">
        <v>107</v>
      </c>
      <c r="I3474" s="2" t="n">
        <v>0</v>
      </c>
      <c r="J3474" s="2" t="inlineStr">
        <is>
          <t>GPA</t>
        </is>
      </c>
    </row>
    <row r="3475">
      <c r="A3475" s="2" t="n">
        <v>8</v>
      </c>
      <c r="B3475" s="2" t="n">
        <v>930</v>
      </c>
      <c r="C3475" s="2" t="inlineStr">
        <is>
          <t>ATIVIDADE OP. EMP.</t>
        </is>
      </c>
      <c r="D3475" s="2" t="inlineStr">
        <is>
          <t>98905</t>
        </is>
      </c>
      <c r="E3475" s="2" t="inlineStr">
        <is>
          <t>ALEXANDRE DE  OLIVEIRA  CANDIDO</t>
        </is>
      </c>
      <c r="F3475" s="2" t="n">
        <v>2936</v>
      </c>
      <c r="G3475" s="2" t="n">
        <v>111.93</v>
      </c>
      <c r="H3475" s="2" t="n">
        <v>26</v>
      </c>
      <c r="I3475" s="2" t="n">
        <v>0</v>
      </c>
      <c r="J3475" s="2" t="inlineStr">
        <is>
          <t>GPA</t>
        </is>
      </c>
    </row>
    <row r="3476">
      <c r="A3476" s="2" t="n">
        <v>8</v>
      </c>
      <c r="B3476" s="2" t="n">
        <v>930</v>
      </c>
      <c r="C3476" s="2" t="inlineStr">
        <is>
          <t>SEPARACAO</t>
        </is>
      </c>
      <c r="D3476" s="2" t="inlineStr">
        <is>
          <t>T60000319</t>
        </is>
      </c>
      <c r="E3476" s="2" t="inlineStr">
        <is>
          <t>PEDRO HUGO DE MORAES</t>
        </is>
      </c>
      <c r="F3476" s="2" t="n">
        <v>12820</v>
      </c>
      <c r="G3476" s="2" t="n">
        <v>110.38</v>
      </c>
      <c r="H3476" s="2" t="n">
        <v>116</v>
      </c>
      <c r="I3476" s="2" t="n">
        <v>0</v>
      </c>
      <c r="J3476" s="2" t="inlineStr">
        <is>
          <t>TERCEIRO</t>
        </is>
      </c>
    </row>
    <row r="3477">
      <c r="A3477" s="2" t="n">
        <v>8</v>
      </c>
      <c r="B3477" s="2" t="n">
        <v>930</v>
      </c>
      <c r="C3477" s="2" t="inlineStr">
        <is>
          <t>SEPARACAO</t>
        </is>
      </c>
      <c r="D3477" s="2" t="inlineStr">
        <is>
          <t>T60000327</t>
        </is>
      </c>
      <c r="E3477" s="2" t="inlineStr">
        <is>
          <t>FLAVIO MANOEL DELMONDES</t>
        </is>
      </c>
      <c r="F3477" s="2" t="n">
        <v>14844</v>
      </c>
      <c r="G3477" s="2" t="n">
        <v>141.13</v>
      </c>
      <c r="H3477" s="2" t="n">
        <v>105</v>
      </c>
      <c r="I3477" s="2" t="n">
        <v>0</v>
      </c>
      <c r="J3477" s="2" t="inlineStr">
        <is>
          <t>TERCEIRO</t>
        </is>
      </c>
    </row>
    <row r="3478">
      <c r="A3478" s="2" t="n">
        <v>8</v>
      </c>
      <c r="B3478" s="2" t="n">
        <v>930</v>
      </c>
      <c r="C3478" s="2" t="inlineStr">
        <is>
          <t>SEPARACAO</t>
        </is>
      </c>
      <c r="D3478" s="2" t="inlineStr">
        <is>
          <t>T60000329</t>
        </is>
      </c>
      <c r="E3478" s="2" t="inlineStr">
        <is>
          <t>PATRIK JOSE RODRIGUES DA SILVA</t>
        </is>
      </c>
      <c r="F3478" s="2" t="n">
        <v>10625</v>
      </c>
      <c r="G3478" s="2" t="n">
        <v>94.25</v>
      </c>
      <c r="H3478" s="2" t="n">
        <v>113</v>
      </c>
      <c r="I3478" s="2" t="n">
        <v>0</v>
      </c>
      <c r="J3478" s="2" t="inlineStr">
        <is>
          <t>TERCEIRO</t>
        </is>
      </c>
    </row>
    <row r="3479">
      <c r="A3479" s="2" t="n">
        <v>8</v>
      </c>
      <c r="B3479" s="2" t="n">
        <v>930</v>
      </c>
      <c r="C3479" s="2" t="inlineStr">
        <is>
          <t>SEPARACAO</t>
        </is>
      </c>
      <c r="D3479" s="2" t="inlineStr">
        <is>
          <t>T60000348</t>
        </is>
      </c>
      <c r="E3479" s="2" t="inlineStr">
        <is>
          <t>FELIPE MIRANDA JOB</t>
        </is>
      </c>
      <c r="F3479" s="2" t="n">
        <v>12759</v>
      </c>
      <c r="G3479" s="2" t="n">
        <v>118.74</v>
      </c>
      <c r="H3479" s="2" t="n">
        <v>107</v>
      </c>
      <c r="I3479" s="2" t="n">
        <v>0</v>
      </c>
      <c r="J3479" s="2" t="inlineStr">
        <is>
          <t>TERCEIRO</t>
        </is>
      </c>
    </row>
    <row r="3480">
      <c r="A3480" s="2" t="n">
        <v>8</v>
      </c>
      <c r="B3480" s="2" t="n">
        <v>930</v>
      </c>
      <c r="C3480" s="2" t="inlineStr">
        <is>
          <t>SEPARACAO</t>
        </is>
      </c>
      <c r="D3480" s="2" t="inlineStr">
        <is>
          <t>T60000350</t>
        </is>
      </c>
      <c r="E3480" s="2" t="inlineStr">
        <is>
          <t>WELTON BEZERRA MIRANDA DA SILVA</t>
        </is>
      </c>
      <c r="F3480" s="2" t="n">
        <v>6197</v>
      </c>
      <c r="G3480" s="2" t="n">
        <v>41.13</v>
      </c>
      <c r="H3480" s="2" t="n">
        <v>151</v>
      </c>
      <c r="I3480" s="2" t="n">
        <v>0</v>
      </c>
      <c r="J3480" s="2" t="inlineStr">
        <is>
          <t>TERCEIRO</t>
        </is>
      </c>
    </row>
    <row r="3481">
      <c r="A3481" s="2" t="n">
        <v>8</v>
      </c>
      <c r="B3481" s="2" t="n">
        <v>930</v>
      </c>
      <c r="C3481" s="2" t="inlineStr">
        <is>
          <t>SEPARACAO</t>
        </is>
      </c>
      <c r="D3481" s="2" t="inlineStr">
        <is>
          <t>T60000353</t>
        </is>
      </c>
      <c r="E3481" s="2" t="inlineStr">
        <is>
          <t>MARCIEL DE JESUS SANTOS</t>
        </is>
      </c>
      <c r="F3481" s="2" t="n">
        <v>1483</v>
      </c>
      <c r="G3481" s="2" t="n">
        <v>12.52</v>
      </c>
      <c r="H3481" s="2" t="n">
        <v>118</v>
      </c>
      <c r="I3481" s="2" t="n">
        <v>0</v>
      </c>
      <c r="J3481" s="2" t="inlineStr">
        <is>
          <t>TERCEIRO</t>
        </is>
      </c>
    </row>
    <row r="3482">
      <c r="A3482" s="2" t="n">
        <v>8</v>
      </c>
      <c r="B3482" s="2" t="n">
        <v>930</v>
      </c>
      <c r="C3482" s="2" t="inlineStr">
        <is>
          <t>SEPARACAO</t>
        </is>
      </c>
      <c r="D3482" s="2" t="inlineStr">
        <is>
          <t>T60000354</t>
        </is>
      </c>
      <c r="E3482" s="2" t="inlineStr">
        <is>
          <t>DOUGLAS REIS DE SOUZA</t>
        </is>
      </c>
      <c r="F3482" s="2" t="n">
        <v>10017</v>
      </c>
      <c r="G3482" s="2" t="n">
        <v>114.58</v>
      </c>
      <c r="H3482" s="2" t="n">
        <v>87</v>
      </c>
      <c r="I3482" s="2" t="n">
        <v>0</v>
      </c>
      <c r="J3482" s="2" t="inlineStr">
        <is>
          <t>TERCEIRO</t>
        </is>
      </c>
    </row>
    <row r="3483">
      <c r="A3483" s="2" t="n">
        <v>8</v>
      </c>
      <c r="B3483" s="2" t="n">
        <v>930</v>
      </c>
      <c r="C3483" s="2" t="inlineStr">
        <is>
          <t>SEPARACAO</t>
        </is>
      </c>
      <c r="D3483" s="2" t="inlineStr">
        <is>
          <t>T60000356</t>
        </is>
      </c>
      <c r="E3483" s="2" t="inlineStr">
        <is>
          <t>JOSE IRINEU CAMELO DOS SANTOS</t>
        </is>
      </c>
      <c r="F3483" s="2" t="n">
        <v>7049</v>
      </c>
      <c r="G3483" s="2" t="n">
        <v>89.58</v>
      </c>
      <c r="H3483" s="2" t="n">
        <v>79</v>
      </c>
      <c r="I3483" s="2" t="n">
        <v>0</v>
      </c>
      <c r="J3483" s="2" t="inlineStr">
        <is>
          <t>TERCEIRO</t>
        </is>
      </c>
    </row>
    <row r="3484">
      <c r="A3484" s="2" t="n">
        <v>8</v>
      </c>
      <c r="B3484" s="2" t="n">
        <v>930</v>
      </c>
      <c r="C3484" s="2" t="inlineStr">
        <is>
          <t>SEPARACAO</t>
        </is>
      </c>
      <c r="D3484" s="2" t="inlineStr">
        <is>
          <t>T60000358</t>
        </is>
      </c>
      <c r="E3484" s="2" t="inlineStr">
        <is>
          <t>PAULO VITOR DE OLIVEIRA VIEIRA</t>
        </is>
      </c>
      <c r="F3484" s="2" t="n">
        <v>8850</v>
      </c>
      <c r="G3484" s="2" t="n">
        <v>114.34</v>
      </c>
      <c r="H3484" s="2" t="n">
        <v>77</v>
      </c>
      <c r="I3484" s="2" t="n">
        <v>0</v>
      </c>
      <c r="J3484" s="2" t="inlineStr">
        <is>
          <t>TERCEIRO</t>
        </is>
      </c>
    </row>
    <row r="3485">
      <c r="A3485" s="2" t="n">
        <v>8</v>
      </c>
      <c r="B3485" s="2" t="n">
        <v>930</v>
      </c>
      <c r="C3485" s="2" t="inlineStr">
        <is>
          <t>SEPARACAO</t>
        </is>
      </c>
      <c r="D3485" s="2" t="inlineStr">
        <is>
          <t>T60000359</t>
        </is>
      </c>
      <c r="E3485" s="2" t="inlineStr">
        <is>
          <t>CARLOS APARECIDO ONOFRE JUNIOR</t>
        </is>
      </c>
      <c r="F3485" s="2" t="n">
        <v>9634</v>
      </c>
      <c r="G3485" s="2" t="n">
        <v>110.41</v>
      </c>
      <c r="H3485" s="2" t="n">
        <v>87</v>
      </c>
      <c r="I3485" s="2" t="n">
        <v>0</v>
      </c>
      <c r="J3485" s="2" t="inlineStr">
        <is>
          <t>TERCEIRO</t>
        </is>
      </c>
    </row>
    <row r="3486">
      <c r="A3486" s="2" t="n">
        <v>8</v>
      </c>
      <c r="B3486" s="2" t="n">
        <v>930</v>
      </c>
      <c r="C3486" s="2" t="inlineStr">
        <is>
          <t>SEPARACAO</t>
        </is>
      </c>
      <c r="D3486" s="2" t="inlineStr">
        <is>
          <t>T60000360</t>
        </is>
      </c>
      <c r="E3486" s="2" t="inlineStr">
        <is>
          <t>FABIO RODRIGUS PEREIRA DE CARVALHO</t>
        </is>
      </c>
      <c r="F3486" s="2" t="n">
        <v>7201</v>
      </c>
      <c r="G3486" s="2" t="n">
        <v>109.82</v>
      </c>
      <c r="H3486" s="2" t="n">
        <v>66</v>
      </c>
      <c r="I3486" s="2" t="n">
        <v>0</v>
      </c>
      <c r="J3486" s="2" t="inlineStr">
        <is>
          <t>TERCEIRO</t>
        </is>
      </c>
    </row>
    <row r="3487">
      <c r="A3487" s="2" t="n">
        <v>8</v>
      </c>
      <c r="B3487" s="2" t="n">
        <v>930</v>
      </c>
      <c r="C3487" s="2" t="inlineStr">
        <is>
          <t>SEPARACAO</t>
        </is>
      </c>
      <c r="D3487" s="2" t="inlineStr">
        <is>
          <t>T60000361</t>
        </is>
      </c>
      <c r="E3487" s="2" t="inlineStr">
        <is>
          <t>WELLINGTON DE ALMEIDA ROCHA</t>
        </is>
      </c>
      <c r="F3487" s="2" t="n">
        <v>3428</v>
      </c>
      <c r="G3487" s="2" t="n">
        <v>40.34</v>
      </c>
      <c r="H3487" s="2" t="n">
        <v>85</v>
      </c>
      <c r="I3487" s="2" t="n">
        <v>0</v>
      </c>
      <c r="J3487" s="2" t="inlineStr">
        <is>
          <t>TERCEIRO</t>
        </is>
      </c>
    </row>
    <row r="3488">
      <c r="A3488" s="2" t="n">
        <v>8</v>
      </c>
      <c r="B3488" s="2" t="n">
        <v>930</v>
      </c>
      <c r="C3488" s="2" t="inlineStr">
        <is>
          <t>SEPARACAO</t>
        </is>
      </c>
      <c r="D3488" s="2" t="inlineStr">
        <is>
          <t>T60000362</t>
        </is>
      </c>
      <c r="E3488" s="2" t="inlineStr">
        <is>
          <t>ALEXANDRE APARECIDO BONOMO</t>
        </is>
      </c>
      <c r="F3488" s="2" t="n">
        <v>1170</v>
      </c>
      <c r="G3488" s="2" t="n">
        <v>18.46</v>
      </c>
      <c r="H3488" s="2" t="n">
        <v>63</v>
      </c>
      <c r="I3488" s="2" t="n">
        <v>0</v>
      </c>
      <c r="J3488" s="2" t="inlineStr">
        <is>
          <t>TERCEIRO</t>
        </is>
      </c>
    </row>
    <row r="3489">
      <c r="A3489" s="2" t="n">
        <v>8</v>
      </c>
      <c r="B3489" s="2" t="n">
        <v>930</v>
      </c>
      <c r="C3489" s="2" t="inlineStr">
        <is>
          <t>SEPARACAO</t>
        </is>
      </c>
      <c r="D3489" s="2" t="inlineStr">
        <is>
          <t>T60000363</t>
        </is>
      </c>
      <c r="E3489" s="2" t="inlineStr">
        <is>
          <t>FABRICIO BATISTA DE OLIVEIRA JUNIOR</t>
        </is>
      </c>
      <c r="F3489" s="2" t="n">
        <v>1592</v>
      </c>
      <c r="G3489" s="2" t="n">
        <v>24.24</v>
      </c>
      <c r="H3489" s="2" t="n">
        <v>66</v>
      </c>
      <c r="I3489" s="2" t="n">
        <v>0</v>
      </c>
      <c r="J3489" s="2" t="inlineStr">
        <is>
          <t>TERCEIRO</t>
        </is>
      </c>
    </row>
    <row r="3490">
      <c r="A3490" s="2" t="n">
        <v>8</v>
      </c>
      <c r="B3490" s="2" t="n">
        <v>930</v>
      </c>
      <c r="C3490" s="2" t="inlineStr">
        <is>
          <t>SEPARACAO</t>
        </is>
      </c>
      <c r="D3490" s="2" t="inlineStr">
        <is>
          <t>T60000364</t>
        </is>
      </c>
      <c r="E3490" s="2" t="inlineStr">
        <is>
          <t>LUIZ CARLOS SANTOS OLIVEIRA</t>
        </is>
      </c>
      <c r="F3490" s="2" t="n">
        <v>1336</v>
      </c>
      <c r="G3490" s="2" t="n">
        <v>22.9</v>
      </c>
      <c r="H3490" s="2" t="n">
        <v>58</v>
      </c>
      <c r="I3490" s="2" t="n">
        <v>0</v>
      </c>
      <c r="J3490" s="2" t="inlineStr">
        <is>
          <t>TERCEIRO</t>
        </is>
      </c>
    </row>
    <row r="3491">
      <c r="A3491" s="2" t="n">
        <v>8</v>
      </c>
      <c r="B3491" s="2" t="n">
        <v>930</v>
      </c>
      <c r="C3491" s="2" t="inlineStr">
        <is>
          <t>SEPARACAO</t>
        </is>
      </c>
      <c r="D3491" s="2" t="inlineStr">
        <is>
          <t>T610044</t>
        </is>
      </c>
      <c r="E3491" s="2" t="inlineStr">
        <is>
          <t>LEONARDO MOIAIA MUACA</t>
        </is>
      </c>
      <c r="F3491" s="2" t="n">
        <v>7287</v>
      </c>
      <c r="G3491" s="2" t="n">
        <v>77.34999999999999</v>
      </c>
      <c r="H3491" s="2" t="n">
        <v>94</v>
      </c>
      <c r="I3491" s="2" t="n">
        <v>0</v>
      </c>
      <c r="J3491" s="2" t="inlineStr">
        <is>
          <t>TERCEIRO</t>
        </is>
      </c>
    </row>
    <row r="3492">
      <c r="A3492" s="2" t="n">
        <v>8</v>
      </c>
      <c r="B3492" s="2" t="n">
        <v>930</v>
      </c>
      <c r="C3492" s="2" t="inlineStr">
        <is>
          <t>SEPARACAO</t>
        </is>
      </c>
      <c r="D3492" s="2" t="inlineStr">
        <is>
          <t>T620004</t>
        </is>
      </c>
      <c r="E3492" s="2" t="inlineStr">
        <is>
          <t>RICARDO DE JESUS SILVA</t>
        </is>
      </c>
      <c r="F3492" s="2" t="n">
        <v>7719</v>
      </c>
      <c r="G3492" s="2" t="n">
        <v>94.92</v>
      </c>
      <c r="H3492" s="2" t="n">
        <v>81</v>
      </c>
      <c r="I3492" s="2" t="n">
        <v>0</v>
      </c>
      <c r="J3492" s="2" t="inlineStr">
        <is>
          <t>TERCEIRO</t>
        </is>
      </c>
    </row>
    <row r="3493">
      <c r="A3493" s="2" t="n">
        <v>8</v>
      </c>
      <c r="B3493" s="2" t="n">
        <v>930</v>
      </c>
      <c r="C3493" s="2" t="inlineStr">
        <is>
          <t>SEPARACAO</t>
        </is>
      </c>
      <c r="D3493" s="2" t="inlineStr">
        <is>
          <t>T620045</t>
        </is>
      </c>
      <c r="E3493" s="2" t="inlineStr">
        <is>
          <t>ROCIANO MAKOSSO</t>
        </is>
      </c>
      <c r="F3493" s="2" t="n">
        <v>9805</v>
      </c>
      <c r="G3493" s="2" t="n">
        <v>71.2</v>
      </c>
      <c r="H3493" s="2" t="n">
        <v>138</v>
      </c>
      <c r="I3493" s="2" t="n">
        <v>0</v>
      </c>
      <c r="J3493" s="2" t="inlineStr">
        <is>
          <t>TERCEIRO</t>
        </is>
      </c>
    </row>
    <row r="3494">
      <c r="A3494" s="2" t="n">
        <v>8</v>
      </c>
      <c r="B3494" s="2" t="n">
        <v>930</v>
      </c>
      <c r="C3494" s="2" t="inlineStr">
        <is>
          <t>SEPARACAO</t>
        </is>
      </c>
      <c r="D3494" s="2" t="inlineStr">
        <is>
          <t>T620051</t>
        </is>
      </c>
      <c r="E3494" s="2" t="inlineStr">
        <is>
          <t>LEONARDO QUEIROZ</t>
        </is>
      </c>
      <c r="F3494" s="2" t="n">
        <v>10780</v>
      </c>
      <c r="G3494" s="2" t="n">
        <v>128.3</v>
      </c>
      <c r="H3494" s="2" t="n">
        <v>84</v>
      </c>
      <c r="I3494" s="2" t="n">
        <v>0</v>
      </c>
      <c r="J3494" s="2" t="inlineStr">
        <is>
          <t>TERCEIRO</t>
        </is>
      </c>
    </row>
    <row r="3495">
      <c r="A3495" s="2" t="n">
        <v>8</v>
      </c>
      <c r="B3495" s="2" t="n">
        <v>930</v>
      </c>
      <c r="C3495" s="2" t="inlineStr">
        <is>
          <t>SEPARACAO</t>
        </is>
      </c>
      <c r="D3495" s="2" t="inlineStr">
        <is>
          <t>T620171</t>
        </is>
      </c>
      <c r="E3495" s="2" t="inlineStr">
        <is>
          <t>NATANAEL TADEU NOGUEIRA ROMAO</t>
        </is>
      </c>
      <c r="F3495" s="2" t="n">
        <v>5418</v>
      </c>
      <c r="G3495" s="2" t="n">
        <v>66.26000000000001</v>
      </c>
      <c r="H3495" s="2" t="n">
        <v>82</v>
      </c>
      <c r="I3495" s="2" t="n">
        <v>0</v>
      </c>
      <c r="J3495" s="2" t="inlineStr">
        <is>
          <t>TERCEIRO</t>
        </is>
      </c>
    </row>
    <row r="3496">
      <c r="A3496" s="2" t="n">
        <v>8</v>
      </c>
      <c r="B3496" s="2" t="n">
        <v>930</v>
      </c>
      <c r="C3496" s="2" t="inlineStr">
        <is>
          <t>CARREGAMENTO</t>
        </is>
      </c>
      <c r="D3496" s="2" t="inlineStr">
        <is>
          <t>T620222</t>
        </is>
      </c>
      <c r="E3496" s="2" t="inlineStr">
        <is>
          <t>JOSE RENIEL SILVA FARIAS</t>
        </is>
      </c>
      <c r="F3496" s="2" t="n">
        <v>2138</v>
      </c>
      <c r="G3496" s="2" t="n">
        <v>87.23999999999999</v>
      </c>
      <c r="H3496" s="2" t="n">
        <v>25</v>
      </c>
      <c r="I3496" s="2" t="n">
        <v>0</v>
      </c>
      <c r="J3496" s="2" t="inlineStr">
        <is>
          <t>TERCEIRO</t>
        </is>
      </c>
    </row>
    <row r="3497">
      <c r="A3497" s="2" t="n">
        <v>8</v>
      </c>
      <c r="B3497" s="2" t="n">
        <v>930</v>
      </c>
      <c r="C3497" s="2" t="inlineStr">
        <is>
          <t>SEPARACAO</t>
        </is>
      </c>
      <c r="D3497" s="2" t="inlineStr">
        <is>
          <t>T620222</t>
        </is>
      </c>
      <c r="E3497" s="2" t="inlineStr">
        <is>
          <t>JOSE RENIEL SILVA FARIAS</t>
        </is>
      </c>
      <c r="F3497" s="2" t="n">
        <v>352</v>
      </c>
      <c r="G3497" s="2" t="n">
        <v>4.97</v>
      </c>
      <c r="H3497" s="2" t="n">
        <v>71</v>
      </c>
      <c r="I3497" s="2" t="n">
        <v>0</v>
      </c>
      <c r="J3497" s="2" t="inlineStr">
        <is>
          <t>TERCEIRO</t>
        </is>
      </c>
    </row>
    <row r="3498">
      <c r="A3498" s="2" t="n">
        <v>8</v>
      </c>
      <c r="B3498" s="2" t="n">
        <v>930</v>
      </c>
      <c r="C3498" s="2" t="inlineStr">
        <is>
          <t>SEPARACAO</t>
        </is>
      </c>
      <c r="D3498" s="2" t="inlineStr">
        <is>
          <t>T620252</t>
        </is>
      </c>
      <c r="E3498" s="2" t="inlineStr">
        <is>
          <t>IGOR SILVA MEIRELES DE SOUZA</t>
        </is>
      </c>
      <c r="F3498" s="2" t="n">
        <v>17084</v>
      </c>
      <c r="G3498" s="2" t="n">
        <v>112.36</v>
      </c>
      <c r="H3498" s="2" t="n">
        <v>152</v>
      </c>
      <c r="I3498" s="2" t="n">
        <v>0</v>
      </c>
      <c r="J3498" s="2" t="inlineStr">
        <is>
          <t>TERCEIRO</t>
        </is>
      </c>
    </row>
    <row r="3499">
      <c r="A3499" s="2" t="n">
        <v>8</v>
      </c>
      <c r="B3499" s="2" t="n">
        <v>930</v>
      </c>
      <c r="C3499" s="2" t="inlineStr">
        <is>
          <t>CARREGAMENTO</t>
        </is>
      </c>
      <c r="D3499" s="2" t="inlineStr">
        <is>
          <t>T620267</t>
        </is>
      </c>
      <c r="E3499" s="2" t="inlineStr">
        <is>
          <t>YVES SANTOS DA SILVA</t>
        </is>
      </c>
      <c r="F3499" s="2" t="n">
        <v>1613</v>
      </c>
      <c r="G3499" s="2" t="n">
        <v>38.46</v>
      </c>
      <c r="H3499" s="2" t="n">
        <v>42</v>
      </c>
      <c r="I3499" s="2" t="n">
        <v>0</v>
      </c>
      <c r="J3499" s="2" t="inlineStr">
        <is>
          <t>TERCEIRO</t>
        </is>
      </c>
    </row>
    <row r="3500">
      <c r="A3500" s="2" t="n">
        <v>8</v>
      </c>
      <c r="B3500" s="2" t="n">
        <v>930</v>
      </c>
      <c r="C3500" s="2" t="inlineStr">
        <is>
          <t>SEPARACAO</t>
        </is>
      </c>
      <c r="D3500" s="2" t="inlineStr">
        <is>
          <t>T620273</t>
        </is>
      </c>
      <c r="E3500" s="2" t="inlineStr">
        <is>
          <t>RAUAN DE LIMA ARCANJO</t>
        </is>
      </c>
      <c r="F3500" s="2" t="n">
        <v>8427</v>
      </c>
      <c r="G3500" s="2" t="n">
        <v>104.8</v>
      </c>
      <c r="H3500" s="2" t="n">
        <v>80</v>
      </c>
      <c r="I3500" s="2" t="n">
        <v>0</v>
      </c>
      <c r="J3500" s="2" t="inlineStr">
        <is>
          <t>TERCEIRO</t>
        </is>
      </c>
    </row>
    <row r="3501">
      <c r="A3501" s="2" t="n">
        <v>8</v>
      </c>
      <c r="B3501" s="2" t="n">
        <v>930</v>
      </c>
      <c r="C3501" s="2" t="inlineStr">
        <is>
          <t>SEPARACAO</t>
        </is>
      </c>
      <c r="D3501" s="2" t="inlineStr">
        <is>
          <t>T620275</t>
        </is>
      </c>
      <c r="E3501" s="2" t="inlineStr">
        <is>
          <t>MARCELO DA SILVA ALMEIDA</t>
        </is>
      </c>
      <c r="F3501" s="2" t="n">
        <v>2710</v>
      </c>
      <c r="G3501" s="2" t="n">
        <v>29.04</v>
      </c>
      <c r="H3501" s="2" t="n">
        <v>93</v>
      </c>
      <c r="I3501" s="2" t="n">
        <v>0</v>
      </c>
      <c r="J3501" s="2" t="inlineStr">
        <is>
          <t>TERCEIRO</t>
        </is>
      </c>
    </row>
    <row r="3502">
      <c r="A3502" s="2" t="n">
        <v>8</v>
      </c>
      <c r="B3502" s="2" t="n">
        <v>930</v>
      </c>
      <c r="C3502" s="2" t="inlineStr">
        <is>
          <t>SEPARACAO</t>
        </is>
      </c>
      <c r="D3502" s="2" t="inlineStr">
        <is>
          <t>T620289</t>
        </is>
      </c>
      <c r="E3502" s="2" t="inlineStr">
        <is>
          <t>MAXWEEL CHIBUOGWU MOWETE</t>
        </is>
      </c>
      <c r="F3502" s="2" t="n">
        <v>15061</v>
      </c>
      <c r="G3502" s="2" t="n">
        <v>105.35</v>
      </c>
      <c r="H3502" s="2" t="n">
        <v>143</v>
      </c>
      <c r="I3502" s="2" t="n">
        <v>0</v>
      </c>
      <c r="J3502" s="2" t="inlineStr">
        <is>
          <t>TERCEIRO</t>
        </is>
      </c>
    </row>
    <row r="3503">
      <c r="A3503" s="2" t="n">
        <v>8</v>
      </c>
      <c r="B3503" s="2" t="n">
        <v>930</v>
      </c>
      <c r="C3503" s="2" t="inlineStr">
        <is>
          <t>SEPARACAO</t>
        </is>
      </c>
      <c r="D3503" s="2" t="inlineStr">
        <is>
          <t>T620293</t>
        </is>
      </c>
      <c r="E3503" s="2" t="inlineStr">
        <is>
          <t>KENNEDY OBUMNEKE MMADU</t>
        </is>
      </c>
      <c r="F3503" s="2" t="n">
        <v>14721</v>
      </c>
      <c r="G3503" s="2" t="n">
        <v>130.55</v>
      </c>
      <c r="H3503" s="2" t="n">
        <v>113</v>
      </c>
      <c r="I3503" s="2" t="n">
        <v>0</v>
      </c>
      <c r="J3503" s="2" t="inlineStr">
        <is>
          <t>TERCEIRO</t>
        </is>
      </c>
    </row>
    <row r="3504">
      <c r="A3504" s="2" t="n">
        <v>8</v>
      </c>
      <c r="B3504" s="2" t="n">
        <v>930</v>
      </c>
      <c r="C3504" s="2" t="inlineStr">
        <is>
          <t>SEPARACAO</t>
        </is>
      </c>
      <c r="D3504" s="2" t="inlineStr">
        <is>
          <t>T620296</t>
        </is>
      </c>
      <c r="E3504" s="2" t="inlineStr">
        <is>
          <t>SIMON OKE ATETE</t>
        </is>
      </c>
      <c r="F3504" s="2" t="n">
        <v>9383</v>
      </c>
      <c r="G3504" s="2" t="n">
        <v>101.99</v>
      </c>
      <c r="H3504" s="2" t="n">
        <v>92</v>
      </c>
      <c r="I3504" s="2" t="n">
        <v>0</v>
      </c>
      <c r="J3504" s="2" t="inlineStr">
        <is>
          <t>TERCEIRO</t>
        </is>
      </c>
    </row>
    <row r="3505">
      <c r="A3505" s="2" t="n">
        <v>8</v>
      </c>
      <c r="B3505" s="2" t="n">
        <v>930</v>
      </c>
      <c r="C3505" s="2" t="inlineStr">
        <is>
          <t>SEPARACAO</t>
        </is>
      </c>
      <c r="D3505" s="2" t="inlineStr">
        <is>
          <t>T620297</t>
        </is>
      </c>
      <c r="E3505" s="2" t="inlineStr">
        <is>
          <t>MICHAEL ADEKUNLE AKINDE</t>
        </is>
      </c>
      <c r="F3505" s="2" t="n">
        <v>14023</v>
      </c>
      <c r="G3505" s="2" t="n">
        <v>99.56999999999999</v>
      </c>
      <c r="H3505" s="2" t="n">
        <v>141</v>
      </c>
      <c r="I3505" s="2" t="n">
        <v>0</v>
      </c>
      <c r="J3505" s="2" t="inlineStr">
        <is>
          <t>TERCEIRO</t>
        </is>
      </c>
    </row>
    <row r="3506">
      <c r="A3506" s="2" t="n">
        <v>8</v>
      </c>
      <c r="B3506" s="2" t="n">
        <v>930</v>
      </c>
      <c r="C3506" s="2" t="inlineStr">
        <is>
          <t>SEPARACAO</t>
        </is>
      </c>
      <c r="D3506" s="2" t="inlineStr">
        <is>
          <t>T620301</t>
        </is>
      </c>
      <c r="E3506" s="2" t="inlineStr">
        <is>
          <t>DOUGLAS ARIEL</t>
        </is>
      </c>
      <c r="F3506" s="2" t="n">
        <v>8145</v>
      </c>
      <c r="G3506" s="2" t="n">
        <v>91.23</v>
      </c>
      <c r="H3506" s="2" t="n">
        <v>89</v>
      </c>
      <c r="I3506" s="2" t="n">
        <v>0</v>
      </c>
      <c r="J3506" s="2" t="inlineStr">
        <is>
          <t>TERCEIRO</t>
        </is>
      </c>
    </row>
    <row r="3507">
      <c r="A3507" s="2" t="n">
        <v>8</v>
      </c>
      <c r="B3507" s="2" t="n">
        <v>930</v>
      </c>
      <c r="C3507" s="2" t="inlineStr">
        <is>
          <t>SEPARACAO</t>
        </is>
      </c>
      <c r="D3507" s="2" t="inlineStr">
        <is>
          <t>T620302</t>
        </is>
      </c>
      <c r="E3507" s="2" t="inlineStr">
        <is>
          <t>CHIDINDU CHRISTIAN OMEH</t>
        </is>
      </c>
      <c r="F3507" s="2" t="n">
        <v>10955</v>
      </c>
      <c r="G3507" s="2" t="n">
        <v>82.47</v>
      </c>
      <c r="H3507" s="2" t="n">
        <v>133</v>
      </c>
      <c r="I3507" s="2" t="n">
        <v>0</v>
      </c>
      <c r="J3507" s="2" t="inlineStr">
        <is>
          <t>TERCEIRO</t>
        </is>
      </c>
    </row>
    <row r="3508">
      <c r="A3508" s="2" t="n">
        <v>8</v>
      </c>
      <c r="B3508" s="2" t="n">
        <v>930</v>
      </c>
      <c r="C3508" s="2" t="inlineStr">
        <is>
          <t>SEPARACAO</t>
        </is>
      </c>
      <c r="D3508" s="2" t="inlineStr">
        <is>
          <t>T620304</t>
        </is>
      </c>
      <c r="E3508" s="2" t="inlineStr">
        <is>
          <t>Light Okechukwu</t>
        </is>
      </c>
      <c r="F3508" s="2" t="n">
        <v>9849</v>
      </c>
      <c r="G3508" s="2" t="n">
        <v>110.58</v>
      </c>
      <c r="H3508" s="2" t="n">
        <v>89</v>
      </c>
      <c r="I3508" s="2" t="n">
        <v>0</v>
      </c>
      <c r="J3508" s="2" t="inlineStr">
        <is>
          <t>TERCEIRO</t>
        </is>
      </c>
    </row>
    <row r="3509">
      <c r="A3509" s="2" t="n">
        <v>8</v>
      </c>
      <c r="B3509" s="2" t="n">
        <v>930</v>
      </c>
      <c r="C3509" s="2" t="inlineStr">
        <is>
          <t>SEPARACAO</t>
        </is>
      </c>
      <c r="D3509" s="2" t="inlineStr">
        <is>
          <t>T620305</t>
        </is>
      </c>
      <c r="E3509" s="2" t="inlineStr">
        <is>
          <t>Nzuzi Pedro</t>
        </is>
      </c>
      <c r="F3509" s="2" t="n">
        <v>10769</v>
      </c>
      <c r="G3509" s="2" t="n">
        <v>98.16</v>
      </c>
      <c r="H3509" s="2" t="n">
        <v>110</v>
      </c>
      <c r="I3509" s="2" t="n">
        <v>0</v>
      </c>
      <c r="J3509" s="2" t="inlineStr">
        <is>
          <t>TERCEIRO</t>
        </is>
      </c>
    </row>
    <row r="3510">
      <c r="A3510" s="2" t="n">
        <v>8</v>
      </c>
      <c r="B3510" s="2" t="n">
        <v>930</v>
      </c>
      <c r="C3510" s="2" t="inlineStr">
        <is>
          <t>SEPARACAO</t>
        </is>
      </c>
      <c r="D3510" s="2" t="inlineStr">
        <is>
          <t>T620307</t>
        </is>
      </c>
      <c r="E3510" s="2" t="inlineStr">
        <is>
          <t>ANESON JUNIOR SANTOS SILVA</t>
        </is>
      </c>
      <c r="F3510" s="2" t="n">
        <v>1033</v>
      </c>
      <c r="G3510" s="2" t="n">
        <v>9.210000000000001</v>
      </c>
      <c r="H3510" s="2" t="n">
        <v>112</v>
      </c>
      <c r="I3510" s="2" t="n">
        <v>0</v>
      </c>
      <c r="J3510" s="2" t="inlineStr">
        <is>
          <t>TERCEIRO</t>
        </is>
      </c>
    </row>
    <row r="3511">
      <c r="A3511" s="2" t="n">
        <v>8</v>
      </c>
      <c r="B3511" s="2" t="n">
        <v>930</v>
      </c>
      <c r="C3511" s="2" t="inlineStr">
        <is>
          <t>SEPARACAO</t>
        </is>
      </c>
      <c r="D3511" s="2" t="inlineStr">
        <is>
          <t>T620310</t>
        </is>
      </c>
      <c r="E3511" s="2" t="inlineStr">
        <is>
          <t>RAFAEL FERREIRA DE SOUZA</t>
        </is>
      </c>
      <c r="F3511" s="2" t="n">
        <v>2650</v>
      </c>
      <c r="G3511" s="2" t="n">
        <v>21.02</v>
      </c>
      <c r="H3511" s="2" t="n">
        <v>126</v>
      </c>
      <c r="I3511" s="2" t="n">
        <v>0</v>
      </c>
      <c r="J3511" s="2" t="inlineStr">
        <is>
          <t>TERCEIRO</t>
        </is>
      </c>
    </row>
    <row r="3512">
      <c r="A3512" s="2" t="n">
        <v>8</v>
      </c>
      <c r="B3512" s="2" t="n">
        <v>930</v>
      </c>
      <c r="C3512" s="2" t="inlineStr">
        <is>
          <t>SEPARACAO</t>
        </is>
      </c>
      <c r="D3512" s="2" t="inlineStr">
        <is>
          <t>T620311</t>
        </is>
      </c>
      <c r="E3512" s="2" t="inlineStr">
        <is>
          <t>PASCHAL IZUCHUKWU ODOEMENA</t>
        </is>
      </c>
      <c r="F3512" s="2" t="n">
        <v>15797</v>
      </c>
      <c r="G3512" s="2" t="n">
        <v>120.43</v>
      </c>
      <c r="H3512" s="2" t="n">
        <v>131</v>
      </c>
      <c r="I3512" s="2" t="n">
        <v>0</v>
      </c>
      <c r="J3512" s="2" t="inlineStr">
        <is>
          <t>TERCEIRO</t>
        </is>
      </c>
    </row>
    <row r="3513">
      <c r="A3513" s="2" t="n">
        <v>8</v>
      </c>
      <c r="B3513" s="2" t="n">
        <v>930</v>
      </c>
      <c r="C3513" s="2" t="inlineStr">
        <is>
          <t>SEPARACAO</t>
        </is>
      </c>
      <c r="D3513" s="2" t="inlineStr">
        <is>
          <t>T620312</t>
        </is>
      </c>
      <c r="E3513" s="2" t="inlineStr">
        <is>
          <t>FORTUNE IKEMEFUNA</t>
        </is>
      </c>
      <c r="F3513" s="2" t="n">
        <v>8236</v>
      </c>
      <c r="G3513" s="2" t="n">
        <v>83.29000000000001</v>
      </c>
      <c r="H3513" s="2" t="n">
        <v>99</v>
      </c>
      <c r="I3513" s="2" t="n">
        <v>0</v>
      </c>
      <c r="J3513" s="2" t="inlineStr">
        <is>
          <t>TERCEIRO</t>
        </is>
      </c>
    </row>
    <row r="3514">
      <c r="A3514" s="2" t="n">
        <v>8</v>
      </c>
      <c r="B3514" s="2" t="n">
        <v>930</v>
      </c>
      <c r="C3514" s="2" t="inlineStr">
        <is>
          <t>SEPARACAO</t>
        </is>
      </c>
      <c r="D3514" s="2" t="inlineStr">
        <is>
          <t>T620313</t>
        </is>
      </c>
      <c r="E3514" s="2" t="inlineStr">
        <is>
          <t>RIAN MARCOS MENDES DA SILVA</t>
        </is>
      </c>
      <c r="F3514" s="2" t="n">
        <v>3131</v>
      </c>
      <c r="G3514" s="2" t="n">
        <v>38.68</v>
      </c>
      <c r="H3514" s="2" t="n">
        <v>81</v>
      </c>
      <c r="I3514" s="2" t="n">
        <v>0</v>
      </c>
      <c r="J3514" s="2" t="inlineStr">
        <is>
          <t>TERCEIRO</t>
        </is>
      </c>
    </row>
    <row r="3515">
      <c r="A3515" s="2" t="n">
        <v>8</v>
      </c>
      <c r="B3515" s="2" t="n">
        <v>930</v>
      </c>
      <c r="C3515" s="2" t="inlineStr">
        <is>
          <t>SEPARACAO</t>
        </is>
      </c>
      <c r="D3515" s="2" t="inlineStr">
        <is>
          <t>T620314</t>
        </is>
      </c>
      <c r="E3515" s="2" t="inlineStr">
        <is>
          <t>Collins Oziggbese</t>
        </is>
      </c>
      <c r="F3515" s="2" t="n">
        <v>8228</v>
      </c>
      <c r="G3515" s="2" t="n">
        <v>77.13</v>
      </c>
      <c r="H3515" s="2" t="n">
        <v>107</v>
      </c>
      <c r="I3515" s="2" t="n">
        <v>0</v>
      </c>
      <c r="J3515" s="2" t="inlineStr">
        <is>
          <t>TERCEIRO</t>
        </is>
      </c>
    </row>
    <row r="3516">
      <c r="A3516" s="2" t="n">
        <v>8</v>
      </c>
      <c r="B3516" s="2" t="n">
        <v>930</v>
      </c>
      <c r="C3516" s="2" t="inlineStr">
        <is>
          <t>SEPARACAO</t>
        </is>
      </c>
      <c r="D3516" s="2" t="inlineStr">
        <is>
          <t>T620315</t>
        </is>
      </c>
      <c r="E3516" s="2" t="inlineStr">
        <is>
          <t>OSAZEE BARRY OBASOGIE</t>
        </is>
      </c>
      <c r="F3516" s="2" t="n">
        <v>5198</v>
      </c>
      <c r="G3516" s="2" t="n">
        <v>54.87</v>
      </c>
      <c r="H3516" s="2" t="n">
        <v>95</v>
      </c>
      <c r="I3516" s="2" t="n">
        <v>0</v>
      </c>
      <c r="J3516" s="2" t="inlineStr">
        <is>
          <t>TERCEIRO</t>
        </is>
      </c>
    </row>
    <row r="3517">
      <c r="A3517" s="2" t="n">
        <v>8</v>
      </c>
      <c r="B3517" s="2" t="n">
        <v>930</v>
      </c>
      <c r="C3517" s="2" t="inlineStr">
        <is>
          <t>SEPARACAO</t>
        </is>
      </c>
      <c r="D3517" s="2" t="inlineStr">
        <is>
          <t>T620323</t>
        </is>
      </c>
      <c r="E3517" s="2" t="inlineStr">
        <is>
          <t>CHINENYE VICTOR IGBOEMEKA</t>
        </is>
      </c>
      <c r="F3517" s="2" t="n">
        <v>21612</v>
      </c>
      <c r="G3517" s="2" t="n">
        <v>130.5</v>
      </c>
      <c r="H3517" s="2" t="n">
        <v>166</v>
      </c>
      <c r="I3517" s="2" t="n">
        <v>0</v>
      </c>
      <c r="J3517" s="2" t="inlineStr">
        <is>
          <t>TERCEIRO</t>
        </is>
      </c>
    </row>
    <row r="3518">
      <c r="A3518" s="2" t="n">
        <v>8</v>
      </c>
      <c r="B3518" s="2" t="n">
        <v>930</v>
      </c>
      <c r="C3518" s="2" t="inlineStr">
        <is>
          <t>SEPARACAO</t>
        </is>
      </c>
      <c r="D3518" s="2" t="inlineStr">
        <is>
          <t>T620325</t>
        </is>
      </c>
      <c r="E3518" s="2" t="inlineStr">
        <is>
          <t>ALAN JESUS SILVA</t>
        </is>
      </c>
      <c r="F3518" s="2" t="n">
        <v>21952</v>
      </c>
      <c r="G3518" s="2" t="n">
        <v>149.3</v>
      </c>
      <c r="H3518" s="2" t="n">
        <v>147</v>
      </c>
      <c r="I3518" s="2" t="n">
        <v>0</v>
      </c>
      <c r="J3518" s="2" t="inlineStr">
        <is>
          <t>TERCEIRO</t>
        </is>
      </c>
    </row>
    <row r="3519">
      <c r="A3519" s="2" t="n">
        <v>8</v>
      </c>
      <c r="B3519" s="2" t="n">
        <v>930</v>
      </c>
      <c r="C3519" s="2" t="inlineStr">
        <is>
          <t>SEPARACAO</t>
        </is>
      </c>
      <c r="D3519" s="2" t="inlineStr">
        <is>
          <t>T620329</t>
        </is>
      </c>
      <c r="E3519" s="2" t="inlineStr">
        <is>
          <t>WISDOM CHIEMEZIE ONUOHA</t>
        </is>
      </c>
      <c r="F3519" s="2" t="n">
        <v>12052</v>
      </c>
      <c r="G3519" s="2" t="n">
        <v>103.41</v>
      </c>
      <c r="H3519" s="2" t="n">
        <v>117</v>
      </c>
      <c r="I3519" s="2" t="n">
        <v>0</v>
      </c>
      <c r="J3519" s="2" t="inlineStr">
        <is>
          <t>TERCEIRO</t>
        </is>
      </c>
    </row>
    <row r="3520">
      <c r="A3520" s="2" t="n">
        <v>8</v>
      </c>
      <c r="B3520" s="2" t="n">
        <v>930</v>
      </c>
      <c r="C3520" s="2" t="inlineStr">
        <is>
          <t>SEPARACAO</t>
        </is>
      </c>
      <c r="D3520" s="2" t="inlineStr">
        <is>
          <t>T620330</t>
        </is>
      </c>
      <c r="E3520" s="2" t="inlineStr">
        <is>
          <t>TAYRONI PAPA LIMA</t>
        </is>
      </c>
      <c r="F3520" s="2" t="n">
        <v>8060</v>
      </c>
      <c r="G3520" s="2" t="n">
        <v>77.06999999999999</v>
      </c>
      <c r="H3520" s="2" t="n">
        <v>105</v>
      </c>
      <c r="I3520" s="2" t="n">
        <v>0</v>
      </c>
      <c r="J3520" s="2" t="inlineStr">
        <is>
          <t>TERCEIRO</t>
        </is>
      </c>
    </row>
    <row r="3521">
      <c r="A3521" s="2" t="n">
        <v>8</v>
      </c>
      <c r="B3521" s="2" t="n">
        <v>930</v>
      </c>
      <c r="C3521" s="2" t="inlineStr">
        <is>
          <t>SEPARACAO</t>
        </is>
      </c>
      <c r="D3521" s="2" t="inlineStr">
        <is>
          <t>T620331</t>
        </is>
      </c>
      <c r="E3521" s="2" t="inlineStr">
        <is>
          <t>FELIX CHIKE CHUKWUNETA</t>
        </is>
      </c>
      <c r="F3521" s="2" t="n">
        <v>6006</v>
      </c>
      <c r="G3521" s="2" t="n">
        <v>86.73999999999999</v>
      </c>
      <c r="H3521" s="2" t="n">
        <v>69</v>
      </c>
      <c r="I3521" s="2" t="n">
        <v>0</v>
      </c>
      <c r="J3521" s="2" t="inlineStr">
        <is>
          <t>TERCEIRO</t>
        </is>
      </c>
    </row>
    <row r="3522">
      <c r="A3522" s="2" t="n">
        <v>8</v>
      </c>
      <c r="B3522" s="2" t="n">
        <v>930</v>
      </c>
      <c r="C3522" s="2" t="inlineStr">
        <is>
          <t>SEPARACAO</t>
        </is>
      </c>
      <c r="D3522" s="2" t="inlineStr">
        <is>
          <t>T620333</t>
        </is>
      </c>
      <c r="E3522" s="2" t="inlineStr">
        <is>
          <t>AUGUSTINE CHISOM JEPHRAM</t>
        </is>
      </c>
      <c r="F3522" s="2" t="n">
        <v>12687</v>
      </c>
      <c r="G3522" s="2" t="n">
        <v>99.06</v>
      </c>
      <c r="H3522" s="2" t="n">
        <v>128</v>
      </c>
      <c r="I3522" s="2" t="n">
        <v>0</v>
      </c>
      <c r="J3522" s="2" t="inlineStr">
        <is>
          <t>TERCEIRO</t>
        </is>
      </c>
    </row>
    <row r="3523">
      <c r="A3523" s="2" t="n">
        <v>8</v>
      </c>
      <c r="B3523" s="2" t="n">
        <v>930</v>
      </c>
      <c r="C3523" s="2" t="inlineStr">
        <is>
          <t>SEPARACAO</t>
        </is>
      </c>
      <c r="D3523" s="2" t="inlineStr">
        <is>
          <t>T6203340</t>
        </is>
      </c>
      <c r="E3523" s="2" t="inlineStr">
        <is>
          <t>MICHAEL TOCHUKWU DOMINIC</t>
        </is>
      </c>
      <c r="F3523" s="2" t="n">
        <v>10140</v>
      </c>
      <c r="G3523" s="2" t="n">
        <v>105.48</v>
      </c>
      <c r="H3523" s="2" t="n">
        <v>96</v>
      </c>
      <c r="I3523" s="2" t="n">
        <v>0</v>
      </c>
      <c r="J3523" s="2" t="inlineStr">
        <is>
          <t>TERCEIRO</t>
        </is>
      </c>
    </row>
    <row r="3524">
      <c r="A3524" s="2" t="n">
        <v>8</v>
      </c>
      <c r="B3524" s="2" t="n">
        <v>930</v>
      </c>
      <c r="C3524" s="2" t="inlineStr">
        <is>
          <t>SEPARACAO</t>
        </is>
      </c>
      <c r="D3524" s="2" t="inlineStr">
        <is>
          <t>T620335</t>
        </is>
      </c>
      <c r="E3524" s="2" t="inlineStr">
        <is>
          <t>ALECIO PEREIRA DA SILVA</t>
        </is>
      </c>
      <c r="F3524" s="2" t="n">
        <v>862</v>
      </c>
      <c r="G3524" s="2" t="n">
        <v>10.02</v>
      </c>
      <c r="H3524" s="2" t="n">
        <v>86</v>
      </c>
      <c r="I3524" s="2" t="n">
        <v>0</v>
      </c>
      <c r="J3524" s="2" t="inlineStr">
        <is>
          <t>TERCEIRO</t>
        </is>
      </c>
    </row>
    <row r="3525">
      <c r="A3525" s="2" t="n">
        <v>8</v>
      </c>
      <c r="B3525" s="2" t="n">
        <v>930</v>
      </c>
      <c r="C3525" s="2" t="inlineStr">
        <is>
          <t>SEPARACAO</t>
        </is>
      </c>
      <c r="D3525" s="2" t="inlineStr">
        <is>
          <t>T620336</t>
        </is>
      </c>
      <c r="E3525" s="2" t="inlineStr">
        <is>
          <t>CHIBUIKE GERALD AHUHUEGBULAM</t>
        </is>
      </c>
      <c r="F3525" s="2" t="n">
        <v>7280</v>
      </c>
      <c r="G3525" s="2" t="n">
        <v>76.20999999999999</v>
      </c>
      <c r="H3525" s="2" t="n">
        <v>96</v>
      </c>
      <c r="I3525" s="2" t="n">
        <v>0</v>
      </c>
      <c r="J3525" s="2" t="inlineStr">
        <is>
          <t>TERCEIRO</t>
        </is>
      </c>
    </row>
    <row r="3526">
      <c r="A3526" s="2" t="n">
        <v>8</v>
      </c>
      <c r="B3526" s="2" t="n">
        <v>930</v>
      </c>
      <c r="C3526" s="2" t="inlineStr">
        <is>
          <t>SEPARACAO</t>
        </is>
      </c>
      <c r="D3526" s="2" t="inlineStr">
        <is>
          <t>T620340</t>
        </is>
      </c>
      <c r="E3526" s="2" t="inlineStr">
        <is>
          <t>NATANAEL PAULINO DE ALMEIDA</t>
        </is>
      </c>
      <c r="F3526" s="2" t="n">
        <v>5725</v>
      </c>
      <c r="G3526" s="2" t="n">
        <v>66.78</v>
      </c>
      <c r="H3526" s="2" t="n">
        <v>86</v>
      </c>
      <c r="I3526" s="2" t="n">
        <v>0</v>
      </c>
      <c r="J3526" s="2" t="inlineStr">
        <is>
          <t>TERCEIRO</t>
        </is>
      </c>
    </row>
    <row r="3527">
      <c r="A3527" s="2" t="n">
        <v>8</v>
      </c>
      <c r="B3527" s="2" t="n">
        <v>930</v>
      </c>
      <c r="C3527" s="2" t="inlineStr">
        <is>
          <t>SEPARACAO</t>
        </is>
      </c>
      <c r="D3527" s="2" t="inlineStr">
        <is>
          <t>T620342</t>
        </is>
      </c>
      <c r="E3527" s="2" t="inlineStr">
        <is>
          <t>GERALDINO ALEXANDRE RODRIGUES AMARO</t>
        </is>
      </c>
      <c r="F3527" s="2" t="n">
        <v>12319</v>
      </c>
      <c r="G3527" s="2" t="n">
        <v>127.71</v>
      </c>
      <c r="H3527" s="2" t="n">
        <v>96</v>
      </c>
      <c r="I3527" s="2" t="n">
        <v>0</v>
      </c>
      <c r="J3527" s="2" t="inlineStr">
        <is>
          <t>TERCEIRO</t>
        </is>
      </c>
    </row>
    <row r="3528">
      <c r="A3528" s="2" t="n">
        <v>8</v>
      </c>
      <c r="B3528" s="2" t="n">
        <v>930</v>
      </c>
      <c r="C3528" s="2" t="inlineStr">
        <is>
          <t>SEPARACAO</t>
        </is>
      </c>
      <c r="D3528" s="2" t="inlineStr">
        <is>
          <t>T620344</t>
        </is>
      </c>
      <c r="E3528" s="2" t="inlineStr">
        <is>
          <t>DANIEL MALAQUIAS ARAUJO</t>
        </is>
      </c>
      <c r="F3528" s="2" t="n">
        <v>1169</v>
      </c>
      <c r="G3528" s="2" t="n">
        <v>18.28</v>
      </c>
      <c r="H3528" s="2" t="n">
        <v>64</v>
      </c>
      <c r="I3528" s="2" t="n">
        <v>0</v>
      </c>
      <c r="J3528" s="2" t="inlineStr">
        <is>
          <t>TERCEIRO</t>
        </is>
      </c>
    </row>
    <row r="3529">
      <c r="A3529" s="2" t="n">
        <v>8</v>
      </c>
      <c r="B3529" s="2" t="n">
        <v>930</v>
      </c>
      <c r="C3529" s="2" t="inlineStr">
        <is>
          <t>SEPARACAO</t>
        </is>
      </c>
      <c r="D3529" s="2" t="inlineStr">
        <is>
          <t>T620345</t>
        </is>
      </c>
      <c r="E3529" s="2" t="inlineStr">
        <is>
          <t>ETELBERTO VIEIRA NETO</t>
        </is>
      </c>
      <c r="F3529" s="2" t="n">
        <v>1354</v>
      </c>
      <c r="G3529" s="2" t="n">
        <v>23.47</v>
      </c>
      <c r="H3529" s="2" t="n">
        <v>58</v>
      </c>
      <c r="I3529" s="2" t="n">
        <v>0</v>
      </c>
      <c r="J3529" s="2" t="inlineStr">
        <is>
          <t>TERCEIRO</t>
        </is>
      </c>
    </row>
    <row r="3530">
      <c r="A3530" s="2" t="n">
        <v>8</v>
      </c>
      <c r="B3530" s="2" t="n">
        <v>930</v>
      </c>
      <c r="C3530" s="2" t="inlineStr">
        <is>
          <t>SEPARACAO</t>
        </is>
      </c>
      <c r="D3530" s="2" t="inlineStr">
        <is>
          <t>T630121</t>
        </is>
      </c>
      <c r="E3530" s="2" t="inlineStr">
        <is>
          <t>THALYSON CORDEIRO SANTOS</t>
        </is>
      </c>
      <c r="F3530" s="2" t="n">
        <v>6698</v>
      </c>
      <c r="G3530" s="2" t="n">
        <v>80.19</v>
      </c>
      <c r="H3530" s="2" t="n">
        <v>84</v>
      </c>
      <c r="I3530" s="2" t="n">
        <v>0</v>
      </c>
      <c r="J3530" s="2" t="inlineStr">
        <is>
          <t>TERCEIRO</t>
        </is>
      </c>
    </row>
    <row r="3531">
      <c r="A3531" s="2" t="n">
        <v>8</v>
      </c>
      <c r="B3531" s="2" t="n">
        <v>930</v>
      </c>
      <c r="C3531" s="2" t="inlineStr">
        <is>
          <t>SEPARACAO</t>
        </is>
      </c>
      <c r="D3531" s="2" t="inlineStr">
        <is>
          <t>T630267</t>
        </is>
      </c>
      <c r="E3531" s="2" t="inlineStr">
        <is>
          <t>BRUNO FERNANDES DE SANTANA</t>
        </is>
      </c>
      <c r="F3531" s="2" t="n">
        <v>6818</v>
      </c>
      <c r="G3531" s="2" t="n">
        <v>107.05</v>
      </c>
      <c r="H3531" s="2" t="n">
        <v>64</v>
      </c>
      <c r="I3531" s="2" t="n">
        <v>0</v>
      </c>
      <c r="J3531" s="2" t="inlineStr">
        <is>
          <t>TERCEIRO</t>
        </is>
      </c>
    </row>
    <row r="3532">
      <c r="A3532" s="2" t="n">
        <v>8</v>
      </c>
      <c r="B3532" s="2" t="n">
        <v>930</v>
      </c>
      <c r="C3532" s="2" t="inlineStr">
        <is>
          <t>SEPARACAO</t>
        </is>
      </c>
      <c r="D3532" s="2" t="inlineStr">
        <is>
          <t>T630270</t>
        </is>
      </c>
      <c r="E3532" s="2" t="inlineStr">
        <is>
          <t>Ingwe larazos</t>
        </is>
      </c>
      <c r="F3532" s="2" t="n">
        <v>14813</v>
      </c>
      <c r="G3532" s="2" t="n">
        <v>109.47</v>
      </c>
      <c r="H3532" s="2" t="n">
        <v>135</v>
      </c>
      <c r="I3532" s="2" t="n">
        <v>0</v>
      </c>
      <c r="J3532" s="2" t="inlineStr">
        <is>
          <t>TERCEIRO</t>
        </is>
      </c>
    </row>
    <row r="3533">
      <c r="A3533" s="2" t="n">
        <v>8</v>
      </c>
      <c r="B3533" s="2" t="n">
        <v>930</v>
      </c>
      <c r="C3533" s="2" t="inlineStr">
        <is>
          <t>SEPARACAO</t>
        </is>
      </c>
      <c r="D3533" s="2" t="inlineStr">
        <is>
          <t>T630279</t>
        </is>
      </c>
      <c r="E3533" s="2" t="inlineStr">
        <is>
          <t>CRISTIAN RAFAEL ROQUE FRANCISCO</t>
        </is>
      </c>
      <c r="F3533" s="2" t="n">
        <v>8070</v>
      </c>
      <c r="G3533" s="2" t="n">
        <v>94.63</v>
      </c>
      <c r="H3533" s="2" t="n">
        <v>85</v>
      </c>
      <c r="I3533" s="2" t="n">
        <v>0</v>
      </c>
      <c r="J3533" s="2" t="inlineStr">
        <is>
          <t>TERCEIRO</t>
        </is>
      </c>
    </row>
    <row r="3534">
      <c r="A3534" s="2" t="n">
        <v>8</v>
      </c>
      <c r="B3534" s="2" t="n">
        <v>930</v>
      </c>
      <c r="C3534" s="2" t="inlineStr">
        <is>
          <t>SEPARACAO</t>
        </is>
      </c>
      <c r="D3534" s="2" t="inlineStr">
        <is>
          <t>T630289</t>
        </is>
      </c>
      <c r="E3534" s="2" t="inlineStr">
        <is>
          <t>Rodrigo Fabio Santos</t>
        </is>
      </c>
      <c r="F3534" s="2" t="n">
        <v>8966</v>
      </c>
      <c r="G3534" s="2" t="n">
        <v>103.59</v>
      </c>
      <c r="H3534" s="2" t="n">
        <v>87</v>
      </c>
      <c r="I3534" s="2" t="n">
        <v>0</v>
      </c>
      <c r="J3534" s="2" t="inlineStr">
        <is>
          <t>TERCEIRO</t>
        </is>
      </c>
    </row>
    <row r="3535">
      <c r="A3535" s="2" t="n">
        <v>8</v>
      </c>
      <c r="B3535" s="2" t="n">
        <v>930</v>
      </c>
      <c r="C3535" s="2" t="inlineStr">
        <is>
          <t>SEPARACAO</t>
        </is>
      </c>
      <c r="D3535" s="2" t="inlineStr">
        <is>
          <t>T630298</t>
        </is>
      </c>
      <c r="E3535" s="2" t="inlineStr">
        <is>
          <t>Emanuel Ebuka</t>
        </is>
      </c>
      <c r="F3535" s="2" t="n">
        <v>4553</v>
      </c>
      <c r="G3535" s="2" t="n">
        <v>57.69</v>
      </c>
      <c r="H3535" s="2" t="n">
        <v>79</v>
      </c>
      <c r="I3535" s="2" t="n">
        <v>0</v>
      </c>
      <c r="J3535" s="2" t="inlineStr">
        <is>
          <t>TERCEIRO</t>
        </is>
      </c>
    </row>
    <row r="3536">
      <c r="A3536" s="2" t="n">
        <v>8</v>
      </c>
      <c r="B3536" s="2" t="n">
        <v>930</v>
      </c>
      <c r="C3536" s="2" t="inlineStr">
        <is>
          <t>SEPARACAO</t>
        </is>
      </c>
      <c r="D3536" s="2" t="inlineStr">
        <is>
          <t>T630321</t>
        </is>
      </c>
      <c r="E3536" s="2" t="inlineStr">
        <is>
          <t>CHIDIEBERE EMMANUEL</t>
        </is>
      </c>
      <c r="F3536" s="2" t="n">
        <v>16674</v>
      </c>
      <c r="G3536" s="2" t="n">
        <v>115.11</v>
      </c>
      <c r="H3536" s="2" t="n">
        <v>145</v>
      </c>
      <c r="I3536" s="2" t="n">
        <v>0</v>
      </c>
      <c r="J3536" s="2" t="inlineStr">
        <is>
          <t>TERCEIRO</t>
        </is>
      </c>
    </row>
    <row r="3537">
      <c r="A3537" s="2" t="n">
        <v>8</v>
      </c>
      <c r="B3537" s="2" t="n">
        <v>930</v>
      </c>
      <c r="C3537" s="2" t="inlineStr">
        <is>
          <t>SEPARACAO</t>
        </is>
      </c>
      <c r="D3537" s="2" t="inlineStr">
        <is>
          <t>T630325</t>
        </is>
      </c>
      <c r="E3537" s="2" t="inlineStr">
        <is>
          <t>CHRISTIAN CHUKWUEBUKA EKWUEM</t>
        </is>
      </c>
      <c r="F3537" s="2" t="n">
        <v>6698</v>
      </c>
      <c r="G3537" s="2" t="n">
        <v>77.09999999999999</v>
      </c>
      <c r="H3537" s="2" t="n">
        <v>87</v>
      </c>
      <c r="I3537" s="2" t="n">
        <v>0</v>
      </c>
      <c r="J3537" s="2" t="inlineStr">
        <is>
          <t>TERCEIRO</t>
        </is>
      </c>
    </row>
    <row r="3538">
      <c r="A3538" s="2" t="n">
        <v>8</v>
      </c>
      <c r="B3538" s="2" t="n">
        <v>930</v>
      </c>
      <c r="C3538" s="2" t="inlineStr">
        <is>
          <t>SEPARACAO</t>
        </is>
      </c>
      <c r="D3538" s="2" t="inlineStr">
        <is>
          <t>T630343</t>
        </is>
      </c>
      <c r="E3538" s="2" t="inlineStr">
        <is>
          <t>DANIEL CHUKWUEMEZIE NWABUEZE</t>
        </is>
      </c>
      <c r="F3538" s="2" t="n">
        <v>5330</v>
      </c>
      <c r="G3538" s="2" t="n">
        <v>63.21</v>
      </c>
      <c r="H3538" s="2" t="n">
        <v>84</v>
      </c>
      <c r="I3538" s="2" t="n">
        <v>0</v>
      </c>
      <c r="J3538" s="2" t="inlineStr">
        <is>
          <t>TERCEIRO</t>
        </is>
      </c>
    </row>
    <row r="3539">
      <c r="A3539" s="2" t="n">
        <v>8</v>
      </c>
      <c r="B3539" s="2" t="n">
        <v>930</v>
      </c>
      <c r="C3539" s="2" t="inlineStr">
        <is>
          <t>SEPARACAO</t>
        </is>
      </c>
      <c r="D3539" s="2" t="inlineStr">
        <is>
          <t>T630349</t>
        </is>
      </c>
      <c r="E3539" s="2" t="inlineStr">
        <is>
          <t>SAMUEL MANCINI FRANCO</t>
        </is>
      </c>
      <c r="F3539" s="2" t="n">
        <v>3653</v>
      </c>
      <c r="G3539" s="2" t="n">
        <v>60.76</v>
      </c>
      <c r="H3539" s="2" t="n">
        <v>60</v>
      </c>
      <c r="I3539" s="2" t="n">
        <v>0</v>
      </c>
      <c r="J3539" s="2" t="inlineStr">
        <is>
          <t>TERCEIRO</t>
        </is>
      </c>
    </row>
    <row r="3540">
      <c r="A3540" s="2" t="n">
        <v>8</v>
      </c>
      <c r="B3540" s="2" t="n">
        <v>930</v>
      </c>
      <c r="C3540" s="2" t="inlineStr">
        <is>
          <t>SEPARACAO</t>
        </is>
      </c>
      <c r="D3540" s="2" t="inlineStr">
        <is>
          <t>T630352</t>
        </is>
      </c>
      <c r="E3540" s="2" t="inlineStr">
        <is>
          <t>GLEIDSON DOMINGUES ARAUJO</t>
        </is>
      </c>
      <c r="F3540" s="2" t="n">
        <v>8123</v>
      </c>
      <c r="G3540" s="2" t="n">
        <v>78.79000000000001</v>
      </c>
      <c r="H3540" s="2" t="n">
        <v>103</v>
      </c>
      <c r="I3540" s="2" t="n">
        <v>0</v>
      </c>
      <c r="J3540" s="2" t="inlineStr">
        <is>
          <t>TERCEIRO</t>
        </is>
      </c>
    </row>
    <row r="3541">
      <c r="A3541" s="2" t="n">
        <v>8</v>
      </c>
      <c r="B3541" s="2" t="n">
        <v>930</v>
      </c>
      <c r="C3541" s="2" t="inlineStr">
        <is>
          <t>SEPARACAO</t>
        </is>
      </c>
      <c r="D3541" s="2" t="inlineStr">
        <is>
          <t>T630354</t>
        </is>
      </c>
      <c r="E3541" s="2" t="inlineStr">
        <is>
          <t>RAFAEL ASATO MARTIM DE OLIVEIRA</t>
        </is>
      </c>
      <c r="F3541" s="2" t="n">
        <v>7533</v>
      </c>
      <c r="G3541" s="2" t="n">
        <v>95.19</v>
      </c>
      <c r="H3541" s="2" t="n">
        <v>79</v>
      </c>
      <c r="I3541" s="2" t="n">
        <v>0</v>
      </c>
      <c r="J3541" s="2" t="inlineStr">
        <is>
          <t>TERCEIRO</t>
        </is>
      </c>
    </row>
    <row r="3542">
      <c r="A3542" s="2" t="n">
        <v>8</v>
      </c>
      <c r="B3542" s="2" t="n">
        <v>930</v>
      </c>
      <c r="C3542" s="2" t="inlineStr">
        <is>
          <t>SEPARACAO</t>
        </is>
      </c>
      <c r="D3542" s="2" t="inlineStr">
        <is>
          <t>T630355</t>
        </is>
      </c>
      <c r="E3542" s="2" t="inlineStr">
        <is>
          <t>RAYMOND IGHAVONGBE</t>
        </is>
      </c>
      <c r="F3542" s="2" t="n">
        <v>5020</v>
      </c>
      <c r="G3542" s="2" t="n">
        <v>72.29000000000001</v>
      </c>
      <c r="H3542" s="2" t="n">
        <v>69</v>
      </c>
      <c r="I3542" s="2" t="n">
        <v>0</v>
      </c>
      <c r="J3542" s="2" t="inlineStr">
        <is>
          <t>TERCEIRO</t>
        </is>
      </c>
    </row>
    <row r="3543">
      <c r="A3543" s="2" t="n">
        <v>8</v>
      </c>
      <c r="B3543" s="2" t="n">
        <v>930</v>
      </c>
      <c r="C3543" s="2" t="inlineStr">
        <is>
          <t>SEPARACAO</t>
        </is>
      </c>
      <c r="D3543" s="2" t="inlineStr">
        <is>
          <t>T640226</t>
        </is>
      </c>
      <c r="E3543" s="2" t="inlineStr">
        <is>
          <t>PAULO APARECIDO FERREIRA SILVA</t>
        </is>
      </c>
      <c r="F3543" s="2" t="n">
        <v>2459</v>
      </c>
      <c r="G3543" s="2" t="n">
        <v>30.36</v>
      </c>
      <c r="H3543" s="2" t="n">
        <v>81</v>
      </c>
      <c r="I3543" s="2" t="n">
        <v>0</v>
      </c>
      <c r="J3543" s="2" t="inlineStr">
        <is>
          <t>TERCEIRO</t>
        </is>
      </c>
    </row>
    <row r="3544">
      <c r="A3544" s="2" t="n">
        <v>8</v>
      </c>
      <c r="B3544" s="2" t="n">
        <v>930</v>
      </c>
      <c r="C3544" s="2" t="inlineStr">
        <is>
          <t>SEPARACAO</t>
        </is>
      </c>
      <c r="D3544" s="2" t="inlineStr">
        <is>
          <t>T640237</t>
        </is>
      </c>
      <c r="E3544" s="2" t="inlineStr">
        <is>
          <t>PAULO CABRAL</t>
        </is>
      </c>
      <c r="F3544" s="2" t="n">
        <v>16990</v>
      </c>
      <c r="G3544" s="2" t="n">
        <v>143.86</v>
      </c>
      <c r="H3544" s="2" t="n">
        <v>118</v>
      </c>
      <c r="I3544" s="2" t="n">
        <v>0</v>
      </c>
      <c r="J3544" s="2" t="inlineStr">
        <is>
          <t>TERCEIRO</t>
        </is>
      </c>
    </row>
    <row r="3545">
      <c r="A3545" s="2" t="n">
        <v>8</v>
      </c>
      <c r="B3545" s="2" t="n">
        <v>930</v>
      </c>
      <c r="C3545" s="2" t="inlineStr">
        <is>
          <t>SEPARACAO</t>
        </is>
      </c>
      <c r="D3545" s="2" t="inlineStr">
        <is>
          <t>T640282</t>
        </is>
      </c>
      <c r="E3545" s="2" t="inlineStr">
        <is>
          <t>Jeremias Ingonge Carlos</t>
        </is>
      </c>
      <c r="F3545" s="2" t="n">
        <v>15563</v>
      </c>
      <c r="G3545" s="2" t="n">
        <v>113.13</v>
      </c>
      <c r="H3545" s="2" t="n">
        <v>138</v>
      </c>
      <c r="I3545" s="2" t="n">
        <v>0</v>
      </c>
      <c r="J3545" s="2" t="inlineStr">
        <is>
          <t>TERCEIRO</t>
        </is>
      </c>
    </row>
    <row r="3546">
      <c r="A3546" s="2" t="n">
        <v>8</v>
      </c>
      <c r="B3546" s="2" t="n">
        <v>930</v>
      </c>
      <c r="C3546" s="2" t="inlineStr">
        <is>
          <t>SEPARACAO</t>
        </is>
      </c>
      <c r="D3546" s="2" t="inlineStr">
        <is>
          <t>T640286</t>
        </is>
      </c>
      <c r="E3546" s="2" t="inlineStr">
        <is>
          <t>EVARISTO EDU KUZOLA</t>
        </is>
      </c>
      <c r="F3546" s="2" t="n">
        <v>13129</v>
      </c>
      <c r="G3546" s="2" t="n">
        <v>114.32</v>
      </c>
      <c r="H3546" s="2" t="n">
        <v>115</v>
      </c>
      <c r="I3546" s="2" t="n">
        <v>0</v>
      </c>
      <c r="J3546" s="2" t="inlineStr">
        <is>
          <t>TERCEIRO</t>
        </is>
      </c>
    </row>
    <row r="3547">
      <c r="A3547" s="2" t="n">
        <v>8</v>
      </c>
      <c r="B3547" s="2" t="n">
        <v>930</v>
      </c>
      <c r="C3547" s="2" t="inlineStr">
        <is>
          <t>SEPARACAO</t>
        </is>
      </c>
      <c r="D3547" s="2" t="inlineStr">
        <is>
          <t>T640289</t>
        </is>
      </c>
      <c r="E3547" s="2" t="inlineStr">
        <is>
          <t>GABRIEL LUCAS SILVA MACIEL</t>
        </is>
      </c>
      <c r="F3547" s="2" t="n">
        <v>3817</v>
      </c>
      <c r="G3547" s="2" t="n">
        <v>27.74</v>
      </c>
      <c r="H3547" s="2" t="n">
        <v>138</v>
      </c>
      <c r="I3547" s="2" t="n">
        <v>0</v>
      </c>
      <c r="J3547" s="2" t="inlineStr">
        <is>
          <t>TERCEIRO</t>
        </is>
      </c>
    </row>
    <row r="3548">
      <c r="A3548" s="2" t="n">
        <v>8</v>
      </c>
      <c r="B3548" s="2" t="n">
        <v>930</v>
      </c>
      <c r="C3548" s="2" t="inlineStr">
        <is>
          <t>SEPARACAO</t>
        </is>
      </c>
      <c r="D3548" s="2" t="inlineStr">
        <is>
          <t>T640296</t>
        </is>
      </c>
      <c r="E3548" s="2" t="inlineStr">
        <is>
          <t>ROBSON MAXIMINO DE MATOS</t>
        </is>
      </c>
      <c r="F3548" s="2" t="n">
        <v>1878</v>
      </c>
      <c r="G3548" s="2" t="n">
        <v>6.56</v>
      </c>
      <c r="H3548" s="2" t="n">
        <v>286</v>
      </c>
      <c r="I3548" s="2" t="n">
        <v>0</v>
      </c>
      <c r="J3548" s="2" t="inlineStr">
        <is>
          <t>TERCEIRO</t>
        </is>
      </c>
    </row>
    <row r="3549">
      <c r="A3549" s="2" t="n">
        <v>8</v>
      </c>
      <c r="B3549" s="2" t="n">
        <v>930</v>
      </c>
      <c r="C3549" s="2" t="inlineStr">
        <is>
          <t>SEPARACAO</t>
        </is>
      </c>
      <c r="D3549" s="2" t="inlineStr">
        <is>
          <t>T640303</t>
        </is>
      </c>
      <c r="E3549" s="2" t="inlineStr">
        <is>
          <t>JEAN MICHEL LAGUERRE</t>
        </is>
      </c>
      <c r="F3549" s="2" t="n">
        <v>14893</v>
      </c>
      <c r="G3549" s="2" t="n">
        <v>112.24</v>
      </c>
      <c r="H3549" s="2" t="n">
        <v>133</v>
      </c>
      <c r="I3549" s="2" t="n">
        <v>0</v>
      </c>
      <c r="J3549" s="2" t="inlineStr">
        <is>
          <t>TERCEIRO</t>
        </is>
      </c>
    </row>
    <row r="3550">
      <c r="A3550" s="2" t="n">
        <v>8</v>
      </c>
      <c r="B3550" s="2" t="n">
        <v>930</v>
      </c>
      <c r="C3550" s="2" t="inlineStr">
        <is>
          <t>SEPARACAO</t>
        </is>
      </c>
      <c r="D3550" s="2" t="inlineStr">
        <is>
          <t>T640304</t>
        </is>
      </c>
      <c r="E3550" s="2" t="inlineStr">
        <is>
          <t>Peterson Rodrigues</t>
        </is>
      </c>
      <c r="F3550" s="2" t="n">
        <v>12505</v>
      </c>
      <c r="G3550" s="2" t="n">
        <v>85.58</v>
      </c>
      <c r="H3550" s="2" t="n">
        <v>146</v>
      </c>
      <c r="I3550" s="2" t="n">
        <v>0</v>
      </c>
      <c r="J3550" s="2" t="inlineStr">
        <is>
          <t>TERCEIRO</t>
        </is>
      </c>
    </row>
    <row r="3551">
      <c r="A3551" s="2" t="n">
        <v>8</v>
      </c>
      <c r="B3551" s="2" t="n">
        <v>930</v>
      </c>
      <c r="C3551" s="2" t="inlineStr">
        <is>
          <t>SEPARACAO</t>
        </is>
      </c>
      <c r="D3551" s="2" t="inlineStr">
        <is>
          <t>T640320</t>
        </is>
      </c>
      <c r="E3551" s="2" t="inlineStr">
        <is>
          <t>LUCAS AGNELO DA SILVA ARRAIAS</t>
        </is>
      </c>
      <c r="F3551" s="2" t="n">
        <v>2287</v>
      </c>
      <c r="G3551" s="2" t="n">
        <v>27.44</v>
      </c>
      <c r="H3551" s="2" t="n">
        <v>83</v>
      </c>
      <c r="I3551" s="2" t="n">
        <v>0</v>
      </c>
      <c r="J3551" s="2" t="inlineStr">
        <is>
          <t>TERCEIRO</t>
        </is>
      </c>
    </row>
    <row r="3552">
      <c r="A3552" s="2" t="n">
        <v>8</v>
      </c>
      <c r="B3552" s="2" t="n">
        <v>930</v>
      </c>
      <c r="C3552" s="2" t="inlineStr">
        <is>
          <t>SEPARACAO</t>
        </is>
      </c>
      <c r="D3552" s="2" t="inlineStr">
        <is>
          <t>T640321</t>
        </is>
      </c>
      <c r="E3552" s="2" t="inlineStr">
        <is>
          <t>ANDERSON MADEIRA MARQUES</t>
        </is>
      </c>
      <c r="F3552" s="2" t="n">
        <v>8148</v>
      </c>
      <c r="G3552" s="2" t="n">
        <v>97.84</v>
      </c>
      <c r="H3552" s="2" t="n">
        <v>83</v>
      </c>
      <c r="I3552" s="2" t="n">
        <v>0</v>
      </c>
      <c r="J3552" s="2" t="inlineStr">
        <is>
          <t>TERCEIRO</t>
        </is>
      </c>
    </row>
    <row r="3553">
      <c r="A3553" s="2" t="n">
        <v>8</v>
      </c>
      <c r="B3553" s="2" t="n">
        <v>930</v>
      </c>
      <c r="C3553" s="2" t="inlineStr">
        <is>
          <t>SEPARACAO</t>
        </is>
      </c>
      <c r="D3553" s="2" t="inlineStr">
        <is>
          <t>T640322</t>
        </is>
      </c>
      <c r="E3553" s="2" t="inlineStr">
        <is>
          <t>KAUAN SILVA SANTOS</t>
        </is>
      </c>
      <c r="F3553" s="2" t="n">
        <v>3291</v>
      </c>
      <c r="G3553" s="2" t="n">
        <v>32.11</v>
      </c>
      <c r="H3553" s="2" t="n">
        <v>102</v>
      </c>
      <c r="I3553" s="2" t="n">
        <v>0</v>
      </c>
      <c r="J3553" s="2" t="inlineStr">
        <is>
          <t>TERCEIRO</t>
        </is>
      </c>
    </row>
    <row r="3554">
      <c r="A3554" s="2" t="n">
        <v>8</v>
      </c>
      <c r="B3554" s="2" t="n">
        <v>930</v>
      </c>
      <c r="C3554" s="2" t="inlineStr">
        <is>
          <t>SEPARACAO</t>
        </is>
      </c>
      <c r="D3554" s="2" t="inlineStr">
        <is>
          <t>T650211</t>
        </is>
      </c>
      <c r="E3554" s="2" t="inlineStr">
        <is>
          <t>ROGERIO JOSE RIBEIRO</t>
        </is>
      </c>
      <c r="F3554" s="2" t="n">
        <v>13484</v>
      </c>
      <c r="G3554" s="2" t="n">
        <v>149.06</v>
      </c>
      <c r="H3554" s="2" t="n">
        <v>90</v>
      </c>
      <c r="I3554" s="2" t="n">
        <v>0</v>
      </c>
      <c r="J3554" s="2" t="inlineStr">
        <is>
          <t>TERCEIRO</t>
        </is>
      </c>
    </row>
    <row r="3555">
      <c r="A3555" s="2" t="n">
        <v>8</v>
      </c>
      <c r="B3555" s="2" t="n">
        <v>930</v>
      </c>
      <c r="C3555" s="2" t="inlineStr">
        <is>
          <t>SEPARACAO</t>
        </is>
      </c>
      <c r="D3555" s="2" t="inlineStr">
        <is>
          <t>T710019</t>
        </is>
      </c>
      <c r="E3555" s="2" t="inlineStr">
        <is>
          <t>INACIO DIAS LAURINDO</t>
        </is>
      </c>
      <c r="F3555" s="2" t="n">
        <v>8258</v>
      </c>
      <c r="G3555" s="2" t="n">
        <v>90.72</v>
      </c>
      <c r="H3555" s="2" t="n">
        <v>91</v>
      </c>
      <c r="I3555" s="2" t="n">
        <v>0</v>
      </c>
      <c r="J3555" s="2" t="inlineStr">
        <is>
          <t>TERCEIRO</t>
        </is>
      </c>
    </row>
    <row r="3556">
      <c r="A3556" s="2" t="n">
        <v>8</v>
      </c>
      <c r="B3556" s="2" t="n">
        <v>930</v>
      </c>
      <c r="C3556" s="2" t="inlineStr">
        <is>
          <t>SEPARACAO</t>
        </is>
      </c>
      <c r="D3556" s="2" t="inlineStr">
        <is>
          <t>T710071</t>
        </is>
      </c>
      <c r="E3556" s="2" t="inlineStr">
        <is>
          <t>Joao Paulino</t>
        </is>
      </c>
      <c r="F3556" s="2" t="n">
        <v>4489</v>
      </c>
      <c r="G3556" s="2" t="n">
        <v>37.44</v>
      </c>
      <c r="H3556" s="2" t="n">
        <v>120</v>
      </c>
      <c r="I3556" s="2" t="n">
        <v>0</v>
      </c>
      <c r="J3556" s="2" t="inlineStr">
        <is>
          <t>TERCEIRO</t>
        </is>
      </c>
    </row>
    <row r="3557">
      <c r="A3557" s="2" t="n">
        <v>8</v>
      </c>
      <c r="B3557" s="2" t="n">
        <v>930</v>
      </c>
      <c r="C3557" s="2" t="inlineStr">
        <is>
          <t>SEPARACAO</t>
        </is>
      </c>
      <c r="D3557" s="2" t="inlineStr">
        <is>
          <t>T710120</t>
        </is>
      </c>
      <c r="E3557" s="2" t="inlineStr">
        <is>
          <t>PAULO ROBERTO DOS SANTOS REIS</t>
        </is>
      </c>
      <c r="F3557" s="2" t="n">
        <v>643</v>
      </c>
      <c r="G3557" s="2" t="n">
        <v>5.95</v>
      </c>
      <c r="H3557" s="2" t="n">
        <v>108</v>
      </c>
      <c r="I3557" s="2" t="n">
        <v>0</v>
      </c>
      <c r="J3557" s="2" t="inlineStr">
        <is>
          <t>TERCEIRO</t>
        </is>
      </c>
    </row>
    <row r="3558">
      <c r="A3558" s="2" t="n">
        <v>8</v>
      </c>
      <c r="B3558" s="2" t="n">
        <v>930</v>
      </c>
      <c r="C3558" s="2" t="inlineStr">
        <is>
          <t>RECEBIMENTO</t>
        </is>
      </c>
      <c r="D3558" s="2" t="inlineStr">
        <is>
          <t>T710171</t>
        </is>
      </c>
      <c r="E3558" s="2" t="inlineStr">
        <is>
          <t>ELICORREIA DE SOUSA ANDRADE</t>
        </is>
      </c>
      <c r="F3558" s="2" t="n">
        <v>83</v>
      </c>
      <c r="G3558" s="2" t="n">
        <v>1.12</v>
      </c>
      <c r="H3558" s="2" t="n">
        <v>74</v>
      </c>
      <c r="I3558" s="2" t="n">
        <v>0</v>
      </c>
      <c r="J3558" s="2" t="inlineStr">
        <is>
          <t>TERCEIRO</t>
        </is>
      </c>
    </row>
    <row r="3559">
      <c r="A3559" s="2" t="n">
        <v>8</v>
      </c>
      <c r="B3559" s="2" t="n">
        <v>930</v>
      </c>
      <c r="C3559" s="2" t="inlineStr">
        <is>
          <t>SEPARACAO</t>
        </is>
      </c>
      <c r="D3559" s="2" t="inlineStr">
        <is>
          <t>T710171</t>
        </is>
      </c>
      <c r="E3559" s="2" t="inlineStr">
        <is>
          <t>ELICORREIA DE SOUSA ANDRADE</t>
        </is>
      </c>
      <c r="F3559" s="2" t="n">
        <v>8186</v>
      </c>
      <c r="G3559" s="2" t="n">
        <v>90.37</v>
      </c>
      <c r="H3559" s="2" t="n">
        <v>91</v>
      </c>
      <c r="I3559" s="2" t="n">
        <v>0</v>
      </c>
      <c r="J3559" s="2" t="inlineStr">
        <is>
          <t>TERCEIRO</t>
        </is>
      </c>
    </row>
    <row r="3560">
      <c r="A3560" s="2" t="n">
        <v>8</v>
      </c>
      <c r="B3560" s="2" t="n">
        <v>930</v>
      </c>
      <c r="C3560" s="2" t="inlineStr">
        <is>
          <t>SEPARACAO</t>
        </is>
      </c>
      <c r="D3560" s="2" t="inlineStr">
        <is>
          <t>T710189</t>
        </is>
      </c>
      <c r="E3560" s="2" t="inlineStr">
        <is>
          <t>Lucas Porto</t>
        </is>
      </c>
      <c r="F3560" s="2" t="n">
        <v>14653</v>
      </c>
      <c r="G3560" s="2" t="n">
        <v>82.56</v>
      </c>
      <c r="H3560" s="2" t="n">
        <v>177</v>
      </c>
      <c r="I3560" s="2" t="n">
        <v>0</v>
      </c>
      <c r="J3560" s="2" t="inlineStr">
        <is>
          <t>TERCEIRO</t>
        </is>
      </c>
    </row>
    <row r="3561">
      <c r="A3561" s="2" t="n">
        <v>8</v>
      </c>
      <c r="B3561" s="2" t="n">
        <v>930</v>
      </c>
      <c r="C3561" s="2" t="inlineStr">
        <is>
          <t>SEPARACAO</t>
        </is>
      </c>
      <c r="D3561" s="2" t="inlineStr">
        <is>
          <t>T710196</t>
        </is>
      </c>
      <c r="E3561" s="2" t="inlineStr">
        <is>
          <t>ROBERTO LIMA SALES DOS SANTOS</t>
        </is>
      </c>
      <c r="F3561" s="2" t="n">
        <v>6902</v>
      </c>
      <c r="G3561" s="2" t="n">
        <v>65.54000000000001</v>
      </c>
      <c r="H3561" s="2" t="n">
        <v>105</v>
      </c>
      <c r="I3561" s="2" t="n">
        <v>0</v>
      </c>
      <c r="J3561" s="2" t="inlineStr">
        <is>
          <t>TERCEIRO</t>
        </is>
      </c>
    </row>
    <row r="3562">
      <c r="A3562" s="2" t="n">
        <v>8</v>
      </c>
      <c r="B3562" s="2" t="n">
        <v>930</v>
      </c>
      <c r="C3562" s="2" t="inlineStr">
        <is>
          <t>SEPARACAO</t>
        </is>
      </c>
      <c r="D3562" s="2" t="inlineStr">
        <is>
          <t>T710216</t>
        </is>
      </c>
      <c r="E3562" s="2" t="inlineStr">
        <is>
          <t>ANTONIO ROSA VIEIRA</t>
        </is>
      </c>
      <c r="F3562" s="2" t="n">
        <v>2554</v>
      </c>
      <c r="G3562" s="2" t="n">
        <v>19.88</v>
      </c>
      <c r="H3562" s="2" t="n">
        <v>128</v>
      </c>
      <c r="I3562" s="2" t="n">
        <v>0</v>
      </c>
      <c r="J3562" s="2" t="inlineStr">
        <is>
          <t>TERCEIRO</t>
        </is>
      </c>
    </row>
    <row r="3563">
      <c r="A3563" s="2" t="n">
        <v>8</v>
      </c>
      <c r="B3563" s="2" t="n">
        <v>930</v>
      </c>
      <c r="C3563" s="2" t="inlineStr">
        <is>
          <t>SEPARACAO</t>
        </is>
      </c>
      <c r="D3563" s="2" t="inlineStr">
        <is>
          <t>T710217</t>
        </is>
      </c>
      <c r="E3563" s="2" t="inlineStr">
        <is>
          <t>DORGIVAL JOSE DE NORONHA</t>
        </is>
      </c>
      <c r="F3563" s="2" t="n">
        <v>5970</v>
      </c>
      <c r="G3563" s="2" t="n">
        <v>44.9</v>
      </c>
      <c r="H3563" s="2" t="n">
        <v>133</v>
      </c>
      <c r="I3563" s="2" t="n">
        <v>0</v>
      </c>
      <c r="J3563" s="2" t="inlineStr">
        <is>
          <t>TERCEIRO</t>
        </is>
      </c>
    </row>
    <row r="3564">
      <c r="A3564" s="2" t="n">
        <v>8</v>
      </c>
      <c r="B3564" s="2" t="n">
        <v>930</v>
      </c>
      <c r="C3564" s="2" t="inlineStr">
        <is>
          <t>SEPARACAO</t>
        </is>
      </c>
      <c r="D3564" s="2" t="inlineStr">
        <is>
          <t>T710218</t>
        </is>
      </c>
      <c r="E3564" s="2" t="inlineStr">
        <is>
          <t>FABIO DE OLIVEIRA CAETANO</t>
        </is>
      </c>
      <c r="F3564" s="2" t="n">
        <v>1406</v>
      </c>
      <c r="G3564" s="2" t="n">
        <v>17.2</v>
      </c>
      <c r="H3564" s="2" t="n">
        <v>82</v>
      </c>
      <c r="I3564" s="2" t="n">
        <v>0</v>
      </c>
      <c r="J3564" s="2" t="inlineStr">
        <is>
          <t>TERCEIRO</t>
        </is>
      </c>
    </row>
    <row r="3565">
      <c r="A3565" s="2" t="n">
        <v>8</v>
      </c>
      <c r="B3565" s="2" t="n">
        <v>930</v>
      </c>
      <c r="C3565" s="2" t="inlineStr">
        <is>
          <t>SEPARACAO</t>
        </is>
      </c>
      <c r="D3565" s="2" t="inlineStr">
        <is>
          <t>T710219</t>
        </is>
      </c>
      <c r="E3565" s="2" t="inlineStr">
        <is>
          <t>GERALDO COUTO DE OLIVEIRA</t>
        </is>
      </c>
      <c r="F3565" s="2" t="n">
        <v>2279</v>
      </c>
      <c r="G3565" s="2" t="n">
        <v>22.7</v>
      </c>
      <c r="H3565" s="2" t="n">
        <v>100</v>
      </c>
      <c r="I3565" s="2" t="n">
        <v>0</v>
      </c>
      <c r="J3565" s="2" t="inlineStr">
        <is>
          <t>TERCEIRO</t>
        </is>
      </c>
    </row>
    <row r="3566">
      <c r="A3566" s="2" t="n">
        <v>8</v>
      </c>
      <c r="B3566" s="2" t="n">
        <v>930</v>
      </c>
      <c r="C3566" s="2" t="inlineStr">
        <is>
          <t>SEPARACAO</t>
        </is>
      </c>
      <c r="D3566" s="2" t="inlineStr">
        <is>
          <t>T710229</t>
        </is>
      </c>
      <c r="E3566" s="2" t="inlineStr">
        <is>
          <t>RICARDO CONCEICAO DOS SANTOS</t>
        </is>
      </c>
      <c r="F3566" s="2" t="n">
        <v>8252</v>
      </c>
      <c r="G3566" s="2" t="n">
        <v>55.54</v>
      </c>
      <c r="H3566" s="2" t="n">
        <v>149</v>
      </c>
      <c r="I3566" s="2" t="n">
        <v>0</v>
      </c>
      <c r="J3566" s="2" t="inlineStr">
        <is>
          <t>TERCEIRO</t>
        </is>
      </c>
    </row>
    <row r="3567">
      <c r="A3567" s="2" t="n">
        <v>8</v>
      </c>
      <c r="B3567" s="2" t="n">
        <v>930</v>
      </c>
      <c r="C3567" s="2" t="inlineStr">
        <is>
          <t>SEPARACAO</t>
        </is>
      </c>
      <c r="D3567" s="2" t="inlineStr">
        <is>
          <t>T710318</t>
        </is>
      </c>
      <c r="E3567" s="2" t="inlineStr">
        <is>
          <t>JORDAN DA SILVA COSTA</t>
        </is>
      </c>
      <c r="F3567" s="2" t="n">
        <v>9884</v>
      </c>
      <c r="G3567" s="2" t="n">
        <v>96</v>
      </c>
      <c r="H3567" s="2" t="n">
        <v>103</v>
      </c>
      <c r="I3567" s="2" t="n">
        <v>0</v>
      </c>
      <c r="J3567" s="2" t="inlineStr">
        <is>
          <t>TERCEIRO</t>
        </is>
      </c>
    </row>
    <row r="3568">
      <c r="A3568" s="2" t="n">
        <v>8</v>
      </c>
      <c r="B3568" s="2" t="n">
        <v>930</v>
      </c>
      <c r="C3568" s="2" t="inlineStr">
        <is>
          <t>SEPARACAO</t>
        </is>
      </c>
      <c r="D3568" s="2" t="inlineStr">
        <is>
          <t>T710342</t>
        </is>
      </c>
      <c r="E3568" s="2" t="inlineStr">
        <is>
          <t>JOEL AMERICO  SANTOS</t>
        </is>
      </c>
      <c r="F3568" s="2" t="n">
        <v>8420</v>
      </c>
      <c r="G3568" s="2" t="n">
        <v>83.38</v>
      </c>
      <c r="H3568" s="2" t="n">
        <v>101</v>
      </c>
      <c r="I3568" s="2" t="n">
        <v>0</v>
      </c>
      <c r="J3568" s="2" t="inlineStr">
        <is>
          <t>TERCEIRO</t>
        </is>
      </c>
    </row>
    <row r="3569">
      <c r="A3569" s="2" t="n">
        <v>8</v>
      </c>
      <c r="B3569" s="2" t="n">
        <v>930</v>
      </c>
      <c r="C3569" s="2" t="inlineStr">
        <is>
          <t>SEPARACAO</t>
        </is>
      </c>
      <c r="D3569" s="2" t="inlineStr">
        <is>
          <t>T710357</t>
        </is>
      </c>
      <c r="E3569" s="2" t="inlineStr">
        <is>
          <t>GUSTAVO OLIVEIRA DAS NEVES FERREIRA</t>
        </is>
      </c>
      <c r="F3569" s="2" t="n">
        <v>13357</v>
      </c>
      <c r="G3569" s="2" t="n">
        <v>105.12</v>
      </c>
      <c r="H3569" s="2" t="n">
        <v>127</v>
      </c>
      <c r="I3569" s="2" t="n">
        <v>0</v>
      </c>
      <c r="J3569" s="2" t="inlineStr">
        <is>
          <t>TERCEIRO</t>
        </is>
      </c>
    </row>
    <row r="3570">
      <c r="A3570" s="2" t="n">
        <v>8</v>
      </c>
      <c r="B3570" s="2" t="n">
        <v>930</v>
      </c>
      <c r="C3570" s="2" t="inlineStr">
        <is>
          <t>SEPARACAO</t>
        </is>
      </c>
      <c r="D3570" s="2" t="inlineStr">
        <is>
          <t>T710385</t>
        </is>
      </c>
      <c r="E3570" s="2" t="inlineStr">
        <is>
          <t>ALEX MARTINS DA SILVA</t>
        </is>
      </c>
      <c r="F3570" s="2" t="n">
        <v>11861</v>
      </c>
      <c r="G3570" s="2" t="n">
        <v>97.88</v>
      </c>
      <c r="H3570" s="2" t="n">
        <v>121</v>
      </c>
      <c r="I3570" s="2" t="n">
        <v>0</v>
      </c>
      <c r="J3570" s="2" t="inlineStr">
        <is>
          <t>TERCEIRO</t>
        </is>
      </c>
    </row>
    <row r="3571">
      <c r="A3571" s="2" t="n">
        <v>8</v>
      </c>
      <c r="B3571" s="2" t="n">
        <v>930</v>
      </c>
      <c r="C3571" s="2" t="inlineStr">
        <is>
          <t>SEPARACAO</t>
        </is>
      </c>
      <c r="D3571" s="2" t="inlineStr">
        <is>
          <t>T710389</t>
        </is>
      </c>
      <c r="E3571" s="2" t="inlineStr">
        <is>
          <t>RAMSES SAID VILLEGAS ORELLANA</t>
        </is>
      </c>
      <c r="F3571" s="2" t="n">
        <v>4694</v>
      </c>
      <c r="G3571" s="2" t="n">
        <v>31.09</v>
      </c>
      <c r="H3571" s="2" t="n">
        <v>151</v>
      </c>
      <c r="I3571" s="2" t="n">
        <v>0</v>
      </c>
      <c r="J3571" s="2" t="inlineStr">
        <is>
          <t>TERCEIRO</t>
        </is>
      </c>
    </row>
    <row r="3572">
      <c r="A3572" s="2" t="n">
        <v>8</v>
      </c>
      <c r="B3572" s="2" t="n">
        <v>930</v>
      </c>
      <c r="C3572" s="2" t="inlineStr">
        <is>
          <t>SEPARACAO</t>
        </is>
      </c>
      <c r="D3572" s="2" t="inlineStr">
        <is>
          <t>T710402</t>
        </is>
      </c>
      <c r="E3572" s="2" t="inlineStr">
        <is>
          <t>JACI AGOSTINHO</t>
        </is>
      </c>
      <c r="F3572" s="2" t="n">
        <v>1465</v>
      </c>
      <c r="G3572" s="2" t="n">
        <v>23.22</v>
      </c>
      <c r="H3572" s="2" t="n">
        <v>63</v>
      </c>
      <c r="I3572" s="2" t="n">
        <v>0</v>
      </c>
      <c r="J3572" s="2" t="inlineStr">
        <is>
          <t>TERCEIRO</t>
        </is>
      </c>
    </row>
    <row r="3573">
      <c r="A3573" s="2" t="n">
        <v>8</v>
      </c>
      <c r="B3573" s="2" t="n">
        <v>930</v>
      </c>
      <c r="C3573" s="2" t="inlineStr">
        <is>
          <t>SEPARACAO</t>
        </is>
      </c>
      <c r="D3573" s="2" t="inlineStr">
        <is>
          <t>T710403</t>
        </is>
      </c>
      <c r="E3573" s="2" t="inlineStr">
        <is>
          <t>EDSON NUNES</t>
        </is>
      </c>
      <c r="F3573" s="2" t="n">
        <v>1312</v>
      </c>
      <c r="G3573" s="2" t="n">
        <v>17.32</v>
      </c>
      <c r="H3573" s="2" t="n">
        <v>76</v>
      </c>
      <c r="I3573" s="2" t="n">
        <v>0</v>
      </c>
      <c r="J3573" s="2" t="inlineStr">
        <is>
          <t>TERCEIRO</t>
        </is>
      </c>
    </row>
    <row r="3574">
      <c r="A3574" s="2" t="n">
        <v>8</v>
      </c>
      <c r="B3574" s="2" t="n">
        <v>930</v>
      </c>
      <c r="C3574" s="2" t="inlineStr">
        <is>
          <t>SEPARACAO</t>
        </is>
      </c>
      <c r="D3574" s="2" t="inlineStr">
        <is>
          <t>T710405</t>
        </is>
      </c>
      <c r="E3574" s="2" t="inlineStr">
        <is>
          <t>LUIZ HENRIQUE SANTOS SILVA</t>
        </is>
      </c>
      <c r="F3574" s="2" t="n">
        <v>9600</v>
      </c>
      <c r="G3574" s="2" t="n">
        <v>91.34</v>
      </c>
      <c r="H3574" s="2" t="n">
        <v>105</v>
      </c>
      <c r="I3574" s="2" t="n">
        <v>0</v>
      </c>
      <c r="J3574" s="2" t="inlineStr">
        <is>
          <t>TERCEIRO</t>
        </is>
      </c>
    </row>
    <row r="3575">
      <c r="A3575" s="2" t="n">
        <v>8</v>
      </c>
      <c r="B3575" s="2" t="n">
        <v>930</v>
      </c>
      <c r="C3575" s="2" t="inlineStr">
        <is>
          <t>SEPARACAO</t>
        </is>
      </c>
      <c r="D3575" s="2" t="inlineStr">
        <is>
          <t>T710412</t>
        </is>
      </c>
      <c r="E3575" s="2" t="inlineStr">
        <is>
          <t>MICHAEL FABIO LIMA DOS SANTOS SILVA</t>
        </is>
      </c>
      <c r="F3575" s="2" t="n">
        <v>9684</v>
      </c>
      <c r="G3575" s="2" t="n">
        <v>62.93</v>
      </c>
      <c r="H3575" s="2" t="n">
        <v>154</v>
      </c>
      <c r="I3575" s="2" t="n">
        <v>0</v>
      </c>
      <c r="J3575" s="2" t="inlineStr">
        <is>
          <t>TERCEIRO</t>
        </is>
      </c>
    </row>
    <row r="3576">
      <c r="A3576" s="2" t="n">
        <v>8</v>
      </c>
      <c r="B3576" s="2" t="n">
        <v>930</v>
      </c>
      <c r="C3576" s="2" t="inlineStr">
        <is>
          <t>SEPARACAO</t>
        </is>
      </c>
      <c r="D3576" s="2" t="inlineStr">
        <is>
          <t>T710419</t>
        </is>
      </c>
      <c r="E3576" s="2" t="inlineStr">
        <is>
          <t>TIAGO DE SOUSA LIMA</t>
        </is>
      </c>
      <c r="F3576" s="2" t="n">
        <v>8250</v>
      </c>
      <c r="G3576" s="2" t="n">
        <v>83.87</v>
      </c>
      <c r="H3576" s="2" t="n">
        <v>98</v>
      </c>
      <c r="I3576" s="2" t="n">
        <v>0</v>
      </c>
      <c r="J3576" s="2" t="inlineStr">
        <is>
          <t>TERCEIRO</t>
        </is>
      </c>
    </row>
    <row r="3577">
      <c r="A3577" s="2" t="n">
        <v>8</v>
      </c>
      <c r="B3577" s="2" t="n">
        <v>930</v>
      </c>
      <c r="C3577" s="2" t="inlineStr">
        <is>
          <t>SEPARACAO</t>
        </is>
      </c>
      <c r="D3577" s="2" t="inlineStr">
        <is>
          <t>T710421</t>
        </is>
      </c>
      <c r="E3577" s="2" t="inlineStr">
        <is>
          <t>VICTOR HENRIQUE FAUSTINO DE ARAUJO</t>
        </is>
      </c>
      <c r="F3577" s="2" t="n">
        <v>3531</v>
      </c>
      <c r="G3577" s="2" t="n">
        <v>34.86</v>
      </c>
      <c r="H3577" s="2" t="n">
        <v>101</v>
      </c>
      <c r="I3577" s="2" t="n">
        <v>0</v>
      </c>
      <c r="J3577" s="2" t="inlineStr">
        <is>
          <t>TERCEIRO</t>
        </is>
      </c>
    </row>
    <row r="3578">
      <c r="A3578" s="2" t="n">
        <v>8</v>
      </c>
      <c r="B3578" s="2" t="n">
        <v>930</v>
      </c>
      <c r="C3578" s="2" t="inlineStr">
        <is>
          <t>SEPARACAO</t>
        </is>
      </c>
      <c r="D3578" s="2" t="inlineStr">
        <is>
          <t>T710425</t>
        </is>
      </c>
      <c r="E3578" s="2" t="inlineStr">
        <is>
          <t>DAVI JOSE DA MATA</t>
        </is>
      </c>
      <c r="F3578" s="2" t="n">
        <v>9388</v>
      </c>
      <c r="G3578" s="2" t="n">
        <v>98.48999999999999</v>
      </c>
      <c r="H3578" s="2" t="n">
        <v>95</v>
      </c>
      <c r="I3578" s="2" t="n">
        <v>0</v>
      </c>
      <c r="J3578" s="2" t="inlineStr">
        <is>
          <t>TERCEIRO</t>
        </is>
      </c>
    </row>
    <row r="3579">
      <c r="A3579" s="2" t="n">
        <v>8</v>
      </c>
      <c r="B3579" s="2" t="n">
        <v>930</v>
      </c>
      <c r="C3579" s="2" t="inlineStr">
        <is>
          <t>SEPARACAO</t>
        </is>
      </c>
      <c r="D3579" s="2" t="inlineStr">
        <is>
          <t>T710433</t>
        </is>
      </c>
      <c r="E3579" s="2" t="inlineStr">
        <is>
          <t>ENZO MANCHINI ONIAS</t>
        </is>
      </c>
      <c r="F3579" s="2" t="n">
        <v>12673</v>
      </c>
      <c r="G3579" s="2" t="n">
        <v>96.8</v>
      </c>
      <c r="H3579" s="2" t="n">
        <v>131</v>
      </c>
      <c r="I3579" s="2" t="n">
        <v>0</v>
      </c>
      <c r="J3579" s="2" t="inlineStr">
        <is>
          <t>TERCEIRO</t>
        </is>
      </c>
    </row>
    <row r="3580">
      <c r="A3580" s="2" t="n">
        <v>8</v>
      </c>
      <c r="B3580" s="2" t="n">
        <v>930</v>
      </c>
      <c r="C3580" s="2" t="inlineStr">
        <is>
          <t>SEPARACAO</t>
        </is>
      </c>
      <c r="D3580" s="2" t="inlineStr">
        <is>
          <t>T710435</t>
        </is>
      </c>
      <c r="E3580" s="2" t="inlineStr">
        <is>
          <t>GUSTAVO DA SILVA D'IMPERIO</t>
        </is>
      </c>
      <c r="F3580" s="2" t="n">
        <v>8614</v>
      </c>
      <c r="G3580" s="2" t="n">
        <v>65.54000000000001</v>
      </c>
      <c r="H3580" s="2" t="n">
        <v>131</v>
      </c>
      <c r="I3580" s="2" t="n">
        <v>0</v>
      </c>
      <c r="J3580" s="2" t="inlineStr">
        <is>
          <t>TERCEIRO</t>
        </is>
      </c>
    </row>
    <row r="3581">
      <c r="A3581" s="2" t="n">
        <v>8</v>
      </c>
      <c r="B3581" s="2" t="n">
        <v>930</v>
      </c>
      <c r="C3581" s="2" t="inlineStr">
        <is>
          <t>SEPARACAO</t>
        </is>
      </c>
      <c r="D3581" s="2" t="inlineStr">
        <is>
          <t>T710446</t>
        </is>
      </c>
      <c r="E3581" s="2" t="inlineStr">
        <is>
          <t>VICTOR ODAIR CARDOSO LORENZI</t>
        </is>
      </c>
      <c r="F3581" s="2" t="n">
        <v>15087</v>
      </c>
      <c r="G3581" s="2" t="n">
        <v>87.28</v>
      </c>
      <c r="H3581" s="2" t="n">
        <v>173</v>
      </c>
      <c r="I3581" s="2" t="n">
        <v>0</v>
      </c>
      <c r="J3581" s="2" t="inlineStr">
        <is>
          <t>TERCEIRO</t>
        </is>
      </c>
    </row>
    <row r="3582">
      <c r="A3582" s="2" t="n">
        <v>8</v>
      </c>
      <c r="B3582" s="2" t="n">
        <v>930</v>
      </c>
      <c r="C3582" s="2" t="inlineStr">
        <is>
          <t>SEPARACAO</t>
        </is>
      </c>
      <c r="D3582" s="2" t="inlineStr">
        <is>
          <t>T710447</t>
        </is>
      </c>
      <c r="E3582" s="2" t="inlineStr">
        <is>
          <t>WILLIAN JOSE DA SILVA</t>
        </is>
      </c>
      <c r="F3582" s="2" t="n">
        <v>1285</v>
      </c>
      <c r="G3582" s="2" t="n">
        <v>15.16</v>
      </c>
      <c r="H3582" s="2" t="n">
        <v>85</v>
      </c>
      <c r="I3582" s="2" t="n">
        <v>0</v>
      </c>
      <c r="J3582" s="2" t="inlineStr">
        <is>
          <t>TERCEIRO</t>
        </is>
      </c>
    </row>
    <row r="3583">
      <c r="A3583" s="2" t="n">
        <v>8</v>
      </c>
      <c r="B3583" s="2" t="n">
        <v>930</v>
      </c>
      <c r="C3583" s="2" t="inlineStr">
        <is>
          <t>SEPARACAO</t>
        </is>
      </c>
      <c r="D3583" s="2" t="inlineStr">
        <is>
          <t>T710448</t>
        </is>
      </c>
      <c r="E3583" s="2" t="inlineStr">
        <is>
          <t>CARLOS ALBERTO SOUZA DA SILVA</t>
        </is>
      </c>
      <c r="F3583" s="2" t="n">
        <v>1375</v>
      </c>
      <c r="G3583" s="2" t="n">
        <v>14.03</v>
      </c>
      <c r="H3583" s="2" t="n">
        <v>98</v>
      </c>
      <c r="I3583" s="2" t="n">
        <v>0</v>
      </c>
      <c r="J3583" s="2" t="inlineStr">
        <is>
          <t>TERCEIRO</t>
        </is>
      </c>
    </row>
    <row r="3584">
      <c r="A3584" s="2" t="n">
        <v>8</v>
      </c>
      <c r="B3584" s="2" t="n">
        <v>930</v>
      </c>
      <c r="C3584" s="2" t="inlineStr">
        <is>
          <t>SEPARACAO</t>
        </is>
      </c>
      <c r="D3584" s="2" t="inlineStr">
        <is>
          <t>T710449</t>
        </is>
      </c>
      <c r="E3584" s="2" t="inlineStr">
        <is>
          <t>GABRIEL DE CASTRO SOUZA</t>
        </is>
      </c>
      <c r="F3584" s="2" t="n">
        <v>1368</v>
      </c>
      <c r="G3584" s="2" t="n">
        <v>17.56</v>
      </c>
      <c r="H3584" s="2" t="n">
        <v>78</v>
      </c>
      <c r="I3584" s="2" t="n">
        <v>0</v>
      </c>
      <c r="J3584" s="2" t="inlineStr">
        <is>
          <t>TERCEIRO</t>
        </is>
      </c>
    </row>
    <row r="3585">
      <c r="A3585" s="2" t="n">
        <v>8</v>
      </c>
      <c r="B3585" s="2" t="n">
        <v>930</v>
      </c>
      <c r="C3585" s="2" t="inlineStr">
        <is>
          <t>SEPARACAO</t>
        </is>
      </c>
      <c r="D3585" s="2" t="inlineStr">
        <is>
          <t>T710457</t>
        </is>
      </c>
      <c r="E3585" s="2" t="inlineStr">
        <is>
          <t>JEAN ALMEIDA DE JESUS</t>
        </is>
      </c>
      <c r="F3585" s="2" t="n">
        <v>9214</v>
      </c>
      <c r="G3585" s="2" t="n">
        <v>96.90000000000001</v>
      </c>
      <c r="H3585" s="2" t="n">
        <v>95</v>
      </c>
      <c r="I3585" s="2" t="n">
        <v>0</v>
      </c>
      <c r="J3585" s="2" t="inlineStr">
        <is>
          <t>TERCEIRO</t>
        </is>
      </c>
    </row>
    <row r="3586">
      <c r="A3586" s="2" t="n">
        <v>8</v>
      </c>
      <c r="B3586" s="2" t="n">
        <v>930</v>
      </c>
      <c r="C3586" s="2" t="inlineStr">
        <is>
          <t>SEPARACAO</t>
        </is>
      </c>
      <c r="D3586" s="2" t="inlineStr">
        <is>
          <t>T710469</t>
        </is>
      </c>
      <c r="E3586" s="2" t="inlineStr">
        <is>
          <t>MARCO ANTONIO DA SILVA</t>
        </is>
      </c>
      <c r="F3586" s="2" t="n">
        <v>562</v>
      </c>
      <c r="G3586" s="2" t="n">
        <v>2.21</v>
      </c>
      <c r="H3586" s="2" t="n">
        <v>254</v>
      </c>
      <c r="I3586" s="2" t="n">
        <v>0</v>
      </c>
      <c r="J3586" s="2" t="inlineStr">
        <is>
          <t>TERCEIRO</t>
        </is>
      </c>
    </row>
    <row r="3587">
      <c r="A3587" s="2" t="n">
        <v>8</v>
      </c>
      <c r="B3587" s="2" t="n">
        <v>930</v>
      </c>
      <c r="C3587" s="2" t="inlineStr">
        <is>
          <t>SEPARACAO</t>
        </is>
      </c>
      <c r="D3587" s="2" t="inlineStr">
        <is>
          <t>T710486</t>
        </is>
      </c>
      <c r="E3587" s="2" t="inlineStr">
        <is>
          <t>EDMILSON MONTEIRO</t>
        </is>
      </c>
      <c r="F3587" s="2" t="n">
        <v>9403</v>
      </c>
      <c r="G3587" s="2" t="n">
        <v>88.15000000000001</v>
      </c>
      <c r="H3587" s="2" t="n">
        <v>107</v>
      </c>
      <c r="I3587" s="2" t="n">
        <v>0</v>
      </c>
      <c r="J3587" s="2" t="inlineStr">
        <is>
          <t>TERCEIRO</t>
        </is>
      </c>
    </row>
    <row r="3588">
      <c r="A3588" s="2" t="n">
        <v>8</v>
      </c>
      <c r="B3588" s="2" t="n">
        <v>930</v>
      </c>
      <c r="C3588" s="2" t="inlineStr">
        <is>
          <t>SEPARACAO</t>
        </is>
      </c>
      <c r="D3588" s="2" t="inlineStr">
        <is>
          <t>T710488</t>
        </is>
      </c>
      <c r="E3588" s="2" t="inlineStr">
        <is>
          <t>BADARA THIAM</t>
        </is>
      </c>
      <c r="F3588" s="2" t="n">
        <v>3833</v>
      </c>
      <c r="G3588" s="2" t="n">
        <v>34.84</v>
      </c>
      <c r="H3588" s="2" t="n">
        <v>110</v>
      </c>
      <c r="I3588" s="2" t="n">
        <v>0</v>
      </c>
      <c r="J3588" s="2" t="inlineStr">
        <is>
          <t>TERCEIRO</t>
        </is>
      </c>
    </row>
    <row r="3589">
      <c r="A3589" s="2" t="n">
        <v>8</v>
      </c>
      <c r="B3589" s="2" t="n">
        <v>930</v>
      </c>
      <c r="C3589" s="2" t="inlineStr">
        <is>
          <t>SEPARACAO</t>
        </is>
      </c>
      <c r="D3589" s="2" t="inlineStr">
        <is>
          <t>T710491</t>
        </is>
      </c>
      <c r="E3589" s="2" t="inlineStr">
        <is>
          <t>THIAGO DE PAULA MORAES</t>
        </is>
      </c>
      <c r="F3589" s="2" t="n">
        <v>12141</v>
      </c>
      <c r="G3589" s="2" t="n">
        <v>99.05</v>
      </c>
      <c r="H3589" s="2" t="n">
        <v>123</v>
      </c>
      <c r="I3589" s="2" t="n">
        <v>0</v>
      </c>
      <c r="J3589" s="2" t="inlineStr">
        <is>
          <t>TERCEIRO</t>
        </is>
      </c>
    </row>
    <row r="3590">
      <c r="A3590" s="2" t="n">
        <v>8</v>
      </c>
      <c r="B3590" s="2" t="n">
        <v>930</v>
      </c>
      <c r="C3590" s="2" t="inlineStr">
        <is>
          <t>SEPARACAO</t>
        </is>
      </c>
      <c r="D3590" s="2" t="inlineStr">
        <is>
          <t>T710493</t>
        </is>
      </c>
      <c r="E3590" s="2" t="inlineStr">
        <is>
          <t>CLEBER GOMES DOS SANTOS</t>
        </is>
      </c>
      <c r="F3590" s="2" t="n">
        <v>324</v>
      </c>
      <c r="G3590" s="2" t="n">
        <v>3.76</v>
      </c>
      <c r="H3590" s="2" t="n">
        <v>86</v>
      </c>
      <c r="I3590" s="2" t="n">
        <v>0</v>
      </c>
      <c r="J3590" s="2" t="inlineStr">
        <is>
          <t>TERCEIRO</t>
        </is>
      </c>
    </row>
    <row r="3591">
      <c r="A3591" s="2" t="n">
        <v>8</v>
      </c>
      <c r="B3591" s="2" t="n">
        <v>930</v>
      </c>
      <c r="C3591" s="2" t="inlineStr">
        <is>
          <t>SEPARACAO</t>
        </is>
      </c>
      <c r="D3591" s="2" t="inlineStr">
        <is>
          <t>T710496</t>
        </is>
      </c>
      <c r="E3591" s="2" t="inlineStr">
        <is>
          <t>Higor da Silva Lopes</t>
        </is>
      </c>
      <c r="F3591" s="2" t="n">
        <v>1481</v>
      </c>
      <c r="G3591" s="2" t="n">
        <v>16.93</v>
      </c>
      <c r="H3591" s="2" t="n">
        <v>87</v>
      </c>
      <c r="I3591" s="2" t="n">
        <v>0</v>
      </c>
      <c r="J3591" s="2" t="inlineStr">
        <is>
          <t>TERCEIRO</t>
        </is>
      </c>
    </row>
    <row r="3592">
      <c r="A3592" s="2" t="n">
        <v>8</v>
      </c>
      <c r="B3592" s="2" t="n">
        <v>930</v>
      </c>
      <c r="C3592" s="2" t="inlineStr">
        <is>
          <t>SEPARACAO</t>
        </is>
      </c>
      <c r="D3592" s="2" t="inlineStr">
        <is>
          <t>T710498</t>
        </is>
      </c>
      <c r="E3592" s="2" t="inlineStr">
        <is>
          <t>Luiz Henrique Souza da Silveira Silva</t>
        </is>
      </c>
      <c r="F3592" s="2" t="n">
        <v>7804</v>
      </c>
      <c r="G3592" s="2" t="n">
        <v>87.56999999999999</v>
      </c>
      <c r="H3592" s="2" t="n">
        <v>89</v>
      </c>
      <c r="I3592" s="2" t="n">
        <v>0</v>
      </c>
      <c r="J3592" s="2" t="inlineStr">
        <is>
          <t>TERCEIRO</t>
        </is>
      </c>
    </row>
    <row r="3593">
      <c r="A3593" s="2" t="n">
        <v>8</v>
      </c>
      <c r="B3593" s="2" t="n">
        <v>930</v>
      </c>
      <c r="C3593" s="2" t="inlineStr">
        <is>
          <t>SEPARACAO</t>
        </is>
      </c>
      <c r="D3593" s="2" t="inlineStr">
        <is>
          <t>T710501</t>
        </is>
      </c>
      <c r="E3593" s="2" t="inlineStr">
        <is>
          <t>IGOR RODRIGUES</t>
        </is>
      </c>
      <c r="F3593" s="2" t="n">
        <v>1395</v>
      </c>
      <c r="G3593" s="2" t="n">
        <v>15.96</v>
      </c>
      <c r="H3593" s="2" t="n">
        <v>87</v>
      </c>
      <c r="I3593" s="2" t="n">
        <v>0</v>
      </c>
      <c r="J3593" s="2" t="inlineStr">
        <is>
          <t>TERCEIRO</t>
        </is>
      </c>
    </row>
    <row r="3594">
      <c r="A3594" s="2" t="n">
        <v>8</v>
      </c>
      <c r="B3594" s="2" t="n">
        <v>930</v>
      </c>
      <c r="C3594" s="2" t="inlineStr">
        <is>
          <t>SEPARACAO</t>
        </is>
      </c>
      <c r="D3594" s="2" t="inlineStr">
        <is>
          <t>T710502</t>
        </is>
      </c>
      <c r="E3594" s="2" t="inlineStr">
        <is>
          <t>ALESSANDRO ROGERIO CARNAIBA SIQUEIRA</t>
        </is>
      </c>
      <c r="F3594" s="2" t="n">
        <v>5015</v>
      </c>
      <c r="G3594" s="2" t="n">
        <v>63.73</v>
      </c>
      <c r="H3594" s="2" t="n">
        <v>79</v>
      </c>
      <c r="I3594" s="2" t="n">
        <v>0</v>
      </c>
      <c r="J3594" s="2" t="inlineStr">
        <is>
          <t>TERCEIRO</t>
        </is>
      </c>
    </row>
    <row r="3595">
      <c r="A3595" s="2" t="n">
        <v>8</v>
      </c>
      <c r="B3595" s="2" t="n">
        <v>930</v>
      </c>
      <c r="C3595" s="2" t="inlineStr">
        <is>
          <t>SEPARACAO</t>
        </is>
      </c>
      <c r="D3595" s="2" t="inlineStr">
        <is>
          <t>T710503</t>
        </is>
      </c>
      <c r="E3595" s="2" t="inlineStr">
        <is>
          <t>JOAO VICTOR RODRIGUES DE MELO</t>
        </is>
      </c>
      <c r="F3595" s="2" t="n">
        <v>6659</v>
      </c>
      <c r="G3595" s="2" t="n">
        <v>72.67</v>
      </c>
      <c r="H3595" s="2" t="n">
        <v>92</v>
      </c>
      <c r="I3595" s="2" t="n">
        <v>0</v>
      </c>
      <c r="J3595" s="2" t="inlineStr">
        <is>
          <t>TERCEIRO</t>
        </is>
      </c>
    </row>
    <row r="3596">
      <c r="A3596" s="2" t="n">
        <v>8</v>
      </c>
      <c r="B3596" s="2" t="n">
        <v>930</v>
      </c>
      <c r="C3596" s="2" t="inlineStr">
        <is>
          <t>SEPARACAO</t>
        </is>
      </c>
      <c r="D3596" s="2" t="inlineStr">
        <is>
          <t>T710505</t>
        </is>
      </c>
      <c r="E3596" s="2" t="inlineStr">
        <is>
          <t>JOAO VITOR SILVESTRE DE OLIVEIRA</t>
        </is>
      </c>
      <c r="F3596" s="2" t="n">
        <v>7163</v>
      </c>
      <c r="G3596" s="2" t="n">
        <v>74.73</v>
      </c>
      <c r="H3596" s="2" t="n">
        <v>96</v>
      </c>
      <c r="I3596" s="2" t="n">
        <v>0</v>
      </c>
      <c r="J3596" s="2" t="inlineStr">
        <is>
          <t>TERCEIRO</t>
        </is>
      </c>
    </row>
    <row r="3597">
      <c r="A3597" s="2" t="n">
        <v>8</v>
      </c>
      <c r="B3597" s="2" t="n">
        <v>930</v>
      </c>
      <c r="C3597" s="2" t="inlineStr">
        <is>
          <t>SEPARACAO</t>
        </is>
      </c>
      <c r="D3597" s="2" t="inlineStr">
        <is>
          <t>T710506</t>
        </is>
      </c>
      <c r="E3597" s="2" t="inlineStr">
        <is>
          <t>Valdo Costa da Silva</t>
        </is>
      </c>
      <c r="F3597" s="2" t="n">
        <v>6891</v>
      </c>
      <c r="G3597" s="2" t="n">
        <v>83.17</v>
      </c>
      <c r="H3597" s="2" t="n">
        <v>83</v>
      </c>
      <c r="I3597" s="2" t="n">
        <v>0</v>
      </c>
      <c r="J3597" s="2" t="inlineStr">
        <is>
          <t>TERCEIRO</t>
        </is>
      </c>
    </row>
    <row r="3598">
      <c r="A3598" s="2" t="n">
        <v>8</v>
      </c>
      <c r="B3598" s="2" t="n">
        <v>930</v>
      </c>
      <c r="C3598" s="2" t="inlineStr">
        <is>
          <t>SEPARACAO</t>
        </is>
      </c>
      <c r="D3598" s="2" t="inlineStr">
        <is>
          <t>T710507</t>
        </is>
      </c>
      <c r="E3598" s="2" t="inlineStr">
        <is>
          <t>Kaue Gabriel Ferraz do Amaral</t>
        </is>
      </c>
      <c r="F3598" s="2" t="n">
        <v>8073</v>
      </c>
      <c r="G3598" s="2" t="n">
        <v>87.43000000000001</v>
      </c>
      <c r="H3598" s="2" t="n">
        <v>92</v>
      </c>
      <c r="I3598" s="2" t="n">
        <v>0</v>
      </c>
      <c r="J3598" s="2" t="inlineStr">
        <is>
          <t>TERCEIRO</t>
        </is>
      </c>
    </row>
    <row r="3599">
      <c r="A3599" s="2" t="n">
        <v>8</v>
      </c>
      <c r="B3599" s="2" t="n">
        <v>930</v>
      </c>
      <c r="C3599" s="2" t="inlineStr">
        <is>
          <t>SEPARACAO</t>
        </is>
      </c>
      <c r="D3599" s="2" t="inlineStr">
        <is>
          <t>T710508</t>
        </is>
      </c>
      <c r="E3599" s="2" t="inlineStr">
        <is>
          <t>Carlos Santana de Jesus</t>
        </is>
      </c>
      <c r="F3599" s="2" t="n">
        <v>1617</v>
      </c>
      <c r="G3599" s="2" t="n">
        <v>19.01</v>
      </c>
      <c r="H3599" s="2" t="n">
        <v>85</v>
      </c>
      <c r="I3599" s="2" t="n">
        <v>0</v>
      </c>
      <c r="J3599" s="2" t="inlineStr">
        <is>
          <t>TERCEIRO</t>
        </is>
      </c>
    </row>
    <row r="3600">
      <c r="A3600" s="2" t="n">
        <v>8</v>
      </c>
      <c r="B3600" s="2" t="n">
        <v>930</v>
      </c>
      <c r="C3600" s="2" t="inlineStr">
        <is>
          <t>SEPARACAO</t>
        </is>
      </c>
      <c r="D3600" s="2" t="inlineStr">
        <is>
          <t>T710511</t>
        </is>
      </c>
      <c r="E3600" s="2" t="inlineStr">
        <is>
          <t>Richard Silva Francisco</t>
        </is>
      </c>
      <c r="F3600" s="2" t="n">
        <v>2400</v>
      </c>
      <c r="G3600" s="2" t="n">
        <v>30.98</v>
      </c>
      <c r="H3600" s="2" t="n">
        <v>77</v>
      </c>
      <c r="I3600" s="2" t="n">
        <v>0</v>
      </c>
      <c r="J3600" s="2" t="inlineStr">
        <is>
          <t>TERCEIRO</t>
        </is>
      </c>
    </row>
    <row r="3601">
      <c r="A3601" s="2" t="n">
        <v>8</v>
      </c>
      <c r="B3601" s="2" t="n">
        <v>930</v>
      </c>
      <c r="C3601" s="2" t="inlineStr">
        <is>
          <t>ATIVIDADE OP. EMP.</t>
        </is>
      </c>
      <c r="D3601" s="2" t="inlineStr">
        <is>
          <t>T720310</t>
        </is>
      </c>
      <c r="E3601" s="2" t="inlineStr">
        <is>
          <t>FRANCISCO DEMONTIER CAETANO FILHO</t>
        </is>
      </c>
      <c r="F3601" s="2" t="n">
        <v>2816</v>
      </c>
      <c r="G3601" s="2" t="n">
        <v>46.16</v>
      </c>
      <c r="H3601" s="2" t="n">
        <v>61</v>
      </c>
      <c r="I3601" s="2" t="n">
        <v>0</v>
      </c>
      <c r="J3601" s="2" t="inlineStr">
        <is>
          <t>TERCEIRO</t>
        </is>
      </c>
    </row>
    <row r="3602">
      <c r="A3602" s="2" t="n">
        <v>8</v>
      </c>
      <c r="B3602" s="2" t="n">
        <v>930</v>
      </c>
      <c r="C3602" s="2" t="inlineStr">
        <is>
          <t>SEPARACAO</t>
        </is>
      </c>
      <c r="D3602" s="2" t="inlineStr">
        <is>
          <t>T720319</t>
        </is>
      </c>
      <c r="E3602" s="2" t="inlineStr">
        <is>
          <t>EDUARDO FERREIRA DOS SANTOS</t>
        </is>
      </c>
      <c r="F3602" s="2" t="n">
        <v>523</v>
      </c>
      <c r="G3602" s="2" t="n">
        <v>8.609999999999999</v>
      </c>
      <c r="H3602" s="2" t="n">
        <v>61</v>
      </c>
      <c r="I3602" s="2" t="n">
        <v>0</v>
      </c>
      <c r="J3602" s="2" t="inlineStr">
        <is>
          <t>TERCEIRO</t>
        </is>
      </c>
    </row>
    <row r="3603">
      <c r="A3603" s="2" t="n">
        <v>8</v>
      </c>
      <c r="B3603" s="2" t="n">
        <v>930</v>
      </c>
      <c r="C3603" s="2" t="inlineStr">
        <is>
          <t>SEPARACAO</t>
        </is>
      </c>
      <c r="D3603" s="2" t="inlineStr">
        <is>
          <t>T720363</t>
        </is>
      </c>
      <c r="E3603" s="2" t="inlineStr">
        <is>
          <t>LEOPOLDO BARBOZA JUNIOR</t>
        </is>
      </c>
      <c r="F3603" s="2" t="n">
        <v>7036</v>
      </c>
      <c r="G3603" s="2" t="n">
        <v>84.69</v>
      </c>
      <c r="H3603" s="2" t="n">
        <v>83</v>
      </c>
      <c r="I3603" s="2" t="n">
        <v>0</v>
      </c>
      <c r="J3603" s="2" t="inlineStr">
        <is>
          <t>TERCEIRO</t>
        </is>
      </c>
    </row>
    <row r="3604">
      <c r="A3604" s="2" t="n">
        <v>8</v>
      </c>
      <c r="B3604" s="2" t="n">
        <v>930</v>
      </c>
      <c r="C3604" s="2" t="inlineStr">
        <is>
          <t>SEPARACAO</t>
        </is>
      </c>
      <c r="D3604" s="2" t="inlineStr">
        <is>
          <t>T720391</t>
        </is>
      </c>
      <c r="E3604" s="2" t="inlineStr">
        <is>
          <t>PAULO AFONSO DE SALES DA SILVA</t>
        </is>
      </c>
      <c r="F3604" s="2" t="n">
        <v>5445</v>
      </c>
      <c r="G3604" s="2" t="n">
        <v>75.67</v>
      </c>
      <c r="H3604" s="2" t="n">
        <v>72</v>
      </c>
      <c r="I3604" s="2" t="n">
        <v>0</v>
      </c>
      <c r="J3604" s="2" t="inlineStr">
        <is>
          <t>TERCEIRO</t>
        </is>
      </c>
    </row>
    <row r="3605">
      <c r="A3605" s="2" t="n">
        <v>8</v>
      </c>
      <c r="B3605" s="2" t="n">
        <v>930</v>
      </c>
      <c r="C3605" s="2" t="inlineStr">
        <is>
          <t>ATIVIDADE OP. EMP.</t>
        </is>
      </c>
      <c r="D3605" s="2" t="inlineStr">
        <is>
          <t>T720420</t>
        </is>
      </c>
      <c r="E3605" s="2" t="inlineStr">
        <is>
          <t>Fabio DOS SANTOS SILVA</t>
        </is>
      </c>
      <c r="F3605" s="2" t="n">
        <v>1300</v>
      </c>
      <c r="G3605" s="2" t="n">
        <v>41.92</v>
      </c>
      <c r="H3605" s="2" t="n">
        <v>31</v>
      </c>
      <c r="I3605" s="2" t="n">
        <v>0</v>
      </c>
      <c r="J3605" s="2" t="inlineStr">
        <is>
          <t>TERCEIRO</t>
        </is>
      </c>
    </row>
    <row r="3606">
      <c r="A3606" s="2" t="n">
        <v>8</v>
      </c>
      <c r="B3606" s="2" t="n">
        <v>930</v>
      </c>
      <c r="C3606" s="2" t="inlineStr">
        <is>
          <t>SEPARACAO</t>
        </is>
      </c>
      <c r="D3606" s="2" t="inlineStr">
        <is>
          <t>T720437</t>
        </is>
      </c>
      <c r="E3606" s="2" t="inlineStr">
        <is>
          <t>PETERSON DE OLIVEIRA JOLA</t>
        </is>
      </c>
      <c r="F3606" s="2" t="n">
        <v>9217</v>
      </c>
      <c r="G3606" s="2" t="n">
        <v>103.89</v>
      </c>
      <c r="H3606" s="2" t="n">
        <v>89</v>
      </c>
      <c r="I3606" s="2" t="n">
        <v>0</v>
      </c>
      <c r="J3606" s="2" t="inlineStr">
        <is>
          <t>TERCEIRO</t>
        </is>
      </c>
    </row>
    <row r="3607">
      <c r="A3607" s="2" t="n">
        <v>8</v>
      </c>
      <c r="B3607" s="2" t="n">
        <v>930</v>
      </c>
      <c r="C3607" s="2" t="inlineStr">
        <is>
          <t>SEPARACAO</t>
        </is>
      </c>
      <c r="D3607" s="2" t="inlineStr">
        <is>
          <t>T720441</t>
        </is>
      </c>
      <c r="E3607" s="2" t="inlineStr">
        <is>
          <t>WESLEY DE SANTANA LIMA</t>
        </is>
      </c>
      <c r="F3607" s="2" t="n">
        <v>6522</v>
      </c>
      <c r="G3607" s="2" t="n">
        <v>72.17</v>
      </c>
      <c r="H3607" s="2" t="n">
        <v>90</v>
      </c>
      <c r="I3607" s="2" t="n">
        <v>0</v>
      </c>
      <c r="J3607" s="2" t="inlineStr">
        <is>
          <t>TERCEIRO</t>
        </is>
      </c>
    </row>
    <row r="3608">
      <c r="A3608" s="2" t="n">
        <v>8</v>
      </c>
      <c r="B3608" s="2" t="n">
        <v>930</v>
      </c>
      <c r="C3608" s="2" t="inlineStr">
        <is>
          <t>ATIVIDADE OP. EMP.</t>
        </is>
      </c>
      <c r="D3608" s="2" t="inlineStr">
        <is>
          <t>T720442</t>
        </is>
      </c>
      <c r="E3608" s="2" t="inlineStr">
        <is>
          <t>JURANDIR PENA DE BRITO</t>
        </is>
      </c>
      <c r="F3608" s="2" t="n">
        <v>734</v>
      </c>
      <c r="G3608" s="2" t="n">
        <v>73.78</v>
      </c>
      <c r="H3608" s="2" t="n">
        <v>10</v>
      </c>
      <c r="I3608" s="2" t="n">
        <v>0</v>
      </c>
      <c r="J3608" s="2" t="inlineStr">
        <is>
          <t>TERCEIRO</t>
        </is>
      </c>
    </row>
    <row r="3609">
      <c r="A3609" s="2" t="n">
        <v>8</v>
      </c>
      <c r="B3609" s="2" t="n">
        <v>930</v>
      </c>
      <c r="C3609" s="2" t="inlineStr">
        <is>
          <t>SEPARACAO</t>
        </is>
      </c>
      <c r="D3609" s="2" t="inlineStr">
        <is>
          <t>T720445</t>
        </is>
      </c>
      <c r="E3609" s="2" t="inlineStr">
        <is>
          <t>MARCOS ADRIANO RODRIGUES DOS SANTOS</t>
        </is>
      </c>
      <c r="F3609" s="2" t="n">
        <v>10946</v>
      </c>
      <c r="G3609" s="2" t="n">
        <v>153.04</v>
      </c>
      <c r="H3609" s="2" t="n">
        <v>72</v>
      </c>
      <c r="I3609" s="2" t="n">
        <v>0</v>
      </c>
      <c r="J3609" s="2" t="inlineStr">
        <is>
          <t>TERCEIRO</t>
        </is>
      </c>
    </row>
    <row r="3610">
      <c r="A3610" s="2" t="n">
        <v>8</v>
      </c>
      <c r="B3610" s="2" t="n">
        <v>930</v>
      </c>
      <c r="C3610" s="2" t="inlineStr">
        <is>
          <t>SEPARACAO</t>
        </is>
      </c>
      <c r="D3610" s="2" t="inlineStr">
        <is>
          <t>T720450</t>
        </is>
      </c>
      <c r="E3610" s="2" t="inlineStr">
        <is>
          <t>ELIEDISON LUCAS DA SILVA CORREIA</t>
        </is>
      </c>
      <c r="F3610" s="2" t="n">
        <v>6985</v>
      </c>
      <c r="G3610" s="2" t="n">
        <v>77.76000000000001</v>
      </c>
      <c r="H3610" s="2" t="n">
        <v>90</v>
      </c>
      <c r="I3610" s="2" t="n">
        <v>0</v>
      </c>
      <c r="J3610" s="2" t="inlineStr">
        <is>
          <t>TERCEIRO</t>
        </is>
      </c>
    </row>
    <row r="3611">
      <c r="A3611" s="2" t="n">
        <v>8</v>
      </c>
      <c r="B3611" s="2" t="n">
        <v>930</v>
      </c>
      <c r="C3611" s="2" t="inlineStr">
        <is>
          <t>SEPARACAO</t>
        </is>
      </c>
      <c r="D3611" s="2" t="inlineStr">
        <is>
          <t>T720456</t>
        </is>
      </c>
      <c r="E3611" s="2" t="inlineStr">
        <is>
          <t>Glody Bolombo Mbokolo</t>
        </is>
      </c>
      <c r="F3611" s="2" t="n">
        <v>9878</v>
      </c>
      <c r="G3611" s="2" t="n">
        <v>97.67</v>
      </c>
      <c r="H3611" s="2" t="n">
        <v>101</v>
      </c>
      <c r="I3611" s="2" t="n">
        <v>0</v>
      </c>
      <c r="J3611" s="2" t="inlineStr">
        <is>
          <t>TERCEIRO</t>
        </is>
      </c>
    </row>
    <row r="3612">
      <c r="A3612" s="2" t="n">
        <v>8</v>
      </c>
      <c r="B3612" s="2" t="n">
        <v>930</v>
      </c>
      <c r="C3612" s="2" t="inlineStr">
        <is>
          <t>SEPARACAO</t>
        </is>
      </c>
      <c r="D3612" s="2" t="inlineStr">
        <is>
          <t>T720460</t>
        </is>
      </c>
      <c r="E3612" s="2" t="inlineStr">
        <is>
          <t>FERNANDO MATUVOVA</t>
        </is>
      </c>
      <c r="F3612" s="2" t="n">
        <v>8335</v>
      </c>
      <c r="G3612" s="2" t="n">
        <v>111.32</v>
      </c>
      <c r="H3612" s="2" t="n">
        <v>75</v>
      </c>
      <c r="I3612" s="2" t="n">
        <v>0</v>
      </c>
      <c r="J3612" s="2" t="inlineStr">
        <is>
          <t>TERCEIRO</t>
        </is>
      </c>
    </row>
    <row r="3613">
      <c r="A3613" s="2" t="n">
        <v>8</v>
      </c>
      <c r="B3613" s="2" t="n">
        <v>930</v>
      </c>
      <c r="C3613" s="2" t="inlineStr">
        <is>
          <t>SEPARACAO</t>
        </is>
      </c>
      <c r="D3613" s="2" t="inlineStr">
        <is>
          <t>T720473</t>
        </is>
      </c>
      <c r="E3613" s="2" t="inlineStr">
        <is>
          <t>ANTONIO MARCOS TORQUATO</t>
        </is>
      </c>
      <c r="F3613" s="2" t="n">
        <v>952</v>
      </c>
      <c r="G3613" s="2" t="n">
        <v>16.65</v>
      </c>
      <c r="H3613" s="2" t="n">
        <v>57</v>
      </c>
      <c r="I3613" s="2" t="n">
        <v>0</v>
      </c>
      <c r="J3613" s="2" t="inlineStr">
        <is>
          <t>TERCEIRO</t>
        </is>
      </c>
    </row>
    <row r="3614">
      <c r="A3614" s="2" t="n">
        <v>8</v>
      </c>
      <c r="B3614" s="2" t="n">
        <v>930</v>
      </c>
      <c r="C3614" s="2" t="inlineStr">
        <is>
          <t>SEPARACAO</t>
        </is>
      </c>
      <c r="D3614" s="2" t="inlineStr">
        <is>
          <t>T730244</t>
        </is>
      </c>
      <c r="E3614" s="2" t="inlineStr">
        <is>
          <t>Leonardo Souza</t>
        </is>
      </c>
      <c r="F3614" s="2" t="n">
        <v>3733</v>
      </c>
      <c r="G3614" s="2" t="n">
        <v>57.95</v>
      </c>
      <c r="H3614" s="2" t="n">
        <v>64</v>
      </c>
      <c r="I3614" s="2" t="n">
        <v>0</v>
      </c>
      <c r="J3614" s="2" t="inlineStr">
        <is>
          <t>TERCEIRO</t>
        </is>
      </c>
    </row>
    <row r="3615">
      <c r="A3615" s="2" t="n">
        <v>8</v>
      </c>
      <c r="B3615" s="2" t="n">
        <v>930</v>
      </c>
      <c r="C3615" s="2" t="inlineStr">
        <is>
          <t>SEPARACAO</t>
        </is>
      </c>
      <c r="D3615" s="2" t="inlineStr">
        <is>
          <t>T730295</t>
        </is>
      </c>
      <c r="E3615" s="2" t="inlineStr">
        <is>
          <t>JULIO CESAR SILVA</t>
        </is>
      </c>
      <c r="F3615" s="2" t="n">
        <v>5544</v>
      </c>
      <c r="G3615" s="2" t="n">
        <v>78.72</v>
      </c>
      <c r="H3615" s="2" t="n">
        <v>70</v>
      </c>
      <c r="I3615" s="2" t="n">
        <v>0</v>
      </c>
      <c r="J3615" s="2" t="inlineStr">
        <is>
          <t>TERCEIRO</t>
        </is>
      </c>
    </row>
    <row r="3616">
      <c r="A3616" s="2" t="n">
        <v>8</v>
      </c>
      <c r="B3616" s="2" t="n">
        <v>930</v>
      </c>
      <c r="C3616" s="2" t="inlineStr">
        <is>
          <t>SEPARACAO</t>
        </is>
      </c>
      <c r="D3616" s="2" t="inlineStr">
        <is>
          <t>T730563</t>
        </is>
      </c>
      <c r="E3616" s="2" t="inlineStr">
        <is>
          <t>Marcio Cristiano de Souza</t>
        </is>
      </c>
      <c r="F3616" s="2" t="n">
        <v>6823</v>
      </c>
      <c r="G3616" s="2" t="n">
        <v>76.70999999999999</v>
      </c>
      <c r="H3616" s="2" t="n">
        <v>89</v>
      </c>
      <c r="I3616" s="2" t="n">
        <v>0</v>
      </c>
      <c r="J3616" s="2" t="inlineStr">
        <is>
          <t>TERCEIRO</t>
        </is>
      </c>
    </row>
    <row r="3617">
      <c r="A3617" s="2" t="n">
        <v>8</v>
      </c>
      <c r="B3617" s="2" t="n">
        <v>930</v>
      </c>
      <c r="C3617" s="2" t="inlineStr">
        <is>
          <t>SEPARACAO</t>
        </is>
      </c>
      <c r="D3617" s="2" t="inlineStr">
        <is>
          <t>T730600</t>
        </is>
      </c>
      <c r="E3617" s="2" t="inlineStr">
        <is>
          <t>EMERSON DA SILVA CAMPOS</t>
        </is>
      </c>
      <c r="F3617" s="2" t="n">
        <v>638</v>
      </c>
      <c r="G3617" s="2" t="n">
        <v>8.01</v>
      </c>
      <c r="H3617" s="2" t="n">
        <v>80</v>
      </c>
      <c r="I3617" s="2" t="n">
        <v>0</v>
      </c>
      <c r="J3617" s="2" t="inlineStr">
        <is>
          <t>TERCEIRO</t>
        </is>
      </c>
    </row>
    <row r="3618">
      <c r="A3618" s="2" t="n">
        <v>8</v>
      </c>
      <c r="B3618" s="2" t="n">
        <v>930</v>
      </c>
      <c r="C3618" s="2" t="inlineStr">
        <is>
          <t>SEPARACAO</t>
        </is>
      </c>
      <c r="D3618" s="2" t="inlineStr">
        <is>
          <t>T730617</t>
        </is>
      </c>
      <c r="E3618" s="2" t="inlineStr">
        <is>
          <t>RICHARD ORTE ABADE</t>
        </is>
      </c>
      <c r="F3618" s="2" t="n">
        <v>5970</v>
      </c>
      <c r="G3618" s="2" t="n">
        <v>136.46</v>
      </c>
      <c r="H3618" s="2" t="n">
        <v>44</v>
      </c>
      <c r="I3618" s="2" t="n">
        <v>0</v>
      </c>
      <c r="J3618" s="2" t="inlineStr">
        <is>
          <t>TERCEIRO</t>
        </is>
      </c>
    </row>
    <row r="3619">
      <c r="A3619" s="2" t="n">
        <v>8</v>
      </c>
      <c r="B3619" s="2" t="n">
        <v>930</v>
      </c>
      <c r="C3619" s="2" t="inlineStr">
        <is>
          <t>SEPARACAO</t>
        </is>
      </c>
      <c r="D3619" s="2" t="inlineStr">
        <is>
          <t>T730623</t>
        </is>
      </c>
      <c r="E3619" s="2" t="inlineStr">
        <is>
          <t>RICARDO OLIVEIRA SILVA</t>
        </is>
      </c>
      <c r="F3619" s="2" t="n">
        <v>8789</v>
      </c>
      <c r="G3619" s="2" t="n">
        <v>120.84</v>
      </c>
      <c r="H3619" s="2" t="n">
        <v>73</v>
      </c>
      <c r="I3619" s="2" t="n">
        <v>0</v>
      </c>
      <c r="J3619" s="2" t="inlineStr">
        <is>
          <t>TERCEIRO</t>
        </is>
      </c>
    </row>
    <row r="3620">
      <c r="A3620" s="2" t="n">
        <v>8</v>
      </c>
      <c r="B3620" s="2" t="n">
        <v>930</v>
      </c>
      <c r="C3620" s="2" t="inlineStr">
        <is>
          <t>SEPARACAO</t>
        </is>
      </c>
      <c r="D3620" s="2" t="inlineStr">
        <is>
          <t>T730630</t>
        </is>
      </c>
      <c r="E3620" s="2" t="inlineStr">
        <is>
          <t>RAFAEL NASCIMENTO GUEDES</t>
        </is>
      </c>
      <c r="F3620" s="2" t="n">
        <v>3209</v>
      </c>
      <c r="G3620" s="2" t="n">
        <v>66.97</v>
      </c>
      <c r="H3620" s="2" t="n">
        <v>48</v>
      </c>
      <c r="I3620" s="2" t="n">
        <v>0</v>
      </c>
      <c r="J3620" s="2" t="inlineStr">
        <is>
          <t>TERCEIRO</t>
        </is>
      </c>
    </row>
    <row r="3621">
      <c r="A3621" s="2" t="n">
        <v>8</v>
      </c>
      <c r="B3621" s="2" t="n">
        <v>930</v>
      </c>
      <c r="C3621" s="2" t="inlineStr">
        <is>
          <t>CARREGAMENTO</t>
        </is>
      </c>
      <c r="D3621" s="2" t="inlineStr">
        <is>
          <t>T730635</t>
        </is>
      </c>
      <c r="E3621" s="2" t="inlineStr">
        <is>
          <t>Jose Carlos Aparecido da Silva</t>
        </is>
      </c>
      <c r="F3621" s="2" t="n">
        <v>165</v>
      </c>
      <c r="G3621" s="2" t="n">
        <v>4.45</v>
      </c>
      <c r="H3621" s="2" t="n">
        <v>37</v>
      </c>
      <c r="I3621" s="2" t="n">
        <v>0</v>
      </c>
      <c r="J3621" s="2" t="inlineStr">
        <is>
          <t>TERCEIRO</t>
        </is>
      </c>
    </row>
    <row r="3622">
      <c r="A3622" s="2" t="n">
        <v>8</v>
      </c>
      <c r="B3622" s="2" t="n">
        <v>930</v>
      </c>
      <c r="C3622" s="2" t="inlineStr">
        <is>
          <t>CARREGAMENTO</t>
        </is>
      </c>
      <c r="D3622" s="2" t="inlineStr">
        <is>
          <t>T730639</t>
        </is>
      </c>
      <c r="E3622" s="2" t="inlineStr">
        <is>
          <t>Carlos Alberto da Silva</t>
        </is>
      </c>
      <c r="F3622" s="2" t="n">
        <v>1196</v>
      </c>
      <c r="G3622" s="2" t="n">
        <v>40.58</v>
      </c>
      <c r="H3622" s="2" t="n">
        <v>29</v>
      </c>
      <c r="I3622" s="2" t="n">
        <v>0</v>
      </c>
      <c r="J3622" s="2" t="inlineStr">
        <is>
          <t>TERCEIRO</t>
        </is>
      </c>
    </row>
    <row r="3623">
      <c r="A3623" s="2" t="n">
        <v>8</v>
      </c>
      <c r="B3623" s="2" t="n">
        <v>930</v>
      </c>
      <c r="C3623" s="2" t="inlineStr">
        <is>
          <t>SEPARACAO</t>
        </is>
      </c>
      <c r="D3623" s="2" t="inlineStr">
        <is>
          <t>T730639</t>
        </is>
      </c>
      <c r="E3623" s="2" t="inlineStr">
        <is>
          <t>Carlos Alberto da Silva</t>
        </is>
      </c>
      <c r="F3623" s="2" t="n">
        <v>150</v>
      </c>
      <c r="G3623" s="2" t="n">
        <v>3.53</v>
      </c>
      <c r="H3623" s="2" t="n">
        <v>42</v>
      </c>
      <c r="I3623" s="2" t="n">
        <v>0</v>
      </c>
      <c r="J3623" s="2" t="inlineStr">
        <is>
          <t>TERCEIRO</t>
        </is>
      </c>
    </row>
    <row r="3624">
      <c r="A3624" s="2" t="n">
        <v>8</v>
      </c>
      <c r="B3624" s="2" t="n">
        <v>930</v>
      </c>
      <c r="C3624" s="2" t="inlineStr">
        <is>
          <t>CARREGAMENTO</t>
        </is>
      </c>
      <c r="D3624" s="2" t="inlineStr">
        <is>
          <t>T730640</t>
        </is>
      </c>
      <c r="E3624" s="2" t="inlineStr">
        <is>
          <t>Luan Kevin Matos dos Santos</t>
        </is>
      </c>
      <c r="F3624" s="2" t="n">
        <v>566</v>
      </c>
      <c r="G3624" s="2" t="n">
        <v>36.23</v>
      </c>
      <c r="H3624" s="2" t="n">
        <v>16</v>
      </c>
      <c r="I3624" s="2" t="n">
        <v>0</v>
      </c>
      <c r="J3624" s="2" t="inlineStr">
        <is>
          <t>TERCEIRO</t>
        </is>
      </c>
    </row>
    <row r="3625">
      <c r="A3625" s="2" t="n">
        <v>8</v>
      </c>
      <c r="B3625" s="2" t="n">
        <v>930</v>
      </c>
      <c r="C3625" s="2" t="inlineStr">
        <is>
          <t>SEPARACAO</t>
        </is>
      </c>
      <c r="D3625" s="2" t="inlineStr">
        <is>
          <t>T730640</t>
        </is>
      </c>
      <c r="E3625" s="2" t="inlineStr">
        <is>
          <t>Luan Kevin Matos dos Santos</t>
        </is>
      </c>
      <c r="F3625" s="2" t="n">
        <v>66</v>
      </c>
      <c r="G3625" s="2" t="n">
        <v>1.65</v>
      </c>
      <c r="H3625" s="2" t="n">
        <v>40</v>
      </c>
      <c r="I3625" s="2" t="n">
        <v>0</v>
      </c>
      <c r="J3625" s="2" t="inlineStr">
        <is>
          <t>TERCEIRO</t>
        </is>
      </c>
    </row>
    <row r="3626">
      <c r="A3626" s="2" t="n">
        <v>8</v>
      </c>
      <c r="B3626" s="2" t="n">
        <v>930</v>
      </c>
      <c r="C3626" s="2" t="inlineStr">
        <is>
          <t>SEPARACAO</t>
        </is>
      </c>
      <c r="D3626" s="2" t="inlineStr">
        <is>
          <t>T730646</t>
        </is>
      </c>
      <c r="E3626" s="2" t="inlineStr">
        <is>
          <t>Daniel Vitor Valerio da Silva</t>
        </is>
      </c>
      <c r="F3626" s="2" t="n">
        <v>5198</v>
      </c>
      <c r="G3626" s="2" t="n">
        <v>68.58</v>
      </c>
      <c r="H3626" s="2" t="n">
        <v>76</v>
      </c>
      <c r="I3626" s="2" t="n">
        <v>0</v>
      </c>
      <c r="J3626" s="2" t="inlineStr">
        <is>
          <t>TERCEIRO</t>
        </is>
      </c>
    </row>
    <row r="3627">
      <c r="A3627" s="2" t="n">
        <v>8</v>
      </c>
      <c r="B3627" s="2" t="n">
        <v>930</v>
      </c>
      <c r="C3627" s="2" t="inlineStr">
        <is>
          <t>SEPARACAO</t>
        </is>
      </c>
      <c r="D3627" s="2" t="inlineStr">
        <is>
          <t>T730677</t>
        </is>
      </c>
      <c r="E3627" s="2" t="inlineStr">
        <is>
          <t>GUILHERME YURI DA CRUZ ROCHA</t>
        </is>
      </c>
      <c r="F3627" s="2" t="n">
        <v>5730</v>
      </c>
      <c r="G3627" s="2" t="n">
        <v>96.95999999999999</v>
      </c>
      <c r="H3627" s="2" t="n">
        <v>59</v>
      </c>
      <c r="I3627" s="2" t="n">
        <v>0</v>
      </c>
      <c r="J3627" s="2" t="inlineStr">
        <is>
          <t>TERCEIRO</t>
        </is>
      </c>
    </row>
    <row r="3628">
      <c r="A3628" s="2" t="n">
        <v>8</v>
      </c>
      <c r="B3628" s="2" t="n">
        <v>930</v>
      </c>
      <c r="C3628" s="2" t="inlineStr">
        <is>
          <t>SEPARACAO</t>
        </is>
      </c>
      <c r="D3628" s="2" t="inlineStr">
        <is>
          <t>T730692</t>
        </is>
      </c>
      <c r="E3628" s="2" t="inlineStr">
        <is>
          <t>David Henrique Almeida Costa</t>
        </is>
      </c>
      <c r="F3628" s="2" t="n">
        <v>578</v>
      </c>
      <c r="G3628" s="2" t="n">
        <v>12.35</v>
      </c>
      <c r="H3628" s="2" t="n">
        <v>47</v>
      </c>
      <c r="I3628" s="2" t="n">
        <v>0</v>
      </c>
      <c r="J3628" s="2" t="inlineStr">
        <is>
          <t>TERCEIRO</t>
        </is>
      </c>
    </row>
    <row r="3629">
      <c r="A3629" s="2" t="n">
        <v>8</v>
      </c>
      <c r="B3629" s="2" t="n">
        <v>930</v>
      </c>
      <c r="C3629" s="2" t="inlineStr">
        <is>
          <t>SEPARACAO</t>
        </is>
      </c>
      <c r="D3629" s="2" t="inlineStr">
        <is>
          <t>T740124</t>
        </is>
      </c>
      <c r="E3629" s="2" t="inlineStr">
        <is>
          <t>ALEX SANDRO SANTOS DE ARAUJO</t>
        </is>
      </c>
      <c r="F3629" s="2" t="n">
        <v>11423</v>
      </c>
      <c r="G3629" s="2" t="n">
        <v>78.28</v>
      </c>
      <c r="H3629" s="2" t="n">
        <v>146</v>
      </c>
      <c r="I3629" s="2" t="n">
        <v>0</v>
      </c>
      <c r="J3629" s="2" t="inlineStr">
        <is>
          <t>TERCEIRO</t>
        </is>
      </c>
    </row>
    <row r="3630">
      <c r="A3630" s="2" t="n">
        <v>8</v>
      </c>
      <c r="B3630" s="2" t="n">
        <v>930</v>
      </c>
      <c r="C3630" s="2" t="inlineStr">
        <is>
          <t>SEPARACAO</t>
        </is>
      </c>
      <c r="D3630" s="2" t="inlineStr">
        <is>
          <t>T740148</t>
        </is>
      </c>
      <c r="E3630" s="2" t="inlineStr">
        <is>
          <t>DANIEL DOS SANTOS PEREIRA</t>
        </is>
      </c>
      <c r="F3630" s="2" t="n">
        <v>324</v>
      </c>
      <c r="G3630" s="2" t="n">
        <v>3.26</v>
      </c>
      <c r="H3630" s="2" t="n">
        <v>99</v>
      </c>
      <c r="I3630" s="2" t="n">
        <v>0</v>
      </c>
      <c r="J3630" s="2" t="inlineStr">
        <is>
          <t>TERCEIRO</t>
        </is>
      </c>
    </row>
    <row r="3631">
      <c r="A3631" s="2" t="n">
        <v>8</v>
      </c>
      <c r="B3631" s="2" t="n">
        <v>930</v>
      </c>
      <c r="C3631" s="2" t="inlineStr">
        <is>
          <t>SEPARACAO</t>
        </is>
      </c>
      <c r="D3631" s="2" t="inlineStr">
        <is>
          <t>T740151</t>
        </is>
      </c>
      <c r="E3631" s="2" t="inlineStr">
        <is>
          <t>Rodrigo Ernandes Carvalho de Souza</t>
        </is>
      </c>
      <c r="F3631" s="2" t="n">
        <v>11471</v>
      </c>
      <c r="G3631" s="2" t="n">
        <v>79.54000000000001</v>
      </c>
      <c r="H3631" s="2" t="n">
        <v>144</v>
      </c>
      <c r="I3631" s="2" t="n">
        <v>0</v>
      </c>
      <c r="J3631" s="2" t="inlineStr">
        <is>
          <t>TERCEIRO</t>
        </is>
      </c>
    </row>
    <row r="3632">
      <c r="A3632" s="2" t="n">
        <v>8</v>
      </c>
      <c r="B3632" s="2" t="n">
        <v>930</v>
      </c>
      <c r="C3632" s="2" t="inlineStr">
        <is>
          <t>SEPARACAO</t>
        </is>
      </c>
      <c r="D3632" s="2" t="inlineStr">
        <is>
          <t>T740159</t>
        </is>
      </c>
      <c r="E3632" s="2" t="inlineStr">
        <is>
          <t>LUIZ RICARDO PLEWKA</t>
        </is>
      </c>
      <c r="F3632" s="2" t="n">
        <v>12121</v>
      </c>
      <c r="G3632" s="2" t="n">
        <v>121.26</v>
      </c>
      <c r="H3632" s="2" t="n">
        <v>100</v>
      </c>
      <c r="I3632" s="2" t="n">
        <v>0</v>
      </c>
      <c r="J3632" s="2" t="inlineStr">
        <is>
          <t>TERCEIRO</t>
        </is>
      </c>
    </row>
    <row r="3633">
      <c r="A3633" s="2" t="n">
        <v>8</v>
      </c>
      <c r="B3633" s="2" t="n">
        <v>930</v>
      </c>
      <c r="C3633" s="2" t="inlineStr">
        <is>
          <t>SEPARACAO</t>
        </is>
      </c>
      <c r="D3633" s="2" t="inlineStr">
        <is>
          <t>T740162</t>
        </is>
      </c>
      <c r="E3633" s="2" t="inlineStr">
        <is>
          <t>DANIEL JESUS CASTILHO HERNANNES</t>
        </is>
      </c>
      <c r="F3633" s="2" t="n">
        <v>4754</v>
      </c>
      <c r="G3633" s="2" t="n">
        <v>62.04</v>
      </c>
      <c r="H3633" s="2" t="n">
        <v>77</v>
      </c>
      <c r="I3633" s="2" t="n">
        <v>0</v>
      </c>
      <c r="J3633" s="2" t="inlineStr">
        <is>
          <t>TERCEIRO</t>
        </is>
      </c>
    </row>
    <row r="3634">
      <c r="A3634" s="2" t="n">
        <v>8</v>
      </c>
      <c r="B3634" s="2" t="n">
        <v>930</v>
      </c>
      <c r="C3634" s="2" t="inlineStr">
        <is>
          <t>SEPARACAO</t>
        </is>
      </c>
      <c r="D3634" s="2" t="inlineStr">
        <is>
          <t>T740173</t>
        </is>
      </c>
      <c r="E3634" s="2" t="inlineStr">
        <is>
          <t>Paulo Victor de Souza de Oliveira</t>
        </is>
      </c>
      <c r="F3634" s="2" t="n">
        <v>13487</v>
      </c>
      <c r="G3634" s="2" t="n">
        <v>134.74</v>
      </c>
      <c r="H3634" s="2" t="n">
        <v>100</v>
      </c>
      <c r="I3634" s="2" t="n">
        <v>0</v>
      </c>
      <c r="J3634" s="2" t="inlineStr">
        <is>
          <t>TERCEIRO</t>
        </is>
      </c>
    </row>
    <row r="3635">
      <c r="A3635" s="2" t="n">
        <v>8</v>
      </c>
      <c r="B3635" s="2" t="n">
        <v>930</v>
      </c>
      <c r="C3635" s="2" t="inlineStr">
        <is>
          <t>SEPARACAO</t>
        </is>
      </c>
      <c r="D3635" s="2" t="inlineStr">
        <is>
          <t>T740175</t>
        </is>
      </c>
      <c r="E3635" s="2" t="inlineStr">
        <is>
          <t>Lucas Pereira Santos</t>
        </is>
      </c>
      <c r="F3635" s="2" t="n">
        <v>9918</v>
      </c>
      <c r="G3635" s="2" t="n">
        <v>79.31999999999999</v>
      </c>
      <c r="H3635" s="2" t="n">
        <v>125</v>
      </c>
      <c r="I3635" s="2" t="n">
        <v>0</v>
      </c>
      <c r="J3635" s="2" t="inlineStr">
        <is>
          <t>TERCEIRO</t>
        </is>
      </c>
    </row>
    <row r="3636">
      <c r="A3636" s="2" t="n">
        <v>8</v>
      </c>
      <c r="B3636" s="2" t="n">
        <v>930</v>
      </c>
      <c r="C3636" s="2" t="inlineStr">
        <is>
          <t>SEPARACAO</t>
        </is>
      </c>
      <c r="D3636" s="2" t="inlineStr">
        <is>
          <t>T740177</t>
        </is>
      </c>
      <c r="E3636" s="2" t="inlineStr">
        <is>
          <t>WELDER JOSE LEITE DE SOUSA</t>
        </is>
      </c>
      <c r="F3636" s="2" t="n">
        <v>13187</v>
      </c>
      <c r="G3636" s="2" t="n">
        <v>106.85</v>
      </c>
      <c r="H3636" s="2" t="n">
        <v>123</v>
      </c>
      <c r="I3636" s="2" t="n">
        <v>0</v>
      </c>
      <c r="J3636" s="2" t="inlineStr">
        <is>
          <t>TERCEIRO</t>
        </is>
      </c>
    </row>
    <row r="3637">
      <c r="A3637" s="2" t="n">
        <v>8</v>
      </c>
      <c r="B3637" s="2" t="n">
        <v>930</v>
      </c>
      <c r="C3637" s="2" t="inlineStr">
        <is>
          <t>SEPARACAO</t>
        </is>
      </c>
      <c r="D3637" s="2" t="inlineStr">
        <is>
          <t>T740178</t>
        </is>
      </c>
      <c r="E3637" s="2" t="inlineStr">
        <is>
          <t>Adrian de Oliveira Moreno</t>
        </is>
      </c>
      <c r="F3637" s="2" t="n">
        <v>1097</v>
      </c>
      <c r="G3637" s="2" t="n">
        <v>14.74</v>
      </c>
      <c r="H3637" s="2" t="n">
        <v>74</v>
      </c>
      <c r="I3637" s="2" t="n">
        <v>0</v>
      </c>
      <c r="J3637" s="2" t="inlineStr">
        <is>
          <t>TERCEIRO</t>
        </is>
      </c>
    </row>
    <row r="3638">
      <c r="A3638" s="2" t="n">
        <v>8</v>
      </c>
      <c r="B3638" s="2" t="n">
        <v>930</v>
      </c>
      <c r="C3638" s="2" t="inlineStr">
        <is>
          <t>SEPARACAO</t>
        </is>
      </c>
      <c r="D3638" s="2" t="inlineStr">
        <is>
          <t>T740179</t>
        </is>
      </c>
      <c r="E3638" s="2" t="inlineStr">
        <is>
          <t>Raimundo Augusto Leite</t>
        </is>
      </c>
      <c r="F3638" s="2" t="n">
        <v>5944</v>
      </c>
      <c r="G3638" s="2" t="n">
        <v>70.13</v>
      </c>
      <c r="H3638" s="2" t="n">
        <v>85</v>
      </c>
      <c r="I3638" s="2" t="n">
        <v>0</v>
      </c>
      <c r="J3638" s="2" t="inlineStr">
        <is>
          <t>TERCEIRO</t>
        </is>
      </c>
    </row>
    <row r="3639">
      <c r="A3639" s="2" t="n">
        <v>8</v>
      </c>
      <c r="B3639" s="2" t="n">
        <v>930</v>
      </c>
      <c r="C3639" s="2" t="inlineStr">
        <is>
          <t>SEPARACAO</t>
        </is>
      </c>
      <c r="D3639" s="2" t="inlineStr">
        <is>
          <t>T960451</t>
        </is>
      </c>
      <c r="E3639" s="2" t="inlineStr">
        <is>
          <t>LEANDRO VINICIO</t>
        </is>
      </c>
      <c r="F3639" s="2" t="n">
        <v>5569</v>
      </c>
      <c r="G3639" s="2" t="n">
        <v>49.5</v>
      </c>
      <c r="H3639" s="2" t="n">
        <v>113</v>
      </c>
      <c r="I3639" s="2" t="n">
        <v>0</v>
      </c>
      <c r="J3639" s="2" t="inlineStr">
        <is>
          <t>TERCEIRO</t>
        </is>
      </c>
    </row>
    <row r="3640">
      <c r="A3640" s="2" t="n">
        <v>8</v>
      </c>
      <c r="B3640" s="2" t="n">
        <v>930</v>
      </c>
      <c r="C3640" s="2" t="inlineStr">
        <is>
          <t>SEPARACAO</t>
        </is>
      </c>
      <c r="D3640" s="2" t="inlineStr">
        <is>
          <t>T971451</t>
        </is>
      </c>
      <c r="E3640" s="2" t="inlineStr">
        <is>
          <t>Gildasio Jesus</t>
        </is>
      </c>
      <c r="F3640" s="2" t="n">
        <v>1598</v>
      </c>
      <c r="G3640" s="2" t="n">
        <v>13.86</v>
      </c>
      <c r="H3640" s="2" t="n">
        <v>115</v>
      </c>
      <c r="I3640" s="2" t="n">
        <v>0</v>
      </c>
      <c r="J3640" s="2" t="inlineStr">
        <is>
          <t>TERCEIRO</t>
        </is>
      </c>
    </row>
    <row r="3641">
      <c r="A3641" s="2" t="n">
        <v>8</v>
      </c>
      <c r="B3641" s="2" t="n">
        <v>930</v>
      </c>
      <c r="C3641" s="2" t="inlineStr">
        <is>
          <t>SEPARACAO</t>
        </is>
      </c>
      <c r="D3641" s="2" t="inlineStr">
        <is>
          <t>T971513</t>
        </is>
      </c>
      <c r="E3641" s="2" t="inlineStr">
        <is>
          <t>ELSON SIPRI</t>
        </is>
      </c>
      <c r="F3641" s="2" t="n">
        <v>12517</v>
      </c>
      <c r="G3641" s="2" t="n">
        <v>88.91</v>
      </c>
      <c r="H3641" s="2" t="n">
        <v>141</v>
      </c>
      <c r="I3641" s="2" t="n">
        <v>0</v>
      </c>
      <c r="J3641" s="2" t="inlineStr">
        <is>
          <t>TERCEIRO</t>
        </is>
      </c>
    </row>
    <row r="3642">
      <c r="A3642" s="2" t="n">
        <v>8</v>
      </c>
      <c r="B3642" s="2" t="n">
        <v>1953</v>
      </c>
      <c r="C3642" s="2" t="inlineStr">
        <is>
          <t>SEPARACAO</t>
        </is>
      </c>
      <c r="D3642" s="2" t="inlineStr">
        <is>
          <t>195365</t>
        </is>
      </c>
      <c r="E3642" s="2" t="inlineStr">
        <is>
          <t>LUCAS DOS SANTOS COSME</t>
        </is>
      </c>
      <c r="F3642" s="2" t="n">
        <v>14987</v>
      </c>
      <c r="G3642" s="2" t="n">
        <v>98.94</v>
      </c>
      <c r="H3642" s="2" t="n">
        <v>151</v>
      </c>
      <c r="I3642" s="2" t="n">
        <v>110</v>
      </c>
      <c r="J3642" s="2" t="inlineStr">
        <is>
          <t>GPA</t>
        </is>
      </c>
    </row>
    <row r="3643">
      <c r="A3643" s="2" t="n">
        <v>8</v>
      </c>
      <c r="B3643" s="2" t="n">
        <v>1953</v>
      </c>
      <c r="C3643" s="2" t="inlineStr">
        <is>
          <t>SEPARACAO</t>
        </is>
      </c>
      <c r="D3643" s="2" t="inlineStr">
        <is>
          <t>2019122</t>
        </is>
      </c>
      <c r="E3643" s="2" t="inlineStr">
        <is>
          <t xml:space="preserve">Wyllamar Silva </t>
        </is>
      </c>
      <c r="F3643" s="2" t="n">
        <v>20312</v>
      </c>
      <c r="G3643" s="2" t="n">
        <v>127.36</v>
      </c>
      <c r="H3643" s="2" t="n">
        <v>159</v>
      </c>
      <c r="I3643" s="2" t="n">
        <v>110</v>
      </c>
      <c r="J3643" s="2" t="inlineStr">
        <is>
          <t>GPA</t>
        </is>
      </c>
    </row>
    <row r="3644">
      <c r="A3644" s="2" t="n">
        <v>8</v>
      </c>
      <c r="B3644" s="2" t="n">
        <v>1953</v>
      </c>
      <c r="C3644" s="2" t="inlineStr">
        <is>
          <t>RECEBIMENTO</t>
        </is>
      </c>
      <c r="D3644" s="2" t="inlineStr">
        <is>
          <t>202219</t>
        </is>
      </c>
      <c r="E3644" s="2" t="inlineStr">
        <is>
          <t>Rudson  Pablo Santos da Silva</t>
        </is>
      </c>
      <c r="F3644" s="2" t="n">
        <v>43</v>
      </c>
      <c r="G3644" s="2" t="n">
        <v>6</v>
      </c>
      <c r="H3644" s="2" t="n">
        <v>7</v>
      </c>
      <c r="I3644" s="2" t="n">
        <v>19</v>
      </c>
      <c r="J3644" s="2" t="inlineStr">
        <is>
          <t>GPA</t>
        </is>
      </c>
    </row>
    <row r="3645">
      <c r="A3645" s="2" t="n">
        <v>8</v>
      </c>
      <c r="B3645" s="2" t="n">
        <v>1953</v>
      </c>
      <c r="C3645" s="2" t="inlineStr">
        <is>
          <t>ATIVIDADE OP. EMP.</t>
        </is>
      </c>
      <c r="D3645" s="2" t="inlineStr">
        <is>
          <t>202320</t>
        </is>
      </c>
      <c r="E3645" s="2" t="inlineStr">
        <is>
          <t>ALEX MATOS FERREIRA</t>
        </is>
      </c>
      <c r="F3645" s="2" t="n">
        <v>2</v>
      </c>
      <c r="G3645" s="2" t="n">
        <v>0.07000000000000001</v>
      </c>
      <c r="H3645" s="2" t="n">
        <v>29</v>
      </c>
      <c r="I3645" s="2" t="n">
        <v>19</v>
      </c>
      <c r="J3645" s="2" t="inlineStr">
        <is>
          <t>GPA</t>
        </is>
      </c>
    </row>
    <row r="3646">
      <c r="A3646" s="2" t="n">
        <v>8</v>
      </c>
      <c r="B3646" s="2" t="n">
        <v>1953</v>
      </c>
      <c r="C3646" s="2" t="inlineStr">
        <is>
          <t>SEPARACAO</t>
        </is>
      </c>
      <c r="D3646" s="2" t="inlineStr">
        <is>
          <t>202320</t>
        </is>
      </c>
      <c r="E3646" s="2" t="inlineStr">
        <is>
          <t>ALEX MATOS FERREIRA</t>
        </is>
      </c>
      <c r="F3646" s="2" t="n">
        <v>13000</v>
      </c>
      <c r="G3646" s="2" t="n">
        <v>115.3</v>
      </c>
      <c r="H3646" s="2" t="n">
        <v>113</v>
      </c>
      <c r="I3646" s="2" t="n">
        <v>110</v>
      </c>
      <c r="J3646" s="2" t="inlineStr">
        <is>
          <t>GPA</t>
        </is>
      </c>
    </row>
    <row r="3647">
      <c r="A3647" s="2" t="n">
        <v>8</v>
      </c>
      <c r="B3647" s="2" t="n">
        <v>1953</v>
      </c>
      <c r="C3647" s="2" t="inlineStr">
        <is>
          <t>CARREGAMENTO</t>
        </is>
      </c>
      <c r="D3647" s="2" t="inlineStr">
        <is>
          <t>2504499</t>
        </is>
      </c>
      <c r="E3647" s="2" t="inlineStr">
        <is>
          <t>WEBHERGTE JOSE DE SOUZA</t>
        </is>
      </c>
      <c r="F3647" s="2" t="n">
        <v>323</v>
      </c>
      <c r="G3647" s="2" t="n">
        <v>9.710000000000001</v>
      </c>
      <c r="H3647" s="2" t="n">
        <v>33</v>
      </c>
      <c r="I3647" s="2" t="n">
        <v>18</v>
      </c>
      <c r="J3647" s="2" t="inlineStr">
        <is>
          <t>GPA</t>
        </is>
      </c>
    </row>
    <row r="3648">
      <c r="A3648" s="2" t="n">
        <v>8</v>
      </c>
      <c r="B3648" s="2" t="n">
        <v>1953</v>
      </c>
      <c r="C3648" s="2" t="inlineStr">
        <is>
          <t>RECEBIMENTO</t>
        </is>
      </c>
      <c r="D3648" s="2" t="inlineStr">
        <is>
          <t>2504499</t>
        </is>
      </c>
      <c r="E3648" s="2" t="inlineStr">
        <is>
          <t>WEBHERGTE JOSE DE SOUZA</t>
        </is>
      </c>
      <c r="F3648" s="2" t="n">
        <v>124</v>
      </c>
      <c r="G3648" s="2" t="n">
        <v>2.31</v>
      </c>
      <c r="H3648" s="2" t="n">
        <v>54</v>
      </c>
      <c r="I3648" s="2" t="n">
        <v>19</v>
      </c>
      <c r="J3648" s="2" t="inlineStr">
        <is>
          <t>GPA</t>
        </is>
      </c>
    </row>
    <row r="3649">
      <c r="A3649" s="2" t="n">
        <v>8</v>
      </c>
      <c r="B3649" s="2" t="n">
        <v>1953</v>
      </c>
      <c r="C3649" s="2" t="inlineStr">
        <is>
          <t>SEPARACAO</t>
        </is>
      </c>
      <c r="D3649" s="2" t="inlineStr">
        <is>
          <t>2504499</t>
        </is>
      </c>
      <c r="E3649" s="2" t="inlineStr">
        <is>
          <t>WEBHERGTE JOSE DE SOUZA</t>
        </is>
      </c>
      <c r="F3649" s="2" t="n">
        <v>4</v>
      </c>
      <c r="G3649" s="2" t="n">
        <v>0.17</v>
      </c>
      <c r="H3649" s="2" t="n">
        <v>24</v>
      </c>
      <c r="I3649" s="2" t="n">
        <v>110</v>
      </c>
      <c r="J3649" s="2" t="inlineStr">
        <is>
          <t>GPA</t>
        </is>
      </c>
    </row>
    <row r="3650">
      <c r="A3650" s="2" t="n">
        <v>8</v>
      </c>
      <c r="B3650" s="2" t="n">
        <v>1953</v>
      </c>
      <c r="C3650" s="2" t="inlineStr">
        <is>
          <t>ATIVIDADE OP. EMP.</t>
        </is>
      </c>
      <c r="D3650" s="2" t="inlineStr">
        <is>
          <t>281502</t>
        </is>
      </c>
      <c r="E3650" s="2" t="inlineStr">
        <is>
          <t>CARLOS ANTONIO DE SOUZA</t>
        </is>
      </c>
      <c r="F3650" s="2" t="n">
        <v>3149</v>
      </c>
      <c r="G3650" s="2" t="n">
        <v>105.46</v>
      </c>
      <c r="H3650" s="2" t="n">
        <v>30</v>
      </c>
      <c r="I3650" s="2" t="n">
        <v>19</v>
      </c>
      <c r="J3650" s="2" t="inlineStr">
        <is>
          <t>GPA</t>
        </is>
      </c>
    </row>
    <row r="3651">
      <c r="A3651" s="2" t="n">
        <v>8</v>
      </c>
      <c r="B3651" s="2" t="n">
        <v>1953</v>
      </c>
      <c r="C3651" s="2" t="inlineStr">
        <is>
          <t>ATIVIDADE OP. EMP.</t>
        </is>
      </c>
      <c r="D3651" s="2" t="inlineStr">
        <is>
          <t>283294</t>
        </is>
      </c>
      <c r="E3651" s="2" t="inlineStr">
        <is>
          <t>THIAGO DA SILVA BARROS</t>
        </is>
      </c>
      <c r="F3651" s="2" t="n">
        <v>1345</v>
      </c>
      <c r="G3651" s="2" t="n">
        <v>18.34</v>
      </c>
      <c r="H3651" s="2" t="n">
        <v>73</v>
      </c>
      <c r="I3651" s="2" t="n">
        <v>19</v>
      </c>
      <c r="J3651" s="2" t="inlineStr">
        <is>
          <t>GPA</t>
        </is>
      </c>
    </row>
    <row r="3652">
      <c r="A3652" s="2" t="n">
        <v>8</v>
      </c>
      <c r="B3652" s="2" t="n">
        <v>1953</v>
      </c>
      <c r="C3652" s="2" t="inlineStr">
        <is>
          <t>SEPARACAO</t>
        </is>
      </c>
      <c r="D3652" s="2" t="inlineStr">
        <is>
          <t>283294</t>
        </is>
      </c>
      <c r="E3652" s="2" t="inlineStr">
        <is>
          <t>THIAGO DA SILVA BARROS</t>
        </is>
      </c>
      <c r="F3652" s="2" t="n">
        <v>217</v>
      </c>
      <c r="G3652" s="2" t="n">
        <v>0.97</v>
      </c>
      <c r="H3652" s="2" t="n">
        <v>224</v>
      </c>
      <c r="I3652" s="2" t="n">
        <v>110</v>
      </c>
      <c r="J3652" s="2" t="inlineStr">
        <is>
          <t>GPA</t>
        </is>
      </c>
    </row>
    <row r="3653">
      <c r="A3653" s="2" t="n">
        <v>8</v>
      </c>
      <c r="B3653" s="2" t="n">
        <v>1953</v>
      </c>
      <c r="C3653" s="2" t="inlineStr">
        <is>
          <t>ATIVIDADE OP. EMP.</t>
        </is>
      </c>
      <c r="D3653" s="2" t="inlineStr">
        <is>
          <t>2899035</t>
        </is>
      </c>
      <c r="E3653" s="2" t="inlineStr">
        <is>
          <t>LUIZ FLAVIO DA SILVA XAVIER</t>
        </is>
      </c>
      <c r="F3653" s="2" t="n">
        <v>1897</v>
      </c>
      <c r="G3653" s="2" t="n">
        <v>49.45</v>
      </c>
      <c r="H3653" s="2" t="n">
        <v>38</v>
      </c>
      <c r="I3653" s="2" t="n">
        <v>19</v>
      </c>
      <c r="J3653" s="2" t="inlineStr">
        <is>
          <t>GPA</t>
        </is>
      </c>
    </row>
    <row r="3654">
      <c r="A3654" s="2" t="n">
        <v>8</v>
      </c>
      <c r="B3654" s="2" t="n">
        <v>1953</v>
      </c>
      <c r="C3654" s="2" t="inlineStr">
        <is>
          <t>ATIVIDADE OP. EMP.</t>
        </is>
      </c>
      <c r="D3654" s="2" t="inlineStr">
        <is>
          <t>386642</t>
        </is>
      </c>
      <c r="E3654" s="2" t="inlineStr">
        <is>
          <t>JEFFERSON LUIZ COSTA DE ANDRADE</t>
        </is>
      </c>
      <c r="F3654" s="2" t="n">
        <v>1699</v>
      </c>
      <c r="G3654" s="2" t="n">
        <v>27.6</v>
      </c>
      <c r="H3654" s="2" t="n">
        <v>62</v>
      </c>
      <c r="I3654" s="2" t="n">
        <v>19</v>
      </c>
      <c r="J3654" s="2" t="inlineStr">
        <is>
          <t>GPA</t>
        </is>
      </c>
    </row>
    <row r="3655">
      <c r="A3655" s="2" t="n">
        <v>8</v>
      </c>
      <c r="B3655" s="2" t="n">
        <v>1953</v>
      </c>
      <c r="C3655" s="2" t="inlineStr">
        <is>
          <t>RECEBIMENTO</t>
        </is>
      </c>
      <c r="D3655" s="2" t="inlineStr">
        <is>
          <t>386642</t>
        </is>
      </c>
      <c r="E3655" s="2" t="inlineStr">
        <is>
          <t>JEFFERSON LUIZ COSTA DE ANDRADE</t>
        </is>
      </c>
      <c r="F3655" s="2" t="n">
        <v>1</v>
      </c>
      <c r="G3655" s="2" t="n">
        <v>1</v>
      </c>
      <c r="H3655" s="2" t="n">
        <v>1</v>
      </c>
      <c r="I3655" s="2" t="n">
        <v>19</v>
      </c>
      <c r="J3655" s="2" t="inlineStr">
        <is>
          <t>GPA</t>
        </is>
      </c>
    </row>
    <row r="3656">
      <c r="A3656" s="2" t="n">
        <v>8</v>
      </c>
      <c r="B3656" s="2" t="n">
        <v>1953</v>
      </c>
      <c r="C3656" s="2" t="inlineStr">
        <is>
          <t>ATIVIDADE OP. EMP.</t>
        </is>
      </c>
      <c r="D3656" s="2" t="inlineStr">
        <is>
          <t>416009</t>
        </is>
      </c>
      <c r="E3656" s="2" t="inlineStr">
        <is>
          <t>EDSON PEREIRA GOMES</t>
        </is>
      </c>
      <c r="F3656" s="2" t="n">
        <v>2295</v>
      </c>
      <c r="G3656" s="2" t="n">
        <v>55.66</v>
      </c>
      <c r="H3656" s="2" t="n">
        <v>41</v>
      </c>
      <c r="I3656" s="2" t="n">
        <v>19</v>
      </c>
      <c r="J3656" s="2" t="inlineStr">
        <is>
          <t>GPA</t>
        </is>
      </c>
    </row>
    <row r="3657">
      <c r="A3657" s="2" t="n">
        <v>8</v>
      </c>
      <c r="B3657" s="2" t="n">
        <v>1953</v>
      </c>
      <c r="C3657" s="2" t="inlineStr">
        <is>
          <t>ATIVIDADE OP. EMP.</t>
        </is>
      </c>
      <c r="D3657" s="2" t="inlineStr">
        <is>
          <t>421207</t>
        </is>
      </c>
      <c r="E3657" s="2" t="inlineStr">
        <is>
          <t>THYAGO HENRIQUE DAMAZIO</t>
        </is>
      </c>
      <c r="F3657" s="2" t="n">
        <v>1462</v>
      </c>
      <c r="G3657" s="2" t="n">
        <v>36.49</v>
      </c>
      <c r="H3657" s="2" t="n">
        <v>40</v>
      </c>
      <c r="I3657" s="2" t="n">
        <v>19</v>
      </c>
      <c r="J3657" s="2" t="inlineStr">
        <is>
          <t>GPA</t>
        </is>
      </c>
    </row>
    <row r="3658">
      <c r="A3658" s="2" t="n">
        <v>8</v>
      </c>
      <c r="B3658" s="2" t="n">
        <v>1953</v>
      </c>
      <c r="C3658" s="2" t="inlineStr">
        <is>
          <t>RECEBIMENTO</t>
        </is>
      </c>
      <c r="D3658" s="2" t="inlineStr">
        <is>
          <t>421207</t>
        </is>
      </c>
      <c r="E3658" s="2" t="inlineStr">
        <is>
          <t>THYAGO HENRIQUE DAMAZIO</t>
        </is>
      </c>
      <c r="F3658" s="2" t="n">
        <v>114</v>
      </c>
      <c r="G3658" s="2" t="n">
        <v>2.51</v>
      </c>
      <c r="H3658" s="2" t="n">
        <v>45</v>
      </c>
      <c r="I3658" s="2" t="n">
        <v>19</v>
      </c>
      <c r="J3658" s="2" t="inlineStr">
        <is>
          <t>GPA</t>
        </is>
      </c>
    </row>
    <row r="3659">
      <c r="A3659" s="2" t="n">
        <v>8</v>
      </c>
      <c r="B3659" s="2" t="n">
        <v>1953</v>
      </c>
      <c r="C3659" s="2" t="inlineStr">
        <is>
          <t>SEPARACAO</t>
        </is>
      </c>
      <c r="D3659" s="2" t="inlineStr">
        <is>
          <t>421207</t>
        </is>
      </c>
      <c r="E3659" s="2" t="inlineStr">
        <is>
          <t>THYAGO HENRIQUE DAMAZIO</t>
        </is>
      </c>
      <c r="F3659" s="2" t="n">
        <v>1048</v>
      </c>
      <c r="G3659" s="2" t="n">
        <v>6.8</v>
      </c>
      <c r="H3659" s="2" t="n">
        <v>154</v>
      </c>
      <c r="I3659" s="2" t="n">
        <v>110</v>
      </c>
      <c r="J3659" s="2" t="inlineStr">
        <is>
          <t>GPA</t>
        </is>
      </c>
    </row>
    <row r="3660">
      <c r="A3660" s="2" t="n">
        <v>8</v>
      </c>
      <c r="B3660" s="2" t="n">
        <v>1953</v>
      </c>
      <c r="C3660" s="2" t="inlineStr">
        <is>
          <t>CARREGAMENTO</t>
        </is>
      </c>
      <c r="D3660" s="2" t="inlineStr">
        <is>
          <t>427528</t>
        </is>
      </c>
      <c r="E3660" s="2" t="inlineStr">
        <is>
          <t>RUI SIQUEIRA DA SILVA FILHO</t>
        </is>
      </c>
      <c r="F3660" s="2" t="n">
        <v>325</v>
      </c>
      <c r="G3660" s="2" t="n">
        <v>0.76</v>
      </c>
      <c r="H3660" s="2" t="n">
        <v>428</v>
      </c>
      <c r="I3660" s="2" t="n">
        <v>18</v>
      </c>
      <c r="J3660" s="2" t="inlineStr">
        <is>
          <t>GPA</t>
        </is>
      </c>
    </row>
    <row r="3661">
      <c r="A3661" s="2" t="n">
        <v>8</v>
      </c>
      <c r="B3661" s="2" t="n">
        <v>1953</v>
      </c>
      <c r="C3661" s="2" t="inlineStr">
        <is>
          <t>RECEBIMENTO</t>
        </is>
      </c>
      <c r="D3661" s="2" t="inlineStr">
        <is>
          <t>427528</t>
        </is>
      </c>
      <c r="E3661" s="2" t="inlineStr">
        <is>
          <t>RUI SIQUEIRA DA SILVA FILHO</t>
        </is>
      </c>
      <c r="F3661" s="2" t="n">
        <v>2198</v>
      </c>
      <c r="G3661" s="2" t="n">
        <v>32.85</v>
      </c>
      <c r="H3661" s="2" t="n">
        <v>67</v>
      </c>
      <c r="I3661" s="2" t="n">
        <v>19</v>
      </c>
      <c r="J3661" s="2" t="inlineStr">
        <is>
          <t>GPA</t>
        </is>
      </c>
    </row>
    <row r="3662">
      <c r="A3662" s="2" t="n">
        <v>8</v>
      </c>
      <c r="B3662" s="2" t="n">
        <v>1953</v>
      </c>
      <c r="C3662" s="2" t="inlineStr">
        <is>
          <t>ATIVIDADE OP. EMP.</t>
        </is>
      </c>
      <c r="D3662" s="2" t="inlineStr">
        <is>
          <t>433439</t>
        </is>
      </c>
      <c r="E3662" s="2" t="inlineStr">
        <is>
          <t>ABEL SANTOS OLIVEIRA</t>
        </is>
      </c>
      <c r="F3662" s="2" t="n">
        <v>2597</v>
      </c>
      <c r="G3662" s="2" t="n">
        <v>58.49</v>
      </c>
      <c r="H3662" s="2" t="n">
        <v>44</v>
      </c>
      <c r="I3662" s="2" t="n">
        <v>19</v>
      </c>
      <c r="J3662" s="2" t="inlineStr">
        <is>
          <t>GPA</t>
        </is>
      </c>
    </row>
    <row r="3663">
      <c r="A3663" s="2" t="n">
        <v>8</v>
      </c>
      <c r="B3663" s="2" t="n">
        <v>1953</v>
      </c>
      <c r="C3663" s="2" t="inlineStr">
        <is>
          <t>PUXADA RECEB</t>
        </is>
      </c>
      <c r="D3663" s="2" t="inlineStr">
        <is>
          <t>487287</t>
        </is>
      </c>
      <c r="E3663" s="2" t="inlineStr">
        <is>
          <t>CRISTIANO DA SILVA AGUIAR</t>
        </is>
      </c>
      <c r="F3663" s="2" t="n">
        <v>1853</v>
      </c>
      <c r="G3663" s="2" t="n">
        <v>13.78</v>
      </c>
      <c r="H3663" s="2" t="n">
        <v>134</v>
      </c>
      <c r="I3663" s="2" t="n">
        <v>15</v>
      </c>
      <c r="J3663" s="2" t="inlineStr">
        <is>
          <t>GPA</t>
        </is>
      </c>
    </row>
    <row r="3664">
      <c r="A3664" s="2" t="n">
        <v>8</v>
      </c>
      <c r="B3664" s="2" t="n">
        <v>1953</v>
      </c>
      <c r="C3664" s="2" t="inlineStr">
        <is>
          <t>SEPARACAO</t>
        </is>
      </c>
      <c r="D3664" s="2" t="inlineStr">
        <is>
          <t>487287</t>
        </is>
      </c>
      <c r="E3664" s="2" t="inlineStr">
        <is>
          <t>CRISTIANO DA SILVA AGUIAR</t>
        </is>
      </c>
      <c r="F3664" s="2" t="n">
        <v>2468</v>
      </c>
      <c r="G3664" s="2" t="n">
        <v>18.5</v>
      </c>
      <c r="H3664" s="2" t="n">
        <v>133</v>
      </c>
      <c r="I3664" s="2" t="n">
        <v>110</v>
      </c>
      <c r="J3664" s="2" t="inlineStr">
        <is>
          <t>GPA</t>
        </is>
      </c>
    </row>
    <row r="3665">
      <c r="A3665" s="2" t="n">
        <v>8</v>
      </c>
      <c r="B3665" s="2" t="n">
        <v>1953</v>
      </c>
      <c r="C3665" s="2" t="inlineStr">
        <is>
          <t>PUXADA RECEB</t>
        </is>
      </c>
      <c r="D3665" s="2" t="inlineStr">
        <is>
          <t>5015979</t>
        </is>
      </c>
      <c r="E3665" s="2" t="inlineStr">
        <is>
          <t>HARY GOMES DOS SANTOS</t>
        </is>
      </c>
      <c r="F3665" s="2" t="n">
        <v>1</v>
      </c>
      <c r="G3665" s="2" t="n">
        <v>0</v>
      </c>
      <c r="H3665" s="2" t="n">
        <v>0</v>
      </c>
      <c r="I3665" s="2" t="n">
        <v>15</v>
      </c>
      <c r="J3665" s="2" t="inlineStr">
        <is>
          <t>GPA</t>
        </is>
      </c>
    </row>
    <row r="3666">
      <c r="A3666" s="2" t="n">
        <v>8</v>
      </c>
      <c r="B3666" s="2" t="n">
        <v>1953</v>
      </c>
      <c r="C3666" s="2" t="inlineStr">
        <is>
          <t>SEPARACAO</t>
        </is>
      </c>
      <c r="D3666" s="2" t="inlineStr">
        <is>
          <t>5015979</t>
        </is>
      </c>
      <c r="E3666" s="2" t="inlineStr">
        <is>
          <t>HARY GOMES DOS SANTOS</t>
        </is>
      </c>
      <c r="F3666" s="2" t="n">
        <v>3</v>
      </c>
      <c r="G3666" s="2" t="n">
        <v>3.89</v>
      </c>
      <c r="H3666" s="2" t="n">
        <v>1</v>
      </c>
      <c r="I3666" s="2" t="n">
        <v>110</v>
      </c>
      <c r="J3666" s="2" t="inlineStr">
        <is>
          <t>GPA</t>
        </is>
      </c>
    </row>
    <row r="3667">
      <c r="A3667" s="2" t="n">
        <v>8</v>
      </c>
      <c r="B3667" s="2" t="n">
        <v>1953</v>
      </c>
      <c r="C3667" s="2" t="inlineStr">
        <is>
          <t>RECEBIMENTO</t>
        </is>
      </c>
      <c r="D3667" s="2" t="inlineStr">
        <is>
          <t>5033020</t>
        </is>
      </c>
      <c r="E3667" s="2" t="inlineStr">
        <is>
          <t>DIMAS FELIPE GOMES</t>
        </is>
      </c>
      <c r="F3667" s="2" t="n">
        <v>1</v>
      </c>
      <c r="G3667" s="2" t="n">
        <v>0.39</v>
      </c>
      <c r="H3667" s="2" t="n">
        <v>3</v>
      </c>
      <c r="I3667" s="2" t="n">
        <v>19</v>
      </c>
      <c r="J3667" s="2" t="inlineStr">
        <is>
          <t>GPA</t>
        </is>
      </c>
    </row>
    <row r="3668">
      <c r="A3668" s="2" t="n">
        <v>8</v>
      </c>
      <c r="B3668" s="2" t="n">
        <v>1953</v>
      </c>
      <c r="C3668" s="2" t="inlineStr">
        <is>
          <t>SEPARACAO</t>
        </is>
      </c>
      <c r="D3668" s="2" t="inlineStr">
        <is>
          <t>5033020</t>
        </is>
      </c>
      <c r="E3668" s="2" t="inlineStr">
        <is>
          <t>DIMAS FELIPE GOMES</t>
        </is>
      </c>
      <c r="F3668" s="2" t="n">
        <v>8</v>
      </c>
      <c r="G3668" s="2" t="n">
        <v>6.66</v>
      </c>
      <c r="H3668" s="2" t="n">
        <v>1</v>
      </c>
      <c r="I3668" s="2" t="n">
        <v>110</v>
      </c>
      <c r="J3668" s="2" t="inlineStr">
        <is>
          <t>GPA</t>
        </is>
      </c>
    </row>
    <row r="3669">
      <c r="A3669" s="2" t="n">
        <v>8</v>
      </c>
      <c r="B3669" s="2" t="n">
        <v>1953</v>
      </c>
      <c r="C3669" s="2" t="inlineStr">
        <is>
          <t>CARREGAMENTO</t>
        </is>
      </c>
      <c r="D3669" s="2" t="inlineStr">
        <is>
          <t>5050570</t>
        </is>
      </c>
      <c r="E3669" s="2" t="inlineStr">
        <is>
          <t>ADEILDO PEREIRA DA SILVA</t>
        </is>
      </c>
      <c r="F3669" s="2" t="n">
        <v>63</v>
      </c>
      <c r="G3669" s="2" t="n">
        <v>1.73</v>
      </c>
      <c r="H3669" s="2" t="n">
        <v>36</v>
      </c>
      <c r="I3669" s="2" t="n">
        <v>18</v>
      </c>
      <c r="J3669" s="2" t="inlineStr">
        <is>
          <t>GPA</t>
        </is>
      </c>
    </row>
    <row r="3670">
      <c r="A3670" s="2" t="n">
        <v>8</v>
      </c>
      <c r="B3670" s="2" t="n">
        <v>1953</v>
      </c>
      <c r="C3670" s="2" t="inlineStr">
        <is>
          <t>RECEBIMENTO</t>
        </is>
      </c>
      <c r="D3670" s="2" t="inlineStr">
        <is>
          <t>5050570</t>
        </is>
      </c>
      <c r="E3670" s="2" t="inlineStr">
        <is>
          <t>ADEILDO PEREIRA DA SILVA</t>
        </is>
      </c>
      <c r="F3670" s="2" t="n">
        <v>479</v>
      </c>
      <c r="G3670" s="2" t="n">
        <v>12.52</v>
      </c>
      <c r="H3670" s="2" t="n">
        <v>38</v>
      </c>
      <c r="I3670" s="2" t="n">
        <v>19</v>
      </c>
      <c r="J3670" s="2" t="inlineStr">
        <is>
          <t>GPA</t>
        </is>
      </c>
    </row>
    <row r="3671">
      <c r="A3671" s="2" t="n">
        <v>8</v>
      </c>
      <c r="B3671" s="2" t="n">
        <v>1953</v>
      </c>
      <c r="C3671" s="2" t="inlineStr">
        <is>
          <t>RECEBIMENTO</t>
        </is>
      </c>
      <c r="D3671" s="2" t="inlineStr">
        <is>
          <t>5067545</t>
        </is>
      </c>
      <c r="E3671" s="2" t="inlineStr">
        <is>
          <t>IVAN MARTINS BARBOZA</t>
        </is>
      </c>
      <c r="F3671" s="2" t="n">
        <v>10</v>
      </c>
      <c r="G3671" s="2" t="n">
        <v>0.86</v>
      </c>
      <c r="H3671" s="2" t="n">
        <v>12</v>
      </c>
      <c r="I3671" s="2" t="n">
        <v>19</v>
      </c>
      <c r="J3671" s="2" t="inlineStr">
        <is>
          <t>GPA</t>
        </is>
      </c>
    </row>
    <row r="3672">
      <c r="A3672" s="2" t="n">
        <v>8</v>
      </c>
      <c r="B3672" s="2" t="n">
        <v>1953</v>
      </c>
      <c r="C3672" s="2" t="inlineStr">
        <is>
          <t>ATIVIDADE OP. EMP.</t>
        </is>
      </c>
      <c r="D3672" s="2" t="inlineStr">
        <is>
          <t>5130271</t>
        </is>
      </c>
      <c r="E3672" s="2" t="inlineStr">
        <is>
          <t>MATEUS EDSON DE MOURA ARRUDA</t>
        </is>
      </c>
      <c r="F3672" s="2" t="n">
        <v>1228</v>
      </c>
      <c r="G3672" s="2" t="n">
        <v>41.51</v>
      </c>
      <c r="H3672" s="2" t="n">
        <v>30</v>
      </c>
      <c r="I3672" s="2" t="n">
        <v>19</v>
      </c>
      <c r="J3672" s="2" t="inlineStr">
        <is>
          <t>GPA</t>
        </is>
      </c>
    </row>
    <row r="3673">
      <c r="A3673" s="2" t="n">
        <v>8</v>
      </c>
      <c r="B3673" s="2" t="n">
        <v>1953</v>
      </c>
      <c r="C3673" s="2" t="inlineStr">
        <is>
          <t>ATIVIDADE OP. EMP.</t>
        </is>
      </c>
      <c r="D3673" s="2" t="inlineStr">
        <is>
          <t>5135761</t>
        </is>
      </c>
      <c r="E3673" s="2" t="inlineStr">
        <is>
          <t>Jailson Tavares Da Silva</t>
        </is>
      </c>
      <c r="F3673" s="2" t="n">
        <v>1468</v>
      </c>
      <c r="G3673" s="2" t="n">
        <v>33.32</v>
      </c>
      <c r="H3673" s="2" t="n">
        <v>44</v>
      </c>
      <c r="I3673" s="2" t="n">
        <v>19</v>
      </c>
      <c r="J3673" s="2" t="inlineStr">
        <is>
          <t>GPA</t>
        </is>
      </c>
    </row>
    <row r="3674">
      <c r="A3674" s="2" t="n">
        <v>8</v>
      </c>
      <c r="B3674" s="2" t="n">
        <v>1953</v>
      </c>
      <c r="C3674" s="2" t="inlineStr">
        <is>
          <t>CARREGAMENTO</t>
        </is>
      </c>
      <c r="D3674" s="2" t="inlineStr">
        <is>
          <t>5135761</t>
        </is>
      </c>
      <c r="E3674" s="2" t="inlineStr">
        <is>
          <t>Jailson Tavares Da Silva</t>
        </is>
      </c>
      <c r="F3674" s="2" t="n">
        <v>19</v>
      </c>
      <c r="G3674" s="2" t="n">
        <v>0.89</v>
      </c>
      <c r="H3674" s="2" t="n">
        <v>21</v>
      </c>
      <c r="I3674" s="2" t="n">
        <v>18</v>
      </c>
      <c r="J3674" s="2" t="inlineStr">
        <is>
          <t>GPA</t>
        </is>
      </c>
    </row>
    <row r="3675">
      <c r="A3675" s="2" t="n">
        <v>8</v>
      </c>
      <c r="B3675" s="2" t="n">
        <v>1953</v>
      </c>
      <c r="C3675" s="2" t="inlineStr">
        <is>
          <t>PUXADA RECEB</t>
        </is>
      </c>
      <c r="D3675" s="2" t="inlineStr">
        <is>
          <t>5141737</t>
        </is>
      </c>
      <c r="E3675" s="2" t="inlineStr">
        <is>
          <t>ONILDO RODRIGUES DOS SANTOS</t>
        </is>
      </c>
      <c r="F3675" s="2" t="n">
        <v>1145</v>
      </c>
      <c r="G3675" s="2" t="n">
        <v>45.42</v>
      </c>
      <c r="H3675" s="2" t="n">
        <v>25</v>
      </c>
      <c r="I3675" s="2" t="n">
        <v>15</v>
      </c>
      <c r="J3675" s="2" t="inlineStr">
        <is>
          <t>GPA</t>
        </is>
      </c>
    </row>
    <row r="3676">
      <c r="A3676" s="2" t="n">
        <v>8</v>
      </c>
      <c r="B3676" s="2" t="n">
        <v>1953</v>
      </c>
      <c r="C3676" s="2" t="inlineStr">
        <is>
          <t>RECEBIMENTO</t>
        </is>
      </c>
      <c r="D3676" s="2" t="inlineStr">
        <is>
          <t>5141737</t>
        </is>
      </c>
      <c r="E3676" s="2" t="inlineStr">
        <is>
          <t>ONILDO RODRIGUES DOS SANTOS</t>
        </is>
      </c>
      <c r="F3676" s="2" t="n">
        <v>368</v>
      </c>
      <c r="G3676" s="2" t="n">
        <v>16.14</v>
      </c>
      <c r="H3676" s="2" t="n">
        <v>23</v>
      </c>
      <c r="I3676" s="2" t="n">
        <v>19</v>
      </c>
      <c r="J3676" s="2" t="inlineStr">
        <is>
          <t>GPA</t>
        </is>
      </c>
    </row>
    <row r="3677">
      <c r="A3677" s="2" t="n">
        <v>8</v>
      </c>
      <c r="B3677" s="2" t="n">
        <v>1953</v>
      </c>
      <c r="C3677" s="2" t="inlineStr">
        <is>
          <t>SEPARACAO</t>
        </is>
      </c>
      <c r="D3677" s="2" t="inlineStr">
        <is>
          <t>5141737</t>
        </is>
      </c>
      <c r="E3677" s="2" t="inlineStr">
        <is>
          <t>ONILDO RODRIGUES DOS SANTOS</t>
        </is>
      </c>
      <c r="F3677" s="2" t="n">
        <v>66</v>
      </c>
      <c r="G3677" s="2" t="n">
        <v>0.44</v>
      </c>
      <c r="H3677" s="2" t="n">
        <v>150</v>
      </c>
      <c r="I3677" s="2" t="n">
        <v>110</v>
      </c>
      <c r="J3677" s="2" t="inlineStr">
        <is>
          <t>GPA</t>
        </is>
      </c>
    </row>
    <row r="3678">
      <c r="A3678" s="2" t="n">
        <v>8</v>
      </c>
      <c r="B3678" s="2" t="n">
        <v>1953</v>
      </c>
      <c r="C3678" s="2" t="inlineStr">
        <is>
          <t>CARREGAMENTO</t>
        </is>
      </c>
      <c r="D3678" s="2" t="inlineStr">
        <is>
          <t>5414172</t>
        </is>
      </c>
      <c r="E3678" s="2" t="inlineStr">
        <is>
          <t>Eleandro Franca De Paula</t>
        </is>
      </c>
      <c r="F3678" s="2" t="n">
        <v>45</v>
      </c>
      <c r="G3678" s="2" t="n">
        <v>6.14</v>
      </c>
      <c r="H3678" s="2" t="n">
        <v>7</v>
      </c>
      <c r="I3678" s="2" t="n">
        <v>18</v>
      </c>
      <c r="J3678" s="2" t="inlineStr">
        <is>
          <t>GPA</t>
        </is>
      </c>
    </row>
    <row r="3679">
      <c r="A3679" s="2" t="n">
        <v>8</v>
      </c>
      <c r="B3679" s="2" t="n">
        <v>1953</v>
      </c>
      <c r="C3679" s="2" t="inlineStr">
        <is>
          <t>PUXADA RECEB</t>
        </is>
      </c>
      <c r="D3679" s="2" t="inlineStr">
        <is>
          <t>5414172</t>
        </is>
      </c>
      <c r="E3679" s="2" t="inlineStr">
        <is>
          <t>Eleandro Franca De Paula</t>
        </is>
      </c>
      <c r="F3679" s="2" t="n">
        <v>224</v>
      </c>
      <c r="G3679" s="2" t="n">
        <v>22.66</v>
      </c>
      <c r="H3679" s="2" t="n">
        <v>10</v>
      </c>
      <c r="I3679" s="2" t="n">
        <v>15</v>
      </c>
      <c r="J3679" s="2" t="inlineStr">
        <is>
          <t>GPA</t>
        </is>
      </c>
    </row>
    <row r="3680">
      <c r="A3680" s="2" t="n">
        <v>8</v>
      </c>
      <c r="B3680" s="2" t="n">
        <v>1953</v>
      </c>
      <c r="C3680" s="2" t="inlineStr">
        <is>
          <t>SEPARACAO</t>
        </is>
      </c>
      <c r="D3680" s="2" t="inlineStr">
        <is>
          <t>5414172</t>
        </is>
      </c>
      <c r="E3680" s="2" t="inlineStr">
        <is>
          <t>Eleandro Franca De Paula</t>
        </is>
      </c>
      <c r="F3680" s="2" t="n">
        <v>3673</v>
      </c>
      <c r="G3680" s="2" t="n">
        <v>29.51</v>
      </c>
      <c r="H3680" s="2" t="n">
        <v>124</v>
      </c>
      <c r="I3680" s="2" t="n">
        <v>110</v>
      </c>
      <c r="J3680" s="2" t="inlineStr">
        <is>
          <t>GPA</t>
        </is>
      </c>
    </row>
    <row r="3681">
      <c r="A3681" s="2" t="n">
        <v>8</v>
      </c>
      <c r="B3681" s="2" t="n">
        <v>1953</v>
      </c>
      <c r="C3681" s="2" t="inlineStr">
        <is>
          <t>CARREGAMENTO</t>
        </is>
      </c>
      <c r="D3681" s="2" t="inlineStr">
        <is>
          <t>5439299</t>
        </is>
      </c>
      <c r="E3681" s="2" t="inlineStr">
        <is>
          <t>Jose Adriano Dos Prazeres</t>
        </is>
      </c>
      <c r="F3681" s="2" t="n">
        <v>272</v>
      </c>
      <c r="G3681" s="2" t="n">
        <v>4.56</v>
      </c>
      <c r="H3681" s="2" t="n">
        <v>60</v>
      </c>
      <c r="I3681" s="2" t="n">
        <v>18</v>
      </c>
      <c r="J3681" s="2" t="inlineStr">
        <is>
          <t>GPA</t>
        </is>
      </c>
    </row>
    <row r="3682">
      <c r="A3682" s="2" t="n">
        <v>8</v>
      </c>
      <c r="B3682" s="2" t="n">
        <v>1953</v>
      </c>
      <c r="C3682" s="2" t="inlineStr">
        <is>
          <t>PUXADA RECEB</t>
        </is>
      </c>
      <c r="D3682" s="2" t="inlineStr">
        <is>
          <t>5439299</t>
        </is>
      </c>
      <c r="E3682" s="2" t="inlineStr">
        <is>
          <t>Jose Adriano Dos Prazeres</t>
        </is>
      </c>
      <c r="F3682" s="2" t="n">
        <v>59</v>
      </c>
      <c r="G3682" s="2" t="n">
        <v>0.19</v>
      </c>
      <c r="H3682" s="2" t="n">
        <v>311</v>
      </c>
      <c r="I3682" s="2" t="n">
        <v>15</v>
      </c>
      <c r="J3682" s="2" t="inlineStr">
        <is>
          <t>GPA</t>
        </is>
      </c>
    </row>
    <row r="3683">
      <c r="A3683" s="2" t="n">
        <v>8</v>
      </c>
      <c r="B3683" s="2" t="n">
        <v>1953</v>
      </c>
      <c r="C3683" s="2" t="inlineStr">
        <is>
          <t>RECEBIMENTO</t>
        </is>
      </c>
      <c r="D3683" s="2" t="inlineStr">
        <is>
          <t>5439299</t>
        </is>
      </c>
      <c r="E3683" s="2" t="inlineStr">
        <is>
          <t>Jose Adriano Dos Prazeres</t>
        </is>
      </c>
      <c r="F3683" s="2" t="n">
        <v>1964</v>
      </c>
      <c r="G3683" s="2" t="n">
        <v>21.75</v>
      </c>
      <c r="H3683" s="2" t="n">
        <v>90</v>
      </c>
      <c r="I3683" s="2" t="n">
        <v>19</v>
      </c>
      <c r="J3683" s="2" t="inlineStr">
        <is>
          <t>GPA</t>
        </is>
      </c>
    </row>
    <row r="3684">
      <c r="A3684" s="2" t="n">
        <v>8</v>
      </c>
      <c r="B3684" s="2" t="n">
        <v>1953</v>
      </c>
      <c r="C3684" s="2" t="inlineStr">
        <is>
          <t>SEPARACAO</t>
        </is>
      </c>
      <c r="D3684" s="2" t="inlineStr">
        <is>
          <t>5439299</t>
        </is>
      </c>
      <c r="E3684" s="2" t="inlineStr">
        <is>
          <t>Jose Adriano Dos Prazeres</t>
        </is>
      </c>
      <c r="F3684" s="2" t="n">
        <v>555</v>
      </c>
      <c r="G3684" s="2" t="n">
        <v>3.45</v>
      </c>
      <c r="H3684" s="2" t="n">
        <v>161</v>
      </c>
      <c r="I3684" s="2" t="n">
        <v>110</v>
      </c>
      <c r="J3684" s="2" t="inlineStr">
        <is>
          <t>GPA</t>
        </is>
      </c>
    </row>
    <row r="3685">
      <c r="A3685" s="2" t="n">
        <v>8</v>
      </c>
      <c r="B3685" s="2" t="n">
        <v>1953</v>
      </c>
      <c r="C3685" s="2" t="inlineStr">
        <is>
          <t>PUXADA RECEB</t>
        </is>
      </c>
      <c r="D3685" s="2" t="inlineStr">
        <is>
          <t>5469287</t>
        </is>
      </c>
      <c r="E3685" s="2" t="inlineStr">
        <is>
          <t>Gilberto Francisco Da Silva</t>
        </is>
      </c>
      <c r="F3685" s="2" t="n">
        <v>2172</v>
      </c>
      <c r="G3685" s="2" t="n">
        <v>105.82</v>
      </c>
      <c r="H3685" s="2" t="n">
        <v>21</v>
      </c>
      <c r="I3685" s="2" t="n">
        <v>15</v>
      </c>
      <c r="J3685" s="2" t="inlineStr">
        <is>
          <t>GPA</t>
        </is>
      </c>
    </row>
    <row r="3686">
      <c r="A3686" s="2" t="n">
        <v>8</v>
      </c>
      <c r="B3686" s="2" t="n">
        <v>1953</v>
      </c>
      <c r="C3686" s="2" t="inlineStr">
        <is>
          <t>CARREGAMENTO</t>
        </is>
      </c>
      <c r="D3686" s="2" t="inlineStr">
        <is>
          <t>5469627</t>
        </is>
      </c>
      <c r="E3686" s="2" t="inlineStr">
        <is>
          <t>Ruandson Silva De Lima</t>
        </is>
      </c>
      <c r="F3686" s="2" t="n">
        <v>191</v>
      </c>
      <c r="G3686" s="2" t="n">
        <v>0.99</v>
      </c>
      <c r="H3686" s="2" t="n">
        <v>193</v>
      </c>
      <c r="I3686" s="2" t="n">
        <v>18</v>
      </c>
      <c r="J3686" s="2" t="inlineStr">
        <is>
          <t>GPA</t>
        </is>
      </c>
    </row>
    <row r="3687">
      <c r="A3687" s="2" t="n">
        <v>8</v>
      </c>
      <c r="B3687" s="2" t="n">
        <v>1953</v>
      </c>
      <c r="C3687" s="2" t="inlineStr">
        <is>
          <t>PUXADA RECEB</t>
        </is>
      </c>
      <c r="D3687" s="2" t="inlineStr">
        <is>
          <t>5469627</t>
        </is>
      </c>
      <c r="E3687" s="2" t="inlineStr">
        <is>
          <t>Ruandson Silva De Lima</t>
        </is>
      </c>
      <c r="F3687" s="2" t="n">
        <v>13</v>
      </c>
      <c r="G3687" s="2" t="n">
        <v>0.86</v>
      </c>
      <c r="H3687" s="2" t="n">
        <v>15</v>
      </c>
      <c r="I3687" s="2" t="n">
        <v>15</v>
      </c>
      <c r="J3687" s="2" t="inlineStr">
        <is>
          <t>GPA</t>
        </is>
      </c>
    </row>
    <row r="3688">
      <c r="A3688" s="2" t="n">
        <v>8</v>
      </c>
      <c r="B3688" s="2" t="n">
        <v>1953</v>
      </c>
      <c r="C3688" s="2" t="inlineStr">
        <is>
          <t>RECEBIMENTO</t>
        </is>
      </c>
      <c r="D3688" s="2" t="inlineStr">
        <is>
          <t>5469627</t>
        </is>
      </c>
      <c r="E3688" s="2" t="inlineStr">
        <is>
          <t>Ruandson Silva De Lima</t>
        </is>
      </c>
      <c r="F3688" s="2" t="n">
        <v>2244</v>
      </c>
      <c r="G3688" s="2" t="n">
        <v>29.76</v>
      </c>
      <c r="H3688" s="2" t="n">
        <v>75</v>
      </c>
      <c r="I3688" s="2" t="n">
        <v>19</v>
      </c>
      <c r="J3688" s="2" t="inlineStr">
        <is>
          <t>GPA</t>
        </is>
      </c>
    </row>
    <row r="3689">
      <c r="A3689" s="2" t="n">
        <v>8</v>
      </c>
      <c r="B3689" s="2" t="n">
        <v>1953</v>
      </c>
      <c r="C3689" s="2" t="inlineStr">
        <is>
          <t>SEPARACAO</t>
        </is>
      </c>
      <c r="D3689" s="2" t="inlineStr">
        <is>
          <t>5469627</t>
        </is>
      </c>
      <c r="E3689" s="2" t="inlineStr">
        <is>
          <t>Ruandson Silva De Lima</t>
        </is>
      </c>
      <c r="F3689" s="2" t="n">
        <v>146</v>
      </c>
      <c r="G3689" s="2" t="n">
        <v>1.19</v>
      </c>
      <c r="H3689" s="2" t="n">
        <v>123</v>
      </c>
      <c r="I3689" s="2" t="n">
        <v>110</v>
      </c>
      <c r="J3689" s="2" t="inlineStr">
        <is>
          <t>GPA</t>
        </is>
      </c>
    </row>
    <row r="3690">
      <c r="A3690" s="2" t="n">
        <v>8</v>
      </c>
      <c r="B3690" s="2" t="n">
        <v>1953</v>
      </c>
      <c r="C3690" s="2" t="inlineStr">
        <is>
          <t>PUXADA RECEB</t>
        </is>
      </c>
      <c r="D3690" s="2" t="inlineStr">
        <is>
          <t>5469635</t>
        </is>
      </c>
      <c r="E3690" s="2" t="inlineStr">
        <is>
          <t>Aldir Fernando Do Nascimento</t>
        </is>
      </c>
      <c r="F3690" s="2" t="n">
        <v>205</v>
      </c>
      <c r="G3690" s="2" t="n">
        <v>15.71</v>
      </c>
      <c r="H3690" s="2" t="n">
        <v>13</v>
      </c>
      <c r="I3690" s="2" t="n">
        <v>15</v>
      </c>
      <c r="J3690" s="2" t="inlineStr">
        <is>
          <t>GPA</t>
        </is>
      </c>
    </row>
    <row r="3691">
      <c r="A3691" s="2" t="n">
        <v>8</v>
      </c>
      <c r="B3691" s="2" t="n">
        <v>1953</v>
      </c>
      <c r="C3691" s="2" t="inlineStr">
        <is>
          <t>ATIVIDADE OP. EMP.</t>
        </is>
      </c>
      <c r="D3691" s="2" t="inlineStr">
        <is>
          <t>5475112</t>
        </is>
      </c>
      <c r="E3691" s="2" t="inlineStr">
        <is>
          <t>Adeilton Jose Dos Santos</t>
        </is>
      </c>
      <c r="F3691" s="2" t="n">
        <v>2263</v>
      </c>
      <c r="G3691" s="2" t="n">
        <v>54.09</v>
      </c>
      <c r="H3691" s="2" t="n">
        <v>42</v>
      </c>
      <c r="I3691" s="2" t="n">
        <v>19</v>
      </c>
      <c r="J3691" s="2" t="inlineStr">
        <is>
          <t>GPA</t>
        </is>
      </c>
    </row>
    <row r="3692">
      <c r="A3692" s="2" t="n">
        <v>8</v>
      </c>
      <c r="B3692" s="2" t="n">
        <v>1953</v>
      </c>
      <c r="C3692" s="2" t="inlineStr">
        <is>
          <t>CARREGAMENTO</t>
        </is>
      </c>
      <c r="D3692" s="2" t="inlineStr">
        <is>
          <t>5501512</t>
        </is>
      </c>
      <c r="E3692" s="2" t="inlineStr">
        <is>
          <t>Pedro Jose De Souza</t>
        </is>
      </c>
      <c r="F3692" s="2" t="n">
        <v>1287</v>
      </c>
      <c r="G3692" s="2" t="n">
        <v>34.5</v>
      </c>
      <c r="H3692" s="2" t="n">
        <v>37</v>
      </c>
      <c r="I3692" s="2" t="n">
        <v>18</v>
      </c>
      <c r="J3692" s="2" t="inlineStr">
        <is>
          <t>GPA</t>
        </is>
      </c>
    </row>
    <row r="3693">
      <c r="A3693" s="2" t="n">
        <v>8</v>
      </c>
      <c r="B3693" s="2" t="n">
        <v>1953</v>
      </c>
      <c r="C3693" s="2" t="inlineStr">
        <is>
          <t>CARREGAMENTO</t>
        </is>
      </c>
      <c r="D3693" s="2" t="inlineStr">
        <is>
          <t>5502632</t>
        </is>
      </c>
      <c r="E3693" s="2" t="inlineStr">
        <is>
          <t>Aelson Epifanio</t>
        </is>
      </c>
      <c r="F3693" s="2" t="n">
        <v>1785</v>
      </c>
      <c r="G3693" s="2" t="n">
        <v>20.79</v>
      </c>
      <c r="H3693" s="2" t="n">
        <v>86</v>
      </c>
      <c r="I3693" s="2" t="n">
        <v>18</v>
      </c>
      <c r="J3693" s="2" t="inlineStr">
        <is>
          <t>GPA</t>
        </is>
      </c>
    </row>
    <row r="3694">
      <c r="A3694" s="2" t="n">
        <v>8</v>
      </c>
      <c r="B3694" s="2" t="n">
        <v>1953</v>
      </c>
      <c r="C3694" s="2" t="inlineStr">
        <is>
          <t>SEPARACAO</t>
        </is>
      </c>
      <c r="D3694" s="2" t="inlineStr">
        <is>
          <t>5502632</t>
        </is>
      </c>
      <c r="E3694" s="2" t="inlineStr">
        <is>
          <t>Aelson Epifanio</t>
        </is>
      </c>
      <c r="F3694" s="2" t="n">
        <v>20</v>
      </c>
      <c r="G3694" s="2" t="n">
        <v>0.06</v>
      </c>
      <c r="H3694" s="2" t="n">
        <v>333</v>
      </c>
      <c r="I3694" s="2" t="n">
        <v>110</v>
      </c>
      <c r="J3694" s="2" t="inlineStr">
        <is>
          <t>GPA</t>
        </is>
      </c>
    </row>
    <row r="3695">
      <c r="A3695" s="2" t="n">
        <v>8</v>
      </c>
      <c r="B3695" s="2" t="n">
        <v>1953</v>
      </c>
      <c r="C3695" s="2" t="inlineStr">
        <is>
          <t>CARREGAMENTO</t>
        </is>
      </c>
      <c r="D3695" s="2" t="inlineStr">
        <is>
          <t>5590795</t>
        </is>
      </c>
      <c r="E3695" s="2" t="inlineStr">
        <is>
          <t>Jefferson Kayk Elias De Brito</t>
        </is>
      </c>
      <c r="F3695" s="2" t="n">
        <v>840</v>
      </c>
      <c r="G3695" s="2" t="n">
        <v>19.17</v>
      </c>
      <c r="H3695" s="2" t="n">
        <v>44</v>
      </c>
      <c r="I3695" s="2" t="n">
        <v>18</v>
      </c>
      <c r="J3695" s="2" t="inlineStr">
        <is>
          <t>GPA</t>
        </is>
      </c>
    </row>
    <row r="3696">
      <c r="A3696" s="2" t="n">
        <v>8</v>
      </c>
      <c r="B3696" s="2" t="n">
        <v>1953</v>
      </c>
      <c r="C3696" s="2" t="inlineStr">
        <is>
          <t>SEPARACAO</t>
        </is>
      </c>
      <c r="D3696" s="2" t="inlineStr">
        <is>
          <t>5590795</t>
        </is>
      </c>
      <c r="E3696" s="2" t="inlineStr">
        <is>
          <t>Jefferson Kayk Elias De Brito</t>
        </is>
      </c>
      <c r="F3696" s="2" t="n">
        <v>48</v>
      </c>
      <c r="G3696" s="2" t="n">
        <v>2.48</v>
      </c>
      <c r="H3696" s="2" t="n">
        <v>19</v>
      </c>
      <c r="I3696" s="2" t="n">
        <v>110</v>
      </c>
      <c r="J3696" s="2" t="inlineStr">
        <is>
          <t>GPA</t>
        </is>
      </c>
    </row>
    <row r="3697">
      <c r="A3697" s="2" t="n">
        <v>8</v>
      </c>
      <c r="B3697" s="2" t="n">
        <v>1953</v>
      </c>
      <c r="C3697" s="2" t="inlineStr">
        <is>
          <t>ATIVIDADE OP. EMP.</t>
        </is>
      </c>
      <c r="D3697" s="2" t="inlineStr">
        <is>
          <t>565083</t>
        </is>
      </c>
      <c r="E3697" s="2" t="inlineStr">
        <is>
          <t>RENATO IVO MENDES DA SILVA</t>
        </is>
      </c>
      <c r="F3697" s="2" t="n">
        <v>1926</v>
      </c>
      <c r="G3697" s="2" t="n">
        <v>41.66</v>
      </c>
      <c r="H3697" s="2" t="n">
        <v>46</v>
      </c>
      <c r="I3697" s="2" t="n">
        <v>19</v>
      </c>
      <c r="J3697" s="2" t="inlineStr">
        <is>
          <t>GPA</t>
        </is>
      </c>
    </row>
    <row r="3698">
      <c r="A3698" s="2" t="n">
        <v>8</v>
      </c>
      <c r="B3698" s="2" t="n">
        <v>1953</v>
      </c>
      <c r="C3698" s="2" t="inlineStr">
        <is>
          <t>SEPARACAO</t>
        </is>
      </c>
      <c r="D3698" s="2" t="inlineStr">
        <is>
          <t>5684773</t>
        </is>
      </c>
      <c r="E3698" s="2" t="inlineStr">
        <is>
          <t>Davi Guilherme Monteiro Da Silva</t>
        </is>
      </c>
      <c r="F3698" s="2" t="n">
        <v>2637</v>
      </c>
      <c r="G3698" s="2" t="n">
        <v>26.27</v>
      </c>
      <c r="H3698" s="2" t="n">
        <v>100</v>
      </c>
      <c r="I3698" s="2" t="n">
        <v>110</v>
      </c>
      <c r="J3698" s="2" t="inlineStr">
        <is>
          <t>GPA</t>
        </is>
      </c>
    </row>
    <row r="3699">
      <c r="A3699" s="2" t="n">
        <v>8</v>
      </c>
      <c r="B3699" s="2" t="n">
        <v>1953</v>
      </c>
      <c r="C3699" s="2" t="inlineStr">
        <is>
          <t>ATIVIDADE OP. EMP.</t>
        </is>
      </c>
      <c r="D3699" s="2" t="inlineStr">
        <is>
          <t>5751888</t>
        </is>
      </c>
      <c r="E3699" s="2" t="inlineStr">
        <is>
          <t>Leliton Marcelo Leao Ramos</t>
        </is>
      </c>
      <c r="F3699" s="2" t="n">
        <v>2037</v>
      </c>
      <c r="G3699" s="2" t="n">
        <v>47</v>
      </c>
      <c r="H3699" s="2" t="n">
        <v>43</v>
      </c>
      <c r="I3699" s="2" t="n">
        <v>19</v>
      </c>
      <c r="J3699" s="2" t="inlineStr">
        <is>
          <t>GPA</t>
        </is>
      </c>
    </row>
    <row r="3700">
      <c r="A3700" s="2" t="n">
        <v>8</v>
      </c>
      <c r="B3700" s="2" t="n">
        <v>1953</v>
      </c>
      <c r="C3700" s="2" t="inlineStr">
        <is>
          <t>RECEBIMENTO</t>
        </is>
      </c>
      <c r="D3700" s="2" t="inlineStr">
        <is>
          <t>5751888</t>
        </is>
      </c>
      <c r="E3700" s="2" t="inlineStr">
        <is>
          <t>Leliton Marcelo Leao Ramos</t>
        </is>
      </c>
      <c r="F3700" s="2" t="n">
        <v>17</v>
      </c>
      <c r="G3700" s="2" t="n">
        <v>0.21</v>
      </c>
      <c r="H3700" s="2" t="n">
        <v>81</v>
      </c>
      <c r="I3700" s="2" t="n">
        <v>19</v>
      </c>
      <c r="J3700" s="2" t="inlineStr">
        <is>
          <t>GPA</t>
        </is>
      </c>
    </row>
    <row r="3701">
      <c r="A3701" s="2" t="n">
        <v>8</v>
      </c>
      <c r="B3701" s="2" t="n">
        <v>1953</v>
      </c>
      <c r="C3701" s="2" t="inlineStr">
        <is>
          <t>SEPARACAO</t>
        </is>
      </c>
      <c r="D3701" s="2" t="inlineStr">
        <is>
          <t>5752817</t>
        </is>
      </c>
      <c r="E3701" s="2" t="inlineStr">
        <is>
          <t>Gilson Fernandes De Medeiros</t>
        </is>
      </c>
      <c r="F3701" s="2" t="n">
        <v>337</v>
      </c>
      <c r="G3701" s="2" t="n">
        <v>6.35</v>
      </c>
      <c r="H3701" s="2" t="n">
        <v>53</v>
      </c>
      <c r="I3701" s="2" t="n">
        <v>110</v>
      </c>
      <c r="J3701" s="2" t="inlineStr">
        <is>
          <t>GPA</t>
        </is>
      </c>
    </row>
    <row r="3702">
      <c r="A3702" s="2" t="n">
        <v>8</v>
      </c>
      <c r="B3702" s="2" t="n">
        <v>1953</v>
      </c>
      <c r="C3702" s="2" t="inlineStr">
        <is>
          <t>SEPARACAO</t>
        </is>
      </c>
      <c r="D3702" s="2" t="inlineStr">
        <is>
          <t>5770840</t>
        </is>
      </c>
      <c r="E3702" s="2" t="inlineStr">
        <is>
          <t>Cicero Da Conceicao Pelagio</t>
        </is>
      </c>
      <c r="F3702" s="2" t="n">
        <v>4837</v>
      </c>
      <c r="G3702" s="2" t="n">
        <v>33.18</v>
      </c>
      <c r="H3702" s="2" t="n">
        <v>146</v>
      </c>
      <c r="I3702" s="2" t="n">
        <v>110</v>
      </c>
      <c r="J3702" s="2" t="inlineStr">
        <is>
          <t>GPA</t>
        </is>
      </c>
    </row>
    <row r="3703">
      <c r="A3703" s="2" t="n">
        <v>8</v>
      </c>
      <c r="B3703" s="2" t="n">
        <v>1953</v>
      </c>
      <c r="C3703" s="2" t="inlineStr">
        <is>
          <t>PUXADA RECEB</t>
        </is>
      </c>
      <c r="D3703" s="2" t="inlineStr">
        <is>
          <t>581458</t>
        </is>
      </c>
      <c r="E3703" s="2" t="inlineStr">
        <is>
          <t>JOAO JOAQUIM DO NASCIMENTO FILHO</t>
        </is>
      </c>
      <c r="F3703" s="2" t="n">
        <v>4061</v>
      </c>
      <c r="G3703" s="2" t="n">
        <v>122.08</v>
      </c>
      <c r="H3703" s="2" t="n">
        <v>33</v>
      </c>
      <c r="I3703" s="2" t="n">
        <v>15</v>
      </c>
      <c r="J3703" s="2" t="inlineStr">
        <is>
          <t>GPA</t>
        </is>
      </c>
    </row>
    <row r="3704">
      <c r="A3704" s="2" t="n">
        <v>8</v>
      </c>
      <c r="B3704" s="2" t="n">
        <v>1953</v>
      </c>
      <c r="C3704" s="2" t="inlineStr">
        <is>
          <t>RECEBIMENTO</t>
        </is>
      </c>
      <c r="D3704" s="2" t="inlineStr">
        <is>
          <t>581458</t>
        </is>
      </c>
      <c r="E3704" s="2" t="inlineStr">
        <is>
          <t>JOAO JOAQUIM DO NASCIMENTO FILHO</t>
        </is>
      </c>
      <c r="F3704" s="2" t="n">
        <v>41</v>
      </c>
      <c r="G3704" s="2" t="n">
        <v>1.22</v>
      </c>
      <c r="H3704" s="2" t="n">
        <v>34</v>
      </c>
      <c r="I3704" s="2" t="n">
        <v>19</v>
      </c>
      <c r="J3704" s="2" t="inlineStr">
        <is>
          <t>GPA</t>
        </is>
      </c>
    </row>
    <row r="3705">
      <c r="A3705" s="2" t="n">
        <v>8</v>
      </c>
      <c r="B3705" s="2" t="n">
        <v>1953</v>
      </c>
      <c r="C3705" s="2" t="inlineStr">
        <is>
          <t>CARREGAMENTO</t>
        </is>
      </c>
      <c r="D3705" s="2" t="inlineStr">
        <is>
          <t>5843537</t>
        </is>
      </c>
      <c r="E3705" s="2" t="inlineStr">
        <is>
          <t>Pedro Vinicius Da Silva Gomes</t>
        </is>
      </c>
      <c r="F3705" s="2" t="n">
        <v>769</v>
      </c>
      <c r="G3705" s="2" t="n">
        <v>14.87</v>
      </c>
      <c r="H3705" s="2" t="n">
        <v>52</v>
      </c>
      <c r="I3705" s="2" t="n">
        <v>18</v>
      </c>
      <c r="J3705" s="2" t="inlineStr">
        <is>
          <t>GPA</t>
        </is>
      </c>
    </row>
    <row r="3706">
      <c r="A3706" s="2" t="n">
        <v>8</v>
      </c>
      <c r="B3706" s="2" t="n">
        <v>1953</v>
      </c>
      <c r="C3706" s="2" t="inlineStr">
        <is>
          <t>PUXADA RECEB</t>
        </is>
      </c>
      <c r="D3706" s="2" t="inlineStr">
        <is>
          <t>5843537</t>
        </is>
      </c>
      <c r="E3706" s="2" t="inlineStr">
        <is>
          <t>Pedro Vinicius Da Silva Gomes</t>
        </is>
      </c>
      <c r="F3706" s="2" t="n">
        <v>9</v>
      </c>
      <c r="G3706" s="2" t="n">
        <v>0.88</v>
      </c>
      <c r="H3706" s="2" t="n">
        <v>10</v>
      </c>
      <c r="I3706" s="2" t="n">
        <v>15</v>
      </c>
      <c r="J3706" s="2" t="inlineStr">
        <is>
          <t>GPA</t>
        </is>
      </c>
    </row>
    <row r="3707">
      <c r="A3707" s="2" t="n">
        <v>8</v>
      </c>
      <c r="B3707" s="2" t="n">
        <v>1953</v>
      </c>
      <c r="C3707" s="2" t="inlineStr">
        <is>
          <t>RECEBIMENTO</t>
        </is>
      </c>
      <c r="D3707" s="2" t="inlineStr">
        <is>
          <t>5843537</t>
        </is>
      </c>
      <c r="E3707" s="2" t="inlineStr">
        <is>
          <t>Pedro Vinicius Da Silva Gomes</t>
        </is>
      </c>
      <c r="F3707" s="2" t="n">
        <v>299</v>
      </c>
      <c r="G3707" s="2" t="n">
        <v>20.14</v>
      </c>
      <c r="H3707" s="2" t="n">
        <v>15</v>
      </c>
      <c r="I3707" s="2" t="n">
        <v>19</v>
      </c>
      <c r="J3707" s="2" t="inlineStr">
        <is>
          <t>GPA</t>
        </is>
      </c>
    </row>
    <row r="3708">
      <c r="A3708" s="2" t="n">
        <v>8</v>
      </c>
      <c r="B3708" s="2" t="n">
        <v>1953</v>
      </c>
      <c r="C3708" s="2" t="inlineStr">
        <is>
          <t>SEPARACAO</t>
        </is>
      </c>
      <c r="D3708" s="2" t="inlineStr">
        <is>
          <t>5843537</t>
        </is>
      </c>
      <c r="E3708" s="2" t="inlineStr">
        <is>
          <t>Pedro Vinicius Da Silva Gomes</t>
        </is>
      </c>
      <c r="F3708" s="2" t="n">
        <v>25</v>
      </c>
      <c r="G3708" s="2" t="n">
        <v>0.93</v>
      </c>
      <c r="H3708" s="2" t="n">
        <v>27</v>
      </c>
      <c r="I3708" s="2" t="n">
        <v>110</v>
      </c>
      <c r="J3708" s="2" t="inlineStr">
        <is>
          <t>GPA</t>
        </is>
      </c>
    </row>
    <row r="3709">
      <c r="A3709" s="2" t="n">
        <v>8</v>
      </c>
      <c r="B3709" s="2" t="n">
        <v>1953</v>
      </c>
      <c r="C3709" s="2" t="inlineStr">
        <is>
          <t>PUXADA RECEB</t>
        </is>
      </c>
      <c r="D3709" s="2" t="inlineStr">
        <is>
          <t>587504</t>
        </is>
      </c>
      <c r="E3709" s="2" t="inlineStr">
        <is>
          <t>LEANDRO FERREIRA DA SILVA</t>
        </is>
      </c>
      <c r="F3709" s="2" t="n">
        <v>3179</v>
      </c>
      <c r="G3709" s="2" t="n">
        <v>133.16</v>
      </c>
      <c r="H3709" s="2" t="n">
        <v>24</v>
      </c>
      <c r="I3709" s="2" t="n">
        <v>15</v>
      </c>
      <c r="J3709" s="2" t="inlineStr">
        <is>
          <t>GPA</t>
        </is>
      </c>
    </row>
    <row r="3710">
      <c r="A3710" s="2" t="n">
        <v>8</v>
      </c>
      <c r="B3710" s="2" t="n">
        <v>1953</v>
      </c>
      <c r="C3710" s="2" t="inlineStr">
        <is>
          <t>PUXADA RECEB</t>
        </is>
      </c>
      <c r="D3710" s="2" t="inlineStr">
        <is>
          <t>5892490</t>
        </is>
      </c>
      <c r="E3710" s="2" t="inlineStr">
        <is>
          <t>Otavio William De Oliveira</t>
        </is>
      </c>
      <c r="F3710" s="2" t="n">
        <v>1</v>
      </c>
      <c r="G3710" s="2" t="n">
        <v>0</v>
      </c>
      <c r="H3710" s="2" t="n">
        <v>0</v>
      </c>
      <c r="I3710" s="2" t="n">
        <v>15</v>
      </c>
      <c r="J3710" s="2" t="inlineStr">
        <is>
          <t>GPA</t>
        </is>
      </c>
    </row>
    <row r="3711">
      <c r="A3711" s="2" t="n">
        <v>8</v>
      </c>
      <c r="B3711" s="2" t="n">
        <v>1953</v>
      </c>
      <c r="C3711" s="2" t="inlineStr">
        <is>
          <t>ATIVIDADE OP. EMP.</t>
        </is>
      </c>
      <c r="D3711" s="2" t="inlineStr">
        <is>
          <t>5913772</t>
        </is>
      </c>
      <c r="E3711" s="2" t="inlineStr">
        <is>
          <t>Ricardo Andre Avelino</t>
        </is>
      </c>
      <c r="F3711" s="2" t="n">
        <v>1518</v>
      </c>
      <c r="G3711" s="2" t="n">
        <v>31.82</v>
      </c>
      <c r="H3711" s="2" t="n">
        <v>48</v>
      </c>
      <c r="I3711" s="2" t="n">
        <v>19</v>
      </c>
      <c r="J3711" s="2" t="inlineStr">
        <is>
          <t>GPA</t>
        </is>
      </c>
    </row>
    <row r="3712">
      <c r="A3712" s="2" t="n">
        <v>8</v>
      </c>
      <c r="B3712" s="2" t="n">
        <v>1953</v>
      </c>
      <c r="C3712" s="2" t="inlineStr">
        <is>
          <t>CARREGAMENTO</t>
        </is>
      </c>
      <c r="D3712" s="2" t="inlineStr">
        <is>
          <t>5964270</t>
        </is>
      </c>
      <c r="E3712" s="2" t="inlineStr">
        <is>
          <t>Lailson Silva Galdino De Oliveira</t>
        </is>
      </c>
      <c r="F3712" s="2" t="n">
        <v>23</v>
      </c>
      <c r="G3712" s="2" t="n">
        <v>4.43</v>
      </c>
      <c r="H3712" s="2" t="n">
        <v>5</v>
      </c>
      <c r="I3712" s="2" t="n">
        <v>18</v>
      </c>
      <c r="J3712" s="2" t="inlineStr">
        <is>
          <t>GPA</t>
        </is>
      </c>
    </row>
    <row r="3713">
      <c r="A3713" s="2" t="n">
        <v>8</v>
      </c>
      <c r="B3713" s="2" t="n">
        <v>1953</v>
      </c>
      <c r="C3713" s="2" t="inlineStr">
        <is>
          <t>PUXADA RECEB</t>
        </is>
      </c>
      <c r="D3713" s="2" t="inlineStr">
        <is>
          <t>5964270</t>
        </is>
      </c>
      <c r="E3713" s="2" t="inlineStr">
        <is>
          <t>Lailson Silva Galdino De Oliveira</t>
        </is>
      </c>
      <c r="F3713" s="2" t="n">
        <v>97</v>
      </c>
      <c r="G3713" s="2" t="n">
        <v>18.82</v>
      </c>
      <c r="H3713" s="2" t="n">
        <v>5</v>
      </c>
      <c r="I3713" s="2" t="n">
        <v>15</v>
      </c>
      <c r="J3713" s="2" t="inlineStr">
        <is>
          <t>GPA</t>
        </is>
      </c>
    </row>
    <row r="3714">
      <c r="A3714" s="2" t="n">
        <v>8</v>
      </c>
      <c r="B3714" s="2" t="n">
        <v>1953</v>
      </c>
      <c r="C3714" s="2" t="inlineStr">
        <is>
          <t>RECEBIMENTO</t>
        </is>
      </c>
      <c r="D3714" s="2" t="inlineStr">
        <is>
          <t>5964270</t>
        </is>
      </c>
      <c r="E3714" s="2" t="inlineStr">
        <is>
          <t>Lailson Silva Galdino De Oliveira</t>
        </is>
      </c>
      <c r="F3714" s="2" t="n">
        <v>32</v>
      </c>
      <c r="G3714" s="2" t="n">
        <v>3.6</v>
      </c>
      <c r="H3714" s="2" t="n">
        <v>9</v>
      </c>
      <c r="I3714" s="2" t="n">
        <v>19</v>
      </c>
      <c r="J3714" s="2" t="inlineStr">
        <is>
          <t>GPA</t>
        </is>
      </c>
    </row>
    <row r="3715">
      <c r="A3715" s="2" t="n">
        <v>8</v>
      </c>
      <c r="B3715" s="2" t="n">
        <v>1953</v>
      </c>
      <c r="C3715" s="2" t="inlineStr">
        <is>
          <t>SEPARACAO</t>
        </is>
      </c>
      <c r="D3715" s="2" t="inlineStr">
        <is>
          <t>5964270</t>
        </is>
      </c>
      <c r="E3715" s="2" t="inlineStr">
        <is>
          <t>Lailson Silva Galdino De Oliveira</t>
        </is>
      </c>
      <c r="F3715" s="2" t="n">
        <v>1442</v>
      </c>
      <c r="G3715" s="2" t="n">
        <v>17.41</v>
      </c>
      <c r="H3715" s="2" t="n">
        <v>83</v>
      </c>
      <c r="I3715" s="2" t="n">
        <v>110</v>
      </c>
      <c r="J3715" s="2" t="inlineStr">
        <is>
          <t>GPA</t>
        </is>
      </c>
    </row>
    <row r="3716">
      <c r="A3716" s="2" t="n">
        <v>8</v>
      </c>
      <c r="B3716" s="2" t="n">
        <v>1953</v>
      </c>
      <c r="C3716" s="2" t="inlineStr">
        <is>
          <t>CARREGAMENTO</t>
        </is>
      </c>
      <c r="D3716" s="2" t="inlineStr">
        <is>
          <t>5968283</t>
        </is>
      </c>
      <c r="E3716" s="2" t="inlineStr">
        <is>
          <t>Davi Ferreira De Vasconcelos Silva</t>
        </is>
      </c>
      <c r="F3716" s="2" t="n">
        <v>36</v>
      </c>
      <c r="G3716" s="2" t="n">
        <v>0.24</v>
      </c>
      <c r="H3716" s="2" t="n">
        <v>150</v>
      </c>
      <c r="I3716" s="2" t="n">
        <v>18</v>
      </c>
      <c r="J3716" s="2" t="inlineStr">
        <is>
          <t>GPA</t>
        </is>
      </c>
    </row>
    <row r="3717">
      <c r="A3717" s="2" t="n">
        <v>8</v>
      </c>
      <c r="B3717" s="2" t="n">
        <v>1953</v>
      </c>
      <c r="C3717" s="2" t="inlineStr">
        <is>
          <t>PUXADA RECEB</t>
        </is>
      </c>
      <c r="D3717" s="2" t="inlineStr">
        <is>
          <t>5968283</t>
        </is>
      </c>
      <c r="E3717" s="2" t="inlineStr">
        <is>
          <t>Davi Ferreira De Vasconcelos Silva</t>
        </is>
      </c>
      <c r="F3717" s="2" t="n">
        <v>33</v>
      </c>
      <c r="G3717" s="2" t="n">
        <v>2.21</v>
      </c>
      <c r="H3717" s="2" t="n">
        <v>15</v>
      </c>
      <c r="I3717" s="2" t="n">
        <v>15</v>
      </c>
      <c r="J3717" s="2" t="inlineStr">
        <is>
          <t>GPA</t>
        </is>
      </c>
    </row>
    <row r="3718">
      <c r="A3718" s="2" t="n">
        <v>8</v>
      </c>
      <c r="B3718" s="2" t="n">
        <v>1953</v>
      </c>
      <c r="C3718" s="2" t="inlineStr">
        <is>
          <t>RECEBIMENTO</t>
        </is>
      </c>
      <c r="D3718" s="2" t="inlineStr">
        <is>
          <t>5968283</t>
        </is>
      </c>
      <c r="E3718" s="2" t="inlineStr">
        <is>
          <t>Davi Ferreira De Vasconcelos Silva</t>
        </is>
      </c>
      <c r="F3718" s="2" t="n">
        <v>4474</v>
      </c>
      <c r="G3718" s="2" t="n">
        <v>50.98</v>
      </c>
      <c r="H3718" s="2" t="n">
        <v>88</v>
      </c>
      <c r="I3718" s="2" t="n">
        <v>19</v>
      </c>
      <c r="J3718" s="2" t="inlineStr">
        <is>
          <t>GPA</t>
        </is>
      </c>
    </row>
    <row r="3719">
      <c r="A3719" s="2" t="n">
        <v>8</v>
      </c>
      <c r="B3719" s="2" t="n">
        <v>1953</v>
      </c>
      <c r="C3719" s="2" t="inlineStr">
        <is>
          <t>RECEBIMENTO</t>
        </is>
      </c>
      <c r="D3719" s="2" t="inlineStr">
        <is>
          <t>5976278</t>
        </is>
      </c>
      <c r="E3719" s="2" t="inlineStr">
        <is>
          <t>Luiz Felipe Jose Valerio Da Silva</t>
        </is>
      </c>
      <c r="F3719" s="2" t="n">
        <v>850</v>
      </c>
      <c r="G3719" s="2" t="n">
        <v>20.4</v>
      </c>
      <c r="H3719" s="2" t="n">
        <v>42</v>
      </c>
      <c r="I3719" s="2" t="n">
        <v>19</v>
      </c>
      <c r="J3719" s="2" t="inlineStr">
        <is>
          <t>GPA</t>
        </is>
      </c>
    </row>
    <row r="3720">
      <c r="A3720" s="2" t="n">
        <v>8</v>
      </c>
      <c r="B3720" s="2" t="n">
        <v>1953</v>
      </c>
      <c r="C3720" s="2" t="inlineStr">
        <is>
          <t>PUXADA RECEB</t>
        </is>
      </c>
      <c r="D3720" s="2" t="inlineStr">
        <is>
          <t>5999731</t>
        </is>
      </c>
      <c r="E3720" s="2" t="inlineStr">
        <is>
          <t>Ricardo Gabriel Camara Xavier</t>
        </is>
      </c>
      <c r="F3720" s="2" t="n">
        <v>133</v>
      </c>
      <c r="G3720" s="2" t="n">
        <v>3.96</v>
      </c>
      <c r="H3720" s="2" t="n">
        <v>34</v>
      </c>
      <c r="I3720" s="2" t="n">
        <v>15</v>
      </c>
      <c r="J3720" s="2" t="inlineStr">
        <is>
          <t>GPA</t>
        </is>
      </c>
    </row>
    <row r="3721">
      <c r="A3721" s="2" t="n">
        <v>8</v>
      </c>
      <c r="B3721" s="2" t="n">
        <v>1953</v>
      </c>
      <c r="C3721" s="2" t="inlineStr">
        <is>
          <t>RECEBIMENTO</t>
        </is>
      </c>
      <c r="D3721" s="2" t="inlineStr">
        <is>
          <t>5999731</t>
        </is>
      </c>
      <c r="E3721" s="2" t="inlineStr">
        <is>
          <t>Ricardo Gabriel Camara Xavier</t>
        </is>
      </c>
      <c r="F3721" s="2" t="n">
        <v>94</v>
      </c>
      <c r="G3721" s="2" t="n">
        <v>3.36</v>
      </c>
      <c r="H3721" s="2" t="n">
        <v>28</v>
      </c>
      <c r="I3721" s="2" t="n">
        <v>19</v>
      </c>
      <c r="J3721" s="2" t="inlineStr">
        <is>
          <t>GPA</t>
        </is>
      </c>
    </row>
    <row r="3722">
      <c r="A3722" s="2" t="n">
        <v>8</v>
      </c>
      <c r="B3722" s="2" t="n">
        <v>1953</v>
      </c>
      <c r="C3722" s="2" t="inlineStr">
        <is>
          <t>SEPARACAO</t>
        </is>
      </c>
      <c r="D3722" s="2" t="inlineStr">
        <is>
          <t>6000673</t>
        </is>
      </c>
      <c r="E3722" s="2" t="inlineStr">
        <is>
          <t>Gleibson Weverton Silva De Oliveira</t>
        </is>
      </c>
      <c r="F3722" s="2" t="n">
        <v>13222</v>
      </c>
      <c r="G3722" s="2" t="n">
        <v>81.45</v>
      </c>
      <c r="H3722" s="2" t="n">
        <v>162</v>
      </c>
      <c r="I3722" s="2" t="n">
        <v>110</v>
      </c>
      <c r="J3722" s="2" t="inlineStr">
        <is>
          <t>GPA</t>
        </is>
      </c>
    </row>
    <row r="3723">
      <c r="A3723" s="2" t="n">
        <v>8</v>
      </c>
      <c r="B3723" s="2" t="n">
        <v>1953</v>
      </c>
      <c r="C3723" s="2" t="inlineStr">
        <is>
          <t>RECEBIMENTO</t>
        </is>
      </c>
      <c r="D3723" s="2" t="inlineStr">
        <is>
          <t>6001386</t>
        </is>
      </c>
      <c r="E3723" s="2" t="inlineStr">
        <is>
          <t>Lucas Gabriel Ribeiro De Lima</t>
        </is>
      </c>
      <c r="F3723" s="2" t="n">
        <v>230</v>
      </c>
      <c r="G3723" s="2" t="n">
        <v>10.06</v>
      </c>
      <c r="H3723" s="2" t="n">
        <v>23</v>
      </c>
      <c r="I3723" s="2" t="n">
        <v>19</v>
      </c>
      <c r="J3723" s="2" t="inlineStr">
        <is>
          <t>GPA</t>
        </is>
      </c>
    </row>
    <row r="3724">
      <c r="A3724" s="2" t="n">
        <v>8</v>
      </c>
      <c r="B3724" s="2" t="n">
        <v>1953</v>
      </c>
      <c r="C3724" s="2" t="inlineStr">
        <is>
          <t>PUXADA RECEB</t>
        </is>
      </c>
      <c r="D3724" s="2" t="inlineStr">
        <is>
          <t>6002579</t>
        </is>
      </c>
      <c r="E3724" s="2" t="inlineStr">
        <is>
          <t>Valdir Francisco Da Silva</t>
        </is>
      </c>
      <c r="F3724" s="2" t="n">
        <v>541</v>
      </c>
      <c r="G3724" s="2" t="n">
        <v>61.41</v>
      </c>
      <c r="H3724" s="2" t="n">
        <v>9</v>
      </c>
      <c r="I3724" s="2" t="n">
        <v>15</v>
      </c>
      <c r="J3724" s="2" t="inlineStr">
        <is>
          <t>GPA</t>
        </is>
      </c>
    </row>
    <row r="3725">
      <c r="A3725" s="2" t="n">
        <v>8</v>
      </c>
      <c r="B3725" s="2" t="n">
        <v>1953</v>
      </c>
      <c r="C3725" s="2" t="inlineStr">
        <is>
          <t>RECEBIMENTO</t>
        </is>
      </c>
      <c r="D3725" s="2" t="inlineStr">
        <is>
          <t>6002579</t>
        </is>
      </c>
      <c r="E3725" s="2" t="inlineStr">
        <is>
          <t>Valdir Francisco Da Silva</t>
        </is>
      </c>
      <c r="F3725" s="2" t="n">
        <v>3</v>
      </c>
      <c r="G3725" s="2" t="n">
        <v>0.49</v>
      </c>
      <c r="H3725" s="2" t="n">
        <v>6</v>
      </c>
      <c r="I3725" s="2" t="n">
        <v>19</v>
      </c>
      <c r="J3725" s="2" t="inlineStr">
        <is>
          <t>GPA</t>
        </is>
      </c>
    </row>
    <row r="3726">
      <c r="A3726" s="2" t="n">
        <v>8</v>
      </c>
      <c r="B3726" s="2" t="n">
        <v>1953</v>
      </c>
      <c r="C3726" s="2" t="inlineStr">
        <is>
          <t>SEPARACAO</t>
        </is>
      </c>
      <c r="D3726" s="2" t="inlineStr">
        <is>
          <t>6002838</t>
        </is>
      </c>
      <c r="E3726" s="2" t="inlineStr">
        <is>
          <t>Wagner Ryan Do Nascimento Silva</t>
        </is>
      </c>
      <c r="F3726" s="2" t="n">
        <v>3241</v>
      </c>
      <c r="G3726" s="2" t="n">
        <v>29.17</v>
      </c>
      <c r="H3726" s="2" t="n">
        <v>111</v>
      </c>
      <c r="I3726" s="2" t="n">
        <v>110</v>
      </c>
      <c r="J3726" s="2" t="inlineStr">
        <is>
          <t>GPA</t>
        </is>
      </c>
    </row>
    <row r="3727">
      <c r="A3727" s="2" t="n">
        <v>8</v>
      </c>
      <c r="B3727" s="2" t="n">
        <v>1953</v>
      </c>
      <c r="C3727" s="2" t="inlineStr">
        <is>
          <t>SEPARACAO</t>
        </is>
      </c>
      <c r="D3727" s="2" t="inlineStr">
        <is>
          <t>6003109</t>
        </is>
      </c>
      <c r="E3727" s="2" t="inlineStr">
        <is>
          <t>Yago Rodrigues Pereira Lopes</t>
        </is>
      </c>
      <c r="F3727" s="2" t="n">
        <v>6351</v>
      </c>
      <c r="G3727" s="2" t="n">
        <v>80.95999999999999</v>
      </c>
      <c r="H3727" s="2" t="n">
        <v>78</v>
      </c>
      <c r="I3727" s="2" t="n">
        <v>110</v>
      </c>
      <c r="J3727" s="2" t="inlineStr">
        <is>
          <t>GPA</t>
        </is>
      </c>
    </row>
    <row r="3728">
      <c r="A3728" s="2" t="n">
        <v>8</v>
      </c>
      <c r="B3728" s="2" t="n">
        <v>1953</v>
      </c>
      <c r="C3728" s="2" t="inlineStr">
        <is>
          <t>PUXADA RECEB</t>
        </is>
      </c>
      <c r="D3728" s="2" t="inlineStr">
        <is>
          <t>6003842</t>
        </is>
      </c>
      <c r="E3728" s="2" t="inlineStr">
        <is>
          <t>Roberto Luiz Da Silva</t>
        </is>
      </c>
      <c r="F3728" s="2" t="n">
        <v>27</v>
      </c>
      <c r="G3728" s="2" t="n">
        <v>9.380000000000001</v>
      </c>
      <c r="H3728" s="2" t="n">
        <v>3</v>
      </c>
      <c r="I3728" s="2" t="n">
        <v>15</v>
      </c>
      <c r="J3728" s="2" t="inlineStr">
        <is>
          <t>GPA</t>
        </is>
      </c>
    </row>
    <row r="3729">
      <c r="A3729" s="2" t="n">
        <v>8</v>
      </c>
      <c r="B3729" s="2" t="n">
        <v>1953</v>
      </c>
      <c r="C3729" s="2" t="inlineStr">
        <is>
          <t>RECEBIMENTO</t>
        </is>
      </c>
      <c r="D3729" s="2" t="inlineStr">
        <is>
          <t>6003842</t>
        </is>
      </c>
      <c r="E3729" s="2" t="inlineStr">
        <is>
          <t>Roberto Luiz Da Silva</t>
        </is>
      </c>
      <c r="F3729" s="2" t="n">
        <v>319</v>
      </c>
      <c r="G3729" s="2" t="n">
        <v>14.89</v>
      </c>
      <c r="H3729" s="2" t="n">
        <v>21</v>
      </c>
      <c r="I3729" s="2" t="n">
        <v>19</v>
      </c>
      <c r="J3729" s="2" t="inlineStr">
        <is>
          <t>GPA</t>
        </is>
      </c>
    </row>
    <row r="3730">
      <c r="A3730" s="2" t="n">
        <v>8</v>
      </c>
      <c r="B3730" s="2" t="n">
        <v>1953</v>
      </c>
      <c r="C3730" s="2" t="inlineStr">
        <is>
          <t>SEPARACAO</t>
        </is>
      </c>
      <c r="D3730" s="2" t="inlineStr">
        <is>
          <t>6004164</t>
        </is>
      </c>
      <c r="E3730" s="2" t="inlineStr">
        <is>
          <t>Jose Vinicius Gomes De Andrade</t>
        </is>
      </c>
      <c r="F3730" s="2" t="n">
        <v>1463</v>
      </c>
      <c r="G3730" s="2" t="n">
        <v>14.31</v>
      </c>
      <c r="H3730" s="2" t="n">
        <v>102</v>
      </c>
      <c r="I3730" s="2" t="n">
        <v>110</v>
      </c>
      <c r="J3730" s="2" t="inlineStr">
        <is>
          <t>GPA</t>
        </is>
      </c>
    </row>
    <row r="3731">
      <c r="A3731" s="2" t="n">
        <v>8</v>
      </c>
      <c r="B3731" s="2" t="n">
        <v>1953</v>
      </c>
      <c r="C3731" s="2" t="inlineStr">
        <is>
          <t>PUXADA RECEB</t>
        </is>
      </c>
      <c r="D3731" s="2" t="inlineStr">
        <is>
          <t>6004512</t>
        </is>
      </c>
      <c r="E3731" s="2" t="inlineStr">
        <is>
          <t>Leandro Vinicius Medeiros Lima</t>
        </is>
      </c>
      <c r="F3731" s="2" t="n">
        <v>47</v>
      </c>
      <c r="G3731" s="2" t="n">
        <v>7.17</v>
      </c>
      <c r="H3731" s="2" t="n">
        <v>7</v>
      </c>
      <c r="I3731" s="2" t="n">
        <v>15</v>
      </c>
      <c r="J3731" s="2" t="inlineStr">
        <is>
          <t>GPA</t>
        </is>
      </c>
    </row>
    <row r="3732">
      <c r="A3732" s="2" t="n">
        <v>8</v>
      </c>
      <c r="B3732" s="2" t="n">
        <v>1953</v>
      </c>
      <c r="C3732" s="2" t="inlineStr">
        <is>
          <t>RECEBIMENTO</t>
        </is>
      </c>
      <c r="D3732" s="2" t="inlineStr">
        <is>
          <t>6004512</t>
        </is>
      </c>
      <c r="E3732" s="2" t="inlineStr">
        <is>
          <t>Leandro Vinicius Medeiros Lima</t>
        </is>
      </c>
      <c r="F3732" s="2" t="n">
        <v>10</v>
      </c>
      <c r="G3732" s="2" t="n">
        <v>0.31</v>
      </c>
      <c r="H3732" s="2" t="n">
        <v>32</v>
      </c>
      <c r="I3732" s="2" t="n">
        <v>19</v>
      </c>
      <c r="J3732" s="2" t="inlineStr">
        <is>
          <t>GPA</t>
        </is>
      </c>
    </row>
    <row r="3733">
      <c r="A3733" s="2" t="n">
        <v>8</v>
      </c>
      <c r="B3733" s="2" t="n">
        <v>1953</v>
      </c>
      <c r="C3733" s="2" t="inlineStr">
        <is>
          <t>SEPARACAO</t>
        </is>
      </c>
      <c r="D3733" s="2" t="inlineStr">
        <is>
          <t>6004563</t>
        </is>
      </c>
      <c r="E3733" s="2" t="inlineStr">
        <is>
          <t>Jose Jonathas Da Silva Lira</t>
        </is>
      </c>
      <c r="F3733" s="2" t="n">
        <v>9369</v>
      </c>
      <c r="G3733" s="2" t="n">
        <v>77.15000000000001</v>
      </c>
      <c r="H3733" s="2" t="n">
        <v>121</v>
      </c>
      <c r="I3733" s="2" t="n">
        <v>110</v>
      </c>
      <c r="J3733" s="2" t="inlineStr">
        <is>
          <t>GPA</t>
        </is>
      </c>
    </row>
    <row r="3734">
      <c r="A3734" s="2" t="n">
        <v>8</v>
      </c>
      <c r="B3734" s="2" t="n">
        <v>1953</v>
      </c>
      <c r="C3734" s="2" t="inlineStr">
        <is>
          <t>SEPARACAO</t>
        </is>
      </c>
      <c r="D3734" s="2" t="inlineStr">
        <is>
          <t>6004601</t>
        </is>
      </c>
      <c r="E3734" s="2" t="inlineStr">
        <is>
          <t>Guilherme Kaic Arcelino Bezerra</t>
        </is>
      </c>
      <c r="F3734" s="2" t="n">
        <v>8814</v>
      </c>
      <c r="G3734" s="2" t="n">
        <v>76.15000000000001</v>
      </c>
      <c r="H3734" s="2" t="n">
        <v>116</v>
      </c>
      <c r="I3734" s="2" t="n">
        <v>110</v>
      </c>
      <c r="J3734" s="2" t="inlineStr">
        <is>
          <t>GPA</t>
        </is>
      </c>
    </row>
    <row r="3735">
      <c r="A3735" s="2" t="n">
        <v>8</v>
      </c>
      <c r="B3735" s="2" t="n">
        <v>1953</v>
      </c>
      <c r="C3735" s="2" t="inlineStr">
        <is>
          <t>CARREGAMENTO</t>
        </is>
      </c>
      <c r="D3735" s="2" t="inlineStr">
        <is>
          <t>6004628</t>
        </is>
      </c>
      <c r="E3735" s="2" t="inlineStr">
        <is>
          <t>Vanderley Santana Da Silva</t>
        </is>
      </c>
      <c r="F3735" s="2" t="n">
        <v>44</v>
      </c>
      <c r="G3735" s="2" t="n">
        <v>4.62</v>
      </c>
      <c r="H3735" s="2" t="n">
        <v>10</v>
      </c>
      <c r="I3735" s="2" t="n">
        <v>18</v>
      </c>
      <c r="J3735" s="2" t="inlineStr">
        <is>
          <t>GPA</t>
        </is>
      </c>
    </row>
    <row r="3736">
      <c r="A3736" s="2" t="n">
        <v>8</v>
      </c>
      <c r="B3736" s="2" t="n">
        <v>1953</v>
      </c>
      <c r="C3736" s="2" t="inlineStr">
        <is>
          <t>SEPARACAO</t>
        </is>
      </c>
      <c r="D3736" s="2" t="inlineStr">
        <is>
          <t>6004628</t>
        </is>
      </c>
      <c r="E3736" s="2" t="inlineStr">
        <is>
          <t>Vanderley Santana Da Silva</t>
        </is>
      </c>
      <c r="F3736" s="2" t="n">
        <v>611</v>
      </c>
      <c r="G3736" s="2" t="n">
        <v>3.03</v>
      </c>
      <c r="H3736" s="2" t="n">
        <v>202</v>
      </c>
      <c r="I3736" s="2" t="n">
        <v>110</v>
      </c>
      <c r="J3736" s="2" t="inlineStr">
        <is>
          <t>GPA</t>
        </is>
      </c>
    </row>
    <row r="3737">
      <c r="A3737" s="2" t="n">
        <v>8</v>
      </c>
      <c r="B3737" s="2" t="n">
        <v>1953</v>
      </c>
      <c r="C3737" s="2" t="inlineStr">
        <is>
          <t>SEPARACAO</t>
        </is>
      </c>
      <c r="D3737" s="2" t="inlineStr">
        <is>
          <t>6004644</t>
        </is>
      </c>
      <c r="E3737" s="2" t="inlineStr">
        <is>
          <t>Luiz Guatavo Honorio Ferreira</t>
        </is>
      </c>
      <c r="F3737" s="2" t="n">
        <v>4663</v>
      </c>
      <c r="G3737" s="2" t="n">
        <v>43.27</v>
      </c>
      <c r="H3737" s="2" t="n">
        <v>108</v>
      </c>
      <c r="I3737" s="2" t="n">
        <v>110</v>
      </c>
      <c r="J3737" s="2" t="inlineStr">
        <is>
          <t>GPA</t>
        </is>
      </c>
    </row>
    <row r="3738">
      <c r="A3738" s="2" t="n">
        <v>8</v>
      </c>
      <c r="B3738" s="2" t="n">
        <v>1953</v>
      </c>
      <c r="C3738" s="2" t="inlineStr">
        <is>
          <t>SEPARACAO</t>
        </is>
      </c>
      <c r="D3738" s="2" t="inlineStr">
        <is>
          <t>6004849</t>
        </is>
      </c>
      <c r="E3738" s="2" t="inlineStr">
        <is>
          <t>Leandro Lins De Albuquerque</t>
        </is>
      </c>
      <c r="F3738" s="2" t="n">
        <v>3930</v>
      </c>
      <c r="G3738" s="2" t="n">
        <v>41.9</v>
      </c>
      <c r="H3738" s="2" t="n">
        <v>94</v>
      </c>
      <c r="I3738" s="2" t="n">
        <v>110</v>
      </c>
      <c r="J3738" s="2" t="inlineStr">
        <is>
          <t>GPA</t>
        </is>
      </c>
    </row>
    <row r="3739">
      <c r="A3739" s="2" t="n">
        <v>8</v>
      </c>
      <c r="B3739" s="2" t="n">
        <v>1953</v>
      </c>
      <c r="C3739" s="2" t="inlineStr">
        <is>
          <t>SEPARACAO</t>
        </is>
      </c>
      <c r="D3739" s="2" t="inlineStr">
        <is>
          <t>6004970</t>
        </is>
      </c>
      <c r="E3739" s="2" t="inlineStr">
        <is>
          <t>Rodrigo Silva</t>
        </is>
      </c>
      <c r="F3739" s="2" t="n">
        <v>10811</v>
      </c>
      <c r="G3739" s="2" t="n">
        <v>76.69</v>
      </c>
      <c r="H3739" s="2" t="n">
        <v>141</v>
      </c>
      <c r="I3739" s="2" t="n">
        <v>110</v>
      </c>
      <c r="J3739" s="2" t="inlineStr">
        <is>
          <t>GPA</t>
        </is>
      </c>
    </row>
    <row r="3740">
      <c r="A3740" s="2" t="n">
        <v>8</v>
      </c>
      <c r="B3740" s="2" t="n">
        <v>1953</v>
      </c>
      <c r="C3740" s="2" t="inlineStr">
        <is>
          <t>PUXADA RECEB</t>
        </is>
      </c>
      <c r="D3740" s="2" t="inlineStr">
        <is>
          <t>6005713</t>
        </is>
      </c>
      <c r="E3740" s="2" t="inlineStr">
        <is>
          <t>Pedro Henrique Lima Dos Santos</t>
        </is>
      </c>
      <c r="F3740" s="2" t="n">
        <v>11</v>
      </c>
      <c r="G3740" s="2" t="n">
        <v>0.86</v>
      </c>
      <c r="H3740" s="2" t="n">
        <v>13</v>
      </c>
      <c r="I3740" s="2" t="n">
        <v>15</v>
      </c>
      <c r="J3740" s="2" t="inlineStr">
        <is>
          <t>GPA</t>
        </is>
      </c>
    </row>
    <row r="3741">
      <c r="A3741" s="2" t="n">
        <v>8</v>
      </c>
      <c r="B3741" s="2" t="n">
        <v>1953</v>
      </c>
      <c r="C3741" s="2" t="inlineStr">
        <is>
          <t>SEPARACAO</t>
        </is>
      </c>
      <c r="D3741" s="2" t="inlineStr">
        <is>
          <t>6005713</t>
        </is>
      </c>
      <c r="E3741" s="2" t="inlineStr">
        <is>
          <t>Pedro Henrique Lima Dos Santos</t>
        </is>
      </c>
      <c r="F3741" s="2" t="n">
        <v>12534</v>
      </c>
      <c r="G3741" s="2" t="n">
        <v>64.73999999999999</v>
      </c>
      <c r="H3741" s="2" t="n">
        <v>194</v>
      </c>
      <c r="I3741" s="2" t="n">
        <v>110</v>
      </c>
      <c r="J3741" s="2" t="inlineStr">
        <is>
          <t>GPA</t>
        </is>
      </c>
    </row>
    <row r="3742">
      <c r="A3742" s="2" t="n">
        <v>8</v>
      </c>
      <c r="B3742" s="2" t="n">
        <v>1953</v>
      </c>
      <c r="C3742" s="2" t="inlineStr">
        <is>
          <t>SEPARACAO</t>
        </is>
      </c>
      <c r="D3742" s="2" t="inlineStr">
        <is>
          <t>6005934</t>
        </is>
      </c>
      <c r="E3742" s="2" t="inlineStr">
        <is>
          <t>Josiel Terto Da Silva</t>
        </is>
      </c>
      <c r="F3742" s="2" t="n">
        <v>9523</v>
      </c>
      <c r="G3742" s="2" t="n">
        <v>67.87</v>
      </c>
      <c r="H3742" s="2" t="n">
        <v>140</v>
      </c>
      <c r="I3742" s="2" t="n">
        <v>110</v>
      </c>
      <c r="J3742" s="2" t="inlineStr">
        <is>
          <t>GPA</t>
        </is>
      </c>
    </row>
    <row r="3743">
      <c r="A3743" s="2" t="n">
        <v>8</v>
      </c>
      <c r="B3743" s="2" t="n">
        <v>1953</v>
      </c>
      <c r="C3743" s="2" t="inlineStr">
        <is>
          <t>SEPARACAO</t>
        </is>
      </c>
      <c r="D3743" s="2" t="inlineStr">
        <is>
          <t>6005950</t>
        </is>
      </c>
      <c r="E3743" s="2" t="inlineStr">
        <is>
          <t>Guilherme Henrique Francelino Dos Santos</t>
        </is>
      </c>
      <c r="F3743" s="2" t="n">
        <v>7174</v>
      </c>
      <c r="G3743" s="2" t="n">
        <v>77.44</v>
      </c>
      <c r="H3743" s="2" t="n">
        <v>93</v>
      </c>
      <c r="I3743" s="2" t="n">
        <v>110</v>
      </c>
      <c r="J3743" s="2" t="inlineStr">
        <is>
          <t>GPA</t>
        </is>
      </c>
    </row>
    <row r="3744">
      <c r="A3744" s="2" t="n">
        <v>8</v>
      </c>
      <c r="B3744" s="2" t="n">
        <v>1953</v>
      </c>
      <c r="C3744" s="2" t="inlineStr">
        <is>
          <t>SEPARACAO</t>
        </is>
      </c>
      <c r="D3744" s="2" t="inlineStr">
        <is>
          <t>6006043</t>
        </is>
      </c>
      <c r="E3744" s="2" t="inlineStr">
        <is>
          <t>Robson Rodrigues Da Silva</t>
        </is>
      </c>
      <c r="F3744" s="2" t="n">
        <v>5494</v>
      </c>
      <c r="G3744" s="2" t="n">
        <v>54.61</v>
      </c>
      <c r="H3744" s="2" t="n">
        <v>101</v>
      </c>
      <c r="I3744" s="2" t="n">
        <v>110</v>
      </c>
      <c r="J3744" s="2" t="inlineStr">
        <is>
          <t>GPA</t>
        </is>
      </c>
    </row>
    <row r="3745">
      <c r="A3745" s="2" t="n">
        <v>8</v>
      </c>
      <c r="B3745" s="2" t="n">
        <v>1953</v>
      </c>
      <c r="C3745" s="2" t="inlineStr">
        <is>
          <t>CARREGAMENTO</t>
        </is>
      </c>
      <c r="D3745" s="2" t="inlineStr">
        <is>
          <t>6006540</t>
        </is>
      </c>
      <c r="E3745" s="2" t="inlineStr">
        <is>
          <t>Wellington Da Silva Januario</t>
        </is>
      </c>
      <c r="F3745" s="2" t="n">
        <v>19</v>
      </c>
      <c r="G3745" s="2" t="n">
        <v>0.17</v>
      </c>
      <c r="H3745" s="2" t="n">
        <v>112</v>
      </c>
      <c r="I3745" s="2" t="n">
        <v>18</v>
      </c>
      <c r="J3745" s="2" t="inlineStr">
        <is>
          <t>GPA</t>
        </is>
      </c>
    </row>
    <row r="3746">
      <c r="A3746" s="2" t="n">
        <v>8</v>
      </c>
      <c r="B3746" s="2" t="n">
        <v>1953</v>
      </c>
      <c r="C3746" s="2" t="inlineStr">
        <is>
          <t>PUXADA RECEB</t>
        </is>
      </c>
      <c r="D3746" s="2" t="inlineStr">
        <is>
          <t>6006540</t>
        </is>
      </c>
      <c r="E3746" s="2" t="inlineStr">
        <is>
          <t>Wellington Da Silva Januario</t>
        </is>
      </c>
      <c r="F3746" s="2" t="n">
        <v>2</v>
      </c>
      <c r="G3746" s="2" t="n">
        <v>0.53</v>
      </c>
      <c r="H3746" s="2" t="n">
        <v>4</v>
      </c>
      <c r="I3746" s="2" t="n">
        <v>15</v>
      </c>
      <c r="J3746" s="2" t="inlineStr">
        <is>
          <t>GPA</t>
        </is>
      </c>
    </row>
    <row r="3747">
      <c r="A3747" s="2" t="n">
        <v>8</v>
      </c>
      <c r="B3747" s="2" t="n">
        <v>1953</v>
      </c>
      <c r="C3747" s="2" t="inlineStr">
        <is>
          <t>RECEBIMENTO</t>
        </is>
      </c>
      <c r="D3747" s="2" t="inlineStr">
        <is>
          <t>6006540</t>
        </is>
      </c>
      <c r="E3747" s="2" t="inlineStr">
        <is>
          <t>Wellington Da Silva Januario</t>
        </is>
      </c>
      <c r="F3747" s="2" t="n">
        <v>2195</v>
      </c>
      <c r="G3747" s="2" t="n">
        <v>41.6</v>
      </c>
      <c r="H3747" s="2" t="n">
        <v>53</v>
      </c>
      <c r="I3747" s="2" t="n">
        <v>19</v>
      </c>
      <c r="J3747" s="2" t="inlineStr">
        <is>
          <t>GPA</t>
        </is>
      </c>
    </row>
    <row r="3748">
      <c r="A3748" s="2" t="n">
        <v>8</v>
      </c>
      <c r="B3748" s="2" t="n">
        <v>1953</v>
      </c>
      <c r="C3748" s="2" t="inlineStr">
        <is>
          <t>SEPARACAO</t>
        </is>
      </c>
      <c r="D3748" s="2" t="inlineStr">
        <is>
          <t>6006590</t>
        </is>
      </c>
      <c r="E3748" s="2" t="inlineStr">
        <is>
          <t>Jose Diogo Da Silva</t>
        </is>
      </c>
      <c r="F3748" s="2" t="n">
        <v>10330</v>
      </c>
      <c r="G3748" s="2" t="n">
        <v>70.20999999999999</v>
      </c>
      <c r="H3748" s="2" t="n">
        <v>147</v>
      </c>
      <c r="I3748" s="2" t="n">
        <v>110</v>
      </c>
      <c r="J3748" s="2" t="inlineStr">
        <is>
          <t>GPA</t>
        </is>
      </c>
    </row>
    <row r="3749">
      <c r="A3749" s="2" t="n">
        <v>8</v>
      </c>
      <c r="B3749" s="2" t="n">
        <v>1953</v>
      </c>
      <c r="C3749" s="2" t="inlineStr">
        <is>
          <t>SEPARACAO</t>
        </is>
      </c>
      <c r="D3749" s="2" t="inlineStr">
        <is>
          <t>6007023</t>
        </is>
      </c>
      <c r="E3749" s="2" t="inlineStr">
        <is>
          <t>Jonny Jonshonn Silva De Sousa</t>
        </is>
      </c>
      <c r="F3749" s="2" t="n">
        <v>12364</v>
      </c>
      <c r="G3749" s="2" t="n">
        <v>79.98999999999999</v>
      </c>
      <c r="H3749" s="2" t="n">
        <v>155</v>
      </c>
      <c r="I3749" s="2" t="n">
        <v>110</v>
      </c>
      <c r="J3749" s="2" t="inlineStr">
        <is>
          <t>GPA</t>
        </is>
      </c>
    </row>
    <row r="3750">
      <c r="A3750" s="2" t="n">
        <v>8</v>
      </c>
      <c r="B3750" s="2" t="n">
        <v>1953</v>
      </c>
      <c r="C3750" s="2" t="inlineStr">
        <is>
          <t>SEPARACAO</t>
        </is>
      </c>
      <c r="D3750" s="2" t="inlineStr">
        <is>
          <t>6012663</t>
        </is>
      </c>
      <c r="E3750" s="2" t="inlineStr">
        <is>
          <t>Carlos Kleyton Teixeira Cavalcanti</t>
        </is>
      </c>
      <c r="F3750" s="2" t="n">
        <v>8798</v>
      </c>
      <c r="G3750" s="2" t="n">
        <v>58.97</v>
      </c>
      <c r="H3750" s="2" t="n">
        <v>149</v>
      </c>
      <c r="I3750" s="2" t="n">
        <v>110</v>
      </c>
      <c r="J3750" s="2" t="inlineStr">
        <is>
          <t>GPA</t>
        </is>
      </c>
    </row>
    <row r="3751">
      <c r="A3751" s="2" t="n">
        <v>8</v>
      </c>
      <c r="B3751" s="2" t="n">
        <v>1953</v>
      </c>
      <c r="C3751" s="2" t="inlineStr">
        <is>
          <t>SEPARACAO</t>
        </is>
      </c>
      <c r="D3751" s="2" t="inlineStr">
        <is>
          <t>6012892</t>
        </is>
      </c>
      <c r="E3751" s="2" t="inlineStr">
        <is>
          <t>Anderson Cleiton De Souza</t>
        </is>
      </c>
      <c r="F3751" s="2" t="n">
        <v>1487</v>
      </c>
      <c r="G3751" s="2" t="n">
        <v>38.74</v>
      </c>
      <c r="H3751" s="2" t="n">
        <v>38</v>
      </c>
      <c r="I3751" s="2" t="n">
        <v>110</v>
      </c>
      <c r="J3751" s="2" t="inlineStr">
        <is>
          <t>GPA</t>
        </is>
      </c>
    </row>
    <row r="3752">
      <c r="A3752" s="2" t="n">
        <v>8</v>
      </c>
      <c r="B3752" s="2" t="n">
        <v>1953</v>
      </c>
      <c r="C3752" s="2" t="inlineStr">
        <is>
          <t>SEPARACAO</t>
        </is>
      </c>
      <c r="D3752" s="2" t="inlineStr">
        <is>
          <t>6013287</t>
        </is>
      </c>
      <c r="E3752" s="2" t="inlineStr">
        <is>
          <t>Ivison Lucas Dos Santos Silva</t>
        </is>
      </c>
      <c r="F3752" s="2" t="n">
        <v>188</v>
      </c>
      <c r="G3752" s="2" t="n">
        <v>0.48</v>
      </c>
      <c r="H3752" s="2" t="n">
        <v>392</v>
      </c>
      <c r="I3752" s="2" t="n">
        <v>110</v>
      </c>
      <c r="J3752" s="2" t="inlineStr">
        <is>
          <t>GPA</t>
        </is>
      </c>
    </row>
    <row r="3753">
      <c r="A3753" s="2" t="n">
        <v>8</v>
      </c>
      <c r="B3753" s="2" t="n">
        <v>1953</v>
      </c>
      <c r="C3753" s="2" t="inlineStr">
        <is>
          <t>SEPARACAO</t>
        </is>
      </c>
      <c r="D3753" s="2" t="inlineStr">
        <is>
          <t>6013902</t>
        </is>
      </c>
      <c r="E3753" s="2" t="inlineStr">
        <is>
          <t>Samuel Henrique De Souza Candido</t>
        </is>
      </c>
      <c r="F3753" s="2" t="n">
        <v>7064</v>
      </c>
      <c r="G3753" s="2" t="n">
        <v>60.03</v>
      </c>
      <c r="H3753" s="2" t="n">
        <v>118</v>
      </c>
      <c r="I3753" s="2" t="n">
        <v>110</v>
      </c>
      <c r="J3753" s="2" t="inlineStr">
        <is>
          <t>GPA</t>
        </is>
      </c>
    </row>
    <row r="3754">
      <c r="A3754" s="2" t="n">
        <v>8</v>
      </c>
      <c r="B3754" s="2" t="n">
        <v>1953</v>
      </c>
      <c r="C3754" s="2" t="inlineStr">
        <is>
          <t>SEPARACAO</t>
        </is>
      </c>
      <c r="D3754" s="2" t="inlineStr">
        <is>
          <t>6024424</t>
        </is>
      </c>
      <c r="E3754" s="2" t="inlineStr">
        <is>
          <t>Lua Lindomar Da Silva</t>
        </is>
      </c>
      <c r="F3754" s="2" t="n">
        <v>3112</v>
      </c>
      <c r="G3754" s="2" t="n">
        <v>21.31</v>
      </c>
      <c r="H3754" s="2" t="n">
        <v>146</v>
      </c>
      <c r="I3754" s="2" t="n">
        <v>110</v>
      </c>
      <c r="J3754" s="2" t="inlineStr">
        <is>
          <t>GPA</t>
        </is>
      </c>
    </row>
    <row r="3755">
      <c r="A3755" s="2" t="n">
        <v>8</v>
      </c>
      <c r="B3755" s="2" t="n">
        <v>1953</v>
      </c>
      <c r="C3755" s="2" t="inlineStr">
        <is>
          <t>SEPARACAO</t>
        </is>
      </c>
      <c r="D3755" s="2" t="inlineStr">
        <is>
          <t>6024556</t>
        </is>
      </c>
      <c r="E3755" s="2" t="inlineStr">
        <is>
          <t>Moaby Henrique Oliveira Do Nascimento</t>
        </is>
      </c>
      <c r="F3755" s="2" t="n">
        <v>1388</v>
      </c>
      <c r="G3755" s="2" t="n">
        <v>12.3</v>
      </c>
      <c r="H3755" s="2" t="n">
        <v>113</v>
      </c>
      <c r="I3755" s="2" t="n">
        <v>110</v>
      </c>
      <c r="J3755" s="2" t="inlineStr">
        <is>
          <t>GPA</t>
        </is>
      </c>
    </row>
    <row r="3756">
      <c r="A3756" s="2" t="n">
        <v>8</v>
      </c>
      <c r="B3756" s="2" t="n">
        <v>1953</v>
      </c>
      <c r="C3756" s="2" t="inlineStr">
        <is>
          <t>SEPARACAO</t>
        </is>
      </c>
      <c r="D3756" s="2" t="inlineStr">
        <is>
          <t>6027784</t>
        </is>
      </c>
      <c r="E3756" s="2" t="inlineStr">
        <is>
          <t>Ingrid Lira Da Silva</t>
        </is>
      </c>
      <c r="F3756" s="2" t="n">
        <v>1693</v>
      </c>
      <c r="G3756" s="2" t="n">
        <v>15.27</v>
      </c>
      <c r="H3756" s="2" t="n">
        <v>111</v>
      </c>
      <c r="I3756" s="2" t="n">
        <v>110</v>
      </c>
      <c r="J3756" s="2" t="inlineStr">
        <is>
          <t>GPA</t>
        </is>
      </c>
    </row>
    <row r="3757">
      <c r="A3757" s="2" t="n">
        <v>8</v>
      </c>
      <c r="B3757" s="2" t="n">
        <v>1953</v>
      </c>
      <c r="C3757" s="2" t="inlineStr">
        <is>
          <t>SEPARACAO</t>
        </is>
      </c>
      <c r="D3757" s="2" t="inlineStr">
        <is>
          <t>6027881</t>
        </is>
      </c>
      <c r="E3757" s="2" t="inlineStr">
        <is>
          <t>Rayana Das Neves Do Nascimento</t>
        </is>
      </c>
      <c r="F3757" s="2" t="n">
        <v>3392</v>
      </c>
      <c r="G3757" s="2" t="n">
        <v>19.5</v>
      </c>
      <c r="H3757" s="2" t="n">
        <v>174</v>
      </c>
      <c r="I3757" s="2" t="n">
        <v>110</v>
      </c>
      <c r="J3757" s="2" t="inlineStr">
        <is>
          <t>GPA</t>
        </is>
      </c>
    </row>
    <row r="3758">
      <c r="A3758" s="2" t="n">
        <v>8</v>
      </c>
      <c r="B3758" s="2" t="n">
        <v>1953</v>
      </c>
      <c r="C3758" s="2" t="inlineStr">
        <is>
          <t>SEPARACAO</t>
        </is>
      </c>
      <c r="D3758" s="2" t="inlineStr">
        <is>
          <t>6027890</t>
        </is>
      </c>
      <c r="E3758" s="2" t="inlineStr">
        <is>
          <t>Rucenita Francisca De Souza</t>
        </is>
      </c>
      <c r="F3758" s="2" t="n">
        <v>4867</v>
      </c>
      <c r="G3758" s="2" t="n">
        <v>47.14</v>
      </c>
      <c r="H3758" s="2" t="n">
        <v>103</v>
      </c>
      <c r="I3758" s="2" t="n">
        <v>110</v>
      </c>
      <c r="J3758" s="2" t="inlineStr">
        <is>
          <t>GPA</t>
        </is>
      </c>
    </row>
    <row r="3759">
      <c r="A3759" s="2" t="n">
        <v>8</v>
      </c>
      <c r="B3759" s="2" t="n">
        <v>1953</v>
      </c>
      <c r="C3759" s="2" t="inlineStr">
        <is>
          <t>SEPARACAO</t>
        </is>
      </c>
      <c r="D3759" s="2" t="inlineStr">
        <is>
          <t>6027989</t>
        </is>
      </c>
      <c r="E3759" s="2" t="inlineStr">
        <is>
          <t>Liliane Marcela Da Silva Souza</t>
        </is>
      </c>
      <c r="F3759" s="2" t="n">
        <v>2158</v>
      </c>
      <c r="G3759" s="2" t="n">
        <v>18.15</v>
      </c>
      <c r="H3759" s="2" t="n">
        <v>119</v>
      </c>
      <c r="I3759" s="2" t="n">
        <v>110</v>
      </c>
      <c r="J3759" s="2" t="inlineStr">
        <is>
          <t>GPA</t>
        </is>
      </c>
    </row>
    <row r="3760">
      <c r="A3760" s="2" t="n">
        <v>8</v>
      </c>
      <c r="B3760" s="2" t="n">
        <v>1953</v>
      </c>
      <c r="C3760" s="2" t="inlineStr">
        <is>
          <t>SEPARACAO</t>
        </is>
      </c>
      <c r="D3760" s="2" t="inlineStr">
        <is>
          <t>6028110</t>
        </is>
      </c>
      <c r="E3760" s="2" t="inlineStr">
        <is>
          <t>Anibal Tito Da Silva Junior</t>
        </is>
      </c>
      <c r="F3760" s="2" t="n">
        <v>6287</v>
      </c>
      <c r="G3760" s="2" t="n">
        <v>48.81</v>
      </c>
      <c r="H3760" s="2" t="n">
        <v>129</v>
      </c>
      <c r="I3760" s="2" t="n">
        <v>110</v>
      </c>
      <c r="J3760" s="2" t="inlineStr">
        <is>
          <t>GPA</t>
        </is>
      </c>
    </row>
    <row r="3761">
      <c r="A3761" s="2" t="n">
        <v>8</v>
      </c>
      <c r="B3761" s="2" t="n">
        <v>1953</v>
      </c>
      <c r="C3761" s="2" t="inlineStr">
        <is>
          <t>SEPARACAO</t>
        </is>
      </c>
      <c r="D3761" s="2" t="inlineStr">
        <is>
          <t>6029493</t>
        </is>
      </c>
      <c r="E3761" s="2" t="inlineStr">
        <is>
          <t>Hugo Xavier De Oliveira</t>
        </is>
      </c>
      <c r="F3761" s="2" t="n">
        <v>653</v>
      </c>
      <c r="G3761" s="2" t="n">
        <v>2.32</v>
      </c>
      <c r="H3761" s="2" t="n">
        <v>281</v>
      </c>
      <c r="I3761" s="2" t="n">
        <v>110</v>
      </c>
      <c r="J3761" s="2" t="inlineStr">
        <is>
          <t>GPA</t>
        </is>
      </c>
    </row>
    <row r="3762">
      <c r="A3762" s="2" t="n">
        <v>8</v>
      </c>
      <c r="B3762" s="2" t="n">
        <v>1953</v>
      </c>
      <c r="C3762" s="2" t="inlineStr">
        <is>
          <t>SEPARACAO</t>
        </is>
      </c>
      <c r="D3762" s="2" t="inlineStr">
        <is>
          <t>6031102</t>
        </is>
      </c>
      <c r="E3762" s="2" t="inlineStr">
        <is>
          <t>Jose Leandro De Melo Silva</t>
        </is>
      </c>
      <c r="F3762" s="2" t="n">
        <v>163</v>
      </c>
      <c r="G3762" s="2" t="n">
        <v>0.65</v>
      </c>
      <c r="H3762" s="2" t="n">
        <v>251</v>
      </c>
      <c r="I3762" s="2" t="n">
        <v>110</v>
      </c>
      <c r="J3762" s="2" t="inlineStr">
        <is>
          <t>GPA</t>
        </is>
      </c>
    </row>
    <row r="3763">
      <c r="A3763" s="2" t="n">
        <v>8</v>
      </c>
      <c r="B3763" s="2" t="n">
        <v>1953</v>
      </c>
      <c r="C3763" s="2" t="inlineStr">
        <is>
          <t>CARREGAMENTO</t>
        </is>
      </c>
      <c r="D3763" s="2" t="inlineStr">
        <is>
          <t>634064</t>
        </is>
      </c>
      <c r="E3763" s="2" t="inlineStr">
        <is>
          <t>GIVANILDO RIBEIRO DA SILVA</t>
        </is>
      </c>
      <c r="F3763" s="2" t="n">
        <v>1010</v>
      </c>
      <c r="G3763" s="2" t="n">
        <v>30.15</v>
      </c>
      <c r="H3763" s="2" t="n">
        <v>33</v>
      </c>
      <c r="I3763" s="2" t="n">
        <v>18</v>
      </c>
      <c r="J3763" s="2" t="inlineStr">
        <is>
          <t>GPA</t>
        </is>
      </c>
    </row>
    <row r="3764">
      <c r="A3764" s="2" t="n">
        <v>8</v>
      </c>
      <c r="B3764" s="2" t="n">
        <v>1953</v>
      </c>
      <c r="C3764" s="2" t="inlineStr">
        <is>
          <t>PUXADA RECEB</t>
        </is>
      </c>
      <c r="D3764" s="2" t="inlineStr">
        <is>
          <t>634064</t>
        </is>
      </c>
      <c r="E3764" s="2" t="inlineStr">
        <is>
          <t>GIVANILDO RIBEIRO DA SILVA</t>
        </is>
      </c>
      <c r="F3764" s="2" t="n">
        <v>68</v>
      </c>
      <c r="G3764" s="2" t="n">
        <v>0.72</v>
      </c>
      <c r="H3764" s="2" t="n">
        <v>94</v>
      </c>
      <c r="I3764" s="2" t="n">
        <v>15</v>
      </c>
      <c r="J3764" s="2" t="inlineStr">
        <is>
          <t>GPA</t>
        </is>
      </c>
    </row>
    <row r="3765">
      <c r="A3765" s="2" t="n">
        <v>8</v>
      </c>
      <c r="B3765" s="2" t="n">
        <v>1953</v>
      </c>
      <c r="C3765" s="2" t="inlineStr">
        <is>
          <t>RECEBIMENTO</t>
        </is>
      </c>
      <c r="D3765" s="2" t="inlineStr">
        <is>
          <t>634064</t>
        </is>
      </c>
      <c r="E3765" s="2" t="inlineStr">
        <is>
          <t>GIVANILDO RIBEIRO DA SILVA</t>
        </is>
      </c>
      <c r="F3765" s="2" t="n">
        <v>774</v>
      </c>
      <c r="G3765" s="2" t="n">
        <v>21.98</v>
      </c>
      <c r="H3765" s="2" t="n">
        <v>35</v>
      </c>
      <c r="I3765" s="2" t="n">
        <v>19</v>
      </c>
      <c r="J3765" s="2" t="inlineStr">
        <is>
          <t>GPA</t>
        </is>
      </c>
    </row>
    <row r="3766">
      <c r="A3766" s="2" t="n">
        <v>8</v>
      </c>
      <c r="B3766" s="2" t="n">
        <v>1953</v>
      </c>
      <c r="C3766" s="2" t="inlineStr">
        <is>
          <t>SEPARACAO</t>
        </is>
      </c>
      <c r="D3766" s="2" t="inlineStr">
        <is>
          <t>634064</t>
        </is>
      </c>
      <c r="E3766" s="2" t="inlineStr">
        <is>
          <t>GIVANILDO RIBEIRO DA SILVA</t>
        </is>
      </c>
      <c r="F3766" s="2" t="n">
        <v>310</v>
      </c>
      <c r="G3766" s="2" t="n">
        <v>1.75</v>
      </c>
      <c r="H3766" s="2" t="n">
        <v>177</v>
      </c>
      <c r="I3766" s="2" t="n">
        <v>110</v>
      </c>
      <c r="J3766" s="2" t="inlineStr">
        <is>
          <t>GPA</t>
        </is>
      </c>
    </row>
    <row r="3767">
      <c r="A3767" s="2" t="n">
        <v>8</v>
      </c>
      <c r="B3767" s="2" t="n">
        <v>1953</v>
      </c>
      <c r="C3767" s="2" t="inlineStr">
        <is>
          <t>CARREGAMENTO</t>
        </is>
      </c>
      <c r="D3767" s="2" t="inlineStr">
        <is>
          <t>650416</t>
        </is>
      </c>
      <c r="E3767" s="2" t="inlineStr">
        <is>
          <t>JORGE DANILO REIS GOMES</t>
        </is>
      </c>
      <c r="F3767" s="2" t="n">
        <v>1317</v>
      </c>
      <c r="G3767" s="2" t="n">
        <v>19.12</v>
      </c>
      <c r="H3767" s="2" t="n">
        <v>69</v>
      </c>
      <c r="I3767" s="2" t="n">
        <v>18</v>
      </c>
      <c r="J3767" s="2" t="inlineStr">
        <is>
          <t>GPA</t>
        </is>
      </c>
    </row>
    <row r="3768">
      <c r="A3768" s="2" t="n">
        <v>8</v>
      </c>
      <c r="B3768" s="2" t="n">
        <v>1953</v>
      </c>
      <c r="C3768" s="2" t="inlineStr">
        <is>
          <t>SEPARACAO</t>
        </is>
      </c>
      <c r="D3768" s="2" t="inlineStr">
        <is>
          <t>650416</t>
        </is>
      </c>
      <c r="E3768" s="2" t="inlineStr">
        <is>
          <t>JORGE DANILO REIS GOMES</t>
        </is>
      </c>
      <c r="F3768" s="2" t="n">
        <v>24</v>
      </c>
      <c r="G3768" s="2" t="n">
        <v>0.04</v>
      </c>
      <c r="H3768" s="2" t="n">
        <v>600</v>
      </c>
      <c r="I3768" s="2" t="n">
        <v>110</v>
      </c>
      <c r="J3768" s="2" t="inlineStr">
        <is>
          <t>GPA</t>
        </is>
      </c>
    </row>
    <row r="3769">
      <c r="A3769" s="2" t="n">
        <v>8</v>
      </c>
      <c r="B3769" s="2" t="n">
        <v>1953</v>
      </c>
      <c r="C3769" s="2" t="inlineStr">
        <is>
          <t>ATIVIDADE OP. EMP.</t>
        </is>
      </c>
      <c r="D3769" s="2" t="inlineStr">
        <is>
          <t>654254</t>
        </is>
      </c>
      <c r="E3769" s="2" t="inlineStr">
        <is>
          <t>CLAUDEMIR JOSE DE LIMA</t>
        </is>
      </c>
      <c r="F3769" s="2" t="n">
        <v>1553</v>
      </c>
      <c r="G3769" s="2" t="n">
        <v>33.88</v>
      </c>
      <c r="H3769" s="2" t="n">
        <v>46</v>
      </c>
      <c r="I3769" s="2" t="n">
        <v>19</v>
      </c>
      <c r="J3769" s="2" t="inlineStr">
        <is>
          <t>GPA</t>
        </is>
      </c>
    </row>
    <row r="3770">
      <c r="A3770" s="2" t="n">
        <v>8</v>
      </c>
      <c r="B3770" s="2" t="n">
        <v>1953</v>
      </c>
      <c r="C3770" s="2" t="inlineStr">
        <is>
          <t>SEPARACAO</t>
        </is>
      </c>
      <c r="D3770" s="2" t="inlineStr">
        <is>
          <t>654254</t>
        </is>
      </c>
      <c r="E3770" s="2" t="inlineStr">
        <is>
          <t>CLAUDEMIR JOSE DE LIMA</t>
        </is>
      </c>
      <c r="F3770" s="2" t="n">
        <v>262</v>
      </c>
      <c r="G3770" s="2" t="n">
        <v>3.05</v>
      </c>
      <c r="H3770" s="2" t="n">
        <v>86</v>
      </c>
      <c r="I3770" s="2" t="n">
        <v>110</v>
      </c>
      <c r="J3770" s="2" t="inlineStr">
        <is>
          <t>GPA</t>
        </is>
      </c>
    </row>
    <row r="3771">
      <c r="A3771" s="2" t="n">
        <v>8</v>
      </c>
      <c r="B3771" s="2" t="n">
        <v>1953</v>
      </c>
      <c r="C3771" s="2" t="inlineStr">
        <is>
          <t>CARREGAMENTO</t>
        </is>
      </c>
      <c r="D3771" s="2" t="inlineStr">
        <is>
          <t>654255</t>
        </is>
      </c>
      <c r="E3771" s="2" t="inlineStr">
        <is>
          <t>Elvis Ferraz De Albuquerque</t>
        </is>
      </c>
      <c r="F3771" s="2" t="n">
        <v>903</v>
      </c>
      <c r="G3771" s="2" t="n">
        <v>37.88</v>
      </c>
      <c r="H3771" s="2" t="n">
        <v>24</v>
      </c>
      <c r="I3771" s="2" t="n">
        <v>18</v>
      </c>
      <c r="J3771" s="2" t="inlineStr">
        <is>
          <t>GPA</t>
        </is>
      </c>
    </row>
    <row r="3772">
      <c r="A3772" s="2" t="n">
        <v>8</v>
      </c>
      <c r="B3772" s="2" t="n">
        <v>1953</v>
      </c>
      <c r="C3772" s="2" t="inlineStr">
        <is>
          <t>PUXADA RECEB</t>
        </is>
      </c>
      <c r="D3772" s="2" t="inlineStr">
        <is>
          <t>654255</t>
        </is>
      </c>
      <c r="E3772" s="2" t="inlineStr">
        <is>
          <t>Elvis Ferraz De Albuquerque</t>
        </is>
      </c>
      <c r="F3772" s="2" t="n">
        <v>877</v>
      </c>
      <c r="G3772" s="2" t="n">
        <v>52.93</v>
      </c>
      <c r="H3772" s="2" t="n">
        <v>17</v>
      </c>
      <c r="I3772" s="2" t="n">
        <v>15</v>
      </c>
      <c r="J3772" s="2" t="inlineStr">
        <is>
          <t>GPA</t>
        </is>
      </c>
    </row>
    <row r="3773">
      <c r="A3773" s="2" t="n">
        <v>8</v>
      </c>
      <c r="B3773" s="2" t="n">
        <v>1953</v>
      </c>
      <c r="C3773" s="2" t="inlineStr">
        <is>
          <t>RECEBIMENTO</t>
        </is>
      </c>
      <c r="D3773" s="2" t="inlineStr">
        <is>
          <t>654255</t>
        </is>
      </c>
      <c r="E3773" s="2" t="inlineStr">
        <is>
          <t>Elvis Ferraz De Albuquerque</t>
        </is>
      </c>
      <c r="F3773" s="2" t="n">
        <v>98</v>
      </c>
      <c r="G3773" s="2" t="n">
        <v>1.93</v>
      </c>
      <c r="H3773" s="2" t="n">
        <v>51</v>
      </c>
      <c r="I3773" s="2" t="n">
        <v>19</v>
      </c>
      <c r="J3773" s="2" t="inlineStr">
        <is>
          <t>GPA</t>
        </is>
      </c>
    </row>
    <row r="3774">
      <c r="A3774" s="2" t="n">
        <v>8</v>
      </c>
      <c r="B3774" s="2" t="n">
        <v>1953</v>
      </c>
      <c r="C3774" s="2" t="inlineStr">
        <is>
          <t>SEPARACAO</t>
        </is>
      </c>
      <c r="D3774" s="2" t="inlineStr">
        <is>
          <t>654255</t>
        </is>
      </c>
      <c r="E3774" s="2" t="inlineStr">
        <is>
          <t>Elvis Ferraz De Albuquerque</t>
        </is>
      </c>
      <c r="F3774" s="2" t="n">
        <v>21</v>
      </c>
      <c r="G3774" s="2" t="n">
        <v>0</v>
      </c>
      <c r="H3774" s="2" t="n">
        <v>0</v>
      </c>
      <c r="I3774" s="2" t="n">
        <v>110</v>
      </c>
      <c r="J3774" s="2" t="inlineStr">
        <is>
          <t>GPA</t>
        </is>
      </c>
    </row>
    <row r="3775">
      <c r="A3775" s="2" t="n">
        <v>8</v>
      </c>
      <c r="B3775" s="2" t="n">
        <v>1953</v>
      </c>
      <c r="C3775" s="2" t="inlineStr">
        <is>
          <t>CARREGAMENTO</t>
        </is>
      </c>
      <c r="D3775" s="2" t="inlineStr">
        <is>
          <t>693121</t>
        </is>
      </c>
      <c r="E3775" s="2" t="inlineStr">
        <is>
          <t>JORGE HENRIQUE FERREIRA</t>
        </is>
      </c>
      <c r="F3775" s="2" t="n">
        <v>1046</v>
      </c>
      <c r="G3775" s="2" t="n">
        <v>33.63</v>
      </c>
      <c r="H3775" s="2" t="n">
        <v>31</v>
      </c>
      <c r="I3775" s="2" t="n">
        <v>18</v>
      </c>
      <c r="J3775" s="2" t="inlineStr">
        <is>
          <t>GPA</t>
        </is>
      </c>
    </row>
    <row r="3776">
      <c r="A3776" s="2" t="n">
        <v>8</v>
      </c>
      <c r="B3776" s="2" t="n">
        <v>1953</v>
      </c>
      <c r="C3776" s="2" t="inlineStr">
        <is>
          <t>CARREGAMENTO</t>
        </is>
      </c>
      <c r="D3776" s="2" t="inlineStr">
        <is>
          <t>700842</t>
        </is>
      </c>
      <c r="E3776" s="2" t="inlineStr">
        <is>
          <t>VITOR BERTO DIAS DA SILVA</t>
        </is>
      </c>
      <c r="F3776" s="2" t="n">
        <v>2</v>
      </c>
      <c r="G3776" s="2" t="n">
        <v>0.45</v>
      </c>
      <c r="H3776" s="2" t="n">
        <v>4</v>
      </c>
      <c r="I3776" s="2" t="n">
        <v>18</v>
      </c>
      <c r="J3776" s="2" t="inlineStr">
        <is>
          <t>GPA</t>
        </is>
      </c>
    </row>
    <row r="3777">
      <c r="A3777" s="2" t="n">
        <v>8</v>
      </c>
      <c r="B3777" s="2" t="n">
        <v>1953</v>
      </c>
      <c r="C3777" s="2" t="inlineStr">
        <is>
          <t>PUXADA RECEB</t>
        </is>
      </c>
      <c r="D3777" s="2" t="inlineStr">
        <is>
          <t>700842</t>
        </is>
      </c>
      <c r="E3777" s="2" t="inlineStr">
        <is>
          <t>VITOR BERTO DIAS DA SILVA</t>
        </is>
      </c>
      <c r="F3777" s="2" t="n">
        <v>1</v>
      </c>
      <c r="G3777" s="2" t="n">
        <v>2.31</v>
      </c>
      <c r="H3777" s="2" t="n">
        <v>0</v>
      </c>
      <c r="I3777" s="2" t="n">
        <v>15</v>
      </c>
      <c r="J3777" s="2" t="inlineStr">
        <is>
          <t>GPA</t>
        </is>
      </c>
    </row>
    <row r="3778">
      <c r="A3778" s="2" t="n">
        <v>8</v>
      </c>
      <c r="B3778" s="2" t="n">
        <v>1953</v>
      </c>
      <c r="C3778" s="2" t="inlineStr">
        <is>
          <t>RECEBIMENTO</t>
        </is>
      </c>
      <c r="D3778" s="2" t="inlineStr">
        <is>
          <t>700842</t>
        </is>
      </c>
      <c r="E3778" s="2" t="inlineStr">
        <is>
          <t>VITOR BERTO DIAS DA SILVA</t>
        </is>
      </c>
      <c r="F3778" s="2" t="n">
        <v>2</v>
      </c>
      <c r="G3778" s="2" t="n">
        <v>14.18</v>
      </c>
      <c r="H3778" s="2" t="n">
        <v>0</v>
      </c>
      <c r="I3778" s="2" t="n">
        <v>19</v>
      </c>
      <c r="J3778" s="2" t="inlineStr">
        <is>
          <t>GPA</t>
        </is>
      </c>
    </row>
    <row r="3779">
      <c r="A3779" s="2" t="n">
        <v>8</v>
      </c>
      <c r="B3779" s="2" t="n">
        <v>1953</v>
      </c>
      <c r="C3779" s="2" t="inlineStr">
        <is>
          <t>SEPARACAO</t>
        </is>
      </c>
      <c r="D3779" s="2" t="inlineStr">
        <is>
          <t>T198430</t>
        </is>
      </c>
      <c r="E3779" s="2" t="inlineStr">
        <is>
          <t>BRIVALDO FELIPE ALVES DOS SANTOS</t>
        </is>
      </c>
      <c r="F3779" s="2" t="n">
        <v>22329</v>
      </c>
      <c r="G3779" s="2" t="n">
        <v>141.59</v>
      </c>
      <c r="H3779" s="2" t="n">
        <v>158</v>
      </c>
      <c r="I3779" s="2" t="n">
        <v>110</v>
      </c>
      <c r="J3779" s="2" t="inlineStr">
        <is>
          <t>TERCEIRO</t>
        </is>
      </c>
    </row>
    <row r="3780">
      <c r="A3780" s="2" t="n">
        <v>8</v>
      </c>
      <c r="B3780" s="2" t="n">
        <v>1953</v>
      </c>
      <c r="C3780" s="2" t="inlineStr">
        <is>
          <t>SEPARACAO</t>
        </is>
      </c>
      <c r="D3780" s="2" t="inlineStr">
        <is>
          <t>T198432</t>
        </is>
      </c>
      <c r="E3780" s="2" t="inlineStr">
        <is>
          <t>GILBERTO TALLES DE LIRA MESQUITA</t>
        </is>
      </c>
      <c r="F3780" s="2" t="n">
        <v>11494</v>
      </c>
      <c r="G3780" s="2" t="n">
        <v>103.61</v>
      </c>
      <c r="H3780" s="2" t="n">
        <v>111</v>
      </c>
      <c r="I3780" s="2" t="n">
        <v>110</v>
      </c>
      <c r="J3780" s="2" t="inlineStr">
        <is>
          <t>TERCEIRO</t>
        </is>
      </c>
    </row>
    <row r="3781">
      <c r="A3781" s="2" t="n">
        <v>8</v>
      </c>
      <c r="B3781" s="2" t="n">
        <v>1953</v>
      </c>
      <c r="C3781" s="2" t="inlineStr">
        <is>
          <t>SEPARACAO</t>
        </is>
      </c>
      <c r="D3781" s="2" t="inlineStr">
        <is>
          <t>T198433</t>
        </is>
      </c>
      <c r="E3781" s="2" t="inlineStr">
        <is>
          <t>ROBSON VELOZO CAVALCANTI</t>
        </is>
      </c>
      <c r="F3781" s="2" t="n">
        <v>6182</v>
      </c>
      <c r="G3781" s="2" t="n">
        <v>42.27</v>
      </c>
      <c r="H3781" s="2" t="n">
        <v>146</v>
      </c>
      <c r="I3781" s="2" t="n">
        <v>110</v>
      </c>
      <c r="J3781" s="2" t="inlineStr">
        <is>
          <t>TERCEIRO</t>
        </is>
      </c>
    </row>
    <row r="3782">
      <c r="A3782" s="2" t="n">
        <v>8</v>
      </c>
      <c r="B3782" s="2" t="n">
        <v>1953</v>
      </c>
      <c r="C3782" s="2" t="inlineStr">
        <is>
          <t>SEPARACAO</t>
        </is>
      </c>
      <c r="D3782" s="2" t="inlineStr">
        <is>
          <t>T198438</t>
        </is>
      </c>
      <c r="E3782" s="2" t="inlineStr">
        <is>
          <t>DAYVISSON XAVIER DE ARANTES</t>
        </is>
      </c>
      <c r="F3782" s="2" t="n">
        <v>7144</v>
      </c>
      <c r="G3782" s="2" t="n">
        <v>53.2</v>
      </c>
      <c r="H3782" s="2" t="n">
        <v>134</v>
      </c>
      <c r="I3782" s="2" t="n">
        <v>110</v>
      </c>
      <c r="J3782" s="2" t="inlineStr">
        <is>
          <t>TERCEIRO</t>
        </is>
      </c>
    </row>
    <row r="3783">
      <c r="A3783" s="2" t="n">
        <v>8</v>
      </c>
      <c r="B3783" s="2" t="n">
        <v>1953</v>
      </c>
      <c r="C3783" s="2" t="inlineStr">
        <is>
          <t>SEPARACAO</t>
        </is>
      </c>
      <c r="D3783" s="2" t="inlineStr">
        <is>
          <t>T198441</t>
        </is>
      </c>
      <c r="E3783" s="2" t="inlineStr">
        <is>
          <t>GABRIEL NASCIMENTO DA SILVA</t>
        </is>
      </c>
      <c r="F3783" s="2" t="n">
        <v>2163</v>
      </c>
      <c r="G3783" s="2" t="n">
        <v>21.67</v>
      </c>
      <c r="H3783" s="2" t="n">
        <v>100</v>
      </c>
      <c r="I3783" s="2" t="n">
        <v>110</v>
      </c>
      <c r="J3783" s="2" t="inlineStr">
        <is>
          <t>TERCEIRO</t>
        </is>
      </c>
    </row>
    <row r="3784">
      <c r="A3784" s="2" t="n">
        <v>8</v>
      </c>
      <c r="B3784" s="2" t="n">
        <v>1953</v>
      </c>
      <c r="C3784" s="2" t="inlineStr">
        <is>
          <t>SEPARACAO</t>
        </is>
      </c>
      <c r="D3784" s="2" t="inlineStr">
        <is>
          <t>T198448</t>
        </is>
      </c>
      <c r="E3784" s="2" t="inlineStr">
        <is>
          <t>CAUA VICTOR CAETANO DA SILVA</t>
        </is>
      </c>
      <c r="F3784" s="2" t="n">
        <v>8041</v>
      </c>
      <c r="G3784" s="2" t="n">
        <v>70.58</v>
      </c>
      <c r="H3784" s="2" t="n">
        <v>114</v>
      </c>
      <c r="I3784" s="2" t="n">
        <v>110</v>
      </c>
      <c r="J3784" s="2" t="inlineStr">
        <is>
          <t>TERCEIRO</t>
        </is>
      </c>
    </row>
    <row r="3785">
      <c r="A3785" s="2" t="n">
        <v>8</v>
      </c>
      <c r="B3785" s="2" t="n">
        <v>1953</v>
      </c>
      <c r="C3785" s="2" t="inlineStr">
        <is>
          <t>SEPARACAO</t>
        </is>
      </c>
      <c r="D3785" s="2" t="inlineStr">
        <is>
          <t>T198449</t>
        </is>
      </c>
      <c r="E3785" s="2" t="inlineStr">
        <is>
          <t>ELIELTON PLACIDO DA SILVA</t>
        </is>
      </c>
      <c r="F3785" s="2" t="n">
        <v>5009</v>
      </c>
      <c r="G3785" s="2" t="n">
        <v>39.58</v>
      </c>
      <c r="H3785" s="2" t="n">
        <v>127</v>
      </c>
      <c r="I3785" s="2" t="n">
        <v>110</v>
      </c>
      <c r="J3785" s="2" t="inlineStr">
        <is>
          <t>TERCEIRO</t>
        </is>
      </c>
    </row>
    <row r="3786">
      <c r="A3786" s="2" t="n">
        <v>8</v>
      </c>
      <c r="B3786" s="2" t="n">
        <v>1953</v>
      </c>
      <c r="C3786" s="2" t="inlineStr">
        <is>
          <t>SEPARACAO</t>
        </is>
      </c>
      <c r="D3786" s="2" t="inlineStr">
        <is>
          <t>T198450</t>
        </is>
      </c>
      <c r="E3786" s="2" t="inlineStr">
        <is>
          <t>JONATAS ROBERTO DE LIMA SANTOS</t>
        </is>
      </c>
      <c r="F3786" s="2" t="n">
        <v>1830</v>
      </c>
      <c r="G3786" s="2" t="n">
        <v>14.6</v>
      </c>
      <c r="H3786" s="2" t="n">
        <v>125</v>
      </c>
      <c r="I3786" s="2" t="n">
        <v>110</v>
      </c>
      <c r="J3786" s="2" t="inlineStr">
        <is>
          <t>TERCEIRO</t>
        </is>
      </c>
    </row>
    <row r="3787">
      <c r="A3787" s="2" t="n">
        <v>8</v>
      </c>
      <c r="B3787" s="2" t="n">
        <v>1953</v>
      </c>
      <c r="C3787" s="2" t="inlineStr">
        <is>
          <t>SEPARACAO</t>
        </is>
      </c>
      <c r="D3787" s="2" t="inlineStr">
        <is>
          <t>T198451</t>
        </is>
      </c>
      <c r="E3787" s="2" t="inlineStr">
        <is>
          <t>VICTOR GUSTAVO FERREIRA</t>
        </is>
      </c>
      <c r="F3787" s="2" t="n">
        <v>13102</v>
      </c>
      <c r="G3787" s="2" t="n">
        <v>100.91</v>
      </c>
      <c r="H3787" s="2" t="n">
        <v>130</v>
      </c>
      <c r="I3787" s="2" t="n">
        <v>110</v>
      </c>
      <c r="J3787" s="2" t="inlineStr">
        <is>
          <t>TERCEIRO</t>
        </is>
      </c>
    </row>
    <row r="3788">
      <c r="A3788" s="2" t="n">
        <v>8</v>
      </c>
      <c r="B3788" s="2" t="n">
        <v>1953</v>
      </c>
      <c r="C3788" s="2" t="inlineStr">
        <is>
          <t>SEPARACAO</t>
        </is>
      </c>
      <c r="D3788" s="2" t="inlineStr">
        <is>
          <t>T198452</t>
        </is>
      </c>
      <c r="E3788" s="2" t="inlineStr">
        <is>
          <t>JEFFERSON DA SILVA GOMES</t>
        </is>
      </c>
      <c r="F3788" s="2" t="n">
        <v>1082</v>
      </c>
      <c r="G3788" s="2" t="n">
        <v>14.92</v>
      </c>
      <c r="H3788" s="2" t="n">
        <v>73</v>
      </c>
      <c r="I3788" s="2" t="n">
        <v>110</v>
      </c>
      <c r="J3788" s="2" t="inlineStr">
        <is>
          <t>TERCEIRO</t>
        </is>
      </c>
    </row>
    <row r="3789">
      <c r="A3789" s="2" t="n">
        <v>8</v>
      </c>
      <c r="B3789" s="2" t="n">
        <v>1965</v>
      </c>
      <c r="C3789" s="2" t="inlineStr">
        <is>
          <t>ATIVIDADE OP. EMP.</t>
        </is>
      </c>
      <c r="D3789" s="2" t="inlineStr">
        <is>
          <t>101339</t>
        </is>
      </c>
      <c r="E3789" s="2" t="inlineStr">
        <is>
          <t>SERGIO JOSE DA SILVA</t>
        </is>
      </c>
      <c r="F3789" s="2" t="n">
        <v>205</v>
      </c>
      <c r="G3789" s="2" t="n">
        <v>11.69</v>
      </c>
      <c r="H3789" s="2" t="n">
        <v>18</v>
      </c>
      <c r="I3789" s="2" t="n">
        <v>0</v>
      </c>
      <c r="J3789" s="2" t="inlineStr">
        <is>
          <t>GPA</t>
        </is>
      </c>
    </row>
    <row r="3790">
      <c r="A3790" s="2" t="n">
        <v>8</v>
      </c>
      <c r="B3790" s="2" t="n">
        <v>1965</v>
      </c>
      <c r="C3790" s="2" t="inlineStr">
        <is>
          <t>ATIVIDADE OP. EMP.</t>
        </is>
      </c>
      <c r="D3790" s="2" t="inlineStr">
        <is>
          <t>10181</t>
        </is>
      </c>
      <c r="E3790" s="2" t="inlineStr">
        <is>
          <t>Raimundo Alves</t>
        </is>
      </c>
      <c r="F3790" s="2" t="n">
        <v>2891</v>
      </c>
      <c r="G3790" s="2" t="n">
        <v>178.2</v>
      </c>
      <c r="H3790" s="2" t="n">
        <v>16</v>
      </c>
      <c r="I3790" s="2" t="n">
        <v>0</v>
      </c>
      <c r="J3790" s="2" t="inlineStr">
        <is>
          <t>GPA</t>
        </is>
      </c>
    </row>
    <row r="3791">
      <c r="A3791" s="2" t="n">
        <v>8</v>
      </c>
      <c r="B3791" s="2" t="n">
        <v>1965</v>
      </c>
      <c r="C3791" s="2" t="inlineStr">
        <is>
          <t>ATIVIDADE OP. EMP.</t>
        </is>
      </c>
      <c r="D3791" s="2" t="inlineStr">
        <is>
          <t>123922</t>
        </is>
      </c>
      <c r="E3791" s="2" t="inlineStr">
        <is>
          <t>Marciel Francisco Da Silva</t>
        </is>
      </c>
      <c r="F3791" s="2" t="n">
        <v>2840</v>
      </c>
      <c r="G3791" s="2" t="n">
        <v>178.7</v>
      </c>
      <c r="H3791" s="2" t="n">
        <v>16</v>
      </c>
      <c r="I3791" s="2" t="n">
        <v>0</v>
      </c>
      <c r="J3791" s="2" t="inlineStr">
        <is>
          <t>GPA</t>
        </is>
      </c>
    </row>
    <row r="3792">
      <c r="A3792" s="2" t="n">
        <v>8</v>
      </c>
      <c r="B3792" s="2" t="n">
        <v>1965</v>
      </c>
      <c r="C3792" s="2" t="inlineStr">
        <is>
          <t>PUXADA RECEB</t>
        </is>
      </c>
      <c r="D3792" s="2" t="inlineStr">
        <is>
          <t>124438</t>
        </is>
      </c>
      <c r="E3792" s="2" t="inlineStr">
        <is>
          <t>JAIR DIAS DOS SANTOS</t>
        </is>
      </c>
      <c r="F3792" s="2" t="n">
        <v>6</v>
      </c>
      <c r="G3792" s="2" t="n">
        <v>0.32</v>
      </c>
      <c r="H3792" s="2" t="n">
        <v>19</v>
      </c>
      <c r="I3792" s="2" t="n">
        <v>0</v>
      </c>
      <c r="J3792" s="2" t="inlineStr">
        <is>
          <t>GPA</t>
        </is>
      </c>
    </row>
    <row r="3793">
      <c r="A3793" s="2" t="n">
        <v>8</v>
      </c>
      <c r="B3793" s="2" t="n">
        <v>1965</v>
      </c>
      <c r="C3793" s="2" t="inlineStr">
        <is>
          <t>RECEBIMENTO</t>
        </is>
      </c>
      <c r="D3793" s="2" t="inlineStr">
        <is>
          <t>124438</t>
        </is>
      </c>
      <c r="E3793" s="2" t="inlineStr">
        <is>
          <t>JAIR DIAS DOS SANTOS</t>
        </is>
      </c>
      <c r="F3793" s="2" t="n">
        <v>4695</v>
      </c>
      <c r="G3793" s="2" t="n">
        <v>161.83</v>
      </c>
      <c r="H3793" s="2" t="n">
        <v>29</v>
      </c>
      <c r="I3793" s="2" t="n">
        <v>0</v>
      </c>
      <c r="J3793" s="2" t="inlineStr">
        <is>
          <t>GPA</t>
        </is>
      </c>
    </row>
    <row r="3794">
      <c r="A3794" s="2" t="n">
        <v>8</v>
      </c>
      <c r="B3794" s="2" t="n">
        <v>1965</v>
      </c>
      <c r="C3794" s="2" t="inlineStr">
        <is>
          <t>ATIVIDADE OP. EMP.</t>
        </is>
      </c>
      <c r="D3794" s="2" t="inlineStr">
        <is>
          <t>153174</t>
        </is>
      </c>
      <c r="E3794" s="2" t="inlineStr">
        <is>
          <t>JOSE ADRIANO OLIVEIRA DOS SANTOS</t>
        </is>
      </c>
      <c r="F3794" s="2" t="n">
        <v>1473</v>
      </c>
      <c r="G3794" s="2" t="n">
        <v>178.5</v>
      </c>
      <c r="H3794" s="2" t="n">
        <v>8</v>
      </c>
      <c r="I3794" s="2" t="n">
        <v>0</v>
      </c>
      <c r="J3794" s="2" t="inlineStr">
        <is>
          <t>GPA</t>
        </is>
      </c>
    </row>
    <row r="3795">
      <c r="A3795" s="2" t="n">
        <v>8</v>
      </c>
      <c r="B3795" s="2" t="n">
        <v>1965</v>
      </c>
      <c r="C3795" s="2" t="inlineStr">
        <is>
          <t>ATIVIDADE OP. EMP.</t>
        </is>
      </c>
      <c r="D3795" s="2" t="inlineStr">
        <is>
          <t>156823</t>
        </is>
      </c>
      <c r="E3795" s="2" t="inlineStr">
        <is>
          <t>MARCIO PAIXAO DE SOUZA</t>
        </is>
      </c>
      <c r="F3795" s="2" t="n">
        <v>306</v>
      </c>
      <c r="G3795" s="2" t="n">
        <v>26.02</v>
      </c>
      <c r="H3795" s="2" t="n">
        <v>12</v>
      </c>
      <c r="I3795" s="2" t="n">
        <v>0</v>
      </c>
      <c r="J3795" s="2" t="inlineStr">
        <is>
          <t>GPA</t>
        </is>
      </c>
    </row>
    <row r="3796">
      <c r="A3796" s="2" t="n">
        <v>8</v>
      </c>
      <c r="B3796" s="2" t="n">
        <v>1965</v>
      </c>
      <c r="C3796" s="2" t="inlineStr">
        <is>
          <t>ATIVIDADE OP. EMP.</t>
        </is>
      </c>
      <c r="D3796" s="2" t="inlineStr">
        <is>
          <t>159790</t>
        </is>
      </c>
      <c r="E3796" s="2" t="inlineStr">
        <is>
          <t>Sergio SOARES COSTA</t>
        </is>
      </c>
      <c r="F3796" s="2" t="n">
        <v>2136</v>
      </c>
      <c r="G3796" s="2" t="n">
        <v>162.18</v>
      </c>
      <c r="H3796" s="2" t="n">
        <v>13</v>
      </c>
      <c r="I3796" s="2" t="n">
        <v>0</v>
      </c>
      <c r="J3796" s="2" t="inlineStr">
        <is>
          <t>GPA</t>
        </is>
      </c>
    </row>
    <row r="3797">
      <c r="A3797" s="2" t="n">
        <v>8</v>
      </c>
      <c r="B3797" s="2" t="n">
        <v>1965</v>
      </c>
      <c r="C3797" s="2" t="inlineStr">
        <is>
          <t>RECEBIMENTO</t>
        </is>
      </c>
      <c r="D3797" s="2" t="inlineStr">
        <is>
          <t>162817</t>
        </is>
      </c>
      <c r="E3797" s="2" t="inlineStr">
        <is>
          <t>Ivanil Augusto De Souza</t>
        </is>
      </c>
      <c r="F3797" s="2" t="n">
        <v>4388</v>
      </c>
      <c r="G3797" s="2" t="n">
        <v>113.26</v>
      </c>
      <c r="H3797" s="2" t="n">
        <v>39</v>
      </c>
      <c r="I3797" s="2" t="n">
        <v>0</v>
      </c>
      <c r="J3797" s="2" t="inlineStr">
        <is>
          <t>GPA</t>
        </is>
      </c>
    </row>
    <row r="3798">
      <c r="A3798" s="2" t="n">
        <v>8</v>
      </c>
      <c r="B3798" s="2" t="n">
        <v>1965</v>
      </c>
      <c r="C3798" s="2" t="inlineStr">
        <is>
          <t>PUXADA RECEB</t>
        </is>
      </c>
      <c r="D3798" s="2" t="inlineStr">
        <is>
          <t>162825</t>
        </is>
      </c>
      <c r="E3798" s="2" t="inlineStr">
        <is>
          <t>Antonio Tenorio Da Silva Soares</t>
        </is>
      </c>
      <c r="F3798" s="2" t="n">
        <v>28</v>
      </c>
      <c r="G3798" s="2" t="n">
        <v>20.01</v>
      </c>
      <c r="H3798" s="2" t="n">
        <v>1</v>
      </c>
      <c r="I3798" s="2" t="n">
        <v>0</v>
      </c>
      <c r="J3798" s="2" t="inlineStr">
        <is>
          <t>GPA</t>
        </is>
      </c>
    </row>
    <row r="3799">
      <c r="A3799" s="2" t="n">
        <v>8</v>
      </c>
      <c r="B3799" s="2" t="n">
        <v>1965</v>
      </c>
      <c r="C3799" s="2" t="inlineStr">
        <is>
          <t>ATIVIDADE OP. EMP.</t>
        </is>
      </c>
      <c r="D3799" s="2" t="inlineStr">
        <is>
          <t>166942</t>
        </is>
      </c>
      <c r="E3799" s="2" t="inlineStr">
        <is>
          <t>Renato Gobo</t>
        </is>
      </c>
      <c r="F3799" s="2" t="n">
        <v>2320</v>
      </c>
      <c r="G3799" s="2" t="n">
        <v>147.84</v>
      </c>
      <c r="H3799" s="2" t="n">
        <v>16</v>
      </c>
      <c r="I3799" s="2" t="n">
        <v>0</v>
      </c>
      <c r="J3799" s="2" t="inlineStr">
        <is>
          <t>GPA</t>
        </is>
      </c>
    </row>
    <row r="3800">
      <c r="A3800" s="2" t="n">
        <v>8</v>
      </c>
      <c r="B3800" s="2" t="n">
        <v>1965</v>
      </c>
      <c r="C3800" s="2" t="inlineStr">
        <is>
          <t>ATIVIDADE OP. EMP.</t>
        </is>
      </c>
      <c r="D3800" s="2" t="inlineStr">
        <is>
          <t>168375</t>
        </is>
      </c>
      <c r="E3800" s="2" t="inlineStr">
        <is>
          <t>Luiz Dos Anjos Cruz</t>
        </is>
      </c>
      <c r="F3800" s="2" t="n">
        <v>901</v>
      </c>
      <c r="G3800" s="2" t="n">
        <v>124.26</v>
      </c>
      <c r="H3800" s="2" t="n">
        <v>7</v>
      </c>
      <c r="I3800" s="2" t="n">
        <v>0</v>
      </c>
      <c r="J3800" s="2" t="inlineStr">
        <is>
          <t>GPA</t>
        </is>
      </c>
    </row>
    <row r="3801">
      <c r="A3801" s="2" t="n">
        <v>8</v>
      </c>
      <c r="B3801" s="2" t="n">
        <v>1965</v>
      </c>
      <c r="C3801" s="2" t="inlineStr">
        <is>
          <t>ATIVIDADE OP. EMP.</t>
        </is>
      </c>
      <c r="D3801" s="2" t="inlineStr">
        <is>
          <t>170366</t>
        </is>
      </c>
      <c r="E3801" s="2" t="inlineStr">
        <is>
          <t>Edvaldo Silva Dantas</t>
        </is>
      </c>
      <c r="F3801" s="2" t="n">
        <v>458</v>
      </c>
      <c r="G3801" s="2" t="n">
        <v>61.28</v>
      </c>
      <c r="H3801" s="2" t="n">
        <v>7</v>
      </c>
      <c r="I3801" s="2" t="n">
        <v>0</v>
      </c>
      <c r="J3801" s="2" t="inlineStr">
        <is>
          <t>GPA</t>
        </is>
      </c>
    </row>
    <row r="3802">
      <c r="A3802" s="2" t="n">
        <v>8</v>
      </c>
      <c r="B3802" s="2" t="n">
        <v>1965</v>
      </c>
      <c r="C3802" s="2" t="inlineStr">
        <is>
          <t>ATIVIDADE OP. EMP.</t>
        </is>
      </c>
      <c r="D3802" s="2" t="inlineStr">
        <is>
          <t>171600</t>
        </is>
      </c>
      <c r="E3802" s="2" t="inlineStr">
        <is>
          <t>Wellington Inacio De Oliveira</t>
        </is>
      </c>
      <c r="F3802" s="2" t="n">
        <v>1754</v>
      </c>
      <c r="G3802" s="2" t="n">
        <v>146.21</v>
      </c>
      <c r="H3802" s="2" t="n">
        <v>12</v>
      </c>
      <c r="I3802" s="2" t="n">
        <v>0</v>
      </c>
      <c r="J3802" s="2" t="inlineStr">
        <is>
          <t>GPA</t>
        </is>
      </c>
    </row>
    <row r="3803">
      <c r="A3803" s="2" t="n">
        <v>8</v>
      </c>
      <c r="B3803" s="2" t="n">
        <v>1965</v>
      </c>
      <c r="C3803" s="2" t="inlineStr">
        <is>
          <t>ATIVIDADE OP. EMP.</t>
        </is>
      </c>
      <c r="D3803" s="2" t="inlineStr">
        <is>
          <t>175780</t>
        </is>
      </c>
      <c r="E3803" s="2" t="inlineStr">
        <is>
          <t>FERNANDO CIRILO DE LACERDA</t>
        </is>
      </c>
      <c r="F3803" s="2" t="n">
        <v>3510</v>
      </c>
      <c r="G3803" s="2" t="n">
        <v>248.77</v>
      </c>
      <c r="H3803" s="2" t="n">
        <v>14</v>
      </c>
      <c r="I3803" s="2" t="n">
        <v>0</v>
      </c>
      <c r="J3803" s="2" t="inlineStr">
        <is>
          <t>GPA</t>
        </is>
      </c>
    </row>
    <row r="3804">
      <c r="A3804" s="2" t="n">
        <v>8</v>
      </c>
      <c r="B3804" s="2" t="n">
        <v>1965</v>
      </c>
      <c r="C3804" s="2" t="inlineStr">
        <is>
          <t>ATIVIDADE OP. EMP.</t>
        </is>
      </c>
      <c r="D3804" s="2" t="inlineStr">
        <is>
          <t>175793</t>
        </is>
      </c>
      <c r="E3804" s="2" t="inlineStr">
        <is>
          <t>SILO PEREIRA DOS SANTOS</t>
        </is>
      </c>
      <c r="F3804" s="2" t="n">
        <v>1030</v>
      </c>
      <c r="G3804" s="2" t="n">
        <v>65.89</v>
      </c>
      <c r="H3804" s="2" t="n">
        <v>16</v>
      </c>
      <c r="I3804" s="2" t="n">
        <v>0</v>
      </c>
      <c r="J3804" s="2" t="inlineStr">
        <is>
          <t>GPA</t>
        </is>
      </c>
    </row>
    <row r="3805">
      <c r="A3805" s="2" t="n">
        <v>8</v>
      </c>
      <c r="B3805" s="2" t="n">
        <v>1965</v>
      </c>
      <c r="C3805" s="2" t="inlineStr">
        <is>
          <t>ATIVIDADE OP. EMP.</t>
        </is>
      </c>
      <c r="D3805" s="2" t="inlineStr">
        <is>
          <t>185081</t>
        </is>
      </c>
      <c r="E3805" s="2" t="inlineStr">
        <is>
          <t>JODELMAR DA SILVA ARAUJO</t>
        </is>
      </c>
      <c r="F3805" s="2" t="n">
        <v>4829</v>
      </c>
      <c r="G3805" s="2" t="n">
        <v>204.32</v>
      </c>
      <c r="H3805" s="2" t="n">
        <v>24</v>
      </c>
      <c r="I3805" s="2" t="n">
        <v>0</v>
      </c>
      <c r="J3805" s="2" t="inlineStr">
        <is>
          <t>GPA</t>
        </is>
      </c>
    </row>
    <row r="3806">
      <c r="A3806" s="2" t="n">
        <v>8</v>
      </c>
      <c r="B3806" s="2" t="n">
        <v>1965</v>
      </c>
      <c r="C3806" s="2" t="inlineStr">
        <is>
          <t>ATIVIDADE OP. EMP.</t>
        </is>
      </c>
      <c r="D3806" s="2" t="inlineStr">
        <is>
          <t>186509</t>
        </is>
      </c>
      <c r="E3806" s="2" t="inlineStr">
        <is>
          <t>RONALDO RONALDO GONCALVES LEITE</t>
        </is>
      </c>
      <c r="F3806" s="2" t="n">
        <v>3072</v>
      </c>
      <c r="G3806" s="2" t="n">
        <v>223.2</v>
      </c>
      <c r="H3806" s="2" t="n">
        <v>14</v>
      </c>
      <c r="I3806" s="2" t="n">
        <v>0</v>
      </c>
      <c r="J3806" s="2" t="inlineStr">
        <is>
          <t>GPA</t>
        </is>
      </c>
    </row>
    <row r="3807">
      <c r="A3807" s="2" t="n">
        <v>8</v>
      </c>
      <c r="B3807" s="2" t="n">
        <v>1965</v>
      </c>
      <c r="C3807" s="2" t="inlineStr">
        <is>
          <t>ATIVIDADE OP. EMP.</t>
        </is>
      </c>
      <c r="D3807" s="2" t="inlineStr">
        <is>
          <t>205508</t>
        </is>
      </c>
      <c r="E3807" s="2" t="inlineStr">
        <is>
          <t>Jose Lopes Dos Santos</t>
        </is>
      </c>
      <c r="F3807" s="2" t="n">
        <v>4978</v>
      </c>
      <c r="G3807" s="2" t="n">
        <v>204.34</v>
      </c>
      <c r="H3807" s="2" t="n">
        <v>24</v>
      </c>
      <c r="I3807" s="2" t="n">
        <v>0</v>
      </c>
      <c r="J3807" s="2" t="inlineStr">
        <is>
          <t>GPA</t>
        </is>
      </c>
    </row>
    <row r="3808">
      <c r="A3808" s="2" t="n">
        <v>8</v>
      </c>
      <c r="B3808" s="2" t="n">
        <v>1965</v>
      </c>
      <c r="C3808" s="2" t="inlineStr">
        <is>
          <t>RECEBIMENTO</t>
        </is>
      </c>
      <c r="D3808" s="2" t="inlineStr">
        <is>
          <t>207050</t>
        </is>
      </c>
      <c r="E3808" s="2" t="inlineStr">
        <is>
          <t>Gildo Souza Da Silva</t>
        </is>
      </c>
      <c r="F3808" s="2" t="n">
        <v>3862</v>
      </c>
      <c r="G3808" s="2" t="n">
        <v>144.41</v>
      </c>
      <c r="H3808" s="2" t="n">
        <v>27</v>
      </c>
      <c r="I3808" s="2" t="n">
        <v>0</v>
      </c>
      <c r="J3808" s="2" t="inlineStr">
        <is>
          <t>GPA</t>
        </is>
      </c>
    </row>
    <row r="3809">
      <c r="A3809" s="2" t="n">
        <v>8</v>
      </c>
      <c r="B3809" s="2" t="n">
        <v>1965</v>
      </c>
      <c r="C3809" s="2" t="inlineStr">
        <is>
          <t>ATIVIDADE OP. EMP.</t>
        </is>
      </c>
      <c r="D3809" s="2" t="inlineStr">
        <is>
          <t>21719</t>
        </is>
      </c>
      <c r="E3809" s="2" t="inlineStr">
        <is>
          <t>Deomilton Moreira Da Silva</t>
        </is>
      </c>
      <c r="F3809" s="2" t="n">
        <v>2412</v>
      </c>
      <c r="G3809" s="2" t="n">
        <v>180.53</v>
      </c>
      <c r="H3809" s="2" t="n">
        <v>13</v>
      </c>
      <c r="I3809" s="2" t="n">
        <v>0</v>
      </c>
      <c r="J3809" s="2" t="inlineStr">
        <is>
          <t>GPA</t>
        </is>
      </c>
    </row>
    <row r="3810">
      <c r="A3810" s="2" t="n">
        <v>8</v>
      </c>
      <c r="B3810" s="2" t="n">
        <v>1965</v>
      </c>
      <c r="C3810" s="2" t="inlineStr">
        <is>
          <t>ATIVIDADE OP. EMP.</t>
        </is>
      </c>
      <c r="D3810" s="2" t="inlineStr">
        <is>
          <t>266704</t>
        </is>
      </c>
      <c r="E3810" s="2" t="inlineStr">
        <is>
          <t>Francisco Das Chagas Neto</t>
        </is>
      </c>
      <c r="F3810" s="2" t="n">
        <v>2152</v>
      </c>
      <c r="G3810" s="2" t="n">
        <v>192.51</v>
      </c>
      <c r="H3810" s="2" t="n">
        <v>11</v>
      </c>
      <c r="I3810" s="2" t="n">
        <v>0</v>
      </c>
      <c r="J3810" s="2" t="inlineStr">
        <is>
          <t>GPA</t>
        </is>
      </c>
    </row>
    <row r="3811">
      <c r="A3811" s="2" t="n">
        <v>8</v>
      </c>
      <c r="B3811" s="2" t="n">
        <v>1965</v>
      </c>
      <c r="C3811" s="2" t="inlineStr">
        <is>
          <t>ATIVIDADE OP. EMP.</t>
        </is>
      </c>
      <c r="D3811" s="2" t="inlineStr">
        <is>
          <t>277107</t>
        </is>
      </c>
      <c r="E3811" s="2" t="inlineStr">
        <is>
          <t>Natalino Vieira Machado</t>
        </is>
      </c>
      <c r="F3811" s="2" t="n">
        <v>1212</v>
      </c>
      <c r="G3811" s="2" t="n">
        <v>145.15</v>
      </c>
      <c r="H3811" s="2" t="n">
        <v>8</v>
      </c>
      <c r="I3811" s="2" t="n">
        <v>0</v>
      </c>
      <c r="J3811" s="2" t="inlineStr">
        <is>
          <t>GPA</t>
        </is>
      </c>
    </row>
    <row r="3812">
      <c r="A3812" s="2" t="n">
        <v>8</v>
      </c>
      <c r="B3812" s="2" t="n">
        <v>1965</v>
      </c>
      <c r="C3812" s="2" t="inlineStr">
        <is>
          <t>PUXADA RECEB</t>
        </is>
      </c>
      <c r="D3812" s="2" t="inlineStr">
        <is>
          <t>279542</t>
        </is>
      </c>
      <c r="E3812" s="2" t="inlineStr">
        <is>
          <t>EVERTON CAMPOS</t>
        </is>
      </c>
      <c r="F3812" s="2" t="n">
        <v>2</v>
      </c>
      <c r="G3812" s="2" t="n">
        <v>0.1</v>
      </c>
      <c r="H3812" s="2" t="n">
        <v>20</v>
      </c>
      <c r="I3812" s="2" t="n">
        <v>0</v>
      </c>
      <c r="J3812" s="2" t="inlineStr">
        <is>
          <t>GPA</t>
        </is>
      </c>
    </row>
    <row r="3813">
      <c r="A3813" s="2" t="n">
        <v>8</v>
      </c>
      <c r="B3813" s="2" t="n">
        <v>1965</v>
      </c>
      <c r="C3813" s="2" t="inlineStr">
        <is>
          <t>RECEBIMENTO</t>
        </is>
      </c>
      <c r="D3813" s="2" t="inlineStr">
        <is>
          <t>279542</t>
        </is>
      </c>
      <c r="E3813" s="2" t="inlineStr">
        <is>
          <t>EVERTON CAMPOS</t>
        </is>
      </c>
      <c r="F3813" s="2" t="n">
        <v>4</v>
      </c>
      <c r="G3813" s="2" t="n">
        <v>8.779999999999999</v>
      </c>
      <c r="H3813" s="2" t="n">
        <v>0</v>
      </c>
      <c r="I3813" s="2" t="n">
        <v>0</v>
      </c>
      <c r="J3813" s="2" t="inlineStr">
        <is>
          <t>GPA</t>
        </is>
      </c>
    </row>
    <row r="3814">
      <c r="A3814" s="2" t="n">
        <v>8</v>
      </c>
      <c r="B3814" s="2" t="n">
        <v>1965</v>
      </c>
      <c r="C3814" s="2" t="inlineStr">
        <is>
          <t>PUXADA RECEB</t>
        </is>
      </c>
      <c r="D3814" s="2" t="inlineStr">
        <is>
          <t>2796422</t>
        </is>
      </c>
      <c r="E3814" s="2" t="inlineStr">
        <is>
          <t>ROZANGELA DA SILVA MELO</t>
        </is>
      </c>
      <c r="F3814" s="2" t="n">
        <v>34</v>
      </c>
      <c r="G3814" s="2" t="n">
        <v>2.98</v>
      </c>
      <c r="H3814" s="2" t="n">
        <v>11</v>
      </c>
      <c r="I3814" s="2" t="n">
        <v>0</v>
      </c>
      <c r="J3814" s="2" t="inlineStr">
        <is>
          <t>GPA</t>
        </is>
      </c>
    </row>
    <row r="3815">
      <c r="A3815" s="2" t="n">
        <v>8</v>
      </c>
      <c r="B3815" s="2" t="n">
        <v>1965</v>
      </c>
      <c r="C3815" s="2" t="inlineStr">
        <is>
          <t>RECEBIMENTO</t>
        </is>
      </c>
      <c r="D3815" s="2" t="inlineStr">
        <is>
          <t>2796422</t>
        </is>
      </c>
      <c r="E3815" s="2" t="inlineStr">
        <is>
          <t>ROZANGELA DA SILVA MELO</t>
        </is>
      </c>
      <c r="F3815" s="2" t="n">
        <v>2909</v>
      </c>
      <c r="G3815" s="2" t="n">
        <v>123.86</v>
      </c>
      <c r="H3815" s="2" t="n">
        <v>23</v>
      </c>
      <c r="I3815" s="2" t="n">
        <v>0</v>
      </c>
      <c r="J3815" s="2" t="inlineStr">
        <is>
          <t>GPA</t>
        </is>
      </c>
    </row>
    <row r="3816">
      <c r="A3816" s="2" t="n">
        <v>8</v>
      </c>
      <c r="B3816" s="2" t="n">
        <v>1965</v>
      </c>
      <c r="C3816" s="2" t="inlineStr">
        <is>
          <t>CARREGAMENTO</t>
        </is>
      </c>
      <c r="D3816" s="2" t="inlineStr">
        <is>
          <t>2958732</t>
        </is>
      </c>
      <c r="E3816" s="2" t="inlineStr">
        <is>
          <t>Gilvana Oliveira De Araujo</t>
        </is>
      </c>
      <c r="F3816" s="2" t="n">
        <v>192</v>
      </c>
      <c r="G3816" s="2" t="n">
        <v>9.960000000000001</v>
      </c>
      <c r="H3816" s="2" t="n">
        <v>19</v>
      </c>
      <c r="I3816" s="2" t="n">
        <v>0</v>
      </c>
      <c r="J3816" s="2" t="inlineStr">
        <is>
          <t>GPA</t>
        </is>
      </c>
    </row>
    <row r="3817">
      <c r="A3817" s="2" t="n">
        <v>8</v>
      </c>
      <c r="B3817" s="2" t="n">
        <v>1965</v>
      </c>
      <c r="C3817" s="2" t="inlineStr">
        <is>
          <t>SEPARACAO</t>
        </is>
      </c>
      <c r="D3817" s="2" t="inlineStr">
        <is>
          <t>2991799</t>
        </is>
      </c>
      <c r="E3817" s="2" t="inlineStr">
        <is>
          <t>Gustavo De Mello Dos Santos</t>
        </is>
      </c>
      <c r="F3817" s="2" t="n">
        <v>297</v>
      </c>
      <c r="G3817" s="2" t="n">
        <v>8.07</v>
      </c>
      <c r="H3817" s="2" t="n">
        <v>37</v>
      </c>
      <c r="I3817" s="2" t="n">
        <v/>
      </c>
      <c r="J3817" s="2" t="inlineStr">
        <is>
          <t>GPA</t>
        </is>
      </c>
    </row>
    <row r="3818">
      <c r="A3818" s="2" t="n">
        <v>8</v>
      </c>
      <c r="B3818" s="2" t="n">
        <v>1965</v>
      </c>
      <c r="C3818" s="2" t="inlineStr">
        <is>
          <t>RECEBIMENTO</t>
        </is>
      </c>
      <c r="D3818" s="2" t="inlineStr">
        <is>
          <t>30307</t>
        </is>
      </c>
      <c r="E3818" s="2" t="inlineStr">
        <is>
          <t>MARIA VANDA DOS ANJOS CRUZ</t>
        </is>
      </c>
      <c r="F3818" s="2" t="n">
        <v>153</v>
      </c>
      <c r="G3818" s="2" t="n">
        <v>20.01</v>
      </c>
      <c r="H3818" s="2" t="n">
        <v>8</v>
      </c>
      <c r="I3818" s="2" t="n">
        <v>0</v>
      </c>
      <c r="J3818" s="2" t="inlineStr">
        <is>
          <t>GPA</t>
        </is>
      </c>
    </row>
    <row r="3819">
      <c r="A3819" s="2" t="n">
        <v>8</v>
      </c>
      <c r="B3819" s="2" t="n">
        <v>1965</v>
      </c>
      <c r="C3819" s="2" t="inlineStr">
        <is>
          <t>ATIVIDADE OP. EMP.</t>
        </is>
      </c>
      <c r="D3819" s="2" t="inlineStr">
        <is>
          <t>308129</t>
        </is>
      </c>
      <c r="E3819" s="2" t="inlineStr">
        <is>
          <t>Silvio Rodrigues Da Macena</t>
        </is>
      </c>
      <c r="F3819" s="2" t="n">
        <v>57</v>
      </c>
      <c r="G3819" s="2" t="n">
        <v>9.52</v>
      </c>
      <c r="H3819" s="2" t="n">
        <v>6</v>
      </c>
      <c r="I3819" s="2" t="n">
        <v>0</v>
      </c>
      <c r="J3819" s="2" t="inlineStr">
        <is>
          <t>GPA</t>
        </is>
      </c>
    </row>
    <row r="3820">
      <c r="A3820" s="2" t="n">
        <v>8</v>
      </c>
      <c r="B3820" s="2" t="n">
        <v>1965</v>
      </c>
      <c r="C3820" s="2" t="inlineStr">
        <is>
          <t>RECEBIMENTO</t>
        </is>
      </c>
      <c r="D3820" s="2" t="inlineStr">
        <is>
          <t>308129</t>
        </is>
      </c>
      <c r="E3820" s="2" t="inlineStr">
        <is>
          <t>Silvio Rodrigues Da Macena</t>
        </is>
      </c>
      <c r="F3820" s="2" t="n">
        <v>1</v>
      </c>
      <c r="G3820" s="2" t="n">
        <v>0.46</v>
      </c>
      <c r="H3820" s="2" t="n">
        <v>2</v>
      </c>
      <c r="I3820" s="2" t="n">
        <v>0</v>
      </c>
      <c r="J3820" s="2" t="inlineStr">
        <is>
          <t>GPA</t>
        </is>
      </c>
    </row>
    <row r="3821">
      <c r="A3821" s="2" t="n">
        <v>8</v>
      </c>
      <c r="B3821" s="2" t="n">
        <v>1965</v>
      </c>
      <c r="C3821" s="2" t="inlineStr">
        <is>
          <t>ATIVIDADE OP. EMP.</t>
        </is>
      </c>
      <c r="D3821" s="2" t="inlineStr">
        <is>
          <t>308965</t>
        </is>
      </c>
      <c r="E3821" s="2" t="inlineStr">
        <is>
          <t>ANDRE FERREIRA APOLINARIO</t>
        </is>
      </c>
      <c r="F3821" s="2" t="n">
        <v>961</v>
      </c>
      <c r="G3821" s="2" t="n">
        <v>104.26</v>
      </c>
      <c r="H3821" s="2" t="n">
        <v>9</v>
      </c>
      <c r="I3821" s="2" t="n">
        <v>0</v>
      </c>
      <c r="J3821" s="2" t="inlineStr">
        <is>
          <t>GPA</t>
        </is>
      </c>
    </row>
    <row r="3822">
      <c r="A3822" s="2" t="n">
        <v>8</v>
      </c>
      <c r="B3822" s="2" t="n">
        <v>1965</v>
      </c>
      <c r="C3822" s="2" t="inlineStr">
        <is>
          <t>RECEBIMENTO</t>
        </is>
      </c>
      <c r="D3822" s="2" t="inlineStr">
        <is>
          <t>3155196</t>
        </is>
      </c>
      <c r="E3822" s="2" t="inlineStr">
        <is>
          <t>CLAUDIO ROBERTO OTAVIO</t>
        </is>
      </c>
      <c r="F3822" s="2" t="n">
        <v>785</v>
      </c>
      <c r="G3822" s="2" t="n">
        <v>89.69</v>
      </c>
      <c r="H3822" s="2" t="n">
        <v>9</v>
      </c>
      <c r="I3822" s="2" t="n">
        <v>0</v>
      </c>
      <c r="J3822" s="2" t="inlineStr">
        <is>
          <t>GPA</t>
        </is>
      </c>
    </row>
    <row r="3823">
      <c r="A3823" s="2" t="n">
        <v>8</v>
      </c>
      <c r="B3823" s="2" t="n">
        <v>1965</v>
      </c>
      <c r="C3823" s="2" t="inlineStr">
        <is>
          <t>ATIVIDADE OP. EMP.</t>
        </is>
      </c>
      <c r="D3823" s="2" t="inlineStr">
        <is>
          <t>316516</t>
        </is>
      </c>
      <c r="E3823" s="2" t="inlineStr">
        <is>
          <t>EDMAR AGUIAR VIANA</t>
        </is>
      </c>
      <c r="F3823" s="2" t="n">
        <v>1909</v>
      </c>
      <c r="G3823" s="2" t="n">
        <v>177.75</v>
      </c>
      <c r="H3823" s="2" t="n">
        <v>11</v>
      </c>
      <c r="I3823" s="2" t="n">
        <v>0</v>
      </c>
      <c r="J3823" s="2" t="inlineStr">
        <is>
          <t>GPA</t>
        </is>
      </c>
    </row>
    <row r="3824">
      <c r="A3824" s="2" t="n">
        <v>8</v>
      </c>
      <c r="B3824" s="2" t="n">
        <v>1965</v>
      </c>
      <c r="C3824" s="2" t="inlineStr">
        <is>
          <t>ATIVIDADE OP. EMP.</t>
        </is>
      </c>
      <c r="D3824" s="2" t="inlineStr">
        <is>
          <t>322452</t>
        </is>
      </c>
      <c r="E3824" s="2" t="inlineStr">
        <is>
          <t>Givaldo Moreira Silva</t>
        </is>
      </c>
      <c r="F3824" s="2" t="n">
        <v>2709</v>
      </c>
      <c r="G3824" s="2" t="n">
        <v>159.88</v>
      </c>
      <c r="H3824" s="2" t="n">
        <v>17</v>
      </c>
      <c r="I3824" s="2" t="n">
        <v>0</v>
      </c>
      <c r="J3824" s="2" t="inlineStr">
        <is>
          <t>GPA</t>
        </is>
      </c>
    </row>
    <row r="3825">
      <c r="A3825" s="2" t="n">
        <v>8</v>
      </c>
      <c r="B3825" s="2" t="n">
        <v>1965</v>
      </c>
      <c r="C3825" s="2" t="inlineStr">
        <is>
          <t>CARREGAMENTO</t>
        </is>
      </c>
      <c r="D3825" s="2" t="inlineStr">
        <is>
          <t>322452</t>
        </is>
      </c>
      <c r="E3825" s="2" t="inlineStr">
        <is>
          <t>Givaldo Moreira Silva</t>
        </is>
      </c>
      <c r="F3825" s="2" t="n">
        <v>63</v>
      </c>
      <c r="G3825" s="2" t="n">
        <v>4.38</v>
      </c>
      <c r="H3825" s="2" t="n">
        <v>14</v>
      </c>
      <c r="I3825" s="2" t="n">
        <v>0</v>
      </c>
      <c r="J3825" s="2" t="inlineStr">
        <is>
          <t>GPA</t>
        </is>
      </c>
    </row>
    <row r="3826">
      <c r="A3826" s="2" t="n">
        <v>8</v>
      </c>
      <c r="B3826" s="2" t="n">
        <v>1965</v>
      </c>
      <c r="C3826" s="2" t="inlineStr">
        <is>
          <t>ATIVIDADE OP. EMP.</t>
        </is>
      </c>
      <c r="D3826" s="2" t="inlineStr">
        <is>
          <t>324132</t>
        </is>
      </c>
      <c r="E3826" s="2" t="inlineStr">
        <is>
          <t>ARIEL SOUZA OLIVEIRA</t>
        </is>
      </c>
      <c r="F3826" s="2" t="n">
        <v>1430</v>
      </c>
      <c r="G3826" s="2" t="n">
        <v>160.38</v>
      </c>
      <c r="H3826" s="2" t="n">
        <v>9</v>
      </c>
      <c r="I3826" s="2" t="n">
        <v>0</v>
      </c>
      <c r="J3826" s="2" t="inlineStr">
        <is>
          <t>GPA</t>
        </is>
      </c>
    </row>
    <row r="3827">
      <c r="A3827" s="2" t="n">
        <v>8</v>
      </c>
      <c r="B3827" s="2" t="n">
        <v>1965</v>
      </c>
      <c r="C3827" s="2" t="inlineStr">
        <is>
          <t>RECEBIMENTO</t>
        </is>
      </c>
      <c r="D3827" s="2" t="inlineStr">
        <is>
          <t>3353583</t>
        </is>
      </c>
      <c r="E3827" s="2" t="inlineStr">
        <is>
          <t>GILBERTO NOVAES DOS SANTOS</t>
        </is>
      </c>
      <c r="F3827" s="2" t="n">
        <v>1095</v>
      </c>
      <c r="G3827" s="2" t="n">
        <v>113.3</v>
      </c>
      <c r="H3827" s="2" t="n">
        <v>10</v>
      </c>
      <c r="I3827" s="2" t="n">
        <v>0</v>
      </c>
      <c r="J3827" s="2" t="inlineStr">
        <is>
          <t>GPA</t>
        </is>
      </c>
    </row>
    <row r="3828">
      <c r="A3828" s="2" t="n">
        <v>8</v>
      </c>
      <c r="B3828" s="2" t="n">
        <v>1965</v>
      </c>
      <c r="C3828" s="2" t="inlineStr">
        <is>
          <t>SEPARACAO</t>
        </is>
      </c>
      <c r="D3828" s="2" t="inlineStr">
        <is>
          <t>3353583</t>
        </is>
      </c>
      <c r="E3828" s="2" t="inlineStr">
        <is>
          <t>GILBERTO NOVAES DOS SANTOS</t>
        </is>
      </c>
      <c r="F3828" s="2" t="n">
        <v>61</v>
      </c>
      <c r="G3828" s="2" t="n">
        <v>0.84</v>
      </c>
      <c r="H3828" s="2" t="n">
        <v>73</v>
      </c>
      <c r="I3828" s="2" t="n">
        <v/>
      </c>
      <c r="J3828" s="2" t="inlineStr">
        <is>
          <t>GPA</t>
        </is>
      </c>
    </row>
    <row r="3829">
      <c r="A3829" s="2" t="n">
        <v>8</v>
      </c>
      <c r="B3829" s="2" t="n">
        <v>1965</v>
      </c>
      <c r="C3829" s="2" t="inlineStr">
        <is>
          <t>CARREGAMENTO</t>
        </is>
      </c>
      <c r="D3829" s="2" t="inlineStr">
        <is>
          <t>335416</t>
        </is>
      </c>
      <c r="E3829" s="2" t="inlineStr">
        <is>
          <t>Dourivaldo Dias De Oliveira</t>
        </is>
      </c>
      <c r="F3829" s="2" t="n">
        <v>103</v>
      </c>
      <c r="G3829" s="2" t="n">
        <v>32.15</v>
      </c>
      <c r="H3829" s="2" t="n">
        <v>3</v>
      </c>
      <c r="I3829" s="2" t="n">
        <v>0</v>
      </c>
      <c r="J3829" s="2" t="inlineStr">
        <is>
          <t>GPA</t>
        </is>
      </c>
    </row>
    <row r="3830">
      <c r="A3830" s="2" t="n">
        <v>8</v>
      </c>
      <c r="B3830" s="2" t="n">
        <v>1965</v>
      </c>
      <c r="C3830" s="2" t="inlineStr">
        <is>
          <t>ATIVIDADE OP. EMP.</t>
        </is>
      </c>
      <c r="D3830" s="2" t="inlineStr">
        <is>
          <t>33664</t>
        </is>
      </c>
      <c r="E3830" s="2" t="inlineStr">
        <is>
          <t>Genivar Da Silva Muniz</t>
        </is>
      </c>
      <c r="F3830" s="2" t="n">
        <v>2656</v>
      </c>
      <c r="G3830" s="2" t="n">
        <v>180.94</v>
      </c>
      <c r="H3830" s="2" t="n">
        <v>15</v>
      </c>
      <c r="I3830" s="2" t="n">
        <v>0</v>
      </c>
      <c r="J3830" s="2" t="inlineStr">
        <is>
          <t>GPA</t>
        </is>
      </c>
    </row>
    <row r="3831">
      <c r="A3831" s="2" t="n">
        <v>8</v>
      </c>
      <c r="B3831" s="2" t="n">
        <v>1965</v>
      </c>
      <c r="C3831" s="2" t="inlineStr">
        <is>
          <t>ATIVIDADE OP. EMP.</t>
        </is>
      </c>
      <c r="D3831" s="2" t="inlineStr">
        <is>
          <t>339769</t>
        </is>
      </c>
      <c r="E3831" s="2" t="inlineStr">
        <is>
          <t>CRISTIANO ANDRADE QUIRINO</t>
        </is>
      </c>
      <c r="F3831" s="2" t="n">
        <v>1536</v>
      </c>
      <c r="G3831" s="2" t="n">
        <v>168.16</v>
      </c>
      <c r="H3831" s="2" t="n">
        <v>9</v>
      </c>
      <c r="I3831" s="2" t="n">
        <v>0</v>
      </c>
      <c r="J3831" s="2" t="inlineStr">
        <is>
          <t>GPA</t>
        </is>
      </c>
    </row>
    <row r="3832">
      <c r="A3832" s="2" t="n">
        <v>8</v>
      </c>
      <c r="B3832" s="2" t="n">
        <v>1965</v>
      </c>
      <c r="C3832" s="2" t="inlineStr">
        <is>
          <t>ATIVIDADE OP. EMP.</t>
        </is>
      </c>
      <c r="D3832" s="2" t="inlineStr">
        <is>
          <t>344003</t>
        </is>
      </c>
      <c r="E3832" s="2" t="inlineStr">
        <is>
          <t>ELIOMAR BARBOSA DA SILVA</t>
        </is>
      </c>
      <c r="F3832" s="2" t="n">
        <v>2869</v>
      </c>
      <c r="G3832" s="2" t="n">
        <v>163.9</v>
      </c>
      <c r="H3832" s="2" t="n">
        <v>18</v>
      </c>
      <c r="I3832" s="2" t="n">
        <v>0</v>
      </c>
      <c r="J3832" s="2" t="inlineStr">
        <is>
          <t>GPA</t>
        </is>
      </c>
    </row>
    <row r="3833">
      <c r="A3833" s="2" t="n">
        <v>8</v>
      </c>
      <c r="B3833" s="2" t="n">
        <v>1965</v>
      </c>
      <c r="C3833" s="2" t="inlineStr">
        <is>
          <t>RECEBIMENTO</t>
        </is>
      </c>
      <c r="D3833" s="2" t="inlineStr">
        <is>
          <t>346537</t>
        </is>
      </c>
      <c r="E3833" s="2" t="inlineStr">
        <is>
          <t>MARISA APARECIDA DE MEIRA BARRETO</t>
        </is>
      </c>
      <c r="F3833" s="2" t="n">
        <v>1097</v>
      </c>
      <c r="G3833" s="2" t="n">
        <v>160.08</v>
      </c>
      <c r="H3833" s="2" t="n">
        <v>7</v>
      </c>
      <c r="I3833" s="2" t="n">
        <v>0</v>
      </c>
      <c r="J3833" s="2" t="inlineStr">
        <is>
          <t>GPA</t>
        </is>
      </c>
    </row>
    <row r="3834">
      <c r="A3834" s="2" t="n">
        <v>8</v>
      </c>
      <c r="B3834" s="2" t="n">
        <v>1965</v>
      </c>
      <c r="C3834" s="2" t="inlineStr">
        <is>
          <t>PUXADA RECEB</t>
        </is>
      </c>
      <c r="D3834" s="2" t="inlineStr">
        <is>
          <t>346641</t>
        </is>
      </c>
      <c r="E3834" s="2" t="inlineStr">
        <is>
          <t>Edson Jose Do Nascimento</t>
        </is>
      </c>
      <c r="F3834" s="2" t="n">
        <v>266</v>
      </c>
      <c r="G3834" s="2" t="n">
        <v>11.77</v>
      </c>
      <c r="H3834" s="2" t="n">
        <v>23</v>
      </c>
      <c r="I3834" s="2" t="n">
        <v>0</v>
      </c>
      <c r="J3834" s="2" t="inlineStr">
        <is>
          <t>GPA</t>
        </is>
      </c>
    </row>
    <row r="3835">
      <c r="A3835" s="2" t="n">
        <v>8</v>
      </c>
      <c r="B3835" s="2" t="n">
        <v>1965</v>
      </c>
      <c r="C3835" s="2" t="inlineStr">
        <is>
          <t>RECEBIMENTO</t>
        </is>
      </c>
      <c r="D3835" s="2" t="inlineStr">
        <is>
          <t>346641</t>
        </is>
      </c>
      <c r="E3835" s="2" t="inlineStr">
        <is>
          <t>Edson Jose Do Nascimento</t>
        </is>
      </c>
      <c r="F3835" s="2" t="n">
        <v>4347</v>
      </c>
      <c r="G3835" s="2" t="n">
        <v>132.01</v>
      </c>
      <c r="H3835" s="2" t="n">
        <v>33</v>
      </c>
      <c r="I3835" s="2" t="n">
        <v>0</v>
      </c>
      <c r="J3835" s="2" t="inlineStr">
        <is>
          <t>GPA</t>
        </is>
      </c>
    </row>
    <row r="3836">
      <c r="A3836" s="2" t="n">
        <v>8</v>
      </c>
      <c r="B3836" s="2" t="n">
        <v>1965</v>
      </c>
      <c r="C3836" s="2" t="inlineStr">
        <is>
          <t>ATIVIDADE OP. EMP.</t>
        </is>
      </c>
      <c r="D3836" s="2" t="inlineStr">
        <is>
          <t>352220</t>
        </is>
      </c>
      <c r="E3836" s="2" t="inlineStr">
        <is>
          <t>MONICA FERNANDES ARAUJO CARNEIRO DE BARROS</t>
        </is>
      </c>
      <c r="F3836" s="2" t="n">
        <v>1364</v>
      </c>
      <c r="G3836" s="2" t="n">
        <v>161.78</v>
      </c>
      <c r="H3836" s="2" t="n">
        <v>8</v>
      </c>
      <c r="I3836" s="2" t="n">
        <v>0</v>
      </c>
      <c r="J3836" s="2" t="inlineStr">
        <is>
          <t>GPA</t>
        </is>
      </c>
    </row>
    <row r="3837">
      <c r="A3837" s="2" t="n">
        <v>8</v>
      </c>
      <c r="B3837" s="2" t="n">
        <v>1965</v>
      </c>
      <c r="C3837" s="2" t="inlineStr">
        <is>
          <t>ATIVIDADE OP. EMP.</t>
        </is>
      </c>
      <c r="D3837" s="2" t="inlineStr">
        <is>
          <t>352458</t>
        </is>
      </c>
      <c r="E3837" s="2" t="inlineStr">
        <is>
          <t>Jose Antonio Mendes</t>
        </is>
      </c>
      <c r="F3837" s="2" t="n">
        <v>1487</v>
      </c>
      <c r="G3837" s="2" t="n">
        <v>118.83</v>
      </c>
      <c r="H3837" s="2" t="n">
        <v>13</v>
      </c>
      <c r="I3837" s="2" t="n">
        <v>0</v>
      </c>
      <c r="J3837" s="2" t="inlineStr">
        <is>
          <t>GPA</t>
        </is>
      </c>
    </row>
    <row r="3838">
      <c r="A3838" s="2" t="n">
        <v>8</v>
      </c>
      <c r="B3838" s="2" t="n">
        <v>1965</v>
      </c>
      <c r="C3838" s="2" t="inlineStr">
        <is>
          <t>ATIVIDADE OP. EMP.</t>
        </is>
      </c>
      <c r="D3838" s="2" t="inlineStr">
        <is>
          <t>3534685</t>
        </is>
      </c>
      <c r="E3838" s="2" t="inlineStr">
        <is>
          <t>CEZAR AMORIM SOUSA</t>
        </is>
      </c>
      <c r="F3838" s="2" t="n">
        <v>2073</v>
      </c>
      <c r="G3838" s="2" t="n">
        <v>127.53</v>
      </c>
      <c r="H3838" s="2" t="n">
        <v>16</v>
      </c>
      <c r="I3838" s="2" t="n">
        <v>0</v>
      </c>
      <c r="J3838" s="2" t="inlineStr">
        <is>
          <t>GPA</t>
        </is>
      </c>
    </row>
    <row r="3839">
      <c r="A3839" s="2" t="n">
        <v>8</v>
      </c>
      <c r="B3839" s="2" t="n">
        <v>1965</v>
      </c>
      <c r="C3839" s="2" t="inlineStr">
        <is>
          <t>PUXADA RECEB</t>
        </is>
      </c>
      <c r="D3839" s="2" t="inlineStr">
        <is>
          <t>3536254</t>
        </is>
      </c>
      <c r="E3839" s="2" t="inlineStr">
        <is>
          <t>Lucas Cruz Caldas</t>
        </is>
      </c>
      <c r="F3839" s="2" t="n">
        <v>270</v>
      </c>
      <c r="G3839" s="2" t="n">
        <v>50.53</v>
      </c>
      <c r="H3839" s="2" t="n">
        <v>5</v>
      </c>
      <c r="I3839" s="2" t="n">
        <v>0</v>
      </c>
      <c r="J3839" s="2" t="inlineStr">
        <is>
          <t>GPA</t>
        </is>
      </c>
    </row>
    <row r="3840">
      <c r="A3840" s="2" t="n">
        <v>8</v>
      </c>
      <c r="B3840" s="2" t="n">
        <v>1965</v>
      </c>
      <c r="C3840" s="2" t="inlineStr">
        <is>
          <t>RECEBIMENTO</t>
        </is>
      </c>
      <c r="D3840" s="2" t="inlineStr">
        <is>
          <t>3536254</t>
        </is>
      </c>
      <c r="E3840" s="2" t="inlineStr">
        <is>
          <t>Lucas Cruz Caldas</t>
        </is>
      </c>
      <c r="F3840" s="2" t="n">
        <v>42</v>
      </c>
      <c r="G3840" s="2" t="n">
        <v>0.65</v>
      </c>
      <c r="H3840" s="2" t="n">
        <v>65</v>
      </c>
      <c r="I3840" s="2" t="n">
        <v>0</v>
      </c>
      <c r="J3840" s="2" t="inlineStr">
        <is>
          <t>GPA</t>
        </is>
      </c>
    </row>
    <row r="3841">
      <c r="A3841" s="2" t="n">
        <v>8</v>
      </c>
      <c r="B3841" s="2" t="n">
        <v>1965</v>
      </c>
      <c r="C3841" s="2" t="inlineStr">
        <is>
          <t>CARREGAMENTO</t>
        </is>
      </c>
      <c r="D3841" s="2" t="inlineStr">
        <is>
          <t>3536572</t>
        </is>
      </c>
      <c r="E3841" s="2" t="inlineStr">
        <is>
          <t>Marcelo De Sousa Nunes</t>
        </is>
      </c>
      <c r="F3841" s="2" t="n">
        <v>177</v>
      </c>
      <c r="G3841" s="2" t="n">
        <v>26.04</v>
      </c>
      <c r="H3841" s="2" t="n">
        <v>7</v>
      </c>
      <c r="I3841" s="2" t="n">
        <v>0</v>
      </c>
      <c r="J3841" s="2" t="inlineStr">
        <is>
          <t>GPA</t>
        </is>
      </c>
    </row>
    <row r="3842">
      <c r="A3842" s="2" t="n">
        <v>8</v>
      </c>
      <c r="B3842" s="2" t="n">
        <v>1965</v>
      </c>
      <c r="C3842" s="2" t="inlineStr">
        <is>
          <t>ATIVIDADE OP. EMP.</t>
        </is>
      </c>
      <c r="D3842" s="2" t="inlineStr">
        <is>
          <t>368799</t>
        </is>
      </c>
      <c r="E3842" s="2" t="inlineStr">
        <is>
          <t>Romildo Barrozo Da Silva</t>
        </is>
      </c>
      <c r="F3842" s="2" t="n">
        <v>2534</v>
      </c>
      <c r="G3842" s="2" t="n">
        <v>145.3</v>
      </c>
      <c r="H3842" s="2" t="n">
        <v>17</v>
      </c>
      <c r="I3842" s="2" t="n">
        <v>0</v>
      </c>
      <c r="J3842" s="2" t="inlineStr">
        <is>
          <t>GPA</t>
        </is>
      </c>
    </row>
    <row r="3843">
      <c r="A3843" s="2" t="n">
        <v>8</v>
      </c>
      <c r="B3843" s="2" t="n">
        <v>1965</v>
      </c>
      <c r="C3843" s="2" t="inlineStr">
        <is>
          <t>ATIVIDADE OP. EMP.</t>
        </is>
      </c>
      <c r="D3843" s="2" t="inlineStr">
        <is>
          <t>369506</t>
        </is>
      </c>
      <c r="E3843" s="2" t="inlineStr">
        <is>
          <t>Laurentino Araujo De Sousa</t>
        </is>
      </c>
      <c r="F3843" s="2" t="n">
        <v>1239</v>
      </c>
      <c r="G3843" s="2" t="n">
        <v>152.6</v>
      </c>
      <c r="H3843" s="2" t="n">
        <v>8</v>
      </c>
      <c r="I3843" s="2" t="n">
        <v>0</v>
      </c>
      <c r="J3843" s="2" t="inlineStr">
        <is>
          <t>GPA</t>
        </is>
      </c>
    </row>
    <row r="3844">
      <c r="A3844" s="2" t="n">
        <v>8</v>
      </c>
      <c r="B3844" s="2" t="n">
        <v>1965</v>
      </c>
      <c r="C3844" s="2" t="inlineStr">
        <is>
          <t>ATIVIDADE OP. EMP.</t>
        </is>
      </c>
      <c r="D3844" s="2" t="inlineStr">
        <is>
          <t>372460</t>
        </is>
      </c>
      <c r="E3844" s="2" t="inlineStr">
        <is>
          <t>Jose Junior Gomes Dias</t>
        </is>
      </c>
      <c r="F3844" s="2" t="n">
        <v>2600</v>
      </c>
      <c r="G3844" s="2" t="n">
        <v>237.94</v>
      </c>
      <c r="H3844" s="2" t="n">
        <v>11</v>
      </c>
      <c r="I3844" s="2" t="n">
        <v>0</v>
      </c>
      <c r="J3844" s="2" t="inlineStr">
        <is>
          <t>GPA</t>
        </is>
      </c>
    </row>
    <row r="3845">
      <c r="A3845" s="2" t="n">
        <v>8</v>
      </c>
      <c r="B3845" s="2" t="n">
        <v>1965</v>
      </c>
      <c r="C3845" s="2" t="inlineStr">
        <is>
          <t>ATIVIDADE OP. EMP.</t>
        </is>
      </c>
      <c r="D3845" s="2" t="inlineStr">
        <is>
          <t>372534</t>
        </is>
      </c>
      <c r="E3845" s="2" t="inlineStr">
        <is>
          <t>HELIO HELIO TORRES NOGUEIRA</t>
        </is>
      </c>
      <c r="F3845" s="2" t="n">
        <v>2748</v>
      </c>
      <c r="G3845" s="2" t="n">
        <v>215.36</v>
      </c>
      <c r="H3845" s="2" t="n">
        <v>13</v>
      </c>
      <c r="I3845" s="2" t="n">
        <v>0</v>
      </c>
      <c r="J3845" s="2" t="inlineStr">
        <is>
          <t>GPA</t>
        </is>
      </c>
    </row>
    <row r="3846">
      <c r="A3846" s="2" t="n">
        <v>8</v>
      </c>
      <c r="B3846" s="2" t="n">
        <v>1965</v>
      </c>
      <c r="C3846" s="2" t="inlineStr">
        <is>
          <t>ATIVIDADE OP. EMP.</t>
        </is>
      </c>
      <c r="D3846" s="2" t="inlineStr">
        <is>
          <t>377972</t>
        </is>
      </c>
      <c r="E3846" s="2" t="inlineStr">
        <is>
          <t>Paulo Duarte Pereira</t>
        </is>
      </c>
      <c r="F3846" s="2" t="n">
        <v>904</v>
      </c>
      <c r="G3846" s="2" t="n">
        <v>80.05</v>
      </c>
      <c r="H3846" s="2" t="n">
        <v>11</v>
      </c>
      <c r="I3846" s="2" t="n">
        <v>0</v>
      </c>
      <c r="J3846" s="2" t="inlineStr">
        <is>
          <t>GPA</t>
        </is>
      </c>
    </row>
    <row r="3847">
      <c r="A3847" s="2" t="n">
        <v>8</v>
      </c>
      <c r="B3847" s="2" t="n">
        <v>1965</v>
      </c>
      <c r="C3847" s="2" t="inlineStr">
        <is>
          <t>ATIVIDADE OP. EMP.</t>
        </is>
      </c>
      <c r="D3847" s="2" t="inlineStr">
        <is>
          <t>379145</t>
        </is>
      </c>
      <c r="E3847" s="2" t="inlineStr">
        <is>
          <t>Valmir Da Mota Pinheiro</t>
        </is>
      </c>
      <c r="F3847" s="2" t="n">
        <v>2089</v>
      </c>
      <c r="G3847" s="2" t="n">
        <v>189.44</v>
      </c>
      <c r="H3847" s="2" t="n">
        <v>11</v>
      </c>
      <c r="I3847" s="2" t="n">
        <v>0</v>
      </c>
      <c r="J3847" s="2" t="inlineStr">
        <is>
          <t>GPA</t>
        </is>
      </c>
    </row>
    <row r="3848">
      <c r="A3848" s="2" t="n">
        <v>8</v>
      </c>
      <c r="B3848" s="2" t="n">
        <v>1965</v>
      </c>
      <c r="C3848" s="2" t="inlineStr">
        <is>
          <t>ATIVIDADE OP. EMP.</t>
        </is>
      </c>
      <c r="D3848" s="2" t="inlineStr">
        <is>
          <t>384213</t>
        </is>
      </c>
      <c r="E3848" s="2" t="inlineStr">
        <is>
          <t>Antonio Carlos Dos Santos Do Bomfim Alves</t>
        </is>
      </c>
      <c r="F3848" s="2" t="n">
        <v>1706</v>
      </c>
      <c r="G3848" s="2" t="n">
        <v>153.85</v>
      </c>
      <c r="H3848" s="2" t="n">
        <v>11</v>
      </c>
      <c r="I3848" s="2" t="n">
        <v>0</v>
      </c>
      <c r="J3848" s="2" t="inlineStr">
        <is>
          <t>GPA</t>
        </is>
      </c>
    </row>
    <row r="3849">
      <c r="A3849" s="2" t="n">
        <v>8</v>
      </c>
      <c r="B3849" s="2" t="n">
        <v>1965</v>
      </c>
      <c r="C3849" s="2" t="inlineStr">
        <is>
          <t>ATIVIDADE OP. EMP.</t>
        </is>
      </c>
      <c r="D3849" s="2" t="inlineStr">
        <is>
          <t>392080</t>
        </is>
      </c>
      <c r="E3849" s="2" t="inlineStr">
        <is>
          <t>Maria Jose Ferreira Lima</t>
        </is>
      </c>
      <c r="F3849" s="2" t="n">
        <v>2871</v>
      </c>
      <c r="G3849" s="2" t="n">
        <v>241.24</v>
      </c>
      <c r="H3849" s="2" t="n">
        <v>12</v>
      </c>
      <c r="I3849" s="2" t="n">
        <v>0</v>
      </c>
      <c r="J3849" s="2" t="inlineStr">
        <is>
          <t>GPA</t>
        </is>
      </c>
    </row>
    <row r="3850">
      <c r="A3850" s="2" t="n">
        <v>8</v>
      </c>
      <c r="B3850" s="2" t="n">
        <v>1965</v>
      </c>
      <c r="C3850" s="2" t="inlineStr">
        <is>
          <t>ATIVIDADE OP. EMP.</t>
        </is>
      </c>
      <c r="D3850" s="2" t="inlineStr">
        <is>
          <t>392172</t>
        </is>
      </c>
      <c r="E3850" s="2" t="inlineStr">
        <is>
          <t>Francilon Izidio Da Silva</t>
        </is>
      </c>
      <c r="F3850" s="2" t="n">
        <v>1341</v>
      </c>
      <c r="G3850" s="2" t="n">
        <v>156.47</v>
      </c>
      <c r="H3850" s="2" t="n">
        <v>9</v>
      </c>
      <c r="I3850" s="2" t="n">
        <v>0</v>
      </c>
      <c r="J3850" s="2" t="inlineStr">
        <is>
          <t>GPA</t>
        </is>
      </c>
    </row>
    <row r="3851">
      <c r="A3851" s="2" t="n">
        <v>8</v>
      </c>
      <c r="B3851" s="2" t="n">
        <v>1965</v>
      </c>
      <c r="C3851" s="2" t="inlineStr">
        <is>
          <t>CARREGAMENTO</t>
        </is>
      </c>
      <c r="D3851" s="2" t="inlineStr">
        <is>
          <t>3931820</t>
        </is>
      </c>
      <c r="E3851" s="2" t="inlineStr">
        <is>
          <t>Emerson Vitor De Araujo</t>
        </is>
      </c>
      <c r="F3851" s="2" t="n">
        <v>200</v>
      </c>
      <c r="G3851" s="2" t="n">
        <v>4.6</v>
      </c>
      <c r="H3851" s="2" t="n">
        <v>43</v>
      </c>
      <c r="I3851" s="2" t="n">
        <v>0</v>
      </c>
      <c r="J3851" s="2" t="inlineStr">
        <is>
          <t>GPA</t>
        </is>
      </c>
    </row>
    <row r="3852">
      <c r="A3852" s="2" t="n">
        <v>8</v>
      </c>
      <c r="B3852" s="2" t="n">
        <v>1965</v>
      </c>
      <c r="C3852" s="2" t="inlineStr">
        <is>
          <t>ATIVIDADE OP. EMP.</t>
        </is>
      </c>
      <c r="D3852" s="2" t="inlineStr">
        <is>
          <t>398208</t>
        </is>
      </c>
      <c r="E3852" s="2" t="inlineStr">
        <is>
          <t>Jardel Dos Santos Reis</t>
        </is>
      </c>
      <c r="F3852" s="2" t="n">
        <v>2125</v>
      </c>
      <c r="G3852" s="2" t="n">
        <v>154.86</v>
      </c>
      <c r="H3852" s="2" t="n">
        <v>14</v>
      </c>
      <c r="I3852" s="2" t="n">
        <v>0</v>
      </c>
      <c r="J3852" s="2" t="inlineStr">
        <is>
          <t>GPA</t>
        </is>
      </c>
    </row>
    <row r="3853">
      <c r="A3853" s="2" t="n">
        <v>8</v>
      </c>
      <c r="B3853" s="2" t="n">
        <v>1965</v>
      </c>
      <c r="C3853" s="2" t="inlineStr">
        <is>
          <t>ATIVIDADE OP. EMP.</t>
        </is>
      </c>
      <c r="D3853" s="2" t="inlineStr">
        <is>
          <t>40010899</t>
        </is>
      </c>
      <c r="E3853" s="2" t="inlineStr">
        <is>
          <t>Rafael Dos Santos Clementino</t>
        </is>
      </c>
      <c r="F3853" s="2" t="n">
        <v>1017</v>
      </c>
      <c r="G3853" s="2" t="n">
        <v>135.93</v>
      </c>
      <c r="H3853" s="2" t="n">
        <v>7</v>
      </c>
      <c r="I3853" s="2" t="n">
        <v>0</v>
      </c>
      <c r="J3853" s="2" t="inlineStr">
        <is>
          <t>GPA</t>
        </is>
      </c>
    </row>
    <row r="3854">
      <c r="A3854" s="2" t="n">
        <v>8</v>
      </c>
      <c r="B3854" s="2" t="n">
        <v>1965</v>
      </c>
      <c r="C3854" s="2" t="inlineStr">
        <is>
          <t>CARREGAMENTO</t>
        </is>
      </c>
      <c r="D3854" s="2" t="inlineStr">
        <is>
          <t>40010899</t>
        </is>
      </c>
      <c r="E3854" s="2" t="inlineStr">
        <is>
          <t>Rafael Dos Santos Clementino</t>
        </is>
      </c>
      <c r="F3854" s="2" t="n">
        <v>21</v>
      </c>
      <c r="G3854" s="2" t="n">
        <v>4.46</v>
      </c>
      <c r="H3854" s="2" t="n">
        <v>5</v>
      </c>
      <c r="I3854" s="2" t="n">
        <v>0</v>
      </c>
      <c r="J3854" s="2" t="inlineStr">
        <is>
          <t>GPA</t>
        </is>
      </c>
    </row>
    <row r="3855">
      <c r="A3855" s="2" t="n">
        <v>8</v>
      </c>
      <c r="B3855" s="2" t="n">
        <v>1965</v>
      </c>
      <c r="C3855" s="2" t="inlineStr">
        <is>
          <t>CARREGAMENTO</t>
        </is>
      </c>
      <c r="D3855" s="2" t="inlineStr">
        <is>
          <t>40012182</t>
        </is>
      </c>
      <c r="E3855" s="2" t="inlineStr">
        <is>
          <t>Mauricio Oliveira Silva</t>
        </is>
      </c>
      <c r="F3855" s="2" t="n">
        <v>40</v>
      </c>
      <c r="G3855" s="2" t="n">
        <v>0.4</v>
      </c>
      <c r="H3855" s="2" t="n">
        <v>100</v>
      </c>
      <c r="I3855" s="2" t="n">
        <v>0</v>
      </c>
      <c r="J3855" s="2" t="inlineStr">
        <is>
          <t>GPA</t>
        </is>
      </c>
    </row>
    <row r="3856">
      <c r="A3856" s="2" t="n">
        <v>8</v>
      </c>
      <c r="B3856" s="2" t="n">
        <v>1965</v>
      </c>
      <c r="C3856" s="2" t="inlineStr">
        <is>
          <t>CARREGAMENTO</t>
        </is>
      </c>
      <c r="D3856" s="2" t="inlineStr">
        <is>
          <t>40017117</t>
        </is>
      </c>
      <c r="E3856" s="2" t="inlineStr">
        <is>
          <t>Jose Elenilson De Sousa</t>
        </is>
      </c>
      <c r="F3856" s="2" t="n">
        <v>1768</v>
      </c>
      <c r="G3856" s="2" t="n">
        <v>60.72</v>
      </c>
      <c r="H3856" s="2" t="n">
        <v>29</v>
      </c>
      <c r="I3856" s="2" t="n">
        <v>0</v>
      </c>
      <c r="J3856" s="2" t="inlineStr">
        <is>
          <t>GPA</t>
        </is>
      </c>
    </row>
    <row r="3857">
      <c r="A3857" s="2" t="n">
        <v>8</v>
      </c>
      <c r="B3857" s="2" t="n">
        <v>1965</v>
      </c>
      <c r="C3857" s="2" t="inlineStr">
        <is>
          <t>ATIVIDADE OP. EMP.</t>
        </is>
      </c>
      <c r="D3857" s="2" t="inlineStr">
        <is>
          <t>402947</t>
        </is>
      </c>
      <c r="E3857" s="2" t="inlineStr">
        <is>
          <t>Dayane Lima De Souza</t>
        </is>
      </c>
      <c r="F3857" s="2" t="n">
        <v>1376</v>
      </c>
      <c r="G3857" s="2" t="n">
        <v>153.72</v>
      </c>
      <c r="H3857" s="2" t="n">
        <v>9</v>
      </c>
      <c r="I3857" s="2" t="n">
        <v>0</v>
      </c>
      <c r="J3857" s="2" t="inlineStr">
        <is>
          <t>GPA</t>
        </is>
      </c>
    </row>
    <row r="3858">
      <c r="A3858" s="2" t="n">
        <v>8</v>
      </c>
      <c r="B3858" s="2" t="n">
        <v>1965</v>
      </c>
      <c r="C3858" s="2" t="inlineStr">
        <is>
          <t>ATIVIDADE OP. EMP.</t>
        </is>
      </c>
      <c r="D3858" s="2" t="inlineStr">
        <is>
          <t>410092</t>
        </is>
      </c>
      <c r="E3858" s="2" t="inlineStr">
        <is>
          <t>Edinei Rodrigues Pereira</t>
        </is>
      </c>
      <c r="F3858" s="2" t="n">
        <v>2561</v>
      </c>
      <c r="G3858" s="2" t="n">
        <v>164.23</v>
      </c>
      <c r="H3858" s="2" t="n">
        <v>16</v>
      </c>
      <c r="I3858" s="2" t="n">
        <v>0</v>
      </c>
      <c r="J3858" s="2" t="inlineStr">
        <is>
          <t>GPA</t>
        </is>
      </c>
    </row>
    <row r="3859">
      <c r="A3859" s="2" t="n">
        <v>8</v>
      </c>
      <c r="B3859" s="2" t="n">
        <v>1965</v>
      </c>
      <c r="C3859" s="2" t="inlineStr">
        <is>
          <t>ATIVIDADE OP. EMP.</t>
        </is>
      </c>
      <c r="D3859" s="2" t="inlineStr">
        <is>
          <t>4115902</t>
        </is>
      </c>
      <c r="E3859" s="2" t="inlineStr">
        <is>
          <t>NOEL GOMES DA SILVA</t>
        </is>
      </c>
      <c r="F3859" s="2" t="n">
        <v>875</v>
      </c>
      <c r="G3859" s="2" t="n">
        <v>170.86</v>
      </c>
      <c r="H3859" s="2" t="n">
        <v>5</v>
      </c>
      <c r="I3859" s="2" t="n">
        <v>0</v>
      </c>
      <c r="J3859" s="2" t="inlineStr">
        <is>
          <t>GPA</t>
        </is>
      </c>
    </row>
    <row r="3860">
      <c r="A3860" s="2" t="n">
        <v>8</v>
      </c>
      <c r="B3860" s="2" t="n">
        <v>1965</v>
      </c>
      <c r="C3860" s="2" t="inlineStr">
        <is>
          <t>PUXADA RECEB</t>
        </is>
      </c>
      <c r="D3860" s="2" t="inlineStr">
        <is>
          <t>4116852</t>
        </is>
      </c>
      <c r="E3860" s="2" t="inlineStr">
        <is>
          <t>Alecandra De Melo De Oliveira</t>
        </is>
      </c>
      <c r="F3860" s="2" t="n">
        <v>2524</v>
      </c>
      <c r="G3860" s="2" t="n">
        <v>164.08</v>
      </c>
      <c r="H3860" s="2" t="n">
        <v>15</v>
      </c>
      <c r="I3860" s="2" t="n">
        <v>0</v>
      </c>
      <c r="J3860" s="2" t="inlineStr">
        <is>
          <t>GPA</t>
        </is>
      </c>
    </row>
    <row r="3861">
      <c r="A3861" s="2" t="n">
        <v>8</v>
      </c>
      <c r="B3861" s="2" t="n">
        <v>1965</v>
      </c>
      <c r="C3861" s="2" t="inlineStr">
        <is>
          <t>ATIVIDADE OP. EMP.</t>
        </is>
      </c>
      <c r="D3861" s="2" t="inlineStr">
        <is>
          <t>41205</t>
        </is>
      </c>
      <c r="E3861" s="2" t="inlineStr">
        <is>
          <t>Sergio Reis Andrade</t>
        </is>
      </c>
      <c r="F3861" s="2" t="n">
        <v>1264</v>
      </c>
      <c r="G3861" s="2" t="n">
        <v>184.21</v>
      </c>
      <c r="H3861" s="2" t="n">
        <v>7</v>
      </c>
      <c r="I3861" s="2" t="n">
        <v>0</v>
      </c>
      <c r="J3861" s="2" t="inlineStr">
        <is>
          <t>GPA</t>
        </is>
      </c>
    </row>
    <row r="3862">
      <c r="A3862" s="2" t="n">
        <v>8</v>
      </c>
      <c r="B3862" s="2" t="n">
        <v>1965</v>
      </c>
      <c r="C3862" s="2" t="inlineStr">
        <is>
          <t>ATIVIDADE OP. EMP.</t>
        </is>
      </c>
      <c r="D3862" s="2" t="inlineStr">
        <is>
          <t>414798</t>
        </is>
      </c>
      <c r="E3862" s="2" t="inlineStr">
        <is>
          <t>HENDRIX RENAN TIAGO DE SOUSA</t>
        </is>
      </c>
      <c r="F3862" s="2" t="n">
        <v>2425</v>
      </c>
      <c r="G3862" s="2" t="n">
        <v>233.79</v>
      </c>
      <c r="H3862" s="2" t="n">
        <v>10</v>
      </c>
      <c r="I3862" s="2" t="n">
        <v>0</v>
      </c>
      <c r="J3862" s="2" t="inlineStr">
        <is>
          <t>GPA</t>
        </is>
      </c>
    </row>
    <row r="3863">
      <c r="A3863" s="2" t="n">
        <v>8</v>
      </c>
      <c r="B3863" s="2" t="n">
        <v>1965</v>
      </c>
      <c r="C3863" s="2" t="inlineStr">
        <is>
          <t>ATIVIDADE OP. EMP.</t>
        </is>
      </c>
      <c r="D3863" s="2" t="inlineStr">
        <is>
          <t>4151712</t>
        </is>
      </c>
      <c r="E3863" s="2" t="inlineStr">
        <is>
          <t>REGINALDO SOUZA LACERDA</t>
        </is>
      </c>
      <c r="F3863" s="2" t="n">
        <v>2696</v>
      </c>
      <c r="G3863" s="2" t="n">
        <v>268.56</v>
      </c>
      <c r="H3863" s="2" t="n">
        <v>10</v>
      </c>
      <c r="I3863" s="2" t="n">
        <v>0</v>
      </c>
      <c r="J3863" s="2" t="inlineStr">
        <is>
          <t>GPA</t>
        </is>
      </c>
    </row>
    <row r="3864">
      <c r="A3864" s="2" t="n">
        <v>8</v>
      </c>
      <c r="B3864" s="2" t="n">
        <v>1965</v>
      </c>
      <c r="C3864" s="2" t="inlineStr">
        <is>
          <t>PUXADA RECEB</t>
        </is>
      </c>
      <c r="D3864" s="2" t="inlineStr">
        <is>
          <t>4163060</t>
        </is>
      </c>
      <c r="E3864" s="2" t="inlineStr">
        <is>
          <t>WALLISON JONH COSTA SOUSA</t>
        </is>
      </c>
      <c r="F3864" s="2" t="n">
        <v>5</v>
      </c>
      <c r="G3864" s="2" t="n">
        <v>0.26</v>
      </c>
      <c r="H3864" s="2" t="n">
        <v>19</v>
      </c>
      <c r="I3864" s="2" t="n">
        <v>0</v>
      </c>
      <c r="J3864" s="2" t="inlineStr">
        <is>
          <t>GPA</t>
        </is>
      </c>
    </row>
    <row r="3865">
      <c r="A3865" s="2" t="n">
        <v>8</v>
      </c>
      <c r="B3865" s="2" t="n">
        <v>1965</v>
      </c>
      <c r="C3865" s="2" t="inlineStr">
        <is>
          <t>RECEBIMENTO</t>
        </is>
      </c>
      <c r="D3865" s="2" t="inlineStr">
        <is>
          <t>4163060</t>
        </is>
      </c>
      <c r="E3865" s="2" t="inlineStr">
        <is>
          <t>WALLISON JONH COSTA SOUSA</t>
        </is>
      </c>
      <c r="F3865" s="2" t="n">
        <v>5547</v>
      </c>
      <c r="G3865" s="2" t="n">
        <v>139.99</v>
      </c>
      <c r="H3865" s="2" t="n">
        <v>40</v>
      </c>
      <c r="I3865" s="2" t="n">
        <v>0</v>
      </c>
      <c r="J3865" s="2" t="inlineStr">
        <is>
          <t>GPA</t>
        </is>
      </c>
    </row>
    <row r="3866">
      <c r="A3866" s="2" t="n">
        <v>8</v>
      </c>
      <c r="B3866" s="2" t="n">
        <v>1965</v>
      </c>
      <c r="C3866" s="2" t="inlineStr">
        <is>
          <t>ATIVIDADE OP. EMP.</t>
        </is>
      </c>
      <c r="D3866" s="2" t="inlineStr">
        <is>
          <t>416364</t>
        </is>
      </c>
      <c r="E3866" s="2" t="inlineStr">
        <is>
          <t>Luciano Alves De Barros</t>
        </is>
      </c>
      <c r="F3866" s="2" t="n">
        <v>2371</v>
      </c>
      <c r="G3866" s="2" t="n">
        <v>146.64</v>
      </c>
      <c r="H3866" s="2" t="n">
        <v>16</v>
      </c>
      <c r="I3866" s="2" t="n">
        <v>0</v>
      </c>
      <c r="J3866" s="2" t="inlineStr">
        <is>
          <t>GPA</t>
        </is>
      </c>
    </row>
    <row r="3867">
      <c r="A3867" s="2" t="n">
        <v>8</v>
      </c>
      <c r="B3867" s="2" t="n">
        <v>1965</v>
      </c>
      <c r="C3867" s="2" t="inlineStr">
        <is>
          <t>ATIVIDADE OP. EMP.</t>
        </is>
      </c>
      <c r="D3867" s="2" t="inlineStr">
        <is>
          <t>419854</t>
        </is>
      </c>
      <c r="E3867" s="2" t="inlineStr">
        <is>
          <t>Edson Araujo Da Silva</t>
        </is>
      </c>
      <c r="F3867" s="2" t="n">
        <v>611</v>
      </c>
      <c r="G3867" s="2" t="n">
        <v>91.05</v>
      </c>
      <c r="H3867" s="2" t="n">
        <v>7</v>
      </c>
      <c r="I3867" s="2" t="n">
        <v>0</v>
      </c>
      <c r="J3867" s="2" t="inlineStr">
        <is>
          <t>GPA</t>
        </is>
      </c>
    </row>
    <row r="3868">
      <c r="A3868" s="2" t="n">
        <v>8</v>
      </c>
      <c r="B3868" s="2" t="n">
        <v>1965</v>
      </c>
      <c r="C3868" s="2" t="inlineStr">
        <is>
          <t>CARREGAMENTO</t>
        </is>
      </c>
      <c r="D3868" s="2" t="inlineStr">
        <is>
          <t>4199260</t>
        </is>
      </c>
      <c r="E3868" s="2" t="inlineStr">
        <is>
          <t>MARCIO SOUSA DA SILVA</t>
        </is>
      </c>
      <c r="F3868" s="2" t="n">
        <v>125</v>
      </c>
      <c r="G3868" s="2" t="n">
        <v>21.4</v>
      </c>
      <c r="H3868" s="2" t="n">
        <v>6</v>
      </c>
      <c r="I3868" s="2" t="n">
        <v>0</v>
      </c>
      <c r="J3868" s="2" t="inlineStr">
        <is>
          <t>GPA</t>
        </is>
      </c>
    </row>
    <row r="3869">
      <c r="A3869" s="2" t="n">
        <v>8</v>
      </c>
      <c r="B3869" s="2" t="n">
        <v>1965</v>
      </c>
      <c r="C3869" s="2" t="inlineStr">
        <is>
          <t>CARREGAMENTO</t>
        </is>
      </c>
      <c r="D3869" s="2" t="inlineStr">
        <is>
          <t>4200152</t>
        </is>
      </c>
      <c r="E3869" s="2" t="inlineStr">
        <is>
          <t>Fernando Aparecido Santos Ferreira</t>
        </is>
      </c>
      <c r="F3869" s="2" t="n">
        <v>239</v>
      </c>
      <c r="G3869" s="2" t="n">
        <v>14.74</v>
      </c>
      <c r="H3869" s="2" t="n">
        <v>16</v>
      </c>
      <c r="I3869" s="2" t="n">
        <v>0</v>
      </c>
      <c r="J3869" s="2" t="inlineStr">
        <is>
          <t>GPA</t>
        </is>
      </c>
    </row>
    <row r="3870">
      <c r="A3870" s="2" t="n">
        <v>8</v>
      </c>
      <c r="B3870" s="2" t="n">
        <v>1965</v>
      </c>
      <c r="C3870" s="2" t="inlineStr">
        <is>
          <t>CARREGAMENTO</t>
        </is>
      </c>
      <c r="D3870" s="2" t="inlineStr">
        <is>
          <t>422119</t>
        </is>
      </c>
      <c r="E3870" s="2" t="inlineStr">
        <is>
          <t>Tatiana De Jesus Prado Silva</t>
        </is>
      </c>
      <c r="F3870" s="2" t="n">
        <v>443</v>
      </c>
      <c r="G3870" s="2" t="n">
        <v>13.87</v>
      </c>
      <c r="H3870" s="2" t="n">
        <v>32</v>
      </c>
      <c r="I3870" s="2" t="n">
        <v>0</v>
      </c>
      <c r="J3870" s="2" t="inlineStr">
        <is>
          <t>GPA</t>
        </is>
      </c>
    </row>
    <row r="3871">
      <c r="A3871" s="2" t="n">
        <v>8</v>
      </c>
      <c r="B3871" s="2" t="n">
        <v>1965</v>
      </c>
      <c r="C3871" s="2" t="inlineStr">
        <is>
          <t>RECEBIMENTO</t>
        </is>
      </c>
      <c r="D3871" s="2" t="inlineStr">
        <is>
          <t>422170</t>
        </is>
      </c>
      <c r="E3871" s="2" t="inlineStr">
        <is>
          <t>Joselina Maria Dos Santos Viana</t>
        </is>
      </c>
      <c r="F3871" s="2" t="n">
        <v>3746</v>
      </c>
      <c r="G3871" s="2" t="n">
        <v>171.88</v>
      </c>
      <c r="H3871" s="2" t="n">
        <v>22</v>
      </c>
      <c r="I3871" s="2" t="n">
        <v>0</v>
      </c>
      <c r="J3871" s="2" t="inlineStr">
        <is>
          <t>GPA</t>
        </is>
      </c>
    </row>
    <row r="3872">
      <c r="A3872" s="2" t="n">
        <v>8</v>
      </c>
      <c r="B3872" s="2" t="n">
        <v>1965</v>
      </c>
      <c r="C3872" s="2" t="inlineStr">
        <is>
          <t>ATIVIDADE OP. EMP.</t>
        </is>
      </c>
      <c r="D3872" s="2" t="inlineStr">
        <is>
          <t>425610</t>
        </is>
      </c>
      <c r="E3872" s="2" t="inlineStr">
        <is>
          <t>Tatiane Assis De Santana</t>
        </is>
      </c>
      <c r="F3872" s="2" t="n">
        <v>1081</v>
      </c>
      <c r="G3872" s="2" t="n">
        <v>165.07</v>
      </c>
      <c r="H3872" s="2" t="n">
        <v>7</v>
      </c>
      <c r="I3872" s="2" t="n">
        <v>0</v>
      </c>
      <c r="J3872" s="2" t="inlineStr">
        <is>
          <t>GPA</t>
        </is>
      </c>
    </row>
    <row r="3873">
      <c r="A3873" s="2" t="n">
        <v>8</v>
      </c>
      <c r="B3873" s="2" t="n">
        <v>1965</v>
      </c>
      <c r="C3873" s="2" t="inlineStr">
        <is>
          <t>PUXADA RECEB</t>
        </is>
      </c>
      <c r="D3873" s="2" t="inlineStr">
        <is>
          <t>4257901</t>
        </is>
      </c>
      <c r="E3873" s="2" t="inlineStr">
        <is>
          <t>Jefferson Luiz Araujo Da Silva</t>
        </is>
      </c>
      <c r="F3873" s="2" t="n">
        <v>2405</v>
      </c>
      <c r="G3873" s="2" t="n">
        <v>121.91</v>
      </c>
      <c r="H3873" s="2" t="n">
        <v>20</v>
      </c>
      <c r="I3873" s="2" t="n">
        <v>0</v>
      </c>
      <c r="J3873" s="2" t="inlineStr">
        <is>
          <t>GPA</t>
        </is>
      </c>
    </row>
    <row r="3874">
      <c r="A3874" s="2" t="n">
        <v>8</v>
      </c>
      <c r="B3874" s="2" t="n">
        <v>1965</v>
      </c>
      <c r="C3874" s="2" t="inlineStr">
        <is>
          <t>SEPARACAO</t>
        </is>
      </c>
      <c r="D3874" s="2" t="inlineStr">
        <is>
          <t>4257901</t>
        </is>
      </c>
      <c r="E3874" s="2" t="inlineStr">
        <is>
          <t>Jefferson Luiz Araujo Da Silva</t>
        </is>
      </c>
      <c r="F3874" s="2" t="n">
        <v>192</v>
      </c>
      <c r="G3874" s="2" t="n">
        <v>5.35</v>
      </c>
      <c r="H3874" s="2" t="n">
        <v>36</v>
      </c>
      <c r="I3874" s="2" t="n">
        <v/>
      </c>
      <c r="J3874" s="2" t="inlineStr">
        <is>
          <t>GPA</t>
        </is>
      </c>
    </row>
    <row r="3875">
      <c r="A3875" s="2" t="n">
        <v>8</v>
      </c>
      <c r="B3875" s="2" t="n">
        <v>1965</v>
      </c>
      <c r="C3875" s="2" t="inlineStr">
        <is>
          <t>CARREGAMENTO</t>
        </is>
      </c>
      <c r="D3875" s="2" t="inlineStr">
        <is>
          <t>4261062</t>
        </is>
      </c>
      <c r="E3875" s="2" t="inlineStr">
        <is>
          <t>ANTONIO BRUNO DOS SANTOS VIEIRA</t>
        </is>
      </c>
      <c r="F3875" s="2" t="n">
        <v>69</v>
      </c>
      <c r="G3875" s="2" t="n">
        <v>12.84</v>
      </c>
      <c r="H3875" s="2" t="n">
        <v>5</v>
      </c>
      <c r="I3875" s="2" t="n">
        <v>0</v>
      </c>
      <c r="J3875" s="2" t="inlineStr">
        <is>
          <t>GPA</t>
        </is>
      </c>
    </row>
    <row r="3876">
      <c r="A3876" s="2" t="n">
        <v>8</v>
      </c>
      <c r="B3876" s="2" t="n">
        <v>1965</v>
      </c>
      <c r="C3876" s="2" t="inlineStr">
        <is>
          <t>ATIVIDADE OP. EMP.</t>
        </is>
      </c>
      <c r="D3876" s="2" t="inlineStr">
        <is>
          <t>427308</t>
        </is>
      </c>
      <c r="E3876" s="2" t="inlineStr">
        <is>
          <t>Jilson Stankievicz</t>
        </is>
      </c>
      <c r="F3876" s="2" t="n">
        <v>1775</v>
      </c>
      <c r="G3876" s="2" t="n">
        <v>153.31</v>
      </c>
      <c r="H3876" s="2" t="n">
        <v>12</v>
      </c>
      <c r="I3876" s="2" t="n">
        <v>0</v>
      </c>
      <c r="J3876" s="2" t="inlineStr">
        <is>
          <t>GPA</t>
        </is>
      </c>
    </row>
    <row r="3877">
      <c r="A3877" s="2" t="n">
        <v>8</v>
      </c>
      <c r="B3877" s="2" t="n">
        <v>1965</v>
      </c>
      <c r="C3877" s="2" t="inlineStr">
        <is>
          <t>ATIVIDADE OP. EMP.</t>
        </is>
      </c>
      <c r="D3877" s="2" t="inlineStr">
        <is>
          <t>442548</t>
        </is>
      </c>
      <c r="E3877" s="2" t="inlineStr">
        <is>
          <t>FRANCILENE RODRIGUES DE SOUSA</t>
        </is>
      </c>
      <c r="F3877" s="2" t="n">
        <v>1772</v>
      </c>
      <c r="G3877" s="2" t="n">
        <v>197.07</v>
      </c>
      <c r="H3877" s="2" t="n">
        <v>9</v>
      </c>
      <c r="I3877" s="2" t="n">
        <v>0</v>
      </c>
      <c r="J3877" s="2" t="inlineStr">
        <is>
          <t>GPA</t>
        </is>
      </c>
    </row>
    <row r="3878">
      <c r="A3878" s="2" t="n">
        <v>8</v>
      </c>
      <c r="B3878" s="2" t="n">
        <v>1965</v>
      </c>
      <c r="C3878" s="2" t="inlineStr">
        <is>
          <t>ATIVIDADE OP. EMP.</t>
        </is>
      </c>
      <c r="D3878" s="2" t="inlineStr">
        <is>
          <t>4456297</t>
        </is>
      </c>
      <c r="E3878" s="2" t="inlineStr">
        <is>
          <t>Claudinei Luna Diniz</t>
        </is>
      </c>
      <c r="F3878" s="2" t="n">
        <v>1306</v>
      </c>
      <c r="G3878" s="2" t="n">
        <v>104.83</v>
      </c>
      <c r="H3878" s="2" t="n">
        <v>12</v>
      </c>
      <c r="I3878" s="2" t="n">
        <v>0</v>
      </c>
      <c r="J3878" s="2" t="inlineStr">
        <is>
          <t>GPA</t>
        </is>
      </c>
    </row>
    <row r="3879">
      <c r="A3879" s="2" t="n">
        <v>8</v>
      </c>
      <c r="B3879" s="2" t="n">
        <v>1965</v>
      </c>
      <c r="C3879" s="2" t="inlineStr">
        <is>
          <t>PUXADA RECEB</t>
        </is>
      </c>
      <c r="D3879" s="2" t="inlineStr">
        <is>
          <t>4463714</t>
        </is>
      </c>
      <c r="E3879" s="2" t="inlineStr">
        <is>
          <t>GILBERTO GIL SOARES CLEMENTE</t>
        </is>
      </c>
      <c r="F3879" s="2" t="n">
        <v>2</v>
      </c>
      <c r="G3879" s="2" t="n">
        <v>0.6</v>
      </c>
      <c r="H3879" s="2" t="n">
        <v>3</v>
      </c>
      <c r="I3879" s="2" t="n">
        <v>0</v>
      </c>
      <c r="J3879" s="2" t="inlineStr">
        <is>
          <t>GPA</t>
        </is>
      </c>
    </row>
    <row r="3880">
      <c r="A3880" s="2" t="n">
        <v>8</v>
      </c>
      <c r="B3880" s="2" t="n">
        <v>1965</v>
      </c>
      <c r="C3880" s="2" t="inlineStr">
        <is>
          <t>RECEBIMENTO</t>
        </is>
      </c>
      <c r="D3880" s="2" t="inlineStr">
        <is>
          <t>4463714</t>
        </is>
      </c>
      <c r="E3880" s="2" t="inlineStr">
        <is>
          <t>GILBERTO GIL SOARES CLEMENTE</t>
        </is>
      </c>
      <c r="F3880" s="2" t="n">
        <v>3600</v>
      </c>
      <c r="G3880" s="2" t="n">
        <v>159.26</v>
      </c>
      <c r="H3880" s="2" t="n">
        <v>23</v>
      </c>
      <c r="I3880" s="2" t="n">
        <v>0</v>
      </c>
      <c r="J3880" s="2" t="inlineStr">
        <is>
          <t>GPA</t>
        </is>
      </c>
    </row>
    <row r="3881">
      <c r="A3881" s="2" t="n">
        <v>8</v>
      </c>
      <c r="B3881" s="2" t="n">
        <v>1965</v>
      </c>
      <c r="C3881" s="2" t="inlineStr">
        <is>
          <t>PUXADA RECEB</t>
        </is>
      </c>
      <c r="D3881" s="2" t="inlineStr">
        <is>
          <t>4467400</t>
        </is>
      </c>
      <c r="E3881" s="2" t="inlineStr">
        <is>
          <t>Andrea Martins Da Silva</t>
        </is>
      </c>
      <c r="F3881" s="2" t="n">
        <v>2</v>
      </c>
      <c r="G3881" s="2" t="n">
        <v>9.359999999999999</v>
      </c>
      <c r="H3881" s="2" t="n">
        <v>0</v>
      </c>
      <c r="I3881" s="2" t="n">
        <v>0</v>
      </c>
      <c r="J3881" s="2" t="inlineStr">
        <is>
          <t>GPA</t>
        </is>
      </c>
    </row>
    <row r="3882">
      <c r="A3882" s="2" t="n">
        <v>8</v>
      </c>
      <c r="B3882" s="2" t="n">
        <v>1965</v>
      </c>
      <c r="C3882" s="2" t="inlineStr">
        <is>
          <t>ATIVIDADE OP. EMP.</t>
        </is>
      </c>
      <c r="D3882" s="2" t="inlineStr">
        <is>
          <t>4478452</t>
        </is>
      </c>
      <c r="E3882" s="2" t="inlineStr">
        <is>
          <t>FERNANDO ANTONIO DA SILVA</t>
        </is>
      </c>
      <c r="F3882" s="2" t="n">
        <v>71</v>
      </c>
      <c r="G3882" s="2" t="n">
        <v>14.95</v>
      </c>
      <c r="H3882" s="2" t="n">
        <v>5</v>
      </c>
      <c r="I3882" s="2" t="n">
        <v>0</v>
      </c>
      <c r="J3882" s="2" t="inlineStr">
        <is>
          <t>GPA</t>
        </is>
      </c>
    </row>
    <row r="3883">
      <c r="A3883" s="2" t="n">
        <v>8</v>
      </c>
      <c r="B3883" s="2" t="n">
        <v>1965</v>
      </c>
      <c r="C3883" s="2" t="inlineStr">
        <is>
          <t>PUXADA RECEB</t>
        </is>
      </c>
      <c r="D3883" s="2" t="inlineStr">
        <is>
          <t>4478940</t>
        </is>
      </c>
      <c r="E3883" s="2" t="inlineStr">
        <is>
          <t>Francisco Silva de Araujo</t>
        </is>
      </c>
      <c r="F3883" s="2" t="n">
        <v>170</v>
      </c>
      <c r="G3883" s="2" t="n">
        <v>28.43</v>
      </c>
      <c r="H3883" s="2" t="n">
        <v>6</v>
      </c>
      <c r="I3883" s="2" t="n">
        <v>0</v>
      </c>
      <c r="J3883" s="2" t="inlineStr">
        <is>
          <t>GPA</t>
        </is>
      </c>
    </row>
    <row r="3884">
      <c r="A3884" s="2" t="n">
        <v>8</v>
      </c>
      <c r="B3884" s="2" t="n">
        <v>1965</v>
      </c>
      <c r="C3884" s="2" t="inlineStr">
        <is>
          <t>RECEBIMENTO</t>
        </is>
      </c>
      <c r="D3884" s="2" t="inlineStr">
        <is>
          <t>4478940</t>
        </is>
      </c>
      <c r="E3884" s="2" t="inlineStr">
        <is>
          <t>Francisco Silva de Araujo</t>
        </is>
      </c>
      <c r="F3884" s="2" t="n">
        <v>4</v>
      </c>
      <c r="G3884" s="2" t="n">
        <v>3.72</v>
      </c>
      <c r="H3884" s="2" t="n">
        <v>1</v>
      </c>
      <c r="I3884" s="2" t="n">
        <v>0</v>
      </c>
      <c r="J3884" s="2" t="inlineStr">
        <is>
          <t>GPA</t>
        </is>
      </c>
    </row>
    <row r="3885">
      <c r="A3885" s="2" t="n">
        <v>8</v>
      </c>
      <c r="B3885" s="2" t="n">
        <v>1965</v>
      </c>
      <c r="C3885" s="2" t="inlineStr">
        <is>
          <t>PUXADA RECEB</t>
        </is>
      </c>
      <c r="D3885" s="2" t="inlineStr">
        <is>
          <t>449713</t>
        </is>
      </c>
      <c r="E3885" s="2" t="inlineStr">
        <is>
          <t>Osmar Francisco Da Cunha</t>
        </is>
      </c>
      <c r="F3885" s="2" t="n">
        <v>2168</v>
      </c>
      <c r="G3885" s="2" t="n">
        <v>114.39</v>
      </c>
      <c r="H3885" s="2" t="n">
        <v>19</v>
      </c>
      <c r="I3885" s="2" t="n">
        <v>0</v>
      </c>
      <c r="J3885" s="2" t="inlineStr">
        <is>
          <t>GPA</t>
        </is>
      </c>
    </row>
    <row r="3886">
      <c r="A3886" s="2" t="n">
        <v>8</v>
      </c>
      <c r="B3886" s="2" t="n">
        <v>1965</v>
      </c>
      <c r="C3886" s="2" t="inlineStr">
        <is>
          <t>SEPARACAO</t>
        </is>
      </c>
      <c r="D3886" s="2" t="inlineStr">
        <is>
          <t>449713</t>
        </is>
      </c>
      <c r="E3886" s="2" t="inlineStr">
        <is>
          <t>Osmar Francisco Da Cunha</t>
        </is>
      </c>
      <c r="F3886" s="2" t="n">
        <v>66</v>
      </c>
      <c r="G3886" s="2" t="n">
        <v>1.72</v>
      </c>
      <c r="H3886" s="2" t="n">
        <v>38</v>
      </c>
      <c r="I3886" s="2" t="n">
        <v/>
      </c>
      <c r="J3886" s="2" t="inlineStr">
        <is>
          <t>GPA</t>
        </is>
      </c>
    </row>
    <row r="3887">
      <c r="A3887" s="2" t="n">
        <v>8</v>
      </c>
      <c r="B3887" s="2" t="n">
        <v>1965</v>
      </c>
      <c r="C3887" s="2" t="inlineStr">
        <is>
          <t>SEPARACAO</t>
        </is>
      </c>
      <c r="D3887" s="2" t="inlineStr">
        <is>
          <t>4527739</t>
        </is>
      </c>
      <c r="E3887" s="2" t="inlineStr">
        <is>
          <t>ELANE CRISTINA DA SILVA MELO</t>
        </is>
      </c>
      <c r="F3887" s="2" t="n">
        <v>523</v>
      </c>
      <c r="G3887" s="2" t="n">
        <v>10.94</v>
      </c>
      <c r="H3887" s="2" t="n">
        <v>48</v>
      </c>
      <c r="I3887" s="2" t="n">
        <v/>
      </c>
      <c r="J3887" s="2" t="inlineStr">
        <is>
          <t>GPA</t>
        </is>
      </c>
    </row>
    <row r="3888">
      <c r="A3888" s="2" t="n">
        <v>8</v>
      </c>
      <c r="B3888" s="2" t="n">
        <v>1965</v>
      </c>
      <c r="C3888" s="2" t="inlineStr">
        <is>
          <t>ATIVIDADE OP. EMP.</t>
        </is>
      </c>
      <c r="D3888" s="2" t="inlineStr">
        <is>
          <t>454854</t>
        </is>
      </c>
      <c r="E3888" s="2" t="inlineStr">
        <is>
          <t>Valquiria Da Silva Ribeiro</t>
        </is>
      </c>
      <c r="F3888" s="2" t="n">
        <v>583</v>
      </c>
      <c r="G3888" s="2" t="n">
        <v>86.04000000000001</v>
      </c>
      <c r="H3888" s="2" t="n">
        <v>7</v>
      </c>
      <c r="I3888" s="2" t="n">
        <v>0</v>
      </c>
      <c r="J3888" s="2" t="inlineStr">
        <is>
          <t>GPA</t>
        </is>
      </c>
    </row>
    <row r="3889">
      <c r="A3889" s="2" t="n">
        <v>8</v>
      </c>
      <c r="B3889" s="2" t="n">
        <v>1965</v>
      </c>
      <c r="C3889" s="2" t="inlineStr">
        <is>
          <t>ATIVIDADE OP. EMP.</t>
        </is>
      </c>
      <c r="D3889" s="2" t="inlineStr">
        <is>
          <t>456332</t>
        </is>
      </c>
      <c r="E3889" s="2" t="inlineStr">
        <is>
          <t>DAMIAO RUFINO</t>
        </is>
      </c>
      <c r="F3889" s="2" t="n">
        <v>37</v>
      </c>
      <c r="G3889" s="2" t="n">
        <v>21.8</v>
      </c>
      <c r="H3889" s="2" t="n">
        <v>2</v>
      </c>
      <c r="I3889" s="2" t="n">
        <v>0</v>
      </c>
      <c r="J3889" s="2" t="inlineStr">
        <is>
          <t>GPA</t>
        </is>
      </c>
    </row>
    <row r="3890">
      <c r="A3890" s="2" t="n">
        <v>8</v>
      </c>
      <c r="B3890" s="2" t="n">
        <v>1965</v>
      </c>
      <c r="C3890" s="2" t="inlineStr">
        <is>
          <t>CARREGAMENTO</t>
        </is>
      </c>
      <c r="D3890" s="2" t="inlineStr">
        <is>
          <t>4575156</t>
        </is>
      </c>
      <c r="E3890" s="2" t="inlineStr">
        <is>
          <t>Homero Anilis</t>
        </is>
      </c>
      <c r="F3890" s="2" t="n">
        <v>358</v>
      </c>
      <c r="G3890" s="2" t="n">
        <v>15.62</v>
      </c>
      <c r="H3890" s="2" t="n">
        <v>23</v>
      </c>
      <c r="I3890" s="2" t="n">
        <v>0</v>
      </c>
      <c r="J3890" s="2" t="inlineStr">
        <is>
          <t>GPA</t>
        </is>
      </c>
    </row>
    <row r="3891">
      <c r="A3891" s="2" t="n">
        <v>8</v>
      </c>
      <c r="B3891" s="2" t="n">
        <v>1965</v>
      </c>
      <c r="C3891" s="2" t="inlineStr">
        <is>
          <t>CARREGAMENTO</t>
        </is>
      </c>
      <c r="D3891" s="2" t="inlineStr">
        <is>
          <t>4576837</t>
        </is>
      </c>
      <c r="E3891" s="2" t="inlineStr">
        <is>
          <t>Elias Jose De Araujo</t>
        </is>
      </c>
      <c r="F3891" s="2" t="n">
        <v>1115</v>
      </c>
      <c r="G3891" s="2" t="n">
        <v>52.95</v>
      </c>
      <c r="H3891" s="2" t="n">
        <v>21</v>
      </c>
      <c r="I3891" s="2" t="n">
        <v>0</v>
      </c>
      <c r="J3891" s="2" t="inlineStr">
        <is>
          <t>GPA</t>
        </is>
      </c>
    </row>
    <row r="3892">
      <c r="A3892" s="2" t="n">
        <v>8</v>
      </c>
      <c r="B3892" s="2" t="n">
        <v>1965</v>
      </c>
      <c r="C3892" s="2" t="inlineStr">
        <is>
          <t>ATIVIDADE OP. EMP.</t>
        </is>
      </c>
      <c r="D3892" s="2" t="inlineStr">
        <is>
          <t>4577418</t>
        </is>
      </c>
      <c r="E3892" s="2" t="inlineStr">
        <is>
          <t>Edgar Veras Santos</t>
        </is>
      </c>
      <c r="F3892" s="2" t="n">
        <v>1941</v>
      </c>
      <c r="G3892" s="2" t="n">
        <v>143.41</v>
      </c>
      <c r="H3892" s="2" t="n">
        <v>14</v>
      </c>
      <c r="I3892" s="2" t="n">
        <v>0</v>
      </c>
      <c r="J3892" s="2" t="inlineStr">
        <is>
          <t>GPA</t>
        </is>
      </c>
    </row>
    <row r="3893">
      <c r="A3893" s="2" t="n">
        <v>8</v>
      </c>
      <c r="B3893" s="2" t="n">
        <v>1965</v>
      </c>
      <c r="C3893" s="2" t="inlineStr">
        <is>
          <t>ATIVIDADE OP. EMP.</t>
        </is>
      </c>
      <c r="D3893" s="2" t="inlineStr">
        <is>
          <t>4578775</t>
        </is>
      </c>
      <c r="E3893" s="2" t="inlineStr">
        <is>
          <t>JOSE INACIO SANTOS DE OLIVEIRA</t>
        </is>
      </c>
      <c r="F3893" s="2" t="n">
        <v>1790</v>
      </c>
      <c r="G3893" s="2" t="n">
        <v>212.91</v>
      </c>
      <c r="H3893" s="2" t="n">
        <v>8</v>
      </c>
      <c r="I3893" s="2" t="n">
        <v>0</v>
      </c>
      <c r="J3893" s="2" t="inlineStr">
        <is>
          <t>GPA</t>
        </is>
      </c>
    </row>
    <row r="3894">
      <c r="A3894" s="2" t="n">
        <v>8</v>
      </c>
      <c r="B3894" s="2" t="n">
        <v>1965</v>
      </c>
      <c r="C3894" s="2" t="inlineStr">
        <is>
          <t>CARREGAMENTO</t>
        </is>
      </c>
      <c r="D3894" s="2" t="inlineStr">
        <is>
          <t>4596943</t>
        </is>
      </c>
      <c r="E3894" s="2" t="inlineStr">
        <is>
          <t>Bruno Alves Dos Santos</t>
        </is>
      </c>
      <c r="F3894" s="2" t="n">
        <v>600</v>
      </c>
      <c r="G3894" s="2" t="n">
        <v>34.24</v>
      </c>
      <c r="H3894" s="2" t="n">
        <v>18</v>
      </c>
      <c r="I3894" s="2" t="n">
        <v>0</v>
      </c>
      <c r="J3894" s="2" t="inlineStr">
        <is>
          <t>GPA</t>
        </is>
      </c>
    </row>
    <row r="3895">
      <c r="A3895" s="2" t="n">
        <v>8</v>
      </c>
      <c r="B3895" s="2" t="n">
        <v>1965</v>
      </c>
      <c r="C3895" s="2" t="inlineStr">
        <is>
          <t>SEPARACAO</t>
        </is>
      </c>
      <c r="D3895" s="2" t="inlineStr">
        <is>
          <t>4864824</t>
        </is>
      </c>
      <c r="E3895" s="2" t="inlineStr">
        <is>
          <t>Carlos Vinicius Carmo</t>
        </is>
      </c>
      <c r="F3895" s="2" t="n">
        <v>576</v>
      </c>
      <c r="G3895" s="2" t="n">
        <v>20.76</v>
      </c>
      <c r="H3895" s="2" t="n">
        <v>28</v>
      </c>
      <c r="I3895" s="2" t="n">
        <v/>
      </c>
      <c r="J3895" s="2" t="inlineStr">
        <is>
          <t>GPA</t>
        </is>
      </c>
    </row>
    <row r="3896">
      <c r="A3896" s="2" t="n">
        <v>8</v>
      </c>
      <c r="B3896" s="2" t="n">
        <v>1965</v>
      </c>
      <c r="C3896" s="2" t="inlineStr">
        <is>
          <t>CARREGAMENTO</t>
        </is>
      </c>
      <c r="D3896" s="2" t="inlineStr">
        <is>
          <t>4864905</t>
        </is>
      </c>
      <c r="E3896" s="2" t="inlineStr">
        <is>
          <t>EDIMAR DE OLIVEIRA DA SILVA</t>
        </is>
      </c>
      <c r="F3896" s="2" t="n">
        <v>1069</v>
      </c>
      <c r="G3896" s="2" t="n">
        <v>62.85</v>
      </c>
      <c r="H3896" s="2" t="n">
        <v>17</v>
      </c>
      <c r="I3896" s="2" t="n">
        <v>0</v>
      </c>
      <c r="J3896" s="2" t="inlineStr">
        <is>
          <t>GPA</t>
        </is>
      </c>
    </row>
    <row r="3897">
      <c r="A3897" s="2" t="n">
        <v>8</v>
      </c>
      <c r="B3897" s="2" t="n">
        <v>1965</v>
      </c>
      <c r="C3897" s="2" t="inlineStr">
        <is>
          <t>ATIVIDADE OP. EMP.</t>
        </is>
      </c>
      <c r="D3897" s="2" t="inlineStr">
        <is>
          <t>495124</t>
        </is>
      </c>
      <c r="E3897" s="2" t="inlineStr">
        <is>
          <t>Maria Ionete Martins</t>
        </is>
      </c>
      <c r="F3897" s="2" t="n">
        <v>1265</v>
      </c>
      <c r="G3897" s="2" t="n">
        <v>178.73</v>
      </c>
      <c r="H3897" s="2" t="n">
        <v>7</v>
      </c>
      <c r="I3897" s="2" t="n">
        <v>0</v>
      </c>
      <c r="J3897" s="2" t="inlineStr">
        <is>
          <t>GPA</t>
        </is>
      </c>
    </row>
    <row r="3898">
      <c r="A3898" s="2" t="n">
        <v>8</v>
      </c>
      <c r="B3898" s="2" t="n">
        <v>1965</v>
      </c>
      <c r="C3898" s="2" t="inlineStr">
        <is>
          <t>CARREGAMENTO</t>
        </is>
      </c>
      <c r="D3898" s="2" t="inlineStr">
        <is>
          <t>4979559</t>
        </is>
      </c>
      <c r="E3898" s="2" t="inlineStr">
        <is>
          <t>WILLIAM DOS SANTOS CAETANO</t>
        </is>
      </c>
      <c r="F3898" s="2" t="n">
        <v>196</v>
      </c>
      <c r="G3898" s="2" t="n">
        <v>16.43</v>
      </c>
      <c r="H3898" s="2" t="n">
        <v>12</v>
      </c>
      <c r="I3898" s="2" t="n">
        <v>0</v>
      </c>
      <c r="J3898" s="2" t="inlineStr">
        <is>
          <t>GPA</t>
        </is>
      </c>
    </row>
    <row r="3899">
      <c r="A3899" s="2" t="n">
        <v>8</v>
      </c>
      <c r="B3899" s="2" t="n">
        <v>1965</v>
      </c>
      <c r="C3899" s="2" t="inlineStr">
        <is>
          <t>RECEBIMENTO</t>
        </is>
      </c>
      <c r="D3899" s="2" t="inlineStr">
        <is>
          <t>4979559</t>
        </is>
      </c>
      <c r="E3899" s="2" t="inlineStr">
        <is>
          <t>WILLIAM DOS SANTOS CAETANO</t>
        </is>
      </c>
      <c r="F3899" s="2" t="n">
        <v>1</v>
      </c>
      <c r="G3899" s="2" t="n">
        <v>0.68</v>
      </c>
      <c r="H3899" s="2" t="n">
        <v>1</v>
      </c>
      <c r="I3899" s="2" t="n">
        <v>0</v>
      </c>
      <c r="J3899" s="2" t="inlineStr">
        <is>
          <t>GPA</t>
        </is>
      </c>
    </row>
    <row r="3900">
      <c r="A3900" s="2" t="n">
        <v>8</v>
      </c>
      <c r="B3900" s="2" t="n">
        <v>1965</v>
      </c>
      <c r="C3900" s="2" t="inlineStr">
        <is>
          <t>SEPARACAO</t>
        </is>
      </c>
      <c r="D3900" s="2" t="inlineStr">
        <is>
          <t>4979559</t>
        </is>
      </c>
      <c r="E3900" s="2" t="inlineStr">
        <is>
          <t>WILLIAM DOS SANTOS CAETANO</t>
        </is>
      </c>
      <c r="F3900" s="2" t="n">
        <v>757</v>
      </c>
      <c r="G3900" s="2" t="n">
        <v>18.14</v>
      </c>
      <c r="H3900" s="2" t="n">
        <v>42</v>
      </c>
      <c r="I3900" s="2" t="n">
        <v/>
      </c>
      <c r="J3900" s="2" t="inlineStr">
        <is>
          <t>GPA</t>
        </is>
      </c>
    </row>
    <row r="3901">
      <c r="A3901" s="2" t="n">
        <v>8</v>
      </c>
      <c r="B3901" s="2" t="n">
        <v>1965</v>
      </c>
      <c r="C3901" s="2" t="inlineStr">
        <is>
          <t>SEPARACAO</t>
        </is>
      </c>
      <c r="D3901" s="2" t="inlineStr">
        <is>
          <t>4989040</t>
        </is>
      </c>
      <c r="E3901" s="2" t="inlineStr">
        <is>
          <t>RAFAEL DE CASTRO PEREIRA</t>
        </is>
      </c>
      <c r="F3901" s="2" t="n">
        <v>3420</v>
      </c>
      <c r="G3901" s="2" t="n">
        <v>90.45</v>
      </c>
      <c r="H3901" s="2" t="n">
        <v>38</v>
      </c>
      <c r="I3901" s="2" t="n">
        <v/>
      </c>
      <c r="J3901" s="2" t="inlineStr">
        <is>
          <t>GPA</t>
        </is>
      </c>
    </row>
    <row r="3902">
      <c r="A3902" s="2" t="n">
        <v>8</v>
      </c>
      <c r="B3902" s="2" t="n">
        <v>1965</v>
      </c>
      <c r="C3902" s="2" t="inlineStr">
        <is>
          <t>ATIVIDADE OP. EMP.</t>
        </is>
      </c>
      <c r="D3902" s="2" t="inlineStr">
        <is>
          <t>4990137</t>
        </is>
      </c>
      <c r="E3902" s="2" t="inlineStr">
        <is>
          <t>Erivaldo Oliveira Da Silva</t>
        </is>
      </c>
      <c r="F3902" s="2" t="n">
        <v>1942</v>
      </c>
      <c r="G3902" s="2" t="n">
        <v>152.94</v>
      </c>
      <c r="H3902" s="2" t="n">
        <v>13</v>
      </c>
      <c r="I3902" s="2" t="n">
        <v>0</v>
      </c>
      <c r="J3902" s="2" t="inlineStr">
        <is>
          <t>GPA</t>
        </is>
      </c>
    </row>
    <row r="3903">
      <c r="A3903" s="2" t="n">
        <v>8</v>
      </c>
      <c r="B3903" s="2" t="n">
        <v>1965</v>
      </c>
      <c r="C3903" s="2" t="inlineStr">
        <is>
          <t>SEPARACAO</t>
        </is>
      </c>
      <c r="D3903" s="2" t="inlineStr">
        <is>
          <t>5001838</t>
        </is>
      </c>
      <c r="E3903" s="2" t="inlineStr">
        <is>
          <t>Debora Vieira Ferreira</t>
        </is>
      </c>
      <c r="F3903" s="2" t="n">
        <v>1384</v>
      </c>
      <c r="G3903" s="2" t="n">
        <v>13.56</v>
      </c>
      <c r="H3903" s="2" t="n">
        <v>102</v>
      </c>
      <c r="I3903" s="2" t="n">
        <v/>
      </c>
      <c r="J3903" s="2" t="inlineStr">
        <is>
          <t>GPA</t>
        </is>
      </c>
    </row>
    <row r="3904">
      <c r="A3904" s="2" t="n">
        <v>8</v>
      </c>
      <c r="B3904" s="2" t="n">
        <v>1965</v>
      </c>
      <c r="C3904" s="2" t="inlineStr">
        <is>
          <t>CARREGAMENTO</t>
        </is>
      </c>
      <c r="D3904" s="2" t="inlineStr">
        <is>
          <t>500233</t>
        </is>
      </c>
      <c r="E3904" s="2" t="inlineStr">
        <is>
          <t>Sidenilton Santos Da Conceicao</t>
        </is>
      </c>
      <c r="F3904" s="2" t="n">
        <v>149</v>
      </c>
      <c r="G3904" s="2" t="n">
        <v>19.14</v>
      </c>
      <c r="H3904" s="2" t="n">
        <v>8</v>
      </c>
      <c r="I3904" s="2" t="n">
        <v>0</v>
      </c>
      <c r="J3904" s="2" t="inlineStr">
        <is>
          <t>GPA</t>
        </is>
      </c>
    </row>
    <row r="3905">
      <c r="A3905" s="2" t="n">
        <v>8</v>
      </c>
      <c r="B3905" s="2" t="n">
        <v>1965</v>
      </c>
      <c r="C3905" s="2" t="inlineStr">
        <is>
          <t>SEPARACAO</t>
        </is>
      </c>
      <c r="D3905" s="2" t="inlineStr">
        <is>
          <t>500233</t>
        </is>
      </c>
      <c r="E3905" s="2" t="inlineStr">
        <is>
          <t>Sidenilton Santos Da Conceicao</t>
        </is>
      </c>
      <c r="F3905" s="2" t="n">
        <v>561</v>
      </c>
      <c r="G3905" s="2" t="n">
        <v>15.8</v>
      </c>
      <c r="H3905" s="2" t="n">
        <v>36</v>
      </c>
      <c r="I3905" s="2" t="n">
        <v/>
      </c>
      <c r="J3905" s="2" t="inlineStr">
        <is>
          <t>GPA</t>
        </is>
      </c>
    </row>
    <row r="3906">
      <c r="A3906" s="2" t="n">
        <v>8</v>
      </c>
      <c r="B3906" s="2" t="n">
        <v>1965</v>
      </c>
      <c r="C3906" s="2" t="inlineStr">
        <is>
          <t>SEPARACAO</t>
        </is>
      </c>
      <c r="D3906" s="2" t="inlineStr">
        <is>
          <t>5011175</t>
        </is>
      </c>
      <c r="E3906" s="2" t="inlineStr">
        <is>
          <t>Clevisson Santos Do Nascimento</t>
        </is>
      </c>
      <c r="F3906" s="2" t="n">
        <v>5363</v>
      </c>
      <c r="G3906" s="2" t="n">
        <v>113.05</v>
      </c>
      <c r="H3906" s="2" t="n">
        <v>47</v>
      </c>
      <c r="I3906" s="2" t="n">
        <v/>
      </c>
      <c r="J3906" s="2" t="inlineStr">
        <is>
          <t>GPA</t>
        </is>
      </c>
    </row>
    <row r="3907">
      <c r="A3907" s="2" t="n">
        <v>8</v>
      </c>
      <c r="B3907" s="2" t="n">
        <v>1965</v>
      </c>
      <c r="C3907" s="2" t="inlineStr">
        <is>
          <t>ATIVIDADE OP. EMP.</t>
        </is>
      </c>
      <c r="D3907" s="2" t="inlineStr">
        <is>
          <t>5061148</t>
        </is>
      </c>
      <c r="E3907" s="2" t="inlineStr">
        <is>
          <t>EDUARDO HENRIQUE BORGES</t>
        </is>
      </c>
      <c r="F3907" s="2" t="n">
        <v>3754</v>
      </c>
      <c r="G3907" s="2" t="n">
        <v>199.57</v>
      </c>
      <c r="H3907" s="2" t="n">
        <v>19</v>
      </c>
      <c r="I3907" s="2" t="n">
        <v>0</v>
      </c>
      <c r="J3907" s="2" t="inlineStr">
        <is>
          <t>GPA</t>
        </is>
      </c>
    </row>
    <row r="3908">
      <c r="A3908" s="2" t="n">
        <v>8</v>
      </c>
      <c r="B3908" s="2" t="n">
        <v>1965</v>
      </c>
      <c r="C3908" s="2" t="inlineStr">
        <is>
          <t>CARREGAMENTO</t>
        </is>
      </c>
      <c r="D3908" s="2" t="inlineStr">
        <is>
          <t>5066190</t>
        </is>
      </c>
      <c r="E3908" s="2" t="inlineStr">
        <is>
          <t>Iderval Dias Feitosa</t>
        </is>
      </c>
      <c r="F3908" s="2" t="n">
        <v>2791</v>
      </c>
      <c r="G3908" s="2" t="n">
        <v>56.42</v>
      </c>
      <c r="H3908" s="2" t="n">
        <v>49</v>
      </c>
      <c r="I3908" s="2" t="n">
        <v>0</v>
      </c>
      <c r="J3908" s="2" t="inlineStr">
        <is>
          <t>GPA</t>
        </is>
      </c>
    </row>
    <row r="3909">
      <c r="A3909" s="2" t="n">
        <v>8</v>
      </c>
      <c r="B3909" s="2" t="n">
        <v>1965</v>
      </c>
      <c r="C3909" s="2" t="inlineStr">
        <is>
          <t>PUXADA RECEB</t>
        </is>
      </c>
      <c r="D3909" s="2" t="inlineStr">
        <is>
          <t>5066190</t>
        </is>
      </c>
      <c r="E3909" s="2" t="inlineStr">
        <is>
          <t>Iderval Dias Feitosa</t>
        </is>
      </c>
      <c r="F3909" s="2" t="n">
        <v>3</v>
      </c>
      <c r="G3909" s="2" t="n">
        <v>0.22</v>
      </c>
      <c r="H3909" s="2" t="n">
        <v>14</v>
      </c>
      <c r="I3909" s="2" t="n">
        <v>0</v>
      </c>
      <c r="J3909" s="2" t="inlineStr">
        <is>
          <t>GPA</t>
        </is>
      </c>
    </row>
    <row r="3910">
      <c r="A3910" s="2" t="n">
        <v>8</v>
      </c>
      <c r="B3910" s="2" t="n">
        <v>1965</v>
      </c>
      <c r="C3910" s="2" t="inlineStr">
        <is>
          <t>ATIVIDADE OP. EMP.</t>
        </is>
      </c>
      <c r="D3910" s="2" t="inlineStr">
        <is>
          <t>5081696</t>
        </is>
      </c>
      <c r="E3910" s="2" t="inlineStr">
        <is>
          <t>CELIO JOSE DOS SANTOS</t>
        </is>
      </c>
      <c r="F3910" s="2" t="n">
        <v>1933</v>
      </c>
      <c r="G3910" s="2" t="n">
        <v>206.02</v>
      </c>
      <c r="H3910" s="2" t="n">
        <v>9</v>
      </c>
      <c r="I3910" s="2" t="n">
        <v>0</v>
      </c>
      <c r="J3910" s="2" t="inlineStr">
        <is>
          <t>GPA</t>
        </is>
      </c>
    </row>
    <row r="3911">
      <c r="A3911" s="2" t="n">
        <v>8</v>
      </c>
      <c r="B3911" s="2" t="n">
        <v>1965</v>
      </c>
      <c r="C3911" s="2" t="inlineStr">
        <is>
          <t>RECEBIMENTO</t>
        </is>
      </c>
      <c r="D3911" s="2" t="inlineStr">
        <is>
          <t>5113687</t>
        </is>
      </c>
      <c r="E3911" s="2" t="inlineStr">
        <is>
          <t>Kawan Dickson Jesus Dos Santos</t>
        </is>
      </c>
      <c r="F3911" s="2" t="n">
        <v>10</v>
      </c>
      <c r="G3911" s="2" t="n">
        <v>0.19</v>
      </c>
      <c r="H3911" s="2" t="n">
        <v>53</v>
      </c>
      <c r="I3911" s="2" t="n">
        <v>0</v>
      </c>
      <c r="J3911" s="2" t="inlineStr">
        <is>
          <t>GPA</t>
        </is>
      </c>
    </row>
    <row r="3912">
      <c r="A3912" s="2" t="n">
        <v>8</v>
      </c>
      <c r="B3912" s="2" t="n">
        <v>1965</v>
      </c>
      <c r="C3912" s="2" t="inlineStr">
        <is>
          <t>ATIVIDADE OP. EMP.</t>
        </is>
      </c>
      <c r="D3912" s="2" t="inlineStr">
        <is>
          <t>5115418</t>
        </is>
      </c>
      <c r="E3912" s="2" t="inlineStr">
        <is>
          <t>Diego Rodrigues Hidalgo</t>
        </is>
      </c>
      <c r="F3912" s="2" t="n">
        <v>5159</v>
      </c>
      <c r="G3912" s="2" t="n">
        <v>168.47</v>
      </c>
      <c r="H3912" s="2" t="n">
        <v>31</v>
      </c>
      <c r="I3912" s="2" t="n">
        <v>0</v>
      </c>
      <c r="J3912" s="2" t="inlineStr">
        <is>
          <t>GPA</t>
        </is>
      </c>
    </row>
    <row r="3913">
      <c r="A3913" s="2" t="n">
        <v>8</v>
      </c>
      <c r="B3913" s="2" t="n">
        <v>1965</v>
      </c>
      <c r="C3913" s="2" t="inlineStr">
        <is>
          <t>CARREGAMENTO</t>
        </is>
      </c>
      <c r="D3913" s="2" t="inlineStr">
        <is>
          <t>5122490</t>
        </is>
      </c>
      <c r="E3913" s="2" t="inlineStr">
        <is>
          <t>Luciano Silva Lopes</t>
        </is>
      </c>
      <c r="F3913" s="2" t="n">
        <v>1980</v>
      </c>
      <c r="G3913" s="2" t="n">
        <v>55.45</v>
      </c>
      <c r="H3913" s="2" t="n">
        <v>36</v>
      </c>
      <c r="I3913" s="2" t="n">
        <v>0</v>
      </c>
      <c r="J3913" s="2" t="inlineStr">
        <is>
          <t>GPA</t>
        </is>
      </c>
    </row>
    <row r="3914">
      <c r="A3914" s="2" t="n">
        <v>8</v>
      </c>
      <c r="B3914" s="2" t="n">
        <v>1965</v>
      </c>
      <c r="C3914" s="2" t="inlineStr">
        <is>
          <t>PUXADA RECEB</t>
        </is>
      </c>
      <c r="D3914" s="2" t="inlineStr">
        <is>
          <t>5122490</t>
        </is>
      </c>
      <c r="E3914" s="2" t="inlineStr">
        <is>
          <t>Luciano Silva Lopes</t>
        </is>
      </c>
      <c r="F3914" s="2" t="n">
        <v>2</v>
      </c>
      <c r="G3914" s="2" t="n">
        <v>0.58</v>
      </c>
      <c r="H3914" s="2" t="n">
        <v>3</v>
      </c>
      <c r="I3914" s="2" t="n">
        <v>0</v>
      </c>
      <c r="J3914" s="2" t="inlineStr">
        <is>
          <t>GPA</t>
        </is>
      </c>
    </row>
    <row r="3915">
      <c r="A3915" s="2" t="n">
        <v>8</v>
      </c>
      <c r="B3915" s="2" t="n">
        <v>1965</v>
      </c>
      <c r="C3915" s="2" t="inlineStr">
        <is>
          <t>PUXADA RECEB</t>
        </is>
      </c>
      <c r="D3915" s="2" t="inlineStr">
        <is>
          <t>5128552</t>
        </is>
      </c>
      <c r="E3915" s="2" t="inlineStr">
        <is>
          <t>Vinicius Azevedo Do Carmo</t>
        </is>
      </c>
      <c r="F3915" s="2" t="n">
        <v>100</v>
      </c>
      <c r="G3915" s="2" t="n">
        <v>103.74</v>
      </c>
      <c r="H3915" s="2" t="n">
        <v>1</v>
      </c>
      <c r="I3915" s="2" t="n">
        <v>0</v>
      </c>
      <c r="J3915" s="2" t="inlineStr">
        <is>
          <t>GPA</t>
        </is>
      </c>
    </row>
    <row r="3916">
      <c r="A3916" s="2" t="n">
        <v>8</v>
      </c>
      <c r="B3916" s="2" t="n">
        <v>1965</v>
      </c>
      <c r="C3916" s="2" t="inlineStr">
        <is>
          <t>ATIVIDADE OP. EMP.</t>
        </is>
      </c>
      <c r="D3916" s="2" t="inlineStr">
        <is>
          <t>513395</t>
        </is>
      </c>
      <c r="E3916" s="2" t="inlineStr">
        <is>
          <t>Uberlandia De Lima E Silva</t>
        </is>
      </c>
      <c r="F3916" s="2" t="n">
        <v>1053</v>
      </c>
      <c r="G3916" s="2" t="n">
        <v>176.92</v>
      </c>
      <c r="H3916" s="2" t="n">
        <v>6</v>
      </c>
      <c r="I3916" s="2" t="n">
        <v>0</v>
      </c>
      <c r="J3916" s="2" t="inlineStr">
        <is>
          <t>GPA</t>
        </is>
      </c>
    </row>
    <row r="3917">
      <c r="A3917" s="2" t="n">
        <v>8</v>
      </c>
      <c r="B3917" s="2" t="n">
        <v>1965</v>
      </c>
      <c r="C3917" s="2" t="inlineStr">
        <is>
          <t>CARREGAMENTO</t>
        </is>
      </c>
      <c r="D3917" s="2" t="inlineStr">
        <is>
          <t>5144280</t>
        </is>
      </c>
      <c r="E3917" s="2" t="inlineStr">
        <is>
          <t>Tiago Farias Da Costa</t>
        </is>
      </c>
      <c r="F3917" s="2" t="n">
        <v>206</v>
      </c>
      <c r="G3917" s="2" t="n">
        <v>34.29</v>
      </c>
      <c r="H3917" s="2" t="n">
        <v>6</v>
      </c>
      <c r="I3917" s="2" t="n">
        <v>0</v>
      </c>
      <c r="J3917" s="2" t="inlineStr">
        <is>
          <t>GPA</t>
        </is>
      </c>
    </row>
    <row r="3918">
      <c r="A3918" s="2" t="n">
        <v>8</v>
      </c>
      <c r="B3918" s="2" t="n">
        <v>1965</v>
      </c>
      <c r="C3918" s="2" t="inlineStr">
        <is>
          <t>SEPARACAO</t>
        </is>
      </c>
      <c r="D3918" s="2" t="inlineStr">
        <is>
          <t>5144280</t>
        </is>
      </c>
      <c r="E3918" s="2" t="inlineStr">
        <is>
          <t>Tiago Farias Da Costa</t>
        </is>
      </c>
      <c r="F3918" s="2" t="n">
        <v>75</v>
      </c>
      <c r="G3918" s="2" t="n">
        <v>4.62</v>
      </c>
      <c r="H3918" s="2" t="n">
        <v>16</v>
      </c>
      <c r="I3918" s="2" t="n">
        <v/>
      </c>
      <c r="J3918" s="2" t="inlineStr">
        <is>
          <t>GPA</t>
        </is>
      </c>
    </row>
    <row r="3919">
      <c r="A3919" s="2" t="n">
        <v>8</v>
      </c>
      <c r="B3919" s="2" t="n">
        <v>1965</v>
      </c>
      <c r="C3919" s="2" t="inlineStr">
        <is>
          <t>PUXADA RECEB</t>
        </is>
      </c>
      <c r="D3919" s="2" t="inlineStr">
        <is>
          <t>5144485</t>
        </is>
      </c>
      <c r="E3919" s="2" t="inlineStr">
        <is>
          <t>Ezequiel Teodoro Batista</t>
        </is>
      </c>
      <c r="F3919" s="2" t="n">
        <v>480</v>
      </c>
      <c r="G3919" s="2" t="n">
        <v>24.47</v>
      </c>
      <c r="H3919" s="2" t="n">
        <v>20</v>
      </c>
      <c r="I3919" s="2" t="n">
        <v>0</v>
      </c>
      <c r="J3919" s="2" t="inlineStr">
        <is>
          <t>GPA</t>
        </is>
      </c>
    </row>
    <row r="3920">
      <c r="A3920" s="2" t="n">
        <v>8</v>
      </c>
      <c r="B3920" s="2" t="n">
        <v>1965</v>
      </c>
      <c r="C3920" s="2" t="inlineStr">
        <is>
          <t>PUXADA RECEB</t>
        </is>
      </c>
      <c r="D3920" s="2" t="inlineStr">
        <is>
          <t>5209323</t>
        </is>
      </c>
      <c r="E3920" s="2" t="inlineStr">
        <is>
          <t>ROBENILDO FRANCISCO DA SILVA</t>
        </is>
      </c>
      <c r="F3920" s="2" t="n">
        <v>7</v>
      </c>
      <c r="G3920" s="2" t="n">
        <v>8.23</v>
      </c>
      <c r="H3920" s="2" t="n">
        <v>1</v>
      </c>
      <c r="I3920" s="2" t="n">
        <v>0</v>
      </c>
      <c r="J3920" s="2" t="inlineStr">
        <is>
          <t>GPA</t>
        </is>
      </c>
    </row>
    <row r="3921">
      <c r="A3921" s="2" t="n">
        <v>8</v>
      </c>
      <c r="B3921" s="2" t="n">
        <v>1965</v>
      </c>
      <c r="C3921" s="2" t="inlineStr">
        <is>
          <t>RECEBIMENTO</t>
        </is>
      </c>
      <c r="D3921" s="2" t="inlineStr">
        <is>
          <t>5209323</t>
        </is>
      </c>
      <c r="E3921" s="2" t="inlineStr">
        <is>
          <t>ROBENILDO FRANCISCO DA SILVA</t>
        </is>
      </c>
      <c r="F3921" s="2" t="n">
        <v>7</v>
      </c>
      <c r="G3921" s="2" t="n">
        <v>8.710000000000001</v>
      </c>
      <c r="H3921" s="2" t="n">
        <v>1</v>
      </c>
      <c r="I3921" s="2" t="n">
        <v>0</v>
      </c>
      <c r="J3921" s="2" t="inlineStr">
        <is>
          <t>GPA</t>
        </is>
      </c>
    </row>
    <row r="3922">
      <c r="A3922" s="2" t="n">
        <v>8</v>
      </c>
      <c r="B3922" s="2" t="n">
        <v>1965</v>
      </c>
      <c r="C3922" s="2" t="inlineStr">
        <is>
          <t>SEPARACAO</t>
        </is>
      </c>
      <c r="D3922" s="2" t="inlineStr">
        <is>
          <t>5223350</t>
        </is>
      </c>
      <c r="E3922" s="2" t="inlineStr">
        <is>
          <t>Salvandir Jose Pereira</t>
        </is>
      </c>
      <c r="F3922" s="2" t="n">
        <v>323</v>
      </c>
      <c r="G3922" s="2" t="n">
        <v>4.2</v>
      </c>
      <c r="H3922" s="2" t="n">
        <v>77</v>
      </c>
      <c r="I3922" s="2" t="n">
        <v/>
      </c>
      <c r="J3922" s="2" t="inlineStr">
        <is>
          <t>GPA</t>
        </is>
      </c>
    </row>
    <row r="3923">
      <c r="A3923" s="2" t="n">
        <v>8</v>
      </c>
      <c r="B3923" s="2" t="n">
        <v>1965</v>
      </c>
      <c r="C3923" s="2" t="inlineStr">
        <is>
          <t>CARREGAMENTO</t>
        </is>
      </c>
      <c r="D3923" s="2" t="inlineStr">
        <is>
          <t>5224349</t>
        </is>
      </c>
      <c r="E3923" s="2" t="inlineStr">
        <is>
          <t>ALISSON SELES DA SILVA</t>
        </is>
      </c>
      <c r="F3923" s="2" t="n">
        <v>99</v>
      </c>
      <c r="G3923" s="2" t="n">
        <v>11.03</v>
      </c>
      <c r="H3923" s="2" t="n">
        <v>9</v>
      </c>
      <c r="I3923" s="2" t="n">
        <v>0</v>
      </c>
      <c r="J3923" s="2" t="inlineStr">
        <is>
          <t>GPA</t>
        </is>
      </c>
    </row>
    <row r="3924">
      <c r="A3924" s="2" t="n">
        <v>8</v>
      </c>
      <c r="B3924" s="2" t="n">
        <v>1965</v>
      </c>
      <c r="C3924" s="2" t="inlineStr">
        <is>
          <t>PUXADA RECEB</t>
        </is>
      </c>
      <c r="D3924" s="2" t="inlineStr">
        <is>
          <t>5235588</t>
        </is>
      </c>
      <c r="E3924" s="2" t="inlineStr">
        <is>
          <t>WELLINGTON LUIZ DE OLIVEIRA</t>
        </is>
      </c>
      <c r="F3924" s="2" t="n">
        <v>211</v>
      </c>
      <c r="G3924" s="2" t="n">
        <v>23.41</v>
      </c>
      <c r="H3924" s="2" t="n">
        <v>9</v>
      </c>
      <c r="I3924" s="2" t="n">
        <v>0</v>
      </c>
      <c r="J3924" s="2" t="inlineStr">
        <is>
          <t>GPA</t>
        </is>
      </c>
    </row>
    <row r="3925">
      <c r="A3925" s="2" t="n">
        <v>8</v>
      </c>
      <c r="B3925" s="2" t="n">
        <v>1965</v>
      </c>
      <c r="C3925" s="2" t="inlineStr">
        <is>
          <t>CARREGAMENTO</t>
        </is>
      </c>
      <c r="D3925" s="2" t="inlineStr">
        <is>
          <t>5262496</t>
        </is>
      </c>
      <c r="E3925" s="2" t="inlineStr">
        <is>
          <t>Daniel De Santana</t>
        </is>
      </c>
      <c r="F3925" s="2" t="n">
        <v>21</v>
      </c>
      <c r="G3925" s="2" t="n">
        <v>2.18</v>
      </c>
      <c r="H3925" s="2" t="n">
        <v>10</v>
      </c>
      <c r="I3925" s="2" t="n">
        <v>0</v>
      </c>
      <c r="J3925" s="2" t="inlineStr">
        <is>
          <t>GPA</t>
        </is>
      </c>
    </row>
    <row r="3926">
      <c r="A3926" s="2" t="n">
        <v>8</v>
      </c>
      <c r="B3926" s="2" t="n">
        <v>1965</v>
      </c>
      <c r="C3926" s="2" t="inlineStr">
        <is>
          <t>CARREGAMENTO</t>
        </is>
      </c>
      <c r="D3926" s="2" t="inlineStr">
        <is>
          <t>5273862</t>
        </is>
      </c>
      <c r="E3926" s="2" t="inlineStr">
        <is>
          <t>Reinilson Santos Conceicao</t>
        </is>
      </c>
      <c r="F3926" s="2" t="n">
        <v>100</v>
      </c>
      <c r="G3926" s="2" t="n">
        <v>5.41</v>
      </c>
      <c r="H3926" s="2" t="n">
        <v>18</v>
      </c>
      <c r="I3926" s="2" t="n">
        <v>0</v>
      </c>
      <c r="J3926" s="2" t="inlineStr">
        <is>
          <t>GPA</t>
        </is>
      </c>
    </row>
    <row r="3927">
      <c r="A3927" s="2" t="n">
        <v>8</v>
      </c>
      <c r="B3927" s="2" t="n">
        <v>1965</v>
      </c>
      <c r="C3927" s="2" t="inlineStr">
        <is>
          <t>SEPARACAO</t>
        </is>
      </c>
      <c r="D3927" s="2" t="inlineStr">
        <is>
          <t>5285941</t>
        </is>
      </c>
      <c r="E3927" s="2" t="inlineStr">
        <is>
          <t>Marcos Vinicius Ferreira Dourado</t>
        </is>
      </c>
      <c r="F3927" s="2" t="n">
        <v>79</v>
      </c>
      <c r="G3927" s="2" t="n">
        <v>2.03</v>
      </c>
      <c r="H3927" s="2" t="n">
        <v>39</v>
      </c>
      <c r="I3927" s="2" t="n">
        <v/>
      </c>
      <c r="J3927" s="2" t="inlineStr">
        <is>
          <t>GPA</t>
        </is>
      </c>
    </row>
    <row r="3928">
      <c r="A3928" s="2" t="n">
        <v>8</v>
      </c>
      <c r="B3928" s="2" t="n">
        <v>1965</v>
      </c>
      <c r="C3928" s="2" t="inlineStr">
        <is>
          <t>ATIVIDADE OP. EMP.</t>
        </is>
      </c>
      <c r="D3928" s="2" t="inlineStr">
        <is>
          <t>5314739</t>
        </is>
      </c>
      <c r="E3928" s="2" t="inlineStr">
        <is>
          <t>Jeferson Ferreira Idalino</t>
        </is>
      </c>
      <c r="F3928" s="2" t="n">
        <v>1861</v>
      </c>
      <c r="G3928" s="2" t="n">
        <v>179.63</v>
      </c>
      <c r="H3928" s="2" t="n">
        <v>10</v>
      </c>
      <c r="I3928" s="2" t="n">
        <v>0</v>
      </c>
      <c r="J3928" s="2" t="inlineStr">
        <is>
          <t>GPA</t>
        </is>
      </c>
    </row>
    <row r="3929">
      <c r="A3929" s="2" t="n">
        <v>8</v>
      </c>
      <c r="B3929" s="2" t="n">
        <v>1965</v>
      </c>
      <c r="C3929" s="2" t="inlineStr">
        <is>
          <t>ATIVIDADE OP. EMP.</t>
        </is>
      </c>
      <c r="D3929" s="2" t="inlineStr">
        <is>
          <t>5321450</t>
        </is>
      </c>
      <c r="E3929" s="2" t="inlineStr">
        <is>
          <t>FELIPE COPE CAMPOS</t>
        </is>
      </c>
      <c r="F3929" s="2" t="n">
        <v>1723</v>
      </c>
      <c r="G3929" s="2" t="n">
        <v>160.74</v>
      </c>
      <c r="H3929" s="2" t="n">
        <v>11</v>
      </c>
      <c r="I3929" s="2" t="n">
        <v>0</v>
      </c>
      <c r="J3929" s="2" t="inlineStr">
        <is>
          <t>GPA</t>
        </is>
      </c>
    </row>
    <row r="3930">
      <c r="A3930" s="2" t="n">
        <v>8</v>
      </c>
      <c r="B3930" s="2" t="n">
        <v>1965</v>
      </c>
      <c r="C3930" s="2" t="inlineStr">
        <is>
          <t>CARREGAMENTO</t>
        </is>
      </c>
      <c r="D3930" s="2" t="inlineStr">
        <is>
          <t>5332095</t>
        </is>
      </c>
      <c r="E3930" s="2" t="inlineStr">
        <is>
          <t>Lucas Da Silva Gaspar Lopes</t>
        </is>
      </c>
      <c r="F3930" s="2" t="n">
        <v>197</v>
      </c>
      <c r="G3930" s="2" t="n">
        <v>18.43</v>
      </c>
      <c r="H3930" s="2" t="n">
        <v>11</v>
      </c>
      <c r="I3930" s="2" t="n">
        <v>0</v>
      </c>
      <c r="J3930" s="2" t="inlineStr">
        <is>
          <t>GPA</t>
        </is>
      </c>
    </row>
    <row r="3931">
      <c r="A3931" s="2" t="n">
        <v>8</v>
      </c>
      <c r="B3931" s="2" t="n">
        <v>1965</v>
      </c>
      <c r="C3931" s="2" t="inlineStr">
        <is>
          <t>ATIVIDADE OP. EMP.</t>
        </is>
      </c>
      <c r="D3931" s="2" t="inlineStr">
        <is>
          <t>5342112</t>
        </is>
      </c>
      <c r="E3931" s="2" t="inlineStr">
        <is>
          <t>Marcio Francisco De Souza</t>
        </is>
      </c>
      <c r="F3931" s="2" t="n">
        <v>2098</v>
      </c>
      <c r="G3931" s="2" t="n">
        <v>145.57</v>
      </c>
      <c r="H3931" s="2" t="n">
        <v>14</v>
      </c>
      <c r="I3931" s="2" t="n">
        <v>0</v>
      </c>
      <c r="J3931" s="2" t="inlineStr">
        <is>
          <t>GPA</t>
        </is>
      </c>
    </row>
    <row r="3932">
      <c r="A3932" s="2" t="n">
        <v>8</v>
      </c>
      <c r="B3932" s="2" t="n">
        <v>1965</v>
      </c>
      <c r="C3932" s="2" t="inlineStr">
        <is>
          <t>CARREGAMENTO</t>
        </is>
      </c>
      <c r="D3932" s="2" t="inlineStr">
        <is>
          <t>5351545</t>
        </is>
      </c>
      <c r="E3932" s="2" t="inlineStr">
        <is>
          <t>GUSTAVO GUSTAVO MONTEIRO ARRUDAS</t>
        </is>
      </c>
      <c r="F3932" s="2" t="n">
        <v>393</v>
      </c>
      <c r="G3932" s="2" t="n">
        <v>49.77</v>
      </c>
      <c r="H3932" s="2" t="n">
        <v>8</v>
      </c>
      <c r="I3932" s="2" t="n">
        <v>0</v>
      </c>
      <c r="J3932" s="2" t="inlineStr">
        <is>
          <t>GPA</t>
        </is>
      </c>
    </row>
    <row r="3933">
      <c r="A3933" s="2" t="n">
        <v>8</v>
      </c>
      <c r="B3933" s="2" t="n">
        <v>1965</v>
      </c>
      <c r="C3933" s="2" t="inlineStr">
        <is>
          <t>SEPARACAO</t>
        </is>
      </c>
      <c r="D3933" s="2" t="inlineStr">
        <is>
          <t>5356768</t>
        </is>
      </c>
      <c r="E3933" s="2" t="inlineStr">
        <is>
          <t>Daniel Santos Soares</t>
        </is>
      </c>
      <c r="F3933" s="2" t="n">
        <v>2813</v>
      </c>
      <c r="G3933" s="2" t="n">
        <v>103.78</v>
      </c>
      <c r="H3933" s="2" t="n">
        <v>27</v>
      </c>
      <c r="I3933" s="2" t="n">
        <v/>
      </c>
      <c r="J3933" s="2" t="inlineStr">
        <is>
          <t>GPA</t>
        </is>
      </c>
    </row>
    <row r="3934">
      <c r="A3934" s="2" t="n">
        <v>8</v>
      </c>
      <c r="B3934" s="2" t="n">
        <v>1965</v>
      </c>
      <c r="C3934" s="2" t="inlineStr">
        <is>
          <t>SEPARACAO</t>
        </is>
      </c>
      <c r="D3934" s="2" t="inlineStr">
        <is>
          <t>5358450</t>
        </is>
      </c>
      <c r="E3934" s="2" t="inlineStr">
        <is>
          <t>Willians Xavier Da Silva</t>
        </is>
      </c>
      <c r="F3934" s="2" t="n">
        <v>915</v>
      </c>
      <c r="G3934" s="2" t="n">
        <v>35.81</v>
      </c>
      <c r="H3934" s="2" t="n">
        <v>26</v>
      </c>
      <c r="I3934" s="2" t="n">
        <v/>
      </c>
      <c r="J3934" s="2" t="inlineStr">
        <is>
          <t>GPA</t>
        </is>
      </c>
    </row>
    <row r="3935">
      <c r="A3935" s="2" t="n">
        <v>8</v>
      </c>
      <c r="B3935" s="2" t="n">
        <v>1965</v>
      </c>
      <c r="C3935" s="2" t="inlineStr">
        <is>
          <t>CARREGAMENTO</t>
        </is>
      </c>
      <c r="D3935" s="2" t="inlineStr">
        <is>
          <t>5360463</t>
        </is>
      </c>
      <c r="E3935" s="2" t="inlineStr">
        <is>
          <t>Wesley Magalhaes Braga</t>
        </is>
      </c>
      <c r="F3935" s="2" t="n">
        <v>260</v>
      </c>
      <c r="G3935" s="2" t="n">
        <v>7.5</v>
      </c>
      <c r="H3935" s="2" t="n">
        <v>35</v>
      </c>
      <c r="I3935" s="2" t="n">
        <v>0</v>
      </c>
      <c r="J3935" s="2" t="inlineStr">
        <is>
          <t>GPA</t>
        </is>
      </c>
    </row>
    <row r="3936">
      <c r="A3936" s="2" t="n">
        <v>8</v>
      </c>
      <c r="B3936" s="2" t="n">
        <v>1965</v>
      </c>
      <c r="C3936" s="2" t="inlineStr">
        <is>
          <t>CARREGAMENTO</t>
        </is>
      </c>
      <c r="D3936" s="2" t="inlineStr">
        <is>
          <t>5369266</t>
        </is>
      </c>
      <c r="E3936" s="2" t="inlineStr">
        <is>
          <t>Jose Daniel Pereira De Figueiredo</t>
        </is>
      </c>
      <c r="F3936" s="2" t="n">
        <v>209</v>
      </c>
      <c r="G3936" s="2" t="n">
        <v>38.45</v>
      </c>
      <c r="H3936" s="2" t="n">
        <v>5</v>
      </c>
      <c r="I3936" s="2" t="n">
        <v>0</v>
      </c>
      <c r="J3936" s="2" t="inlineStr">
        <is>
          <t>GPA</t>
        </is>
      </c>
    </row>
    <row r="3937">
      <c r="A3937" s="2" t="n">
        <v>8</v>
      </c>
      <c r="B3937" s="2" t="n">
        <v>1965</v>
      </c>
      <c r="C3937" s="2" t="inlineStr">
        <is>
          <t>ATIVIDADE OP. EMP.</t>
        </is>
      </c>
      <c r="D3937" s="2" t="inlineStr">
        <is>
          <t>537071</t>
        </is>
      </c>
      <c r="E3937" s="2" t="inlineStr">
        <is>
          <t>Gilmar De Azevedo Matos</t>
        </is>
      </c>
      <c r="F3937" s="2" t="n">
        <v>3775</v>
      </c>
      <c r="G3937" s="2" t="n">
        <v>142.28</v>
      </c>
      <c r="H3937" s="2" t="n">
        <v>27</v>
      </c>
      <c r="I3937" s="2" t="n">
        <v>0</v>
      </c>
      <c r="J3937" s="2" t="inlineStr">
        <is>
          <t>GPA</t>
        </is>
      </c>
    </row>
    <row r="3938">
      <c r="A3938" s="2" t="n">
        <v>8</v>
      </c>
      <c r="B3938" s="2" t="n">
        <v>1965</v>
      </c>
      <c r="C3938" s="2" t="inlineStr">
        <is>
          <t>RECEBIMENTO</t>
        </is>
      </c>
      <c r="D3938" s="2" t="inlineStr">
        <is>
          <t>5395836</t>
        </is>
      </c>
      <c r="E3938" s="2" t="inlineStr">
        <is>
          <t>BRUNO SOUZA ALMEIDA</t>
        </is>
      </c>
      <c r="F3938" s="2" t="n">
        <v>41</v>
      </c>
      <c r="G3938" s="2" t="n">
        <v>6.67</v>
      </c>
      <c r="H3938" s="2" t="n">
        <v>6</v>
      </c>
      <c r="I3938" s="2" t="n">
        <v>0</v>
      </c>
      <c r="J3938" s="2" t="inlineStr">
        <is>
          <t>GPA</t>
        </is>
      </c>
    </row>
    <row r="3939">
      <c r="A3939" s="2" t="n">
        <v>8</v>
      </c>
      <c r="B3939" s="2" t="n">
        <v>1965</v>
      </c>
      <c r="C3939" s="2" t="inlineStr">
        <is>
          <t>SEPARACAO</t>
        </is>
      </c>
      <c r="D3939" s="2" t="inlineStr">
        <is>
          <t>5395836</t>
        </is>
      </c>
      <c r="E3939" s="2" t="inlineStr">
        <is>
          <t>BRUNO SOUZA ALMEIDA</t>
        </is>
      </c>
      <c r="F3939" s="2" t="n">
        <v>1412</v>
      </c>
      <c r="G3939" s="2" t="n">
        <v>47.2</v>
      </c>
      <c r="H3939" s="2" t="n">
        <v>30</v>
      </c>
      <c r="I3939" s="2" t="n">
        <v/>
      </c>
      <c r="J3939" s="2" t="inlineStr">
        <is>
          <t>GPA</t>
        </is>
      </c>
    </row>
    <row r="3940">
      <c r="A3940" s="2" t="n">
        <v>8</v>
      </c>
      <c r="B3940" s="2" t="n">
        <v>1965</v>
      </c>
      <c r="C3940" s="2" t="inlineStr">
        <is>
          <t>PUXADA RECEB</t>
        </is>
      </c>
      <c r="D3940" s="2" t="inlineStr">
        <is>
          <t>5399564</t>
        </is>
      </c>
      <c r="E3940" s="2" t="inlineStr">
        <is>
          <t>ERICK VASCONCELOS FRANCO DE SA</t>
        </is>
      </c>
      <c r="F3940" s="2" t="n">
        <v>409</v>
      </c>
      <c r="G3940" s="2" t="n">
        <v>31.32</v>
      </c>
      <c r="H3940" s="2" t="n">
        <v>13</v>
      </c>
      <c r="I3940" s="2" t="n">
        <v>0</v>
      </c>
      <c r="J3940" s="2" t="inlineStr">
        <is>
          <t>GPA</t>
        </is>
      </c>
    </row>
    <row r="3941">
      <c r="A3941" s="2" t="n">
        <v>8</v>
      </c>
      <c r="B3941" s="2" t="n">
        <v>1965</v>
      </c>
      <c r="C3941" s="2" t="inlineStr">
        <is>
          <t>CARREGAMENTO</t>
        </is>
      </c>
      <c r="D3941" s="2" t="inlineStr">
        <is>
          <t>5400813</t>
        </is>
      </c>
      <c r="E3941" s="2" t="inlineStr">
        <is>
          <t>Andrew ALVES DE OLIVEIRA</t>
        </is>
      </c>
      <c r="F3941" s="2" t="n">
        <v>498</v>
      </c>
      <c r="G3941" s="2" t="n">
        <v>20.73</v>
      </c>
      <c r="H3941" s="2" t="n">
        <v>24</v>
      </c>
      <c r="I3941" s="2" t="n">
        <v>0</v>
      </c>
      <c r="J3941" s="2" t="inlineStr">
        <is>
          <t>GPA</t>
        </is>
      </c>
    </row>
    <row r="3942">
      <c r="A3942" s="2" t="n">
        <v>8</v>
      </c>
      <c r="B3942" s="2" t="n">
        <v>1965</v>
      </c>
      <c r="C3942" s="2" t="inlineStr">
        <is>
          <t>CARREGAMENTO</t>
        </is>
      </c>
      <c r="D3942" s="2" t="inlineStr">
        <is>
          <t>5408075</t>
        </is>
      </c>
      <c r="E3942" s="2" t="inlineStr">
        <is>
          <t>LEIDE CLEA DO SACRAMENTO</t>
        </is>
      </c>
      <c r="F3942" s="2" t="n">
        <v>811</v>
      </c>
      <c r="G3942" s="2" t="n">
        <v>24.56</v>
      </c>
      <c r="H3942" s="2" t="n">
        <v>33</v>
      </c>
      <c r="I3942" s="2" t="n">
        <v>0</v>
      </c>
      <c r="J3942" s="2" t="inlineStr">
        <is>
          <t>GPA</t>
        </is>
      </c>
    </row>
    <row r="3943">
      <c r="A3943" s="2" t="n">
        <v>8</v>
      </c>
      <c r="B3943" s="2" t="n">
        <v>1965</v>
      </c>
      <c r="C3943" s="2" t="inlineStr">
        <is>
          <t>CARREGAMENTO</t>
        </is>
      </c>
      <c r="D3943" s="2" t="inlineStr">
        <is>
          <t>5408296</t>
        </is>
      </c>
      <c r="E3943" s="2" t="inlineStr">
        <is>
          <t>Wagner Ruffo Benedito</t>
        </is>
      </c>
      <c r="F3943" s="2" t="n">
        <v>535</v>
      </c>
      <c r="G3943" s="2" t="n">
        <v>36.1</v>
      </c>
      <c r="H3943" s="2" t="n">
        <v>15</v>
      </c>
      <c r="I3943" s="2" t="n">
        <v>0</v>
      </c>
      <c r="J3943" s="2" t="inlineStr">
        <is>
          <t>GPA</t>
        </is>
      </c>
    </row>
    <row r="3944">
      <c r="A3944" s="2" t="n">
        <v>8</v>
      </c>
      <c r="B3944" s="2" t="n">
        <v>1965</v>
      </c>
      <c r="C3944" s="2" t="inlineStr">
        <is>
          <t>PUXADA RECEB</t>
        </is>
      </c>
      <c r="D3944" s="2" t="inlineStr">
        <is>
          <t>5410339</t>
        </is>
      </c>
      <c r="E3944" s="2" t="inlineStr">
        <is>
          <t>Gustavo Pereira Araujo Leite</t>
        </is>
      </c>
      <c r="F3944" s="2" t="n">
        <v>121</v>
      </c>
      <c r="G3944" s="2" t="n">
        <v>17.01</v>
      </c>
      <c r="H3944" s="2" t="n">
        <v>7</v>
      </c>
      <c r="I3944" s="2" t="n">
        <v>0</v>
      </c>
      <c r="J3944" s="2" t="inlineStr">
        <is>
          <t>GPA</t>
        </is>
      </c>
    </row>
    <row r="3945">
      <c r="A3945" s="2" t="n">
        <v>8</v>
      </c>
      <c r="B3945" s="2" t="n">
        <v>1965</v>
      </c>
      <c r="C3945" s="2" t="inlineStr">
        <is>
          <t>RECEBIMENTO</t>
        </is>
      </c>
      <c r="D3945" s="2" t="inlineStr">
        <is>
          <t>5410339</t>
        </is>
      </c>
      <c r="E3945" s="2" t="inlineStr">
        <is>
          <t>Gustavo Pereira Araujo Leite</t>
        </is>
      </c>
      <c r="F3945" s="2" t="n">
        <v>3</v>
      </c>
      <c r="G3945" s="2" t="n">
        <v>14.29</v>
      </c>
      <c r="H3945" s="2" t="n">
        <v>0</v>
      </c>
      <c r="I3945" s="2" t="n">
        <v>0</v>
      </c>
      <c r="J3945" s="2" t="inlineStr">
        <is>
          <t>GPA</t>
        </is>
      </c>
    </row>
    <row r="3946">
      <c r="A3946" s="2" t="n">
        <v>8</v>
      </c>
      <c r="B3946" s="2" t="n">
        <v>1965</v>
      </c>
      <c r="C3946" s="2" t="inlineStr">
        <is>
          <t>SEPARACAO</t>
        </is>
      </c>
      <c r="D3946" s="2" t="inlineStr">
        <is>
          <t>5411017</t>
        </is>
      </c>
      <c r="E3946" s="2" t="inlineStr">
        <is>
          <t>Edson Araujo Rosa</t>
        </is>
      </c>
      <c r="F3946" s="2" t="n">
        <v>6894</v>
      </c>
      <c r="G3946" s="2" t="n">
        <v>126.28</v>
      </c>
      <c r="H3946" s="2" t="n">
        <v>55</v>
      </c>
      <c r="I3946" s="2" t="n">
        <v/>
      </c>
      <c r="J3946" s="2" t="inlineStr">
        <is>
          <t>GPA</t>
        </is>
      </c>
    </row>
    <row r="3947">
      <c r="A3947" s="2" t="n">
        <v>8</v>
      </c>
      <c r="B3947" s="2" t="n">
        <v>1965</v>
      </c>
      <c r="C3947" s="2" t="inlineStr">
        <is>
          <t>SEPARACAO</t>
        </is>
      </c>
      <c r="D3947" s="2" t="inlineStr">
        <is>
          <t>5420768</t>
        </is>
      </c>
      <c r="E3947" s="2" t="inlineStr">
        <is>
          <t>Rafael Tadeu Da Silva</t>
        </is>
      </c>
      <c r="F3947" s="2" t="n">
        <v>6896</v>
      </c>
      <c r="G3947" s="2" t="n">
        <v>114.3</v>
      </c>
      <c r="H3947" s="2" t="n">
        <v>60</v>
      </c>
      <c r="I3947" s="2" t="n">
        <v/>
      </c>
      <c r="J3947" s="2" t="inlineStr">
        <is>
          <t>GPA</t>
        </is>
      </c>
    </row>
    <row r="3948">
      <c r="A3948" s="2" t="n">
        <v>8</v>
      </c>
      <c r="B3948" s="2" t="n">
        <v>1965</v>
      </c>
      <c r="C3948" s="2" t="inlineStr">
        <is>
          <t>PUXADA RECEB</t>
        </is>
      </c>
      <c r="D3948" s="2" t="inlineStr">
        <is>
          <t>5421004</t>
        </is>
      </c>
      <c r="E3948" s="2" t="inlineStr">
        <is>
          <t>Thatyane Dos Santos Marinho</t>
        </is>
      </c>
      <c r="F3948" s="2" t="n">
        <v>2643</v>
      </c>
      <c r="G3948" s="2" t="n">
        <v>142.58</v>
      </c>
      <c r="H3948" s="2" t="n">
        <v>19</v>
      </c>
      <c r="I3948" s="2" t="n">
        <v>0</v>
      </c>
      <c r="J3948" s="2" t="inlineStr">
        <is>
          <t>GPA</t>
        </is>
      </c>
    </row>
    <row r="3949">
      <c r="A3949" s="2" t="n">
        <v>8</v>
      </c>
      <c r="B3949" s="2" t="n">
        <v>1965</v>
      </c>
      <c r="C3949" s="2" t="inlineStr">
        <is>
          <t>SEPARACAO</t>
        </is>
      </c>
      <c r="D3949" s="2" t="inlineStr">
        <is>
          <t>5421004</t>
        </is>
      </c>
      <c r="E3949" s="2" t="inlineStr">
        <is>
          <t>Thatyane Dos Santos Marinho</t>
        </is>
      </c>
      <c r="F3949" s="2" t="n">
        <v>629</v>
      </c>
      <c r="G3949" s="2" t="n">
        <v>13.36</v>
      </c>
      <c r="H3949" s="2" t="n">
        <v>47</v>
      </c>
      <c r="I3949" s="2" t="n">
        <v/>
      </c>
      <c r="J3949" s="2" t="inlineStr">
        <is>
          <t>GPA</t>
        </is>
      </c>
    </row>
    <row r="3950">
      <c r="A3950" s="2" t="n">
        <v>8</v>
      </c>
      <c r="B3950" s="2" t="n">
        <v>1965</v>
      </c>
      <c r="C3950" s="2" t="inlineStr">
        <is>
          <t>CARREGAMENTO</t>
        </is>
      </c>
      <c r="D3950" s="2" t="inlineStr">
        <is>
          <t>5421268</t>
        </is>
      </c>
      <c r="E3950" s="2" t="inlineStr">
        <is>
          <t>Higor Barbosa Santos</t>
        </is>
      </c>
      <c r="F3950" s="2" t="n">
        <v>1804</v>
      </c>
      <c r="G3950" s="2" t="n">
        <v>103.57</v>
      </c>
      <c r="H3950" s="2" t="n">
        <v>17</v>
      </c>
      <c r="I3950" s="2" t="n">
        <v>0</v>
      </c>
      <c r="J3950" s="2" t="inlineStr">
        <is>
          <t>GPA</t>
        </is>
      </c>
    </row>
    <row r="3951">
      <c r="A3951" s="2" t="n">
        <v>8</v>
      </c>
      <c r="B3951" s="2" t="n">
        <v>1965</v>
      </c>
      <c r="C3951" s="2" t="inlineStr">
        <is>
          <t>PUXADA RECEB</t>
        </is>
      </c>
      <c r="D3951" s="2" t="inlineStr">
        <is>
          <t>5421470</t>
        </is>
      </c>
      <c r="E3951" s="2" t="inlineStr">
        <is>
          <t>JOSE DOMINGOS RODRIGUES</t>
        </is>
      </c>
      <c r="F3951" s="2" t="n">
        <v>2630</v>
      </c>
      <c r="G3951" s="2" t="n">
        <v>99.59</v>
      </c>
      <c r="H3951" s="2" t="n">
        <v>26</v>
      </c>
      <c r="I3951" s="2" t="n">
        <v>0</v>
      </c>
      <c r="J3951" s="2" t="inlineStr">
        <is>
          <t>GPA</t>
        </is>
      </c>
    </row>
    <row r="3952">
      <c r="A3952" s="2" t="n">
        <v>8</v>
      </c>
      <c r="B3952" s="2" t="n">
        <v>1965</v>
      </c>
      <c r="C3952" s="2" t="inlineStr">
        <is>
          <t>SEPARACAO</t>
        </is>
      </c>
      <c r="D3952" s="2" t="inlineStr">
        <is>
          <t>5421470</t>
        </is>
      </c>
      <c r="E3952" s="2" t="inlineStr">
        <is>
          <t>JOSE DOMINGOS RODRIGUES</t>
        </is>
      </c>
      <c r="F3952" s="2" t="n">
        <v>497</v>
      </c>
      <c r="G3952" s="2" t="n">
        <v>8.449999999999999</v>
      </c>
      <c r="H3952" s="2" t="n">
        <v>59</v>
      </c>
      <c r="I3952" s="2" t="n">
        <v/>
      </c>
      <c r="J3952" s="2" t="inlineStr">
        <is>
          <t>GPA</t>
        </is>
      </c>
    </row>
    <row r="3953">
      <c r="A3953" s="2" t="n">
        <v>8</v>
      </c>
      <c r="B3953" s="2" t="n">
        <v>1965</v>
      </c>
      <c r="C3953" s="2" t="inlineStr">
        <is>
          <t>CARREGAMENTO</t>
        </is>
      </c>
      <c r="D3953" s="2" t="inlineStr">
        <is>
          <t>542716</t>
        </is>
      </c>
      <c r="E3953" s="2" t="inlineStr">
        <is>
          <t>Rodolfo Rodrigues Arantes</t>
        </is>
      </c>
      <c r="F3953" s="2" t="n">
        <v>175</v>
      </c>
      <c r="G3953" s="2" t="n">
        <v>36.28</v>
      </c>
      <c r="H3953" s="2" t="n">
        <v>5</v>
      </c>
      <c r="I3953" s="2" t="n">
        <v>0</v>
      </c>
      <c r="J3953" s="2" t="inlineStr">
        <is>
          <t>GPA</t>
        </is>
      </c>
    </row>
    <row r="3954">
      <c r="A3954" s="2" t="n">
        <v>8</v>
      </c>
      <c r="B3954" s="2" t="n">
        <v>1965</v>
      </c>
      <c r="C3954" s="2" t="inlineStr">
        <is>
          <t>SEPARACAO</t>
        </is>
      </c>
      <c r="D3954" s="2" t="inlineStr">
        <is>
          <t>542716</t>
        </is>
      </c>
      <c r="E3954" s="2" t="inlineStr">
        <is>
          <t>Rodolfo Rodrigues Arantes</t>
        </is>
      </c>
      <c r="F3954" s="2" t="n">
        <v>840</v>
      </c>
      <c r="G3954" s="2" t="n">
        <v>18.61</v>
      </c>
      <c r="H3954" s="2" t="n">
        <v>45</v>
      </c>
      <c r="I3954" s="2" t="n">
        <v/>
      </c>
      <c r="J3954" s="2" t="inlineStr">
        <is>
          <t>GPA</t>
        </is>
      </c>
    </row>
    <row r="3955">
      <c r="A3955" s="2" t="n">
        <v>8</v>
      </c>
      <c r="B3955" s="2" t="n">
        <v>1965</v>
      </c>
      <c r="C3955" s="2" t="inlineStr">
        <is>
          <t>SEPARACAO</t>
        </is>
      </c>
      <c r="D3955" s="2" t="inlineStr">
        <is>
          <t>5430941</t>
        </is>
      </c>
      <c r="E3955" s="2" t="inlineStr">
        <is>
          <t>Roberto Manoel Dos Santos</t>
        </is>
      </c>
      <c r="F3955" s="2" t="n">
        <v>240</v>
      </c>
      <c r="G3955" s="2" t="n">
        <v>3.22</v>
      </c>
      <c r="H3955" s="2" t="n">
        <v>75</v>
      </c>
      <c r="I3955" s="2" t="n">
        <v/>
      </c>
      <c r="J3955" s="2" t="inlineStr">
        <is>
          <t>GPA</t>
        </is>
      </c>
    </row>
    <row r="3956">
      <c r="A3956" s="2" t="n">
        <v>8</v>
      </c>
      <c r="B3956" s="2" t="n">
        <v>1965</v>
      </c>
      <c r="C3956" s="2" t="inlineStr">
        <is>
          <t>PUXADA RECEB</t>
        </is>
      </c>
      <c r="D3956" s="2" t="inlineStr">
        <is>
          <t>5435820</t>
        </is>
      </c>
      <c r="E3956" s="2" t="inlineStr">
        <is>
          <t>Vitor Santos Araujo</t>
        </is>
      </c>
      <c r="F3956" s="2" t="n">
        <v>2</v>
      </c>
      <c r="G3956" s="2" t="n">
        <v>1.57</v>
      </c>
      <c r="H3956" s="2" t="n">
        <v>1</v>
      </c>
      <c r="I3956" s="2" t="n">
        <v>0</v>
      </c>
      <c r="J3956" s="2" t="inlineStr">
        <is>
          <t>GPA</t>
        </is>
      </c>
    </row>
    <row r="3957">
      <c r="A3957" s="2" t="n">
        <v>8</v>
      </c>
      <c r="B3957" s="2" t="n">
        <v>1965</v>
      </c>
      <c r="C3957" s="2" t="inlineStr">
        <is>
          <t>RECEBIMENTO</t>
        </is>
      </c>
      <c r="D3957" s="2" t="inlineStr">
        <is>
          <t>5435820</t>
        </is>
      </c>
      <c r="E3957" s="2" t="inlineStr">
        <is>
          <t>Vitor Santos Araujo</t>
        </is>
      </c>
      <c r="F3957" s="2" t="n">
        <v>2498</v>
      </c>
      <c r="G3957" s="2" t="n">
        <v>164.31</v>
      </c>
      <c r="H3957" s="2" t="n">
        <v>15</v>
      </c>
      <c r="I3957" s="2" t="n">
        <v>0</v>
      </c>
      <c r="J3957" s="2" t="inlineStr">
        <is>
          <t>GPA</t>
        </is>
      </c>
    </row>
    <row r="3958">
      <c r="A3958" s="2" t="n">
        <v>8</v>
      </c>
      <c r="B3958" s="2" t="n">
        <v>1965</v>
      </c>
      <c r="C3958" s="2" t="inlineStr">
        <is>
          <t>CARREGAMENTO</t>
        </is>
      </c>
      <c r="D3958" s="2" t="inlineStr">
        <is>
          <t>5437466</t>
        </is>
      </c>
      <c r="E3958" s="2" t="inlineStr">
        <is>
          <t>Caua Ribeiro Da Silva</t>
        </is>
      </c>
      <c r="F3958" s="2" t="n">
        <v>1746</v>
      </c>
      <c r="G3958" s="2" t="n">
        <v>66.84</v>
      </c>
      <c r="H3958" s="2" t="n">
        <v>26</v>
      </c>
      <c r="I3958" s="2" t="n">
        <v>0</v>
      </c>
      <c r="J3958" s="2" t="inlineStr">
        <is>
          <t>GPA</t>
        </is>
      </c>
    </row>
    <row r="3959">
      <c r="A3959" s="2" t="n">
        <v>8</v>
      </c>
      <c r="B3959" s="2" t="n">
        <v>1965</v>
      </c>
      <c r="C3959" s="2" t="inlineStr">
        <is>
          <t>RECEBIMENTO</t>
        </is>
      </c>
      <c r="D3959" s="2" t="inlineStr">
        <is>
          <t>5437466</t>
        </is>
      </c>
      <c r="E3959" s="2" t="inlineStr">
        <is>
          <t>Caua Ribeiro Da Silva</t>
        </is>
      </c>
      <c r="F3959" s="2" t="n">
        <v>19</v>
      </c>
      <c r="G3959" s="2" t="n">
        <v>0.19</v>
      </c>
      <c r="H3959" s="2" t="n">
        <v>100</v>
      </c>
      <c r="I3959" s="2" t="n">
        <v>0</v>
      </c>
      <c r="J3959" s="2" t="inlineStr">
        <is>
          <t>GPA</t>
        </is>
      </c>
    </row>
    <row r="3960">
      <c r="A3960" s="2" t="n">
        <v>8</v>
      </c>
      <c r="B3960" s="2" t="n">
        <v>1965</v>
      </c>
      <c r="C3960" s="2" t="inlineStr">
        <is>
          <t>PUXADA RECEB</t>
        </is>
      </c>
      <c r="D3960" s="2" t="inlineStr">
        <is>
          <t>5441218</t>
        </is>
      </c>
      <c r="E3960" s="2" t="inlineStr">
        <is>
          <t>IAGO MATHEUS PEREIRA DOS SANTOS</t>
        </is>
      </c>
      <c r="F3960" s="2" t="n">
        <v>970</v>
      </c>
      <c r="G3960" s="2" t="n">
        <v>74.65000000000001</v>
      </c>
      <c r="H3960" s="2" t="n">
        <v>13</v>
      </c>
      <c r="I3960" s="2" t="n">
        <v>0</v>
      </c>
      <c r="J3960" s="2" t="inlineStr">
        <is>
          <t>GPA</t>
        </is>
      </c>
    </row>
    <row r="3961">
      <c r="A3961" s="2" t="n">
        <v>8</v>
      </c>
      <c r="B3961" s="2" t="n">
        <v>1965</v>
      </c>
      <c r="C3961" s="2" t="inlineStr">
        <is>
          <t>RECEBIMENTO</t>
        </is>
      </c>
      <c r="D3961" s="2" t="inlineStr">
        <is>
          <t>5441218</t>
        </is>
      </c>
      <c r="E3961" s="2" t="inlineStr">
        <is>
          <t>IAGO MATHEUS PEREIRA DOS SANTOS</t>
        </is>
      </c>
      <c r="F3961" s="2" t="n">
        <v>2505</v>
      </c>
      <c r="G3961" s="2" t="n">
        <v>107.97</v>
      </c>
      <c r="H3961" s="2" t="n">
        <v>23</v>
      </c>
      <c r="I3961" s="2" t="n">
        <v>0</v>
      </c>
      <c r="J3961" s="2" t="inlineStr">
        <is>
          <t>GPA</t>
        </is>
      </c>
    </row>
    <row r="3962">
      <c r="A3962" s="2" t="n">
        <v>8</v>
      </c>
      <c r="B3962" s="2" t="n">
        <v>1965</v>
      </c>
      <c r="C3962" s="2" t="inlineStr">
        <is>
          <t>PUXADA RECEB</t>
        </is>
      </c>
      <c r="D3962" s="2" t="inlineStr">
        <is>
          <t>5443652</t>
        </is>
      </c>
      <c r="E3962" s="2" t="inlineStr">
        <is>
          <t>Diego Alves De Capua</t>
        </is>
      </c>
      <c r="F3962" s="2" t="n">
        <v>1393</v>
      </c>
      <c r="G3962" s="2" t="n">
        <v>115.12</v>
      </c>
      <c r="H3962" s="2" t="n">
        <v>12</v>
      </c>
      <c r="I3962" s="2" t="n">
        <v>0</v>
      </c>
      <c r="J3962" s="2" t="inlineStr">
        <is>
          <t>GPA</t>
        </is>
      </c>
    </row>
    <row r="3963">
      <c r="A3963" s="2" t="n">
        <v>8</v>
      </c>
      <c r="B3963" s="2" t="n">
        <v>1965</v>
      </c>
      <c r="C3963" s="2" t="inlineStr">
        <is>
          <t>SEPARACAO</t>
        </is>
      </c>
      <c r="D3963" s="2" t="inlineStr">
        <is>
          <t>5443652</t>
        </is>
      </c>
      <c r="E3963" s="2" t="inlineStr">
        <is>
          <t>Diego Alves De Capua</t>
        </is>
      </c>
      <c r="F3963" s="2" t="n">
        <v>495</v>
      </c>
      <c r="G3963" s="2" t="n">
        <v>6.3</v>
      </c>
      <c r="H3963" s="2" t="n">
        <v>79</v>
      </c>
      <c r="I3963" s="2" t="n">
        <v/>
      </c>
      <c r="J3963" s="2" t="inlineStr">
        <is>
          <t>GPA</t>
        </is>
      </c>
    </row>
    <row r="3964">
      <c r="A3964" s="2" t="n">
        <v>8</v>
      </c>
      <c r="B3964" s="2" t="n">
        <v>1965</v>
      </c>
      <c r="C3964" s="2" t="inlineStr">
        <is>
          <t>PUXADA RECEB</t>
        </is>
      </c>
      <c r="D3964" s="2" t="inlineStr">
        <is>
          <t>5443938</t>
        </is>
      </c>
      <c r="E3964" s="2" t="inlineStr">
        <is>
          <t>Samuel Gaspar Lopes</t>
        </is>
      </c>
      <c r="F3964" s="2" t="n">
        <v>2964</v>
      </c>
      <c r="G3964" s="2" t="n">
        <v>138.5</v>
      </c>
      <c r="H3964" s="2" t="n">
        <v>21</v>
      </c>
      <c r="I3964" s="2" t="n">
        <v>0</v>
      </c>
      <c r="J3964" s="2" t="inlineStr">
        <is>
          <t>GPA</t>
        </is>
      </c>
    </row>
    <row r="3965">
      <c r="A3965" s="2" t="n">
        <v>8</v>
      </c>
      <c r="B3965" s="2" t="n">
        <v>1965</v>
      </c>
      <c r="C3965" s="2" t="inlineStr">
        <is>
          <t>SEPARACAO</t>
        </is>
      </c>
      <c r="D3965" s="2" t="inlineStr">
        <is>
          <t>5443938</t>
        </is>
      </c>
      <c r="E3965" s="2" t="inlineStr">
        <is>
          <t>Samuel Gaspar Lopes</t>
        </is>
      </c>
      <c r="F3965" s="2" t="n">
        <v>975</v>
      </c>
      <c r="G3965" s="2" t="n">
        <v>12.17</v>
      </c>
      <c r="H3965" s="2" t="n">
        <v>80</v>
      </c>
      <c r="I3965" s="2" t="n">
        <v/>
      </c>
      <c r="J3965" s="2" t="inlineStr">
        <is>
          <t>GPA</t>
        </is>
      </c>
    </row>
    <row r="3966">
      <c r="A3966" s="2" t="n">
        <v>8</v>
      </c>
      <c r="B3966" s="2" t="n">
        <v>1965</v>
      </c>
      <c r="C3966" s="2" t="inlineStr">
        <is>
          <t>CARREGAMENTO</t>
        </is>
      </c>
      <c r="D3966" s="2" t="inlineStr">
        <is>
          <t>5444055</t>
        </is>
      </c>
      <c r="E3966" s="2" t="inlineStr">
        <is>
          <t>Tiago Ferreira Da Costa De Oliveira</t>
        </is>
      </c>
      <c r="F3966" s="2" t="n">
        <v>493</v>
      </c>
      <c r="G3966" s="2" t="n">
        <v>14.35</v>
      </c>
      <c r="H3966" s="2" t="n">
        <v>34</v>
      </c>
      <c r="I3966" s="2" t="n">
        <v>0</v>
      </c>
      <c r="J3966" s="2" t="inlineStr">
        <is>
          <t>GPA</t>
        </is>
      </c>
    </row>
    <row r="3967">
      <c r="A3967" s="2" t="n">
        <v>8</v>
      </c>
      <c r="B3967" s="2" t="n">
        <v>1965</v>
      </c>
      <c r="C3967" s="2" t="inlineStr">
        <is>
          <t>PUXADA RECEB</t>
        </is>
      </c>
      <c r="D3967" s="2" t="inlineStr">
        <is>
          <t>5448433</t>
        </is>
      </c>
      <c r="E3967" s="2" t="inlineStr">
        <is>
          <t>Saudelia Ferreira Bezerra</t>
        </is>
      </c>
      <c r="F3967" s="2" t="n">
        <v>3675</v>
      </c>
      <c r="G3967" s="2" t="n">
        <v>124.73</v>
      </c>
      <c r="H3967" s="2" t="n">
        <v>29</v>
      </c>
      <c r="I3967" s="2" t="n">
        <v>0</v>
      </c>
      <c r="J3967" s="2" t="inlineStr">
        <is>
          <t>GPA</t>
        </is>
      </c>
    </row>
    <row r="3968">
      <c r="A3968" s="2" t="n">
        <v>8</v>
      </c>
      <c r="B3968" s="2" t="n">
        <v>1965</v>
      </c>
      <c r="C3968" s="2" t="inlineStr">
        <is>
          <t>SEPARACAO</t>
        </is>
      </c>
      <c r="D3968" s="2" t="inlineStr">
        <is>
          <t>5448433</t>
        </is>
      </c>
      <c r="E3968" s="2" t="inlineStr">
        <is>
          <t>Saudelia Ferreira Bezerra</t>
        </is>
      </c>
      <c r="F3968" s="2" t="n">
        <v>415</v>
      </c>
      <c r="G3968" s="2" t="n">
        <v>6.18</v>
      </c>
      <c r="H3968" s="2" t="n">
        <v>67</v>
      </c>
      <c r="I3968" s="2" t="n">
        <v/>
      </c>
      <c r="J3968" s="2" t="inlineStr">
        <is>
          <t>GPA</t>
        </is>
      </c>
    </row>
    <row r="3969">
      <c r="A3969" s="2" t="n">
        <v>8</v>
      </c>
      <c r="B3969" s="2" t="n">
        <v>1965</v>
      </c>
      <c r="C3969" s="2" t="inlineStr">
        <is>
          <t>RECEBIMENTO</t>
        </is>
      </c>
      <c r="D3969" s="2" t="inlineStr">
        <is>
          <t>5449120</t>
        </is>
      </c>
      <c r="E3969" s="2" t="inlineStr">
        <is>
          <t>Antonia Alcione De Sousa Nunes</t>
        </is>
      </c>
      <c r="F3969" s="2" t="n">
        <v>108</v>
      </c>
      <c r="G3969" s="2" t="n">
        <v>6.67</v>
      </c>
      <c r="H3969" s="2" t="n">
        <v>16</v>
      </c>
      <c r="I3969" s="2" t="n">
        <v>0</v>
      </c>
      <c r="J3969" s="2" t="inlineStr">
        <is>
          <t>GPA</t>
        </is>
      </c>
    </row>
    <row r="3970">
      <c r="A3970" s="2" t="n">
        <v>8</v>
      </c>
      <c r="B3970" s="2" t="n">
        <v>1965</v>
      </c>
      <c r="C3970" s="2" t="inlineStr">
        <is>
          <t>SEPARACAO</t>
        </is>
      </c>
      <c r="D3970" s="2" t="inlineStr">
        <is>
          <t>5449120</t>
        </is>
      </c>
      <c r="E3970" s="2" t="inlineStr">
        <is>
          <t>Antonia Alcione De Sousa Nunes</t>
        </is>
      </c>
      <c r="F3970" s="2" t="n">
        <v>69</v>
      </c>
      <c r="G3970" s="2" t="n">
        <v>1.18</v>
      </c>
      <c r="H3970" s="2" t="n">
        <v>58</v>
      </c>
      <c r="I3970" s="2" t="n">
        <v/>
      </c>
      <c r="J3970" s="2" t="inlineStr">
        <is>
          <t>GPA</t>
        </is>
      </c>
    </row>
    <row r="3971">
      <c r="A3971" s="2" t="n">
        <v>8</v>
      </c>
      <c r="B3971" s="2" t="n">
        <v>1965</v>
      </c>
      <c r="C3971" s="2" t="inlineStr">
        <is>
          <t>PUXADA RECEB</t>
        </is>
      </c>
      <c r="D3971" s="2" t="inlineStr">
        <is>
          <t>5449367</t>
        </is>
      </c>
      <c r="E3971" s="2" t="inlineStr">
        <is>
          <t>Thiago Souza Vieira</t>
        </is>
      </c>
      <c r="F3971" s="2" t="n">
        <v>2</v>
      </c>
      <c r="G3971" s="2" t="n">
        <v>1.33</v>
      </c>
      <c r="H3971" s="2" t="n">
        <v>2</v>
      </c>
      <c r="I3971" s="2" t="n">
        <v>0</v>
      </c>
      <c r="J3971" s="2" t="inlineStr">
        <is>
          <t>GPA</t>
        </is>
      </c>
    </row>
    <row r="3972">
      <c r="A3972" s="2" t="n">
        <v>8</v>
      </c>
      <c r="B3972" s="2" t="n">
        <v>1965</v>
      </c>
      <c r="C3972" s="2" t="inlineStr">
        <is>
          <t>RECEBIMENTO</t>
        </is>
      </c>
      <c r="D3972" s="2" t="inlineStr">
        <is>
          <t>5449367</t>
        </is>
      </c>
      <c r="E3972" s="2" t="inlineStr">
        <is>
          <t>Thiago Souza Vieira</t>
        </is>
      </c>
      <c r="F3972" s="2" t="n">
        <v>11</v>
      </c>
      <c r="G3972" s="2" t="n">
        <v>36.86</v>
      </c>
      <c r="H3972" s="2" t="n">
        <v>0</v>
      </c>
      <c r="I3972" s="2" t="n">
        <v>0</v>
      </c>
      <c r="J3972" s="2" t="inlineStr">
        <is>
          <t>GPA</t>
        </is>
      </c>
    </row>
    <row r="3973">
      <c r="A3973" s="2" t="n">
        <v>8</v>
      </c>
      <c r="B3973" s="2" t="n">
        <v>1965</v>
      </c>
      <c r="C3973" s="2" t="inlineStr">
        <is>
          <t>CARREGAMENTO</t>
        </is>
      </c>
      <c r="D3973" s="2" t="inlineStr">
        <is>
          <t>5449570</t>
        </is>
      </c>
      <c r="E3973" s="2" t="inlineStr">
        <is>
          <t>Ana Beatriz Dos Santos Silva</t>
        </is>
      </c>
      <c r="F3973" s="2" t="n">
        <v>438</v>
      </c>
      <c r="G3973" s="2" t="n">
        <v>39.81</v>
      </c>
      <c r="H3973" s="2" t="n">
        <v>11</v>
      </c>
      <c r="I3973" s="2" t="n">
        <v>0</v>
      </c>
      <c r="J3973" s="2" t="inlineStr">
        <is>
          <t>GPA</t>
        </is>
      </c>
    </row>
    <row r="3974">
      <c r="A3974" s="2" t="n">
        <v>8</v>
      </c>
      <c r="B3974" s="2" t="n">
        <v>1965</v>
      </c>
      <c r="C3974" s="2" t="inlineStr">
        <is>
          <t>SEPARACAO</t>
        </is>
      </c>
      <c r="D3974" s="2" t="inlineStr">
        <is>
          <t>5450403</t>
        </is>
      </c>
      <c r="E3974" s="2" t="inlineStr">
        <is>
          <t>Thiago De Lima Lucas</t>
        </is>
      </c>
      <c r="F3974" s="2" t="n">
        <v>8712</v>
      </c>
      <c r="G3974" s="2" t="n">
        <v>126.69</v>
      </c>
      <c r="H3974" s="2" t="n">
        <v>69</v>
      </c>
      <c r="I3974" s="2" t="n">
        <v/>
      </c>
      <c r="J3974" s="2" t="inlineStr">
        <is>
          <t>GPA</t>
        </is>
      </c>
    </row>
    <row r="3975">
      <c r="A3975" s="2" t="n">
        <v>8</v>
      </c>
      <c r="B3975" s="2" t="n">
        <v>1965</v>
      </c>
      <c r="C3975" s="2" t="inlineStr">
        <is>
          <t>SEPARACAO</t>
        </is>
      </c>
      <c r="D3975" s="2" t="inlineStr">
        <is>
          <t>5451434</t>
        </is>
      </c>
      <c r="E3975" s="2" t="inlineStr">
        <is>
          <t>JOAO VITOR DA SILVA GOMES</t>
        </is>
      </c>
      <c r="F3975" s="2" t="n">
        <v>1533</v>
      </c>
      <c r="G3975" s="2" t="n">
        <v>22.23</v>
      </c>
      <c r="H3975" s="2" t="n">
        <v>69</v>
      </c>
      <c r="I3975" s="2" t="n">
        <v/>
      </c>
      <c r="J3975" s="2" t="inlineStr">
        <is>
          <t>GPA</t>
        </is>
      </c>
    </row>
    <row r="3976">
      <c r="A3976" s="2" t="n">
        <v>8</v>
      </c>
      <c r="B3976" s="2" t="n">
        <v>1965</v>
      </c>
      <c r="C3976" s="2" t="inlineStr">
        <is>
          <t>PUXADA RECEB</t>
        </is>
      </c>
      <c r="D3976" s="2" t="inlineStr">
        <is>
          <t>5451949</t>
        </is>
      </c>
      <c r="E3976" s="2" t="inlineStr">
        <is>
          <t>Edson Fernando Paulino</t>
        </is>
      </c>
      <c r="F3976" s="2" t="n">
        <v>369</v>
      </c>
      <c r="G3976" s="2" t="n">
        <v>16.47</v>
      </c>
      <c r="H3976" s="2" t="n">
        <v>22</v>
      </c>
      <c r="I3976" s="2" t="n">
        <v>0</v>
      </c>
      <c r="J3976" s="2" t="inlineStr">
        <is>
          <t>GPA</t>
        </is>
      </c>
    </row>
    <row r="3977">
      <c r="A3977" s="2" t="n">
        <v>8</v>
      </c>
      <c r="B3977" s="2" t="n">
        <v>1965</v>
      </c>
      <c r="C3977" s="2" t="inlineStr">
        <is>
          <t>PUXADA RECEB</t>
        </is>
      </c>
      <c r="D3977" s="2" t="inlineStr">
        <is>
          <t>5452201</t>
        </is>
      </c>
      <c r="E3977" s="2" t="inlineStr">
        <is>
          <t>DANIEL DA SILVA SERAFIM</t>
        </is>
      </c>
      <c r="F3977" s="2" t="n">
        <v>183</v>
      </c>
      <c r="G3977" s="2" t="n">
        <v>35.83</v>
      </c>
      <c r="H3977" s="2" t="n">
        <v>5</v>
      </c>
      <c r="I3977" s="2" t="n">
        <v>0</v>
      </c>
      <c r="J3977" s="2" t="inlineStr">
        <is>
          <t>GPA</t>
        </is>
      </c>
    </row>
    <row r="3978">
      <c r="A3978" s="2" t="n">
        <v>8</v>
      </c>
      <c r="B3978" s="2" t="n">
        <v>1965</v>
      </c>
      <c r="C3978" s="2" t="inlineStr">
        <is>
          <t>PUXADA RECEB</t>
        </is>
      </c>
      <c r="D3978" s="2" t="inlineStr">
        <is>
          <t>5452260</t>
        </is>
      </c>
      <c r="E3978" s="2" t="inlineStr">
        <is>
          <t>BRUNO REIS RIBEIRO</t>
        </is>
      </c>
      <c r="F3978" s="2" t="n">
        <v>823</v>
      </c>
      <c r="G3978" s="2" t="n">
        <v>48.57</v>
      </c>
      <c r="H3978" s="2" t="n">
        <v>17</v>
      </c>
      <c r="I3978" s="2" t="n">
        <v>0</v>
      </c>
      <c r="J3978" s="2" t="inlineStr">
        <is>
          <t>GPA</t>
        </is>
      </c>
    </row>
    <row r="3979">
      <c r="A3979" s="2" t="n">
        <v>8</v>
      </c>
      <c r="B3979" s="2" t="n">
        <v>1965</v>
      </c>
      <c r="C3979" s="2" t="inlineStr">
        <is>
          <t>RECEBIMENTO</t>
        </is>
      </c>
      <c r="D3979" s="2" t="inlineStr">
        <is>
          <t>5452260</t>
        </is>
      </c>
      <c r="E3979" s="2" t="inlineStr">
        <is>
          <t>BRUNO REIS RIBEIRO</t>
        </is>
      </c>
      <c r="F3979" s="2" t="n">
        <v>3757</v>
      </c>
      <c r="G3979" s="2" t="n">
        <v>121.04</v>
      </c>
      <c r="H3979" s="2" t="n">
        <v>31</v>
      </c>
      <c r="I3979" s="2" t="n">
        <v>0</v>
      </c>
      <c r="J3979" s="2" t="inlineStr">
        <is>
          <t>GPA</t>
        </is>
      </c>
    </row>
    <row r="3980">
      <c r="A3980" s="2" t="n">
        <v>8</v>
      </c>
      <c r="B3980" s="2" t="n">
        <v>1965</v>
      </c>
      <c r="C3980" s="2" t="inlineStr">
        <is>
          <t>PUXADA RECEB</t>
        </is>
      </c>
      <c r="D3980" s="2" t="inlineStr">
        <is>
          <t>5453364</t>
        </is>
      </c>
      <c r="E3980" s="2" t="inlineStr">
        <is>
          <t>LUIZ FERNANDO TEIXEIRA</t>
        </is>
      </c>
      <c r="F3980" s="2" t="n">
        <v>137</v>
      </c>
      <c r="G3980" s="2" t="n">
        <v>19.28</v>
      </c>
      <c r="H3980" s="2" t="n">
        <v>7</v>
      </c>
      <c r="I3980" s="2" t="n">
        <v>0</v>
      </c>
      <c r="J3980" s="2" t="inlineStr">
        <is>
          <t>GPA</t>
        </is>
      </c>
    </row>
    <row r="3981">
      <c r="A3981" s="2" t="n">
        <v>8</v>
      </c>
      <c r="B3981" s="2" t="n">
        <v>1965</v>
      </c>
      <c r="C3981" s="2" t="inlineStr">
        <is>
          <t>SEPARACAO</t>
        </is>
      </c>
      <c r="D3981" s="2" t="inlineStr">
        <is>
          <t>5453496</t>
        </is>
      </c>
      <c r="E3981" s="2" t="inlineStr">
        <is>
          <t>DOUGLAS LUIZ</t>
        </is>
      </c>
      <c r="F3981" s="2" t="n">
        <v>6699</v>
      </c>
      <c r="G3981" s="2" t="n">
        <v>107.85</v>
      </c>
      <c r="H3981" s="2" t="n">
        <v>62</v>
      </c>
      <c r="I3981" s="2" t="n">
        <v/>
      </c>
      <c r="J3981" s="2" t="inlineStr">
        <is>
          <t>GPA</t>
        </is>
      </c>
    </row>
    <row r="3982">
      <c r="A3982" s="2" t="n">
        <v>8</v>
      </c>
      <c r="B3982" s="2" t="n">
        <v>1965</v>
      </c>
      <c r="C3982" s="2" t="inlineStr">
        <is>
          <t>CARREGAMENTO</t>
        </is>
      </c>
      <c r="D3982" s="2" t="inlineStr">
        <is>
          <t>5453690</t>
        </is>
      </c>
      <c r="E3982" s="2" t="inlineStr">
        <is>
          <t>Joao Victor Marques De Souza</t>
        </is>
      </c>
      <c r="F3982" s="2" t="n">
        <v>1090</v>
      </c>
      <c r="G3982" s="2" t="n">
        <v>117.3</v>
      </c>
      <c r="H3982" s="2" t="n">
        <v>9</v>
      </c>
      <c r="I3982" s="2" t="n">
        <v>0</v>
      </c>
      <c r="J3982" s="2" t="inlineStr">
        <is>
          <t>GPA</t>
        </is>
      </c>
    </row>
    <row r="3983">
      <c r="A3983" s="2" t="n">
        <v>8</v>
      </c>
      <c r="B3983" s="2" t="n">
        <v>1965</v>
      </c>
      <c r="C3983" s="2" t="inlineStr">
        <is>
          <t>PUXADA RECEB</t>
        </is>
      </c>
      <c r="D3983" s="2" t="inlineStr">
        <is>
          <t>5454344</t>
        </is>
      </c>
      <c r="E3983" s="2" t="inlineStr">
        <is>
          <t>Uelveston Ribeiro De Sousa</t>
        </is>
      </c>
      <c r="F3983" s="2" t="n">
        <v>2492</v>
      </c>
      <c r="G3983" s="2" t="n">
        <v>133.11</v>
      </c>
      <c r="H3983" s="2" t="n">
        <v>19</v>
      </c>
      <c r="I3983" s="2" t="n">
        <v>0</v>
      </c>
      <c r="J3983" s="2" t="inlineStr">
        <is>
          <t>GPA</t>
        </is>
      </c>
    </row>
    <row r="3984">
      <c r="A3984" s="2" t="n">
        <v>8</v>
      </c>
      <c r="B3984" s="2" t="n">
        <v>1965</v>
      </c>
      <c r="C3984" s="2" t="inlineStr">
        <is>
          <t>SEPARACAO</t>
        </is>
      </c>
      <c r="D3984" s="2" t="inlineStr">
        <is>
          <t>5454344</t>
        </is>
      </c>
      <c r="E3984" s="2" t="inlineStr">
        <is>
          <t>Uelveston Ribeiro De Sousa</t>
        </is>
      </c>
      <c r="F3984" s="2" t="n">
        <v>556</v>
      </c>
      <c r="G3984" s="2" t="n">
        <v>11.58</v>
      </c>
      <c r="H3984" s="2" t="n">
        <v>48</v>
      </c>
      <c r="I3984" s="2" t="n">
        <v/>
      </c>
      <c r="J3984" s="2" t="inlineStr">
        <is>
          <t>GPA</t>
        </is>
      </c>
    </row>
    <row r="3985">
      <c r="A3985" s="2" t="n">
        <v>8</v>
      </c>
      <c r="B3985" s="2" t="n">
        <v>1965</v>
      </c>
      <c r="C3985" s="2" t="inlineStr">
        <is>
          <t>CARREGAMENTO</t>
        </is>
      </c>
      <c r="D3985" s="2" t="inlineStr">
        <is>
          <t>5454557</t>
        </is>
      </c>
      <c r="E3985" s="2" t="inlineStr">
        <is>
          <t>Henrique Souza Baatsck</t>
        </is>
      </c>
      <c r="F3985" s="2" t="n">
        <v>271</v>
      </c>
      <c r="G3985" s="2" t="n">
        <v>21.99</v>
      </c>
      <c r="H3985" s="2" t="n">
        <v>12</v>
      </c>
      <c r="I3985" s="2" t="n">
        <v>0</v>
      </c>
      <c r="J3985" s="2" t="inlineStr">
        <is>
          <t>GPA</t>
        </is>
      </c>
    </row>
    <row r="3986">
      <c r="A3986" s="2" t="n">
        <v>8</v>
      </c>
      <c r="B3986" s="2" t="n">
        <v>1965</v>
      </c>
      <c r="C3986" s="2" t="inlineStr">
        <is>
          <t>SEPARACAO</t>
        </is>
      </c>
      <c r="D3986" s="2" t="inlineStr">
        <is>
          <t>5454654</t>
        </is>
      </c>
      <c r="E3986" s="2" t="inlineStr">
        <is>
          <t>IVAN   MELO DA CUNHA</t>
        </is>
      </c>
      <c r="F3986" s="2" t="n">
        <v>61</v>
      </c>
      <c r="G3986" s="2" t="n">
        <v>0.45</v>
      </c>
      <c r="H3986" s="2" t="n">
        <v>136</v>
      </c>
      <c r="I3986" s="2" t="n">
        <v/>
      </c>
      <c r="J3986" s="2" t="inlineStr">
        <is>
          <t>GPA</t>
        </is>
      </c>
    </row>
    <row r="3987">
      <c r="A3987" s="2" t="n">
        <v>8</v>
      </c>
      <c r="B3987" s="2" t="n">
        <v>1965</v>
      </c>
      <c r="C3987" s="2" t="inlineStr">
        <is>
          <t>SEPARACAO</t>
        </is>
      </c>
      <c r="D3987" s="2" t="inlineStr">
        <is>
          <t>5456649</t>
        </is>
      </c>
      <c r="E3987" s="2" t="inlineStr">
        <is>
          <t>Jorge Felipe Evangelista Cardoso</t>
        </is>
      </c>
      <c r="F3987" s="2" t="n">
        <v>1741</v>
      </c>
      <c r="G3987" s="2" t="n">
        <v>46.04</v>
      </c>
      <c r="H3987" s="2" t="n">
        <v>38</v>
      </c>
      <c r="I3987" s="2" t="n">
        <v/>
      </c>
      <c r="J3987" s="2" t="inlineStr">
        <is>
          <t>GPA</t>
        </is>
      </c>
    </row>
    <row r="3988">
      <c r="A3988" s="2" t="n">
        <v>8</v>
      </c>
      <c r="B3988" s="2" t="n">
        <v>1965</v>
      </c>
      <c r="C3988" s="2" t="inlineStr">
        <is>
          <t>CARREGAMENTO</t>
        </is>
      </c>
      <c r="D3988" s="2" t="inlineStr">
        <is>
          <t>5458072</t>
        </is>
      </c>
      <c r="E3988" s="2" t="inlineStr">
        <is>
          <t>Eliel Farias Da Conceição</t>
        </is>
      </c>
      <c r="F3988" s="2" t="n">
        <v>811</v>
      </c>
      <c r="G3988" s="2" t="n">
        <v>41.8</v>
      </c>
      <c r="H3988" s="2" t="n">
        <v>19</v>
      </c>
      <c r="I3988" s="2" t="n">
        <v>0</v>
      </c>
      <c r="J3988" s="2" t="inlineStr">
        <is>
          <t>GPA</t>
        </is>
      </c>
    </row>
    <row r="3989">
      <c r="A3989" s="2" t="n">
        <v>8</v>
      </c>
      <c r="B3989" s="2" t="n">
        <v>1965</v>
      </c>
      <c r="C3989" s="2" t="inlineStr">
        <is>
          <t>PUXADA RECEB</t>
        </is>
      </c>
      <c r="D3989" s="2" t="inlineStr">
        <is>
          <t>5463858</t>
        </is>
      </c>
      <c r="E3989" s="2" t="inlineStr">
        <is>
          <t>MARIA JOSE MENESES DA SILVA</t>
        </is>
      </c>
      <c r="F3989" s="2" t="n">
        <v>220</v>
      </c>
      <c r="G3989" s="2" t="n">
        <v>13.22</v>
      </c>
      <c r="H3989" s="2" t="n">
        <v>17</v>
      </c>
      <c r="I3989" s="2" t="n">
        <v>0</v>
      </c>
      <c r="J3989" s="2" t="inlineStr">
        <is>
          <t>GPA</t>
        </is>
      </c>
    </row>
    <row r="3990">
      <c r="A3990" s="2" t="n">
        <v>8</v>
      </c>
      <c r="B3990" s="2" t="n">
        <v>1965</v>
      </c>
      <c r="C3990" s="2" t="inlineStr">
        <is>
          <t>RECEBIMENTO</t>
        </is>
      </c>
      <c r="D3990" s="2" t="inlineStr">
        <is>
          <t>5463858</t>
        </is>
      </c>
      <c r="E3990" s="2" t="inlineStr">
        <is>
          <t>MARIA JOSE MENESES DA SILVA</t>
        </is>
      </c>
      <c r="F3990" s="2" t="n">
        <v>6664</v>
      </c>
      <c r="G3990" s="2" t="n">
        <v>143.31</v>
      </c>
      <c r="H3990" s="2" t="n">
        <v>47</v>
      </c>
      <c r="I3990" s="2" t="n">
        <v>0</v>
      </c>
      <c r="J3990" s="2" t="inlineStr">
        <is>
          <t>GPA</t>
        </is>
      </c>
    </row>
    <row r="3991">
      <c r="A3991" s="2" t="n">
        <v>8</v>
      </c>
      <c r="B3991" s="2" t="n">
        <v>1965</v>
      </c>
      <c r="C3991" s="2" t="inlineStr">
        <is>
          <t>CARREGAMENTO</t>
        </is>
      </c>
      <c r="D3991" s="2" t="inlineStr">
        <is>
          <t>5467225</t>
        </is>
      </c>
      <c r="E3991" s="2" t="inlineStr">
        <is>
          <t>PETERSON SILVA DE OLIVEIRA</t>
        </is>
      </c>
      <c r="F3991" s="2" t="n">
        <v>368</v>
      </c>
      <c r="G3991" s="2" t="n">
        <v>14.06</v>
      </c>
      <c r="H3991" s="2" t="n">
        <v>26</v>
      </c>
      <c r="I3991" s="2" t="n">
        <v>0</v>
      </c>
      <c r="J3991" s="2" t="inlineStr">
        <is>
          <t>GPA</t>
        </is>
      </c>
    </row>
    <row r="3992">
      <c r="A3992" s="2" t="n">
        <v>8</v>
      </c>
      <c r="B3992" s="2" t="n">
        <v>1965</v>
      </c>
      <c r="C3992" s="2" t="inlineStr">
        <is>
          <t>ATIVIDADE OP. EMP.</t>
        </is>
      </c>
      <c r="D3992" s="2" t="inlineStr">
        <is>
          <t>5470609</t>
        </is>
      </c>
      <c r="E3992" s="2" t="inlineStr">
        <is>
          <t>Francisco Manoel Dos Santos</t>
        </is>
      </c>
      <c r="F3992" s="2" t="n">
        <v>1723</v>
      </c>
      <c r="G3992" s="2" t="n">
        <v>145.67</v>
      </c>
      <c r="H3992" s="2" t="n">
        <v>12</v>
      </c>
      <c r="I3992" s="2" t="n">
        <v>0</v>
      </c>
      <c r="J3992" s="2" t="inlineStr">
        <is>
          <t>GPA</t>
        </is>
      </c>
    </row>
    <row r="3993">
      <c r="A3993" s="2" t="n">
        <v>8</v>
      </c>
      <c r="B3993" s="2" t="n">
        <v>1965</v>
      </c>
      <c r="C3993" s="2" t="inlineStr">
        <is>
          <t>PUXADA RECEB</t>
        </is>
      </c>
      <c r="D3993" s="2" t="inlineStr">
        <is>
          <t>5475325</t>
        </is>
      </c>
      <c r="E3993" s="2" t="inlineStr">
        <is>
          <t>FRANCISCO RINALDO</t>
        </is>
      </c>
      <c r="F3993" s="2" t="n">
        <v>128</v>
      </c>
      <c r="G3993" s="2" t="n">
        <v>13.34</v>
      </c>
      <c r="H3993" s="2" t="n">
        <v>10</v>
      </c>
      <c r="I3993" s="2" t="n">
        <v>0</v>
      </c>
      <c r="J3993" s="2" t="inlineStr">
        <is>
          <t>GPA</t>
        </is>
      </c>
    </row>
    <row r="3994">
      <c r="A3994" s="2" t="n">
        <v>8</v>
      </c>
      <c r="B3994" s="2" t="n">
        <v>1965</v>
      </c>
      <c r="C3994" s="2" t="inlineStr">
        <is>
          <t>RECEBIMENTO</t>
        </is>
      </c>
      <c r="D3994" s="2" t="inlineStr">
        <is>
          <t>5475325</t>
        </is>
      </c>
      <c r="E3994" s="2" t="inlineStr">
        <is>
          <t>FRANCISCO RINALDO</t>
        </is>
      </c>
      <c r="F3994" s="2" t="n">
        <v>32</v>
      </c>
      <c r="G3994" s="2" t="n">
        <v>6.7</v>
      </c>
      <c r="H3994" s="2" t="n">
        <v>5</v>
      </c>
      <c r="I3994" s="2" t="n">
        <v>0</v>
      </c>
      <c r="J3994" s="2" t="inlineStr">
        <is>
          <t>GPA</t>
        </is>
      </c>
    </row>
    <row r="3995">
      <c r="A3995" s="2" t="n">
        <v>8</v>
      </c>
      <c r="B3995" s="2" t="n">
        <v>1965</v>
      </c>
      <c r="C3995" s="2" t="inlineStr">
        <is>
          <t>SEPARACAO</t>
        </is>
      </c>
      <c r="D3995" s="2" t="inlineStr">
        <is>
          <t>5475325</t>
        </is>
      </c>
      <c r="E3995" s="2" t="inlineStr">
        <is>
          <t>FRANCISCO RINALDO</t>
        </is>
      </c>
      <c r="F3995" s="2" t="n">
        <v>512</v>
      </c>
      <c r="G3995" s="2" t="n">
        <v>18.2</v>
      </c>
      <c r="H3995" s="2" t="n">
        <v>28</v>
      </c>
      <c r="I3995" s="2" t="n">
        <v/>
      </c>
      <c r="J3995" s="2" t="inlineStr">
        <is>
          <t>GPA</t>
        </is>
      </c>
    </row>
    <row r="3996">
      <c r="A3996" s="2" t="n">
        <v>8</v>
      </c>
      <c r="B3996" s="2" t="n">
        <v>1965</v>
      </c>
      <c r="C3996" s="2" t="inlineStr">
        <is>
          <t>CARREGAMENTO</t>
        </is>
      </c>
      <c r="D3996" s="2" t="inlineStr">
        <is>
          <t>5487587</t>
        </is>
      </c>
      <c r="E3996" s="2" t="inlineStr">
        <is>
          <t>Fernanda Clementino</t>
        </is>
      </c>
      <c r="F3996" s="2" t="n">
        <v>1286</v>
      </c>
      <c r="G3996" s="2" t="n">
        <v>85.92</v>
      </c>
      <c r="H3996" s="2" t="n">
        <v>15</v>
      </c>
      <c r="I3996" s="2" t="n">
        <v>0</v>
      </c>
      <c r="J3996" s="2" t="inlineStr">
        <is>
          <t>GPA</t>
        </is>
      </c>
    </row>
    <row r="3997">
      <c r="A3997" s="2" t="n">
        <v>8</v>
      </c>
      <c r="B3997" s="2" t="n">
        <v>1965</v>
      </c>
      <c r="C3997" s="2" t="inlineStr">
        <is>
          <t>SEPARACAO</t>
        </is>
      </c>
      <c r="D3997" s="2" t="inlineStr">
        <is>
          <t>5487587</t>
        </is>
      </c>
      <c r="E3997" s="2" t="inlineStr">
        <is>
          <t>Fernanda Clementino</t>
        </is>
      </c>
      <c r="F3997" s="2" t="n">
        <v>148</v>
      </c>
      <c r="G3997" s="2" t="n">
        <v>0.88</v>
      </c>
      <c r="H3997" s="2" t="n">
        <v>168</v>
      </c>
      <c r="I3997" s="2" t="n">
        <v/>
      </c>
      <c r="J3997" s="2" t="inlineStr">
        <is>
          <t>GPA</t>
        </is>
      </c>
    </row>
    <row r="3998">
      <c r="A3998" s="2" t="n">
        <v>8</v>
      </c>
      <c r="B3998" s="2" t="n">
        <v>1965</v>
      </c>
      <c r="C3998" s="2" t="inlineStr">
        <is>
          <t>CARREGAMENTO</t>
        </is>
      </c>
      <c r="D3998" s="2" t="inlineStr">
        <is>
          <t>5488877</t>
        </is>
      </c>
      <c r="E3998" s="2" t="inlineStr">
        <is>
          <t>Kaua Gomes Dos Santos</t>
        </is>
      </c>
      <c r="F3998" s="2" t="n">
        <v>166</v>
      </c>
      <c r="G3998" s="2" t="n">
        <v>7.72</v>
      </c>
      <c r="H3998" s="2" t="n">
        <v>22</v>
      </c>
      <c r="I3998" s="2" t="n">
        <v>0</v>
      </c>
      <c r="J3998" s="2" t="inlineStr">
        <is>
          <t>GPA</t>
        </is>
      </c>
    </row>
    <row r="3999">
      <c r="A3999" s="2" t="n">
        <v>8</v>
      </c>
      <c r="B3999" s="2" t="n">
        <v>1965</v>
      </c>
      <c r="C3999" s="2" t="inlineStr">
        <is>
          <t>CARREGAMENTO</t>
        </is>
      </c>
      <c r="D3999" s="2" t="inlineStr">
        <is>
          <t>5522595</t>
        </is>
      </c>
      <c r="E3999" s="2" t="inlineStr">
        <is>
          <t>Joseneto Queiroz De Souza</t>
        </is>
      </c>
      <c r="F3999" s="2" t="n">
        <v>1238</v>
      </c>
      <c r="G3999" s="2" t="n">
        <v>54.66</v>
      </c>
      <c r="H3999" s="2" t="n">
        <v>23</v>
      </c>
      <c r="I3999" s="2" t="n">
        <v>0</v>
      </c>
      <c r="J3999" s="2" t="inlineStr">
        <is>
          <t>GPA</t>
        </is>
      </c>
    </row>
    <row r="4000">
      <c r="A4000" s="2" t="n">
        <v>8</v>
      </c>
      <c r="B4000" s="2" t="n">
        <v>1965</v>
      </c>
      <c r="C4000" s="2" t="inlineStr">
        <is>
          <t>RECEBIMENTO</t>
        </is>
      </c>
      <c r="D4000" s="2" t="inlineStr">
        <is>
          <t>5530172</t>
        </is>
      </c>
      <c r="E4000" s="2" t="inlineStr">
        <is>
          <t>Lucas Dias Ribeiro</t>
        </is>
      </c>
      <c r="F4000" s="2" t="n">
        <v>5346</v>
      </c>
      <c r="G4000" s="2" t="n">
        <v>143.95</v>
      </c>
      <c r="H4000" s="2" t="n">
        <v>37</v>
      </c>
      <c r="I4000" s="2" t="n">
        <v>0</v>
      </c>
      <c r="J4000" s="2" t="inlineStr">
        <is>
          <t>GPA</t>
        </is>
      </c>
    </row>
    <row r="4001">
      <c r="A4001" s="2" t="n">
        <v>8</v>
      </c>
      <c r="B4001" s="2" t="n">
        <v>1965</v>
      </c>
      <c r="C4001" s="2" t="inlineStr">
        <is>
          <t>CARREGAMENTO</t>
        </is>
      </c>
      <c r="D4001" s="2" t="inlineStr">
        <is>
          <t>5530407</t>
        </is>
      </c>
      <c r="E4001" s="2" t="inlineStr">
        <is>
          <t>Carlos Eduardo Ribeiro Goulart De Andrade</t>
        </is>
      </c>
      <c r="F4001" s="2" t="n">
        <v>1760</v>
      </c>
      <c r="G4001" s="2" t="n">
        <v>62.71</v>
      </c>
      <c r="H4001" s="2" t="n">
        <v>28</v>
      </c>
      <c r="I4001" s="2" t="n">
        <v>0</v>
      </c>
      <c r="J4001" s="2" t="inlineStr">
        <is>
          <t>GPA</t>
        </is>
      </c>
    </row>
    <row r="4002">
      <c r="A4002" s="2" t="n">
        <v>8</v>
      </c>
      <c r="B4002" s="2" t="n">
        <v>1965</v>
      </c>
      <c r="C4002" s="2" t="inlineStr">
        <is>
          <t>SEPARACAO</t>
        </is>
      </c>
      <c r="D4002" s="2" t="inlineStr">
        <is>
          <t>5530407</t>
        </is>
      </c>
      <c r="E4002" s="2" t="inlineStr">
        <is>
          <t>Carlos Eduardo Ribeiro Goulart De Andrade</t>
        </is>
      </c>
      <c r="F4002" s="2" t="n">
        <v>59</v>
      </c>
      <c r="G4002" s="2" t="n">
        <v>0.95</v>
      </c>
      <c r="H4002" s="2" t="n">
        <v>62</v>
      </c>
      <c r="I4002" s="2" t="n">
        <v/>
      </c>
      <c r="J4002" s="2" t="inlineStr">
        <is>
          <t>GPA</t>
        </is>
      </c>
    </row>
    <row r="4003">
      <c r="A4003" s="2" t="n">
        <v>8</v>
      </c>
      <c r="B4003" s="2" t="n">
        <v>1965</v>
      </c>
      <c r="C4003" s="2" t="inlineStr">
        <is>
          <t>RECEBIMENTO</t>
        </is>
      </c>
      <c r="D4003" s="2" t="inlineStr">
        <is>
          <t>5535344</t>
        </is>
      </c>
      <c r="E4003" s="2" t="inlineStr">
        <is>
          <t>WESLEY ALVES DE OLIVEIRA</t>
        </is>
      </c>
      <c r="F4003" s="2" t="n">
        <v>2123</v>
      </c>
      <c r="G4003" s="2" t="n">
        <v>125.37</v>
      </c>
      <c r="H4003" s="2" t="n">
        <v>17</v>
      </c>
      <c r="I4003" s="2" t="n">
        <v>0</v>
      </c>
      <c r="J4003" s="2" t="inlineStr">
        <is>
          <t>GPA</t>
        </is>
      </c>
    </row>
    <row r="4004">
      <c r="A4004" s="2" t="n">
        <v>8</v>
      </c>
      <c r="B4004" s="2" t="n">
        <v>1965</v>
      </c>
      <c r="C4004" s="2" t="inlineStr">
        <is>
          <t>SEPARACAO</t>
        </is>
      </c>
      <c r="D4004" s="2" t="inlineStr">
        <is>
          <t>5535930</t>
        </is>
      </c>
      <c r="E4004" s="2" t="inlineStr">
        <is>
          <t>Guilherme Henrique De Miranda</t>
        </is>
      </c>
      <c r="F4004" s="2" t="n">
        <v>113</v>
      </c>
      <c r="G4004" s="2" t="n">
        <v>3.77</v>
      </c>
      <c r="H4004" s="2" t="n">
        <v>30</v>
      </c>
      <c r="I4004" s="2" t="n">
        <v/>
      </c>
      <c r="J4004" s="2" t="inlineStr">
        <is>
          <t>GPA</t>
        </is>
      </c>
    </row>
    <row r="4005">
      <c r="A4005" s="2" t="n">
        <v>8</v>
      </c>
      <c r="B4005" s="2" t="n">
        <v>1965</v>
      </c>
      <c r="C4005" s="2" t="inlineStr">
        <is>
          <t>CARREGAMENTO</t>
        </is>
      </c>
      <c r="D4005" s="2" t="inlineStr">
        <is>
          <t>5535964</t>
        </is>
      </c>
      <c r="E4005" s="2" t="inlineStr">
        <is>
          <t>Keven Gustavo Rodrigues Pereira</t>
        </is>
      </c>
      <c r="F4005" s="2" t="n">
        <v>758</v>
      </c>
      <c r="G4005" s="2" t="n">
        <v>74.84</v>
      </c>
      <c r="H4005" s="2" t="n">
        <v>10</v>
      </c>
      <c r="I4005" s="2" t="n">
        <v>0</v>
      </c>
      <c r="J4005" s="2" t="inlineStr">
        <is>
          <t>GPA</t>
        </is>
      </c>
    </row>
    <row r="4006">
      <c r="A4006" s="2" t="n">
        <v>8</v>
      </c>
      <c r="B4006" s="2" t="n">
        <v>1965</v>
      </c>
      <c r="C4006" s="2" t="inlineStr">
        <is>
          <t>SEPARACAO</t>
        </is>
      </c>
      <c r="D4006" s="2" t="inlineStr">
        <is>
          <t>5535964</t>
        </is>
      </c>
      <c r="E4006" s="2" t="inlineStr">
        <is>
          <t>Keven Gustavo Rodrigues Pereira</t>
        </is>
      </c>
      <c r="F4006" s="2" t="n">
        <v>112</v>
      </c>
      <c r="G4006" s="2" t="n">
        <v>3.65</v>
      </c>
      <c r="H4006" s="2" t="n">
        <v>31</v>
      </c>
      <c r="I4006" s="2" t="n">
        <v/>
      </c>
      <c r="J4006" s="2" t="inlineStr">
        <is>
          <t>GPA</t>
        </is>
      </c>
    </row>
    <row r="4007">
      <c r="A4007" s="2" t="n">
        <v>8</v>
      </c>
      <c r="B4007" s="2" t="n">
        <v>1965</v>
      </c>
      <c r="C4007" s="2" t="inlineStr">
        <is>
          <t>SEPARACAO</t>
        </is>
      </c>
      <c r="D4007" s="2" t="inlineStr">
        <is>
          <t>5540461</t>
        </is>
      </c>
      <c r="E4007" s="2" t="inlineStr">
        <is>
          <t>FERNANDO ALONSO DA SILVA</t>
        </is>
      </c>
      <c r="F4007" s="2" t="n">
        <v>8224</v>
      </c>
      <c r="G4007" s="2" t="n">
        <v>118.62</v>
      </c>
      <c r="H4007" s="2" t="n">
        <v>69</v>
      </c>
      <c r="I4007" s="2" t="n">
        <v/>
      </c>
      <c r="J4007" s="2" t="inlineStr">
        <is>
          <t>GPA</t>
        </is>
      </c>
    </row>
    <row r="4008">
      <c r="A4008" s="2" t="n">
        <v>8</v>
      </c>
      <c r="B4008" s="2" t="n">
        <v>1965</v>
      </c>
      <c r="C4008" s="2" t="inlineStr">
        <is>
          <t>RECEBIMENTO</t>
        </is>
      </c>
      <c r="D4008" s="2" t="inlineStr">
        <is>
          <t>5556406</t>
        </is>
      </c>
      <c r="E4008" s="2" t="inlineStr">
        <is>
          <t>Marcos Antonio Pereira</t>
        </is>
      </c>
      <c r="F4008" s="2" t="n">
        <v>96</v>
      </c>
      <c r="G4008" s="2" t="n">
        <v>10.28</v>
      </c>
      <c r="H4008" s="2" t="n">
        <v>9</v>
      </c>
      <c r="I4008" s="2" t="n">
        <v>0</v>
      </c>
      <c r="J4008" s="2" t="inlineStr">
        <is>
          <t>GPA</t>
        </is>
      </c>
    </row>
    <row r="4009">
      <c r="A4009" s="2" t="n">
        <v>8</v>
      </c>
      <c r="B4009" s="2" t="n">
        <v>1965</v>
      </c>
      <c r="C4009" s="2" t="inlineStr">
        <is>
          <t>SEPARACAO</t>
        </is>
      </c>
      <c r="D4009" s="2" t="inlineStr">
        <is>
          <t>5556406</t>
        </is>
      </c>
      <c r="E4009" s="2" t="inlineStr">
        <is>
          <t>Marcos Antonio Pereira</t>
        </is>
      </c>
      <c r="F4009" s="2" t="n">
        <v>981</v>
      </c>
      <c r="G4009" s="2" t="n">
        <v>26.21</v>
      </c>
      <c r="H4009" s="2" t="n">
        <v>37</v>
      </c>
      <c r="I4009" s="2" t="n">
        <v/>
      </c>
      <c r="J4009" s="2" t="inlineStr">
        <is>
          <t>GPA</t>
        </is>
      </c>
    </row>
    <row r="4010">
      <c r="A4010" s="2" t="n">
        <v>8</v>
      </c>
      <c r="B4010" s="2" t="n">
        <v>1965</v>
      </c>
      <c r="C4010" s="2" t="inlineStr">
        <is>
          <t>PUXADA RECEB</t>
        </is>
      </c>
      <c r="D4010" s="2" t="inlineStr">
        <is>
          <t>5557925</t>
        </is>
      </c>
      <c r="E4010" s="2" t="inlineStr">
        <is>
          <t>LUCIA CLEIDE VIANA DOS SANTOS</t>
        </is>
      </c>
      <c r="F4010" s="2" t="n">
        <v>1530</v>
      </c>
      <c r="G4010" s="2" t="n">
        <v>88.37</v>
      </c>
      <c r="H4010" s="2" t="n">
        <v>17</v>
      </c>
      <c r="I4010" s="2" t="n">
        <v>0</v>
      </c>
      <c r="J4010" s="2" t="inlineStr">
        <is>
          <t>GPA</t>
        </is>
      </c>
    </row>
    <row r="4011">
      <c r="A4011" s="2" t="n">
        <v>8</v>
      </c>
      <c r="B4011" s="2" t="n">
        <v>1965</v>
      </c>
      <c r="C4011" s="2" t="inlineStr">
        <is>
          <t>SEPARACAO</t>
        </is>
      </c>
      <c r="D4011" s="2" t="inlineStr">
        <is>
          <t>5557925</t>
        </is>
      </c>
      <c r="E4011" s="2" t="inlineStr">
        <is>
          <t>LUCIA CLEIDE VIANA DOS SANTOS</t>
        </is>
      </c>
      <c r="F4011" s="2" t="n">
        <v>1092</v>
      </c>
      <c r="G4011" s="2" t="n">
        <v>14.4</v>
      </c>
      <c r="H4011" s="2" t="n">
        <v>76</v>
      </c>
      <c r="I4011" s="2" t="n">
        <v/>
      </c>
      <c r="J4011" s="2" t="inlineStr">
        <is>
          <t>GPA</t>
        </is>
      </c>
    </row>
    <row r="4012">
      <c r="A4012" s="2" t="n">
        <v>8</v>
      </c>
      <c r="B4012" s="2" t="n">
        <v>1965</v>
      </c>
      <c r="C4012" s="2" t="inlineStr">
        <is>
          <t>PUXADA RECEB</t>
        </is>
      </c>
      <c r="D4012" s="2" t="inlineStr">
        <is>
          <t>5567238</t>
        </is>
      </c>
      <c r="E4012" s="2" t="inlineStr">
        <is>
          <t>WILMAR SERGIO</t>
        </is>
      </c>
      <c r="F4012" s="2" t="n">
        <v>36</v>
      </c>
      <c r="G4012" s="2" t="n">
        <v>3.3</v>
      </c>
      <c r="H4012" s="2" t="n">
        <v>11</v>
      </c>
      <c r="I4012" s="2" t="n">
        <v>0</v>
      </c>
      <c r="J4012" s="2" t="inlineStr">
        <is>
          <t>GPA</t>
        </is>
      </c>
    </row>
    <row r="4013">
      <c r="A4013" s="2" t="n">
        <v>8</v>
      </c>
      <c r="B4013" s="2" t="n">
        <v>1965</v>
      </c>
      <c r="C4013" s="2" t="inlineStr">
        <is>
          <t>PUXADA RECEB</t>
        </is>
      </c>
      <c r="D4013" s="2" t="inlineStr">
        <is>
          <t>5568897</t>
        </is>
      </c>
      <c r="E4013" s="2" t="inlineStr">
        <is>
          <t>Everton Oliveira Da Silva</t>
        </is>
      </c>
      <c r="F4013" s="2" t="n">
        <v>215</v>
      </c>
      <c r="G4013" s="2" t="n">
        <v>27.68</v>
      </c>
      <c r="H4013" s="2" t="n">
        <v>8</v>
      </c>
      <c r="I4013" s="2" t="n">
        <v>0</v>
      </c>
      <c r="J4013" s="2" t="inlineStr">
        <is>
          <t>GPA</t>
        </is>
      </c>
    </row>
    <row r="4014">
      <c r="A4014" s="2" t="n">
        <v>8</v>
      </c>
      <c r="B4014" s="2" t="n">
        <v>1965</v>
      </c>
      <c r="C4014" s="2" t="inlineStr">
        <is>
          <t>PUXADA RECEB</t>
        </is>
      </c>
      <c r="D4014" s="2" t="inlineStr">
        <is>
          <t>5578035</t>
        </is>
      </c>
      <c r="E4014" s="2" t="inlineStr">
        <is>
          <t>Ana Carolina Martins</t>
        </is>
      </c>
      <c r="F4014" s="2" t="n">
        <v>1</v>
      </c>
      <c r="G4014" s="2" t="n">
        <v>6.67</v>
      </c>
      <c r="H4014" s="2" t="n">
        <v>0</v>
      </c>
      <c r="I4014" s="2" t="n">
        <v>0</v>
      </c>
      <c r="J4014" s="2" t="inlineStr">
        <is>
          <t>GPA</t>
        </is>
      </c>
    </row>
    <row r="4015">
      <c r="A4015" s="2" t="n">
        <v>8</v>
      </c>
      <c r="B4015" s="2" t="n">
        <v>1965</v>
      </c>
      <c r="C4015" s="2" t="inlineStr">
        <is>
          <t>SEPARACAO</t>
        </is>
      </c>
      <c r="D4015" s="2" t="inlineStr">
        <is>
          <t>5584914</t>
        </is>
      </c>
      <c r="E4015" s="2" t="inlineStr">
        <is>
          <t>CLEONICE CAMPOS DE JESUS</t>
        </is>
      </c>
      <c r="F4015" s="2" t="n">
        <v>6433</v>
      </c>
      <c r="G4015" s="2" t="n">
        <v>112.28</v>
      </c>
      <c r="H4015" s="2" t="n">
        <v>57</v>
      </c>
      <c r="I4015" s="2" t="n">
        <v/>
      </c>
      <c r="J4015" s="2" t="inlineStr">
        <is>
          <t>GPA</t>
        </is>
      </c>
    </row>
    <row r="4016">
      <c r="A4016" s="2" t="n">
        <v>8</v>
      </c>
      <c r="B4016" s="2" t="n">
        <v>1965</v>
      </c>
      <c r="C4016" s="2" t="inlineStr">
        <is>
          <t>PUXADA RECEB</t>
        </is>
      </c>
      <c r="D4016" s="2" t="inlineStr">
        <is>
          <t>5590221</t>
        </is>
      </c>
      <c r="E4016" s="2" t="inlineStr">
        <is>
          <t>LUANA SANTOS MIRANDA</t>
        </is>
      </c>
      <c r="F4016" s="2" t="n">
        <v>483</v>
      </c>
      <c r="G4016" s="2" t="n">
        <v>24.66</v>
      </c>
      <c r="H4016" s="2" t="n">
        <v>20</v>
      </c>
      <c r="I4016" s="2" t="n">
        <v>0</v>
      </c>
      <c r="J4016" s="2" t="inlineStr">
        <is>
          <t>GPA</t>
        </is>
      </c>
    </row>
    <row r="4017">
      <c r="A4017" s="2" t="n">
        <v>8</v>
      </c>
      <c r="B4017" s="2" t="n">
        <v>1965</v>
      </c>
      <c r="C4017" s="2" t="inlineStr">
        <is>
          <t>SEPARACAO</t>
        </is>
      </c>
      <c r="D4017" s="2" t="inlineStr">
        <is>
          <t>5590221</t>
        </is>
      </c>
      <c r="E4017" s="2" t="inlineStr">
        <is>
          <t>LUANA SANTOS MIRANDA</t>
        </is>
      </c>
      <c r="F4017" s="2" t="n">
        <v>206</v>
      </c>
      <c r="G4017" s="2" t="n">
        <v>5.62</v>
      </c>
      <c r="H4017" s="2" t="n">
        <v>37</v>
      </c>
      <c r="I4017" s="2" t="n">
        <v/>
      </c>
      <c r="J4017" s="2" t="inlineStr">
        <is>
          <t>GPA</t>
        </is>
      </c>
    </row>
    <row r="4018">
      <c r="A4018" s="2" t="n">
        <v>8</v>
      </c>
      <c r="B4018" s="2" t="n">
        <v>1965</v>
      </c>
      <c r="C4018" s="2" t="inlineStr">
        <is>
          <t>PUXADA RECEB</t>
        </is>
      </c>
      <c r="D4018" s="2" t="inlineStr">
        <is>
          <t>5593867</t>
        </is>
      </c>
      <c r="E4018" s="2" t="inlineStr">
        <is>
          <t>Nubia Rodrigues Dos Santos</t>
        </is>
      </c>
      <c r="F4018" s="2" t="n">
        <v>1154</v>
      </c>
      <c r="G4018" s="2" t="n">
        <v>100.45</v>
      </c>
      <c r="H4018" s="2" t="n">
        <v>11</v>
      </c>
      <c r="I4018" s="2" t="n">
        <v>0</v>
      </c>
      <c r="J4018" s="2" t="inlineStr">
        <is>
          <t>GPA</t>
        </is>
      </c>
    </row>
    <row r="4019">
      <c r="A4019" s="2" t="n">
        <v>8</v>
      </c>
      <c r="B4019" s="2" t="n">
        <v>1965</v>
      </c>
      <c r="C4019" s="2" t="inlineStr">
        <is>
          <t>SEPARACAO</t>
        </is>
      </c>
      <c r="D4019" s="2" t="inlineStr">
        <is>
          <t>5593867</t>
        </is>
      </c>
      <c r="E4019" s="2" t="inlineStr">
        <is>
          <t>Nubia Rodrigues Dos Santos</t>
        </is>
      </c>
      <c r="F4019" s="2" t="n">
        <v>122</v>
      </c>
      <c r="G4019" s="2" t="n">
        <v>6.99</v>
      </c>
      <c r="H4019" s="2" t="n">
        <v>17</v>
      </c>
      <c r="I4019" s="2" t="n">
        <v/>
      </c>
      <c r="J4019" s="2" t="inlineStr">
        <is>
          <t>GPA</t>
        </is>
      </c>
    </row>
    <row r="4020">
      <c r="A4020" s="2" t="n">
        <v>8</v>
      </c>
      <c r="B4020" s="2" t="n">
        <v>1965</v>
      </c>
      <c r="C4020" s="2" t="inlineStr">
        <is>
          <t>ATIVIDADE OP. EMP.</t>
        </is>
      </c>
      <c r="D4020" s="2" t="inlineStr">
        <is>
          <t>559507</t>
        </is>
      </c>
      <c r="E4020" s="2" t="inlineStr">
        <is>
          <t>Josivaldo Antonio Da Silva</t>
        </is>
      </c>
      <c r="F4020" s="2" t="n">
        <v>1758</v>
      </c>
      <c r="G4020" s="2" t="n">
        <v>152.72</v>
      </c>
      <c r="H4020" s="2" t="n">
        <v>12</v>
      </c>
      <c r="I4020" s="2" t="n">
        <v>0</v>
      </c>
      <c r="J4020" s="2" t="inlineStr">
        <is>
          <t>GPA</t>
        </is>
      </c>
    </row>
    <row r="4021">
      <c r="A4021" s="2" t="n">
        <v>8</v>
      </c>
      <c r="B4021" s="2" t="n">
        <v>1965</v>
      </c>
      <c r="C4021" s="2" t="inlineStr">
        <is>
          <t>PUXADA RECEB</t>
        </is>
      </c>
      <c r="D4021" s="2" t="inlineStr">
        <is>
          <t>5600740</t>
        </is>
      </c>
      <c r="E4021" s="2" t="inlineStr">
        <is>
          <t>PALOMA DIAS</t>
        </is>
      </c>
      <c r="F4021" s="2" t="n">
        <v>2257</v>
      </c>
      <c r="G4021" s="2" t="n">
        <v>114.8</v>
      </c>
      <c r="H4021" s="2" t="n">
        <v>20</v>
      </c>
      <c r="I4021" s="2" t="n">
        <v>0</v>
      </c>
      <c r="J4021" s="2" t="inlineStr">
        <is>
          <t>GPA</t>
        </is>
      </c>
    </row>
    <row r="4022">
      <c r="A4022" s="2" t="n">
        <v>8</v>
      </c>
      <c r="B4022" s="2" t="n">
        <v>1965</v>
      </c>
      <c r="C4022" s="2" t="inlineStr">
        <is>
          <t>SEPARACAO</t>
        </is>
      </c>
      <c r="D4022" s="2" t="inlineStr">
        <is>
          <t>5600740</t>
        </is>
      </c>
      <c r="E4022" s="2" t="inlineStr">
        <is>
          <t>PALOMA DIAS</t>
        </is>
      </c>
      <c r="F4022" s="2" t="n">
        <v>795</v>
      </c>
      <c r="G4022" s="2" t="n">
        <v>11.92</v>
      </c>
      <c r="H4022" s="2" t="n">
        <v>67</v>
      </c>
      <c r="I4022" s="2" t="n">
        <v/>
      </c>
      <c r="J4022" s="2" t="inlineStr">
        <is>
          <t>GPA</t>
        </is>
      </c>
    </row>
    <row r="4023">
      <c r="A4023" s="2" t="n">
        <v>8</v>
      </c>
      <c r="B4023" s="2" t="n">
        <v>1965</v>
      </c>
      <c r="C4023" s="2" t="inlineStr">
        <is>
          <t>SEPARACAO</t>
        </is>
      </c>
      <c r="D4023" s="2" t="inlineStr">
        <is>
          <t>5608775</t>
        </is>
      </c>
      <c r="E4023" s="2" t="inlineStr">
        <is>
          <t>RACHEL CAETANO DOS SANTOS</t>
        </is>
      </c>
      <c r="F4023" s="2" t="n">
        <v>65</v>
      </c>
      <c r="G4023" s="2" t="n">
        <v>2.21</v>
      </c>
      <c r="H4023" s="2" t="n">
        <v>29</v>
      </c>
      <c r="I4023" s="2" t="n">
        <v/>
      </c>
      <c r="J4023" s="2" t="inlineStr">
        <is>
          <t>GPA</t>
        </is>
      </c>
    </row>
    <row r="4024">
      <c r="A4024" s="2" t="n">
        <v>8</v>
      </c>
      <c r="B4024" s="2" t="n">
        <v>1965</v>
      </c>
      <c r="C4024" s="2" t="inlineStr">
        <is>
          <t>PUXADA RECEB</t>
        </is>
      </c>
      <c r="D4024" s="2" t="inlineStr">
        <is>
          <t>5609674</t>
        </is>
      </c>
      <c r="E4024" s="2" t="inlineStr">
        <is>
          <t>AUGUSTO DE MORAES CELIO</t>
        </is>
      </c>
      <c r="F4024" s="2" t="n">
        <v>862</v>
      </c>
      <c r="G4024" s="2" t="n">
        <v>30.09</v>
      </c>
      <c r="H4024" s="2" t="n">
        <v>29</v>
      </c>
      <c r="I4024" s="2" t="n">
        <v>0</v>
      </c>
      <c r="J4024" s="2" t="inlineStr">
        <is>
          <t>GPA</t>
        </is>
      </c>
    </row>
    <row r="4025">
      <c r="A4025" s="2" t="n">
        <v>8</v>
      </c>
      <c r="B4025" s="2" t="n">
        <v>1965</v>
      </c>
      <c r="C4025" s="2" t="inlineStr">
        <is>
          <t>SEPARACAO</t>
        </is>
      </c>
      <c r="D4025" s="2" t="inlineStr">
        <is>
          <t>5609674</t>
        </is>
      </c>
      <c r="E4025" s="2" t="inlineStr">
        <is>
          <t>AUGUSTO DE MORAES CELIO</t>
        </is>
      </c>
      <c r="F4025" s="2" t="n">
        <v>181</v>
      </c>
      <c r="G4025" s="2" t="n">
        <v>1.68</v>
      </c>
      <c r="H4025" s="2" t="n">
        <v>108</v>
      </c>
      <c r="I4025" s="2" t="n">
        <v/>
      </c>
      <c r="J4025" s="2" t="inlineStr">
        <is>
          <t>GPA</t>
        </is>
      </c>
    </row>
    <row r="4026">
      <c r="A4026" s="2" t="n">
        <v>8</v>
      </c>
      <c r="B4026" s="2" t="n">
        <v>1965</v>
      </c>
      <c r="C4026" s="2" t="inlineStr">
        <is>
          <t>PUXADA RECEB</t>
        </is>
      </c>
      <c r="D4026" s="2" t="inlineStr">
        <is>
          <t>5613329</t>
        </is>
      </c>
      <c r="E4026" s="2" t="inlineStr">
        <is>
          <t>Jose Orlando Dos Santos Silva</t>
        </is>
      </c>
      <c r="F4026" s="2" t="n">
        <v>3103</v>
      </c>
      <c r="G4026" s="2" t="n">
        <v>174.78</v>
      </c>
      <c r="H4026" s="2" t="n">
        <v>18</v>
      </c>
      <c r="I4026" s="2" t="n">
        <v>0</v>
      </c>
      <c r="J4026" s="2" t="inlineStr">
        <is>
          <t>GPA</t>
        </is>
      </c>
    </row>
    <row r="4027">
      <c r="A4027" s="2" t="n">
        <v>8</v>
      </c>
      <c r="B4027" s="2" t="n">
        <v>1965</v>
      </c>
      <c r="C4027" s="2" t="inlineStr">
        <is>
          <t>SEPARACAO</t>
        </is>
      </c>
      <c r="D4027" s="2" t="inlineStr">
        <is>
          <t>5613329</t>
        </is>
      </c>
      <c r="E4027" s="2" t="inlineStr">
        <is>
          <t>Jose Orlando Dos Santos Silva</t>
        </is>
      </c>
      <c r="F4027" s="2" t="n">
        <v>536</v>
      </c>
      <c r="G4027" s="2" t="n">
        <v>17.7</v>
      </c>
      <c r="H4027" s="2" t="n">
        <v>30</v>
      </c>
      <c r="I4027" s="2" t="n">
        <v/>
      </c>
      <c r="J4027" s="2" t="inlineStr">
        <is>
          <t>GPA</t>
        </is>
      </c>
    </row>
    <row r="4028">
      <c r="A4028" s="2" t="n">
        <v>8</v>
      </c>
      <c r="B4028" s="2" t="n">
        <v>1965</v>
      </c>
      <c r="C4028" s="2" t="inlineStr">
        <is>
          <t>CARREGAMENTO</t>
        </is>
      </c>
      <c r="D4028" s="2" t="inlineStr">
        <is>
          <t>5614384</t>
        </is>
      </c>
      <c r="E4028" s="2" t="inlineStr">
        <is>
          <t>Jeff Anneau</t>
        </is>
      </c>
      <c r="F4028" s="2" t="n">
        <v>360</v>
      </c>
      <c r="G4028" s="2" t="n">
        <v>53.69</v>
      </c>
      <c r="H4028" s="2" t="n">
        <v>7</v>
      </c>
      <c r="I4028" s="2" t="n">
        <v>0</v>
      </c>
      <c r="J4028" s="2" t="inlineStr">
        <is>
          <t>GPA</t>
        </is>
      </c>
    </row>
    <row r="4029">
      <c r="A4029" s="2" t="n">
        <v>8</v>
      </c>
      <c r="B4029" s="2" t="n">
        <v>1965</v>
      </c>
      <c r="C4029" s="2" t="inlineStr">
        <is>
          <t>SEPARACAO</t>
        </is>
      </c>
      <c r="D4029" s="2" t="inlineStr">
        <is>
          <t>5614384</t>
        </is>
      </c>
      <c r="E4029" s="2" t="inlineStr">
        <is>
          <t>Jeff Anneau</t>
        </is>
      </c>
      <c r="F4029" s="2" t="n">
        <v>347</v>
      </c>
      <c r="G4029" s="2" t="n">
        <v>2.8</v>
      </c>
      <c r="H4029" s="2" t="n">
        <v>124</v>
      </c>
      <c r="I4029" s="2" t="n">
        <v/>
      </c>
      <c r="J4029" s="2" t="inlineStr">
        <is>
          <t>GPA</t>
        </is>
      </c>
    </row>
    <row r="4030">
      <c r="A4030" s="2" t="n">
        <v>8</v>
      </c>
      <c r="B4030" s="2" t="n">
        <v>1965</v>
      </c>
      <c r="C4030" s="2" t="inlineStr">
        <is>
          <t>PUXADA RECEB</t>
        </is>
      </c>
      <c r="D4030" s="2" t="inlineStr">
        <is>
          <t>5614392</t>
        </is>
      </c>
      <c r="E4030" s="2" t="inlineStr">
        <is>
          <t>Joseane Dos Santos Castro Boffo</t>
        </is>
      </c>
      <c r="F4030" s="2" t="n">
        <v>2057</v>
      </c>
      <c r="G4030" s="2" t="n">
        <v>138.67</v>
      </c>
      <c r="H4030" s="2" t="n">
        <v>15</v>
      </c>
      <c r="I4030" s="2" t="n">
        <v>0</v>
      </c>
      <c r="J4030" s="2" t="inlineStr">
        <is>
          <t>GPA</t>
        </is>
      </c>
    </row>
    <row r="4031">
      <c r="A4031" s="2" t="n">
        <v>8</v>
      </c>
      <c r="B4031" s="2" t="n">
        <v>1965</v>
      </c>
      <c r="C4031" s="2" t="inlineStr">
        <is>
          <t>RECEBIMENTO</t>
        </is>
      </c>
      <c r="D4031" s="2" t="inlineStr">
        <is>
          <t>5614392</t>
        </is>
      </c>
      <c r="E4031" s="2" t="inlineStr">
        <is>
          <t>Joseane Dos Santos Castro Boffo</t>
        </is>
      </c>
      <c r="F4031" s="2" t="n">
        <v>8</v>
      </c>
      <c r="G4031" s="2" t="n">
        <v>6.67</v>
      </c>
      <c r="H4031" s="2" t="n">
        <v>1</v>
      </c>
      <c r="I4031" s="2" t="n">
        <v>0</v>
      </c>
      <c r="J4031" s="2" t="inlineStr">
        <is>
          <t>GPA</t>
        </is>
      </c>
    </row>
    <row r="4032">
      <c r="A4032" s="2" t="n">
        <v>8</v>
      </c>
      <c r="B4032" s="2" t="n">
        <v>1965</v>
      </c>
      <c r="C4032" s="2" t="inlineStr">
        <is>
          <t>SEPARACAO</t>
        </is>
      </c>
      <c r="D4032" s="2" t="inlineStr">
        <is>
          <t>5614392</t>
        </is>
      </c>
      <c r="E4032" s="2" t="inlineStr">
        <is>
          <t>Joseane Dos Santos Castro Boffo</t>
        </is>
      </c>
      <c r="F4032" s="2" t="n">
        <v>754</v>
      </c>
      <c r="G4032" s="2" t="n">
        <v>13.88</v>
      </c>
      <c r="H4032" s="2" t="n">
        <v>54</v>
      </c>
      <c r="I4032" s="2" t="n">
        <v/>
      </c>
      <c r="J4032" s="2" t="inlineStr">
        <is>
          <t>GPA</t>
        </is>
      </c>
    </row>
    <row r="4033">
      <c r="A4033" s="2" t="n">
        <v>8</v>
      </c>
      <c r="B4033" s="2" t="n">
        <v>1965</v>
      </c>
      <c r="C4033" s="2" t="inlineStr">
        <is>
          <t>RECEBIMENTO</t>
        </is>
      </c>
      <c r="D4033" s="2" t="inlineStr">
        <is>
          <t>5628903</t>
        </is>
      </c>
      <c r="E4033" s="2" t="inlineStr">
        <is>
          <t>Willian Kauan Brandao Da Silva</t>
        </is>
      </c>
      <c r="F4033" s="2" t="n">
        <v>1</v>
      </c>
      <c r="G4033" s="2" t="n">
        <v>6.67</v>
      </c>
      <c r="H4033" s="2" t="n">
        <v>0</v>
      </c>
      <c r="I4033" s="2" t="n">
        <v>0</v>
      </c>
      <c r="J4033" s="2" t="inlineStr">
        <is>
          <t>GPA</t>
        </is>
      </c>
    </row>
    <row r="4034">
      <c r="A4034" s="2" t="n">
        <v>8</v>
      </c>
      <c r="B4034" s="2" t="n">
        <v>1965</v>
      </c>
      <c r="C4034" s="2" t="inlineStr">
        <is>
          <t>SEPARACAO</t>
        </is>
      </c>
      <c r="D4034" s="2" t="inlineStr">
        <is>
          <t>5633451</t>
        </is>
      </c>
      <c r="E4034" s="2" t="inlineStr">
        <is>
          <t>Jessica Amanda Santos Constantino Da Silva</t>
        </is>
      </c>
      <c r="F4034" s="2" t="n">
        <v>4306</v>
      </c>
      <c r="G4034" s="2" t="n">
        <v>72.45</v>
      </c>
      <c r="H4034" s="2" t="n">
        <v>59</v>
      </c>
      <c r="I4034" s="2" t="n">
        <v/>
      </c>
      <c r="J4034" s="2" t="inlineStr">
        <is>
          <t>GPA</t>
        </is>
      </c>
    </row>
    <row r="4035">
      <c r="A4035" s="2" t="n">
        <v>8</v>
      </c>
      <c r="B4035" s="2" t="n">
        <v>1965</v>
      </c>
      <c r="C4035" s="2" t="inlineStr">
        <is>
          <t>SEPARACAO</t>
        </is>
      </c>
      <c r="D4035" s="2" t="inlineStr">
        <is>
          <t>5634806</t>
        </is>
      </c>
      <c r="E4035" s="2" t="inlineStr">
        <is>
          <t>KEYTH LIMA DE FONSECA</t>
        </is>
      </c>
      <c r="F4035" s="2" t="n">
        <v>3767</v>
      </c>
      <c r="G4035" s="2" t="n">
        <v>60.25</v>
      </c>
      <c r="H4035" s="2" t="n">
        <v>63</v>
      </c>
      <c r="I4035" s="2" t="n">
        <v/>
      </c>
      <c r="J4035" s="2" t="inlineStr">
        <is>
          <t>GPA</t>
        </is>
      </c>
    </row>
    <row r="4036">
      <c r="A4036" s="2" t="n">
        <v>8</v>
      </c>
      <c r="B4036" s="2" t="n">
        <v>1965</v>
      </c>
      <c r="C4036" s="2" t="inlineStr">
        <is>
          <t>CARREGAMENTO</t>
        </is>
      </c>
      <c r="D4036" s="2" t="inlineStr">
        <is>
          <t>5639026</t>
        </is>
      </c>
      <c r="E4036" s="2" t="inlineStr">
        <is>
          <t>Guiveline Faustin</t>
        </is>
      </c>
      <c r="F4036" s="2" t="n">
        <v>1213</v>
      </c>
      <c r="G4036" s="2" t="n">
        <v>89.44</v>
      </c>
      <c r="H4036" s="2" t="n">
        <v>14</v>
      </c>
      <c r="I4036" s="2" t="n">
        <v>0</v>
      </c>
      <c r="J4036" s="2" t="inlineStr">
        <is>
          <t>GPA</t>
        </is>
      </c>
    </row>
    <row r="4037">
      <c r="A4037" s="2" t="n">
        <v>8</v>
      </c>
      <c r="B4037" s="2" t="n">
        <v>1965</v>
      </c>
      <c r="C4037" s="2" t="inlineStr">
        <is>
          <t>PUXADA RECEB</t>
        </is>
      </c>
      <c r="D4037" s="2" t="inlineStr">
        <is>
          <t>5639026</t>
        </is>
      </c>
      <c r="E4037" s="2" t="inlineStr">
        <is>
          <t>Guiveline Faustin</t>
        </is>
      </c>
      <c r="F4037" s="2" t="n">
        <v>121</v>
      </c>
      <c r="G4037" s="2" t="n">
        <v>1.18</v>
      </c>
      <c r="H4037" s="2" t="n">
        <v>103</v>
      </c>
      <c r="I4037" s="2" t="n">
        <v>0</v>
      </c>
      <c r="J4037" s="2" t="inlineStr">
        <is>
          <t>GPA</t>
        </is>
      </c>
    </row>
    <row r="4038">
      <c r="A4038" s="2" t="n">
        <v>8</v>
      </c>
      <c r="B4038" s="2" t="n">
        <v>1965</v>
      </c>
      <c r="C4038" s="2" t="inlineStr">
        <is>
          <t>SEPARACAO</t>
        </is>
      </c>
      <c r="D4038" s="2" t="inlineStr">
        <is>
          <t>5639026</t>
        </is>
      </c>
      <c r="E4038" s="2" t="inlineStr">
        <is>
          <t>Guiveline Faustin</t>
        </is>
      </c>
      <c r="F4038" s="2" t="n">
        <v>996</v>
      </c>
      <c r="G4038" s="2" t="n">
        <v>18.4</v>
      </c>
      <c r="H4038" s="2" t="n">
        <v>54</v>
      </c>
      <c r="I4038" s="2" t="n">
        <v/>
      </c>
      <c r="J4038" s="2" t="inlineStr">
        <is>
          <t>GPA</t>
        </is>
      </c>
    </row>
    <row r="4039">
      <c r="A4039" s="2" t="n">
        <v>8</v>
      </c>
      <c r="B4039" s="2" t="n">
        <v>1965</v>
      </c>
      <c r="C4039" s="2" t="inlineStr">
        <is>
          <t>PUXADA RECEB</t>
        </is>
      </c>
      <c r="D4039" s="2" t="inlineStr">
        <is>
          <t>5646367</t>
        </is>
      </c>
      <c r="E4039" s="2" t="inlineStr">
        <is>
          <t>Niuma Cabral Pereira</t>
        </is>
      </c>
      <c r="F4039" s="2" t="n">
        <v>2374</v>
      </c>
      <c r="G4039" s="2" t="n">
        <v>110.94</v>
      </c>
      <c r="H4039" s="2" t="n">
        <v>21</v>
      </c>
      <c r="I4039" s="2" t="n">
        <v>0</v>
      </c>
      <c r="J4039" s="2" t="inlineStr">
        <is>
          <t>GPA</t>
        </is>
      </c>
    </row>
    <row r="4040">
      <c r="A4040" s="2" t="n">
        <v>8</v>
      </c>
      <c r="B4040" s="2" t="n">
        <v>1965</v>
      </c>
      <c r="C4040" s="2" t="inlineStr">
        <is>
          <t>SEPARACAO</t>
        </is>
      </c>
      <c r="D4040" s="2" t="inlineStr">
        <is>
          <t>5646367</t>
        </is>
      </c>
      <c r="E4040" s="2" t="inlineStr">
        <is>
          <t>Niuma Cabral Pereira</t>
        </is>
      </c>
      <c r="F4040" s="2" t="n">
        <v>574</v>
      </c>
      <c r="G4040" s="2" t="n">
        <v>6.26</v>
      </c>
      <c r="H4040" s="2" t="n">
        <v>92</v>
      </c>
      <c r="I4040" s="2" t="n">
        <v/>
      </c>
      <c r="J4040" s="2" t="inlineStr">
        <is>
          <t>GPA</t>
        </is>
      </c>
    </row>
    <row r="4041">
      <c r="A4041" s="2" t="n">
        <v>8</v>
      </c>
      <c r="B4041" s="2" t="n">
        <v>1965</v>
      </c>
      <c r="C4041" s="2" t="inlineStr">
        <is>
          <t>SEPARACAO</t>
        </is>
      </c>
      <c r="D4041" s="2" t="inlineStr">
        <is>
          <t>5648904</t>
        </is>
      </c>
      <c r="E4041" s="2" t="inlineStr">
        <is>
          <t>Jorge Luis Pineiro Lezcano</t>
        </is>
      </c>
      <c r="F4041" s="2" t="n">
        <v>747</v>
      </c>
      <c r="G4041" s="2" t="n">
        <v>18.11</v>
      </c>
      <c r="H4041" s="2" t="n">
        <v>41</v>
      </c>
      <c r="I4041" s="2" t="n">
        <v/>
      </c>
      <c r="J4041" s="2" t="inlineStr">
        <is>
          <t>GPA</t>
        </is>
      </c>
    </row>
    <row r="4042">
      <c r="A4042" s="2" t="n">
        <v>8</v>
      </c>
      <c r="B4042" s="2" t="n">
        <v>1965</v>
      </c>
      <c r="C4042" s="2" t="inlineStr">
        <is>
          <t>PUXADA RECEB</t>
        </is>
      </c>
      <c r="D4042" s="2" t="inlineStr">
        <is>
          <t>5650690</t>
        </is>
      </c>
      <c r="E4042" s="2" t="inlineStr">
        <is>
          <t>ANDRE LUIZ</t>
        </is>
      </c>
      <c r="F4042" s="2" t="n">
        <v>1686</v>
      </c>
      <c r="G4042" s="2" t="n">
        <v>130.7</v>
      </c>
      <c r="H4042" s="2" t="n">
        <v>13</v>
      </c>
      <c r="I4042" s="2" t="n">
        <v>0</v>
      </c>
      <c r="J4042" s="2" t="inlineStr">
        <is>
          <t>GPA</t>
        </is>
      </c>
    </row>
    <row r="4043">
      <c r="A4043" s="2" t="n">
        <v>8</v>
      </c>
      <c r="B4043" s="2" t="n">
        <v>1965</v>
      </c>
      <c r="C4043" s="2" t="inlineStr">
        <is>
          <t>RECEBIMENTO</t>
        </is>
      </c>
      <c r="D4043" s="2" t="inlineStr">
        <is>
          <t>5650690</t>
        </is>
      </c>
      <c r="E4043" s="2" t="inlineStr">
        <is>
          <t>ANDRE LUIZ</t>
        </is>
      </c>
      <c r="F4043" s="2" t="n">
        <v>2</v>
      </c>
      <c r="G4043" s="2" t="n">
        <v>0.21</v>
      </c>
      <c r="H4043" s="2" t="n">
        <v>10</v>
      </c>
      <c r="I4043" s="2" t="n">
        <v>0</v>
      </c>
      <c r="J4043" s="2" t="inlineStr">
        <is>
          <t>GPA</t>
        </is>
      </c>
    </row>
    <row r="4044">
      <c r="A4044" s="2" t="n">
        <v>8</v>
      </c>
      <c r="B4044" s="2" t="n">
        <v>1965</v>
      </c>
      <c r="C4044" s="2" t="inlineStr">
        <is>
          <t>SEPARACAO</t>
        </is>
      </c>
      <c r="D4044" s="2" t="inlineStr">
        <is>
          <t>5650690</t>
        </is>
      </c>
      <c r="E4044" s="2" t="inlineStr">
        <is>
          <t>ANDRE LUIZ</t>
        </is>
      </c>
      <c r="F4044" s="2" t="n">
        <v>606</v>
      </c>
      <c r="G4044" s="2" t="n">
        <v>23.67</v>
      </c>
      <c r="H4044" s="2" t="n">
        <v>26</v>
      </c>
      <c r="I4044" s="2" t="n">
        <v/>
      </c>
      <c r="J4044" s="2" t="inlineStr">
        <is>
          <t>GPA</t>
        </is>
      </c>
    </row>
    <row r="4045">
      <c r="A4045" s="2" t="n">
        <v>8</v>
      </c>
      <c r="B4045" s="2" t="n">
        <v>1965</v>
      </c>
      <c r="C4045" s="2" t="inlineStr">
        <is>
          <t>PUXADA RECEB</t>
        </is>
      </c>
      <c r="D4045" s="2" t="inlineStr">
        <is>
          <t>5656036</t>
        </is>
      </c>
      <c r="E4045" s="2" t="inlineStr">
        <is>
          <t>DIOGO MORAES</t>
        </is>
      </c>
      <c r="F4045" s="2" t="n">
        <v>29</v>
      </c>
      <c r="G4045" s="2" t="n">
        <v>7.88</v>
      </c>
      <c r="H4045" s="2" t="n">
        <v>4</v>
      </c>
      <c r="I4045" s="2" t="n">
        <v>0</v>
      </c>
      <c r="J4045" s="2" t="inlineStr">
        <is>
          <t>GPA</t>
        </is>
      </c>
    </row>
    <row r="4046">
      <c r="A4046" s="2" t="n">
        <v>8</v>
      </c>
      <c r="B4046" s="2" t="n">
        <v>1965</v>
      </c>
      <c r="C4046" s="2" t="inlineStr">
        <is>
          <t>ATIVIDADE OP. EMP.</t>
        </is>
      </c>
      <c r="D4046" s="2" t="inlineStr">
        <is>
          <t>565732</t>
        </is>
      </c>
      <c r="E4046" s="2" t="inlineStr">
        <is>
          <t>TIAGO RODRIGUES MADUREIRA</t>
        </is>
      </c>
      <c r="F4046" s="2" t="n">
        <v>1153</v>
      </c>
      <c r="G4046" s="2" t="n">
        <v>162.32</v>
      </c>
      <c r="H4046" s="2" t="n">
        <v>7</v>
      </c>
      <c r="I4046" s="2" t="n">
        <v>0</v>
      </c>
      <c r="J4046" s="2" t="inlineStr">
        <is>
          <t>GPA</t>
        </is>
      </c>
    </row>
    <row r="4047">
      <c r="A4047" s="2" t="n">
        <v>8</v>
      </c>
      <c r="B4047" s="2" t="n">
        <v>1965</v>
      </c>
      <c r="C4047" s="2" t="inlineStr">
        <is>
          <t>PUXADA RECEB</t>
        </is>
      </c>
      <c r="D4047" s="2" t="inlineStr">
        <is>
          <t>5659060</t>
        </is>
      </c>
      <c r="E4047" s="2" t="inlineStr">
        <is>
          <t>Natalia Biscaro Jose</t>
        </is>
      </c>
      <c r="F4047" s="2" t="n">
        <v>2264</v>
      </c>
      <c r="G4047" s="2" t="n">
        <v>123</v>
      </c>
      <c r="H4047" s="2" t="n">
        <v>18</v>
      </c>
      <c r="I4047" s="2" t="n">
        <v>0</v>
      </c>
      <c r="J4047" s="2" t="inlineStr">
        <is>
          <t>GPA</t>
        </is>
      </c>
    </row>
    <row r="4048">
      <c r="A4048" s="2" t="n">
        <v>8</v>
      </c>
      <c r="B4048" s="2" t="n">
        <v>1965</v>
      </c>
      <c r="C4048" s="2" t="inlineStr">
        <is>
          <t>SEPARACAO</t>
        </is>
      </c>
      <c r="D4048" s="2" t="inlineStr">
        <is>
          <t>5659060</t>
        </is>
      </c>
      <c r="E4048" s="2" t="inlineStr">
        <is>
          <t>Natalia Biscaro Jose</t>
        </is>
      </c>
      <c r="F4048" s="2" t="n">
        <v>625</v>
      </c>
      <c r="G4048" s="2" t="n">
        <v>9.06</v>
      </c>
      <c r="H4048" s="2" t="n">
        <v>69</v>
      </c>
      <c r="I4048" s="2" t="n">
        <v/>
      </c>
      <c r="J4048" s="2" t="inlineStr">
        <is>
          <t>GPA</t>
        </is>
      </c>
    </row>
    <row r="4049">
      <c r="A4049" s="2" t="n">
        <v>8</v>
      </c>
      <c r="B4049" s="2" t="n">
        <v>1965</v>
      </c>
      <c r="C4049" s="2" t="inlineStr">
        <is>
          <t>CARREGAMENTO</t>
        </is>
      </c>
      <c r="D4049" s="2" t="inlineStr">
        <is>
          <t>5659817</t>
        </is>
      </c>
      <c r="E4049" s="2" t="inlineStr">
        <is>
          <t>FELIPE ALVES</t>
        </is>
      </c>
      <c r="F4049" s="2" t="n">
        <v>2161</v>
      </c>
      <c r="G4049" s="2" t="n">
        <v>98.25</v>
      </c>
      <c r="H4049" s="2" t="n">
        <v>22</v>
      </c>
      <c r="I4049" s="2" t="n">
        <v>0</v>
      </c>
      <c r="J4049" s="2" t="inlineStr">
        <is>
          <t>GPA</t>
        </is>
      </c>
    </row>
    <row r="4050">
      <c r="A4050" s="2" t="n">
        <v>8</v>
      </c>
      <c r="B4050" s="2" t="n">
        <v>1965</v>
      </c>
      <c r="C4050" s="2" t="inlineStr">
        <is>
          <t>PUXADA RECEB</t>
        </is>
      </c>
      <c r="D4050" s="2" t="inlineStr">
        <is>
          <t>5659850</t>
        </is>
      </c>
      <c r="E4050" s="2" t="inlineStr">
        <is>
          <t>Soraya Correa Araujo</t>
        </is>
      </c>
      <c r="F4050" s="2" t="n">
        <v>3074</v>
      </c>
      <c r="G4050" s="2" t="n">
        <v>121.21</v>
      </c>
      <c r="H4050" s="2" t="n">
        <v>25</v>
      </c>
      <c r="I4050" s="2" t="n">
        <v>0</v>
      </c>
      <c r="J4050" s="2" t="inlineStr">
        <is>
          <t>GPA</t>
        </is>
      </c>
    </row>
    <row r="4051">
      <c r="A4051" s="2" t="n">
        <v>8</v>
      </c>
      <c r="B4051" s="2" t="n">
        <v>1965</v>
      </c>
      <c r="C4051" s="2" t="inlineStr">
        <is>
          <t>SEPARACAO</t>
        </is>
      </c>
      <c r="D4051" s="2" t="inlineStr">
        <is>
          <t>5659850</t>
        </is>
      </c>
      <c r="E4051" s="2" t="inlineStr">
        <is>
          <t>Soraya Correa Araujo</t>
        </is>
      </c>
      <c r="F4051" s="2" t="n">
        <v>1524</v>
      </c>
      <c r="G4051" s="2" t="n">
        <v>23.87</v>
      </c>
      <c r="H4051" s="2" t="n">
        <v>64</v>
      </c>
      <c r="I4051" s="2" t="n">
        <v/>
      </c>
      <c r="J4051" s="2" t="inlineStr">
        <is>
          <t>GPA</t>
        </is>
      </c>
    </row>
    <row r="4052">
      <c r="A4052" s="2" t="n">
        <v>8</v>
      </c>
      <c r="B4052" s="2" t="n">
        <v>1965</v>
      </c>
      <c r="C4052" s="2" t="inlineStr">
        <is>
          <t>CARREGAMENTO</t>
        </is>
      </c>
      <c r="D4052" s="2" t="inlineStr">
        <is>
          <t>5660815</t>
        </is>
      </c>
      <c r="E4052" s="2" t="inlineStr">
        <is>
          <t>FELIPE RAIMUNDO</t>
        </is>
      </c>
      <c r="F4052" s="2" t="n">
        <v>1626</v>
      </c>
      <c r="G4052" s="2" t="n">
        <v>122.88</v>
      </c>
      <c r="H4052" s="2" t="n">
        <v>13</v>
      </c>
      <c r="I4052" s="2" t="n">
        <v>0</v>
      </c>
      <c r="J4052" s="2" t="inlineStr">
        <is>
          <t>GPA</t>
        </is>
      </c>
    </row>
    <row r="4053">
      <c r="A4053" s="2" t="n">
        <v>8</v>
      </c>
      <c r="B4053" s="2" t="n">
        <v>1965</v>
      </c>
      <c r="C4053" s="2" t="inlineStr">
        <is>
          <t>SEPARACAO</t>
        </is>
      </c>
      <c r="D4053" s="2" t="inlineStr">
        <is>
          <t>5662508</t>
        </is>
      </c>
      <c r="E4053" s="2" t="inlineStr">
        <is>
          <t>RIAN ALVES</t>
        </is>
      </c>
      <c r="F4053" s="2" t="n">
        <v>288</v>
      </c>
      <c r="G4053" s="2" t="n">
        <v>10.79</v>
      </c>
      <c r="H4053" s="2" t="n">
        <v>27</v>
      </c>
      <c r="I4053" s="2" t="n">
        <v/>
      </c>
      <c r="J4053" s="2" t="inlineStr">
        <is>
          <t>GPA</t>
        </is>
      </c>
    </row>
    <row r="4054">
      <c r="A4054" s="2" t="n">
        <v>8</v>
      </c>
      <c r="B4054" s="2" t="n">
        <v>1965</v>
      </c>
      <c r="C4054" s="2" t="inlineStr">
        <is>
          <t>PUXADA RECEB</t>
        </is>
      </c>
      <c r="D4054" s="2" t="inlineStr">
        <is>
          <t>5665426</t>
        </is>
      </c>
      <c r="E4054" s="2" t="inlineStr">
        <is>
          <t>GLEIIN DIAS</t>
        </is>
      </c>
      <c r="F4054" s="2" t="n">
        <v>481</v>
      </c>
      <c r="G4054" s="2" t="n">
        <v>53.84</v>
      </c>
      <c r="H4054" s="2" t="n">
        <v>9</v>
      </c>
      <c r="I4054" s="2" t="n">
        <v>0</v>
      </c>
      <c r="J4054" s="2" t="inlineStr">
        <is>
          <t>GPA</t>
        </is>
      </c>
    </row>
    <row r="4055">
      <c r="A4055" s="2" t="n">
        <v>8</v>
      </c>
      <c r="B4055" s="2" t="n">
        <v>1965</v>
      </c>
      <c r="C4055" s="2" t="inlineStr">
        <is>
          <t>PUXADA RECEB</t>
        </is>
      </c>
      <c r="D4055" s="2" t="inlineStr">
        <is>
          <t>5665469</t>
        </is>
      </c>
      <c r="E4055" s="2" t="inlineStr">
        <is>
          <t>Fagner Santana Nogueira</t>
        </is>
      </c>
      <c r="F4055" s="2" t="n">
        <v>2644</v>
      </c>
      <c r="G4055" s="2" t="n">
        <v>118.69</v>
      </c>
      <c r="H4055" s="2" t="n">
        <v>22</v>
      </c>
      <c r="I4055" s="2" t="n">
        <v>0</v>
      </c>
      <c r="J4055" s="2" t="inlineStr">
        <is>
          <t>GPA</t>
        </is>
      </c>
    </row>
    <row r="4056">
      <c r="A4056" s="2" t="n">
        <v>8</v>
      </c>
      <c r="B4056" s="2" t="n">
        <v>1965</v>
      </c>
      <c r="C4056" s="2" t="inlineStr">
        <is>
          <t>SEPARACAO</t>
        </is>
      </c>
      <c r="D4056" s="2" t="inlineStr">
        <is>
          <t>5665469</t>
        </is>
      </c>
      <c r="E4056" s="2" t="inlineStr">
        <is>
          <t>Fagner Santana Nogueira</t>
        </is>
      </c>
      <c r="F4056" s="2" t="n">
        <v>591</v>
      </c>
      <c r="G4056" s="2" t="n">
        <v>9.880000000000001</v>
      </c>
      <c r="H4056" s="2" t="n">
        <v>60</v>
      </c>
      <c r="I4056" s="2" t="n">
        <v/>
      </c>
      <c r="J4056" s="2" t="inlineStr">
        <is>
          <t>GPA</t>
        </is>
      </c>
    </row>
    <row r="4057">
      <c r="A4057" s="2" t="n">
        <v>8</v>
      </c>
      <c r="B4057" s="2" t="n">
        <v>1965</v>
      </c>
      <c r="C4057" s="2" t="inlineStr">
        <is>
          <t>CARREGAMENTO</t>
        </is>
      </c>
      <c r="D4057" s="2" t="inlineStr">
        <is>
          <t>5666082</t>
        </is>
      </c>
      <c r="E4057" s="2" t="inlineStr">
        <is>
          <t>Marcos Antonio De Oliveira</t>
        </is>
      </c>
      <c r="F4057" s="2" t="n">
        <v>742</v>
      </c>
      <c r="G4057" s="2" t="n">
        <v>90.09999999999999</v>
      </c>
      <c r="H4057" s="2" t="n">
        <v>8</v>
      </c>
      <c r="I4057" s="2" t="n">
        <v>0</v>
      </c>
      <c r="J4057" s="2" t="inlineStr">
        <is>
          <t>GPA</t>
        </is>
      </c>
    </row>
    <row r="4058">
      <c r="A4058" s="2" t="n">
        <v>8</v>
      </c>
      <c r="B4058" s="2" t="n">
        <v>1965</v>
      </c>
      <c r="C4058" s="2" t="inlineStr">
        <is>
          <t>SEPARACAO</t>
        </is>
      </c>
      <c r="D4058" s="2" t="inlineStr">
        <is>
          <t>5666082</t>
        </is>
      </c>
      <c r="E4058" s="2" t="inlineStr">
        <is>
          <t>Marcos Antonio De Oliveira</t>
        </is>
      </c>
      <c r="F4058" s="2" t="n">
        <v>593</v>
      </c>
      <c r="G4058" s="2" t="n">
        <v>9.43</v>
      </c>
      <c r="H4058" s="2" t="n">
        <v>63</v>
      </c>
      <c r="I4058" s="2" t="n">
        <v/>
      </c>
      <c r="J4058" s="2" t="inlineStr">
        <is>
          <t>GPA</t>
        </is>
      </c>
    </row>
    <row r="4059">
      <c r="A4059" s="2" t="n">
        <v>8</v>
      </c>
      <c r="B4059" s="2" t="n">
        <v>1965</v>
      </c>
      <c r="C4059" s="2" t="inlineStr">
        <is>
          <t>CARREGAMENTO</t>
        </is>
      </c>
      <c r="D4059" s="2" t="inlineStr">
        <is>
          <t>5667178</t>
        </is>
      </c>
      <c r="E4059" s="2" t="inlineStr">
        <is>
          <t>Thaina De Sousa Santos Menezes</t>
        </is>
      </c>
      <c r="F4059" s="2" t="n">
        <v>121</v>
      </c>
      <c r="G4059" s="2" t="n">
        <v>5.49</v>
      </c>
      <c r="H4059" s="2" t="n">
        <v>22</v>
      </c>
      <c r="I4059" s="2" t="n">
        <v>0</v>
      </c>
      <c r="J4059" s="2" t="inlineStr">
        <is>
          <t>GPA</t>
        </is>
      </c>
    </row>
    <row r="4060">
      <c r="A4060" s="2" t="n">
        <v>8</v>
      </c>
      <c r="B4060" s="2" t="n">
        <v>1965</v>
      </c>
      <c r="C4060" s="2" t="inlineStr">
        <is>
          <t>SEPARACAO</t>
        </is>
      </c>
      <c r="D4060" s="2" t="inlineStr">
        <is>
          <t>5667640</t>
        </is>
      </c>
      <c r="E4060" s="2" t="inlineStr">
        <is>
          <t>ROSANGELA RIBEIRO</t>
        </is>
      </c>
      <c r="F4060" s="2" t="n">
        <v>458</v>
      </c>
      <c r="G4060" s="2" t="n">
        <v>10.85</v>
      </c>
      <c r="H4060" s="2" t="n">
        <v>42</v>
      </c>
      <c r="I4060" s="2" t="n">
        <v/>
      </c>
      <c r="J4060" s="2" t="inlineStr">
        <is>
          <t>GPA</t>
        </is>
      </c>
    </row>
    <row r="4061">
      <c r="A4061" s="2" t="n">
        <v>8</v>
      </c>
      <c r="B4061" s="2" t="n">
        <v>1965</v>
      </c>
      <c r="C4061" s="2" t="inlineStr">
        <is>
          <t>CARREGAMENTO</t>
        </is>
      </c>
      <c r="D4061" s="2" t="inlineStr">
        <is>
          <t>5670640</t>
        </is>
      </c>
      <c r="E4061" s="2" t="inlineStr">
        <is>
          <t>Ricardo Matheus Santos Souza</t>
        </is>
      </c>
      <c r="F4061" s="2" t="n">
        <v>1790</v>
      </c>
      <c r="G4061" s="2" t="n">
        <v>134.93</v>
      </c>
      <c r="H4061" s="2" t="n">
        <v>13</v>
      </c>
      <c r="I4061" s="2" t="n">
        <v>0</v>
      </c>
      <c r="J4061" s="2" t="inlineStr">
        <is>
          <t>GPA</t>
        </is>
      </c>
    </row>
    <row r="4062">
      <c r="A4062" s="2" t="n">
        <v>8</v>
      </c>
      <c r="B4062" s="2" t="n">
        <v>1965</v>
      </c>
      <c r="C4062" s="2" t="inlineStr">
        <is>
          <t>SEPARACAO</t>
        </is>
      </c>
      <c r="D4062" s="2" t="inlineStr">
        <is>
          <t>5672937</t>
        </is>
      </c>
      <c r="E4062" s="2" t="inlineStr">
        <is>
          <t>ALESSANDRO KRETZSCHMAR</t>
        </is>
      </c>
      <c r="F4062" s="2" t="n">
        <v>127</v>
      </c>
      <c r="G4062" s="2" t="n">
        <v>0.8</v>
      </c>
      <c r="H4062" s="2" t="n">
        <v>159</v>
      </c>
      <c r="I4062" s="2" t="n">
        <v/>
      </c>
      <c r="J4062" s="2" t="inlineStr">
        <is>
          <t>GPA</t>
        </is>
      </c>
    </row>
    <row r="4063">
      <c r="A4063" s="2" t="n">
        <v>8</v>
      </c>
      <c r="B4063" s="2" t="n">
        <v>1965</v>
      </c>
      <c r="C4063" s="2" t="inlineStr">
        <is>
          <t>SEPARACAO</t>
        </is>
      </c>
      <c r="D4063" s="2" t="inlineStr">
        <is>
          <t>5673267</t>
        </is>
      </c>
      <c r="E4063" s="2" t="inlineStr">
        <is>
          <t>ESTER PEREIRA</t>
        </is>
      </c>
      <c r="F4063" s="2" t="n">
        <v>510</v>
      </c>
      <c r="G4063" s="2" t="n">
        <v>6.44</v>
      </c>
      <c r="H4063" s="2" t="n">
        <v>79</v>
      </c>
      <c r="I4063" s="2" t="n">
        <v/>
      </c>
      <c r="J4063" s="2" t="inlineStr">
        <is>
          <t>GPA</t>
        </is>
      </c>
    </row>
    <row r="4064">
      <c r="A4064" s="2" t="n">
        <v>8</v>
      </c>
      <c r="B4064" s="2" t="n">
        <v>1965</v>
      </c>
      <c r="C4064" s="2" t="inlineStr">
        <is>
          <t>CARREGAMENTO</t>
        </is>
      </c>
      <c r="D4064" s="2" t="inlineStr">
        <is>
          <t>5675260</t>
        </is>
      </c>
      <c r="E4064" s="2" t="inlineStr">
        <is>
          <t>CAMILA LIMA</t>
        </is>
      </c>
      <c r="F4064" s="2" t="n">
        <v>2051</v>
      </c>
      <c r="G4064" s="2" t="n">
        <v>62.37</v>
      </c>
      <c r="H4064" s="2" t="n">
        <v>33</v>
      </c>
      <c r="I4064" s="2" t="n">
        <v>0</v>
      </c>
      <c r="J4064" s="2" t="inlineStr">
        <is>
          <t>GPA</t>
        </is>
      </c>
    </row>
    <row r="4065">
      <c r="A4065" s="2" t="n">
        <v>8</v>
      </c>
      <c r="B4065" s="2" t="n">
        <v>1965</v>
      </c>
      <c r="C4065" s="2" t="inlineStr">
        <is>
          <t>SEPARACAO</t>
        </is>
      </c>
      <c r="D4065" s="2" t="inlineStr">
        <is>
          <t>5676959</t>
        </is>
      </c>
      <c r="E4065" s="2" t="inlineStr">
        <is>
          <t>Luis Carlos Gomes Correia</t>
        </is>
      </c>
      <c r="F4065" s="2" t="n">
        <v>145</v>
      </c>
      <c r="G4065" s="2" t="n">
        <v>2.4</v>
      </c>
      <c r="H4065" s="2" t="n">
        <v>60</v>
      </c>
      <c r="I4065" s="2" t="n">
        <v/>
      </c>
      <c r="J4065" s="2" t="inlineStr">
        <is>
          <t>GPA</t>
        </is>
      </c>
    </row>
    <row r="4066">
      <c r="A4066" s="2" t="n">
        <v>8</v>
      </c>
      <c r="B4066" s="2" t="n">
        <v>1965</v>
      </c>
      <c r="C4066" s="2" t="inlineStr">
        <is>
          <t>SEPARACAO</t>
        </is>
      </c>
      <c r="D4066" s="2" t="inlineStr">
        <is>
          <t>5677181</t>
        </is>
      </c>
      <c r="E4066" s="2" t="inlineStr">
        <is>
          <t>Larissa Dias De Oliveira</t>
        </is>
      </c>
      <c r="F4066" s="2" t="n">
        <v>2242</v>
      </c>
      <c r="G4066" s="2" t="n">
        <v>90.09999999999999</v>
      </c>
      <c r="H4066" s="2" t="n">
        <v>25</v>
      </c>
      <c r="I4066" s="2" t="n">
        <v/>
      </c>
      <c r="J4066" s="2" t="inlineStr">
        <is>
          <t>GPA</t>
        </is>
      </c>
    </row>
    <row r="4067">
      <c r="A4067" s="2" t="n">
        <v>8</v>
      </c>
      <c r="B4067" s="2" t="n">
        <v>1965</v>
      </c>
      <c r="C4067" s="2" t="inlineStr">
        <is>
          <t>SEPARACAO</t>
        </is>
      </c>
      <c r="D4067" s="2" t="inlineStr">
        <is>
          <t>5681235</t>
        </is>
      </c>
      <c r="E4067" s="2" t="inlineStr">
        <is>
          <t>Francisco Xavier Ferreira De Carvalho</t>
        </is>
      </c>
      <c r="F4067" s="2" t="n">
        <v>3102</v>
      </c>
      <c r="G4067" s="2" t="n">
        <v>35.89</v>
      </c>
      <c r="H4067" s="2" t="n">
        <v>86</v>
      </c>
      <c r="I4067" s="2" t="n">
        <v/>
      </c>
      <c r="J4067" s="2" t="inlineStr">
        <is>
          <t>GPA</t>
        </is>
      </c>
    </row>
    <row r="4068">
      <c r="A4068" s="2" t="n">
        <v>8</v>
      </c>
      <c r="B4068" s="2" t="n">
        <v>1965</v>
      </c>
      <c r="C4068" s="2" t="inlineStr">
        <is>
          <t>PUXADA RECEB</t>
        </is>
      </c>
      <c r="D4068" s="2" t="inlineStr">
        <is>
          <t>5687721</t>
        </is>
      </c>
      <c r="E4068" s="2" t="inlineStr">
        <is>
          <t>DALILA RIBERIO</t>
        </is>
      </c>
      <c r="F4068" s="2" t="n">
        <v>18</v>
      </c>
      <c r="G4068" s="2" t="n">
        <v>9.74</v>
      </c>
      <c r="H4068" s="2" t="n">
        <v>2</v>
      </c>
      <c r="I4068" s="2" t="n">
        <v>0</v>
      </c>
      <c r="J4068" s="2" t="inlineStr">
        <is>
          <t>GPA</t>
        </is>
      </c>
    </row>
    <row r="4069">
      <c r="A4069" s="2" t="n">
        <v>8</v>
      </c>
      <c r="B4069" s="2" t="n">
        <v>1965</v>
      </c>
      <c r="C4069" s="2" t="inlineStr">
        <is>
          <t>SEPARACAO</t>
        </is>
      </c>
      <c r="D4069" s="2" t="inlineStr">
        <is>
          <t>5687721</t>
        </is>
      </c>
      <c r="E4069" s="2" t="inlineStr">
        <is>
          <t>DALILA RIBERIO</t>
        </is>
      </c>
      <c r="F4069" s="2" t="n">
        <v>339</v>
      </c>
      <c r="G4069" s="2" t="n">
        <v>2.47</v>
      </c>
      <c r="H4069" s="2" t="n">
        <v>137</v>
      </c>
      <c r="I4069" s="2" t="n">
        <v/>
      </c>
      <c r="J4069" s="2" t="inlineStr">
        <is>
          <t>GPA</t>
        </is>
      </c>
    </row>
    <row r="4070">
      <c r="A4070" s="2" t="n">
        <v>8</v>
      </c>
      <c r="B4070" s="2" t="n">
        <v>1965</v>
      </c>
      <c r="C4070" s="2" t="inlineStr">
        <is>
          <t>CARREGAMENTO</t>
        </is>
      </c>
      <c r="D4070" s="2" t="inlineStr">
        <is>
          <t>5692741</t>
        </is>
      </c>
      <c r="E4070" s="2" t="inlineStr">
        <is>
          <t>Leticia Ferreira De Queiroz</t>
        </is>
      </c>
      <c r="F4070" s="2" t="n">
        <v>1074</v>
      </c>
      <c r="G4070" s="2" t="n">
        <v>52.57</v>
      </c>
      <c r="H4070" s="2" t="n">
        <v>20</v>
      </c>
      <c r="I4070" s="2" t="n">
        <v>0</v>
      </c>
      <c r="J4070" s="2" t="inlineStr">
        <is>
          <t>GPA</t>
        </is>
      </c>
    </row>
    <row r="4071">
      <c r="A4071" s="2" t="n">
        <v>8</v>
      </c>
      <c r="B4071" s="2" t="n">
        <v>1965</v>
      </c>
      <c r="C4071" s="2" t="inlineStr">
        <is>
          <t>SEPARACAO</t>
        </is>
      </c>
      <c r="D4071" s="2" t="inlineStr">
        <is>
          <t>5692741</t>
        </is>
      </c>
      <c r="E4071" s="2" t="inlineStr">
        <is>
          <t>Leticia Ferreira De Queiroz</t>
        </is>
      </c>
      <c r="F4071" s="2" t="n">
        <v>210</v>
      </c>
      <c r="G4071" s="2" t="n">
        <v>4.4</v>
      </c>
      <c r="H4071" s="2" t="n">
        <v>48</v>
      </c>
      <c r="I4071" s="2" t="n">
        <v/>
      </c>
      <c r="J4071" s="2" t="inlineStr">
        <is>
          <t>GPA</t>
        </is>
      </c>
    </row>
    <row r="4072">
      <c r="A4072" s="2" t="n">
        <v>8</v>
      </c>
      <c r="B4072" s="2" t="n">
        <v>1965</v>
      </c>
      <c r="C4072" s="2" t="inlineStr">
        <is>
          <t>SEPARACAO</t>
        </is>
      </c>
      <c r="D4072" s="2" t="inlineStr">
        <is>
          <t>5693411</t>
        </is>
      </c>
      <c r="E4072" s="2" t="inlineStr">
        <is>
          <t>Lais Cristina De Sousa Cabral</t>
        </is>
      </c>
      <c r="F4072" s="2" t="n">
        <v>5478</v>
      </c>
      <c r="G4072" s="2" t="n">
        <v>98.56999999999999</v>
      </c>
      <c r="H4072" s="2" t="n">
        <v>56</v>
      </c>
      <c r="I4072" s="2" t="n">
        <v/>
      </c>
      <c r="J4072" s="2" t="inlineStr">
        <is>
          <t>GPA</t>
        </is>
      </c>
    </row>
    <row r="4073">
      <c r="A4073" s="2" t="n">
        <v>8</v>
      </c>
      <c r="B4073" s="2" t="n">
        <v>1965</v>
      </c>
      <c r="C4073" s="2" t="inlineStr">
        <is>
          <t>SEPARACAO</t>
        </is>
      </c>
      <c r="D4073" s="2" t="inlineStr">
        <is>
          <t>5695198</t>
        </is>
      </c>
      <c r="E4073" s="2" t="inlineStr">
        <is>
          <t>Elizabete Cristina Da Silva Djegov Pinto</t>
        </is>
      </c>
      <c r="F4073" s="2" t="n">
        <v>6356</v>
      </c>
      <c r="G4073" s="2" t="n">
        <v>78.28</v>
      </c>
      <c r="H4073" s="2" t="n">
        <v>81</v>
      </c>
      <c r="I4073" s="2" t="n">
        <v/>
      </c>
      <c r="J4073" s="2" t="inlineStr">
        <is>
          <t>GPA</t>
        </is>
      </c>
    </row>
    <row r="4074">
      <c r="A4074" s="2" t="n">
        <v>8</v>
      </c>
      <c r="B4074" s="2" t="n">
        <v>1965</v>
      </c>
      <c r="C4074" s="2" t="inlineStr">
        <is>
          <t>SEPARACAO</t>
        </is>
      </c>
      <c r="D4074" s="2" t="inlineStr">
        <is>
          <t>5696763</t>
        </is>
      </c>
      <c r="E4074" s="2" t="inlineStr">
        <is>
          <t>MICHAEL ARAUJO DA SILVA</t>
        </is>
      </c>
      <c r="F4074" s="2" t="n">
        <v>2259</v>
      </c>
      <c r="G4074" s="2" t="n">
        <v>62.39</v>
      </c>
      <c r="H4074" s="2" t="n">
        <v>36</v>
      </c>
      <c r="I4074" s="2" t="n">
        <v/>
      </c>
      <c r="J4074" s="2" t="inlineStr">
        <is>
          <t>GPA</t>
        </is>
      </c>
    </row>
    <row r="4075">
      <c r="A4075" s="2" t="n">
        <v>8</v>
      </c>
      <c r="B4075" s="2" t="n">
        <v>1965</v>
      </c>
      <c r="C4075" s="2" t="inlineStr">
        <is>
          <t>SEPARACAO</t>
        </is>
      </c>
      <c r="D4075" s="2" t="inlineStr">
        <is>
          <t>5699509</t>
        </is>
      </c>
      <c r="E4075" s="2" t="inlineStr">
        <is>
          <t>Rita De Cassia Amador</t>
        </is>
      </c>
      <c r="F4075" s="2" t="n">
        <v>7145</v>
      </c>
      <c r="G4075" s="2" t="n">
        <v>113.4</v>
      </c>
      <c r="H4075" s="2" t="n">
        <v>63</v>
      </c>
      <c r="I4075" s="2" t="n">
        <v/>
      </c>
      <c r="J4075" s="2" t="inlineStr">
        <is>
          <t>GPA</t>
        </is>
      </c>
    </row>
    <row r="4076">
      <c r="A4076" s="2" t="n">
        <v>8</v>
      </c>
      <c r="B4076" s="2" t="n">
        <v>1965</v>
      </c>
      <c r="C4076" s="2" t="inlineStr">
        <is>
          <t>SEPARACAO</t>
        </is>
      </c>
      <c r="D4076" s="2" t="inlineStr">
        <is>
          <t>5699983</t>
        </is>
      </c>
      <c r="E4076" s="2" t="inlineStr">
        <is>
          <t>GABRIEL OLIVEIRA ANDRADE</t>
        </is>
      </c>
      <c r="F4076" s="2" t="n">
        <v>5397</v>
      </c>
      <c r="G4076" s="2" t="n">
        <v>119.93</v>
      </c>
      <c r="H4076" s="2" t="n">
        <v>45</v>
      </c>
      <c r="I4076" s="2" t="n">
        <v/>
      </c>
      <c r="J4076" s="2" t="inlineStr">
        <is>
          <t>GPA</t>
        </is>
      </c>
    </row>
    <row r="4077">
      <c r="A4077" s="2" t="n">
        <v>8</v>
      </c>
      <c r="B4077" s="2" t="n">
        <v>1965</v>
      </c>
      <c r="C4077" s="2" t="inlineStr">
        <is>
          <t>SEPARACAO</t>
        </is>
      </c>
      <c r="D4077" s="2" t="inlineStr">
        <is>
          <t>5700680</t>
        </is>
      </c>
      <c r="E4077" s="2" t="inlineStr">
        <is>
          <t>JOAO PAULO</t>
        </is>
      </c>
      <c r="F4077" s="2" t="n">
        <v>858</v>
      </c>
      <c r="G4077" s="2" t="n">
        <v>3.15</v>
      </c>
      <c r="H4077" s="2" t="n">
        <v>272</v>
      </c>
      <c r="I4077" s="2" t="n">
        <v/>
      </c>
      <c r="J4077" s="2" t="inlineStr">
        <is>
          <t>GPA</t>
        </is>
      </c>
    </row>
    <row r="4078">
      <c r="A4078" s="2" t="n">
        <v>8</v>
      </c>
      <c r="B4078" s="2" t="n">
        <v>1965</v>
      </c>
      <c r="C4078" s="2" t="inlineStr">
        <is>
          <t>CARREGAMENTO</t>
        </is>
      </c>
      <c r="D4078" s="2" t="inlineStr">
        <is>
          <t>5709180</t>
        </is>
      </c>
      <c r="E4078" s="2" t="inlineStr">
        <is>
          <t>Rafael Alves Farias</t>
        </is>
      </c>
      <c r="F4078" s="2" t="n">
        <v>749</v>
      </c>
      <c r="G4078" s="2" t="n">
        <v>64.47</v>
      </c>
      <c r="H4078" s="2" t="n">
        <v>12</v>
      </c>
      <c r="I4078" s="2" t="n">
        <v>0</v>
      </c>
      <c r="J4078" s="2" t="inlineStr">
        <is>
          <t>GPA</t>
        </is>
      </c>
    </row>
    <row r="4079">
      <c r="A4079" s="2" t="n">
        <v>8</v>
      </c>
      <c r="B4079" s="2" t="n">
        <v>1965</v>
      </c>
      <c r="C4079" s="2" t="inlineStr">
        <is>
          <t>CARREGAMENTO</t>
        </is>
      </c>
      <c r="D4079" s="2" t="inlineStr">
        <is>
          <t>5711010</t>
        </is>
      </c>
      <c r="E4079" s="2" t="inlineStr">
        <is>
          <t>Lucas Silva Oliveira</t>
        </is>
      </c>
      <c r="F4079" s="2" t="n">
        <v>545</v>
      </c>
      <c r="G4079" s="2" t="n">
        <v>39.73</v>
      </c>
      <c r="H4079" s="2" t="n">
        <v>14</v>
      </c>
      <c r="I4079" s="2" t="n">
        <v>0</v>
      </c>
      <c r="J4079" s="2" t="inlineStr">
        <is>
          <t>GPA</t>
        </is>
      </c>
    </row>
    <row r="4080">
      <c r="A4080" s="2" t="n">
        <v>8</v>
      </c>
      <c r="B4080" s="2" t="n">
        <v>1965</v>
      </c>
      <c r="C4080" s="2" t="inlineStr">
        <is>
          <t>PUXADA RECEB</t>
        </is>
      </c>
      <c r="D4080" s="2" t="inlineStr">
        <is>
          <t>5711010</t>
        </is>
      </c>
      <c r="E4080" s="2" t="inlineStr">
        <is>
          <t>Lucas Silva Oliveira</t>
        </is>
      </c>
      <c r="F4080" s="2" t="n">
        <v>24</v>
      </c>
      <c r="G4080" s="2" t="n">
        <v>1.68</v>
      </c>
      <c r="H4080" s="2" t="n">
        <v>14</v>
      </c>
      <c r="I4080" s="2" t="n">
        <v>0</v>
      </c>
      <c r="J4080" s="2" t="inlineStr">
        <is>
          <t>GPA</t>
        </is>
      </c>
    </row>
    <row r="4081">
      <c r="A4081" s="2" t="n">
        <v>8</v>
      </c>
      <c r="B4081" s="2" t="n">
        <v>1965</v>
      </c>
      <c r="C4081" s="2" t="inlineStr">
        <is>
          <t>SEPARACAO</t>
        </is>
      </c>
      <c r="D4081" s="2" t="inlineStr">
        <is>
          <t>5711010</t>
        </is>
      </c>
      <c r="E4081" s="2" t="inlineStr">
        <is>
          <t>Lucas Silva Oliveira</t>
        </is>
      </c>
      <c r="F4081" s="2" t="n">
        <v>303</v>
      </c>
      <c r="G4081" s="2" t="n">
        <v>1.06</v>
      </c>
      <c r="H4081" s="2" t="n">
        <v>286</v>
      </c>
      <c r="I4081" s="2" t="n">
        <v/>
      </c>
      <c r="J4081" s="2" t="inlineStr">
        <is>
          <t>GPA</t>
        </is>
      </c>
    </row>
    <row r="4082">
      <c r="A4082" s="2" t="n">
        <v>8</v>
      </c>
      <c r="B4082" s="2" t="n">
        <v>1965</v>
      </c>
      <c r="C4082" s="2" t="inlineStr">
        <is>
          <t>PUXADA RECEB</t>
        </is>
      </c>
      <c r="D4082" s="2" t="inlineStr">
        <is>
          <t>5713986</t>
        </is>
      </c>
      <c r="E4082" s="2" t="inlineStr">
        <is>
          <t>Allex Macedo Silva</t>
        </is>
      </c>
      <c r="F4082" s="2" t="n">
        <v>2269</v>
      </c>
      <c r="G4082" s="2" t="n">
        <v>121.12</v>
      </c>
      <c r="H4082" s="2" t="n">
        <v>19</v>
      </c>
      <c r="I4082" s="2" t="n">
        <v>0</v>
      </c>
      <c r="J4082" s="2" t="inlineStr">
        <is>
          <t>GPA</t>
        </is>
      </c>
    </row>
    <row r="4083">
      <c r="A4083" s="2" t="n">
        <v>8</v>
      </c>
      <c r="B4083" s="2" t="n">
        <v>1965</v>
      </c>
      <c r="C4083" s="2" t="inlineStr">
        <is>
          <t>SEPARACAO</t>
        </is>
      </c>
      <c r="D4083" s="2" t="inlineStr">
        <is>
          <t>5713986</t>
        </is>
      </c>
      <c r="E4083" s="2" t="inlineStr">
        <is>
          <t>Allex Macedo Silva</t>
        </is>
      </c>
      <c r="F4083" s="2" t="n">
        <v>424</v>
      </c>
      <c r="G4083" s="2" t="n">
        <v>10.66</v>
      </c>
      <c r="H4083" s="2" t="n">
        <v>40</v>
      </c>
      <c r="I4083" s="2" t="n">
        <v/>
      </c>
      <c r="J4083" s="2" t="inlineStr">
        <is>
          <t>GPA</t>
        </is>
      </c>
    </row>
    <row r="4084">
      <c r="A4084" s="2" t="n">
        <v>8</v>
      </c>
      <c r="B4084" s="2" t="n">
        <v>1965</v>
      </c>
      <c r="C4084" s="2" t="inlineStr">
        <is>
          <t>SEPARACAO</t>
        </is>
      </c>
      <c r="D4084" s="2" t="inlineStr">
        <is>
          <t>5714320</t>
        </is>
      </c>
      <c r="E4084" s="2" t="inlineStr">
        <is>
          <t>Thauana Silva Dos Santos</t>
        </is>
      </c>
      <c r="F4084" s="2" t="n">
        <v>364</v>
      </c>
      <c r="G4084" s="2" t="n">
        <v>4.59</v>
      </c>
      <c r="H4084" s="2" t="n">
        <v>79</v>
      </c>
      <c r="I4084" s="2" t="n">
        <v/>
      </c>
      <c r="J4084" s="2" t="inlineStr">
        <is>
          <t>GPA</t>
        </is>
      </c>
    </row>
    <row r="4085">
      <c r="A4085" s="2" t="n">
        <v>8</v>
      </c>
      <c r="B4085" s="2" t="n">
        <v>1965</v>
      </c>
      <c r="C4085" s="2" t="inlineStr">
        <is>
          <t>SEPARACAO</t>
        </is>
      </c>
      <c r="D4085" s="2" t="inlineStr">
        <is>
          <t>5729882</t>
        </is>
      </c>
      <c r="E4085" s="2" t="inlineStr">
        <is>
          <t>NYCOLAS DE JESUS GOMES</t>
        </is>
      </c>
      <c r="F4085" s="2" t="n">
        <v>166</v>
      </c>
      <c r="G4085" s="2" t="n">
        <v>4.72</v>
      </c>
      <c r="H4085" s="2" t="n">
        <v>35</v>
      </c>
      <c r="I4085" s="2" t="n">
        <v/>
      </c>
      <c r="J4085" s="2" t="inlineStr">
        <is>
          <t>GPA</t>
        </is>
      </c>
    </row>
    <row r="4086">
      <c r="A4086" s="2" t="n">
        <v>8</v>
      </c>
      <c r="B4086" s="2" t="n">
        <v>1965</v>
      </c>
      <c r="C4086" s="2" t="inlineStr">
        <is>
          <t>SEPARACAO</t>
        </is>
      </c>
      <c r="D4086" s="2" t="inlineStr">
        <is>
          <t>5730260</t>
        </is>
      </c>
      <c r="E4086" s="2" t="inlineStr">
        <is>
          <t>WANDERSON NUNES</t>
        </is>
      </c>
      <c r="F4086" s="2" t="n">
        <v>351</v>
      </c>
      <c r="G4086" s="2" t="n">
        <v>8.17</v>
      </c>
      <c r="H4086" s="2" t="n">
        <v>43</v>
      </c>
      <c r="I4086" s="2" t="n">
        <v/>
      </c>
      <c r="J4086" s="2" t="inlineStr">
        <is>
          <t>GPA</t>
        </is>
      </c>
    </row>
    <row r="4087">
      <c r="A4087" s="2" t="n">
        <v>8</v>
      </c>
      <c r="B4087" s="2" t="n">
        <v>1965</v>
      </c>
      <c r="C4087" s="2" t="inlineStr">
        <is>
          <t>PUXADA RECEB</t>
        </is>
      </c>
      <c r="D4087" s="2" t="inlineStr">
        <is>
          <t>5730341</t>
        </is>
      </c>
      <c r="E4087" s="2" t="inlineStr">
        <is>
          <t>David Trindade De Souza</t>
        </is>
      </c>
      <c r="F4087" s="2" t="n">
        <v>2298</v>
      </c>
      <c r="G4087" s="2" t="n">
        <v>119.89</v>
      </c>
      <c r="H4087" s="2" t="n">
        <v>19</v>
      </c>
      <c r="I4087" s="2" t="n">
        <v>0</v>
      </c>
      <c r="J4087" s="2" t="inlineStr">
        <is>
          <t>GPA</t>
        </is>
      </c>
    </row>
    <row r="4088">
      <c r="A4088" s="2" t="n">
        <v>8</v>
      </c>
      <c r="B4088" s="2" t="n">
        <v>1965</v>
      </c>
      <c r="C4088" s="2" t="inlineStr">
        <is>
          <t>SEPARACAO</t>
        </is>
      </c>
      <c r="D4088" s="2" t="inlineStr">
        <is>
          <t>5730341</t>
        </is>
      </c>
      <c r="E4088" s="2" t="inlineStr">
        <is>
          <t>David Trindade De Souza</t>
        </is>
      </c>
      <c r="F4088" s="2" t="n">
        <v>490</v>
      </c>
      <c r="G4088" s="2" t="n">
        <v>6.19</v>
      </c>
      <c r="H4088" s="2" t="n">
        <v>79</v>
      </c>
      <c r="I4088" s="2" t="n">
        <v/>
      </c>
      <c r="J4088" s="2" t="inlineStr">
        <is>
          <t>GPA</t>
        </is>
      </c>
    </row>
    <row r="4089">
      <c r="A4089" s="2" t="n">
        <v>8</v>
      </c>
      <c r="B4089" s="2" t="n">
        <v>1965</v>
      </c>
      <c r="C4089" s="2" t="inlineStr">
        <is>
          <t>CARREGAMENTO</t>
        </is>
      </c>
      <c r="D4089" s="2" t="inlineStr">
        <is>
          <t>5731801</t>
        </is>
      </c>
      <c r="E4089" s="2" t="inlineStr">
        <is>
          <t>Akila Tabita Goncalves Cordeiro</t>
        </is>
      </c>
      <c r="F4089" s="2" t="n">
        <v>527</v>
      </c>
      <c r="G4089" s="2" t="n">
        <v>78.8</v>
      </c>
      <c r="H4089" s="2" t="n">
        <v>7</v>
      </c>
      <c r="I4089" s="2" t="n">
        <v>0</v>
      </c>
      <c r="J4089" s="2" t="inlineStr">
        <is>
          <t>GPA</t>
        </is>
      </c>
    </row>
    <row r="4090">
      <c r="A4090" s="2" t="n">
        <v>8</v>
      </c>
      <c r="B4090" s="2" t="n">
        <v>1965</v>
      </c>
      <c r="C4090" s="2" t="inlineStr">
        <is>
          <t>SEPARACAO</t>
        </is>
      </c>
      <c r="D4090" s="2" t="inlineStr">
        <is>
          <t>5731801</t>
        </is>
      </c>
      <c r="E4090" s="2" t="inlineStr">
        <is>
          <t>Akila Tabita Goncalves Cordeiro</t>
        </is>
      </c>
      <c r="F4090" s="2" t="n">
        <v>210</v>
      </c>
      <c r="G4090" s="2" t="n">
        <v>4.24</v>
      </c>
      <c r="H4090" s="2" t="n">
        <v>50</v>
      </c>
      <c r="I4090" s="2" t="n">
        <v/>
      </c>
      <c r="J4090" s="2" t="inlineStr">
        <is>
          <t>GPA</t>
        </is>
      </c>
    </row>
    <row r="4091">
      <c r="A4091" s="2" t="n">
        <v>8</v>
      </c>
      <c r="B4091" s="2" t="n">
        <v>1965</v>
      </c>
      <c r="C4091" s="2" t="inlineStr">
        <is>
          <t>CARREGAMENTO</t>
        </is>
      </c>
      <c r="D4091" s="2" t="inlineStr">
        <is>
          <t>5731992</t>
        </is>
      </c>
      <c r="E4091" s="2" t="inlineStr">
        <is>
          <t>Gabriele Dos Santos Miranda</t>
        </is>
      </c>
      <c r="F4091" s="2" t="n">
        <v>165</v>
      </c>
      <c r="G4091" s="2" t="n">
        <v>21.56</v>
      </c>
      <c r="H4091" s="2" t="n">
        <v>8</v>
      </c>
      <c r="I4091" s="2" t="n">
        <v>0</v>
      </c>
      <c r="J4091" s="2" t="inlineStr">
        <is>
          <t>GPA</t>
        </is>
      </c>
    </row>
    <row r="4092">
      <c r="A4092" s="2" t="n">
        <v>8</v>
      </c>
      <c r="B4092" s="2" t="n">
        <v>1965</v>
      </c>
      <c r="C4092" s="2" t="inlineStr">
        <is>
          <t>SEPARACAO</t>
        </is>
      </c>
      <c r="D4092" s="2" t="inlineStr">
        <is>
          <t>5731992</t>
        </is>
      </c>
      <c r="E4092" s="2" t="inlineStr">
        <is>
          <t>Gabriele Dos Santos Miranda</t>
        </is>
      </c>
      <c r="F4092" s="2" t="n">
        <v>401</v>
      </c>
      <c r="G4092" s="2" t="n">
        <v>16.43</v>
      </c>
      <c r="H4092" s="2" t="n">
        <v>24</v>
      </c>
      <c r="I4092" s="2" t="n">
        <v/>
      </c>
      <c r="J4092" s="2" t="inlineStr">
        <is>
          <t>GPA</t>
        </is>
      </c>
    </row>
    <row r="4093">
      <c r="A4093" s="2" t="n">
        <v>8</v>
      </c>
      <c r="B4093" s="2" t="n">
        <v>1965</v>
      </c>
      <c r="C4093" s="2" t="inlineStr">
        <is>
          <t>SEPARACAO</t>
        </is>
      </c>
      <c r="D4093" s="2" t="inlineStr">
        <is>
          <t>5733294</t>
        </is>
      </c>
      <c r="E4093" s="2" t="inlineStr">
        <is>
          <t>OSCAR EDUARDO ZUNIGA</t>
        </is>
      </c>
      <c r="F4093" s="2" t="n">
        <v>7741</v>
      </c>
      <c r="G4093" s="2" t="n">
        <v>119.96</v>
      </c>
      <c r="H4093" s="2" t="n">
        <v>65</v>
      </c>
      <c r="I4093" s="2" t="n">
        <v/>
      </c>
      <c r="J4093" s="2" t="inlineStr">
        <is>
          <t>GPA</t>
        </is>
      </c>
    </row>
    <row r="4094">
      <c r="A4094" s="2" t="n">
        <v>8</v>
      </c>
      <c r="B4094" s="2" t="n">
        <v>1965</v>
      </c>
      <c r="C4094" s="2" t="inlineStr">
        <is>
          <t>CARREGAMENTO</t>
        </is>
      </c>
      <c r="D4094" s="2" t="inlineStr">
        <is>
          <t>5733677</t>
        </is>
      </c>
      <c r="E4094" s="2" t="inlineStr">
        <is>
          <t>GEOVANNA SARAIVA</t>
        </is>
      </c>
      <c r="F4094" s="2" t="n">
        <v>425</v>
      </c>
      <c r="G4094" s="2" t="n">
        <v>33.46</v>
      </c>
      <c r="H4094" s="2" t="n">
        <v>13</v>
      </c>
      <c r="I4094" s="2" t="n">
        <v>0</v>
      </c>
      <c r="J4094" s="2" t="inlineStr">
        <is>
          <t>GPA</t>
        </is>
      </c>
    </row>
    <row r="4095">
      <c r="A4095" s="2" t="n">
        <v>8</v>
      </c>
      <c r="B4095" s="2" t="n">
        <v>1965</v>
      </c>
      <c r="C4095" s="2" t="inlineStr">
        <is>
          <t>SEPARACAO</t>
        </is>
      </c>
      <c r="D4095" s="2" t="inlineStr">
        <is>
          <t>5733677</t>
        </is>
      </c>
      <c r="E4095" s="2" t="inlineStr">
        <is>
          <t>GEOVANNA SARAIVA</t>
        </is>
      </c>
      <c r="F4095" s="2" t="n">
        <v>1841</v>
      </c>
      <c r="G4095" s="2" t="n">
        <v>48.12</v>
      </c>
      <c r="H4095" s="2" t="n">
        <v>38</v>
      </c>
      <c r="I4095" s="2" t="n">
        <v/>
      </c>
      <c r="J4095" s="2" t="inlineStr">
        <is>
          <t>GPA</t>
        </is>
      </c>
    </row>
    <row r="4096">
      <c r="A4096" s="2" t="n">
        <v>8</v>
      </c>
      <c r="B4096" s="2" t="n">
        <v>1965</v>
      </c>
      <c r="C4096" s="2" t="inlineStr">
        <is>
          <t>PUXADA RECEB</t>
        </is>
      </c>
      <c r="D4096" s="2" t="inlineStr">
        <is>
          <t>5736471</t>
        </is>
      </c>
      <c r="E4096" s="2" t="inlineStr">
        <is>
          <t>Camilly Daniela Ferreira Nunes</t>
        </is>
      </c>
      <c r="F4096" s="2" t="n">
        <v>20</v>
      </c>
      <c r="G4096" s="2" t="n">
        <v>10.1</v>
      </c>
      <c r="H4096" s="2" t="n">
        <v>2</v>
      </c>
      <c r="I4096" s="2" t="n">
        <v>0</v>
      </c>
      <c r="J4096" s="2" t="inlineStr">
        <is>
          <t>GPA</t>
        </is>
      </c>
    </row>
    <row r="4097">
      <c r="A4097" s="2" t="n">
        <v>8</v>
      </c>
      <c r="B4097" s="2" t="n">
        <v>1965</v>
      </c>
      <c r="C4097" s="2" t="inlineStr">
        <is>
          <t>RECEBIMENTO</t>
        </is>
      </c>
      <c r="D4097" s="2" t="inlineStr">
        <is>
          <t>5736471</t>
        </is>
      </c>
      <c r="E4097" s="2" t="inlineStr">
        <is>
          <t>Camilly Daniela Ferreira Nunes</t>
        </is>
      </c>
      <c r="F4097" s="2" t="n">
        <v>3460</v>
      </c>
      <c r="G4097" s="2" t="n">
        <v>151.05</v>
      </c>
      <c r="H4097" s="2" t="n">
        <v>23</v>
      </c>
      <c r="I4097" s="2" t="n">
        <v>0</v>
      </c>
      <c r="J4097" s="2" t="inlineStr">
        <is>
          <t>GPA</t>
        </is>
      </c>
    </row>
    <row r="4098">
      <c r="A4098" s="2" t="n">
        <v>8</v>
      </c>
      <c r="B4098" s="2" t="n">
        <v>1965</v>
      </c>
      <c r="C4098" s="2" t="inlineStr">
        <is>
          <t>CARREGAMENTO</t>
        </is>
      </c>
      <c r="D4098" s="2" t="inlineStr">
        <is>
          <t>5737389</t>
        </is>
      </c>
      <c r="E4098" s="2" t="inlineStr">
        <is>
          <t>Matheus De Sousa Ferreira</t>
        </is>
      </c>
      <c r="F4098" s="2" t="n">
        <v>482</v>
      </c>
      <c r="G4098" s="2" t="n">
        <v>24.73</v>
      </c>
      <c r="H4098" s="2" t="n">
        <v>19</v>
      </c>
      <c r="I4098" s="2" t="n">
        <v>0</v>
      </c>
      <c r="J4098" s="2" t="inlineStr">
        <is>
          <t>GPA</t>
        </is>
      </c>
    </row>
    <row r="4099">
      <c r="A4099" s="2" t="n">
        <v>8</v>
      </c>
      <c r="B4099" s="2" t="n">
        <v>1965</v>
      </c>
      <c r="C4099" s="2" t="inlineStr">
        <is>
          <t>SEPARACAO</t>
        </is>
      </c>
      <c r="D4099" s="2" t="inlineStr">
        <is>
          <t>5739977</t>
        </is>
      </c>
      <c r="E4099" s="2" t="inlineStr">
        <is>
          <t>Renato MOREIRA DA SILVA</t>
        </is>
      </c>
      <c r="F4099" s="2" t="n">
        <v>5014</v>
      </c>
      <c r="G4099" s="2" t="n">
        <v>83.98999999999999</v>
      </c>
      <c r="H4099" s="2" t="n">
        <v>60</v>
      </c>
      <c r="I4099" s="2" t="n">
        <v/>
      </c>
      <c r="J4099" s="2" t="inlineStr">
        <is>
          <t>GPA</t>
        </is>
      </c>
    </row>
    <row r="4100">
      <c r="A4100" s="2" t="n">
        <v>8</v>
      </c>
      <c r="B4100" s="2" t="n">
        <v>1965</v>
      </c>
      <c r="C4100" s="2" t="inlineStr">
        <is>
          <t>PUXADA RECEB</t>
        </is>
      </c>
      <c r="D4100" s="2" t="inlineStr">
        <is>
          <t>5740240</t>
        </is>
      </c>
      <c r="E4100" s="2" t="inlineStr">
        <is>
          <t>ANDRE BARBOSA LOURENCO</t>
        </is>
      </c>
      <c r="F4100" s="2" t="n">
        <v>306</v>
      </c>
      <c r="G4100" s="2" t="n">
        <v>31.52</v>
      </c>
      <c r="H4100" s="2" t="n">
        <v>10</v>
      </c>
      <c r="I4100" s="2" t="n">
        <v>0</v>
      </c>
      <c r="J4100" s="2" t="inlineStr">
        <is>
          <t>GPA</t>
        </is>
      </c>
    </row>
    <row r="4101">
      <c r="A4101" s="2" t="n">
        <v>8</v>
      </c>
      <c r="B4101" s="2" t="n">
        <v>1965</v>
      </c>
      <c r="C4101" s="2" t="inlineStr">
        <is>
          <t>PUXADA RECEB</t>
        </is>
      </c>
      <c r="D4101" s="2" t="inlineStr">
        <is>
          <t>5747163</t>
        </is>
      </c>
      <c r="E4101" s="2" t="inlineStr">
        <is>
          <t>BHASANA MASHABA</t>
        </is>
      </c>
      <c r="F4101" s="2" t="n">
        <v>1393</v>
      </c>
      <c r="G4101" s="2" t="n">
        <v>57.19</v>
      </c>
      <c r="H4101" s="2" t="n">
        <v>24</v>
      </c>
      <c r="I4101" s="2" t="n">
        <v>0</v>
      </c>
      <c r="J4101" s="2" t="inlineStr">
        <is>
          <t>GPA</t>
        </is>
      </c>
    </row>
    <row r="4102">
      <c r="A4102" s="2" t="n">
        <v>8</v>
      </c>
      <c r="B4102" s="2" t="n">
        <v>1965</v>
      </c>
      <c r="C4102" s="2" t="inlineStr">
        <is>
          <t>SEPARACAO</t>
        </is>
      </c>
      <c r="D4102" s="2" t="inlineStr">
        <is>
          <t>5747163</t>
        </is>
      </c>
      <c r="E4102" s="2" t="inlineStr">
        <is>
          <t>BHASANA MASHABA</t>
        </is>
      </c>
      <c r="F4102" s="2" t="n">
        <v>1728</v>
      </c>
      <c r="G4102" s="2" t="n">
        <v>32.72</v>
      </c>
      <c r="H4102" s="2" t="n">
        <v>53</v>
      </c>
      <c r="I4102" s="2" t="n">
        <v/>
      </c>
      <c r="J4102" s="2" t="inlineStr">
        <is>
          <t>GPA</t>
        </is>
      </c>
    </row>
    <row r="4103">
      <c r="A4103" s="2" t="n">
        <v>8</v>
      </c>
      <c r="B4103" s="2" t="n">
        <v>1965</v>
      </c>
      <c r="C4103" s="2" t="inlineStr">
        <is>
          <t>CARREGAMENTO</t>
        </is>
      </c>
      <c r="D4103" s="2" t="inlineStr">
        <is>
          <t>5750059</t>
        </is>
      </c>
      <c r="E4103" s="2" t="inlineStr">
        <is>
          <t>Francisco Kaique De Souza</t>
        </is>
      </c>
      <c r="F4103" s="2" t="n">
        <v>391</v>
      </c>
      <c r="G4103" s="2" t="n">
        <v>38.37</v>
      </c>
      <c r="H4103" s="2" t="n">
        <v>10</v>
      </c>
      <c r="I4103" s="2" t="n">
        <v>0</v>
      </c>
      <c r="J4103" s="2" t="inlineStr">
        <is>
          <t>GPA</t>
        </is>
      </c>
    </row>
    <row r="4104">
      <c r="A4104" s="2" t="n">
        <v>8</v>
      </c>
      <c r="B4104" s="2" t="n">
        <v>1965</v>
      </c>
      <c r="C4104" s="2" t="inlineStr">
        <is>
          <t>PUXADA RECEB</t>
        </is>
      </c>
      <c r="D4104" s="2" t="inlineStr">
        <is>
          <t>5755263</t>
        </is>
      </c>
      <c r="E4104" s="2" t="inlineStr">
        <is>
          <t>LUCAS SOUZA CORDEIRO</t>
        </is>
      </c>
      <c r="F4104" s="2" t="n">
        <v>2496</v>
      </c>
      <c r="G4104" s="2" t="n">
        <v>115.2</v>
      </c>
      <c r="H4104" s="2" t="n">
        <v>22</v>
      </c>
      <c r="I4104" s="2" t="n">
        <v>0</v>
      </c>
      <c r="J4104" s="2" t="inlineStr">
        <is>
          <t>GPA</t>
        </is>
      </c>
    </row>
    <row r="4105">
      <c r="A4105" s="2" t="n">
        <v>8</v>
      </c>
      <c r="B4105" s="2" t="n">
        <v>1965</v>
      </c>
      <c r="C4105" s="2" t="inlineStr">
        <is>
          <t>SEPARACAO</t>
        </is>
      </c>
      <c r="D4105" s="2" t="inlineStr">
        <is>
          <t>5755263</t>
        </is>
      </c>
      <c r="E4105" s="2" t="inlineStr">
        <is>
          <t>LUCAS SOUZA CORDEIRO</t>
        </is>
      </c>
      <c r="F4105" s="2" t="n">
        <v>704</v>
      </c>
      <c r="G4105" s="2" t="n">
        <v>8.65</v>
      </c>
      <c r="H4105" s="2" t="n">
        <v>81</v>
      </c>
      <c r="I4105" s="2" t="n">
        <v/>
      </c>
      <c r="J4105" s="2" t="inlineStr">
        <is>
          <t>GPA</t>
        </is>
      </c>
    </row>
    <row r="4106">
      <c r="A4106" s="2" t="n">
        <v>8</v>
      </c>
      <c r="B4106" s="2" t="n">
        <v>1965</v>
      </c>
      <c r="C4106" s="2" t="inlineStr">
        <is>
          <t>CARREGAMENTO</t>
        </is>
      </c>
      <c r="D4106" s="2" t="inlineStr">
        <is>
          <t>5758866</t>
        </is>
      </c>
      <c r="E4106" s="2" t="inlineStr">
        <is>
          <t>Henryque Estacio De Sousa Siqueira</t>
        </is>
      </c>
      <c r="F4106" s="2" t="n">
        <v>492</v>
      </c>
      <c r="G4106" s="2" t="n">
        <v>64.44</v>
      </c>
      <c r="H4106" s="2" t="n">
        <v>8</v>
      </c>
      <c r="I4106" s="2" t="n">
        <v>0</v>
      </c>
      <c r="J4106" s="2" t="inlineStr">
        <is>
          <t>GPA</t>
        </is>
      </c>
    </row>
    <row r="4107">
      <c r="A4107" s="2" t="n">
        <v>8</v>
      </c>
      <c r="B4107" s="2" t="n">
        <v>1965</v>
      </c>
      <c r="C4107" s="2" t="inlineStr">
        <is>
          <t>PUXADA RECEB</t>
        </is>
      </c>
      <c r="D4107" s="2" t="inlineStr">
        <is>
          <t>5758866</t>
        </is>
      </c>
      <c r="E4107" s="2" t="inlineStr">
        <is>
          <t>Henryque Estacio De Sousa Siqueira</t>
        </is>
      </c>
      <c r="F4107" s="2" t="n">
        <v>47</v>
      </c>
      <c r="G4107" s="2" t="n">
        <v>1.82</v>
      </c>
      <c r="H4107" s="2" t="n">
        <v>26</v>
      </c>
      <c r="I4107" s="2" t="n">
        <v>0</v>
      </c>
      <c r="J4107" s="2" t="inlineStr">
        <is>
          <t>GPA</t>
        </is>
      </c>
    </row>
    <row r="4108">
      <c r="A4108" s="2" t="n">
        <v>8</v>
      </c>
      <c r="B4108" s="2" t="n">
        <v>1965</v>
      </c>
      <c r="C4108" s="2" t="inlineStr">
        <is>
          <t>SEPARACAO</t>
        </is>
      </c>
      <c r="D4108" s="2" t="inlineStr">
        <is>
          <t>5758866</t>
        </is>
      </c>
      <c r="E4108" s="2" t="inlineStr">
        <is>
          <t>Henryque Estacio De Sousa Siqueira</t>
        </is>
      </c>
      <c r="F4108" s="2" t="n">
        <v>51</v>
      </c>
      <c r="G4108" s="2" t="n">
        <v>1.3</v>
      </c>
      <c r="H4108" s="2" t="n">
        <v>39</v>
      </c>
      <c r="I4108" s="2" t="n">
        <v/>
      </c>
      <c r="J4108" s="2" t="inlineStr">
        <is>
          <t>GPA</t>
        </is>
      </c>
    </row>
    <row r="4109">
      <c r="A4109" s="2" t="n">
        <v>8</v>
      </c>
      <c r="B4109" s="2" t="n">
        <v>1965</v>
      </c>
      <c r="C4109" s="2" t="inlineStr">
        <is>
          <t>PUXADA RECEB</t>
        </is>
      </c>
      <c r="D4109" s="2" t="inlineStr">
        <is>
          <t>5759030</t>
        </is>
      </c>
      <c r="E4109" s="2" t="inlineStr">
        <is>
          <t>Enzo Venancio Da Silva Ribeiro</t>
        </is>
      </c>
      <c r="F4109" s="2" t="n">
        <v>121</v>
      </c>
      <c r="G4109" s="2" t="n">
        <v>6.57</v>
      </c>
      <c r="H4109" s="2" t="n">
        <v>18</v>
      </c>
      <c r="I4109" s="2" t="n">
        <v>0</v>
      </c>
      <c r="J4109" s="2" t="inlineStr">
        <is>
          <t>GPA</t>
        </is>
      </c>
    </row>
    <row r="4110">
      <c r="A4110" s="2" t="n">
        <v>8</v>
      </c>
      <c r="B4110" s="2" t="n">
        <v>1965</v>
      </c>
      <c r="C4110" s="2" t="inlineStr">
        <is>
          <t>SEPARACAO</t>
        </is>
      </c>
      <c r="D4110" s="2" t="inlineStr">
        <is>
          <t>5759170</t>
        </is>
      </c>
      <c r="E4110" s="2" t="inlineStr">
        <is>
          <t>WELLINGTON PRATES</t>
        </is>
      </c>
      <c r="F4110" s="2" t="n">
        <v>16412</v>
      </c>
      <c r="G4110" s="2" t="n">
        <v>124.41</v>
      </c>
      <c r="H4110" s="2" t="n">
        <v>132</v>
      </c>
      <c r="I4110" s="2" t="n">
        <v/>
      </c>
      <c r="J4110" s="2" t="inlineStr">
        <is>
          <t>GPA</t>
        </is>
      </c>
    </row>
    <row r="4111">
      <c r="A4111" s="2" t="n">
        <v>8</v>
      </c>
      <c r="B4111" s="2" t="n">
        <v>1965</v>
      </c>
      <c r="C4111" s="2" t="inlineStr">
        <is>
          <t>RECEBIMENTO</t>
        </is>
      </c>
      <c r="D4111" s="2" t="inlineStr">
        <is>
          <t>5767920</t>
        </is>
      </c>
      <c r="E4111" s="2" t="inlineStr">
        <is>
          <t>LEDIVANIA DE SOUSA</t>
        </is>
      </c>
      <c r="F4111" s="2" t="n">
        <v>87</v>
      </c>
      <c r="G4111" s="2" t="n">
        <v>0.62</v>
      </c>
      <c r="H4111" s="2" t="n">
        <v>140</v>
      </c>
      <c r="I4111" s="2" t="n">
        <v>0</v>
      </c>
      <c r="J4111" s="2" t="inlineStr">
        <is>
          <t>GPA</t>
        </is>
      </c>
    </row>
    <row r="4112">
      <c r="A4112" s="2" t="n">
        <v>8</v>
      </c>
      <c r="B4112" s="2" t="n">
        <v>1965</v>
      </c>
      <c r="C4112" s="2" t="inlineStr">
        <is>
          <t>SEPARACAO</t>
        </is>
      </c>
      <c r="D4112" s="2" t="inlineStr">
        <is>
          <t>5767920</t>
        </is>
      </c>
      <c r="E4112" s="2" t="inlineStr">
        <is>
          <t>LEDIVANIA DE SOUSA</t>
        </is>
      </c>
      <c r="F4112" s="2" t="n">
        <v>335</v>
      </c>
      <c r="G4112" s="2" t="n">
        <v>9</v>
      </c>
      <c r="H4112" s="2" t="n">
        <v>37</v>
      </c>
      <c r="I4112" s="2" t="n">
        <v/>
      </c>
      <c r="J4112" s="2" t="inlineStr">
        <is>
          <t>GPA</t>
        </is>
      </c>
    </row>
    <row r="4113">
      <c r="A4113" s="2" t="n">
        <v>8</v>
      </c>
      <c r="B4113" s="2" t="n">
        <v>1965</v>
      </c>
      <c r="C4113" s="2" t="inlineStr">
        <is>
          <t>PUXADA RECEB</t>
        </is>
      </c>
      <c r="D4113" s="2" t="inlineStr">
        <is>
          <t>5768454</t>
        </is>
      </c>
      <c r="E4113" s="2" t="inlineStr">
        <is>
          <t>Gisele Araujo Lopes</t>
        </is>
      </c>
      <c r="F4113" s="2" t="n">
        <v>2836</v>
      </c>
      <c r="G4113" s="2" t="n">
        <v>138.61</v>
      </c>
      <c r="H4113" s="2" t="n">
        <v>20</v>
      </c>
      <c r="I4113" s="2" t="n">
        <v>0</v>
      </c>
      <c r="J4113" s="2" t="inlineStr">
        <is>
          <t>GPA</t>
        </is>
      </c>
    </row>
    <row r="4114">
      <c r="A4114" s="2" t="n">
        <v>8</v>
      </c>
      <c r="B4114" s="2" t="n">
        <v>1965</v>
      </c>
      <c r="C4114" s="2" t="inlineStr">
        <is>
          <t>SEPARACAO</t>
        </is>
      </c>
      <c r="D4114" s="2" t="inlineStr">
        <is>
          <t>5768454</t>
        </is>
      </c>
      <c r="E4114" s="2" t="inlineStr">
        <is>
          <t>Gisele Araujo Lopes</t>
        </is>
      </c>
      <c r="F4114" s="2" t="n">
        <v>1139</v>
      </c>
      <c r="G4114" s="2" t="n">
        <v>13.99</v>
      </c>
      <c r="H4114" s="2" t="n">
        <v>81</v>
      </c>
      <c r="I4114" s="2" t="n">
        <v/>
      </c>
      <c r="J4114" s="2" t="inlineStr">
        <is>
          <t>GPA</t>
        </is>
      </c>
    </row>
    <row r="4115">
      <c r="A4115" s="2" t="n">
        <v>8</v>
      </c>
      <c r="B4115" s="2" t="n">
        <v>1965</v>
      </c>
      <c r="C4115" s="2" t="inlineStr">
        <is>
          <t>PUXADA RECEB</t>
        </is>
      </c>
      <c r="D4115" s="2" t="inlineStr">
        <is>
          <t>5779049</t>
        </is>
      </c>
      <c r="E4115" s="2" t="inlineStr">
        <is>
          <t>Thiago Justino</t>
        </is>
      </c>
      <c r="F4115" s="2" t="n">
        <v>20</v>
      </c>
      <c r="G4115" s="2" t="n">
        <v>7.12</v>
      </c>
      <c r="H4115" s="2" t="n">
        <v>3</v>
      </c>
      <c r="I4115" s="2" t="n">
        <v>0</v>
      </c>
      <c r="J4115" s="2" t="inlineStr">
        <is>
          <t>GPA</t>
        </is>
      </c>
    </row>
    <row r="4116">
      <c r="A4116" s="2" t="n">
        <v>8</v>
      </c>
      <c r="B4116" s="2" t="n">
        <v>1965</v>
      </c>
      <c r="C4116" s="2" t="inlineStr">
        <is>
          <t>SEPARACAO</t>
        </is>
      </c>
      <c r="D4116" s="2" t="inlineStr">
        <is>
          <t>5779049</t>
        </is>
      </c>
      <c r="E4116" s="2" t="inlineStr">
        <is>
          <t>Thiago Justino</t>
        </is>
      </c>
      <c r="F4116" s="2" t="n">
        <v>120</v>
      </c>
      <c r="G4116" s="2" t="n">
        <v>2.92</v>
      </c>
      <c r="H4116" s="2" t="n">
        <v>41</v>
      </c>
      <c r="I4116" s="2" t="n">
        <v/>
      </c>
      <c r="J4116" s="2" t="inlineStr">
        <is>
          <t>GPA</t>
        </is>
      </c>
    </row>
    <row r="4117">
      <c r="A4117" s="2" t="n">
        <v>8</v>
      </c>
      <c r="B4117" s="2" t="n">
        <v>1965</v>
      </c>
      <c r="C4117" s="2" t="inlineStr">
        <is>
          <t>PUXADA RECEB</t>
        </is>
      </c>
      <c r="D4117" s="2" t="inlineStr">
        <is>
          <t>5782490</t>
        </is>
      </c>
      <c r="E4117" s="2" t="inlineStr">
        <is>
          <t>Wesley Correia Gomes</t>
        </is>
      </c>
      <c r="F4117" s="2" t="n">
        <v>1959</v>
      </c>
      <c r="G4117" s="2" t="n">
        <v>139.26</v>
      </c>
      <c r="H4117" s="2" t="n">
        <v>14</v>
      </c>
      <c r="I4117" s="2" t="n">
        <v>0</v>
      </c>
      <c r="J4117" s="2" t="inlineStr">
        <is>
          <t>GPA</t>
        </is>
      </c>
    </row>
    <row r="4118">
      <c r="A4118" s="2" t="n">
        <v>8</v>
      </c>
      <c r="B4118" s="2" t="n">
        <v>1965</v>
      </c>
      <c r="C4118" s="2" t="inlineStr">
        <is>
          <t>SEPARACAO</t>
        </is>
      </c>
      <c r="D4118" s="2" t="inlineStr">
        <is>
          <t>5782490</t>
        </is>
      </c>
      <c r="E4118" s="2" t="inlineStr">
        <is>
          <t>Wesley Correia Gomes</t>
        </is>
      </c>
      <c r="F4118" s="2" t="n">
        <v>364</v>
      </c>
      <c r="G4118" s="2" t="n">
        <v>10.08</v>
      </c>
      <c r="H4118" s="2" t="n">
        <v>36</v>
      </c>
      <c r="I4118" s="2" t="n">
        <v/>
      </c>
      <c r="J4118" s="2" t="inlineStr">
        <is>
          <t>GPA</t>
        </is>
      </c>
    </row>
    <row r="4119">
      <c r="A4119" s="2" t="n">
        <v>8</v>
      </c>
      <c r="B4119" s="2" t="n">
        <v>1965</v>
      </c>
      <c r="C4119" s="2" t="inlineStr">
        <is>
          <t>CARREGAMENTO</t>
        </is>
      </c>
      <c r="D4119" s="2" t="inlineStr">
        <is>
          <t>5791251</t>
        </is>
      </c>
      <c r="E4119" s="2" t="inlineStr">
        <is>
          <t>Hugo Dos Santos Pereira Motta</t>
        </is>
      </c>
      <c r="F4119" s="2" t="n">
        <v>1093</v>
      </c>
      <c r="G4119" s="2" t="n">
        <v>98.54000000000001</v>
      </c>
      <c r="H4119" s="2" t="n">
        <v>11</v>
      </c>
      <c r="I4119" s="2" t="n">
        <v>0</v>
      </c>
      <c r="J4119" s="2" t="inlineStr">
        <is>
          <t>GPA</t>
        </is>
      </c>
    </row>
    <row r="4120">
      <c r="A4120" s="2" t="n">
        <v>8</v>
      </c>
      <c r="B4120" s="2" t="n">
        <v>1965</v>
      </c>
      <c r="C4120" s="2" t="inlineStr">
        <is>
          <t>PUXADA RECEB</t>
        </is>
      </c>
      <c r="D4120" s="2" t="inlineStr">
        <is>
          <t>5791251</t>
        </is>
      </c>
      <c r="E4120" s="2" t="inlineStr">
        <is>
          <t>Hugo Dos Santos Pereira Motta</t>
        </is>
      </c>
      <c r="F4120" s="2" t="n">
        <v>46</v>
      </c>
      <c r="G4120" s="2" t="n">
        <v>0.37</v>
      </c>
      <c r="H4120" s="2" t="n">
        <v>124</v>
      </c>
      <c r="I4120" s="2" t="n">
        <v>0</v>
      </c>
      <c r="J4120" s="2" t="inlineStr">
        <is>
          <t>GPA</t>
        </is>
      </c>
    </row>
    <row r="4121">
      <c r="A4121" s="2" t="n">
        <v>8</v>
      </c>
      <c r="B4121" s="2" t="n">
        <v>1965</v>
      </c>
      <c r="C4121" s="2" t="inlineStr">
        <is>
          <t>SEPARACAO</t>
        </is>
      </c>
      <c r="D4121" s="2" t="inlineStr">
        <is>
          <t>5791251</t>
        </is>
      </c>
      <c r="E4121" s="2" t="inlineStr">
        <is>
          <t>Hugo Dos Santos Pereira Motta</t>
        </is>
      </c>
      <c r="F4121" s="2" t="n">
        <v>443</v>
      </c>
      <c r="G4121" s="2" t="n">
        <v>14.88</v>
      </c>
      <c r="H4121" s="2" t="n">
        <v>30</v>
      </c>
      <c r="I4121" s="2" t="n">
        <v/>
      </c>
      <c r="J4121" s="2" t="inlineStr">
        <is>
          <t>GPA</t>
        </is>
      </c>
    </row>
    <row r="4122">
      <c r="A4122" s="2" t="n">
        <v>8</v>
      </c>
      <c r="B4122" s="2" t="n">
        <v>1965</v>
      </c>
      <c r="C4122" s="2" t="inlineStr">
        <is>
          <t>PUXADA RECEB</t>
        </is>
      </c>
      <c r="D4122" s="2" t="inlineStr">
        <is>
          <t>5793300</t>
        </is>
      </c>
      <c r="E4122" s="2" t="inlineStr">
        <is>
          <t>Rodrigo Moreira Alves Da Silva</t>
        </is>
      </c>
      <c r="F4122" s="2" t="n">
        <v>1579</v>
      </c>
      <c r="G4122" s="2" t="n">
        <v>128.9</v>
      </c>
      <c r="H4122" s="2" t="n">
        <v>12</v>
      </c>
      <c r="I4122" s="2" t="n">
        <v>0</v>
      </c>
      <c r="J4122" s="2" t="inlineStr">
        <is>
          <t>GPA</t>
        </is>
      </c>
    </row>
    <row r="4123">
      <c r="A4123" s="2" t="n">
        <v>8</v>
      </c>
      <c r="B4123" s="2" t="n">
        <v>1965</v>
      </c>
      <c r="C4123" s="2" t="inlineStr">
        <is>
          <t>RECEBIMENTO</t>
        </is>
      </c>
      <c r="D4123" s="2" t="inlineStr">
        <is>
          <t>5793300</t>
        </is>
      </c>
      <c r="E4123" s="2" t="inlineStr">
        <is>
          <t>Rodrigo Moreira Alves Da Silva</t>
        </is>
      </c>
      <c r="F4123" s="2" t="n">
        <v>19</v>
      </c>
      <c r="G4123" s="2" t="n">
        <v>4.65</v>
      </c>
      <c r="H4123" s="2" t="n">
        <v>4</v>
      </c>
      <c r="I4123" s="2" t="n">
        <v>0</v>
      </c>
      <c r="J4123" s="2" t="inlineStr">
        <is>
          <t>GPA</t>
        </is>
      </c>
    </row>
    <row r="4124">
      <c r="A4124" s="2" t="n">
        <v>8</v>
      </c>
      <c r="B4124" s="2" t="n">
        <v>1965</v>
      </c>
      <c r="C4124" s="2" t="inlineStr">
        <is>
          <t>SEPARACAO</t>
        </is>
      </c>
      <c r="D4124" s="2" t="inlineStr">
        <is>
          <t>5793300</t>
        </is>
      </c>
      <c r="E4124" s="2" t="inlineStr">
        <is>
          <t>Rodrigo Moreira Alves Da Silva</t>
        </is>
      </c>
      <c r="F4124" s="2" t="n">
        <v>96</v>
      </c>
      <c r="G4124" s="2" t="n">
        <v>6.7</v>
      </c>
      <c r="H4124" s="2" t="n">
        <v>14</v>
      </c>
      <c r="I4124" s="2" t="n">
        <v/>
      </c>
      <c r="J4124" s="2" t="inlineStr">
        <is>
          <t>GPA</t>
        </is>
      </c>
    </row>
    <row r="4125">
      <c r="A4125" s="2" t="n">
        <v>8</v>
      </c>
      <c r="B4125" s="2" t="n">
        <v>1965</v>
      </c>
      <c r="C4125" s="2" t="inlineStr">
        <is>
          <t>PUXADA RECEB</t>
        </is>
      </c>
      <c r="D4125" s="2" t="inlineStr">
        <is>
          <t>5794536</t>
        </is>
      </c>
      <c r="E4125" s="2" t="inlineStr">
        <is>
          <t>MAICON FRANCISCO ALVES DE LIMA</t>
        </is>
      </c>
      <c r="F4125" s="2" t="n">
        <v>925</v>
      </c>
      <c r="G4125" s="2" t="n">
        <v>52.74</v>
      </c>
      <c r="H4125" s="2" t="n">
        <v>18</v>
      </c>
      <c r="I4125" s="2" t="n">
        <v>0</v>
      </c>
      <c r="J4125" s="2" t="inlineStr">
        <is>
          <t>GPA</t>
        </is>
      </c>
    </row>
    <row r="4126">
      <c r="A4126" s="2" t="n">
        <v>8</v>
      </c>
      <c r="B4126" s="2" t="n">
        <v>1965</v>
      </c>
      <c r="C4126" s="2" t="inlineStr">
        <is>
          <t>SEPARACAO</t>
        </is>
      </c>
      <c r="D4126" s="2" t="inlineStr">
        <is>
          <t>5794536</t>
        </is>
      </c>
      <c r="E4126" s="2" t="inlineStr">
        <is>
          <t>MAICON FRANCISCO ALVES DE LIMA</t>
        </is>
      </c>
      <c r="F4126" s="2" t="n">
        <v>1846</v>
      </c>
      <c r="G4126" s="2" t="n">
        <v>63.32</v>
      </c>
      <c r="H4126" s="2" t="n">
        <v>29</v>
      </c>
      <c r="I4126" s="2" t="n">
        <v/>
      </c>
      <c r="J4126" s="2" t="inlineStr">
        <is>
          <t>GPA</t>
        </is>
      </c>
    </row>
    <row r="4127">
      <c r="A4127" s="2" t="n">
        <v>8</v>
      </c>
      <c r="B4127" s="2" t="n">
        <v>1965</v>
      </c>
      <c r="C4127" s="2" t="inlineStr">
        <is>
          <t>PUXADA RECEB</t>
        </is>
      </c>
      <c r="D4127" s="2" t="inlineStr">
        <is>
          <t>579589</t>
        </is>
      </c>
      <c r="E4127" s="2" t="inlineStr">
        <is>
          <t>Sebastiao Americo Da Silva Filho</t>
        </is>
      </c>
      <c r="F4127" s="2" t="n">
        <v>1</v>
      </c>
      <c r="G4127" s="2" t="n">
        <v>0.05</v>
      </c>
      <c r="H4127" s="2" t="n">
        <v>20</v>
      </c>
      <c r="I4127" s="2" t="n">
        <v>0</v>
      </c>
      <c r="J4127" s="2" t="inlineStr">
        <is>
          <t>GPA</t>
        </is>
      </c>
    </row>
    <row r="4128">
      <c r="A4128" s="2" t="n">
        <v>8</v>
      </c>
      <c r="B4128" s="2" t="n">
        <v>1965</v>
      </c>
      <c r="C4128" s="2" t="inlineStr">
        <is>
          <t>SEPARACAO</t>
        </is>
      </c>
      <c r="D4128" s="2" t="inlineStr">
        <is>
          <t>5795923</t>
        </is>
      </c>
      <c r="E4128" s="2" t="inlineStr">
        <is>
          <t>Anderson Houck</t>
        </is>
      </c>
      <c r="F4128" s="2" t="n">
        <v>1825</v>
      </c>
      <c r="G4128" s="2" t="n">
        <v>41.73</v>
      </c>
      <c r="H4128" s="2" t="n">
        <v>44</v>
      </c>
      <c r="I4128" s="2" t="n">
        <v/>
      </c>
      <c r="J4128" s="2" t="inlineStr">
        <is>
          <t>GPA</t>
        </is>
      </c>
    </row>
    <row r="4129">
      <c r="A4129" s="2" t="n">
        <v>8</v>
      </c>
      <c r="B4129" s="2" t="n">
        <v>1965</v>
      </c>
      <c r="C4129" s="2" t="inlineStr">
        <is>
          <t>CARREGAMENTO</t>
        </is>
      </c>
      <c r="D4129" s="2" t="inlineStr">
        <is>
          <t>5805279</t>
        </is>
      </c>
      <c r="E4129" s="2" t="inlineStr">
        <is>
          <t>VINICIUS CORREA</t>
        </is>
      </c>
      <c r="F4129" s="2" t="n">
        <v>818</v>
      </c>
      <c r="G4129" s="2" t="n">
        <v>65.3</v>
      </c>
      <c r="H4129" s="2" t="n">
        <v>13</v>
      </c>
      <c r="I4129" s="2" t="n">
        <v>0</v>
      </c>
      <c r="J4129" s="2" t="inlineStr">
        <is>
          <t>GPA</t>
        </is>
      </c>
    </row>
    <row r="4130">
      <c r="A4130" s="2" t="n">
        <v>8</v>
      </c>
      <c r="B4130" s="2" t="n">
        <v>1965</v>
      </c>
      <c r="C4130" s="2" t="inlineStr">
        <is>
          <t>SEPARACAO</t>
        </is>
      </c>
      <c r="D4130" s="2" t="inlineStr">
        <is>
          <t>5805899</t>
        </is>
      </c>
      <c r="E4130" s="2" t="inlineStr">
        <is>
          <t>JACKSON SOARES</t>
        </is>
      </c>
      <c r="F4130" s="2" t="n">
        <v>115</v>
      </c>
      <c r="G4130" s="2" t="n">
        <v>3.99</v>
      </c>
      <c r="H4130" s="2" t="n">
        <v>29</v>
      </c>
      <c r="I4130" s="2" t="n">
        <v/>
      </c>
      <c r="J4130" s="2" t="inlineStr">
        <is>
          <t>GPA</t>
        </is>
      </c>
    </row>
    <row r="4131">
      <c r="A4131" s="2" t="n">
        <v>8</v>
      </c>
      <c r="B4131" s="2" t="n">
        <v>1965</v>
      </c>
      <c r="C4131" s="2" t="inlineStr">
        <is>
          <t>CARREGAMENTO</t>
        </is>
      </c>
      <c r="D4131" s="2" t="inlineStr">
        <is>
          <t>5809380</t>
        </is>
      </c>
      <c r="E4131" s="2" t="inlineStr">
        <is>
          <t>WAGNER DAS CHAGAS DANTAS</t>
        </is>
      </c>
      <c r="F4131" s="2" t="n">
        <v>353</v>
      </c>
      <c r="G4131" s="2" t="n">
        <v>10.49</v>
      </c>
      <c r="H4131" s="2" t="n">
        <v>34</v>
      </c>
      <c r="I4131" s="2" t="n">
        <v>0</v>
      </c>
      <c r="J4131" s="2" t="inlineStr">
        <is>
          <t>GPA</t>
        </is>
      </c>
    </row>
    <row r="4132">
      <c r="A4132" s="2" t="n">
        <v>8</v>
      </c>
      <c r="B4132" s="2" t="n">
        <v>1965</v>
      </c>
      <c r="C4132" s="2" t="inlineStr">
        <is>
          <t>SEPARACAO</t>
        </is>
      </c>
      <c r="D4132" s="2" t="inlineStr">
        <is>
          <t>5814723</t>
        </is>
      </c>
      <c r="E4132" s="2" t="inlineStr">
        <is>
          <t>Elaine Cristina Moura Sampaio Ribeiro</t>
        </is>
      </c>
      <c r="F4132" s="2" t="n">
        <v>4109</v>
      </c>
      <c r="G4132" s="2" t="n">
        <v>114.16</v>
      </c>
      <c r="H4132" s="2" t="n">
        <v>36</v>
      </c>
      <c r="I4132" s="2" t="n">
        <v/>
      </c>
      <c r="J4132" s="2" t="inlineStr">
        <is>
          <t>GPA</t>
        </is>
      </c>
    </row>
    <row r="4133">
      <c r="A4133" s="2" t="n">
        <v>8</v>
      </c>
      <c r="B4133" s="2" t="n">
        <v>1965</v>
      </c>
      <c r="C4133" s="2" t="inlineStr">
        <is>
          <t>PUXADA RECEB</t>
        </is>
      </c>
      <c r="D4133" s="2" t="inlineStr">
        <is>
          <t>5815851</t>
        </is>
      </c>
      <c r="E4133" s="2" t="inlineStr">
        <is>
          <t>Henrique Lins Dos Santos</t>
        </is>
      </c>
      <c r="F4133" s="2" t="n">
        <v>183</v>
      </c>
      <c r="G4133" s="2" t="n">
        <v>7.97</v>
      </c>
      <c r="H4133" s="2" t="n">
        <v>23</v>
      </c>
      <c r="I4133" s="2" t="n">
        <v>0</v>
      </c>
      <c r="J4133" s="2" t="inlineStr">
        <is>
          <t>GPA</t>
        </is>
      </c>
    </row>
    <row r="4134">
      <c r="A4134" s="2" t="n">
        <v>8</v>
      </c>
      <c r="B4134" s="2" t="n">
        <v>1965</v>
      </c>
      <c r="C4134" s="2" t="inlineStr">
        <is>
          <t>CARREGAMENTO</t>
        </is>
      </c>
      <c r="D4134" s="2" t="inlineStr">
        <is>
          <t>5822467</t>
        </is>
      </c>
      <c r="E4134" s="2" t="inlineStr">
        <is>
          <t>LAURENI TORRES</t>
        </is>
      </c>
      <c r="F4134" s="2" t="n">
        <v>58</v>
      </c>
      <c r="G4134" s="2" t="n">
        <v>4.9</v>
      </c>
      <c r="H4134" s="2" t="n">
        <v>12</v>
      </c>
      <c r="I4134" s="2" t="n">
        <v>0</v>
      </c>
      <c r="J4134" s="2" t="inlineStr">
        <is>
          <t>GPA</t>
        </is>
      </c>
    </row>
    <row r="4135">
      <c r="A4135" s="2" t="n">
        <v>8</v>
      </c>
      <c r="B4135" s="2" t="n">
        <v>1965</v>
      </c>
      <c r="C4135" s="2" t="inlineStr">
        <is>
          <t>PUXADA RECEB</t>
        </is>
      </c>
      <c r="D4135" s="2" t="inlineStr">
        <is>
          <t>5822467</t>
        </is>
      </c>
      <c r="E4135" s="2" t="inlineStr">
        <is>
          <t>LAURENI TORRES</t>
        </is>
      </c>
      <c r="F4135" s="2" t="n">
        <v>2</v>
      </c>
      <c r="G4135" s="2" t="n">
        <v>1.36</v>
      </c>
      <c r="H4135" s="2" t="n">
        <v>1</v>
      </c>
      <c r="I4135" s="2" t="n">
        <v>0</v>
      </c>
      <c r="J4135" s="2" t="inlineStr">
        <is>
          <t>GPA</t>
        </is>
      </c>
    </row>
    <row r="4136">
      <c r="A4136" s="2" t="n">
        <v>8</v>
      </c>
      <c r="B4136" s="2" t="n">
        <v>1965</v>
      </c>
      <c r="C4136" s="2" t="inlineStr">
        <is>
          <t>SEPARACAO</t>
        </is>
      </c>
      <c r="D4136" s="2" t="inlineStr">
        <is>
          <t>5822467</t>
        </is>
      </c>
      <c r="E4136" s="2" t="inlineStr">
        <is>
          <t>LAURENI TORRES</t>
        </is>
      </c>
      <c r="F4136" s="2" t="n">
        <v>820</v>
      </c>
      <c r="G4136" s="2" t="n">
        <v>9.66</v>
      </c>
      <c r="H4136" s="2" t="n">
        <v>85</v>
      </c>
      <c r="I4136" s="2" t="n">
        <v/>
      </c>
      <c r="J4136" s="2" t="inlineStr">
        <is>
          <t>GPA</t>
        </is>
      </c>
    </row>
    <row r="4137">
      <c r="A4137" s="2" t="n">
        <v>8</v>
      </c>
      <c r="B4137" s="2" t="n">
        <v>1965</v>
      </c>
      <c r="C4137" s="2" t="inlineStr">
        <is>
          <t>PUXADA RECEB</t>
        </is>
      </c>
      <c r="D4137" s="2" t="inlineStr">
        <is>
          <t>5823056</t>
        </is>
      </c>
      <c r="E4137" s="2" t="inlineStr">
        <is>
          <t>Clayton Dos Santos Neves</t>
        </is>
      </c>
      <c r="F4137" s="2" t="n">
        <v>1</v>
      </c>
      <c r="G4137" s="2" t="n">
        <v>6.67</v>
      </c>
      <c r="H4137" s="2" t="n">
        <v>0</v>
      </c>
      <c r="I4137" s="2" t="n">
        <v>0</v>
      </c>
      <c r="J4137" s="2" t="inlineStr">
        <is>
          <t>GPA</t>
        </is>
      </c>
    </row>
    <row r="4138">
      <c r="A4138" s="2" t="n">
        <v>8</v>
      </c>
      <c r="B4138" s="2" t="n">
        <v>1965</v>
      </c>
      <c r="C4138" s="2" t="inlineStr">
        <is>
          <t>SEPARACAO</t>
        </is>
      </c>
      <c r="D4138" s="2" t="inlineStr">
        <is>
          <t>5823056</t>
        </is>
      </c>
      <c r="E4138" s="2" t="inlineStr">
        <is>
          <t>Clayton Dos Santos Neves</t>
        </is>
      </c>
      <c r="F4138" s="2" t="n">
        <v>481</v>
      </c>
      <c r="G4138" s="2" t="n">
        <v>8.27</v>
      </c>
      <c r="H4138" s="2" t="n">
        <v>58</v>
      </c>
      <c r="I4138" s="2" t="n">
        <v/>
      </c>
      <c r="J4138" s="2" t="inlineStr">
        <is>
          <t>GPA</t>
        </is>
      </c>
    </row>
    <row r="4139">
      <c r="A4139" s="2" t="n">
        <v>8</v>
      </c>
      <c r="B4139" s="2" t="n">
        <v>1965</v>
      </c>
      <c r="C4139" s="2" t="inlineStr">
        <is>
          <t>SEPARACAO</t>
        </is>
      </c>
      <c r="D4139" s="2" t="inlineStr">
        <is>
          <t>582522</t>
        </is>
      </c>
      <c r="E4139" s="2" t="inlineStr">
        <is>
          <t>Regiane Eleusa Matos</t>
        </is>
      </c>
      <c r="F4139" s="2" t="n">
        <v>349</v>
      </c>
      <c r="G4139" s="2" t="n">
        <v>4.57</v>
      </c>
      <c r="H4139" s="2" t="n">
        <v>76</v>
      </c>
      <c r="I4139" s="2" t="n">
        <v/>
      </c>
      <c r="J4139" s="2" t="inlineStr">
        <is>
          <t>GPA</t>
        </is>
      </c>
    </row>
    <row r="4140">
      <c r="A4140" s="2" t="n">
        <v>8</v>
      </c>
      <c r="B4140" s="2" t="n">
        <v>1965</v>
      </c>
      <c r="C4140" s="2" t="inlineStr">
        <is>
          <t>CARREGAMENTO</t>
        </is>
      </c>
      <c r="D4140" s="2" t="inlineStr">
        <is>
          <t>5832748</t>
        </is>
      </c>
      <c r="E4140" s="2" t="inlineStr">
        <is>
          <t>ADRIANO DA SILVA</t>
        </is>
      </c>
      <c r="F4140" s="2" t="n">
        <v>2</v>
      </c>
      <c r="G4140" s="2" t="n">
        <v>1.26</v>
      </c>
      <c r="H4140" s="2" t="n">
        <v>2</v>
      </c>
      <c r="I4140" s="2" t="n">
        <v>0</v>
      </c>
      <c r="J4140" s="2" t="inlineStr">
        <is>
          <t>GPA</t>
        </is>
      </c>
    </row>
    <row r="4141">
      <c r="A4141" s="2" t="n">
        <v>8</v>
      </c>
      <c r="B4141" s="2" t="n">
        <v>1965</v>
      </c>
      <c r="C4141" s="2" t="inlineStr">
        <is>
          <t>SEPARACAO</t>
        </is>
      </c>
      <c r="D4141" s="2" t="inlineStr">
        <is>
          <t>5832748</t>
        </is>
      </c>
      <c r="E4141" s="2" t="inlineStr">
        <is>
          <t>ADRIANO DA SILVA</t>
        </is>
      </c>
      <c r="F4141" s="2" t="n">
        <v>60</v>
      </c>
      <c r="G4141" s="2" t="n">
        <v>2.22</v>
      </c>
      <c r="H4141" s="2" t="n">
        <v>27</v>
      </c>
      <c r="I4141" s="2" t="n">
        <v/>
      </c>
      <c r="J4141" s="2" t="inlineStr">
        <is>
          <t>GPA</t>
        </is>
      </c>
    </row>
    <row r="4142">
      <c r="A4142" s="2" t="n">
        <v>8</v>
      </c>
      <c r="B4142" s="2" t="n">
        <v>1965</v>
      </c>
      <c r="C4142" s="2" t="inlineStr">
        <is>
          <t>SEPARACAO</t>
        </is>
      </c>
      <c r="D4142" s="2" t="inlineStr">
        <is>
          <t>5833280</t>
        </is>
      </c>
      <c r="E4142" s="2" t="inlineStr">
        <is>
          <t>WILLIAN GOMES</t>
        </is>
      </c>
      <c r="F4142" s="2" t="n">
        <v>3600</v>
      </c>
      <c r="G4142" s="2" t="n">
        <v>105.51</v>
      </c>
      <c r="H4142" s="2" t="n">
        <v>34</v>
      </c>
      <c r="I4142" s="2" t="n">
        <v/>
      </c>
      <c r="J4142" s="2" t="inlineStr">
        <is>
          <t>GPA</t>
        </is>
      </c>
    </row>
    <row r="4143">
      <c r="A4143" s="2" t="n">
        <v>8</v>
      </c>
      <c r="B4143" s="2" t="n">
        <v>1965</v>
      </c>
      <c r="C4143" s="2" t="inlineStr">
        <is>
          <t>PUXADA RECEB</t>
        </is>
      </c>
      <c r="D4143" s="2" t="inlineStr">
        <is>
          <t>5834791</t>
        </is>
      </c>
      <c r="E4143" s="2" t="inlineStr">
        <is>
          <t>Micheal Nyiawung Lebebeh</t>
        </is>
      </c>
      <c r="F4143" s="2" t="n">
        <v>1974</v>
      </c>
      <c r="G4143" s="2" t="n">
        <v>121.15</v>
      </c>
      <c r="H4143" s="2" t="n">
        <v>16</v>
      </c>
      <c r="I4143" s="2" t="n">
        <v>0</v>
      </c>
      <c r="J4143" s="2" t="inlineStr">
        <is>
          <t>GPA</t>
        </is>
      </c>
    </row>
    <row r="4144">
      <c r="A4144" s="2" t="n">
        <v>8</v>
      </c>
      <c r="B4144" s="2" t="n">
        <v>1965</v>
      </c>
      <c r="C4144" s="2" t="inlineStr">
        <is>
          <t>SEPARACAO</t>
        </is>
      </c>
      <c r="D4144" s="2" t="inlineStr">
        <is>
          <t>5834791</t>
        </is>
      </c>
      <c r="E4144" s="2" t="inlineStr">
        <is>
          <t>Micheal Nyiawung Lebebeh</t>
        </is>
      </c>
      <c r="F4144" s="2" t="n">
        <v>1623</v>
      </c>
      <c r="G4144" s="2" t="n">
        <v>22.98</v>
      </c>
      <c r="H4144" s="2" t="n">
        <v>71</v>
      </c>
      <c r="I4144" s="2" t="n">
        <v/>
      </c>
      <c r="J4144" s="2" t="inlineStr">
        <is>
          <t>GPA</t>
        </is>
      </c>
    </row>
    <row r="4145">
      <c r="A4145" s="2" t="n">
        <v>8</v>
      </c>
      <c r="B4145" s="2" t="n">
        <v>1965</v>
      </c>
      <c r="C4145" s="2" t="inlineStr">
        <is>
          <t>PUXADA RECEB</t>
        </is>
      </c>
      <c r="D4145" s="2" t="inlineStr">
        <is>
          <t>5836360</t>
        </is>
      </c>
      <c r="E4145" s="2" t="inlineStr">
        <is>
          <t>GABRIEL PEREIRA</t>
        </is>
      </c>
      <c r="F4145" s="2" t="n">
        <v>1625</v>
      </c>
      <c r="G4145" s="2" t="n">
        <v>113.62</v>
      </c>
      <c r="H4145" s="2" t="n">
        <v>14</v>
      </c>
      <c r="I4145" s="2" t="n">
        <v>0</v>
      </c>
      <c r="J4145" s="2" t="inlineStr">
        <is>
          <t>GPA</t>
        </is>
      </c>
    </row>
    <row r="4146">
      <c r="A4146" s="2" t="n">
        <v>8</v>
      </c>
      <c r="B4146" s="2" t="n">
        <v>1965</v>
      </c>
      <c r="C4146" s="2" t="inlineStr">
        <is>
          <t>SEPARACAO</t>
        </is>
      </c>
      <c r="D4146" s="2" t="inlineStr">
        <is>
          <t>5836360</t>
        </is>
      </c>
      <c r="E4146" s="2" t="inlineStr">
        <is>
          <t>GABRIEL PEREIRA</t>
        </is>
      </c>
      <c r="F4146" s="2" t="n">
        <v>1597</v>
      </c>
      <c r="G4146" s="2" t="n">
        <v>18.45</v>
      </c>
      <c r="H4146" s="2" t="n">
        <v>87</v>
      </c>
      <c r="I4146" s="2" t="n">
        <v/>
      </c>
      <c r="J4146" s="2" t="inlineStr">
        <is>
          <t>GPA</t>
        </is>
      </c>
    </row>
    <row r="4147">
      <c r="A4147" s="2" t="n">
        <v>8</v>
      </c>
      <c r="B4147" s="2" t="n">
        <v>1965</v>
      </c>
      <c r="C4147" s="2" t="inlineStr">
        <is>
          <t>PUXADA RECEB</t>
        </is>
      </c>
      <c r="D4147" s="2" t="inlineStr">
        <is>
          <t>5839300</t>
        </is>
      </c>
      <c r="E4147" s="2" t="inlineStr">
        <is>
          <t>Murillo Tosta Ferreira</t>
        </is>
      </c>
      <c r="F4147" s="2" t="n">
        <v>82</v>
      </c>
      <c r="G4147" s="2" t="n">
        <v>5.96</v>
      </c>
      <c r="H4147" s="2" t="n">
        <v>14</v>
      </c>
      <c r="I4147" s="2" t="n">
        <v>0</v>
      </c>
      <c r="J4147" s="2" t="inlineStr">
        <is>
          <t>GPA</t>
        </is>
      </c>
    </row>
    <row r="4148">
      <c r="A4148" s="2" t="n">
        <v>8</v>
      </c>
      <c r="B4148" s="2" t="n">
        <v>1965</v>
      </c>
      <c r="C4148" s="2" t="inlineStr">
        <is>
          <t>SEPARACAO</t>
        </is>
      </c>
      <c r="D4148" s="2" t="inlineStr">
        <is>
          <t>5840147</t>
        </is>
      </c>
      <c r="E4148" s="2" t="inlineStr">
        <is>
          <t>VITALIS MBAKOU</t>
        </is>
      </c>
      <c r="F4148" s="2" t="n">
        <v>11826</v>
      </c>
      <c r="G4148" s="2" t="n">
        <v>123.55</v>
      </c>
      <c r="H4148" s="2" t="n">
        <v>96</v>
      </c>
      <c r="I4148" s="2" t="n">
        <v/>
      </c>
      <c r="J4148" s="2" t="inlineStr">
        <is>
          <t>GPA</t>
        </is>
      </c>
    </row>
    <row r="4149">
      <c r="A4149" s="2" t="n">
        <v>8</v>
      </c>
      <c r="B4149" s="2" t="n">
        <v>1965</v>
      </c>
      <c r="C4149" s="2" t="inlineStr">
        <is>
          <t>SEPARACAO</t>
        </is>
      </c>
      <c r="D4149" s="2" t="inlineStr">
        <is>
          <t>5840708</t>
        </is>
      </c>
      <c r="E4149" s="2" t="inlineStr">
        <is>
          <t>Eugene Anangmeje</t>
        </is>
      </c>
      <c r="F4149" s="2" t="n">
        <v>5693</v>
      </c>
      <c r="G4149" s="2" t="n">
        <v>108.58</v>
      </c>
      <c r="H4149" s="2" t="n">
        <v>52</v>
      </c>
      <c r="I4149" s="2" t="n">
        <v/>
      </c>
      <c r="J4149" s="2" t="inlineStr">
        <is>
          <t>GPA</t>
        </is>
      </c>
    </row>
    <row r="4150">
      <c r="A4150" s="2" t="n">
        <v>8</v>
      </c>
      <c r="B4150" s="2" t="n">
        <v>1965</v>
      </c>
      <c r="C4150" s="2" t="inlineStr">
        <is>
          <t>CARREGAMENTO</t>
        </is>
      </c>
      <c r="D4150" s="2" t="inlineStr">
        <is>
          <t>5840848</t>
        </is>
      </c>
      <c r="E4150" s="2" t="inlineStr">
        <is>
          <t>PAULO ALEXANDRE G. FONSECA</t>
        </is>
      </c>
      <c r="F4150" s="2" t="n">
        <v>52</v>
      </c>
      <c r="G4150" s="2" t="n">
        <v>17.5</v>
      </c>
      <c r="H4150" s="2" t="n">
        <v>3</v>
      </c>
      <c r="I4150" s="2" t="n">
        <v>0</v>
      </c>
      <c r="J4150" s="2" t="inlineStr">
        <is>
          <t>GPA</t>
        </is>
      </c>
    </row>
    <row r="4151">
      <c r="A4151" s="2" t="n">
        <v>8</v>
      </c>
      <c r="B4151" s="2" t="n">
        <v>1965</v>
      </c>
      <c r="C4151" s="2" t="inlineStr">
        <is>
          <t>ATIVIDADE OP. EMP.</t>
        </is>
      </c>
      <c r="D4151" s="2" t="inlineStr">
        <is>
          <t>584688</t>
        </is>
      </c>
      <c r="E4151" s="2" t="inlineStr">
        <is>
          <t>Fernando Firmino Da Silva</t>
        </is>
      </c>
      <c r="F4151" s="2" t="n">
        <v>1416</v>
      </c>
      <c r="G4151" s="2" t="n">
        <v>180.69</v>
      </c>
      <c r="H4151" s="2" t="n">
        <v>8</v>
      </c>
      <c r="I4151" s="2" t="n">
        <v>0</v>
      </c>
      <c r="J4151" s="2" t="inlineStr">
        <is>
          <t>GPA</t>
        </is>
      </c>
    </row>
    <row r="4152">
      <c r="A4152" s="2" t="n">
        <v>8</v>
      </c>
      <c r="B4152" s="2" t="n">
        <v>1965</v>
      </c>
      <c r="C4152" s="2" t="inlineStr">
        <is>
          <t>SEPARACAO</t>
        </is>
      </c>
      <c r="D4152" s="2" t="inlineStr">
        <is>
          <t>5849381</t>
        </is>
      </c>
      <c r="E4152" s="2" t="inlineStr">
        <is>
          <t>JOAO SUNGO</t>
        </is>
      </c>
      <c r="F4152" s="2" t="n">
        <v>3214</v>
      </c>
      <c r="G4152" s="2" t="n">
        <v>62.61</v>
      </c>
      <c r="H4152" s="2" t="n">
        <v>51</v>
      </c>
      <c r="I4152" s="2" t="n">
        <v/>
      </c>
      <c r="J4152" s="2" t="inlineStr">
        <is>
          <t>GPA</t>
        </is>
      </c>
    </row>
    <row r="4153">
      <c r="A4153" s="2" t="n">
        <v>8</v>
      </c>
      <c r="B4153" s="2" t="n">
        <v>1965</v>
      </c>
      <c r="C4153" s="2" t="inlineStr">
        <is>
          <t>PUXADA RECEB</t>
        </is>
      </c>
      <c r="D4153" s="2" t="inlineStr">
        <is>
          <t>5849438</t>
        </is>
      </c>
      <c r="E4153" s="2" t="inlineStr">
        <is>
          <t>Lucas Gabriel Da Silva Maia</t>
        </is>
      </c>
      <c r="F4153" s="2" t="n">
        <v>49</v>
      </c>
      <c r="G4153" s="2" t="n">
        <v>36.84</v>
      </c>
      <c r="H4153" s="2" t="n">
        <v>1</v>
      </c>
      <c r="I4153" s="2" t="n">
        <v>0</v>
      </c>
      <c r="J4153" s="2" t="inlineStr">
        <is>
          <t>GPA</t>
        </is>
      </c>
    </row>
    <row r="4154">
      <c r="A4154" s="2" t="n">
        <v>8</v>
      </c>
      <c r="B4154" s="2" t="n">
        <v>1965</v>
      </c>
      <c r="C4154" s="2" t="inlineStr">
        <is>
          <t>SEPARACAO</t>
        </is>
      </c>
      <c r="D4154" s="2" t="inlineStr">
        <is>
          <t>5849438</t>
        </is>
      </c>
      <c r="E4154" s="2" t="inlineStr">
        <is>
          <t>Lucas Gabriel Da Silva Maia</t>
        </is>
      </c>
      <c r="F4154" s="2" t="n">
        <v>734</v>
      </c>
      <c r="G4154" s="2" t="n">
        <v>11.96</v>
      </c>
      <c r="H4154" s="2" t="n">
        <v>61</v>
      </c>
      <c r="I4154" s="2" t="n">
        <v/>
      </c>
      <c r="J4154" s="2" t="inlineStr">
        <is>
          <t>GPA</t>
        </is>
      </c>
    </row>
    <row r="4155">
      <c r="A4155" s="2" t="n">
        <v>8</v>
      </c>
      <c r="B4155" s="2" t="n">
        <v>1965</v>
      </c>
      <c r="C4155" s="2" t="inlineStr">
        <is>
          <t>PUXADA RECEB</t>
        </is>
      </c>
      <c r="D4155" s="2" t="inlineStr">
        <is>
          <t>5853249</t>
        </is>
      </c>
      <c r="E4155" s="2" t="inlineStr">
        <is>
          <t>Michelle Aparecida Pinto Vieira</t>
        </is>
      </c>
      <c r="F4155" s="2" t="n">
        <v>2373</v>
      </c>
      <c r="G4155" s="2" t="n">
        <v>147.98</v>
      </c>
      <c r="H4155" s="2" t="n">
        <v>16</v>
      </c>
      <c r="I4155" s="2" t="n">
        <v>0</v>
      </c>
      <c r="J4155" s="2" t="inlineStr">
        <is>
          <t>GPA</t>
        </is>
      </c>
    </row>
    <row r="4156">
      <c r="A4156" s="2" t="n">
        <v>8</v>
      </c>
      <c r="B4156" s="2" t="n">
        <v>1965</v>
      </c>
      <c r="C4156" s="2" t="inlineStr">
        <is>
          <t>RECEBIMENTO</t>
        </is>
      </c>
      <c r="D4156" s="2" t="inlineStr">
        <is>
          <t>5853249</t>
        </is>
      </c>
      <c r="E4156" s="2" t="inlineStr">
        <is>
          <t>Michelle Aparecida Pinto Vieira</t>
        </is>
      </c>
      <c r="F4156" s="2" t="n">
        <v>1</v>
      </c>
      <c r="G4156" s="2" t="n">
        <v>1.18</v>
      </c>
      <c r="H4156" s="2" t="n">
        <v>1</v>
      </c>
      <c r="I4156" s="2" t="n">
        <v>0</v>
      </c>
      <c r="J4156" s="2" t="inlineStr">
        <is>
          <t>GPA</t>
        </is>
      </c>
    </row>
    <row r="4157">
      <c r="A4157" s="2" t="n">
        <v>8</v>
      </c>
      <c r="B4157" s="2" t="n">
        <v>1965</v>
      </c>
      <c r="C4157" s="2" t="inlineStr">
        <is>
          <t>SEPARACAO</t>
        </is>
      </c>
      <c r="D4157" s="2" t="inlineStr">
        <is>
          <t>5853249</t>
        </is>
      </c>
      <c r="E4157" s="2" t="inlineStr">
        <is>
          <t>Michelle Aparecida Pinto Vieira</t>
        </is>
      </c>
      <c r="F4157" s="2" t="n">
        <v>948</v>
      </c>
      <c r="G4157" s="2" t="n">
        <v>16.67</v>
      </c>
      <c r="H4157" s="2" t="n">
        <v>57</v>
      </c>
      <c r="I4157" s="2" t="n">
        <v/>
      </c>
      <c r="J4157" s="2" t="inlineStr">
        <is>
          <t>GPA</t>
        </is>
      </c>
    </row>
    <row r="4158">
      <c r="A4158" s="2" t="n">
        <v>8</v>
      </c>
      <c r="B4158" s="2" t="n">
        <v>1965</v>
      </c>
      <c r="C4158" s="2" t="inlineStr">
        <is>
          <t>CARREGAMENTO</t>
        </is>
      </c>
      <c r="D4158" s="2" t="inlineStr">
        <is>
          <t>5853265</t>
        </is>
      </c>
      <c r="E4158" s="2" t="inlineStr">
        <is>
          <t>Gerson Dos Santos Florentino</t>
        </is>
      </c>
      <c r="F4158" s="2" t="n">
        <v>1846</v>
      </c>
      <c r="G4158" s="2" t="n">
        <v>72.02</v>
      </c>
      <c r="H4158" s="2" t="n">
        <v>26</v>
      </c>
      <c r="I4158" s="2" t="n">
        <v>0</v>
      </c>
      <c r="J4158" s="2" t="inlineStr">
        <is>
          <t>GPA</t>
        </is>
      </c>
    </row>
    <row r="4159">
      <c r="A4159" s="2" t="n">
        <v>8</v>
      </c>
      <c r="B4159" s="2" t="n">
        <v>1965</v>
      </c>
      <c r="C4159" s="2" t="inlineStr">
        <is>
          <t>RECEBIMENTO</t>
        </is>
      </c>
      <c r="D4159" s="2" t="inlineStr">
        <is>
          <t>5853788</t>
        </is>
      </c>
      <c r="E4159" s="2" t="inlineStr">
        <is>
          <t>RENILDA PEREIRA</t>
        </is>
      </c>
      <c r="F4159" s="2" t="n">
        <v>360</v>
      </c>
      <c r="G4159" s="2" t="n">
        <v>35.22</v>
      </c>
      <c r="H4159" s="2" t="n">
        <v>10</v>
      </c>
      <c r="I4159" s="2" t="n">
        <v>0</v>
      </c>
      <c r="J4159" s="2" t="inlineStr">
        <is>
          <t>GPA</t>
        </is>
      </c>
    </row>
    <row r="4160">
      <c r="A4160" s="2" t="n">
        <v>8</v>
      </c>
      <c r="B4160" s="2" t="n">
        <v>1965</v>
      </c>
      <c r="C4160" s="2" t="inlineStr">
        <is>
          <t>SEPARACAO</t>
        </is>
      </c>
      <c r="D4160" s="2" t="inlineStr">
        <is>
          <t>5853788</t>
        </is>
      </c>
      <c r="E4160" s="2" t="inlineStr">
        <is>
          <t>RENILDA PEREIRA</t>
        </is>
      </c>
      <c r="F4160" s="2" t="n">
        <v>3455</v>
      </c>
      <c r="G4160" s="2" t="n">
        <v>78.13</v>
      </c>
      <c r="H4160" s="2" t="n">
        <v>44</v>
      </c>
      <c r="I4160" s="2" t="n">
        <v/>
      </c>
      <c r="J4160" s="2" t="inlineStr">
        <is>
          <t>GPA</t>
        </is>
      </c>
    </row>
    <row r="4161">
      <c r="A4161" s="2" t="n">
        <v>8</v>
      </c>
      <c r="B4161" s="2" t="n">
        <v>1965</v>
      </c>
      <c r="C4161" s="2" t="inlineStr">
        <is>
          <t>PUXADA RECEB</t>
        </is>
      </c>
      <c r="D4161" s="2" t="inlineStr">
        <is>
          <t>5853877</t>
        </is>
      </c>
      <c r="E4161" s="2" t="inlineStr">
        <is>
          <t>Julio Cesar Martinho De Andrade</t>
        </is>
      </c>
      <c r="F4161" s="2" t="n">
        <v>1</v>
      </c>
      <c r="G4161" s="2" t="n">
        <v>6.67</v>
      </c>
      <c r="H4161" s="2" t="n">
        <v>0</v>
      </c>
      <c r="I4161" s="2" t="n">
        <v>0</v>
      </c>
      <c r="J4161" s="2" t="inlineStr">
        <is>
          <t>GPA</t>
        </is>
      </c>
    </row>
    <row r="4162">
      <c r="A4162" s="2" t="n">
        <v>8</v>
      </c>
      <c r="B4162" s="2" t="n">
        <v>1965</v>
      </c>
      <c r="C4162" s="2" t="inlineStr">
        <is>
          <t>SEPARACAO</t>
        </is>
      </c>
      <c r="D4162" s="2" t="inlineStr">
        <is>
          <t>5853877</t>
        </is>
      </c>
      <c r="E4162" s="2" t="inlineStr">
        <is>
          <t>Julio Cesar Martinho De Andrade</t>
        </is>
      </c>
      <c r="F4162" s="2" t="n">
        <v>2602</v>
      </c>
      <c r="G4162" s="2" t="n">
        <v>58.4</v>
      </c>
      <c r="H4162" s="2" t="n">
        <v>45</v>
      </c>
      <c r="I4162" s="2" t="n">
        <v/>
      </c>
      <c r="J4162" s="2" t="inlineStr">
        <is>
          <t>GPA</t>
        </is>
      </c>
    </row>
    <row r="4163">
      <c r="A4163" s="2" t="n">
        <v>8</v>
      </c>
      <c r="B4163" s="2" t="n">
        <v>1965</v>
      </c>
      <c r="C4163" s="2" t="inlineStr">
        <is>
          <t>SEPARACAO</t>
        </is>
      </c>
      <c r="D4163" s="2" t="inlineStr">
        <is>
          <t>5854822</t>
        </is>
      </c>
      <c r="E4163" s="2" t="inlineStr">
        <is>
          <t>SONITA ASHU</t>
        </is>
      </c>
      <c r="F4163" s="2" t="n">
        <v>16739</v>
      </c>
      <c r="G4163" s="2" t="n">
        <v>122.82</v>
      </c>
      <c r="H4163" s="2" t="n">
        <v>136</v>
      </c>
      <c r="I4163" s="2" t="n">
        <v/>
      </c>
      <c r="J4163" s="2" t="inlineStr">
        <is>
          <t>GPA</t>
        </is>
      </c>
    </row>
    <row r="4164">
      <c r="A4164" s="2" t="n">
        <v>8</v>
      </c>
      <c r="B4164" s="2" t="n">
        <v>1965</v>
      </c>
      <c r="C4164" s="2" t="inlineStr">
        <is>
          <t>SEPARACAO</t>
        </is>
      </c>
      <c r="D4164" s="2" t="inlineStr">
        <is>
          <t>5854997</t>
        </is>
      </c>
      <c r="E4164" s="2" t="inlineStr">
        <is>
          <t>Loveline Nyiawung Atemnkeng</t>
        </is>
      </c>
      <c r="F4164" s="2" t="n">
        <v>10050</v>
      </c>
      <c r="G4164" s="2" t="n">
        <v>101.96</v>
      </c>
      <c r="H4164" s="2" t="n">
        <v>99</v>
      </c>
      <c r="I4164" s="2" t="n">
        <v/>
      </c>
      <c r="J4164" s="2" t="inlineStr">
        <is>
          <t>GPA</t>
        </is>
      </c>
    </row>
    <row r="4165">
      <c r="A4165" s="2" t="n">
        <v>8</v>
      </c>
      <c r="B4165" s="2" t="n">
        <v>1965</v>
      </c>
      <c r="C4165" s="2" t="inlineStr">
        <is>
          <t>SEPARACAO</t>
        </is>
      </c>
      <c r="D4165" s="2" t="inlineStr">
        <is>
          <t>5858070</t>
        </is>
      </c>
      <c r="E4165" s="2" t="inlineStr">
        <is>
          <t>GEORGES NLANKEU</t>
        </is>
      </c>
      <c r="F4165" s="2" t="n">
        <v>3835</v>
      </c>
      <c r="G4165" s="2" t="n">
        <v>87</v>
      </c>
      <c r="H4165" s="2" t="n">
        <v>44</v>
      </c>
      <c r="I4165" s="2" t="n">
        <v/>
      </c>
      <c r="J4165" s="2" t="inlineStr">
        <is>
          <t>GPA</t>
        </is>
      </c>
    </row>
    <row r="4166">
      <c r="A4166" s="2" t="n">
        <v>8</v>
      </c>
      <c r="B4166" s="2" t="n">
        <v>1965</v>
      </c>
      <c r="C4166" s="2" t="inlineStr">
        <is>
          <t>CARREGAMENTO</t>
        </is>
      </c>
      <c r="D4166" s="2" t="inlineStr">
        <is>
          <t>5861624</t>
        </is>
      </c>
      <c r="E4166" s="2" t="inlineStr">
        <is>
          <t>FABRICIO SILVA</t>
        </is>
      </c>
      <c r="F4166" s="2" t="n">
        <v>1484</v>
      </c>
      <c r="G4166" s="2" t="n">
        <v>129.81</v>
      </c>
      <c r="H4166" s="2" t="n">
        <v>11</v>
      </c>
      <c r="I4166" s="2" t="n">
        <v>0</v>
      </c>
      <c r="J4166" s="2" t="inlineStr">
        <is>
          <t>GPA</t>
        </is>
      </c>
    </row>
    <row r="4167">
      <c r="A4167" s="2" t="n">
        <v>8</v>
      </c>
      <c r="B4167" s="2" t="n">
        <v>1965</v>
      </c>
      <c r="C4167" s="2" t="inlineStr">
        <is>
          <t>PUXADA RECEB</t>
        </is>
      </c>
      <c r="D4167" s="2" t="inlineStr">
        <is>
          <t>5862540</t>
        </is>
      </c>
      <c r="E4167" s="2" t="inlineStr">
        <is>
          <t>ALAN DOS SANTOS CUNHA</t>
        </is>
      </c>
      <c r="F4167" s="2" t="n">
        <v>5</v>
      </c>
      <c r="G4167" s="2" t="n">
        <v>3.33</v>
      </c>
      <c r="H4167" s="2" t="n">
        <v>2</v>
      </c>
      <c r="I4167" s="2" t="n">
        <v>0</v>
      </c>
      <c r="J4167" s="2" t="inlineStr">
        <is>
          <t>GPA</t>
        </is>
      </c>
    </row>
    <row r="4168">
      <c r="A4168" s="2" t="n">
        <v>8</v>
      </c>
      <c r="B4168" s="2" t="n">
        <v>1965</v>
      </c>
      <c r="C4168" s="2" t="inlineStr">
        <is>
          <t>SEPARACAO</t>
        </is>
      </c>
      <c r="D4168" s="2" t="inlineStr">
        <is>
          <t>5862540</t>
        </is>
      </c>
      <c r="E4168" s="2" t="inlineStr">
        <is>
          <t>ALAN DOS SANTOS CUNHA</t>
        </is>
      </c>
      <c r="F4168" s="2" t="n">
        <v>505</v>
      </c>
      <c r="G4168" s="2" t="n">
        <v>21.72</v>
      </c>
      <c r="H4168" s="2" t="n">
        <v>23</v>
      </c>
      <c r="I4168" s="2" t="n">
        <v/>
      </c>
      <c r="J4168" s="2" t="inlineStr">
        <is>
          <t>GPA</t>
        </is>
      </c>
    </row>
    <row r="4169">
      <c r="A4169" s="2" t="n">
        <v>8</v>
      </c>
      <c r="B4169" s="2" t="n">
        <v>1965</v>
      </c>
      <c r="C4169" s="2" t="inlineStr">
        <is>
          <t>SEPARACAO</t>
        </is>
      </c>
      <c r="D4169" s="2" t="inlineStr">
        <is>
          <t>5862914</t>
        </is>
      </c>
      <c r="E4169" s="2" t="inlineStr">
        <is>
          <t>SAMARA ALVES</t>
        </is>
      </c>
      <c r="F4169" s="2" t="n">
        <v>1564</v>
      </c>
      <c r="G4169" s="2" t="n">
        <v>53.92</v>
      </c>
      <c r="H4169" s="2" t="n">
        <v>29</v>
      </c>
      <c r="I4169" s="2" t="n">
        <v/>
      </c>
      <c r="J4169" s="2" t="inlineStr">
        <is>
          <t>GPA</t>
        </is>
      </c>
    </row>
    <row r="4170">
      <c r="A4170" s="2" t="n">
        <v>8</v>
      </c>
      <c r="B4170" s="2" t="n">
        <v>1965</v>
      </c>
      <c r="C4170" s="2" t="inlineStr">
        <is>
          <t>PUXADA RECEB</t>
        </is>
      </c>
      <c r="D4170" s="2" t="inlineStr">
        <is>
          <t>5865085</t>
        </is>
      </c>
      <c r="E4170" s="2" t="inlineStr">
        <is>
          <t>THAMIRES KELLY SANTOS</t>
        </is>
      </c>
      <c r="F4170" s="2" t="n">
        <v>620</v>
      </c>
      <c r="G4170" s="2" t="n">
        <v>54.56</v>
      </c>
      <c r="H4170" s="2" t="n">
        <v>11</v>
      </c>
      <c r="I4170" s="2" t="n">
        <v>0</v>
      </c>
      <c r="J4170" s="2" t="inlineStr">
        <is>
          <t>GPA</t>
        </is>
      </c>
    </row>
    <row r="4171">
      <c r="A4171" s="2" t="n">
        <v>8</v>
      </c>
      <c r="B4171" s="2" t="n">
        <v>1965</v>
      </c>
      <c r="C4171" s="2" t="inlineStr">
        <is>
          <t>PUXADA RECEB</t>
        </is>
      </c>
      <c r="D4171" s="2" t="inlineStr">
        <is>
          <t>5865522</t>
        </is>
      </c>
      <c r="E4171" s="2" t="inlineStr">
        <is>
          <t>William Matos Correia</t>
        </is>
      </c>
      <c r="F4171" s="2" t="n">
        <v>2232</v>
      </c>
      <c r="G4171" s="2" t="n">
        <v>110.34</v>
      </c>
      <c r="H4171" s="2" t="n">
        <v>20</v>
      </c>
      <c r="I4171" s="2" t="n">
        <v>0</v>
      </c>
      <c r="J4171" s="2" t="inlineStr">
        <is>
          <t>GPA</t>
        </is>
      </c>
    </row>
    <row r="4172">
      <c r="A4172" s="2" t="n">
        <v>8</v>
      </c>
      <c r="B4172" s="2" t="n">
        <v>1965</v>
      </c>
      <c r="C4172" s="2" t="inlineStr">
        <is>
          <t>SEPARACAO</t>
        </is>
      </c>
      <c r="D4172" s="2" t="inlineStr">
        <is>
          <t>5865522</t>
        </is>
      </c>
      <c r="E4172" s="2" t="inlineStr">
        <is>
          <t>William Matos Correia</t>
        </is>
      </c>
      <c r="F4172" s="2" t="n">
        <v>86</v>
      </c>
      <c r="G4172" s="2" t="n">
        <v>2.47</v>
      </c>
      <c r="H4172" s="2" t="n">
        <v>35</v>
      </c>
      <c r="I4172" s="2" t="n">
        <v/>
      </c>
      <c r="J4172" s="2" t="inlineStr">
        <is>
          <t>GPA</t>
        </is>
      </c>
    </row>
    <row r="4173">
      <c r="A4173" s="2" t="n">
        <v>8</v>
      </c>
      <c r="B4173" s="2" t="n">
        <v>1965</v>
      </c>
      <c r="C4173" s="2" t="inlineStr">
        <is>
          <t>PUXADA RECEB</t>
        </is>
      </c>
      <c r="D4173" s="2" t="inlineStr">
        <is>
          <t>5877067</t>
        </is>
      </c>
      <c r="E4173" s="2" t="inlineStr">
        <is>
          <t>EDLANE SANTOS MORAES</t>
        </is>
      </c>
      <c r="F4173" s="2" t="n">
        <v>8</v>
      </c>
      <c r="G4173" s="2" t="n">
        <v>6.67</v>
      </c>
      <c r="H4173" s="2" t="n">
        <v>1</v>
      </c>
      <c r="I4173" s="2" t="n">
        <v>0</v>
      </c>
      <c r="J4173" s="2" t="inlineStr">
        <is>
          <t>GPA</t>
        </is>
      </c>
    </row>
    <row r="4174">
      <c r="A4174" s="2" t="n">
        <v>8</v>
      </c>
      <c r="B4174" s="2" t="n">
        <v>1965</v>
      </c>
      <c r="C4174" s="2" t="inlineStr">
        <is>
          <t>SEPARACAO</t>
        </is>
      </c>
      <c r="D4174" s="2" t="inlineStr">
        <is>
          <t>5877067</t>
        </is>
      </c>
      <c r="E4174" s="2" t="inlineStr">
        <is>
          <t>EDLANE SANTOS MORAES</t>
        </is>
      </c>
      <c r="F4174" s="2" t="n">
        <v>3438</v>
      </c>
      <c r="G4174" s="2" t="n">
        <v>80.70999999999999</v>
      </c>
      <c r="H4174" s="2" t="n">
        <v>43</v>
      </c>
      <c r="I4174" s="2" t="n">
        <v/>
      </c>
      <c r="J4174" s="2" t="inlineStr">
        <is>
          <t>GPA</t>
        </is>
      </c>
    </row>
    <row r="4175">
      <c r="A4175" s="2" t="n">
        <v>8</v>
      </c>
      <c r="B4175" s="2" t="n">
        <v>1965</v>
      </c>
      <c r="C4175" s="2" t="inlineStr">
        <is>
          <t>SEPARACAO</t>
        </is>
      </c>
      <c r="D4175" s="2" t="inlineStr">
        <is>
          <t>5877202</t>
        </is>
      </c>
      <c r="E4175" s="2" t="inlineStr">
        <is>
          <t>SARA MUKANO MBONGO PEDRO</t>
        </is>
      </c>
      <c r="F4175" s="2" t="n">
        <v>8346</v>
      </c>
      <c r="G4175" s="2" t="n">
        <v>93.70999999999999</v>
      </c>
      <c r="H4175" s="2" t="n">
        <v>89</v>
      </c>
      <c r="I4175" s="2" t="n">
        <v/>
      </c>
      <c r="J4175" s="2" t="inlineStr">
        <is>
          <t>GPA</t>
        </is>
      </c>
    </row>
    <row r="4176">
      <c r="A4176" s="2" t="n">
        <v>8</v>
      </c>
      <c r="B4176" s="2" t="n">
        <v>1965</v>
      </c>
      <c r="C4176" s="2" t="inlineStr">
        <is>
          <t>SEPARACAO</t>
        </is>
      </c>
      <c r="D4176" s="2" t="inlineStr">
        <is>
          <t>5880742</t>
        </is>
      </c>
      <c r="E4176" s="2" t="inlineStr">
        <is>
          <t>DEBORA SANTOS</t>
        </is>
      </c>
      <c r="F4176" s="2" t="n">
        <v>4539</v>
      </c>
      <c r="G4176" s="2" t="n">
        <v>129.88</v>
      </c>
      <c r="H4176" s="2" t="n">
        <v>35</v>
      </c>
      <c r="I4176" s="2" t="n">
        <v/>
      </c>
      <c r="J4176" s="2" t="inlineStr">
        <is>
          <t>GPA</t>
        </is>
      </c>
    </row>
    <row r="4177">
      <c r="A4177" s="2" t="n">
        <v>8</v>
      </c>
      <c r="B4177" s="2" t="n">
        <v>1965</v>
      </c>
      <c r="C4177" s="2" t="inlineStr">
        <is>
          <t>CARREGAMENTO</t>
        </is>
      </c>
      <c r="D4177" s="2" t="inlineStr">
        <is>
          <t>5885264</t>
        </is>
      </c>
      <c r="E4177" s="2" t="inlineStr">
        <is>
          <t>Maycon Douglas Alves De Oliveira</t>
        </is>
      </c>
      <c r="F4177" s="2" t="n">
        <v>1598</v>
      </c>
      <c r="G4177" s="2" t="n">
        <v>69.86</v>
      </c>
      <c r="H4177" s="2" t="n">
        <v>23</v>
      </c>
      <c r="I4177" s="2" t="n">
        <v>0</v>
      </c>
      <c r="J4177" s="2" t="inlineStr">
        <is>
          <t>GPA</t>
        </is>
      </c>
    </row>
    <row r="4178">
      <c r="A4178" s="2" t="n">
        <v>8</v>
      </c>
      <c r="B4178" s="2" t="n">
        <v>1965</v>
      </c>
      <c r="C4178" s="2" t="inlineStr">
        <is>
          <t>CARREGAMENTO</t>
        </is>
      </c>
      <c r="D4178" s="2" t="inlineStr">
        <is>
          <t>5885337</t>
        </is>
      </c>
      <c r="E4178" s="2" t="inlineStr">
        <is>
          <t>WAGNER ESTEVAM</t>
        </is>
      </c>
      <c r="F4178" s="2" t="n">
        <v>157</v>
      </c>
      <c r="G4178" s="2" t="n">
        <v>13.59</v>
      </c>
      <c r="H4178" s="2" t="n">
        <v>12</v>
      </c>
      <c r="I4178" s="2" t="n">
        <v>0</v>
      </c>
      <c r="J4178" s="2" t="inlineStr">
        <is>
          <t>GPA</t>
        </is>
      </c>
    </row>
    <row r="4179">
      <c r="A4179" s="2" t="n">
        <v>8</v>
      </c>
      <c r="B4179" s="2" t="n">
        <v>1965</v>
      </c>
      <c r="C4179" s="2" t="inlineStr">
        <is>
          <t>RECEBIMENTO</t>
        </is>
      </c>
      <c r="D4179" s="2" t="inlineStr">
        <is>
          <t>5885337</t>
        </is>
      </c>
      <c r="E4179" s="2" t="inlineStr">
        <is>
          <t>WAGNER ESTEVAM</t>
        </is>
      </c>
      <c r="F4179" s="2" t="n">
        <v>234</v>
      </c>
      <c r="G4179" s="2" t="n">
        <v>2.94</v>
      </c>
      <c r="H4179" s="2" t="n">
        <v>80</v>
      </c>
      <c r="I4179" s="2" t="n">
        <v>0</v>
      </c>
      <c r="J4179" s="2" t="inlineStr">
        <is>
          <t>GPA</t>
        </is>
      </c>
    </row>
    <row r="4180">
      <c r="A4180" s="2" t="n">
        <v>8</v>
      </c>
      <c r="B4180" s="2" t="n">
        <v>1965</v>
      </c>
      <c r="C4180" s="2" t="inlineStr">
        <is>
          <t>SEPARACAO</t>
        </is>
      </c>
      <c r="D4180" s="2" t="inlineStr">
        <is>
          <t>5886708</t>
        </is>
      </c>
      <c r="E4180" s="2" t="inlineStr">
        <is>
          <t>MIDACHKA LOUIRANVIL</t>
        </is>
      </c>
      <c r="F4180" s="2" t="n">
        <v>6080</v>
      </c>
      <c r="G4180" s="2" t="n">
        <v>78.3</v>
      </c>
      <c r="H4180" s="2" t="n">
        <v>78</v>
      </c>
      <c r="I4180" s="2" t="n">
        <v/>
      </c>
      <c r="J4180" s="2" t="inlineStr">
        <is>
          <t>GPA</t>
        </is>
      </c>
    </row>
    <row r="4181">
      <c r="A4181" s="2" t="n">
        <v>8</v>
      </c>
      <c r="B4181" s="2" t="n">
        <v>1965</v>
      </c>
      <c r="C4181" s="2" t="inlineStr">
        <is>
          <t>CARREGAMENTO</t>
        </is>
      </c>
      <c r="D4181" s="2" t="inlineStr">
        <is>
          <t>5886864</t>
        </is>
      </c>
      <c r="E4181" s="2" t="inlineStr">
        <is>
          <t>RIAN APARECIDO PACHECO</t>
        </is>
      </c>
      <c r="F4181" s="2" t="n">
        <v>850</v>
      </c>
      <c r="G4181" s="2" t="n">
        <v>116.18</v>
      </c>
      <c r="H4181" s="2" t="n">
        <v>7</v>
      </c>
      <c r="I4181" s="2" t="n">
        <v>0</v>
      </c>
      <c r="J4181" s="2" t="inlineStr">
        <is>
          <t>GPA</t>
        </is>
      </c>
    </row>
    <row r="4182">
      <c r="A4182" s="2" t="n">
        <v>8</v>
      </c>
      <c r="B4182" s="2" t="n">
        <v>1965</v>
      </c>
      <c r="C4182" s="2" t="inlineStr">
        <is>
          <t>PUXADA RECEB</t>
        </is>
      </c>
      <c r="D4182" s="2" t="inlineStr">
        <is>
          <t>5890276</t>
        </is>
      </c>
      <c r="E4182" s="2" t="inlineStr">
        <is>
          <t>Daniel Rodrigues Lavezzo</t>
        </is>
      </c>
      <c r="F4182" s="2" t="n">
        <v>1440</v>
      </c>
      <c r="G4182" s="2" t="n">
        <v>86.44</v>
      </c>
      <c r="H4182" s="2" t="n">
        <v>17</v>
      </c>
      <c r="I4182" s="2" t="n">
        <v>0</v>
      </c>
      <c r="J4182" s="2" t="inlineStr">
        <is>
          <t>GPA</t>
        </is>
      </c>
    </row>
    <row r="4183">
      <c r="A4183" s="2" t="n">
        <v>8</v>
      </c>
      <c r="B4183" s="2" t="n">
        <v>1965</v>
      </c>
      <c r="C4183" s="2" t="inlineStr">
        <is>
          <t>SEPARACAO</t>
        </is>
      </c>
      <c r="D4183" s="2" t="inlineStr">
        <is>
          <t>5890276</t>
        </is>
      </c>
      <c r="E4183" s="2" t="inlineStr">
        <is>
          <t>Daniel Rodrigues Lavezzo</t>
        </is>
      </c>
      <c r="F4183" s="2" t="n">
        <v>523</v>
      </c>
      <c r="G4183" s="2" t="n">
        <v>10.63</v>
      </c>
      <c r="H4183" s="2" t="n">
        <v>49</v>
      </c>
      <c r="I4183" s="2" t="n">
        <v/>
      </c>
      <c r="J4183" s="2" t="inlineStr">
        <is>
          <t>GPA</t>
        </is>
      </c>
    </row>
    <row r="4184">
      <c r="A4184" s="2" t="n">
        <v>8</v>
      </c>
      <c r="B4184" s="2" t="n">
        <v>1965</v>
      </c>
      <c r="C4184" s="2" t="inlineStr">
        <is>
          <t>SEPARACAO</t>
        </is>
      </c>
      <c r="D4184" s="2" t="inlineStr">
        <is>
          <t>5900840</t>
        </is>
      </c>
      <c r="E4184" s="2" t="inlineStr">
        <is>
          <t>Gislene Pereira Da Silva</t>
        </is>
      </c>
      <c r="F4184" s="2" t="n">
        <v>2146</v>
      </c>
      <c r="G4184" s="2" t="n">
        <v>38.91</v>
      </c>
      <c r="H4184" s="2" t="n">
        <v>55</v>
      </c>
      <c r="I4184" s="2" t="n">
        <v/>
      </c>
      <c r="J4184" s="2" t="inlineStr">
        <is>
          <t>GPA</t>
        </is>
      </c>
    </row>
    <row r="4185">
      <c r="A4185" s="2" t="n">
        <v>8</v>
      </c>
      <c r="B4185" s="2" t="n">
        <v>1965</v>
      </c>
      <c r="C4185" s="2" t="inlineStr">
        <is>
          <t>SEPARACAO</t>
        </is>
      </c>
      <c r="D4185" s="2" t="inlineStr">
        <is>
          <t>5901359</t>
        </is>
      </c>
      <c r="E4185" s="2" t="inlineStr">
        <is>
          <t>Joane Val</t>
        </is>
      </c>
      <c r="F4185" s="2" t="n">
        <v>8968</v>
      </c>
      <c r="G4185" s="2" t="n">
        <v>117.18</v>
      </c>
      <c r="H4185" s="2" t="n">
        <v>77</v>
      </c>
      <c r="I4185" s="2" t="n">
        <v/>
      </c>
      <c r="J4185" s="2" t="inlineStr">
        <is>
          <t>GPA</t>
        </is>
      </c>
    </row>
    <row r="4186">
      <c r="A4186" s="2" t="n">
        <v>8</v>
      </c>
      <c r="B4186" s="2" t="n">
        <v>1965</v>
      </c>
      <c r="C4186" s="2" t="inlineStr">
        <is>
          <t>CARREGAMENTO</t>
        </is>
      </c>
      <c r="D4186" s="2" t="inlineStr">
        <is>
          <t>5904765</t>
        </is>
      </c>
      <c r="E4186" s="2" t="inlineStr">
        <is>
          <t xml:space="preserve">NICOLAS OLIVEIRA </t>
        </is>
      </c>
      <c r="F4186" s="2" t="n">
        <v>144</v>
      </c>
      <c r="G4186" s="2" t="n">
        <v>12.18</v>
      </c>
      <c r="H4186" s="2" t="n">
        <v>12</v>
      </c>
      <c r="I4186" s="2" t="n">
        <v>0</v>
      </c>
      <c r="J4186" s="2" t="inlineStr">
        <is>
          <t>GPA</t>
        </is>
      </c>
    </row>
    <row r="4187">
      <c r="A4187" s="2" t="n">
        <v>8</v>
      </c>
      <c r="B4187" s="2" t="n">
        <v>1965</v>
      </c>
      <c r="C4187" s="2" t="inlineStr">
        <is>
          <t>PUXADA RECEB</t>
        </is>
      </c>
      <c r="D4187" s="2" t="inlineStr">
        <is>
          <t>5904765</t>
        </is>
      </c>
      <c r="E4187" s="2" t="inlineStr">
        <is>
          <t xml:space="preserve">NICOLAS OLIVEIRA </t>
        </is>
      </c>
      <c r="F4187" s="2" t="n">
        <v>21</v>
      </c>
      <c r="G4187" s="2" t="n">
        <v>15.98</v>
      </c>
      <c r="H4187" s="2" t="n">
        <v>1</v>
      </c>
      <c r="I4187" s="2" t="n">
        <v>0</v>
      </c>
      <c r="J4187" s="2" t="inlineStr">
        <is>
          <t>GPA</t>
        </is>
      </c>
    </row>
    <row r="4188">
      <c r="A4188" s="2" t="n">
        <v>8</v>
      </c>
      <c r="B4188" s="2" t="n">
        <v>1965</v>
      </c>
      <c r="C4188" s="2" t="inlineStr">
        <is>
          <t>SEPARACAO</t>
        </is>
      </c>
      <c r="D4188" s="2" t="inlineStr">
        <is>
          <t>5904765</t>
        </is>
      </c>
      <c r="E4188" s="2" t="inlineStr">
        <is>
          <t xml:space="preserve">NICOLAS OLIVEIRA </t>
        </is>
      </c>
      <c r="F4188" s="2" t="n">
        <v>417</v>
      </c>
      <c r="G4188" s="2" t="n">
        <v>10.55</v>
      </c>
      <c r="H4188" s="2" t="n">
        <v>40</v>
      </c>
      <c r="I4188" s="2" t="n">
        <v/>
      </c>
      <c r="J4188" s="2" t="inlineStr">
        <is>
          <t>GPA</t>
        </is>
      </c>
    </row>
    <row r="4189">
      <c r="A4189" s="2" t="n">
        <v>8</v>
      </c>
      <c r="B4189" s="2" t="n">
        <v>1965</v>
      </c>
      <c r="C4189" s="2" t="inlineStr">
        <is>
          <t>SEPARACAO</t>
        </is>
      </c>
      <c r="D4189" s="2" t="inlineStr">
        <is>
          <t>5904919</t>
        </is>
      </c>
      <c r="E4189" s="2" t="inlineStr">
        <is>
          <t>DAIANE CRISTINA</t>
        </is>
      </c>
      <c r="F4189" s="2" t="n">
        <v>446</v>
      </c>
      <c r="G4189" s="2" t="n">
        <v>11.71</v>
      </c>
      <c r="H4189" s="2" t="n">
        <v>38</v>
      </c>
      <c r="I4189" s="2" t="n">
        <v/>
      </c>
      <c r="J4189" s="2" t="inlineStr">
        <is>
          <t>GPA</t>
        </is>
      </c>
    </row>
    <row r="4190">
      <c r="A4190" s="2" t="n">
        <v>8</v>
      </c>
      <c r="B4190" s="2" t="n">
        <v>1965</v>
      </c>
      <c r="C4190" s="2" t="inlineStr">
        <is>
          <t>CARREGAMENTO</t>
        </is>
      </c>
      <c r="D4190" s="2" t="inlineStr">
        <is>
          <t>590764</t>
        </is>
      </c>
      <c r="E4190" s="2" t="inlineStr">
        <is>
          <t>Walber Gleithon Bezerra Da Silva</t>
        </is>
      </c>
      <c r="F4190" s="2" t="n">
        <v>1304</v>
      </c>
      <c r="G4190" s="2" t="n">
        <v>59.19</v>
      </c>
      <c r="H4190" s="2" t="n">
        <v>22</v>
      </c>
      <c r="I4190" s="2" t="n">
        <v>0</v>
      </c>
      <c r="J4190" s="2" t="inlineStr">
        <is>
          <t>GPA</t>
        </is>
      </c>
    </row>
    <row r="4191">
      <c r="A4191" s="2" t="n">
        <v>8</v>
      </c>
      <c r="B4191" s="2" t="n">
        <v>1965</v>
      </c>
      <c r="C4191" s="2" t="inlineStr">
        <is>
          <t>PUXADA RECEB</t>
        </is>
      </c>
      <c r="D4191" s="2" t="inlineStr">
        <is>
          <t>5913543</t>
        </is>
      </c>
      <c r="E4191" s="2" t="inlineStr">
        <is>
          <t>Beatriz Campos De Souza</t>
        </is>
      </c>
      <c r="F4191" s="2" t="n">
        <v>2614</v>
      </c>
      <c r="G4191" s="2" t="n">
        <v>110.32</v>
      </c>
      <c r="H4191" s="2" t="n">
        <v>24</v>
      </c>
      <c r="I4191" s="2" t="n">
        <v>0</v>
      </c>
      <c r="J4191" s="2" t="inlineStr">
        <is>
          <t>GPA</t>
        </is>
      </c>
    </row>
    <row r="4192">
      <c r="A4192" s="2" t="n">
        <v>8</v>
      </c>
      <c r="B4192" s="2" t="n">
        <v>1965</v>
      </c>
      <c r="C4192" s="2" t="inlineStr">
        <is>
          <t>SEPARACAO</t>
        </is>
      </c>
      <c r="D4192" s="2" t="inlineStr">
        <is>
          <t>5913543</t>
        </is>
      </c>
      <c r="E4192" s="2" t="inlineStr">
        <is>
          <t>Beatriz Campos De Souza</t>
        </is>
      </c>
      <c r="F4192" s="2" t="n">
        <v>250</v>
      </c>
      <c r="G4192" s="2" t="n">
        <v>4.12</v>
      </c>
      <c r="H4192" s="2" t="n">
        <v>61</v>
      </c>
      <c r="I4192" s="2" t="n">
        <v/>
      </c>
      <c r="J4192" s="2" t="inlineStr">
        <is>
          <t>GPA</t>
        </is>
      </c>
    </row>
    <row r="4193">
      <c r="A4193" s="2" t="n">
        <v>8</v>
      </c>
      <c r="B4193" s="2" t="n">
        <v>1965</v>
      </c>
      <c r="C4193" s="2" t="inlineStr">
        <is>
          <t>SEPARACAO</t>
        </is>
      </c>
      <c r="D4193" s="2" t="inlineStr">
        <is>
          <t>5918391</t>
        </is>
      </c>
      <c r="E4193" s="2" t="inlineStr">
        <is>
          <t>Maxwel Pereira</t>
        </is>
      </c>
      <c r="F4193" s="2" t="n">
        <v>183</v>
      </c>
      <c r="G4193" s="2" t="n">
        <v>3.48</v>
      </c>
      <c r="H4193" s="2" t="n">
        <v>53</v>
      </c>
      <c r="I4193" s="2" t="n">
        <v/>
      </c>
      <c r="J4193" s="2" t="inlineStr">
        <is>
          <t>GPA</t>
        </is>
      </c>
    </row>
    <row r="4194">
      <c r="A4194" s="2" t="n">
        <v>8</v>
      </c>
      <c r="B4194" s="2" t="n">
        <v>1965</v>
      </c>
      <c r="C4194" s="2" t="inlineStr">
        <is>
          <t>CARREGAMENTO</t>
        </is>
      </c>
      <c r="D4194" s="2" t="inlineStr">
        <is>
          <t>5919355</t>
        </is>
      </c>
      <c r="E4194" s="2" t="inlineStr">
        <is>
          <t>ISRAEL BRITTO</t>
        </is>
      </c>
      <c r="F4194" s="2" t="n">
        <v>4</v>
      </c>
      <c r="G4194" s="2" t="n">
        <v>0.02</v>
      </c>
      <c r="H4194" s="2" t="n">
        <v>200</v>
      </c>
      <c r="I4194" s="2" t="n">
        <v>0</v>
      </c>
      <c r="J4194" s="2" t="inlineStr">
        <is>
          <t>GPA</t>
        </is>
      </c>
    </row>
    <row r="4195">
      <c r="A4195" s="2" t="n">
        <v>8</v>
      </c>
      <c r="B4195" s="2" t="n">
        <v>1965</v>
      </c>
      <c r="C4195" s="2" t="inlineStr">
        <is>
          <t>RECEBIMENTO</t>
        </is>
      </c>
      <c r="D4195" s="2" t="inlineStr">
        <is>
          <t>5919355</t>
        </is>
      </c>
      <c r="E4195" s="2" t="inlineStr">
        <is>
          <t>ISRAEL BRITTO</t>
        </is>
      </c>
      <c r="F4195" s="2" t="n">
        <v>3333</v>
      </c>
      <c r="G4195" s="2" t="n">
        <v>33.02</v>
      </c>
      <c r="H4195" s="2" t="n">
        <v>101</v>
      </c>
      <c r="I4195" s="2" t="n">
        <v>0</v>
      </c>
      <c r="J4195" s="2" t="inlineStr">
        <is>
          <t>GPA</t>
        </is>
      </c>
    </row>
    <row r="4196">
      <c r="A4196" s="2" t="n">
        <v>8</v>
      </c>
      <c r="B4196" s="2" t="n">
        <v>1965</v>
      </c>
      <c r="C4196" s="2" t="inlineStr">
        <is>
          <t>SEPARACAO</t>
        </is>
      </c>
      <c r="D4196" s="2" t="inlineStr">
        <is>
          <t>5919355</t>
        </is>
      </c>
      <c r="E4196" s="2" t="inlineStr">
        <is>
          <t>ISRAEL BRITTO</t>
        </is>
      </c>
      <c r="F4196" s="2" t="n">
        <v>812</v>
      </c>
      <c r="G4196" s="2" t="n">
        <v>3.15</v>
      </c>
      <c r="H4196" s="2" t="n">
        <v>258</v>
      </c>
      <c r="I4196" s="2" t="n">
        <v/>
      </c>
      <c r="J4196" s="2" t="inlineStr">
        <is>
          <t>GPA</t>
        </is>
      </c>
    </row>
    <row r="4197">
      <c r="A4197" s="2" t="n">
        <v>8</v>
      </c>
      <c r="B4197" s="2" t="n">
        <v>1965</v>
      </c>
      <c r="C4197" s="2" t="inlineStr">
        <is>
          <t>SEPARACAO</t>
        </is>
      </c>
      <c r="D4197" s="2" t="inlineStr">
        <is>
          <t>5919746</t>
        </is>
      </c>
      <c r="E4197" s="2" t="inlineStr">
        <is>
          <t>Guilherme Bezerra De Farias</t>
        </is>
      </c>
      <c r="F4197" s="2" t="n">
        <v>185</v>
      </c>
      <c r="G4197" s="2" t="n">
        <v>6.05</v>
      </c>
      <c r="H4197" s="2" t="n">
        <v>31</v>
      </c>
      <c r="I4197" s="2" t="n">
        <v/>
      </c>
      <c r="J4197" s="2" t="inlineStr">
        <is>
          <t>GPA</t>
        </is>
      </c>
    </row>
    <row r="4198">
      <c r="A4198" s="2" t="n">
        <v>8</v>
      </c>
      <c r="B4198" s="2" t="n">
        <v>1965</v>
      </c>
      <c r="C4198" s="2" t="inlineStr">
        <is>
          <t>SEPARACAO</t>
        </is>
      </c>
      <c r="D4198" s="2" t="inlineStr">
        <is>
          <t>5922216</t>
        </is>
      </c>
      <c r="E4198" s="2" t="inlineStr">
        <is>
          <t>Thiago Batista Alvares Paulino</t>
        </is>
      </c>
      <c r="F4198" s="2" t="n">
        <v>2465</v>
      </c>
      <c r="G4198" s="2" t="n">
        <v>108.18</v>
      </c>
      <c r="H4198" s="2" t="n">
        <v>23</v>
      </c>
      <c r="I4198" s="2" t="n">
        <v/>
      </c>
      <c r="J4198" s="2" t="inlineStr">
        <is>
          <t>GPA</t>
        </is>
      </c>
    </row>
    <row r="4199">
      <c r="A4199" s="2" t="n">
        <v>8</v>
      </c>
      <c r="B4199" s="2" t="n">
        <v>1965</v>
      </c>
      <c r="C4199" s="2" t="inlineStr">
        <is>
          <t>PUXADA RECEB</t>
        </is>
      </c>
      <c r="D4199" s="2" t="inlineStr">
        <is>
          <t>5926017</t>
        </is>
      </c>
      <c r="E4199" s="2" t="inlineStr">
        <is>
          <t>Gustavo Rodrigues De Farias</t>
        </is>
      </c>
      <c r="F4199" s="2" t="n">
        <v>229</v>
      </c>
      <c r="G4199" s="2" t="n">
        <v>18.22</v>
      </c>
      <c r="H4199" s="2" t="n">
        <v>13</v>
      </c>
      <c r="I4199" s="2" t="n">
        <v>0</v>
      </c>
      <c r="J4199" s="2" t="inlineStr">
        <is>
          <t>GPA</t>
        </is>
      </c>
    </row>
    <row r="4200">
      <c r="A4200" s="2" t="n">
        <v>8</v>
      </c>
      <c r="B4200" s="2" t="n">
        <v>1965</v>
      </c>
      <c r="C4200" s="2" t="inlineStr">
        <is>
          <t>SEPARACAO</t>
        </is>
      </c>
      <c r="D4200" s="2" t="inlineStr">
        <is>
          <t>5926017</t>
        </is>
      </c>
      <c r="E4200" s="2" t="inlineStr">
        <is>
          <t>Gustavo Rodrigues De Farias</t>
        </is>
      </c>
      <c r="F4200" s="2" t="n">
        <v>5856</v>
      </c>
      <c r="G4200" s="2" t="n">
        <v>105.12</v>
      </c>
      <c r="H4200" s="2" t="n">
        <v>56</v>
      </c>
      <c r="I4200" s="2" t="n">
        <v/>
      </c>
      <c r="J4200" s="2" t="inlineStr">
        <is>
          <t>GPA</t>
        </is>
      </c>
    </row>
    <row r="4201">
      <c r="A4201" s="2" t="n">
        <v>8</v>
      </c>
      <c r="B4201" s="2" t="n">
        <v>1965</v>
      </c>
      <c r="C4201" s="2" t="inlineStr">
        <is>
          <t>SEPARACAO</t>
        </is>
      </c>
      <c r="D4201" s="2" t="inlineStr">
        <is>
          <t>5927234</t>
        </is>
      </c>
      <c r="E4201" s="2" t="inlineStr">
        <is>
          <t>Wilbert Augustin</t>
        </is>
      </c>
      <c r="F4201" s="2" t="n">
        <v>5696</v>
      </c>
      <c r="G4201" s="2" t="n">
        <v>114.32</v>
      </c>
      <c r="H4201" s="2" t="n">
        <v>50</v>
      </c>
      <c r="I4201" s="2" t="n">
        <v/>
      </c>
      <c r="J4201" s="2" t="inlineStr">
        <is>
          <t>GPA</t>
        </is>
      </c>
    </row>
    <row r="4202">
      <c r="A4202" s="2" t="n">
        <v>8</v>
      </c>
      <c r="B4202" s="2" t="n">
        <v>1965</v>
      </c>
      <c r="C4202" s="2" t="inlineStr">
        <is>
          <t>PUXADA RECEB</t>
        </is>
      </c>
      <c r="D4202" s="2" t="inlineStr">
        <is>
          <t>592760</t>
        </is>
      </c>
      <c r="E4202" s="2" t="inlineStr">
        <is>
          <t>Renato Lopes Da Rocha</t>
        </is>
      </c>
      <c r="F4202" s="2" t="n">
        <v>4</v>
      </c>
      <c r="G4202" s="2" t="n">
        <v>1.7</v>
      </c>
      <c r="H4202" s="2" t="n">
        <v>2</v>
      </c>
      <c r="I4202" s="2" t="n">
        <v>0</v>
      </c>
      <c r="J4202" s="2" t="inlineStr">
        <is>
          <t>GPA</t>
        </is>
      </c>
    </row>
    <row r="4203">
      <c r="A4203" s="2" t="n">
        <v>8</v>
      </c>
      <c r="B4203" s="2" t="n">
        <v>1965</v>
      </c>
      <c r="C4203" s="2" t="inlineStr">
        <is>
          <t>SEPARACAO</t>
        </is>
      </c>
      <c r="D4203" s="2" t="inlineStr">
        <is>
          <t>5927820</t>
        </is>
      </c>
      <c r="E4203" s="2" t="inlineStr">
        <is>
          <t>Alisson Rocha Vieira</t>
        </is>
      </c>
      <c r="F4203" s="2" t="n">
        <v>2114</v>
      </c>
      <c r="G4203" s="2" t="n">
        <v>31.34</v>
      </c>
      <c r="H4203" s="2" t="n">
        <v>67</v>
      </c>
      <c r="I4203" s="2" t="n">
        <v/>
      </c>
      <c r="J4203" s="2" t="inlineStr">
        <is>
          <t>GPA</t>
        </is>
      </c>
    </row>
    <row r="4204">
      <c r="A4204" s="2" t="n">
        <v>8</v>
      </c>
      <c r="B4204" s="2" t="n">
        <v>1965</v>
      </c>
      <c r="C4204" s="2" t="inlineStr">
        <is>
          <t>CARREGAMENTO</t>
        </is>
      </c>
      <c r="D4204" s="2" t="inlineStr">
        <is>
          <t>592865</t>
        </is>
      </c>
      <c r="E4204" s="2" t="inlineStr">
        <is>
          <t>Leandro De Jesus Pereira</t>
        </is>
      </c>
      <c r="F4204" s="2" t="n">
        <v>718</v>
      </c>
      <c r="G4204" s="2" t="n">
        <v>56.67</v>
      </c>
      <c r="H4204" s="2" t="n">
        <v>13</v>
      </c>
      <c r="I4204" s="2" t="n">
        <v>0</v>
      </c>
      <c r="J4204" s="2" t="inlineStr">
        <is>
          <t>GPA</t>
        </is>
      </c>
    </row>
    <row r="4205">
      <c r="A4205" s="2" t="n">
        <v>8</v>
      </c>
      <c r="B4205" s="2" t="n">
        <v>1965</v>
      </c>
      <c r="C4205" s="2" t="inlineStr">
        <is>
          <t>CARREGAMENTO</t>
        </is>
      </c>
      <c r="D4205" s="2" t="inlineStr">
        <is>
          <t>5929989</t>
        </is>
      </c>
      <c r="E4205" s="2" t="inlineStr">
        <is>
          <t>Deniel Lucas Matos Da Silva</t>
        </is>
      </c>
      <c r="F4205" s="2" t="n">
        <v>105</v>
      </c>
      <c r="G4205" s="2" t="n">
        <v>7.46</v>
      </c>
      <c r="H4205" s="2" t="n">
        <v>14</v>
      </c>
      <c r="I4205" s="2" t="n">
        <v>0</v>
      </c>
      <c r="J4205" s="2" t="inlineStr">
        <is>
          <t>GPA</t>
        </is>
      </c>
    </row>
    <row r="4206">
      <c r="A4206" s="2" t="n">
        <v>8</v>
      </c>
      <c r="B4206" s="2" t="n">
        <v>1965</v>
      </c>
      <c r="C4206" s="2" t="inlineStr">
        <is>
          <t>RECEBIMENTO</t>
        </is>
      </c>
      <c r="D4206" s="2" t="inlineStr">
        <is>
          <t>5929989</t>
        </is>
      </c>
      <c r="E4206" s="2" t="inlineStr">
        <is>
          <t>Deniel Lucas Matos Da Silva</t>
        </is>
      </c>
      <c r="F4206" s="2" t="n">
        <v>1275</v>
      </c>
      <c r="G4206" s="2" t="n">
        <v>17.07</v>
      </c>
      <c r="H4206" s="2" t="n">
        <v>75</v>
      </c>
      <c r="I4206" s="2" t="n">
        <v>0</v>
      </c>
      <c r="J4206" s="2" t="inlineStr">
        <is>
          <t>GPA</t>
        </is>
      </c>
    </row>
    <row r="4207">
      <c r="A4207" s="2" t="n">
        <v>8</v>
      </c>
      <c r="B4207" s="2" t="n">
        <v>1965</v>
      </c>
      <c r="C4207" s="2" t="inlineStr">
        <is>
          <t>SEPARACAO</t>
        </is>
      </c>
      <c r="D4207" s="2" t="inlineStr">
        <is>
          <t>5929989</t>
        </is>
      </c>
      <c r="E4207" s="2" t="inlineStr">
        <is>
          <t>Deniel Lucas Matos Da Silva</t>
        </is>
      </c>
      <c r="F4207" s="2" t="n">
        <v>414</v>
      </c>
      <c r="G4207" s="2" t="n">
        <v>6.55</v>
      </c>
      <c r="H4207" s="2" t="n">
        <v>63</v>
      </c>
      <c r="I4207" s="2" t="n">
        <v/>
      </c>
      <c r="J4207" s="2" t="inlineStr">
        <is>
          <t>GPA</t>
        </is>
      </c>
    </row>
    <row r="4208">
      <c r="A4208" s="2" t="n">
        <v>8</v>
      </c>
      <c r="B4208" s="2" t="n">
        <v>1965</v>
      </c>
      <c r="C4208" s="2" t="inlineStr">
        <is>
          <t>RECEBIMENTO</t>
        </is>
      </c>
      <c r="D4208" s="2" t="inlineStr">
        <is>
          <t>5931487</t>
        </is>
      </c>
      <c r="E4208" s="2" t="inlineStr">
        <is>
          <t>Pedro Henrique Barbosa Da Silva</t>
        </is>
      </c>
      <c r="F4208" s="2" t="n">
        <v>3</v>
      </c>
      <c r="G4208" s="2" t="n">
        <v>6.67</v>
      </c>
      <c r="H4208" s="2" t="n">
        <v>0</v>
      </c>
      <c r="I4208" s="2" t="n">
        <v>0</v>
      </c>
      <c r="J4208" s="2" t="inlineStr">
        <is>
          <t>GPA</t>
        </is>
      </c>
    </row>
    <row r="4209">
      <c r="A4209" s="2" t="n">
        <v>8</v>
      </c>
      <c r="B4209" s="2" t="n">
        <v>1965</v>
      </c>
      <c r="C4209" s="2" t="inlineStr">
        <is>
          <t>SEPARACAO</t>
        </is>
      </c>
      <c r="D4209" s="2" t="inlineStr">
        <is>
          <t>5931487</t>
        </is>
      </c>
      <c r="E4209" s="2" t="inlineStr">
        <is>
          <t>Pedro Henrique Barbosa Da Silva</t>
        </is>
      </c>
      <c r="F4209" s="2" t="n">
        <v>207</v>
      </c>
      <c r="G4209" s="2" t="n">
        <v>7.22</v>
      </c>
      <c r="H4209" s="2" t="n">
        <v>29</v>
      </c>
      <c r="I4209" s="2" t="n">
        <v/>
      </c>
      <c r="J4209" s="2" t="inlineStr">
        <is>
          <t>GPA</t>
        </is>
      </c>
    </row>
    <row r="4210">
      <c r="A4210" s="2" t="n">
        <v>8</v>
      </c>
      <c r="B4210" s="2" t="n">
        <v>1965</v>
      </c>
      <c r="C4210" s="2" t="inlineStr">
        <is>
          <t>SEPARACAO</t>
        </is>
      </c>
      <c r="D4210" s="2" t="inlineStr">
        <is>
          <t>5937671</t>
        </is>
      </c>
      <c r="E4210" s="2" t="inlineStr">
        <is>
          <t>Andre Reis Da Mata Rodrigues</t>
        </is>
      </c>
      <c r="F4210" s="2" t="n">
        <v>3637</v>
      </c>
      <c r="G4210" s="2" t="n">
        <v>55.23</v>
      </c>
      <c r="H4210" s="2" t="n">
        <v>66</v>
      </c>
      <c r="I4210" s="2" t="n">
        <v/>
      </c>
      <c r="J4210" s="2" t="inlineStr">
        <is>
          <t>GPA</t>
        </is>
      </c>
    </row>
    <row r="4211">
      <c r="A4211" s="2" t="n">
        <v>8</v>
      </c>
      <c r="B4211" s="2" t="n">
        <v>1965</v>
      </c>
      <c r="C4211" s="2" t="inlineStr">
        <is>
          <t>SEPARACAO</t>
        </is>
      </c>
      <c r="D4211" s="2" t="inlineStr">
        <is>
          <t>5945259</t>
        </is>
      </c>
      <c r="E4211" s="2" t="inlineStr">
        <is>
          <t>Matheus Bittencourt Santos</t>
        </is>
      </c>
      <c r="F4211" s="2" t="n">
        <v>669</v>
      </c>
      <c r="G4211" s="2" t="n">
        <v>9.07</v>
      </c>
      <c r="H4211" s="2" t="n">
        <v>74</v>
      </c>
      <c r="I4211" s="2" t="n">
        <v/>
      </c>
      <c r="J4211" s="2" t="inlineStr">
        <is>
          <t>GPA</t>
        </is>
      </c>
    </row>
    <row r="4212">
      <c r="A4212" s="2" t="n">
        <v>8</v>
      </c>
      <c r="B4212" s="2" t="n">
        <v>1965</v>
      </c>
      <c r="C4212" s="2" t="inlineStr">
        <is>
          <t>CARREGAMENTO</t>
        </is>
      </c>
      <c r="D4212" s="2" t="inlineStr">
        <is>
          <t>5945933</t>
        </is>
      </c>
      <c r="E4212" s="2" t="inlineStr">
        <is>
          <t>Jair De Franca Souza Junior</t>
        </is>
      </c>
      <c r="F4212" s="2" t="n">
        <v>641</v>
      </c>
      <c r="G4212" s="2" t="n">
        <v>26.84</v>
      </c>
      <c r="H4212" s="2" t="n">
        <v>24</v>
      </c>
      <c r="I4212" s="2" t="n">
        <v>0</v>
      </c>
      <c r="J4212" s="2" t="inlineStr">
        <is>
          <t>GPA</t>
        </is>
      </c>
    </row>
    <row r="4213">
      <c r="A4213" s="2" t="n">
        <v>8</v>
      </c>
      <c r="B4213" s="2" t="n">
        <v>1965</v>
      </c>
      <c r="C4213" s="2" t="inlineStr">
        <is>
          <t>PUXADA RECEB</t>
        </is>
      </c>
      <c r="D4213" s="2" t="inlineStr">
        <is>
          <t>5945933</t>
        </is>
      </c>
      <c r="E4213" s="2" t="inlineStr">
        <is>
          <t>Jair De Franca Souza Junior</t>
        </is>
      </c>
      <c r="F4213" s="2" t="n">
        <v>4</v>
      </c>
      <c r="G4213" s="2" t="n">
        <v>0.58</v>
      </c>
      <c r="H4213" s="2" t="n">
        <v>7</v>
      </c>
      <c r="I4213" s="2" t="n">
        <v>0</v>
      </c>
      <c r="J4213" s="2" t="inlineStr">
        <is>
          <t>GPA</t>
        </is>
      </c>
    </row>
    <row r="4214">
      <c r="A4214" s="2" t="n">
        <v>8</v>
      </c>
      <c r="B4214" s="2" t="n">
        <v>1965</v>
      </c>
      <c r="C4214" s="2" t="inlineStr">
        <is>
          <t>SEPARACAO</t>
        </is>
      </c>
      <c r="D4214" s="2" t="inlineStr">
        <is>
          <t>5945933</t>
        </is>
      </c>
      <c r="E4214" s="2" t="inlineStr">
        <is>
          <t>Jair De Franca Souza Junior</t>
        </is>
      </c>
      <c r="F4214" s="2" t="n">
        <v>1161</v>
      </c>
      <c r="G4214" s="2" t="n">
        <v>11.15</v>
      </c>
      <c r="H4214" s="2" t="n">
        <v>104</v>
      </c>
      <c r="I4214" s="2" t="n">
        <v/>
      </c>
      <c r="J4214" s="2" t="inlineStr">
        <is>
          <t>GPA</t>
        </is>
      </c>
    </row>
    <row r="4215">
      <c r="A4215" s="2" t="n">
        <v>8</v>
      </c>
      <c r="B4215" s="2" t="n">
        <v>1965</v>
      </c>
      <c r="C4215" s="2" t="inlineStr">
        <is>
          <t>SEPARACAO</t>
        </is>
      </c>
      <c r="D4215" s="2" t="inlineStr">
        <is>
          <t>5946948</t>
        </is>
      </c>
      <c r="E4215" s="2" t="inlineStr">
        <is>
          <t>Dumel Louis Jacques</t>
        </is>
      </c>
      <c r="F4215" s="2" t="n">
        <v>13277</v>
      </c>
      <c r="G4215" s="2" t="n">
        <v>141.89</v>
      </c>
      <c r="H4215" s="2" t="n">
        <v>94</v>
      </c>
      <c r="I4215" s="2" t="n">
        <v/>
      </c>
      <c r="J4215" s="2" t="inlineStr">
        <is>
          <t>GPA</t>
        </is>
      </c>
    </row>
    <row r="4216">
      <c r="A4216" s="2" t="n">
        <v>8</v>
      </c>
      <c r="B4216" s="2" t="n">
        <v>1965</v>
      </c>
      <c r="C4216" s="2" t="inlineStr">
        <is>
          <t>RECEBIMENTO</t>
        </is>
      </c>
      <c r="D4216" s="2" t="inlineStr">
        <is>
          <t>5954231</t>
        </is>
      </c>
      <c r="E4216" s="2" t="inlineStr">
        <is>
          <t>Kayke Reis Lima</t>
        </is>
      </c>
      <c r="F4216" s="2" t="n">
        <v>1</v>
      </c>
      <c r="G4216" s="2" t="n">
        <v>1.56</v>
      </c>
      <c r="H4216" s="2" t="n">
        <v>1</v>
      </c>
      <c r="I4216" s="2" t="n">
        <v>0</v>
      </c>
      <c r="J4216" s="2" t="inlineStr">
        <is>
          <t>GPA</t>
        </is>
      </c>
    </row>
    <row r="4217">
      <c r="A4217" s="2" t="n">
        <v>8</v>
      </c>
      <c r="B4217" s="2" t="n">
        <v>1965</v>
      </c>
      <c r="C4217" s="2" t="inlineStr">
        <is>
          <t>SEPARACAO</t>
        </is>
      </c>
      <c r="D4217" s="2" t="inlineStr">
        <is>
          <t>5954231</t>
        </is>
      </c>
      <c r="E4217" s="2" t="inlineStr">
        <is>
          <t>Kayke Reis Lima</t>
        </is>
      </c>
      <c r="F4217" s="2" t="n">
        <v>1636</v>
      </c>
      <c r="G4217" s="2" t="n">
        <v>18.8</v>
      </c>
      <c r="H4217" s="2" t="n">
        <v>87</v>
      </c>
      <c r="I4217" s="2" t="n">
        <v/>
      </c>
      <c r="J4217" s="2" t="inlineStr">
        <is>
          <t>GPA</t>
        </is>
      </c>
    </row>
    <row r="4218">
      <c r="A4218" s="2" t="n">
        <v>8</v>
      </c>
      <c r="B4218" s="2" t="n">
        <v>1965</v>
      </c>
      <c r="C4218" s="2" t="inlineStr">
        <is>
          <t>PUXADA RECEB</t>
        </is>
      </c>
      <c r="D4218" s="2" t="inlineStr">
        <is>
          <t>5957761</t>
        </is>
      </c>
      <c r="E4218" s="2" t="inlineStr">
        <is>
          <t>Fernanda Ribeiro Marques</t>
        </is>
      </c>
      <c r="F4218" s="2" t="n">
        <v>352</v>
      </c>
      <c r="G4218" s="2" t="n">
        <v>45.34</v>
      </c>
      <c r="H4218" s="2" t="n">
        <v>8</v>
      </c>
      <c r="I4218" s="2" t="n">
        <v>0</v>
      </c>
      <c r="J4218" s="2" t="inlineStr">
        <is>
          <t>GPA</t>
        </is>
      </c>
    </row>
    <row r="4219">
      <c r="A4219" s="2" t="n">
        <v>8</v>
      </c>
      <c r="B4219" s="2" t="n">
        <v>1965</v>
      </c>
      <c r="C4219" s="2" t="inlineStr">
        <is>
          <t>SEPARACAO</t>
        </is>
      </c>
      <c r="D4219" s="2" t="inlineStr">
        <is>
          <t>5957761</t>
        </is>
      </c>
      <c r="E4219" s="2" t="inlineStr">
        <is>
          <t>Fernanda Ribeiro Marques</t>
        </is>
      </c>
      <c r="F4219" s="2" t="n">
        <v>6013</v>
      </c>
      <c r="G4219" s="2" t="n">
        <v>103.57</v>
      </c>
      <c r="H4219" s="2" t="n">
        <v>58</v>
      </c>
      <c r="I4219" s="2" t="n">
        <v/>
      </c>
      <c r="J4219" s="2" t="inlineStr">
        <is>
          <t>GPA</t>
        </is>
      </c>
    </row>
    <row r="4220">
      <c r="A4220" s="2" t="n">
        <v>8</v>
      </c>
      <c r="B4220" s="2" t="n">
        <v>1965</v>
      </c>
      <c r="C4220" s="2" t="inlineStr">
        <is>
          <t>CARREGAMENTO</t>
        </is>
      </c>
      <c r="D4220" s="2" t="inlineStr">
        <is>
          <t>5958067</t>
        </is>
      </c>
      <c r="E4220" s="2" t="inlineStr">
        <is>
          <t>Elizandra Dos Santos Feitoza</t>
        </is>
      </c>
      <c r="F4220" s="2" t="n">
        <v>1009</v>
      </c>
      <c r="G4220" s="2" t="n">
        <v>58.13</v>
      </c>
      <c r="H4220" s="2" t="n">
        <v>17</v>
      </c>
      <c r="I4220" s="2" t="n">
        <v>0</v>
      </c>
      <c r="J4220" s="2" t="inlineStr">
        <is>
          <t>GPA</t>
        </is>
      </c>
    </row>
    <row r="4221">
      <c r="A4221" s="2" t="n">
        <v>8</v>
      </c>
      <c r="B4221" s="2" t="n">
        <v>1965</v>
      </c>
      <c r="C4221" s="2" t="inlineStr">
        <is>
          <t>SEPARACAO</t>
        </is>
      </c>
      <c r="D4221" s="2" t="inlineStr">
        <is>
          <t>5958628</t>
        </is>
      </c>
      <c r="E4221" s="2" t="inlineStr">
        <is>
          <t>Arthur Do Carmo De Jesus</t>
        </is>
      </c>
      <c r="F4221" s="2" t="n">
        <v>67</v>
      </c>
      <c r="G4221" s="2" t="n">
        <v>3.16</v>
      </c>
      <c r="H4221" s="2" t="n">
        <v>21</v>
      </c>
      <c r="I4221" s="2" t="n">
        <v/>
      </c>
      <c r="J4221" s="2" t="inlineStr">
        <is>
          <t>GPA</t>
        </is>
      </c>
    </row>
    <row r="4222">
      <c r="A4222" s="2" t="n">
        <v>8</v>
      </c>
      <c r="B4222" s="2" t="n">
        <v>1965</v>
      </c>
      <c r="C4222" s="2" t="inlineStr">
        <is>
          <t>SEPARACAO</t>
        </is>
      </c>
      <c r="D4222" s="2" t="inlineStr">
        <is>
          <t>5958946</t>
        </is>
      </c>
      <c r="E4222" s="2" t="inlineStr">
        <is>
          <t>Igor Gabriel Franca Da Silva</t>
        </is>
      </c>
      <c r="F4222" s="2" t="n">
        <v>3066</v>
      </c>
      <c r="G4222" s="2" t="n">
        <v>66.77</v>
      </c>
      <c r="H4222" s="2" t="n">
        <v>46</v>
      </c>
      <c r="I4222" s="2" t="n">
        <v/>
      </c>
      <c r="J4222" s="2" t="inlineStr">
        <is>
          <t>GPA</t>
        </is>
      </c>
    </row>
    <row r="4223">
      <c r="A4223" s="2" t="n">
        <v>8</v>
      </c>
      <c r="B4223" s="2" t="n">
        <v>1965</v>
      </c>
      <c r="C4223" s="2" t="inlineStr">
        <is>
          <t>SEPARACAO</t>
        </is>
      </c>
      <c r="D4223" s="2" t="inlineStr">
        <is>
          <t>5962722</t>
        </is>
      </c>
      <c r="E4223" s="2" t="inlineStr">
        <is>
          <t>Vitor De Proenca Santos</t>
        </is>
      </c>
      <c r="F4223" s="2" t="n">
        <v>406</v>
      </c>
      <c r="G4223" s="2" t="n">
        <v>11.71</v>
      </c>
      <c r="H4223" s="2" t="n">
        <v>35</v>
      </c>
      <c r="I4223" s="2" t="n">
        <v/>
      </c>
      <c r="J4223" s="2" t="inlineStr">
        <is>
          <t>GPA</t>
        </is>
      </c>
    </row>
    <row r="4224">
      <c r="A4224" s="2" t="n">
        <v>8</v>
      </c>
      <c r="B4224" s="2" t="n">
        <v>1965</v>
      </c>
      <c r="C4224" s="2" t="inlineStr">
        <is>
          <t>SEPARACAO</t>
        </is>
      </c>
      <c r="D4224" s="2" t="inlineStr">
        <is>
          <t>5968569</t>
        </is>
      </c>
      <c r="E4224" s="2" t="inlineStr">
        <is>
          <t>Bruno Dos Santos Souza</t>
        </is>
      </c>
      <c r="F4224" s="2" t="n">
        <v>220</v>
      </c>
      <c r="G4224" s="2" t="n">
        <v>4.65</v>
      </c>
      <c r="H4224" s="2" t="n">
        <v>47</v>
      </c>
      <c r="I4224" s="2" t="n">
        <v/>
      </c>
      <c r="J4224" s="2" t="inlineStr">
        <is>
          <t>GPA</t>
        </is>
      </c>
    </row>
    <row r="4225">
      <c r="A4225" s="2" t="n">
        <v>8</v>
      </c>
      <c r="B4225" s="2" t="n">
        <v>1965</v>
      </c>
      <c r="C4225" s="2" t="inlineStr">
        <is>
          <t>SEPARACAO</t>
        </is>
      </c>
      <c r="D4225" s="2" t="inlineStr">
        <is>
          <t>5971438</t>
        </is>
      </c>
      <c r="E4225" s="2" t="inlineStr">
        <is>
          <t>Ana Claudia De Lima</t>
        </is>
      </c>
      <c r="F4225" s="2" t="n">
        <v>8108</v>
      </c>
      <c r="G4225" s="2" t="n">
        <v>109.77</v>
      </c>
      <c r="H4225" s="2" t="n">
        <v>74</v>
      </c>
      <c r="I4225" s="2" t="n">
        <v/>
      </c>
      <c r="J4225" s="2" t="inlineStr">
        <is>
          <t>GPA</t>
        </is>
      </c>
    </row>
    <row r="4226">
      <c r="A4226" s="2" t="n">
        <v>8</v>
      </c>
      <c r="B4226" s="2" t="n">
        <v>1965</v>
      </c>
      <c r="C4226" s="2" t="inlineStr">
        <is>
          <t>SEPARACAO</t>
        </is>
      </c>
      <c r="D4226" s="2" t="inlineStr">
        <is>
          <t>5971470</t>
        </is>
      </c>
      <c r="E4226" s="2" t="inlineStr">
        <is>
          <t>Fernando Magalhaes</t>
        </is>
      </c>
      <c r="F4226" s="2" t="n">
        <v>5581</v>
      </c>
      <c r="G4226" s="2" t="n">
        <v>76.18000000000001</v>
      </c>
      <c r="H4226" s="2" t="n">
        <v>73</v>
      </c>
      <c r="I4226" s="2" t="n">
        <v/>
      </c>
      <c r="J4226" s="2" t="inlineStr">
        <is>
          <t>GPA</t>
        </is>
      </c>
    </row>
    <row r="4227">
      <c r="A4227" s="2" t="n">
        <v>8</v>
      </c>
      <c r="B4227" s="2" t="n">
        <v>1965</v>
      </c>
      <c r="C4227" s="2" t="inlineStr">
        <is>
          <t>SEPARACAO</t>
        </is>
      </c>
      <c r="D4227" s="2" t="inlineStr">
        <is>
          <t>5974054</t>
        </is>
      </c>
      <c r="E4227" s="2" t="inlineStr">
        <is>
          <t>Larissa Fernanda Alves Rodrigues</t>
        </is>
      </c>
      <c r="F4227" s="2" t="n">
        <v>11379</v>
      </c>
      <c r="G4227" s="2" t="n">
        <v>117.37</v>
      </c>
      <c r="H4227" s="2" t="n">
        <v>97</v>
      </c>
      <c r="I4227" s="2" t="n">
        <v/>
      </c>
      <c r="J4227" s="2" t="inlineStr">
        <is>
          <t>GPA</t>
        </is>
      </c>
    </row>
    <row r="4228">
      <c r="A4228" s="2" t="n">
        <v>8</v>
      </c>
      <c r="B4228" s="2" t="n">
        <v>1965</v>
      </c>
      <c r="C4228" s="2" t="inlineStr">
        <is>
          <t>SEPARACAO</t>
        </is>
      </c>
      <c r="D4228" s="2" t="inlineStr">
        <is>
          <t>5974356</t>
        </is>
      </c>
      <c r="E4228" s="2" t="inlineStr">
        <is>
          <t>Antonia Luiza Morais De Aguiar</t>
        </is>
      </c>
      <c r="F4228" s="2" t="n">
        <v>358</v>
      </c>
      <c r="G4228" s="2" t="n">
        <v>10.55</v>
      </c>
      <c r="H4228" s="2" t="n">
        <v>34</v>
      </c>
      <c r="I4228" s="2" t="n">
        <v/>
      </c>
      <c r="J4228" s="2" t="inlineStr">
        <is>
          <t>GPA</t>
        </is>
      </c>
    </row>
    <row r="4229">
      <c r="A4229" s="2" t="n">
        <v>8</v>
      </c>
      <c r="B4229" s="2" t="n">
        <v>1965</v>
      </c>
      <c r="C4229" s="2" t="inlineStr">
        <is>
          <t>SEPARACAO</t>
        </is>
      </c>
      <c r="D4229" s="2" t="inlineStr">
        <is>
          <t>5974623</t>
        </is>
      </c>
      <c r="E4229" s="2" t="inlineStr">
        <is>
          <t>Marcos Aurelio Monteiro Godinho</t>
        </is>
      </c>
      <c r="F4229" s="2" t="n">
        <v>4021</v>
      </c>
      <c r="G4229" s="2" t="n">
        <v>112.82</v>
      </c>
      <c r="H4229" s="2" t="n">
        <v>36</v>
      </c>
      <c r="I4229" s="2" t="n">
        <v/>
      </c>
      <c r="J4229" s="2" t="inlineStr">
        <is>
          <t>GPA</t>
        </is>
      </c>
    </row>
    <row r="4230">
      <c r="A4230" s="2" t="n">
        <v>8</v>
      </c>
      <c r="B4230" s="2" t="n">
        <v>1965</v>
      </c>
      <c r="C4230" s="2" t="inlineStr">
        <is>
          <t>SEPARACAO</t>
        </is>
      </c>
      <c r="D4230" s="2" t="inlineStr">
        <is>
          <t>5977584</t>
        </is>
      </c>
      <c r="E4230" s="2" t="inlineStr">
        <is>
          <t>Ramon Goncalves Silva</t>
        </is>
      </c>
      <c r="F4230" s="2" t="n">
        <v>50</v>
      </c>
      <c r="G4230" s="2" t="n">
        <v>5.64</v>
      </c>
      <c r="H4230" s="2" t="n">
        <v>9</v>
      </c>
      <c r="I4230" s="2" t="n">
        <v/>
      </c>
      <c r="J4230" s="2" t="inlineStr">
        <is>
          <t>GPA</t>
        </is>
      </c>
    </row>
    <row r="4231">
      <c r="A4231" s="2" t="n">
        <v>8</v>
      </c>
      <c r="B4231" s="2" t="n">
        <v>1965</v>
      </c>
      <c r="C4231" s="2" t="inlineStr">
        <is>
          <t>PUXADA RECEB</t>
        </is>
      </c>
      <c r="D4231" s="2" t="inlineStr">
        <is>
          <t>5978572</t>
        </is>
      </c>
      <c r="E4231" s="2" t="inlineStr">
        <is>
          <t>Matheus Henrique Barbosa Santos</t>
        </is>
      </c>
      <c r="F4231" s="2" t="n">
        <v>2</v>
      </c>
      <c r="G4231" s="2" t="n">
        <v>2.08</v>
      </c>
      <c r="H4231" s="2" t="n">
        <v>1</v>
      </c>
      <c r="I4231" s="2" t="n">
        <v>0</v>
      </c>
      <c r="J4231" s="2" t="inlineStr">
        <is>
          <t>GPA</t>
        </is>
      </c>
    </row>
    <row r="4232">
      <c r="A4232" s="2" t="n">
        <v>8</v>
      </c>
      <c r="B4232" s="2" t="n">
        <v>1965</v>
      </c>
      <c r="C4232" s="2" t="inlineStr">
        <is>
          <t>SEPARACAO</t>
        </is>
      </c>
      <c r="D4232" s="2" t="inlineStr">
        <is>
          <t>5978572</t>
        </is>
      </c>
      <c r="E4232" s="2" t="inlineStr">
        <is>
          <t>Matheus Henrique Barbosa Santos</t>
        </is>
      </c>
      <c r="F4232" s="2" t="n">
        <v>1702</v>
      </c>
      <c r="G4232" s="2" t="n">
        <v>32.39</v>
      </c>
      <c r="H4232" s="2" t="n">
        <v>53</v>
      </c>
      <c r="I4232" s="2" t="n">
        <v/>
      </c>
      <c r="J4232" s="2" t="inlineStr">
        <is>
          <t>GPA</t>
        </is>
      </c>
    </row>
    <row r="4233">
      <c r="A4233" s="2" t="n">
        <v>8</v>
      </c>
      <c r="B4233" s="2" t="n">
        <v>1965</v>
      </c>
      <c r="C4233" s="2" t="inlineStr">
        <is>
          <t>SEPARACAO</t>
        </is>
      </c>
      <c r="D4233" s="2" t="inlineStr">
        <is>
          <t>5980119</t>
        </is>
      </c>
      <c r="E4233" s="2" t="inlineStr">
        <is>
          <t>Pablo Henrique Oliveira De Jesus</t>
        </is>
      </c>
      <c r="F4233" s="2" t="n">
        <v>4505</v>
      </c>
      <c r="G4233" s="2" t="n">
        <v>114.49</v>
      </c>
      <c r="H4233" s="2" t="n">
        <v>39</v>
      </c>
      <c r="I4233" s="2" t="n">
        <v/>
      </c>
      <c r="J4233" s="2" t="inlineStr">
        <is>
          <t>GPA</t>
        </is>
      </c>
    </row>
    <row r="4234">
      <c r="A4234" s="2" t="n">
        <v>8</v>
      </c>
      <c r="B4234" s="2" t="n">
        <v>1965</v>
      </c>
      <c r="C4234" s="2" t="inlineStr">
        <is>
          <t>SEPARACAO</t>
        </is>
      </c>
      <c r="D4234" s="2" t="inlineStr">
        <is>
          <t>5981395</t>
        </is>
      </c>
      <c r="E4234" s="2" t="inlineStr">
        <is>
          <t>Nathan De Almeida</t>
        </is>
      </c>
      <c r="F4234" s="2" t="n">
        <v>5208</v>
      </c>
      <c r="G4234" s="2" t="n">
        <v>102.07</v>
      </c>
      <c r="H4234" s="2" t="n">
        <v>51</v>
      </c>
      <c r="I4234" s="2" t="n">
        <v/>
      </c>
      <c r="J4234" s="2" t="inlineStr">
        <is>
          <t>GPA</t>
        </is>
      </c>
    </row>
    <row r="4235">
      <c r="A4235" s="2" t="n">
        <v>8</v>
      </c>
      <c r="B4235" s="2" t="n">
        <v>1965</v>
      </c>
      <c r="C4235" s="2" t="inlineStr">
        <is>
          <t>PUXADA RECEB</t>
        </is>
      </c>
      <c r="D4235" s="2" t="inlineStr">
        <is>
          <t>5983592</t>
        </is>
      </c>
      <c r="E4235" s="2" t="inlineStr">
        <is>
          <t>Luana Vitoria Pereira De Souza</t>
        </is>
      </c>
      <c r="F4235" s="2" t="n">
        <v>271</v>
      </c>
      <c r="G4235" s="2" t="n">
        <v>31.74</v>
      </c>
      <c r="H4235" s="2" t="n">
        <v>9</v>
      </c>
      <c r="I4235" s="2" t="n">
        <v>0</v>
      </c>
      <c r="J4235" s="2" t="inlineStr">
        <is>
          <t>GPA</t>
        </is>
      </c>
    </row>
    <row r="4236">
      <c r="A4236" s="2" t="n">
        <v>8</v>
      </c>
      <c r="B4236" s="2" t="n">
        <v>1965</v>
      </c>
      <c r="C4236" s="2" t="inlineStr">
        <is>
          <t>RECEBIMENTO</t>
        </is>
      </c>
      <c r="D4236" s="2" t="inlineStr">
        <is>
          <t>5983592</t>
        </is>
      </c>
      <c r="E4236" s="2" t="inlineStr">
        <is>
          <t>Luana Vitoria Pereira De Souza</t>
        </is>
      </c>
      <c r="F4236" s="2" t="n">
        <v>116</v>
      </c>
      <c r="G4236" s="2" t="n">
        <v>5.22</v>
      </c>
      <c r="H4236" s="2" t="n">
        <v>22</v>
      </c>
      <c r="I4236" s="2" t="n">
        <v>0</v>
      </c>
      <c r="J4236" s="2" t="inlineStr">
        <is>
          <t>GPA</t>
        </is>
      </c>
    </row>
    <row r="4237">
      <c r="A4237" s="2" t="n">
        <v>8</v>
      </c>
      <c r="B4237" s="2" t="n">
        <v>1965</v>
      </c>
      <c r="C4237" s="2" t="inlineStr">
        <is>
          <t>SEPARACAO</t>
        </is>
      </c>
      <c r="D4237" s="2" t="inlineStr">
        <is>
          <t>5983592</t>
        </is>
      </c>
      <c r="E4237" s="2" t="inlineStr">
        <is>
          <t>Luana Vitoria Pereira De Souza</t>
        </is>
      </c>
      <c r="F4237" s="2" t="n">
        <v>3326</v>
      </c>
      <c r="G4237" s="2" t="n">
        <v>69.73</v>
      </c>
      <c r="H4237" s="2" t="n">
        <v>48</v>
      </c>
      <c r="I4237" s="2" t="n">
        <v/>
      </c>
      <c r="J4237" s="2" t="inlineStr">
        <is>
          <t>GPA</t>
        </is>
      </c>
    </row>
    <row r="4238">
      <c r="A4238" s="2" t="n">
        <v>8</v>
      </c>
      <c r="B4238" s="2" t="n">
        <v>1965</v>
      </c>
      <c r="C4238" s="2" t="inlineStr">
        <is>
          <t>SEPARACAO</t>
        </is>
      </c>
      <c r="D4238" s="2" t="inlineStr">
        <is>
          <t>5983851</t>
        </is>
      </c>
      <c r="E4238" s="2" t="inlineStr">
        <is>
          <t>Charlie Gabriel Jaracevskis Rozendo De Souza</t>
        </is>
      </c>
      <c r="F4238" s="2" t="n">
        <v>5177</v>
      </c>
      <c r="G4238" s="2" t="n">
        <v>84.98999999999999</v>
      </c>
      <c r="H4238" s="2" t="n">
        <v>61</v>
      </c>
      <c r="I4238" s="2" t="n">
        <v/>
      </c>
      <c r="J4238" s="2" t="inlineStr">
        <is>
          <t>GPA</t>
        </is>
      </c>
    </row>
    <row r="4239">
      <c r="A4239" s="2" t="n">
        <v>8</v>
      </c>
      <c r="B4239" s="2" t="n">
        <v>1965</v>
      </c>
      <c r="C4239" s="2" t="inlineStr">
        <is>
          <t>SEPARACAO</t>
        </is>
      </c>
      <c r="D4239" s="2" t="inlineStr">
        <is>
          <t>5984882</t>
        </is>
      </c>
      <c r="E4239" s="2" t="inlineStr">
        <is>
          <t>Obinna Nduchegwo</t>
        </is>
      </c>
      <c r="F4239" s="2" t="n">
        <v>10083</v>
      </c>
      <c r="G4239" s="2" t="n">
        <v>131.84</v>
      </c>
      <c r="H4239" s="2" t="n">
        <v>76</v>
      </c>
      <c r="I4239" s="2" t="n">
        <v/>
      </c>
      <c r="J4239" s="2" t="inlineStr">
        <is>
          <t>GPA</t>
        </is>
      </c>
    </row>
    <row r="4240">
      <c r="A4240" s="2" t="n">
        <v>8</v>
      </c>
      <c r="B4240" s="2" t="n">
        <v>1965</v>
      </c>
      <c r="C4240" s="2" t="inlineStr">
        <is>
          <t>PUXADA RECEB</t>
        </is>
      </c>
      <c r="D4240" s="2" t="inlineStr">
        <is>
          <t>5985005</t>
        </is>
      </c>
      <c r="E4240" s="2" t="inlineStr">
        <is>
          <t>Marie Juline Francois</t>
        </is>
      </c>
      <c r="F4240" s="2" t="n">
        <v>154</v>
      </c>
      <c r="G4240" s="2" t="n">
        <v>12.6</v>
      </c>
      <c r="H4240" s="2" t="n">
        <v>12</v>
      </c>
      <c r="I4240" s="2" t="n">
        <v>0</v>
      </c>
      <c r="J4240" s="2" t="inlineStr">
        <is>
          <t>GPA</t>
        </is>
      </c>
    </row>
    <row r="4241">
      <c r="A4241" s="2" t="n">
        <v>8</v>
      </c>
      <c r="B4241" s="2" t="n">
        <v>1965</v>
      </c>
      <c r="C4241" s="2" t="inlineStr">
        <is>
          <t>SEPARACAO</t>
        </is>
      </c>
      <c r="D4241" s="2" t="inlineStr">
        <is>
          <t>5985005</t>
        </is>
      </c>
      <c r="E4241" s="2" t="inlineStr">
        <is>
          <t>Marie Juline Francois</t>
        </is>
      </c>
      <c r="F4241" s="2" t="n">
        <v>7564</v>
      </c>
      <c r="G4241" s="2" t="n">
        <v>107.51</v>
      </c>
      <c r="H4241" s="2" t="n">
        <v>70</v>
      </c>
      <c r="I4241" s="2" t="n">
        <v/>
      </c>
      <c r="J4241" s="2" t="inlineStr">
        <is>
          <t>GPA</t>
        </is>
      </c>
    </row>
    <row r="4242">
      <c r="A4242" s="2" t="n">
        <v>8</v>
      </c>
      <c r="B4242" s="2" t="n">
        <v>1965</v>
      </c>
      <c r="C4242" s="2" t="inlineStr">
        <is>
          <t>SEPARACAO</t>
        </is>
      </c>
      <c r="D4242" s="2" t="inlineStr">
        <is>
          <t>5987881</t>
        </is>
      </c>
      <c r="E4242" s="2" t="inlineStr">
        <is>
          <t>Ruth Gracia Mpangui Okito</t>
        </is>
      </c>
      <c r="F4242" s="2" t="n">
        <v>8404</v>
      </c>
      <c r="G4242" s="2" t="n">
        <v>140.34</v>
      </c>
      <c r="H4242" s="2" t="n">
        <v>60</v>
      </c>
      <c r="I4242" s="2" t="n">
        <v/>
      </c>
      <c r="J4242" s="2" t="inlineStr">
        <is>
          <t>GPA</t>
        </is>
      </c>
    </row>
    <row r="4243">
      <c r="A4243" s="2" t="n">
        <v>8</v>
      </c>
      <c r="B4243" s="2" t="n">
        <v>1965</v>
      </c>
      <c r="C4243" s="2" t="inlineStr">
        <is>
          <t>SEPARACAO</t>
        </is>
      </c>
      <c r="D4243" s="2" t="inlineStr">
        <is>
          <t>5988837</t>
        </is>
      </c>
      <c r="E4243" s="2" t="inlineStr">
        <is>
          <t>Chinedu Victor Ujam</t>
        </is>
      </c>
      <c r="F4243" s="2" t="n">
        <v>7492</v>
      </c>
      <c r="G4243" s="2" t="n">
        <v>102.55</v>
      </c>
      <c r="H4243" s="2" t="n">
        <v>73</v>
      </c>
      <c r="I4243" s="2" t="n">
        <v/>
      </c>
      <c r="J4243" s="2" t="inlineStr">
        <is>
          <t>GPA</t>
        </is>
      </c>
    </row>
    <row r="4244">
      <c r="A4244" s="2" t="n">
        <v>8</v>
      </c>
      <c r="B4244" s="2" t="n">
        <v>1965</v>
      </c>
      <c r="C4244" s="2" t="inlineStr">
        <is>
          <t>CARREGAMENTO</t>
        </is>
      </c>
      <c r="D4244" s="2" t="inlineStr">
        <is>
          <t>5992354</t>
        </is>
      </c>
      <c r="E4244" s="2" t="inlineStr">
        <is>
          <t>Micaelly Ferreira De Oliveira</t>
        </is>
      </c>
      <c r="F4244" s="2" t="n">
        <v>771</v>
      </c>
      <c r="G4244" s="2" t="n">
        <v>30</v>
      </c>
      <c r="H4244" s="2" t="n">
        <v>26</v>
      </c>
      <c r="I4244" s="2" t="n">
        <v>0</v>
      </c>
      <c r="J4244" s="2" t="inlineStr">
        <is>
          <t>GPA</t>
        </is>
      </c>
    </row>
    <row r="4245">
      <c r="A4245" s="2" t="n">
        <v>8</v>
      </c>
      <c r="B4245" s="2" t="n">
        <v>1965</v>
      </c>
      <c r="C4245" s="2" t="inlineStr">
        <is>
          <t>RECEBIMENTO</t>
        </is>
      </c>
      <c r="D4245" s="2" t="inlineStr">
        <is>
          <t>5992354</t>
        </is>
      </c>
      <c r="E4245" s="2" t="inlineStr">
        <is>
          <t>Micaelly Ferreira De Oliveira</t>
        </is>
      </c>
      <c r="F4245" s="2" t="n">
        <v>446</v>
      </c>
      <c r="G4245" s="2" t="n">
        <v>8.529999999999999</v>
      </c>
      <c r="H4245" s="2" t="n">
        <v>52</v>
      </c>
      <c r="I4245" s="2" t="n">
        <v>0</v>
      </c>
      <c r="J4245" s="2" t="inlineStr">
        <is>
          <t>GPA</t>
        </is>
      </c>
    </row>
    <row r="4246">
      <c r="A4246" s="2" t="n">
        <v>8</v>
      </c>
      <c r="B4246" s="2" t="n">
        <v>1965</v>
      </c>
      <c r="C4246" s="2" t="inlineStr">
        <is>
          <t>PUXADA RECEB</t>
        </is>
      </c>
      <c r="D4246" s="2" t="inlineStr">
        <is>
          <t>599373</t>
        </is>
      </c>
      <c r="E4246" s="2" t="inlineStr">
        <is>
          <t>MARIA MARIA IZIDIO DE LIMA</t>
        </is>
      </c>
      <c r="F4246" s="2" t="n">
        <v>88</v>
      </c>
      <c r="G4246" s="2" t="n">
        <v>1.47</v>
      </c>
      <c r="H4246" s="2" t="n">
        <v>60</v>
      </c>
      <c r="I4246" s="2" t="n">
        <v>0</v>
      </c>
      <c r="J4246" s="2" t="inlineStr">
        <is>
          <t>GPA</t>
        </is>
      </c>
    </row>
    <row r="4247">
      <c r="A4247" s="2" t="n">
        <v>8</v>
      </c>
      <c r="B4247" s="2" t="n">
        <v>1965</v>
      </c>
      <c r="C4247" s="2" t="inlineStr">
        <is>
          <t>RECEBIMENTO</t>
        </is>
      </c>
      <c r="D4247" s="2" t="inlineStr">
        <is>
          <t>599373</t>
        </is>
      </c>
      <c r="E4247" s="2" t="inlineStr">
        <is>
          <t>MARIA MARIA IZIDIO DE LIMA</t>
        </is>
      </c>
      <c r="F4247" s="2" t="n">
        <v>4910</v>
      </c>
      <c r="G4247" s="2" t="n">
        <v>149.54</v>
      </c>
      <c r="H4247" s="2" t="n">
        <v>33</v>
      </c>
      <c r="I4247" s="2" t="n">
        <v>0</v>
      </c>
      <c r="J4247" s="2" t="inlineStr">
        <is>
          <t>GPA</t>
        </is>
      </c>
    </row>
    <row r="4248">
      <c r="A4248" s="2" t="n">
        <v>8</v>
      </c>
      <c r="B4248" s="2" t="n">
        <v>1965</v>
      </c>
      <c r="C4248" s="2" t="inlineStr">
        <is>
          <t>SEPARACAO</t>
        </is>
      </c>
      <c r="D4248" s="2" t="inlineStr">
        <is>
          <t>5994454</t>
        </is>
      </c>
      <c r="E4248" s="2" t="inlineStr">
        <is>
          <t>Rafael Ferreira Da Silva</t>
        </is>
      </c>
      <c r="F4248" s="2" t="n">
        <v>8651</v>
      </c>
      <c r="G4248" s="2" t="n">
        <v>122.68</v>
      </c>
      <c r="H4248" s="2" t="n">
        <v>71</v>
      </c>
      <c r="I4248" s="2" t="n">
        <v/>
      </c>
      <c r="J4248" s="2" t="inlineStr">
        <is>
          <t>GPA</t>
        </is>
      </c>
    </row>
    <row r="4249">
      <c r="A4249" s="2" t="n">
        <v>8</v>
      </c>
      <c r="B4249" s="2" t="n">
        <v>1965</v>
      </c>
      <c r="C4249" s="2" t="inlineStr">
        <is>
          <t>SEPARACAO</t>
        </is>
      </c>
      <c r="D4249" s="2" t="inlineStr">
        <is>
          <t>5994977</t>
        </is>
      </c>
      <c r="E4249" s="2" t="inlineStr">
        <is>
          <t>Fernanda Carolyne Freitas De Queiroz</t>
        </is>
      </c>
      <c r="F4249" s="2" t="n">
        <v>9137</v>
      </c>
      <c r="G4249" s="2" t="n">
        <v>105.97</v>
      </c>
      <c r="H4249" s="2" t="n">
        <v>86</v>
      </c>
      <c r="I4249" s="2" t="n">
        <v/>
      </c>
      <c r="J4249" s="2" t="inlineStr">
        <is>
          <t>GPA</t>
        </is>
      </c>
    </row>
    <row r="4250">
      <c r="A4250" s="2" t="n">
        <v>8</v>
      </c>
      <c r="B4250" s="2" t="n">
        <v>1965</v>
      </c>
      <c r="C4250" s="2" t="inlineStr">
        <is>
          <t>SEPARACAO</t>
        </is>
      </c>
      <c r="D4250" s="2" t="inlineStr">
        <is>
          <t>5995000</t>
        </is>
      </c>
      <c r="E4250" s="2" t="inlineStr">
        <is>
          <t>Fabio Felipe</t>
        </is>
      </c>
      <c r="F4250" s="2" t="n">
        <v>2875</v>
      </c>
      <c r="G4250" s="2" t="n">
        <v>105.72</v>
      </c>
      <c r="H4250" s="2" t="n">
        <v>27</v>
      </c>
      <c r="I4250" s="2" t="n">
        <v/>
      </c>
      <c r="J4250" s="2" t="inlineStr">
        <is>
          <t>GPA</t>
        </is>
      </c>
    </row>
    <row r="4251">
      <c r="A4251" s="2" t="n">
        <v>8</v>
      </c>
      <c r="B4251" s="2" t="n">
        <v>1965</v>
      </c>
      <c r="C4251" s="2" t="inlineStr">
        <is>
          <t>SEPARACAO</t>
        </is>
      </c>
      <c r="D4251" s="2" t="inlineStr">
        <is>
          <t>5995027</t>
        </is>
      </c>
      <c r="E4251" s="2" t="inlineStr">
        <is>
          <t>Otavio Bueno De Almeida</t>
        </is>
      </c>
      <c r="F4251" s="2" t="n">
        <v>4890</v>
      </c>
      <c r="G4251" s="2" t="n">
        <v>112.21</v>
      </c>
      <c r="H4251" s="2" t="n">
        <v>44</v>
      </c>
      <c r="I4251" s="2" t="n">
        <v/>
      </c>
      <c r="J4251" s="2" t="inlineStr">
        <is>
          <t>GPA</t>
        </is>
      </c>
    </row>
    <row r="4252">
      <c r="A4252" s="2" t="n">
        <v>8</v>
      </c>
      <c r="B4252" s="2" t="n">
        <v>1965</v>
      </c>
      <c r="C4252" s="2" t="inlineStr">
        <is>
          <t>SEPARACAO</t>
        </is>
      </c>
      <c r="D4252" s="2" t="inlineStr">
        <is>
          <t>5995035</t>
        </is>
      </c>
      <c r="E4252" s="2" t="inlineStr">
        <is>
          <t>Matheus Da Silva Reis</t>
        </is>
      </c>
      <c r="F4252" s="2" t="n">
        <v>2177</v>
      </c>
      <c r="G4252" s="2" t="n">
        <v>72.73999999999999</v>
      </c>
      <c r="H4252" s="2" t="n">
        <v>30</v>
      </c>
      <c r="I4252" s="2" t="n">
        <v/>
      </c>
      <c r="J4252" s="2" t="inlineStr">
        <is>
          <t>GPA</t>
        </is>
      </c>
    </row>
    <row r="4253">
      <c r="A4253" s="2" t="n">
        <v>8</v>
      </c>
      <c r="B4253" s="2" t="n">
        <v>1965</v>
      </c>
      <c r="C4253" s="2" t="inlineStr">
        <is>
          <t>SEPARACAO</t>
        </is>
      </c>
      <c r="D4253" s="2" t="inlineStr">
        <is>
          <t>5995060</t>
        </is>
      </c>
      <c r="E4253" s="2" t="inlineStr">
        <is>
          <t>Thaise Rocha Barbosa</t>
        </is>
      </c>
      <c r="F4253" s="2" t="n">
        <v>7259</v>
      </c>
      <c r="G4253" s="2" t="n">
        <v>96.75</v>
      </c>
      <c r="H4253" s="2" t="n">
        <v>75</v>
      </c>
      <c r="I4253" s="2" t="n">
        <v/>
      </c>
      <c r="J4253" s="2" t="inlineStr">
        <is>
          <t>GPA</t>
        </is>
      </c>
    </row>
    <row r="4254">
      <c r="A4254" s="2" t="n">
        <v>8</v>
      </c>
      <c r="B4254" s="2" t="n">
        <v>1965</v>
      </c>
      <c r="C4254" s="2" t="inlineStr">
        <is>
          <t>SEPARACAO</t>
        </is>
      </c>
      <c r="D4254" s="2" t="inlineStr">
        <is>
          <t>5995213</t>
        </is>
      </c>
      <c r="E4254" s="2" t="inlineStr">
        <is>
          <t>Ellen Cristiny Hilario Da Silva</t>
        </is>
      </c>
      <c r="F4254" s="2" t="n">
        <v>5355</v>
      </c>
      <c r="G4254" s="2" t="n">
        <v>75.01000000000001</v>
      </c>
      <c r="H4254" s="2" t="n">
        <v>71</v>
      </c>
      <c r="I4254" s="2" t="n">
        <v/>
      </c>
      <c r="J4254" s="2" t="inlineStr">
        <is>
          <t>GPA</t>
        </is>
      </c>
    </row>
    <row r="4255">
      <c r="A4255" s="2" t="n">
        <v>8</v>
      </c>
      <c r="B4255" s="2" t="n">
        <v>1965</v>
      </c>
      <c r="C4255" s="2" t="inlineStr">
        <is>
          <t>SEPARACAO</t>
        </is>
      </c>
      <c r="D4255" s="2" t="inlineStr">
        <is>
          <t>5995884</t>
        </is>
      </c>
      <c r="E4255" s="2" t="inlineStr">
        <is>
          <t>Geovana Dos Santos Pereira</t>
        </is>
      </c>
      <c r="F4255" s="2" t="n">
        <v>6832</v>
      </c>
      <c r="G4255" s="2" t="n">
        <v>114.08</v>
      </c>
      <c r="H4255" s="2" t="n">
        <v>60</v>
      </c>
      <c r="I4255" s="2" t="n">
        <v/>
      </c>
      <c r="J4255" s="2" t="inlineStr">
        <is>
          <t>GPA</t>
        </is>
      </c>
    </row>
    <row r="4256">
      <c r="A4256" s="2" t="n">
        <v>8</v>
      </c>
      <c r="B4256" s="2" t="n">
        <v>1965</v>
      </c>
      <c r="C4256" s="2" t="inlineStr">
        <is>
          <t>SEPARACAO</t>
        </is>
      </c>
      <c r="D4256" s="2" t="inlineStr">
        <is>
          <t>5996058</t>
        </is>
      </c>
      <c r="E4256" s="2" t="inlineStr">
        <is>
          <t>Alexandre Geraso Carazai</t>
        </is>
      </c>
      <c r="F4256" s="2" t="n">
        <v>651</v>
      </c>
      <c r="G4256" s="2" t="n">
        <v>11.05</v>
      </c>
      <c r="H4256" s="2" t="n">
        <v>59</v>
      </c>
      <c r="I4256" s="2" t="n">
        <v/>
      </c>
      <c r="J4256" s="2" t="inlineStr">
        <is>
          <t>GPA</t>
        </is>
      </c>
    </row>
    <row r="4257">
      <c r="A4257" s="2" t="n">
        <v>8</v>
      </c>
      <c r="B4257" s="2" t="n">
        <v>1965</v>
      </c>
      <c r="C4257" s="2" t="inlineStr">
        <is>
          <t>SEPARACAO</t>
        </is>
      </c>
      <c r="D4257" s="2" t="inlineStr">
        <is>
          <t>5996350</t>
        </is>
      </c>
      <c r="E4257" s="2" t="inlineStr">
        <is>
          <t>Lucas Novais Medeiros Silva</t>
        </is>
      </c>
      <c r="F4257" s="2" t="n">
        <v>8</v>
      </c>
      <c r="G4257" s="2" t="n">
        <v>1.36</v>
      </c>
      <c r="H4257" s="2" t="n">
        <v>6</v>
      </c>
      <c r="I4257" s="2" t="n">
        <v/>
      </c>
      <c r="J4257" s="2" t="inlineStr">
        <is>
          <t>GPA</t>
        </is>
      </c>
    </row>
    <row r="4258">
      <c r="A4258" s="2" t="n">
        <v>8</v>
      </c>
      <c r="B4258" s="2" t="n">
        <v>1965</v>
      </c>
      <c r="C4258" s="2" t="inlineStr">
        <is>
          <t>SEPARACAO</t>
        </is>
      </c>
      <c r="D4258" s="2" t="inlineStr">
        <is>
          <t>5997020</t>
        </is>
      </c>
      <c r="E4258" s="2" t="inlineStr">
        <is>
          <t>Welber Alvino Gama</t>
        </is>
      </c>
      <c r="F4258" s="2" t="n">
        <v>3071</v>
      </c>
      <c r="G4258" s="2" t="n">
        <v>105.31</v>
      </c>
      <c r="H4258" s="2" t="n">
        <v>29</v>
      </c>
      <c r="I4258" s="2" t="n">
        <v/>
      </c>
      <c r="J4258" s="2" t="inlineStr">
        <is>
          <t>GPA</t>
        </is>
      </c>
    </row>
    <row r="4259">
      <c r="A4259" s="2" t="n">
        <v>8</v>
      </c>
      <c r="B4259" s="2" t="n">
        <v>1965</v>
      </c>
      <c r="C4259" s="2" t="inlineStr">
        <is>
          <t>SEPARACAO</t>
        </is>
      </c>
      <c r="D4259" s="2" t="inlineStr">
        <is>
          <t>5997550</t>
        </is>
      </c>
      <c r="E4259" s="2" t="inlineStr">
        <is>
          <t>Cibelle Clementino Gomes Da Silva</t>
        </is>
      </c>
      <c r="F4259" s="2" t="n">
        <v>708</v>
      </c>
      <c r="G4259" s="2" t="n">
        <v>18.46</v>
      </c>
      <c r="H4259" s="2" t="n">
        <v>38</v>
      </c>
      <c r="I4259" s="2" t="n">
        <v/>
      </c>
      <c r="J4259" s="2" t="inlineStr">
        <is>
          <t>GPA</t>
        </is>
      </c>
    </row>
    <row r="4260">
      <c r="A4260" s="2" t="n">
        <v>8</v>
      </c>
      <c r="B4260" s="2" t="n">
        <v>1965</v>
      </c>
      <c r="C4260" s="2" t="inlineStr">
        <is>
          <t>SEPARACAO</t>
        </is>
      </c>
      <c r="D4260" s="2" t="inlineStr">
        <is>
          <t>5998000</t>
        </is>
      </c>
      <c r="E4260" s="2" t="inlineStr">
        <is>
          <t>Gabriel Leal De Oliveira</t>
        </is>
      </c>
      <c r="F4260" s="2" t="n">
        <v>117</v>
      </c>
      <c r="G4260" s="2" t="n">
        <v>4.9</v>
      </c>
      <c r="H4260" s="2" t="n">
        <v>24</v>
      </c>
      <c r="I4260" s="2" t="n">
        <v/>
      </c>
      <c r="J4260" s="2" t="inlineStr">
        <is>
          <t>GPA</t>
        </is>
      </c>
    </row>
    <row r="4261">
      <c r="A4261" s="2" t="n">
        <v>8</v>
      </c>
      <c r="B4261" s="2" t="n">
        <v>1965</v>
      </c>
      <c r="C4261" s="2" t="inlineStr">
        <is>
          <t>PUXADA RECEB</t>
        </is>
      </c>
      <c r="D4261" s="2" t="inlineStr">
        <is>
          <t>5998328</t>
        </is>
      </c>
      <c r="E4261" s="2" t="inlineStr">
        <is>
          <t>Edielson Matheus Santos Souza</t>
        </is>
      </c>
      <c r="F4261" s="2" t="n">
        <v>103</v>
      </c>
      <c r="G4261" s="2" t="n">
        <v>6.45</v>
      </c>
      <c r="H4261" s="2" t="n">
        <v>16</v>
      </c>
      <c r="I4261" s="2" t="n">
        <v>0</v>
      </c>
      <c r="J4261" s="2" t="inlineStr">
        <is>
          <t>GPA</t>
        </is>
      </c>
    </row>
    <row r="4262">
      <c r="A4262" s="2" t="n">
        <v>8</v>
      </c>
      <c r="B4262" s="2" t="n">
        <v>1965</v>
      </c>
      <c r="C4262" s="2" t="inlineStr">
        <is>
          <t>SEPARACAO</t>
        </is>
      </c>
      <c r="D4262" s="2" t="inlineStr">
        <is>
          <t>5998328</t>
        </is>
      </c>
      <c r="E4262" s="2" t="inlineStr">
        <is>
          <t>Edielson Matheus Santos Souza</t>
        </is>
      </c>
      <c r="F4262" s="2" t="n">
        <v>5711</v>
      </c>
      <c r="G4262" s="2" t="n">
        <v>107.98</v>
      </c>
      <c r="H4262" s="2" t="n">
        <v>53</v>
      </c>
      <c r="I4262" s="2" t="n">
        <v/>
      </c>
      <c r="J4262" s="2" t="inlineStr">
        <is>
          <t>GPA</t>
        </is>
      </c>
    </row>
    <row r="4263">
      <c r="A4263" s="2" t="n">
        <v>8</v>
      </c>
      <c r="B4263" s="2" t="n">
        <v>1965</v>
      </c>
      <c r="C4263" s="2" t="inlineStr">
        <is>
          <t>SEPARACAO</t>
        </is>
      </c>
      <c r="D4263" s="2" t="inlineStr">
        <is>
          <t>5998581</t>
        </is>
      </c>
      <c r="E4263" s="2" t="inlineStr">
        <is>
          <t>Anayochukwu Bobby Onyewuchi</t>
        </is>
      </c>
      <c r="F4263" s="2" t="n">
        <v>8863</v>
      </c>
      <c r="G4263" s="2" t="n">
        <v>108.87</v>
      </c>
      <c r="H4263" s="2" t="n">
        <v>81</v>
      </c>
      <c r="I4263" s="2" t="n">
        <v/>
      </c>
      <c r="J4263" s="2" t="inlineStr">
        <is>
          <t>GPA</t>
        </is>
      </c>
    </row>
    <row r="4264">
      <c r="A4264" s="2" t="n">
        <v>8</v>
      </c>
      <c r="B4264" s="2" t="n">
        <v>1965</v>
      </c>
      <c r="C4264" s="2" t="inlineStr">
        <is>
          <t>SEPARACAO</t>
        </is>
      </c>
      <c r="D4264" s="2" t="inlineStr">
        <is>
          <t>5998603</t>
        </is>
      </c>
      <c r="E4264" s="2" t="inlineStr">
        <is>
          <t>Chibuike Simon Anaekwe</t>
        </is>
      </c>
      <c r="F4264" s="2" t="n">
        <v>6705</v>
      </c>
      <c r="G4264" s="2" t="n">
        <v>123.27</v>
      </c>
      <c r="H4264" s="2" t="n">
        <v>54</v>
      </c>
      <c r="I4264" s="2" t="n">
        <v/>
      </c>
      <c r="J4264" s="2" t="inlineStr">
        <is>
          <t>GPA</t>
        </is>
      </c>
    </row>
    <row r="4265">
      <c r="A4265" s="2" t="n">
        <v>8</v>
      </c>
      <c r="B4265" s="2" t="n">
        <v>1965</v>
      </c>
      <c r="C4265" s="2" t="inlineStr">
        <is>
          <t>SEPARACAO</t>
        </is>
      </c>
      <c r="D4265" s="2" t="inlineStr">
        <is>
          <t>599869</t>
        </is>
      </c>
      <c r="E4265" s="2" t="inlineStr">
        <is>
          <t>Pedro Hissao Yano</t>
        </is>
      </c>
      <c r="F4265" s="2" t="n">
        <v>173</v>
      </c>
      <c r="G4265" s="2" t="n">
        <v>9.19</v>
      </c>
      <c r="H4265" s="2" t="n">
        <v>19</v>
      </c>
      <c r="I4265" s="2" t="n">
        <v/>
      </c>
      <c r="J4265" s="2" t="inlineStr">
        <is>
          <t>GPA</t>
        </is>
      </c>
    </row>
    <row r="4266">
      <c r="A4266" s="2" t="n">
        <v>8</v>
      </c>
      <c r="B4266" s="2" t="n">
        <v>1965</v>
      </c>
      <c r="C4266" s="2" t="inlineStr">
        <is>
          <t>SEPARACAO</t>
        </is>
      </c>
      <c r="D4266" s="2" t="inlineStr">
        <is>
          <t>5998719</t>
        </is>
      </c>
      <c r="E4266" s="2" t="inlineStr">
        <is>
          <t>Matheus Souza Santos</t>
        </is>
      </c>
      <c r="F4266" s="2" t="n">
        <v>6437</v>
      </c>
      <c r="G4266" s="2" t="n">
        <v>104.61</v>
      </c>
      <c r="H4266" s="2" t="n">
        <v>62</v>
      </c>
      <c r="I4266" s="2" t="n">
        <v/>
      </c>
      <c r="J4266" s="2" t="inlineStr">
        <is>
          <t>GPA</t>
        </is>
      </c>
    </row>
    <row r="4267">
      <c r="A4267" s="2" t="n">
        <v>8</v>
      </c>
      <c r="B4267" s="2" t="n">
        <v>1965</v>
      </c>
      <c r="C4267" s="2" t="inlineStr">
        <is>
          <t>SEPARACAO</t>
        </is>
      </c>
      <c r="D4267" s="2" t="inlineStr">
        <is>
          <t>5998816</t>
        </is>
      </c>
      <c r="E4267" s="2" t="inlineStr">
        <is>
          <t>Gustavo De Oliveira Reis Da Silva</t>
        </is>
      </c>
      <c r="F4267" s="2" t="n">
        <v>2399</v>
      </c>
      <c r="G4267" s="2" t="n">
        <v>61.11</v>
      </c>
      <c r="H4267" s="2" t="n">
        <v>39</v>
      </c>
      <c r="I4267" s="2" t="n">
        <v/>
      </c>
      <c r="J4267" s="2" t="inlineStr">
        <is>
          <t>GPA</t>
        </is>
      </c>
    </row>
    <row r="4268">
      <c r="A4268" s="2" t="n">
        <v>8</v>
      </c>
      <c r="B4268" s="2" t="n">
        <v>1965</v>
      </c>
      <c r="C4268" s="2" t="inlineStr">
        <is>
          <t>SEPARACAO</t>
        </is>
      </c>
      <c r="D4268" s="2" t="inlineStr">
        <is>
          <t>5998824</t>
        </is>
      </c>
      <c r="E4268" s="2" t="inlineStr">
        <is>
          <t>Rafaela Cristine Brito Da Silva</t>
        </is>
      </c>
      <c r="F4268" s="2" t="n">
        <v>1602</v>
      </c>
      <c r="G4268" s="2" t="n">
        <v>34.49</v>
      </c>
      <c r="H4268" s="2" t="n">
        <v>46</v>
      </c>
      <c r="I4268" s="2" t="n">
        <v/>
      </c>
      <c r="J4268" s="2" t="inlineStr">
        <is>
          <t>GPA</t>
        </is>
      </c>
    </row>
    <row r="4269">
      <c r="A4269" s="2" t="n">
        <v>8</v>
      </c>
      <c r="B4269" s="2" t="n">
        <v>1965</v>
      </c>
      <c r="C4269" s="2" t="inlineStr">
        <is>
          <t>SEPARACAO</t>
        </is>
      </c>
      <c r="D4269" s="2" t="inlineStr">
        <is>
          <t>5998999</t>
        </is>
      </c>
      <c r="E4269" s="2" t="inlineStr">
        <is>
          <t>Samuel Udoka Godwin</t>
        </is>
      </c>
      <c r="F4269" s="2" t="n">
        <v>4770</v>
      </c>
      <c r="G4269" s="2" t="n">
        <v>67.52</v>
      </c>
      <c r="H4269" s="2" t="n">
        <v>71</v>
      </c>
      <c r="I4269" s="2" t="n">
        <v/>
      </c>
      <c r="J4269" s="2" t="inlineStr">
        <is>
          <t>GPA</t>
        </is>
      </c>
    </row>
    <row r="4270">
      <c r="A4270" s="2" t="n">
        <v>8</v>
      </c>
      <c r="B4270" s="2" t="n">
        <v>1965</v>
      </c>
      <c r="C4270" s="2" t="inlineStr">
        <is>
          <t>SEPARACAO</t>
        </is>
      </c>
      <c r="D4270" s="2" t="inlineStr">
        <is>
          <t>5999197</t>
        </is>
      </c>
      <c r="E4270" s="2" t="inlineStr">
        <is>
          <t>Marcelo Takao Ono</t>
        </is>
      </c>
      <c r="F4270" s="2" t="n">
        <v>85</v>
      </c>
      <c r="G4270" s="2" t="n">
        <v>5.45</v>
      </c>
      <c r="H4270" s="2" t="n">
        <v>16</v>
      </c>
      <c r="I4270" s="2" t="n">
        <v/>
      </c>
      <c r="J4270" s="2" t="inlineStr">
        <is>
          <t>GPA</t>
        </is>
      </c>
    </row>
    <row r="4271">
      <c r="A4271" s="2" t="n">
        <v>8</v>
      </c>
      <c r="B4271" s="2" t="n">
        <v>1965</v>
      </c>
      <c r="C4271" s="2" t="inlineStr">
        <is>
          <t>SEPARACAO</t>
        </is>
      </c>
      <c r="D4271" s="2" t="inlineStr">
        <is>
          <t>5999367</t>
        </is>
      </c>
      <c r="E4271" s="2" t="inlineStr">
        <is>
          <t>Stephen Emeka</t>
        </is>
      </c>
      <c r="F4271" s="2" t="n">
        <v>3293</v>
      </c>
      <c r="G4271" s="2" t="n">
        <v>61.21</v>
      </c>
      <c r="H4271" s="2" t="n">
        <v>54</v>
      </c>
      <c r="I4271" s="2" t="n">
        <v/>
      </c>
      <c r="J4271" s="2" t="inlineStr">
        <is>
          <t>GPA</t>
        </is>
      </c>
    </row>
    <row r="4272">
      <c r="A4272" s="2" t="n">
        <v>8</v>
      </c>
      <c r="B4272" s="2" t="n">
        <v>1965</v>
      </c>
      <c r="C4272" s="2" t="inlineStr">
        <is>
          <t>SEPARACAO</t>
        </is>
      </c>
      <c r="D4272" s="2" t="inlineStr">
        <is>
          <t>5999553</t>
        </is>
      </c>
      <c r="E4272" s="2" t="inlineStr">
        <is>
          <t>Maria Valdelene Dos Santos Souza</t>
        </is>
      </c>
      <c r="F4272" s="2" t="n">
        <v>779</v>
      </c>
      <c r="G4272" s="2" t="n">
        <v>20.32</v>
      </c>
      <c r="H4272" s="2" t="n">
        <v>38</v>
      </c>
      <c r="I4272" s="2" t="n">
        <v/>
      </c>
      <c r="J4272" s="2" t="inlineStr">
        <is>
          <t>GPA</t>
        </is>
      </c>
    </row>
    <row r="4273">
      <c r="A4273" s="2" t="n">
        <v>8</v>
      </c>
      <c r="B4273" s="2" t="n">
        <v>1965</v>
      </c>
      <c r="C4273" s="2" t="inlineStr">
        <is>
          <t>SEPARACAO</t>
        </is>
      </c>
      <c r="D4273" s="2" t="inlineStr">
        <is>
          <t>5999588</t>
        </is>
      </c>
      <c r="E4273" s="2" t="inlineStr">
        <is>
          <t>Roberia Maria Pereira</t>
        </is>
      </c>
      <c r="F4273" s="2" t="n">
        <v>568</v>
      </c>
      <c r="G4273" s="2" t="n">
        <v>16.22</v>
      </c>
      <c r="H4273" s="2" t="n">
        <v>35</v>
      </c>
      <c r="I4273" s="2" t="n">
        <v/>
      </c>
      <c r="J4273" s="2" t="inlineStr">
        <is>
          <t>GPA</t>
        </is>
      </c>
    </row>
    <row r="4274">
      <c r="A4274" s="2" t="n">
        <v>8</v>
      </c>
      <c r="B4274" s="2" t="n">
        <v>1965</v>
      </c>
      <c r="C4274" s="2" t="inlineStr">
        <is>
          <t>SEPARACAO</t>
        </is>
      </c>
      <c r="D4274" s="2" t="inlineStr">
        <is>
          <t>5999650</t>
        </is>
      </c>
      <c r="E4274" s="2" t="inlineStr">
        <is>
          <t>Edvania Andrade De Oliveira</t>
        </is>
      </c>
      <c r="F4274" s="2" t="n">
        <v>3688</v>
      </c>
      <c r="G4274" s="2" t="n">
        <v>136.15</v>
      </c>
      <c r="H4274" s="2" t="n">
        <v>27</v>
      </c>
      <c r="I4274" s="2" t="n">
        <v/>
      </c>
      <c r="J4274" s="2" t="inlineStr">
        <is>
          <t>GPA</t>
        </is>
      </c>
    </row>
    <row r="4275">
      <c r="A4275" s="2" t="n">
        <v>8</v>
      </c>
      <c r="B4275" s="2" t="n">
        <v>1965</v>
      </c>
      <c r="C4275" s="2" t="inlineStr">
        <is>
          <t>SEPARACAO</t>
        </is>
      </c>
      <c r="D4275" s="2" t="inlineStr">
        <is>
          <t>5999790</t>
        </is>
      </c>
      <c r="E4275" s="2" t="inlineStr">
        <is>
          <t>Chukwudi Ikechukwu Obidi</t>
        </is>
      </c>
      <c r="F4275" s="2" t="n">
        <v>10616</v>
      </c>
      <c r="G4275" s="2" t="n">
        <v>123.04</v>
      </c>
      <c r="H4275" s="2" t="n">
        <v>86</v>
      </c>
      <c r="I4275" s="2" t="n">
        <v/>
      </c>
      <c r="J4275" s="2" t="inlineStr">
        <is>
          <t>GPA</t>
        </is>
      </c>
    </row>
    <row r="4276">
      <c r="A4276" s="2" t="n">
        <v>8</v>
      </c>
      <c r="B4276" s="2" t="n">
        <v>1965</v>
      </c>
      <c r="C4276" s="2" t="inlineStr">
        <is>
          <t>SEPARACAO</t>
        </is>
      </c>
      <c r="D4276" s="2" t="inlineStr">
        <is>
          <t>6001025</t>
        </is>
      </c>
      <c r="E4276" s="2" t="inlineStr">
        <is>
          <t>Brenda Alexandre De Lima Brito</t>
        </is>
      </c>
      <c r="F4276" s="2" t="n">
        <v>4349</v>
      </c>
      <c r="G4276" s="2" t="n">
        <v>114.66</v>
      </c>
      <c r="H4276" s="2" t="n">
        <v>38</v>
      </c>
      <c r="I4276" s="2" t="n">
        <v/>
      </c>
      <c r="J4276" s="2" t="inlineStr">
        <is>
          <t>GPA</t>
        </is>
      </c>
    </row>
    <row r="4277">
      <c r="A4277" s="2" t="n">
        <v>8</v>
      </c>
      <c r="B4277" s="2" t="n">
        <v>1965</v>
      </c>
      <c r="C4277" s="2" t="inlineStr">
        <is>
          <t>SEPARACAO</t>
        </is>
      </c>
      <c r="D4277" s="2" t="inlineStr">
        <is>
          <t>6001130</t>
        </is>
      </c>
      <c r="E4277" s="2" t="inlineStr">
        <is>
          <t>Gustavo Jardim Pereira</t>
        </is>
      </c>
      <c r="F4277" s="2" t="n">
        <v>2749</v>
      </c>
      <c r="G4277" s="2" t="n">
        <v>43.85</v>
      </c>
      <c r="H4277" s="2" t="n">
        <v>63</v>
      </c>
      <c r="I4277" s="2" t="n">
        <v/>
      </c>
      <c r="J4277" s="2" t="inlineStr">
        <is>
          <t>GPA</t>
        </is>
      </c>
    </row>
    <row r="4278">
      <c r="A4278" s="2" t="n">
        <v>8</v>
      </c>
      <c r="B4278" s="2" t="n">
        <v>1965</v>
      </c>
      <c r="C4278" s="2" t="inlineStr">
        <is>
          <t>SEPARACAO</t>
        </is>
      </c>
      <c r="D4278" s="2" t="inlineStr">
        <is>
          <t>6001181</t>
        </is>
      </c>
      <c r="E4278" s="2" t="inlineStr">
        <is>
          <t>Innocent Emeka Okolo</t>
        </is>
      </c>
      <c r="F4278" s="2" t="n">
        <v>8424</v>
      </c>
      <c r="G4278" s="2" t="n">
        <v>112.54</v>
      </c>
      <c r="H4278" s="2" t="n">
        <v>75</v>
      </c>
      <c r="I4278" s="2" t="n">
        <v/>
      </c>
      <c r="J4278" s="2" t="inlineStr">
        <is>
          <t>GPA</t>
        </is>
      </c>
    </row>
    <row r="4279">
      <c r="A4279" s="2" t="n">
        <v>8</v>
      </c>
      <c r="B4279" s="2" t="n">
        <v>1965</v>
      </c>
      <c r="C4279" s="2" t="inlineStr">
        <is>
          <t>SEPARACAO</t>
        </is>
      </c>
      <c r="D4279" s="2" t="inlineStr">
        <is>
          <t>6001238</t>
        </is>
      </c>
      <c r="E4279" s="2" t="inlineStr">
        <is>
          <t>Karine Da Silva Ferreira</t>
        </is>
      </c>
      <c r="F4279" s="2" t="n">
        <v>525</v>
      </c>
      <c r="G4279" s="2" t="n">
        <v>27.28</v>
      </c>
      <c r="H4279" s="2" t="n">
        <v>19</v>
      </c>
      <c r="I4279" s="2" t="n">
        <v/>
      </c>
      <c r="J4279" s="2" t="inlineStr">
        <is>
          <t>GPA</t>
        </is>
      </c>
    </row>
    <row r="4280">
      <c r="A4280" s="2" t="n">
        <v>8</v>
      </c>
      <c r="B4280" s="2" t="n">
        <v>1965</v>
      </c>
      <c r="C4280" s="2" t="inlineStr">
        <is>
          <t>SEPARACAO</t>
        </is>
      </c>
      <c r="D4280" s="2" t="inlineStr">
        <is>
          <t>6001300</t>
        </is>
      </c>
      <c r="E4280" s="2" t="inlineStr">
        <is>
          <t>Andre Silva Castro</t>
        </is>
      </c>
      <c r="F4280" s="2" t="n">
        <v>8784</v>
      </c>
      <c r="G4280" s="2" t="n">
        <v>120.62</v>
      </c>
      <c r="H4280" s="2" t="n">
        <v>73</v>
      </c>
      <c r="I4280" s="2" t="n">
        <v/>
      </c>
      <c r="J4280" s="2" t="inlineStr">
        <is>
          <t>GPA</t>
        </is>
      </c>
    </row>
    <row r="4281">
      <c r="A4281" s="2" t="n">
        <v>8</v>
      </c>
      <c r="B4281" s="2" t="n">
        <v>1965</v>
      </c>
      <c r="C4281" s="2" t="inlineStr">
        <is>
          <t>SEPARACAO</t>
        </is>
      </c>
      <c r="D4281" s="2" t="inlineStr">
        <is>
          <t>6001335</t>
        </is>
      </c>
      <c r="E4281" s="2" t="inlineStr">
        <is>
          <t>Marcelo Adriano De Oliveira</t>
        </is>
      </c>
      <c r="F4281" s="2" t="n">
        <v>3999</v>
      </c>
      <c r="G4281" s="2" t="n">
        <v>69.97</v>
      </c>
      <c r="H4281" s="2" t="n">
        <v>57</v>
      </c>
      <c r="I4281" s="2" t="n">
        <v/>
      </c>
      <c r="J4281" s="2" t="inlineStr">
        <is>
          <t>GPA</t>
        </is>
      </c>
    </row>
    <row r="4282">
      <c r="A4282" s="2" t="n">
        <v>8</v>
      </c>
      <c r="B4282" s="2" t="n">
        <v>1965</v>
      </c>
      <c r="C4282" s="2" t="inlineStr">
        <is>
          <t>SEPARACAO</t>
        </is>
      </c>
      <c r="D4282" s="2" t="inlineStr">
        <is>
          <t>6001572</t>
        </is>
      </c>
      <c r="E4282" s="2" t="inlineStr">
        <is>
          <t>Grasiele Barbosa Dos Santos</t>
        </is>
      </c>
      <c r="F4282" s="2" t="n">
        <v>1655</v>
      </c>
      <c r="G4282" s="2" t="n">
        <v>44.35</v>
      </c>
      <c r="H4282" s="2" t="n">
        <v>37</v>
      </c>
      <c r="I4282" s="2" t="n">
        <v/>
      </c>
      <c r="J4282" s="2" t="inlineStr">
        <is>
          <t>GPA</t>
        </is>
      </c>
    </row>
    <row r="4283">
      <c r="A4283" s="2" t="n">
        <v>8</v>
      </c>
      <c r="B4283" s="2" t="n">
        <v>1965</v>
      </c>
      <c r="C4283" s="2" t="inlineStr">
        <is>
          <t>SEPARACAO</t>
        </is>
      </c>
      <c r="D4283" s="2" t="inlineStr">
        <is>
          <t>6001742</t>
        </is>
      </c>
      <c r="E4283" s="2" t="inlineStr">
        <is>
          <t>Milena Alves Rodrigues</t>
        </is>
      </c>
      <c r="F4283" s="2" t="n">
        <v>6153</v>
      </c>
      <c r="G4283" s="2" t="n">
        <v>111.2</v>
      </c>
      <c r="H4283" s="2" t="n">
        <v>55</v>
      </c>
      <c r="I4283" s="2" t="n">
        <v/>
      </c>
      <c r="J4283" s="2" t="inlineStr">
        <is>
          <t>GPA</t>
        </is>
      </c>
    </row>
    <row r="4284">
      <c r="A4284" s="2" t="n">
        <v>8</v>
      </c>
      <c r="B4284" s="2" t="n">
        <v>1965</v>
      </c>
      <c r="C4284" s="2" t="inlineStr">
        <is>
          <t>SEPARACAO</t>
        </is>
      </c>
      <c r="D4284" s="2" t="inlineStr">
        <is>
          <t>6001947</t>
        </is>
      </c>
      <c r="E4284" s="2" t="inlineStr">
        <is>
          <t>Tassiane De Barros Oliveira</t>
        </is>
      </c>
      <c r="F4284" s="2" t="n">
        <v>1302</v>
      </c>
      <c r="G4284" s="2" t="n">
        <v>43.67</v>
      </c>
      <c r="H4284" s="2" t="n">
        <v>30</v>
      </c>
      <c r="I4284" s="2" t="n">
        <v/>
      </c>
      <c r="J4284" s="2" t="inlineStr">
        <is>
          <t>GPA</t>
        </is>
      </c>
    </row>
    <row r="4285">
      <c r="A4285" s="2" t="n">
        <v>8</v>
      </c>
      <c r="B4285" s="2" t="n">
        <v>1965</v>
      </c>
      <c r="C4285" s="2" t="inlineStr">
        <is>
          <t>SEPARACAO</t>
        </is>
      </c>
      <c r="D4285" s="2" t="inlineStr">
        <is>
          <t>6002854</t>
        </is>
      </c>
      <c r="E4285" s="2" t="inlineStr">
        <is>
          <t>Bruno Miro Da Silva</t>
        </is>
      </c>
      <c r="F4285" s="2" t="n">
        <v>300</v>
      </c>
      <c r="G4285" s="2" t="n">
        <v>5.21</v>
      </c>
      <c r="H4285" s="2" t="n">
        <v>58</v>
      </c>
      <c r="I4285" s="2" t="n">
        <v/>
      </c>
      <c r="J4285" s="2" t="inlineStr">
        <is>
          <t>GPA</t>
        </is>
      </c>
    </row>
    <row r="4286">
      <c r="A4286" s="2" t="n">
        <v>8</v>
      </c>
      <c r="B4286" s="2" t="n">
        <v>1965</v>
      </c>
      <c r="C4286" s="2" t="inlineStr">
        <is>
          <t>SEPARACAO</t>
        </is>
      </c>
      <c r="D4286" s="2" t="inlineStr">
        <is>
          <t>6003753</t>
        </is>
      </c>
      <c r="E4286" s="2" t="inlineStr">
        <is>
          <t>Vitoria Beatriz De Oliveira Andrade</t>
        </is>
      </c>
      <c r="F4286" s="2" t="n">
        <v>4859</v>
      </c>
      <c r="G4286" s="2" t="n">
        <v>104.76</v>
      </c>
      <c r="H4286" s="2" t="n">
        <v>46</v>
      </c>
      <c r="I4286" s="2" t="n">
        <v/>
      </c>
      <c r="J4286" s="2" t="inlineStr">
        <is>
          <t>GPA</t>
        </is>
      </c>
    </row>
    <row r="4287">
      <c r="A4287" s="2" t="n">
        <v>8</v>
      </c>
      <c r="B4287" s="2" t="n">
        <v>1965</v>
      </c>
      <c r="C4287" s="2" t="inlineStr">
        <is>
          <t>SEPARACAO</t>
        </is>
      </c>
      <c r="D4287" s="2" t="inlineStr">
        <is>
          <t>6003850</t>
        </is>
      </c>
      <c r="E4287" s="2" t="inlineStr">
        <is>
          <t>Reginaldo Domingos Dos Santos</t>
        </is>
      </c>
      <c r="F4287" s="2" t="n">
        <v>5949</v>
      </c>
      <c r="G4287" s="2" t="n">
        <v>105.51</v>
      </c>
      <c r="H4287" s="2" t="n">
        <v>56</v>
      </c>
      <c r="I4287" s="2" t="n">
        <v/>
      </c>
      <c r="J4287" s="2" t="inlineStr">
        <is>
          <t>GPA</t>
        </is>
      </c>
    </row>
    <row r="4288">
      <c r="A4288" s="2" t="n">
        <v>8</v>
      </c>
      <c r="B4288" s="2" t="n">
        <v>1965</v>
      </c>
      <c r="C4288" s="2" t="inlineStr">
        <is>
          <t>SEPARACAO</t>
        </is>
      </c>
      <c r="D4288" s="2" t="inlineStr">
        <is>
          <t>6004547</t>
        </is>
      </c>
      <c r="E4288" s="2" t="inlineStr">
        <is>
          <t>Lucilia Maria Amorim</t>
        </is>
      </c>
      <c r="F4288" s="2" t="n">
        <v>3550</v>
      </c>
      <c r="G4288" s="2" t="n">
        <v>78.63</v>
      </c>
      <c r="H4288" s="2" t="n">
        <v>45</v>
      </c>
      <c r="I4288" s="2" t="n">
        <v/>
      </c>
      <c r="J4288" s="2" t="inlineStr">
        <is>
          <t>GPA</t>
        </is>
      </c>
    </row>
    <row r="4289">
      <c r="A4289" s="2" t="n">
        <v>8</v>
      </c>
      <c r="B4289" s="2" t="n">
        <v>1965</v>
      </c>
      <c r="C4289" s="2" t="inlineStr">
        <is>
          <t>SEPARACAO</t>
        </is>
      </c>
      <c r="D4289" s="2" t="inlineStr">
        <is>
          <t>6005764</t>
        </is>
      </c>
      <c r="E4289" s="2" t="inlineStr">
        <is>
          <t>Chinonso Stephen Onuegbu</t>
        </is>
      </c>
      <c r="F4289" s="2" t="n">
        <v>9489</v>
      </c>
      <c r="G4289" s="2" t="n">
        <v>107.59</v>
      </c>
      <c r="H4289" s="2" t="n">
        <v>88</v>
      </c>
      <c r="I4289" s="2" t="n">
        <v/>
      </c>
      <c r="J4289" s="2" t="inlineStr">
        <is>
          <t>GPA</t>
        </is>
      </c>
    </row>
    <row r="4290">
      <c r="A4290" s="2" t="n">
        <v>8</v>
      </c>
      <c r="B4290" s="2" t="n">
        <v>1965</v>
      </c>
      <c r="C4290" s="2" t="inlineStr">
        <is>
          <t>SEPARACAO</t>
        </is>
      </c>
      <c r="D4290" s="2" t="inlineStr">
        <is>
          <t>6006175</t>
        </is>
      </c>
      <c r="E4290" s="2" t="inlineStr">
        <is>
          <t>Leandro Andrade</t>
        </is>
      </c>
      <c r="F4290" s="2" t="n">
        <v>7850</v>
      </c>
      <c r="G4290" s="2" t="n">
        <v>127.5</v>
      </c>
      <c r="H4290" s="2" t="n">
        <v>62</v>
      </c>
      <c r="I4290" s="2" t="n">
        <v/>
      </c>
      <c r="J4290" s="2" t="inlineStr">
        <is>
          <t>GPA</t>
        </is>
      </c>
    </row>
    <row r="4291">
      <c r="A4291" s="2" t="n">
        <v>8</v>
      </c>
      <c r="B4291" s="2" t="n">
        <v>1965</v>
      </c>
      <c r="C4291" s="2" t="inlineStr">
        <is>
          <t>SEPARACAO</t>
        </is>
      </c>
      <c r="D4291" s="2" t="inlineStr">
        <is>
          <t>6006833</t>
        </is>
      </c>
      <c r="E4291" s="2" t="inlineStr">
        <is>
          <t>Misael Gomes</t>
        </is>
      </c>
      <c r="F4291" s="2" t="n">
        <v>3940</v>
      </c>
      <c r="G4291" s="2" t="n">
        <v>96.59999999999999</v>
      </c>
      <c r="H4291" s="2" t="n">
        <v>41</v>
      </c>
      <c r="I4291" s="2" t="n">
        <v/>
      </c>
      <c r="J4291" s="2" t="inlineStr">
        <is>
          <t>GPA</t>
        </is>
      </c>
    </row>
    <row r="4292">
      <c r="A4292" s="2" t="n">
        <v>8</v>
      </c>
      <c r="B4292" s="2" t="n">
        <v>1965</v>
      </c>
      <c r="C4292" s="2" t="inlineStr">
        <is>
          <t>SEPARACAO</t>
        </is>
      </c>
      <c r="D4292" s="2" t="inlineStr">
        <is>
          <t>6006884</t>
        </is>
      </c>
      <c r="E4292" s="2" t="inlineStr">
        <is>
          <t>Vinicius Marcelino Da Silva</t>
        </is>
      </c>
      <c r="F4292" s="2" t="n">
        <v>7418</v>
      </c>
      <c r="G4292" s="2" t="n">
        <v>111.67</v>
      </c>
      <c r="H4292" s="2" t="n">
        <v>66</v>
      </c>
      <c r="I4292" s="2" t="n">
        <v/>
      </c>
      <c r="J4292" s="2" t="inlineStr">
        <is>
          <t>GPA</t>
        </is>
      </c>
    </row>
    <row r="4293">
      <c r="A4293" s="2" t="n">
        <v>8</v>
      </c>
      <c r="B4293" s="2" t="n">
        <v>1965</v>
      </c>
      <c r="C4293" s="2" t="inlineStr">
        <is>
          <t>SEPARACAO</t>
        </is>
      </c>
      <c r="D4293" s="2" t="inlineStr">
        <is>
          <t>6007260</t>
        </is>
      </c>
      <c r="E4293" s="2" t="inlineStr">
        <is>
          <t>Caua Pereira Nogueira</t>
        </is>
      </c>
      <c r="F4293" s="2" t="n">
        <v>2348</v>
      </c>
      <c r="G4293" s="2" t="n">
        <v>41.63</v>
      </c>
      <c r="H4293" s="2" t="n">
        <v>56</v>
      </c>
      <c r="I4293" s="2" t="n">
        <v/>
      </c>
      <c r="J4293" s="2" t="inlineStr">
        <is>
          <t>GPA</t>
        </is>
      </c>
    </row>
    <row r="4294">
      <c r="A4294" s="2" t="n">
        <v>8</v>
      </c>
      <c r="B4294" s="2" t="n">
        <v>1965</v>
      </c>
      <c r="C4294" s="2" t="inlineStr">
        <is>
          <t>SEPARACAO</t>
        </is>
      </c>
      <c r="D4294" s="2" t="inlineStr">
        <is>
          <t>6008089</t>
        </is>
      </c>
      <c r="E4294" s="2" t="inlineStr">
        <is>
          <t>Isaias De Freitas De Jesus</t>
        </is>
      </c>
      <c r="F4294" s="2" t="n">
        <v>1048</v>
      </c>
      <c r="G4294" s="2" t="n">
        <v>51.07</v>
      </c>
      <c r="H4294" s="2" t="n">
        <v>21</v>
      </c>
      <c r="I4294" s="2" t="n">
        <v/>
      </c>
      <c r="J4294" s="2" t="inlineStr">
        <is>
          <t>GPA</t>
        </is>
      </c>
    </row>
    <row r="4295">
      <c r="A4295" s="2" t="n">
        <v>8</v>
      </c>
      <c r="B4295" s="2" t="n">
        <v>1965</v>
      </c>
      <c r="C4295" s="2" t="inlineStr">
        <is>
          <t>SEPARACAO</t>
        </is>
      </c>
      <c r="D4295" s="2" t="inlineStr">
        <is>
          <t>6008208</t>
        </is>
      </c>
      <c r="E4295" s="2" t="inlineStr">
        <is>
          <t>Tamires Gisele Leoncio Da Silva</t>
        </is>
      </c>
      <c r="F4295" s="2" t="n">
        <v>1400</v>
      </c>
      <c r="G4295" s="2" t="n">
        <v>50.41</v>
      </c>
      <c r="H4295" s="2" t="n">
        <v>28</v>
      </c>
      <c r="I4295" s="2" t="n">
        <v/>
      </c>
      <c r="J4295" s="2" t="inlineStr">
        <is>
          <t>GPA</t>
        </is>
      </c>
    </row>
    <row r="4296">
      <c r="A4296" s="2" t="n">
        <v>8</v>
      </c>
      <c r="B4296" s="2" t="n">
        <v>1965</v>
      </c>
      <c r="C4296" s="2" t="inlineStr">
        <is>
          <t>SEPARACAO</t>
        </is>
      </c>
      <c r="D4296" s="2" t="inlineStr">
        <is>
          <t>6008224</t>
        </is>
      </c>
      <c r="E4296" s="2" t="inlineStr">
        <is>
          <t>Ikenna Edward Okorie</t>
        </is>
      </c>
      <c r="F4296" s="2" t="n">
        <v>2503</v>
      </c>
      <c r="G4296" s="2" t="n">
        <v>62.39</v>
      </c>
      <c r="H4296" s="2" t="n">
        <v>40</v>
      </c>
      <c r="I4296" s="2" t="n">
        <v/>
      </c>
      <c r="J4296" s="2" t="inlineStr">
        <is>
          <t>GPA</t>
        </is>
      </c>
    </row>
    <row r="4297">
      <c r="A4297" s="2" t="n">
        <v>8</v>
      </c>
      <c r="B4297" s="2" t="n">
        <v>1965</v>
      </c>
      <c r="C4297" s="2" t="inlineStr">
        <is>
          <t>SEPARACAO</t>
        </is>
      </c>
      <c r="D4297" s="2" t="inlineStr">
        <is>
          <t>6010539</t>
        </is>
      </c>
      <c r="E4297" s="2" t="inlineStr">
        <is>
          <t>Paul Madueke Nwatu</t>
        </is>
      </c>
      <c r="F4297" s="2" t="n">
        <v>6693</v>
      </c>
      <c r="G4297" s="2" t="n">
        <v>131.22</v>
      </c>
      <c r="H4297" s="2" t="n">
        <v>51</v>
      </c>
      <c r="I4297" s="2" t="n">
        <v/>
      </c>
      <c r="J4297" s="2" t="inlineStr">
        <is>
          <t>GPA</t>
        </is>
      </c>
    </row>
    <row r="4298">
      <c r="A4298" s="2" t="n">
        <v>8</v>
      </c>
      <c r="B4298" s="2" t="n">
        <v>1965</v>
      </c>
      <c r="C4298" s="2" t="inlineStr">
        <is>
          <t>SEPARACAO</t>
        </is>
      </c>
      <c r="D4298" s="2" t="inlineStr">
        <is>
          <t>6010660</t>
        </is>
      </c>
      <c r="E4298" s="2" t="inlineStr">
        <is>
          <t>Kenneth Emenike Atuh</t>
        </is>
      </c>
      <c r="F4298" s="2" t="n">
        <v>6323</v>
      </c>
      <c r="G4298" s="2" t="n">
        <v>129.01</v>
      </c>
      <c r="H4298" s="2" t="n">
        <v>49</v>
      </c>
      <c r="I4298" s="2" t="n">
        <v/>
      </c>
      <c r="J4298" s="2" t="inlineStr">
        <is>
          <t>GPA</t>
        </is>
      </c>
    </row>
    <row r="4299">
      <c r="A4299" s="2" t="n">
        <v>8</v>
      </c>
      <c r="B4299" s="2" t="n">
        <v>1965</v>
      </c>
      <c r="C4299" s="2" t="inlineStr">
        <is>
          <t>SEPARACAO</t>
        </is>
      </c>
      <c r="D4299" s="2" t="inlineStr">
        <is>
          <t>6010725</t>
        </is>
      </c>
      <c r="E4299" s="2" t="inlineStr">
        <is>
          <t>Chidi Okere</t>
        </is>
      </c>
      <c r="F4299" s="2" t="n">
        <v>5430</v>
      </c>
      <c r="G4299" s="2" t="n">
        <v>136.29</v>
      </c>
      <c r="H4299" s="2" t="n">
        <v>40</v>
      </c>
      <c r="I4299" s="2" t="n">
        <v/>
      </c>
      <c r="J4299" s="2" t="inlineStr">
        <is>
          <t>GPA</t>
        </is>
      </c>
    </row>
    <row r="4300">
      <c r="A4300" s="2" t="n">
        <v>8</v>
      </c>
      <c r="B4300" s="2" t="n">
        <v>1965</v>
      </c>
      <c r="C4300" s="2" t="inlineStr">
        <is>
          <t>ATIVIDADE OP. EMP.</t>
        </is>
      </c>
      <c r="D4300" s="2" t="inlineStr">
        <is>
          <t>601139</t>
        </is>
      </c>
      <c r="E4300" s="2" t="inlineStr">
        <is>
          <t>LUIZ DE SOUSA ALVES PEREIRA</t>
        </is>
      </c>
      <c r="F4300" s="2" t="n">
        <v>21</v>
      </c>
      <c r="G4300" s="2" t="n">
        <v>6.49</v>
      </c>
      <c r="H4300" s="2" t="n">
        <v>3</v>
      </c>
      <c r="I4300" s="2" t="n">
        <v>0</v>
      </c>
      <c r="J4300" s="2" t="inlineStr">
        <is>
          <t>GPA</t>
        </is>
      </c>
    </row>
    <row r="4301">
      <c r="A4301" s="2" t="n">
        <v>8</v>
      </c>
      <c r="B4301" s="2" t="n">
        <v>1965</v>
      </c>
      <c r="C4301" s="2" t="inlineStr">
        <is>
          <t>SEPARACAO</t>
        </is>
      </c>
      <c r="D4301" s="2" t="inlineStr">
        <is>
          <t>6012213</t>
        </is>
      </c>
      <c r="E4301" s="2" t="inlineStr">
        <is>
          <t>Maria Alaide Pereira Nogueira Santos</t>
        </is>
      </c>
      <c r="F4301" s="2" t="n">
        <v>2670</v>
      </c>
      <c r="G4301" s="2" t="n">
        <v>139.89</v>
      </c>
      <c r="H4301" s="2" t="n">
        <v>19</v>
      </c>
      <c r="I4301" s="2" t="n">
        <v/>
      </c>
      <c r="J4301" s="2" t="inlineStr">
        <is>
          <t>GPA</t>
        </is>
      </c>
    </row>
    <row r="4302">
      <c r="A4302" s="2" t="n">
        <v>8</v>
      </c>
      <c r="B4302" s="2" t="n">
        <v>1965</v>
      </c>
      <c r="C4302" s="2" t="inlineStr">
        <is>
          <t>SEPARACAO</t>
        </is>
      </c>
      <c r="D4302" s="2" t="inlineStr">
        <is>
          <t>6012221</t>
        </is>
      </c>
      <c r="E4302" s="2" t="inlineStr">
        <is>
          <t>Kamilly Costa Do Rosario Borges</t>
        </is>
      </c>
      <c r="F4302" s="2" t="n">
        <v>2878</v>
      </c>
      <c r="G4302" s="2" t="n">
        <v>91.78</v>
      </c>
      <c r="H4302" s="2" t="n">
        <v>31</v>
      </c>
      <c r="I4302" s="2" t="n">
        <v/>
      </c>
      <c r="J4302" s="2" t="inlineStr">
        <is>
          <t>GPA</t>
        </is>
      </c>
    </row>
    <row r="4303">
      <c r="A4303" s="2" t="n">
        <v>8</v>
      </c>
      <c r="B4303" s="2" t="n">
        <v>1965</v>
      </c>
      <c r="C4303" s="2" t="inlineStr">
        <is>
          <t>SEPARACAO</t>
        </is>
      </c>
      <c r="D4303" s="2" t="inlineStr">
        <is>
          <t>6012256</t>
        </is>
      </c>
      <c r="E4303" s="2" t="inlineStr">
        <is>
          <t>Thamires Jordana Barros Rosa</t>
        </is>
      </c>
      <c r="F4303" s="2" t="n">
        <v>3177</v>
      </c>
      <c r="G4303" s="2" t="n">
        <v>83.31</v>
      </c>
      <c r="H4303" s="2" t="n">
        <v>38</v>
      </c>
      <c r="I4303" s="2" t="n">
        <v/>
      </c>
      <c r="J4303" s="2" t="inlineStr">
        <is>
          <t>GPA</t>
        </is>
      </c>
    </row>
    <row r="4304">
      <c r="A4304" s="2" t="n">
        <v>8</v>
      </c>
      <c r="B4304" s="2" t="n">
        <v>1965</v>
      </c>
      <c r="C4304" s="2" t="inlineStr">
        <is>
          <t>SEPARACAO</t>
        </is>
      </c>
      <c r="D4304" s="2" t="inlineStr">
        <is>
          <t>6012680</t>
        </is>
      </c>
      <c r="E4304" s="2" t="inlineStr">
        <is>
          <t>Cristiane Aparecida Comerce</t>
        </is>
      </c>
      <c r="F4304" s="2" t="n">
        <v>2785</v>
      </c>
      <c r="G4304" s="2" t="n">
        <v>83.45</v>
      </c>
      <c r="H4304" s="2" t="n">
        <v>33</v>
      </c>
      <c r="I4304" s="2" t="n">
        <v/>
      </c>
      <c r="J4304" s="2" t="inlineStr">
        <is>
          <t>GPA</t>
        </is>
      </c>
    </row>
    <row r="4305">
      <c r="A4305" s="2" t="n">
        <v>8</v>
      </c>
      <c r="B4305" s="2" t="n">
        <v>1965</v>
      </c>
      <c r="C4305" s="2" t="inlineStr">
        <is>
          <t>SEPARACAO</t>
        </is>
      </c>
      <c r="D4305" s="2" t="inlineStr">
        <is>
          <t>6013163</t>
        </is>
      </c>
      <c r="E4305" s="2" t="inlineStr">
        <is>
          <t>Joseph Abuchi Anyanwu</t>
        </is>
      </c>
      <c r="F4305" s="2" t="n">
        <v>4366</v>
      </c>
      <c r="G4305" s="2" t="n">
        <v>84.22</v>
      </c>
      <c r="H4305" s="2" t="n">
        <v>52</v>
      </c>
      <c r="I4305" s="2" t="n">
        <v/>
      </c>
      <c r="J4305" s="2" t="inlineStr">
        <is>
          <t>GPA</t>
        </is>
      </c>
    </row>
    <row r="4306">
      <c r="A4306" s="2" t="n">
        <v>8</v>
      </c>
      <c r="B4306" s="2" t="n">
        <v>1965</v>
      </c>
      <c r="C4306" s="2" t="inlineStr">
        <is>
          <t>SEPARACAO</t>
        </is>
      </c>
      <c r="D4306" s="2" t="inlineStr">
        <is>
          <t>6013260</t>
        </is>
      </c>
      <c r="E4306" s="2" t="inlineStr">
        <is>
          <t>Marcel Robson Zelenkovas</t>
        </is>
      </c>
      <c r="F4306" s="2" t="n">
        <v>545</v>
      </c>
      <c r="G4306" s="2" t="n">
        <v>19.05</v>
      </c>
      <c r="H4306" s="2" t="n">
        <v>29</v>
      </c>
      <c r="I4306" s="2" t="n">
        <v/>
      </c>
      <c r="J4306" s="2" t="inlineStr">
        <is>
          <t>GPA</t>
        </is>
      </c>
    </row>
    <row r="4307">
      <c r="A4307" s="2" t="n">
        <v>8</v>
      </c>
      <c r="B4307" s="2" t="n">
        <v>1965</v>
      </c>
      <c r="C4307" s="2" t="inlineStr">
        <is>
          <t>SEPARACAO</t>
        </is>
      </c>
      <c r="D4307" s="2" t="inlineStr">
        <is>
          <t>6013457</t>
        </is>
      </c>
      <c r="E4307" s="2" t="inlineStr">
        <is>
          <t>Beatriz De Sales Dos Santos</t>
        </is>
      </c>
      <c r="F4307" s="2" t="n">
        <v>3460</v>
      </c>
      <c r="G4307" s="2" t="n">
        <v>82.84</v>
      </c>
      <c r="H4307" s="2" t="n">
        <v>42</v>
      </c>
      <c r="I4307" s="2" t="n">
        <v/>
      </c>
      <c r="J4307" s="2" t="inlineStr">
        <is>
          <t>GPA</t>
        </is>
      </c>
    </row>
    <row r="4308">
      <c r="A4308" s="2" t="n">
        <v>8</v>
      </c>
      <c r="B4308" s="2" t="n">
        <v>1965</v>
      </c>
      <c r="C4308" s="2" t="inlineStr">
        <is>
          <t>SEPARACAO</t>
        </is>
      </c>
      <c r="D4308" s="2" t="inlineStr">
        <is>
          <t>6013805</t>
        </is>
      </c>
      <c r="E4308" s="2" t="inlineStr">
        <is>
          <t>Rafael Dos Santos Alves</t>
        </is>
      </c>
      <c r="F4308" s="2" t="n">
        <v>1807</v>
      </c>
      <c r="G4308" s="2" t="n">
        <v>39.72</v>
      </c>
      <c r="H4308" s="2" t="n">
        <v>45</v>
      </c>
      <c r="I4308" s="2" t="n">
        <v/>
      </c>
      <c r="J4308" s="2" t="inlineStr">
        <is>
          <t>GPA</t>
        </is>
      </c>
    </row>
    <row r="4309">
      <c r="A4309" s="2" t="n">
        <v>8</v>
      </c>
      <c r="B4309" s="2" t="n">
        <v>1965</v>
      </c>
      <c r="C4309" s="2" t="inlineStr">
        <is>
          <t>SEPARACAO</t>
        </is>
      </c>
      <c r="D4309" s="2" t="inlineStr">
        <is>
          <t>6014267</t>
        </is>
      </c>
      <c r="E4309" s="2" t="inlineStr">
        <is>
          <t>Leonardo Da Silva Campos</t>
        </is>
      </c>
      <c r="F4309" s="2" t="n">
        <v>7290</v>
      </c>
      <c r="G4309" s="2" t="n">
        <v>130.39</v>
      </c>
      <c r="H4309" s="2" t="n">
        <v>56</v>
      </c>
      <c r="I4309" s="2" t="n">
        <v/>
      </c>
      <c r="J4309" s="2" t="inlineStr">
        <is>
          <t>GPA</t>
        </is>
      </c>
    </row>
    <row r="4310">
      <c r="A4310" s="2" t="n">
        <v>8</v>
      </c>
      <c r="B4310" s="2" t="n">
        <v>1965</v>
      </c>
      <c r="C4310" s="2" t="inlineStr">
        <is>
          <t>SEPARACAO</t>
        </is>
      </c>
      <c r="D4310" s="2" t="inlineStr">
        <is>
          <t>6014330</t>
        </is>
      </c>
      <c r="E4310" s="2" t="inlineStr">
        <is>
          <t>Okechukwu Chigbu</t>
        </is>
      </c>
      <c r="F4310" s="2" t="n">
        <v>2888</v>
      </c>
      <c r="G4310" s="2" t="n">
        <v>129.07</v>
      </c>
      <c r="H4310" s="2" t="n">
        <v>22</v>
      </c>
      <c r="I4310" s="2" t="n">
        <v/>
      </c>
      <c r="J4310" s="2" t="inlineStr">
        <is>
          <t>GPA</t>
        </is>
      </c>
    </row>
    <row r="4311">
      <c r="A4311" s="2" t="n">
        <v>8</v>
      </c>
      <c r="B4311" s="2" t="n">
        <v>1965</v>
      </c>
      <c r="C4311" s="2" t="inlineStr">
        <is>
          <t>SEPARACAO</t>
        </is>
      </c>
      <c r="D4311" s="2" t="inlineStr">
        <is>
          <t>6014356</t>
        </is>
      </c>
      <c r="E4311" s="2" t="inlineStr">
        <is>
          <t>Nonso Kenneth Mcalfred</t>
        </is>
      </c>
      <c r="F4311" s="2" t="n">
        <v>6173</v>
      </c>
      <c r="G4311" s="2" t="n">
        <v>130.99</v>
      </c>
      <c r="H4311" s="2" t="n">
        <v>47</v>
      </c>
      <c r="I4311" s="2" t="n">
        <v/>
      </c>
      <c r="J4311" s="2" t="inlineStr">
        <is>
          <t>GPA</t>
        </is>
      </c>
    </row>
    <row r="4312">
      <c r="A4312" s="2" t="n">
        <v>8</v>
      </c>
      <c r="B4312" s="2" t="n">
        <v>1965</v>
      </c>
      <c r="C4312" s="2" t="inlineStr">
        <is>
          <t>SEPARACAO</t>
        </is>
      </c>
      <c r="D4312" s="2" t="inlineStr">
        <is>
          <t>6014550</t>
        </is>
      </c>
      <c r="E4312" s="2" t="inlineStr">
        <is>
          <t>Exthar Cherlie Soulouque</t>
        </is>
      </c>
      <c r="F4312" s="2" t="n">
        <v>5080</v>
      </c>
      <c r="G4312" s="2" t="n">
        <v>103.35</v>
      </c>
      <c r="H4312" s="2" t="n">
        <v>49</v>
      </c>
      <c r="I4312" s="2" t="n">
        <v/>
      </c>
      <c r="J4312" s="2" t="inlineStr">
        <is>
          <t>GPA</t>
        </is>
      </c>
    </row>
    <row r="4313">
      <c r="A4313" s="2" t="n">
        <v>8</v>
      </c>
      <c r="B4313" s="2" t="n">
        <v>1965</v>
      </c>
      <c r="C4313" s="2" t="inlineStr">
        <is>
          <t>SEPARACAO</t>
        </is>
      </c>
      <c r="D4313" s="2" t="inlineStr">
        <is>
          <t>6014674</t>
        </is>
      </c>
      <c r="E4313" s="2" t="inlineStr">
        <is>
          <t>Anthony Ikechukwu Emeka</t>
        </is>
      </c>
      <c r="F4313" s="2" t="n">
        <v>3310</v>
      </c>
      <c r="G4313" s="2" t="n">
        <v>104.93</v>
      </c>
      <c r="H4313" s="2" t="n">
        <v>32</v>
      </c>
      <c r="I4313" s="2" t="n">
        <v/>
      </c>
      <c r="J4313" s="2" t="inlineStr">
        <is>
          <t>GPA</t>
        </is>
      </c>
    </row>
    <row r="4314">
      <c r="A4314" s="2" t="n">
        <v>8</v>
      </c>
      <c r="B4314" s="2" t="n">
        <v>1965</v>
      </c>
      <c r="C4314" s="2" t="inlineStr">
        <is>
          <t>SEPARACAO</t>
        </is>
      </c>
      <c r="D4314" s="2" t="inlineStr">
        <is>
          <t>6014879</t>
        </is>
      </c>
      <c r="E4314" s="2" t="inlineStr">
        <is>
          <t>Anayochukwu Emmanuel Azi</t>
        </is>
      </c>
      <c r="F4314" s="2" t="n">
        <v>6538</v>
      </c>
      <c r="G4314" s="2" t="n">
        <v>104.59</v>
      </c>
      <c r="H4314" s="2" t="n">
        <v>63</v>
      </c>
      <c r="I4314" s="2" t="n">
        <v/>
      </c>
      <c r="J4314" s="2" t="inlineStr">
        <is>
          <t>GPA</t>
        </is>
      </c>
    </row>
    <row r="4315">
      <c r="A4315" s="2" t="n">
        <v>8</v>
      </c>
      <c r="B4315" s="2" t="n">
        <v>1965</v>
      </c>
      <c r="C4315" s="2" t="inlineStr">
        <is>
          <t>SEPARACAO</t>
        </is>
      </c>
      <c r="D4315" s="2" t="inlineStr">
        <is>
          <t>6015999</t>
        </is>
      </c>
      <c r="E4315" s="2" t="inlineStr">
        <is>
          <t>Mirella Da Silva Ferreira</t>
        </is>
      </c>
      <c r="F4315" s="2" t="n">
        <v>3064</v>
      </c>
      <c r="G4315" s="2" t="n">
        <v>79.56999999999999</v>
      </c>
      <c r="H4315" s="2" t="n">
        <v>39</v>
      </c>
      <c r="I4315" s="2" t="n">
        <v/>
      </c>
      <c r="J4315" s="2" t="inlineStr">
        <is>
          <t>GPA</t>
        </is>
      </c>
    </row>
    <row r="4316">
      <c r="A4316" s="2" t="n">
        <v>8</v>
      </c>
      <c r="B4316" s="2" t="n">
        <v>1965</v>
      </c>
      <c r="C4316" s="2" t="inlineStr">
        <is>
          <t>PUXADA RECEB</t>
        </is>
      </c>
      <c r="D4316" s="2" t="inlineStr">
        <is>
          <t>6016111</t>
        </is>
      </c>
      <c r="E4316" s="2" t="inlineStr">
        <is>
          <t>Ebuka Emmanuel Okoye</t>
        </is>
      </c>
      <c r="F4316" s="2" t="n">
        <v>91</v>
      </c>
      <c r="G4316" s="2" t="n">
        <v>2.88</v>
      </c>
      <c r="H4316" s="2" t="n">
        <v>32</v>
      </c>
      <c r="I4316" s="2" t="n">
        <v>0</v>
      </c>
      <c r="J4316" s="2" t="inlineStr">
        <is>
          <t>GPA</t>
        </is>
      </c>
    </row>
    <row r="4317">
      <c r="A4317" s="2" t="n">
        <v>8</v>
      </c>
      <c r="B4317" s="2" t="n">
        <v>1965</v>
      </c>
      <c r="C4317" s="2" t="inlineStr">
        <is>
          <t>SEPARACAO</t>
        </is>
      </c>
      <c r="D4317" s="2" t="inlineStr">
        <is>
          <t>6016111</t>
        </is>
      </c>
      <c r="E4317" s="2" t="inlineStr">
        <is>
          <t>Ebuka Emmanuel Okoye</t>
        </is>
      </c>
      <c r="F4317" s="2" t="n">
        <v>3943</v>
      </c>
      <c r="G4317" s="2" t="n">
        <v>93.54000000000001</v>
      </c>
      <c r="H4317" s="2" t="n">
        <v>42</v>
      </c>
      <c r="I4317" s="2" t="n">
        <v/>
      </c>
      <c r="J4317" s="2" t="inlineStr">
        <is>
          <t>GPA</t>
        </is>
      </c>
    </row>
    <row r="4318">
      <c r="A4318" s="2" t="n">
        <v>8</v>
      </c>
      <c r="B4318" s="2" t="n">
        <v>1965</v>
      </c>
      <c r="C4318" s="2" t="inlineStr">
        <is>
          <t>SEPARACAO</t>
        </is>
      </c>
      <c r="D4318" s="2" t="inlineStr">
        <is>
          <t>6016120</t>
        </is>
      </c>
      <c r="E4318" s="2" t="inlineStr">
        <is>
          <t>Ubiratan De Moraes E Oliveira</t>
        </is>
      </c>
      <c r="F4318" s="2" t="n">
        <v>5160</v>
      </c>
      <c r="G4318" s="2" t="n">
        <v>125.46</v>
      </c>
      <c r="H4318" s="2" t="n">
        <v>41</v>
      </c>
      <c r="I4318" s="2" t="n">
        <v/>
      </c>
      <c r="J4318" s="2" t="inlineStr">
        <is>
          <t>GPA</t>
        </is>
      </c>
    </row>
    <row r="4319">
      <c r="A4319" s="2" t="n">
        <v>8</v>
      </c>
      <c r="B4319" s="2" t="n">
        <v>1965</v>
      </c>
      <c r="C4319" s="2" t="inlineStr">
        <is>
          <t>SEPARACAO</t>
        </is>
      </c>
      <c r="D4319" s="2" t="inlineStr">
        <is>
          <t>6016154</t>
        </is>
      </c>
      <c r="E4319" s="2" t="inlineStr">
        <is>
          <t>Nzube Bright Obi</t>
        </is>
      </c>
      <c r="F4319" s="2" t="n">
        <v>4086</v>
      </c>
      <c r="G4319" s="2" t="n">
        <v>103.25</v>
      </c>
      <c r="H4319" s="2" t="n">
        <v>40</v>
      </c>
      <c r="I4319" s="2" t="n">
        <v/>
      </c>
      <c r="J4319" s="2" t="inlineStr">
        <is>
          <t>GPA</t>
        </is>
      </c>
    </row>
    <row r="4320">
      <c r="A4320" s="2" t="n">
        <v>8</v>
      </c>
      <c r="B4320" s="2" t="n">
        <v>1965</v>
      </c>
      <c r="C4320" s="2" t="inlineStr">
        <is>
          <t>SEPARACAO</t>
        </is>
      </c>
      <c r="D4320" s="2" t="inlineStr">
        <is>
          <t>6016197</t>
        </is>
      </c>
      <c r="E4320" s="2" t="inlineStr">
        <is>
          <t>Rowland Odoemelam Nwagba</t>
        </is>
      </c>
      <c r="F4320" s="2" t="n">
        <v>3389</v>
      </c>
      <c r="G4320" s="2" t="n">
        <v>69.58</v>
      </c>
      <c r="H4320" s="2" t="n">
        <v>49</v>
      </c>
      <c r="I4320" s="2" t="n">
        <v/>
      </c>
      <c r="J4320" s="2" t="inlineStr">
        <is>
          <t>GPA</t>
        </is>
      </c>
    </row>
    <row r="4321">
      <c r="A4321" s="2" t="n">
        <v>8</v>
      </c>
      <c r="B4321" s="2" t="n">
        <v>1965</v>
      </c>
      <c r="C4321" s="2" t="inlineStr">
        <is>
          <t>SEPARACAO</t>
        </is>
      </c>
      <c r="D4321" s="2" t="inlineStr">
        <is>
          <t>6016286</t>
        </is>
      </c>
      <c r="E4321" s="2" t="inlineStr">
        <is>
          <t>Onwubiko Uzochukwu Michael</t>
        </is>
      </c>
      <c r="F4321" s="2" t="n">
        <v>4446</v>
      </c>
      <c r="G4321" s="2" t="n">
        <v>105.31</v>
      </c>
      <c r="H4321" s="2" t="n">
        <v>42</v>
      </c>
      <c r="I4321" s="2" t="n">
        <v/>
      </c>
      <c r="J4321" s="2" t="inlineStr">
        <is>
          <t>GPA</t>
        </is>
      </c>
    </row>
    <row r="4322">
      <c r="A4322" s="2" t="n">
        <v>8</v>
      </c>
      <c r="B4322" s="2" t="n">
        <v>1965</v>
      </c>
      <c r="C4322" s="2" t="inlineStr">
        <is>
          <t>SEPARACAO</t>
        </is>
      </c>
      <c r="D4322" s="2" t="inlineStr">
        <is>
          <t>6016367</t>
        </is>
      </c>
      <c r="E4322" s="2" t="inlineStr">
        <is>
          <t>Fabricio Gomes Da Silva</t>
        </is>
      </c>
      <c r="F4322" s="2" t="n">
        <v>2834</v>
      </c>
      <c r="G4322" s="2" t="n">
        <v>71.43000000000001</v>
      </c>
      <c r="H4322" s="2" t="n">
        <v>40</v>
      </c>
      <c r="I4322" s="2" t="n">
        <v/>
      </c>
      <c r="J4322" s="2" t="inlineStr">
        <is>
          <t>GPA</t>
        </is>
      </c>
    </row>
    <row r="4323">
      <c r="A4323" s="2" t="n">
        <v>8</v>
      </c>
      <c r="B4323" s="2" t="n">
        <v>1965</v>
      </c>
      <c r="C4323" s="2" t="inlineStr">
        <is>
          <t>SEPARACAO</t>
        </is>
      </c>
      <c r="D4323" s="2" t="inlineStr">
        <is>
          <t>6016375</t>
        </is>
      </c>
      <c r="E4323" s="2" t="inlineStr">
        <is>
          <t>Paulo Henrique Alves Da Silva</t>
        </is>
      </c>
      <c r="F4323" s="2" t="n">
        <v>3103</v>
      </c>
      <c r="G4323" s="2" t="n">
        <v>65.3</v>
      </c>
      <c r="H4323" s="2" t="n">
        <v>48</v>
      </c>
      <c r="I4323" s="2" t="n">
        <v/>
      </c>
      <c r="J4323" s="2" t="inlineStr">
        <is>
          <t>GPA</t>
        </is>
      </c>
    </row>
    <row r="4324">
      <c r="A4324" s="2" t="n">
        <v>8</v>
      </c>
      <c r="B4324" s="2" t="n">
        <v>1965</v>
      </c>
      <c r="C4324" s="2" t="inlineStr">
        <is>
          <t>PUXADA RECEB</t>
        </is>
      </c>
      <c r="D4324" s="2" t="inlineStr">
        <is>
          <t>6016391</t>
        </is>
      </c>
      <c r="E4324" s="2" t="inlineStr">
        <is>
          <t>Ariston Gomes Da Cruz</t>
        </is>
      </c>
      <c r="F4324" s="2" t="n">
        <v>247</v>
      </c>
      <c r="G4324" s="2" t="n">
        <v>39.12</v>
      </c>
      <c r="H4324" s="2" t="n">
        <v>6</v>
      </c>
      <c r="I4324" s="2" t="n">
        <v>0</v>
      </c>
      <c r="J4324" s="2" t="inlineStr">
        <is>
          <t>GPA</t>
        </is>
      </c>
    </row>
    <row r="4325">
      <c r="A4325" s="2" t="n">
        <v>8</v>
      </c>
      <c r="B4325" s="2" t="n">
        <v>1965</v>
      </c>
      <c r="C4325" s="2" t="inlineStr">
        <is>
          <t>SEPARACAO</t>
        </is>
      </c>
      <c r="D4325" s="2" t="inlineStr">
        <is>
          <t>6016391</t>
        </is>
      </c>
      <c r="E4325" s="2" t="inlineStr">
        <is>
          <t>Ariston Gomes Da Cruz</t>
        </is>
      </c>
      <c r="F4325" s="2" t="n">
        <v>2522</v>
      </c>
      <c r="G4325" s="2" t="n">
        <v>65.84999999999999</v>
      </c>
      <c r="H4325" s="2" t="n">
        <v>38</v>
      </c>
      <c r="I4325" s="2" t="n">
        <v/>
      </c>
      <c r="J4325" s="2" t="inlineStr">
        <is>
          <t>GPA</t>
        </is>
      </c>
    </row>
    <row r="4326">
      <c r="A4326" s="2" t="n">
        <v>8</v>
      </c>
      <c r="B4326" s="2" t="n">
        <v>1965</v>
      </c>
      <c r="C4326" s="2" t="inlineStr">
        <is>
          <t>SEPARACAO</t>
        </is>
      </c>
      <c r="D4326" s="2" t="inlineStr">
        <is>
          <t>6017533</t>
        </is>
      </c>
      <c r="E4326" s="2" t="inlineStr">
        <is>
          <t>Uzochukwu Umeji</t>
        </is>
      </c>
      <c r="F4326" s="2" t="n">
        <v>5164</v>
      </c>
      <c r="G4326" s="2" t="n">
        <v>109.24</v>
      </c>
      <c r="H4326" s="2" t="n">
        <v>47</v>
      </c>
      <c r="I4326" s="2" t="n">
        <v/>
      </c>
      <c r="J4326" s="2" t="inlineStr">
        <is>
          <t>GPA</t>
        </is>
      </c>
    </row>
    <row r="4327">
      <c r="A4327" s="2" t="n">
        <v>8</v>
      </c>
      <c r="B4327" s="2" t="n">
        <v>1965</v>
      </c>
      <c r="C4327" s="2" t="inlineStr">
        <is>
          <t>SEPARACAO</t>
        </is>
      </c>
      <c r="D4327" s="2" t="inlineStr">
        <is>
          <t>6019323</t>
        </is>
      </c>
      <c r="E4327" s="2" t="inlineStr">
        <is>
          <t>Kauan Gabriel De Lyrio Goncalves</t>
        </is>
      </c>
      <c r="F4327" s="2" t="n">
        <v>3260</v>
      </c>
      <c r="G4327" s="2" t="n">
        <v>49.25</v>
      </c>
      <c r="H4327" s="2" t="n">
        <v>66</v>
      </c>
      <c r="I4327" s="2" t="n">
        <v/>
      </c>
      <c r="J4327" s="2" t="inlineStr">
        <is>
          <t>GPA</t>
        </is>
      </c>
    </row>
    <row r="4328">
      <c r="A4328" s="2" t="n">
        <v>8</v>
      </c>
      <c r="B4328" s="2" t="n">
        <v>1965</v>
      </c>
      <c r="C4328" s="2" t="inlineStr">
        <is>
          <t>SEPARACAO</t>
        </is>
      </c>
      <c r="D4328" s="2" t="inlineStr">
        <is>
          <t>6019358</t>
        </is>
      </c>
      <c r="E4328" s="2" t="inlineStr">
        <is>
          <t>Temitope Agbola</t>
        </is>
      </c>
      <c r="F4328" s="2" t="n">
        <v>7752</v>
      </c>
      <c r="G4328" s="2" t="n">
        <v>142.12</v>
      </c>
      <c r="H4328" s="2" t="n">
        <v>55</v>
      </c>
      <c r="I4328" s="2" t="n">
        <v/>
      </c>
      <c r="J4328" s="2" t="inlineStr">
        <is>
          <t>GPA</t>
        </is>
      </c>
    </row>
    <row r="4329">
      <c r="A4329" s="2" t="n">
        <v>8</v>
      </c>
      <c r="B4329" s="2" t="n">
        <v>1965</v>
      </c>
      <c r="C4329" s="2" t="inlineStr">
        <is>
          <t>SEPARACAO</t>
        </is>
      </c>
      <c r="D4329" s="2" t="inlineStr">
        <is>
          <t>6019382</t>
        </is>
      </c>
      <c r="E4329" s="2" t="inlineStr">
        <is>
          <t>Halifax Onyedikachi Ohalete</t>
        </is>
      </c>
      <c r="F4329" s="2" t="n">
        <v>2844</v>
      </c>
      <c r="G4329" s="2" t="n">
        <v>48.3</v>
      </c>
      <c r="H4329" s="2" t="n">
        <v>59</v>
      </c>
      <c r="I4329" s="2" t="n">
        <v/>
      </c>
      <c r="J4329" s="2" t="inlineStr">
        <is>
          <t>GPA</t>
        </is>
      </c>
    </row>
    <row r="4330">
      <c r="A4330" s="2" t="n">
        <v>8</v>
      </c>
      <c r="B4330" s="2" t="n">
        <v>1965</v>
      </c>
      <c r="C4330" s="2" t="inlineStr">
        <is>
          <t>SEPARACAO</t>
        </is>
      </c>
      <c r="D4330" s="2" t="inlineStr">
        <is>
          <t>6019609</t>
        </is>
      </c>
      <c r="E4330" s="2" t="inlineStr">
        <is>
          <t>Ijioma Ibemgbulam David</t>
        </is>
      </c>
      <c r="F4330" s="2" t="n">
        <v>3453</v>
      </c>
      <c r="G4330" s="2" t="n">
        <v>127.37</v>
      </c>
      <c r="H4330" s="2" t="n">
        <v>27</v>
      </c>
      <c r="I4330" s="2" t="n">
        <v/>
      </c>
      <c r="J4330" s="2" t="inlineStr">
        <is>
          <t>GPA</t>
        </is>
      </c>
    </row>
    <row r="4331">
      <c r="A4331" s="2" t="n">
        <v>8</v>
      </c>
      <c r="B4331" s="2" t="n">
        <v>1965</v>
      </c>
      <c r="C4331" s="2" t="inlineStr">
        <is>
          <t>SEPARACAO</t>
        </is>
      </c>
      <c r="D4331" s="2" t="inlineStr">
        <is>
          <t>6019820</t>
        </is>
      </c>
      <c r="E4331" s="2" t="inlineStr">
        <is>
          <t>Jude Nwabueze Eze</t>
        </is>
      </c>
      <c r="F4331" s="2" t="n">
        <v>4395</v>
      </c>
      <c r="G4331" s="2" t="n">
        <v>125.18</v>
      </c>
      <c r="H4331" s="2" t="n">
        <v>35</v>
      </c>
      <c r="I4331" s="2" t="n">
        <v/>
      </c>
      <c r="J4331" s="2" t="inlineStr">
        <is>
          <t>GPA</t>
        </is>
      </c>
    </row>
    <row r="4332">
      <c r="A4332" s="2" t="n">
        <v>8</v>
      </c>
      <c r="B4332" s="2" t="n">
        <v>1965</v>
      </c>
      <c r="C4332" s="2" t="inlineStr">
        <is>
          <t>SEPARACAO</t>
        </is>
      </c>
      <c r="D4332" s="2" t="inlineStr">
        <is>
          <t>6020690</t>
        </is>
      </c>
      <c r="E4332" s="2" t="inlineStr">
        <is>
          <t>Donatus Izuchukwu Obi</t>
        </is>
      </c>
      <c r="F4332" s="2" t="n">
        <v>3037</v>
      </c>
      <c r="G4332" s="2" t="n">
        <v>93.09</v>
      </c>
      <c r="H4332" s="2" t="n">
        <v>33</v>
      </c>
      <c r="I4332" s="2" t="n">
        <v/>
      </c>
      <c r="J4332" s="2" t="inlineStr">
        <is>
          <t>GPA</t>
        </is>
      </c>
    </row>
    <row r="4333">
      <c r="A4333" s="2" t="n">
        <v>8</v>
      </c>
      <c r="B4333" s="2" t="n">
        <v>1965</v>
      </c>
      <c r="C4333" s="2" t="inlineStr">
        <is>
          <t>SEPARACAO</t>
        </is>
      </c>
      <c r="D4333" s="2" t="inlineStr">
        <is>
          <t>6021174</t>
        </is>
      </c>
      <c r="E4333" s="2" t="inlineStr">
        <is>
          <t>Kevin Chukwudi Anene</t>
        </is>
      </c>
      <c r="F4333" s="2" t="n">
        <v>978</v>
      </c>
      <c r="G4333" s="2" t="n">
        <v>58.42</v>
      </c>
      <c r="H4333" s="2" t="n">
        <v>17</v>
      </c>
      <c r="I4333" s="2" t="n">
        <v/>
      </c>
      <c r="J4333" s="2" t="inlineStr">
        <is>
          <t>GPA</t>
        </is>
      </c>
    </row>
    <row r="4334">
      <c r="A4334" s="2" t="n">
        <v>8</v>
      </c>
      <c r="B4334" s="2" t="n">
        <v>1965</v>
      </c>
      <c r="C4334" s="2" t="inlineStr">
        <is>
          <t>SEPARACAO</t>
        </is>
      </c>
      <c r="D4334" s="2" t="inlineStr">
        <is>
          <t>6022383</t>
        </is>
      </c>
      <c r="E4334" s="2" t="inlineStr">
        <is>
          <t>Chinedu George Anioke</t>
        </is>
      </c>
      <c r="F4334" s="2" t="n">
        <v>4125</v>
      </c>
      <c r="G4334" s="2" t="n">
        <v>95.25</v>
      </c>
      <c r="H4334" s="2" t="n">
        <v>43</v>
      </c>
      <c r="I4334" s="2" t="n">
        <v/>
      </c>
      <c r="J4334" s="2" t="inlineStr">
        <is>
          <t>GPA</t>
        </is>
      </c>
    </row>
    <row r="4335">
      <c r="A4335" s="2" t="n">
        <v>8</v>
      </c>
      <c r="B4335" s="2" t="n">
        <v>1965</v>
      </c>
      <c r="C4335" s="2" t="inlineStr">
        <is>
          <t>SEPARACAO</t>
        </is>
      </c>
      <c r="D4335" s="2" t="inlineStr">
        <is>
          <t>6024572</t>
        </is>
      </c>
      <c r="E4335" s="2" t="inlineStr">
        <is>
          <t>Johnson Ogbonna David</t>
        </is>
      </c>
      <c r="F4335" s="2" t="n">
        <v>3132</v>
      </c>
      <c r="G4335" s="2" t="n">
        <v>73.39</v>
      </c>
      <c r="H4335" s="2" t="n">
        <v>43</v>
      </c>
      <c r="I4335" s="2" t="n">
        <v/>
      </c>
      <c r="J4335" s="2" t="inlineStr">
        <is>
          <t>GPA</t>
        </is>
      </c>
    </row>
    <row r="4336">
      <c r="A4336" s="2" t="n">
        <v>8</v>
      </c>
      <c r="B4336" s="2" t="n">
        <v>1965</v>
      </c>
      <c r="C4336" s="2" t="inlineStr">
        <is>
          <t>SEPARACAO</t>
        </is>
      </c>
      <c r="D4336" s="2" t="inlineStr">
        <is>
          <t>6025439</t>
        </is>
      </c>
      <c r="E4336" s="2" t="inlineStr">
        <is>
          <t>Anderson Ferreira Da Silva</t>
        </is>
      </c>
      <c r="F4336" s="2" t="n">
        <v>3812</v>
      </c>
      <c r="G4336" s="2" t="n">
        <v>68.34</v>
      </c>
      <c r="H4336" s="2" t="n">
        <v>56</v>
      </c>
      <c r="I4336" s="2" t="n">
        <v/>
      </c>
      <c r="J4336" s="2" t="inlineStr">
        <is>
          <t>GPA</t>
        </is>
      </c>
    </row>
    <row r="4337">
      <c r="A4337" s="2" t="n">
        <v>8</v>
      </c>
      <c r="B4337" s="2" t="n">
        <v>1965</v>
      </c>
      <c r="C4337" s="2" t="inlineStr">
        <is>
          <t>SEPARACAO</t>
        </is>
      </c>
      <c r="D4337" s="2" t="inlineStr">
        <is>
          <t>6025927</t>
        </is>
      </c>
      <c r="E4337" s="2" t="inlineStr">
        <is>
          <t>Chinedu Blessing Onwuasoanya</t>
        </is>
      </c>
      <c r="F4337" s="2" t="n">
        <v>2731</v>
      </c>
      <c r="G4337" s="2" t="n">
        <v>66.56</v>
      </c>
      <c r="H4337" s="2" t="n">
        <v>41</v>
      </c>
      <c r="I4337" s="2" t="n">
        <v/>
      </c>
      <c r="J4337" s="2" t="inlineStr">
        <is>
          <t>GPA</t>
        </is>
      </c>
    </row>
    <row r="4338">
      <c r="A4338" s="2" t="n">
        <v>8</v>
      </c>
      <c r="B4338" s="2" t="n">
        <v>1965</v>
      </c>
      <c r="C4338" s="2" t="inlineStr">
        <is>
          <t>SEPARACAO</t>
        </is>
      </c>
      <c r="D4338" s="2" t="inlineStr">
        <is>
          <t>6025935</t>
        </is>
      </c>
      <c r="E4338" s="2" t="inlineStr">
        <is>
          <t>Livinus Okwudili Obikwelu</t>
        </is>
      </c>
      <c r="F4338" s="2" t="n">
        <v>1950</v>
      </c>
      <c r="G4338" s="2" t="n">
        <v>64.31999999999999</v>
      </c>
      <c r="H4338" s="2" t="n">
        <v>30</v>
      </c>
      <c r="I4338" s="2" t="n">
        <v/>
      </c>
      <c r="J4338" s="2" t="inlineStr">
        <is>
          <t>GPA</t>
        </is>
      </c>
    </row>
    <row r="4339">
      <c r="A4339" s="2" t="n">
        <v>8</v>
      </c>
      <c r="B4339" s="2" t="n">
        <v>1965</v>
      </c>
      <c r="C4339" s="2" t="inlineStr">
        <is>
          <t>SEPARACAO</t>
        </is>
      </c>
      <c r="D4339" s="2" t="inlineStr">
        <is>
          <t>6026770</t>
        </is>
      </c>
      <c r="E4339" s="2" t="inlineStr">
        <is>
          <t>Luiz Guilherme Rosa Do Nascimento</t>
        </is>
      </c>
      <c r="F4339" s="2" t="n">
        <v>29</v>
      </c>
      <c r="G4339" s="2" t="n">
        <v>1.34</v>
      </c>
      <c r="H4339" s="2" t="n">
        <v>22</v>
      </c>
      <c r="I4339" s="2" t="n">
        <v/>
      </c>
      <c r="J4339" s="2" t="inlineStr">
        <is>
          <t>GPA</t>
        </is>
      </c>
    </row>
    <row r="4340">
      <c r="A4340" s="2" t="n">
        <v>8</v>
      </c>
      <c r="B4340" s="2" t="n">
        <v>1965</v>
      </c>
      <c r="C4340" s="2" t="inlineStr">
        <is>
          <t>SEPARACAO</t>
        </is>
      </c>
      <c r="D4340" s="2" t="inlineStr">
        <is>
          <t>6026923</t>
        </is>
      </c>
      <c r="E4340" s="2" t="inlineStr">
        <is>
          <t>Philip Emeka Nwonyibo</t>
        </is>
      </c>
      <c r="F4340" s="2" t="n">
        <v>4732</v>
      </c>
      <c r="G4340" s="2" t="n">
        <v>78.64</v>
      </c>
      <c r="H4340" s="2" t="n">
        <v>60</v>
      </c>
      <c r="I4340" s="2" t="n">
        <v/>
      </c>
      <c r="J4340" s="2" t="inlineStr">
        <is>
          <t>GPA</t>
        </is>
      </c>
    </row>
    <row r="4341">
      <c r="A4341" s="2" t="n">
        <v>8</v>
      </c>
      <c r="B4341" s="2" t="n">
        <v>1965</v>
      </c>
      <c r="C4341" s="2" t="inlineStr">
        <is>
          <t>SEPARACAO</t>
        </is>
      </c>
      <c r="D4341" s="2" t="inlineStr">
        <is>
          <t>6026958</t>
        </is>
      </c>
      <c r="E4341" s="2" t="inlineStr">
        <is>
          <t>Douglas Cardoso Moraes</t>
        </is>
      </c>
      <c r="F4341" s="2" t="n">
        <v>2454</v>
      </c>
      <c r="G4341" s="2" t="n">
        <v>32.98</v>
      </c>
      <c r="H4341" s="2" t="n">
        <v>74</v>
      </c>
      <c r="I4341" s="2" t="n">
        <v/>
      </c>
      <c r="J4341" s="2" t="inlineStr">
        <is>
          <t>GPA</t>
        </is>
      </c>
    </row>
    <row r="4342">
      <c r="A4342" s="2" t="n">
        <v>8</v>
      </c>
      <c r="B4342" s="2" t="n">
        <v>1965</v>
      </c>
      <c r="C4342" s="2" t="inlineStr">
        <is>
          <t>SEPARACAO</t>
        </is>
      </c>
      <c r="D4342" s="2" t="inlineStr">
        <is>
          <t>6026982</t>
        </is>
      </c>
      <c r="E4342" s="2" t="inlineStr">
        <is>
          <t>Rafaela Rocha Do Nascimento</t>
        </is>
      </c>
      <c r="F4342" s="2" t="n">
        <v>1441</v>
      </c>
      <c r="G4342" s="2" t="n">
        <v>54.48</v>
      </c>
      <c r="H4342" s="2" t="n">
        <v>26</v>
      </c>
      <c r="I4342" s="2" t="n">
        <v/>
      </c>
      <c r="J4342" s="2" t="inlineStr">
        <is>
          <t>GPA</t>
        </is>
      </c>
    </row>
    <row r="4343">
      <c r="A4343" s="2" t="n">
        <v>8</v>
      </c>
      <c r="B4343" s="2" t="n">
        <v>1965</v>
      </c>
      <c r="C4343" s="2" t="inlineStr">
        <is>
          <t>SEPARACAO</t>
        </is>
      </c>
      <c r="D4343" s="2" t="inlineStr">
        <is>
          <t>6027040</t>
        </is>
      </c>
      <c r="E4343" s="2" t="inlineStr">
        <is>
          <t>Diego Dos Santos Candido</t>
        </is>
      </c>
      <c r="F4343" s="2" t="n">
        <v>202</v>
      </c>
      <c r="G4343" s="2" t="n">
        <v>7.82</v>
      </c>
      <c r="H4343" s="2" t="n">
        <v>26</v>
      </c>
      <c r="I4343" s="2" t="n">
        <v/>
      </c>
      <c r="J4343" s="2" t="inlineStr">
        <is>
          <t>GPA</t>
        </is>
      </c>
    </row>
    <row r="4344">
      <c r="A4344" s="2" t="n">
        <v>8</v>
      </c>
      <c r="B4344" s="2" t="n">
        <v>1965</v>
      </c>
      <c r="C4344" s="2" t="inlineStr">
        <is>
          <t>SEPARACAO</t>
        </is>
      </c>
      <c r="D4344" s="2" t="inlineStr">
        <is>
          <t>6027571</t>
        </is>
      </c>
      <c r="E4344" s="2" t="inlineStr">
        <is>
          <t>Rosilandia Silva Santana</t>
        </is>
      </c>
      <c r="F4344" s="2" t="n">
        <v>2537</v>
      </c>
      <c r="G4344" s="2" t="n">
        <v>67.73</v>
      </c>
      <c r="H4344" s="2" t="n">
        <v>37</v>
      </c>
      <c r="I4344" s="2" t="n">
        <v/>
      </c>
      <c r="J4344" s="2" t="inlineStr">
        <is>
          <t>GPA</t>
        </is>
      </c>
    </row>
    <row r="4345">
      <c r="A4345" s="2" t="n">
        <v>8</v>
      </c>
      <c r="B4345" s="2" t="n">
        <v>1965</v>
      </c>
      <c r="C4345" s="2" t="inlineStr">
        <is>
          <t>SEPARACAO</t>
        </is>
      </c>
      <c r="D4345" s="2" t="inlineStr">
        <is>
          <t>6027580</t>
        </is>
      </c>
      <c r="E4345" s="2" t="inlineStr">
        <is>
          <t>Haroldo Ferreira Mendes</t>
        </is>
      </c>
      <c r="F4345" s="2" t="n">
        <v>670</v>
      </c>
      <c r="G4345" s="2" t="n">
        <v>23.37</v>
      </c>
      <c r="H4345" s="2" t="n">
        <v>29</v>
      </c>
      <c r="I4345" s="2" t="n">
        <v/>
      </c>
      <c r="J4345" s="2" t="inlineStr">
        <is>
          <t>GPA</t>
        </is>
      </c>
    </row>
    <row r="4346">
      <c r="A4346" s="2" t="n">
        <v>8</v>
      </c>
      <c r="B4346" s="2" t="n">
        <v>1965</v>
      </c>
      <c r="C4346" s="2" t="inlineStr">
        <is>
          <t>SEPARACAO</t>
        </is>
      </c>
      <c r="D4346" s="2" t="inlineStr">
        <is>
          <t>6027636</t>
        </is>
      </c>
      <c r="E4346" s="2" t="inlineStr">
        <is>
          <t>Adalicio De Jesus Santos</t>
        </is>
      </c>
      <c r="F4346" s="2" t="n">
        <v>1004</v>
      </c>
      <c r="G4346" s="2" t="n">
        <v>31.21</v>
      </c>
      <c r="H4346" s="2" t="n">
        <v>32</v>
      </c>
      <c r="I4346" s="2" t="n">
        <v/>
      </c>
      <c r="J4346" s="2" t="inlineStr">
        <is>
          <t>GPA</t>
        </is>
      </c>
    </row>
    <row r="4347">
      <c r="A4347" s="2" t="n">
        <v>8</v>
      </c>
      <c r="B4347" s="2" t="n">
        <v>1965</v>
      </c>
      <c r="C4347" s="2" t="inlineStr">
        <is>
          <t>SEPARACAO</t>
        </is>
      </c>
      <c r="D4347" s="2" t="inlineStr">
        <is>
          <t>6027652</t>
        </is>
      </c>
      <c r="E4347" s="2" t="inlineStr">
        <is>
          <t>Marcela Dos Santos Ferreira</t>
        </is>
      </c>
      <c r="F4347" s="2" t="n">
        <v>905</v>
      </c>
      <c r="G4347" s="2" t="n">
        <v>25.03</v>
      </c>
      <c r="H4347" s="2" t="n">
        <v>36</v>
      </c>
      <c r="I4347" s="2" t="n">
        <v/>
      </c>
      <c r="J4347" s="2" t="inlineStr">
        <is>
          <t>GPA</t>
        </is>
      </c>
    </row>
    <row r="4348">
      <c r="A4348" s="2" t="n">
        <v>8</v>
      </c>
      <c r="B4348" s="2" t="n">
        <v>1965</v>
      </c>
      <c r="C4348" s="2" t="inlineStr">
        <is>
          <t>SEPARACAO</t>
        </is>
      </c>
      <c r="D4348" s="2" t="inlineStr">
        <is>
          <t>6027687</t>
        </is>
      </c>
      <c r="E4348" s="2" t="inlineStr">
        <is>
          <t>Emanuel Souza Santana</t>
        </is>
      </c>
      <c r="F4348" s="2" t="n">
        <v>755</v>
      </c>
      <c r="G4348" s="2" t="n">
        <v>21.19</v>
      </c>
      <c r="H4348" s="2" t="n">
        <v>36</v>
      </c>
      <c r="I4348" s="2" t="n">
        <v/>
      </c>
      <c r="J4348" s="2" t="inlineStr">
        <is>
          <t>GPA</t>
        </is>
      </c>
    </row>
    <row r="4349">
      <c r="A4349" s="2" t="n">
        <v>8</v>
      </c>
      <c r="B4349" s="2" t="n">
        <v>1965</v>
      </c>
      <c r="C4349" s="2" t="inlineStr">
        <is>
          <t>SEPARACAO</t>
        </is>
      </c>
      <c r="D4349" s="2" t="inlineStr">
        <is>
          <t>6027903</t>
        </is>
      </c>
      <c r="E4349" s="2" t="inlineStr">
        <is>
          <t>Marcus Vinicius Ferraz Camargo</t>
        </is>
      </c>
      <c r="F4349" s="2" t="n">
        <v>2836</v>
      </c>
      <c r="G4349" s="2" t="n">
        <v>51.72</v>
      </c>
      <c r="H4349" s="2" t="n">
        <v>55</v>
      </c>
      <c r="I4349" s="2" t="n">
        <v/>
      </c>
      <c r="J4349" s="2" t="inlineStr">
        <is>
          <t>GPA</t>
        </is>
      </c>
    </row>
    <row r="4350">
      <c r="A4350" s="2" t="n">
        <v>8</v>
      </c>
      <c r="B4350" s="2" t="n">
        <v>1965</v>
      </c>
      <c r="C4350" s="2" t="inlineStr">
        <is>
          <t>SEPARACAO</t>
        </is>
      </c>
      <c r="D4350" s="2" t="inlineStr">
        <is>
          <t>6028039</t>
        </is>
      </c>
      <c r="E4350" s="2" t="inlineStr">
        <is>
          <t>Bruno Scalabrini De Andrade</t>
        </is>
      </c>
      <c r="F4350" s="2" t="n">
        <v>2873</v>
      </c>
      <c r="G4350" s="2" t="n">
        <v>59.35</v>
      </c>
      <c r="H4350" s="2" t="n">
        <v>48</v>
      </c>
      <c r="I4350" s="2" t="n">
        <v/>
      </c>
      <c r="J4350" s="2" t="inlineStr">
        <is>
          <t>GPA</t>
        </is>
      </c>
    </row>
    <row r="4351">
      <c r="A4351" s="2" t="n">
        <v>8</v>
      </c>
      <c r="B4351" s="2" t="n">
        <v>1965</v>
      </c>
      <c r="C4351" s="2" t="inlineStr">
        <is>
          <t>SEPARACAO</t>
        </is>
      </c>
      <c r="D4351" s="2" t="inlineStr">
        <is>
          <t>6028101</t>
        </is>
      </c>
      <c r="E4351" s="2" t="inlineStr">
        <is>
          <t>Joao Gabriel Melo Martins</t>
        </is>
      </c>
      <c r="F4351" s="2" t="n">
        <v>338</v>
      </c>
      <c r="G4351" s="2" t="n">
        <v>17.8</v>
      </c>
      <c r="H4351" s="2" t="n">
        <v>19</v>
      </c>
      <c r="I4351" s="2" t="n">
        <v/>
      </c>
      <c r="J4351" s="2" t="inlineStr">
        <is>
          <t>GPA</t>
        </is>
      </c>
    </row>
    <row r="4352">
      <c r="A4352" s="2" t="n">
        <v>8</v>
      </c>
      <c r="B4352" s="2" t="n">
        <v>1965</v>
      </c>
      <c r="C4352" s="2" t="inlineStr">
        <is>
          <t>SEPARACAO</t>
        </is>
      </c>
      <c r="D4352" s="2" t="inlineStr">
        <is>
          <t>6028381</t>
        </is>
      </c>
      <c r="E4352" s="2" t="inlineStr">
        <is>
          <t>Ana Carolina De Souza Silva</t>
        </is>
      </c>
      <c r="F4352" s="2" t="n">
        <v>1130</v>
      </c>
      <c r="G4352" s="2" t="n">
        <v>32.43</v>
      </c>
      <c r="H4352" s="2" t="n">
        <v>35</v>
      </c>
      <c r="I4352" s="2" t="n">
        <v/>
      </c>
      <c r="J4352" s="2" t="inlineStr">
        <is>
          <t>GPA</t>
        </is>
      </c>
    </row>
    <row r="4353">
      <c r="A4353" s="2" t="n">
        <v>8</v>
      </c>
      <c r="B4353" s="2" t="n">
        <v>1965</v>
      </c>
      <c r="C4353" s="2" t="inlineStr">
        <is>
          <t>SEPARACAO</t>
        </is>
      </c>
      <c r="D4353" s="2" t="inlineStr">
        <is>
          <t>6028390</t>
        </is>
      </c>
      <c r="E4353" s="2" t="inlineStr">
        <is>
          <t>Vitoria Sonali Teixeira Dos Santos</t>
        </is>
      </c>
      <c r="F4353" s="2" t="n">
        <v>580</v>
      </c>
      <c r="G4353" s="2" t="n">
        <v>18.26</v>
      </c>
      <c r="H4353" s="2" t="n">
        <v>32</v>
      </c>
      <c r="I4353" s="2" t="n">
        <v/>
      </c>
      <c r="J4353" s="2" t="inlineStr">
        <is>
          <t>GPA</t>
        </is>
      </c>
    </row>
    <row r="4354">
      <c r="A4354" s="2" t="n">
        <v>8</v>
      </c>
      <c r="B4354" s="2" t="n">
        <v>1965</v>
      </c>
      <c r="C4354" s="2" t="inlineStr">
        <is>
          <t>SEPARACAO</t>
        </is>
      </c>
      <c r="D4354" s="2" t="inlineStr">
        <is>
          <t>6028454</t>
        </is>
      </c>
      <c r="E4354" s="2" t="inlineStr">
        <is>
          <t>Wallace De Souza Oliveira</t>
        </is>
      </c>
      <c r="F4354" s="2" t="n">
        <v>1844</v>
      </c>
      <c r="G4354" s="2" t="n">
        <v>46.25</v>
      </c>
      <c r="H4354" s="2" t="n">
        <v>40</v>
      </c>
      <c r="I4354" s="2" t="n">
        <v/>
      </c>
      <c r="J4354" s="2" t="inlineStr">
        <is>
          <t>GPA</t>
        </is>
      </c>
    </row>
    <row r="4355">
      <c r="A4355" s="2" t="n">
        <v>8</v>
      </c>
      <c r="B4355" s="2" t="n">
        <v>1965</v>
      </c>
      <c r="C4355" s="2" t="inlineStr">
        <is>
          <t>SEPARACAO</t>
        </is>
      </c>
      <c r="D4355" s="2" t="inlineStr">
        <is>
          <t>6028527</t>
        </is>
      </c>
      <c r="E4355" s="2" t="inlineStr">
        <is>
          <t>Felipe Marcelo Da Silva</t>
        </is>
      </c>
      <c r="F4355" s="2" t="n">
        <v>1779</v>
      </c>
      <c r="G4355" s="2" t="n">
        <v>39.7</v>
      </c>
      <c r="H4355" s="2" t="n">
        <v>45</v>
      </c>
      <c r="I4355" s="2" t="n">
        <v/>
      </c>
      <c r="J4355" s="2" t="inlineStr">
        <is>
          <t>GPA</t>
        </is>
      </c>
    </row>
    <row r="4356">
      <c r="A4356" s="2" t="n">
        <v>8</v>
      </c>
      <c r="B4356" s="2" t="n">
        <v>1965</v>
      </c>
      <c r="C4356" s="2" t="inlineStr">
        <is>
          <t>SEPARACAO</t>
        </is>
      </c>
      <c r="D4356" s="2" t="inlineStr">
        <is>
          <t>6028861</t>
        </is>
      </c>
      <c r="E4356" s="2" t="inlineStr">
        <is>
          <t>Kombo Nakasila Guilherme</t>
        </is>
      </c>
      <c r="F4356" s="2" t="n">
        <v>2089</v>
      </c>
      <c r="G4356" s="2" t="n">
        <v>62.89</v>
      </c>
      <c r="H4356" s="2" t="n">
        <v>33</v>
      </c>
      <c r="I4356" s="2" t="n">
        <v/>
      </c>
      <c r="J4356" s="2" t="inlineStr">
        <is>
          <t>GPA</t>
        </is>
      </c>
    </row>
    <row r="4357">
      <c r="A4357" s="2" t="n">
        <v>8</v>
      </c>
      <c r="B4357" s="2" t="n">
        <v>1965</v>
      </c>
      <c r="C4357" s="2" t="inlineStr">
        <is>
          <t>SEPARACAO</t>
        </is>
      </c>
      <c r="D4357" s="2" t="inlineStr">
        <is>
          <t>6029035</t>
        </is>
      </c>
      <c r="E4357" s="2" t="inlineStr">
        <is>
          <t>Kelly Cristina Santana De Andrade</t>
        </is>
      </c>
      <c r="F4357" s="2" t="n">
        <v>766</v>
      </c>
      <c r="G4357" s="2" t="n">
        <v>31.65</v>
      </c>
      <c r="H4357" s="2" t="n">
        <v>24</v>
      </c>
      <c r="I4357" s="2" t="n">
        <v/>
      </c>
      <c r="J4357" s="2" t="inlineStr">
        <is>
          <t>GPA</t>
        </is>
      </c>
    </row>
    <row r="4358">
      <c r="A4358" s="2" t="n">
        <v>8</v>
      </c>
      <c r="B4358" s="2" t="n">
        <v>1965</v>
      </c>
      <c r="C4358" s="2" t="inlineStr">
        <is>
          <t>SEPARACAO</t>
        </is>
      </c>
      <c r="D4358" s="2" t="inlineStr">
        <is>
          <t>6029116</t>
        </is>
      </c>
      <c r="E4358" s="2" t="inlineStr">
        <is>
          <t>Julio Cesar De Carvalho</t>
        </is>
      </c>
      <c r="F4358" s="2" t="n">
        <v>2514</v>
      </c>
      <c r="G4358" s="2" t="n">
        <v>63.08</v>
      </c>
      <c r="H4358" s="2" t="n">
        <v>40</v>
      </c>
      <c r="I4358" s="2" t="n">
        <v/>
      </c>
      <c r="J4358" s="2" t="inlineStr">
        <is>
          <t>GPA</t>
        </is>
      </c>
    </row>
    <row r="4359">
      <c r="A4359" s="2" t="n">
        <v>8</v>
      </c>
      <c r="B4359" s="2" t="n">
        <v>1965</v>
      </c>
      <c r="C4359" s="2" t="inlineStr">
        <is>
          <t>SEPARACAO</t>
        </is>
      </c>
      <c r="D4359" s="2" t="inlineStr">
        <is>
          <t>6029205</t>
        </is>
      </c>
      <c r="E4359" s="2" t="inlineStr">
        <is>
          <t>Elan Moura De Oliveira</t>
        </is>
      </c>
      <c r="F4359" s="2" t="n">
        <v>340</v>
      </c>
      <c r="G4359" s="2" t="n">
        <v>13.09</v>
      </c>
      <c r="H4359" s="2" t="n">
        <v>26</v>
      </c>
      <c r="I4359" s="2" t="n">
        <v/>
      </c>
      <c r="J4359" s="2" t="inlineStr">
        <is>
          <t>GPA</t>
        </is>
      </c>
    </row>
    <row r="4360">
      <c r="A4360" s="2" t="n">
        <v>8</v>
      </c>
      <c r="B4360" s="2" t="n">
        <v>1965</v>
      </c>
      <c r="C4360" s="2" t="inlineStr">
        <is>
          <t>SEPARACAO</t>
        </is>
      </c>
      <c r="D4360" s="2" t="inlineStr">
        <is>
          <t>6029566</t>
        </is>
      </c>
      <c r="E4360" s="2" t="inlineStr">
        <is>
          <t>Alexandre Carpani</t>
        </is>
      </c>
      <c r="F4360" s="2" t="n">
        <v>2584</v>
      </c>
      <c r="G4360" s="2" t="n">
        <v>59.34</v>
      </c>
      <c r="H4360" s="2" t="n">
        <v>44</v>
      </c>
      <c r="I4360" s="2" t="n">
        <v/>
      </c>
      <c r="J4360" s="2" t="inlineStr">
        <is>
          <t>GPA</t>
        </is>
      </c>
    </row>
    <row r="4361">
      <c r="A4361" s="2" t="n">
        <v>8</v>
      </c>
      <c r="B4361" s="2" t="n">
        <v>1965</v>
      </c>
      <c r="C4361" s="2" t="inlineStr">
        <is>
          <t>SEPARACAO</t>
        </is>
      </c>
      <c r="D4361" s="2" t="inlineStr">
        <is>
          <t>6029825</t>
        </is>
      </c>
      <c r="E4361" s="2" t="inlineStr">
        <is>
          <t>Carla Paola Guzman Palacios</t>
        </is>
      </c>
      <c r="F4361" s="2" t="n">
        <v>1751</v>
      </c>
      <c r="G4361" s="2" t="n">
        <v>52.67</v>
      </c>
      <c r="H4361" s="2" t="n">
        <v>33</v>
      </c>
      <c r="I4361" s="2" t="n">
        <v/>
      </c>
      <c r="J4361" s="2" t="inlineStr">
        <is>
          <t>GPA</t>
        </is>
      </c>
    </row>
    <row r="4362">
      <c r="A4362" s="2" t="n">
        <v>8</v>
      </c>
      <c r="B4362" s="2" t="n">
        <v>1965</v>
      </c>
      <c r="C4362" s="2" t="inlineStr">
        <is>
          <t>SEPARACAO</t>
        </is>
      </c>
      <c r="D4362" s="2" t="inlineStr">
        <is>
          <t>6030343</t>
        </is>
      </c>
      <c r="E4362" s="2" t="inlineStr">
        <is>
          <t>Lucas Gomes De Santana</t>
        </is>
      </c>
      <c r="F4362" s="2" t="n">
        <v>698</v>
      </c>
      <c r="G4362" s="2" t="n">
        <v>26.55</v>
      </c>
      <c r="H4362" s="2" t="n">
        <v>26</v>
      </c>
      <c r="I4362" s="2" t="n">
        <v/>
      </c>
      <c r="J4362" s="2" t="inlineStr">
        <is>
          <t>GPA</t>
        </is>
      </c>
    </row>
    <row r="4363">
      <c r="A4363" s="2" t="n">
        <v>8</v>
      </c>
      <c r="B4363" s="2" t="n">
        <v>1965</v>
      </c>
      <c r="C4363" s="2" t="inlineStr">
        <is>
          <t>SEPARACAO</t>
        </is>
      </c>
      <c r="D4363" s="2" t="inlineStr">
        <is>
          <t>6030378</t>
        </is>
      </c>
      <c r="E4363" s="2" t="inlineStr">
        <is>
          <t>Luan Henrique Silva</t>
        </is>
      </c>
      <c r="F4363" s="2" t="n">
        <v>749</v>
      </c>
      <c r="G4363" s="2" t="n">
        <v>30.97</v>
      </c>
      <c r="H4363" s="2" t="n">
        <v>24</v>
      </c>
      <c r="I4363" s="2" t="n">
        <v/>
      </c>
      <c r="J4363" s="2" t="inlineStr">
        <is>
          <t>GPA</t>
        </is>
      </c>
    </row>
    <row r="4364">
      <c r="A4364" s="2" t="n">
        <v>8</v>
      </c>
      <c r="B4364" s="2" t="n">
        <v>1965</v>
      </c>
      <c r="C4364" s="2" t="inlineStr">
        <is>
          <t>SEPARACAO</t>
        </is>
      </c>
      <c r="D4364" s="2" t="inlineStr">
        <is>
          <t>6030475</t>
        </is>
      </c>
      <c r="E4364" s="2" t="inlineStr">
        <is>
          <t>Larissa Nascimento Souza</t>
        </is>
      </c>
      <c r="F4364" s="2" t="n">
        <v>947</v>
      </c>
      <c r="G4364" s="2" t="n">
        <v>38.64</v>
      </c>
      <c r="H4364" s="2" t="n">
        <v>25</v>
      </c>
      <c r="I4364" s="2" t="n">
        <v/>
      </c>
      <c r="J4364" s="2" t="inlineStr">
        <is>
          <t>GPA</t>
        </is>
      </c>
    </row>
    <row r="4365">
      <c r="A4365" s="2" t="n">
        <v>8</v>
      </c>
      <c r="B4365" s="2" t="n">
        <v>1965</v>
      </c>
      <c r="C4365" s="2" t="inlineStr">
        <is>
          <t>SEPARACAO</t>
        </is>
      </c>
      <c r="D4365" s="2" t="inlineStr">
        <is>
          <t>6030530</t>
        </is>
      </c>
      <c r="E4365" s="2" t="inlineStr">
        <is>
          <t>Gabriel Alves Felix</t>
        </is>
      </c>
      <c r="F4365" s="2" t="n">
        <v>532</v>
      </c>
      <c r="G4365" s="2" t="n">
        <v>22.69</v>
      </c>
      <c r="H4365" s="2" t="n">
        <v>23</v>
      </c>
      <c r="I4365" s="2" t="n">
        <v/>
      </c>
      <c r="J4365" s="2" t="inlineStr">
        <is>
          <t>GPA</t>
        </is>
      </c>
    </row>
    <row r="4366">
      <c r="A4366" s="2" t="n">
        <v>8</v>
      </c>
      <c r="B4366" s="2" t="n">
        <v>1965</v>
      </c>
      <c r="C4366" s="2" t="inlineStr">
        <is>
          <t>SEPARACAO</t>
        </is>
      </c>
      <c r="D4366" s="2" t="inlineStr">
        <is>
          <t>6030556</t>
        </is>
      </c>
      <c r="E4366" s="2" t="inlineStr">
        <is>
          <t>Kerolyn Ferreira Rodrigues Pereira</t>
        </is>
      </c>
      <c r="F4366" s="2" t="n">
        <v>1235</v>
      </c>
      <c r="G4366" s="2" t="n">
        <v>36.64</v>
      </c>
      <c r="H4366" s="2" t="n">
        <v>34</v>
      </c>
      <c r="I4366" s="2" t="n">
        <v/>
      </c>
      <c r="J4366" s="2" t="inlineStr">
        <is>
          <t>GPA</t>
        </is>
      </c>
    </row>
    <row r="4367">
      <c r="A4367" s="2" t="n">
        <v>8</v>
      </c>
      <c r="B4367" s="2" t="n">
        <v>1965</v>
      </c>
      <c r="C4367" s="2" t="inlineStr">
        <is>
          <t>SEPARACAO</t>
        </is>
      </c>
      <c r="D4367" s="2" t="inlineStr">
        <is>
          <t>6030564</t>
        </is>
      </c>
      <c r="E4367" s="2" t="inlineStr">
        <is>
          <t>Ana Paula Pereira Goncalves</t>
        </is>
      </c>
      <c r="F4367" s="2" t="n">
        <v>2624</v>
      </c>
      <c r="G4367" s="2" t="n">
        <v>55.51</v>
      </c>
      <c r="H4367" s="2" t="n">
        <v>47</v>
      </c>
      <c r="I4367" s="2" t="n">
        <v/>
      </c>
      <c r="J4367" s="2" t="inlineStr">
        <is>
          <t>GPA</t>
        </is>
      </c>
    </row>
    <row r="4368">
      <c r="A4368" s="2" t="n">
        <v>8</v>
      </c>
      <c r="B4368" s="2" t="n">
        <v>1965</v>
      </c>
      <c r="C4368" s="2" t="inlineStr">
        <is>
          <t>SEPARACAO</t>
        </is>
      </c>
      <c r="D4368" s="2" t="inlineStr">
        <is>
          <t>6030599</t>
        </is>
      </c>
      <c r="E4368" s="2" t="inlineStr">
        <is>
          <t>Jonathan Kelvin Goncalves Dos Santos</t>
        </is>
      </c>
      <c r="F4368" s="2" t="n">
        <v>314</v>
      </c>
      <c r="G4368" s="2" t="n">
        <v>17.22</v>
      </c>
      <c r="H4368" s="2" t="n">
        <v>18</v>
      </c>
      <c r="I4368" s="2" t="n">
        <v/>
      </c>
      <c r="J4368" s="2" t="inlineStr">
        <is>
          <t>GPA</t>
        </is>
      </c>
    </row>
    <row r="4369">
      <c r="A4369" s="2" t="n">
        <v>8</v>
      </c>
      <c r="B4369" s="2" t="n">
        <v>1965</v>
      </c>
      <c r="C4369" s="2" t="inlineStr">
        <is>
          <t>SEPARACAO</t>
        </is>
      </c>
      <c r="D4369" s="2" t="inlineStr">
        <is>
          <t>6030670</t>
        </is>
      </c>
      <c r="E4369" s="2" t="inlineStr">
        <is>
          <t>Maria Clara Da Silva Castellanos</t>
        </is>
      </c>
      <c r="F4369" s="2" t="n">
        <v>689</v>
      </c>
      <c r="G4369" s="2" t="n">
        <v>17.29</v>
      </c>
      <c r="H4369" s="2" t="n">
        <v>40</v>
      </c>
      <c r="I4369" s="2" t="n">
        <v/>
      </c>
      <c r="J4369" s="2" t="inlineStr">
        <is>
          <t>GPA</t>
        </is>
      </c>
    </row>
    <row r="4370">
      <c r="A4370" s="2" t="n">
        <v>8</v>
      </c>
      <c r="B4370" s="2" t="n">
        <v>1965</v>
      </c>
      <c r="C4370" s="2" t="inlineStr">
        <is>
          <t>SEPARACAO</t>
        </is>
      </c>
      <c r="D4370" s="2" t="inlineStr">
        <is>
          <t>6030726</t>
        </is>
      </c>
      <c r="E4370" s="2" t="inlineStr">
        <is>
          <t>Cairon Tarrao Campos</t>
        </is>
      </c>
      <c r="F4370" s="2" t="n">
        <v>242</v>
      </c>
      <c r="G4370" s="2" t="n">
        <v>12.4</v>
      </c>
      <c r="H4370" s="2" t="n">
        <v>20</v>
      </c>
      <c r="I4370" s="2" t="n">
        <v/>
      </c>
      <c r="J4370" s="2" t="inlineStr">
        <is>
          <t>GPA</t>
        </is>
      </c>
    </row>
    <row r="4371">
      <c r="A4371" s="2" t="n">
        <v>8</v>
      </c>
      <c r="B4371" s="2" t="n">
        <v>1965</v>
      </c>
      <c r="C4371" s="2" t="inlineStr">
        <is>
          <t>SEPARACAO</t>
        </is>
      </c>
      <c r="D4371" s="2" t="inlineStr">
        <is>
          <t>6030785</t>
        </is>
      </c>
      <c r="E4371" s="2" t="inlineStr">
        <is>
          <t>Daniel Carlos Vinicius De Lima</t>
        </is>
      </c>
      <c r="F4371" s="2" t="n">
        <v>632</v>
      </c>
      <c r="G4371" s="2" t="n">
        <v>27.36</v>
      </c>
      <c r="H4371" s="2" t="n">
        <v>23</v>
      </c>
      <c r="I4371" s="2" t="n">
        <v/>
      </c>
      <c r="J4371" s="2" t="inlineStr">
        <is>
          <t>GPA</t>
        </is>
      </c>
    </row>
    <row r="4372">
      <c r="A4372" s="2" t="n">
        <v>8</v>
      </c>
      <c r="B4372" s="2" t="n">
        <v>1965</v>
      </c>
      <c r="C4372" s="2" t="inlineStr">
        <is>
          <t>SEPARACAO</t>
        </is>
      </c>
      <c r="D4372" s="2" t="inlineStr">
        <is>
          <t>6031129</t>
        </is>
      </c>
      <c r="E4372" s="2" t="inlineStr">
        <is>
          <t>Gustavo Alcantara Mariano</t>
        </is>
      </c>
      <c r="F4372" s="2" t="n">
        <v>595</v>
      </c>
      <c r="G4372" s="2" t="n">
        <v>13.86</v>
      </c>
      <c r="H4372" s="2" t="n">
        <v>43</v>
      </c>
      <c r="I4372" s="2" t="n">
        <v/>
      </c>
      <c r="J4372" s="2" t="inlineStr">
        <is>
          <t>GPA</t>
        </is>
      </c>
    </row>
    <row r="4373">
      <c r="A4373" s="2" t="n">
        <v>8</v>
      </c>
      <c r="B4373" s="2" t="n">
        <v>1965</v>
      </c>
      <c r="C4373" s="2" t="inlineStr">
        <is>
          <t>SEPARACAO</t>
        </is>
      </c>
      <c r="D4373" s="2" t="inlineStr">
        <is>
          <t>6031277</t>
        </is>
      </c>
      <c r="E4373" s="2" t="inlineStr">
        <is>
          <t>Matheus Dos Santos De Sousa</t>
        </is>
      </c>
      <c r="F4373" s="2" t="n">
        <v>756</v>
      </c>
      <c r="G4373" s="2" t="n">
        <v>26.2</v>
      </c>
      <c r="H4373" s="2" t="n">
        <v>29</v>
      </c>
      <c r="I4373" s="2" t="n">
        <v/>
      </c>
      <c r="J4373" s="2" t="inlineStr">
        <is>
          <t>GPA</t>
        </is>
      </c>
    </row>
    <row r="4374">
      <c r="A4374" s="2" t="n">
        <v>8</v>
      </c>
      <c r="B4374" s="2" t="n">
        <v>1965</v>
      </c>
      <c r="C4374" s="2" t="inlineStr">
        <is>
          <t>SEPARACAO</t>
        </is>
      </c>
      <c r="D4374" s="2" t="inlineStr">
        <is>
          <t>6032010</t>
        </is>
      </c>
      <c r="E4374" s="2" t="inlineStr">
        <is>
          <t>Joao Vitor Andrade De Oliveira</t>
        </is>
      </c>
      <c r="F4374" s="2" t="n">
        <v>1091</v>
      </c>
      <c r="G4374" s="2" t="n">
        <v>34.63</v>
      </c>
      <c r="H4374" s="2" t="n">
        <v>32</v>
      </c>
      <c r="I4374" s="2" t="n">
        <v/>
      </c>
      <c r="J4374" s="2" t="inlineStr">
        <is>
          <t>GPA</t>
        </is>
      </c>
    </row>
    <row r="4375">
      <c r="A4375" s="2" t="n">
        <v>8</v>
      </c>
      <c r="B4375" s="2" t="n">
        <v>1965</v>
      </c>
      <c r="C4375" s="2" t="inlineStr">
        <is>
          <t>SEPARACAO</t>
        </is>
      </c>
      <c r="D4375" s="2" t="inlineStr">
        <is>
          <t>6032052</t>
        </is>
      </c>
      <c r="E4375" s="2" t="inlineStr">
        <is>
          <t>Giulia Aparecida Barbosa Celestino</t>
        </is>
      </c>
      <c r="F4375" s="2" t="n">
        <v>2445</v>
      </c>
      <c r="G4375" s="2" t="n">
        <v>54.01</v>
      </c>
      <c r="H4375" s="2" t="n">
        <v>45</v>
      </c>
      <c r="I4375" s="2" t="n">
        <v/>
      </c>
      <c r="J4375" s="2" t="inlineStr">
        <is>
          <t>GPA</t>
        </is>
      </c>
    </row>
    <row r="4376">
      <c r="A4376" s="2" t="n">
        <v>8</v>
      </c>
      <c r="B4376" s="2" t="n">
        <v>1965</v>
      </c>
      <c r="C4376" s="2" t="inlineStr">
        <is>
          <t>SEPARACAO</t>
        </is>
      </c>
      <c r="D4376" s="2" t="inlineStr">
        <is>
          <t>6032060</t>
        </is>
      </c>
      <c r="E4376" s="2" t="inlineStr">
        <is>
          <t>Lucelio Rodrigues Da Silva</t>
        </is>
      </c>
      <c r="F4376" s="2" t="n">
        <v>2249</v>
      </c>
      <c r="G4376" s="2" t="n">
        <v>65.44</v>
      </c>
      <c r="H4376" s="2" t="n">
        <v>34</v>
      </c>
      <c r="I4376" s="2" t="n">
        <v/>
      </c>
      <c r="J4376" s="2" t="inlineStr">
        <is>
          <t>GPA</t>
        </is>
      </c>
    </row>
    <row r="4377">
      <c r="A4377" s="2" t="n">
        <v>8</v>
      </c>
      <c r="B4377" s="2" t="n">
        <v>1965</v>
      </c>
      <c r="C4377" s="2" t="inlineStr">
        <is>
          <t>SEPARACAO</t>
        </is>
      </c>
      <c r="D4377" s="2" t="inlineStr">
        <is>
          <t>6032150</t>
        </is>
      </c>
      <c r="E4377" s="2" t="inlineStr">
        <is>
          <t>Caio Henrique De Jesus Augusto</t>
        </is>
      </c>
      <c r="F4377" s="2" t="n">
        <v>381</v>
      </c>
      <c r="G4377" s="2" t="n">
        <v>3.04</v>
      </c>
      <c r="H4377" s="2" t="n">
        <v>125</v>
      </c>
      <c r="I4377" s="2" t="n">
        <v/>
      </c>
      <c r="J4377" s="2" t="inlineStr">
        <is>
          <t>GPA</t>
        </is>
      </c>
    </row>
    <row r="4378">
      <c r="A4378" s="2" t="n">
        <v>8</v>
      </c>
      <c r="B4378" s="2" t="n">
        <v>1965</v>
      </c>
      <c r="C4378" s="2" t="inlineStr">
        <is>
          <t>SEPARACAO</t>
        </is>
      </c>
      <c r="D4378" s="2" t="inlineStr">
        <is>
          <t>6032257</t>
        </is>
      </c>
      <c r="E4378" s="2" t="inlineStr">
        <is>
          <t>Rodrigo Dos Santos Domingues</t>
        </is>
      </c>
      <c r="F4378" s="2" t="n">
        <v>1288</v>
      </c>
      <c r="G4378" s="2" t="n">
        <v>34.65</v>
      </c>
      <c r="H4378" s="2" t="n">
        <v>37</v>
      </c>
      <c r="I4378" s="2" t="n">
        <v/>
      </c>
      <c r="J4378" s="2" t="inlineStr">
        <is>
          <t>GPA</t>
        </is>
      </c>
    </row>
    <row r="4379">
      <c r="A4379" s="2" t="n">
        <v>8</v>
      </c>
      <c r="B4379" s="2" t="n">
        <v>1965</v>
      </c>
      <c r="C4379" s="2" t="inlineStr">
        <is>
          <t>SEPARACAO</t>
        </is>
      </c>
      <c r="D4379" s="2" t="inlineStr">
        <is>
          <t>6032630</t>
        </is>
      </c>
      <c r="E4379" s="2" t="inlineStr">
        <is>
          <t>Paulo Roberto De Farias</t>
        </is>
      </c>
      <c r="F4379" s="2" t="n">
        <v>2198</v>
      </c>
      <c r="G4379" s="2" t="n">
        <v>42.92</v>
      </c>
      <c r="H4379" s="2" t="n">
        <v>51</v>
      </c>
      <c r="I4379" s="2" t="n">
        <v/>
      </c>
      <c r="J4379" s="2" t="inlineStr">
        <is>
          <t>GPA</t>
        </is>
      </c>
    </row>
    <row r="4380">
      <c r="A4380" s="2" t="n">
        <v>8</v>
      </c>
      <c r="B4380" s="2" t="n">
        <v>1965</v>
      </c>
      <c r="C4380" s="2" t="inlineStr">
        <is>
          <t>SEPARACAO</t>
        </is>
      </c>
      <c r="D4380" s="2" t="inlineStr">
        <is>
          <t>6032699</t>
        </is>
      </c>
      <c r="E4380" s="2" t="inlineStr">
        <is>
          <t>Andreia Correa De Maceno</t>
        </is>
      </c>
      <c r="F4380" s="2" t="n">
        <v>868</v>
      </c>
      <c r="G4380" s="2" t="n">
        <v>44.02</v>
      </c>
      <c r="H4380" s="2" t="n">
        <v>20</v>
      </c>
      <c r="I4380" s="2" t="n">
        <v/>
      </c>
      <c r="J4380" s="2" t="inlineStr">
        <is>
          <t>GPA</t>
        </is>
      </c>
    </row>
    <row r="4381">
      <c r="A4381" s="2" t="n">
        <v>8</v>
      </c>
      <c r="B4381" s="2" t="n">
        <v>1965</v>
      </c>
      <c r="C4381" s="2" t="inlineStr">
        <is>
          <t>SEPARACAO</t>
        </is>
      </c>
      <c r="D4381" s="2" t="inlineStr">
        <is>
          <t>6032850</t>
        </is>
      </c>
      <c r="E4381" s="2" t="inlineStr">
        <is>
          <t>Jose Antonio Gonzalez Ruffin</t>
        </is>
      </c>
      <c r="F4381" s="2" t="n">
        <v>1387</v>
      </c>
      <c r="G4381" s="2" t="n">
        <v>28.87</v>
      </c>
      <c r="H4381" s="2" t="n">
        <v>48</v>
      </c>
      <c r="I4381" s="2" t="n">
        <v/>
      </c>
      <c r="J4381" s="2" t="inlineStr">
        <is>
          <t>GPA</t>
        </is>
      </c>
    </row>
    <row r="4382">
      <c r="A4382" s="2" t="n">
        <v>8</v>
      </c>
      <c r="B4382" s="2" t="n">
        <v>1965</v>
      </c>
      <c r="C4382" s="2" t="inlineStr">
        <is>
          <t>SEPARACAO</t>
        </is>
      </c>
      <c r="D4382" s="2" t="inlineStr">
        <is>
          <t>6032940</t>
        </is>
      </c>
      <c r="E4382" s="2" t="inlineStr">
        <is>
          <t>Silvio Bernardo Noronha Da Silva</t>
        </is>
      </c>
      <c r="F4382" s="2" t="n">
        <v>818</v>
      </c>
      <c r="G4382" s="2" t="n">
        <v>29.99</v>
      </c>
      <c r="H4382" s="2" t="n">
        <v>27</v>
      </c>
      <c r="I4382" s="2" t="n">
        <v/>
      </c>
      <c r="J4382" s="2" t="inlineStr">
        <is>
          <t>GPA</t>
        </is>
      </c>
    </row>
    <row r="4383">
      <c r="A4383" s="2" t="n">
        <v>8</v>
      </c>
      <c r="B4383" s="2" t="n">
        <v>1965</v>
      </c>
      <c r="C4383" s="2" t="inlineStr">
        <is>
          <t>SEPARACAO</t>
        </is>
      </c>
      <c r="D4383" s="2" t="inlineStr">
        <is>
          <t>6033008</t>
        </is>
      </c>
      <c r="E4383" s="2" t="inlineStr">
        <is>
          <t>Jefferson Ferreira De Castro</t>
        </is>
      </c>
      <c r="F4383" s="2" t="n">
        <v>1581</v>
      </c>
      <c r="G4383" s="2" t="n">
        <v>39.46</v>
      </c>
      <c r="H4383" s="2" t="n">
        <v>40</v>
      </c>
      <c r="I4383" s="2" t="n">
        <v/>
      </c>
      <c r="J4383" s="2" t="inlineStr">
        <is>
          <t>GPA</t>
        </is>
      </c>
    </row>
    <row r="4384">
      <c r="A4384" s="2" t="n">
        <v>8</v>
      </c>
      <c r="B4384" s="2" t="n">
        <v>1965</v>
      </c>
      <c r="C4384" s="2" t="inlineStr">
        <is>
          <t>SEPARACAO</t>
        </is>
      </c>
      <c r="D4384" s="2" t="inlineStr">
        <is>
          <t>6033032</t>
        </is>
      </c>
      <c r="E4384" s="2" t="inlineStr">
        <is>
          <t>Henrique De Souza Ribeiro</t>
        </is>
      </c>
      <c r="F4384" s="2" t="n">
        <v>1607</v>
      </c>
      <c r="G4384" s="2" t="n">
        <v>36.63</v>
      </c>
      <c r="H4384" s="2" t="n">
        <v>44</v>
      </c>
      <c r="I4384" s="2" t="n">
        <v/>
      </c>
      <c r="J4384" s="2" t="inlineStr">
        <is>
          <t>GPA</t>
        </is>
      </c>
    </row>
    <row r="4385">
      <c r="A4385" s="2" t="n">
        <v>8</v>
      </c>
      <c r="B4385" s="2" t="n">
        <v>1965</v>
      </c>
      <c r="C4385" s="2" t="inlineStr">
        <is>
          <t>SEPARACAO</t>
        </is>
      </c>
      <c r="D4385" s="2" t="inlineStr">
        <is>
          <t>6033148</t>
        </is>
      </c>
      <c r="E4385" s="2" t="inlineStr">
        <is>
          <t>Isabele Luiz Justino Da Silva</t>
        </is>
      </c>
      <c r="F4385" s="2" t="n">
        <v>1358</v>
      </c>
      <c r="G4385" s="2" t="n">
        <v>35.16</v>
      </c>
      <c r="H4385" s="2" t="n">
        <v>39</v>
      </c>
      <c r="I4385" s="2" t="n">
        <v/>
      </c>
      <c r="J4385" s="2" t="inlineStr">
        <is>
          <t>GPA</t>
        </is>
      </c>
    </row>
    <row r="4386">
      <c r="A4386" s="2" t="n">
        <v>8</v>
      </c>
      <c r="B4386" s="2" t="n">
        <v>1965</v>
      </c>
      <c r="C4386" s="2" t="inlineStr">
        <is>
          <t>SEPARACAO</t>
        </is>
      </c>
      <c r="D4386" s="2" t="inlineStr">
        <is>
          <t>6033512</t>
        </is>
      </c>
      <c r="E4386" s="2" t="inlineStr">
        <is>
          <t>Carla Cristiane Melo Da Silva</t>
        </is>
      </c>
      <c r="F4386" s="2" t="n">
        <v>329</v>
      </c>
      <c r="G4386" s="2" t="n">
        <v>11.81</v>
      </c>
      <c r="H4386" s="2" t="n">
        <v>28</v>
      </c>
      <c r="I4386" s="2" t="n">
        <v/>
      </c>
      <c r="J4386" s="2" t="inlineStr">
        <is>
          <t>GPA</t>
        </is>
      </c>
    </row>
    <row r="4387">
      <c r="A4387" s="2" t="n">
        <v>8</v>
      </c>
      <c r="B4387" s="2" t="n">
        <v>1965</v>
      </c>
      <c r="C4387" s="2" t="inlineStr">
        <is>
          <t>SEPARACAO</t>
        </is>
      </c>
      <c r="D4387" s="2" t="inlineStr">
        <is>
          <t>6033687</t>
        </is>
      </c>
      <c r="E4387" s="2" t="inlineStr">
        <is>
          <t>Nathaly Dos Santos Souza</t>
        </is>
      </c>
      <c r="F4387" s="2" t="n">
        <v>109</v>
      </c>
      <c r="G4387" s="2" t="n">
        <v>5.55</v>
      </c>
      <c r="H4387" s="2" t="n">
        <v>20</v>
      </c>
      <c r="I4387" s="2" t="n">
        <v/>
      </c>
      <c r="J4387" s="2" t="inlineStr">
        <is>
          <t>GPA</t>
        </is>
      </c>
    </row>
    <row r="4388">
      <c r="A4388" s="2" t="n">
        <v>8</v>
      </c>
      <c r="B4388" s="2" t="n">
        <v>1965</v>
      </c>
      <c r="C4388" s="2" t="inlineStr">
        <is>
          <t>SEPARACAO</t>
        </is>
      </c>
      <c r="D4388" s="2" t="inlineStr">
        <is>
          <t>6033865</t>
        </is>
      </c>
      <c r="E4388" s="2" t="inlineStr">
        <is>
          <t>Jefferson Arantes Constantin Govas</t>
        </is>
      </c>
      <c r="F4388" s="2" t="n">
        <v>639</v>
      </c>
      <c r="G4388" s="2" t="n">
        <v>19.02</v>
      </c>
      <c r="H4388" s="2" t="n">
        <v>34</v>
      </c>
      <c r="I4388" s="2" t="n">
        <v/>
      </c>
      <c r="J4388" s="2" t="inlineStr">
        <is>
          <t>GPA</t>
        </is>
      </c>
    </row>
    <row r="4389">
      <c r="A4389" s="2" t="n">
        <v>8</v>
      </c>
      <c r="B4389" s="2" t="n">
        <v>1965</v>
      </c>
      <c r="C4389" s="2" t="inlineStr">
        <is>
          <t>SEPARACAO</t>
        </is>
      </c>
      <c r="D4389" s="2" t="inlineStr">
        <is>
          <t>6033911</t>
        </is>
      </c>
      <c r="E4389" s="2" t="inlineStr">
        <is>
          <t>Leticia Alves De Araujo</t>
        </is>
      </c>
      <c r="F4389" s="2" t="n">
        <v>541</v>
      </c>
      <c r="G4389" s="2" t="n">
        <v>15.71</v>
      </c>
      <c r="H4389" s="2" t="n">
        <v>34</v>
      </c>
      <c r="I4389" s="2" t="n">
        <v/>
      </c>
      <c r="J4389" s="2" t="inlineStr">
        <is>
          <t>GPA</t>
        </is>
      </c>
    </row>
    <row r="4390">
      <c r="A4390" s="2" t="n">
        <v>8</v>
      </c>
      <c r="B4390" s="2" t="n">
        <v>1965</v>
      </c>
      <c r="C4390" s="2" t="inlineStr">
        <is>
          <t>SEPARACAO</t>
        </is>
      </c>
      <c r="D4390" s="2" t="inlineStr">
        <is>
          <t>6034250</t>
        </is>
      </c>
      <c r="E4390" s="2" t="inlineStr">
        <is>
          <t>Gedeon Rodrigues Pereira</t>
        </is>
      </c>
      <c r="F4390" s="2" t="n">
        <v>472</v>
      </c>
      <c r="G4390" s="2" t="n">
        <v>18.18</v>
      </c>
      <c r="H4390" s="2" t="n">
        <v>26</v>
      </c>
      <c r="I4390" s="2" t="n">
        <v/>
      </c>
      <c r="J4390" s="2" t="inlineStr">
        <is>
          <t>GPA</t>
        </is>
      </c>
    </row>
    <row r="4391">
      <c r="A4391" s="2" t="n">
        <v>8</v>
      </c>
      <c r="B4391" s="2" t="n">
        <v>1965</v>
      </c>
      <c r="C4391" s="2" t="inlineStr">
        <is>
          <t>SEPARACAO</t>
        </is>
      </c>
      <c r="D4391" s="2" t="inlineStr">
        <is>
          <t>6034640</t>
        </is>
      </c>
      <c r="E4391" s="2" t="inlineStr">
        <is>
          <t>Andre Lucas Dos Santos Ferreira</t>
        </is>
      </c>
      <c r="F4391" s="2" t="n">
        <v>166</v>
      </c>
      <c r="G4391" s="2" t="n">
        <v>3.1</v>
      </c>
      <c r="H4391" s="2" t="n">
        <v>54</v>
      </c>
      <c r="I4391" s="2" t="n">
        <v/>
      </c>
      <c r="J4391" s="2" t="inlineStr">
        <is>
          <t>GPA</t>
        </is>
      </c>
    </row>
    <row r="4392">
      <c r="A4392" s="2" t="n">
        <v>8</v>
      </c>
      <c r="B4392" s="2" t="n">
        <v>1965</v>
      </c>
      <c r="C4392" s="2" t="inlineStr">
        <is>
          <t>SEPARACAO</t>
        </is>
      </c>
      <c r="D4392" s="2" t="inlineStr">
        <is>
          <t>6034799</t>
        </is>
      </c>
      <c r="E4392" s="2" t="inlineStr">
        <is>
          <t>Sunday Chukwu Nwaonye</t>
        </is>
      </c>
      <c r="F4392" s="2" t="n">
        <v>184</v>
      </c>
      <c r="G4392" s="2" t="n">
        <v>11.46</v>
      </c>
      <c r="H4392" s="2" t="n">
        <v>16</v>
      </c>
      <c r="I4392" s="2" t="n">
        <v/>
      </c>
      <c r="J4392" s="2" t="inlineStr">
        <is>
          <t>GPA</t>
        </is>
      </c>
    </row>
    <row r="4393">
      <c r="A4393" s="2" t="n">
        <v>8</v>
      </c>
      <c r="B4393" s="2" t="n">
        <v>1965</v>
      </c>
      <c r="C4393" s="2" t="inlineStr">
        <is>
          <t>SEPARACAO</t>
        </is>
      </c>
      <c r="D4393" s="2" t="inlineStr">
        <is>
          <t>6034926</t>
        </is>
      </c>
      <c r="E4393" s="2" t="inlineStr">
        <is>
          <t>Gleidiane Dos Santos Braz</t>
        </is>
      </c>
      <c r="F4393" s="2" t="n">
        <v>424</v>
      </c>
      <c r="G4393" s="2" t="n">
        <v>11.84</v>
      </c>
      <c r="H4393" s="2" t="n">
        <v>36</v>
      </c>
      <c r="I4393" s="2" t="n">
        <v/>
      </c>
      <c r="J4393" s="2" t="inlineStr">
        <is>
          <t>GPA</t>
        </is>
      </c>
    </row>
    <row r="4394">
      <c r="A4394" s="2" t="n">
        <v>8</v>
      </c>
      <c r="B4394" s="2" t="n">
        <v>1965</v>
      </c>
      <c r="C4394" s="2" t="inlineStr">
        <is>
          <t>SEPARACAO</t>
        </is>
      </c>
      <c r="D4394" s="2" t="inlineStr">
        <is>
          <t>6035248</t>
        </is>
      </c>
      <c r="E4394" s="2" t="inlineStr">
        <is>
          <t>Matthew Nwarusi Onu</t>
        </is>
      </c>
      <c r="F4394" s="2" t="n">
        <v>431</v>
      </c>
      <c r="G4394" s="2" t="n">
        <v>18.96</v>
      </c>
      <c r="H4394" s="2" t="n">
        <v>23</v>
      </c>
      <c r="I4394" s="2" t="n">
        <v/>
      </c>
      <c r="J4394" s="2" t="inlineStr">
        <is>
          <t>GPA</t>
        </is>
      </c>
    </row>
    <row r="4395">
      <c r="A4395" s="2" t="n">
        <v>8</v>
      </c>
      <c r="B4395" s="2" t="n">
        <v>1965</v>
      </c>
      <c r="C4395" s="2" t="inlineStr">
        <is>
          <t>SEPARACAO</t>
        </is>
      </c>
      <c r="D4395" s="2" t="inlineStr">
        <is>
          <t>6035361</t>
        </is>
      </c>
      <c r="E4395" s="2" t="inlineStr">
        <is>
          <t>Marcella Da Cruz Ribeiro</t>
        </is>
      </c>
      <c r="F4395" s="2" t="n">
        <v>854</v>
      </c>
      <c r="G4395" s="2" t="n">
        <v>21.82</v>
      </c>
      <c r="H4395" s="2" t="n">
        <v>39</v>
      </c>
      <c r="I4395" s="2" t="n">
        <v/>
      </c>
      <c r="J4395" s="2" t="inlineStr">
        <is>
          <t>GPA</t>
        </is>
      </c>
    </row>
    <row r="4396">
      <c r="A4396" s="2" t="n">
        <v>8</v>
      </c>
      <c r="B4396" s="2" t="n">
        <v>1965</v>
      </c>
      <c r="C4396" s="2" t="inlineStr">
        <is>
          <t>SEPARACAO</t>
        </is>
      </c>
      <c r="D4396" s="2" t="inlineStr">
        <is>
          <t>6035370</t>
        </is>
      </c>
      <c r="E4396" s="2" t="inlineStr">
        <is>
          <t>Thalita Silva Barros</t>
        </is>
      </c>
      <c r="F4396" s="2" t="n">
        <v>53</v>
      </c>
      <c r="G4396" s="2" t="n">
        <v>5.57</v>
      </c>
      <c r="H4396" s="2" t="n">
        <v>10</v>
      </c>
      <c r="I4396" s="2" t="n">
        <v/>
      </c>
      <c r="J4396" s="2" t="inlineStr">
        <is>
          <t>GPA</t>
        </is>
      </c>
    </row>
    <row r="4397">
      <c r="A4397" s="2" t="n">
        <v>8</v>
      </c>
      <c r="B4397" s="2" t="n">
        <v>1965</v>
      </c>
      <c r="C4397" s="2" t="inlineStr">
        <is>
          <t>SEPARACAO</t>
        </is>
      </c>
      <c r="D4397" s="2" t="inlineStr">
        <is>
          <t>6035590</t>
        </is>
      </c>
      <c r="E4397" s="2" t="inlineStr">
        <is>
          <t>Tiago Aparecido Ferreira Cobo</t>
        </is>
      </c>
      <c r="F4397" s="2" t="n">
        <v>556</v>
      </c>
      <c r="G4397" s="2" t="n">
        <v>23.33</v>
      </c>
      <c r="H4397" s="2" t="n">
        <v>24</v>
      </c>
      <c r="I4397" s="2" t="n">
        <v/>
      </c>
      <c r="J4397" s="2" t="inlineStr">
        <is>
          <t>GPA</t>
        </is>
      </c>
    </row>
    <row r="4398">
      <c r="A4398" s="2" t="n">
        <v>8</v>
      </c>
      <c r="B4398" s="2" t="n">
        <v>1965</v>
      </c>
      <c r="C4398" s="2" t="inlineStr">
        <is>
          <t>SEPARACAO</t>
        </is>
      </c>
      <c r="D4398" s="2" t="inlineStr">
        <is>
          <t>6035604</t>
        </is>
      </c>
      <c r="E4398" s="2" t="inlineStr">
        <is>
          <t>Dagmar Sousa Dos Anjos</t>
        </is>
      </c>
      <c r="F4398" s="2" t="n">
        <v>115</v>
      </c>
      <c r="G4398" s="2" t="n">
        <v>3.16</v>
      </c>
      <c r="H4398" s="2" t="n">
        <v>36</v>
      </c>
      <c r="I4398" s="2" t="n">
        <v/>
      </c>
      <c r="J4398" s="2" t="inlineStr">
        <is>
          <t>GPA</t>
        </is>
      </c>
    </row>
    <row r="4399">
      <c r="A4399" s="2" t="n">
        <v>8</v>
      </c>
      <c r="B4399" s="2" t="n">
        <v>1965</v>
      </c>
      <c r="C4399" s="2" t="inlineStr">
        <is>
          <t>CARREGAMENTO</t>
        </is>
      </c>
      <c r="D4399" s="2" t="inlineStr">
        <is>
          <t>6035701</t>
        </is>
      </c>
      <c r="E4399" s="2" t="inlineStr">
        <is>
          <t>Thiago Marcelo Elizeu</t>
        </is>
      </c>
      <c r="F4399" s="2" t="n">
        <v>11</v>
      </c>
      <c r="G4399" s="2" t="n">
        <v>4.23</v>
      </c>
      <c r="H4399" s="2" t="n">
        <v>3</v>
      </c>
      <c r="I4399" s="2" t="n">
        <v>0</v>
      </c>
      <c r="J4399" s="2" t="inlineStr">
        <is>
          <t>GPA</t>
        </is>
      </c>
    </row>
    <row r="4400">
      <c r="A4400" s="2" t="n">
        <v>8</v>
      </c>
      <c r="B4400" s="2" t="n">
        <v>1965</v>
      </c>
      <c r="C4400" s="2" t="inlineStr">
        <is>
          <t>SEPARACAO</t>
        </is>
      </c>
      <c r="D4400" s="2" t="inlineStr">
        <is>
          <t>6035760</t>
        </is>
      </c>
      <c r="E4400" s="2" t="inlineStr">
        <is>
          <t>Gean Pereira Rodrigues</t>
        </is>
      </c>
      <c r="F4400" s="2" t="n">
        <v>901</v>
      </c>
      <c r="G4400" s="2" t="n">
        <v>14.01</v>
      </c>
      <c r="H4400" s="2" t="n">
        <v>64</v>
      </c>
      <c r="I4400" s="2" t="n">
        <v/>
      </c>
      <c r="J4400" s="2" t="inlineStr">
        <is>
          <t>GPA</t>
        </is>
      </c>
    </row>
    <row r="4401">
      <c r="A4401" s="2" t="n">
        <v>8</v>
      </c>
      <c r="B4401" s="2" t="n">
        <v>1965</v>
      </c>
      <c r="C4401" s="2" t="inlineStr">
        <is>
          <t>SEPARACAO</t>
        </is>
      </c>
      <c r="D4401" s="2" t="inlineStr">
        <is>
          <t>6035841</t>
        </is>
      </c>
      <c r="E4401" s="2" t="inlineStr">
        <is>
          <t>Iyalode Alvarenga Santos</t>
        </is>
      </c>
      <c r="F4401" s="2" t="n">
        <v>830</v>
      </c>
      <c r="G4401" s="2" t="n">
        <v>23.62</v>
      </c>
      <c r="H4401" s="2" t="n">
        <v>35</v>
      </c>
      <c r="I4401" s="2" t="n">
        <v/>
      </c>
      <c r="J4401" s="2" t="inlineStr">
        <is>
          <t>GPA</t>
        </is>
      </c>
    </row>
    <row r="4402">
      <c r="A4402" s="2" t="n">
        <v>8</v>
      </c>
      <c r="B4402" s="2" t="n">
        <v>1965</v>
      </c>
      <c r="C4402" s="2" t="inlineStr">
        <is>
          <t>SEPARACAO</t>
        </is>
      </c>
      <c r="D4402" s="2" t="inlineStr">
        <is>
          <t>6035930</t>
        </is>
      </c>
      <c r="E4402" s="2" t="inlineStr">
        <is>
          <t>Flavia Freitas Soares</t>
        </is>
      </c>
      <c r="F4402" s="2" t="n">
        <v>205</v>
      </c>
      <c r="G4402" s="2" t="n">
        <v>8.91</v>
      </c>
      <c r="H4402" s="2" t="n">
        <v>23</v>
      </c>
      <c r="I4402" s="2" t="n">
        <v/>
      </c>
      <c r="J4402" s="2" t="inlineStr">
        <is>
          <t>GPA</t>
        </is>
      </c>
    </row>
    <row r="4403">
      <c r="A4403" s="2" t="n">
        <v>8</v>
      </c>
      <c r="B4403" s="2" t="n">
        <v>1965</v>
      </c>
      <c r="C4403" s="2" t="inlineStr">
        <is>
          <t>SEPARACAO</t>
        </is>
      </c>
      <c r="D4403" s="2" t="inlineStr">
        <is>
          <t>6036104</t>
        </is>
      </c>
      <c r="E4403" s="2" t="inlineStr">
        <is>
          <t>Anderson Fernando Ribeiro</t>
        </is>
      </c>
      <c r="F4403" s="2" t="n">
        <v>127</v>
      </c>
      <c r="G4403" s="2" t="n">
        <v>2.42</v>
      </c>
      <c r="H4403" s="2" t="n">
        <v>52</v>
      </c>
      <c r="I4403" s="2" t="n">
        <v/>
      </c>
      <c r="J4403" s="2" t="inlineStr">
        <is>
          <t>GPA</t>
        </is>
      </c>
    </row>
    <row r="4404">
      <c r="A4404" s="2" t="n">
        <v>8</v>
      </c>
      <c r="B4404" s="2" t="n">
        <v>1965</v>
      </c>
      <c r="C4404" s="2" t="inlineStr">
        <is>
          <t>SEPARACAO</t>
        </is>
      </c>
      <c r="D4404" s="2" t="inlineStr">
        <is>
          <t>6036147</t>
        </is>
      </c>
      <c r="E4404" s="2" t="inlineStr">
        <is>
          <t>Ana Carla Raimundo Capistrano</t>
        </is>
      </c>
      <c r="F4404" s="2" t="n">
        <v>144</v>
      </c>
      <c r="G4404" s="2" t="n">
        <v>3.08</v>
      </c>
      <c r="H4404" s="2" t="n">
        <v>47</v>
      </c>
      <c r="I4404" s="2" t="n">
        <v/>
      </c>
      <c r="J4404" s="2" t="inlineStr">
        <is>
          <t>GPA</t>
        </is>
      </c>
    </row>
    <row r="4405">
      <c r="A4405" s="2" t="n">
        <v>8</v>
      </c>
      <c r="B4405" s="2" t="n">
        <v>1965</v>
      </c>
      <c r="C4405" s="2" t="inlineStr">
        <is>
          <t>SEPARACAO</t>
        </is>
      </c>
      <c r="D4405" s="2" t="inlineStr">
        <is>
          <t>6037593</t>
        </is>
      </c>
      <c r="E4405" s="2" t="inlineStr">
        <is>
          <t>Crislaine Ferrari De Arruda</t>
        </is>
      </c>
      <c r="F4405" s="2" t="n">
        <v>190</v>
      </c>
      <c r="G4405" s="2" t="n">
        <v>6</v>
      </c>
      <c r="H4405" s="2" t="n">
        <v>32</v>
      </c>
      <c r="I4405" s="2" t="n">
        <v/>
      </c>
      <c r="J4405" s="2" t="inlineStr">
        <is>
          <t>GPA</t>
        </is>
      </c>
    </row>
    <row r="4406">
      <c r="A4406" s="2" t="n">
        <v>8</v>
      </c>
      <c r="B4406" s="2" t="n">
        <v>1965</v>
      </c>
      <c r="C4406" s="2" t="inlineStr">
        <is>
          <t>SEPARACAO</t>
        </is>
      </c>
      <c r="D4406" s="2" t="inlineStr">
        <is>
          <t>612990</t>
        </is>
      </c>
      <c r="E4406" s="2" t="inlineStr">
        <is>
          <t>BEATRIZ RODRIGUES DE CARVALHO</t>
        </is>
      </c>
      <c r="F4406" s="2" t="n">
        <v>448</v>
      </c>
      <c r="G4406" s="2" t="n">
        <v>2.33</v>
      </c>
      <c r="H4406" s="2" t="n">
        <v>192</v>
      </c>
      <c r="I4406" s="2" t="n">
        <v/>
      </c>
      <c r="J4406" s="2" t="inlineStr">
        <is>
          <t>GPA</t>
        </is>
      </c>
    </row>
    <row r="4407">
      <c r="A4407" s="2" t="n">
        <v>8</v>
      </c>
      <c r="B4407" s="2" t="n">
        <v>1965</v>
      </c>
      <c r="C4407" s="2" t="inlineStr">
        <is>
          <t>ATIVIDADE OP. EMP.</t>
        </is>
      </c>
      <c r="D4407" s="2" t="inlineStr">
        <is>
          <t>613274</t>
        </is>
      </c>
      <c r="E4407" s="2" t="inlineStr">
        <is>
          <t>Carlos Eduardo Da Piedade Silva</t>
        </is>
      </c>
      <c r="F4407" s="2" t="n">
        <v>2303</v>
      </c>
      <c r="G4407" s="2" t="n">
        <v>218.82</v>
      </c>
      <c r="H4407" s="2" t="n">
        <v>11</v>
      </c>
      <c r="I4407" s="2" t="n">
        <v>0</v>
      </c>
      <c r="J4407" s="2" t="inlineStr">
        <is>
          <t>GPA</t>
        </is>
      </c>
    </row>
    <row r="4408">
      <c r="A4408" s="2" t="n">
        <v>8</v>
      </c>
      <c r="B4408" s="2" t="n">
        <v>1965</v>
      </c>
      <c r="C4408" s="2" t="inlineStr">
        <is>
          <t>ATIVIDADE OP. EMP.</t>
        </is>
      </c>
      <c r="D4408" s="2" t="inlineStr">
        <is>
          <t>6150</t>
        </is>
      </c>
      <c r="E4408" s="2" t="inlineStr">
        <is>
          <t>Francisco Lopes Braga</t>
        </is>
      </c>
      <c r="F4408" s="2" t="n">
        <v>3133</v>
      </c>
      <c r="G4408" s="2" t="n">
        <v>177.06</v>
      </c>
      <c r="H4408" s="2" t="n">
        <v>18</v>
      </c>
      <c r="I4408" s="2" t="n">
        <v>0</v>
      </c>
      <c r="J4408" s="2" t="inlineStr">
        <is>
          <t>GPA</t>
        </is>
      </c>
    </row>
    <row r="4409">
      <c r="A4409" s="2" t="n">
        <v>8</v>
      </c>
      <c r="B4409" s="2" t="n">
        <v>1965</v>
      </c>
      <c r="C4409" s="2" t="inlineStr">
        <is>
          <t>RECEBIMENTO</t>
        </is>
      </c>
      <c r="D4409" s="2" t="inlineStr">
        <is>
          <t>617148</t>
        </is>
      </c>
      <c r="E4409" s="2" t="inlineStr">
        <is>
          <t>Paulo Afonso De Farias</t>
        </is>
      </c>
      <c r="F4409" s="2" t="n">
        <v>4024</v>
      </c>
      <c r="G4409" s="2" t="n">
        <v>75.45999999999999</v>
      </c>
      <c r="H4409" s="2" t="n">
        <v>53</v>
      </c>
      <c r="I4409" s="2" t="n">
        <v>0</v>
      </c>
      <c r="J4409" s="2" t="inlineStr">
        <is>
          <t>GPA</t>
        </is>
      </c>
    </row>
    <row r="4410">
      <c r="A4410" s="2" t="n">
        <v>8</v>
      </c>
      <c r="B4410" s="2" t="n">
        <v>1965</v>
      </c>
      <c r="C4410" s="2" t="inlineStr">
        <is>
          <t>PUXADA RECEB</t>
        </is>
      </c>
      <c r="D4410" s="2" t="inlineStr">
        <is>
          <t>63035</t>
        </is>
      </c>
      <c r="E4410" s="2" t="inlineStr">
        <is>
          <t>ROBERTO ALVES DA SILVA</t>
        </is>
      </c>
      <c r="F4410" s="2" t="n">
        <v>404</v>
      </c>
      <c r="G4410" s="2" t="n">
        <v>39.22</v>
      </c>
      <c r="H4410" s="2" t="n">
        <v>10</v>
      </c>
      <c r="I4410" s="2" t="n">
        <v>0</v>
      </c>
      <c r="J4410" s="2" t="inlineStr">
        <is>
          <t>GPA</t>
        </is>
      </c>
    </row>
    <row r="4411">
      <c r="A4411" s="2" t="n">
        <v>8</v>
      </c>
      <c r="B4411" s="2" t="n">
        <v>1965</v>
      </c>
      <c r="C4411" s="2" t="inlineStr">
        <is>
          <t>RECEBIMENTO</t>
        </is>
      </c>
      <c r="D4411" s="2" t="inlineStr">
        <is>
          <t>63035</t>
        </is>
      </c>
      <c r="E4411" s="2" t="inlineStr">
        <is>
          <t>ROBERTO ALVES DA SILVA</t>
        </is>
      </c>
      <c r="F4411" s="2" t="n">
        <v>792</v>
      </c>
      <c r="G4411" s="2" t="n">
        <v>69.08</v>
      </c>
      <c r="H4411" s="2" t="n">
        <v>11</v>
      </c>
      <c r="I4411" s="2" t="n">
        <v>0</v>
      </c>
      <c r="J4411" s="2" t="inlineStr">
        <is>
          <t>GPA</t>
        </is>
      </c>
    </row>
    <row r="4412">
      <c r="A4412" s="2" t="n">
        <v>8</v>
      </c>
      <c r="B4412" s="2" t="n">
        <v>1965</v>
      </c>
      <c r="C4412" s="2" t="inlineStr">
        <is>
          <t>ATIVIDADE OP. EMP.</t>
        </is>
      </c>
      <c r="D4412" s="2" t="inlineStr">
        <is>
          <t>631834</t>
        </is>
      </c>
      <c r="E4412" s="2" t="inlineStr">
        <is>
          <t>DIONIZA MARIA DOS SANTOS</t>
        </is>
      </c>
      <c r="F4412" s="2" t="n">
        <v>1225</v>
      </c>
      <c r="G4412" s="2" t="n">
        <v>162.1</v>
      </c>
      <c r="H4412" s="2" t="n">
        <v>8</v>
      </c>
      <c r="I4412" s="2" t="n">
        <v>0</v>
      </c>
      <c r="J4412" s="2" t="inlineStr">
        <is>
          <t>GPA</t>
        </is>
      </c>
    </row>
    <row r="4413">
      <c r="A4413" s="2" t="n">
        <v>8</v>
      </c>
      <c r="B4413" s="2" t="n">
        <v>1965</v>
      </c>
      <c r="C4413" s="2" t="inlineStr">
        <is>
          <t>RECEBIMENTO</t>
        </is>
      </c>
      <c r="D4413" s="2" t="inlineStr">
        <is>
          <t>633940</t>
        </is>
      </c>
      <c r="E4413" s="2" t="inlineStr">
        <is>
          <t>Maria Betania Alves Vicente</t>
        </is>
      </c>
      <c r="F4413" s="2" t="n">
        <v>1878</v>
      </c>
      <c r="G4413" s="2" t="n">
        <v>124.89</v>
      </c>
      <c r="H4413" s="2" t="n">
        <v>15</v>
      </c>
      <c r="I4413" s="2" t="n">
        <v>0</v>
      </c>
      <c r="J4413" s="2" t="inlineStr">
        <is>
          <t>GPA</t>
        </is>
      </c>
    </row>
    <row r="4414">
      <c r="A4414" s="2" t="n">
        <v>8</v>
      </c>
      <c r="B4414" s="2" t="n">
        <v>1965</v>
      </c>
      <c r="C4414" s="2" t="inlineStr">
        <is>
          <t>CARREGAMENTO</t>
        </is>
      </c>
      <c r="D4414" s="2" t="inlineStr">
        <is>
          <t>640705</t>
        </is>
      </c>
      <c r="E4414" s="2" t="inlineStr">
        <is>
          <t>Conceicao De Maria Alves De Melo</t>
        </is>
      </c>
      <c r="F4414" s="2" t="n">
        <v>3</v>
      </c>
      <c r="G4414" s="2" t="n">
        <v>0.24</v>
      </c>
      <c r="H4414" s="2" t="n">
        <v>13</v>
      </c>
      <c r="I4414" s="2" t="n">
        <v>0</v>
      </c>
      <c r="J4414" s="2" t="inlineStr">
        <is>
          <t>GPA</t>
        </is>
      </c>
    </row>
    <row r="4415">
      <c r="A4415" s="2" t="n">
        <v>8</v>
      </c>
      <c r="B4415" s="2" t="n">
        <v>1965</v>
      </c>
      <c r="C4415" s="2" t="inlineStr">
        <is>
          <t>SEPARACAO</t>
        </is>
      </c>
      <c r="D4415" s="2" t="inlineStr">
        <is>
          <t>641171</t>
        </is>
      </c>
      <c r="E4415" s="2" t="inlineStr">
        <is>
          <t>TALINE OLIVEIRA DOS SANTOS</t>
        </is>
      </c>
      <c r="F4415" s="2" t="n">
        <v>142</v>
      </c>
      <c r="G4415" s="2" t="n">
        <v>0.65</v>
      </c>
      <c r="H4415" s="2" t="n">
        <v>218</v>
      </c>
      <c r="I4415" s="2" t="n">
        <v/>
      </c>
      <c r="J4415" s="2" t="inlineStr">
        <is>
          <t>GPA</t>
        </is>
      </c>
    </row>
    <row r="4416">
      <c r="A4416" s="2" t="n">
        <v>8</v>
      </c>
      <c r="B4416" s="2" t="n">
        <v>1965</v>
      </c>
      <c r="C4416" s="2" t="inlineStr">
        <is>
          <t>CARREGAMENTO</t>
        </is>
      </c>
      <c r="D4416" s="2" t="inlineStr">
        <is>
          <t>664473</t>
        </is>
      </c>
      <c r="E4416" s="2" t="inlineStr">
        <is>
          <t>Gilmar Macedo Pires</t>
        </is>
      </c>
      <c r="F4416" s="2" t="n">
        <v>162</v>
      </c>
      <c r="G4416" s="2" t="n">
        <v>18.02</v>
      </c>
      <c r="H4416" s="2" t="n">
        <v>9</v>
      </c>
      <c r="I4416" s="2" t="n">
        <v>0</v>
      </c>
      <c r="J4416" s="2" t="inlineStr">
        <is>
          <t>GPA</t>
        </is>
      </c>
    </row>
    <row r="4417">
      <c r="A4417" s="2" t="n">
        <v>8</v>
      </c>
      <c r="B4417" s="2" t="n">
        <v>1965</v>
      </c>
      <c r="C4417" s="2" t="inlineStr">
        <is>
          <t>SEPARACAO</t>
        </is>
      </c>
      <c r="D4417" s="2" t="inlineStr">
        <is>
          <t>664473</t>
        </is>
      </c>
      <c r="E4417" s="2" t="inlineStr">
        <is>
          <t>Gilmar Macedo Pires</t>
        </is>
      </c>
      <c r="F4417" s="2" t="n">
        <v>73</v>
      </c>
      <c r="G4417" s="2" t="n">
        <v>4.17</v>
      </c>
      <c r="H4417" s="2" t="n">
        <v>18</v>
      </c>
      <c r="I4417" s="2" t="n">
        <v/>
      </c>
      <c r="J4417" s="2" t="inlineStr">
        <is>
          <t>GPA</t>
        </is>
      </c>
    </row>
    <row r="4418">
      <c r="A4418" s="2" t="n">
        <v>8</v>
      </c>
      <c r="B4418" s="2" t="n">
        <v>1965</v>
      </c>
      <c r="C4418" s="2" t="inlineStr">
        <is>
          <t>SEPARACAO</t>
        </is>
      </c>
      <c r="D4418" s="2" t="inlineStr">
        <is>
          <t>667361</t>
        </is>
      </c>
      <c r="E4418" s="2" t="inlineStr">
        <is>
          <t>Orlando Vieira De Sa</t>
        </is>
      </c>
      <c r="F4418" s="2" t="n">
        <v>98</v>
      </c>
      <c r="G4418" s="2" t="n">
        <v>0.15</v>
      </c>
      <c r="H4418" s="2" t="n">
        <v>653</v>
      </c>
      <c r="I4418" s="2" t="n">
        <v/>
      </c>
      <c r="J4418" s="2" t="inlineStr">
        <is>
          <t>GPA</t>
        </is>
      </c>
    </row>
    <row r="4419">
      <c r="A4419" s="2" t="n">
        <v>8</v>
      </c>
      <c r="B4419" s="2" t="n">
        <v>1965</v>
      </c>
      <c r="C4419" s="2" t="inlineStr">
        <is>
          <t>RECEBIMENTO</t>
        </is>
      </c>
      <c r="D4419" s="2" t="inlineStr">
        <is>
          <t>670624</t>
        </is>
      </c>
      <c r="E4419" s="2" t="inlineStr">
        <is>
          <t>Gardenia Silva Neves Dos Santos</t>
        </is>
      </c>
      <c r="F4419" s="2" t="n">
        <v>3480</v>
      </c>
      <c r="G4419" s="2" t="n">
        <v>177.59</v>
      </c>
      <c r="H4419" s="2" t="n">
        <v>20</v>
      </c>
      <c r="I4419" s="2" t="n">
        <v>0</v>
      </c>
      <c r="J4419" s="2" t="inlineStr">
        <is>
          <t>GPA</t>
        </is>
      </c>
    </row>
    <row r="4420">
      <c r="A4420" s="2" t="n">
        <v>8</v>
      </c>
      <c r="B4420" s="2" t="n">
        <v>1965</v>
      </c>
      <c r="C4420" s="2" t="inlineStr">
        <is>
          <t>RECEBIMENTO</t>
        </is>
      </c>
      <c r="D4420" s="2" t="inlineStr">
        <is>
          <t>677430</t>
        </is>
      </c>
      <c r="E4420" s="2" t="inlineStr">
        <is>
          <t>Claudiceia Maria Silva</t>
        </is>
      </c>
      <c r="F4420" s="2" t="n">
        <v>481</v>
      </c>
      <c r="G4420" s="2" t="n">
        <v>13</v>
      </c>
      <c r="H4420" s="2" t="n">
        <v>37</v>
      </c>
      <c r="I4420" s="2" t="n">
        <v>0</v>
      </c>
      <c r="J4420" s="2" t="inlineStr">
        <is>
          <t>GPA</t>
        </is>
      </c>
    </row>
    <row r="4421">
      <c r="A4421" s="2" t="n">
        <v>8</v>
      </c>
      <c r="B4421" s="2" t="n">
        <v>1965</v>
      </c>
      <c r="C4421" s="2" t="inlineStr">
        <is>
          <t>ATIVIDADE OP. EMP.</t>
        </is>
      </c>
      <c r="D4421" s="2" t="inlineStr">
        <is>
          <t>68168</t>
        </is>
      </c>
      <c r="E4421" s="2" t="inlineStr">
        <is>
          <t>Mario Marcio Moraes De Azevedo</t>
        </is>
      </c>
      <c r="F4421" s="2" t="n">
        <v>2572</v>
      </c>
      <c r="G4421" s="2" t="n">
        <v>203.62</v>
      </c>
      <c r="H4421" s="2" t="n">
        <v>13</v>
      </c>
      <c r="I4421" s="2" t="n">
        <v>0</v>
      </c>
      <c r="J4421" s="2" t="inlineStr">
        <is>
          <t>GPA</t>
        </is>
      </c>
    </row>
    <row r="4422">
      <c r="A4422" s="2" t="n">
        <v>8</v>
      </c>
      <c r="B4422" s="2" t="n">
        <v>1965</v>
      </c>
      <c r="C4422" s="2" t="inlineStr">
        <is>
          <t>CARREGAMENTO</t>
        </is>
      </c>
      <c r="D4422" s="2" t="inlineStr">
        <is>
          <t>688778</t>
        </is>
      </c>
      <c r="E4422" s="2" t="inlineStr">
        <is>
          <t>Jose Vagner Faustino</t>
        </is>
      </c>
      <c r="F4422" s="2" t="n">
        <v>111</v>
      </c>
      <c r="G4422" s="2" t="n">
        <v>20.66</v>
      </c>
      <c r="H4422" s="2" t="n">
        <v>5</v>
      </c>
      <c r="I4422" s="2" t="n">
        <v>0</v>
      </c>
      <c r="J4422" s="2" t="inlineStr">
        <is>
          <t>GPA</t>
        </is>
      </c>
    </row>
    <row r="4423">
      <c r="A4423" s="2" t="n">
        <v>8</v>
      </c>
      <c r="B4423" s="2" t="n">
        <v>1965</v>
      </c>
      <c r="C4423" s="2" t="inlineStr">
        <is>
          <t>ATIVIDADE OP. EMP.</t>
        </is>
      </c>
      <c r="D4423" s="2" t="inlineStr">
        <is>
          <t>695728</t>
        </is>
      </c>
      <c r="E4423" s="2" t="inlineStr">
        <is>
          <t>Vanusa Da Silva</t>
        </is>
      </c>
      <c r="F4423" s="2" t="n">
        <v>1246</v>
      </c>
      <c r="G4423" s="2" t="n">
        <v>164.13</v>
      </c>
      <c r="H4423" s="2" t="n">
        <v>8</v>
      </c>
      <c r="I4423" s="2" t="n">
        <v>0</v>
      </c>
      <c r="J4423" s="2" t="inlineStr">
        <is>
          <t>GPA</t>
        </is>
      </c>
    </row>
    <row r="4424">
      <c r="A4424" s="2" t="n">
        <v>8</v>
      </c>
      <c r="B4424" s="2" t="n">
        <v>1965</v>
      </c>
      <c r="C4424" s="2" t="inlineStr">
        <is>
          <t>ATIVIDADE OP. EMP.</t>
        </is>
      </c>
      <c r="D4424" s="2" t="inlineStr">
        <is>
          <t>75361</t>
        </is>
      </c>
      <c r="E4424" s="2" t="inlineStr">
        <is>
          <t>JANILSON DE GOES ARAUJO</t>
        </is>
      </c>
      <c r="F4424" s="2" t="n">
        <v>205</v>
      </c>
      <c r="G4424" s="2" t="n">
        <v>36.38</v>
      </c>
      <c r="H4424" s="2" t="n">
        <v>6</v>
      </c>
      <c r="I4424" s="2" t="n">
        <v>0</v>
      </c>
      <c r="J4424" s="2" t="inlineStr">
        <is>
          <t>GPA</t>
        </is>
      </c>
    </row>
    <row r="4425">
      <c r="A4425" s="2" t="n">
        <v>8</v>
      </c>
      <c r="B4425" s="2" t="n">
        <v>1965</v>
      </c>
      <c r="C4425" s="2" t="inlineStr">
        <is>
          <t>ATIVIDADE OP. EMP.</t>
        </is>
      </c>
      <c r="D4425" s="2" t="inlineStr">
        <is>
          <t>86952</t>
        </is>
      </c>
      <c r="E4425" s="2" t="inlineStr">
        <is>
          <t>Aderso Amando Agra</t>
        </is>
      </c>
      <c r="F4425" s="2" t="n">
        <v>96</v>
      </c>
      <c r="G4425" s="2" t="n">
        <v>13.3</v>
      </c>
      <c r="H4425" s="2" t="n">
        <v>7</v>
      </c>
      <c r="I4425" s="2" t="n">
        <v>0</v>
      </c>
      <c r="J4425" s="2" t="inlineStr">
        <is>
          <t>GPA</t>
        </is>
      </c>
    </row>
    <row r="4426">
      <c r="A4426" s="2" t="n">
        <v>8</v>
      </c>
      <c r="B4426" s="2" t="n">
        <v>1965</v>
      </c>
      <c r="C4426" s="2" t="inlineStr">
        <is>
          <t>RECEBIMENTO</t>
        </is>
      </c>
      <c r="D4426" s="2" t="inlineStr">
        <is>
          <t>91943</t>
        </is>
      </c>
      <c r="E4426" s="2" t="inlineStr">
        <is>
          <t>Antao Jorge Barreto</t>
        </is>
      </c>
      <c r="F4426" s="2" t="n">
        <v>255</v>
      </c>
      <c r="G4426" s="2" t="n">
        <v>6.61</v>
      </c>
      <c r="H4426" s="2" t="n">
        <v>39</v>
      </c>
      <c r="I4426" s="2" t="n">
        <v>0</v>
      </c>
      <c r="J4426" s="2" t="inlineStr">
        <is>
          <t>GPA</t>
        </is>
      </c>
    </row>
    <row r="4427">
      <c r="A4427" s="2" t="n">
        <v>8</v>
      </c>
      <c r="B4427" s="2" t="n">
        <v>1965</v>
      </c>
      <c r="C4427" s="2" t="inlineStr">
        <is>
          <t>SEPARACAO</t>
        </is>
      </c>
      <c r="D4427" s="2" t="inlineStr">
        <is>
          <t>T11000006</t>
        </is>
      </c>
      <c r="E4427" s="2" t="inlineStr">
        <is>
          <t>Paulo Henrique Silva Souza</t>
        </is>
      </c>
      <c r="F4427" s="2" t="n">
        <v>9109</v>
      </c>
      <c r="G4427" s="2" t="n">
        <v>94.94</v>
      </c>
      <c r="H4427" s="2" t="n">
        <v>96</v>
      </c>
      <c r="I4427" s="2" t="n">
        <v/>
      </c>
      <c r="J4427" s="2" t="inlineStr">
        <is>
          <t>TERCEIRO</t>
        </is>
      </c>
    </row>
    <row r="4428">
      <c r="A4428" s="2" t="n">
        <v>8</v>
      </c>
      <c r="B4428" s="2" t="n">
        <v>1965</v>
      </c>
      <c r="C4428" s="2" t="inlineStr">
        <is>
          <t>SEPARACAO</t>
        </is>
      </c>
      <c r="D4428" s="2" t="inlineStr">
        <is>
          <t>T11000017</t>
        </is>
      </c>
      <c r="E4428" s="2" t="inlineStr">
        <is>
          <t>RICARDO VIEIRA RODRIGUES DA SILVA</t>
        </is>
      </c>
      <c r="F4428" s="2" t="n">
        <v>9846</v>
      </c>
      <c r="G4428" s="2" t="n">
        <v>127.01</v>
      </c>
      <c r="H4428" s="2" t="n">
        <v>78</v>
      </c>
      <c r="I4428" s="2" t="n">
        <v/>
      </c>
      <c r="J4428" s="2" t="inlineStr">
        <is>
          <t>TERCEIRO</t>
        </is>
      </c>
    </row>
    <row r="4429">
      <c r="A4429" s="2" t="n">
        <v>8</v>
      </c>
      <c r="B4429" s="2" t="n">
        <v>1965</v>
      </c>
      <c r="C4429" s="2" t="inlineStr">
        <is>
          <t>SEPARACAO</t>
        </is>
      </c>
      <c r="D4429" s="2" t="inlineStr">
        <is>
          <t>T11000022</t>
        </is>
      </c>
      <c r="E4429" s="2" t="inlineStr">
        <is>
          <t>PEDRO HENRIQUE RABELO</t>
        </is>
      </c>
      <c r="F4429" s="2" t="n">
        <v>24180</v>
      </c>
      <c r="G4429" s="2" t="n">
        <v>148.72</v>
      </c>
      <c r="H4429" s="2" t="n">
        <v>163</v>
      </c>
      <c r="I4429" s="2" t="n">
        <v/>
      </c>
      <c r="J4429" s="2" t="inlineStr">
        <is>
          <t>TERCEIRO</t>
        </is>
      </c>
    </row>
    <row r="4430">
      <c r="A4430" s="2" t="n">
        <v>8</v>
      </c>
      <c r="B4430" s="2" t="n">
        <v>1965</v>
      </c>
      <c r="C4430" s="2" t="inlineStr">
        <is>
          <t>SEPARACAO</t>
        </is>
      </c>
      <c r="D4430" s="2" t="inlineStr">
        <is>
          <t>T11000035</t>
        </is>
      </c>
      <c r="E4430" s="2" t="inlineStr">
        <is>
          <t>DEMERSOM MACEDO DE ASSIS</t>
        </is>
      </c>
      <c r="F4430" s="2" t="n">
        <v>28248</v>
      </c>
      <c r="G4430" s="2" t="n">
        <v>174.07</v>
      </c>
      <c r="H4430" s="2" t="n">
        <v>162</v>
      </c>
      <c r="I4430" s="2" t="n">
        <v/>
      </c>
      <c r="J4430" s="2" t="inlineStr">
        <is>
          <t>TERCEIRO</t>
        </is>
      </c>
    </row>
    <row r="4431">
      <c r="A4431" s="2" t="n">
        <v>8</v>
      </c>
      <c r="B4431" s="2" t="n">
        <v>1965</v>
      </c>
      <c r="C4431" s="2" t="inlineStr">
        <is>
          <t>SEPARACAO</t>
        </is>
      </c>
      <c r="D4431" s="2" t="inlineStr">
        <is>
          <t>T11000140</t>
        </is>
      </c>
      <c r="E4431" s="2" t="inlineStr">
        <is>
          <t>GABRIEL OLIVEIRA ALMEIDA RAMOS</t>
        </is>
      </c>
      <c r="F4431" s="2" t="n">
        <v>7440</v>
      </c>
      <c r="G4431" s="2" t="n">
        <v>102.02</v>
      </c>
      <c r="H4431" s="2" t="n">
        <v>73</v>
      </c>
      <c r="I4431" s="2" t="n">
        <v/>
      </c>
      <c r="J4431" s="2" t="inlineStr">
        <is>
          <t>TERCEIRO</t>
        </is>
      </c>
    </row>
    <row r="4432">
      <c r="A4432" s="2" t="n">
        <v>8</v>
      </c>
      <c r="B4432" s="2" t="n">
        <v>1965</v>
      </c>
      <c r="C4432" s="2" t="inlineStr">
        <is>
          <t>SEPARACAO</t>
        </is>
      </c>
      <c r="D4432" s="2" t="inlineStr">
        <is>
          <t>T11000161</t>
        </is>
      </c>
      <c r="E4432" s="2" t="inlineStr">
        <is>
          <t>LILIANE GALVAO DA SILVA</t>
        </is>
      </c>
      <c r="F4432" s="2" t="n">
        <v>14347</v>
      </c>
      <c r="G4432" s="2" t="n">
        <v>141.84</v>
      </c>
      <c r="H4432" s="2" t="n">
        <v>101</v>
      </c>
      <c r="I4432" s="2" t="n">
        <v/>
      </c>
      <c r="J4432" s="2" t="inlineStr">
        <is>
          <t>TERCEIRO</t>
        </is>
      </c>
    </row>
    <row r="4433">
      <c r="A4433" s="2" t="n">
        <v>8</v>
      </c>
      <c r="B4433" s="2" t="n">
        <v>1965</v>
      </c>
      <c r="C4433" s="2" t="inlineStr">
        <is>
          <t>SEPARACAO</t>
        </is>
      </c>
      <c r="D4433" s="2" t="inlineStr">
        <is>
          <t>T11000165</t>
        </is>
      </c>
      <c r="E4433" s="2" t="inlineStr">
        <is>
          <t>FLAVIO SOARES RAMOS DE JESUS</t>
        </is>
      </c>
      <c r="F4433" s="2" t="n">
        <v>8488</v>
      </c>
      <c r="G4433" s="2" t="n">
        <v>126.64</v>
      </c>
      <c r="H4433" s="2" t="n">
        <v>67</v>
      </c>
      <c r="I4433" s="2" t="n">
        <v/>
      </c>
      <c r="J4433" s="2" t="inlineStr">
        <is>
          <t>TERCEIRO</t>
        </is>
      </c>
    </row>
    <row r="4434">
      <c r="A4434" s="2" t="n">
        <v>8</v>
      </c>
      <c r="B4434" s="2" t="n">
        <v>1965</v>
      </c>
      <c r="C4434" s="2" t="inlineStr">
        <is>
          <t>SEPARACAO</t>
        </is>
      </c>
      <c r="D4434" s="2" t="inlineStr">
        <is>
          <t>T11000178</t>
        </is>
      </c>
      <c r="E4434" s="2" t="inlineStr">
        <is>
          <t>KEVIN ARNALD BANEDICTO FIGUEIREDO</t>
        </is>
      </c>
      <c r="F4434" s="2" t="n">
        <v>7886</v>
      </c>
      <c r="G4434" s="2" t="n">
        <v>101.52</v>
      </c>
      <c r="H4434" s="2" t="n">
        <v>78</v>
      </c>
      <c r="I4434" s="2" t="n">
        <v/>
      </c>
      <c r="J4434" s="2" t="inlineStr">
        <is>
          <t>TERCEIRO</t>
        </is>
      </c>
    </row>
    <row r="4435">
      <c r="A4435" s="2" t="n">
        <v>8</v>
      </c>
      <c r="B4435" s="2" t="n">
        <v>1965</v>
      </c>
      <c r="C4435" s="2" t="inlineStr">
        <is>
          <t>SEPARACAO</t>
        </is>
      </c>
      <c r="D4435" s="2" t="inlineStr">
        <is>
          <t>T11000236</t>
        </is>
      </c>
      <c r="E4435" s="2" t="inlineStr">
        <is>
          <t>LEANDRO HENRIQUE DO CARMO SILVA</t>
        </is>
      </c>
      <c r="F4435" s="2" t="n">
        <v>13286</v>
      </c>
      <c r="G4435" s="2" t="n">
        <v>84.38</v>
      </c>
      <c r="H4435" s="2" t="n">
        <v>157</v>
      </c>
      <c r="I4435" s="2" t="n">
        <v/>
      </c>
      <c r="J4435" s="2" t="inlineStr">
        <is>
          <t>TERCEIRO</t>
        </is>
      </c>
    </row>
    <row r="4436">
      <c r="A4436" s="2" t="n">
        <v>8</v>
      </c>
      <c r="B4436" s="2" t="n">
        <v>1965</v>
      </c>
      <c r="C4436" s="2" t="inlineStr">
        <is>
          <t>SEPARACAO</t>
        </is>
      </c>
      <c r="D4436" s="2" t="inlineStr">
        <is>
          <t>T11000253</t>
        </is>
      </c>
      <c r="E4436" s="2" t="inlineStr">
        <is>
          <t>MARIA EDUARDA RAMOS DA SILVA</t>
        </is>
      </c>
      <c r="F4436" s="2" t="n">
        <v>19759</v>
      </c>
      <c r="G4436" s="2" t="n">
        <v>163.9</v>
      </c>
      <c r="H4436" s="2" t="n">
        <v>121</v>
      </c>
      <c r="I4436" s="2" t="n">
        <v/>
      </c>
      <c r="J4436" s="2" t="inlineStr">
        <is>
          <t>TERCEIRO</t>
        </is>
      </c>
    </row>
    <row r="4437">
      <c r="A4437" s="2" t="n">
        <v>8</v>
      </c>
      <c r="B4437" s="2" t="n">
        <v>1965</v>
      </c>
      <c r="C4437" s="2" t="inlineStr">
        <is>
          <t>SEPARACAO</t>
        </is>
      </c>
      <c r="D4437" s="2" t="inlineStr">
        <is>
          <t>T11000272</t>
        </is>
      </c>
      <c r="E4437" s="2" t="inlineStr">
        <is>
          <t>ANGELO SURIN</t>
        </is>
      </c>
      <c r="F4437" s="2" t="n">
        <v>22826</v>
      </c>
      <c r="G4437" s="2" t="n">
        <v>174.87</v>
      </c>
      <c r="H4437" s="2" t="n">
        <v>131</v>
      </c>
      <c r="I4437" s="2" t="n">
        <v/>
      </c>
      <c r="J4437" s="2" t="inlineStr">
        <is>
          <t>TERCEIRO</t>
        </is>
      </c>
    </row>
    <row r="4438">
      <c r="A4438" s="2" t="n">
        <v>8</v>
      </c>
      <c r="B4438" s="2" t="n">
        <v>1965</v>
      </c>
      <c r="C4438" s="2" t="inlineStr">
        <is>
          <t>SEPARACAO</t>
        </is>
      </c>
      <c r="D4438" s="2" t="inlineStr">
        <is>
          <t>T11000282</t>
        </is>
      </c>
      <c r="E4438" s="2" t="inlineStr">
        <is>
          <t>ALEXSANDER RAMON GOMES</t>
        </is>
      </c>
      <c r="F4438" s="2" t="n">
        <v>15187</v>
      </c>
      <c r="G4438" s="2" t="n">
        <v>143.05</v>
      </c>
      <c r="H4438" s="2" t="n">
        <v>106</v>
      </c>
      <c r="I4438" s="2" t="n">
        <v/>
      </c>
      <c r="J4438" s="2" t="inlineStr">
        <is>
          <t>TERCEIRO</t>
        </is>
      </c>
    </row>
    <row r="4439">
      <c r="A4439" s="2" t="n">
        <v>8</v>
      </c>
      <c r="B4439" s="2" t="n">
        <v>1965</v>
      </c>
      <c r="C4439" s="2" t="inlineStr">
        <is>
          <t>SEPARACAO</t>
        </is>
      </c>
      <c r="D4439" s="2" t="inlineStr">
        <is>
          <t>T11000293</t>
        </is>
      </c>
      <c r="E4439" s="2" t="inlineStr">
        <is>
          <t>SHLERVINS BOSSE</t>
        </is>
      </c>
      <c r="F4439" s="2" t="n">
        <v>15002</v>
      </c>
      <c r="G4439" s="2" t="n">
        <v>136.65</v>
      </c>
      <c r="H4439" s="2" t="n">
        <v>110</v>
      </c>
      <c r="I4439" s="2" t="n">
        <v/>
      </c>
      <c r="J4439" s="2" t="inlineStr">
        <is>
          <t>TERCEIRO</t>
        </is>
      </c>
    </row>
    <row r="4440">
      <c r="A4440" s="2" t="n">
        <v>8</v>
      </c>
      <c r="B4440" s="2" t="n">
        <v>1965</v>
      </c>
      <c r="C4440" s="2" t="inlineStr">
        <is>
          <t>SEPARACAO</t>
        </is>
      </c>
      <c r="D4440" s="2" t="inlineStr">
        <is>
          <t>T11000294</t>
        </is>
      </c>
      <c r="E4440" s="2" t="inlineStr">
        <is>
          <t>FRED JOSEPH</t>
        </is>
      </c>
      <c r="F4440" s="2" t="n">
        <v>21497</v>
      </c>
      <c r="G4440" s="2" t="n">
        <v>142.64</v>
      </c>
      <c r="H4440" s="2" t="n">
        <v>151</v>
      </c>
      <c r="I4440" s="2" t="n">
        <v/>
      </c>
      <c r="J4440" s="2" t="inlineStr">
        <is>
          <t>TERCEIRO</t>
        </is>
      </c>
    </row>
    <row r="4441">
      <c r="A4441" s="2" t="n">
        <v>8</v>
      </c>
      <c r="B4441" s="2" t="n">
        <v>1965</v>
      </c>
      <c r="C4441" s="2" t="inlineStr">
        <is>
          <t>SEPARACAO</t>
        </is>
      </c>
      <c r="D4441" s="2" t="inlineStr">
        <is>
          <t>T11000308</t>
        </is>
      </c>
      <c r="E4441" s="2" t="inlineStr">
        <is>
          <t>GUSTAVO SILVA DE SOUZA</t>
        </is>
      </c>
      <c r="F4441" s="2" t="n">
        <v>16480</v>
      </c>
      <c r="G4441" s="2" t="n">
        <v>146.23</v>
      </c>
      <c r="H4441" s="2" t="n">
        <v>113</v>
      </c>
      <c r="I4441" s="2" t="n">
        <v/>
      </c>
      <c r="J4441" s="2" t="inlineStr">
        <is>
          <t>TERCEIRO</t>
        </is>
      </c>
    </row>
    <row r="4442">
      <c r="A4442" s="2" t="n">
        <v>8</v>
      </c>
      <c r="B4442" s="2" t="n">
        <v>1965</v>
      </c>
      <c r="C4442" s="2" t="inlineStr">
        <is>
          <t>SEPARACAO</t>
        </is>
      </c>
      <c r="D4442" s="2" t="inlineStr">
        <is>
          <t>T11000352</t>
        </is>
      </c>
      <c r="E4442" s="2" t="inlineStr">
        <is>
          <t>GUILHERME LINS DO ROZARIO</t>
        </is>
      </c>
      <c r="F4442" s="2" t="n">
        <v>14124</v>
      </c>
      <c r="G4442" s="2" t="n">
        <v>148.48</v>
      </c>
      <c r="H4442" s="2" t="n">
        <v>95</v>
      </c>
      <c r="I4442" s="2" t="n">
        <v/>
      </c>
      <c r="J4442" s="2" t="inlineStr">
        <is>
          <t>TERCEIRO</t>
        </is>
      </c>
    </row>
    <row r="4443">
      <c r="A4443" s="2" t="n">
        <v>8</v>
      </c>
      <c r="B4443" s="2" t="n">
        <v>1965</v>
      </c>
      <c r="C4443" s="2" t="inlineStr">
        <is>
          <t>SEPARACAO</t>
        </is>
      </c>
      <c r="D4443" s="2" t="inlineStr">
        <is>
          <t>T11000362</t>
        </is>
      </c>
      <c r="E4443" s="2" t="inlineStr">
        <is>
          <t>MAYCON RIBEIRO DE LIMA</t>
        </is>
      </c>
      <c r="F4443" s="2" t="n">
        <v>19770</v>
      </c>
      <c r="G4443" s="2" t="n">
        <v>131.87</v>
      </c>
      <c r="H4443" s="2" t="n">
        <v>150</v>
      </c>
      <c r="I4443" s="2" t="n">
        <v/>
      </c>
      <c r="J4443" s="2" t="inlineStr">
        <is>
          <t>TERCEIRO</t>
        </is>
      </c>
    </row>
    <row r="4444">
      <c r="A4444" s="2" t="n">
        <v>8</v>
      </c>
      <c r="B4444" s="2" t="n">
        <v>1965</v>
      </c>
      <c r="C4444" s="2" t="inlineStr">
        <is>
          <t>SEPARACAO</t>
        </is>
      </c>
      <c r="D4444" s="2" t="inlineStr">
        <is>
          <t>T11000364</t>
        </is>
      </c>
      <c r="E4444" s="2" t="inlineStr">
        <is>
          <t>HIGOR DOS SANTOS FARIA</t>
        </is>
      </c>
      <c r="F4444" s="2" t="n">
        <v>12382</v>
      </c>
      <c r="G4444" s="2" t="n">
        <v>143.2</v>
      </c>
      <c r="H4444" s="2" t="n">
        <v>86</v>
      </c>
      <c r="I4444" s="2" t="n">
        <v/>
      </c>
      <c r="J4444" s="2" t="inlineStr">
        <is>
          <t>TERCEIRO</t>
        </is>
      </c>
    </row>
    <row r="4445">
      <c r="A4445" s="2" t="n">
        <v>8</v>
      </c>
      <c r="B4445" s="2" t="n">
        <v>1965</v>
      </c>
      <c r="C4445" s="2" t="inlineStr">
        <is>
          <t>SEPARACAO</t>
        </is>
      </c>
      <c r="D4445" s="2" t="inlineStr">
        <is>
          <t>T11000374</t>
        </is>
      </c>
      <c r="E4445" s="2" t="inlineStr">
        <is>
          <t>HAILTON JOSE SANTOS</t>
        </is>
      </c>
      <c r="F4445" s="2" t="n">
        <v>21025</v>
      </c>
      <c r="G4445" s="2" t="n">
        <v>161.96</v>
      </c>
      <c r="H4445" s="2" t="n">
        <v>130</v>
      </c>
      <c r="I4445" s="2" t="n">
        <v/>
      </c>
      <c r="J4445" s="2" t="inlineStr">
        <is>
          <t>TERCEIRO</t>
        </is>
      </c>
    </row>
    <row r="4446">
      <c r="A4446" s="2" t="n">
        <v>8</v>
      </c>
      <c r="B4446" s="2" t="n">
        <v>1965</v>
      </c>
      <c r="C4446" s="2" t="inlineStr">
        <is>
          <t>SEPARACAO</t>
        </is>
      </c>
      <c r="D4446" s="2" t="inlineStr">
        <is>
          <t>T11000375</t>
        </is>
      </c>
      <c r="E4446" s="2" t="inlineStr">
        <is>
          <t>WALLACE HEMILTON</t>
        </is>
      </c>
      <c r="F4446" s="2" t="n">
        <v>6314</v>
      </c>
      <c r="G4446" s="2" t="n">
        <v>54.32</v>
      </c>
      <c r="H4446" s="2" t="n">
        <v>116</v>
      </c>
      <c r="I4446" s="2" t="n">
        <v/>
      </c>
      <c r="J4446" s="2" t="inlineStr">
        <is>
          <t>TERCEIRO</t>
        </is>
      </c>
    </row>
    <row r="4447">
      <c r="A4447" s="2" t="n">
        <v>8</v>
      </c>
      <c r="B4447" s="2" t="n">
        <v>1965</v>
      </c>
      <c r="C4447" s="2" t="inlineStr">
        <is>
          <t>SEPARACAO</t>
        </is>
      </c>
      <c r="D4447" s="2" t="inlineStr">
        <is>
          <t>T11000397</t>
        </is>
      </c>
      <c r="E4447" s="2" t="inlineStr">
        <is>
          <t>LEONARDO BERTOLUCCI</t>
        </is>
      </c>
      <c r="F4447" s="2" t="n">
        <v>8523</v>
      </c>
      <c r="G4447" s="2" t="n">
        <v>121.38</v>
      </c>
      <c r="H4447" s="2" t="n">
        <v>70</v>
      </c>
      <c r="I4447" s="2" t="n">
        <v/>
      </c>
      <c r="J4447" s="2" t="inlineStr">
        <is>
          <t>TERCEIRO</t>
        </is>
      </c>
    </row>
    <row r="4448">
      <c r="A4448" s="2" t="n">
        <v>8</v>
      </c>
      <c r="B4448" s="2" t="n">
        <v>1965</v>
      </c>
      <c r="C4448" s="2" t="inlineStr">
        <is>
          <t>SEPARACAO</t>
        </is>
      </c>
      <c r="D4448" s="2" t="inlineStr">
        <is>
          <t>T11000403</t>
        </is>
      </c>
      <c r="E4448" s="2" t="inlineStr">
        <is>
          <t>JEFERSON DA SILVA CRUZ</t>
        </is>
      </c>
      <c r="F4448" s="2" t="n">
        <v>21278</v>
      </c>
      <c r="G4448" s="2" t="n">
        <v>173.98</v>
      </c>
      <c r="H4448" s="2" t="n">
        <v>122</v>
      </c>
      <c r="I4448" s="2" t="n">
        <v/>
      </c>
      <c r="J4448" s="2" t="inlineStr">
        <is>
          <t>TERCEIRO</t>
        </is>
      </c>
    </row>
    <row r="4449">
      <c r="A4449" s="2" t="n">
        <v>8</v>
      </c>
      <c r="B4449" s="2" t="n">
        <v>1965</v>
      </c>
      <c r="C4449" s="2" t="inlineStr">
        <is>
          <t>SEPARACAO</t>
        </is>
      </c>
      <c r="D4449" s="2" t="inlineStr">
        <is>
          <t>T11000412</t>
        </is>
      </c>
      <c r="E4449" s="2" t="inlineStr">
        <is>
          <t>MARCOS SANTOS</t>
        </is>
      </c>
      <c r="F4449" s="2" t="n">
        <v>25039</v>
      </c>
      <c r="G4449" s="2" t="n">
        <v>158.66</v>
      </c>
      <c r="H4449" s="2" t="n">
        <v>158</v>
      </c>
      <c r="I4449" s="2" t="n">
        <v/>
      </c>
      <c r="J4449" s="2" t="inlineStr">
        <is>
          <t>TERCEIRO</t>
        </is>
      </c>
    </row>
    <row r="4450">
      <c r="A4450" s="2" t="n">
        <v>8</v>
      </c>
      <c r="B4450" s="2" t="n">
        <v>1965</v>
      </c>
      <c r="C4450" s="2" t="inlineStr">
        <is>
          <t>SEPARACAO</t>
        </is>
      </c>
      <c r="D4450" s="2" t="inlineStr">
        <is>
          <t>T11000422</t>
        </is>
      </c>
      <c r="E4450" s="2" t="inlineStr">
        <is>
          <t>LUCAS PEREIRA LIMA</t>
        </is>
      </c>
      <c r="F4450" s="2" t="n">
        <v>26972</v>
      </c>
      <c r="G4450" s="2" t="n">
        <v>185</v>
      </c>
      <c r="H4450" s="2" t="n">
        <v>146</v>
      </c>
      <c r="I4450" s="2" t="n">
        <v/>
      </c>
      <c r="J4450" s="2" t="inlineStr">
        <is>
          <t>TERCEIRO</t>
        </is>
      </c>
    </row>
    <row r="4451">
      <c r="A4451" s="2" t="n">
        <v>8</v>
      </c>
      <c r="B4451" s="2" t="n">
        <v>1965</v>
      </c>
      <c r="C4451" s="2" t="inlineStr">
        <is>
          <t>SEPARACAO</t>
        </is>
      </c>
      <c r="D4451" s="2" t="inlineStr">
        <is>
          <t>T11000424</t>
        </is>
      </c>
      <c r="E4451" s="2" t="inlineStr">
        <is>
          <t>MARCO ANTONIO FERREIRA NASCIMENTO</t>
        </is>
      </c>
      <c r="F4451" s="2" t="n">
        <v>868</v>
      </c>
      <c r="G4451" s="2" t="n">
        <v>12.99</v>
      </c>
      <c r="H4451" s="2" t="n">
        <v>67</v>
      </c>
      <c r="I4451" s="2" t="n">
        <v/>
      </c>
      <c r="J4451" s="2" t="inlineStr">
        <is>
          <t>TERCEIRO</t>
        </is>
      </c>
    </row>
    <row r="4452">
      <c r="A4452" s="2" t="n">
        <v>8</v>
      </c>
      <c r="B4452" s="2" t="n">
        <v>1965</v>
      </c>
      <c r="C4452" s="2" t="inlineStr">
        <is>
          <t>SEPARACAO</t>
        </is>
      </c>
      <c r="D4452" s="2" t="inlineStr">
        <is>
          <t>T11000438</t>
        </is>
      </c>
      <c r="E4452" s="2" t="inlineStr">
        <is>
          <t>VICTOR HUGO MONTEIRO BORGES</t>
        </is>
      </c>
      <c r="F4452" s="2" t="n">
        <v>3130</v>
      </c>
      <c r="G4452" s="2" t="n">
        <v>34.86</v>
      </c>
      <c r="H4452" s="2" t="n">
        <v>90</v>
      </c>
      <c r="I4452" s="2" t="n">
        <v/>
      </c>
      <c r="J4452" s="2" t="inlineStr">
        <is>
          <t>TERCEIRO</t>
        </is>
      </c>
    </row>
    <row r="4453">
      <c r="A4453" s="2" t="n">
        <v>8</v>
      </c>
      <c r="B4453" s="2" t="n">
        <v>1965</v>
      </c>
      <c r="C4453" s="2" t="inlineStr">
        <is>
          <t>SEPARACAO</t>
        </is>
      </c>
      <c r="D4453" s="2" t="inlineStr">
        <is>
          <t>T11000439</t>
        </is>
      </c>
      <c r="E4453" s="2" t="inlineStr">
        <is>
          <t>WILLIAM DE SOUSA</t>
        </is>
      </c>
      <c r="F4453" s="2" t="n">
        <v>19166</v>
      </c>
      <c r="G4453" s="2" t="n">
        <v>135.25</v>
      </c>
      <c r="H4453" s="2" t="n">
        <v>142</v>
      </c>
      <c r="I4453" s="2" t="n">
        <v/>
      </c>
      <c r="J4453" s="2" t="inlineStr">
        <is>
          <t>TERCEIRO</t>
        </is>
      </c>
    </row>
    <row r="4454">
      <c r="A4454" s="2" t="n">
        <v>8</v>
      </c>
      <c r="B4454" s="2" t="n">
        <v>1965</v>
      </c>
      <c r="C4454" s="2" t="inlineStr">
        <is>
          <t>SEPARACAO</t>
        </is>
      </c>
      <c r="D4454" s="2" t="inlineStr">
        <is>
          <t>T11000441</t>
        </is>
      </c>
      <c r="E4454" s="2" t="inlineStr">
        <is>
          <t>Wermesson Alves</t>
        </is>
      </c>
      <c r="F4454" s="2" t="n">
        <v>15907</v>
      </c>
      <c r="G4454" s="2" t="n">
        <v>130.6</v>
      </c>
      <c r="H4454" s="2" t="n">
        <v>122</v>
      </c>
      <c r="I4454" s="2" t="n">
        <v/>
      </c>
      <c r="J4454" s="2" t="inlineStr">
        <is>
          <t>TERCEIRO</t>
        </is>
      </c>
    </row>
    <row r="4455">
      <c r="A4455" s="2" t="n">
        <v>8</v>
      </c>
      <c r="B4455" s="2" t="n">
        <v>1965</v>
      </c>
      <c r="C4455" s="2" t="inlineStr">
        <is>
          <t>SEPARACAO</t>
        </is>
      </c>
      <c r="D4455" s="2" t="inlineStr">
        <is>
          <t>T11000445</t>
        </is>
      </c>
      <c r="E4455" s="2" t="inlineStr">
        <is>
          <t>PEDRO AUGUSTO ALVES DA SILVA</t>
        </is>
      </c>
      <c r="F4455" s="2" t="n">
        <v>9707</v>
      </c>
      <c r="G4455" s="2" t="n">
        <v>123.93</v>
      </c>
      <c r="H4455" s="2" t="n">
        <v>78</v>
      </c>
      <c r="I4455" s="2" t="n">
        <v/>
      </c>
      <c r="J4455" s="2" t="inlineStr">
        <is>
          <t>TERCEIRO</t>
        </is>
      </c>
    </row>
    <row r="4456">
      <c r="A4456" s="2" t="n">
        <v>8</v>
      </c>
      <c r="B4456" s="2" t="n">
        <v>1965</v>
      </c>
      <c r="C4456" s="2" t="inlineStr">
        <is>
          <t>SEPARACAO</t>
        </is>
      </c>
      <c r="D4456" s="2" t="inlineStr">
        <is>
          <t>T11000447</t>
        </is>
      </c>
      <c r="E4456" s="2" t="inlineStr">
        <is>
          <t>NTOH PEYER AYUK</t>
        </is>
      </c>
      <c r="F4456" s="2" t="n">
        <v>14767</v>
      </c>
      <c r="G4456" s="2" t="n">
        <v>140.65</v>
      </c>
      <c r="H4456" s="2" t="n">
        <v>105</v>
      </c>
      <c r="I4456" s="2" t="n">
        <v/>
      </c>
      <c r="J4456" s="2" t="inlineStr">
        <is>
          <t>TERCEIRO</t>
        </is>
      </c>
    </row>
    <row r="4457">
      <c r="A4457" s="2" t="n">
        <v>8</v>
      </c>
      <c r="B4457" s="2" t="n">
        <v>1965</v>
      </c>
      <c r="C4457" s="2" t="inlineStr">
        <is>
          <t>SEPARACAO</t>
        </is>
      </c>
      <c r="D4457" s="2" t="inlineStr">
        <is>
          <t>T11000448</t>
        </is>
      </c>
      <c r="E4457" s="2" t="inlineStr">
        <is>
          <t>Lucas Aquino Nunes do Carmo</t>
        </is>
      </c>
      <c r="F4457" s="2" t="n">
        <v>7525</v>
      </c>
      <c r="G4457" s="2" t="n">
        <v>127.32</v>
      </c>
      <c r="H4457" s="2" t="n">
        <v>59</v>
      </c>
      <c r="I4457" s="2" t="n">
        <v/>
      </c>
      <c r="J4457" s="2" t="inlineStr">
        <is>
          <t>TERCEIRO</t>
        </is>
      </c>
    </row>
    <row r="4458">
      <c r="A4458" s="2" t="n">
        <v>8</v>
      </c>
      <c r="B4458" s="2" t="n">
        <v>1965</v>
      </c>
      <c r="C4458" s="2" t="inlineStr">
        <is>
          <t>SEPARACAO</t>
        </is>
      </c>
      <c r="D4458" s="2" t="inlineStr">
        <is>
          <t>T11000450</t>
        </is>
      </c>
      <c r="E4458" s="2" t="inlineStr">
        <is>
          <t>MARCOS DE SOUZA DE CARVALHO</t>
        </is>
      </c>
      <c r="F4458" s="2" t="n">
        <v>8925</v>
      </c>
      <c r="G4458" s="2" t="n">
        <v>120.29</v>
      </c>
      <c r="H4458" s="2" t="n">
        <v>74</v>
      </c>
      <c r="I4458" s="2" t="n">
        <v/>
      </c>
      <c r="J4458" s="2" t="inlineStr">
        <is>
          <t>TERCEIRO</t>
        </is>
      </c>
    </row>
    <row r="4459">
      <c r="A4459" s="2" t="n">
        <v>8</v>
      </c>
      <c r="B4459" s="2" t="n">
        <v>1965</v>
      </c>
      <c r="C4459" s="2" t="inlineStr">
        <is>
          <t>SEPARACAO</t>
        </is>
      </c>
      <c r="D4459" s="2" t="inlineStr">
        <is>
          <t>T11000456</t>
        </is>
      </c>
      <c r="E4459" s="2" t="inlineStr">
        <is>
          <t>JHONATHAM MIKE</t>
        </is>
      </c>
      <c r="F4459" s="2" t="n">
        <v>3358</v>
      </c>
      <c r="G4459" s="2" t="n">
        <v>44.3</v>
      </c>
      <c r="H4459" s="2" t="n">
        <v>76</v>
      </c>
      <c r="I4459" s="2" t="n">
        <v/>
      </c>
      <c r="J4459" s="2" t="inlineStr">
        <is>
          <t>TERCEIRO</t>
        </is>
      </c>
    </row>
    <row r="4460">
      <c r="A4460" s="2" t="n">
        <v>8</v>
      </c>
      <c r="B4460" s="2" t="n">
        <v>1965</v>
      </c>
      <c r="C4460" s="2" t="inlineStr">
        <is>
          <t>SEPARACAO</t>
        </is>
      </c>
      <c r="D4460" s="2" t="inlineStr">
        <is>
          <t>T11000460</t>
        </is>
      </c>
      <c r="E4460" s="2" t="inlineStr">
        <is>
          <t>GABRIEL APARECIDO NAVA DIAS</t>
        </is>
      </c>
      <c r="F4460" s="2" t="n">
        <v>12224</v>
      </c>
      <c r="G4460" s="2" t="n">
        <v>156.6</v>
      </c>
      <c r="H4460" s="2" t="n">
        <v>78</v>
      </c>
      <c r="I4460" s="2" t="n">
        <v/>
      </c>
      <c r="J4460" s="2" t="inlineStr">
        <is>
          <t>TERCEIRO</t>
        </is>
      </c>
    </row>
    <row r="4461">
      <c r="A4461" s="2" t="n">
        <v>8</v>
      </c>
      <c r="B4461" s="2" t="n">
        <v>1965</v>
      </c>
      <c r="C4461" s="2" t="inlineStr">
        <is>
          <t>SEPARACAO</t>
        </is>
      </c>
      <c r="D4461" s="2" t="inlineStr">
        <is>
          <t>T11000461</t>
        </is>
      </c>
      <c r="E4461" s="2" t="inlineStr">
        <is>
          <t>JOAO PAULO FONTANA DE SOUZA</t>
        </is>
      </c>
      <c r="F4461" s="2" t="n">
        <v>8219</v>
      </c>
      <c r="G4461" s="2" t="n">
        <v>130.48</v>
      </c>
      <c r="H4461" s="2" t="n">
        <v>63</v>
      </c>
      <c r="I4461" s="2" t="n">
        <v/>
      </c>
      <c r="J4461" s="2" t="inlineStr">
        <is>
          <t>TERCEIRO</t>
        </is>
      </c>
    </row>
    <row r="4462">
      <c r="A4462" s="2" t="n">
        <v>8</v>
      </c>
      <c r="B4462" s="2" t="n">
        <v>1965</v>
      </c>
      <c r="C4462" s="2" t="inlineStr">
        <is>
          <t>SEPARACAO</t>
        </is>
      </c>
      <c r="D4462" s="2" t="inlineStr">
        <is>
          <t>T11000468</t>
        </is>
      </c>
      <c r="E4462" s="2" t="inlineStr">
        <is>
          <t>Eronildes dos santos junior</t>
        </is>
      </c>
      <c r="F4462" s="2" t="n">
        <v>15922</v>
      </c>
      <c r="G4462" s="2" t="n">
        <v>160.64</v>
      </c>
      <c r="H4462" s="2" t="n">
        <v>99</v>
      </c>
      <c r="I4462" s="2" t="n">
        <v/>
      </c>
      <c r="J4462" s="2" t="inlineStr">
        <is>
          <t>TERCEIRO</t>
        </is>
      </c>
    </row>
    <row r="4463">
      <c r="A4463" s="2" t="n">
        <v>8</v>
      </c>
      <c r="B4463" s="2" t="n">
        <v>1965</v>
      </c>
      <c r="C4463" s="2" t="inlineStr">
        <is>
          <t>SEPARACAO</t>
        </is>
      </c>
      <c r="D4463" s="2" t="inlineStr">
        <is>
          <t>T11000472</t>
        </is>
      </c>
      <c r="E4463" s="2" t="inlineStr">
        <is>
          <t>LUCIANO WENDER</t>
        </is>
      </c>
      <c r="F4463" s="2" t="n">
        <v>16006</v>
      </c>
      <c r="G4463" s="2" t="n">
        <v>185.87</v>
      </c>
      <c r="H4463" s="2" t="n">
        <v>86</v>
      </c>
      <c r="I4463" s="2" t="n">
        <v/>
      </c>
      <c r="J4463" s="2" t="inlineStr">
        <is>
          <t>TERCEIRO</t>
        </is>
      </c>
    </row>
    <row r="4464">
      <c r="A4464" s="2" t="n">
        <v>8</v>
      </c>
      <c r="B4464" s="2" t="n">
        <v>1965</v>
      </c>
      <c r="C4464" s="2" t="inlineStr">
        <is>
          <t>SEPARACAO</t>
        </is>
      </c>
      <c r="D4464" s="2" t="inlineStr">
        <is>
          <t>T11000474</t>
        </is>
      </c>
      <c r="E4464" s="2" t="inlineStr">
        <is>
          <t>LIVYA CRISTINA LEMOS NASCIMENTO</t>
        </is>
      </c>
      <c r="F4464" s="2" t="n">
        <v>10266</v>
      </c>
      <c r="G4464" s="2" t="n">
        <v>142.99</v>
      </c>
      <c r="H4464" s="2" t="n">
        <v>72</v>
      </c>
      <c r="I4464" s="2" t="n">
        <v/>
      </c>
      <c r="J4464" s="2" t="inlineStr">
        <is>
          <t>TERCEIRO</t>
        </is>
      </c>
    </row>
    <row r="4465">
      <c r="A4465" s="2" t="n">
        <v>8</v>
      </c>
      <c r="B4465" s="2" t="n">
        <v>1965</v>
      </c>
      <c r="C4465" s="2" t="inlineStr">
        <is>
          <t>SEPARACAO</t>
        </is>
      </c>
      <c r="D4465" s="2" t="inlineStr">
        <is>
          <t>T11000475</t>
        </is>
      </c>
      <c r="E4465" s="2" t="inlineStr">
        <is>
          <t>CRISTIANO PEREIRA</t>
        </is>
      </c>
      <c r="F4465" s="2" t="n">
        <v>7708</v>
      </c>
      <c r="G4465" s="2" t="n">
        <v>84.64</v>
      </c>
      <c r="H4465" s="2" t="n">
        <v>91</v>
      </c>
      <c r="I4465" s="2" t="n">
        <v/>
      </c>
      <c r="J4465" s="2" t="inlineStr">
        <is>
          <t>TERCEIRO</t>
        </is>
      </c>
    </row>
    <row r="4466">
      <c r="A4466" s="2" t="n">
        <v>8</v>
      </c>
      <c r="B4466" s="2" t="n">
        <v>1965</v>
      </c>
      <c r="C4466" s="2" t="inlineStr">
        <is>
          <t>SEPARACAO</t>
        </is>
      </c>
      <c r="D4466" s="2" t="inlineStr">
        <is>
          <t>T11000478</t>
        </is>
      </c>
      <c r="E4466" s="2" t="inlineStr">
        <is>
          <t>Alan Silva</t>
        </is>
      </c>
      <c r="F4466" s="2" t="n">
        <v>6957</v>
      </c>
      <c r="G4466" s="2" t="n">
        <v>110.12</v>
      </c>
      <c r="H4466" s="2" t="n">
        <v>63</v>
      </c>
      <c r="I4466" s="2" t="n">
        <v/>
      </c>
      <c r="J4466" s="2" t="inlineStr">
        <is>
          <t>TERCEIRO</t>
        </is>
      </c>
    </row>
    <row r="4467">
      <c r="A4467" s="2" t="n">
        <v>8</v>
      </c>
      <c r="B4467" s="2" t="n">
        <v>1965</v>
      </c>
      <c r="C4467" s="2" t="inlineStr">
        <is>
          <t>SEPARACAO</t>
        </is>
      </c>
      <c r="D4467" s="2" t="inlineStr">
        <is>
          <t>T11000479</t>
        </is>
      </c>
      <c r="E4467" s="2" t="inlineStr">
        <is>
          <t>KAREN VITORIA DA SILVA</t>
        </is>
      </c>
      <c r="F4467" s="2" t="n">
        <v>7567</v>
      </c>
      <c r="G4467" s="2" t="n">
        <v>122.76</v>
      </c>
      <c r="H4467" s="2" t="n">
        <v>62</v>
      </c>
      <c r="I4467" s="2" t="n">
        <v/>
      </c>
      <c r="J4467" s="2" t="inlineStr">
        <is>
          <t>TERCEIRO</t>
        </is>
      </c>
    </row>
    <row r="4468">
      <c r="A4468" s="2" t="n">
        <v>8</v>
      </c>
      <c r="B4468" s="2" t="n">
        <v>1965</v>
      </c>
      <c r="C4468" s="2" t="inlineStr">
        <is>
          <t>SEPARACAO</t>
        </is>
      </c>
      <c r="D4468" s="2" t="inlineStr">
        <is>
          <t>T11000480</t>
        </is>
      </c>
      <c r="E4468" s="2" t="inlineStr">
        <is>
          <t>WESLEY MAIA DA SILVA</t>
        </is>
      </c>
      <c r="F4468" s="2" t="n">
        <v>16104</v>
      </c>
      <c r="G4468" s="2" t="n">
        <v>139.14</v>
      </c>
      <c r="H4468" s="2" t="n">
        <v>116</v>
      </c>
      <c r="I4468" s="2" t="n">
        <v/>
      </c>
      <c r="J4468" s="2" t="inlineStr">
        <is>
          <t>TERCEIRO</t>
        </is>
      </c>
    </row>
    <row r="4469">
      <c r="A4469" s="2" t="n">
        <v>8</v>
      </c>
      <c r="B4469" s="2" t="n">
        <v>1965</v>
      </c>
      <c r="C4469" s="2" t="inlineStr">
        <is>
          <t>SEPARACAO</t>
        </is>
      </c>
      <c r="D4469" s="2" t="inlineStr">
        <is>
          <t>T11000485</t>
        </is>
      </c>
      <c r="E4469" s="2" t="inlineStr">
        <is>
          <t>EROLD ALOUINOR</t>
        </is>
      </c>
      <c r="F4469" s="2" t="n">
        <v>9087</v>
      </c>
      <c r="G4469" s="2" t="n">
        <v>126.04</v>
      </c>
      <c r="H4469" s="2" t="n">
        <v>72</v>
      </c>
      <c r="I4469" s="2" t="n">
        <v/>
      </c>
      <c r="J4469" s="2" t="inlineStr">
        <is>
          <t>TERCEIRO</t>
        </is>
      </c>
    </row>
    <row r="4470">
      <c r="A4470" s="2" t="n">
        <v>8</v>
      </c>
      <c r="B4470" s="2" t="n">
        <v>1965</v>
      </c>
      <c r="C4470" s="2" t="inlineStr">
        <is>
          <t>SEPARACAO</t>
        </is>
      </c>
      <c r="D4470" s="2" t="inlineStr">
        <is>
          <t>T11000487</t>
        </is>
      </c>
      <c r="E4470" s="2" t="inlineStr">
        <is>
          <t>RAFAEL MOTOLLO</t>
        </is>
      </c>
      <c r="F4470" s="2" t="n">
        <v>3438</v>
      </c>
      <c r="G4470" s="2" t="n">
        <v>70.03</v>
      </c>
      <c r="H4470" s="2" t="n">
        <v>49</v>
      </c>
      <c r="I4470" s="2" t="n">
        <v/>
      </c>
      <c r="J4470" s="2" t="inlineStr">
        <is>
          <t>TERCEIRO</t>
        </is>
      </c>
    </row>
    <row r="4471">
      <c r="A4471" s="2" t="n">
        <v>8</v>
      </c>
      <c r="B4471" s="2" t="n">
        <v>1965</v>
      </c>
      <c r="C4471" s="2" t="inlineStr">
        <is>
          <t>SEPARACAO</t>
        </is>
      </c>
      <c r="D4471" s="2" t="inlineStr">
        <is>
          <t>T11000488</t>
        </is>
      </c>
      <c r="E4471" s="2" t="inlineStr">
        <is>
          <t>ROBERT SOARES OLIVEIRA</t>
        </is>
      </c>
      <c r="F4471" s="2" t="n">
        <v>12486</v>
      </c>
      <c r="G4471" s="2" t="n">
        <v>136.17</v>
      </c>
      <c r="H4471" s="2" t="n">
        <v>92</v>
      </c>
      <c r="I4471" s="2" t="n">
        <v/>
      </c>
      <c r="J4471" s="2" t="inlineStr">
        <is>
          <t>TERCEIRO</t>
        </is>
      </c>
    </row>
    <row r="4472">
      <c r="A4472" s="2" t="n">
        <v>8</v>
      </c>
      <c r="B4472" s="2" t="n">
        <v>1965</v>
      </c>
      <c r="C4472" s="2" t="inlineStr">
        <is>
          <t>SEPARACAO</t>
        </is>
      </c>
      <c r="D4472" s="2" t="inlineStr">
        <is>
          <t>T11000490</t>
        </is>
      </c>
      <c r="E4472" s="2" t="inlineStr">
        <is>
          <t>Pedro Henrique Oliveira de Melo</t>
        </is>
      </c>
      <c r="F4472" s="2" t="n">
        <v>10794</v>
      </c>
      <c r="G4472" s="2" t="n">
        <v>134.67</v>
      </c>
      <c r="H4472" s="2" t="n">
        <v>80</v>
      </c>
      <c r="I4472" s="2" t="n">
        <v/>
      </c>
      <c r="J4472" s="2" t="inlineStr">
        <is>
          <t>TERCEIRO</t>
        </is>
      </c>
    </row>
    <row r="4473">
      <c r="A4473" s="2" t="n">
        <v>8</v>
      </c>
      <c r="B4473" s="2" t="n">
        <v>1965</v>
      </c>
      <c r="C4473" s="2" t="inlineStr">
        <is>
          <t>SEPARACAO</t>
        </is>
      </c>
      <c r="D4473" s="2" t="inlineStr">
        <is>
          <t>T11000491</t>
        </is>
      </c>
      <c r="E4473" s="2" t="inlineStr">
        <is>
          <t>LUCAS NONATO ANDRANDE CORREA</t>
        </is>
      </c>
      <c r="F4473" s="2" t="n">
        <v>1219</v>
      </c>
      <c r="G4473" s="2" t="n">
        <v>32.29</v>
      </c>
      <c r="H4473" s="2" t="n">
        <v>38</v>
      </c>
      <c r="I4473" s="2" t="n">
        <v/>
      </c>
      <c r="J4473" s="2" t="inlineStr">
        <is>
          <t>TERCEIRO</t>
        </is>
      </c>
    </row>
    <row r="4474">
      <c r="A4474" s="2" t="n">
        <v>8</v>
      </c>
      <c r="B4474" s="2" t="n">
        <v>1965</v>
      </c>
      <c r="C4474" s="2" t="inlineStr">
        <is>
          <t>SEPARACAO</t>
        </is>
      </c>
      <c r="D4474" s="2" t="inlineStr">
        <is>
          <t>T11000492</t>
        </is>
      </c>
      <c r="E4474" s="2" t="inlineStr">
        <is>
          <t>CASSIANO ROCHA DE FREITA UNGER</t>
        </is>
      </c>
      <c r="F4474" s="2" t="n">
        <v>436</v>
      </c>
      <c r="G4474" s="2" t="n">
        <v>6.7</v>
      </c>
      <c r="H4474" s="2" t="n">
        <v>65</v>
      </c>
      <c r="I4474" s="2" t="n">
        <v/>
      </c>
      <c r="J4474" s="2" t="inlineStr">
        <is>
          <t>TERCEIRO</t>
        </is>
      </c>
    </row>
    <row r="4475">
      <c r="A4475" s="2" t="n">
        <v>8</v>
      </c>
      <c r="B4475" s="2" t="n">
        <v>1965</v>
      </c>
      <c r="C4475" s="2" t="inlineStr">
        <is>
          <t>SEPARACAO</t>
        </is>
      </c>
      <c r="D4475" s="2" t="inlineStr">
        <is>
          <t>T11000493</t>
        </is>
      </c>
      <c r="E4475" s="2" t="inlineStr">
        <is>
          <t>ANDERSON DA SILVA</t>
        </is>
      </c>
      <c r="F4475" s="2" t="n">
        <v>2109</v>
      </c>
      <c r="G4475" s="2" t="n">
        <v>45.43</v>
      </c>
      <c r="H4475" s="2" t="n">
        <v>46</v>
      </c>
      <c r="I4475" s="2" t="n">
        <v/>
      </c>
      <c r="J4475" s="2" t="inlineStr">
        <is>
          <t>TERCEIRO</t>
        </is>
      </c>
    </row>
    <row r="4476">
      <c r="A4476" s="2" t="n">
        <v>8</v>
      </c>
      <c r="B4476" s="2" t="n">
        <v>1965</v>
      </c>
      <c r="C4476" s="2" t="inlineStr">
        <is>
          <t>SEPARACAO</t>
        </is>
      </c>
      <c r="D4476" s="2" t="inlineStr">
        <is>
          <t>T11000494</t>
        </is>
      </c>
      <c r="E4476" s="2" t="inlineStr">
        <is>
          <t>ANTONIO SILVA ALMEIDA</t>
        </is>
      </c>
      <c r="F4476" s="2" t="n">
        <v>371</v>
      </c>
      <c r="G4476" s="2" t="n">
        <v>12.59</v>
      </c>
      <c r="H4476" s="2" t="n">
        <v>29</v>
      </c>
      <c r="I4476" s="2" t="n">
        <v/>
      </c>
      <c r="J4476" s="2" t="inlineStr">
        <is>
          <t>TERCEIRO</t>
        </is>
      </c>
    </row>
    <row r="4477">
      <c r="A4477" s="2" t="n">
        <v>8</v>
      </c>
      <c r="B4477" s="2" t="n">
        <v>1965</v>
      </c>
      <c r="C4477" s="2" t="inlineStr">
        <is>
          <t>SEPARACAO</t>
        </is>
      </c>
      <c r="D4477" s="2" t="inlineStr">
        <is>
          <t>T11000496</t>
        </is>
      </c>
      <c r="E4477" s="2" t="inlineStr">
        <is>
          <t>RAMON FERNANDO DA SILVA MAGDANELO</t>
        </is>
      </c>
      <c r="F4477" s="2" t="n">
        <v>9297</v>
      </c>
      <c r="G4477" s="2" t="n">
        <v>138.5</v>
      </c>
      <c r="H4477" s="2" t="n">
        <v>67</v>
      </c>
      <c r="I4477" s="2" t="n">
        <v/>
      </c>
      <c r="J4477" s="2" t="inlineStr">
        <is>
          <t>TERCEIRO</t>
        </is>
      </c>
    </row>
    <row r="4478">
      <c r="A4478" s="2" t="n">
        <v>8</v>
      </c>
      <c r="B4478" s="2" t="n">
        <v>1965</v>
      </c>
      <c r="C4478" s="2" t="inlineStr">
        <is>
          <t>SEPARACAO</t>
        </is>
      </c>
      <c r="D4478" s="2" t="inlineStr">
        <is>
          <t>T11000497</t>
        </is>
      </c>
      <c r="E4478" s="2" t="inlineStr">
        <is>
          <t>TIAGO DE MELO LEAO CAVALCANTI</t>
        </is>
      </c>
      <c r="F4478" s="2" t="n">
        <v>9177</v>
      </c>
      <c r="G4478" s="2" t="n">
        <v>118.87</v>
      </c>
      <c r="H4478" s="2" t="n">
        <v>77</v>
      </c>
      <c r="I4478" s="2" t="n">
        <v/>
      </c>
      <c r="J4478" s="2" t="inlineStr">
        <is>
          <t>TERCEIRO</t>
        </is>
      </c>
    </row>
    <row r="4479">
      <c r="A4479" s="2" t="n">
        <v>8</v>
      </c>
      <c r="B4479" s="2" t="n">
        <v>1965</v>
      </c>
      <c r="C4479" s="2" t="inlineStr">
        <is>
          <t>SEPARACAO</t>
        </is>
      </c>
      <c r="D4479" s="2" t="inlineStr">
        <is>
          <t>T11000498</t>
        </is>
      </c>
      <c r="E4479" s="2" t="inlineStr">
        <is>
          <t>HYGOR AMAURY DOS SANTOS</t>
        </is>
      </c>
      <c r="F4479" s="2" t="n">
        <v>2863</v>
      </c>
      <c r="G4479" s="2" t="n">
        <v>51.77</v>
      </c>
      <c r="H4479" s="2" t="n">
        <v>55</v>
      </c>
      <c r="I4479" s="2" t="n">
        <v/>
      </c>
      <c r="J4479" s="2" t="inlineStr">
        <is>
          <t>TERCEIRO</t>
        </is>
      </c>
    </row>
    <row r="4480">
      <c r="A4480" s="2" t="n">
        <v>8</v>
      </c>
      <c r="B4480" s="2" t="n">
        <v>1965</v>
      </c>
      <c r="C4480" s="2" t="inlineStr">
        <is>
          <t>SEPARACAO</t>
        </is>
      </c>
      <c r="D4480" s="2" t="inlineStr">
        <is>
          <t>T11000499</t>
        </is>
      </c>
      <c r="E4480" s="2" t="inlineStr">
        <is>
          <t>LARYSSA COELHO MOREIRA</t>
        </is>
      </c>
      <c r="F4480" s="2" t="n">
        <v>5027</v>
      </c>
      <c r="G4480" s="2" t="n">
        <v>76.15000000000001</v>
      </c>
      <c r="H4480" s="2" t="n">
        <v>66</v>
      </c>
      <c r="I4480" s="2" t="n">
        <v/>
      </c>
      <c r="J4480" s="2" t="inlineStr">
        <is>
          <t>TERCEIRO</t>
        </is>
      </c>
    </row>
    <row r="4481">
      <c r="A4481" s="2" t="n">
        <v>8</v>
      </c>
      <c r="B4481" s="2" t="n">
        <v>1965</v>
      </c>
      <c r="C4481" s="2" t="inlineStr">
        <is>
          <t>SEPARACAO</t>
        </is>
      </c>
      <c r="D4481" s="2" t="inlineStr">
        <is>
          <t>T11000500</t>
        </is>
      </c>
      <c r="E4481" s="2" t="inlineStr">
        <is>
          <t>YASMIN SILVA BRANDAO</t>
        </is>
      </c>
      <c r="F4481" s="2" t="n">
        <v>4464</v>
      </c>
      <c r="G4481" s="2" t="n">
        <v>71.28</v>
      </c>
      <c r="H4481" s="2" t="n">
        <v>63</v>
      </c>
      <c r="I4481" s="2" t="n">
        <v/>
      </c>
      <c r="J4481" s="2" t="inlineStr">
        <is>
          <t>TERCEIRO</t>
        </is>
      </c>
    </row>
    <row r="4482">
      <c r="A4482" s="2" t="n">
        <v>8</v>
      </c>
      <c r="B4482" s="2" t="n">
        <v>1965</v>
      </c>
      <c r="C4482" s="2" t="inlineStr">
        <is>
          <t>SEPARACAO</t>
        </is>
      </c>
      <c r="D4482" s="2" t="inlineStr">
        <is>
          <t>T11000501</t>
        </is>
      </c>
      <c r="E4482" s="2" t="inlineStr">
        <is>
          <t>ADELE DOS SANTOS</t>
        </is>
      </c>
      <c r="F4482" s="2" t="n">
        <v>4519</v>
      </c>
      <c r="G4482" s="2" t="n">
        <v>68.42</v>
      </c>
      <c r="H4482" s="2" t="n">
        <v>66</v>
      </c>
      <c r="I4482" s="2" t="n">
        <v/>
      </c>
      <c r="J4482" s="2" t="inlineStr">
        <is>
          <t>TERCEIRO</t>
        </is>
      </c>
    </row>
    <row r="4483">
      <c r="A4483" s="2" t="n">
        <v>8</v>
      </c>
      <c r="B4483" s="2" t="n">
        <v>1965</v>
      </c>
      <c r="C4483" s="2" t="inlineStr">
        <is>
          <t>SEPARACAO</t>
        </is>
      </c>
      <c r="D4483" s="2" t="inlineStr">
        <is>
          <t>T11000502</t>
        </is>
      </c>
      <c r="E4483" s="2" t="inlineStr">
        <is>
          <t>ERIC ARAUJO DA SILVA</t>
        </is>
      </c>
      <c r="F4483" s="2" t="n">
        <v>3664</v>
      </c>
      <c r="G4483" s="2" t="n">
        <v>57.8</v>
      </c>
      <c r="H4483" s="2" t="n">
        <v>63</v>
      </c>
      <c r="I4483" s="2" t="n">
        <v/>
      </c>
      <c r="J4483" s="2" t="inlineStr">
        <is>
          <t>TERCEIRO</t>
        </is>
      </c>
    </row>
    <row r="4484">
      <c r="A4484" s="2" t="n">
        <v>8</v>
      </c>
      <c r="B4484" s="2" t="n">
        <v>1965</v>
      </c>
      <c r="C4484" s="2" t="inlineStr">
        <is>
          <t>SEPARACAO</t>
        </is>
      </c>
      <c r="D4484" s="2" t="inlineStr">
        <is>
          <t>T11000503</t>
        </is>
      </c>
      <c r="E4484" s="2" t="inlineStr">
        <is>
          <t>THIAGO AUGUSTO FERNANDO</t>
        </is>
      </c>
      <c r="F4484" s="2" t="n">
        <v>986</v>
      </c>
      <c r="G4484" s="2" t="n">
        <v>31.25</v>
      </c>
      <c r="H4484" s="2" t="n">
        <v>32</v>
      </c>
      <c r="I4484" s="2" t="n">
        <v/>
      </c>
      <c r="J4484" s="2" t="inlineStr">
        <is>
          <t>TERCEIRO</t>
        </is>
      </c>
    </row>
    <row r="4485">
      <c r="A4485" s="2" t="n">
        <v>8</v>
      </c>
      <c r="B4485" s="2" t="n">
        <v>1965</v>
      </c>
      <c r="C4485" s="2" t="inlineStr">
        <is>
          <t>SEPARACAO</t>
        </is>
      </c>
      <c r="D4485" s="2" t="inlineStr">
        <is>
          <t>T11000504</t>
        </is>
      </c>
      <c r="E4485" s="2" t="inlineStr">
        <is>
          <t>JULIANA FERREIRA DOS SANTOS</t>
        </is>
      </c>
      <c r="F4485" s="2" t="n">
        <v>3253</v>
      </c>
      <c r="G4485" s="2" t="n">
        <v>53.49</v>
      </c>
      <c r="H4485" s="2" t="n">
        <v>61</v>
      </c>
      <c r="I4485" s="2" t="n">
        <v/>
      </c>
      <c r="J4485" s="2" t="inlineStr">
        <is>
          <t>TERCEIRO</t>
        </is>
      </c>
    </row>
    <row r="4486">
      <c r="A4486" s="2" t="n">
        <v>8</v>
      </c>
      <c r="B4486" s="2" t="n">
        <v>1965</v>
      </c>
      <c r="C4486" s="2" t="inlineStr">
        <is>
          <t>SEPARACAO</t>
        </is>
      </c>
      <c r="D4486" s="2" t="inlineStr">
        <is>
          <t>T11000508</t>
        </is>
      </c>
      <c r="E4486" s="2" t="inlineStr">
        <is>
          <t>RICHARD GABRIEL</t>
        </is>
      </c>
      <c r="F4486" s="2" t="n">
        <v>1882</v>
      </c>
      <c r="G4486" s="2" t="n">
        <v>29.13</v>
      </c>
      <c r="H4486" s="2" t="n">
        <v>65</v>
      </c>
      <c r="I4486" s="2" t="n">
        <v/>
      </c>
      <c r="J4486" s="2" t="inlineStr">
        <is>
          <t>TERCEIRO</t>
        </is>
      </c>
    </row>
    <row r="4487">
      <c r="A4487" s="2" t="n">
        <v>8</v>
      </c>
      <c r="B4487" s="2" t="n">
        <v>1965</v>
      </c>
      <c r="C4487" s="2" t="inlineStr">
        <is>
          <t>SEPARACAO</t>
        </is>
      </c>
      <c r="D4487" s="2" t="inlineStr">
        <is>
          <t>T11000509</t>
        </is>
      </c>
      <c r="E4487" s="2" t="inlineStr">
        <is>
          <t>VITOR GABRIEL SILVA</t>
        </is>
      </c>
      <c r="F4487" s="2" t="n">
        <v>3154</v>
      </c>
      <c r="G4487" s="2" t="n">
        <v>54.69</v>
      </c>
      <c r="H4487" s="2" t="n">
        <v>58</v>
      </c>
      <c r="I4487" s="2" t="n">
        <v/>
      </c>
      <c r="J4487" s="2" t="inlineStr">
        <is>
          <t>TERCEIRO</t>
        </is>
      </c>
    </row>
    <row r="4488">
      <c r="A4488" s="2" t="n">
        <v>8</v>
      </c>
      <c r="B4488" s="2" t="n">
        <v>1965</v>
      </c>
      <c r="C4488" s="2" t="inlineStr">
        <is>
          <t>SEPARACAO</t>
        </is>
      </c>
      <c r="D4488" s="2" t="inlineStr">
        <is>
          <t>T11000510</t>
        </is>
      </c>
      <c r="E4488" s="2" t="inlineStr">
        <is>
          <t>HEITOR VINICIUS RODRIGUES</t>
        </is>
      </c>
      <c r="F4488" s="2" t="n">
        <v>2033</v>
      </c>
      <c r="G4488" s="2" t="n">
        <v>25.56</v>
      </c>
      <c r="H4488" s="2" t="n">
        <v>80</v>
      </c>
      <c r="I4488" s="2" t="n">
        <v/>
      </c>
      <c r="J4488" s="2" t="inlineStr">
        <is>
          <t>TERCEIRO</t>
        </is>
      </c>
    </row>
    <row r="4489">
      <c r="A4489" s="2" t="n">
        <v>8</v>
      </c>
      <c r="B4489" s="2" t="n">
        <v>1965</v>
      </c>
      <c r="C4489" s="2" t="inlineStr">
        <is>
          <t>SEPARACAO</t>
        </is>
      </c>
      <c r="D4489" s="2" t="inlineStr">
        <is>
          <t>T11000512</t>
        </is>
      </c>
      <c r="E4489" s="2" t="inlineStr">
        <is>
          <t>ALEXSANDRO BORGES DA SILVA</t>
        </is>
      </c>
      <c r="F4489" s="2" t="n">
        <v>2987</v>
      </c>
      <c r="G4489" s="2" t="n">
        <v>73.18000000000001</v>
      </c>
      <c r="H4489" s="2" t="n">
        <v>41</v>
      </c>
      <c r="I4489" s="2" t="n">
        <v/>
      </c>
      <c r="J4489" s="2" t="inlineStr">
        <is>
          <t>TERCEIRO</t>
        </is>
      </c>
    </row>
    <row r="4490">
      <c r="A4490" s="2" t="n">
        <v>8</v>
      </c>
      <c r="B4490" s="2" t="n">
        <v>1965</v>
      </c>
      <c r="C4490" s="2" t="inlineStr">
        <is>
          <t>SEPARACAO</t>
        </is>
      </c>
      <c r="D4490" s="2" t="inlineStr">
        <is>
          <t>T11000513</t>
        </is>
      </c>
      <c r="E4490" s="2" t="inlineStr">
        <is>
          <t>THOMAZ JORDAN ROFRIGUES FORTUNATO</t>
        </is>
      </c>
      <c r="F4490" s="2" t="n">
        <v>1516</v>
      </c>
      <c r="G4490" s="2" t="n">
        <v>25.96</v>
      </c>
      <c r="H4490" s="2" t="n">
        <v>58</v>
      </c>
      <c r="I4490" s="2" t="n">
        <v/>
      </c>
      <c r="J4490" s="2" t="inlineStr">
        <is>
          <t>TERCEIRO</t>
        </is>
      </c>
    </row>
    <row r="4491">
      <c r="A4491" s="2" t="n">
        <v>8</v>
      </c>
      <c r="B4491" s="2" t="n">
        <v>1965</v>
      </c>
      <c r="C4491" s="2" t="inlineStr">
        <is>
          <t>SEPARACAO</t>
        </is>
      </c>
      <c r="D4491" s="2" t="inlineStr">
        <is>
          <t>T11000514</t>
        </is>
      </c>
      <c r="E4491" s="2" t="inlineStr">
        <is>
          <t>MARCOS LUCAS DA SILVA</t>
        </is>
      </c>
      <c r="F4491" s="2" t="n">
        <v>2355</v>
      </c>
      <c r="G4491" s="2" t="n">
        <v>24.52</v>
      </c>
      <c r="H4491" s="2" t="n">
        <v>96</v>
      </c>
      <c r="I4491" s="2" t="n">
        <v/>
      </c>
      <c r="J4491" s="2" t="inlineStr">
        <is>
          <t>TERCEIRO</t>
        </is>
      </c>
    </row>
    <row r="4492">
      <c r="A4492" s="2" t="n">
        <v>8</v>
      </c>
      <c r="B4492" s="2" t="n">
        <v>1965</v>
      </c>
      <c r="C4492" s="2" t="inlineStr">
        <is>
          <t>SEPARACAO</t>
        </is>
      </c>
      <c r="D4492" s="2" t="inlineStr">
        <is>
          <t>T11000515</t>
        </is>
      </c>
      <c r="E4492" s="2" t="inlineStr">
        <is>
          <t>Ezequiel Barros Lopes</t>
        </is>
      </c>
      <c r="F4492" s="2" t="n">
        <v>1784</v>
      </c>
      <c r="G4492" s="2" t="n">
        <v>39.98</v>
      </c>
      <c r="H4492" s="2" t="n">
        <v>45</v>
      </c>
      <c r="I4492" s="2" t="n">
        <v/>
      </c>
      <c r="J4492" s="2" t="inlineStr">
        <is>
          <t>TERCEIRO</t>
        </is>
      </c>
    </row>
    <row r="4493">
      <c r="A4493" s="2" t="n">
        <v>8</v>
      </c>
      <c r="B4493" s="2" t="n">
        <v>1965</v>
      </c>
      <c r="C4493" s="2" t="inlineStr">
        <is>
          <t>SEPARACAO</t>
        </is>
      </c>
      <c r="D4493" s="2" t="inlineStr">
        <is>
          <t>T11000516</t>
        </is>
      </c>
      <c r="E4493" s="2" t="inlineStr">
        <is>
          <t>ALIFER REIS DO NASCIMENTO</t>
        </is>
      </c>
      <c r="F4493" s="2" t="n">
        <v>2576</v>
      </c>
      <c r="G4493" s="2" t="n">
        <v>37.52</v>
      </c>
      <c r="H4493" s="2" t="n">
        <v>69</v>
      </c>
      <c r="I4493" s="2" t="n">
        <v/>
      </c>
      <c r="J4493" s="2" t="inlineStr">
        <is>
          <t>TERCEIRO</t>
        </is>
      </c>
    </row>
    <row r="4494">
      <c r="A4494" s="2" t="n">
        <v>8</v>
      </c>
      <c r="B4494" s="2" t="n">
        <v>1965</v>
      </c>
      <c r="C4494" s="2" t="inlineStr">
        <is>
          <t>SEPARACAO</t>
        </is>
      </c>
      <c r="D4494" s="2" t="inlineStr">
        <is>
          <t>T40000044</t>
        </is>
      </c>
      <c r="E4494" s="2" t="inlineStr">
        <is>
          <t>ALBERT HENRIQUE BRITO DO NASCIMENTO</t>
        </is>
      </c>
      <c r="F4494" s="2" t="n">
        <v>1202</v>
      </c>
      <c r="G4494" s="2" t="n">
        <v>24.85</v>
      </c>
      <c r="H4494" s="2" t="n">
        <v>48</v>
      </c>
      <c r="I4494" s="2" t="n">
        <v/>
      </c>
      <c r="J4494" s="2" t="inlineStr">
        <is>
          <t>TERCEIRO</t>
        </is>
      </c>
    </row>
    <row r="4495">
      <c r="A4495" s="2" t="n">
        <v>8</v>
      </c>
      <c r="B4495" s="2" t="n">
        <v>1965</v>
      </c>
      <c r="C4495" s="2" t="inlineStr">
        <is>
          <t>SEPARACAO</t>
        </is>
      </c>
      <c r="D4495" s="2" t="inlineStr">
        <is>
          <t>T40000086</t>
        </is>
      </c>
      <c r="E4495" s="2" t="inlineStr">
        <is>
          <t>LEANDRO BALBINO DA SILVA JUNIOR</t>
        </is>
      </c>
      <c r="F4495" s="2" t="n">
        <v>12918</v>
      </c>
      <c r="G4495" s="2" t="n">
        <v>138.15</v>
      </c>
      <c r="H4495" s="2" t="n">
        <v>94</v>
      </c>
      <c r="I4495" s="2" t="n">
        <v/>
      </c>
      <c r="J4495" s="2" t="inlineStr">
        <is>
          <t>TERCEIRO</t>
        </is>
      </c>
    </row>
    <row r="4496">
      <c r="A4496" s="2" t="n">
        <v>8</v>
      </c>
      <c r="B4496" s="2" t="n">
        <v>1965</v>
      </c>
      <c r="C4496" s="2" t="inlineStr">
        <is>
          <t>SEPARACAO</t>
        </is>
      </c>
      <c r="D4496" s="2" t="inlineStr">
        <is>
          <t>T40000096</t>
        </is>
      </c>
      <c r="E4496" s="2" t="inlineStr">
        <is>
          <t>ADRIANO LIMA BORGES</t>
        </is>
      </c>
      <c r="F4496" s="2" t="n">
        <v>8794</v>
      </c>
      <c r="G4496" s="2" t="n">
        <v>143.29</v>
      </c>
      <c r="H4496" s="2" t="n">
        <v>61</v>
      </c>
      <c r="I4496" s="2" t="n">
        <v/>
      </c>
      <c r="J4496" s="2" t="inlineStr">
        <is>
          <t>TERCEIRO</t>
        </is>
      </c>
    </row>
    <row r="4497">
      <c r="A4497" s="2" t="n">
        <v>8</v>
      </c>
      <c r="B4497" s="2" t="n">
        <v>1965</v>
      </c>
      <c r="C4497" s="2" t="inlineStr">
        <is>
          <t>SEPARACAO</t>
        </is>
      </c>
      <c r="D4497" s="2" t="inlineStr">
        <is>
          <t>T40000099</t>
        </is>
      </c>
      <c r="E4497" s="2" t="inlineStr">
        <is>
          <t>GILIARDE PAULO DA SILVA</t>
        </is>
      </c>
      <c r="F4497" s="2" t="n">
        <v>5794</v>
      </c>
      <c r="G4497" s="2" t="n">
        <v>116.57</v>
      </c>
      <c r="H4497" s="2" t="n">
        <v>50</v>
      </c>
      <c r="I4497" s="2" t="n">
        <v/>
      </c>
      <c r="J4497" s="2" t="inlineStr">
        <is>
          <t>TERCEIRO</t>
        </is>
      </c>
    </row>
    <row r="4498">
      <c r="A4498" s="2" t="n">
        <v>8</v>
      </c>
      <c r="B4498" s="2" t="n">
        <v>1965</v>
      </c>
      <c r="C4498" s="2" t="inlineStr">
        <is>
          <t>SEPARACAO</t>
        </is>
      </c>
      <c r="D4498" s="2" t="inlineStr">
        <is>
          <t>T40000102</t>
        </is>
      </c>
      <c r="E4498" s="2" t="inlineStr">
        <is>
          <t>LUIS CARLOS DOS SANTOS SILVA</t>
        </is>
      </c>
      <c r="F4498" s="2" t="n">
        <v>12267</v>
      </c>
      <c r="G4498" s="2" t="n">
        <v>131.42</v>
      </c>
      <c r="H4498" s="2" t="n">
        <v>93</v>
      </c>
      <c r="I4498" s="2" t="n">
        <v/>
      </c>
      <c r="J4498" s="2" t="inlineStr">
        <is>
          <t>TERCEIRO</t>
        </is>
      </c>
    </row>
    <row r="4499">
      <c r="A4499" s="2" t="n">
        <v>8</v>
      </c>
      <c r="B4499" s="2" t="n">
        <v>1965</v>
      </c>
      <c r="C4499" s="2" t="inlineStr">
        <is>
          <t>SEPARACAO</t>
        </is>
      </c>
      <c r="D4499" s="2" t="inlineStr">
        <is>
          <t>T40000130</t>
        </is>
      </c>
      <c r="E4499" s="2" t="inlineStr">
        <is>
          <t>MARCOS VINICIUS OLIVEIRA</t>
        </is>
      </c>
      <c r="F4499" s="2" t="n">
        <v>10739</v>
      </c>
      <c r="G4499" s="2" t="n">
        <v>118.41</v>
      </c>
      <c r="H4499" s="2" t="n">
        <v>91</v>
      </c>
      <c r="I4499" s="2" t="n">
        <v/>
      </c>
      <c r="J4499" s="2" t="inlineStr">
        <is>
          <t>TERCEIRO</t>
        </is>
      </c>
    </row>
    <row r="4500">
      <c r="A4500" s="2" t="n">
        <v>8</v>
      </c>
      <c r="B4500" s="2" t="n">
        <v>1965</v>
      </c>
      <c r="C4500" s="2" t="inlineStr">
        <is>
          <t>SEPARACAO</t>
        </is>
      </c>
      <c r="D4500" s="2" t="inlineStr">
        <is>
          <t>T40000154</t>
        </is>
      </c>
      <c r="E4500" s="2" t="inlineStr">
        <is>
          <t>DENISE MONTEIRO DA SILVA</t>
        </is>
      </c>
      <c r="F4500" s="2" t="n">
        <v>5118</v>
      </c>
      <c r="G4500" s="2" t="n">
        <v>84.84999999999999</v>
      </c>
      <c r="H4500" s="2" t="n">
        <v>60</v>
      </c>
      <c r="I4500" s="2" t="n">
        <v/>
      </c>
      <c r="J4500" s="2" t="inlineStr">
        <is>
          <t>TERCEIRO</t>
        </is>
      </c>
    </row>
    <row r="4501">
      <c r="A4501" s="2" t="n">
        <v>8</v>
      </c>
      <c r="B4501" s="2" t="n">
        <v>1965</v>
      </c>
      <c r="C4501" s="2" t="inlineStr">
        <is>
          <t>SEPARACAO</t>
        </is>
      </c>
      <c r="D4501" s="2" t="inlineStr">
        <is>
          <t>T40000187</t>
        </is>
      </c>
      <c r="E4501" s="2" t="inlineStr">
        <is>
          <t>JESSICA DA CRUZ ARAUJO</t>
        </is>
      </c>
      <c r="F4501" s="2" t="n">
        <v>3150</v>
      </c>
      <c r="G4501" s="2" t="n">
        <v>61.21</v>
      </c>
      <c r="H4501" s="2" t="n">
        <v>51</v>
      </c>
      <c r="I4501" s="2" t="n">
        <v/>
      </c>
      <c r="J4501" s="2" t="inlineStr">
        <is>
          <t>TERCEIRO</t>
        </is>
      </c>
    </row>
    <row r="4502">
      <c r="A4502" s="2" t="n">
        <v>8</v>
      </c>
      <c r="B4502" s="2" t="n">
        <v>1965</v>
      </c>
      <c r="C4502" s="2" t="inlineStr">
        <is>
          <t>SEPARACAO</t>
        </is>
      </c>
      <c r="D4502" s="2" t="inlineStr">
        <is>
          <t>T40000194</t>
        </is>
      </c>
      <c r="E4502" s="2" t="inlineStr">
        <is>
          <t>FRANCIELI DE ASSUNCAO SILVA</t>
        </is>
      </c>
      <c r="F4502" s="2" t="n">
        <v>8723</v>
      </c>
      <c r="G4502" s="2" t="n">
        <v>143.98</v>
      </c>
      <c r="H4502" s="2" t="n">
        <v>61</v>
      </c>
      <c r="I4502" s="2" t="n">
        <v/>
      </c>
      <c r="J4502" s="2" t="inlineStr">
        <is>
          <t>TERCEIRO</t>
        </is>
      </c>
    </row>
    <row r="4503">
      <c r="A4503" s="2" t="n">
        <v>8</v>
      </c>
      <c r="B4503" s="2" t="n">
        <v>1965</v>
      </c>
      <c r="C4503" s="2" t="inlineStr">
        <is>
          <t>SEPARACAO</t>
        </is>
      </c>
      <c r="D4503" s="2" t="inlineStr">
        <is>
          <t>T40000197</t>
        </is>
      </c>
      <c r="E4503" s="2" t="inlineStr">
        <is>
          <t>MARCIO ROBERTO DE LIMA CASTRO</t>
        </is>
      </c>
      <c r="F4503" s="2" t="n">
        <v>3202</v>
      </c>
      <c r="G4503" s="2" t="n">
        <v>49.66</v>
      </c>
      <c r="H4503" s="2" t="n">
        <v>64</v>
      </c>
      <c r="I4503" s="2" t="n">
        <v/>
      </c>
      <c r="J4503" s="2" t="inlineStr">
        <is>
          <t>TERCEIRO</t>
        </is>
      </c>
    </row>
    <row r="4504">
      <c r="A4504" s="2" t="n">
        <v>8</v>
      </c>
      <c r="B4504" s="2" t="n">
        <v>1965</v>
      </c>
      <c r="C4504" s="2" t="inlineStr">
        <is>
          <t>SEPARACAO</t>
        </is>
      </c>
      <c r="D4504" s="2" t="inlineStr">
        <is>
          <t>T40000244</t>
        </is>
      </c>
      <c r="E4504" s="2" t="inlineStr">
        <is>
          <t>VINICIUS LOURENCO DOS SANTOS</t>
        </is>
      </c>
      <c r="F4504" s="2" t="n">
        <v>8881</v>
      </c>
      <c r="G4504" s="2" t="n">
        <v>108.03</v>
      </c>
      <c r="H4504" s="2" t="n">
        <v>82</v>
      </c>
      <c r="I4504" s="2" t="n">
        <v/>
      </c>
      <c r="J4504" s="2" t="inlineStr">
        <is>
          <t>TERCEIRO</t>
        </is>
      </c>
    </row>
    <row r="4505">
      <c r="A4505" s="2" t="n">
        <v>8</v>
      </c>
      <c r="B4505" s="2" t="n">
        <v>1965</v>
      </c>
      <c r="C4505" s="2" t="inlineStr">
        <is>
          <t>SEPARACAO</t>
        </is>
      </c>
      <c r="D4505" s="2" t="inlineStr">
        <is>
          <t>T40000261</t>
        </is>
      </c>
      <c r="E4505" s="2" t="inlineStr">
        <is>
          <t>ANTONIO ADILINO SANTOS TERTO</t>
        </is>
      </c>
      <c r="F4505" s="2" t="n">
        <v>2868</v>
      </c>
      <c r="G4505" s="2" t="n">
        <v>76.23999999999999</v>
      </c>
      <c r="H4505" s="2" t="n">
        <v>38</v>
      </c>
      <c r="I4505" s="2" t="n">
        <v/>
      </c>
      <c r="J4505" s="2" t="inlineStr">
        <is>
          <t>TERCEIRO</t>
        </is>
      </c>
    </row>
    <row r="4506">
      <c r="A4506" s="2" t="n">
        <v>8</v>
      </c>
      <c r="B4506" s="2" t="n">
        <v>1965</v>
      </c>
      <c r="C4506" s="2" t="inlineStr">
        <is>
          <t>SEPARACAO</t>
        </is>
      </c>
      <c r="D4506" s="2" t="inlineStr">
        <is>
          <t>T40000292</t>
        </is>
      </c>
      <c r="E4506" s="2" t="inlineStr">
        <is>
          <t>Jose Costa de Assis</t>
        </is>
      </c>
      <c r="F4506" s="2" t="n">
        <v>7402</v>
      </c>
      <c r="G4506" s="2" t="n">
        <v>134.87</v>
      </c>
      <c r="H4506" s="2" t="n">
        <v>55</v>
      </c>
      <c r="I4506" s="2" t="n">
        <v/>
      </c>
      <c r="J4506" s="2" t="inlineStr">
        <is>
          <t>TERCEIRO</t>
        </is>
      </c>
    </row>
    <row r="4507">
      <c r="A4507" s="2" t="n">
        <v>8</v>
      </c>
      <c r="B4507" s="2" t="n">
        <v>1965</v>
      </c>
      <c r="C4507" s="2" t="inlineStr">
        <is>
          <t>SEPARACAO</t>
        </is>
      </c>
      <c r="D4507" s="2" t="inlineStr">
        <is>
          <t>T40000303</t>
        </is>
      </c>
      <c r="E4507" s="2" t="inlineStr">
        <is>
          <t>SIDINEI DECIO APARECIDO DOS SANTOS</t>
        </is>
      </c>
      <c r="F4507" s="2" t="n">
        <v>4293</v>
      </c>
      <c r="G4507" s="2" t="n">
        <v>87.34</v>
      </c>
      <c r="H4507" s="2" t="n">
        <v>49</v>
      </c>
      <c r="I4507" s="2" t="n">
        <v/>
      </c>
      <c r="J4507" s="2" t="inlineStr">
        <is>
          <t>TERCEIRO</t>
        </is>
      </c>
    </row>
    <row r="4508">
      <c r="A4508" s="2" t="n">
        <v>8</v>
      </c>
      <c r="B4508" s="2" t="n">
        <v>1965</v>
      </c>
      <c r="C4508" s="2" t="inlineStr">
        <is>
          <t>SEPARACAO</t>
        </is>
      </c>
      <c r="D4508" s="2" t="inlineStr">
        <is>
          <t>T40000345</t>
        </is>
      </c>
      <c r="E4508" s="2" t="inlineStr">
        <is>
          <t>WASHINGTON PEREIRA DA SILVA</t>
        </is>
      </c>
      <c r="F4508" s="2" t="n">
        <v>9982</v>
      </c>
      <c r="G4508" s="2" t="n">
        <v>115.05</v>
      </c>
      <c r="H4508" s="2" t="n">
        <v>87</v>
      </c>
      <c r="I4508" s="2" t="n">
        <v/>
      </c>
      <c r="J4508" s="2" t="inlineStr">
        <is>
          <t>TERCEIRO</t>
        </is>
      </c>
    </row>
    <row r="4509">
      <c r="A4509" s="2" t="n">
        <v>8</v>
      </c>
      <c r="B4509" s="2" t="n">
        <v>1965</v>
      </c>
      <c r="C4509" s="2" t="inlineStr">
        <is>
          <t>SEPARACAO</t>
        </is>
      </c>
      <c r="D4509" s="2" t="inlineStr">
        <is>
          <t>T40000394</t>
        </is>
      </c>
      <c r="E4509" s="2" t="inlineStr">
        <is>
          <t>EBERTON DA SILVA MACHADO</t>
        </is>
      </c>
      <c r="F4509" s="2" t="n">
        <v>10517</v>
      </c>
      <c r="G4509" s="2" t="n">
        <v>152.32</v>
      </c>
      <c r="H4509" s="2" t="n">
        <v>69</v>
      </c>
      <c r="I4509" s="2" t="n">
        <v/>
      </c>
      <c r="J4509" s="2" t="inlineStr">
        <is>
          <t>TERCEIRO</t>
        </is>
      </c>
    </row>
    <row r="4510">
      <c r="A4510" s="2" t="n">
        <v>8</v>
      </c>
      <c r="B4510" s="2" t="n">
        <v>1965</v>
      </c>
      <c r="C4510" s="2" t="inlineStr">
        <is>
          <t>SEPARACAO</t>
        </is>
      </c>
      <c r="D4510" s="2" t="inlineStr">
        <is>
          <t>T40000416</t>
        </is>
      </c>
      <c r="E4510" s="2" t="inlineStr">
        <is>
          <t>Mayala Almeida Antonio</t>
        </is>
      </c>
      <c r="F4510" s="2" t="n">
        <v>7277</v>
      </c>
      <c r="G4510" s="2" t="n">
        <v>104.85</v>
      </c>
      <c r="H4510" s="2" t="n">
        <v>69</v>
      </c>
      <c r="I4510" s="2" t="n">
        <v/>
      </c>
      <c r="J4510" s="2" t="inlineStr">
        <is>
          <t>TERCEIRO</t>
        </is>
      </c>
    </row>
    <row r="4511">
      <c r="A4511" s="2" t="n">
        <v>8</v>
      </c>
      <c r="B4511" s="2" t="n">
        <v>1965</v>
      </c>
      <c r="C4511" s="2" t="inlineStr">
        <is>
          <t>SEPARACAO</t>
        </is>
      </c>
      <c r="D4511" s="2" t="inlineStr">
        <is>
          <t>T40000444</t>
        </is>
      </c>
      <c r="E4511" s="2" t="inlineStr">
        <is>
          <t>JONATAM AGOSTINHO</t>
        </is>
      </c>
      <c r="F4511" s="2" t="n">
        <v>10177</v>
      </c>
      <c r="G4511" s="2" t="n">
        <v>141.5</v>
      </c>
      <c r="H4511" s="2" t="n">
        <v>72</v>
      </c>
      <c r="I4511" s="2" t="n">
        <v/>
      </c>
      <c r="J4511" s="2" t="inlineStr">
        <is>
          <t>TERCEIRO</t>
        </is>
      </c>
    </row>
    <row r="4512">
      <c r="A4512" s="2" t="n">
        <v>8</v>
      </c>
      <c r="B4512" s="2" t="n">
        <v>1965</v>
      </c>
      <c r="C4512" s="2" t="inlineStr">
        <is>
          <t>SEPARACAO</t>
        </is>
      </c>
      <c r="D4512" s="2" t="inlineStr">
        <is>
          <t>T40000491</t>
        </is>
      </c>
      <c r="E4512" s="2" t="inlineStr">
        <is>
          <t>PEDRO HENRIQUE NUNES DE OLIVEIRA</t>
        </is>
      </c>
      <c r="F4512" s="2" t="n">
        <v>11689</v>
      </c>
      <c r="G4512" s="2" t="n">
        <v>149.06</v>
      </c>
      <c r="H4512" s="2" t="n">
        <v>78</v>
      </c>
      <c r="I4512" s="2" t="n">
        <v/>
      </c>
      <c r="J4512" s="2" t="inlineStr">
        <is>
          <t>TERCEIRO</t>
        </is>
      </c>
    </row>
    <row r="4513">
      <c r="A4513" s="2" t="n">
        <v>8</v>
      </c>
      <c r="B4513" s="2" t="n">
        <v>1965</v>
      </c>
      <c r="C4513" s="2" t="inlineStr">
        <is>
          <t>SEPARACAO</t>
        </is>
      </c>
      <c r="D4513" s="2" t="inlineStr">
        <is>
          <t>T40000619</t>
        </is>
      </c>
      <c r="E4513" s="2" t="inlineStr">
        <is>
          <t>Genivaldo Jordao da Silva</t>
        </is>
      </c>
      <c r="F4513" s="2" t="n">
        <v>11143</v>
      </c>
      <c r="G4513" s="2" t="n">
        <v>136.17</v>
      </c>
      <c r="H4513" s="2" t="n">
        <v>82</v>
      </c>
      <c r="I4513" s="2" t="n">
        <v/>
      </c>
      <c r="J4513" s="2" t="inlineStr">
        <is>
          <t>TERCEIRO</t>
        </is>
      </c>
    </row>
    <row r="4514">
      <c r="A4514" s="2" t="n">
        <v>8</v>
      </c>
      <c r="B4514" s="2" t="n">
        <v>1965</v>
      </c>
      <c r="C4514" s="2" t="inlineStr">
        <is>
          <t>SEPARACAO</t>
        </is>
      </c>
      <c r="D4514" s="2" t="inlineStr">
        <is>
          <t>T40000736</t>
        </is>
      </c>
      <c r="E4514" s="2" t="inlineStr">
        <is>
          <t>MAURICIO ANTONIO DA SILVA</t>
        </is>
      </c>
      <c r="F4514" s="2" t="n">
        <v>12060</v>
      </c>
      <c r="G4514" s="2" t="n">
        <v>161.03</v>
      </c>
      <c r="H4514" s="2" t="n">
        <v>75</v>
      </c>
      <c r="I4514" s="2" t="n">
        <v/>
      </c>
      <c r="J4514" s="2" t="inlineStr">
        <is>
          <t>TERCEIRO</t>
        </is>
      </c>
    </row>
    <row r="4515">
      <c r="A4515" s="2" t="n">
        <v>8</v>
      </c>
      <c r="B4515" s="2" t="n">
        <v>1965</v>
      </c>
      <c r="C4515" s="2" t="inlineStr">
        <is>
          <t>SEPARACAO</t>
        </is>
      </c>
      <c r="D4515" s="2" t="inlineStr">
        <is>
          <t>T40000842</t>
        </is>
      </c>
      <c r="E4515" s="2" t="inlineStr">
        <is>
          <t>IVAN JOSE ARROYO LUCENA</t>
        </is>
      </c>
      <c r="F4515" s="2" t="n">
        <v>13744</v>
      </c>
      <c r="G4515" s="2" t="n">
        <v>135.07</v>
      </c>
      <c r="H4515" s="2" t="n">
        <v>102</v>
      </c>
      <c r="I4515" s="2" t="n">
        <v/>
      </c>
      <c r="J4515" s="2" t="inlineStr">
        <is>
          <t>TERCEIRO</t>
        </is>
      </c>
    </row>
    <row r="4516">
      <c r="A4516" s="2" t="n">
        <v>8</v>
      </c>
      <c r="B4516" s="2" t="n">
        <v>1965</v>
      </c>
      <c r="C4516" s="2" t="inlineStr">
        <is>
          <t>SEPARACAO</t>
        </is>
      </c>
      <c r="D4516" s="2" t="inlineStr">
        <is>
          <t>T40001032</t>
        </is>
      </c>
      <c r="E4516" s="2" t="inlineStr">
        <is>
          <t>CLEYTON DIAS SILVA</t>
        </is>
      </c>
      <c r="F4516" s="2" t="n">
        <v>906</v>
      </c>
      <c r="G4516" s="2" t="n">
        <v>18</v>
      </c>
      <c r="H4516" s="2" t="n">
        <v>50</v>
      </c>
      <c r="I4516" s="2" t="n">
        <v/>
      </c>
      <c r="J4516" s="2" t="inlineStr">
        <is>
          <t>TERCEIRO</t>
        </is>
      </c>
    </row>
    <row r="4517">
      <c r="A4517" s="2" t="n">
        <v>8</v>
      </c>
      <c r="B4517" s="2" t="n">
        <v>1965</v>
      </c>
      <c r="C4517" s="2" t="inlineStr">
        <is>
          <t>SEPARACAO</t>
        </is>
      </c>
      <c r="D4517" s="2" t="inlineStr">
        <is>
          <t>T40001087</t>
        </is>
      </c>
      <c r="E4517" s="2" t="inlineStr">
        <is>
          <t>Ariston Sousa de Oliveira</t>
        </is>
      </c>
      <c r="F4517" s="2" t="n">
        <v>1694</v>
      </c>
      <c r="G4517" s="2" t="n">
        <v>32.7</v>
      </c>
      <c r="H4517" s="2" t="n">
        <v>52</v>
      </c>
      <c r="I4517" s="2" t="n">
        <v/>
      </c>
      <c r="J4517" s="2" t="inlineStr">
        <is>
          <t>TERCEIRO</t>
        </is>
      </c>
    </row>
    <row r="4518">
      <c r="A4518" s="2" t="n">
        <v>8</v>
      </c>
      <c r="B4518" s="2" t="n">
        <v>1965</v>
      </c>
      <c r="C4518" s="2" t="inlineStr">
        <is>
          <t>SEPARACAO</t>
        </is>
      </c>
      <c r="D4518" s="2" t="inlineStr">
        <is>
          <t>T40001099</t>
        </is>
      </c>
      <c r="E4518" s="2" t="inlineStr">
        <is>
          <t>RICARDO OLIVEIRA SANTOS</t>
        </is>
      </c>
      <c r="F4518" s="2" t="n">
        <v>2735</v>
      </c>
      <c r="G4518" s="2" t="n">
        <v>58.2</v>
      </c>
      <c r="H4518" s="2" t="n">
        <v>47</v>
      </c>
      <c r="I4518" s="2" t="n">
        <v/>
      </c>
      <c r="J4518" s="2" t="inlineStr">
        <is>
          <t>TERCEIRO</t>
        </is>
      </c>
    </row>
    <row r="4519">
      <c r="A4519" s="2" t="n">
        <v>8</v>
      </c>
      <c r="B4519" s="2" t="n">
        <v>1965</v>
      </c>
      <c r="C4519" s="2" t="inlineStr">
        <is>
          <t>SEPARACAO</t>
        </is>
      </c>
      <c r="D4519" s="2" t="inlineStr">
        <is>
          <t>T40001130</t>
        </is>
      </c>
      <c r="E4519" s="2" t="inlineStr">
        <is>
          <t>JORGE LUIZ OLIVEIRA</t>
        </is>
      </c>
      <c r="F4519" s="2" t="n">
        <v>8833</v>
      </c>
      <c r="G4519" s="2" t="n">
        <v>111.42</v>
      </c>
      <c r="H4519" s="2" t="n">
        <v>79</v>
      </c>
      <c r="I4519" s="2" t="n">
        <v/>
      </c>
      <c r="J4519" s="2" t="inlineStr">
        <is>
          <t>TERCEIRO</t>
        </is>
      </c>
    </row>
    <row r="4520">
      <c r="A4520" s="2" t="n">
        <v>8</v>
      </c>
      <c r="B4520" s="2" t="n">
        <v>1965</v>
      </c>
      <c r="C4520" s="2" t="inlineStr">
        <is>
          <t>SEPARACAO</t>
        </is>
      </c>
      <c r="D4520" s="2" t="inlineStr">
        <is>
          <t>T40001153</t>
        </is>
      </c>
      <c r="E4520" s="2" t="inlineStr">
        <is>
          <t>ALYSSON VIEIRA SANTANA</t>
        </is>
      </c>
      <c r="F4520" s="2" t="n">
        <v>9471</v>
      </c>
      <c r="G4520" s="2" t="n">
        <v>159.59</v>
      </c>
      <c r="H4520" s="2" t="n">
        <v>59</v>
      </c>
      <c r="I4520" s="2" t="n">
        <v/>
      </c>
      <c r="J4520" s="2" t="inlineStr">
        <is>
          <t>TERCEIRO</t>
        </is>
      </c>
    </row>
    <row r="4521">
      <c r="A4521" s="2" t="n">
        <v>8</v>
      </c>
      <c r="B4521" s="2" t="n">
        <v>1965</v>
      </c>
      <c r="C4521" s="2" t="inlineStr">
        <is>
          <t>SEPARACAO</t>
        </is>
      </c>
      <c r="D4521" s="2" t="inlineStr">
        <is>
          <t>T40001181</t>
        </is>
      </c>
      <c r="E4521" s="2" t="inlineStr">
        <is>
          <t>KLEIDISON RODRIGUES DE PAULA</t>
        </is>
      </c>
      <c r="F4521" s="2" t="n">
        <v>13808</v>
      </c>
      <c r="G4521" s="2" t="n">
        <v>141.63</v>
      </c>
      <c r="H4521" s="2" t="n">
        <v>97</v>
      </c>
      <c r="I4521" s="2" t="n">
        <v/>
      </c>
      <c r="J4521" s="2" t="inlineStr">
        <is>
          <t>TERCEIRO</t>
        </is>
      </c>
    </row>
    <row r="4522">
      <c r="A4522" s="2" t="n">
        <v>8</v>
      </c>
      <c r="B4522" s="2" t="n">
        <v>1965</v>
      </c>
      <c r="C4522" s="2" t="inlineStr">
        <is>
          <t>CARREGAMENTO</t>
        </is>
      </c>
      <c r="D4522" s="2" t="inlineStr">
        <is>
          <t>T40001189</t>
        </is>
      </c>
      <c r="E4522" s="2" t="inlineStr">
        <is>
          <t>NICOLAS BRITTO RIBEIRO</t>
        </is>
      </c>
      <c r="F4522" s="2" t="n">
        <v>600</v>
      </c>
      <c r="G4522" s="2" t="n">
        <v>29.31</v>
      </c>
      <c r="H4522" s="2" t="n">
        <v>20</v>
      </c>
      <c r="I4522" s="2" t="n">
        <v>0</v>
      </c>
      <c r="J4522" s="2" t="inlineStr">
        <is>
          <t>TERCEIRO</t>
        </is>
      </c>
    </row>
    <row r="4523">
      <c r="A4523" s="2" t="n">
        <v>8</v>
      </c>
      <c r="B4523" s="2" t="n">
        <v>1965</v>
      </c>
      <c r="C4523" s="2" t="inlineStr">
        <is>
          <t>SEPARACAO</t>
        </is>
      </c>
      <c r="D4523" s="2" t="inlineStr">
        <is>
          <t>T40001189</t>
        </is>
      </c>
      <c r="E4523" s="2" t="inlineStr">
        <is>
          <t>NICOLAS BRITTO RIBEIRO</t>
        </is>
      </c>
      <c r="F4523" s="2" t="n">
        <v>5358</v>
      </c>
      <c r="G4523" s="2" t="n">
        <v>73.61</v>
      </c>
      <c r="H4523" s="2" t="n">
        <v>73</v>
      </c>
      <c r="I4523" s="2" t="n">
        <v/>
      </c>
      <c r="J4523" s="2" t="inlineStr">
        <is>
          <t>TERCEIRO</t>
        </is>
      </c>
    </row>
    <row r="4524">
      <c r="A4524" s="2" t="n">
        <v>8</v>
      </c>
      <c r="B4524" s="2" t="n">
        <v>1965</v>
      </c>
      <c r="C4524" s="2" t="inlineStr">
        <is>
          <t>SEPARACAO</t>
        </is>
      </c>
      <c r="D4524" s="2" t="inlineStr">
        <is>
          <t>T40001196</t>
        </is>
      </c>
      <c r="E4524" s="2" t="inlineStr">
        <is>
          <t>ELTON BORGES DE SOUSA</t>
        </is>
      </c>
      <c r="F4524" s="2" t="n">
        <v>3120</v>
      </c>
      <c r="G4524" s="2" t="n">
        <v>58.42</v>
      </c>
      <c r="H4524" s="2" t="n">
        <v>53</v>
      </c>
      <c r="I4524" s="2" t="n">
        <v/>
      </c>
      <c r="J4524" s="2" t="inlineStr">
        <is>
          <t>TERCEIRO</t>
        </is>
      </c>
    </row>
    <row r="4525">
      <c r="A4525" s="2" t="n">
        <v>8</v>
      </c>
      <c r="B4525" s="2" t="n">
        <v>1965</v>
      </c>
      <c r="C4525" s="2" t="inlineStr">
        <is>
          <t>SEPARACAO</t>
        </is>
      </c>
      <c r="D4525" s="2" t="inlineStr">
        <is>
          <t>T40001218</t>
        </is>
      </c>
      <c r="E4525" s="2" t="inlineStr">
        <is>
          <t>GUILHERME SOUZA MENDES</t>
        </is>
      </c>
      <c r="F4525" s="2" t="n">
        <v>5894</v>
      </c>
      <c r="G4525" s="2" t="n">
        <v>95.61</v>
      </c>
      <c r="H4525" s="2" t="n">
        <v>62</v>
      </c>
      <c r="I4525" s="2" t="n">
        <v/>
      </c>
      <c r="J4525" s="2" t="inlineStr">
        <is>
          <t>TERCEIRO</t>
        </is>
      </c>
    </row>
    <row r="4526">
      <c r="A4526" s="2" t="n">
        <v>8</v>
      </c>
      <c r="B4526" s="2" t="n">
        <v>1965</v>
      </c>
      <c r="C4526" s="2" t="inlineStr">
        <is>
          <t>SEPARACAO</t>
        </is>
      </c>
      <c r="D4526" s="2" t="inlineStr">
        <is>
          <t>T40001220</t>
        </is>
      </c>
      <c r="E4526" s="2" t="inlineStr">
        <is>
          <t>MANUEL KIBALA</t>
        </is>
      </c>
      <c r="F4526" s="2" t="n">
        <v>7219</v>
      </c>
      <c r="G4526" s="2" t="n">
        <v>107.25</v>
      </c>
      <c r="H4526" s="2" t="n">
        <v>67</v>
      </c>
      <c r="I4526" s="2" t="n">
        <v/>
      </c>
      <c r="J4526" s="2" t="inlineStr">
        <is>
          <t>TERCEIRO</t>
        </is>
      </c>
    </row>
    <row r="4527">
      <c r="A4527" s="2" t="n">
        <v>8</v>
      </c>
      <c r="B4527" s="2" t="n">
        <v>1965</v>
      </c>
      <c r="C4527" s="2" t="inlineStr">
        <is>
          <t>SEPARACAO</t>
        </is>
      </c>
      <c r="D4527" s="2" t="inlineStr">
        <is>
          <t>T40001222</t>
        </is>
      </c>
      <c r="E4527" s="2" t="inlineStr">
        <is>
          <t>EDSON ARAUJO DA SILVA</t>
        </is>
      </c>
      <c r="F4527" s="2" t="n">
        <v>5894</v>
      </c>
      <c r="G4527" s="2" t="n">
        <v>85.7</v>
      </c>
      <c r="H4527" s="2" t="n">
        <v>69</v>
      </c>
      <c r="I4527" s="2" t="n">
        <v/>
      </c>
      <c r="J4527" s="2" t="inlineStr">
        <is>
          <t>TERCEIRO</t>
        </is>
      </c>
    </row>
    <row r="4528">
      <c r="A4528" s="2" t="n">
        <v>8</v>
      </c>
      <c r="B4528" s="2" t="n">
        <v>1965</v>
      </c>
      <c r="C4528" s="2" t="inlineStr">
        <is>
          <t>CARREGAMENTO</t>
        </is>
      </c>
      <c r="D4528" s="2" t="inlineStr">
        <is>
          <t>T40001226</t>
        </is>
      </c>
      <c r="E4528" s="2" t="inlineStr">
        <is>
          <t>GUSTAVO JOSE MIRANDA SARAIVA</t>
        </is>
      </c>
      <c r="F4528" s="2" t="n">
        <v>319</v>
      </c>
      <c r="G4528" s="2" t="n">
        <v>19.73</v>
      </c>
      <c r="H4528" s="2" t="n">
        <v>16</v>
      </c>
      <c r="I4528" s="2" t="n">
        <v>0</v>
      </c>
      <c r="J4528" s="2" t="inlineStr">
        <is>
          <t>TERCEIRO</t>
        </is>
      </c>
    </row>
    <row r="4529">
      <c r="A4529" s="2" t="n">
        <v>8</v>
      </c>
      <c r="B4529" s="2" t="n">
        <v>1965</v>
      </c>
      <c r="C4529" s="2" t="inlineStr">
        <is>
          <t>SEPARACAO</t>
        </is>
      </c>
      <c r="D4529" s="2" t="inlineStr">
        <is>
          <t>T40001226</t>
        </is>
      </c>
      <c r="E4529" s="2" t="inlineStr">
        <is>
          <t>GUSTAVO JOSE MIRANDA SARAIVA</t>
        </is>
      </c>
      <c r="F4529" s="2" t="n">
        <v>6111</v>
      </c>
      <c r="G4529" s="2" t="n">
        <v>84.59999999999999</v>
      </c>
      <c r="H4529" s="2" t="n">
        <v>72</v>
      </c>
      <c r="I4529" s="2" t="n">
        <v/>
      </c>
      <c r="J4529" s="2" t="inlineStr">
        <is>
          <t>TERCEIRO</t>
        </is>
      </c>
    </row>
    <row r="4530">
      <c r="A4530" s="2" t="n">
        <v>8</v>
      </c>
      <c r="B4530" s="2" t="n">
        <v>1965</v>
      </c>
      <c r="C4530" s="2" t="inlineStr">
        <is>
          <t>SEPARACAO</t>
        </is>
      </c>
      <c r="D4530" s="2" t="inlineStr">
        <is>
          <t>T40001255</t>
        </is>
      </c>
      <c r="E4530" s="2" t="inlineStr">
        <is>
          <t>DAVID MISAEL CHAMORRA BENITEZ</t>
        </is>
      </c>
      <c r="F4530" s="2" t="n">
        <v>3673</v>
      </c>
      <c r="G4530" s="2" t="n">
        <v>63.97</v>
      </c>
      <c r="H4530" s="2" t="n">
        <v>57</v>
      </c>
      <c r="I4530" s="2" t="n">
        <v/>
      </c>
      <c r="J4530" s="2" t="inlineStr">
        <is>
          <t>TERCEIRO</t>
        </is>
      </c>
    </row>
    <row r="4531">
      <c r="A4531" s="2" t="n">
        <v>8</v>
      </c>
      <c r="B4531" s="2" t="n">
        <v>1965</v>
      </c>
      <c r="C4531" s="2" t="inlineStr">
        <is>
          <t>SEPARACAO</t>
        </is>
      </c>
      <c r="D4531" s="2" t="inlineStr">
        <is>
          <t>T40001265</t>
        </is>
      </c>
      <c r="E4531" s="2" t="inlineStr">
        <is>
          <t>Gustavo Ribeiro Batista</t>
        </is>
      </c>
      <c r="F4531" s="2" t="n">
        <v>5183</v>
      </c>
      <c r="G4531" s="2" t="n">
        <v>66</v>
      </c>
      <c r="H4531" s="2" t="n">
        <v>79</v>
      </c>
      <c r="I4531" s="2" t="n">
        <v/>
      </c>
      <c r="J4531" s="2" t="inlineStr">
        <is>
          <t>TERCEIRO</t>
        </is>
      </c>
    </row>
    <row r="4532">
      <c r="A4532" s="2" t="n">
        <v>8</v>
      </c>
      <c r="B4532" s="2" t="n">
        <v>1965</v>
      </c>
      <c r="C4532" s="2" t="inlineStr">
        <is>
          <t>CARREGAMENTO</t>
        </is>
      </c>
      <c r="D4532" s="2" t="inlineStr">
        <is>
          <t>T40001283</t>
        </is>
      </c>
      <c r="E4532" s="2" t="inlineStr">
        <is>
          <t>LUCAS PEREIRA ARAUJO</t>
        </is>
      </c>
      <c r="F4532" s="2" t="n">
        <v>257</v>
      </c>
      <c r="G4532" s="2" t="n">
        <v>16.33</v>
      </c>
      <c r="H4532" s="2" t="n">
        <v>16</v>
      </c>
      <c r="I4532" s="2" t="n">
        <v>0</v>
      </c>
      <c r="J4532" s="2" t="inlineStr">
        <is>
          <t>TERCEIRO</t>
        </is>
      </c>
    </row>
    <row r="4533">
      <c r="A4533" s="2" t="n">
        <v>8</v>
      </c>
      <c r="B4533" s="2" t="n">
        <v>1965</v>
      </c>
      <c r="C4533" s="2" t="inlineStr">
        <is>
          <t>SEPARACAO</t>
        </is>
      </c>
      <c r="D4533" s="2" t="inlineStr">
        <is>
          <t>T40001283</t>
        </is>
      </c>
      <c r="E4533" s="2" t="inlineStr">
        <is>
          <t>LUCAS PEREIRA ARAUJO</t>
        </is>
      </c>
      <c r="F4533" s="2" t="n">
        <v>1600</v>
      </c>
      <c r="G4533" s="2" t="n">
        <v>52.65</v>
      </c>
      <c r="H4533" s="2" t="n">
        <v>30</v>
      </c>
      <c r="I4533" s="2" t="n">
        <v/>
      </c>
      <c r="J4533" s="2" t="inlineStr">
        <is>
          <t>TERCEIRO</t>
        </is>
      </c>
    </row>
    <row r="4534">
      <c r="A4534" s="2" t="n">
        <v>8</v>
      </c>
      <c r="B4534" s="2" t="n">
        <v>1965</v>
      </c>
      <c r="C4534" s="2" t="inlineStr">
        <is>
          <t>SEPARACAO</t>
        </is>
      </c>
      <c r="D4534" s="2" t="inlineStr">
        <is>
          <t>T40001394</t>
        </is>
      </c>
      <c r="E4534" s="2" t="inlineStr">
        <is>
          <t>PAOLA FUENTES DE CARVALHO</t>
        </is>
      </c>
      <c r="F4534" s="2" t="n">
        <v>11</v>
      </c>
      <c r="G4534" s="2" t="n">
        <v>1.36</v>
      </c>
      <c r="H4534" s="2" t="n">
        <v>8</v>
      </c>
      <c r="I4534" s="2" t="n">
        <v/>
      </c>
      <c r="J4534" s="2" t="inlineStr">
        <is>
          <t>TERCEIRO</t>
        </is>
      </c>
    </row>
    <row r="4535">
      <c r="A4535" s="2" t="n">
        <v>8</v>
      </c>
      <c r="B4535" s="2" t="n">
        <v>1965</v>
      </c>
      <c r="C4535" s="2" t="inlineStr">
        <is>
          <t>SEPARACAO</t>
        </is>
      </c>
      <c r="D4535" s="2" t="inlineStr">
        <is>
          <t>T40001420</t>
        </is>
      </c>
      <c r="E4535" s="2" t="inlineStr">
        <is>
          <t>ANDERSON BATISTA</t>
        </is>
      </c>
      <c r="F4535" s="2" t="n">
        <v>18321</v>
      </c>
      <c r="G4535" s="2" t="n">
        <v>156.16</v>
      </c>
      <c r="H4535" s="2" t="n">
        <v>117</v>
      </c>
      <c r="I4535" s="2" t="n">
        <v/>
      </c>
      <c r="J4535" s="2" t="inlineStr">
        <is>
          <t>TERCEIRO</t>
        </is>
      </c>
    </row>
    <row r="4536">
      <c r="A4536" s="2" t="n">
        <v>8</v>
      </c>
      <c r="B4536" s="2" t="n">
        <v>1965</v>
      </c>
      <c r="C4536" s="2" t="inlineStr">
        <is>
          <t>CARREGAMENTO</t>
        </is>
      </c>
      <c r="D4536" s="2" t="inlineStr">
        <is>
          <t>T40001423</t>
        </is>
      </c>
      <c r="E4536" s="2" t="inlineStr">
        <is>
          <t>ISAIAS PEREIRA</t>
        </is>
      </c>
      <c r="F4536" s="2" t="n">
        <v>217</v>
      </c>
      <c r="G4536" s="2" t="n">
        <v>46.51</v>
      </c>
      <c r="H4536" s="2" t="n">
        <v>5</v>
      </c>
      <c r="I4536" s="2" t="n">
        <v>0</v>
      </c>
      <c r="J4536" s="2" t="inlineStr">
        <is>
          <t>TERCEIRO</t>
        </is>
      </c>
    </row>
    <row r="4537">
      <c r="A4537" s="2" t="n">
        <v>8</v>
      </c>
      <c r="B4537" s="2" t="n">
        <v>1965</v>
      </c>
      <c r="C4537" s="2" t="inlineStr">
        <is>
          <t>SEPARACAO</t>
        </is>
      </c>
      <c r="D4537" s="2" t="inlineStr">
        <is>
          <t>T40001423</t>
        </is>
      </c>
      <c r="E4537" s="2" t="inlineStr">
        <is>
          <t>ISAIAS PEREIRA</t>
        </is>
      </c>
      <c r="F4537" s="2" t="n">
        <v>1306</v>
      </c>
      <c r="G4537" s="2" t="n">
        <v>37.22</v>
      </c>
      <c r="H4537" s="2" t="n">
        <v>35</v>
      </c>
      <c r="I4537" s="2" t="n">
        <v/>
      </c>
      <c r="J4537" s="2" t="inlineStr">
        <is>
          <t>TERCEIRO</t>
        </is>
      </c>
    </row>
    <row r="4538">
      <c r="A4538" s="2" t="n">
        <v>8</v>
      </c>
      <c r="B4538" s="2" t="n">
        <v>1965</v>
      </c>
      <c r="C4538" s="2" t="inlineStr">
        <is>
          <t>SEPARACAO</t>
        </is>
      </c>
      <c r="D4538" s="2" t="inlineStr">
        <is>
          <t>T40001426</t>
        </is>
      </c>
      <c r="E4538" s="2" t="inlineStr">
        <is>
          <t>ERICK BARBOSA</t>
        </is>
      </c>
      <c r="F4538" s="2" t="n">
        <v>5579</v>
      </c>
      <c r="G4538" s="2" t="n">
        <v>136.71</v>
      </c>
      <c r="H4538" s="2" t="n">
        <v>41</v>
      </c>
      <c r="I4538" s="2" t="n">
        <v/>
      </c>
      <c r="J4538" s="2" t="inlineStr">
        <is>
          <t>TERCEIRO</t>
        </is>
      </c>
    </row>
    <row r="4539">
      <c r="A4539" s="2" t="n">
        <v>8</v>
      </c>
      <c r="B4539" s="2" t="n">
        <v>1965</v>
      </c>
      <c r="C4539" s="2" t="inlineStr">
        <is>
          <t>SEPARACAO</t>
        </is>
      </c>
      <c r="D4539" s="2" t="inlineStr">
        <is>
          <t>T40001473</t>
        </is>
      </c>
      <c r="E4539" s="2" t="inlineStr">
        <is>
          <t>DANILO OLIVEIRA BARROS</t>
        </is>
      </c>
      <c r="F4539" s="2" t="n">
        <v>7681</v>
      </c>
      <c r="G4539" s="2" t="n">
        <v>115.73</v>
      </c>
      <c r="H4539" s="2" t="n">
        <v>66</v>
      </c>
      <c r="I4539" s="2" t="n">
        <v/>
      </c>
      <c r="J4539" s="2" t="inlineStr">
        <is>
          <t>TERCEIRO</t>
        </is>
      </c>
    </row>
    <row r="4540">
      <c r="A4540" s="2" t="n">
        <v>8</v>
      </c>
      <c r="B4540" s="2" t="n">
        <v>1965</v>
      </c>
      <c r="C4540" s="2" t="inlineStr">
        <is>
          <t>SEPARACAO</t>
        </is>
      </c>
      <c r="D4540" s="2" t="inlineStr">
        <is>
          <t>T40001487</t>
        </is>
      </c>
      <c r="E4540" s="2" t="inlineStr">
        <is>
          <t>RENATO SOUSA AMORIM</t>
        </is>
      </c>
      <c r="F4540" s="2" t="n">
        <v>8083</v>
      </c>
      <c r="G4540" s="2" t="n">
        <v>125.16</v>
      </c>
      <c r="H4540" s="2" t="n">
        <v>65</v>
      </c>
      <c r="I4540" s="2" t="n">
        <v/>
      </c>
      <c r="J4540" s="2" t="inlineStr">
        <is>
          <t>TERCEIRO</t>
        </is>
      </c>
    </row>
    <row r="4541">
      <c r="A4541" s="2" t="n">
        <v>8</v>
      </c>
      <c r="B4541" s="2" t="n">
        <v>1965</v>
      </c>
      <c r="C4541" s="2" t="inlineStr">
        <is>
          <t>SEPARACAO</t>
        </is>
      </c>
      <c r="D4541" s="2" t="inlineStr">
        <is>
          <t>T40001494</t>
        </is>
      </c>
      <c r="E4541" s="2" t="inlineStr">
        <is>
          <t>DOUGLAS HEBERT SARAIVA</t>
        </is>
      </c>
      <c r="F4541" s="2" t="n">
        <v>82</v>
      </c>
      <c r="G4541" s="2" t="n">
        <v>5.54</v>
      </c>
      <c r="H4541" s="2" t="n">
        <v>15</v>
      </c>
      <c r="I4541" s="2" t="n">
        <v/>
      </c>
      <c r="J4541" s="2" t="inlineStr">
        <is>
          <t>TERCEIRO</t>
        </is>
      </c>
    </row>
    <row r="4542">
      <c r="A4542" s="2" t="n">
        <v>8</v>
      </c>
      <c r="B4542" s="2" t="n">
        <v>1965</v>
      </c>
      <c r="C4542" s="2" t="inlineStr">
        <is>
          <t>SEPARACAO</t>
        </is>
      </c>
      <c r="D4542" s="2" t="inlineStr">
        <is>
          <t>T40001508</t>
        </is>
      </c>
      <c r="E4542" s="2" t="inlineStr">
        <is>
          <t>JOAO BATISTA CORDEIRO DOS SANTOS LEITE</t>
        </is>
      </c>
      <c r="F4542" s="2" t="n">
        <v>5395</v>
      </c>
      <c r="G4542" s="2" t="n">
        <v>83.95</v>
      </c>
      <c r="H4542" s="2" t="n">
        <v>64</v>
      </c>
      <c r="I4542" s="2" t="n">
        <v/>
      </c>
      <c r="J4542" s="2" t="inlineStr">
        <is>
          <t>TERCEIRO</t>
        </is>
      </c>
    </row>
    <row r="4543">
      <c r="A4543" s="2" t="n">
        <v>8</v>
      </c>
      <c r="B4543" s="2" t="n">
        <v>1965</v>
      </c>
      <c r="C4543" s="2" t="inlineStr">
        <is>
          <t>SEPARACAO</t>
        </is>
      </c>
      <c r="D4543" s="2" t="inlineStr">
        <is>
          <t>T40001518</t>
        </is>
      </c>
      <c r="E4543" s="2" t="inlineStr">
        <is>
          <t>RICARDO GONCALVES ALEXANDRINO LEITE</t>
        </is>
      </c>
      <c r="F4543" s="2" t="n">
        <v>12738</v>
      </c>
      <c r="G4543" s="2" t="n">
        <v>174.29</v>
      </c>
      <c r="H4543" s="2" t="n">
        <v>73</v>
      </c>
      <c r="I4543" s="2" t="n">
        <v/>
      </c>
      <c r="J4543" s="2" t="inlineStr">
        <is>
          <t>TERCEIRO</t>
        </is>
      </c>
    </row>
    <row r="4544">
      <c r="A4544" s="2" t="n">
        <v>8</v>
      </c>
      <c r="B4544" s="2" t="n">
        <v>1965</v>
      </c>
      <c r="C4544" s="2" t="inlineStr">
        <is>
          <t>SEPARACAO</t>
        </is>
      </c>
      <c r="D4544" s="2" t="inlineStr">
        <is>
          <t>T40001523</t>
        </is>
      </c>
      <c r="E4544" s="2" t="inlineStr">
        <is>
          <t>EDICARLOS TORRES</t>
        </is>
      </c>
      <c r="F4544" s="2" t="n">
        <v>7025</v>
      </c>
      <c r="G4544" s="2" t="n">
        <v>104.14</v>
      </c>
      <c r="H4544" s="2" t="n">
        <v>67</v>
      </c>
      <c r="I4544" s="2" t="n">
        <v/>
      </c>
      <c r="J4544" s="2" t="inlineStr">
        <is>
          <t>TERCEIRO</t>
        </is>
      </c>
    </row>
    <row r="4545">
      <c r="A4545" s="2" t="n">
        <v>8</v>
      </c>
      <c r="B4545" s="2" t="n">
        <v>1965</v>
      </c>
      <c r="C4545" s="2" t="inlineStr">
        <is>
          <t>SEPARACAO</t>
        </is>
      </c>
      <c r="D4545" s="2" t="inlineStr">
        <is>
          <t>T40001552</t>
        </is>
      </c>
      <c r="E4545" s="2" t="inlineStr">
        <is>
          <t>DIEGO DA SILVA OLIVEIRA</t>
        </is>
      </c>
      <c r="F4545" s="2" t="n">
        <v>71</v>
      </c>
      <c r="G4545" s="2" t="n">
        <v>3.88</v>
      </c>
      <c r="H4545" s="2" t="n">
        <v>18</v>
      </c>
      <c r="I4545" s="2" t="n">
        <v/>
      </c>
      <c r="J4545" s="2" t="inlineStr">
        <is>
          <t>TERCEIRO</t>
        </is>
      </c>
    </row>
    <row r="4546">
      <c r="A4546" s="2" t="n">
        <v>8</v>
      </c>
      <c r="B4546" s="2" t="n">
        <v>1965</v>
      </c>
      <c r="C4546" s="2" t="inlineStr">
        <is>
          <t>SEPARACAO</t>
        </is>
      </c>
      <c r="D4546" s="2" t="inlineStr">
        <is>
          <t>T40001574</t>
        </is>
      </c>
      <c r="E4546" s="2" t="inlineStr">
        <is>
          <t>THIAGO HENRIQUE SILVA</t>
        </is>
      </c>
      <c r="F4546" s="2" t="n">
        <v>9987</v>
      </c>
      <c r="G4546" s="2" t="n">
        <v>161.28</v>
      </c>
      <c r="H4546" s="2" t="n">
        <v>62</v>
      </c>
      <c r="I4546" s="2" t="n">
        <v/>
      </c>
      <c r="J4546" s="2" t="inlineStr">
        <is>
          <t>TERCEIRO</t>
        </is>
      </c>
    </row>
    <row r="4547">
      <c r="A4547" s="2" t="n">
        <v>8</v>
      </c>
      <c r="B4547" s="2" t="n">
        <v>1965</v>
      </c>
      <c r="C4547" s="2" t="inlineStr">
        <is>
          <t>SEPARACAO</t>
        </is>
      </c>
      <c r="D4547" s="2" t="inlineStr">
        <is>
          <t>T40001625</t>
        </is>
      </c>
      <c r="E4547" s="2" t="inlineStr">
        <is>
          <t>JOEL MITSRAEL MALQUI NOGALES</t>
        </is>
      </c>
      <c r="F4547" s="2" t="n">
        <v>13147</v>
      </c>
      <c r="G4547" s="2" t="n">
        <v>131.65</v>
      </c>
      <c r="H4547" s="2" t="n">
        <v>100</v>
      </c>
      <c r="I4547" s="2" t="n">
        <v/>
      </c>
      <c r="J4547" s="2" t="inlineStr">
        <is>
          <t>TERCEIRO</t>
        </is>
      </c>
    </row>
    <row r="4548">
      <c r="A4548" s="2" t="n">
        <v>8</v>
      </c>
      <c r="B4548" s="2" t="n">
        <v>1965</v>
      </c>
      <c r="C4548" s="2" t="inlineStr">
        <is>
          <t>SEPARACAO</t>
        </is>
      </c>
      <c r="D4548" s="2" t="inlineStr">
        <is>
          <t>T40001670</t>
        </is>
      </c>
      <c r="E4548" s="2" t="inlineStr">
        <is>
          <t>WANDERSON SODRE</t>
        </is>
      </c>
      <c r="F4548" s="2" t="n">
        <v>11677</v>
      </c>
      <c r="G4548" s="2" t="n">
        <v>119.53</v>
      </c>
      <c r="H4548" s="2" t="n">
        <v>98</v>
      </c>
      <c r="I4548" s="2" t="n">
        <v/>
      </c>
      <c r="J4548" s="2" t="inlineStr">
        <is>
          <t>TERCEIRO</t>
        </is>
      </c>
    </row>
    <row r="4549">
      <c r="A4549" s="2" t="n">
        <v>8</v>
      </c>
      <c r="B4549" s="2" t="n">
        <v>1965</v>
      </c>
      <c r="C4549" s="2" t="inlineStr">
        <is>
          <t>SEPARACAO</t>
        </is>
      </c>
      <c r="D4549" s="2" t="inlineStr">
        <is>
          <t>T40001690</t>
        </is>
      </c>
      <c r="E4549" s="2" t="inlineStr">
        <is>
          <t>KATHLEEN MARCELY ALVES</t>
        </is>
      </c>
      <c r="F4549" s="2" t="n">
        <v>1584</v>
      </c>
      <c r="G4549" s="2" t="n">
        <v>36.39</v>
      </c>
      <c r="H4549" s="2" t="n">
        <v>44</v>
      </c>
      <c r="I4549" s="2" t="n">
        <v/>
      </c>
      <c r="J4549" s="2" t="inlineStr">
        <is>
          <t>TERCEIRO</t>
        </is>
      </c>
    </row>
    <row r="4550">
      <c r="A4550" s="2" t="n">
        <v>8</v>
      </c>
      <c r="B4550" s="2" t="n">
        <v>1965</v>
      </c>
      <c r="C4550" s="2" t="inlineStr">
        <is>
          <t>SEPARACAO</t>
        </is>
      </c>
      <c r="D4550" s="2" t="inlineStr">
        <is>
          <t>T40001701</t>
        </is>
      </c>
      <c r="E4550" s="2" t="inlineStr">
        <is>
          <t>HIAGO GOMES DOS SANTOS</t>
        </is>
      </c>
      <c r="F4550" s="2" t="n">
        <v>7742</v>
      </c>
      <c r="G4550" s="2" t="n">
        <v>119.91</v>
      </c>
      <c r="H4550" s="2" t="n">
        <v>65</v>
      </c>
      <c r="I4550" s="2" t="n">
        <v/>
      </c>
      <c r="J4550" s="2" t="inlineStr">
        <is>
          <t>TERCEIRO</t>
        </is>
      </c>
    </row>
    <row r="4551">
      <c r="A4551" s="2" t="n">
        <v>8</v>
      </c>
      <c r="B4551" s="2" t="n">
        <v>1965</v>
      </c>
      <c r="C4551" s="2" t="inlineStr">
        <is>
          <t>SEPARACAO</t>
        </is>
      </c>
      <c r="D4551" s="2" t="inlineStr">
        <is>
          <t>T40001751</t>
        </is>
      </c>
      <c r="E4551" s="2" t="inlineStr">
        <is>
          <t>DANIEL MARKI BARRETO</t>
        </is>
      </c>
      <c r="F4551" s="2" t="n">
        <v>8807</v>
      </c>
      <c r="G4551" s="2" t="n">
        <v>125.08</v>
      </c>
      <c r="H4551" s="2" t="n">
        <v>70</v>
      </c>
      <c r="I4551" s="2" t="n">
        <v/>
      </c>
      <c r="J4551" s="2" t="inlineStr">
        <is>
          <t>TERCEIRO</t>
        </is>
      </c>
    </row>
    <row r="4552">
      <c r="A4552" s="2" t="n">
        <v>8</v>
      </c>
      <c r="B4552" s="2" t="n">
        <v>1965</v>
      </c>
      <c r="C4552" s="2" t="inlineStr">
        <is>
          <t>SEPARACAO</t>
        </is>
      </c>
      <c r="D4552" s="2" t="inlineStr">
        <is>
          <t>T40001796</t>
        </is>
      </c>
      <c r="E4552" s="2" t="inlineStr">
        <is>
          <t>JOAO VITOR CHAVES GUEDES</t>
        </is>
      </c>
      <c r="F4552" s="2" t="n">
        <v>11138</v>
      </c>
      <c r="G4552" s="2" t="n">
        <v>133.25</v>
      </c>
      <c r="H4552" s="2" t="n">
        <v>84</v>
      </c>
      <c r="I4552" s="2" t="n">
        <v/>
      </c>
      <c r="J4552" s="2" t="inlineStr">
        <is>
          <t>TERCEIRO</t>
        </is>
      </c>
    </row>
    <row r="4553">
      <c r="A4553" s="2" t="n">
        <v>8</v>
      </c>
      <c r="B4553" s="2" t="n">
        <v>1965</v>
      </c>
      <c r="C4553" s="2" t="inlineStr">
        <is>
          <t>SEPARACAO</t>
        </is>
      </c>
      <c r="D4553" s="2" t="inlineStr">
        <is>
          <t>T40001823</t>
        </is>
      </c>
      <c r="E4553" s="2" t="inlineStr">
        <is>
          <t>PABLO DOMINGOS RODRIGUES</t>
        </is>
      </c>
      <c r="F4553" s="2" t="n">
        <v>5731</v>
      </c>
      <c r="G4553" s="2" t="n">
        <v>70.2</v>
      </c>
      <c r="H4553" s="2" t="n">
        <v>82</v>
      </c>
      <c r="I4553" s="2" t="n">
        <v/>
      </c>
      <c r="J4553" s="2" t="inlineStr">
        <is>
          <t>TERCEIRO</t>
        </is>
      </c>
    </row>
    <row r="4554">
      <c r="A4554" s="2" t="n">
        <v>8</v>
      </c>
      <c r="B4554" s="2" t="n">
        <v>1965</v>
      </c>
      <c r="C4554" s="2" t="inlineStr">
        <is>
          <t>SEPARACAO</t>
        </is>
      </c>
      <c r="D4554" s="2" t="inlineStr">
        <is>
          <t>T40001833</t>
        </is>
      </c>
      <c r="E4554" s="2" t="inlineStr">
        <is>
          <t>RICARDO CARVALHO MOREIRA DOS SANTOS</t>
        </is>
      </c>
      <c r="F4554" s="2" t="n">
        <v>6649</v>
      </c>
      <c r="G4554" s="2" t="n">
        <v>124.43</v>
      </c>
      <c r="H4554" s="2" t="n">
        <v>53</v>
      </c>
      <c r="I4554" s="2" t="n">
        <v/>
      </c>
      <c r="J4554" s="2" t="inlineStr">
        <is>
          <t>TERCEIRO</t>
        </is>
      </c>
    </row>
    <row r="4555">
      <c r="A4555" s="2" t="n">
        <v>8</v>
      </c>
      <c r="B4555" s="2" t="n">
        <v>1965</v>
      </c>
      <c r="C4555" s="2" t="inlineStr">
        <is>
          <t>SEPARACAO</t>
        </is>
      </c>
      <c r="D4555" s="2" t="inlineStr">
        <is>
          <t>T40001839</t>
        </is>
      </c>
      <c r="E4555" s="2" t="inlineStr">
        <is>
          <t>LUIS HENRIQUE DOS SANTOS</t>
        </is>
      </c>
      <c r="F4555" s="2" t="n">
        <v>6646</v>
      </c>
      <c r="G4555" s="2" t="n">
        <v>114.9</v>
      </c>
      <c r="H4555" s="2" t="n">
        <v>58</v>
      </c>
      <c r="I4555" s="2" t="n">
        <v/>
      </c>
      <c r="J4555" s="2" t="inlineStr">
        <is>
          <t>TERCEIRO</t>
        </is>
      </c>
    </row>
    <row r="4556">
      <c r="A4556" s="2" t="n">
        <v>8</v>
      </c>
      <c r="B4556" s="2" t="n">
        <v>1965</v>
      </c>
      <c r="C4556" s="2" t="inlineStr">
        <is>
          <t>SEPARACAO</t>
        </is>
      </c>
      <c r="D4556" s="2" t="inlineStr">
        <is>
          <t>T40001855</t>
        </is>
      </c>
      <c r="E4556" s="2" t="inlineStr">
        <is>
          <t>Mateus Faria Medeiros</t>
        </is>
      </c>
      <c r="F4556" s="2" t="n">
        <v>9</v>
      </c>
      <c r="G4556" s="2" t="n">
        <v>0.2</v>
      </c>
      <c r="H4556" s="2" t="n">
        <v>45</v>
      </c>
      <c r="I4556" s="2" t="n">
        <v/>
      </c>
      <c r="J4556" s="2" t="inlineStr">
        <is>
          <t>TERCEIRO</t>
        </is>
      </c>
    </row>
    <row r="4557">
      <c r="A4557" s="2" t="n">
        <v>8</v>
      </c>
      <c r="B4557" s="2" t="n">
        <v>1965</v>
      </c>
      <c r="C4557" s="2" t="inlineStr">
        <is>
          <t>SEPARACAO</t>
        </is>
      </c>
      <c r="D4557" s="2" t="inlineStr">
        <is>
          <t>T40001901</t>
        </is>
      </c>
      <c r="E4557" s="2" t="inlineStr">
        <is>
          <t>ADILSON SANTOS DE JESUS</t>
        </is>
      </c>
      <c r="F4557" s="2" t="n">
        <v>228</v>
      </c>
      <c r="G4557" s="2" t="n">
        <v>5.88</v>
      </c>
      <c r="H4557" s="2" t="n">
        <v>39</v>
      </c>
      <c r="I4557" s="2" t="n">
        <v/>
      </c>
      <c r="J4557" s="2" t="inlineStr">
        <is>
          <t>TERCEIRO</t>
        </is>
      </c>
    </row>
    <row r="4558">
      <c r="A4558" s="2" t="n">
        <v>8</v>
      </c>
      <c r="B4558" s="2" t="n">
        <v>1965</v>
      </c>
      <c r="C4558" s="2" t="inlineStr">
        <is>
          <t>SEPARACAO</t>
        </is>
      </c>
      <c r="D4558" s="2" t="inlineStr">
        <is>
          <t>T40001906</t>
        </is>
      </c>
      <c r="E4558" s="2" t="inlineStr">
        <is>
          <t>CLAYTON COSME DA SILVA</t>
        </is>
      </c>
      <c r="F4558" s="2" t="n">
        <v>7453</v>
      </c>
      <c r="G4558" s="2" t="n">
        <v>117.71</v>
      </c>
      <c r="H4558" s="2" t="n">
        <v>63</v>
      </c>
      <c r="I4558" s="2" t="n">
        <v/>
      </c>
      <c r="J4558" s="2" t="inlineStr">
        <is>
          <t>TERCEIRO</t>
        </is>
      </c>
    </row>
    <row r="4559">
      <c r="A4559" s="2" t="n">
        <v>8</v>
      </c>
      <c r="B4559" s="2" t="n">
        <v>1965</v>
      </c>
      <c r="C4559" s="2" t="inlineStr">
        <is>
          <t>SEPARACAO</t>
        </is>
      </c>
      <c r="D4559" s="2" t="inlineStr">
        <is>
          <t>T40001907</t>
        </is>
      </c>
      <c r="E4559" s="2" t="inlineStr">
        <is>
          <t>ISMAEL MENDES DOS SANTOS</t>
        </is>
      </c>
      <c r="F4559" s="2" t="n">
        <v>8047</v>
      </c>
      <c r="G4559" s="2" t="n">
        <v>124.57</v>
      </c>
      <c r="H4559" s="2" t="n">
        <v>65</v>
      </c>
      <c r="I4559" s="2" t="n">
        <v/>
      </c>
      <c r="J4559" s="2" t="inlineStr">
        <is>
          <t>TERCEIRO</t>
        </is>
      </c>
    </row>
    <row r="4560">
      <c r="A4560" s="2" t="n">
        <v>8</v>
      </c>
      <c r="B4560" s="2" t="n">
        <v>1965</v>
      </c>
      <c r="C4560" s="2" t="inlineStr">
        <is>
          <t>SEPARACAO</t>
        </is>
      </c>
      <c r="D4560" s="2" t="inlineStr">
        <is>
          <t>T40001929</t>
        </is>
      </c>
      <c r="E4560" s="2" t="inlineStr">
        <is>
          <t>JAMES WILLY CARDOSO DA SILVA</t>
        </is>
      </c>
      <c r="F4560" s="2" t="n">
        <v>9966</v>
      </c>
      <c r="G4560" s="2" t="n">
        <v>125.93</v>
      </c>
      <c r="H4560" s="2" t="n">
        <v>79</v>
      </c>
      <c r="I4560" s="2" t="n">
        <v/>
      </c>
      <c r="J4560" s="2" t="inlineStr">
        <is>
          <t>TERCEIRO</t>
        </is>
      </c>
    </row>
    <row r="4561">
      <c r="A4561" s="2" t="n">
        <v>8</v>
      </c>
      <c r="B4561" s="2" t="n">
        <v>1965</v>
      </c>
      <c r="C4561" s="2" t="inlineStr">
        <is>
          <t>SEPARACAO</t>
        </is>
      </c>
      <c r="D4561" s="2" t="inlineStr">
        <is>
          <t>T40001948</t>
        </is>
      </c>
      <c r="E4561" s="2" t="inlineStr">
        <is>
          <t>GABRIEL LUIS BARROS</t>
        </is>
      </c>
      <c r="F4561" s="2" t="n">
        <v>10794</v>
      </c>
      <c r="G4561" s="2" t="n">
        <v>127.62</v>
      </c>
      <c r="H4561" s="2" t="n">
        <v>85</v>
      </c>
      <c r="I4561" s="2" t="n">
        <v/>
      </c>
      <c r="J4561" s="2" t="inlineStr">
        <is>
          <t>TERCEIRO</t>
        </is>
      </c>
    </row>
    <row r="4562">
      <c r="A4562" s="2" t="n">
        <v>8</v>
      </c>
      <c r="B4562" s="2" t="n">
        <v>1965</v>
      </c>
      <c r="C4562" s="2" t="inlineStr">
        <is>
          <t>SEPARACAO</t>
        </is>
      </c>
      <c r="D4562" s="2" t="inlineStr">
        <is>
          <t>T40001966</t>
        </is>
      </c>
      <c r="E4562" s="2" t="inlineStr">
        <is>
          <t>Alexsander Pereira Mota</t>
        </is>
      </c>
      <c r="F4562" s="2" t="n">
        <v>1903</v>
      </c>
      <c r="G4562" s="2" t="n">
        <v>54.51</v>
      </c>
      <c r="H4562" s="2" t="n">
        <v>35</v>
      </c>
      <c r="I4562" s="2" t="n">
        <v/>
      </c>
      <c r="J4562" s="2" t="inlineStr">
        <is>
          <t>TERCEIRO</t>
        </is>
      </c>
    </row>
    <row r="4563">
      <c r="A4563" s="2" t="n">
        <v>8</v>
      </c>
      <c r="B4563" s="2" t="n">
        <v>1965</v>
      </c>
      <c r="C4563" s="2" t="inlineStr">
        <is>
          <t>SEPARACAO</t>
        </is>
      </c>
      <c r="D4563" s="2" t="inlineStr">
        <is>
          <t>T40001968</t>
        </is>
      </c>
      <c r="E4563" s="2" t="inlineStr">
        <is>
          <t>EDIMAR ALMEIDA MOTA</t>
        </is>
      </c>
      <c r="F4563" s="2" t="n">
        <v>1217</v>
      </c>
      <c r="G4563" s="2" t="n">
        <v>29.87</v>
      </c>
      <c r="H4563" s="2" t="n">
        <v>41</v>
      </c>
      <c r="I4563" s="2" t="n">
        <v/>
      </c>
      <c r="J4563" s="2" t="inlineStr">
        <is>
          <t>TERCEIRO</t>
        </is>
      </c>
    </row>
    <row r="4564">
      <c r="A4564" s="2" t="n">
        <v>8</v>
      </c>
      <c r="B4564" s="2" t="n">
        <v>1965</v>
      </c>
      <c r="C4564" s="2" t="inlineStr">
        <is>
          <t>SEPARACAO</t>
        </is>
      </c>
      <c r="D4564" s="2" t="inlineStr">
        <is>
          <t>T40001974</t>
        </is>
      </c>
      <c r="E4564" s="2" t="inlineStr">
        <is>
          <t>EDILIO NUNES BATISTA</t>
        </is>
      </c>
      <c r="F4564" s="2" t="n">
        <v>5624</v>
      </c>
      <c r="G4564" s="2" t="n">
        <v>118.21</v>
      </c>
      <c r="H4564" s="2" t="n">
        <v>48</v>
      </c>
      <c r="I4564" s="2" t="n">
        <v/>
      </c>
      <c r="J4564" s="2" t="inlineStr">
        <is>
          <t>TERCEIRO</t>
        </is>
      </c>
    </row>
    <row r="4565">
      <c r="A4565" s="2" t="n">
        <v>8</v>
      </c>
      <c r="B4565" s="2" t="n">
        <v>1965</v>
      </c>
      <c r="C4565" s="2" t="inlineStr">
        <is>
          <t>SEPARACAO</t>
        </is>
      </c>
      <c r="D4565" s="2" t="inlineStr">
        <is>
          <t>T40001977</t>
        </is>
      </c>
      <c r="E4565" s="2" t="inlineStr">
        <is>
          <t>WALTER FERNANDO SCHIAVINATO NETO</t>
        </is>
      </c>
      <c r="F4565" s="2" t="n">
        <v>9</v>
      </c>
      <c r="G4565" s="2" t="n">
        <v>0.05</v>
      </c>
      <c r="H4565" s="2" t="n">
        <v>180</v>
      </c>
      <c r="I4565" s="2" t="n">
        <v/>
      </c>
      <c r="J4565" s="2" t="inlineStr">
        <is>
          <t>TERCEIRO</t>
        </is>
      </c>
    </row>
    <row r="4566">
      <c r="A4566" s="2" t="n">
        <v>8</v>
      </c>
      <c r="B4566" s="2" t="n">
        <v>1965</v>
      </c>
      <c r="C4566" s="2" t="inlineStr">
        <is>
          <t>SEPARACAO</t>
        </is>
      </c>
      <c r="D4566" s="2" t="inlineStr">
        <is>
          <t>T40001979</t>
        </is>
      </c>
      <c r="E4566" s="2" t="inlineStr">
        <is>
          <t>MICHEL DA SILVA OLIVEIRA</t>
        </is>
      </c>
      <c r="F4566" s="2" t="n">
        <v>9186</v>
      </c>
      <c r="G4566" s="2" t="n">
        <v>144.01</v>
      </c>
      <c r="H4566" s="2" t="n">
        <v>64</v>
      </c>
      <c r="I4566" s="2" t="n">
        <v/>
      </c>
      <c r="J4566" s="2" t="inlineStr">
        <is>
          <t>TERCEIRO</t>
        </is>
      </c>
    </row>
    <row r="4567">
      <c r="A4567" s="2" t="n">
        <v>8</v>
      </c>
      <c r="B4567" s="2" t="n">
        <v>1965</v>
      </c>
      <c r="C4567" s="2" t="inlineStr">
        <is>
          <t>SEPARACAO</t>
        </is>
      </c>
      <c r="D4567" s="2" t="inlineStr">
        <is>
          <t>T40001985</t>
        </is>
      </c>
      <c r="E4567" s="2" t="inlineStr">
        <is>
          <t>ERICK VINICIUS DO NASCIMENTO</t>
        </is>
      </c>
      <c r="F4567" s="2" t="n">
        <v>8145</v>
      </c>
      <c r="G4567" s="2" t="n">
        <v>96.75</v>
      </c>
      <c r="H4567" s="2" t="n">
        <v>84</v>
      </c>
      <c r="I4567" s="2" t="n">
        <v/>
      </c>
      <c r="J4567" s="2" t="inlineStr">
        <is>
          <t>TERCEIRO</t>
        </is>
      </c>
    </row>
    <row r="4568">
      <c r="A4568" s="2" t="n">
        <v>8</v>
      </c>
      <c r="B4568" s="2" t="n">
        <v>1965</v>
      </c>
      <c r="C4568" s="2" t="inlineStr">
        <is>
          <t>SEPARACAO</t>
        </is>
      </c>
      <c r="D4568" s="2" t="inlineStr">
        <is>
          <t>T40002020</t>
        </is>
      </c>
      <c r="E4568" s="2" t="inlineStr">
        <is>
          <t>MILCA PAULA</t>
        </is>
      </c>
      <c r="F4568" s="2" t="n">
        <v>505</v>
      </c>
      <c r="G4568" s="2" t="n">
        <v>9.869999999999999</v>
      </c>
      <c r="H4568" s="2" t="n">
        <v>51</v>
      </c>
      <c r="I4568" s="2" t="n">
        <v/>
      </c>
      <c r="J4568" s="2" t="inlineStr">
        <is>
          <t>TERCEIRO</t>
        </is>
      </c>
    </row>
    <row r="4569">
      <c r="A4569" s="2" t="n">
        <v>8</v>
      </c>
      <c r="B4569" s="2" t="n">
        <v>1965</v>
      </c>
      <c r="C4569" s="2" t="inlineStr">
        <is>
          <t>SEPARACAO</t>
        </is>
      </c>
      <c r="D4569" s="2" t="inlineStr">
        <is>
          <t>T40002022</t>
        </is>
      </c>
      <c r="E4569" s="2" t="inlineStr">
        <is>
          <t>PATRICIA RODRIGUES</t>
        </is>
      </c>
      <c r="F4569" s="2" t="n">
        <v>9341</v>
      </c>
      <c r="G4569" s="2" t="n">
        <v>140.91</v>
      </c>
      <c r="H4569" s="2" t="n">
        <v>66</v>
      </c>
      <c r="I4569" s="2" t="n">
        <v/>
      </c>
      <c r="J4569" s="2" t="inlineStr">
        <is>
          <t>TERCEIRO</t>
        </is>
      </c>
    </row>
    <row r="4570">
      <c r="A4570" s="2" t="n">
        <v>8</v>
      </c>
      <c r="B4570" s="2" t="n">
        <v>1965</v>
      </c>
      <c r="C4570" s="2" t="inlineStr">
        <is>
          <t>SEPARACAO</t>
        </is>
      </c>
      <c r="D4570" s="2" t="inlineStr">
        <is>
          <t>T40002024</t>
        </is>
      </c>
      <c r="E4570" s="2" t="inlineStr">
        <is>
          <t>Sergio de Jesus</t>
        </is>
      </c>
      <c r="F4570" s="2" t="n">
        <v>4852</v>
      </c>
      <c r="G4570" s="2" t="n">
        <v>75.06999999999999</v>
      </c>
      <c r="H4570" s="2" t="n">
        <v>65</v>
      </c>
      <c r="I4570" s="2" t="n">
        <v/>
      </c>
      <c r="J4570" s="2" t="inlineStr">
        <is>
          <t>TERCEIRO</t>
        </is>
      </c>
    </row>
    <row r="4571">
      <c r="A4571" s="2" t="n">
        <v>8</v>
      </c>
      <c r="B4571" s="2" t="n">
        <v>1965</v>
      </c>
      <c r="C4571" s="2" t="inlineStr">
        <is>
          <t>SEPARACAO</t>
        </is>
      </c>
      <c r="D4571" s="2" t="inlineStr">
        <is>
          <t>T40002025</t>
        </is>
      </c>
      <c r="E4571" s="2" t="inlineStr">
        <is>
          <t>EBUKA AUSTINE OZOAGU</t>
        </is>
      </c>
      <c r="F4571" s="2" t="n">
        <v>8864</v>
      </c>
      <c r="G4571" s="2" t="n">
        <v>150.86</v>
      </c>
      <c r="H4571" s="2" t="n">
        <v>59</v>
      </c>
      <c r="I4571" s="2" t="n">
        <v/>
      </c>
      <c r="J4571" s="2" t="inlineStr">
        <is>
          <t>TERCEIRO</t>
        </is>
      </c>
    </row>
    <row r="4572">
      <c r="A4572" s="2" t="n">
        <v>8</v>
      </c>
      <c r="B4572" s="2" t="n">
        <v>1965</v>
      </c>
      <c r="C4572" s="2" t="inlineStr">
        <is>
          <t>SEPARACAO</t>
        </is>
      </c>
      <c r="D4572" s="2" t="inlineStr">
        <is>
          <t>T40002029</t>
        </is>
      </c>
      <c r="E4572" s="2" t="inlineStr">
        <is>
          <t>LUCAS RIBEIRO</t>
        </is>
      </c>
      <c r="F4572" s="2" t="n">
        <v>14671</v>
      </c>
      <c r="G4572" s="2" t="n">
        <v>118.31</v>
      </c>
      <c r="H4572" s="2" t="n">
        <v>124</v>
      </c>
      <c r="I4572" s="2" t="n">
        <v/>
      </c>
      <c r="J4572" s="2" t="inlineStr">
        <is>
          <t>TERCEIRO</t>
        </is>
      </c>
    </row>
    <row r="4573">
      <c r="A4573" s="2" t="n">
        <v>8</v>
      </c>
      <c r="B4573" s="2" t="n">
        <v>1965</v>
      </c>
      <c r="C4573" s="2" t="inlineStr">
        <is>
          <t>SEPARACAO</t>
        </is>
      </c>
      <c r="D4573" s="2" t="inlineStr">
        <is>
          <t>T40002037</t>
        </is>
      </c>
      <c r="E4573" s="2" t="inlineStr">
        <is>
          <t>WILIAS MARQUES DE OLIVEIRA</t>
        </is>
      </c>
      <c r="F4573" s="2" t="n">
        <v>6593</v>
      </c>
      <c r="G4573" s="2" t="n">
        <v>127.79</v>
      </c>
      <c r="H4573" s="2" t="n">
        <v>52</v>
      </c>
      <c r="I4573" s="2" t="n">
        <v/>
      </c>
      <c r="J4573" s="2" t="inlineStr">
        <is>
          <t>TERCEIRO</t>
        </is>
      </c>
    </row>
    <row r="4574">
      <c r="A4574" s="2" t="n">
        <v>8</v>
      </c>
      <c r="B4574" s="2" t="n">
        <v>1965</v>
      </c>
      <c r="C4574" s="2" t="inlineStr">
        <is>
          <t>SEPARACAO</t>
        </is>
      </c>
      <c r="D4574" s="2" t="inlineStr">
        <is>
          <t>T40002043</t>
        </is>
      </c>
      <c r="E4574" s="2" t="inlineStr">
        <is>
          <t>JOAO VICTOR DA SILVA FELIX</t>
        </is>
      </c>
      <c r="F4574" s="2" t="n">
        <v>5782</v>
      </c>
      <c r="G4574" s="2" t="n">
        <v>138.74</v>
      </c>
      <c r="H4574" s="2" t="n">
        <v>42</v>
      </c>
      <c r="I4574" s="2" t="n">
        <v/>
      </c>
      <c r="J4574" s="2" t="inlineStr">
        <is>
          <t>TERCEIRO</t>
        </is>
      </c>
    </row>
    <row r="4575">
      <c r="A4575" s="2" t="n">
        <v>8</v>
      </c>
      <c r="B4575" s="2" t="n">
        <v>1965</v>
      </c>
      <c r="C4575" s="2" t="inlineStr">
        <is>
          <t>SEPARACAO</t>
        </is>
      </c>
      <c r="D4575" s="2" t="inlineStr">
        <is>
          <t>T40002045</t>
        </is>
      </c>
      <c r="E4575" s="2" t="inlineStr">
        <is>
          <t>MAICON RYAN OLIVEIRA</t>
        </is>
      </c>
      <c r="F4575" s="2" t="n">
        <v>6593</v>
      </c>
      <c r="G4575" s="2" t="n">
        <v>79.78</v>
      </c>
      <c r="H4575" s="2" t="n">
        <v>83</v>
      </c>
      <c r="I4575" s="2" t="n">
        <v/>
      </c>
      <c r="J4575" s="2" t="inlineStr">
        <is>
          <t>TERCEIRO</t>
        </is>
      </c>
    </row>
    <row r="4576">
      <c r="A4576" s="2" t="n">
        <v>8</v>
      </c>
      <c r="B4576" s="2" t="n">
        <v>1965</v>
      </c>
      <c r="C4576" s="2" t="inlineStr">
        <is>
          <t>SEPARACAO</t>
        </is>
      </c>
      <c r="D4576" s="2" t="inlineStr">
        <is>
          <t>T40002046</t>
        </is>
      </c>
      <c r="E4576" s="2" t="inlineStr">
        <is>
          <t>JOAO RICARDO DA SILVA</t>
        </is>
      </c>
      <c r="F4576" s="2" t="n">
        <v>1452</v>
      </c>
      <c r="G4576" s="2" t="n">
        <v>45.75</v>
      </c>
      <c r="H4576" s="2" t="n">
        <v>32</v>
      </c>
      <c r="I4576" s="2" t="n">
        <v/>
      </c>
      <c r="J4576" s="2" t="inlineStr">
        <is>
          <t>TERCEIRO</t>
        </is>
      </c>
    </row>
    <row r="4577">
      <c r="A4577" s="2" t="n">
        <v>8</v>
      </c>
      <c r="B4577" s="2" t="n">
        <v>1965</v>
      </c>
      <c r="C4577" s="2" t="inlineStr">
        <is>
          <t>SEPARACAO</t>
        </is>
      </c>
      <c r="D4577" s="2" t="inlineStr">
        <is>
          <t>T40002049</t>
        </is>
      </c>
      <c r="E4577" s="2" t="inlineStr">
        <is>
          <t>ANDRE LUCAS DA SILVA</t>
        </is>
      </c>
      <c r="F4577" s="2" t="n">
        <v>8810</v>
      </c>
      <c r="G4577" s="2" t="n">
        <v>108.8</v>
      </c>
      <c r="H4577" s="2" t="n">
        <v>81</v>
      </c>
      <c r="I4577" s="2" t="n">
        <v/>
      </c>
      <c r="J4577" s="2" t="inlineStr">
        <is>
          <t>TERCEIRO</t>
        </is>
      </c>
    </row>
    <row r="4578">
      <c r="A4578" s="2" t="n">
        <v>8</v>
      </c>
      <c r="B4578" s="2" t="n">
        <v>1965</v>
      </c>
      <c r="C4578" s="2" t="inlineStr">
        <is>
          <t>SEPARACAO</t>
        </is>
      </c>
      <c r="D4578" s="2" t="inlineStr">
        <is>
          <t>T40002058</t>
        </is>
      </c>
      <c r="E4578" s="2" t="inlineStr">
        <is>
          <t>FABIANO DOS SANTOS</t>
        </is>
      </c>
      <c r="F4578" s="2" t="n">
        <v>1461</v>
      </c>
      <c r="G4578" s="2" t="n">
        <v>46.35</v>
      </c>
      <c r="H4578" s="2" t="n">
        <v>32</v>
      </c>
      <c r="I4578" s="2" t="n">
        <v/>
      </c>
      <c r="J4578" s="2" t="inlineStr">
        <is>
          <t>TERCEIRO</t>
        </is>
      </c>
    </row>
    <row r="4579">
      <c r="A4579" s="2" t="n">
        <v>8</v>
      </c>
      <c r="B4579" s="2" t="n">
        <v>1965</v>
      </c>
      <c r="C4579" s="2" t="inlineStr">
        <is>
          <t>SEPARACAO</t>
        </is>
      </c>
      <c r="D4579" s="2" t="inlineStr">
        <is>
          <t>T40002062</t>
        </is>
      </c>
      <c r="E4579" s="2" t="inlineStr">
        <is>
          <t>CAIQUE MENDONCA PEREIRA</t>
        </is>
      </c>
      <c r="F4579" s="2" t="n">
        <v>8780</v>
      </c>
      <c r="G4579" s="2" t="n">
        <v>123.87</v>
      </c>
      <c r="H4579" s="2" t="n">
        <v>71</v>
      </c>
      <c r="I4579" s="2" t="n">
        <v/>
      </c>
      <c r="J4579" s="2" t="inlineStr">
        <is>
          <t>TERCEIRO</t>
        </is>
      </c>
    </row>
    <row r="4580">
      <c r="A4580" s="2" t="n">
        <v>8</v>
      </c>
      <c r="B4580" s="2" t="n">
        <v>1965</v>
      </c>
      <c r="C4580" s="2" t="inlineStr">
        <is>
          <t>SEPARACAO</t>
        </is>
      </c>
      <c r="D4580" s="2" t="inlineStr">
        <is>
          <t>T40002078</t>
        </is>
      </c>
      <c r="E4580" s="2" t="inlineStr">
        <is>
          <t>Franklin Gustavo Luiz Gonzaga</t>
        </is>
      </c>
      <c r="F4580" s="2" t="n">
        <v>7090</v>
      </c>
      <c r="G4580" s="2" t="n">
        <v>88.28</v>
      </c>
      <c r="H4580" s="2" t="n">
        <v>80</v>
      </c>
      <c r="I4580" s="2" t="n">
        <v/>
      </c>
      <c r="J4580" s="2" t="inlineStr">
        <is>
          <t>TERCEIRO</t>
        </is>
      </c>
    </row>
    <row r="4581">
      <c r="A4581" s="2" t="n">
        <v>8</v>
      </c>
      <c r="B4581" s="2" t="n">
        <v>1965</v>
      </c>
      <c r="C4581" s="2" t="inlineStr">
        <is>
          <t>SEPARACAO</t>
        </is>
      </c>
      <c r="D4581" s="2" t="inlineStr">
        <is>
          <t>T40002084</t>
        </is>
      </c>
      <c r="E4581" s="2" t="inlineStr">
        <is>
          <t>UCHENNA KINSGLEY EGBO</t>
        </is>
      </c>
      <c r="F4581" s="2" t="n">
        <v>9679</v>
      </c>
      <c r="G4581" s="2" t="n">
        <v>135.08</v>
      </c>
      <c r="H4581" s="2" t="n">
        <v>72</v>
      </c>
      <c r="I4581" s="2" t="n">
        <v/>
      </c>
      <c r="J4581" s="2" t="inlineStr">
        <is>
          <t>TERCEIRO</t>
        </is>
      </c>
    </row>
    <row r="4582">
      <c r="A4582" s="2" t="n">
        <v>8</v>
      </c>
      <c r="B4582" s="2" t="n">
        <v>1965</v>
      </c>
      <c r="C4582" s="2" t="inlineStr">
        <is>
          <t>SEPARACAO</t>
        </is>
      </c>
      <c r="D4582" s="2" t="inlineStr">
        <is>
          <t>T40002109</t>
        </is>
      </c>
      <c r="E4582" s="2" t="inlineStr">
        <is>
          <t>JEFERSON FERREIRA SENA</t>
        </is>
      </c>
      <c r="F4582" s="2" t="n">
        <v>8456</v>
      </c>
      <c r="G4582" s="2" t="n">
        <v>137.86</v>
      </c>
      <c r="H4582" s="2" t="n">
        <v>61</v>
      </c>
      <c r="I4582" s="2" t="n">
        <v/>
      </c>
      <c r="J4582" s="2" t="inlineStr">
        <is>
          <t>TERCEIRO</t>
        </is>
      </c>
    </row>
    <row r="4583">
      <c r="A4583" s="2" t="n">
        <v>8</v>
      </c>
      <c r="B4583" s="2" t="n">
        <v>1965</v>
      </c>
      <c r="C4583" s="2" t="inlineStr">
        <is>
          <t>SEPARACAO</t>
        </is>
      </c>
      <c r="D4583" s="2" t="inlineStr">
        <is>
          <t>T40002110</t>
        </is>
      </c>
      <c r="E4583" s="2" t="inlineStr">
        <is>
          <t>FABIANO SILVA RODRIGUES</t>
        </is>
      </c>
      <c r="F4583" s="2" t="n">
        <v>5179</v>
      </c>
      <c r="G4583" s="2" t="n">
        <v>72.56</v>
      </c>
      <c r="H4583" s="2" t="n">
        <v>71</v>
      </c>
      <c r="I4583" s="2" t="n">
        <v/>
      </c>
      <c r="J4583" s="2" t="inlineStr">
        <is>
          <t>TERCEIRO</t>
        </is>
      </c>
    </row>
    <row r="4584">
      <c r="A4584" s="2" t="n">
        <v>8</v>
      </c>
      <c r="B4584" s="2" t="n">
        <v>1965</v>
      </c>
      <c r="C4584" s="2" t="inlineStr">
        <is>
          <t>SEPARACAO</t>
        </is>
      </c>
      <c r="D4584" s="2" t="inlineStr">
        <is>
          <t>T40002111</t>
        </is>
      </c>
      <c r="E4584" s="2" t="inlineStr">
        <is>
          <t>MARCELO MIGUEL TORRES</t>
        </is>
      </c>
      <c r="F4584" s="2" t="n">
        <v>10772</v>
      </c>
      <c r="G4584" s="2" t="n">
        <v>100.64</v>
      </c>
      <c r="H4584" s="2" t="n">
        <v>107</v>
      </c>
      <c r="I4584" s="2" t="n">
        <v/>
      </c>
      <c r="J4584" s="2" t="inlineStr">
        <is>
          <t>TERCEIRO</t>
        </is>
      </c>
    </row>
    <row r="4585">
      <c r="A4585" s="2" t="n">
        <v>8</v>
      </c>
      <c r="B4585" s="2" t="n">
        <v>1965</v>
      </c>
      <c r="C4585" s="2" t="inlineStr">
        <is>
          <t>SEPARACAO</t>
        </is>
      </c>
      <c r="D4585" s="2" t="inlineStr">
        <is>
          <t>T40002120</t>
        </is>
      </c>
      <c r="E4585" s="2" t="inlineStr">
        <is>
          <t>Bonifacio Gomes</t>
        </is>
      </c>
      <c r="F4585" s="2" t="n">
        <v>13428</v>
      </c>
      <c r="G4585" s="2" t="n">
        <v>152.35</v>
      </c>
      <c r="H4585" s="2" t="n">
        <v>88</v>
      </c>
      <c r="I4585" s="2" t="n">
        <v/>
      </c>
      <c r="J4585" s="2" t="inlineStr">
        <is>
          <t>TERCEIRO</t>
        </is>
      </c>
    </row>
    <row r="4586">
      <c r="A4586" s="2" t="n">
        <v>8</v>
      </c>
      <c r="B4586" s="2" t="n">
        <v>1965</v>
      </c>
      <c r="C4586" s="2" t="inlineStr">
        <is>
          <t>SEPARACAO</t>
        </is>
      </c>
      <c r="D4586" s="2" t="inlineStr">
        <is>
          <t>T40002122</t>
        </is>
      </c>
      <c r="E4586" s="2" t="inlineStr">
        <is>
          <t>LUCAIAN SANTOS ATAIDE</t>
        </is>
      </c>
      <c r="F4586" s="2" t="n">
        <v>7701</v>
      </c>
      <c r="G4586" s="2" t="n">
        <v>123.99</v>
      </c>
      <c r="H4586" s="2" t="n">
        <v>62</v>
      </c>
      <c r="I4586" s="2" t="n">
        <v/>
      </c>
      <c r="J4586" s="2" t="inlineStr">
        <is>
          <t>TERCEIRO</t>
        </is>
      </c>
    </row>
    <row r="4587">
      <c r="A4587" s="2" t="n">
        <v>8</v>
      </c>
      <c r="B4587" s="2" t="n">
        <v>1965</v>
      </c>
      <c r="C4587" s="2" t="inlineStr">
        <is>
          <t>SEPARACAO</t>
        </is>
      </c>
      <c r="D4587" s="2" t="inlineStr">
        <is>
          <t>T40002134</t>
        </is>
      </c>
      <c r="E4587" s="2" t="inlineStr">
        <is>
          <t>GABRIEL MARCOLINO DE ANDRADE</t>
        </is>
      </c>
      <c r="F4587" s="2" t="n">
        <v>7684</v>
      </c>
      <c r="G4587" s="2" t="n">
        <v>130.23</v>
      </c>
      <c r="H4587" s="2" t="n">
        <v>59</v>
      </c>
      <c r="I4587" s="2" t="n">
        <v/>
      </c>
      <c r="J4587" s="2" t="inlineStr">
        <is>
          <t>TERCEIRO</t>
        </is>
      </c>
    </row>
    <row r="4588">
      <c r="A4588" s="2" t="n">
        <v>8</v>
      </c>
      <c r="B4588" s="2" t="n">
        <v>1965</v>
      </c>
      <c r="C4588" s="2" t="inlineStr">
        <is>
          <t>SEPARACAO</t>
        </is>
      </c>
      <c r="D4588" s="2" t="inlineStr">
        <is>
          <t>T40002137</t>
        </is>
      </c>
      <c r="E4588" s="2" t="inlineStr">
        <is>
          <t>TARCISIO MOREIRA GODOI</t>
        </is>
      </c>
      <c r="F4588" s="2" t="n">
        <v>2839</v>
      </c>
      <c r="G4588" s="2" t="n">
        <v>64.68000000000001</v>
      </c>
      <c r="H4588" s="2" t="n">
        <v>44</v>
      </c>
      <c r="I4588" s="2" t="n">
        <v/>
      </c>
      <c r="J4588" s="2" t="inlineStr">
        <is>
          <t>TERCEIRO</t>
        </is>
      </c>
    </row>
    <row r="4589">
      <c r="A4589" s="2" t="n">
        <v>8</v>
      </c>
      <c r="B4589" s="2" t="n">
        <v>1965</v>
      </c>
      <c r="C4589" s="2" t="inlineStr">
        <is>
          <t>SEPARACAO</t>
        </is>
      </c>
      <c r="D4589" s="2" t="inlineStr">
        <is>
          <t>T40002140</t>
        </is>
      </c>
      <c r="E4589" s="2" t="inlineStr">
        <is>
          <t>VALMIR CRISTIANO OLIVEIRA</t>
        </is>
      </c>
      <c r="F4589" s="2" t="n">
        <v>15481</v>
      </c>
      <c r="G4589" s="2" t="n">
        <v>176.87</v>
      </c>
      <c r="H4589" s="2" t="n">
        <v>88</v>
      </c>
      <c r="I4589" s="2" t="n">
        <v/>
      </c>
      <c r="J4589" s="2" t="inlineStr">
        <is>
          <t>TERCEIRO</t>
        </is>
      </c>
    </row>
    <row r="4590">
      <c r="A4590" s="2" t="n">
        <v>8</v>
      </c>
      <c r="B4590" s="2" t="n">
        <v>1965</v>
      </c>
      <c r="C4590" s="2" t="inlineStr">
        <is>
          <t>SEPARACAO</t>
        </is>
      </c>
      <c r="D4590" s="2" t="inlineStr">
        <is>
          <t>T40002143</t>
        </is>
      </c>
      <c r="E4590" s="2" t="inlineStr">
        <is>
          <t>TAILSON OLIVEIRA BARROS</t>
        </is>
      </c>
      <c r="F4590" s="2" t="n">
        <v>9075</v>
      </c>
      <c r="G4590" s="2" t="n">
        <v>151.14</v>
      </c>
      <c r="H4590" s="2" t="n">
        <v>60</v>
      </c>
      <c r="I4590" s="2" t="n">
        <v/>
      </c>
      <c r="J4590" s="2" t="inlineStr">
        <is>
          <t>TERCEIRO</t>
        </is>
      </c>
    </row>
    <row r="4591">
      <c r="A4591" s="2" t="n">
        <v>8</v>
      </c>
      <c r="B4591" s="2" t="n">
        <v>1965</v>
      </c>
      <c r="C4591" s="2" t="inlineStr">
        <is>
          <t>SEPARACAO</t>
        </is>
      </c>
      <c r="D4591" s="2" t="inlineStr">
        <is>
          <t>T40002144</t>
        </is>
      </c>
      <c r="E4591" s="2" t="inlineStr">
        <is>
          <t>MARCOS ROBERTO DE OLIVEIRA</t>
        </is>
      </c>
      <c r="F4591" s="2" t="n">
        <v>4187</v>
      </c>
      <c r="G4591" s="2" t="n">
        <v>127.62</v>
      </c>
      <c r="H4591" s="2" t="n">
        <v>33</v>
      </c>
      <c r="I4591" s="2" t="n">
        <v/>
      </c>
      <c r="J4591" s="2" t="inlineStr">
        <is>
          <t>TERCEIRO</t>
        </is>
      </c>
    </row>
    <row r="4592">
      <c r="A4592" s="2" t="n">
        <v>8</v>
      </c>
      <c r="B4592" s="2" t="n">
        <v>1965</v>
      </c>
      <c r="C4592" s="2" t="inlineStr">
        <is>
          <t>SEPARACAO</t>
        </is>
      </c>
      <c r="D4592" s="2" t="inlineStr">
        <is>
          <t>T40002145</t>
        </is>
      </c>
      <c r="E4592" s="2" t="inlineStr">
        <is>
          <t>JONATHAN BORGES</t>
        </is>
      </c>
      <c r="F4592" s="2" t="n">
        <v>59</v>
      </c>
      <c r="G4592" s="2" t="n">
        <v>1.68</v>
      </c>
      <c r="H4592" s="2" t="n">
        <v>35</v>
      </c>
      <c r="I4592" s="2" t="n">
        <v/>
      </c>
      <c r="J4592" s="2" t="inlineStr">
        <is>
          <t>TERCEIRO</t>
        </is>
      </c>
    </row>
    <row r="4593">
      <c r="A4593" s="2" t="n">
        <v>8</v>
      </c>
      <c r="B4593" s="2" t="n">
        <v>1965</v>
      </c>
      <c r="C4593" s="2" t="inlineStr">
        <is>
          <t>CARREGAMENTO</t>
        </is>
      </c>
      <c r="D4593" s="2" t="inlineStr">
        <is>
          <t>T40002146</t>
        </is>
      </c>
      <c r="E4593" s="2" t="inlineStr">
        <is>
          <t>ANDERSON PINTO PERNOMIAN</t>
        </is>
      </c>
      <c r="F4593" s="2" t="n">
        <v>219</v>
      </c>
      <c r="G4593" s="2" t="n">
        <v>23.55</v>
      </c>
      <c r="H4593" s="2" t="n">
        <v>9</v>
      </c>
      <c r="I4593" s="2" t="n">
        <v>0</v>
      </c>
      <c r="J4593" s="2" t="inlineStr">
        <is>
          <t>TERCEIRO</t>
        </is>
      </c>
    </row>
    <row r="4594">
      <c r="A4594" s="2" t="n">
        <v>8</v>
      </c>
      <c r="B4594" s="2" t="n">
        <v>1965</v>
      </c>
      <c r="C4594" s="2" t="inlineStr">
        <is>
          <t>SEPARACAO</t>
        </is>
      </c>
      <c r="D4594" s="2" t="inlineStr">
        <is>
          <t>T40002146</t>
        </is>
      </c>
      <c r="E4594" s="2" t="inlineStr">
        <is>
          <t>ANDERSON PINTO PERNOMIAN</t>
        </is>
      </c>
      <c r="F4594" s="2" t="n">
        <v>2141</v>
      </c>
      <c r="G4594" s="2" t="n">
        <v>36.55</v>
      </c>
      <c r="H4594" s="2" t="n">
        <v>59</v>
      </c>
      <c r="I4594" s="2" t="n">
        <v/>
      </c>
      <c r="J4594" s="2" t="inlineStr">
        <is>
          <t>TERCEIRO</t>
        </is>
      </c>
    </row>
    <row r="4595">
      <c r="A4595" s="2" t="n">
        <v>8</v>
      </c>
      <c r="B4595" s="2" t="n">
        <v>1965</v>
      </c>
      <c r="C4595" s="2" t="inlineStr">
        <is>
          <t>SEPARACAO</t>
        </is>
      </c>
      <c r="D4595" s="2" t="inlineStr">
        <is>
          <t>T40002148</t>
        </is>
      </c>
      <c r="E4595" s="2" t="inlineStr">
        <is>
          <t>EDER HENRIQUE DA SILVA</t>
        </is>
      </c>
      <c r="F4595" s="2" t="n">
        <v>7144</v>
      </c>
      <c r="G4595" s="2" t="n">
        <v>156.1</v>
      </c>
      <c r="H4595" s="2" t="n">
        <v>46</v>
      </c>
      <c r="I4595" s="2" t="n">
        <v/>
      </c>
      <c r="J4595" s="2" t="inlineStr">
        <is>
          <t>TERCEIRO</t>
        </is>
      </c>
    </row>
    <row r="4596">
      <c r="A4596" s="2" t="n">
        <v>8</v>
      </c>
      <c r="B4596" s="2" t="n">
        <v>1965</v>
      </c>
      <c r="C4596" s="2" t="inlineStr">
        <is>
          <t>SEPARACAO</t>
        </is>
      </c>
      <c r="D4596" s="2" t="inlineStr">
        <is>
          <t>T40002161</t>
        </is>
      </c>
      <c r="E4596" s="2" t="inlineStr">
        <is>
          <t>DANILO CORREIA CAMPOS</t>
        </is>
      </c>
      <c r="F4596" s="2" t="n">
        <v>7492</v>
      </c>
      <c r="G4596" s="2" t="n">
        <v>99.36</v>
      </c>
      <c r="H4596" s="2" t="n">
        <v>75</v>
      </c>
      <c r="I4596" s="2" t="n">
        <v/>
      </c>
      <c r="J4596" s="2" t="inlineStr">
        <is>
          <t>TERCEIRO</t>
        </is>
      </c>
    </row>
    <row r="4597">
      <c r="A4597" s="2" t="n">
        <v>8</v>
      </c>
      <c r="B4597" s="2" t="n">
        <v>1965</v>
      </c>
      <c r="C4597" s="2" t="inlineStr">
        <is>
          <t>CARREGAMENTO</t>
        </is>
      </c>
      <c r="D4597" s="2" t="inlineStr">
        <is>
          <t>T40002162</t>
        </is>
      </c>
      <c r="E4597" s="2" t="inlineStr">
        <is>
          <t>GUSTAVO MENDES DOS ANJOS</t>
        </is>
      </c>
      <c r="F4597" s="2" t="n">
        <v>299</v>
      </c>
      <c r="G4597" s="2" t="n">
        <v>32.93</v>
      </c>
      <c r="H4597" s="2" t="n">
        <v>9</v>
      </c>
      <c r="I4597" s="2" t="n">
        <v>0</v>
      </c>
      <c r="J4597" s="2" t="inlineStr">
        <is>
          <t>TERCEIRO</t>
        </is>
      </c>
    </row>
    <row r="4598">
      <c r="A4598" s="2" t="n">
        <v>8</v>
      </c>
      <c r="B4598" s="2" t="n">
        <v>1965</v>
      </c>
      <c r="C4598" s="2" t="inlineStr">
        <is>
          <t>SEPARACAO</t>
        </is>
      </c>
      <c r="D4598" s="2" t="inlineStr">
        <is>
          <t>T40002162</t>
        </is>
      </c>
      <c r="E4598" s="2" t="inlineStr">
        <is>
          <t>GUSTAVO MENDES DOS ANJOS</t>
        </is>
      </c>
      <c r="F4598" s="2" t="n">
        <v>3348</v>
      </c>
      <c r="G4598" s="2" t="n">
        <v>71.56999999999999</v>
      </c>
      <c r="H4598" s="2" t="n">
        <v>47</v>
      </c>
      <c r="I4598" s="2" t="n">
        <v/>
      </c>
      <c r="J4598" s="2" t="inlineStr">
        <is>
          <t>TERCEIRO</t>
        </is>
      </c>
    </row>
    <row r="4599">
      <c r="A4599" s="2" t="n">
        <v>8</v>
      </c>
      <c r="B4599" s="2" t="n">
        <v>1965</v>
      </c>
      <c r="C4599" s="2" t="inlineStr">
        <is>
          <t>SEPARACAO</t>
        </is>
      </c>
      <c r="D4599" s="2" t="inlineStr">
        <is>
          <t>T40002164</t>
        </is>
      </c>
      <c r="E4599" s="2" t="inlineStr">
        <is>
          <t>MBALA MOREINO</t>
        </is>
      </c>
      <c r="F4599" s="2" t="n">
        <v>7933</v>
      </c>
      <c r="G4599" s="2" t="n">
        <v>103.29</v>
      </c>
      <c r="H4599" s="2" t="n">
        <v>77</v>
      </c>
      <c r="I4599" s="2" t="n">
        <v/>
      </c>
      <c r="J4599" s="2" t="inlineStr">
        <is>
          <t>TERCEIRO</t>
        </is>
      </c>
    </row>
    <row r="4600">
      <c r="A4600" s="2" t="n">
        <v>8</v>
      </c>
      <c r="B4600" s="2" t="n">
        <v>1965</v>
      </c>
      <c r="C4600" s="2" t="inlineStr">
        <is>
          <t>SEPARACAO</t>
        </is>
      </c>
      <c r="D4600" s="2" t="inlineStr">
        <is>
          <t>T40002167</t>
        </is>
      </c>
      <c r="E4600" s="2" t="inlineStr">
        <is>
          <t>EDGAR SANTANA DUARTE</t>
        </is>
      </c>
      <c r="F4600" s="2" t="n">
        <v>2604</v>
      </c>
      <c r="G4600" s="2" t="n">
        <v>77.05</v>
      </c>
      <c r="H4600" s="2" t="n">
        <v>34</v>
      </c>
      <c r="I4600" s="2" t="n">
        <v/>
      </c>
      <c r="J4600" s="2" t="inlineStr">
        <is>
          <t>TERCEIRO</t>
        </is>
      </c>
    </row>
    <row r="4601">
      <c r="A4601" s="2" t="n">
        <v>8</v>
      </c>
      <c r="B4601" s="2" t="n">
        <v>1965</v>
      </c>
      <c r="C4601" s="2" t="inlineStr">
        <is>
          <t>SEPARACAO</t>
        </is>
      </c>
      <c r="D4601" s="2" t="inlineStr">
        <is>
          <t>T40002172</t>
        </is>
      </c>
      <c r="E4601" s="2" t="inlineStr">
        <is>
          <t>MAXUEL PEREIRA MARTINS</t>
        </is>
      </c>
      <c r="F4601" s="2" t="n">
        <v>7543</v>
      </c>
      <c r="G4601" s="2" t="n">
        <v>130.22</v>
      </c>
      <c r="H4601" s="2" t="n">
        <v>58</v>
      </c>
      <c r="I4601" s="2" t="n">
        <v/>
      </c>
      <c r="J4601" s="2" t="inlineStr">
        <is>
          <t>TERCEIRO</t>
        </is>
      </c>
    </row>
    <row r="4602">
      <c r="A4602" s="2" t="n">
        <v>8</v>
      </c>
      <c r="B4602" s="2" t="n">
        <v>1965</v>
      </c>
      <c r="C4602" s="2" t="inlineStr">
        <is>
          <t>SEPARACAO</t>
        </is>
      </c>
      <c r="D4602" s="2" t="inlineStr">
        <is>
          <t>T40002174</t>
        </is>
      </c>
      <c r="E4602" s="2" t="inlineStr">
        <is>
          <t>MAGNO QUINTO</t>
        </is>
      </c>
      <c r="F4602" s="2" t="n">
        <v>5989</v>
      </c>
      <c r="G4602" s="2" t="n">
        <v>117.45</v>
      </c>
      <c r="H4602" s="2" t="n">
        <v>51</v>
      </c>
      <c r="I4602" s="2" t="n">
        <v/>
      </c>
      <c r="J4602" s="2" t="inlineStr">
        <is>
          <t>TERCEIRO</t>
        </is>
      </c>
    </row>
    <row r="4603">
      <c r="A4603" s="2" t="n">
        <v>8</v>
      </c>
      <c r="B4603" s="2" t="n">
        <v>1965</v>
      </c>
      <c r="C4603" s="2" t="inlineStr">
        <is>
          <t>SEPARACAO</t>
        </is>
      </c>
      <c r="D4603" s="2" t="inlineStr">
        <is>
          <t>T40002175</t>
        </is>
      </c>
      <c r="E4603" s="2" t="inlineStr">
        <is>
          <t>REINALDO DE SOUSA BRITO</t>
        </is>
      </c>
      <c r="F4603" s="2" t="n">
        <v>13034</v>
      </c>
      <c r="G4603" s="2" t="n">
        <v>136.87</v>
      </c>
      <c r="H4603" s="2" t="n">
        <v>95</v>
      </c>
      <c r="I4603" s="2" t="n">
        <v/>
      </c>
      <c r="J4603" s="2" t="inlineStr">
        <is>
          <t>TERCEIRO</t>
        </is>
      </c>
    </row>
    <row r="4604">
      <c r="A4604" s="2" t="n">
        <v>8</v>
      </c>
      <c r="B4604" s="2" t="n">
        <v>1965</v>
      </c>
      <c r="C4604" s="2" t="inlineStr">
        <is>
          <t>SEPARACAO</t>
        </is>
      </c>
      <c r="D4604" s="2" t="inlineStr">
        <is>
          <t>T40002178</t>
        </is>
      </c>
      <c r="E4604" s="2" t="inlineStr">
        <is>
          <t>OZOANIJI OBINNA</t>
        </is>
      </c>
      <c r="F4604" s="2" t="n">
        <v>9240</v>
      </c>
      <c r="G4604" s="2" t="n">
        <v>128.27</v>
      </c>
      <c r="H4604" s="2" t="n">
        <v>72</v>
      </c>
      <c r="I4604" s="2" t="n">
        <v/>
      </c>
      <c r="J4604" s="2" t="inlineStr">
        <is>
          <t>TERCEIRO</t>
        </is>
      </c>
    </row>
    <row r="4605">
      <c r="A4605" s="2" t="n">
        <v>8</v>
      </c>
      <c r="B4605" s="2" t="n">
        <v>1965</v>
      </c>
      <c r="C4605" s="2" t="inlineStr">
        <is>
          <t>SEPARACAO</t>
        </is>
      </c>
      <c r="D4605" s="2" t="inlineStr">
        <is>
          <t>T40002179</t>
        </is>
      </c>
      <c r="E4605" s="2" t="inlineStr">
        <is>
          <t>Igor Fernando Estevao</t>
        </is>
      </c>
      <c r="F4605" s="2" t="n">
        <v>8206</v>
      </c>
      <c r="G4605" s="2" t="n">
        <v>80.36</v>
      </c>
      <c r="H4605" s="2" t="n">
        <v>102</v>
      </c>
      <c r="I4605" s="2" t="n">
        <v/>
      </c>
      <c r="J4605" s="2" t="inlineStr">
        <is>
          <t>TERCEIRO</t>
        </is>
      </c>
    </row>
    <row r="4606">
      <c r="A4606" s="2" t="n">
        <v>8</v>
      </c>
      <c r="B4606" s="2" t="n">
        <v>1965</v>
      </c>
      <c r="C4606" s="2" t="inlineStr">
        <is>
          <t>SEPARACAO</t>
        </is>
      </c>
      <c r="D4606" s="2" t="inlineStr">
        <is>
          <t>T40002180</t>
        </is>
      </c>
      <c r="E4606" s="2" t="inlineStr">
        <is>
          <t>FELIPE GOES</t>
        </is>
      </c>
      <c r="F4606" s="2" t="n">
        <v>8361</v>
      </c>
      <c r="G4606" s="2" t="n">
        <v>114.33</v>
      </c>
      <c r="H4606" s="2" t="n">
        <v>73</v>
      </c>
      <c r="I4606" s="2" t="n">
        <v/>
      </c>
      <c r="J4606" s="2" t="inlineStr">
        <is>
          <t>TERCEIRO</t>
        </is>
      </c>
    </row>
    <row r="4607">
      <c r="A4607" s="2" t="n">
        <v>8</v>
      </c>
      <c r="B4607" s="2" t="n">
        <v>1965</v>
      </c>
      <c r="C4607" s="2" t="inlineStr">
        <is>
          <t>SEPARACAO</t>
        </is>
      </c>
      <c r="D4607" s="2" t="inlineStr">
        <is>
          <t>T40002181</t>
        </is>
      </c>
      <c r="E4607" s="2" t="inlineStr">
        <is>
          <t>SOCRATES NUNES MARINHO</t>
        </is>
      </c>
      <c r="F4607" s="2" t="n">
        <v>1172</v>
      </c>
      <c r="G4607" s="2" t="n">
        <v>38.83</v>
      </c>
      <c r="H4607" s="2" t="n">
        <v>30</v>
      </c>
      <c r="I4607" s="2" t="n">
        <v/>
      </c>
      <c r="J4607" s="2" t="inlineStr">
        <is>
          <t>TERCEIRO</t>
        </is>
      </c>
    </row>
    <row r="4608">
      <c r="A4608" s="2" t="n">
        <v>8</v>
      </c>
      <c r="B4608" s="2" t="n">
        <v>1965</v>
      </c>
      <c r="C4608" s="2" t="inlineStr">
        <is>
          <t>SEPARACAO</t>
        </is>
      </c>
      <c r="D4608" s="2" t="inlineStr">
        <is>
          <t>T40002182</t>
        </is>
      </c>
      <c r="E4608" s="2" t="inlineStr">
        <is>
          <t>CRSTHIAN LUCAS DE CARVALHO ALVES</t>
        </is>
      </c>
      <c r="F4608" s="2" t="n">
        <v>8760</v>
      </c>
      <c r="G4608" s="2" t="n">
        <v>117.83</v>
      </c>
      <c r="H4608" s="2" t="n">
        <v>74</v>
      </c>
      <c r="I4608" s="2" t="n">
        <v/>
      </c>
      <c r="J4608" s="2" t="inlineStr">
        <is>
          <t>TERCEIRO</t>
        </is>
      </c>
    </row>
    <row r="4609">
      <c r="A4609" s="2" t="n">
        <v>8</v>
      </c>
      <c r="B4609" s="2" t="n">
        <v>1965</v>
      </c>
      <c r="C4609" s="2" t="inlineStr">
        <is>
          <t>SEPARACAO</t>
        </is>
      </c>
      <c r="D4609" s="2" t="inlineStr">
        <is>
          <t>T40002184</t>
        </is>
      </c>
      <c r="E4609" s="2" t="inlineStr">
        <is>
          <t>Marivan Nunes de Oliveira</t>
        </is>
      </c>
      <c r="F4609" s="2" t="n">
        <v>2063</v>
      </c>
      <c r="G4609" s="2" t="n">
        <v>41.23</v>
      </c>
      <c r="H4609" s="2" t="n">
        <v>50</v>
      </c>
      <c r="I4609" s="2" t="n">
        <v/>
      </c>
      <c r="J4609" s="2" t="inlineStr">
        <is>
          <t>TERCEIRO</t>
        </is>
      </c>
    </row>
    <row r="4610">
      <c r="A4610" s="2" t="n">
        <v>8</v>
      </c>
      <c r="B4610" s="2" t="n">
        <v>1965</v>
      </c>
      <c r="C4610" s="2" t="inlineStr">
        <is>
          <t>SEPARACAO</t>
        </is>
      </c>
      <c r="D4610" s="2" t="inlineStr">
        <is>
          <t>T40002185</t>
        </is>
      </c>
      <c r="E4610" s="2" t="inlineStr">
        <is>
          <t>OZOCHUKWU ENEMCHUKWU</t>
        </is>
      </c>
      <c r="F4610" s="2" t="n">
        <v>7342</v>
      </c>
      <c r="G4610" s="2" t="n">
        <v>138.42</v>
      </c>
      <c r="H4610" s="2" t="n">
        <v>53</v>
      </c>
      <c r="I4610" s="2" t="n">
        <v/>
      </c>
      <c r="J4610" s="2" t="inlineStr">
        <is>
          <t>TERCEIRO</t>
        </is>
      </c>
    </row>
    <row r="4611">
      <c r="A4611" s="2" t="n">
        <v>8</v>
      </c>
      <c r="B4611" s="2" t="n">
        <v>1965</v>
      </c>
      <c r="C4611" s="2" t="inlineStr">
        <is>
          <t>SEPARACAO</t>
        </is>
      </c>
      <c r="D4611" s="2" t="inlineStr">
        <is>
          <t>T40002186</t>
        </is>
      </c>
      <c r="E4611" s="2" t="inlineStr">
        <is>
          <t>CHETACHUCKWU JHON</t>
        </is>
      </c>
      <c r="F4611" s="2" t="n">
        <v>12616</v>
      </c>
      <c r="G4611" s="2" t="n">
        <v>129.14</v>
      </c>
      <c r="H4611" s="2" t="n">
        <v>98</v>
      </c>
      <c r="I4611" s="2" t="n">
        <v/>
      </c>
      <c r="J4611" s="2" t="inlineStr">
        <is>
          <t>TERCEIRO</t>
        </is>
      </c>
    </row>
    <row r="4612">
      <c r="A4612" s="2" t="n">
        <v>8</v>
      </c>
      <c r="B4612" s="2" t="n">
        <v>1965</v>
      </c>
      <c r="C4612" s="2" t="inlineStr">
        <is>
          <t>SEPARACAO</t>
        </is>
      </c>
      <c r="D4612" s="2" t="inlineStr">
        <is>
          <t>T40002187</t>
        </is>
      </c>
      <c r="E4612" s="2" t="inlineStr">
        <is>
          <t>LUCAS DOS SANTOS MATIAS</t>
        </is>
      </c>
      <c r="F4612" s="2" t="n">
        <v>7115</v>
      </c>
      <c r="G4612" s="2" t="n">
        <v>143.25</v>
      </c>
      <c r="H4612" s="2" t="n">
        <v>50</v>
      </c>
      <c r="I4612" s="2" t="n">
        <v/>
      </c>
      <c r="J4612" s="2" t="inlineStr">
        <is>
          <t>TERCEIRO</t>
        </is>
      </c>
    </row>
    <row r="4613">
      <c r="A4613" s="2" t="n">
        <v>8</v>
      </c>
      <c r="B4613" s="2" t="n">
        <v>1965</v>
      </c>
      <c r="C4613" s="2" t="inlineStr">
        <is>
          <t>SEPARACAO</t>
        </is>
      </c>
      <c r="D4613" s="2" t="inlineStr">
        <is>
          <t>T40002188</t>
        </is>
      </c>
      <c r="E4613" s="2" t="inlineStr">
        <is>
          <t>WELLINGTON LOPES PEREIRA</t>
        </is>
      </c>
      <c r="F4613" s="2" t="n">
        <v>6796</v>
      </c>
      <c r="G4613" s="2" t="n">
        <v>168.72</v>
      </c>
      <c r="H4613" s="2" t="n">
        <v>40</v>
      </c>
      <c r="I4613" s="2" t="n">
        <v/>
      </c>
      <c r="J4613" s="2" t="inlineStr">
        <is>
          <t>TERCEIRO</t>
        </is>
      </c>
    </row>
    <row r="4614">
      <c r="A4614" s="2" t="n">
        <v>8</v>
      </c>
      <c r="B4614" s="2" t="n">
        <v>1965</v>
      </c>
      <c r="C4614" s="2" t="inlineStr">
        <is>
          <t>SEPARACAO</t>
        </is>
      </c>
      <c r="D4614" s="2" t="inlineStr">
        <is>
          <t>T40002189</t>
        </is>
      </c>
      <c r="E4614" s="2" t="inlineStr">
        <is>
          <t>THAMIRES DE PAIVA SOARES</t>
        </is>
      </c>
      <c r="F4614" s="2" t="n">
        <v>6437</v>
      </c>
      <c r="G4614" s="2" t="n">
        <v>111.6</v>
      </c>
      <c r="H4614" s="2" t="n">
        <v>58</v>
      </c>
      <c r="I4614" s="2" t="n">
        <v/>
      </c>
      <c r="J4614" s="2" t="inlineStr">
        <is>
          <t>TERCEIRO</t>
        </is>
      </c>
    </row>
    <row r="4615">
      <c r="A4615" s="2" t="n">
        <v>8</v>
      </c>
      <c r="B4615" s="2" t="n">
        <v>1965</v>
      </c>
      <c r="C4615" s="2" t="inlineStr">
        <is>
          <t>SEPARACAO</t>
        </is>
      </c>
      <c r="D4615" s="2" t="inlineStr">
        <is>
          <t>T40002194</t>
        </is>
      </c>
      <c r="E4615" s="2" t="inlineStr">
        <is>
          <t>JONH EBERE IWUNZE</t>
        </is>
      </c>
      <c r="F4615" s="2" t="n">
        <v>12785</v>
      </c>
      <c r="G4615" s="2" t="n">
        <v>137.74</v>
      </c>
      <c r="H4615" s="2" t="n">
        <v>93</v>
      </c>
      <c r="I4615" s="2" t="n">
        <v/>
      </c>
      <c r="J4615" s="2" t="inlineStr">
        <is>
          <t>TERCEIRO</t>
        </is>
      </c>
    </row>
    <row r="4616">
      <c r="A4616" s="2" t="n">
        <v>8</v>
      </c>
      <c r="B4616" s="2" t="n">
        <v>1965</v>
      </c>
      <c r="C4616" s="2" t="inlineStr">
        <is>
          <t>SEPARACAO</t>
        </is>
      </c>
      <c r="D4616" s="2" t="inlineStr">
        <is>
          <t>T40002197</t>
        </is>
      </c>
      <c r="E4616" s="2" t="inlineStr">
        <is>
          <t>WESLEY THAILITON ANDRADE</t>
        </is>
      </c>
      <c r="F4616" s="2" t="n">
        <v>85</v>
      </c>
      <c r="G4616" s="2" t="n">
        <v>4.5</v>
      </c>
      <c r="H4616" s="2" t="n">
        <v>19</v>
      </c>
      <c r="I4616" s="2" t="n">
        <v/>
      </c>
      <c r="J4616" s="2" t="inlineStr">
        <is>
          <t>TERCEIRO</t>
        </is>
      </c>
    </row>
    <row r="4617">
      <c r="A4617" s="2" t="n">
        <v>8</v>
      </c>
      <c r="B4617" s="2" t="n">
        <v>1965</v>
      </c>
      <c r="C4617" s="2" t="inlineStr">
        <is>
          <t>SEPARACAO</t>
        </is>
      </c>
      <c r="D4617" s="2" t="inlineStr">
        <is>
          <t>T40002198</t>
        </is>
      </c>
      <c r="E4617" s="2" t="inlineStr">
        <is>
          <t>ALBERT FELIPE FERREIRA KOURTHY</t>
        </is>
      </c>
      <c r="F4617" s="2" t="n">
        <v>2528</v>
      </c>
      <c r="G4617" s="2" t="n">
        <v>47.76</v>
      </c>
      <c r="H4617" s="2" t="n">
        <v>53</v>
      </c>
      <c r="I4617" s="2" t="n">
        <v/>
      </c>
      <c r="J4617" s="2" t="inlineStr">
        <is>
          <t>TERCEIRO</t>
        </is>
      </c>
    </row>
    <row r="4618">
      <c r="A4618" s="2" t="n">
        <v>8</v>
      </c>
      <c r="B4618" s="2" t="n">
        <v>1965</v>
      </c>
      <c r="C4618" s="2" t="inlineStr">
        <is>
          <t>SEPARACAO</t>
        </is>
      </c>
      <c r="D4618" s="2" t="inlineStr">
        <is>
          <t>T40002201</t>
        </is>
      </c>
      <c r="E4618" s="2" t="inlineStr">
        <is>
          <t>DANIEL AUGUSTO OLIVEIRA BARRETO</t>
        </is>
      </c>
      <c r="F4618" s="2" t="n">
        <v>8502</v>
      </c>
      <c r="G4618" s="2" t="n">
        <v>118.13</v>
      </c>
      <c r="H4618" s="2" t="n">
        <v>72</v>
      </c>
      <c r="I4618" s="2" t="n">
        <v/>
      </c>
      <c r="J4618" s="2" t="inlineStr">
        <is>
          <t>TERCEIRO</t>
        </is>
      </c>
    </row>
    <row r="4619">
      <c r="A4619" s="2" t="n">
        <v>8</v>
      </c>
      <c r="B4619" s="2" t="n">
        <v>1965</v>
      </c>
      <c r="C4619" s="2" t="inlineStr">
        <is>
          <t>SEPARACAO</t>
        </is>
      </c>
      <c r="D4619" s="2" t="inlineStr">
        <is>
          <t>T40002204</t>
        </is>
      </c>
      <c r="E4619" s="2" t="inlineStr">
        <is>
          <t>DOUGLAS JESUS</t>
        </is>
      </c>
      <c r="F4619" s="2" t="n">
        <v>15</v>
      </c>
      <c r="G4619" s="2" t="n">
        <v>1.64</v>
      </c>
      <c r="H4619" s="2" t="n">
        <v>9</v>
      </c>
      <c r="I4619" s="2" t="n">
        <v/>
      </c>
      <c r="J4619" s="2" t="inlineStr">
        <is>
          <t>TERCEIRO</t>
        </is>
      </c>
    </row>
    <row r="4620">
      <c r="A4620" s="2" t="n">
        <v>8</v>
      </c>
      <c r="B4620" s="2" t="n">
        <v>1965</v>
      </c>
      <c r="C4620" s="2" t="inlineStr">
        <is>
          <t>SEPARACAO</t>
        </is>
      </c>
      <c r="D4620" s="2" t="inlineStr">
        <is>
          <t>T40002206</t>
        </is>
      </c>
      <c r="E4620" s="2" t="inlineStr">
        <is>
          <t>WILLIAN DA SILVA SOUZA</t>
        </is>
      </c>
      <c r="F4620" s="2" t="n">
        <v>4578</v>
      </c>
      <c r="G4620" s="2" t="n">
        <v>71.15000000000001</v>
      </c>
      <c r="H4620" s="2" t="n">
        <v>64</v>
      </c>
      <c r="I4620" s="2" t="n">
        <v/>
      </c>
      <c r="J4620" s="2" t="inlineStr">
        <is>
          <t>TERCEIRO</t>
        </is>
      </c>
    </row>
    <row r="4621">
      <c r="A4621" s="2" t="n">
        <v>8</v>
      </c>
      <c r="B4621" s="2" t="n">
        <v>1965</v>
      </c>
      <c r="C4621" s="2" t="inlineStr">
        <is>
          <t>SEPARACAO</t>
        </is>
      </c>
      <c r="D4621" s="2" t="inlineStr">
        <is>
          <t>T40002215</t>
        </is>
      </c>
      <c r="E4621" s="2" t="inlineStr">
        <is>
          <t>Dario Novaes Dias</t>
        </is>
      </c>
      <c r="F4621" s="2" t="n">
        <v>8948</v>
      </c>
      <c r="G4621" s="2" t="n">
        <v>127.42</v>
      </c>
      <c r="H4621" s="2" t="n">
        <v>70</v>
      </c>
      <c r="I4621" s="2" t="n">
        <v/>
      </c>
      <c r="J4621" s="2" t="inlineStr">
        <is>
          <t>TERCEIRO</t>
        </is>
      </c>
    </row>
    <row r="4622">
      <c r="A4622" s="2" t="n">
        <v>8</v>
      </c>
      <c r="B4622" s="2" t="n">
        <v>1965</v>
      </c>
      <c r="C4622" s="2" t="inlineStr">
        <is>
          <t>SEPARACAO</t>
        </is>
      </c>
      <c r="D4622" s="2" t="inlineStr">
        <is>
          <t>T40002216</t>
        </is>
      </c>
      <c r="E4622" s="2" t="inlineStr">
        <is>
          <t>THIAGO VIANA DE SOUSA</t>
        </is>
      </c>
      <c r="F4622" s="2" t="n">
        <v>1797</v>
      </c>
      <c r="G4622" s="2" t="n">
        <v>36.89</v>
      </c>
      <c r="H4622" s="2" t="n">
        <v>49</v>
      </c>
      <c r="I4622" s="2" t="n">
        <v/>
      </c>
      <c r="J4622" s="2" t="inlineStr">
        <is>
          <t>TERCEIRO</t>
        </is>
      </c>
    </row>
    <row r="4623">
      <c r="A4623" s="2" t="n">
        <v>8</v>
      </c>
      <c r="B4623" s="2" t="n">
        <v>1965</v>
      </c>
      <c r="C4623" s="2" t="inlineStr">
        <is>
          <t>SEPARACAO</t>
        </is>
      </c>
      <c r="D4623" s="2" t="inlineStr">
        <is>
          <t>T40002224</t>
        </is>
      </c>
      <c r="E4623" s="2" t="inlineStr">
        <is>
          <t>VINICIUS DOS ANJOS RIBEIRO</t>
        </is>
      </c>
      <c r="F4623" s="2" t="n">
        <v>8306</v>
      </c>
      <c r="G4623" s="2" t="n">
        <v>129.08</v>
      </c>
      <c r="H4623" s="2" t="n">
        <v>64</v>
      </c>
      <c r="I4623" s="2" t="n">
        <v/>
      </c>
      <c r="J4623" s="2" t="inlineStr">
        <is>
          <t>TERCEIRO</t>
        </is>
      </c>
    </row>
    <row r="4624">
      <c r="A4624" s="2" t="n">
        <v>8</v>
      </c>
      <c r="B4624" s="2" t="n">
        <v>1965</v>
      </c>
      <c r="C4624" s="2" t="inlineStr">
        <is>
          <t>SEPARACAO</t>
        </is>
      </c>
      <c r="D4624" s="2" t="inlineStr">
        <is>
          <t>T40002226</t>
        </is>
      </c>
      <c r="E4624" s="2" t="inlineStr">
        <is>
          <t>IKECHUKWU CHINKWE</t>
        </is>
      </c>
      <c r="F4624" s="2" t="n">
        <v>9415</v>
      </c>
      <c r="G4624" s="2" t="n">
        <v>125.14</v>
      </c>
      <c r="H4624" s="2" t="n">
        <v>75</v>
      </c>
      <c r="I4624" s="2" t="n">
        <v/>
      </c>
      <c r="J4624" s="2" t="inlineStr">
        <is>
          <t>TERCEIRO</t>
        </is>
      </c>
    </row>
    <row r="4625">
      <c r="A4625" s="2" t="n">
        <v>8</v>
      </c>
      <c r="B4625" s="2" t="n">
        <v>1965</v>
      </c>
      <c r="C4625" s="2" t="inlineStr">
        <is>
          <t>SEPARACAO</t>
        </is>
      </c>
      <c r="D4625" s="2" t="inlineStr">
        <is>
          <t>T40002227</t>
        </is>
      </c>
      <c r="E4625" s="2" t="inlineStr">
        <is>
          <t>Rafael Augusto Fiuza</t>
        </is>
      </c>
      <c r="F4625" s="2" t="n">
        <v>173</v>
      </c>
      <c r="G4625" s="2" t="n">
        <v>6.32</v>
      </c>
      <c r="H4625" s="2" t="n">
        <v>27</v>
      </c>
      <c r="I4625" s="2" t="n">
        <v/>
      </c>
      <c r="J4625" s="2" t="inlineStr">
        <is>
          <t>TERCEIRO</t>
        </is>
      </c>
    </row>
    <row r="4626">
      <c r="A4626" s="2" t="n">
        <v>8</v>
      </c>
      <c r="B4626" s="2" t="n">
        <v>1965</v>
      </c>
      <c r="C4626" s="2" t="inlineStr">
        <is>
          <t>SEPARACAO</t>
        </is>
      </c>
      <c r="D4626" s="2" t="inlineStr">
        <is>
          <t>T40002228</t>
        </is>
      </c>
      <c r="E4626" s="2" t="inlineStr">
        <is>
          <t>WANDERSON CARODOSO DE MORAIS SILVA</t>
        </is>
      </c>
      <c r="F4626" s="2" t="n">
        <v>65</v>
      </c>
      <c r="G4626" s="2" t="n">
        <v>0.57</v>
      </c>
      <c r="H4626" s="2" t="n">
        <v>114</v>
      </c>
      <c r="I4626" s="2" t="n">
        <v/>
      </c>
      <c r="J4626" s="2" t="inlineStr">
        <is>
          <t>TERCEIRO</t>
        </is>
      </c>
    </row>
    <row r="4627">
      <c r="A4627" s="2" t="n">
        <v>8</v>
      </c>
      <c r="B4627" s="2" t="n">
        <v>1965</v>
      </c>
      <c r="C4627" s="2" t="inlineStr">
        <is>
          <t>SEPARACAO</t>
        </is>
      </c>
      <c r="D4627" s="2" t="inlineStr">
        <is>
          <t>T40002229</t>
        </is>
      </c>
      <c r="E4627" s="2" t="inlineStr">
        <is>
          <t>KAIQUE ALMEIDA PAIVA</t>
        </is>
      </c>
      <c r="F4627" s="2" t="n">
        <v>152</v>
      </c>
      <c r="G4627" s="2" t="n">
        <v>3.44</v>
      </c>
      <c r="H4627" s="2" t="n">
        <v>44</v>
      </c>
      <c r="I4627" s="2" t="n">
        <v/>
      </c>
      <c r="J4627" s="2" t="inlineStr">
        <is>
          <t>TERCEIRO</t>
        </is>
      </c>
    </row>
    <row r="4628">
      <c r="A4628" s="2" t="n">
        <v>8</v>
      </c>
      <c r="B4628" s="2" t="n">
        <v>1965</v>
      </c>
      <c r="C4628" s="2" t="inlineStr">
        <is>
          <t>SEPARACAO</t>
        </is>
      </c>
      <c r="D4628" s="2" t="inlineStr">
        <is>
          <t>T40002231</t>
        </is>
      </c>
      <c r="E4628" s="2" t="inlineStr">
        <is>
          <t>FABRICE ABANDA MBAH</t>
        </is>
      </c>
      <c r="F4628" s="2" t="n">
        <v>27</v>
      </c>
      <c r="G4628" s="2" t="n">
        <v>0.26</v>
      </c>
      <c r="H4628" s="2" t="n">
        <v>104</v>
      </c>
      <c r="I4628" s="2" t="n">
        <v/>
      </c>
      <c r="J4628" s="2" t="inlineStr">
        <is>
          <t>TERCEIRO</t>
        </is>
      </c>
    </row>
    <row r="4629">
      <c r="A4629" s="2" t="n">
        <v>8</v>
      </c>
      <c r="B4629" s="2" t="n">
        <v>1965</v>
      </c>
      <c r="C4629" s="2" t="inlineStr">
        <is>
          <t>SEPARACAO</t>
        </is>
      </c>
      <c r="D4629" s="2" t="inlineStr">
        <is>
          <t>T40002235</t>
        </is>
      </c>
      <c r="E4629" s="2" t="inlineStr">
        <is>
          <t>JHONNY MANUEL SANTOS DA SILVA</t>
        </is>
      </c>
      <c r="F4629" s="2" t="n">
        <v>1443</v>
      </c>
      <c r="G4629" s="2" t="n">
        <v>56.08</v>
      </c>
      <c r="H4629" s="2" t="n">
        <v>26</v>
      </c>
      <c r="I4629" s="2" t="n">
        <v/>
      </c>
      <c r="J4629" s="2" t="inlineStr">
        <is>
          <t>TERCEIRO</t>
        </is>
      </c>
    </row>
    <row r="4630">
      <c r="A4630" s="2" t="n">
        <v>8</v>
      </c>
      <c r="B4630" s="2" t="n">
        <v>1965</v>
      </c>
      <c r="C4630" s="2" t="inlineStr">
        <is>
          <t>SEPARACAO</t>
        </is>
      </c>
      <c r="D4630" s="2" t="inlineStr">
        <is>
          <t>T40002236</t>
        </is>
      </c>
      <c r="E4630" s="2" t="inlineStr">
        <is>
          <t>UBIRAJARA DA SILVA NUNES LOPES</t>
        </is>
      </c>
      <c r="F4630" s="2" t="n">
        <v>3591</v>
      </c>
      <c r="G4630" s="2" t="n">
        <v>92.02</v>
      </c>
      <c r="H4630" s="2" t="n">
        <v>39</v>
      </c>
      <c r="I4630" s="2" t="n">
        <v/>
      </c>
      <c r="J4630" s="2" t="inlineStr">
        <is>
          <t>TERCEIRO</t>
        </is>
      </c>
    </row>
    <row r="4631">
      <c r="A4631" s="2" t="n">
        <v>8</v>
      </c>
      <c r="B4631" s="2" t="n">
        <v>1965</v>
      </c>
      <c r="C4631" s="2" t="inlineStr">
        <is>
          <t>SEPARACAO</t>
        </is>
      </c>
      <c r="D4631" s="2" t="inlineStr">
        <is>
          <t>T40002238</t>
        </is>
      </c>
      <c r="E4631" s="2" t="inlineStr">
        <is>
          <t>VITORIA RAFAEL E SILVA</t>
        </is>
      </c>
      <c r="F4631" s="2" t="n">
        <v>5704</v>
      </c>
      <c r="G4631" s="2" t="n">
        <v>119.36</v>
      </c>
      <c r="H4631" s="2" t="n">
        <v>48</v>
      </c>
      <c r="I4631" s="2" t="n">
        <v/>
      </c>
      <c r="J4631" s="2" t="inlineStr">
        <is>
          <t>TERCEIRO</t>
        </is>
      </c>
    </row>
    <row r="4632">
      <c r="A4632" s="2" t="n">
        <v>8</v>
      </c>
      <c r="B4632" s="2" t="n">
        <v>1965</v>
      </c>
      <c r="C4632" s="2" t="inlineStr">
        <is>
          <t>SEPARACAO</t>
        </is>
      </c>
      <c r="D4632" s="2" t="inlineStr">
        <is>
          <t>T40002239</t>
        </is>
      </c>
      <c r="E4632" s="2" t="inlineStr">
        <is>
          <t>VINICIUS FERREIRA DA SILVA</t>
        </is>
      </c>
      <c r="F4632" s="2" t="n">
        <v>113</v>
      </c>
      <c r="G4632" s="2" t="n">
        <v>2.85</v>
      </c>
      <c r="H4632" s="2" t="n">
        <v>40</v>
      </c>
      <c r="I4632" s="2" t="n">
        <v/>
      </c>
      <c r="J4632" s="2" t="inlineStr">
        <is>
          <t>TERCEIRO</t>
        </is>
      </c>
    </row>
    <row r="4633">
      <c r="A4633" s="2" t="n">
        <v>8</v>
      </c>
      <c r="B4633" s="2" t="n">
        <v>1965</v>
      </c>
      <c r="C4633" s="2" t="inlineStr">
        <is>
          <t>SEPARACAO</t>
        </is>
      </c>
      <c r="D4633" s="2" t="inlineStr">
        <is>
          <t>T40002241</t>
        </is>
      </c>
      <c r="E4633" s="2" t="inlineStr">
        <is>
          <t>MAURICIO SOARES PADUN</t>
        </is>
      </c>
      <c r="F4633" s="2" t="n">
        <v>49</v>
      </c>
      <c r="G4633" s="2" t="n">
        <v>3.11</v>
      </c>
      <c r="H4633" s="2" t="n">
        <v>16</v>
      </c>
      <c r="I4633" s="2" t="n">
        <v/>
      </c>
      <c r="J4633" s="2" t="inlineStr">
        <is>
          <t>TERCEIRO</t>
        </is>
      </c>
    </row>
    <row r="4634">
      <c r="A4634" s="2" t="n">
        <v>8</v>
      </c>
      <c r="B4634" s="2" t="n">
        <v>1965</v>
      </c>
      <c r="C4634" s="2" t="inlineStr">
        <is>
          <t>PUXADA RECEB</t>
        </is>
      </c>
      <c r="D4634" s="2" t="inlineStr">
        <is>
          <t>T40002244</t>
        </is>
      </c>
      <c r="E4634" s="2" t="inlineStr">
        <is>
          <t>ANDRESSA PEREIRA DE AMORIM</t>
        </is>
      </c>
      <c r="F4634" s="2" t="n">
        <v>60</v>
      </c>
      <c r="G4634" s="2" t="n">
        <v>5.36</v>
      </c>
      <c r="H4634" s="2" t="n">
        <v>11</v>
      </c>
      <c r="I4634" s="2" t="n">
        <v>0</v>
      </c>
      <c r="J4634" s="2" t="inlineStr">
        <is>
          <t>TERCEIRO</t>
        </is>
      </c>
    </row>
    <row r="4635">
      <c r="A4635" s="2" t="n">
        <v>8</v>
      </c>
      <c r="B4635" s="2" t="n">
        <v>1965</v>
      </c>
      <c r="C4635" s="2" t="inlineStr">
        <is>
          <t>SEPARACAO</t>
        </is>
      </c>
      <c r="D4635" s="2" t="inlineStr">
        <is>
          <t>T40002244</t>
        </is>
      </c>
      <c r="E4635" s="2" t="inlineStr">
        <is>
          <t>ANDRESSA PEREIRA DE AMORIM</t>
        </is>
      </c>
      <c r="F4635" s="2" t="n">
        <v>386</v>
      </c>
      <c r="G4635" s="2" t="n">
        <v>17.9</v>
      </c>
      <c r="H4635" s="2" t="n">
        <v>22</v>
      </c>
      <c r="I4635" s="2" t="n">
        <v/>
      </c>
      <c r="J4635" s="2" t="inlineStr">
        <is>
          <t>TERCEIRO</t>
        </is>
      </c>
    </row>
    <row r="4636">
      <c r="A4636" s="2" t="n">
        <v>8</v>
      </c>
      <c r="B4636" s="2" t="n">
        <v>1965</v>
      </c>
      <c r="C4636" s="2" t="inlineStr">
        <is>
          <t>SEPARACAO</t>
        </is>
      </c>
      <c r="D4636" s="2" t="inlineStr">
        <is>
          <t>T40002245</t>
        </is>
      </c>
      <c r="E4636" s="2" t="inlineStr">
        <is>
          <t>GRAZIELLY SILVA RODRIGUES</t>
        </is>
      </c>
      <c r="F4636" s="2" t="n">
        <v>307</v>
      </c>
      <c r="G4636" s="2" t="n">
        <v>20.62</v>
      </c>
      <c r="H4636" s="2" t="n">
        <v>15</v>
      </c>
      <c r="I4636" s="2" t="n">
        <v/>
      </c>
      <c r="J4636" s="2" t="inlineStr">
        <is>
          <t>TERCEIRO</t>
        </is>
      </c>
    </row>
    <row r="4637">
      <c r="A4637" s="2" t="n">
        <v>8</v>
      </c>
      <c r="B4637" s="2" t="n">
        <v>1965</v>
      </c>
      <c r="C4637" s="2" t="inlineStr">
        <is>
          <t>SEPARACAO</t>
        </is>
      </c>
      <c r="D4637" s="2" t="inlineStr">
        <is>
          <t>T40002246</t>
        </is>
      </c>
      <c r="E4637" s="2" t="inlineStr">
        <is>
          <t>KATIA SIMONE PEREIRA FERNANDES</t>
        </is>
      </c>
      <c r="F4637" s="2" t="n">
        <v>106</v>
      </c>
      <c r="G4637" s="2" t="n">
        <v>3.48</v>
      </c>
      <c r="H4637" s="2" t="n">
        <v>30</v>
      </c>
      <c r="I4637" s="2" t="n">
        <v/>
      </c>
      <c r="J4637" s="2" t="inlineStr">
        <is>
          <t>TERCEIRO</t>
        </is>
      </c>
    </row>
    <row r="4638">
      <c r="A4638" s="2" t="n">
        <v>8</v>
      </c>
      <c r="B4638" s="2" t="n">
        <v>1965</v>
      </c>
      <c r="C4638" s="2" t="inlineStr">
        <is>
          <t>SEPARACAO</t>
        </is>
      </c>
      <c r="D4638" s="2" t="inlineStr">
        <is>
          <t>T40002248</t>
        </is>
      </c>
      <c r="E4638" s="2" t="inlineStr">
        <is>
          <t>MARIANY NASCIMENTO MONTEIRO</t>
        </is>
      </c>
      <c r="F4638" s="2" t="n">
        <v>1262</v>
      </c>
      <c r="G4638" s="2" t="n">
        <v>33.15</v>
      </c>
      <c r="H4638" s="2" t="n">
        <v>38</v>
      </c>
      <c r="I4638" s="2" t="n">
        <v/>
      </c>
      <c r="J4638" s="2" t="inlineStr">
        <is>
          <t>TERCEIRO</t>
        </is>
      </c>
    </row>
    <row r="4639">
      <c r="A4639" s="2" t="n">
        <v>8</v>
      </c>
      <c r="B4639" s="2" t="n">
        <v>1965</v>
      </c>
      <c r="C4639" s="2" t="inlineStr">
        <is>
          <t>SEPARACAO</t>
        </is>
      </c>
      <c r="D4639" s="2" t="inlineStr">
        <is>
          <t>T40002250</t>
        </is>
      </c>
      <c r="E4639" s="2" t="inlineStr">
        <is>
          <t>JONAS GABRIEL DE PAULO AMADEO</t>
        </is>
      </c>
      <c r="F4639" s="2" t="n">
        <v>13001</v>
      </c>
      <c r="G4639" s="2" t="n">
        <v>135.96</v>
      </c>
      <c r="H4639" s="2" t="n">
        <v>96</v>
      </c>
      <c r="I4639" s="2" t="n">
        <v/>
      </c>
      <c r="J4639" s="2" t="inlineStr">
        <is>
          <t>TERCEIRO</t>
        </is>
      </c>
    </row>
    <row r="4640">
      <c r="A4640" s="2" t="n">
        <v>8</v>
      </c>
      <c r="B4640" s="2" t="n">
        <v>1965</v>
      </c>
      <c r="C4640" s="2" t="inlineStr">
        <is>
          <t>SEPARACAO</t>
        </is>
      </c>
      <c r="D4640" s="2" t="inlineStr">
        <is>
          <t>T40002257</t>
        </is>
      </c>
      <c r="E4640" s="2" t="inlineStr">
        <is>
          <t>LUCAS RAYLAN DA SILVA MOURA</t>
        </is>
      </c>
      <c r="F4640" s="2" t="n">
        <v>1511</v>
      </c>
      <c r="G4640" s="2" t="n">
        <v>48.46</v>
      </c>
      <c r="H4640" s="2" t="n">
        <v>31</v>
      </c>
      <c r="I4640" s="2" t="n">
        <v/>
      </c>
      <c r="J4640" s="2" t="inlineStr">
        <is>
          <t>TERCEIRO</t>
        </is>
      </c>
    </row>
    <row r="4641">
      <c r="A4641" s="2" t="n">
        <v>8</v>
      </c>
      <c r="B4641" s="2" t="n">
        <v>1965</v>
      </c>
      <c r="C4641" s="2" t="inlineStr">
        <is>
          <t>SEPARACAO</t>
        </is>
      </c>
      <c r="D4641" s="2" t="inlineStr">
        <is>
          <t>T40002258</t>
        </is>
      </c>
      <c r="E4641" s="2" t="inlineStr">
        <is>
          <t>BRUNO HENRIQUE RODRIGUES OLIVEIRA</t>
        </is>
      </c>
      <c r="F4641" s="2" t="n">
        <v>1440</v>
      </c>
      <c r="G4641" s="2" t="n">
        <v>31.75</v>
      </c>
      <c r="H4641" s="2" t="n">
        <v>45</v>
      </c>
      <c r="I4641" s="2" t="n">
        <v/>
      </c>
      <c r="J4641" s="2" t="inlineStr">
        <is>
          <t>TERCEIRO</t>
        </is>
      </c>
    </row>
    <row r="4642">
      <c r="A4642" s="2" t="n">
        <v>8</v>
      </c>
      <c r="B4642" s="2" t="n">
        <v>1965</v>
      </c>
      <c r="C4642" s="2" t="inlineStr">
        <is>
          <t>SEPARACAO</t>
        </is>
      </c>
      <c r="D4642" s="2" t="inlineStr">
        <is>
          <t>T40002261</t>
        </is>
      </c>
      <c r="E4642" s="2" t="inlineStr">
        <is>
          <t>ISABELA DE OLIVEIRA</t>
        </is>
      </c>
      <c r="F4642" s="2" t="n">
        <v>324</v>
      </c>
      <c r="G4642" s="2" t="n">
        <v>15</v>
      </c>
      <c r="H4642" s="2" t="n">
        <v>22</v>
      </c>
      <c r="I4642" s="2" t="n">
        <v/>
      </c>
      <c r="J4642" s="2" t="inlineStr">
        <is>
          <t>TERCEIRO</t>
        </is>
      </c>
    </row>
    <row r="4643">
      <c r="A4643" s="2" t="n">
        <v>8</v>
      </c>
      <c r="B4643" s="2" t="n">
        <v>1965</v>
      </c>
      <c r="C4643" s="2" t="inlineStr">
        <is>
          <t>SEPARACAO</t>
        </is>
      </c>
      <c r="D4643" s="2" t="inlineStr">
        <is>
          <t>T40002262</t>
        </is>
      </c>
      <c r="E4643" s="2" t="inlineStr">
        <is>
          <t>LUCAS CORREIA DA SILVA</t>
        </is>
      </c>
      <c r="F4643" s="2" t="n">
        <v>553</v>
      </c>
      <c r="G4643" s="2" t="n">
        <v>12.07</v>
      </c>
      <c r="H4643" s="2" t="n">
        <v>46</v>
      </c>
      <c r="I4643" s="2" t="n">
        <v/>
      </c>
      <c r="J4643" s="2" t="inlineStr">
        <is>
          <t>TERCEIRO</t>
        </is>
      </c>
    </row>
    <row r="4644">
      <c r="A4644" s="2" t="n">
        <v>8</v>
      </c>
      <c r="B4644" s="2" t="n">
        <v>1965</v>
      </c>
      <c r="C4644" s="2" t="inlineStr">
        <is>
          <t>SEPARACAO</t>
        </is>
      </c>
      <c r="D4644" s="2" t="inlineStr">
        <is>
          <t>T40002264</t>
        </is>
      </c>
      <c r="E4644" s="2" t="inlineStr">
        <is>
          <t>DELIENE GOMES SANTOS</t>
        </is>
      </c>
      <c r="F4644" s="2" t="n">
        <v>749</v>
      </c>
      <c r="G4644" s="2" t="n">
        <v>29.37</v>
      </c>
      <c r="H4644" s="2" t="n">
        <v>26</v>
      </c>
      <c r="I4644" s="2" t="n">
        <v/>
      </c>
      <c r="J4644" s="2" t="inlineStr">
        <is>
          <t>TERCEIRO</t>
        </is>
      </c>
    </row>
    <row r="4645">
      <c r="A4645" s="2" t="n">
        <v>8</v>
      </c>
      <c r="B4645" s="2" t="n">
        <v>1965</v>
      </c>
      <c r="C4645" s="2" t="inlineStr">
        <is>
          <t>SEPARACAO</t>
        </is>
      </c>
      <c r="D4645" s="2" t="inlineStr">
        <is>
          <t>T40002265</t>
        </is>
      </c>
      <c r="E4645" s="2" t="inlineStr">
        <is>
          <t>ANNY VICTORIA LISBOA DOS SANTOS</t>
        </is>
      </c>
      <c r="F4645" s="2" t="n">
        <v>2548</v>
      </c>
      <c r="G4645" s="2" t="n">
        <v>78.75</v>
      </c>
      <c r="H4645" s="2" t="n">
        <v>32</v>
      </c>
      <c r="I4645" s="2" t="n">
        <v/>
      </c>
      <c r="J4645" s="2" t="inlineStr">
        <is>
          <t>TERCEIRO</t>
        </is>
      </c>
    </row>
    <row r="4646">
      <c r="A4646" s="2" t="n">
        <v>8</v>
      </c>
      <c r="B4646" s="2" t="n">
        <v>1965</v>
      </c>
      <c r="C4646" s="2" t="inlineStr">
        <is>
          <t>SEPARACAO</t>
        </is>
      </c>
      <c r="D4646" s="2" t="inlineStr">
        <is>
          <t>T40002268</t>
        </is>
      </c>
      <c r="E4646" s="2" t="inlineStr">
        <is>
          <t>NAYARA VARGAS</t>
        </is>
      </c>
      <c r="F4646" s="2" t="n">
        <v>5937</v>
      </c>
      <c r="G4646" s="2" t="n">
        <v>122.54</v>
      </c>
      <c r="H4646" s="2" t="n">
        <v>48</v>
      </c>
      <c r="I4646" s="2" t="n">
        <v/>
      </c>
      <c r="J4646" s="2" t="inlineStr">
        <is>
          <t>TERCEIRO</t>
        </is>
      </c>
    </row>
    <row r="4647">
      <c r="A4647" s="2" t="n">
        <v>8</v>
      </c>
      <c r="B4647" s="2" t="n">
        <v>1965</v>
      </c>
      <c r="C4647" s="2" t="inlineStr">
        <is>
          <t>SEPARACAO</t>
        </is>
      </c>
      <c r="D4647" s="2" t="inlineStr">
        <is>
          <t>T40002269</t>
        </is>
      </c>
      <c r="E4647" s="2" t="inlineStr">
        <is>
          <t>FELIPE DOS SANTOS SILVA</t>
        </is>
      </c>
      <c r="F4647" s="2" t="n">
        <v>1141</v>
      </c>
      <c r="G4647" s="2" t="n">
        <v>34.48</v>
      </c>
      <c r="H4647" s="2" t="n">
        <v>33</v>
      </c>
      <c r="I4647" s="2" t="n">
        <v/>
      </c>
      <c r="J4647" s="2" t="inlineStr">
        <is>
          <t>TERCEIRO</t>
        </is>
      </c>
    </row>
    <row r="4648">
      <c r="A4648" s="2" t="n">
        <v>8</v>
      </c>
      <c r="B4648" s="2" t="n">
        <v>1965</v>
      </c>
      <c r="C4648" s="2" t="inlineStr">
        <is>
          <t>SEPARACAO</t>
        </is>
      </c>
      <c r="D4648" s="2" t="inlineStr">
        <is>
          <t>T40002270</t>
        </is>
      </c>
      <c r="E4648" s="2" t="inlineStr">
        <is>
          <t>WALLACY PEREIRA DA SILVA</t>
        </is>
      </c>
      <c r="F4648" s="2" t="n">
        <v>9527</v>
      </c>
      <c r="G4648" s="2" t="n">
        <v>96.90000000000001</v>
      </c>
      <c r="H4648" s="2" t="n">
        <v>98</v>
      </c>
      <c r="I4648" s="2" t="n">
        <v/>
      </c>
      <c r="J4648" s="2" t="inlineStr">
        <is>
          <t>TERCEIRO</t>
        </is>
      </c>
    </row>
    <row r="4649">
      <c r="A4649" s="2" t="n">
        <v>8</v>
      </c>
      <c r="B4649" s="2" t="n">
        <v>1965</v>
      </c>
      <c r="C4649" s="2" t="inlineStr">
        <is>
          <t>SEPARACAO</t>
        </is>
      </c>
      <c r="D4649" s="2" t="inlineStr">
        <is>
          <t>T40002271</t>
        </is>
      </c>
      <c r="E4649" s="2" t="inlineStr">
        <is>
          <t>Marcos Alves Ferreira</t>
        </is>
      </c>
      <c r="F4649" s="2" t="n">
        <v>9</v>
      </c>
      <c r="G4649" s="2" t="n">
        <v>0.28</v>
      </c>
      <c r="H4649" s="2" t="n">
        <v>32</v>
      </c>
      <c r="I4649" s="2" t="n">
        <v/>
      </c>
      <c r="J4649" s="2" t="inlineStr">
        <is>
          <t>TERCEIRO</t>
        </is>
      </c>
    </row>
    <row r="4650">
      <c r="A4650" s="2" t="n">
        <v>8</v>
      </c>
      <c r="B4650" s="2" t="n">
        <v>1965</v>
      </c>
      <c r="C4650" s="2" t="inlineStr">
        <is>
          <t>SEPARACAO</t>
        </is>
      </c>
      <c r="D4650" s="2" t="inlineStr">
        <is>
          <t>T40002273</t>
        </is>
      </c>
      <c r="E4650" s="2" t="inlineStr">
        <is>
          <t>JAQUELINE DEL REI VARGAS SILVAS</t>
        </is>
      </c>
      <c r="F4650" s="2" t="n">
        <v>3468</v>
      </c>
      <c r="G4650" s="2" t="n">
        <v>96.14</v>
      </c>
      <c r="H4650" s="2" t="n">
        <v>36</v>
      </c>
      <c r="I4650" s="2" t="n">
        <v/>
      </c>
      <c r="J4650" s="2" t="inlineStr">
        <is>
          <t>TERCEIRO</t>
        </is>
      </c>
    </row>
    <row r="4651">
      <c r="A4651" s="2" t="n">
        <v>8</v>
      </c>
      <c r="B4651" s="2" t="n">
        <v>1965</v>
      </c>
      <c r="C4651" s="2" t="inlineStr">
        <is>
          <t>SEPARACAO</t>
        </is>
      </c>
      <c r="D4651" s="2" t="inlineStr">
        <is>
          <t>T40002274</t>
        </is>
      </c>
      <c r="E4651" s="2" t="inlineStr">
        <is>
          <t>KARINE DA SILVA ALENCAR</t>
        </is>
      </c>
      <c r="F4651" s="2" t="n">
        <v>2391</v>
      </c>
      <c r="G4651" s="2" t="n">
        <v>93.05</v>
      </c>
      <c r="H4651" s="2" t="n">
        <v>26</v>
      </c>
      <c r="I4651" s="2" t="n">
        <v/>
      </c>
      <c r="J4651" s="2" t="inlineStr">
        <is>
          <t>TERCEIRO</t>
        </is>
      </c>
    </row>
    <row r="4652">
      <c r="A4652" s="2" t="n">
        <v>8</v>
      </c>
      <c r="B4652" s="2" t="n">
        <v>1965</v>
      </c>
      <c r="C4652" s="2" t="inlineStr">
        <is>
          <t>SEPARACAO</t>
        </is>
      </c>
      <c r="D4652" s="2" t="inlineStr">
        <is>
          <t>T40002275</t>
        </is>
      </c>
      <c r="E4652" s="2" t="inlineStr">
        <is>
          <t>Kamily Rocha Silva</t>
        </is>
      </c>
      <c r="F4652" s="2" t="n">
        <v>1020</v>
      </c>
      <c r="G4652" s="2" t="n">
        <v>33.09</v>
      </c>
      <c r="H4652" s="2" t="n">
        <v>31</v>
      </c>
      <c r="I4652" s="2" t="n">
        <v/>
      </c>
      <c r="J4652" s="2" t="inlineStr">
        <is>
          <t>TERCEIRO</t>
        </is>
      </c>
    </row>
    <row r="4653">
      <c r="A4653" s="2" t="n">
        <v>8</v>
      </c>
      <c r="B4653" s="2" t="n">
        <v>1965</v>
      </c>
      <c r="C4653" s="2" t="inlineStr">
        <is>
          <t>SEPARACAO</t>
        </is>
      </c>
      <c r="D4653" s="2" t="inlineStr">
        <is>
          <t>T40002276</t>
        </is>
      </c>
      <c r="E4653" s="2" t="inlineStr">
        <is>
          <t>SUSY LOURRANE ALVES DOS SANTOS</t>
        </is>
      </c>
      <c r="F4653" s="2" t="n">
        <v>2921</v>
      </c>
      <c r="G4653" s="2" t="n">
        <v>90.83</v>
      </c>
      <c r="H4653" s="2" t="n">
        <v>32</v>
      </c>
      <c r="I4653" s="2" t="n">
        <v/>
      </c>
      <c r="J4653" s="2" t="inlineStr">
        <is>
          <t>TERCEIRO</t>
        </is>
      </c>
    </row>
    <row r="4654">
      <c r="A4654" s="2" t="n">
        <v>8</v>
      </c>
      <c r="B4654" s="2" t="n">
        <v>1965</v>
      </c>
      <c r="C4654" s="2" t="inlineStr">
        <is>
          <t>SEPARACAO</t>
        </is>
      </c>
      <c r="D4654" s="2" t="inlineStr">
        <is>
          <t>T40002278</t>
        </is>
      </c>
      <c r="E4654" s="2" t="inlineStr">
        <is>
          <t>KAUAN DIOZINIO</t>
        </is>
      </c>
      <c r="F4654" s="2" t="n">
        <v>3600</v>
      </c>
      <c r="G4654" s="2" t="n">
        <v>98.34999999999999</v>
      </c>
      <c r="H4654" s="2" t="n">
        <v>37</v>
      </c>
      <c r="I4654" s="2" t="n">
        <v/>
      </c>
      <c r="J4654" s="2" t="inlineStr">
        <is>
          <t>TERCEIRO</t>
        </is>
      </c>
    </row>
    <row r="4655">
      <c r="A4655" s="2" t="n">
        <v>8</v>
      </c>
      <c r="B4655" s="2" t="n">
        <v>1965</v>
      </c>
      <c r="C4655" s="2" t="inlineStr">
        <is>
          <t>SEPARACAO</t>
        </is>
      </c>
      <c r="D4655" s="2" t="inlineStr">
        <is>
          <t>T40002279</t>
        </is>
      </c>
      <c r="E4655" s="2" t="inlineStr">
        <is>
          <t>WESLEY HENRIQUE RIBEIRO</t>
        </is>
      </c>
      <c r="F4655" s="2" t="n">
        <v>2247</v>
      </c>
      <c r="G4655" s="2" t="n">
        <v>37.23</v>
      </c>
      <c r="H4655" s="2" t="n">
        <v>60</v>
      </c>
      <c r="I4655" s="2" t="n">
        <v/>
      </c>
      <c r="J4655" s="2" t="inlineStr">
        <is>
          <t>TERCEIRO</t>
        </is>
      </c>
    </row>
    <row r="4656">
      <c r="A4656" s="2" t="n">
        <v>8</v>
      </c>
      <c r="B4656" s="2" t="n">
        <v>1965</v>
      </c>
      <c r="C4656" s="2" t="inlineStr">
        <is>
          <t>SEPARACAO</t>
        </is>
      </c>
      <c r="D4656" s="2" t="inlineStr">
        <is>
          <t>T40002280</t>
        </is>
      </c>
      <c r="E4656" s="2" t="inlineStr">
        <is>
          <t>CAUAN RODRIGUES DE MENEZES</t>
        </is>
      </c>
      <c r="F4656" s="2" t="n">
        <v>365</v>
      </c>
      <c r="G4656" s="2" t="n">
        <v>10.9</v>
      </c>
      <c r="H4656" s="2" t="n">
        <v>33</v>
      </c>
      <c r="I4656" s="2" t="n">
        <v/>
      </c>
      <c r="J4656" s="2" t="inlineStr">
        <is>
          <t>TERCEIRO</t>
        </is>
      </c>
    </row>
    <row r="4657">
      <c r="A4657" s="2" t="n">
        <v>8</v>
      </c>
      <c r="B4657" s="2" t="n">
        <v>1965</v>
      </c>
      <c r="C4657" s="2" t="inlineStr">
        <is>
          <t>SEPARACAO</t>
        </is>
      </c>
      <c r="D4657" s="2" t="inlineStr">
        <is>
          <t>T40002281</t>
        </is>
      </c>
      <c r="E4657" s="2" t="inlineStr">
        <is>
          <t>GENIVALDO DA SILVA</t>
        </is>
      </c>
      <c r="F4657" s="2" t="n">
        <v>7638</v>
      </c>
      <c r="G4657" s="2" t="n">
        <v>157.69</v>
      </c>
      <c r="H4657" s="2" t="n">
        <v>48</v>
      </c>
      <c r="I4657" s="2" t="n">
        <v/>
      </c>
      <c r="J4657" s="2" t="inlineStr">
        <is>
          <t>TERCEIRO</t>
        </is>
      </c>
    </row>
    <row r="4658">
      <c r="A4658" s="2" t="n">
        <v>8</v>
      </c>
      <c r="B4658" s="2" t="n">
        <v>1965</v>
      </c>
      <c r="C4658" s="2" t="inlineStr">
        <is>
          <t>SEPARACAO</t>
        </is>
      </c>
      <c r="D4658" s="2" t="inlineStr">
        <is>
          <t>T40002284</t>
        </is>
      </c>
      <c r="E4658" s="2" t="inlineStr">
        <is>
          <t>RODOLFO MARTINS BENTO DE SOUZA</t>
        </is>
      </c>
      <c r="F4658" s="2" t="n">
        <v>2648</v>
      </c>
      <c r="G4658" s="2" t="n">
        <v>64.08</v>
      </c>
      <c r="H4658" s="2" t="n">
        <v>41</v>
      </c>
      <c r="I4658" s="2" t="n">
        <v/>
      </c>
      <c r="J4658" s="2" t="inlineStr">
        <is>
          <t>TERCEIRO</t>
        </is>
      </c>
    </row>
    <row r="4659">
      <c r="A4659" s="2" t="n">
        <v>8</v>
      </c>
      <c r="B4659" s="2" t="n">
        <v>1965</v>
      </c>
      <c r="C4659" s="2" t="inlineStr">
        <is>
          <t>SEPARACAO</t>
        </is>
      </c>
      <c r="D4659" s="2" t="inlineStr">
        <is>
          <t>T40002285</t>
        </is>
      </c>
      <c r="E4659" s="2" t="inlineStr">
        <is>
          <t>Kaue Igor Nascimento de Oliveira</t>
        </is>
      </c>
      <c r="F4659" s="2" t="n">
        <v>917</v>
      </c>
      <c r="G4659" s="2" t="n">
        <v>34.23</v>
      </c>
      <c r="H4659" s="2" t="n">
        <v>27</v>
      </c>
      <c r="I4659" s="2" t="n">
        <v/>
      </c>
      <c r="J4659" s="2" t="inlineStr">
        <is>
          <t>TERCEIRO</t>
        </is>
      </c>
    </row>
    <row r="4660">
      <c r="A4660" s="2" t="n">
        <v>8</v>
      </c>
      <c r="B4660" s="2" t="n">
        <v>1965</v>
      </c>
      <c r="C4660" s="2" t="inlineStr">
        <is>
          <t>SEPARACAO</t>
        </is>
      </c>
      <c r="D4660" s="2" t="inlineStr">
        <is>
          <t>T40002286</t>
        </is>
      </c>
      <c r="E4660" s="2" t="inlineStr">
        <is>
          <t>Richard Mikeias Cipriano Duarte</t>
        </is>
      </c>
      <c r="F4660" s="2" t="n">
        <v>6686</v>
      </c>
      <c r="G4660" s="2" t="n">
        <v>136.91</v>
      </c>
      <c r="H4660" s="2" t="n">
        <v>49</v>
      </c>
      <c r="I4660" s="2" t="n">
        <v/>
      </c>
      <c r="J4660" s="2" t="inlineStr">
        <is>
          <t>TERCEIRO</t>
        </is>
      </c>
    </row>
    <row r="4661">
      <c r="A4661" s="2" t="n">
        <v>8</v>
      </c>
      <c r="B4661" s="2" t="n">
        <v>1965</v>
      </c>
      <c r="C4661" s="2" t="inlineStr">
        <is>
          <t>SEPARACAO</t>
        </is>
      </c>
      <c r="D4661" s="2" t="inlineStr">
        <is>
          <t>T40002287</t>
        </is>
      </c>
      <c r="E4661" s="2" t="inlineStr">
        <is>
          <t>RAFAELA FERREIRA GARCIA</t>
        </is>
      </c>
      <c r="F4661" s="2" t="n">
        <v>89</v>
      </c>
      <c r="G4661" s="2" t="n">
        <v>3.39</v>
      </c>
      <c r="H4661" s="2" t="n">
        <v>26</v>
      </c>
      <c r="I4661" s="2" t="n">
        <v/>
      </c>
      <c r="J4661" s="2" t="inlineStr">
        <is>
          <t>TERCEIRO</t>
        </is>
      </c>
    </row>
    <row r="4662">
      <c r="A4662" s="2" t="n">
        <v>8</v>
      </c>
      <c r="B4662" s="2" t="n">
        <v>1965</v>
      </c>
      <c r="C4662" s="2" t="inlineStr">
        <is>
          <t>SEPARACAO</t>
        </is>
      </c>
      <c r="D4662" s="2" t="inlineStr">
        <is>
          <t>T40002288</t>
        </is>
      </c>
      <c r="E4662" s="2" t="inlineStr">
        <is>
          <t>JOSE ENRIQUE OLIVEIRA</t>
        </is>
      </c>
      <c r="F4662" s="2" t="n">
        <v>7892</v>
      </c>
      <c r="G4662" s="2" t="n">
        <v>181.14</v>
      </c>
      <c r="H4662" s="2" t="n">
        <v>44</v>
      </c>
      <c r="I4662" s="2" t="n">
        <v/>
      </c>
      <c r="J4662" s="2" t="inlineStr">
        <is>
          <t>TERCEIRO</t>
        </is>
      </c>
    </row>
    <row r="4663">
      <c r="A4663" s="2" t="n">
        <v>8</v>
      </c>
      <c r="B4663" s="2" t="n">
        <v>1965</v>
      </c>
      <c r="C4663" s="2" t="inlineStr">
        <is>
          <t>SEPARACAO</t>
        </is>
      </c>
      <c r="D4663" s="2" t="inlineStr">
        <is>
          <t>T40002289</t>
        </is>
      </c>
      <c r="E4663" s="2" t="inlineStr">
        <is>
          <t>MANUEL NETO ALMEIDA</t>
        </is>
      </c>
      <c r="F4663" s="2" t="n">
        <v>1267</v>
      </c>
      <c r="G4663" s="2" t="n">
        <v>41.87</v>
      </c>
      <c r="H4663" s="2" t="n">
        <v>30</v>
      </c>
      <c r="I4663" s="2" t="n">
        <v/>
      </c>
      <c r="J4663" s="2" t="inlineStr">
        <is>
          <t>TERCEIRO</t>
        </is>
      </c>
    </row>
    <row r="4664">
      <c r="A4664" s="2" t="n">
        <v>8</v>
      </c>
      <c r="B4664" s="2" t="n">
        <v>1965</v>
      </c>
      <c r="C4664" s="2" t="inlineStr">
        <is>
          <t>SEPARACAO</t>
        </is>
      </c>
      <c r="D4664" s="2" t="inlineStr">
        <is>
          <t>T40002291</t>
        </is>
      </c>
      <c r="E4664" s="2" t="inlineStr">
        <is>
          <t>RONALD GOMES</t>
        </is>
      </c>
      <c r="F4664" s="2" t="n">
        <v>7735</v>
      </c>
      <c r="G4664" s="2" t="n">
        <v>114.79</v>
      </c>
      <c r="H4664" s="2" t="n">
        <v>67</v>
      </c>
      <c r="I4664" s="2" t="n">
        <v/>
      </c>
      <c r="J4664" s="2" t="inlineStr">
        <is>
          <t>TERCEIRO</t>
        </is>
      </c>
    </row>
    <row r="4665">
      <c r="A4665" s="2" t="n">
        <v>8</v>
      </c>
      <c r="B4665" s="2" t="n">
        <v>1965</v>
      </c>
      <c r="C4665" s="2" t="inlineStr">
        <is>
          <t>SEPARACAO</t>
        </is>
      </c>
      <c r="D4665" s="2" t="inlineStr">
        <is>
          <t>T40002295</t>
        </is>
      </c>
      <c r="E4665" s="2" t="inlineStr">
        <is>
          <t>Rafael Costa Duarte</t>
        </is>
      </c>
      <c r="F4665" s="2" t="n">
        <v>1966</v>
      </c>
      <c r="G4665" s="2" t="n">
        <v>51.17</v>
      </c>
      <c r="H4665" s="2" t="n">
        <v>38</v>
      </c>
      <c r="I4665" s="2" t="n">
        <v/>
      </c>
      <c r="J4665" s="2" t="inlineStr">
        <is>
          <t>TERCEIRO</t>
        </is>
      </c>
    </row>
    <row r="4666">
      <c r="A4666" s="2" t="n">
        <v>8</v>
      </c>
      <c r="B4666" s="2" t="n">
        <v>1965</v>
      </c>
      <c r="C4666" s="2" t="inlineStr">
        <is>
          <t>SEPARACAO</t>
        </is>
      </c>
      <c r="D4666" s="2" t="inlineStr">
        <is>
          <t>T40002296</t>
        </is>
      </c>
      <c r="E4666" s="2" t="inlineStr">
        <is>
          <t>CRISTIANO ARISTILDES DOS SANTOS IZIDRO</t>
        </is>
      </c>
      <c r="F4666" s="2" t="n">
        <v>579</v>
      </c>
      <c r="G4666" s="2" t="n">
        <v>18.57</v>
      </c>
      <c r="H4666" s="2" t="n">
        <v>31</v>
      </c>
      <c r="I4666" s="2" t="n">
        <v/>
      </c>
      <c r="J4666" s="2" t="inlineStr">
        <is>
          <t>TERCEIRO</t>
        </is>
      </c>
    </row>
    <row r="4667">
      <c r="A4667" s="2" t="n">
        <v>8</v>
      </c>
      <c r="B4667" s="2" t="n">
        <v>1965</v>
      </c>
      <c r="C4667" s="2" t="inlineStr">
        <is>
          <t>SEPARACAO</t>
        </is>
      </c>
      <c r="D4667" s="2" t="inlineStr">
        <is>
          <t>T40002298</t>
        </is>
      </c>
      <c r="E4667" s="2" t="inlineStr">
        <is>
          <t>Rafael Alves Silva</t>
        </is>
      </c>
      <c r="F4667" s="2" t="n">
        <v>4458</v>
      </c>
      <c r="G4667" s="2" t="n">
        <v>109.12</v>
      </c>
      <c r="H4667" s="2" t="n">
        <v>41</v>
      </c>
      <c r="I4667" s="2" t="n">
        <v/>
      </c>
      <c r="J4667" s="2" t="inlineStr">
        <is>
          <t>TERCEIRO</t>
        </is>
      </c>
    </row>
    <row r="4668">
      <c r="A4668" s="2" t="n">
        <v>8</v>
      </c>
      <c r="B4668" s="2" t="n">
        <v>1965</v>
      </c>
      <c r="C4668" s="2" t="inlineStr">
        <is>
          <t>SEPARACAO</t>
        </is>
      </c>
      <c r="D4668" s="2" t="inlineStr">
        <is>
          <t>T40002299</t>
        </is>
      </c>
      <c r="E4668" s="2" t="inlineStr">
        <is>
          <t>Wildma Medrado Silva</t>
        </is>
      </c>
      <c r="F4668" s="2" t="n">
        <v>1969</v>
      </c>
      <c r="G4668" s="2" t="n">
        <v>63.95</v>
      </c>
      <c r="H4668" s="2" t="n">
        <v>31</v>
      </c>
      <c r="I4668" s="2" t="n">
        <v/>
      </c>
      <c r="J4668" s="2" t="inlineStr">
        <is>
          <t>TERCEIRO</t>
        </is>
      </c>
    </row>
    <row r="4669">
      <c r="A4669" s="2" t="n">
        <v>8</v>
      </c>
      <c r="B4669" s="2" t="n">
        <v>1965</v>
      </c>
      <c r="C4669" s="2" t="inlineStr">
        <is>
          <t>SEPARACAO</t>
        </is>
      </c>
      <c r="D4669" s="2" t="inlineStr">
        <is>
          <t>T40002300</t>
        </is>
      </c>
      <c r="E4669" s="2" t="inlineStr">
        <is>
          <t>JAQUELINE DE OLIVEIRA COIMBRA</t>
        </is>
      </c>
      <c r="F4669" s="2" t="n">
        <v>5935</v>
      </c>
      <c r="G4669" s="2" t="n">
        <v>120.36</v>
      </c>
      <c r="H4669" s="2" t="n">
        <v>49</v>
      </c>
      <c r="I4669" s="2" t="n">
        <v/>
      </c>
      <c r="J4669" s="2" t="inlineStr">
        <is>
          <t>TERCEIRO</t>
        </is>
      </c>
    </row>
    <row r="4670">
      <c r="A4670" s="2" t="n">
        <v>8</v>
      </c>
      <c r="B4670" s="2" t="n">
        <v>1965</v>
      </c>
      <c r="C4670" s="2" t="inlineStr">
        <is>
          <t>SEPARACAO</t>
        </is>
      </c>
      <c r="D4670" s="2" t="inlineStr">
        <is>
          <t>T40002301</t>
        </is>
      </c>
      <c r="E4670" s="2" t="inlineStr">
        <is>
          <t>SABRINA ALVES AMARAL</t>
        </is>
      </c>
      <c r="F4670" s="2" t="n">
        <v>6694</v>
      </c>
      <c r="G4670" s="2" t="n">
        <v>108.4</v>
      </c>
      <c r="H4670" s="2" t="n">
        <v>62</v>
      </c>
      <c r="I4670" s="2" t="n">
        <v/>
      </c>
      <c r="J4670" s="2" t="inlineStr">
        <is>
          <t>TERCEIRO</t>
        </is>
      </c>
    </row>
    <row r="4671">
      <c r="A4671" s="2" t="n">
        <v>8</v>
      </c>
      <c r="B4671" s="2" t="n">
        <v>1965</v>
      </c>
      <c r="C4671" s="2" t="inlineStr">
        <is>
          <t>SEPARACAO</t>
        </is>
      </c>
      <c r="D4671" s="2" t="inlineStr">
        <is>
          <t>T40002302</t>
        </is>
      </c>
      <c r="E4671" s="2" t="inlineStr">
        <is>
          <t>HELCIO CECCHETTO NETTO</t>
        </is>
      </c>
      <c r="F4671" s="2" t="n">
        <v>609</v>
      </c>
      <c r="G4671" s="2" t="n">
        <v>21.61</v>
      </c>
      <c r="H4671" s="2" t="n">
        <v>28</v>
      </c>
      <c r="I4671" s="2" t="n">
        <v/>
      </c>
      <c r="J4671" s="2" t="inlineStr">
        <is>
          <t>TERCEIRO</t>
        </is>
      </c>
    </row>
    <row r="4672">
      <c r="A4672" s="2" t="n">
        <v>8</v>
      </c>
      <c r="B4672" s="2" t="n">
        <v>1965</v>
      </c>
      <c r="C4672" s="2" t="inlineStr">
        <is>
          <t>SEPARACAO</t>
        </is>
      </c>
      <c r="D4672" s="2" t="inlineStr">
        <is>
          <t>T40002303</t>
        </is>
      </c>
      <c r="E4672" s="2" t="inlineStr">
        <is>
          <t>MARIA RIZONIA PEREIRA</t>
        </is>
      </c>
      <c r="F4672" s="2" t="n">
        <v>55</v>
      </c>
      <c r="G4672" s="2" t="n">
        <v>4.92</v>
      </c>
      <c r="H4672" s="2" t="n">
        <v>11</v>
      </c>
      <c r="I4672" s="2" t="n">
        <v/>
      </c>
      <c r="J4672" s="2" t="inlineStr">
        <is>
          <t>TERCEIRO</t>
        </is>
      </c>
    </row>
    <row r="4673">
      <c r="A4673" s="2" t="n">
        <v>8</v>
      </c>
      <c r="B4673" s="2" t="n">
        <v>1965</v>
      </c>
      <c r="C4673" s="2" t="inlineStr">
        <is>
          <t>SEPARACAO</t>
        </is>
      </c>
      <c r="D4673" s="2" t="inlineStr">
        <is>
          <t>T40002305</t>
        </is>
      </c>
      <c r="E4673" s="2" t="inlineStr">
        <is>
          <t>MARCIO FERREIRA ALVES</t>
        </is>
      </c>
      <c r="F4673" s="2" t="n">
        <v>3083</v>
      </c>
      <c r="G4673" s="2" t="n">
        <v>80.23999999999999</v>
      </c>
      <c r="H4673" s="2" t="n">
        <v>38</v>
      </c>
      <c r="I4673" s="2" t="n">
        <v/>
      </c>
      <c r="J4673" s="2" t="inlineStr">
        <is>
          <t>TERCEIRO</t>
        </is>
      </c>
    </row>
    <row r="4674">
      <c r="A4674" s="2" t="n">
        <v>8</v>
      </c>
      <c r="B4674" s="2" t="n">
        <v>1965</v>
      </c>
      <c r="C4674" s="2" t="inlineStr">
        <is>
          <t>SEPARACAO</t>
        </is>
      </c>
      <c r="D4674" s="2" t="inlineStr">
        <is>
          <t>T40002307</t>
        </is>
      </c>
      <c r="E4674" s="2" t="inlineStr">
        <is>
          <t>JAINE DE JESUS</t>
        </is>
      </c>
      <c r="F4674" s="2" t="n">
        <v>7196</v>
      </c>
      <c r="G4674" s="2" t="n">
        <v>120.46</v>
      </c>
      <c r="H4674" s="2" t="n">
        <v>60</v>
      </c>
      <c r="I4674" s="2" t="n">
        <v/>
      </c>
      <c r="J4674" s="2" t="inlineStr">
        <is>
          <t>TERCEIRO</t>
        </is>
      </c>
    </row>
    <row r="4675">
      <c r="A4675" s="2" t="n">
        <v>8</v>
      </c>
      <c r="B4675" s="2" t="n">
        <v>1965</v>
      </c>
      <c r="C4675" s="2" t="inlineStr">
        <is>
          <t>SEPARACAO</t>
        </is>
      </c>
      <c r="D4675" s="2" t="inlineStr">
        <is>
          <t>T40002308</t>
        </is>
      </c>
      <c r="E4675" s="2" t="inlineStr">
        <is>
          <t>LEONARDO DOS SANTOS RICO</t>
        </is>
      </c>
      <c r="F4675" s="2" t="n">
        <v>3755</v>
      </c>
      <c r="G4675" s="2" t="n">
        <v>79.34999999999999</v>
      </c>
      <c r="H4675" s="2" t="n">
        <v>47</v>
      </c>
      <c r="I4675" s="2" t="n">
        <v/>
      </c>
      <c r="J4675" s="2" t="inlineStr">
        <is>
          <t>TERCEIRO</t>
        </is>
      </c>
    </row>
    <row r="4676">
      <c r="A4676" s="2" t="n">
        <v>8</v>
      </c>
      <c r="B4676" s="2" t="n">
        <v>1965</v>
      </c>
      <c r="C4676" s="2" t="inlineStr">
        <is>
          <t>SEPARACAO</t>
        </is>
      </c>
      <c r="D4676" s="2" t="inlineStr">
        <is>
          <t>T40002309</t>
        </is>
      </c>
      <c r="E4676" s="2" t="inlineStr">
        <is>
          <t>KECHILEN FERNANDES</t>
        </is>
      </c>
      <c r="F4676" s="2" t="n">
        <v>1</v>
      </c>
      <c r="G4676" s="2" t="n">
        <v>0.59</v>
      </c>
      <c r="H4676" s="2" t="n">
        <v>2</v>
      </c>
      <c r="I4676" s="2" t="n">
        <v/>
      </c>
      <c r="J4676" s="2" t="inlineStr">
        <is>
          <t>TERCEIRO</t>
        </is>
      </c>
    </row>
    <row r="4677">
      <c r="A4677" s="2" t="n">
        <v>8</v>
      </c>
      <c r="B4677" s="2" t="n">
        <v>1965</v>
      </c>
      <c r="C4677" s="2" t="inlineStr">
        <is>
          <t>SEPARACAO</t>
        </is>
      </c>
      <c r="D4677" s="2" t="inlineStr">
        <is>
          <t>T40002310</t>
        </is>
      </c>
      <c r="E4677" s="2" t="inlineStr">
        <is>
          <t>Diogo Graciliano Maia</t>
        </is>
      </c>
      <c r="F4677" s="2" t="n">
        <v>2921</v>
      </c>
      <c r="G4677" s="2" t="n">
        <v>73.84999999999999</v>
      </c>
      <c r="H4677" s="2" t="n">
        <v>40</v>
      </c>
      <c r="I4677" s="2" t="n">
        <v/>
      </c>
      <c r="J4677" s="2" t="inlineStr">
        <is>
          <t>TERCEIRO</t>
        </is>
      </c>
    </row>
    <row r="4678">
      <c r="A4678" s="2" t="n">
        <v>8</v>
      </c>
      <c r="B4678" s="2" t="n">
        <v>1965</v>
      </c>
      <c r="C4678" s="2" t="inlineStr">
        <is>
          <t>SEPARACAO</t>
        </is>
      </c>
      <c r="D4678" s="2" t="inlineStr">
        <is>
          <t>T40002311</t>
        </is>
      </c>
      <c r="E4678" s="2" t="inlineStr">
        <is>
          <t>Guilherme Samuel Grilo da Silva</t>
        </is>
      </c>
      <c r="F4678" s="2" t="n">
        <v>2769</v>
      </c>
      <c r="G4678" s="2" t="n">
        <v>62.98</v>
      </c>
      <c r="H4678" s="2" t="n">
        <v>44</v>
      </c>
      <c r="I4678" s="2" t="n">
        <v/>
      </c>
      <c r="J4678" s="2" t="inlineStr">
        <is>
          <t>TERCEIRO</t>
        </is>
      </c>
    </row>
    <row r="4679">
      <c r="A4679" s="2" t="n">
        <v>8</v>
      </c>
      <c r="B4679" s="2" t="n">
        <v>1965</v>
      </c>
      <c r="C4679" s="2" t="inlineStr">
        <is>
          <t>SEPARACAO</t>
        </is>
      </c>
      <c r="D4679" s="2" t="inlineStr">
        <is>
          <t>T40002312</t>
        </is>
      </c>
      <c r="E4679" s="2" t="inlineStr">
        <is>
          <t>Matheus Augusto Goncalves da Silva</t>
        </is>
      </c>
      <c r="F4679" s="2" t="n">
        <v>2462</v>
      </c>
      <c r="G4679" s="2" t="n">
        <v>63.67</v>
      </c>
      <c r="H4679" s="2" t="n">
        <v>39</v>
      </c>
      <c r="I4679" s="2" t="n">
        <v/>
      </c>
      <c r="J4679" s="2" t="inlineStr">
        <is>
          <t>TERCEIRO</t>
        </is>
      </c>
    </row>
    <row r="4680">
      <c r="A4680" s="2" t="n">
        <v>8</v>
      </c>
      <c r="B4680" s="2" t="n">
        <v>1965</v>
      </c>
      <c r="C4680" s="2" t="inlineStr">
        <is>
          <t>SEPARACAO</t>
        </is>
      </c>
      <c r="D4680" s="2" t="inlineStr">
        <is>
          <t>T40002313</t>
        </is>
      </c>
      <c r="E4680" s="2" t="inlineStr">
        <is>
          <t>MAYARA DE FATIMA GONCALVES</t>
        </is>
      </c>
      <c r="F4680" s="2" t="n">
        <v>2607</v>
      </c>
      <c r="G4680" s="2" t="n">
        <v>69.73999999999999</v>
      </c>
      <c r="H4680" s="2" t="n">
        <v>37</v>
      </c>
      <c r="I4680" s="2" t="n">
        <v/>
      </c>
      <c r="J4680" s="2" t="inlineStr">
        <is>
          <t>TERCEIRO</t>
        </is>
      </c>
    </row>
    <row r="4681">
      <c r="A4681" s="2" t="n">
        <v>8</v>
      </c>
      <c r="B4681" s="2" t="n">
        <v>1965</v>
      </c>
      <c r="C4681" s="2" t="inlineStr">
        <is>
          <t>SEPARACAO</t>
        </is>
      </c>
      <c r="D4681" s="2" t="inlineStr">
        <is>
          <t>T40002314</t>
        </is>
      </c>
      <c r="E4681" s="2" t="inlineStr">
        <is>
          <t>Wendell Barbosa dos Santos</t>
        </is>
      </c>
      <c r="F4681" s="2" t="n">
        <v>8036</v>
      </c>
      <c r="G4681" s="2" t="n">
        <v>126.74</v>
      </c>
      <c r="H4681" s="2" t="n">
        <v>63</v>
      </c>
      <c r="I4681" s="2" t="n">
        <v/>
      </c>
      <c r="J4681" s="2" t="inlineStr">
        <is>
          <t>TERCEIRO</t>
        </is>
      </c>
    </row>
    <row r="4682">
      <c r="A4682" s="2" t="n">
        <v>8</v>
      </c>
      <c r="B4682" s="2" t="n">
        <v>1965</v>
      </c>
      <c r="C4682" s="2" t="inlineStr">
        <is>
          <t>SEPARACAO</t>
        </is>
      </c>
      <c r="D4682" s="2" t="inlineStr">
        <is>
          <t>T40002315</t>
        </is>
      </c>
      <c r="E4682" s="2" t="inlineStr">
        <is>
          <t>ERICA NUNES DA SILVA</t>
        </is>
      </c>
      <c r="F4682" s="2" t="n">
        <v>1079</v>
      </c>
      <c r="G4682" s="2" t="n">
        <v>27.54</v>
      </c>
      <c r="H4682" s="2" t="n">
        <v>39</v>
      </c>
      <c r="I4682" s="2" t="n">
        <v/>
      </c>
      <c r="J4682" s="2" t="inlineStr">
        <is>
          <t>TERCEIRO</t>
        </is>
      </c>
    </row>
    <row r="4683">
      <c r="A4683" s="2" t="n">
        <v>8</v>
      </c>
      <c r="B4683" s="2" t="n">
        <v>1965</v>
      </c>
      <c r="C4683" s="2" t="inlineStr">
        <is>
          <t>SEPARACAO</t>
        </is>
      </c>
      <c r="D4683" s="2" t="inlineStr">
        <is>
          <t>T40002316</t>
        </is>
      </c>
      <c r="E4683" s="2" t="inlineStr">
        <is>
          <t>WALISON MATIAS DA SILVA</t>
        </is>
      </c>
      <c r="F4683" s="2" t="n">
        <v>5029</v>
      </c>
      <c r="G4683" s="2" t="n">
        <v>86.06999999999999</v>
      </c>
      <c r="H4683" s="2" t="n">
        <v>58</v>
      </c>
      <c r="I4683" s="2" t="n">
        <v/>
      </c>
      <c r="J4683" s="2" t="inlineStr">
        <is>
          <t>TERCEIRO</t>
        </is>
      </c>
    </row>
    <row r="4684">
      <c r="A4684" s="2" t="n">
        <v>8</v>
      </c>
      <c r="B4684" s="2" t="n">
        <v>1965</v>
      </c>
      <c r="C4684" s="2" t="inlineStr">
        <is>
          <t>SEPARACAO</t>
        </is>
      </c>
      <c r="D4684" s="2" t="inlineStr">
        <is>
          <t>T40002317</t>
        </is>
      </c>
      <c r="E4684" s="2" t="inlineStr">
        <is>
          <t>FELIPE RAFAEL BENTO MARQUES</t>
        </is>
      </c>
      <c r="F4684" s="2" t="n">
        <v>3782</v>
      </c>
      <c r="G4684" s="2" t="n">
        <v>99.73999999999999</v>
      </c>
      <c r="H4684" s="2" t="n">
        <v>38</v>
      </c>
      <c r="I4684" s="2" t="n">
        <v/>
      </c>
      <c r="J4684" s="2" t="inlineStr">
        <is>
          <t>TERCEIRO</t>
        </is>
      </c>
    </row>
    <row r="4685">
      <c r="A4685" s="2" t="n">
        <v>8</v>
      </c>
      <c r="B4685" s="2" t="n">
        <v>1965</v>
      </c>
      <c r="C4685" s="2" t="inlineStr">
        <is>
          <t>SEPARACAO</t>
        </is>
      </c>
      <c r="D4685" s="2" t="inlineStr">
        <is>
          <t>T40002320</t>
        </is>
      </c>
      <c r="E4685" s="2" t="inlineStr">
        <is>
          <t>IVA ELLEN DA SILVA</t>
        </is>
      </c>
      <c r="F4685" s="2" t="n">
        <v>2402</v>
      </c>
      <c r="G4685" s="2" t="n">
        <v>81.56</v>
      </c>
      <c r="H4685" s="2" t="n">
        <v>29</v>
      </c>
      <c r="I4685" s="2" t="n">
        <v/>
      </c>
      <c r="J4685" s="2" t="inlineStr">
        <is>
          <t>TERCEIRO</t>
        </is>
      </c>
    </row>
    <row r="4686">
      <c r="A4686" s="2" t="n">
        <v>8</v>
      </c>
      <c r="B4686" s="2" t="n">
        <v>1965</v>
      </c>
      <c r="C4686" s="2" t="inlineStr">
        <is>
          <t>SEPARACAO</t>
        </is>
      </c>
      <c r="D4686" s="2" t="inlineStr">
        <is>
          <t>T40002321</t>
        </is>
      </c>
      <c r="E4686" s="2" t="inlineStr">
        <is>
          <t>NAYARA CRISTINA IACHITZKI BRITO</t>
        </is>
      </c>
      <c r="F4686" s="2" t="n">
        <v>5793</v>
      </c>
      <c r="G4686" s="2" t="n">
        <v>109.41</v>
      </c>
      <c r="H4686" s="2" t="n">
        <v>53</v>
      </c>
      <c r="I4686" s="2" t="n">
        <v/>
      </c>
      <c r="J4686" s="2" t="inlineStr">
        <is>
          <t>TERCEIRO</t>
        </is>
      </c>
    </row>
    <row r="4687">
      <c r="A4687" s="2" t="n">
        <v>8</v>
      </c>
      <c r="B4687" s="2" t="n">
        <v>1965</v>
      </c>
      <c r="C4687" s="2" t="inlineStr">
        <is>
          <t>SEPARACAO</t>
        </is>
      </c>
      <c r="D4687" s="2" t="inlineStr">
        <is>
          <t>T40002322</t>
        </is>
      </c>
      <c r="E4687" s="2" t="inlineStr">
        <is>
          <t>SILMARA DE ARAUJO COSTA</t>
        </is>
      </c>
      <c r="F4687" s="2" t="n">
        <v>3964</v>
      </c>
      <c r="G4687" s="2" t="n">
        <v>94.98999999999999</v>
      </c>
      <c r="H4687" s="2" t="n">
        <v>42</v>
      </c>
      <c r="I4687" s="2" t="n">
        <v/>
      </c>
      <c r="J4687" s="2" t="inlineStr">
        <is>
          <t>TERCEIRO</t>
        </is>
      </c>
    </row>
    <row r="4688">
      <c r="A4688" s="2" t="n">
        <v>8</v>
      </c>
      <c r="B4688" s="2" t="n">
        <v>1965</v>
      </c>
      <c r="C4688" s="2" t="inlineStr">
        <is>
          <t>SEPARACAO</t>
        </is>
      </c>
      <c r="D4688" s="2" t="inlineStr">
        <is>
          <t>T40002323</t>
        </is>
      </c>
      <c r="E4688" s="2" t="inlineStr">
        <is>
          <t>KETLIN DA SILVA ALENCAR</t>
        </is>
      </c>
      <c r="F4688" s="2" t="n">
        <v>2567</v>
      </c>
      <c r="G4688" s="2" t="n">
        <v>86.37</v>
      </c>
      <c r="H4688" s="2" t="n">
        <v>30</v>
      </c>
      <c r="I4688" s="2" t="n">
        <v/>
      </c>
      <c r="J4688" s="2" t="inlineStr">
        <is>
          <t>TERCEIRO</t>
        </is>
      </c>
    </row>
    <row r="4689">
      <c r="A4689" s="2" t="n">
        <v>8</v>
      </c>
      <c r="B4689" s="2" t="n">
        <v>1965</v>
      </c>
      <c r="C4689" s="2" t="inlineStr">
        <is>
          <t>SEPARACAO</t>
        </is>
      </c>
      <c r="D4689" s="2" t="inlineStr">
        <is>
          <t>T40002325</t>
        </is>
      </c>
      <c r="E4689" s="2" t="inlineStr">
        <is>
          <t>Vinicius Matheus dos Santos</t>
        </is>
      </c>
      <c r="F4689" s="2" t="n">
        <v>5292</v>
      </c>
      <c r="G4689" s="2" t="n">
        <v>119.76</v>
      </c>
      <c r="H4689" s="2" t="n">
        <v>44</v>
      </c>
      <c r="I4689" s="2" t="n">
        <v/>
      </c>
      <c r="J4689" s="2" t="inlineStr">
        <is>
          <t>TERCEIRO</t>
        </is>
      </c>
    </row>
    <row r="4690">
      <c r="A4690" s="2" t="n">
        <v>8</v>
      </c>
      <c r="B4690" s="2" t="n">
        <v>1965</v>
      </c>
      <c r="C4690" s="2" t="inlineStr">
        <is>
          <t>SEPARACAO</t>
        </is>
      </c>
      <c r="D4690" s="2" t="inlineStr">
        <is>
          <t>T40002328</t>
        </is>
      </c>
      <c r="E4690" s="2" t="inlineStr">
        <is>
          <t>ROGERIO DE MELLO MOREIRA</t>
        </is>
      </c>
      <c r="F4690" s="2" t="n">
        <v>759</v>
      </c>
      <c r="G4690" s="2" t="n">
        <v>25.89</v>
      </c>
      <c r="H4690" s="2" t="n">
        <v>29</v>
      </c>
      <c r="I4690" s="2" t="n">
        <v/>
      </c>
      <c r="J4690" s="2" t="inlineStr">
        <is>
          <t>TERCEIRO</t>
        </is>
      </c>
    </row>
    <row r="4691">
      <c r="A4691" s="2" t="n">
        <v>8</v>
      </c>
      <c r="B4691" s="2" t="n">
        <v>1965</v>
      </c>
      <c r="C4691" s="2" t="inlineStr">
        <is>
          <t>SEPARACAO</t>
        </is>
      </c>
      <c r="D4691" s="2" t="inlineStr">
        <is>
          <t>T40002329</t>
        </is>
      </c>
      <c r="E4691" s="2" t="inlineStr">
        <is>
          <t>YOUSSEF EL HAMMOUTI</t>
        </is>
      </c>
      <c r="F4691" s="2" t="n">
        <v>2820</v>
      </c>
      <c r="G4691" s="2" t="n">
        <v>143.44</v>
      </c>
      <c r="H4691" s="2" t="n">
        <v>20</v>
      </c>
      <c r="I4691" s="2" t="n">
        <v/>
      </c>
      <c r="J4691" s="2" t="inlineStr">
        <is>
          <t>TERCEIRO</t>
        </is>
      </c>
    </row>
    <row r="4692">
      <c r="A4692" s="2" t="n">
        <v>8</v>
      </c>
      <c r="B4692" s="2" t="n">
        <v>1965</v>
      </c>
      <c r="C4692" s="2" t="inlineStr">
        <is>
          <t>SEPARACAO</t>
        </is>
      </c>
      <c r="D4692" s="2" t="inlineStr">
        <is>
          <t>T40002330</t>
        </is>
      </c>
      <c r="E4692" s="2" t="inlineStr">
        <is>
          <t>ANDRE LUIS DE MELLO DANIELLI</t>
        </is>
      </c>
      <c r="F4692" s="2" t="n">
        <v>132</v>
      </c>
      <c r="G4692" s="2" t="n">
        <v>6.41</v>
      </c>
      <c r="H4692" s="2" t="n">
        <v>21</v>
      </c>
      <c r="I4692" s="2" t="n">
        <v/>
      </c>
      <c r="J4692" s="2" t="inlineStr">
        <is>
          <t>TERCEIRO</t>
        </is>
      </c>
    </row>
    <row r="4693">
      <c r="A4693" s="2" t="n">
        <v>8</v>
      </c>
      <c r="B4693" s="2" t="n">
        <v>1965</v>
      </c>
      <c r="C4693" s="2" t="inlineStr">
        <is>
          <t>SEPARACAO</t>
        </is>
      </c>
      <c r="D4693" s="2" t="inlineStr">
        <is>
          <t>T40002332</t>
        </is>
      </c>
      <c r="E4693" s="2" t="inlineStr">
        <is>
          <t>Mattheus Ribeiro Adauto</t>
        </is>
      </c>
      <c r="F4693" s="2" t="n">
        <v>743</v>
      </c>
      <c r="G4693" s="2" t="n">
        <v>22.36</v>
      </c>
      <c r="H4693" s="2" t="n">
        <v>33</v>
      </c>
      <c r="I4693" s="2" t="n">
        <v/>
      </c>
      <c r="J4693" s="2" t="inlineStr">
        <is>
          <t>TERCEIRO</t>
        </is>
      </c>
    </row>
    <row r="4694">
      <c r="A4694" s="2" t="n">
        <v>8</v>
      </c>
      <c r="B4694" s="2" t="n">
        <v>1965</v>
      </c>
      <c r="C4694" s="2" t="inlineStr">
        <is>
          <t>SEPARACAO</t>
        </is>
      </c>
      <c r="D4694" s="2" t="inlineStr">
        <is>
          <t>T40002333</t>
        </is>
      </c>
      <c r="E4694" s="2" t="inlineStr">
        <is>
          <t>SANDRO APARECIDO RIBEIRO DOS SANTOS</t>
        </is>
      </c>
      <c r="F4694" s="2" t="n">
        <v>6996</v>
      </c>
      <c r="G4694" s="2" t="n">
        <v>140.34</v>
      </c>
      <c r="H4694" s="2" t="n">
        <v>50</v>
      </c>
      <c r="I4694" s="2" t="n">
        <v/>
      </c>
      <c r="J4694" s="2" t="inlineStr">
        <is>
          <t>TERCEIRO</t>
        </is>
      </c>
    </row>
    <row r="4695">
      <c r="A4695" s="2" t="n">
        <v>8</v>
      </c>
      <c r="B4695" s="2" t="n">
        <v>1965</v>
      </c>
      <c r="C4695" s="2" t="inlineStr">
        <is>
          <t>SEPARACAO</t>
        </is>
      </c>
      <c r="D4695" s="2" t="inlineStr">
        <is>
          <t>T40002334</t>
        </is>
      </c>
      <c r="E4695" s="2" t="inlineStr">
        <is>
          <t>MAURICIO DE OLIVEIRA</t>
        </is>
      </c>
      <c r="F4695" s="2" t="n">
        <v>198</v>
      </c>
      <c r="G4695" s="2" t="n">
        <v>15.19</v>
      </c>
      <c r="H4695" s="2" t="n">
        <v>13</v>
      </c>
      <c r="I4695" s="2" t="n">
        <v/>
      </c>
      <c r="J4695" s="2" t="inlineStr">
        <is>
          <t>TERCEIRO</t>
        </is>
      </c>
    </row>
    <row r="4696">
      <c r="A4696" s="2" t="n">
        <v>8</v>
      </c>
      <c r="B4696" s="2" t="n">
        <v>1965</v>
      </c>
      <c r="C4696" s="2" t="inlineStr">
        <is>
          <t>SEPARACAO</t>
        </is>
      </c>
      <c r="D4696" s="2" t="inlineStr">
        <is>
          <t>T40002335</t>
        </is>
      </c>
      <c r="E4696" s="2" t="inlineStr">
        <is>
          <t>KEVIN JHONATHAN DE LIMA REIS VILELA</t>
        </is>
      </c>
      <c r="F4696" s="2" t="n">
        <v>4321</v>
      </c>
      <c r="G4696" s="2" t="n">
        <v>86.04000000000001</v>
      </c>
      <c r="H4696" s="2" t="n">
        <v>50</v>
      </c>
      <c r="I4696" s="2" t="n">
        <v/>
      </c>
      <c r="J4696" s="2" t="inlineStr">
        <is>
          <t>TERCEIRO</t>
        </is>
      </c>
    </row>
    <row r="4697">
      <c r="A4697" s="2" t="n">
        <v>8</v>
      </c>
      <c r="B4697" s="2" t="n">
        <v>1965</v>
      </c>
      <c r="C4697" s="2" t="inlineStr">
        <is>
          <t>SEPARACAO</t>
        </is>
      </c>
      <c r="D4697" s="2" t="inlineStr">
        <is>
          <t>T40002336</t>
        </is>
      </c>
      <c r="E4697" s="2" t="inlineStr">
        <is>
          <t>ROBSON SOUZA DE OLIVEIRA</t>
        </is>
      </c>
      <c r="F4697" s="2" t="n">
        <v>6603</v>
      </c>
      <c r="G4697" s="2" t="n">
        <v>126.13</v>
      </c>
      <c r="H4697" s="2" t="n">
        <v>52</v>
      </c>
      <c r="I4697" s="2" t="n">
        <v/>
      </c>
      <c r="J4697" s="2" t="inlineStr">
        <is>
          <t>TERCEIRO</t>
        </is>
      </c>
    </row>
    <row r="4698">
      <c r="A4698" s="2" t="n">
        <v>8</v>
      </c>
      <c r="B4698" s="2" t="n">
        <v>1965</v>
      </c>
      <c r="C4698" s="2" t="inlineStr">
        <is>
          <t>SEPARACAO</t>
        </is>
      </c>
      <c r="D4698" s="2" t="inlineStr">
        <is>
          <t>T40002337</t>
        </is>
      </c>
      <c r="E4698" s="2" t="inlineStr">
        <is>
          <t>ANTONIO DANILO GIL DE CAMARGO</t>
        </is>
      </c>
      <c r="F4698" s="2" t="n">
        <v>2319</v>
      </c>
      <c r="G4698" s="2" t="n">
        <v>79.98999999999999</v>
      </c>
      <c r="H4698" s="2" t="n">
        <v>29</v>
      </c>
      <c r="I4698" s="2" t="n">
        <v/>
      </c>
      <c r="J4698" s="2" t="inlineStr">
        <is>
          <t>TERCEIRO</t>
        </is>
      </c>
    </row>
    <row r="4699">
      <c r="A4699" s="2" t="n">
        <v>8</v>
      </c>
      <c r="B4699" s="2" t="n">
        <v>1965</v>
      </c>
      <c r="C4699" s="2" t="inlineStr">
        <is>
          <t>SEPARACAO</t>
        </is>
      </c>
      <c r="D4699" s="2" t="inlineStr">
        <is>
          <t>T40002339</t>
        </is>
      </c>
      <c r="E4699" s="2" t="inlineStr">
        <is>
          <t>Thiago Victor Ferreira Pinto</t>
        </is>
      </c>
      <c r="F4699" s="2" t="n">
        <v>86</v>
      </c>
      <c r="G4699" s="2" t="n">
        <v>1.29</v>
      </c>
      <c r="H4699" s="2" t="n">
        <v>67</v>
      </c>
      <c r="I4699" s="2" t="n">
        <v/>
      </c>
      <c r="J4699" s="2" t="inlineStr">
        <is>
          <t>TERCEIRO</t>
        </is>
      </c>
    </row>
    <row r="4700">
      <c r="A4700" s="2" t="n">
        <v>8</v>
      </c>
      <c r="B4700" s="2" t="n">
        <v>1965</v>
      </c>
      <c r="C4700" s="2" t="inlineStr">
        <is>
          <t>SEPARACAO</t>
        </is>
      </c>
      <c r="D4700" s="2" t="inlineStr">
        <is>
          <t>T40002341</t>
        </is>
      </c>
      <c r="E4700" s="2" t="inlineStr">
        <is>
          <t>PAULO CESAR DE FREITAS</t>
        </is>
      </c>
      <c r="F4700" s="2" t="n">
        <v>3863</v>
      </c>
      <c r="G4700" s="2" t="n">
        <v>66.63</v>
      </c>
      <c r="H4700" s="2" t="n">
        <v>58</v>
      </c>
      <c r="I4700" s="2" t="n">
        <v/>
      </c>
      <c r="J4700" s="2" t="inlineStr">
        <is>
          <t>TERCEIRO</t>
        </is>
      </c>
    </row>
    <row r="4701">
      <c r="A4701" s="2" t="n">
        <v>8</v>
      </c>
      <c r="B4701" s="2" t="n">
        <v>1965</v>
      </c>
      <c r="C4701" s="2" t="inlineStr">
        <is>
          <t>SEPARACAO</t>
        </is>
      </c>
      <c r="D4701" s="2" t="inlineStr">
        <is>
          <t>T40002342</t>
        </is>
      </c>
      <c r="E4701" s="2" t="inlineStr">
        <is>
          <t>THIAGO ALLAN SANTANA</t>
        </is>
      </c>
      <c r="F4701" s="2" t="n">
        <v>4178</v>
      </c>
      <c r="G4701" s="2" t="n">
        <v>124.58</v>
      </c>
      <c r="H4701" s="2" t="n">
        <v>34</v>
      </c>
      <c r="I4701" s="2" t="n">
        <v/>
      </c>
      <c r="J4701" s="2" t="inlineStr">
        <is>
          <t>TERCEIRO</t>
        </is>
      </c>
    </row>
    <row r="4702">
      <c r="A4702" s="2" t="n">
        <v>8</v>
      </c>
      <c r="B4702" s="2" t="n">
        <v>1965</v>
      </c>
      <c r="C4702" s="2" t="inlineStr">
        <is>
          <t>SEPARACAO</t>
        </is>
      </c>
      <c r="D4702" s="2" t="inlineStr">
        <is>
          <t>T40002343</t>
        </is>
      </c>
      <c r="E4702" s="2" t="inlineStr">
        <is>
          <t>VALDERICE LIMA DA SILVA</t>
        </is>
      </c>
      <c r="F4702" s="2" t="n">
        <v>1969</v>
      </c>
      <c r="G4702" s="2" t="n">
        <v>61.24</v>
      </c>
      <c r="H4702" s="2" t="n">
        <v>32</v>
      </c>
      <c r="I4702" s="2" t="n">
        <v/>
      </c>
      <c r="J4702" s="2" t="inlineStr">
        <is>
          <t>TERCEIRO</t>
        </is>
      </c>
    </row>
    <row r="4703">
      <c r="A4703" s="2" t="n">
        <v>8</v>
      </c>
      <c r="B4703" s="2" t="n">
        <v>1965</v>
      </c>
      <c r="C4703" s="2" t="inlineStr">
        <is>
          <t>SEPARACAO</t>
        </is>
      </c>
      <c r="D4703" s="2" t="inlineStr">
        <is>
          <t>T40002344</t>
        </is>
      </c>
      <c r="E4703" s="2" t="inlineStr">
        <is>
          <t>IGOR RODRIGUES OLIVEIRA BARROS</t>
        </is>
      </c>
      <c r="F4703" s="2" t="n">
        <v>222</v>
      </c>
      <c r="G4703" s="2" t="n">
        <v>9.68</v>
      </c>
      <c r="H4703" s="2" t="n">
        <v>23</v>
      </c>
      <c r="I4703" s="2" t="n">
        <v/>
      </c>
      <c r="J4703" s="2" t="inlineStr">
        <is>
          <t>TERCEIRO</t>
        </is>
      </c>
    </row>
    <row r="4704">
      <c r="A4704" s="2" t="n">
        <v>8</v>
      </c>
      <c r="B4704" s="2" t="n">
        <v>1965</v>
      </c>
      <c r="C4704" s="2" t="inlineStr">
        <is>
          <t>SEPARACAO</t>
        </is>
      </c>
      <c r="D4704" s="2" t="inlineStr">
        <is>
          <t>T40002345</t>
        </is>
      </c>
      <c r="E4704" s="2" t="inlineStr">
        <is>
          <t>PAULO ROBERTO DOS SANTOS</t>
        </is>
      </c>
      <c r="F4704" s="2" t="n">
        <v>42</v>
      </c>
      <c r="G4704" s="2" t="n">
        <v>1.54</v>
      </c>
      <c r="H4704" s="2" t="n">
        <v>27</v>
      </c>
      <c r="I4704" s="2" t="n">
        <v/>
      </c>
      <c r="J4704" s="2" t="inlineStr">
        <is>
          <t>TERCEIRO</t>
        </is>
      </c>
    </row>
    <row r="4705">
      <c r="A4705" s="2" t="n">
        <v>8</v>
      </c>
      <c r="B4705" s="2" t="n">
        <v>1965</v>
      </c>
      <c r="C4705" s="2" t="inlineStr">
        <is>
          <t>SEPARACAO</t>
        </is>
      </c>
      <c r="D4705" s="2" t="inlineStr">
        <is>
          <t>T40002346</t>
        </is>
      </c>
      <c r="E4705" s="2" t="inlineStr">
        <is>
          <t>CARLOS ROBERTO NASCIMENTO</t>
        </is>
      </c>
      <c r="F4705" s="2" t="n">
        <v>2653</v>
      </c>
      <c r="G4705" s="2" t="n">
        <v>60.91</v>
      </c>
      <c r="H4705" s="2" t="n">
        <v>44</v>
      </c>
      <c r="I4705" s="2" t="n">
        <v/>
      </c>
      <c r="J4705" s="2" t="inlineStr">
        <is>
          <t>TERCEIRO</t>
        </is>
      </c>
    </row>
    <row r="4706">
      <c r="A4706" s="2" t="n">
        <v>8</v>
      </c>
      <c r="B4706" s="2" t="n">
        <v>1965</v>
      </c>
      <c r="C4706" s="2" t="inlineStr">
        <is>
          <t>SEPARACAO</t>
        </is>
      </c>
      <c r="D4706" s="2" t="inlineStr">
        <is>
          <t>T40002347</t>
        </is>
      </c>
      <c r="E4706" s="2" t="inlineStr">
        <is>
          <t>KAIQUE AZEVEDO</t>
        </is>
      </c>
      <c r="F4706" s="2" t="n">
        <v>1168</v>
      </c>
      <c r="G4706" s="2" t="n">
        <v>33</v>
      </c>
      <c r="H4706" s="2" t="n">
        <v>35</v>
      </c>
      <c r="I4706" s="2" t="n">
        <v/>
      </c>
      <c r="J4706" s="2" t="inlineStr">
        <is>
          <t>TERCEIRO</t>
        </is>
      </c>
    </row>
    <row r="4707">
      <c r="A4707" s="2" t="n">
        <v>8</v>
      </c>
      <c r="B4707" s="2" t="n">
        <v>1965</v>
      </c>
      <c r="C4707" s="2" t="inlineStr">
        <is>
          <t>SEPARACAO</t>
        </is>
      </c>
      <c r="D4707" s="2" t="inlineStr">
        <is>
          <t>T40002348</t>
        </is>
      </c>
      <c r="E4707" s="2" t="inlineStr">
        <is>
          <t>LUCAS GABRIEL ARAUJO</t>
        </is>
      </c>
      <c r="F4707" s="2" t="n">
        <v>4111</v>
      </c>
      <c r="G4707" s="2" t="n">
        <v>60.13</v>
      </c>
      <c r="H4707" s="2" t="n">
        <v>68</v>
      </c>
      <c r="I4707" s="2" t="n">
        <v/>
      </c>
      <c r="J4707" s="2" t="inlineStr">
        <is>
          <t>TERCEIRO</t>
        </is>
      </c>
    </row>
    <row r="4708">
      <c r="A4708" s="2" t="n">
        <v>8</v>
      </c>
      <c r="B4708" s="2" t="n">
        <v>1965</v>
      </c>
      <c r="C4708" s="2" t="inlineStr">
        <is>
          <t>SEPARACAO</t>
        </is>
      </c>
      <c r="D4708" s="2" t="inlineStr">
        <is>
          <t>T40002349</t>
        </is>
      </c>
      <c r="E4708" s="2" t="inlineStr">
        <is>
          <t>MARCIA FELIPE DOS SANTOS</t>
        </is>
      </c>
      <c r="F4708" s="2" t="n">
        <v>2658</v>
      </c>
      <c r="G4708" s="2" t="n">
        <v>60.2</v>
      </c>
      <c r="H4708" s="2" t="n">
        <v>44</v>
      </c>
      <c r="I4708" s="2" t="n">
        <v/>
      </c>
      <c r="J4708" s="2" t="inlineStr">
        <is>
          <t>TERCEIRO</t>
        </is>
      </c>
    </row>
    <row r="4709">
      <c r="A4709" s="2" t="n">
        <v>8</v>
      </c>
      <c r="B4709" s="2" t="n">
        <v>1965</v>
      </c>
      <c r="C4709" s="2" t="inlineStr">
        <is>
          <t>SEPARACAO</t>
        </is>
      </c>
      <c r="D4709" s="2" t="inlineStr">
        <is>
          <t>T40002350</t>
        </is>
      </c>
      <c r="E4709" s="2" t="inlineStr">
        <is>
          <t>FLORENCE DE GLECE</t>
        </is>
      </c>
      <c r="F4709" s="2" t="n">
        <v>3256</v>
      </c>
      <c r="G4709" s="2" t="n">
        <v>87.02</v>
      </c>
      <c r="H4709" s="2" t="n">
        <v>37</v>
      </c>
      <c r="I4709" s="2" t="n">
        <v/>
      </c>
      <c r="J4709" s="2" t="inlineStr">
        <is>
          <t>TERCEIRO</t>
        </is>
      </c>
    </row>
    <row r="4710">
      <c r="A4710" s="2" t="n">
        <v>8</v>
      </c>
      <c r="B4710" s="2" t="n">
        <v>1965</v>
      </c>
      <c r="C4710" s="2" t="inlineStr">
        <is>
          <t>SEPARACAO</t>
        </is>
      </c>
      <c r="D4710" s="2" t="inlineStr">
        <is>
          <t>T40002351</t>
        </is>
      </c>
      <c r="E4710" s="2" t="inlineStr">
        <is>
          <t>DANIELE FERREIRA BATISTA</t>
        </is>
      </c>
      <c r="F4710" s="2" t="n">
        <v>2847</v>
      </c>
      <c r="G4710" s="2" t="n">
        <v>94.39</v>
      </c>
      <c r="H4710" s="2" t="n">
        <v>30</v>
      </c>
      <c r="I4710" s="2" t="n">
        <v/>
      </c>
      <c r="J4710" s="2" t="inlineStr">
        <is>
          <t>TERCEIRO</t>
        </is>
      </c>
    </row>
    <row r="4711">
      <c r="A4711" s="2" t="n">
        <v>8</v>
      </c>
      <c r="B4711" s="2" t="n">
        <v>1965</v>
      </c>
      <c r="C4711" s="2" t="inlineStr">
        <is>
          <t>SEPARACAO</t>
        </is>
      </c>
      <c r="D4711" s="2" t="inlineStr">
        <is>
          <t>T40002352</t>
        </is>
      </c>
      <c r="E4711" s="2" t="inlineStr">
        <is>
          <t>RONEILSON ROCHA</t>
        </is>
      </c>
      <c r="F4711" s="2" t="n">
        <v>2785</v>
      </c>
      <c r="G4711" s="2" t="n">
        <v>63.58</v>
      </c>
      <c r="H4711" s="2" t="n">
        <v>44</v>
      </c>
      <c r="I4711" s="2" t="n">
        <v/>
      </c>
      <c r="J4711" s="2" t="inlineStr">
        <is>
          <t>TERCEIRO</t>
        </is>
      </c>
    </row>
    <row r="4712">
      <c r="A4712" s="2" t="n">
        <v>8</v>
      </c>
      <c r="B4712" s="2" t="n">
        <v>1965</v>
      </c>
      <c r="C4712" s="2" t="inlineStr">
        <is>
          <t>SEPARACAO</t>
        </is>
      </c>
      <c r="D4712" s="2" t="inlineStr">
        <is>
          <t>T40002353</t>
        </is>
      </c>
      <c r="E4712" s="2" t="inlineStr">
        <is>
          <t>Ricardo Batista da Silva</t>
        </is>
      </c>
      <c r="F4712" s="2" t="n">
        <v>8702</v>
      </c>
      <c r="G4712" s="2" t="n">
        <v>106.77</v>
      </c>
      <c r="H4712" s="2" t="n">
        <v>82</v>
      </c>
      <c r="I4712" s="2" t="n">
        <v/>
      </c>
      <c r="J4712" s="2" t="inlineStr">
        <is>
          <t>TERCEIRO</t>
        </is>
      </c>
    </row>
    <row r="4713">
      <c r="A4713" s="2" t="n">
        <v>8</v>
      </c>
      <c r="B4713" s="2" t="n">
        <v>1965</v>
      </c>
      <c r="C4713" s="2" t="inlineStr">
        <is>
          <t>SEPARACAO</t>
        </is>
      </c>
      <c r="D4713" s="2" t="inlineStr">
        <is>
          <t>T40002354</t>
        </is>
      </c>
      <c r="E4713" s="2" t="inlineStr">
        <is>
          <t>Joao Vitor Barreto e Silva</t>
        </is>
      </c>
      <c r="F4713" s="2" t="n">
        <v>1283</v>
      </c>
      <c r="G4713" s="2" t="n">
        <v>38.16</v>
      </c>
      <c r="H4713" s="2" t="n">
        <v>34</v>
      </c>
      <c r="I4713" s="2" t="n">
        <v/>
      </c>
      <c r="J4713" s="2" t="inlineStr">
        <is>
          <t>TERCEIRO</t>
        </is>
      </c>
    </row>
    <row r="4714">
      <c r="A4714" s="2" t="n">
        <v>8</v>
      </c>
      <c r="B4714" s="2" t="n">
        <v>1965</v>
      </c>
      <c r="C4714" s="2" t="inlineStr">
        <is>
          <t>SEPARACAO</t>
        </is>
      </c>
      <c r="D4714" s="2" t="inlineStr">
        <is>
          <t>T40002355</t>
        </is>
      </c>
      <c r="E4714" s="2" t="inlineStr">
        <is>
          <t>Beatriz Nascimento dos Santos</t>
        </is>
      </c>
      <c r="F4714" s="2" t="n">
        <v>1044</v>
      </c>
      <c r="G4714" s="2" t="n">
        <v>39.2</v>
      </c>
      <c r="H4714" s="2" t="n">
        <v>27</v>
      </c>
      <c r="I4714" s="2" t="n">
        <v/>
      </c>
      <c r="J4714" s="2" t="inlineStr">
        <is>
          <t>TERCEIRO</t>
        </is>
      </c>
    </row>
    <row r="4715">
      <c r="A4715" s="2" t="n">
        <v>8</v>
      </c>
      <c r="B4715" s="2" t="n">
        <v>1965</v>
      </c>
      <c r="C4715" s="2" t="inlineStr">
        <is>
          <t>SEPARACAO</t>
        </is>
      </c>
      <c r="D4715" s="2" t="inlineStr">
        <is>
          <t>T40002356</t>
        </is>
      </c>
      <c r="E4715" s="2" t="inlineStr">
        <is>
          <t>Mariana da Silva Borges</t>
        </is>
      </c>
      <c r="F4715" s="2" t="n">
        <v>1145</v>
      </c>
      <c r="G4715" s="2" t="n">
        <v>29.52</v>
      </c>
      <c r="H4715" s="2" t="n">
        <v>39</v>
      </c>
      <c r="I4715" s="2" t="n">
        <v/>
      </c>
      <c r="J4715" s="2" t="inlineStr">
        <is>
          <t>TERCEIRO</t>
        </is>
      </c>
    </row>
    <row r="4716">
      <c r="A4716" s="2" t="n">
        <v>8</v>
      </c>
      <c r="B4716" s="2" t="n">
        <v>1965</v>
      </c>
      <c r="C4716" s="2" t="inlineStr">
        <is>
          <t>SEPARACAO</t>
        </is>
      </c>
      <c r="D4716" s="2" t="inlineStr">
        <is>
          <t>T40002359</t>
        </is>
      </c>
      <c r="E4716" s="2" t="inlineStr">
        <is>
          <t>Welhington Santana dos Santos</t>
        </is>
      </c>
      <c r="F4716" s="2" t="n">
        <v>2115</v>
      </c>
      <c r="G4716" s="2" t="n">
        <v>46.98</v>
      </c>
      <c r="H4716" s="2" t="n">
        <v>45</v>
      </c>
      <c r="I4716" s="2" t="n">
        <v/>
      </c>
      <c r="J4716" s="2" t="inlineStr">
        <is>
          <t>TERCEIRO</t>
        </is>
      </c>
    </row>
    <row r="4717">
      <c r="A4717" s="2" t="n">
        <v>8</v>
      </c>
      <c r="B4717" s="2" t="n">
        <v>1965</v>
      </c>
      <c r="C4717" s="2" t="inlineStr">
        <is>
          <t>SEPARACAO</t>
        </is>
      </c>
      <c r="D4717" s="2" t="inlineStr">
        <is>
          <t>T40002360</t>
        </is>
      </c>
      <c r="E4717" s="2" t="inlineStr">
        <is>
          <t>Zenilda da Silva Sampaio</t>
        </is>
      </c>
      <c r="F4717" s="2" t="n">
        <v>2588</v>
      </c>
      <c r="G4717" s="2" t="n">
        <v>69.70999999999999</v>
      </c>
      <c r="H4717" s="2" t="n">
        <v>37</v>
      </c>
      <c r="I4717" s="2" t="n">
        <v/>
      </c>
      <c r="J4717" s="2" t="inlineStr">
        <is>
          <t>TERCEIRO</t>
        </is>
      </c>
    </row>
    <row r="4718">
      <c r="A4718" s="2" t="n">
        <v>8</v>
      </c>
      <c r="B4718" s="2" t="n">
        <v>1965</v>
      </c>
      <c r="C4718" s="2" t="inlineStr">
        <is>
          <t>SEPARACAO</t>
        </is>
      </c>
      <c r="D4718" s="2" t="inlineStr">
        <is>
          <t>T40002363</t>
        </is>
      </c>
      <c r="E4718" s="2" t="inlineStr">
        <is>
          <t>LUANDERSON GABRYEL DA SILVA</t>
        </is>
      </c>
      <c r="F4718" s="2" t="n">
        <v>1004</v>
      </c>
      <c r="G4718" s="2" t="n">
        <v>39.1</v>
      </c>
      <c r="H4718" s="2" t="n">
        <v>26</v>
      </c>
      <c r="I4718" s="2" t="n">
        <v/>
      </c>
      <c r="J4718" s="2" t="inlineStr">
        <is>
          <t>TERCEIRO</t>
        </is>
      </c>
    </row>
    <row r="4719">
      <c r="A4719" s="2" t="n">
        <v>8</v>
      </c>
      <c r="B4719" s="2" t="n">
        <v>1965</v>
      </c>
      <c r="C4719" s="2" t="inlineStr">
        <is>
          <t>SEPARACAO</t>
        </is>
      </c>
      <c r="D4719" s="2" t="inlineStr">
        <is>
          <t>T40002364</t>
        </is>
      </c>
      <c r="E4719" s="2" t="inlineStr">
        <is>
          <t>MARCEL DE ALMEIDA DELMIRO DA SILVA</t>
        </is>
      </c>
      <c r="F4719" s="2" t="n">
        <v>1961</v>
      </c>
      <c r="G4719" s="2" t="n">
        <v>55.4</v>
      </c>
      <c r="H4719" s="2" t="n">
        <v>35</v>
      </c>
      <c r="I4719" s="2" t="n">
        <v/>
      </c>
      <c r="J4719" s="2" t="inlineStr">
        <is>
          <t>TERCEIRO</t>
        </is>
      </c>
    </row>
    <row r="4720">
      <c r="A4720" s="2" t="n">
        <v>8</v>
      </c>
      <c r="B4720" s="2" t="n">
        <v>1965</v>
      </c>
      <c r="C4720" s="2" t="inlineStr">
        <is>
          <t>SEPARACAO</t>
        </is>
      </c>
      <c r="D4720" s="2" t="inlineStr">
        <is>
          <t>T40002365</t>
        </is>
      </c>
      <c r="E4720" s="2" t="inlineStr">
        <is>
          <t>WALKISTON GAMA</t>
        </is>
      </c>
      <c r="F4720" s="2" t="n">
        <v>1004</v>
      </c>
      <c r="G4720" s="2" t="n">
        <v>22.71</v>
      </c>
      <c r="H4720" s="2" t="n">
        <v>44</v>
      </c>
      <c r="I4720" s="2" t="n">
        <v/>
      </c>
      <c r="J4720" s="2" t="inlineStr">
        <is>
          <t>TERCEIRO</t>
        </is>
      </c>
    </row>
    <row r="4721">
      <c r="A4721" s="2" t="n">
        <v>8</v>
      </c>
      <c r="B4721" s="2" t="n">
        <v>1965</v>
      </c>
      <c r="C4721" s="2" t="inlineStr">
        <is>
          <t>SEPARACAO</t>
        </is>
      </c>
      <c r="D4721" s="2" t="inlineStr">
        <is>
          <t>T40002366</t>
        </is>
      </c>
      <c r="E4721" s="2" t="inlineStr">
        <is>
          <t>JONATHAN HENRIQUE</t>
        </is>
      </c>
      <c r="F4721" s="2" t="n">
        <v>2626</v>
      </c>
      <c r="G4721" s="2" t="n">
        <v>66.87</v>
      </c>
      <c r="H4721" s="2" t="n">
        <v>39</v>
      </c>
      <c r="I4721" s="2" t="n">
        <v/>
      </c>
      <c r="J4721" s="2" t="inlineStr">
        <is>
          <t>TERCEIRO</t>
        </is>
      </c>
    </row>
    <row r="4722">
      <c r="A4722" s="2" t="n">
        <v>8</v>
      </c>
      <c r="B4722" s="2" t="n">
        <v>1965</v>
      </c>
      <c r="C4722" s="2" t="inlineStr">
        <is>
          <t>SEPARACAO</t>
        </is>
      </c>
      <c r="D4722" s="2" t="inlineStr">
        <is>
          <t>T40002367</t>
        </is>
      </c>
      <c r="E4722" s="2" t="inlineStr">
        <is>
          <t>HERIK MARQUES</t>
        </is>
      </c>
      <c r="F4722" s="2" t="n">
        <v>3043</v>
      </c>
      <c r="G4722" s="2" t="n">
        <v>73.91</v>
      </c>
      <c r="H4722" s="2" t="n">
        <v>41</v>
      </c>
      <c r="I4722" s="2" t="n">
        <v/>
      </c>
      <c r="J4722" s="2" t="inlineStr">
        <is>
          <t>TERCEIRO</t>
        </is>
      </c>
    </row>
    <row r="4723">
      <c r="A4723" s="2" t="n">
        <v>8</v>
      </c>
      <c r="B4723" s="2" t="n">
        <v>1965</v>
      </c>
      <c r="C4723" s="2" t="inlineStr">
        <is>
          <t>SEPARACAO</t>
        </is>
      </c>
      <c r="D4723" s="2" t="inlineStr">
        <is>
          <t>T40002368</t>
        </is>
      </c>
      <c r="E4723" s="2" t="inlineStr">
        <is>
          <t>REGINA DE OLIVEIRA</t>
        </is>
      </c>
      <c r="F4723" s="2" t="n">
        <v>4544</v>
      </c>
      <c r="G4723" s="2" t="n">
        <v>79.86</v>
      </c>
      <c r="H4723" s="2" t="n">
        <v>57</v>
      </c>
      <c r="I4723" s="2" t="n">
        <v/>
      </c>
      <c r="J4723" s="2" t="inlineStr">
        <is>
          <t>TERCEIRO</t>
        </is>
      </c>
    </row>
    <row r="4724">
      <c r="A4724" s="2" t="n">
        <v>8</v>
      </c>
      <c r="B4724" s="2" t="n">
        <v>1965</v>
      </c>
      <c r="C4724" s="2" t="inlineStr">
        <is>
          <t>SEPARACAO</t>
        </is>
      </c>
      <c r="D4724" s="2" t="inlineStr">
        <is>
          <t>T40002369</t>
        </is>
      </c>
      <c r="E4724" s="2" t="inlineStr">
        <is>
          <t>KAUE MANOEL DA SILVA</t>
        </is>
      </c>
      <c r="F4724" s="2" t="n">
        <v>736</v>
      </c>
      <c r="G4724" s="2" t="n">
        <v>25</v>
      </c>
      <c r="H4724" s="2" t="n">
        <v>29</v>
      </c>
      <c r="I4724" s="2" t="n">
        <v/>
      </c>
      <c r="J4724" s="2" t="inlineStr">
        <is>
          <t>TERCEIRO</t>
        </is>
      </c>
    </row>
    <row r="4725">
      <c r="A4725" s="2" t="n">
        <v>8</v>
      </c>
      <c r="B4725" s="2" t="n">
        <v>1965</v>
      </c>
      <c r="C4725" s="2" t="inlineStr">
        <is>
          <t>SEPARACAO</t>
        </is>
      </c>
      <c r="D4725" s="2" t="inlineStr">
        <is>
          <t>T40002370</t>
        </is>
      </c>
      <c r="E4725" s="2" t="inlineStr">
        <is>
          <t>RUDY PACCELY</t>
        </is>
      </c>
      <c r="F4725" s="2" t="n">
        <v>5787</v>
      </c>
      <c r="G4725" s="2" t="n">
        <v>72.61</v>
      </c>
      <c r="H4725" s="2" t="n">
        <v>80</v>
      </c>
      <c r="I4725" s="2" t="n">
        <v/>
      </c>
      <c r="J4725" s="2" t="inlineStr">
        <is>
          <t>TERCEIRO</t>
        </is>
      </c>
    </row>
    <row r="4726">
      <c r="A4726" s="2" t="n">
        <v>8</v>
      </c>
      <c r="B4726" s="2" t="n">
        <v>1965</v>
      </c>
      <c r="C4726" s="2" t="inlineStr">
        <is>
          <t>SEPARACAO</t>
        </is>
      </c>
      <c r="D4726" s="2" t="inlineStr">
        <is>
          <t>T40002371</t>
        </is>
      </c>
      <c r="E4726" s="2" t="inlineStr">
        <is>
          <t>Heberton dos Santos Carnalho.</t>
        </is>
      </c>
      <c r="F4726" s="2" t="n">
        <v>6083</v>
      </c>
      <c r="G4726" s="2" t="n">
        <v>105.06</v>
      </c>
      <c r="H4726" s="2" t="n">
        <v>58</v>
      </c>
      <c r="I4726" s="2" t="n">
        <v/>
      </c>
      <c r="J4726" s="2" t="inlineStr">
        <is>
          <t>TERCEIRO</t>
        </is>
      </c>
    </row>
    <row r="4727">
      <c r="A4727" s="2" t="n">
        <v>8</v>
      </c>
      <c r="B4727" s="2" t="n">
        <v>1965</v>
      </c>
      <c r="C4727" s="2" t="inlineStr">
        <is>
          <t>SEPARACAO</t>
        </is>
      </c>
      <c r="D4727" s="2" t="inlineStr">
        <is>
          <t>T40002372</t>
        </is>
      </c>
      <c r="E4727" s="2" t="inlineStr">
        <is>
          <t>DIEGO JUSTINO DE SOUZA VICENTE</t>
        </is>
      </c>
      <c r="F4727" s="2" t="n">
        <v>612</v>
      </c>
      <c r="G4727" s="2" t="n">
        <v>21.04</v>
      </c>
      <c r="H4727" s="2" t="n">
        <v>29</v>
      </c>
      <c r="I4727" s="2" t="n">
        <v/>
      </c>
      <c r="J4727" s="2" t="inlineStr">
        <is>
          <t>TERCEIRO</t>
        </is>
      </c>
    </row>
    <row r="4728">
      <c r="A4728" s="2" t="n">
        <v>8</v>
      </c>
      <c r="B4728" s="2" t="n">
        <v>1965</v>
      </c>
      <c r="C4728" s="2" t="inlineStr">
        <is>
          <t>SEPARACAO</t>
        </is>
      </c>
      <c r="D4728" s="2" t="inlineStr">
        <is>
          <t>T40002373</t>
        </is>
      </c>
      <c r="E4728" s="2" t="inlineStr">
        <is>
          <t>Carlos Eduardo Noreira Ladeslau</t>
        </is>
      </c>
      <c r="F4728" s="2" t="n">
        <v>5470</v>
      </c>
      <c r="G4728" s="2" t="n">
        <v>68.34</v>
      </c>
      <c r="H4728" s="2" t="n">
        <v>80</v>
      </c>
      <c r="I4728" s="2" t="n">
        <v/>
      </c>
      <c r="J4728" s="2" t="inlineStr">
        <is>
          <t>TERCEIRO</t>
        </is>
      </c>
    </row>
    <row r="4729">
      <c r="A4729" s="2" t="n">
        <v>8</v>
      </c>
      <c r="B4729" s="2" t="n">
        <v>1965</v>
      </c>
      <c r="C4729" s="2" t="inlineStr">
        <is>
          <t>SEPARACAO</t>
        </is>
      </c>
      <c r="D4729" s="2" t="inlineStr">
        <is>
          <t>T40002374</t>
        </is>
      </c>
      <c r="E4729" s="2" t="inlineStr">
        <is>
          <t>Vanessa Ferreira da Silva</t>
        </is>
      </c>
      <c r="F4729" s="2" t="n">
        <v>2374</v>
      </c>
      <c r="G4729" s="2" t="n">
        <v>57.68</v>
      </c>
      <c r="H4729" s="2" t="n">
        <v>41</v>
      </c>
      <c r="I4729" s="2" t="n">
        <v/>
      </c>
      <c r="J4729" s="2" t="inlineStr">
        <is>
          <t>TERCEIRO</t>
        </is>
      </c>
    </row>
    <row r="4730">
      <c r="A4730" s="2" t="n">
        <v>8</v>
      </c>
      <c r="B4730" s="2" t="n">
        <v>1965</v>
      </c>
      <c r="C4730" s="2" t="inlineStr">
        <is>
          <t>SEPARACAO</t>
        </is>
      </c>
      <c r="D4730" s="2" t="inlineStr">
        <is>
          <t>T40002375</t>
        </is>
      </c>
      <c r="E4730" s="2" t="inlineStr">
        <is>
          <t>Natanael Santos Silva</t>
        </is>
      </c>
      <c r="F4730" s="2" t="n">
        <v>2284</v>
      </c>
      <c r="G4730" s="2" t="n">
        <v>49.75</v>
      </c>
      <c r="H4730" s="2" t="n">
        <v>46</v>
      </c>
      <c r="I4730" s="2" t="n">
        <v/>
      </c>
      <c r="J4730" s="2" t="inlineStr">
        <is>
          <t>TERCEIRO</t>
        </is>
      </c>
    </row>
    <row r="4731">
      <c r="A4731" s="2" t="n">
        <v>8</v>
      </c>
      <c r="B4731" s="2" t="n">
        <v>1965</v>
      </c>
      <c r="C4731" s="2" t="inlineStr">
        <is>
          <t>SEPARACAO</t>
        </is>
      </c>
      <c r="D4731" s="2" t="inlineStr">
        <is>
          <t>T40002376</t>
        </is>
      </c>
      <c r="E4731" s="2" t="inlineStr">
        <is>
          <t>Oseias Almeida Silva Damacena</t>
        </is>
      </c>
      <c r="F4731" s="2" t="n">
        <v>2433</v>
      </c>
      <c r="G4731" s="2" t="n">
        <v>49.71</v>
      </c>
      <c r="H4731" s="2" t="n">
        <v>49</v>
      </c>
      <c r="I4731" s="2" t="n">
        <v/>
      </c>
      <c r="J4731" s="2" t="inlineStr">
        <is>
          <t>TERCEIRO</t>
        </is>
      </c>
    </row>
    <row r="4732">
      <c r="A4732" s="2" t="n">
        <v>8</v>
      </c>
      <c r="B4732" s="2" t="n">
        <v>1965</v>
      </c>
      <c r="C4732" s="2" t="inlineStr">
        <is>
          <t>SEPARACAO</t>
        </is>
      </c>
      <c r="D4732" s="2" t="inlineStr">
        <is>
          <t>T40002379</t>
        </is>
      </c>
      <c r="E4732" s="2" t="inlineStr">
        <is>
          <t>MARIA FERNANDA COSTA FIQUEIREDO</t>
        </is>
      </c>
      <c r="F4732" s="2" t="n">
        <v>2111</v>
      </c>
      <c r="G4732" s="2" t="n">
        <v>50.59</v>
      </c>
      <c r="H4732" s="2" t="n">
        <v>42</v>
      </c>
      <c r="I4732" s="2" t="n">
        <v/>
      </c>
      <c r="J4732" s="2" t="inlineStr">
        <is>
          <t>TERCEIRO</t>
        </is>
      </c>
    </row>
    <row r="4733">
      <c r="A4733" s="2" t="n">
        <v>8</v>
      </c>
      <c r="B4733" s="2" t="n">
        <v>1965</v>
      </c>
      <c r="C4733" s="2" t="inlineStr">
        <is>
          <t>SEPARACAO</t>
        </is>
      </c>
      <c r="D4733" s="2" t="inlineStr">
        <is>
          <t>T40002380</t>
        </is>
      </c>
      <c r="E4733" s="2" t="inlineStr">
        <is>
          <t>Lucas Raiz Granja</t>
        </is>
      </c>
      <c r="F4733" s="2" t="n">
        <v>2208</v>
      </c>
      <c r="G4733" s="2" t="n">
        <v>53.49</v>
      </c>
      <c r="H4733" s="2" t="n">
        <v>41</v>
      </c>
      <c r="I4733" s="2" t="n">
        <v/>
      </c>
      <c r="J4733" s="2" t="inlineStr">
        <is>
          <t>TERCEIRO</t>
        </is>
      </c>
    </row>
    <row r="4734">
      <c r="A4734" s="2" t="n">
        <v>8</v>
      </c>
      <c r="B4734" s="2" t="n">
        <v>1965</v>
      </c>
      <c r="C4734" s="2" t="inlineStr">
        <is>
          <t>SEPARACAO</t>
        </is>
      </c>
      <c r="D4734" s="2" t="inlineStr">
        <is>
          <t>T40002382</t>
        </is>
      </c>
      <c r="E4734" s="2" t="inlineStr">
        <is>
          <t>GILSON RICARDO ALVES</t>
        </is>
      </c>
      <c r="F4734" s="2" t="n">
        <v>302</v>
      </c>
      <c r="G4734" s="2" t="n">
        <v>5.14</v>
      </c>
      <c r="H4734" s="2" t="n">
        <v>59</v>
      </c>
      <c r="I4734" s="2" t="n">
        <v/>
      </c>
      <c r="J4734" s="2" t="inlineStr">
        <is>
          <t>TERCEIRO</t>
        </is>
      </c>
    </row>
    <row r="4735">
      <c r="A4735" s="2" t="n">
        <v>8</v>
      </c>
      <c r="B4735" s="2" t="n">
        <v>1965</v>
      </c>
      <c r="C4735" s="2" t="inlineStr">
        <is>
          <t>ATIVIDADE OP. EMP.</t>
        </is>
      </c>
      <c r="D4735" s="2" t="inlineStr">
        <is>
          <t>T40002383</t>
        </is>
      </c>
      <c r="E4735" s="2" t="inlineStr">
        <is>
          <t>VALTER JUNIOR RIBEIRO DOS SANTOS</t>
        </is>
      </c>
      <c r="F4735" s="2" t="n">
        <v>343</v>
      </c>
      <c r="G4735" s="2" t="n">
        <v>45.76</v>
      </c>
      <c r="H4735" s="2" t="n">
        <v>7</v>
      </c>
      <c r="I4735" s="2" t="n">
        <v>0</v>
      </c>
      <c r="J4735" s="2" t="inlineStr">
        <is>
          <t>TERCEIRO</t>
        </is>
      </c>
    </row>
    <row r="4736">
      <c r="A4736" s="2" t="n">
        <v>8</v>
      </c>
      <c r="B4736" s="2" t="n">
        <v>1965</v>
      </c>
      <c r="C4736" s="2" t="inlineStr">
        <is>
          <t>SEPARACAO</t>
        </is>
      </c>
      <c r="D4736" s="2" t="inlineStr">
        <is>
          <t>T40002383</t>
        </is>
      </c>
      <c r="E4736" s="2" t="inlineStr">
        <is>
          <t>VALTER JUNIOR RIBEIRO DOS SANTOS</t>
        </is>
      </c>
      <c r="F4736" s="2" t="n">
        <v>100</v>
      </c>
      <c r="G4736" s="2" t="n">
        <v>4.97</v>
      </c>
      <c r="H4736" s="2" t="n">
        <v>20</v>
      </c>
      <c r="I4736" s="2" t="n">
        <v/>
      </c>
      <c r="J4736" s="2" t="inlineStr">
        <is>
          <t>TERCEIRO</t>
        </is>
      </c>
    </row>
    <row r="4737">
      <c r="A4737" s="2" t="n">
        <v>8</v>
      </c>
      <c r="B4737" s="2" t="n">
        <v>1965</v>
      </c>
      <c r="C4737" s="2" t="inlineStr">
        <is>
          <t>ATIVIDADE OP. EMP.</t>
        </is>
      </c>
      <c r="D4737" s="2" t="inlineStr">
        <is>
          <t>T40002384</t>
        </is>
      </c>
      <c r="E4737" s="2" t="inlineStr">
        <is>
          <t>TIAGO RODRIGUES PIRES</t>
        </is>
      </c>
      <c r="F4737" s="2" t="n">
        <v>719</v>
      </c>
      <c r="G4737" s="2" t="n">
        <v>104.96</v>
      </c>
      <c r="H4737" s="2" t="n">
        <v>7</v>
      </c>
      <c r="I4737" s="2" t="n">
        <v>0</v>
      </c>
      <c r="J4737" s="2" t="inlineStr">
        <is>
          <t>TERCEIRO</t>
        </is>
      </c>
    </row>
    <row r="4738">
      <c r="A4738" s="2" t="n">
        <v>8</v>
      </c>
      <c r="B4738" s="2" t="n">
        <v>1965</v>
      </c>
      <c r="C4738" s="2" t="inlineStr">
        <is>
          <t>SEPARACAO</t>
        </is>
      </c>
      <c r="D4738" s="2" t="inlineStr">
        <is>
          <t>T40002384</t>
        </is>
      </c>
      <c r="E4738" s="2" t="inlineStr">
        <is>
          <t>TIAGO RODRIGUES PIRES</t>
        </is>
      </c>
      <c r="F4738" s="2" t="n">
        <v>184</v>
      </c>
      <c r="G4738" s="2" t="n">
        <v>0.48</v>
      </c>
      <c r="H4738" s="2" t="n">
        <v>383</v>
      </c>
      <c r="I4738" s="2" t="n">
        <v/>
      </c>
      <c r="J4738" s="2" t="inlineStr">
        <is>
          <t>TERCEIRO</t>
        </is>
      </c>
    </row>
    <row r="4739">
      <c r="A4739" s="2" t="n">
        <v>8</v>
      </c>
      <c r="B4739" s="2" t="n">
        <v>1965</v>
      </c>
      <c r="C4739" s="2" t="inlineStr">
        <is>
          <t>SEPARACAO</t>
        </is>
      </c>
      <c r="D4739" s="2" t="inlineStr">
        <is>
          <t>T40002385</t>
        </is>
      </c>
      <c r="E4739" s="2" t="inlineStr">
        <is>
          <t>CICERA SHIRLENE LOPES</t>
        </is>
      </c>
      <c r="F4739" s="2" t="n">
        <v>141</v>
      </c>
      <c r="G4739" s="2" t="n">
        <v>9.609999999999999</v>
      </c>
      <c r="H4739" s="2" t="n">
        <v>15</v>
      </c>
      <c r="I4739" s="2" t="n">
        <v/>
      </c>
      <c r="J4739" s="2" t="inlineStr">
        <is>
          <t>TERCEIRO</t>
        </is>
      </c>
    </row>
    <row r="4740">
      <c r="A4740" s="2" t="n">
        <v>8</v>
      </c>
      <c r="B4740" s="2" t="n">
        <v>1965</v>
      </c>
      <c r="C4740" s="2" t="inlineStr">
        <is>
          <t>SEPARACAO</t>
        </is>
      </c>
      <c r="D4740" s="2" t="inlineStr">
        <is>
          <t>T40002386</t>
        </is>
      </c>
      <c r="E4740" s="2" t="inlineStr">
        <is>
          <t>SICLEIDE SANTOS  DE FARIAS</t>
        </is>
      </c>
      <c r="F4740" s="2" t="n">
        <v>80</v>
      </c>
      <c r="G4740" s="2" t="n">
        <v>4.11</v>
      </c>
      <c r="H4740" s="2" t="n">
        <v>19</v>
      </c>
      <c r="I4740" s="2" t="n">
        <v/>
      </c>
      <c r="J4740" s="2" t="inlineStr">
        <is>
          <t>TERCEIRO</t>
        </is>
      </c>
    </row>
    <row r="4741">
      <c r="A4741" s="2" t="n">
        <v>8</v>
      </c>
      <c r="B4741" s="2" t="n">
        <v>1965</v>
      </c>
      <c r="C4741" s="2" t="inlineStr">
        <is>
          <t>SEPARACAO</t>
        </is>
      </c>
      <c r="D4741" s="2" t="inlineStr">
        <is>
          <t>T40002387</t>
        </is>
      </c>
      <c r="E4741" s="2" t="inlineStr">
        <is>
          <t>HIAGO MOREIRA CAETANO</t>
        </is>
      </c>
      <c r="F4741" s="2" t="n">
        <v>5027</v>
      </c>
      <c r="G4741" s="2" t="n">
        <v>64.45</v>
      </c>
      <c r="H4741" s="2" t="n">
        <v>78</v>
      </c>
      <c r="I4741" s="2" t="n">
        <v/>
      </c>
      <c r="J4741" s="2" t="inlineStr">
        <is>
          <t>TERCEIRO</t>
        </is>
      </c>
    </row>
    <row r="4742">
      <c r="A4742" s="2" t="n">
        <v>8</v>
      </c>
      <c r="B4742" s="2" t="n">
        <v>1965</v>
      </c>
      <c r="C4742" s="2" t="inlineStr">
        <is>
          <t>SEPARACAO</t>
        </is>
      </c>
      <c r="D4742" s="2" t="inlineStr">
        <is>
          <t>T40002388</t>
        </is>
      </c>
      <c r="E4742" s="2" t="inlineStr">
        <is>
          <t>JOSE VALDIR</t>
        </is>
      </c>
      <c r="F4742" s="2" t="n">
        <v>189</v>
      </c>
      <c r="G4742" s="2" t="n">
        <v>3.21</v>
      </c>
      <c r="H4742" s="2" t="n">
        <v>59</v>
      </c>
      <c r="I4742" s="2" t="n">
        <v/>
      </c>
      <c r="J4742" s="2" t="inlineStr">
        <is>
          <t>TERCEIRO</t>
        </is>
      </c>
    </row>
    <row r="4743">
      <c r="A4743" s="2" t="n">
        <v>8</v>
      </c>
      <c r="B4743" s="2" t="n">
        <v>1965</v>
      </c>
      <c r="C4743" s="2" t="inlineStr">
        <is>
          <t>SEPARACAO</t>
        </is>
      </c>
      <c r="D4743" s="2" t="inlineStr">
        <is>
          <t>T40002389</t>
        </is>
      </c>
      <c r="E4743" s="2" t="inlineStr">
        <is>
          <t>NICOLAS VIEIRA LEITE</t>
        </is>
      </c>
      <c r="F4743" s="2" t="n">
        <v>4651</v>
      </c>
      <c r="G4743" s="2" t="n">
        <v>58.63</v>
      </c>
      <c r="H4743" s="2" t="n">
        <v>79</v>
      </c>
      <c r="I4743" s="2" t="n">
        <v/>
      </c>
      <c r="J4743" s="2" t="inlineStr">
        <is>
          <t>TERCEIRO</t>
        </is>
      </c>
    </row>
    <row r="4744">
      <c r="A4744" s="2" t="n">
        <v>8</v>
      </c>
      <c r="B4744" s="2" t="n">
        <v>1965</v>
      </c>
      <c r="C4744" s="2" t="inlineStr">
        <is>
          <t>ATIVIDADE OP. EMP.</t>
        </is>
      </c>
      <c r="D4744" s="2" t="inlineStr">
        <is>
          <t>T40002390</t>
        </is>
      </c>
      <c r="E4744" s="2" t="inlineStr">
        <is>
          <t>VICTOR BARBOSA FERREIRA</t>
        </is>
      </c>
      <c r="F4744" s="2" t="n">
        <v>54</v>
      </c>
      <c r="G4744" s="2" t="n">
        <v>23.42</v>
      </c>
      <c r="H4744" s="2" t="n">
        <v>2</v>
      </c>
      <c r="I4744" s="2" t="n">
        <v>0</v>
      </c>
      <c r="J4744" s="2" t="inlineStr">
        <is>
          <t>TERCEIRO</t>
        </is>
      </c>
    </row>
    <row r="4745">
      <c r="A4745" s="2" t="n">
        <v>8</v>
      </c>
      <c r="B4745" s="2" t="n">
        <v>1965</v>
      </c>
      <c r="C4745" s="2" t="inlineStr">
        <is>
          <t>SEPARACAO</t>
        </is>
      </c>
      <c r="D4745" s="2" t="inlineStr">
        <is>
          <t>T40002391</t>
        </is>
      </c>
      <c r="E4745" s="2" t="inlineStr">
        <is>
          <t>Igor Silva Alfredo</t>
        </is>
      </c>
      <c r="F4745" s="2" t="n">
        <v>2900</v>
      </c>
      <c r="G4745" s="2" t="n">
        <v>52.78</v>
      </c>
      <c r="H4745" s="2" t="n">
        <v>55</v>
      </c>
      <c r="I4745" s="2" t="n">
        <v/>
      </c>
      <c r="J4745" s="2" t="inlineStr">
        <is>
          <t>TERCEIRO</t>
        </is>
      </c>
    </row>
    <row r="4746">
      <c r="A4746" s="2" t="n">
        <v>8</v>
      </c>
      <c r="B4746" s="2" t="n">
        <v>1965</v>
      </c>
      <c r="C4746" s="2" t="inlineStr">
        <is>
          <t>SEPARACAO</t>
        </is>
      </c>
      <c r="D4746" s="2" t="inlineStr">
        <is>
          <t>T40002393</t>
        </is>
      </c>
      <c r="E4746" s="2" t="inlineStr">
        <is>
          <t>KAUE DE SOUZA</t>
        </is>
      </c>
      <c r="F4746" s="2" t="n">
        <v>4592</v>
      </c>
      <c r="G4746" s="2" t="n">
        <v>53.92</v>
      </c>
      <c r="H4746" s="2" t="n">
        <v>85</v>
      </c>
      <c r="I4746" s="2" t="n">
        <v/>
      </c>
      <c r="J4746" s="2" t="inlineStr">
        <is>
          <t>TERCEIRO</t>
        </is>
      </c>
    </row>
    <row r="4747">
      <c r="A4747" s="2" t="n">
        <v>8</v>
      </c>
      <c r="B4747" s="2" t="n">
        <v>1965</v>
      </c>
      <c r="C4747" s="2" t="inlineStr">
        <is>
          <t>SEPARACAO</t>
        </is>
      </c>
      <c r="D4747" s="2" t="inlineStr">
        <is>
          <t>T40002394</t>
        </is>
      </c>
      <c r="E4747" s="2" t="inlineStr">
        <is>
          <t>JULIO CESAR DE LIMA</t>
        </is>
      </c>
      <c r="F4747" s="2" t="n">
        <v>51</v>
      </c>
      <c r="G4747" s="2" t="n">
        <v>1.97</v>
      </c>
      <c r="H4747" s="2" t="n">
        <v>26</v>
      </c>
      <c r="I4747" s="2" t="n">
        <v/>
      </c>
      <c r="J4747" s="2" t="inlineStr">
        <is>
          <t>TERCEIRO</t>
        </is>
      </c>
    </row>
    <row r="4748">
      <c r="A4748" s="2" t="n">
        <v>8</v>
      </c>
      <c r="B4748" s="2" t="n">
        <v>1965</v>
      </c>
      <c r="C4748" s="2" t="inlineStr">
        <is>
          <t>SEPARACAO</t>
        </is>
      </c>
      <c r="D4748" s="2" t="inlineStr">
        <is>
          <t>T40002395</t>
        </is>
      </c>
      <c r="E4748" s="2" t="inlineStr">
        <is>
          <t>MAICON DOUGLAS SOARES</t>
        </is>
      </c>
      <c r="F4748" s="2" t="n">
        <v>365</v>
      </c>
      <c r="G4748" s="2" t="n">
        <v>7.94</v>
      </c>
      <c r="H4748" s="2" t="n">
        <v>46</v>
      </c>
      <c r="I4748" s="2" t="n">
        <v/>
      </c>
      <c r="J4748" s="2" t="inlineStr">
        <is>
          <t>TERCEIRO</t>
        </is>
      </c>
    </row>
    <row r="4749">
      <c r="A4749" s="2" t="n">
        <v>8</v>
      </c>
      <c r="B4749" s="2" t="n">
        <v>1965</v>
      </c>
      <c r="C4749" s="2" t="inlineStr">
        <is>
          <t>SEPARACAO</t>
        </is>
      </c>
      <c r="D4749" s="2" t="inlineStr">
        <is>
          <t>T40002397</t>
        </is>
      </c>
      <c r="E4749" s="2" t="inlineStr">
        <is>
          <t>John Alef Gomes</t>
        </is>
      </c>
      <c r="F4749" s="2" t="n">
        <v>2862</v>
      </c>
      <c r="G4749" s="2" t="n">
        <v>60.81</v>
      </c>
      <c r="H4749" s="2" t="n">
        <v>47</v>
      </c>
      <c r="I4749" s="2" t="n">
        <v/>
      </c>
      <c r="J4749" s="2" t="inlineStr">
        <is>
          <t>TERCEIRO</t>
        </is>
      </c>
    </row>
    <row r="4750">
      <c r="A4750" s="2" t="n">
        <v>8</v>
      </c>
      <c r="B4750" s="2" t="n">
        <v>1965</v>
      </c>
      <c r="C4750" s="2" t="inlineStr">
        <is>
          <t>SEPARACAO</t>
        </is>
      </c>
      <c r="D4750" s="2" t="inlineStr">
        <is>
          <t>T40002399</t>
        </is>
      </c>
      <c r="E4750" s="2" t="inlineStr">
        <is>
          <t>Rodrigo Lourencau de Campos</t>
        </is>
      </c>
      <c r="F4750" s="2" t="n">
        <v>2462</v>
      </c>
      <c r="G4750" s="2" t="n">
        <v>71.41</v>
      </c>
      <c r="H4750" s="2" t="n">
        <v>34</v>
      </c>
      <c r="I4750" s="2" t="n">
        <v/>
      </c>
      <c r="J4750" s="2" t="inlineStr">
        <is>
          <t>TERCEIRO</t>
        </is>
      </c>
    </row>
    <row r="4751">
      <c r="A4751" s="2" t="n">
        <v>8</v>
      </c>
      <c r="B4751" s="2" t="n">
        <v>1965</v>
      </c>
      <c r="C4751" s="2" t="inlineStr">
        <is>
          <t>SEPARACAO</t>
        </is>
      </c>
      <c r="D4751" s="2" t="inlineStr">
        <is>
          <t>T40002400</t>
        </is>
      </c>
      <c r="E4751" s="2" t="inlineStr">
        <is>
          <t>ERIC FRANCISCO DA SILVA</t>
        </is>
      </c>
      <c r="F4751" s="2" t="n">
        <v>497</v>
      </c>
      <c r="G4751" s="2" t="n">
        <v>21.98</v>
      </c>
      <c r="H4751" s="2" t="n">
        <v>23</v>
      </c>
      <c r="I4751" s="2" t="n">
        <v/>
      </c>
      <c r="J4751" s="2" t="inlineStr">
        <is>
          <t>TERCEIRO</t>
        </is>
      </c>
    </row>
    <row r="4752">
      <c r="A4752" s="2" t="n">
        <v>8</v>
      </c>
      <c r="B4752" s="2" t="n">
        <v>1965</v>
      </c>
      <c r="C4752" s="2" t="inlineStr">
        <is>
          <t>SEPARACAO</t>
        </is>
      </c>
      <c r="D4752" s="2" t="inlineStr">
        <is>
          <t>T40002401</t>
        </is>
      </c>
      <c r="E4752" s="2" t="inlineStr">
        <is>
          <t>Felipe Siqueira da Silva</t>
        </is>
      </c>
      <c r="F4752" s="2" t="n">
        <v>3288</v>
      </c>
      <c r="G4752" s="2" t="n">
        <v>66.2</v>
      </c>
      <c r="H4752" s="2" t="n">
        <v>50</v>
      </c>
      <c r="I4752" s="2" t="n">
        <v/>
      </c>
      <c r="J4752" s="2" t="inlineStr">
        <is>
          <t>TERCEIRO</t>
        </is>
      </c>
    </row>
    <row r="4753">
      <c r="A4753" s="2" t="n">
        <v>8</v>
      </c>
      <c r="B4753" s="2" t="n">
        <v>1965</v>
      </c>
      <c r="C4753" s="2" t="inlineStr">
        <is>
          <t>SEPARACAO</t>
        </is>
      </c>
      <c r="D4753" s="2" t="inlineStr">
        <is>
          <t>T40002403</t>
        </is>
      </c>
      <c r="E4753" s="2" t="inlineStr">
        <is>
          <t>HELDER WILLIAN</t>
        </is>
      </c>
      <c r="F4753" s="2" t="n">
        <v>1822</v>
      </c>
      <c r="G4753" s="2" t="n">
        <v>35.3</v>
      </c>
      <c r="H4753" s="2" t="n">
        <v>52</v>
      </c>
      <c r="I4753" s="2" t="n">
        <v/>
      </c>
      <c r="J4753" s="2" t="inlineStr">
        <is>
          <t>TERCEIRO</t>
        </is>
      </c>
    </row>
    <row r="4754">
      <c r="A4754" s="2" t="n">
        <v>8</v>
      </c>
      <c r="B4754" s="2" t="n">
        <v>1965</v>
      </c>
      <c r="C4754" s="2" t="inlineStr">
        <is>
          <t>SEPARACAO</t>
        </is>
      </c>
      <c r="D4754" s="2" t="inlineStr">
        <is>
          <t>T40002404</t>
        </is>
      </c>
      <c r="E4754" s="2" t="inlineStr">
        <is>
          <t>EVERTON FELIX DA SILVA</t>
        </is>
      </c>
      <c r="F4754" s="2" t="n">
        <v>242</v>
      </c>
      <c r="G4754" s="2" t="n">
        <v>5.66</v>
      </c>
      <c r="H4754" s="2" t="n">
        <v>43</v>
      </c>
      <c r="I4754" s="2" t="n">
        <v/>
      </c>
      <c r="J4754" s="2" t="inlineStr">
        <is>
          <t>TERCEIRO</t>
        </is>
      </c>
    </row>
    <row r="4755">
      <c r="A4755" s="2" t="n">
        <v>8</v>
      </c>
      <c r="B4755" s="2" t="n">
        <v>1965</v>
      </c>
      <c r="C4755" s="2" t="inlineStr">
        <is>
          <t>SEPARACAO</t>
        </is>
      </c>
      <c r="D4755" s="2" t="inlineStr">
        <is>
          <t>T40002405</t>
        </is>
      </c>
      <c r="E4755" s="2" t="inlineStr">
        <is>
          <t>Igor dos Santos Araujo</t>
        </is>
      </c>
      <c r="F4755" s="2" t="n">
        <v>1775</v>
      </c>
      <c r="G4755" s="2" t="n">
        <v>29.47</v>
      </c>
      <c r="H4755" s="2" t="n">
        <v>60</v>
      </c>
      <c r="I4755" s="2" t="n">
        <v/>
      </c>
      <c r="J4755" s="2" t="inlineStr">
        <is>
          <t>TERCEIRO</t>
        </is>
      </c>
    </row>
    <row r="4756">
      <c r="A4756" s="2" t="n">
        <v>8</v>
      </c>
      <c r="B4756" s="2" t="n">
        <v>1965</v>
      </c>
      <c r="C4756" s="2" t="inlineStr">
        <is>
          <t>SEPARACAO</t>
        </is>
      </c>
      <c r="D4756" s="2" t="inlineStr">
        <is>
          <t>T40002406</t>
        </is>
      </c>
      <c r="E4756" s="2" t="inlineStr">
        <is>
          <t>Kallel Goncalves Pedro</t>
        </is>
      </c>
      <c r="F4756" s="2" t="n">
        <v>1739</v>
      </c>
      <c r="G4756" s="2" t="n">
        <v>30.01</v>
      </c>
      <c r="H4756" s="2" t="n">
        <v>58</v>
      </c>
      <c r="I4756" s="2" t="n">
        <v/>
      </c>
      <c r="J4756" s="2" t="inlineStr">
        <is>
          <t>TERCEIRO</t>
        </is>
      </c>
    </row>
    <row r="4757">
      <c r="A4757" s="2" t="n">
        <v>8</v>
      </c>
      <c r="B4757" s="2" t="n">
        <v>1965</v>
      </c>
      <c r="C4757" s="2" t="inlineStr">
        <is>
          <t>SEPARACAO</t>
        </is>
      </c>
      <c r="D4757" s="2" t="inlineStr">
        <is>
          <t>T40002407</t>
        </is>
      </c>
      <c r="E4757" s="2" t="inlineStr">
        <is>
          <t>Jhonatan de Arruda Rezende</t>
        </is>
      </c>
      <c r="F4757" s="2" t="n">
        <v>96</v>
      </c>
      <c r="G4757" s="2" t="n">
        <v>1.9</v>
      </c>
      <c r="H4757" s="2" t="n">
        <v>51</v>
      </c>
      <c r="I4757" s="2" t="n">
        <v/>
      </c>
      <c r="J4757" s="2" t="inlineStr">
        <is>
          <t>TERCEIRO</t>
        </is>
      </c>
    </row>
    <row r="4758">
      <c r="A4758" s="2" t="n">
        <v>8</v>
      </c>
      <c r="B4758" s="2" t="n">
        <v>1965</v>
      </c>
      <c r="C4758" s="2" t="inlineStr">
        <is>
          <t>ATIVIDADE OP. EMP.</t>
        </is>
      </c>
      <c r="D4758" s="2" t="inlineStr">
        <is>
          <t>T40002408</t>
        </is>
      </c>
      <c r="E4758" s="2" t="inlineStr">
        <is>
          <t>Hector Henrique</t>
        </is>
      </c>
      <c r="F4758" s="2" t="n">
        <v>182</v>
      </c>
      <c r="G4758" s="2" t="n">
        <v>78.23999999999999</v>
      </c>
      <c r="H4758" s="2" t="n">
        <v>2</v>
      </c>
      <c r="I4758" s="2" t="n">
        <v>0</v>
      </c>
      <c r="J4758" s="2" t="inlineStr">
        <is>
          <t>TERCEIRO</t>
        </is>
      </c>
    </row>
    <row r="4759">
      <c r="A4759" s="2" t="n">
        <v>8</v>
      </c>
      <c r="B4759" s="2" t="n">
        <v>1965</v>
      </c>
      <c r="C4759" s="2" t="inlineStr">
        <is>
          <t>SEPARACAO</t>
        </is>
      </c>
      <c r="D4759" s="2" t="inlineStr">
        <is>
          <t>T40002409</t>
        </is>
      </c>
      <c r="E4759" s="2" t="inlineStr">
        <is>
          <t>YURI CABRAL</t>
        </is>
      </c>
      <c r="F4759" s="2" t="n">
        <v>2186</v>
      </c>
      <c r="G4759" s="2" t="n">
        <v>38.21</v>
      </c>
      <c r="H4759" s="2" t="n">
        <v>57</v>
      </c>
      <c r="I4759" s="2" t="n">
        <v/>
      </c>
      <c r="J4759" s="2" t="inlineStr">
        <is>
          <t>TERCEIRO</t>
        </is>
      </c>
    </row>
    <row r="4760">
      <c r="A4760" s="2" t="n">
        <v>8</v>
      </c>
      <c r="B4760" s="2" t="n">
        <v>1965</v>
      </c>
      <c r="C4760" s="2" t="inlineStr">
        <is>
          <t>SEPARACAO</t>
        </is>
      </c>
      <c r="D4760" s="2" t="inlineStr">
        <is>
          <t>T40002410</t>
        </is>
      </c>
      <c r="E4760" s="2" t="inlineStr">
        <is>
          <t>WALTER DOS SANTOS SILVA</t>
        </is>
      </c>
      <c r="F4760" s="2" t="n">
        <v>2329</v>
      </c>
      <c r="G4760" s="2" t="n">
        <v>57.06</v>
      </c>
      <c r="H4760" s="2" t="n">
        <v>41</v>
      </c>
      <c r="I4760" s="2" t="n">
        <v/>
      </c>
      <c r="J4760" s="2" t="inlineStr">
        <is>
          <t>TERCEIRO</t>
        </is>
      </c>
    </row>
    <row r="4761">
      <c r="A4761" s="2" t="n">
        <v>8</v>
      </c>
      <c r="B4761" s="2" t="n">
        <v>1965</v>
      </c>
      <c r="C4761" s="2" t="inlineStr">
        <is>
          <t>SEPARACAO</t>
        </is>
      </c>
      <c r="D4761" s="2" t="inlineStr">
        <is>
          <t>T40002411</t>
        </is>
      </c>
      <c r="E4761" s="2" t="inlineStr">
        <is>
          <t>MARCO ANTONIO FERRONATO</t>
        </is>
      </c>
      <c r="F4761" s="2" t="n">
        <v>984</v>
      </c>
      <c r="G4761" s="2" t="n">
        <v>45.12</v>
      </c>
      <c r="H4761" s="2" t="n">
        <v>22</v>
      </c>
      <c r="I4761" s="2" t="n">
        <v/>
      </c>
      <c r="J4761" s="2" t="inlineStr">
        <is>
          <t>TERCEIRO</t>
        </is>
      </c>
    </row>
    <row r="4762">
      <c r="A4762" s="2" t="n">
        <v>8</v>
      </c>
      <c r="B4762" s="2" t="n">
        <v>1965</v>
      </c>
      <c r="C4762" s="2" t="inlineStr">
        <is>
          <t>SEPARACAO</t>
        </is>
      </c>
      <c r="D4762" s="2" t="inlineStr">
        <is>
          <t>T40002412</t>
        </is>
      </c>
      <c r="E4762" s="2" t="inlineStr">
        <is>
          <t>MICHAEL DE SOUZA</t>
        </is>
      </c>
      <c r="F4762" s="2" t="n">
        <v>1314</v>
      </c>
      <c r="G4762" s="2" t="n">
        <v>44.55</v>
      </c>
      <c r="H4762" s="2" t="n">
        <v>29</v>
      </c>
      <c r="I4762" s="2" t="n">
        <v/>
      </c>
      <c r="J4762" s="2" t="inlineStr">
        <is>
          <t>TERCEIRO</t>
        </is>
      </c>
    </row>
    <row r="4763">
      <c r="A4763" s="2" t="n">
        <v>8</v>
      </c>
      <c r="B4763" s="2" t="n">
        <v>1965</v>
      </c>
      <c r="C4763" s="2" t="inlineStr">
        <is>
          <t>SEPARACAO</t>
        </is>
      </c>
      <c r="D4763" s="2" t="inlineStr">
        <is>
          <t>T40002413</t>
        </is>
      </c>
      <c r="E4763" s="2" t="inlineStr">
        <is>
          <t>SILAS RIBEIRO</t>
        </is>
      </c>
      <c r="F4763" s="2" t="n">
        <v>4120</v>
      </c>
      <c r="G4763" s="2" t="n">
        <v>105.72</v>
      </c>
      <c r="H4763" s="2" t="n">
        <v>39</v>
      </c>
      <c r="I4763" s="2" t="n">
        <v/>
      </c>
      <c r="J4763" s="2" t="inlineStr">
        <is>
          <t>TERCEIRO</t>
        </is>
      </c>
    </row>
    <row r="4764">
      <c r="A4764" s="2" t="n">
        <v>8</v>
      </c>
      <c r="B4764" s="2" t="n">
        <v>1965</v>
      </c>
      <c r="C4764" s="2" t="inlineStr">
        <is>
          <t>SEPARACAO</t>
        </is>
      </c>
      <c r="D4764" s="2" t="inlineStr">
        <is>
          <t>T40002414</t>
        </is>
      </c>
      <c r="E4764" s="2" t="inlineStr">
        <is>
          <t>WILLIAN LEME</t>
        </is>
      </c>
      <c r="F4764" s="2" t="n">
        <v>2709</v>
      </c>
      <c r="G4764" s="2" t="n">
        <v>45.99</v>
      </c>
      <c r="H4764" s="2" t="n">
        <v>59</v>
      </c>
      <c r="I4764" s="2" t="n">
        <v/>
      </c>
      <c r="J4764" s="2" t="inlineStr">
        <is>
          <t>TERCEIRO</t>
        </is>
      </c>
    </row>
    <row r="4765">
      <c r="A4765" s="2" t="n">
        <v>8</v>
      </c>
      <c r="B4765" s="2" t="n">
        <v>1965</v>
      </c>
      <c r="C4765" s="2" t="inlineStr">
        <is>
          <t>ATIVIDADE OP. EMP.</t>
        </is>
      </c>
      <c r="D4765" s="2" t="inlineStr">
        <is>
          <t>T40002415</t>
        </is>
      </c>
      <c r="E4765" s="2" t="inlineStr">
        <is>
          <t>EMERSON JOSE DA SILVA</t>
        </is>
      </c>
      <c r="F4765" s="2" t="n">
        <v>449</v>
      </c>
      <c r="G4765" s="2" t="n">
        <v>71.27</v>
      </c>
      <c r="H4765" s="2" t="n">
        <v>6</v>
      </c>
      <c r="I4765" s="2" t="n">
        <v>0</v>
      </c>
      <c r="J4765" s="2" t="inlineStr">
        <is>
          <t>TERCEIRO</t>
        </is>
      </c>
    </row>
    <row r="4766">
      <c r="A4766" s="2" t="n">
        <v>8</v>
      </c>
      <c r="B4766" s="2" t="n">
        <v>1965</v>
      </c>
      <c r="C4766" s="2" t="inlineStr">
        <is>
          <t>SEPARACAO</t>
        </is>
      </c>
      <c r="D4766" s="2" t="inlineStr">
        <is>
          <t>T40002416</t>
        </is>
      </c>
      <c r="E4766" s="2" t="inlineStr">
        <is>
          <t>JHONATAN DE SOUZA FURTADO</t>
        </is>
      </c>
      <c r="F4766" s="2" t="n">
        <v>1762</v>
      </c>
      <c r="G4766" s="2" t="n">
        <v>44.88</v>
      </c>
      <c r="H4766" s="2" t="n">
        <v>39</v>
      </c>
      <c r="I4766" s="2" t="n">
        <v/>
      </c>
      <c r="J4766" s="2" t="inlineStr">
        <is>
          <t>TERCEIRO</t>
        </is>
      </c>
    </row>
    <row r="4767">
      <c r="A4767" s="2" t="n">
        <v>8</v>
      </c>
      <c r="B4767" s="2" t="n">
        <v>1965</v>
      </c>
      <c r="C4767" s="2" t="inlineStr">
        <is>
          <t>SEPARACAO</t>
        </is>
      </c>
      <c r="D4767" s="2" t="inlineStr">
        <is>
          <t>T40002417</t>
        </is>
      </c>
      <c r="E4767" s="2" t="inlineStr">
        <is>
          <t>PEDRO PASSOS DA SILVA</t>
        </is>
      </c>
      <c r="F4767" s="2" t="n">
        <v>2913</v>
      </c>
      <c r="G4767" s="2" t="n">
        <v>83.86</v>
      </c>
      <c r="H4767" s="2" t="n">
        <v>35</v>
      </c>
      <c r="I4767" s="2" t="n">
        <v/>
      </c>
      <c r="J4767" s="2" t="inlineStr">
        <is>
          <t>TERCEIRO</t>
        </is>
      </c>
    </row>
    <row r="4768">
      <c r="A4768" s="2" t="n">
        <v>8</v>
      </c>
      <c r="B4768" s="2" t="n">
        <v>1965</v>
      </c>
      <c r="C4768" s="2" t="inlineStr">
        <is>
          <t>SEPARACAO</t>
        </is>
      </c>
      <c r="D4768" s="2" t="inlineStr">
        <is>
          <t>T40002420</t>
        </is>
      </c>
      <c r="E4768" s="2" t="inlineStr">
        <is>
          <t>Gustavo de Oliveira Barbosa</t>
        </is>
      </c>
      <c r="F4768" s="2" t="n">
        <v>1607</v>
      </c>
      <c r="G4768" s="2" t="n">
        <v>40.7</v>
      </c>
      <c r="H4768" s="2" t="n">
        <v>39</v>
      </c>
      <c r="I4768" s="2" t="n">
        <v/>
      </c>
      <c r="J4768" s="2" t="inlineStr">
        <is>
          <t>TERCEIRO</t>
        </is>
      </c>
    </row>
    <row r="4769">
      <c r="A4769" s="2" t="n">
        <v>8</v>
      </c>
      <c r="B4769" s="2" t="n">
        <v>1965</v>
      </c>
      <c r="C4769" s="2" t="inlineStr">
        <is>
          <t>SEPARACAO</t>
        </is>
      </c>
      <c r="D4769" s="2" t="inlineStr">
        <is>
          <t>T40002423</t>
        </is>
      </c>
      <c r="E4769" s="2" t="inlineStr">
        <is>
          <t>MAYCON DE ALMEIDA SANTOS</t>
        </is>
      </c>
      <c r="F4769" s="2" t="n">
        <v>539</v>
      </c>
      <c r="G4769" s="2" t="n">
        <v>21.67</v>
      </c>
      <c r="H4769" s="2" t="n">
        <v>25</v>
      </c>
      <c r="I4769" s="2" t="n">
        <v/>
      </c>
      <c r="J4769" s="2" t="inlineStr">
        <is>
          <t>TERCEIRO</t>
        </is>
      </c>
    </row>
    <row r="4770">
      <c r="A4770" s="2" t="n">
        <v>8</v>
      </c>
      <c r="B4770" s="2" t="n">
        <v>1965</v>
      </c>
      <c r="C4770" s="2" t="inlineStr">
        <is>
          <t>SEPARACAO</t>
        </is>
      </c>
      <c r="D4770" s="2" t="inlineStr">
        <is>
          <t>T40002425</t>
        </is>
      </c>
      <c r="E4770" s="2" t="inlineStr">
        <is>
          <t>Fabiano Lopes dos Santos</t>
        </is>
      </c>
      <c r="F4770" s="2" t="n">
        <v>2799</v>
      </c>
      <c r="G4770" s="2" t="n">
        <v>75.83</v>
      </c>
      <c r="H4770" s="2" t="n">
        <v>37</v>
      </c>
      <c r="I4770" s="2" t="n">
        <v/>
      </c>
      <c r="J4770" s="2" t="inlineStr">
        <is>
          <t>TERCEIRO</t>
        </is>
      </c>
    </row>
    <row r="4771">
      <c r="A4771" s="2" t="n">
        <v>8</v>
      </c>
      <c r="B4771" s="2" t="n">
        <v>1965</v>
      </c>
      <c r="C4771" s="2" t="inlineStr">
        <is>
          <t>SEPARACAO</t>
        </is>
      </c>
      <c r="D4771" s="2" t="inlineStr">
        <is>
          <t>T40002427</t>
        </is>
      </c>
      <c r="E4771" s="2" t="inlineStr">
        <is>
          <t>YAGO ARAUJO VIEIRA</t>
        </is>
      </c>
      <c r="F4771" s="2" t="n">
        <v>2312</v>
      </c>
      <c r="G4771" s="2" t="n">
        <v>65.17</v>
      </c>
      <c r="H4771" s="2" t="n">
        <v>35</v>
      </c>
      <c r="I4771" s="2" t="n">
        <v/>
      </c>
      <c r="J4771" s="2" t="inlineStr">
        <is>
          <t>TERCEIRO</t>
        </is>
      </c>
    </row>
    <row r="4772">
      <c r="A4772" s="2" t="n">
        <v>8</v>
      </c>
      <c r="B4772" s="2" t="n">
        <v>1965</v>
      </c>
      <c r="C4772" s="2" t="inlineStr">
        <is>
          <t>SEPARACAO</t>
        </is>
      </c>
      <c r="D4772" s="2" t="inlineStr">
        <is>
          <t>T40002428</t>
        </is>
      </c>
      <c r="E4772" s="2" t="inlineStr">
        <is>
          <t>JARDIELSON ROCHA</t>
        </is>
      </c>
      <c r="F4772" s="2" t="n">
        <v>2116</v>
      </c>
      <c r="G4772" s="2" t="n">
        <v>59.56</v>
      </c>
      <c r="H4772" s="2" t="n">
        <v>36</v>
      </c>
      <c r="I4772" s="2" t="n">
        <v/>
      </c>
      <c r="J4772" s="2" t="inlineStr">
        <is>
          <t>TERCEIRO</t>
        </is>
      </c>
    </row>
    <row r="4773">
      <c r="A4773" s="2" t="n">
        <v>8</v>
      </c>
      <c r="B4773" s="2" t="n">
        <v>1965</v>
      </c>
      <c r="C4773" s="2" t="inlineStr">
        <is>
          <t>SEPARACAO</t>
        </is>
      </c>
      <c r="D4773" s="2" t="inlineStr">
        <is>
          <t>T40002429</t>
        </is>
      </c>
      <c r="E4773" s="2" t="inlineStr">
        <is>
          <t>ALEF SANTOS LOPES</t>
        </is>
      </c>
      <c r="F4773" s="2" t="n">
        <v>2756</v>
      </c>
      <c r="G4773" s="2" t="n">
        <v>66.22</v>
      </c>
      <c r="H4773" s="2" t="n">
        <v>42</v>
      </c>
      <c r="I4773" s="2" t="n">
        <v/>
      </c>
      <c r="J4773" s="2" t="inlineStr">
        <is>
          <t>TERCEIRO</t>
        </is>
      </c>
    </row>
    <row r="4774">
      <c r="A4774" s="2" t="n">
        <v>8</v>
      </c>
      <c r="B4774" s="2" t="n">
        <v>1965</v>
      </c>
      <c r="C4774" s="2" t="inlineStr">
        <is>
          <t>SEPARACAO</t>
        </is>
      </c>
      <c r="D4774" s="2" t="inlineStr">
        <is>
          <t>T40002430</t>
        </is>
      </c>
      <c r="E4774" s="2" t="inlineStr">
        <is>
          <t>ALVACY ROBERTI JUNIOR</t>
        </is>
      </c>
      <c r="F4774" s="2" t="n">
        <v>351</v>
      </c>
      <c r="G4774" s="2" t="n">
        <v>9.48</v>
      </c>
      <c r="H4774" s="2" t="n">
        <v>37</v>
      </c>
      <c r="I4774" s="2" t="n">
        <v/>
      </c>
      <c r="J4774" s="2" t="inlineStr">
        <is>
          <t>TERCEIRO</t>
        </is>
      </c>
    </row>
    <row r="4775">
      <c r="A4775" s="2" t="n">
        <v>8</v>
      </c>
      <c r="B4775" s="2" t="n">
        <v>1965</v>
      </c>
      <c r="C4775" s="2" t="inlineStr">
        <is>
          <t>SEPARACAO</t>
        </is>
      </c>
      <c r="D4775" s="2" t="inlineStr">
        <is>
          <t>T40002432</t>
        </is>
      </c>
      <c r="E4775" s="2" t="inlineStr">
        <is>
          <t>OTHO FARIAS</t>
        </is>
      </c>
      <c r="F4775" s="2" t="n">
        <v>175</v>
      </c>
      <c r="G4775" s="2" t="n">
        <v>6.12</v>
      </c>
      <c r="H4775" s="2" t="n">
        <v>29</v>
      </c>
      <c r="I4775" s="2" t="n">
        <v/>
      </c>
      <c r="J4775" s="2" t="inlineStr">
        <is>
          <t>TERCEIRO</t>
        </is>
      </c>
    </row>
    <row r="4776">
      <c r="A4776" s="2" t="n">
        <v>8</v>
      </c>
      <c r="B4776" s="2" t="n">
        <v>1965</v>
      </c>
      <c r="C4776" s="2" t="inlineStr">
        <is>
          <t>SEPARACAO</t>
        </is>
      </c>
      <c r="D4776" s="2" t="inlineStr">
        <is>
          <t>T40002434</t>
        </is>
      </c>
      <c r="E4776" s="2" t="inlineStr">
        <is>
          <t>JHONATAS DEODORO CAMARGO ALVES</t>
        </is>
      </c>
      <c r="F4776" s="2" t="n">
        <v>684</v>
      </c>
      <c r="G4776" s="2" t="n">
        <v>22.78</v>
      </c>
      <c r="H4776" s="2" t="n">
        <v>30</v>
      </c>
      <c r="I4776" s="2" t="n">
        <v/>
      </c>
      <c r="J4776" s="2" t="inlineStr">
        <is>
          <t>TERCEIRO</t>
        </is>
      </c>
    </row>
    <row r="4777">
      <c r="A4777" s="2" t="n">
        <v>8</v>
      </c>
      <c r="B4777" s="2" t="n">
        <v>1965</v>
      </c>
      <c r="C4777" s="2" t="inlineStr">
        <is>
          <t>SEPARACAO</t>
        </is>
      </c>
      <c r="D4777" s="2" t="inlineStr">
        <is>
          <t>T40002435</t>
        </is>
      </c>
      <c r="E4777" s="2" t="inlineStr">
        <is>
          <t>GUILHERME DE ALMEIDA ARAUJO</t>
        </is>
      </c>
      <c r="F4777" s="2" t="n">
        <v>1523</v>
      </c>
      <c r="G4777" s="2" t="n">
        <v>39.73</v>
      </c>
      <c r="H4777" s="2" t="n">
        <v>38</v>
      </c>
      <c r="I4777" s="2" t="n">
        <v/>
      </c>
      <c r="J4777" s="2" t="inlineStr">
        <is>
          <t>TERCEIRO</t>
        </is>
      </c>
    </row>
    <row r="4778">
      <c r="A4778" s="2" t="n">
        <v>8</v>
      </c>
      <c r="B4778" s="2" t="n">
        <v>1965</v>
      </c>
      <c r="C4778" s="2" t="inlineStr">
        <is>
          <t>SEPARACAO</t>
        </is>
      </c>
      <c r="D4778" s="2" t="inlineStr">
        <is>
          <t>T40002436</t>
        </is>
      </c>
      <c r="E4778" s="2" t="inlineStr">
        <is>
          <t>DORCEUS RICHECARD</t>
        </is>
      </c>
      <c r="F4778" s="2" t="n">
        <v>1918</v>
      </c>
      <c r="G4778" s="2" t="n">
        <v>51.7</v>
      </c>
      <c r="H4778" s="2" t="n">
        <v>37</v>
      </c>
      <c r="I4778" s="2" t="n">
        <v/>
      </c>
      <c r="J4778" s="2" t="inlineStr">
        <is>
          <t>TERCEIRO</t>
        </is>
      </c>
    </row>
    <row r="4779">
      <c r="A4779" s="2" t="n">
        <v>8</v>
      </c>
      <c r="B4779" s="2" t="n">
        <v>1965</v>
      </c>
      <c r="C4779" s="2" t="inlineStr">
        <is>
          <t>SEPARACAO</t>
        </is>
      </c>
      <c r="D4779" s="2" t="inlineStr">
        <is>
          <t>T40002441</t>
        </is>
      </c>
      <c r="E4779" s="2" t="inlineStr">
        <is>
          <t>ULISSES GONCALVES TRINDADE</t>
        </is>
      </c>
      <c r="F4779" s="2" t="n">
        <v>885</v>
      </c>
      <c r="G4779" s="2" t="n">
        <v>30.6</v>
      </c>
      <c r="H4779" s="2" t="n">
        <v>29</v>
      </c>
      <c r="I4779" s="2" t="n">
        <v/>
      </c>
      <c r="J4779" s="2" t="inlineStr">
        <is>
          <t>TERCEIRO</t>
        </is>
      </c>
    </row>
    <row r="4780">
      <c r="A4780" s="2" t="n">
        <v>8</v>
      </c>
      <c r="B4780" s="2" t="n">
        <v>1965</v>
      </c>
      <c r="C4780" s="2" t="inlineStr">
        <is>
          <t>SEPARACAO</t>
        </is>
      </c>
      <c r="D4780" s="2" t="inlineStr">
        <is>
          <t>T40002442</t>
        </is>
      </c>
      <c r="E4780" s="2" t="inlineStr">
        <is>
          <t>Paulo Henrique Lournco do Cruz Silva</t>
        </is>
      </c>
      <c r="F4780" s="2" t="n">
        <v>1604</v>
      </c>
      <c r="G4780" s="2" t="n">
        <v>46.49</v>
      </c>
      <c r="H4780" s="2" t="n">
        <v>35</v>
      </c>
      <c r="I4780" s="2" t="n">
        <v/>
      </c>
      <c r="J4780" s="2" t="inlineStr">
        <is>
          <t>TERCEIRO</t>
        </is>
      </c>
    </row>
    <row r="4781">
      <c r="A4781" s="2" t="n">
        <v>8</v>
      </c>
      <c r="B4781" s="2" t="n">
        <v>1965</v>
      </c>
      <c r="C4781" s="2" t="inlineStr">
        <is>
          <t>SEPARACAO</t>
        </is>
      </c>
      <c r="D4781" s="2" t="inlineStr">
        <is>
          <t>T40002443</t>
        </is>
      </c>
      <c r="E4781" s="2" t="inlineStr">
        <is>
          <t>NICOLAS MORAES DOS SANTOS</t>
        </is>
      </c>
      <c r="F4781" s="2" t="n">
        <v>2031</v>
      </c>
      <c r="G4781" s="2" t="n">
        <v>49.76</v>
      </c>
      <c r="H4781" s="2" t="n">
        <v>41</v>
      </c>
      <c r="I4781" s="2" t="n">
        <v/>
      </c>
      <c r="J4781" s="2" t="inlineStr">
        <is>
          <t>TERCEIRO</t>
        </is>
      </c>
    </row>
    <row r="4782">
      <c r="A4782" s="2" t="n">
        <v>8</v>
      </c>
      <c r="B4782" s="2" t="n">
        <v>1965</v>
      </c>
      <c r="C4782" s="2" t="inlineStr">
        <is>
          <t>SEPARACAO</t>
        </is>
      </c>
      <c r="D4782" s="2" t="inlineStr">
        <is>
          <t>T40002444</t>
        </is>
      </c>
      <c r="E4782" s="2" t="inlineStr">
        <is>
          <t>CAIO VINICIUS DAMASCENA</t>
        </is>
      </c>
      <c r="F4782" s="2" t="n">
        <v>82</v>
      </c>
      <c r="G4782" s="2" t="n">
        <v>5.53</v>
      </c>
      <c r="H4782" s="2" t="n">
        <v>15</v>
      </c>
      <c r="I4782" s="2" t="n">
        <v/>
      </c>
      <c r="J4782" s="2" t="inlineStr">
        <is>
          <t>TERCEIRO</t>
        </is>
      </c>
    </row>
    <row r="4783">
      <c r="A4783" s="2" t="n">
        <v>8</v>
      </c>
      <c r="B4783" s="2" t="n">
        <v>1965</v>
      </c>
      <c r="C4783" s="2" t="inlineStr">
        <is>
          <t>SEPARACAO</t>
        </is>
      </c>
      <c r="D4783" s="2" t="inlineStr">
        <is>
          <t>T40002445</t>
        </is>
      </c>
      <c r="E4783" s="2" t="inlineStr">
        <is>
          <t>JULIO CESAR FERREIRA PINHEIRO</t>
        </is>
      </c>
      <c r="F4783" s="2" t="n">
        <v>679</v>
      </c>
      <c r="G4783" s="2" t="n">
        <v>22.95</v>
      </c>
      <c r="H4783" s="2" t="n">
        <v>30</v>
      </c>
      <c r="I4783" s="2" t="n">
        <v/>
      </c>
      <c r="J4783" s="2" t="inlineStr">
        <is>
          <t>TERCEIRO</t>
        </is>
      </c>
    </row>
    <row r="4784">
      <c r="A4784" s="2" t="n">
        <v>8</v>
      </c>
      <c r="B4784" s="2" t="n">
        <v>1965</v>
      </c>
      <c r="C4784" s="2" t="inlineStr">
        <is>
          <t>SEPARACAO</t>
        </is>
      </c>
      <c r="D4784" s="2" t="inlineStr">
        <is>
          <t>T40002450</t>
        </is>
      </c>
      <c r="E4784" s="2" t="inlineStr">
        <is>
          <t>ROBERTO FELIPE DO AMARAL</t>
        </is>
      </c>
      <c r="F4784" s="2" t="n">
        <v>893</v>
      </c>
      <c r="G4784" s="2" t="n">
        <v>22.53</v>
      </c>
      <c r="H4784" s="2" t="n">
        <v>40</v>
      </c>
      <c r="I4784" s="2" t="n">
        <v/>
      </c>
      <c r="J4784" s="2" t="inlineStr">
        <is>
          <t>TERCEIRO</t>
        </is>
      </c>
    </row>
    <row r="4785">
      <c r="A4785" s="2" t="n">
        <v>8</v>
      </c>
      <c r="B4785" s="2" t="n">
        <v>1965</v>
      </c>
      <c r="C4785" s="2" t="inlineStr">
        <is>
          <t>SEPARACAO</t>
        </is>
      </c>
      <c r="D4785" s="2" t="inlineStr">
        <is>
          <t>T40002454</t>
        </is>
      </c>
      <c r="E4785" s="2" t="inlineStr">
        <is>
          <t>Everton Adilson de Souza Alves</t>
        </is>
      </c>
      <c r="F4785" s="2" t="n">
        <v>364</v>
      </c>
      <c r="G4785" s="2" t="n">
        <v>11.86</v>
      </c>
      <c r="H4785" s="2" t="n">
        <v>31</v>
      </c>
      <c r="I4785" s="2" t="n">
        <v/>
      </c>
      <c r="J4785" s="2" t="inlineStr">
        <is>
          <t>TERCEIRO</t>
        </is>
      </c>
    </row>
    <row r="4786">
      <c r="A4786" s="2" t="n">
        <v>8</v>
      </c>
      <c r="B4786" s="2" t="n">
        <v>1965</v>
      </c>
      <c r="C4786" s="2" t="inlineStr">
        <is>
          <t>SEPARACAO</t>
        </is>
      </c>
      <c r="D4786" s="2" t="inlineStr">
        <is>
          <t>T90004484</t>
        </is>
      </c>
      <c r="E4786" s="2" t="inlineStr">
        <is>
          <t>WELLINGTON SILVA DE ALBUQUERQUE</t>
        </is>
      </c>
      <c r="F4786" s="2" t="n">
        <v>268</v>
      </c>
      <c r="G4786" s="2" t="n">
        <v>3.96</v>
      </c>
      <c r="H4786" s="2" t="n">
        <v>68</v>
      </c>
      <c r="I4786" s="2" t="n">
        <v/>
      </c>
      <c r="J4786" s="2" t="inlineStr">
        <is>
          <t>TERCEIRO</t>
        </is>
      </c>
    </row>
    <row r="4787">
      <c r="A4787" s="2" t="n">
        <v>8</v>
      </c>
      <c r="B4787" s="2" t="n">
        <v>1965</v>
      </c>
      <c r="C4787" s="2" t="inlineStr">
        <is>
          <t>SEPARACAO</t>
        </is>
      </c>
      <c r="D4787" s="2" t="inlineStr">
        <is>
          <t>T90004492</t>
        </is>
      </c>
      <c r="E4787" s="2" t="inlineStr">
        <is>
          <t>RUAN DA ROCHA DA SILVA</t>
        </is>
      </c>
      <c r="F4787" s="2" t="n">
        <v>11306</v>
      </c>
      <c r="G4787" s="2" t="n">
        <v>120.4</v>
      </c>
      <c r="H4787" s="2" t="n">
        <v>94</v>
      </c>
      <c r="I4787" s="2" t="n">
        <v/>
      </c>
      <c r="J4787" s="2" t="inlineStr">
        <is>
          <t>TERCEIRO</t>
        </is>
      </c>
    </row>
    <row r="4788">
      <c r="A4788" s="2" t="n">
        <v>8</v>
      </c>
      <c r="B4788" s="2" t="n">
        <v>1965</v>
      </c>
      <c r="C4788" s="2" t="inlineStr">
        <is>
          <t>SEPARACAO</t>
        </is>
      </c>
      <c r="D4788" s="2" t="inlineStr">
        <is>
          <t>T90004581</t>
        </is>
      </c>
      <c r="E4788" s="2" t="inlineStr">
        <is>
          <t>DIOGO GABRIEL DE SOUZA SILVA</t>
        </is>
      </c>
      <c r="F4788" s="2" t="n">
        <v>3979</v>
      </c>
      <c r="G4788" s="2" t="n">
        <v>86.64</v>
      </c>
      <c r="H4788" s="2" t="n">
        <v>46</v>
      </c>
      <c r="I4788" s="2" t="n">
        <v/>
      </c>
      <c r="J4788" s="2" t="inlineStr">
        <is>
          <t>TERCEIRO</t>
        </is>
      </c>
    </row>
    <row r="4789">
      <c r="A4789" s="2" t="n">
        <v>8</v>
      </c>
      <c r="B4789" s="2" t="n">
        <v>1965</v>
      </c>
      <c r="C4789" s="2" t="inlineStr">
        <is>
          <t>SEPARACAO</t>
        </is>
      </c>
      <c r="D4789" s="2" t="inlineStr">
        <is>
          <t>T90004685</t>
        </is>
      </c>
      <c r="E4789" s="2" t="inlineStr">
        <is>
          <t>JORGE HERCULES PEREIRA DE SOUSA</t>
        </is>
      </c>
      <c r="F4789" s="2" t="n">
        <v>8849</v>
      </c>
      <c r="G4789" s="2" t="n">
        <v>164.73</v>
      </c>
      <c r="H4789" s="2" t="n">
        <v>54</v>
      </c>
      <c r="I4789" s="2" t="n">
        <v/>
      </c>
      <c r="J4789" s="2" t="inlineStr">
        <is>
          <t>TERCEIRO</t>
        </is>
      </c>
    </row>
    <row r="4790">
      <c r="A4790" s="2" t="n">
        <v>8</v>
      </c>
      <c r="B4790" s="2" t="n">
        <v>1965</v>
      </c>
      <c r="C4790" s="2" t="inlineStr">
        <is>
          <t>SEPARACAO</t>
        </is>
      </c>
      <c r="D4790" s="2" t="inlineStr">
        <is>
          <t>T90004691</t>
        </is>
      </c>
      <c r="E4790" s="2" t="inlineStr">
        <is>
          <t>JULIANA DA SILVA</t>
        </is>
      </c>
      <c r="F4790" s="2" t="n">
        <v>13501</v>
      </c>
      <c r="G4790" s="2" t="n">
        <v>130.85</v>
      </c>
      <c r="H4790" s="2" t="n">
        <v>103</v>
      </c>
      <c r="I4790" s="2" t="n">
        <v/>
      </c>
      <c r="J4790" s="2" t="inlineStr">
        <is>
          <t>TERCEIRO</t>
        </is>
      </c>
    </row>
    <row r="4791">
      <c r="A4791" s="2" t="n">
        <v>8</v>
      </c>
      <c r="B4791" s="2" t="n">
        <v>1965</v>
      </c>
      <c r="C4791" s="2" t="inlineStr">
        <is>
          <t>SEPARACAO</t>
        </is>
      </c>
      <c r="D4791" s="2" t="inlineStr">
        <is>
          <t>T90004698</t>
        </is>
      </c>
      <c r="E4791" s="2" t="inlineStr">
        <is>
          <t>JULIO CESAR</t>
        </is>
      </c>
      <c r="F4791" s="2" t="n">
        <v>12939</v>
      </c>
      <c r="G4791" s="2" t="n">
        <v>159.27</v>
      </c>
      <c r="H4791" s="2" t="n">
        <v>81</v>
      </c>
      <c r="I4791" s="2" t="n">
        <v/>
      </c>
      <c r="J4791" s="2" t="inlineStr">
        <is>
          <t>TERCEIRO</t>
        </is>
      </c>
    </row>
    <row r="4792">
      <c r="A4792" s="2" t="n">
        <v>8</v>
      </c>
      <c r="B4792" s="2" t="n">
        <v>1965</v>
      </c>
      <c r="C4792" s="2" t="inlineStr">
        <is>
          <t>SEPARACAO</t>
        </is>
      </c>
      <c r="D4792" s="2" t="inlineStr">
        <is>
          <t>T90004746</t>
        </is>
      </c>
      <c r="E4792" s="2" t="inlineStr">
        <is>
          <t>MARCIA REGINA SILVA MARQUES</t>
        </is>
      </c>
      <c r="F4792" s="2" t="n">
        <v>886</v>
      </c>
      <c r="G4792" s="2" t="n">
        <v>22.64</v>
      </c>
      <c r="H4792" s="2" t="n">
        <v>39</v>
      </c>
      <c r="I4792" s="2" t="n">
        <v/>
      </c>
      <c r="J4792" s="2" t="inlineStr">
        <is>
          <t>TERCEIRO</t>
        </is>
      </c>
    </row>
    <row r="4793">
      <c r="A4793" s="2" t="n">
        <v>8</v>
      </c>
      <c r="B4793" s="2" t="n">
        <v>1965</v>
      </c>
      <c r="C4793" s="2" t="inlineStr">
        <is>
          <t>SEPARACAO</t>
        </is>
      </c>
      <c r="D4793" s="2" t="inlineStr">
        <is>
          <t>T90004811</t>
        </is>
      </c>
      <c r="E4793" s="2" t="inlineStr">
        <is>
          <t>VILDETE FIGUEIREDO NEVES</t>
        </is>
      </c>
      <c r="F4793" s="2" t="n">
        <v>2011</v>
      </c>
      <c r="G4793" s="2" t="n">
        <v>45.73</v>
      </c>
      <c r="H4793" s="2" t="n">
        <v>44</v>
      </c>
      <c r="I4793" s="2" t="n">
        <v/>
      </c>
      <c r="J4793" s="2" t="inlineStr">
        <is>
          <t>TERCEIRO</t>
        </is>
      </c>
    </row>
    <row r="4794">
      <c r="A4794" s="2" t="n">
        <v>8</v>
      </c>
      <c r="B4794" s="2" t="n">
        <v>1965</v>
      </c>
      <c r="C4794" s="2" t="inlineStr">
        <is>
          <t>SEPARACAO</t>
        </is>
      </c>
      <c r="D4794" s="2" t="inlineStr">
        <is>
          <t>T90004830</t>
        </is>
      </c>
      <c r="E4794" s="2" t="inlineStr">
        <is>
          <t>MARCUS VINICIUS PRAZERES DOS SANTOS</t>
        </is>
      </c>
      <c r="F4794" s="2" t="n">
        <v>8833</v>
      </c>
      <c r="G4794" s="2" t="n">
        <v>112.79</v>
      </c>
      <c r="H4794" s="2" t="n">
        <v>78</v>
      </c>
      <c r="I4794" s="2" t="n">
        <v/>
      </c>
      <c r="J4794" s="2" t="inlineStr">
        <is>
          <t>TERCEIRO</t>
        </is>
      </c>
    </row>
    <row r="4795">
      <c r="A4795" s="2" t="n">
        <v>8</v>
      </c>
      <c r="B4795" s="2" t="n">
        <v>1965</v>
      </c>
      <c r="C4795" s="2" t="inlineStr">
        <is>
          <t>SEPARACAO</t>
        </is>
      </c>
      <c r="D4795" s="2" t="inlineStr">
        <is>
          <t>T90004859</t>
        </is>
      </c>
      <c r="E4795" s="2" t="inlineStr">
        <is>
          <t>MARIA DE FATIMA</t>
        </is>
      </c>
      <c r="F4795" s="2" t="n">
        <v>9255</v>
      </c>
      <c r="G4795" s="2" t="n">
        <v>143.18</v>
      </c>
      <c r="H4795" s="2" t="n">
        <v>65</v>
      </c>
      <c r="I4795" s="2" t="n">
        <v/>
      </c>
      <c r="J4795" s="2" t="inlineStr">
        <is>
          <t>TERCEIRO</t>
        </is>
      </c>
    </row>
    <row r="4796">
      <c r="A4796" s="2" t="n">
        <v>8</v>
      </c>
      <c r="B4796" s="2" t="n">
        <v>1965</v>
      </c>
      <c r="C4796" s="2" t="inlineStr">
        <is>
          <t>SEPARACAO</t>
        </is>
      </c>
      <c r="D4796" s="2" t="inlineStr">
        <is>
          <t>T90004895</t>
        </is>
      </c>
      <c r="E4796" s="2" t="inlineStr">
        <is>
          <t>DAIANE COSTA DE ABREU</t>
        </is>
      </c>
      <c r="F4796" s="2" t="n">
        <v>5589</v>
      </c>
      <c r="G4796" s="2" t="n">
        <v>152.05</v>
      </c>
      <c r="H4796" s="2" t="n">
        <v>37</v>
      </c>
      <c r="I4796" s="2" t="n">
        <v/>
      </c>
      <c r="J4796" s="2" t="inlineStr">
        <is>
          <t>TERCEIRO</t>
        </is>
      </c>
    </row>
    <row r="4797">
      <c r="A4797" s="2" t="n">
        <v>8</v>
      </c>
      <c r="B4797" s="2" t="n">
        <v>1965</v>
      </c>
      <c r="C4797" s="2" t="inlineStr">
        <is>
          <t>SEPARACAO</t>
        </is>
      </c>
      <c r="D4797" s="2" t="inlineStr">
        <is>
          <t>T90004901</t>
        </is>
      </c>
      <c r="E4797" s="2" t="inlineStr">
        <is>
          <t>MARCOS NELSON DO NASCIMENTO</t>
        </is>
      </c>
      <c r="F4797" s="2" t="n">
        <v>5879</v>
      </c>
      <c r="G4797" s="2" t="n">
        <v>119.74</v>
      </c>
      <c r="H4797" s="2" t="n">
        <v>49</v>
      </c>
      <c r="I4797" s="2" t="n">
        <v/>
      </c>
      <c r="J4797" s="2" t="inlineStr">
        <is>
          <t>TERCEIRO</t>
        </is>
      </c>
    </row>
    <row r="4798">
      <c r="A4798" s="2" t="n">
        <v>8</v>
      </c>
      <c r="B4798" s="2" t="n">
        <v>1965</v>
      </c>
      <c r="C4798" s="2" t="inlineStr">
        <is>
          <t>SEPARACAO</t>
        </is>
      </c>
      <c r="D4798" s="2" t="inlineStr">
        <is>
          <t>T90004954</t>
        </is>
      </c>
      <c r="E4798" s="2" t="inlineStr">
        <is>
          <t>CARLOS EDUARDO LOURENCO SANTOS</t>
        </is>
      </c>
      <c r="F4798" s="2" t="n">
        <v>705</v>
      </c>
      <c r="G4798" s="2" t="n">
        <v>12.17</v>
      </c>
      <c r="H4798" s="2" t="n">
        <v>58</v>
      </c>
      <c r="I4798" s="2" t="n">
        <v/>
      </c>
      <c r="J4798" s="2" t="inlineStr">
        <is>
          <t>TERCEIRO</t>
        </is>
      </c>
    </row>
    <row r="4799">
      <c r="A4799" s="2" t="n">
        <v>8</v>
      </c>
      <c r="B4799" s="2" t="n">
        <v>1965</v>
      </c>
      <c r="C4799" s="2" t="inlineStr">
        <is>
          <t>SEPARACAO</t>
        </is>
      </c>
      <c r="D4799" s="2" t="inlineStr">
        <is>
          <t>T90004990</t>
        </is>
      </c>
      <c r="E4799" s="2" t="inlineStr">
        <is>
          <t>IGOR NOBRE MENEZES</t>
        </is>
      </c>
      <c r="F4799" s="2" t="n">
        <v>8967</v>
      </c>
      <c r="G4799" s="2" t="n">
        <v>138.28</v>
      </c>
      <c r="H4799" s="2" t="n">
        <v>65</v>
      </c>
      <c r="I4799" s="2" t="n">
        <v/>
      </c>
      <c r="J4799" s="2" t="inlineStr">
        <is>
          <t>TERCEIRO</t>
        </is>
      </c>
    </row>
    <row r="4800">
      <c r="A4800" s="2" t="n">
        <v>8</v>
      </c>
      <c r="B4800" s="2" t="n">
        <v>1965</v>
      </c>
      <c r="C4800" s="2" t="inlineStr">
        <is>
          <t>SEPARACAO</t>
        </is>
      </c>
      <c r="D4800" s="2" t="inlineStr">
        <is>
          <t>T90005017</t>
        </is>
      </c>
      <c r="E4800" s="2" t="inlineStr">
        <is>
          <t>MELVIM MARQUES</t>
        </is>
      </c>
      <c r="F4800" s="2" t="n">
        <v>5126</v>
      </c>
      <c r="G4800" s="2" t="n">
        <v>122.16</v>
      </c>
      <c r="H4800" s="2" t="n">
        <v>42</v>
      </c>
      <c r="I4800" s="2" t="n">
        <v/>
      </c>
      <c r="J4800" s="2" t="inlineStr">
        <is>
          <t>TERCEIRO</t>
        </is>
      </c>
    </row>
    <row r="4801">
      <c r="A4801" s="2" t="n">
        <v>8</v>
      </c>
      <c r="B4801" s="2" t="n">
        <v>1965</v>
      </c>
      <c r="C4801" s="2" t="inlineStr">
        <is>
          <t>SEPARACAO</t>
        </is>
      </c>
      <c r="D4801" s="2" t="inlineStr">
        <is>
          <t>T90005030</t>
        </is>
      </c>
      <c r="E4801" s="2" t="inlineStr">
        <is>
          <t>RYAN BERNADO SALATINO</t>
        </is>
      </c>
      <c r="F4801" s="2" t="n">
        <v>7437</v>
      </c>
      <c r="G4801" s="2" t="n">
        <v>121.17</v>
      </c>
      <c r="H4801" s="2" t="n">
        <v>61</v>
      </c>
      <c r="I4801" s="2" t="n">
        <v/>
      </c>
      <c r="J4801" s="2" t="inlineStr">
        <is>
          <t>TERCEIRO</t>
        </is>
      </c>
    </row>
    <row r="4802">
      <c r="A4802" s="2" t="n">
        <v>8</v>
      </c>
      <c r="B4802" s="2" t="n">
        <v>1965</v>
      </c>
      <c r="C4802" s="2" t="inlineStr">
        <is>
          <t>SEPARACAO</t>
        </is>
      </c>
      <c r="D4802" s="2" t="inlineStr">
        <is>
          <t>T90005033</t>
        </is>
      </c>
      <c r="E4802" s="2" t="inlineStr">
        <is>
          <t>MATHEUS FRANCISCO DOS SANTOS</t>
        </is>
      </c>
      <c r="F4802" s="2" t="n">
        <v>1815</v>
      </c>
      <c r="G4802" s="2" t="n">
        <v>28.75</v>
      </c>
      <c r="H4802" s="2" t="n">
        <v>63</v>
      </c>
      <c r="I4802" s="2" t="n">
        <v/>
      </c>
      <c r="J4802" s="2" t="inlineStr">
        <is>
          <t>TERCEIRO</t>
        </is>
      </c>
    </row>
    <row r="4803">
      <c r="A4803" s="2" t="n">
        <v>8</v>
      </c>
      <c r="B4803" s="2" t="n">
        <v>1965</v>
      </c>
      <c r="C4803" s="2" t="inlineStr">
        <is>
          <t>SEPARACAO</t>
        </is>
      </c>
      <c r="D4803" s="2" t="inlineStr">
        <is>
          <t>T90005035</t>
        </is>
      </c>
      <c r="E4803" s="2" t="inlineStr">
        <is>
          <t>ANTONIO WESLEY FLORENCO DE SOUSA</t>
        </is>
      </c>
      <c r="F4803" s="2" t="n">
        <v>8001</v>
      </c>
      <c r="G4803" s="2" t="n">
        <v>103.48</v>
      </c>
      <c r="H4803" s="2" t="n">
        <v>77</v>
      </c>
      <c r="I4803" s="2" t="n">
        <v/>
      </c>
      <c r="J4803" s="2" t="inlineStr">
        <is>
          <t>TERCEIRO</t>
        </is>
      </c>
    </row>
    <row r="4804">
      <c r="A4804" s="2" t="n">
        <v>8</v>
      </c>
      <c r="B4804" s="2" t="n">
        <v>1965</v>
      </c>
      <c r="C4804" s="2" t="inlineStr">
        <is>
          <t>SEPARACAO</t>
        </is>
      </c>
      <c r="D4804" s="2" t="inlineStr">
        <is>
          <t>T90005050</t>
        </is>
      </c>
      <c r="E4804" s="2" t="inlineStr">
        <is>
          <t>LEIDIANE GOMES RIBEIRO</t>
        </is>
      </c>
      <c r="F4804" s="2" t="n">
        <v>6470</v>
      </c>
      <c r="G4804" s="2" t="n">
        <v>120.67</v>
      </c>
      <c r="H4804" s="2" t="n">
        <v>54</v>
      </c>
      <c r="I4804" s="2" t="n">
        <v/>
      </c>
      <c r="J4804" s="2" t="inlineStr">
        <is>
          <t>TERCEIRO</t>
        </is>
      </c>
    </row>
    <row r="4805">
      <c r="A4805" s="2" t="n">
        <v>8</v>
      </c>
      <c r="B4805" s="2" t="n">
        <v>1965</v>
      </c>
      <c r="C4805" s="2" t="inlineStr">
        <is>
          <t>SEPARACAO</t>
        </is>
      </c>
      <c r="D4805" s="2" t="inlineStr">
        <is>
          <t>T90005059</t>
        </is>
      </c>
      <c r="E4805" s="2" t="inlineStr">
        <is>
          <t>CRISTIAN DE GOUVEIA BOLIVAR</t>
        </is>
      </c>
      <c r="F4805" s="2" t="n">
        <v>8214</v>
      </c>
      <c r="G4805" s="2" t="n">
        <v>113.98</v>
      </c>
      <c r="H4805" s="2" t="n">
        <v>72</v>
      </c>
      <c r="I4805" s="2" t="n">
        <v/>
      </c>
      <c r="J4805" s="2" t="inlineStr">
        <is>
          <t>TERCEIRO</t>
        </is>
      </c>
    </row>
    <row r="4806">
      <c r="A4806" s="2" t="n">
        <v>8</v>
      </c>
      <c r="B4806" s="2" t="n">
        <v>1965</v>
      </c>
      <c r="C4806" s="2" t="inlineStr">
        <is>
          <t>SEPARACAO</t>
        </is>
      </c>
      <c r="D4806" s="2" t="inlineStr">
        <is>
          <t>T90005073</t>
        </is>
      </c>
      <c r="E4806" s="2" t="inlineStr">
        <is>
          <t>ALLAN LUIZ DOS SANTOS</t>
        </is>
      </c>
      <c r="F4806" s="2" t="n">
        <v>4680</v>
      </c>
      <c r="G4806" s="2" t="n">
        <v>87.64</v>
      </c>
      <c r="H4806" s="2" t="n">
        <v>53</v>
      </c>
      <c r="I4806" s="2" t="n">
        <v/>
      </c>
      <c r="J4806" s="2" t="inlineStr">
        <is>
          <t>TERCEIRO</t>
        </is>
      </c>
    </row>
    <row r="4807">
      <c r="A4807" s="2" t="n">
        <v>8</v>
      </c>
      <c r="B4807" s="2" t="n">
        <v>1965</v>
      </c>
      <c r="C4807" s="2" t="inlineStr">
        <is>
          <t>SEPARACAO</t>
        </is>
      </c>
      <c r="D4807" s="2" t="inlineStr">
        <is>
          <t>T90005076</t>
        </is>
      </c>
      <c r="E4807" s="2" t="inlineStr">
        <is>
          <t>FELIPE GOMES GUIMARAES</t>
        </is>
      </c>
      <c r="F4807" s="2" t="n">
        <v>9433</v>
      </c>
      <c r="G4807" s="2" t="n">
        <v>98.17</v>
      </c>
      <c r="H4807" s="2" t="n">
        <v>96</v>
      </c>
      <c r="I4807" s="2" t="n">
        <v/>
      </c>
      <c r="J4807" s="2" t="inlineStr">
        <is>
          <t>TERCEIRO</t>
        </is>
      </c>
    </row>
    <row r="4808">
      <c r="A4808" s="2" t="n">
        <v>8</v>
      </c>
      <c r="B4808" s="2" t="n">
        <v>1965</v>
      </c>
      <c r="C4808" s="2" t="inlineStr">
        <is>
          <t>SEPARACAO</t>
        </is>
      </c>
      <c r="D4808" s="2" t="inlineStr">
        <is>
          <t>T90005087</t>
        </is>
      </c>
      <c r="E4808" s="2" t="inlineStr">
        <is>
          <t>KARINA CINTIA C. DOS SANTOS</t>
        </is>
      </c>
      <c r="F4808" s="2" t="n">
        <v>6684</v>
      </c>
      <c r="G4808" s="2" t="n">
        <v>109.79</v>
      </c>
      <c r="H4808" s="2" t="n">
        <v>61</v>
      </c>
      <c r="I4808" s="2" t="n">
        <v/>
      </c>
      <c r="J4808" s="2" t="inlineStr">
        <is>
          <t>TERCEIRO</t>
        </is>
      </c>
    </row>
    <row r="4809">
      <c r="A4809" s="2" t="n">
        <v>8</v>
      </c>
      <c r="B4809" s="2" t="n">
        <v>1965</v>
      </c>
      <c r="C4809" s="2" t="inlineStr">
        <is>
          <t>SEPARACAO</t>
        </is>
      </c>
      <c r="D4809" s="2" t="inlineStr">
        <is>
          <t>T90005089</t>
        </is>
      </c>
      <c r="E4809" s="2" t="inlineStr">
        <is>
          <t>PALOMA MONTEIRO DE LIMA</t>
        </is>
      </c>
      <c r="F4809" s="2" t="n">
        <v>8946</v>
      </c>
      <c r="G4809" s="2" t="n">
        <v>113.74</v>
      </c>
      <c r="H4809" s="2" t="n">
        <v>79</v>
      </c>
      <c r="I4809" s="2" t="n">
        <v/>
      </c>
      <c r="J4809" s="2" t="inlineStr">
        <is>
          <t>TERCEIRO</t>
        </is>
      </c>
    </row>
    <row r="4810">
      <c r="A4810" s="2" t="n">
        <v>8</v>
      </c>
      <c r="B4810" s="2" t="n">
        <v>1965</v>
      </c>
      <c r="C4810" s="2" t="inlineStr">
        <is>
          <t>SEPARACAO</t>
        </is>
      </c>
      <c r="D4810" s="2" t="inlineStr">
        <is>
          <t>T90005094</t>
        </is>
      </c>
      <c r="E4810" s="2" t="inlineStr">
        <is>
          <t>VALDETE PEREIRA DA COSTA</t>
        </is>
      </c>
      <c r="F4810" s="2" t="n">
        <v>7023</v>
      </c>
      <c r="G4810" s="2" t="n">
        <v>103.37</v>
      </c>
      <c r="H4810" s="2" t="n">
        <v>68</v>
      </c>
      <c r="I4810" s="2" t="n">
        <v/>
      </c>
      <c r="J4810" s="2" t="inlineStr">
        <is>
          <t>TERCEIRO</t>
        </is>
      </c>
    </row>
    <row r="4811">
      <c r="A4811" s="2" t="n">
        <v>8</v>
      </c>
      <c r="B4811" s="2" t="n">
        <v>1965</v>
      </c>
      <c r="C4811" s="2" t="inlineStr">
        <is>
          <t>SEPARACAO</t>
        </is>
      </c>
      <c r="D4811" s="2" t="inlineStr">
        <is>
          <t>T90005095</t>
        </is>
      </c>
      <c r="E4811" s="2" t="inlineStr">
        <is>
          <t>CRISTIAN PEREIRA DOS SANTOS</t>
        </is>
      </c>
      <c r="F4811" s="2" t="n">
        <v>12449</v>
      </c>
      <c r="G4811" s="2" t="n">
        <v>123.48</v>
      </c>
      <c r="H4811" s="2" t="n">
        <v>101</v>
      </c>
      <c r="I4811" s="2" t="n">
        <v/>
      </c>
      <c r="J4811" s="2" t="inlineStr">
        <is>
          <t>TERCEIRO</t>
        </is>
      </c>
    </row>
    <row r="4812">
      <c r="A4812" s="2" t="n">
        <v>8</v>
      </c>
      <c r="B4812" s="2" t="n">
        <v>1965</v>
      </c>
      <c r="C4812" s="2" t="inlineStr">
        <is>
          <t>SEPARACAO</t>
        </is>
      </c>
      <c r="D4812" s="2" t="inlineStr">
        <is>
          <t>T90005096</t>
        </is>
      </c>
      <c r="E4812" s="2" t="inlineStr">
        <is>
          <t>DIOGO AFONSO DE OLIVEIRA</t>
        </is>
      </c>
      <c r="F4812" s="2" t="n">
        <v>11868</v>
      </c>
      <c r="G4812" s="2" t="n">
        <v>152.36</v>
      </c>
      <c r="H4812" s="2" t="n">
        <v>78</v>
      </c>
      <c r="I4812" s="2" t="n">
        <v/>
      </c>
      <c r="J4812" s="2" t="inlineStr">
        <is>
          <t>TERCEIRO</t>
        </is>
      </c>
    </row>
    <row r="4813">
      <c r="A4813" s="2" t="n">
        <v>8</v>
      </c>
      <c r="B4813" s="2" t="n">
        <v>1965</v>
      </c>
      <c r="C4813" s="2" t="inlineStr">
        <is>
          <t>SEPARACAO</t>
        </is>
      </c>
      <c r="D4813" s="2" t="inlineStr">
        <is>
          <t>T90005098</t>
        </is>
      </c>
      <c r="E4813" s="2" t="inlineStr">
        <is>
          <t>PHELLIP MEIRELES DE CAMPOS</t>
        </is>
      </c>
      <c r="F4813" s="2" t="n">
        <v>1513</v>
      </c>
      <c r="G4813" s="2" t="n">
        <v>42.01</v>
      </c>
      <c r="H4813" s="2" t="n">
        <v>36</v>
      </c>
      <c r="I4813" s="2" t="n">
        <v/>
      </c>
      <c r="J4813" s="2" t="inlineStr">
        <is>
          <t>TERCEIRO</t>
        </is>
      </c>
    </row>
    <row r="4814">
      <c r="A4814" s="2" t="n">
        <v>8</v>
      </c>
      <c r="B4814" s="2" t="n">
        <v>1965</v>
      </c>
      <c r="C4814" s="2" t="inlineStr">
        <is>
          <t>SEPARACAO</t>
        </is>
      </c>
      <c r="D4814" s="2" t="inlineStr">
        <is>
          <t>T90005108</t>
        </is>
      </c>
      <c r="E4814" s="2" t="inlineStr">
        <is>
          <t>SONIA MARIA OLIVEIRA CASTRO</t>
        </is>
      </c>
      <c r="F4814" s="2" t="n">
        <v>4937</v>
      </c>
      <c r="G4814" s="2" t="n">
        <v>62.92</v>
      </c>
      <c r="H4814" s="2" t="n">
        <v>78</v>
      </c>
      <c r="I4814" s="2" t="n">
        <v/>
      </c>
      <c r="J4814" s="2" t="inlineStr">
        <is>
          <t>TERCEIRO</t>
        </is>
      </c>
    </row>
    <row r="4815">
      <c r="A4815" s="2" t="n">
        <v>8</v>
      </c>
      <c r="B4815" s="2" t="n">
        <v>1965</v>
      </c>
      <c r="C4815" s="2" t="inlineStr">
        <is>
          <t>SEPARACAO</t>
        </is>
      </c>
      <c r="D4815" s="2" t="inlineStr">
        <is>
          <t>T90005109</t>
        </is>
      </c>
      <c r="E4815" s="2" t="inlineStr">
        <is>
          <t>JOAO VITOR BEZERRA DA SILVA</t>
        </is>
      </c>
      <c r="F4815" s="2" t="n">
        <v>15340</v>
      </c>
      <c r="G4815" s="2" t="n">
        <v>156.68</v>
      </c>
      <c r="H4815" s="2" t="n">
        <v>98</v>
      </c>
      <c r="I4815" s="2" t="n">
        <v/>
      </c>
      <c r="J4815" s="2" t="inlineStr">
        <is>
          <t>TERCEIRO</t>
        </is>
      </c>
    </row>
    <row r="4816">
      <c r="A4816" s="2" t="n">
        <v>8</v>
      </c>
      <c r="B4816" s="2" t="n">
        <v>1965</v>
      </c>
      <c r="C4816" s="2" t="inlineStr">
        <is>
          <t>SEPARACAO</t>
        </is>
      </c>
      <c r="D4816" s="2" t="inlineStr">
        <is>
          <t>T90005116</t>
        </is>
      </c>
      <c r="E4816" s="2" t="inlineStr">
        <is>
          <t>MAYLANA OLIVEIRA DA SILVA</t>
        </is>
      </c>
      <c r="F4816" s="2" t="n">
        <v>269</v>
      </c>
      <c r="G4816" s="2" t="n">
        <v>6.66</v>
      </c>
      <c r="H4816" s="2" t="n">
        <v>40</v>
      </c>
      <c r="I4816" s="2" t="n">
        <v/>
      </c>
      <c r="J4816" s="2" t="inlineStr">
        <is>
          <t>TERCEIRO</t>
        </is>
      </c>
    </row>
    <row r="4817">
      <c r="A4817" s="2" t="n">
        <v>8</v>
      </c>
      <c r="B4817" s="2" t="n">
        <v>1965</v>
      </c>
      <c r="C4817" s="2" t="inlineStr">
        <is>
          <t>SEPARACAO</t>
        </is>
      </c>
      <c r="D4817" s="2" t="inlineStr">
        <is>
          <t>T90005132</t>
        </is>
      </c>
      <c r="E4817" s="2" t="inlineStr">
        <is>
          <t>Michel Fagundes Bezerra</t>
        </is>
      </c>
      <c r="F4817" s="2" t="n">
        <v>8126</v>
      </c>
      <c r="G4817" s="2" t="n">
        <v>97.37</v>
      </c>
      <c r="H4817" s="2" t="n">
        <v>83</v>
      </c>
      <c r="I4817" s="2" t="n">
        <v/>
      </c>
      <c r="J4817" s="2" t="inlineStr">
        <is>
          <t>TERCEIRO</t>
        </is>
      </c>
    </row>
    <row r="4818">
      <c r="A4818" s="2" t="n">
        <v>8</v>
      </c>
      <c r="B4818" s="2" t="n">
        <v>1965</v>
      </c>
      <c r="C4818" s="2" t="inlineStr">
        <is>
          <t>SEPARACAO</t>
        </is>
      </c>
      <c r="D4818" s="2" t="inlineStr">
        <is>
          <t>T90005133</t>
        </is>
      </c>
      <c r="E4818" s="2" t="inlineStr">
        <is>
          <t>LUIZ FERNANDO G OLIVEIRA</t>
        </is>
      </c>
      <c r="F4818" s="2" t="n">
        <v>6364</v>
      </c>
      <c r="G4818" s="2" t="n">
        <v>63.12</v>
      </c>
      <c r="H4818" s="2" t="n">
        <v>101</v>
      </c>
      <c r="I4818" s="2" t="n">
        <v/>
      </c>
      <c r="J4818" s="2" t="inlineStr">
        <is>
          <t>TERCEIRO</t>
        </is>
      </c>
    </row>
    <row r="4819">
      <c r="A4819" s="2" t="n">
        <v>8</v>
      </c>
      <c r="B4819" s="2" t="n">
        <v>1965</v>
      </c>
      <c r="C4819" s="2" t="inlineStr">
        <is>
          <t>SEPARACAO</t>
        </is>
      </c>
      <c r="D4819" s="2" t="inlineStr">
        <is>
          <t>T90005134</t>
        </is>
      </c>
      <c r="E4819" s="2" t="inlineStr">
        <is>
          <t>MARCIEL APARECIDO DA SILVA</t>
        </is>
      </c>
      <c r="F4819" s="2" t="n">
        <v>7714</v>
      </c>
      <c r="G4819" s="2" t="n">
        <v>98.33</v>
      </c>
      <c r="H4819" s="2" t="n">
        <v>78</v>
      </c>
      <c r="I4819" s="2" t="n">
        <v/>
      </c>
      <c r="J4819" s="2" t="inlineStr">
        <is>
          <t>TERCEIRO</t>
        </is>
      </c>
    </row>
    <row r="4820">
      <c r="A4820" s="2" t="n">
        <v>8</v>
      </c>
      <c r="B4820" s="2" t="n">
        <v>1965</v>
      </c>
      <c r="C4820" s="2" t="inlineStr">
        <is>
          <t>SEPARACAO</t>
        </is>
      </c>
      <c r="D4820" s="2" t="inlineStr">
        <is>
          <t>T90005139</t>
        </is>
      </c>
      <c r="E4820" s="2" t="inlineStr">
        <is>
          <t>KAICCY BRITO</t>
        </is>
      </c>
      <c r="F4820" s="2" t="n">
        <v>15248</v>
      </c>
      <c r="G4820" s="2" t="n">
        <v>140.54</v>
      </c>
      <c r="H4820" s="2" t="n">
        <v>108</v>
      </c>
      <c r="I4820" s="2" t="n">
        <v/>
      </c>
      <c r="J4820" s="2" t="inlineStr">
        <is>
          <t>TERCEIRO</t>
        </is>
      </c>
    </row>
    <row r="4821">
      <c r="A4821" s="2" t="n">
        <v>8</v>
      </c>
      <c r="B4821" s="2" t="n">
        <v>1965</v>
      </c>
      <c r="C4821" s="2" t="inlineStr">
        <is>
          <t>SEPARACAO</t>
        </is>
      </c>
      <c r="D4821" s="2" t="inlineStr">
        <is>
          <t>T90005140</t>
        </is>
      </c>
      <c r="E4821" s="2" t="inlineStr">
        <is>
          <t>GUILHERME DE ALMEIDA</t>
        </is>
      </c>
      <c r="F4821" s="2" t="n">
        <v>708</v>
      </c>
      <c r="G4821" s="2" t="n">
        <v>6.06</v>
      </c>
      <c r="H4821" s="2" t="n">
        <v>117</v>
      </c>
      <c r="I4821" s="2" t="n">
        <v/>
      </c>
      <c r="J4821" s="2" t="inlineStr">
        <is>
          <t>TERCEIRO</t>
        </is>
      </c>
    </row>
    <row r="4822">
      <c r="A4822" s="2" t="n">
        <v>8</v>
      </c>
      <c r="B4822" s="2" t="n">
        <v>1965</v>
      </c>
      <c r="C4822" s="2" t="inlineStr">
        <is>
          <t>SEPARACAO</t>
        </is>
      </c>
      <c r="D4822" s="2" t="inlineStr">
        <is>
          <t>T90005143</t>
        </is>
      </c>
      <c r="E4822" s="2" t="inlineStr">
        <is>
          <t>MAYCON DE ALMEIDA DOS SANTOS</t>
        </is>
      </c>
      <c r="F4822" s="2" t="n">
        <v>390</v>
      </c>
      <c r="G4822" s="2" t="n">
        <v>9.83</v>
      </c>
      <c r="H4822" s="2" t="n">
        <v>40</v>
      </c>
      <c r="I4822" s="2" t="n">
        <v/>
      </c>
      <c r="J4822" s="2" t="inlineStr">
        <is>
          <t>TERCEIRO</t>
        </is>
      </c>
    </row>
    <row r="4823">
      <c r="A4823" s="2" t="n">
        <v>8</v>
      </c>
      <c r="B4823" s="2" t="n">
        <v>1965</v>
      </c>
      <c r="C4823" s="2" t="inlineStr">
        <is>
          <t>SEPARACAO</t>
        </is>
      </c>
      <c r="D4823" s="2" t="inlineStr">
        <is>
          <t>T90005144</t>
        </is>
      </c>
      <c r="E4823" s="2" t="inlineStr">
        <is>
          <t>EDMILSON SOBREIRA</t>
        </is>
      </c>
      <c r="F4823" s="2" t="n">
        <v>8368</v>
      </c>
      <c r="G4823" s="2" t="n">
        <v>121.1</v>
      </c>
      <c r="H4823" s="2" t="n">
        <v>69</v>
      </c>
      <c r="I4823" s="2" t="n">
        <v/>
      </c>
      <c r="J4823" s="2" t="inlineStr">
        <is>
          <t>TERCEIRO</t>
        </is>
      </c>
    </row>
    <row r="4824">
      <c r="A4824" s="2" t="n">
        <v>8</v>
      </c>
      <c r="B4824" s="2" t="n">
        <v>1965</v>
      </c>
      <c r="C4824" s="2" t="inlineStr">
        <is>
          <t>SEPARACAO</t>
        </is>
      </c>
      <c r="D4824" s="2" t="inlineStr">
        <is>
          <t>T90005147</t>
        </is>
      </c>
      <c r="E4824" s="2" t="inlineStr">
        <is>
          <t>NATHALY PIRES DE OLIVEIRA</t>
        </is>
      </c>
      <c r="F4824" s="2" t="n">
        <v>9195</v>
      </c>
      <c r="G4824" s="2" t="n">
        <v>119.42</v>
      </c>
      <c r="H4824" s="2" t="n">
        <v>77</v>
      </c>
      <c r="I4824" s="2" t="n">
        <v/>
      </c>
      <c r="J4824" s="2" t="inlineStr">
        <is>
          <t>TERCEIRO</t>
        </is>
      </c>
    </row>
    <row r="4825">
      <c r="A4825" s="2" t="n">
        <v>8</v>
      </c>
      <c r="B4825" s="2" t="n">
        <v>1965</v>
      </c>
      <c r="C4825" s="2" t="inlineStr">
        <is>
          <t>SEPARACAO</t>
        </is>
      </c>
      <c r="D4825" s="2" t="inlineStr">
        <is>
          <t>T90005156</t>
        </is>
      </c>
      <c r="E4825" s="2" t="inlineStr">
        <is>
          <t>KAIQUE SILVA FREIRE</t>
        </is>
      </c>
      <c r="F4825" s="2" t="n">
        <v>6971</v>
      </c>
      <c r="G4825" s="2" t="n">
        <v>95.51000000000001</v>
      </c>
      <c r="H4825" s="2" t="n">
        <v>73</v>
      </c>
      <c r="I4825" s="2" t="n">
        <v/>
      </c>
      <c r="J4825" s="2" t="inlineStr">
        <is>
          <t>TERCEIRO</t>
        </is>
      </c>
    </row>
    <row r="4826">
      <c r="A4826" s="2" t="n">
        <v>8</v>
      </c>
      <c r="B4826" s="2" t="n">
        <v>1965</v>
      </c>
      <c r="C4826" s="2" t="inlineStr">
        <is>
          <t>SEPARACAO</t>
        </is>
      </c>
      <c r="D4826" s="2" t="inlineStr">
        <is>
          <t>T90005159</t>
        </is>
      </c>
      <c r="E4826" s="2" t="inlineStr">
        <is>
          <t>KAUAN VINICIUS DOS SANTOS</t>
        </is>
      </c>
      <c r="F4826" s="2" t="n">
        <v>1185</v>
      </c>
      <c r="G4826" s="2" t="n">
        <v>23.34</v>
      </c>
      <c r="H4826" s="2" t="n">
        <v>51</v>
      </c>
      <c r="I4826" s="2" t="n">
        <v/>
      </c>
      <c r="J4826" s="2" t="inlineStr">
        <is>
          <t>TERCEIRO</t>
        </is>
      </c>
    </row>
    <row r="4827">
      <c r="A4827" s="2" t="n">
        <v>8</v>
      </c>
      <c r="B4827" s="2" t="n">
        <v>1965</v>
      </c>
      <c r="C4827" s="2" t="inlineStr">
        <is>
          <t>SEPARACAO</t>
        </is>
      </c>
      <c r="D4827" s="2" t="inlineStr">
        <is>
          <t>T90005163</t>
        </is>
      </c>
      <c r="E4827" s="2" t="inlineStr">
        <is>
          <t>DHOMINY VINICIUS</t>
        </is>
      </c>
      <c r="F4827" s="2" t="n">
        <v>11116</v>
      </c>
      <c r="G4827" s="2" t="n">
        <v>123.51</v>
      </c>
      <c r="H4827" s="2" t="n">
        <v>90</v>
      </c>
      <c r="I4827" s="2" t="n">
        <v/>
      </c>
      <c r="J4827" s="2" t="inlineStr">
        <is>
          <t>TERCEIRO</t>
        </is>
      </c>
    </row>
    <row r="4828">
      <c r="A4828" s="2" t="n">
        <v>8</v>
      </c>
      <c r="B4828" s="2" t="n">
        <v>1965</v>
      </c>
      <c r="C4828" s="2" t="inlineStr">
        <is>
          <t>SEPARACAO</t>
        </is>
      </c>
      <c r="D4828" s="2" t="inlineStr">
        <is>
          <t>T90005164</t>
        </is>
      </c>
      <c r="E4828" s="2" t="inlineStr">
        <is>
          <t>CELIA ARAUJO</t>
        </is>
      </c>
      <c r="F4828" s="2" t="n">
        <v>17</v>
      </c>
      <c r="G4828" s="2" t="n">
        <v>0.31</v>
      </c>
      <c r="H4828" s="2" t="n">
        <v>55</v>
      </c>
      <c r="I4828" s="2" t="n">
        <v/>
      </c>
      <c r="J4828" s="2" t="inlineStr">
        <is>
          <t>TERCEIRO</t>
        </is>
      </c>
    </row>
    <row r="4829">
      <c r="A4829" s="2" t="n">
        <v>8</v>
      </c>
      <c r="B4829" s="2" t="n">
        <v>1965</v>
      </c>
      <c r="C4829" s="2" t="inlineStr">
        <is>
          <t>SEPARACAO</t>
        </is>
      </c>
      <c r="D4829" s="2" t="inlineStr">
        <is>
          <t>T90005168</t>
        </is>
      </c>
      <c r="E4829" s="2" t="inlineStr">
        <is>
          <t>GABRIEL DOS SANTOS BARBOSA</t>
        </is>
      </c>
      <c r="F4829" s="2" t="n">
        <v>8946</v>
      </c>
      <c r="G4829" s="2" t="n">
        <v>112.9</v>
      </c>
      <c r="H4829" s="2" t="n">
        <v>79</v>
      </c>
      <c r="I4829" s="2" t="n">
        <v/>
      </c>
      <c r="J4829" s="2" t="inlineStr">
        <is>
          <t>TERCEIRO</t>
        </is>
      </c>
    </row>
    <row r="4830">
      <c r="A4830" s="2" t="n">
        <v>8</v>
      </c>
      <c r="B4830" s="2" t="n">
        <v>1965</v>
      </c>
      <c r="C4830" s="2" t="inlineStr">
        <is>
          <t>SEPARACAO</t>
        </is>
      </c>
      <c r="D4830" s="2" t="inlineStr">
        <is>
          <t>T90005173</t>
        </is>
      </c>
      <c r="E4830" s="2" t="inlineStr">
        <is>
          <t>DEMERSON MAYQUEL DE SOUZA ROCHA</t>
        </is>
      </c>
      <c r="F4830" s="2" t="n">
        <v>11310</v>
      </c>
      <c r="G4830" s="2" t="n">
        <v>131.02</v>
      </c>
      <c r="H4830" s="2" t="n">
        <v>86</v>
      </c>
      <c r="I4830" s="2" t="n">
        <v/>
      </c>
      <c r="J4830" s="2" t="inlineStr">
        <is>
          <t>TERCEIRO</t>
        </is>
      </c>
    </row>
    <row r="4831">
      <c r="A4831" s="2" t="n">
        <v>8</v>
      </c>
      <c r="B4831" s="2" t="n">
        <v>1965</v>
      </c>
      <c r="C4831" s="2" t="inlineStr">
        <is>
          <t>SEPARACAO</t>
        </is>
      </c>
      <c r="D4831" s="2" t="inlineStr">
        <is>
          <t>T90005177</t>
        </is>
      </c>
      <c r="E4831" s="2" t="inlineStr">
        <is>
          <t>GUILHERME QUINTILIANO</t>
        </is>
      </c>
      <c r="F4831" s="2" t="n">
        <v>6206</v>
      </c>
      <c r="G4831" s="2" t="n">
        <v>127.69</v>
      </c>
      <c r="H4831" s="2" t="n">
        <v>49</v>
      </c>
      <c r="I4831" s="2" t="n">
        <v/>
      </c>
      <c r="J4831" s="2" t="inlineStr">
        <is>
          <t>TERCEIRO</t>
        </is>
      </c>
    </row>
    <row r="4832">
      <c r="A4832" s="2" t="n">
        <v>8</v>
      </c>
      <c r="B4832" s="2" t="n">
        <v>1965</v>
      </c>
      <c r="C4832" s="2" t="inlineStr">
        <is>
          <t>SEPARACAO</t>
        </is>
      </c>
      <c r="D4832" s="2" t="inlineStr">
        <is>
          <t>T90005178</t>
        </is>
      </c>
      <c r="E4832" s="2" t="inlineStr">
        <is>
          <t>Henrique Sousa da Silva</t>
        </is>
      </c>
      <c r="F4832" s="2" t="n">
        <v>6859</v>
      </c>
      <c r="G4832" s="2" t="n">
        <v>110.41</v>
      </c>
      <c r="H4832" s="2" t="n">
        <v>62</v>
      </c>
      <c r="I4832" s="2" t="n">
        <v/>
      </c>
      <c r="J4832" s="2" t="inlineStr">
        <is>
          <t>TERCEIRO</t>
        </is>
      </c>
    </row>
    <row r="4833">
      <c r="A4833" s="2" t="n">
        <v>8</v>
      </c>
      <c r="B4833" s="2" t="n">
        <v>1965</v>
      </c>
      <c r="C4833" s="2" t="inlineStr">
        <is>
          <t>SEPARACAO</t>
        </is>
      </c>
      <c r="D4833" s="2" t="inlineStr">
        <is>
          <t>T90005181</t>
        </is>
      </c>
      <c r="E4833" s="2" t="inlineStr">
        <is>
          <t>FRANCISCO APARECIDO</t>
        </is>
      </c>
      <c r="F4833" s="2" t="n">
        <v>7699</v>
      </c>
      <c r="G4833" s="2" t="n">
        <v>126.7</v>
      </c>
      <c r="H4833" s="2" t="n">
        <v>61</v>
      </c>
      <c r="I4833" s="2" t="n">
        <v/>
      </c>
      <c r="J4833" s="2" t="inlineStr">
        <is>
          <t>TERCEIRO</t>
        </is>
      </c>
    </row>
    <row r="4834">
      <c r="A4834" s="2" t="n">
        <v>8</v>
      </c>
      <c r="B4834" s="2" t="n">
        <v>1965</v>
      </c>
      <c r="C4834" s="2" t="inlineStr">
        <is>
          <t>SEPARACAO</t>
        </is>
      </c>
      <c r="D4834" s="2" t="inlineStr">
        <is>
          <t>T90005184</t>
        </is>
      </c>
      <c r="E4834" s="2" t="inlineStr">
        <is>
          <t>WALLACE SOARES</t>
        </is>
      </c>
      <c r="F4834" s="2" t="n">
        <v>7084</v>
      </c>
      <c r="G4834" s="2" t="n">
        <v>110.42</v>
      </c>
      <c r="H4834" s="2" t="n">
        <v>64</v>
      </c>
      <c r="I4834" s="2" t="n">
        <v/>
      </c>
      <c r="J4834" s="2" t="inlineStr">
        <is>
          <t>TERCEIRO</t>
        </is>
      </c>
    </row>
    <row r="4835">
      <c r="A4835" s="2" t="n">
        <v>8</v>
      </c>
      <c r="B4835" s="2" t="n">
        <v>1965</v>
      </c>
      <c r="C4835" s="2" t="inlineStr">
        <is>
          <t>SEPARACAO</t>
        </is>
      </c>
      <c r="D4835" s="2" t="inlineStr">
        <is>
          <t>T90005185</t>
        </is>
      </c>
      <c r="E4835" s="2" t="inlineStr">
        <is>
          <t>MIREYA ANTONIA</t>
        </is>
      </c>
      <c r="F4835" s="2" t="n">
        <v>5450</v>
      </c>
      <c r="G4835" s="2" t="n">
        <v>161.01</v>
      </c>
      <c r="H4835" s="2" t="n">
        <v>34</v>
      </c>
      <c r="I4835" s="2" t="n">
        <v/>
      </c>
      <c r="J4835" s="2" t="inlineStr">
        <is>
          <t>TERCEIRO</t>
        </is>
      </c>
    </row>
    <row r="4836">
      <c r="A4836" s="2" t="n">
        <v>8</v>
      </c>
      <c r="B4836" s="2" t="n">
        <v>1965</v>
      </c>
      <c r="C4836" s="2" t="inlineStr">
        <is>
          <t>SEPARACAO</t>
        </is>
      </c>
      <c r="D4836" s="2" t="inlineStr">
        <is>
          <t>T90005186</t>
        </is>
      </c>
      <c r="E4836" s="2" t="inlineStr">
        <is>
          <t>LUISANNY CAROLINA</t>
        </is>
      </c>
      <c r="F4836" s="2" t="n">
        <v>4499</v>
      </c>
      <c r="G4836" s="2" t="n">
        <v>139.15</v>
      </c>
      <c r="H4836" s="2" t="n">
        <v>32</v>
      </c>
      <c r="I4836" s="2" t="n">
        <v/>
      </c>
      <c r="J4836" s="2" t="inlineStr">
        <is>
          <t>TERCEIRO</t>
        </is>
      </c>
    </row>
    <row r="4837">
      <c r="A4837" s="2" t="n">
        <v>8</v>
      </c>
      <c r="B4837" s="2" t="n">
        <v>1965</v>
      </c>
      <c r="C4837" s="2" t="inlineStr">
        <is>
          <t>SEPARACAO</t>
        </is>
      </c>
      <c r="D4837" s="2" t="inlineStr">
        <is>
          <t>T90005187</t>
        </is>
      </c>
      <c r="E4837" s="2" t="inlineStr">
        <is>
          <t>MIREANNGIE VANESSA LOPEZ</t>
        </is>
      </c>
      <c r="F4837" s="2" t="n">
        <v>6355</v>
      </c>
      <c r="G4837" s="2" t="n">
        <v>133.93</v>
      </c>
      <c r="H4837" s="2" t="n">
        <v>47</v>
      </c>
      <c r="I4837" s="2" t="n">
        <v/>
      </c>
      <c r="J4837" s="2" t="inlineStr">
        <is>
          <t>TERCEIRO</t>
        </is>
      </c>
    </row>
    <row r="4838">
      <c r="A4838" s="2" t="n">
        <v>8</v>
      </c>
      <c r="B4838" s="2" t="n">
        <v>1965</v>
      </c>
      <c r="C4838" s="2" t="inlineStr">
        <is>
          <t>SEPARACAO</t>
        </is>
      </c>
      <c r="D4838" s="2" t="inlineStr">
        <is>
          <t>T90005189</t>
        </is>
      </c>
      <c r="E4838" s="2" t="inlineStr">
        <is>
          <t>YASMIN SILVA ROCHA</t>
        </is>
      </c>
      <c r="F4838" s="2" t="n">
        <v>6606</v>
      </c>
      <c r="G4838" s="2" t="n">
        <v>87.72</v>
      </c>
      <c r="H4838" s="2" t="n">
        <v>75</v>
      </c>
      <c r="I4838" s="2" t="n">
        <v/>
      </c>
      <c r="J4838" s="2" t="inlineStr">
        <is>
          <t>TERCEIRO</t>
        </is>
      </c>
    </row>
    <row r="4839">
      <c r="A4839" s="2" t="n">
        <v>8</v>
      </c>
      <c r="B4839" s="2" t="n">
        <v>1965</v>
      </c>
      <c r="C4839" s="2" t="inlineStr">
        <is>
          <t>SEPARACAO</t>
        </is>
      </c>
      <c r="D4839" s="2" t="inlineStr">
        <is>
          <t>T90005190</t>
        </is>
      </c>
      <c r="E4839" s="2" t="inlineStr">
        <is>
          <t>BRAYAN LUCAS GUARNIEIRI</t>
        </is>
      </c>
      <c r="F4839" s="2" t="n">
        <v>5336</v>
      </c>
      <c r="G4839" s="2" t="n">
        <v>74.95999999999999</v>
      </c>
      <c r="H4839" s="2" t="n">
        <v>71</v>
      </c>
      <c r="I4839" s="2" t="n">
        <v/>
      </c>
      <c r="J4839" s="2" t="inlineStr">
        <is>
          <t>TERCEIRO</t>
        </is>
      </c>
    </row>
    <row r="4840">
      <c r="A4840" s="2" t="n">
        <v>8</v>
      </c>
      <c r="B4840" s="2" t="n">
        <v>1965</v>
      </c>
      <c r="C4840" s="2" t="inlineStr">
        <is>
          <t>SEPARACAO</t>
        </is>
      </c>
      <c r="D4840" s="2" t="inlineStr">
        <is>
          <t>T90005196</t>
        </is>
      </c>
      <c r="E4840" s="2" t="inlineStr">
        <is>
          <t>KLEBER SANTOS DA SILVA</t>
        </is>
      </c>
      <c r="F4840" s="2" t="n">
        <v>9420</v>
      </c>
      <c r="G4840" s="2" t="n">
        <v>149.74</v>
      </c>
      <c r="H4840" s="2" t="n">
        <v>63</v>
      </c>
      <c r="I4840" s="2" t="n">
        <v/>
      </c>
      <c r="J4840" s="2" t="inlineStr">
        <is>
          <t>TERCEIRO</t>
        </is>
      </c>
    </row>
    <row r="4841">
      <c r="A4841" s="2" t="n">
        <v>8</v>
      </c>
      <c r="B4841" s="2" t="n">
        <v>1965</v>
      </c>
      <c r="C4841" s="2" t="inlineStr">
        <is>
          <t>SEPARACAO</t>
        </is>
      </c>
      <c r="D4841" s="2" t="inlineStr">
        <is>
          <t>T90005197</t>
        </is>
      </c>
      <c r="E4841" s="2" t="inlineStr">
        <is>
          <t>LUCAS RIBEIRO DE CASTRO</t>
        </is>
      </c>
      <c r="F4841" s="2" t="n">
        <v>17924</v>
      </c>
      <c r="G4841" s="2" t="n">
        <v>125.84</v>
      </c>
      <c r="H4841" s="2" t="n">
        <v>142</v>
      </c>
      <c r="I4841" s="2" t="n">
        <v/>
      </c>
      <c r="J4841" s="2" t="inlineStr">
        <is>
          <t>TERCEIRO</t>
        </is>
      </c>
    </row>
    <row r="4842">
      <c r="A4842" s="2" t="n">
        <v>8</v>
      </c>
      <c r="B4842" s="2" t="n">
        <v>1965</v>
      </c>
      <c r="C4842" s="2" t="inlineStr">
        <is>
          <t>SEPARACAO</t>
        </is>
      </c>
      <c r="D4842" s="2" t="inlineStr">
        <is>
          <t>T90005198</t>
        </is>
      </c>
      <c r="E4842" s="2" t="inlineStr">
        <is>
          <t>RAFAEL ALMECE SOUZA</t>
        </is>
      </c>
      <c r="F4842" s="2" t="n">
        <v>8724</v>
      </c>
      <c r="G4842" s="2" t="n">
        <v>111.67</v>
      </c>
      <c r="H4842" s="2" t="n">
        <v>78</v>
      </c>
      <c r="I4842" s="2" t="n">
        <v/>
      </c>
      <c r="J4842" s="2" t="inlineStr">
        <is>
          <t>TERCEIRO</t>
        </is>
      </c>
    </row>
    <row r="4843">
      <c r="A4843" s="2" t="n">
        <v>8</v>
      </c>
      <c r="B4843" s="2" t="n">
        <v>1965</v>
      </c>
      <c r="C4843" s="2" t="inlineStr">
        <is>
          <t>SEPARACAO</t>
        </is>
      </c>
      <c r="D4843" s="2" t="inlineStr">
        <is>
          <t>T90005200</t>
        </is>
      </c>
      <c r="E4843" s="2" t="inlineStr">
        <is>
          <t>SARA EGEA SANTANA</t>
        </is>
      </c>
      <c r="F4843" s="2" t="n">
        <v>7263</v>
      </c>
      <c r="G4843" s="2" t="n">
        <v>112.71</v>
      </c>
      <c r="H4843" s="2" t="n">
        <v>64</v>
      </c>
      <c r="I4843" s="2" t="n">
        <v/>
      </c>
      <c r="J4843" s="2" t="inlineStr">
        <is>
          <t>TERCEIRO</t>
        </is>
      </c>
    </row>
    <row r="4844">
      <c r="A4844" s="2" t="n">
        <v>8</v>
      </c>
      <c r="B4844" s="2" t="n">
        <v>1965</v>
      </c>
      <c r="C4844" s="2" t="inlineStr">
        <is>
          <t>SEPARACAO</t>
        </is>
      </c>
      <c r="D4844" s="2" t="inlineStr">
        <is>
          <t>T90005201</t>
        </is>
      </c>
      <c r="E4844" s="2" t="inlineStr">
        <is>
          <t>VINICIUS SANTOS PEREIRA</t>
        </is>
      </c>
      <c r="F4844" s="2" t="n">
        <v>5865</v>
      </c>
      <c r="G4844" s="2" t="n">
        <v>73.69</v>
      </c>
      <c r="H4844" s="2" t="n">
        <v>80</v>
      </c>
      <c r="I4844" s="2" t="n">
        <v/>
      </c>
      <c r="J4844" s="2" t="inlineStr">
        <is>
          <t>TERCEIRO</t>
        </is>
      </c>
    </row>
    <row r="4845">
      <c r="A4845" s="2" t="n">
        <v>8</v>
      </c>
      <c r="B4845" s="2" t="n">
        <v>1965</v>
      </c>
      <c r="C4845" s="2" t="inlineStr">
        <is>
          <t>SEPARACAO</t>
        </is>
      </c>
      <c r="D4845" s="2" t="inlineStr">
        <is>
          <t>T90005204</t>
        </is>
      </c>
      <c r="E4845" s="2" t="inlineStr">
        <is>
          <t>ALEXANDRE GOMES SANTANA</t>
        </is>
      </c>
      <c r="F4845" s="2" t="n">
        <v>6473</v>
      </c>
      <c r="G4845" s="2" t="n">
        <v>113.48</v>
      </c>
      <c r="H4845" s="2" t="n">
        <v>57</v>
      </c>
      <c r="I4845" s="2" t="n">
        <v/>
      </c>
      <c r="J4845" s="2" t="inlineStr">
        <is>
          <t>TERCEIRO</t>
        </is>
      </c>
    </row>
    <row r="4846">
      <c r="A4846" s="2" t="n">
        <v>8</v>
      </c>
      <c r="B4846" s="2" t="n">
        <v>1965</v>
      </c>
      <c r="C4846" s="2" t="inlineStr">
        <is>
          <t>SEPARACAO</t>
        </is>
      </c>
      <c r="D4846" s="2" t="inlineStr">
        <is>
          <t>T90005205</t>
        </is>
      </c>
      <c r="E4846" s="2" t="inlineStr">
        <is>
          <t>LEONARDO FERREIRA GUIMARAES</t>
        </is>
      </c>
      <c r="F4846" s="2" t="n">
        <v>3148</v>
      </c>
      <c r="G4846" s="2" t="n">
        <v>62.88</v>
      </c>
      <c r="H4846" s="2" t="n">
        <v>50</v>
      </c>
      <c r="I4846" s="2" t="n">
        <v/>
      </c>
      <c r="J4846" s="2" t="inlineStr">
        <is>
          <t>TERCEIRO</t>
        </is>
      </c>
    </row>
    <row r="4847">
      <c r="A4847" s="2" t="n">
        <v>8</v>
      </c>
      <c r="B4847" s="2" t="n">
        <v>1965</v>
      </c>
      <c r="C4847" s="2" t="inlineStr">
        <is>
          <t>SEPARACAO</t>
        </is>
      </c>
      <c r="D4847" s="2" t="inlineStr">
        <is>
          <t>T90005206</t>
        </is>
      </c>
      <c r="E4847" s="2" t="inlineStr">
        <is>
          <t>RODOLFO PORTES OLIVEIRA</t>
        </is>
      </c>
      <c r="F4847" s="2" t="n">
        <v>6442</v>
      </c>
      <c r="G4847" s="2" t="n">
        <v>118.5</v>
      </c>
      <c r="H4847" s="2" t="n">
        <v>54</v>
      </c>
      <c r="I4847" s="2" t="n">
        <v/>
      </c>
      <c r="J4847" s="2" t="inlineStr">
        <is>
          <t>TERCEIRO</t>
        </is>
      </c>
    </row>
    <row r="4848">
      <c r="A4848" s="2" t="n">
        <v>8</v>
      </c>
      <c r="B4848" s="2" t="n">
        <v>1965</v>
      </c>
      <c r="C4848" s="2" t="inlineStr">
        <is>
          <t>SEPARACAO</t>
        </is>
      </c>
      <c r="D4848" s="2" t="inlineStr">
        <is>
          <t>T90005207</t>
        </is>
      </c>
      <c r="E4848" s="2" t="inlineStr">
        <is>
          <t>BRYAN EDUARDO DA SILVA</t>
        </is>
      </c>
      <c r="F4848" s="2" t="n">
        <v>5617</v>
      </c>
      <c r="G4848" s="2" t="n">
        <v>113.61</v>
      </c>
      <c r="H4848" s="2" t="n">
        <v>49</v>
      </c>
      <c r="I4848" s="2" t="n">
        <v/>
      </c>
      <c r="J4848" s="2" t="inlineStr">
        <is>
          <t>TERCEIRO</t>
        </is>
      </c>
    </row>
    <row r="4849">
      <c r="A4849" s="2" t="n">
        <v>8</v>
      </c>
      <c r="B4849" s="2" t="n">
        <v>1965</v>
      </c>
      <c r="C4849" s="2" t="inlineStr">
        <is>
          <t>SEPARACAO</t>
        </is>
      </c>
      <c r="D4849" s="2" t="inlineStr">
        <is>
          <t>T90005208</t>
        </is>
      </c>
      <c r="E4849" s="2" t="inlineStr">
        <is>
          <t>LUCAS INACIO MENEZES DA SILVA</t>
        </is>
      </c>
      <c r="F4849" s="2" t="n">
        <v>4271</v>
      </c>
      <c r="G4849" s="2" t="n">
        <v>69.83</v>
      </c>
      <c r="H4849" s="2" t="n">
        <v>61</v>
      </c>
      <c r="I4849" s="2" t="n">
        <v/>
      </c>
      <c r="J4849" s="2" t="inlineStr">
        <is>
          <t>TERCEIRO</t>
        </is>
      </c>
    </row>
    <row r="4850">
      <c r="A4850" s="2" t="n">
        <v>8</v>
      </c>
      <c r="B4850" s="2" t="n">
        <v>1965</v>
      </c>
      <c r="C4850" s="2" t="inlineStr">
        <is>
          <t>SEPARACAO</t>
        </is>
      </c>
      <c r="D4850" s="2" t="inlineStr">
        <is>
          <t>T90005209</t>
        </is>
      </c>
      <c r="E4850" s="2" t="inlineStr">
        <is>
          <t>MARINA DE OLIVEIRA</t>
        </is>
      </c>
      <c r="F4850" s="2" t="n">
        <v>781</v>
      </c>
      <c r="G4850" s="2" t="n">
        <v>18.88</v>
      </c>
      <c r="H4850" s="2" t="n">
        <v>41</v>
      </c>
      <c r="I4850" s="2" t="n">
        <v/>
      </c>
      <c r="J4850" s="2" t="inlineStr">
        <is>
          <t>TERCEIRO</t>
        </is>
      </c>
    </row>
    <row r="4851">
      <c r="A4851" s="2" t="n">
        <v>8</v>
      </c>
      <c r="B4851" s="2" t="n">
        <v>1965</v>
      </c>
      <c r="C4851" s="2" t="inlineStr">
        <is>
          <t>SEPARACAO</t>
        </is>
      </c>
      <c r="D4851" s="2" t="inlineStr">
        <is>
          <t>T90005210</t>
        </is>
      </c>
      <c r="E4851" s="2" t="inlineStr">
        <is>
          <t>LUCAS HENRIQUE GOMES</t>
        </is>
      </c>
      <c r="F4851" s="2" t="n">
        <v>2994</v>
      </c>
      <c r="G4851" s="2" t="n">
        <v>61.28</v>
      </c>
      <c r="H4851" s="2" t="n">
        <v>49</v>
      </c>
      <c r="I4851" s="2" t="n">
        <v/>
      </c>
      <c r="J4851" s="2" t="inlineStr">
        <is>
          <t>TERCEIRO</t>
        </is>
      </c>
    </row>
    <row r="4852">
      <c r="A4852" s="2" t="n">
        <v>8</v>
      </c>
      <c r="B4852" s="2" t="n">
        <v>1965</v>
      </c>
      <c r="C4852" s="2" t="inlineStr">
        <is>
          <t>SEPARACAO</t>
        </is>
      </c>
      <c r="D4852" s="2" t="inlineStr">
        <is>
          <t>T90005211</t>
        </is>
      </c>
      <c r="E4852" s="2" t="inlineStr">
        <is>
          <t>JOAO CARLOS PEREIRA</t>
        </is>
      </c>
      <c r="F4852" s="2" t="n">
        <v>485</v>
      </c>
      <c r="G4852" s="2" t="n">
        <v>14.31</v>
      </c>
      <c r="H4852" s="2" t="n">
        <v>34</v>
      </c>
      <c r="I4852" s="2" t="n">
        <v/>
      </c>
      <c r="J4852" s="2" t="inlineStr">
        <is>
          <t>TERCEIRO</t>
        </is>
      </c>
    </row>
    <row r="4853">
      <c r="A4853" s="2" t="n">
        <v>8</v>
      </c>
      <c r="B4853" s="2" t="n">
        <v>1965</v>
      </c>
      <c r="C4853" s="2" t="inlineStr">
        <is>
          <t>SEPARACAO</t>
        </is>
      </c>
      <c r="D4853" s="2" t="inlineStr">
        <is>
          <t>T90005212</t>
        </is>
      </c>
      <c r="E4853" s="2" t="inlineStr">
        <is>
          <t>RONALD NEVES</t>
        </is>
      </c>
      <c r="F4853" s="2" t="n">
        <v>2468</v>
      </c>
      <c r="G4853" s="2" t="n">
        <v>88.01000000000001</v>
      </c>
      <c r="H4853" s="2" t="n">
        <v>28</v>
      </c>
      <c r="I4853" s="2" t="n">
        <v/>
      </c>
      <c r="J4853" s="2" t="inlineStr">
        <is>
          <t>TERCEIRO</t>
        </is>
      </c>
    </row>
    <row r="4854">
      <c r="A4854" s="2" t="n">
        <v>8</v>
      </c>
      <c r="B4854" s="2" t="n">
        <v>1965</v>
      </c>
      <c r="C4854" s="2" t="inlineStr">
        <is>
          <t>SEPARACAO</t>
        </is>
      </c>
      <c r="D4854" s="2" t="inlineStr">
        <is>
          <t>T90005214</t>
        </is>
      </c>
      <c r="E4854" s="2" t="inlineStr">
        <is>
          <t>MARCIO FERREIRA DA SILVA</t>
        </is>
      </c>
      <c r="F4854" s="2" t="n">
        <v>117</v>
      </c>
      <c r="G4854" s="2" t="n">
        <v>3.01</v>
      </c>
      <c r="H4854" s="2" t="n">
        <v>39</v>
      </c>
      <c r="I4854" s="2" t="n">
        <v/>
      </c>
      <c r="J4854" s="2" t="inlineStr">
        <is>
          <t>TERCEIRO</t>
        </is>
      </c>
    </row>
    <row r="4855">
      <c r="A4855" s="2" t="n">
        <v>8</v>
      </c>
      <c r="B4855" s="2" t="n">
        <v>1965</v>
      </c>
      <c r="C4855" s="2" t="inlineStr">
        <is>
          <t>SEPARACAO</t>
        </is>
      </c>
      <c r="D4855" s="2" t="inlineStr">
        <is>
          <t>T90005215</t>
        </is>
      </c>
      <c r="E4855" s="2" t="inlineStr">
        <is>
          <t>KAUA SANTANA GUIMARAES</t>
        </is>
      </c>
      <c r="F4855" s="2" t="n">
        <v>2500</v>
      </c>
      <c r="G4855" s="2" t="n">
        <v>92.39</v>
      </c>
      <c r="H4855" s="2" t="n">
        <v>27</v>
      </c>
      <c r="I4855" s="2" t="n">
        <v/>
      </c>
      <c r="J4855" s="2" t="inlineStr">
        <is>
          <t>TERCEIRO</t>
        </is>
      </c>
    </row>
    <row r="4856">
      <c r="A4856" s="2" t="n">
        <v>8</v>
      </c>
      <c r="B4856" s="2" t="n">
        <v>1965</v>
      </c>
      <c r="C4856" s="2" t="inlineStr">
        <is>
          <t>SEPARACAO</t>
        </is>
      </c>
      <c r="D4856" s="2" t="inlineStr">
        <is>
          <t>T90005216</t>
        </is>
      </c>
      <c r="E4856" s="2" t="inlineStr">
        <is>
          <t>MARCOS ANTONIO FERREIRA RODRIGUES</t>
        </is>
      </c>
      <c r="F4856" s="2" t="n">
        <v>8120</v>
      </c>
      <c r="G4856" s="2" t="n">
        <v>98.78</v>
      </c>
      <c r="H4856" s="2" t="n">
        <v>82</v>
      </c>
      <c r="I4856" s="2" t="n">
        <v/>
      </c>
      <c r="J4856" s="2" t="inlineStr">
        <is>
          <t>TERCEIRO</t>
        </is>
      </c>
    </row>
    <row r="4857">
      <c r="A4857" s="2" t="n">
        <v>8</v>
      </c>
      <c r="B4857" s="2" t="n">
        <v>1965</v>
      </c>
      <c r="C4857" s="2" t="inlineStr">
        <is>
          <t>SEPARACAO</t>
        </is>
      </c>
      <c r="D4857" s="2" t="inlineStr">
        <is>
          <t>T90005218</t>
        </is>
      </c>
      <c r="E4857" s="2" t="inlineStr">
        <is>
          <t>VITORIA REGINA DO NASCIMENTO PEREIRA</t>
        </is>
      </c>
      <c r="F4857" s="2" t="n">
        <v>2701</v>
      </c>
      <c r="G4857" s="2" t="n">
        <v>127.17</v>
      </c>
      <c r="H4857" s="2" t="n">
        <v>21</v>
      </c>
      <c r="I4857" s="2" t="n">
        <v/>
      </c>
      <c r="J4857" s="2" t="inlineStr">
        <is>
          <t>TERCEIRO</t>
        </is>
      </c>
    </row>
    <row r="4858">
      <c r="A4858" s="2" t="n">
        <v>8</v>
      </c>
      <c r="B4858" s="2" t="n">
        <v>1965</v>
      </c>
      <c r="C4858" s="2" t="inlineStr">
        <is>
          <t>SEPARACAO</t>
        </is>
      </c>
      <c r="D4858" s="2" t="inlineStr">
        <is>
          <t>T90005219</t>
        </is>
      </c>
      <c r="E4858" s="2" t="inlineStr">
        <is>
          <t>Deivid Pereira do Nascimento Silva</t>
        </is>
      </c>
      <c r="F4858" s="2" t="n">
        <v>6763</v>
      </c>
      <c r="G4858" s="2" t="n">
        <v>115.9</v>
      </c>
      <c r="H4858" s="2" t="n">
        <v>58</v>
      </c>
      <c r="I4858" s="2" t="n">
        <v/>
      </c>
      <c r="J4858" s="2" t="inlineStr">
        <is>
          <t>TERCEIRO</t>
        </is>
      </c>
    </row>
    <row r="4859">
      <c r="A4859" s="2" t="n">
        <v>8</v>
      </c>
      <c r="B4859" s="2" t="n">
        <v>1965</v>
      </c>
      <c r="C4859" s="2" t="inlineStr">
        <is>
          <t>SEPARACAO</t>
        </is>
      </c>
      <c r="D4859" s="2" t="inlineStr">
        <is>
          <t>T90005220</t>
        </is>
      </c>
      <c r="E4859" s="2" t="inlineStr">
        <is>
          <t>JULIA GOMES CARDOSO DIAS</t>
        </is>
      </c>
      <c r="F4859" s="2" t="n">
        <v>132</v>
      </c>
      <c r="G4859" s="2" t="n">
        <v>9.98</v>
      </c>
      <c r="H4859" s="2" t="n">
        <v>13</v>
      </c>
      <c r="I4859" s="2" t="n">
        <v/>
      </c>
      <c r="J4859" s="2" t="inlineStr">
        <is>
          <t>TERCEIRO</t>
        </is>
      </c>
    </row>
    <row r="4860">
      <c r="A4860" s="2" t="n">
        <v>8</v>
      </c>
      <c r="B4860" s="2" t="n">
        <v>1965</v>
      </c>
      <c r="C4860" s="2" t="inlineStr">
        <is>
          <t>SEPARACAO</t>
        </is>
      </c>
      <c r="D4860" s="2" t="inlineStr">
        <is>
          <t>T90005221</t>
        </is>
      </c>
      <c r="E4860" s="2" t="inlineStr">
        <is>
          <t>ERNANE DA COSTA CAMPOS</t>
        </is>
      </c>
      <c r="F4860" s="2" t="n">
        <v>5118</v>
      </c>
      <c r="G4860" s="2" t="n">
        <v>104.8</v>
      </c>
      <c r="H4860" s="2" t="n">
        <v>49</v>
      </c>
      <c r="I4860" s="2" t="n">
        <v/>
      </c>
      <c r="J4860" s="2" t="inlineStr">
        <is>
          <t>TERCEIRO</t>
        </is>
      </c>
    </row>
    <row r="4861">
      <c r="A4861" s="2" t="n">
        <v>8</v>
      </c>
      <c r="B4861" s="2" t="n">
        <v>1965</v>
      </c>
      <c r="C4861" s="2" t="inlineStr">
        <is>
          <t>SEPARACAO</t>
        </is>
      </c>
      <c r="D4861" s="2" t="inlineStr">
        <is>
          <t>T90005222</t>
        </is>
      </c>
      <c r="E4861" s="2" t="inlineStr">
        <is>
          <t>Cleiton Rodrigues dos Santos</t>
        </is>
      </c>
      <c r="F4861" s="2" t="n">
        <v>9552</v>
      </c>
      <c r="G4861" s="2" t="n">
        <v>123.04</v>
      </c>
      <c r="H4861" s="2" t="n">
        <v>78</v>
      </c>
      <c r="I4861" s="2" t="n">
        <v/>
      </c>
      <c r="J4861" s="2" t="inlineStr">
        <is>
          <t>TERCEIRO</t>
        </is>
      </c>
    </row>
    <row r="4862">
      <c r="A4862" s="2" t="n">
        <v>8</v>
      </c>
      <c r="B4862" s="2" t="n">
        <v>1965</v>
      </c>
      <c r="C4862" s="2" t="inlineStr">
        <is>
          <t>SEPARACAO</t>
        </is>
      </c>
      <c r="D4862" s="2" t="inlineStr">
        <is>
          <t>T90005225</t>
        </is>
      </c>
      <c r="E4862" s="2" t="inlineStr">
        <is>
          <t>DEIZE GOMES DA SILVA</t>
        </is>
      </c>
      <c r="F4862" s="2" t="n">
        <v>5786</v>
      </c>
      <c r="G4862" s="2" t="n">
        <v>100.68</v>
      </c>
      <c r="H4862" s="2" t="n">
        <v>57</v>
      </c>
      <c r="I4862" s="2" t="n">
        <v/>
      </c>
      <c r="J4862" s="2" t="inlineStr">
        <is>
          <t>TERCEIRO</t>
        </is>
      </c>
    </row>
    <row r="4863">
      <c r="A4863" s="2" t="n">
        <v>8</v>
      </c>
      <c r="B4863" s="2" t="n">
        <v>1965</v>
      </c>
      <c r="C4863" s="2" t="inlineStr">
        <is>
          <t>SEPARACAO</t>
        </is>
      </c>
      <c r="D4863" s="2" t="inlineStr">
        <is>
          <t>T90005226</t>
        </is>
      </c>
      <c r="E4863" s="2" t="inlineStr">
        <is>
          <t>VITORIA MAXIMO HOLANDA</t>
        </is>
      </c>
      <c r="F4863" s="2" t="n">
        <v>2149</v>
      </c>
      <c r="G4863" s="2" t="n">
        <v>69.58</v>
      </c>
      <c r="H4863" s="2" t="n">
        <v>31</v>
      </c>
      <c r="I4863" s="2" t="n">
        <v/>
      </c>
      <c r="J4863" s="2" t="inlineStr">
        <is>
          <t>TERCEIRO</t>
        </is>
      </c>
    </row>
    <row r="4864">
      <c r="A4864" s="2" t="n">
        <v>8</v>
      </c>
      <c r="B4864" s="2" t="n">
        <v>1965</v>
      </c>
      <c r="C4864" s="2" t="inlineStr">
        <is>
          <t>SEPARACAO</t>
        </is>
      </c>
      <c r="D4864" s="2" t="inlineStr">
        <is>
          <t>T90005227</t>
        </is>
      </c>
      <c r="E4864" s="2" t="inlineStr">
        <is>
          <t>KATIA DE ALMEIDA BOBA DA SILVA</t>
        </is>
      </c>
      <c r="F4864" s="2" t="n">
        <v>1920</v>
      </c>
      <c r="G4864" s="2" t="n">
        <v>75.31999999999999</v>
      </c>
      <c r="H4864" s="2" t="n">
        <v>25</v>
      </c>
      <c r="I4864" s="2" t="n">
        <v/>
      </c>
      <c r="J4864" s="2" t="inlineStr">
        <is>
          <t>TERCEIRO</t>
        </is>
      </c>
    </row>
    <row r="4865">
      <c r="A4865" s="2" t="n">
        <v>8</v>
      </c>
      <c r="B4865" s="2" t="n">
        <v>1965</v>
      </c>
      <c r="C4865" s="2" t="inlineStr">
        <is>
          <t>SEPARACAO</t>
        </is>
      </c>
      <c r="D4865" s="2" t="inlineStr">
        <is>
          <t>T90005228</t>
        </is>
      </c>
      <c r="E4865" s="2" t="inlineStr">
        <is>
          <t>ERICA GARCIA SIDLAUKAS DO CARMO</t>
        </is>
      </c>
      <c r="F4865" s="2" t="n">
        <v>1922</v>
      </c>
      <c r="G4865" s="2" t="n">
        <v>66.39</v>
      </c>
      <c r="H4865" s="2" t="n">
        <v>29</v>
      </c>
      <c r="I4865" s="2" t="n">
        <v/>
      </c>
      <c r="J4865" s="2" t="inlineStr">
        <is>
          <t>TERCEIRO</t>
        </is>
      </c>
    </row>
    <row r="4866">
      <c r="A4866" s="2" t="n">
        <v>8</v>
      </c>
      <c r="B4866" s="2" t="n">
        <v>1965</v>
      </c>
      <c r="C4866" s="2" t="inlineStr">
        <is>
          <t>SEPARACAO</t>
        </is>
      </c>
      <c r="D4866" s="2" t="inlineStr">
        <is>
          <t>T90005229</t>
        </is>
      </c>
      <c r="E4866" s="2" t="inlineStr">
        <is>
          <t>KARLA ALICIA NASCIMENTO</t>
        </is>
      </c>
      <c r="F4866" s="2" t="n">
        <v>4111</v>
      </c>
      <c r="G4866" s="2" t="n">
        <v>75.18000000000001</v>
      </c>
      <c r="H4866" s="2" t="n">
        <v>55</v>
      </c>
      <c r="I4866" s="2" t="n">
        <v/>
      </c>
      <c r="J4866" s="2" t="inlineStr">
        <is>
          <t>TERCEIRO</t>
        </is>
      </c>
    </row>
    <row r="4867">
      <c r="A4867" s="2" t="n">
        <v>8</v>
      </c>
      <c r="B4867" s="2" t="n">
        <v>1965</v>
      </c>
      <c r="C4867" s="2" t="inlineStr">
        <is>
          <t>SEPARACAO</t>
        </is>
      </c>
      <c r="D4867" s="2" t="inlineStr">
        <is>
          <t>T90005231</t>
        </is>
      </c>
      <c r="E4867" s="2" t="inlineStr">
        <is>
          <t>KELINE EMILY AGRA</t>
        </is>
      </c>
      <c r="F4867" s="2" t="n">
        <v>1564</v>
      </c>
      <c r="G4867" s="2" t="n">
        <v>35.36</v>
      </c>
      <c r="H4867" s="2" t="n">
        <v>44</v>
      </c>
      <c r="I4867" s="2" t="n">
        <v/>
      </c>
      <c r="J4867" s="2" t="inlineStr">
        <is>
          <t>TERCEIRO</t>
        </is>
      </c>
    </row>
    <row r="4868">
      <c r="A4868" s="2" t="n">
        <v>8</v>
      </c>
      <c r="B4868" s="2" t="n">
        <v>1965</v>
      </c>
      <c r="C4868" s="2" t="inlineStr">
        <is>
          <t>SEPARACAO</t>
        </is>
      </c>
      <c r="D4868" s="2" t="inlineStr">
        <is>
          <t>T90005232</t>
        </is>
      </c>
      <c r="E4868" s="2" t="inlineStr">
        <is>
          <t>Lucas Guilherme Alves de Souza</t>
        </is>
      </c>
      <c r="F4868" s="2" t="n">
        <v>2280</v>
      </c>
      <c r="G4868" s="2" t="n">
        <v>64.09999999999999</v>
      </c>
      <c r="H4868" s="2" t="n">
        <v>36</v>
      </c>
      <c r="I4868" s="2" t="n">
        <v/>
      </c>
      <c r="J4868" s="2" t="inlineStr">
        <is>
          <t>TERCEIRO</t>
        </is>
      </c>
    </row>
    <row r="4869">
      <c r="A4869" s="2" t="n">
        <v>8</v>
      </c>
      <c r="B4869" s="2" t="n">
        <v>1965</v>
      </c>
      <c r="C4869" s="2" t="inlineStr">
        <is>
          <t>SEPARACAO</t>
        </is>
      </c>
      <c r="D4869" s="2" t="inlineStr">
        <is>
          <t>T90005235</t>
        </is>
      </c>
      <c r="E4869" s="2" t="inlineStr">
        <is>
          <t>DIEGO PEREIRA NUNES</t>
        </is>
      </c>
      <c r="F4869" s="2" t="n">
        <v>2173</v>
      </c>
      <c r="G4869" s="2" t="n">
        <v>57.38</v>
      </c>
      <c r="H4869" s="2" t="n">
        <v>38</v>
      </c>
      <c r="I4869" s="2" t="n">
        <v/>
      </c>
      <c r="J4869" s="2" t="inlineStr">
        <is>
          <t>TERCEIRO</t>
        </is>
      </c>
    </row>
    <row r="4870">
      <c r="A4870" s="2" t="n">
        <v>8</v>
      </c>
      <c r="B4870" s="2" t="n">
        <v>1965</v>
      </c>
      <c r="C4870" s="2" t="inlineStr">
        <is>
          <t>SEPARACAO</t>
        </is>
      </c>
      <c r="D4870" s="2" t="inlineStr">
        <is>
          <t>T90005236</t>
        </is>
      </c>
      <c r="E4870" s="2" t="inlineStr">
        <is>
          <t>Moises Lima Matos Pinheiro</t>
        </is>
      </c>
      <c r="F4870" s="2" t="n">
        <v>1378</v>
      </c>
      <c r="G4870" s="2" t="n">
        <v>44.23</v>
      </c>
      <c r="H4870" s="2" t="n">
        <v>31</v>
      </c>
      <c r="I4870" s="2" t="n">
        <v/>
      </c>
      <c r="J4870" s="2" t="inlineStr">
        <is>
          <t>TERCEIRO</t>
        </is>
      </c>
    </row>
    <row r="4871">
      <c r="A4871" s="2" t="n">
        <v>8</v>
      </c>
      <c r="B4871" s="2" t="n">
        <v>1965</v>
      </c>
      <c r="C4871" s="2" t="inlineStr">
        <is>
          <t>SEPARACAO</t>
        </is>
      </c>
      <c r="D4871" s="2" t="inlineStr">
        <is>
          <t>T90005238</t>
        </is>
      </c>
      <c r="E4871" s="2" t="inlineStr">
        <is>
          <t>JEFFERSON SANTANA DA SILVA</t>
        </is>
      </c>
      <c r="F4871" s="2" t="n">
        <v>334</v>
      </c>
      <c r="G4871" s="2" t="n">
        <v>11.22</v>
      </c>
      <c r="H4871" s="2" t="n">
        <v>30</v>
      </c>
      <c r="I4871" s="2" t="n">
        <v/>
      </c>
      <c r="J4871" s="2" t="inlineStr">
        <is>
          <t>TERCEIRO</t>
        </is>
      </c>
    </row>
    <row r="4872">
      <c r="A4872" s="2" t="n">
        <v>8</v>
      </c>
      <c r="B4872" s="2" t="n">
        <v>1965</v>
      </c>
      <c r="C4872" s="2" t="inlineStr">
        <is>
          <t>SEPARACAO</t>
        </is>
      </c>
      <c r="D4872" s="2" t="inlineStr">
        <is>
          <t>T90005239</t>
        </is>
      </c>
      <c r="E4872" s="2" t="inlineStr">
        <is>
          <t>JOSE PAULO RAMOS</t>
        </is>
      </c>
      <c r="F4872" s="2" t="n">
        <v>3592</v>
      </c>
      <c r="G4872" s="2" t="n">
        <v>73.95</v>
      </c>
      <c r="H4872" s="2" t="n">
        <v>49</v>
      </c>
      <c r="I4872" s="2" t="n">
        <v/>
      </c>
      <c r="J4872" s="2" t="inlineStr">
        <is>
          <t>TERCEIRO</t>
        </is>
      </c>
    </row>
    <row r="4873">
      <c r="A4873" s="2" t="n">
        <v>8</v>
      </c>
      <c r="B4873" s="2" t="n">
        <v>1965</v>
      </c>
      <c r="C4873" s="2" t="inlineStr">
        <is>
          <t>SEPARACAO</t>
        </is>
      </c>
      <c r="D4873" s="2" t="inlineStr">
        <is>
          <t>T90005240</t>
        </is>
      </c>
      <c r="E4873" s="2" t="inlineStr">
        <is>
          <t>LUAN VINICIUS DOS SANTOS</t>
        </is>
      </c>
      <c r="F4873" s="2" t="n">
        <v>1685</v>
      </c>
      <c r="G4873" s="2" t="n">
        <v>27.1</v>
      </c>
      <c r="H4873" s="2" t="n">
        <v>62</v>
      </c>
      <c r="I4873" s="2" t="n">
        <v/>
      </c>
      <c r="J4873" s="2" t="inlineStr">
        <is>
          <t>TERCEIRO</t>
        </is>
      </c>
    </row>
    <row r="4874">
      <c r="A4874" s="2" t="n">
        <v>8</v>
      </c>
      <c r="B4874" s="2" t="n">
        <v>1965</v>
      </c>
      <c r="C4874" s="2" t="inlineStr">
        <is>
          <t>SEPARACAO</t>
        </is>
      </c>
      <c r="D4874" s="2" t="inlineStr">
        <is>
          <t>T90005242</t>
        </is>
      </c>
      <c r="E4874" s="2" t="inlineStr">
        <is>
          <t>DENYS DIAS FILETTO</t>
        </is>
      </c>
      <c r="F4874" s="2" t="n">
        <v>1651</v>
      </c>
      <c r="G4874" s="2" t="n">
        <v>32.66</v>
      </c>
      <c r="H4874" s="2" t="n">
        <v>51</v>
      </c>
      <c r="I4874" s="2" t="n">
        <v/>
      </c>
      <c r="J4874" s="2" t="inlineStr">
        <is>
          <t>TERCEIRO</t>
        </is>
      </c>
    </row>
    <row r="4875">
      <c r="A4875" s="2" t="n">
        <v>8</v>
      </c>
      <c r="B4875" s="2" t="n">
        <v>1965</v>
      </c>
      <c r="C4875" s="2" t="inlineStr">
        <is>
          <t>SEPARACAO</t>
        </is>
      </c>
      <c r="D4875" s="2" t="inlineStr">
        <is>
          <t>T90005243</t>
        </is>
      </c>
      <c r="E4875" s="2" t="inlineStr">
        <is>
          <t>GABRIEL SANTOS DO NASCIMENTO</t>
        </is>
      </c>
      <c r="F4875" s="2" t="n">
        <v>694</v>
      </c>
      <c r="G4875" s="2" t="n">
        <v>31.1</v>
      </c>
      <c r="H4875" s="2" t="n">
        <v>22</v>
      </c>
      <c r="I4875" s="2" t="n">
        <v/>
      </c>
      <c r="J4875" s="2" t="inlineStr">
        <is>
          <t>TERCEIRO</t>
        </is>
      </c>
    </row>
    <row r="4876">
      <c r="A4876" s="2" t="n">
        <v>8</v>
      </c>
      <c r="B4876" s="2" t="n">
        <v>1974</v>
      </c>
      <c r="C4876" s="2" t="inlineStr">
        <is>
          <t>ATIVIDADE OP. EMP.</t>
        </is>
      </c>
      <c r="D4876" s="2" t="inlineStr">
        <is>
          <t>128339</t>
        </is>
      </c>
      <c r="E4876" s="2" t="inlineStr">
        <is>
          <t>NILSON DA SILVA BATISTA</t>
        </is>
      </c>
      <c r="F4876" s="2" t="n">
        <v>21</v>
      </c>
      <c r="G4876" s="2" t="n">
        <v>1.78</v>
      </c>
      <c r="H4876" s="2" t="n">
        <v>12</v>
      </c>
      <c r="I4876" s="2" t="n">
        <v>9</v>
      </c>
      <c r="J4876" s="2" t="inlineStr">
        <is>
          <t>GPA</t>
        </is>
      </c>
    </row>
    <row r="4877">
      <c r="A4877" s="2" t="n">
        <v>8</v>
      </c>
      <c r="B4877" s="2" t="n">
        <v>1974</v>
      </c>
      <c r="C4877" s="2" t="inlineStr">
        <is>
          <t>CARREGAMENTO</t>
        </is>
      </c>
      <c r="D4877" s="2" t="inlineStr">
        <is>
          <t>149952</t>
        </is>
      </c>
      <c r="E4877" s="2" t="inlineStr">
        <is>
          <t>RONALD NUNES DOS SANTOS</t>
        </is>
      </c>
      <c r="F4877" s="2" t="n">
        <v>113</v>
      </c>
      <c r="G4877" s="2" t="n">
        <v>2.14</v>
      </c>
      <c r="H4877" s="2" t="n">
        <v>53</v>
      </c>
      <c r="I4877" s="2" t="n">
        <v>0</v>
      </c>
      <c r="J4877" s="2" t="inlineStr">
        <is>
          <t>GPA</t>
        </is>
      </c>
    </row>
    <row r="4878">
      <c r="A4878" s="2" t="n">
        <v>8</v>
      </c>
      <c r="B4878" s="2" t="n">
        <v>1974</v>
      </c>
      <c r="C4878" s="2" t="inlineStr">
        <is>
          <t>PUXADA RECEB</t>
        </is>
      </c>
      <c r="D4878" s="2" t="inlineStr">
        <is>
          <t>149952</t>
        </is>
      </c>
      <c r="E4878" s="2" t="inlineStr">
        <is>
          <t>RONALD NUNES DOS SANTOS</t>
        </is>
      </c>
      <c r="F4878" s="2" t="n">
        <v>137</v>
      </c>
      <c r="G4878" s="2" t="n">
        <v>2.03</v>
      </c>
      <c r="H4878" s="2" t="n">
        <v>67</v>
      </c>
      <c r="I4878" s="2" t="n">
        <v>0</v>
      </c>
      <c r="J4878" s="2" t="inlineStr">
        <is>
          <t>GPA</t>
        </is>
      </c>
    </row>
    <row r="4879">
      <c r="A4879" s="2" t="n">
        <v>8</v>
      </c>
      <c r="B4879" s="2" t="n">
        <v>1974</v>
      </c>
      <c r="C4879" s="2" t="inlineStr">
        <is>
          <t>RECEBIMENTO</t>
        </is>
      </c>
      <c r="D4879" s="2" t="inlineStr">
        <is>
          <t>149952</t>
        </is>
      </c>
      <c r="E4879" s="2" t="inlineStr">
        <is>
          <t>RONALD NUNES DOS SANTOS</t>
        </is>
      </c>
      <c r="F4879" s="2" t="n">
        <v>1086</v>
      </c>
      <c r="G4879" s="2" t="n">
        <v>17.57</v>
      </c>
      <c r="H4879" s="2" t="n">
        <v>62</v>
      </c>
      <c r="I4879" s="2" t="n">
        <v>41</v>
      </c>
      <c r="J4879" s="2" t="inlineStr">
        <is>
          <t>GPA</t>
        </is>
      </c>
    </row>
    <row r="4880">
      <c r="A4880" s="2" t="n">
        <v>8</v>
      </c>
      <c r="B4880" s="2" t="n">
        <v>1974</v>
      </c>
      <c r="C4880" s="2" t="inlineStr">
        <is>
          <t>SEPARACAO</t>
        </is>
      </c>
      <c r="D4880" s="2" t="inlineStr">
        <is>
          <t>149952</t>
        </is>
      </c>
      <c r="E4880" s="2" t="inlineStr">
        <is>
          <t>RONALD NUNES DOS SANTOS</t>
        </is>
      </c>
      <c r="F4880" s="2" t="n">
        <v>166</v>
      </c>
      <c r="G4880" s="2" t="n">
        <v>0.96</v>
      </c>
      <c r="H4880" s="2" t="n">
        <v>173</v>
      </c>
      <c r="I4880" s="2" t="n">
        <v>110</v>
      </c>
      <c r="J4880" s="2" t="inlineStr">
        <is>
          <t>GPA</t>
        </is>
      </c>
    </row>
    <row r="4881">
      <c r="A4881" s="2" t="n">
        <v>8</v>
      </c>
      <c r="B4881" s="2" t="n">
        <v>1974</v>
      </c>
      <c r="C4881" s="2" t="inlineStr">
        <is>
          <t>ATIVIDADE OP. EMP.</t>
        </is>
      </c>
      <c r="D4881" s="2" t="inlineStr">
        <is>
          <t>157110</t>
        </is>
      </c>
      <c r="E4881" s="2" t="inlineStr">
        <is>
          <t>FRANCISCO JEAN MOURA</t>
        </is>
      </c>
      <c r="F4881" s="2" t="n">
        <v>1828</v>
      </c>
      <c r="G4881" s="2" t="n">
        <v>70.95</v>
      </c>
      <c r="H4881" s="2" t="n">
        <v>26</v>
      </c>
      <c r="I4881" s="2" t="n">
        <v>9</v>
      </c>
      <c r="J4881" s="2" t="inlineStr">
        <is>
          <t>GPA</t>
        </is>
      </c>
    </row>
    <row r="4882">
      <c r="A4882" s="2" t="n">
        <v>8</v>
      </c>
      <c r="B4882" s="2" t="n">
        <v>1974</v>
      </c>
      <c r="C4882" s="2" t="inlineStr">
        <is>
          <t>ATIVIDADE OP. EMP.</t>
        </is>
      </c>
      <c r="D4882" s="2" t="inlineStr">
        <is>
          <t>157789</t>
        </is>
      </c>
      <c r="E4882" s="2" t="inlineStr">
        <is>
          <t>FRANCISCO DAS CHAGAS ALVES RODRIGUES</t>
        </is>
      </c>
      <c r="F4882" s="2" t="n">
        <v>1703</v>
      </c>
      <c r="G4882" s="2" t="n">
        <v>51.41</v>
      </c>
      <c r="H4882" s="2" t="n">
        <v>33</v>
      </c>
      <c r="I4882" s="2" t="n">
        <v>9</v>
      </c>
      <c r="J4882" s="2" t="inlineStr">
        <is>
          <t>GPA</t>
        </is>
      </c>
    </row>
    <row r="4883">
      <c r="A4883" s="2" t="n">
        <v>8</v>
      </c>
      <c r="B4883" s="2" t="n">
        <v>1974</v>
      </c>
      <c r="C4883" s="2" t="inlineStr">
        <is>
          <t>ATIVIDADE OP. EMP.</t>
        </is>
      </c>
      <c r="D4883" s="2" t="inlineStr">
        <is>
          <t>286911</t>
        </is>
      </c>
      <c r="E4883" s="2" t="inlineStr">
        <is>
          <t>ANTONIO CARLOS DOS SANTOS SOUZA</t>
        </is>
      </c>
      <c r="F4883" s="2" t="n">
        <v>1544</v>
      </c>
      <c r="G4883" s="2" t="n">
        <v>53.51</v>
      </c>
      <c r="H4883" s="2" t="n">
        <v>29</v>
      </c>
      <c r="I4883" s="2" t="n">
        <v>9</v>
      </c>
      <c r="J4883" s="2" t="inlineStr">
        <is>
          <t>GPA</t>
        </is>
      </c>
    </row>
    <row r="4884">
      <c r="A4884" s="2" t="n">
        <v>8</v>
      </c>
      <c r="B4884" s="2" t="n">
        <v>1974</v>
      </c>
      <c r="C4884" s="2" t="inlineStr">
        <is>
          <t>PUXADA RECEB</t>
        </is>
      </c>
      <c r="D4884" s="2" t="inlineStr">
        <is>
          <t>299050</t>
        </is>
      </c>
      <c r="E4884" s="2" t="inlineStr">
        <is>
          <t>ADRIANO PONTES GOMES</t>
        </is>
      </c>
      <c r="F4884" s="2" t="n">
        <v>14</v>
      </c>
      <c r="G4884" s="2" t="n">
        <v>5.93</v>
      </c>
      <c r="H4884" s="2" t="n">
        <v>2</v>
      </c>
      <c r="I4884" s="2" t="n">
        <v>0</v>
      </c>
      <c r="J4884" s="2" t="inlineStr">
        <is>
          <t>GPA</t>
        </is>
      </c>
    </row>
    <row r="4885">
      <c r="A4885" s="2" t="n">
        <v>8</v>
      </c>
      <c r="B4885" s="2" t="n">
        <v>1974</v>
      </c>
      <c r="C4885" s="2" t="inlineStr">
        <is>
          <t>RECEBIMENTO</t>
        </is>
      </c>
      <c r="D4885" s="2" t="inlineStr">
        <is>
          <t>299050</t>
        </is>
      </c>
      <c r="E4885" s="2" t="inlineStr">
        <is>
          <t>ADRIANO PONTES GOMES</t>
        </is>
      </c>
      <c r="F4885" s="2" t="n">
        <v>2</v>
      </c>
      <c r="G4885" s="2" t="n">
        <v>3.35</v>
      </c>
      <c r="H4885" s="2" t="n">
        <v>1</v>
      </c>
      <c r="I4885" s="2" t="n">
        <v>41</v>
      </c>
      <c r="J4885" s="2" t="inlineStr">
        <is>
          <t>GPA</t>
        </is>
      </c>
    </row>
    <row r="4886">
      <c r="A4886" s="2" t="n">
        <v>8</v>
      </c>
      <c r="B4886" s="2" t="n">
        <v>1974</v>
      </c>
      <c r="C4886" s="2" t="inlineStr">
        <is>
          <t>ATIVIDADE OP. EMP.</t>
        </is>
      </c>
      <c r="D4886" s="2" t="inlineStr">
        <is>
          <t>316536</t>
        </is>
      </c>
      <c r="E4886" s="2" t="inlineStr">
        <is>
          <t>JOSE HORMANDO SOARES DOS SANTOS</t>
        </is>
      </c>
      <c r="F4886" s="2" t="n">
        <v>2136</v>
      </c>
      <c r="G4886" s="2" t="n">
        <v>75.14</v>
      </c>
      <c r="H4886" s="2" t="n">
        <v>28</v>
      </c>
      <c r="I4886" s="2" t="n">
        <v>9</v>
      </c>
      <c r="J4886" s="2" t="inlineStr">
        <is>
          <t>GPA</t>
        </is>
      </c>
    </row>
    <row r="4887">
      <c r="A4887" s="2" t="n">
        <v>8</v>
      </c>
      <c r="B4887" s="2" t="n">
        <v>1974</v>
      </c>
      <c r="C4887" s="2" t="inlineStr">
        <is>
          <t>SEPARACAO</t>
        </is>
      </c>
      <c r="D4887" s="2" t="inlineStr">
        <is>
          <t>316536</t>
        </is>
      </c>
      <c r="E4887" s="2" t="inlineStr">
        <is>
          <t>JOSE HORMANDO SOARES DOS SANTOS</t>
        </is>
      </c>
      <c r="F4887" s="2" t="n">
        <v>208</v>
      </c>
      <c r="G4887" s="2" t="n">
        <v>0.9</v>
      </c>
      <c r="H4887" s="2" t="n">
        <v>231</v>
      </c>
      <c r="I4887" s="2" t="n">
        <v>110</v>
      </c>
      <c r="J4887" s="2" t="inlineStr">
        <is>
          <t>GPA</t>
        </is>
      </c>
    </row>
    <row r="4888">
      <c r="A4888" s="2" t="n">
        <v>8</v>
      </c>
      <c r="B4888" s="2" t="n">
        <v>1974</v>
      </c>
      <c r="C4888" s="2" t="inlineStr">
        <is>
          <t>CARREGAMENTO</t>
        </is>
      </c>
      <c r="D4888" s="2" t="inlineStr">
        <is>
          <t>365615</t>
        </is>
      </c>
      <c r="E4888" s="2" t="inlineStr">
        <is>
          <t>FIRMINO NETO DE SOUSA SILVA</t>
        </is>
      </c>
      <c r="F4888" s="2" t="n">
        <v>158</v>
      </c>
      <c r="G4888" s="2" t="n">
        <v>12.89</v>
      </c>
      <c r="H4888" s="2" t="n">
        <v>12</v>
      </c>
      <c r="I4888" s="2" t="n">
        <v>0</v>
      </c>
      <c r="J4888" s="2" t="inlineStr">
        <is>
          <t>GPA</t>
        </is>
      </c>
    </row>
    <row r="4889">
      <c r="A4889" s="2" t="n">
        <v>8</v>
      </c>
      <c r="B4889" s="2" t="n">
        <v>1974</v>
      </c>
      <c r="C4889" s="2" t="inlineStr">
        <is>
          <t>PUXADA RECEB</t>
        </is>
      </c>
      <c r="D4889" s="2" t="inlineStr">
        <is>
          <t>365615</t>
        </is>
      </c>
      <c r="E4889" s="2" t="inlineStr">
        <is>
          <t>FIRMINO NETO DE SOUSA SILVA</t>
        </is>
      </c>
      <c r="F4889" s="2" t="n">
        <v>12</v>
      </c>
      <c r="G4889" s="2" t="n">
        <v>0.57</v>
      </c>
      <c r="H4889" s="2" t="n">
        <v>21</v>
      </c>
      <c r="I4889" s="2" t="n">
        <v>0</v>
      </c>
      <c r="J4889" s="2" t="inlineStr">
        <is>
          <t>GPA</t>
        </is>
      </c>
    </row>
    <row r="4890">
      <c r="A4890" s="2" t="n">
        <v>8</v>
      </c>
      <c r="B4890" s="2" t="n">
        <v>1974</v>
      </c>
      <c r="C4890" s="2" t="inlineStr">
        <is>
          <t>RECEBIMENTO</t>
        </is>
      </c>
      <c r="D4890" s="2" t="inlineStr">
        <is>
          <t>365615</t>
        </is>
      </c>
      <c r="E4890" s="2" t="inlineStr">
        <is>
          <t>FIRMINO NETO DE SOUSA SILVA</t>
        </is>
      </c>
      <c r="F4890" s="2" t="n">
        <v>1950</v>
      </c>
      <c r="G4890" s="2" t="n">
        <v>38.6</v>
      </c>
      <c r="H4890" s="2" t="n">
        <v>51</v>
      </c>
      <c r="I4890" s="2" t="n">
        <v>41</v>
      </c>
      <c r="J4890" s="2" t="inlineStr">
        <is>
          <t>GPA</t>
        </is>
      </c>
    </row>
    <row r="4891">
      <c r="A4891" s="2" t="n">
        <v>8</v>
      </c>
      <c r="B4891" s="2" t="n">
        <v>1974</v>
      </c>
      <c r="C4891" s="2" t="inlineStr">
        <is>
          <t>SEPARACAO</t>
        </is>
      </c>
      <c r="D4891" s="2" t="inlineStr">
        <is>
          <t>365615</t>
        </is>
      </c>
      <c r="E4891" s="2" t="inlineStr">
        <is>
          <t>FIRMINO NETO DE SOUSA SILVA</t>
        </is>
      </c>
      <c r="F4891" s="2" t="n">
        <v>20</v>
      </c>
      <c r="G4891" s="2" t="n">
        <v>0.04</v>
      </c>
      <c r="H4891" s="2" t="n">
        <v>500</v>
      </c>
      <c r="I4891" s="2" t="n">
        <v>110</v>
      </c>
      <c r="J4891" s="2" t="inlineStr">
        <is>
          <t>GPA</t>
        </is>
      </c>
    </row>
    <row r="4892">
      <c r="A4892" s="2" t="n">
        <v>8</v>
      </c>
      <c r="B4892" s="2" t="n">
        <v>1974</v>
      </c>
      <c r="C4892" s="2" t="inlineStr">
        <is>
          <t>ATIVIDADE OP. EMP.</t>
        </is>
      </c>
      <c r="D4892" s="2" t="inlineStr">
        <is>
          <t>5425590</t>
        </is>
      </c>
      <c r="E4892" s="2" t="inlineStr">
        <is>
          <t>Thiago Igor Soares Vieira</t>
        </is>
      </c>
      <c r="F4892" s="2" t="n">
        <v>1161</v>
      </c>
      <c r="G4892" s="2" t="n">
        <v>47.1</v>
      </c>
      <c r="H4892" s="2" t="n">
        <v>25</v>
      </c>
      <c r="I4892" s="2" t="n">
        <v>9</v>
      </c>
      <c r="J4892" s="2" t="inlineStr">
        <is>
          <t>GPA</t>
        </is>
      </c>
    </row>
    <row r="4893">
      <c r="A4893" s="2" t="n">
        <v>8</v>
      </c>
      <c r="B4893" s="2" t="n">
        <v>1974</v>
      </c>
      <c r="C4893" s="2" t="inlineStr">
        <is>
          <t>CARREGAMENTO</t>
        </is>
      </c>
      <c r="D4893" s="2" t="inlineStr">
        <is>
          <t>5426251</t>
        </is>
      </c>
      <c r="E4893" s="2" t="inlineStr">
        <is>
          <t>Alisson Vitor Vieira Diniz</t>
        </is>
      </c>
      <c r="F4893" s="2" t="n">
        <v>289</v>
      </c>
      <c r="G4893" s="2" t="n">
        <v>10.51</v>
      </c>
      <c r="H4893" s="2" t="n">
        <v>27</v>
      </c>
      <c r="I4893" s="2" t="n">
        <v>0</v>
      </c>
      <c r="J4893" s="2" t="inlineStr">
        <is>
          <t>GPA</t>
        </is>
      </c>
    </row>
    <row r="4894">
      <c r="A4894" s="2" t="n">
        <v>8</v>
      </c>
      <c r="B4894" s="2" t="n">
        <v>1974</v>
      </c>
      <c r="C4894" s="2" t="inlineStr">
        <is>
          <t>PUXADA RECEB</t>
        </is>
      </c>
      <c r="D4894" s="2" t="inlineStr">
        <is>
          <t>5426251</t>
        </is>
      </c>
      <c r="E4894" s="2" t="inlineStr">
        <is>
          <t>Alisson Vitor Vieira Diniz</t>
        </is>
      </c>
      <c r="F4894" s="2" t="n">
        <v>114</v>
      </c>
      <c r="G4894" s="2" t="n">
        <v>3.98</v>
      </c>
      <c r="H4894" s="2" t="n">
        <v>29</v>
      </c>
      <c r="I4894" s="2" t="n">
        <v>0</v>
      </c>
      <c r="J4894" s="2" t="inlineStr">
        <is>
          <t>GPA</t>
        </is>
      </c>
    </row>
    <row r="4895">
      <c r="A4895" s="2" t="n">
        <v>8</v>
      </c>
      <c r="B4895" s="2" t="n">
        <v>1974</v>
      </c>
      <c r="C4895" s="2" t="inlineStr">
        <is>
          <t>RECEBIMENTO</t>
        </is>
      </c>
      <c r="D4895" s="2" t="inlineStr">
        <is>
          <t>5426251</t>
        </is>
      </c>
      <c r="E4895" s="2" t="inlineStr">
        <is>
          <t>Alisson Vitor Vieira Diniz</t>
        </is>
      </c>
      <c r="F4895" s="2" t="n">
        <v>897</v>
      </c>
      <c r="G4895" s="2" t="n">
        <v>29.2</v>
      </c>
      <c r="H4895" s="2" t="n">
        <v>31</v>
      </c>
      <c r="I4895" s="2" t="n">
        <v>41</v>
      </c>
      <c r="J4895" s="2" t="inlineStr">
        <is>
          <t>GPA</t>
        </is>
      </c>
    </row>
    <row r="4896">
      <c r="A4896" s="2" t="n">
        <v>8</v>
      </c>
      <c r="B4896" s="2" t="n">
        <v>1974</v>
      </c>
      <c r="C4896" s="2" t="inlineStr">
        <is>
          <t>CARREGAMENTO</t>
        </is>
      </c>
      <c r="D4896" s="2" t="inlineStr">
        <is>
          <t>5440050</t>
        </is>
      </c>
      <c r="E4896" s="2" t="inlineStr">
        <is>
          <t>Daniel Diogo Moraes</t>
        </is>
      </c>
      <c r="F4896" s="2" t="n">
        <v>1151</v>
      </c>
      <c r="G4896" s="2" t="n">
        <v>15.63</v>
      </c>
      <c r="H4896" s="2" t="n">
        <v>74</v>
      </c>
      <c r="I4896" s="2" t="n">
        <v>0</v>
      </c>
      <c r="J4896" s="2" t="inlineStr">
        <is>
          <t>GPA</t>
        </is>
      </c>
    </row>
    <row r="4897">
      <c r="A4897" s="2" t="n">
        <v>8</v>
      </c>
      <c r="B4897" s="2" t="n">
        <v>1974</v>
      </c>
      <c r="C4897" s="2" t="inlineStr">
        <is>
          <t>PUXADA RECEB</t>
        </is>
      </c>
      <c r="D4897" s="2" t="inlineStr">
        <is>
          <t>5440050</t>
        </is>
      </c>
      <c r="E4897" s="2" t="inlineStr">
        <is>
          <t>Daniel Diogo Moraes</t>
        </is>
      </c>
      <c r="F4897" s="2" t="n">
        <v>4</v>
      </c>
      <c r="G4897" s="2" t="n">
        <v>0.03</v>
      </c>
      <c r="H4897" s="2" t="n">
        <v>133</v>
      </c>
      <c r="I4897" s="2" t="n">
        <v>0</v>
      </c>
      <c r="J4897" s="2" t="inlineStr">
        <is>
          <t>GPA</t>
        </is>
      </c>
    </row>
    <row r="4898">
      <c r="A4898" s="2" t="n">
        <v>8</v>
      </c>
      <c r="B4898" s="2" t="n">
        <v>1974</v>
      </c>
      <c r="C4898" s="2" t="inlineStr">
        <is>
          <t>SEPARACAO</t>
        </is>
      </c>
      <c r="D4898" s="2" t="inlineStr">
        <is>
          <t>5440050</t>
        </is>
      </c>
      <c r="E4898" s="2" t="inlineStr">
        <is>
          <t>Daniel Diogo Moraes</t>
        </is>
      </c>
      <c r="F4898" s="2" t="n">
        <v>956</v>
      </c>
      <c r="G4898" s="2" t="n">
        <v>5.76</v>
      </c>
      <c r="H4898" s="2" t="n">
        <v>166</v>
      </c>
      <c r="I4898" s="2" t="n">
        <v>110</v>
      </c>
      <c r="J4898" s="2" t="inlineStr">
        <is>
          <t>GPA</t>
        </is>
      </c>
    </row>
    <row r="4899">
      <c r="A4899" s="2" t="n">
        <v>8</v>
      </c>
      <c r="B4899" s="2" t="n">
        <v>1974</v>
      </c>
      <c r="C4899" s="2" t="inlineStr">
        <is>
          <t>SEPARACAO</t>
        </is>
      </c>
      <c r="D4899" s="2" t="inlineStr">
        <is>
          <t>5440114</t>
        </is>
      </c>
      <c r="E4899" s="2" t="inlineStr">
        <is>
          <t>Antonio Lucas De Oliveira Matos</t>
        </is>
      </c>
      <c r="F4899" s="2" t="n">
        <v>292</v>
      </c>
      <c r="G4899" s="2" t="n">
        <v>1.67</v>
      </c>
      <c r="H4899" s="2" t="n">
        <v>175</v>
      </c>
      <c r="I4899" s="2" t="n">
        <v>110</v>
      </c>
      <c r="J4899" s="2" t="inlineStr">
        <is>
          <t>GPA</t>
        </is>
      </c>
    </row>
    <row r="4900">
      <c r="A4900" s="2" t="n">
        <v>8</v>
      </c>
      <c r="B4900" s="2" t="n">
        <v>1974</v>
      </c>
      <c r="C4900" s="2" t="inlineStr">
        <is>
          <t>CARREGAMENTO</t>
        </is>
      </c>
      <c r="D4900" s="2" t="inlineStr">
        <is>
          <t>5441927</t>
        </is>
      </c>
      <c r="E4900" s="2" t="inlineStr">
        <is>
          <t>Cicero Manoel Da Silva</t>
        </is>
      </c>
      <c r="F4900" s="2" t="n">
        <v>102</v>
      </c>
      <c r="G4900" s="2" t="n">
        <v>0.91</v>
      </c>
      <c r="H4900" s="2" t="n">
        <v>112</v>
      </c>
      <c r="I4900" s="2" t="n">
        <v>0</v>
      </c>
      <c r="J4900" s="2" t="inlineStr">
        <is>
          <t>GPA</t>
        </is>
      </c>
    </row>
    <row r="4901">
      <c r="A4901" s="2" t="n">
        <v>8</v>
      </c>
      <c r="B4901" s="2" t="n">
        <v>1974</v>
      </c>
      <c r="C4901" s="2" t="inlineStr">
        <is>
          <t>PUXADA RECEB</t>
        </is>
      </c>
      <c r="D4901" s="2" t="inlineStr">
        <is>
          <t>5441927</t>
        </is>
      </c>
      <c r="E4901" s="2" t="inlineStr">
        <is>
          <t>Cicero Manoel Da Silva</t>
        </is>
      </c>
      <c r="F4901" s="2" t="n">
        <v>39</v>
      </c>
      <c r="G4901" s="2" t="n">
        <v>1.89</v>
      </c>
      <c r="H4901" s="2" t="n">
        <v>21</v>
      </c>
      <c r="I4901" s="2" t="n">
        <v>0</v>
      </c>
      <c r="J4901" s="2" t="inlineStr">
        <is>
          <t>GPA</t>
        </is>
      </c>
    </row>
    <row r="4902">
      <c r="A4902" s="2" t="n">
        <v>8</v>
      </c>
      <c r="B4902" s="2" t="n">
        <v>1974</v>
      </c>
      <c r="C4902" s="2" t="inlineStr">
        <is>
          <t>RECEBIMENTO</t>
        </is>
      </c>
      <c r="D4902" s="2" t="inlineStr">
        <is>
          <t>5441927</t>
        </is>
      </c>
      <c r="E4902" s="2" t="inlineStr">
        <is>
          <t>Cicero Manoel Da Silva</t>
        </is>
      </c>
      <c r="F4902" s="2" t="n">
        <v>473</v>
      </c>
      <c r="G4902" s="2" t="n">
        <v>7.19</v>
      </c>
      <c r="H4902" s="2" t="n">
        <v>66</v>
      </c>
      <c r="I4902" s="2" t="n">
        <v>41</v>
      </c>
      <c r="J4902" s="2" t="inlineStr">
        <is>
          <t>GPA</t>
        </is>
      </c>
    </row>
    <row r="4903">
      <c r="A4903" s="2" t="n">
        <v>8</v>
      </c>
      <c r="B4903" s="2" t="n">
        <v>1974</v>
      </c>
      <c r="C4903" s="2" t="inlineStr">
        <is>
          <t>ATIVIDADE OP. EMP.</t>
        </is>
      </c>
      <c r="D4903" s="2" t="inlineStr">
        <is>
          <t>5443148</t>
        </is>
      </c>
      <c r="E4903" s="2" t="inlineStr">
        <is>
          <t>Danilson Paulino De Sousa</t>
        </is>
      </c>
      <c r="F4903" s="2" t="n">
        <v>1519</v>
      </c>
      <c r="G4903" s="2" t="n">
        <v>59.88</v>
      </c>
      <c r="H4903" s="2" t="n">
        <v>25</v>
      </c>
      <c r="I4903" s="2" t="n">
        <v>9</v>
      </c>
      <c r="J4903" s="2" t="inlineStr">
        <is>
          <t>GPA</t>
        </is>
      </c>
    </row>
    <row r="4904">
      <c r="A4904" s="2" t="n">
        <v>8</v>
      </c>
      <c r="B4904" s="2" t="n">
        <v>1974</v>
      </c>
      <c r="C4904" s="2" t="inlineStr">
        <is>
          <t>SEPARACAO</t>
        </is>
      </c>
      <c r="D4904" s="2" t="inlineStr">
        <is>
          <t>5443148</t>
        </is>
      </c>
      <c r="E4904" s="2" t="inlineStr">
        <is>
          <t>Danilson Paulino De Sousa</t>
        </is>
      </c>
      <c r="F4904" s="2" t="n">
        <v>400</v>
      </c>
      <c r="G4904" s="2" t="n">
        <v>3.61</v>
      </c>
      <c r="H4904" s="2" t="n">
        <v>111</v>
      </c>
      <c r="I4904" s="2" t="n">
        <v>110</v>
      </c>
      <c r="J4904" s="2" t="inlineStr">
        <is>
          <t>GPA</t>
        </is>
      </c>
    </row>
    <row r="4905">
      <c r="A4905" s="2" t="n">
        <v>8</v>
      </c>
      <c r="B4905" s="2" t="n">
        <v>1974</v>
      </c>
      <c r="C4905" s="2" t="inlineStr">
        <is>
          <t>PUXADA RECEB</t>
        </is>
      </c>
      <c r="D4905" s="2" t="inlineStr">
        <is>
          <t>5443571</t>
        </is>
      </c>
      <c r="E4905" s="2" t="inlineStr">
        <is>
          <t>Isaac Marques Do Nascimento</t>
        </is>
      </c>
      <c r="F4905" s="2" t="n">
        <v>59</v>
      </c>
      <c r="G4905" s="2" t="n">
        <v>2.68</v>
      </c>
      <c r="H4905" s="2" t="n">
        <v>22</v>
      </c>
      <c r="I4905" s="2" t="n">
        <v>0</v>
      </c>
      <c r="J4905" s="2" t="inlineStr">
        <is>
          <t>GPA</t>
        </is>
      </c>
    </row>
    <row r="4906">
      <c r="A4906" s="2" t="n">
        <v>8</v>
      </c>
      <c r="B4906" s="2" t="n">
        <v>1974</v>
      </c>
      <c r="C4906" s="2" t="inlineStr">
        <is>
          <t>SEPARACAO</t>
        </is>
      </c>
      <c r="D4906" s="2" t="inlineStr">
        <is>
          <t>5443571</t>
        </is>
      </c>
      <c r="E4906" s="2" t="inlineStr">
        <is>
          <t>Isaac Marques Do Nascimento</t>
        </is>
      </c>
      <c r="F4906" s="2" t="n">
        <v>14644</v>
      </c>
      <c r="G4906" s="2" t="n">
        <v>95.22</v>
      </c>
      <c r="H4906" s="2" t="n">
        <v>154</v>
      </c>
      <c r="I4906" s="2" t="n">
        <v>110</v>
      </c>
      <c r="J4906" s="2" t="inlineStr">
        <is>
          <t>GPA</t>
        </is>
      </c>
    </row>
    <row r="4907">
      <c r="A4907" s="2" t="n">
        <v>8</v>
      </c>
      <c r="B4907" s="2" t="n">
        <v>1974</v>
      </c>
      <c r="C4907" s="2" t="inlineStr">
        <is>
          <t>PUXADA RECEB</t>
        </is>
      </c>
      <c r="D4907" s="2" t="inlineStr">
        <is>
          <t>5451671</t>
        </is>
      </c>
      <c r="E4907" s="2" t="inlineStr">
        <is>
          <t>Fabio Mota De Sousa</t>
        </is>
      </c>
      <c r="F4907" s="2" t="n">
        <v>355</v>
      </c>
      <c r="G4907" s="2" t="n">
        <v>16.71</v>
      </c>
      <c r="H4907" s="2" t="n">
        <v>21</v>
      </c>
      <c r="I4907" s="2" t="n">
        <v>0</v>
      </c>
      <c r="J4907" s="2" t="inlineStr">
        <is>
          <t>GPA</t>
        </is>
      </c>
    </row>
    <row r="4908">
      <c r="A4908" s="2" t="n">
        <v>8</v>
      </c>
      <c r="B4908" s="2" t="n">
        <v>1974</v>
      </c>
      <c r="C4908" s="2" t="inlineStr">
        <is>
          <t>CARREGAMENTO</t>
        </is>
      </c>
      <c r="D4908" s="2" t="inlineStr">
        <is>
          <t>5464170</t>
        </is>
      </c>
      <c r="E4908" s="2" t="inlineStr">
        <is>
          <t>Cicero Ricardo Da Silva</t>
        </is>
      </c>
      <c r="F4908" s="2" t="n">
        <v>59</v>
      </c>
      <c r="G4908" s="2" t="n">
        <v>1.89</v>
      </c>
      <c r="H4908" s="2" t="n">
        <v>31</v>
      </c>
      <c r="I4908" s="2" t="n">
        <v>0</v>
      </c>
      <c r="J4908" s="2" t="inlineStr">
        <is>
          <t>GPA</t>
        </is>
      </c>
    </row>
    <row r="4909">
      <c r="A4909" s="2" t="n">
        <v>8</v>
      </c>
      <c r="B4909" s="2" t="n">
        <v>1974</v>
      </c>
      <c r="C4909" s="2" t="inlineStr">
        <is>
          <t>PUXADA RECEB</t>
        </is>
      </c>
      <c r="D4909" s="2" t="inlineStr">
        <is>
          <t>5464170</t>
        </is>
      </c>
      <c r="E4909" s="2" t="inlineStr">
        <is>
          <t>Cicero Ricardo Da Silva</t>
        </is>
      </c>
      <c r="F4909" s="2" t="n">
        <v>259</v>
      </c>
      <c r="G4909" s="2" t="n">
        <v>8.16</v>
      </c>
      <c r="H4909" s="2" t="n">
        <v>32</v>
      </c>
      <c r="I4909" s="2" t="n">
        <v>0</v>
      </c>
      <c r="J4909" s="2" t="inlineStr">
        <is>
          <t>GPA</t>
        </is>
      </c>
    </row>
    <row r="4910">
      <c r="A4910" s="2" t="n">
        <v>8</v>
      </c>
      <c r="B4910" s="2" t="n">
        <v>1974</v>
      </c>
      <c r="C4910" s="2" t="inlineStr">
        <is>
          <t>RECEBIMENTO</t>
        </is>
      </c>
      <c r="D4910" s="2" t="inlineStr">
        <is>
          <t>5464170</t>
        </is>
      </c>
      <c r="E4910" s="2" t="inlineStr">
        <is>
          <t>Cicero Ricardo Da Silva</t>
        </is>
      </c>
      <c r="F4910" s="2" t="n">
        <v>2623</v>
      </c>
      <c r="G4910" s="2" t="n">
        <v>38.96</v>
      </c>
      <c r="H4910" s="2" t="n">
        <v>67</v>
      </c>
      <c r="I4910" s="2" t="n">
        <v>41</v>
      </c>
      <c r="J4910" s="2" t="inlineStr">
        <is>
          <t>GPA</t>
        </is>
      </c>
    </row>
    <row r="4911">
      <c r="A4911" s="2" t="n">
        <v>8</v>
      </c>
      <c r="B4911" s="2" t="n">
        <v>1974</v>
      </c>
      <c r="C4911" s="2" t="inlineStr">
        <is>
          <t>CARREGAMENTO</t>
        </is>
      </c>
      <c r="D4911" s="2" t="inlineStr">
        <is>
          <t>5499585</t>
        </is>
      </c>
      <c r="E4911" s="2" t="inlineStr">
        <is>
          <t>Alexandre Victor Da Silva Moura</t>
        </is>
      </c>
      <c r="F4911" s="2" t="n">
        <v>15</v>
      </c>
      <c r="G4911" s="2" t="n">
        <v>0.29</v>
      </c>
      <c r="H4911" s="2" t="n">
        <v>52</v>
      </c>
      <c r="I4911" s="2" t="n">
        <v>0</v>
      </c>
      <c r="J4911" s="2" t="inlineStr">
        <is>
          <t>GPA</t>
        </is>
      </c>
    </row>
    <row r="4912">
      <c r="A4912" s="2" t="n">
        <v>8</v>
      </c>
      <c r="B4912" s="2" t="n">
        <v>1974</v>
      </c>
      <c r="C4912" s="2" t="inlineStr">
        <is>
          <t>PUXADA RECEB</t>
        </is>
      </c>
      <c r="D4912" s="2" t="inlineStr">
        <is>
          <t>5499585</t>
        </is>
      </c>
      <c r="E4912" s="2" t="inlineStr">
        <is>
          <t>Alexandre Victor Da Silva Moura</t>
        </is>
      </c>
      <c r="F4912" s="2" t="n">
        <v>768</v>
      </c>
      <c r="G4912" s="2" t="n">
        <v>15.09</v>
      </c>
      <c r="H4912" s="2" t="n">
        <v>51</v>
      </c>
      <c r="I4912" s="2" t="n">
        <v>0</v>
      </c>
      <c r="J4912" s="2" t="inlineStr">
        <is>
          <t>GPA</t>
        </is>
      </c>
    </row>
    <row r="4913">
      <c r="A4913" s="2" t="n">
        <v>8</v>
      </c>
      <c r="B4913" s="2" t="n">
        <v>1974</v>
      </c>
      <c r="C4913" s="2" t="inlineStr">
        <is>
          <t>RECEBIMENTO</t>
        </is>
      </c>
      <c r="D4913" s="2" t="inlineStr">
        <is>
          <t>5499585</t>
        </is>
      </c>
      <c r="E4913" s="2" t="inlineStr">
        <is>
          <t>Alexandre Victor Da Silva Moura</t>
        </is>
      </c>
      <c r="F4913" s="2" t="n">
        <v>1635</v>
      </c>
      <c r="G4913" s="2" t="n">
        <v>11.91</v>
      </c>
      <c r="H4913" s="2" t="n">
        <v>137</v>
      </c>
      <c r="I4913" s="2" t="n">
        <v>41</v>
      </c>
      <c r="J4913" s="2" t="inlineStr">
        <is>
          <t>GPA</t>
        </is>
      </c>
    </row>
    <row r="4914">
      <c r="A4914" s="2" t="n">
        <v>8</v>
      </c>
      <c r="B4914" s="2" t="n">
        <v>1974</v>
      </c>
      <c r="C4914" s="2" t="inlineStr">
        <is>
          <t>SEPARACAO</t>
        </is>
      </c>
      <c r="D4914" s="2" t="inlineStr">
        <is>
          <t>5570735</t>
        </is>
      </c>
      <c r="E4914" s="2" t="inlineStr">
        <is>
          <t>Alef Bruno Rodrigues Marques</t>
        </is>
      </c>
      <c r="F4914" s="2" t="n">
        <v>23022</v>
      </c>
      <c r="G4914" s="2" t="n">
        <v>122.29</v>
      </c>
      <c r="H4914" s="2" t="n">
        <v>188</v>
      </c>
      <c r="I4914" s="2" t="n">
        <v>110</v>
      </c>
      <c r="J4914" s="2" t="inlineStr">
        <is>
          <t>GPA</t>
        </is>
      </c>
    </row>
    <row r="4915">
      <c r="A4915" s="2" t="n">
        <v>8</v>
      </c>
      <c r="B4915" s="2" t="n">
        <v>1974</v>
      </c>
      <c r="C4915" s="2" t="inlineStr">
        <is>
          <t>PUXADA RECEB</t>
        </is>
      </c>
      <c r="D4915" s="2" t="inlineStr">
        <is>
          <t>5579147</t>
        </is>
      </c>
      <c r="E4915" s="2" t="inlineStr">
        <is>
          <t>JOSE EDSON DA SILVA DO NASCIMENTO</t>
        </is>
      </c>
      <c r="F4915" s="2" t="n">
        <v>27</v>
      </c>
      <c r="G4915" s="2" t="n">
        <v>1.86</v>
      </c>
      <c r="H4915" s="2" t="n">
        <v>15</v>
      </c>
      <c r="I4915" s="2" t="n">
        <v>0</v>
      </c>
      <c r="J4915" s="2" t="inlineStr">
        <is>
          <t>GPA</t>
        </is>
      </c>
    </row>
    <row r="4916">
      <c r="A4916" s="2" t="n">
        <v>8</v>
      </c>
      <c r="B4916" s="2" t="n">
        <v>1974</v>
      </c>
      <c r="C4916" s="2" t="inlineStr">
        <is>
          <t>SEPARACAO</t>
        </is>
      </c>
      <c r="D4916" s="2" t="inlineStr">
        <is>
          <t>5579147</t>
        </is>
      </c>
      <c r="E4916" s="2" t="inlineStr">
        <is>
          <t>JOSE EDSON DA SILVA DO NASCIMENTO</t>
        </is>
      </c>
      <c r="F4916" s="2" t="n">
        <v>12511</v>
      </c>
      <c r="G4916" s="2" t="n">
        <v>81.16</v>
      </c>
      <c r="H4916" s="2" t="n">
        <v>154</v>
      </c>
      <c r="I4916" s="2" t="n">
        <v>110</v>
      </c>
      <c r="J4916" s="2" t="inlineStr">
        <is>
          <t>GPA</t>
        </is>
      </c>
    </row>
    <row r="4917">
      <c r="A4917" s="2" t="n">
        <v>8</v>
      </c>
      <c r="B4917" s="2" t="n">
        <v>1974</v>
      </c>
      <c r="C4917" s="2" t="inlineStr">
        <is>
          <t>SEPARACAO</t>
        </is>
      </c>
      <c r="D4917" s="2" t="inlineStr">
        <is>
          <t>5579287</t>
        </is>
      </c>
      <c r="E4917" s="2" t="inlineStr">
        <is>
          <t>Thiago Estevao Moura</t>
        </is>
      </c>
      <c r="F4917" s="2" t="n">
        <v>22820</v>
      </c>
      <c r="G4917" s="2" t="n">
        <v>116.12</v>
      </c>
      <c r="H4917" s="2" t="n">
        <v>197</v>
      </c>
      <c r="I4917" s="2" t="n">
        <v>110</v>
      </c>
      <c r="J4917" s="2" t="inlineStr">
        <is>
          <t>GPA</t>
        </is>
      </c>
    </row>
    <row r="4918">
      <c r="A4918" s="2" t="n">
        <v>8</v>
      </c>
      <c r="B4918" s="2" t="n">
        <v>1974</v>
      </c>
      <c r="C4918" s="2" t="inlineStr">
        <is>
          <t>PUXADA RECEB</t>
        </is>
      </c>
      <c r="D4918" s="2" t="inlineStr">
        <is>
          <t>5588219</t>
        </is>
      </c>
      <c r="E4918" s="2" t="inlineStr">
        <is>
          <t>Denzel Wellington Do Nascimento Marques</t>
        </is>
      </c>
      <c r="F4918" s="2" t="n">
        <v>387</v>
      </c>
      <c r="G4918" s="2" t="n">
        <v>9.83</v>
      </c>
      <c r="H4918" s="2" t="n">
        <v>39</v>
      </c>
      <c r="I4918" s="2" t="n">
        <v>0</v>
      </c>
      <c r="J4918" s="2" t="inlineStr">
        <is>
          <t>GPA</t>
        </is>
      </c>
    </row>
    <row r="4919">
      <c r="A4919" s="2" t="n">
        <v>8</v>
      </c>
      <c r="B4919" s="2" t="n">
        <v>1974</v>
      </c>
      <c r="C4919" s="2" t="inlineStr">
        <is>
          <t>SEPARACAO</t>
        </is>
      </c>
      <c r="D4919" s="2" t="inlineStr">
        <is>
          <t>5588219</t>
        </is>
      </c>
      <c r="E4919" s="2" t="inlineStr">
        <is>
          <t>Denzel Wellington Do Nascimento Marques</t>
        </is>
      </c>
      <c r="F4919" s="2" t="n">
        <v>6897</v>
      </c>
      <c r="G4919" s="2" t="n">
        <v>47.08</v>
      </c>
      <c r="H4919" s="2" t="n">
        <v>146</v>
      </c>
      <c r="I4919" s="2" t="n">
        <v>110</v>
      </c>
      <c r="J4919" s="2" t="inlineStr">
        <is>
          <t>GPA</t>
        </is>
      </c>
    </row>
    <row r="4920">
      <c r="A4920" s="2" t="n">
        <v>8</v>
      </c>
      <c r="B4920" s="2" t="n">
        <v>1974</v>
      </c>
      <c r="C4920" s="2" t="inlineStr">
        <is>
          <t>PUXADA RECEB</t>
        </is>
      </c>
      <c r="D4920" s="2" t="inlineStr">
        <is>
          <t>5595274</t>
        </is>
      </c>
      <c r="E4920" s="2" t="inlineStr">
        <is>
          <t>Edmilson Gabriel Do Nascimento Filho</t>
        </is>
      </c>
      <c r="F4920" s="2" t="n">
        <v>262</v>
      </c>
      <c r="G4920" s="2" t="n">
        <v>12.22</v>
      </c>
      <c r="H4920" s="2" t="n">
        <v>21</v>
      </c>
      <c r="I4920" s="2" t="n">
        <v>0</v>
      </c>
      <c r="J4920" s="2" t="inlineStr">
        <is>
          <t>GPA</t>
        </is>
      </c>
    </row>
    <row r="4921">
      <c r="A4921" s="2" t="n">
        <v>8</v>
      </c>
      <c r="B4921" s="2" t="n">
        <v>1974</v>
      </c>
      <c r="C4921" s="2" t="inlineStr">
        <is>
          <t>SEPARACAO</t>
        </is>
      </c>
      <c r="D4921" s="2" t="inlineStr">
        <is>
          <t>5595274</t>
        </is>
      </c>
      <c r="E4921" s="2" t="inlineStr">
        <is>
          <t>Edmilson Gabriel Do Nascimento Filho</t>
        </is>
      </c>
      <c r="F4921" s="2" t="n">
        <v>6427</v>
      </c>
      <c r="G4921" s="2" t="n">
        <v>43.55</v>
      </c>
      <c r="H4921" s="2" t="n">
        <v>148</v>
      </c>
      <c r="I4921" s="2" t="n">
        <v>110</v>
      </c>
      <c r="J4921" s="2" t="inlineStr">
        <is>
          <t>GPA</t>
        </is>
      </c>
    </row>
    <row r="4922">
      <c r="A4922" s="2" t="n">
        <v>8</v>
      </c>
      <c r="B4922" s="2" t="n">
        <v>1974</v>
      </c>
      <c r="C4922" s="2" t="inlineStr">
        <is>
          <t>CARREGAMENTO</t>
        </is>
      </c>
      <c r="D4922" s="2" t="inlineStr">
        <is>
          <t>5635683</t>
        </is>
      </c>
      <c r="E4922" s="2" t="inlineStr">
        <is>
          <t>Riquelme Alves Araujo</t>
        </is>
      </c>
      <c r="F4922" s="2" t="n">
        <v>134</v>
      </c>
      <c r="G4922" s="2" t="n">
        <v>2.33</v>
      </c>
      <c r="H4922" s="2" t="n">
        <v>58</v>
      </c>
      <c r="I4922" s="2" t="n">
        <v>0</v>
      </c>
      <c r="J4922" s="2" t="inlineStr">
        <is>
          <t>GPA</t>
        </is>
      </c>
    </row>
    <row r="4923">
      <c r="A4923" s="2" t="n">
        <v>8</v>
      </c>
      <c r="B4923" s="2" t="n">
        <v>1974</v>
      </c>
      <c r="C4923" s="2" t="inlineStr">
        <is>
          <t>PUXADA RECEB</t>
        </is>
      </c>
      <c r="D4923" s="2" t="inlineStr">
        <is>
          <t>5635683</t>
        </is>
      </c>
      <c r="E4923" s="2" t="inlineStr">
        <is>
          <t>Riquelme Alves Araujo</t>
        </is>
      </c>
      <c r="F4923" s="2" t="n">
        <v>234</v>
      </c>
      <c r="G4923" s="2" t="n">
        <v>4.85</v>
      </c>
      <c r="H4923" s="2" t="n">
        <v>48</v>
      </c>
      <c r="I4923" s="2" t="n">
        <v>0</v>
      </c>
      <c r="J4923" s="2" t="inlineStr">
        <is>
          <t>GPA</t>
        </is>
      </c>
    </row>
    <row r="4924">
      <c r="A4924" s="2" t="n">
        <v>8</v>
      </c>
      <c r="B4924" s="2" t="n">
        <v>1974</v>
      </c>
      <c r="C4924" s="2" t="inlineStr">
        <is>
          <t>SEPARACAO</t>
        </is>
      </c>
      <c r="D4924" s="2" t="inlineStr">
        <is>
          <t>5635683</t>
        </is>
      </c>
      <c r="E4924" s="2" t="inlineStr">
        <is>
          <t>Riquelme Alves Araujo</t>
        </is>
      </c>
      <c r="F4924" s="2" t="n">
        <v>6416</v>
      </c>
      <c r="G4924" s="2" t="n">
        <v>30.24</v>
      </c>
      <c r="H4924" s="2" t="n">
        <v>212</v>
      </c>
      <c r="I4924" s="2" t="n">
        <v>110</v>
      </c>
      <c r="J4924" s="2" t="inlineStr">
        <is>
          <t>GPA</t>
        </is>
      </c>
    </row>
    <row r="4925">
      <c r="A4925" s="2" t="n">
        <v>8</v>
      </c>
      <c r="B4925" s="2" t="n">
        <v>1974</v>
      </c>
      <c r="C4925" s="2" t="inlineStr">
        <is>
          <t>CARREGAMENTO</t>
        </is>
      </c>
      <c r="D4925" s="2" t="inlineStr">
        <is>
          <t>5688779</t>
        </is>
      </c>
      <c r="E4925" s="2" t="inlineStr">
        <is>
          <t>Emanuel Ferreira De Vasconcelos</t>
        </is>
      </c>
      <c r="F4925" s="2" t="n">
        <v>296</v>
      </c>
      <c r="G4925" s="2" t="n">
        <v>7.2</v>
      </c>
      <c r="H4925" s="2" t="n">
        <v>41</v>
      </c>
      <c r="I4925" s="2" t="n">
        <v>0</v>
      </c>
      <c r="J4925" s="2" t="inlineStr">
        <is>
          <t>GPA</t>
        </is>
      </c>
    </row>
    <row r="4926">
      <c r="A4926" s="2" t="n">
        <v>8</v>
      </c>
      <c r="B4926" s="2" t="n">
        <v>1974</v>
      </c>
      <c r="C4926" s="2" t="inlineStr">
        <is>
          <t>PUXADA RECEB</t>
        </is>
      </c>
      <c r="D4926" s="2" t="inlineStr">
        <is>
          <t>5688779</t>
        </is>
      </c>
      <c r="E4926" s="2" t="inlineStr">
        <is>
          <t>Emanuel Ferreira De Vasconcelos</t>
        </is>
      </c>
      <c r="F4926" s="2" t="n">
        <v>7</v>
      </c>
      <c r="G4926" s="2" t="n">
        <v>0.45</v>
      </c>
      <c r="H4926" s="2" t="n">
        <v>16</v>
      </c>
      <c r="I4926" s="2" t="n">
        <v>0</v>
      </c>
      <c r="J4926" s="2" t="inlineStr">
        <is>
          <t>GPA</t>
        </is>
      </c>
    </row>
    <row r="4927">
      <c r="A4927" s="2" t="n">
        <v>8</v>
      </c>
      <c r="B4927" s="2" t="n">
        <v>1974</v>
      </c>
      <c r="C4927" s="2" t="inlineStr">
        <is>
          <t>SEPARACAO</t>
        </is>
      </c>
      <c r="D4927" s="2" t="inlineStr">
        <is>
          <t>5688779</t>
        </is>
      </c>
      <c r="E4927" s="2" t="inlineStr">
        <is>
          <t>Emanuel Ferreira De Vasconcelos</t>
        </is>
      </c>
      <c r="F4927" s="2" t="n">
        <v>560</v>
      </c>
      <c r="G4927" s="2" t="n">
        <v>4.86</v>
      </c>
      <c r="H4927" s="2" t="n">
        <v>115</v>
      </c>
      <c r="I4927" s="2" t="n">
        <v>110</v>
      </c>
      <c r="J4927" s="2" t="inlineStr">
        <is>
          <t>GPA</t>
        </is>
      </c>
    </row>
    <row r="4928">
      <c r="A4928" s="2" t="n">
        <v>8</v>
      </c>
      <c r="B4928" s="2" t="n">
        <v>1974</v>
      </c>
      <c r="C4928" s="2" t="inlineStr">
        <is>
          <t>SEPARACAO</t>
        </is>
      </c>
      <c r="D4928" s="2" t="inlineStr">
        <is>
          <t>5709911</t>
        </is>
      </c>
      <c r="E4928" s="2" t="inlineStr">
        <is>
          <t>Joao Victor Mendes Da Silva</t>
        </is>
      </c>
      <c r="F4928" s="2" t="n">
        <v>11836</v>
      </c>
      <c r="G4928" s="2" t="n">
        <v>90.3</v>
      </c>
      <c r="H4928" s="2" t="n">
        <v>131</v>
      </c>
      <c r="I4928" s="2" t="n">
        <v>110</v>
      </c>
      <c r="J4928" s="2" t="inlineStr">
        <is>
          <t>GPA</t>
        </is>
      </c>
    </row>
    <row r="4929">
      <c r="A4929" s="2" t="n">
        <v>8</v>
      </c>
      <c r="B4929" s="2" t="n">
        <v>1974</v>
      </c>
      <c r="C4929" s="2" t="inlineStr">
        <is>
          <t>PUXADA RECEB</t>
        </is>
      </c>
      <c r="D4929" s="2" t="inlineStr">
        <is>
          <t>5748020</t>
        </is>
      </c>
      <c r="E4929" s="2" t="inlineStr">
        <is>
          <t>Vitembergue De Paula Costa</t>
        </is>
      </c>
      <c r="F4929" s="2" t="n">
        <v>367</v>
      </c>
      <c r="G4929" s="2" t="n">
        <v>13.45</v>
      </c>
      <c r="H4929" s="2" t="n">
        <v>27</v>
      </c>
      <c r="I4929" s="2" t="n">
        <v>0</v>
      </c>
      <c r="J4929" s="2" t="inlineStr">
        <is>
          <t>GPA</t>
        </is>
      </c>
    </row>
    <row r="4930">
      <c r="A4930" s="2" t="n">
        <v>8</v>
      </c>
      <c r="B4930" s="2" t="n">
        <v>1974</v>
      </c>
      <c r="C4930" s="2" t="inlineStr">
        <is>
          <t>PUXADA RECEB</t>
        </is>
      </c>
      <c r="D4930" s="2" t="inlineStr">
        <is>
          <t>5748194</t>
        </is>
      </c>
      <c r="E4930" s="2" t="inlineStr">
        <is>
          <t>Frederico Silva De Almeida</t>
        </is>
      </c>
      <c r="F4930" s="2" t="n">
        <v>17</v>
      </c>
      <c r="G4930" s="2" t="n">
        <v>0.55</v>
      </c>
      <c r="H4930" s="2" t="n">
        <v>31</v>
      </c>
      <c r="I4930" s="2" t="n">
        <v>0</v>
      </c>
      <c r="J4930" s="2" t="inlineStr">
        <is>
          <t>GPA</t>
        </is>
      </c>
    </row>
    <row r="4931">
      <c r="A4931" s="2" t="n">
        <v>8</v>
      </c>
      <c r="B4931" s="2" t="n">
        <v>1974</v>
      </c>
      <c r="C4931" s="2" t="inlineStr">
        <is>
          <t>SEPARACAO</t>
        </is>
      </c>
      <c r="D4931" s="2" t="inlineStr">
        <is>
          <t>5748194</t>
        </is>
      </c>
      <c r="E4931" s="2" t="inlineStr">
        <is>
          <t>Frederico Silva De Almeida</t>
        </is>
      </c>
      <c r="F4931" s="2" t="n">
        <v>7286</v>
      </c>
      <c r="G4931" s="2" t="n">
        <v>65.3</v>
      </c>
      <c r="H4931" s="2" t="n">
        <v>112</v>
      </c>
      <c r="I4931" s="2" t="n">
        <v>110</v>
      </c>
      <c r="J4931" s="2" t="inlineStr">
        <is>
          <t>GPA</t>
        </is>
      </c>
    </row>
    <row r="4932">
      <c r="A4932" s="2" t="n">
        <v>8</v>
      </c>
      <c r="B4932" s="2" t="n">
        <v>1974</v>
      </c>
      <c r="C4932" s="2" t="inlineStr">
        <is>
          <t>PUXADA RECEB</t>
        </is>
      </c>
      <c r="D4932" s="2" t="inlineStr">
        <is>
          <t>5749140</t>
        </is>
      </c>
      <c r="E4932" s="2" t="inlineStr">
        <is>
          <t>Keven Levi Lima Rodrigues</t>
        </is>
      </c>
      <c r="F4932" s="2" t="n">
        <v>202</v>
      </c>
      <c r="G4932" s="2" t="n">
        <v>4.09</v>
      </c>
      <c r="H4932" s="2" t="n">
        <v>49</v>
      </c>
      <c r="I4932" s="2" t="n">
        <v>0</v>
      </c>
      <c r="J4932" s="2" t="inlineStr">
        <is>
          <t>GPA</t>
        </is>
      </c>
    </row>
    <row r="4933">
      <c r="A4933" s="2" t="n">
        <v>8</v>
      </c>
      <c r="B4933" s="2" t="n">
        <v>1974</v>
      </c>
      <c r="C4933" s="2" t="inlineStr">
        <is>
          <t>RECEBIMENTO</t>
        </is>
      </c>
      <c r="D4933" s="2" t="inlineStr">
        <is>
          <t>5749140</t>
        </is>
      </c>
      <c r="E4933" s="2" t="inlineStr">
        <is>
          <t>Keven Levi Lima Rodrigues</t>
        </is>
      </c>
      <c r="F4933" s="2" t="n">
        <v>12</v>
      </c>
      <c r="G4933" s="2" t="n">
        <v>1.11</v>
      </c>
      <c r="H4933" s="2" t="n">
        <v>11</v>
      </c>
      <c r="I4933" s="2" t="n">
        <v>41</v>
      </c>
      <c r="J4933" s="2" t="inlineStr">
        <is>
          <t>GPA</t>
        </is>
      </c>
    </row>
    <row r="4934">
      <c r="A4934" s="2" t="n">
        <v>8</v>
      </c>
      <c r="B4934" s="2" t="n">
        <v>1974</v>
      </c>
      <c r="C4934" s="2" t="inlineStr">
        <is>
          <t>SEPARACAO</t>
        </is>
      </c>
      <c r="D4934" s="2" t="inlineStr">
        <is>
          <t>5749140</t>
        </is>
      </c>
      <c r="E4934" s="2" t="inlineStr">
        <is>
          <t>Keven Levi Lima Rodrigues</t>
        </is>
      </c>
      <c r="F4934" s="2" t="n">
        <v>6393</v>
      </c>
      <c r="G4934" s="2" t="n">
        <v>43.11</v>
      </c>
      <c r="H4934" s="2" t="n">
        <v>148</v>
      </c>
      <c r="I4934" s="2" t="n">
        <v>110</v>
      </c>
      <c r="J4934" s="2" t="inlineStr">
        <is>
          <t>GPA</t>
        </is>
      </c>
    </row>
    <row r="4935">
      <c r="A4935" s="2" t="n">
        <v>8</v>
      </c>
      <c r="B4935" s="2" t="n">
        <v>1974</v>
      </c>
      <c r="C4935" s="2" t="inlineStr">
        <is>
          <t>PUXADA RECEB</t>
        </is>
      </c>
      <c r="D4935" s="2" t="inlineStr">
        <is>
          <t>5952883</t>
        </is>
      </c>
      <c r="E4935" s="2" t="inlineStr">
        <is>
          <t>Lailson Crispim Flor Barroso</t>
        </is>
      </c>
      <c r="F4935" s="2" t="n">
        <v>414</v>
      </c>
      <c r="G4935" s="2" t="n">
        <v>11.75</v>
      </c>
      <c r="H4935" s="2" t="n">
        <v>35</v>
      </c>
      <c r="I4935" s="2" t="n">
        <v>0</v>
      </c>
      <c r="J4935" s="2" t="inlineStr">
        <is>
          <t>GPA</t>
        </is>
      </c>
    </row>
    <row r="4936">
      <c r="A4936" s="2" t="n">
        <v>8</v>
      </c>
      <c r="B4936" s="2" t="n">
        <v>1974</v>
      </c>
      <c r="C4936" s="2" t="inlineStr">
        <is>
          <t>SEPARACAO</t>
        </is>
      </c>
      <c r="D4936" s="2" t="inlineStr">
        <is>
          <t>5952883</t>
        </is>
      </c>
      <c r="E4936" s="2" t="inlineStr">
        <is>
          <t>Lailson Crispim Flor Barroso</t>
        </is>
      </c>
      <c r="F4936" s="2" t="n">
        <v>7108</v>
      </c>
      <c r="G4936" s="2" t="n">
        <v>33.15</v>
      </c>
      <c r="H4936" s="2" t="n">
        <v>214</v>
      </c>
      <c r="I4936" s="2" t="n">
        <v>110</v>
      </c>
      <c r="J4936" s="2" t="inlineStr">
        <is>
          <t>GPA</t>
        </is>
      </c>
    </row>
    <row r="4937">
      <c r="A4937" s="2" t="n">
        <v>8</v>
      </c>
      <c r="B4937" s="2" t="n">
        <v>1979</v>
      </c>
      <c r="C4937" s="2" t="inlineStr">
        <is>
          <t>ATIVIDADE OP. EMP.</t>
        </is>
      </c>
      <c r="D4937" s="2" t="inlineStr">
        <is>
          <t>103569</t>
        </is>
      </c>
      <c r="E4937" s="2" t="inlineStr">
        <is>
          <t>Jose N Nilson Martins da Rocha</t>
        </is>
      </c>
      <c r="F4937" s="2" t="n">
        <v>31</v>
      </c>
      <c r="G4937" s="2" t="n">
        <v>0.98</v>
      </c>
      <c r="H4937" s="2" t="n">
        <v>32</v>
      </c>
      <c r="I4937" s="2" t="n">
        <v>18</v>
      </c>
      <c r="J4937" s="2" t="inlineStr">
        <is>
          <t>GPA</t>
        </is>
      </c>
    </row>
    <row r="4938">
      <c r="A4938" s="2" t="n">
        <v>8</v>
      </c>
      <c r="B4938" s="2" t="n">
        <v>1979</v>
      </c>
      <c r="C4938" s="2" t="inlineStr">
        <is>
          <t>SEPARACAO</t>
        </is>
      </c>
      <c r="D4938" s="2" t="inlineStr">
        <is>
          <t>103569</t>
        </is>
      </c>
      <c r="E4938" s="2" t="inlineStr">
        <is>
          <t>Jose N Nilson Martins da Rocha</t>
        </is>
      </c>
      <c r="F4938" s="2" t="n">
        <v>20423</v>
      </c>
      <c r="G4938" s="2" t="n">
        <v>111.39</v>
      </c>
      <c r="H4938" s="2" t="n">
        <v>183</v>
      </c>
      <c r="I4938" s="2" t="n">
        <v>110</v>
      </c>
      <c r="J4938" s="2" t="inlineStr">
        <is>
          <t>GPA</t>
        </is>
      </c>
    </row>
    <row r="4939">
      <c r="A4939" s="2" t="n">
        <v>8</v>
      </c>
      <c r="B4939" s="2" t="n">
        <v>1979</v>
      </c>
      <c r="C4939" s="2" t="inlineStr">
        <is>
          <t>ATIVIDADE OP. EMP.</t>
        </is>
      </c>
      <c r="D4939" s="2" t="inlineStr">
        <is>
          <t>302691</t>
        </is>
      </c>
      <c r="E4939" s="2" t="inlineStr">
        <is>
          <t>Evandro Soares Naves</t>
        </is>
      </c>
      <c r="F4939" s="2" t="n">
        <v>3304</v>
      </c>
      <c r="G4939" s="2" t="n">
        <v>142.32</v>
      </c>
      <c r="H4939" s="2" t="n">
        <v>23</v>
      </c>
      <c r="I4939" s="2" t="n">
        <v>18</v>
      </c>
      <c r="J4939" s="2" t="inlineStr">
        <is>
          <t>GPA</t>
        </is>
      </c>
    </row>
    <row r="4940">
      <c r="A4940" s="2" t="n">
        <v>8</v>
      </c>
      <c r="B4940" s="2" t="n">
        <v>1979</v>
      </c>
      <c r="C4940" s="2" t="inlineStr">
        <is>
          <t>SEPARACAO</t>
        </is>
      </c>
      <c r="D4940" s="2" t="inlineStr">
        <is>
          <t>302691</t>
        </is>
      </c>
      <c r="E4940" s="2" t="inlineStr">
        <is>
          <t>Evandro Soares Naves</t>
        </is>
      </c>
      <c r="F4940" s="2" t="n">
        <v>558</v>
      </c>
      <c r="G4940" s="2" t="n">
        <v>3.91</v>
      </c>
      <c r="H4940" s="2" t="n">
        <v>143</v>
      </c>
      <c r="I4940" s="2" t="n">
        <v>110</v>
      </c>
      <c r="J4940" s="2" t="inlineStr">
        <is>
          <t>GPA</t>
        </is>
      </c>
    </row>
    <row r="4941">
      <c r="A4941" s="2" t="n">
        <v>8</v>
      </c>
      <c r="B4941" s="2" t="n">
        <v>1979</v>
      </c>
      <c r="C4941" s="2" t="inlineStr">
        <is>
          <t>ATIVIDADE OP. EMP.</t>
        </is>
      </c>
      <c r="D4941" s="2" t="inlineStr">
        <is>
          <t>431493</t>
        </is>
      </c>
      <c r="E4941" s="2" t="inlineStr">
        <is>
          <t>LEONARDO BARBOSA DE MOURA</t>
        </is>
      </c>
      <c r="F4941" s="2" t="n">
        <v>1639</v>
      </c>
      <c r="G4941" s="2" t="n">
        <v>63.84</v>
      </c>
      <c r="H4941" s="2" t="n">
        <v>26</v>
      </c>
      <c r="I4941" s="2" t="n">
        <v>18</v>
      </c>
      <c r="J4941" s="2" t="inlineStr">
        <is>
          <t>GPA</t>
        </is>
      </c>
    </row>
    <row r="4942">
      <c r="A4942" s="2" t="n">
        <v>8</v>
      </c>
      <c r="B4942" s="2" t="n">
        <v>1979</v>
      </c>
      <c r="C4942" s="2" t="inlineStr">
        <is>
          <t>RECEBIMENTO</t>
        </is>
      </c>
      <c r="D4942" s="2" t="inlineStr">
        <is>
          <t>431493</t>
        </is>
      </c>
      <c r="E4942" s="2" t="inlineStr">
        <is>
          <t>LEONARDO BARBOSA DE MOURA</t>
        </is>
      </c>
      <c r="F4942" s="2" t="n">
        <v>32</v>
      </c>
      <c r="G4942" s="2" t="n">
        <v>2.83</v>
      </c>
      <c r="H4942" s="2" t="n">
        <v>11</v>
      </c>
      <c r="I4942" s="2" t="n">
        <v>35</v>
      </c>
      <c r="J4942" s="2" t="inlineStr">
        <is>
          <t>GPA</t>
        </is>
      </c>
    </row>
    <row r="4943">
      <c r="A4943" s="2" t="n">
        <v>8</v>
      </c>
      <c r="B4943" s="2" t="n">
        <v>1979</v>
      </c>
      <c r="C4943" s="2" t="inlineStr">
        <is>
          <t>SEPARACAO</t>
        </is>
      </c>
      <c r="D4943" s="2" t="inlineStr">
        <is>
          <t>431493</t>
        </is>
      </c>
      <c r="E4943" s="2" t="inlineStr">
        <is>
          <t>LEONARDO BARBOSA DE MOURA</t>
        </is>
      </c>
      <c r="F4943" s="2" t="n">
        <v>20</v>
      </c>
      <c r="G4943" s="2" t="n">
        <v>0.36</v>
      </c>
      <c r="H4943" s="2" t="n">
        <v>56</v>
      </c>
      <c r="I4943" s="2" t="n">
        <v>110</v>
      </c>
      <c r="J4943" s="2" t="inlineStr">
        <is>
          <t>GPA</t>
        </is>
      </c>
    </row>
    <row r="4944">
      <c r="A4944" s="2" t="n">
        <v>8</v>
      </c>
      <c r="B4944" s="2" t="n">
        <v>1979</v>
      </c>
      <c r="C4944" s="2" t="inlineStr">
        <is>
          <t>RECEBIMENTO</t>
        </is>
      </c>
      <c r="D4944" s="2" t="inlineStr">
        <is>
          <t>453156</t>
        </is>
      </c>
      <c r="E4944" s="2" t="inlineStr">
        <is>
          <t>Sarah Vieira de Melo</t>
        </is>
      </c>
      <c r="F4944" s="2" t="n">
        <v>2626</v>
      </c>
      <c r="G4944" s="2" t="n">
        <v>83.84999999999999</v>
      </c>
      <c r="H4944" s="2" t="n">
        <v>31</v>
      </c>
      <c r="I4944" s="2" t="n">
        <v>35</v>
      </c>
      <c r="J4944" s="2" t="inlineStr">
        <is>
          <t>GPA</t>
        </is>
      </c>
    </row>
    <row r="4945">
      <c r="A4945" s="2" t="n">
        <v>8</v>
      </c>
      <c r="B4945" s="2" t="n">
        <v>1979</v>
      </c>
      <c r="C4945" s="2" t="inlineStr">
        <is>
          <t>ATIVIDADE OP. EMP.</t>
        </is>
      </c>
      <c r="D4945" s="2" t="inlineStr">
        <is>
          <t>519447</t>
        </is>
      </c>
      <c r="E4945" s="2" t="inlineStr">
        <is>
          <t>FRANCISCO ALMEIDA SANTANA FILHO</t>
        </is>
      </c>
      <c r="F4945" s="2" t="n">
        <v>592</v>
      </c>
      <c r="G4945" s="2" t="n">
        <v>37.79</v>
      </c>
      <c r="H4945" s="2" t="n">
        <v>16</v>
      </c>
      <c r="I4945" s="2" t="n">
        <v>18</v>
      </c>
      <c r="J4945" s="2" t="inlineStr">
        <is>
          <t>GPA</t>
        </is>
      </c>
    </row>
    <row r="4946">
      <c r="A4946" s="2" t="n">
        <v>8</v>
      </c>
      <c r="B4946" s="2" t="n">
        <v>1979</v>
      </c>
      <c r="C4946" s="2" t="inlineStr">
        <is>
          <t>CARREGAMENTO</t>
        </is>
      </c>
      <c r="D4946" s="2" t="inlineStr">
        <is>
          <t>519447</t>
        </is>
      </c>
      <c r="E4946" s="2" t="inlineStr">
        <is>
          <t>FRANCISCO ALMEIDA SANTANA FILHO</t>
        </is>
      </c>
      <c r="F4946" s="2" t="n">
        <v>6800</v>
      </c>
      <c r="G4946" s="2" t="n">
        <v>116.23</v>
      </c>
      <c r="H4946" s="2" t="n">
        <v>59</v>
      </c>
      <c r="I4946" s="2" t="n">
        <v>0</v>
      </c>
      <c r="J4946" s="2" t="inlineStr">
        <is>
          <t>GPA</t>
        </is>
      </c>
    </row>
    <row r="4947">
      <c r="A4947" s="2" t="n">
        <v>8</v>
      </c>
      <c r="B4947" s="2" t="n">
        <v>1979</v>
      </c>
      <c r="C4947" s="2" t="inlineStr">
        <is>
          <t>CARREGAMENTO</t>
        </is>
      </c>
      <c r="D4947" s="2" t="inlineStr">
        <is>
          <t>531566</t>
        </is>
      </c>
      <c r="E4947" s="2" t="inlineStr">
        <is>
          <t>ANGELINO DA SILVA</t>
        </is>
      </c>
      <c r="F4947" s="2" t="n">
        <v>519</v>
      </c>
      <c r="G4947" s="2" t="n">
        <v>13.65</v>
      </c>
      <c r="H4947" s="2" t="n">
        <v>38</v>
      </c>
      <c r="I4947" s="2" t="n">
        <v>0</v>
      </c>
      <c r="J4947" s="2" t="inlineStr">
        <is>
          <t>GPA</t>
        </is>
      </c>
    </row>
    <row r="4948">
      <c r="A4948" s="2" t="n">
        <v>8</v>
      </c>
      <c r="B4948" s="2" t="n">
        <v>1979</v>
      </c>
      <c r="C4948" s="2" t="inlineStr">
        <is>
          <t>PUXADA RECEB</t>
        </is>
      </c>
      <c r="D4948" s="2" t="inlineStr">
        <is>
          <t>531566</t>
        </is>
      </c>
      <c r="E4948" s="2" t="inlineStr">
        <is>
          <t>ANGELINO DA SILVA</t>
        </is>
      </c>
      <c r="F4948" s="2" t="n">
        <v>188</v>
      </c>
      <c r="G4948" s="2" t="n">
        <v>7.7</v>
      </c>
      <c r="H4948" s="2" t="n">
        <v>24</v>
      </c>
      <c r="I4948" s="2" t="n">
        <v>0</v>
      </c>
      <c r="J4948" s="2" t="inlineStr">
        <is>
          <t>GPA</t>
        </is>
      </c>
    </row>
    <row r="4949">
      <c r="A4949" s="2" t="n">
        <v>8</v>
      </c>
      <c r="B4949" s="2" t="n">
        <v>1979</v>
      </c>
      <c r="C4949" s="2" t="inlineStr">
        <is>
          <t>RECEBIMENTO</t>
        </is>
      </c>
      <c r="D4949" s="2" t="inlineStr">
        <is>
          <t>531566</t>
        </is>
      </c>
      <c r="E4949" s="2" t="inlineStr">
        <is>
          <t>ANGELINO DA SILVA</t>
        </is>
      </c>
      <c r="F4949" s="2" t="n">
        <v>998</v>
      </c>
      <c r="G4949" s="2" t="n">
        <v>15.02</v>
      </c>
      <c r="H4949" s="2" t="n">
        <v>66</v>
      </c>
      <c r="I4949" s="2" t="n">
        <v>35</v>
      </c>
      <c r="J4949" s="2" t="inlineStr">
        <is>
          <t>GPA</t>
        </is>
      </c>
    </row>
    <row r="4950">
      <c r="A4950" s="2" t="n">
        <v>8</v>
      </c>
      <c r="B4950" s="2" t="n">
        <v>1979</v>
      </c>
      <c r="C4950" s="2" t="inlineStr">
        <is>
          <t>SEPARACAO</t>
        </is>
      </c>
      <c r="D4950" s="2" t="inlineStr">
        <is>
          <t>531566</t>
        </is>
      </c>
      <c r="E4950" s="2" t="inlineStr">
        <is>
          <t>ANGELINO DA SILVA</t>
        </is>
      </c>
      <c r="F4950" s="2" t="n">
        <v>12695</v>
      </c>
      <c r="G4950" s="2" t="n">
        <v>67.42</v>
      </c>
      <c r="H4950" s="2" t="n">
        <v>188</v>
      </c>
      <c r="I4950" s="2" t="n">
        <v>110</v>
      </c>
      <c r="J4950" s="2" t="inlineStr">
        <is>
          <t>GPA</t>
        </is>
      </c>
    </row>
    <row r="4951">
      <c r="A4951" s="2" t="n">
        <v>8</v>
      </c>
      <c r="B4951" s="2" t="n">
        <v>1979</v>
      </c>
      <c r="C4951" s="2" t="inlineStr">
        <is>
          <t>RECEBIMENTO</t>
        </is>
      </c>
      <c r="D4951" s="2" t="inlineStr">
        <is>
          <t>5316197</t>
        </is>
      </c>
      <c r="E4951" s="2" t="inlineStr">
        <is>
          <t>GRAZIELE ALBUQUERQUE RESPLANDES DOS SANTOS</t>
        </is>
      </c>
      <c r="F4951" s="2" t="n">
        <v>3</v>
      </c>
      <c r="G4951" s="2" t="n">
        <v>2.47</v>
      </c>
      <c r="H4951" s="2" t="n">
        <v>1</v>
      </c>
      <c r="I4951" s="2" t="n">
        <v>35</v>
      </c>
      <c r="J4951" s="2" t="inlineStr">
        <is>
          <t>GPA</t>
        </is>
      </c>
    </row>
    <row r="4952">
      <c r="A4952" s="2" t="n">
        <v>8</v>
      </c>
      <c r="B4952" s="2" t="n">
        <v>1979</v>
      </c>
      <c r="C4952" s="2" t="inlineStr">
        <is>
          <t>CARREGAMENTO</t>
        </is>
      </c>
      <c r="D4952" s="2" t="inlineStr">
        <is>
          <t>5319846</t>
        </is>
      </c>
      <c r="E4952" s="2" t="inlineStr">
        <is>
          <t>Helder Rodrigues Carneiro</t>
        </is>
      </c>
      <c r="F4952" s="2" t="n">
        <v>67</v>
      </c>
      <c r="G4952" s="2" t="n">
        <v>2</v>
      </c>
      <c r="H4952" s="2" t="n">
        <v>34</v>
      </c>
      <c r="I4952" s="2" t="n">
        <v>0</v>
      </c>
      <c r="J4952" s="2" t="inlineStr">
        <is>
          <t>GPA</t>
        </is>
      </c>
    </row>
    <row r="4953">
      <c r="A4953" s="2" t="n">
        <v>8</v>
      </c>
      <c r="B4953" s="2" t="n">
        <v>1979</v>
      </c>
      <c r="C4953" s="2" t="inlineStr">
        <is>
          <t>PUXADA RECEB</t>
        </is>
      </c>
      <c r="D4953" s="2" t="inlineStr">
        <is>
          <t>5319846</t>
        </is>
      </c>
      <c r="E4953" s="2" t="inlineStr">
        <is>
          <t>Helder Rodrigues Carneiro</t>
        </is>
      </c>
      <c r="F4953" s="2" t="n">
        <v>322</v>
      </c>
      <c r="G4953" s="2" t="n">
        <v>13.78</v>
      </c>
      <c r="H4953" s="2" t="n">
        <v>23</v>
      </c>
      <c r="I4953" s="2" t="n">
        <v>0</v>
      </c>
      <c r="J4953" s="2" t="inlineStr">
        <is>
          <t>GPA</t>
        </is>
      </c>
    </row>
    <row r="4954">
      <c r="A4954" s="2" t="n">
        <v>8</v>
      </c>
      <c r="B4954" s="2" t="n">
        <v>1979</v>
      </c>
      <c r="C4954" s="2" t="inlineStr">
        <is>
          <t>RECEBIMENTO</t>
        </is>
      </c>
      <c r="D4954" s="2" t="inlineStr">
        <is>
          <t>5319846</t>
        </is>
      </c>
      <c r="E4954" s="2" t="inlineStr">
        <is>
          <t>Helder Rodrigues Carneiro</t>
        </is>
      </c>
      <c r="F4954" s="2" t="n">
        <v>109</v>
      </c>
      <c r="G4954" s="2" t="n">
        <v>4.06</v>
      </c>
      <c r="H4954" s="2" t="n">
        <v>27</v>
      </c>
      <c r="I4954" s="2" t="n">
        <v>35</v>
      </c>
      <c r="J4954" s="2" t="inlineStr">
        <is>
          <t>GPA</t>
        </is>
      </c>
    </row>
    <row r="4955">
      <c r="A4955" s="2" t="n">
        <v>8</v>
      </c>
      <c r="B4955" s="2" t="n">
        <v>1979</v>
      </c>
      <c r="C4955" s="2" t="inlineStr">
        <is>
          <t>SEPARACAO</t>
        </is>
      </c>
      <c r="D4955" s="2" t="inlineStr">
        <is>
          <t>5319846</t>
        </is>
      </c>
      <c r="E4955" s="2" t="inlineStr">
        <is>
          <t>Helder Rodrigues Carneiro</t>
        </is>
      </c>
      <c r="F4955" s="2" t="n">
        <v>2609</v>
      </c>
      <c r="G4955" s="2" t="n">
        <v>13.95</v>
      </c>
      <c r="H4955" s="2" t="n">
        <v>187</v>
      </c>
      <c r="I4955" s="2" t="n">
        <v>110</v>
      </c>
      <c r="J4955" s="2" t="inlineStr">
        <is>
          <t>GPA</t>
        </is>
      </c>
    </row>
    <row r="4956">
      <c r="A4956" s="2" t="n">
        <v>8</v>
      </c>
      <c r="B4956" s="2" t="n">
        <v>1979</v>
      </c>
      <c r="C4956" s="2" t="inlineStr">
        <is>
          <t>ATIVIDADE OP. EMP.</t>
        </is>
      </c>
      <c r="D4956" s="2" t="inlineStr">
        <is>
          <t>532865</t>
        </is>
      </c>
      <c r="E4956" s="2" t="inlineStr">
        <is>
          <t>Laylson Da Silva Andrade</t>
        </is>
      </c>
      <c r="F4956" s="2" t="n">
        <v>2634</v>
      </c>
      <c r="G4956" s="2" t="n">
        <v>63.06</v>
      </c>
      <c r="H4956" s="2" t="n">
        <v>42</v>
      </c>
      <c r="I4956" s="2" t="n">
        <v>18</v>
      </c>
      <c r="J4956" s="2" t="inlineStr">
        <is>
          <t>GPA</t>
        </is>
      </c>
    </row>
    <row r="4957">
      <c r="A4957" s="2" t="n">
        <v>8</v>
      </c>
      <c r="B4957" s="2" t="n">
        <v>1979</v>
      </c>
      <c r="C4957" s="2" t="inlineStr">
        <is>
          <t>PUXADA RECEB</t>
        </is>
      </c>
      <c r="D4957" s="2" t="inlineStr">
        <is>
          <t>5442370</t>
        </is>
      </c>
      <c r="E4957" s="2" t="inlineStr">
        <is>
          <t>Josue Ferreira Araujo</t>
        </is>
      </c>
      <c r="F4957" s="2" t="n">
        <v>143</v>
      </c>
      <c r="G4957" s="2" t="n">
        <v>36.01</v>
      </c>
      <c r="H4957" s="2" t="n">
        <v>4</v>
      </c>
      <c r="I4957" s="2" t="n">
        <v>0</v>
      </c>
      <c r="J4957" s="2" t="inlineStr">
        <is>
          <t>GPA</t>
        </is>
      </c>
    </row>
    <row r="4958">
      <c r="A4958" s="2" t="n">
        <v>8</v>
      </c>
      <c r="B4958" s="2" t="n">
        <v>1979</v>
      </c>
      <c r="C4958" s="2" t="inlineStr">
        <is>
          <t>SEPARACAO</t>
        </is>
      </c>
      <c r="D4958" s="2" t="inlineStr">
        <is>
          <t>5442370</t>
        </is>
      </c>
      <c r="E4958" s="2" t="inlineStr">
        <is>
          <t>Josue Ferreira Araujo</t>
        </is>
      </c>
      <c r="F4958" s="2" t="n">
        <v>37</v>
      </c>
      <c r="G4958" s="2" t="n">
        <v>0.49</v>
      </c>
      <c r="H4958" s="2" t="n">
        <v>76</v>
      </c>
      <c r="I4958" s="2" t="n">
        <v>110</v>
      </c>
      <c r="J4958" s="2" t="inlineStr">
        <is>
          <t>GPA</t>
        </is>
      </c>
    </row>
    <row r="4959">
      <c r="A4959" s="2" t="n">
        <v>8</v>
      </c>
      <c r="B4959" s="2" t="n">
        <v>1979</v>
      </c>
      <c r="C4959" s="2" t="inlineStr">
        <is>
          <t>CARREGAMENTO</t>
        </is>
      </c>
      <c r="D4959" s="2" t="inlineStr">
        <is>
          <t>5443407</t>
        </is>
      </c>
      <c r="E4959" s="2" t="inlineStr">
        <is>
          <t>Ronaldo Damasceno Miranda</t>
        </is>
      </c>
      <c r="F4959" s="2" t="n">
        <v>288</v>
      </c>
      <c r="G4959" s="2" t="n">
        <v>11.69</v>
      </c>
      <c r="H4959" s="2" t="n">
        <v>25</v>
      </c>
      <c r="I4959" s="2" t="n">
        <v>0</v>
      </c>
      <c r="J4959" s="2" t="inlineStr">
        <is>
          <t>GPA</t>
        </is>
      </c>
    </row>
    <row r="4960">
      <c r="A4960" s="2" t="n">
        <v>8</v>
      </c>
      <c r="B4960" s="2" t="n">
        <v>1979</v>
      </c>
      <c r="C4960" s="2" t="inlineStr">
        <is>
          <t>PUXADA RECEB</t>
        </is>
      </c>
      <c r="D4960" s="2" t="inlineStr">
        <is>
          <t>5443407</t>
        </is>
      </c>
      <c r="E4960" s="2" t="inlineStr">
        <is>
          <t>Ronaldo Damasceno Miranda</t>
        </is>
      </c>
      <c r="F4960" s="2" t="n">
        <v>604</v>
      </c>
      <c r="G4960" s="2" t="n">
        <v>56.14</v>
      </c>
      <c r="H4960" s="2" t="n">
        <v>11</v>
      </c>
      <c r="I4960" s="2" t="n">
        <v>0</v>
      </c>
      <c r="J4960" s="2" t="inlineStr">
        <is>
          <t>GPA</t>
        </is>
      </c>
    </row>
    <row r="4961">
      <c r="A4961" s="2" t="n">
        <v>8</v>
      </c>
      <c r="B4961" s="2" t="n">
        <v>1979</v>
      </c>
      <c r="C4961" s="2" t="inlineStr">
        <is>
          <t>RECEBIMENTO</t>
        </is>
      </c>
      <c r="D4961" s="2" t="inlineStr">
        <is>
          <t>5443407</t>
        </is>
      </c>
      <c r="E4961" s="2" t="inlineStr">
        <is>
          <t>Ronaldo Damasceno Miranda</t>
        </is>
      </c>
      <c r="F4961" s="2" t="n">
        <v>70</v>
      </c>
      <c r="G4961" s="2" t="n">
        <v>2.95</v>
      </c>
      <c r="H4961" s="2" t="n">
        <v>24</v>
      </c>
      <c r="I4961" s="2" t="n">
        <v>35</v>
      </c>
      <c r="J4961" s="2" t="inlineStr">
        <is>
          <t>GPA</t>
        </is>
      </c>
    </row>
    <row r="4962">
      <c r="A4962" s="2" t="n">
        <v>8</v>
      </c>
      <c r="B4962" s="2" t="n">
        <v>1979</v>
      </c>
      <c r="C4962" s="2" t="inlineStr">
        <is>
          <t>SEPARACAO</t>
        </is>
      </c>
      <c r="D4962" s="2" t="inlineStr">
        <is>
          <t>5443407</t>
        </is>
      </c>
      <c r="E4962" s="2" t="inlineStr">
        <is>
          <t>Ronaldo Damasceno Miranda</t>
        </is>
      </c>
      <c r="F4962" s="2" t="n">
        <v>295</v>
      </c>
      <c r="G4962" s="2" t="n">
        <v>2.99</v>
      </c>
      <c r="H4962" s="2" t="n">
        <v>99</v>
      </c>
      <c r="I4962" s="2" t="n">
        <v>110</v>
      </c>
      <c r="J4962" s="2" t="inlineStr">
        <is>
          <t>GPA</t>
        </is>
      </c>
    </row>
    <row r="4963">
      <c r="A4963" s="2" t="n">
        <v>8</v>
      </c>
      <c r="B4963" s="2" t="n">
        <v>1979</v>
      </c>
      <c r="C4963" s="2" t="inlineStr">
        <is>
          <t>SEPARACAO</t>
        </is>
      </c>
      <c r="D4963" s="2" t="inlineStr">
        <is>
          <t>5445388</t>
        </is>
      </c>
      <c r="E4963" s="2" t="inlineStr">
        <is>
          <t>Eduardo Da Cruz Souza Da Cunha</t>
        </is>
      </c>
      <c r="F4963" s="2" t="n">
        <v>14698</v>
      </c>
      <c r="G4963" s="2" t="n">
        <v>111.11</v>
      </c>
      <c r="H4963" s="2" t="n">
        <v>132</v>
      </c>
      <c r="I4963" s="2" t="n">
        <v>110</v>
      </c>
      <c r="J4963" s="2" t="inlineStr">
        <is>
          <t>GPA</t>
        </is>
      </c>
    </row>
    <row r="4964">
      <c r="A4964" s="2" t="n">
        <v>8</v>
      </c>
      <c r="B4964" s="2" t="n">
        <v>1979</v>
      </c>
      <c r="C4964" s="2" t="inlineStr">
        <is>
          <t>CARREGAMENTO</t>
        </is>
      </c>
      <c r="D4964" s="2" t="inlineStr">
        <is>
          <t>5449154</t>
        </is>
      </c>
      <c r="E4964" s="2" t="inlineStr">
        <is>
          <t>Fabio William Oliveira De Souza</t>
        </is>
      </c>
      <c r="F4964" s="2" t="n">
        <v>1840</v>
      </c>
      <c r="G4964" s="2" t="n">
        <v>80.87</v>
      </c>
      <c r="H4964" s="2" t="n">
        <v>23</v>
      </c>
      <c r="I4964" s="2" t="n">
        <v>0</v>
      </c>
      <c r="J4964" s="2" t="inlineStr">
        <is>
          <t>GPA</t>
        </is>
      </c>
    </row>
    <row r="4965">
      <c r="A4965" s="2" t="n">
        <v>8</v>
      </c>
      <c r="B4965" s="2" t="n">
        <v>1979</v>
      </c>
      <c r="C4965" s="2" t="inlineStr">
        <is>
          <t>PUXADA RECEB</t>
        </is>
      </c>
      <c r="D4965" s="2" t="inlineStr">
        <is>
          <t>5449154</t>
        </is>
      </c>
      <c r="E4965" s="2" t="inlineStr">
        <is>
          <t>Fabio William Oliveira De Souza</t>
        </is>
      </c>
      <c r="F4965" s="2" t="n">
        <v>49</v>
      </c>
      <c r="G4965" s="2" t="n">
        <v>11.21</v>
      </c>
      <c r="H4965" s="2" t="n">
        <v>4</v>
      </c>
      <c r="I4965" s="2" t="n">
        <v>0</v>
      </c>
      <c r="J4965" s="2" t="inlineStr">
        <is>
          <t>GPA</t>
        </is>
      </c>
    </row>
    <row r="4966">
      <c r="A4966" s="2" t="n">
        <v>8</v>
      </c>
      <c r="B4966" s="2" t="n">
        <v>1979</v>
      </c>
      <c r="C4966" s="2" t="inlineStr">
        <is>
          <t>RECEBIMENTO</t>
        </is>
      </c>
      <c r="D4966" s="2" t="inlineStr">
        <is>
          <t>5449154</t>
        </is>
      </c>
      <c r="E4966" s="2" t="inlineStr">
        <is>
          <t>Fabio William Oliveira De Souza</t>
        </is>
      </c>
      <c r="F4966" s="2" t="n">
        <v>66</v>
      </c>
      <c r="G4966" s="2" t="n">
        <v>1.89</v>
      </c>
      <c r="H4966" s="2" t="n">
        <v>35</v>
      </c>
      <c r="I4966" s="2" t="n">
        <v>35</v>
      </c>
      <c r="J4966" s="2" t="inlineStr">
        <is>
          <t>GPA</t>
        </is>
      </c>
    </row>
    <row r="4967">
      <c r="A4967" s="2" t="n">
        <v>8</v>
      </c>
      <c r="B4967" s="2" t="n">
        <v>1979</v>
      </c>
      <c r="C4967" s="2" t="inlineStr">
        <is>
          <t>SEPARACAO</t>
        </is>
      </c>
      <c r="D4967" s="2" t="inlineStr">
        <is>
          <t>5530423</t>
        </is>
      </c>
      <c r="E4967" s="2" t="inlineStr">
        <is>
          <t>Jesse Pereira Da Silva</t>
        </is>
      </c>
      <c r="F4967" s="2" t="n">
        <v>890</v>
      </c>
      <c r="G4967" s="2" t="n">
        <v>10.43</v>
      </c>
      <c r="H4967" s="2" t="n">
        <v>85</v>
      </c>
      <c r="I4967" s="2" t="n">
        <v>110</v>
      </c>
      <c r="J4967" s="2" t="inlineStr">
        <is>
          <t>GPA</t>
        </is>
      </c>
    </row>
    <row r="4968">
      <c r="A4968" s="2" t="n">
        <v>8</v>
      </c>
      <c r="B4968" s="2" t="n">
        <v>1979</v>
      </c>
      <c r="C4968" s="2" t="inlineStr">
        <is>
          <t>PUXADA RECEB</t>
        </is>
      </c>
      <c r="D4968" s="2" t="inlineStr">
        <is>
          <t>5539889</t>
        </is>
      </c>
      <c r="E4968" s="2" t="inlineStr">
        <is>
          <t>Railton Da Silva Alves</t>
        </is>
      </c>
      <c r="F4968" s="2" t="n">
        <v>58</v>
      </c>
      <c r="G4968" s="2" t="n">
        <v>6.61</v>
      </c>
      <c r="H4968" s="2" t="n">
        <v>9</v>
      </c>
      <c r="I4968" s="2" t="n">
        <v>0</v>
      </c>
      <c r="J4968" s="2" t="inlineStr">
        <is>
          <t>GPA</t>
        </is>
      </c>
    </row>
    <row r="4969">
      <c r="A4969" s="2" t="n">
        <v>8</v>
      </c>
      <c r="B4969" s="2" t="n">
        <v>1979</v>
      </c>
      <c r="C4969" s="2" t="inlineStr">
        <is>
          <t>SEPARACAO</t>
        </is>
      </c>
      <c r="D4969" s="2" t="inlineStr">
        <is>
          <t>5539889</t>
        </is>
      </c>
      <c r="E4969" s="2" t="inlineStr">
        <is>
          <t>Railton Da Silva Alves</t>
        </is>
      </c>
      <c r="F4969" s="2" t="n">
        <v>14367</v>
      </c>
      <c r="G4969" s="2" t="n">
        <v>88.70999999999999</v>
      </c>
      <c r="H4969" s="2" t="n">
        <v>162</v>
      </c>
      <c r="I4969" s="2" t="n">
        <v>110</v>
      </c>
      <c r="J4969" s="2" t="inlineStr">
        <is>
          <t>GPA</t>
        </is>
      </c>
    </row>
    <row r="4970">
      <c r="A4970" s="2" t="n">
        <v>8</v>
      </c>
      <c r="B4970" s="2" t="n">
        <v>1979</v>
      </c>
      <c r="C4970" s="2" t="inlineStr">
        <is>
          <t>PUXADA RECEB</t>
        </is>
      </c>
      <c r="D4970" s="2" t="inlineStr">
        <is>
          <t>561262</t>
        </is>
      </c>
      <c r="E4970" s="2" t="inlineStr">
        <is>
          <t>LUIS C CARLOS MAGALHAES SOUSA</t>
        </is>
      </c>
      <c r="F4970" s="2" t="n">
        <v>3</v>
      </c>
      <c r="G4970" s="2" t="n">
        <v>10.29</v>
      </c>
      <c r="H4970" s="2" t="n">
        <v>0</v>
      </c>
      <c r="I4970" s="2" t="n">
        <v>0</v>
      </c>
      <c r="J4970" s="2" t="inlineStr">
        <is>
          <t>GPA</t>
        </is>
      </c>
    </row>
    <row r="4971">
      <c r="A4971" s="2" t="n">
        <v>8</v>
      </c>
      <c r="B4971" s="2" t="n">
        <v>1979</v>
      </c>
      <c r="C4971" s="2" t="inlineStr">
        <is>
          <t>PUXADA RECEB</t>
        </is>
      </c>
      <c r="D4971" s="2" t="inlineStr">
        <is>
          <t>5656575</t>
        </is>
      </c>
      <c r="E4971" s="2" t="inlineStr">
        <is>
          <t>Wesley Rodrigues Dos Santos</t>
        </is>
      </c>
      <c r="F4971" s="2" t="n">
        <v>41</v>
      </c>
      <c r="G4971" s="2" t="n">
        <v>3.09</v>
      </c>
      <c r="H4971" s="2" t="n">
        <v>13</v>
      </c>
      <c r="I4971" s="2" t="n">
        <v>0</v>
      </c>
      <c r="J4971" s="2" t="inlineStr">
        <is>
          <t>GPA</t>
        </is>
      </c>
    </row>
    <row r="4972">
      <c r="A4972" s="2" t="n">
        <v>8</v>
      </c>
      <c r="B4972" s="2" t="n">
        <v>1979</v>
      </c>
      <c r="C4972" s="2" t="inlineStr">
        <is>
          <t>SEPARACAO</t>
        </is>
      </c>
      <c r="D4972" s="2" t="inlineStr">
        <is>
          <t>5656575</t>
        </is>
      </c>
      <c r="E4972" s="2" t="inlineStr">
        <is>
          <t>Wesley Rodrigues Dos Santos</t>
        </is>
      </c>
      <c r="F4972" s="2" t="n">
        <v>13667</v>
      </c>
      <c r="G4972" s="2" t="n">
        <v>82.77</v>
      </c>
      <c r="H4972" s="2" t="n">
        <v>165</v>
      </c>
      <c r="I4972" s="2" t="n">
        <v>110</v>
      </c>
      <c r="J4972" s="2" t="inlineStr">
        <is>
          <t>GPA</t>
        </is>
      </c>
    </row>
    <row r="4973">
      <c r="A4973" s="2" t="n">
        <v>8</v>
      </c>
      <c r="B4973" s="2" t="n">
        <v>1979</v>
      </c>
      <c r="C4973" s="2" t="inlineStr">
        <is>
          <t>SEPARACAO</t>
        </is>
      </c>
      <c r="D4973" s="2" t="inlineStr">
        <is>
          <t>5661862</t>
        </is>
      </c>
      <c r="E4973" s="2" t="inlineStr">
        <is>
          <t>Francisco Barboza De Sousa</t>
        </is>
      </c>
      <c r="F4973" s="2" t="n">
        <v>118</v>
      </c>
      <c r="G4973" s="2" t="n">
        <v>2.01</v>
      </c>
      <c r="H4973" s="2" t="n">
        <v>59</v>
      </c>
      <c r="I4973" s="2" t="n">
        <v>110</v>
      </c>
      <c r="J4973" s="2" t="inlineStr">
        <is>
          <t>GPA</t>
        </is>
      </c>
    </row>
    <row r="4974">
      <c r="A4974" s="2" t="n">
        <v>8</v>
      </c>
      <c r="B4974" s="2" t="n">
        <v>1979</v>
      </c>
      <c r="C4974" s="2" t="inlineStr">
        <is>
          <t>CARREGAMENTO</t>
        </is>
      </c>
      <c r="D4974" s="2" t="inlineStr">
        <is>
          <t>5692857</t>
        </is>
      </c>
      <c r="E4974" s="2" t="inlineStr">
        <is>
          <t>Lucas Dias Noronha</t>
        </is>
      </c>
      <c r="F4974" s="2" t="n">
        <v>101</v>
      </c>
      <c r="G4974" s="2" t="n">
        <v>4.4</v>
      </c>
      <c r="H4974" s="2" t="n">
        <v>23</v>
      </c>
      <c r="I4974" s="2" t="n">
        <v>0</v>
      </c>
      <c r="J4974" s="2" t="inlineStr">
        <is>
          <t>GPA</t>
        </is>
      </c>
    </row>
    <row r="4975">
      <c r="A4975" s="2" t="n">
        <v>8</v>
      </c>
      <c r="B4975" s="2" t="n">
        <v>1979</v>
      </c>
      <c r="C4975" s="2" t="inlineStr">
        <is>
          <t>SEPARACAO</t>
        </is>
      </c>
      <c r="D4975" s="2" t="inlineStr">
        <is>
          <t>5693365</t>
        </is>
      </c>
      <c r="E4975" s="2" t="inlineStr">
        <is>
          <t>Didns Fernandes Brito</t>
        </is>
      </c>
      <c r="F4975" s="2" t="n">
        <v>12657</v>
      </c>
      <c r="G4975" s="2" t="n">
        <v>76.09</v>
      </c>
      <c r="H4975" s="2" t="n">
        <v>166</v>
      </c>
      <c r="I4975" s="2" t="n">
        <v>110</v>
      </c>
      <c r="J4975" s="2" t="inlineStr">
        <is>
          <t>GPA</t>
        </is>
      </c>
    </row>
    <row r="4976">
      <c r="A4976" s="2" t="n">
        <v>8</v>
      </c>
      <c r="B4976" s="2" t="n">
        <v>1979</v>
      </c>
      <c r="C4976" s="2" t="inlineStr">
        <is>
          <t>CARREGAMENTO</t>
        </is>
      </c>
      <c r="D4976" s="2" t="inlineStr">
        <is>
          <t>569885</t>
        </is>
      </c>
      <c r="E4976" s="2" t="inlineStr">
        <is>
          <t>Eduardo dos Santos Rocha</t>
        </is>
      </c>
      <c r="F4976" s="2" t="n">
        <v>235</v>
      </c>
      <c r="G4976" s="2" t="n">
        <v>18.23</v>
      </c>
      <c r="H4976" s="2" t="n">
        <v>13</v>
      </c>
      <c r="I4976" s="2" t="n">
        <v>0</v>
      </c>
      <c r="J4976" s="2" t="inlineStr">
        <is>
          <t>GPA</t>
        </is>
      </c>
    </row>
    <row r="4977">
      <c r="A4977" s="2" t="n">
        <v>8</v>
      </c>
      <c r="B4977" s="2" t="n">
        <v>1979</v>
      </c>
      <c r="C4977" s="2" t="inlineStr">
        <is>
          <t>PUXADA RECEB</t>
        </is>
      </c>
      <c r="D4977" s="2" t="inlineStr">
        <is>
          <t>569885</t>
        </is>
      </c>
      <c r="E4977" s="2" t="inlineStr">
        <is>
          <t>Eduardo dos Santos Rocha</t>
        </is>
      </c>
      <c r="F4977" s="2" t="n">
        <v>63</v>
      </c>
      <c r="G4977" s="2" t="n">
        <v>2.24</v>
      </c>
      <c r="H4977" s="2" t="n">
        <v>28</v>
      </c>
      <c r="I4977" s="2" t="n">
        <v>0</v>
      </c>
      <c r="J4977" s="2" t="inlineStr">
        <is>
          <t>GPA</t>
        </is>
      </c>
    </row>
    <row r="4978">
      <c r="A4978" s="2" t="n">
        <v>8</v>
      </c>
      <c r="B4978" s="2" t="n">
        <v>1979</v>
      </c>
      <c r="C4978" s="2" t="inlineStr">
        <is>
          <t>RECEBIMENTO</t>
        </is>
      </c>
      <c r="D4978" s="2" t="inlineStr">
        <is>
          <t>569885</t>
        </is>
      </c>
      <c r="E4978" s="2" t="inlineStr">
        <is>
          <t>Eduardo dos Santos Rocha</t>
        </is>
      </c>
      <c r="F4978" s="2" t="n">
        <v>111</v>
      </c>
      <c r="G4978" s="2" t="n">
        <v>0.32</v>
      </c>
      <c r="H4978" s="2" t="n">
        <v>347</v>
      </c>
      <c r="I4978" s="2" t="n">
        <v>35</v>
      </c>
      <c r="J4978" s="2" t="inlineStr">
        <is>
          <t>GPA</t>
        </is>
      </c>
    </row>
    <row r="4979">
      <c r="A4979" s="2" t="n">
        <v>8</v>
      </c>
      <c r="B4979" s="2" t="n">
        <v>1979</v>
      </c>
      <c r="C4979" s="2" t="inlineStr">
        <is>
          <t>SEPARACAO</t>
        </is>
      </c>
      <c r="D4979" s="2" t="inlineStr">
        <is>
          <t>569885</t>
        </is>
      </c>
      <c r="E4979" s="2" t="inlineStr">
        <is>
          <t>Eduardo dos Santos Rocha</t>
        </is>
      </c>
      <c r="F4979" s="2" t="n">
        <v>266</v>
      </c>
      <c r="G4979" s="2" t="n">
        <v>2.42</v>
      </c>
      <c r="H4979" s="2" t="n">
        <v>110</v>
      </c>
      <c r="I4979" s="2" t="n">
        <v>110</v>
      </c>
      <c r="J4979" s="2" t="inlineStr">
        <is>
          <t>GPA</t>
        </is>
      </c>
    </row>
    <row r="4980">
      <c r="A4980" s="2" t="n">
        <v>8</v>
      </c>
      <c r="B4980" s="2" t="n">
        <v>1979</v>
      </c>
      <c r="C4980" s="2" t="inlineStr">
        <is>
          <t>SEPARACAO</t>
        </is>
      </c>
      <c r="D4980" s="2" t="inlineStr">
        <is>
          <t>5769698</t>
        </is>
      </c>
      <c r="E4980" s="2" t="inlineStr">
        <is>
          <t>Guilherme Rodrigues Dos Santos Silva</t>
        </is>
      </c>
      <c r="F4980" s="2" t="n">
        <v>8206</v>
      </c>
      <c r="G4980" s="2" t="n">
        <v>74.8</v>
      </c>
      <c r="H4980" s="2" t="n">
        <v>110</v>
      </c>
      <c r="I4980" s="2" t="n">
        <v>110</v>
      </c>
      <c r="J4980" s="2" t="inlineStr">
        <is>
          <t>GPA</t>
        </is>
      </c>
    </row>
    <row r="4981">
      <c r="A4981" s="2" t="n">
        <v>8</v>
      </c>
      <c r="B4981" s="2" t="n">
        <v>1979</v>
      </c>
      <c r="C4981" s="2" t="inlineStr">
        <is>
          <t>RECEBIMENTO</t>
        </is>
      </c>
      <c r="D4981" s="2" t="inlineStr">
        <is>
          <t>597537</t>
        </is>
      </c>
      <c r="E4981" s="2" t="inlineStr">
        <is>
          <t>Sabrina Vieira de Melo</t>
        </is>
      </c>
      <c r="F4981" s="2" t="n">
        <v>2352</v>
      </c>
      <c r="G4981" s="2" t="n">
        <v>89.78</v>
      </c>
      <c r="H4981" s="2" t="n">
        <v>26</v>
      </c>
      <c r="I4981" s="2" t="n">
        <v>35</v>
      </c>
      <c r="J4981" s="2" t="inlineStr">
        <is>
          <t>GPA</t>
        </is>
      </c>
    </row>
    <row r="4982">
      <c r="A4982" s="2" t="n">
        <v>8</v>
      </c>
      <c r="B4982" s="2" t="n">
        <v>1979</v>
      </c>
      <c r="C4982" s="2" t="inlineStr">
        <is>
          <t>SEPARACAO</t>
        </is>
      </c>
      <c r="D4982" s="2" t="inlineStr">
        <is>
          <t>5982910</t>
        </is>
      </c>
      <c r="E4982" s="2" t="inlineStr">
        <is>
          <t>Nathally Alves De Araujo</t>
        </is>
      </c>
      <c r="F4982" s="2" t="n">
        <v>10699</v>
      </c>
      <c r="G4982" s="2" t="n">
        <v>121.12</v>
      </c>
      <c r="H4982" s="2" t="n">
        <v>88</v>
      </c>
      <c r="I4982" s="2" t="n">
        <v>110</v>
      </c>
      <c r="J4982" s="2" t="inlineStr">
        <is>
          <t>GPA</t>
        </is>
      </c>
    </row>
    <row r="4983">
      <c r="A4983" s="2" t="n">
        <v>8</v>
      </c>
      <c r="B4983" s="2" t="n">
        <v>1979</v>
      </c>
      <c r="C4983" s="2" t="inlineStr">
        <is>
          <t>PUXADA RECEB</t>
        </is>
      </c>
      <c r="D4983" s="2" t="inlineStr">
        <is>
          <t>6002293</t>
        </is>
      </c>
      <c r="E4983" s="2" t="inlineStr">
        <is>
          <t>Alessandro Pereira Silva</t>
        </is>
      </c>
      <c r="F4983" s="2" t="n">
        <v>14</v>
      </c>
      <c r="G4983" s="2" t="n">
        <v>16.36</v>
      </c>
      <c r="H4983" s="2" t="n">
        <v>1</v>
      </c>
      <c r="I4983" s="2" t="n">
        <v>0</v>
      </c>
      <c r="J4983" s="2" t="inlineStr">
        <is>
          <t>GPA</t>
        </is>
      </c>
    </row>
    <row r="4984">
      <c r="A4984" s="2" t="n">
        <v>8</v>
      </c>
      <c r="B4984" s="2" t="n">
        <v>1979</v>
      </c>
      <c r="C4984" s="2" t="inlineStr">
        <is>
          <t>SEPARACAO</t>
        </is>
      </c>
      <c r="D4984" s="2" t="inlineStr">
        <is>
          <t>6002293</t>
        </is>
      </c>
      <c r="E4984" s="2" t="inlineStr">
        <is>
          <t>Alessandro Pereira Silva</t>
        </is>
      </c>
      <c r="F4984" s="2" t="n">
        <v>236</v>
      </c>
      <c r="G4984" s="2" t="n">
        <v>6.64</v>
      </c>
      <c r="H4984" s="2" t="n">
        <v>36</v>
      </c>
      <c r="I4984" s="2" t="n">
        <v>110</v>
      </c>
      <c r="J4984" s="2" t="inlineStr">
        <is>
          <t>GPA</t>
        </is>
      </c>
    </row>
    <row r="4985">
      <c r="A4985" s="2" t="n">
        <v>8</v>
      </c>
      <c r="B4985" s="2" t="n">
        <v>1979</v>
      </c>
      <c r="C4985" s="2" t="inlineStr">
        <is>
          <t>SEPARACAO</t>
        </is>
      </c>
      <c r="D4985" s="2" t="inlineStr">
        <is>
          <t>6003001</t>
        </is>
      </c>
      <c r="E4985" s="2" t="inlineStr">
        <is>
          <t>Ian Jhonata Da Silva Viana</t>
        </is>
      </c>
      <c r="F4985" s="2" t="n">
        <v>5491</v>
      </c>
      <c r="G4985" s="2" t="n">
        <v>58.26</v>
      </c>
      <c r="H4985" s="2" t="n">
        <v>94</v>
      </c>
      <c r="I4985" s="2" t="n">
        <v>110</v>
      </c>
      <c r="J4985" s="2" t="inlineStr">
        <is>
          <t>GPA</t>
        </is>
      </c>
    </row>
    <row r="4986">
      <c r="A4986" s="2" t="n">
        <v>8</v>
      </c>
      <c r="B4986" s="2" t="n">
        <v>1979</v>
      </c>
      <c r="C4986" s="2" t="inlineStr">
        <is>
          <t>ATIVIDADE OP. EMP.</t>
        </is>
      </c>
      <c r="D4986" s="2" t="inlineStr">
        <is>
          <t>600573</t>
        </is>
      </c>
      <c r="E4986" s="2" t="inlineStr">
        <is>
          <t>Lucivaldo Carneiro Araujo</t>
        </is>
      </c>
      <c r="F4986" s="2" t="n">
        <v>1843</v>
      </c>
      <c r="G4986" s="2" t="n">
        <v>90.23999999999999</v>
      </c>
      <c r="H4986" s="2" t="n">
        <v>20</v>
      </c>
      <c r="I4986" s="2" t="n">
        <v>18</v>
      </c>
      <c r="J4986" s="2" t="inlineStr">
        <is>
          <t>GPA</t>
        </is>
      </c>
    </row>
    <row r="4987">
      <c r="A4987" s="2" t="n">
        <v>8</v>
      </c>
      <c r="B4987" s="2" t="n">
        <v>1979</v>
      </c>
      <c r="C4987" s="2" t="inlineStr">
        <is>
          <t>SEPARACAO</t>
        </is>
      </c>
      <c r="D4987" s="2" t="inlineStr">
        <is>
          <t>600573</t>
        </is>
      </c>
      <c r="E4987" s="2" t="inlineStr">
        <is>
          <t>Lucivaldo Carneiro Araujo</t>
        </is>
      </c>
      <c r="F4987" s="2" t="n">
        <v>236</v>
      </c>
      <c r="G4987" s="2" t="n">
        <v>1.95</v>
      </c>
      <c r="H4987" s="2" t="n">
        <v>121</v>
      </c>
      <c r="I4987" s="2" t="n">
        <v>110</v>
      </c>
      <c r="J4987" s="2" t="inlineStr">
        <is>
          <t>GPA</t>
        </is>
      </c>
    </row>
    <row r="4988">
      <c r="A4988" s="2" t="n">
        <v>8</v>
      </c>
      <c r="B4988" s="2" t="n">
        <v>7801</v>
      </c>
      <c r="C4988" s="2" t="inlineStr">
        <is>
          <t>ATIVIDADE OP. EMP.</t>
        </is>
      </c>
      <c r="D4988" s="2" t="inlineStr">
        <is>
          <t>101339</t>
        </is>
      </c>
      <c r="E4988" s="2" t="inlineStr">
        <is>
          <t>SERGIO JOSE DA SILVA</t>
        </is>
      </c>
      <c r="F4988" s="2" t="n">
        <v>205</v>
      </c>
      <c r="G4988" s="2" t="n">
        <v>11.69</v>
      </c>
      <c r="H4988" s="2" t="n">
        <v>18</v>
      </c>
      <c r="I4988" s="2" t="n">
        <v>0</v>
      </c>
      <c r="J4988" s="2" t="inlineStr">
        <is>
          <t>GPA</t>
        </is>
      </c>
    </row>
    <row r="4989">
      <c r="A4989" s="2" t="n">
        <v>8</v>
      </c>
      <c r="B4989" s="2" t="n">
        <v>7801</v>
      </c>
      <c r="C4989" s="2" t="inlineStr">
        <is>
          <t>ATIVIDADE OP. EMP.</t>
        </is>
      </c>
      <c r="D4989" s="2" t="inlineStr">
        <is>
          <t>10181</t>
        </is>
      </c>
      <c r="E4989" s="2" t="inlineStr">
        <is>
          <t>Raimundo Alves</t>
        </is>
      </c>
      <c r="F4989" s="2" t="n">
        <v>2891</v>
      </c>
      <c r="G4989" s="2" t="n">
        <v>178.2</v>
      </c>
      <c r="H4989" s="2" t="n">
        <v>16</v>
      </c>
      <c r="I4989" s="2" t="n">
        <v>0</v>
      </c>
      <c r="J4989" s="2" t="inlineStr">
        <is>
          <t>GPA</t>
        </is>
      </c>
    </row>
    <row r="4990">
      <c r="A4990" s="2" t="n">
        <v>8</v>
      </c>
      <c r="B4990" s="2" t="n">
        <v>7801</v>
      </c>
      <c r="C4990" s="2" t="inlineStr">
        <is>
          <t>ATIVIDADE OP. EMP.</t>
        </is>
      </c>
      <c r="D4990" s="2" t="inlineStr">
        <is>
          <t>123922</t>
        </is>
      </c>
      <c r="E4990" s="2" t="inlineStr">
        <is>
          <t>Marciel Francisco Da Silva</t>
        </is>
      </c>
      <c r="F4990" s="2" t="n">
        <v>2840</v>
      </c>
      <c r="G4990" s="2" t="n">
        <v>178.7</v>
      </c>
      <c r="H4990" s="2" t="n">
        <v>16</v>
      </c>
      <c r="I4990" s="2" t="n">
        <v>0</v>
      </c>
      <c r="J4990" s="2" t="inlineStr">
        <is>
          <t>GPA</t>
        </is>
      </c>
    </row>
    <row r="4991">
      <c r="A4991" s="2" t="n">
        <v>8</v>
      </c>
      <c r="B4991" s="2" t="n">
        <v>7801</v>
      </c>
      <c r="C4991" s="2" t="inlineStr">
        <is>
          <t>PUXADA RECEB</t>
        </is>
      </c>
      <c r="D4991" s="2" t="inlineStr">
        <is>
          <t>124438</t>
        </is>
      </c>
      <c r="E4991" s="2" t="inlineStr">
        <is>
          <t>JAIR DIAS DOS SANTOS</t>
        </is>
      </c>
      <c r="F4991" s="2" t="n">
        <v>6</v>
      </c>
      <c r="G4991" s="2" t="n">
        <v>0.32</v>
      </c>
      <c r="H4991" s="2" t="n">
        <v>19</v>
      </c>
      <c r="I4991" s="2" t="n">
        <v>0</v>
      </c>
      <c r="J4991" s="2" t="inlineStr">
        <is>
          <t>GPA</t>
        </is>
      </c>
    </row>
    <row r="4992">
      <c r="A4992" s="2" t="n">
        <v>8</v>
      </c>
      <c r="B4992" s="2" t="n">
        <v>7801</v>
      </c>
      <c r="C4992" s="2" t="inlineStr">
        <is>
          <t>RECEBIMENTO</t>
        </is>
      </c>
      <c r="D4992" s="2" t="inlineStr">
        <is>
          <t>124438</t>
        </is>
      </c>
      <c r="E4992" s="2" t="inlineStr">
        <is>
          <t>JAIR DIAS DOS SANTOS</t>
        </is>
      </c>
      <c r="F4992" s="2" t="n">
        <v>4695</v>
      </c>
      <c r="G4992" s="2" t="n">
        <v>161.83</v>
      </c>
      <c r="H4992" s="2" t="n">
        <v>29</v>
      </c>
      <c r="I4992" s="2" t="n">
        <v>0</v>
      </c>
      <c r="J4992" s="2" t="inlineStr">
        <is>
          <t>GPA</t>
        </is>
      </c>
    </row>
    <row r="4993">
      <c r="A4993" s="2" t="n">
        <v>8</v>
      </c>
      <c r="B4993" s="2" t="n">
        <v>7801</v>
      </c>
      <c r="C4993" s="2" t="inlineStr">
        <is>
          <t>ATIVIDADE OP. EMP.</t>
        </is>
      </c>
      <c r="D4993" s="2" t="inlineStr">
        <is>
          <t>153174</t>
        </is>
      </c>
      <c r="E4993" s="2" t="inlineStr">
        <is>
          <t>JOSE ADRIANO OLIVEIRA DOS SANTOS</t>
        </is>
      </c>
      <c r="F4993" s="2" t="n">
        <v>1473</v>
      </c>
      <c r="G4993" s="2" t="n">
        <v>178.5</v>
      </c>
      <c r="H4993" s="2" t="n">
        <v>8</v>
      </c>
      <c r="I4993" s="2" t="n">
        <v>0</v>
      </c>
      <c r="J4993" s="2" t="inlineStr">
        <is>
          <t>GPA</t>
        </is>
      </c>
    </row>
    <row r="4994">
      <c r="A4994" s="2" t="n">
        <v>8</v>
      </c>
      <c r="B4994" s="2" t="n">
        <v>7801</v>
      </c>
      <c r="C4994" s="2" t="inlineStr">
        <is>
          <t>ATIVIDADE OP. EMP.</t>
        </is>
      </c>
      <c r="D4994" s="2" t="inlineStr">
        <is>
          <t>156823</t>
        </is>
      </c>
      <c r="E4994" s="2" t="inlineStr">
        <is>
          <t>MARCIO PAIXAO DE SOUZA</t>
        </is>
      </c>
      <c r="F4994" s="2" t="n">
        <v>306</v>
      </c>
      <c r="G4994" s="2" t="n">
        <v>26.02</v>
      </c>
      <c r="H4994" s="2" t="n">
        <v>12</v>
      </c>
      <c r="I4994" s="2" t="n">
        <v>0</v>
      </c>
      <c r="J4994" s="2" t="inlineStr">
        <is>
          <t>GPA</t>
        </is>
      </c>
    </row>
    <row r="4995">
      <c r="A4995" s="2" t="n">
        <v>8</v>
      </c>
      <c r="B4995" s="2" t="n">
        <v>7801</v>
      </c>
      <c r="C4995" s="2" t="inlineStr">
        <is>
          <t>ATIVIDADE OP. EMP.</t>
        </is>
      </c>
      <c r="D4995" s="2" t="inlineStr">
        <is>
          <t>159790</t>
        </is>
      </c>
      <c r="E4995" s="2" t="inlineStr">
        <is>
          <t>Sergio SOARES COSTA</t>
        </is>
      </c>
      <c r="F4995" s="2" t="n">
        <v>2136</v>
      </c>
      <c r="G4995" s="2" t="n">
        <v>162.18</v>
      </c>
      <c r="H4995" s="2" t="n">
        <v>13</v>
      </c>
      <c r="I4995" s="2" t="n">
        <v>0</v>
      </c>
      <c r="J4995" s="2" t="inlineStr">
        <is>
          <t>GPA</t>
        </is>
      </c>
    </row>
    <row r="4996">
      <c r="A4996" s="2" t="n">
        <v>8</v>
      </c>
      <c r="B4996" s="2" t="n">
        <v>7801</v>
      </c>
      <c r="C4996" s="2" t="inlineStr">
        <is>
          <t>RECEBIMENTO</t>
        </is>
      </c>
      <c r="D4996" s="2" t="inlineStr">
        <is>
          <t>162817</t>
        </is>
      </c>
      <c r="E4996" s="2" t="inlineStr">
        <is>
          <t>Ivanil Augusto De Souza</t>
        </is>
      </c>
      <c r="F4996" s="2" t="n">
        <v>4388</v>
      </c>
      <c r="G4996" s="2" t="n">
        <v>113.26</v>
      </c>
      <c r="H4996" s="2" t="n">
        <v>39</v>
      </c>
      <c r="I4996" s="2" t="n">
        <v>0</v>
      </c>
      <c r="J4996" s="2" t="inlineStr">
        <is>
          <t>GPA</t>
        </is>
      </c>
    </row>
    <row r="4997">
      <c r="A4997" s="2" t="n">
        <v>8</v>
      </c>
      <c r="B4997" s="2" t="n">
        <v>7801</v>
      </c>
      <c r="C4997" s="2" t="inlineStr">
        <is>
          <t>PUXADA RECEB</t>
        </is>
      </c>
      <c r="D4997" s="2" t="inlineStr">
        <is>
          <t>162825</t>
        </is>
      </c>
      <c r="E4997" s="2" t="inlineStr">
        <is>
          <t>Antonio Tenorio Da Silva Soares</t>
        </is>
      </c>
      <c r="F4997" s="2" t="n">
        <v>28</v>
      </c>
      <c r="G4997" s="2" t="n">
        <v>20.01</v>
      </c>
      <c r="H4997" s="2" t="n">
        <v>1</v>
      </c>
      <c r="I4997" s="2" t="n">
        <v>0</v>
      </c>
      <c r="J4997" s="2" t="inlineStr">
        <is>
          <t>GPA</t>
        </is>
      </c>
    </row>
    <row r="4998">
      <c r="A4998" s="2" t="n">
        <v>8</v>
      </c>
      <c r="B4998" s="2" t="n">
        <v>7801</v>
      </c>
      <c r="C4998" s="2" t="inlineStr">
        <is>
          <t>ATIVIDADE OP. EMP.</t>
        </is>
      </c>
      <c r="D4998" s="2" t="inlineStr">
        <is>
          <t>166942</t>
        </is>
      </c>
      <c r="E4998" s="2" t="inlineStr">
        <is>
          <t>Renato Gobo</t>
        </is>
      </c>
      <c r="F4998" s="2" t="n">
        <v>2320</v>
      </c>
      <c r="G4998" s="2" t="n">
        <v>147.84</v>
      </c>
      <c r="H4998" s="2" t="n">
        <v>16</v>
      </c>
      <c r="I4998" s="2" t="n">
        <v>0</v>
      </c>
      <c r="J4998" s="2" t="inlineStr">
        <is>
          <t>GPA</t>
        </is>
      </c>
    </row>
    <row r="4999">
      <c r="A4999" s="2" t="n">
        <v>8</v>
      </c>
      <c r="B4999" s="2" t="n">
        <v>7801</v>
      </c>
      <c r="C4999" s="2" t="inlineStr">
        <is>
          <t>ATIVIDADE OP. EMP.</t>
        </is>
      </c>
      <c r="D4999" s="2" t="inlineStr">
        <is>
          <t>168375</t>
        </is>
      </c>
      <c r="E4999" s="2" t="inlineStr">
        <is>
          <t>Luiz Dos Anjos Cruz</t>
        </is>
      </c>
      <c r="F4999" s="2" t="n">
        <v>901</v>
      </c>
      <c r="G4999" s="2" t="n">
        <v>124.26</v>
      </c>
      <c r="H4999" s="2" t="n">
        <v>7</v>
      </c>
      <c r="I4999" s="2" t="n">
        <v>0</v>
      </c>
      <c r="J4999" s="2" t="inlineStr">
        <is>
          <t>GPA</t>
        </is>
      </c>
    </row>
    <row r="5000">
      <c r="A5000" s="2" t="n">
        <v>8</v>
      </c>
      <c r="B5000" s="2" t="n">
        <v>7801</v>
      </c>
      <c r="C5000" s="2" t="inlineStr">
        <is>
          <t>ATIVIDADE OP. EMP.</t>
        </is>
      </c>
      <c r="D5000" s="2" t="inlineStr">
        <is>
          <t>170366</t>
        </is>
      </c>
      <c r="E5000" s="2" t="inlineStr">
        <is>
          <t>Edvaldo Silva Dantas</t>
        </is>
      </c>
      <c r="F5000" s="2" t="n">
        <v>458</v>
      </c>
      <c r="G5000" s="2" t="n">
        <v>61.28</v>
      </c>
      <c r="H5000" s="2" t="n">
        <v>7</v>
      </c>
      <c r="I5000" s="2" t="n">
        <v>0</v>
      </c>
      <c r="J5000" s="2" t="inlineStr">
        <is>
          <t>GPA</t>
        </is>
      </c>
    </row>
    <row r="5001">
      <c r="A5001" s="2" t="n">
        <v>8</v>
      </c>
      <c r="B5001" s="2" t="n">
        <v>7801</v>
      </c>
      <c r="C5001" s="2" t="inlineStr">
        <is>
          <t>ATIVIDADE OP. EMP.</t>
        </is>
      </c>
      <c r="D5001" s="2" t="inlineStr">
        <is>
          <t>171600</t>
        </is>
      </c>
      <c r="E5001" s="2" t="inlineStr">
        <is>
          <t>Wellington Inacio De Oliveira</t>
        </is>
      </c>
      <c r="F5001" s="2" t="n">
        <v>1754</v>
      </c>
      <c r="G5001" s="2" t="n">
        <v>146.21</v>
      </c>
      <c r="H5001" s="2" t="n">
        <v>12</v>
      </c>
      <c r="I5001" s="2" t="n">
        <v>0</v>
      </c>
      <c r="J5001" s="2" t="inlineStr">
        <is>
          <t>GPA</t>
        </is>
      </c>
    </row>
    <row r="5002">
      <c r="A5002" s="2" t="n">
        <v>8</v>
      </c>
      <c r="B5002" s="2" t="n">
        <v>7801</v>
      </c>
      <c r="C5002" s="2" t="inlineStr">
        <is>
          <t>ATIVIDADE OP. EMP.</t>
        </is>
      </c>
      <c r="D5002" s="2" t="inlineStr">
        <is>
          <t>175780</t>
        </is>
      </c>
      <c r="E5002" s="2" t="inlineStr">
        <is>
          <t>FERNANDO CIRILO DE LACERDA</t>
        </is>
      </c>
      <c r="F5002" s="2" t="n">
        <v>3510</v>
      </c>
      <c r="G5002" s="2" t="n">
        <v>248.77</v>
      </c>
      <c r="H5002" s="2" t="n">
        <v>14</v>
      </c>
      <c r="I5002" s="2" t="n">
        <v>0</v>
      </c>
      <c r="J5002" s="2" t="inlineStr">
        <is>
          <t>GPA</t>
        </is>
      </c>
    </row>
    <row r="5003">
      <c r="A5003" s="2" t="n">
        <v>8</v>
      </c>
      <c r="B5003" s="2" t="n">
        <v>7801</v>
      </c>
      <c r="C5003" s="2" t="inlineStr">
        <is>
          <t>ATIVIDADE OP. EMP.</t>
        </is>
      </c>
      <c r="D5003" s="2" t="inlineStr">
        <is>
          <t>175793</t>
        </is>
      </c>
      <c r="E5003" s="2" t="inlineStr">
        <is>
          <t>SILO PEREIRA DOS SANTOS</t>
        </is>
      </c>
      <c r="F5003" s="2" t="n">
        <v>1030</v>
      </c>
      <c r="G5003" s="2" t="n">
        <v>65.89</v>
      </c>
      <c r="H5003" s="2" t="n">
        <v>16</v>
      </c>
      <c r="I5003" s="2" t="n">
        <v>0</v>
      </c>
      <c r="J5003" s="2" t="inlineStr">
        <is>
          <t>GPA</t>
        </is>
      </c>
    </row>
    <row r="5004">
      <c r="A5004" s="2" t="n">
        <v>8</v>
      </c>
      <c r="B5004" s="2" t="n">
        <v>7801</v>
      </c>
      <c r="C5004" s="2" t="inlineStr">
        <is>
          <t>ATIVIDADE OP. EMP.</t>
        </is>
      </c>
      <c r="D5004" s="2" t="inlineStr">
        <is>
          <t>185081</t>
        </is>
      </c>
      <c r="E5004" s="2" t="inlineStr">
        <is>
          <t>JODELMAR DA SILVA ARAUJO</t>
        </is>
      </c>
      <c r="F5004" s="2" t="n">
        <v>4829</v>
      </c>
      <c r="G5004" s="2" t="n">
        <v>204.32</v>
      </c>
      <c r="H5004" s="2" t="n">
        <v>24</v>
      </c>
      <c r="I5004" s="2" t="n">
        <v>0</v>
      </c>
      <c r="J5004" s="2" t="inlineStr">
        <is>
          <t>GPA</t>
        </is>
      </c>
    </row>
    <row r="5005">
      <c r="A5005" s="2" t="n">
        <v>8</v>
      </c>
      <c r="B5005" s="2" t="n">
        <v>7801</v>
      </c>
      <c r="C5005" s="2" t="inlineStr">
        <is>
          <t>ATIVIDADE OP. EMP.</t>
        </is>
      </c>
      <c r="D5005" s="2" t="inlineStr">
        <is>
          <t>186509</t>
        </is>
      </c>
      <c r="E5005" s="2" t="inlineStr">
        <is>
          <t>RONALDO RONALDO GONCALVES LEITE</t>
        </is>
      </c>
      <c r="F5005" s="2" t="n">
        <v>3072</v>
      </c>
      <c r="G5005" s="2" t="n">
        <v>223.2</v>
      </c>
      <c r="H5005" s="2" t="n">
        <v>14</v>
      </c>
      <c r="I5005" s="2" t="n">
        <v>0</v>
      </c>
      <c r="J5005" s="2" t="inlineStr">
        <is>
          <t>GPA</t>
        </is>
      </c>
    </row>
    <row r="5006">
      <c r="A5006" s="2" t="n">
        <v>8</v>
      </c>
      <c r="B5006" s="2" t="n">
        <v>7801</v>
      </c>
      <c r="C5006" s="2" t="inlineStr">
        <is>
          <t>ATIVIDADE OP. EMP.</t>
        </is>
      </c>
      <c r="D5006" s="2" t="inlineStr">
        <is>
          <t>20296</t>
        </is>
      </c>
      <c r="E5006" s="2" t="inlineStr">
        <is>
          <t>MIGUEL DE SOUSA OLIVEIRA</t>
        </is>
      </c>
      <c r="F5006" s="2" t="n">
        <v>1385</v>
      </c>
      <c r="G5006" s="2" t="n">
        <v>161.75</v>
      </c>
      <c r="H5006" s="2" t="n">
        <v>9</v>
      </c>
      <c r="I5006" s="2" t="n">
        <v>0</v>
      </c>
      <c r="J5006" s="2" t="inlineStr">
        <is>
          <t>GPA</t>
        </is>
      </c>
    </row>
    <row r="5007">
      <c r="A5007" s="2" t="n">
        <v>8</v>
      </c>
      <c r="B5007" s="2" t="n">
        <v>7801</v>
      </c>
      <c r="C5007" s="2" t="inlineStr">
        <is>
          <t>ATIVIDADE OP. EMP.</t>
        </is>
      </c>
      <c r="D5007" s="2" t="inlineStr">
        <is>
          <t>205508</t>
        </is>
      </c>
      <c r="E5007" s="2" t="inlineStr">
        <is>
          <t>Jose Lopes Dos Santos</t>
        </is>
      </c>
      <c r="F5007" s="2" t="n">
        <v>4978</v>
      </c>
      <c r="G5007" s="2" t="n">
        <v>204.34</v>
      </c>
      <c r="H5007" s="2" t="n">
        <v>24</v>
      </c>
      <c r="I5007" s="2" t="n">
        <v>0</v>
      </c>
      <c r="J5007" s="2" t="inlineStr">
        <is>
          <t>GPA</t>
        </is>
      </c>
    </row>
    <row r="5008">
      <c r="A5008" s="2" t="n">
        <v>8</v>
      </c>
      <c r="B5008" s="2" t="n">
        <v>7801</v>
      </c>
      <c r="C5008" s="2" t="inlineStr">
        <is>
          <t>RECEBIMENTO</t>
        </is>
      </c>
      <c r="D5008" s="2" t="inlineStr">
        <is>
          <t>207050</t>
        </is>
      </c>
      <c r="E5008" s="2" t="inlineStr">
        <is>
          <t>Gildo Souza Da Silva</t>
        </is>
      </c>
      <c r="F5008" s="2" t="n">
        <v>3862</v>
      </c>
      <c r="G5008" s="2" t="n">
        <v>144.41</v>
      </c>
      <c r="H5008" s="2" t="n">
        <v>27</v>
      </c>
      <c r="I5008" s="2" t="n">
        <v>0</v>
      </c>
      <c r="J5008" s="2" t="inlineStr">
        <is>
          <t>GPA</t>
        </is>
      </c>
    </row>
    <row r="5009">
      <c r="A5009" s="2" t="n">
        <v>8</v>
      </c>
      <c r="B5009" s="2" t="n">
        <v>7801</v>
      </c>
      <c r="C5009" s="2" t="inlineStr">
        <is>
          <t>ATIVIDADE OP. EMP.</t>
        </is>
      </c>
      <c r="D5009" s="2" t="inlineStr">
        <is>
          <t>21719</t>
        </is>
      </c>
      <c r="E5009" s="2" t="inlineStr">
        <is>
          <t>Deomilton Moreira Da Silva</t>
        </is>
      </c>
      <c r="F5009" s="2" t="n">
        <v>2412</v>
      </c>
      <c r="G5009" s="2" t="n">
        <v>180.53</v>
      </c>
      <c r="H5009" s="2" t="n">
        <v>13</v>
      </c>
      <c r="I5009" s="2" t="n">
        <v>0</v>
      </c>
      <c r="J5009" s="2" t="inlineStr">
        <is>
          <t>GPA</t>
        </is>
      </c>
    </row>
    <row r="5010">
      <c r="A5010" s="2" t="n">
        <v>8</v>
      </c>
      <c r="B5010" s="2" t="n">
        <v>7801</v>
      </c>
      <c r="C5010" s="2" t="inlineStr">
        <is>
          <t>ATIVIDADE OP. EMP.</t>
        </is>
      </c>
      <c r="D5010" s="2" t="inlineStr">
        <is>
          <t>2508192</t>
        </is>
      </c>
      <c r="E5010" s="2" t="inlineStr">
        <is>
          <t>RONALDO BARBOSA DE FARIAS</t>
        </is>
      </c>
      <c r="F5010" s="2" t="n">
        <v>1130</v>
      </c>
      <c r="G5010" s="2" t="n">
        <v>82.56999999999999</v>
      </c>
      <c r="H5010" s="2" t="n">
        <v>14</v>
      </c>
      <c r="I5010" s="2" t="n">
        <v>0</v>
      </c>
      <c r="J5010" s="2" t="inlineStr">
        <is>
          <t>GPA</t>
        </is>
      </c>
    </row>
    <row r="5011">
      <c r="A5011" s="2" t="n">
        <v>8</v>
      </c>
      <c r="B5011" s="2" t="n">
        <v>7801</v>
      </c>
      <c r="C5011" s="2" t="inlineStr">
        <is>
          <t>ATIVIDADE OP. EMP.</t>
        </is>
      </c>
      <c r="D5011" s="2" t="inlineStr">
        <is>
          <t>266704</t>
        </is>
      </c>
      <c r="E5011" s="2" t="inlineStr">
        <is>
          <t>Francisco Das Chagas Neto</t>
        </is>
      </c>
      <c r="F5011" s="2" t="n">
        <v>2152</v>
      </c>
      <c r="G5011" s="2" t="n">
        <v>192.51</v>
      </c>
      <c r="H5011" s="2" t="n">
        <v>11</v>
      </c>
      <c r="I5011" s="2" t="n">
        <v>0</v>
      </c>
      <c r="J5011" s="2" t="inlineStr">
        <is>
          <t>GPA</t>
        </is>
      </c>
    </row>
    <row r="5012">
      <c r="A5012" s="2" t="n">
        <v>8</v>
      </c>
      <c r="B5012" s="2" t="n">
        <v>7801</v>
      </c>
      <c r="C5012" s="2" t="inlineStr">
        <is>
          <t>ATIVIDADE OP. EMP.</t>
        </is>
      </c>
      <c r="D5012" s="2" t="inlineStr">
        <is>
          <t>277107</t>
        </is>
      </c>
      <c r="E5012" s="2" t="inlineStr">
        <is>
          <t>Natalino Vieira Machado</t>
        </is>
      </c>
      <c r="F5012" s="2" t="n">
        <v>1212</v>
      </c>
      <c r="G5012" s="2" t="n">
        <v>145.15</v>
      </c>
      <c r="H5012" s="2" t="n">
        <v>8</v>
      </c>
      <c r="I5012" s="2" t="n">
        <v>0</v>
      </c>
      <c r="J5012" s="2" t="inlineStr">
        <is>
          <t>GPA</t>
        </is>
      </c>
    </row>
    <row r="5013">
      <c r="A5013" s="2" t="n">
        <v>8</v>
      </c>
      <c r="B5013" s="2" t="n">
        <v>7801</v>
      </c>
      <c r="C5013" s="2" t="inlineStr">
        <is>
          <t>PUXADA RECEB</t>
        </is>
      </c>
      <c r="D5013" s="2" t="inlineStr">
        <is>
          <t>279542</t>
        </is>
      </c>
      <c r="E5013" s="2" t="inlineStr">
        <is>
          <t>EVERTON CAMPOS</t>
        </is>
      </c>
      <c r="F5013" s="2" t="n">
        <v>2</v>
      </c>
      <c r="G5013" s="2" t="n">
        <v>0.1</v>
      </c>
      <c r="H5013" s="2" t="n">
        <v>20</v>
      </c>
      <c r="I5013" s="2" t="n">
        <v>0</v>
      </c>
      <c r="J5013" s="2" t="inlineStr">
        <is>
          <t>GPA</t>
        </is>
      </c>
    </row>
    <row r="5014">
      <c r="A5014" s="2" t="n">
        <v>8</v>
      </c>
      <c r="B5014" s="2" t="n">
        <v>7801</v>
      </c>
      <c r="C5014" s="2" t="inlineStr">
        <is>
          <t>RECEBIMENTO</t>
        </is>
      </c>
      <c r="D5014" s="2" t="inlineStr">
        <is>
          <t>279542</t>
        </is>
      </c>
      <c r="E5014" s="2" t="inlineStr">
        <is>
          <t>EVERTON CAMPOS</t>
        </is>
      </c>
      <c r="F5014" s="2" t="n">
        <v>4</v>
      </c>
      <c r="G5014" s="2" t="n">
        <v>8.779999999999999</v>
      </c>
      <c r="H5014" s="2" t="n">
        <v>0</v>
      </c>
      <c r="I5014" s="2" t="n">
        <v>0</v>
      </c>
      <c r="J5014" s="2" t="inlineStr">
        <is>
          <t>GPA</t>
        </is>
      </c>
    </row>
    <row r="5015">
      <c r="A5015" s="2" t="n">
        <v>8</v>
      </c>
      <c r="B5015" s="2" t="n">
        <v>7801</v>
      </c>
      <c r="C5015" s="2" t="inlineStr">
        <is>
          <t>PUXADA RECEB</t>
        </is>
      </c>
      <c r="D5015" s="2" t="inlineStr">
        <is>
          <t>2796422</t>
        </is>
      </c>
      <c r="E5015" s="2" t="inlineStr">
        <is>
          <t>ROZANGELA DA SILVA MELO</t>
        </is>
      </c>
      <c r="F5015" s="2" t="n">
        <v>34</v>
      </c>
      <c r="G5015" s="2" t="n">
        <v>2.98</v>
      </c>
      <c r="H5015" s="2" t="n">
        <v>11</v>
      </c>
      <c r="I5015" s="2" t="n">
        <v>0</v>
      </c>
      <c r="J5015" s="2" t="inlineStr">
        <is>
          <t>GPA</t>
        </is>
      </c>
    </row>
    <row r="5016">
      <c r="A5016" s="2" t="n">
        <v>8</v>
      </c>
      <c r="B5016" s="2" t="n">
        <v>7801</v>
      </c>
      <c r="C5016" s="2" t="inlineStr">
        <is>
          <t>RECEBIMENTO</t>
        </is>
      </c>
      <c r="D5016" s="2" t="inlineStr">
        <is>
          <t>2796422</t>
        </is>
      </c>
      <c r="E5016" s="2" t="inlineStr">
        <is>
          <t>ROZANGELA DA SILVA MELO</t>
        </is>
      </c>
      <c r="F5016" s="2" t="n">
        <v>2909</v>
      </c>
      <c r="G5016" s="2" t="n">
        <v>123.86</v>
      </c>
      <c r="H5016" s="2" t="n">
        <v>23</v>
      </c>
      <c r="I5016" s="2" t="n">
        <v>0</v>
      </c>
      <c r="J5016" s="2" t="inlineStr">
        <is>
          <t>GPA</t>
        </is>
      </c>
    </row>
    <row r="5017">
      <c r="A5017" s="2" t="n">
        <v>8</v>
      </c>
      <c r="B5017" s="2" t="n">
        <v>7801</v>
      </c>
      <c r="C5017" s="2" t="inlineStr">
        <is>
          <t>CARREGAMENTO</t>
        </is>
      </c>
      <c r="D5017" s="2" t="inlineStr">
        <is>
          <t>2958732</t>
        </is>
      </c>
      <c r="E5017" s="2" t="inlineStr">
        <is>
          <t>Gilvana Oliveira De Araujo</t>
        </is>
      </c>
      <c r="F5017" s="2" t="n">
        <v>192</v>
      </c>
      <c r="G5017" s="2" t="n">
        <v>9.960000000000001</v>
      </c>
      <c r="H5017" s="2" t="n">
        <v>19</v>
      </c>
      <c r="I5017" s="2" t="n">
        <v>0</v>
      </c>
      <c r="J5017" s="2" t="inlineStr">
        <is>
          <t>GPA</t>
        </is>
      </c>
    </row>
    <row r="5018">
      <c r="A5018" s="2" t="n">
        <v>8</v>
      </c>
      <c r="B5018" s="2" t="n">
        <v>7801</v>
      </c>
      <c r="C5018" s="2" t="inlineStr">
        <is>
          <t>SEPARACAO</t>
        </is>
      </c>
      <c r="D5018" s="2" t="inlineStr">
        <is>
          <t>2991799</t>
        </is>
      </c>
      <c r="E5018" s="2" t="inlineStr">
        <is>
          <t>Gustavo De Mello Dos Santos</t>
        </is>
      </c>
      <c r="F5018" s="2" t="n">
        <v>297</v>
      </c>
      <c r="G5018" s="2" t="n">
        <v>8.07</v>
      </c>
      <c r="H5018" s="2" t="n">
        <v>37</v>
      </c>
      <c r="I5018" s="2" t="n">
        <v>0</v>
      </c>
      <c r="J5018" s="2" t="inlineStr">
        <is>
          <t>GPA</t>
        </is>
      </c>
    </row>
    <row r="5019">
      <c r="A5019" s="2" t="n">
        <v>8</v>
      </c>
      <c r="B5019" s="2" t="n">
        <v>7801</v>
      </c>
      <c r="C5019" s="2" t="inlineStr">
        <is>
          <t>RECEBIMENTO</t>
        </is>
      </c>
      <c r="D5019" s="2" t="inlineStr">
        <is>
          <t>30307</t>
        </is>
      </c>
      <c r="E5019" s="2" t="inlineStr">
        <is>
          <t>MARIA VANDA DOS ANJOS CRUZ</t>
        </is>
      </c>
      <c r="F5019" s="2" t="n">
        <v>153</v>
      </c>
      <c r="G5019" s="2" t="n">
        <v>20.01</v>
      </c>
      <c r="H5019" s="2" t="n">
        <v>8</v>
      </c>
      <c r="I5019" s="2" t="n">
        <v>0</v>
      </c>
      <c r="J5019" s="2" t="inlineStr">
        <is>
          <t>GPA</t>
        </is>
      </c>
    </row>
    <row r="5020">
      <c r="A5020" s="2" t="n">
        <v>8</v>
      </c>
      <c r="B5020" s="2" t="n">
        <v>7801</v>
      </c>
      <c r="C5020" s="2" t="inlineStr">
        <is>
          <t>ATIVIDADE OP. EMP.</t>
        </is>
      </c>
      <c r="D5020" s="2" t="inlineStr">
        <is>
          <t>308129</t>
        </is>
      </c>
      <c r="E5020" s="2" t="inlineStr">
        <is>
          <t>Silvio Rodrigues Da Macena</t>
        </is>
      </c>
      <c r="F5020" s="2" t="n">
        <v>57</v>
      </c>
      <c r="G5020" s="2" t="n">
        <v>9.52</v>
      </c>
      <c r="H5020" s="2" t="n">
        <v>6</v>
      </c>
      <c r="I5020" s="2" t="n">
        <v>0</v>
      </c>
      <c r="J5020" s="2" t="inlineStr">
        <is>
          <t>GPA</t>
        </is>
      </c>
    </row>
    <row r="5021">
      <c r="A5021" s="2" t="n">
        <v>8</v>
      </c>
      <c r="B5021" s="2" t="n">
        <v>7801</v>
      </c>
      <c r="C5021" s="2" t="inlineStr">
        <is>
          <t>RECEBIMENTO</t>
        </is>
      </c>
      <c r="D5021" s="2" t="inlineStr">
        <is>
          <t>308129</t>
        </is>
      </c>
      <c r="E5021" s="2" t="inlineStr">
        <is>
          <t>Silvio Rodrigues Da Macena</t>
        </is>
      </c>
      <c r="F5021" s="2" t="n">
        <v>1</v>
      </c>
      <c r="G5021" s="2" t="n">
        <v>0.46</v>
      </c>
      <c r="H5021" s="2" t="n">
        <v>2</v>
      </c>
      <c r="I5021" s="2" t="n">
        <v>0</v>
      </c>
      <c r="J5021" s="2" t="inlineStr">
        <is>
          <t>GPA</t>
        </is>
      </c>
    </row>
    <row r="5022">
      <c r="A5022" s="2" t="n">
        <v>8</v>
      </c>
      <c r="B5022" s="2" t="n">
        <v>7801</v>
      </c>
      <c r="C5022" s="2" t="inlineStr">
        <is>
          <t>CARREGAMENTO</t>
        </is>
      </c>
      <c r="D5022" s="2" t="inlineStr">
        <is>
          <t>3088758</t>
        </is>
      </c>
      <c r="E5022" s="2" t="inlineStr">
        <is>
          <t>JESSE BORGES DA SILVA</t>
        </is>
      </c>
      <c r="F5022" s="2" t="n">
        <v>711</v>
      </c>
      <c r="G5022" s="2" t="n">
        <v>63.06</v>
      </c>
      <c r="H5022" s="2" t="n">
        <v>11</v>
      </c>
      <c r="I5022" s="2" t="n">
        <v>0</v>
      </c>
      <c r="J5022" s="2" t="inlineStr">
        <is>
          <t>GPA</t>
        </is>
      </c>
    </row>
    <row r="5023">
      <c r="A5023" s="2" t="n">
        <v>8</v>
      </c>
      <c r="B5023" s="2" t="n">
        <v>7801</v>
      </c>
      <c r="C5023" s="2" t="inlineStr">
        <is>
          <t>PUXADA RECEB</t>
        </is>
      </c>
      <c r="D5023" s="2" t="inlineStr">
        <is>
          <t>3088758</t>
        </is>
      </c>
      <c r="E5023" s="2" t="inlineStr">
        <is>
          <t>JESSE BORGES DA SILVA</t>
        </is>
      </c>
      <c r="F5023" s="2" t="n">
        <v>30</v>
      </c>
      <c r="G5023" s="2" t="n">
        <v>21.56</v>
      </c>
      <c r="H5023" s="2" t="n">
        <v>1</v>
      </c>
      <c r="I5023" s="2" t="n">
        <v>0</v>
      </c>
      <c r="J5023" s="2" t="inlineStr">
        <is>
          <t>GPA</t>
        </is>
      </c>
    </row>
    <row r="5024">
      <c r="A5024" s="2" t="n">
        <v>8</v>
      </c>
      <c r="B5024" s="2" t="n">
        <v>7801</v>
      </c>
      <c r="C5024" s="2" t="inlineStr">
        <is>
          <t>ATIVIDADE OP. EMP.</t>
        </is>
      </c>
      <c r="D5024" s="2" t="inlineStr">
        <is>
          <t>308965</t>
        </is>
      </c>
      <c r="E5024" s="2" t="inlineStr">
        <is>
          <t>ANDRE FERREIRA APOLINARIO</t>
        </is>
      </c>
      <c r="F5024" s="2" t="n">
        <v>961</v>
      </c>
      <c r="G5024" s="2" t="n">
        <v>104.26</v>
      </c>
      <c r="H5024" s="2" t="n">
        <v>9</v>
      </c>
      <c r="I5024" s="2" t="n">
        <v>0</v>
      </c>
      <c r="J5024" s="2" t="inlineStr">
        <is>
          <t>GPA</t>
        </is>
      </c>
    </row>
    <row r="5025">
      <c r="A5025" s="2" t="n">
        <v>8</v>
      </c>
      <c r="B5025" s="2" t="n">
        <v>7801</v>
      </c>
      <c r="C5025" s="2" t="inlineStr">
        <is>
          <t>ATIVIDADE OP. EMP.</t>
        </is>
      </c>
      <c r="D5025" s="2" t="inlineStr">
        <is>
          <t>3116476</t>
        </is>
      </c>
      <c r="E5025" s="2" t="inlineStr">
        <is>
          <t>Rodrigo Tavares De Faria</t>
        </is>
      </c>
      <c r="F5025" s="2" t="n">
        <v>2948</v>
      </c>
      <c r="G5025" s="2" t="n">
        <v>209.02</v>
      </c>
      <c r="H5025" s="2" t="n">
        <v>14</v>
      </c>
      <c r="I5025" s="2" t="n">
        <v>0</v>
      </c>
      <c r="J5025" s="2" t="inlineStr">
        <is>
          <t>GPA</t>
        </is>
      </c>
    </row>
    <row r="5026">
      <c r="A5026" s="2" t="n">
        <v>8</v>
      </c>
      <c r="B5026" s="2" t="n">
        <v>7801</v>
      </c>
      <c r="C5026" s="2" t="inlineStr">
        <is>
          <t>RECEBIMENTO</t>
        </is>
      </c>
      <c r="D5026" s="2" t="inlineStr">
        <is>
          <t>3155196</t>
        </is>
      </c>
      <c r="E5026" s="2" t="inlineStr">
        <is>
          <t>CLAUDIO ROBERTO OTAVIO</t>
        </is>
      </c>
      <c r="F5026" s="2" t="n">
        <v>785</v>
      </c>
      <c r="G5026" s="2" t="n">
        <v>89.69</v>
      </c>
      <c r="H5026" s="2" t="n">
        <v>9</v>
      </c>
      <c r="I5026" s="2" t="n">
        <v>0</v>
      </c>
      <c r="J5026" s="2" t="inlineStr">
        <is>
          <t>GPA</t>
        </is>
      </c>
    </row>
    <row r="5027">
      <c r="A5027" s="2" t="n">
        <v>8</v>
      </c>
      <c r="B5027" s="2" t="n">
        <v>7801</v>
      </c>
      <c r="C5027" s="2" t="inlineStr">
        <is>
          <t>ATIVIDADE OP. EMP.</t>
        </is>
      </c>
      <c r="D5027" s="2" t="inlineStr">
        <is>
          <t>316516</t>
        </is>
      </c>
      <c r="E5027" s="2" t="inlineStr">
        <is>
          <t>EDMAR AGUIAR VIANA</t>
        </is>
      </c>
      <c r="F5027" s="2" t="n">
        <v>1909</v>
      </c>
      <c r="G5027" s="2" t="n">
        <v>177.75</v>
      </c>
      <c r="H5027" s="2" t="n">
        <v>11</v>
      </c>
      <c r="I5027" s="2" t="n">
        <v>0</v>
      </c>
      <c r="J5027" s="2" t="inlineStr">
        <is>
          <t>GPA</t>
        </is>
      </c>
    </row>
    <row r="5028">
      <c r="A5028" s="2" t="n">
        <v>8</v>
      </c>
      <c r="B5028" s="2" t="n">
        <v>7801</v>
      </c>
      <c r="C5028" s="2" t="inlineStr">
        <is>
          <t>ATIVIDADE OP. EMP.</t>
        </is>
      </c>
      <c r="D5028" s="2" t="inlineStr">
        <is>
          <t>322452</t>
        </is>
      </c>
      <c r="E5028" s="2" t="inlineStr">
        <is>
          <t>Givaldo Moreira Silva</t>
        </is>
      </c>
      <c r="F5028" s="2" t="n">
        <v>2709</v>
      </c>
      <c r="G5028" s="2" t="n">
        <v>159.88</v>
      </c>
      <c r="H5028" s="2" t="n">
        <v>17</v>
      </c>
      <c r="I5028" s="2" t="n">
        <v>0</v>
      </c>
      <c r="J5028" s="2" t="inlineStr">
        <is>
          <t>GPA</t>
        </is>
      </c>
    </row>
    <row r="5029">
      <c r="A5029" s="2" t="n">
        <v>8</v>
      </c>
      <c r="B5029" s="2" t="n">
        <v>7801</v>
      </c>
      <c r="C5029" s="2" t="inlineStr">
        <is>
          <t>CARREGAMENTO</t>
        </is>
      </c>
      <c r="D5029" s="2" t="inlineStr">
        <is>
          <t>322452</t>
        </is>
      </c>
      <c r="E5029" s="2" t="inlineStr">
        <is>
          <t>Givaldo Moreira Silva</t>
        </is>
      </c>
      <c r="F5029" s="2" t="n">
        <v>63</v>
      </c>
      <c r="G5029" s="2" t="n">
        <v>4.38</v>
      </c>
      <c r="H5029" s="2" t="n">
        <v>14</v>
      </c>
      <c r="I5029" s="2" t="n">
        <v>0</v>
      </c>
      <c r="J5029" s="2" t="inlineStr">
        <is>
          <t>GPA</t>
        </is>
      </c>
    </row>
    <row r="5030">
      <c r="A5030" s="2" t="n">
        <v>8</v>
      </c>
      <c r="B5030" s="2" t="n">
        <v>7801</v>
      </c>
      <c r="C5030" s="2" t="inlineStr">
        <is>
          <t>ATIVIDADE OP. EMP.</t>
        </is>
      </c>
      <c r="D5030" s="2" t="inlineStr">
        <is>
          <t>324132</t>
        </is>
      </c>
      <c r="E5030" s="2" t="inlineStr">
        <is>
          <t>ARIEL SOUZA OLIVEIRA</t>
        </is>
      </c>
      <c r="F5030" s="2" t="n">
        <v>1430</v>
      </c>
      <c r="G5030" s="2" t="n">
        <v>160.38</v>
      </c>
      <c r="H5030" s="2" t="n">
        <v>9</v>
      </c>
      <c r="I5030" s="2" t="n">
        <v>0</v>
      </c>
      <c r="J5030" s="2" t="inlineStr">
        <is>
          <t>GPA</t>
        </is>
      </c>
    </row>
    <row r="5031">
      <c r="A5031" s="2" t="n">
        <v>8</v>
      </c>
      <c r="B5031" s="2" t="n">
        <v>7801</v>
      </c>
      <c r="C5031" s="2" t="inlineStr">
        <is>
          <t>ATIVIDADE OP. EMP.</t>
        </is>
      </c>
      <c r="D5031" s="2" t="inlineStr">
        <is>
          <t>328080</t>
        </is>
      </c>
      <c r="E5031" s="2" t="inlineStr">
        <is>
          <t>Jane Isidoria Dos Santos</t>
        </is>
      </c>
      <c r="F5031" s="2" t="n">
        <v>1422</v>
      </c>
      <c r="G5031" s="2" t="n">
        <v>194</v>
      </c>
      <c r="H5031" s="2" t="n">
        <v>7</v>
      </c>
      <c r="I5031" s="2" t="n">
        <v>0</v>
      </c>
      <c r="J5031" s="2" t="inlineStr">
        <is>
          <t>GPA</t>
        </is>
      </c>
    </row>
    <row r="5032">
      <c r="A5032" s="2" t="n">
        <v>8</v>
      </c>
      <c r="B5032" s="2" t="n">
        <v>7801</v>
      </c>
      <c r="C5032" s="2" t="inlineStr">
        <is>
          <t>RECEBIMENTO</t>
        </is>
      </c>
      <c r="D5032" s="2" t="inlineStr">
        <is>
          <t>3353583</t>
        </is>
      </c>
      <c r="E5032" s="2" t="inlineStr">
        <is>
          <t>GILBERTO NOVAES DOS SANTOS</t>
        </is>
      </c>
      <c r="F5032" s="2" t="n">
        <v>1095</v>
      </c>
      <c r="G5032" s="2" t="n">
        <v>113.3</v>
      </c>
      <c r="H5032" s="2" t="n">
        <v>10</v>
      </c>
      <c r="I5032" s="2" t="n">
        <v>0</v>
      </c>
      <c r="J5032" s="2" t="inlineStr">
        <is>
          <t>GPA</t>
        </is>
      </c>
    </row>
    <row r="5033">
      <c r="A5033" s="2" t="n">
        <v>8</v>
      </c>
      <c r="B5033" s="2" t="n">
        <v>7801</v>
      </c>
      <c r="C5033" s="2" t="inlineStr">
        <is>
          <t>SEPARACAO</t>
        </is>
      </c>
      <c r="D5033" s="2" t="inlineStr">
        <is>
          <t>3353583</t>
        </is>
      </c>
      <c r="E5033" s="2" t="inlineStr">
        <is>
          <t>GILBERTO NOVAES DOS SANTOS</t>
        </is>
      </c>
      <c r="F5033" s="2" t="n">
        <v>61</v>
      </c>
      <c r="G5033" s="2" t="n">
        <v>0.84</v>
      </c>
      <c r="H5033" s="2" t="n">
        <v>73</v>
      </c>
      <c r="I5033" s="2" t="n">
        <v>0</v>
      </c>
      <c r="J5033" s="2" t="inlineStr">
        <is>
          <t>GPA</t>
        </is>
      </c>
    </row>
    <row r="5034">
      <c r="A5034" s="2" t="n">
        <v>8</v>
      </c>
      <c r="B5034" s="2" t="n">
        <v>7801</v>
      </c>
      <c r="C5034" s="2" t="inlineStr">
        <is>
          <t>CARREGAMENTO</t>
        </is>
      </c>
      <c r="D5034" s="2" t="inlineStr">
        <is>
          <t>335416</t>
        </is>
      </c>
      <c r="E5034" s="2" t="inlineStr">
        <is>
          <t>Dourivaldo Dias De Oliveira</t>
        </is>
      </c>
      <c r="F5034" s="2" t="n">
        <v>103</v>
      </c>
      <c r="G5034" s="2" t="n">
        <v>32.15</v>
      </c>
      <c r="H5034" s="2" t="n">
        <v>3</v>
      </c>
      <c r="I5034" s="2" t="n">
        <v>0</v>
      </c>
      <c r="J5034" s="2" t="inlineStr">
        <is>
          <t>GPA</t>
        </is>
      </c>
    </row>
    <row r="5035">
      <c r="A5035" s="2" t="n">
        <v>8</v>
      </c>
      <c r="B5035" s="2" t="n">
        <v>7801</v>
      </c>
      <c r="C5035" s="2" t="inlineStr">
        <is>
          <t>ATIVIDADE OP. EMP.</t>
        </is>
      </c>
      <c r="D5035" s="2" t="inlineStr">
        <is>
          <t>33664</t>
        </is>
      </c>
      <c r="E5035" s="2" t="inlineStr">
        <is>
          <t>Genivar Da Silva Muniz</t>
        </is>
      </c>
      <c r="F5035" s="2" t="n">
        <v>2656</v>
      </c>
      <c r="G5035" s="2" t="n">
        <v>180.94</v>
      </c>
      <c r="H5035" s="2" t="n">
        <v>15</v>
      </c>
      <c r="I5035" s="2" t="n">
        <v>0</v>
      </c>
      <c r="J5035" s="2" t="inlineStr">
        <is>
          <t>GPA</t>
        </is>
      </c>
    </row>
    <row r="5036">
      <c r="A5036" s="2" t="n">
        <v>8</v>
      </c>
      <c r="B5036" s="2" t="n">
        <v>7801</v>
      </c>
      <c r="C5036" s="2" t="inlineStr">
        <is>
          <t>ATIVIDADE OP. EMP.</t>
        </is>
      </c>
      <c r="D5036" s="2" t="inlineStr">
        <is>
          <t>339769</t>
        </is>
      </c>
      <c r="E5036" s="2" t="inlineStr">
        <is>
          <t>CRISTIANO ANDRADE QUIRINO</t>
        </is>
      </c>
      <c r="F5036" s="2" t="n">
        <v>1536</v>
      </c>
      <c r="G5036" s="2" t="n">
        <v>168.16</v>
      </c>
      <c r="H5036" s="2" t="n">
        <v>9</v>
      </c>
      <c r="I5036" s="2" t="n">
        <v>0</v>
      </c>
      <c r="J5036" s="2" t="inlineStr">
        <is>
          <t>GPA</t>
        </is>
      </c>
    </row>
    <row r="5037">
      <c r="A5037" s="2" t="n">
        <v>8</v>
      </c>
      <c r="B5037" s="2" t="n">
        <v>7801</v>
      </c>
      <c r="C5037" s="2" t="inlineStr">
        <is>
          <t>ATIVIDADE OP. EMP.</t>
        </is>
      </c>
      <c r="D5037" s="2" t="inlineStr">
        <is>
          <t>344003</t>
        </is>
      </c>
      <c r="E5037" s="2" t="inlineStr">
        <is>
          <t>ELIOMAR BARBOSA DA SILVA</t>
        </is>
      </c>
      <c r="F5037" s="2" t="n">
        <v>2869</v>
      </c>
      <c r="G5037" s="2" t="n">
        <v>163.9</v>
      </c>
      <c r="H5037" s="2" t="n">
        <v>18</v>
      </c>
      <c r="I5037" s="2" t="n">
        <v>0</v>
      </c>
      <c r="J5037" s="2" t="inlineStr">
        <is>
          <t>GPA</t>
        </is>
      </c>
    </row>
    <row r="5038">
      <c r="A5038" s="2" t="n">
        <v>8</v>
      </c>
      <c r="B5038" s="2" t="n">
        <v>7801</v>
      </c>
      <c r="C5038" s="2" t="inlineStr">
        <is>
          <t>RECEBIMENTO</t>
        </is>
      </c>
      <c r="D5038" s="2" t="inlineStr">
        <is>
          <t>346537</t>
        </is>
      </c>
      <c r="E5038" s="2" t="inlineStr">
        <is>
          <t>MARISA APARECIDA DE MEIRA BARRETO</t>
        </is>
      </c>
      <c r="F5038" s="2" t="n">
        <v>1097</v>
      </c>
      <c r="G5038" s="2" t="n">
        <v>160.08</v>
      </c>
      <c r="H5038" s="2" t="n">
        <v>7</v>
      </c>
      <c r="I5038" s="2" t="n">
        <v>0</v>
      </c>
      <c r="J5038" s="2" t="inlineStr">
        <is>
          <t>GPA</t>
        </is>
      </c>
    </row>
    <row r="5039">
      <c r="A5039" s="2" t="n">
        <v>8</v>
      </c>
      <c r="B5039" s="2" t="n">
        <v>7801</v>
      </c>
      <c r="C5039" s="2" t="inlineStr">
        <is>
          <t>PUXADA RECEB</t>
        </is>
      </c>
      <c r="D5039" s="2" t="inlineStr">
        <is>
          <t>346641</t>
        </is>
      </c>
      <c r="E5039" s="2" t="inlineStr">
        <is>
          <t>Edson Jose Do Nascimento</t>
        </is>
      </c>
      <c r="F5039" s="2" t="n">
        <v>266</v>
      </c>
      <c r="G5039" s="2" t="n">
        <v>11.77</v>
      </c>
      <c r="H5039" s="2" t="n">
        <v>23</v>
      </c>
      <c r="I5039" s="2" t="n">
        <v>0</v>
      </c>
      <c r="J5039" s="2" t="inlineStr">
        <is>
          <t>GPA</t>
        </is>
      </c>
    </row>
    <row r="5040">
      <c r="A5040" s="2" t="n">
        <v>8</v>
      </c>
      <c r="B5040" s="2" t="n">
        <v>7801</v>
      </c>
      <c r="C5040" s="2" t="inlineStr">
        <is>
          <t>RECEBIMENTO</t>
        </is>
      </c>
      <c r="D5040" s="2" t="inlineStr">
        <is>
          <t>346641</t>
        </is>
      </c>
      <c r="E5040" s="2" t="inlineStr">
        <is>
          <t>Edson Jose Do Nascimento</t>
        </is>
      </c>
      <c r="F5040" s="2" t="n">
        <v>4347</v>
      </c>
      <c r="G5040" s="2" t="n">
        <v>132.01</v>
      </c>
      <c r="H5040" s="2" t="n">
        <v>33</v>
      </c>
      <c r="I5040" s="2" t="n">
        <v>0</v>
      </c>
      <c r="J5040" s="2" t="inlineStr">
        <is>
          <t>GPA</t>
        </is>
      </c>
    </row>
    <row r="5041">
      <c r="A5041" s="2" t="n">
        <v>8</v>
      </c>
      <c r="B5041" s="2" t="n">
        <v>7801</v>
      </c>
      <c r="C5041" s="2" t="inlineStr">
        <is>
          <t>ATIVIDADE OP. EMP.</t>
        </is>
      </c>
      <c r="D5041" s="2" t="inlineStr">
        <is>
          <t>349712</t>
        </is>
      </c>
      <c r="E5041" s="2" t="inlineStr">
        <is>
          <t>RENE ALVES DE MORAIS</t>
        </is>
      </c>
      <c r="F5041" s="2" t="n">
        <v>4675</v>
      </c>
      <c r="G5041" s="2" t="n">
        <v>156.77</v>
      </c>
      <c r="H5041" s="2" t="n">
        <v>30</v>
      </c>
      <c r="I5041" s="2" t="n">
        <v>0</v>
      </c>
      <c r="J5041" s="2" t="inlineStr">
        <is>
          <t>GPA</t>
        </is>
      </c>
    </row>
    <row r="5042">
      <c r="A5042" s="2" t="n">
        <v>8</v>
      </c>
      <c r="B5042" s="2" t="n">
        <v>7801</v>
      </c>
      <c r="C5042" s="2" t="inlineStr">
        <is>
          <t>ATIVIDADE OP. EMP.</t>
        </is>
      </c>
      <c r="D5042" s="2" t="inlineStr">
        <is>
          <t>352220</t>
        </is>
      </c>
      <c r="E5042" s="2" t="inlineStr">
        <is>
          <t>MONICA FERNANDES ARAUJO CARNEIRO DE BARROS</t>
        </is>
      </c>
      <c r="F5042" s="2" t="n">
        <v>1364</v>
      </c>
      <c r="G5042" s="2" t="n">
        <v>161.78</v>
      </c>
      <c r="H5042" s="2" t="n">
        <v>8</v>
      </c>
      <c r="I5042" s="2" t="n">
        <v>0</v>
      </c>
      <c r="J5042" s="2" t="inlineStr">
        <is>
          <t>GPA</t>
        </is>
      </c>
    </row>
    <row r="5043">
      <c r="A5043" s="2" t="n">
        <v>8</v>
      </c>
      <c r="B5043" s="2" t="n">
        <v>7801</v>
      </c>
      <c r="C5043" s="2" t="inlineStr">
        <is>
          <t>ATIVIDADE OP. EMP.</t>
        </is>
      </c>
      <c r="D5043" s="2" t="inlineStr">
        <is>
          <t>352458</t>
        </is>
      </c>
      <c r="E5043" s="2" t="inlineStr">
        <is>
          <t>Jose Antonio Mendes</t>
        </is>
      </c>
      <c r="F5043" s="2" t="n">
        <v>1487</v>
      </c>
      <c r="G5043" s="2" t="n">
        <v>118.83</v>
      </c>
      <c r="H5043" s="2" t="n">
        <v>13</v>
      </c>
      <c r="I5043" s="2" t="n">
        <v>0</v>
      </c>
      <c r="J5043" s="2" t="inlineStr">
        <is>
          <t>GPA</t>
        </is>
      </c>
    </row>
    <row r="5044">
      <c r="A5044" s="2" t="n">
        <v>8</v>
      </c>
      <c r="B5044" s="2" t="n">
        <v>7801</v>
      </c>
      <c r="C5044" s="2" t="inlineStr">
        <is>
          <t>ATIVIDADE OP. EMP.</t>
        </is>
      </c>
      <c r="D5044" s="2" t="inlineStr">
        <is>
          <t>3534685</t>
        </is>
      </c>
      <c r="E5044" s="2" t="inlineStr">
        <is>
          <t>CEZAR AMORIM SOUSA</t>
        </is>
      </c>
      <c r="F5044" s="2" t="n">
        <v>2073</v>
      </c>
      <c r="G5044" s="2" t="n">
        <v>127.53</v>
      </c>
      <c r="H5044" s="2" t="n">
        <v>16</v>
      </c>
      <c r="I5044" s="2" t="n">
        <v>0</v>
      </c>
      <c r="J5044" s="2" t="inlineStr">
        <is>
          <t>GPA</t>
        </is>
      </c>
    </row>
    <row r="5045">
      <c r="A5045" s="2" t="n">
        <v>8</v>
      </c>
      <c r="B5045" s="2" t="n">
        <v>7801</v>
      </c>
      <c r="C5045" s="2" t="inlineStr">
        <is>
          <t>PUXADA RECEB</t>
        </is>
      </c>
      <c r="D5045" s="2" t="inlineStr">
        <is>
          <t>3536254</t>
        </is>
      </c>
      <c r="E5045" s="2" t="inlineStr">
        <is>
          <t>Lucas Cruz Caldas</t>
        </is>
      </c>
      <c r="F5045" s="2" t="n">
        <v>270</v>
      </c>
      <c r="G5045" s="2" t="n">
        <v>50.53</v>
      </c>
      <c r="H5045" s="2" t="n">
        <v>5</v>
      </c>
      <c r="I5045" s="2" t="n">
        <v>0</v>
      </c>
      <c r="J5045" s="2" t="inlineStr">
        <is>
          <t>GPA</t>
        </is>
      </c>
    </row>
    <row r="5046">
      <c r="A5046" s="2" t="n">
        <v>8</v>
      </c>
      <c r="B5046" s="2" t="n">
        <v>7801</v>
      </c>
      <c r="C5046" s="2" t="inlineStr">
        <is>
          <t>RECEBIMENTO</t>
        </is>
      </c>
      <c r="D5046" s="2" t="inlineStr">
        <is>
          <t>3536254</t>
        </is>
      </c>
      <c r="E5046" s="2" t="inlineStr">
        <is>
          <t>Lucas Cruz Caldas</t>
        </is>
      </c>
      <c r="F5046" s="2" t="n">
        <v>42</v>
      </c>
      <c r="G5046" s="2" t="n">
        <v>0.65</v>
      </c>
      <c r="H5046" s="2" t="n">
        <v>65</v>
      </c>
      <c r="I5046" s="2" t="n">
        <v>0</v>
      </c>
      <c r="J5046" s="2" t="inlineStr">
        <is>
          <t>GPA</t>
        </is>
      </c>
    </row>
    <row r="5047">
      <c r="A5047" s="2" t="n">
        <v>8</v>
      </c>
      <c r="B5047" s="2" t="n">
        <v>7801</v>
      </c>
      <c r="C5047" s="2" t="inlineStr">
        <is>
          <t>CARREGAMENTO</t>
        </is>
      </c>
      <c r="D5047" s="2" t="inlineStr">
        <is>
          <t>3536572</t>
        </is>
      </c>
      <c r="E5047" s="2" t="inlineStr">
        <is>
          <t>Marcelo De Sousa Nunes</t>
        </is>
      </c>
      <c r="F5047" s="2" t="n">
        <v>177</v>
      </c>
      <c r="G5047" s="2" t="n">
        <v>26.04</v>
      </c>
      <c r="H5047" s="2" t="n">
        <v>7</v>
      </c>
      <c r="I5047" s="2" t="n">
        <v>0</v>
      </c>
      <c r="J5047" s="2" t="inlineStr">
        <is>
          <t>GPA</t>
        </is>
      </c>
    </row>
    <row r="5048">
      <c r="A5048" s="2" t="n">
        <v>8</v>
      </c>
      <c r="B5048" s="2" t="n">
        <v>7801</v>
      </c>
      <c r="C5048" s="2" t="inlineStr">
        <is>
          <t>ATIVIDADE OP. EMP.</t>
        </is>
      </c>
      <c r="D5048" s="2" t="inlineStr">
        <is>
          <t>3546160</t>
        </is>
      </c>
      <c r="E5048" s="2" t="inlineStr">
        <is>
          <t>BRUNO PAES RODRIGUES</t>
        </is>
      </c>
      <c r="F5048" s="2" t="n">
        <v>33</v>
      </c>
      <c r="G5048" s="2" t="n">
        <v>10.07</v>
      </c>
      <c r="H5048" s="2" t="n">
        <v>3</v>
      </c>
      <c r="I5048" s="2" t="n">
        <v>0</v>
      </c>
      <c r="J5048" s="2" t="inlineStr">
        <is>
          <t>GPA</t>
        </is>
      </c>
    </row>
    <row r="5049">
      <c r="A5049" s="2" t="n">
        <v>8</v>
      </c>
      <c r="B5049" s="2" t="n">
        <v>7801</v>
      </c>
      <c r="C5049" s="2" t="inlineStr">
        <is>
          <t>ATIVIDADE OP. EMP.</t>
        </is>
      </c>
      <c r="D5049" s="2" t="inlineStr">
        <is>
          <t>368799</t>
        </is>
      </c>
      <c r="E5049" s="2" t="inlineStr">
        <is>
          <t>Romildo Barrozo Da Silva</t>
        </is>
      </c>
      <c r="F5049" s="2" t="n">
        <v>2534</v>
      </c>
      <c r="G5049" s="2" t="n">
        <v>145.3</v>
      </c>
      <c r="H5049" s="2" t="n">
        <v>17</v>
      </c>
      <c r="I5049" s="2" t="n">
        <v>0</v>
      </c>
      <c r="J5049" s="2" t="inlineStr">
        <is>
          <t>GPA</t>
        </is>
      </c>
    </row>
    <row r="5050">
      <c r="A5050" s="2" t="n">
        <v>8</v>
      </c>
      <c r="B5050" s="2" t="n">
        <v>7801</v>
      </c>
      <c r="C5050" s="2" t="inlineStr">
        <is>
          <t>ATIVIDADE OP. EMP.</t>
        </is>
      </c>
      <c r="D5050" s="2" t="inlineStr">
        <is>
          <t>369506</t>
        </is>
      </c>
      <c r="E5050" s="2" t="inlineStr">
        <is>
          <t>Laurentino Araujo De Sousa</t>
        </is>
      </c>
      <c r="F5050" s="2" t="n">
        <v>1239</v>
      </c>
      <c r="G5050" s="2" t="n">
        <v>152.6</v>
      </c>
      <c r="H5050" s="2" t="n">
        <v>8</v>
      </c>
      <c r="I5050" s="2" t="n">
        <v>0</v>
      </c>
      <c r="J5050" s="2" t="inlineStr">
        <is>
          <t>GPA</t>
        </is>
      </c>
    </row>
    <row r="5051">
      <c r="A5051" s="2" t="n">
        <v>8</v>
      </c>
      <c r="B5051" s="2" t="n">
        <v>7801</v>
      </c>
      <c r="C5051" s="2" t="inlineStr">
        <is>
          <t>ATIVIDADE OP. EMP.</t>
        </is>
      </c>
      <c r="D5051" s="2" t="inlineStr">
        <is>
          <t>372460</t>
        </is>
      </c>
      <c r="E5051" s="2" t="inlineStr">
        <is>
          <t>Jose Junior Gomes Dias</t>
        </is>
      </c>
      <c r="F5051" s="2" t="n">
        <v>2600</v>
      </c>
      <c r="G5051" s="2" t="n">
        <v>237.94</v>
      </c>
      <c r="H5051" s="2" t="n">
        <v>11</v>
      </c>
      <c r="I5051" s="2" t="n">
        <v>0</v>
      </c>
      <c r="J5051" s="2" t="inlineStr">
        <is>
          <t>GPA</t>
        </is>
      </c>
    </row>
    <row r="5052">
      <c r="A5052" s="2" t="n">
        <v>8</v>
      </c>
      <c r="B5052" s="2" t="n">
        <v>7801</v>
      </c>
      <c r="C5052" s="2" t="inlineStr">
        <is>
          <t>ATIVIDADE OP. EMP.</t>
        </is>
      </c>
      <c r="D5052" s="2" t="inlineStr">
        <is>
          <t>372534</t>
        </is>
      </c>
      <c r="E5052" s="2" t="inlineStr">
        <is>
          <t>HELIO HELIO TORRES NOGUEIRA</t>
        </is>
      </c>
      <c r="F5052" s="2" t="n">
        <v>2748</v>
      </c>
      <c r="G5052" s="2" t="n">
        <v>215.36</v>
      </c>
      <c r="H5052" s="2" t="n">
        <v>13</v>
      </c>
      <c r="I5052" s="2" t="n">
        <v>0</v>
      </c>
      <c r="J5052" s="2" t="inlineStr">
        <is>
          <t>GPA</t>
        </is>
      </c>
    </row>
    <row r="5053">
      <c r="A5053" s="2" t="n">
        <v>8</v>
      </c>
      <c r="B5053" s="2" t="n">
        <v>7801</v>
      </c>
      <c r="C5053" s="2" t="inlineStr">
        <is>
          <t>ATIVIDADE OP. EMP.</t>
        </is>
      </c>
      <c r="D5053" s="2" t="inlineStr">
        <is>
          <t>3733661</t>
        </is>
      </c>
      <c r="E5053" s="2" t="inlineStr">
        <is>
          <t>Bruno Dias Pereira</t>
        </is>
      </c>
      <c r="F5053" s="2" t="n">
        <v>1643</v>
      </c>
      <c r="G5053" s="2" t="n">
        <v>181.26</v>
      </c>
      <c r="H5053" s="2" t="n">
        <v>9</v>
      </c>
      <c r="I5053" s="2" t="n">
        <v>0</v>
      </c>
      <c r="J5053" s="2" t="inlineStr">
        <is>
          <t>GPA</t>
        </is>
      </c>
    </row>
    <row r="5054">
      <c r="A5054" s="2" t="n">
        <v>8</v>
      </c>
      <c r="B5054" s="2" t="n">
        <v>7801</v>
      </c>
      <c r="C5054" s="2" t="inlineStr">
        <is>
          <t>ATIVIDADE OP. EMP.</t>
        </is>
      </c>
      <c r="D5054" s="2" t="inlineStr">
        <is>
          <t>377972</t>
        </is>
      </c>
      <c r="E5054" s="2" t="inlineStr">
        <is>
          <t>Paulo Duarte Pereira</t>
        </is>
      </c>
      <c r="F5054" s="2" t="n">
        <v>904</v>
      </c>
      <c r="G5054" s="2" t="n">
        <v>80.05</v>
      </c>
      <c r="H5054" s="2" t="n">
        <v>11</v>
      </c>
      <c r="I5054" s="2" t="n">
        <v>0</v>
      </c>
      <c r="J5054" s="2" t="inlineStr">
        <is>
          <t>GPA</t>
        </is>
      </c>
    </row>
    <row r="5055">
      <c r="A5055" s="2" t="n">
        <v>8</v>
      </c>
      <c r="B5055" s="2" t="n">
        <v>7801</v>
      </c>
      <c r="C5055" s="2" t="inlineStr">
        <is>
          <t>ATIVIDADE OP. EMP.</t>
        </is>
      </c>
      <c r="D5055" s="2" t="inlineStr">
        <is>
          <t>379145</t>
        </is>
      </c>
      <c r="E5055" s="2" t="inlineStr">
        <is>
          <t>Valmir Da Mota Pinheiro</t>
        </is>
      </c>
      <c r="F5055" s="2" t="n">
        <v>2089</v>
      </c>
      <c r="G5055" s="2" t="n">
        <v>189.44</v>
      </c>
      <c r="H5055" s="2" t="n">
        <v>11</v>
      </c>
      <c r="I5055" s="2" t="n">
        <v>0</v>
      </c>
      <c r="J5055" s="2" t="inlineStr">
        <is>
          <t>GPA</t>
        </is>
      </c>
    </row>
    <row r="5056">
      <c r="A5056" s="2" t="n">
        <v>8</v>
      </c>
      <c r="B5056" s="2" t="n">
        <v>7801</v>
      </c>
      <c r="C5056" s="2" t="inlineStr">
        <is>
          <t>ATIVIDADE OP. EMP.</t>
        </is>
      </c>
      <c r="D5056" s="2" t="inlineStr">
        <is>
          <t>384213</t>
        </is>
      </c>
      <c r="E5056" s="2" t="inlineStr">
        <is>
          <t>Antonio Carlos Dos Santos Do Bomfim Alves</t>
        </is>
      </c>
      <c r="F5056" s="2" t="n">
        <v>1706</v>
      </c>
      <c r="G5056" s="2" t="n">
        <v>153.85</v>
      </c>
      <c r="H5056" s="2" t="n">
        <v>11</v>
      </c>
      <c r="I5056" s="2" t="n">
        <v>0</v>
      </c>
      <c r="J5056" s="2" t="inlineStr">
        <is>
          <t>GPA</t>
        </is>
      </c>
    </row>
    <row r="5057">
      <c r="A5057" s="2" t="n">
        <v>8</v>
      </c>
      <c r="B5057" s="2" t="n">
        <v>7801</v>
      </c>
      <c r="C5057" s="2" t="inlineStr">
        <is>
          <t>ATIVIDADE OP. EMP.</t>
        </is>
      </c>
      <c r="D5057" s="2" t="inlineStr">
        <is>
          <t>392080</t>
        </is>
      </c>
      <c r="E5057" s="2" t="inlineStr">
        <is>
          <t>Maria Jose Ferreira Lima</t>
        </is>
      </c>
      <c r="F5057" s="2" t="n">
        <v>2871</v>
      </c>
      <c r="G5057" s="2" t="n">
        <v>241.24</v>
      </c>
      <c r="H5057" s="2" t="n">
        <v>12</v>
      </c>
      <c r="I5057" s="2" t="n">
        <v>0</v>
      </c>
      <c r="J5057" s="2" t="inlineStr">
        <is>
          <t>GPA</t>
        </is>
      </c>
    </row>
    <row r="5058">
      <c r="A5058" s="2" t="n">
        <v>8</v>
      </c>
      <c r="B5058" s="2" t="n">
        <v>7801</v>
      </c>
      <c r="C5058" s="2" t="inlineStr">
        <is>
          <t>ATIVIDADE OP. EMP.</t>
        </is>
      </c>
      <c r="D5058" s="2" t="inlineStr">
        <is>
          <t>392172</t>
        </is>
      </c>
      <c r="E5058" s="2" t="inlineStr">
        <is>
          <t>Francilon Izidio Da Silva</t>
        </is>
      </c>
      <c r="F5058" s="2" t="n">
        <v>1341</v>
      </c>
      <c r="G5058" s="2" t="n">
        <v>156.47</v>
      </c>
      <c r="H5058" s="2" t="n">
        <v>9</v>
      </c>
      <c r="I5058" s="2" t="n">
        <v>0</v>
      </c>
      <c r="J5058" s="2" t="inlineStr">
        <is>
          <t>GPA</t>
        </is>
      </c>
    </row>
    <row r="5059">
      <c r="A5059" s="2" t="n">
        <v>8</v>
      </c>
      <c r="B5059" s="2" t="n">
        <v>7801</v>
      </c>
      <c r="C5059" s="2" t="inlineStr">
        <is>
          <t>CARREGAMENTO</t>
        </is>
      </c>
      <c r="D5059" s="2" t="inlineStr">
        <is>
          <t>3931820</t>
        </is>
      </c>
      <c r="E5059" s="2" t="inlineStr">
        <is>
          <t>Emerson Vitor De Araujo</t>
        </is>
      </c>
      <c r="F5059" s="2" t="n">
        <v>200</v>
      </c>
      <c r="G5059" s="2" t="n">
        <v>4.6</v>
      </c>
      <c r="H5059" s="2" t="n">
        <v>43</v>
      </c>
      <c r="I5059" s="2" t="n">
        <v>0</v>
      </c>
      <c r="J5059" s="2" t="inlineStr">
        <is>
          <t>GPA</t>
        </is>
      </c>
    </row>
    <row r="5060">
      <c r="A5060" s="2" t="n">
        <v>8</v>
      </c>
      <c r="B5060" s="2" t="n">
        <v>7801</v>
      </c>
      <c r="C5060" s="2" t="inlineStr">
        <is>
          <t>ATIVIDADE OP. EMP.</t>
        </is>
      </c>
      <c r="D5060" s="2" t="inlineStr">
        <is>
          <t>398208</t>
        </is>
      </c>
      <c r="E5060" s="2" t="inlineStr">
        <is>
          <t>Jardel Dos Santos Reis</t>
        </is>
      </c>
      <c r="F5060" s="2" t="n">
        <v>2125</v>
      </c>
      <c r="G5060" s="2" t="n">
        <v>154.86</v>
      </c>
      <c r="H5060" s="2" t="n">
        <v>14</v>
      </c>
      <c r="I5060" s="2" t="n">
        <v>0</v>
      </c>
      <c r="J5060" s="2" t="inlineStr">
        <is>
          <t>GPA</t>
        </is>
      </c>
    </row>
    <row r="5061">
      <c r="A5061" s="2" t="n">
        <v>8</v>
      </c>
      <c r="B5061" s="2" t="n">
        <v>7801</v>
      </c>
      <c r="C5061" s="2" t="inlineStr">
        <is>
          <t>ATIVIDADE OP. EMP.</t>
        </is>
      </c>
      <c r="D5061" s="2" t="inlineStr">
        <is>
          <t>40010899</t>
        </is>
      </c>
      <c r="E5061" s="2" t="inlineStr">
        <is>
          <t>Rafael Dos Santos Clementino</t>
        </is>
      </c>
      <c r="F5061" s="2" t="n">
        <v>1017</v>
      </c>
      <c r="G5061" s="2" t="n">
        <v>135.93</v>
      </c>
      <c r="H5061" s="2" t="n">
        <v>7</v>
      </c>
      <c r="I5061" s="2" t="n">
        <v>0</v>
      </c>
      <c r="J5061" s="2" t="inlineStr">
        <is>
          <t>GPA</t>
        </is>
      </c>
    </row>
    <row r="5062">
      <c r="A5062" s="2" t="n">
        <v>8</v>
      </c>
      <c r="B5062" s="2" t="n">
        <v>7801</v>
      </c>
      <c r="C5062" s="2" t="inlineStr">
        <is>
          <t>CARREGAMENTO</t>
        </is>
      </c>
      <c r="D5062" s="2" t="inlineStr">
        <is>
          <t>40010899</t>
        </is>
      </c>
      <c r="E5062" s="2" t="inlineStr">
        <is>
          <t>Rafael Dos Santos Clementino</t>
        </is>
      </c>
      <c r="F5062" s="2" t="n">
        <v>21</v>
      </c>
      <c r="G5062" s="2" t="n">
        <v>4.46</v>
      </c>
      <c r="H5062" s="2" t="n">
        <v>5</v>
      </c>
      <c r="I5062" s="2" t="n">
        <v>0</v>
      </c>
      <c r="J5062" s="2" t="inlineStr">
        <is>
          <t>GPA</t>
        </is>
      </c>
    </row>
    <row r="5063">
      <c r="A5063" s="2" t="n">
        <v>8</v>
      </c>
      <c r="B5063" s="2" t="n">
        <v>7801</v>
      </c>
      <c r="C5063" s="2" t="inlineStr">
        <is>
          <t>CARREGAMENTO</t>
        </is>
      </c>
      <c r="D5063" s="2" t="inlineStr">
        <is>
          <t>40012182</t>
        </is>
      </c>
      <c r="E5063" s="2" t="inlineStr">
        <is>
          <t>Mauricio Oliveira Silva</t>
        </is>
      </c>
      <c r="F5063" s="2" t="n">
        <v>40</v>
      </c>
      <c r="G5063" s="2" t="n">
        <v>0.4</v>
      </c>
      <c r="H5063" s="2" t="n">
        <v>100</v>
      </c>
      <c r="I5063" s="2" t="n">
        <v>0</v>
      </c>
      <c r="J5063" s="2" t="inlineStr">
        <is>
          <t>GPA</t>
        </is>
      </c>
    </row>
    <row r="5064">
      <c r="A5064" s="2" t="n">
        <v>8</v>
      </c>
      <c r="B5064" s="2" t="n">
        <v>7801</v>
      </c>
      <c r="C5064" s="2" t="inlineStr">
        <is>
          <t>CARREGAMENTO</t>
        </is>
      </c>
      <c r="D5064" s="2" t="inlineStr">
        <is>
          <t>40017117</t>
        </is>
      </c>
      <c r="E5064" s="2" t="inlineStr">
        <is>
          <t>Jose Elenilson De Sousa</t>
        </is>
      </c>
      <c r="F5064" s="2" t="n">
        <v>1768</v>
      </c>
      <c r="G5064" s="2" t="n">
        <v>60.72</v>
      </c>
      <c r="H5064" s="2" t="n">
        <v>29</v>
      </c>
      <c r="I5064" s="2" t="n">
        <v>0</v>
      </c>
      <c r="J5064" s="2" t="inlineStr">
        <is>
          <t>GPA</t>
        </is>
      </c>
    </row>
    <row r="5065">
      <c r="A5065" s="2" t="n">
        <v>8</v>
      </c>
      <c r="B5065" s="2" t="n">
        <v>7801</v>
      </c>
      <c r="C5065" s="2" t="inlineStr">
        <is>
          <t>ATIVIDADE OP. EMP.</t>
        </is>
      </c>
      <c r="D5065" s="2" t="inlineStr">
        <is>
          <t>402947</t>
        </is>
      </c>
      <c r="E5065" s="2" t="inlineStr">
        <is>
          <t>Dayane Lima De Souza</t>
        </is>
      </c>
      <c r="F5065" s="2" t="n">
        <v>1376</v>
      </c>
      <c r="G5065" s="2" t="n">
        <v>153.72</v>
      </c>
      <c r="H5065" s="2" t="n">
        <v>9</v>
      </c>
      <c r="I5065" s="2" t="n">
        <v>0</v>
      </c>
      <c r="J5065" s="2" t="inlineStr">
        <is>
          <t>GPA</t>
        </is>
      </c>
    </row>
    <row r="5066">
      <c r="A5066" s="2" t="n">
        <v>8</v>
      </c>
      <c r="B5066" s="2" t="n">
        <v>7801</v>
      </c>
      <c r="C5066" s="2" t="inlineStr">
        <is>
          <t>ATIVIDADE OP. EMP.</t>
        </is>
      </c>
      <c r="D5066" s="2" t="inlineStr">
        <is>
          <t>410092</t>
        </is>
      </c>
      <c r="E5066" s="2" t="inlineStr">
        <is>
          <t>Edinei Rodrigues Pereira</t>
        </is>
      </c>
      <c r="F5066" s="2" t="n">
        <v>2561</v>
      </c>
      <c r="G5066" s="2" t="n">
        <v>164.23</v>
      </c>
      <c r="H5066" s="2" t="n">
        <v>16</v>
      </c>
      <c r="I5066" s="2" t="n">
        <v>0</v>
      </c>
      <c r="J5066" s="2" t="inlineStr">
        <is>
          <t>GPA</t>
        </is>
      </c>
    </row>
    <row r="5067">
      <c r="A5067" s="2" t="n">
        <v>8</v>
      </c>
      <c r="B5067" s="2" t="n">
        <v>7801</v>
      </c>
      <c r="C5067" s="2" t="inlineStr">
        <is>
          <t>ATIVIDADE OP. EMP.</t>
        </is>
      </c>
      <c r="D5067" s="2" t="inlineStr">
        <is>
          <t>4115902</t>
        </is>
      </c>
      <c r="E5067" s="2" t="inlineStr">
        <is>
          <t>NOEL GOMES DA SILVA</t>
        </is>
      </c>
      <c r="F5067" s="2" t="n">
        <v>875</v>
      </c>
      <c r="G5067" s="2" t="n">
        <v>170.86</v>
      </c>
      <c r="H5067" s="2" t="n">
        <v>5</v>
      </c>
      <c r="I5067" s="2" t="n">
        <v>0</v>
      </c>
      <c r="J5067" s="2" t="inlineStr">
        <is>
          <t>GPA</t>
        </is>
      </c>
    </row>
    <row r="5068">
      <c r="A5068" s="2" t="n">
        <v>8</v>
      </c>
      <c r="B5068" s="2" t="n">
        <v>7801</v>
      </c>
      <c r="C5068" s="2" t="inlineStr">
        <is>
          <t>PUXADA RECEB</t>
        </is>
      </c>
      <c r="D5068" s="2" t="inlineStr">
        <is>
          <t>4116852</t>
        </is>
      </c>
      <c r="E5068" s="2" t="inlineStr">
        <is>
          <t>Alecandra De Melo De Oliveira</t>
        </is>
      </c>
      <c r="F5068" s="2" t="n">
        <v>2524</v>
      </c>
      <c r="G5068" s="2" t="n">
        <v>164.08</v>
      </c>
      <c r="H5068" s="2" t="n">
        <v>15</v>
      </c>
      <c r="I5068" s="2" t="n">
        <v>0</v>
      </c>
      <c r="J5068" s="2" t="inlineStr">
        <is>
          <t>GPA</t>
        </is>
      </c>
    </row>
    <row r="5069">
      <c r="A5069" s="2" t="n">
        <v>8</v>
      </c>
      <c r="B5069" s="2" t="n">
        <v>7801</v>
      </c>
      <c r="C5069" s="2" t="inlineStr">
        <is>
          <t>ATIVIDADE OP. EMP.</t>
        </is>
      </c>
      <c r="D5069" s="2" t="inlineStr">
        <is>
          <t>41205</t>
        </is>
      </c>
      <c r="E5069" s="2" t="inlineStr">
        <is>
          <t>Sergio Reis Andrade</t>
        </is>
      </c>
      <c r="F5069" s="2" t="n">
        <v>1264</v>
      </c>
      <c r="G5069" s="2" t="n">
        <v>184.21</v>
      </c>
      <c r="H5069" s="2" t="n">
        <v>7</v>
      </c>
      <c r="I5069" s="2" t="n">
        <v>0</v>
      </c>
      <c r="J5069" s="2" t="inlineStr">
        <is>
          <t>GPA</t>
        </is>
      </c>
    </row>
    <row r="5070">
      <c r="A5070" s="2" t="n">
        <v>8</v>
      </c>
      <c r="B5070" s="2" t="n">
        <v>7801</v>
      </c>
      <c r="C5070" s="2" t="inlineStr">
        <is>
          <t>ATIVIDADE OP. EMP.</t>
        </is>
      </c>
      <c r="D5070" s="2" t="inlineStr">
        <is>
          <t>414798</t>
        </is>
      </c>
      <c r="E5070" s="2" t="inlineStr">
        <is>
          <t>HENDRIX RENAN TIAGO DE SOUSA</t>
        </is>
      </c>
      <c r="F5070" s="2" t="n">
        <v>2425</v>
      </c>
      <c r="G5070" s="2" t="n">
        <v>233.79</v>
      </c>
      <c r="H5070" s="2" t="n">
        <v>10</v>
      </c>
      <c r="I5070" s="2" t="n">
        <v>0</v>
      </c>
      <c r="J5070" s="2" t="inlineStr">
        <is>
          <t>GPA</t>
        </is>
      </c>
    </row>
    <row r="5071">
      <c r="A5071" s="2" t="n">
        <v>8</v>
      </c>
      <c r="B5071" s="2" t="n">
        <v>7801</v>
      </c>
      <c r="C5071" s="2" t="inlineStr">
        <is>
          <t>ATIVIDADE OP. EMP.</t>
        </is>
      </c>
      <c r="D5071" s="2" t="inlineStr">
        <is>
          <t>4151712</t>
        </is>
      </c>
      <c r="E5071" s="2" t="inlineStr">
        <is>
          <t>REGINALDO SOUZA LACERDA</t>
        </is>
      </c>
      <c r="F5071" s="2" t="n">
        <v>2696</v>
      </c>
      <c r="G5071" s="2" t="n">
        <v>268.56</v>
      </c>
      <c r="H5071" s="2" t="n">
        <v>10</v>
      </c>
      <c r="I5071" s="2" t="n">
        <v>0</v>
      </c>
      <c r="J5071" s="2" t="inlineStr">
        <is>
          <t>GPA</t>
        </is>
      </c>
    </row>
    <row r="5072">
      <c r="A5072" s="2" t="n">
        <v>8</v>
      </c>
      <c r="B5072" s="2" t="n">
        <v>7801</v>
      </c>
      <c r="C5072" s="2" t="inlineStr">
        <is>
          <t>PUXADA RECEB</t>
        </is>
      </c>
      <c r="D5072" s="2" t="inlineStr">
        <is>
          <t>4163060</t>
        </is>
      </c>
      <c r="E5072" s="2" t="inlineStr">
        <is>
          <t>WALLISON JONH COSTA SOUSA</t>
        </is>
      </c>
      <c r="F5072" s="2" t="n">
        <v>5</v>
      </c>
      <c r="G5072" s="2" t="n">
        <v>0.26</v>
      </c>
      <c r="H5072" s="2" t="n">
        <v>19</v>
      </c>
      <c r="I5072" s="2" t="n">
        <v>0</v>
      </c>
      <c r="J5072" s="2" t="inlineStr">
        <is>
          <t>GPA</t>
        </is>
      </c>
    </row>
    <row r="5073">
      <c r="A5073" s="2" t="n">
        <v>8</v>
      </c>
      <c r="B5073" s="2" t="n">
        <v>7801</v>
      </c>
      <c r="C5073" s="2" t="inlineStr">
        <is>
          <t>RECEBIMENTO</t>
        </is>
      </c>
      <c r="D5073" s="2" t="inlineStr">
        <is>
          <t>4163060</t>
        </is>
      </c>
      <c r="E5073" s="2" t="inlineStr">
        <is>
          <t>WALLISON JONH COSTA SOUSA</t>
        </is>
      </c>
      <c r="F5073" s="2" t="n">
        <v>5547</v>
      </c>
      <c r="G5073" s="2" t="n">
        <v>139.99</v>
      </c>
      <c r="H5073" s="2" t="n">
        <v>40</v>
      </c>
      <c r="I5073" s="2" t="n">
        <v>0</v>
      </c>
      <c r="J5073" s="2" t="inlineStr">
        <is>
          <t>GPA</t>
        </is>
      </c>
    </row>
    <row r="5074">
      <c r="A5074" s="2" t="n">
        <v>8</v>
      </c>
      <c r="B5074" s="2" t="n">
        <v>7801</v>
      </c>
      <c r="C5074" s="2" t="inlineStr">
        <is>
          <t>ATIVIDADE OP. EMP.</t>
        </is>
      </c>
      <c r="D5074" s="2" t="inlineStr">
        <is>
          <t>416364</t>
        </is>
      </c>
      <c r="E5074" s="2" t="inlineStr">
        <is>
          <t>Luciano Alves De Barros</t>
        </is>
      </c>
      <c r="F5074" s="2" t="n">
        <v>2371</v>
      </c>
      <c r="G5074" s="2" t="n">
        <v>146.64</v>
      </c>
      <c r="H5074" s="2" t="n">
        <v>16</v>
      </c>
      <c r="I5074" s="2" t="n">
        <v>0</v>
      </c>
      <c r="J5074" s="2" t="inlineStr">
        <is>
          <t>GPA</t>
        </is>
      </c>
    </row>
    <row r="5075">
      <c r="A5075" s="2" t="n">
        <v>8</v>
      </c>
      <c r="B5075" s="2" t="n">
        <v>7801</v>
      </c>
      <c r="C5075" s="2" t="inlineStr">
        <is>
          <t>ATIVIDADE OP. EMP.</t>
        </is>
      </c>
      <c r="D5075" s="2" t="inlineStr">
        <is>
          <t>419854</t>
        </is>
      </c>
      <c r="E5075" s="2" t="inlineStr">
        <is>
          <t>Edson Araujo Da Silva</t>
        </is>
      </c>
      <c r="F5075" s="2" t="n">
        <v>611</v>
      </c>
      <c r="G5075" s="2" t="n">
        <v>91.05</v>
      </c>
      <c r="H5075" s="2" t="n">
        <v>7</v>
      </c>
      <c r="I5075" s="2" t="n">
        <v>0</v>
      </c>
      <c r="J5075" s="2" t="inlineStr">
        <is>
          <t>GPA</t>
        </is>
      </c>
    </row>
    <row r="5076">
      <c r="A5076" s="2" t="n">
        <v>8</v>
      </c>
      <c r="B5076" s="2" t="n">
        <v>7801</v>
      </c>
      <c r="C5076" s="2" t="inlineStr">
        <is>
          <t>CARREGAMENTO</t>
        </is>
      </c>
      <c r="D5076" s="2" t="inlineStr">
        <is>
          <t>4199260</t>
        </is>
      </c>
      <c r="E5076" s="2" t="inlineStr">
        <is>
          <t>MARCIO SOUSA DA SILVA</t>
        </is>
      </c>
      <c r="F5076" s="2" t="n">
        <v>125</v>
      </c>
      <c r="G5076" s="2" t="n">
        <v>21.4</v>
      </c>
      <c r="H5076" s="2" t="n">
        <v>6</v>
      </c>
      <c r="I5076" s="2" t="n">
        <v>0</v>
      </c>
      <c r="J5076" s="2" t="inlineStr">
        <is>
          <t>GPA</t>
        </is>
      </c>
    </row>
    <row r="5077">
      <c r="A5077" s="2" t="n">
        <v>8</v>
      </c>
      <c r="B5077" s="2" t="n">
        <v>7801</v>
      </c>
      <c r="C5077" s="2" t="inlineStr">
        <is>
          <t>CARREGAMENTO</t>
        </is>
      </c>
      <c r="D5077" s="2" t="inlineStr">
        <is>
          <t>4200152</t>
        </is>
      </c>
      <c r="E5077" s="2" t="inlineStr">
        <is>
          <t>Fernando Aparecido Santos Ferreira</t>
        </is>
      </c>
      <c r="F5077" s="2" t="n">
        <v>239</v>
      </c>
      <c r="G5077" s="2" t="n">
        <v>14.74</v>
      </c>
      <c r="H5077" s="2" t="n">
        <v>16</v>
      </c>
      <c r="I5077" s="2" t="n">
        <v>0</v>
      </c>
      <c r="J5077" s="2" t="inlineStr">
        <is>
          <t>GPA</t>
        </is>
      </c>
    </row>
    <row r="5078">
      <c r="A5078" s="2" t="n">
        <v>8</v>
      </c>
      <c r="B5078" s="2" t="n">
        <v>7801</v>
      </c>
      <c r="C5078" s="2" t="inlineStr">
        <is>
          <t>CARREGAMENTO</t>
        </is>
      </c>
      <c r="D5078" s="2" t="inlineStr">
        <is>
          <t>422119</t>
        </is>
      </c>
      <c r="E5078" s="2" t="inlineStr">
        <is>
          <t>Tatiana De Jesus Prado Silva</t>
        </is>
      </c>
      <c r="F5078" s="2" t="n">
        <v>443</v>
      </c>
      <c r="G5078" s="2" t="n">
        <v>13.87</v>
      </c>
      <c r="H5078" s="2" t="n">
        <v>32</v>
      </c>
      <c r="I5078" s="2" t="n">
        <v>0</v>
      </c>
      <c r="J5078" s="2" t="inlineStr">
        <is>
          <t>GPA</t>
        </is>
      </c>
    </row>
    <row r="5079">
      <c r="A5079" s="2" t="n">
        <v>8</v>
      </c>
      <c r="B5079" s="2" t="n">
        <v>7801</v>
      </c>
      <c r="C5079" s="2" t="inlineStr">
        <is>
          <t>RECEBIMENTO</t>
        </is>
      </c>
      <c r="D5079" s="2" t="inlineStr">
        <is>
          <t>422170</t>
        </is>
      </c>
      <c r="E5079" s="2" t="inlineStr">
        <is>
          <t>Joselina Maria Dos Santos Viana</t>
        </is>
      </c>
      <c r="F5079" s="2" t="n">
        <v>3746</v>
      </c>
      <c r="G5079" s="2" t="n">
        <v>171.88</v>
      </c>
      <c r="H5079" s="2" t="n">
        <v>22</v>
      </c>
      <c r="I5079" s="2" t="n">
        <v>0</v>
      </c>
      <c r="J5079" s="2" t="inlineStr">
        <is>
          <t>GPA</t>
        </is>
      </c>
    </row>
    <row r="5080">
      <c r="A5080" s="2" t="n">
        <v>8</v>
      </c>
      <c r="B5080" s="2" t="n">
        <v>7801</v>
      </c>
      <c r="C5080" s="2" t="inlineStr">
        <is>
          <t>ATIVIDADE OP. EMP.</t>
        </is>
      </c>
      <c r="D5080" s="2" t="inlineStr">
        <is>
          <t>425610</t>
        </is>
      </c>
      <c r="E5080" s="2" t="inlineStr">
        <is>
          <t>Tatiane Assis De Santana</t>
        </is>
      </c>
      <c r="F5080" s="2" t="n">
        <v>1081</v>
      </c>
      <c r="G5080" s="2" t="n">
        <v>165.07</v>
      </c>
      <c r="H5080" s="2" t="n">
        <v>7</v>
      </c>
      <c r="I5080" s="2" t="n">
        <v>0</v>
      </c>
      <c r="J5080" s="2" t="inlineStr">
        <is>
          <t>GPA</t>
        </is>
      </c>
    </row>
    <row r="5081">
      <c r="A5081" s="2" t="n">
        <v>8</v>
      </c>
      <c r="B5081" s="2" t="n">
        <v>7801</v>
      </c>
      <c r="C5081" s="2" t="inlineStr">
        <is>
          <t>PUXADA RECEB</t>
        </is>
      </c>
      <c r="D5081" s="2" t="inlineStr">
        <is>
          <t>4257901</t>
        </is>
      </c>
      <c r="E5081" s="2" t="inlineStr">
        <is>
          <t>Jefferson Luiz Araujo Da Silva</t>
        </is>
      </c>
      <c r="F5081" s="2" t="n">
        <v>2405</v>
      </c>
      <c r="G5081" s="2" t="n">
        <v>121.91</v>
      </c>
      <c r="H5081" s="2" t="n">
        <v>20</v>
      </c>
      <c r="I5081" s="2" t="n">
        <v>0</v>
      </c>
      <c r="J5081" s="2" t="inlineStr">
        <is>
          <t>GPA</t>
        </is>
      </c>
    </row>
    <row r="5082">
      <c r="A5082" s="2" t="n">
        <v>8</v>
      </c>
      <c r="B5082" s="2" t="n">
        <v>7801</v>
      </c>
      <c r="C5082" s="2" t="inlineStr">
        <is>
          <t>SEPARACAO</t>
        </is>
      </c>
      <c r="D5082" s="2" t="inlineStr">
        <is>
          <t>4257901</t>
        </is>
      </c>
      <c r="E5082" s="2" t="inlineStr">
        <is>
          <t>Jefferson Luiz Araujo Da Silva</t>
        </is>
      </c>
      <c r="F5082" s="2" t="n">
        <v>192</v>
      </c>
      <c r="G5082" s="2" t="n">
        <v>5.35</v>
      </c>
      <c r="H5082" s="2" t="n">
        <v>36</v>
      </c>
      <c r="I5082" s="2" t="n">
        <v>0</v>
      </c>
      <c r="J5082" s="2" t="inlineStr">
        <is>
          <t>GPA</t>
        </is>
      </c>
    </row>
    <row r="5083">
      <c r="A5083" s="2" t="n">
        <v>8</v>
      </c>
      <c r="B5083" s="2" t="n">
        <v>7801</v>
      </c>
      <c r="C5083" s="2" t="inlineStr">
        <is>
          <t>SEPARACAO</t>
        </is>
      </c>
      <c r="D5083" s="2" t="inlineStr">
        <is>
          <t>4258355</t>
        </is>
      </c>
      <c r="E5083" s="2" t="inlineStr">
        <is>
          <t>ERICO APARECIDO DE SOUZA</t>
        </is>
      </c>
      <c r="F5083" s="2" t="n">
        <v>1259</v>
      </c>
      <c r="G5083" s="2" t="n">
        <v>28.23</v>
      </c>
      <c r="H5083" s="2" t="n">
        <v>45</v>
      </c>
      <c r="I5083" s="2" t="n">
        <v>0</v>
      </c>
      <c r="J5083" s="2" t="inlineStr">
        <is>
          <t>GPA</t>
        </is>
      </c>
    </row>
    <row r="5084">
      <c r="A5084" s="2" t="n">
        <v>8</v>
      </c>
      <c r="B5084" s="2" t="n">
        <v>7801</v>
      </c>
      <c r="C5084" s="2" t="inlineStr">
        <is>
          <t>CARREGAMENTO</t>
        </is>
      </c>
      <c r="D5084" s="2" t="inlineStr">
        <is>
          <t>4261062</t>
        </is>
      </c>
      <c r="E5084" s="2" t="inlineStr">
        <is>
          <t>ANTONIO BRUNO DOS SANTOS VIEIRA</t>
        </is>
      </c>
      <c r="F5084" s="2" t="n">
        <v>69</v>
      </c>
      <c r="G5084" s="2" t="n">
        <v>12.84</v>
      </c>
      <c r="H5084" s="2" t="n">
        <v>5</v>
      </c>
      <c r="I5084" s="2" t="n">
        <v>0</v>
      </c>
      <c r="J5084" s="2" t="inlineStr">
        <is>
          <t>GPA</t>
        </is>
      </c>
    </row>
    <row r="5085">
      <c r="A5085" s="2" t="n">
        <v>8</v>
      </c>
      <c r="B5085" s="2" t="n">
        <v>7801</v>
      </c>
      <c r="C5085" s="2" t="inlineStr">
        <is>
          <t>ATIVIDADE OP. EMP.</t>
        </is>
      </c>
      <c r="D5085" s="2" t="inlineStr">
        <is>
          <t>427308</t>
        </is>
      </c>
      <c r="E5085" s="2" t="inlineStr">
        <is>
          <t>Jilson Stankievicz</t>
        </is>
      </c>
      <c r="F5085" s="2" t="n">
        <v>1775</v>
      </c>
      <c r="G5085" s="2" t="n">
        <v>153.31</v>
      </c>
      <c r="H5085" s="2" t="n">
        <v>12</v>
      </c>
      <c r="I5085" s="2" t="n">
        <v>0</v>
      </c>
      <c r="J5085" s="2" t="inlineStr">
        <is>
          <t>GPA</t>
        </is>
      </c>
    </row>
    <row r="5086">
      <c r="A5086" s="2" t="n">
        <v>8</v>
      </c>
      <c r="B5086" s="2" t="n">
        <v>7801</v>
      </c>
      <c r="C5086" s="2" t="inlineStr">
        <is>
          <t>PUXADA RECEB</t>
        </is>
      </c>
      <c r="D5086" s="2" t="inlineStr">
        <is>
          <t>439035</t>
        </is>
      </c>
      <c r="E5086" s="2" t="inlineStr">
        <is>
          <t>CRISTINA DA SILVA MATTOS</t>
        </is>
      </c>
      <c r="F5086" s="2" t="n">
        <v>793</v>
      </c>
      <c r="G5086" s="2" t="n">
        <v>47.64</v>
      </c>
      <c r="H5086" s="2" t="n">
        <v>17</v>
      </c>
      <c r="I5086" s="2" t="n">
        <v>0</v>
      </c>
      <c r="J5086" s="2" t="inlineStr">
        <is>
          <t>GPA</t>
        </is>
      </c>
    </row>
    <row r="5087">
      <c r="A5087" s="2" t="n">
        <v>8</v>
      </c>
      <c r="B5087" s="2" t="n">
        <v>7801</v>
      </c>
      <c r="C5087" s="2" t="inlineStr">
        <is>
          <t>RECEBIMENTO</t>
        </is>
      </c>
      <c r="D5087" s="2" t="inlineStr">
        <is>
          <t>439035</t>
        </is>
      </c>
      <c r="E5087" s="2" t="inlineStr">
        <is>
          <t>CRISTINA DA SILVA MATTOS</t>
        </is>
      </c>
      <c r="F5087" s="2" t="n">
        <v>1726</v>
      </c>
      <c r="G5087" s="2" t="n">
        <v>69.18000000000001</v>
      </c>
      <c r="H5087" s="2" t="n">
        <v>25</v>
      </c>
      <c r="I5087" s="2" t="n">
        <v>0</v>
      </c>
      <c r="J5087" s="2" t="inlineStr">
        <is>
          <t>GPA</t>
        </is>
      </c>
    </row>
    <row r="5088">
      <c r="A5088" s="2" t="n">
        <v>8</v>
      </c>
      <c r="B5088" s="2" t="n">
        <v>7801</v>
      </c>
      <c r="C5088" s="2" t="inlineStr">
        <is>
          <t>PUXADA RECEB</t>
        </is>
      </c>
      <c r="D5088" s="2" t="inlineStr">
        <is>
          <t>440094</t>
        </is>
      </c>
      <c r="E5088" s="2" t="inlineStr">
        <is>
          <t>Adao De Jesus Rodrigues Da Silva</t>
        </is>
      </c>
      <c r="F5088" s="2" t="n">
        <v>43</v>
      </c>
      <c r="G5088" s="2" t="n">
        <v>13.37</v>
      </c>
      <c r="H5088" s="2" t="n">
        <v>3</v>
      </c>
      <c r="I5088" s="2" t="n">
        <v>0</v>
      </c>
      <c r="J5088" s="2" t="inlineStr">
        <is>
          <t>GPA</t>
        </is>
      </c>
    </row>
    <row r="5089">
      <c r="A5089" s="2" t="n">
        <v>8</v>
      </c>
      <c r="B5089" s="2" t="n">
        <v>7801</v>
      </c>
      <c r="C5089" s="2" t="inlineStr">
        <is>
          <t>RECEBIMENTO</t>
        </is>
      </c>
      <c r="D5089" s="2" t="inlineStr">
        <is>
          <t>440094</t>
        </is>
      </c>
      <c r="E5089" s="2" t="inlineStr">
        <is>
          <t>Adao De Jesus Rodrigues Da Silva</t>
        </is>
      </c>
      <c r="F5089" s="2" t="n">
        <v>351</v>
      </c>
      <c r="G5089" s="2" t="n">
        <v>39.79</v>
      </c>
      <c r="H5089" s="2" t="n">
        <v>9</v>
      </c>
      <c r="I5089" s="2" t="n">
        <v>0</v>
      </c>
      <c r="J5089" s="2" t="inlineStr">
        <is>
          <t>GPA</t>
        </is>
      </c>
    </row>
    <row r="5090">
      <c r="A5090" s="2" t="n">
        <v>8</v>
      </c>
      <c r="B5090" s="2" t="n">
        <v>7801</v>
      </c>
      <c r="C5090" s="2" t="inlineStr">
        <is>
          <t>SEPARACAO</t>
        </is>
      </c>
      <c r="D5090" s="2" t="inlineStr">
        <is>
          <t>440094</t>
        </is>
      </c>
      <c r="E5090" s="2" t="inlineStr">
        <is>
          <t>Adao De Jesus Rodrigues Da Silva</t>
        </is>
      </c>
      <c r="F5090" s="2" t="n">
        <v>1631</v>
      </c>
      <c r="G5090" s="2" t="n">
        <v>19.07</v>
      </c>
      <c r="H5090" s="2" t="n">
        <v>86</v>
      </c>
      <c r="I5090" s="2" t="n">
        <v>0</v>
      </c>
      <c r="J5090" s="2" t="inlineStr">
        <is>
          <t>GPA</t>
        </is>
      </c>
    </row>
    <row r="5091">
      <c r="A5091" s="2" t="n">
        <v>8</v>
      </c>
      <c r="B5091" s="2" t="n">
        <v>7801</v>
      </c>
      <c r="C5091" s="2" t="inlineStr">
        <is>
          <t>ATIVIDADE OP. EMP.</t>
        </is>
      </c>
      <c r="D5091" s="2" t="inlineStr">
        <is>
          <t>442548</t>
        </is>
      </c>
      <c r="E5091" s="2" t="inlineStr">
        <is>
          <t>FRANCILENE RODRIGUES DE SOUSA</t>
        </is>
      </c>
      <c r="F5091" s="2" t="n">
        <v>1772</v>
      </c>
      <c r="G5091" s="2" t="n">
        <v>197.07</v>
      </c>
      <c r="H5091" s="2" t="n">
        <v>9</v>
      </c>
      <c r="I5091" s="2" t="n">
        <v>0</v>
      </c>
      <c r="J5091" s="2" t="inlineStr">
        <is>
          <t>GPA</t>
        </is>
      </c>
    </row>
    <row r="5092">
      <c r="A5092" s="2" t="n">
        <v>8</v>
      </c>
      <c r="B5092" s="2" t="n">
        <v>7801</v>
      </c>
      <c r="C5092" s="2" t="inlineStr">
        <is>
          <t>ATIVIDADE OP. EMP.</t>
        </is>
      </c>
      <c r="D5092" s="2" t="inlineStr">
        <is>
          <t>4456297</t>
        </is>
      </c>
      <c r="E5092" s="2" t="inlineStr">
        <is>
          <t>Claudinei Luna Diniz</t>
        </is>
      </c>
      <c r="F5092" s="2" t="n">
        <v>1306</v>
      </c>
      <c r="G5092" s="2" t="n">
        <v>104.83</v>
      </c>
      <c r="H5092" s="2" t="n">
        <v>12</v>
      </c>
      <c r="I5092" s="2" t="n">
        <v>0</v>
      </c>
      <c r="J5092" s="2" t="inlineStr">
        <is>
          <t>GPA</t>
        </is>
      </c>
    </row>
    <row r="5093">
      <c r="A5093" s="2" t="n">
        <v>8</v>
      </c>
      <c r="B5093" s="2" t="n">
        <v>7801</v>
      </c>
      <c r="C5093" s="2" t="inlineStr">
        <is>
          <t>PUXADA RECEB</t>
        </is>
      </c>
      <c r="D5093" s="2" t="inlineStr">
        <is>
          <t>4463714</t>
        </is>
      </c>
      <c r="E5093" s="2" t="inlineStr">
        <is>
          <t>GILBERTO GIL SOARES CLEMENTE</t>
        </is>
      </c>
      <c r="F5093" s="2" t="n">
        <v>2</v>
      </c>
      <c r="G5093" s="2" t="n">
        <v>0.6</v>
      </c>
      <c r="H5093" s="2" t="n">
        <v>3</v>
      </c>
      <c r="I5093" s="2" t="n">
        <v>0</v>
      </c>
      <c r="J5093" s="2" t="inlineStr">
        <is>
          <t>GPA</t>
        </is>
      </c>
    </row>
    <row r="5094">
      <c r="A5094" s="2" t="n">
        <v>8</v>
      </c>
      <c r="B5094" s="2" t="n">
        <v>7801</v>
      </c>
      <c r="C5094" s="2" t="inlineStr">
        <is>
          <t>RECEBIMENTO</t>
        </is>
      </c>
      <c r="D5094" s="2" t="inlineStr">
        <is>
          <t>4463714</t>
        </is>
      </c>
      <c r="E5094" s="2" t="inlineStr">
        <is>
          <t>GILBERTO GIL SOARES CLEMENTE</t>
        </is>
      </c>
      <c r="F5094" s="2" t="n">
        <v>3600</v>
      </c>
      <c r="G5094" s="2" t="n">
        <v>159.26</v>
      </c>
      <c r="H5094" s="2" t="n">
        <v>23</v>
      </c>
      <c r="I5094" s="2" t="n">
        <v>0</v>
      </c>
      <c r="J5094" s="2" t="inlineStr">
        <is>
          <t>GPA</t>
        </is>
      </c>
    </row>
    <row r="5095">
      <c r="A5095" s="2" t="n">
        <v>8</v>
      </c>
      <c r="B5095" s="2" t="n">
        <v>7801</v>
      </c>
      <c r="C5095" s="2" t="inlineStr">
        <is>
          <t>PUXADA RECEB</t>
        </is>
      </c>
      <c r="D5095" s="2" t="inlineStr">
        <is>
          <t>4467400</t>
        </is>
      </c>
      <c r="E5095" s="2" t="inlineStr">
        <is>
          <t>Andrea Martins Da Silva</t>
        </is>
      </c>
      <c r="F5095" s="2" t="n">
        <v>2</v>
      </c>
      <c r="G5095" s="2" t="n">
        <v>9.359999999999999</v>
      </c>
      <c r="H5095" s="2" t="n">
        <v>0</v>
      </c>
      <c r="I5095" s="2" t="n">
        <v>0</v>
      </c>
      <c r="J5095" s="2" t="inlineStr">
        <is>
          <t>GPA</t>
        </is>
      </c>
    </row>
    <row r="5096">
      <c r="A5096" s="2" t="n">
        <v>8</v>
      </c>
      <c r="B5096" s="2" t="n">
        <v>7801</v>
      </c>
      <c r="C5096" s="2" t="inlineStr">
        <is>
          <t>ATIVIDADE OP. EMP.</t>
        </is>
      </c>
      <c r="D5096" s="2" t="inlineStr">
        <is>
          <t>4478452</t>
        </is>
      </c>
      <c r="E5096" s="2" t="inlineStr">
        <is>
          <t>FERNANDO ANTONIO DA SILVA</t>
        </is>
      </c>
      <c r="F5096" s="2" t="n">
        <v>71</v>
      </c>
      <c r="G5096" s="2" t="n">
        <v>14.95</v>
      </c>
      <c r="H5096" s="2" t="n">
        <v>5</v>
      </c>
      <c r="I5096" s="2" t="n">
        <v>0</v>
      </c>
      <c r="J5096" s="2" t="inlineStr">
        <is>
          <t>GPA</t>
        </is>
      </c>
    </row>
    <row r="5097">
      <c r="A5097" s="2" t="n">
        <v>8</v>
      </c>
      <c r="B5097" s="2" t="n">
        <v>7801</v>
      </c>
      <c r="C5097" s="2" t="inlineStr">
        <is>
          <t>PUXADA RECEB</t>
        </is>
      </c>
      <c r="D5097" s="2" t="inlineStr">
        <is>
          <t>4478940</t>
        </is>
      </c>
      <c r="E5097" s="2" t="inlineStr">
        <is>
          <t>Francisco Silva de Araujo</t>
        </is>
      </c>
      <c r="F5097" s="2" t="n">
        <v>170</v>
      </c>
      <c r="G5097" s="2" t="n">
        <v>28.43</v>
      </c>
      <c r="H5097" s="2" t="n">
        <v>6</v>
      </c>
      <c r="I5097" s="2" t="n">
        <v>0</v>
      </c>
      <c r="J5097" s="2" t="inlineStr">
        <is>
          <t>GPA</t>
        </is>
      </c>
    </row>
    <row r="5098">
      <c r="A5098" s="2" t="n">
        <v>8</v>
      </c>
      <c r="B5098" s="2" t="n">
        <v>7801</v>
      </c>
      <c r="C5098" s="2" t="inlineStr">
        <is>
          <t>RECEBIMENTO</t>
        </is>
      </c>
      <c r="D5098" s="2" t="inlineStr">
        <is>
          <t>4478940</t>
        </is>
      </c>
      <c r="E5098" s="2" t="inlineStr">
        <is>
          <t>Francisco Silva de Araujo</t>
        </is>
      </c>
      <c r="F5098" s="2" t="n">
        <v>4</v>
      </c>
      <c r="G5098" s="2" t="n">
        <v>3.72</v>
      </c>
      <c r="H5098" s="2" t="n">
        <v>1</v>
      </c>
      <c r="I5098" s="2" t="n">
        <v>0</v>
      </c>
      <c r="J5098" s="2" t="inlineStr">
        <is>
          <t>GPA</t>
        </is>
      </c>
    </row>
    <row r="5099">
      <c r="A5099" s="2" t="n">
        <v>8</v>
      </c>
      <c r="B5099" s="2" t="n">
        <v>7801</v>
      </c>
      <c r="C5099" s="2" t="inlineStr">
        <is>
          <t>ATIVIDADE OP. EMP.</t>
        </is>
      </c>
      <c r="D5099" s="2" t="inlineStr">
        <is>
          <t>4490800</t>
        </is>
      </c>
      <c r="E5099" s="2" t="inlineStr">
        <is>
          <t>LEANDRO GONCALVES DE CARVALHO</t>
        </is>
      </c>
      <c r="F5099" s="2" t="n">
        <v>1582</v>
      </c>
      <c r="G5099" s="2" t="n">
        <v>113.13</v>
      </c>
      <c r="H5099" s="2" t="n">
        <v>14</v>
      </c>
      <c r="I5099" s="2" t="n">
        <v>0</v>
      </c>
      <c r="J5099" s="2" t="inlineStr">
        <is>
          <t>GPA</t>
        </is>
      </c>
    </row>
    <row r="5100">
      <c r="A5100" s="2" t="n">
        <v>8</v>
      </c>
      <c r="B5100" s="2" t="n">
        <v>7801</v>
      </c>
      <c r="C5100" s="2" t="inlineStr">
        <is>
          <t>PUXADA RECEB</t>
        </is>
      </c>
      <c r="D5100" s="2" t="inlineStr">
        <is>
          <t>449713</t>
        </is>
      </c>
      <c r="E5100" s="2" t="inlineStr">
        <is>
          <t>Osmar Francisco Da Cunha</t>
        </is>
      </c>
      <c r="F5100" s="2" t="n">
        <v>2168</v>
      </c>
      <c r="G5100" s="2" t="n">
        <v>114.39</v>
      </c>
      <c r="H5100" s="2" t="n">
        <v>19</v>
      </c>
      <c r="I5100" s="2" t="n">
        <v>0</v>
      </c>
      <c r="J5100" s="2" t="inlineStr">
        <is>
          <t>GPA</t>
        </is>
      </c>
    </row>
    <row r="5101">
      <c r="A5101" s="2" t="n">
        <v>8</v>
      </c>
      <c r="B5101" s="2" t="n">
        <v>7801</v>
      </c>
      <c r="C5101" s="2" t="inlineStr">
        <is>
          <t>SEPARACAO</t>
        </is>
      </c>
      <c r="D5101" s="2" t="inlineStr">
        <is>
          <t>449713</t>
        </is>
      </c>
      <c r="E5101" s="2" t="inlineStr">
        <is>
          <t>Osmar Francisco Da Cunha</t>
        </is>
      </c>
      <c r="F5101" s="2" t="n">
        <v>66</v>
      </c>
      <c r="G5101" s="2" t="n">
        <v>1.72</v>
      </c>
      <c r="H5101" s="2" t="n">
        <v>38</v>
      </c>
      <c r="I5101" s="2" t="n">
        <v>0</v>
      </c>
      <c r="J5101" s="2" t="inlineStr">
        <is>
          <t>GPA</t>
        </is>
      </c>
    </row>
    <row r="5102">
      <c r="A5102" s="2" t="n">
        <v>8</v>
      </c>
      <c r="B5102" s="2" t="n">
        <v>7801</v>
      </c>
      <c r="C5102" s="2" t="inlineStr">
        <is>
          <t>SEPARACAO</t>
        </is>
      </c>
      <c r="D5102" s="2" t="inlineStr">
        <is>
          <t>4527739</t>
        </is>
      </c>
      <c r="E5102" s="2" t="inlineStr">
        <is>
          <t>ELANE CRISTINA DA SILVA MELO</t>
        </is>
      </c>
      <c r="F5102" s="2" t="n">
        <v>523</v>
      </c>
      <c r="G5102" s="2" t="n">
        <v>10.94</v>
      </c>
      <c r="H5102" s="2" t="n">
        <v>48</v>
      </c>
      <c r="I5102" s="2" t="n">
        <v>0</v>
      </c>
      <c r="J5102" s="2" t="inlineStr">
        <is>
          <t>GPA</t>
        </is>
      </c>
    </row>
    <row r="5103">
      <c r="A5103" s="2" t="n">
        <v>8</v>
      </c>
      <c r="B5103" s="2" t="n">
        <v>7801</v>
      </c>
      <c r="C5103" s="2" t="inlineStr">
        <is>
          <t>ATIVIDADE OP. EMP.</t>
        </is>
      </c>
      <c r="D5103" s="2" t="inlineStr">
        <is>
          <t>454854</t>
        </is>
      </c>
      <c r="E5103" s="2" t="inlineStr">
        <is>
          <t>Valquiria Da Silva Ribeiro</t>
        </is>
      </c>
      <c r="F5103" s="2" t="n">
        <v>583</v>
      </c>
      <c r="G5103" s="2" t="n">
        <v>86.04000000000001</v>
      </c>
      <c r="H5103" s="2" t="n">
        <v>7</v>
      </c>
      <c r="I5103" s="2" t="n">
        <v>0</v>
      </c>
      <c r="J5103" s="2" t="inlineStr">
        <is>
          <t>GPA</t>
        </is>
      </c>
    </row>
    <row r="5104">
      <c r="A5104" s="2" t="n">
        <v>8</v>
      </c>
      <c r="B5104" s="2" t="n">
        <v>7801</v>
      </c>
      <c r="C5104" s="2" t="inlineStr">
        <is>
          <t>ATIVIDADE OP. EMP.</t>
        </is>
      </c>
      <c r="D5104" s="2" t="inlineStr">
        <is>
          <t>456332</t>
        </is>
      </c>
      <c r="E5104" s="2" t="inlineStr">
        <is>
          <t>DAMIAO RUFINO</t>
        </is>
      </c>
      <c r="F5104" s="2" t="n">
        <v>37</v>
      </c>
      <c r="G5104" s="2" t="n">
        <v>21.8</v>
      </c>
      <c r="H5104" s="2" t="n">
        <v>2</v>
      </c>
      <c r="I5104" s="2" t="n">
        <v>0</v>
      </c>
      <c r="J5104" s="2" t="inlineStr">
        <is>
          <t>GPA</t>
        </is>
      </c>
    </row>
    <row r="5105">
      <c r="A5105" s="2" t="n">
        <v>8</v>
      </c>
      <c r="B5105" s="2" t="n">
        <v>7801</v>
      </c>
      <c r="C5105" s="2" t="inlineStr">
        <is>
          <t>PUXADA RECEB</t>
        </is>
      </c>
      <c r="D5105" s="2" t="inlineStr">
        <is>
          <t>4566017</t>
        </is>
      </c>
      <c r="E5105" s="2" t="inlineStr">
        <is>
          <t>ADILSON GOMES DOS SANTOS</t>
        </is>
      </c>
      <c r="F5105" s="2" t="n">
        <v>187</v>
      </c>
      <c r="G5105" s="2" t="n">
        <v>27.58</v>
      </c>
      <c r="H5105" s="2" t="n">
        <v>7</v>
      </c>
      <c r="I5105" s="2" t="n">
        <v>0</v>
      </c>
      <c r="J5105" s="2" t="inlineStr">
        <is>
          <t>GPA</t>
        </is>
      </c>
    </row>
    <row r="5106">
      <c r="A5106" s="2" t="n">
        <v>8</v>
      </c>
      <c r="B5106" s="2" t="n">
        <v>7801</v>
      </c>
      <c r="C5106" s="2" t="inlineStr">
        <is>
          <t>RECEBIMENTO</t>
        </is>
      </c>
      <c r="D5106" s="2" t="inlineStr">
        <is>
          <t>4566017</t>
        </is>
      </c>
      <c r="E5106" s="2" t="inlineStr">
        <is>
          <t>ADILSON GOMES DOS SANTOS</t>
        </is>
      </c>
      <c r="F5106" s="2" t="n">
        <v>4301</v>
      </c>
      <c r="G5106" s="2" t="n">
        <v>147.71</v>
      </c>
      <c r="H5106" s="2" t="n">
        <v>29</v>
      </c>
      <c r="I5106" s="2" t="n">
        <v>0</v>
      </c>
      <c r="J5106" s="2" t="inlineStr">
        <is>
          <t>GPA</t>
        </is>
      </c>
    </row>
    <row r="5107">
      <c r="A5107" s="2" t="n">
        <v>8</v>
      </c>
      <c r="B5107" s="2" t="n">
        <v>7801</v>
      </c>
      <c r="C5107" s="2" t="inlineStr">
        <is>
          <t>CARREGAMENTO</t>
        </is>
      </c>
      <c r="D5107" s="2" t="inlineStr">
        <is>
          <t>4575156</t>
        </is>
      </c>
      <c r="E5107" s="2" t="inlineStr">
        <is>
          <t>Homero Anilis</t>
        </is>
      </c>
      <c r="F5107" s="2" t="n">
        <v>358</v>
      </c>
      <c r="G5107" s="2" t="n">
        <v>15.62</v>
      </c>
      <c r="H5107" s="2" t="n">
        <v>23</v>
      </c>
      <c r="I5107" s="2" t="n">
        <v>0</v>
      </c>
      <c r="J5107" s="2" t="inlineStr">
        <is>
          <t>GPA</t>
        </is>
      </c>
    </row>
    <row r="5108">
      <c r="A5108" s="2" t="n">
        <v>8</v>
      </c>
      <c r="B5108" s="2" t="n">
        <v>7801</v>
      </c>
      <c r="C5108" s="2" t="inlineStr">
        <is>
          <t>CARREGAMENTO</t>
        </is>
      </c>
      <c r="D5108" s="2" t="inlineStr">
        <is>
          <t>4576837</t>
        </is>
      </c>
      <c r="E5108" s="2" t="inlineStr">
        <is>
          <t>Elias Jose De Araujo</t>
        </is>
      </c>
      <c r="F5108" s="2" t="n">
        <v>1115</v>
      </c>
      <c r="G5108" s="2" t="n">
        <v>52.95</v>
      </c>
      <c r="H5108" s="2" t="n">
        <v>21</v>
      </c>
      <c r="I5108" s="2" t="n">
        <v>0</v>
      </c>
      <c r="J5108" s="2" t="inlineStr">
        <is>
          <t>GPA</t>
        </is>
      </c>
    </row>
    <row r="5109">
      <c r="A5109" s="2" t="n">
        <v>8</v>
      </c>
      <c r="B5109" s="2" t="n">
        <v>7801</v>
      </c>
      <c r="C5109" s="2" t="inlineStr">
        <is>
          <t>ATIVIDADE OP. EMP.</t>
        </is>
      </c>
      <c r="D5109" s="2" t="inlineStr">
        <is>
          <t>4577418</t>
        </is>
      </c>
      <c r="E5109" s="2" t="inlineStr">
        <is>
          <t>Edgar Veras Santos</t>
        </is>
      </c>
      <c r="F5109" s="2" t="n">
        <v>1941</v>
      </c>
      <c r="G5109" s="2" t="n">
        <v>143.41</v>
      </c>
      <c r="H5109" s="2" t="n">
        <v>14</v>
      </c>
      <c r="I5109" s="2" t="n">
        <v>0</v>
      </c>
      <c r="J5109" s="2" t="inlineStr">
        <is>
          <t>GPA</t>
        </is>
      </c>
    </row>
    <row r="5110">
      <c r="A5110" s="2" t="n">
        <v>8</v>
      </c>
      <c r="B5110" s="2" t="n">
        <v>7801</v>
      </c>
      <c r="C5110" s="2" t="inlineStr">
        <is>
          <t>ATIVIDADE OP. EMP.</t>
        </is>
      </c>
      <c r="D5110" s="2" t="inlineStr">
        <is>
          <t>4578775</t>
        </is>
      </c>
      <c r="E5110" s="2" t="inlineStr">
        <is>
          <t>JOSE INACIO SANTOS DE OLIVEIRA</t>
        </is>
      </c>
      <c r="F5110" s="2" t="n">
        <v>1790</v>
      </c>
      <c r="G5110" s="2" t="n">
        <v>212.91</v>
      </c>
      <c r="H5110" s="2" t="n">
        <v>8</v>
      </c>
      <c r="I5110" s="2" t="n">
        <v>0</v>
      </c>
      <c r="J5110" s="2" t="inlineStr">
        <is>
          <t>GPA</t>
        </is>
      </c>
    </row>
    <row r="5111">
      <c r="A5111" s="2" t="n">
        <v>8</v>
      </c>
      <c r="B5111" s="2" t="n">
        <v>7801</v>
      </c>
      <c r="C5111" s="2" t="inlineStr">
        <is>
          <t>CARREGAMENTO</t>
        </is>
      </c>
      <c r="D5111" s="2" t="inlineStr">
        <is>
          <t>4596943</t>
        </is>
      </c>
      <c r="E5111" s="2" t="inlineStr">
        <is>
          <t>Bruno Alves Dos Santos</t>
        </is>
      </c>
      <c r="F5111" s="2" t="n">
        <v>600</v>
      </c>
      <c r="G5111" s="2" t="n">
        <v>34.24</v>
      </c>
      <c r="H5111" s="2" t="n">
        <v>18</v>
      </c>
      <c r="I5111" s="2" t="n">
        <v>0</v>
      </c>
      <c r="J5111" s="2" t="inlineStr">
        <is>
          <t>GPA</t>
        </is>
      </c>
    </row>
    <row r="5112">
      <c r="A5112" s="2" t="n">
        <v>8</v>
      </c>
      <c r="B5112" s="2" t="n">
        <v>7801</v>
      </c>
      <c r="C5112" s="2" t="inlineStr">
        <is>
          <t>SEPARACAO</t>
        </is>
      </c>
      <c r="D5112" s="2" t="inlineStr">
        <is>
          <t>4864824</t>
        </is>
      </c>
      <c r="E5112" s="2" t="inlineStr">
        <is>
          <t>Carlos Vinicius Carmo</t>
        </is>
      </c>
      <c r="F5112" s="2" t="n">
        <v>576</v>
      </c>
      <c r="G5112" s="2" t="n">
        <v>20.76</v>
      </c>
      <c r="H5112" s="2" t="n">
        <v>28</v>
      </c>
      <c r="I5112" s="2" t="n">
        <v>0</v>
      </c>
      <c r="J5112" s="2" t="inlineStr">
        <is>
          <t>GPA</t>
        </is>
      </c>
    </row>
    <row r="5113">
      <c r="A5113" s="2" t="n">
        <v>8</v>
      </c>
      <c r="B5113" s="2" t="n">
        <v>7801</v>
      </c>
      <c r="C5113" s="2" t="inlineStr">
        <is>
          <t>CARREGAMENTO</t>
        </is>
      </c>
      <c r="D5113" s="2" t="inlineStr">
        <is>
          <t>4864905</t>
        </is>
      </c>
      <c r="E5113" s="2" t="inlineStr">
        <is>
          <t>EDIMAR DE OLIVEIRA DA SILVA</t>
        </is>
      </c>
      <c r="F5113" s="2" t="n">
        <v>1069</v>
      </c>
      <c r="G5113" s="2" t="n">
        <v>62.85</v>
      </c>
      <c r="H5113" s="2" t="n">
        <v>17</v>
      </c>
      <c r="I5113" s="2" t="n">
        <v>0</v>
      </c>
      <c r="J5113" s="2" t="inlineStr">
        <is>
          <t>GPA</t>
        </is>
      </c>
    </row>
    <row r="5114">
      <c r="A5114" s="2" t="n">
        <v>8</v>
      </c>
      <c r="B5114" s="2" t="n">
        <v>7801</v>
      </c>
      <c r="C5114" s="2" t="inlineStr">
        <is>
          <t>ATIVIDADE OP. EMP.</t>
        </is>
      </c>
      <c r="D5114" s="2" t="inlineStr">
        <is>
          <t>495124</t>
        </is>
      </c>
      <c r="E5114" s="2" t="inlineStr">
        <is>
          <t>Maria Ionete Martins</t>
        </is>
      </c>
      <c r="F5114" s="2" t="n">
        <v>1265</v>
      </c>
      <c r="G5114" s="2" t="n">
        <v>178.73</v>
      </c>
      <c r="H5114" s="2" t="n">
        <v>7</v>
      </c>
      <c r="I5114" s="2" t="n">
        <v>0</v>
      </c>
      <c r="J5114" s="2" t="inlineStr">
        <is>
          <t>GPA</t>
        </is>
      </c>
    </row>
    <row r="5115">
      <c r="A5115" s="2" t="n">
        <v>8</v>
      </c>
      <c r="B5115" s="2" t="n">
        <v>7801</v>
      </c>
      <c r="C5115" s="2" t="inlineStr">
        <is>
          <t>CARREGAMENTO</t>
        </is>
      </c>
      <c r="D5115" s="2" t="inlineStr">
        <is>
          <t>4979559</t>
        </is>
      </c>
      <c r="E5115" s="2" t="inlineStr">
        <is>
          <t>WILLIAM DOS SANTOS CAETANO</t>
        </is>
      </c>
      <c r="F5115" s="2" t="n">
        <v>196</v>
      </c>
      <c r="G5115" s="2" t="n">
        <v>16.43</v>
      </c>
      <c r="H5115" s="2" t="n">
        <v>12</v>
      </c>
      <c r="I5115" s="2" t="n">
        <v>0</v>
      </c>
      <c r="J5115" s="2" t="inlineStr">
        <is>
          <t>GPA</t>
        </is>
      </c>
    </row>
    <row r="5116">
      <c r="A5116" s="2" t="n">
        <v>8</v>
      </c>
      <c r="B5116" s="2" t="n">
        <v>7801</v>
      </c>
      <c r="C5116" s="2" t="inlineStr">
        <is>
          <t>RECEBIMENTO</t>
        </is>
      </c>
      <c r="D5116" s="2" t="inlineStr">
        <is>
          <t>4979559</t>
        </is>
      </c>
      <c r="E5116" s="2" t="inlineStr">
        <is>
          <t>WILLIAM DOS SANTOS CAETANO</t>
        </is>
      </c>
      <c r="F5116" s="2" t="n">
        <v>1</v>
      </c>
      <c r="G5116" s="2" t="n">
        <v>0.68</v>
      </c>
      <c r="H5116" s="2" t="n">
        <v>1</v>
      </c>
      <c r="I5116" s="2" t="n">
        <v>0</v>
      </c>
      <c r="J5116" s="2" t="inlineStr">
        <is>
          <t>GPA</t>
        </is>
      </c>
    </row>
    <row r="5117">
      <c r="A5117" s="2" t="n">
        <v>8</v>
      </c>
      <c r="B5117" s="2" t="n">
        <v>7801</v>
      </c>
      <c r="C5117" s="2" t="inlineStr">
        <is>
          <t>SEPARACAO</t>
        </is>
      </c>
      <c r="D5117" s="2" t="inlineStr">
        <is>
          <t>4979559</t>
        </is>
      </c>
      <c r="E5117" s="2" t="inlineStr">
        <is>
          <t>WILLIAM DOS SANTOS CAETANO</t>
        </is>
      </c>
      <c r="F5117" s="2" t="n">
        <v>757</v>
      </c>
      <c r="G5117" s="2" t="n">
        <v>18.14</v>
      </c>
      <c r="H5117" s="2" t="n">
        <v>42</v>
      </c>
      <c r="I5117" s="2" t="n">
        <v>0</v>
      </c>
      <c r="J5117" s="2" t="inlineStr">
        <is>
          <t>GPA</t>
        </is>
      </c>
    </row>
    <row r="5118">
      <c r="A5118" s="2" t="n">
        <v>8</v>
      </c>
      <c r="B5118" s="2" t="n">
        <v>7801</v>
      </c>
      <c r="C5118" s="2" t="inlineStr">
        <is>
          <t>SEPARACAO</t>
        </is>
      </c>
      <c r="D5118" s="2" t="inlineStr">
        <is>
          <t>4989040</t>
        </is>
      </c>
      <c r="E5118" s="2" t="inlineStr">
        <is>
          <t>RAFAEL DE CASTRO PEREIRA</t>
        </is>
      </c>
      <c r="F5118" s="2" t="n">
        <v>3420</v>
      </c>
      <c r="G5118" s="2" t="n">
        <v>90.45</v>
      </c>
      <c r="H5118" s="2" t="n">
        <v>38</v>
      </c>
      <c r="I5118" s="2" t="n">
        <v>0</v>
      </c>
      <c r="J5118" s="2" t="inlineStr">
        <is>
          <t>GPA</t>
        </is>
      </c>
    </row>
    <row r="5119">
      <c r="A5119" s="2" t="n">
        <v>8</v>
      </c>
      <c r="B5119" s="2" t="n">
        <v>7801</v>
      </c>
      <c r="C5119" s="2" t="inlineStr">
        <is>
          <t>ATIVIDADE OP. EMP.</t>
        </is>
      </c>
      <c r="D5119" s="2" t="inlineStr">
        <is>
          <t>4990137</t>
        </is>
      </c>
      <c r="E5119" s="2" t="inlineStr">
        <is>
          <t>Erivaldo Oliveira Da Silva</t>
        </is>
      </c>
      <c r="F5119" s="2" t="n">
        <v>1942</v>
      </c>
      <c r="G5119" s="2" t="n">
        <v>152.94</v>
      </c>
      <c r="H5119" s="2" t="n">
        <v>13</v>
      </c>
      <c r="I5119" s="2" t="n">
        <v>0</v>
      </c>
      <c r="J5119" s="2" t="inlineStr">
        <is>
          <t>GPA</t>
        </is>
      </c>
    </row>
    <row r="5120">
      <c r="A5120" s="2" t="n">
        <v>8</v>
      </c>
      <c r="B5120" s="2" t="n">
        <v>7801</v>
      </c>
      <c r="C5120" s="2" t="inlineStr">
        <is>
          <t>SEPARACAO</t>
        </is>
      </c>
      <c r="D5120" s="2" t="inlineStr">
        <is>
          <t>5001838</t>
        </is>
      </c>
      <c r="E5120" s="2" t="inlineStr">
        <is>
          <t>Debora Vieira Ferreira</t>
        </is>
      </c>
      <c r="F5120" s="2" t="n">
        <v>1384</v>
      </c>
      <c r="G5120" s="2" t="n">
        <v>13.56</v>
      </c>
      <c r="H5120" s="2" t="n">
        <v>102</v>
      </c>
      <c r="I5120" s="2" t="n">
        <v>0</v>
      </c>
      <c r="J5120" s="2" t="inlineStr">
        <is>
          <t>GPA</t>
        </is>
      </c>
    </row>
    <row r="5121">
      <c r="A5121" s="2" t="n">
        <v>8</v>
      </c>
      <c r="B5121" s="2" t="n">
        <v>7801</v>
      </c>
      <c r="C5121" s="2" t="inlineStr">
        <is>
          <t>CARREGAMENTO</t>
        </is>
      </c>
      <c r="D5121" s="2" t="inlineStr">
        <is>
          <t>500233</t>
        </is>
      </c>
      <c r="E5121" s="2" t="inlineStr">
        <is>
          <t>Sidenilton Santos Da Conceicao</t>
        </is>
      </c>
      <c r="F5121" s="2" t="n">
        <v>149</v>
      </c>
      <c r="G5121" s="2" t="n">
        <v>19.14</v>
      </c>
      <c r="H5121" s="2" t="n">
        <v>8</v>
      </c>
      <c r="I5121" s="2" t="n">
        <v>0</v>
      </c>
      <c r="J5121" s="2" t="inlineStr">
        <is>
          <t>GPA</t>
        </is>
      </c>
    </row>
    <row r="5122">
      <c r="A5122" s="2" t="n">
        <v>8</v>
      </c>
      <c r="B5122" s="2" t="n">
        <v>7801</v>
      </c>
      <c r="C5122" s="2" t="inlineStr">
        <is>
          <t>SEPARACAO</t>
        </is>
      </c>
      <c r="D5122" s="2" t="inlineStr">
        <is>
          <t>500233</t>
        </is>
      </c>
      <c r="E5122" s="2" t="inlineStr">
        <is>
          <t>Sidenilton Santos Da Conceicao</t>
        </is>
      </c>
      <c r="F5122" s="2" t="n">
        <v>561</v>
      </c>
      <c r="G5122" s="2" t="n">
        <v>15.8</v>
      </c>
      <c r="H5122" s="2" t="n">
        <v>36</v>
      </c>
      <c r="I5122" s="2" t="n">
        <v>0</v>
      </c>
      <c r="J5122" s="2" t="inlineStr">
        <is>
          <t>GPA</t>
        </is>
      </c>
    </row>
    <row r="5123">
      <c r="A5123" s="2" t="n">
        <v>8</v>
      </c>
      <c r="B5123" s="2" t="n">
        <v>7801</v>
      </c>
      <c r="C5123" s="2" t="inlineStr">
        <is>
          <t>SEPARACAO</t>
        </is>
      </c>
      <c r="D5123" s="2" t="inlineStr">
        <is>
          <t>5011175</t>
        </is>
      </c>
      <c r="E5123" s="2" t="inlineStr">
        <is>
          <t>Clevisson Santos Do Nascimento</t>
        </is>
      </c>
      <c r="F5123" s="2" t="n">
        <v>5363</v>
      </c>
      <c r="G5123" s="2" t="n">
        <v>113.05</v>
      </c>
      <c r="H5123" s="2" t="n">
        <v>47</v>
      </c>
      <c r="I5123" s="2" t="n">
        <v>0</v>
      </c>
      <c r="J5123" s="2" t="inlineStr">
        <is>
          <t>GPA</t>
        </is>
      </c>
    </row>
    <row r="5124">
      <c r="A5124" s="2" t="n">
        <v>8</v>
      </c>
      <c r="B5124" s="2" t="n">
        <v>7801</v>
      </c>
      <c r="C5124" s="2" t="inlineStr">
        <is>
          <t>ATIVIDADE OP. EMP.</t>
        </is>
      </c>
      <c r="D5124" s="2" t="inlineStr">
        <is>
          <t>5061148</t>
        </is>
      </c>
      <c r="E5124" s="2" t="inlineStr">
        <is>
          <t>EDUARDO HENRIQUE BORGES</t>
        </is>
      </c>
      <c r="F5124" s="2" t="n">
        <v>3754</v>
      </c>
      <c r="G5124" s="2" t="n">
        <v>199.57</v>
      </c>
      <c r="H5124" s="2" t="n">
        <v>19</v>
      </c>
      <c r="I5124" s="2" t="n">
        <v>0</v>
      </c>
      <c r="J5124" s="2" t="inlineStr">
        <is>
          <t>GPA</t>
        </is>
      </c>
    </row>
    <row r="5125">
      <c r="A5125" s="2" t="n">
        <v>8</v>
      </c>
      <c r="B5125" s="2" t="n">
        <v>7801</v>
      </c>
      <c r="C5125" s="2" t="inlineStr">
        <is>
          <t>CARREGAMENTO</t>
        </is>
      </c>
      <c r="D5125" s="2" t="inlineStr">
        <is>
          <t>5066190</t>
        </is>
      </c>
      <c r="E5125" s="2" t="inlineStr">
        <is>
          <t>Iderval Dias Feitosa</t>
        </is>
      </c>
      <c r="F5125" s="2" t="n">
        <v>2791</v>
      </c>
      <c r="G5125" s="2" t="n">
        <v>56.42</v>
      </c>
      <c r="H5125" s="2" t="n">
        <v>49</v>
      </c>
      <c r="I5125" s="2" t="n">
        <v>0</v>
      </c>
      <c r="J5125" s="2" t="inlineStr">
        <is>
          <t>GPA</t>
        </is>
      </c>
    </row>
    <row r="5126">
      <c r="A5126" s="2" t="n">
        <v>8</v>
      </c>
      <c r="B5126" s="2" t="n">
        <v>7801</v>
      </c>
      <c r="C5126" s="2" t="inlineStr">
        <is>
          <t>PUXADA RECEB</t>
        </is>
      </c>
      <c r="D5126" s="2" t="inlineStr">
        <is>
          <t>5066190</t>
        </is>
      </c>
      <c r="E5126" s="2" t="inlineStr">
        <is>
          <t>Iderval Dias Feitosa</t>
        </is>
      </c>
      <c r="F5126" s="2" t="n">
        <v>3</v>
      </c>
      <c r="G5126" s="2" t="n">
        <v>0.22</v>
      </c>
      <c r="H5126" s="2" t="n">
        <v>14</v>
      </c>
      <c r="I5126" s="2" t="n">
        <v>0</v>
      </c>
      <c r="J5126" s="2" t="inlineStr">
        <is>
          <t>GPA</t>
        </is>
      </c>
    </row>
    <row r="5127">
      <c r="A5127" s="2" t="n">
        <v>8</v>
      </c>
      <c r="B5127" s="2" t="n">
        <v>7801</v>
      </c>
      <c r="C5127" s="2" t="inlineStr">
        <is>
          <t>ATIVIDADE OP. EMP.</t>
        </is>
      </c>
      <c r="D5127" s="2" t="inlineStr">
        <is>
          <t>5081696</t>
        </is>
      </c>
      <c r="E5127" s="2" t="inlineStr">
        <is>
          <t>CELIO JOSE DOS SANTOS</t>
        </is>
      </c>
      <c r="F5127" s="2" t="n">
        <v>1933</v>
      </c>
      <c r="G5127" s="2" t="n">
        <v>206.02</v>
      </c>
      <c r="H5127" s="2" t="n">
        <v>9</v>
      </c>
      <c r="I5127" s="2" t="n">
        <v>0</v>
      </c>
      <c r="J5127" s="2" t="inlineStr">
        <is>
          <t>GPA</t>
        </is>
      </c>
    </row>
    <row r="5128">
      <c r="A5128" s="2" t="n">
        <v>8</v>
      </c>
      <c r="B5128" s="2" t="n">
        <v>7801</v>
      </c>
      <c r="C5128" s="2" t="inlineStr">
        <is>
          <t>CARREGAMENTO</t>
        </is>
      </c>
      <c r="D5128" s="2" t="inlineStr">
        <is>
          <t>5087864</t>
        </is>
      </c>
      <c r="E5128" s="2" t="inlineStr">
        <is>
          <t>WILIAN PIMENTEL PEREIRA</t>
        </is>
      </c>
      <c r="F5128" s="2" t="n">
        <v>3</v>
      </c>
      <c r="G5128" s="2" t="n">
        <v>1.5</v>
      </c>
      <c r="H5128" s="2" t="n">
        <v>2</v>
      </c>
      <c r="I5128" s="2" t="n">
        <v>0</v>
      </c>
      <c r="J5128" s="2" t="inlineStr">
        <is>
          <t>GPA</t>
        </is>
      </c>
    </row>
    <row r="5129">
      <c r="A5129" s="2" t="n">
        <v>8</v>
      </c>
      <c r="B5129" s="2" t="n">
        <v>7801</v>
      </c>
      <c r="C5129" s="2" t="inlineStr">
        <is>
          <t>PUXADA RECEB</t>
        </is>
      </c>
      <c r="D5129" s="2" t="inlineStr">
        <is>
          <t>5087864</t>
        </is>
      </c>
      <c r="E5129" s="2" t="inlineStr">
        <is>
          <t>WILIAN PIMENTEL PEREIRA</t>
        </is>
      </c>
      <c r="F5129" s="2" t="n">
        <v>46</v>
      </c>
      <c r="G5129" s="2" t="n">
        <v>21.53</v>
      </c>
      <c r="H5129" s="2" t="n">
        <v>2</v>
      </c>
      <c r="I5129" s="2" t="n">
        <v>0</v>
      </c>
      <c r="J5129" s="2" t="inlineStr">
        <is>
          <t>GPA</t>
        </is>
      </c>
    </row>
    <row r="5130">
      <c r="A5130" s="2" t="n">
        <v>8</v>
      </c>
      <c r="B5130" s="2" t="n">
        <v>7801</v>
      </c>
      <c r="C5130" s="2" t="inlineStr">
        <is>
          <t>RECEBIMENTO</t>
        </is>
      </c>
      <c r="D5130" s="2" t="inlineStr">
        <is>
          <t>5087864</t>
        </is>
      </c>
      <c r="E5130" s="2" t="inlineStr">
        <is>
          <t>WILIAN PIMENTEL PEREIRA</t>
        </is>
      </c>
      <c r="F5130" s="2" t="n">
        <v>331</v>
      </c>
      <c r="G5130" s="2" t="n">
        <v>26.56</v>
      </c>
      <c r="H5130" s="2" t="n">
        <v>12</v>
      </c>
      <c r="I5130" s="2" t="n">
        <v>0</v>
      </c>
      <c r="J5130" s="2" t="inlineStr">
        <is>
          <t>GPA</t>
        </is>
      </c>
    </row>
    <row r="5131">
      <c r="A5131" s="2" t="n">
        <v>8</v>
      </c>
      <c r="B5131" s="2" t="n">
        <v>7801</v>
      </c>
      <c r="C5131" s="2" t="inlineStr">
        <is>
          <t>SEPARACAO</t>
        </is>
      </c>
      <c r="D5131" s="2" t="inlineStr">
        <is>
          <t>5087864</t>
        </is>
      </c>
      <c r="E5131" s="2" t="inlineStr">
        <is>
          <t>WILIAN PIMENTEL PEREIRA</t>
        </is>
      </c>
      <c r="F5131" s="2" t="n">
        <v>435</v>
      </c>
      <c r="G5131" s="2" t="n">
        <v>2.9</v>
      </c>
      <c r="H5131" s="2" t="n">
        <v>150</v>
      </c>
      <c r="I5131" s="2" t="n">
        <v>0</v>
      </c>
      <c r="J5131" s="2" t="inlineStr">
        <is>
          <t>GPA</t>
        </is>
      </c>
    </row>
    <row r="5132">
      <c r="A5132" s="2" t="n">
        <v>8</v>
      </c>
      <c r="B5132" s="2" t="n">
        <v>7801</v>
      </c>
      <c r="C5132" s="2" t="inlineStr">
        <is>
          <t>RECEBIMENTO</t>
        </is>
      </c>
      <c r="D5132" s="2" t="inlineStr">
        <is>
          <t>509890</t>
        </is>
      </c>
      <c r="E5132" s="2" t="inlineStr">
        <is>
          <t>Rafael De Melo Antonio</t>
        </is>
      </c>
      <c r="F5132" s="2" t="n">
        <v>3</v>
      </c>
      <c r="G5132" s="2" t="n">
        <v>1.62</v>
      </c>
      <c r="H5132" s="2" t="n">
        <v>2</v>
      </c>
      <c r="I5132" s="2" t="n">
        <v>0</v>
      </c>
      <c r="J5132" s="2" t="inlineStr">
        <is>
          <t>GPA</t>
        </is>
      </c>
    </row>
    <row r="5133">
      <c r="A5133" s="2" t="n">
        <v>8</v>
      </c>
      <c r="B5133" s="2" t="n">
        <v>7801</v>
      </c>
      <c r="C5133" s="2" t="inlineStr">
        <is>
          <t>SEPARACAO</t>
        </is>
      </c>
      <c r="D5133" s="2" t="inlineStr">
        <is>
          <t>509890</t>
        </is>
      </c>
      <c r="E5133" s="2" t="inlineStr">
        <is>
          <t>Rafael De Melo Antonio</t>
        </is>
      </c>
      <c r="F5133" s="2" t="n">
        <v>3124</v>
      </c>
      <c r="G5133" s="2" t="n">
        <v>52.59</v>
      </c>
      <c r="H5133" s="2" t="n">
        <v>59</v>
      </c>
      <c r="I5133" s="2" t="n">
        <v>0</v>
      </c>
      <c r="J5133" s="2" t="inlineStr">
        <is>
          <t>GPA</t>
        </is>
      </c>
    </row>
    <row r="5134">
      <c r="A5134" s="2" t="n">
        <v>8</v>
      </c>
      <c r="B5134" s="2" t="n">
        <v>7801</v>
      </c>
      <c r="C5134" s="2" t="inlineStr">
        <is>
          <t>RECEBIMENTO</t>
        </is>
      </c>
      <c r="D5134" s="2" t="inlineStr">
        <is>
          <t>5113687</t>
        </is>
      </c>
      <c r="E5134" s="2" t="inlineStr">
        <is>
          <t>Kawan Dickson Jesus Dos Santos</t>
        </is>
      </c>
      <c r="F5134" s="2" t="n">
        <v>10</v>
      </c>
      <c r="G5134" s="2" t="n">
        <v>0.19</v>
      </c>
      <c r="H5134" s="2" t="n">
        <v>53</v>
      </c>
      <c r="I5134" s="2" t="n">
        <v>0</v>
      </c>
      <c r="J5134" s="2" t="inlineStr">
        <is>
          <t>GPA</t>
        </is>
      </c>
    </row>
    <row r="5135">
      <c r="A5135" s="2" t="n">
        <v>8</v>
      </c>
      <c r="B5135" s="2" t="n">
        <v>7801</v>
      </c>
      <c r="C5135" s="2" t="inlineStr">
        <is>
          <t>ATIVIDADE OP. EMP.</t>
        </is>
      </c>
      <c r="D5135" s="2" t="inlineStr">
        <is>
          <t>5115418</t>
        </is>
      </c>
      <c r="E5135" s="2" t="inlineStr">
        <is>
          <t>Diego Rodrigues Hidalgo</t>
        </is>
      </c>
      <c r="F5135" s="2" t="n">
        <v>5159</v>
      </c>
      <c r="G5135" s="2" t="n">
        <v>168.47</v>
      </c>
      <c r="H5135" s="2" t="n">
        <v>31</v>
      </c>
      <c r="I5135" s="2" t="n">
        <v>0</v>
      </c>
      <c r="J5135" s="2" t="inlineStr">
        <is>
          <t>GPA</t>
        </is>
      </c>
    </row>
    <row r="5136">
      <c r="A5136" s="2" t="n">
        <v>8</v>
      </c>
      <c r="B5136" s="2" t="n">
        <v>7801</v>
      </c>
      <c r="C5136" s="2" t="inlineStr">
        <is>
          <t>CARREGAMENTO</t>
        </is>
      </c>
      <c r="D5136" s="2" t="inlineStr">
        <is>
          <t>5122490</t>
        </is>
      </c>
      <c r="E5136" s="2" t="inlineStr">
        <is>
          <t>Luciano Silva Lopes</t>
        </is>
      </c>
      <c r="F5136" s="2" t="n">
        <v>1980</v>
      </c>
      <c r="G5136" s="2" t="n">
        <v>55.45</v>
      </c>
      <c r="H5136" s="2" t="n">
        <v>36</v>
      </c>
      <c r="I5136" s="2" t="n">
        <v>0</v>
      </c>
      <c r="J5136" s="2" t="inlineStr">
        <is>
          <t>GPA</t>
        </is>
      </c>
    </row>
    <row r="5137">
      <c r="A5137" s="2" t="n">
        <v>8</v>
      </c>
      <c r="B5137" s="2" t="n">
        <v>7801</v>
      </c>
      <c r="C5137" s="2" t="inlineStr">
        <is>
          <t>PUXADA RECEB</t>
        </is>
      </c>
      <c r="D5137" s="2" t="inlineStr">
        <is>
          <t>5122490</t>
        </is>
      </c>
      <c r="E5137" s="2" t="inlineStr">
        <is>
          <t>Luciano Silva Lopes</t>
        </is>
      </c>
      <c r="F5137" s="2" t="n">
        <v>2</v>
      </c>
      <c r="G5137" s="2" t="n">
        <v>0.58</v>
      </c>
      <c r="H5137" s="2" t="n">
        <v>3</v>
      </c>
      <c r="I5137" s="2" t="n">
        <v>0</v>
      </c>
      <c r="J5137" s="2" t="inlineStr">
        <is>
          <t>GPA</t>
        </is>
      </c>
    </row>
    <row r="5138">
      <c r="A5138" s="2" t="n">
        <v>8</v>
      </c>
      <c r="B5138" s="2" t="n">
        <v>7801</v>
      </c>
      <c r="C5138" s="2" t="inlineStr">
        <is>
          <t>CARREGAMENTO</t>
        </is>
      </c>
      <c r="D5138" s="2" t="inlineStr">
        <is>
          <t>5125600</t>
        </is>
      </c>
      <c r="E5138" s="2" t="inlineStr">
        <is>
          <t>Alexandre Luis Viana Privado</t>
        </is>
      </c>
      <c r="F5138" s="2" t="n">
        <v>839</v>
      </c>
      <c r="G5138" s="2" t="n">
        <v>63.45</v>
      </c>
      <c r="H5138" s="2" t="n">
        <v>13</v>
      </c>
      <c r="I5138" s="2" t="n">
        <v>0</v>
      </c>
      <c r="J5138" s="2" t="inlineStr">
        <is>
          <t>GPA</t>
        </is>
      </c>
    </row>
    <row r="5139">
      <c r="A5139" s="2" t="n">
        <v>8</v>
      </c>
      <c r="B5139" s="2" t="n">
        <v>7801</v>
      </c>
      <c r="C5139" s="2" t="inlineStr">
        <is>
          <t>PUXADA RECEB</t>
        </is>
      </c>
      <c r="D5139" s="2" t="inlineStr">
        <is>
          <t>5128552</t>
        </is>
      </c>
      <c r="E5139" s="2" t="inlineStr">
        <is>
          <t>Vinicius Azevedo Do Carmo</t>
        </is>
      </c>
      <c r="F5139" s="2" t="n">
        <v>100</v>
      </c>
      <c r="G5139" s="2" t="n">
        <v>103.74</v>
      </c>
      <c r="H5139" s="2" t="n">
        <v>1</v>
      </c>
      <c r="I5139" s="2" t="n">
        <v>0</v>
      </c>
      <c r="J5139" s="2" t="inlineStr">
        <is>
          <t>GPA</t>
        </is>
      </c>
    </row>
    <row r="5140">
      <c r="A5140" s="2" t="n">
        <v>8</v>
      </c>
      <c r="B5140" s="2" t="n">
        <v>7801</v>
      </c>
      <c r="C5140" s="2" t="inlineStr">
        <is>
          <t>ATIVIDADE OP. EMP.</t>
        </is>
      </c>
      <c r="D5140" s="2" t="inlineStr">
        <is>
          <t>513395</t>
        </is>
      </c>
      <c r="E5140" s="2" t="inlineStr">
        <is>
          <t>Uberlandia De Lima E Silva</t>
        </is>
      </c>
      <c r="F5140" s="2" t="n">
        <v>1053</v>
      </c>
      <c r="G5140" s="2" t="n">
        <v>176.92</v>
      </c>
      <c r="H5140" s="2" t="n">
        <v>6</v>
      </c>
      <c r="I5140" s="2" t="n">
        <v>0</v>
      </c>
      <c r="J5140" s="2" t="inlineStr">
        <is>
          <t>GPA</t>
        </is>
      </c>
    </row>
    <row r="5141">
      <c r="A5141" s="2" t="n">
        <v>8</v>
      </c>
      <c r="B5141" s="2" t="n">
        <v>7801</v>
      </c>
      <c r="C5141" s="2" t="inlineStr">
        <is>
          <t>CARREGAMENTO</t>
        </is>
      </c>
      <c r="D5141" s="2" t="inlineStr">
        <is>
          <t>5144280</t>
        </is>
      </c>
      <c r="E5141" s="2" t="inlineStr">
        <is>
          <t>Tiago Farias Da Costa</t>
        </is>
      </c>
      <c r="F5141" s="2" t="n">
        <v>206</v>
      </c>
      <c r="G5141" s="2" t="n">
        <v>34.29</v>
      </c>
      <c r="H5141" s="2" t="n">
        <v>6</v>
      </c>
      <c r="I5141" s="2" t="n">
        <v>0</v>
      </c>
      <c r="J5141" s="2" t="inlineStr">
        <is>
          <t>GPA</t>
        </is>
      </c>
    </row>
    <row r="5142">
      <c r="A5142" s="2" t="n">
        <v>8</v>
      </c>
      <c r="B5142" s="2" t="n">
        <v>7801</v>
      </c>
      <c r="C5142" s="2" t="inlineStr">
        <is>
          <t>SEPARACAO</t>
        </is>
      </c>
      <c r="D5142" s="2" t="inlineStr">
        <is>
          <t>5144280</t>
        </is>
      </c>
      <c r="E5142" s="2" t="inlineStr">
        <is>
          <t>Tiago Farias Da Costa</t>
        </is>
      </c>
      <c r="F5142" s="2" t="n">
        <v>75</v>
      </c>
      <c r="G5142" s="2" t="n">
        <v>4.62</v>
      </c>
      <c r="H5142" s="2" t="n">
        <v>16</v>
      </c>
      <c r="I5142" s="2" t="n">
        <v>0</v>
      </c>
      <c r="J5142" s="2" t="inlineStr">
        <is>
          <t>GPA</t>
        </is>
      </c>
    </row>
    <row r="5143">
      <c r="A5143" s="2" t="n">
        <v>8</v>
      </c>
      <c r="B5143" s="2" t="n">
        <v>7801</v>
      </c>
      <c r="C5143" s="2" t="inlineStr">
        <is>
          <t>PUXADA RECEB</t>
        </is>
      </c>
      <c r="D5143" s="2" t="inlineStr">
        <is>
          <t>5144485</t>
        </is>
      </c>
      <c r="E5143" s="2" t="inlineStr">
        <is>
          <t>Ezequiel Teodoro Batista</t>
        </is>
      </c>
      <c r="F5143" s="2" t="n">
        <v>480</v>
      </c>
      <c r="G5143" s="2" t="n">
        <v>24.47</v>
      </c>
      <c r="H5143" s="2" t="n">
        <v>20</v>
      </c>
      <c r="I5143" s="2" t="n">
        <v>0</v>
      </c>
      <c r="J5143" s="2" t="inlineStr">
        <is>
          <t>GPA</t>
        </is>
      </c>
    </row>
    <row r="5144">
      <c r="A5144" s="2" t="n">
        <v>8</v>
      </c>
      <c r="B5144" s="2" t="n">
        <v>7801</v>
      </c>
      <c r="C5144" s="2" t="inlineStr">
        <is>
          <t>PUXADA RECEB</t>
        </is>
      </c>
      <c r="D5144" s="2" t="inlineStr">
        <is>
          <t>5209323</t>
        </is>
      </c>
      <c r="E5144" s="2" t="inlineStr">
        <is>
          <t>ROBENILDO FRANCISCO DA SILVA</t>
        </is>
      </c>
      <c r="F5144" s="2" t="n">
        <v>7</v>
      </c>
      <c r="G5144" s="2" t="n">
        <v>8.23</v>
      </c>
      <c r="H5144" s="2" t="n">
        <v>1</v>
      </c>
      <c r="I5144" s="2" t="n">
        <v>0</v>
      </c>
      <c r="J5144" s="2" t="inlineStr">
        <is>
          <t>GPA</t>
        </is>
      </c>
    </row>
    <row r="5145">
      <c r="A5145" s="2" t="n">
        <v>8</v>
      </c>
      <c r="B5145" s="2" t="n">
        <v>7801</v>
      </c>
      <c r="C5145" s="2" t="inlineStr">
        <is>
          <t>RECEBIMENTO</t>
        </is>
      </c>
      <c r="D5145" s="2" t="inlineStr">
        <is>
          <t>5209323</t>
        </is>
      </c>
      <c r="E5145" s="2" t="inlineStr">
        <is>
          <t>ROBENILDO FRANCISCO DA SILVA</t>
        </is>
      </c>
      <c r="F5145" s="2" t="n">
        <v>7</v>
      </c>
      <c r="G5145" s="2" t="n">
        <v>8.710000000000001</v>
      </c>
      <c r="H5145" s="2" t="n">
        <v>1</v>
      </c>
      <c r="I5145" s="2" t="n">
        <v>0</v>
      </c>
      <c r="J5145" s="2" t="inlineStr">
        <is>
          <t>GPA</t>
        </is>
      </c>
    </row>
    <row r="5146">
      <c r="A5146" s="2" t="n">
        <v>8</v>
      </c>
      <c r="B5146" s="2" t="n">
        <v>7801</v>
      </c>
      <c r="C5146" s="2" t="inlineStr">
        <is>
          <t>SEPARACAO</t>
        </is>
      </c>
      <c r="D5146" s="2" t="inlineStr">
        <is>
          <t>5223350</t>
        </is>
      </c>
      <c r="E5146" s="2" t="inlineStr">
        <is>
          <t>Salvandir Jose Pereira</t>
        </is>
      </c>
      <c r="F5146" s="2" t="n">
        <v>323</v>
      </c>
      <c r="G5146" s="2" t="n">
        <v>4.2</v>
      </c>
      <c r="H5146" s="2" t="n">
        <v>77</v>
      </c>
      <c r="I5146" s="2" t="n">
        <v>0</v>
      </c>
      <c r="J5146" s="2" t="inlineStr">
        <is>
          <t>GPA</t>
        </is>
      </c>
    </row>
    <row r="5147">
      <c r="A5147" s="2" t="n">
        <v>8</v>
      </c>
      <c r="B5147" s="2" t="n">
        <v>7801</v>
      </c>
      <c r="C5147" s="2" t="inlineStr">
        <is>
          <t>CARREGAMENTO</t>
        </is>
      </c>
      <c r="D5147" s="2" t="inlineStr">
        <is>
          <t>5224349</t>
        </is>
      </c>
      <c r="E5147" s="2" t="inlineStr">
        <is>
          <t>ALISSON SELES DA SILVA</t>
        </is>
      </c>
      <c r="F5147" s="2" t="n">
        <v>99</v>
      </c>
      <c r="G5147" s="2" t="n">
        <v>11.03</v>
      </c>
      <c r="H5147" s="2" t="n">
        <v>9</v>
      </c>
      <c r="I5147" s="2" t="n">
        <v>0</v>
      </c>
      <c r="J5147" s="2" t="inlineStr">
        <is>
          <t>GPA</t>
        </is>
      </c>
    </row>
    <row r="5148">
      <c r="A5148" s="2" t="n">
        <v>8</v>
      </c>
      <c r="B5148" s="2" t="n">
        <v>7801</v>
      </c>
      <c r="C5148" s="2" t="inlineStr">
        <is>
          <t>PUXADA RECEB</t>
        </is>
      </c>
      <c r="D5148" s="2" t="inlineStr">
        <is>
          <t>5235588</t>
        </is>
      </c>
      <c r="E5148" s="2" t="inlineStr">
        <is>
          <t>WELLINGTON LUIZ DE OLIVEIRA</t>
        </is>
      </c>
      <c r="F5148" s="2" t="n">
        <v>211</v>
      </c>
      <c r="G5148" s="2" t="n">
        <v>23.41</v>
      </c>
      <c r="H5148" s="2" t="n">
        <v>9</v>
      </c>
      <c r="I5148" s="2" t="n">
        <v>0</v>
      </c>
      <c r="J5148" s="2" t="inlineStr">
        <is>
          <t>GPA</t>
        </is>
      </c>
    </row>
    <row r="5149">
      <c r="A5149" s="2" t="n">
        <v>8</v>
      </c>
      <c r="B5149" s="2" t="n">
        <v>7801</v>
      </c>
      <c r="C5149" s="2" t="inlineStr">
        <is>
          <t>CARREGAMENTO</t>
        </is>
      </c>
      <c r="D5149" s="2" t="inlineStr">
        <is>
          <t>5262496</t>
        </is>
      </c>
      <c r="E5149" s="2" t="inlineStr">
        <is>
          <t>Daniel De Santana</t>
        </is>
      </c>
      <c r="F5149" s="2" t="n">
        <v>21</v>
      </c>
      <c r="G5149" s="2" t="n">
        <v>2.18</v>
      </c>
      <c r="H5149" s="2" t="n">
        <v>10</v>
      </c>
      <c r="I5149" s="2" t="n">
        <v>0</v>
      </c>
      <c r="J5149" s="2" t="inlineStr">
        <is>
          <t>GPA</t>
        </is>
      </c>
    </row>
    <row r="5150">
      <c r="A5150" s="2" t="n">
        <v>8</v>
      </c>
      <c r="B5150" s="2" t="n">
        <v>7801</v>
      </c>
      <c r="C5150" s="2" t="inlineStr">
        <is>
          <t>CARREGAMENTO</t>
        </is>
      </c>
      <c r="D5150" s="2" t="inlineStr">
        <is>
          <t>5273862</t>
        </is>
      </c>
      <c r="E5150" s="2" t="inlineStr">
        <is>
          <t>Reinilson Santos Conceicao</t>
        </is>
      </c>
      <c r="F5150" s="2" t="n">
        <v>100</v>
      </c>
      <c r="G5150" s="2" t="n">
        <v>5.41</v>
      </c>
      <c r="H5150" s="2" t="n">
        <v>18</v>
      </c>
      <c r="I5150" s="2" t="n">
        <v>0</v>
      </c>
      <c r="J5150" s="2" t="inlineStr">
        <is>
          <t>GPA</t>
        </is>
      </c>
    </row>
    <row r="5151">
      <c r="A5151" s="2" t="n">
        <v>8</v>
      </c>
      <c r="B5151" s="2" t="n">
        <v>7801</v>
      </c>
      <c r="C5151" s="2" t="inlineStr">
        <is>
          <t>SEPARACAO</t>
        </is>
      </c>
      <c r="D5151" s="2" t="inlineStr">
        <is>
          <t>5285941</t>
        </is>
      </c>
      <c r="E5151" s="2" t="inlineStr">
        <is>
          <t>Marcos Vinicius Ferreira Dourado</t>
        </is>
      </c>
      <c r="F5151" s="2" t="n">
        <v>79</v>
      </c>
      <c r="G5151" s="2" t="n">
        <v>2.03</v>
      </c>
      <c r="H5151" s="2" t="n">
        <v>39</v>
      </c>
      <c r="I5151" s="2" t="n">
        <v>0</v>
      </c>
      <c r="J5151" s="2" t="inlineStr">
        <is>
          <t>GPA</t>
        </is>
      </c>
    </row>
    <row r="5152">
      <c r="A5152" s="2" t="n">
        <v>8</v>
      </c>
      <c r="B5152" s="2" t="n">
        <v>7801</v>
      </c>
      <c r="C5152" s="2" t="inlineStr">
        <is>
          <t>ATIVIDADE OP. EMP.</t>
        </is>
      </c>
      <c r="D5152" s="2" t="inlineStr">
        <is>
          <t>5314739</t>
        </is>
      </c>
      <c r="E5152" s="2" t="inlineStr">
        <is>
          <t>Jeferson Ferreira Idalino</t>
        </is>
      </c>
      <c r="F5152" s="2" t="n">
        <v>1861</v>
      </c>
      <c r="G5152" s="2" t="n">
        <v>179.63</v>
      </c>
      <c r="H5152" s="2" t="n">
        <v>10</v>
      </c>
      <c r="I5152" s="2" t="n">
        <v>0</v>
      </c>
      <c r="J5152" s="2" t="inlineStr">
        <is>
          <t>GPA</t>
        </is>
      </c>
    </row>
    <row r="5153">
      <c r="A5153" s="2" t="n">
        <v>8</v>
      </c>
      <c r="B5153" s="2" t="n">
        <v>7801</v>
      </c>
      <c r="C5153" s="2" t="inlineStr">
        <is>
          <t>ATIVIDADE OP. EMP.</t>
        </is>
      </c>
      <c r="D5153" s="2" t="inlineStr">
        <is>
          <t>5321450</t>
        </is>
      </c>
      <c r="E5153" s="2" t="inlineStr">
        <is>
          <t>FELIPE COPE CAMPOS</t>
        </is>
      </c>
      <c r="F5153" s="2" t="n">
        <v>1723</v>
      </c>
      <c r="G5153" s="2" t="n">
        <v>160.74</v>
      </c>
      <c r="H5153" s="2" t="n">
        <v>11</v>
      </c>
      <c r="I5153" s="2" t="n">
        <v>0</v>
      </c>
      <c r="J5153" s="2" t="inlineStr">
        <is>
          <t>GPA</t>
        </is>
      </c>
    </row>
    <row r="5154">
      <c r="A5154" s="2" t="n">
        <v>8</v>
      </c>
      <c r="B5154" s="2" t="n">
        <v>7801</v>
      </c>
      <c r="C5154" s="2" t="inlineStr">
        <is>
          <t>CARREGAMENTO</t>
        </is>
      </c>
      <c r="D5154" s="2" t="inlineStr">
        <is>
          <t>5332095</t>
        </is>
      </c>
      <c r="E5154" s="2" t="inlineStr">
        <is>
          <t>Lucas Da Silva Gaspar Lopes</t>
        </is>
      </c>
      <c r="F5154" s="2" t="n">
        <v>197</v>
      </c>
      <c r="G5154" s="2" t="n">
        <v>18.43</v>
      </c>
      <c r="H5154" s="2" t="n">
        <v>11</v>
      </c>
      <c r="I5154" s="2" t="n">
        <v>0</v>
      </c>
      <c r="J5154" s="2" t="inlineStr">
        <is>
          <t>GPA</t>
        </is>
      </c>
    </row>
    <row r="5155">
      <c r="A5155" s="2" t="n">
        <v>8</v>
      </c>
      <c r="B5155" s="2" t="n">
        <v>7801</v>
      </c>
      <c r="C5155" s="2" t="inlineStr">
        <is>
          <t>ATIVIDADE OP. EMP.</t>
        </is>
      </c>
      <c r="D5155" s="2" t="inlineStr">
        <is>
          <t>5342112</t>
        </is>
      </c>
      <c r="E5155" s="2" t="inlineStr">
        <is>
          <t>Marcio Francisco De Souza</t>
        </is>
      </c>
      <c r="F5155" s="2" t="n">
        <v>2098</v>
      </c>
      <c r="G5155" s="2" t="n">
        <v>145.57</v>
      </c>
      <c r="H5155" s="2" t="n">
        <v>14</v>
      </c>
      <c r="I5155" s="2" t="n">
        <v>0</v>
      </c>
      <c r="J5155" s="2" t="inlineStr">
        <is>
          <t>GPA</t>
        </is>
      </c>
    </row>
    <row r="5156">
      <c r="A5156" s="2" t="n">
        <v>8</v>
      </c>
      <c r="B5156" s="2" t="n">
        <v>7801</v>
      </c>
      <c r="C5156" s="2" t="inlineStr">
        <is>
          <t>CARREGAMENTO</t>
        </is>
      </c>
      <c r="D5156" s="2" t="inlineStr">
        <is>
          <t>5351545</t>
        </is>
      </c>
      <c r="E5156" s="2" t="inlineStr">
        <is>
          <t>GUSTAVO GUSTAVO MONTEIRO ARRUDAS</t>
        </is>
      </c>
      <c r="F5156" s="2" t="n">
        <v>393</v>
      </c>
      <c r="G5156" s="2" t="n">
        <v>49.77</v>
      </c>
      <c r="H5156" s="2" t="n">
        <v>8</v>
      </c>
      <c r="I5156" s="2" t="n">
        <v>0</v>
      </c>
      <c r="J5156" s="2" t="inlineStr">
        <is>
          <t>GPA</t>
        </is>
      </c>
    </row>
    <row r="5157">
      <c r="A5157" s="2" t="n">
        <v>8</v>
      </c>
      <c r="B5157" s="2" t="n">
        <v>7801</v>
      </c>
      <c r="C5157" s="2" t="inlineStr">
        <is>
          <t>SEPARACAO</t>
        </is>
      </c>
      <c r="D5157" s="2" t="inlineStr">
        <is>
          <t>5356768</t>
        </is>
      </c>
      <c r="E5157" s="2" t="inlineStr">
        <is>
          <t>Daniel Santos Soares</t>
        </is>
      </c>
      <c r="F5157" s="2" t="n">
        <v>2813</v>
      </c>
      <c r="G5157" s="2" t="n">
        <v>103.78</v>
      </c>
      <c r="H5157" s="2" t="n">
        <v>27</v>
      </c>
      <c r="I5157" s="2" t="n">
        <v>0</v>
      </c>
      <c r="J5157" s="2" t="inlineStr">
        <is>
          <t>GPA</t>
        </is>
      </c>
    </row>
    <row r="5158">
      <c r="A5158" s="2" t="n">
        <v>8</v>
      </c>
      <c r="B5158" s="2" t="n">
        <v>7801</v>
      </c>
      <c r="C5158" s="2" t="inlineStr">
        <is>
          <t>SEPARACAO</t>
        </is>
      </c>
      <c r="D5158" s="2" t="inlineStr">
        <is>
          <t>5358450</t>
        </is>
      </c>
      <c r="E5158" s="2" t="inlineStr">
        <is>
          <t>Willians Xavier Da Silva</t>
        </is>
      </c>
      <c r="F5158" s="2" t="n">
        <v>915</v>
      </c>
      <c r="G5158" s="2" t="n">
        <v>35.81</v>
      </c>
      <c r="H5158" s="2" t="n">
        <v>26</v>
      </c>
      <c r="I5158" s="2" t="n">
        <v>0</v>
      </c>
      <c r="J5158" s="2" t="inlineStr">
        <is>
          <t>GPA</t>
        </is>
      </c>
    </row>
    <row r="5159">
      <c r="A5159" s="2" t="n">
        <v>8</v>
      </c>
      <c r="B5159" s="2" t="n">
        <v>7801</v>
      </c>
      <c r="C5159" s="2" t="inlineStr">
        <is>
          <t>CARREGAMENTO</t>
        </is>
      </c>
      <c r="D5159" s="2" t="inlineStr">
        <is>
          <t>5360463</t>
        </is>
      </c>
      <c r="E5159" s="2" t="inlineStr">
        <is>
          <t>Wesley Magalhaes Braga</t>
        </is>
      </c>
      <c r="F5159" s="2" t="n">
        <v>260</v>
      </c>
      <c r="G5159" s="2" t="n">
        <v>7.5</v>
      </c>
      <c r="H5159" s="2" t="n">
        <v>35</v>
      </c>
      <c r="I5159" s="2" t="n">
        <v>0</v>
      </c>
      <c r="J5159" s="2" t="inlineStr">
        <is>
          <t>GPA</t>
        </is>
      </c>
    </row>
    <row r="5160">
      <c r="A5160" s="2" t="n">
        <v>8</v>
      </c>
      <c r="B5160" s="2" t="n">
        <v>7801</v>
      </c>
      <c r="C5160" s="2" t="inlineStr">
        <is>
          <t>CARREGAMENTO</t>
        </is>
      </c>
      <c r="D5160" s="2" t="inlineStr">
        <is>
          <t>5369266</t>
        </is>
      </c>
      <c r="E5160" s="2" t="inlineStr">
        <is>
          <t>Jose Daniel Pereira De Figueiredo</t>
        </is>
      </c>
      <c r="F5160" s="2" t="n">
        <v>209</v>
      </c>
      <c r="G5160" s="2" t="n">
        <v>38.45</v>
      </c>
      <c r="H5160" s="2" t="n">
        <v>5</v>
      </c>
      <c r="I5160" s="2" t="n">
        <v>0</v>
      </c>
      <c r="J5160" s="2" t="inlineStr">
        <is>
          <t>GPA</t>
        </is>
      </c>
    </row>
    <row r="5161">
      <c r="A5161" s="2" t="n">
        <v>8</v>
      </c>
      <c r="B5161" s="2" t="n">
        <v>7801</v>
      </c>
      <c r="C5161" s="2" t="inlineStr">
        <is>
          <t>ATIVIDADE OP. EMP.</t>
        </is>
      </c>
      <c r="D5161" s="2" t="inlineStr">
        <is>
          <t>537071</t>
        </is>
      </c>
      <c r="E5161" s="2" t="inlineStr">
        <is>
          <t>Gilmar De Azevedo Matos</t>
        </is>
      </c>
      <c r="F5161" s="2" t="n">
        <v>3775</v>
      </c>
      <c r="G5161" s="2" t="n">
        <v>142.28</v>
      </c>
      <c r="H5161" s="2" t="n">
        <v>27</v>
      </c>
      <c r="I5161" s="2" t="n">
        <v>0</v>
      </c>
      <c r="J5161" s="2" t="inlineStr">
        <is>
          <t>GPA</t>
        </is>
      </c>
    </row>
    <row r="5162">
      <c r="A5162" s="2" t="n">
        <v>8</v>
      </c>
      <c r="B5162" s="2" t="n">
        <v>7801</v>
      </c>
      <c r="C5162" s="2" t="inlineStr">
        <is>
          <t>CARREGAMENTO</t>
        </is>
      </c>
      <c r="D5162" s="2" t="inlineStr">
        <is>
          <t>5370868</t>
        </is>
      </c>
      <c r="E5162" s="2" t="inlineStr">
        <is>
          <t>GUSTAVO HENRIQUE FERREIRA DOS SANTOS</t>
        </is>
      </c>
      <c r="F5162" s="2" t="n">
        <v>31</v>
      </c>
      <c r="G5162" s="2" t="n">
        <v>11.22</v>
      </c>
      <c r="H5162" s="2" t="n">
        <v>3</v>
      </c>
      <c r="I5162" s="2" t="n">
        <v>0</v>
      </c>
      <c r="J5162" s="2" t="inlineStr">
        <is>
          <t>GPA</t>
        </is>
      </c>
    </row>
    <row r="5163">
      <c r="A5163" s="2" t="n">
        <v>8</v>
      </c>
      <c r="B5163" s="2" t="n">
        <v>7801</v>
      </c>
      <c r="C5163" s="2" t="inlineStr">
        <is>
          <t>PUXADA RECEB</t>
        </is>
      </c>
      <c r="D5163" s="2" t="inlineStr">
        <is>
          <t>5370868</t>
        </is>
      </c>
      <c r="E5163" s="2" t="inlineStr">
        <is>
          <t>GUSTAVO HENRIQUE FERREIRA DOS SANTOS</t>
        </is>
      </c>
      <c r="F5163" s="2" t="n">
        <v>1</v>
      </c>
      <c r="G5163" s="2" t="n">
        <v>6.67</v>
      </c>
      <c r="H5163" s="2" t="n">
        <v>0</v>
      </c>
      <c r="I5163" s="2" t="n">
        <v>0</v>
      </c>
      <c r="J5163" s="2" t="inlineStr">
        <is>
          <t>GPA</t>
        </is>
      </c>
    </row>
    <row r="5164">
      <c r="A5164" s="2" t="n">
        <v>8</v>
      </c>
      <c r="B5164" s="2" t="n">
        <v>7801</v>
      </c>
      <c r="C5164" s="2" t="inlineStr">
        <is>
          <t>RECEBIMENTO</t>
        </is>
      </c>
      <c r="D5164" s="2" t="inlineStr">
        <is>
          <t>5370868</t>
        </is>
      </c>
      <c r="E5164" s="2" t="inlineStr">
        <is>
          <t>GUSTAVO HENRIQUE FERREIRA DOS SANTOS</t>
        </is>
      </c>
      <c r="F5164" s="2" t="n">
        <v>1</v>
      </c>
      <c r="G5164" s="2" t="n">
        <v>3.88</v>
      </c>
      <c r="H5164" s="2" t="n">
        <v>0</v>
      </c>
      <c r="I5164" s="2" t="n">
        <v>0</v>
      </c>
      <c r="J5164" s="2" t="inlineStr">
        <is>
          <t>GPA</t>
        </is>
      </c>
    </row>
    <row r="5165">
      <c r="A5165" s="2" t="n">
        <v>8</v>
      </c>
      <c r="B5165" s="2" t="n">
        <v>7801</v>
      </c>
      <c r="C5165" s="2" t="inlineStr">
        <is>
          <t>SEPARACAO</t>
        </is>
      </c>
      <c r="D5165" s="2" t="inlineStr">
        <is>
          <t>5370868</t>
        </is>
      </c>
      <c r="E5165" s="2" t="inlineStr">
        <is>
          <t>GUSTAVO HENRIQUE FERREIRA DOS SANTOS</t>
        </is>
      </c>
      <c r="F5165" s="2" t="n">
        <v>88</v>
      </c>
      <c r="G5165" s="2" t="n">
        <v>1.77</v>
      </c>
      <c r="H5165" s="2" t="n">
        <v>50</v>
      </c>
      <c r="I5165" s="2" t="n">
        <v>0</v>
      </c>
      <c r="J5165" s="2" t="inlineStr">
        <is>
          <t>GPA</t>
        </is>
      </c>
    </row>
    <row r="5166">
      <c r="A5166" s="2" t="n">
        <v>8</v>
      </c>
      <c r="B5166" s="2" t="n">
        <v>7801</v>
      </c>
      <c r="C5166" s="2" t="inlineStr">
        <is>
          <t>RECEBIMENTO</t>
        </is>
      </c>
      <c r="D5166" s="2" t="inlineStr">
        <is>
          <t>5395836</t>
        </is>
      </c>
      <c r="E5166" s="2" t="inlineStr">
        <is>
          <t>BRUNO SOUZA ALMEIDA</t>
        </is>
      </c>
      <c r="F5166" s="2" t="n">
        <v>41</v>
      </c>
      <c r="G5166" s="2" t="n">
        <v>6.67</v>
      </c>
      <c r="H5166" s="2" t="n">
        <v>6</v>
      </c>
      <c r="I5166" s="2" t="n">
        <v>0</v>
      </c>
      <c r="J5166" s="2" t="inlineStr">
        <is>
          <t>GPA</t>
        </is>
      </c>
    </row>
    <row r="5167">
      <c r="A5167" s="2" t="n">
        <v>8</v>
      </c>
      <c r="B5167" s="2" t="n">
        <v>7801</v>
      </c>
      <c r="C5167" s="2" t="inlineStr">
        <is>
          <t>SEPARACAO</t>
        </is>
      </c>
      <c r="D5167" s="2" t="inlineStr">
        <is>
          <t>5395836</t>
        </is>
      </c>
      <c r="E5167" s="2" t="inlineStr">
        <is>
          <t>BRUNO SOUZA ALMEIDA</t>
        </is>
      </c>
      <c r="F5167" s="2" t="n">
        <v>1412</v>
      </c>
      <c r="G5167" s="2" t="n">
        <v>47.2</v>
      </c>
      <c r="H5167" s="2" t="n">
        <v>30</v>
      </c>
      <c r="I5167" s="2" t="n">
        <v>0</v>
      </c>
      <c r="J5167" s="2" t="inlineStr">
        <is>
          <t>GPA</t>
        </is>
      </c>
    </row>
    <row r="5168">
      <c r="A5168" s="2" t="n">
        <v>8</v>
      </c>
      <c r="B5168" s="2" t="n">
        <v>7801</v>
      </c>
      <c r="C5168" s="2" t="inlineStr">
        <is>
          <t>PUXADA RECEB</t>
        </is>
      </c>
      <c r="D5168" s="2" t="inlineStr">
        <is>
          <t>5399564</t>
        </is>
      </c>
      <c r="E5168" s="2" t="inlineStr">
        <is>
          <t>ERICK VASCONCELOS FRANCO DE SA</t>
        </is>
      </c>
      <c r="F5168" s="2" t="n">
        <v>409</v>
      </c>
      <c r="G5168" s="2" t="n">
        <v>31.32</v>
      </c>
      <c r="H5168" s="2" t="n">
        <v>13</v>
      </c>
      <c r="I5168" s="2" t="n">
        <v>0</v>
      </c>
      <c r="J5168" s="2" t="inlineStr">
        <is>
          <t>GPA</t>
        </is>
      </c>
    </row>
    <row r="5169">
      <c r="A5169" s="2" t="n">
        <v>8</v>
      </c>
      <c r="B5169" s="2" t="n">
        <v>7801</v>
      </c>
      <c r="C5169" s="2" t="inlineStr">
        <is>
          <t>CARREGAMENTO</t>
        </is>
      </c>
      <c r="D5169" s="2" t="inlineStr">
        <is>
          <t>5400813</t>
        </is>
      </c>
      <c r="E5169" s="2" t="inlineStr">
        <is>
          <t>Andrew ALVES DE OLIVEIRA</t>
        </is>
      </c>
      <c r="F5169" s="2" t="n">
        <v>498</v>
      </c>
      <c r="G5169" s="2" t="n">
        <v>20.73</v>
      </c>
      <c r="H5169" s="2" t="n">
        <v>24</v>
      </c>
      <c r="I5169" s="2" t="n">
        <v>0</v>
      </c>
      <c r="J5169" s="2" t="inlineStr">
        <is>
          <t>GPA</t>
        </is>
      </c>
    </row>
    <row r="5170">
      <c r="A5170" s="2" t="n">
        <v>8</v>
      </c>
      <c r="B5170" s="2" t="n">
        <v>7801</v>
      </c>
      <c r="C5170" s="2" t="inlineStr">
        <is>
          <t>CARREGAMENTO</t>
        </is>
      </c>
      <c r="D5170" s="2" t="inlineStr">
        <is>
          <t>5408075</t>
        </is>
      </c>
      <c r="E5170" s="2" t="inlineStr">
        <is>
          <t>LEIDE CLEA DO SACRAMENTO</t>
        </is>
      </c>
      <c r="F5170" s="2" t="n">
        <v>811</v>
      </c>
      <c r="G5170" s="2" t="n">
        <v>24.56</v>
      </c>
      <c r="H5170" s="2" t="n">
        <v>33</v>
      </c>
      <c r="I5170" s="2" t="n">
        <v>0</v>
      </c>
      <c r="J5170" s="2" t="inlineStr">
        <is>
          <t>GPA</t>
        </is>
      </c>
    </row>
    <row r="5171">
      <c r="A5171" s="2" t="n">
        <v>8</v>
      </c>
      <c r="B5171" s="2" t="n">
        <v>7801</v>
      </c>
      <c r="C5171" s="2" t="inlineStr">
        <is>
          <t>CARREGAMENTO</t>
        </is>
      </c>
      <c r="D5171" s="2" t="inlineStr">
        <is>
          <t>5408296</t>
        </is>
      </c>
      <c r="E5171" s="2" t="inlineStr">
        <is>
          <t>Wagner Ruffo Benedito</t>
        </is>
      </c>
      <c r="F5171" s="2" t="n">
        <v>535</v>
      </c>
      <c r="G5171" s="2" t="n">
        <v>36.1</v>
      </c>
      <c r="H5171" s="2" t="n">
        <v>15</v>
      </c>
      <c r="I5171" s="2" t="n">
        <v>0</v>
      </c>
      <c r="J5171" s="2" t="inlineStr">
        <is>
          <t>GPA</t>
        </is>
      </c>
    </row>
    <row r="5172">
      <c r="A5172" s="2" t="n">
        <v>8</v>
      </c>
      <c r="B5172" s="2" t="n">
        <v>7801</v>
      </c>
      <c r="C5172" s="2" t="inlineStr">
        <is>
          <t>PUXADA RECEB</t>
        </is>
      </c>
      <c r="D5172" s="2" t="inlineStr">
        <is>
          <t>5410339</t>
        </is>
      </c>
      <c r="E5172" s="2" t="inlineStr">
        <is>
          <t>Gustavo Pereira Araujo Leite</t>
        </is>
      </c>
      <c r="F5172" s="2" t="n">
        <v>121</v>
      </c>
      <c r="G5172" s="2" t="n">
        <v>17.01</v>
      </c>
      <c r="H5172" s="2" t="n">
        <v>7</v>
      </c>
      <c r="I5172" s="2" t="n">
        <v>0</v>
      </c>
      <c r="J5172" s="2" t="inlineStr">
        <is>
          <t>GPA</t>
        </is>
      </c>
    </row>
    <row r="5173">
      <c r="A5173" s="2" t="n">
        <v>8</v>
      </c>
      <c r="B5173" s="2" t="n">
        <v>7801</v>
      </c>
      <c r="C5173" s="2" t="inlineStr">
        <is>
          <t>RECEBIMENTO</t>
        </is>
      </c>
      <c r="D5173" s="2" t="inlineStr">
        <is>
          <t>5410339</t>
        </is>
      </c>
      <c r="E5173" s="2" t="inlineStr">
        <is>
          <t>Gustavo Pereira Araujo Leite</t>
        </is>
      </c>
      <c r="F5173" s="2" t="n">
        <v>3</v>
      </c>
      <c r="G5173" s="2" t="n">
        <v>14.29</v>
      </c>
      <c r="H5173" s="2" t="n">
        <v>0</v>
      </c>
      <c r="I5173" s="2" t="n">
        <v>0</v>
      </c>
      <c r="J5173" s="2" t="inlineStr">
        <is>
          <t>GPA</t>
        </is>
      </c>
    </row>
    <row r="5174">
      <c r="A5174" s="2" t="n">
        <v>8</v>
      </c>
      <c r="B5174" s="2" t="n">
        <v>7801</v>
      </c>
      <c r="C5174" s="2" t="inlineStr">
        <is>
          <t>SEPARACAO</t>
        </is>
      </c>
      <c r="D5174" s="2" t="inlineStr">
        <is>
          <t>5411017</t>
        </is>
      </c>
      <c r="E5174" s="2" t="inlineStr">
        <is>
          <t>Edson Araujo Rosa</t>
        </is>
      </c>
      <c r="F5174" s="2" t="n">
        <v>6894</v>
      </c>
      <c r="G5174" s="2" t="n">
        <v>126.28</v>
      </c>
      <c r="H5174" s="2" t="n">
        <v>55</v>
      </c>
      <c r="I5174" s="2" t="n">
        <v>0</v>
      </c>
      <c r="J5174" s="2" t="inlineStr">
        <is>
          <t>GPA</t>
        </is>
      </c>
    </row>
    <row r="5175">
      <c r="A5175" s="2" t="n">
        <v>8</v>
      </c>
      <c r="B5175" s="2" t="n">
        <v>7801</v>
      </c>
      <c r="C5175" s="2" t="inlineStr">
        <is>
          <t>SEPARACAO</t>
        </is>
      </c>
      <c r="D5175" s="2" t="inlineStr">
        <is>
          <t>5420768</t>
        </is>
      </c>
      <c r="E5175" s="2" t="inlineStr">
        <is>
          <t>Rafael Tadeu Da Silva</t>
        </is>
      </c>
      <c r="F5175" s="2" t="n">
        <v>6896</v>
      </c>
      <c r="G5175" s="2" t="n">
        <v>114.3</v>
      </c>
      <c r="H5175" s="2" t="n">
        <v>60</v>
      </c>
      <c r="I5175" s="2" t="n">
        <v>0</v>
      </c>
      <c r="J5175" s="2" t="inlineStr">
        <is>
          <t>GPA</t>
        </is>
      </c>
    </row>
    <row r="5176">
      <c r="A5176" s="2" t="n">
        <v>8</v>
      </c>
      <c r="B5176" s="2" t="n">
        <v>7801</v>
      </c>
      <c r="C5176" s="2" t="inlineStr">
        <is>
          <t>PUXADA RECEB</t>
        </is>
      </c>
      <c r="D5176" s="2" t="inlineStr">
        <is>
          <t>5421004</t>
        </is>
      </c>
      <c r="E5176" s="2" t="inlineStr">
        <is>
          <t>Thatyane Dos Santos Marinho</t>
        </is>
      </c>
      <c r="F5176" s="2" t="n">
        <v>2643</v>
      </c>
      <c r="G5176" s="2" t="n">
        <v>142.58</v>
      </c>
      <c r="H5176" s="2" t="n">
        <v>19</v>
      </c>
      <c r="I5176" s="2" t="n">
        <v>0</v>
      </c>
      <c r="J5176" s="2" t="inlineStr">
        <is>
          <t>GPA</t>
        </is>
      </c>
    </row>
    <row r="5177">
      <c r="A5177" s="2" t="n">
        <v>8</v>
      </c>
      <c r="B5177" s="2" t="n">
        <v>7801</v>
      </c>
      <c r="C5177" s="2" t="inlineStr">
        <is>
          <t>SEPARACAO</t>
        </is>
      </c>
      <c r="D5177" s="2" t="inlineStr">
        <is>
          <t>5421004</t>
        </is>
      </c>
      <c r="E5177" s="2" t="inlineStr">
        <is>
          <t>Thatyane Dos Santos Marinho</t>
        </is>
      </c>
      <c r="F5177" s="2" t="n">
        <v>629</v>
      </c>
      <c r="G5177" s="2" t="n">
        <v>13.36</v>
      </c>
      <c r="H5177" s="2" t="n">
        <v>47</v>
      </c>
      <c r="I5177" s="2" t="n">
        <v>0</v>
      </c>
      <c r="J5177" s="2" t="inlineStr">
        <is>
          <t>GPA</t>
        </is>
      </c>
    </row>
    <row r="5178">
      <c r="A5178" s="2" t="n">
        <v>8</v>
      </c>
      <c r="B5178" s="2" t="n">
        <v>7801</v>
      </c>
      <c r="C5178" s="2" t="inlineStr">
        <is>
          <t>CARREGAMENTO</t>
        </is>
      </c>
      <c r="D5178" s="2" t="inlineStr">
        <is>
          <t>5421063</t>
        </is>
      </c>
      <c r="E5178" s="2" t="inlineStr">
        <is>
          <t>BRUNO ALVES DE CASTRO</t>
        </is>
      </c>
      <c r="F5178" s="2" t="n">
        <v>614</v>
      </c>
      <c r="G5178" s="2" t="n">
        <v>60.14</v>
      </c>
      <c r="H5178" s="2" t="n">
        <v>10</v>
      </c>
      <c r="I5178" s="2" t="n">
        <v>0</v>
      </c>
      <c r="J5178" s="2" t="inlineStr">
        <is>
          <t>GPA</t>
        </is>
      </c>
    </row>
    <row r="5179">
      <c r="A5179" s="2" t="n">
        <v>8</v>
      </c>
      <c r="B5179" s="2" t="n">
        <v>7801</v>
      </c>
      <c r="C5179" s="2" t="inlineStr">
        <is>
          <t>PUXADA RECEB</t>
        </is>
      </c>
      <c r="D5179" s="2" t="inlineStr">
        <is>
          <t>5421063</t>
        </is>
      </c>
      <c r="E5179" s="2" t="inlineStr">
        <is>
          <t>BRUNO ALVES DE CASTRO</t>
        </is>
      </c>
      <c r="F5179" s="2" t="n">
        <v>7</v>
      </c>
      <c r="G5179" s="2" t="n">
        <v>8.470000000000001</v>
      </c>
      <c r="H5179" s="2" t="n">
        <v>1</v>
      </c>
      <c r="I5179" s="2" t="n">
        <v>0</v>
      </c>
      <c r="J5179" s="2" t="inlineStr">
        <is>
          <t>GPA</t>
        </is>
      </c>
    </row>
    <row r="5180">
      <c r="A5180" s="2" t="n">
        <v>8</v>
      </c>
      <c r="B5180" s="2" t="n">
        <v>7801</v>
      </c>
      <c r="C5180" s="2" t="inlineStr">
        <is>
          <t>RECEBIMENTO</t>
        </is>
      </c>
      <c r="D5180" s="2" t="inlineStr">
        <is>
          <t>5421063</t>
        </is>
      </c>
      <c r="E5180" s="2" t="inlineStr">
        <is>
          <t>BRUNO ALVES DE CASTRO</t>
        </is>
      </c>
      <c r="F5180" s="2" t="n">
        <v>5</v>
      </c>
      <c r="G5180" s="2" t="n">
        <v>6.12</v>
      </c>
      <c r="H5180" s="2" t="n">
        <v>1</v>
      </c>
      <c r="I5180" s="2" t="n">
        <v>0</v>
      </c>
      <c r="J5180" s="2" t="inlineStr">
        <is>
          <t>GPA</t>
        </is>
      </c>
    </row>
    <row r="5181">
      <c r="A5181" s="2" t="n">
        <v>8</v>
      </c>
      <c r="B5181" s="2" t="n">
        <v>7801</v>
      </c>
      <c r="C5181" s="2" t="inlineStr">
        <is>
          <t>CARREGAMENTO</t>
        </is>
      </c>
      <c r="D5181" s="2" t="inlineStr">
        <is>
          <t>5421268</t>
        </is>
      </c>
      <c r="E5181" s="2" t="inlineStr">
        <is>
          <t>Higor Barbosa Santos</t>
        </is>
      </c>
      <c r="F5181" s="2" t="n">
        <v>1804</v>
      </c>
      <c r="G5181" s="2" t="n">
        <v>103.57</v>
      </c>
      <c r="H5181" s="2" t="n">
        <v>17</v>
      </c>
      <c r="I5181" s="2" t="n">
        <v>0</v>
      </c>
      <c r="J5181" s="2" t="inlineStr">
        <is>
          <t>GPA</t>
        </is>
      </c>
    </row>
    <row r="5182">
      <c r="A5182" s="2" t="n">
        <v>8</v>
      </c>
      <c r="B5182" s="2" t="n">
        <v>7801</v>
      </c>
      <c r="C5182" s="2" t="inlineStr">
        <is>
          <t>PUXADA RECEB</t>
        </is>
      </c>
      <c r="D5182" s="2" t="inlineStr">
        <is>
          <t>5421470</t>
        </is>
      </c>
      <c r="E5182" s="2" t="inlineStr">
        <is>
          <t>JOSE DOMINGOS RODRIGUES</t>
        </is>
      </c>
      <c r="F5182" s="2" t="n">
        <v>2630</v>
      </c>
      <c r="G5182" s="2" t="n">
        <v>99.59</v>
      </c>
      <c r="H5182" s="2" t="n">
        <v>26</v>
      </c>
      <c r="I5182" s="2" t="n">
        <v>0</v>
      </c>
      <c r="J5182" s="2" t="inlineStr">
        <is>
          <t>GPA</t>
        </is>
      </c>
    </row>
    <row r="5183">
      <c r="A5183" s="2" t="n">
        <v>8</v>
      </c>
      <c r="B5183" s="2" t="n">
        <v>7801</v>
      </c>
      <c r="C5183" s="2" t="inlineStr">
        <is>
          <t>SEPARACAO</t>
        </is>
      </c>
      <c r="D5183" s="2" t="inlineStr">
        <is>
          <t>5421470</t>
        </is>
      </c>
      <c r="E5183" s="2" t="inlineStr">
        <is>
          <t>JOSE DOMINGOS RODRIGUES</t>
        </is>
      </c>
      <c r="F5183" s="2" t="n">
        <v>497</v>
      </c>
      <c r="G5183" s="2" t="n">
        <v>8.449999999999999</v>
      </c>
      <c r="H5183" s="2" t="n">
        <v>59</v>
      </c>
      <c r="I5183" s="2" t="n">
        <v>0</v>
      </c>
      <c r="J5183" s="2" t="inlineStr">
        <is>
          <t>GPA</t>
        </is>
      </c>
    </row>
    <row r="5184">
      <c r="A5184" s="2" t="n">
        <v>8</v>
      </c>
      <c r="B5184" s="2" t="n">
        <v>7801</v>
      </c>
      <c r="C5184" s="2" t="inlineStr">
        <is>
          <t>CARREGAMENTO</t>
        </is>
      </c>
      <c r="D5184" s="2" t="inlineStr">
        <is>
          <t>542716</t>
        </is>
      </c>
      <c r="E5184" s="2" t="inlineStr">
        <is>
          <t>Rodolfo Rodrigues Arantes</t>
        </is>
      </c>
      <c r="F5184" s="2" t="n">
        <v>175</v>
      </c>
      <c r="G5184" s="2" t="n">
        <v>36.28</v>
      </c>
      <c r="H5184" s="2" t="n">
        <v>5</v>
      </c>
      <c r="I5184" s="2" t="n">
        <v>0</v>
      </c>
      <c r="J5184" s="2" t="inlineStr">
        <is>
          <t>GPA</t>
        </is>
      </c>
    </row>
    <row r="5185">
      <c r="A5185" s="2" t="n">
        <v>8</v>
      </c>
      <c r="B5185" s="2" t="n">
        <v>7801</v>
      </c>
      <c r="C5185" s="2" t="inlineStr">
        <is>
          <t>SEPARACAO</t>
        </is>
      </c>
      <c r="D5185" s="2" t="inlineStr">
        <is>
          <t>542716</t>
        </is>
      </c>
      <c r="E5185" s="2" t="inlineStr">
        <is>
          <t>Rodolfo Rodrigues Arantes</t>
        </is>
      </c>
      <c r="F5185" s="2" t="n">
        <v>840</v>
      </c>
      <c r="G5185" s="2" t="n">
        <v>18.61</v>
      </c>
      <c r="H5185" s="2" t="n">
        <v>45</v>
      </c>
      <c r="I5185" s="2" t="n">
        <v>0</v>
      </c>
      <c r="J5185" s="2" t="inlineStr">
        <is>
          <t>GPA</t>
        </is>
      </c>
    </row>
    <row r="5186">
      <c r="A5186" s="2" t="n">
        <v>8</v>
      </c>
      <c r="B5186" s="2" t="n">
        <v>7801</v>
      </c>
      <c r="C5186" s="2" t="inlineStr">
        <is>
          <t>SEPARACAO</t>
        </is>
      </c>
      <c r="D5186" s="2" t="inlineStr">
        <is>
          <t>5430941</t>
        </is>
      </c>
      <c r="E5186" s="2" t="inlineStr">
        <is>
          <t>Roberto Manoel Dos Santos</t>
        </is>
      </c>
      <c r="F5186" s="2" t="n">
        <v>240</v>
      </c>
      <c r="G5186" s="2" t="n">
        <v>3.22</v>
      </c>
      <c r="H5186" s="2" t="n">
        <v>75</v>
      </c>
      <c r="I5186" s="2" t="n">
        <v>0</v>
      </c>
      <c r="J5186" s="2" t="inlineStr">
        <is>
          <t>GPA</t>
        </is>
      </c>
    </row>
    <row r="5187">
      <c r="A5187" s="2" t="n">
        <v>8</v>
      </c>
      <c r="B5187" s="2" t="n">
        <v>7801</v>
      </c>
      <c r="C5187" s="2" t="inlineStr">
        <is>
          <t>PUXADA RECEB</t>
        </is>
      </c>
      <c r="D5187" s="2" t="inlineStr">
        <is>
          <t>5435820</t>
        </is>
      </c>
      <c r="E5187" s="2" t="inlineStr">
        <is>
          <t>Vitor Santos Araujo</t>
        </is>
      </c>
      <c r="F5187" s="2" t="n">
        <v>2</v>
      </c>
      <c r="G5187" s="2" t="n">
        <v>1.57</v>
      </c>
      <c r="H5187" s="2" t="n">
        <v>1</v>
      </c>
      <c r="I5187" s="2" t="n">
        <v>0</v>
      </c>
      <c r="J5187" s="2" t="inlineStr">
        <is>
          <t>GPA</t>
        </is>
      </c>
    </row>
    <row r="5188">
      <c r="A5188" s="2" t="n">
        <v>8</v>
      </c>
      <c r="B5188" s="2" t="n">
        <v>7801</v>
      </c>
      <c r="C5188" s="2" t="inlineStr">
        <is>
          <t>RECEBIMENTO</t>
        </is>
      </c>
      <c r="D5188" s="2" t="inlineStr">
        <is>
          <t>5435820</t>
        </is>
      </c>
      <c r="E5188" s="2" t="inlineStr">
        <is>
          <t>Vitor Santos Araujo</t>
        </is>
      </c>
      <c r="F5188" s="2" t="n">
        <v>2498</v>
      </c>
      <c r="G5188" s="2" t="n">
        <v>164.31</v>
      </c>
      <c r="H5188" s="2" t="n">
        <v>15</v>
      </c>
      <c r="I5188" s="2" t="n">
        <v>0</v>
      </c>
      <c r="J5188" s="2" t="inlineStr">
        <is>
          <t>GPA</t>
        </is>
      </c>
    </row>
    <row r="5189">
      <c r="A5189" s="2" t="n">
        <v>8</v>
      </c>
      <c r="B5189" s="2" t="n">
        <v>7801</v>
      </c>
      <c r="C5189" s="2" t="inlineStr">
        <is>
          <t>CARREGAMENTO</t>
        </is>
      </c>
      <c r="D5189" s="2" t="inlineStr">
        <is>
          <t>5437466</t>
        </is>
      </c>
      <c r="E5189" s="2" t="inlineStr">
        <is>
          <t>Caua Ribeiro Da Silva</t>
        </is>
      </c>
      <c r="F5189" s="2" t="n">
        <v>1746</v>
      </c>
      <c r="G5189" s="2" t="n">
        <v>66.84</v>
      </c>
      <c r="H5189" s="2" t="n">
        <v>26</v>
      </c>
      <c r="I5189" s="2" t="n">
        <v>0</v>
      </c>
      <c r="J5189" s="2" t="inlineStr">
        <is>
          <t>GPA</t>
        </is>
      </c>
    </row>
    <row r="5190">
      <c r="A5190" s="2" t="n">
        <v>8</v>
      </c>
      <c r="B5190" s="2" t="n">
        <v>7801</v>
      </c>
      <c r="C5190" s="2" t="inlineStr">
        <is>
          <t>RECEBIMENTO</t>
        </is>
      </c>
      <c r="D5190" s="2" t="inlineStr">
        <is>
          <t>5437466</t>
        </is>
      </c>
      <c r="E5190" s="2" t="inlineStr">
        <is>
          <t>Caua Ribeiro Da Silva</t>
        </is>
      </c>
      <c r="F5190" s="2" t="n">
        <v>19</v>
      </c>
      <c r="G5190" s="2" t="n">
        <v>0.19</v>
      </c>
      <c r="H5190" s="2" t="n">
        <v>100</v>
      </c>
      <c r="I5190" s="2" t="n">
        <v>0</v>
      </c>
      <c r="J5190" s="2" t="inlineStr">
        <is>
          <t>GPA</t>
        </is>
      </c>
    </row>
    <row r="5191">
      <c r="A5191" s="2" t="n">
        <v>8</v>
      </c>
      <c r="B5191" s="2" t="n">
        <v>7801</v>
      </c>
      <c r="C5191" s="2" t="inlineStr">
        <is>
          <t>PUXADA RECEB</t>
        </is>
      </c>
      <c r="D5191" s="2" t="inlineStr">
        <is>
          <t>5441218</t>
        </is>
      </c>
      <c r="E5191" s="2" t="inlineStr">
        <is>
          <t>IAGO MATHEUS PEREIRA DOS SANTOS</t>
        </is>
      </c>
      <c r="F5191" s="2" t="n">
        <v>970</v>
      </c>
      <c r="G5191" s="2" t="n">
        <v>74.65000000000001</v>
      </c>
      <c r="H5191" s="2" t="n">
        <v>13</v>
      </c>
      <c r="I5191" s="2" t="n">
        <v>0</v>
      </c>
      <c r="J5191" s="2" t="inlineStr">
        <is>
          <t>GPA</t>
        </is>
      </c>
    </row>
    <row r="5192">
      <c r="A5192" s="2" t="n">
        <v>8</v>
      </c>
      <c r="B5192" s="2" t="n">
        <v>7801</v>
      </c>
      <c r="C5192" s="2" t="inlineStr">
        <is>
          <t>RECEBIMENTO</t>
        </is>
      </c>
      <c r="D5192" s="2" t="inlineStr">
        <is>
          <t>5441218</t>
        </is>
      </c>
      <c r="E5192" s="2" t="inlineStr">
        <is>
          <t>IAGO MATHEUS PEREIRA DOS SANTOS</t>
        </is>
      </c>
      <c r="F5192" s="2" t="n">
        <v>2505</v>
      </c>
      <c r="G5192" s="2" t="n">
        <v>107.97</v>
      </c>
      <c r="H5192" s="2" t="n">
        <v>23</v>
      </c>
      <c r="I5192" s="2" t="n">
        <v>0</v>
      </c>
      <c r="J5192" s="2" t="inlineStr">
        <is>
          <t>GPA</t>
        </is>
      </c>
    </row>
    <row r="5193">
      <c r="A5193" s="2" t="n">
        <v>8</v>
      </c>
      <c r="B5193" s="2" t="n">
        <v>7801</v>
      </c>
      <c r="C5193" s="2" t="inlineStr">
        <is>
          <t>PUXADA RECEB</t>
        </is>
      </c>
      <c r="D5193" s="2" t="inlineStr">
        <is>
          <t>5443652</t>
        </is>
      </c>
      <c r="E5193" s="2" t="inlineStr">
        <is>
          <t>Diego Alves De Capua</t>
        </is>
      </c>
      <c r="F5193" s="2" t="n">
        <v>1393</v>
      </c>
      <c r="G5193" s="2" t="n">
        <v>115.12</v>
      </c>
      <c r="H5193" s="2" t="n">
        <v>12</v>
      </c>
      <c r="I5193" s="2" t="n">
        <v>0</v>
      </c>
      <c r="J5193" s="2" t="inlineStr">
        <is>
          <t>GPA</t>
        </is>
      </c>
    </row>
    <row r="5194">
      <c r="A5194" s="2" t="n">
        <v>8</v>
      </c>
      <c r="B5194" s="2" t="n">
        <v>7801</v>
      </c>
      <c r="C5194" s="2" t="inlineStr">
        <is>
          <t>SEPARACAO</t>
        </is>
      </c>
      <c r="D5194" s="2" t="inlineStr">
        <is>
          <t>5443652</t>
        </is>
      </c>
      <c r="E5194" s="2" t="inlineStr">
        <is>
          <t>Diego Alves De Capua</t>
        </is>
      </c>
      <c r="F5194" s="2" t="n">
        <v>495</v>
      </c>
      <c r="G5194" s="2" t="n">
        <v>6.3</v>
      </c>
      <c r="H5194" s="2" t="n">
        <v>79</v>
      </c>
      <c r="I5194" s="2" t="n">
        <v>0</v>
      </c>
      <c r="J5194" s="2" t="inlineStr">
        <is>
          <t>GPA</t>
        </is>
      </c>
    </row>
    <row r="5195">
      <c r="A5195" s="2" t="n">
        <v>8</v>
      </c>
      <c r="B5195" s="2" t="n">
        <v>7801</v>
      </c>
      <c r="C5195" s="2" t="inlineStr">
        <is>
          <t>PUXADA RECEB</t>
        </is>
      </c>
      <c r="D5195" s="2" t="inlineStr">
        <is>
          <t>5443938</t>
        </is>
      </c>
      <c r="E5195" s="2" t="inlineStr">
        <is>
          <t>Samuel Gaspar Lopes</t>
        </is>
      </c>
      <c r="F5195" s="2" t="n">
        <v>2964</v>
      </c>
      <c r="G5195" s="2" t="n">
        <v>138.5</v>
      </c>
      <c r="H5195" s="2" t="n">
        <v>21</v>
      </c>
      <c r="I5195" s="2" t="n">
        <v>0</v>
      </c>
      <c r="J5195" s="2" t="inlineStr">
        <is>
          <t>GPA</t>
        </is>
      </c>
    </row>
    <row r="5196">
      <c r="A5196" s="2" t="n">
        <v>8</v>
      </c>
      <c r="B5196" s="2" t="n">
        <v>7801</v>
      </c>
      <c r="C5196" s="2" t="inlineStr">
        <is>
          <t>SEPARACAO</t>
        </is>
      </c>
      <c r="D5196" s="2" t="inlineStr">
        <is>
          <t>5443938</t>
        </is>
      </c>
      <c r="E5196" s="2" t="inlineStr">
        <is>
          <t>Samuel Gaspar Lopes</t>
        </is>
      </c>
      <c r="F5196" s="2" t="n">
        <v>975</v>
      </c>
      <c r="G5196" s="2" t="n">
        <v>12.17</v>
      </c>
      <c r="H5196" s="2" t="n">
        <v>80</v>
      </c>
      <c r="I5196" s="2" t="n">
        <v>0</v>
      </c>
      <c r="J5196" s="2" t="inlineStr">
        <is>
          <t>GPA</t>
        </is>
      </c>
    </row>
    <row r="5197">
      <c r="A5197" s="2" t="n">
        <v>8</v>
      </c>
      <c r="B5197" s="2" t="n">
        <v>7801</v>
      </c>
      <c r="C5197" s="2" t="inlineStr">
        <is>
          <t>CARREGAMENTO</t>
        </is>
      </c>
      <c r="D5197" s="2" t="inlineStr">
        <is>
          <t>5444055</t>
        </is>
      </c>
      <c r="E5197" s="2" t="inlineStr">
        <is>
          <t>Tiago Ferreira Da Costa De Oliveira</t>
        </is>
      </c>
      <c r="F5197" s="2" t="n">
        <v>493</v>
      </c>
      <c r="G5197" s="2" t="n">
        <v>14.35</v>
      </c>
      <c r="H5197" s="2" t="n">
        <v>34</v>
      </c>
      <c r="I5197" s="2" t="n">
        <v>0</v>
      </c>
      <c r="J5197" s="2" t="inlineStr">
        <is>
          <t>GPA</t>
        </is>
      </c>
    </row>
    <row r="5198">
      <c r="A5198" s="2" t="n">
        <v>8</v>
      </c>
      <c r="B5198" s="2" t="n">
        <v>7801</v>
      </c>
      <c r="C5198" s="2" t="inlineStr">
        <is>
          <t>PUXADA RECEB</t>
        </is>
      </c>
      <c r="D5198" s="2" t="inlineStr">
        <is>
          <t>5448433</t>
        </is>
      </c>
      <c r="E5198" s="2" t="inlineStr">
        <is>
          <t>Saudelia Ferreira Bezerra</t>
        </is>
      </c>
      <c r="F5198" s="2" t="n">
        <v>3675</v>
      </c>
      <c r="G5198" s="2" t="n">
        <v>124.73</v>
      </c>
      <c r="H5198" s="2" t="n">
        <v>29</v>
      </c>
      <c r="I5198" s="2" t="n">
        <v>0</v>
      </c>
      <c r="J5198" s="2" t="inlineStr">
        <is>
          <t>GPA</t>
        </is>
      </c>
    </row>
    <row r="5199">
      <c r="A5199" s="2" t="n">
        <v>8</v>
      </c>
      <c r="B5199" s="2" t="n">
        <v>7801</v>
      </c>
      <c r="C5199" s="2" t="inlineStr">
        <is>
          <t>SEPARACAO</t>
        </is>
      </c>
      <c r="D5199" s="2" t="inlineStr">
        <is>
          <t>5448433</t>
        </is>
      </c>
      <c r="E5199" s="2" t="inlineStr">
        <is>
          <t>Saudelia Ferreira Bezerra</t>
        </is>
      </c>
      <c r="F5199" s="2" t="n">
        <v>415</v>
      </c>
      <c r="G5199" s="2" t="n">
        <v>6.18</v>
      </c>
      <c r="H5199" s="2" t="n">
        <v>67</v>
      </c>
      <c r="I5199" s="2" t="n">
        <v>0</v>
      </c>
      <c r="J5199" s="2" t="inlineStr">
        <is>
          <t>GPA</t>
        </is>
      </c>
    </row>
    <row r="5200">
      <c r="A5200" s="2" t="n">
        <v>8</v>
      </c>
      <c r="B5200" s="2" t="n">
        <v>7801</v>
      </c>
      <c r="C5200" s="2" t="inlineStr">
        <is>
          <t>RECEBIMENTO</t>
        </is>
      </c>
      <c r="D5200" s="2" t="inlineStr">
        <is>
          <t>5449120</t>
        </is>
      </c>
      <c r="E5200" s="2" t="inlineStr">
        <is>
          <t>Antonia Alcione De Sousa Nunes</t>
        </is>
      </c>
      <c r="F5200" s="2" t="n">
        <v>108</v>
      </c>
      <c r="G5200" s="2" t="n">
        <v>6.67</v>
      </c>
      <c r="H5200" s="2" t="n">
        <v>16</v>
      </c>
      <c r="I5200" s="2" t="n">
        <v>0</v>
      </c>
      <c r="J5200" s="2" t="inlineStr">
        <is>
          <t>GPA</t>
        </is>
      </c>
    </row>
    <row r="5201">
      <c r="A5201" s="2" t="n">
        <v>8</v>
      </c>
      <c r="B5201" s="2" t="n">
        <v>7801</v>
      </c>
      <c r="C5201" s="2" t="inlineStr">
        <is>
          <t>SEPARACAO</t>
        </is>
      </c>
      <c r="D5201" s="2" t="inlineStr">
        <is>
          <t>5449120</t>
        </is>
      </c>
      <c r="E5201" s="2" t="inlineStr">
        <is>
          <t>Antonia Alcione De Sousa Nunes</t>
        </is>
      </c>
      <c r="F5201" s="2" t="n">
        <v>69</v>
      </c>
      <c r="G5201" s="2" t="n">
        <v>1.18</v>
      </c>
      <c r="H5201" s="2" t="n">
        <v>58</v>
      </c>
      <c r="I5201" s="2" t="n">
        <v>0</v>
      </c>
      <c r="J5201" s="2" t="inlineStr">
        <is>
          <t>GPA</t>
        </is>
      </c>
    </row>
    <row r="5202">
      <c r="A5202" s="2" t="n">
        <v>8</v>
      </c>
      <c r="B5202" s="2" t="n">
        <v>7801</v>
      </c>
      <c r="C5202" s="2" t="inlineStr">
        <is>
          <t>PUXADA RECEB</t>
        </is>
      </c>
      <c r="D5202" s="2" t="inlineStr">
        <is>
          <t>5449367</t>
        </is>
      </c>
      <c r="E5202" s="2" t="inlineStr">
        <is>
          <t>Thiago Souza Vieira</t>
        </is>
      </c>
      <c r="F5202" s="2" t="n">
        <v>2</v>
      </c>
      <c r="G5202" s="2" t="n">
        <v>1.33</v>
      </c>
      <c r="H5202" s="2" t="n">
        <v>2</v>
      </c>
      <c r="I5202" s="2" t="n">
        <v>0</v>
      </c>
      <c r="J5202" s="2" t="inlineStr">
        <is>
          <t>GPA</t>
        </is>
      </c>
    </row>
    <row r="5203">
      <c r="A5203" s="2" t="n">
        <v>8</v>
      </c>
      <c r="B5203" s="2" t="n">
        <v>7801</v>
      </c>
      <c r="C5203" s="2" t="inlineStr">
        <is>
          <t>RECEBIMENTO</t>
        </is>
      </c>
      <c r="D5203" s="2" t="inlineStr">
        <is>
          <t>5449367</t>
        </is>
      </c>
      <c r="E5203" s="2" t="inlineStr">
        <is>
          <t>Thiago Souza Vieira</t>
        </is>
      </c>
      <c r="F5203" s="2" t="n">
        <v>11</v>
      </c>
      <c r="G5203" s="2" t="n">
        <v>36.86</v>
      </c>
      <c r="H5203" s="2" t="n">
        <v>0</v>
      </c>
      <c r="I5203" s="2" t="n">
        <v>0</v>
      </c>
      <c r="J5203" s="2" t="inlineStr">
        <is>
          <t>GPA</t>
        </is>
      </c>
    </row>
    <row r="5204">
      <c r="A5204" s="2" t="n">
        <v>8</v>
      </c>
      <c r="B5204" s="2" t="n">
        <v>7801</v>
      </c>
      <c r="C5204" s="2" t="inlineStr">
        <is>
          <t>CARREGAMENTO</t>
        </is>
      </c>
      <c r="D5204" s="2" t="inlineStr">
        <is>
          <t>5449570</t>
        </is>
      </c>
      <c r="E5204" s="2" t="inlineStr">
        <is>
          <t>Ana Beatriz Dos Santos Silva</t>
        </is>
      </c>
      <c r="F5204" s="2" t="n">
        <v>438</v>
      </c>
      <c r="G5204" s="2" t="n">
        <v>39.81</v>
      </c>
      <c r="H5204" s="2" t="n">
        <v>11</v>
      </c>
      <c r="I5204" s="2" t="n">
        <v>0</v>
      </c>
      <c r="J5204" s="2" t="inlineStr">
        <is>
          <t>GPA</t>
        </is>
      </c>
    </row>
    <row r="5205">
      <c r="A5205" s="2" t="n">
        <v>8</v>
      </c>
      <c r="B5205" s="2" t="n">
        <v>7801</v>
      </c>
      <c r="C5205" s="2" t="inlineStr">
        <is>
          <t>SEPARACAO</t>
        </is>
      </c>
      <c r="D5205" s="2" t="inlineStr">
        <is>
          <t>5450403</t>
        </is>
      </c>
      <c r="E5205" s="2" t="inlineStr">
        <is>
          <t>Thiago De Lima Lucas</t>
        </is>
      </c>
      <c r="F5205" s="2" t="n">
        <v>8712</v>
      </c>
      <c r="G5205" s="2" t="n">
        <v>126.69</v>
      </c>
      <c r="H5205" s="2" t="n">
        <v>69</v>
      </c>
      <c r="I5205" s="2" t="n">
        <v>0</v>
      </c>
      <c r="J5205" s="2" t="inlineStr">
        <is>
          <t>GPA</t>
        </is>
      </c>
    </row>
    <row r="5206">
      <c r="A5206" s="2" t="n">
        <v>8</v>
      </c>
      <c r="B5206" s="2" t="n">
        <v>7801</v>
      </c>
      <c r="C5206" s="2" t="inlineStr">
        <is>
          <t>SEPARACAO</t>
        </is>
      </c>
      <c r="D5206" s="2" t="inlineStr">
        <is>
          <t>5451434</t>
        </is>
      </c>
      <c r="E5206" s="2" t="inlineStr">
        <is>
          <t>JOAO VITOR DA SILVA GOMES</t>
        </is>
      </c>
      <c r="F5206" s="2" t="n">
        <v>1533</v>
      </c>
      <c r="G5206" s="2" t="n">
        <v>22.23</v>
      </c>
      <c r="H5206" s="2" t="n">
        <v>69</v>
      </c>
      <c r="I5206" s="2" t="n">
        <v>0</v>
      </c>
      <c r="J5206" s="2" t="inlineStr">
        <is>
          <t>GPA</t>
        </is>
      </c>
    </row>
    <row r="5207">
      <c r="A5207" s="2" t="n">
        <v>8</v>
      </c>
      <c r="B5207" s="2" t="n">
        <v>7801</v>
      </c>
      <c r="C5207" s="2" t="inlineStr">
        <is>
          <t>PUXADA RECEB</t>
        </is>
      </c>
      <c r="D5207" s="2" t="inlineStr">
        <is>
          <t>5451949</t>
        </is>
      </c>
      <c r="E5207" s="2" t="inlineStr">
        <is>
          <t>Edson Fernando Paulino</t>
        </is>
      </c>
      <c r="F5207" s="2" t="n">
        <v>369</v>
      </c>
      <c r="G5207" s="2" t="n">
        <v>16.47</v>
      </c>
      <c r="H5207" s="2" t="n">
        <v>22</v>
      </c>
      <c r="I5207" s="2" t="n">
        <v>0</v>
      </c>
      <c r="J5207" s="2" t="inlineStr">
        <is>
          <t>GPA</t>
        </is>
      </c>
    </row>
    <row r="5208">
      <c r="A5208" s="2" t="n">
        <v>8</v>
      </c>
      <c r="B5208" s="2" t="n">
        <v>7801</v>
      </c>
      <c r="C5208" s="2" t="inlineStr">
        <is>
          <t>PUXADA RECEB</t>
        </is>
      </c>
      <c r="D5208" s="2" t="inlineStr">
        <is>
          <t>5452201</t>
        </is>
      </c>
      <c r="E5208" s="2" t="inlineStr">
        <is>
          <t>DANIEL DA SILVA SERAFIM</t>
        </is>
      </c>
      <c r="F5208" s="2" t="n">
        <v>183</v>
      </c>
      <c r="G5208" s="2" t="n">
        <v>35.83</v>
      </c>
      <c r="H5208" s="2" t="n">
        <v>5</v>
      </c>
      <c r="I5208" s="2" t="n">
        <v>0</v>
      </c>
      <c r="J5208" s="2" t="inlineStr">
        <is>
          <t>GPA</t>
        </is>
      </c>
    </row>
    <row r="5209">
      <c r="A5209" s="2" t="n">
        <v>8</v>
      </c>
      <c r="B5209" s="2" t="n">
        <v>7801</v>
      </c>
      <c r="C5209" s="2" t="inlineStr">
        <is>
          <t>PUXADA RECEB</t>
        </is>
      </c>
      <c r="D5209" s="2" t="inlineStr">
        <is>
          <t>5452260</t>
        </is>
      </c>
      <c r="E5209" s="2" t="inlineStr">
        <is>
          <t>BRUNO REIS RIBEIRO</t>
        </is>
      </c>
      <c r="F5209" s="2" t="n">
        <v>823</v>
      </c>
      <c r="G5209" s="2" t="n">
        <v>48.57</v>
      </c>
      <c r="H5209" s="2" t="n">
        <v>17</v>
      </c>
      <c r="I5209" s="2" t="n">
        <v>0</v>
      </c>
      <c r="J5209" s="2" t="inlineStr">
        <is>
          <t>GPA</t>
        </is>
      </c>
    </row>
    <row r="5210">
      <c r="A5210" s="2" t="n">
        <v>8</v>
      </c>
      <c r="B5210" s="2" t="n">
        <v>7801</v>
      </c>
      <c r="C5210" s="2" t="inlineStr">
        <is>
          <t>RECEBIMENTO</t>
        </is>
      </c>
      <c r="D5210" s="2" t="inlineStr">
        <is>
          <t>5452260</t>
        </is>
      </c>
      <c r="E5210" s="2" t="inlineStr">
        <is>
          <t>BRUNO REIS RIBEIRO</t>
        </is>
      </c>
      <c r="F5210" s="2" t="n">
        <v>3757</v>
      </c>
      <c r="G5210" s="2" t="n">
        <v>121.04</v>
      </c>
      <c r="H5210" s="2" t="n">
        <v>31</v>
      </c>
      <c r="I5210" s="2" t="n">
        <v>0</v>
      </c>
      <c r="J5210" s="2" t="inlineStr">
        <is>
          <t>GPA</t>
        </is>
      </c>
    </row>
    <row r="5211">
      <c r="A5211" s="2" t="n">
        <v>8</v>
      </c>
      <c r="B5211" s="2" t="n">
        <v>7801</v>
      </c>
      <c r="C5211" s="2" t="inlineStr">
        <is>
          <t>PUXADA RECEB</t>
        </is>
      </c>
      <c r="D5211" s="2" t="inlineStr">
        <is>
          <t>5452295</t>
        </is>
      </c>
      <c r="E5211" s="2" t="inlineStr">
        <is>
          <t>ANDRE TORRES</t>
        </is>
      </c>
      <c r="F5211" s="2" t="n">
        <v>1782</v>
      </c>
      <c r="G5211" s="2" t="n">
        <v>127.71</v>
      </c>
      <c r="H5211" s="2" t="n">
        <v>14</v>
      </c>
      <c r="I5211" s="2" t="n">
        <v>0</v>
      </c>
      <c r="J5211" s="2" t="inlineStr">
        <is>
          <t>GPA</t>
        </is>
      </c>
    </row>
    <row r="5212">
      <c r="A5212" s="2" t="n">
        <v>8</v>
      </c>
      <c r="B5212" s="2" t="n">
        <v>7801</v>
      </c>
      <c r="C5212" s="2" t="inlineStr">
        <is>
          <t>SEPARACAO</t>
        </is>
      </c>
      <c r="D5212" s="2" t="inlineStr">
        <is>
          <t>5452295</t>
        </is>
      </c>
      <c r="E5212" s="2" t="inlineStr">
        <is>
          <t>ANDRE TORRES</t>
        </is>
      </c>
      <c r="F5212" s="2" t="n">
        <v>286</v>
      </c>
      <c r="G5212" s="2" t="n">
        <v>3.86</v>
      </c>
      <c r="H5212" s="2" t="n">
        <v>74</v>
      </c>
      <c r="I5212" s="2" t="n">
        <v>0</v>
      </c>
      <c r="J5212" s="2" t="inlineStr">
        <is>
          <t>GPA</t>
        </is>
      </c>
    </row>
    <row r="5213">
      <c r="A5213" s="2" t="n">
        <v>8</v>
      </c>
      <c r="B5213" s="2" t="n">
        <v>7801</v>
      </c>
      <c r="C5213" s="2" t="inlineStr">
        <is>
          <t>PUXADA RECEB</t>
        </is>
      </c>
      <c r="D5213" s="2" t="inlineStr">
        <is>
          <t>5453364</t>
        </is>
      </c>
      <c r="E5213" s="2" t="inlineStr">
        <is>
          <t>LUIZ FERNANDO TEIXEIRA</t>
        </is>
      </c>
      <c r="F5213" s="2" t="n">
        <v>137</v>
      </c>
      <c r="G5213" s="2" t="n">
        <v>19.28</v>
      </c>
      <c r="H5213" s="2" t="n">
        <v>7</v>
      </c>
      <c r="I5213" s="2" t="n">
        <v>0</v>
      </c>
      <c r="J5213" s="2" t="inlineStr">
        <is>
          <t>GPA</t>
        </is>
      </c>
    </row>
    <row r="5214">
      <c r="A5214" s="2" t="n">
        <v>8</v>
      </c>
      <c r="B5214" s="2" t="n">
        <v>7801</v>
      </c>
      <c r="C5214" s="2" t="inlineStr">
        <is>
          <t>SEPARACAO</t>
        </is>
      </c>
      <c r="D5214" s="2" t="inlineStr">
        <is>
          <t>5453496</t>
        </is>
      </c>
      <c r="E5214" s="2" t="inlineStr">
        <is>
          <t>DOUGLAS LUIZ</t>
        </is>
      </c>
      <c r="F5214" s="2" t="n">
        <v>6699</v>
      </c>
      <c r="G5214" s="2" t="n">
        <v>107.85</v>
      </c>
      <c r="H5214" s="2" t="n">
        <v>62</v>
      </c>
      <c r="I5214" s="2" t="n">
        <v>0</v>
      </c>
      <c r="J5214" s="2" t="inlineStr">
        <is>
          <t>GPA</t>
        </is>
      </c>
    </row>
    <row r="5215">
      <c r="A5215" s="2" t="n">
        <v>8</v>
      </c>
      <c r="B5215" s="2" t="n">
        <v>7801</v>
      </c>
      <c r="C5215" s="2" t="inlineStr">
        <is>
          <t>CARREGAMENTO</t>
        </is>
      </c>
      <c r="D5215" s="2" t="inlineStr">
        <is>
          <t>5453690</t>
        </is>
      </c>
      <c r="E5215" s="2" t="inlineStr">
        <is>
          <t>Joao Victor Marques De Souza</t>
        </is>
      </c>
      <c r="F5215" s="2" t="n">
        <v>1090</v>
      </c>
      <c r="G5215" s="2" t="n">
        <v>117.3</v>
      </c>
      <c r="H5215" s="2" t="n">
        <v>9</v>
      </c>
      <c r="I5215" s="2" t="n">
        <v>0</v>
      </c>
      <c r="J5215" s="2" t="inlineStr">
        <is>
          <t>GPA</t>
        </is>
      </c>
    </row>
    <row r="5216">
      <c r="A5216" s="2" t="n">
        <v>8</v>
      </c>
      <c r="B5216" s="2" t="n">
        <v>7801</v>
      </c>
      <c r="C5216" s="2" t="inlineStr">
        <is>
          <t>PUXADA RECEB</t>
        </is>
      </c>
      <c r="D5216" s="2" t="inlineStr">
        <is>
          <t>5454344</t>
        </is>
      </c>
      <c r="E5216" s="2" t="inlineStr">
        <is>
          <t>Uelveston Ribeiro De Sousa</t>
        </is>
      </c>
      <c r="F5216" s="2" t="n">
        <v>2492</v>
      </c>
      <c r="G5216" s="2" t="n">
        <v>133.11</v>
      </c>
      <c r="H5216" s="2" t="n">
        <v>19</v>
      </c>
      <c r="I5216" s="2" t="n">
        <v>0</v>
      </c>
      <c r="J5216" s="2" t="inlineStr">
        <is>
          <t>GPA</t>
        </is>
      </c>
    </row>
    <row r="5217">
      <c r="A5217" s="2" t="n">
        <v>8</v>
      </c>
      <c r="B5217" s="2" t="n">
        <v>7801</v>
      </c>
      <c r="C5217" s="2" t="inlineStr">
        <is>
          <t>SEPARACAO</t>
        </is>
      </c>
      <c r="D5217" s="2" t="inlineStr">
        <is>
          <t>5454344</t>
        </is>
      </c>
      <c r="E5217" s="2" t="inlineStr">
        <is>
          <t>Uelveston Ribeiro De Sousa</t>
        </is>
      </c>
      <c r="F5217" s="2" t="n">
        <v>556</v>
      </c>
      <c r="G5217" s="2" t="n">
        <v>11.58</v>
      </c>
      <c r="H5217" s="2" t="n">
        <v>48</v>
      </c>
      <c r="I5217" s="2" t="n">
        <v>0</v>
      </c>
      <c r="J5217" s="2" t="inlineStr">
        <is>
          <t>GPA</t>
        </is>
      </c>
    </row>
    <row r="5218">
      <c r="A5218" s="2" t="n">
        <v>8</v>
      </c>
      <c r="B5218" s="2" t="n">
        <v>7801</v>
      </c>
      <c r="C5218" s="2" t="inlineStr">
        <is>
          <t>CARREGAMENTO</t>
        </is>
      </c>
      <c r="D5218" s="2" t="inlineStr">
        <is>
          <t>5454557</t>
        </is>
      </c>
      <c r="E5218" s="2" t="inlineStr">
        <is>
          <t>Henrique Souza Baatsck</t>
        </is>
      </c>
      <c r="F5218" s="2" t="n">
        <v>271</v>
      </c>
      <c r="G5218" s="2" t="n">
        <v>21.99</v>
      </c>
      <c r="H5218" s="2" t="n">
        <v>12</v>
      </c>
      <c r="I5218" s="2" t="n">
        <v>0</v>
      </c>
      <c r="J5218" s="2" t="inlineStr">
        <is>
          <t>GPA</t>
        </is>
      </c>
    </row>
    <row r="5219">
      <c r="A5219" s="2" t="n">
        <v>8</v>
      </c>
      <c r="B5219" s="2" t="n">
        <v>7801</v>
      </c>
      <c r="C5219" s="2" t="inlineStr">
        <is>
          <t>CARREGAMENTO</t>
        </is>
      </c>
      <c r="D5219" s="2" t="inlineStr">
        <is>
          <t>5454654</t>
        </is>
      </c>
      <c r="E5219" s="2" t="inlineStr">
        <is>
          <t>IVAN   MELO DA CUNHA</t>
        </is>
      </c>
      <c r="F5219" s="2" t="n">
        <v>38</v>
      </c>
      <c r="G5219" s="2" t="n">
        <v>5.44</v>
      </c>
      <c r="H5219" s="2" t="n">
        <v>7</v>
      </c>
      <c r="I5219" s="2" t="n">
        <v>0</v>
      </c>
      <c r="J5219" s="2" t="inlineStr">
        <is>
          <t>GPA</t>
        </is>
      </c>
    </row>
    <row r="5220">
      <c r="A5220" s="2" t="n">
        <v>8</v>
      </c>
      <c r="B5220" s="2" t="n">
        <v>7801</v>
      </c>
      <c r="C5220" s="2" t="inlineStr">
        <is>
          <t>PUXADA RECEB</t>
        </is>
      </c>
      <c r="D5220" s="2" t="inlineStr">
        <is>
          <t>5454654</t>
        </is>
      </c>
      <c r="E5220" s="2" t="inlineStr">
        <is>
          <t>IVAN   MELO DA CUNHA</t>
        </is>
      </c>
      <c r="F5220" s="2" t="n">
        <v>97</v>
      </c>
      <c r="G5220" s="2" t="n">
        <v>42.67</v>
      </c>
      <c r="H5220" s="2" t="n">
        <v>2</v>
      </c>
      <c r="I5220" s="2" t="n">
        <v>0</v>
      </c>
      <c r="J5220" s="2" t="inlineStr">
        <is>
          <t>GPA</t>
        </is>
      </c>
    </row>
    <row r="5221">
      <c r="A5221" s="2" t="n">
        <v>8</v>
      </c>
      <c r="B5221" s="2" t="n">
        <v>7801</v>
      </c>
      <c r="C5221" s="2" t="inlineStr">
        <is>
          <t>RECEBIMENTO</t>
        </is>
      </c>
      <c r="D5221" s="2" t="inlineStr">
        <is>
          <t>5454654</t>
        </is>
      </c>
      <c r="E5221" s="2" t="inlineStr">
        <is>
          <t>IVAN   MELO DA CUNHA</t>
        </is>
      </c>
      <c r="F5221" s="2" t="n">
        <v>2</v>
      </c>
      <c r="G5221" s="2" t="n">
        <v>6.27</v>
      </c>
      <c r="H5221" s="2" t="n">
        <v>0</v>
      </c>
      <c r="I5221" s="2" t="n">
        <v>0</v>
      </c>
      <c r="J5221" s="2" t="inlineStr">
        <is>
          <t>GPA</t>
        </is>
      </c>
    </row>
    <row r="5222">
      <c r="A5222" s="2" t="n">
        <v>8</v>
      </c>
      <c r="B5222" s="2" t="n">
        <v>7801</v>
      </c>
      <c r="C5222" s="2" t="inlineStr">
        <is>
          <t>SEPARACAO</t>
        </is>
      </c>
      <c r="D5222" s="2" t="inlineStr">
        <is>
          <t>5454654</t>
        </is>
      </c>
      <c r="E5222" s="2" t="inlineStr">
        <is>
          <t>IVAN   MELO DA CUNHA</t>
        </is>
      </c>
      <c r="F5222" s="2" t="n">
        <v>387</v>
      </c>
      <c r="G5222" s="2" t="n">
        <v>4.21</v>
      </c>
      <c r="H5222" s="2" t="n">
        <v>92</v>
      </c>
      <c r="I5222" s="2" t="n">
        <v>0</v>
      </c>
      <c r="J5222" s="2" t="inlineStr">
        <is>
          <t>GPA</t>
        </is>
      </c>
    </row>
    <row r="5223">
      <c r="A5223" s="2" t="n">
        <v>8</v>
      </c>
      <c r="B5223" s="2" t="n">
        <v>7801</v>
      </c>
      <c r="C5223" s="2" t="inlineStr">
        <is>
          <t>PUXADA RECEB</t>
        </is>
      </c>
      <c r="D5223" s="2" t="inlineStr">
        <is>
          <t>5455170</t>
        </is>
      </c>
      <c r="E5223" s="2" t="inlineStr">
        <is>
          <t>VINICIUS EDUARDO DA SILVA SENA</t>
        </is>
      </c>
      <c r="F5223" s="2" t="n">
        <v>580</v>
      </c>
      <c r="G5223" s="2" t="n">
        <v>121.06</v>
      </c>
      <c r="H5223" s="2" t="n">
        <v>5</v>
      </c>
      <c r="I5223" s="2" t="n">
        <v>0</v>
      </c>
      <c r="J5223" s="2" t="inlineStr">
        <is>
          <t>GPA</t>
        </is>
      </c>
    </row>
    <row r="5224">
      <c r="A5224" s="2" t="n">
        <v>8</v>
      </c>
      <c r="B5224" s="2" t="n">
        <v>7801</v>
      </c>
      <c r="C5224" s="2" t="inlineStr">
        <is>
          <t>SEPARACAO</t>
        </is>
      </c>
      <c r="D5224" s="2" t="inlineStr">
        <is>
          <t>5455170</t>
        </is>
      </c>
      <c r="E5224" s="2" t="inlineStr">
        <is>
          <t>VINICIUS EDUARDO DA SILVA SENA</t>
        </is>
      </c>
      <c r="F5224" s="2" t="n">
        <v>80</v>
      </c>
      <c r="G5224" s="2" t="n">
        <v>2.35</v>
      </c>
      <c r="H5224" s="2" t="n">
        <v>34</v>
      </c>
      <c r="I5224" s="2" t="n">
        <v>0</v>
      </c>
      <c r="J5224" s="2" t="inlineStr">
        <is>
          <t>GPA</t>
        </is>
      </c>
    </row>
    <row r="5225">
      <c r="A5225" s="2" t="n">
        <v>8</v>
      </c>
      <c r="B5225" s="2" t="n">
        <v>7801</v>
      </c>
      <c r="C5225" s="2" t="inlineStr">
        <is>
          <t>SEPARACAO</t>
        </is>
      </c>
      <c r="D5225" s="2" t="inlineStr">
        <is>
          <t>5456649</t>
        </is>
      </c>
      <c r="E5225" s="2" t="inlineStr">
        <is>
          <t>Jorge Felipe Evangelista Cardoso</t>
        </is>
      </c>
      <c r="F5225" s="2" t="n">
        <v>1741</v>
      </c>
      <c r="G5225" s="2" t="n">
        <v>46.04</v>
      </c>
      <c r="H5225" s="2" t="n">
        <v>38</v>
      </c>
      <c r="I5225" s="2" t="n">
        <v>0</v>
      </c>
      <c r="J5225" s="2" t="inlineStr">
        <is>
          <t>GPA</t>
        </is>
      </c>
    </row>
    <row r="5226">
      <c r="A5226" s="2" t="n">
        <v>8</v>
      </c>
      <c r="B5226" s="2" t="n">
        <v>7801</v>
      </c>
      <c r="C5226" s="2" t="inlineStr">
        <is>
          <t>CARREGAMENTO</t>
        </is>
      </c>
      <c r="D5226" s="2" t="inlineStr">
        <is>
          <t>5456908</t>
        </is>
      </c>
      <c r="E5226" s="2" t="inlineStr">
        <is>
          <t>KAIQUE BASTOS MACHADO</t>
        </is>
      </c>
      <c r="F5226" s="2" t="n">
        <v>28</v>
      </c>
      <c r="G5226" s="2" t="n">
        <v>8.43</v>
      </c>
      <c r="H5226" s="2" t="n">
        <v>3</v>
      </c>
      <c r="I5226" s="2" t="n">
        <v>0</v>
      </c>
      <c r="J5226" s="2" t="inlineStr">
        <is>
          <t>GPA</t>
        </is>
      </c>
    </row>
    <row r="5227">
      <c r="A5227" s="2" t="n">
        <v>8</v>
      </c>
      <c r="B5227" s="2" t="n">
        <v>7801</v>
      </c>
      <c r="C5227" s="2" t="inlineStr">
        <is>
          <t>PUXADA RECEB</t>
        </is>
      </c>
      <c r="D5227" s="2" t="inlineStr">
        <is>
          <t>5456908</t>
        </is>
      </c>
      <c r="E5227" s="2" t="inlineStr">
        <is>
          <t>KAIQUE BASTOS MACHADO</t>
        </is>
      </c>
      <c r="F5227" s="2" t="n">
        <v>16</v>
      </c>
      <c r="G5227" s="2" t="n">
        <v>7.25</v>
      </c>
      <c r="H5227" s="2" t="n">
        <v>2</v>
      </c>
      <c r="I5227" s="2" t="n">
        <v>0</v>
      </c>
      <c r="J5227" s="2" t="inlineStr">
        <is>
          <t>GPA</t>
        </is>
      </c>
    </row>
    <row r="5228">
      <c r="A5228" s="2" t="n">
        <v>8</v>
      </c>
      <c r="B5228" s="2" t="n">
        <v>7801</v>
      </c>
      <c r="C5228" s="2" t="inlineStr">
        <is>
          <t>RECEBIMENTO</t>
        </is>
      </c>
      <c r="D5228" s="2" t="inlineStr">
        <is>
          <t>5456908</t>
        </is>
      </c>
      <c r="E5228" s="2" t="inlineStr">
        <is>
          <t>KAIQUE BASTOS MACHADO</t>
        </is>
      </c>
      <c r="F5228" s="2" t="n">
        <v>231</v>
      </c>
      <c r="G5228" s="2" t="n">
        <v>27.68</v>
      </c>
      <c r="H5228" s="2" t="n">
        <v>8</v>
      </c>
      <c r="I5228" s="2" t="n">
        <v>0</v>
      </c>
      <c r="J5228" s="2" t="inlineStr">
        <is>
          <t>GPA</t>
        </is>
      </c>
    </row>
    <row r="5229">
      <c r="A5229" s="2" t="n">
        <v>8</v>
      </c>
      <c r="B5229" s="2" t="n">
        <v>7801</v>
      </c>
      <c r="C5229" s="2" t="inlineStr">
        <is>
          <t>SEPARACAO</t>
        </is>
      </c>
      <c r="D5229" s="2" t="inlineStr">
        <is>
          <t>5456908</t>
        </is>
      </c>
      <c r="E5229" s="2" t="inlineStr">
        <is>
          <t>KAIQUE BASTOS MACHADO</t>
        </is>
      </c>
      <c r="F5229" s="2" t="n">
        <v>30</v>
      </c>
      <c r="G5229" s="2" t="n">
        <v>0.22</v>
      </c>
      <c r="H5229" s="2" t="n">
        <v>136</v>
      </c>
      <c r="I5229" s="2" t="n">
        <v>0</v>
      </c>
      <c r="J5229" s="2" t="inlineStr">
        <is>
          <t>GPA</t>
        </is>
      </c>
    </row>
    <row r="5230">
      <c r="A5230" s="2" t="n">
        <v>8</v>
      </c>
      <c r="B5230" s="2" t="n">
        <v>7801</v>
      </c>
      <c r="C5230" s="2" t="inlineStr">
        <is>
          <t>CARREGAMENTO</t>
        </is>
      </c>
      <c r="D5230" s="2" t="inlineStr">
        <is>
          <t>5458072</t>
        </is>
      </c>
      <c r="E5230" s="2" t="inlineStr">
        <is>
          <t>Eliel Farias Da Conceição</t>
        </is>
      </c>
      <c r="F5230" s="2" t="n">
        <v>811</v>
      </c>
      <c r="G5230" s="2" t="n">
        <v>41.8</v>
      </c>
      <c r="H5230" s="2" t="n">
        <v>19</v>
      </c>
      <c r="I5230" s="2" t="n">
        <v>0</v>
      </c>
      <c r="J5230" s="2" t="inlineStr">
        <is>
          <t>GPA</t>
        </is>
      </c>
    </row>
    <row r="5231">
      <c r="A5231" s="2" t="n">
        <v>8</v>
      </c>
      <c r="B5231" s="2" t="n">
        <v>7801</v>
      </c>
      <c r="C5231" s="2" t="inlineStr">
        <is>
          <t>CARREGAMENTO</t>
        </is>
      </c>
      <c r="D5231" s="2" t="inlineStr">
        <is>
          <t>5461456</t>
        </is>
      </c>
      <c r="E5231" s="2" t="inlineStr">
        <is>
          <t>YGOR DE OLIVEIRA VIEIRA</t>
        </is>
      </c>
      <c r="F5231" s="2" t="n">
        <v>59</v>
      </c>
      <c r="G5231" s="2" t="n">
        <v>9.029999999999999</v>
      </c>
      <c r="H5231" s="2" t="n">
        <v>7</v>
      </c>
      <c r="I5231" s="2" t="n">
        <v>0</v>
      </c>
      <c r="J5231" s="2" t="inlineStr">
        <is>
          <t>GPA</t>
        </is>
      </c>
    </row>
    <row r="5232">
      <c r="A5232" s="2" t="n">
        <v>8</v>
      </c>
      <c r="B5232" s="2" t="n">
        <v>7801</v>
      </c>
      <c r="C5232" s="2" t="inlineStr">
        <is>
          <t>PUXADA RECEB</t>
        </is>
      </c>
      <c r="D5232" s="2" t="inlineStr">
        <is>
          <t>5461456</t>
        </is>
      </c>
      <c r="E5232" s="2" t="inlineStr">
        <is>
          <t>YGOR DE OLIVEIRA VIEIRA</t>
        </is>
      </c>
      <c r="F5232" s="2" t="n">
        <v>2</v>
      </c>
      <c r="G5232" s="2" t="n">
        <v>6.67</v>
      </c>
      <c r="H5232" s="2" t="n">
        <v>0</v>
      </c>
      <c r="I5232" s="2" t="n">
        <v>0</v>
      </c>
      <c r="J5232" s="2" t="inlineStr">
        <is>
          <t>GPA</t>
        </is>
      </c>
    </row>
    <row r="5233">
      <c r="A5233" s="2" t="n">
        <v>8</v>
      </c>
      <c r="B5233" s="2" t="n">
        <v>7801</v>
      </c>
      <c r="C5233" s="2" t="inlineStr">
        <is>
          <t>RECEBIMENTO</t>
        </is>
      </c>
      <c r="D5233" s="2" t="inlineStr">
        <is>
          <t>5461456</t>
        </is>
      </c>
      <c r="E5233" s="2" t="inlineStr">
        <is>
          <t>YGOR DE OLIVEIRA VIEIRA</t>
        </is>
      </c>
      <c r="F5233" s="2" t="n">
        <v>85</v>
      </c>
      <c r="G5233" s="2" t="n">
        <v>15.38</v>
      </c>
      <c r="H5233" s="2" t="n">
        <v>6</v>
      </c>
      <c r="I5233" s="2" t="n">
        <v>0</v>
      </c>
      <c r="J5233" s="2" t="inlineStr">
        <is>
          <t>GPA</t>
        </is>
      </c>
    </row>
    <row r="5234">
      <c r="A5234" s="2" t="n">
        <v>8</v>
      </c>
      <c r="B5234" s="2" t="n">
        <v>7801</v>
      </c>
      <c r="C5234" s="2" t="inlineStr">
        <is>
          <t>SEPARACAO</t>
        </is>
      </c>
      <c r="D5234" s="2" t="inlineStr">
        <is>
          <t>5461456</t>
        </is>
      </c>
      <c r="E5234" s="2" t="inlineStr">
        <is>
          <t>YGOR DE OLIVEIRA VIEIRA</t>
        </is>
      </c>
      <c r="F5234" s="2" t="n">
        <v>401</v>
      </c>
      <c r="G5234" s="2" t="n">
        <v>2.15</v>
      </c>
      <c r="H5234" s="2" t="n">
        <v>187</v>
      </c>
      <c r="I5234" s="2" t="n">
        <v>0</v>
      </c>
      <c r="J5234" s="2" t="inlineStr">
        <is>
          <t>GPA</t>
        </is>
      </c>
    </row>
    <row r="5235">
      <c r="A5235" s="2" t="n">
        <v>8</v>
      </c>
      <c r="B5235" s="2" t="n">
        <v>7801</v>
      </c>
      <c r="C5235" s="2" t="inlineStr">
        <is>
          <t>PUXADA RECEB</t>
        </is>
      </c>
      <c r="D5235" s="2" t="inlineStr">
        <is>
          <t>5463858</t>
        </is>
      </c>
      <c r="E5235" s="2" t="inlineStr">
        <is>
          <t>MARIA JOSE MENESES DA SILVA</t>
        </is>
      </c>
      <c r="F5235" s="2" t="n">
        <v>220</v>
      </c>
      <c r="G5235" s="2" t="n">
        <v>13.22</v>
      </c>
      <c r="H5235" s="2" t="n">
        <v>17</v>
      </c>
      <c r="I5235" s="2" t="n">
        <v>0</v>
      </c>
      <c r="J5235" s="2" t="inlineStr">
        <is>
          <t>GPA</t>
        </is>
      </c>
    </row>
    <row r="5236">
      <c r="A5236" s="2" t="n">
        <v>8</v>
      </c>
      <c r="B5236" s="2" t="n">
        <v>7801</v>
      </c>
      <c r="C5236" s="2" t="inlineStr">
        <is>
          <t>RECEBIMENTO</t>
        </is>
      </c>
      <c r="D5236" s="2" t="inlineStr">
        <is>
          <t>5463858</t>
        </is>
      </c>
      <c r="E5236" s="2" t="inlineStr">
        <is>
          <t>MARIA JOSE MENESES DA SILVA</t>
        </is>
      </c>
      <c r="F5236" s="2" t="n">
        <v>6664</v>
      </c>
      <c r="G5236" s="2" t="n">
        <v>143.31</v>
      </c>
      <c r="H5236" s="2" t="n">
        <v>47</v>
      </c>
      <c r="I5236" s="2" t="n">
        <v>0</v>
      </c>
      <c r="J5236" s="2" t="inlineStr">
        <is>
          <t>GPA</t>
        </is>
      </c>
    </row>
    <row r="5237">
      <c r="A5237" s="2" t="n">
        <v>8</v>
      </c>
      <c r="B5237" s="2" t="n">
        <v>7801</v>
      </c>
      <c r="C5237" s="2" t="inlineStr">
        <is>
          <t>ATIVIDADE OP. EMP.</t>
        </is>
      </c>
      <c r="D5237" s="2" t="inlineStr">
        <is>
          <t>546620</t>
        </is>
      </c>
      <c r="E5237" s="2" t="inlineStr">
        <is>
          <t>REINILTON SANTOS CONCEICAO</t>
        </is>
      </c>
      <c r="F5237" s="2" t="n">
        <v>1368</v>
      </c>
      <c r="G5237" s="2" t="n">
        <v>174.83</v>
      </c>
      <c r="H5237" s="2" t="n">
        <v>8</v>
      </c>
      <c r="I5237" s="2" t="n">
        <v>0</v>
      </c>
      <c r="J5237" s="2" t="inlineStr">
        <is>
          <t>GPA</t>
        </is>
      </c>
    </row>
    <row r="5238">
      <c r="A5238" s="2" t="n">
        <v>8</v>
      </c>
      <c r="B5238" s="2" t="n">
        <v>7801</v>
      </c>
      <c r="C5238" s="2" t="inlineStr">
        <is>
          <t>CARREGAMENTO</t>
        </is>
      </c>
      <c r="D5238" s="2" t="inlineStr">
        <is>
          <t>5467225</t>
        </is>
      </c>
      <c r="E5238" s="2" t="inlineStr">
        <is>
          <t>PETERSON SILVA DE OLIVEIRA</t>
        </is>
      </c>
      <c r="F5238" s="2" t="n">
        <v>368</v>
      </c>
      <c r="G5238" s="2" t="n">
        <v>14.06</v>
      </c>
      <c r="H5238" s="2" t="n">
        <v>26</v>
      </c>
      <c r="I5238" s="2" t="n">
        <v>0</v>
      </c>
      <c r="J5238" s="2" t="inlineStr">
        <is>
          <t>GPA</t>
        </is>
      </c>
    </row>
    <row r="5239">
      <c r="A5239" s="2" t="n">
        <v>8</v>
      </c>
      <c r="B5239" s="2" t="n">
        <v>7801</v>
      </c>
      <c r="C5239" s="2" t="inlineStr">
        <is>
          <t>ATIVIDADE OP. EMP.</t>
        </is>
      </c>
      <c r="D5239" s="2" t="inlineStr">
        <is>
          <t>5470609</t>
        </is>
      </c>
      <c r="E5239" s="2" t="inlineStr">
        <is>
          <t>Francisco Manoel Dos Santos</t>
        </is>
      </c>
      <c r="F5239" s="2" t="n">
        <v>1723</v>
      </c>
      <c r="G5239" s="2" t="n">
        <v>145.67</v>
      </c>
      <c r="H5239" s="2" t="n">
        <v>12</v>
      </c>
      <c r="I5239" s="2" t="n">
        <v>0</v>
      </c>
      <c r="J5239" s="2" t="inlineStr">
        <is>
          <t>GPA</t>
        </is>
      </c>
    </row>
    <row r="5240">
      <c r="A5240" s="2" t="n">
        <v>8</v>
      </c>
      <c r="B5240" s="2" t="n">
        <v>7801</v>
      </c>
      <c r="C5240" s="2" t="inlineStr">
        <is>
          <t>PUXADA RECEB</t>
        </is>
      </c>
      <c r="D5240" s="2" t="inlineStr">
        <is>
          <t>5475325</t>
        </is>
      </c>
      <c r="E5240" s="2" t="inlineStr">
        <is>
          <t>FRANCISCO RINALDO</t>
        </is>
      </c>
      <c r="F5240" s="2" t="n">
        <v>128</v>
      </c>
      <c r="G5240" s="2" t="n">
        <v>13.34</v>
      </c>
      <c r="H5240" s="2" t="n">
        <v>10</v>
      </c>
      <c r="I5240" s="2" t="n">
        <v>0</v>
      </c>
      <c r="J5240" s="2" t="inlineStr">
        <is>
          <t>GPA</t>
        </is>
      </c>
    </row>
    <row r="5241">
      <c r="A5241" s="2" t="n">
        <v>8</v>
      </c>
      <c r="B5241" s="2" t="n">
        <v>7801</v>
      </c>
      <c r="C5241" s="2" t="inlineStr">
        <is>
          <t>RECEBIMENTO</t>
        </is>
      </c>
      <c r="D5241" s="2" t="inlineStr">
        <is>
          <t>5475325</t>
        </is>
      </c>
      <c r="E5241" s="2" t="inlineStr">
        <is>
          <t>FRANCISCO RINALDO</t>
        </is>
      </c>
      <c r="F5241" s="2" t="n">
        <v>32</v>
      </c>
      <c r="G5241" s="2" t="n">
        <v>6.7</v>
      </c>
      <c r="H5241" s="2" t="n">
        <v>5</v>
      </c>
      <c r="I5241" s="2" t="n">
        <v>0</v>
      </c>
      <c r="J5241" s="2" t="inlineStr">
        <is>
          <t>GPA</t>
        </is>
      </c>
    </row>
    <row r="5242">
      <c r="A5242" s="2" t="n">
        <v>8</v>
      </c>
      <c r="B5242" s="2" t="n">
        <v>7801</v>
      </c>
      <c r="C5242" s="2" t="inlineStr">
        <is>
          <t>SEPARACAO</t>
        </is>
      </c>
      <c r="D5242" s="2" t="inlineStr">
        <is>
          <t>5475325</t>
        </is>
      </c>
      <c r="E5242" s="2" t="inlineStr">
        <is>
          <t>FRANCISCO RINALDO</t>
        </is>
      </c>
      <c r="F5242" s="2" t="n">
        <v>512</v>
      </c>
      <c r="G5242" s="2" t="n">
        <v>18.2</v>
      </c>
      <c r="H5242" s="2" t="n">
        <v>28</v>
      </c>
      <c r="I5242" s="2" t="n">
        <v>0</v>
      </c>
      <c r="J5242" s="2" t="inlineStr">
        <is>
          <t>GPA</t>
        </is>
      </c>
    </row>
    <row r="5243">
      <c r="A5243" s="2" t="n">
        <v>8</v>
      </c>
      <c r="B5243" s="2" t="n">
        <v>7801</v>
      </c>
      <c r="C5243" s="2" t="inlineStr">
        <is>
          <t>CARREGAMENTO</t>
        </is>
      </c>
      <c r="D5243" s="2" t="inlineStr">
        <is>
          <t>5487587</t>
        </is>
      </c>
      <c r="E5243" s="2" t="inlineStr">
        <is>
          <t>Fernanda Clementino</t>
        </is>
      </c>
      <c r="F5243" s="2" t="n">
        <v>1286</v>
      </c>
      <c r="G5243" s="2" t="n">
        <v>85.92</v>
      </c>
      <c r="H5243" s="2" t="n">
        <v>15</v>
      </c>
      <c r="I5243" s="2" t="n">
        <v>0</v>
      </c>
      <c r="J5243" s="2" t="inlineStr">
        <is>
          <t>GPA</t>
        </is>
      </c>
    </row>
    <row r="5244">
      <c r="A5244" s="2" t="n">
        <v>8</v>
      </c>
      <c r="B5244" s="2" t="n">
        <v>7801</v>
      </c>
      <c r="C5244" s="2" t="inlineStr">
        <is>
          <t>SEPARACAO</t>
        </is>
      </c>
      <c r="D5244" s="2" t="inlineStr">
        <is>
          <t>5487587</t>
        </is>
      </c>
      <c r="E5244" s="2" t="inlineStr">
        <is>
          <t>Fernanda Clementino</t>
        </is>
      </c>
      <c r="F5244" s="2" t="n">
        <v>148</v>
      </c>
      <c r="G5244" s="2" t="n">
        <v>0.88</v>
      </c>
      <c r="H5244" s="2" t="n">
        <v>168</v>
      </c>
      <c r="I5244" s="2" t="n">
        <v>0</v>
      </c>
      <c r="J5244" s="2" t="inlineStr">
        <is>
          <t>GPA</t>
        </is>
      </c>
    </row>
    <row r="5245">
      <c r="A5245" s="2" t="n">
        <v>8</v>
      </c>
      <c r="B5245" s="2" t="n">
        <v>7801</v>
      </c>
      <c r="C5245" s="2" t="inlineStr">
        <is>
          <t>CARREGAMENTO</t>
        </is>
      </c>
      <c r="D5245" s="2" t="inlineStr">
        <is>
          <t>5488877</t>
        </is>
      </c>
      <c r="E5245" s="2" t="inlineStr">
        <is>
          <t>Kaua Gomes Dos Santos</t>
        </is>
      </c>
      <c r="F5245" s="2" t="n">
        <v>166</v>
      </c>
      <c r="G5245" s="2" t="n">
        <v>7.72</v>
      </c>
      <c r="H5245" s="2" t="n">
        <v>22</v>
      </c>
      <c r="I5245" s="2" t="n">
        <v>0</v>
      </c>
      <c r="J5245" s="2" t="inlineStr">
        <is>
          <t>GPA</t>
        </is>
      </c>
    </row>
    <row r="5246">
      <c r="A5246" s="2" t="n">
        <v>8</v>
      </c>
      <c r="B5246" s="2" t="n">
        <v>7801</v>
      </c>
      <c r="C5246" s="2" t="inlineStr">
        <is>
          <t>CARREGAMENTO</t>
        </is>
      </c>
      <c r="D5246" s="2" t="inlineStr">
        <is>
          <t>5510074</t>
        </is>
      </c>
      <c r="E5246" s="2" t="inlineStr">
        <is>
          <t>GABRIEL HENRIQUE DE SOUZA OLIVEIRA</t>
        </is>
      </c>
      <c r="F5246" s="2" t="n">
        <v>227</v>
      </c>
      <c r="G5246" s="2" t="n">
        <v>22.85</v>
      </c>
      <c r="H5246" s="2" t="n">
        <v>10</v>
      </c>
      <c r="I5246" s="2" t="n">
        <v>0</v>
      </c>
      <c r="J5246" s="2" t="inlineStr">
        <is>
          <t>GPA</t>
        </is>
      </c>
    </row>
    <row r="5247">
      <c r="A5247" s="2" t="n">
        <v>8</v>
      </c>
      <c r="B5247" s="2" t="n">
        <v>7801</v>
      </c>
      <c r="C5247" s="2" t="inlineStr">
        <is>
          <t>PUXADA RECEB</t>
        </is>
      </c>
      <c r="D5247" s="2" t="inlineStr">
        <is>
          <t>5510074</t>
        </is>
      </c>
      <c r="E5247" s="2" t="inlineStr">
        <is>
          <t>GABRIEL HENRIQUE DE SOUZA OLIVEIRA</t>
        </is>
      </c>
      <c r="F5247" s="2" t="n">
        <v>47</v>
      </c>
      <c r="G5247" s="2" t="n">
        <v>8.43</v>
      </c>
      <c r="H5247" s="2" t="n">
        <v>6</v>
      </c>
      <c r="I5247" s="2" t="n">
        <v>0</v>
      </c>
      <c r="J5247" s="2" t="inlineStr">
        <is>
          <t>GPA</t>
        </is>
      </c>
    </row>
    <row r="5248">
      <c r="A5248" s="2" t="n">
        <v>8</v>
      </c>
      <c r="B5248" s="2" t="n">
        <v>7801</v>
      </c>
      <c r="C5248" s="2" t="inlineStr">
        <is>
          <t>SEPARACAO</t>
        </is>
      </c>
      <c r="D5248" s="2" t="inlineStr">
        <is>
          <t>5510074</t>
        </is>
      </c>
      <c r="E5248" s="2" t="inlineStr">
        <is>
          <t>GABRIEL HENRIQUE DE SOUZA OLIVEIRA</t>
        </is>
      </c>
      <c r="F5248" s="2" t="n">
        <v>195</v>
      </c>
      <c r="G5248" s="2" t="n">
        <v>2.79</v>
      </c>
      <c r="H5248" s="2" t="n">
        <v>70</v>
      </c>
      <c r="I5248" s="2" t="n">
        <v>0</v>
      </c>
      <c r="J5248" s="2" t="inlineStr">
        <is>
          <t>GPA</t>
        </is>
      </c>
    </row>
    <row r="5249">
      <c r="A5249" s="2" t="n">
        <v>8</v>
      </c>
      <c r="B5249" s="2" t="n">
        <v>7801</v>
      </c>
      <c r="C5249" s="2" t="inlineStr">
        <is>
          <t>CARREGAMENTO</t>
        </is>
      </c>
      <c r="D5249" s="2" t="inlineStr">
        <is>
          <t>5522595</t>
        </is>
      </c>
      <c r="E5249" s="2" t="inlineStr">
        <is>
          <t>Joseneto Queiroz De Souza</t>
        </is>
      </c>
      <c r="F5249" s="2" t="n">
        <v>1238</v>
      </c>
      <c r="G5249" s="2" t="n">
        <v>54.66</v>
      </c>
      <c r="H5249" s="2" t="n">
        <v>23</v>
      </c>
      <c r="I5249" s="2" t="n">
        <v>0</v>
      </c>
      <c r="J5249" s="2" t="inlineStr">
        <is>
          <t>GPA</t>
        </is>
      </c>
    </row>
    <row r="5250">
      <c r="A5250" s="2" t="n">
        <v>8</v>
      </c>
      <c r="B5250" s="2" t="n">
        <v>7801</v>
      </c>
      <c r="C5250" s="2" t="inlineStr">
        <is>
          <t>RECEBIMENTO</t>
        </is>
      </c>
      <c r="D5250" s="2" t="inlineStr">
        <is>
          <t>5530172</t>
        </is>
      </c>
      <c r="E5250" s="2" t="inlineStr">
        <is>
          <t>Lucas Dias Ribeiro</t>
        </is>
      </c>
      <c r="F5250" s="2" t="n">
        <v>5346</v>
      </c>
      <c r="G5250" s="2" t="n">
        <v>143.95</v>
      </c>
      <c r="H5250" s="2" t="n">
        <v>37</v>
      </c>
      <c r="I5250" s="2" t="n">
        <v>0</v>
      </c>
      <c r="J5250" s="2" t="inlineStr">
        <is>
          <t>GPA</t>
        </is>
      </c>
    </row>
    <row r="5251">
      <c r="A5251" s="2" t="n">
        <v>8</v>
      </c>
      <c r="B5251" s="2" t="n">
        <v>7801</v>
      </c>
      <c r="C5251" s="2" t="inlineStr">
        <is>
          <t>CARREGAMENTO</t>
        </is>
      </c>
      <c r="D5251" s="2" t="inlineStr">
        <is>
          <t>5530407</t>
        </is>
      </c>
      <c r="E5251" s="2" t="inlineStr">
        <is>
          <t>Carlos Eduardo Ribeiro Goulart De Andrade</t>
        </is>
      </c>
      <c r="F5251" s="2" t="n">
        <v>1760</v>
      </c>
      <c r="G5251" s="2" t="n">
        <v>62.71</v>
      </c>
      <c r="H5251" s="2" t="n">
        <v>28</v>
      </c>
      <c r="I5251" s="2" t="n">
        <v>0</v>
      </c>
      <c r="J5251" s="2" t="inlineStr">
        <is>
          <t>GPA</t>
        </is>
      </c>
    </row>
    <row r="5252">
      <c r="A5252" s="2" t="n">
        <v>8</v>
      </c>
      <c r="B5252" s="2" t="n">
        <v>7801</v>
      </c>
      <c r="C5252" s="2" t="inlineStr">
        <is>
          <t>SEPARACAO</t>
        </is>
      </c>
      <c r="D5252" s="2" t="inlineStr">
        <is>
          <t>5530407</t>
        </is>
      </c>
      <c r="E5252" s="2" t="inlineStr">
        <is>
          <t>Carlos Eduardo Ribeiro Goulart De Andrade</t>
        </is>
      </c>
      <c r="F5252" s="2" t="n">
        <v>59</v>
      </c>
      <c r="G5252" s="2" t="n">
        <v>0.95</v>
      </c>
      <c r="H5252" s="2" t="n">
        <v>62</v>
      </c>
      <c r="I5252" s="2" t="n">
        <v>0</v>
      </c>
      <c r="J5252" s="2" t="inlineStr">
        <is>
          <t>GPA</t>
        </is>
      </c>
    </row>
    <row r="5253">
      <c r="A5253" s="2" t="n">
        <v>8</v>
      </c>
      <c r="B5253" s="2" t="n">
        <v>7801</v>
      </c>
      <c r="C5253" s="2" t="inlineStr">
        <is>
          <t>RECEBIMENTO</t>
        </is>
      </c>
      <c r="D5253" s="2" t="inlineStr">
        <is>
          <t>5535344</t>
        </is>
      </c>
      <c r="E5253" s="2" t="inlineStr">
        <is>
          <t>WESLEY ALVES DE OLIVEIRA</t>
        </is>
      </c>
      <c r="F5253" s="2" t="n">
        <v>2123</v>
      </c>
      <c r="G5253" s="2" t="n">
        <v>125.37</v>
      </c>
      <c r="H5253" s="2" t="n">
        <v>17</v>
      </c>
      <c r="I5253" s="2" t="n">
        <v>0</v>
      </c>
      <c r="J5253" s="2" t="inlineStr">
        <is>
          <t>GPA</t>
        </is>
      </c>
    </row>
    <row r="5254">
      <c r="A5254" s="2" t="n">
        <v>8</v>
      </c>
      <c r="B5254" s="2" t="n">
        <v>7801</v>
      </c>
      <c r="C5254" s="2" t="inlineStr">
        <is>
          <t>SEPARACAO</t>
        </is>
      </c>
      <c r="D5254" s="2" t="inlineStr">
        <is>
          <t>5535930</t>
        </is>
      </c>
      <c r="E5254" s="2" t="inlineStr">
        <is>
          <t>Guilherme Henrique De Miranda</t>
        </is>
      </c>
      <c r="F5254" s="2" t="n">
        <v>113</v>
      </c>
      <c r="G5254" s="2" t="n">
        <v>3.77</v>
      </c>
      <c r="H5254" s="2" t="n">
        <v>30</v>
      </c>
      <c r="I5254" s="2" t="n">
        <v>0</v>
      </c>
      <c r="J5254" s="2" t="inlineStr">
        <is>
          <t>GPA</t>
        </is>
      </c>
    </row>
    <row r="5255">
      <c r="A5255" s="2" t="n">
        <v>8</v>
      </c>
      <c r="B5255" s="2" t="n">
        <v>7801</v>
      </c>
      <c r="C5255" s="2" t="inlineStr">
        <is>
          <t>CARREGAMENTO</t>
        </is>
      </c>
      <c r="D5255" s="2" t="inlineStr">
        <is>
          <t>5535964</t>
        </is>
      </c>
      <c r="E5255" s="2" t="inlineStr">
        <is>
          <t>Keven Gustavo Rodrigues Pereira</t>
        </is>
      </c>
      <c r="F5255" s="2" t="n">
        <v>758</v>
      </c>
      <c r="G5255" s="2" t="n">
        <v>74.84</v>
      </c>
      <c r="H5255" s="2" t="n">
        <v>10</v>
      </c>
      <c r="I5255" s="2" t="n">
        <v>0</v>
      </c>
      <c r="J5255" s="2" t="inlineStr">
        <is>
          <t>GPA</t>
        </is>
      </c>
    </row>
    <row r="5256">
      <c r="A5256" s="2" t="n">
        <v>8</v>
      </c>
      <c r="B5256" s="2" t="n">
        <v>7801</v>
      </c>
      <c r="C5256" s="2" t="inlineStr">
        <is>
          <t>SEPARACAO</t>
        </is>
      </c>
      <c r="D5256" s="2" t="inlineStr">
        <is>
          <t>5535964</t>
        </is>
      </c>
      <c r="E5256" s="2" t="inlineStr">
        <is>
          <t>Keven Gustavo Rodrigues Pereira</t>
        </is>
      </c>
      <c r="F5256" s="2" t="n">
        <v>112</v>
      </c>
      <c r="G5256" s="2" t="n">
        <v>3.65</v>
      </c>
      <c r="H5256" s="2" t="n">
        <v>31</v>
      </c>
      <c r="I5256" s="2" t="n">
        <v>0</v>
      </c>
      <c r="J5256" s="2" t="inlineStr">
        <is>
          <t>GPA</t>
        </is>
      </c>
    </row>
    <row r="5257">
      <c r="A5257" s="2" t="n">
        <v>8</v>
      </c>
      <c r="B5257" s="2" t="n">
        <v>7801</v>
      </c>
      <c r="C5257" s="2" t="inlineStr">
        <is>
          <t>SEPARACAO</t>
        </is>
      </c>
      <c r="D5257" s="2" t="inlineStr">
        <is>
          <t>5540461</t>
        </is>
      </c>
      <c r="E5257" s="2" t="inlineStr">
        <is>
          <t>FERNANDO ALONSO DA SILVA</t>
        </is>
      </c>
      <c r="F5257" s="2" t="n">
        <v>8224</v>
      </c>
      <c r="G5257" s="2" t="n">
        <v>118.62</v>
      </c>
      <c r="H5257" s="2" t="n">
        <v>69</v>
      </c>
      <c r="I5257" s="2" t="n">
        <v>0</v>
      </c>
      <c r="J5257" s="2" t="inlineStr">
        <is>
          <t>GPA</t>
        </is>
      </c>
    </row>
    <row r="5258">
      <c r="A5258" s="2" t="n">
        <v>8</v>
      </c>
      <c r="B5258" s="2" t="n">
        <v>7801</v>
      </c>
      <c r="C5258" s="2" t="inlineStr">
        <is>
          <t>RECEBIMENTO</t>
        </is>
      </c>
      <c r="D5258" s="2" t="inlineStr">
        <is>
          <t>5556406</t>
        </is>
      </c>
      <c r="E5258" s="2" t="inlineStr">
        <is>
          <t>Marcos Antonio Pereira</t>
        </is>
      </c>
      <c r="F5258" s="2" t="n">
        <v>96</v>
      </c>
      <c r="G5258" s="2" t="n">
        <v>10.28</v>
      </c>
      <c r="H5258" s="2" t="n">
        <v>9</v>
      </c>
      <c r="I5258" s="2" t="n">
        <v>0</v>
      </c>
      <c r="J5258" s="2" t="inlineStr">
        <is>
          <t>GPA</t>
        </is>
      </c>
    </row>
    <row r="5259">
      <c r="A5259" s="2" t="n">
        <v>8</v>
      </c>
      <c r="B5259" s="2" t="n">
        <v>7801</v>
      </c>
      <c r="C5259" s="2" t="inlineStr">
        <is>
          <t>SEPARACAO</t>
        </is>
      </c>
      <c r="D5259" s="2" t="inlineStr">
        <is>
          <t>5556406</t>
        </is>
      </c>
      <c r="E5259" s="2" t="inlineStr">
        <is>
          <t>Marcos Antonio Pereira</t>
        </is>
      </c>
      <c r="F5259" s="2" t="n">
        <v>981</v>
      </c>
      <c r="G5259" s="2" t="n">
        <v>26.21</v>
      </c>
      <c r="H5259" s="2" t="n">
        <v>37</v>
      </c>
      <c r="I5259" s="2" t="n">
        <v>0</v>
      </c>
      <c r="J5259" s="2" t="inlineStr">
        <is>
          <t>GPA</t>
        </is>
      </c>
    </row>
    <row r="5260">
      <c r="A5260" s="2" t="n">
        <v>8</v>
      </c>
      <c r="B5260" s="2" t="n">
        <v>7801</v>
      </c>
      <c r="C5260" s="2" t="inlineStr">
        <is>
          <t>PUXADA RECEB</t>
        </is>
      </c>
      <c r="D5260" s="2" t="inlineStr">
        <is>
          <t>5557925</t>
        </is>
      </c>
      <c r="E5260" s="2" t="inlineStr">
        <is>
          <t>LUCIA CLEIDE VIANA DOS SANTOS</t>
        </is>
      </c>
      <c r="F5260" s="2" t="n">
        <v>1530</v>
      </c>
      <c r="G5260" s="2" t="n">
        <v>88.37</v>
      </c>
      <c r="H5260" s="2" t="n">
        <v>17</v>
      </c>
      <c r="I5260" s="2" t="n">
        <v>0</v>
      </c>
      <c r="J5260" s="2" t="inlineStr">
        <is>
          <t>GPA</t>
        </is>
      </c>
    </row>
    <row r="5261">
      <c r="A5261" s="2" t="n">
        <v>8</v>
      </c>
      <c r="B5261" s="2" t="n">
        <v>7801</v>
      </c>
      <c r="C5261" s="2" t="inlineStr">
        <is>
          <t>SEPARACAO</t>
        </is>
      </c>
      <c r="D5261" s="2" t="inlineStr">
        <is>
          <t>5557925</t>
        </is>
      </c>
      <c r="E5261" s="2" t="inlineStr">
        <is>
          <t>LUCIA CLEIDE VIANA DOS SANTOS</t>
        </is>
      </c>
      <c r="F5261" s="2" t="n">
        <v>1092</v>
      </c>
      <c r="G5261" s="2" t="n">
        <v>14.4</v>
      </c>
      <c r="H5261" s="2" t="n">
        <v>76</v>
      </c>
      <c r="I5261" s="2" t="n">
        <v>0</v>
      </c>
      <c r="J5261" s="2" t="inlineStr">
        <is>
          <t>GPA</t>
        </is>
      </c>
    </row>
    <row r="5262">
      <c r="A5262" s="2" t="n">
        <v>8</v>
      </c>
      <c r="B5262" s="2" t="n">
        <v>7801</v>
      </c>
      <c r="C5262" s="2" t="inlineStr">
        <is>
          <t>PUXADA RECEB</t>
        </is>
      </c>
      <c r="D5262" s="2" t="inlineStr">
        <is>
          <t>5567238</t>
        </is>
      </c>
      <c r="E5262" s="2" t="inlineStr">
        <is>
          <t>WILMAR SERGIO</t>
        </is>
      </c>
      <c r="F5262" s="2" t="n">
        <v>36</v>
      </c>
      <c r="G5262" s="2" t="n">
        <v>3.3</v>
      </c>
      <c r="H5262" s="2" t="n">
        <v>11</v>
      </c>
      <c r="I5262" s="2" t="n">
        <v>0</v>
      </c>
      <c r="J5262" s="2" t="inlineStr">
        <is>
          <t>GPA</t>
        </is>
      </c>
    </row>
    <row r="5263">
      <c r="A5263" s="2" t="n">
        <v>8</v>
      </c>
      <c r="B5263" s="2" t="n">
        <v>7801</v>
      </c>
      <c r="C5263" s="2" t="inlineStr">
        <is>
          <t>PUXADA RECEB</t>
        </is>
      </c>
      <c r="D5263" s="2" t="inlineStr">
        <is>
          <t>5568897</t>
        </is>
      </c>
      <c r="E5263" s="2" t="inlineStr">
        <is>
          <t>Everton Oliveira Da Silva</t>
        </is>
      </c>
      <c r="F5263" s="2" t="n">
        <v>215</v>
      </c>
      <c r="G5263" s="2" t="n">
        <v>27.68</v>
      </c>
      <c r="H5263" s="2" t="n">
        <v>8</v>
      </c>
      <c r="I5263" s="2" t="n">
        <v>0</v>
      </c>
      <c r="J5263" s="2" t="inlineStr">
        <is>
          <t>GPA</t>
        </is>
      </c>
    </row>
    <row r="5264">
      <c r="A5264" s="2" t="n">
        <v>8</v>
      </c>
      <c r="B5264" s="2" t="n">
        <v>7801</v>
      </c>
      <c r="C5264" s="2" t="inlineStr">
        <is>
          <t>PUXADA RECEB</t>
        </is>
      </c>
      <c r="D5264" s="2" t="inlineStr">
        <is>
          <t>5578035</t>
        </is>
      </c>
      <c r="E5264" s="2" t="inlineStr">
        <is>
          <t>Ana Carolina Martins</t>
        </is>
      </c>
      <c r="F5264" s="2" t="n">
        <v>1</v>
      </c>
      <c r="G5264" s="2" t="n">
        <v>6.67</v>
      </c>
      <c r="H5264" s="2" t="n">
        <v>0</v>
      </c>
      <c r="I5264" s="2" t="n">
        <v>0</v>
      </c>
      <c r="J5264" s="2" t="inlineStr">
        <is>
          <t>GPA</t>
        </is>
      </c>
    </row>
    <row r="5265">
      <c r="A5265" s="2" t="n">
        <v>8</v>
      </c>
      <c r="B5265" s="2" t="n">
        <v>7801</v>
      </c>
      <c r="C5265" s="2" t="inlineStr">
        <is>
          <t>PUXADA RECEB</t>
        </is>
      </c>
      <c r="D5265" s="2" t="inlineStr">
        <is>
          <t>5579155</t>
        </is>
      </c>
      <c r="E5265" s="2" t="inlineStr">
        <is>
          <t>SUELDA DA SILVA DE SOUZA</t>
        </is>
      </c>
      <c r="F5265" s="2" t="n">
        <v>2311</v>
      </c>
      <c r="G5265" s="2" t="n">
        <v>133.67</v>
      </c>
      <c r="H5265" s="2" t="n">
        <v>17</v>
      </c>
      <c r="I5265" s="2" t="n">
        <v>0</v>
      </c>
      <c r="J5265" s="2" t="inlineStr">
        <is>
          <t>GPA</t>
        </is>
      </c>
    </row>
    <row r="5266">
      <c r="A5266" s="2" t="n">
        <v>8</v>
      </c>
      <c r="B5266" s="2" t="n">
        <v>7801</v>
      </c>
      <c r="C5266" s="2" t="inlineStr">
        <is>
          <t>RECEBIMENTO</t>
        </is>
      </c>
      <c r="D5266" s="2" t="inlineStr">
        <is>
          <t>5579155</t>
        </is>
      </c>
      <c r="E5266" s="2" t="inlineStr">
        <is>
          <t>SUELDA DA SILVA DE SOUZA</t>
        </is>
      </c>
      <c r="F5266" s="2" t="n">
        <v>14</v>
      </c>
      <c r="G5266" s="2" t="n">
        <v>0.49</v>
      </c>
      <c r="H5266" s="2" t="n">
        <v>29</v>
      </c>
      <c r="I5266" s="2" t="n">
        <v>0</v>
      </c>
      <c r="J5266" s="2" t="inlineStr">
        <is>
          <t>GPA</t>
        </is>
      </c>
    </row>
    <row r="5267">
      <c r="A5267" s="2" t="n">
        <v>8</v>
      </c>
      <c r="B5267" s="2" t="n">
        <v>7801</v>
      </c>
      <c r="C5267" s="2" t="inlineStr">
        <is>
          <t>SEPARACAO</t>
        </is>
      </c>
      <c r="D5267" s="2" t="inlineStr">
        <is>
          <t>5579155</t>
        </is>
      </c>
      <c r="E5267" s="2" t="inlineStr">
        <is>
          <t>SUELDA DA SILVA DE SOUZA</t>
        </is>
      </c>
      <c r="F5267" s="2" t="n">
        <v>283</v>
      </c>
      <c r="G5267" s="2" t="n">
        <v>3.56</v>
      </c>
      <c r="H5267" s="2" t="n">
        <v>79</v>
      </c>
      <c r="I5267" s="2" t="n">
        <v>0</v>
      </c>
      <c r="J5267" s="2" t="inlineStr">
        <is>
          <t>GPA</t>
        </is>
      </c>
    </row>
    <row r="5268">
      <c r="A5268" s="2" t="n">
        <v>8</v>
      </c>
      <c r="B5268" s="2" t="n">
        <v>7801</v>
      </c>
      <c r="C5268" s="2" t="inlineStr">
        <is>
          <t>SEPARACAO</t>
        </is>
      </c>
      <c r="D5268" s="2" t="inlineStr">
        <is>
          <t>5584914</t>
        </is>
      </c>
      <c r="E5268" s="2" t="inlineStr">
        <is>
          <t>CLEONICE CAMPOS DE JESUS</t>
        </is>
      </c>
      <c r="F5268" s="2" t="n">
        <v>6433</v>
      </c>
      <c r="G5268" s="2" t="n">
        <v>112.28</v>
      </c>
      <c r="H5268" s="2" t="n">
        <v>57</v>
      </c>
      <c r="I5268" s="2" t="n">
        <v>0</v>
      </c>
      <c r="J5268" s="2" t="inlineStr">
        <is>
          <t>GPA</t>
        </is>
      </c>
    </row>
    <row r="5269">
      <c r="A5269" s="2" t="n">
        <v>8</v>
      </c>
      <c r="B5269" s="2" t="n">
        <v>7801</v>
      </c>
      <c r="C5269" s="2" t="inlineStr">
        <is>
          <t>PUXADA RECEB</t>
        </is>
      </c>
      <c r="D5269" s="2" t="inlineStr">
        <is>
          <t>5590221</t>
        </is>
      </c>
      <c r="E5269" s="2" t="inlineStr">
        <is>
          <t>LUANA SANTOS MIRANDA</t>
        </is>
      </c>
      <c r="F5269" s="2" t="n">
        <v>483</v>
      </c>
      <c r="G5269" s="2" t="n">
        <v>24.66</v>
      </c>
      <c r="H5269" s="2" t="n">
        <v>20</v>
      </c>
      <c r="I5269" s="2" t="n">
        <v>0</v>
      </c>
      <c r="J5269" s="2" t="inlineStr">
        <is>
          <t>GPA</t>
        </is>
      </c>
    </row>
    <row r="5270">
      <c r="A5270" s="2" t="n">
        <v>8</v>
      </c>
      <c r="B5270" s="2" t="n">
        <v>7801</v>
      </c>
      <c r="C5270" s="2" t="inlineStr">
        <is>
          <t>SEPARACAO</t>
        </is>
      </c>
      <c r="D5270" s="2" t="inlineStr">
        <is>
          <t>5590221</t>
        </is>
      </c>
      <c r="E5270" s="2" t="inlineStr">
        <is>
          <t>LUANA SANTOS MIRANDA</t>
        </is>
      </c>
      <c r="F5270" s="2" t="n">
        <v>206</v>
      </c>
      <c r="G5270" s="2" t="n">
        <v>5.62</v>
      </c>
      <c r="H5270" s="2" t="n">
        <v>37</v>
      </c>
      <c r="I5270" s="2" t="n">
        <v>0</v>
      </c>
      <c r="J5270" s="2" t="inlineStr">
        <is>
          <t>GPA</t>
        </is>
      </c>
    </row>
    <row r="5271">
      <c r="A5271" s="2" t="n">
        <v>8</v>
      </c>
      <c r="B5271" s="2" t="n">
        <v>7801</v>
      </c>
      <c r="C5271" s="2" t="inlineStr">
        <is>
          <t>PUXADA RECEB</t>
        </is>
      </c>
      <c r="D5271" s="2" t="inlineStr">
        <is>
          <t>5593867</t>
        </is>
      </c>
      <c r="E5271" s="2" t="inlineStr">
        <is>
          <t>Nubia Rodrigues Dos Santos</t>
        </is>
      </c>
      <c r="F5271" s="2" t="n">
        <v>1154</v>
      </c>
      <c r="G5271" s="2" t="n">
        <v>100.45</v>
      </c>
      <c r="H5271" s="2" t="n">
        <v>11</v>
      </c>
      <c r="I5271" s="2" t="n">
        <v>0</v>
      </c>
      <c r="J5271" s="2" t="inlineStr">
        <is>
          <t>GPA</t>
        </is>
      </c>
    </row>
    <row r="5272">
      <c r="A5272" s="2" t="n">
        <v>8</v>
      </c>
      <c r="B5272" s="2" t="n">
        <v>7801</v>
      </c>
      <c r="C5272" s="2" t="inlineStr">
        <is>
          <t>SEPARACAO</t>
        </is>
      </c>
      <c r="D5272" s="2" t="inlineStr">
        <is>
          <t>5593867</t>
        </is>
      </c>
      <c r="E5272" s="2" t="inlineStr">
        <is>
          <t>Nubia Rodrigues Dos Santos</t>
        </is>
      </c>
      <c r="F5272" s="2" t="n">
        <v>122</v>
      </c>
      <c r="G5272" s="2" t="n">
        <v>6.99</v>
      </c>
      <c r="H5272" s="2" t="n">
        <v>17</v>
      </c>
      <c r="I5272" s="2" t="n">
        <v>0</v>
      </c>
      <c r="J5272" s="2" t="inlineStr">
        <is>
          <t>GPA</t>
        </is>
      </c>
    </row>
    <row r="5273">
      <c r="A5273" s="2" t="n">
        <v>8</v>
      </c>
      <c r="B5273" s="2" t="n">
        <v>7801</v>
      </c>
      <c r="C5273" s="2" t="inlineStr">
        <is>
          <t>ATIVIDADE OP. EMP.</t>
        </is>
      </c>
      <c r="D5273" s="2" t="inlineStr">
        <is>
          <t>559507</t>
        </is>
      </c>
      <c r="E5273" s="2" t="inlineStr">
        <is>
          <t>Josivaldo Antonio Da Silva</t>
        </is>
      </c>
      <c r="F5273" s="2" t="n">
        <v>1758</v>
      </c>
      <c r="G5273" s="2" t="n">
        <v>152.72</v>
      </c>
      <c r="H5273" s="2" t="n">
        <v>12</v>
      </c>
      <c r="I5273" s="2" t="n">
        <v>0</v>
      </c>
      <c r="J5273" s="2" t="inlineStr">
        <is>
          <t>GPA</t>
        </is>
      </c>
    </row>
    <row r="5274">
      <c r="A5274" s="2" t="n">
        <v>8</v>
      </c>
      <c r="B5274" s="2" t="n">
        <v>7801</v>
      </c>
      <c r="C5274" s="2" t="inlineStr">
        <is>
          <t>PUXADA RECEB</t>
        </is>
      </c>
      <c r="D5274" s="2" t="inlineStr">
        <is>
          <t>5600740</t>
        </is>
      </c>
      <c r="E5274" s="2" t="inlineStr">
        <is>
          <t>PALOMA DIAS</t>
        </is>
      </c>
      <c r="F5274" s="2" t="n">
        <v>2257</v>
      </c>
      <c r="G5274" s="2" t="n">
        <v>114.8</v>
      </c>
      <c r="H5274" s="2" t="n">
        <v>20</v>
      </c>
      <c r="I5274" s="2" t="n">
        <v>0</v>
      </c>
      <c r="J5274" s="2" t="inlineStr">
        <is>
          <t>GPA</t>
        </is>
      </c>
    </row>
    <row r="5275">
      <c r="A5275" s="2" t="n">
        <v>8</v>
      </c>
      <c r="B5275" s="2" t="n">
        <v>7801</v>
      </c>
      <c r="C5275" s="2" t="inlineStr">
        <is>
          <t>SEPARACAO</t>
        </is>
      </c>
      <c r="D5275" s="2" t="inlineStr">
        <is>
          <t>5600740</t>
        </is>
      </c>
      <c r="E5275" s="2" t="inlineStr">
        <is>
          <t>PALOMA DIAS</t>
        </is>
      </c>
      <c r="F5275" s="2" t="n">
        <v>795</v>
      </c>
      <c r="G5275" s="2" t="n">
        <v>11.92</v>
      </c>
      <c r="H5275" s="2" t="n">
        <v>67</v>
      </c>
      <c r="I5275" s="2" t="n">
        <v>0</v>
      </c>
      <c r="J5275" s="2" t="inlineStr">
        <is>
          <t>GPA</t>
        </is>
      </c>
    </row>
    <row r="5276">
      <c r="A5276" s="2" t="n">
        <v>8</v>
      </c>
      <c r="B5276" s="2" t="n">
        <v>7801</v>
      </c>
      <c r="C5276" s="2" t="inlineStr">
        <is>
          <t>PUXADA RECEB</t>
        </is>
      </c>
      <c r="D5276" s="2" t="inlineStr">
        <is>
          <t>5608775</t>
        </is>
      </c>
      <c r="E5276" s="2" t="inlineStr">
        <is>
          <t>RACHEL CAETANO DOS SANTOS</t>
        </is>
      </c>
      <c r="F5276" s="2" t="n">
        <v>243</v>
      </c>
      <c r="G5276" s="2" t="n">
        <v>22.42</v>
      </c>
      <c r="H5276" s="2" t="n">
        <v>11</v>
      </c>
      <c r="I5276" s="2" t="n">
        <v>0</v>
      </c>
      <c r="J5276" s="2" t="inlineStr">
        <is>
          <t>GPA</t>
        </is>
      </c>
    </row>
    <row r="5277">
      <c r="A5277" s="2" t="n">
        <v>8</v>
      </c>
      <c r="B5277" s="2" t="n">
        <v>7801</v>
      </c>
      <c r="C5277" s="2" t="inlineStr">
        <is>
          <t>SEPARACAO</t>
        </is>
      </c>
      <c r="D5277" s="2" t="inlineStr">
        <is>
          <t>5608775</t>
        </is>
      </c>
      <c r="E5277" s="2" t="inlineStr">
        <is>
          <t>RACHEL CAETANO DOS SANTOS</t>
        </is>
      </c>
      <c r="F5277" s="2" t="n">
        <v>4673</v>
      </c>
      <c r="G5277" s="2" t="n">
        <v>69.73999999999999</v>
      </c>
      <c r="H5277" s="2" t="n">
        <v>67</v>
      </c>
      <c r="I5277" s="2" t="n">
        <v>0</v>
      </c>
      <c r="J5277" s="2" t="inlineStr">
        <is>
          <t>GPA</t>
        </is>
      </c>
    </row>
    <row r="5278">
      <c r="A5278" s="2" t="n">
        <v>8</v>
      </c>
      <c r="B5278" s="2" t="n">
        <v>7801</v>
      </c>
      <c r="C5278" s="2" t="inlineStr">
        <is>
          <t>PUXADA RECEB</t>
        </is>
      </c>
      <c r="D5278" s="2" t="inlineStr">
        <is>
          <t>5609674</t>
        </is>
      </c>
      <c r="E5278" s="2" t="inlineStr">
        <is>
          <t>AUGUSTO DE MORAES CELIO</t>
        </is>
      </c>
      <c r="F5278" s="2" t="n">
        <v>862</v>
      </c>
      <c r="G5278" s="2" t="n">
        <v>30.09</v>
      </c>
      <c r="H5278" s="2" t="n">
        <v>29</v>
      </c>
      <c r="I5278" s="2" t="n">
        <v>0</v>
      </c>
      <c r="J5278" s="2" t="inlineStr">
        <is>
          <t>GPA</t>
        </is>
      </c>
    </row>
    <row r="5279">
      <c r="A5279" s="2" t="n">
        <v>8</v>
      </c>
      <c r="B5279" s="2" t="n">
        <v>7801</v>
      </c>
      <c r="C5279" s="2" t="inlineStr">
        <is>
          <t>SEPARACAO</t>
        </is>
      </c>
      <c r="D5279" s="2" t="inlineStr">
        <is>
          <t>5609674</t>
        </is>
      </c>
      <c r="E5279" s="2" t="inlineStr">
        <is>
          <t>AUGUSTO DE MORAES CELIO</t>
        </is>
      </c>
      <c r="F5279" s="2" t="n">
        <v>181</v>
      </c>
      <c r="G5279" s="2" t="n">
        <v>1.68</v>
      </c>
      <c r="H5279" s="2" t="n">
        <v>108</v>
      </c>
      <c r="I5279" s="2" t="n">
        <v>0</v>
      </c>
      <c r="J5279" s="2" t="inlineStr">
        <is>
          <t>GPA</t>
        </is>
      </c>
    </row>
    <row r="5280">
      <c r="A5280" s="2" t="n">
        <v>8</v>
      </c>
      <c r="B5280" s="2" t="n">
        <v>7801</v>
      </c>
      <c r="C5280" s="2" t="inlineStr">
        <is>
          <t>PUXADA RECEB</t>
        </is>
      </c>
      <c r="D5280" s="2" t="inlineStr">
        <is>
          <t>5613329</t>
        </is>
      </c>
      <c r="E5280" s="2" t="inlineStr">
        <is>
          <t>Jose Orlando Dos Santos Silva</t>
        </is>
      </c>
      <c r="F5280" s="2" t="n">
        <v>3103</v>
      </c>
      <c r="G5280" s="2" t="n">
        <v>174.78</v>
      </c>
      <c r="H5280" s="2" t="n">
        <v>18</v>
      </c>
      <c r="I5280" s="2" t="n">
        <v>0</v>
      </c>
      <c r="J5280" s="2" t="inlineStr">
        <is>
          <t>GPA</t>
        </is>
      </c>
    </row>
    <row r="5281">
      <c r="A5281" s="2" t="n">
        <v>8</v>
      </c>
      <c r="B5281" s="2" t="n">
        <v>7801</v>
      </c>
      <c r="C5281" s="2" t="inlineStr">
        <is>
          <t>SEPARACAO</t>
        </is>
      </c>
      <c r="D5281" s="2" t="inlineStr">
        <is>
          <t>5613329</t>
        </is>
      </c>
      <c r="E5281" s="2" t="inlineStr">
        <is>
          <t>Jose Orlando Dos Santos Silva</t>
        </is>
      </c>
      <c r="F5281" s="2" t="n">
        <v>536</v>
      </c>
      <c r="G5281" s="2" t="n">
        <v>17.7</v>
      </c>
      <c r="H5281" s="2" t="n">
        <v>30</v>
      </c>
      <c r="I5281" s="2" t="n">
        <v>0</v>
      </c>
      <c r="J5281" s="2" t="inlineStr">
        <is>
          <t>GPA</t>
        </is>
      </c>
    </row>
    <row r="5282">
      <c r="A5282" s="2" t="n">
        <v>8</v>
      </c>
      <c r="B5282" s="2" t="n">
        <v>7801</v>
      </c>
      <c r="C5282" s="2" t="inlineStr">
        <is>
          <t>CARREGAMENTO</t>
        </is>
      </c>
      <c r="D5282" s="2" t="inlineStr">
        <is>
          <t>5614384</t>
        </is>
      </c>
      <c r="E5282" s="2" t="inlineStr">
        <is>
          <t>Jeff Anneau</t>
        </is>
      </c>
      <c r="F5282" s="2" t="n">
        <v>360</v>
      </c>
      <c r="G5282" s="2" t="n">
        <v>53.69</v>
      </c>
      <c r="H5282" s="2" t="n">
        <v>7</v>
      </c>
      <c r="I5282" s="2" t="n">
        <v>0</v>
      </c>
      <c r="J5282" s="2" t="inlineStr">
        <is>
          <t>GPA</t>
        </is>
      </c>
    </row>
    <row r="5283">
      <c r="A5283" s="2" t="n">
        <v>8</v>
      </c>
      <c r="B5283" s="2" t="n">
        <v>7801</v>
      </c>
      <c r="C5283" s="2" t="inlineStr">
        <is>
          <t>SEPARACAO</t>
        </is>
      </c>
      <c r="D5283" s="2" t="inlineStr">
        <is>
          <t>5614384</t>
        </is>
      </c>
      <c r="E5283" s="2" t="inlineStr">
        <is>
          <t>Jeff Anneau</t>
        </is>
      </c>
      <c r="F5283" s="2" t="n">
        <v>347</v>
      </c>
      <c r="G5283" s="2" t="n">
        <v>2.8</v>
      </c>
      <c r="H5283" s="2" t="n">
        <v>124</v>
      </c>
      <c r="I5283" s="2" t="n">
        <v>0</v>
      </c>
      <c r="J5283" s="2" t="inlineStr">
        <is>
          <t>GPA</t>
        </is>
      </c>
    </row>
    <row r="5284">
      <c r="A5284" s="2" t="n">
        <v>8</v>
      </c>
      <c r="B5284" s="2" t="n">
        <v>7801</v>
      </c>
      <c r="C5284" s="2" t="inlineStr">
        <is>
          <t>PUXADA RECEB</t>
        </is>
      </c>
      <c r="D5284" s="2" t="inlineStr">
        <is>
          <t>5614392</t>
        </is>
      </c>
      <c r="E5284" s="2" t="inlineStr">
        <is>
          <t>Joseane Dos Santos Castro Boffo</t>
        </is>
      </c>
      <c r="F5284" s="2" t="n">
        <v>2057</v>
      </c>
      <c r="G5284" s="2" t="n">
        <v>138.67</v>
      </c>
      <c r="H5284" s="2" t="n">
        <v>15</v>
      </c>
      <c r="I5284" s="2" t="n">
        <v>0</v>
      </c>
      <c r="J5284" s="2" t="inlineStr">
        <is>
          <t>GPA</t>
        </is>
      </c>
    </row>
    <row r="5285">
      <c r="A5285" s="2" t="n">
        <v>8</v>
      </c>
      <c r="B5285" s="2" t="n">
        <v>7801</v>
      </c>
      <c r="C5285" s="2" t="inlineStr">
        <is>
          <t>RECEBIMENTO</t>
        </is>
      </c>
      <c r="D5285" s="2" t="inlineStr">
        <is>
          <t>5614392</t>
        </is>
      </c>
      <c r="E5285" s="2" t="inlineStr">
        <is>
          <t>Joseane Dos Santos Castro Boffo</t>
        </is>
      </c>
      <c r="F5285" s="2" t="n">
        <v>8</v>
      </c>
      <c r="G5285" s="2" t="n">
        <v>6.67</v>
      </c>
      <c r="H5285" s="2" t="n">
        <v>1</v>
      </c>
      <c r="I5285" s="2" t="n">
        <v>0</v>
      </c>
      <c r="J5285" s="2" t="inlineStr">
        <is>
          <t>GPA</t>
        </is>
      </c>
    </row>
    <row r="5286">
      <c r="A5286" s="2" t="n">
        <v>8</v>
      </c>
      <c r="B5286" s="2" t="n">
        <v>7801</v>
      </c>
      <c r="C5286" s="2" t="inlineStr">
        <is>
          <t>SEPARACAO</t>
        </is>
      </c>
      <c r="D5286" s="2" t="inlineStr">
        <is>
          <t>5614392</t>
        </is>
      </c>
      <c r="E5286" s="2" t="inlineStr">
        <is>
          <t>Joseane Dos Santos Castro Boffo</t>
        </is>
      </c>
      <c r="F5286" s="2" t="n">
        <v>754</v>
      </c>
      <c r="G5286" s="2" t="n">
        <v>13.88</v>
      </c>
      <c r="H5286" s="2" t="n">
        <v>54</v>
      </c>
      <c r="I5286" s="2" t="n">
        <v>0</v>
      </c>
      <c r="J5286" s="2" t="inlineStr">
        <is>
          <t>GPA</t>
        </is>
      </c>
    </row>
    <row r="5287">
      <c r="A5287" s="2" t="n">
        <v>8</v>
      </c>
      <c r="B5287" s="2" t="n">
        <v>7801</v>
      </c>
      <c r="C5287" s="2" t="inlineStr">
        <is>
          <t>RECEBIMENTO</t>
        </is>
      </c>
      <c r="D5287" s="2" t="inlineStr">
        <is>
          <t>5628903</t>
        </is>
      </c>
      <c r="E5287" s="2" t="inlineStr">
        <is>
          <t>Willian Kauan Brandao Da Silva</t>
        </is>
      </c>
      <c r="F5287" s="2" t="n">
        <v>1</v>
      </c>
      <c r="G5287" s="2" t="n">
        <v>6.67</v>
      </c>
      <c r="H5287" s="2" t="n">
        <v>0</v>
      </c>
      <c r="I5287" s="2" t="n">
        <v>0</v>
      </c>
      <c r="J5287" s="2" t="inlineStr">
        <is>
          <t>GPA</t>
        </is>
      </c>
    </row>
    <row r="5288">
      <c r="A5288" s="2" t="n">
        <v>8</v>
      </c>
      <c r="B5288" s="2" t="n">
        <v>7801</v>
      </c>
      <c r="C5288" s="2" t="inlineStr">
        <is>
          <t>SEPARACAO</t>
        </is>
      </c>
      <c r="D5288" s="2" t="inlineStr">
        <is>
          <t>5633451</t>
        </is>
      </c>
      <c r="E5288" s="2" t="inlineStr">
        <is>
          <t>Jessica Amanda Santos Constantino Da Silva</t>
        </is>
      </c>
      <c r="F5288" s="2" t="n">
        <v>4306</v>
      </c>
      <c r="G5288" s="2" t="n">
        <v>72.45</v>
      </c>
      <c r="H5288" s="2" t="n">
        <v>59</v>
      </c>
      <c r="I5288" s="2" t="n">
        <v>0</v>
      </c>
      <c r="J5288" s="2" t="inlineStr">
        <is>
          <t>GPA</t>
        </is>
      </c>
    </row>
    <row r="5289">
      <c r="A5289" s="2" t="n">
        <v>8</v>
      </c>
      <c r="B5289" s="2" t="n">
        <v>7801</v>
      </c>
      <c r="C5289" s="2" t="inlineStr">
        <is>
          <t>SEPARACAO</t>
        </is>
      </c>
      <c r="D5289" s="2" t="inlineStr">
        <is>
          <t>5634806</t>
        </is>
      </c>
      <c r="E5289" s="2" t="inlineStr">
        <is>
          <t>KEYTH LIMA DE FONSECA</t>
        </is>
      </c>
      <c r="F5289" s="2" t="n">
        <v>3767</v>
      </c>
      <c r="G5289" s="2" t="n">
        <v>60.25</v>
      </c>
      <c r="H5289" s="2" t="n">
        <v>63</v>
      </c>
      <c r="I5289" s="2" t="n">
        <v>0</v>
      </c>
      <c r="J5289" s="2" t="inlineStr">
        <is>
          <t>GPA</t>
        </is>
      </c>
    </row>
    <row r="5290">
      <c r="A5290" s="2" t="n">
        <v>8</v>
      </c>
      <c r="B5290" s="2" t="n">
        <v>7801</v>
      </c>
      <c r="C5290" s="2" t="inlineStr">
        <is>
          <t>CARREGAMENTO</t>
        </is>
      </c>
      <c r="D5290" s="2" t="inlineStr">
        <is>
          <t>5639026</t>
        </is>
      </c>
      <c r="E5290" s="2" t="inlineStr">
        <is>
          <t>Guiveline Faustin</t>
        </is>
      </c>
      <c r="F5290" s="2" t="n">
        <v>1213</v>
      </c>
      <c r="G5290" s="2" t="n">
        <v>89.44</v>
      </c>
      <c r="H5290" s="2" t="n">
        <v>14</v>
      </c>
      <c r="I5290" s="2" t="n">
        <v>0</v>
      </c>
      <c r="J5290" s="2" t="inlineStr">
        <is>
          <t>GPA</t>
        </is>
      </c>
    </row>
    <row r="5291">
      <c r="A5291" s="2" t="n">
        <v>8</v>
      </c>
      <c r="B5291" s="2" t="n">
        <v>7801</v>
      </c>
      <c r="C5291" s="2" t="inlineStr">
        <is>
          <t>PUXADA RECEB</t>
        </is>
      </c>
      <c r="D5291" s="2" t="inlineStr">
        <is>
          <t>5639026</t>
        </is>
      </c>
      <c r="E5291" s="2" t="inlineStr">
        <is>
          <t>Guiveline Faustin</t>
        </is>
      </c>
      <c r="F5291" s="2" t="n">
        <v>121</v>
      </c>
      <c r="G5291" s="2" t="n">
        <v>1.18</v>
      </c>
      <c r="H5291" s="2" t="n">
        <v>103</v>
      </c>
      <c r="I5291" s="2" t="n">
        <v>0</v>
      </c>
      <c r="J5291" s="2" t="inlineStr">
        <is>
          <t>GPA</t>
        </is>
      </c>
    </row>
    <row r="5292">
      <c r="A5292" s="2" t="n">
        <v>8</v>
      </c>
      <c r="B5292" s="2" t="n">
        <v>7801</v>
      </c>
      <c r="C5292" s="2" t="inlineStr">
        <is>
          <t>SEPARACAO</t>
        </is>
      </c>
      <c r="D5292" s="2" t="inlineStr">
        <is>
          <t>5639026</t>
        </is>
      </c>
      <c r="E5292" s="2" t="inlineStr">
        <is>
          <t>Guiveline Faustin</t>
        </is>
      </c>
      <c r="F5292" s="2" t="n">
        <v>996</v>
      </c>
      <c r="G5292" s="2" t="n">
        <v>18.4</v>
      </c>
      <c r="H5292" s="2" t="n">
        <v>54</v>
      </c>
      <c r="I5292" s="2" t="n">
        <v>0</v>
      </c>
      <c r="J5292" s="2" t="inlineStr">
        <is>
          <t>GPA</t>
        </is>
      </c>
    </row>
    <row r="5293">
      <c r="A5293" s="2" t="n">
        <v>8</v>
      </c>
      <c r="B5293" s="2" t="n">
        <v>7801</v>
      </c>
      <c r="C5293" s="2" t="inlineStr">
        <is>
          <t>PUXADA RECEB</t>
        </is>
      </c>
      <c r="D5293" s="2" t="inlineStr">
        <is>
          <t>5646367</t>
        </is>
      </c>
      <c r="E5293" s="2" t="inlineStr">
        <is>
          <t>Niuma Cabral Pereira</t>
        </is>
      </c>
      <c r="F5293" s="2" t="n">
        <v>2374</v>
      </c>
      <c r="G5293" s="2" t="n">
        <v>110.94</v>
      </c>
      <c r="H5293" s="2" t="n">
        <v>21</v>
      </c>
      <c r="I5293" s="2" t="n">
        <v>0</v>
      </c>
      <c r="J5293" s="2" t="inlineStr">
        <is>
          <t>GPA</t>
        </is>
      </c>
    </row>
    <row r="5294">
      <c r="A5294" s="2" t="n">
        <v>8</v>
      </c>
      <c r="B5294" s="2" t="n">
        <v>7801</v>
      </c>
      <c r="C5294" s="2" t="inlineStr">
        <is>
          <t>SEPARACAO</t>
        </is>
      </c>
      <c r="D5294" s="2" t="inlineStr">
        <is>
          <t>5646367</t>
        </is>
      </c>
      <c r="E5294" s="2" t="inlineStr">
        <is>
          <t>Niuma Cabral Pereira</t>
        </is>
      </c>
      <c r="F5294" s="2" t="n">
        <v>574</v>
      </c>
      <c r="G5294" s="2" t="n">
        <v>6.26</v>
      </c>
      <c r="H5294" s="2" t="n">
        <v>92</v>
      </c>
      <c r="I5294" s="2" t="n">
        <v>0</v>
      </c>
      <c r="J5294" s="2" t="inlineStr">
        <is>
          <t>GPA</t>
        </is>
      </c>
    </row>
    <row r="5295">
      <c r="A5295" s="2" t="n">
        <v>8</v>
      </c>
      <c r="B5295" s="2" t="n">
        <v>7801</v>
      </c>
      <c r="C5295" s="2" t="inlineStr">
        <is>
          <t>PUXADA RECEB</t>
        </is>
      </c>
      <c r="D5295" s="2" t="inlineStr">
        <is>
          <t>5646456</t>
        </is>
      </c>
      <c r="E5295" s="2" t="inlineStr">
        <is>
          <t>ANA CAROLINE REIS FERREIRA</t>
        </is>
      </c>
      <c r="F5295" s="2" t="n">
        <v>84</v>
      </c>
      <c r="G5295" s="2" t="n">
        <v>60.05</v>
      </c>
      <c r="H5295" s="2" t="n">
        <v>1</v>
      </c>
      <c r="I5295" s="2" t="n">
        <v>0</v>
      </c>
      <c r="J5295" s="2" t="inlineStr">
        <is>
          <t>GPA</t>
        </is>
      </c>
    </row>
    <row r="5296">
      <c r="A5296" s="2" t="n">
        <v>8</v>
      </c>
      <c r="B5296" s="2" t="n">
        <v>7801</v>
      </c>
      <c r="C5296" s="2" t="inlineStr">
        <is>
          <t>SEPARACAO</t>
        </is>
      </c>
      <c r="D5296" s="2" t="inlineStr">
        <is>
          <t>5646456</t>
        </is>
      </c>
      <c r="E5296" s="2" t="inlineStr">
        <is>
          <t>ANA CAROLINE REIS FERREIRA</t>
        </is>
      </c>
      <c r="F5296" s="2" t="n">
        <v>247</v>
      </c>
      <c r="G5296" s="2" t="n">
        <v>0.95</v>
      </c>
      <c r="H5296" s="2" t="n">
        <v>260</v>
      </c>
      <c r="I5296" s="2" t="n">
        <v>0</v>
      </c>
      <c r="J5296" s="2" t="inlineStr">
        <is>
          <t>GPA</t>
        </is>
      </c>
    </row>
    <row r="5297">
      <c r="A5297" s="2" t="n">
        <v>8</v>
      </c>
      <c r="B5297" s="2" t="n">
        <v>7801</v>
      </c>
      <c r="C5297" s="2" t="inlineStr">
        <is>
          <t>SEPARACAO</t>
        </is>
      </c>
      <c r="D5297" s="2" t="inlineStr">
        <is>
          <t>5648904</t>
        </is>
      </c>
      <c r="E5297" s="2" t="inlineStr">
        <is>
          <t>Jorge Luis Pineiro Lezcano</t>
        </is>
      </c>
      <c r="F5297" s="2" t="n">
        <v>747</v>
      </c>
      <c r="G5297" s="2" t="n">
        <v>18.11</v>
      </c>
      <c r="H5297" s="2" t="n">
        <v>41</v>
      </c>
      <c r="I5297" s="2" t="n">
        <v>0</v>
      </c>
      <c r="J5297" s="2" t="inlineStr">
        <is>
          <t>GPA</t>
        </is>
      </c>
    </row>
    <row r="5298">
      <c r="A5298" s="2" t="n">
        <v>8</v>
      </c>
      <c r="B5298" s="2" t="n">
        <v>7801</v>
      </c>
      <c r="C5298" s="2" t="inlineStr">
        <is>
          <t>PUXADA RECEB</t>
        </is>
      </c>
      <c r="D5298" s="2" t="inlineStr">
        <is>
          <t>5650690</t>
        </is>
      </c>
      <c r="E5298" s="2" t="inlineStr">
        <is>
          <t>ANDRE LUIZ</t>
        </is>
      </c>
      <c r="F5298" s="2" t="n">
        <v>1686</v>
      </c>
      <c r="G5298" s="2" t="n">
        <v>130.7</v>
      </c>
      <c r="H5298" s="2" t="n">
        <v>13</v>
      </c>
      <c r="I5298" s="2" t="n">
        <v>0</v>
      </c>
      <c r="J5298" s="2" t="inlineStr">
        <is>
          <t>GPA</t>
        </is>
      </c>
    </row>
    <row r="5299">
      <c r="A5299" s="2" t="n">
        <v>8</v>
      </c>
      <c r="B5299" s="2" t="n">
        <v>7801</v>
      </c>
      <c r="C5299" s="2" t="inlineStr">
        <is>
          <t>RECEBIMENTO</t>
        </is>
      </c>
      <c r="D5299" s="2" t="inlineStr">
        <is>
          <t>5650690</t>
        </is>
      </c>
      <c r="E5299" s="2" t="inlineStr">
        <is>
          <t>ANDRE LUIZ</t>
        </is>
      </c>
      <c r="F5299" s="2" t="n">
        <v>2</v>
      </c>
      <c r="G5299" s="2" t="n">
        <v>0.21</v>
      </c>
      <c r="H5299" s="2" t="n">
        <v>10</v>
      </c>
      <c r="I5299" s="2" t="n">
        <v>0</v>
      </c>
      <c r="J5299" s="2" t="inlineStr">
        <is>
          <t>GPA</t>
        </is>
      </c>
    </row>
    <row r="5300">
      <c r="A5300" s="2" t="n">
        <v>8</v>
      </c>
      <c r="B5300" s="2" t="n">
        <v>7801</v>
      </c>
      <c r="C5300" s="2" t="inlineStr">
        <is>
          <t>SEPARACAO</t>
        </is>
      </c>
      <c r="D5300" s="2" t="inlineStr">
        <is>
          <t>5650690</t>
        </is>
      </c>
      <c r="E5300" s="2" t="inlineStr">
        <is>
          <t>ANDRE LUIZ</t>
        </is>
      </c>
      <c r="F5300" s="2" t="n">
        <v>606</v>
      </c>
      <c r="G5300" s="2" t="n">
        <v>23.67</v>
      </c>
      <c r="H5300" s="2" t="n">
        <v>26</v>
      </c>
      <c r="I5300" s="2" t="n">
        <v>0</v>
      </c>
      <c r="J5300" s="2" t="inlineStr">
        <is>
          <t>GPA</t>
        </is>
      </c>
    </row>
    <row r="5301">
      <c r="A5301" s="2" t="n">
        <v>8</v>
      </c>
      <c r="B5301" s="2" t="n">
        <v>7801</v>
      </c>
      <c r="C5301" s="2" t="inlineStr">
        <is>
          <t>PUXADA RECEB</t>
        </is>
      </c>
      <c r="D5301" s="2" t="inlineStr">
        <is>
          <t>5656036</t>
        </is>
      </c>
      <c r="E5301" s="2" t="inlineStr">
        <is>
          <t>DIOGO MORAES</t>
        </is>
      </c>
      <c r="F5301" s="2" t="n">
        <v>29</v>
      </c>
      <c r="G5301" s="2" t="n">
        <v>7.88</v>
      </c>
      <c r="H5301" s="2" t="n">
        <v>4</v>
      </c>
      <c r="I5301" s="2" t="n">
        <v>0</v>
      </c>
      <c r="J5301" s="2" t="inlineStr">
        <is>
          <t>GPA</t>
        </is>
      </c>
    </row>
    <row r="5302">
      <c r="A5302" s="2" t="n">
        <v>8</v>
      </c>
      <c r="B5302" s="2" t="n">
        <v>7801</v>
      </c>
      <c r="C5302" s="2" t="inlineStr">
        <is>
          <t>ATIVIDADE OP. EMP.</t>
        </is>
      </c>
      <c r="D5302" s="2" t="inlineStr">
        <is>
          <t>565732</t>
        </is>
      </c>
      <c r="E5302" s="2" t="inlineStr">
        <is>
          <t>TIAGO RODRIGUES MADUREIRA</t>
        </is>
      </c>
      <c r="F5302" s="2" t="n">
        <v>1153</v>
      </c>
      <c r="G5302" s="2" t="n">
        <v>162.32</v>
      </c>
      <c r="H5302" s="2" t="n">
        <v>7</v>
      </c>
      <c r="I5302" s="2" t="n">
        <v>0</v>
      </c>
      <c r="J5302" s="2" t="inlineStr">
        <is>
          <t>GPA</t>
        </is>
      </c>
    </row>
    <row r="5303">
      <c r="A5303" s="2" t="n">
        <v>8</v>
      </c>
      <c r="B5303" s="2" t="n">
        <v>7801</v>
      </c>
      <c r="C5303" s="2" t="inlineStr">
        <is>
          <t>PUXADA RECEB</t>
        </is>
      </c>
      <c r="D5303" s="2" t="inlineStr">
        <is>
          <t>5659060</t>
        </is>
      </c>
      <c r="E5303" s="2" t="inlineStr">
        <is>
          <t>Natalia Biscaro Jose</t>
        </is>
      </c>
      <c r="F5303" s="2" t="n">
        <v>2264</v>
      </c>
      <c r="G5303" s="2" t="n">
        <v>123</v>
      </c>
      <c r="H5303" s="2" t="n">
        <v>18</v>
      </c>
      <c r="I5303" s="2" t="n">
        <v>0</v>
      </c>
      <c r="J5303" s="2" t="inlineStr">
        <is>
          <t>GPA</t>
        </is>
      </c>
    </row>
    <row r="5304">
      <c r="A5304" s="2" t="n">
        <v>8</v>
      </c>
      <c r="B5304" s="2" t="n">
        <v>7801</v>
      </c>
      <c r="C5304" s="2" t="inlineStr">
        <is>
          <t>SEPARACAO</t>
        </is>
      </c>
      <c r="D5304" s="2" t="inlineStr">
        <is>
          <t>5659060</t>
        </is>
      </c>
      <c r="E5304" s="2" t="inlineStr">
        <is>
          <t>Natalia Biscaro Jose</t>
        </is>
      </c>
      <c r="F5304" s="2" t="n">
        <v>625</v>
      </c>
      <c r="G5304" s="2" t="n">
        <v>9.06</v>
      </c>
      <c r="H5304" s="2" t="n">
        <v>69</v>
      </c>
      <c r="I5304" s="2" t="n">
        <v>0</v>
      </c>
      <c r="J5304" s="2" t="inlineStr">
        <is>
          <t>GPA</t>
        </is>
      </c>
    </row>
    <row r="5305">
      <c r="A5305" s="2" t="n">
        <v>8</v>
      </c>
      <c r="B5305" s="2" t="n">
        <v>7801</v>
      </c>
      <c r="C5305" s="2" t="inlineStr">
        <is>
          <t>CARREGAMENTO</t>
        </is>
      </c>
      <c r="D5305" s="2" t="inlineStr">
        <is>
          <t>5659817</t>
        </is>
      </c>
      <c r="E5305" s="2" t="inlineStr">
        <is>
          <t>FELIPE ALVES</t>
        </is>
      </c>
      <c r="F5305" s="2" t="n">
        <v>2161</v>
      </c>
      <c r="G5305" s="2" t="n">
        <v>98.25</v>
      </c>
      <c r="H5305" s="2" t="n">
        <v>22</v>
      </c>
      <c r="I5305" s="2" t="n">
        <v>0</v>
      </c>
      <c r="J5305" s="2" t="inlineStr">
        <is>
          <t>GPA</t>
        </is>
      </c>
    </row>
    <row r="5306">
      <c r="A5306" s="2" t="n">
        <v>8</v>
      </c>
      <c r="B5306" s="2" t="n">
        <v>7801</v>
      </c>
      <c r="C5306" s="2" t="inlineStr">
        <is>
          <t>PUXADA RECEB</t>
        </is>
      </c>
      <c r="D5306" s="2" t="inlineStr">
        <is>
          <t>5659850</t>
        </is>
      </c>
      <c r="E5306" s="2" t="inlineStr">
        <is>
          <t>Soraya Correa Araujo</t>
        </is>
      </c>
      <c r="F5306" s="2" t="n">
        <v>3074</v>
      </c>
      <c r="G5306" s="2" t="n">
        <v>121.21</v>
      </c>
      <c r="H5306" s="2" t="n">
        <v>25</v>
      </c>
      <c r="I5306" s="2" t="n">
        <v>0</v>
      </c>
      <c r="J5306" s="2" t="inlineStr">
        <is>
          <t>GPA</t>
        </is>
      </c>
    </row>
    <row r="5307">
      <c r="A5307" s="2" t="n">
        <v>8</v>
      </c>
      <c r="B5307" s="2" t="n">
        <v>7801</v>
      </c>
      <c r="C5307" s="2" t="inlineStr">
        <is>
          <t>SEPARACAO</t>
        </is>
      </c>
      <c r="D5307" s="2" t="inlineStr">
        <is>
          <t>5659850</t>
        </is>
      </c>
      <c r="E5307" s="2" t="inlineStr">
        <is>
          <t>Soraya Correa Araujo</t>
        </is>
      </c>
      <c r="F5307" s="2" t="n">
        <v>1524</v>
      </c>
      <c r="G5307" s="2" t="n">
        <v>23.87</v>
      </c>
      <c r="H5307" s="2" t="n">
        <v>64</v>
      </c>
      <c r="I5307" s="2" t="n">
        <v>0</v>
      </c>
      <c r="J5307" s="2" t="inlineStr">
        <is>
          <t>GPA</t>
        </is>
      </c>
    </row>
    <row r="5308">
      <c r="A5308" s="2" t="n">
        <v>8</v>
      </c>
      <c r="B5308" s="2" t="n">
        <v>7801</v>
      </c>
      <c r="C5308" s="2" t="inlineStr">
        <is>
          <t>PUXADA RECEB</t>
        </is>
      </c>
      <c r="D5308" s="2" t="inlineStr">
        <is>
          <t>5660793</t>
        </is>
      </c>
      <c r="E5308" s="2" t="inlineStr">
        <is>
          <t>JAMILE DE QUEIROZ</t>
        </is>
      </c>
      <c r="F5308" s="2" t="n">
        <v>12</v>
      </c>
      <c r="G5308" s="2" t="n">
        <v>10.53</v>
      </c>
      <c r="H5308" s="2" t="n">
        <v>1</v>
      </c>
      <c r="I5308" s="2" t="n">
        <v>0</v>
      </c>
      <c r="J5308" s="2" t="inlineStr">
        <is>
          <t>GPA</t>
        </is>
      </c>
    </row>
    <row r="5309">
      <c r="A5309" s="2" t="n">
        <v>8</v>
      </c>
      <c r="B5309" s="2" t="n">
        <v>7801</v>
      </c>
      <c r="C5309" s="2" t="inlineStr">
        <is>
          <t>RECEBIMENTO</t>
        </is>
      </c>
      <c r="D5309" s="2" t="inlineStr">
        <is>
          <t>5660793</t>
        </is>
      </c>
      <c r="E5309" s="2" t="inlineStr">
        <is>
          <t>JAMILE DE QUEIROZ</t>
        </is>
      </c>
      <c r="F5309" s="2" t="n">
        <v>44</v>
      </c>
      <c r="G5309" s="2" t="n">
        <v>12.94</v>
      </c>
      <c r="H5309" s="2" t="n">
        <v>3</v>
      </c>
      <c r="I5309" s="2" t="n">
        <v>0</v>
      </c>
      <c r="J5309" s="2" t="inlineStr">
        <is>
          <t>GPA</t>
        </is>
      </c>
    </row>
    <row r="5310">
      <c r="A5310" s="2" t="n">
        <v>8</v>
      </c>
      <c r="B5310" s="2" t="n">
        <v>7801</v>
      </c>
      <c r="C5310" s="2" t="inlineStr">
        <is>
          <t>SEPARACAO</t>
        </is>
      </c>
      <c r="D5310" s="2" t="inlineStr">
        <is>
          <t>5660793</t>
        </is>
      </c>
      <c r="E5310" s="2" t="inlineStr">
        <is>
          <t>JAMILE DE QUEIROZ</t>
        </is>
      </c>
      <c r="F5310" s="2" t="n">
        <v>83</v>
      </c>
      <c r="G5310" s="2" t="n">
        <v>1.79</v>
      </c>
      <c r="H5310" s="2" t="n">
        <v>46</v>
      </c>
      <c r="I5310" s="2" t="n">
        <v>0</v>
      </c>
      <c r="J5310" s="2" t="inlineStr">
        <is>
          <t>GPA</t>
        </is>
      </c>
    </row>
    <row r="5311">
      <c r="A5311" s="2" t="n">
        <v>8</v>
      </c>
      <c r="B5311" s="2" t="n">
        <v>7801</v>
      </c>
      <c r="C5311" s="2" t="inlineStr">
        <is>
          <t>CARREGAMENTO</t>
        </is>
      </c>
      <c r="D5311" s="2" t="inlineStr">
        <is>
          <t>5660815</t>
        </is>
      </c>
      <c r="E5311" s="2" t="inlineStr">
        <is>
          <t>FELIPE RAIMUNDO</t>
        </is>
      </c>
      <c r="F5311" s="2" t="n">
        <v>1626</v>
      </c>
      <c r="G5311" s="2" t="n">
        <v>122.88</v>
      </c>
      <c r="H5311" s="2" t="n">
        <v>13</v>
      </c>
      <c r="I5311" s="2" t="n">
        <v>0</v>
      </c>
      <c r="J5311" s="2" t="inlineStr">
        <is>
          <t>GPA</t>
        </is>
      </c>
    </row>
    <row r="5312">
      <c r="A5312" s="2" t="n">
        <v>8</v>
      </c>
      <c r="B5312" s="2" t="n">
        <v>7801</v>
      </c>
      <c r="C5312" s="2" t="inlineStr">
        <is>
          <t>PUXADA RECEB</t>
        </is>
      </c>
      <c r="D5312" s="2" t="inlineStr">
        <is>
          <t>5662508</t>
        </is>
      </c>
      <c r="E5312" s="2" t="inlineStr">
        <is>
          <t>RIAN ALVES</t>
        </is>
      </c>
      <c r="F5312" s="2" t="n">
        <v>219</v>
      </c>
      <c r="G5312" s="2" t="n">
        <v>22.04</v>
      </c>
      <c r="H5312" s="2" t="n">
        <v>10</v>
      </c>
      <c r="I5312" s="2" t="n">
        <v>0</v>
      </c>
      <c r="J5312" s="2" t="inlineStr">
        <is>
          <t>GPA</t>
        </is>
      </c>
    </row>
    <row r="5313">
      <c r="A5313" s="2" t="n">
        <v>8</v>
      </c>
      <c r="B5313" s="2" t="n">
        <v>7801</v>
      </c>
      <c r="C5313" s="2" t="inlineStr">
        <is>
          <t>SEPARACAO</t>
        </is>
      </c>
      <c r="D5313" s="2" t="inlineStr">
        <is>
          <t>5662508</t>
        </is>
      </c>
      <c r="E5313" s="2" t="inlineStr">
        <is>
          <t>RIAN ALVES</t>
        </is>
      </c>
      <c r="F5313" s="2" t="n">
        <v>7260</v>
      </c>
      <c r="G5313" s="2" t="n">
        <v>102.48</v>
      </c>
      <c r="H5313" s="2" t="n">
        <v>71</v>
      </c>
      <c r="I5313" s="2" t="n">
        <v>0</v>
      </c>
      <c r="J5313" s="2" t="inlineStr">
        <is>
          <t>GPA</t>
        </is>
      </c>
    </row>
    <row r="5314">
      <c r="A5314" s="2" t="n">
        <v>8</v>
      </c>
      <c r="B5314" s="2" t="n">
        <v>7801</v>
      </c>
      <c r="C5314" s="2" t="inlineStr">
        <is>
          <t>PUXADA RECEB</t>
        </is>
      </c>
      <c r="D5314" s="2" t="inlineStr">
        <is>
          <t>566424</t>
        </is>
      </c>
      <c r="E5314" s="2" t="inlineStr">
        <is>
          <t>THIAGO FERREIRA</t>
        </is>
      </c>
      <c r="F5314" s="2" t="n">
        <v>15</v>
      </c>
      <c r="G5314" s="2" t="n">
        <v>0.92</v>
      </c>
      <c r="H5314" s="2" t="n">
        <v>16</v>
      </c>
      <c r="I5314" s="2" t="n">
        <v>0</v>
      </c>
      <c r="J5314" s="2" t="inlineStr">
        <is>
          <t>GPA</t>
        </is>
      </c>
    </row>
    <row r="5315">
      <c r="A5315" s="2" t="n">
        <v>8</v>
      </c>
      <c r="B5315" s="2" t="n">
        <v>7801</v>
      </c>
      <c r="C5315" s="2" t="inlineStr">
        <is>
          <t>RECEBIMENTO</t>
        </is>
      </c>
      <c r="D5315" s="2" t="inlineStr">
        <is>
          <t>566424</t>
        </is>
      </c>
      <c r="E5315" s="2" t="inlineStr">
        <is>
          <t>THIAGO FERREIRA</t>
        </is>
      </c>
      <c r="F5315" s="2" t="n">
        <v>573</v>
      </c>
      <c r="G5315" s="2" t="n">
        <v>45.91</v>
      </c>
      <c r="H5315" s="2" t="n">
        <v>12</v>
      </c>
      <c r="I5315" s="2" t="n">
        <v>0</v>
      </c>
      <c r="J5315" s="2" t="inlineStr">
        <is>
          <t>GPA</t>
        </is>
      </c>
    </row>
    <row r="5316">
      <c r="A5316" s="2" t="n">
        <v>8</v>
      </c>
      <c r="B5316" s="2" t="n">
        <v>7801</v>
      </c>
      <c r="C5316" s="2" t="inlineStr">
        <is>
          <t>PUXADA RECEB</t>
        </is>
      </c>
      <c r="D5316" s="2" t="inlineStr">
        <is>
          <t>5665426</t>
        </is>
      </c>
      <c r="E5316" s="2" t="inlineStr">
        <is>
          <t>GLEIIN DIAS</t>
        </is>
      </c>
      <c r="F5316" s="2" t="n">
        <v>481</v>
      </c>
      <c r="G5316" s="2" t="n">
        <v>53.84</v>
      </c>
      <c r="H5316" s="2" t="n">
        <v>9</v>
      </c>
      <c r="I5316" s="2" t="n">
        <v>0</v>
      </c>
      <c r="J5316" s="2" t="inlineStr">
        <is>
          <t>GPA</t>
        </is>
      </c>
    </row>
    <row r="5317">
      <c r="A5317" s="2" t="n">
        <v>8</v>
      </c>
      <c r="B5317" s="2" t="n">
        <v>7801</v>
      </c>
      <c r="C5317" s="2" t="inlineStr">
        <is>
          <t>PUXADA RECEB</t>
        </is>
      </c>
      <c r="D5317" s="2" t="inlineStr">
        <is>
          <t>5665469</t>
        </is>
      </c>
      <c r="E5317" s="2" t="inlineStr">
        <is>
          <t>Fagner Santana Nogueira</t>
        </is>
      </c>
      <c r="F5317" s="2" t="n">
        <v>2644</v>
      </c>
      <c r="G5317" s="2" t="n">
        <v>118.69</v>
      </c>
      <c r="H5317" s="2" t="n">
        <v>22</v>
      </c>
      <c r="I5317" s="2" t="n">
        <v>0</v>
      </c>
      <c r="J5317" s="2" t="inlineStr">
        <is>
          <t>GPA</t>
        </is>
      </c>
    </row>
    <row r="5318">
      <c r="A5318" s="2" t="n">
        <v>8</v>
      </c>
      <c r="B5318" s="2" t="n">
        <v>7801</v>
      </c>
      <c r="C5318" s="2" t="inlineStr">
        <is>
          <t>SEPARACAO</t>
        </is>
      </c>
      <c r="D5318" s="2" t="inlineStr">
        <is>
          <t>5665469</t>
        </is>
      </c>
      <c r="E5318" s="2" t="inlineStr">
        <is>
          <t>Fagner Santana Nogueira</t>
        </is>
      </c>
      <c r="F5318" s="2" t="n">
        <v>591</v>
      </c>
      <c r="G5318" s="2" t="n">
        <v>9.880000000000001</v>
      </c>
      <c r="H5318" s="2" t="n">
        <v>60</v>
      </c>
      <c r="I5318" s="2" t="n">
        <v>0</v>
      </c>
      <c r="J5318" s="2" t="inlineStr">
        <is>
          <t>GPA</t>
        </is>
      </c>
    </row>
    <row r="5319">
      <c r="A5319" s="2" t="n">
        <v>8</v>
      </c>
      <c r="B5319" s="2" t="n">
        <v>7801</v>
      </c>
      <c r="C5319" s="2" t="inlineStr">
        <is>
          <t>CARREGAMENTO</t>
        </is>
      </c>
      <c r="D5319" s="2" t="inlineStr">
        <is>
          <t>5666082</t>
        </is>
      </c>
      <c r="E5319" s="2" t="inlineStr">
        <is>
          <t>Marcos Antonio De Oliveira</t>
        </is>
      </c>
      <c r="F5319" s="2" t="n">
        <v>742</v>
      </c>
      <c r="G5319" s="2" t="n">
        <v>90.09999999999999</v>
      </c>
      <c r="H5319" s="2" t="n">
        <v>8</v>
      </c>
      <c r="I5319" s="2" t="n">
        <v>0</v>
      </c>
      <c r="J5319" s="2" t="inlineStr">
        <is>
          <t>GPA</t>
        </is>
      </c>
    </row>
    <row r="5320">
      <c r="A5320" s="2" t="n">
        <v>8</v>
      </c>
      <c r="B5320" s="2" t="n">
        <v>7801</v>
      </c>
      <c r="C5320" s="2" t="inlineStr">
        <is>
          <t>SEPARACAO</t>
        </is>
      </c>
      <c r="D5320" s="2" t="inlineStr">
        <is>
          <t>5666082</t>
        </is>
      </c>
      <c r="E5320" s="2" t="inlineStr">
        <is>
          <t>Marcos Antonio De Oliveira</t>
        </is>
      </c>
      <c r="F5320" s="2" t="n">
        <v>593</v>
      </c>
      <c r="G5320" s="2" t="n">
        <v>9.43</v>
      </c>
      <c r="H5320" s="2" t="n">
        <v>63</v>
      </c>
      <c r="I5320" s="2" t="n">
        <v>0</v>
      </c>
      <c r="J5320" s="2" t="inlineStr">
        <is>
          <t>GPA</t>
        </is>
      </c>
    </row>
    <row r="5321">
      <c r="A5321" s="2" t="n">
        <v>8</v>
      </c>
      <c r="B5321" s="2" t="n">
        <v>7801</v>
      </c>
      <c r="C5321" s="2" t="inlineStr">
        <is>
          <t>CARREGAMENTO</t>
        </is>
      </c>
      <c r="D5321" s="2" t="inlineStr">
        <is>
          <t>5667178</t>
        </is>
      </c>
      <c r="E5321" s="2" t="inlineStr">
        <is>
          <t>Thaina De Sousa Santos Menezes</t>
        </is>
      </c>
      <c r="F5321" s="2" t="n">
        <v>121</v>
      </c>
      <c r="G5321" s="2" t="n">
        <v>5.49</v>
      </c>
      <c r="H5321" s="2" t="n">
        <v>22</v>
      </c>
      <c r="I5321" s="2" t="n">
        <v>0</v>
      </c>
      <c r="J5321" s="2" t="inlineStr">
        <is>
          <t>GPA</t>
        </is>
      </c>
    </row>
    <row r="5322">
      <c r="A5322" s="2" t="n">
        <v>8</v>
      </c>
      <c r="B5322" s="2" t="n">
        <v>7801</v>
      </c>
      <c r="C5322" s="2" t="inlineStr">
        <is>
          <t>SEPARACAO</t>
        </is>
      </c>
      <c r="D5322" s="2" t="inlineStr">
        <is>
          <t>5667640</t>
        </is>
      </c>
      <c r="E5322" s="2" t="inlineStr">
        <is>
          <t>ROSANGELA RIBEIRO</t>
        </is>
      </c>
      <c r="F5322" s="2" t="n">
        <v>458</v>
      </c>
      <c r="G5322" s="2" t="n">
        <v>10.85</v>
      </c>
      <c r="H5322" s="2" t="n">
        <v>42</v>
      </c>
      <c r="I5322" s="2" t="n">
        <v>0</v>
      </c>
      <c r="J5322" s="2" t="inlineStr">
        <is>
          <t>GPA</t>
        </is>
      </c>
    </row>
    <row r="5323">
      <c r="A5323" s="2" t="n">
        <v>8</v>
      </c>
      <c r="B5323" s="2" t="n">
        <v>7801</v>
      </c>
      <c r="C5323" s="2" t="inlineStr">
        <is>
          <t>CARREGAMENTO</t>
        </is>
      </c>
      <c r="D5323" s="2" t="inlineStr">
        <is>
          <t>5670640</t>
        </is>
      </c>
      <c r="E5323" s="2" t="inlineStr">
        <is>
          <t>Ricardo Matheus Santos Souza</t>
        </is>
      </c>
      <c r="F5323" s="2" t="n">
        <v>1790</v>
      </c>
      <c r="G5323" s="2" t="n">
        <v>134.93</v>
      </c>
      <c r="H5323" s="2" t="n">
        <v>13</v>
      </c>
      <c r="I5323" s="2" t="n">
        <v>0</v>
      </c>
      <c r="J5323" s="2" t="inlineStr">
        <is>
          <t>GPA</t>
        </is>
      </c>
    </row>
    <row r="5324">
      <c r="A5324" s="2" t="n">
        <v>8</v>
      </c>
      <c r="B5324" s="2" t="n">
        <v>7801</v>
      </c>
      <c r="C5324" s="2" t="inlineStr">
        <is>
          <t>CARREGAMENTO</t>
        </is>
      </c>
      <c r="D5324" s="2" t="inlineStr">
        <is>
          <t>5672937</t>
        </is>
      </c>
      <c r="E5324" s="2" t="inlineStr">
        <is>
          <t>ALESSANDRO KRETZSCHMAR</t>
        </is>
      </c>
      <c r="F5324" s="2" t="n">
        <v>689</v>
      </c>
      <c r="G5324" s="2" t="n">
        <v>36.99</v>
      </c>
      <c r="H5324" s="2" t="n">
        <v>19</v>
      </c>
      <c r="I5324" s="2" t="n">
        <v>0</v>
      </c>
      <c r="J5324" s="2" t="inlineStr">
        <is>
          <t>GPA</t>
        </is>
      </c>
    </row>
    <row r="5325">
      <c r="A5325" s="2" t="n">
        <v>8</v>
      </c>
      <c r="B5325" s="2" t="n">
        <v>7801</v>
      </c>
      <c r="C5325" s="2" t="inlineStr">
        <is>
          <t>PUXADA RECEB</t>
        </is>
      </c>
      <c r="D5325" s="2" t="inlineStr">
        <is>
          <t>5672937</t>
        </is>
      </c>
      <c r="E5325" s="2" t="inlineStr">
        <is>
          <t>ALESSANDRO KRETZSCHMAR</t>
        </is>
      </c>
      <c r="F5325" s="2" t="n">
        <v>1</v>
      </c>
      <c r="G5325" s="2" t="n">
        <v>0.78</v>
      </c>
      <c r="H5325" s="2" t="n">
        <v>1</v>
      </c>
      <c r="I5325" s="2" t="n">
        <v>0</v>
      </c>
      <c r="J5325" s="2" t="inlineStr">
        <is>
          <t>GPA</t>
        </is>
      </c>
    </row>
    <row r="5326">
      <c r="A5326" s="2" t="n">
        <v>8</v>
      </c>
      <c r="B5326" s="2" t="n">
        <v>7801</v>
      </c>
      <c r="C5326" s="2" t="inlineStr">
        <is>
          <t>SEPARACAO</t>
        </is>
      </c>
      <c r="D5326" s="2" t="inlineStr">
        <is>
          <t>5672937</t>
        </is>
      </c>
      <c r="E5326" s="2" t="inlineStr">
        <is>
          <t>ALESSANDRO KRETZSCHMAR</t>
        </is>
      </c>
      <c r="F5326" s="2" t="n">
        <v>127</v>
      </c>
      <c r="G5326" s="2" t="n">
        <v>0.8</v>
      </c>
      <c r="H5326" s="2" t="n">
        <v>159</v>
      </c>
      <c r="I5326" s="2" t="n">
        <v>0</v>
      </c>
      <c r="J5326" s="2" t="inlineStr">
        <is>
          <t>GPA</t>
        </is>
      </c>
    </row>
    <row r="5327">
      <c r="A5327" s="2" t="n">
        <v>8</v>
      </c>
      <c r="B5327" s="2" t="n">
        <v>7801</v>
      </c>
      <c r="C5327" s="2" t="inlineStr">
        <is>
          <t>PUXADA RECEB</t>
        </is>
      </c>
      <c r="D5327" s="2" t="inlineStr">
        <is>
          <t>5673259</t>
        </is>
      </c>
      <c r="E5327" s="2" t="inlineStr">
        <is>
          <t>Priscila DOS SANTOS</t>
        </is>
      </c>
      <c r="F5327" s="2" t="n">
        <v>1</v>
      </c>
      <c r="G5327" s="2" t="n">
        <v>4.83</v>
      </c>
      <c r="H5327" s="2" t="n">
        <v>0</v>
      </c>
      <c r="I5327" s="2" t="n">
        <v>0</v>
      </c>
      <c r="J5327" s="2" t="inlineStr">
        <is>
          <t>GPA</t>
        </is>
      </c>
    </row>
    <row r="5328">
      <c r="A5328" s="2" t="n">
        <v>8</v>
      </c>
      <c r="B5328" s="2" t="n">
        <v>7801</v>
      </c>
      <c r="C5328" s="2" t="inlineStr">
        <is>
          <t>RECEBIMENTO</t>
        </is>
      </c>
      <c r="D5328" s="2" t="inlineStr">
        <is>
          <t>5673259</t>
        </is>
      </c>
      <c r="E5328" s="2" t="inlineStr">
        <is>
          <t>Priscila DOS SANTOS</t>
        </is>
      </c>
      <c r="F5328" s="2" t="n">
        <v>2</v>
      </c>
      <c r="G5328" s="2" t="n">
        <v>0.01</v>
      </c>
      <c r="H5328" s="2" t="n">
        <v>200</v>
      </c>
      <c r="I5328" s="2" t="n">
        <v>0</v>
      </c>
      <c r="J5328" s="2" t="inlineStr">
        <is>
          <t>GPA</t>
        </is>
      </c>
    </row>
    <row r="5329">
      <c r="A5329" s="2" t="n">
        <v>8</v>
      </c>
      <c r="B5329" s="2" t="n">
        <v>7801</v>
      </c>
      <c r="C5329" s="2" t="inlineStr">
        <is>
          <t>SEPARACAO</t>
        </is>
      </c>
      <c r="D5329" s="2" t="inlineStr">
        <is>
          <t>5673267</t>
        </is>
      </c>
      <c r="E5329" s="2" t="inlineStr">
        <is>
          <t>ESTER PEREIRA</t>
        </is>
      </c>
      <c r="F5329" s="2" t="n">
        <v>510</v>
      </c>
      <c r="G5329" s="2" t="n">
        <v>6.44</v>
      </c>
      <c r="H5329" s="2" t="n">
        <v>79</v>
      </c>
      <c r="I5329" s="2" t="n">
        <v>0</v>
      </c>
      <c r="J5329" s="2" t="inlineStr">
        <is>
          <t>GPA</t>
        </is>
      </c>
    </row>
    <row r="5330">
      <c r="A5330" s="2" t="n">
        <v>8</v>
      </c>
      <c r="B5330" s="2" t="n">
        <v>7801</v>
      </c>
      <c r="C5330" s="2" t="inlineStr">
        <is>
          <t>CARREGAMENTO</t>
        </is>
      </c>
      <c r="D5330" s="2" t="inlineStr">
        <is>
          <t>5675260</t>
        </is>
      </c>
      <c r="E5330" s="2" t="inlineStr">
        <is>
          <t>CAMILA LIMA</t>
        </is>
      </c>
      <c r="F5330" s="2" t="n">
        <v>2051</v>
      </c>
      <c r="G5330" s="2" t="n">
        <v>62.37</v>
      </c>
      <c r="H5330" s="2" t="n">
        <v>33</v>
      </c>
      <c r="I5330" s="2" t="n">
        <v>0</v>
      </c>
      <c r="J5330" s="2" t="inlineStr">
        <is>
          <t>GPA</t>
        </is>
      </c>
    </row>
    <row r="5331">
      <c r="A5331" s="2" t="n">
        <v>8</v>
      </c>
      <c r="B5331" s="2" t="n">
        <v>7801</v>
      </c>
      <c r="C5331" s="2" t="inlineStr">
        <is>
          <t>PUXADA RECEB</t>
        </is>
      </c>
      <c r="D5331" s="2" t="inlineStr">
        <is>
          <t>5676959</t>
        </is>
      </c>
      <c r="E5331" s="2" t="inlineStr">
        <is>
          <t>Luis Carlos Gomes Correia</t>
        </is>
      </c>
      <c r="F5331" s="2" t="n">
        <v>1034</v>
      </c>
      <c r="G5331" s="2" t="n">
        <v>60.07</v>
      </c>
      <c r="H5331" s="2" t="n">
        <v>17</v>
      </c>
      <c r="I5331" s="2" t="n">
        <v>0</v>
      </c>
      <c r="J5331" s="2" t="inlineStr">
        <is>
          <t>GPA</t>
        </is>
      </c>
    </row>
    <row r="5332">
      <c r="A5332" s="2" t="n">
        <v>8</v>
      </c>
      <c r="B5332" s="2" t="n">
        <v>7801</v>
      </c>
      <c r="C5332" s="2" t="inlineStr">
        <is>
          <t>SEPARACAO</t>
        </is>
      </c>
      <c r="D5332" s="2" t="inlineStr">
        <is>
          <t>5676959</t>
        </is>
      </c>
      <c r="E5332" s="2" t="inlineStr">
        <is>
          <t>Luis Carlos Gomes Correia</t>
        </is>
      </c>
      <c r="F5332" s="2" t="n">
        <v>9991</v>
      </c>
      <c r="G5332" s="2" t="n">
        <v>119.89</v>
      </c>
      <c r="H5332" s="2" t="n">
        <v>83</v>
      </c>
      <c r="I5332" s="2" t="n">
        <v>0</v>
      </c>
      <c r="J5332" s="2" t="inlineStr">
        <is>
          <t>GPA</t>
        </is>
      </c>
    </row>
    <row r="5333">
      <c r="A5333" s="2" t="n">
        <v>8</v>
      </c>
      <c r="B5333" s="2" t="n">
        <v>7801</v>
      </c>
      <c r="C5333" s="2" t="inlineStr">
        <is>
          <t>SEPARACAO</t>
        </is>
      </c>
      <c r="D5333" s="2" t="inlineStr">
        <is>
          <t>5677181</t>
        </is>
      </c>
      <c r="E5333" s="2" t="inlineStr">
        <is>
          <t>Larissa Dias De Oliveira</t>
        </is>
      </c>
      <c r="F5333" s="2" t="n">
        <v>2242</v>
      </c>
      <c r="G5333" s="2" t="n">
        <v>90.09999999999999</v>
      </c>
      <c r="H5333" s="2" t="n">
        <v>25</v>
      </c>
      <c r="I5333" s="2" t="n">
        <v>0</v>
      </c>
      <c r="J5333" s="2" t="inlineStr">
        <is>
          <t>GPA</t>
        </is>
      </c>
    </row>
    <row r="5334">
      <c r="A5334" s="2" t="n">
        <v>8</v>
      </c>
      <c r="B5334" s="2" t="n">
        <v>7801</v>
      </c>
      <c r="C5334" s="2" t="inlineStr">
        <is>
          <t>SEPARACAO</t>
        </is>
      </c>
      <c r="D5334" s="2" t="inlineStr">
        <is>
          <t>5681235</t>
        </is>
      </c>
      <c r="E5334" s="2" t="inlineStr">
        <is>
          <t>Francisco Xavier Ferreira De Carvalho</t>
        </is>
      </c>
      <c r="F5334" s="2" t="n">
        <v>3102</v>
      </c>
      <c r="G5334" s="2" t="n">
        <v>35.89</v>
      </c>
      <c r="H5334" s="2" t="n">
        <v>86</v>
      </c>
      <c r="I5334" s="2" t="n">
        <v>0</v>
      </c>
      <c r="J5334" s="2" t="inlineStr">
        <is>
          <t>GPA</t>
        </is>
      </c>
    </row>
    <row r="5335">
      <c r="A5335" s="2" t="n">
        <v>8</v>
      </c>
      <c r="B5335" s="2" t="n">
        <v>7801</v>
      </c>
      <c r="C5335" s="2" t="inlineStr">
        <is>
          <t>PUXADA RECEB</t>
        </is>
      </c>
      <c r="D5335" s="2" t="inlineStr">
        <is>
          <t>5687721</t>
        </is>
      </c>
      <c r="E5335" s="2" t="inlineStr">
        <is>
          <t>DALILA RIBERIO</t>
        </is>
      </c>
      <c r="F5335" s="2" t="n">
        <v>18</v>
      </c>
      <c r="G5335" s="2" t="n">
        <v>9.74</v>
      </c>
      <c r="H5335" s="2" t="n">
        <v>2</v>
      </c>
      <c r="I5335" s="2" t="n">
        <v>0</v>
      </c>
      <c r="J5335" s="2" t="inlineStr">
        <is>
          <t>GPA</t>
        </is>
      </c>
    </row>
    <row r="5336">
      <c r="A5336" s="2" t="n">
        <v>8</v>
      </c>
      <c r="B5336" s="2" t="n">
        <v>7801</v>
      </c>
      <c r="C5336" s="2" t="inlineStr">
        <is>
          <t>SEPARACAO</t>
        </is>
      </c>
      <c r="D5336" s="2" t="inlineStr">
        <is>
          <t>5687721</t>
        </is>
      </c>
      <c r="E5336" s="2" t="inlineStr">
        <is>
          <t>DALILA RIBERIO</t>
        </is>
      </c>
      <c r="F5336" s="2" t="n">
        <v>339</v>
      </c>
      <c r="G5336" s="2" t="n">
        <v>2.47</v>
      </c>
      <c r="H5336" s="2" t="n">
        <v>137</v>
      </c>
      <c r="I5336" s="2" t="n">
        <v>0</v>
      </c>
      <c r="J5336" s="2" t="inlineStr">
        <is>
          <t>GPA</t>
        </is>
      </c>
    </row>
    <row r="5337">
      <c r="A5337" s="2" t="n">
        <v>8</v>
      </c>
      <c r="B5337" s="2" t="n">
        <v>7801</v>
      </c>
      <c r="C5337" s="2" t="inlineStr">
        <is>
          <t>CARREGAMENTO</t>
        </is>
      </c>
      <c r="D5337" s="2" t="inlineStr">
        <is>
          <t>5692741</t>
        </is>
      </c>
      <c r="E5337" s="2" t="inlineStr">
        <is>
          <t>Leticia Ferreira De Queiroz</t>
        </is>
      </c>
      <c r="F5337" s="2" t="n">
        <v>1074</v>
      </c>
      <c r="G5337" s="2" t="n">
        <v>52.57</v>
      </c>
      <c r="H5337" s="2" t="n">
        <v>20</v>
      </c>
      <c r="I5337" s="2" t="n">
        <v>0</v>
      </c>
      <c r="J5337" s="2" t="inlineStr">
        <is>
          <t>GPA</t>
        </is>
      </c>
    </row>
    <row r="5338">
      <c r="A5338" s="2" t="n">
        <v>8</v>
      </c>
      <c r="B5338" s="2" t="n">
        <v>7801</v>
      </c>
      <c r="C5338" s="2" t="inlineStr">
        <is>
          <t>SEPARACAO</t>
        </is>
      </c>
      <c r="D5338" s="2" t="inlineStr">
        <is>
          <t>5692741</t>
        </is>
      </c>
      <c r="E5338" s="2" t="inlineStr">
        <is>
          <t>Leticia Ferreira De Queiroz</t>
        </is>
      </c>
      <c r="F5338" s="2" t="n">
        <v>210</v>
      </c>
      <c r="G5338" s="2" t="n">
        <v>4.4</v>
      </c>
      <c r="H5338" s="2" t="n">
        <v>48</v>
      </c>
      <c r="I5338" s="2" t="n">
        <v>0</v>
      </c>
      <c r="J5338" s="2" t="inlineStr">
        <is>
          <t>GPA</t>
        </is>
      </c>
    </row>
    <row r="5339">
      <c r="A5339" s="2" t="n">
        <v>8</v>
      </c>
      <c r="B5339" s="2" t="n">
        <v>7801</v>
      </c>
      <c r="C5339" s="2" t="inlineStr">
        <is>
          <t>SEPARACAO</t>
        </is>
      </c>
      <c r="D5339" s="2" t="inlineStr">
        <is>
          <t>5693411</t>
        </is>
      </c>
      <c r="E5339" s="2" t="inlineStr">
        <is>
          <t>Lais Cristina De Sousa Cabral</t>
        </is>
      </c>
      <c r="F5339" s="2" t="n">
        <v>5478</v>
      </c>
      <c r="G5339" s="2" t="n">
        <v>98.56999999999999</v>
      </c>
      <c r="H5339" s="2" t="n">
        <v>56</v>
      </c>
      <c r="I5339" s="2" t="n">
        <v>0</v>
      </c>
      <c r="J5339" s="2" t="inlineStr">
        <is>
          <t>GPA</t>
        </is>
      </c>
    </row>
    <row r="5340">
      <c r="A5340" s="2" t="n">
        <v>8</v>
      </c>
      <c r="B5340" s="2" t="n">
        <v>7801</v>
      </c>
      <c r="C5340" s="2" t="inlineStr">
        <is>
          <t>SEPARACAO</t>
        </is>
      </c>
      <c r="D5340" s="2" t="inlineStr">
        <is>
          <t>5695198</t>
        </is>
      </c>
      <c r="E5340" s="2" t="inlineStr">
        <is>
          <t>Elizabete Cristina Da Silva Djegov Pinto</t>
        </is>
      </c>
      <c r="F5340" s="2" t="n">
        <v>6356</v>
      </c>
      <c r="G5340" s="2" t="n">
        <v>78.28</v>
      </c>
      <c r="H5340" s="2" t="n">
        <v>81</v>
      </c>
      <c r="I5340" s="2" t="n">
        <v>0</v>
      </c>
      <c r="J5340" s="2" t="inlineStr">
        <is>
          <t>GPA</t>
        </is>
      </c>
    </row>
    <row r="5341">
      <c r="A5341" s="2" t="n">
        <v>8</v>
      </c>
      <c r="B5341" s="2" t="n">
        <v>7801</v>
      </c>
      <c r="C5341" s="2" t="inlineStr">
        <is>
          <t>SEPARACAO</t>
        </is>
      </c>
      <c r="D5341" s="2" t="inlineStr">
        <is>
          <t>5696763</t>
        </is>
      </c>
      <c r="E5341" s="2" t="inlineStr">
        <is>
          <t>MICHAEL ARAUJO DA SILVA</t>
        </is>
      </c>
      <c r="F5341" s="2" t="n">
        <v>2259</v>
      </c>
      <c r="G5341" s="2" t="n">
        <v>62.39</v>
      </c>
      <c r="H5341" s="2" t="n">
        <v>36</v>
      </c>
      <c r="I5341" s="2" t="n">
        <v>0</v>
      </c>
      <c r="J5341" s="2" t="inlineStr">
        <is>
          <t>GPA</t>
        </is>
      </c>
    </row>
    <row r="5342">
      <c r="A5342" s="2" t="n">
        <v>8</v>
      </c>
      <c r="B5342" s="2" t="n">
        <v>7801</v>
      </c>
      <c r="C5342" s="2" t="inlineStr">
        <is>
          <t>SEPARACAO</t>
        </is>
      </c>
      <c r="D5342" s="2" t="inlineStr">
        <is>
          <t>5699509</t>
        </is>
      </c>
      <c r="E5342" s="2" t="inlineStr">
        <is>
          <t>Rita De Cassia Amador</t>
        </is>
      </c>
      <c r="F5342" s="2" t="n">
        <v>7145</v>
      </c>
      <c r="G5342" s="2" t="n">
        <v>113.4</v>
      </c>
      <c r="H5342" s="2" t="n">
        <v>63</v>
      </c>
      <c r="I5342" s="2" t="n">
        <v>0</v>
      </c>
      <c r="J5342" s="2" t="inlineStr">
        <is>
          <t>GPA</t>
        </is>
      </c>
    </row>
    <row r="5343">
      <c r="A5343" s="2" t="n">
        <v>8</v>
      </c>
      <c r="B5343" s="2" t="n">
        <v>7801</v>
      </c>
      <c r="C5343" s="2" t="inlineStr">
        <is>
          <t>SEPARACAO</t>
        </is>
      </c>
      <c r="D5343" s="2" t="inlineStr">
        <is>
          <t>5699983</t>
        </is>
      </c>
      <c r="E5343" s="2" t="inlineStr">
        <is>
          <t>GABRIEL OLIVEIRA ANDRADE</t>
        </is>
      </c>
      <c r="F5343" s="2" t="n">
        <v>5397</v>
      </c>
      <c r="G5343" s="2" t="n">
        <v>119.93</v>
      </c>
      <c r="H5343" s="2" t="n">
        <v>45</v>
      </c>
      <c r="I5343" s="2" t="n">
        <v>0</v>
      </c>
      <c r="J5343" s="2" t="inlineStr">
        <is>
          <t>GPA</t>
        </is>
      </c>
    </row>
    <row r="5344">
      <c r="A5344" s="2" t="n">
        <v>8</v>
      </c>
      <c r="B5344" s="2" t="n">
        <v>7801</v>
      </c>
      <c r="C5344" s="2" t="inlineStr">
        <is>
          <t>SEPARACAO</t>
        </is>
      </c>
      <c r="D5344" s="2" t="inlineStr">
        <is>
          <t>5700680</t>
        </is>
      </c>
      <c r="E5344" s="2" t="inlineStr">
        <is>
          <t>JOAO PAULO</t>
        </is>
      </c>
      <c r="F5344" s="2" t="n">
        <v>858</v>
      </c>
      <c r="G5344" s="2" t="n">
        <v>3.15</v>
      </c>
      <c r="H5344" s="2" t="n">
        <v>272</v>
      </c>
      <c r="I5344" s="2" t="n">
        <v>0</v>
      </c>
      <c r="J5344" s="2" t="inlineStr">
        <is>
          <t>GPA</t>
        </is>
      </c>
    </row>
    <row r="5345">
      <c r="A5345" s="2" t="n">
        <v>8</v>
      </c>
      <c r="B5345" s="2" t="n">
        <v>7801</v>
      </c>
      <c r="C5345" s="2" t="inlineStr">
        <is>
          <t>CARREGAMENTO</t>
        </is>
      </c>
      <c r="D5345" s="2" t="inlineStr">
        <is>
          <t>5702011</t>
        </is>
      </c>
      <c r="E5345" s="2" t="inlineStr">
        <is>
          <t>WILIAN CRISPIM DA SILVA</t>
        </is>
      </c>
      <c r="F5345" s="2" t="n">
        <v>358</v>
      </c>
      <c r="G5345" s="2" t="n">
        <v>59.3</v>
      </c>
      <c r="H5345" s="2" t="n">
        <v>6</v>
      </c>
      <c r="I5345" s="2" t="n">
        <v>0</v>
      </c>
      <c r="J5345" s="2" t="inlineStr">
        <is>
          <t>GPA</t>
        </is>
      </c>
    </row>
    <row r="5346">
      <c r="A5346" s="2" t="n">
        <v>8</v>
      </c>
      <c r="B5346" s="2" t="n">
        <v>7801</v>
      </c>
      <c r="C5346" s="2" t="inlineStr">
        <is>
          <t>PUXADA RECEB</t>
        </is>
      </c>
      <c r="D5346" s="2" t="inlineStr">
        <is>
          <t>5702011</t>
        </is>
      </c>
      <c r="E5346" s="2" t="inlineStr">
        <is>
          <t>WILIAN CRISPIM DA SILVA</t>
        </is>
      </c>
      <c r="F5346" s="2" t="n">
        <v>426</v>
      </c>
      <c r="G5346" s="2" t="n">
        <v>58.4</v>
      </c>
      <c r="H5346" s="2" t="n">
        <v>7</v>
      </c>
      <c r="I5346" s="2" t="n">
        <v>0</v>
      </c>
      <c r="J5346" s="2" t="inlineStr">
        <is>
          <t>GPA</t>
        </is>
      </c>
    </row>
    <row r="5347">
      <c r="A5347" s="2" t="n">
        <v>8</v>
      </c>
      <c r="B5347" s="2" t="n">
        <v>7801</v>
      </c>
      <c r="C5347" s="2" t="inlineStr">
        <is>
          <t>RECEBIMENTO</t>
        </is>
      </c>
      <c r="D5347" s="2" t="inlineStr">
        <is>
          <t>5702011</t>
        </is>
      </c>
      <c r="E5347" s="2" t="inlineStr">
        <is>
          <t>WILIAN CRISPIM DA SILVA</t>
        </is>
      </c>
      <c r="F5347" s="2" t="n">
        <v>4</v>
      </c>
      <c r="G5347" s="2" t="n">
        <v>0.14</v>
      </c>
      <c r="H5347" s="2" t="n">
        <v>29</v>
      </c>
      <c r="I5347" s="2" t="n">
        <v>0</v>
      </c>
      <c r="J5347" s="2" t="inlineStr">
        <is>
          <t>GPA</t>
        </is>
      </c>
    </row>
    <row r="5348">
      <c r="A5348" s="2" t="n">
        <v>8</v>
      </c>
      <c r="B5348" s="2" t="n">
        <v>7801</v>
      </c>
      <c r="C5348" s="2" t="inlineStr">
        <is>
          <t>SEPARACAO</t>
        </is>
      </c>
      <c r="D5348" s="2" t="inlineStr">
        <is>
          <t>5702011</t>
        </is>
      </c>
      <c r="E5348" s="2" t="inlineStr">
        <is>
          <t>WILIAN CRISPIM DA SILVA</t>
        </is>
      </c>
      <c r="F5348" s="2" t="n">
        <v>1075</v>
      </c>
      <c r="G5348" s="2" t="n">
        <v>17.06</v>
      </c>
      <c r="H5348" s="2" t="n">
        <v>63</v>
      </c>
      <c r="I5348" s="2" t="n">
        <v>0</v>
      </c>
      <c r="J5348" s="2" t="inlineStr">
        <is>
          <t>GPA</t>
        </is>
      </c>
    </row>
    <row r="5349">
      <c r="A5349" s="2" t="n">
        <v>8</v>
      </c>
      <c r="B5349" s="2" t="n">
        <v>7801</v>
      </c>
      <c r="C5349" s="2" t="inlineStr">
        <is>
          <t>PUXADA RECEB</t>
        </is>
      </c>
      <c r="D5349" s="2" t="inlineStr">
        <is>
          <t>5702356</t>
        </is>
      </c>
      <c r="E5349" s="2" t="inlineStr">
        <is>
          <t>Aldirene Da Silva Torres</t>
        </is>
      </c>
      <c r="F5349" s="2" t="n">
        <v>6</v>
      </c>
      <c r="G5349" s="2" t="n">
        <v>0.21</v>
      </c>
      <c r="H5349" s="2" t="n">
        <v>29</v>
      </c>
      <c r="I5349" s="2" t="n">
        <v>0</v>
      </c>
      <c r="J5349" s="2" t="inlineStr">
        <is>
          <t>GPA</t>
        </is>
      </c>
    </row>
    <row r="5350">
      <c r="A5350" s="2" t="n">
        <v>8</v>
      </c>
      <c r="B5350" s="2" t="n">
        <v>7801</v>
      </c>
      <c r="C5350" s="2" t="inlineStr">
        <is>
          <t>SEPARACAO</t>
        </is>
      </c>
      <c r="D5350" s="2" t="inlineStr">
        <is>
          <t>5702356</t>
        </is>
      </c>
      <c r="E5350" s="2" t="inlineStr">
        <is>
          <t>Aldirene Da Silva Torres</t>
        </is>
      </c>
      <c r="F5350" s="2" t="n">
        <v>883</v>
      </c>
      <c r="G5350" s="2" t="n">
        <v>26.16</v>
      </c>
      <c r="H5350" s="2" t="n">
        <v>34</v>
      </c>
      <c r="I5350" s="2" t="n">
        <v>0</v>
      </c>
      <c r="J5350" s="2" t="inlineStr">
        <is>
          <t>GPA</t>
        </is>
      </c>
    </row>
    <row r="5351">
      <c r="A5351" s="2" t="n">
        <v>8</v>
      </c>
      <c r="B5351" s="2" t="n">
        <v>7801</v>
      </c>
      <c r="C5351" s="2" t="inlineStr">
        <is>
          <t>CARREGAMENTO</t>
        </is>
      </c>
      <c r="D5351" s="2" t="inlineStr">
        <is>
          <t>5709180</t>
        </is>
      </c>
      <c r="E5351" s="2" t="inlineStr">
        <is>
          <t>Rafael Alves Farias</t>
        </is>
      </c>
      <c r="F5351" s="2" t="n">
        <v>749</v>
      </c>
      <c r="G5351" s="2" t="n">
        <v>64.47</v>
      </c>
      <c r="H5351" s="2" t="n">
        <v>12</v>
      </c>
      <c r="I5351" s="2" t="n">
        <v>0</v>
      </c>
      <c r="J5351" s="2" t="inlineStr">
        <is>
          <t>GPA</t>
        </is>
      </c>
    </row>
    <row r="5352">
      <c r="A5352" s="2" t="n">
        <v>8</v>
      </c>
      <c r="B5352" s="2" t="n">
        <v>7801</v>
      </c>
      <c r="C5352" s="2" t="inlineStr">
        <is>
          <t>CARREGAMENTO</t>
        </is>
      </c>
      <c r="D5352" s="2" t="inlineStr">
        <is>
          <t>5711010</t>
        </is>
      </c>
      <c r="E5352" s="2" t="inlineStr">
        <is>
          <t>Lucas Silva Oliveira</t>
        </is>
      </c>
      <c r="F5352" s="2" t="n">
        <v>545</v>
      </c>
      <c r="G5352" s="2" t="n">
        <v>39.73</v>
      </c>
      <c r="H5352" s="2" t="n">
        <v>14</v>
      </c>
      <c r="I5352" s="2" t="n">
        <v>0</v>
      </c>
      <c r="J5352" s="2" t="inlineStr">
        <is>
          <t>GPA</t>
        </is>
      </c>
    </row>
    <row r="5353">
      <c r="A5353" s="2" t="n">
        <v>8</v>
      </c>
      <c r="B5353" s="2" t="n">
        <v>7801</v>
      </c>
      <c r="C5353" s="2" t="inlineStr">
        <is>
          <t>PUXADA RECEB</t>
        </is>
      </c>
      <c r="D5353" s="2" t="inlineStr">
        <is>
          <t>5711010</t>
        </is>
      </c>
      <c r="E5353" s="2" t="inlineStr">
        <is>
          <t>Lucas Silva Oliveira</t>
        </is>
      </c>
      <c r="F5353" s="2" t="n">
        <v>24</v>
      </c>
      <c r="G5353" s="2" t="n">
        <v>1.68</v>
      </c>
      <c r="H5353" s="2" t="n">
        <v>14</v>
      </c>
      <c r="I5353" s="2" t="n">
        <v>0</v>
      </c>
      <c r="J5353" s="2" t="inlineStr">
        <is>
          <t>GPA</t>
        </is>
      </c>
    </row>
    <row r="5354">
      <c r="A5354" s="2" t="n">
        <v>8</v>
      </c>
      <c r="B5354" s="2" t="n">
        <v>7801</v>
      </c>
      <c r="C5354" s="2" t="inlineStr">
        <is>
          <t>SEPARACAO</t>
        </is>
      </c>
      <c r="D5354" s="2" t="inlineStr">
        <is>
          <t>5711010</t>
        </is>
      </c>
      <c r="E5354" s="2" t="inlineStr">
        <is>
          <t>Lucas Silva Oliveira</t>
        </is>
      </c>
      <c r="F5354" s="2" t="n">
        <v>303</v>
      </c>
      <c r="G5354" s="2" t="n">
        <v>1.06</v>
      </c>
      <c r="H5354" s="2" t="n">
        <v>286</v>
      </c>
      <c r="I5354" s="2" t="n">
        <v>0</v>
      </c>
      <c r="J5354" s="2" t="inlineStr">
        <is>
          <t>GPA</t>
        </is>
      </c>
    </row>
    <row r="5355">
      <c r="A5355" s="2" t="n">
        <v>8</v>
      </c>
      <c r="B5355" s="2" t="n">
        <v>7801</v>
      </c>
      <c r="C5355" s="2" t="inlineStr">
        <is>
          <t>PUXADA RECEB</t>
        </is>
      </c>
      <c r="D5355" s="2" t="inlineStr">
        <is>
          <t>5713986</t>
        </is>
      </c>
      <c r="E5355" s="2" t="inlineStr">
        <is>
          <t>Allex Macedo Silva</t>
        </is>
      </c>
      <c r="F5355" s="2" t="n">
        <v>2269</v>
      </c>
      <c r="G5355" s="2" t="n">
        <v>121.12</v>
      </c>
      <c r="H5355" s="2" t="n">
        <v>19</v>
      </c>
      <c r="I5355" s="2" t="n">
        <v>0</v>
      </c>
      <c r="J5355" s="2" t="inlineStr">
        <is>
          <t>GPA</t>
        </is>
      </c>
    </row>
    <row r="5356">
      <c r="A5356" s="2" t="n">
        <v>8</v>
      </c>
      <c r="B5356" s="2" t="n">
        <v>7801</v>
      </c>
      <c r="C5356" s="2" t="inlineStr">
        <is>
          <t>SEPARACAO</t>
        </is>
      </c>
      <c r="D5356" s="2" t="inlineStr">
        <is>
          <t>5713986</t>
        </is>
      </c>
      <c r="E5356" s="2" t="inlineStr">
        <is>
          <t>Allex Macedo Silva</t>
        </is>
      </c>
      <c r="F5356" s="2" t="n">
        <v>424</v>
      </c>
      <c r="G5356" s="2" t="n">
        <v>10.66</v>
      </c>
      <c r="H5356" s="2" t="n">
        <v>40</v>
      </c>
      <c r="I5356" s="2" t="n">
        <v>0</v>
      </c>
      <c r="J5356" s="2" t="inlineStr">
        <is>
          <t>GPA</t>
        </is>
      </c>
    </row>
    <row r="5357">
      <c r="A5357" s="2" t="n">
        <v>8</v>
      </c>
      <c r="B5357" s="2" t="n">
        <v>7801</v>
      </c>
      <c r="C5357" s="2" t="inlineStr">
        <is>
          <t>SEPARACAO</t>
        </is>
      </c>
      <c r="D5357" s="2" t="inlineStr">
        <is>
          <t>5714320</t>
        </is>
      </c>
      <c r="E5357" s="2" t="inlineStr">
        <is>
          <t>Thauana Silva Dos Santos</t>
        </is>
      </c>
      <c r="F5357" s="2" t="n">
        <v>364</v>
      </c>
      <c r="G5357" s="2" t="n">
        <v>4.59</v>
      </c>
      <c r="H5357" s="2" t="n">
        <v>79</v>
      </c>
      <c r="I5357" s="2" t="n">
        <v>0</v>
      </c>
      <c r="J5357" s="2" t="inlineStr">
        <is>
          <t>GPA</t>
        </is>
      </c>
    </row>
    <row r="5358">
      <c r="A5358" s="2" t="n">
        <v>8</v>
      </c>
      <c r="B5358" s="2" t="n">
        <v>7801</v>
      </c>
      <c r="C5358" s="2" t="inlineStr">
        <is>
          <t>SEPARACAO</t>
        </is>
      </c>
      <c r="D5358" s="2" t="inlineStr">
        <is>
          <t>5729335</t>
        </is>
      </c>
      <c r="E5358" s="2" t="inlineStr">
        <is>
          <t>CELIO SANTANA</t>
        </is>
      </c>
      <c r="F5358" s="2" t="n">
        <v>288</v>
      </c>
      <c r="G5358" s="2" t="n">
        <v>3.22</v>
      </c>
      <c r="H5358" s="2" t="n">
        <v>89</v>
      </c>
      <c r="I5358" s="2" t="n">
        <v>0</v>
      </c>
      <c r="J5358" s="2" t="inlineStr">
        <is>
          <t>GPA</t>
        </is>
      </c>
    </row>
    <row r="5359">
      <c r="A5359" s="2" t="n">
        <v>8</v>
      </c>
      <c r="B5359" s="2" t="n">
        <v>7801</v>
      </c>
      <c r="C5359" s="2" t="inlineStr">
        <is>
          <t>PUXADA RECEB</t>
        </is>
      </c>
      <c r="D5359" s="2" t="inlineStr">
        <is>
          <t>5729882</t>
        </is>
      </c>
      <c r="E5359" s="2" t="inlineStr">
        <is>
          <t>NYCOLAS DE JESUS GOMES</t>
        </is>
      </c>
      <c r="F5359" s="2" t="n">
        <v>46</v>
      </c>
      <c r="G5359" s="2" t="n">
        <v>12.49</v>
      </c>
      <c r="H5359" s="2" t="n">
        <v>4</v>
      </c>
      <c r="I5359" s="2" t="n">
        <v>0</v>
      </c>
      <c r="J5359" s="2" t="inlineStr">
        <is>
          <t>GPA</t>
        </is>
      </c>
    </row>
    <row r="5360">
      <c r="A5360" s="2" t="n">
        <v>8</v>
      </c>
      <c r="B5360" s="2" t="n">
        <v>7801</v>
      </c>
      <c r="C5360" s="2" t="inlineStr">
        <is>
          <t>SEPARACAO</t>
        </is>
      </c>
      <c r="D5360" s="2" t="inlineStr">
        <is>
          <t>5729882</t>
        </is>
      </c>
      <c r="E5360" s="2" t="inlineStr">
        <is>
          <t>NYCOLAS DE JESUS GOMES</t>
        </is>
      </c>
      <c r="F5360" s="2" t="n">
        <v>3382</v>
      </c>
      <c r="G5360" s="2" t="n">
        <v>53.51</v>
      </c>
      <c r="H5360" s="2" t="n">
        <v>63</v>
      </c>
      <c r="I5360" s="2" t="n">
        <v>0</v>
      </c>
      <c r="J5360" s="2" t="inlineStr">
        <is>
          <t>GPA</t>
        </is>
      </c>
    </row>
    <row r="5361">
      <c r="A5361" s="2" t="n">
        <v>8</v>
      </c>
      <c r="B5361" s="2" t="n">
        <v>7801</v>
      </c>
      <c r="C5361" s="2" t="inlineStr">
        <is>
          <t>SEPARACAO</t>
        </is>
      </c>
      <c r="D5361" s="2" t="inlineStr">
        <is>
          <t>5730260</t>
        </is>
      </c>
      <c r="E5361" s="2" t="inlineStr">
        <is>
          <t>WANDERSON NUNES</t>
        </is>
      </c>
      <c r="F5361" s="2" t="n">
        <v>351</v>
      </c>
      <c r="G5361" s="2" t="n">
        <v>8.17</v>
      </c>
      <c r="H5361" s="2" t="n">
        <v>43</v>
      </c>
      <c r="I5361" s="2" t="n">
        <v>0</v>
      </c>
      <c r="J5361" s="2" t="inlineStr">
        <is>
          <t>GPA</t>
        </is>
      </c>
    </row>
    <row r="5362">
      <c r="A5362" s="2" t="n">
        <v>8</v>
      </c>
      <c r="B5362" s="2" t="n">
        <v>7801</v>
      </c>
      <c r="C5362" s="2" t="inlineStr">
        <is>
          <t>PUXADA RECEB</t>
        </is>
      </c>
      <c r="D5362" s="2" t="inlineStr">
        <is>
          <t>5730341</t>
        </is>
      </c>
      <c r="E5362" s="2" t="inlineStr">
        <is>
          <t>David Trindade De Souza</t>
        </is>
      </c>
      <c r="F5362" s="2" t="n">
        <v>2298</v>
      </c>
      <c r="G5362" s="2" t="n">
        <v>119.89</v>
      </c>
      <c r="H5362" s="2" t="n">
        <v>19</v>
      </c>
      <c r="I5362" s="2" t="n">
        <v>0</v>
      </c>
      <c r="J5362" s="2" t="inlineStr">
        <is>
          <t>GPA</t>
        </is>
      </c>
    </row>
    <row r="5363">
      <c r="A5363" s="2" t="n">
        <v>8</v>
      </c>
      <c r="B5363" s="2" t="n">
        <v>7801</v>
      </c>
      <c r="C5363" s="2" t="inlineStr">
        <is>
          <t>SEPARACAO</t>
        </is>
      </c>
      <c r="D5363" s="2" t="inlineStr">
        <is>
          <t>5730341</t>
        </is>
      </c>
      <c r="E5363" s="2" t="inlineStr">
        <is>
          <t>David Trindade De Souza</t>
        </is>
      </c>
      <c r="F5363" s="2" t="n">
        <v>490</v>
      </c>
      <c r="G5363" s="2" t="n">
        <v>6.19</v>
      </c>
      <c r="H5363" s="2" t="n">
        <v>79</v>
      </c>
      <c r="I5363" s="2" t="n">
        <v>0</v>
      </c>
      <c r="J5363" s="2" t="inlineStr">
        <is>
          <t>GPA</t>
        </is>
      </c>
    </row>
    <row r="5364">
      <c r="A5364" s="2" t="n">
        <v>8</v>
      </c>
      <c r="B5364" s="2" t="n">
        <v>7801</v>
      </c>
      <c r="C5364" s="2" t="inlineStr">
        <is>
          <t>CARREGAMENTO</t>
        </is>
      </c>
      <c r="D5364" s="2" t="inlineStr">
        <is>
          <t>5731801</t>
        </is>
      </c>
      <c r="E5364" s="2" t="inlineStr">
        <is>
          <t>Akila Tabita Goncalves Cordeiro</t>
        </is>
      </c>
      <c r="F5364" s="2" t="n">
        <v>527</v>
      </c>
      <c r="G5364" s="2" t="n">
        <v>78.8</v>
      </c>
      <c r="H5364" s="2" t="n">
        <v>7</v>
      </c>
      <c r="I5364" s="2" t="n">
        <v>0</v>
      </c>
      <c r="J5364" s="2" t="inlineStr">
        <is>
          <t>GPA</t>
        </is>
      </c>
    </row>
    <row r="5365">
      <c r="A5365" s="2" t="n">
        <v>8</v>
      </c>
      <c r="B5365" s="2" t="n">
        <v>7801</v>
      </c>
      <c r="C5365" s="2" t="inlineStr">
        <is>
          <t>SEPARACAO</t>
        </is>
      </c>
      <c r="D5365" s="2" t="inlineStr">
        <is>
          <t>5731801</t>
        </is>
      </c>
      <c r="E5365" s="2" t="inlineStr">
        <is>
          <t>Akila Tabita Goncalves Cordeiro</t>
        </is>
      </c>
      <c r="F5365" s="2" t="n">
        <v>210</v>
      </c>
      <c r="G5365" s="2" t="n">
        <v>4.24</v>
      </c>
      <c r="H5365" s="2" t="n">
        <v>50</v>
      </c>
      <c r="I5365" s="2" t="n">
        <v>0</v>
      </c>
      <c r="J5365" s="2" t="inlineStr">
        <is>
          <t>GPA</t>
        </is>
      </c>
    </row>
    <row r="5366">
      <c r="A5366" s="2" t="n">
        <v>8</v>
      </c>
      <c r="B5366" s="2" t="n">
        <v>7801</v>
      </c>
      <c r="C5366" s="2" t="inlineStr">
        <is>
          <t>CARREGAMENTO</t>
        </is>
      </c>
      <c r="D5366" s="2" t="inlineStr">
        <is>
          <t>5731992</t>
        </is>
      </c>
      <c r="E5366" s="2" t="inlineStr">
        <is>
          <t>Gabriele Dos Santos Miranda</t>
        </is>
      </c>
      <c r="F5366" s="2" t="n">
        <v>165</v>
      </c>
      <c r="G5366" s="2" t="n">
        <v>21.56</v>
      </c>
      <c r="H5366" s="2" t="n">
        <v>8</v>
      </c>
      <c r="I5366" s="2" t="n">
        <v>0</v>
      </c>
      <c r="J5366" s="2" t="inlineStr">
        <is>
          <t>GPA</t>
        </is>
      </c>
    </row>
    <row r="5367">
      <c r="A5367" s="2" t="n">
        <v>8</v>
      </c>
      <c r="B5367" s="2" t="n">
        <v>7801</v>
      </c>
      <c r="C5367" s="2" t="inlineStr">
        <is>
          <t>SEPARACAO</t>
        </is>
      </c>
      <c r="D5367" s="2" t="inlineStr">
        <is>
          <t>5731992</t>
        </is>
      </c>
      <c r="E5367" s="2" t="inlineStr">
        <is>
          <t>Gabriele Dos Santos Miranda</t>
        </is>
      </c>
      <c r="F5367" s="2" t="n">
        <v>401</v>
      </c>
      <c r="G5367" s="2" t="n">
        <v>16.43</v>
      </c>
      <c r="H5367" s="2" t="n">
        <v>24</v>
      </c>
      <c r="I5367" s="2" t="n">
        <v>0</v>
      </c>
      <c r="J5367" s="2" t="inlineStr">
        <is>
          <t>GPA</t>
        </is>
      </c>
    </row>
    <row r="5368">
      <c r="A5368" s="2" t="n">
        <v>8</v>
      </c>
      <c r="B5368" s="2" t="n">
        <v>7801</v>
      </c>
      <c r="C5368" s="2" t="inlineStr">
        <is>
          <t>SEPARACAO</t>
        </is>
      </c>
      <c r="D5368" s="2" t="inlineStr">
        <is>
          <t>5732352</t>
        </is>
      </c>
      <c r="E5368" s="2" t="inlineStr">
        <is>
          <t>Cintia Dos Santos Soares</t>
        </is>
      </c>
      <c r="F5368" s="2" t="n">
        <v>7882</v>
      </c>
      <c r="G5368" s="2" t="n">
        <v>90.38</v>
      </c>
      <c r="H5368" s="2" t="n">
        <v>87</v>
      </c>
      <c r="I5368" s="2" t="n">
        <v>0</v>
      </c>
      <c r="J5368" s="2" t="inlineStr">
        <is>
          <t>GPA</t>
        </is>
      </c>
    </row>
    <row r="5369">
      <c r="A5369" s="2" t="n">
        <v>8</v>
      </c>
      <c r="B5369" s="2" t="n">
        <v>7801</v>
      </c>
      <c r="C5369" s="2" t="inlineStr">
        <is>
          <t>SEPARACAO</t>
        </is>
      </c>
      <c r="D5369" s="2" t="inlineStr">
        <is>
          <t>5733294</t>
        </is>
      </c>
      <c r="E5369" s="2" t="inlineStr">
        <is>
          <t>OSCAR EDUARDO ZUNIGA</t>
        </is>
      </c>
      <c r="F5369" s="2" t="n">
        <v>7741</v>
      </c>
      <c r="G5369" s="2" t="n">
        <v>119.96</v>
      </c>
      <c r="H5369" s="2" t="n">
        <v>65</v>
      </c>
      <c r="I5369" s="2" t="n">
        <v>0</v>
      </c>
      <c r="J5369" s="2" t="inlineStr">
        <is>
          <t>GPA</t>
        </is>
      </c>
    </row>
    <row r="5370">
      <c r="A5370" s="2" t="n">
        <v>8</v>
      </c>
      <c r="B5370" s="2" t="n">
        <v>7801</v>
      </c>
      <c r="C5370" s="2" t="inlineStr">
        <is>
          <t>CARREGAMENTO</t>
        </is>
      </c>
      <c r="D5370" s="2" t="inlineStr">
        <is>
          <t>5733677</t>
        </is>
      </c>
      <c r="E5370" s="2" t="inlineStr">
        <is>
          <t>GEOVANNA SARAIVA</t>
        </is>
      </c>
      <c r="F5370" s="2" t="n">
        <v>425</v>
      </c>
      <c r="G5370" s="2" t="n">
        <v>33.46</v>
      </c>
      <c r="H5370" s="2" t="n">
        <v>13</v>
      </c>
      <c r="I5370" s="2" t="n">
        <v>0</v>
      </c>
      <c r="J5370" s="2" t="inlineStr">
        <is>
          <t>GPA</t>
        </is>
      </c>
    </row>
    <row r="5371">
      <c r="A5371" s="2" t="n">
        <v>8</v>
      </c>
      <c r="B5371" s="2" t="n">
        <v>7801</v>
      </c>
      <c r="C5371" s="2" t="inlineStr">
        <is>
          <t>SEPARACAO</t>
        </is>
      </c>
      <c r="D5371" s="2" t="inlineStr">
        <is>
          <t>5733677</t>
        </is>
      </c>
      <c r="E5371" s="2" t="inlineStr">
        <is>
          <t>GEOVANNA SARAIVA</t>
        </is>
      </c>
      <c r="F5371" s="2" t="n">
        <v>1841</v>
      </c>
      <c r="G5371" s="2" t="n">
        <v>48.12</v>
      </c>
      <c r="H5371" s="2" t="n">
        <v>38</v>
      </c>
      <c r="I5371" s="2" t="n">
        <v>0</v>
      </c>
      <c r="J5371" s="2" t="inlineStr">
        <is>
          <t>GPA</t>
        </is>
      </c>
    </row>
    <row r="5372">
      <c r="A5372" s="2" t="n">
        <v>8</v>
      </c>
      <c r="B5372" s="2" t="n">
        <v>7801</v>
      </c>
      <c r="C5372" s="2" t="inlineStr">
        <is>
          <t>CARREGAMENTO</t>
        </is>
      </c>
      <c r="D5372" s="2" t="inlineStr">
        <is>
          <t>5734851</t>
        </is>
      </c>
      <c r="E5372" s="2" t="inlineStr">
        <is>
          <t>LUCAS VIEIRA</t>
        </is>
      </c>
      <c r="F5372" s="2" t="n">
        <v>530</v>
      </c>
      <c r="G5372" s="2" t="n">
        <v>62.86</v>
      </c>
      <c r="H5372" s="2" t="n">
        <v>8</v>
      </c>
      <c r="I5372" s="2" t="n">
        <v>0</v>
      </c>
      <c r="J5372" s="2" t="inlineStr">
        <is>
          <t>GPA</t>
        </is>
      </c>
    </row>
    <row r="5373">
      <c r="A5373" s="2" t="n">
        <v>8</v>
      </c>
      <c r="B5373" s="2" t="n">
        <v>7801</v>
      </c>
      <c r="C5373" s="2" t="inlineStr">
        <is>
          <t>PUXADA RECEB</t>
        </is>
      </c>
      <c r="D5373" s="2" t="inlineStr">
        <is>
          <t>5734851</t>
        </is>
      </c>
      <c r="E5373" s="2" t="inlineStr">
        <is>
          <t>LUCAS VIEIRA</t>
        </is>
      </c>
      <c r="F5373" s="2" t="n">
        <v>87</v>
      </c>
      <c r="G5373" s="2" t="n">
        <v>30.93</v>
      </c>
      <c r="H5373" s="2" t="n">
        <v>3</v>
      </c>
      <c r="I5373" s="2" t="n">
        <v>0</v>
      </c>
      <c r="J5373" s="2" t="inlineStr">
        <is>
          <t>GPA</t>
        </is>
      </c>
    </row>
    <row r="5374">
      <c r="A5374" s="2" t="n">
        <v>8</v>
      </c>
      <c r="B5374" s="2" t="n">
        <v>7801</v>
      </c>
      <c r="C5374" s="2" t="inlineStr">
        <is>
          <t>SEPARACAO</t>
        </is>
      </c>
      <c r="D5374" s="2" t="inlineStr">
        <is>
          <t>5734851</t>
        </is>
      </c>
      <c r="E5374" s="2" t="inlineStr">
        <is>
          <t>LUCAS VIEIRA</t>
        </is>
      </c>
      <c r="F5374" s="2" t="n">
        <v>489</v>
      </c>
      <c r="G5374" s="2" t="n">
        <v>10.27</v>
      </c>
      <c r="H5374" s="2" t="n">
        <v>48</v>
      </c>
      <c r="I5374" s="2" t="n">
        <v>0</v>
      </c>
      <c r="J5374" s="2" t="inlineStr">
        <is>
          <t>GPA</t>
        </is>
      </c>
    </row>
    <row r="5375">
      <c r="A5375" s="2" t="n">
        <v>8</v>
      </c>
      <c r="B5375" s="2" t="n">
        <v>7801</v>
      </c>
      <c r="C5375" s="2" t="inlineStr">
        <is>
          <t>PUXADA RECEB</t>
        </is>
      </c>
      <c r="D5375" s="2" t="inlineStr">
        <is>
          <t>5736471</t>
        </is>
      </c>
      <c r="E5375" s="2" t="inlineStr">
        <is>
          <t>Camilly Daniela Ferreira Nunes</t>
        </is>
      </c>
      <c r="F5375" s="2" t="n">
        <v>20</v>
      </c>
      <c r="G5375" s="2" t="n">
        <v>10.1</v>
      </c>
      <c r="H5375" s="2" t="n">
        <v>2</v>
      </c>
      <c r="I5375" s="2" t="n">
        <v>0</v>
      </c>
      <c r="J5375" s="2" t="inlineStr">
        <is>
          <t>GPA</t>
        </is>
      </c>
    </row>
    <row r="5376">
      <c r="A5376" s="2" t="n">
        <v>8</v>
      </c>
      <c r="B5376" s="2" t="n">
        <v>7801</v>
      </c>
      <c r="C5376" s="2" t="inlineStr">
        <is>
          <t>RECEBIMENTO</t>
        </is>
      </c>
      <c r="D5376" s="2" t="inlineStr">
        <is>
          <t>5736471</t>
        </is>
      </c>
      <c r="E5376" s="2" t="inlineStr">
        <is>
          <t>Camilly Daniela Ferreira Nunes</t>
        </is>
      </c>
      <c r="F5376" s="2" t="n">
        <v>3460</v>
      </c>
      <c r="G5376" s="2" t="n">
        <v>151.05</v>
      </c>
      <c r="H5376" s="2" t="n">
        <v>23</v>
      </c>
      <c r="I5376" s="2" t="n">
        <v>0</v>
      </c>
      <c r="J5376" s="2" t="inlineStr">
        <is>
          <t>GPA</t>
        </is>
      </c>
    </row>
    <row r="5377">
      <c r="A5377" s="2" t="n">
        <v>8</v>
      </c>
      <c r="B5377" s="2" t="n">
        <v>7801</v>
      </c>
      <c r="C5377" s="2" t="inlineStr">
        <is>
          <t>CARREGAMENTO</t>
        </is>
      </c>
      <c r="D5377" s="2" t="inlineStr">
        <is>
          <t>5737389</t>
        </is>
      </c>
      <c r="E5377" s="2" t="inlineStr">
        <is>
          <t>Matheus De Sousa Ferreira</t>
        </is>
      </c>
      <c r="F5377" s="2" t="n">
        <v>482</v>
      </c>
      <c r="G5377" s="2" t="n">
        <v>24.73</v>
      </c>
      <c r="H5377" s="2" t="n">
        <v>19</v>
      </c>
      <c r="I5377" s="2" t="n">
        <v>0</v>
      </c>
      <c r="J5377" s="2" t="inlineStr">
        <is>
          <t>GPA</t>
        </is>
      </c>
    </row>
    <row r="5378">
      <c r="A5378" s="2" t="n">
        <v>8</v>
      </c>
      <c r="B5378" s="2" t="n">
        <v>7801</v>
      </c>
      <c r="C5378" s="2" t="inlineStr">
        <is>
          <t>SEPARACAO</t>
        </is>
      </c>
      <c r="D5378" s="2" t="inlineStr">
        <is>
          <t>5739977</t>
        </is>
      </c>
      <c r="E5378" s="2" t="inlineStr">
        <is>
          <t>Renato MOREIRA DA SILVA</t>
        </is>
      </c>
      <c r="F5378" s="2" t="n">
        <v>5655</v>
      </c>
      <c r="G5378" s="2" t="n">
        <v>97.44</v>
      </c>
      <c r="H5378" s="2" t="n">
        <v>58</v>
      </c>
      <c r="I5378" s="2" t="n">
        <v>0</v>
      </c>
      <c r="J5378" s="2" t="inlineStr">
        <is>
          <t>GPA</t>
        </is>
      </c>
    </row>
    <row r="5379">
      <c r="A5379" s="2" t="n">
        <v>8</v>
      </c>
      <c r="B5379" s="2" t="n">
        <v>7801</v>
      </c>
      <c r="C5379" s="2" t="inlineStr">
        <is>
          <t>PUXADA RECEB</t>
        </is>
      </c>
      <c r="D5379" s="2" t="inlineStr">
        <is>
          <t>5740240</t>
        </is>
      </c>
      <c r="E5379" s="2" t="inlineStr">
        <is>
          <t>ANDRE BARBOSA LOURENCO</t>
        </is>
      </c>
      <c r="F5379" s="2" t="n">
        <v>306</v>
      </c>
      <c r="G5379" s="2" t="n">
        <v>31.52</v>
      </c>
      <c r="H5379" s="2" t="n">
        <v>10</v>
      </c>
      <c r="I5379" s="2" t="n">
        <v>0</v>
      </c>
      <c r="J5379" s="2" t="inlineStr">
        <is>
          <t>GPA</t>
        </is>
      </c>
    </row>
    <row r="5380">
      <c r="A5380" s="2" t="n">
        <v>8</v>
      </c>
      <c r="B5380" s="2" t="n">
        <v>7801</v>
      </c>
      <c r="C5380" s="2" t="inlineStr">
        <is>
          <t>PUXADA RECEB</t>
        </is>
      </c>
      <c r="D5380" s="2" t="inlineStr">
        <is>
          <t>5747163</t>
        </is>
      </c>
      <c r="E5380" s="2" t="inlineStr">
        <is>
          <t>BHASANA MASHABA</t>
        </is>
      </c>
      <c r="F5380" s="2" t="n">
        <v>1393</v>
      </c>
      <c r="G5380" s="2" t="n">
        <v>57.19</v>
      </c>
      <c r="H5380" s="2" t="n">
        <v>24</v>
      </c>
      <c r="I5380" s="2" t="n">
        <v>0</v>
      </c>
      <c r="J5380" s="2" t="inlineStr">
        <is>
          <t>GPA</t>
        </is>
      </c>
    </row>
    <row r="5381">
      <c r="A5381" s="2" t="n">
        <v>8</v>
      </c>
      <c r="B5381" s="2" t="n">
        <v>7801</v>
      </c>
      <c r="C5381" s="2" t="inlineStr">
        <is>
          <t>SEPARACAO</t>
        </is>
      </c>
      <c r="D5381" s="2" t="inlineStr">
        <is>
          <t>5747163</t>
        </is>
      </c>
      <c r="E5381" s="2" t="inlineStr">
        <is>
          <t>BHASANA MASHABA</t>
        </is>
      </c>
      <c r="F5381" s="2" t="n">
        <v>1728</v>
      </c>
      <c r="G5381" s="2" t="n">
        <v>32.72</v>
      </c>
      <c r="H5381" s="2" t="n">
        <v>53</v>
      </c>
      <c r="I5381" s="2" t="n">
        <v>0</v>
      </c>
      <c r="J5381" s="2" t="inlineStr">
        <is>
          <t>GPA</t>
        </is>
      </c>
    </row>
    <row r="5382">
      <c r="A5382" s="2" t="n">
        <v>8</v>
      </c>
      <c r="B5382" s="2" t="n">
        <v>7801</v>
      </c>
      <c r="C5382" s="2" t="inlineStr">
        <is>
          <t>CARREGAMENTO</t>
        </is>
      </c>
      <c r="D5382" s="2" t="inlineStr">
        <is>
          <t>5750059</t>
        </is>
      </c>
      <c r="E5382" s="2" t="inlineStr">
        <is>
          <t>Francisco Kaique De Souza</t>
        </is>
      </c>
      <c r="F5382" s="2" t="n">
        <v>391</v>
      </c>
      <c r="G5382" s="2" t="n">
        <v>38.37</v>
      </c>
      <c r="H5382" s="2" t="n">
        <v>10</v>
      </c>
      <c r="I5382" s="2" t="n">
        <v>0</v>
      </c>
      <c r="J5382" s="2" t="inlineStr">
        <is>
          <t>GPA</t>
        </is>
      </c>
    </row>
    <row r="5383">
      <c r="A5383" s="2" t="n">
        <v>8</v>
      </c>
      <c r="B5383" s="2" t="n">
        <v>7801</v>
      </c>
      <c r="C5383" s="2" t="inlineStr">
        <is>
          <t>PUXADA RECEB</t>
        </is>
      </c>
      <c r="D5383" s="2" t="inlineStr">
        <is>
          <t>5755263</t>
        </is>
      </c>
      <c r="E5383" s="2" t="inlineStr">
        <is>
          <t>LUCAS SOUZA CORDEIRO</t>
        </is>
      </c>
      <c r="F5383" s="2" t="n">
        <v>2496</v>
      </c>
      <c r="G5383" s="2" t="n">
        <v>115.2</v>
      </c>
      <c r="H5383" s="2" t="n">
        <v>22</v>
      </c>
      <c r="I5383" s="2" t="n">
        <v>0</v>
      </c>
      <c r="J5383" s="2" t="inlineStr">
        <is>
          <t>GPA</t>
        </is>
      </c>
    </row>
    <row r="5384">
      <c r="A5384" s="2" t="n">
        <v>8</v>
      </c>
      <c r="B5384" s="2" t="n">
        <v>7801</v>
      </c>
      <c r="C5384" s="2" t="inlineStr">
        <is>
          <t>SEPARACAO</t>
        </is>
      </c>
      <c r="D5384" s="2" t="inlineStr">
        <is>
          <t>5755263</t>
        </is>
      </c>
      <c r="E5384" s="2" t="inlineStr">
        <is>
          <t>LUCAS SOUZA CORDEIRO</t>
        </is>
      </c>
      <c r="F5384" s="2" t="n">
        <v>704</v>
      </c>
      <c r="G5384" s="2" t="n">
        <v>8.65</v>
      </c>
      <c r="H5384" s="2" t="n">
        <v>81</v>
      </c>
      <c r="I5384" s="2" t="n">
        <v>0</v>
      </c>
      <c r="J5384" s="2" t="inlineStr">
        <is>
          <t>GPA</t>
        </is>
      </c>
    </row>
    <row r="5385">
      <c r="A5385" s="2" t="n">
        <v>8</v>
      </c>
      <c r="B5385" s="2" t="n">
        <v>7801</v>
      </c>
      <c r="C5385" s="2" t="inlineStr">
        <is>
          <t>CARREGAMENTO</t>
        </is>
      </c>
      <c r="D5385" s="2" t="inlineStr">
        <is>
          <t>5758866</t>
        </is>
      </c>
      <c r="E5385" s="2" t="inlineStr">
        <is>
          <t>Henryque Estacio De Sousa Siqueira</t>
        </is>
      </c>
      <c r="F5385" s="2" t="n">
        <v>492</v>
      </c>
      <c r="G5385" s="2" t="n">
        <v>64.44</v>
      </c>
      <c r="H5385" s="2" t="n">
        <v>8</v>
      </c>
      <c r="I5385" s="2" t="n">
        <v>0</v>
      </c>
      <c r="J5385" s="2" t="inlineStr">
        <is>
          <t>GPA</t>
        </is>
      </c>
    </row>
    <row r="5386">
      <c r="A5386" s="2" t="n">
        <v>8</v>
      </c>
      <c r="B5386" s="2" t="n">
        <v>7801</v>
      </c>
      <c r="C5386" s="2" t="inlineStr">
        <is>
          <t>PUXADA RECEB</t>
        </is>
      </c>
      <c r="D5386" s="2" t="inlineStr">
        <is>
          <t>5758866</t>
        </is>
      </c>
      <c r="E5386" s="2" t="inlineStr">
        <is>
          <t>Henryque Estacio De Sousa Siqueira</t>
        </is>
      </c>
      <c r="F5386" s="2" t="n">
        <v>47</v>
      </c>
      <c r="G5386" s="2" t="n">
        <v>1.82</v>
      </c>
      <c r="H5386" s="2" t="n">
        <v>26</v>
      </c>
      <c r="I5386" s="2" t="n">
        <v>0</v>
      </c>
      <c r="J5386" s="2" t="inlineStr">
        <is>
          <t>GPA</t>
        </is>
      </c>
    </row>
    <row r="5387">
      <c r="A5387" s="2" t="n">
        <v>8</v>
      </c>
      <c r="B5387" s="2" t="n">
        <v>7801</v>
      </c>
      <c r="C5387" s="2" t="inlineStr">
        <is>
          <t>SEPARACAO</t>
        </is>
      </c>
      <c r="D5387" s="2" t="inlineStr">
        <is>
          <t>5758866</t>
        </is>
      </c>
      <c r="E5387" s="2" t="inlineStr">
        <is>
          <t>Henryque Estacio De Sousa Siqueira</t>
        </is>
      </c>
      <c r="F5387" s="2" t="n">
        <v>51</v>
      </c>
      <c r="G5387" s="2" t="n">
        <v>1.3</v>
      </c>
      <c r="H5387" s="2" t="n">
        <v>39</v>
      </c>
      <c r="I5387" s="2" t="n">
        <v>0</v>
      </c>
      <c r="J5387" s="2" t="inlineStr">
        <is>
          <t>GPA</t>
        </is>
      </c>
    </row>
    <row r="5388">
      <c r="A5388" s="2" t="n">
        <v>8</v>
      </c>
      <c r="B5388" s="2" t="n">
        <v>7801</v>
      </c>
      <c r="C5388" s="2" t="inlineStr">
        <is>
          <t>PUXADA RECEB</t>
        </is>
      </c>
      <c r="D5388" s="2" t="inlineStr">
        <is>
          <t>5759030</t>
        </is>
      </c>
      <c r="E5388" s="2" t="inlineStr">
        <is>
          <t>Enzo Venancio Da Silva Ribeiro</t>
        </is>
      </c>
      <c r="F5388" s="2" t="n">
        <v>121</v>
      </c>
      <c r="G5388" s="2" t="n">
        <v>6.57</v>
      </c>
      <c r="H5388" s="2" t="n">
        <v>18</v>
      </c>
      <c r="I5388" s="2" t="n">
        <v>0</v>
      </c>
      <c r="J5388" s="2" t="inlineStr">
        <is>
          <t>GPA</t>
        </is>
      </c>
    </row>
    <row r="5389">
      <c r="A5389" s="2" t="n">
        <v>8</v>
      </c>
      <c r="B5389" s="2" t="n">
        <v>7801</v>
      </c>
      <c r="C5389" s="2" t="inlineStr">
        <is>
          <t>SEPARACAO</t>
        </is>
      </c>
      <c r="D5389" s="2" t="inlineStr">
        <is>
          <t>5759170</t>
        </is>
      </c>
      <c r="E5389" s="2" t="inlineStr">
        <is>
          <t>WELLINGTON PRATES</t>
        </is>
      </c>
      <c r="F5389" s="2" t="n">
        <v>16412</v>
      </c>
      <c r="G5389" s="2" t="n">
        <v>124.41</v>
      </c>
      <c r="H5389" s="2" t="n">
        <v>132</v>
      </c>
      <c r="I5389" s="2" t="n">
        <v>0</v>
      </c>
      <c r="J5389" s="2" t="inlineStr">
        <is>
          <t>GPA</t>
        </is>
      </c>
    </row>
    <row r="5390">
      <c r="A5390" s="2" t="n">
        <v>8</v>
      </c>
      <c r="B5390" s="2" t="n">
        <v>7801</v>
      </c>
      <c r="C5390" s="2" t="inlineStr">
        <is>
          <t>RECEBIMENTO</t>
        </is>
      </c>
      <c r="D5390" s="2" t="inlineStr">
        <is>
          <t>5767920</t>
        </is>
      </c>
      <c r="E5390" s="2" t="inlineStr">
        <is>
          <t>LEDIVANIA DE SOUSA</t>
        </is>
      </c>
      <c r="F5390" s="2" t="n">
        <v>87</v>
      </c>
      <c r="G5390" s="2" t="n">
        <v>0.62</v>
      </c>
      <c r="H5390" s="2" t="n">
        <v>140</v>
      </c>
      <c r="I5390" s="2" t="n">
        <v>0</v>
      </c>
      <c r="J5390" s="2" t="inlineStr">
        <is>
          <t>GPA</t>
        </is>
      </c>
    </row>
    <row r="5391">
      <c r="A5391" s="2" t="n">
        <v>8</v>
      </c>
      <c r="B5391" s="2" t="n">
        <v>7801</v>
      </c>
      <c r="C5391" s="2" t="inlineStr">
        <is>
          <t>SEPARACAO</t>
        </is>
      </c>
      <c r="D5391" s="2" t="inlineStr">
        <is>
          <t>5767920</t>
        </is>
      </c>
      <c r="E5391" s="2" t="inlineStr">
        <is>
          <t>LEDIVANIA DE SOUSA</t>
        </is>
      </c>
      <c r="F5391" s="2" t="n">
        <v>335</v>
      </c>
      <c r="G5391" s="2" t="n">
        <v>9</v>
      </c>
      <c r="H5391" s="2" t="n">
        <v>37</v>
      </c>
      <c r="I5391" s="2" t="n">
        <v>0</v>
      </c>
      <c r="J5391" s="2" t="inlineStr">
        <is>
          <t>GPA</t>
        </is>
      </c>
    </row>
    <row r="5392">
      <c r="A5392" s="2" t="n">
        <v>8</v>
      </c>
      <c r="B5392" s="2" t="n">
        <v>7801</v>
      </c>
      <c r="C5392" s="2" t="inlineStr">
        <is>
          <t>PUXADA RECEB</t>
        </is>
      </c>
      <c r="D5392" s="2" t="inlineStr">
        <is>
          <t>5768454</t>
        </is>
      </c>
      <c r="E5392" s="2" t="inlineStr">
        <is>
          <t>Gisele Araujo Lopes</t>
        </is>
      </c>
      <c r="F5392" s="2" t="n">
        <v>2836</v>
      </c>
      <c r="G5392" s="2" t="n">
        <v>138.61</v>
      </c>
      <c r="H5392" s="2" t="n">
        <v>20</v>
      </c>
      <c r="I5392" s="2" t="n">
        <v>0</v>
      </c>
      <c r="J5392" s="2" t="inlineStr">
        <is>
          <t>GPA</t>
        </is>
      </c>
    </row>
    <row r="5393">
      <c r="A5393" s="2" t="n">
        <v>8</v>
      </c>
      <c r="B5393" s="2" t="n">
        <v>7801</v>
      </c>
      <c r="C5393" s="2" t="inlineStr">
        <is>
          <t>SEPARACAO</t>
        </is>
      </c>
      <c r="D5393" s="2" t="inlineStr">
        <is>
          <t>5768454</t>
        </is>
      </c>
      <c r="E5393" s="2" t="inlineStr">
        <is>
          <t>Gisele Araujo Lopes</t>
        </is>
      </c>
      <c r="F5393" s="2" t="n">
        <v>1139</v>
      </c>
      <c r="G5393" s="2" t="n">
        <v>13.99</v>
      </c>
      <c r="H5393" s="2" t="n">
        <v>81</v>
      </c>
      <c r="I5393" s="2" t="n">
        <v>0</v>
      </c>
      <c r="J5393" s="2" t="inlineStr">
        <is>
          <t>GPA</t>
        </is>
      </c>
    </row>
    <row r="5394">
      <c r="A5394" s="2" t="n">
        <v>8</v>
      </c>
      <c r="B5394" s="2" t="n">
        <v>7801</v>
      </c>
      <c r="C5394" s="2" t="inlineStr">
        <is>
          <t>PUXADA RECEB</t>
        </is>
      </c>
      <c r="D5394" s="2" t="inlineStr">
        <is>
          <t>5779049</t>
        </is>
      </c>
      <c r="E5394" s="2" t="inlineStr">
        <is>
          <t>Thiago Justino</t>
        </is>
      </c>
      <c r="F5394" s="2" t="n">
        <v>20</v>
      </c>
      <c r="G5394" s="2" t="n">
        <v>7.12</v>
      </c>
      <c r="H5394" s="2" t="n">
        <v>3</v>
      </c>
      <c r="I5394" s="2" t="n">
        <v>0</v>
      </c>
      <c r="J5394" s="2" t="inlineStr">
        <is>
          <t>GPA</t>
        </is>
      </c>
    </row>
    <row r="5395">
      <c r="A5395" s="2" t="n">
        <v>8</v>
      </c>
      <c r="B5395" s="2" t="n">
        <v>7801</v>
      </c>
      <c r="C5395" s="2" t="inlineStr">
        <is>
          <t>SEPARACAO</t>
        </is>
      </c>
      <c r="D5395" s="2" t="inlineStr">
        <is>
          <t>5779049</t>
        </is>
      </c>
      <c r="E5395" s="2" t="inlineStr">
        <is>
          <t>Thiago Justino</t>
        </is>
      </c>
      <c r="F5395" s="2" t="n">
        <v>120</v>
      </c>
      <c r="G5395" s="2" t="n">
        <v>2.92</v>
      </c>
      <c r="H5395" s="2" t="n">
        <v>41</v>
      </c>
      <c r="I5395" s="2" t="n">
        <v>0</v>
      </c>
      <c r="J5395" s="2" t="inlineStr">
        <is>
          <t>GPA</t>
        </is>
      </c>
    </row>
    <row r="5396">
      <c r="A5396" s="2" t="n">
        <v>8</v>
      </c>
      <c r="B5396" s="2" t="n">
        <v>7801</v>
      </c>
      <c r="C5396" s="2" t="inlineStr">
        <is>
          <t>PUXADA RECEB</t>
        </is>
      </c>
      <c r="D5396" s="2" t="inlineStr">
        <is>
          <t>5782490</t>
        </is>
      </c>
      <c r="E5396" s="2" t="inlineStr">
        <is>
          <t>Wesley Correia Gomes</t>
        </is>
      </c>
      <c r="F5396" s="2" t="n">
        <v>1959</v>
      </c>
      <c r="G5396" s="2" t="n">
        <v>139.26</v>
      </c>
      <c r="H5396" s="2" t="n">
        <v>14</v>
      </c>
      <c r="I5396" s="2" t="n">
        <v>0</v>
      </c>
      <c r="J5396" s="2" t="inlineStr">
        <is>
          <t>GPA</t>
        </is>
      </c>
    </row>
    <row r="5397">
      <c r="A5397" s="2" t="n">
        <v>8</v>
      </c>
      <c r="B5397" s="2" t="n">
        <v>7801</v>
      </c>
      <c r="C5397" s="2" t="inlineStr">
        <is>
          <t>SEPARACAO</t>
        </is>
      </c>
      <c r="D5397" s="2" t="inlineStr">
        <is>
          <t>5782490</t>
        </is>
      </c>
      <c r="E5397" s="2" t="inlineStr">
        <is>
          <t>Wesley Correia Gomes</t>
        </is>
      </c>
      <c r="F5397" s="2" t="n">
        <v>364</v>
      </c>
      <c r="G5397" s="2" t="n">
        <v>10.08</v>
      </c>
      <c r="H5397" s="2" t="n">
        <v>36</v>
      </c>
      <c r="I5397" s="2" t="n">
        <v>0</v>
      </c>
      <c r="J5397" s="2" t="inlineStr">
        <is>
          <t>GPA</t>
        </is>
      </c>
    </row>
    <row r="5398">
      <c r="A5398" s="2" t="n">
        <v>8</v>
      </c>
      <c r="B5398" s="2" t="n">
        <v>7801</v>
      </c>
      <c r="C5398" s="2" t="inlineStr">
        <is>
          <t>CARREGAMENTO</t>
        </is>
      </c>
      <c r="D5398" s="2" t="inlineStr">
        <is>
          <t>5791251</t>
        </is>
      </c>
      <c r="E5398" s="2" t="inlineStr">
        <is>
          <t>Hugo Dos Santos Pereira Motta</t>
        </is>
      </c>
      <c r="F5398" s="2" t="n">
        <v>1093</v>
      </c>
      <c r="G5398" s="2" t="n">
        <v>98.54000000000001</v>
      </c>
      <c r="H5398" s="2" t="n">
        <v>11</v>
      </c>
      <c r="I5398" s="2" t="n">
        <v>0</v>
      </c>
      <c r="J5398" s="2" t="inlineStr">
        <is>
          <t>GPA</t>
        </is>
      </c>
    </row>
    <row r="5399">
      <c r="A5399" s="2" t="n">
        <v>8</v>
      </c>
      <c r="B5399" s="2" t="n">
        <v>7801</v>
      </c>
      <c r="C5399" s="2" t="inlineStr">
        <is>
          <t>PUXADA RECEB</t>
        </is>
      </c>
      <c r="D5399" s="2" t="inlineStr">
        <is>
          <t>5791251</t>
        </is>
      </c>
      <c r="E5399" s="2" t="inlineStr">
        <is>
          <t>Hugo Dos Santos Pereira Motta</t>
        </is>
      </c>
      <c r="F5399" s="2" t="n">
        <v>46</v>
      </c>
      <c r="G5399" s="2" t="n">
        <v>0.37</v>
      </c>
      <c r="H5399" s="2" t="n">
        <v>124</v>
      </c>
      <c r="I5399" s="2" t="n">
        <v>0</v>
      </c>
      <c r="J5399" s="2" t="inlineStr">
        <is>
          <t>GPA</t>
        </is>
      </c>
    </row>
    <row r="5400">
      <c r="A5400" s="2" t="n">
        <v>8</v>
      </c>
      <c r="B5400" s="2" t="n">
        <v>7801</v>
      </c>
      <c r="C5400" s="2" t="inlineStr">
        <is>
          <t>SEPARACAO</t>
        </is>
      </c>
      <c r="D5400" s="2" t="inlineStr">
        <is>
          <t>5791251</t>
        </is>
      </c>
      <c r="E5400" s="2" t="inlineStr">
        <is>
          <t>Hugo Dos Santos Pereira Motta</t>
        </is>
      </c>
      <c r="F5400" s="2" t="n">
        <v>443</v>
      </c>
      <c r="G5400" s="2" t="n">
        <v>14.88</v>
      </c>
      <c r="H5400" s="2" t="n">
        <v>30</v>
      </c>
      <c r="I5400" s="2" t="n">
        <v>0</v>
      </c>
      <c r="J5400" s="2" t="inlineStr">
        <is>
          <t>GPA</t>
        </is>
      </c>
    </row>
    <row r="5401">
      <c r="A5401" s="2" t="n">
        <v>8</v>
      </c>
      <c r="B5401" s="2" t="n">
        <v>7801</v>
      </c>
      <c r="C5401" s="2" t="inlineStr">
        <is>
          <t>PUXADA RECEB</t>
        </is>
      </c>
      <c r="D5401" s="2" t="inlineStr">
        <is>
          <t>5791316</t>
        </is>
      </c>
      <c r="E5401" s="2" t="inlineStr">
        <is>
          <t>HENRY KAUAN FREITAS GALINDO</t>
        </is>
      </c>
      <c r="F5401" s="2" t="n">
        <v>1029</v>
      </c>
      <c r="G5401" s="2" t="n">
        <v>45.11</v>
      </c>
      <c r="H5401" s="2" t="n">
        <v>23</v>
      </c>
      <c r="I5401" s="2" t="n">
        <v>0</v>
      </c>
      <c r="J5401" s="2" t="inlineStr">
        <is>
          <t>GPA</t>
        </is>
      </c>
    </row>
    <row r="5402">
      <c r="A5402" s="2" t="n">
        <v>8</v>
      </c>
      <c r="B5402" s="2" t="n">
        <v>7801</v>
      </c>
      <c r="C5402" s="2" t="inlineStr">
        <is>
          <t>SEPARACAO</t>
        </is>
      </c>
      <c r="D5402" s="2" t="inlineStr">
        <is>
          <t>5791316</t>
        </is>
      </c>
      <c r="E5402" s="2" t="inlineStr">
        <is>
          <t>HENRY KAUAN FREITAS GALINDO</t>
        </is>
      </c>
      <c r="F5402" s="2" t="n">
        <v>4142</v>
      </c>
      <c r="G5402" s="2" t="n">
        <v>45.54</v>
      </c>
      <c r="H5402" s="2" t="n">
        <v>91</v>
      </c>
      <c r="I5402" s="2" t="n">
        <v>0</v>
      </c>
      <c r="J5402" s="2" t="inlineStr">
        <is>
          <t>GPA</t>
        </is>
      </c>
    </row>
    <row r="5403">
      <c r="A5403" s="2" t="n">
        <v>8</v>
      </c>
      <c r="B5403" s="2" t="n">
        <v>7801</v>
      </c>
      <c r="C5403" s="2" t="inlineStr">
        <is>
          <t>PUXADA RECEB</t>
        </is>
      </c>
      <c r="D5403" s="2" t="inlineStr">
        <is>
          <t>5793300</t>
        </is>
      </c>
      <c r="E5403" s="2" t="inlineStr">
        <is>
          <t>Rodrigo Moreira Alves Da Silva</t>
        </is>
      </c>
      <c r="F5403" s="2" t="n">
        <v>1579</v>
      </c>
      <c r="G5403" s="2" t="n">
        <v>128.9</v>
      </c>
      <c r="H5403" s="2" t="n">
        <v>12</v>
      </c>
      <c r="I5403" s="2" t="n">
        <v>0</v>
      </c>
      <c r="J5403" s="2" t="inlineStr">
        <is>
          <t>GPA</t>
        </is>
      </c>
    </row>
    <row r="5404">
      <c r="A5404" s="2" t="n">
        <v>8</v>
      </c>
      <c r="B5404" s="2" t="n">
        <v>7801</v>
      </c>
      <c r="C5404" s="2" t="inlineStr">
        <is>
          <t>RECEBIMENTO</t>
        </is>
      </c>
      <c r="D5404" s="2" t="inlineStr">
        <is>
          <t>5793300</t>
        </is>
      </c>
      <c r="E5404" s="2" t="inlineStr">
        <is>
          <t>Rodrigo Moreira Alves Da Silva</t>
        </is>
      </c>
      <c r="F5404" s="2" t="n">
        <v>19</v>
      </c>
      <c r="G5404" s="2" t="n">
        <v>4.65</v>
      </c>
      <c r="H5404" s="2" t="n">
        <v>4</v>
      </c>
      <c r="I5404" s="2" t="n">
        <v>0</v>
      </c>
      <c r="J5404" s="2" t="inlineStr">
        <is>
          <t>GPA</t>
        </is>
      </c>
    </row>
    <row r="5405">
      <c r="A5405" s="2" t="n">
        <v>8</v>
      </c>
      <c r="B5405" s="2" t="n">
        <v>7801</v>
      </c>
      <c r="C5405" s="2" t="inlineStr">
        <is>
          <t>SEPARACAO</t>
        </is>
      </c>
      <c r="D5405" s="2" t="inlineStr">
        <is>
          <t>5793300</t>
        </is>
      </c>
      <c r="E5405" s="2" t="inlineStr">
        <is>
          <t>Rodrigo Moreira Alves Da Silva</t>
        </is>
      </c>
      <c r="F5405" s="2" t="n">
        <v>96</v>
      </c>
      <c r="G5405" s="2" t="n">
        <v>6.7</v>
      </c>
      <c r="H5405" s="2" t="n">
        <v>14</v>
      </c>
      <c r="I5405" s="2" t="n">
        <v>0</v>
      </c>
      <c r="J5405" s="2" t="inlineStr">
        <is>
          <t>GPA</t>
        </is>
      </c>
    </row>
    <row r="5406">
      <c r="A5406" s="2" t="n">
        <v>8</v>
      </c>
      <c r="B5406" s="2" t="n">
        <v>7801</v>
      </c>
      <c r="C5406" s="2" t="inlineStr">
        <is>
          <t>PUXADA RECEB</t>
        </is>
      </c>
      <c r="D5406" s="2" t="inlineStr">
        <is>
          <t>5794536</t>
        </is>
      </c>
      <c r="E5406" s="2" t="inlineStr">
        <is>
          <t>MAICON FRANCISCO ALVES DE LIMA</t>
        </is>
      </c>
      <c r="F5406" s="2" t="n">
        <v>925</v>
      </c>
      <c r="G5406" s="2" t="n">
        <v>52.74</v>
      </c>
      <c r="H5406" s="2" t="n">
        <v>18</v>
      </c>
      <c r="I5406" s="2" t="n">
        <v>0</v>
      </c>
      <c r="J5406" s="2" t="inlineStr">
        <is>
          <t>GPA</t>
        </is>
      </c>
    </row>
    <row r="5407">
      <c r="A5407" s="2" t="n">
        <v>8</v>
      </c>
      <c r="B5407" s="2" t="n">
        <v>7801</v>
      </c>
      <c r="C5407" s="2" t="inlineStr">
        <is>
          <t>SEPARACAO</t>
        </is>
      </c>
      <c r="D5407" s="2" t="inlineStr">
        <is>
          <t>5794536</t>
        </is>
      </c>
      <c r="E5407" s="2" t="inlineStr">
        <is>
          <t>MAICON FRANCISCO ALVES DE LIMA</t>
        </is>
      </c>
      <c r="F5407" s="2" t="n">
        <v>1846</v>
      </c>
      <c r="G5407" s="2" t="n">
        <v>63.32</v>
      </c>
      <c r="H5407" s="2" t="n">
        <v>29</v>
      </c>
      <c r="I5407" s="2" t="n">
        <v>0</v>
      </c>
      <c r="J5407" s="2" t="inlineStr">
        <is>
          <t>GPA</t>
        </is>
      </c>
    </row>
    <row r="5408">
      <c r="A5408" s="2" t="n">
        <v>8</v>
      </c>
      <c r="B5408" s="2" t="n">
        <v>7801</v>
      </c>
      <c r="C5408" s="2" t="inlineStr">
        <is>
          <t>PUXADA RECEB</t>
        </is>
      </c>
      <c r="D5408" s="2" t="inlineStr">
        <is>
          <t>579589</t>
        </is>
      </c>
      <c r="E5408" s="2" t="inlineStr">
        <is>
          <t>Sebastiao Americo Da Silva Filho</t>
        </is>
      </c>
      <c r="F5408" s="2" t="n">
        <v>1</v>
      </c>
      <c r="G5408" s="2" t="n">
        <v>0.05</v>
      </c>
      <c r="H5408" s="2" t="n">
        <v>20</v>
      </c>
      <c r="I5408" s="2" t="n">
        <v>0</v>
      </c>
      <c r="J5408" s="2" t="inlineStr">
        <is>
          <t>GPA</t>
        </is>
      </c>
    </row>
    <row r="5409">
      <c r="A5409" s="2" t="n">
        <v>8</v>
      </c>
      <c r="B5409" s="2" t="n">
        <v>7801</v>
      </c>
      <c r="C5409" s="2" t="inlineStr">
        <is>
          <t>SEPARACAO</t>
        </is>
      </c>
      <c r="D5409" s="2" t="inlineStr">
        <is>
          <t>5795923</t>
        </is>
      </c>
      <c r="E5409" s="2" t="inlineStr">
        <is>
          <t>Anderson Houck</t>
        </is>
      </c>
      <c r="F5409" s="2" t="n">
        <v>1825</v>
      </c>
      <c r="G5409" s="2" t="n">
        <v>41.73</v>
      </c>
      <c r="H5409" s="2" t="n">
        <v>44</v>
      </c>
      <c r="I5409" s="2" t="n">
        <v>0</v>
      </c>
      <c r="J5409" s="2" t="inlineStr">
        <is>
          <t>GPA</t>
        </is>
      </c>
    </row>
    <row r="5410">
      <c r="A5410" s="2" t="n">
        <v>8</v>
      </c>
      <c r="B5410" s="2" t="n">
        <v>7801</v>
      </c>
      <c r="C5410" s="2" t="inlineStr">
        <is>
          <t>PUXADA RECEB</t>
        </is>
      </c>
      <c r="D5410" s="2" t="inlineStr">
        <is>
          <t>5804329</t>
        </is>
      </c>
      <c r="E5410" s="2" t="inlineStr">
        <is>
          <t>Jeferson André</t>
        </is>
      </c>
      <c r="F5410" s="2" t="n">
        <v>2</v>
      </c>
      <c r="G5410" s="2" t="n">
        <v>4.62</v>
      </c>
      <c r="H5410" s="2" t="n">
        <v>0</v>
      </c>
      <c r="I5410" s="2" t="n">
        <v>0</v>
      </c>
      <c r="J5410" s="2" t="inlineStr">
        <is>
          <t>GPA</t>
        </is>
      </c>
    </row>
    <row r="5411">
      <c r="A5411" s="2" t="n">
        <v>8</v>
      </c>
      <c r="B5411" s="2" t="n">
        <v>7801</v>
      </c>
      <c r="C5411" s="2" t="inlineStr">
        <is>
          <t>SEPARACAO</t>
        </is>
      </c>
      <c r="D5411" s="2" t="inlineStr">
        <is>
          <t>5804329</t>
        </is>
      </c>
      <c r="E5411" s="2" t="inlineStr">
        <is>
          <t>Jeferson André</t>
        </is>
      </c>
      <c r="F5411" s="2" t="n">
        <v>6537</v>
      </c>
      <c r="G5411" s="2" t="n">
        <v>102.71</v>
      </c>
      <c r="H5411" s="2" t="n">
        <v>64</v>
      </c>
      <c r="I5411" s="2" t="n">
        <v>0</v>
      </c>
      <c r="J5411" s="2" t="inlineStr">
        <is>
          <t>GPA</t>
        </is>
      </c>
    </row>
    <row r="5412">
      <c r="A5412" s="2" t="n">
        <v>8</v>
      </c>
      <c r="B5412" s="2" t="n">
        <v>7801</v>
      </c>
      <c r="C5412" s="2" t="inlineStr">
        <is>
          <t>CARREGAMENTO</t>
        </is>
      </c>
      <c r="D5412" s="2" t="inlineStr">
        <is>
          <t>5805279</t>
        </is>
      </c>
      <c r="E5412" s="2" t="inlineStr">
        <is>
          <t>VINICIUS CORREA</t>
        </is>
      </c>
      <c r="F5412" s="2" t="n">
        <v>818</v>
      </c>
      <c r="G5412" s="2" t="n">
        <v>65.3</v>
      </c>
      <c r="H5412" s="2" t="n">
        <v>13</v>
      </c>
      <c r="I5412" s="2" t="n">
        <v>0</v>
      </c>
      <c r="J5412" s="2" t="inlineStr">
        <is>
          <t>GPA</t>
        </is>
      </c>
    </row>
    <row r="5413">
      <c r="A5413" s="2" t="n">
        <v>8</v>
      </c>
      <c r="B5413" s="2" t="n">
        <v>7801</v>
      </c>
      <c r="C5413" s="2" t="inlineStr">
        <is>
          <t>PUXADA RECEB</t>
        </is>
      </c>
      <c r="D5413" s="2" t="inlineStr">
        <is>
          <t>5805899</t>
        </is>
      </c>
      <c r="E5413" s="2" t="inlineStr">
        <is>
          <t>JACKSON SOARES</t>
        </is>
      </c>
      <c r="F5413" s="2" t="n">
        <v>266</v>
      </c>
      <c r="G5413" s="2" t="n">
        <v>30.12</v>
      </c>
      <c r="H5413" s="2" t="n">
        <v>9</v>
      </c>
      <c r="I5413" s="2" t="n">
        <v>0</v>
      </c>
      <c r="J5413" s="2" t="inlineStr">
        <is>
          <t>GPA</t>
        </is>
      </c>
    </row>
    <row r="5414">
      <c r="A5414" s="2" t="n">
        <v>8</v>
      </c>
      <c r="B5414" s="2" t="n">
        <v>7801</v>
      </c>
      <c r="C5414" s="2" t="inlineStr">
        <is>
          <t>SEPARACAO</t>
        </is>
      </c>
      <c r="D5414" s="2" t="inlineStr">
        <is>
          <t>5805899</t>
        </is>
      </c>
      <c r="E5414" s="2" t="inlineStr">
        <is>
          <t>JACKSON SOARES</t>
        </is>
      </c>
      <c r="F5414" s="2" t="n">
        <v>7803</v>
      </c>
      <c r="G5414" s="2" t="n">
        <v>110.03</v>
      </c>
      <c r="H5414" s="2" t="n">
        <v>71</v>
      </c>
      <c r="I5414" s="2" t="n">
        <v>0</v>
      </c>
      <c r="J5414" s="2" t="inlineStr">
        <is>
          <t>GPA</t>
        </is>
      </c>
    </row>
    <row r="5415">
      <c r="A5415" s="2" t="n">
        <v>8</v>
      </c>
      <c r="B5415" s="2" t="n">
        <v>7801</v>
      </c>
      <c r="C5415" s="2" t="inlineStr">
        <is>
          <t>CARREGAMENTO</t>
        </is>
      </c>
      <c r="D5415" s="2" t="inlineStr">
        <is>
          <t>5809380</t>
        </is>
      </c>
      <c r="E5415" s="2" t="inlineStr">
        <is>
          <t>WAGNER DAS CHAGAS DANTAS</t>
        </is>
      </c>
      <c r="F5415" s="2" t="n">
        <v>353</v>
      </c>
      <c r="G5415" s="2" t="n">
        <v>10.49</v>
      </c>
      <c r="H5415" s="2" t="n">
        <v>34</v>
      </c>
      <c r="I5415" s="2" t="n">
        <v>0</v>
      </c>
      <c r="J5415" s="2" t="inlineStr">
        <is>
          <t>GPA</t>
        </is>
      </c>
    </row>
    <row r="5416">
      <c r="A5416" s="2" t="n">
        <v>8</v>
      </c>
      <c r="B5416" s="2" t="n">
        <v>7801</v>
      </c>
      <c r="C5416" s="2" t="inlineStr">
        <is>
          <t>SEPARACAO</t>
        </is>
      </c>
      <c r="D5416" s="2" t="inlineStr">
        <is>
          <t>5814723</t>
        </is>
      </c>
      <c r="E5416" s="2" t="inlineStr">
        <is>
          <t>Elaine Cristina Moura Sampaio Ribeiro</t>
        </is>
      </c>
      <c r="F5416" s="2" t="n">
        <v>4109</v>
      </c>
      <c r="G5416" s="2" t="n">
        <v>114.16</v>
      </c>
      <c r="H5416" s="2" t="n">
        <v>36</v>
      </c>
      <c r="I5416" s="2" t="n">
        <v>0</v>
      </c>
      <c r="J5416" s="2" t="inlineStr">
        <is>
          <t>GPA</t>
        </is>
      </c>
    </row>
    <row r="5417">
      <c r="A5417" s="2" t="n">
        <v>8</v>
      </c>
      <c r="B5417" s="2" t="n">
        <v>7801</v>
      </c>
      <c r="C5417" s="2" t="inlineStr">
        <is>
          <t>PUXADA RECEB</t>
        </is>
      </c>
      <c r="D5417" s="2" t="inlineStr">
        <is>
          <t>5814820</t>
        </is>
      </c>
      <c r="E5417" s="2" t="inlineStr">
        <is>
          <t>VAGNER FERREIRA</t>
        </is>
      </c>
      <c r="F5417" s="2" t="n">
        <v>540</v>
      </c>
      <c r="G5417" s="2" t="n">
        <v>83.95</v>
      </c>
      <c r="H5417" s="2" t="n">
        <v>6</v>
      </c>
      <c r="I5417" s="2" t="n">
        <v>0</v>
      </c>
      <c r="J5417" s="2" t="inlineStr">
        <is>
          <t>GPA</t>
        </is>
      </c>
    </row>
    <row r="5418">
      <c r="A5418" s="2" t="n">
        <v>8</v>
      </c>
      <c r="B5418" s="2" t="n">
        <v>7801</v>
      </c>
      <c r="C5418" s="2" t="inlineStr">
        <is>
          <t>SEPARACAO</t>
        </is>
      </c>
      <c r="D5418" s="2" t="inlineStr">
        <is>
          <t>5814820</t>
        </is>
      </c>
      <c r="E5418" s="2" t="inlineStr">
        <is>
          <t>VAGNER FERREIRA</t>
        </is>
      </c>
      <c r="F5418" s="2" t="n">
        <v>256</v>
      </c>
      <c r="G5418" s="2" t="n">
        <v>19.3</v>
      </c>
      <c r="H5418" s="2" t="n">
        <v>13</v>
      </c>
      <c r="I5418" s="2" t="n">
        <v>0</v>
      </c>
      <c r="J5418" s="2" t="inlineStr">
        <is>
          <t>GPA</t>
        </is>
      </c>
    </row>
    <row r="5419">
      <c r="A5419" s="2" t="n">
        <v>8</v>
      </c>
      <c r="B5419" s="2" t="n">
        <v>7801</v>
      </c>
      <c r="C5419" s="2" t="inlineStr">
        <is>
          <t>PUXADA RECEB</t>
        </is>
      </c>
      <c r="D5419" s="2" t="inlineStr">
        <is>
          <t>5815851</t>
        </is>
      </c>
      <c r="E5419" s="2" t="inlineStr">
        <is>
          <t>Henrique Lins Dos Santos</t>
        </is>
      </c>
      <c r="F5419" s="2" t="n">
        <v>183</v>
      </c>
      <c r="G5419" s="2" t="n">
        <v>7.97</v>
      </c>
      <c r="H5419" s="2" t="n">
        <v>23</v>
      </c>
      <c r="I5419" s="2" t="n">
        <v>0</v>
      </c>
      <c r="J5419" s="2" t="inlineStr">
        <is>
          <t>GPA</t>
        </is>
      </c>
    </row>
    <row r="5420">
      <c r="A5420" s="2" t="n">
        <v>8</v>
      </c>
      <c r="B5420" s="2" t="n">
        <v>7801</v>
      </c>
      <c r="C5420" s="2" t="inlineStr">
        <is>
          <t>PUXADA RECEB</t>
        </is>
      </c>
      <c r="D5420" s="2" t="inlineStr">
        <is>
          <t>5816912</t>
        </is>
      </c>
      <c r="E5420" s="2" t="inlineStr">
        <is>
          <t>LUIZ ANTONIO</t>
        </is>
      </c>
      <c r="F5420" s="2" t="n">
        <v>3</v>
      </c>
      <c r="G5420" s="2" t="n">
        <v>8.42</v>
      </c>
      <c r="H5420" s="2" t="n">
        <v>0</v>
      </c>
      <c r="I5420" s="2" t="n">
        <v>0</v>
      </c>
      <c r="J5420" s="2" t="inlineStr">
        <is>
          <t>GPA</t>
        </is>
      </c>
    </row>
    <row r="5421">
      <c r="A5421" s="2" t="n">
        <v>8</v>
      </c>
      <c r="B5421" s="2" t="n">
        <v>7801</v>
      </c>
      <c r="C5421" s="2" t="inlineStr">
        <is>
          <t>SEPARACAO</t>
        </is>
      </c>
      <c r="D5421" s="2" t="inlineStr">
        <is>
          <t>5816912</t>
        </is>
      </c>
      <c r="E5421" s="2" t="inlineStr">
        <is>
          <t>LUIZ ANTONIO</t>
        </is>
      </c>
      <c r="F5421" s="2" t="n">
        <v>702</v>
      </c>
      <c r="G5421" s="2" t="n">
        <v>23.53</v>
      </c>
      <c r="H5421" s="2" t="n">
        <v>30</v>
      </c>
      <c r="I5421" s="2" t="n">
        <v>0</v>
      </c>
      <c r="J5421" s="2" t="inlineStr">
        <is>
          <t>GPA</t>
        </is>
      </c>
    </row>
    <row r="5422">
      <c r="A5422" s="2" t="n">
        <v>8</v>
      </c>
      <c r="B5422" s="2" t="n">
        <v>7801</v>
      </c>
      <c r="C5422" s="2" t="inlineStr">
        <is>
          <t>CARREGAMENTO</t>
        </is>
      </c>
      <c r="D5422" s="2" t="inlineStr">
        <is>
          <t>5817390</t>
        </is>
      </c>
      <c r="E5422" s="2" t="inlineStr">
        <is>
          <t>RAUAN DOS SANTOS</t>
        </is>
      </c>
      <c r="F5422" s="2" t="n">
        <v>92</v>
      </c>
      <c r="G5422" s="2" t="n">
        <v>5.61</v>
      </c>
      <c r="H5422" s="2" t="n">
        <v>16</v>
      </c>
      <c r="I5422" s="2" t="n">
        <v>0</v>
      </c>
      <c r="J5422" s="2" t="inlineStr">
        <is>
          <t>GPA</t>
        </is>
      </c>
    </row>
    <row r="5423">
      <c r="A5423" s="2" t="n">
        <v>8</v>
      </c>
      <c r="B5423" s="2" t="n">
        <v>7801</v>
      </c>
      <c r="C5423" s="2" t="inlineStr">
        <is>
          <t>PUXADA RECEB</t>
        </is>
      </c>
      <c r="D5423" s="2" t="inlineStr">
        <is>
          <t>5817390</t>
        </is>
      </c>
      <c r="E5423" s="2" t="inlineStr">
        <is>
          <t>RAUAN DOS SANTOS</t>
        </is>
      </c>
      <c r="F5423" s="2" t="n">
        <v>1665</v>
      </c>
      <c r="G5423" s="2" t="n">
        <v>106.53</v>
      </c>
      <c r="H5423" s="2" t="n">
        <v>16</v>
      </c>
      <c r="I5423" s="2" t="n">
        <v>0</v>
      </c>
      <c r="J5423" s="2" t="inlineStr">
        <is>
          <t>GPA</t>
        </is>
      </c>
    </row>
    <row r="5424">
      <c r="A5424" s="2" t="n">
        <v>8</v>
      </c>
      <c r="B5424" s="2" t="n">
        <v>7801</v>
      </c>
      <c r="C5424" s="2" t="inlineStr">
        <is>
          <t>SEPARACAO</t>
        </is>
      </c>
      <c r="D5424" s="2" t="inlineStr">
        <is>
          <t>5817390</t>
        </is>
      </c>
      <c r="E5424" s="2" t="inlineStr">
        <is>
          <t>RAUAN DOS SANTOS</t>
        </is>
      </c>
      <c r="F5424" s="2" t="n">
        <v>725</v>
      </c>
      <c r="G5424" s="2" t="n">
        <v>12.59</v>
      </c>
      <c r="H5424" s="2" t="n">
        <v>58</v>
      </c>
      <c r="I5424" s="2" t="n">
        <v>0</v>
      </c>
      <c r="J5424" s="2" t="inlineStr">
        <is>
          <t>GPA</t>
        </is>
      </c>
    </row>
    <row r="5425">
      <c r="A5425" s="2" t="n">
        <v>8</v>
      </c>
      <c r="B5425" s="2" t="n">
        <v>7801</v>
      </c>
      <c r="C5425" s="2" t="inlineStr">
        <is>
          <t>CARREGAMENTO</t>
        </is>
      </c>
      <c r="D5425" s="2" t="inlineStr">
        <is>
          <t>5822467</t>
        </is>
      </c>
      <c r="E5425" s="2" t="inlineStr">
        <is>
          <t>LAURENI TORRES</t>
        </is>
      </c>
      <c r="F5425" s="2" t="n">
        <v>58</v>
      </c>
      <c r="G5425" s="2" t="n">
        <v>4.9</v>
      </c>
      <c r="H5425" s="2" t="n">
        <v>12</v>
      </c>
      <c r="I5425" s="2" t="n">
        <v>0</v>
      </c>
      <c r="J5425" s="2" t="inlineStr">
        <is>
          <t>GPA</t>
        </is>
      </c>
    </row>
    <row r="5426">
      <c r="A5426" s="2" t="n">
        <v>8</v>
      </c>
      <c r="B5426" s="2" t="n">
        <v>7801</v>
      </c>
      <c r="C5426" s="2" t="inlineStr">
        <is>
          <t>PUXADA RECEB</t>
        </is>
      </c>
      <c r="D5426" s="2" t="inlineStr">
        <is>
          <t>5822467</t>
        </is>
      </c>
      <c r="E5426" s="2" t="inlineStr">
        <is>
          <t>LAURENI TORRES</t>
        </is>
      </c>
      <c r="F5426" s="2" t="n">
        <v>2</v>
      </c>
      <c r="G5426" s="2" t="n">
        <v>1.36</v>
      </c>
      <c r="H5426" s="2" t="n">
        <v>1</v>
      </c>
      <c r="I5426" s="2" t="n">
        <v>0</v>
      </c>
      <c r="J5426" s="2" t="inlineStr">
        <is>
          <t>GPA</t>
        </is>
      </c>
    </row>
    <row r="5427">
      <c r="A5427" s="2" t="n">
        <v>8</v>
      </c>
      <c r="B5427" s="2" t="n">
        <v>7801</v>
      </c>
      <c r="C5427" s="2" t="inlineStr">
        <is>
          <t>SEPARACAO</t>
        </is>
      </c>
      <c r="D5427" s="2" t="inlineStr">
        <is>
          <t>5822467</t>
        </is>
      </c>
      <c r="E5427" s="2" t="inlineStr">
        <is>
          <t>LAURENI TORRES</t>
        </is>
      </c>
      <c r="F5427" s="2" t="n">
        <v>820</v>
      </c>
      <c r="G5427" s="2" t="n">
        <v>9.66</v>
      </c>
      <c r="H5427" s="2" t="n">
        <v>85</v>
      </c>
      <c r="I5427" s="2" t="n">
        <v>0</v>
      </c>
      <c r="J5427" s="2" t="inlineStr">
        <is>
          <t>GPA</t>
        </is>
      </c>
    </row>
    <row r="5428">
      <c r="A5428" s="2" t="n">
        <v>8</v>
      </c>
      <c r="B5428" s="2" t="n">
        <v>7801</v>
      </c>
      <c r="C5428" s="2" t="inlineStr">
        <is>
          <t>PUXADA RECEB</t>
        </is>
      </c>
      <c r="D5428" s="2" t="inlineStr">
        <is>
          <t>5823056</t>
        </is>
      </c>
      <c r="E5428" s="2" t="inlineStr">
        <is>
          <t>Clayton Dos Santos Neves</t>
        </is>
      </c>
      <c r="F5428" s="2" t="n">
        <v>1</v>
      </c>
      <c r="G5428" s="2" t="n">
        <v>6.67</v>
      </c>
      <c r="H5428" s="2" t="n">
        <v>0</v>
      </c>
      <c r="I5428" s="2" t="n">
        <v>0</v>
      </c>
      <c r="J5428" s="2" t="inlineStr">
        <is>
          <t>GPA</t>
        </is>
      </c>
    </row>
    <row r="5429">
      <c r="A5429" s="2" t="n">
        <v>8</v>
      </c>
      <c r="B5429" s="2" t="n">
        <v>7801</v>
      </c>
      <c r="C5429" s="2" t="inlineStr">
        <is>
          <t>SEPARACAO</t>
        </is>
      </c>
      <c r="D5429" s="2" t="inlineStr">
        <is>
          <t>5823056</t>
        </is>
      </c>
      <c r="E5429" s="2" t="inlineStr">
        <is>
          <t>Clayton Dos Santos Neves</t>
        </is>
      </c>
      <c r="F5429" s="2" t="n">
        <v>481</v>
      </c>
      <c r="G5429" s="2" t="n">
        <v>8.27</v>
      </c>
      <c r="H5429" s="2" t="n">
        <v>58</v>
      </c>
      <c r="I5429" s="2" t="n">
        <v>0</v>
      </c>
      <c r="J5429" s="2" t="inlineStr">
        <is>
          <t>GPA</t>
        </is>
      </c>
    </row>
    <row r="5430">
      <c r="A5430" s="2" t="n">
        <v>8</v>
      </c>
      <c r="B5430" s="2" t="n">
        <v>7801</v>
      </c>
      <c r="C5430" s="2" t="inlineStr">
        <is>
          <t>SEPARACAO</t>
        </is>
      </c>
      <c r="D5430" s="2" t="inlineStr">
        <is>
          <t>582522</t>
        </is>
      </c>
      <c r="E5430" s="2" t="inlineStr">
        <is>
          <t>Regiane Eleusa Matos</t>
        </is>
      </c>
      <c r="F5430" s="2" t="n">
        <v>349</v>
      </c>
      <c r="G5430" s="2" t="n">
        <v>4.57</v>
      </c>
      <c r="H5430" s="2" t="n">
        <v>76</v>
      </c>
      <c r="I5430" s="2" t="n">
        <v>0</v>
      </c>
      <c r="J5430" s="2" t="inlineStr">
        <is>
          <t>GPA</t>
        </is>
      </c>
    </row>
    <row r="5431">
      <c r="A5431" s="2" t="n">
        <v>8</v>
      </c>
      <c r="B5431" s="2" t="n">
        <v>7801</v>
      </c>
      <c r="C5431" s="2" t="inlineStr">
        <is>
          <t>CARREGAMENTO</t>
        </is>
      </c>
      <c r="D5431" s="2" t="inlineStr">
        <is>
          <t>5828902</t>
        </is>
      </c>
      <c r="E5431" s="2" t="inlineStr">
        <is>
          <t>PERICLES JESUS</t>
        </is>
      </c>
      <c r="F5431" s="2" t="n">
        <v>196</v>
      </c>
      <c r="G5431" s="2" t="n">
        <v>21.87</v>
      </c>
      <c r="H5431" s="2" t="n">
        <v>9</v>
      </c>
      <c r="I5431" s="2" t="n">
        <v>0</v>
      </c>
      <c r="J5431" s="2" t="inlineStr">
        <is>
          <t>GPA</t>
        </is>
      </c>
    </row>
    <row r="5432">
      <c r="A5432" s="2" t="n">
        <v>8</v>
      </c>
      <c r="B5432" s="2" t="n">
        <v>7801</v>
      </c>
      <c r="C5432" s="2" t="inlineStr">
        <is>
          <t>PUXADA RECEB</t>
        </is>
      </c>
      <c r="D5432" s="2" t="inlineStr">
        <is>
          <t>5828902</t>
        </is>
      </c>
      <c r="E5432" s="2" t="inlineStr">
        <is>
          <t>PERICLES JESUS</t>
        </is>
      </c>
      <c r="F5432" s="2" t="n">
        <v>17</v>
      </c>
      <c r="G5432" s="2" t="n">
        <v>22.72</v>
      </c>
      <c r="H5432" s="2" t="n">
        <v>1</v>
      </c>
      <c r="I5432" s="2" t="n">
        <v>0</v>
      </c>
      <c r="J5432" s="2" t="inlineStr">
        <is>
          <t>GPA</t>
        </is>
      </c>
    </row>
    <row r="5433">
      <c r="A5433" s="2" t="n">
        <v>8</v>
      </c>
      <c r="B5433" s="2" t="n">
        <v>7801</v>
      </c>
      <c r="C5433" s="2" t="inlineStr">
        <is>
          <t>SEPARACAO</t>
        </is>
      </c>
      <c r="D5433" s="2" t="inlineStr">
        <is>
          <t>5828902</t>
        </is>
      </c>
      <c r="E5433" s="2" t="inlineStr">
        <is>
          <t>PERICLES JESUS</t>
        </is>
      </c>
      <c r="F5433" s="2" t="n">
        <v>157</v>
      </c>
      <c r="G5433" s="2" t="n">
        <v>3.63</v>
      </c>
      <c r="H5433" s="2" t="n">
        <v>43</v>
      </c>
      <c r="I5433" s="2" t="n">
        <v>0</v>
      </c>
      <c r="J5433" s="2" t="inlineStr">
        <is>
          <t>GPA</t>
        </is>
      </c>
    </row>
    <row r="5434">
      <c r="A5434" s="2" t="n">
        <v>8</v>
      </c>
      <c r="B5434" s="2" t="n">
        <v>7801</v>
      </c>
      <c r="C5434" s="2" t="inlineStr">
        <is>
          <t>CARREGAMENTO</t>
        </is>
      </c>
      <c r="D5434" s="2" t="inlineStr">
        <is>
          <t>5832748</t>
        </is>
      </c>
      <c r="E5434" s="2" t="inlineStr">
        <is>
          <t>ADRIANO DA SILVA</t>
        </is>
      </c>
      <c r="F5434" s="2" t="n">
        <v>2</v>
      </c>
      <c r="G5434" s="2" t="n">
        <v>1.26</v>
      </c>
      <c r="H5434" s="2" t="n">
        <v>2</v>
      </c>
      <c r="I5434" s="2" t="n">
        <v>0</v>
      </c>
      <c r="J5434" s="2" t="inlineStr">
        <is>
          <t>GPA</t>
        </is>
      </c>
    </row>
    <row r="5435">
      <c r="A5435" s="2" t="n">
        <v>8</v>
      </c>
      <c r="B5435" s="2" t="n">
        <v>7801</v>
      </c>
      <c r="C5435" s="2" t="inlineStr">
        <is>
          <t>SEPARACAO</t>
        </is>
      </c>
      <c r="D5435" s="2" t="inlineStr">
        <is>
          <t>5832748</t>
        </is>
      </c>
      <c r="E5435" s="2" t="inlineStr">
        <is>
          <t>ADRIANO DA SILVA</t>
        </is>
      </c>
      <c r="F5435" s="2" t="n">
        <v>60</v>
      </c>
      <c r="G5435" s="2" t="n">
        <v>2.22</v>
      </c>
      <c r="H5435" s="2" t="n">
        <v>27</v>
      </c>
      <c r="I5435" s="2" t="n">
        <v>0</v>
      </c>
      <c r="J5435" s="2" t="inlineStr">
        <is>
          <t>GPA</t>
        </is>
      </c>
    </row>
    <row r="5436">
      <c r="A5436" s="2" t="n">
        <v>8</v>
      </c>
      <c r="B5436" s="2" t="n">
        <v>7801</v>
      </c>
      <c r="C5436" s="2" t="inlineStr">
        <is>
          <t>SEPARACAO</t>
        </is>
      </c>
      <c r="D5436" s="2" t="inlineStr">
        <is>
          <t>5833280</t>
        </is>
      </c>
      <c r="E5436" s="2" t="inlineStr">
        <is>
          <t>WILLIAN GOMES</t>
        </is>
      </c>
      <c r="F5436" s="2" t="n">
        <v>3600</v>
      </c>
      <c r="G5436" s="2" t="n">
        <v>105.51</v>
      </c>
      <c r="H5436" s="2" t="n">
        <v>34</v>
      </c>
      <c r="I5436" s="2" t="n">
        <v>0</v>
      </c>
      <c r="J5436" s="2" t="inlineStr">
        <is>
          <t>GPA</t>
        </is>
      </c>
    </row>
    <row r="5437">
      <c r="A5437" s="2" t="n">
        <v>8</v>
      </c>
      <c r="B5437" s="2" t="n">
        <v>7801</v>
      </c>
      <c r="C5437" s="2" t="inlineStr">
        <is>
          <t>PUXADA RECEB</t>
        </is>
      </c>
      <c r="D5437" s="2" t="inlineStr">
        <is>
          <t>5834791</t>
        </is>
      </c>
      <c r="E5437" s="2" t="inlineStr">
        <is>
          <t>Micheal Nyiawung Lebebeh</t>
        </is>
      </c>
      <c r="F5437" s="2" t="n">
        <v>1974</v>
      </c>
      <c r="G5437" s="2" t="n">
        <v>121.15</v>
      </c>
      <c r="H5437" s="2" t="n">
        <v>16</v>
      </c>
      <c r="I5437" s="2" t="n">
        <v>0</v>
      </c>
      <c r="J5437" s="2" t="inlineStr">
        <is>
          <t>GPA</t>
        </is>
      </c>
    </row>
    <row r="5438">
      <c r="A5438" s="2" t="n">
        <v>8</v>
      </c>
      <c r="B5438" s="2" t="n">
        <v>7801</v>
      </c>
      <c r="C5438" s="2" t="inlineStr">
        <is>
          <t>SEPARACAO</t>
        </is>
      </c>
      <c r="D5438" s="2" t="inlineStr">
        <is>
          <t>5834791</t>
        </is>
      </c>
      <c r="E5438" s="2" t="inlineStr">
        <is>
          <t>Micheal Nyiawung Lebebeh</t>
        </is>
      </c>
      <c r="F5438" s="2" t="n">
        <v>1623</v>
      </c>
      <c r="G5438" s="2" t="n">
        <v>22.98</v>
      </c>
      <c r="H5438" s="2" t="n">
        <v>71</v>
      </c>
      <c r="I5438" s="2" t="n">
        <v>0</v>
      </c>
      <c r="J5438" s="2" t="inlineStr">
        <is>
          <t>GPA</t>
        </is>
      </c>
    </row>
    <row r="5439">
      <c r="A5439" s="2" t="n">
        <v>8</v>
      </c>
      <c r="B5439" s="2" t="n">
        <v>7801</v>
      </c>
      <c r="C5439" s="2" t="inlineStr">
        <is>
          <t>PUXADA RECEB</t>
        </is>
      </c>
      <c r="D5439" s="2" t="inlineStr">
        <is>
          <t>5836360</t>
        </is>
      </c>
      <c r="E5439" s="2" t="inlineStr">
        <is>
          <t>GABRIEL PEREIRA</t>
        </is>
      </c>
      <c r="F5439" s="2" t="n">
        <v>1625</v>
      </c>
      <c r="G5439" s="2" t="n">
        <v>113.62</v>
      </c>
      <c r="H5439" s="2" t="n">
        <v>14</v>
      </c>
      <c r="I5439" s="2" t="n">
        <v>0</v>
      </c>
      <c r="J5439" s="2" t="inlineStr">
        <is>
          <t>GPA</t>
        </is>
      </c>
    </row>
    <row r="5440">
      <c r="A5440" s="2" t="n">
        <v>8</v>
      </c>
      <c r="B5440" s="2" t="n">
        <v>7801</v>
      </c>
      <c r="C5440" s="2" t="inlineStr">
        <is>
          <t>SEPARACAO</t>
        </is>
      </c>
      <c r="D5440" s="2" t="inlineStr">
        <is>
          <t>5836360</t>
        </is>
      </c>
      <c r="E5440" s="2" t="inlineStr">
        <is>
          <t>GABRIEL PEREIRA</t>
        </is>
      </c>
      <c r="F5440" s="2" t="n">
        <v>1597</v>
      </c>
      <c r="G5440" s="2" t="n">
        <v>18.45</v>
      </c>
      <c r="H5440" s="2" t="n">
        <v>87</v>
      </c>
      <c r="I5440" s="2" t="n">
        <v>0</v>
      </c>
      <c r="J5440" s="2" t="inlineStr">
        <is>
          <t>GPA</t>
        </is>
      </c>
    </row>
    <row r="5441">
      <c r="A5441" s="2" t="n">
        <v>8</v>
      </c>
      <c r="B5441" s="2" t="n">
        <v>7801</v>
      </c>
      <c r="C5441" s="2" t="inlineStr">
        <is>
          <t>PUXADA RECEB</t>
        </is>
      </c>
      <c r="D5441" s="2" t="inlineStr">
        <is>
          <t>5839300</t>
        </is>
      </c>
      <c r="E5441" s="2" t="inlineStr">
        <is>
          <t>Murillo Tosta Ferreira</t>
        </is>
      </c>
      <c r="F5441" s="2" t="n">
        <v>82</v>
      </c>
      <c r="G5441" s="2" t="n">
        <v>5.96</v>
      </c>
      <c r="H5441" s="2" t="n">
        <v>14</v>
      </c>
      <c r="I5441" s="2" t="n">
        <v>0</v>
      </c>
      <c r="J5441" s="2" t="inlineStr">
        <is>
          <t>GPA</t>
        </is>
      </c>
    </row>
    <row r="5442">
      <c r="A5442" s="2" t="n">
        <v>8</v>
      </c>
      <c r="B5442" s="2" t="n">
        <v>7801</v>
      </c>
      <c r="C5442" s="2" t="inlineStr">
        <is>
          <t>SEPARACAO</t>
        </is>
      </c>
      <c r="D5442" s="2" t="inlineStr">
        <is>
          <t>5840147</t>
        </is>
      </c>
      <c r="E5442" s="2" t="inlineStr">
        <is>
          <t>VITALIS MBAKOU</t>
        </is>
      </c>
      <c r="F5442" s="2" t="n">
        <v>11826</v>
      </c>
      <c r="G5442" s="2" t="n">
        <v>123.55</v>
      </c>
      <c r="H5442" s="2" t="n">
        <v>96</v>
      </c>
      <c r="I5442" s="2" t="n">
        <v>0</v>
      </c>
      <c r="J5442" s="2" t="inlineStr">
        <is>
          <t>GPA</t>
        </is>
      </c>
    </row>
    <row r="5443">
      <c r="A5443" s="2" t="n">
        <v>8</v>
      </c>
      <c r="B5443" s="2" t="n">
        <v>7801</v>
      </c>
      <c r="C5443" s="2" t="inlineStr">
        <is>
          <t>SEPARACAO</t>
        </is>
      </c>
      <c r="D5443" s="2" t="inlineStr">
        <is>
          <t>5840708</t>
        </is>
      </c>
      <c r="E5443" s="2" t="inlineStr">
        <is>
          <t>Eugene Anangmeje</t>
        </is>
      </c>
      <c r="F5443" s="2" t="n">
        <v>5693</v>
      </c>
      <c r="G5443" s="2" t="n">
        <v>108.58</v>
      </c>
      <c r="H5443" s="2" t="n">
        <v>52</v>
      </c>
      <c r="I5443" s="2" t="n">
        <v>0</v>
      </c>
      <c r="J5443" s="2" t="inlineStr">
        <is>
          <t>GPA</t>
        </is>
      </c>
    </row>
    <row r="5444">
      <c r="A5444" s="2" t="n">
        <v>8</v>
      </c>
      <c r="B5444" s="2" t="n">
        <v>7801</v>
      </c>
      <c r="C5444" s="2" t="inlineStr">
        <is>
          <t>CARREGAMENTO</t>
        </is>
      </c>
      <c r="D5444" s="2" t="inlineStr">
        <is>
          <t>5840848</t>
        </is>
      </c>
      <c r="E5444" s="2" t="inlineStr">
        <is>
          <t>PAULO ALEXANDRE G. FONSECA</t>
        </is>
      </c>
      <c r="F5444" s="2" t="n">
        <v>52</v>
      </c>
      <c r="G5444" s="2" t="n">
        <v>17.5</v>
      </c>
      <c r="H5444" s="2" t="n">
        <v>3</v>
      </c>
      <c r="I5444" s="2" t="n">
        <v>0</v>
      </c>
      <c r="J5444" s="2" t="inlineStr">
        <is>
          <t>GPA</t>
        </is>
      </c>
    </row>
    <row r="5445">
      <c r="A5445" s="2" t="n">
        <v>8</v>
      </c>
      <c r="B5445" s="2" t="n">
        <v>7801</v>
      </c>
      <c r="C5445" s="2" t="inlineStr">
        <is>
          <t>ATIVIDADE OP. EMP.</t>
        </is>
      </c>
      <c r="D5445" s="2" t="inlineStr">
        <is>
          <t>584688</t>
        </is>
      </c>
      <c r="E5445" s="2" t="inlineStr">
        <is>
          <t>Fernando Firmino Da Silva</t>
        </is>
      </c>
      <c r="F5445" s="2" t="n">
        <v>1416</v>
      </c>
      <c r="G5445" s="2" t="n">
        <v>180.69</v>
      </c>
      <c r="H5445" s="2" t="n">
        <v>8</v>
      </c>
      <c r="I5445" s="2" t="n">
        <v>0</v>
      </c>
      <c r="J5445" s="2" t="inlineStr">
        <is>
          <t>GPA</t>
        </is>
      </c>
    </row>
    <row r="5446">
      <c r="A5446" s="2" t="n">
        <v>8</v>
      </c>
      <c r="B5446" s="2" t="n">
        <v>7801</v>
      </c>
      <c r="C5446" s="2" t="inlineStr">
        <is>
          <t>SEPARACAO</t>
        </is>
      </c>
      <c r="D5446" s="2" t="inlineStr">
        <is>
          <t>5849381</t>
        </is>
      </c>
      <c r="E5446" s="2" t="inlineStr">
        <is>
          <t>JOAO SUNGO</t>
        </is>
      </c>
      <c r="F5446" s="2" t="n">
        <v>3214</v>
      </c>
      <c r="G5446" s="2" t="n">
        <v>62.61</v>
      </c>
      <c r="H5446" s="2" t="n">
        <v>51</v>
      </c>
      <c r="I5446" s="2" t="n">
        <v>0</v>
      </c>
      <c r="J5446" s="2" t="inlineStr">
        <is>
          <t>GPA</t>
        </is>
      </c>
    </row>
    <row r="5447">
      <c r="A5447" s="2" t="n">
        <v>8</v>
      </c>
      <c r="B5447" s="2" t="n">
        <v>7801</v>
      </c>
      <c r="C5447" s="2" t="inlineStr">
        <is>
          <t>PUXADA RECEB</t>
        </is>
      </c>
      <c r="D5447" s="2" t="inlineStr">
        <is>
          <t>5849438</t>
        </is>
      </c>
      <c r="E5447" s="2" t="inlineStr">
        <is>
          <t>Lucas Gabriel Da Silva Maia</t>
        </is>
      </c>
      <c r="F5447" s="2" t="n">
        <v>49</v>
      </c>
      <c r="G5447" s="2" t="n">
        <v>36.84</v>
      </c>
      <c r="H5447" s="2" t="n">
        <v>1</v>
      </c>
      <c r="I5447" s="2" t="n">
        <v>0</v>
      </c>
      <c r="J5447" s="2" t="inlineStr">
        <is>
          <t>GPA</t>
        </is>
      </c>
    </row>
    <row r="5448">
      <c r="A5448" s="2" t="n">
        <v>8</v>
      </c>
      <c r="B5448" s="2" t="n">
        <v>7801</v>
      </c>
      <c r="C5448" s="2" t="inlineStr">
        <is>
          <t>SEPARACAO</t>
        </is>
      </c>
      <c r="D5448" s="2" t="inlineStr">
        <is>
          <t>5849438</t>
        </is>
      </c>
      <c r="E5448" s="2" t="inlineStr">
        <is>
          <t>Lucas Gabriel Da Silva Maia</t>
        </is>
      </c>
      <c r="F5448" s="2" t="n">
        <v>734</v>
      </c>
      <c r="G5448" s="2" t="n">
        <v>11.96</v>
      </c>
      <c r="H5448" s="2" t="n">
        <v>61</v>
      </c>
      <c r="I5448" s="2" t="n">
        <v>0</v>
      </c>
      <c r="J5448" s="2" t="inlineStr">
        <is>
          <t>GPA</t>
        </is>
      </c>
    </row>
    <row r="5449">
      <c r="A5449" s="2" t="n">
        <v>8</v>
      </c>
      <c r="B5449" s="2" t="n">
        <v>7801</v>
      </c>
      <c r="C5449" s="2" t="inlineStr">
        <is>
          <t>SEPARACAO</t>
        </is>
      </c>
      <c r="D5449" s="2" t="inlineStr">
        <is>
          <t>5852692</t>
        </is>
      </c>
      <c r="E5449" s="2" t="inlineStr">
        <is>
          <t>Maria Eduarda Cavalcanti De Oliveira</t>
        </is>
      </c>
      <c r="F5449" s="2" t="n">
        <v>2326</v>
      </c>
      <c r="G5449" s="2" t="n">
        <v>30.68</v>
      </c>
      <c r="H5449" s="2" t="n">
        <v>76</v>
      </c>
      <c r="I5449" s="2" t="n">
        <v>0</v>
      </c>
      <c r="J5449" s="2" t="inlineStr">
        <is>
          <t>GPA</t>
        </is>
      </c>
    </row>
    <row r="5450">
      <c r="A5450" s="2" t="n">
        <v>8</v>
      </c>
      <c r="B5450" s="2" t="n">
        <v>7801</v>
      </c>
      <c r="C5450" s="2" t="inlineStr">
        <is>
          <t>PUXADA RECEB</t>
        </is>
      </c>
      <c r="D5450" s="2" t="inlineStr">
        <is>
          <t>5853249</t>
        </is>
      </c>
      <c r="E5450" s="2" t="inlineStr">
        <is>
          <t>Michelle Aparecida Pinto Vieira</t>
        </is>
      </c>
      <c r="F5450" s="2" t="n">
        <v>2373</v>
      </c>
      <c r="G5450" s="2" t="n">
        <v>147.98</v>
      </c>
      <c r="H5450" s="2" t="n">
        <v>16</v>
      </c>
      <c r="I5450" s="2" t="n">
        <v>0</v>
      </c>
      <c r="J5450" s="2" t="inlineStr">
        <is>
          <t>GPA</t>
        </is>
      </c>
    </row>
    <row r="5451">
      <c r="A5451" s="2" t="n">
        <v>8</v>
      </c>
      <c r="B5451" s="2" t="n">
        <v>7801</v>
      </c>
      <c r="C5451" s="2" t="inlineStr">
        <is>
          <t>RECEBIMENTO</t>
        </is>
      </c>
      <c r="D5451" s="2" t="inlineStr">
        <is>
          <t>5853249</t>
        </is>
      </c>
      <c r="E5451" s="2" t="inlineStr">
        <is>
          <t>Michelle Aparecida Pinto Vieira</t>
        </is>
      </c>
      <c r="F5451" s="2" t="n">
        <v>1</v>
      </c>
      <c r="G5451" s="2" t="n">
        <v>1.18</v>
      </c>
      <c r="H5451" s="2" t="n">
        <v>1</v>
      </c>
      <c r="I5451" s="2" t="n">
        <v>0</v>
      </c>
      <c r="J5451" s="2" t="inlineStr">
        <is>
          <t>GPA</t>
        </is>
      </c>
    </row>
    <row r="5452">
      <c r="A5452" s="2" t="n">
        <v>8</v>
      </c>
      <c r="B5452" s="2" t="n">
        <v>7801</v>
      </c>
      <c r="C5452" s="2" t="inlineStr">
        <is>
          <t>SEPARACAO</t>
        </is>
      </c>
      <c r="D5452" s="2" t="inlineStr">
        <is>
          <t>5853249</t>
        </is>
      </c>
      <c r="E5452" s="2" t="inlineStr">
        <is>
          <t>Michelle Aparecida Pinto Vieira</t>
        </is>
      </c>
      <c r="F5452" s="2" t="n">
        <v>948</v>
      </c>
      <c r="G5452" s="2" t="n">
        <v>16.67</v>
      </c>
      <c r="H5452" s="2" t="n">
        <v>57</v>
      </c>
      <c r="I5452" s="2" t="n">
        <v>0</v>
      </c>
      <c r="J5452" s="2" t="inlineStr">
        <is>
          <t>GPA</t>
        </is>
      </c>
    </row>
    <row r="5453">
      <c r="A5453" s="2" t="n">
        <v>8</v>
      </c>
      <c r="B5453" s="2" t="n">
        <v>7801</v>
      </c>
      <c r="C5453" s="2" t="inlineStr">
        <is>
          <t>CARREGAMENTO</t>
        </is>
      </c>
      <c r="D5453" s="2" t="inlineStr">
        <is>
          <t>5853265</t>
        </is>
      </c>
      <c r="E5453" s="2" t="inlineStr">
        <is>
          <t>Gerson Dos Santos Florentino</t>
        </is>
      </c>
      <c r="F5453" s="2" t="n">
        <v>1846</v>
      </c>
      <c r="G5453" s="2" t="n">
        <v>72.02</v>
      </c>
      <c r="H5453" s="2" t="n">
        <v>26</v>
      </c>
      <c r="I5453" s="2" t="n">
        <v>0</v>
      </c>
      <c r="J5453" s="2" t="inlineStr">
        <is>
          <t>GPA</t>
        </is>
      </c>
    </row>
    <row r="5454">
      <c r="A5454" s="2" t="n">
        <v>8</v>
      </c>
      <c r="B5454" s="2" t="n">
        <v>7801</v>
      </c>
      <c r="C5454" s="2" t="inlineStr">
        <is>
          <t>RECEBIMENTO</t>
        </is>
      </c>
      <c r="D5454" s="2" t="inlineStr">
        <is>
          <t>5853788</t>
        </is>
      </c>
      <c r="E5454" s="2" t="inlineStr">
        <is>
          <t>RENILDA PEREIRA</t>
        </is>
      </c>
      <c r="F5454" s="2" t="n">
        <v>360</v>
      </c>
      <c r="G5454" s="2" t="n">
        <v>35.22</v>
      </c>
      <c r="H5454" s="2" t="n">
        <v>10</v>
      </c>
      <c r="I5454" s="2" t="n">
        <v>0</v>
      </c>
      <c r="J5454" s="2" t="inlineStr">
        <is>
          <t>GPA</t>
        </is>
      </c>
    </row>
    <row r="5455">
      <c r="A5455" s="2" t="n">
        <v>8</v>
      </c>
      <c r="B5455" s="2" t="n">
        <v>7801</v>
      </c>
      <c r="C5455" s="2" t="inlineStr">
        <is>
          <t>SEPARACAO</t>
        </is>
      </c>
      <c r="D5455" s="2" t="inlineStr">
        <is>
          <t>5853788</t>
        </is>
      </c>
      <c r="E5455" s="2" t="inlineStr">
        <is>
          <t>RENILDA PEREIRA</t>
        </is>
      </c>
      <c r="F5455" s="2" t="n">
        <v>3455</v>
      </c>
      <c r="G5455" s="2" t="n">
        <v>78.13</v>
      </c>
      <c r="H5455" s="2" t="n">
        <v>44</v>
      </c>
      <c r="I5455" s="2" t="n">
        <v>0</v>
      </c>
      <c r="J5455" s="2" t="inlineStr">
        <is>
          <t>GPA</t>
        </is>
      </c>
    </row>
    <row r="5456">
      <c r="A5456" s="2" t="n">
        <v>8</v>
      </c>
      <c r="B5456" s="2" t="n">
        <v>7801</v>
      </c>
      <c r="C5456" s="2" t="inlineStr">
        <is>
          <t>PUXADA RECEB</t>
        </is>
      </c>
      <c r="D5456" s="2" t="inlineStr">
        <is>
          <t>5853877</t>
        </is>
      </c>
      <c r="E5456" s="2" t="inlineStr">
        <is>
          <t>Julio Cesar Martinho De Andrade</t>
        </is>
      </c>
      <c r="F5456" s="2" t="n">
        <v>1</v>
      </c>
      <c r="G5456" s="2" t="n">
        <v>6.67</v>
      </c>
      <c r="H5456" s="2" t="n">
        <v>0</v>
      </c>
      <c r="I5456" s="2" t="n">
        <v>0</v>
      </c>
      <c r="J5456" s="2" t="inlineStr">
        <is>
          <t>GPA</t>
        </is>
      </c>
    </row>
    <row r="5457">
      <c r="A5457" s="2" t="n">
        <v>8</v>
      </c>
      <c r="B5457" s="2" t="n">
        <v>7801</v>
      </c>
      <c r="C5457" s="2" t="inlineStr">
        <is>
          <t>SEPARACAO</t>
        </is>
      </c>
      <c r="D5457" s="2" t="inlineStr">
        <is>
          <t>5853877</t>
        </is>
      </c>
      <c r="E5457" s="2" t="inlineStr">
        <is>
          <t>Julio Cesar Martinho De Andrade</t>
        </is>
      </c>
      <c r="F5457" s="2" t="n">
        <v>2602</v>
      </c>
      <c r="G5457" s="2" t="n">
        <v>58.4</v>
      </c>
      <c r="H5457" s="2" t="n">
        <v>45</v>
      </c>
      <c r="I5457" s="2" t="n">
        <v>0</v>
      </c>
      <c r="J5457" s="2" t="inlineStr">
        <is>
          <t>GPA</t>
        </is>
      </c>
    </row>
    <row r="5458">
      <c r="A5458" s="2" t="n">
        <v>8</v>
      </c>
      <c r="B5458" s="2" t="n">
        <v>7801</v>
      </c>
      <c r="C5458" s="2" t="inlineStr">
        <is>
          <t>SEPARACAO</t>
        </is>
      </c>
      <c r="D5458" s="2" t="inlineStr">
        <is>
          <t>5854822</t>
        </is>
      </c>
      <c r="E5458" s="2" t="inlineStr">
        <is>
          <t>SONITA ASHU</t>
        </is>
      </c>
      <c r="F5458" s="2" t="n">
        <v>16739</v>
      </c>
      <c r="G5458" s="2" t="n">
        <v>122.82</v>
      </c>
      <c r="H5458" s="2" t="n">
        <v>136</v>
      </c>
      <c r="I5458" s="2" t="n">
        <v>0</v>
      </c>
      <c r="J5458" s="2" t="inlineStr">
        <is>
          <t>GPA</t>
        </is>
      </c>
    </row>
    <row r="5459">
      <c r="A5459" s="2" t="n">
        <v>8</v>
      </c>
      <c r="B5459" s="2" t="n">
        <v>7801</v>
      </c>
      <c r="C5459" s="2" t="inlineStr">
        <is>
          <t>SEPARACAO</t>
        </is>
      </c>
      <c r="D5459" s="2" t="inlineStr">
        <is>
          <t>5854997</t>
        </is>
      </c>
      <c r="E5459" s="2" t="inlineStr">
        <is>
          <t>Loveline Nyiawung Atemnkeng</t>
        </is>
      </c>
      <c r="F5459" s="2" t="n">
        <v>10050</v>
      </c>
      <c r="G5459" s="2" t="n">
        <v>101.96</v>
      </c>
      <c r="H5459" s="2" t="n">
        <v>99</v>
      </c>
      <c r="I5459" s="2" t="n">
        <v>0</v>
      </c>
      <c r="J5459" s="2" t="inlineStr">
        <is>
          <t>GPA</t>
        </is>
      </c>
    </row>
    <row r="5460">
      <c r="A5460" s="2" t="n">
        <v>8</v>
      </c>
      <c r="B5460" s="2" t="n">
        <v>7801</v>
      </c>
      <c r="C5460" s="2" t="inlineStr">
        <is>
          <t>SEPARACAO</t>
        </is>
      </c>
      <c r="D5460" s="2" t="inlineStr">
        <is>
          <t>5858070</t>
        </is>
      </c>
      <c r="E5460" s="2" t="inlineStr">
        <is>
          <t>GEORGES NLANKEU</t>
        </is>
      </c>
      <c r="F5460" s="2" t="n">
        <v>3835</v>
      </c>
      <c r="G5460" s="2" t="n">
        <v>87</v>
      </c>
      <c r="H5460" s="2" t="n">
        <v>44</v>
      </c>
      <c r="I5460" s="2" t="n">
        <v>0</v>
      </c>
      <c r="J5460" s="2" t="inlineStr">
        <is>
          <t>GPA</t>
        </is>
      </c>
    </row>
    <row r="5461">
      <c r="A5461" s="2" t="n">
        <v>8</v>
      </c>
      <c r="B5461" s="2" t="n">
        <v>7801</v>
      </c>
      <c r="C5461" s="2" t="inlineStr">
        <is>
          <t>CARREGAMENTO</t>
        </is>
      </c>
      <c r="D5461" s="2" t="inlineStr">
        <is>
          <t>5861624</t>
        </is>
      </c>
      <c r="E5461" s="2" t="inlineStr">
        <is>
          <t>FABRICIO SILVA</t>
        </is>
      </c>
      <c r="F5461" s="2" t="n">
        <v>1484</v>
      </c>
      <c r="G5461" s="2" t="n">
        <v>129.81</v>
      </c>
      <c r="H5461" s="2" t="n">
        <v>11</v>
      </c>
      <c r="I5461" s="2" t="n">
        <v>0</v>
      </c>
      <c r="J5461" s="2" t="inlineStr">
        <is>
          <t>GPA</t>
        </is>
      </c>
    </row>
    <row r="5462">
      <c r="A5462" s="2" t="n">
        <v>8</v>
      </c>
      <c r="B5462" s="2" t="n">
        <v>7801</v>
      </c>
      <c r="C5462" s="2" t="inlineStr">
        <is>
          <t>PUXADA RECEB</t>
        </is>
      </c>
      <c r="D5462" s="2" t="inlineStr">
        <is>
          <t>5862540</t>
        </is>
      </c>
      <c r="E5462" s="2" t="inlineStr">
        <is>
          <t>ALAN DOS SANTOS CUNHA</t>
        </is>
      </c>
      <c r="F5462" s="2" t="n">
        <v>5</v>
      </c>
      <c r="G5462" s="2" t="n">
        <v>3.33</v>
      </c>
      <c r="H5462" s="2" t="n">
        <v>2</v>
      </c>
      <c r="I5462" s="2" t="n">
        <v>0</v>
      </c>
      <c r="J5462" s="2" t="inlineStr">
        <is>
          <t>GPA</t>
        </is>
      </c>
    </row>
    <row r="5463">
      <c r="A5463" s="2" t="n">
        <v>8</v>
      </c>
      <c r="B5463" s="2" t="n">
        <v>7801</v>
      </c>
      <c r="C5463" s="2" t="inlineStr">
        <is>
          <t>SEPARACAO</t>
        </is>
      </c>
      <c r="D5463" s="2" t="inlineStr">
        <is>
          <t>5862540</t>
        </is>
      </c>
      <c r="E5463" s="2" t="inlineStr">
        <is>
          <t>ALAN DOS SANTOS CUNHA</t>
        </is>
      </c>
      <c r="F5463" s="2" t="n">
        <v>505</v>
      </c>
      <c r="G5463" s="2" t="n">
        <v>21.72</v>
      </c>
      <c r="H5463" s="2" t="n">
        <v>23</v>
      </c>
      <c r="I5463" s="2" t="n">
        <v>0</v>
      </c>
      <c r="J5463" s="2" t="inlineStr">
        <is>
          <t>GPA</t>
        </is>
      </c>
    </row>
    <row r="5464">
      <c r="A5464" s="2" t="n">
        <v>8</v>
      </c>
      <c r="B5464" s="2" t="n">
        <v>7801</v>
      </c>
      <c r="C5464" s="2" t="inlineStr">
        <is>
          <t>SEPARACAO</t>
        </is>
      </c>
      <c r="D5464" s="2" t="inlineStr">
        <is>
          <t>5862914</t>
        </is>
      </c>
      <c r="E5464" s="2" t="inlineStr">
        <is>
          <t>SAMARA ALVES</t>
        </is>
      </c>
      <c r="F5464" s="2" t="n">
        <v>1564</v>
      </c>
      <c r="G5464" s="2" t="n">
        <v>53.92</v>
      </c>
      <c r="H5464" s="2" t="n">
        <v>29</v>
      </c>
      <c r="I5464" s="2" t="n">
        <v>0</v>
      </c>
      <c r="J5464" s="2" t="inlineStr">
        <is>
          <t>GPA</t>
        </is>
      </c>
    </row>
    <row r="5465">
      <c r="A5465" s="2" t="n">
        <v>8</v>
      </c>
      <c r="B5465" s="2" t="n">
        <v>7801</v>
      </c>
      <c r="C5465" s="2" t="inlineStr">
        <is>
          <t>PUXADA RECEB</t>
        </is>
      </c>
      <c r="D5465" s="2" t="inlineStr">
        <is>
          <t>5865085</t>
        </is>
      </c>
      <c r="E5465" s="2" t="inlineStr">
        <is>
          <t>THAMIRES KELLY SANTOS</t>
        </is>
      </c>
      <c r="F5465" s="2" t="n">
        <v>620</v>
      </c>
      <c r="G5465" s="2" t="n">
        <v>54.56</v>
      </c>
      <c r="H5465" s="2" t="n">
        <v>11</v>
      </c>
      <c r="I5465" s="2" t="n">
        <v>0</v>
      </c>
      <c r="J5465" s="2" t="inlineStr">
        <is>
          <t>GPA</t>
        </is>
      </c>
    </row>
    <row r="5466">
      <c r="A5466" s="2" t="n">
        <v>8</v>
      </c>
      <c r="B5466" s="2" t="n">
        <v>7801</v>
      </c>
      <c r="C5466" s="2" t="inlineStr">
        <is>
          <t>PUXADA RECEB</t>
        </is>
      </c>
      <c r="D5466" s="2" t="inlineStr">
        <is>
          <t>5865522</t>
        </is>
      </c>
      <c r="E5466" s="2" t="inlineStr">
        <is>
          <t>William Matos Correia</t>
        </is>
      </c>
      <c r="F5466" s="2" t="n">
        <v>2232</v>
      </c>
      <c r="G5466" s="2" t="n">
        <v>110.34</v>
      </c>
      <c r="H5466" s="2" t="n">
        <v>20</v>
      </c>
      <c r="I5466" s="2" t="n">
        <v>0</v>
      </c>
      <c r="J5466" s="2" t="inlineStr">
        <is>
          <t>GPA</t>
        </is>
      </c>
    </row>
    <row r="5467">
      <c r="A5467" s="2" t="n">
        <v>8</v>
      </c>
      <c r="B5467" s="2" t="n">
        <v>7801</v>
      </c>
      <c r="C5467" s="2" t="inlineStr">
        <is>
          <t>SEPARACAO</t>
        </is>
      </c>
      <c r="D5467" s="2" t="inlineStr">
        <is>
          <t>5865522</t>
        </is>
      </c>
      <c r="E5467" s="2" t="inlineStr">
        <is>
          <t>William Matos Correia</t>
        </is>
      </c>
      <c r="F5467" s="2" t="n">
        <v>86</v>
      </c>
      <c r="G5467" s="2" t="n">
        <v>2.47</v>
      </c>
      <c r="H5467" s="2" t="n">
        <v>35</v>
      </c>
      <c r="I5467" s="2" t="n">
        <v>0</v>
      </c>
      <c r="J5467" s="2" t="inlineStr">
        <is>
          <t>GPA</t>
        </is>
      </c>
    </row>
    <row r="5468">
      <c r="A5468" s="2" t="n">
        <v>8</v>
      </c>
      <c r="B5468" s="2" t="n">
        <v>7801</v>
      </c>
      <c r="C5468" s="2" t="inlineStr">
        <is>
          <t>PUXADA RECEB</t>
        </is>
      </c>
      <c r="D5468" s="2" t="inlineStr">
        <is>
          <t>5877067</t>
        </is>
      </c>
      <c r="E5468" s="2" t="inlineStr">
        <is>
          <t>EDLANE SANTOS MORAES</t>
        </is>
      </c>
      <c r="F5468" s="2" t="n">
        <v>8</v>
      </c>
      <c r="G5468" s="2" t="n">
        <v>6.67</v>
      </c>
      <c r="H5468" s="2" t="n">
        <v>1</v>
      </c>
      <c r="I5468" s="2" t="n">
        <v>0</v>
      </c>
      <c r="J5468" s="2" t="inlineStr">
        <is>
          <t>GPA</t>
        </is>
      </c>
    </row>
    <row r="5469">
      <c r="A5469" s="2" t="n">
        <v>8</v>
      </c>
      <c r="B5469" s="2" t="n">
        <v>7801</v>
      </c>
      <c r="C5469" s="2" t="inlineStr">
        <is>
          <t>SEPARACAO</t>
        </is>
      </c>
      <c r="D5469" s="2" t="inlineStr">
        <is>
          <t>5877067</t>
        </is>
      </c>
      <c r="E5469" s="2" t="inlineStr">
        <is>
          <t>EDLANE SANTOS MORAES</t>
        </is>
      </c>
      <c r="F5469" s="2" t="n">
        <v>3438</v>
      </c>
      <c r="G5469" s="2" t="n">
        <v>80.70999999999999</v>
      </c>
      <c r="H5469" s="2" t="n">
        <v>43</v>
      </c>
      <c r="I5469" s="2" t="n">
        <v>0</v>
      </c>
      <c r="J5469" s="2" t="inlineStr">
        <is>
          <t>GPA</t>
        </is>
      </c>
    </row>
    <row r="5470">
      <c r="A5470" s="2" t="n">
        <v>8</v>
      </c>
      <c r="B5470" s="2" t="n">
        <v>7801</v>
      </c>
      <c r="C5470" s="2" t="inlineStr">
        <is>
          <t>SEPARACAO</t>
        </is>
      </c>
      <c r="D5470" s="2" t="inlineStr">
        <is>
          <t>5877202</t>
        </is>
      </c>
      <c r="E5470" s="2" t="inlineStr">
        <is>
          <t>SARA MUKANO MBONGO PEDRO</t>
        </is>
      </c>
      <c r="F5470" s="2" t="n">
        <v>8346</v>
      </c>
      <c r="G5470" s="2" t="n">
        <v>93.70999999999999</v>
      </c>
      <c r="H5470" s="2" t="n">
        <v>89</v>
      </c>
      <c r="I5470" s="2" t="n">
        <v>0</v>
      </c>
      <c r="J5470" s="2" t="inlineStr">
        <is>
          <t>GPA</t>
        </is>
      </c>
    </row>
    <row r="5471">
      <c r="A5471" s="2" t="n">
        <v>8</v>
      </c>
      <c r="B5471" s="2" t="n">
        <v>7801</v>
      </c>
      <c r="C5471" s="2" t="inlineStr">
        <is>
          <t>SEPARACAO</t>
        </is>
      </c>
      <c r="D5471" s="2" t="inlineStr">
        <is>
          <t>5880742</t>
        </is>
      </c>
      <c r="E5471" s="2" t="inlineStr">
        <is>
          <t>DEBORA SANTOS</t>
        </is>
      </c>
      <c r="F5471" s="2" t="n">
        <v>4539</v>
      </c>
      <c r="G5471" s="2" t="n">
        <v>129.88</v>
      </c>
      <c r="H5471" s="2" t="n">
        <v>35</v>
      </c>
      <c r="I5471" s="2" t="n">
        <v>0</v>
      </c>
      <c r="J5471" s="2" t="inlineStr">
        <is>
          <t>GPA</t>
        </is>
      </c>
    </row>
    <row r="5472">
      <c r="A5472" s="2" t="n">
        <v>8</v>
      </c>
      <c r="B5472" s="2" t="n">
        <v>7801</v>
      </c>
      <c r="C5472" s="2" t="inlineStr">
        <is>
          <t>SEPARACAO</t>
        </is>
      </c>
      <c r="D5472" s="2" t="inlineStr">
        <is>
          <t>5882400</t>
        </is>
      </c>
      <c r="E5472" s="2" t="inlineStr">
        <is>
          <t>Kaique Silva Pereira Do Val</t>
        </is>
      </c>
      <c r="F5472" s="2" t="n">
        <v>4717</v>
      </c>
      <c r="G5472" s="2" t="n">
        <v>90.31</v>
      </c>
      <c r="H5472" s="2" t="n">
        <v>52</v>
      </c>
      <c r="I5472" s="2" t="n">
        <v>0</v>
      </c>
      <c r="J5472" s="2" t="inlineStr">
        <is>
          <t>GPA</t>
        </is>
      </c>
    </row>
    <row r="5473">
      <c r="A5473" s="2" t="n">
        <v>8</v>
      </c>
      <c r="B5473" s="2" t="n">
        <v>7801</v>
      </c>
      <c r="C5473" s="2" t="inlineStr">
        <is>
          <t>CARREGAMENTO</t>
        </is>
      </c>
      <c r="D5473" s="2" t="inlineStr">
        <is>
          <t>5885264</t>
        </is>
      </c>
      <c r="E5473" s="2" t="inlineStr">
        <is>
          <t>Maycon Douglas Alves De Oliveira</t>
        </is>
      </c>
      <c r="F5473" s="2" t="n">
        <v>1598</v>
      </c>
      <c r="G5473" s="2" t="n">
        <v>69.86</v>
      </c>
      <c r="H5473" s="2" t="n">
        <v>23</v>
      </c>
      <c r="I5473" s="2" t="n">
        <v>0</v>
      </c>
      <c r="J5473" s="2" t="inlineStr">
        <is>
          <t>GPA</t>
        </is>
      </c>
    </row>
    <row r="5474">
      <c r="A5474" s="2" t="n">
        <v>8</v>
      </c>
      <c r="B5474" s="2" t="n">
        <v>7801</v>
      </c>
      <c r="C5474" s="2" t="inlineStr">
        <is>
          <t>CARREGAMENTO</t>
        </is>
      </c>
      <c r="D5474" s="2" t="inlineStr">
        <is>
          <t>5885337</t>
        </is>
      </c>
      <c r="E5474" s="2" t="inlineStr">
        <is>
          <t>WAGNER ESTEVAM</t>
        </is>
      </c>
      <c r="F5474" s="2" t="n">
        <v>157</v>
      </c>
      <c r="G5474" s="2" t="n">
        <v>13.59</v>
      </c>
      <c r="H5474" s="2" t="n">
        <v>12</v>
      </c>
      <c r="I5474" s="2" t="n">
        <v>0</v>
      </c>
      <c r="J5474" s="2" t="inlineStr">
        <is>
          <t>GPA</t>
        </is>
      </c>
    </row>
    <row r="5475">
      <c r="A5475" s="2" t="n">
        <v>8</v>
      </c>
      <c r="B5475" s="2" t="n">
        <v>7801</v>
      </c>
      <c r="C5475" s="2" t="inlineStr">
        <is>
          <t>RECEBIMENTO</t>
        </is>
      </c>
      <c r="D5475" s="2" t="inlineStr">
        <is>
          <t>5885337</t>
        </is>
      </c>
      <c r="E5475" s="2" t="inlineStr">
        <is>
          <t>WAGNER ESTEVAM</t>
        </is>
      </c>
      <c r="F5475" s="2" t="n">
        <v>234</v>
      </c>
      <c r="G5475" s="2" t="n">
        <v>2.94</v>
      </c>
      <c r="H5475" s="2" t="n">
        <v>80</v>
      </c>
      <c r="I5475" s="2" t="n">
        <v>0</v>
      </c>
      <c r="J5475" s="2" t="inlineStr">
        <is>
          <t>GPA</t>
        </is>
      </c>
    </row>
    <row r="5476">
      <c r="A5476" s="2" t="n">
        <v>8</v>
      </c>
      <c r="B5476" s="2" t="n">
        <v>7801</v>
      </c>
      <c r="C5476" s="2" t="inlineStr">
        <is>
          <t>SEPARACAO</t>
        </is>
      </c>
      <c r="D5476" s="2" t="inlineStr">
        <is>
          <t>5886708</t>
        </is>
      </c>
      <c r="E5476" s="2" t="inlineStr">
        <is>
          <t>MIDACHKA LOUIRANVIL</t>
        </is>
      </c>
      <c r="F5476" s="2" t="n">
        <v>6080</v>
      </c>
      <c r="G5476" s="2" t="n">
        <v>78.3</v>
      </c>
      <c r="H5476" s="2" t="n">
        <v>78</v>
      </c>
      <c r="I5476" s="2" t="n">
        <v>0</v>
      </c>
      <c r="J5476" s="2" t="inlineStr">
        <is>
          <t>GPA</t>
        </is>
      </c>
    </row>
    <row r="5477">
      <c r="A5477" s="2" t="n">
        <v>8</v>
      </c>
      <c r="B5477" s="2" t="n">
        <v>7801</v>
      </c>
      <c r="C5477" s="2" t="inlineStr">
        <is>
          <t>CARREGAMENTO</t>
        </is>
      </c>
      <c r="D5477" s="2" t="inlineStr">
        <is>
          <t>5886864</t>
        </is>
      </c>
      <c r="E5477" s="2" t="inlineStr">
        <is>
          <t>RIAN APARECIDO PACHECO</t>
        </is>
      </c>
      <c r="F5477" s="2" t="n">
        <v>850</v>
      </c>
      <c r="G5477" s="2" t="n">
        <v>116.18</v>
      </c>
      <c r="H5477" s="2" t="n">
        <v>7</v>
      </c>
      <c r="I5477" s="2" t="n">
        <v>0</v>
      </c>
      <c r="J5477" s="2" t="inlineStr">
        <is>
          <t>GPA</t>
        </is>
      </c>
    </row>
    <row r="5478">
      <c r="A5478" s="2" t="n">
        <v>8</v>
      </c>
      <c r="B5478" s="2" t="n">
        <v>7801</v>
      </c>
      <c r="C5478" s="2" t="inlineStr">
        <is>
          <t>PUXADA RECEB</t>
        </is>
      </c>
      <c r="D5478" s="2" t="inlineStr">
        <is>
          <t>5890276</t>
        </is>
      </c>
      <c r="E5478" s="2" t="inlineStr">
        <is>
          <t>Daniel Rodrigues Lavezzo</t>
        </is>
      </c>
      <c r="F5478" s="2" t="n">
        <v>1440</v>
      </c>
      <c r="G5478" s="2" t="n">
        <v>86.44</v>
      </c>
      <c r="H5478" s="2" t="n">
        <v>17</v>
      </c>
      <c r="I5478" s="2" t="n">
        <v>0</v>
      </c>
      <c r="J5478" s="2" t="inlineStr">
        <is>
          <t>GPA</t>
        </is>
      </c>
    </row>
    <row r="5479">
      <c r="A5479" s="2" t="n">
        <v>8</v>
      </c>
      <c r="B5479" s="2" t="n">
        <v>7801</v>
      </c>
      <c r="C5479" s="2" t="inlineStr">
        <is>
          <t>SEPARACAO</t>
        </is>
      </c>
      <c r="D5479" s="2" t="inlineStr">
        <is>
          <t>5890276</t>
        </is>
      </c>
      <c r="E5479" s="2" t="inlineStr">
        <is>
          <t>Daniel Rodrigues Lavezzo</t>
        </is>
      </c>
      <c r="F5479" s="2" t="n">
        <v>523</v>
      </c>
      <c r="G5479" s="2" t="n">
        <v>10.63</v>
      </c>
      <c r="H5479" s="2" t="n">
        <v>49</v>
      </c>
      <c r="I5479" s="2" t="n">
        <v>0</v>
      </c>
      <c r="J5479" s="2" t="inlineStr">
        <is>
          <t>GPA</t>
        </is>
      </c>
    </row>
    <row r="5480">
      <c r="A5480" s="2" t="n">
        <v>8</v>
      </c>
      <c r="B5480" s="2" t="n">
        <v>7801</v>
      </c>
      <c r="C5480" s="2" t="inlineStr">
        <is>
          <t>SEPARACAO</t>
        </is>
      </c>
      <c r="D5480" s="2" t="inlineStr">
        <is>
          <t>5900840</t>
        </is>
      </c>
      <c r="E5480" s="2" t="inlineStr">
        <is>
          <t>Gislene Pereira Da Silva</t>
        </is>
      </c>
      <c r="F5480" s="2" t="n">
        <v>2146</v>
      </c>
      <c r="G5480" s="2" t="n">
        <v>38.91</v>
      </c>
      <c r="H5480" s="2" t="n">
        <v>55</v>
      </c>
      <c r="I5480" s="2" t="n">
        <v>0</v>
      </c>
      <c r="J5480" s="2" t="inlineStr">
        <is>
          <t>GPA</t>
        </is>
      </c>
    </row>
    <row r="5481">
      <c r="A5481" s="2" t="n">
        <v>8</v>
      </c>
      <c r="B5481" s="2" t="n">
        <v>7801</v>
      </c>
      <c r="C5481" s="2" t="inlineStr">
        <is>
          <t>SEPARACAO</t>
        </is>
      </c>
      <c r="D5481" s="2" t="inlineStr">
        <is>
          <t>5901359</t>
        </is>
      </c>
      <c r="E5481" s="2" t="inlineStr">
        <is>
          <t>Joane Val</t>
        </is>
      </c>
      <c r="F5481" s="2" t="n">
        <v>8968</v>
      </c>
      <c r="G5481" s="2" t="n">
        <v>117.18</v>
      </c>
      <c r="H5481" s="2" t="n">
        <v>77</v>
      </c>
      <c r="I5481" s="2" t="n">
        <v>0</v>
      </c>
      <c r="J5481" s="2" t="inlineStr">
        <is>
          <t>GPA</t>
        </is>
      </c>
    </row>
    <row r="5482">
      <c r="A5482" s="2" t="n">
        <v>8</v>
      </c>
      <c r="B5482" s="2" t="n">
        <v>7801</v>
      </c>
      <c r="C5482" s="2" t="inlineStr">
        <is>
          <t>CARREGAMENTO</t>
        </is>
      </c>
      <c r="D5482" s="2" t="inlineStr">
        <is>
          <t>5904765</t>
        </is>
      </c>
      <c r="E5482" s="2" t="inlineStr">
        <is>
          <t xml:space="preserve">NICOLAS OLIVEIRA </t>
        </is>
      </c>
      <c r="F5482" s="2" t="n">
        <v>144</v>
      </c>
      <c r="G5482" s="2" t="n">
        <v>12.18</v>
      </c>
      <c r="H5482" s="2" t="n">
        <v>12</v>
      </c>
      <c r="I5482" s="2" t="n">
        <v>0</v>
      </c>
      <c r="J5482" s="2" t="inlineStr">
        <is>
          <t>GPA</t>
        </is>
      </c>
    </row>
    <row r="5483">
      <c r="A5483" s="2" t="n">
        <v>8</v>
      </c>
      <c r="B5483" s="2" t="n">
        <v>7801</v>
      </c>
      <c r="C5483" s="2" t="inlineStr">
        <is>
          <t>PUXADA RECEB</t>
        </is>
      </c>
      <c r="D5483" s="2" t="inlineStr">
        <is>
          <t>5904765</t>
        </is>
      </c>
      <c r="E5483" s="2" t="inlineStr">
        <is>
          <t xml:space="preserve">NICOLAS OLIVEIRA </t>
        </is>
      </c>
      <c r="F5483" s="2" t="n">
        <v>21</v>
      </c>
      <c r="G5483" s="2" t="n">
        <v>15.98</v>
      </c>
      <c r="H5483" s="2" t="n">
        <v>1</v>
      </c>
      <c r="I5483" s="2" t="n">
        <v>0</v>
      </c>
      <c r="J5483" s="2" t="inlineStr">
        <is>
          <t>GPA</t>
        </is>
      </c>
    </row>
    <row r="5484">
      <c r="A5484" s="2" t="n">
        <v>8</v>
      </c>
      <c r="B5484" s="2" t="n">
        <v>7801</v>
      </c>
      <c r="C5484" s="2" t="inlineStr">
        <is>
          <t>SEPARACAO</t>
        </is>
      </c>
      <c r="D5484" s="2" t="inlineStr">
        <is>
          <t>5904765</t>
        </is>
      </c>
      <c r="E5484" s="2" t="inlineStr">
        <is>
          <t xml:space="preserve">NICOLAS OLIVEIRA </t>
        </is>
      </c>
      <c r="F5484" s="2" t="n">
        <v>417</v>
      </c>
      <c r="G5484" s="2" t="n">
        <v>10.55</v>
      </c>
      <c r="H5484" s="2" t="n">
        <v>40</v>
      </c>
      <c r="I5484" s="2" t="n">
        <v>0</v>
      </c>
      <c r="J5484" s="2" t="inlineStr">
        <is>
          <t>GPA</t>
        </is>
      </c>
    </row>
    <row r="5485">
      <c r="A5485" s="2" t="n">
        <v>8</v>
      </c>
      <c r="B5485" s="2" t="n">
        <v>7801</v>
      </c>
      <c r="C5485" s="2" t="inlineStr">
        <is>
          <t>SEPARACAO</t>
        </is>
      </c>
      <c r="D5485" s="2" t="inlineStr">
        <is>
          <t>5904919</t>
        </is>
      </c>
      <c r="E5485" s="2" t="inlineStr">
        <is>
          <t>DAIANE CRISTINA</t>
        </is>
      </c>
      <c r="F5485" s="2" t="n">
        <v>2639</v>
      </c>
      <c r="G5485" s="2" t="n">
        <v>53.97</v>
      </c>
      <c r="H5485" s="2" t="n">
        <v>49</v>
      </c>
      <c r="I5485" s="2" t="n">
        <v>0</v>
      </c>
      <c r="J5485" s="2" t="inlineStr">
        <is>
          <t>GPA</t>
        </is>
      </c>
    </row>
    <row r="5486">
      <c r="A5486" s="2" t="n">
        <v>8</v>
      </c>
      <c r="B5486" s="2" t="n">
        <v>7801</v>
      </c>
      <c r="C5486" s="2" t="inlineStr">
        <is>
          <t>CARREGAMENTO</t>
        </is>
      </c>
      <c r="D5486" s="2" t="inlineStr">
        <is>
          <t>590764</t>
        </is>
      </c>
      <c r="E5486" s="2" t="inlineStr">
        <is>
          <t>Walber Gleithon Bezerra Da Silva</t>
        </is>
      </c>
      <c r="F5486" s="2" t="n">
        <v>1304</v>
      </c>
      <c r="G5486" s="2" t="n">
        <v>59.19</v>
      </c>
      <c r="H5486" s="2" t="n">
        <v>22</v>
      </c>
      <c r="I5486" s="2" t="n">
        <v>0</v>
      </c>
      <c r="J5486" s="2" t="inlineStr">
        <is>
          <t>GPA</t>
        </is>
      </c>
    </row>
    <row r="5487">
      <c r="A5487" s="2" t="n">
        <v>8</v>
      </c>
      <c r="B5487" s="2" t="n">
        <v>7801</v>
      </c>
      <c r="C5487" s="2" t="inlineStr">
        <is>
          <t>PUXADA RECEB</t>
        </is>
      </c>
      <c r="D5487" s="2" t="inlineStr">
        <is>
          <t>5913543</t>
        </is>
      </c>
      <c r="E5487" s="2" t="inlineStr">
        <is>
          <t>Beatriz Campos De Souza</t>
        </is>
      </c>
      <c r="F5487" s="2" t="n">
        <v>2614</v>
      </c>
      <c r="G5487" s="2" t="n">
        <v>110.32</v>
      </c>
      <c r="H5487" s="2" t="n">
        <v>24</v>
      </c>
      <c r="I5487" s="2" t="n">
        <v>0</v>
      </c>
      <c r="J5487" s="2" t="inlineStr">
        <is>
          <t>GPA</t>
        </is>
      </c>
    </row>
    <row r="5488">
      <c r="A5488" s="2" t="n">
        <v>8</v>
      </c>
      <c r="B5488" s="2" t="n">
        <v>7801</v>
      </c>
      <c r="C5488" s="2" t="inlineStr">
        <is>
          <t>SEPARACAO</t>
        </is>
      </c>
      <c r="D5488" s="2" t="inlineStr">
        <is>
          <t>5913543</t>
        </is>
      </c>
      <c r="E5488" s="2" t="inlineStr">
        <is>
          <t>Beatriz Campos De Souza</t>
        </is>
      </c>
      <c r="F5488" s="2" t="n">
        <v>250</v>
      </c>
      <c r="G5488" s="2" t="n">
        <v>4.12</v>
      </c>
      <c r="H5488" s="2" t="n">
        <v>61</v>
      </c>
      <c r="I5488" s="2" t="n">
        <v>0</v>
      </c>
      <c r="J5488" s="2" t="inlineStr">
        <is>
          <t>GPA</t>
        </is>
      </c>
    </row>
    <row r="5489">
      <c r="A5489" s="2" t="n">
        <v>8</v>
      </c>
      <c r="B5489" s="2" t="n">
        <v>7801</v>
      </c>
      <c r="C5489" s="2" t="inlineStr">
        <is>
          <t>SEPARACAO</t>
        </is>
      </c>
      <c r="D5489" s="2" t="inlineStr">
        <is>
          <t>5916615</t>
        </is>
      </c>
      <c r="E5489" s="2" t="inlineStr">
        <is>
          <t>Gilmar Pires</t>
        </is>
      </c>
      <c r="F5489" s="2" t="n">
        <v>10384</v>
      </c>
      <c r="G5489" s="2" t="n">
        <v>146.72</v>
      </c>
      <c r="H5489" s="2" t="n">
        <v>71</v>
      </c>
      <c r="I5489" s="2" t="n">
        <v>0</v>
      </c>
      <c r="J5489" s="2" t="inlineStr">
        <is>
          <t>GPA</t>
        </is>
      </c>
    </row>
    <row r="5490">
      <c r="A5490" s="2" t="n">
        <v>8</v>
      </c>
      <c r="B5490" s="2" t="n">
        <v>7801</v>
      </c>
      <c r="C5490" s="2" t="inlineStr">
        <is>
          <t>SEPARACAO</t>
        </is>
      </c>
      <c r="D5490" s="2" t="inlineStr">
        <is>
          <t>5918391</t>
        </is>
      </c>
      <c r="E5490" s="2" t="inlineStr">
        <is>
          <t>Maxwel Pereira</t>
        </is>
      </c>
      <c r="F5490" s="2" t="n">
        <v>183</v>
      </c>
      <c r="G5490" s="2" t="n">
        <v>3.48</v>
      </c>
      <c r="H5490" s="2" t="n">
        <v>53</v>
      </c>
      <c r="I5490" s="2" t="n">
        <v>0</v>
      </c>
      <c r="J5490" s="2" t="inlineStr">
        <is>
          <t>GPA</t>
        </is>
      </c>
    </row>
    <row r="5491">
      <c r="A5491" s="2" t="n">
        <v>8</v>
      </c>
      <c r="B5491" s="2" t="n">
        <v>7801</v>
      </c>
      <c r="C5491" s="2" t="inlineStr">
        <is>
          <t>CARREGAMENTO</t>
        </is>
      </c>
      <c r="D5491" s="2" t="inlineStr">
        <is>
          <t>5919355</t>
        </is>
      </c>
      <c r="E5491" s="2" t="inlineStr">
        <is>
          <t>ISRAEL BRITTO</t>
        </is>
      </c>
      <c r="F5491" s="2" t="n">
        <v>4</v>
      </c>
      <c r="G5491" s="2" t="n">
        <v>0.02</v>
      </c>
      <c r="H5491" s="2" t="n">
        <v>200</v>
      </c>
      <c r="I5491" s="2" t="n">
        <v>0</v>
      </c>
      <c r="J5491" s="2" t="inlineStr">
        <is>
          <t>GPA</t>
        </is>
      </c>
    </row>
    <row r="5492">
      <c r="A5492" s="2" t="n">
        <v>8</v>
      </c>
      <c r="B5492" s="2" t="n">
        <v>7801</v>
      </c>
      <c r="C5492" s="2" t="inlineStr">
        <is>
          <t>RECEBIMENTO</t>
        </is>
      </c>
      <c r="D5492" s="2" t="inlineStr">
        <is>
          <t>5919355</t>
        </is>
      </c>
      <c r="E5492" s="2" t="inlineStr">
        <is>
          <t>ISRAEL BRITTO</t>
        </is>
      </c>
      <c r="F5492" s="2" t="n">
        <v>3333</v>
      </c>
      <c r="G5492" s="2" t="n">
        <v>33.02</v>
      </c>
      <c r="H5492" s="2" t="n">
        <v>101</v>
      </c>
      <c r="I5492" s="2" t="n">
        <v>0</v>
      </c>
      <c r="J5492" s="2" t="inlineStr">
        <is>
          <t>GPA</t>
        </is>
      </c>
    </row>
    <row r="5493">
      <c r="A5493" s="2" t="n">
        <v>8</v>
      </c>
      <c r="B5493" s="2" t="n">
        <v>7801</v>
      </c>
      <c r="C5493" s="2" t="inlineStr">
        <is>
          <t>SEPARACAO</t>
        </is>
      </c>
      <c r="D5493" s="2" t="inlineStr">
        <is>
          <t>5919355</t>
        </is>
      </c>
      <c r="E5493" s="2" t="inlineStr">
        <is>
          <t>ISRAEL BRITTO</t>
        </is>
      </c>
      <c r="F5493" s="2" t="n">
        <v>812</v>
      </c>
      <c r="G5493" s="2" t="n">
        <v>3.15</v>
      </c>
      <c r="H5493" s="2" t="n">
        <v>258</v>
      </c>
      <c r="I5493" s="2" t="n">
        <v>0</v>
      </c>
      <c r="J5493" s="2" t="inlineStr">
        <is>
          <t>GPA</t>
        </is>
      </c>
    </row>
    <row r="5494">
      <c r="A5494" s="2" t="n">
        <v>8</v>
      </c>
      <c r="B5494" s="2" t="n">
        <v>7801</v>
      </c>
      <c r="C5494" s="2" t="inlineStr">
        <is>
          <t>SEPARACAO</t>
        </is>
      </c>
      <c r="D5494" s="2" t="inlineStr">
        <is>
          <t>5919746</t>
        </is>
      </c>
      <c r="E5494" s="2" t="inlineStr">
        <is>
          <t>Guilherme Bezerra De Farias</t>
        </is>
      </c>
      <c r="F5494" s="2" t="n">
        <v>10992</v>
      </c>
      <c r="G5494" s="2" t="n">
        <v>114.36</v>
      </c>
      <c r="H5494" s="2" t="n">
        <v>96</v>
      </c>
      <c r="I5494" s="2" t="n">
        <v>0</v>
      </c>
      <c r="J5494" s="2" t="inlineStr">
        <is>
          <t>GPA</t>
        </is>
      </c>
    </row>
    <row r="5495">
      <c r="A5495" s="2" t="n">
        <v>8</v>
      </c>
      <c r="B5495" s="2" t="n">
        <v>7801</v>
      </c>
      <c r="C5495" s="2" t="inlineStr">
        <is>
          <t>SEPARACAO</t>
        </is>
      </c>
      <c r="D5495" s="2" t="inlineStr">
        <is>
          <t>5922216</t>
        </is>
      </c>
      <c r="E5495" s="2" t="inlineStr">
        <is>
          <t>Thiago Batista Alvares Paulino</t>
        </is>
      </c>
      <c r="F5495" s="2" t="n">
        <v>2465</v>
      </c>
      <c r="G5495" s="2" t="n">
        <v>108.18</v>
      </c>
      <c r="H5495" s="2" t="n">
        <v>23</v>
      </c>
      <c r="I5495" s="2" t="n">
        <v>0</v>
      </c>
      <c r="J5495" s="2" t="inlineStr">
        <is>
          <t>GPA</t>
        </is>
      </c>
    </row>
    <row r="5496">
      <c r="A5496" s="2" t="n">
        <v>8</v>
      </c>
      <c r="B5496" s="2" t="n">
        <v>7801</v>
      </c>
      <c r="C5496" s="2" t="inlineStr">
        <is>
          <t>PUXADA RECEB</t>
        </is>
      </c>
      <c r="D5496" s="2" t="inlineStr">
        <is>
          <t>5926017</t>
        </is>
      </c>
      <c r="E5496" s="2" t="inlineStr">
        <is>
          <t>Gustavo Rodrigues De Farias</t>
        </is>
      </c>
      <c r="F5496" s="2" t="n">
        <v>229</v>
      </c>
      <c r="G5496" s="2" t="n">
        <v>18.22</v>
      </c>
      <c r="H5496" s="2" t="n">
        <v>13</v>
      </c>
      <c r="I5496" s="2" t="n">
        <v>0</v>
      </c>
      <c r="J5496" s="2" t="inlineStr">
        <is>
          <t>GPA</t>
        </is>
      </c>
    </row>
    <row r="5497">
      <c r="A5497" s="2" t="n">
        <v>8</v>
      </c>
      <c r="B5497" s="2" t="n">
        <v>7801</v>
      </c>
      <c r="C5497" s="2" t="inlineStr">
        <is>
          <t>SEPARACAO</t>
        </is>
      </c>
      <c r="D5497" s="2" t="inlineStr">
        <is>
          <t>5926017</t>
        </is>
      </c>
      <c r="E5497" s="2" t="inlineStr">
        <is>
          <t>Gustavo Rodrigues De Farias</t>
        </is>
      </c>
      <c r="F5497" s="2" t="n">
        <v>5856</v>
      </c>
      <c r="G5497" s="2" t="n">
        <v>105.12</v>
      </c>
      <c r="H5497" s="2" t="n">
        <v>56</v>
      </c>
      <c r="I5497" s="2" t="n">
        <v>0</v>
      </c>
      <c r="J5497" s="2" t="inlineStr">
        <is>
          <t>GPA</t>
        </is>
      </c>
    </row>
    <row r="5498">
      <c r="A5498" s="2" t="n">
        <v>8</v>
      </c>
      <c r="B5498" s="2" t="n">
        <v>7801</v>
      </c>
      <c r="C5498" s="2" t="inlineStr">
        <is>
          <t>SEPARACAO</t>
        </is>
      </c>
      <c r="D5498" s="2" t="inlineStr">
        <is>
          <t>5927234</t>
        </is>
      </c>
      <c r="E5498" s="2" t="inlineStr">
        <is>
          <t>Wilbert Augustin</t>
        </is>
      </c>
      <c r="F5498" s="2" t="n">
        <v>5696</v>
      </c>
      <c r="G5498" s="2" t="n">
        <v>114.32</v>
      </c>
      <c r="H5498" s="2" t="n">
        <v>50</v>
      </c>
      <c r="I5498" s="2" t="n">
        <v>0</v>
      </c>
      <c r="J5498" s="2" t="inlineStr">
        <is>
          <t>GPA</t>
        </is>
      </c>
    </row>
    <row r="5499">
      <c r="A5499" s="2" t="n">
        <v>8</v>
      </c>
      <c r="B5499" s="2" t="n">
        <v>7801</v>
      </c>
      <c r="C5499" s="2" t="inlineStr">
        <is>
          <t>PUXADA RECEB</t>
        </is>
      </c>
      <c r="D5499" s="2" t="inlineStr">
        <is>
          <t>592760</t>
        </is>
      </c>
      <c r="E5499" s="2" t="inlineStr">
        <is>
          <t>Renato Lopes Da Rocha</t>
        </is>
      </c>
      <c r="F5499" s="2" t="n">
        <v>4</v>
      </c>
      <c r="G5499" s="2" t="n">
        <v>1.7</v>
      </c>
      <c r="H5499" s="2" t="n">
        <v>2</v>
      </c>
      <c r="I5499" s="2" t="n">
        <v>0</v>
      </c>
      <c r="J5499" s="2" t="inlineStr">
        <is>
          <t>GPA</t>
        </is>
      </c>
    </row>
    <row r="5500">
      <c r="A5500" s="2" t="n">
        <v>8</v>
      </c>
      <c r="B5500" s="2" t="n">
        <v>7801</v>
      </c>
      <c r="C5500" s="2" t="inlineStr">
        <is>
          <t>SEPARACAO</t>
        </is>
      </c>
      <c r="D5500" s="2" t="inlineStr">
        <is>
          <t>5927820</t>
        </is>
      </c>
      <c r="E5500" s="2" t="inlineStr">
        <is>
          <t>Alisson Rocha Vieira</t>
        </is>
      </c>
      <c r="F5500" s="2" t="n">
        <v>2114</v>
      </c>
      <c r="G5500" s="2" t="n">
        <v>31.34</v>
      </c>
      <c r="H5500" s="2" t="n">
        <v>67</v>
      </c>
      <c r="I5500" s="2" t="n">
        <v>0</v>
      </c>
      <c r="J5500" s="2" t="inlineStr">
        <is>
          <t>GPA</t>
        </is>
      </c>
    </row>
    <row r="5501">
      <c r="A5501" s="2" t="n">
        <v>8</v>
      </c>
      <c r="B5501" s="2" t="n">
        <v>7801</v>
      </c>
      <c r="C5501" s="2" t="inlineStr">
        <is>
          <t>CARREGAMENTO</t>
        </is>
      </c>
      <c r="D5501" s="2" t="inlineStr">
        <is>
          <t>592865</t>
        </is>
      </c>
      <c r="E5501" s="2" t="inlineStr">
        <is>
          <t>Leandro De Jesus Pereira</t>
        </is>
      </c>
      <c r="F5501" s="2" t="n">
        <v>718</v>
      </c>
      <c r="G5501" s="2" t="n">
        <v>56.67</v>
      </c>
      <c r="H5501" s="2" t="n">
        <v>13</v>
      </c>
      <c r="I5501" s="2" t="n">
        <v>0</v>
      </c>
      <c r="J5501" s="2" t="inlineStr">
        <is>
          <t>GPA</t>
        </is>
      </c>
    </row>
    <row r="5502">
      <c r="A5502" s="2" t="n">
        <v>8</v>
      </c>
      <c r="B5502" s="2" t="n">
        <v>7801</v>
      </c>
      <c r="C5502" s="2" t="inlineStr">
        <is>
          <t>SEPARACAO</t>
        </is>
      </c>
      <c r="D5502" s="2" t="inlineStr">
        <is>
          <t>5929288</t>
        </is>
      </c>
      <c r="E5502" s="2" t="inlineStr">
        <is>
          <t>Pedro Henrique Ferreira Da Silva</t>
        </is>
      </c>
      <c r="F5502" s="2" t="n">
        <v>4896</v>
      </c>
      <c r="G5502" s="2" t="n">
        <v>85.98999999999999</v>
      </c>
      <c r="H5502" s="2" t="n">
        <v>57</v>
      </c>
      <c r="I5502" s="2" t="n">
        <v>0</v>
      </c>
      <c r="J5502" s="2" t="inlineStr">
        <is>
          <t>GPA</t>
        </is>
      </c>
    </row>
    <row r="5503">
      <c r="A5503" s="2" t="n">
        <v>8</v>
      </c>
      <c r="B5503" s="2" t="n">
        <v>7801</v>
      </c>
      <c r="C5503" s="2" t="inlineStr">
        <is>
          <t>CARREGAMENTO</t>
        </is>
      </c>
      <c r="D5503" s="2" t="inlineStr">
        <is>
          <t>5929989</t>
        </is>
      </c>
      <c r="E5503" s="2" t="inlineStr">
        <is>
          <t>Deniel Lucas Matos Da Silva</t>
        </is>
      </c>
      <c r="F5503" s="2" t="n">
        <v>105</v>
      </c>
      <c r="G5503" s="2" t="n">
        <v>7.46</v>
      </c>
      <c r="H5503" s="2" t="n">
        <v>14</v>
      </c>
      <c r="I5503" s="2" t="n">
        <v>0</v>
      </c>
      <c r="J5503" s="2" t="inlineStr">
        <is>
          <t>GPA</t>
        </is>
      </c>
    </row>
    <row r="5504">
      <c r="A5504" s="2" t="n">
        <v>8</v>
      </c>
      <c r="B5504" s="2" t="n">
        <v>7801</v>
      </c>
      <c r="C5504" s="2" t="inlineStr">
        <is>
          <t>RECEBIMENTO</t>
        </is>
      </c>
      <c r="D5504" s="2" t="inlineStr">
        <is>
          <t>5929989</t>
        </is>
      </c>
      <c r="E5504" s="2" t="inlineStr">
        <is>
          <t>Deniel Lucas Matos Da Silva</t>
        </is>
      </c>
      <c r="F5504" s="2" t="n">
        <v>1275</v>
      </c>
      <c r="G5504" s="2" t="n">
        <v>17.07</v>
      </c>
      <c r="H5504" s="2" t="n">
        <v>75</v>
      </c>
      <c r="I5504" s="2" t="n">
        <v>0</v>
      </c>
      <c r="J5504" s="2" t="inlineStr">
        <is>
          <t>GPA</t>
        </is>
      </c>
    </row>
    <row r="5505">
      <c r="A5505" s="2" t="n">
        <v>8</v>
      </c>
      <c r="B5505" s="2" t="n">
        <v>7801</v>
      </c>
      <c r="C5505" s="2" t="inlineStr">
        <is>
          <t>SEPARACAO</t>
        </is>
      </c>
      <c r="D5505" s="2" t="inlineStr">
        <is>
          <t>5929989</t>
        </is>
      </c>
      <c r="E5505" s="2" t="inlineStr">
        <is>
          <t>Deniel Lucas Matos Da Silva</t>
        </is>
      </c>
      <c r="F5505" s="2" t="n">
        <v>414</v>
      </c>
      <c r="G5505" s="2" t="n">
        <v>6.55</v>
      </c>
      <c r="H5505" s="2" t="n">
        <v>63</v>
      </c>
      <c r="I5505" s="2" t="n">
        <v>0</v>
      </c>
      <c r="J5505" s="2" t="inlineStr">
        <is>
          <t>GPA</t>
        </is>
      </c>
    </row>
    <row r="5506">
      <c r="A5506" s="2" t="n">
        <v>8</v>
      </c>
      <c r="B5506" s="2" t="n">
        <v>7801</v>
      </c>
      <c r="C5506" s="2" t="inlineStr">
        <is>
          <t>RECEBIMENTO</t>
        </is>
      </c>
      <c r="D5506" s="2" t="inlineStr">
        <is>
          <t>5931487</t>
        </is>
      </c>
      <c r="E5506" s="2" t="inlineStr">
        <is>
          <t>Pedro Henrique Barbosa Da Silva</t>
        </is>
      </c>
      <c r="F5506" s="2" t="n">
        <v>3</v>
      </c>
      <c r="G5506" s="2" t="n">
        <v>6.67</v>
      </c>
      <c r="H5506" s="2" t="n">
        <v>0</v>
      </c>
      <c r="I5506" s="2" t="n">
        <v>0</v>
      </c>
      <c r="J5506" s="2" t="inlineStr">
        <is>
          <t>GPA</t>
        </is>
      </c>
    </row>
    <row r="5507">
      <c r="A5507" s="2" t="n">
        <v>8</v>
      </c>
      <c r="B5507" s="2" t="n">
        <v>7801</v>
      </c>
      <c r="C5507" s="2" t="inlineStr">
        <is>
          <t>SEPARACAO</t>
        </is>
      </c>
      <c r="D5507" s="2" t="inlineStr">
        <is>
          <t>5931487</t>
        </is>
      </c>
      <c r="E5507" s="2" t="inlineStr">
        <is>
          <t>Pedro Henrique Barbosa Da Silva</t>
        </is>
      </c>
      <c r="F5507" s="2" t="n">
        <v>207</v>
      </c>
      <c r="G5507" s="2" t="n">
        <v>7.22</v>
      </c>
      <c r="H5507" s="2" t="n">
        <v>29</v>
      </c>
      <c r="I5507" s="2" t="n">
        <v>0</v>
      </c>
      <c r="J5507" s="2" t="inlineStr">
        <is>
          <t>GPA</t>
        </is>
      </c>
    </row>
    <row r="5508">
      <c r="A5508" s="2" t="n">
        <v>8</v>
      </c>
      <c r="B5508" s="2" t="n">
        <v>7801</v>
      </c>
      <c r="C5508" s="2" t="inlineStr">
        <is>
          <t>SEPARACAO</t>
        </is>
      </c>
      <c r="D5508" s="2" t="inlineStr">
        <is>
          <t>5937671</t>
        </is>
      </c>
      <c r="E5508" s="2" t="inlineStr">
        <is>
          <t>Andre Reis Da Mata Rodrigues</t>
        </is>
      </c>
      <c r="F5508" s="2" t="n">
        <v>3637</v>
      </c>
      <c r="G5508" s="2" t="n">
        <v>55.23</v>
      </c>
      <c r="H5508" s="2" t="n">
        <v>66</v>
      </c>
      <c r="I5508" s="2" t="n">
        <v>0</v>
      </c>
      <c r="J5508" s="2" t="inlineStr">
        <is>
          <t>GPA</t>
        </is>
      </c>
    </row>
    <row r="5509">
      <c r="A5509" s="2" t="n">
        <v>8</v>
      </c>
      <c r="B5509" s="2" t="n">
        <v>7801</v>
      </c>
      <c r="C5509" s="2" t="inlineStr">
        <is>
          <t>SEPARACAO</t>
        </is>
      </c>
      <c r="D5509" s="2" t="inlineStr">
        <is>
          <t>5939003</t>
        </is>
      </c>
      <c r="E5509" s="2" t="inlineStr">
        <is>
          <t>Gisele Sabino Candido Silva</t>
        </is>
      </c>
      <c r="F5509" s="2" t="n">
        <v>2813</v>
      </c>
      <c r="G5509" s="2" t="n">
        <v>52.04</v>
      </c>
      <c r="H5509" s="2" t="n">
        <v>54</v>
      </c>
      <c r="I5509" s="2" t="n">
        <v>0</v>
      </c>
      <c r="J5509" s="2" t="inlineStr">
        <is>
          <t>GPA</t>
        </is>
      </c>
    </row>
    <row r="5510">
      <c r="A5510" s="2" t="n">
        <v>8</v>
      </c>
      <c r="B5510" s="2" t="n">
        <v>7801</v>
      </c>
      <c r="C5510" s="2" t="inlineStr">
        <is>
          <t>SEPARACAO</t>
        </is>
      </c>
      <c r="D5510" s="2" t="inlineStr">
        <is>
          <t>5945259</t>
        </is>
      </c>
      <c r="E5510" s="2" t="inlineStr">
        <is>
          <t>Matheus Bittencourt Santos</t>
        </is>
      </c>
      <c r="F5510" s="2" t="n">
        <v>669</v>
      </c>
      <c r="G5510" s="2" t="n">
        <v>9.07</v>
      </c>
      <c r="H5510" s="2" t="n">
        <v>74</v>
      </c>
      <c r="I5510" s="2" t="n">
        <v>0</v>
      </c>
      <c r="J5510" s="2" t="inlineStr">
        <is>
          <t>GPA</t>
        </is>
      </c>
    </row>
    <row r="5511">
      <c r="A5511" s="2" t="n">
        <v>8</v>
      </c>
      <c r="B5511" s="2" t="n">
        <v>7801</v>
      </c>
      <c r="C5511" s="2" t="inlineStr">
        <is>
          <t>SEPARACAO</t>
        </is>
      </c>
      <c r="D5511" s="2" t="inlineStr">
        <is>
          <t>5945704</t>
        </is>
      </c>
      <c r="E5511" s="2" t="inlineStr">
        <is>
          <t>Ailton De Oliveira Amaral</t>
        </is>
      </c>
      <c r="F5511" s="2" t="n">
        <v>1812</v>
      </c>
      <c r="G5511" s="2" t="n">
        <v>25.63</v>
      </c>
      <c r="H5511" s="2" t="n">
        <v>71</v>
      </c>
      <c r="I5511" s="2" t="n">
        <v>0</v>
      </c>
      <c r="J5511" s="2" t="inlineStr">
        <is>
          <t>GPA</t>
        </is>
      </c>
    </row>
    <row r="5512">
      <c r="A5512" s="2" t="n">
        <v>8</v>
      </c>
      <c r="B5512" s="2" t="n">
        <v>7801</v>
      </c>
      <c r="C5512" s="2" t="inlineStr">
        <is>
          <t>CARREGAMENTO</t>
        </is>
      </c>
      <c r="D5512" s="2" t="inlineStr">
        <is>
          <t>5945933</t>
        </is>
      </c>
      <c r="E5512" s="2" t="inlineStr">
        <is>
          <t>Jair De Franca Souza Junior</t>
        </is>
      </c>
      <c r="F5512" s="2" t="n">
        <v>641</v>
      </c>
      <c r="G5512" s="2" t="n">
        <v>26.84</v>
      </c>
      <c r="H5512" s="2" t="n">
        <v>24</v>
      </c>
      <c r="I5512" s="2" t="n">
        <v>0</v>
      </c>
      <c r="J5512" s="2" t="inlineStr">
        <is>
          <t>GPA</t>
        </is>
      </c>
    </row>
    <row r="5513">
      <c r="A5513" s="2" t="n">
        <v>8</v>
      </c>
      <c r="B5513" s="2" t="n">
        <v>7801</v>
      </c>
      <c r="C5513" s="2" t="inlineStr">
        <is>
          <t>PUXADA RECEB</t>
        </is>
      </c>
      <c r="D5513" s="2" t="inlineStr">
        <is>
          <t>5945933</t>
        </is>
      </c>
      <c r="E5513" s="2" t="inlineStr">
        <is>
          <t>Jair De Franca Souza Junior</t>
        </is>
      </c>
      <c r="F5513" s="2" t="n">
        <v>4</v>
      </c>
      <c r="G5513" s="2" t="n">
        <v>0.58</v>
      </c>
      <c r="H5513" s="2" t="n">
        <v>7</v>
      </c>
      <c r="I5513" s="2" t="n">
        <v>0</v>
      </c>
      <c r="J5513" s="2" t="inlineStr">
        <is>
          <t>GPA</t>
        </is>
      </c>
    </row>
    <row r="5514">
      <c r="A5514" s="2" t="n">
        <v>8</v>
      </c>
      <c r="B5514" s="2" t="n">
        <v>7801</v>
      </c>
      <c r="C5514" s="2" t="inlineStr">
        <is>
          <t>SEPARACAO</t>
        </is>
      </c>
      <c r="D5514" s="2" t="inlineStr">
        <is>
          <t>5945933</t>
        </is>
      </c>
      <c r="E5514" s="2" t="inlineStr">
        <is>
          <t>Jair De Franca Souza Junior</t>
        </is>
      </c>
      <c r="F5514" s="2" t="n">
        <v>1161</v>
      </c>
      <c r="G5514" s="2" t="n">
        <v>11.15</v>
      </c>
      <c r="H5514" s="2" t="n">
        <v>104</v>
      </c>
      <c r="I5514" s="2" t="n">
        <v>0</v>
      </c>
      <c r="J5514" s="2" t="inlineStr">
        <is>
          <t>GPA</t>
        </is>
      </c>
    </row>
    <row r="5515">
      <c r="A5515" s="2" t="n">
        <v>8</v>
      </c>
      <c r="B5515" s="2" t="n">
        <v>7801</v>
      </c>
      <c r="C5515" s="2" t="inlineStr">
        <is>
          <t>SEPARACAO</t>
        </is>
      </c>
      <c r="D5515" s="2" t="inlineStr">
        <is>
          <t>5946948</t>
        </is>
      </c>
      <c r="E5515" s="2" t="inlineStr">
        <is>
          <t>Dumel Louis Jacques</t>
        </is>
      </c>
      <c r="F5515" s="2" t="n">
        <v>13277</v>
      </c>
      <c r="G5515" s="2" t="n">
        <v>141.89</v>
      </c>
      <c r="H5515" s="2" t="n">
        <v>94</v>
      </c>
      <c r="I5515" s="2" t="n">
        <v>0</v>
      </c>
      <c r="J5515" s="2" t="inlineStr">
        <is>
          <t>GPA</t>
        </is>
      </c>
    </row>
    <row r="5516">
      <c r="A5516" s="2" t="n">
        <v>8</v>
      </c>
      <c r="B5516" s="2" t="n">
        <v>7801</v>
      </c>
      <c r="C5516" s="2" t="inlineStr">
        <is>
          <t>RECEBIMENTO</t>
        </is>
      </c>
      <c r="D5516" s="2" t="inlineStr">
        <is>
          <t>5954231</t>
        </is>
      </c>
      <c r="E5516" s="2" t="inlineStr">
        <is>
          <t>Kayke Reis Lima</t>
        </is>
      </c>
      <c r="F5516" s="2" t="n">
        <v>1</v>
      </c>
      <c r="G5516" s="2" t="n">
        <v>1.56</v>
      </c>
      <c r="H5516" s="2" t="n">
        <v>1</v>
      </c>
      <c r="I5516" s="2" t="n">
        <v>0</v>
      </c>
      <c r="J5516" s="2" t="inlineStr">
        <is>
          <t>GPA</t>
        </is>
      </c>
    </row>
    <row r="5517">
      <c r="A5517" s="2" t="n">
        <v>8</v>
      </c>
      <c r="B5517" s="2" t="n">
        <v>7801</v>
      </c>
      <c r="C5517" s="2" t="inlineStr">
        <is>
          <t>SEPARACAO</t>
        </is>
      </c>
      <c r="D5517" s="2" t="inlineStr">
        <is>
          <t>5954231</t>
        </is>
      </c>
      <c r="E5517" s="2" t="inlineStr">
        <is>
          <t>Kayke Reis Lima</t>
        </is>
      </c>
      <c r="F5517" s="2" t="n">
        <v>1636</v>
      </c>
      <c r="G5517" s="2" t="n">
        <v>18.8</v>
      </c>
      <c r="H5517" s="2" t="n">
        <v>87</v>
      </c>
      <c r="I5517" s="2" t="n">
        <v>0</v>
      </c>
      <c r="J5517" s="2" t="inlineStr">
        <is>
          <t>GPA</t>
        </is>
      </c>
    </row>
    <row r="5518">
      <c r="A5518" s="2" t="n">
        <v>8</v>
      </c>
      <c r="B5518" s="2" t="n">
        <v>7801</v>
      </c>
      <c r="C5518" s="2" t="inlineStr">
        <is>
          <t>PUXADA RECEB</t>
        </is>
      </c>
      <c r="D5518" s="2" t="inlineStr">
        <is>
          <t>5957699</t>
        </is>
      </c>
      <c r="E5518" s="2" t="inlineStr">
        <is>
          <t>Erick Nascimento De Oliveira</t>
        </is>
      </c>
      <c r="F5518" s="2" t="n">
        <v>86</v>
      </c>
      <c r="G5518" s="2" t="n">
        <v>21.41</v>
      </c>
      <c r="H5518" s="2" t="n">
        <v>4</v>
      </c>
      <c r="I5518" s="2" t="n">
        <v>0</v>
      </c>
      <c r="J5518" s="2" t="inlineStr">
        <is>
          <t>GPA</t>
        </is>
      </c>
    </row>
    <row r="5519">
      <c r="A5519" s="2" t="n">
        <v>8</v>
      </c>
      <c r="B5519" s="2" t="n">
        <v>7801</v>
      </c>
      <c r="C5519" s="2" t="inlineStr">
        <is>
          <t>SEPARACAO</t>
        </is>
      </c>
      <c r="D5519" s="2" t="inlineStr">
        <is>
          <t>5957699</t>
        </is>
      </c>
      <c r="E5519" s="2" t="inlineStr">
        <is>
          <t>Erick Nascimento De Oliveira</t>
        </is>
      </c>
      <c r="F5519" s="2" t="n">
        <v>4068</v>
      </c>
      <c r="G5519" s="2" t="n">
        <v>85.31999999999999</v>
      </c>
      <c r="H5519" s="2" t="n">
        <v>48</v>
      </c>
      <c r="I5519" s="2" t="n">
        <v>0</v>
      </c>
      <c r="J5519" s="2" t="inlineStr">
        <is>
          <t>GPA</t>
        </is>
      </c>
    </row>
    <row r="5520">
      <c r="A5520" s="2" t="n">
        <v>8</v>
      </c>
      <c r="B5520" s="2" t="n">
        <v>7801</v>
      </c>
      <c r="C5520" s="2" t="inlineStr">
        <is>
          <t>SEPARACAO</t>
        </is>
      </c>
      <c r="D5520" s="2" t="inlineStr">
        <is>
          <t>5957702</t>
        </is>
      </c>
      <c r="E5520" s="2" t="inlineStr">
        <is>
          <t>Sandra Caseus</t>
        </is>
      </c>
      <c r="F5520" s="2" t="n">
        <v>10356</v>
      </c>
      <c r="G5520" s="2" t="n">
        <v>123.9</v>
      </c>
      <c r="H5520" s="2" t="n">
        <v>84</v>
      </c>
      <c r="I5520" s="2" t="n">
        <v>0</v>
      </c>
      <c r="J5520" s="2" t="inlineStr">
        <is>
          <t>GPA</t>
        </is>
      </c>
    </row>
    <row r="5521">
      <c r="A5521" s="2" t="n">
        <v>8</v>
      </c>
      <c r="B5521" s="2" t="n">
        <v>7801</v>
      </c>
      <c r="C5521" s="2" t="inlineStr">
        <is>
          <t>PUXADA RECEB</t>
        </is>
      </c>
      <c r="D5521" s="2" t="inlineStr">
        <is>
          <t>5957761</t>
        </is>
      </c>
      <c r="E5521" s="2" t="inlineStr">
        <is>
          <t>Fernanda Ribeiro Marques</t>
        </is>
      </c>
      <c r="F5521" s="2" t="n">
        <v>352</v>
      </c>
      <c r="G5521" s="2" t="n">
        <v>45.34</v>
      </c>
      <c r="H5521" s="2" t="n">
        <v>8</v>
      </c>
      <c r="I5521" s="2" t="n">
        <v>0</v>
      </c>
      <c r="J5521" s="2" t="inlineStr">
        <is>
          <t>GPA</t>
        </is>
      </c>
    </row>
    <row r="5522">
      <c r="A5522" s="2" t="n">
        <v>8</v>
      </c>
      <c r="B5522" s="2" t="n">
        <v>7801</v>
      </c>
      <c r="C5522" s="2" t="inlineStr">
        <is>
          <t>SEPARACAO</t>
        </is>
      </c>
      <c r="D5522" s="2" t="inlineStr">
        <is>
          <t>5957761</t>
        </is>
      </c>
      <c r="E5522" s="2" t="inlineStr">
        <is>
          <t>Fernanda Ribeiro Marques</t>
        </is>
      </c>
      <c r="F5522" s="2" t="n">
        <v>6013</v>
      </c>
      <c r="G5522" s="2" t="n">
        <v>103.57</v>
      </c>
      <c r="H5522" s="2" t="n">
        <v>58</v>
      </c>
      <c r="I5522" s="2" t="n">
        <v>0</v>
      </c>
      <c r="J5522" s="2" t="inlineStr">
        <is>
          <t>GPA</t>
        </is>
      </c>
    </row>
    <row r="5523">
      <c r="A5523" s="2" t="n">
        <v>8</v>
      </c>
      <c r="B5523" s="2" t="n">
        <v>7801</v>
      </c>
      <c r="C5523" s="2" t="inlineStr">
        <is>
          <t>CARREGAMENTO</t>
        </is>
      </c>
      <c r="D5523" s="2" t="inlineStr">
        <is>
          <t>5958067</t>
        </is>
      </c>
      <c r="E5523" s="2" t="inlineStr">
        <is>
          <t>Elizandra Dos Santos Feitoza</t>
        </is>
      </c>
      <c r="F5523" s="2" t="n">
        <v>1009</v>
      </c>
      <c r="G5523" s="2" t="n">
        <v>58.13</v>
      </c>
      <c r="H5523" s="2" t="n">
        <v>17</v>
      </c>
      <c r="I5523" s="2" t="n">
        <v>0</v>
      </c>
      <c r="J5523" s="2" t="inlineStr">
        <is>
          <t>GPA</t>
        </is>
      </c>
    </row>
    <row r="5524">
      <c r="A5524" s="2" t="n">
        <v>8</v>
      </c>
      <c r="B5524" s="2" t="n">
        <v>7801</v>
      </c>
      <c r="C5524" s="2" t="inlineStr">
        <is>
          <t>SEPARACAO</t>
        </is>
      </c>
      <c r="D5524" s="2" t="inlineStr">
        <is>
          <t>5958083</t>
        </is>
      </c>
      <c r="E5524" s="2" t="inlineStr">
        <is>
          <t>Lovelie Alphonse</t>
        </is>
      </c>
      <c r="F5524" s="2" t="n">
        <v>6175</v>
      </c>
      <c r="G5524" s="2" t="n">
        <v>99.56999999999999</v>
      </c>
      <c r="H5524" s="2" t="n">
        <v>62</v>
      </c>
      <c r="I5524" s="2" t="n">
        <v>0</v>
      </c>
      <c r="J5524" s="2" t="inlineStr">
        <is>
          <t>GPA</t>
        </is>
      </c>
    </row>
    <row r="5525">
      <c r="A5525" s="2" t="n">
        <v>8</v>
      </c>
      <c r="B5525" s="2" t="n">
        <v>7801</v>
      </c>
      <c r="C5525" s="2" t="inlineStr">
        <is>
          <t>SEPARACAO</t>
        </is>
      </c>
      <c r="D5525" s="2" t="inlineStr">
        <is>
          <t>5958628</t>
        </is>
      </c>
      <c r="E5525" s="2" t="inlineStr">
        <is>
          <t>Arthur Do Carmo De Jesus</t>
        </is>
      </c>
      <c r="F5525" s="2" t="n">
        <v>67</v>
      </c>
      <c r="G5525" s="2" t="n">
        <v>3.16</v>
      </c>
      <c r="H5525" s="2" t="n">
        <v>21</v>
      </c>
      <c r="I5525" s="2" t="n">
        <v>0</v>
      </c>
      <c r="J5525" s="2" t="inlineStr">
        <is>
          <t>GPA</t>
        </is>
      </c>
    </row>
    <row r="5526">
      <c r="A5526" s="2" t="n">
        <v>8</v>
      </c>
      <c r="B5526" s="2" t="n">
        <v>7801</v>
      </c>
      <c r="C5526" s="2" t="inlineStr">
        <is>
          <t>SEPARACAO</t>
        </is>
      </c>
      <c r="D5526" s="2" t="inlineStr">
        <is>
          <t>5958946</t>
        </is>
      </c>
      <c r="E5526" s="2" t="inlineStr">
        <is>
          <t>Igor Gabriel Franca Da Silva</t>
        </is>
      </c>
      <c r="F5526" s="2" t="n">
        <v>3066</v>
      </c>
      <c r="G5526" s="2" t="n">
        <v>66.77</v>
      </c>
      <c r="H5526" s="2" t="n">
        <v>46</v>
      </c>
      <c r="I5526" s="2" t="n">
        <v>0</v>
      </c>
      <c r="J5526" s="2" t="inlineStr">
        <is>
          <t>GPA</t>
        </is>
      </c>
    </row>
    <row r="5527">
      <c r="A5527" s="2" t="n">
        <v>8</v>
      </c>
      <c r="B5527" s="2" t="n">
        <v>7801</v>
      </c>
      <c r="C5527" s="2" t="inlineStr">
        <is>
          <t>SEPARACAO</t>
        </is>
      </c>
      <c r="D5527" s="2" t="inlineStr">
        <is>
          <t>5962722</t>
        </is>
      </c>
      <c r="E5527" s="2" t="inlineStr">
        <is>
          <t>Vitor De Proenca Santos</t>
        </is>
      </c>
      <c r="F5527" s="2" t="n">
        <v>406</v>
      </c>
      <c r="G5527" s="2" t="n">
        <v>11.71</v>
      </c>
      <c r="H5527" s="2" t="n">
        <v>35</v>
      </c>
      <c r="I5527" s="2" t="n">
        <v>0</v>
      </c>
      <c r="J5527" s="2" t="inlineStr">
        <is>
          <t>GPA</t>
        </is>
      </c>
    </row>
    <row r="5528">
      <c r="A5528" s="2" t="n">
        <v>8</v>
      </c>
      <c r="B5528" s="2" t="n">
        <v>7801</v>
      </c>
      <c r="C5528" s="2" t="inlineStr">
        <is>
          <t>SEPARACAO</t>
        </is>
      </c>
      <c r="D5528" s="2" t="inlineStr">
        <is>
          <t>5968240</t>
        </is>
      </c>
      <c r="E5528" s="2" t="inlineStr">
        <is>
          <t>Jailton Hercilio Da Silva</t>
        </is>
      </c>
      <c r="F5528" s="2" t="n">
        <v>10890</v>
      </c>
      <c r="G5528" s="2" t="n">
        <v>117.53</v>
      </c>
      <c r="H5528" s="2" t="n">
        <v>93</v>
      </c>
      <c r="I5528" s="2" t="n">
        <v>0</v>
      </c>
      <c r="J5528" s="2" t="inlineStr">
        <is>
          <t>GPA</t>
        </is>
      </c>
    </row>
    <row r="5529">
      <c r="A5529" s="2" t="n">
        <v>8</v>
      </c>
      <c r="B5529" s="2" t="n">
        <v>7801</v>
      </c>
      <c r="C5529" s="2" t="inlineStr">
        <is>
          <t>SEPARACAO</t>
        </is>
      </c>
      <c r="D5529" s="2" t="inlineStr">
        <is>
          <t>5968380</t>
        </is>
      </c>
      <c r="E5529" s="2" t="inlineStr">
        <is>
          <t>Edvan Nascimento Silva</t>
        </is>
      </c>
      <c r="F5529" s="2" t="n">
        <v>8223</v>
      </c>
      <c r="G5529" s="2" t="n">
        <v>119.35</v>
      </c>
      <c r="H5529" s="2" t="n">
        <v>69</v>
      </c>
      <c r="I5529" s="2" t="n">
        <v>0</v>
      </c>
      <c r="J5529" s="2" t="inlineStr">
        <is>
          <t>GPA</t>
        </is>
      </c>
    </row>
    <row r="5530">
      <c r="A5530" s="2" t="n">
        <v>8</v>
      </c>
      <c r="B5530" s="2" t="n">
        <v>7801</v>
      </c>
      <c r="C5530" s="2" t="inlineStr">
        <is>
          <t>SEPARACAO</t>
        </is>
      </c>
      <c r="D5530" s="2" t="inlineStr">
        <is>
          <t>5968569</t>
        </is>
      </c>
      <c r="E5530" s="2" t="inlineStr">
        <is>
          <t>Bruno Dos Santos Souza</t>
        </is>
      </c>
      <c r="F5530" s="2" t="n">
        <v>8909</v>
      </c>
      <c r="G5530" s="2" t="n">
        <v>111.4</v>
      </c>
      <c r="H5530" s="2" t="n">
        <v>80</v>
      </c>
      <c r="I5530" s="2" t="n">
        <v>0</v>
      </c>
      <c r="J5530" s="2" t="inlineStr">
        <is>
          <t>GPA</t>
        </is>
      </c>
    </row>
    <row r="5531">
      <c r="A5531" s="2" t="n">
        <v>8</v>
      </c>
      <c r="B5531" s="2" t="n">
        <v>7801</v>
      </c>
      <c r="C5531" s="2" t="inlineStr">
        <is>
          <t>SEPARACAO</t>
        </is>
      </c>
      <c r="D5531" s="2" t="inlineStr">
        <is>
          <t>5968887</t>
        </is>
      </c>
      <c r="E5531" s="2" t="inlineStr">
        <is>
          <t>Wesley Nascimento Cardoso</t>
        </is>
      </c>
      <c r="F5531" s="2" t="n">
        <v>7954</v>
      </c>
      <c r="G5531" s="2" t="n">
        <v>118.56</v>
      </c>
      <c r="H5531" s="2" t="n">
        <v>67</v>
      </c>
      <c r="I5531" s="2" t="n">
        <v>0</v>
      </c>
      <c r="J5531" s="2" t="inlineStr">
        <is>
          <t>GPA</t>
        </is>
      </c>
    </row>
    <row r="5532">
      <c r="A5532" s="2" t="n">
        <v>8</v>
      </c>
      <c r="B5532" s="2" t="n">
        <v>7801</v>
      </c>
      <c r="C5532" s="2" t="inlineStr">
        <is>
          <t>SEPARACAO</t>
        </is>
      </c>
      <c r="D5532" s="2" t="inlineStr">
        <is>
          <t>5971438</t>
        </is>
      </c>
      <c r="E5532" s="2" t="inlineStr">
        <is>
          <t>Ana Claudia De Lima</t>
        </is>
      </c>
      <c r="F5532" s="2" t="n">
        <v>8108</v>
      </c>
      <c r="G5532" s="2" t="n">
        <v>109.77</v>
      </c>
      <c r="H5532" s="2" t="n">
        <v>74</v>
      </c>
      <c r="I5532" s="2" t="n">
        <v>0</v>
      </c>
      <c r="J5532" s="2" t="inlineStr">
        <is>
          <t>GPA</t>
        </is>
      </c>
    </row>
    <row r="5533">
      <c r="A5533" s="2" t="n">
        <v>8</v>
      </c>
      <c r="B5533" s="2" t="n">
        <v>7801</v>
      </c>
      <c r="C5533" s="2" t="inlineStr">
        <is>
          <t>SEPARACAO</t>
        </is>
      </c>
      <c r="D5533" s="2" t="inlineStr">
        <is>
          <t>5971470</t>
        </is>
      </c>
      <c r="E5533" s="2" t="inlineStr">
        <is>
          <t>Fernando Magalhaes</t>
        </is>
      </c>
      <c r="F5533" s="2" t="n">
        <v>5581</v>
      </c>
      <c r="G5533" s="2" t="n">
        <v>76.18000000000001</v>
      </c>
      <c r="H5533" s="2" t="n">
        <v>73</v>
      </c>
      <c r="I5533" s="2" t="n">
        <v>0</v>
      </c>
      <c r="J5533" s="2" t="inlineStr">
        <is>
          <t>GPA</t>
        </is>
      </c>
    </row>
    <row r="5534">
      <c r="A5534" s="2" t="n">
        <v>8</v>
      </c>
      <c r="B5534" s="2" t="n">
        <v>7801</v>
      </c>
      <c r="C5534" s="2" t="inlineStr">
        <is>
          <t>SEPARACAO</t>
        </is>
      </c>
      <c r="D5534" s="2" t="inlineStr">
        <is>
          <t>5974054</t>
        </is>
      </c>
      <c r="E5534" s="2" t="inlineStr">
        <is>
          <t>Larissa Fernanda Alves Rodrigues</t>
        </is>
      </c>
      <c r="F5534" s="2" t="n">
        <v>11379</v>
      </c>
      <c r="G5534" s="2" t="n">
        <v>117.37</v>
      </c>
      <c r="H5534" s="2" t="n">
        <v>97</v>
      </c>
      <c r="I5534" s="2" t="n">
        <v>0</v>
      </c>
      <c r="J5534" s="2" t="inlineStr">
        <is>
          <t>GPA</t>
        </is>
      </c>
    </row>
    <row r="5535">
      <c r="A5535" s="2" t="n">
        <v>8</v>
      </c>
      <c r="B5535" s="2" t="n">
        <v>7801</v>
      </c>
      <c r="C5535" s="2" t="inlineStr">
        <is>
          <t>SEPARACAO</t>
        </is>
      </c>
      <c r="D5535" s="2" t="inlineStr">
        <is>
          <t>5974356</t>
        </is>
      </c>
      <c r="E5535" s="2" t="inlineStr">
        <is>
          <t>Antonia Luiza Morais De Aguiar</t>
        </is>
      </c>
      <c r="F5535" s="2" t="n">
        <v>358</v>
      </c>
      <c r="G5535" s="2" t="n">
        <v>10.55</v>
      </c>
      <c r="H5535" s="2" t="n">
        <v>34</v>
      </c>
      <c r="I5535" s="2" t="n">
        <v>0</v>
      </c>
      <c r="J5535" s="2" t="inlineStr">
        <is>
          <t>GPA</t>
        </is>
      </c>
    </row>
    <row r="5536">
      <c r="A5536" s="2" t="n">
        <v>8</v>
      </c>
      <c r="B5536" s="2" t="n">
        <v>7801</v>
      </c>
      <c r="C5536" s="2" t="inlineStr">
        <is>
          <t>SEPARACAO</t>
        </is>
      </c>
      <c r="D5536" s="2" t="inlineStr">
        <is>
          <t>5974623</t>
        </is>
      </c>
      <c r="E5536" s="2" t="inlineStr">
        <is>
          <t>Marcos Aurelio Monteiro Godinho</t>
        </is>
      </c>
      <c r="F5536" s="2" t="n">
        <v>4021</v>
      </c>
      <c r="G5536" s="2" t="n">
        <v>112.82</v>
      </c>
      <c r="H5536" s="2" t="n">
        <v>36</v>
      </c>
      <c r="I5536" s="2" t="n">
        <v>0</v>
      </c>
      <c r="J5536" s="2" t="inlineStr">
        <is>
          <t>GPA</t>
        </is>
      </c>
    </row>
    <row r="5537">
      <c r="A5537" s="2" t="n">
        <v>8</v>
      </c>
      <c r="B5537" s="2" t="n">
        <v>7801</v>
      </c>
      <c r="C5537" s="2" t="inlineStr">
        <is>
          <t>SEPARACAO</t>
        </is>
      </c>
      <c r="D5537" s="2" t="inlineStr">
        <is>
          <t>5977584</t>
        </is>
      </c>
      <c r="E5537" s="2" t="inlineStr">
        <is>
          <t>Ramon Goncalves Silva</t>
        </is>
      </c>
      <c r="F5537" s="2" t="n">
        <v>2991</v>
      </c>
      <c r="G5537" s="2" t="n">
        <v>59.38</v>
      </c>
      <c r="H5537" s="2" t="n">
        <v>50</v>
      </c>
      <c r="I5537" s="2" t="n">
        <v>0</v>
      </c>
      <c r="J5537" s="2" t="inlineStr">
        <is>
          <t>GPA</t>
        </is>
      </c>
    </row>
    <row r="5538">
      <c r="A5538" s="2" t="n">
        <v>8</v>
      </c>
      <c r="B5538" s="2" t="n">
        <v>7801</v>
      </c>
      <c r="C5538" s="2" t="inlineStr">
        <is>
          <t>PUXADA RECEB</t>
        </is>
      </c>
      <c r="D5538" s="2" t="inlineStr">
        <is>
          <t>5978572</t>
        </is>
      </c>
      <c r="E5538" s="2" t="inlineStr">
        <is>
          <t>Matheus Henrique Barbosa Santos</t>
        </is>
      </c>
      <c r="F5538" s="2" t="n">
        <v>2</v>
      </c>
      <c r="G5538" s="2" t="n">
        <v>2.08</v>
      </c>
      <c r="H5538" s="2" t="n">
        <v>1</v>
      </c>
      <c r="I5538" s="2" t="n">
        <v>0</v>
      </c>
      <c r="J5538" s="2" t="inlineStr">
        <is>
          <t>GPA</t>
        </is>
      </c>
    </row>
    <row r="5539">
      <c r="A5539" s="2" t="n">
        <v>8</v>
      </c>
      <c r="B5539" s="2" t="n">
        <v>7801</v>
      </c>
      <c r="C5539" s="2" t="inlineStr">
        <is>
          <t>SEPARACAO</t>
        </is>
      </c>
      <c r="D5539" s="2" t="inlineStr">
        <is>
          <t>5978572</t>
        </is>
      </c>
      <c r="E5539" s="2" t="inlineStr">
        <is>
          <t>Matheus Henrique Barbosa Santos</t>
        </is>
      </c>
      <c r="F5539" s="2" t="n">
        <v>1702</v>
      </c>
      <c r="G5539" s="2" t="n">
        <v>32.39</v>
      </c>
      <c r="H5539" s="2" t="n">
        <v>53</v>
      </c>
      <c r="I5539" s="2" t="n">
        <v>0</v>
      </c>
      <c r="J5539" s="2" t="inlineStr">
        <is>
          <t>GPA</t>
        </is>
      </c>
    </row>
    <row r="5540">
      <c r="A5540" s="2" t="n">
        <v>8</v>
      </c>
      <c r="B5540" s="2" t="n">
        <v>7801</v>
      </c>
      <c r="C5540" s="2" t="inlineStr">
        <is>
          <t>SEPARACAO</t>
        </is>
      </c>
      <c r="D5540" s="2" t="inlineStr">
        <is>
          <t>5980119</t>
        </is>
      </c>
      <c r="E5540" s="2" t="inlineStr">
        <is>
          <t>Pablo Henrique Oliveira De Jesus</t>
        </is>
      </c>
      <c r="F5540" s="2" t="n">
        <v>4505</v>
      </c>
      <c r="G5540" s="2" t="n">
        <v>114.49</v>
      </c>
      <c r="H5540" s="2" t="n">
        <v>39</v>
      </c>
      <c r="I5540" s="2" t="n">
        <v>0</v>
      </c>
      <c r="J5540" s="2" t="inlineStr">
        <is>
          <t>GPA</t>
        </is>
      </c>
    </row>
    <row r="5541">
      <c r="A5541" s="2" t="n">
        <v>8</v>
      </c>
      <c r="B5541" s="2" t="n">
        <v>7801</v>
      </c>
      <c r="C5541" s="2" t="inlineStr">
        <is>
          <t>SEPARACAO</t>
        </is>
      </c>
      <c r="D5541" s="2" t="inlineStr">
        <is>
          <t>5981395</t>
        </is>
      </c>
      <c r="E5541" s="2" t="inlineStr">
        <is>
          <t>Nathan De Almeida</t>
        </is>
      </c>
      <c r="F5541" s="2" t="n">
        <v>5208</v>
      </c>
      <c r="G5541" s="2" t="n">
        <v>102.07</v>
      </c>
      <c r="H5541" s="2" t="n">
        <v>51</v>
      </c>
      <c r="I5541" s="2" t="n">
        <v>0</v>
      </c>
      <c r="J5541" s="2" t="inlineStr">
        <is>
          <t>GPA</t>
        </is>
      </c>
    </row>
    <row r="5542">
      <c r="A5542" s="2" t="n">
        <v>8</v>
      </c>
      <c r="B5542" s="2" t="n">
        <v>7801</v>
      </c>
      <c r="C5542" s="2" t="inlineStr">
        <is>
          <t>PUXADA RECEB</t>
        </is>
      </c>
      <c r="D5542" s="2" t="inlineStr">
        <is>
          <t>5983592</t>
        </is>
      </c>
      <c r="E5542" s="2" t="inlineStr">
        <is>
          <t>Luana Vitoria Pereira De Souza</t>
        </is>
      </c>
      <c r="F5542" s="2" t="n">
        <v>271</v>
      </c>
      <c r="G5542" s="2" t="n">
        <v>31.74</v>
      </c>
      <c r="H5542" s="2" t="n">
        <v>9</v>
      </c>
      <c r="I5542" s="2" t="n">
        <v>0</v>
      </c>
      <c r="J5542" s="2" t="inlineStr">
        <is>
          <t>GPA</t>
        </is>
      </c>
    </row>
    <row r="5543">
      <c r="A5543" s="2" t="n">
        <v>8</v>
      </c>
      <c r="B5543" s="2" t="n">
        <v>7801</v>
      </c>
      <c r="C5543" s="2" t="inlineStr">
        <is>
          <t>RECEBIMENTO</t>
        </is>
      </c>
      <c r="D5543" s="2" t="inlineStr">
        <is>
          <t>5983592</t>
        </is>
      </c>
      <c r="E5543" s="2" t="inlineStr">
        <is>
          <t>Luana Vitoria Pereira De Souza</t>
        </is>
      </c>
      <c r="F5543" s="2" t="n">
        <v>116</v>
      </c>
      <c r="G5543" s="2" t="n">
        <v>5.22</v>
      </c>
      <c r="H5543" s="2" t="n">
        <v>22</v>
      </c>
      <c r="I5543" s="2" t="n">
        <v>0</v>
      </c>
      <c r="J5543" s="2" t="inlineStr">
        <is>
          <t>GPA</t>
        </is>
      </c>
    </row>
    <row r="5544">
      <c r="A5544" s="2" t="n">
        <v>8</v>
      </c>
      <c r="B5544" s="2" t="n">
        <v>7801</v>
      </c>
      <c r="C5544" s="2" t="inlineStr">
        <is>
          <t>SEPARACAO</t>
        </is>
      </c>
      <c r="D5544" s="2" t="inlineStr">
        <is>
          <t>5983592</t>
        </is>
      </c>
      <c r="E5544" s="2" t="inlineStr">
        <is>
          <t>Luana Vitoria Pereira De Souza</t>
        </is>
      </c>
      <c r="F5544" s="2" t="n">
        <v>3326</v>
      </c>
      <c r="G5544" s="2" t="n">
        <v>69.73</v>
      </c>
      <c r="H5544" s="2" t="n">
        <v>48</v>
      </c>
      <c r="I5544" s="2" t="n">
        <v>0</v>
      </c>
      <c r="J5544" s="2" t="inlineStr">
        <is>
          <t>GPA</t>
        </is>
      </c>
    </row>
    <row r="5545">
      <c r="A5545" s="2" t="n">
        <v>8</v>
      </c>
      <c r="B5545" s="2" t="n">
        <v>7801</v>
      </c>
      <c r="C5545" s="2" t="inlineStr">
        <is>
          <t>SEPARACAO</t>
        </is>
      </c>
      <c r="D5545" s="2" t="inlineStr">
        <is>
          <t>5983851</t>
        </is>
      </c>
      <c r="E5545" s="2" t="inlineStr">
        <is>
          <t>Charlie Gabriel Jaracevskis Rozendo De Souza</t>
        </is>
      </c>
      <c r="F5545" s="2" t="n">
        <v>5177</v>
      </c>
      <c r="G5545" s="2" t="n">
        <v>84.98999999999999</v>
      </c>
      <c r="H5545" s="2" t="n">
        <v>61</v>
      </c>
      <c r="I5545" s="2" t="n">
        <v>0</v>
      </c>
      <c r="J5545" s="2" t="inlineStr">
        <is>
          <t>GPA</t>
        </is>
      </c>
    </row>
    <row r="5546">
      <c r="A5546" s="2" t="n">
        <v>8</v>
      </c>
      <c r="B5546" s="2" t="n">
        <v>7801</v>
      </c>
      <c r="C5546" s="2" t="inlineStr">
        <is>
          <t>SEPARACAO</t>
        </is>
      </c>
      <c r="D5546" s="2" t="inlineStr">
        <is>
          <t>5984882</t>
        </is>
      </c>
      <c r="E5546" s="2" t="inlineStr">
        <is>
          <t>Obinna Nduchegwo</t>
        </is>
      </c>
      <c r="F5546" s="2" t="n">
        <v>10083</v>
      </c>
      <c r="G5546" s="2" t="n">
        <v>131.84</v>
      </c>
      <c r="H5546" s="2" t="n">
        <v>76</v>
      </c>
      <c r="I5546" s="2" t="n">
        <v>0</v>
      </c>
      <c r="J5546" s="2" t="inlineStr">
        <is>
          <t>GPA</t>
        </is>
      </c>
    </row>
    <row r="5547">
      <c r="A5547" s="2" t="n">
        <v>8</v>
      </c>
      <c r="B5547" s="2" t="n">
        <v>7801</v>
      </c>
      <c r="C5547" s="2" t="inlineStr">
        <is>
          <t>PUXADA RECEB</t>
        </is>
      </c>
      <c r="D5547" s="2" t="inlineStr">
        <is>
          <t>5984971</t>
        </is>
      </c>
      <c r="E5547" s="2" t="inlineStr">
        <is>
          <t>Vagner Silvano Souza Junior</t>
        </is>
      </c>
      <c r="F5547" s="2" t="n">
        <v>241</v>
      </c>
      <c r="G5547" s="2" t="n">
        <v>17.97</v>
      </c>
      <c r="H5547" s="2" t="n">
        <v>13</v>
      </c>
      <c r="I5547" s="2" t="n">
        <v>0</v>
      </c>
      <c r="J5547" s="2" t="inlineStr">
        <is>
          <t>GPA</t>
        </is>
      </c>
    </row>
    <row r="5548">
      <c r="A5548" s="2" t="n">
        <v>8</v>
      </c>
      <c r="B5548" s="2" t="n">
        <v>7801</v>
      </c>
      <c r="C5548" s="2" t="inlineStr">
        <is>
          <t>SEPARACAO</t>
        </is>
      </c>
      <c r="D5548" s="2" t="inlineStr">
        <is>
          <t>5984971</t>
        </is>
      </c>
      <c r="E5548" s="2" t="inlineStr">
        <is>
          <t>Vagner Silvano Souza Junior</t>
        </is>
      </c>
      <c r="F5548" s="2" t="n">
        <v>5966</v>
      </c>
      <c r="G5548" s="2" t="n">
        <v>64.16</v>
      </c>
      <c r="H5548" s="2" t="n">
        <v>93</v>
      </c>
      <c r="I5548" s="2" t="n">
        <v>0</v>
      </c>
      <c r="J5548" s="2" t="inlineStr">
        <is>
          <t>GPA</t>
        </is>
      </c>
    </row>
    <row r="5549">
      <c r="A5549" s="2" t="n">
        <v>8</v>
      </c>
      <c r="B5549" s="2" t="n">
        <v>7801</v>
      </c>
      <c r="C5549" s="2" t="inlineStr">
        <is>
          <t>PUXADA RECEB</t>
        </is>
      </c>
      <c r="D5549" s="2" t="inlineStr">
        <is>
          <t>5985005</t>
        </is>
      </c>
      <c r="E5549" s="2" t="inlineStr">
        <is>
          <t>Marie Juline Francois</t>
        </is>
      </c>
      <c r="F5549" s="2" t="n">
        <v>154</v>
      </c>
      <c r="G5549" s="2" t="n">
        <v>12.6</v>
      </c>
      <c r="H5549" s="2" t="n">
        <v>12</v>
      </c>
      <c r="I5549" s="2" t="n">
        <v>0</v>
      </c>
      <c r="J5549" s="2" t="inlineStr">
        <is>
          <t>GPA</t>
        </is>
      </c>
    </row>
    <row r="5550">
      <c r="A5550" s="2" t="n">
        <v>8</v>
      </c>
      <c r="B5550" s="2" t="n">
        <v>7801</v>
      </c>
      <c r="C5550" s="2" t="inlineStr">
        <is>
          <t>SEPARACAO</t>
        </is>
      </c>
      <c r="D5550" s="2" t="inlineStr">
        <is>
          <t>5985005</t>
        </is>
      </c>
      <c r="E5550" s="2" t="inlineStr">
        <is>
          <t>Marie Juline Francois</t>
        </is>
      </c>
      <c r="F5550" s="2" t="n">
        <v>7564</v>
      </c>
      <c r="G5550" s="2" t="n">
        <v>107.51</v>
      </c>
      <c r="H5550" s="2" t="n">
        <v>70</v>
      </c>
      <c r="I5550" s="2" t="n">
        <v>0</v>
      </c>
      <c r="J5550" s="2" t="inlineStr">
        <is>
          <t>GPA</t>
        </is>
      </c>
    </row>
    <row r="5551">
      <c r="A5551" s="2" t="n">
        <v>8</v>
      </c>
      <c r="B5551" s="2" t="n">
        <v>7801</v>
      </c>
      <c r="C5551" s="2" t="inlineStr">
        <is>
          <t>SEPARACAO</t>
        </is>
      </c>
      <c r="D5551" s="2" t="inlineStr">
        <is>
          <t>5987881</t>
        </is>
      </c>
      <c r="E5551" s="2" t="inlineStr">
        <is>
          <t>Ruth Gracia Mpangui Okito</t>
        </is>
      </c>
      <c r="F5551" s="2" t="n">
        <v>8404</v>
      </c>
      <c r="G5551" s="2" t="n">
        <v>140.34</v>
      </c>
      <c r="H5551" s="2" t="n">
        <v>60</v>
      </c>
      <c r="I5551" s="2" t="n">
        <v>0</v>
      </c>
      <c r="J5551" s="2" t="inlineStr">
        <is>
          <t>GPA</t>
        </is>
      </c>
    </row>
    <row r="5552">
      <c r="A5552" s="2" t="n">
        <v>8</v>
      </c>
      <c r="B5552" s="2" t="n">
        <v>7801</v>
      </c>
      <c r="C5552" s="2" t="inlineStr">
        <is>
          <t>SEPARACAO</t>
        </is>
      </c>
      <c r="D5552" s="2" t="inlineStr">
        <is>
          <t>5988837</t>
        </is>
      </c>
      <c r="E5552" s="2" t="inlineStr">
        <is>
          <t>Chinedu Victor Ujam</t>
        </is>
      </c>
      <c r="F5552" s="2" t="n">
        <v>7492</v>
      </c>
      <c r="G5552" s="2" t="n">
        <v>102.55</v>
      </c>
      <c r="H5552" s="2" t="n">
        <v>73</v>
      </c>
      <c r="I5552" s="2" t="n">
        <v>0</v>
      </c>
      <c r="J5552" s="2" t="inlineStr">
        <is>
          <t>GPA</t>
        </is>
      </c>
    </row>
    <row r="5553">
      <c r="A5553" s="2" t="n">
        <v>8</v>
      </c>
      <c r="B5553" s="2" t="n">
        <v>7801</v>
      </c>
      <c r="C5553" s="2" t="inlineStr">
        <is>
          <t>CARREGAMENTO</t>
        </is>
      </c>
      <c r="D5553" s="2" t="inlineStr">
        <is>
          <t>5992354</t>
        </is>
      </c>
      <c r="E5553" s="2" t="inlineStr">
        <is>
          <t>Micaelly Ferreira De Oliveira</t>
        </is>
      </c>
      <c r="F5553" s="2" t="n">
        <v>771</v>
      </c>
      <c r="G5553" s="2" t="n">
        <v>30</v>
      </c>
      <c r="H5553" s="2" t="n">
        <v>26</v>
      </c>
      <c r="I5553" s="2" t="n">
        <v>0</v>
      </c>
      <c r="J5553" s="2" t="inlineStr">
        <is>
          <t>GPA</t>
        </is>
      </c>
    </row>
    <row r="5554">
      <c r="A5554" s="2" t="n">
        <v>8</v>
      </c>
      <c r="B5554" s="2" t="n">
        <v>7801</v>
      </c>
      <c r="C5554" s="2" t="inlineStr">
        <is>
          <t>RECEBIMENTO</t>
        </is>
      </c>
      <c r="D5554" s="2" t="inlineStr">
        <is>
          <t>5992354</t>
        </is>
      </c>
      <c r="E5554" s="2" t="inlineStr">
        <is>
          <t>Micaelly Ferreira De Oliveira</t>
        </is>
      </c>
      <c r="F5554" s="2" t="n">
        <v>446</v>
      </c>
      <c r="G5554" s="2" t="n">
        <v>8.529999999999999</v>
      </c>
      <c r="H5554" s="2" t="n">
        <v>52</v>
      </c>
      <c r="I5554" s="2" t="n">
        <v>0</v>
      </c>
      <c r="J5554" s="2" t="inlineStr">
        <is>
          <t>GPA</t>
        </is>
      </c>
    </row>
    <row r="5555">
      <c r="A5555" s="2" t="n">
        <v>8</v>
      </c>
      <c r="B5555" s="2" t="n">
        <v>7801</v>
      </c>
      <c r="C5555" s="2" t="inlineStr">
        <is>
          <t>PUXADA RECEB</t>
        </is>
      </c>
      <c r="D5555" s="2" t="inlineStr">
        <is>
          <t>599373</t>
        </is>
      </c>
      <c r="E5555" s="2" t="inlineStr">
        <is>
          <t>MARIA MARIA IZIDIO DE LIMA</t>
        </is>
      </c>
      <c r="F5555" s="2" t="n">
        <v>88</v>
      </c>
      <c r="G5555" s="2" t="n">
        <v>1.47</v>
      </c>
      <c r="H5555" s="2" t="n">
        <v>60</v>
      </c>
      <c r="I5555" s="2" t="n">
        <v>0</v>
      </c>
      <c r="J5555" s="2" t="inlineStr">
        <is>
          <t>GPA</t>
        </is>
      </c>
    </row>
    <row r="5556">
      <c r="A5556" s="2" t="n">
        <v>8</v>
      </c>
      <c r="B5556" s="2" t="n">
        <v>7801</v>
      </c>
      <c r="C5556" s="2" t="inlineStr">
        <is>
          <t>RECEBIMENTO</t>
        </is>
      </c>
      <c r="D5556" s="2" t="inlineStr">
        <is>
          <t>599373</t>
        </is>
      </c>
      <c r="E5556" s="2" t="inlineStr">
        <is>
          <t>MARIA MARIA IZIDIO DE LIMA</t>
        </is>
      </c>
      <c r="F5556" s="2" t="n">
        <v>4910</v>
      </c>
      <c r="G5556" s="2" t="n">
        <v>149.54</v>
      </c>
      <c r="H5556" s="2" t="n">
        <v>33</v>
      </c>
      <c r="I5556" s="2" t="n">
        <v>0</v>
      </c>
      <c r="J5556" s="2" t="inlineStr">
        <is>
          <t>GPA</t>
        </is>
      </c>
    </row>
    <row r="5557">
      <c r="A5557" s="2" t="n">
        <v>8</v>
      </c>
      <c r="B5557" s="2" t="n">
        <v>7801</v>
      </c>
      <c r="C5557" s="2" t="inlineStr">
        <is>
          <t>SEPARACAO</t>
        </is>
      </c>
      <c r="D5557" s="2" t="inlineStr">
        <is>
          <t>5994454</t>
        </is>
      </c>
      <c r="E5557" s="2" t="inlineStr">
        <is>
          <t>Rafael Ferreira Da Silva</t>
        </is>
      </c>
      <c r="F5557" s="2" t="n">
        <v>8651</v>
      </c>
      <c r="G5557" s="2" t="n">
        <v>122.68</v>
      </c>
      <c r="H5557" s="2" t="n">
        <v>71</v>
      </c>
      <c r="I5557" s="2" t="n">
        <v>0</v>
      </c>
      <c r="J5557" s="2" t="inlineStr">
        <is>
          <t>GPA</t>
        </is>
      </c>
    </row>
    <row r="5558">
      <c r="A5558" s="2" t="n">
        <v>8</v>
      </c>
      <c r="B5558" s="2" t="n">
        <v>7801</v>
      </c>
      <c r="C5558" s="2" t="inlineStr">
        <is>
          <t>SEPARACAO</t>
        </is>
      </c>
      <c r="D5558" s="2" t="inlineStr">
        <is>
          <t>5994977</t>
        </is>
      </c>
      <c r="E5558" s="2" t="inlineStr">
        <is>
          <t>Fernanda Carolyne Freitas De Queiroz</t>
        </is>
      </c>
      <c r="F5558" s="2" t="n">
        <v>9137</v>
      </c>
      <c r="G5558" s="2" t="n">
        <v>105.97</v>
      </c>
      <c r="H5558" s="2" t="n">
        <v>86</v>
      </c>
      <c r="I5558" s="2" t="n">
        <v>0</v>
      </c>
      <c r="J5558" s="2" t="inlineStr">
        <is>
          <t>GPA</t>
        </is>
      </c>
    </row>
    <row r="5559">
      <c r="A5559" s="2" t="n">
        <v>8</v>
      </c>
      <c r="B5559" s="2" t="n">
        <v>7801</v>
      </c>
      <c r="C5559" s="2" t="inlineStr">
        <is>
          <t>SEPARACAO</t>
        </is>
      </c>
      <c r="D5559" s="2" t="inlineStr">
        <is>
          <t>5995000</t>
        </is>
      </c>
      <c r="E5559" s="2" t="inlineStr">
        <is>
          <t>Fabio Felipe</t>
        </is>
      </c>
      <c r="F5559" s="2" t="n">
        <v>2875</v>
      </c>
      <c r="G5559" s="2" t="n">
        <v>105.72</v>
      </c>
      <c r="H5559" s="2" t="n">
        <v>27</v>
      </c>
      <c r="I5559" s="2" t="n">
        <v>0</v>
      </c>
      <c r="J5559" s="2" t="inlineStr">
        <is>
          <t>GPA</t>
        </is>
      </c>
    </row>
    <row r="5560">
      <c r="A5560" s="2" t="n">
        <v>8</v>
      </c>
      <c r="B5560" s="2" t="n">
        <v>7801</v>
      </c>
      <c r="C5560" s="2" t="inlineStr">
        <is>
          <t>SEPARACAO</t>
        </is>
      </c>
      <c r="D5560" s="2" t="inlineStr">
        <is>
          <t>5995027</t>
        </is>
      </c>
      <c r="E5560" s="2" t="inlineStr">
        <is>
          <t>Otavio Bueno De Almeida</t>
        </is>
      </c>
      <c r="F5560" s="2" t="n">
        <v>4890</v>
      </c>
      <c r="G5560" s="2" t="n">
        <v>112.21</v>
      </c>
      <c r="H5560" s="2" t="n">
        <v>44</v>
      </c>
      <c r="I5560" s="2" t="n">
        <v>0</v>
      </c>
      <c r="J5560" s="2" t="inlineStr">
        <is>
          <t>GPA</t>
        </is>
      </c>
    </row>
    <row r="5561">
      <c r="A5561" s="2" t="n">
        <v>8</v>
      </c>
      <c r="B5561" s="2" t="n">
        <v>7801</v>
      </c>
      <c r="C5561" s="2" t="inlineStr">
        <is>
          <t>SEPARACAO</t>
        </is>
      </c>
      <c r="D5561" s="2" t="inlineStr">
        <is>
          <t>5995035</t>
        </is>
      </c>
      <c r="E5561" s="2" t="inlineStr">
        <is>
          <t>Matheus Da Silva Reis</t>
        </is>
      </c>
      <c r="F5561" s="2" t="n">
        <v>2177</v>
      </c>
      <c r="G5561" s="2" t="n">
        <v>72.73999999999999</v>
      </c>
      <c r="H5561" s="2" t="n">
        <v>30</v>
      </c>
      <c r="I5561" s="2" t="n">
        <v>0</v>
      </c>
      <c r="J5561" s="2" t="inlineStr">
        <is>
          <t>GPA</t>
        </is>
      </c>
    </row>
    <row r="5562">
      <c r="A5562" s="2" t="n">
        <v>8</v>
      </c>
      <c r="B5562" s="2" t="n">
        <v>7801</v>
      </c>
      <c r="C5562" s="2" t="inlineStr">
        <is>
          <t>SEPARACAO</t>
        </is>
      </c>
      <c r="D5562" s="2" t="inlineStr">
        <is>
          <t>5995060</t>
        </is>
      </c>
      <c r="E5562" s="2" t="inlineStr">
        <is>
          <t>Thaise Rocha Barbosa</t>
        </is>
      </c>
      <c r="F5562" s="2" t="n">
        <v>7259</v>
      </c>
      <c r="G5562" s="2" t="n">
        <v>96.75</v>
      </c>
      <c r="H5562" s="2" t="n">
        <v>75</v>
      </c>
      <c r="I5562" s="2" t="n">
        <v>0</v>
      </c>
      <c r="J5562" s="2" t="inlineStr">
        <is>
          <t>GPA</t>
        </is>
      </c>
    </row>
    <row r="5563">
      <c r="A5563" s="2" t="n">
        <v>8</v>
      </c>
      <c r="B5563" s="2" t="n">
        <v>7801</v>
      </c>
      <c r="C5563" s="2" t="inlineStr">
        <is>
          <t>SEPARACAO</t>
        </is>
      </c>
      <c r="D5563" s="2" t="inlineStr">
        <is>
          <t>5995213</t>
        </is>
      </c>
      <c r="E5563" s="2" t="inlineStr">
        <is>
          <t>Ellen Cristiny Hilario Da Silva</t>
        </is>
      </c>
      <c r="F5563" s="2" t="n">
        <v>5355</v>
      </c>
      <c r="G5563" s="2" t="n">
        <v>75.01000000000001</v>
      </c>
      <c r="H5563" s="2" t="n">
        <v>71</v>
      </c>
      <c r="I5563" s="2" t="n">
        <v>0</v>
      </c>
      <c r="J5563" s="2" t="inlineStr">
        <is>
          <t>GPA</t>
        </is>
      </c>
    </row>
    <row r="5564">
      <c r="A5564" s="2" t="n">
        <v>8</v>
      </c>
      <c r="B5564" s="2" t="n">
        <v>7801</v>
      </c>
      <c r="C5564" s="2" t="inlineStr">
        <is>
          <t>SEPARACAO</t>
        </is>
      </c>
      <c r="D5564" s="2" t="inlineStr">
        <is>
          <t>5995884</t>
        </is>
      </c>
      <c r="E5564" s="2" t="inlineStr">
        <is>
          <t>Geovana Dos Santos Pereira</t>
        </is>
      </c>
      <c r="F5564" s="2" t="n">
        <v>6832</v>
      </c>
      <c r="G5564" s="2" t="n">
        <v>114.08</v>
      </c>
      <c r="H5564" s="2" t="n">
        <v>60</v>
      </c>
      <c r="I5564" s="2" t="n">
        <v>0</v>
      </c>
      <c r="J5564" s="2" t="inlineStr">
        <is>
          <t>GPA</t>
        </is>
      </c>
    </row>
    <row r="5565">
      <c r="A5565" s="2" t="n">
        <v>8</v>
      </c>
      <c r="B5565" s="2" t="n">
        <v>7801</v>
      </c>
      <c r="C5565" s="2" t="inlineStr">
        <is>
          <t>SEPARACAO</t>
        </is>
      </c>
      <c r="D5565" s="2" t="inlineStr">
        <is>
          <t>5996058</t>
        </is>
      </c>
      <c r="E5565" s="2" t="inlineStr">
        <is>
          <t>Alexandre Geraso Carazai</t>
        </is>
      </c>
      <c r="F5565" s="2" t="n">
        <v>651</v>
      </c>
      <c r="G5565" s="2" t="n">
        <v>11.05</v>
      </c>
      <c r="H5565" s="2" t="n">
        <v>59</v>
      </c>
      <c r="I5565" s="2" t="n">
        <v>0</v>
      </c>
      <c r="J5565" s="2" t="inlineStr">
        <is>
          <t>GPA</t>
        </is>
      </c>
    </row>
    <row r="5566">
      <c r="A5566" s="2" t="n">
        <v>8</v>
      </c>
      <c r="B5566" s="2" t="n">
        <v>7801</v>
      </c>
      <c r="C5566" s="2" t="inlineStr">
        <is>
          <t>SEPARACAO</t>
        </is>
      </c>
      <c r="D5566" s="2" t="inlineStr">
        <is>
          <t>5996350</t>
        </is>
      </c>
      <c r="E5566" s="2" t="inlineStr">
        <is>
          <t>Lucas Novais Medeiros Silva</t>
        </is>
      </c>
      <c r="F5566" s="2" t="n">
        <v>8</v>
      </c>
      <c r="G5566" s="2" t="n">
        <v>1.36</v>
      </c>
      <c r="H5566" s="2" t="n">
        <v>6</v>
      </c>
      <c r="I5566" s="2" t="n">
        <v>0</v>
      </c>
      <c r="J5566" s="2" t="inlineStr">
        <is>
          <t>GPA</t>
        </is>
      </c>
    </row>
    <row r="5567">
      <c r="A5567" s="2" t="n">
        <v>8</v>
      </c>
      <c r="B5567" s="2" t="n">
        <v>7801</v>
      </c>
      <c r="C5567" s="2" t="inlineStr">
        <is>
          <t>SEPARACAO</t>
        </is>
      </c>
      <c r="D5567" s="2" t="inlineStr">
        <is>
          <t>5997020</t>
        </is>
      </c>
      <c r="E5567" s="2" t="inlineStr">
        <is>
          <t>Welber Alvino Gama</t>
        </is>
      </c>
      <c r="F5567" s="2" t="n">
        <v>3071</v>
      </c>
      <c r="G5567" s="2" t="n">
        <v>105.31</v>
      </c>
      <c r="H5567" s="2" t="n">
        <v>29</v>
      </c>
      <c r="I5567" s="2" t="n">
        <v>0</v>
      </c>
      <c r="J5567" s="2" t="inlineStr">
        <is>
          <t>GPA</t>
        </is>
      </c>
    </row>
    <row r="5568">
      <c r="A5568" s="2" t="n">
        <v>8</v>
      </c>
      <c r="B5568" s="2" t="n">
        <v>7801</v>
      </c>
      <c r="C5568" s="2" t="inlineStr">
        <is>
          <t>SEPARACAO</t>
        </is>
      </c>
      <c r="D5568" s="2" t="inlineStr">
        <is>
          <t>5997194</t>
        </is>
      </c>
      <c r="E5568" s="2" t="inlineStr">
        <is>
          <t>Sabrina Santos De Almeida Ferreira</t>
        </is>
      </c>
      <c r="F5568" s="2" t="n">
        <v>644</v>
      </c>
      <c r="G5568" s="2" t="n">
        <v>12.61</v>
      </c>
      <c r="H5568" s="2" t="n">
        <v>51</v>
      </c>
      <c r="I5568" s="2" t="n">
        <v>0</v>
      </c>
      <c r="J5568" s="2" t="inlineStr">
        <is>
          <t>GPA</t>
        </is>
      </c>
    </row>
    <row r="5569">
      <c r="A5569" s="2" t="n">
        <v>8</v>
      </c>
      <c r="B5569" s="2" t="n">
        <v>7801</v>
      </c>
      <c r="C5569" s="2" t="inlineStr">
        <is>
          <t>SEPARACAO</t>
        </is>
      </c>
      <c r="D5569" s="2" t="inlineStr">
        <is>
          <t>5997550</t>
        </is>
      </c>
      <c r="E5569" s="2" t="inlineStr">
        <is>
          <t>Cibelle Clementino Gomes Da Silva</t>
        </is>
      </c>
      <c r="F5569" s="2" t="n">
        <v>708</v>
      </c>
      <c r="G5569" s="2" t="n">
        <v>18.46</v>
      </c>
      <c r="H5569" s="2" t="n">
        <v>38</v>
      </c>
      <c r="I5569" s="2" t="n">
        <v>0</v>
      </c>
      <c r="J5569" s="2" t="inlineStr">
        <is>
          <t>GPA</t>
        </is>
      </c>
    </row>
    <row r="5570">
      <c r="A5570" s="2" t="n">
        <v>8</v>
      </c>
      <c r="B5570" s="2" t="n">
        <v>7801</v>
      </c>
      <c r="C5570" s="2" t="inlineStr">
        <is>
          <t>SEPARACAO</t>
        </is>
      </c>
      <c r="D5570" s="2" t="inlineStr">
        <is>
          <t>5997720</t>
        </is>
      </c>
      <c r="E5570" s="2" t="inlineStr">
        <is>
          <t>Jonathan Molina Esteves</t>
        </is>
      </c>
      <c r="F5570" s="2" t="n">
        <v>570</v>
      </c>
      <c r="G5570" s="2" t="n">
        <v>15.58</v>
      </c>
      <c r="H5570" s="2" t="n">
        <v>37</v>
      </c>
      <c r="I5570" s="2" t="n">
        <v>0</v>
      </c>
      <c r="J5570" s="2" t="inlineStr">
        <is>
          <t>GPA</t>
        </is>
      </c>
    </row>
    <row r="5571">
      <c r="A5571" s="2" t="n">
        <v>8</v>
      </c>
      <c r="B5571" s="2" t="n">
        <v>7801</v>
      </c>
      <c r="C5571" s="2" t="inlineStr">
        <is>
          <t>SEPARACAO</t>
        </is>
      </c>
      <c r="D5571" s="2" t="inlineStr">
        <is>
          <t>5998000</t>
        </is>
      </c>
      <c r="E5571" s="2" t="inlineStr">
        <is>
          <t>Gabriel Leal De Oliveira</t>
        </is>
      </c>
      <c r="F5571" s="2" t="n">
        <v>117</v>
      </c>
      <c r="G5571" s="2" t="n">
        <v>4.9</v>
      </c>
      <c r="H5571" s="2" t="n">
        <v>24</v>
      </c>
      <c r="I5571" s="2" t="n">
        <v>0</v>
      </c>
      <c r="J5571" s="2" t="inlineStr">
        <is>
          <t>GPA</t>
        </is>
      </c>
    </row>
    <row r="5572">
      <c r="A5572" s="2" t="n">
        <v>8</v>
      </c>
      <c r="B5572" s="2" t="n">
        <v>7801</v>
      </c>
      <c r="C5572" s="2" t="inlineStr">
        <is>
          <t>PUXADA RECEB</t>
        </is>
      </c>
      <c r="D5572" s="2" t="inlineStr">
        <is>
          <t>5998328</t>
        </is>
      </c>
      <c r="E5572" s="2" t="inlineStr">
        <is>
          <t>Edielson Matheus Santos Souza</t>
        </is>
      </c>
      <c r="F5572" s="2" t="n">
        <v>103</v>
      </c>
      <c r="G5572" s="2" t="n">
        <v>6.45</v>
      </c>
      <c r="H5572" s="2" t="n">
        <v>16</v>
      </c>
      <c r="I5572" s="2" t="n">
        <v>0</v>
      </c>
      <c r="J5572" s="2" t="inlineStr">
        <is>
          <t>GPA</t>
        </is>
      </c>
    </row>
    <row r="5573">
      <c r="A5573" s="2" t="n">
        <v>8</v>
      </c>
      <c r="B5573" s="2" t="n">
        <v>7801</v>
      </c>
      <c r="C5573" s="2" t="inlineStr">
        <is>
          <t>SEPARACAO</t>
        </is>
      </c>
      <c r="D5573" s="2" t="inlineStr">
        <is>
          <t>5998328</t>
        </is>
      </c>
      <c r="E5573" s="2" t="inlineStr">
        <is>
          <t>Edielson Matheus Santos Souza</t>
        </is>
      </c>
      <c r="F5573" s="2" t="n">
        <v>5711</v>
      </c>
      <c r="G5573" s="2" t="n">
        <v>107.98</v>
      </c>
      <c r="H5573" s="2" t="n">
        <v>53</v>
      </c>
      <c r="I5573" s="2" t="n">
        <v>0</v>
      </c>
      <c r="J5573" s="2" t="inlineStr">
        <is>
          <t>GPA</t>
        </is>
      </c>
    </row>
    <row r="5574">
      <c r="A5574" s="2" t="n">
        <v>8</v>
      </c>
      <c r="B5574" s="2" t="n">
        <v>7801</v>
      </c>
      <c r="C5574" s="2" t="inlineStr">
        <is>
          <t>SEPARACAO</t>
        </is>
      </c>
      <c r="D5574" s="2" t="inlineStr">
        <is>
          <t>5998581</t>
        </is>
      </c>
      <c r="E5574" s="2" t="inlineStr">
        <is>
          <t>Anayochukwu Bobby Onyewuchi</t>
        </is>
      </c>
      <c r="F5574" s="2" t="n">
        <v>8863</v>
      </c>
      <c r="G5574" s="2" t="n">
        <v>108.87</v>
      </c>
      <c r="H5574" s="2" t="n">
        <v>81</v>
      </c>
      <c r="I5574" s="2" t="n">
        <v>0</v>
      </c>
      <c r="J5574" s="2" t="inlineStr">
        <is>
          <t>GPA</t>
        </is>
      </c>
    </row>
    <row r="5575">
      <c r="A5575" s="2" t="n">
        <v>8</v>
      </c>
      <c r="B5575" s="2" t="n">
        <v>7801</v>
      </c>
      <c r="C5575" s="2" t="inlineStr">
        <is>
          <t>SEPARACAO</t>
        </is>
      </c>
      <c r="D5575" s="2" t="inlineStr">
        <is>
          <t>5998603</t>
        </is>
      </c>
      <c r="E5575" s="2" t="inlineStr">
        <is>
          <t>Chibuike Simon Anaekwe</t>
        </is>
      </c>
      <c r="F5575" s="2" t="n">
        <v>6705</v>
      </c>
      <c r="G5575" s="2" t="n">
        <v>123.27</v>
      </c>
      <c r="H5575" s="2" t="n">
        <v>54</v>
      </c>
      <c r="I5575" s="2" t="n">
        <v>0</v>
      </c>
      <c r="J5575" s="2" t="inlineStr">
        <is>
          <t>GPA</t>
        </is>
      </c>
    </row>
    <row r="5576">
      <c r="A5576" s="2" t="n">
        <v>8</v>
      </c>
      <c r="B5576" s="2" t="n">
        <v>7801</v>
      </c>
      <c r="C5576" s="2" t="inlineStr">
        <is>
          <t>SEPARACAO</t>
        </is>
      </c>
      <c r="D5576" s="2" t="inlineStr">
        <is>
          <t>599869</t>
        </is>
      </c>
      <c r="E5576" s="2" t="inlineStr">
        <is>
          <t>Pedro Hissao Yano</t>
        </is>
      </c>
      <c r="F5576" s="2" t="n">
        <v>173</v>
      </c>
      <c r="G5576" s="2" t="n">
        <v>9.19</v>
      </c>
      <c r="H5576" s="2" t="n">
        <v>19</v>
      </c>
      <c r="I5576" s="2" t="n">
        <v>0</v>
      </c>
      <c r="J5576" s="2" t="inlineStr">
        <is>
          <t>GPA</t>
        </is>
      </c>
    </row>
    <row r="5577">
      <c r="A5577" s="2" t="n">
        <v>8</v>
      </c>
      <c r="B5577" s="2" t="n">
        <v>7801</v>
      </c>
      <c r="C5577" s="2" t="inlineStr">
        <is>
          <t>SEPARACAO</t>
        </is>
      </c>
      <c r="D5577" s="2" t="inlineStr">
        <is>
          <t>5998719</t>
        </is>
      </c>
      <c r="E5577" s="2" t="inlineStr">
        <is>
          <t>Matheus Souza Santos</t>
        </is>
      </c>
      <c r="F5577" s="2" t="n">
        <v>6437</v>
      </c>
      <c r="G5577" s="2" t="n">
        <v>104.61</v>
      </c>
      <c r="H5577" s="2" t="n">
        <v>62</v>
      </c>
      <c r="I5577" s="2" t="n">
        <v>0</v>
      </c>
      <c r="J5577" s="2" t="inlineStr">
        <is>
          <t>GPA</t>
        </is>
      </c>
    </row>
    <row r="5578">
      <c r="A5578" s="2" t="n">
        <v>8</v>
      </c>
      <c r="B5578" s="2" t="n">
        <v>7801</v>
      </c>
      <c r="C5578" s="2" t="inlineStr">
        <is>
          <t>SEPARACAO</t>
        </is>
      </c>
      <c r="D5578" s="2" t="inlineStr">
        <is>
          <t>5998816</t>
        </is>
      </c>
      <c r="E5578" s="2" t="inlineStr">
        <is>
          <t>Gustavo De Oliveira Reis Da Silva</t>
        </is>
      </c>
      <c r="F5578" s="2" t="n">
        <v>2399</v>
      </c>
      <c r="G5578" s="2" t="n">
        <v>61.11</v>
      </c>
      <c r="H5578" s="2" t="n">
        <v>39</v>
      </c>
      <c r="I5578" s="2" t="n">
        <v>0</v>
      </c>
      <c r="J5578" s="2" t="inlineStr">
        <is>
          <t>GPA</t>
        </is>
      </c>
    </row>
    <row r="5579">
      <c r="A5579" s="2" t="n">
        <v>8</v>
      </c>
      <c r="B5579" s="2" t="n">
        <v>7801</v>
      </c>
      <c r="C5579" s="2" t="inlineStr">
        <is>
          <t>SEPARACAO</t>
        </is>
      </c>
      <c r="D5579" s="2" t="inlineStr">
        <is>
          <t>5998824</t>
        </is>
      </c>
      <c r="E5579" s="2" t="inlineStr">
        <is>
          <t>Rafaela Cristine Brito Da Silva</t>
        </is>
      </c>
      <c r="F5579" s="2" t="n">
        <v>1602</v>
      </c>
      <c r="G5579" s="2" t="n">
        <v>34.49</v>
      </c>
      <c r="H5579" s="2" t="n">
        <v>46</v>
      </c>
      <c r="I5579" s="2" t="n">
        <v>0</v>
      </c>
      <c r="J5579" s="2" t="inlineStr">
        <is>
          <t>GPA</t>
        </is>
      </c>
    </row>
    <row r="5580">
      <c r="A5580" s="2" t="n">
        <v>8</v>
      </c>
      <c r="B5580" s="2" t="n">
        <v>7801</v>
      </c>
      <c r="C5580" s="2" t="inlineStr">
        <is>
          <t>SEPARACAO</t>
        </is>
      </c>
      <c r="D5580" s="2" t="inlineStr">
        <is>
          <t>5998999</t>
        </is>
      </c>
      <c r="E5580" s="2" t="inlineStr">
        <is>
          <t>Samuel Udoka Godwin</t>
        </is>
      </c>
      <c r="F5580" s="2" t="n">
        <v>4770</v>
      </c>
      <c r="G5580" s="2" t="n">
        <v>67.52</v>
      </c>
      <c r="H5580" s="2" t="n">
        <v>71</v>
      </c>
      <c r="I5580" s="2" t="n">
        <v>0</v>
      </c>
      <c r="J5580" s="2" t="inlineStr">
        <is>
          <t>GPA</t>
        </is>
      </c>
    </row>
    <row r="5581">
      <c r="A5581" s="2" t="n">
        <v>8</v>
      </c>
      <c r="B5581" s="2" t="n">
        <v>7801</v>
      </c>
      <c r="C5581" s="2" t="inlineStr">
        <is>
          <t>SEPARACAO</t>
        </is>
      </c>
      <c r="D5581" s="2" t="inlineStr">
        <is>
          <t>5999197</t>
        </is>
      </c>
      <c r="E5581" s="2" t="inlineStr">
        <is>
          <t>Marcelo Takao Ono</t>
        </is>
      </c>
      <c r="F5581" s="2" t="n">
        <v>5406</v>
      </c>
      <c r="G5581" s="2" t="n">
        <v>104.92</v>
      </c>
      <c r="H5581" s="2" t="n">
        <v>52</v>
      </c>
      <c r="I5581" s="2" t="n">
        <v>0</v>
      </c>
      <c r="J5581" s="2" t="inlineStr">
        <is>
          <t>GPA</t>
        </is>
      </c>
    </row>
    <row r="5582">
      <c r="A5582" s="2" t="n">
        <v>8</v>
      </c>
      <c r="B5582" s="2" t="n">
        <v>7801</v>
      </c>
      <c r="C5582" s="2" t="inlineStr">
        <is>
          <t>SEPARACAO</t>
        </is>
      </c>
      <c r="D5582" s="2" t="inlineStr">
        <is>
          <t>5999367</t>
        </is>
      </c>
      <c r="E5582" s="2" t="inlineStr">
        <is>
          <t>Stephen Emeka</t>
        </is>
      </c>
      <c r="F5582" s="2" t="n">
        <v>3293</v>
      </c>
      <c r="G5582" s="2" t="n">
        <v>61.21</v>
      </c>
      <c r="H5582" s="2" t="n">
        <v>54</v>
      </c>
      <c r="I5582" s="2" t="n">
        <v>0</v>
      </c>
      <c r="J5582" s="2" t="inlineStr">
        <is>
          <t>GPA</t>
        </is>
      </c>
    </row>
    <row r="5583">
      <c r="A5583" s="2" t="n">
        <v>8</v>
      </c>
      <c r="B5583" s="2" t="n">
        <v>7801</v>
      </c>
      <c r="C5583" s="2" t="inlineStr">
        <is>
          <t>SEPARACAO</t>
        </is>
      </c>
      <c r="D5583" s="2" t="inlineStr">
        <is>
          <t>5999553</t>
        </is>
      </c>
      <c r="E5583" s="2" t="inlineStr">
        <is>
          <t>Maria Valdelene Dos Santos Souza</t>
        </is>
      </c>
      <c r="F5583" s="2" t="n">
        <v>779</v>
      </c>
      <c r="G5583" s="2" t="n">
        <v>20.32</v>
      </c>
      <c r="H5583" s="2" t="n">
        <v>38</v>
      </c>
      <c r="I5583" s="2" t="n">
        <v>0</v>
      </c>
      <c r="J5583" s="2" t="inlineStr">
        <is>
          <t>GPA</t>
        </is>
      </c>
    </row>
    <row r="5584">
      <c r="A5584" s="2" t="n">
        <v>8</v>
      </c>
      <c r="B5584" s="2" t="n">
        <v>7801</v>
      </c>
      <c r="C5584" s="2" t="inlineStr">
        <is>
          <t>SEPARACAO</t>
        </is>
      </c>
      <c r="D5584" s="2" t="inlineStr">
        <is>
          <t>5999588</t>
        </is>
      </c>
      <c r="E5584" s="2" t="inlineStr">
        <is>
          <t>Roberia Maria Pereira</t>
        </is>
      </c>
      <c r="F5584" s="2" t="n">
        <v>568</v>
      </c>
      <c r="G5584" s="2" t="n">
        <v>16.22</v>
      </c>
      <c r="H5584" s="2" t="n">
        <v>35</v>
      </c>
      <c r="I5584" s="2" t="n">
        <v>0</v>
      </c>
      <c r="J5584" s="2" t="inlineStr">
        <is>
          <t>GPA</t>
        </is>
      </c>
    </row>
    <row r="5585">
      <c r="A5585" s="2" t="n">
        <v>8</v>
      </c>
      <c r="B5585" s="2" t="n">
        <v>7801</v>
      </c>
      <c r="C5585" s="2" t="inlineStr">
        <is>
          <t>SEPARACAO</t>
        </is>
      </c>
      <c r="D5585" s="2" t="inlineStr">
        <is>
          <t>5999650</t>
        </is>
      </c>
      <c r="E5585" s="2" t="inlineStr">
        <is>
          <t>Edvania Andrade De Oliveira</t>
        </is>
      </c>
      <c r="F5585" s="2" t="n">
        <v>3688</v>
      </c>
      <c r="G5585" s="2" t="n">
        <v>136.15</v>
      </c>
      <c r="H5585" s="2" t="n">
        <v>27</v>
      </c>
      <c r="I5585" s="2" t="n">
        <v>0</v>
      </c>
      <c r="J5585" s="2" t="inlineStr">
        <is>
          <t>GPA</t>
        </is>
      </c>
    </row>
    <row r="5586">
      <c r="A5586" s="2" t="n">
        <v>8</v>
      </c>
      <c r="B5586" s="2" t="n">
        <v>7801</v>
      </c>
      <c r="C5586" s="2" t="inlineStr">
        <is>
          <t>SEPARACAO</t>
        </is>
      </c>
      <c r="D5586" s="2" t="inlineStr">
        <is>
          <t>5999790</t>
        </is>
      </c>
      <c r="E5586" s="2" t="inlineStr">
        <is>
          <t>Chukwudi Ikechukwu Obidi</t>
        </is>
      </c>
      <c r="F5586" s="2" t="n">
        <v>10616</v>
      </c>
      <c r="G5586" s="2" t="n">
        <v>123.04</v>
      </c>
      <c r="H5586" s="2" t="n">
        <v>86</v>
      </c>
      <c r="I5586" s="2" t="n">
        <v>0</v>
      </c>
      <c r="J5586" s="2" t="inlineStr">
        <is>
          <t>GPA</t>
        </is>
      </c>
    </row>
    <row r="5587">
      <c r="A5587" s="2" t="n">
        <v>8</v>
      </c>
      <c r="B5587" s="2" t="n">
        <v>7801</v>
      </c>
      <c r="C5587" s="2" t="inlineStr">
        <is>
          <t>SEPARACAO</t>
        </is>
      </c>
      <c r="D5587" s="2" t="inlineStr">
        <is>
          <t>6001025</t>
        </is>
      </c>
      <c r="E5587" s="2" t="inlineStr">
        <is>
          <t>Brenda Alexandre De Lima Brito</t>
        </is>
      </c>
      <c r="F5587" s="2" t="n">
        <v>4349</v>
      </c>
      <c r="G5587" s="2" t="n">
        <v>114.66</v>
      </c>
      <c r="H5587" s="2" t="n">
        <v>38</v>
      </c>
      <c r="I5587" s="2" t="n">
        <v>0</v>
      </c>
      <c r="J5587" s="2" t="inlineStr">
        <is>
          <t>GPA</t>
        </is>
      </c>
    </row>
    <row r="5588">
      <c r="A5588" s="2" t="n">
        <v>8</v>
      </c>
      <c r="B5588" s="2" t="n">
        <v>7801</v>
      </c>
      <c r="C5588" s="2" t="inlineStr">
        <is>
          <t>SEPARACAO</t>
        </is>
      </c>
      <c r="D5588" s="2" t="inlineStr">
        <is>
          <t>6001130</t>
        </is>
      </c>
      <c r="E5588" s="2" t="inlineStr">
        <is>
          <t>Gustavo Jardim Pereira</t>
        </is>
      </c>
      <c r="F5588" s="2" t="n">
        <v>2749</v>
      </c>
      <c r="G5588" s="2" t="n">
        <v>43.85</v>
      </c>
      <c r="H5588" s="2" t="n">
        <v>63</v>
      </c>
      <c r="I5588" s="2" t="n">
        <v>0</v>
      </c>
      <c r="J5588" s="2" t="inlineStr">
        <is>
          <t>GPA</t>
        </is>
      </c>
    </row>
    <row r="5589">
      <c r="A5589" s="2" t="n">
        <v>8</v>
      </c>
      <c r="B5589" s="2" t="n">
        <v>7801</v>
      </c>
      <c r="C5589" s="2" t="inlineStr">
        <is>
          <t>SEPARACAO</t>
        </is>
      </c>
      <c r="D5589" s="2" t="inlineStr">
        <is>
          <t>6001181</t>
        </is>
      </c>
      <c r="E5589" s="2" t="inlineStr">
        <is>
          <t>Innocent Emeka Okolo</t>
        </is>
      </c>
      <c r="F5589" s="2" t="n">
        <v>8424</v>
      </c>
      <c r="G5589" s="2" t="n">
        <v>112.54</v>
      </c>
      <c r="H5589" s="2" t="n">
        <v>75</v>
      </c>
      <c r="I5589" s="2" t="n">
        <v>0</v>
      </c>
      <c r="J5589" s="2" t="inlineStr">
        <is>
          <t>GPA</t>
        </is>
      </c>
    </row>
    <row r="5590">
      <c r="A5590" s="2" t="n">
        <v>8</v>
      </c>
      <c r="B5590" s="2" t="n">
        <v>7801</v>
      </c>
      <c r="C5590" s="2" t="inlineStr">
        <is>
          <t>SEPARACAO</t>
        </is>
      </c>
      <c r="D5590" s="2" t="inlineStr">
        <is>
          <t>6001203</t>
        </is>
      </c>
      <c r="E5590" s="2" t="inlineStr">
        <is>
          <t>Marcelo Sousa Dos Santos</t>
        </is>
      </c>
      <c r="F5590" s="2" t="n">
        <v>7410</v>
      </c>
      <c r="G5590" s="2" t="n">
        <v>104.98</v>
      </c>
      <c r="H5590" s="2" t="n">
        <v>71</v>
      </c>
      <c r="I5590" s="2" t="n">
        <v>0</v>
      </c>
      <c r="J5590" s="2" t="inlineStr">
        <is>
          <t>GPA</t>
        </is>
      </c>
    </row>
    <row r="5591">
      <c r="A5591" s="2" t="n">
        <v>8</v>
      </c>
      <c r="B5591" s="2" t="n">
        <v>7801</v>
      </c>
      <c r="C5591" s="2" t="inlineStr">
        <is>
          <t>SEPARACAO</t>
        </is>
      </c>
      <c r="D5591" s="2" t="inlineStr">
        <is>
          <t>6001238</t>
        </is>
      </c>
      <c r="E5591" s="2" t="inlineStr">
        <is>
          <t>Karine Da Silva Ferreira</t>
        </is>
      </c>
      <c r="F5591" s="2" t="n">
        <v>525</v>
      </c>
      <c r="G5591" s="2" t="n">
        <v>27.28</v>
      </c>
      <c r="H5591" s="2" t="n">
        <v>19</v>
      </c>
      <c r="I5591" s="2" t="n">
        <v>0</v>
      </c>
      <c r="J5591" s="2" t="inlineStr">
        <is>
          <t>GPA</t>
        </is>
      </c>
    </row>
    <row r="5592">
      <c r="A5592" s="2" t="n">
        <v>8</v>
      </c>
      <c r="B5592" s="2" t="n">
        <v>7801</v>
      </c>
      <c r="C5592" s="2" t="inlineStr">
        <is>
          <t>SEPARACAO</t>
        </is>
      </c>
      <c r="D5592" s="2" t="inlineStr">
        <is>
          <t>6001300</t>
        </is>
      </c>
      <c r="E5592" s="2" t="inlineStr">
        <is>
          <t>Andre Silva Castro</t>
        </is>
      </c>
      <c r="F5592" s="2" t="n">
        <v>8784</v>
      </c>
      <c r="G5592" s="2" t="n">
        <v>120.62</v>
      </c>
      <c r="H5592" s="2" t="n">
        <v>73</v>
      </c>
      <c r="I5592" s="2" t="n">
        <v>0</v>
      </c>
      <c r="J5592" s="2" t="inlineStr">
        <is>
          <t>GPA</t>
        </is>
      </c>
    </row>
    <row r="5593">
      <c r="A5593" s="2" t="n">
        <v>8</v>
      </c>
      <c r="B5593" s="2" t="n">
        <v>7801</v>
      </c>
      <c r="C5593" s="2" t="inlineStr">
        <is>
          <t>SEPARACAO</t>
        </is>
      </c>
      <c r="D5593" s="2" t="inlineStr">
        <is>
          <t>6001335</t>
        </is>
      </c>
      <c r="E5593" s="2" t="inlineStr">
        <is>
          <t>Marcelo Adriano De Oliveira</t>
        </is>
      </c>
      <c r="F5593" s="2" t="n">
        <v>3999</v>
      </c>
      <c r="G5593" s="2" t="n">
        <v>69.97</v>
      </c>
      <c r="H5593" s="2" t="n">
        <v>57</v>
      </c>
      <c r="I5593" s="2" t="n">
        <v>0</v>
      </c>
      <c r="J5593" s="2" t="inlineStr">
        <is>
          <t>GPA</t>
        </is>
      </c>
    </row>
    <row r="5594">
      <c r="A5594" s="2" t="n">
        <v>8</v>
      </c>
      <c r="B5594" s="2" t="n">
        <v>7801</v>
      </c>
      <c r="C5594" s="2" t="inlineStr">
        <is>
          <t>SEPARACAO</t>
        </is>
      </c>
      <c r="D5594" s="2" t="inlineStr">
        <is>
          <t>6001360</t>
        </is>
      </c>
      <c r="E5594" s="2" t="inlineStr">
        <is>
          <t>Karen Cristina Santana Souza</t>
        </is>
      </c>
      <c r="F5594" s="2" t="n">
        <v>5762</v>
      </c>
      <c r="G5594" s="2" t="n">
        <v>100.42</v>
      </c>
      <c r="H5594" s="2" t="n">
        <v>57</v>
      </c>
      <c r="I5594" s="2" t="n">
        <v>0</v>
      </c>
      <c r="J5594" s="2" t="inlineStr">
        <is>
          <t>GPA</t>
        </is>
      </c>
    </row>
    <row r="5595">
      <c r="A5595" s="2" t="n">
        <v>8</v>
      </c>
      <c r="B5595" s="2" t="n">
        <v>7801</v>
      </c>
      <c r="C5595" s="2" t="inlineStr">
        <is>
          <t>SEPARACAO</t>
        </is>
      </c>
      <c r="D5595" s="2" t="inlineStr">
        <is>
          <t>6001572</t>
        </is>
      </c>
      <c r="E5595" s="2" t="inlineStr">
        <is>
          <t>Grasiele Barbosa Dos Santos</t>
        </is>
      </c>
      <c r="F5595" s="2" t="n">
        <v>1655</v>
      </c>
      <c r="G5595" s="2" t="n">
        <v>44.35</v>
      </c>
      <c r="H5595" s="2" t="n">
        <v>37</v>
      </c>
      <c r="I5595" s="2" t="n">
        <v>0</v>
      </c>
      <c r="J5595" s="2" t="inlineStr">
        <is>
          <t>GPA</t>
        </is>
      </c>
    </row>
    <row r="5596">
      <c r="A5596" s="2" t="n">
        <v>8</v>
      </c>
      <c r="B5596" s="2" t="n">
        <v>7801</v>
      </c>
      <c r="C5596" s="2" t="inlineStr">
        <is>
          <t>SEPARACAO</t>
        </is>
      </c>
      <c r="D5596" s="2" t="inlineStr">
        <is>
          <t>6001742</t>
        </is>
      </c>
      <c r="E5596" s="2" t="inlineStr">
        <is>
          <t>Milena Alves Rodrigues</t>
        </is>
      </c>
      <c r="F5596" s="2" t="n">
        <v>6153</v>
      </c>
      <c r="G5596" s="2" t="n">
        <v>111.2</v>
      </c>
      <c r="H5596" s="2" t="n">
        <v>55</v>
      </c>
      <c r="I5596" s="2" t="n">
        <v>0</v>
      </c>
      <c r="J5596" s="2" t="inlineStr">
        <is>
          <t>GPA</t>
        </is>
      </c>
    </row>
    <row r="5597">
      <c r="A5597" s="2" t="n">
        <v>8</v>
      </c>
      <c r="B5597" s="2" t="n">
        <v>7801</v>
      </c>
      <c r="C5597" s="2" t="inlineStr">
        <is>
          <t>SEPARACAO</t>
        </is>
      </c>
      <c r="D5597" s="2" t="inlineStr">
        <is>
          <t>6001947</t>
        </is>
      </c>
      <c r="E5597" s="2" t="inlineStr">
        <is>
          <t>Tassiane De Barros Oliveira</t>
        </is>
      </c>
      <c r="F5597" s="2" t="n">
        <v>1302</v>
      </c>
      <c r="G5597" s="2" t="n">
        <v>43.67</v>
      </c>
      <c r="H5597" s="2" t="n">
        <v>30</v>
      </c>
      <c r="I5597" s="2" t="n">
        <v>0</v>
      </c>
      <c r="J5597" s="2" t="inlineStr">
        <is>
          <t>GPA</t>
        </is>
      </c>
    </row>
    <row r="5598">
      <c r="A5598" s="2" t="n">
        <v>8</v>
      </c>
      <c r="B5598" s="2" t="n">
        <v>7801</v>
      </c>
      <c r="C5598" s="2" t="inlineStr">
        <is>
          <t>SEPARACAO</t>
        </is>
      </c>
      <c r="D5598" s="2" t="inlineStr">
        <is>
          <t>6002854</t>
        </is>
      </c>
      <c r="E5598" s="2" t="inlineStr">
        <is>
          <t>Bruno Miro Da Silva</t>
        </is>
      </c>
      <c r="F5598" s="2" t="n">
        <v>300</v>
      </c>
      <c r="G5598" s="2" t="n">
        <v>5.21</v>
      </c>
      <c r="H5598" s="2" t="n">
        <v>58</v>
      </c>
      <c r="I5598" s="2" t="n">
        <v>0</v>
      </c>
      <c r="J5598" s="2" t="inlineStr">
        <is>
          <t>GPA</t>
        </is>
      </c>
    </row>
    <row r="5599">
      <c r="A5599" s="2" t="n">
        <v>8</v>
      </c>
      <c r="B5599" s="2" t="n">
        <v>7801</v>
      </c>
      <c r="C5599" s="2" t="inlineStr">
        <is>
          <t>SEPARACAO</t>
        </is>
      </c>
      <c r="D5599" s="2" t="inlineStr">
        <is>
          <t>6003753</t>
        </is>
      </c>
      <c r="E5599" s="2" t="inlineStr">
        <is>
          <t>Vitoria Beatriz De Oliveira Andrade</t>
        </is>
      </c>
      <c r="F5599" s="2" t="n">
        <v>4859</v>
      </c>
      <c r="G5599" s="2" t="n">
        <v>104.76</v>
      </c>
      <c r="H5599" s="2" t="n">
        <v>46</v>
      </c>
      <c r="I5599" s="2" t="n">
        <v>0</v>
      </c>
      <c r="J5599" s="2" t="inlineStr">
        <is>
          <t>GPA</t>
        </is>
      </c>
    </row>
    <row r="5600">
      <c r="A5600" s="2" t="n">
        <v>8</v>
      </c>
      <c r="B5600" s="2" t="n">
        <v>7801</v>
      </c>
      <c r="C5600" s="2" t="inlineStr">
        <is>
          <t>SEPARACAO</t>
        </is>
      </c>
      <c r="D5600" s="2" t="inlineStr">
        <is>
          <t>6003850</t>
        </is>
      </c>
      <c r="E5600" s="2" t="inlineStr">
        <is>
          <t>Reginaldo Domingos Dos Santos</t>
        </is>
      </c>
      <c r="F5600" s="2" t="n">
        <v>5949</v>
      </c>
      <c r="G5600" s="2" t="n">
        <v>105.51</v>
      </c>
      <c r="H5600" s="2" t="n">
        <v>56</v>
      </c>
      <c r="I5600" s="2" t="n">
        <v>0</v>
      </c>
      <c r="J5600" s="2" t="inlineStr">
        <is>
          <t>GPA</t>
        </is>
      </c>
    </row>
    <row r="5601">
      <c r="A5601" s="2" t="n">
        <v>8</v>
      </c>
      <c r="B5601" s="2" t="n">
        <v>7801</v>
      </c>
      <c r="C5601" s="2" t="inlineStr">
        <is>
          <t>SEPARACAO</t>
        </is>
      </c>
      <c r="D5601" s="2" t="inlineStr">
        <is>
          <t>6004547</t>
        </is>
      </c>
      <c r="E5601" s="2" t="inlineStr">
        <is>
          <t>Lucilia Maria Amorim</t>
        </is>
      </c>
      <c r="F5601" s="2" t="n">
        <v>3550</v>
      </c>
      <c r="G5601" s="2" t="n">
        <v>78.63</v>
      </c>
      <c r="H5601" s="2" t="n">
        <v>45</v>
      </c>
      <c r="I5601" s="2" t="n">
        <v>0</v>
      </c>
      <c r="J5601" s="2" t="inlineStr">
        <is>
          <t>GPA</t>
        </is>
      </c>
    </row>
    <row r="5602">
      <c r="A5602" s="2" t="n">
        <v>8</v>
      </c>
      <c r="B5602" s="2" t="n">
        <v>7801</v>
      </c>
      <c r="C5602" s="2" t="inlineStr">
        <is>
          <t>SEPARACAO</t>
        </is>
      </c>
      <c r="D5602" s="2" t="inlineStr">
        <is>
          <t>6005764</t>
        </is>
      </c>
      <c r="E5602" s="2" t="inlineStr">
        <is>
          <t>Chinonso Stephen Onuegbu</t>
        </is>
      </c>
      <c r="F5602" s="2" t="n">
        <v>9489</v>
      </c>
      <c r="G5602" s="2" t="n">
        <v>107.59</v>
      </c>
      <c r="H5602" s="2" t="n">
        <v>88</v>
      </c>
      <c r="I5602" s="2" t="n">
        <v>0</v>
      </c>
      <c r="J5602" s="2" t="inlineStr">
        <is>
          <t>GPA</t>
        </is>
      </c>
    </row>
    <row r="5603">
      <c r="A5603" s="2" t="n">
        <v>8</v>
      </c>
      <c r="B5603" s="2" t="n">
        <v>7801</v>
      </c>
      <c r="C5603" s="2" t="inlineStr">
        <is>
          <t>SEPARACAO</t>
        </is>
      </c>
      <c r="D5603" s="2" t="inlineStr">
        <is>
          <t>6005802</t>
        </is>
      </c>
      <c r="E5603" s="2" t="inlineStr">
        <is>
          <t>Susana Mangueira De Sousa</t>
        </is>
      </c>
      <c r="F5603" s="2" t="n">
        <v>4653</v>
      </c>
      <c r="G5603" s="2" t="n">
        <v>99.13</v>
      </c>
      <c r="H5603" s="2" t="n">
        <v>47</v>
      </c>
      <c r="I5603" s="2" t="n">
        <v>0</v>
      </c>
      <c r="J5603" s="2" t="inlineStr">
        <is>
          <t>GPA</t>
        </is>
      </c>
    </row>
    <row r="5604">
      <c r="A5604" s="2" t="n">
        <v>8</v>
      </c>
      <c r="B5604" s="2" t="n">
        <v>7801</v>
      </c>
      <c r="C5604" s="2" t="inlineStr">
        <is>
          <t>SEPARACAO</t>
        </is>
      </c>
      <c r="D5604" s="2" t="inlineStr">
        <is>
          <t>6006175</t>
        </is>
      </c>
      <c r="E5604" s="2" t="inlineStr">
        <is>
          <t>Leandro Andrade</t>
        </is>
      </c>
      <c r="F5604" s="2" t="n">
        <v>7850</v>
      </c>
      <c r="G5604" s="2" t="n">
        <v>127.5</v>
      </c>
      <c r="H5604" s="2" t="n">
        <v>62</v>
      </c>
      <c r="I5604" s="2" t="n">
        <v>0</v>
      </c>
      <c r="J5604" s="2" t="inlineStr">
        <is>
          <t>GPA</t>
        </is>
      </c>
    </row>
    <row r="5605">
      <c r="A5605" s="2" t="n">
        <v>8</v>
      </c>
      <c r="B5605" s="2" t="n">
        <v>7801</v>
      </c>
      <c r="C5605" s="2" t="inlineStr">
        <is>
          <t>SEPARACAO</t>
        </is>
      </c>
      <c r="D5605" s="2" t="inlineStr">
        <is>
          <t>6006833</t>
        </is>
      </c>
      <c r="E5605" s="2" t="inlineStr">
        <is>
          <t>Misael Gomes</t>
        </is>
      </c>
      <c r="F5605" s="2" t="n">
        <v>3940</v>
      </c>
      <c r="G5605" s="2" t="n">
        <v>96.59999999999999</v>
      </c>
      <c r="H5605" s="2" t="n">
        <v>41</v>
      </c>
      <c r="I5605" s="2" t="n">
        <v>0</v>
      </c>
      <c r="J5605" s="2" t="inlineStr">
        <is>
          <t>GPA</t>
        </is>
      </c>
    </row>
    <row r="5606">
      <c r="A5606" s="2" t="n">
        <v>8</v>
      </c>
      <c r="B5606" s="2" t="n">
        <v>7801</v>
      </c>
      <c r="C5606" s="2" t="inlineStr">
        <is>
          <t>SEPARACAO</t>
        </is>
      </c>
      <c r="D5606" s="2" t="inlineStr">
        <is>
          <t>6006884</t>
        </is>
      </c>
      <c r="E5606" s="2" t="inlineStr">
        <is>
          <t>Vinicius Marcelino Da Silva</t>
        </is>
      </c>
      <c r="F5606" s="2" t="n">
        <v>7418</v>
      </c>
      <c r="G5606" s="2" t="n">
        <v>111.67</v>
      </c>
      <c r="H5606" s="2" t="n">
        <v>66</v>
      </c>
      <c r="I5606" s="2" t="n">
        <v>0</v>
      </c>
      <c r="J5606" s="2" t="inlineStr">
        <is>
          <t>GPA</t>
        </is>
      </c>
    </row>
    <row r="5607">
      <c r="A5607" s="2" t="n">
        <v>8</v>
      </c>
      <c r="B5607" s="2" t="n">
        <v>7801</v>
      </c>
      <c r="C5607" s="2" t="inlineStr">
        <is>
          <t>SEPARACAO</t>
        </is>
      </c>
      <c r="D5607" s="2" t="inlineStr">
        <is>
          <t>6007260</t>
        </is>
      </c>
      <c r="E5607" s="2" t="inlineStr">
        <is>
          <t>Caua Pereira Nogueira</t>
        </is>
      </c>
      <c r="F5607" s="2" t="n">
        <v>2348</v>
      </c>
      <c r="G5607" s="2" t="n">
        <v>41.63</v>
      </c>
      <c r="H5607" s="2" t="n">
        <v>56</v>
      </c>
      <c r="I5607" s="2" t="n">
        <v>0</v>
      </c>
      <c r="J5607" s="2" t="inlineStr">
        <is>
          <t>GPA</t>
        </is>
      </c>
    </row>
    <row r="5608">
      <c r="A5608" s="2" t="n">
        <v>8</v>
      </c>
      <c r="B5608" s="2" t="n">
        <v>7801</v>
      </c>
      <c r="C5608" s="2" t="inlineStr">
        <is>
          <t>SEPARACAO</t>
        </is>
      </c>
      <c r="D5608" s="2" t="inlineStr">
        <is>
          <t>6008089</t>
        </is>
      </c>
      <c r="E5608" s="2" t="inlineStr">
        <is>
          <t>Isaias De Freitas De Jesus</t>
        </is>
      </c>
      <c r="F5608" s="2" t="n">
        <v>1048</v>
      </c>
      <c r="G5608" s="2" t="n">
        <v>51.07</v>
      </c>
      <c r="H5608" s="2" t="n">
        <v>21</v>
      </c>
      <c r="I5608" s="2" t="n">
        <v>0</v>
      </c>
      <c r="J5608" s="2" t="inlineStr">
        <is>
          <t>GPA</t>
        </is>
      </c>
    </row>
    <row r="5609">
      <c r="A5609" s="2" t="n">
        <v>8</v>
      </c>
      <c r="B5609" s="2" t="n">
        <v>7801</v>
      </c>
      <c r="C5609" s="2" t="inlineStr">
        <is>
          <t>SEPARACAO</t>
        </is>
      </c>
      <c r="D5609" s="2" t="inlineStr">
        <is>
          <t>6008208</t>
        </is>
      </c>
      <c r="E5609" s="2" t="inlineStr">
        <is>
          <t>Tamires Gisele Leoncio Da Silva</t>
        </is>
      </c>
      <c r="F5609" s="2" t="n">
        <v>1400</v>
      </c>
      <c r="G5609" s="2" t="n">
        <v>50.41</v>
      </c>
      <c r="H5609" s="2" t="n">
        <v>28</v>
      </c>
      <c r="I5609" s="2" t="n">
        <v>0</v>
      </c>
      <c r="J5609" s="2" t="inlineStr">
        <is>
          <t>GPA</t>
        </is>
      </c>
    </row>
    <row r="5610">
      <c r="A5610" s="2" t="n">
        <v>8</v>
      </c>
      <c r="B5610" s="2" t="n">
        <v>7801</v>
      </c>
      <c r="C5610" s="2" t="inlineStr">
        <is>
          <t>SEPARACAO</t>
        </is>
      </c>
      <c r="D5610" s="2" t="inlineStr">
        <is>
          <t>6008224</t>
        </is>
      </c>
      <c r="E5610" s="2" t="inlineStr">
        <is>
          <t>Ikenna Edward Okorie</t>
        </is>
      </c>
      <c r="F5610" s="2" t="n">
        <v>2503</v>
      </c>
      <c r="G5610" s="2" t="n">
        <v>62.39</v>
      </c>
      <c r="H5610" s="2" t="n">
        <v>40</v>
      </c>
      <c r="I5610" s="2" t="n">
        <v>0</v>
      </c>
      <c r="J5610" s="2" t="inlineStr">
        <is>
          <t>GPA</t>
        </is>
      </c>
    </row>
    <row r="5611">
      <c r="A5611" s="2" t="n">
        <v>8</v>
      </c>
      <c r="B5611" s="2" t="n">
        <v>7801</v>
      </c>
      <c r="C5611" s="2" t="inlineStr">
        <is>
          <t>SEPARACAO</t>
        </is>
      </c>
      <c r="D5611" s="2" t="inlineStr">
        <is>
          <t>6010539</t>
        </is>
      </c>
      <c r="E5611" s="2" t="inlineStr">
        <is>
          <t>Paul Madueke Nwatu</t>
        </is>
      </c>
      <c r="F5611" s="2" t="n">
        <v>6693</v>
      </c>
      <c r="G5611" s="2" t="n">
        <v>131.22</v>
      </c>
      <c r="H5611" s="2" t="n">
        <v>51</v>
      </c>
      <c r="I5611" s="2" t="n">
        <v>0</v>
      </c>
      <c r="J5611" s="2" t="inlineStr">
        <is>
          <t>GPA</t>
        </is>
      </c>
    </row>
    <row r="5612">
      <c r="A5612" s="2" t="n">
        <v>8</v>
      </c>
      <c r="B5612" s="2" t="n">
        <v>7801</v>
      </c>
      <c r="C5612" s="2" t="inlineStr">
        <is>
          <t>SEPARACAO</t>
        </is>
      </c>
      <c r="D5612" s="2" t="inlineStr">
        <is>
          <t>6010660</t>
        </is>
      </c>
      <c r="E5612" s="2" t="inlineStr">
        <is>
          <t>Kenneth Emenike Atuh</t>
        </is>
      </c>
      <c r="F5612" s="2" t="n">
        <v>6323</v>
      </c>
      <c r="G5612" s="2" t="n">
        <v>129.01</v>
      </c>
      <c r="H5612" s="2" t="n">
        <v>49</v>
      </c>
      <c r="I5612" s="2" t="n">
        <v>0</v>
      </c>
      <c r="J5612" s="2" t="inlineStr">
        <is>
          <t>GPA</t>
        </is>
      </c>
    </row>
    <row r="5613">
      <c r="A5613" s="2" t="n">
        <v>8</v>
      </c>
      <c r="B5613" s="2" t="n">
        <v>7801</v>
      </c>
      <c r="C5613" s="2" t="inlineStr">
        <is>
          <t>SEPARACAO</t>
        </is>
      </c>
      <c r="D5613" s="2" t="inlineStr">
        <is>
          <t>6010725</t>
        </is>
      </c>
      <c r="E5613" s="2" t="inlineStr">
        <is>
          <t>Chidi Okere</t>
        </is>
      </c>
      <c r="F5613" s="2" t="n">
        <v>5430</v>
      </c>
      <c r="G5613" s="2" t="n">
        <v>136.29</v>
      </c>
      <c r="H5613" s="2" t="n">
        <v>40</v>
      </c>
      <c r="I5613" s="2" t="n">
        <v>0</v>
      </c>
      <c r="J5613" s="2" t="inlineStr">
        <is>
          <t>GPA</t>
        </is>
      </c>
    </row>
    <row r="5614">
      <c r="A5614" s="2" t="n">
        <v>8</v>
      </c>
      <c r="B5614" s="2" t="n">
        <v>7801</v>
      </c>
      <c r="C5614" s="2" t="inlineStr">
        <is>
          <t>ATIVIDADE OP. EMP.</t>
        </is>
      </c>
      <c r="D5614" s="2" t="inlineStr">
        <is>
          <t>601139</t>
        </is>
      </c>
      <c r="E5614" s="2" t="inlineStr">
        <is>
          <t>LUIZ DE SOUSA ALVES PEREIRA</t>
        </is>
      </c>
      <c r="F5614" s="2" t="n">
        <v>21</v>
      </c>
      <c r="G5614" s="2" t="n">
        <v>6.49</v>
      </c>
      <c r="H5614" s="2" t="n">
        <v>3</v>
      </c>
      <c r="I5614" s="2" t="n">
        <v>0</v>
      </c>
      <c r="J5614" s="2" t="inlineStr">
        <is>
          <t>GPA</t>
        </is>
      </c>
    </row>
    <row r="5615">
      <c r="A5615" s="2" t="n">
        <v>8</v>
      </c>
      <c r="B5615" s="2" t="n">
        <v>7801</v>
      </c>
      <c r="C5615" s="2" t="inlineStr">
        <is>
          <t>SEPARACAO</t>
        </is>
      </c>
      <c r="D5615" s="2" t="inlineStr">
        <is>
          <t>6012213</t>
        </is>
      </c>
      <c r="E5615" s="2" t="inlineStr">
        <is>
          <t>Maria Alaide Pereira Nogueira Santos</t>
        </is>
      </c>
      <c r="F5615" s="2" t="n">
        <v>2670</v>
      </c>
      <c r="G5615" s="2" t="n">
        <v>139.89</v>
      </c>
      <c r="H5615" s="2" t="n">
        <v>19</v>
      </c>
      <c r="I5615" s="2" t="n">
        <v>0</v>
      </c>
      <c r="J5615" s="2" t="inlineStr">
        <is>
          <t>GPA</t>
        </is>
      </c>
    </row>
    <row r="5616">
      <c r="A5616" s="2" t="n">
        <v>8</v>
      </c>
      <c r="B5616" s="2" t="n">
        <v>7801</v>
      </c>
      <c r="C5616" s="2" t="inlineStr">
        <is>
          <t>SEPARACAO</t>
        </is>
      </c>
      <c r="D5616" s="2" t="inlineStr">
        <is>
          <t>6012221</t>
        </is>
      </c>
      <c r="E5616" s="2" t="inlineStr">
        <is>
          <t>Kamilly Costa Do Rosario Borges</t>
        </is>
      </c>
      <c r="F5616" s="2" t="n">
        <v>2878</v>
      </c>
      <c r="G5616" s="2" t="n">
        <v>91.78</v>
      </c>
      <c r="H5616" s="2" t="n">
        <v>31</v>
      </c>
      <c r="I5616" s="2" t="n">
        <v>0</v>
      </c>
      <c r="J5616" s="2" t="inlineStr">
        <is>
          <t>GPA</t>
        </is>
      </c>
    </row>
    <row r="5617">
      <c r="A5617" s="2" t="n">
        <v>8</v>
      </c>
      <c r="B5617" s="2" t="n">
        <v>7801</v>
      </c>
      <c r="C5617" s="2" t="inlineStr">
        <is>
          <t>SEPARACAO</t>
        </is>
      </c>
      <c r="D5617" s="2" t="inlineStr">
        <is>
          <t>6012256</t>
        </is>
      </c>
      <c r="E5617" s="2" t="inlineStr">
        <is>
          <t>Thamires Jordana Barros Rosa</t>
        </is>
      </c>
      <c r="F5617" s="2" t="n">
        <v>3177</v>
      </c>
      <c r="G5617" s="2" t="n">
        <v>83.31</v>
      </c>
      <c r="H5617" s="2" t="n">
        <v>38</v>
      </c>
      <c r="I5617" s="2" t="n">
        <v>0</v>
      </c>
      <c r="J5617" s="2" t="inlineStr">
        <is>
          <t>GPA</t>
        </is>
      </c>
    </row>
    <row r="5618">
      <c r="A5618" s="2" t="n">
        <v>8</v>
      </c>
      <c r="B5618" s="2" t="n">
        <v>7801</v>
      </c>
      <c r="C5618" s="2" t="inlineStr">
        <is>
          <t>SEPARACAO</t>
        </is>
      </c>
      <c r="D5618" s="2" t="inlineStr">
        <is>
          <t>6012280</t>
        </is>
      </c>
      <c r="E5618" s="2" t="inlineStr">
        <is>
          <t>Moroni Siqueira Inacio</t>
        </is>
      </c>
      <c r="F5618" s="2" t="n">
        <v>5873</v>
      </c>
      <c r="G5618" s="2" t="n">
        <v>91.18000000000001</v>
      </c>
      <c r="H5618" s="2" t="n">
        <v>64</v>
      </c>
      <c r="I5618" s="2" t="n">
        <v>0</v>
      </c>
      <c r="J5618" s="2" t="inlineStr">
        <is>
          <t>GPA</t>
        </is>
      </c>
    </row>
    <row r="5619">
      <c r="A5619" s="2" t="n">
        <v>8</v>
      </c>
      <c r="B5619" s="2" t="n">
        <v>7801</v>
      </c>
      <c r="C5619" s="2" t="inlineStr">
        <is>
          <t>SEPARACAO</t>
        </is>
      </c>
      <c r="D5619" s="2" t="inlineStr">
        <is>
          <t>6012680</t>
        </is>
      </c>
      <c r="E5619" s="2" t="inlineStr">
        <is>
          <t>Cristiane Aparecida Comerce</t>
        </is>
      </c>
      <c r="F5619" s="2" t="n">
        <v>2785</v>
      </c>
      <c r="G5619" s="2" t="n">
        <v>83.45</v>
      </c>
      <c r="H5619" s="2" t="n">
        <v>33</v>
      </c>
      <c r="I5619" s="2" t="n">
        <v>0</v>
      </c>
      <c r="J5619" s="2" t="inlineStr">
        <is>
          <t>GPA</t>
        </is>
      </c>
    </row>
    <row r="5620">
      <c r="A5620" s="2" t="n">
        <v>8</v>
      </c>
      <c r="B5620" s="2" t="n">
        <v>7801</v>
      </c>
      <c r="C5620" s="2" t="inlineStr">
        <is>
          <t>SEPARACAO</t>
        </is>
      </c>
      <c r="D5620" s="2" t="inlineStr">
        <is>
          <t>6013163</t>
        </is>
      </c>
      <c r="E5620" s="2" t="inlineStr">
        <is>
          <t>Joseph Abuchi Anyanwu</t>
        </is>
      </c>
      <c r="F5620" s="2" t="n">
        <v>4366</v>
      </c>
      <c r="G5620" s="2" t="n">
        <v>84.22</v>
      </c>
      <c r="H5620" s="2" t="n">
        <v>52</v>
      </c>
      <c r="I5620" s="2" t="n">
        <v>0</v>
      </c>
      <c r="J5620" s="2" t="inlineStr">
        <is>
          <t>GPA</t>
        </is>
      </c>
    </row>
    <row r="5621">
      <c r="A5621" s="2" t="n">
        <v>8</v>
      </c>
      <c r="B5621" s="2" t="n">
        <v>7801</v>
      </c>
      <c r="C5621" s="2" t="inlineStr">
        <is>
          <t>SEPARACAO</t>
        </is>
      </c>
      <c r="D5621" s="2" t="inlineStr">
        <is>
          <t>6013260</t>
        </is>
      </c>
      <c r="E5621" s="2" t="inlineStr">
        <is>
          <t>Marcel Robson Zelenkovas</t>
        </is>
      </c>
      <c r="F5621" s="2" t="n">
        <v>545</v>
      </c>
      <c r="G5621" s="2" t="n">
        <v>19.05</v>
      </c>
      <c r="H5621" s="2" t="n">
        <v>29</v>
      </c>
      <c r="I5621" s="2" t="n">
        <v>0</v>
      </c>
      <c r="J5621" s="2" t="inlineStr">
        <is>
          <t>GPA</t>
        </is>
      </c>
    </row>
    <row r="5622">
      <c r="A5622" s="2" t="n">
        <v>8</v>
      </c>
      <c r="B5622" s="2" t="n">
        <v>7801</v>
      </c>
      <c r="C5622" s="2" t="inlineStr">
        <is>
          <t>SEPARACAO</t>
        </is>
      </c>
      <c r="D5622" s="2" t="inlineStr">
        <is>
          <t>6013457</t>
        </is>
      </c>
      <c r="E5622" s="2" t="inlineStr">
        <is>
          <t>Beatriz De Sales Dos Santos</t>
        </is>
      </c>
      <c r="F5622" s="2" t="n">
        <v>3460</v>
      </c>
      <c r="G5622" s="2" t="n">
        <v>82.84</v>
      </c>
      <c r="H5622" s="2" t="n">
        <v>42</v>
      </c>
      <c r="I5622" s="2" t="n">
        <v>0</v>
      </c>
      <c r="J5622" s="2" t="inlineStr">
        <is>
          <t>GPA</t>
        </is>
      </c>
    </row>
    <row r="5623">
      <c r="A5623" s="2" t="n">
        <v>8</v>
      </c>
      <c r="B5623" s="2" t="n">
        <v>7801</v>
      </c>
      <c r="C5623" s="2" t="inlineStr">
        <is>
          <t>SEPARACAO</t>
        </is>
      </c>
      <c r="D5623" s="2" t="inlineStr">
        <is>
          <t>6013805</t>
        </is>
      </c>
      <c r="E5623" s="2" t="inlineStr">
        <is>
          <t>Rafael Dos Santos Alves</t>
        </is>
      </c>
      <c r="F5623" s="2" t="n">
        <v>1807</v>
      </c>
      <c r="G5623" s="2" t="n">
        <v>39.72</v>
      </c>
      <c r="H5623" s="2" t="n">
        <v>45</v>
      </c>
      <c r="I5623" s="2" t="n">
        <v>0</v>
      </c>
      <c r="J5623" s="2" t="inlineStr">
        <is>
          <t>GPA</t>
        </is>
      </c>
    </row>
    <row r="5624">
      <c r="A5624" s="2" t="n">
        <v>8</v>
      </c>
      <c r="B5624" s="2" t="n">
        <v>7801</v>
      </c>
      <c r="C5624" s="2" t="inlineStr">
        <is>
          <t>SEPARACAO</t>
        </is>
      </c>
      <c r="D5624" s="2" t="inlineStr">
        <is>
          <t>6014267</t>
        </is>
      </c>
      <c r="E5624" s="2" t="inlineStr">
        <is>
          <t>Leonardo Da Silva Campos</t>
        </is>
      </c>
      <c r="F5624" s="2" t="n">
        <v>7290</v>
      </c>
      <c r="G5624" s="2" t="n">
        <v>130.39</v>
      </c>
      <c r="H5624" s="2" t="n">
        <v>56</v>
      </c>
      <c r="I5624" s="2" t="n">
        <v>0</v>
      </c>
      <c r="J5624" s="2" t="inlineStr">
        <is>
          <t>GPA</t>
        </is>
      </c>
    </row>
    <row r="5625">
      <c r="A5625" s="2" t="n">
        <v>8</v>
      </c>
      <c r="B5625" s="2" t="n">
        <v>7801</v>
      </c>
      <c r="C5625" s="2" t="inlineStr">
        <is>
          <t>SEPARACAO</t>
        </is>
      </c>
      <c r="D5625" s="2" t="inlineStr">
        <is>
          <t>6014330</t>
        </is>
      </c>
      <c r="E5625" s="2" t="inlineStr">
        <is>
          <t>Okechukwu Chigbu</t>
        </is>
      </c>
      <c r="F5625" s="2" t="n">
        <v>2888</v>
      </c>
      <c r="G5625" s="2" t="n">
        <v>129.07</v>
      </c>
      <c r="H5625" s="2" t="n">
        <v>22</v>
      </c>
      <c r="I5625" s="2" t="n">
        <v>0</v>
      </c>
      <c r="J5625" s="2" t="inlineStr">
        <is>
          <t>GPA</t>
        </is>
      </c>
    </row>
    <row r="5626">
      <c r="A5626" s="2" t="n">
        <v>8</v>
      </c>
      <c r="B5626" s="2" t="n">
        <v>7801</v>
      </c>
      <c r="C5626" s="2" t="inlineStr">
        <is>
          <t>SEPARACAO</t>
        </is>
      </c>
      <c r="D5626" s="2" t="inlineStr">
        <is>
          <t>6014356</t>
        </is>
      </c>
      <c r="E5626" s="2" t="inlineStr">
        <is>
          <t>Nonso Kenneth Mcalfred</t>
        </is>
      </c>
      <c r="F5626" s="2" t="n">
        <v>6173</v>
      </c>
      <c r="G5626" s="2" t="n">
        <v>130.99</v>
      </c>
      <c r="H5626" s="2" t="n">
        <v>47</v>
      </c>
      <c r="I5626" s="2" t="n">
        <v>0</v>
      </c>
      <c r="J5626" s="2" t="inlineStr">
        <is>
          <t>GPA</t>
        </is>
      </c>
    </row>
    <row r="5627">
      <c r="A5627" s="2" t="n">
        <v>8</v>
      </c>
      <c r="B5627" s="2" t="n">
        <v>7801</v>
      </c>
      <c r="C5627" s="2" t="inlineStr">
        <is>
          <t>SEPARACAO</t>
        </is>
      </c>
      <c r="D5627" s="2" t="inlineStr">
        <is>
          <t>6014550</t>
        </is>
      </c>
      <c r="E5627" s="2" t="inlineStr">
        <is>
          <t>Exthar Cherlie Soulouque</t>
        </is>
      </c>
      <c r="F5627" s="2" t="n">
        <v>5080</v>
      </c>
      <c r="G5627" s="2" t="n">
        <v>103.35</v>
      </c>
      <c r="H5627" s="2" t="n">
        <v>49</v>
      </c>
      <c r="I5627" s="2" t="n">
        <v>0</v>
      </c>
      <c r="J5627" s="2" t="inlineStr">
        <is>
          <t>GPA</t>
        </is>
      </c>
    </row>
    <row r="5628">
      <c r="A5628" s="2" t="n">
        <v>8</v>
      </c>
      <c r="B5628" s="2" t="n">
        <v>7801</v>
      </c>
      <c r="C5628" s="2" t="inlineStr">
        <is>
          <t>SEPARACAO</t>
        </is>
      </c>
      <c r="D5628" s="2" t="inlineStr">
        <is>
          <t>6014674</t>
        </is>
      </c>
      <c r="E5628" s="2" t="inlineStr">
        <is>
          <t>Anthony Ikechukwu Emeka</t>
        </is>
      </c>
      <c r="F5628" s="2" t="n">
        <v>3310</v>
      </c>
      <c r="G5628" s="2" t="n">
        <v>104.93</v>
      </c>
      <c r="H5628" s="2" t="n">
        <v>32</v>
      </c>
      <c r="I5628" s="2" t="n">
        <v>0</v>
      </c>
      <c r="J5628" s="2" t="inlineStr">
        <is>
          <t>GPA</t>
        </is>
      </c>
    </row>
    <row r="5629">
      <c r="A5629" s="2" t="n">
        <v>8</v>
      </c>
      <c r="B5629" s="2" t="n">
        <v>7801</v>
      </c>
      <c r="C5629" s="2" t="inlineStr">
        <is>
          <t>SEPARACAO</t>
        </is>
      </c>
      <c r="D5629" s="2" t="inlineStr">
        <is>
          <t>6014879</t>
        </is>
      </c>
      <c r="E5629" s="2" t="inlineStr">
        <is>
          <t>Anayochukwu Emmanuel Azi</t>
        </is>
      </c>
      <c r="F5629" s="2" t="n">
        <v>6538</v>
      </c>
      <c r="G5629" s="2" t="n">
        <v>104.59</v>
      </c>
      <c r="H5629" s="2" t="n">
        <v>63</v>
      </c>
      <c r="I5629" s="2" t="n">
        <v>0</v>
      </c>
      <c r="J5629" s="2" t="inlineStr">
        <is>
          <t>GPA</t>
        </is>
      </c>
    </row>
    <row r="5630">
      <c r="A5630" s="2" t="n">
        <v>8</v>
      </c>
      <c r="B5630" s="2" t="n">
        <v>7801</v>
      </c>
      <c r="C5630" s="2" t="inlineStr">
        <is>
          <t>SEPARACAO</t>
        </is>
      </c>
      <c r="D5630" s="2" t="inlineStr">
        <is>
          <t>6015999</t>
        </is>
      </c>
      <c r="E5630" s="2" t="inlineStr">
        <is>
          <t>Mirella Da Silva Ferreira</t>
        </is>
      </c>
      <c r="F5630" s="2" t="n">
        <v>3064</v>
      </c>
      <c r="G5630" s="2" t="n">
        <v>79.56999999999999</v>
      </c>
      <c r="H5630" s="2" t="n">
        <v>39</v>
      </c>
      <c r="I5630" s="2" t="n">
        <v>0</v>
      </c>
      <c r="J5630" s="2" t="inlineStr">
        <is>
          <t>GPA</t>
        </is>
      </c>
    </row>
    <row r="5631">
      <c r="A5631" s="2" t="n">
        <v>8</v>
      </c>
      <c r="B5631" s="2" t="n">
        <v>7801</v>
      </c>
      <c r="C5631" s="2" t="inlineStr">
        <is>
          <t>PUXADA RECEB</t>
        </is>
      </c>
      <c r="D5631" s="2" t="inlineStr">
        <is>
          <t>6016111</t>
        </is>
      </c>
      <c r="E5631" s="2" t="inlineStr">
        <is>
          <t>Ebuka Emmanuel Okoye</t>
        </is>
      </c>
      <c r="F5631" s="2" t="n">
        <v>91</v>
      </c>
      <c r="G5631" s="2" t="n">
        <v>2.88</v>
      </c>
      <c r="H5631" s="2" t="n">
        <v>32</v>
      </c>
      <c r="I5631" s="2" t="n">
        <v>0</v>
      </c>
      <c r="J5631" s="2" t="inlineStr">
        <is>
          <t>GPA</t>
        </is>
      </c>
    </row>
    <row r="5632">
      <c r="A5632" s="2" t="n">
        <v>8</v>
      </c>
      <c r="B5632" s="2" t="n">
        <v>7801</v>
      </c>
      <c r="C5632" s="2" t="inlineStr">
        <is>
          <t>SEPARACAO</t>
        </is>
      </c>
      <c r="D5632" s="2" t="inlineStr">
        <is>
          <t>6016111</t>
        </is>
      </c>
      <c r="E5632" s="2" t="inlineStr">
        <is>
          <t>Ebuka Emmanuel Okoye</t>
        </is>
      </c>
      <c r="F5632" s="2" t="n">
        <v>3943</v>
      </c>
      <c r="G5632" s="2" t="n">
        <v>93.54000000000001</v>
      </c>
      <c r="H5632" s="2" t="n">
        <v>42</v>
      </c>
      <c r="I5632" s="2" t="n">
        <v>0</v>
      </c>
      <c r="J5632" s="2" t="inlineStr">
        <is>
          <t>GPA</t>
        </is>
      </c>
    </row>
    <row r="5633">
      <c r="A5633" s="2" t="n">
        <v>8</v>
      </c>
      <c r="B5633" s="2" t="n">
        <v>7801</v>
      </c>
      <c r="C5633" s="2" t="inlineStr">
        <is>
          <t>SEPARACAO</t>
        </is>
      </c>
      <c r="D5633" s="2" t="inlineStr">
        <is>
          <t>6016120</t>
        </is>
      </c>
      <c r="E5633" s="2" t="inlineStr">
        <is>
          <t>Ubiratan De Moraes E Oliveira</t>
        </is>
      </c>
      <c r="F5633" s="2" t="n">
        <v>5160</v>
      </c>
      <c r="G5633" s="2" t="n">
        <v>125.46</v>
      </c>
      <c r="H5633" s="2" t="n">
        <v>41</v>
      </c>
      <c r="I5633" s="2" t="n">
        <v>0</v>
      </c>
      <c r="J5633" s="2" t="inlineStr">
        <is>
          <t>GPA</t>
        </is>
      </c>
    </row>
    <row r="5634">
      <c r="A5634" s="2" t="n">
        <v>8</v>
      </c>
      <c r="B5634" s="2" t="n">
        <v>7801</v>
      </c>
      <c r="C5634" s="2" t="inlineStr">
        <is>
          <t>SEPARACAO</t>
        </is>
      </c>
      <c r="D5634" s="2" t="inlineStr">
        <is>
          <t>6016154</t>
        </is>
      </c>
      <c r="E5634" s="2" t="inlineStr">
        <is>
          <t>Nzube Bright Obi</t>
        </is>
      </c>
      <c r="F5634" s="2" t="n">
        <v>4086</v>
      </c>
      <c r="G5634" s="2" t="n">
        <v>103.25</v>
      </c>
      <c r="H5634" s="2" t="n">
        <v>40</v>
      </c>
      <c r="I5634" s="2" t="n">
        <v>0</v>
      </c>
      <c r="J5634" s="2" t="inlineStr">
        <is>
          <t>GPA</t>
        </is>
      </c>
    </row>
    <row r="5635">
      <c r="A5635" s="2" t="n">
        <v>8</v>
      </c>
      <c r="B5635" s="2" t="n">
        <v>7801</v>
      </c>
      <c r="C5635" s="2" t="inlineStr">
        <is>
          <t>SEPARACAO</t>
        </is>
      </c>
      <c r="D5635" s="2" t="inlineStr">
        <is>
          <t>6016197</t>
        </is>
      </c>
      <c r="E5635" s="2" t="inlineStr">
        <is>
          <t>Rowland Odoemelam Nwagba</t>
        </is>
      </c>
      <c r="F5635" s="2" t="n">
        <v>3389</v>
      </c>
      <c r="G5635" s="2" t="n">
        <v>69.58</v>
      </c>
      <c r="H5635" s="2" t="n">
        <v>49</v>
      </c>
      <c r="I5635" s="2" t="n">
        <v>0</v>
      </c>
      <c r="J5635" s="2" t="inlineStr">
        <is>
          <t>GPA</t>
        </is>
      </c>
    </row>
    <row r="5636">
      <c r="A5636" s="2" t="n">
        <v>8</v>
      </c>
      <c r="B5636" s="2" t="n">
        <v>7801</v>
      </c>
      <c r="C5636" s="2" t="inlineStr">
        <is>
          <t>SEPARACAO</t>
        </is>
      </c>
      <c r="D5636" s="2" t="inlineStr">
        <is>
          <t>6016286</t>
        </is>
      </c>
      <c r="E5636" s="2" t="inlineStr">
        <is>
          <t>Onwubiko Uzochukwu Michael</t>
        </is>
      </c>
      <c r="F5636" s="2" t="n">
        <v>4446</v>
      </c>
      <c r="G5636" s="2" t="n">
        <v>105.31</v>
      </c>
      <c r="H5636" s="2" t="n">
        <v>42</v>
      </c>
      <c r="I5636" s="2" t="n">
        <v>0</v>
      </c>
      <c r="J5636" s="2" t="inlineStr">
        <is>
          <t>GPA</t>
        </is>
      </c>
    </row>
    <row r="5637">
      <c r="A5637" s="2" t="n">
        <v>8</v>
      </c>
      <c r="B5637" s="2" t="n">
        <v>7801</v>
      </c>
      <c r="C5637" s="2" t="inlineStr">
        <is>
          <t>SEPARACAO</t>
        </is>
      </c>
      <c r="D5637" s="2" t="inlineStr">
        <is>
          <t>6016367</t>
        </is>
      </c>
      <c r="E5637" s="2" t="inlineStr">
        <is>
          <t>Fabricio Gomes Da Silva</t>
        </is>
      </c>
      <c r="F5637" s="2" t="n">
        <v>2834</v>
      </c>
      <c r="G5637" s="2" t="n">
        <v>71.43000000000001</v>
      </c>
      <c r="H5637" s="2" t="n">
        <v>40</v>
      </c>
      <c r="I5637" s="2" t="n">
        <v>0</v>
      </c>
      <c r="J5637" s="2" t="inlineStr">
        <is>
          <t>GPA</t>
        </is>
      </c>
    </row>
    <row r="5638">
      <c r="A5638" s="2" t="n">
        <v>8</v>
      </c>
      <c r="B5638" s="2" t="n">
        <v>7801</v>
      </c>
      <c r="C5638" s="2" t="inlineStr">
        <is>
          <t>SEPARACAO</t>
        </is>
      </c>
      <c r="D5638" s="2" t="inlineStr">
        <is>
          <t>6016375</t>
        </is>
      </c>
      <c r="E5638" s="2" t="inlineStr">
        <is>
          <t>Paulo Henrique Alves Da Silva</t>
        </is>
      </c>
      <c r="F5638" s="2" t="n">
        <v>3103</v>
      </c>
      <c r="G5638" s="2" t="n">
        <v>65.3</v>
      </c>
      <c r="H5638" s="2" t="n">
        <v>48</v>
      </c>
      <c r="I5638" s="2" t="n">
        <v>0</v>
      </c>
      <c r="J5638" s="2" t="inlineStr">
        <is>
          <t>GPA</t>
        </is>
      </c>
    </row>
    <row r="5639">
      <c r="A5639" s="2" t="n">
        <v>8</v>
      </c>
      <c r="B5639" s="2" t="n">
        <v>7801</v>
      </c>
      <c r="C5639" s="2" t="inlineStr">
        <is>
          <t>PUXADA RECEB</t>
        </is>
      </c>
      <c r="D5639" s="2" t="inlineStr">
        <is>
          <t>6016391</t>
        </is>
      </c>
      <c r="E5639" s="2" t="inlineStr">
        <is>
          <t>Ariston Gomes Da Cruz</t>
        </is>
      </c>
      <c r="F5639" s="2" t="n">
        <v>247</v>
      </c>
      <c r="G5639" s="2" t="n">
        <v>39.12</v>
      </c>
      <c r="H5639" s="2" t="n">
        <v>6</v>
      </c>
      <c r="I5639" s="2" t="n">
        <v>0</v>
      </c>
      <c r="J5639" s="2" t="inlineStr">
        <is>
          <t>GPA</t>
        </is>
      </c>
    </row>
    <row r="5640">
      <c r="A5640" s="2" t="n">
        <v>8</v>
      </c>
      <c r="B5640" s="2" t="n">
        <v>7801</v>
      </c>
      <c r="C5640" s="2" t="inlineStr">
        <is>
          <t>SEPARACAO</t>
        </is>
      </c>
      <c r="D5640" s="2" t="inlineStr">
        <is>
          <t>6016391</t>
        </is>
      </c>
      <c r="E5640" s="2" t="inlineStr">
        <is>
          <t>Ariston Gomes Da Cruz</t>
        </is>
      </c>
      <c r="F5640" s="2" t="n">
        <v>2522</v>
      </c>
      <c r="G5640" s="2" t="n">
        <v>65.84999999999999</v>
      </c>
      <c r="H5640" s="2" t="n">
        <v>38</v>
      </c>
      <c r="I5640" s="2" t="n">
        <v>0</v>
      </c>
      <c r="J5640" s="2" t="inlineStr">
        <is>
          <t>GPA</t>
        </is>
      </c>
    </row>
    <row r="5641">
      <c r="A5641" s="2" t="n">
        <v>8</v>
      </c>
      <c r="B5641" s="2" t="n">
        <v>7801</v>
      </c>
      <c r="C5641" s="2" t="inlineStr">
        <is>
          <t>SEPARACAO</t>
        </is>
      </c>
      <c r="D5641" s="2" t="inlineStr">
        <is>
          <t>6017312</t>
        </is>
      </c>
      <c r="E5641" s="2" t="inlineStr">
        <is>
          <t>Amanda Napoleao De Oliveira</t>
        </is>
      </c>
      <c r="F5641" s="2" t="n">
        <v>7183</v>
      </c>
      <c r="G5641" s="2" t="n">
        <v>107.64</v>
      </c>
      <c r="H5641" s="2" t="n">
        <v>67</v>
      </c>
      <c r="I5641" s="2" t="n">
        <v>0</v>
      </c>
      <c r="J5641" s="2" t="inlineStr">
        <is>
          <t>GPA</t>
        </is>
      </c>
    </row>
    <row r="5642">
      <c r="A5642" s="2" t="n">
        <v>8</v>
      </c>
      <c r="B5642" s="2" t="n">
        <v>7801</v>
      </c>
      <c r="C5642" s="2" t="inlineStr">
        <is>
          <t>SEPARACAO</t>
        </is>
      </c>
      <c r="D5642" s="2" t="inlineStr">
        <is>
          <t>6017533</t>
        </is>
      </c>
      <c r="E5642" s="2" t="inlineStr">
        <is>
          <t>Uzochukwu Umeji</t>
        </is>
      </c>
      <c r="F5642" s="2" t="n">
        <v>5164</v>
      </c>
      <c r="G5642" s="2" t="n">
        <v>109.24</v>
      </c>
      <c r="H5642" s="2" t="n">
        <v>47</v>
      </c>
      <c r="I5642" s="2" t="n">
        <v>0</v>
      </c>
      <c r="J5642" s="2" t="inlineStr">
        <is>
          <t>GPA</t>
        </is>
      </c>
    </row>
    <row r="5643">
      <c r="A5643" s="2" t="n">
        <v>8</v>
      </c>
      <c r="B5643" s="2" t="n">
        <v>7801</v>
      </c>
      <c r="C5643" s="2" t="inlineStr">
        <is>
          <t>SEPARACAO</t>
        </is>
      </c>
      <c r="D5643" s="2" t="inlineStr">
        <is>
          <t>6018831</t>
        </is>
      </c>
      <c r="E5643" s="2" t="inlineStr">
        <is>
          <t>Thiago De Oliveira Camargo</t>
        </is>
      </c>
      <c r="F5643" s="2" t="n">
        <v>9877</v>
      </c>
      <c r="G5643" s="2" t="n">
        <v>140.66</v>
      </c>
      <c r="H5643" s="2" t="n">
        <v>70</v>
      </c>
      <c r="I5643" s="2" t="n">
        <v>0</v>
      </c>
      <c r="J5643" s="2" t="inlineStr">
        <is>
          <t>GPA</t>
        </is>
      </c>
    </row>
    <row r="5644">
      <c r="A5644" s="2" t="n">
        <v>8</v>
      </c>
      <c r="B5644" s="2" t="n">
        <v>7801</v>
      </c>
      <c r="C5644" s="2" t="inlineStr">
        <is>
          <t>SEPARACAO</t>
        </is>
      </c>
      <c r="D5644" s="2" t="inlineStr">
        <is>
          <t>6019021</t>
        </is>
      </c>
      <c r="E5644" s="2" t="inlineStr">
        <is>
          <t>Rayssa Sabino De Lima</t>
        </is>
      </c>
      <c r="F5644" s="2" t="n">
        <v>7927</v>
      </c>
      <c r="G5644" s="2" t="n">
        <v>116.73</v>
      </c>
      <c r="H5644" s="2" t="n">
        <v>68</v>
      </c>
      <c r="I5644" s="2" t="n">
        <v>0</v>
      </c>
      <c r="J5644" s="2" t="inlineStr">
        <is>
          <t>GPA</t>
        </is>
      </c>
    </row>
    <row r="5645">
      <c r="A5645" s="2" t="n">
        <v>8</v>
      </c>
      <c r="B5645" s="2" t="n">
        <v>7801</v>
      </c>
      <c r="C5645" s="2" t="inlineStr">
        <is>
          <t>SEPARACAO</t>
        </is>
      </c>
      <c r="D5645" s="2" t="inlineStr">
        <is>
          <t>6019323</t>
        </is>
      </c>
      <c r="E5645" s="2" t="inlineStr">
        <is>
          <t>Kauan Gabriel De Lyrio Goncalves</t>
        </is>
      </c>
      <c r="F5645" s="2" t="n">
        <v>3260</v>
      </c>
      <c r="G5645" s="2" t="n">
        <v>49.25</v>
      </c>
      <c r="H5645" s="2" t="n">
        <v>66</v>
      </c>
      <c r="I5645" s="2" t="n">
        <v>0</v>
      </c>
      <c r="J5645" s="2" t="inlineStr">
        <is>
          <t>GPA</t>
        </is>
      </c>
    </row>
    <row r="5646">
      <c r="A5646" s="2" t="n">
        <v>8</v>
      </c>
      <c r="B5646" s="2" t="n">
        <v>7801</v>
      </c>
      <c r="C5646" s="2" t="inlineStr">
        <is>
          <t>SEPARACAO</t>
        </is>
      </c>
      <c r="D5646" s="2" t="inlineStr">
        <is>
          <t>6019358</t>
        </is>
      </c>
      <c r="E5646" s="2" t="inlineStr">
        <is>
          <t>Temitope Agbola</t>
        </is>
      </c>
      <c r="F5646" s="2" t="n">
        <v>7752</v>
      </c>
      <c r="G5646" s="2" t="n">
        <v>142.12</v>
      </c>
      <c r="H5646" s="2" t="n">
        <v>55</v>
      </c>
      <c r="I5646" s="2" t="n">
        <v>0</v>
      </c>
      <c r="J5646" s="2" t="inlineStr">
        <is>
          <t>GPA</t>
        </is>
      </c>
    </row>
    <row r="5647">
      <c r="A5647" s="2" t="n">
        <v>8</v>
      </c>
      <c r="B5647" s="2" t="n">
        <v>7801</v>
      </c>
      <c r="C5647" s="2" t="inlineStr">
        <is>
          <t>SEPARACAO</t>
        </is>
      </c>
      <c r="D5647" s="2" t="inlineStr">
        <is>
          <t>6019382</t>
        </is>
      </c>
      <c r="E5647" s="2" t="inlineStr">
        <is>
          <t>Halifax Onyedikachi Ohalete</t>
        </is>
      </c>
      <c r="F5647" s="2" t="n">
        <v>2844</v>
      </c>
      <c r="G5647" s="2" t="n">
        <v>48.3</v>
      </c>
      <c r="H5647" s="2" t="n">
        <v>59</v>
      </c>
      <c r="I5647" s="2" t="n">
        <v>0</v>
      </c>
      <c r="J5647" s="2" t="inlineStr">
        <is>
          <t>GPA</t>
        </is>
      </c>
    </row>
    <row r="5648">
      <c r="A5648" s="2" t="n">
        <v>8</v>
      </c>
      <c r="B5648" s="2" t="n">
        <v>7801</v>
      </c>
      <c r="C5648" s="2" t="inlineStr">
        <is>
          <t>SEPARACAO</t>
        </is>
      </c>
      <c r="D5648" s="2" t="inlineStr">
        <is>
          <t>6019609</t>
        </is>
      </c>
      <c r="E5648" s="2" t="inlineStr">
        <is>
          <t>Ijioma Ibemgbulam David</t>
        </is>
      </c>
      <c r="F5648" s="2" t="n">
        <v>3453</v>
      </c>
      <c r="G5648" s="2" t="n">
        <v>127.37</v>
      </c>
      <c r="H5648" s="2" t="n">
        <v>27</v>
      </c>
      <c r="I5648" s="2" t="n">
        <v>0</v>
      </c>
      <c r="J5648" s="2" t="inlineStr">
        <is>
          <t>GPA</t>
        </is>
      </c>
    </row>
    <row r="5649">
      <c r="A5649" s="2" t="n">
        <v>8</v>
      </c>
      <c r="B5649" s="2" t="n">
        <v>7801</v>
      </c>
      <c r="C5649" s="2" t="inlineStr">
        <is>
          <t>SEPARACAO</t>
        </is>
      </c>
      <c r="D5649" s="2" t="inlineStr">
        <is>
          <t>6019820</t>
        </is>
      </c>
      <c r="E5649" s="2" t="inlineStr">
        <is>
          <t>Jude Nwabueze Eze</t>
        </is>
      </c>
      <c r="F5649" s="2" t="n">
        <v>4395</v>
      </c>
      <c r="G5649" s="2" t="n">
        <v>125.18</v>
      </c>
      <c r="H5649" s="2" t="n">
        <v>35</v>
      </c>
      <c r="I5649" s="2" t="n">
        <v>0</v>
      </c>
      <c r="J5649" s="2" t="inlineStr">
        <is>
          <t>GPA</t>
        </is>
      </c>
    </row>
    <row r="5650">
      <c r="A5650" s="2" t="n">
        <v>8</v>
      </c>
      <c r="B5650" s="2" t="n">
        <v>7801</v>
      </c>
      <c r="C5650" s="2" t="inlineStr">
        <is>
          <t>SEPARACAO</t>
        </is>
      </c>
      <c r="D5650" s="2" t="inlineStr">
        <is>
          <t>6020690</t>
        </is>
      </c>
      <c r="E5650" s="2" t="inlineStr">
        <is>
          <t>Donatus Izuchukwu Obi</t>
        </is>
      </c>
      <c r="F5650" s="2" t="n">
        <v>3037</v>
      </c>
      <c r="G5650" s="2" t="n">
        <v>93.09</v>
      </c>
      <c r="H5650" s="2" t="n">
        <v>33</v>
      </c>
      <c r="I5650" s="2" t="n">
        <v>0</v>
      </c>
      <c r="J5650" s="2" t="inlineStr">
        <is>
          <t>GPA</t>
        </is>
      </c>
    </row>
    <row r="5651">
      <c r="A5651" s="2" t="n">
        <v>8</v>
      </c>
      <c r="B5651" s="2" t="n">
        <v>7801</v>
      </c>
      <c r="C5651" s="2" t="inlineStr">
        <is>
          <t>SEPARACAO</t>
        </is>
      </c>
      <c r="D5651" s="2" t="inlineStr">
        <is>
          <t>6021174</t>
        </is>
      </c>
      <c r="E5651" s="2" t="inlineStr">
        <is>
          <t>Kevin Chukwudi Anene</t>
        </is>
      </c>
      <c r="F5651" s="2" t="n">
        <v>978</v>
      </c>
      <c r="G5651" s="2" t="n">
        <v>58.42</v>
      </c>
      <c r="H5651" s="2" t="n">
        <v>17</v>
      </c>
      <c r="I5651" s="2" t="n">
        <v>0</v>
      </c>
      <c r="J5651" s="2" t="inlineStr">
        <is>
          <t>GPA</t>
        </is>
      </c>
    </row>
    <row r="5652">
      <c r="A5652" s="2" t="n">
        <v>8</v>
      </c>
      <c r="B5652" s="2" t="n">
        <v>7801</v>
      </c>
      <c r="C5652" s="2" t="inlineStr">
        <is>
          <t>SEPARACAO</t>
        </is>
      </c>
      <c r="D5652" s="2" t="inlineStr">
        <is>
          <t>6022383</t>
        </is>
      </c>
      <c r="E5652" s="2" t="inlineStr">
        <is>
          <t>Chinedu George Anioke</t>
        </is>
      </c>
      <c r="F5652" s="2" t="n">
        <v>4125</v>
      </c>
      <c r="G5652" s="2" t="n">
        <v>95.25</v>
      </c>
      <c r="H5652" s="2" t="n">
        <v>43</v>
      </c>
      <c r="I5652" s="2" t="n">
        <v>0</v>
      </c>
      <c r="J5652" s="2" t="inlineStr">
        <is>
          <t>GPA</t>
        </is>
      </c>
    </row>
    <row r="5653">
      <c r="A5653" s="2" t="n">
        <v>8</v>
      </c>
      <c r="B5653" s="2" t="n">
        <v>7801</v>
      </c>
      <c r="C5653" s="2" t="inlineStr">
        <is>
          <t>SEPARACAO</t>
        </is>
      </c>
      <c r="D5653" s="2" t="inlineStr">
        <is>
          <t>6024572</t>
        </is>
      </c>
      <c r="E5653" s="2" t="inlineStr">
        <is>
          <t>Johnson Ogbonna David</t>
        </is>
      </c>
      <c r="F5653" s="2" t="n">
        <v>3132</v>
      </c>
      <c r="G5653" s="2" t="n">
        <v>73.39</v>
      </c>
      <c r="H5653" s="2" t="n">
        <v>43</v>
      </c>
      <c r="I5653" s="2" t="n">
        <v>0</v>
      </c>
      <c r="J5653" s="2" t="inlineStr">
        <is>
          <t>GPA</t>
        </is>
      </c>
    </row>
    <row r="5654">
      <c r="A5654" s="2" t="n">
        <v>8</v>
      </c>
      <c r="B5654" s="2" t="n">
        <v>7801</v>
      </c>
      <c r="C5654" s="2" t="inlineStr">
        <is>
          <t>SEPARACAO</t>
        </is>
      </c>
      <c r="D5654" s="2" t="inlineStr">
        <is>
          <t>6025439</t>
        </is>
      </c>
      <c r="E5654" s="2" t="inlineStr">
        <is>
          <t>Anderson Ferreira Da Silva</t>
        </is>
      </c>
      <c r="F5654" s="2" t="n">
        <v>3812</v>
      </c>
      <c r="G5654" s="2" t="n">
        <v>68.34</v>
      </c>
      <c r="H5654" s="2" t="n">
        <v>56</v>
      </c>
      <c r="I5654" s="2" t="n">
        <v>0</v>
      </c>
      <c r="J5654" s="2" t="inlineStr">
        <is>
          <t>GPA</t>
        </is>
      </c>
    </row>
    <row r="5655">
      <c r="A5655" s="2" t="n">
        <v>8</v>
      </c>
      <c r="B5655" s="2" t="n">
        <v>7801</v>
      </c>
      <c r="C5655" s="2" t="inlineStr">
        <is>
          <t>SEPARACAO</t>
        </is>
      </c>
      <c r="D5655" s="2" t="inlineStr">
        <is>
          <t>6025927</t>
        </is>
      </c>
      <c r="E5655" s="2" t="inlineStr">
        <is>
          <t>Chinedu Blessing Onwuasoanya</t>
        </is>
      </c>
      <c r="F5655" s="2" t="n">
        <v>2731</v>
      </c>
      <c r="G5655" s="2" t="n">
        <v>66.56</v>
      </c>
      <c r="H5655" s="2" t="n">
        <v>41</v>
      </c>
      <c r="I5655" s="2" t="n">
        <v>0</v>
      </c>
      <c r="J5655" s="2" t="inlineStr">
        <is>
          <t>GPA</t>
        </is>
      </c>
    </row>
    <row r="5656">
      <c r="A5656" s="2" t="n">
        <v>8</v>
      </c>
      <c r="B5656" s="2" t="n">
        <v>7801</v>
      </c>
      <c r="C5656" s="2" t="inlineStr">
        <is>
          <t>SEPARACAO</t>
        </is>
      </c>
      <c r="D5656" s="2" t="inlineStr">
        <is>
          <t>6025935</t>
        </is>
      </c>
      <c r="E5656" s="2" t="inlineStr">
        <is>
          <t>Livinus Okwudili Obikwelu</t>
        </is>
      </c>
      <c r="F5656" s="2" t="n">
        <v>1950</v>
      </c>
      <c r="G5656" s="2" t="n">
        <v>64.31999999999999</v>
      </c>
      <c r="H5656" s="2" t="n">
        <v>30</v>
      </c>
      <c r="I5656" s="2" t="n">
        <v>0</v>
      </c>
      <c r="J5656" s="2" t="inlineStr">
        <is>
          <t>GPA</t>
        </is>
      </c>
    </row>
    <row r="5657">
      <c r="A5657" s="2" t="n">
        <v>8</v>
      </c>
      <c r="B5657" s="2" t="n">
        <v>7801</v>
      </c>
      <c r="C5657" s="2" t="inlineStr">
        <is>
          <t>SEPARACAO</t>
        </is>
      </c>
      <c r="D5657" s="2" t="inlineStr">
        <is>
          <t>6026770</t>
        </is>
      </c>
      <c r="E5657" s="2" t="inlineStr">
        <is>
          <t>Luiz Guilherme Rosa Do Nascimento</t>
        </is>
      </c>
      <c r="F5657" s="2" t="n">
        <v>29</v>
      </c>
      <c r="G5657" s="2" t="n">
        <v>1.34</v>
      </c>
      <c r="H5657" s="2" t="n">
        <v>22</v>
      </c>
      <c r="I5657" s="2" t="n">
        <v>0</v>
      </c>
      <c r="J5657" s="2" t="inlineStr">
        <is>
          <t>GPA</t>
        </is>
      </c>
    </row>
    <row r="5658">
      <c r="A5658" s="2" t="n">
        <v>8</v>
      </c>
      <c r="B5658" s="2" t="n">
        <v>7801</v>
      </c>
      <c r="C5658" s="2" t="inlineStr">
        <is>
          <t>SEPARACAO</t>
        </is>
      </c>
      <c r="D5658" s="2" t="inlineStr">
        <is>
          <t>6026923</t>
        </is>
      </c>
      <c r="E5658" s="2" t="inlineStr">
        <is>
          <t>Philip Emeka Nwonyibo</t>
        </is>
      </c>
      <c r="F5658" s="2" t="n">
        <v>4732</v>
      </c>
      <c r="G5658" s="2" t="n">
        <v>78.64</v>
      </c>
      <c r="H5658" s="2" t="n">
        <v>60</v>
      </c>
      <c r="I5658" s="2" t="n">
        <v>0</v>
      </c>
      <c r="J5658" s="2" t="inlineStr">
        <is>
          <t>GPA</t>
        </is>
      </c>
    </row>
    <row r="5659">
      <c r="A5659" s="2" t="n">
        <v>8</v>
      </c>
      <c r="B5659" s="2" t="n">
        <v>7801</v>
      </c>
      <c r="C5659" s="2" t="inlineStr">
        <is>
          <t>SEPARACAO</t>
        </is>
      </c>
      <c r="D5659" s="2" t="inlineStr">
        <is>
          <t>6026958</t>
        </is>
      </c>
      <c r="E5659" s="2" t="inlineStr">
        <is>
          <t>Douglas Cardoso Moraes</t>
        </is>
      </c>
      <c r="F5659" s="2" t="n">
        <v>2454</v>
      </c>
      <c r="G5659" s="2" t="n">
        <v>32.98</v>
      </c>
      <c r="H5659" s="2" t="n">
        <v>74</v>
      </c>
      <c r="I5659" s="2" t="n">
        <v>0</v>
      </c>
      <c r="J5659" s="2" t="inlineStr">
        <is>
          <t>GPA</t>
        </is>
      </c>
    </row>
    <row r="5660">
      <c r="A5660" s="2" t="n">
        <v>8</v>
      </c>
      <c r="B5660" s="2" t="n">
        <v>7801</v>
      </c>
      <c r="C5660" s="2" t="inlineStr">
        <is>
          <t>SEPARACAO</t>
        </is>
      </c>
      <c r="D5660" s="2" t="inlineStr">
        <is>
          <t>6026982</t>
        </is>
      </c>
      <c r="E5660" s="2" t="inlineStr">
        <is>
          <t>Rafaela Rocha Do Nascimento</t>
        </is>
      </c>
      <c r="F5660" s="2" t="n">
        <v>1441</v>
      </c>
      <c r="G5660" s="2" t="n">
        <v>54.48</v>
      </c>
      <c r="H5660" s="2" t="n">
        <v>26</v>
      </c>
      <c r="I5660" s="2" t="n">
        <v>0</v>
      </c>
      <c r="J5660" s="2" t="inlineStr">
        <is>
          <t>GPA</t>
        </is>
      </c>
    </row>
    <row r="5661">
      <c r="A5661" s="2" t="n">
        <v>8</v>
      </c>
      <c r="B5661" s="2" t="n">
        <v>7801</v>
      </c>
      <c r="C5661" s="2" t="inlineStr">
        <is>
          <t>SEPARACAO</t>
        </is>
      </c>
      <c r="D5661" s="2" t="inlineStr">
        <is>
          <t>6027040</t>
        </is>
      </c>
      <c r="E5661" s="2" t="inlineStr">
        <is>
          <t>Diego Dos Santos Candido</t>
        </is>
      </c>
      <c r="F5661" s="2" t="n">
        <v>202</v>
      </c>
      <c r="G5661" s="2" t="n">
        <v>7.82</v>
      </c>
      <c r="H5661" s="2" t="n">
        <v>26</v>
      </c>
      <c r="I5661" s="2" t="n">
        <v>0</v>
      </c>
      <c r="J5661" s="2" t="inlineStr">
        <is>
          <t>GPA</t>
        </is>
      </c>
    </row>
    <row r="5662">
      <c r="A5662" s="2" t="n">
        <v>8</v>
      </c>
      <c r="B5662" s="2" t="n">
        <v>7801</v>
      </c>
      <c r="C5662" s="2" t="inlineStr">
        <is>
          <t>SEPARACAO</t>
        </is>
      </c>
      <c r="D5662" s="2" t="inlineStr">
        <is>
          <t>6027571</t>
        </is>
      </c>
      <c r="E5662" s="2" t="inlineStr">
        <is>
          <t>Rosilandia Silva Santana</t>
        </is>
      </c>
      <c r="F5662" s="2" t="n">
        <v>2537</v>
      </c>
      <c r="G5662" s="2" t="n">
        <v>67.73</v>
      </c>
      <c r="H5662" s="2" t="n">
        <v>37</v>
      </c>
      <c r="I5662" s="2" t="n">
        <v>0</v>
      </c>
      <c r="J5662" s="2" t="inlineStr">
        <is>
          <t>GPA</t>
        </is>
      </c>
    </row>
    <row r="5663">
      <c r="A5663" s="2" t="n">
        <v>8</v>
      </c>
      <c r="B5663" s="2" t="n">
        <v>7801</v>
      </c>
      <c r="C5663" s="2" t="inlineStr">
        <is>
          <t>SEPARACAO</t>
        </is>
      </c>
      <c r="D5663" s="2" t="inlineStr">
        <is>
          <t>6027580</t>
        </is>
      </c>
      <c r="E5663" s="2" t="inlineStr">
        <is>
          <t>Haroldo Ferreira Mendes</t>
        </is>
      </c>
      <c r="F5663" s="2" t="n">
        <v>670</v>
      </c>
      <c r="G5663" s="2" t="n">
        <v>23.37</v>
      </c>
      <c r="H5663" s="2" t="n">
        <v>29</v>
      </c>
      <c r="I5663" s="2" t="n">
        <v>0</v>
      </c>
      <c r="J5663" s="2" t="inlineStr">
        <is>
          <t>GPA</t>
        </is>
      </c>
    </row>
    <row r="5664">
      <c r="A5664" s="2" t="n">
        <v>8</v>
      </c>
      <c r="B5664" s="2" t="n">
        <v>7801</v>
      </c>
      <c r="C5664" s="2" t="inlineStr">
        <is>
          <t>SEPARACAO</t>
        </is>
      </c>
      <c r="D5664" s="2" t="inlineStr">
        <is>
          <t>6027636</t>
        </is>
      </c>
      <c r="E5664" s="2" t="inlineStr">
        <is>
          <t>Adalicio De Jesus Santos</t>
        </is>
      </c>
      <c r="F5664" s="2" t="n">
        <v>1004</v>
      </c>
      <c r="G5664" s="2" t="n">
        <v>31.21</v>
      </c>
      <c r="H5664" s="2" t="n">
        <v>32</v>
      </c>
      <c r="I5664" s="2" t="n">
        <v>0</v>
      </c>
      <c r="J5664" s="2" t="inlineStr">
        <is>
          <t>GPA</t>
        </is>
      </c>
    </row>
    <row r="5665">
      <c r="A5665" s="2" t="n">
        <v>8</v>
      </c>
      <c r="B5665" s="2" t="n">
        <v>7801</v>
      </c>
      <c r="C5665" s="2" t="inlineStr">
        <is>
          <t>SEPARACAO</t>
        </is>
      </c>
      <c r="D5665" s="2" t="inlineStr">
        <is>
          <t>6027652</t>
        </is>
      </c>
      <c r="E5665" s="2" t="inlineStr">
        <is>
          <t>Marcela Dos Santos Ferreira</t>
        </is>
      </c>
      <c r="F5665" s="2" t="n">
        <v>905</v>
      </c>
      <c r="G5665" s="2" t="n">
        <v>25.03</v>
      </c>
      <c r="H5665" s="2" t="n">
        <v>36</v>
      </c>
      <c r="I5665" s="2" t="n">
        <v>0</v>
      </c>
      <c r="J5665" s="2" t="inlineStr">
        <is>
          <t>GPA</t>
        </is>
      </c>
    </row>
    <row r="5666">
      <c r="A5666" s="2" t="n">
        <v>8</v>
      </c>
      <c r="B5666" s="2" t="n">
        <v>7801</v>
      </c>
      <c r="C5666" s="2" t="inlineStr">
        <is>
          <t>SEPARACAO</t>
        </is>
      </c>
      <c r="D5666" s="2" t="inlineStr">
        <is>
          <t>6027687</t>
        </is>
      </c>
      <c r="E5666" s="2" t="inlineStr">
        <is>
          <t>Emanuel Souza Santana</t>
        </is>
      </c>
      <c r="F5666" s="2" t="n">
        <v>755</v>
      </c>
      <c r="G5666" s="2" t="n">
        <v>21.19</v>
      </c>
      <c r="H5666" s="2" t="n">
        <v>36</v>
      </c>
      <c r="I5666" s="2" t="n">
        <v>0</v>
      </c>
      <c r="J5666" s="2" t="inlineStr">
        <is>
          <t>GPA</t>
        </is>
      </c>
    </row>
    <row r="5667">
      <c r="A5667" s="2" t="n">
        <v>8</v>
      </c>
      <c r="B5667" s="2" t="n">
        <v>7801</v>
      </c>
      <c r="C5667" s="2" t="inlineStr">
        <is>
          <t>SEPARACAO</t>
        </is>
      </c>
      <c r="D5667" s="2" t="inlineStr">
        <is>
          <t>6027903</t>
        </is>
      </c>
      <c r="E5667" s="2" t="inlineStr">
        <is>
          <t>Marcus Vinicius Ferraz Camargo</t>
        </is>
      </c>
      <c r="F5667" s="2" t="n">
        <v>2836</v>
      </c>
      <c r="G5667" s="2" t="n">
        <v>51.72</v>
      </c>
      <c r="H5667" s="2" t="n">
        <v>55</v>
      </c>
      <c r="I5667" s="2" t="n">
        <v>0</v>
      </c>
      <c r="J5667" s="2" t="inlineStr">
        <is>
          <t>GPA</t>
        </is>
      </c>
    </row>
    <row r="5668">
      <c r="A5668" s="2" t="n">
        <v>8</v>
      </c>
      <c r="B5668" s="2" t="n">
        <v>7801</v>
      </c>
      <c r="C5668" s="2" t="inlineStr">
        <is>
          <t>SEPARACAO</t>
        </is>
      </c>
      <c r="D5668" s="2" t="inlineStr">
        <is>
          <t>6028039</t>
        </is>
      </c>
      <c r="E5668" s="2" t="inlineStr">
        <is>
          <t>Bruno Scalabrini De Andrade</t>
        </is>
      </c>
      <c r="F5668" s="2" t="n">
        <v>2873</v>
      </c>
      <c r="G5668" s="2" t="n">
        <v>59.35</v>
      </c>
      <c r="H5668" s="2" t="n">
        <v>48</v>
      </c>
      <c r="I5668" s="2" t="n">
        <v>0</v>
      </c>
      <c r="J5668" s="2" t="inlineStr">
        <is>
          <t>GPA</t>
        </is>
      </c>
    </row>
    <row r="5669">
      <c r="A5669" s="2" t="n">
        <v>8</v>
      </c>
      <c r="B5669" s="2" t="n">
        <v>7801</v>
      </c>
      <c r="C5669" s="2" t="inlineStr">
        <is>
          <t>SEPARACAO</t>
        </is>
      </c>
      <c r="D5669" s="2" t="inlineStr">
        <is>
          <t>6028101</t>
        </is>
      </c>
      <c r="E5669" s="2" t="inlineStr">
        <is>
          <t>Joao Gabriel Melo Martins</t>
        </is>
      </c>
      <c r="F5669" s="2" t="n">
        <v>338</v>
      </c>
      <c r="G5669" s="2" t="n">
        <v>17.8</v>
      </c>
      <c r="H5669" s="2" t="n">
        <v>19</v>
      </c>
      <c r="I5669" s="2" t="n">
        <v>0</v>
      </c>
      <c r="J5669" s="2" t="inlineStr">
        <is>
          <t>GPA</t>
        </is>
      </c>
    </row>
    <row r="5670">
      <c r="A5670" s="2" t="n">
        <v>8</v>
      </c>
      <c r="B5670" s="2" t="n">
        <v>7801</v>
      </c>
      <c r="C5670" s="2" t="inlineStr">
        <is>
          <t>SEPARACAO</t>
        </is>
      </c>
      <c r="D5670" s="2" t="inlineStr">
        <is>
          <t>6028381</t>
        </is>
      </c>
      <c r="E5670" s="2" t="inlineStr">
        <is>
          <t>Ana Carolina De Souza Silva</t>
        </is>
      </c>
      <c r="F5670" s="2" t="n">
        <v>1130</v>
      </c>
      <c r="G5670" s="2" t="n">
        <v>32.43</v>
      </c>
      <c r="H5670" s="2" t="n">
        <v>35</v>
      </c>
      <c r="I5670" s="2" t="n">
        <v>0</v>
      </c>
      <c r="J5670" s="2" t="inlineStr">
        <is>
          <t>GPA</t>
        </is>
      </c>
    </row>
    <row r="5671">
      <c r="A5671" s="2" t="n">
        <v>8</v>
      </c>
      <c r="B5671" s="2" t="n">
        <v>7801</v>
      </c>
      <c r="C5671" s="2" t="inlineStr">
        <is>
          <t>SEPARACAO</t>
        </is>
      </c>
      <c r="D5671" s="2" t="inlineStr">
        <is>
          <t>6028390</t>
        </is>
      </c>
      <c r="E5671" s="2" t="inlineStr">
        <is>
          <t>Vitoria Sonali Teixeira Dos Santos</t>
        </is>
      </c>
      <c r="F5671" s="2" t="n">
        <v>580</v>
      </c>
      <c r="G5671" s="2" t="n">
        <v>18.26</v>
      </c>
      <c r="H5671" s="2" t="n">
        <v>32</v>
      </c>
      <c r="I5671" s="2" t="n">
        <v>0</v>
      </c>
      <c r="J5671" s="2" t="inlineStr">
        <is>
          <t>GPA</t>
        </is>
      </c>
    </row>
    <row r="5672">
      <c r="A5672" s="2" t="n">
        <v>8</v>
      </c>
      <c r="B5672" s="2" t="n">
        <v>7801</v>
      </c>
      <c r="C5672" s="2" t="inlineStr">
        <is>
          <t>SEPARACAO</t>
        </is>
      </c>
      <c r="D5672" s="2" t="inlineStr">
        <is>
          <t>6028454</t>
        </is>
      </c>
      <c r="E5672" s="2" t="inlineStr">
        <is>
          <t>Wallace De Souza Oliveira</t>
        </is>
      </c>
      <c r="F5672" s="2" t="n">
        <v>1844</v>
      </c>
      <c r="G5672" s="2" t="n">
        <v>46.25</v>
      </c>
      <c r="H5672" s="2" t="n">
        <v>40</v>
      </c>
      <c r="I5672" s="2" t="n">
        <v>0</v>
      </c>
      <c r="J5672" s="2" t="inlineStr">
        <is>
          <t>GPA</t>
        </is>
      </c>
    </row>
    <row r="5673">
      <c r="A5673" s="2" t="n">
        <v>8</v>
      </c>
      <c r="B5673" s="2" t="n">
        <v>7801</v>
      </c>
      <c r="C5673" s="2" t="inlineStr">
        <is>
          <t>SEPARACAO</t>
        </is>
      </c>
      <c r="D5673" s="2" t="inlineStr">
        <is>
          <t>6028527</t>
        </is>
      </c>
      <c r="E5673" s="2" t="inlineStr">
        <is>
          <t>Felipe Marcelo Da Silva</t>
        </is>
      </c>
      <c r="F5673" s="2" t="n">
        <v>1779</v>
      </c>
      <c r="G5673" s="2" t="n">
        <v>39.7</v>
      </c>
      <c r="H5673" s="2" t="n">
        <v>45</v>
      </c>
      <c r="I5673" s="2" t="n">
        <v>0</v>
      </c>
      <c r="J5673" s="2" t="inlineStr">
        <is>
          <t>GPA</t>
        </is>
      </c>
    </row>
    <row r="5674">
      <c r="A5674" s="2" t="n">
        <v>8</v>
      </c>
      <c r="B5674" s="2" t="n">
        <v>7801</v>
      </c>
      <c r="C5674" s="2" t="inlineStr">
        <is>
          <t>SEPARACAO</t>
        </is>
      </c>
      <c r="D5674" s="2" t="inlineStr">
        <is>
          <t>6028861</t>
        </is>
      </c>
      <c r="E5674" s="2" t="inlineStr">
        <is>
          <t>Kombo Nakasila Guilherme</t>
        </is>
      </c>
      <c r="F5674" s="2" t="n">
        <v>2089</v>
      </c>
      <c r="G5674" s="2" t="n">
        <v>62.89</v>
      </c>
      <c r="H5674" s="2" t="n">
        <v>33</v>
      </c>
      <c r="I5674" s="2" t="n">
        <v>0</v>
      </c>
      <c r="J5674" s="2" t="inlineStr">
        <is>
          <t>GPA</t>
        </is>
      </c>
    </row>
    <row r="5675">
      <c r="A5675" s="2" t="n">
        <v>8</v>
      </c>
      <c r="B5675" s="2" t="n">
        <v>7801</v>
      </c>
      <c r="C5675" s="2" t="inlineStr">
        <is>
          <t>SEPARACAO</t>
        </is>
      </c>
      <c r="D5675" s="2" t="inlineStr">
        <is>
          <t>6029035</t>
        </is>
      </c>
      <c r="E5675" s="2" t="inlineStr">
        <is>
          <t>Kelly Cristina Santana De Andrade</t>
        </is>
      </c>
      <c r="F5675" s="2" t="n">
        <v>766</v>
      </c>
      <c r="G5675" s="2" t="n">
        <v>31.65</v>
      </c>
      <c r="H5675" s="2" t="n">
        <v>24</v>
      </c>
      <c r="I5675" s="2" t="n">
        <v>0</v>
      </c>
      <c r="J5675" s="2" t="inlineStr">
        <is>
          <t>GPA</t>
        </is>
      </c>
    </row>
    <row r="5676">
      <c r="A5676" s="2" t="n">
        <v>8</v>
      </c>
      <c r="B5676" s="2" t="n">
        <v>7801</v>
      </c>
      <c r="C5676" s="2" t="inlineStr">
        <is>
          <t>SEPARACAO</t>
        </is>
      </c>
      <c r="D5676" s="2" t="inlineStr">
        <is>
          <t>6029116</t>
        </is>
      </c>
      <c r="E5676" s="2" t="inlineStr">
        <is>
          <t>Julio Cesar De Carvalho</t>
        </is>
      </c>
      <c r="F5676" s="2" t="n">
        <v>2514</v>
      </c>
      <c r="G5676" s="2" t="n">
        <v>63.08</v>
      </c>
      <c r="H5676" s="2" t="n">
        <v>40</v>
      </c>
      <c r="I5676" s="2" t="n">
        <v>0</v>
      </c>
      <c r="J5676" s="2" t="inlineStr">
        <is>
          <t>GPA</t>
        </is>
      </c>
    </row>
    <row r="5677">
      <c r="A5677" s="2" t="n">
        <v>8</v>
      </c>
      <c r="B5677" s="2" t="n">
        <v>7801</v>
      </c>
      <c r="C5677" s="2" t="inlineStr">
        <is>
          <t>SEPARACAO</t>
        </is>
      </c>
      <c r="D5677" s="2" t="inlineStr">
        <is>
          <t>6029205</t>
        </is>
      </c>
      <c r="E5677" s="2" t="inlineStr">
        <is>
          <t>Elan Moura De Oliveira</t>
        </is>
      </c>
      <c r="F5677" s="2" t="n">
        <v>340</v>
      </c>
      <c r="G5677" s="2" t="n">
        <v>13.09</v>
      </c>
      <c r="H5677" s="2" t="n">
        <v>26</v>
      </c>
      <c r="I5677" s="2" t="n">
        <v>0</v>
      </c>
      <c r="J5677" s="2" t="inlineStr">
        <is>
          <t>GPA</t>
        </is>
      </c>
    </row>
    <row r="5678">
      <c r="A5678" s="2" t="n">
        <v>8</v>
      </c>
      <c r="B5678" s="2" t="n">
        <v>7801</v>
      </c>
      <c r="C5678" s="2" t="inlineStr">
        <is>
          <t>SEPARACAO</t>
        </is>
      </c>
      <c r="D5678" s="2" t="inlineStr">
        <is>
          <t>6029566</t>
        </is>
      </c>
      <c r="E5678" s="2" t="inlineStr">
        <is>
          <t>Alexandre Carpani</t>
        </is>
      </c>
      <c r="F5678" s="2" t="n">
        <v>2584</v>
      </c>
      <c r="G5678" s="2" t="n">
        <v>59.34</v>
      </c>
      <c r="H5678" s="2" t="n">
        <v>44</v>
      </c>
      <c r="I5678" s="2" t="n">
        <v>0</v>
      </c>
      <c r="J5678" s="2" t="inlineStr">
        <is>
          <t>GPA</t>
        </is>
      </c>
    </row>
    <row r="5679">
      <c r="A5679" s="2" t="n">
        <v>8</v>
      </c>
      <c r="B5679" s="2" t="n">
        <v>7801</v>
      </c>
      <c r="C5679" s="2" t="inlineStr">
        <is>
          <t>SEPARACAO</t>
        </is>
      </c>
      <c r="D5679" s="2" t="inlineStr">
        <is>
          <t>6029825</t>
        </is>
      </c>
      <c r="E5679" s="2" t="inlineStr">
        <is>
          <t>Carla Paola Guzman Palacios</t>
        </is>
      </c>
      <c r="F5679" s="2" t="n">
        <v>1751</v>
      </c>
      <c r="G5679" s="2" t="n">
        <v>52.67</v>
      </c>
      <c r="H5679" s="2" t="n">
        <v>33</v>
      </c>
      <c r="I5679" s="2" t="n">
        <v>0</v>
      </c>
      <c r="J5679" s="2" t="inlineStr">
        <is>
          <t>GPA</t>
        </is>
      </c>
    </row>
    <row r="5680">
      <c r="A5680" s="2" t="n">
        <v>8</v>
      </c>
      <c r="B5680" s="2" t="n">
        <v>7801</v>
      </c>
      <c r="C5680" s="2" t="inlineStr">
        <is>
          <t>SEPARACAO</t>
        </is>
      </c>
      <c r="D5680" s="2" t="inlineStr">
        <is>
          <t>6030343</t>
        </is>
      </c>
      <c r="E5680" s="2" t="inlineStr">
        <is>
          <t>Lucas Gomes De Santana</t>
        </is>
      </c>
      <c r="F5680" s="2" t="n">
        <v>698</v>
      </c>
      <c r="G5680" s="2" t="n">
        <v>26.55</v>
      </c>
      <c r="H5680" s="2" t="n">
        <v>26</v>
      </c>
      <c r="I5680" s="2" t="n">
        <v>0</v>
      </c>
      <c r="J5680" s="2" t="inlineStr">
        <is>
          <t>GPA</t>
        </is>
      </c>
    </row>
    <row r="5681">
      <c r="A5681" s="2" t="n">
        <v>8</v>
      </c>
      <c r="B5681" s="2" t="n">
        <v>7801</v>
      </c>
      <c r="C5681" s="2" t="inlineStr">
        <is>
          <t>SEPARACAO</t>
        </is>
      </c>
      <c r="D5681" s="2" t="inlineStr">
        <is>
          <t>6030378</t>
        </is>
      </c>
      <c r="E5681" s="2" t="inlineStr">
        <is>
          <t>Luan Henrique Silva</t>
        </is>
      </c>
      <c r="F5681" s="2" t="n">
        <v>749</v>
      </c>
      <c r="G5681" s="2" t="n">
        <v>30.97</v>
      </c>
      <c r="H5681" s="2" t="n">
        <v>24</v>
      </c>
      <c r="I5681" s="2" t="n">
        <v>0</v>
      </c>
      <c r="J5681" s="2" t="inlineStr">
        <is>
          <t>GPA</t>
        </is>
      </c>
    </row>
    <row r="5682">
      <c r="A5682" s="2" t="n">
        <v>8</v>
      </c>
      <c r="B5682" s="2" t="n">
        <v>7801</v>
      </c>
      <c r="C5682" s="2" t="inlineStr">
        <is>
          <t>SEPARACAO</t>
        </is>
      </c>
      <c r="D5682" s="2" t="inlineStr">
        <is>
          <t>6030475</t>
        </is>
      </c>
      <c r="E5682" s="2" t="inlineStr">
        <is>
          <t>Larissa Nascimento Souza</t>
        </is>
      </c>
      <c r="F5682" s="2" t="n">
        <v>947</v>
      </c>
      <c r="G5682" s="2" t="n">
        <v>38.64</v>
      </c>
      <c r="H5682" s="2" t="n">
        <v>25</v>
      </c>
      <c r="I5682" s="2" t="n">
        <v>0</v>
      </c>
      <c r="J5682" s="2" t="inlineStr">
        <is>
          <t>GPA</t>
        </is>
      </c>
    </row>
    <row r="5683">
      <c r="A5683" s="2" t="n">
        <v>8</v>
      </c>
      <c r="B5683" s="2" t="n">
        <v>7801</v>
      </c>
      <c r="C5683" s="2" t="inlineStr">
        <is>
          <t>SEPARACAO</t>
        </is>
      </c>
      <c r="D5683" s="2" t="inlineStr">
        <is>
          <t>6030530</t>
        </is>
      </c>
      <c r="E5683" s="2" t="inlineStr">
        <is>
          <t>Gabriel Alves Felix</t>
        </is>
      </c>
      <c r="F5683" s="2" t="n">
        <v>532</v>
      </c>
      <c r="G5683" s="2" t="n">
        <v>22.69</v>
      </c>
      <c r="H5683" s="2" t="n">
        <v>23</v>
      </c>
      <c r="I5683" s="2" t="n">
        <v>0</v>
      </c>
      <c r="J5683" s="2" t="inlineStr">
        <is>
          <t>GPA</t>
        </is>
      </c>
    </row>
    <row r="5684">
      <c r="A5684" s="2" t="n">
        <v>8</v>
      </c>
      <c r="B5684" s="2" t="n">
        <v>7801</v>
      </c>
      <c r="C5684" s="2" t="inlineStr">
        <is>
          <t>SEPARACAO</t>
        </is>
      </c>
      <c r="D5684" s="2" t="inlineStr">
        <is>
          <t>6030556</t>
        </is>
      </c>
      <c r="E5684" s="2" t="inlineStr">
        <is>
          <t>Kerolyn Ferreira Rodrigues Pereira</t>
        </is>
      </c>
      <c r="F5684" s="2" t="n">
        <v>1235</v>
      </c>
      <c r="G5684" s="2" t="n">
        <v>36.64</v>
      </c>
      <c r="H5684" s="2" t="n">
        <v>34</v>
      </c>
      <c r="I5684" s="2" t="n">
        <v>0</v>
      </c>
      <c r="J5684" s="2" t="inlineStr">
        <is>
          <t>GPA</t>
        </is>
      </c>
    </row>
    <row r="5685">
      <c r="A5685" s="2" t="n">
        <v>8</v>
      </c>
      <c r="B5685" s="2" t="n">
        <v>7801</v>
      </c>
      <c r="C5685" s="2" t="inlineStr">
        <is>
          <t>SEPARACAO</t>
        </is>
      </c>
      <c r="D5685" s="2" t="inlineStr">
        <is>
          <t>6030564</t>
        </is>
      </c>
      <c r="E5685" s="2" t="inlineStr">
        <is>
          <t>Ana Paula Pereira Goncalves</t>
        </is>
      </c>
      <c r="F5685" s="2" t="n">
        <v>2624</v>
      </c>
      <c r="G5685" s="2" t="n">
        <v>55.51</v>
      </c>
      <c r="H5685" s="2" t="n">
        <v>47</v>
      </c>
      <c r="I5685" s="2" t="n">
        <v>0</v>
      </c>
      <c r="J5685" s="2" t="inlineStr">
        <is>
          <t>GPA</t>
        </is>
      </c>
    </row>
    <row r="5686">
      <c r="A5686" s="2" t="n">
        <v>8</v>
      </c>
      <c r="B5686" s="2" t="n">
        <v>7801</v>
      </c>
      <c r="C5686" s="2" t="inlineStr">
        <is>
          <t>SEPARACAO</t>
        </is>
      </c>
      <c r="D5686" s="2" t="inlineStr">
        <is>
          <t>6030599</t>
        </is>
      </c>
      <c r="E5686" s="2" t="inlineStr">
        <is>
          <t>Jonathan Kelvin Goncalves Dos Santos</t>
        </is>
      </c>
      <c r="F5686" s="2" t="n">
        <v>314</v>
      </c>
      <c r="G5686" s="2" t="n">
        <v>17.22</v>
      </c>
      <c r="H5686" s="2" t="n">
        <v>18</v>
      </c>
      <c r="I5686" s="2" t="n">
        <v>0</v>
      </c>
      <c r="J5686" s="2" t="inlineStr">
        <is>
          <t>GPA</t>
        </is>
      </c>
    </row>
    <row r="5687">
      <c r="A5687" s="2" t="n">
        <v>8</v>
      </c>
      <c r="B5687" s="2" t="n">
        <v>7801</v>
      </c>
      <c r="C5687" s="2" t="inlineStr">
        <is>
          <t>SEPARACAO</t>
        </is>
      </c>
      <c r="D5687" s="2" t="inlineStr">
        <is>
          <t>6030670</t>
        </is>
      </c>
      <c r="E5687" s="2" t="inlineStr">
        <is>
          <t>Maria Clara Da Silva Castellanos</t>
        </is>
      </c>
      <c r="F5687" s="2" t="n">
        <v>689</v>
      </c>
      <c r="G5687" s="2" t="n">
        <v>17.29</v>
      </c>
      <c r="H5687" s="2" t="n">
        <v>40</v>
      </c>
      <c r="I5687" s="2" t="n">
        <v>0</v>
      </c>
      <c r="J5687" s="2" t="inlineStr">
        <is>
          <t>GPA</t>
        </is>
      </c>
    </row>
    <row r="5688">
      <c r="A5688" s="2" t="n">
        <v>8</v>
      </c>
      <c r="B5688" s="2" t="n">
        <v>7801</v>
      </c>
      <c r="C5688" s="2" t="inlineStr">
        <is>
          <t>SEPARACAO</t>
        </is>
      </c>
      <c r="D5688" s="2" t="inlineStr">
        <is>
          <t>6030726</t>
        </is>
      </c>
      <c r="E5688" s="2" t="inlineStr">
        <is>
          <t>Cairon Tarrao Campos</t>
        </is>
      </c>
      <c r="F5688" s="2" t="n">
        <v>242</v>
      </c>
      <c r="G5688" s="2" t="n">
        <v>12.4</v>
      </c>
      <c r="H5688" s="2" t="n">
        <v>20</v>
      </c>
      <c r="I5688" s="2" t="n">
        <v>0</v>
      </c>
      <c r="J5688" s="2" t="inlineStr">
        <is>
          <t>GPA</t>
        </is>
      </c>
    </row>
    <row r="5689">
      <c r="A5689" s="2" t="n">
        <v>8</v>
      </c>
      <c r="B5689" s="2" t="n">
        <v>7801</v>
      </c>
      <c r="C5689" s="2" t="inlineStr">
        <is>
          <t>SEPARACAO</t>
        </is>
      </c>
      <c r="D5689" s="2" t="inlineStr">
        <is>
          <t>6030785</t>
        </is>
      </c>
      <c r="E5689" s="2" t="inlineStr">
        <is>
          <t>Daniel Carlos Vinicius De Lima</t>
        </is>
      </c>
      <c r="F5689" s="2" t="n">
        <v>632</v>
      </c>
      <c r="G5689" s="2" t="n">
        <v>27.36</v>
      </c>
      <c r="H5689" s="2" t="n">
        <v>23</v>
      </c>
      <c r="I5689" s="2" t="n">
        <v>0</v>
      </c>
      <c r="J5689" s="2" t="inlineStr">
        <is>
          <t>GPA</t>
        </is>
      </c>
    </row>
    <row r="5690">
      <c r="A5690" s="2" t="n">
        <v>8</v>
      </c>
      <c r="B5690" s="2" t="n">
        <v>7801</v>
      </c>
      <c r="C5690" s="2" t="inlineStr">
        <is>
          <t>SEPARACAO</t>
        </is>
      </c>
      <c r="D5690" s="2" t="inlineStr">
        <is>
          <t>6030840</t>
        </is>
      </c>
      <c r="E5690" s="2" t="inlineStr">
        <is>
          <t>Danielle Santos Britto</t>
        </is>
      </c>
      <c r="F5690" s="2" t="n">
        <v>1145</v>
      </c>
      <c r="G5690" s="2" t="n">
        <v>24.08</v>
      </c>
      <c r="H5690" s="2" t="n">
        <v>48</v>
      </c>
      <c r="I5690" s="2" t="n">
        <v>0</v>
      </c>
      <c r="J5690" s="2" t="inlineStr">
        <is>
          <t>GPA</t>
        </is>
      </c>
    </row>
    <row r="5691">
      <c r="A5691" s="2" t="n">
        <v>8</v>
      </c>
      <c r="B5691" s="2" t="n">
        <v>7801</v>
      </c>
      <c r="C5691" s="2" t="inlineStr">
        <is>
          <t>SEPARACAO</t>
        </is>
      </c>
      <c r="D5691" s="2" t="inlineStr">
        <is>
          <t>6031129</t>
        </is>
      </c>
      <c r="E5691" s="2" t="inlineStr">
        <is>
          <t>Gustavo Alcantara Mariano</t>
        </is>
      </c>
      <c r="F5691" s="2" t="n">
        <v>595</v>
      </c>
      <c r="G5691" s="2" t="n">
        <v>13.86</v>
      </c>
      <c r="H5691" s="2" t="n">
        <v>43</v>
      </c>
      <c r="I5691" s="2" t="n">
        <v>0</v>
      </c>
      <c r="J5691" s="2" t="inlineStr">
        <is>
          <t>GPA</t>
        </is>
      </c>
    </row>
    <row r="5692">
      <c r="A5692" s="2" t="n">
        <v>8</v>
      </c>
      <c r="B5692" s="2" t="n">
        <v>7801</v>
      </c>
      <c r="C5692" s="2" t="inlineStr">
        <is>
          <t>SEPARACAO</t>
        </is>
      </c>
      <c r="D5692" s="2" t="inlineStr">
        <is>
          <t>6031277</t>
        </is>
      </c>
      <c r="E5692" s="2" t="inlineStr">
        <is>
          <t>Matheus Dos Santos De Sousa</t>
        </is>
      </c>
      <c r="F5692" s="2" t="n">
        <v>756</v>
      </c>
      <c r="G5692" s="2" t="n">
        <v>26.2</v>
      </c>
      <c r="H5692" s="2" t="n">
        <v>29</v>
      </c>
      <c r="I5692" s="2" t="n">
        <v>0</v>
      </c>
      <c r="J5692" s="2" t="inlineStr">
        <is>
          <t>GPA</t>
        </is>
      </c>
    </row>
    <row r="5693">
      <c r="A5693" s="2" t="n">
        <v>8</v>
      </c>
      <c r="B5693" s="2" t="n">
        <v>7801</v>
      </c>
      <c r="C5693" s="2" t="inlineStr">
        <is>
          <t>SEPARACAO</t>
        </is>
      </c>
      <c r="D5693" s="2" t="inlineStr">
        <is>
          <t>6032010</t>
        </is>
      </c>
      <c r="E5693" s="2" t="inlineStr">
        <is>
          <t>Joao Vitor Andrade De Oliveira</t>
        </is>
      </c>
      <c r="F5693" s="2" t="n">
        <v>1091</v>
      </c>
      <c r="G5693" s="2" t="n">
        <v>34.63</v>
      </c>
      <c r="H5693" s="2" t="n">
        <v>32</v>
      </c>
      <c r="I5693" s="2" t="n">
        <v>0</v>
      </c>
      <c r="J5693" s="2" t="inlineStr">
        <is>
          <t>GPA</t>
        </is>
      </c>
    </row>
    <row r="5694">
      <c r="A5694" s="2" t="n">
        <v>8</v>
      </c>
      <c r="B5694" s="2" t="n">
        <v>7801</v>
      </c>
      <c r="C5694" s="2" t="inlineStr">
        <is>
          <t>SEPARACAO</t>
        </is>
      </c>
      <c r="D5694" s="2" t="inlineStr">
        <is>
          <t>6032052</t>
        </is>
      </c>
      <c r="E5694" s="2" t="inlineStr">
        <is>
          <t>Giulia Aparecida Barbosa Celestino</t>
        </is>
      </c>
      <c r="F5694" s="2" t="n">
        <v>2445</v>
      </c>
      <c r="G5694" s="2" t="n">
        <v>54.01</v>
      </c>
      <c r="H5694" s="2" t="n">
        <v>45</v>
      </c>
      <c r="I5694" s="2" t="n">
        <v>0</v>
      </c>
      <c r="J5694" s="2" t="inlineStr">
        <is>
          <t>GPA</t>
        </is>
      </c>
    </row>
    <row r="5695">
      <c r="A5695" s="2" t="n">
        <v>8</v>
      </c>
      <c r="B5695" s="2" t="n">
        <v>7801</v>
      </c>
      <c r="C5695" s="2" t="inlineStr">
        <is>
          <t>SEPARACAO</t>
        </is>
      </c>
      <c r="D5695" s="2" t="inlineStr">
        <is>
          <t>6032060</t>
        </is>
      </c>
      <c r="E5695" s="2" t="inlineStr">
        <is>
          <t>Lucelio Rodrigues Da Silva</t>
        </is>
      </c>
      <c r="F5695" s="2" t="n">
        <v>2249</v>
      </c>
      <c r="G5695" s="2" t="n">
        <v>65.44</v>
      </c>
      <c r="H5695" s="2" t="n">
        <v>34</v>
      </c>
      <c r="I5695" s="2" t="n">
        <v>0</v>
      </c>
      <c r="J5695" s="2" t="inlineStr">
        <is>
          <t>GPA</t>
        </is>
      </c>
    </row>
    <row r="5696">
      <c r="A5696" s="2" t="n">
        <v>8</v>
      </c>
      <c r="B5696" s="2" t="n">
        <v>7801</v>
      </c>
      <c r="C5696" s="2" t="inlineStr">
        <is>
          <t>SEPARACAO</t>
        </is>
      </c>
      <c r="D5696" s="2" t="inlineStr">
        <is>
          <t>6032150</t>
        </is>
      </c>
      <c r="E5696" s="2" t="inlineStr">
        <is>
          <t>Caio Henrique De Jesus Augusto</t>
        </is>
      </c>
      <c r="F5696" s="2" t="n">
        <v>381</v>
      </c>
      <c r="G5696" s="2" t="n">
        <v>3.04</v>
      </c>
      <c r="H5696" s="2" t="n">
        <v>125</v>
      </c>
      <c r="I5696" s="2" t="n">
        <v>0</v>
      </c>
      <c r="J5696" s="2" t="inlineStr">
        <is>
          <t>GPA</t>
        </is>
      </c>
    </row>
    <row r="5697">
      <c r="A5697" s="2" t="n">
        <v>8</v>
      </c>
      <c r="B5697" s="2" t="n">
        <v>7801</v>
      </c>
      <c r="C5697" s="2" t="inlineStr">
        <is>
          <t>SEPARACAO</t>
        </is>
      </c>
      <c r="D5697" s="2" t="inlineStr">
        <is>
          <t>6032257</t>
        </is>
      </c>
      <c r="E5697" s="2" t="inlineStr">
        <is>
          <t>Rodrigo Dos Santos Domingues</t>
        </is>
      </c>
      <c r="F5697" s="2" t="n">
        <v>1288</v>
      </c>
      <c r="G5697" s="2" t="n">
        <v>34.65</v>
      </c>
      <c r="H5697" s="2" t="n">
        <v>37</v>
      </c>
      <c r="I5697" s="2" t="n">
        <v>0</v>
      </c>
      <c r="J5697" s="2" t="inlineStr">
        <is>
          <t>GPA</t>
        </is>
      </c>
    </row>
    <row r="5698">
      <c r="A5698" s="2" t="n">
        <v>8</v>
      </c>
      <c r="B5698" s="2" t="n">
        <v>7801</v>
      </c>
      <c r="C5698" s="2" t="inlineStr">
        <is>
          <t>SEPARACAO</t>
        </is>
      </c>
      <c r="D5698" s="2" t="inlineStr">
        <is>
          <t>6032630</t>
        </is>
      </c>
      <c r="E5698" s="2" t="inlineStr">
        <is>
          <t>Paulo Roberto De Farias</t>
        </is>
      </c>
      <c r="F5698" s="2" t="n">
        <v>2198</v>
      </c>
      <c r="G5698" s="2" t="n">
        <v>42.92</v>
      </c>
      <c r="H5698" s="2" t="n">
        <v>51</v>
      </c>
      <c r="I5698" s="2" t="n">
        <v>0</v>
      </c>
      <c r="J5698" s="2" t="inlineStr">
        <is>
          <t>GPA</t>
        </is>
      </c>
    </row>
    <row r="5699">
      <c r="A5699" s="2" t="n">
        <v>8</v>
      </c>
      <c r="B5699" s="2" t="n">
        <v>7801</v>
      </c>
      <c r="C5699" s="2" t="inlineStr">
        <is>
          <t>SEPARACAO</t>
        </is>
      </c>
      <c r="D5699" s="2" t="inlineStr">
        <is>
          <t>6032699</t>
        </is>
      </c>
      <c r="E5699" s="2" t="inlineStr">
        <is>
          <t>Andreia Correa De Maceno</t>
        </is>
      </c>
      <c r="F5699" s="2" t="n">
        <v>868</v>
      </c>
      <c r="G5699" s="2" t="n">
        <v>44.02</v>
      </c>
      <c r="H5699" s="2" t="n">
        <v>20</v>
      </c>
      <c r="I5699" s="2" t="n">
        <v>0</v>
      </c>
      <c r="J5699" s="2" t="inlineStr">
        <is>
          <t>GPA</t>
        </is>
      </c>
    </row>
    <row r="5700">
      <c r="A5700" s="2" t="n">
        <v>8</v>
      </c>
      <c r="B5700" s="2" t="n">
        <v>7801</v>
      </c>
      <c r="C5700" s="2" t="inlineStr">
        <is>
          <t>SEPARACAO</t>
        </is>
      </c>
      <c r="D5700" s="2" t="inlineStr">
        <is>
          <t>6032850</t>
        </is>
      </c>
      <c r="E5700" s="2" t="inlineStr">
        <is>
          <t>Jose Antonio Gonzalez Ruffin</t>
        </is>
      </c>
      <c r="F5700" s="2" t="n">
        <v>1387</v>
      </c>
      <c r="G5700" s="2" t="n">
        <v>28.87</v>
      </c>
      <c r="H5700" s="2" t="n">
        <v>48</v>
      </c>
      <c r="I5700" s="2" t="n">
        <v>0</v>
      </c>
      <c r="J5700" s="2" t="inlineStr">
        <is>
          <t>GPA</t>
        </is>
      </c>
    </row>
    <row r="5701">
      <c r="A5701" s="2" t="n">
        <v>8</v>
      </c>
      <c r="B5701" s="2" t="n">
        <v>7801</v>
      </c>
      <c r="C5701" s="2" t="inlineStr">
        <is>
          <t>SEPARACAO</t>
        </is>
      </c>
      <c r="D5701" s="2" t="inlineStr">
        <is>
          <t>6032940</t>
        </is>
      </c>
      <c r="E5701" s="2" t="inlineStr">
        <is>
          <t>Silvio Bernardo Noronha Da Silva</t>
        </is>
      </c>
      <c r="F5701" s="2" t="n">
        <v>818</v>
      </c>
      <c r="G5701" s="2" t="n">
        <v>29.99</v>
      </c>
      <c r="H5701" s="2" t="n">
        <v>27</v>
      </c>
      <c r="I5701" s="2" t="n">
        <v>0</v>
      </c>
      <c r="J5701" s="2" t="inlineStr">
        <is>
          <t>GPA</t>
        </is>
      </c>
    </row>
    <row r="5702">
      <c r="A5702" s="2" t="n">
        <v>8</v>
      </c>
      <c r="B5702" s="2" t="n">
        <v>7801</v>
      </c>
      <c r="C5702" s="2" t="inlineStr">
        <is>
          <t>SEPARACAO</t>
        </is>
      </c>
      <c r="D5702" s="2" t="inlineStr">
        <is>
          <t>6033008</t>
        </is>
      </c>
      <c r="E5702" s="2" t="inlineStr">
        <is>
          <t>Jefferson Ferreira De Castro</t>
        </is>
      </c>
      <c r="F5702" s="2" t="n">
        <v>1581</v>
      </c>
      <c r="G5702" s="2" t="n">
        <v>39.46</v>
      </c>
      <c r="H5702" s="2" t="n">
        <v>40</v>
      </c>
      <c r="I5702" s="2" t="n">
        <v>0</v>
      </c>
      <c r="J5702" s="2" t="inlineStr">
        <is>
          <t>GPA</t>
        </is>
      </c>
    </row>
    <row r="5703">
      <c r="A5703" s="2" t="n">
        <v>8</v>
      </c>
      <c r="B5703" s="2" t="n">
        <v>7801</v>
      </c>
      <c r="C5703" s="2" t="inlineStr">
        <is>
          <t>SEPARACAO</t>
        </is>
      </c>
      <c r="D5703" s="2" t="inlineStr">
        <is>
          <t>6033032</t>
        </is>
      </c>
      <c r="E5703" s="2" t="inlineStr">
        <is>
          <t>Henrique De Souza Ribeiro</t>
        </is>
      </c>
      <c r="F5703" s="2" t="n">
        <v>1607</v>
      </c>
      <c r="G5703" s="2" t="n">
        <v>36.63</v>
      </c>
      <c r="H5703" s="2" t="n">
        <v>44</v>
      </c>
      <c r="I5703" s="2" t="n">
        <v>0</v>
      </c>
      <c r="J5703" s="2" t="inlineStr">
        <is>
          <t>GPA</t>
        </is>
      </c>
    </row>
    <row r="5704">
      <c r="A5704" s="2" t="n">
        <v>8</v>
      </c>
      <c r="B5704" s="2" t="n">
        <v>7801</v>
      </c>
      <c r="C5704" s="2" t="inlineStr">
        <is>
          <t>SEPARACAO</t>
        </is>
      </c>
      <c r="D5704" s="2" t="inlineStr">
        <is>
          <t>6033148</t>
        </is>
      </c>
      <c r="E5704" s="2" t="inlineStr">
        <is>
          <t>Isabele Luiz Justino Da Silva</t>
        </is>
      </c>
      <c r="F5704" s="2" t="n">
        <v>1358</v>
      </c>
      <c r="G5704" s="2" t="n">
        <v>35.16</v>
      </c>
      <c r="H5704" s="2" t="n">
        <v>39</v>
      </c>
      <c r="I5704" s="2" t="n">
        <v>0</v>
      </c>
      <c r="J5704" s="2" t="inlineStr">
        <is>
          <t>GPA</t>
        </is>
      </c>
    </row>
    <row r="5705">
      <c r="A5705" s="2" t="n">
        <v>8</v>
      </c>
      <c r="B5705" s="2" t="n">
        <v>7801</v>
      </c>
      <c r="C5705" s="2" t="inlineStr">
        <is>
          <t>SEPARACAO</t>
        </is>
      </c>
      <c r="D5705" s="2" t="inlineStr">
        <is>
          <t>6033512</t>
        </is>
      </c>
      <c r="E5705" s="2" t="inlineStr">
        <is>
          <t>Carla Cristiane Melo Da Silva</t>
        </is>
      </c>
      <c r="F5705" s="2" t="n">
        <v>329</v>
      </c>
      <c r="G5705" s="2" t="n">
        <v>11.81</v>
      </c>
      <c r="H5705" s="2" t="n">
        <v>28</v>
      </c>
      <c r="I5705" s="2" t="n">
        <v>0</v>
      </c>
      <c r="J5705" s="2" t="inlineStr">
        <is>
          <t>GPA</t>
        </is>
      </c>
    </row>
    <row r="5706">
      <c r="A5706" s="2" t="n">
        <v>8</v>
      </c>
      <c r="B5706" s="2" t="n">
        <v>7801</v>
      </c>
      <c r="C5706" s="2" t="inlineStr">
        <is>
          <t>SEPARACAO</t>
        </is>
      </c>
      <c r="D5706" s="2" t="inlineStr">
        <is>
          <t>6033687</t>
        </is>
      </c>
      <c r="E5706" s="2" t="inlineStr">
        <is>
          <t>Nathaly Dos Santos Souza</t>
        </is>
      </c>
      <c r="F5706" s="2" t="n">
        <v>109</v>
      </c>
      <c r="G5706" s="2" t="n">
        <v>5.55</v>
      </c>
      <c r="H5706" s="2" t="n">
        <v>20</v>
      </c>
      <c r="I5706" s="2" t="n">
        <v>0</v>
      </c>
      <c r="J5706" s="2" t="inlineStr">
        <is>
          <t>GPA</t>
        </is>
      </c>
    </row>
    <row r="5707">
      <c r="A5707" s="2" t="n">
        <v>8</v>
      </c>
      <c r="B5707" s="2" t="n">
        <v>7801</v>
      </c>
      <c r="C5707" s="2" t="inlineStr">
        <is>
          <t>SEPARACAO</t>
        </is>
      </c>
      <c r="D5707" s="2" t="inlineStr">
        <is>
          <t>6033865</t>
        </is>
      </c>
      <c r="E5707" s="2" t="inlineStr">
        <is>
          <t>Jefferson Arantes Constantin Govas</t>
        </is>
      </c>
      <c r="F5707" s="2" t="n">
        <v>639</v>
      </c>
      <c r="G5707" s="2" t="n">
        <v>19.02</v>
      </c>
      <c r="H5707" s="2" t="n">
        <v>34</v>
      </c>
      <c r="I5707" s="2" t="n">
        <v>0</v>
      </c>
      <c r="J5707" s="2" t="inlineStr">
        <is>
          <t>GPA</t>
        </is>
      </c>
    </row>
    <row r="5708">
      <c r="A5708" s="2" t="n">
        <v>8</v>
      </c>
      <c r="B5708" s="2" t="n">
        <v>7801</v>
      </c>
      <c r="C5708" s="2" t="inlineStr">
        <is>
          <t>SEPARACAO</t>
        </is>
      </c>
      <c r="D5708" s="2" t="inlineStr">
        <is>
          <t>6033911</t>
        </is>
      </c>
      <c r="E5708" s="2" t="inlineStr">
        <is>
          <t>Leticia Alves De Araujo</t>
        </is>
      </c>
      <c r="F5708" s="2" t="n">
        <v>541</v>
      </c>
      <c r="G5708" s="2" t="n">
        <v>15.71</v>
      </c>
      <c r="H5708" s="2" t="n">
        <v>34</v>
      </c>
      <c r="I5708" s="2" t="n">
        <v>0</v>
      </c>
      <c r="J5708" s="2" t="inlineStr">
        <is>
          <t>GPA</t>
        </is>
      </c>
    </row>
    <row r="5709">
      <c r="A5709" s="2" t="n">
        <v>8</v>
      </c>
      <c r="B5709" s="2" t="n">
        <v>7801</v>
      </c>
      <c r="C5709" s="2" t="inlineStr">
        <is>
          <t>SEPARACAO</t>
        </is>
      </c>
      <c r="D5709" s="2" t="inlineStr">
        <is>
          <t>6034250</t>
        </is>
      </c>
      <c r="E5709" s="2" t="inlineStr">
        <is>
          <t>Gedeon Rodrigues Pereira</t>
        </is>
      </c>
      <c r="F5709" s="2" t="n">
        <v>472</v>
      </c>
      <c r="G5709" s="2" t="n">
        <v>18.18</v>
      </c>
      <c r="H5709" s="2" t="n">
        <v>26</v>
      </c>
      <c r="I5709" s="2" t="n">
        <v>0</v>
      </c>
      <c r="J5709" s="2" t="inlineStr">
        <is>
          <t>GPA</t>
        </is>
      </c>
    </row>
    <row r="5710">
      <c r="A5710" s="2" t="n">
        <v>8</v>
      </c>
      <c r="B5710" s="2" t="n">
        <v>7801</v>
      </c>
      <c r="C5710" s="2" t="inlineStr">
        <is>
          <t>SEPARACAO</t>
        </is>
      </c>
      <c r="D5710" s="2" t="inlineStr">
        <is>
          <t>6034640</t>
        </is>
      </c>
      <c r="E5710" s="2" t="inlineStr">
        <is>
          <t>Andre Lucas Dos Santos Ferreira</t>
        </is>
      </c>
      <c r="F5710" s="2" t="n">
        <v>166</v>
      </c>
      <c r="G5710" s="2" t="n">
        <v>3.1</v>
      </c>
      <c r="H5710" s="2" t="n">
        <v>54</v>
      </c>
      <c r="I5710" s="2" t="n">
        <v>0</v>
      </c>
      <c r="J5710" s="2" t="inlineStr">
        <is>
          <t>GPA</t>
        </is>
      </c>
    </row>
    <row r="5711">
      <c r="A5711" s="2" t="n">
        <v>8</v>
      </c>
      <c r="B5711" s="2" t="n">
        <v>7801</v>
      </c>
      <c r="C5711" s="2" t="inlineStr">
        <is>
          <t>SEPARACAO</t>
        </is>
      </c>
      <c r="D5711" s="2" t="inlineStr">
        <is>
          <t>6034799</t>
        </is>
      </c>
      <c r="E5711" s="2" t="inlineStr">
        <is>
          <t>Sunday Chukwu Nwaonye</t>
        </is>
      </c>
      <c r="F5711" s="2" t="n">
        <v>184</v>
      </c>
      <c r="G5711" s="2" t="n">
        <v>11.46</v>
      </c>
      <c r="H5711" s="2" t="n">
        <v>16</v>
      </c>
      <c r="I5711" s="2" t="n">
        <v>0</v>
      </c>
      <c r="J5711" s="2" t="inlineStr">
        <is>
          <t>GPA</t>
        </is>
      </c>
    </row>
    <row r="5712">
      <c r="A5712" s="2" t="n">
        <v>8</v>
      </c>
      <c r="B5712" s="2" t="n">
        <v>7801</v>
      </c>
      <c r="C5712" s="2" t="inlineStr">
        <is>
          <t>SEPARACAO</t>
        </is>
      </c>
      <c r="D5712" s="2" t="inlineStr">
        <is>
          <t>6034926</t>
        </is>
      </c>
      <c r="E5712" s="2" t="inlineStr">
        <is>
          <t>Gleidiane Dos Santos Braz</t>
        </is>
      </c>
      <c r="F5712" s="2" t="n">
        <v>424</v>
      </c>
      <c r="G5712" s="2" t="n">
        <v>11.84</v>
      </c>
      <c r="H5712" s="2" t="n">
        <v>36</v>
      </c>
      <c r="I5712" s="2" t="n">
        <v>0</v>
      </c>
      <c r="J5712" s="2" t="inlineStr">
        <is>
          <t>GPA</t>
        </is>
      </c>
    </row>
    <row r="5713">
      <c r="A5713" s="2" t="n">
        <v>8</v>
      </c>
      <c r="B5713" s="2" t="n">
        <v>7801</v>
      </c>
      <c r="C5713" s="2" t="inlineStr">
        <is>
          <t>SEPARACAO</t>
        </is>
      </c>
      <c r="D5713" s="2" t="inlineStr">
        <is>
          <t>6035248</t>
        </is>
      </c>
      <c r="E5713" s="2" t="inlineStr">
        <is>
          <t>Matthew Nwarusi Onu</t>
        </is>
      </c>
      <c r="F5713" s="2" t="n">
        <v>431</v>
      </c>
      <c r="G5713" s="2" t="n">
        <v>18.96</v>
      </c>
      <c r="H5713" s="2" t="n">
        <v>23</v>
      </c>
      <c r="I5713" s="2" t="n">
        <v>0</v>
      </c>
      <c r="J5713" s="2" t="inlineStr">
        <is>
          <t>GPA</t>
        </is>
      </c>
    </row>
    <row r="5714">
      <c r="A5714" s="2" t="n">
        <v>8</v>
      </c>
      <c r="B5714" s="2" t="n">
        <v>7801</v>
      </c>
      <c r="C5714" s="2" t="inlineStr">
        <is>
          <t>SEPARACAO</t>
        </is>
      </c>
      <c r="D5714" s="2" t="inlineStr">
        <is>
          <t>6035361</t>
        </is>
      </c>
      <c r="E5714" s="2" t="inlineStr">
        <is>
          <t>Marcella Da Cruz Ribeiro</t>
        </is>
      </c>
      <c r="F5714" s="2" t="n">
        <v>854</v>
      </c>
      <c r="G5714" s="2" t="n">
        <v>21.82</v>
      </c>
      <c r="H5714" s="2" t="n">
        <v>39</v>
      </c>
      <c r="I5714" s="2" t="n">
        <v>0</v>
      </c>
      <c r="J5714" s="2" t="inlineStr">
        <is>
          <t>GPA</t>
        </is>
      </c>
    </row>
    <row r="5715">
      <c r="A5715" s="2" t="n">
        <v>8</v>
      </c>
      <c r="B5715" s="2" t="n">
        <v>7801</v>
      </c>
      <c r="C5715" s="2" t="inlineStr">
        <is>
          <t>SEPARACAO</t>
        </is>
      </c>
      <c r="D5715" s="2" t="inlineStr">
        <is>
          <t>6035370</t>
        </is>
      </c>
      <c r="E5715" s="2" t="inlineStr">
        <is>
          <t>Thalita Silva Barros</t>
        </is>
      </c>
      <c r="F5715" s="2" t="n">
        <v>53</v>
      </c>
      <c r="G5715" s="2" t="n">
        <v>5.57</v>
      </c>
      <c r="H5715" s="2" t="n">
        <v>10</v>
      </c>
      <c r="I5715" s="2" t="n">
        <v>0</v>
      </c>
      <c r="J5715" s="2" t="inlineStr">
        <is>
          <t>GPA</t>
        </is>
      </c>
    </row>
    <row r="5716">
      <c r="A5716" s="2" t="n">
        <v>8</v>
      </c>
      <c r="B5716" s="2" t="n">
        <v>7801</v>
      </c>
      <c r="C5716" s="2" t="inlineStr">
        <is>
          <t>SEPARACAO</t>
        </is>
      </c>
      <c r="D5716" s="2" t="inlineStr">
        <is>
          <t>6035590</t>
        </is>
      </c>
      <c r="E5716" s="2" t="inlineStr">
        <is>
          <t>Tiago Aparecido Ferreira Cobo</t>
        </is>
      </c>
      <c r="F5716" s="2" t="n">
        <v>556</v>
      </c>
      <c r="G5716" s="2" t="n">
        <v>23.33</v>
      </c>
      <c r="H5716" s="2" t="n">
        <v>24</v>
      </c>
      <c r="I5716" s="2" t="n">
        <v>0</v>
      </c>
      <c r="J5716" s="2" t="inlineStr">
        <is>
          <t>GPA</t>
        </is>
      </c>
    </row>
    <row r="5717">
      <c r="A5717" s="2" t="n">
        <v>8</v>
      </c>
      <c r="B5717" s="2" t="n">
        <v>7801</v>
      </c>
      <c r="C5717" s="2" t="inlineStr">
        <is>
          <t>SEPARACAO</t>
        </is>
      </c>
      <c r="D5717" s="2" t="inlineStr">
        <is>
          <t>6035604</t>
        </is>
      </c>
      <c r="E5717" s="2" t="inlineStr">
        <is>
          <t>Dagmar Sousa Dos Anjos</t>
        </is>
      </c>
      <c r="F5717" s="2" t="n">
        <v>115</v>
      </c>
      <c r="G5717" s="2" t="n">
        <v>3.16</v>
      </c>
      <c r="H5717" s="2" t="n">
        <v>36</v>
      </c>
      <c r="I5717" s="2" t="n">
        <v>0</v>
      </c>
      <c r="J5717" s="2" t="inlineStr">
        <is>
          <t>GPA</t>
        </is>
      </c>
    </row>
    <row r="5718">
      <c r="A5718" s="2" t="n">
        <v>8</v>
      </c>
      <c r="B5718" s="2" t="n">
        <v>7801</v>
      </c>
      <c r="C5718" s="2" t="inlineStr">
        <is>
          <t>CARREGAMENTO</t>
        </is>
      </c>
      <c r="D5718" s="2" t="inlineStr">
        <is>
          <t>6035701</t>
        </is>
      </c>
      <c r="E5718" s="2" t="inlineStr">
        <is>
          <t>Thiago Marcelo Elizeu</t>
        </is>
      </c>
      <c r="F5718" s="2" t="n">
        <v>11</v>
      </c>
      <c r="G5718" s="2" t="n">
        <v>4.23</v>
      </c>
      <c r="H5718" s="2" t="n">
        <v>3</v>
      </c>
      <c r="I5718" s="2" t="n">
        <v>0</v>
      </c>
      <c r="J5718" s="2" t="inlineStr">
        <is>
          <t>GPA</t>
        </is>
      </c>
    </row>
    <row r="5719">
      <c r="A5719" s="2" t="n">
        <v>8</v>
      </c>
      <c r="B5719" s="2" t="n">
        <v>7801</v>
      </c>
      <c r="C5719" s="2" t="inlineStr">
        <is>
          <t>SEPARACAO</t>
        </is>
      </c>
      <c r="D5719" s="2" t="inlineStr">
        <is>
          <t>6035760</t>
        </is>
      </c>
      <c r="E5719" s="2" t="inlineStr">
        <is>
          <t>Gean Pereira Rodrigues</t>
        </is>
      </c>
      <c r="F5719" s="2" t="n">
        <v>901</v>
      </c>
      <c r="G5719" s="2" t="n">
        <v>14.01</v>
      </c>
      <c r="H5719" s="2" t="n">
        <v>64</v>
      </c>
      <c r="I5719" s="2" t="n">
        <v>0</v>
      </c>
      <c r="J5719" s="2" t="inlineStr">
        <is>
          <t>GPA</t>
        </is>
      </c>
    </row>
    <row r="5720">
      <c r="A5720" s="2" t="n">
        <v>8</v>
      </c>
      <c r="B5720" s="2" t="n">
        <v>7801</v>
      </c>
      <c r="C5720" s="2" t="inlineStr">
        <is>
          <t>SEPARACAO</t>
        </is>
      </c>
      <c r="D5720" s="2" t="inlineStr">
        <is>
          <t>6035841</t>
        </is>
      </c>
      <c r="E5720" s="2" t="inlineStr">
        <is>
          <t>Iyalode Alvarenga Santos</t>
        </is>
      </c>
      <c r="F5720" s="2" t="n">
        <v>830</v>
      </c>
      <c r="G5720" s="2" t="n">
        <v>23.62</v>
      </c>
      <c r="H5720" s="2" t="n">
        <v>35</v>
      </c>
      <c r="I5720" s="2" t="n">
        <v>0</v>
      </c>
      <c r="J5720" s="2" t="inlineStr">
        <is>
          <t>GPA</t>
        </is>
      </c>
    </row>
    <row r="5721">
      <c r="A5721" s="2" t="n">
        <v>8</v>
      </c>
      <c r="B5721" s="2" t="n">
        <v>7801</v>
      </c>
      <c r="C5721" s="2" t="inlineStr">
        <is>
          <t>SEPARACAO</t>
        </is>
      </c>
      <c r="D5721" s="2" t="inlineStr">
        <is>
          <t>6035930</t>
        </is>
      </c>
      <c r="E5721" s="2" t="inlineStr">
        <is>
          <t>Flavia Freitas Soares</t>
        </is>
      </c>
      <c r="F5721" s="2" t="n">
        <v>205</v>
      </c>
      <c r="G5721" s="2" t="n">
        <v>8.91</v>
      </c>
      <c r="H5721" s="2" t="n">
        <v>23</v>
      </c>
      <c r="I5721" s="2" t="n">
        <v>0</v>
      </c>
      <c r="J5721" s="2" t="inlineStr">
        <is>
          <t>GPA</t>
        </is>
      </c>
    </row>
    <row r="5722">
      <c r="A5722" s="2" t="n">
        <v>8</v>
      </c>
      <c r="B5722" s="2" t="n">
        <v>7801</v>
      </c>
      <c r="C5722" s="2" t="inlineStr">
        <is>
          <t>SEPARACAO</t>
        </is>
      </c>
      <c r="D5722" s="2" t="inlineStr">
        <is>
          <t>6036104</t>
        </is>
      </c>
      <c r="E5722" s="2" t="inlineStr">
        <is>
          <t>Anderson Fernando Ribeiro</t>
        </is>
      </c>
      <c r="F5722" s="2" t="n">
        <v>127</v>
      </c>
      <c r="G5722" s="2" t="n">
        <v>2.42</v>
      </c>
      <c r="H5722" s="2" t="n">
        <v>52</v>
      </c>
      <c r="I5722" s="2" t="n">
        <v>0</v>
      </c>
      <c r="J5722" s="2" t="inlineStr">
        <is>
          <t>GPA</t>
        </is>
      </c>
    </row>
    <row r="5723">
      <c r="A5723" s="2" t="n">
        <v>8</v>
      </c>
      <c r="B5723" s="2" t="n">
        <v>7801</v>
      </c>
      <c r="C5723" s="2" t="inlineStr">
        <is>
          <t>SEPARACAO</t>
        </is>
      </c>
      <c r="D5723" s="2" t="inlineStr">
        <is>
          <t>6036147</t>
        </is>
      </c>
      <c r="E5723" s="2" t="inlineStr">
        <is>
          <t>Ana Carla Raimundo Capistrano</t>
        </is>
      </c>
      <c r="F5723" s="2" t="n">
        <v>144</v>
      </c>
      <c r="G5723" s="2" t="n">
        <v>3.08</v>
      </c>
      <c r="H5723" s="2" t="n">
        <v>47</v>
      </c>
      <c r="I5723" s="2" t="n">
        <v>0</v>
      </c>
      <c r="J5723" s="2" t="inlineStr">
        <is>
          <t>GPA</t>
        </is>
      </c>
    </row>
    <row r="5724">
      <c r="A5724" s="2" t="n">
        <v>8</v>
      </c>
      <c r="B5724" s="2" t="n">
        <v>7801</v>
      </c>
      <c r="C5724" s="2" t="inlineStr">
        <is>
          <t>SEPARACAO</t>
        </is>
      </c>
      <c r="D5724" s="2" t="inlineStr">
        <is>
          <t>6037593</t>
        </is>
      </c>
      <c r="E5724" s="2" t="inlineStr">
        <is>
          <t>Crislaine Ferrari De Arruda</t>
        </is>
      </c>
      <c r="F5724" s="2" t="n">
        <v>190</v>
      </c>
      <c r="G5724" s="2" t="n">
        <v>6</v>
      </c>
      <c r="H5724" s="2" t="n">
        <v>32</v>
      </c>
      <c r="I5724" s="2" t="n">
        <v>0</v>
      </c>
      <c r="J5724" s="2" t="inlineStr">
        <is>
          <t>GPA</t>
        </is>
      </c>
    </row>
    <row r="5725">
      <c r="A5725" s="2" t="n">
        <v>8</v>
      </c>
      <c r="B5725" s="2" t="n">
        <v>7801</v>
      </c>
      <c r="C5725" s="2" t="inlineStr">
        <is>
          <t>PUXADA RECEB</t>
        </is>
      </c>
      <c r="D5725" s="2" t="inlineStr">
        <is>
          <t>605531</t>
        </is>
      </c>
      <c r="E5725" s="2" t="inlineStr">
        <is>
          <t>AILTON ROBERTO PEREIRA</t>
        </is>
      </c>
      <c r="F5725" s="2" t="n">
        <v>366</v>
      </c>
      <c r="G5725" s="2" t="n">
        <v>42.13</v>
      </c>
      <c r="H5725" s="2" t="n">
        <v>9</v>
      </c>
      <c r="I5725" s="2" t="n">
        <v>0</v>
      </c>
      <c r="J5725" s="2" t="inlineStr">
        <is>
          <t>GPA</t>
        </is>
      </c>
    </row>
    <row r="5726">
      <c r="A5726" s="2" t="n">
        <v>8</v>
      </c>
      <c r="B5726" s="2" t="n">
        <v>7801</v>
      </c>
      <c r="C5726" s="2" t="inlineStr">
        <is>
          <t>RECEBIMENTO</t>
        </is>
      </c>
      <c r="D5726" s="2" t="inlineStr">
        <is>
          <t>605531</t>
        </is>
      </c>
      <c r="E5726" s="2" t="inlineStr">
        <is>
          <t>AILTON ROBERTO PEREIRA</t>
        </is>
      </c>
      <c r="F5726" s="2" t="n">
        <v>1656</v>
      </c>
      <c r="G5726" s="2" t="n">
        <v>81.87</v>
      </c>
      <c r="H5726" s="2" t="n">
        <v>20</v>
      </c>
      <c r="I5726" s="2" t="n">
        <v>0</v>
      </c>
      <c r="J5726" s="2" t="inlineStr">
        <is>
          <t>GPA</t>
        </is>
      </c>
    </row>
    <row r="5727">
      <c r="A5727" s="2" t="n">
        <v>8</v>
      </c>
      <c r="B5727" s="2" t="n">
        <v>7801</v>
      </c>
      <c r="C5727" s="2" t="inlineStr">
        <is>
          <t>SEPARACAO</t>
        </is>
      </c>
      <c r="D5727" s="2" t="inlineStr">
        <is>
          <t>612990</t>
        </is>
      </c>
      <c r="E5727" s="2" t="inlineStr">
        <is>
          <t>BEATRIZ RODRIGUES DE CARVALHO</t>
        </is>
      </c>
      <c r="F5727" s="2" t="n">
        <v>448</v>
      </c>
      <c r="G5727" s="2" t="n">
        <v>2.33</v>
      </c>
      <c r="H5727" s="2" t="n">
        <v>192</v>
      </c>
      <c r="I5727" s="2" t="n">
        <v>0</v>
      </c>
      <c r="J5727" s="2" t="inlineStr">
        <is>
          <t>GPA</t>
        </is>
      </c>
    </row>
    <row r="5728">
      <c r="A5728" s="2" t="n">
        <v>8</v>
      </c>
      <c r="B5728" s="2" t="n">
        <v>7801</v>
      </c>
      <c r="C5728" s="2" t="inlineStr">
        <is>
          <t>ATIVIDADE OP. EMP.</t>
        </is>
      </c>
      <c r="D5728" s="2" t="inlineStr">
        <is>
          <t>613274</t>
        </is>
      </c>
      <c r="E5728" s="2" t="inlineStr">
        <is>
          <t>Carlos Eduardo Da Piedade Silva</t>
        </is>
      </c>
      <c r="F5728" s="2" t="n">
        <v>2303</v>
      </c>
      <c r="G5728" s="2" t="n">
        <v>218.82</v>
      </c>
      <c r="H5728" s="2" t="n">
        <v>11</v>
      </c>
      <c r="I5728" s="2" t="n">
        <v>0</v>
      </c>
      <c r="J5728" s="2" t="inlineStr">
        <is>
          <t>GPA</t>
        </is>
      </c>
    </row>
    <row r="5729">
      <c r="A5729" s="2" t="n">
        <v>8</v>
      </c>
      <c r="B5729" s="2" t="n">
        <v>7801</v>
      </c>
      <c r="C5729" s="2" t="inlineStr">
        <is>
          <t>ATIVIDADE OP. EMP.</t>
        </is>
      </c>
      <c r="D5729" s="2" t="inlineStr">
        <is>
          <t>6150</t>
        </is>
      </c>
      <c r="E5729" s="2" t="inlineStr">
        <is>
          <t>Francisco Lopes Braga</t>
        </is>
      </c>
      <c r="F5729" s="2" t="n">
        <v>3133</v>
      </c>
      <c r="G5729" s="2" t="n">
        <v>177.06</v>
      </c>
      <c r="H5729" s="2" t="n">
        <v>18</v>
      </c>
      <c r="I5729" s="2" t="n">
        <v>0</v>
      </c>
      <c r="J5729" s="2" t="inlineStr">
        <is>
          <t>GPA</t>
        </is>
      </c>
    </row>
    <row r="5730">
      <c r="A5730" s="2" t="n">
        <v>8</v>
      </c>
      <c r="B5730" s="2" t="n">
        <v>7801</v>
      </c>
      <c r="C5730" s="2" t="inlineStr">
        <is>
          <t>RECEBIMENTO</t>
        </is>
      </c>
      <c r="D5730" s="2" t="inlineStr">
        <is>
          <t>617148</t>
        </is>
      </c>
      <c r="E5730" s="2" t="inlineStr">
        <is>
          <t>Paulo Afonso De Farias</t>
        </is>
      </c>
      <c r="F5730" s="2" t="n">
        <v>4024</v>
      </c>
      <c r="G5730" s="2" t="n">
        <v>75.45999999999999</v>
      </c>
      <c r="H5730" s="2" t="n">
        <v>53</v>
      </c>
      <c r="I5730" s="2" t="n">
        <v>0</v>
      </c>
      <c r="J5730" s="2" t="inlineStr">
        <is>
          <t>GPA</t>
        </is>
      </c>
    </row>
    <row r="5731">
      <c r="A5731" s="2" t="n">
        <v>8</v>
      </c>
      <c r="B5731" s="2" t="n">
        <v>7801</v>
      </c>
      <c r="C5731" s="2" t="inlineStr">
        <is>
          <t>SEPARACAO</t>
        </is>
      </c>
      <c r="D5731" s="2" t="inlineStr">
        <is>
          <t>625438</t>
        </is>
      </c>
      <c r="E5731" s="2" t="inlineStr">
        <is>
          <t>ELAYNE CRISTINA RODRIGUES</t>
        </is>
      </c>
      <c r="F5731" s="2" t="n">
        <v>10689</v>
      </c>
      <c r="G5731" s="2" t="n">
        <v>136.16</v>
      </c>
      <c r="H5731" s="2" t="n">
        <v>79</v>
      </c>
      <c r="I5731" s="2" t="n">
        <v>0</v>
      </c>
      <c r="J5731" s="2" t="inlineStr">
        <is>
          <t>GPA</t>
        </is>
      </c>
    </row>
    <row r="5732">
      <c r="A5732" s="2" t="n">
        <v>8</v>
      </c>
      <c r="B5732" s="2" t="n">
        <v>7801</v>
      </c>
      <c r="C5732" s="2" t="inlineStr">
        <is>
          <t>PUXADA RECEB</t>
        </is>
      </c>
      <c r="D5732" s="2" t="inlineStr">
        <is>
          <t>63035</t>
        </is>
      </c>
      <c r="E5732" s="2" t="inlineStr">
        <is>
          <t>ROBERTO ALVES DA SILVA</t>
        </is>
      </c>
      <c r="F5732" s="2" t="n">
        <v>404</v>
      </c>
      <c r="G5732" s="2" t="n">
        <v>39.22</v>
      </c>
      <c r="H5732" s="2" t="n">
        <v>10</v>
      </c>
      <c r="I5732" s="2" t="n">
        <v>0</v>
      </c>
      <c r="J5732" s="2" t="inlineStr">
        <is>
          <t>GPA</t>
        </is>
      </c>
    </row>
    <row r="5733">
      <c r="A5733" s="2" t="n">
        <v>8</v>
      </c>
      <c r="B5733" s="2" t="n">
        <v>7801</v>
      </c>
      <c r="C5733" s="2" t="inlineStr">
        <is>
          <t>RECEBIMENTO</t>
        </is>
      </c>
      <c r="D5733" s="2" t="inlineStr">
        <is>
          <t>63035</t>
        </is>
      </c>
      <c r="E5733" s="2" t="inlineStr">
        <is>
          <t>ROBERTO ALVES DA SILVA</t>
        </is>
      </c>
      <c r="F5733" s="2" t="n">
        <v>792</v>
      </c>
      <c r="G5733" s="2" t="n">
        <v>69.08</v>
      </c>
      <c r="H5733" s="2" t="n">
        <v>11</v>
      </c>
      <c r="I5733" s="2" t="n">
        <v>0</v>
      </c>
      <c r="J5733" s="2" t="inlineStr">
        <is>
          <t>GPA</t>
        </is>
      </c>
    </row>
    <row r="5734">
      <c r="A5734" s="2" t="n">
        <v>8</v>
      </c>
      <c r="B5734" s="2" t="n">
        <v>7801</v>
      </c>
      <c r="C5734" s="2" t="inlineStr">
        <is>
          <t>ATIVIDADE OP. EMP.</t>
        </is>
      </c>
      <c r="D5734" s="2" t="inlineStr">
        <is>
          <t>631834</t>
        </is>
      </c>
      <c r="E5734" s="2" t="inlineStr">
        <is>
          <t>DIONIZA MARIA DOS SANTOS</t>
        </is>
      </c>
      <c r="F5734" s="2" t="n">
        <v>1225</v>
      </c>
      <c r="G5734" s="2" t="n">
        <v>162.1</v>
      </c>
      <c r="H5734" s="2" t="n">
        <v>8</v>
      </c>
      <c r="I5734" s="2" t="n">
        <v>0</v>
      </c>
      <c r="J5734" s="2" t="inlineStr">
        <is>
          <t>GPA</t>
        </is>
      </c>
    </row>
    <row r="5735">
      <c r="A5735" s="2" t="n">
        <v>8</v>
      </c>
      <c r="B5735" s="2" t="n">
        <v>7801</v>
      </c>
      <c r="C5735" s="2" t="inlineStr">
        <is>
          <t>RECEBIMENTO</t>
        </is>
      </c>
      <c r="D5735" s="2" t="inlineStr">
        <is>
          <t>633940</t>
        </is>
      </c>
      <c r="E5735" s="2" t="inlineStr">
        <is>
          <t>Maria Betania Alves Vicente</t>
        </is>
      </c>
      <c r="F5735" s="2" t="n">
        <v>1878</v>
      </c>
      <c r="G5735" s="2" t="n">
        <v>124.89</v>
      </c>
      <c r="H5735" s="2" t="n">
        <v>15</v>
      </c>
      <c r="I5735" s="2" t="n">
        <v>0</v>
      </c>
      <c r="J5735" s="2" t="inlineStr">
        <is>
          <t>GPA</t>
        </is>
      </c>
    </row>
    <row r="5736">
      <c r="A5736" s="2" t="n">
        <v>8</v>
      </c>
      <c r="B5736" s="2" t="n">
        <v>7801</v>
      </c>
      <c r="C5736" s="2" t="inlineStr">
        <is>
          <t>CARREGAMENTO</t>
        </is>
      </c>
      <c r="D5736" s="2" t="inlineStr">
        <is>
          <t>640705</t>
        </is>
      </c>
      <c r="E5736" s="2" t="inlineStr">
        <is>
          <t>Conceicao De Maria Alves De Melo</t>
        </is>
      </c>
      <c r="F5736" s="2" t="n">
        <v>3</v>
      </c>
      <c r="G5736" s="2" t="n">
        <v>0.24</v>
      </c>
      <c r="H5736" s="2" t="n">
        <v>13</v>
      </c>
      <c r="I5736" s="2" t="n">
        <v>0</v>
      </c>
      <c r="J5736" s="2" t="inlineStr">
        <is>
          <t>GPA</t>
        </is>
      </c>
    </row>
    <row r="5737">
      <c r="A5737" s="2" t="n">
        <v>8</v>
      </c>
      <c r="B5737" s="2" t="n">
        <v>7801</v>
      </c>
      <c r="C5737" s="2" t="inlineStr">
        <is>
          <t>SEPARACAO</t>
        </is>
      </c>
      <c r="D5737" s="2" t="inlineStr">
        <is>
          <t>641171</t>
        </is>
      </c>
      <c r="E5737" s="2" t="inlineStr">
        <is>
          <t>TALINE OLIVEIRA DOS SANTOS</t>
        </is>
      </c>
      <c r="F5737" s="2" t="n">
        <v>142</v>
      </c>
      <c r="G5737" s="2" t="n">
        <v>0.65</v>
      </c>
      <c r="H5737" s="2" t="n">
        <v>218</v>
      </c>
      <c r="I5737" s="2" t="n">
        <v>0</v>
      </c>
      <c r="J5737" s="2" t="inlineStr">
        <is>
          <t>GPA</t>
        </is>
      </c>
    </row>
    <row r="5738">
      <c r="A5738" s="2" t="n">
        <v>8</v>
      </c>
      <c r="B5738" s="2" t="n">
        <v>7801</v>
      </c>
      <c r="C5738" s="2" t="inlineStr">
        <is>
          <t>CARREGAMENTO</t>
        </is>
      </c>
      <c r="D5738" s="2" t="inlineStr">
        <is>
          <t>664473</t>
        </is>
      </c>
      <c r="E5738" s="2" t="inlineStr">
        <is>
          <t>Gilmar Macedo Pires</t>
        </is>
      </c>
      <c r="F5738" s="2" t="n">
        <v>162</v>
      </c>
      <c r="G5738" s="2" t="n">
        <v>18.02</v>
      </c>
      <c r="H5738" s="2" t="n">
        <v>9</v>
      </c>
      <c r="I5738" s="2" t="n">
        <v>0</v>
      </c>
      <c r="J5738" s="2" t="inlineStr">
        <is>
          <t>GPA</t>
        </is>
      </c>
    </row>
    <row r="5739">
      <c r="A5739" s="2" t="n">
        <v>8</v>
      </c>
      <c r="B5739" s="2" t="n">
        <v>7801</v>
      </c>
      <c r="C5739" s="2" t="inlineStr">
        <is>
          <t>SEPARACAO</t>
        </is>
      </c>
      <c r="D5739" s="2" t="inlineStr">
        <is>
          <t>664473</t>
        </is>
      </c>
      <c r="E5739" s="2" t="inlineStr">
        <is>
          <t>Gilmar Macedo Pires</t>
        </is>
      </c>
      <c r="F5739" s="2" t="n">
        <v>73</v>
      </c>
      <c r="G5739" s="2" t="n">
        <v>4.17</v>
      </c>
      <c r="H5739" s="2" t="n">
        <v>18</v>
      </c>
      <c r="I5739" s="2" t="n">
        <v>0</v>
      </c>
      <c r="J5739" s="2" t="inlineStr">
        <is>
          <t>GPA</t>
        </is>
      </c>
    </row>
    <row r="5740">
      <c r="A5740" s="2" t="n">
        <v>8</v>
      </c>
      <c r="B5740" s="2" t="n">
        <v>7801</v>
      </c>
      <c r="C5740" s="2" t="inlineStr">
        <is>
          <t>SEPARACAO</t>
        </is>
      </c>
      <c r="D5740" s="2" t="inlineStr">
        <is>
          <t>667361</t>
        </is>
      </c>
      <c r="E5740" s="2" t="inlineStr">
        <is>
          <t>Orlando Vieira De Sa</t>
        </is>
      </c>
      <c r="F5740" s="2" t="n">
        <v>98</v>
      </c>
      <c r="G5740" s="2" t="n">
        <v>0.15</v>
      </c>
      <c r="H5740" s="2" t="n">
        <v>653</v>
      </c>
      <c r="I5740" s="2" t="n">
        <v>0</v>
      </c>
      <c r="J5740" s="2" t="inlineStr">
        <is>
          <t>GPA</t>
        </is>
      </c>
    </row>
    <row r="5741">
      <c r="A5741" s="2" t="n">
        <v>8</v>
      </c>
      <c r="B5741" s="2" t="n">
        <v>7801</v>
      </c>
      <c r="C5741" s="2" t="inlineStr">
        <is>
          <t>RECEBIMENTO</t>
        </is>
      </c>
      <c r="D5741" s="2" t="inlineStr">
        <is>
          <t>670624</t>
        </is>
      </c>
      <c r="E5741" s="2" t="inlineStr">
        <is>
          <t>Gardenia Silva Neves Dos Santos</t>
        </is>
      </c>
      <c r="F5741" s="2" t="n">
        <v>3480</v>
      </c>
      <c r="G5741" s="2" t="n">
        <v>177.59</v>
      </c>
      <c r="H5741" s="2" t="n">
        <v>20</v>
      </c>
      <c r="I5741" s="2" t="n">
        <v>0</v>
      </c>
      <c r="J5741" s="2" t="inlineStr">
        <is>
          <t>GPA</t>
        </is>
      </c>
    </row>
    <row r="5742">
      <c r="A5742" s="2" t="n">
        <v>8</v>
      </c>
      <c r="B5742" s="2" t="n">
        <v>7801</v>
      </c>
      <c r="C5742" s="2" t="inlineStr">
        <is>
          <t>RECEBIMENTO</t>
        </is>
      </c>
      <c r="D5742" s="2" t="inlineStr">
        <is>
          <t>677430</t>
        </is>
      </c>
      <c r="E5742" s="2" t="inlineStr">
        <is>
          <t>Claudiceia Maria Silva</t>
        </is>
      </c>
      <c r="F5742" s="2" t="n">
        <v>481</v>
      </c>
      <c r="G5742" s="2" t="n">
        <v>13</v>
      </c>
      <c r="H5742" s="2" t="n">
        <v>37</v>
      </c>
      <c r="I5742" s="2" t="n">
        <v>0</v>
      </c>
      <c r="J5742" s="2" t="inlineStr">
        <is>
          <t>GPA</t>
        </is>
      </c>
    </row>
    <row r="5743">
      <c r="A5743" s="2" t="n">
        <v>8</v>
      </c>
      <c r="B5743" s="2" t="n">
        <v>7801</v>
      </c>
      <c r="C5743" s="2" t="inlineStr">
        <is>
          <t>ATIVIDADE OP. EMP.</t>
        </is>
      </c>
      <c r="D5743" s="2" t="inlineStr">
        <is>
          <t>68168</t>
        </is>
      </c>
      <c r="E5743" s="2" t="inlineStr">
        <is>
          <t>Mario Marcio Moraes De Azevedo</t>
        </is>
      </c>
      <c r="F5743" s="2" t="n">
        <v>2572</v>
      </c>
      <c r="G5743" s="2" t="n">
        <v>203.62</v>
      </c>
      <c r="H5743" s="2" t="n">
        <v>13</v>
      </c>
      <c r="I5743" s="2" t="n">
        <v>0</v>
      </c>
      <c r="J5743" s="2" t="inlineStr">
        <is>
          <t>GPA</t>
        </is>
      </c>
    </row>
    <row r="5744">
      <c r="A5744" s="2" t="n">
        <v>8</v>
      </c>
      <c r="B5744" s="2" t="n">
        <v>7801</v>
      </c>
      <c r="C5744" s="2" t="inlineStr">
        <is>
          <t>CARREGAMENTO</t>
        </is>
      </c>
      <c r="D5744" s="2" t="inlineStr">
        <is>
          <t>688778</t>
        </is>
      </c>
      <c r="E5744" s="2" t="inlineStr">
        <is>
          <t>Jose Vagner Faustino</t>
        </is>
      </c>
      <c r="F5744" s="2" t="n">
        <v>111</v>
      </c>
      <c r="G5744" s="2" t="n">
        <v>20.66</v>
      </c>
      <c r="H5744" s="2" t="n">
        <v>5</v>
      </c>
      <c r="I5744" s="2" t="n">
        <v>0</v>
      </c>
      <c r="J5744" s="2" t="inlineStr">
        <is>
          <t>GPA</t>
        </is>
      </c>
    </row>
    <row r="5745">
      <c r="A5745" s="2" t="n">
        <v>8</v>
      </c>
      <c r="B5745" s="2" t="n">
        <v>7801</v>
      </c>
      <c r="C5745" s="2" t="inlineStr">
        <is>
          <t>ATIVIDADE OP. EMP.</t>
        </is>
      </c>
      <c r="D5745" s="2" t="inlineStr">
        <is>
          <t>695728</t>
        </is>
      </c>
      <c r="E5745" s="2" t="inlineStr">
        <is>
          <t>Vanusa Da Silva</t>
        </is>
      </c>
      <c r="F5745" s="2" t="n">
        <v>1246</v>
      </c>
      <c r="G5745" s="2" t="n">
        <v>164.13</v>
      </c>
      <c r="H5745" s="2" t="n">
        <v>8</v>
      </c>
      <c r="I5745" s="2" t="n">
        <v>0</v>
      </c>
      <c r="J5745" s="2" t="inlineStr">
        <is>
          <t>GPA</t>
        </is>
      </c>
    </row>
    <row r="5746">
      <c r="A5746" s="2" t="n">
        <v>8</v>
      </c>
      <c r="B5746" s="2" t="n">
        <v>7801</v>
      </c>
      <c r="C5746" s="2" t="inlineStr">
        <is>
          <t>ATIVIDADE OP. EMP.</t>
        </is>
      </c>
      <c r="D5746" s="2" t="inlineStr">
        <is>
          <t>75361</t>
        </is>
      </c>
      <c r="E5746" s="2" t="inlineStr">
        <is>
          <t>JANILSON DE GOES ARAUJO</t>
        </is>
      </c>
      <c r="F5746" s="2" t="n">
        <v>205</v>
      </c>
      <c r="G5746" s="2" t="n">
        <v>36.38</v>
      </c>
      <c r="H5746" s="2" t="n">
        <v>6</v>
      </c>
      <c r="I5746" s="2" t="n">
        <v>0</v>
      </c>
      <c r="J5746" s="2" t="inlineStr">
        <is>
          <t>GPA</t>
        </is>
      </c>
    </row>
    <row r="5747">
      <c r="A5747" s="2" t="n">
        <v>8</v>
      </c>
      <c r="B5747" s="2" t="n">
        <v>7801</v>
      </c>
      <c r="C5747" s="2" t="inlineStr">
        <is>
          <t>ATIVIDADE OP. EMP.</t>
        </is>
      </c>
      <c r="D5747" s="2" t="inlineStr">
        <is>
          <t>86952</t>
        </is>
      </c>
      <c r="E5747" s="2" t="inlineStr">
        <is>
          <t>Aderso Amando Agra</t>
        </is>
      </c>
      <c r="F5747" s="2" t="n">
        <v>96</v>
      </c>
      <c r="G5747" s="2" t="n">
        <v>13.3</v>
      </c>
      <c r="H5747" s="2" t="n">
        <v>7</v>
      </c>
      <c r="I5747" s="2" t="n">
        <v>0</v>
      </c>
      <c r="J5747" s="2" t="inlineStr">
        <is>
          <t>GPA</t>
        </is>
      </c>
    </row>
    <row r="5748">
      <c r="A5748" s="2" t="n">
        <v>8</v>
      </c>
      <c r="B5748" s="2" t="n">
        <v>7801</v>
      </c>
      <c r="C5748" s="2" t="inlineStr">
        <is>
          <t>RECEBIMENTO</t>
        </is>
      </c>
      <c r="D5748" s="2" t="inlineStr">
        <is>
          <t>91943</t>
        </is>
      </c>
      <c r="E5748" s="2" t="inlineStr">
        <is>
          <t>Antao Jorge Barreto</t>
        </is>
      </c>
      <c r="F5748" s="2" t="n">
        <v>255</v>
      </c>
      <c r="G5748" s="2" t="n">
        <v>6.61</v>
      </c>
      <c r="H5748" s="2" t="n">
        <v>39</v>
      </c>
      <c r="I5748" s="2" t="n">
        <v>0</v>
      </c>
      <c r="J5748" s="2" t="inlineStr">
        <is>
          <t>GPA</t>
        </is>
      </c>
    </row>
    <row r="5749">
      <c r="A5749" s="2" t="n">
        <v>8</v>
      </c>
      <c r="B5749" s="2" t="n">
        <v>7801</v>
      </c>
      <c r="C5749" s="2" t="inlineStr">
        <is>
          <t>SEPARACAO</t>
        </is>
      </c>
      <c r="D5749" s="2" t="inlineStr">
        <is>
          <t>T11000006</t>
        </is>
      </c>
      <c r="E5749" s="2" t="inlineStr">
        <is>
          <t>Paulo Henrique Silva Souza</t>
        </is>
      </c>
      <c r="F5749" s="2" t="n">
        <v>9109</v>
      </c>
      <c r="G5749" s="2" t="n">
        <v>94.94</v>
      </c>
      <c r="H5749" s="2" t="n">
        <v>96</v>
      </c>
      <c r="I5749" s="2" t="n">
        <v>0</v>
      </c>
      <c r="J5749" s="2" t="inlineStr">
        <is>
          <t>TERCEIRO</t>
        </is>
      </c>
    </row>
    <row r="5750">
      <c r="A5750" s="2" t="n">
        <v>8</v>
      </c>
      <c r="B5750" s="2" t="n">
        <v>7801</v>
      </c>
      <c r="C5750" s="2" t="inlineStr">
        <is>
          <t>SEPARACAO</t>
        </is>
      </c>
      <c r="D5750" s="2" t="inlineStr">
        <is>
          <t>T11000017</t>
        </is>
      </c>
      <c r="E5750" s="2" t="inlineStr">
        <is>
          <t>RICARDO VIEIRA RODRIGUES DA SILVA</t>
        </is>
      </c>
      <c r="F5750" s="2" t="n">
        <v>9846</v>
      </c>
      <c r="G5750" s="2" t="n">
        <v>127.01</v>
      </c>
      <c r="H5750" s="2" t="n">
        <v>78</v>
      </c>
      <c r="I5750" s="2" t="n">
        <v>0</v>
      </c>
      <c r="J5750" s="2" t="inlineStr">
        <is>
          <t>TERCEIRO</t>
        </is>
      </c>
    </row>
    <row r="5751">
      <c r="A5751" s="2" t="n">
        <v>8</v>
      </c>
      <c r="B5751" s="2" t="n">
        <v>7801</v>
      </c>
      <c r="C5751" s="2" t="inlineStr">
        <is>
          <t>SEPARACAO</t>
        </is>
      </c>
      <c r="D5751" s="2" t="inlineStr">
        <is>
          <t>T11000022</t>
        </is>
      </c>
      <c r="E5751" s="2" t="inlineStr">
        <is>
          <t>PEDRO HENRIQUE RABELO</t>
        </is>
      </c>
      <c r="F5751" s="2" t="n">
        <v>24180</v>
      </c>
      <c r="G5751" s="2" t="n">
        <v>148.72</v>
      </c>
      <c r="H5751" s="2" t="n">
        <v>163</v>
      </c>
      <c r="I5751" s="2" t="n">
        <v>0</v>
      </c>
      <c r="J5751" s="2" t="inlineStr">
        <is>
          <t>TERCEIRO</t>
        </is>
      </c>
    </row>
    <row r="5752">
      <c r="A5752" s="2" t="n">
        <v>8</v>
      </c>
      <c r="B5752" s="2" t="n">
        <v>7801</v>
      </c>
      <c r="C5752" s="2" t="inlineStr">
        <is>
          <t>SEPARACAO</t>
        </is>
      </c>
      <c r="D5752" s="2" t="inlineStr">
        <is>
          <t>T11000035</t>
        </is>
      </c>
      <c r="E5752" s="2" t="inlineStr">
        <is>
          <t>DEMERSOM MACEDO DE ASSIS</t>
        </is>
      </c>
      <c r="F5752" s="2" t="n">
        <v>28248</v>
      </c>
      <c r="G5752" s="2" t="n">
        <v>174.07</v>
      </c>
      <c r="H5752" s="2" t="n">
        <v>162</v>
      </c>
      <c r="I5752" s="2" t="n">
        <v>0</v>
      </c>
      <c r="J5752" s="2" t="inlineStr">
        <is>
          <t>TERCEIRO</t>
        </is>
      </c>
    </row>
    <row r="5753">
      <c r="A5753" s="2" t="n">
        <v>8</v>
      </c>
      <c r="B5753" s="2" t="n">
        <v>7801</v>
      </c>
      <c r="C5753" s="2" t="inlineStr">
        <is>
          <t>SEPARACAO</t>
        </is>
      </c>
      <c r="D5753" s="2" t="inlineStr">
        <is>
          <t>T11000140</t>
        </is>
      </c>
      <c r="E5753" s="2" t="inlineStr">
        <is>
          <t>GABRIEL OLIVEIRA ALMEIDA RAMOS</t>
        </is>
      </c>
      <c r="F5753" s="2" t="n">
        <v>7440</v>
      </c>
      <c r="G5753" s="2" t="n">
        <v>102.02</v>
      </c>
      <c r="H5753" s="2" t="n">
        <v>73</v>
      </c>
      <c r="I5753" s="2" t="n">
        <v>0</v>
      </c>
      <c r="J5753" s="2" t="inlineStr">
        <is>
          <t>TERCEIRO</t>
        </is>
      </c>
    </row>
    <row r="5754">
      <c r="A5754" s="2" t="n">
        <v>8</v>
      </c>
      <c r="B5754" s="2" t="n">
        <v>7801</v>
      </c>
      <c r="C5754" s="2" t="inlineStr">
        <is>
          <t>SEPARACAO</t>
        </is>
      </c>
      <c r="D5754" s="2" t="inlineStr">
        <is>
          <t>T11000161</t>
        </is>
      </c>
      <c r="E5754" s="2" t="inlineStr">
        <is>
          <t>LILIANE GALVAO DA SILVA</t>
        </is>
      </c>
      <c r="F5754" s="2" t="n">
        <v>14347</v>
      </c>
      <c r="G5754" s="2" t="n">
        <v>141.84</v>
      </c>
      <c r="H5754" s="2" t="n">
        <v>101</v>
      </c>
      <c r="I5754" s="2" t="n">
        <v>0</v>
      </c>
      <c r="J5754" s="2" t="inlineStr">
        <is>
          <t>TERCEIRO</t>
        </is>
      </c>
    </row>
    <row r="5755">
      <c r="A5755" s="2" t="n">
        <v>8</v>
      </c>
      <c r="B5755" s="2" t="n">
        <v>7801</v>
      </c>
      <c r="C5755" s="2" t="inlineStr">
        <is>
          <t>SEPARACAO</t>
        </is>
      </c>
      <c r="D5755" s="2" t="inlineStr">
        <is>
          <t>T11000165</t>
        </is>
      </c>
      <c r="E5755" s="2" t="inlineStr">
        <is>
          <t>FLAVIO SOARES RAMOS DE JESUS</t>
        </is>
      </c>
      <c r="F5755" s="2" t="n">
        <v>8488</v>
      </c>
      <c r="G5755" s="2" t="n">
        <v>126.64</v>
      </c>
      <c r="H5755" s="2" t="n">
        <v>67</v>
      </c>
      <c r="I5755" s="2" t="n">
        <v>0</v>
      </c>
      <c r="J5755" s="2" t="inlineStr">
        <is>
          <t>TERCEIRO</t>
        </is>
      </c>
    </row>
    <row r="5756">
      <c r="A5756" s="2" t="n">
        <v>8</v>
      </c>
      <c r="B5756" s="2" t="n">
        <v>7801</v>
      </c>
      <c r="C5756" s="2" t="inlineStr">
        <is>
          <t>SEPARACAO</t>
        </is>
      </c>
      <c r="D5756" s="2" t="inlineStr">
        <is>
          <t>T11000178</t>
        </is>
      </c>
      <c r="E5756" s="2" t="inlineStr">
        <is>
          <t>KEVIN ARNALD BANEDICTO FIGUEIREDO</t>
        </is>
      </c>
      <c r="F5756" s="2" t="n">
        <v>7886</v>
      </c>
      <c r="G5756" s="2" t="n">
        <v>101.52</v>
      </c>
      <c r="H5756" s="2" t="n">
        <v>78</v>
      </c>
      <c r="I5756" s="2" t="n">
        <v>0</v>
      </c>
      <c r="J5756" s="2" t="inlineStr">
        <is>
          <t>TERCEIRO</t>
        </is>
      </c>
    </row>
    <row r="5757">
      <c r="A5757" s="2" t="n">
        <v>8</v>
      </c>
      <c r="B5757" s="2" t="n">
        <v>7801</v>
      </c>
      <c r="C5757" s="2" t="inlineStr">
        <is>
          <t>SEPARACAO</t>
        </is>
      </c>
      <c r="D5757" s="2" t="inlineStr">
        <is>
          <t>T11000236</t>
        </is>
      </c>
      <c r="E5757" s="2" t="inlineStr">
        <is>
          <t>LEANDRO HENRIQUE DO CARMO SILVA</t>
        </is>
      </c>
      <c r="F5757" s="2" t="n">
        <v>13286</v>
      </c>
      <c r="G5757" s="2" t="n">
        <v>84.38</v>
      </c>
      <c r="H5757" s="2" t="n">
        <v>157</v>
      </c>
      <c r="I5757" s="2" t="n">
        <v>0</v>
      </c>
      <c r="J5757" s="2" t="inlineStr">
        <is>
          <t>TERCEIRO</t>
        </is>
      </c>
    </row>
    <row r="5758">
      <c r="A5758" s="2" t="n">
        <v>8</v>
      </c>
      <c r="B5758" s="2" t="n">
        <v>7801</v>
      </c>
      <c r="C5758" s="2" t="inlineStr">
        <is>
          <t>SEPARACAO</t>
        </is>
      </c>
      <c r="D5758" s="2" t="inlineStr">
        <is>
          <t>T11000253</t>
        </is>
      </c>
      <c r="E5758" s="2" t="inlineStr">
        <is>
          <t>MARIA EDUARDA RAMOS DA SILVA</t>
        </is>
      </c>
      <c r="F5758" s="2" t="n">
        <v>19759</v>
      </c>
      <c r="G5758" s="2" t="n">
        <v>163.9</v>
      </c>
      <c r="H5758" s="2" t="n">
        <v>121</v>
      </c>
      <c r="I5758" s="2" t="n">
        <v>0</v>
      </c>
      <c r="J5758" s="2" t="inlineStr">
        <is>
          <t>TERCEIRO</t>
        </is>
      </c>
    </row>
    <row r="5759">
      <c r="A5759" s="2" t="n">
        <v>8</v>
      </c>
      <c r="B5759" s="2" t="n">
        <v>7801</v>
      </c>
      <c r="C5759" s="2" t="inlineStr">
        <is>
          <t>SEPARACAO</t>
        </is>
      </c>
      <c r="D5759" s="2" t="inlineStr">
        <is>
          <t>T11000272</t>
        </is>
      </c>
      <c r="E5759" s="2" t="inlineStr">
        <is>
          <t>ANGELO SURIN</t>
        </is>
      </c>
      <c r="F5759" s="2" t="n">
        <v>22826</v>
      </c>
      <c r="G5759" s="2" t="n">
        <v>174.87</v>
      </c>
      <c r="H5759" s="2" t="n">
        <v>131</v>
      </c>
      <c r="I5759" s="2" t="n">
        <v>0</v>
      </c>
      <c r="J5759" s="2" t="inlineStr">
        <is>
          <t>TERCEIRO</t>
        </is>
      </c>
    </row>
    <row r="5760">
      <c r="A5760" s="2" t="n">
        <v>8</v>
      </c>
      <c r="B5760" s="2" t="n">
        <v>7801</v>
      </c>
      <c r="C5760" s="2" t="inlineStr">
        <is>
          <t>SEPARACAO</t>
        </is>
      </c>
      <c r="D5760" s="2" t="inlineStr">
        <is>
          <t>T11000282</t>
        </is>
      </c>
      <c r="E5760" s="2" t="inlineStr">
        <is>
          <t>ALEXSANDER RAMON GOMES</t>
        </is>
      </c>
      <c r="F5760" s="2" t="n">
        <v>15187</v>
      </c>
      <c r="G5760" s="2" t="n">
        <v>143.05</v>
      </c>
      <c r="H5760" s="2" t="n">
        <v>106</v>
      </c>
      <c r="I5760" s="2" t="n">
        <v>0</v>
      </c>
      <c r="J5760" s="2" t="inlineStr">
        <is>
          <t>TERCEIRO</t>
        </is>
      </c>
    </row>
    <row r="5761">
      <c r="A5761" s="2" t="n">
        <v>8</v>
      </c>
      <c r="B5761" s="2" t="n">
        <v>7801</v>
      </c>
      <c r="C5761" s="2" t="inlineStr">
        <is>
          <t>SEPARACAO</t>
        </is>
      </c>
      <c r="D5761" s="2" t="inlineStr">
        <is>
          <t>T11000293</t>
        </is>
      </c>
      <c r="E5761" s="2" t="inlineStr">
        <is>
          <t>SHLERVINS BOSSE</t>
        </is>
      </c>
      <c r="F5761" s="2" t="n">
        <v>15002</v>
      </c>
      <c r="G5761" s="2" t="n">
        <v>136.65</v>
      </c>
      <c r="H5761" s="2" t="n">
        <v>110</v>
      </c>
      <c r="I5761" s="2" t="n">
        <v>0</v>
      </c>
      <c r="J5761" s="2" t="inlineStr">
        <is>
          <t>TERCEIRO</t>
        </is>
      </c>
    </row>
    <row r="5762">
      <c r="A5762" s="2" t="n">
        <v>8</v>
      </c>
      <c r="B5762" s="2" t="n">
        <v>7801</v>
      </c>
      <c r="C5762" s="2" t="inlineStr">
        <is>
          <t>SEPARACAO</t>
        </is>
      </c>
      <c r="D5762" s="2" t="inlineStr">
        <is>
          <t>T11000294</t>
        </is>
      </c>
      <c r="E5762" s="2" t="inlineStr">
        <is>
          <t>FRED JOSEPH</t>
        </is>
      </c>
      <c r="F5762" s="2" t="n">
        <v>21497</v>
      </c>
      <c r="G5762" s="2" t="n">
        <v>142.64</v>
      </c>
      <c r="H5762" s="2" t="n">
        <v>151</v>
      </c>
      <c r="I5762" s="2" t="n">
        <v>0</v>
      </c>
      <c r="J5762" s="2" t="inlineStr">
        <is>
          <t>TERCEIRO</t>
        </is>
      </c>
    </row>
    <row r="5763">
      <c r="A5763" s="2" t="n">
        <v>8</v>
      </c>
      <c r="B5763" s="2" t="n">
        <v>7801</v>
      </c>
      <c r="C5763" s="2" t="inlineStr">
        <is>
          <t>SEPARACAO</t>
        </is>
      </c>
      <c r="D5763" s="2" t="inlineStr">
        <is>
          <t>T11000308</t>
        </is>
      </c>
      <c r="E5763" s="2" t="inlineStr">
        <is>
          <t>GUSTAVO SILVA DE SOUZA</t>
        </is>
      </c>
      <c r="F5763" s="2" t="n">
        <v>16480</v>
      </c>
      <c r="G5763" s="2" t="n">
        <v>146.23</v>
      </c>
      <c r="H5763" s="2" t="n">
        <v>113</v>
      </c>
      <c r="I5763" s="2" t="n">
        <v>0</v>
      </c>
      <c r="J5763" s="2" t="inlineStr">
        <is>
          <t>TERCEIRO</t>
        </is>
      </c>
    </row>
    <row r="5764">
      <c r="A5764" s="2" t="n">
        <v>8</v>
      </c>
      <c r="B5764" s="2" t="n">
        <v>7801</v>
      </c>
      <c r="C5764" s="2" t="inlineStr">
        <is>
          <t>SEPARACAO</t>
        </is>
      </c>
      <c r="D5764" s="2" t="inlineStr">
        <is>
          <t>T11000352</t>
        </is>
      </c>
      <c r="E5764" s="2" t="inlineStr">
        <is>
          <t>GUILHERME LINS DO ROZARIO</t>
        </is>
      </c>
      <c r="F5764" s="2" t="n">
        <v>14124</v>
      </c>
      <c r="G5764" s="2" t="n">
        <v>148.48</v>
      </c>
      <c r="H5764" s="2" t="n">
        <v>95</v>
      </c>
      <c r="I5764" s="2" t="n">
        <v>0</v>
      </c>
      <c r="J5764" s="2" t="inlineStr">
        <is>
          <t>TERCEIRO</t>
        </is>
      </c>
    </row>
    <row r="5765">
      <c r="A5765" s="2" t="n">
        <v>8</v>
      </c>
      <c r="B5765" s="2" t="n">
        <v>7801</v>
      </c>
      <c r="C5765" s="2" t="inlineStr">
        <is>
          <t>SEPARACAO</t>
        </is>
      </c>
      <c r="D5765" s="2" t="inlineStr">
        <is>
          <t>T11000362</t>
        </is>
      </c>
      <c r="E5765" s="2" t="inlineStr">
        <is>
          <t>MAYCON RIBEIRO DE LIMA</t>
        </is>
      </c>
      <c r="F5765" s="2" t="n">
        <v>19770</v>
      </c>
      <c r="G5765" s="2" t="n">
        <v>131.87</v>
      </c>
      <c r="H5765" s="2" t="n">
        <v>150</v>
      </c>
      <c r="I5765" s="2" t="n">
        <v>0</v>
      </c>
      <c r="J5765" s="2" t="inlineStr">
        <is>
          <t>TERCEIRO</t>
        </is>
      </c>
    </row>
    <row r="5766">
      <c r="A5766" s="2" t="n">
        <v>8</v>
      </c>
      <c r="B5766" s="2" t="n">
        <v>7801</v>
      </c>
      <c r="C5766" s="2" t="inlineStr">
        <is>
          <t>SEPARACAO</t>
        </is>
      </c>
      <c r="D5766" s="2" t="inlineStr">
        <is>
          <t>T11000364</t>
        </is>
      </c>
      <c r="E5766" s="2" t="inlineStr">
        <is>
          <t>HIGOR DOS SANTOS FARIA</t>
        </is>
      </c>
      <c r="F5766" s="2" t="n">
        <v>12382</v>
      </c>
      <c r="G5766" s="2" t="n">
        <v>143.2</v>
      </c>
      <c r="H5766" s="2" t="n">
        <v>86</v>
      </c>
      <c r="I5766" s="2" t="n">
        <v>0</v>
      </c>
      <c r="J5766" s="2" t="inlineStr">
        <is>
          <t>TERCEIRO</t>
        </is>
      </c>
    </row>
    <row r="5767">
      <c r="A5767" s="2" t="n">
        <v>8</v>
      </c>
      <c r="B5767" s="2" t="n">
        <v>7801</v>
      </c>
      <c r="C5767" s="2" t="inlineStr">
        <is>
          <t>SEPARACAO</t>
        </is>
      </c>
      <c r="D5767" s="2" t="inlineStr">
        <is>
          <t>T11000374</t>
        </is>
      </c>
      <c r="E5767" s="2" t="inlineStr">
        <is>
          <t>HAILTON JOSE SANTOS</t>
        </is>
      </c>
      <c r="F5767" s="2" t="n">
        <v>21025</v>
      </c>
      <c r="G5767" s="2" t="n">
        <v>161.96</v>
      </c>
      <c r="H5767" s="2" t="n">
        <v>130</v>
      </c>
      <c r="I5767" s="2" t="n">
        <v>0</v>
      </c>
      <c r="J5767" s="2" t="inlineStr">
        <is>
          <t>TERCEIRO</t>
        </is>
      </c>
    </row>
    <row r="5768">
      <c r="A5768" s="2" t="n">
        <v>8</v>
      </c>
      <c r="B5768" s="2" t="n">
        <v>7801</v>
      </c>
      <c r="C5768" s="2" t="inlineStr">
        <is>
          <t>SEPARACAO</t>
        </is>
      </c>
      <c r="D5768" s="2" t="inlineStr">
        <is>
          <t>T11000375</t>
        </is>
      </c>
      <c r="E5768" s="2" t="inlineStr">
        <is>
          <t>WALLACE HEMILTON</t>
        </is>
      </c>
      <c r="F5768" s="2" t="n">
        <v>6314</v>
      </c>
      <c r="G5768" s="2" t="n">
        <v>54.32</v>
      </c>
      <c r="H5768" s="2" t="n">
        <v>116</v>
      </c>
      <c r="I5768" s="2" t="n">
        <v>0</v>
      </c>
      <c r="J5768" s="2" t="inlineStr">
        <is>
          <t>TERCEIRO</t>
        </is>
      </c>
    </row>
    <row r="5769">
      <c r="A5769" s="2" t="n">
        <v>8</v>
      </c>
      <c r="B5769" s="2" t="n">
        <v>7801</v>
      </c>
      <c r="C5769" s="2" t="inlineStr">
        <is>
          <t>SEPARACAO</t>
        </is>
      </c>
      <c r="D5769" s="2" t="inlineStr">
        <is>
          <t>T11000397</t>
        </is>
      </c>
      <c r="E5769" s="2" t="inlineStr">
        <is>
          <t>LEONARDO BERTOLUCCI</t>
        </is>
      </c>
      <c r="F5769" s="2" t="n">
        <v>8523</v>
      </c>
      <c r="G5769" s="2" t="n">
        <v>121.38</v>
      </c>
      <c r="H5769" s="2" t="n">
        <v>70</v>
      </c>
      <c r="I5769" s="2" t="n">
        <v>0</v>
      </c>
      <c r="J5769" s="2" t="inlineStr">
        <is>
          <t>TERCEIRO</t>
        </is>
      </c>
    </row>
    <row r="5770">
      <c r="A5770" s="2" t="n">
        <v>8</v>
      </c>
      <c r="B5770" s="2" t="n">
        <v>7801</v>
      </c>
      <c r="C5770" s="2" t="inlineStr">
        <is>
          <t>SEPARACAO</t>
        </is>
      </c>
      <c r="D5770" s="2" t="inlineStr">
        <is>
          <t>T11000403</t>
        </is>
      </c>
      <c r="E5770" s="2" t="inlineStr">
        <is>
          <t>JEFERSON DA SILVA CRUZ</t>
        </is>
      </c>
      <c r="F5770" s="2" t="n">
        <v>21278</v>
      </c>
      <c r="G5770" s="2" t="n">
        <v>173.98</v>
      </c>
      <c r="H5770" s="2" t="n">
        <v>122</v>
      </c>
      <c r="I5770" s="2" t="n">
        <v>0</v>
      </c>
      <c r="J5770" s="2" t="inlineStr">
        <is>
          <t>TERCEIRO</t>
        </is>
      </c>
    </row>
    <row r="5771">
      <c r="A5771" s="2" t="n">
        <v>8</v>
      </c>
      <c r="B5771" s="2" t="n">
        <v>7801</v>
      </c>
      <c r="C5771" s="2" t="inlineStr">
        <is>
          <t>SEPARACAO</t>
        </is>
      </c>
      <c r="D5771" s="2" t="inlineStr">
        <is>
          <t>T11000412</t>
        </is>
      </c>
      <c r="E5771" s="2" t="inlineStr">
        <is>
          <t>MARCOS SANTOS</t>
        </is>
      </c>
      <c r="F5771" s="2" t="n">
        <v>25039</v>
      </c>
      <c r="G5771" s="2" t="n">
        <v>158.66</v>
      </c>
      <c r="H5771" s="2" t="n">
        <v>158</v>
      </c>
      <c r="I5771" s="2" t="n">
        <v>0</v>
      </c>
      <c r="J5771" s="2" t="inlineStr">
        <is>
          <t>TERCEIRO</t>
        </is>
      </c>
    </row>
    <row r="5772">
      <c r="A5772" s="2" t="n">
        <v>8</v>
      </c>
      <c r="B5772" s="2" t="n">
        <v>7801</v>
      </c>
      <c r="C5772" s="2" t="inlineStr">
        <is>
          <t>SEPARACAO</t>
        </is>
      </c>
      <c r="D5772" s="2" t="inlineStr">
        <is>
          <t>T11000422</t>
        </is>
      </c>
      <c r="E5772" s="2" t="inlineStr">
        <is>
          <t>LUCAS PEREIRA LIMA</t>
        </is>
      </c>
      <c r="F5772" s="2" t="n">
        <v>26972</v>
      </c>
      <c r="G5772" s="2" t="n">
        <v>185</v>
      </c>
      <c r="H5772" s="2" t="n">
        <v>146</v>
      </c>
      <c r="I5772" s="2" t="n">
        <v>0</v>
      </c>
      <c r="J5772" s="2" t="inlineStr">
        <is>
          <t>TERCEIRO</t>
        </is>
      </c>
    </row>
    <row r="5773">
      <c r="A5773" s="2" t="n">
        <v>8</v>
      </c>
      <c r="B5773" s="2" t="n">
        <v>7801</v>
      </c>
      <c r="C5773" s="2" t="inlineStr">
        <is>
          <t>SEPARACAO</t>
        </is>
      </c>
      <c r="D5773" s="2" t="inlineStr">
        <is>
          <t>T11000424</t>
        </is>
      </c>
      <c r="E5773" s="2" t="inlineStr">
        <is>
          <t>MARCO ANTONIO FERREIRA NASCIMENTO</t>
        </is>
      </c>
      <c r="F5773" s="2" t="n">
        <v>868</v>
      </c>
      <c r="G5773" s="2" t="n">
        <v>12.99</v>
      </c>
      <c r="H5773" s="2" t="n">
        <v>67</v>
      </c>
      <c r="I5773" s="2" t="n">
        <v>0</v>
      </c>
      <c r="J5773" s="2" t="inlineStr">
        <is>
          <t>TERCEIRO</t>
        </is>
      </c>
    </row>
    <row r="5774">
      <c r="A5774" s="2" t="n">
        <v>8</v>
      </c>
      <c r="B5774" s="2" t="n">
        <v>7801</v>
      </c>
      <c r="C5774" s="2" t="inlineStr">
        <is>
          <t>SEPARACAO</t>
        </is>
      </c>
      <c r="D5774" s="2" t="inlineStr">
        <is>
          <t>T11000438</t>
        </is>
      </c>
      <c r="E5774" s="2" t="inlineStr">
        <is>
          <t>VICTOR HUGO MONTEIRO BORGES</t>
        </is>
      </c>
      <c r="F5774" s="2" t="n">
        <v>3130</v>
      </c>
      <c r="G5774" s="2" t="n">
        <v>34.86</v>
      </c>
      <c r="H5774" s="2" t="n">
        <v>90</v>
      </c>
      <c r="I5774" s="2" t="n">
        <v>0</v>
      </c>
      <c r="J5774" s="2" t="inlineStr">
        <is>
          <t>TERCEIRO</t>
        </is>
      </c>
    </row>
    <row r="5775">
      <c r="A5775" s="2" t="n">
        <v>8</v>
      </c>
      <c r="B5775" s="2" t="n">
        <v>7801</v>
      </c>
      <c r="C5775" s="2" t="inlineStr">
        <is>
          <t>SEPARACAO</t>
        </is>
      </c>
      <c r="D5775" s="2" t="inlineStr">
        <is>
          <t>T11000439</t>
        </is>
      </c>
      <c r="E5775" s="2" t="inlineStr">
        <is>
          <t>WILLIAM DE SOUSA</t>
        </is>
      </c>
      <c r="F5775" s="2" t="n">
        <v>19166</v>
      </c>
      <c r="G5775" s="2" t="n">
        <v>135.25</v>
      </c>
      <c r="H5775" s="2" t="n">
        <v>142</v>
      </c>
      <c r="I5775" s="2" t="n">
        <v>0</v>
      </c>
      <c r="J5775" s="2" t="inlineStr">
        <is>
          <t>TERCEIRO</t>
        </is>
      </c>
    </row>
    <row r="5776">
      <c r="A5776" s="2" t="n">
        <v>8</v>
      </c>
      <c r="B5776" s="2" t="n">
        <v>7801</v>
      </c>
      <c r="C5776" s="2" t="inlineStr">
        <is>
          <t>SEPARACAO</t>
        </is>
      </c>
      <c r="D5776" s="2" t="inlineStr">
        <is>
          <t>T11000441</t>
        </is>
      </c>
      <c r="E5776" s="2" t="inlineStr">
        <is>
          <t>Wermesson Alves</t>
        </is>
      </c>
      <c r="F5776" s="2" t="n">
        <v>15907</v>
      </c>
      <c r="G5776" s="2" t="n">
        <v>130.6</v>
      </c>
      <c r="H5776" s="2" t="n">
        <v>122</v>
      </c>
      <c r="I5776" s="2" t="n">
        <v>0</v>
      </c>
      <c r="J5776" s="2" t="inlineStr">
        <is>
          <t>TERCEIRO</t>
        </is>
      </c>
    </row>
    <row r="5777">
      <c r="A5777" s="2" t="n">
        <v>8</v>
      </c>
      <c r="B5777" s="2" t="n">
        <v>7801</v>
      </c>
      <c r="C5777" s="2" t="inlineStr">
        <is>
          <t>SEPARACAO</t>
        </is>
      </c>
      <c r="D5777" s="2" t="inlineStr">
        <is>
          <t>T11000445</t>
        </is>
      </c>
      <c r="E5777" s="2" t="inlineStr">
        <is>
          <t>PEDRO AUGUSTO ALVES DA SILVA</t>
        </is>
      </c>
      <c r="F5777" s="2" t="n">
        <v>9707</v>
      </c>
      <c r="G5777" s="2" t="n">
        <v>123.93</v>
      </c>
      <c r="H5777" s="2" t="n">
        <v>78</v>
      </c>
      <c r="I5777" s="2" t="n">
        <v>0</v>
      </c>
      <c r="J5777" s="2" t="inlineStr">
        <is>
          <t>TERCEIRO</t>
        </is>
      </c>
    </row>
    <row r="5778">
      <c r="A5778" s="2" t="n">
        <v>8</v>
      </c>
      <c r="B5778" s="2" t="n">
        <v>7801</v>
      </c>
      <c r="C5778" s="2" t="inlineStr">
        <is>
          <t>SEPARACAO</t>
        </is>
      </c>
      <c r="D5778" s="2" t="inlineStr">
        <is>
          <t>T11000447</t>
        </is>
      </c>
      <c r="E5778" s="2" t="inlineStr">
        <is>
          <t>NTOH PEYER AYUK</t>
        </is>
      </c>
      <c r="F5778" s="2" t="n">
        <v>14767</v>
      </c>
      <c r="G5778" s="2" t="n">
        <v>140.65</v>
      </c>
      <c r="H5778" s="2" t="n">
        <v>105</v>
      </c>
      <c r="I5778" s="2" t="n">
        <v>0</v>
      </c>
      <c r="J5778" s="2" t="inlineStr">
        <is>
          <t>TERCEIRO</t>
        </is>
      </c>
    </row>
    <row r="5779">
      <c r="A5779" s="2" t="n">
        <v>8</v>
      </c>
      <c r="B5779" s="2" t="n">
        <v>7801</v>
      </c>
      <c r="C5779" s="2" t="inlineStr">
        <is>
          <t>SEPARACAO</t>
        </is>
      </c>
      <c r="D5779" s="2" t="inlineStr">
        <is>
          <t>T11000448</t>
        </is>
      </c>
      <c r="E5779" s="2" t="inlineStr">
        <is>
          <t>Lucas Aquino Nunes do Carmo</t>
        </is>
      </c>
      <c r="F5779" s="2" t="n">
        <v>7525</v>
      </c>
      <c r="G5779" s="2" t="n">
        <v>127.32</v>
      </c>
      <c r="H5779" s="2" t="n">
        <v>59</v>
      </c>
      <c r="I5779" s="2" t="n">
        <v>0</v>
      </c>
      <c r="J5779" s="2" t="inlineStr">
        <is>
          <t>TERCEIRO</t>
        </is>
      </c>
    </row>
    <row r="5780">
      <c r="A5780" s="2" t="n">
        <v>8</v>
      </c>
      <c r="B5780" s="2" t="n">
        <v>7801</v>
      </c>
      <c r="C5780" s="2" t="inlineStr">
        <is>
          <t>SEPARACAO</t>
        </is>
      </c>
      <c r="D5780" s="2" t="inlineStr">
        <is>
          <t>T11000450</t>
        </is>
      </c>
      <c r="E5780" s="2" t="inlineStr">
        <is>
          <t>MARCOS DE SOUZA DE CARVALHO</t>
        </is>
      </c>
      <c r="F5780" s="2" t="n">
        <v>8925</v>
      </c>
      <c r="G5780" s="2" t="n">
        <v>120.29</v>
      </c>
      <c r="H5780" s="2" t="n">
        <v>74</v>
      </c>
      <c r="I5780" s="2" t="n">
        <v>0</v>
      </c>
      <c r="J5780" s="2" t="inlineStr">
        <is>
          <t>TERCEIRO</t>
        </is>
      </c>
    </row>
    <row r="5781">
      <c r="A5781" s="2" t="n">
        <v>8</v>
      </c>
      <c r="B5781" s="2" t="n">
        <v>7801</v>
      </c>
      <c r="C5781" s="2" t="inlineStr">
        <is>
          <t>SEPARACAO</t>
        </is>
      </c>
      <c r="D5781" s="2" t="inlineStr">
        <is>
          <t>T11000456</t>
        </is>
      </c>
      <c r="E5781" s="2" t="inlineStr">
        <is>
          <t>JHONATHAM MIKE</t>
        </is>
      </c>
      <c r="F5781" s="2" t="n">
        <v>3358</v>
      </c>
      <c r="G5781" s="2" t="n">
        <v>44.3</v>
      </c>
      <c r="H5781" s="2" t="n">
        <v>76</v>
      </c>
      <c r="I5781" s="2" t="n">
        <v>0</v>
      </c>
      <c r="J5781" s="2" t="inlineStr">
        <is>
          <t>TERCEIRO</t>
        </is>
      </c>
    </row>
    <row r="5782">
      <c r="A5782" s="2" t="n">
        <v>8</v>
      </c>
      <c r="B5782" s="2" t="n">
        <v>7801</v>
      </c>
      <c r="C5782" s="2" t="inlineStr">
        <is>
          <t>SEPARACAO</t>
        </is>
      </c>
      <c r="D5782" s="2" t="inlineStr">
        <is>
          <t>T11000460</t>
        </is>
      </c>
      <c r="E5782" s="2" t="inlineStr">
        <is>
          <t>GABRIEL APARECIDO NAVA DIAS</t>
        </is>
      </c>
      <c r="F5782" s="2" t="n">
        <v>12224</v>
      </c>
      <c r="G5782" s="2" t="n">
        <v>156.6</v>
      </c>
      <c r="H5782" s="2" t="n">
        <v>78</v>
      </c>
      <c r="I5782" s="2" t="n">
        <v>0</v>
      </c>
      <c r="J5782" s="2" t="inlineStr">
        <is>
          <t>TERCEIRO</t>
        </is>
      </c>
    </row>
    <row r="5783">
      <c r="A5783" s="2" t="n">
        <v>8</v>
      </c>
      <c r="B5783" s="2" t="n">
        <v>7801</v>
      </c>
      <c r="C5783" s="2" t="inlineStr">
        <is>
          <t>SEPARACAO</t>
        </is>
      </c>
      <c r="D5783" s="2" t="inlineStr">
        <is>
          <t>T11000461</t>
        </is>
      </c>
      <c r="E5783" s="2" t="inlineStr">
        <is>
          <t>JOAO PAULO FONTANA DE SOUZA</t>
        </is>
      </c>
      <c r="F5783" s="2" t="n">
        <v>8219</v>
      </c>
      <c r="G5783" s="2" t="n">
        <v>130.48</v>
      </c>
      <c r="H5783" s="2" t="n">
        <v>63</v>
      </c>
      <c r="I5783" s="2" t="n">
        <v>0</v>
      </c>
      <c r="J5783" s="2" t="inlineStr">
        <is>
          <t>TERCEIRO</t>
        </is>
      </c>
    </row>
    <row r="5784">
      <c r="A5784" s="2" t="n">
        <v>8</v>
      </c>
      <c r="B5784" s="2" t="n">
        <v>7801</v>
      </c>
      <c r="C5784" s="2" t="inlineStr">
        <is>
          <t>SEPARACAO</t>
        </is>
      </c>
      <c r="D5784" s="2" t="inlineStr">
        <is>
          <t>T11000468</t>
        </is>
      </c>
      <c r="E5784" s="2" t="inlineStr">
        <is>
          <t>Eronildes dos santos junior</t>
        </is>
      </c>
      <c r="F5784" s="2" t="n">
        <v>15922</v>
      </c>
      <c r="G5784" s="2" t="n">
        <v>160.64</v>
      </c>
      <c r="H5784" s="2" t="n">
        <v>99</v>
      </c>
      <c r="I5784" s="2" t="n">
        <v>0</v>
      </c>
      <c r="J5784" s="2" t="inlineStr">
        <is>
          <t>TERCEIRO</t>
        </is>
      </c>
    </row>
    <row r="5785">
      <c r="A5785" s="2" t="n">
        <v>8</v>
      </c>
      <c r="B5785" s="2" t="n">
        <v>7801</v>
      </c>
      <c r="C5785" s="2" t="inlineStr">
        <is>
          <t>SEPARACAO</t>
        </is>
      </c>
      <c r="D5785" s="2" t="inlineStr">
        <is>
          <t>T11000472</t>
        </is>
      </c>
      <c r="E5785" s="2" t="inlineStr">
        <is>
          <t>LUCIANO WENDER</t>
        </is>
      </c>
      <c r="F5785" s="2" t="n">
        <v>16006</v>
      </c>
      <c r="G5785" s="2" t="n">
        <v>185.87</v>
      </c>
      <c r="H5785" s="2" t="n">
        <v>86</v>
      </c>
      <c r="I5785" s="2" t="n">
        <v>0</v>
      </c>
      <c r="J5785" s="2" t="inlineStr">
        <is>
          <t>TERCEIRO</t>
        </is>
      </c>
    </row>
    <row r="5786">
      <c r="A5786" s="2" t="n">
        <v>8</v>
      </c>
      <c r="B5786" s="2" t="n">
        <v>7801</v>
      </c>
      <c r="C5786" s="2" t="inlineStr">
        <is>
          <t>SEPARACAO</t>
        </is>
      </c>
      <c r="D5786" s="2" t="inlineStr">
        <is>
          <t>T11000474</t>
        </is>
      </c>
      <c r="E5786" s="2" t="inlineStr">
        <is>
          <t>LIVYA CRISTINA LEMOS NASCIMENTO</t>
        </is>
      </c>
      <c r="F5786" s="2" t="n">
        <v>10266</v>
      </c>
      <c r="G5786" s="2" t="n">
        <v>142.99</v>
      </c>
      <c r="H5786" s="2" t="n">
        <v>72</v>
      </c>
      <c r="I5786" s="2" t="n">
        <v>0</v>
      </c>
      <c r="J5786" s="2" t="inlineStr">
        <is>
          <t>TERCEIRO</t>
        </is>
      </c>
    </row>
    <row r="5787">
      <c r="A5787" s="2" t="n">
        <v>8</v>
      </c>
      <c r="B5787" s="2" t="n">
        <v>7801</v>
      </c>
      <c r="C5787" s="2" t="inlineStr">
        <is>
          <t>SEPARACAO</t>
        </is>
      </c>
      <c r="D5787" s="2" t="inlineStr">
        <is>
          <t>T11000475</t>
        </is>
      </c>
      <c r="E5787" s="2" t="inlineStr">
        <is>
          <t>CRISTIANO PEREIRA</t>
        </is>
      </c>
      <c r="F5787" s="2" t="n">
        <v>7708</v>
      </c>
      <c r="G5787" s="2" t="n">
        <v>84.64</v>
      </c>
      <c r="H5787" s="2" t="n">
        <v>91</v>
      </c>
      <c r="I5787" s="2" t="n">
        <v>0</v>
      </c>
      <c r="J5787" s="2" t="inlineStr">
        <is>
          <t>TERCEIRO</t>
        </is>
      </c>
    </row>
    <row r="5788">
      <c r="A5788" s="2" t="n">
        <v>8</v>
      </c>
      <c r="B5788" s="2" t="n">
        <v>7801</v>
      </c>
      <c r="C5788" s="2" t="inlineStr">
        <is>
          <t>SEPARACAO</t>
        </is>
      </c>
      <c r="D5788" s="2" t="inlineStr">
        <is>
          <t>T11000478</t>
        </is>
      </c>
      <c r="E5788" s="2" t="inlineStr">
        <is>
          <t>Alan Silva</t>
        </is>
      </c>
      <c r="F5788" s="2" t="n">
        <v>6957</v>
      </c>
      <c r="G5788" s="2" t="n">
        <v>110.12</v>
      </c>
      <c r="H5788" s="2" t="n">
        <v>63</v>
      </c>
      <c r="I5788" s="2" t="n">
        <v>0</v>
      </c>
      <c r="J5788" s="2" t="inlineStr">
        <is>
          <t>TERCEIRO</t>
        </is>
      </c>
    </row>
    <row r="5789">
      <c r="A5789" s="2" t="n">
        <v>8</v>
      </c>
      <c r="B5789" s="2" t="n">
        <v>7801</v>
      </c>
      <c r="C5789" s="2" t="inlineStr">
        <is>
          <t>SEPARACAO</t>
        </is>
      </c>
      <c r="D5789" s="2" t="inlineStr">
        <is>
          <t>T11000479</t>
        </is>
      </c>
      <c r="E5789" s="2" t="inlineStr">
        <is>
          <t>KAREN VITORIA DA SILVA</t>
        </is>
      </c>
      <c r="F5789" s="2" t="n">
        <v>7567</v>
      </c>
      <c r="G5789" s="2" t="n">
        <v>122.76</v>
      </c>
      <c r="H5789" s="2" t="n">
        <v>62</v>
      </c>
      <c r="I5789" s="2" t="n">
        <v>0</v>
      </c>
      <c r="J5789" s="2" t="inlineStr">
        <is>
          <t>TERCEIRO</t>
        </is>
      </c>
    </row>
    <row r="5790">
      <c r="A5790" s="2" t="n">
        <v>8</v>
      </c>
      <c r="B5790" s="2" t="n">
        <v>7801</v>
      </c>
      <c r="C5790" s="2" t="inlineStr">
        <is>
          <t>SEPARACAO</t>
        </is>
      </c>
      <c r="D5790" s="2" t="inlineStr">
        <is>
          <t>T11000480</t>
        </is>
      </c>
      <c r="E5790" s="2" t="inlineStr">
        <is>
          <t>WESLEY MAIA DA SILVA</t>
        </is>
      </c>
      <c r="F5790" s="2" t="n">
        <v>16104</v>
      </c>
      <c r="G5790" s="2" t="n">
        <v>139.14</v>
      </c>
      <c r="H5790" s="2" t="n">
        <v>116</v>
      </c>
      <c r="I5790" s="2" t="n">
        <v>0</v>
      </c>
      <c r="J5790" s="2" t="inlineStr">
        <is>
          <t>TERCEIRO</t>
        </is>
      </c>
    </row>
    <row r="5791">
      <c r="A5791" s="2" t="n">
        <v>8</v>
      </c>
      <c r="B5791" s="2" t="n">
        <v>7801</v>
      </c>
      <c r="C5791" s="2" t="inlineStr">
        <is>
          <t>SEPARACAO</t>
        </is>
      </c>
      <c r="D5791" s="2" t="inlineStr">
        <is>
          <t>T11000485</t>
        </is>
      </c>
      <c r="E5791" s="2" t="inlineStr">
        <is>
          <t>EROLD ALOUINOR</t>
        </is>
      </c>
      <c r="F5791" s="2" t="n">
        <v>9087</v>
      </c>
      <c r="G5791" s="2" t="n">
        <v>126.04</v>
      </c>
      <c r="H5791" s="2" t="n">
        <v>72</v>
      </c>
      <c r="I5791" s="2" t="n">
        <v>0</v>
      </c>
      <c r="J5791" s="2" t="inlineStr">
        <is>
          <t>TERCEIRO</t>
        </is>
      </c>
    </row>
    <row r="5792">
      <c r="A5792" s="2" t="n">
        <v>8</v>
      </c>
      <c r="B5792" s="2" t="n">
        <v>7801</v>
      </c>
      <c r="C5792" s="2" t="inlineStr">
        <is>
          <t>SEPARACAO</t>
        </is>
      </c>
      <c r="D5792" s="2" t="inlineStr">
        <is>
          <t>T11000487</t>
        </is>
      </c>
      <c r="E5792" s="2" t="inlineStr">
        <is>
          <t>RAFAEL MOTOLLO</t>
        </is>
      </c>
      <c r="F5792" s="2" t="n">
        <v>3438</v>
      </c>
      <c r="G5792" s="2" t="n">
        <v>70.03</v>
      </c>
      <c r="H5792" s="2" t="n">
        <v>49</v>
      </c>
      <c r="I5792" s="2" t="n">
        <v>0</v>
      </c>
      <c r="J5792" s="2" t="inlineStr">
        <is>
          <t>TERCEIRO</t>
        </is>
      </c>
    </row>
    <row r="5793">
      <c r="A5793" s="2" t="n">
        <v>8</v>
      </c>
      <c r="B5793" s="2" t="n">
        <v>7801</v>
      </c>
      <c r="C5793" s="2" t="inlineStr">
        <is>
          <t>SEPARACAO</t>
        </is>
      </c>
      <c r="D5793" s="2" t="inlineStr">
        <is>
          <t>T11000488</t>
        </is>
      </c>
      <c r="E5793" s="2" t="inlineStr">
        <is>
          <t>ROBERT SOARES OLIVEIRA</t>
        </is>
      </c>
      <c r="F5793" s="2" t="n">
        <v>12486</v>
      </c>
      <c r="G5793" s="2" t="n">
        <v>136.17</v>
      </c>
      <c r="H5793" s="2" t="n">
        <v>92</v>
      </c>
      <c r="I5793" s="2" t="n">
        <v>0</v>
      </c>
      <c r="J5793" s="2" t="inlineStr">
        <is>
          <t>TERCEIRO</t>
        </is>
      </c>
    </row>
    <row r="5794">
      <c r="A5794" s="2" t="n">
        <v>8</v>
      </c>
      <c r="B5794" s="2" t="n">
        <v>7801</v>
      </c>
      <c r="C5794" s="2" t="inlineStr">
        <is>
          <t>SEPARACAO</t>
        </is>
      </c>
      <c r="D5794" s="2" t="inlineStr">
        <is>
          <t>T11000490</t>
        </is>
      </c>
      <c r="E5794" s="2" t="inlineStr">
        <is>
          <t>Pedro Henrique Oliveira de Melo</t>
        </is>
      </c>
      <c r="F5794" s="2" t="n">
        <v>10794</v>
      </c>
      <c r="G5794" s="2" t="n">
        <v>134.67</v>
      </c>
      <c r="H5794" s="2" t="n">
        <v>80</v>
      </c>
      <c r="I5794" s="2" t="n">
        <v>0</v>
      </c>
      <c r="J5794" s="2" t="inlineStr">
        <is>
          <t>TERCEIRO</t>
        </is>
      </c>
    </row>
    <row r="5795">
      <c r="A5795" s="2" t="n">
        <v>8</v>
      </c>
      <c r="B5795" s="2" t="n">
        <v>7801</v>
      </c>
      <c r="C5795" s="2" t="inlineStr">
        <is>
          <t>SEPARACAO</t>
        </is>
      </c>
      <c r="D5795" s="2" t="inlineStr">
        <is>
          <t>T11000491</t>
        </is>
      </c>
      <c r="E5795" s="2" t="inlineStr">
        <is>
          <t>LUCAS NONATO ANDRANDE CORREA</t>
        </is>
      </c>
      <c r="F5795" s="2" t="n">
        <v>1219</v>
      </c>
      <c r="G5795" s="2" t="n">
        <v>32.29</v>
      </c>
      <c r="H5795" s="2" t="n">
        <v>38</v>
      </c>
      <c r="I5795" s="2" t="n">
        <v>0</v>
      </c>
      <c r="J5795" s="2" t="inlineStr">
        <is>
          <t>TERCEIRO</t>
        </is>
      </c>
    </row>
    <row r="5796">
      <c r="A5796" s="2" t="n">
        <v>8</v>
      </c>
      <c r="B5796" s="2" t="n">
        <v>7801</v>
      </c>
      <c r="C5796" s="2" t="inlineStr">
        <is>
          <t>SEPARACAO</t>
        </is>
      </c>
      <c r="D5796" s="2" t="inlineStr">
        <is>
          <t>T11000492</t>
        </is>
      </c>
      <c r="E5796" s="2" t="inlineStr">
        <is>
          <t>CASSIANO ROCHA DE FREITA UNGER</t>
        </is>
      </c>
      <c r="F5796" s="2" t="n">
        <v>436</v>
      </c>
      <c r="G5796" s="2" t="n">
        <v>6.7</v>
      </c>
      <c r="H5796" s="2" t="n">
        <v>65</v>
      </c>
      <c r="I5796" s="2" t="n">
        <v>0</v>
      </c>
      <c r="J5796" s="2" t="inlineStr">
        <is>
          <t>TERCEIRO</t>
        </is>
      </c>
    </row>
    <row r="5797">
      <c r="A5797" s="2" t="n">
        <v>8</v>
      </c>
      <c r="B5797" s="2" t="n">
        <v>7801</v>
      </c>
      <c r="C5797" s="2" t="inlineStr">
        <is>
          <t>SEPARACAO</t>
        </is>
      </c>
      <c r="D5797" s="2" t="inlineStr">
        <is>
          <t>T11000493</t>
        </is>
      </c>
      <c r="E5797" s="2" t="inlineStr">
        <is>
          <t>ANDERSON DA SILVA</t>
        </is>
      </c>
      <c r="F5797" s="2" t="n">
        <v>2109</v>
      </c>
      <c r="G5797" s="2" t="n">
        <v>45.43</v>
      </c>
      <c r="H5797" s="2" t="n">
        <v>46</v>
      </c>
      <c r="I5797" s="2" t="n">
        <v>0</v>
      </c>
      <c r="J5797" s="2" t="inlineStr">
        <is>
          <t>TERCEIRO</t>
        </is>
      </c>
    </row>
    <row r="5798">
      <c r="A5798" s="2" t="n">
        <v>8</v>
      </c>
      <c r="B5798" s="2" t="n">
        <v>7801</v>
      </c>
      <c r="C5798" s="2" t="inlineStr">
        <is>
          <t>SEPARACAO</t>
        </is>
      </c>
      <c r="D5798" s="2" t="inlineStr">
        <is>
          <t>T11000494</t>
        </is>
      </c>
      <c r="E5798" s="2" t="inlineStr">
        <is>
          <t>ANTONIO SILVA ALMEIDA</t>
        </is>
      </c>
      <c r="F5798" s="2" t="n">
        <v>371</v>
      </c>
      <c r="G5798" s="2" t="n">
        <v>12.59</v>
      </c>
      <c r="H5798" s="2" t="n">
        <v>29</v>
      </c>
      <c r="I5798" s="2" t="n">
        <v>0</v>
      </c>
      <c r="J5798" s="2" t="inlineStr">
        <is>
          <t>TERCEIRO</t>
        </is>
      </c>
    </row>
    <row r="5799">
      <c r="A5799" s="2" t="n">
        <v>8</v>
      </c>
      <c r="B5799" s="2" t="n">
        <v>7801</v>
      </c>
      <c r="C5799" s="2" t="inlineStr">
        <is>
          <t>SEPARACAO</t>
        </is>
      </c>
      <c r="D5799" s="2" t="inlineStr">
        <is>
          <t>T11000496</t>
        </is>
      </c>
      <c r="E5799" s="2" t="inlineStr">
        <is>
          <t>RAMON FERNANDO DA SILVA MAGDANELO</t>
        </is>
      </c>
      <c r="F5799" s="2" t="n">
        <v>9297</v>
      </c>
      <c r="G5799" s="2" t="n">
        <v>138.5</v>
      </c>
      <c r="H5799" s="2" t="n">
        <v>67</v>
      </c>
      <c r="I5799" s="2" t="n">
        <v>0</v>
      </c>
      <c r="J5799" s="2" t="inlineStr">
        <is>
          <t>TERCEIRO</t>
        </is>
      </c>
    </row>
    <row r="5800">
      <c r="A5800" s="2" t="n">
        <v>8</v>
      </c>
      <c r="B5800" s="2" t="n">
        <v>7801</v>
      </c>
      <c r="C5800" s="2" t="inlineStr">
        <is>
          <t>SEPARACAO</t>
        </is>
      </c>
      <c r="D5800" s="2" t="inlineStr">
        <is>
          <t>T11000497</t>
        </is>
      </c>
      <c r="E5800" s="2" t="inlineStr">
        <is>
          <t>TIAGO DE MELO LEAO CAVALCANTI</t>
        </is>
      </c>
      <c r="F5800" s="2" t="n">
        <v>9177</v>
      </c>
      <c r="G5800" s="2" t="n">
        <v>118.87</v>
      </c>
      <c r="H5800" s="2" t="n">
        <v>77</v>
      </c>
      <c r="I5800" s="2" t="n">
        <v>0</v>
      </c>
      <c r="J5800" s="2" t="inlineStr">
        <is>
          <t>TERCEIRO</t>
        </is>
      </c>
    </row>
    <row r="5801">
      <c r="A5801" s="2" t="n">
        <v>8</v>
      </c>
      <c r="B5801" s="2" t="n">
        <v>7801</v>
      </c>
      <c r="C5801" s="2" t="inlineStr">
        <is>
          <t>SEPARACAO</t>
        </is>
      </c>
      <c r="D5801" s="2" t="inlineStr">
        <is>
          <t>T11000498</t>
        </is>
      </c>
      <c r="E5801" s="2" t="inlineStr">
        <is>
          <t>HYGOR AMAURY DOS SANTOS</t>
        </is>
      </c>
      <c r="F5801" s="2" t="n">
        <v>2863</v>
      </c>
      <c r="G5801" s="2" t="n">
        <v>51.77</v>
      </c>
      <c r="H5801" s="2" t="n">
        <v>55</v>
      </c>
      <c r="I5801" s="2" t="n">
        <v>0</v>
      </c>
      <c r="J5801" s="2" t="inlineStr">
        <is>
          <t>TERCEIRO</t>
        </is>
      </c>
    </row>
    <row r="5802">
      <c r="A5802" s="2" t="n">
        <v>8</v>
      </c>
      <c r="B5802" s="2" t="n">
        <v>7801</v>
      </c>
      <c r="C5802" s="2" t="inlineStr">
        <is>
          <t>SEPARACAO</t>
        </is>
      </c>
      <c r="D5802" s="2" t="inlineStr">
        <is>
          <t>T11000499</t>
        </is>
      </c>
      <c r="E5802" s="2" t="inlineStr">
        <is>
          <t>LARYSSA COELHO MOREIRA</t>
        </is>
      </c>
      <c r="F5802" s="2" t="n">
        <v>5027</v>
      </c>
      <c r="G5802" s="2" t="n">
        <v>76.15000000000001</v>
      </c>
      <c r="H5802" s="2" t="n">
        <v>66</v>
      </c>
      <c r="I5802" s="2" t="n">
        <v>0</v>
      </c>
      <c r="J5802" s="2" t="inlineStr">
        <is>
          <t>TERCEIRO</t>
        </is>
      </c>
    </row>
    <row r="5803">
      <c r="A5803" s="2" t="n">
        <v>8</v>
      </c>
      <c r="B5803" s="2" t="n">
        <v>7801</v>
      </c>
      <c r="C5803" s="2" t="inlineStr">
        <is>
          <t>SEPARACAO</t>
        </is>
      </c>
      <c r="D5803" s="2" t="inlineStr">
        <is>
          <t>T11000500</t>
        </is>
      </c>
      <c r="E5803" s="2" t="inlineStr">
        <is>
          <t>YASMIN SILVA BRANDAO</t>
        </is>
      </c>
      <c r="F5803" s="2" t="n">
        <v>4464</v>
      </c>
      <c r="G5803" s="2" t="n">
        <v>71.28</v>
      </c>
      <c r="H5803" s="2" t="n">
        <v>63</v>
      </c>
      <c r="I5803" s="2" t="n">
        <v>0</v>
      </c>
      <c r="J5803" s="2" t="inlineStr">
        <is>
          <t>TERCEIRO</t>
        </is>
      </c>
    </row>
    <row r="5804">
      <c r="A5804" s="2" t="n">
        <v>8</v>
      </c>
      <c r="B5804" s="2" t="n">
        <v>7801</v>
      </c>
      <c r="C5804" s="2" t="inlineStr">
        <is>
          <t>SEPARACAO</t>
        </is>
      </c>
      <c r="D5804" s="2" t="inlineStr">
        <is>
          <t>T11000501</t>
        </is>
      </c>
      <c r="E5804" s="2" t="inlineStr">
        <is>
          <t>ADELE DOS SANTOS</t>
        </is>
      </c>
      <c r="F5804" s="2" t="n">
        <v>4519</v>
      </c>
      <c r="G5804" s="2" t="n">
        <v>68.42</v>
      </c>
      <c r="H5804" s="2" t="n">
        <v>66</v>
      </c>
      <c r="I5804" s="2" t="n">
        <v>0</v>
      </c>
      <c r="J5804" s="2" t="inlineStr">
        <is>
          <t>TERCEIRO</t>
        </is>
      </c>
    </row>
    <row r="5805">
      <c r="A5805" s="2" t="n">
        <v>8</v>
      </c>
      <c r="B5805" s="2" t="n">
        <v>7801</v>
      </c>
      <c r="C5805" s="2" t="inlineStr">
        <is>
          <t>SEPARACAO</t>
        </is>
      </c>
      <c r="D5805" s="2" t="inlineStr">
        <is>
          <t>T11000502</t>
        </is>
      </c>
      <c r="E5805" s="2" t="inlineStr">
        <is>
          <t>ERIC ARAUJO DA SILVA</t>
        </is>
      </c>
      <c r="F5805" s="2" t="n">
        <v>3664</v>
      </c>
      <c r="G5805" s="2" t="n">
        <v>57.8</v>
      </c>
      <c r="H5805" s="2" t="n">
        <v>63</v>
      </c>
      <c r="I5805" s="2" t="n">
        <v>0</v>
      </c>
      <c r="J5805" s="2" t="inlineStr">
        <is>
          <t>TERCEIRO</t>
        </is>
      </c>
    </row>
    <row r="5806">
      <c r="A5806" s="2" t="n">
        <v>8</v>
      </c>
      <c r="B5806" s="2" t="n">
        <v>7801</v>
      </c>
      <c r="C5806" s="2" t="inlineStr">
        <is>
          <t>SEPARACAO</t>
        </is>
      </c>
      <c r="D5806" s="2" t="inlineStr">
        <is>
          <t>T11000503</t>
        </is>
      </c>
      <c r="E5806" s="2" t="inlineStr">
        <is>
          <t>THIAGO AUGUSTO FERNANDO</t>
        </is>
      </c>
      <c r="F5806" s="2" t="n">
        <v>986</v>
      </c>
      <c r="G5806" s="2" t="n">
        <v>31.25</v>
      </c>
      <c r="H5806" s="2" t="n">
        <v>32</v>
      </c>
      <c r="I5806" s="2" t="n">
        <v>0</v>
      </c>
      <c r="J5806" s="2" t="inlineStr">
        <is>
          <t>TERCEIRO</t>
        </is>
      </c>
    </row>
    <row r="5807">
      <c r="A5807" s="2" t="n">
        <v>8</v>
      </c>
      <c r="B5807" s="2" t="n">
        <v>7801</v>
      </c>
      <c r="C5807" s="2" t="inlineStr">
        <is>
          <t>SEPARACAO</t>
        </is>
      </c>
      <c r="D5807" s="2" t="inlineStr">
        <is>
          <t>T11000504</t>
        </is>
      </c>
      <c r="E5807" s="2" t="inlineStr">
        <is>
          <t>JULIANA FERREIRA DOS SANTOS</t>
        </is>
      </c>
      <c r="F5807" s="2" t="n">
        <v>3253</v>
      </c>
      <c r="G5807" s="2" t="n">
        <v>53.49</v>
      </c>
      <c r="H5807" s="2" t="n">
        <v>61</v>
      </c>
      <c r="I5807" s="2" t="n">
        <v>0</v>
      </c>
      <c r="J5807" s="2" t="inlineStr">
        <is>
          <t>TERCEIRO</t>
        </is>
      </c>
    </row>
    <row r="5808">
      <c r="A5808" s="2" t="n">
        <v>8</v>
      </c>
      <c r="B5808" s="2" t="n">
        <v>7801</v>
      </c>
      <c r="C5808" s="2" t="inlineStr">
        <is>
          <t>SEPARACAO</t>
        </is>
      </c>
      <c r="D5808" s="2" t="inlineStr">
        <is>
          <t>T11000508</t>
        </is>
      </c>
      <c r="E5808" s="2" t="inlineStr">
        <is>
          <t>RICHARD GABRIEL</t>
        </is>
      </c>
      <c r="F5808" s="2" t="n">
        <v>1882</v>
      </c>
      <c r="G5808" s="2" t="n">
        <v>29.13</v>
      </c>
      <c r="H5808" s="2" t="n">
        <v>65</v>
      </c>
      <c r="I5808" s="2" t="n">
        <v>0</v>
      </c>
      <c r="J5808" s="2" t="inlineStr">
        <is>
          <t>TERCEIRO</t>
        </is>
      </c>
    </row>
    <row r="5809">
      <c r="A5809" s="2" t="n">
        <v>8</v>
      </c>
      <c r="B5809" s="2" t="n">
        <v>7801</v>
      </c>
      <c r="C5809" s="2" t="inlineStr">
        <is>
          <t>SEPARACAO</t>
        </is>
      </c>
      <c r="D5809" s="2" t="inlineStr">
        <is>
          <t>T11000509</t>
        </is>
      </c>
      <c r="E5809" s="2" t="inlineStr">
        <is>
          <t>VITOR GABRIEL SILVA</t>
        </is>
      </c>
      <c r="F5809" s="2" t="n">
        <v>3154</v>
      </c>
      <c r="G5809" s="2" t="n">
        <v>54.69</v>
      </c>
      <c r="H5809" s="2" t="n">
        <v>58</v>
      </c>
      <c r="I5809" s="2" t="n">
        <v>0</v>
      </c>
      <c r="J5809" s="2" t="inlineStr">
        <is>
          <t>TERCEIRO</t>
        </is>
      </c>
    </row>
    <row r="5810">
      <c r="A5810" s="2" t="n">
        <v>8</v>
      </c>
      <c r="B5810" s="2" t="n">
        <v>7801</v>
      </c>
      <c r="C5810" s="2" t="inlineStr">
        <is>
          <t>SEPARACAO</t>
        </is>
      </c>
      <c r="D5810" s="2" t="inlineStr">
        <is>
          <t>T11000510</t>
        </is>
      </c>
      <c r="E5810" s="2" t="inlineStr">
        <is>
          <t>HEITOR VINICIUS RODRIGUES</t>
        </is>
      </c>
      <c r="F5810" s="2" t="n">
        <v>2033</v>
      </c>
      <c r="G5810" s="2" t="n">
        <v>25.56</v>
      </c>
      <c r="H5810" s="2" t="n">
        <v>80</v>
      </c>
      <c r="I5810" s="2" t="n">
        <v>0</v>
      </c>
      <c r="J5810" s="2" t="inlineStr">
        <is>
          <t>TERCEIRO</t>
        </is>
      </c>
    </row>
    <row r="5811">
      <c r="A5811" s="2" t="n">
        <v>8</v>
      </c>
      <c r="B5811" s="2" t="n">
        <v>7801</v>
      </c>
      <c r="C5811" s="2" t="inlineStr">
        <is>
          <t>SEPARACAO</t>
        </is>
      </c>
      <c r="D5811" s="2" t="inlineStr">
        <is>
          <t>T11000512</t>
        </is>
      </c>
      <c r="E5811" s="2" t="inlineStr">
        <is>
          <t>ALEXSANDRO BORGES DA SILVA</t>
        </is>
      </c>
      <c r="F5811" s="2" t="n">
        <v>2987</v>
      </c>
      <c r="G5811" s="2" t="n">
        <v>73.18000000000001</v>
      </c>
      <c r="H5811" s="2" t="n">
        <v>41</v>
      </c>
      <c r="I5811" s="2" t="n">
        <v>0</v>
      </c>
      <c r="J5811" s="2" t="inlineStr">
        <is>
          <t>TERCEIRO</t>
        </is>
      </c>
    </row>
    <row r="5812">
      <c r="A5812" s="2" t="n">
        <v>8</v>
      </c>
      <c r="B5812" s="2" t="n">
        <v>7801</v>
      </c>
      <c r="C5812" s="2" t="inlineStr">
        <is>
          <t>SEPARACAO</t>
        </is>
      </c>
      <c r="D5812" s="2" t="inlineStr">
        <is>
          <t>T11000513</t>
        </is>
      </c>
      <c r="E5812" s="2" t="inlineStr">
        <is>
          <t>THOMAZ JORDAN ROFRIGUES FORTUNATO</t>
        </is>
      </c>
      <c r="F5812" s="2" t="n">
        <v>1516</v>
      </c>
      <c r="G5812" s="2" t="n">
        <v>25.96</v>
      </c>
      <c r="H5812" s="2" t="n">
        <v>58</v>
      </c>
      <c r="I5812" s="2" t="n">
        <v>0</v>
      </c>
      <c r="J5812" s="2" t="inlineStr">
        <is>
          <t>TERCEIRO</t>
        </is>
      </c>
    </row>
    <row r="5813">
      <c r="A5813" s="2" t="n">
        <v>8</v>
      </c>
      <c r="B5813" s="2" t="n">
        <v>7801</v>
      </c>
      <c r="C5813" s="2" t="inlineStr">
        <is>
          <t>SEPARACAO</t>
        </is>
      </c>
      <c r="D5813" s="2" t="inlineStr">
        <is>
          <t>T11000514</t>
        </is>
      </c>
      <c r="E5813" s="2" t="inlineStr">
        <is>
          <t>MARCOS LUCAS DA SILVA</t>
        </is>
      </c>
      <c r="F5813" s="2" t="n">
        <v>2355</v>
      </c>
      <c r="G5813" s="2" t="n">
        <v>24.52</v>
      </c>
      <c r="H5813" s="2" t="n">
        <v>96</v>
      </c>
      <c r="I5813" s="2" t="n">
        <v>0</v>
      </c>
      <c r="J5813" s="2" t="inlineStr">
        <is>
          <t>TERCEIRO</t>
        </is>
      </c>
    </row>
    <row r="5814">
      <c r="A5814" s="2" t="n">
        <v>8</v>
      </c>
      <c r="B5814" s="2" t="n">
        <v>7801</v>
      </c>
      <c r="C5814" s="2" t="inlineStr">
        <is>
          <t>SEPARACAO</t>
        </is>
      </c>
      <c r="D5814" s="2" t="inlineStr">
        <is>
          <t>T11000515</t>
        </is>
      </c>
      <c r="E5814" s="2" t="inlineStr">
        <is>
          <t>Ezequiel Barros Lopes</t>
        </is>
      </c>
      <c r="F5814" s="2" t="n">
        <v>1784</v>
      </c>
      <c r="G5814" s="2" t="n">
        <v>39.98</v>
      </c>
      <c r="H5814" s="2" t="n">
        <v>45</v>
      </c>
      <c r="I5814" s="2" t="n">
        <v>0</v>
      </c>
      <c r="J5814" s="2" t="inlineStr">
        <is>
          <t>TERCEIRO</t>
        </is>
      </c>
    </row>
    <row r="5815">
      <c r="A5815" s="2" t="n">
        <v>8</v>
      </c>
      <c r="B5815" s="2" t="n">
        <v>7801</v>
      </c>
      <c r="C5815" s="2" t="inlineStr">
        <is>
          <t>SEPARACAO</t>
        </is>
      </c>
      <c r="D5815" s="2" t="inlineStr">
        <is>
          <t>T11000516</t>
        </is>
      </c>
      <c r="E5815" s="2" t="inlineStr">
        <is>
          <t>ALIFER REIS DO NASCIMENTO</t>
        </is>
      </c>
      <c r="F5815" s="2" t="n">
        <v>2576</v>
      </c>
      <c r="G5815" s="2" t="n">
        <v>37.52</v>
      </c>
      <c r="H5815" s="2" t="n">
        <v>69</v>
      </c>
      <c r="I5815" s="2" t="n">
        <v>0</v>
      </c>
      <c r="J5815" s="2" t="inlineStr">
        <is>
          <t>TERCEIRO</t>
        </is>
      </c>
    </row>
    <row r="5816">
      <c r="A5816" s="2" t="n">
        <v>8</v>
      </c>
      <c r="B5816" s="2" t="n">
        <v>7801</v>
      </c>
      <c r="C5816" s="2" t="inlineStr">
        <is>
          <t>SEPARACAO</t>
        </is>
      </c>
      <c r="D5816" s="2" t="inlineStr">
        <is>
          <t>T40000044</t>
        </is>
      </c>
      <c r="E5816" s="2" t="inlineStr">
        <is>
          <t>ALBERT HENRIQUE BRITO DO NASCIMENTO</t>
        </is>
      </c>
      <c r="F5816" s="2" t="n">
        <v>1202</v>
      </c>
      <c r="G5816" s="2" t="n">
        <v>24.85</v>
      </c>
      <c r="H5816" s="2" t="n">
        <v>48</v>
      </c>
      <c r="I5816" s="2" t="n">
        <v>0</v>
      </c>
      <c r="J5816" s="2" t="inlineStr">
        <is>
          <t>TERCEIRO</t>
        </is>
      </c>
    </row>
    <row r="5817">
      <c r="A5817" s="2" t="n">
        <v>8</v>
      </c>
      <c r="B5817" s="2" t="n">
        <v>7801</v>
      </c>
      <c r="C5817" s="2" t="inlineStr">
        <is>
          <t>SEPARACAO</t>
        </is>
      </c>
      <c r="D5817" s="2" t="inlineStr">
        <is>
          <t>T40000086</t>
        </is>
      </c>
      <c r="E5817" s="2" t="inlineStr">
        <is>
          <t>LEANDRO BALBINO DA SILVA JUNIOR</t>
        </is>
      </c>
      <c r="F5817" s="2" t="n">
        <v>12918</v>
      </c>
      <c r="G5817" s="2" t="n">
        <v>138.15</v>
      </c>
      <c r="H5817" s="2" t="n">
        <v>94</v>
      </c>
      <c r="I5817" s="2" t="n">
        <v>0</v>
      </c>
      <c r="J5817" s="2" t="inlineStr">
        <is>
          <t>TERCEIRO</t>
        </is>
      </c>
    </row>
    <row r="5818">
      <c r="A5818" s="2" t="n">
        <v>8</v>
      </c>
      <c r="B5818" s="2" t="n">
        <v>7801</v>
      </c>
      <c r="C5818" s="2" t="inlineStr">
        <is>
          <t>SEPARACAO</t>
        </is>
      </c>
      <c r="D5818" s="2" t="inlineStr">
        <is>
          <t>T40000096</t>
        </is>
      </c>
      <c r="E5818" s="2" t="inlineStr">
        <is>
          <t>ADRIANO LIMA BORGES</t>
        </is>
      </c>
      <c r="F5818" s="2" t="n">
        <v>8794</v>
      </c>
      <c r="G5818" s="2" t="n">
        <v>143.29</v>
      </c>
      <c r="H5818" s="2" t="n">
        <v>61</v>
      </c>
      <c r="I5818" s="2" t="n">
        <v>0</v>
      </c>
      <c r="J5818" s="2" t="inlineStr">
        <is>
          <t>TERCEIRO</t>
        </is>
      </c>
    </row>
    <row r="5819">
      <c r="A5819" s="2" t="n">
        <v>8</v>
      </c>
      <c r="B5819" s="2" t="n">
        <v>7801</v>
      </c>
      <c r="C5819" s="2" t="inlineStr">
        <is>
          <t>SEPARACAO</t>
        </is>
      </c>
      <c r="D5819" s="2" t="inlineStr">
        <is>
          <t>T40000099</t>
        </is>
      </c>
      <c r="E5819" s="2" t="inlineStr">
        <is>
          <t>GILIARDE PAULO DA SILVA</t>
        </is>
      </c>
      <c r="F5819" s="2" t="n">
        <v>5794</v>
      </c>
      <c r="G5819" s="2" t="n">
        <v>116.57</v>
      </c>
      <c r="H5819" s="2" t="n">
        <v>50</v>
      </c>
      <c r="I5819" s="2" t="n">
        <v>0</v>
      </c>
      <c r="J5819" s="2" t="inlineStr">
        <is>
          <t>TERCEIRO</t>
        </is>
      </c>
    </row>
    <row r="5820">
      <c r="A5820" s="2" t="n">
        <v>8</v>
      </c>
      <c r="B5820" s="2" t="n">
        <v>7801</v>
      </c>
      <c r="C5820" s="2" t="inlineStr">
        <is>
          <t>SEPARACAO</t>
        </is>
      </c>
      <c r="D5820" s="2" t="inlineStr">
        <is>
          <t>T40000102</t>
        </is>
      </c>
      <c r="E5820" s="2" t="inlineStr">
        <is>
          <t>LUIS CARLOS DOS SANTOS SILVA</t>
        </is>
      </c>
      <c r="F5820" s="2" t="n">
        <v>12267</v>
      </c>
      <c r="G5820" s="2" t="n">
        <v>131.42</v>
      </c>
      <c r="H5820" s="2" t="n">
        <v>93</v>
      </c>
      <c r="I5820" s="2" t="n">
        <v>0</v>
      </c>
      <c r="J5820" s="2" t="inlineStr">
        <is>
          <t>TERCEIRO</t>
        </is>
      </c>
    </row>
    <row r="5821">
      <c r="A5821" s="2" t="n">
        <v>8</v>
      </c>
      <c r="B5821" s="2" t="n">
        <v>7801</v>
      </c>
      <c r="C5821" s="2" t="inlineStr">
        <is>
          <t>SEPARACAO</t>
        </is>
      </c>
      <c r="D5821" s="2" t="inlineStr">
        <is>
          <t>T40000130</t>
        </is>
      </c>
      <c r="E5821" s="2" t="inlineStr">
        <is>
          <t>MARCOS VINICIUS OLIVEIRA</t>
        </is>
      </c>
      <c r="F5821" s="2" t="n">
        <v>10739</v>
      </c>
      <c r="G5821" s="2" t="n">
        <v>118.41</v>
      </c>
      <c r="H5821" s="2" t="n">
        <v>91</v>
      </c>
      <c r="I5821" s="2" t="n">
        <v>0</v>
      </c>
      <c r="J5821" s="2" t="inlineStr">
        <is>
          <t>TERCEIRO</t>
        </is>
      </c>
    </row>
    <row r="5822">
      <c r="A5822" s="2" t="n">
        <v>8</v>
      </c>
      <c r="B5822" s="2" t="n">
        <v>7801</v>
      </c>
      <c r="C5822" s="2" t="inlineStr">
        <is>
          <t>SEPARACAO</t>
        </is>
      </c>
      <c r="D5822" s="2" t="inlineStr">
        <is>
          <t>T40000154</t>
        </is>
      </c>
      <c r="E5822" s="2" t="inlineStr">
        <is>
          <t>DENISE MONTEIRO DA SILVA</t>
        </is>
      </c>
      <c r="F5822" s="2" t="n">
        <v>5118</v>
      </c>
      <c r="G5822" s="2" t="n">
        <v>84.84999999999999</v>
      </c>
      <c r="H5822" s="2" t="n">
        <v>60</v>
      </c>
      <c r="I5822" s="2" t="n">
        <v>0</v>
      </c>
      <c r="J5822" s="2" t="inlineStr">
        <is>
          <t>TERCEIRO</t>
        </is>
      </c>
    </row>
    <row r="5823">
      <c r="A5823" s="2" t="n">
        <v>8</v>
      </c>
      <c r="B5823" s="2" t="n">
        <v>7801</v>
      </c>
      <c r="C5823" s="2" t="inlineStr">
        <is>
          <t>SEPARACAO</t>
        </is>
      </c>
      <c r="D5823" s="2" t="inlineStr">
        <is>
          <t>T40000187</t>
        </is>
      </c>
      <c r="E5823" s="2" t="inlineStr">
        <is>
          <t>JESSICA DA CRUZ ARAUJO</t>
        </is>
      </c>
      <c r="F5823" s="2" t="n">
        <v>3150</v>
      </c>
      <c r="G5823" s="2" t="n">
        <v>61.21</v>
      </c>
      <c r="H5823" s="2" t="n">
        <v>51</v>
      </c>
      <c r="I5823" s="2" t="n">
        <v>0</v>
      </c>
      <c r="J5823" s="2" t="inlineStr">
        <is>
          <t>TERCEIRO</t>
        </is>
      </c>
    </row>
    <row r="5824">
      <c r="A5824" s="2" t="n">
        <v>8</v>
      </c>
      <c r="B5824" s="2" t="n">
        <v>7801</v>
      </c>
      <c r="C5824" s="2" t="inlineStr">
        <is>
          <t>SEPARACAO</t>
        </is>
      </c>
      <c r="D5824" s="2" t="inlineStr">
        <is>
          <t>T40000194</t>
        </is>
      </c>
      <c r="E5824" s="2" t="inlineStr">
        <is>
          <t>FRANCIELI DE ASSUNCAO SILVA</t>
        </is>
      </c>
      <c r="F5824" s="2" t="n">
        <v>8723</v>
      </c>
      <c r="G5824" s="2" t="n">
        <v>143.98</v>
      </c>
      <c r="H5824" s="2" t="n">
        <v>61</v>
      </c>
      <c r="I5824" s="2" t="n">
        <v>0</v>
      </c>
      <c r="J5824" s="2" t="inlineStr">
        <is>
          <t>TERCEIRO</t>
        </is>
      </c>
    </row>
    <row r="5825">
      <c r="A5825" s="2" t="n">
        <v>8</v>
      </c>
      <c r="B5825" s="2" t="n">
        <v>7801</v>
      </c>
      <c r="C5825" s="2" t="inlineStr">
        <is>
          <t>SEPARACAO</t>
        </is>
      </c>
      <c r="D5825" s="2" t="inlineStr">
        <is>
          <t>T40000197</t>
        </is>
      </c>
      <c r="E5825" s="2" t="inlineStr">
        <is>
          <t>MARCIO ROBERTO DE LIMA CASTRO</t>
        </is>
      </c>
      <c r="F5825" s="2" t="n">
        <v>3202</v>
      </c>
      <c r="G5825" s="2" t="n">
        <v>49.66</v>
      </c>
      <c r="H5825" s="2" t="n">
        <v>64</v>
      </c>
      <c r="I5825" s="2" t="n">
        <v>0</v>
      </c>
      <c r="J5825" s="2" t="inlineStr">
        <is>
          <t>TERCEIRO</t>
        </is>
      </c>
    </row>
    <row r="5826">
      <c r="A5826" s="2" t="n">
        <v>8</v>
      </c>
      <c r="B5826" s="2" t="n">
        <v>7801</v>
      </c>
      <c r="C5826" s="2" t="inlineStr">
        <is>
          <t>SEPARACAO</t>
        </is>
      </c>
      <c r="D5826" s="2" t="inlineStr">
        <is>
          <t>T40000244</t>
        </is>
      </c>
      <c r="E5826" s="2" t="inlineStr">
        <is>
          <t>VINICIUS LOURENCO DOS SANTOS</t>
        </is>
      </c>
      <c r="F5826" s="2" t="n">
        <v>8881</v>
      </c>
      <c r="G5826" s="2" t="n">
        <v>108.03</v>
      </c>
      <c r="H5826" s="2" t="n">
        <v>82</v>
      </c>
      <c r="I5826" s="2" t="n">
        <v>0</v>
      </c>
      <c r="J5826" s="2" t="inlineStr">
        <is>
          <t>TERCEIRO</t>
        </is>
      </c>
    </row>
    <row r="5827">
      <c r="A5827" s="2" t="n">
        <v>8</v>
      </c>
      <c r="B5827" s="2" t="n">
        <v>7801</v>
      </c>
      <c r="C5827" s="2" t="inlineStr">
        <is>
          <t>SEPARACAO</t>
        </is>
      </c>
      <c r="D5827" s="2" t="inlineStr">
        <is>
          <t>T40000261</t>
        </is>
      </c>
      <c r="E5827" s="2" t="inlineStr">
        <is>
          <t>ANTONIO ADILINO SANTOS TERTO</t>
        </is>
      </c>
      <c r="F5827" s="2" t="n">
        <v>2868</v>
      </c>
      <c r="G5827" s="2" t="n">
        <v>76.23999999999999</v>
      </c>
      <c r="H5827" s="2" t="n">
        <v>38</v>
      </c>
      <c r="I5827" s="2" t="n">
        <v>0</v>
      </c>
      <c r="J5827" s="2" t="inlineStr">
        <is>
          <t>TERCEIRO</t>
        </is>
      </c>
    </row>
    <row r="5828">
      <c r="A5828" s="2" t="n">
        <v>8</v>
      </c>
      <c r="B5828" s="2" t="n">
        <v>7801</v>
      </c>
      <c r="C5828" s="2" t="inlineStr">
        <is>
          <t>SEPARACAO</t>
        </is>
      </c>
      <c r="D5828" s="2" t="inlineStr">
        <is>
          <t>T40000292</t>
        </is>
      </c>
      <c r="E5828" s="2" t="inlineStr">
        <is>
          <t>Jose Costa de Assis</t>
        </is>
      </c>
      <c r="F5828" s="2" t="n">
        <v>7402</v>
      </c>
      <c r="G5828" s="2" t="n">
        <v>134.87</v>
      </c>
      <c r="H5828" s="2" t="n">
        <v>55</v>
      </c>
      <c r="I5828" s="2" t="n">
        <v>0</v>
      </c>
      <c r="J5828" s="2" t="inlineStr">
        <is>
          <t>TERCEIRO</t>
        </is>
      </c>
    </row>
    <row r="5829">
      <c r="A5829" s="2" t="n">
        <v>8</v>
      </c>
      <c r="B5829" s="2" t="n">
        <v>7801</v>
      </c>
      <c r="C5829" s="2" t="inlineStr">
        <is>
          <t>SEPARACAO</t>
        </is>
      </c>
      <c r="D5829" s="2" t="inlineStr">
        <is>
          <t>T40000303</t>
        </is>
      </c>
      <c r="E5829" s="2" t="inlineStr">
        <is>
          <t>SIDINEI DECIO APARECIDO DOS SANTOS</t>
        </is>
      </c>
      <c r="F5829" s="2" t="n">
        <v>4293</v>
      </c>
      <c r="G5829" s="2" t="n">
        <v>87.34</v>
      </c>
      <c r="H5829" s="2" t="n">
        <v>49</v>
      </c>
      <c r="I5829" s="2" t="n">
        <v>0</v>
      </c>
      <c r="J5829" s="2" t="inlineStr">
        <is>
          <t>TERCEIRO</t>
        </is>
      </c>
    </row>
    <row r="5830">
      <c r="A5830" s="2" t="n">
        <v>8</v>
      </c>
      <c r="B5830" s="2" t="n">
        <v>7801</v>
      </c>
      <c r="C5830" s="2" t="inlineStr">
        <is>
          <t>SEPARACAO</t>
        </is>
      </c>
      <c r="D5830" s="2" t="inlineStr">
        <is>
          <t>T40000345</t>
        </is>
      </c>
      <c r="E5830" s="2" t="inlineStr">
        <is>
          <t>WASHINGTON PEREIRA DA SILVA</t>
        </is>
      </c>
      <c r="F5830" s="2" t="n">
        <v>9982</v>
      </c>
      <c r="G5830" s="2" t="n">
        <v>115.05</v>
      </c>
      <c r="H5830" s="2" t="n">
        <v>87</v>
      </c>
      <c r="I5830" s="2" t="n">
        <v>0</v>
      </c>
      <c r="J5830" s="2" t="inlineStr">
        <is>
          <t>TERCEIRO</t>
        </is>
      </c>
    </row>
    <row r="5831">
      <c r="A5831" s="2" t="n">
        <v>8</v>
      </c>
      <c r="B5831" s="2" t="n">
        <v>7801</v>
      </c>
      <c r="C5831" s="2" t="inlineStr">
        <is>
          <t>SEPARACAO</t>
        </is>
      </c>
      <c r="D5831" s="2" t="inlineStr">
        <is>
          <t>T40000394</t>
        </is>
      </c>
      <c r="E5831" s="2" t="inlineStr">
        <is>
          <t>EBERTON DA SILVA MACHADO</t>
        </is>
      </c>
      <c r="F5831" s="2" t="n">
        <v>10517</v>
      </c>
      <c r="G5831" s="2" t="n">
        <v>152.32</v>
      </c>
      <c r="H5831" s="2" t="n">
        <v>69</v>
      </c>
      <c r="I5831" s="2" t="n">
        <v>0</v>
      </c>
      <c r="J5831" s="2" t="inlineStr">
        <is>
          <t>TERCEIRO</t>
        </is>
      </c>
    </row>
    <row r="5832">
      <c r="A5832" s="2" t="n">
        <v>8</v>
      </c>
      <c r="B5832" s="2" t="n">
        <v>7801</v>
      </c>
      <c r="C5832" s="2" t="inlineStr">
        <is>
          <t>SEPARACAO</t>
        </is>
      </c>
      <c r="D5832" s="2" t="inlineStr">
        <is>
          <t>T40000416</t>
        </is>
      </c>
      <c r="E5832" s="2" t="inlineStr">
        <is>
          <t>Mayala Almeida Antonio</t>
        </is>
      </c>
      <c r="F5832" s="2" t="n">
        <v>7277</v>
      </c>
      <c r="G5832" s="2" t="n">
        <v>104.85</v>
      </c>
      <c r="H5832" s="2" t="n">
        <v>69</v>
      </c>
      <c r="I5832" s="2" t="n">
        <v>0</v>
      </c>
      <c r="J5832" s="2" t="inlineStr">
        <is>
          <t>TERCEIRO</t>
        </is>
      </c>
    </row>
    <row r="5833">
      <c r="A5833" s="2" t="n">
        <v>8</v>
      </c>
      <c r="B5833" s="2" t="n">
        <v>7801</v>
      </c>
      <c r="C5833" s="2" t="inlineStr">
        <is>
          <t>SEPARACAO</t>
        </is>
      </c>
      <c r="D5833" s="2" t="inlineStr">
        <is>
          <t>T40000444</t>
        </is>
      </c>
      <c r="E5833" s="2" t="inlineStr">
        <is>
          <t>JONATAM AGOSTINHO</t>
        </is>
      </c>
      <c r="F5833" s="2" t="n">
        <v>10177</v>
      </c>
      <c r="G5833" s="2" t="n">
        <v>141.5</v>
      </c>
      <c r="H5833" s="2" t="n">
        <v>72</v>
      </c>
      <c r="I5833" s="2" t="n">
        <v>0</v>
      </c>
      <c r="J5833" s="2" t="inlineStr">
        <is>
          <t>TERCEIRO</t>
        </is>
      </c>
    </row>
    <row r="5834">
      <c r="A5834" s="2" t="n">
        <v>8</v>
      </c>
      <c r="B5834" s="2" t="n">
        <v>7801</v>
      </c>
      <c r="C5834" s="2" t="inlineStr">
        <is>
          <t>SEPARACAO</t>
        </is>
      </c>
      <c r="D5834" s="2" t="inlineStr">
        <is>
          <t>T40000491</t>
        </is>
      </c>
      <c r="E5834" s="2" t="inlineStr">
        <is>
          <t>PEDRO HENRIQUE NUNES DE OLIVEIRA</t>
        </is>
      </c>
      <c r="F5834" s="2" t="n">
        <v>11689</v>
      </c>
      <c r="G5834" s="2" t="n">
        <v>149.06</v>
      </c>
      <c r="H5834" s="2" t="n">
        <v>78</v>
      </c>
      <c r="I5834" s="2" t="n">
        <v>0</v>
      </c>
      <c r="J5834" s="2" t="inlineStr">
        <is>
          <t>TERCEIRO</t>
        </is>
      </c>
    </row>
    <row r="5835">
      <c r="A5835" s="2" t="n">
        <v>8</v>
      </c>
      <c r="B5835" s="2" t="n">
        <v>7801</v>
      </c>
      <c r="C5835" s="2" t="inlineStr">
        <is>
          <t>SEPARACAO</t>
        </is>
      </c>
      <c r="D5835" s="2" t="inlineStr">
        <is>
          <t>T40000619</t>
        </is>
      </c>
      <c r="E5835" s="2" t="inlineStr">
        <is>
          <t>Genivaldo Jordao da Silva</t>
        </is>
      </c>
      <c r="F5835" s="2" t="n">
        <v>11143</v>
      </c>
      <c r="G5835" s="2" t="n">
        <v>136.17</v>
      </c>
      <c r="H5835" s="2" t="n">
        <v>82</v>
      </c>
      <c r="I5835" s="2" t="n">
        <v>0</v>
      </c>
      <c r="J5835" s="2" t="inlineStr">
        <is>
          <t>TERCEIRO</t>
        </is>
      </c>
    </row>
    <row r="5836">
      <c r="A5836" s="2" t="n">
        <v>8</v>
      </c>
      <c r="B5836" s="2" t="n">
        <v>7801</v>
      </c>
      <c r="C5836" s="2" t="inlineStr">
        <is>
          <t>SEPARACAO</t>
        </is>
      </c>
      <c r="D5836" s="2" t="inlineStr">
        <is>
          <t>T40000736</t>
        </is>
      </c>
      <c r="E5836" s="2" t="inlineStr">
        <is>
          <t>MAURICIO ANTONIO DA SILVA</t>
        </is>
      </c>
      <c r="F5836" s="2" t="n">
        <v>12060</v>
      </c>
      <c r="G5836" s="2" t="n">
        <v>161.03</v>
      </c>
      <c r="H5836" s="2" t="n">
        <v>75</v>
      </c>
      <c r="I5836" s="2" t="n">
        <v>0</v>
      </c>
      <c r="J5836" s="2" t="inlineStr">
        <is>
          <t>TERCEIRO</t>
        </is>
      </c>
    </row>
    <row r="5837">
      <c r="A5837" s="2" t="n">
        <v>8</v>
      </c>
      <c r="B5837" s="2" t="n">
        <v>7801</v>
      </c>
      <c r="C5837" s="2" t="inlineStr">
        <is>
          <t>SEPARACAO</t>
        </is>
      </c>
      <c r="D5837" s="2" t="inlineStr">
        <is>
          <t>T40000842</t>
        </is>
      </c>
      <c r="E5837" s="2" t="inlineStr">
        <is>
          <t>IVAN JOSE ARROYO LUCENA</t>
        </is>
      </c>
      <c r="F5837" s="2" t="n">
        <v>13744</v>
      </c>
      <c r="G5837" s="2" t="n">
        <v>135.07</v>
      </c>
      <c r="H5837" s="2" t="n">
        <v>102</v>
      </c>
      <c r="I5837" s="2" t="n">
        <v>0</v>
      </c>
      <c r="J5837" s="2" t="inlineStr">
        <is>
          <t>TERCEIRO</t>
        </is>
      </c>
    </row>
    <row r="5838">
      <c r="A5838" s="2" t="n">
        <v>8</v>
      </c>
      <c r="B5838" s="2" t="n">
        <v>7801</v>
      </c>
      <c r="C5838" s="2" t="inlineStr">
        <is>
          <t>SEPARACAO</t>
        </is>
      </c>
      <c r="D5838" s="2" t="inlineStr">
        <is>
          <t>T40001032</t>
        </is>
      </c>
      <c r="E5838" s="2" t="inlineStr">
        <is>
          <t>CLEYTON DIAS SILVA</t>
        </is>
      </c>
      <c r="F5838" s="2" t="n">
        <v>906</v>
      </c>
      <c r="G5838" s="2" t="n">
        <v>18</v>
      </c>
      <c r="H5838" s="2" t="n">
        <v>50</v>
      </c>
      <c r="I5838" s="2" t="n">
        <v>0</v>
      </c>
      <c r="J5838" s="2" t="inlineStr">
        <is>
          <t>TERCEIRO</t>
        </is>
      </c>
    </row>
    <row r="5839">
      <c r="A5839" s="2" t="n">
        <v>8</v>
      </c>
      <c r="B5839" s="2" t="n">
        <v>7801</v>
      </c>
      <c r="C5839" s="2" t="inlineStr">
        <is>
          <t>SEPARACAO</t>
        </is>
      </c>
      <c r="D5839" s="2" t="inlineStr">
        <is>
          <t>T40001087</t>
        </is>
      </c>
      <c r="E5839" s="2" t="inlineStr">
        <is>
          <t>Ariston Sousa de Oliveira</t>
        </is>
      </c>
      <c r="F5839" s="2" t="n">
        <v>1694</v>
      </c>
      <c r="G5839" s="2" t="n">
        <v>32.7</v>
      </c>
      <c r="H5839" s="2" t="n">
        <v>52</v>
      </c>
      <c r="I5839" s="2" t="n">
        <v>0</v>
      </c>
      <c r="J5839" s="2" t="inlineStr">
        <is>
          <t>TERCEIRO</t>
        </is>
      </c>
    </row>
    <row r="5840">
      <c r="A5840" s="2" t="n">
        <v>8</v>
      </c>
      <c r="B5840" s="2" t="n">
        <v>7801</v>
      </c>
      <c r="C5840" s="2" t="inlineStr">
        <is>
          <t>SEPARACAO</t>
        </is>
      </c>
      <c r="D5840" s="2" t="inlineStr">
        <is>
          <t>T40001099</t>
        </is>
      </c>
      <c r="E5840" s="2" t="inlineStr">
        <is>
          <t>RICARDO OLIVEIRA SANTOS</t>
        </is>
      </c>
      <c r="F5840" s="2" t="n">
        <v>2735</v>
      </c>
      <c r="G5840" s="2" t="n">
        <v>58.2</v>
      </c>
      <c r="H5840" s="2" t="n">
        <v>47</v>
      </c>
      <c r="I5840" s="2" t="n">
        <v>0</v>
      </c>
      <c r="J5840" s="2" t="inlineStr">
        <is>
          <t>TERCEIRO</t>
        </is>
      </c>
    </row>
    <row r="5841">
      <c r="A5841" s="2" t="n">
        <v>8</v>
      </c>
      <c r="B5841" s="2" t="n">
        <v>7801</v>
      </c>
      <c r="C5841" s="2" t="inlineStr">
        <is>
          <t>SEPARACAO</t>
        </is>
      </c>
      <c r="D5841" s="2" t="inlineStr">
        <is>
          <t>T40001130</t>
        </is>
      </c>
      <c r="E5841" s="2" t="inlineStr">
        <is>
          <t>JORGE LUIZ OLIVEIRA</t>
        </is>
      </c>
      <c r="F5841" s="2" t="n">
        <v>8833</v>
      </c>
      <c r="G5841" s="2" t="n">
        <v>111.42</v>
      </c>
      <c r="H5841" s="2" t="n">
        <v>79</v>
      </c>
      <c r="I5841" s="2" t="n">
        <v>0</v>
      </c>
      <c r="J5841" s="2" t="inlineStr">
        <is>
          <t>TERCEIRO</t>
        </is>
      </c>
    </row>
    <row r="5842">
      <c r="A5842" s="2" t="n">
        <v>8</v>
      </c>
      <c r="B5842" s="2" t="n">
        <v>7801</v>
      </c>
      <c r="C5842" s="2" t="inlineStr">
        <is>
          <t>SEPARACAO</t>
        </is>
      </c>
      <c r="D5842" s="2" t="inlineStr">
        <is>
          <t>T40001153</t>
        </is>
      </c>
      <c r="E5842" s="2" t="inlineStr">
        <is>
          <t>ALYSSON VIEIRA SANTANA</t>
        </is>
      </c>
      <c r="F5842" s="2" t="n">
        <v>9471</v>
      </c>
      <c r="G5842" s="2" t="n">
        <v>159.59</v>
      </c>
      <c r="H5842" s="2" t="n">
        <v>59</v>
      </c>
      <c r="I5842" s="2" t="n">
        <v>0</v>
      </c>
      <c r="J5842" s="2" t="inlineStr">
        <is>
          <t>TERCEIRO</t>
        </is>
      </c>
    </row>
    <row r="5843">
      <c r="A5843" s="2" t="n">
        <v>8</v>
      </c>
      <c r="B5843" s="2" t="n">
        <v>7801</v>
      </c>
      <c r="C5843" s="2" t="inlineStr">
        <is>
          <t>SEPARACAO</t>
        </is>
      </c>
      <c r="D5843" s="2" t="inlineStr">
        <is>
          <t>T40001181</t>
        </is>
      </c>
      <c r="E5843" s="2" t="inlineStr">
        <is>
          <t>KLEIDISON RODRIGUES DE PAULA</t>
        </is>
      </c>
      <c r="F5843" s="2" t="n">
        <v>13808</v>
      </c>
      <c r="G5843" s="2" t="n">
        <v>141.63</v>
      </c>
      <c r="H5843" s="2" t="n">
        <v>97</v>
      </c>
      <c r="I5843" s="2" t="n">
        <v>0</v>
      </c>
      <c r="J5843" s="2" t="inlineStr">
        <is>
          <t>TERCEIRO</t>
        </is>
      </c>
    </row>
    <row r="5844">
      <c r="A5844" s="2" t="n">
        <v>8</v>
      </c>
      <c r="B5844" s="2" t="n">
        <v>7801</v>
      </c>
      <c r="C5844" s="2" t="inlineStr">
        <is>
          <t>CARREGAMENTO</t>
        </is>
      </c>
      <c r="D5844" s="2" t="inlineStr">
        <is>
          <t>T40001189</t>
        </is>
      </c>
      <c r="E5844" s="2" t="inlineStr">
        <is>
          <t>NICOLAS BRITTO RIBEIRO</t>
        </is>
      </c>
      <c r="F5844" s="2" t="n">
        <v>600</v>
      </c>
      <c r="G5844" s="2" t="n">
        <v>29.31</v>
      </c>
      <c r="H5844" s="2" t="n">
        <v>20</v>
      </c>
      <c r="I5844" s="2" t="n">
        <v>0</v>
      </c>
      <c r="J5844" s="2" t="inlineStr">
        <is>
          <t>TERCEIRO</t>
        </is>
      </c>
    </row>
    <row r="5845">
      <c r="A5845" s="2" t="n">
        <v>8</v>
      </c>
      <c r="B5845" s="2" t="n">
        <v>7801</v>
      </c>
      <c r="C5845" s="2" t="inlineStr">
        <is>
          <t>SEPARACAO</t>
        </is>
      </c>
      <c r="D5845" s="2" t="inlineStr">
        <is>
          <t>T40001189</t>
        </is>
      </c>
      <c r="E5845" s="2" t="inlineStr">
        <is>
          <t>NICOLAS BRITTO RIBEIRO</t>
        </is>
      </c>
      <c r="F5845" s="2" t="n">
        <v>5358</v>
      </c>
      <c r="G5845" s="2" t="n">
        <v>73.61</v>
      </c>
      <c r="H5845" s="2" t="n">
        <v>73</v>
      </c>
      <c r="I5845" s="2" t="n">
        <v>0</v>
      </c>
      <c r="J5845" s="2" t="inlineStr">
        <is>
          <t>TERCEIRO</t>
        </is>
      </c>
    </row>
    <row r="5846">
      <c r="A5846" s="2" t="n">
        <v>8</v>
      </c>
      <c r="B5846" s="2" t="n">
        <v>7801</v>
      </c>
      <c r="C5846" s="2" t="inlineStr">
        <is>
          <t>SEPARACAO</t>
        </is>
      </c>
      <c r="D5846" s="2" t="inlineStr">
        <is>
          <t>T40001196</t>
        </is>
      </c>
      <c r="E5846" s="2" t="inlineStr">
        <is>
          <t>ELTON BORGES DE SOUSA</t>
        </is>
      </c>
      <c r="F5846" s="2" t="n">
        <v>3120</v>
      </c>
      <c r="G5846" s="2" t="n">
        <v>58.42</v>
      </c>
      <c r="H5846" s="2" t="n">
        <v>53</v>
      </c>
      <c r="I5846" s="2" t="n">
        <v>0</v>
      </c>
      <c r="J5846" s="2" t="inlineStr">
        <is>
          <t>TERCEIRO</t>
        </is>
      </c>
    </row>
    <row r="5847">
      <c r="A5847" s="2" t="n">
        <v>8</v>
      </c>
      <c r="B5847" s="2" t="n">
        <v>7801</v>
      </c>
      <c r="C5847" s="2" t="inlineStr">
        <is>
          <t>SEPARACAO</t>
        </is>
      </c>
      <c r="D5847" s="2" t="inlineStr">
        <is>
          <t>T40001218</t>
        </is>
      </c>
      <c r="E5847" s="2" t="inlineStr">
        <is>
          <t>GUILHERME SOUZA MENDES</t>
        </is>
      </c>
      <c r="F5847" s="2" t="n">
        <v>7330</v>
      </c>
      <c r="G5847" s="2" t="n">
        <v>123.28</v>
      </c>
      <c r="H5847" s="2" t="n">
        <v>59</v>
      </c>
      <c r="I5847" s="2" t="n">
        <v>0</v>
      </c>
      <c r="J5847" s="2" t="inlineStr">
        <is>
          <t>TERCEIRO</t>
        </is>
      </c>
    </row>
    <row r="5848">
      <c r="A5848" s="2" t="n">
        <v>8</v>
      </c>
      <c r="B5848" s="2" t="n">
        <v>7801</v>
      </c>
      <c r="C5848" s="2" t="inlineStr">
        <is>
          <t>SEPARACAO</t>
        </is>
      </c>
      <c r="D5848" s="2" t="inlineStr">
        <is>
          <t>T40001220</t>
        </is>
      </c>
      <c r="E5848" s="2" t="inlineStr">
        <is>
          <t>MANUEL KIBALA</t>
        </is>
      </c>
      <c r="F5848" s="2" t="n">
        <v>7219</v>
      </c>
      <c r="G5848" s="2" t="n">
        <v>107.25</v>
      </c>
      <c r="H5848" s="2" t="n">
        <v>67</v>
      </c>
      <c r="I5848" s="2" t="n">
        <v>0</v>
      </c>
      <c r="J5848" s="2" t="inlineStr">
        <is>
          <t>TERCEIRO</t>
        </is>
      </c>
    </row>
    <row r="5849">
      <c r="A5849" s="2" t="n">
        <v>8</v>
      </c>
      <c r="B5849" s="2" t="n">
        <v>7801</v>
      </c>
      <c r="C5849" s="2" t="inlineStr">
        <is>
          <t>SEPARACAO</t>
        </is>
      </c>
      <c r="D5849" s="2" t="inlineStr">
        <is>
          <t>T40001222</t>
        </is>
      </c>
      <c r="E5849" s="2" t="inlineStr">
        <is>
          <t>EDSON ARAUJO DA SILVA</t>
        </is>
      </c>
      <c r="F5849" s="2" t="n">
        <v>5894</v>
      </c>
      <c r="G5849" s="2" t="n">
        <v>85.7</v>
      </c>
      <c r="H5849" s="2" t="n">
        <v>69</v>
      </c>
      <c r="I5849" s="2" t="n">
        <v>0</v>
      </c>
      <c r="J5849" s="2" t="inlineStr">
        <is>
          <t>TERCEIRO</t>
        </is>
      </c>
    </row>
    <row r="5850">
      <c r="A5850" s="2" t="n">
        <v>8</v>
      </c>
      <c r="B5850" s="2" t="n">
        <v>7801</v>
      </c>
      <c r="C5850" s="2" t="inlineStr">
        <is>
          <t>CARREGAMENTO</t>
        </is>
      </c>
      <c r="D5850" s="2" t="inlineStr">
        <is>
          <t>T40001226</t>
        </is>
      </c>
      <c r="E5850" s="2" t="inlineStr">
        <is>
          <t>GUSTAVO JOSE MIRANDA SARAIVA</t>
        </is>
      </c>
      <c r="F5850" s="2" t="n">
        <v>319</v>
      </c>
      <c r="G5850" s="2" t="n">
        <v>19.73</v>
      </c>
      <c r="H5850" s="2" t="n">
        <v>16</v>
      </c>
      <c r="I5850" s="2" t="n">
        <v>0</v>
      </c>
      <c r="J5850" s="2" t="inlineStr">
        <is>
          <t>TERCEIRO</t>
        </is>
      </c>
    </row>
    <row r="5851">
      <c r="A5851" s="2" t="n">
        <v>8</v>
      </c>
      <c r="B5851" s="2" t="n">
        <v>7801</v>
      </c>
      <c r="C5851" s="2" t="inlineStr">
        <is>
          <t>SEPARACAO</t>
        </is>
      </c>
      <c r="D5851" s="2" t="inlineStr">
        <is>
          <t>T40001226</t>
        </is>
      </c>
      <c r="E5851" s="2" t="inlineStr">
        <is>
          <t>GUSTAVO JOSE MIRANDA SARAIVA</t>
        </is>
      </c>
      <c r="F5851" s="2" t="n">
        <v>6111</v>
      </c>
      <c r="G5851" s="2" t="n">
        <v>84.59999999999999</v>
      </c>
      <c r="H5851" s="2" t="n">
        <v>72</v>
      </c>
      <c r="I5851" s="2" t="n">
        <v>0</v>
      </c>
      <c r="J5851" s="2" t="inlineStr">
        <is>
          <t>TERCEIRO</t>
        </is>
      </c>
    </row>
    <row r="5852">
      <c r="A5852" s="2" t="n">
        <v>8</v>
      </c>
      <c r="B5852" s="2" t="n">
        <v>7801</v>
      </c>
      <c r="C5852" s="2" t="inlineStr">
        <is>
          <t>SEPARACAO</t>
        </is>
      </c>
      <c r="D5852" s="2" t="inlineStr">
        <is>
          <t>T40001255</t>
        </is>
      </c>
      <c r="E5852" s="2" t="inlineStr">
        <is>
          <t>DAVID MISAEL CHAMORRA BENITEZ</t>
        </is>
      </c>
      <c r="F5852" s="2" t="n">
        <v>3673</v>
      </c>
      <c r="G5852" s="2" t="n">
        <v>63.97</v>
      </c>
      <c r="H5852" s="2" t="n">
        <v>57</v>
      </c>
      <c r="I5852" s="2" t="n">
        <v>0</v>
      </c>
      <c r="J5852" s="2" t="inlineStr">
        <is>
          <t>TERCEIRO</t>
        </is>
      </c>
    </row>
    <row r="5853">
      <c r="A5853" s="2" t="n">
        <v>8</v>
      </c>
      <c r="B5853" s="2" t="n">
        <v>7801</v>
      </c>
      <c r="C5853" s="2" t="inlineStr">
        <is>
          <t>SEPARACAO</t>
        </is>
      </c>
      <c r="D5853" s="2" t="inlineStr">
        <is>
          <t>T40001265</t>
        </is>
      </c>
      <c r="E5853" s="2" t="inlineStr">
        <is>
          <t>Gustavo Ribeiro Batista</t>
        </is>
      </c>
      <c r="F5853" s="2" t="n">
        <v>5183</v>
      </c>
      <c r="G5853" s="2" t="n">
        <v>66</v>
      </c>
      <c r="H5853" s="2" t="n">
        <v>79</v>
      </c>
      <c r="I5853" s="2" t="n">
        <v>0</v>
      </c>
      <c r="J5853" s="2" t="inlineStr">
        <is>
          <t>TERCEIRO</t>
        </is>
      </c>
    </row>
    <row r="5854">
      <c r="A5854" s="2" t="n">
        <v>8</v>
      </c>
      <c r="B5854" s="2" t="n">
        <v>7801</v>
      </c>
      <c r="C5854" s="2" t="inlineStr">
        <is>
          <t>CARREGAMENTO</t>
        </is>
      </c>
      <c r="D5854" s="2" t="inlineStr">
        <is>
          <t>T40001283</t>
        </is>
      </c>
      <c r="E5854" s="2" t="inlineStr">
        <is>
          <t>LUCAS PEREIRA ARAUJO</t>
        </is>
      </c>
      <c r="F5854" s="2" t="n">
        <v>257</v>
      </c>
      <c r="G5854" s="2" t="n">
        <v>16.33</v>
      </c>
      <c r="H5854" s="2" t="n">
        <v>16</v>
      </c>
      <c r="I5854" s="2" t="n">
        <v>0</v>
      </c>
      <c r="J5854" s="2" t="inlineStr">
        <is>
          <t>TERCEIRO</t>
        </is>
      </c>
    </row>
    <row r="5855">
      <c r="A5855" s="2" t="n">
        <v>8</v>
      </c>
      <c r="B5855" s="2" t="n">
        <v>7801</v>
      </c>
      <c r="C5855" s="2" t="inlineStr">
        <is>
          <t>SEPARACAO</t>
        </is>
      </c>
      <c r="D5855" s="2" t="inlineStr">
        <is>
          <t>T40001283</t>
        </is>
      </c>
      <c r="E5855" s="2" t="inlineStr">
        <is>
          <t>LUCAS PEREIRA ARAUJO</t>
        </is>
      </c>
      <c r="F5855" s="2" t="n">
        <v>1600</v>
      </c>
      <c r="G5855" s="2" t="n">
        <v>52.65</v>
      </c>
      <c r="H5855" s="2" t="n">
        <v>30</v>
      </c>
      <c r="I5855" s="2" t="n">
        <v>0</v>
      </c>
      <c r="J5855" s="2" t="inlineStr">
        <is>
          <t>TERCEIRO</t>
        </is>
      </c>
    </row>
    <row r="5856">
      <c r="A5856" s="2" t="n">
        <v>8</v>
      </c>
      <c r="B5856" s="2" t="n">
        <v>7801</v>
      </c>
      <c r="C5856" s="2" t="inlineStr">
        <is>
          <t>SEPARACAO</t>
        </is>
      </c>
      <c r="D5856" s="2" t="inlineStr">
        <is>
          <t>T40001394</t>
        </is>
      </c>
      <c r="E5856" s="2" t="inlineStr">
        <is>
          <t>PAOLA FUENTES DE CARVALHO</t>
        </is>
      </c>
      <c r="F5856" s="2" t="n">
        <v>4858</v>
      </c>
      <c r="G5856" s="2" t="n">
        <v>78.55</v>
      </c>
      <c r="H5856" s="2" t="n">
        <v>62</v>
      </c>
      <c r="I5856" s="2" t="n">
        <v>0</v>
      </c>
      <c r="J5856" s="2" t="inlineStr">
        <is>
          <t>TERCEIRO</t>
        </is>
      </c>
    </row>
    <row r="5857">
      <c r="A5857" s="2" t="n">
        <v>8</v>
      </c>
      <c r="B5857" s="2" t="n">
        <v>7801</v>
      </c>
      <c r="C5857" s="2" t="inlineStr">
        <is>
          <t>SEPARACAO</t>
        </is>
      </c>
      <c r="D5857" s="2" t="inlineStr">
        <is>
          <t>T40001420</t>
        </is>
      </c>
      <c r="E5857" s="2" t="inlineStr">
        <is>
          <t>ANDERSON BATISTA</t>
        </is>
      </c>
      <c r="F5857" s="2" t="n">
        <v>18321</v>
      </c>
      <c r="G5857" s="2" t="n">
        <v>156.16</v>
      </c>
      <c r="H5857" s="2" t="n">
        <v>117</v>
      </c>
      <c r="I5857" s="2" t="n">
        <v>0</v>
      </c>
      <c r="J5857" s="2" t="inlineStr">
        <is>
          <t>TERCEIRO</t>
        </is>
      </c>
    </row>
    <row r="5858">
      <c r="A5858" s="2" t="n">
        <v>8</v>
      </c>
      <c r="B5858" s="2" t="n">
        <v>7801</v>
      </c>
      <c r="C5858" s="2" t="inlineStr">
        <is>
          <t>CARREGAMENTO</t>
        </is>
      </c>
      <c r="D5858" s="2" t="inlineStr">
        <is>
          <t>T40001423</t>
        </is>
      </c>
      <c r="E5858" s="2" t="inlineStr">
        <is>
          <t>ISAIAS PEREIRA</t>
        </is>
      </c>
      <c r="F5858" s="2" t="n">
        <v>217</v>
      </c>
      <c r="G5858" s="2" t="n">
        <v>46.51</v>
      </c>
      <c r="H5858" s="2" t="n">
        <v>5</v>
      </c>
      <c r="I5858" s="2" t="n">
        <v>0</v>
      </c>
      <c r="J5858" s="2" t="inlineStr">
        <is>
          <t>TERCEIRO</t>
        </is>
      </c>
    </row>
    <row r="5859">
      <c r="A5859" s="2" t="n">
        <v>8</v>
      </c>
      <c r="B5859" s="2" t="n">
        <v>7801</v>
      </c>
      <c r="C5859" s="2" t="inlineStr">
        <is>
          <t>SEPARACAO</t>
        </is>
      </c>
      <c r="D5859" s="2" t="inlineStr">
        <is>
          <t>T40001423</t>
        </is>
      </c>
      <c r="E5859" s="2" t="inlineStr">
        <is>
          <t>ISAIAS PEREIRA</t>
        </is>
      </c>
      <c r="F5859" s="2" t="n">
        <v>1306</v>
      </c>
      <c r="G5859" s="2" t="n">
        <v>37.22</v>
      </c>
      <c r="H5859" s="2" t="n">
        <v>35</v>
      </c>
      <c r="I5859" s="2" t="n">
        <v>0</v>
      </c>
      <c r="J5859" s="2" t="inlineStr">
        <is>
          <t>TERCEIRO</t>
        </is>
      </c>
    </row>
    <row r="5860">
      <c r="A5860" s="2" t="n">
        <v>8</v>
      </c>
      <c r="B5860" s="2" t="n">
        <v>7801</v>
      </c>
      <c r="C5860" s="2" t="inlineStr">
        <is>
          <t>SEPARACAO</t>
        </is>
      </c>
      <c r="D5860" s="2" t="inlineStr">
        <is>
          <t>T40001426</t>
        </is>
      </c>
      <c r="E5860" s="2" t="inlineStr">
        <is>
          <t>ERICK BARBOSA</t>
        </is>
      </c>
      <c r="F5860" s="2" t="n">
        <v>5579</v>
      </c>
      <c r="G5860" s="2" t="n">
        <v>136.71</v>
      </c>
      <c r="H5860" s="2" t="n">
        <v>41</v>
      </c>
      <c r="I5860" s="2" t="n">
        <v>0</v>
      </c>
      <c r="J5860" s="2" t="inlineStr">
        <is>
          <t>TERCEIRO</t>
        </is>
      </c>
    </row>
    <row r="5861">
      <c r="A5861" s="2" t="n">
        <v>8</v>
      </c>
      <c r="B5861" s="2" t="n">
        <v>7801</v>
      </c>
      <c r="C5861" s="2" t="inlineStr">
        <is>
          <t>SEPARACAO</t>
        </is>
      </c>
      <c r="D5861" s="2" t="inlineStr">
        <is>
          <t>T40001473</t>
        </is>
      </c>
      <c r="E5861" s="2" t="inlineStr">
        <is>
          <t>DANILO OLIVEIRA BARROS</t>
        </is>
      </c>
      <c r="F5861" s="2" t="n">
        <v>7681</v>
      </c>
      <c r="G5861" s="2" t="n">
        <v>115.73</v>
      </c>
      <c r="H5861" s="2" t="n">
        <v>66</v>
      </c>
      <c r="I5861" s="2" t="n">
        <v>0</v>
      </c>
      <c r="J5861" s="2" t="inlineStr">
        <is>
          <t>TERCEIRO</t>
        </is>
      </c>
    </row>
    <row r="5862">
      <c r="A5862" s="2" t="n">
        <v>8</v>
      </c>
      <c r="B5862" s="2" t="n">
        <v>7801</v>
      </c>
      <c r="C5862" s="2" t="inlineStr">
        <is>
          <t>SEPARACAO</t>
        </is>
      </c>
      <c r="D5862" s="2" t="inlineStr">
        <is>
          <t>T40001487</t>
        </is>
      </c>
      <c r="E5862" s="2" t="inlineStr">
        <is>
          <t>RENATO SOUSA AMORIM</t>
        </is>
      </c>
      <c r="F5862" s="2" t="n">
        <v>8083</v>
      </c>
      <c r="G5862" s="2" t="n">
        <v>125.16</v>
      </c>
      <c r="H5862" s="2" t="n">
        <v>65</v>
      </c>
      <c r="I5862" s="2" t="n">
        <v>0</v>
      </c>
      <c r="J5862" s="2" t="inlineStr">
        <is>
          <t>TERCEIRO</t>
        </is>
      </c>
    </row>
    <row r="5863">
      <c r="A5863" s="2" t="n">
        <v>8</v>
      </c>
      <c r="B5863" s="2" t="n">
        <v>7801</v>
      </c>
      <c r="C5863" s="2" t="inlineStr">
        <is>
          <t>SEPARACAO</t>
        </is>
      </c>
      <c r="D5863" s="2" t="inlineStr">
        <is>
          <t>T40001494</t>
        </is>
      </c>
      <c r="E5863" s="2" t="inlineStr">
        <is>
          <t>DOUGLAS HEBERT SARAIVA</t>
        </is>
      </c>
      <c r="F5863" s="2" t="n">
        <v>4874</v>
      </c>
      <c r="G5863" s="2" t="n">
        <v>81.18000000000001</v>
      </c>
      <c r="H5863" s="2" t="n">
        <v>60</v>
      </c>
      <c r="I5863" s="2" t="n">
        <v>0</v>
      </c>
      <c r="J5863" s="2" t="inlineStr">
        <is>
          <t>TERCEIRO</t>
        </is>
      </c>
    </row>
    <row r="5864">
      <c r="A5864" s="2" t="n">
        <v>8</v>
      </c>
      <c r="B5864" s="2" t="n">
        <v>7801</v>
      </c>
      <c r="C5864" s="2" t="inlineStr">
        <is>
          <t>SEPARACAO</t>
        </is>
      </c>
      <c r="D5864" s="2" t="inlineStr">
        <is>
          <t>T40001508</t>
        </is>
      </c>
      <c r="E5864" s="2" t="inlineStr">
        <is>
          <t>JOAO BATISTA CORDEIRO DOS SANTOS LEITE</t>
        </is>
      </c>
      <c r="F5864" s="2" t="n">
        <v>5395</v>
      </c>
      <c r="G5864" s="2" t="n">
        <v>83.95</v>
      </c>
      <c r="H5864" s="2" t="n">
        <v>64</v>
      </c>
      <c r="I5864" s="2" t="n">
        <v>0</v>
      </c>
      <c r="J5864" s="2" t="inlineStr">
        <is>
          <t>TERCEIRO</t>
        </is>
      </c>
    </row>
    <row r="5865">
      <c r="A5865" s="2" t="n">
        <v>8</v>
      </c>
      <c r="B5865" s="2" t="n">
        <v>7801</v>
      </c>
      <c r="C5865" s="2" t="inlineStr">
        <is>
          <t>SEPARACAO</t>
        </is>
      </c>
      <c r="D5865" s="2" t="inlineStr">
        <is>
          <t>T40001518</t>
        </is>
      </c>
      <c r="E5865" s="2" t="inlineStr">
        <is>
          <t>RICARDO GONCALVES ALEXANDRINO LEITE</t>
        </is>
      </c>
      <c r="F5865" s="2" t="n">
        <v>12738</v>
      </c>
      <c r="G5865" s="2" t="n">
        <v>174.29</v>
      </c>
      <c r="H5865" s="2" t="n">
        <v>73</v>
      </c>
      <c r="I5865" s="2" t="n">
        <v>0</v>
      </c>
      <c r="J5865" s="2" t="inlineStr">
        <is>
          <t>TERCEIRO</t>
        </is>
      </c>
    </row>
    <row r="5866">
      <c r="A5866" s="2" t="n">
        <v>8</v>
      </c>
      <c r="B5866" s="2" t="n">
        <v>7801</v>
      </c>
      <c r="C5866" s="2" t="inlineStr">
        <is>
          <t>SEPARACAO</t>
        </is>
      </c>
      <c r="D5866" s="2" t="inlineStr">
        <is>
          <t>T40001523</t>
        </is>
      </c>
      <c r="E5866" s="2" t="inlineStr">
        <is>
          <t>EDICARLOS TORRES</t>
        </is>
      </c>
      <c r="F5866" s="2" t="n">
        <v>7025</v>
      </c>
      <c r="G5866" s="2" t="n">
        <v>104.14</v>
      </c>
      <c r="H5866" s="2" t="n">
        <v>67</v>
      </c>
      <c r="I5866" s="2" t="n">
        <v>0</v>
      </c>
      <c r="J5866" s="2" t="inlineStr">
        <is>
          <t>TERCEIRO</t>
        </is>
      </c>
    </row>
    <row r="5867">
      <c r="A5867" s="2" t="n">
        <v>8</v>
      </c>
      <c r="B5867" s="2" t="n">
        <v>7801</v>
      </c>
      <c r="C5867" s="2" t="inlineStr">
        <is>
          <t>SEPARACAO</t>
        </is>
      </c>
      <c r="D5867" s="2" t="inlineStr">
        <is>
          <t>T40001552</t>
        </is>
      </c>
      <c r="E5867" s="2" t="inlineStr">
        <is>
          <t>DIEGO DA SILVA OLIVEIRA</t>
        </is>
      </c>
      <c r="F5867" s="2" t="n">
        <v>71</v>
      </c>
      <c r="G5867" s="2" t="n">
        <v>3.88</v>
      </c>
      <c r="H5867" s="2" t="n">
        <v>18</v>
      </c>
      <c r="I5867" s="2" t="n">
        <v>0</v>
      </c>
      <c r="J5867" s="2" t="inlineStr">
        <is>
          <t>TERCEIRO</t>
        </is>
      </c>
    </row>
    <row r="5868">
      <c r="A5868" s="2" t="n">
        <v>8</v>
      </c>
      <c r="B5868" s="2" t="n">
        <v>7801</v>
      </c>
      <c r="C5868" s="2" t="inlineStr">
        <is>
          <t>SEPARACAO</t>
        </is>
      </c>
      <c r="D5868" s="2" t="inlineStr">
        <is>
          <t>T40001574</t>
        </is>
      </c>
      <c r="E5868" s="2" t="inlineStr">
        <is>
          <t>THIAGO HENRIQUE SILVA</t>
        </is>
      </c>
      <c r="F5868" s="2" t="n">
        <v>9987</v>
      </c>
      <c r="G5868" s="2" t="n">
        <v>161.28</v>
      </c>
      <c r="H5868" s="2" t="n">
        <v>62</v>
      </c>
      <c r="I5868" s="2" t="n">
        <v>0</v>
      </c>
      <c r="J5868" s="2" t="inlineStr">
        <is>
          <t>TERCEIRO</t>
        </is>
      </c>
    </row>
    <row r="5869">
      <c r="A5869" s="2" t="n">
        <v>8</v>
      </c>
      <c r="B5869" s="2" t="n">
        <v>7801</v>
      </c>
      <c r="C5869" s="2" t="inlineStr">
        <is>
          <t>SEPARACAO</t>
        </is>
      </c>
      <c r="D5869" s="2" t="inlineStr">
        <is>
          <t>T40001625</t>
        </is>
      </c>
      <c r="E5869" s="2" t="inlineStr">
        <is>
          <t>JOEL MITSRAEL MALQUI NOGALES</t>
        </is>
      </c>
      <c r="F5869" s="2" t="n">
        <v>13147</v>
      </c>
      <c r="G5869" s="2" t="n">
        <v>131.65</v>
      </c>
      <c r="H5869" s="2" t="n">
        <v>100</v>
      </c>
      <c r="I5869" s="2" t="n">
        <v>0</v>
      </c>
      <c r="J5869" s="2" t="inlineStr">
        <is>
          <t>TERCEIRO</t>
        </is>
      </c>
    </row>
    <row r="5870">
      <c r="A5870" s="2" t="n">
        <v>8</v>
      </c>
      <c r="B5870" s="2" t="n">
        <v>7801</v>
      </c>
      <c r="C5870" s="2" t="inlineStr">
        <is>
          <t>SEPARACAO</t>
        </is>
      </c>
      <c r="D5870" s="2" t="inlineStr">
        <is>
          <t>T40001670</t>
        </is>
      </c>
      <c r="E5870" s="2" t="inlineStr">
        <is>
          <t>WANDERSON SODRE</t>
        </is>
      </c>
      <c r="F5870" s="2" t="n">
        <v>11677</v>
      </c>
      <c r="G5870" s="2" t="n">
        <v>119.53</v>
      </c>
      <c r="H5870" s="2" t="n">
        <v>98</v>
      </c>
      <c r="I5870" s="2" t="n">
        <v>0</v>
      </c>
      <c r="J5870" s="2" t="inlineStr">
        <is>
          <t>TERCEIRO</t>
        </is>
      </c>
    </row>
    <row r="5871">
      <c r="A5871" s="2" t="n">
        <v>8</v>
      </c>
      <c r="B5871" s="2" t="n">
        <v>7801</v>
      </c>
      <c r="C5871" s="2" t="inlineStr">
        <is>
          <t>SEPARACAO</t>
        </is>
      </c>
      <c r="D5871" s="2" t="inlineStr">
        <is>
          <t>T40001690</t>
        </is>
      </c>
      <c r="E5871" s="2" t="inlineStr">
        <is>
          <t>KATHLEEN MARCELY ALVES</t>
        </is>
      </c>
      <c r="F5871" s="2" t="n">
        <v>1584</v>
      </c>
      <c r="G5871" s="2" t="n">
        <v>36.39</v>
      </c>
      <c r="H5871" s="2" t="n">
        <v>44</v>
      </c>
      <c r="I5871" s="2" t="n">
        <v>0</v>
      </c>
      <c r="J5871" s="2" t="inlineStr">
        <is>
          <t>TERCEIRO</t>
        </is>
      </c>
    </row>
    <row r="5872">
      <c r="A5872" s="2" t="n">
        <v>8</v>
      </c>
      <c r="B5872" s="2" t="n">
        <v>7801</v>
      </c>
      <c r="C5872" s="2" t="inlineStr">
        <is>
          <t>SEPARACAO</t>
        </is>
      </c>
      <c r="D5872" s="2" t="inlineStr">
        <is>
          <t>T40001701</t>
        </is>
      </c>
      <c r="E5872" s="2" t="inlineStr">
        <is>
          <t>HIAGO GOMES DOS SANTOS</t>
        </is>
      </c>
      <c r="F5872" s="2" t="n">
        <v>7742</v>
      </c>
      <c r="G5872" s="2" t="n">
        <v>119.91</v>
      </c>
      <c r="H5872" s="2" t="n">
        <v>65</v>
      </c>
      <c r="I5872" s="2" t="n">
        <v>0</v>
      </c>
      <c r="J5872" s="2" t="inlineStr">
        <is>
          <t>TERCEIRO</t>
        </is>
      </c>
    </row>
    <row r="5873">
      <c r="A5873" s="2" t="n">
        <v>8</v>
      </c>
      <c r="B5873" s="2" t="n">
        <v>7801</v>
      </c>
      <c r="C5873" s="2" t="inlineStr">
        <is>
          <t>SEPARACAO</t>
        </is>
      </c>
      <c r="D5873" s="2" t="inlineStr">
        <is>
          <t>T40001751</t>
        </is>
      </c>
      <c r="E5873" s="2" t="inlineStr">
        <is>
          <t>DANIEL MARKI BARRETO</t>
        </is>
      </c>
      <c r="F5873" s="2" t="n">
        <v>8807</v>
      </c>
      <c r="G5873" s="2" t="n">
        <v>125.08</v>
      </c>
      <c r="H5873" s="2" t="n">
        <v>70</v>
      </c>
      <c r="I5873" s="2" t="n">
        <v>0</v>
      </c>
      <c r="J5873" s="2" t="inlineStr">
        <is>
          <t>TERCEIRO</t>
        </is>
      </c>
    </row>
    <row r="5874">
      <c r="A5874" s="2" t="n">
        <v>8</v>
      </c>
      <c r="B5874" s="2" t="n">
        <v>7801</v>
      </c>
      <c r="C5874" s="2" t="inlineStr">
        <is>
          <t>SEPARACAO</t>
        </is>
      </c>
      <c r="D5874" s="2" t="inlineStr">
        <is>
          <t>T40001796</t>
        </is>
      </c>
      <c r="E5874" s="2" t="inlineStr">
        <is>
          <t>JOAO VITOR CHAVES GUEDES</t>
        </is>
      </c>
      <c r="F5874" s="2" t="n">
        <v>11138</v>
      </c>
      <c r="G5874" s="2" t="n">
        <v>133.25</v>
      </c>
      <c r="H5874" s="2" t="n">
        <v>84</v>
      </c>
      <c r="I5874" s="2" t="n">
        <v>0</v>
      </c>
      <c r="J5874" s="2" t="inlineStr">
        <is>
          <t>TERCEIRO</t>
        </is>
      </c>
    </row>
    <row r="5875">
      <c r="A5875" s="2" t="n">
        <v>8</v>
      </c>
      <c r="B5875" s="2" t="n">
        <v>7801</v>
      </c>
      <c r="C5875" s="2" t="inlineStr">
        <is>
          <t>SEPARACAO</t>
        </is>
      </c>
      <c r="D5875" s="2" t="inlineStr">
        <is>
          <t>T40001823</t>
        </is>
      </c>
      <c r="E5875" s="2" t="inlineStr">
        <is>
          <t>PABLO DOMINGOS RODRIGUES</t>
        </is>
      </c>
      <c r="F5875" s="2" t="n">
        <v>5731</v>
      </c>
      <c r="G5875" s="2" t="n">
        <v>70.2</v>
      </c>
      <c r="H5875" s="2" t="n">
        <v>82</v>
      </c>
      <c r="I5875" s="2" t="n">
        <v>0</v>
      </c>
      <c r="J5875" s="2" t="inlineStr">
        <is>
          <t>TERCEIRO</t>
        </is>
      </c>
    </row>
    <row r="5876">
      <c r="A5876" s="2" t="n">
        <v>8</v>
      </c>
      <c r="B5876" s="2" t="n">
        <v>7801</v>
      </c>
      <c r="C5876" s="2" t="inlineStr">
        <is>
          <t>SEPARACAO</t>
        </is>
      </c>
      <c r="D5876" s="2" t="inlineStr">
        <is>
          <t>T40001833</t>
        </is>
      </c>
      <c r="E5876" s="2" t="inlineStr">
        <is>
          <t>RICARDO CARVALHO MOREIRA DOS SANTOS</t>
        </is>
      </c>
      <c r="F5876" s="2" t="n">
        <v>6649</v>
      </c>
      <c r="G5876" s="2" t="n">
        <v>124.43</v>
      </c>
      <c r="H5876" s="2" t="n">
        <v>53</v>
      </c>
      <c r="I5876" s="2" t="n">
        <v>0</v>
      </c>
      <c r="J5876" s="2" t="inlineStr">
        <is>
          <t>TERCEIRO</t>
        </is>
      </c>
    </row>
    <row r="5877">
      <c r="A5877" s="2" t="n">
        <v>8</v>
      </c>
      <c r="B5877" s="2" t="n">
        <v>7801</v>
      </c>
      <c r="C5877" s="2" t="inlineStr">
        <is>
          <t>SEPARACAO</t>
        </is>
      </c>
      <c r="D5877" s="2" t="inlineStr">
        <is>
          <t>T40001839</t>
        </is>
      </c>
      <c r="E5877" s="2" t="inlineStr">
        <is>
          <t>LUIS HENRIQUE DOS SANTOS</t>
        </is>
      </c>
      <c r="F5877" s="2" t="n">
        <v>6646</v>
      </c>
      <c r="G5877" s="2" t="n">
        <v>114.9</v>
      </c>
      <c r="H5877" s="2" t="n">
        <v>58</v>
      </c>
      <c r="I5877" s="2" t="n">
        <v>0</v>
      </c>
      <c r="J5877" s="2" t="inlineStr">
        <is>
          <t>TERCEIRO</t>
        </is>
      </c>
    </row>
    <row r="5878">
      <c r="A5878" s="2" t="n">
        <v>8</v>
      </c>
      <c r="B5878" s="2" t="n">
        <v>7801</v>
      </c>
      <c r="C5878" s="2" t="inlineStr">
        <is>
          <t>SEPARACAO</t>
        </is>
      </c>
      <c r="D5878" s="2" t="inlineStr">
        <is>
          <t>T40001855</t>
        </is>
      </c>
      <c r="E5878" s="2" t="inlineStr">
        <is>
          <t>Mateus Faria Medeiros</t>
        </is>
      </c>
      <c r="F5878" s="2" t="n">
        <v>7349</v>
      </c>
      <c r="G5878" s="2" t="n">
        <v>107.44</v>
      </c>
      <c r="H5878" s="2" t="n">
        <v>68</v>
      </c>
      <c r="I5878" s="2" t="n">
        <v>0</v>
      </c>
      <c r="J5878" s="2" t="inlineStr">
        <is>
          <t>TERCEIRO</t>
        </is>
      </c>
    </row>
    <row r="5879">
      <c r="A5879" s="2" t="n">
        <v>8</v>
      </c>
      <c r="B5879" s="2" t="n">
        <v>7801</v>
      </c>
      <c r="C5879" s="2" t="inlineStr">
        <is>
          <t>SEPARACAO</t>
        </is>
      </c>
      <c r="D5879" s="2" t="inlineStr">
        <is>
          <t>T40001900</t>
        </is>
      </c>
      <c r="E5879" s="2" t="inlineStr">
        <is>
          <t>Marlofran Silva Rodrigues</t>
        </is>
      </c>
      <c r="F5879" s="2" t="n">
        <v>6585</v>
      </c>
      <c r="G5879" s="2" t="n">
        <v>101.2</v>
      </c>
      <c r="H5879" s="2" t="n">
        <v>65</v>
      </c>
      <c r="I5879" s="2" t="n">
        <v>0</v>
      </c>
      <c r="J5879" s="2" t="inlineStr">
        <is>
          <t>TERCEIRO</t>
        </is>
      </c>
    </row>
    <row r="5880">
      <c r="A5880" s="2" t="n">
        <v>8</v>
      </c>
      <c r="B5880" s="2" t="n">
        <v>7801</v>
      </c>
      <c r="C5880" s="2" t="inlineStr">
        <is>
          <t>SEPARACAO</t>
        </is>
      </c>
      <c r="D5880" s="2" t="inlineStr">
        <is>
          <t>T40001901</t>
        </is>
      </c>
      <c r="E5880" s="2" t="inlineStr">
        <is>
          <t>ADILSON SANTOS DE JESUS</t>
        </is>
      </c>
      <c r="F5880" s="2" t="n">
        <v>5995</v>
      </c>
      <c r="G5880" s="2" t="n">
        <v>105.33</v>
      </c>
      <c r="H5880" s="2" t="n">
        <v>57</v>
      </c>
      <c r="I5880" s="2" t="n">
        <v>0</v>
      </c>
      <c r="J5880" s="2" t="inlineStr">
        <is>
          <t>TERCEIRO</t>
        </is>
      </c>
    </row>
    <row r="5881">
      <c r="A5881" s="2" t="n">
        <v>8</v>
      </c>
      <c r="B5881" s="2" t="n">
        <v>7801</v>
      </c>
      <c r="C5881" s="2" t="inlineStr">
        <is>
          <t>SEPARACAO</t>
        </is>
      </c>
      <c r="D5881" s="2" t="inlineStr">
        <is>
          <t>T40001906</t>
        </is>
      </c>
      <c r="E5881" s="2" t="inlineStr">
        <is>
          <t>CLAYTON COSME DA SILVA</t>
        </is>
      </c>
      <c r="F5881" s="2" t="n">
        <v>7453</v>
      </c>
      <c r="G5881" s="2" t="n">
        <v>117.71</v>
      </c>
      <c r="H5881" s="2" t="n">
        <v>63</v>
      </c>
      <c r="I5881" s="2" t="n">
        <v>0</v>
      </c>
      <c r="J5881" s="2" t="inlineStr">
        <is>
          <t>TERCEIRO</t>
        </is>
      </c>
    </row>
    <row r="5882">
      <c r="A5882" s="2" t="n">
        <v>8</v>
      </c>
      <c r="B5882" s="2" t="n">
        <v>7801</v>
      </c>
      <c r="C5882" s="2" t="inlineStr">
        <is>
          <t>SEPARACAO</t>
        </is>
      </c>
      <c r="D5882" s="2" t="inlineStr">
        <is>
          <t>T40001907</t>
        </is>
      </c>
      <c r="E5882" s="2" t="inlineStr">
        <is>
          <t>ISMAEL MENDES DOS SANTOS</t>
        </is>
      </c>
      <c r="F5882" s="2" t="n">
        <v>8047</v>
      </c>
      <c r="G5882" s="2" t="n">
        <v>124.57</v>
      </c>
      <c r="H5882" s="2" t="n">
        <v>65</v>
      </c>
      <c r="I5882" s="2" t="n">
        <v>0</v>
      </c>
      <c r="J5882" s="2" t="inlineStr">
        <is>
          <t>TERCEIRO</t>
        </is>
      </c>
    </row>
    <row r="5883">
      <c r="A5883" s="2" t="n">
        <v>8</v>
      </c>
      <c r="B5883" s="2" t="n">
        <v>7801</v>
      </c>
      <c r="C5883" s="2" t="inlineStr">
        <is>
          <t>SEPARACAO</t>
        </is>
      </c>
      <c r="D5883" s="2" t="inlineStr">
        <is>
          <t>T40001929</t>
        </is>
      </c>
      <c r="E5883" s="2" t="inlineStr">
        <is>
          <t>JAMES WILLY CARDOSO DA SILVA</t>
        </is>
      </c>
      <c r="F5883" s="2" t="n">
        <v>9966</v>
      </c>
      <c r="G5883" s="2" t="n">
        <v>125.93</v>
      </c>
      <c r="H5883" s="2" t="n">
        <v>79</v>
      </c>
      <c r="I5883" s="2" t="n">
        <v>0</v>
      </c>
      <c r="J5883" s="2" t="inlineStr">
        <is>
          <t>TERCEIRO</t>
        </is>
      </c>
    </row>
    <row r="5884">
      <c r="A5884" s="2" t="n">
        <v>8</v>
      </c>
      <c r="B5884" s="2" t="n">
        <v>7801</v>
      </c>
      <c r="C5884" s="2" t="inlineStr">
        <is>
          <t>SEPARACAO</t>
        </is>
      </c>
      <c r="D5884" s="2" t="inlineStr">
        <is>
          <t>T40001938</t>
        </is>
      </c>
      <c r="E5884" s="2" t="inlineStr">
        <is>
          <t>HUGO LEONARDO DA SILVA FLOR</t>
        </is>
      </c>
      <c r="F5884" s="2" t="n">
        <v>522</v>
      </c>
      <c r="G5884" s="2" t="n">
        <v>6.22</v>
      </c>
      <c r="H5884" s="2" t="n">
        <v>84</v>
      </c>
      <c r="I5884" s="2" t="n">
        <v>0</v>
      </c>
      <c r="J5884" s="2" t="inlineStr">
        <is>
          <t>TERCEIRO</t>
        </is>
      </c>
    </row>
    <row r="5885">
      <c r="A5885" s="2" t="n">
        <v>8</v>
      </c>
      <c r="B5885" s="2" t="n">
        <v>7801</v>
      </c>
      <c r="C5885" s="2" t="inlineStr">
        <is>
          <t>SEPARACAO</t>
        </is>
      </c>
      <c r="D5885" s="2" t="inlineStr">
        <is>
          <t>T40001948</t>
        </is>
      </c>
      <c r="E5885" s="2" t="inlineStr">
        <is>
          <t>GABRIEL LUIS BARROS</t>
        </is>
      </c>
      <c r="F5885" s="2" t="n">
        <v>10794</v>
      </c>
      <c r="G5885" s="2" t="n">
        <v>127.62</v>
      </c>
      <c r="H5885" s="2" t="n">
        <v>85</v>
      </c>
      <c r="I5885" s="2" t="n">
        <v>0</v>
      </c>
      <c r="J5885" s="2" t="inlineStr">
        <is>
          <t>TERCEIRO</t>
        </is>
      </c>
    </row>
    <row r="5886">
      <c r="A5886" s="2" t="n">
        <v>8</v>
      </c>
      <c r="B5886" s="2" t="n">
        <v>7801</v>
      </c>
      <c r="C5886" s="2" t="inlineStr">
        <is>
          <t>SEPARACAO</t>
        </is>
      </c>
      <c r="D5886" s="2" t="inlineStr">
        <is>
          <t>T40001966</t>
        </is>
      </c>
      <c r="E5886" s="2" t="inlineStr">
        <is>
          <t>Alexsander Pereira Mota</t>
        </is>
      </c>
      <c r="F5886" s="2" t="n">
        <v>1903</v>
      </c>
      <c r="G5886" s="2" t="n">
        <v>54.51</v>
      </c>
      <c r="H5886" s="2" t="n">
        <v>35</v>
      </c>
      <c r="I5886" s="2" t="n">
        <v>0</v>
      </c>
      <c r="J5886" s="2" t="inlineStr">
        <is>
          <t>TERCEIRO</t>
        </is>
      </c>
    </row>
    <row r="5887">
      <c r="A5887" s="2" t="n">
        <v>8</v>
      </c>
      <c r="B5887" s="2" t="n">
        <v>7801</v>
      </c>
      <c r="C5887" s="2" t="inlineStr">
        <is>
          <t>SEPARACAO</t>
        </is>
      </c>
      <c r="D5887" s="2" t="inlineStr">
        <is>
          <t>T40001968</t>
        </is>
      </c>
      <c r="E5887" s="2" t="inlineStr">
        <is>
          <t>EDIMAR ALMEIDA MOTA</t>
        </is>
      </c>
      <c r="F5887" s="2" t="n">
        <v>1217</v>
      </c>
      <c r="G5887" s="2" t="n">
        <v>29.87</v>
      </c>
      <c r="H5887" s="2" t="n">
        <v>41</v>
      </c>
      <c r="I5887" s="2" t="n">
        <v>0</v>
      </c>
      <c r="J5887" s="2" t="inlineStr">
        <is>
          <t>TERCEIRO</t>
        </is>
      </c>
    </row>
    <row r="5888">
      <c r="A5888" s="2" t="n">
        <v>8</v>
      </c>
      <c r="B5888" s="2" t="n">
        <v>7801</v>
      </c>
      <c r="C5888" s="2" t="inlineStr">
        <is>
          <t>SEPARACAO</t>
        </is>
      </c>
      <c r="D5888" s="2" t="inlineStr">
        <is>
          <t>T40001974</t>
        </is>
      </c>
      <c r="E5888" s="2" t="inlineStr">
        <is>
          <t>EDILIO NUNES BATISTA</t>
        </is>
      </c>
      <c r="F5888" s="2" t="n">
        <v>5624</v>
      </c>
      <c r="G5888" s="2" t="n">
        <v>118.21</v>
      </c>
      <c r="H5888" s="2" t="n">
        <v>48</v>
      </c>
      <c r="I5888" s="2" t="n">
        <v>0</v>
      </c>
      <c r="J5888" s="2" t="inlineStr">
        <is>
          <t>TERCEIRO</t>
        </is>
      </c>
    </row>
    <row r="5889">
      <c r="A5889" s="2" t="n">
        <v>8</v>
      </c>
      <c r="B5889" s="2" t="n">
        <v>7801</v>
      </c>
      <c r="C5889" s="2" t="inlineStr">
        <is>
          <t>SEPARACAO</t>
        </is>
      </c>
      <c r="D5889" s="2" t="inlineStr">
        <is>
          <t>T40001977</t>
        </is>
      </c>
      <c r="E5889" s="2" t="inlineStr">
        <is>
          <t>WALTER FERNANDO SCHIAVINATO NETO</t>
        </is>
      </c>
      <c r="F5889" s="2" t="n">
        <v>5532</v>
      </c>
      <c r="G5889" s="2" t="n">
        <v>93.70999999999999</v>
      </c>
      <c r="H5889" s="2" t="n">
        <v>59</v>
      </c>
      <c r="I5889" s="2" t="n">
        <v>0</v>
      </c>
      <c r="J5889" s="2" t="inlineStr">
        <is>
          <t>TERCEIRO</t>
        </is>
      </c>
    </row>
    <row r="5890">
      <c r="A5890" s="2" t="n">
        <v>8</v>
      </c>
      <c r="B5890" s="2" t="n">
        <v>7801</v>
      </c>
      <c r="C5890" s="2" t="inlineStr">
        <is>
          <t>SEPARACAO</t>
        </is>
      </c>
      <c r="D5890" s="2" t="inlineStr">
        <is>
          <t>T40001979</t>
        </is>
      </c>
      <c r="E5890" s="2" t="inlineStr">
        <is>
          <t>MICHEL DA SILVA OLIVEIRA</t>
        </is>
      </c>
      <c r="F5890" s="2" t="n">
        <v>9186</v>
      </c>
      <c r="G5890" s="2" t="n">
        <v>144.01</v>
      </c>
      <c r="H5890" s="2" t="n">
        <v>64</v>
      </c>
      <c r="I5890" s="2" t="n">
        <v>0</v>
      </c>
      <c r="J5890" s="2" t="inlineStr">
        <is>
          <t>TERCEIRO</t>
        </is>
      </c>
    </row>
    <row r="5891">
      <c r="A5891" s="2" t="n">
        <v>8</v>
      </c>
      <c r="B5891" s="2" t="n">
        <v>7801</v>
      </c>
      <c r="C5891" s="2" t="inlineStr">
        <is>
          <t>SEPARACAO</t>
        </is>
      </c>
      <c r="D5891" s="2" t="inlineStr">
        <is>
          <t>T40001985</t>
        </is>
      </c>
      <c r="E5891" s="2" t="inlineStr">
        <is>
          <t>ERICK VINICIUS DO NASCIMENTO</t>
        </is>
      </c>
      <c r="F5891" s="2" t="n">
        <v>8145</v>
      </c>
      <c r="G5891" s="2" t="n">
        <v>96.75</v>
      </c>
      <c r="H5891" s="2" t="n">
        <v>84</v>
      </c>
      <c r="I5891" s="2" t="n">
        <v>0</v>
      </c>
      <c r="J5891" s="2" t="inlineStr">
        <is>
          <t>TERCEIRO</t>
        </is>
      </c>
    </row>
    <row r="5892">
      <c r="A5892" s="2" t="n">
        <v>8</v>
      </c>
      <c r="B5892" s="2" t="n">
        <v>7801</v>
      </c>
      <c r="C5892" s="2" t="inlineStr">
        <is>
          <t>SEPARACAO</t>
        </is>
      </c>
      <c r="D5892" s="2" t="inlineStr">
        <is>
          <t>T40002020</t>
        </is>
      </c>
      <c r="E5892" s="2" t="inlineStr">
        <is>
          <t>MILCA PAULA</t>
        </is>
      </c>
      <c r="F5892" s="2" t="n">
        <v>505</v>
      </c>
      <c r="G5892" s="2" t="n">
        <v>9.869999999999999</v>
      </c>
      <c r="H5892" s="2" t="n">
        <v>51</v>
      </c>
      <c r="I5892" s="2" t="n">
        <v>0</v>
      </c>
      <c r="J5892" s="2" t="inlineStr">
        <is>
          <t>TERCEIRO</t>
        </is>
      </c>
    </row>
    <row r="5893">
      <c r="A5893" s="2" t="n">
        <v>8</v>
      </c>
      <c r="B5893" s="2" t="n">
        <v>7801</v>
      </c>
      <c r="C5893" s="2" t="inlineStr">
        <is>
          <t>SEPARACAO</t>
        </is>
      </c>
      <c r="D5893" s="2" t="inlineStr">
        <is>
          <t>T40002022</t>
        </is>
      </c>
      <c r="E5893" s="2" t="inlineStr">
        <is>
          <t>PATRICIA RODRIGUES</t>
        </is>
      </c>
      <c r="F5893" s="2" t="n">
        <v>9341</v>
      </c>
      <c r="G5893" s="2" t="n">
        <v>140.91</v>
      </c>
      <c r="H5893" s="2" t="n">
        <v>66</v>
      </c>
      <c r="I5893" s="2" t="n">
        <v>0</v>
      </c>
      <c r="J5893" s="2" t="inlineStr">
        <is>
          <t>TERCEIRO</t>
        </is>
      </c>
    </row>
    <row r="5894">
      <c r="A5894" s="2" t="n">
        <v>8</v>
      </c>
      <c r="B5894" s="2" t="n">
        <v>7801</v>
      </c>
      <c r="C5894" s="2" t="inlineStr">
        <is>
          <t>SEPARACAO</t>
        </is>
      </c>
      <c r="D5894" s="2" t="inlineStr">
        <is>
          <t>T40002024</t>
        </is>
      </c>
      <c r="E5894" s="2" t="inlineStr">
        <is>
          <t>Sergio de Jesus</t>
        </is>
      </c>
      <c r="F5894" s="2" t="n">
        <v>4852</v>
      </c>
      <c r="G5894" s="2" t="n">
        <v>75.06999999999999</v>
      </c>
      <c r="H5894" s="2" t="n">
        <v>65</v>
      </c>
      <c r="I5894" s="2" t="n">
        <v>0</v>
      </c>
      <c r="J5894" s="2" t="inlineStr">
        <is>
          <t>TERCEIRO</t>
        </is>
      </c>
    </row>
    <row r="5895">
      <c r="A5895" s="2" t="n">
        <v>8</v>
      </c>
      <c r="B5895" s="2" t="n">
        <v>7801</v>
      </c>
      <c r="C5895" s="2" t="inlineStr">
        <is>
          <t>SEPARACAO</t>
        </is>
      </c>
      <c r="D5895" s="2" t="inlineStr">
        <is>
          <t>T40002025</t>
        </is>
      </c>
      <c r="E5895" s="2" t="inlineStr">
        <is>
          <t>EBUKA AUSTINE OZOAGU</t>
        </is>
      </c>
      <c r="F5895" s="2" t="n">
        <v>8864</v>
      </c>
      <c r="G5895" s="2" t="n">
        <v>150.86</v>
      </c>
      <c r="H5895" s="2" t="n">
        <v>59</v>
      </c>
      <c r="I5895" s="2" t="n">
        <v>0</v>
      </c>
      <c r="J5895" s="2" t="inlineStr">
        <is>
          <t>TERCEIRO</t>
        </is>
      </c>
    </row>
    <row r="5896">
      <c r="A5896" s="2" t="n">
        <v>8</v>
      </c>
      <c r="B5896" s="2" t="n">
        <v>7801</v>
      </c>
      <c r="C5896" s="2" t="inlineStr">
        <is>
          <t>SEPARACAO</t>
        </is>
      </c>
      <c r="D5896" s="2" t="inlineStr">
        <is>
          <t>T40002029</t>
        </is>
      </c>
      <c r="E5896" s="2" t="inlineStr">
        <is>
          <t>LUCAS RIBEIRO</t>
        </is>
      </c>
      <c r="F5896" s="2" t="n">
        <v>14671</v>
      </c>
      <c r="G5896" s="2" t="n">
        <v>118.31</v>
      </c>
      <c r="H5896" s="2" t="n">
        <v>124</v>
      </c>
      <c r="I5896" s="2" t="n">
        <v>0</v>
      </c>
      <c r="J5896" s="2" t="inlineStr">
        <is>
          <t>TERCEIRO</t>
        </is>
      </c>
    </row>
    <row r="5897">
      <c r="A5897" s="2" t="n">
        <v>8</v>
      </c>
      <c r="B5897" s="2" t="n">
        <v>7801</v>
      </c>
      <c r="C5897" s="2" t="inlineStr">
        <is>
          <t>SEPARACAO</t>
        </is>
      </c>
      <c r="D5897" s="2" t="inlineStr">
        <is>
          <t>T40002037</t>
        </is>
      </c>
      <c r="E5897" s="2" t="inlineStr">
        <is>
          <t>WILIAS MARQUES DE OLIVEIRA</t>
        </is>
      </c>
      <c r="F5897" s="2" t="n">
        <v>6593</v>
      </c>
      <c r="G5897" s="2" t="n">
        <v>127.79</v>
      </c>
      <c r="H5897" s="2" t="n">
        <v>52</v>
      </c>
      <c r="I5897" s="2" t="n">
        <v>0</v>
      </c>
      <c r="J5897" s="2" t="inlineStr">
        <is>
          <t>TERCEIRO</t>
        </is>
      </c>
    </row>
    <row r="5898">
      <c r="A5898" s="2" t="n">
        <v>8</v>
      </c>
      <c r="B5898" s="2" t="n">
        <v>7801</v>
      </c>
      <c r="C5898" s="2" t="inlineStr">
        <is>
          <t>SEPARACAO</t>
        </is>
      </c>
      <c r="D5898" s="2" t="inlineStr">
        <is>
          <t>T40002043</t>
        </is>
      </c>
      <c r="E5898" s="2" t="inlineStr">
        <is>
          <t>JOAO VICTOR DA SILVA FELIX</t>
        </is>
      </c>
      <c r="F5898" s="2" t="n">
        <v>5782</v>
      </c>
      <c r="G5898" s="2" t="n">
        <v>138.74</v>
      </c>
      <c r="H5898" s="2" t="n">
        <v>42</v>
      </c>
      <c r="I5898" s="2" t="n">
        <v>0</v>
      </c>
      <c r="J5898" s="2" t="inlineStr">
        <is>
          <t>TERCEIRO</t>
        </is>
      </c>
    </row>
    <row r="5899">
      <c r="A5899" s="2" t="n">
        <v>8</v>
      </c>
      <c r="B5899" s="2" t="n">
        <v>7801</v>
      </c>
      <c r="C5899" s="2" t="inlineStr">
        <is>
          <t>SEPARACAO</t>
        </is>
      </c>
      <c r="D5899" s="2" t="inlineStr">
        <is>
          <t>T40002045</t>
        </is>
      </c>
      <c r="E5899" s="2" t="inlineStr">
        <is>
          <t>MAICON RYAN OLIVEIRA</t>
        </is>
      </c>
      <c r="F5899" s="2" t="n">
        <v>6593</v>
      </c>
      <c r="G5899" s="2" t="n">
        <v>79.78</v>
      </c>
      <c r="H5899" s="2" t="n">
        <v>83</v>
      </c>
      <c r="I5899" s="2" t="n">
        <v>0</v>
      </c>
      <c r="J5899" s="2" t="inlineStr">
        <is>
          <t>TERCEIRO</t>
        </is>
      </c>
    </row>
    <row r="5900">
      <c r="A5900" s="2" t="n">
        <v>8</v>
      </c>
      <c r="B5900" s="2" t="n">
        <v>7801</v>
      </c>
      <c r="C5900" s="2" t="inlineStr">
        <is>
          <t>SEPARACAO</t>
        </is>
      </c>
      <c r="D5900" s="2" t="inlineStr">
        <is>
          <t>T40002046</t>
        </is>
      </c>
      <c r="E5900" s="2" t="inlineStr">
        <is>
          <t>JOAO RICARDO DA SILVA</t>
        </is>
      </c>
      <c r="F5900" s="2" t="n">
        <v>1452</v>
      </c>
      <c r="G5900" s="2" t="n">
        <v>45.75</v>
      </c>
      <c r="H5900" s="2" t="n">
        <v>32</v>
      </c>
      <c r="I5900" s="2" t="n">
        <v>0</v>
      </c>
      <c r="J5900" s="2" t="inlineStr">
        <is>
          <t>TERCEIRO</t>
        </is>
      </c>
    </row>
    <row r="5901">
      <c r="A5901" s="2" t="n">
        <v>8</v>
      </c>
      <c r="B5901" s="2" t="n">
        <v>7801</v>
      </c>
      <c r="C5901" s="2" t="inlineStr">
        <is>
          <t>SEPARACAO</t>
        </is>
      </c>
      <c r="D5901" s="2" t="inlineStr">
        <is>
          <t>T40002049</t>
        </is>
      </c>
      <c r="E5901" s="2" t="inlineStr">
        <is>
          <t>ANDRE LUCAS DA SILVA</t>
        </is>
      </c>
      <c r="F5901" s="2" t="n">
        <v>8810</v>
      </c>
      <c r="G5901" s="2" t="n">
        <v>108.8</v>
      </c>
      <c r="H5901" s="2" t="n">
        <v>81</v>
      </c>
      <c r="I5901" s="2" t="n">
        <v>0</v>
      </c>
      <c r="J5901" s="2" t="inlineStr">
        <is>
          <t>TERCEIRO</t>
        </is>
      </c>
    </row>
    <row r="5902">
      <c r="A5902" s="2" t="n">
        <v>8</v>
      </c>
      <c r="B5902" s="2" t="n">
        <v>7801</v>
      </c>
      <c r="C5902" s="2" t="inlineStr">
        <is>
          <t>SEPARACAO</t>
        </is>
      </c>
      <c r="D5902" s="2" t="inlineStr">
        <is>
          <t>T40002058</t>
        </is>
      </c>
      <c r="E5902" s="2" t="inlineStr">
        <is>
          <t>FABIANO DOS SANTOS</t>
        </is>
      </c>
      <c r="F5902" s="2" t="n">
        <v>1461</v>
      </c>
      <c r="G5902" s="2" t="n">
        <v>46.35</v>
      </c>
      <c r="H5902" s="2" t="n">
        <v>32</v>
      </c>
      <c r="I5902" s="2" t="n">
        <v>0</v>
      </c>
      <c r="J5902" s="2" t="inlineStr">
        <is>
          <t>TERCEIRO</t>
        </is>
      </c>
    </row>
    <row r="5903">
      <c r="A5903" s="2" t="n">
        <v>8</v>
      </c>
      <c r="B5903" s="2" t="n">
        <v>7801</v>
      </c>
      <c r="C5903" s="2" t="inlineStr">
        <is>
          <t>SEPARACAO</t>
        </is>
      </c>
      <c r="D5903" s="2" t="inlineStr">
        <is>
          <t>T40002062</t>
        </is>
      </c>
      <c r="E5903" s="2" t="inlineStr">
        <is>
          <t>CAIQUE MENDONCA PEREIRA</t>
        </is>
      </c>
      <c r="F5903" s="2" t="n">
        <v>8780</v>
      </c>
      <c r="G5903" s="2" t="n">
        <v>123.87</v>
      </c>
      <c r="H5903" s="2" t="n">
        <v>71</v>
      </c>
      <c r="I5903" s="2" t="n">
        <v>0</v>
      </c>
      <c r="J5903" s="2" t="inlineStr">
        <is>
          <t>TERCEIRO</t>
        </is>
      </c>
    </row>
    <row r="5904">
      <c r="A5904" s="2" t="n">
        <v>8</v>
      </c>
      <c r="B5904" s="2" t="n">
        <v>7801</v>
      </c>
      <c r="C5904" s="2" t="inlineStr">
        <is>
          <t>SEPARACAO</t>
        </is>
      </c>
      <c r="D5904" s="2" t="inlineStr">
        <is>
          <t>T40002078</t>
        </is>
      </c>
      <c r="E5904" s="2" t="inlineStr">
        <is>
          <t>Franklin Gustavo Luiz Gonzaga</t>
        </is>
      </c>
      <c r="F5904" s="2" t="n">
        <v>7090</v>
      </c>
      <c r="G5904" s="2" t="n">
        <v>88.28</v>
      </c>
      <c r="H5904" s="2" t="n">
        <v>80</v>
      </c>
      <c r="I5904" s="2" t="n">
        <v>0</v>
      </c>
      <c r="J5904" s="2" t="inlineStr">
        <is>
          <t>TERCEIRO</t>
        </is>
      </c>
    </row>
    <row r="5905">
      <c r="A5905" s="2" t="n">
        <v>8</v>
      </c>
      <c r="B5905" s="2" t="n">
        <v>7801</v>
      </c>
      <c r="C5905" s="2" t="inlineStr">
        <is>
          <t>SEPARACAO</t>
        </is>
      </c>
      <c r="D5905" s="2" t="inlineStr">
        <is>
          <t>T40002084</t>
        </is>
      </c>
      <c r="E5905" s="2" t="inlineStr">
        <is>
          <t>UCHENNA KINSGLEY EGBO</t>
        </is>
      </c>
      <c r="F5905" s="2" t="n">
        <v>9679</v>
      </c>
      <c r="G5905" s="2" t="n">
        <v>135.08</v>
      </c>
      <c r="H5905" s="2" t="n">
        <v>72</v>
      </c>
      <c r="I5905" s="2" t="n">
        <v>0</v>
      </c>
      <c r="J5905" s="2" t="inlineStr">
        <is>
          <t>TERCEIRO</t>
        </is>
      </c>
    </row>
    <row r="5906">
      <c r="A5906" s="2" t="n">
        <v>8</v>
      </c>
      <c r="B5906" s="2" t="n">
        <v>7801</v>
      </c>
      <c r="C5906" s="2" t="inlineStr">
        <is>
          <t>SEPARACAO</t>
        </is>
      </c>
      <c r="D5906" s="2" t="inlineStr">
        <is>
          <t>T40002092</t>
        </is>
      </c>
      <c r="E5906" s="2" t="inlineStr">
        <is>
          <t>Kaique Souza Ferreira</t>
        </is>
      </c>
      <c r="F5906" s="2" t="n">
        <v>5527</v>
      </c>
      <c r="G5906" s="2" t="n">
        <v>93.91</v>
      </c>
      <c r="H5906" s="2" t="n">
        <v>59</v>
      </c>
      <c r="I5906" s="2" t="n">
        <v>0</v>
      </c>
      <c r="J5906" s="2" t="inlineStr">
        <is>
          <t>TERCEIRO</t>
        </is>
      </c>
    </row>
    <row r="5907">
      <c r="A5907" s="2" t="n">
        <v>8</v>
      </c>
      <c r="B5907" s="2" t="n">
        <v>7801</v>
      </c>
      <c r="C5907" s="2" t="inlineStr">
        <is>
          <t>SEPARACAO</t>
        </is>
      </c>
      <c r="D5907" s="2" t="inlineStr">
        <is>
          <t>T40002109</t>
        </is>
      </c>
      <c r="E5907" s="2" t="inlineStr">
        <is>
          <t>JEFERSON FERREIRA SENA</t>
        </is>
      </c>
      <c r="F5907" s="2" t="n">
        <v>8456</v>
      </c>
      <c r="G5907" s="2" t="n">
        <v>137.86</v>
      </c>
      <c r="H5907" s="2" t="n">
        <v>61</v>
      </c>
      <c r="I5907" s="2" t="n">
        <v>0</v>
      </c>
      <c r="J5907" s="2" t="inlineStr">
        <is>
          <t>TERCEIRO</t>
        </is>
      </c>
    </row>
    <row r="5908">
      <c r="A5908" s="2" t="n">
        <v>8</v>
      </c>
      <c r="B5908" s="2" t="n">
        <v>7801</v>
      </c>
      <c r="C5908" s="2" t="inlineStr">
        <is>
          <t>SEPARACAO</t>
        </is>
      </c>
      <c r="D5908" s="2" t="inlineStr">
        <is>
          <t>T40002110</t>
        </is>
      </c>
      <c r="E5908" s="2" t="inlineStr">
        <is>
          <t>FABIANO SILVA RODRIGUES</t>
        </is>
      </c>
      <c r="F5908" s="2" t="n">
        <v>5179</v>
      </c>
      <c r="G5908" s="2" t="n">
        <v>72.56</v>
      </c>
      <c r="H5908" s="2" t="n">
        <v>71</v>
      </c>
      <c r="I5908" s="2" t="n">
        <v>0</v>
      </c>
      <c r="J5908" s="2" t="inlineStr">
        <is>
          <t>TERCEIRO</t>
        </is>
      </c>
    </row>
    <row r="5909">
      <c r="A5909" s="2" t="n">
        <v>8</v>
      </c>
      <c r="B5909" s="2" t="n">
        <v>7801</v>
      </c>
      <c r="C5909" s="2" t="inlineStr">
        <is>
          <t>SEPARACAO</t>
        </is>
      </c>
      <c r="D5909" s="2" t="inlineStr">
        <is>
          <t>T40002111</t>
        </is>
      </c>
      <c r="E5909" s="2" t="inlineStr">
        <is>
          <t>MARCELO MIGUEL TORRES</t>
        </is>
      </c>
      <c r="F5909" s="2" t="n">
        <v>10772</v>
      </c>
      <c r="G5909" s="2" t="n">
        <v>100.64</v>
      </c>
      <c r="H5909" s="2" t="n">
        <v>107</v>
      </c>
      <c r="I5909" s="2" t="n">
        <v>0</v>
      </c>
      <c r="J5909" s="2" t="inlineStr">
        <is>
          <t>TERCEIRO</t>
        </is>
      </c>
    </row>
    <row r="5910">
      <c r="A5910" s="2" t="n">
        <v>8</v>
      </c>
      <c r="B5910" s="2" t="n">
        <v>7801</v>
      </c>
      <c r="C5910" s="2" t="inlineStr">
        <is>
          <t>SEPARACAO</t>
        </is>
      </c>
      <c r="D5910" s="2" t="inlineStr">
        <is>
          <t>T40002120</t>
        </is>
      </c>
      <c r="E5910" s="2" t="inlineStr">
        <is>
          <t>Bonifacio Gomes</t>
        </is>
      </c>
      <c r="F5910" s="2" t="n">
        <v>13428</v>
      </c>
      <c r="G5910" s="2" t="n">
        <v>152.35</v>
      </c>
      <c r="H5910" s="2" t="n">
        <v>88</v>
      </c>
      <c r="I5910" s="2" t="n">
        <v>0</v>
      </c>
      <c r="J5910" s="2" t="inlineStr">
        <is>
          <t>TERCEIRO</t>
        </is>
      </c>
    </row>
    <row r="5911">
      <c r="A5911" s="2" t="n">
        <v>8</v>
      </c>
      <c r="B5911" s="2" t="n">
        <v>7801</v>
      </c>
      <c r="C5911" s="2" t="inlineStr">
        <is>
          <t>SEPARACAO</t>
        </is>
      </c>
      <c r="D5911" s="2" t="inlineStr">
        <is>
          <t>T40002122</t>
        </is>
      </c>
      <c r="E5911" s="2" t="inlineStr">
        <is>
          <t>LUCAIAN SANTOS ATAIDE</t>
        </is>
      </c>
      <c r="F5911" s="2" t="n">
        <v>7701</v>
      </c>
      <c r="G5911" s="2" t="n">
        <v>123.99</v>
      </c>
      <c r="H5911" s="2" t="n">
        <v>62</v>
      </c>
      <c r="I5911" s="2" t="n">
        <v>0</v>
      </c>
      <c r="J5911" s="2" t="inlineStr">
        <is>
          <t>TERCEIRO</t>
        </is>
      </c>
    </row>
    <row r="5912">
      <c r="A5912" s="2" t="n">
        <v>8</v>
      </c>
      <c r="B5912" s="2" t="n">
        <v>7801</v>
      </c>
      <c r="C5912" s="2" t="inlineStr">
        <is>
          <t>SEPARACAO</t>
        </is>
      </c>
      <c r="D5912" s="2" t="inlineStr">
        <is>
          <t>T40002134</t>
        </is>
      </c>
      <c r="E5912" s="2" t="inlineStr">
        <is>
          <t>GABRIEL MARCOLINO DE ANDRADE</t>
        </is>
      </c>
      <c r="F5912" s="2" t="n">
        <v>7684</v>
      </c>
      <c r="G5912" s="2" t="n">
        <v>130.23</v>
      </c>
      <c r="H5912" s="2" t="n">
        <v>59</v>
      </c>
      <c r="I5912" s="2" t="n">
        <v>0</v>
      </c>
      <c r="J5912" s="2" t="inlineStr">
        <is>
          <t>TERCEIRO</t>
        </is>
      </c>
    </row>
    <row r="5913">
      <c r="A5913" s="2" t="n">
        <v>8</v>
      </c>
      <c r="B5913" s="2" t="n">
        <v>7801</v>
      </c>
      <c r="C5913" s="2" t="inlineStr">
        <is>
          <t>SEPARACAO</t>
        </is>
      </c>
      <c r="D5913" s="2" t="inlineStr">
        <is>
          <t>T40002137</t>
        </is>
      </c>
      <c r="E5913" s="2" t="inlineStr">
        <is>
          <t>TARCISIO MOREIRA GODOI</t>
        </is>
      </c>
      <c r="F5913" s="2" t="n">
        <v>2839</v>
      </c>
      <c r="G5913" s="2" t="n">
        <v>64.68000000000001</v>
      </c>
      <c r="H5913" s="2" t="n">
        <v>44</v>
      </c>
      <c r="I5913" s="2" t="n">
        <v>0</v>
      </c>
      <c r="J5913" s="2" t="inlineStr">
        <is>
          <t>TERCEIRO</t>
        </is>
      </c>
    </row>
    <row r="5914">
      <c r="A5914" s="2" t="n">
        <v>8</v>
      </c>
      <c r="B5914" s="2" t="n">
        <v>7801</v>
      </c>
      <c r="C5914" s="2" t="inlineStr">
        <is>
          <t>SEPARACAO</t>
        </is>
      </c>
      <c r="D5914" s="2" t="inlineStr">
        <is>
          <t>T40002140</t>
        </is>
      </c>
      <c r="E5914" s="2" t="inlineStr">
        <is>
          <t>VALMIR CRISTIANO OLIVEIRA</t>
        </is>
      </c>
      <c r="F5914" s="2" t="n">
        <v>15481</v>
      </c>
      <c r="G5914" s="2" t="n">
        <v>176.87</v>
      </c>
      <c r="H5914" s="2" t="n">
        <v>88</v>
      </c>
      <c r="I5914" s="2" t="n">
        <v>0</v>
      </c>
      <c r="J5914" s="2" t="inlineStr">
        <is>
          <t>TERCEIRO</t>
        </is>
      </c>
    </row>
    <row r="5915">
      <c r="A5915" s="2" t="n">
        <v>8</v>
      </c>
      <c r="B5915" s="2" t="n">
        <v>7801</v>
      </c>
      <c r="C5915" s="2" t="inlineStr">
        <is>
          <t>SEPARACAO</t>
        </is>
      </c>
      <c r="D5915" s="2" t="inlineStr">
        <is>
          <t>T40002143</t>
        </is>
      </c>
      <c r="E5915" s="2" t="inlineStr">
        <is>
          <t>TAILSON OLIVEIRA BARROS</t>
        </is>
      </c>
      <c r="F5915" s="2" t="n">
        <v>9075</v>
      </c>
      <c r="G5915" s="2" t="n">
        <v>151.14</v>
      </c>
      <c r="H5915" s="2" t="n">
        <v>60</v>
      </c>
      <c r="I5915" s="2" t="n">
        <v>0</v>
      </c>
      <c r="J5915" s="2" t="inlineStr">
        <is>
          <t>TERCEIRO</t>
        </is>
      </c>
    </row>
    <row r="5916">
      <c r="A5916" s="2" t="n">
        <v>8</v>
      </c>
      <c r="B5916" s="2" t="n">
        <v>7801</v>
      </c>
      <c r="C5916" s="2" t="inlineStr">
        <is>
          <t>SEPARACAO</t>
        </is>
      </c>
      <c r="D5916" s="2" t="inlineStr">
        <is>
          <t>T40002144</t>
        </is>
      </c>
      <c r="E5916" s="2" t="inlineStr">
        <is>
          <t>MARCOS ROBERTO DE OLIVEIRA</t>
        </is>
      </c>
      <c r="F5916" s="2" t="n">
        <v>4187</v>
      </c>
      <c r="G5916" s="2" t="n">
        <v>127.62</v>
      </c>
      <c r="H5916" s="2" t="n">
        <v>33</v>
      </c>
      <c r="I5916" s="2" t="n">
        <v>0</v>
      </c>
      <c r="J5916" s="2" t="inlineStr">
        <is>
          <t>TERCEIRO</t>
        </is>
      </c>
    </row>
    <row r="5917">
      <c r="A5917" s="2" t="n">
        <v>8</v>
      </c>
      <c r="B5917" s="2" t="n">
        <v>7801</v>
      </c>
      <c r="C5917" s="2" t="inlineStr">
        <is>
          <t>SEPARACAO</t>
        </is>
      </c>
      <c r="D5917" s="2" t="inlineStr">
        <is>
          <t>T40002145</t>
        </is>
      </c>
      <c r="E5917" s="2" t="inlineStr">
        <is>
          <t>JONATHAN BORGES</t>
        </is>
      </c>
      <c r="F5917" s="2" t="n">
        <v>3833</v>
      </c>
      <c r="G5917" s="2" t="n">
        <v>68.91</v>
      </c>
      <c r="H5917" s="2" t="n">
        <v>56</v>
      </c>
      <c r="I5917" s="2" t="n">
        <v>0</v>
      </c>
      <c r="J5917" s="2" t="inlineStr">
        <is>
          <t>TERCEIRO</t>
        </is>
      </c>
    </row>
    <row r="5918">
      <c r="A5918" s="2" t="n">
        <v>8</v>
      </c>
      <c r="B5918" s="2" t="n">
        <v>7801</v>
      </c>
      <c r="C5918" s="2" t="inlineStr">
        <is>
          <t>CARREGAMENTO</t>
        </is>
      </c>
      <c r="D5918" s="2" t="inlineStr">
        <is>
          <t>T40002146</t>
        </is>
      </c>
      <c r="E5918" s="2" t="inlineStr">
        <is>
          <t>ANDERSON PINTO PERNOMIAN</t>
        </is>
      </c>
      <c r="F5918" s="2" t="n">
        <v>219</v>
      </c>
      <c r="G5918" s="2" t="n">
        <v>23.55</v>
      </c>
      <c r="H5918" s="2" t="n">
        <v>9</v>
      </c>
      <c r="I5918" s="2" t="n">
        <v>0</v>
      </c>
      <c r="J5918" s="2" t="inlineStr">
        <is>
          <t>TERCEIRO</t>
        </is>
      </c>
    </row>
    <row r="5919">
      <c r="A5919" s="2" t="n">
        <v>8</v>
      </c>
      <c r="B5919" s="2" t="n">
        <v>7801</v>
      </c>
      <c r="C5919" s="2" t="inlineStr">
        <is>
          <t>SEPARACAO</t>
        </is>
      </c>
      <c r="D5919" s="2" t="inlineStr">
        <is>
          <t>T40002146</t>
        </is>
      </c>
      <c r="E5919" s="2" t="inlineStr">
        <is>
          <t>ANDERSON PINTO PERNOMIAN</t>
        </is>
      </c>
      <c r="F5919" s="2" t="n">
        <v>2141</v>
      </c>
      <c r="G5919" s="2" t="n">
        <v>36.55</v>
      </c>
      <c r="H5919" s="2" t="n">
        <v>59</v>
      </c>
      <c r="I5919" s="2" t="n">
        <v>0</v>
      </c>
      <c r="J5919" s="2" t="inlineStr">
        <is>
          <t>TERCEIRO</t>
        </is>
      </c>
    </row>
    <row r="5920">
      <c r="A5920" s="2" t="n">
        <v>8</v>
      </c>
      <c r="B5920" s="2" t="n">
        <v>7801</v>
      </c>
      <c r="C5920" s="2" t="inlineStr">
        <is>
          <t>SEPARACAO</t>
        </is>
      </c>
      <c r="D5920" s="2" t="inlineStr">
        <is>
          <t>T40002148</t>
        </is>
      </c>
      <c r="E5920" s="2" t="inlineStr">
        <is>
          <t>EDER HENRIQUE DA SILVA</t>
        </is>
      </c>
      <c r="F5920" s="2" t="n">
        <v>7144</v>
      </c>
      <c r="G5920" s="2" t="n">
        <v>156.1</v>
      </c>
      <c r="H5920" s="2" t="n">
        <v>46</v>
      </c>
      <c r="I5920" s="2" t="n">
        <v>0</v>
      </c>
      <c r="J5920" s="2" t="inlineStr">
        <is>
          <t>TERCEIRO</t>
        </is>
      </c>
    </row>
    <row r="5921">
      <c r="A5921" s="2" t="n">
        <v>8</v>
      </c>
      <c r="B5921" s="2" t="n">
        <v>7801</v>
      </c>
      <c r="C5921" s="2" t="inlineStr">
        <is>
          <t>SEPARACAO</t>
        </is>
      </c>
      <c r="D5921" s="2" t="inlineStr">
        <is>
          <t>T40002153</t>
        </is>
      </c>
      <c r="E5921" s="2" t="inlineStr">
        <is>
          <t>Vanderley Souza Almeida</t>
        </is>
      </c>
      <c r="F5921" s="2" t="n">
        <v>11774</v>
      </c>
      <c r="G5921" s="2" t="n">
        <v>132.62</v>
      </c>
      <c r="H5921" s="2" t="n">
        <v>89</v>
      </c>
      <c r="I5921" s="2" t="n">
        <v>0</v>
      </c>
      <c r="J5921" s="2" t="inlineStr">
        <is>
          <t>TERCEIRO</t>
        </is>
      </c>
    </row>
    <row r="5922">
      <c r="A5922" s="2" t="n">
        <v>8</v>
      </c>
      <c r="B5922" s="2" t="n">
        <v>7801</v>
      </c>
      <c r="C5922" s="2" t="inlineStr">
        <is>
          <t>SEPARACAO</t>
        </is>
      </c>
      <c r="D5922" s="2" t="inlineStr">
        <is>
          <t>T40002161</t>
        </is>
      </c>
      <c r="E5922" s="2" t="inlineStr">
        <is>
          <t>DANILO CORREIA CAMPOS</t>
        </is>
      </c>
      <c r="F5922" s="2" t="n">
        <v>7492</v>
      </c>
      <c r="G5922" s="2" t="n">
        <v>99.36</v>
      </c>
      <c r="H5922" s="2" t="n">
        <v>75</v>
      </c>
      <c r="I5922" s="2" t="n">
        <v>0</v>
      </c>
      <c r="J5922" s="2" t="inlineStr">
        <is>
          <t>TERCEIRO</t>
        </is>
      </c>
    </row>
    <row r="5923">
      <c r="A5923" s="2" t="n">
        <v>8</v>
      </c>
      <c r="B5923" s="2" t="n">
        <v>7801</v>
      </c>
      <c r="C5923" s="2" t="inlineStr">
        <is>
          <t>CARREGAMENTO</t>
        </is>
      </c>
      <c r="D5923" s="2" t="inlineStr">
        <is>
          <t>T40002162</t>
        </is>
      </c>
      <c r="E5923" s="2" t="inlineStr">
        <is>
          <t>GUSTAVO MENDES DOS ANJOS</t>
        </is>
      </c>
      <c r="F5923" s="2" t="n">
        <v>299</v>
      </c>
      <c r="G5923" s="2" t="n">
        <v>32.93</v>
      </c>
      <c r="H5923" s="2" t="n">
        <v>9</v>
      </c>
      <c r="I5923" s="2" t="n">
        <v>0</v>
      </c>
      <c r="J5923" s="2" t="inlineStr">
        <is>
          <t>TERCEIRO</t>
        </is>
      </c>
    </row>
    <row r="5924">
      <c r="A5924" s="2" t="n">
        <v>8</v>
      </c>
      <c r="B5924" s="2" t="n">
        <v>7801</v>
      </c>
      <c r="C5924" s="2" t="inlineStr">
        <is>
          <t>SEPARACAO</t>
        </is>
      </c>
      <c r="D5924" s="2" t="inlineStr">
        <is>
          <t>T40002162</t>
        </is>
      </c>
      <c r="E5924" s="2" t="inlineStr">
        <is>
          <t>GUSTAVO MENDES DOS ANJOS</t>
        </is>
      </c>
      <c r="F5924" s="2" t="n">
        <v>3348</v>
      </c>
      <c r="G5924" s="2" t="n">
        <v>71.56999999999999</v>
      </c>
      <c r="H5924" s="2" t="n">
        <v>47</v>
      </c>
      <c r="I5924" s="2" t="n">
        <v>0</v>
      </c>
      <c r="J5924" s="2" t="inlineStr">
        <is>
          <t>TERCEIRO</t>
        </is>
      </c>
    </row>
    <row r="5925">
      <c r="A5925" s="2" t="n">
        <v>8</v>
      </c>
      <c r="B5925" s="2" t="n">
        <v>7801</v>
      </c>
      <c r="C5925" s="2" t="inlineStr">
        <is>
          <t>SEPARACAO</t>
        </is>
      </c>
      <c r="D5925" s="2" t="inlineStr">
        <is>
          <t>T40002164</t>
        </is>
      </c>
      <c r="E5925" s="2" t="inlineStr">
        <is>
          <t>MBALA MOREINO</t>
        </is>
      </c>
      <c r="F5925" s="2" t="n">
        <v>7933</v>
      </c>
      <c r="G5925" s="2" t="n">
        <v>103.29</v>
      </c>
      <c r="H5925" s="2" t="n">
        <v>77</v>
      </c>
      <c r="I5925" s="2" t="n">
        <v>0</v>
      </c>
      <c r="J5925" s="2" t="inlineStr">
        <is>
          <t>TERCEIRO</t>
        </is>
      </c>
    </row>
    <row r="5926">
      <c r="A5926" s="2" t="n">
        <v>8</v>
      </c>
      <c r="B5926" s="2" t="n">
        <v>7801</v>
      </c>
      <c r="C5926" s="2" t="inlineStr">
        <is>
          <t>SEPARACAO</t>
        </is>
      </c>
      <c r="D5926" s="2" t="inlineStr">
        <is>
          <t>T40002167</t>
        </is>
      </c>
      <c r="E5926" s="2" t="inlineStr">
        <is>
          <t>EDGAR SANTANA DUARTE</t>
        </is>
      </c>
      <c r="F5926" s="2" t="n">
        <v>2604</v>
      </c>
      <c r="G5926" s="2" t="n">
        <v>77.05</v>
      </c>
      <c r="H5926" s="2" t="n">
        <v>34</v>
      </c>
      <c r="I5926" s="2" t="n">
        <v>0</v>
      </c>
      <c r="J5926" s="2" t="inlineStr">
        <is>
          <t>TERCEIRO</t>
        </is>
      </c>
    </row>
    <row r="5927">
      <c r="A5927" s="2" t="n">
        <v>8</v>
      </c>
      <c r="B5927" s="2" t="n">
        <v>7801</v>
      </c>
      <c r="C5927" s="2" t="inlineStr">
        <is>
          <t>SEPARACAO</t>
        </is>
      </c>
      <c r="D5927" s="2" t="inlineStr">
        <is>
          <t>T40002172</t>
        </is>
      </c>
      <c r="E5927" s="2" t="inlineStr">
        <is>
          <t>MAXUEL PEREIRA MARTINS</t>
        </is>
      </c>
      <c r="F5927" s="2" t="n">
        <v>7543</v>
      </c>
      <c r="G5927" s="2" t="n">
        <v>130.22</v>
      </c>
      <c r="H5927" s="2" t="n">
        <v>58</v>
      </c>
      <c r="I5927" s="2" t="n">
        <v>0</v>
      </c>
      <c r="J5927" s="2" t="inlineStr">
        <is>
          <t>TERCEIRO</t>
        </is>
      </c>
    </row>
    <row r="5928">
      <c r="A5928" s="2" t="n">
        <v>8</v>
      </c>
      <c r="B5928" s="2" t="n">
        <v>7801</v>
      </c>
      <c r="C5928" s="2" t="inlineStr">
        <is>
          <t>SEPARACAO</t>
        </is>
      </c>
      <c r="D5928" s="2" t="inlineStr">
        <is>
          <t>T40002174</t>
        </is>
      </c>
      <c r="E5928" s="2" t="inlineStr">
        <is>
          <t>MAGNO QUINTO</t>
        </is>
      </c>
      <c r="F5928" s="2" t="n">
        <v>5989</v>
      </c>
      <c r="G5928" s="2" t="n">
        <v>117.45</v>
      </c>
      <c r="H5928" s="2" t="n">
        <v>51</v>
      </c>
      <c r="I5928" s="2" t="n">
        <v>0</v>
      </c>
      <c r="J5928" s="2" t="inlineStr">
        <is>
          <t>TERCEIRO</t>
        </is>
      </c>
    </row>
    <row r="5929">
      <c r="A5929" s="2" t="n">
        <v>8</v>
      </c>
      <c r="B5929" s="2" t="n">
        <v>7801</v>
      </c>
      <c r="C5929" s="2" t="inlineStr">
        <is>
          <t>SEPARACAO</t>
        </is>
      </c>
      <c r="D5929" s="2" t="inlineStr">
        <is>
          <t>T40002175</t>
        </is>
      </c>
      <c r="E5929" s="2" t="inlineStr">
        <is>
          <t>REINALDO DE SOUSA BRITO</t>
        </is>
      </c>
      <c r="F5929" s="2" t="n">
        <v>13034</v>
      </c>
      <c r="G5929" s="2" t="n">
        <v>136.87</v>
      </c>
      <c r="H5929" s="2" t="n">
        <v>95</v>
      </c>
      <c r="I5929" s="2" t="n">
        <v>0</v>
      </c>
      <c r="J5929" s="2" t="inlineStr">
        <is>
          <t>TERCEIRO</t>
        </is>
      </c>
    </row>
    <row r="5930">
      <c r="A5930" s="2" t="n">
        <v>8</v>
      </c>
      <c r="B5930" s="2" t="n">
        <v>7801</v>
      </c>
      <c r="C5930" s="2" t="inlineStr">
        <is>
          <t>SEPARACAO</t>
        </is>
      </c>
      <c r="D5930" s="2" t="inlineStr">
        <is>
          <t>T40002178</t>
        </is>
      </c>
      <c r="E5930" s="2" t="inlineStr">
        <is>
          <t>OZOANIJI OBINNA</t>
        </is>
      </c>
      <c r="F5930" s="2" t="n">
        <v>9240</v>
      </c>
      <c r="G5930" s="2" t="n">
        <v>128.27</v>
      </c>
      <c r="H5930" s="2" t="n">
        <v>72</v>
      </c>
      <c r="I5930" s="2" t="n">
        <v>0</v>
      </c>
      <c r="J5930" s="2" t="inlineStr">
        <is>
          <t>TERCEIRO</t>
        </is>
      </c>
    </row>
    <row r="5931">
      <c r="A5931" s="2" t="n">
        <v>8</v>
      </c>
      <c r="B5931" s="2" t="n">
        <v>7801</v>
      </c>
      <c r="C5931" s="2" t="inlineStr">
        <is>
          <t>SEPARACAO</t>
        </is>
      </c>
      <c r="D5931" s="2" t="inlineStr">
        <is>
          <t>T40002179</t>
        </is>
      </c>
      <c r="E5931" s="2" t="inlineStr">
        <is>
          <t>Igor Fernando Estevao</t>
        </is>
      </c>
      <c r="F5931" s="2" t="n">
        <v>8206</v>
      </c>
      <c r="G5931" s="2" t="n">
        <v>80.36</v>
      </c>
      <c r="H5931" s="2" t="n">
        <v>102</v>
      </c>
      <c r="I5931" s="2" t="n">
        <v>0</v>
      </c>
      <c r="J5931" s="2" t="inlineStr">
        <is>
          <t>TERCEIRO</t>
        </is>
      </c>
    </row>
    <row r="5932">
      <c r="A5932" s="2" t="n">
        <v>8</v>
      </c>
      <c r="B5932" s="2" t="n">
        <v>7801</v>
      </c>
      <c r="C5932" s="2" t="inlineStr">
        <is>
          <t>SEPARACAO</t>
        </is>
      </c>
      <c r="D5932" s="2" t="inlineStr">
        <is>
          <t>T40002180</t>
        </is>
      </c>
      <c r="E5932" s="2" t="inlineStr">
        <is>
          <t>FELIPE GOES</t>
        </is>
      </c>
      <c r="F5932" s="2" t="n">
        <v>8361</v>
      </c>
      <c r="G5932" s="2" t="n">
        <v>114.33</v>
      </c>
      <c r="H5932" s="2" t="n">
        <v>73</v>
      </c>
      <c r="I5932" s="2" t="n">
        <v>0</v>
      </c>
      <c r="J5932" s="2" t="inlineStr">
        <is>
          <t>TERCEIRO</t>
        </is>
      </c>
    </row>
    <row r="5933">
      <c r="A5933" s="2" t="n">
        <v>8</v>
      </c>
      <c r="B5933" s="2" t="n">
        <v>7801</v>
      </c>
      <c r="C5933" s="2" t="inlineStr">
        <is>
          <t>SEPARACAO</t>
        </is>
      </c>
      <c r="D5933" s="2" t="inlineStr">
        <is>
          <t>T40002181</t>
        </is>
      </c>
      <c r="E5933" s="2" t="inlineStr">
        <is>
          <t>SOCRATES NUNES MARINHO</t>
        </is>
      </c>
      <c r="F5933" s="2" t="n">
        <v>2255</v>
      </c>
      <c r="G5933" s="2" t="n">
        <v>56.9</v>
      </c>
      <c r="H5933" s="2" t="n">
        <v>40</v>
      </c>
      <c r="I5933" s="2" t="n">
        <v>0</v>
      </c>
      <c r="J5933" s="2" t="inlineStr">
        <is>
          <t>TERCEIRO</t>
        </is>
      </c>
    </row>
    <row r="5934">
      <c r="A5934" s="2" t="n">
        <v>8</v>
      </c>
      <c r="B5934" s="2" t="n">
        <v>7801</v>
      </c>
      <c r="C5934" s="2" t="inlineStr">
        <is>
          <t>SEPARACAO</t>
        </is>
      </c>
      <c r="D5934" s="2" t="inlineStr">
        <is>
          <t>T40002182</t>
        </is>
      </c>
      <c r="E5934" s="2" t="inlineStr">
        <is>
          <t>CRSTHIAN LUCAS DE CARVALHO ALVES</t>
        </is>
      </c>
      <c r="F5934" s="2" t="n">
        <v>8760</v>
      </c>
      <c r="G5934" s="2" t="n">
        <v>117.83</v>
      </c>
      <c r="H5934" s="2" t="n">
        <v>74</v>
      </c>
      <c r="I5934" s="2" t="n">
        <v>0</v>
      </c>
      <c r="J5934" s="2" t="inlineStr">
        <is>
          <t>TERCEIRO</t>
        </is>
      </c>
    </row>
    <row r="5935">
      <c r="A5935" s="2" t="n">
        <v>8</v>
      </c>
      <c r="B5935" s="2" t="n">
        <v>7801</v>
      </c>
      <c r="C5935" s="2" t="inlineStr">
        <is>
          <t>SEPARACAO</t>
        </is>
      </c>
      <c r="D5935" s="2" t="inlineStr">
        <is>
          <t>T40002184</t>
        </is>
      </c>
      <c r="E5935" s="2" t="inlineStr">
        <is>
          <t>Marivan Nunes de Oliveira</t>
        </is>
      </c>
      <c r="F5935" s="2" t="n">
        <v>2063</v>
      </c>
      <c r="G5935" s="2" t="n">
        <v>41.23</v>
      </c>
      <c r="H5935" s="2" t="n">
        <v>50</v>
      </c>
      <c r="I5935" s="2" t="n">
        <v>0</v>
      </c>
      <c r="J5935" s="2" t="inlineStr">
        <is>
          <t>TERCEIRO</t>
        </is>
      </c>
    </row>
    <row r="5936">
      <c r="A5936" s="2" t="n">
        <v>8</v>
      </c>
      <c r="B5936" s="2" t="n">
        <v>7801</v>
      </c>
      <c r="C5936" s="2" t="inlineStr">
        <is>
          <t>SEPARACAO</t>
        </is>
      </c>
      <c r="D5936" s="2" t="inlineStr">
        <is>
          <t>T40002185</t>
        </is>
      </c>
      <c r="E5936" s="2" t="inlineStr">
        <is>
          <t>OZOCHUKWU ENEMCHUKWU</t>
        </is>
      </c>
      <c r="F5936" s="2" t="n">
        <v>7342</v>
      </c>
      <c r="G5936" s="2" t="n">
        <v>138.42</v>
      </c>
      <c r="H5936" s="2" t="n">
        <v>53</v>
      </c>
      <c r="I5936" s="2" t="n">
        <v>0</v>
      </c>
      <c r="J5936" s="2" t="inlineStr">
        <is>
          <t>TERCEIRO</t>
        </is>
      </c>
    </row>
    <row r="5937">
      <c r="A5937" s="2" t="n">
        <v>8</v>
      </c>
      <c r="B5937" s="2" t="n">
        <v>7801</v>
      </c>
      <c r="C5937" s="2" t="inlineStr">
        <is>
          <t>SEPARACAO</t>
        </is>
      </c>
      <c r="D5937" s="2" t="inlineStr">
        <is>
          <t>T40002186</t>
        </is>
      </c>
      <c r="E5937" s="2" t="inlineStr">
        <is>
          <t>CHETACHUCKWU JHON</t>
        </is>
      </c>
      <c r="F5937" s="2" t="n">
        <v>12616</v>
      </c>
      <c r="G5937" s="2" t="n">
        <v>129.14</v>
      </c>
      <c r="H5937" s="2" t="n">
        <v>98</v>
      </c>
      <c r="I5937" s="2" t="n">
        <v>0</v>
      </c>
      <c r="J5937" s="2" t="inlineStr">
        <is>
          <t>TERCEIRO</t>
        </is>
      </c>
    </row>
    <row r="5938">
      <c r="A5938" s="2" t="n">
        <v>8</v>
      </c>
      <c r="B5938" s="2" t="n">
        <v>7801</v>
      </c>
      <c r="C5938" s="2" t="inlineStr">
        <is>
          <t>SEPARACAO</t>
        </is>
      </c>
      <c r="D5938" s="2" t="inlineStr">
        <is>
          <t>T40002187</t>
        </is>
      </c>
      <c r="E5938" s="2" t="inlineStr">
        <is>
          <t>LUCAS DOS SANTOS MATIAS</t>
        </is>
      </c>
      <c r="F5938" s="2" t="n">
        <v>7115</v>
      </c>
      <c r="G5938" s="2" t="n">
        <v>143.25</v>
      </c>
      <c r="H5938" s="2" t="n">
        <v>50</v>
      </c>
      <c r="I5938" s="2" t="n">
        <v>0</v>
      </c>
      <c r="J5938" s="2" t="inlineStr">
        <is>
          <t>TERCEIRO</t>
        </is>
      </c>
    </row>
    <row r="5939">
      <c r="A5939" s="2" t="n">
        <v>8</v>
      </c>
      <c r="B5939" s="2" t="n">
        <v>7801</v>
      </c>
      <c r="C5939" s="2" t="inlineStr">
        <is>
          <t>SEPARACAO</t>
        </is>
      </c>
      <c r="D5939" s="2" t="inlineStr">
        <is>
          <t>T40002188</t>
        </is>
      </c>
      <c r="E5939" s="2" t="inlineStr">
        <is>
          <t>WELLINGTON LOPES PEREIRA</t>
        </is>
      </c>
      <c r="F5939" s="2" t="n">
        <v>6796</v>
      </c>
      <c r="G5939" s="2" t="n">
        <v>168.72</v>
      </c>
      <c r="H5939" s="2" t="n">
        <v>40</v>
      </c>
      <c r="I5939" s="2" t="n">
        <v>0</v>
      </c>
      <c r="J5939" s="2" t="inlineStr">
        <is>
          <t>TERCEIRO</t>
        </is>
      </c>
    </row>
    <row r="5940">
      <c r="A5940" s="2" t="n">
        <v>8</v>
      </c>
      <c r="B5940" s="2" t="n">
        <v>7801</v>
      </c>
      <c r="C5940" s="2" t="inlineStr">
        <is>
          <t>SEPARACAO</t>
        </is>
      </c>
      <c r="D5940" s="2" t="inlineStr">
        <is>
          <t>T40002189</t>
        </is>
      </c>
      <c r="E5940" s="2" t="inlineStr">
        <is>
          <t>THAMIRES DE PAIVA SOARES</t>
        </is>
      </c>
      <c r="F5940" s="2" t="n">
        <v>6437</v>
      </c>
      <c r="G5940" s="2" t="n">
        <v>111.6</v>
      </c>
      <c r="H5940" s="2" t="n">
        <v>58</v>
      </c>
      <c r="I5940" s="2" t="n">
        <v>0</v>
      </c>
      <c r="J5940" s="2" t="inlineStr">
        <is>
          <t>TERCEIRO</t>
        </is>
      </c>
    </row>
    <row r="5941">
      <c r="A5941" s="2" t="n">
        <v>8</v>
      </c>
      <c r="B5941" s="2" t="n">
        <v>7801</v>
      </c>
      <c r="C5941" s="2" t="inlineStr">
        <is>
          <t>SEPARACAO</t>
        </is>
      </c>
      <c r="D5941" s="2" t="inlineStr">
        <is>
          <t>T40002194</t>
        </is>
      </c>
      <c r="E5941" s="2" t="inlineStr">
        <is>
          <t>JONH EBERE IWUNZE</t>
        </is>
      </c>
      <c r="F5941" s="2" t="n">
        <v>12785</v>
      </c>
      <c r="G5941" s="2" t="n">
        <v>137.74</v>
      </c>
      <c r="H5941" s="2" t="n">
        <v>93</v>
      </c>
      <c r="I5941" s="2" t="n">
        <v>0</v>
      </c>
      <c r="J5941" s="2" t="inlineStr">
        <is>
          <t>TERCEIRO</t>
        </is>
      </c>
    </row>
    <row r="5942">
      <c r="A5942" s="2" t="n">
        <v>8</v>
      </c>
      <c r="B5942" s="2" t="n">
        <v>7801</v>
      </c>
      <c r="C5942" s="2" t="inlineStr">
        <is>
          <t>SEPARACAO</t>
        </is>
      </c>
      <c r="D5942" s="2" t="inlineStr">
        <is>
          <t>T40002197</t>
        </is>
      </c>
      <c r="E5942" s="2" t="inlineStr">
        <is>
          <t>WESLEY THAILITON ANDRADE</t>
        </is>
      </c>
      <c r="F5942" s="2" t="n">
        <v>85</v>
      </c>
      <c r="G5942" s="2" t="n">
        <v>4.5</v>
      </c>
      <c r="H5942" s="2" t="n">
        <v>19</v>
      </c>
      <c r="I5942" s="2" t="n">
        <v>0</v>
      </c>
      <c r="J5942" s="2" t="inlineStr">
        <is>
          <t>TERCEIRO</t>
        </is>
      </c>
    </row>
    <row r="5943">
      <c r="A5943" s="2" t="n">
        <v>8</v>
      </c>
      <c r="B5943" s="2" t="n">
        <v>7801</v>
      </c>
      <c r="C5943" s="2" t="inlineStr">
        <is>
          <t>SEPARACAO</t>
        </is>
      </c>
      <c r="D5943" s="2" t="inlineStr">
        <is>
          <t>T40002198</t>
        </is>
      </c>
      <c r="E5943" s="2" t="inlineStr">
        <is>
          <t>ALBERT FELIPE FERREIRA KOURTHY</t>
        </is>
      </c>
      <c r="F5943" s="2" t="n">
        <v>5652</v>
      </c>
      <c r="G5943" s="2" t="n">
        <v>97.38</v>
      </c>
      <c r="H5943" s="2" t="n">
        <v>58</v>
      </c>
      <c r="I5943" s="2" t="n">
        <v>0</v>
      </c>
      <c r="J5943" s="2" t="inlineStr">
        <is>
          <t>TERCEIRO</t>
        </is>
      </c>
    </row>
    <row r="5944">
      <c r="A5944" s="2" t="n">
        <v>8</v>
      </c>
      <c r="B5944" s="2" t="n">
        <v>7801</v>
      </c>
      <c r="C5944" s="2" t="inlineStr">
        <is>
          <t>SEPARACAO</t>
        </is>
      </c>
      <c r="D5944" s="2" t="inlineStr">
        <is>
          <t>T40002201</t>
        </is>
      </c>
      <c r="E5944" s="2" t="inlineStr">
        <is>
          <t>DANIEL AUGUSTO OLIVEIRA BARRETO</t>
        </is>
      </c>
      <c r="F5944" s="2" t="n">
        <v>8502</v>
      </c>
      <c r="G5944" s="2" t="n">
        <v>118.13</v>
      </c>
      <c r="H5944" s="2" t="n">
        <v>72</v>
      </c>
      <c r="I5944" s="2" t="n">
        <v>0</v>
      </c>
      <c r="J5944" s="2" t="inlineStr">
        <is>
          <t>TERCEIRO</t>
        </is>
      </c>
    </row>
    <row r="5945">
      <c r="A5945" s="2" t="n">
        <v>8</v>
      </c>
      <c r="B5945" s="2" t="n">
        <v>7801</v>
      </c>
      <c r="C5945" s="2" t="inlineStr">
        <is>
          <t>SEPARACAO</t>
        </is>
      </c>
      <c r="D5945" s="2" t="inlineStr">
        <is>
          <t>T40002204</t>
        </is>
      </c>
      <c r="E5945" s="2" t="inlineStr">
        <is>
          <t>DOUGLAS JESUS</t>
        </is>
      </c>
      <c r="F5945" s="2" t="n">
        <v>3347</v>
      </c>
      <c r="G5945" s="2" t="n">
        <v>59.17</v>
      </c>
      <c r="H5945" s="2" t="n">
        <v>57</v>
      </c>
      <c r="I5945" s="2" t="n">
        <v>0</v>
      </c>
      <c r="J5945" s="2" t="inlineStr">
        <is>
          <t>TERCEIRO</t>
        </is>
      </c>
    </row>
    <row r="5946">
      <c r="A5946" s="2" t="n">
        <v>8</v>
      </c>
      <c r="B5946" s="2" t="n">
        <v>7801</v>
      </c>
      <c r="C5946" s="2" t="inlineStr">
        <is>
          <t>SEPARACAO</t>
        </is>
      </c>
      <c r="D5946" s="2" t="inlineStr">
        <is>
          <t>T40002206</t>
        </is>
      </c>
      <c r="E5946" s="2" t="inlineStr">
        <is>
          <t>WILLIAN DA SILVA SOUZA</t>
        </is>
      </c>
      <c r="F5946" s="2" t="n">
        <v>4578</v>
      </c>
      <c r="G5946" s="2" t="n">
        <v>71.15000000000001</v>
      </c>
      <c r="H5946" s="2" t="n">
        <v>64</v>
      </c>
      <c r="I5946" s="2" t="n">
        <v>0</v>
      </c>
      <c r="J5946" s="2" t="inlineStr">
        <is>
          <t>TERCEIRO</t>
        </is>
      </c>
    </row>
    <row r="5947">
      <c r="A5947" s="2" t="n">
        <v>8</v>
      </c>
      <c r="B5947" s="2" t="n">
        <v>7801</v>
      </c>
      <c r="C5947" s="2" t="inlineStr">
        <is>
          <t>SEPARACAO</t>
        </is>
      </c>
      <c r="D5947" s="2" t="inlineStr">
        <is>
          <t>T40002215</t>
        </is>
      </c>
      <c r="E5947" s="2" t="inlineStr">
        <is>
          <t>Dario Novaes Dias</t>
        </is>
      </c>
      <c r="F5947" s="2" t="n">
        <v>8948</v>
      </c>
      <c r="G5947" s="2" t="n">
        <v>127.42</v>
      </c>
      <c r="H5947" s="2" t="n">
        <v>70</v>
      </c>
      <c r="I5947" s="2" t="n">
        <v>0</v>
      </c>
      <c r="J5947" s="2" t="inlineStr">
        <is>
          <t>TERCEIRO</t>
        </is>
      </c>
    </row>
    <row r="5948">
      <c r="A5948" s="2" t="n">
        <v>8</v>
      </c>
      <c r="B5948" s="2" t="n">
        <v>7801</v>
      </c>
      <c r="C5948" s="2" t="inlineStr">
        <is>
          <t>SEPARACAO</t>
        </is>
      </c>
      <c r="D5948" s="2" t="inlineStr">
        <is>
          <t>T40002216</t>
        </is>
      </c>
      <c r="E5948" s="2" t="inlineStr">
        <is>
          <t>THIAGO VIANA DE SOUSA</t>
        </is>
      </c>
      <c r="F5948" s="2" t="n">
        <v>1797</v>
      </c>
      <c r="G5948" s="2" t="n">
        <v>36.89</v>
      </c>
      <c r="H5948" s="2" t="n">
        <v>49</v>
      </c>
      <c r="I5948" s="2" t="n">
        <v>0</v>
      </c>
      <c r="J5948" s="2" t="inlineStr">
        <is>
          <t>TERCEIRO</t>
        </is>
      </c>
    </row>
    <row r="5949">
      <c r="A5949" s="2" t="n">
        <v>8</v>
      </c>
      <c r="B5949" s="2" t="n">
        <v>7801</v>
      </c>
      <c r="C5949" s="2" t="inlineStr">
        <is>
          <t>SEPARACAO</t>
        </is>
      </c>
      <c r="D5949" s="2" t="inlineStr">
        <is>
          <t>T40002224</t>
        </is>
      </c>
      <c r="E5949" s="2" t="inlineStr">
        <is>
          <t>VINICIUS DOS ANJOS RIBEIRO</t>
        </is>
      </c>
      <c r="F5949" s="2" t="n">
        <v>8306</v>
      </c>
      <c r="G5949" s="2" t="n">
        <v>129.08</v>
      </c>
      <c r="H5949" s="2" t="n">
        <v>64</v>
      </c>
      <c r="I5949" s="2" t="n">
        <v>0</v>
      </c>
      <c r="J5949" s="2" t="inlineStr">
        <is>
          <t>TERCEIRO</t>
        </is>
      </c>
    </row>
    <row r="5950">
      <c r="A5950" s="2" t="n">
        <v>8</v>
      </c>
      <c r="B5950" s="2" t="n">
        <v>7801</v>
      </c>
      <c r="C5950" s="2" t="inlineStr">
        <is>
          <t>SEPARACAO</t>
        </is>
      </c>
      <c r="D5950" s="2" t="inlineStr">
        <is>
          <t>T40002226</t>
        </is>
      </c>
      <c r="E5950" s="2" t="inlineStr">
        <is>
          <t>IKECHUKWU CHINKWE</t>
        </is>
      </c>
      <c r="F5950" s="2" t="n">
        <v>9415</v>
      </c>
      <c r="G5950" s="2" t="n">
        <v>125.14</v>
      </c>
      <c r="H5950" s="2" t="n">
        <v>75</v>
      </c>
      <c r="I5950" s="2" t="n">
        <v>0</v>
      </c>
      <c r="J5950" s="2" t="inlineStr">
        <is>
          <t>TERCEIRO</t>
        </is>
      </c>
    </row>
    <row r="5951">
      <c r="A5951" s="2" t="n">
        <v>8</v>
      </c>
      <c r="B5951" s="2" t="n">
        <v>7801</v>
      </c>
      <c r="C5951" s="2" t="inlineStr">
        <is>
          <t>SEPARACAO</t>
        </is>
      </c>
      <c r="D5951" s="2" t="inlineStr">
        <is>
          <t>T40002227</t>
        </is>
      </c>
      <c r="E5951" s="2" t="inlineStr">
        <is>
          <t>Rafael Augusto Fiuza</t>
        </is>
      </c>
      <c r="F5951" s="2" t="n">
        <v>2336</v>
      </c>
      <c r="G5951" s="2" t="n">
        <v>37.74</v>
      </c>
      <c r="H5951" s="2" t="n">
        <v>62</v>
      </c>
      <c r="I5951" s="2" t="n">
        <v>0</v>
      </c>
      <c r="J5951" s="2" t="inlineStr">
        <is>
          <t>TERCEIRO</t>
        </is>
      </c>
    </row>
    <row r="5952">
      <c r="A5952" s="2" t="n">
        <v>8</v>
      </c>
      <c r="B5952" s="2" t="n">
        <v>7801</v>
      </c>
      <c r="C5952" s="2" t="inlineStr">
        <is>
          <t>SEPARACAO</t>
        </is>
      </c>
      <c r="D5952" s="2" t="inlineStr">
        <is>
          <t>T40002228</t>
        </is>
      </c>
      <c r="E5952" s="2" t="inlineStr">
        <is>
          <t>WANDERSON CARODOSO DE MORAIS SILVA</t>
        </is>
      </c>
      <c r="F5952" s="2" t="n">
        <v>8906</v>
      </c>
      <c r="G5952" s="2" t="n">
        <v>125.24</v>
      </c>
      <c r="H5952" s="2" t="n">
        <v>71</v>
      </c>
      <c r="I5952" s="2" t="n">
        <v>0</v>
      </c>
      <c r="J5952" s="2" t="inlineStr">
        <is>
          <t>TERCEIRO</t>
        </is>
      </c>
    </row>
    <row r="5953">
      <c r="A5953" s="2" t="n">
        <v>8</v>
      </c>
      <c r="B5953" s="2" t="n">
        <v>7801</v>
      </c>
      <c r="C5953" s="2" t="inlineStr">
        <is>
          <t>SEPARACAO</t>
        </is>
      </c>
      <c r="D5953" s="2" t="inlineStr">
        <is>
          <t>T40002229</t>
        </is>
      </c>
      <c r="E5953" s="2" t="inlineStr">
        <is>
          <t>KAIQUE ALMEIDA PAIVA</t>
        </is>
      </c>
      <c r="F5953" s="2" t="n">
        <v>152</v>
      </c>
      <c r="G5953" s="2" t="n">
        <v>3.44</v>
      </c>
      <c r="H5953" s="2" t="n">
        <v>44</v>
      </c>
      <c r="I5953" s="2" t="n">
        <v>0</v>
      </c>
      <c r="J5953" s="2" t="inlineStr">
        <is>
          <t>TERCEIRO</t>
        </is>
      </c>
    </row>
    <row r="5954">
      <c r="A5954" s="2" t="n">
        <v>8</v>
      </c>
      <c r="B5954" s="2" t="n">
        <v>7801</v>
      </c>
      <c r="C5954" s="2" t="inlineStr">
        <is>
          <t>SEPARACAO</t>
        </is>
      </c>
      <c r="D5954" s="2" t="inlineStr">
        <is>
          <t>T40002231</t>
        </is>
      </c>
      <c r="E5954" s="2" t="inlineStr">
        <is>
          <t>FABRICE ABANDA MBAH</t>
        </is>
      </c>
      <c r="F5954" s="2" t="n">
        <v>7422</v>
      </c>
      <c r="G5954" s="2" t="n">
        <v>139.01</v>
      </c>
      <c r="H5954" s="2" t="n">
        <v>53</v>
      </c>
      <c r="I5954" s="2" t="n">
        <v>0</v>
      </c>
      <c r="J5954" s="2" t="inlineStr">
        <is>
          <t>TERCEIRO</t>
        </is>
      </c>
    </row>
    <row r="5955">
      <c r="A5955" s="2" t="n">
        <v>8</v>
      </c>
      <c r="B5955" s="2" t="n">
        <v>7801</v>
      </c>
      <c r="C5955" s="2" t="inlineStr">
        <is>
          <t>SEPARACAO</t>
        </is>
      </c>
      <c r="D5955" s="2" t="inlineStr">
        <is>
          <t>T40002232</t>
        </is>
      </c>
      <c r="E5955" s="2" t="inlineStr">
        <is>
          <t>DIEGO PACHEGO</t>
        </is>
      </c>
      <c r="F5955" s="2" t="n">
        <v>2795</v>
      </c>
      <c r="G5955" s="2" t="n">
        <v>38.27</v>
      </c>
      <c r="H5955" s="2" t="n">
        <v>73</v>
      </c>
      <c r="I5955" s="2" t="n">
        <v>0</v>
      </c>
      <c r="J5955" s="2" t="inlineStr">
        <is>
          <t>TERCEIRO</t>
        </is>
      </c>
    </row>
    <row r="5956">
      <c r="A5956" s="2" t="n">
        <v>8</v>
      </c>
      <c r="B5956" s="2" t="n">
        <v>7801</v>
      </c>
      <c r="C5956" s="2" t="inlineStr">
        <is>
          <t>SEPARACAO</t>
        </is>
      </c>
      <c r="D5956" s="2" t="inlineStr">
        <is>
          <t>T40002233</t>
        </is>
      </c>
      <c r="E5956" s="2" t="inlineStr">
        <is>
          <t>LEANDRO NOVAIS</t>
        </is>
      </c>
      <c r="F5956" s="2" t="n">
        <v>5076</v>
      </c>
      <c r="G5956" s="2" t="n">
        <v>87.76000000000001</v>
      </c>
      <c r="H5956" s="2" t="n">
        <v>58</v>
      </c>
      <c r="I5956" s="2" t="n">
        <v>0</v>
      </c>
      <c r="J5956" s="2" t="inlineStr">
        <is>
          <t>TERCEIRO</t>
        </is>
      </c>
    </row>
    <row r="5957">
      <c r="A5957" s="2" t="n">
        <v>8</v>
      </c>
      <c r="B5957" s="2" t="n">
        <v>7801</v>
      </c>
      <c r="C5957" s="2" t="inlineStr">
        <is>
          <t>SEPARACAO</t>
        </is>
      </c>
      <c r="D5957" s="2" t="inlineStr">
        <is>
          <t>T40002234</t>
        </is>
      </c>
      <c r="E5957" s="2" t="inlineStr">
        <is>
          <t>LUAN DUVAIZAN</t>
        </is>
      </c>
      <c r="F5957" s="2" t="n">
        <v>1431</v>
      </c>
      <c r="G5957" s="2" t="n">
        <v>34.44</v>
      </c>
      <c r="H5957" s="2" t="n">
        <v>42</v>
      </c>
      <c r="I5957" s="2" t="n">
        <v>0</v>
      </c>
      <c r="J5957" s="2" t="inlineStr">
        <is>
          <t>TERCEIRO</t>
        </is>
      </c>
    </row>
    <row r="5958">
      <c r="A5958" s="2" t="n">
        <v>8</v>
      </c>
      <c r="B5958" s="2" t="n">
        <v>7801</v>
      </c>
      <c r="C5958" s="2" t="inlineStr">
        <is>
          <t>SEPARACAO</t>
        </is>
      </c>
      <c r="D5958" s="2" t="inlineStr">
        <is>
          <t>T40002235</t>
        </is>
      </c>
      <c r="E5958" s="2" t="inlineStr">
        <is>
          <t>JHONNY MANUEL SANTOS DA SILVA</t>
        </is>
      </c>
      <c r="F5958" s="2" t="n">
        <v>1443</v>
      </c>
      <c r="G5958" s="2" t="n">
        <v>56.08</v>
      </c>
      <c r="H5958" s="2" t="n">
        <v>26</v>
      </c>
      <c r="I5958" s="2" t="n">
        <v>0</v>
      </c>
      <c r="J5958" s="2" t="inlineStr">
        <is>
          <t>TERCEIRO</t>
        </is>
      </c>
    </row>
    <row r="5959">
      <c r="A5959" s="2" t="n">
        <v>8</v>
      </c>
      <c r="B5959" s="2" t="n">
        <v>7801</v>
      </c>
      <c r="C5959" s="2" t="inlineStr">
        <is>
          <t>SEPARACAO</t>
        </is>
      </c>
      <c r="D5959" s="2" t="inlineStr">
        <is>
          <t>T40002236</t>
        </is>
      </c>
      <c r="E5959" s="2" t="inlineStr">
        <is>
          <t>UBIRAJARA DA SILVA NUNES LOPES</t>
        </is>
      </c>
      <c r="F5959" s="2" t="n">
        <v>3591</v>
      </c>
      <c r="G5959" s="2" t="n">
        <v>92.02</v>
      </c>
      <c r="H5959" s="2" t="n">
        <v>39</v>
      </c>
      <c r="I5959" s="2" t="n">
        <v>0</v>
      </c>
      <c r="J5959" s="2" t="inlineStr">
        <is>
          <t>TERCEIRO</t>
        </is>
      </c>
    </row>
    <row r="5960">
      <c r="A5960" s="2" t="n">
        <v>8</v>
      </c>
      <c r="B5960" s="2" t="n">
        <v>7801</v>
      </c>
      <c r="C5960" s="2" t="inlineStr">
        <is>
          <t>SEPARACAO</t>
        </is>
      </c>
      <c r="D5960" s="2" t="inlineStr">
        <is>
          <t>T40002238</t>
        </is>
      </c>
      <c r="E5960" s="2" t="inlineStr">
        <is>
          <t>VITORIA RAFAEL E SILVA</t>
        </is>
      </c>
      <c r="F5960" s="2" t="n">
        <v>5704</v>
      </c>
      <c r="G5960" s="2" t="n">
        <v>119.36</v>
      </c>
      <c r="H5960" s="2" t="n">
        <v>48</v>
      </c>
      <c r="I5960" s="2" t="n">
        <v>0</v>
      </c>
      <c r="J5960" s="2" t="inlineStr">
        <is>
          <t>TERCEIRO</t>
        </is>
      </c>
    </row>
    <row r="5961">
      <c r="A5961" s="2" t="n">
        <v>8</v>
      </c>
      <c r="B5961" s="2" t="n">
        <v>7801</v>
      </c>
      <c r="C5961" s="2" t="inlineStr">
        <is>
          <t>SEPARACAO</t>
        </is>
      </c>
      <c r="D5961" s="2" t="inlineStr">
        <is>
          <t>T40002239</t>
        </is>
      </c>
      <c r="E5961" s="2" t="inlineStr">
        <is>
          <t>VINICIUS FERREIRA DA SILVA</t>
        </is>
      </c>
      <c r="F5961" s="2" t="n">
        <v>113</v>
      </c>
      <c r="G5961" s="2" t="n">
        <v>2.85</v>
      </c>
      <c r="H5961" s="2" t="n">
        <v>40</v>
      </c>
      <c r="I5961" s="2" t="n">
        <v>0</v>
      </c>
      <c r="J5961" s="2" t="inlineStr">
        <is>
          <t>TERCEIRO</t>
        </is>
      </c>
    </row>
    <row r="5962">
      <c r="A5962" s="2" t="n">
        <v>8</v>
      </c>
      <c r="B5962" s="2" t="n">
        <v>7801</v>
      </c>
      <c r="C5962" s="2" t="inlineStr">
        <is>
          <t>SEPARACAO</t>
        </is>
      </c>
      <c r="D5962" s="2" t="inlineStr">
        <is>
          <t>T40002241</t>
        </is>
      </c>
      <c r="E5962" s="2" t="inlineStr">
        <is>
          <t>MAURICIO SOARES PADUN</t>
        </is>
      </c>
      <c r="F5962" s="2" t="n">
        <v>49</v>
      </c>
      <c r="G5962" s="2" t="n">
        <v>3.11</v>
      </c>
      <c r="H5962" s="2" t="n">
        <v>16</v>
      </c>
      <c r="I5962" s="2" t="n">
        <v>0</v>
      </c>
      <c r="J5962" s="2" t="inlineStr">
        <is>
          <t>TERCEIRO</t>
        </is>
      </c>
    </row>
    <row r="5963">
      <c r="A5963" s="2" t="n">
        <v>8</v>
      </c>
      <c r="B5963" s="2" t="n">
        <v>7801</v>
      </c>
      <c r="C5963" s="2" t="inlineStr">
        <is>
          <t>SEPARACAO</t>
        </is>
      </c>
      <c r="D5963" s="2" t="inlineStr">
        <is>
          <t>T40002242</t>
        </is>
      </c>
      <c r="E5963" s="2" t="inlineStr">
        <is>
          <t>JULIANE MONTEIRO ARANHA</t>
        </is>
      </c>
      <c r="F5963" s="2" t="n">
        <v>6898</v>
      </c>
      <c r="G5963" s="2" t="n">
        <v>112.07</v>
      </c>
      <c r="H5963" s="2" t="n">
        <v>62</v>
      </c>
      <c r="I5963" s="2" t="n">
        <v>0</v>
      </c>
      <c r="J5963" s="2" t="inlineStr">
        <is>
          <t>TERCEIRO</t>
        </is>
      </c>
    </row>
    <row r="5964">
      <c r="A5964" s="2" t="n">
        <v>8</v>
      </c>
      <c r="B5964" s="2" t="n">
        <v>7801</v>
      </c>
      <c r="C5964" s="2" t="inlineStr">
        <is>
          <t>PUXADA RECEB</t>
        </is>
      </c>
      <c r="D5964" s="2" t="inlineStr">
        <is>
          <t>T40002244</t>
        </is>
      </c>
      <c r="E5964" s="2" t="inlineStr">
        <is>
          <t>ANDRESSA PEREIRA DE AMORIM</t>
        </is>
      </c>
      <c r="F5964" s="2" t="n">
        <v>60</v>
      </c>
      <c r="G5964" s="2" t="n">
        <v>5.36</v>
      </c>
      <c r="H5964" s="2" t="n">
        <v>11</v>
      </c>
      <c r="I5964" s="2" t="n">
        <v>0</v>
      </c>
      <c r="J5964" s="2" t="inlineStr">
        <is>
          <t>TERCEIRO</t>
        </is>
      </c>
    </row>
    <row r="5965">
      <c r="A5965" s="2" t="n">
        <v>8</v>
      </c>
      <c r="B5965" s="2" t="n">
        <v>7801</v>
      </c>
      <c r="C5965" s="2" t="inlineStr">
        <is>
          <t>SEPARACAO</t>
        </is>
      </c>
      <c r="D5965" s="2" t="inlineStr">
        <is>
          <t>T40002244</t>
        </is>
      </c>
      <c r="E5965" s="2" t="inlineStr">
        <is>
          <t>ANDRESSA PEREIRA DE AMORIM</t>
        </is>
      </c>
      <c r="F5965" s="2" t="n">
        <v>386</v>
      </c>
      <c r="G5965" s="2" t="n">
        <v>17.9</v>
      </c>
      <c r="H5965" s="2" t="n">
        <v>22</v>
      </c>
      <c r="I5965" s="2" t="n">
        <v>0</v>
      </c>
      <c r="J5965" s="2" t="inlineStr">
        <is>
          <t>TERCEIRO</t>
        </is>
      </c>
    </row>
    <row r="5966">
      <c r="A5966" s="2" t="n">
        <v>8</v>
      </c>
      <c r="B5966" s="2" t="n">
        <v>7801</v>
      </c>
      <c r="C5966" s="2" t="inlineStr">
        <is>
          <t>SEPARACAO</t>
        </is>
      </c>
      <c r="D5966" s="2" t="inlineStr">
        <is>
          <t>T40002245</t>
        </is>
      </c>
      <c r="E5966" s="2" t="inlineStr">
        <is>
          <t>GRAZIELLY SILVA RODRIGUES</t>
        </is>
      </c>
      <c r="F5966" s="2" t="n">
        <v>307</v>
      </c>
      <c r="G5966" s="2" t="n">
        <v>20.62</v>
      </c>
      <c r="H5966" s="2" t="n">
        <v>15</v>
      </c>
      <c r="I5966" s="2" t="n">
        <v>0</v>
      </c>
      <c r="J5966" s="2" t="inlineStr">
        <is>
          <t>TERCEIRO</t>
        </is>
      </c>
    </row>
    <row r="5967">
      <c r="A5967" s="2" t="n">
        <v>8</v>
      </c>
      <c r="B5967" s="2" t="n">
        <v>7801</v>
      </c>
      <c r="C5967" s="2" t="inlineStr">
        <is>
          <t>SEPARACAO</t>
        </is>
      </c>
      <c r="D5967" s="2" t="inlineStr">
        <is>
          <t>T40002246</t>
        </is>
      </c>
      <c r="E5967" s="2" t="inlineStr">
        <is>
          <t>KATIA SIMONE PEREIRA FERNANDES</t>
        </is>
      </c>
      <c r="F5967" s="2" t="n">
        <v>106</v>
      </c>
      <c r="G5967" s="2" t="n">
        <v>3.48</v>
      </c>
      <c r="H5967" s="2" t="n">
        <v>30</v>
      </c>
      <c r="I5967" s="2" t="n">
        <v>0</v>
      </c>
      <c r="J5967" s="2" t="inlineStr">
        <is>
          <t>TERCEIRO</t>
        </is>
      </c>
    </row>
    <row r="5968">
      <c r="A5968" s="2" t="n">
        <v>8</v>
      </c>
      <c r="B5968" s="2" t="n">
        <v>7801</v>
      </c>
      <c r="C5968" s="2" t="inlineStr">
        <is>
          <t>SEPARACAO</t>
        </is>
      </c>
      <c r="D5968" s="2" t="inlineStr">
        <is>
          <t>T40002248</t>
        </is>
      </c>
      <c r="E5968" s="2" t="inlineStr">
        <is>
          <t>MARIANY NASCIMENTO MONTEIRO</t>
        </is>
      </c>
      <c r="F5968" s="2" t="n">
        <v>1262</v>
      </c>
      <c r="G5968" s="2" t="n">
        <v>33.15</v>
      </c>
      <c r="H5968" s="2" t="n">
        <v>38</v>
      </c>
      <c r="I5968" s="2" t="n">
        <v>0</v>
      </c>
      <c r="J5968" s="2" t="inlineStr">
        <is>
          <t>TERCEIRO</t>
        </is>
      </c>
    </row>
    <row r="5969">
      <c r="A5969" s="2" t="n">
        <v>8</v>
      </c>
      <c r="B5969" s="2" t="n">
        <v>7801</v>
      </c>
      <c r="C5969" s="2" t="inlineStr">
        <is>
          <t>SEPARACAO</t>
        </is>
      </c>
      <c r="D5969" s="2" t="inlineStr">
        <is>
          <t>T40002250</t>
        </is>
      </c>
      <c r="E5969" s="2" t="inlineStr">
        <is>
          <t>JONAS GABRIEL DE PAULO AMADEO</t>
        </is>
      </c>
      <c r="F5969" s="2" t="n">
        <v>13001</v>
      </c>
      <c r="G5969" s="2" t="n">
        <v>135.96</v>
      </c>
      <c r="H5969" s="2" t="n">
        <v>96</v>
      </c>
      <c r="I5969" s="2" t="n">
        <v>0</v>
      </c>
      <c r="J5969" s="2" t="inlineStr">
        <is>
          <t>TERCEIRO</t>
        </is>
      </c>
    </row>
    <row r="5970">
      <c r="A5970" s="2" t="n">
        <v>8</v>
      </c>
      <c r="B5970" s="2" t="n">
        <v>7801</v>
      </c>
      <c r="C5970" s="2" t="inlineStr">
        <is>
          <t>SEPARACAO</t>
        </is>
      </c>
      <c r="D5970" s="2" t="inlineStr">
        <is>
          <t>T40002257</t>
        </is>
      </c>
      <c r="E5970" s="2" t="inlineStr">
        <is>
          <t>LUCAS RAYLAN DA SILVA MOURA</t>
        </is>
      </c>
      <c r="F5970" s="2" t="n">
        <v>4004</v>
      </c>
      <c r="G5970" s="2" t="n">
        <v>96.3</v>
      </c>
      <c r="H5970" s="2" t="n">
        <v>42</v>
      </c>
      <c r="I5970" s="2" t="n">
        <v>0</v>
      </c>
      <c r="J5970" s="2" t="inlineStr">
        <is>
          <t>TERCEIRO</t>
        </is>
      </c>
    </row>
    <row r="5971">
      <c r="A5971" s="2" t="n">
        <v>8</v>
      </c>
      <c r="B5971" s="2" t="n">
        <v>7801</v>
      </c>
      <c r="C5971" s="2" t="inlineStr">
        <is>
          <t>SEPARACAO</t>
        </is>
      </c>
      <c r="D5971" s="2" t="inlineStr">
        <is>
          <t>T40002258</t>
        </is>
      </c>
      <c r="E5971" s="2" t="inlineStr">
        <is>
          <t>BRUNO HENRIQUE RODRIGUES OLIVEIRA</t>
        </is>
      </c>
      <c r="F5971" s="2" t="n">
        <v>1440</v>
      </c>
      <c r="G5971" s="2" t="n">
        <v>31.75</v>
      </c>
      <c r="H5971" s="2" t="n">
        <v>45</v>
      </c>
      <c r="I5971" s="2" t="n">
        <v>0</v>
      </c>
      <c r="J5971" s="2" t="inlineStr">
        <is>
          <t>TERCEIRO</t>
        </is>
      </c>
    </row>
    <row r="5972">
      <c r="A5972" s="2" t="n">
        <v>8</v>
      </c>
      <c r="B5972" s="2" t="n">
        <v>7801</v>
      </c>
      <c r="C5972" s="2" t="inlineStr">
        <is>
          <t>SEPARACAO</t>
        </is>
      </c>
      <c r="D5972" s="2" t="inlineStr">
        <is>
          <t>T40002261</t>
        </is>
      </c>
      <c r="E5972" s="2" t="inlineStr">
        <is>
          <t>ISABELA DE OLIVEIRA</t>
        </is>
      </c>
      <c r="F5972" s="2" t="n">
        <v>324</v>
      </c>
      <c r="G5972" s="2" t="n">
        <v>15</v>
      </c>
      <c r="H5972" s="2" t="n">
        <v>22</v>
      </c>
      <c r="I5972" s="2" t="n">
        <v>0</v>
      </c>
      <c r="J5972" s="2" t="inlineStr">
        <is>
          <t>TERCEIRO</t>
        </is>
      </c>
    </row>
    <row r="5973">
      <c r="A5973" s="2" t="n">
        <v>8</v>
      </c>
      <c r="B5973" s="2" t="n">
        <v>7801</v>
      </c>
      <c r="C5973" s="2" t="inlineStr">
        <is>
          <t>SEPARACAO</t>
        </is>
      </c>
      <c r="D5973" s="2" t="inlineStr">
        <is>
          <t>T40002262</t>
        </is>
      </c>
      <c r="E5973" s="2" t="inlineStr">
        <is>
          <t>LUCAS CORREIA DA SILVA</t>
        </is>
      </c>
      <c r="F5973" s="2" t="n">
        <v>553</v>
      </c>
      <c r="G5973" s="2" t="n">
        <v>12.07</v>
      </c>
      <c r="H5973" s="2" t="n">
        <v>46</v>
      </c>
      <c r="I5973" s="2" t="n">
        <v>0</v>
      </c>
      <c r="J5973" s="2" t="inlineStr">
        <is>
          <t>TERCEIRO</t>
        </is>
      </c>
    </row>
    <row r="5974">
      <c r="A5974" s="2" t="n">
        <v>8</v>
      </c>
      <c r="B5974" s="2" t="n">
        <v>7801</v>
      </c>
      <c r="C5974" s="2" t="inlineStr">
        <is>
          <t>SEPARACAO</t>
        </is>
      </c>
      <c r="D5974" s="2" t="inlineStr">
        <is>
          <t>T40002264</t>
        </is>
      </c>
      <c r="E5974" s="2" t="inlineStr">
        <is>
          <t>DELIENE GOMES SANTOS</t>
        </is>
      </c>
      <c r="F5974" s="2" t="n">
        <v>749</v>
      </c>
      <c r="G5974" s="2" t="n">
        <v>29.37</v>
      </c>
      <c r="H5974" s="2" t="n">
        <v>26</v>
      </c>
      <c r="I5974" s="2" t="n">
        <v>0</v>
      </c>
      <c r="J5974" s="2" t="inlineStr">
        <is>
          <t>TERCEIRO</t>
        </is>
      </c>
    </row>
    <row r="5975">
      <c r="A5975" s="2" t="n">
        <v>8</v>
      </c>
      <c r="B5975" s="2" t="n">
        <v>7801</v>
      </c>
      <c r="C5975" s="2" t="inlineStr">
        <is>
          <t>SEPARACAO</t>
        </is>
      </c>
      <c r="D5975" s="2" t="inlineStr">
        <is>
          <t>T40002265</t>
        </is>
      </c>
      <c r="E5975" s="2" t="inlineStr">
        <is>
          <t>ANNY VICTORIA LISBOA DOS SANTOS</t>
        </is>
      </c>
      <c r="F5975" s="2" t="n">
        <v>2548</v>
      </c>
      <c r="G5975" s="2" t="n">
        <v>78.75</v>
      </c>
      <c r="H5975" s="2" t="n">
        <v>32</v>
      </c>
      <c r="I5975" s="2" t="n">
        <v>0</v>
      </c>
      <c r="J5975" s="2" t="inlineStr">
        <is>
          <t>TERCEIRO</t>
        </is>
      </c>
    </row>
    <row r="5976">
      <c r="A5976" s="2" t="n">
        <v>8</v>
      </c>
      <c r="B5976" s="2" t="n">
        <v>7801</v>
      </c>
      <c r="C5976" s="2" t="inlineStr">
        <is>
          <t>SEPARACAO</t>
        </is>
      </c>
      <c r="D5976" s="2" t="inlineStr">
        <is>
          <t>T40002267</t>
        </is>
      </c>
      <c r="E5976" s="2" t="inlineStr">
        <is>
          <t>MARCOS LEANDRO FAVORINO</t>
        </is>
      </c>
      <c r="F5976" s="2" t="n">
        <v>3947</v>
      </c>
      <c r="G5976" s="2" t="n">
        <v>52.12</v>
      </c>
      <c r="H5976" s="2" t="n">
        <v>76</v>
      </c>
      <c r="I5976" s="2" t="n">
        <v>0</v>
      </c>
      <c r="J5976" s="2" t="inlineStr">
        <is>
          <t>TERCEIRO</t>
        </is>
      </c>
    </row>
    <row r="5977">
      <c r="A5977" s="2" t="n">
        <v>8</v>
      </c>
      <c r="B5977" s="2" t="n">
        <v>7801</v>
      </c>
      <c r="C5977" s="2" t="inlineStr">
        <is>
          <t>SEPARACAO</t>
        </is>
      </c>
      <c r="D5977" s="2" t="inlineStr">
        <is>
          <t>T40002268</t>
        </is>
      </c>
      <c r="E5977" s="2" t="inlineStr">
        <is>
          <t>NAYARA VARGAS</t>
        </is>
      </c>
      <c r="F5977" s="2" t="n">
        <v>5937</v>
      </c>
      <c r="G5977" s="2" t="n">
        <v>122.54</v>
      </c>
      <c r="H5977" s="2" t="n">
        <v>48</v>
      </c>
      <c r="I5977" s="2" t="n">
        <v>0</v>
      </c>
      <c r="J5977" s="2" t="inlineStr">
        <is>
          <t>TERCEIRO</t>
        </is>
      </c>
    </row>
    <row r="5978">
      <c r="A5978" s="2" t="n">
        <v>8</v>
      </c>
      <c r="B5978" s="2" t="n">
        <v>7801</v>
      </c>
      <c r="C5978" s="2" t="inlineStr">
        <is>
          <t>SEPARACAO</t>
        </is>
      </c>
      <c r="D5978" s="2" t="inlineStr">
        <is>
          <t>T40002269</t>
        </is>
      </c>
      <c r="E5978" s="2" t="inlineStr">
        <is>
          <t>FELIPE DOS SANTOS SILVA</t>
        </is>
      </c>
      <c r="F5978" s="2" t="n">
        <v>1141</v>
      </c>
      <c r="G5978" s="2" t="n">
        <v>34.48</v>
      </c>
      <c r="H5978" s="2" t="n">
        <v>33</v>
      </c>
      <c r="I5978" s="2" t="n">
        <v>0</v>
      </c>
      <c r="J5978" s="2" t="inlineStr">
        <is>
          <t>TERCEIRO</t>
        </is>
      </c>
    </row>
    <row r="5979">
      <c r="A5979" s="2" t="n">
        <v>8</v>
      </c>
      <c r="B5979" s="2" t="n">
        <v>7801</v>
      </c>
      <c r="C5979" s="2" t="inlineStr">
        <is>
          <t>SEPARACAO</t>
        </is>
      </c>
      <c r="D5979" s="2" t="inlineStr">
        <is>
          <t>T40002270</t>
        </is>
      </c>
      <c r="E5979" s="2" t="inlineStr">
        <is>
          <t>WALLACY PEREIRA DA SILVA</t>
        </is>
      </c>
      <c r="F5979" s="2" t="n">
        <v>9527</v>
      </c>
      <c r="G5979" s="2" t="n">
        <v>96.90000000000001</v>
      </c>
      <c r="H5979" s="2" t="n">
        <v>98</v>
      </c>
      <c r="I5979" s="2" t="n">
        <v>0</v>
      </c>
      <c r="J5979" s="2" t="inlineStr">
        <is>
          <t>TERCEIRO</t>
        </is>
      </c>
    </row>
    <row r="5980">
      <c r="A5980" s="2" t="n">
        <v>8</v>
      </c>
      <c r="B5980" s="2" t="n">
        <v>7801</v>
      </c>
      <c r="C5980" s="2" t="inlineStr">
        <is>
          <t>SEPARACAO</t>
        </is>
      </c>
      <c r="D5980" s="2" t="inlineStr">
        <is>
          <t>T40002271</t>
        </is>
      </c>
      <c r="E5980" s="2" t="inlineStr">
        <is>
          <t>Marcos Alves Ferreira</t>
        </is>
      </c>
      <c r="F5980" s="2" t="n">
        <v>6357</v>
      </c>
      <c r="G5980" s="2" t="n">
        <v>113.06</v>
      </c>
      <c r="H5980" s="2" t="n">
        <v>56</v>
      </c>
      <c r="I5980" s="2" t="n">
        <v>0</v>
      </c>
      <c r="J5980" s="2" t="inlineStr">
        <is>
          <t>TERCEIRO</t>
        </is>
      </c>
    </row>
    <row r="5981">
      <c r="A5981" s="2" t="n">
        <v>8</v>
      </c>
      <c r="B5981" s="2" t="n">
        <v>7801</v>
      </c>
      <c r="C5981" s="2" t="inlineStr">
        <is>
          <t>SEPARACAO</t>
        </is>
      </c>
      <c r="D5981" s="2" t="inlineStr">
        <is>
          <t>T40002273</t>
        </is>
      </c>
      <c r="E5981" s="2" t="inlineStr">
        <is>
          <t>JAQUELINE DEL REI VARGAS SILVAS</t>
        </is>
      </c>
      <c r="F5981" s="2" t="n">
        <v>3468</v>
      </c>
      <c r="G5981" s="2" t="n">
        <v>96.14</v>
      </c>
      <c r="H5981" s="2" t="n">
        <v>36</v>
      </c>
      <c r="I5981" s="2" t="n">
        <v>0</v>
      </c>
      <c r="J5981" s="2" t="inlineStr">
        <is>
          <t>TERCEIRO</t>
        </is>
      </c>
    </row>
    <row r="5982">
      <c r="A5982" s="2" t="n">
        <v>8</v>
      </c>
      <c r="B5982" s="2" t="n">
        <v>7801</v>
      </c>
      <c r="C5982" s="2" t="inlineStr">
        <is>
          <t>SEPARACAO</t>
        </is>
      </c>
      <c r="D5982" s="2" t="inlineStr">
        <is>
          <t>T40002274</t>
        </is>
      </c>
      <c r="E5982" s="2" t="inlineStr">
        <is>
          <t>KARINE DA SILVA ALENCAR</t>
        </is>
      </c>
      <c r="F5982" s="2" t="n">
        <v>2391</v>
      </c>
      <c r="G5982" s="2" t="n">
        <v>93.05</v>
      </c>
      <c r="H5982" s="2" t="n">
        <v>26</v>
      </c>
      <c r="I5982" s="2" t="n">
        <v>0</v>
      </c>
      <c r="J5982" s="2" t="inlineStr">
        <is>
          <t>TERCEIRO</t>
        </is>
      </c>
    </row>
    <row r="5983">
      <c r="A5983" s="2" t="n">
        <v>8</v>
      </c>
      <c r="B5983" s="2" t="n">
        <v>7801</v>
      </c>
      <c r="C5983" s="2" t="inlineStr">
        <is>
          <t>SEPARACAO</t>
        </is>
      </c>
      <c r="D5983" s="2" t="inlineStr">
        <is>
          <t>T40002275</t>
        </is>
      </c>
      <c r="E5983" s="2" t="inlineStr">
        <is>
          <t>Kamily Rocha Silva</t>
        </is>
      </c>
      <c r="F5983" s="2" t="n">
        <v>1020</v>
      </c>
      <c r="G5983" s="2" t="n">
        <v>33.09</v>
      </c>
      <c r="H5983" s="2" t="n">
        <v>31</v>
      </c>
      <c r="I5983" s="2" t="n">
        <v>0</v>
      </c>
      <c r="J5983" s="2" t="inlineStr">
        <is>
          <t>TERCEIRO</t>
        </is>
      </c>
    </row>
    <row r="5984">
      <c r="A5984" s="2" t="n">
        <v>8</v>
      </c>
      <c r="B5984" s="2" t="n">
        <v>7801</v>
      </c>
      <c r="C5984" s="2" t="inlineStr">
        <is>
          <t>SEPARACAO</t>
        </is>
      </c>
      <c r="D5984" s="2" t="inlineStr">
        <is>
          <t>T40002276</t>
        </is>
      </c>
      <c r="E5984" s="2" t="inlineStr">
        <is>
          <t>SUSY LOURRANE ALVES DOS SANTOS</t>
        </is>
      </c>
      <c r="F5984" s="2" t="n">
        <v>2921</v>
      </c>
      <c r="G5984" s="2" t="n">
        <v>90.83</v>
      </c>
      <c r="H5984" s="2" t="n">
        <v>32</v>
      </c>
      <c r="I5984" s="2" t="n">
        <v>0</v>
      </c>
      <c r="J5984" s="2" t="inlineStr">
        <is>
          <t>TERCEIRO</t>
        </is>
      </c>
    </row>
    <row r="5985">
      <c r="A5985" s="2" t="n">
        <v>8</v>
      </c>
      <c r="B5985" s="2" t="n">
        <v>7801</v>
      </c>
      <c r="C5985" s="2" t="inlineStr">
        <is>
          <t>SEPARACAO</t>
        </is>
      </c>
      <c r="D5985" s="2" t="inlineStr">
        <is>
          <t>T40002278</t>
        </is>
      </c>
      <c r="E5985" s="2" t="inlineStr">
        <is>
          <t>KAUAN DIOZINIO</t>
        </is>
      </c>
      <c r="F5985" s="2" t="n">
        <v>3600</v>
      </c>
      <c r="G5985" s="2" t="n">
        <v>98.34999999999999</v>
      </c>
      <c r="H5985" s="2" t="n">
        <v>37</v>
      </c>
      <c r="I5985" s="2" t="n">
        <v>0</v>
      </c>
      <c r="J5985" s="2" t="inlineStr">
        <is>
          <t>TERCEIRO</t>
        </is>
      </c>
    </row>
    <row r="5986">
      <c r="A5986" s="2" t="n">
        <v>8</v>
      </c>
      <c r="B5986" s="2" t="n">
        <v>7801</v>
      </c>
      <c r="C5986" s="2" t="inlineStr">
        <is>
          <t>SEPARACAO</t>
        </is>
      </c>
      <c r="D5986" s="2" t="inlineStr">
        <is>
          <t>T40002279</t>
        </is>
      </c>
      <c r="E5986" s="2" t="inlineStr">
        <is>
          <t>WESLEY HENRIQUE RIBEIRO</t>
        </is>
      </c>
      <c r="F5986" s="2" t="n">
        <v>2247</v>
      </c>
      <c r="G5986" s="2" t="n">
        <v>37.23</v>
      </c>
      <c r="H5986" s="2" t="n">
        <v>60</v>
      </c>
      <c r="I5986" s="2" t="n">
        <v>0</v>
      </c>
      <c r="J5986" s="2" t="inlineStr">
        <is>
          <t>TERCEIRO</t>
        </is>
      </c>
    </row>
    <row r="5987">
      <c r="A5987" s="2" t="n">
        <v>8</v>
      </c>
      <c r="B5987" s="2" t="n">
        <v>7801</v>
      </c>
      <c r="C5987" s="2" t="inlineStr">
        <is>
          <t>SEPARACAO</t>
        </is>
      </c>
      <c r="D5987" s="2" t="inlineStr">
        <is>
          <t>T40002280</t>
        </is>
      </c>
      <c r="E5987" s="2" t="inlineStr">
        <is>
          <t>CAUAN RODRIGUES DE MENEZES</t>
        </is>
      </c>
      <c r="F5987" s="2" t="n">
        <v>365</v>
      </c>
      <c r="G5987" s="2" t="n">
        <v>10.9</v>
      </c>
      <c r="H5987" s="2" t="n">
        <v>33</v>
      </c>
      <c r="I5987" s="2" t="n">
        <v>0</v>
      </c>
      <c r="J5987" s="2" t="inlineStr">
        <is>
          <t>TERCEIRO</t>
        </is>
      </c>
    </row>
    <row r="5988">
      <c r="A5988" s="2" t="n">
        <v>8</v>
      </c>
      <c r="B5988" s="2" t="n">
        <v>7801</v>
      </c>
      <c r="C5988" s="2" t="inlineStr">
        <is>
          <t>SEPARACAO</t>
        </is>
      </c>
      <c r="D5988" s="2" t="inlineStr">
        <is>
          <t>T40002281</t>
        </is>
      </c>
      <c r="E5988" s="2" t="inlineStr">
        <is>
          <t>GENIVALDO DA SILVA</t>
        </is>
      </c>
      <c r="F5988" s="2" t="n">
        <v>7638</v>
      </c>
      <c r="G5988" s="2" t="n">
        <v>157.69</v>
      </c>
      <c r="H5988" s="2" t="n">
        <v>48</v>
      </c>
      <c r="I5988" s="2" t="n">
        <v>0</v>
      </c>
      <c r="J5988" s="2" t="inlineStr">
        <is>
          <t>TERCEIRO</t>
        </is>
      </c>
    </row>
    <row r="5989">
      <c r="A5989" s="2" t="n">
        <v>8</v>
      </c>
      <c r="B5989" s="2" t="n">
        <v>7801</v>
      </c>
      <c r="C5989" s="2" t="inlineStr">
        <is>
          <t>SEPARACAO</t>
        </is>
      </c>
      <c r="D5989" s="2" t="inlineStr">
        <is>
          <t>T40002284</t>
        </is>
      </c>
      <c r="E5989" s="2" t="inlineStr">
        <is>
          <t>RODOLFO MARTINS BENTO DE SOUZA</t>
        </is>
      </c>
      <c r="F5989" s="2" t="n">
        <v>2648</v>
      </c>
      <c r="G5989" s="2" t="n">
        <v>64.08</v>
      </c>
      <c r="H5989" s="2" t="n">
        <v>41</v>
      </c>
      <c r="I5989" s="2" t="n">
        <v>0</v>
      </c>
      <c r="J5989" s="2" t="inlineStr">
        <is>
          <t>TERCEIRO</t>
        </is>
      </c>
    </row>
    <row r="5990">
      <c r="A5990" s="2" t="n">
        <v>8</v>
      </c>
      <c r="B5990" s="2" t="n">
        <v>7801</v>
      </c>
      <c r="C5990" s="2" t="inlineStr">
        <is>
          <t>SEPARACAO</t>
        </is>
      </c>
      <c r="D5990" s="2" t="inlineStr">
        <is>
          <t>T40002285</t>
        </is>
      </c>
      <c r="E5990" s="2" t="inlineStr">
        <is>
          <t>Kaue Igor Nascimento de Oliveira</t>
        </is>
      </c>
      <c r="F5990" s="2" t="n">
        <v>946</v>
      </c>
      <c r="G5990" s="2" t="n">
        <v>39.42</v>
      </c>
      <c r="H5990" s="2" t="n">
        <v>24</v>
      </c>
      <c r="I5990" s="2" t="n">
        <v>0</v>
      </c>
      <c r="J5990" s="2" t="inlineStr">
        <is>
          <t>TERCEIRO</t>
        </is>
      </c>
    </row>
    <row r="5991">
      <c r="A5991" s="2" t="n">
        <v>8</v>
      </c>
      <c r="B5991" s="2" t="n">
        <v>7801</v>
      </c>
      <c r="C5991" s="2" t="inlineStr">
        <is>
          <t>SEPARACAO</t>
        </is>
      </c>
      <c r="D5991" s="2" t="inlineStr">
        <is>
          <t>T40002286</t>
        </is>
      </c>
      <c r="E5991" s="2" t="inlineStr">
        <is>
          <t>Richard Mikeias Cipriano Duarte</t>
        </is>
      </c>
      <c r="F5991" s="2" t="n">
        <v>6686</v>
      </c>
      <c r="G5991" s="2" t="n">
        <v>136.91</v>
      </c>
      <c r="H5991" s="2" t="n">
        <v>49</v>
      </c>
      <c r="I5991" s="2" t="n">
        <v>0</v>
      </c>
      <c r="J5991" s="2" t="inlineStr">
        <is>
          <t>TERCEIRO</t>
        </is>
      </c>
    </row>
    <row r="5992">
      <c r="A5992" s="2" t="n">
        <v>8</v>
      </c>
      <c r="B5992" s="2" t="n">
        <v>7801</v>
      </c>
      <c r="C5992" s="2" t="inlineStr">
        <is>
          <t>SEPARACAO</t>
        </is>
      </c>
      <c r="D5992" s="2" t="inlineStr">
        <is>
          <t>T40002287</t>
        </is>
      </c>
      <c r="E5992" s="2" t="inlineStr">
        <is>
          <t>RAFAELA FERREIRA GARCIA</t>
        </is>
      </c>
      <c r="F5992" s="2" t="n">
        <v>89</v>
      </c>
      <c r="G5992" s="2" t="n">
        <v>3.39</v>
      </c>
      <c r="H5992" s="2" t="n">
        <v>26</v>
      </c>
      <c r="I5992" s="2" t="n">
        <v>0</v>
      </c>
      <c r="J5992" s="2" t="inlineStr">
        <is>
          <t>TERCEIRO</t>
        </is>
      </c>
    </row>
    <row r="5993">
      <c r="A5993" s="2" t="n">
        <v>8</v>
      </c>
      <c r="B5993" s="2" t="n">
        <v>7801</v>
      </c>
      <c r="C5993" s="2" t="inlineStr">
        <is>
          <t>SEPARACAO</t>
        </is>
      </c>
      <c r="D5993" s="2" t="inlineStr">
        <is>
          <t>T40002288</t>
        </is>
      </c>
      <c r="E5993" s="2" t="inlineStr">
        <is>
          <t>JOSE ENRIQUE OLIVEIRA</t>
        </is>
      </c>
      <c r="F5993" s="2" t="n">
        <v>7892</v>
      </c>
      <c r="G5993" s="2" t="n">
        <v>181.14</v>
      </c>
      <c r="H5993" s="2" t="n">
        <v>44</v>
      </c>
      <c r="I5993" s="2" t="n">
        <v>0</v>
      </c>
      <c r="J5993" s="2" t="inlineStr">
        <is>
          <t>TERCEIRO</t>
        </is>
      </c>
    </row>
    <row r="5994">
      <c r="A5994" s="2" t="n">
        <v>8</v>
      </c>
      <c r="B5994" s="2" t="n">
        <v>7801</v>
      </c>
      <c r="C5994" s="2" t="inlineStr">
        <is>
          <t>SEPARACAO</t>
        </is>
      </c>
      <c r="D5994" s="2" t="inlineStr">
        <is>
          <t>T40002289</t>
        </is>
      </c>
      <c r="E5994" s="2" t="inlineStr">
        <is>
          <t>MANUEL NETO ALMEIDA</t>
        </is>
      </c>
      <c r="F5994" s="2" t="n">
        <v>1267</v>
      </c>
      <c r="G5994" s="2" t="n">
        <v>41.87</v>
      </c>
      <c r="H5994" s="2" t="n">
        <v>30</v>
      </c>
      <c r="I5994" s="2" t="n">
        <v>0</v>
      </c>
      <c r="J5994" s="2" t="inlineStr">
        <is>
          <t>TERCEIRO</t>
        </is>
      </c>
    </row>
    <row r="5995">
      <c r="A5995" s="2" t="n">
        <v>8</v>
      </c>
      <c r="B5995" s="2" t="n">
        <v>7801</v>
      </c>
      <c r="C5995" s="2" t="inlineStr">
        <is>
          <t>SEPARACAO</t>
        </is>
      </c>
      <c r="D5995" s="2" t="inlineStr">
        <is>
          <t>T40002291</t>
        </is>
      </c>
      <c r="E5995" s="2" t="inlineStr">
        <is>
          <t>RONALD GOMES</t>
        </is>
      </c>
      <c r="F5995" s="2" t="n">
        <v>7735</v>
      </c>
      <c r="G5995" s="2" t="n">
        <v>114.79</v>
      </c>
      <c r="H5995" s="2" t="n">
        <v>67</v>
      </c>
      <c r="I5995" s="2" t="n">
        <v>0</v>
      </c>
      <c r="J5995" s="2" t="inlineStr">
        <is>
          <t>TERCEIRO</t>
        </is>
      </c>
    </row>
    <row r="5996">
      <c r="A5996" s="2" t="n">
        <v>8</v>
      </c>
      <c r="B5996" s="2" t="n">
        <v>7801</v>
      </c>
      <c r="C5996" s="2" t="inlineStr">
        <is>
          <t>SEPARACAO</t>
        </is>
      </c>
      <c r="D5996" s="2" t="inlineStr">
        <is>
          <t>T40002295</t>
        </is>
      </c>
      <c r="E5996" s="2" t="inlineStr">
        <is>
          <t>Rafael Costa Duarte</t>
        </is>
      </c>
      <c r="F5996" s="2" t="n">
        <v>1966</v>
      </c>
      <c r="G5996" s="2" t="n">
        <v>51.17</v>
      </c>
      <c r="H5996" s="2" t="n">
        <v>38</v>
      </c>
      <c r="I5996" s="2" t="n">
        <v>0</v>
      </c>
      <c r="J5996" s="2" t="inlineStr">
        <is>
          <t>TERCEIRO</t>
        </is>
      </c>
    </row>
    <row r="5997">
      <c r="A5997" s="2" t="n">
        <v>8</v>
      </c>
      <c r="B5997" s="2" t="n">
        <v>7801</v>
      </c>
      <c r="C5997" s="2" t="inlineStr">
        <is>
          <t>SEPARACAO</t>
        </is>
      </c>
      <c r="D5997" s="2" t="inlineStr">
        <is>
          <t>T40002296</t>
        </is>
      </c>
      <c r="E5997" s="2" t="inlineStr">
        <is>
          <t>CRISTIANO ARISTILDES DOS SANTOS IZIDRO</t>
        </is>
      </c>
      <c r="F5997" s="2" t="n">
        <v>579</v>
      </c>
      <c r="G5997" s="2" t="n">
        <v>18.57</v>
      </c>
      <c r="H5997" s="2" t="n">
        <v>31</v>
      </c>
      <c r="I5997" s="2" t="n">
        <v>0</v>
      </c>
      <c r="J5997" s="2" t="inlineStr">
        <is>
          <t>TERCEIRO</t>
        </is>
      </c>
    </row>
    <row r="5998">
      <c r="A5998" s="2" t="n">
        <v>8</v>
      </c>
      <c r="B5998" s="2" t="n">
        <v>7801</v>
      </c>
      <c r="C5998" s="2" t="inlineStr">
        <is>
          <t>SEPARACAO</t>
        </is>
      </c>
      <c r="D5998" s="2" t="inlineStr">
        <is>
          <t>T40002298</t>
        </is>
      </c>
      <c r="E5998" s="2" t="inlineStr">
        <is>
          <t>Rafael Alves Silva</t>
        </is>
      </c>
      <c r="F5998" s="2" t="n">
        <v>4458</v>
      </c>
      <c r="G5998" s="2" t="n">
        <v>109.12</v>
      </c>
      <c r="H5998" s="2" t="n">
        <v>41</v>
      </c>
      <c r="I5998" s="2" t="n">
        <v>0</v>
      </c>
      <c r="J5998" s="2" t="inlineStr">
        <is>
          <t>TERCEIRO</t>
        </is>
      </c>
    </row>
    <row r="5999">
      <c r="A5999" s="2" t="n">
        <v>8</v>
      </c>
      <c r="B5999" s="2" t="n">
        <v>7801</v>
      </c>
      <c r="C5999" s="2" t="inlineStr">
        <is>
          <t>SEPARACAO</t>
        </is>
      </c>
      <c r="D5999" s="2" t="inlineStr">
        <is>
          <t>T40002299</t>
        </is>
      </c>
      <c r="E5999" s="2" t="inlineStr">
        <is>
          <t>Wildma Medrado Silva</t>
        </is>
      </c>
      <c r="F5999" s="2" t="n">
        <v>2032</v>
      </c>
      <c r="G5999" s="2" t="n">
        <v>67.03</v>
      </c>
      <c r="H5999" s="2" t="n">
        <v>30</v>
      </c>
      <c r="I5999" s="2" t="n">
        <v>0</v>
      </c>
      <c r="J5999" s="2" t="inlineStr">
        <is>
          <t>TERCEIRO</t>
        </is>
      </c>
    </row>
    <row r="6000">
      <c r="A6000" s="2" t="n">
        <v>8</v>
      </c>
      <c r="B6000" s="2" t="n">
        <v>7801</v>
      </c>
      <c r="C6000" s="2" t="inlineStr">
        <is>
          <t>SEPARACAO</t>
        </is>
      </c>
      <c r="D6000" s="2" t="inlineStr">
        <is>
          <t>T40002300</t>
        </is>
      </c>
      <c r="E6000" s="2" t="inlineStr">
        <is>
          <t>JAQUELINE DE OLIVEIRA COIMBRA</t>
        </is>
      </c>
      <c r="F6000" s="2" t="n">
        <v>5935</v>
      </c>
      <c r="G6000" s="2" t="n">
        <v>120.36</v>
      </c>
      <c r="H6000" s="2" t="n">
        <v>49</v>
      </c>
      <c r="I6000" s="2" t="n">
        <v>0</v>
      </c>
      <c r="J6000" s="2" t="inlineStr">
        <is>
          <t>TERCEIRO</t>
        </is>
      </c>
    </row>
    <row r="6001">
      <c r="A6001" s="2" t="n">
        <v>8</v>
      </c>
      <c r="B6001" s="2" t="n">
        <v>7801</v>
      </c>
      <c r="C6001" s="2" t="inlineStr">
        <is>
          <t>SEPARACAO</t>
        </is>
      </c>
      <c r="D6001" s="2" t="inlineStr">
        <is>
          <t>T40002301</t>
        </is>
      </c>
      <c r="E6001" s="2" t="inlineStr">
        <is>
          <t>SABRINA ALVES AMARAL</t>
        </is>
      </c>
      <c r="F6001" s="2" t="n">
        <v>6694</v>
      </c>
      <c r="G6001" s="2" t="n">
        <v>108.4</v>
      </c>
      <c r="H6001" s="2" t="n">
        <v>62</v>
      </c>
      <c r="I6001" s="2" t="n">
        <v>0</v>
      </c>
      <c r="J6001" s="2" t="inlineStr">
        <is>
          <t>TERCEIRO</t>
        </is>
      </c>
    </row>
    <row r="6002">
      <c r="A6002" s="2" t="n">
        <v>8</v>
      </c>
      <c r="B6002" s="2" t="n">
        <v>7801</v>
      </c>
      <c r="C6002" s="2" t="inlineStr">
        <is>
          <t>SEPARACAO</t>
        </is>
      </c>
      <c r="D6002" s="2" t="inlineStr">
        <is>
          <t>T40002302</t>
        </is>
      </c>
      <c r="E6002" s="2" t="inlineStr">
        <is>
          <t>HELCIO CECCHETTO NETTO</t>
        </is>
      </c>
      <c r="F6002" s="2" t="n">
        <v>609</v>
      </c>
      <c r="G6002" s="2" t="n">
        <v>21.61</v>
      </c>
      <c r="H6002" s="2" t="n">
        <v>28</v>
      </c>
      <c r="I6002" s="2" t="n">
        <v>0</v>
      </c>
      <c r="J6002" s="2" t="inlineStr">
        <is>
          <t>TERCEIRO</t>
        </is>
      </c>
    </row>
    <row r="6003">
      <c r="A6003" s="2" t="n">
        <v>8</v>
      </c>
      <c r="B6003" s="2" t="n">
        <v>7801</v>
      </c>
      <c r="C6003" s="2" t="inlineStr">
        <is>
          <t>SEPARACAO</t>
        </is>
      </c>
      <c r="D6003" s="2" t="inlineStr">
        <is>
          <t>T40002303</t>
        </is>
      </c>
      <c r="E6003" s="2" t="inlineStr">
        <is>
          <t>MARIA RIZONIA PEREIRA</t>
        </is>
      </c>
      <c r="F6003" s="2" t="n">
        <v>55</v>
      </c>
      <c r="G6003" s="2" t="n">
        <v>4.92</v>
      </c>
      <c r="H6003" s="2" t="n">
        <v>11</v>
      </c>
      <c r="I6003" s="2" t="n">
        <v>0</v>
      </c>
      <c r="J6003" s="2" t="inlineStr">
        <is>
          <t>TERCEIRO</t>
        </is>
      </c>
    </row>
    <row r="6004">
      <c r="A6004" s="2" t="n">
        <v>8</v>
      </c>
      <c r="B6004" s="2" t="n">
        <v>7801</v>
      </c>
      <c r="C6004" s="2" t="inlineStr">
        <is>
          <t>SEPARACAO</t>
        </is>
      </c>
      <c r="D6004" s="2" t="inlineStr">
        <is>
          <t>T40002305</t>
        </is>
      </c>
      <c r="E6004" s="2" t="inlineStr">
        <is>
          <t>MARCIO FERREIRA ALVES</t>
        </is>
      </c>
      <c r="F6004" s="2" t="n">
        <v>3083</v>
      </c>
      <c r="G6004" s="2" t="n">
        <v>80.23999999999999</v>
      </c>
      <c r="H6004" s="2" t="n">
        <v>38</v>
      </c>
      <c r="I6004" s="2" t="n">
        <v>0</v>
      </c>
      <c r="J6004" s="2" t="inlineStr">
        <is>
          <t>TERCEIRO</t>
        </is>
      </c>
    </row>
    <row r="6005">
      <c r="A6005" s="2" t="n">
        <v>8</v>
      </c>
      <c r="B6005" s="2" t="n">
        <v>7801</v>
      </c>
      <c r="C6005" s="2" t="inlineStr">
        <is>
          <t>SEPARACAO</t>
        </is>
      </c>
      <c r="D6005" s="2" t="inlineStr">
        <is>
          <t>T40002307</t>
        </is>
      </c>
      <c r="E6005" s="2" t="inlineStr">
        <is>
          <t>JAINE DE JESUS</t>
        </is>
      </c>
      <c r="F6005" s="2" t="n">
        <v>7196</v>
      </c>
      <c r="G6005" s="2" t="n">
        <v>120.46</v>
      </c>
      <c r="H6005" s="2" t="n">
        <v>60</v>
      </c>
      <c r="I6005" s="2" t="n">
        <v>0</v>
      </c>
      <c r="J6005" s="2" t="inlineStr">
        <is>
          <t>TERCEIRO</t>
        </is>
      </c>
    </row>
    <row r="6006">
      <c r="A6006" s="2" t="n">
        <v>8</v>
      </c>
      <c r="B6006" s="2" t="n">
        <v>7801</v>
      </c>
      <c r="C6006" s="2" t="inlineStr">
        <is>
          <t>SEPARACAO</t>
        </is>
      </c>
      <c r="D6006" s="2" t="inlineStr">
        <is>
          <t>T40002308</t>
        </is>
      </c>
      <c r="E6006" s="2" t="inlineStr">
        <is>
          <t>LEONARDO DOS SANTOS RICO</t>
        </is>
      </c>
      <c r="F6006" s="2" t="n">
        <v>3755</v>
      </c>
      <c r="G6006" s="2" t="n">
        <v>79.34999999999999</v>
      </c>
      <c r="H6006" s="2" t="n">
        <v>47</v>
      </c>
      <c r="I6006" s="2" t="n">
        <v>0</v>
      </c>
      <c r="J6006" s="2" t="inlineStr">
        <is>
          <t>TERCEIRO</t>
        </is>
      </c>
    </row>
    <row r="6007">
      <c r="A6007" s="2" t="n">
        <v>8</v>
      </c>
      <c r="B6007" s="2" t="n">
        <v>7801</v>
      </c>
      <c r="C6007" s="2" t="inlineStr">
        <is>
          <t>SEPARACAO</t>
        </is>
      </c>
      <c r="D6007" s="2" t="inlineStr">
        <is>
          <t>T40002309</t>
        </is>
      </c>
      <c r="E6007" s="2" t="inlineStr">
        <is>
          <t>KECHILEN FERNANDES</t>
        </is>
      </c>
      <c r="F6007" s="2" t="n">
        <v>1</v>
      </c>
      <c r="G6007" s="2" t="n">
        <v>0.59</v>
      </c>
      <c r="H6007" s="2" t="n">
        <v>2</v>
      </c>
      <c r="I6007" s="2" t="n">
        <v>0</v>
      </c>
      <c r="J6007" s="2" t="inlineStr">
        <is>
          <t>TERCEIRO</t>
        </is>
      </c>
    </row>
    <row r="6008">
      <c r="A6008" s="2" t="n">
        <v>8</v>
      </c>
      <c r="B6008" s="2" t="n">
        <v>7801</v>
      </c>
      <c r="C6008" s="2" t="inlineStr">
        <is>
          <t>SEPARACAO</t>
        </is>
      </c>
      <c r="D6008" s="2" t="inlineStr">
        <is>
          <t>T40002310</t>
        </is>
      </c>
      <c r="E6008" s="2" t="inlineStr">
        <is>
          <t>Diogo Graciliano Maia</t>
        </is>
      </c>
      <c r="F6008" s="2" t="n">
        <v>2921</v>
      </c>
      <c r="G6008" s="2" t="n">
        <v>73.84999999999999</v>
      </c>
      <c r="H6008" s="2" t="n">
        <v>40</v>
      </c>
      <c r="I6008" s="2" t="n">
        <v>0</v>
      </c>
      <c r="J6008" s="2" t="inlineStr">
        <is>
          <t>TERCEIRO</t>
        </is>
      </c>
    </row>
    <row r="6009">
      <c r="A6009" s="2" t="n">
        <v>8</v>
      </c>
      <c r="B6009" s="2" t="n">
        <v>7801</v>
      </c>
      <c r="C6009" s="2" t="inlineStr">
        <is>
          <t>SEPARACAO</t>
        </is>
      </c>
      <c r="D6009" s="2" t="inlineStr">
        <is>
          <t>T40002311</t>
        </is>
      </c>
      <c r="E6009" s="2" t="inlineStr">
        <is>
          <t>Guilherme Samuel Grilo da Silva</t>
        </is>
      </c>
      <c r="F6009" s="2" t="n">
        <v>2769</v>
      </c>
      <c r="G6009" s="2" t="n">
        <v>62.98</v>
      </c>
      <c r="H6009" s="2" t="n">
        <v>44</v>
      </c>
      <c r="I6009" s="2" t="n">
        <v>0</v>
      </c>
      <c r="J6009" s="2" t="inlineStr">
        <is>
          <t>TERCEIRO</t>
        </is>
      </c>
    </row>
    <row r="6010">
      <c r="A6010" s="2" t="n">
        <v>8</v>
      </c>
      <c r="B6010" s="2" t="n">
        <v>7801</v>
      </c>
      <c r="C6010" s="2" t="inlineStr">
        <is>
          <t>SEPARACAO</t>
        </is>
      </c>
      <c r="D6010" s="2" t="inlineStr">
        <is>
          <t>T40002312</t>
        </is>
      </c>
      <c r="E6010" s="2" t="inlineStr">
        <is>
          <t>Matheus Augusto Goncalves da Silva</t>
        </is>
      </c>
      <c r="F6010" s="2" t="n">
        <v>2462</v>
      </c>
      <c r="G6010" s="2" t="n">
        <v>63.67</v>
      </c>
      <c r="H6010" s="2" t="n">
        <v>39</v>
      </c>
      <c r="I6010" s="2" t="n">
        <v>0</v>
      </c>
      <c r="J6010" s="2" t="inlineStr">
        <is>
          <t>TERCEIRO</t>
        </is>
      </c>
    </row>
    <row r="6011">
      <c r="A6011" s="2" t="n">
        <v>8</v>
      </c>
      <c r="B6011" s="2" t="n">
        <v>7801</v>
      </c>
      <c r="C6011" s="2" t="inlineStr">
        <is>
          <t>SEPARACAO</t>
        </is>
      </c>
      <c r="D6011" s="2" t="inlineStr">
        <is>
          <t>T40002313</t>
        </is>
      </c>
      <c r="E6011" s="2" t="inlineStr">
        <is>
          <t>MAYARA DE FATIMA GONCALVES</t>
        </is>
      </c>
      <c r="F6011" s="2" t="n">
        <v>2607</v>
      </c>
      <c r="G6011" s="2" t="n">
        <v>69.73999999999999</v>
      </c>
      <c r="H6011" s="2" t="n">
        <v>37</v>
      </c>
      <c r="I6011" s="2" t="n">
        <v>0</v>
      </c>
      <c r="J6011" s="2" t="inlineStr">
        <is>
          <t>TERCEIRO</t>
        </is>
      </c>
    </row>
    <row r="6012">
      <c r="A6012" s="2" t="n">
        <v>8</v>
      </c>
      <c r="B6012" s="2" t="n">
        <v>7801</v>
      </c>
      <c r="C6012" s="2" t="inlineStr">
        <is>
          <t>SEPARACAO</t>
        </is>
      </c>
      <c r="D6012" s="2" t="inlineStr">
        <is>
          <t>T40002314</t>
        </is>
      </c>
      <c r="E6012" s="2" t="inlineStr">
        <is>
          <t>Wendell Barbosa dos Santos</t>
        </is>
      </c>
      <c r="F6012" s="2" t="n">
        <v>8036</v>
      </c>
      <c r="G6012" s="2" t="n">
        <v>126.74</v>
      </c>
      <c r="H6012" s="2" t="n">
        <v>63</v>
      </c>
      <c r="I6012" s="2" t="n">
        <v>0</v>
      </c>
      <c r="J6012" s="2" t="inlineStr">
        <is>
          <t>TERCEIRO</t>
        </is>
      </c>
    </row>
    <row r="6013">
      <c r="A6013" s="2" t="n">
        <v>8</v>
      </c>
      <c r="B6013" s="2" t="n">
        <v>7801</v>
      </c>
      <c r="C6013" s="2" t="inlineStr">
        <is>
          <t>SEPARACAO</t>
        </is>
      </c>
      <c r="D6013" s="2" t="inlineStr">
        <is>
          <t>T40002315</t>
        </is>
      </c>
      <c r="E6013" s="2" t="inlineStr">
        <is>
          <t>ERICA NUNES DA SILVA</t>
        </is>
      </c>
      <c r="F6013" s="2" t="n">
        <v>1079</v>
      </c>
      <c r="G6013" s="2" t="n">
        <v>27.54</v>
      </c>
      <c r="H6013" s="2" t="n">
        <v>39</v>
      </c>
      <c r="I6013" s="2" t="n">
        <v>0</v>
      </c>
      <c r="J6013" s="2" t="inlineStr">
        <is>
          <t>TERCEIRO</t>
        </is>
      </c>
    </row>
    <row r="6014">
      <c r="A6014" s="2" t="n">
        <v>8</v>
      </c>
      <c r="B6014" s="2" t="n">
        <v>7801</v>
      </c>
      <c r="C6014" s="2" t="inlineStr">
        <is>
          <t>SEPARACAO</t>
        </is>
      </c>
      <c r="D6014" s="2" t="inlineStr">
        <is>
          <t>T40002316</t>
        </is>
      </c>
      <c r="E6014" s="2" t="inlineStr">
        <is>
          <t>WALISON MATIAS DA SILVA</t>
        </is>
      </c>
      <c r="F6014" s="2" t="n">
        <v>5029</v>
      </c>
      <c r="G6014" s="2" t="n">
        <v>86.06999999999999</v>
      </c>
      <c r="H6014" s="2" t="n">
        <v>58</v>
      </c>
      <c r="I6014" s="2" t="n">
        <v>0</v>
      </c>
      <c r="J6014" s="2" t="inlineStr">
        <is>
          <t>TERCEIRO</t>
        </is>
      </c>
    </row>
    <row r="6015">
      <c r="A6015" s="2" t="n">
        <v>8</v>
      </c>
      <c r="B6015" s="2" t="n">
        <v>7801</v>
      </c>
      <c r="C6015" s="2" t="inlineStr">
        <is>
          <t>SEPARACAO</t>
        </is>
      </c>
      <c r="D6015" s="2" t="inlineStr">
        <is>
          <t>T40002317</t>
        </is>
      </c>
      <c r="E6015" s="2" t="inlineStr">
        <is>
          <t>FELIPE RAFAEL BENTO MARQUES</t>
        </is>
      </c>
      <c r="F6015" s="2" t="n">
        <v>3782</v>
      </c>
      <c r="G6015" s="2" t="n">
        <v>99.73999999999999</v>
      </c>
      <c r="H6015" s="2" t="n">
        <v>38</v>
      </c>
      <c r="I6015" s="2" t="n">
        <v>0</v>
      </c>
      <c r="J6015" s="2" t="inlineStr">
        <is>
          <t>TERCEIRO</t>
        </is>
      </c>
    </row>
    <row r="6016">
      <c r="A6016" s="2" t="n">
        <v>8</v>
      </c>
      <c r="B6016" s="2" t="n">
        <v>7801</v>
      </c>
      <c r="C6016" s="2" t="inlineStr">
        <is>
          <t>SEPARACAO</t>
        </is>
      </c>
      <c r="D6016" s="2" t="inlineStr">
        <is>
          <t>T40002320</t>
        </is>
      </c>
      <c r="E6016" s="2" t="inlineStr">
        <is>
          <t>IVA ELLEN DA SILVA</t>
        </is>
      </c>
      <c r="F6016" s="2" t="n">
        <v>2402</v>
      </c>
      <c r="G6016" s="2" t="n">
        <v>81.56</v>
      </c>
      <c r="H6016" s="2" t="n">
        <v>29</v>
      </c>
      <c r="I6016" s="2" t="n">
        <v>0</v>
      </c>
      <c r="J6016" s="2" t="inlineStr">
        <is>
          <t>TERCEIRO</t>
        </is>
      </c>
    </row>
    <row r="6017">
      <c r="A6017" s="2" t="n">
        <v>8</v>
      </c>
      <c r="B6017" s="2" t="n">
        <v>7801</v>
      </c>
      <c r="C6017" s="2" t="inlineStr">
        <is>
          <t>SEPARACAO</t>
        </is>
      </c>
      <c r="D6017" s="2" t="inlineStr">
        <is>
          <t>T40002321</t>
        </is>
      </c>
      <c r="E6017" s="2" t="inlineStr">
        <is>
          <t>NAYARA CRISTINA IACHITZKI BRITO</t>
        </is>
      </c>
      <c r="F6017" s="2" t="n">
        <v>5793</v>
      </c>
      <c r="G6017" s="2" t="n">
        <v>109.41</v>
      </c>
      <c r="H6017" s="2" t="n">
        <v>53</v>
      </c>
      <c r="I6017" s="2" t="n">
        <v>0</v>
      </c>
      <c r="J6017" s="2" t="inlineStr">
        <is>
          <t>TERCEIRO</t>
        </is>
      </c>
    </row>
    <row r="6018">
      <c r="A6018" s="2" t="n">
        <v>8</v>
      </c>
      <c r="B6018" s="2" t="n">
        <v>7801</v>
      </c>
      <c r="C6018" s="2" t="inlineStr">
        <is>
          <t>SEPARACAO</t>
        </is>
      </c>
      <c r="D6018" s="2" t="inlineStr">
        <is>
          <t>T40002322</t>
        </is>
      </c>
      <c r="E6018" s="2" t="inlineStr">
        <is>
          <t>SILMARA DE ARAUJO COSTA</t>
        </is>
      </c>
      <c r="F6018" s="2" t="n">
        <v>3964</v>
      </c>
      <c r="G6018" s="2" t="n">
        <v>94.98999999999999</v>
      </c>
      <c r="H6018" s="2" t="n">
        <v>42</v>
      </c>
      <c r="I6018" s="2" t="n">
        <v>0</v>
      </c>
      <c r="J6018" s="2" t="inlineStr">
        <is>
          <t>TERCEIRO</t>
        </is>
      </c>
    </row>
    <row r="6019">
      <c r="A6019" s="2" t="n">
        <v>8</v>
      </c>
      <c r="B6019" s="2" t="n">
        <v>7801</v>
      </c>
      <c r="C6019" s="2" t="inlineStr">
        <is>
          <t>SEPARACAO</t>
        </is>
      </c>
      <c r="D6019" s="2" t="inlineStr">
        <is>
          <t>T40002323</t>
        </is>
      </c>
      <c r="E6019" s="2" t="inlineStr">
        <is>
          <t>KETLIN DA SILVA ALENCAR</t>
        </is>
      </c>
      <c r="F6019" s="2" t="n">
        <v>2567</v>
      </c>
      <c r="G6019" s="2" t="n">
        <v>86.37</v>
      </c>
      <c r="H6019" s="2" t="n">
        <v>30</v>
      </c>
      <c r="I6019" s="2" t="n">
        <v>0</v>
      </c>
      <c r="J6019" s="2" t="inlineStr">
        <is>
          <t>TERCEIRO</t>
        </is>
      </c>
    </row>
    <row r="6020">
      <c r="A6020" s="2" t="n">
        <v>8</v>
      </c>
      <c r="B6020" s="2" t="n">
        <v>7801</v>
      </c>
      <c r="C6020" s="2" t="inlineStr">
        <is>
          <t>SEPARACAO</t>
        </is>
      </c>
      <c r="D6020" s="2" t="inlineStr">
        <is>
          <t>T40002325</t>
        </is>
      </c>
      <c r="E6020" s="2" t="inlineStr">
        <is>
          <t>Vinicius Matheus dos Santos</t>
        </is>
      </c>
      <c r="F6020" s="2" t="n">
        <v>5292</v>
      </c>
      <c r="G6020" s="2" t="n">
        <v>119.76</v>
      </c>
      <c r="H6020" s="2" t="n">
        <v>44</v>
      </c>
      <c r="I6020" s="2" t="n">
        <v>0</v>
      </c>
      <c r="J6020" s="2" t="inlineStr">
        <is>
          <t>TERCEIRO</t>
        </is>
      </c>
    </row>
    <row r="6021">
      <c r="A6021" s="2" t="n">
        <v>8</v>
      </c>
      <c r="B6021" s="2" t="n">
        <v>7801</v>
      </c>
      <c r="C6021" s="2" t="inlineStr">
        <is>
          <t>SEPARACAO</t>
        </is>
      </c>
      <c r="D6021" s="2" t="inlineStr">
        <is>
          <t>T40002328</t>
        </is>
      </c>
      <c r="E6021" s="2" t="inlineStr">
        <is>
          <t>ROGERIO DE MELLO MOREIRA</t>
        </is>
      </c>
      <c r="F6021" s="2" t="n">
        <v>759</v>
      </c>
      <c r="G6021" s="2" t="n">
        <v>25.89</v>
      </c>
      <c r="H6021" s="2" t="n">
        <v>29</v>
      </c>
      <c r="I6021" s="2" t="n">
        <v>0</v>
      </c>
      <c r="J6021" s="2" t="inlineStr">
        <is>
          <t>TERCEIRO</t>
        </is>
      </c>
    </row>
    <row r="6022">
      <c r="A6022" s="2" t="n">
        <v>8</v>
      </c>
      <c r="B6022" s="2" t="n">
        <v>7801</v>
      </c>
      <c r="C6022" s="2" t="inlineStr">
        <is>
          <t>SEPARACAO</t>
        </is>
      </c>
      <c r="D6022" s="2" t="inlineStr">
        <is>
          <t>T40002329</t>
        </is>
      </c>
      <c r="E6022" s="2" t="inlineStr">
        <is>
          <t>YOUSSEF EL HAMMOUTI</t>
        </is>
      </c>
      <c r="F6022" s="2" t="n">
        <v>2820</v>
      </c>
      <c r="G6022" s="2" t="n">
        <v>143.44</v>
      </c>
      <c r="H6022" s="2" t="n">
        <v>20</v>
      </c>
      <c r="I6022" s="2" t="n">
        <v>0</v>
      </c>
      <c r="J6022" s="2" t="inlineStr">
        <is>
          <t>TERCEIRO</t>
        </is>
      </c>
    </row>
    <row r="6023">
      <c r="A6023" s="2" t="n">
        <v>8</v>
      </c>
      <c r="B6023" s="2" t="n">
        <v>7801</v>
      </c>
      <c r="C6023" s="2" t="inlineStr">
        <is>
          <t>SEPARACAO</t>
        </is>
      </c>
      <c r="D6023" s="2" t="inlineStr">
        <is>
          <t>T40002330</t>
        </is>
      </c>
      <c r="E6023" s="2" t="inlineStr">
        <is>
          <t>ANDRE LUIS DE MELLO DANIELLI</t>
        </is>
      </c>
      <c r="F6023" s="2" t="n">
        <v>132</v>
      </c>
      <c r="G6023" s="2" t="n">
        <v>6.41</v>
      </c>
      <c r="H6023" s="2" t="n">
        <v>21</v>
      </c>
      <c r="I6023" s="2" t="n">
        <v>0</v>
      </c>
      <c r="J6023" s="2" t="inlineStr">
        <is>
          <t>TERCEIRO</t>
        </is>
      </c>
    </row>
    <row r="6024">
      <c r="A6024" s="2" t="n">
        <v>8</v>
      </c>
      <c r="B6024" s="2" t="n">
        <v>7801</v>
      </c>
      <c r="C6024" s="2" t="inlineStr">
        <is>
          <t>SEPARACAO</t>
        </is>
      </c>
      <c r="D6024" s="2" t="inlineStr">
        <is>
          <t>T40002332</t>
        </is>
      </c>
      <c r="E6024" s="2" t="inlineStr">
        <is>
          <t>Mattheus Ribeiro Adauto</t>
        </is>
      </c>
      <c r="F6024" s="2" t="n">
        <v>743</v>
      </c>
      <c r="G6024" s="2" t="n">
        <v>22.36</v>
      </c>
      <c r="H6024" s="2" t="n">
        <v>33</v>
      </c>
      <c r="I6024" s="2" t="n">
        <v>0</v>
      </c>
      <c r="J6024" s="2" t="inlineStr">
        <is>
          <t>TERCEIRO</t>
        </is>
      </c>
    </row>
    <row r="6025">
      <c r="A6025" s="2" t="n">
        <v>8</v>
      </c>
      <c r="B6025" s="2" t="n">
        <v>7801</v>
      </c>
      <c r="C6025" s="2" t="inlineStr">
        <is>
          <t>SEPARACAO</t>
        </is>
      </c>
      <c r="D6025" s="2" t="inlineStr">
        <is>
          <t>T40002333</t>
        </is>
      </c>
      <c r="E6025" s="2" t="inlineStr">
        <is>
          <t>SANDRO APARECIDO RIBEIRO DOS SANTOS</t>
        </is>
      </c>
      <c r="F6025" s="2" t="n">
        <v>6996</v>
      </c>
      <c r="G6025" s="2" t="n">
        <v>140.34</v>
      </c>
      <c r="H6025" s="2" t="n">
        <v>50</v>
      </c>
      <c r="I6025" s="2" t="n">
        <v>0</v>
      </c>
      <c r="J6025" s="2" t="inlineStr">
        <is>
          <t>TERCEIRO</t>
        </is>
      </c>
    </row>
    <row r="6026">
      <c r="A6026" s="2" t="n">
        <v>8</v>
      </c>
      <c r="B6026" s="2" t="n">
        <v>7801</v>
      </c>
      <c r="C6026" s="2" t="inlineStr">
        <is>
          <t>SEPARACAO</t>
        </is>
      </c>
      <c r="D6026" s="2" t="inlineStr">
        <is>
          <t>T40002334</t>
        </is>
      </c>
      <c r="E6026" s="2" t="inlineStr">
        <is>
          <t>MAURICIO DE OLIVEIRA</t>
        </is>
      </c>
      <c r="F6026" s="2" t="n">
        <v>198</v>
      </c>
      <c r="G6026" s="2" t="n">
        <v>15.19</v>
      </c>
      <c r="H6026" s="2" t="n">
        <v>13</v>
      </c>
      <c r="I6026" s="2" t="n">
        <v>0</v>
      </c>
      <c r="J6026" s="2" t="inlineStr">
        <is>
          <t>TERCEIRO</t>
        </is>
      </c>
    </row>
    <row r="6027">
      <c r="A6027" s="2" t="n">
        <v>8</v>
      </c>
      <c r="B6027" s="2" t="n">
        <v>7801</v>
      </c>
      <c r="C6027" s="2" t="inlineStr">
        <is>
          <t>SEPARACAO</t>
        </is>
      </c>
      <c r="D6027" s="2" t="inlineStr">
        <is>
          <t>T40002335</t>
        </is>
      </c>
      <c r="E6027" s="2" t="inlineStr">
        <is>
          <t>KEVIN JHONATHAN DE LIMA REIS VILELA</t>
        </is>
      </c>
      <c r="F6027" s="2" t="n">
        <v>4321</v>
      </c>
      <c r="G6027" s="2" t="n">
        <v>86.04000000000001</v>
      </c>
      <c r="H6027" s="2" t="n">
        <v>50</v>
      </c>
      <c r="I6027" s="2" t="n">
        <v>0</v>
      </c>
      <c r="J6027" s="2" t="inlineStr">
        <is>
          <t>TERCEIRO</t>
        </is>
      </c>
    </row>
    <row r="6028">
      <c r="A6028" s="2" t="n">
        <v>8</v>
      </c>
      <c r="B6028" s="2" t="n">
        <v>7801</v>
      </c>
      <c r="C6028" s="2" t="inlineStr">
        <is>
          <t>SEPARACAO</t>
        </is>
      </c>
      <c r="D6028" s="2" t="inlineStr">
        <is>
          <t>T40002336</t>
        </is>
      </c>
      <c r="E6028" s="2" t="inlineStr">
        <is>
          <t>ROBSON SOUZA DE OLIVEIRA</t>
        </is>
      </c>
      <c r="F6028" s="2" t="n">
        <v>6603</v>
      </c>
      <c r="G6028" s="2" t="n">
        <v>126.13</v>
      </c>
      <c r="H6028" s="2" t="n">
        <v>52</v>
      </c>
      <c r="I6028" s="2" t="n">
        <v>0</v>
      </c>
      <c r="J6028" s="2" t="inlineStr">
        <is>
          <t>TERCEIRO</t>
        </is>
      </c>
    </row>
    <row r="6029">
      <c r="A6029" s="2" t="n">
        <v>8</v>
      </c>
      <c r="B6029" s="2" t="n">
        <v>7801</v>
      </c>
      <c r="C6029" s="2" t="inlineStr">
        <is>
          <t>SEPARACAO</t>
        </is>
      </c>
      <c r="D6029" s="2" t="inlineStr">
        <is>
          <t>T40002337</t>
        </is>
      </c>
      <c r="E6029" s="2" t="inlineStr">
        <is>
          <t>ANTONIO DANILO GIL DE CAMARGO</t>
        </is>
      </c>
      <c r="F6029" s="2" t="n">
        <v>2319</v>
      </c>
      <c r="G6029" s="2" t="n">
        <v>79.98999999999999</v>
      </c>
      <c r="H6029" s="2" t="n">
        <v>29</v>
      </c>
      <c r="I6029" s="2" t="n">
        <v>0</v>
      </c>
      <c r="J6029" s="2" t="inlineStr">
        <is>
          <t>TERCEIRO</t>
        </is>
      </c>
    </row>
    <row r="6030">
      <c r="A6030" s="2" t="n">
        <v>8</v>
      </c>
      <c r="B6030" s="2" t="n">
        <v>7801</v>
      </c>
      <c r="C6030" s="2" t="inlineStr">
        <is>
          <t>SEPARACAO</t>
        </is>
      </c>
      <c r="D6030" s="2" t="inlineStr">
        <is>
          <t>T40002339</t>
        </is>
      </c>
      <c r="E6030" s="2" t="inlineStr">
        <is>
          <t>Thiago Victor Ferreira Pinto</t>
        </is>
      </c>
      <c r="F6030" s="2" t="n">
        <v>86</v>
      </c>
      <c r="G6030" s="2" t="n">
        <v>1.29</v>
      </c>
      <c r="H6030" s="2" t="n">
        <v>67</v>
      </c>
      <c r="I6030" s="2" t="n">
        <v>0</v>
      </c>
      <c r="J6030" s="2" t="inlineStr">
        <is>
          <t>TERCEIRO</t>
        </is>
      </c>
    </row>
    <row r="6031">
      <c r="A6031" s="2" t="n">
        <v>8</v>
      </c>
      <c r="B6031" s="2" t="n">
        <v>7801</v>
      </c>
      <c r="C6031" s="2" t="inlineStr">
        <is>
          <t>SEPARACAO</t>
        </is>
      </c>
      <c r="D6031" s="2" t="inlineStr">
        <is>
          <t>T40002341</t>
        </is>
      </c>
      <c r="E6031" s="2" t="inlineStr">
        <is>
          <t>PAULO CESAR DE FREITAS</t>
        </is>
      </c>
      <c r="F6031" s="2" t="n">
        <v>3863</v>
      </c>
      <c r="G6031" s="2" t="n">
        <v>66.63</v>
      </c>
      <c r="H6031" s="2" t="n">
        <v>58</v>
      </c>
      <c r="I6031" s="2" t="n">
        <v>0</v>
      </c>
      <c r="J6031" s="2" t="inlineStr">
        <is>
          <t>TERCEIRO</t>
        </is>
      </c>
    </row>
    <row r="6032">
      <c r="A6032" s="2" t="n">
        <v>8</v>
      </c>
      <c r="B6032" s="2" t="n">
        <v>7801</v>
      </c>
      <c r="C6032" s="2" t="inlineStr">
        <is>
          <t>SEPARACAO</t>
        </is>
      </c>
      <c r="D6032" s="2" t="inlineStr">
        <is>
          <t>T40002342</t>
        </is>
      </c>
      <c r="E6032" s="2" t="inlineStr">
        <is>
          <t>THIAGO ALLAN SANTANA</t>
        </is>
      </c>
      <c r="F6032" s="2" t="n">
        <v>4178</v>
      </c>
      <c r="G6032" s="2" t="n">
        <v>124.58</v>
      </c>
      <c r="H6032" s="2" t="n">
        <v>34</v>
      </c>
      <c r="I6032" s="2" t="n">
        <v>0</v>
      </c>
      <c r="J6032" s="2" t="inlineStr">
        <is>
          <t>TERCEIRO</t>
        </is>
      </c>
    </row>
    <row r="6033">
      <c r="A6033" s="2" t="n">
        <v>8</v>
      </c>
      <c r="B6033" s="2" t="n">
        <v>7801</v>
      </c>
      <c r="C6033" s="2" t="inlineStr">
        <is>
          <t>SEPARACAO</t>
        </is>
      </c>
      <c r="D6033" s="2" t="inlineStr">
        <is>
          <t>T40002343</t>
        </is>
      </c>
      <c r="E6033" s="2" t="inlineStr">
        <is>
          <t>VALDERICE LIMA DA SILVA</t>
        </is>
      </c>
      <c r="F6033" s="2" t="n">
        <v>1969</v>
      </c>
      <c r="G6033" s="2" t="n">
        <v>61.24</v>
      </c>
      <c r="H6033" s="2" t="n">
        <v>32</v>
      </c>
      <c r="I6033" s="2" t="n">
        <v>0</v>
      </c>
      <c r="J6033" s="2" t="inlineStr">
        <is>
          <t>TERCEIRO</t>
        </is>
      </c>
    </row>
    <row r="6034">
      <c r="A6034" s="2" t="n">
        <v>8</v>
      </c>
      <c r="B6034" s="2" t="n">
        <v>7801</v>
      </c>
      <c r="C6034" s="2" t="inlineStr">
        <is>
          <t>SEPARACAO</t>
        </is>
      </c>
      <c r="D6034" s="2" t="inlineStr">
        <is>
          <t>T40002344</t>
        </is>
      </c>
      <c r="E6034" s="2" t="inlineStr">
        <is>
          <t>IGOR RODRIGUES OLIVEIRA BARROS</t>
        </is>
      </c>
      <c r="F6034" s="2" t="n">
        <v>222</v>
      </c>
      <c r="G6034" s="2" t="n">
        <v>9.68</v>
      </c>
      <c r="H6034" s="2" t="n">
        <v>23</v>
      </c>
      <c r="I6034" s="2" t="n">
        <v>0</v>
      </c>
      <c r="J6034" s="2" t="inlineStr">
        <is>
          <t>TERCEIRO</t>
        </is>
      </c>
    </row>
    <row r="6035">
      <c r="A6035" s="2" t="n">
        <v>8</v>
      </c>
      <c r="B6035" s="2" t="n">
        <v>7801</v>
      </c>
      <c r="C6035" s="2" t="inlineStr">
        <is>
          <t>SEPARACAO</t>
        </is>
      </c>
      <c r="D6035" s="2" t="inlineStr">
        <is>
          <t>T40002345</t>
        </is>
      </c>
      <c r="E6035" s="2" t="inlineStr">
        <is>
          <t>PAULO ROBERTO DOS SANTOS</t>
        </is>
      </c>
      <c r="F6035" s="2" t="n">
        <v>42</v>
      </c>
      <c r="G6035" s="2" t="n">
        <v>1.54</v>
      </c>
      <c r="H6035" s="2" t="n">
        <v>27</v>
      </c>
      <c r="I6035" s="2" t="n">
        <v>0</v>
      </c>
      <c r="J6035" s="2" t="inlineStr">
        <is>
          <t>TERCEIRO</t>
        </is>
      </c>
    </row>
    <row r="6036">
      <c r="A6036" s="2" t="n">
        <v>8</v>
      </c>
      <c r="B6036" s="2" t="n">
        <v>7801</v>
      </c>
      <c r="C6036" s="2" t="inlineStr">
        <is>
          <t>SEPARACAO</t>
        </is>
      </c>
      <c r="D6036" s="2" t="inlineStr">
        <is>
          <t>T40002346</t>
        </is>
      </c>
      <c r="E6036" s="2" t="inlineStr">
        <is>
          <t>CARLOS ROBERTO NASCIMENTO</t>
        </is>
      </c>
      <c r="F6036" s="2" t="n">
        <v>2653</v>
      </c>
      <c r="G6036" s="2" t="n">
        <v>60.91</v>
      </c>
      <c r="H6036" s="2" t="n">
        <v>44</v>
      </c>
      <c r="I6036" s="2" t="n">
        <v>0</v>
      </c>
      <c r="J6036" s="2" t="inlineStr">
        <is>
          <t>TERCEIRO</t>
        </is>
      </c>
    </row>
    <row r="6037">
      <c r="A6037" s="2" t="n">
        <v>8</v>
      </c>
      <c r="B6037" s="2" t="n">
        <v>7801</v>
      </c>
      <c r="C6037" s="2" t="inlineStr">
        <is>
          <t>SEPARACAO</t>
        </is>
      </c>
      <c r="D6037" s="2" t="inlineStr">
        <is>
          <t>T40002347</t>
        </is>
      </c>
      <c r="E6037" s="2" t="inlineStr">
        <is>
          <t>KAIQUE AZEVEDO</t>
        </is>
      </c>
      <c r="F6037" s="2" t="n">
        <v>1168</v>
      </c>
      <c r="G6037" s="2" t="n">
        <v>33</v>
      </c>
      <c r="H6037" s="2" t="n">
        <v>35</v>
      </c>
      <c r="I6037" s="2" t="n">
        <v>0</v>
      </c>
      <c r="J6037" s="2" t="inlineStr">
        <is>
          <t>TERCEIRO</t>
        </is>
      </c>
    </row>
    <row r="6038">
      <c r="A6038" s="2" t="n">
        <v>8</v>
      </c>
      <c r="B6038" s="2" t="n">
        <v>7801</v>
      </c>
      <c r="C6038" s="2" t="inlineStr">
        <is>
          <t>SEPARACAO</t>
        </is>
      </c>
      <c r="D6038" s="2" t="inlineStr">
        <is>
          <t>T40002348</t>
        </is>
      </c>
      <c r="E6038" s="2" t="inlineStr">
        <is>
          <t>LUCAS GABRIEL ARAUJO</t>
        </is>
      </c>
      <c r="F6038" s="2" t="n">
        <v>4111</v>
      </c>
      <c r="G6038" s="2" t="n">
        <v>60.13</v>
      </c>
      <c r="H6038" s="2" t="n">
        <v>68</v>
      </c>
      <c r="I6038" s="2" t="n">
        <v>0</v>
      </c>
      <c r="J6038" s="2" t="inlineStr">
        <is>
          <t>TERCEIRO</t>
        </is>
      </c>
    </row>
    <row r="6039">
      <c r="A6039" s="2" t="n">
        <v>8</v>
      </c>
      <c r="B6039" s="2" t="n">
        <v>7801</v>
      </c>
      <c r="C6039" s="2" t="inlineStr">
        <is>
          <t>SEPARACAO</t>
        </is>
      </c>
      <c r="D6039" s="2" t="inlineStr">
        <is>
          <t>T40002349</t>
        </is>
      </c>
      <c r="E6039" s="2" t="inlineStr">
        <is>
          <t>MARCIA FELIPE DOS SANTOS</t>
        </is>
      </c>
      <c r="F6039" s="2" t="n">
        <v>2658</v>
      </c>
      <c r="G6039" s="2" t="n">
        <v>60.2</v>
      </c>
      <c r="H6039" s="2" t="n">
        <v>44</v>
      </c>
      <c r="I6039" s="2" t="n">
        <v>0</v>
      </c>
      <c r="J6039" s="2" t="inlineStr">
        <is>
          <t>TERCEIRO</t>
        </is>
      </c>
    </row>
    <row r="6040">
      <c r="A6040" s="2" t="n">
        <v>8</v>
      </c>
      <c r="B6040" s="2" t="n">
        <v>7801</v>
      </c>
      <c r="C6040" s="2" t="inlineStr">
        <is>
          <t>SEPARACAO</t>
        </is>
      </c>
      <c r="D6040" s="2" t="inlineStr">
        <is>
          <t>T40002350</t>
        </is>
      </c>
      <c r="E6040" s="2" t="inlineStr">
        <is>
          <t>FLORENCE DE GLECE</t>
        </is>
      </c>
      <c r="F6040" s="2" t="n">
        <v>3256</v>
      </c>
      <c r="G6040" s="2" t="n">
        <v>87.02</v>
      </c>
      <c r="H6040" s="2" t="n">
        <v>37</v>
      </c>
      <c r="I6040" s="2" t="n">
        <v>0</v>
      </c>
      <c r="J6040" s="2" t="inlineStr">
        <is>
          <t>TERCEIRO</t>
        </is>
      </c>
    </row>
    <row r="6041">
      <c r="A6041" s="2" t="n">
        <v>8</v>
      </c>
      <c r="B6041" s="2" t="n">
        <v>7801</v>
      </c>
      <c r="C6041" s="2" t="inlineStr">
        <is>
          <t>SEPARACAO</t>
        </is>
      </c>
      <c r="D6041" s="2" t="inlineStr">
        <is>
          <t>T40002351</t>
        </is>
      </c>
      <c r="E6041" s="2" t="inlineStr">
        <is>
          <t>DANIELE FERREIRA BATISTA</t>
        </is>
      </c>
      <c r="F6041" s="2" t="n">
        <v>2847</v>
      </c>
      <c r="G6041" s="2" t="n">
        <v>94.39</v>
      </c>
      <c r="H6041" s="2" t="n">
        <v>30</v>
      </c>
      <c r="I6041" s="2" t="n">
        <v>0</v>
      </c>
      <c r="J6041" s="2" t="inlineStr">
        <is>
          <t>TERCEIRO</t>
        </is>
      </c>
    </row>
    <row r="6042">
      <c r="A6042" s="2" t="n">
        <v>8</v>
      </c>
      <c r="B6042" s="2" t="n">
        <v>7801</v>
      </c>
      <c r="C6042" s="2" t="inlineStr">
        <is>
          <t>SEPARACAO</t>
        </is>
      </c>
      <c r="D6042" s="2" t="inlineStr">
        <is>
          <t>T40002352</t>
        </is>
      </c>
      <c r="E6042" s="2" t="inlineStr">
        <is>
          <t>RONEILSON ROCHA</t>
        </is>
      </c>
      <c r="F6042" s="2" t="n">
        <v>2785</v>
      </c>
      <c r="G6042" s="2" t="n">
        <v>63.58</v>
      </c>
      <c r="H6042" s="2" t="n">
        <v>44</v>
      </c>
      <c r="I6042" s="2" t="n">
        <v>0</v>
      </c>
      <c r="J6042" s="2" t="inlineStr">
        <is>
          <t>TERCEIRO</t>
        </is>
      </c>
    </row>
    <row r="6043">
      <c r="A6043" s="2" t="n">
        <v>8</v>
      </c>
      <c r="B6043" s="2" t="n">
        <v>7801</v>
      </c>
      <c r="C6043" s="2" t="inlineStr">
        <is>
          <t>SEPARACAO</t>
        </is>
      </c>
      <c r="D6043" s="2" t="inlineStr">
        <is>
          <t>T40002353</t>
        </is>
      </c>
      <c r="E6043" s="2" t="inlineStr">
        <is>
          <t>Ricardo Batista da Silva</t>
        </is>
      </c>
      <c r="F6043" s="2" t="n">
        <v>8702</v>
      </c>
      <c r="G6043" s="2" t="n">
        <v>106.77</v>
      </c>
      <c r="H6043" s="2" t="n">
        <v>82</v>
      </c>
      <c r="I6043" s="2" t="n">
        <v>0</v>
      </c>
      <c r="J6043" s="2" t="inlineStr">
        <is>
          <t>TERCEIRO</t>
        </is>
      </c>
    </row>
    <row r="6044">
      <c r="A6044" s="2" t="n">
        <v>8</v>
      </c>
      <c r="B6044" s="2" t="n">
        <v>7801</v>
      </c>
      <c r="C6044" s="2" t="inlineStr">
        <is>
          <t>SEPARACAO</t>
        </is>
      </c>
      <c r="D6044" s="2" t="inlineStr">
        <is>
          <t>T40002354</t>
        </is>
      </c>
      <c r="E6044" s="2" t="inlineStr">
        <is>
          <t>Joao Vitor Barreto e Silva</t>
        </is>
      </c>
      <c r="F6044" s="2" t="n">
        <v>1283</v>
      </c>
      <c r="G6044" s="2" t="n">
        <v>38.16</v>
      </c>
      <c r="H6044" s="2" t="n">
        <v>34</v>
      </c>
      <c r="I6044" s="2" t="n">
        <v>0</v>
      </c>
      <c r="J6044" s="2" t="inlineStr">
        <is>
          <t>TERCEIRO</t>
        </is>
      </c>
    </row>
    <row r="6045">
      <c r="A6045" s="2" t="n">
        <v>8</v>
      </c>
      <c r="B6045" s="2" t="n">
        <v>7801</v>
      </c>
      <c r="C6045" s="2" t="inlineStr">
        <is>
          <t>SEPARACAO</t>
        </is>
      </c>
      <c r="D6045" s="2" t="inlineStr">
        <is>
          <t>T40002355</t>
        </is>
      </c>
      <c r="E6045" s="2" t="inlineStr">
        <is>
          <t>Beatriz Nascimento dos Santos</t>
        </is>
      </c>
      <c r="F6045" s="2" t="n">
        <v>1044</v>
      </c>
      <c r="G6045" s="2" t="n">
        <v>39.2</v>
      </c>
      <c r="H6045" s="2" t="n">
        <v>27</v>
      </c>
      <c r="I6045" s="2" t="n">
        <v>0</v>
      </c>
      <c r="J6045" s="2" t="inlineStr">
        <is>
          <t>TERCEIRO</t>
        </is>
      </c>
    </row>
    <row r="6046">
      <c r="A6046" s="2" t="n">
        <v>8</v>
      </c>
      <c r="B6046" s="2" t="n">
        <v>7801</v>
      </c>
      <c r="C6046" s="2" t="inlineStr">
        <is>
          <t>SEPARACAO</t>
        </is>
      </c>
      <c r="D6046" s="2" t="inlineStr">
        <is>
          <t>T40002356</t>
        </is>
      </c>
      <c r="E6046" s="2" t="inlineStr">
        <is>
          <t>Mariana da Silva Borges</t>
        </is>
      </c>
      <c r="F6046" s="2" t="n">
        <v>1145</v>
      </c>
      <c r="G6046" s="2" t="n">
        <v>29.52</v>
      </c>
      <c r="H6046" s="2" t="n">
        <v>39</v>
      </c>
      <c r="I6046" s="2" t="n">
        <v>0</v>
      </c>
      <c r="J6046" s="2" t="inlineStr">
        <is>
          <t>TERCEIRO</t>
        </is>
      </c>
    </row>
    <row r="6047">
      <c r="A6047" s="2" t="n">
        <v>8</v>
      </c>
      <c r="B6047" s="2" t="n">
        <v>7801</v>
      </c>
      <c r="C6047" s="2" t="inlineStr">
        <is>
          <t>SEPARACAO</t>
        </is>
      </c>
      <c r="D6047" s="2" t="inlineStr">
        <is>
          <t>T40002359</t>
        </is>
      </c>
      <c r="E6047" s="2" t="inlineStr">
        <is>
          <t>Welhington Santana dos Santos</t>
        </is>
      </c>
      <c r="F6047" s="2" t="n">
        <v>2115</v>
      </c>
      <c r="G6047" s="2" t="n">
        <v>46.98</v>
      </c>
      <c r="H6047" s="2" t="n">
        <v>45</v>
      </c>
      <c r="I6047" s="2" t="n">
        <v>0</v>
      </c>
      <c r="J6047" s="2" t="inlineStr">
        <is>
          <t>TERCEIRO</t>
        </is>
      </c>
    </row>
    <row r="6048">
      <c r="A6048" s="2" t="n">
        <v>8</v>
      </c>
      <c r="B6048" s="2" t="n">
        <v>7801</v>
      </c>
      <c r="C6048" s="2" t="inlineStr">
        <is>
          <t>SEPARACAO</t>
        </is>
      </c>
      <c r="D6048" s="2" t="inlineStr">
        <is>
          <t>T40002360</t>
        </is>
      </c>
      <c r="E6048" s="2" t="inlineStr">
        <is>
          <t>Zenilda da Silva Sampaio</t>
        </is>
      </c>
      <c r="F6048" s="2" t="n">
        <v>2588</v>
      </c>
      <c r="G6048" s="2" t="n">
        <v>69.70999999999999</v>
      </c>
      <c r="H6048" s="2" t="n">
        <v>37</v>
      </c>
      <c r="I6048" s="2" t="n">
        <v>0</v>
      </c>
      <c r="J6048" s="2" t="inlineStr">
        <is>
          <t>TERCEIRO</t>
        </is>
      </c>
    </row>
    <row r="6049">
      <c r="A6049" s="2" t="n">
        <v>8</v>
      </c>
      <c r="B6049" s="2" t="n">
        <v>7801</v>
      </c>
      <c r="C6049" s="2" t="inlineStr">
        <is>
          <t>SEPARACAO</t>
        </is>
      </c>
      <c r="D6049" s="2" t="inlineStr">
        <is>
          <t>T40002363</t>
        </is>
      </c>
      <c r="E6049" s="2" t="inlineStr">
        <is>
          <t>LUANDERSON GABRYEL DA SILVA</t>
        </is>
      </c>
      <c r="F6049" s="2" t="n">
        <v>1004</v>
      </c>
      <c r="G6049" s="2" t="n">
        <v>39.1</v>
      </c>
      <c r="H6049" s="2" t="n">
        <v>26</v>
      </c>
      <c r="I6049" s="2" t="n">
        <v>0</v>
      </c>
      <c r="J6049" s="2" t="inlineStr">
        <is>
          <t>TERCEIRO</t>
        </is>
      </c>
    </row>
    <row r="6050">
      <c r="A6050" s="2" t="n">
        <v>8</v>
      </c>
      <c r="B6050" s="2" t="n">
        <v>7801</v>
      </c>
      <c r="C6050" s="2" t="inlineStr">
        <is>
          <t>SEPARACAO</t>
        </is>
      </c>
      <c r="D6050" s="2" t="inlineStr">
        <is>
          <t>T40002364</t>
        </is>
      </c>
      <c r="E6050" s="2" t="inlineStr">
        <is>
          <t>MARCEL DE ALMEIDA DELMIRO DA SILVA</t>
        </is>
      </c>
      <c r="F6050" s="2" t="n">
        <v>1961</v>
      </c>
      <c r="G6050" s="2" t="n">
        <v>55.4</v>
      </c>
      <c r="H6050" s="2" t="n">
        <v>35</v>
      </c>
      <c r="I6050" s="2" t="n">
        <v>0</v>
      </c>
      <c r="J6050" s="2" t="inlineStr">
        <is>
          <t>TERCEIRO</t>
        </is>
      </c>
    </row>
    <row r="6051">
      <c r="A6051" s="2" t="n">
        <v>8</v>
      </c>
      <c r="B6051" s="2" t="n">
        <v>7801</v>
      </c>
      <c r="C6051" s="2" t="inlineStr">
        <is>
          <t>SEPARACAO</t>
        </is>
      </c>
      <c r="D6051" s="2" t="inlineStr">
        <is>
          <t>T40002365</t>
        </is>
      </c>
      <c r="E6051" s="2" t="inlineStr">
        <is>
          <t>WALKISTON GAMA</t>
        </is>
      </c>
      <c r="F6051" s="2" t="n">
        <v>1004</v>
      </c>
      <c r="G6051" s="2" t="n">
        <v>22.71</v>
      </c>
      <c r="H6051" s="2" t="n">
        <v>44</v>
      </c>
      <c r="I6051" s="2" t="n">
        <v>0</v>
      </c>
      <c r="J6051" s="2" t="inlineStr">
        <is>
          <t>TERCEIRO</t>
        </is>
      </c>
    </row>
    <row r="6052">
      <c r="A6052" s="2" t="n">
        <v>8</v>
      </c>
      <c r="B6052" s="2" t="n">
        <v>7801</v>
      </c>
      <c r="C6052" s="2" t="inlineStr">
        <is>
          <t>SEPARACAO</t>
        </is>
      </c>
      <c r="D6052" s="2" t="inlineStr">
        <is>
          <t>T40002366</t>
        </is>
      </c>
      <c r="E6052" s="2" t="inlineStr">
        <is>
          <t>JONATHAN HENRIQUE</t>
        </is>
      </c>
      <c r="F6052" s="2" t="n">
        <v>2626</v>
      </c>
      <c r="G6052" s="2" t="n">
        <v>66.87</v>
      </c>
      <c r="H6052" s="2" t="n">
        <v>39</v>
      </c>
      <c r="I6052" s="2" t="n">
        <v>0</v>
      </c>
      <c r="J6052" s="2" t="inlineStr">
        <is>
          <t>TERCEIRO</t>
        </is>
      </c>
    </row>
    <row r="6053">
      <c r="A6053" s="2" t="n">
        <v>8</v>
      </c>
      <c r="B6053" s="2" t="n">
        <v>7801</v>
      </c>
      <c r="C6053" s="2" t="inlineStr">
        <is>
          <t>SEPARACAO</t>
        </is>
      </c>
      <c r="D6053" s="2" t="inlineStr">
        <is>
          <t>T40002367</t>
        </is>
      </c>
      <c r="E6053" s="2" t="inlineStr">
        <is>
          <t>HERIK MARQUES</t>
        </is>
      </c>
      <c r="F6053" s="2" t="n">
        <v>3043</v>
      </c>
      <c r="G6053" s="2" t="n">
        <v>73.91</v>
      </c>
      <c r="H6053" s="2" t="n">
        <v>41</v>
      </c>
      <c r="I6053" s="2" t="n">
        <v>0</v>
      </c>
      <c r="J6053" s="2" t="inlineStr">
        <is>
          <t>TERCEIRO</t>
        </is>
      </c>
    </row>
    <row r="6054">
      <c r="A6054" s="2" t="n">
        <v>8</v>
      </c>
      <c r="B6054" s="2" t="n">
        <v>7801</v>
      </c>
      <c r="C6054" s="2" t="inlineStr">
        <is>
          <t>SEPARACAO</t>
        </is>
      </c>
      <c r="D6054" s="2" t="inlineStr">
        <is>
          <t>T40002368</t>
        </is>
      </c>
      <c r="E6054" s="2" t="inlineStr">
        <is>
          <t>REGINA DE OLIVEIRA</t>
        </is>
      </c>
      <c r="F6054" s="2" t="n">
        <v>4544</v>
      </c>
      <c r="G6054" s="2" t="n">
        <v>79.86</v>
      </c>
      <c r="H6054" s="2" t="n">
        <v>57</v>
      </c>
      <c r="I6054" s="2" t="n">
        <v>0</v>
      </c>
      <c r="J6054" s="2" t="inlineStr">
        <is>
          <t>TERCEIRO</t>
        </is>
      </c>
    </row>
    <row r="6055">
      <c r="A6055" s="2" t="n">
        <v>8</v>
      </c>
      <c r="B6055" s="2" t="n">
        <v>7801</v>
      </c>
      <c r="C6055" s="2" t="inlineStr">
        <is>
          <t>SEPARACAO</t>
        </is>
      </c>
      <c r="D6055" s="2" t="inlineStr">
        <is>
          <t>T40002369</t>
        </is>
      </c>
      <c r="E6055" s="2" t="inlineStr">
        <is>
          <t>KAUE MANOEL DA SILVA</t>
        </is>
      </c>
      <c r="F6055" s="2" t="n">
        <v>736</v>
      </c>
      <c r="G6055" s="2" t="n">
        <v>25</v>
      </c>
      <c r="H6055" s="2" t="n">
        <v>29</v>
      </c>
      <c r="I6055" s="2" t="n">
        <v>0</v>
      </c>
      <c r="J6055" s="2" t="inlineStr">
        <is>
          <t>TERCEIRO</t>
        </is>
      </c>
    </row>
    <row r="6056">
      <c r="A6056" s="2" t="n">
        <v>8</v>
      </c>
      <c r="B6056" s="2" t="n">
        <v>7801</v>
      </c>
      <c r="C6056" s="2" t="inlineStr">
        <is>
          <t>SEPARACAO</t>
        </is>
      </c>
      <c r="D6056" s="2" t="inlineStr">
        <is>
          <t>T40002370</t>
        </is>
      </c>
      <c r="E6056" s="2" t="inlineStr">
        <is>
          <t>RUDY PACCELY</t>
        </is>
      </c>
      <c r="F6056" s="2" t="n">
        <v>5787</v>
      </c>
      <c r="G6056" s="2" t="n">
        <v>72.61</v>
      </c>
      <c r="H6056" s="2" t="n">
        <v>80</v>
      </c>
      <c r="I6056" s="2" t="n">
        <v>0</v>
      </c>
      <c r="J6056" s="2" t="inlineStr">
        <is>
          <t>TERCEIRO</t>
        </is>
      </c>
    </row>
    <row r="6057">
      <c r="A6057" s="2" t="n">
        <v>8</v>
      </c>
      <c r="B6057" s="2" t="n">
        <v>7801</v>
      </c>
      <c r="C6057" s="2" t="inlineStr">
        <is>
          <t>SEPARACAO</t>
        </is>
      </c>
      <c r="D6057" s="2" t="inlineStr">
        <is>
          <t>T40002371</t>
        </is>
      </c>
      <c r="E6057" s="2" t="inlineStr">
        <is>
          <t>Heberton dos Santos Carnalho.</t>
        </is>
      </c>
      <c r="F6057" s="2" t="n">
        <v>6083</v>
      </c>
      <c r="G6057" s="2" t="n">
        <v>105.06</v>
      </c>
      <c r="H6057" s="2" t="n">
        <v>58</v>
      </c>
      <c r="I6057" s="2" t="n">
        <v>0</v>
      </c>
      <c r="J6057" s="2" t="inlineStr">
        <is>
          <t>TERCEIRO</t>
        </is>
      </c>
    </row>
    <row r="6058">
      <c r="A6058" s="2" t="n">
        <v>8</v>
      </c>
      <c r="B6058" s="2" t="n">
        <v>7801</v>
      </c>
      <c r="C6058" s="2" t="inlineStr">
        <is>
          <t>SEPARACAO</t>
        </is>
      </c>
      <c r="D6058" s="2" t="inlineStr">
        <is>
          <t>T40002372</t>
        </is>
      </c>
      <c r="E6058" s="2" t="inlineStr">
        <is>
          <t>DIEGO JUSTINO DE SOUZA VICENTE</t>
        </is>
      </c>
      <c r="F6058" s="2" t="n">
        <v>612</v>
      </c>
      <c r="G6058" s="2" t="n">
        <v>21.04</v>
      </c>
      <c r="H6058" s="2" t="n">
        <v>29</v>
      </c>
      <c r="I6058" s="2" t="n">
        <v>0</v>
      </c>
      <c r="J6058" s="2" t="inlineStr">
        <is>
          <t>TERCEIRO</t>
        </is>
      </c>
    </row>
    <row r="6059">
      <c r="A6059" s="2" t="n">
        <v>8</v>
      </c>
      <c r="B6059" s="2" t="n">
        <v>7801</v>
      </c>
      <c r="C6059" s="2" t="inlineStr">
        <is>
          <t>SEPARACAO</t>
        </is>
      </c>
      <c r="D6059" s="2" t="inlineStr">
        <is>
          <t>T40002373</t>
        </is>
      </c>
      <c r="E6059" s="2" t="inlineStr">
        <is>
          <t>Carlos Eduardo Noreira Ladeslau</t>
        </is>
      </c>
      <c r="F6059" s="2" t="n">
        <v>5470</v>
      </c>
      <c r="G6059" s="2" t="n">
        <v>68.34</v>
      </c>
      <c r="H6059" s="2" t="n">
        <v>80</v>
      </c>
      <c r="I6059" s="2" t="n">
        <v>0</v>
      </c>
      <c r="J6059" s="2" t="inlineStr">
        <is>
          <t>TERCEIRO</t>
        </is>
      </c>
    </row>
    <row r="6060">
      <c r="A6060" s="2" t="n">
        <v>8</v>
      </c>
      <c r="B6060" s="2" t="n">
        <v>7801</v>
      </c>
      <c r="C6060" s="2" t="inlineStr">
        <is>
          <t>SEPARACAO</t>
        </is>
      </c>
      <c r="D6060" s="2" t="inlineStr">
        <is>
          <t>T40002374</t>
        </is>
      </c>
      <c r="E6060" s="2" t="inlineStr">
        <is>
          <t>Vanessa Ferreira da Silva</t>
        </is>
      </c>
      <c r="F6060" s="2" t="n">
        <v>2374</v>
      </c>
      <c r="G6060" s="2" t="n">
        <v>57.68</v>
      </c>
      <c r="H6060" s="2" t="n">
        <v>41</v>
      </c>
      <c r="I6060" s="2" t="n">
        <v>0</v>
      </c>
      <c r="J6060" s="2" t="inlineStr">
        <is>
          <t>TERCEIRO</t>
        </is>
      </c>
    </row>
    <row r="6061">
      <c r="A6061" s="2" t="n">
        <v>8</v>
      </c>
      <c r="B6061" s="2" t="n">
        <v>7801</v>
      </c>
      <c r="C6061" s="2" t="inlineStr">
        <is>
          <t>SEPARACAO</t>
        </is>
      </c>
      <c r="D6061" s="2" t="inlineStr">
        <is>
          <t>T40002375</t>
        </is>
      </c>
      <c r="E6061" s="2" t="inlineStr">
        <is>
          <t>Natanael Santos Silva</t>
        </is>
      </c>
      <c r="F6061" s="2" t="n">
        <v>2284</v>
      </c>
      <c r="G6061" s="2" t="n">
        <v>49.75</v>
      </c>
      <c r="H6061" s="2" t="n">
        <v>46</v>
      </c>
      <c r="I6061" s="2" t="n">
        <v>0</v>
      </c>
      <c r="J6061" s="2" t="inlineStr">
        <is>
          <t>TERCEIRO</t>
        </is>
      </c>
    </row>
    <row r="6062">
      <c r="A6062" s="2" t="n">
        <v>8</v>
      </c>
      <c r="B6062" s="2" t="n">
        <v>7801</v>
      </c>
      <c r="C6062" s="2" t="inlineStr">
        <is>
          <t>SEPARACAO</t>
        </is>
      </c>
      <c r="D6062" s="2" t="inlineStr">
        <is>
          <t>T40002376</t>
        </is>
      </c>
      <c r="E6062" s="2" t="inlineStr">
        <is>
          <t>Oseias Almeida Silva Damacena</t>
        </is>
      </c>
      <c r="F6062" s="2" t="n">
        <v>2433</v>
      </c>
      <c r="G6062" s="2" t="n">
        <v>49.71</v>
      </c>
      <c r="H6062" s="2" t="n">
        <v>49</v>
      </c>
      <c r="I6062" s="2" t="n">
        <v>0</v>
      </c>
      <c r="J6062" s="2" t="inlineStr">
        <is>
          <t>TERCEIRO</t>
        </is>
      </c>
    </row>
    <row r="6063">
      <c r="A6063" s="2" t="n">
        <v>8</v>
      </c>
      <c r="B6063" s="2" t="n">
        <v>7801</v>
      </c>
      <c r="C6063" s="2" t="inlineStr">
        <is>
          <t>SEPARACAO</t>
        </is>
      </c>
      <c r="D6063" s="2" t="inlineStr">
        <is>
          <t>T40002379</t>
        </is>
      </c>
      <c r="E6063" s="2" t="inlineStr">
        <is>
          <t>MARIA FERNANDA COSTA FIQUEIREDO</t>
        </is>
      </c>
      <c r="F6063" s="2" t="n">
        <v>2111</v>
      </c>
      <c r="G6063" s="2" t="n">
        <v>50.59</v>
      </c>
      <c r="H6063" s="2" t="n">
        <v>42</v>
      </c>
      <c r="I6063" s="2" t="n">
        <v>0</v>
      </c>
      <c r="J6063" s="2" t="inlineStr">
        <is>
          <t>TERCEIRO</t>
        </is>
      </c>
    </row>
    <row r="6064">
      <c r="A6064" s="2" t="n">
        <v>8</v>
      </c>
      <c r="B6064" s="2" t="n">
        <v>7801</v>
      </c>
      <c r="C6064" s="2" t="inlineStr">
        <is>
          <t>SEPARACAO</t>
        </is>
      </c>
      <c r="D6064" s="2" t="inlineStr">
        <is>
          <t>T40002380</t>
        </is>
      </c>
      <c r="E6064" s="2" t="inlineStr">
        <is>
          <t>Lucas Raiz Granja</t>
        </is>
      </c>
      <c r="F6064" s="2" t="n">
        <v>2208</v>
      </c>
      <c r="G6064" s="2" t="n">
        <v>53.49</v>
      </c>
      <c r="H6064" s="2" t="n">
        <v>41</v>
      </c>
      <c r="I6064" s="2" t="n">
        <v>0</v>
      </c>
      <c r="J6064" s="2" t="inlineStr">
        <is>
          <t>TERCEIRO</t>
        </is>
      </c>
    </row>
    <row r="6065">
      <c r="A6065" s="2" t="n">
        <v>8</v>
      </c>
      <c r="B6065" s="2" t="n">
        <v>7801</v>
      </c>
      <c r="C6065" s="2" t="inlineStr">
        <is>
          <t>SEPARACAO</t>
        </is>
      </c>
      <c r="D6065" s="2" t="inlineStr">
        <is>
          <t>T40002382</t>
        </is>
      </c>
      <c r="E6065" s="2" t="inlineStr">
        <is>
          <t>GILSON RICARDO ALVES</t>
        </is>
      </c>
      <c r="F6065" s="2" t="n">
        <v>302</v>
      </c>
      <c r="G6065" s="2" t="n">
        <v>5.14</v>
      </c>
      <c r="H6065" s="2" t="n">
        <v>59</v>
      </c>
      <c r="I6065" s="2" t="n">
        <v>0</v>
      </c>
      <c r="J6065" s="2" t="inlineStr">
        <is>
          <t>TERCEIRO</t>
        </is>
      </c>
    </row>
    <row r="6066">
      <c r="A6066" s="2" t="n">
        <v>8</v>
      </c>
      <c r="B6066" s="2" t="n">
        <v>7801</v>
      </c>
      <c r="C6066" s="2" t="inlineStr">
        <is>
          <t>ATIVIDADE OP. EMP.</t>
        </is>
      </c>
      <c r="D6066" s="2" t="inlineStr">
        <is>
          <t>T40002383</t>
        </is>
      </c>
      <c r="E6066" s="2" t="inlineStr">
        <is>
          <t>VALTER JUNIOR RIBEIRO DOS SANTOS</t>
        </is>
      </c>
      <c r="F6066" s="2" t="n">
        <v>343</v>
      </c>
      <c r="G6066" s="2" t="n">
        <v>45.76</v>
      </c>
      <c r="H6066" s="2" t="n">
        <v>7</v>
      </c>
      <c r="I6066" s="2" t="n">
        <v>0</v>
      </c>
      <c r="J6066" s="2" t="inlineStr">
        <is>
          <t>TERCEIRO</t>
        </is>
      </c>
    </row>
    <row r="6067">
      <c r="A6067" s="2" t="n">
        <v>8</v>
      </c>
      <c r="B6067" s="2" t="n">
        <v>7801</v>
      </c>
      <c r="C6067" s="2" t="inlineStr">
        <is>
          <t>SEPARACAO</t>
        </is>
      </c>
      <c r="D6067" s="2" t="inlineStr">
        <is>
          <t>T40002383</t>
        </is>
      </c>
      <c r="E6067" s="2" t="inlineStr">
        <is>
          <t>VALTER JUNIOR RIBEIRO DOS SANTOS</t>
        </is>
      </c>
      <c r="F6067" s="2" t="n">
        <v>100</v>
      </c>
      <c r="G6067" s="2" t="n">
        <v>4.97</v>
      </c>
      <c r="H6067" s="2" t="n">
        <v>20</v>
      </c>
      <c r="I6067" s="2" t="n">
        <v>0</v>
      </c>
      <c r="J6067" s="2" t="inlineStr">
        <is>
          <t>TERCEIRO</t>
        </is>
      </c>
    </row>
    <row r="6068">
      <c r="A6068" s="2" t="n">
        <v>8</v>
      </c>
      <c r="B6068" s="2" t="n">
        <v>7801</v>
      </c>
      <c r="C6068" s="2" t="inlineStr">
        <is>
          <t>ATIVIDADE OP. EMP.</t>
        </is>
      </c>
      <c r="D6068" s="2" t="inlineStr">
        <is>
          <t>T40002384</t>
        </is>
      </c>
      <c r="E6068" s="2" t="inlineStr">
        <is>
          <t>TIAGO RODRIGUES PIRES</t>
        </is>
      </c>
      <c r="F6068" s="2" t="n">
        <v>719</v>
      </c>
      <c r="G6068" s="2" t="n">
        <v>104.96</v>
      </c>
      <c r="H6068" s="2" t="n">
        <v>7</v>
      </c>
      <c r="I6068" s="2" t="n">
        <v>0</v>
      </c>
      <c r="J6068" s="2" t="inlineStr">
        <is>
          <t>TERCEIRO</t>
        </is>
      </c>
    </row>
    <row r="6069">
      <c r="A6069" s="2" t="n">
        <v>8</v>
      </c>
      <c r="B6069" s="2" t="n">
        <v>7801</v>
      </c>
      <c r="C6069" s="2" t="inlineStr">
        <is>
          <t>SEPARACAO</t>
        </is>
      </c>
      <c r="D6069" s="2" t="inlineStr">
        <is>
          <t>T40002384</t>
        </is>
      </c>
      <c r="E6069" s="2" t="inlineStr">
        <is>
          <t>TIAGO RODRIGUES PIRES</t>
        </is>
      </c>
      <c r="F6069" s="2" t="n">
        <v>184</v>
      </c>
      <c r="G6069" s="2" t="n">
        <v>0.48</v>
      </c>
      <c r="H6069" s="2" t="n">
        <v>383</v>
      </c>
      <c r="I6069" s="2" t="n">
        <v>0</v>
      </c>
      <c r="J6069" s="2" t="inlineStr">
        <is>
          <t>TERCEIRO</t>
        </is>
      </c>
    </row>
    <row r="6070">
      <c r="A6070" s="2" t="n">
        <v>8</v>
      </c>
      <c r="B6070" s="2" t="n">
        <v>7801</v>
      </c>
      <c r="C6070" s="2" t="inlineStr">
        <is>
          <t>SEPARACAO</t>
        </is>
      </c>
      <c r="D6070" s="2" t="inlineStr">
        <is>
          <t>T40002385</t>
        </is>
      </c>
      <c r="E6070" s="2" t="inlineStr">
        <is>
          <t>CICERA SHIRLENE LOPES</t>
        </is>
      </c>
      <c r="F6070" s="2" t="n">
        <v>406</v>
      </c>
      <c r="G6070" s="2" t="n">
        <v>18.93</v>
      </c>
      <c r="H6070" s="2" t="n">
        <v>21</v>
      </c>
      <c r="I6070" s="2" t="n">
        <v>0</v>
      </c>
      <c r="J6070" s="2" t="inlineStr">
        <is>
          <t>TERCEIRO</t>
        </is>
      </c>
    </row>
    <row r="6071">
      <c r="A6071" s="2" t="n">
        <v>8</v>
      </c>
      <c r="B6071" s="2" t="n">
        <v>7801</v>
      </c>
      <c r="C6071" s="2" t="inlineStr">
        <is>
          <t>SEPARACAO</t>
        </is>
      </c>
      <c r="D6071" s="2" t="inlineStr">
        <is>
          <t>T40002386</t>
        </is>
      </c>
      <c r="E6071" s="2" t="inlineStr">
        <is>
          <t>SICLEIDE SANTOS  DE FARIAS</t>
        </is>
      </c>
      <c r="F6071" s="2" t="n">
        <v>157</v>
      </c>
      <c r="G6071" s="2" t="n">
        <v>7.16</v>
      </c>
      <c r="H6071" s="2" t="n">
        <v>22</v>
      </c>
      <c r="I6071" s="2" t="n">
        <v>0</v>
      </c>
      <c r="J6071" s="2" t="inlineStr">
        <is>
          <t>TERCEIRO</t>
        </is>
      </c>
    </row>
    <row r="6072">
      <c r="A6072" s="2" t="n">
        <v>8</v>
      </c>
      <c r="B6072" s="2" t="n">
        <v>7801</v>
      </c>
      <c r="C6072" s="2" t="inlineStr">
        <is>
          <t>SEPARACAO</t>
        </is>
      </c>
      <c r="D6072" s="2" t="inlineStr">
        <is>
          <t>T40002387</t>
        </is>
      </c>
      <c r="E6072" s="2" t="inlineStr">
        <is>
          <t>HIAGO MOREIRA CAETANO</t>
        </is>
      </c>
      <c r="F6072" s="2" t="n">
        <v>5027</v>
      </c>
      <c r="G6072" s="2" t="n">
        <v>64.45</v>
      </c>
      <c r="H6072" s="2" t="n">
        <v>78</v>
      </c>
      <c r="I6072" s="2" t="n">
        <v>0</v>
      </c>
      <c r="J6072" s="2" t="inlineStr">
        <is>
          <t>TERCEIRO</t>
        </is>
      </c>
    </row>
    <row r="6073">
      <c r="A6073" s="2" t="n">
        <v>8</v>
      </c>
      <c r="B6073" s="2" t="n">
        <v>7801</v>
      </c>
      <c r="C6073" s="2" t="inlineStr">
        <is>
          <t>SEPARACAO</t>
        </is>
      </c>
      <c r="D6073" s="2" t="inlineStr">
        <is>
          <t>T40002388</t>
        </is>
      </c>
      <c r="E6073" s="2" t="inlineStr">
        <is>
          <t>JOSE VALDIR</t>
        </is>
      </c>
      <c r="F6073" s="2" t="n">
        <v>189</v>
      </c>
      <c r="G6073" s="2" t="n">
        <v>3.21</v>
      </c>
      <c r="H6073" s="2" t="n">
        <v>59</v>
      </c>
      <c r="I6073" s="2" t="n">
        <v>0</v>
      </c>
      <c r="J6073" s="2" t="inlineStr">
        <is>
          <t>TERCEIRO</t>
        </is>
      </c>
    </row>
    <row r="6074">
      <c r="A6074" s="2" t="n">
        <v>8</v>
      </c>
      <c r="B6074" s="2" t="n">
        <v>7801</v>
      </c>
      <c r="C6074" s="2" t="inlineStr">
        <is>
          <t>SEPARACAO</t>
        </is>
      </c>
      <c r="D6074" s="2" t="inlineStr">
        <is>
          <t>T40002389</t>
        </is>
      </c>
      <c r="E6074" s="2" t="inlineStr">
        <is>
          <t>NICOLAS VIEIRA LEITE</t>
        </is>
      </c>
      <c r="F6074" s="2" t="n">
        <v>4651</v>
      </c>
      <c r="G6074" s="2" t="n">
        <v>58.63</v>
      </c>
      <c r="H6074" s="2" t="n">
        <v>79</v>
      </c>
      <c r="I6074" s="2" t="n">
        <v>0</v>
      </c>
      <c r="J6074" s="2" t="inlineStr">
        <is>
          <t>TERCEIRO</t>
        </is>
      </c>
    </row>
    <row r="6075">
      <c r="A6075" s="2" t="n">
        <v>8</v>
      </c>
      <c r="B6075" s="2" t="n">
        <v>7801</v>
      </c>
      <c r="C6075" s="2" t="inlineStr">
        <is>
          <t>ATIVIDADE OP. EMP.</t>
        </is>
      </c>
      <c r="D6075" s="2" t="inlineStr">
        <is>
          <t>T40002390</t>
        </is>
      </c>
      <c r="E6075" s="2" t="inlineStr">
        <is>
          <t>VICTOR BARBOSA FERREIRA</t>
        </is>
      </c>
      <c r="F6075" s="2" t="n">
        <v>54</v>
      </c>
      <c r="G6075" s="2" t="n">
        <v>23.42</v>
      </c>
      <c r="H6075" s="2" t="n">
        <v>2</v>
      </c>
      <c r="I6075" s="2" t="n">
        <v>0</v>
      </c>
      <c r="J6075" s="2" t="inlineStr">
        <is>
          <t>TERCEIRO</t>
        </is>
      </c>
    </row>
    <row r="6076">
      <c r="A6076" s="2" t="n">
        <v>8</v>
      </c>
      <c r="B6076" s="2" t="n">
        <v>7801</v>
      </c>
      <c r="C6076" s="2" t="inlineStr">
        <is>
          <t>SEPARACAO</t>
        </is>
      </c>
      <c r="D6076" s="2" t="inlineStr">
        <is>
          <t>T40002391</t>
        </is>
      </c>
      <c r="E6076" s="2" t="inlineStr">
        <is>
          <t>Igor Silva Alfredo</t>
        </is>
      </c>
      <c r="F6076" s="2" t="n">
        <v>2900</v>
      </c>
      <c r="G6076" s="2" t="n">
        <v>52.78</v>
      </c>
      <c r="H6076" s="2" t="n">
        <v>55</v>
      </c>
      <c r="I6076" s="2" t="n">
        <v>0</v>
      </c>
      <c r="J6076" s="2" t="inlineStr">
        <is>
          <t>TERCEIRO</t>
        </is>
      </c>
    </row>
    <row r="6077">
      <c r="A6077" s="2" t="n">
        <v>8</v>
      </c>
      <c r="B6077" s="2" t="n">
        <v>7801</v>
      </c>
      <c r="C6077" s="2" t="inlineStr">
        <is>
          <t>SEPARACAO</t>
        </is>
      </c>
      <c r="D6077" s="2" t="inlineStr">
        <is>
          <t>T40002393</t>
        </is>
      </c>
      <c r="E6077" s="2" t="inlineStr">
        <is>
          <t>KAUE DE SOUZA</t>
        </is>
      </c>
      <c r="F6077" s="2" t="n">
        <v>4592</v>
      </c>
      <c r="G6077" s="2" t="n">
        <v>53.92</v>
      </c>
      <c r="H6077" s="2" t="n">
        <v>85</v>
      </c>
      <c r="I6077" s="2" t="n">
        <v>0</v>
      </c>
      <c r="J6077" s="2" t="inlineStr">
        <is>
          <t>TERCEIRO</t>
        </is>
      </c>
    </row>
    <row r="6078">
      <c r="A6078" s="2" t="n">
        <v>8</v>
      </c>
      <c r="B6078" s="2" t="n">
        <v>7801</v>
      </c>
      <c r="C6078" s="2" t="inlineStr">
        <is>
          <t>SEPARACAO</t>
        </is>
      </c>
      <c r="D6078" s="2" t="inlineStr">
        <is>
          <t>T40002394</t>
        </is>
      </c>
      <c r="E6078" s="2" t="inlineStr">
        <is>
          <t>JULIO CESAR DE LIMA</t>
        </is>
      </c>
      <c r="F6078" s="2" t="n">
        <v>51</v>
      </c>
      <c r="G6078" s="2" t="n">
        <v>1.97</v>
      </c>
      <c r="H6078" s="2" t="n">
        <v>26</v>
      </c>
      <c r="I6078" s="2" t="n">
        <v>0</v>
      </c>
      <c r="J6078" s="2" t="inlineStr">
        <is>
          <t>TERCEIRO</t>
        </is>
      </c>
    </row>
    <row r="6079">
      <c r="A6079" s="2" t="n">
        <v>8</v>
      </c>
      <c r="B6079" s="2" t="n">
        <v>7801</v>
      </c>
      <c r="C6079" s="2" t="inlineStr">
        <is>
          <t>SEPARACAO</t>
        </is>
      </c>
      <c r="D6079" s="2" t="inlineStr">
        <is>
          <t>T40002395</t>
        </is>
      </c>
      <c r="E6079" s="2" t="inlineStr">
        <is>
          <t>MAICON DOUGLAS SOARES</t>
        </is>
      </c>
      <c r="F6079" s="2" t="n">
        <v>365</v>
      </c>
      <c r="G6079" s="2" t="n">
        <v>7.94</v>
      </c>
      <c r="H6079" s="2" t="n">
        <v>46</v>
      </c>
      <c r="I6079" s="2" t="n">
        <v>0</v>
      </c>
      <c r="J6079" s="2" t="inlineStr">
        <is>
          <t>TERCEIRO</t>
        </is>
      </c>
    </row>
    <row r="6080">
      <c r="A6080" s="2" t="n">
        <v>8</v>
      </c>
      <c r="B6080" s="2" t="n">
        <v>7801</v>
      </c>
      <c r="C6080" s="2" t="inlineStr">
        <is>
          <t>SEPARACAO</t>
        </is>
      </c>
      <c r="D6080" s="2" t="inlineStr">
        <is>
          <t>T40002397</t>
        </is>
      </c>
      <c r="E6080" s="2" t="inlineStr">
        <is>
          <t>John Alef Gomes</t>
        </is>
      </c>
      <c r="F6080" s="2" t="n">
        <v>2862</v>
      </c>
      <c r="G6080" s="2" t="n">
        <v>60.81</v>
      </c>
      <c r="H6080" s="2" t="n">
        <v>47</v>
      </c>
      <c r="I6080" s="2" t="n">
        <v>0</v>
      </c>
      <c r="J6080" s="2" t="inlineStr">
        <is>
          <t>TERCEIRO</t>
        </is>
      </c>
    </row>
    <row r="6081">
      <c r="A6081" s="2" t="n">
        <v>8</v>
      </c>
      <c r="B6081" s="2" t="n">
        <v>7801</v>
      </c>
      <c r="C6081" s="2" t="inlineStr">
        <is>
          <t>SEPARACAO</t>
        </is>
      </c>
      <c r="D6081" s="2" t="inlineStr">
        <is>
          <t>T40002399</t>
        </is>
      </c>
      <c r="E6081" s="2" t="inlineStr">
        <is>
          <t>Rodrigo Lourencau de Campos</t>
        </is>
      </c>
      <c r="F6081" s="2" t="n">
        <v>2462</v>
      </c>
      <c r="G6081" s="2" t="n">
        <v>71.41</v>
      </c>
      <c r="H6081" s="2" t="n">
        <v>34</v>
      </c>
      <c r="I6081" s="2" t="n">
        <v>0</v>
      </c>
      <c r="J6081" s="2" t="inlineStr">
        <is>
          <t>TERCEIRO</t>
        </is>
      </c>
    </row>
    <row r="6082">
      <c r="A6082" s="2" t="n">
        <v>8</v>
      </c>
      <c r="B6082" s="2" t="n">
        <v>7801</v>
      </c>
      <c r="C6082" s="2" t="inlineStr">
        <is>
          <t>SEPARACAO</t>
        </is>
      </c>
      <c r="D6082" s="2" t="inlineStr">
        <is>
          <t>T40002400</t>
        </is>
      </c>
      <c r="E6082" s="2" t="inlineStr">
        <is>
          <t>ERIC FRANCISCO DA SILVA</t>
        </is>
      </c>
      <c r="F6082" s="2" t="n">
        <v>497</v>
      </c>
      <c r="G6082" s="2" t="n">
        <v>21.98</v>
      </c>
      <c r="H6082" s="2" t="n">
        <v>23</v>
      </c>
      <c r="I6082" s="2" t="n">
        <v>0</v>
      </c>
      <c r="J6082" s="2" t="inlineStr">
        <is>
          <t>TERCEIRO</t>
        </is>
      </c>
    </row>
    <row r="6083">
      <c r="A6083" s="2" t="n">
        <v>8</v>
      </c>
      <c r="B6083" s="2" t="n">
        <v>7801</v>
      </c>
      <c r="C6083" s="2" t="inlineStr">
        <is>
          <t>SEPARACAO</t>
        </is>
      </c>
      <c r="D6083" s="2" t="inlineStr">
        <is>
          <t>T40002401</t>
        </is>
      </c>
      <c r="E6083" s="2" t="inlineStr">
        <is>
          <t>Felipe Siqueira da Silva</t>
        </is>
      </c>
      <c r="F6083" s="2" t="n">
        <v>3288</v>
      </c>
      <c r="G6083" s="2" t="n">
        <v>66.2</v>
      </c>
      <c r="H6083" s="2" t="n">
        <v>50</v>
      </c>
      <c r="I6083" s="2" t="n">
        <v>0</v>
      </c>
      <c r="J6083" s="2" t="inlineStr">
        <is>
          <t>TERCEIRO</t>
        </is>
      </c>
    </row>
    <row r="6084">
      <c r="A6084" s="2" t="n">
        <v>8</v>
      </c>
      <c r="B6084" s="2" t="n">
        <v>7801</v>
      </c>
      <c r="C6084" s="2" t="inlineStr">
        <is>
          <t>SEPARACAO</t>
        </is>
      </c>
      <c r="D6084" s="2" t="inlineStr">
        <is>
          <t>T40002403</t>
        </is>
      </c>
      <c r="E6084" s="2" t="inlineStr">
        <is>
          <t>HELDER WILLIAN</t>
        </is>
      </c>
      <c r="F6084" s="2" t="n">
        <v>1822</v>
      </c>
      <c r="G6084" s="2" t="n">
        <v>35.3</v>
      </c>
      <c r="H6084" s="2" t="n">
        <v>52</v>
      </c>
      <c r="I6084" s="2" t="n">
        <v>0</v>
      </c>
      <c r="J6084" s="2" t="inlineStr">
        <is>
          <t>TERCEIRO</t>
        </is>
      </c>
    </row>
    <row r="6085">
      <c r="A6085" s="2" t="n">
        <v>8</v>
      </c>
      <c r="B6085" s="2" t="n">
        <v>7801</v>
      </c>
      <c r="C6085" s="2" t="inlineStr">
        <is>
          <t>SEPARACAO</t>
        </is>
      </c>
      <c r="D6085" s="2" t="inlineStr">
        <is>
          <t>T40002404</t>
        </is>
      </c>
      <c r="E6085" s="2" t="inlineStr">
        <is>
          <t>EVERTON FELIX DA SILVA</t>
        </is>
      </c>
      <c r="F6085" s="2" t="n">
        <v>242</v>
      </c>
      <c r="G6085" s="2" t="n">
        <v>5.66</v>
      </c>
      <c r="H6085" s="2" t="n">
        <v>43</v>
      </c>
      <c r="I6085" s="2" t="n">
        <v>0</v>
      </c>
      <c r="J6085" s="2" t="inlineStr">
        <is>
          <t>TERCEIRO</t>
        </is>
      </c>
    </row>
    <row r="6086">
      <c r="A6086" s="2" t="n">
        <v>8</v>
      </c>
      <c r="B6086" s="2" t="n">
        <v>7801</v>
      </c>
      <c r="C6086" s="2" t="inlineStr">
        <is>
          <t>SEPARACAO</t>
        </is>
      </c>
      <c r="D6086" s="2" t="inlineStr">
        <is>
          <t>T40002405</t>
        </is>
      </c>
      <c r="E6086" s="2" t="inlineStr">
        <is>
          <t>Igor dos Santos Araujo</t>
        </is>
      </c>
      <c r="F6086" s="2" t="n">
        <v>1775</v>
      </c>
      <c r="G6086" s="2" t="n">
        <v>29.47</v>
      </c>
      <c r="H6086" s="2" t="n">
        <v>60</v>
      </c>
      <c r="I6086" s="2" t="n">
        <v>0</v>
      </c>
      <c r="J6086" s="2" t="inlineStr">
        <is>
          <t>TERCEIRO</t>
        </is>
      </c>
    </row>
    <row r="6087">
      <c r="A6087" s="2" t="n">
        <v>8</v>
      </c>
      <c r="B6087" s="2" t="n">
        <v>7801</v>
      </c>
      <c r="C6087" s="2" t="inlineStr">
        <is>
          <t>SEPARACAO</t>
        </is>
      </c>
      <c r="D6087" s="2" t="inlineStr">
        <is>
          <t>T40002406</t>
        </is>
      </c>
      <c r="E6087" s="2" t="inlineStr">
        <is>
          <t>Kallel Goncalves Pedro</t>
        </is>
      </c>
      <c r="F6087" s="2" t="n">
        <v>1739</v>
      </c>
      <c r="G6087" s="2" t="n">
        <v>30.01</v>
      </c>
      <c r="H6087" s="2" t="n">
        <v>58</v>
      </c>
      <c r="I6087" s="2" t="n">
        <v>0</v>
      </c>
      <c r="J6087" s="2" t="inlineStr">
        <is>
          <t>TERCEIRO</t>
        </is>
      </c>
    </row>
    <row r="6088">
      <c r="A6088" s="2" t="n">
        <v>8</v>
      </c>
      <c r="B6088" s="2" t="n">
        <v>7801</v>
      </c>
      <c r="C6088" s="2" t="inlineStr">
        <is>
          <t>SEPARACAO</t>
        </is>
      </c>
      <c r="D6088" s="2" t="inlineStr">
        <is>
          <t>T40002407</t>
        </is>
      </c>
      <c r="E6088" s="2" t="inlineStr">
        <is>
          <t>Jhonatan de Arruda Rezende</t>
        </is>
      </c>
      <c r="F6088" s="2" t="n">
        <v>96</v>
      </c>
      <c r="G6088" s="2" t="n">
        <v>1.9</v>
      </c>
      <c r="H6088" s="2" t="n">
        <v>51</v>
      </c>
      <c r="I6088" s="2" t="n">
        <v>0</v>
      </c>
      <c r="J6088" s="2" t="inlineStr">
        <is>
          <t>TERCEIRO</t>
        </is>
      </c>
    </row>
    <row r="6089">
      <c r="A6089" s="2" t="n">
        <v>8</v>
      </c>
      <c r="B6089" s="2" t="n">
        <v>7801</v>
      </c>
      <c r="C6089" s="2" t="inlineStr">
        <is>
          <t>ATIVIDADE OP. EMP.</t>
        </is>
      </c>
      <c r="D6089" s="2" t="inlineStr">
        <is>
          <t>T40002408</t>
        </is>
      </c>
      <c r="E6089" s="2" t="inlineStr">
        <is>
          <t>Hector Henrique</t>
        </is>
      </c>
      <c r="F6089" s="2" t="n">
        <v>182</v>
      </c>
      <c r="G6089" s="2" t="n">
        <v>78.23999999999999</v>
      </c>
      <c r="H6089" s="2" t="n">
        <v>2</v>
      </c>
      <c r="I6089" s="2" t="n">
        <v>0</v>
      </c>
      <c r="J6089" s="2" t="inlineStr">
        <is>
          <t>TERCEIRO</t>
        </is>
      </c>
    </row>
    <row r="6090">
      <c r="A6090" s="2" t="n">
        <v>8</v>
      </c>
      <c r="B6090" s="2" t="n">
        <v>7801</v>
      </c>
      <c r="C6090" s="2" t="inlineStr">
        <is>
          <t>SEPARACAO</t>
        </is>
      </c>
      <c r="D6090" s="2" t="inlineStr">
        <is>
          <t>T40002409</t>
        </is>
      </c>
      <c r="E6090" s="2" t="inlineStr">
        <is>
          <t>YURI CABRAL</t>
        </is>
      </c>
      <c r="F6090" s="2" t="n">
        <v>2186</v>
      </c>
      <c r="G6090" s="2" t="n">
        <v>38.21</v>
      </c>
      <c r="H6090" s="2" t="n">
        <v>57</v>
      </c>
      <c r="I6090" s="2" t="n">
        <v>0</v>
      </c>
      <c r="J6090" s="2" t="inlineStr">
        <is>
          <t>TERCEIRO</t>
        </is>
      </c>
    </row>
    <row r="6091">
      <c r="A6091" s="2" t="n">
        <v>8</v>
      </c>
      <c r="B6091" s="2" t="n">
        <v>7801</v>
      </c>
      <c r="C6091" s="2" t="inlineStr">
        <is>
          <t>SEPARACAO</t>
        </is>
      </c>
      <c r="D6091" s="2" t="inlineStr">
        <is>
          <t>T40002410</t>
        </is>
      </c>
      <c r="E6091" s="2" t="inlineStr">
        <is>
          <t>WALTER DOS SANTOS SILVA</t>
        </is>
      </c>
      <c r="F6091" s="2" t="n">
        <v>2329</v>
      </c>
      <c r="G6091" s="2" t="n">
        <v>57.06</v>
      </c>
      <c r="H6091" s="2" t="n">
        <v>41</v>
      </c>
      <c r="I6091" s="2" t="n">
        <v>0</v>
      </c>
      <c r="J6091" s="2" t="inlineStr">
        <is>
          <t>TERCEIRO</t>
        </is>
      </c>
    </row>
    <row r="6092">
      <c r="A6092" s="2" t="n">
        <v>8</v>
      </c>
      <c r="B6092" s="2" t="n">
        <v>7801</v>
      </c>
      <c r="C6092" s="2" t="inlineStr">
        <is>
          <t>SEPARACAO</t>
        </is>
      </c>
      <c r="D6092" s="2" t="inlineStr">
        <is>
          <t>T40002411</t>
        </is>
      </c>
      <c r="E6092" s="2" t="inlineStr">
        <is>
          <t>MARCO ANTONIO FERRONATO</t>
        </is>
      </c>
      <c r="F6092" s="2" t="n">
        <v>984</v>
      </c>
      <c r="G6092" s="2" t="n">
        <v>45.12</v>
      </c>
      <c r="H6092" s="2" t="n">
        <v>22</v>
      </c>
      <c r="I6092" s="2" t="n">
        <v>0</v>
      </c>
      <c r="J6092" s="2" t="inlineStr">
        <is>
          <t>TERCEIRO</t>
        </is>
      </c>
    </row>
    <row r="6093">
      <c r="A6093" s="2" t="n">
        <v>8</v>
      </c>
      <c r="B6093" s="2" t="n">
        <v>7801</v>
      </c>
      <c r="C6093" s="2" t="inlineStr">
        <is>
          <t>SEPARACAO</t>
        </is>
      </c>
      <c r="D6093" s="2" t="inlineStr">
        <is>
          <t>T40002412</t>
        </is>
      </c>
      <c r="E6093" s="2" t="inlineStr">
        <is>
          <t>MICHAEL DE SOUZA</t>
        </is>
      </c>
      <c r="F6093" s="2" t="n">
        <v>1314</v>
      </c>
      <c r="G6093" s="2" t="n">
        <v>44.55</v>
      </c>
      <c r="H6093" s="2" t="n">
        <v>29</v>
      </c>
      <c r="I6093" s="2" t="n">
        <v>0</v>
      </c>
      <c r="J6093" s="2" t="inlineStr">
        <is>
          <t>TERCEIRO</t>
        </is>
      </c>
    </row>
    <row r="6094">
      <c r="A6094" s="2" t="n">
        <v>8</v>
      </c>
      <c r="B6094" s="2" t="n">
        <v>7801</v>
      </c>
      <c r="C6094" s="2" t="inlineStr">
        <is>
          <t>SEPARACAO</t>
        </is>
      </c>
      <c r="D6094" s="2" t="inlineStr">
        <is>
          <t>T40002413</t>
        </is>
      </c>
      <c r="E6094" s="2" t="inlineStr">
        <is>
          <t>SILAS RIBEIRO</t>
        </is>
      </c>
      <c r="F6094" s="2" t="n">
        <v>4120</v>
      </c>
      <c r="G6094" s="2" t="n">
        <v>105.72</v>
      </c>
      <c r="H6094" s="2" t="n">
        <v>39</v>
      </c>
      <c r="I6094" s="2" t="n">
        <v>0</v>
      </c>
      <c r="J6094" s="2" t="inlineStr">
        <is>
          <t>TERCEIRO</t>
        </is>
      </c>
    </row>
    <row r="6095">
      <c r="A6095" s="2" t="n">
        <v>8</v>
      </c>
      <c r="B6095" s="2" t="n">
        <v>7801</v>
      </c>
      <c r="C6095" s="2" t="inlineStr">
        <is>
          <t>SEPARACAO</t>
        </is>
      </c>
      <c r="D6095" s="2" t="inlineStr">
        <is>
          <t>T40002414</t>
        </is>
      </c>
      <c r="E6095" s="2" t="inlineStr">
        <is>
          <t>WILLIAN LEME</t>
        </is>
      </c>
      <c r="F6095" s="2" t="n">
        <v>2709</v>
      </c>
      <c r="G6095" s="2" t="n">
        <v>45.99</v>
      </c>
      <c r="H6095" s="2" t="n">
        <v>59</v>
      </c>
      <c r="I6095" s="2" t="n">
        <v>0</v>
      </c>
      <c r="J6095" s="2" t="inlineStr">
        <is>
          <t>TERCEIRO</t>
        </is>
      </c>
    </row>
    <row r="6096">
      <c r="A6096" s="2" t="n">
        <v>8</v>
      </c>
      <c r="B6096" s="2" t="n">
        <v>7801</v>
      </c>
      <c r="C6096" s="2" t="inlineStr">
        <is>
          <t>ATIVIDADE OP. EMP.</t>
        </is>
      </c>
      <c r="D6096" s="2" t="inlineStr">
        <is>
          <t>T40002415</t>
        </is>
      </c>
      <c r="E6096" s="2" t="inlineStr">
        <is>
          <t>EMERSON JOSE DA SILVA</t>
        </is>
      </c>
      <c r="F6096" s="2" t="n">
        <v>449</v>
      </c>
      <c r="G6096" s="2" t="n">
        <v>71.27</v>
      </c>
      <c r="H6096" s="2" t="n">
        <v>6</v>
      </c>
      <c r="I6096" s="2" t="n">
        <v>0</v>
      </c>
      <c r="J6096" s="2" t="inlineStr">
        <is>
          <t>TERCEIRO</t>
        </is>
      </c>
    </row>
    <row r="6097">
      <c r="A6097" s="2" t="n">
        <v>8</v>
      </c>
      <c r="B6097" s="2" t="n">
        <v>7801</v>
      </c>
      <c r="C6097" s="2" t="inlineStr">
        <is>
          <t>SEPARACAO</t>
        </is>
      </c>
      <c r="D6097" s="2" t="inlineStr">
        <is>
          <t>T40002416</t>
        </is>
      </c>
      <c r="E6097" s="2" t="inlineStr">
        <is>
          <t>JHONATAN DE SOUZA FURTADO</t>
        </is>
      </c>
      <c r="F6097" s="2" t="n">
        <v>1762</v>
      </c>
      <c r="G6097" s="2" t="n">
        <v>44.88</v>
      </c>
      <c r="H6097" s="2" t="n">
        <v>39</v>
      </c>
      <c r="I6097" s="2" t="n">
        <v>0</v>
      </c>
      <c r="J6097" s="2" t="inlineStr">
        <is>
          <t>TERCEIRO</t>
        </is>
      </c>
    </row>
    <row r="6098">
      <c r="A6098" s="2" t="n">
        <v>8</v>
      </c>
      <c r="B6098" s="2" t="n">
        <v>7801</v>
      </c>
      <c r="C6098" s="2" t="inlineStr">
        <is>
          <t>SEPARACAO</t>
        </is>
      </c>
      <c r="D6098" s="2" t="inlineStr">
        <is>
          <t>T40002417</t>
        </is>
      </c>
      <c r="E6098" s="2" t="inlineStr">
        <is>
          <t>PEDRO PASSOS DA SILVA</t>
        </is>
      </c>
      <c r="F6098" s="2" t="n">
        <v>2913</v>
      </c>
      <c r="G6098" s="2" t="n">
        <v>83.86</v>
      </c>
      <c r="H6098" s="2" t="n">
        <v>35</v>
      </c>
      <c r="I6098" s="2" t="n">
        <v>0</v>
      </c>
      <c r="J6098" s="2" t="inlineStr">
        <is>
          <t>TERCEIRO</t>
        </is>
      </c>
    </row>
    <row r="6099">
      <c r="A6099" s="2" t="n">
        <v>8</v>
      </c>
      <c r="B6099" s="2" t="n">
        <v>7801</v>
      </c>
      <c r="C6099" s="2" t="inlineStr">
        <is>
          <t>ATIVIDADE OP. EMP.</t>
        </is>
      </c>
      <c r="D6099" s="2" t="inlineStr">
        <is>
          <t>T40002418</t>
        </is>
      </c>
      <c r="E6099" s="2" t="inlineStr">
        <is>
          <t>Manoel Pereira Barbarino</t>
        </is>
      </c>
      <c r="F6099" s="2" t="n">
        <v>365</v>
      </c>
      <c r="G6099" s="2" t="n">
        <v>73.47</v>
      </c>
      <c r="H6099" s="2" t="n">
        <v>5</v>
      </c>
      <c r="I6099" s="2" t="n">
        <v>0</v>
      </c>
      <c r="J6099" s="2" t="inlineStr">
        <is>
          <t>TERCEIRO</t>
        </is>
      </c>
    </row>
    <row r="6100">
      <c r="A6100" s="2" t="n">
        <v>8</v>
      </c>
      <c r="B6100" s="2" t="n">
        <v>7801</v>
      </c>
      <c r="C6100" s="2" t="inlineStr">
        <is>
          <t>SEPARACAO</t>
        </is>
      </c>
      <c r="D6100" s="2" t="inlineStr">
        <is>
          <t>T40002420</t>
        </is>
      </c>
      <c r="E6100" s="2" t="inlineStr">
        <is>
          <t>Gustavo de Oliveira Barbosa</t>
        </is>
      </c>
      <c r="F6100" s="2" t="n">
        <v>1607</v>
      </c>
      <c r="G6100" s="2" t="n">
        <v>40.7</v>
      </c>
      <c r="H6100" s="2" t="n">
        <v>39</v>
      </c>
      <c r="I6100" s="2" t="n">
        <v>0</v>
      </c>
      <c r="J6100" s="2" t="inlineStr">
        <is>
          <t>TERCEIRO</t>
        </is>
      </c>
    </row>
    <row r="6101">
      <c r="A6101" s="2" t="n">
        <v>8</v>
      </c>
      <c r="B6101" s="2" t="n">
        <v>7801</v>
      </c>
      <c r="C6101" s="2" t="inlineStr">
        <is>
          <t>SEPARACAO</t>
        </is>
      </c>
      <c r="D6101" s="2" t="inlineStr">
        <is>
          <t>T40002423</t>
        </is>
      </c>
      <c r="E6101" s="2" t="inlineStr">
        <is>
          <t>MAYCON DE ALMEIDA SANTOS</t>
        </is>
      </c>
      <c r="F6101" s="2" t="n">
        <v>539</v>
      </c>
      <c r="G6101" s="2" t="n">
        <v>21.67</v>
      </c>
      <c r="H6101" s="2" t="n">
        <v>25</v>
      </c>
      <c r="I6101" s="2" t="n">
        <v>0</v>
      </c>
      <c r="J6101" s="2" t="inlineStr">
        <is>
          <t>TERCEIRO</t>
        </is>
      </c>
    </row>
    <row r="6102">
      <c r="A6102" s="2" t="n">
        <v>8</v>
      </c>
      <c r="B6102" s="2" t="n">
        <v>7801</v>
      </c>
      <c r="C6102" s="2" t="inlineStr">
        <is>
          <t>SEPARACAO</t>
        </is>
      </c>
      <c r="D6102" s="2" t="inlineStr">
        <is>
          <t>T40002425</t>
        </is>
      </c>
      <c r="E6102" s="2" t="inlineStr">
        <is>
          <t>Fabiano Lopes dos Santos</t>
        </is>
      </c>
      <c r="F6102" s="2" t="n">
        <v>2799</v>
      </c>
      <c r="G6102" s="2" t="n">
        <v>75.83</v>
      </c>
      <c r="H6102" s="2" t="n">
        <v>37</v>
      </c>
      <c r="I6102" s="2" t="n">
        <v>0</v>
      </c>
      <c r="J6102" s="2" t="inlineStr">
        <is>
          <t>TERCEIRO</t>
        </is>
      </c>
    </row>
    <row r="6103">
      <c r="A6103" s="2" t="n">
        <v>8</v>
      </c>
      <c r="B6103" s="2" t="n">
        <v>7801</v>
      </c>
      <c r="C6103" s="2" t="inlineStr">
        <is>
          <t>SEPARACAO</t>
        </is>
      </c>
      <c r="D6103" s="2" t="inlineStr">
        <is>
          <t>T40002427</t>
        </is>
      </c>
      <c r="E6103" s="2" t="inlineStr">
        <is>
          <t>YAGO ARAUJO VIEIRA</t>
        </is>
      </c>
      <c r="F6103" s="2" t="n">
        <v>2312</v>
      </c>
      <c r="G6103" s="2" t="n">
        <v>65.17</v>
      </c>
      <c r="H6103" s="2" t="n">
        <v>35</v>
      </c>
      <c r="I6103" s="2" t="n">
        <v>0</v>
      </c>
      <c r="J6103" s="2" t="inlineStr">
        <is>
          <t>TERCEIRO</t>
        </is>
      </c>
    </row>
    <row r="6104">
      <c r="A6104" s="2" t="n">
        <v>8</v>
      </c>
      <c r="B6104" s="2" t="n">
        <v>7801</v>
      </c>
      <c r="C6104" s="2" t="inlineStr">
        <is>
          <t>SEPARACAO</t>
        </is>
      </c>
      <c r="D6104" s="2" t="inlineStr">
        <is>
          <t>T40002428</t>
        </is>
      </c>
      <c r="E6104" s="2" t="inlineStr">
        <is>
          <t>JARDIELSON ROCHA</t>
        </is>
      </c>
      <c r="F6104" s="2" t="n">
        <v>2116</v>
      </c>
      <c r="G6104" s="2" t="n">
        <v>59.56</v>
      </c>
      <c r="H6104" s="2" t="n">
        <v>36</v>
      </c>
      <c r="I6104" s="2" t="n">
        <v>0</v>
      </c>
      <c r="J6104" s="2" t="inlineStr">
        <is>
          <t>TERCEIRO</t>
        </is>
      </c>
    </row>
    <row r="6105">
      <c r="A6105" s="2" t="n">
        <v>8</v>
      </c>
      <c r="B6105" s="2" t="n">
        <v>7801</v>
      </c>
      <c r="C6105" s="2" t="inlineStr">
        <is>
          <t>SEPARACAO</t>
        </is>
      </c>
      <c r="D6105" s="2" t="inlineStr">
        <is>
          <t>T40002429</t>
        </is>
      </c>
      <c r="E6105" s="2" t="inlineStr">
        <is>
          <t>ALEF SANTOS LOPES</t>
        </is>
      </c>
      <c r="F6105" s="2" t="n">
        <v>2756</v>
      </c>
      <c r="G6105" s="2" t="n">
        <v>66.22</v>
      </c>
      <c r="H6105" s="2" t="n">
        <v>42</v>
      </c>
      <c r="I6105" s="2" t="n">
        <v>0</v>
      </c>
      <c r="J6105" s="2" t="inlineStr">
        <is>
          <t>TERCEIRO</t>
        </is>
      </c>
    </row>
    <row r="6106">
      <c r="A6106" s="2" t="n">
        <v>8</v>
      </c>
      <c r="B6106" s="2" t="n">
        <v>7801</v>
      </c>
      <c r="C6106" s="2" t="inlineStr">
        <is>
          <t>SEPARACAO</t>
        </is>
      </c>
      <c r="D6106" s="2" t="inlineStr">
        <is>
          <t>T40002430</t>
        </is>
      </c>
      <c r="E6106" s="2" t="inlineStr">
        <is>
          <t>ALVACY ROBERTI JUNIOR</t>
        </is>
      </c>
      <c r="F6106" s="2" t="n">
        <v>351</v>
      </c>
      <c r="G6106" s="2" t="n">
        <v>9.48</v>
      </c>
      <c r="H6106" s="2" t="n">
        <v>37</v>
      </c>
      <c r="I6106" s="2" t="n">
        <v>0</v>
      </c>
      <c r="J6106" s="2" t="inlineStr">
        <is>
          <t>TERCEIRO</t>
        </is>
      </c>
    </row>
    <row r="6107">
      <c r="A6107" s="2" t="n">
        <v>8</v>
      </c>
      <c r="B6107" s="2" t="n">
        <v>7801</v>
      </c>
      <c r="C6107" s="2" t="inlineStr">
        <is>
          <t>SEPARACAO</t>
        </is>
      </c>
      <c r="D6107" s="2" t="inlineStr">
        <is>
          <t>T40002432</t>
        </is>
      </c>
      <c r="E6107" s="2" t="inlineStr">
        <is>
          <t>OTHO FARIAS</t>
        </is>
      </c>
      <c r="F6107" s="2" t="n">
        <v>175</v>
      </c>
      <c r="G6107" s="2" t="n">
        <v>6.12</v>
      </c>
      <c r="H6107" s="2" t="n">
        <v>29</v>
      </c>
      <c r="I6107" s="2" t="n">
        <v>0</v>
      </c>
      <c r="J6107" s="2" t="inlineStr">
        <is>
          <t>TERCEIRO</t>
        </is>
      </c>
    </row>
    <row r="6108">
      <c r="A6108" s="2" t="n">
        <v>8</v>
      </c>
      <c r="B6108" s="2" t="n">
        <v>7801</v>
      </c>
      <c r="C6108" s="2" t="inlineStr">
        <is>
          <t>SEPARACAO</t>
        </is>
      </c>
      <c r="D6108" s="2" t="inlineStr">
        <is>
          <t>T40002434</t>
        </is>
      </c>
      <c r="E6108" s="2" t="inlineStr">
        <is>
          <t>JHONATAS DEODORO CAMARGO ALVES</t>
        </is>
      </c>
      <c r="F6108" s="2" t="n">
        <v>684</v>
      </c>
      <c r="G6108" s="2" t="n">
        <v>22.78</v>
      </c>
      <c r="H6108" s="2" t="n">
        <v>30</v>
      </c>
      <c r="I6108" s="2" t="n">
        <v>0</v>
      </c>
      <c r="J6108" s="2" t="inlineStr">
        <is>
          <t>TERCEIRO</t>
        </is>
      </c>
    </row>
    <row r="6109">
      <c r="A6109" s="2" t="n">
        <v>8</v>
      </c>
      <c r="B6109" s="2" t="n">
        <v>7801</v>
      </c>
      <c r="C6109" s="2" t="inlineStr">
        <is>
          <t>SEPARACAO</t>
        </is>
      </c>
      <c r="D6109" s="2" t="inlineStr">
        <is>
          <t>T40002435</t>
        </is>
      </c>
      <c r="E6109" s="2" t="inlineStr">
        <is>
          <t>GUILHERME DE ALMEIDA ARAUJO</t>
        </is>
      </c>
      <c r="F6109" s="2" t="n">
        <v>1523</v>
      </c>
      <c r="G6109" s="2" t="n">
        <v>39.73</v>
      </c>
      <c r="H6109" s="2" t="n">
        <v>38</v>
      </c>
      <c r="I6109" s="2" t="n">
        <v>0</v>
      </c>
      <c r="J6109" s="2" t="inlineStr">
        <is>
          <t>TERCEIRO</t>
        </is>
      </c>
    </row>
    <row r="6110">
      <c r="A6110" s="2" t="n">
        <v>8</v>
      </c>
      <c r="B6110" s="2" t="n">
        <v>7801</v>
      </c>
      <c r="C6110" s="2" t="inlineStr">
        <is>
          <t>SEPARACAO</t>
        </is>
      </c>
      <c r="D6110" s="2" t="inlineStr">
        <is>
          <t>T40002436</t>
        </is>
      </c>
      <c r="E6110" s="2" t="inlineStr">
        <is>
          <t>DORCEUS RICHECARD</t>
        </is>
      </c>
      <c r="F6110" s="2" t="n">
        <v>1918</v>
      </c>
      <c r="G6110" s="2" t="n">
        <v>51.7</v>
      </c>
      <c r="H6110" s="2" t="n">
        <v>37</v>
      </c>
      <c r="I6110" s="2" t="n">
        <v>0</v>
      </c>
      <c r="J6110" s="2" t="inlineStr">
        <is>
          <t>TERCEIRO</t>
        </is>
      </c>
    </row>
    <row r="6111">
      <c r="A6111" s="2" t="n">
        <v>8</v>
      </c>
      <c r="B6111" s="2" t="n">
        <v>7801</v>
      </c>
      <c r="C6111" s="2" t="inlineStr">
        <is>
          <t>ATIVIDADE OP. EMP.</t>
        </is>
      </c>
      <c r="D6111" s="2" t="inlineStr">
        <is>
          <t>T40002440</t>
        </is>
      </c>
      <c r="E6111" s="2" t="inlineStr">
        <is>
          <t>MOACIR ARAUJO PINTO</t>
        </is>
      </c>
      <c r="F6111" s="2" t="n">
        <v>224</v>
      </c>
      <c r="G6111" s="2" t="n">
        <v>46.57</v>
      </c>
      <c r="H6111" s="2" t="n">
        <v>5</v>
      </c>
      <c r="I6111" s="2" t="n">
        <v>0</v>
      </c>
      <c r="J6111" s="2" t="inlineStr">
        <is>
          <t>TERCEIRO</t>
        </is>
      </c>
    </row>
    <row r="6112">
      <c r="A6112" s="2" t="n">
        <v>8</v>
      </c>
      <c r="B6112" s="2" t="n">
        <v>7801</v>
      </c>
      <c r="C6112" s="2" t="inlineStr">
        <is>
          <t>SEPARACAO</t>
        </is>
      </c>
      <c r="D6112" s="2" t="inlineStr">
        <is>
          <t>T40002441</t>
        </is>
      </c>
      <c r="E6112" s="2" t="inlineStr">
        <is>
          <t>ULISSES GONCALVES TRINDADE</t>
        </is>
      </c>
      <c r="F6112" s="2" t="n">
        <v>885</v>
      </c>
      <c r="G6112" s="2" t="n">
        <v>30.6</v>
      </c>
      <c r="H6112" s="2" t="n">
        <v>29</v>
      </c>
      <c r="I6112" s="2" t="n">
        <v>0</v>
      </c>
      <c r="J6112" s="2" t="inlineStr">
        <is>
          <t>TERCEIRO</t>
        </is>
      </c>
    </row>
    <row r="6113">
      <c r="A6113" s="2" t="n">
        <v>8</v>
      </c>
      <c r="B6113" s="2" t="n">
        <v>7801</v>
      </c>
      <c r="C6113" s="2" t="inlineStr">
        <is>
          <t>SEPARACAO</t>
        </is>
      </c>
      <c r="D6113" s="2" t="inlineStr">
        <is>
          <t>T40002442</t>
        </is>
      </c>
      <c r="E6113" s="2" t="inlineStr">
        <is>
          <t>Paulo Henrique Lournco do Cruz Silva</t>
        </is>
      </c>
      <c r="F6113" s="2" t="n">
        <v>1604</v>
      </c>
      <c r="G6113" s="2" t="n">
        <v>46.49</v>
      </c>
      <c r="H6113" s="2" t="n">
        <v>35</v>
      </c>
      <c r="I6113" s="2" t="n">
        <v>0</v>
      </c>
      <c r="J6113" s="2" t="inlineStr">
        <is>
          <t>TERCEIRO</t>
        </is>
      </c>
    </row>
    <row r="6114">
      <c r="A6114" s="2" t="n">
        <v>8</v>
      </c>
      <c r="B6114" s="2" t="n">
        <v>7801</v>
      </c>
      <c r="C6114" s="2" t="inlineStr">
        <is>
          <t>SEPARACAO</t>
        </is>
      </c>
      <c r="D6114" s="2" t="inlineStr">
        <is>
          <t>T40002443</t>
        </is>
      </c>
      <c r="E6114" s="2" t="inlineStr">
        <is>
          <t>NICOLAS MORAES DOS SANTOS</t>
        </is>
      </c>
      <c r="F6114" s="2" t="n">
        <v>2031</v>
      </c>
      <c r="G6114" s="2" t="n">
        <v>49.76</v>
      </c>
      <c r="H6114" s="2" t="n">
        <v>41</v>
      </c>
      <c r="I6114" s="2" t="n">
        <v>0</v>
      </c>
      <c r="J6114" s="2" t="inlineStr">
        <is>
          <t>TERCEIRO</t>
        </is>
      </c>
    </row>
    <row r="6115">
      <c r="A6115" s="2" t="n">
        <v>8</v>
      </c>
      <c r="B6115" s="2" t="n">
        <v>7801</v>
      </c>
      <c r="C6115" s="2" t="inlineStr">
        <is>
          <t>SEPARACAO</t>
        </is>
      </c>
      <c r="D6115" s="2" t="inlineStr">
        <is>
          <t>T40002444</t>
        </is>
      </c>
      <c r="E6115" s="2" t="inlineStr">
        <is>
          <t>CAIO VINICIUS DAMASCENA</t>
        </is>
      </c>
      <c r="F6115" s="2" t="n">
        <v>82</v>
      </c>
      <c r="G6115" s="2" t="n">
        <v>5.53</v>
      </c>
      <c r="H6115" s="2" t="n">
        <v>15</v>
      </c>
      <c r="I6115" s="2" t="n">
        <v>0</v>
      </c>
      <c r="J6115" s="2" t="inlineStr">
        <is>
          <t>TERCEIRO</t>
        </is>
      </c>
    </row>
    <row r="6116">
      <c r="A6116" s="2" t="n">
        <v>8</v>
      </c>
      <c r="B6116" s="2" t="n">
        <v>7801</v>
      </c>
      <c r="C6116" s="2" t="inlineStr">
        <is>
          <t>SEPARACAO</t>
        </is>
      </c>
      <c r="D6116" s="2" t="inlineStr">
        <is>
          <t>T40002445</t>
        </is>
      </c>
      <c r="E6116" s="2" t="inlineStr">
        <is>
          <t>JULIO CESAR FERREIRA PINHEIRO</t>
        </is>
      </c>
      <c r="F6116" s="2" t="n">
        <v>679</v>
      </c>
      <c r="G6116" s="2" t="n">
        <v>22.95</v>
      </c>
      <c r="H6116" s="2" t="n">
        <v>30</v>
      </c>
      <c r="I6116" s="2" t="n">
        <v>0</v>
      </c>
      <c r="J6116" s="2" t="inlineStr">
        <is>
          <t>TERCEIRO</t>
        </is>
      </c>
    </row>
    <row r="6117">
      <c r="A6117" s="2" t="n">
        <v>8</v>
      </c>
      <c r="B6117" s="2" t="n">
        <v>7801</v>
      </c>
      <c r="C6117" s="2" t="inlineStr">
        <is>
          <t>SEPARACAO</t>
        </is>
      </c>
      <c r="D6117" s="2" t="inlineStr">
        <is>
          <t>T40002450</t>
        </is>
      </c>
      <c r="E6117" s="2" t="inlineStr">
        <is>
          <t>ROBERTO FELIPE DO AMARAL</t>
        </is>
      </c>
      <c r="F6117" s="2" t="n">
        <v>893</v>
      </c>
      <c r="G6117" s="2" t="n">
        <v>22.53</v>
      </c>
      <c r="H6117" s="2" t="n">
        <v>40</v>
      </c>
      <c r="I6117" s="2" t="n">
        <v>0</v>
      </c>
      <c r="J6117" s="2" t="inlineStr">
        <is>
          <t>TERCEIRO</t>
        </is>
      </c>
    </row>
    <row r="6118">
      <c r="A6118" s="2" t="n">
        <v>8</v>
      </c>
      <c r="B6118" s="2" t="n">
        <v>7801</v>
      </c>
      <c r="C6118" s="2" t="inlineStr">
        <is>
          <t>SEPARACAO</t>
        </is>
      </c>
      <c r="D6118" s="2" t="inlineStr">
        <is>
          <t>T40002454</t>
        </is>
      </c>
      <c r="E6118" s="2" t="inlineStr">
        <is>
          <t>Everton Adilson de Souza Alves</t>
        </is>
      </c>
      <c r="F6118" s="2" t="n">
        <v>364</v>
      </c>
      <c r="G6118" s="2" t="n">
        <v>11.86</v>
      </c>
      <c r="H6118" s="2" t="n">
        <v>31</v>
      </c>
      <c r="I6118" s="2" t="n">
        <v>0</v>
      </c>
      <c r="J6118" s="2" t="inlineStr">
        <is>
          <t>TERCEIRO</t>
        </is>
      </c>
    </row>
    <row r="6119">
      <c r="A6119" s="2" t="n">
        <v>8</v>
      </c>
      <c r="B6119" s="2" t="n">
        <v>7801</v>
      </c>
      <c r="C6119" s="2" t="inlineStr">
        <is>
          <t>SEPARACAO</t>
        </is>
      </c>
      <c r="D6119" s="2" t="inlineStr">
        <is>
          <t>T90004484</t>
        </is>
      </c>
      <c r="E6119" s="2" t="inlineStr">
        <is>
          <t>WELLINGTON SILVA DE ALBUQUERQUE</t>
        </is>
      </c>
      <c r="F6119" s="2" t="n">
        <v>268</v>
      </c>
      <c r="G6119" s="2" t="n">
        <v>3.96</v>
      </c>
      <c r="H6119" s="2" t="n">
        <v>68</v>
      </c>
      <c r="I6119" s="2" t="n">
        <v>0</v>
      </c>
      <c r="J6119" s="2" t="inlineStr">
        <is>
          <t>TERCEIRO</t>
        </is>
      </c>
    </row>
    <row r="6120">
      <c r="A6120" s="2" t="n">
        <v>8</v>
      </c>
      <c r="B6120" s="2" t="n">
        <v>7801</v>
      </c>
      <c r="C6120" s="2" t="inlineStr">
        <is>
          <t>SEPARACAO</t>
        </is>
      </c>
      <c r="D6120" s="2" t="inlineStr">
        <is>
          <t>T90004492</t>
        </is>
      </c>
      <c r="E6120" s="2" t="inlineStr">
        <is>
          <t>RUAN DA ROCHA DA SILVA</t>
        </is>
      </c>
      <c r="F6120" s="2" t="n">
        <v>11306</v>
      </c>
      <c r="G6120" s="2" t="n">
        <v>120.4</v>
      </c>
      <c r="H6120" s="2" t="n">
        <v>94</v>
      </c>
      <c r="I6120" s="2" t="n">
        <v>0</v>
      </c>
      <c r="J6120" s="2" t="inlineStr">
        <is>
          <t>TERCEIRO</t>
        </is>
      </c>
    </row>
    <row r="6121">
      <c r="A6121" s="2" t="n">
        <v>8</v>
      </c>
      <c r="B6121" s="2" t="n">
        <v>7801</v>
      </c>
      <c r="C6121" s="2" t="inlineStr">
        <is>
          <t>SEPARACAO</t>
        </is>
      </c>
      <c r="D6121" s="2" t="inlineStr">
        <is>
          <t>T90004581</t>
        </is>
      </c>
      <c r="E6121" s="2" t="inlineStr">
        <is>
          <t>DIOGO GABRIEL DE SOUZA SILVA</t>
        </is>
      </c>
      <c r="F6121" s="2" t="n">
        <v>3979</v>
      </c>
      <c r="G6121" s="2" t="n">
        <v>86.64</v>
      </c>
      <c r="H6121" s="2" t="n">
        <v>46</v>
      </c>
      <c r="I6121" s="2" t="n">
        <v>0</v>
      </c>
      <c r="J6121" s="2" t="inlineStr">
        <is>
          <t>TERCEIRO</t>
        </is>
      </c>
    </row>
    <row r="6122">
      <c r="A6122" s="2" t="n">
        <v>8</v>
      </c>
      <c r="B6122" s="2" t="n">
        <v>7801</v>
      </c>
      <c r="C6122" s="2" t="inlineStr">
        <is>
          <t>SEPARACAO</t>
        </is>
      </c>
      <c r="D6122" s="2" t="inlineStr">
        <is>
          <t>T90004685</t>
        </is>
      </c>
      <c r="E6122" s="2" t="inlineStr">
        <is>
          <t>JORGE HERCULES PEREIRA DE SOUSA</t>
        </is>
      </c>
      <c r="F6122" s="2" t="n">
        <v>8849</v>
      </c>
      <c r="G6122" s="2" t="n">
        <v>164.73</v>
      </c>
      <c r="H6122" s="2" t="n">
        <v>54</v>
      </c>
      <c r="I6122" s="2" t="n">
        <v>0</v>
      </c>
      <c r="J6122" s="2" t="inlineStr">
        <is>
          <t>TERCEIRO</t>
        </is>
      </c>
    </row>
    <row r="6123">
      <c r="A6123" s="2" t="n">
        <v>8</v>
      </c>
      <c r="B6123" s="2" t="n">
        <v>7801</v>
      </c>
      <c r="C6123" s="2" t="inlineStr">
        <is>
          <t>SEPARACAO</t>
        </is>
      </c>
      <c r="D6123" s="2" t="inlineStr">
        <is>
          <t>T90004691</t>
        </is>
      </c>
      <c r="E6123" s="2" t="inlineStr">
        <is>
          <t>JULIANA DA SILVA</t>
        </is>
      </c>
      <c r="F6123" s="2" t="n">
        <v>13501</v>
      </c>
      <c r="G6123" s="2" t="n">
        <v>130.85</v>
      </c>
      <c r="H6123" s="2" t="n">
        <v>103</v>
      </c>
      <c r="I6123" s="2" t="n">
        <v>0</v>
      </c>
      <c r="J6123" s="2" t="inlineStr">
        <is>
          <t>TERCEIRO</t>
        </is>
      </c>
    </row>
    <row r="6124">
      <c r="A6124" s="2" t="n">
        <v>8</v>
      </c>
      <c r="B6124" s="2" t="n">
        <v>7801</v>
      </c>
      <c r="C6124" s="2" t="inlineStr">
        <is>
          <t>SEPARACAO</t>
        </is>
      </c>
      <c r="D6124" s="2" t="inlineStr">
        <is>
          <t>T90004698</t>
        </is>
      </c>
      <c r="E6124" s="2" t="inlineStr">
        <is>
          <t>JULIO CESAR</t>
        </is>
      </c>
      <c r="F6124" s="2" t="n">
        <v>12939</v>
      </c>
      <c r="G6124" s="2" t="n">
        <v>159.27</v>
      </c>
      <c r="H6124" s="2" t="n">
        <v>81</v>
      </c>
      <c r="I6124" s="2" t="n">
        <v>0</v>
      </c>
      <c r="J6124" s="2" t="inlineStr">
        <is>
          <t>TERCEIRO</t>
        </is>
      </c>
    </row>
    <row r="6125">
      <c r="A6125" s="2" t="n">
        <v>8</v>
      </c>
      <c r="B6125" s="2" t="n">
        <v>7801</v>
      </c>
      <c r="C6125" s="2" t="inlineStr">
        <is>
          <t>SEPARACAO</t>
        </is>
      </c>
      <c r="D6125" s="2" t="inlineStr">
        <is>
          <t>T90004746</t>
        </is>
      </c>
      <c r="E6125" s="2" t="inlineStr">
        <is>
          <t>MARCIA REGINA SILVA MARQUES</t>
        </is>
      </c>
      <c r="F6125" s="2" t="n">
        <v>886</v>
      </c>
      <c r="G6125" s="2" t="n">
        <v>22.64</v>
      </c>
      <c r="H6125" s="2" t="n">
        <v>39</v>
      </c>
      <c r="I6125" s="2" t="n">
        <v>0</v>
      </c>
      <c r="J6125" s="2" t="inlineStr">
        <is>
          <t>TERCEIRO</t>
        </is>
      </c>
    </row>
    <row r="6126">
      <c r="A6126" s="2" t="n">
        <v>8</v>
      </c>
      <c r="B6126" s="2" t="n">
        <v>7801</v>
      </c>
      <c r="C6126" s="2" t="inlineStr">
        <is>
          <t>SEPARACAO</t>
        </is>
      </c>
      <c r="D6126" s="2" t="inlineStr">
        <is>
          <t>T90004811</t>
        </is>
      </c>
      <c r="E6126" s="2" t="inlineStr">
        <is>
          <t>VILDETE FIGUEIREDO NEVES</t>
        </is>
      </c>
      <c r="F6126" s="2" t="n">
        <v>2011</v>
      </c>
      <c r="G6126" s="2" t="n">
        <v>45.73</v>
      </c>
      <c r="H6126" s="2" t="n">
        <v>44</v>
      </c>
      <c r="I6126" s="2" t="n">
        <v>0</v>
      </c>
      <c r="J6126" s="2" t="inlineStr">
        <is>
          <t>TERCEIRO</t>
        </is>
      </c>
    </row>
    <row r="6127">
      <c r="A6127" s="2" t="n">
        <v>8</v>
      </c>
      <c r="B6127" s="2" t="n">
        <v>7801</v>
      </c>
      <c r="C6127" s="2" t="inlineStr">
        <is>
          <t>SEPARACAO</t>
        </is>
      </c>
      <c r="D6127" s="2" t="inlineStr">
        <is>
          <t>T90004830</t>
        </is>
      </c>
      <c r="E6127" s="2" t="inlineStr">
        <is>
          <t>MARCUS VINICIUS PRAZERES DOS SANTOS</t>
        </is>
      </c>
      <c r="F6127" s="2" t="n">
        <v>8833</v>
      </c>
      <c r="G6127" s="2" t="n">
        <v>112.79</v>
      </c>
      <c r="H6127" s="2" t="n">
        <v>78</v>
      </c>
      <c r="I6127" s="2" t="n">
        <v>0</v>
      </c>
      <c r="J6127" s="2" t="inlineStr">
        <is>
          <t>TERCEIRO</t>
        </is>
      </c>
    </row>
    <row r="6128">
      <c r="A6128" s="2" t="n">
        <v>8</v>
      </c>
      <c r="B6128" s="2" t="n">
        <v>7801</v>
      </c>
      <c r="C6128" s="2" t="inlineStr">
        <is>
          <t>SEPARACAO</t>
        </is>
      </c>
      <c r="D6128" s="2" t="inlineStr">
        <is>
          <t>T90004859</t>
        </is>
      </c>
      <c r="E6128" s="2" t="inlineStr">
        <is>
          <t>MARIA DE FATIMA</t>
        </is>
      </c>
      <c r="F6128" s="2" t="n">
        <v>9255</v>
      </c>
      <c r="G6128" s="2" t="n">
        <v>143.18</v>
      </c>
      <c r="H6128" s="2" t="n">
        <v>65</v>
      </c>
      <c r="I6128" s="2" t="n">
        <v>0</v>
      </c>
      <c r="J6128" s="2" t="inlineStr">
        <is>
          <t>TERCEIRO</t>
        </is>
      </c>
    </row>
    <row r="6129">
      <c r="A6129" s="2" t="n">
        <v>8</v>
      </c>
      <c r="B6129" s="2" t="n">
        <v>7801</v>
      </c>
      <c r="C6129" s="2" t="inlineStr">
        <is>
          <t>SEPARACAO</t>
        </is>
      </c>
      <c r="D6129" s="2" t="inlineStr">
        <is>
          <t>T90004895</t>
        </is>
      </c>
      <c r="E6129" s="2" t="inlineStr">
        <is>
          <t>DAIANE COSTA DE ABREU</t>
        </is>
      </c>
      <c r="F6129" s="2" t="n">
        <v>5589</v>
      </c>
      <c r="G6129" s="2" t="n">
        <v>152.05</v>
      </c>
      <c r="H6129" s="2" t="n">
        <v>37</v>
      </c>
      <c r="I6129" s="2" t="n">
        <v>0</v>
      </c>
      <c r="J6129" s="2" t="inlineStr">
        <is>
          <t>TERCEIRO</t>
        </is>
      </c>
    </row>
    <row r="6130">
      <c r="A6130" s="2" t="n">
        <v>8</v>
      </c>
      <c r="B6130" s="2" t="n">
        <v>7801</v>
      </c>
      <c r="C6130" s="2" t="inlineStr">
        <is>
          <t>SEPARACAO</t>
        </is>
      </c>
      <c r="D6130" s="2" t="inlineStr">
        <is>
          <t>T90004901</t>
        </is>
      </c>
      <c r="E6130" s="2" t="inlineStr">
        <is>
          <t>MARCOS NELSON DO NASCIMENTO</t>
        </is>
      </c>
      <c r="F6130" s="2" t="n">
        <v>5879</v>
      </c>
      <c r="G6130" s="2" t="n">
        <v>119.74</v>
      </c>
      <c r="H6130" s="2" t="n">
        <v>49</v>
      </c>
      <c r="I6130" s="2" t="n">
        <v>0</v>
      </c>
      <c r="J6130" s="2" t="inlineStr">
        <is>
          <t>TERCEIRO</t>
        </is>
      </c>
    </row>
    <row r="6131">
      <c r="A6131" s="2" t="n">
        <v>8</v>
      </c>
      <c r="B6131" s="2" t="n">
        <v>7801</v>
      </c>
      <c r="C6131" s="2" t="inlineStr">
        <is>
          <t>SEPARACAO</t>
        </is>
      </c>
      <c r="D6131" s="2" t="inlineStr">
        <is>
          <t>T90004954</t>
        </is>
      </c>
      <c r="E6131" s="2" t="inlineStr">
        <is>
          <t>CARLOS EDUARDO LOURENCO SANTOS</t>
        </is>
      </c>
      <c r="F6131" s="2" t="n">
        <v>705</v>
      </c>
      <c r="G6131" s="2" t="n">
        <v>12.17</v>
      </c>
      <c r="H6131" s="2" t="n">
        <v>58</v>
      </c>
      <c r="I6131" s="2" t="n">
        <v>0</v>
      </c>
      <c r="J6131" s="2" t="inlineStr">
        <is>
          <t>TERCEIRO</t>
        </is>
      </c>
    </row>
    <row r="6132">
      <c r="A6132" s="2" t="n">
        <v>8</v>
      </c>
      <c r="B6132" s="2" t="n">
        <v>7801</v>
      </c>
      <c r="C6132" s="2" t="inlineStr">
        <is>
          <t>SEPARACAO</t>
        </is>
      </c>
      <c r="D6132" s="2" t="inlineStr">
        <is>
          <t>T90004990</t>
        </is>
      </c>
      <c r="E6132" s="2" t="inlineStr">
        <is>
          <t>IGOR NOBRE MENEZES</t>
        </is>
      </c>
      <c r="F6132" s="2" t="n">
        <v>8967</v>
      </c>
      <c r="G6132" s="2" t="n">
        <v>138.28</v>
      </c>
      <c r="H6132" s="2" t="n">
        <v>65</v>
      </c>
      <c r="I6132" s="2" t="n">
        <v>0</v>
      </c>
      <c r="J6132" s="2" t="inlineStr">
        <is>
          <t>TERCEIRO</t>
        </is>
      </c>
    </row>
    <row r="6133">
      <c r="A6133" s="2" t="n">
        <v>8</v>
      </c>
      <c r="B6133" s="2" t="n">
        <v>7801</v>
      </c>
      <c r="C6133" s="2" t="inlineStr">
        <is>
          <t>SEPARACAO</t>
        </is>
      </c>
      <c r="D6133" s="2" t="inlineStr">
        <is>
          <t>T90005017</t>
        </is>
      </c>
      <c r="E6133" s="2" t="inlineStr">
        <is>
          <t>MELVIM MARQUES</t>
        </is>
      </c>
      <c r="F6133" s="2" t="n">
        <v>5126</v>
      </c>
      <c r="G6133" s="2" t="n">
        <v>122.16</v>
      </c>
      <c r="H6133" s="2" t="n">
        <v>42</v>
      </c>
      <c r="I6133" s="2" t="n">
        <v>0</v>
      </c>
      <c r="J6133" s="2" t="inlineStr">
        <is>
          <t>TERCEIRO</t>
        </is>
      </c>
    </row>
    <row r="6134">
      <c r="A6134" s="2" t="n">
        <v>8</v>
      </c>
      <c r="B6134" s="2" t="n">
        <v>7801</v>
      </c>
      <c r="C6134" s="2" t="inlineStr">
        <is>
          <t>SEPARACAO</t>
        </is>
      </c>
      <c r="D6134" s="2" t="inlineStr">
        <is>
          <t>T90005030</t>
        </is>
      </c>
      <c r="E6134" s="2" t="inlineStr">
        <is>
          <t>RYAN BERNADO SALATINO</t>
        </is>
      </c>
      <c r="F6134" s="2" t="n">
        <v>7437</v>
      </c>
      <c r="G6134" s="2" t="n">
        <v>121.17</v>
      </c>
      <c r="H6134" s="2" t="n">
        <v>61</v>
      </c>
      <c r="I6134" s="2" t="n">
        <v>0</v>
      </c>
      <c r="J6134" s="2" t="inlineStr">
        <is>
          <t>TERCEIRO</t>
        </is>
      </c>
    </row>
    <row r="6135">
      <c r="A6135" s="2" t="n">
        <v>8</v>
      </c>
      <c r="B6135" s="2" t="n">
        <v>7801</v>
      </c>
      <c r="C6135" s="2" t="inlineStr">
        <is>
          <t>SEPARACAO</t>
        </is>
      </c>
      <c r="D6135" s="2" t="inlineStr">
        <is>
          <t>T90005033</t>
        </is>
      </c>
      <c r="E6135" s="2" t="inlineStr">
        <is>
          <t>MATHEUS FRANCISCO DOS SANTOS</t>
        </is>
      </c>
      <c r="F6135" s="2" t="n">
        <v>1815</v>
      </c>
      <c r="G6135" s="2" t="n">
        <v>28.75</v>
      </c>
      <c r="H6135" s="2" t="n">
        <v>63</v>
      </c>
      <c r="I6135" s="2" t="n">
        <v>0</v>
      </c>
      <c r="J6135" s="2" t="inlineStr">
        <is>
          <t>TERCEIRO</t>
        </is>
      </c>
    </row>
    <row r="6136">
      <c r="A6136" s="2" t="n">
        <v>8</v>
      </c>
      <c r="B6136" s="2" t="n">
        <v>7801</v>
      </c>
      <c r="C6136" s="2" t="inlineStr">
        <is>
          <t>SEPARACAO</t>
        </is>
      </c>
      <c r="D6136" s="2" t="inlineStr">
        <is>
          <t>T90005035</t>
        </is>
      </c>
      <c r="E6136" s="2" t="inlineStr">
        <is>
          <t>ANTONIO WESLEY FLORENCO DE SOUSA</t>
        </is>
      </c>
      <c r="F6136" s="2" t="n">
        <v>8001</v>
      </c>
      <c r="G6136" s="2" t="n">
        <v>103.48</v>
      </c>
      <c r="H6136" s="2" t="n">
        <v>77</v>
      </c>
      <c r="I6136" s="2" t="n">
        <v>0</v>
      </c>
      <c r="J6136" s="2" t="inlineStr">
        <is>
          <t>TERCEIRO</t>
        </is>
      </c>
    </row>
    <row r="6137">
      <c r="A6137" s="2" t="n">
        <v>8</v>
      </c>
      <c r="B6137" s="2" t="n">
        <v>7801</v>
      </c>
      <c r="C6137" s="2" t="inlineStr">
        <is>
          <t>SEPARACAO</t>
        </is>
      </c>
      <c r="D6137" s="2" t="inlineStr">
        <is>
          <t>T90005050</t>
        </is>
      </c>
      <c r="E6137" s="2" t="inlineStr">
        <is>
          <t>LEIDIANE GOMES RIBEIRO</t>
        </is>
      </c>
      <c r="F6137" s="2" t="n">
        <v>6470</v>
      </c>
      <c r="G6137" s="2" t="n">
        <v>120.67</v>
      </c>
      <c r="H6137" s="2" t="n">
        <v>54</v>
      </c>
      <c r="I6137" s="2" t="n">
        <v>0</v>
      </c>
      <c r="J6137" s="2" t="inlineStr">
        <is>
          <t>TERCEIRO</t>
        </is>
      </c>
    </row>
    <row r="6138">
      <c r="A6138" s="2" t="n">
        <v>8</v>
      </c>
      <c r="B6138" s="2" t="n">
        <v>7801</v>
      </c>
      <c r="C6138" s="2" t="inlineStr">
        <is>
          <t>SEPARACAO</t>
        </is>
      </c>
      <c r="D6138" s="2" t="inlineStr">
        <is>
          <t>T90005059</t>
        </is>
      </c>
      <c r="E6138" s="2" t="inlineStr">
        <is>
          <t>CRISTIAN DE GOUVEIA BOLIVAR</t>
        </is>
      </c>
      <c r="F6138" s="2" t="n">
        <v>8214</v>
      </c>
      <c r="G6138" s="2" t="n">
        <v>113.98</v>
      </c>
      <c r="H6138" s="2" t="n">
        <v>72</v>
      </c>
      <c r="I6138" s="2" t="n">
        <v>0</v>
      </c>
      <c r="J6138" s="2" t="inlineStr">
        <is>
          <t>TERCEIRO</t>
        </is>
      </c>
    </row>
    <row r="6139">
      <c r="A6139" s="2" t="n">
        <v>8</v>
      </c>
      <c r="B6139" s="2" t="n">
        <v>7801</v>
      </c>
      <c r="C6139" s="2" t="inlineStr">
        <is>
          <t>SEPARACAO</t>
        </is>
      </c>
      <c r="D6139" s="2" t="inlineStr">
        <is>
          <t>T90005073</t>
        </is>
      </c>
      <c r="E6139" s="2" t="inlineStr">
        <is>
          <t>ALLAN LUIZ DOS SANTOS</t>
        </is>
      </c>
      <c r="F6139" s="2" t="n">
        <v>4680</v>
      </c>
      <c r="G6139" s="2" t="n">
        <v>87.64</v>
      </c>
      <c r="H6139" s="2" t="n">
        <v>53</v>
      </c>
      <c r="I6139" s="2" t="n">
        <v>0</v>
      </c>
      <c r="J6139" s="2" t="inlineStr">
        <is>
          <t>TERCEIRO</t>
        </is>
      </c>
    </row>
    <row r="6140">
      <c r="A6140" s="2" t="n">
        <v>8</v>
      </c>
      <c r="B6140" s="2" t="n">
        <v>7801</v>
      </c>
      <c r="C6140" s="2" t="inlineStr">
        <is>
          <t>SEPARACAO</t>
        </is>
      </c>
      <c r="D6140" s="2" t="inlineStr">
        <is>
          <t>T90005076</t>
        </is>
      </c>
      <c r="E6140" s="2" t="inlineStr">
        <is>
          <t>FELIPE GOMES GUIMARAES</t>
        </is>
      </c>
      <c r="F6140" s="2" t="n">
        <v>9433</v>
      </c>
      <c r="G6140" s="2" t="n">
        <v>98.17</v>
      </c>
      <c r="H6140" s="2" t="n">
        <v>96</v>
      </c>
      <c r="I6140" s="2" t="n">
        <v>0</v>
      </c>
      <c r="J6140" s="2" t="inlineStr">
        <is>
          <t>TERCEIRO</t>
        </is>
      </c>
    </row>
    <row r="6141">
      <c r="A6141" s="2" t="n">
        <v>8</v>
      </c>
      <c r="B6141" s="2" t="n">
        <v>7801</v>
      </c>
      <c r="C6141" s="2" t="inlineStr">
        <is>
          <t>SEPARACAO</t>
        </is>
      </c>
      <c r="D6141" s="2" t="inlineStr">
        <is>
          <t>T90005087</t>
        </is>
      </c>
      <c r="E6141" s="2" t="inlineStr">
        <is>
          <t>KARINA CINTIA C. DOS SANTOS</t>
        </is>
      </c>
      <c r="F6141" s="2" t="n">
        <v>6684</v>
      </c>
      <c r="G6141" s="2" t="n">
        <v>109.79</v>
      </c>
      <c r="H6141" s="2" t="n">
        <v>61</v>
      </c>
      <c r="I6141" s="2" t="n">
        <v>0</v>
      </c>
      <c r="J6141" s="2" t="inlineStr">
        <is>
          <t>TERCEIRO</t>
        </is>
      </c>
    </row>
    <row r="6142">
      <c r="A6142" s="2" t="n">
        <v>8</v>
      </c>
      <c r="B6142" s="2" t="n">
        <v>7801</v>
      </c>
      <c r="C6142" s="2" t="inlineStr">
        <is>
          <t>SEPARACAO</t>
        </is>
      </c>
      <c r="D6142" s="2" t="inlineStr">
        <is>
          <t>T90005089</t>
        </is>
      </c>
      <c r="E6142" s="2" t="inlineStr">
        <is>
          <t>PALOMA MONTEIRO DE LIMA</t>
        </is>
      </c>
      <c r="F6142" s="2" t="n">
        <v>8946</v>
      </c>
      <c r="G6142" s="2" t="n">
        <v>113.74</v>
      </c>
      <c r="H6142" s="2" t="n">
        <v>79</v>
      </c>
      <c r="I6142" s="2" t="n">
        <v>0</v>
      </c>
      <c r="J6142" s="2" t="inlineStr">
        <is>
          <t>TERCEIRO</t>
        </is>
      </c>
    </row>
    <row r="6143">
      <c r="A6143" s="2" t="n">
        <v>8</v>
      </c>
      <c r="B6143" s="2" t="n">
        <v>7801</v>
      </c>
      <c r="C6143" s="2" t="inlineStr">
        <is>
          <t>SEPARACAO</t>
        </is>
      </c>
      <c r="D6143" s="2" t="inlineStr">
        <is>
          <t>T90005094</t>
        </is>
      </c>
      <c r="E6143" s="2" t="inlineStr">
        <is>
          <t>VALDETE PEREIRA DA COSTA</t>
        </is>
      </c>
      <c r="F6143" s="2" t="n">
        <v>7023</v>
      </c>
      <c r="G6143" s="2" t="n">
        <v>103.37</v>
      </c>
      <c r="H6143" s="2" t="n">
        <v>68</v>
      </c>
      <c r="I6143" s="2" t="n">
        <v>0</v>
      </c>
      <c r="J6143" s="2" t="inlineStr">
        <is>
          <t>TERCEIRO</t>
        </is>
      </c>
    </row>
    <row r="6144">
      <c r="A6144" s="2" t="n">
        <v>8</v>
      </c>
      <c r="B6144" s="2" t="n">
        <v>7801</v>
      </c>
      <c r="C6144" s="2" t="inlineStr">
        <is>
          <t>SEPARACAO</t>
        </is>
      </c>
      <c r="D6144" s="2" t="inlineStr">
        <is>
          <t>T90005095</t>
        </is>
      </c>
      <c r="E6144" s="2" t="inlineStr">
        <is>
          <t>CRISTIAN PEREIRA DOS SANTOS</t>
        </is>
      </c>
      <c r="F6144" s="2" t="n">
        <v>12449</v>
      </c>
      <c r="G6144" s="2" t="n">
        <v>123.48</v>
      </c>
      <c r="H6144" s="2" t="n">
        <v>101</v>
      </c>
      <c r="I6144" s="2" t="n">
        <v>0</v>
      </c>
      <c r="J6144" s="2" t="inlineStr">
        <is>
          <t>TERCEIRO</t>
        </is>
      </c>
    </row>
    <row r="6145">
      <c r="A6145" s="2" t="n">
        <v>8</v>
      </c>
      <c r="B6145" s="2" t="n">
        <v>7801</v>
      </c>
      <c r="C6145" s="2" t="inlineStr">
        <is>
          <t>SEPARACAO</t>
        </is>
      </c>
      <c r="D6145" s="2" t="inlineStr">
        <is>
          <t>T90005096</t>
        </is>
      </c>
      <c r="E6145" s="2" t="inlineStr">
        <is>
          <t>DIOGO AFONSO DE OLIVEIRA</t>
        </is>
      </c>
      <c r="F6145" s="2" t="n">
        <v>11868</v>
      </c>
      <c r="G6145" s="2" t="n">
        <v>152.36</v>
      </c>
      <c r="H6145" s="2" t="n">
        <v>78</v>
      </c>
      <c r="I6145" s="2" t="n">
        <v>0</v>
      </c>
      <c r="J6145" s="2" t="inlineStr">
        <is>
          <t>TERCEIRO</t>
        </is>
      </c>
    </row>
    <row r="6146">
      <c r="A6146" s="2" t="n">
        <v>8</v>
      </c>
      <c r="B6146" s="2" t="n">
        <v>7801</v>
      </c>
      <c r="C6146" s="2" t="inlineStr">
        <is>
          <t>SEPARACAO</t>
        </is>
      </c>
      <c r="D6146" s="2" t="inlineStr">
        <is>
          <t>T90005098</t>
        </is>
      </c>
      <c r="E6146" s="2" t="inlineStr">
        <is>
          <t>PHELLIP MEIRELES DE CAMPOS</t>
        </is>
      </c>
      <c r="F6146" s="2" t="n">
        <v>1513</v>
      </c>
      <c r="G6146" s="2" t="n">
        <v>42.01</v>
      </c>
      <c r="H6146" s="2" t="n">
        <v>36</v>
      </c>
      <c r="I6146" s="2" t="n">
        <v>0</v>
      </c>
      <c r="J6146" s="2" t="inlineStr">
        <is>
          <t>TERCEIRO</t>
        </is>
      </c>
    </row>
    <row r="6147">
      <c r="A6147" s="2" t="n">
        <v>8</v>
      </c>
      <c r="B6147" s="2" t="n">
        <v>7801</v>
      </c>
      <c r="C6147" s="2" t="inlineStr">
        <is>
          <t>SEPARACAO</t>
        </is>
      </c>
      <c r="D6147" s="2" t="inlineStr">
        <is>
          <t>T90005108</t>
        </is>
      </c>
      <c r="E6147" s="2" t="inlineStr">
        <is>
          <t>SONIA MARIA OLIVEIRA CASTRO</t>
        </is>
      </c>
      <c r="F6147" s="2" t="n">
        <v>4937</v>
      </c>
      <c r="G6147" s="2" t="n">
        <v>62.92</v>
      </c>
      <c r="H6147" s="2" t="n">
        <v>78</v>
      </c>
      <c r="I6147" s="2" t="n">
        <v>0</v>
      </c>
      <c r="J6147" s="2" t="inlineStr">
        <is>
          <t>TERCEIRO</t>
        </is>
      </c>
    </row>
    <row r="6148">
      <c r="A6148" s="2" t="n">
        <v>8</v>
      </c>
      <c r="B6148" s="2" t="n">
        <v>7801</v>
      </c>
      <c r="C6148" s="2" t="inlineStr">
        <is>
          <t>SEPARACAO</t>
        </is>
      </c>
      <c r="D6148" s="2" t="inlineStr">
        <is>
          <t>T90005109</t>
        </is>
      </c>
      <c r="E6148" s="2" t="inlineStr">
        <is>
          <t>JOAO VITOR BEZERRA DA SILVA</t>
        </is>
      </c>
      <c r="F6148" s="2" t="n">
        <v>15340</v>
      </c>
      <c r="G6148" s="2" t="n">
        <v>156.68</v>
      </c>
      <c r="H6148" s="2" t="n">
        <v>98</v>
      </c>
      <c r="I6148" s="2" t="n">
        <v>0</v>
      </c>
      <c r="J6148" s="2" t="inlineStr">
        <is>
          <t>TERCEIRO</t>
        </is>
      </c>
    </row>
    <row r="6149">
      <c r="A6149" s="2" t="n">
        <v>8</v>
      </c>
      <c r="B6149" s="2" t="n">
        <v>7801</v>
      </c>
      <c r="C6149" s="2" t="inlineStr">
        <is>
          <t>SEPARACAO</t>
        </is>
      </c>
      <c r="D6149" s="2" t="inlineStr">
        <is>
          <t>T90005116</t>
        </is>
      </c>
      <c r="E6149" s="2" t="inlineStr">
        <is>
          <t>MAYLANA OLIVEIRA DA SILVA</t>
        </is>
      </c>
      <c r="F6149" s="2" t="n">
        <v>269</v>
      </c>
      <c r="G6149" s="2" t="n">
        <v>6.66</v>
      </c>
      <c r="H6149" s="2" t="n">
        <v>40</v>
      </c>
      <c r="I6149" s="2" t="n">
        <v>0</v>
      </c>
      <c r="J6149" s="2" t="inlineStr">
        <is>
          <t>TERCEIRO</t>
        </is>
      </c>
    </row>
    <row r="6150">
      <c r="A6150" s="2" t="n">
        <v>8</v>
      </c>
      <c r="B6150" s="2" t="n">
        <v>7801</v>
      </c>
      <c r="C6150" s="2" t="inlineStr">
        <is>
          <t>SEPARACAO</t>
        </is>
      </c>
      <c r="D6150" s="2" t="inlineStr">
        <is>
          <t>T90005132</t>
        </is>
      </c>
      <c r="E6150" s="2" t="inlineStr">
        <is>
          <t>Michel Fagundes Bezerra</t>
        </is>
      </c>
      <c r="F6150" s="2" t="n">
        <v>8126</v>
      </c>
      <c r="G6150" s="2" t="n">
        <v>97.37</v>
      </c>
      <c r="H6150" s="2" t="n">
        <v>83</v>
      </c>
      <c r="I6150" s="2" t="n">
        <v>0</v>
      </c>
      <c r="J6150" s="2" t="inlineStr">
        <is>
          <t>TERCEIRO</t>
        </is>
      </c>
    </row>
    <row r="6151">
      <c r="A6151" s="2" t="n">
        <v>8</v>
      </c>
      <c r="B6151" s="2" t="n">
        <v>7801</v>
      </c>
      <c r="C6151" s="2" t="inlineStr">
        <is>
          <t>SEPARACAO</t>
        </is>
      </c>
      <c r="D6151" s="2" t="inlineStr">
        <is>
          <t>T90005133</t>
        </is>
      </c>
      <c r="E6151" s="2" t="inlineStr">
        <is>
          <t>LUIZ FERNANDO G OLIVEIRA</t>
        </is>
      </c>
      <c r="F6151" s="2" t="n">
        <v>6364</v>
      </c>
      <c r="G6151" s="2" t="n">
        <v>63.12</v>
      </c>
      <c r="H6151" s="2" t="n">
        <v>101</v>
      </c>
      <c r="I6151" s="2" t="n">
        <v>0</v>
      </c>
      <c r="J6151" s="2" t="inlineStr">
        <is>
          <t>TERCEIRO</t>
        </is>
      </c>
    </row>
    <row r="6152">
      <c r="A6152" s="2" t="n">
        <v>8</v>
      </c>
      <c r="B6152" s="2" t="n">
        <v>7801</v>
      </c>
      <c r="C6152" s="2" t="inlineStr">
        <is>
          <t>SEPARACAO</t>
        </is>
      </c>
      <c r="D6152" s="2" t="inlineStr">
        <is>
          <t>T90005134</t>
        </is>
      </c>
      <c r="E6152" s="2" t="inlineStr">
        <is>
          <t>MARCIEL APARECIDO DA SILVA</t>
        </is>
      </c>
      <c r="F6152" s="2" t="n">
        <v>7714</v>
      </c>
      <c r="G6152" s="2" t="n">
        <v>98.33</v>
      </c>
      <c r="H6152" s="2" t="n">
        <v>78</v>
      </c>
      <c r="I6152" s="2" t="n">
        <v>0</v>
      </c>
      <c r="J6152" s="2" t="inlineStr">
        <is>
          <t>TERCEIRO</t>
        </is>
      </c>
    </row>
    <row r="6153">
      <c r="A6153" s="2" t="n">
        <v>8</v>
      </c>
      <c r="B6153" s="2" t="n">
        <v>7801</v>
      </c>
      <c r="C6153" s="2" t="inlineStr">
        <is>
          <t>SEPARACAO</t>
        </is>
      </c>
      <c r="D6153" s="2" t="inlineStr">
        <is>
          <t>T90005139</t>
        </is>
      </c>
      <c r="E6153" s="2" t="inlineStr">
        <is>
          <t>KAICCY BRITO</t>
        </is>
      </c>
      <c r="F6153" s="2" t="n">
        <v>15248</v>
      </c>
      <c r="G6153" s="2" t="n">
        <v>140.54</v>
      </c>
      <c r="H6153" s="2" t="n">
        <v>108</v>
      </c>
      <c r="I6153" s="2" t="n">
        <v>0</v>
      </c>
      <c r="J6153" s="2" t="inlineStr">
        <is>
          <t>TERCEIRO</t>
        </is>
      </c>
    </row>
    <row r="6154">
      <c r="A6154" s="2" t="n">
        <v>8</v>
      </c>
      <c r="B6154" s="2" t="n">
        <v>7801</v>
      </c>
      <c r="C6154" s="2" t="inlineStr">
        <is>
          <t>SEPARACAO</t>
        </is>
      </c>
      <c r="D6154" s="2" t="inlineStr">
        <is>
          <t>T90005140</t>
        </is>
      </c>
      <c r="E6154" s="2" t="inlineStr">
        <is>
          <t>GUILHERME DE ALMEIDA</t>
        </is>
      </c>
      <c r="F6154" s="2" t="n">
        <v>708</v>
      </c>
      <c r="G6154" s="2" t="n">
        <v>6.06</v>
      </c>
      <c r="H6154" s="2" t="n">
        <v>117</v>
      </c>
      <c r="I6154" s="2" t="n">
        <v>0</v>
      </c>
      <c r="J6154" s="2" t="inlineStr">
        <is>
          <t>TERCEIRO</t>
        </is>
      </c>
    </row>
    <row r="6155">
      <c r="A6155" s="2" t="n">
        <v>8</v>
      </c>
      <c r="B6155" s="2" t="n">
        <v>7801</v>
      </c>
      <c r="C6155" s="2" t="inlineStr">
        <is>
          <t>SEPARACAO</t>
        </is>
      </c>
      <c r="D6155" s="2" t="inlineStr">
        <is>
          <t>T90005143</t>
        </is>
      </c>
      <c r="E6155" s="2" t="inlineStr">
        <is>
          <t>MAYCON DE ALMEIDA DOS SANTOS</t>
        </is>
      </c>
      <c r="F6155" s="2" t="n">
        <v>390</v>
      </c>
      <c r="G6155" s="2" t="n">
        <v>9.83</v>
      </c>
      <c r="H6155" s="2" t="n">
        <v>40</v>
      </c>
      <c r="I6155" s="2" t="n">
        <v>0</v>
      </c>
      <c r="J6155" s="2" t="inlineStr">
        <is>
          <t>TERCEIRO</t>
        </is>
      </c>
    </row>
    <row r="6156">
      <c r="A6156" s="2" t="n">
        <v>8</v>
      </c>
      <c r="B6156" s="2" t="n">
        <v>7801</v>
      </c>
      <c r="C6156" s="2" t="inlineStr">
        <is>
          <t>SEPARACAO</t>
        </is>
      </c>
      <c r="D6156" s="2" t="inlineStr">
        <is>
          <t>T90005144</t>
        </is>
      </c>
      <c r="E6156" s="2" t="inlineStr">
        <is>
          <t>EDMILSON SOBREIRA</t>
        </is>
      </c>
      <c r="F6156" s="2" t="n">
        <v>8368</v>
      </c>
      <c r="G6156" s="2" t="n">
        <v>121.1</v>
      </c>
      <c r="H6156" s="2" t="n">
        <v>69</v>
      </c>
      <c r="I6156" s="2" t="n">
        <v>0</v>
      </c>
      <c r="J6156" s="2" t="inlineStr">
        <is>
          <t>TERCEIRO</t>
        </is>
      </c>
    </row>
    <row r="6157">
      <c r="A6157" s="2" t="n">
        <v>8</v>
      </c>
      <c r="B6157" s="2" t="n">
        <v>7801</v>
      </c>
      <c r="C6157" s="2" t="inlineStr">
        <is>
          <t>SEPARACAO</t>
        </is>
      </c>
      <c r="D6157" s="2" t="inlineStr">
        <is>
          <t>T90005147</t>
        </is>
      </c>
      <c r="E6157" s="2" t="inlineStr">
        <is>
          <t>NATHALY PIRES DE OLIVEIRA</t>
        </is>
      </c>
      <c r="F6157" s="2" t="n">
        <v>9195</v>
      </c>
      <c r="G6157" s="2" t="n">
        <v>119.42</v>
      </c>
      <c r="H6157" s="2" t="n">
        <v>77</v>
      </c>
      <c r="I6157" s="2" t="n">
        <v>0</v>
      </c>
      <c r="J6157" s="2" t="inlineStr">
        <is>
          <t>TERCEIRO</t>
        </is>
      </c>
    </row>
    <row r="6158">
      <c r="A6158" s="2" t="n">
        <v>8</v>
      </c>
      <c r="B6158" s="2" t="n">
        <v>7801</v>
      </c>
      <c r="C6158" s="2" t="inlineStr">
        <is>
          <t>SEPARACAO</t>
        </is>
      </c>
      <c r="D6158" s="2" t="inlineStr">
        <is>
          <t>T90005156</t>
        </is>
      </c>
      <c r="E6158" s="2" t="inlineStr">
        <is>
          <t>KAIQUE SILVA FREIRE</t>
        </is>
      </c>
      <c r="F6158" s="2" t="n">
        <v>6971</v>
      </c>
      <c r="G6158" s="2" t="n">
        <v>95.51000000000001</v>
      </c>
      <c r="H6158" s="2" t="n">
        <v>73</v>
      </c>
      <c r="I6158" s="2" t="n">
        <v>0</v>
      </c>
      <c r="J6158" s="2" t="inlineStr">
        <is>
          <t>TERCEIRO</t>
        </is>
      </c>
    </row>
    <row r="6159">
      <c r="A6159" s="2" t="n">
        <v>8</v>
      </c>
      <c r="B6159" s="2" t="n">
        <v>7801</v>
      </c>
      <c r="C6159" s="2" t="inlineStr">
        <is>
          <t>SEPARACAO</t>
        </is>
      </c>
      <c r="D6159" s="2" t="inlineStr">
        <is>
          <t>T90005159</t>
        </is>
      </c>
      <c r="E6159" s="2" t="inlineStr">
        <is>
          <t>KAUAN VINICIUS DOS SANTOS</t>
        </is>
      </c>
      <c r="F6159" s="2" t="n">
        <v>1185</v>
      </c>
      <c r="G6159" s="2" t="n">
        <v>23.34</v>
      </c>
      <c r="H6159" s="2" t="n">
        <v>51</v>
      </c>
      <c r="I6159" s="2" t="n">
        <v>0</v>
      </c>
      <c r="J6159" s="2" t="inlineStr">
        <is>
          <t>TERCEIRO</t>
        </is>
      </c>
    </row>
    <row r="6160">
      <c r="A6160" s="2" t="n">
        <v>8</v>
      </c>
      <c r="B6160" s="2" t="n">
        <v>7801</v>
      </c>
      <c r="C6160" s="2" t="inlineStr">
        <is>
          <t>SEPARACAO</t>
        </is>
      </c>
      <c r="D6160" s="2" t="inlineStr">
        <is>
          <t>T90005163</t>
        </is>
      </c>
      <c r="E6160" s="2" t="inlineStr">
        <is>
          <t>DHOMINY VINICIUS</t>
        </is>
      </c>
      <c r="F6160" s="2" t="n">
        <v>11116</v>
      </c>
      <c r="G6160" s="2" t="n">
        <v>123.51</v>
      </c>
      <c r="H6160" s="2" t="n">
        <v>90</v>
      </c>
      <c r="I6160" s="2" t="n">
        <v>0</v>
      </c>
      <c r="J6160" s="2" t="inlineStr">
        <is>
          <t>TERCEIRO</t>
        </is>
      </c>
    </row>
    <row r="6161">
      <c r="A6161" s="2" t="n">
        <v>8</v>
      </c>
      <c r="B6161" s="2" t="n">
        <v>7801</v>
      </c>
      <c r="C6161" s="2" t="inlineStr">
        <is>
          <t>SEPARACAO</t>
        </is>
      </c>
      <c r="D6161" s="2" t="inlineStr">
        <is>
          <t>T90005164</t>
        </is>
      </c>
      <c r="E6161" s="2" t="inlineStr">
        <is>
          <t>CELIA ARAUJO</t>
        </is>
      </c>
      <c r="F6161" s="2" t="n">
        <v>17</v>
      </c>
      <c r="G6161" s="2" t="n">
        <v>0.31</v>
      </c>
      <c r="H6161" s="2" t="n">
        <v>55</v>
      </c>
      <c r="I6161" s="2" t="n">
        <v>0</v>
      </c>
      <c r="J6161" s="2" t="inlineStr">
        <is>
          <t>TERCEIRO</t>
        </is>
      </c>
    </row>
    <row r="6162">
      <c r="A6162" s="2" t="n">
        <v>8</v>
      </c>
      <c r="B6162" s="2" t="n">
        <v>7801</v>
      </c>
      <c r="C6162" s="2" t="inlineStr">
        <is>
          <t>SEPARACAO</t>
        </is>
      </c>
      <c r="D6162" s="2" t="inlineStr">
        <is>
          <t>T90005168</t>
        </is>
      </c>
      <c r="E6162" s="2" t="inlineStr">
        <is>
          <t>GABRIEL DOS SANTOS BARBOSA</t>
        </is>
      </c>
      <c r="F6162" s="2" t="n">
        <v>8946</v>
      </c>
      <c r="G6162" s="2" t="n">
        <v>112.9</v>
      </c>
      <c r="H6162" s="2" t="n">
        <v>79</v>
      </c>
      <c r="I6162" s="2" t="n">
        <v>0</v>
      </c>
      <c r="J6162" s="2" t="inlineStr">
        <is>
          <t>TERCEIRO</t>
        </is>
      </c>
    </row>
    <row r="6163">
      <c r="A6163" s="2" t="n">
        <v>8</v>
      </c>
      <c r="B6163" s="2" t="n">
        <v>7801</v>
      </c>
      <c r="C6163" s="2" t="inlineStr">
        <is>
          <t>SEPARACAO</t>
        </is>
      </c>
      <c r="D6163" s="2" t="inlineStr">
        <is>
          <t>T90005173</t>
        </is>
      </c>
      <c r="E6163" s="2" t="inlineStr">
        <is>
          <t>DEMERSON MAYQUEL DE SOUZA ROCHA</t>
        </is>
      </c>
      <c r="F6163" s="2" t="n">
        <v>11310</v>
      </c>
      <c r="G6163" s="2" t="n">
        <v>131.02</v>
      </c>
      <c r="H6163" s="2" t="n">
        <v>86</v>
      </c>
      <c r="I6163" s="2" t="n">
        <v>0</v>
      </c>
      <c r="J6163" s="2" t="inlineStr">
        <is>
          <t>TERCEIRO</t>
        </is>
      </c>
    </row>
    <row r="6164">
      <c r="A6164" s="2" t="n">
        <v>8</v>
      </c>
      <c r="B6164" s="2" t="n">
        <v>7801</v>
      </c>
      <c r="C6164" s="2" t="inlineStr">
        <is>
          <t>SEPARACAO</t>
        </is>
      </c>
      <c r="D6164" s="2" t="inlineStr">
        <is>
          <t>T90005177</t>
        </is>
      </c>
      <c r="E6164" s="2" t="inlineStr">
        <is>
          <t>GUILHERME QUINTILIANO</t>
        </is>
      </c>
      <c r="F6164" s="2" t="n">
        <v>6206</v>
      </c>
      <c r="G6164" s="2" t="n">
        <v>127.69</v>
      </c>
      <c r="H6164" s="2" t="n">
        <v>49</v>
      </c>
      <c r="I6164" s="2" t="n">
        <v>0</v>
      </c>
      <c r="J6164" s="2" t="inlineStr">
        <is>
          <t>TERCEIRO</t>
        </is>
      </c>
    </row>
    <row r="6165">
      <c r="A6165" s="2" t="n">
        <v>8</v>
      </c>
      <c r="B6165" s="2" t="n">
        <v>7801</v>
      </c>
      <c r="C6165" s="2" t="inlineStr">
        <is>
          <t>SEPARACAO</t>
        </is>
      </c>
      <c r="D6165" s="2" t="inlineStr">
        <is>
          <t>T90005178</t>
        </is>
      </c>
      <c r="E6165" s="2" t="inlineStr">
        <is>
          <t>Henrique Sousa da Silva</t>
        </is>
      </c>
      <c r="F6165" s="2" t="n">
        <v>6859</v>
      </c>
      <c r="G6165" s="2" t="n">
        <v>110.41</v>
      </c>
      <c r="H6165" s="2" t="n">
        <v>62</v>
      </c>
      <c r="I6165" s="2" t="n">
        <v>0</v>
      </c>
      <c r="J6165" s="2" t="inlineStr">
        <is>
          <t>TERCEIRO</t>
        </is>
      </c>
    </row>
    <row r="6166">
      <c r="A6166" s="2" t="n">
        <v>8</v>
      </c>
      <c r="B6166" s="2" t="n">
        <v>7801</v>
      </c>
      <c r="C6166" s="2" t="inlineStr">
        <is>
          <t>SEPARACAO</t>
        </is>
      </c>
      <c r="D6166" s="2" t="inlineStr">
        <is>
          <t>T90005181</t>
        </is>
      </c>
      <c r="E6166" s="2" t="inlineStr">
        <is>
          <t>FRANCISCO APARECIDO</t>
        </is>
      </c>
      <c r="F6166" s="2" t="n">
        <v>7699</v>
      </c>
      <c r="G6166" s="2" t="n">
        <v>126.7</v>
      </c>
      <c r="H6166" s="2" t="n">
        <v>61</v>
      </c>
      <c r="I6166" s="2" t="n">
        <v>0</v>
      </c>
      <c r="J6166" s="2" t="inlineStr">
        <is>
          <t>TERCEIRO</t>
        </is>
      </c>
    </row>
    <row r="6167">
      <c r="A6167" s="2" t="n">
        <v>8</v>
      </c>
      <c r="B6167" s="2" t="n">
        <v>7801</v>
      </c>
      <c r="C6167" s="2" t="inlineStr">
        <is>
          <t>SEPARACAO</t>
        </is>
      </c>
      <c r="D6167" s="2" t="inlineStr">
        <is>
          <t>T90005184</t>
        </is>
      </c>
      <c r="E6167" s="2" t="inlineStr">
        <is>
          <t>WALLACE SOARES</t>
        </is>
      </c>
      <c r="F6167" s="2" t="n">
        <v>7084</v>
      </c>
      <c r="G6167" s="2" t="n">
        <v>110.42</v>
      </c>
      <c r="H6167" s="2" t="n">
        <v>64</v>
      </c>
      <c r="I6167" s="2" t="n">
        <v>0</v>
      </c>
      <c r="J6167" s="2" t="inlineStr">
        <is>
          <t>TERCEIRO</t>
        </is>
      </c>
    </row>
    <row r="6168">
      <c r="A6168" s="2" t="n">
        <v>8</v>
      </c>
      <c r="B6168" s="2" t="n">
        <v>7801</v>
      </c>
      <c r="C6168" s="2" t="inlineStr">
        <is>
          <t>SEPARACAO</t>
        </is>
      </c>
      <c r="D6168" s="2" t="inlineStr">
        <is>
          <t>T90005185</t>
        </is>
      </c>
      <c r="E6168" s="2" t="inlineStr">
        <is>
          <t>MIREYA ANTONIA</t>
        </is>
      </c>
      <c r="F6168" s="2" t="n">
        <v>5450</v>
      </c>
      <c r="G6168" s="2" t="n">
        <v>161.01</v>
      </c>
      <c r="H6168" s="2" t="n">
        <v>34</v>
      </c>
      <c r="I6168" s="2" t="n">
        <v>0</v>
      </c>
      <c r="J6168" s="2" t="inlineStr">
        <is>
          <t>TERCEIRO</t>
        </is>
      </c>
    </row>
    <row r="6169">
      <c r="A6169" s="2" t="n">
        <v>8</v>
      </c>
      <c r="B6169" s="2" t="n">
        <v>7801</v>
      </c>
      <c r="C6169" s="2" t="inlineStr">
        <is>
          <t>SEPARACAO</t>
        </is>
      </c>
      <c r="D6169" s="2" t="inlineStr">
        <is>
          <t>T90005186</t>
        </is>
      </c>
      <c r="E6169" s="2" t="inlineStr">
        <is>
          <t>LUISANNY CAROLINA</t>
        </is>
      </c>
      <c r="F6169" s="2" t="n">
        <v>4499</v>
      </c>
      <c r="G6169" s="2" t="n">
        <v>139.15</v>
      </c>
      <c r="H6169" s="2" t="n">
        <v>32</v>
      </c>
      <c r="I6169" s="2" t="n">
        <v>0</v>
      </c>
      <c r="J6169" s="2" t="inlineStr">
        <is>
          <t>TERCEIRO</t>
        </is>
      </c>
    </row>
    <row r="6170">
      <c r="A6170" s="2" t="n">
        <v>8</v>
      </c>
      <c r="B6170" s="2" t="n">
        <v>7801</v>
      </c>
      <c r="C6170" s="2" t="inlineStr">
        <is>
          <t>SEPARACAO</t>
        </is>
      </c>
      <c r="D6170" s="2" t="inlineStr">
        <is>
          <t>T90005187</t>
        </is>
      </c>
      <c r="E6170" s="2" t="inlineStr">
        <is>
          <t>MIREANNGIE VANESSA LOPEZ</t>
        </is>
      </c>
      <c r="F6170" s="2" t="n">
        <v>6355</v>
      </c>
      <c r="G6170" s="2" t="n">
        <v>133.93</v>
      </c>
      <c r="H6170" s="2" t="n">
        <v>47</v>
      </c>
      <c r="I6170" s="2" t="n">
        <v>0</v>
      </c>
      <c r="J6170" s="2" t="inlineStr">
        <is>
          <t>TERCEIRO</t>
        </is>
      </c>
    </row>
    <row r="6171">
      <c r="A6171" s="2" t="n">
        <v>8</v>
      </c>
      <c r="B6171" s="2" t="n">
        <v>7801</v>
      </c>
      <c r="C6171" s="2" t="inlineStr">
        <is>
          <t>SEPARACAO</t>
        </is>
      </c>
      <c r="D6171" s="2" t="inlineStr">
        <is>
          <t>T90005189</t>
        </is>
      </c>
      <c r="E6171" s="2" t="inlineStr">
        <is>
          <t>YASMIN SILVA ROCHA</t>
        </is>
      </c>
      <c r="F6171" s="2" t="n">
        <v>6606</v>
      </c>
      <c r="G6171" s="2" t="n">
        <v>87.72</v>
      </c>
      <c r="H6171" s="2" t="n">
        <v>75</v>
      </c>
      <c r="I6171" s="2" t="n">
        <v>0</v>
      </c>
      <c r="J6171" s="2" t="inlineStr">
        <is>
          <t>TERCEIRO</t>
        </is>
      </c>
    </row>
    <row r="6172">
      <c r="A6172" s="2" t="n">
        <v>8</v>
      </c>
      <c r="B6172" s="2" t="n">
        <v>7801</v>
      </c>
      <c r="C6172" s="2" t="inlineStr">
        <is>
          <t>SEPARACAO</t>
        </is>
      </c>
      <c r="D6172" s="2" t="inlineStr">
        <is>
          <t>T90005190</t>
        </is>
      </c>
      <c r="E6172" s="2" t="inlineStr">
        <is>
          <t>BRAYAN LUCAS GUARNIEIRI</t>
        </is>
      </c>
      <c r="F6172" s="2" t="n">
        <v>5336</v>
      </c>
      <c r="G6172" s="2" t="n">
        <v>74.95999999999999</v>
      </c>
      <c r="H6172" s="2" t="n">
        <v>71</v>
      </c>
      <c r="I6172" s="2" t="n">
        <v>0</v>
      </c>
      <c r="J6172" s="2" t="inlineStr">
        <is>
          <t>TERCEIRO</t>
        </is>
      </c>
    </row>
    <row r="6173">
      <c r="A6173" s="2" t="n">
        <v>8</v>
      </c>
      <c r="B6173" s="2" t="n">
        <v>7801</v>
      </c>
      <c r="C6173" s="2" t="inlineStr">
        <is>
          <t>SEPARACAO</t>
        </is>
      </c>
      <c r="D6173" s="2" t="inlineStr">
        <is>
          <t>T90005196</t>
        </is>
      </c>
      <c r="E6173" s="2" t="inlineStr">
        <is>
          <t>KLEBER SANTOS DA SILVA</t>
        </is>
      </c>
      <c r="F6173" s="2" t="n">
        <v>9420</v>
      </c>
      <c r="G6173" s="2" t="n">
        <v>149.74</v>
      </c>
      <c r="H6173" s="2" t="n">
        <v>63</v>
      </c>
      <c r="I6173" s="2" t="n">
        <v>0</v>
      </c>
      <c r="J6173" s="2" t="inlineStr">
        <is>
          <t>TERCEIRO</t>
        </is>
      </c>
    </row>
    <row r="6174">
      <c r="A6174" s="2" t="n">
        <v>8</v>
      </c>
      <c r="B6174" s="2" t="n">
        <v>7801</v>
      </c>
      <c r="C6174" s="2" t="inlineStr">
        <is>
          <t>SEPARACAO</t>
        </is>
      </c>
      <c r="D6174" s="2" t="inlineStr">
        <is>
          <t>T90005197</t>
        </is>
      </c>
      <c r="E6174" s="2" t="inlineStr">
        <is>
          <t>LUCAS RIBEIRO DE CASTRO</t>
        </is>
      </c>
      <c r="F6174" s="2" t="n">
        <v>17924</v>
      </c>
      <c r="G6174" s="2" t="n">
        <v>125.84</v>
      </c>
      <c r="H6174" s="2" t="n">
        <v>142</v>
      </c>
      <c r="I6174" s="2" t="n">
        <v>0</v>
      </c>
      <c r="J6174" s="2" t="inlineStr">
        <is>
          <t>TERCEIRO</t>
        </is>
      </c>
    </row>
    <row r="6175">
      <c r="A6175" s="2" t="n">
        <v>8</v>
      </c>
      <c r="B6175" s="2" t="n">
        <v>7801</v>
      </c>
      <c r="C6175" s="2" t="inlineStr">
        <is>
          <t>SEPARACAO</t>
        </is>
      </c>
      <c r="D6175" s="2" t="inlineStr">
        <is>
          <t>T90005198</t>
        </is>
      </c>
      <c r="E6175" s="2" t="inlineStr">
        <is>
          <t>RAFAEL ALMECE SOUZA</t>
        </is>
      </c>
      <c r="F6175" s="2" t="n">
        <v>8724</v>
      </c>
      <c r="G6175" s="2" t="n">
        <v>111.67</v>
      </c>
      <c r="H6175" s="2" t="n">
        <v>78</v>
      </c>
      <c r="I6175" s="2" t="n">
        <v>0</v>
      </c>
      <c r="J6175" s="2" t="inlineStr">
        <is>
          <t>TERCEIRO</t>
        </is>
      </c>
    </row>
    <row r="6176">
      <c r="A6176" s="2" t="n">
        <v>8</v>
      </c>
      <c r="B6176" s="2" t="n">
        <v>7801</v>
      </c>
      <c r="C6176" s="2" t="inlineStr">
        <is>
          <t>SEPARACAO</t>
        </is>
      </c>
      <c r="D6176" s="2" t="inlineStr">
        <is>
          <t>T90005200</t>
        </is>
      </c>
      <c r="E6176" s="2" t="inlineStr">
        <is>
          <t>SARA EGEA SANTANA</t>
        </is>
      </c>
      <c r="F6176" s="2" t="n">
        <v>7263</v>
      </c>
      <c r="G6176" s="2" t="n">
        <v>112.71</v>
      </c>
      <c r="H6176" s="2" t="n">
        <v>64</v>
      </c>
      <c r="I6176" s="2" t="n">
        <v>0</v>
      </c>
      <c r="J6176" s="2" t="inlineStr">
        <is>
          <t>TERCEIRO</t>
        </is>
      </c>
    </row>
    <row r="6177">
      <c r="A6177" s="2" t="n">
        <v>8</v>
      </c>
      <c r="B6177" s="2" t="n">
        <v>7801</v>
      </c>
      <c r="C6177" s="2" t="inlineStr">
        <is>
          <t>SEPARACAO</t>
        </is>
      </c>
      <c r="D6177" s="2" t="inlineStr">
        <is>
          <t>T90005201</t>
        </is>
      </c>
      <c r="E6177" s="2" t="inlineStr">
        <is>
          <t>VINICIUS SANTOS PEREIRA</t>
        </is>
      </c>
      <c r="F6177" s="2" t="n">
        <v>5865</v>
      </c>
      <c r="G6177" s="2" t="n">
        <v>73.69</v>
      </c>
      <c r="H6177" s="2" t="n">
        <v>80</v>
      </c>
      <c r="I6177" s="2" t="n">
        <v>0</v>
      </c>
      <c r="J6177" s="2" t="inlineStr">
        <is>
          <t>TERCEIRO</t>
        </is>
      </c>
    </row>
    <row r="6178">
      <c r="A6178" s="2" t="n">
        <v>8</v>
      </c>
      <c r="B6178" s="2" t="n">
        <v>7801</v>
      </c>
      <c r="C6178" s="2" t="inlineStr">
        <is>
          <t>SEPARACAO</t>
        </is>
      </c>
      <c r="D6178" s="2" t="inlineStr">
        <is>
          <t>T90005204</t>
        </is>
      </c>
      <c r="E6178" s="2" t="inlineStr">
        <is>
          <t>ALEXANDRE GOMES SANTANA</t>
        </is>
      </c>
      <c r="F6178" s="2" t="n">
        <v>6473</v>
      </c>
      <c r="G6178" s="2" t="n">
        <v>113.48</v>
      </c>
      <c r="H6178" s="2" t="n">
        <v>57</v>
      </c>
      <c r="I6178" s="2" t="n">
        <v>0</v>
      </c>
      <c r="J6178" s="2" t="inlineStr">
        <is>
          <t>TERCEIRO</t>
        </is>
      </c>
    </row>
    <row r="6179">
      <c r="A6179" s="2" t="n">
        <v>8</v>
      </c>
      <c r="B6179" s="2" t="n">
        <v>7801</v>
      </c>
      <c r="C6179" s="2" t="inlineStr">
        <is>
          <t>SEPARACAO</t>
        </is>
      </c>
      <c r="D6179" s="2" t="inlineStr">
        <is>
          <t>T90005205</t>
        </is>
      </c>
      <c r="E6179" s="2" t="inlineStr">
        <is>
          <t>LEONARDO FERREIRA GUIMARAES</t>
        </is>
      </c>
      <c r="F6179" s="2" t="n">
        <v>3148</v>
      </c>
      <c r="G6179" s="2" t="n">
        <v>62.88</v>
      </c>
      <c r="H6179" s="2" t="n">
        <v>50</v>
      </c>
      <c r="I6179" s="2" t="n">
        <v>0</v>
      </c>
      <c r="J6179" s="2" t="inlineStr">
        <is>
          <t>TERCEIRO</t>
        </is>
      </c>
    </row>
    <row r="6180">
      <c r="A6180" s="2" t="n">
        <v>8</v>
      </c>
      <c r="B6180" s="2" t="n">
        <v>7801</v>
      </c>
      <c r="C6180" s="2" t="inlineStr">
        <is>
          <t>SEPARACAO</t>
        </is>
      </c>
      <c r="D6180" s="2" t="inlineStr">
        <is>
          <t>T90005206</t>
        </is>
      </c>
      <c r="E6180" s="2" t="inlineStr">
        <is>
          <t>RODOLFO PORTES OLIVEIRA</t>
        </is>
      </c>
      <c r="F6180" s="2" t="n">
        <v>6442</v>
      </c>
      <c r="G6180" s="2" t="n">
        <v>118.5</v>
      </c>
      <c r="H6180" s="2" t="n">
        <v>54</v>
      </c>
      <c r="I6180" s="2" t="n">
        <v>0</v>
      </c>
      <c r="J6180" s="2" t="inlineStr">
        <is>
          <t>TERCEIRO</t>
        </is>
      </c>
    </row>
    <row r="6181">
      <c r="A6181" s="2" t="n">
        <v>8</v>
      </c>
      <c r="B6181" s="2" t="n">
        <v>7801</v>
      </c>
      <c r="C6181" s="2" t="inlineStr">
        <is>
          <t>SEPARACAO</t>
        </is>
      </c>
      <c r="D6181" s="2" t="inlineStr">
        <is>
          <t>T90005207</t>
        </is>
      </c>
      <c r="E6181" s="2" t="inlineStr">
        <is>
          <t>BRYAN EDUARDO DA SILVA</t>
        </is>
      </c>
      <c r="F6181" s="2" t="n">
        <v>5617</v>
      </c>
      <c r="G6181" s="2" t="n">
        <v>113.61</v>
      </c>
      <c r="H6181" s="2" t="n">
        <v>49</v>
      </c>
      <c r="I6181" s="2" t="n">
        <v>0</v>
      </c>
      <c r="J6181" s="2" t="inlineStr">
        <is>
          <t>TERCEIRO</t>
        </is>
      </c>
    </row>
    <row r="6182">
      <c r="A6182" s="2" t="n">
        <v>8</v>
      </c>
      <c r="B6182" s="2" t="n">
        <v>7801</v>
      </c>
      <c r="C6182" s="2" t="inlineStr">
        <is>
          <t>SEPARACAO</t>
        </is>
      </c>
      <c r="D6182" s="2" t="inlineStr">
        <is>
          <t>T90005208</t>
        </is>
      </c>
      <c r="E6182" s="2" t="inlineStr">
        <is>
          <t>LUCAS INACIO MENEZES DA SILVA</t>
        </is>
      </c>
      <c r="F6182" s="2" t="n">
        <v>4271</v>
      </c>
      <c r="G6182" s="2" t="n">
        <v>69.83</v>
      </c>
      <c r="H6182" s="2" t="n">
        <v>61</v>
      </c>
      <c r="I6182" s="2" t="n">
        <v>0</v>
      </c>
      <c r="J6182" s="2" t="inlineStr">
        <is>
          <t>TERCEIRO</t>
        </is>
      </c>
    </row>
    <row r="6183">
      <c r="A6183" s="2" t="n">
        <v>8</v>
      </c>
      <c r="B6183" s="2" t="n">
        <v>7801</v>
      </c>
      <c r="C6183" s="2" t="inlineStr">
        <is>
          <t>SEPARACAO</t>
        </is>
      </c>
      <c r="D6183" s="2" t="inlineStr">
        <is>
          <t>T90005209</t>
        </is>
      </c>
      <c r="E6183" s="2" t="inlineStr">
        <is>
          <t>MARINA DE OLIVEIRA</t>
        </is>
      </c>
      <c r="F6183" s="2" t="n">
        <v>781</v>
      </c>
      <c r="G6183" s="2" t="n">
        <v>18.88</v>
      </c>
      <c r="H6183" s="2" t="n">
        <v>41</v>
      </c>
      <c r="I6183" s="2" t="n">
        <v>0</v>
      </c>
      <c r="J6183" s="2" t="inlineStr">
        <is>
          <t>TERCEIRO</t>
        </is>
      </c>
    </row>
    <row r="6184">
      <c r="A6184" s="2" t="n">
        <v>8</v>
      </c>
      <c r="B6184" s="2" t="n">
        <v>7801</v>
      </c>
      <c r="C6184" s="2" t="inlineStr">
        <is>
          <t>SEPARACAO</t>
        </is>
      </c>
      <c r="D6184" s="2" t="inlineStr">
        <is>
          <t>T90005210</t>
        </is>
      </c>
      <c r="E6184" s="2" t="inlineStr">
        <is>
          <t>LUCAS HENRIQUE GOMES</t>
        </is>
      </c>
      <c r="F6184" s="2" t="n">
        <v>2994</v>
      </c>
      <c r="G6184" s="2" t="n">
        <v>61.28</v>
      </c>
      <c r="H6184" s="2" t="n">
        <v>49</v>
      </c>
      <c r="I6184" s="2" t="n">
        <v>0</v>
      </c>
      <c r="J6184" s="2" t="inlineStr">
        <is>
          <t>TERCEIRO</t>
        </is>
      </c>
    </row>
    <row r="6185">
      <c r="A6185" s="2" t="n">
        <v>8</v>
      </c>
      <c r="B6185" s="2" t="n">
        <v>7801</v>
      </c>
      <c r="C6185" s="2" t="inlineStr">
        <is>
          <t>SEPARACAO</t>
        </is>
      </c>
      <c r="D6185" s="2" t="inlineStr">
        <is>
          <t>T90005211</t>
        </is>
      </c>
      <c r="E6185" s="2" t="inlineStr">
        <is>
          <t>JOAO CARLOS PEREIRA</t>
        </is>
      </c>
      <c r="F6185" s="2" t="n">
        <v>485</v>
      </c>
      <c r="G6185" s="2" t="n">
        <v>14.31</v>
      </c>
      <c r="H6185" s="2" t="n">
        <v>34</v>
      </c>
      <c r="I6185" s="2" t="n">
        <v>0</v>
      </c>
      <c r="J6185" s="2" t="inlineStr">
        <is>
          <t>TERCEIRO</t>
        </is>
      </c>
    </row>
    <row r="6186">
      <c r="A6186" s="2" t="n">
        <v>8</v>
      </c>
      <c r="B6186" s="2" t="n">
        <v>7801</v>
      </c>
      <c r="C6186" s="2" t="inlineStr">
        <is>
          <t>SEPARACAO</t>
        </is>
      </c>
      <c r="D6186" s="2" t="inlineStr">
        <is>
          <t>T90005212</t>
        </is>
      </c>
      <c r="E6186" s="2" t="inlineStr">
        <is>
          <t>RONALD NEVES</t>
        </is>
      </c>
      <c r="F6186" s="2" t="n">
        <v>2468</v>
      </c>
      <c r="G6186" s="2" t="n">
        <v>88.01000000000001</v>
      </c>
      <c r="H6186" s="2" t="n">
        <v>28</v>
      </c>
      <c r="I6186" s="2" t="n">
        <v>0</v>
      </c>
      <c r="J6186" s="2" t="inlineStr">
        <is>
          <t>TERCEIRO</t>
        </is>
      </c>
    </row>
    <row r="6187">
      <c r="A6187" s="2" t="n">
        <v>8</v>
      </c>
      <c r="B6187" s="2" t="n">
        <v>7801</v>
      </c>
      <c r="C6187" s="2" t="inlineStr">
        <is>
          <t>SEPARACAO</t>
        </is>
      </c>
      <c r="D6187" s="2" t="inlineStr">
        <is>
          <t>T90005214</t>
        </is>
      </c>
      <c r="E6187" s="2" t="inlineStr">
        <is>
          <t>MARCIO FERREIRA DA SILVA</t>
        </is>
      </c>
      <c r="F6187" s="2" t="n">
        <v>117</v>
      </c>
      <c r="G6187" s="2" t="n">
        <v>3.01</v>
      </c>
      <c r="H6187" s="2" t="n">
        <v>39</v>
      </c>
      <c r="I6187" s="2" t="n">
        <v>0</v>
      </c>
      <c r="J6187" s="2" t="inlineStr">
        <is>
          <t>TERCEIRO</t>
        </is>
      </c>
    </row>
    <row r="6188">
      <c r="A6188" s="2" t="n">
        <v>8</v>
      </c>
      <c r="B6188" s="2" t="n">
        <v>7801</v>
      </c>
      <c r="C6188" s="2" t="inlineStr">
        <is>
          <t>SEPARACAO</t>
        </is>
      </c>
      <c r="D6188" s="2" t="inlineStr">
        <is>
          <t>T90005215</t>
        </is>
      </c>
      <c r="E6188" s="2" t="inlineStr">
        <is>
          <t>KAUA SANTANA GUIMARAES</t>
        </is>
      </c>
      <c r="F6188" s="2" t="n">
        <v>2500</v>
      </c>
      <c r="G6188" s="2" t="n">
        <v>92.39</v>
      </c>
      <c r="H6188" s="2" t="n">
        <v>27</v>
      </c>
      <c r="I6188" s="2" t="n">
        <v>0</v>
      </c>
      <c r="J6188" s="2" t="inlineStr">
        <is>
          <t>TERCEIRO</t>
        </is>
      </c>
    </row>
    <row r="6189">
      <c r="A6189" s="2" t="n">
        <v>8</v>
      </c>
      <c r="B6189" s="2" t="n">
        <v>7801</v>
      </c>
      <c r="C6189" s="2" t="inlineStr">
        <is>
          <t>SEPARACAO</t>
        </is>
      </c>
      <c r="D6189" s="2" t="inlineStr">
        <is>
          <t>T90005216</t>
        </is>
      </c>
      <c r="E6189" s="2" t="inlineStr">
        <is>
          <t>MARCOS ANTONIO FERREIRA RODRIGUES</t>
        </is>
      </c>
      <c r="F6189" s="2" t="n">
        <v>8120</v>
      </c>
      <c r="G6189" s="2" t="n">
        <v>98.78</v>
      </c>
      <c r="H6189" s="2" t="n">
        <v>82</v>
      </c>
      <c r="I6189" s="2" t="n">
        <v>0</v>
      </c>
      <c r="J6189" s="2" t="inlineStr">
        <is>
          <t>TERCEIRO</t>
        </is>
      </c>
    </row>
    <row r="6190">
      <c r="A6190" s="2" t="n">
        <v>8</v>
      </c>
      <c r="B6190" s="2" t="n">
        <v>7801</v>
      </c>
      <c r="C6190" s="2" t="inlineStr">
        <is>
          <t>SEPARACAO</t>
        </is>
      </c>
      <c r="D6190" s="2" t="inlineStr">
        <is>
          <t>T90005218</t>
        </is>
      </c>
      <c r="E6190" s="2" t="inlineStr">
        <is>
          <t>VITORIA REGINA DO NASCIMENTO PEREIRA</t>
        </is>
      </c>
      <c r="F6190" s="2" t="n">
        <v>2701</v>
      </c>
      <c r="G6190" s="2" t="n">
        <v>127.17</v>
      </c>
      <c r="H6190" s="2" t="n">
        <v>21</v>
      </c>
      <c r="I6190" s="2" t="n">
        <v>0</v>
      </c>
      <c r="J6190" s="2" t="inlineStr">
        <is>
          <t>TERCEIRO</t>
        </is>
      </c>
    </row>
    <row r="6191">
      <c r="A6191" s="2" t="n">
        <v>8</v>
      </c>
      <c r="B6191" s="2" t="n">
        <v>7801</v>
      </c>
      <c r="C6191" s="2" t="inlineStr">
        <is>
          <t>SEPARACAO</t>
        </is>
      </c>
      <c r="D6191" s="2" t="inlineStr">
        <is>
          <t>T90005219</t>
        </is>
      </c>
      <c r="E6191" s="2" t="inlineStr">
        <is>
          <t>Deivid Pereira do Nascimento Silva</t>
        </is>
      </c>
      <c r="F6191" s="2" t="n">
        <v>6763</v>
      </c>
      <c r="G6191" s="2" t="n">
        <v>115.9</v>
      </c>
      <c r="H6191" s="2" t="n">
        <v>58</v>
      </c>
      <c r="I6191" s="2" t="n">
        <v>0</v>
      </c>
      <c r="J6191" s="2" t="inlineStr">
        <is>
          <t>TERCEIRO</t>
        </is>
      </c>
    </row>
    <row r="6192">
      <c r="A6192" s="2" t="n">
        <v>8</v>
      </c>
      <c r="B6192" s="2" t="n">
        <v>7801</v>
      </c>
      <c r="C6192" s="2" t="inlineStr">
        <is>
          <t>SEPARACAO</t>
        </is>
      </c>
      <c r="D6192" s="2" t="inlineStr">
        <is>
          <t>T90005220</t>
        </is>
      </c>
      <c r="E6192" s="2" t="inlineStr">
        <is>
          <t>JULIA GOMES CARDOSO DIAS</t>
        </is>
      </c>
      <c r="F6192" s="2" t="n">
        <v>132</v>
      </c>
      <c r="G6192" s="2" t="n">
        <v>9.98</v>
      </c>
      <c r="H6192" s="2" t="n">
        <v>13</v>
      </c>
      <c r="I6192" s="2" t="n">
        <v>0</v>
      </c>
      <c r="J6192" s="2" t="inlineStr">
        <is>
          <t>TERCEIRO</t>
        </is>
      </c>
    </row>
    <row r="6193">
      <c r="A6193" s="2" t="n">
        <v>8</v>
      </c>
      <c r="B6193" s="2" t="n">
        <v>7801</v>
      </c>
      <c r="C6193" s="2" t="inlineStr">
        <is>
          <t>SEPARACAO</t>
        </is>
      </c>
      <c r="D6193" s="2" t="inlineStr">
        <is>
          <t>T90005221</t>
        </is>
      </c>
      <c r="E6193" s="2" t="inlineStr">
        <is>
          <t>ERNANE DA COSTA CAMPOS</t>
        </is>
      </c>
      <c r="F6193" s="2" t="n">
        <v>5118</v>
      </c>
      <c r="G6193" s="2" t="n">
        <v>104.8</v>
      </c>
      <c r="H6193" s="2" t="n">
        <v>49</v>
      </c>
      <c r="I6193" s="2" t="n">
        <v>0</v>
      </c>
      <c r="J6193" s="2" t="inlineStr">
        <is>
          <t>TERCEIRO</t>
        </is>
      </c>
    </row>
    <row r="6194">
      <c r="A6194" s="2" t="n">
        <v>8</v>
      </c>
      <c r="B6194" s="2" t="n">
        <v>7801</v>
      </c>
      <c r="C6194" s="2" t="inlineStr">
        <is>
          <t>SEPARACAO</t>
        </is>
      </c>
      <c r="D6194" s="2" t="inlineStr">
        <is>
          <t>T90005222</t>
        </is>
      </c>
      <c r="E6194" s="2" t="inlineStr">
        <is>
          <t>Cleiton Rodrigues dos Santos</t>
        </is>
      </c>
      <c r="F6194" s="2" t="n">
        <v>9552</v>
      </c>
      <c r="G6194" s="2" t="n">
        <v>123.04</v>
      </c>
      <c r="H6194" s="2" t="n">
        <v>78</v>
      </c>
      <c r="I6194" s="2" t="n">
        <v>0</v>
      </c>
      <c r="J6194" s="2" t="inlineStr">
        <is>
          <t>TERCEIRO</t>
        </is>
      </c>
    </row>
    <row r="6195">
      <c r="A6195" s="2" t="n">
        <v>8</v>
      </c>
      <c r="B6195" s="2" t="n">
        <v>7801</v>
      </c>
      <c r="C6195" s="2" t="inlineStr">
        <is>
          <t>SEPARACAO</t>
        </is>
      </c>
      <c r="D6195" s="2" t="inlineStr">
        <is>
          <t>T90005225</t>
        </is>
      </c>
      <c r="E6195" s="2" t="inlineStr">
        <is>
          <t>DEIZE GOMES DA SILVA</t>
        </is>
      </c>
      <c r="F6195" s="2" t="n">
        <v>5786</v>
      </c>
      <c r="G6195" s="2" t="n">
        <v>100.68</v>
      </c>
      <c r="H6195" s="2" t="n">
        <v>57</v>
      </c>
      <c r="I6195" s="2" t="n">
        <v>0</v>
      </c>
      <c r="J6195" s="2" t="inlineStr">
        <is>
          <t>TERCEIRO</t>
        </is>
      </c>
    </row>
    <row r="6196">
      <c r="A6196" s="2" t="n">
        <v>8</v>
      </c>
      <c r="B6196" s="2" t="n">
        <v>7801</v>
      </c>
      <c r="C6196" s="2" t="inlineStr">
        <is>
          <t>SEPARACAO</t>
        </is>
      </c>
      <c r="D6196" s="2" t="inlineStr">
        <is>
          <t>T90005226</t>
        </is>
      </c>
      <c r="E6196" s="2" t="inlineStr">
        <is>
          <t>VITORIA MAXIMO HOLANDA</t>
        </is>
      </c>
      <c r="F6196" s="2" t="n">
        <v>2149</v>
      </c>
      <c r="G6196" s="2" t="n">
        <v>69.58</v>
      </c>
      <c r="H6196" s="2" t="n">
        <v>31</v>
      </c>
      <c r="I6196" s="2" t="n">
        <v>0</v>
      </c>
      <c r="J6196" s="2" t="inlineStr">
        <is>
          <t>TERCEIRO</t>
        </is>
      </c>
    </row>
    <row r="6197">
      <c r="A6197" s="2" t="n">
        <v>8</v>
      </c>
      <c r="B6197" s="2" t="n">
        <v>7801</v>
      </c>
      <c r="C6197" s="2" t="inlineStr">
        <is>
          <t>SEPARACAO</t>
        </is>
      </c>
      <c r="D6197" s="2" t="inlineStr">
        <is>
          <t>T90005227</t>
        </is>
      </c>
      <c r="E6197" s="2" t="inlineStr">
        <is>
          <t>KATIA DE ALMEIDA BOBA DA SILVA</t>
        </is>
      </c>
      <c r="F6197" s="2" t="n">
        <v>1920</v>
      </c>
      <c r="G6197" s="2" t="n">
        <v>75.31999999999999</v>
      </c>
      <c r="H6197" s="2" t="n">
        <v>25</v>
      </c>
      <c r="I6197" s="2" t="n">
        <v>0</v>
      </c>
      <c r="J6197" s="2" t="inlineStr">
        <is>
          <t>TERCEIRO</t>
        </is>
      </c>
    </row>
    <row r="6198">
      <c r="A6198" s="2" t="n">
        <v>8</v>
      </c>
      <c r="B6198" s="2" t="n">
        <v>7801</v>
      </c>
      <c r="C6198" s="2" t="inlineStr">
        <is>
          <t>SEPARACAO</t>
        </is>
      </c>
      <c r="D6198" s="2" t="inlineStr">
        <is>
          <t>T90005228</t>
        </is>
      </c>
      <c r="E6198" s="2" t="inlineStr">
        <is>
          <t>ERICA GARCIA SIDLAUKAS DO CARMO</t>
        </is>
      </c>
      <c r="F6198" s="2" t="n">
        <v>1922</v>
      </c>
      <c r="G6198" s="2" t="n">
        <v>66.39</v>
      </c>
      <c r="H6198" s="2" t="n">
        <v>29</v>
      </c>
      <c r="I6198" s="2" t="n">
        <v>0</v>
      </c>
      <c r="J6198" s="2" t="inlineStr">
        <is>
          <t>TERCEIRO</t>
        </is>
      </c>
    </row>
    <row r="6199">
      <c r="A6199" s="2" t="n">
        <v>8</v>
      </c>
      <c r="B6199" s="2" t="n">
        <v>7801</v>
      </c>
      <c r="C6199" s="2" t="inlineStr">
        <is>
          <t>SEPARACAO</t>
        </is>
      </c>
      <c r="D6199" s="2" t="inlineStr">
        <is>
          <t>T90005229</t>
        </is>
      </c>
      <c r="E6199" s="2" t="inlineStr">
        <is>
          <t>KARLA ALICIA NASCIMENTO</t>
        </is>
      </c>
      <c r="F6199" s="2" t="n">
        <v>4111</v>
      </c>
      <c r="G6199" s="2" t="n">
        <v>75.18000000000001</v>
      </c>
      <c r="H6199" s="2" t="n">
        <v>55</v>
      </c>
      <c r="I6199" s="2" t="n">
        <v>0</v>
      </c>
      <c r="J6199" s="2" t="inlineStr">
        <is>
          <t>TERCEIRO</t>
        </is>
      </c>
    </row>
    <row r="6200">
      <c r="A6200" s="2" t="n">
        <v>8</v>
      </c>
      <c r="B6200" s="2" t="n">
        <v>7801</v>
      </c>
      <c r="C6200" s="2" t="inlineStr">
        <is>
          <t>SEPARACAO</t>
        </is>
      </c>
      <c r="D6200" s="2" t="inlineStr">
        <is>
          <t>T90005231</t>
        </is>
      </c>
      <c r="E6200" s="2" t="inlineStr">
        <is>
          <t>KELINE EMILY AGRA</t>
        </is>
      </c>
      <c r="F6200" s="2" t="n">
        <v>1564</v>
      </c>
      <c r="G6200" s="2" t="n">
        <v>35.36</v>
      </c>
      <c r="H6200" s="2" t="n">
        <v>44</v>
      </c>
      <c r="I6200" s="2" t="n">
        <v>0</v>
      </c>
      <c r="J6200" s="2" t="inlineStr">
        <is>
          <t>TERCEIRO</t>
        </is>
      </c>
    </row>
    <row r="6201">
      <c r="A6201" s="2" t="n">
        <v>8</v>
      </c>
      <c r="B6201" s="2" t="n">
        <v>7801</v>
      </c>
      <c r="C6201" s="2" t="inlineStr">
        <is>
          <t>SEPARACAO</t>
        </is>
      </c>
      <c r="D6201" s="2" t="inlineStr">
        <is>
          <t>T90005232</t>
        </is>
      </c>
      <c r="E6201" s="2" t="inlineStr">
        <is>
          <t>Lucas Guilherme Alves de Souza</t>
        </is>
      </c>
      <c r="F6201" s="2" t="n">
        <v>2280</v>
      </c>
      <c r="G6201" s="2" t="n">
        <v>64.09999999999999</v>
      </c>
      <c r="H6201" s="2" t="n">
        <v>36</v>
      </c>
      <c r="I6201" s="2" t="n">
        <v>0</v>
      </c>
      <c r="J6201" s="2" t="inlineStr">
        <is>
          <t>TERCEIRO</t>
        </is>
      </c>
    </row>
    <row r="6202">
      <c r="A6202" s="2" t="n">
        <v>8</v>
      </c>
      <c r="B6202" s="2" t="n">
        <v>7801</v>
      </c>
      <c r="C6202" s="2" t="inlineStr">
        <is>
          <t>SEPARACAO</t>
        </is>
      </c>
      <c r="D6202" s="2" t="inlineStr">
        <is>
          <t>T90005235</t>
        </is>
      </c>
      <c r="E6202" s="2" t="inlineStr">
        <is>
          <t>DIEGO PEREIRA NUNES</t>
        </is>
      </c>
      <c r="F6202" s="2" t="n">
        <v>2173</v>
      </c>
      <c r="G6202" s="2" t="n">
        <v>57.38</v>
      </c>
      <c r="H6202" s="2" t="n">
        <v>38</v>
      </c>
      <c r="I6202" s="2" t="n">
        <v>0</v>
      </c>
      <c r="J6202" s="2" t="inlineStr">
        <is>
          <t>TERCEIRO</t>
        </is>
      </c>
    </row>
    <row r="6203">
      <c r="A6203" s="2" t="n">
        <v>8</v>
      </c>
      <c r="B6203" s="2" t="n">
        <v>7801</v>
      </c>
      <c r="C6203" s="2" t="inlineStr">
        <is>
          <t>SEPARACAO</t>
        </is>
      </c>
      <c r="D6203" s="2" t="inlineStr">
        <is>
          <t>T90005236</t>
        </is>
      </c>
      <c r="E6203" s="2" t="inlineStr">
        <is>
          <t>Moises Lima Matos Pinheiro</t>
        </is>
      </c>
      <c r="F6203" s="2" t="n">
        <v>1378</v>
      </c>
      <c r="G6203" s="2" t="n">
        <v>44.23</v>
      </c>
      <c r="H6203" s="2" t="n">
        <v>31</v>
      </c>
      <c r="I6203" s="2" t="n">
        <v>0</v>
      </c>
      <c r="J6203" s="2" t="inlineStr">
        <is>
          <t>TERCEIRO</t>
        </is>
      </c>
    </row>
    <row r="6204">
      <c r="A6204" s="2" t="n">
        <v>8</v>
      </c>
      <c r="B6204" s="2" t="n">
        <v>7801</v>
      </c>
      <c r="C6204" s="2" t="inlineStr">
        <is>
          <t>SEPARACAO</t>
        </is>
      </c>
      <c r="D6204" s="2" t="inlineStr">
        <is>
          <t>T90005238</t>
        </is>
      </c>
      <c r="E6204" s="2" t="inlineStr">
        <is>
          <t>JEFFERSON SANTANA DA SILVA</t>
        </is>
      </c>
      <c r="F6204" s="2" t="n">
        <v>334</v>
      </c>
      <c r="G6204" s="2" t="n">
        <v>11.22</v>
      </c>
      <c r="H6204" s="2" t="n">
        <v>30</v>
      </c>
      <c r="I6204" s="2" t="n">
        <v>0</v>
      </c>
      <c r="J6204" s="2" t="inlineStr">
        <is>
          <t>TERCEIRO</t>
        </is>
      </c>
    </row>
    <row r="6205">
      <c r="A6205" s="2" t="n">
        <v>8</v>
      </c>
      <c r="B6205" s="2" t="n">
        <v>7801</v>
      </c>
      <c r="C6205" s="2" t="inlineStr">
        <is>
          <t>SEPARACAO</t>
        </is>
      </c>
      <c r="D6205" s="2" t="inlineStr">
        <is>
          <t>T90005239</t>
        </is>
      </c>
      <c r="E6205" s="2" t="inlineStr">
        <is>
          <t>JOSE PAULO RAMOS</t>
        </is>
      </c>
      <c r="F6205" s="2" t="n">
        <v>3592</v>
      </c>
      <c r="G6205" s="2" t="n">
        <v>73.95</v>
      </c>
      <c r="H6205" s="2" t="n">
        <v>49</v>
      </c>
      <c r="I6205" s="2" t="n">
        <v>0</v>
      </c>
      <c r="J6205" s="2" t="inlineStr">
        <is>
          <t>TERCEIRO</t>
        </is>
      </c>
    </row>
    <row r="6206">
      <c r="A6206" s="2" t="n">
        <v>8</v>
      </c>
      <c r="B6206" s="2" t="n">
        <v>7801</v>
      </c>
      <c r="C6206" s="2" t="inlineStr">
        <is>
          <t>SEPARACAO</t>
        </is>
      </c>
      <c r="D6206" s="2" t="inlineStr">
        <is>
          <t>T90005240</t>
        </is>
      </c>
      <c r="E6206" s="2" t="inlineStr">
        <is>
          <t>LUAN VINICIUS DOS SANTOS</t>
        </is>
      </c>
      <c r="F6206" s="2" t="n">
        <v>1685</v>
      </c>
      <c r="G6206" s="2" t="n">
        <v>27.1</v>
      </c>
      <c r="H6206" s="2" t="n">
        <v>62</v>
      </c>
      <c r="I6206" s="2" t="n">
        <v>0</v>
      </c>
      <c r="J6206" s="2" t="inlineStr">
        <is>
          <t>TERCEIRO</t>
        </is>
      </c>
    </row>
    <row r="6207">
      <c r="A6207" s="2" t="n">
        <v>8</v>
      </c>
      <c r="B6207" s="2" t="n">
        <v>7801</v>
      </c>
      <c r="C6207" s="2" t="inlineStr">
        <is>
          <t>SEPARACAO</t>
        </is>
      </c>
      <c r="D6207" s="2" t="inlineStr">
        <is>
          <t>T90005242</t>
        </is>
      </c>
      <c r="E6207" s="2" t="inlineStr">
        <is>
          <t>DENYS DIAS FILETTO</t>
        </is>
      </c>
      <c r="F6207" s="2" t="n">
        <v>1651</v>
      </c>
      <c r="G6207" s="2" t="n">
        <v>32.66</v>
      </c>
      <c r="H6207" s="2" t="n">
        <v>51</v>
      </c>
      <c r="I6207" s="2" t="n">
        <v>0</v>
      </c>
      <c r="J6207" s="2" t="inlineStr">
        <is>
          <t>TERCEIRO</t>
        </is>
      </c>
    </row>
    <row r="6208">
      <c r="A6208" s="2" t="n">
        <v>8</v>
      </c>
      <c r="B6208" s="2" t="n">
        <v>7801</v>
      </c>
      <c r="C6208" s="2" t="inlineStr">
        <is>
          <t>SEPARACAO</t>
        </is>
      </c>
      <c r="D6208" s="2" t="inlineStr">
        <is>
          <t>T90005243</t>
        </is>
      </c>
      <c r="E6208" s="2" t="inlineStr">
        <is>
          <t>GABRIEL SANTOS DO NASCIMENTO</t>
        </is>
      </c>
      <c r="F6208" s="2" t="n">
        <v>694</v>
      </c>
      <c r="G6208" s="2" t="n">
        <v>31.1</v>
      </c>
      <c r="H6208" s="2" t="n">
        <v>22</v>
      </c>
      <c r="I6208" s="2" t="n">
        <v>0</v>
      </c>
      <c r="J6208" s="2" t="inlineStr">
        <is>
          <t>TERCEIRO</t>
        </is>
      </c>
    </row>
  </sheetData>
  <autoFilter ref="A1:J62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4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36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  <col width="36" customWidth="1" min="11" max="11"/>
    <col width="36" customWidth="1" min="12" max="12"/>
    <col width="36" customWidth="1" min="13" max="13"/>
    <col width="23" customWidth="1" min="14" max="14"/>
    <col width="36" customWidth="1" min="15" max="15"/>
    <col width="36" customWidth="1" min="16" max="16"/>
    <col width="33" customWidth="1" min="17" max="17"/>
  </cols>
  <sheetData>
    <row r="1">
      <c r="A1" s="1" t="inlineStr">
        <is>
          <t>MES</t>
        </is>
      </c>
      <c r="B1" s="1" t="inlineStr">
        <is>
          <t>CD</t>
        </is>
      </c>
      <c r="C1" s="1" t="inlineStr">
        <is>
          <t>ATIVIDADE</t>
        </is>
      </c>
      <c r="D1" s="1" t="inlineStr">
        <is>
          <t>USUÁRIO</t>
        </is>
      </c>
      <c r="E1" s="1" t="inlineStr">
        <is>
          <t>COLABORADOR</t>
        </is>
      </c>
      <c r="F1" s="1" t="inlineStr">
        <is>
          <t>QUANTIDADE</t>
        </is>
      </c>
      <c r="G1" s="1" t="inlineStr">
        <is>
          <t>HORAS</t>
        </is>
      </c>
      <c r="H1" s="1" t="inlineStr">
        <is>
          <t>PRODUTIVIDADE</t>
        </is>
      </c>
      <c r="I1" s="1" t="inlineStr">
        <is>
          <t>META</t>
        </is>
      </c>
      <c r="J1" s="1" t="inlineStr">
        <is>
          <t>EMPRESA</t>
        </is>
      </c>
      <c r="K1" s="1" t="inlineStr">
        <is>
          <t>META_USADA</t>
        </is>
      </c>
      <c r="L1" s="1" t="inlineStr">
        <is>
          <t>META_PREENCHIDA</t>
        </is>
      </c>
      <c r="M1" s="1" t="inlineStr">
        <is>
          <t>ELEGIVEL</t>
        </is>
      </c>
      <c r="N1" s="1" t="inlineStr">
        <is>
          <t>FATOR</t>
        </is>
      </c>
      <c r="O1" s="1" t="inlineStr">
        <is>
          <t>FAIXA</t>
        </is>
      </c>
      <c r="P1" s="4" t="inlineStr">
        <is>
          <t>VALOR_MENSAL_REG</t>
        </is>
      </c>
      <c r="Q1" s="4" t="inlineStr">
        <is>
          <t>VALOR_DIARIO_REG</t>
        </is>
      </c>
    </row>
    <row r="2">
      <c r="A2" s="2" t="n">
        <v>7</v>
      </c>
      <c r="B2" s="2" t="n">
        <v>409</v>
      </c>
      <c r="C2" s="2" t="inlineStr">
        <is>
          <t>ATIVIDADE OP. EMP.</t>
        </is>
      </c>
      <c r="D2" s="2" t="n">
        <v>182403</v>
      </c>
      <c r="E2" s="2" t="inlineStr">
        <is>
          <t>Reginaldo Alves Araujo</t>
        </is>
      </c>
      <c r="F2" s="2" t="n">
        <v>2377</v>
      </c>
      <c r="G2" s="2" t="n">
        <v>66.81</v>
      </c>
      <c r="H2" s="2" t="n">
        <v>36</v>
      </c>
      <c r="I2" s="2" t="n">
        <v>25</v>
      </c>
      <c r="J2" s="2" t="inlineStr">
        <is>
          <t>GPA</t>
        </is>
      </c>
      <c r="K2" s="2">
        <f>IF(I2&lt;&gt;"",I2,IFERROR(INDEX(Base!$I:$I,MATCH(1,(Base!$C:$C=C2)*(Base!$I:$I&lt;&gt;""),0)),0))</f>
        <v/>
      </c>
      <c r="L2" s="2">
        <f>IF(AND(I2="",K2&gt;0),"SIM","NÃO")</f>
        <v/>
      </c>
      <c r="M2" s="2">
        <f>IF(ISNUMBER(SEARCH("SEPARA",UPPER(C2))),"NÃO","SIM")</f>
        <v/>
      </c>
      <c r="N2" s="2">
        <f>IFERROR(H2/K2,0)</f>
        <v/>
      </c>
      <c r="O2" s="2">
        <f>IF(M2="NÃO","EXCLUÍDO",IF(N2&lt;Premissas!$B$8,"&lt; 1,00",IF(N2&lt;Premissas!$B$9,"1,00 – 1,19",IF(N2&lt;Premissas!$B$10,"1,20 – 1,39",IF(N2&lt;Premissas!$B$11,"1,40 – 1,59",IF(N2&lt;Premissas!$B$12,"1,60 – 1,99","≥ 2,00"))))))</f>
        <v/>
      </c>
      <c r="P2" s="5">
        <f>IF(OR(M2="NÃO",N2&lt;Premissas!$B$8),Premissas!$B$13,IF(N2&lt;Premissas!$B$9,Premissas!$B$14,IF(N2&lt;Premissas!$B$10,Premissas!$B$15,IF(N2&lt;Premissas!$B$11,Premissas!$B$16,IF(N2&lt;Premissas!$B$12,Premissas!$B$17,Premissas!$B$18)))))</f>
        <v/>
      </c>
      <c r="Q2" s="5">
        <f>IFERROR(P2/Premissas!$B$4,0)</f>
        <v/>
      </c>
    </row>
    <row r="3">
      <c r="A3" s="2" t="n">
        <v>7</v>
      </c>
      <c r="B3" s="2" t="n">
        <v>409</v>
      </c>
      <c r="C3" s="2" t="inlineStr">
        <is>
          <t>RECEBIMENTO</t>
        </is>
      </c>
      <c r="D3" s="2" t="n">
        <v>250187</v>
      </c>
      <c r="E3" s="2" t="inlineStr">
        <is>
          <t>Marcio Da Silva Rodrigues</t>
        </is>
      </c>
      <c r="F3" s="2" t="n">
        <v>1518</v>
      </c>
      <c r="G3" s="2" t="n">
        <v>30.47</v>
      </c>
      <c r="H3" s="2" t="n">
        <v>50</v>
      </c>
      <c r="I3" s="2" t="n">
        <v>25</v>
      </c>
      <c r="J3" s="2" t="inlineStr">
        <is>
          <t>GPA</t>
        </is>
      </c>
      <c r="K3" s="2">
        <f>IF(I3&lt;&gt;"",I3,IFERROR(INDEX(Base!$I:$I,MATCH(1,(Base!$C:$C=C3)*(Base!$I:$I&lt;&gt;""),0)),0))</f>
        <v/>
      </c>
      <c r="L3" s="2">
        <f>IF(AND(I3="",K3&gt;0),"SIM","NÃO")</f>
        <v/>
      </c>
      <c r="M3" s="2">
        <f>IF(ISNUMBER(SEARCH("SEPARA",UPPER(C3))),"NÃO","SIM")</f>
        <v/>
      </c>
      <c r="N3" s="2">
        <f>IFERROR(H3/K3,0)</f>
        <v/>
      </c>
      <c r="O3" s="2">
        <f>IF(M3="NÃO","EXCLUÍDO",IF(N3&lt;Premissas!$B$8,"&lt; 1,00",IF(N3&lt;Premissas!$B$9,"1,00 – 1,19",IF(N3&lt;Premissas!$B$10,"1,20 – 1,39",IF(N3&lt;Premissas!$B$11,"1,40 – 1,59",IF(N3&lt;Premissas!$B$12,"1,60 – 1,99","≥ 2,00"))))))</f>
        <v/>
      </c>
      <c r="P3" s="5">
        <f>IF(OR(M3="NÃO",N3&lt;Premissas!$B$8),Premissas!$B$13,IF(N3&lt;Premissas!$B$9,Premissas!$B$14,IF(N3&lt;Premissas!$B$10,Premissas!$B$15,IF(N3&lt;Premissas!$B$11,Premissas!$B$16,IF(N3&lt;Premissas!$B$12,Premissas!$B$17,Premissas!$B$18)))))</f>
        <v/>
      </c>
      <c r="Q3" s="5">
        <f>IFERROR(P3/Premissas!$B$4,0)</f>
        <v/>
      </c>
    </row>
    <row r="4">
      <c r="A4" s="2" t="n">
        <v>7</v>
      </c>
      <c r="B4" s="2" t="n">
        <v>409</v>
      </c>
      <c r="C4" s="2" t="inlineStr">
        <is>
          <t>CARREGAMENTO</t>
        </is>
      </c>
      <c r="D4" s="2" t="n">
        <v>250896</v>
      </c>
      <c r="E4" s="2" t="inlineStr">
        <is>
          <t>Hugo Clementino Nunes</t>
        </is>
      </c>
      <c r="F4" s="2" t="n">
        <v>272</v>
      </c>
      <c r="G4" s="2" t="n">
        <v>4.08</v>
      </c>
      <c r="H4" s="2" t="n">
        <v>67</v>
      </c>
      <c r="I4" s="2" t="n">
        <v>24</v>
      </c>
      <c r="J4" s="2" t="inlineStr">
        <is>
          <t>GPA</t>
        </is>
      </c>
      <c r="K4" s="2">
        <f>IF(I4&lt;&gt;"",I4,IFERROR(INDEX(Base!$I:$I,MATCH(1,(Base!$C:$C=C4)*(Base!$I:$I&lt;&gt;""),0)),0))</f>
        <v/>
      </c>
      <c r="L4" s="2">
        <f>IF(AND(I4="",K4&gt;0),"SIM","NÃO")</f>
        <v/>
      </c>
      <c r="M4" s="2">
        <f>IF(ISNUMBER(SEARCH("SEPARA",UPPER(C4))),"NÃO","SIM")</f>
        <v/>
      </c>
      <c r="N4" s="2">
        <f>IFERROR(H4/K4,0)</f>
        <v/>
      </c>
      <c r="O4" s="2">
        <f>IF(M4="NÃO","EXCLUÍDO",IF(N4&lt;Premissas!$B$8,"&lt; 1,00",IF(N4&lt;Premissas!$B$9,"1,00 – 1,19",IF(N4&lt;Premissas!$B$10,"1,20 – 1,39",IF(N4&lt;Premissas!$B$11,"1,40 – 1,59",IF(N4&lt;Premissas!$B$12,"1,60 – 1,99","≥ 2,00"))))))</f>
        <v/>
      </c>
      <c r="P4" s="5">
        <f>IF(OR(M4="NÃO",N4&lt;Premissas!$B$8),Premissas!$B$13,IF(N4&lt;Premissas!$B$9,Premissas!$B$14,IF(N4&lt;Premissas!$B$10,Premissas!$B$15,IF(N4&lt;Premissas!$B$11,Premissas!$B$16,IF(N4&lt;Premissas!$B$12,Premissas!$B$17,Premissas!$B$18)))))</f>
        <v/>
      </c>
      <c r="Q4" s="5">
        <f>IFERROR(P4/Premissas!$B$4,0)</f>
        <v/>
      </c>
    </row>
    <row r="5">
      <c r="A5" s="2" t="n">
        <v>7</v>
      </c>
      <c r="B5" s="2" t="n">
        <v>409</v>
      </c>
      <c r="C5" s="2" t="inlineStr">
        <is>
          <t>PUXADA RECEB</t>
        </is>
      </c>
      <c r="D5" s="2" t="n">
        <v>250896</v>
      </c>
      <c r="E5" s="2" t="inlineStr">
        <is>
          <t>Hugo Clementino Nunes</t>
        </is>
      </c>
      <c r="F5" s="2" t="n">
        <v>318</v>
      </c>
      <c r="G5" s="2" t="n">
        <v>9.380000000000001</v>
      </c>
      <c r="H5" s="2" t="n">
        <v>34</v>
      </c>
      <c r="I5" s="2" t="n">
        <v>22</v>
      </c>
      <c r="J5" s="2" t="inlineStr">
        <is>
          <t>GPA</t>
        </is>
      </c>
      <c r="K5" s="2">
        <f>IF(I5&lt;&gt;"",I5,IFERROR(INDEX(Base!$I:$I,MATCH(1,(Base!$C:$C=C5)*(Base!$I:$I&lt;&gt;""),0)),0))</f>
        <v/>
      </c>
      <c r="L5" s="2">
        <f>IF(AND(I5="",K5&gt;0),"SIM","NÃO")</f>
        <v/>
      </c>
      <c r="M5" s="2">
        <f>IF(ISNUMBER(SEARCH("SEPARA",UPPER(C5))),"NÃO","SIM")</f>
        <v/>
      </c>
      <c r="N5" s="2">
        <f>IFERROR(H5/K5,0)</f>
        <v/>
      </c>
      <c r="O5" s="2">
        <f>IF(M5="NÃO","EXCLUÍDO",IF(N5&lt;Premissas!$B$8,"&lt; 1,00",IF(N5&lt;Premissas!$B$9,"1,00 – 1,19",IF(N5&lt;Premissas!$B$10,"1,20 – 1,39",IF(N5&lt;Premissas!$B$11,"1,40 – 1,59",IF(N5&lt;Premissas!$B$12,"1,60 – 1,99","≥ 2,00"))))))</f>
        <v/>
      </c>
      <c r="P5" s="5">
        <f>IF(OR(M5="NÃO",N5&lt;Premissas!$B$8),Premissas!$B$13,IF(N5&lt;Premissas!$B$9,Premissas!$B$14,IF(N5&lt;Premissas!$B$10,Premissas!$B$15,IF(N5&lt;Premissas!$B$11,Premissas!$B$16,IF(N5&lt;Premissas!$B$12,Premissas!$B$17,Premissas!$B$18)))))</f>
        <v/>
      </c>
      <c r="Q5" s="5">
        <f>IFERROR(P5/Premissas!$B$4,0)</f>
        <v/>
      </c>
    </row>
    <row r="6">
      <c r="A6" s="2" t="n">
        <v>7</v>
      </c>
      <c r="B6" s="2" t="n">
        <v>409</v>
      </c>
      <c r="C6" s="2" t="inlineStr">
        <is>
          <t>RECEBIMENTO</t>
        </is>
      </c>
      <c r="D6" s="2" t="n">
        <v>250896</v>
      </c>
      <c r="E6" s="2" t="inlineStr">
        <is>
          <t>Hugo Clementino Nunes</t>
        </is>
      </c>
      <c r="F6" s="2" t="n">
        <v>187</v>
      </c>
      <c r="G6" s="2" t="n">
        <v>7.68</v>
      </c>
      <c r="H6" s="2" t="n">
        <v>24</v>
      </c>
      <c r="I6" s="2" t="n">
        <v>25</v>
      </c>
      <c r="J6" s="2" t="inlineStr">
        <is>
          <t>GPA</t>
        </is>
      </c>
      <c r="K6" s="2">
        <f>IF(I6&lt;&gt;"",I6,IFERROR(INDEX(Base!$I:$I,MATCH(1,(Base!$C:$C=C6)*(Base!$I:$I&lt;&gt;""),0)),0))</f>
        <v/>
      </c>
      <c r="L6" s="2">
        <f>IF(AND(I6="",K6&gt;0),"SIM","NÃO")</f>
        <v/>
      </c>
      <c r="M6" s="2">
        <f>IF(ISNUMBER(SEARCH("SEPARA",UPPER(C6))),"NÃO","SIM")</f>
        <v/>
      </c>
      <c r="N6" s="2">
        <f>IFERROR(H6/K6,0)</f>
        <v/>
      </c>
      <c r="O6" s="2">
        <f>IF(M6="NÃO","EXCLUÍDO",IF(N6&lt;Premissas!$B$8,"&lt; 1,00",IF(N6&lt;Premissas!$B$9,"1,00 – 1,19",IF(N6&lt;Premissas!$B$10,"1,20 – 1,39",IF(N6&lt;Premissas!$B$11,"1,40 – 1,59",IF(N6&lt;Premissas!$B$12,"1,60 – 1,99","≥ 2,00"))))))</f>
        <v/>
      </c>
      <c r="P6" s="5">
        <f>IF(OR(M6="NÃO",N6&lt;Premissas!$B$8),Premissas!$B$13,IF(N6&lt;Premissas!$B$9,Premissas!$B$14,IF(N6&lt;Premissas!$B$10,Premissas!$B$15,IF(N6&lt;Premissas!$B$11,Premissas!$B$16,IF(N6&lt;Premissas!$B$12,Premissas!$B$17,Premissas!$B$18)))))</f>
        <v/>
      </c>
      <c r="Q6" s="5">
        <f>IFERROR(P6/Premissas!$B$4,0)</f>
        <v/>
      </c>
    </row>
    <row r="7">
      <c r="A7" s="2" t="n">
        <v>7</v>
      </c>
      <c r="B7" s="2" t="n">
        <v>409</v>
      </c>
      <c r="C7" s="2" t="inlineStr">
        <is>
          <t>SEPARACAO</t>
        </is>
      </c>
      <c r="D7" s="2" t="n">
        <v>250896</v>
      </c>
      <c r="E7" s="2" t="inlineStr">
        <is>
          <t>Hugo Clementino Nunes</t>
        </is>
      </c>
      <c r="F7" s="2" t="n">
        <v>499</v>
      </c>
      <c r="G7" s="2" t="n">
        <v>6.21</v>
      </c>
      <c r="H7" s="2" t="n">
        <v>80</v>
      </c>
      <c r="I7" s="2" t="n">
        <v>105</v>
      </c>
      <c r="J7" s="2" t="inlineStr">
        <is>
          <t>GPA</t>
        </is>
      </c>
      <c r="K7" s="2">
        <f>IF(I7&lt;&gt;"",I7,IFERROR(INDEX(Base!$I:$I,MATCH(1,(Base!$C:$C=C7)*(Base!$I:$I&lt;&gt;""),0)),0))</f>
        <v/>
      </c>
      <c r="L7" s="2">
        <f>IF(AND(I7="",K7&gt;0),"SIM","NÃO")</f>
        <v/>
      </c>
      <c r="M7" s="2">
        <f>IF(ISNUMBER(SEARCH("SEPARA",UPPER(C7))),"NÃO","SIM")</f>
        <v/>
      </c>
      <c r="N7" s="2">
        <f>IFERROR(H7/K7,0)</f>
        <v/>
      </c>
      <c r="O7" s="2">
        <f>IF(M7="NÃO","EXCLUÍDO",IF(N7&lt;Premissas!$B$8,"&lt; 1,00",IF(N7&lt;Premissas!$B$9,"1,00 – 1,19",IF(N7&lt;Premissas!$B$10,"1,20 – 1,39",IF(N7&lt;Premissas!$B$11,"1,40 – 1,59",IF(N7&lt;Premissas!$B$12,"1,60 – 1,99","≥ 2,00"))))))</f>
        <v/>
      </c>
      <c r="P7" s="5">
        <f>IF(OR(M7="NÃO",N7&lt;Premissas!$B$8),Premissas!$B$13,IF(N7&lt;Premissas!$B$9,Premissas!$B$14,IF(N7&lt;Premissas!$B$10,Premissas!$B$15,IF(N7&lt;Premissas!$B$11,Premissas!$B$16,IF(N7&lt;Premissas!$B$12,Premissas!$B$17,Premissas!$B$18)))))</f>
        <v/>
      </c>
      <c r="Q7" s="5">
        <f>IFERROR(P7/Premissas!$B$4,0)</f>
        <v/>
      </c>
    </row>
    <row r="8">
      <c r="A8" s="2" t="n">
        <v>7</v>
      </c>
      <c r="B8" s="2" t="n">
        <v>409</v>
      </c>
      <c r="C8" s="2" t="inlineStr">
        <is>
          <t>PUXADA RECEB</t>
        </is>
      </c>
      <c r="D8" s="2" t="n">
        <v>251239</v>
      </c>
      <c r="E8" s="2" t="inlineStr">
        <is>
          <t>Mauricio Rodrigues</t>
        </is>
      </c>
      <c r="F8" s="2" t="n">
        <v>124</v>
      </c>
      <c r="G8" s="2" t="n">
        <v>7.08</v>
      </c>
      <c r="H8" s="2" t="n">
        <v>18</v>
      </c>
      <c r="I8" s="2" t="n">
        <v>22</v>
      </c>
      <c r="J8" s="2" t="inlineStr">
        <is>
          <t>GPA</t>
        </is>
      </c>
      <c r="K8" s="2">
        <f>IF(I8&lt;&gt;"",I8,IFERROR(INDEX(Base!$I:$I,MATCH(1,(Base!$C:$C=C8)*(Base!$I:$I&lt;&gt;""),0)),0))</f>
        <v/>
      </c>
      <c r="L8" s="2">
        <f>IF(AND(I8="",K8&gt;0),"SIM","NÃO")</f>
        <v/>
      </c>
      <c r="M8" s="2">
        <f>IF(ISNUMBER(SEARCH("SEPARA",UPPER(C8))),"NÃO","SIM")</f>
        <v/>
      </c>
      <c r="N8" s="2">
        <f>IFERROR(H8/K8,0)</f>
        <v/>
      </c>
      <c r="O8" s="2">
        <f>IF(M8="NÃO","EXCLUÍDO",IF(N8&lt;Premissas!$B$8,"&lt; 1,00",IF(N8&lt;Premissas!$B$9,"1,00 – 1,19",IF(N8&lt;Premissas!$B$10,"1,20 – 1,39",IF(N8&lt;Premissas!$B$11,"1,40 – 1,59",IF(N8&lt;Premissas!$B$12,"1,60 – 1,99","≥ 2,00"))))))</f>
        <v/>
      </c>
      <c r="P8" s="5">
        <f>IF(OR(M8="NÃO",N8&lt;Premissas!$B$8),Premissas!$B$13,IF(N8&lt;Premissas!$B$9,Premissas!$B$14,IF(N8&lt;Premissas!$B$10,Premissas!$B$15,IF(N8&lt;Premissas!$B$11,Premissas!$B$16,IF(N8&lt;Premissas!$B$12,Premissas!$B$17,Premissas!$B$18)))))</f>
        <v/>
      </c>
      <c r="Q8" s="5">
        <f>IFERROR(P8/Premissas!$B$4,0)</f>
        <v/>
      </c>
    </row>
    <row r="9">
      <c r="A9" s="2" t="n">
        <v>7</v>
      </c>
      <c r="B9" s="2" t="n">
        <v>409</v>
      </c>
      <c r="C9" s="2" t="inlineStr">
        <is>
          <t>PUXADA RECEB</t>
        </is>
      </c>
      <c r="D9" s="2" t="n">
        <v>251240</v>
      </c>
      <c r="E9" s="2" t="inlineStr">
        <is>
          <t>Gildo Antonio Barbosa</t>
        </is>
      </c>
      <c r="F9" s="2" t="n">
        <v>38</v>
      </c>
      <c r="G9" s="2" t="n">
        <v>1.3</v>
      </c>
      <c r="H9" s="2" t="n">
        <v>29</v>
      </c>
      <c r="I9" s="2" t="n">
        <v>22</v>
      </c>
      <c r="J9" s="2" t="inlineStr">
        <is>
          <t>GPA</t>
        </is>
      </c>
      <c r="K9" s="2">
        <f>IF(I9&lt;&gt;"",I9,IFERROR(INDEX(Base!$I:$I,MATCH(1,(Base!$C:$C=C9)*(Base!$I:$I&lt;&gt;""),0)),0))</f>
        <v/>
      </c>
      <c r="L9" s="2">
        <f>IF(AND(I9="",K9&gt;0),"SIM","NÃO")</f>
        <v/>
      </c>
      <c r="M9" s="2">
        <f>IF(ISNUMBER(SEARCH("SEPARA",UPPER(C9))),"NÃO","SIM")</f>
        <v/>
      </c>
      <c r="N9" s="2">
        <f>IFERROR(H9/K9,0)</f>
        <v/>
      </c>
      <c r="O9" s="2">
        <f>IF(M9="NÃO","EXCLUÍDO",IF(N9&lt;Premissas!$B$8,"&lt; 1,00",IF(N9&lt;Premissas!$B$9,"1,00 – 1,19",IF(N9&lt;Premissas!$B$10,"1,20 – 1,39",IF(N9&lt;Premissas!$B$11,"1,40 – 1,59",IF(N9&lt;Premissas!$B$12,"1,60 – 1,99","≥ 2,00"))))))</f>
        <v/>
      </c>
      <c r="P9" s="5">
        <f>IF(OR(M9="NÃO",N9&lt;Premissas!$B$8),Premissas!$B$13,IF(N9&lt;Premissas!$B$9,Premissas!$B$14,IF(N9&lt;Premissas!$B$10,Premissas!$B$15,IF(N9&lt;Premissas!$B$11,Premissas!$B$16,IF(N9&lt;Premissas!$B$12,Premissas!$B$17,Premissas!$B$18)))))</f>
        <v/>
      </c>
      <c r="Q9" s="5">
        <f>IFERROR(P9/Premissas!$B$4,0)</f>
        <v/>
      </c>
    </row>
    <row r="10">
      <c r="A10" s="2" t="n">
        <v>7</v>
      </c>
      <c r="B10" s="2" t="n">
        <v>409</v>
      </c>
      <c r="C10" s="2" t="inlineStr">
        <is>
          <t>RECEBIMENTO</t>
        </is>
      </c>
      <c r="D10" s="2" t="n">
        <v>251240</v>
      </c>
      <c r="E10" s="2" t="inlineStr">
        <is>
          <t>Gildo Antonio Barbosa</t>
        </is>
      </c>
      <c r="F10" s="2" t="n">
        <v>3278</v>
      </c>
      <c r="G10" s="2" t="n">
        <v>39.72</v>
      </c>
      <c r="H10" s="2" t="n">
        <v>83</v>
      </c>
      <c r="I10" s="2" t="n">
        <v>25</v>
      </c>
      <c r="J10" s="2" t="inlineStr">
        <is>
          <t>GPA</t>
        </is>
      </c>
      <c r="K10" s="2">
        <f>IF(I10&lt;&gt;"",I10,IFERROR(INDEX(Base!$I:$I,MATCH(1,(Base!$C:$C=C10)*(Base!$I:$I&lt;&gt;""),0)),0))</f>
        <v/>
      </c>
      <c r="L10" s="2">
        <f>IF(AND(I10="",K10&gt;0),"SIM","NÃO")</f>
        <v/>
      </c>
      <c r="M10" s="2">
        <f>IF(ISNUMBER(SEARCH("SEPARA",UPPER(C10))),"NÃO","SIM")</f>
        <v/>
      </c>
      <c r="N10" s="2">
        <f>IFERROR(H10/K10,0)</f>
        <v/>
      </c>
      <c r="O10" s="2">
        <f>IF(M10="NÃO","EXCLUÍDO",IF(N10&lt;Premissas!$B$8,"&lt; 1,00",IF(N10&lt;Premissas!$B$9,"1,00 – 1,19",IF(N10&lt;Premissas!$B$10,"1,20 – 1,39",IF(N10&lt;Premissas!$B$11,"1,40 – 1,59",IF(N10&lt;Premissas!$B$12,"1,60 – 1,99","≥ 2,00"))))))</f>
        <v/>
      </c>
      <c r="P10" s="5">
        <f>IF(OR(M10="NÃO",N10&lt;Premissas!$B$8),Premissas!$B$13,IF(N10&lt;Premissas!$B$9,Premissas!$B$14,IF(N10&lt;Premissas!$B$10,Premissas!$B$15,IF(N10&lt;Premissas!$B$11,Premissas!$B$16,IF(N10&lt;Premissas!$B$12,Premissas!$B$17,Premissas!$B$18)))))</f>
        <v/>
      </c>
      <c r="Q10" s="5">
        <f>IFERROR(P10/Premissas!$B$4,0)</f>
        <v/>
      </c>
    </row>
    <row r="11">
      <c r="A11" s="2" t="n">
        <v>7</v>
      </c>
      <c r="B11" s="2" t="n">
        <v>409</v>
      </c>
      <c r="C11" s="2" t="inlineStr">
        <is>
          <t>CARREGAMENTO</t>
        </is>
      </c>
      <c r="D11" s="2" t="n">
        <v>255199</v>
      </c>
      <c r="E11" s="2" t="inlineStr">
        <is>
          <t>Gilberton Santana De Moura</t>
        </is>
      </c>
      <c r="F11" s="2" t="n">
        <v>344</v>
      </c>
      <c r="G11" s="2" t="n">
        <v>7.68</v>
      </c>
      <c r="H11" s="2" t="n">
        <v>45</v>
      </c>
      <c r="I11" s="2" t="n">
        <v>24</v>
      </c>
      <c r="J11" s="2" t="inlineStr">
        <is>
          <t>GPA</t>
        </is>
      </c>
      <c r="K11" s="2">
        <f>IF(I11&lt;&gt;"",I11,IFERROR(INDEX(Base!$I:$I,MATCH(1,(Base!$C:$C=C11)*(Base!$I:$I&lt;&gt;""),0)),0))</f>
        <v/>
      </c>
      <c r="L11" s="2">
        <f>IF(AND(I11="",K11&gt;0),"SIM","NÃO")</f>
        <v/>
      </c>
      <c r="M11" s="2">
        <f>IF(ISNUMBER(SEARCH("SEPARA",UPPER(C11))),"NÃO","SIM")</f>
        <v/>
      </c>
      <c r="N11" s="2">
        <f>IFERROR(H11/K11,0)</f>
        <v/>
      </c>
      <c r="O11" s="2">
        <f>IF(M11="NÃO","EXCLUÍDO",IF(N11&lt;Premissas!$B$8,"&lt; 1,00",IF(N11&lt;Premissas!$B$9,"1,00 – 1,19",IF(N11&lt;Premissas!$B$10,"1,20 – 1,39",IF(N11&lt;Premissas!$B$11,"1,40 – 1,59",IF(N11&lt;Premissas!$B$12,"1,60 – 1,99","≥ 2,00"))))))</f>
        <v/>
      </c>
      <c r="P11" s="5">
        <f>IF(OR(M11="NÃO",N11&lt;Premissas!$B$8),Premissas!$B$13,IF(N11&lt;Premissas!$B$9,Premissas!$B$14,IF(N11&lt;Premissas!$B$10,Premissas!$B$15,IF(N11&lt;Premissas!$B$11,Premissas!$B$16,IF(N11&lt;Premissas!$B$12,Premissas!$B$17,Premissas!$B$18)))))</f>
        <v/>
      </c>
      <c r="Q11" s="5">
        <f>IFERROR(P11/Premissas!$B$4,0)</f>
        <v/>
      </c>
    </row>
    <row r="12">
      <c r="A12" s="2" t="n">
        <v>7</v>
      </c>
      <c r="B12" s="2" t="n">
        <v>409</v>
      </c>
      <c r="C12" s="2" t="inlineStr">
        <is>
          <t>ATIVIDADE OP. EMP.</t>
        </is>
      </c>
      <c r="D12" s="2" t="n">
        <v>264318</v>
      </c>
      <c r="E12" s="2" t="inlineStr">
        <is>
          <t>Flavio Soares Da Silva</t>
        </is>
      </c>
      <c r="F12" s="2" t="n">
        <v>2828</v>
      </c>
      <c r="G12" s="2" t="n">
        <v>66.5</v>
      </c>
      <c r="H12" s="2" t="n">
        <v>43</v>
      </c>
      <c r="I12" s="2" t="n">
        <v>25</v>
      </c>
      <c r="J12" s="2" t="inlineStr">
        <is>
          <t>GPA</t>
        </is>
      </c>
      <c r="K12" s="2">
        <f>IF(I12&lt;&gt;"",I12,IFERROR(INDEX(Base!$I:$I,MATCH(1,(Base!$C:$C=C12)*(Base!$I:$I&lt;&gt;""),0)),0))</f>
        <v/>
      </c>
      <c r="L12" s="2">
        <f>IF(AND(I12="",K12&gt;0),"SIM","NÃO")</f>
        <v/>
      </c>
      <c r="M12" s="2">
        <f>IF(ISNUMBER(SEARCH("SEPARA",UPPER(C12))),"NÃO","SIM")</f>
        <v/>
      </c>
      <c r="N12" s="2">
        <f>IFERROR(H12/K12,0)</f>
        <v/>
      </c>
      <c r="O12" s="2">
        <f>IF(M12="NÃO","EXCLUÍDO",IF(N12&lt;Premissas!$B$8,"&lt; 1,00",IF(N12&lt;Premissas!$B$9,"1,00 – 1,19",IF(N12&lt;Premissas!$B$10,"1,20 – 1,39",IF(N12&lt;Premissas!$B$11,"1,40 – 1,59",IF(N12&lt;Premissas!$B$12,"1,60 – 1,99","≥ 2,00"))))))</f>
        <v/>
      </c>
      <c r="P12" s="5">
        <f>IF(OR(M12="NÃO",N12&lt;Premissas!$B$8),Premissas!$B$13,IF(N12&lt;Premissas!$B$9,Premissas!$B$14,IF(N12&lt;Premissas!$B$10,Premissas!$B$15,IF(N12&lt;Premissas!$B$11,Premissas!$B$16,IF(N12&lt;Premissas!$B$12,Premissas!$B$17,Premissas!$B$18)))))</f>
        <v/>
      </c>
      <c r="Q12" s="5">
        <f>IFERROR(P12/Premissas!$B$4,0)</f>
        <v/>
      </c>
    </row>
    <row r="13">
      <c r="A13" s="2" t="n">
        <v>7</v>
      </c>
      <c r="B13" s="2" t="n">
        <v>409</v>
      </c>
      <c r="C13" s="2" t="inlineStr">
        <is>
          <t>SEPARACAO</t>
        </is>
      </c>
      <c r="D13" s="2" t="n">
        <v>264318</v>
      </c>
      <c r="E13" s="2" t="inlineStr">
        <is>
          <t>Flavio Soares Da Silva</t>
        </is>
      </c>
      <c r="F13" s="2" t="n">
        <v>714</v>
      </c>
      <c r="G13" s="2" t="n">
        <v>3.65</v>
      </c>
      <c r="H13" s="2" t="n">
        <v>196</v>
      </c>
      <c r="I13" s="2" t="n">
        <v>105</v>
      </c>
      <c r="J13" s="2" t="inlineStr">
        <is>
          <t>GPA</t>
        </is>
      </c>
      <c r="K13" s="2">
        <f>IF(I13&lt;&gt;"",I13,IFERROR(INDEX(Base!$I:$I,MATCH(1,(Base!$C:$C=C13)*(Base!$I:$I&lt;&gt;""),0)),0))</f>
        <v/>
      </c>
      <c r="L13" s="2">
        <f>IF(AND(I13="",K13&gt;0),"SIM","NÃO")</f>
        <v/>
      </c>
      <c r="M13" s="2">
        <f>IF(ISNUMBER(SEARCH("SEPARA",UPPER(C13))),"NÃO","SIM")</f>
        <v/>
      </c>
      <c r="N13" s="2">
        <f>IFERROR(H13/K13,0)</f>
        <v/>
      </c>
      <c r="O13" s="2">
        <f>IF(M13="NÃO","EXCLUÍDO",IF(N13&lt;Premissas!$B$8,"&lt; 1,00",IF(N13&lt;Premissas!$B$9,"1,00 – 1,19",IF(N13&lt;Premissas!$B$10,"1,20 – 1,39",IF(N13&lt;Premissas!$B$11,"1,40 – 1,59",IF(N13&lt;Premissas!$B$12,"1,60 – 1,99","≥ 2,00"))))))</f>
        <v/>
      </c>
      <c r="P13" s="5">
        <f>IF(OR(M13="NÃO",N13&lt;Premissas!$B$8),Premissas!$B$13,IF(N13&lt;Premissas!$B$9,Premissas!$B$14,IF(N13&lt;Premissas!$B$10,Premissas!$B$15,IF(N13&lt;Premissas!$B$11,Premissas!$B$16,IF(N13&lt;Premissas!$B$12,Premissas!$B$17,Premissas!$B$18)))))</f>
        <v/>
      </c>
      <c r="Q13" s="5">
        <f>IFERROR(P13/Premissas!$B$4,0)</f>
        <v/>
      </c>
    </row>
    <row r="14">
      <c r="A14" s="2" t="n">
        <v>7</v>
      </c>
      <c r="B14" s="2" t="n">
        <v>409</v>
      </c>
      <c r="C14" s="2" t="inlineStr">
        <is>
          <t>ATIVIDADE OP. EMP.</t>
        </is>
      </c>
      <c r="D14" s="2" t="n">
        <v>264446</v>
      </c>
      <c r="E14" s="2" t="inlineStr">
        <is>
          <t>HUMBERTO DE ANDRADE SILVA</t>
        </is>
      </c>
      <c r="F14" s="2" t="n">
        <v>1857</v>
      </c>
      <c r="G14" s="2" t="n">
        <v>46.24</v>
      </c>
      <c r="H14" s="2" t="n">
        <v>40</v>
      </c>
      <c r="I14" s="2" t="n">
        <v>25</v>
      </c>
      <c r="J14" s="2" t="inlineStr">
        <is>
          <t>GPA</t>
        </is>
      </c>
      <c r="K14" s="2">
        <f>IF(I14&lt;&gt;"",I14,IFERROR(INDEX(Base!$I:$I,MATCH(1,(Base!$C:$C=C14)*(Base!$I:$I&lt;&gt;""),0)),0))</f>
        <v/>
      </c>
      <c r="L14" s="2">
        <f>IF(AND(I14="",K14&gt;0),"SIM","NÃO")</f>
        <v/>
      </c>
      <c r="M14" s="2">
        <f>IF(ISNUMBER(SEARCH("SEPARA",UPPER(C14))),"NÃO","SIM")</f>
        <v/>
      </c>
      <c r="N14" s="2">
        <f>IFERROR(H14/K14,0)</f>
        <v/>
      </c>
      <c r="O14" s="2">
        <f>IF(M14="NÃO","EXCLUÍDO",IF(N14&lt;Premissas!$B$8,"&lt; 1,00",IF(N14&lt;Premissas!$B$9,"1,00 – 1,19",IF(N14&lt;Premissas!$B$10,"1,20 – 1,39",IF(N14&lt;Premissas!$B$11,"1,40 – 1,59",IF(N14&lt;Premissas!$B$12,"1,60 – 1,99","≥ 2,00"))))))</f>
        <v/>
      </c>
      <c r="P14" s="5">
        <f>IF(OR(M14="NÃO",N14&lt;Premissas!$B$8),Premissas!$B$13,IF(N14&lt;Premissas!$B$9,Premissas!$B$14,IF(N14&lt;Premissas!$B$10,Premissas!$B$15,IF(N14&lt;Premissas!$B$11,Premissas!$B$16,IF(N14&lt;Premissas!$B$12,Premissas!$B$17,Premissas!$B$18)))))</f>
        <v/>
      </c>
      <c r="Q14" s="5">
        <f>IFERROR(P14/Premissas!$B$4,0)</f>
        <v/>
      </c>
    </row>
    <row r="15">
      <c r="A15" s="2" t="n">
        <v>7</v>
      </c>
      <c r="B15" s="2" t="n">
        <v>409</v>
      </c>
      <c r="C15" s="2" t="inlineStr">
        <is>
          <t>ATIVIDADE OP. EMP.</t>
        </is>
      </c>
      <c r="D15" s="2" t="n">
        <v>265139</v>
      </c>
      <c r="E15" s="2" t="inlineStr">
        <is>
          <t>Ronieles Junior Vasconcelos</t>
        </is>
      </c>
      <c r="F15" s="2" t="n">
        <v>1507</v>
      </c>
      <c r="G15" s="2" t="n">
        <v>52.63</v>
      </c>
      <c r="H15" s="2" t="n">
        <v>29</v>
      </c>
      <c r="I15" s="2" t="n">
        <v>25</v>
      </c>
      <c r="J15" s="2" t="inlineStr">
        <is>
          <t>GPA</t>
        </is>
      </c>
      <c r="K15" s="2">
        <f>IF(I15&lt;&gt;"",I15,IFERROR(INDEX(Base!$I:$I,MATCH(1,(Base!$C:$C=C15)*(Base!$I:$I&lt;&gt;""),0)),0))</f>
        <v/>
      </c>
      <c r="L15" s="2">
        <f>IF(AND(I15="",K15&gt;0),"SIM","NÃO")</f>
        <v/>
      </c>
      <c r="M15" s="2">
        <f>IF(ISNUMBER(SEARCH("SEPARA",UPPER(C15))),"NÃO","SIM")</f>
        <v/>
      </c>
      <c r="N15" s="2">
        <f>IFERROR(H15/K15,0)</f>
        <v/>
      </c>
      <c r="O15" s="2">
        <f>IF(M15="NÃO","EXCLUÍDO",IF(N15&lt;Premissas!$B$8,"&lt; 1,00",IF(N15&lt;Premissas!$B$9,"1,00 – 1,19",IF(N15&lt;Premissas!$B$10,"1,20 – 1,39",IF(N15&lt;Premissas!$B$11,"1,40 – 1,59",IF(N15&lt;Premissas!$B$12,"1,60 – 1,99","≥ 2,00"))))))</f>
        <v/>
      </c>
      <c r="P15" s="5">
        <f>IF(OR(M15="NÃO",N15&lt;Premissas!$B$8),Premissas!$B$13,IF(N15&lt;Premissas!$B$9,Premissas!$B$14,IF(N15&lt;Premissas!$B$10,Premissas!$B$15,IF(N15&lt;Premissas!$B$11,Premissas!$B$16,IF(N15&lt;Premissas!$B$12,Premissas!$B$17,Premissas!$B$18)))))</f>
        <v/>
      </c>
      <c r="Q15" s="5">
        <f>IFERROR(P15/Premissas!$B$4,0)</f>
        <v/>
      </c>
    </row>
    <row r="16">
      <c r="A16" s="2" t="n">
        <v>7</v>
      </c>
      <c r="B16" s="2" t="n">
        <v>409</v>
      </c>
      <c r="C16" s="2" t="inlineStr">
        <is>
          <t>ATIVIDADE OP. EMP.</t>
        </is>
      </c>
      <c r="D16" s="2" t="n">
        <v>273174</v>
      </c>
      <c r="E16" s="2" t="inlineStr">
        <is>
          <t>Josean Ferreira De Souza</t>
        </is>
      </c>
      <c r="F16" s="2" t="n">
        <v>2386</v>
      </c>
      <c r="G16" s="2" t="n">
        <v>43.63</v>
      </c>
      <c r="H16" s="2" t="n">
        <v>55</v>
      </c>
      <c r="I16" s="2" t="n">
        <v>25</v>
      </c>
      <c r="J16" s="2" t="inlineStr">
        <is>
          <t>GPA</t>
        </is>
      </c>
      <c r="K16" s="2">
        <f>IF(I16&lt;&gt;"",I16,IFERROR(INDEX(Base!$I:$I,MATCH(1,(Base!$C:$C=C16)*(Base!$I:$I&lt;&gt;""),0)),0))</f>
        <v/>
      </c>
      <c r="L16" s="2">
        <f>IF(AND(I16="",K16&gt;0),"SIM","NÃO")</f>
        <v/>
      </c>
      <c r="M16" s="2">
        <f>IF(ISNUMBER(SEARCH("SEPARA",UPPER(C16))),"NÃO","SIM")</f>
        <v/>
      </c>
      <c r="N16" s="2">
        <f>IFERROR(H16/K16,0)</f>
        <v/>
      </c>
      <c r="O16" s="2">
        <f>IF(M16="NÃO","EXCLUÍDO",IF(N16&lt;Premissas!$B$8,"&lt; 1,00",IF(N16&lt;Premissas!$B$9,"1,00 – 1,19",IF(N16&lt;Premissas!$B$10,"1,20 – 1,39",IF(N16&lt;Premissas!$B$11,"1,40 – 1,59",IF(N16&lt;Premissas!$B$12,"1,60 – 1,99","≥ 2,00"))))))</f>
        <v/>
      </c>
      <c r="P16" s="5">
        <f>IF(OR(M16="NÃO",N16&lt;Premissas!$B$8),Premissas!$B$13,IF(N16&lt;Premissas!$B$9,Premissas!$B$14,IF(N16&lt;Premissas!$B$10,Premissas!$B$15,IF(N16&lt;Premissas!$B$11,Premissas!$B$16,IF(N16&lt;Premissas!$B$12,Premissas!$B$17,Premissas!$B$18)))))</f>
        <v/>
      </c>
      <c r="Q16" s="5">
        <f>IFERROR(P16/Premissas!$B$4,0)</f>
        <v/>
      </c>
    </row>
    <row r="17">
      <c r="A17" s="2" t="n">
        <v>7</v>
      </c>
      <c r="B17" s="2" t="n">
        <v>409</v>
      </c>
      <c r="C17" s="2" t="inlineStr">
        <is>
          <t>CARREGAMENTO</t>
        </is>
      </c>
      <c r="D17" s="2" t="n">
        <v>284457</v>
      </c>
      <c r="E17" s="2" t="inlineStr">
        <is>
          <t>Valdeci Da Conceicao Araujo</t>
        </is>
      </c>
      <c r="F17" s="2" t="n">
        <v>458</v>
      </c>
      <c r="G17" s="2" t="n">
        <v>8.16</v>
      </c>
      <c r="H17" s="2" t="n">
        <v>56</v>
      </c>
      <c r="I17" s="2" t="n">
        <v>24</v>
      </c>
      <c r="J17" s="2" t="inlineStr">
        <is>
          <t>GPA</t>
        </is>
      </c>
      <c r="K17" s="2">
        <f>IF(I17&lt;&gt;"",I17,IFERROR(INDEX(Base!$I:$I,MATCH(1,(Base!$C:$C=C17)*(Base!$I:$I&lt;&gt;""),0)),0))</f>
        <v/>
      </c>
      <c r="L17" s="2">
        <f>IF(AND(I17="",K17&gt;0),"SIM","NÃO")</f>
        <v/>
      </c>
      <c r="M17" s="2">
        <f>IF(ISNUMBER(SEARCH("SEPARA",UPPER(C17))),"NÃO","SIM")</f>
        <v/>
      </c>
      <c r="N17" s="2">
        <f>IFERROR(H17/K17,0)</f>
        <v/>
      </c>
      <c r="O17" s="2">
        <f>IF(M17="NÃO","EXCLUÍDO",IF(N17&lt;Premissas!$B$8,"&lt; 1,00",IF(N17&lt;Premissas!$B$9,"1,00 – 1,19",IF(N17&lt;Premissas!$B$10,"1,20 – 1,39",IF(N17&lt;Premissas!$B$11,"1,40 – 1,59",IF(N17&lt;Premissas!$B$12,"1,60 – 1,99","≥ 2,00"))))))</f>
        <v/>
      </c>
      <c r="P17" s="5">
        <f>IF(OR(M17="NÃO",N17&lt;Premissas!$B$8),Premissas!$B$13,IF(N17&lt;Premissas!$B$9,Premissas!$B$14,IF(N17&lt;Premissas!$B$10,Premissas!$B$15,IF(N17&lt;Premissas!$B$11,Premissas!$B$16,IF(N17&lt;Premissas!$B$12,Premissas!$B$17,Premissas!$B$18)))))</f>
        <v/>
      </c>
      <c r="Q17" s="5">
        <f>IFERROR(P17/Premissas!$B$4,0)</f>
        <v/>
      </c>
    </row>
    <row r="18">
      <c r="A18" s="2" t="n">
        <v>7</v>
      </c>
      <c r="B18" s="2" t="n">
        <v>409</v>
      </c>
      <c r="C18" s="2" t="inlineStr">
        <is>
          <t>ATIVIDADE OP. EMP.</t>
        </is>
      </c>
      <c r="D18" s="2" t="n">
        <v>295290</v>
      </c>
      <c r="E18" s="2" t="inlineStr">
        <is>
          <t>Onofre Rodrigues De Souza</t>
        </is>
      </c>
      <c r="F18" s="2" t="n">
        <v>1860</v>
      </c>
      <c r="G18" s="2" t="n">
        <v>57.56</v>
      </c>
      <c r="H18" s="2" t="n">
        <v>32</v>
      </c>
      <c r="I18" s="2" t="n">
        <v>25</v>
      </c>
      <c r="J18" s="2" t="inlineStr">
        <is>
          <t>GPA</t>
        </is>
      </c>
      <c r="K18" s="2">
        <f>IF(I18&lt;&gt;"",I18,IFERROR(INDEX(Base!$I:$I,MATCH(1,(Base!$C:$C=C18)*(Base!$I:$I&lt;&gt;""),0)),0))</f>
        <v/>
      </c>
      <c r="L18" s="2">
        <f>IF(AND(I18="",K18&gt;0),"SIM","NÃO")</f>
        <v/>
      </c>
      <c r="M18" s="2">
        <f>IF(ISNUMBER(SEARCH("SEPARA",UPPER(C18))),"NÃO","SIM")</f>
        <v/>
      </c>
      <c r="N18" s="2">
        <f>IFERROR(H18/K18,0)</f>
        <v/>
      </c>
      <c r="O18" s="2">
        <f>IF(M18="NÃO","EXCLUÍDO",IF(N18&lt;Premissas!$B$8,"&lt; 1,00",IF(N18&lt;Premissas!$B$9,"1,00 – 1,19",IF(N18&lt;Premissas!$B$10,"1,20 – 1,39",IF(N18&lt;Premissas!$B$11,"1,40 – 1,59",IF(N18&lt;Premissas!$B$12,"1,60 – 1,99","≥ 2,00"))))))</f>
        <v/>
      </c>
      <c r="P18" s="5">
        <f>IF(OR(M18="NÃO",N18&lt;Premissas!$B$8),Premissas!$B$13,IF(N18&lt;Premissas!$B$9,Premissas!$B$14,IF(N18&lt;Premissas!$B$10,Premissas!$B$15,IF(N18&lt;Premissas!$B$11,Premissas!$B$16,IF(N18&lt;Premissas!$B$12,Premissas!$B$17,Premissas!$B$18)))))</f>
        <v/>
      </c>
      <c r="Q18" s="5">
        <f>IFERROR(P18/Premissas!$B$4,0)</f>
        <v/>
      </c>
    </row>
    <row r="19">
      <c r="A19" s="2" t="n">
        <v>7</v>
      </c>
      <c r="B19" s="2" t="n">
        <v>409</v>
      </c>
      <c r="C19" s="2" t="inlineStr">
        <is>
          <t>ATIVIDADE OP. EMP.</t>
        </is>
      </c>
      <c r="D19" s="2" t="n">
        <v>303225</v>
      </c>
      <c r="E19" s="2" t="inlineStr">
        <is>
          <t>Marco Aurelio Barboza Mariano</t>
        </is>
      </c>
      <c r="F19" s="2" t="n">
        <v>1886</v>
      </c>
      <c r="G19" s="2" t="n">
        <v>46.25</v>
      </c>
      <c r="H19" s="2" t="n">
        <v>41</v>
      </c>
      <c r="I19" s="2" t="n">
        <v>25</v>
      </c>
      <c r="J19" s="2" t="inlineStr">
        <is>
          <t>GPA</t>
        </is>
      </c>
      <c r="K19" s="2">
        <f>IF(I19&lt;&gt;"",I19,IFERROR(INDEX(Base!$I:$I,MATCH(1,(Base!$C:$C=C19)*(Base!$I:$I&lt;&gt;""),0)),0))</f>
        <v/>
      </c>
      <c r="L19" s="2">
        <f>IF(AND(I19="",K19&gt;0),"SIM","NÃO")</f>
        <v/>
      </c>
      <c r="M19" s="2">
        <f>IF(ISNUMBER(SEARCH("SEPARA",UPPER(C19))),"NÃO","SIM")</f>
        <v/>
      </c>
      <c r="N19" s="2">
        <f>IFERROR(H19/K19,0)</f>
        <v/>
      </c>
      <c r="O19" s="2">
        <f>IF(M19="NÃO","EXCLUÍDO",IF(N19&lt;Premissas!$B$8,"&lt; 1,00",IF(N19&lt;Premissas!$B$9,"1,00 – 1,19",IF(N19&lt;Premissas!$B$10,"1,20 – 1,39",IF(N19&lt;Premissas!$B$11,"1,40 – 1,59",IF(N19&lt;Premissas!$B$12,"1,60 – 1,99","≥ 2,00"))))))</f>
        <v/>
      </c>
      <c r="P19" s="5">
        <f>IF(OR(M19="NÃO",N19&lt;Premissas!$B$8),Premissas!$B$13,IF(N19&lt;Premissas!$B$9,Premissas!$B$14,IF(N19&lt;Premissas!$B$10,Premissas!$B$15,IF(N19&lt;Premissas!$B$11,Premissas!$B$16,IF(N19&lt;Premissas!$B$12,Premissas!$B$17,Premissas!$B$18)))))</f>
        <v/>
      </c>
      <c r="Q19" s="5">
        <f>IFERROR(P19/Premissas!$B$4,0)</f>
        <v/>
      </c>
    </row>
    <row r="20">
      <c r="A20" s="2" t="n">
        <v>7</v>
      </c>
      <c r="B20" s="2" t="n">
        <v>409</v>
      </c>
      <c r="C20" s="2" t="inlineStr">
        <is>
          <t>PUXADA RECEB</t>
        </is>
      </c>
      <c r="D20" s="2" t="n">
        <v>303558</v>
      </c>
      <c r="E20" s="2" t="inlineStr">
        <is>
          <t>Flavio Jeane Pinto Concei?O</t>
        </is>
      </c>
      <c r="F20" s="2" t="n">
        <v>246</v>
      </c>
      <c r="G20" s="2" t="n">
        <v>6.61</v>
      </c>
      <c r="H20" s="2" t="n">
        <v>37</v>
      </c>
      <c r="I20" s="2" t="n">
        <v>22</v>
      </c>
      <c r="J20" s="2" t="inlineStr">
        <is>
          <t>GPA</t>
        </is>
      </c>
      <c r="K20" s="2">
        <f>IF(I20&lt;&gt;"",I20,IFERROR(INDEX(Base!$I:$I,MATCH(1,(Base!$C:$C=C20)*(Base!$I:$I&lt;&gt;""),0)),0))</f>
        <v/>
      </c>
      <c r="L20" s="2">
        <f>IF(AND(I20="",K20&gt;0),"SIM","NÃO")</f>
        <v/>
      </c>
      <c r="M20" s="2">
        <f>IF(ISNUMBER(SEARCH("SEPARA",UPPER(C20))),"NÃO","SIM")</f>
        <v/>
      </c>
      <c r="N20" s="2">
        <f>IFERROR(H20/K20,0)</f>
        <v/>
      </c>
      <c r="O20" s="2">
        <f>IF(M20="NÃO","EXCLUÍDO",IF(N20&lt;Premissas!$B$8,"&lt; 1,00",IF(N20&lt;Premissas!$B$9,"1,00 – 1,19",IF(N20&lt;Premissas!$B$10,"1,20 – 1,39",IF(N20&lt;Premissas!$B$11,"1,40 – 1,59",IF(N20&lt;Premissas!$B$12,"1,60 – 1,99","≥ 2,00"))))))</f>
        <v/>
      </c>
      <c r="P20" s="5">
        <f>IF(OR(M20="NÃO",N20&lt;Premissas!$B$8),Premissas!$B$13,IF(N20&lt;Premissas!$B$9,Premissas!$B$14,IF(N20&lt;Premissas!$B$10,Premissas!$B$15,IF(N20&lt;Premissas!$B$11,Premissas!$B$16,IF(N20&lt;Premissas!$B$12,Premissas!$B$17,Premissas!$B$18)))))</f>
        <v/>
      </c>
      <c r="Q20" s="5">
        <f>IFERROR(P20/Premissas!$B$4,0)</f>
        <v/>
      </c>
    </row>
    <row r="21">
      <c r="A21" s="2" t="n">
        <v>7</v>
      </c>
      <c r="B21" s="2" t="n">
        <v>409</v>
      </c>
      <c r="C21" s="2" t="inlineStr">
        <is>
          <t>RECEBIMENTO</t>
        </is>
      </c>
      <c r="D21" s="2" t="n">
        <v>303558</v>
      </c>
      <c r="E21" s="2" t="inlineStr">
        <is>
          <t>Flavio Jeane Pinto Concei?O</t>
        </is>
      </c>
      <c r="F21" s="2" t="n">
        <v>2277</v>
      </c>
      <c r="G21" s="2" t="n">
        <v>45.8</v>
      </c>
      <c r="H21" s="2" t="n">
        <v>50</v>
      </c>
      <c r="I21" s="2" t="n">
        <v>25</v>
      </c>
      <c r="J21" s="2" t="inlineStr">
        <is>
          <t>GPA</t>
        </is>
      </c>
      <c r="K21" s="2">
        <f>IF(I21&lt;&gt;"",I21,IFERROR(INDEX(Base!$I:$I,MATCH(1,(Base!$C:$C=C21)*(Base!$I:$I&lt;&gt;""),0)),0))</f>
        <v/>
      </c>
      <c r="L21" s="2">
        <f>IF(AND(I21="",K21&gt;0),"SIM","NÃO")</f>
        <v/>
      </c>
      <c r="M21" s="2">
        <f>IF(ISNUMBER(SEARCH("SEPARA",UPPER(C21))),"NÃO","SIM")</f>
        <v/>
      </c>
      <c r="N21" s="2">
        <f>IFERROR(H21/K21,0)</f>
        <v/>
      </c>
      <c r="O21" s="2">
        <f>IF(M21="NÃO","EXCLUÍDO",IF(N21&lt;Premissas!$B$8,"&lt; 1,00",IF(N21&lt;Premissas!$B$9,"1,00 – 1,19",IF(N21&lt;Premissas!$B$10,"1,20 – 1,39",IF(N21&lt;Premissas!$B$11,"1,40 – 1,59",IF(N21&lt;Premissas!$B$12,"1,60 – 1,99","≥ 2,00"))))))</f>
        <v/>
      </c>
      <c r="P21" s="5">
        <f>IF(OR(M21="NÃO",N21&lt;Premissas!$B$8),Premissas!$B$13,IF(N21&lt;Premissas!$B$9,Premissas!$B$14,IF(N21&lt;Premissas!$B$10,Premissas!$B$15,IF(N21&lt;Premissas!$B$11,Premissas!$B$16,IF(N21&lt;Premissas!$B$12,Premissas!$B$17,Premissas!$B$18)))))</f>
        <v/>
      </c>
      <c r="Q21" s="5">
        <f>IFERROR(P21/Premissas!$B$4,0)</f>
        <v/>
      </c>
    </row>
    <row r="22">
      <c r="A22" s="2" t="n">
        <v>7</v>
      </c>
      <c r="B22" s="2" t="n">
        <v>409</v>
      </c>
      <c r="C22" s="2" t="inlineStr">
        <is>
          <t>PUXADA RECEB</t>
        </is>
      </c>
      <c r="D22" s="2" t="n">
        <v>304988</v>
      </c>
      <c r="E22" s="2" t="inlineStr">
        <is>
          <t>Jorge Reis Francisco</t>
        </is>
      </c>
      <c r="F22" s="2" t="n">
        <v>370</v>
      </c>
      <c r="G22" s="2" t="n">
        <v>19.94</v>
      </c>
      <c r="H22" s="2" t="n">
        <v>19</v>
      </c>
      <c r="I22" s="2" t="n">
        <v>22</v>
      </c>
      <c r="J22" s="2" t="inlineStr">
        <is>
          <t>GPA</t>
        </is>
      </c>
      <c r="K22" s="2">
        <f>IF(I22&lt;&gt;"",I22,IFERROR(INDEX(Base!$I:$I,MATCH(1,(Base!$C:$C=C22)*(Base!$I:$I&lt;&gt;""),0)),0))</f>
        <v/>
      </c>
      <c r="L22" s="2">
        <f>IF(AND(I22="",K22&gt;0),"SIM","NÃO")</f>
        <v/>
      </c>
      <c r="M22" s="2">
        <f>IF(ISNUMBER(SEARCH("SEPARA",UPPER(C22))),"NÃO","SIM")</f>
        <v/>
      </c>
      <c r="N22" s="2">
        <f>IFERROR(H22/K22,0)</f>
        <v/>
      </c>
      <c r="O22" s="2">
        <f>IF(M22="NÃO","EXCLUÍDO",IF(N22&lt;Premissas!$B$8,"&lt; 1,00",IF(N22&lt;Premissas!$B$9,"1,00 – 1,19",IF(N22&lt;Premissas!$B$10,"1,20 – 1,39",IF(N22&lt;Premissas!$B$11,"1,40 – 1,59",IF(N22&lt;Premissas!$B$12,"1,60 – 1,99","≥ 2,00"))))))</f>
        <v/>
      </c>
      <c r="P22" s="5">
        <f>IF(OR(M22="NÃO",N22&lt;Premissas!$B$8),Premissas!$B$13,IF(N22&lt;Premissas!$B$9,Premissas!$B$14,IF(N22&lt;Premissas!$B$10,Premissas!$B$15,IF(N22&lt;Premissas!$B$11,Premissas!$B$16,IF(N22&lt;Premissas!$B$12,Premissas!$B$17,Premissas!$B$18)))))</f>
        <v/>
      </c>
      <c r="Q22" s="5">
        <f>IFERROR(P22/Premissas!$B$4,0)</f>
        <v/>
      </c>
    </row>
    <row r="23">
      <c r="A23" s="2" t="n">
        <v>7</v>
      </c>
      <c r="B23" s="2" t="n">
        <v>409</v>
      </c>
      <c r="C23" s="2" t="inlineStr">
        <is>
          <t>RECEBIMENTO</t>
        </is>
      </c>
      <c r="D23" s="2" t="n">
        <v>304988</v>
      </c>
      <c r="E23" s="2" t="inlineStr">
        <is>
          <t>Jorge Reis Francisco</t>
        </is>
      </c>
      <c r="F23" s="2" t="n">
        <v>2278</v>
      </c>
      <c r="G23" s="2" t="n">
        <v>40.41</v>
      </c>
      <c r="H23" s="2" t="n">
        <v>56</v>
      </c>
      <c r="I23" s="2" t="n">
        <v>25</v>
      </c>
      <c r="J23" s="2" t="inlineStr">
        <is>
          <t>GPA</t>
        </is>
      </c>
      <c r="K23" s="2">
        <f>IF(I23&lt;&gt;"",I23,IFERROR(INDEX(Base!$I:$I,MATCH(1,(Base!$C:$C=C23)*(Base!$I:$I&lt;&gt;""),0)),0))</f>
        <v/>
      </c>
      <c r="L23" s="2">
        <f>IF(AND(I23="",K23&gt;0),"SIM","NÃO")</f>
        <v/>
      </c>
      <c r="M23" s="2">
        <f>IF(ISNUMBER(SEARCH("SEPARA",UPPER(C23))),"NÃO","SIM")</f>
        <v/>
      </c>
      <c r="N23" s="2">
        <f>IFERROR(H23/K23,0)</f>
        <v/>
      </c>
      <c r="O23" s="2">
        <f>IF(M23="NÃO","EXCLUÍDO",IF(N23&lt;Premissas!$B$8,"&lt; 1,00",IF(N23&lt;Premissas!$B$9,"1,00 – 1,19",IF(N23&lt;Premissas!$B$10,"1,20 – 1,39",IF(N23&lt;Premissas!$B$11,"1,40 – 1,59",IF(N23&lt;Premissas!$B$12,"1,60 – 1,99","≥ 2,00"))))))</f>
        <v/>
      </c>
      <c r="P23" s="5">
        <f>IF(OR(M23="NÃO",N23&lt;Premissas!$B$8),Premissas!$B$13,IF(N23&lt;Premissas!$B$9,Premissas!$B$14,IF(N23&lt;Premissas!$B$10,Premissas!$B$15,IF(N23&lt;Premissas!$B$11,Premissas!$B$16,IF(N23&lt;Premissas!$B$12,Premissas!$B$17,Premissas!$B$18)))))</f>
        <v/>
      </c>
      <c r="Q23" s="5">
        <f>IFERROR(P23/Premissas!$B$4,0)</f>
        <v/>
      </c>
    </row>
    <row r="24">
      <c r="A24" s="2" t="n">
        <v>7</v>
      </c>
      <c r="B24" s="2" t="n">
        <v>409</v>
      </c>
      <c r="C24" s="2" t="inlineStr">
        <is>
          <t>SEPARACAO</t>
        </is>
      </c>
      <c r="D24" s="2" t="n">
        <v>304988</v>
      </c>
      <c r="E24" s="2" t="inlineStr">
        <is>
          <t>Jorge Reis Francisco</t>
        </is>
      </c>
      <c r="F24" s="2" t="n">
        <v>605</v>
      </c>
      <c r="G24" s="2" t="n">
        <v>9.49</v>
      </c>
      <c r="H24" s="2" t="n">
        <v>64</v>
      </c>
      <c r="I24" s="2" t="n">
        <v>105</v>
      </c>
      <c r="J24" s="2" t="inlineStr">
        <is>
          <t>GPA</t>
        </is>
      </c>
      <c r="K24" s="2">
        <f>IF(I24&lt;&gt;"",I24,IFERROR(INDEX(Base!$I:$I,MATCH(1,(Base!$C:$C=C24)*(Base!$I:$I&lt;&gt;""),0)),0))</f>
        <v/>
      </c>
      <c r="L24" s="2">
        <f>IF(AND(I24="",K24&gt;0),"SIM","NÃO")</f>
        <v/>
      </c>
      <c r="M24" s="2">
        <f>IF(ISNUMBER(SEARCH("SEPARA",UPPER(C24))),"NÃO","SIM")</f>
        <v/>
      </c>
      <c r="N24" s="2">
        <f>IFERROR(H24/K24,0)</f>
        <v/>
      </c>
      <c r="O24" s="2">
        <f>IF(M24="NÃO","EXCLUÍDO",IF(N24&lt;Premissas!$B$8,"&lt; 1,00",IF(N24&lt;Premissas!$B$9,"1,00 – 1,19",IF(N24&lt;Premissas!$B$10,"1,20 – 1,39",IF(N24&lt;Premissas!$B$11,"1,40 – 1,59",IF(N24&lt;Premissas!$B$12,"1,60 – 1,99","≥ 2,00"))))))</f>
        <v/>
      </c>
      <c r="P24" s="5">
        <f>IF(OR(M24="NÃO",N24&lt;Premissas!$B$8),Premissas!$B$13,IF(N24&lt;Premissas!$B$9,Premissas!$B$14,IF(N24&lt;Premissas!$B$10,Premissas!$B$15,IF(N24&lt;Premissas!$B$11,Premissas!$B$16,IF(N24&lt;Premissas!$B$12,Premissas!$B$17,Premissas!$B$18)))))</f>
        <v/>
      </c>
      <c r="Q24" s="5">
        <f>IFERROR(P24/Premissas!$B$4,0)</f>
        <v/>
      </c>
    </row>
    <row r="25">
      <c r="A25" s="2" t="n">
        <v>7</v>
      </c>
      <c r="B25" s="2" t="n">
        <v>409</v>
      </c>
      <c r="C25" s="2" t="inlineStr">
        <is>
          <t>PUXADA RECEB</t>
        </is>
      </c>
      <c r="D25" s="2" t="n">
        <v>305144</v>
      </c>
      <c r="E25" s="2" t="inlineStr">
        <is>
          <t>Charles  Fernandes Basto</t>
        </is>
      </c>
      <c r="F25" s="2" t="n">
        <v>453</v>
      </c>
      <c r="G25" s="2" t="n">
        <v>8.279999999999999</v>
      </c>
      <c r="H25" s="2" t="n">
        <v>55</v>
      </c>
      <c r="I25" s="2" t="n">
        <v>22</v>
      </c>
      <c r="J25" s="2" t="inlineStr">
        <is>
          <t>GPA</t>
        </is>
      </c>
      <c r="K25" s="2">
        <f>IF(I25&lt;&gt;"",I25,IFERROR(INDEX(Base!$I:$I,MATCH(1,(Base!$C:$C=C25)*(Base!$I:$I&lt;&gt;""),0)),0))</f>
        <v/>
      </c>
      <c r="L25" s="2">
        <f>IF(AND(I25="",K25&gt;0),"SIM","NÃO")</f>
        <v/>
      </c>
      <c r="M25" s="2">
        <f>IF(ISNUMBER(SEARCH("SEPARA",UPPER(C25))),"NÃO","SIM")</f>
        <v/>
      </c>
      <c r="N25" s="2">
        <f>IFERROR(H25/K25,0)</f>
        <v/>
      </c>
      <c r="O25" s="2">
        <f>IF(M25="NÃO","EXCLUÍDO",IF(N25&lt;Premissas!$B$8,"&lt; 1,00",IF(N25&lt;Premissas!$B$9,"1,00 – 1,19",IF(N25&lt;Premissas!$B$10,"1,20 – 1,39",IF(N25&lt;Premissas!$B$11,"1,40 – 1,59",IF(N25&lt;Premissas!$B$12,"1,60 – 1,99","≥ 2,00"))))))</f>
        <v/>
      </c>
      <c r="P25" s="5">
        <f>IF(OR(M25="NÃO",N25&lt;Premissas!$B$8),Premissas!$B$13,IF(N25&lt;Premissas!$B$9,Premissas!$B$14,IF(N25&lt;Premissas!$B$10,Premissas!$B$15,IF(N25&lt;Premissas!$B$11,Premissas!$B$16,IF(N25&lt;Premissas!$B$12,Premissas!$B$17,Premissas!$B$18)))))</f>
        <v/>
      </c>
      <c r="Q25" s="5">
        <f>IFERROR(P25/Premissas!$B$4,0)</f>
        <v/>
      </c>
    </row>
    <row r="26">
      <c r="A26" s="2" t="n">
        <v>7</v>
      </c>
      <c r="B26" s="2" t="n">
        <v>409</v>
      </c>
      <c r="C26" s="2" t="inlineStr">
        <is>
          <t>RECEBIMENTO</t>
        </is>
      </c>
      <c r="D26" s="2" t="n">
        <v>305144</v>
      </c>
      <c r="E26" s="2" t="inlineStr">
        <is>
          <t>Charles  Fernandes Basto</t>
        </is>
      </c>
      <c r="F26" s="2" t="n">
        <v>1706</v>
      </c>
      <c r="G26" s="2" t="n">
        <v>24.55</v>
      </c>
      <c r="H26" s="2" t="n">
        <v>69</v>
      </c>
      <c r="I26" s="2" t="n">
        <v>25</v>
      </c>
      <c r="J26" s="2" t="inlineStr">
        <is>
          <t>GPA</t>
        </is>
      </c>
      <c r="K26" s="2">
        <f>IF(I26&lt;&gt;"",I26,IFERROR(INDEX(Base!$I:$I,MATCH(1,(Base!$C:$C=C26)*(Base!$I:$I&lt;&gt;""),0)),0))</f>
        <v/>
      </c>
      <c r="L26" s="2">
        <f>IF(AND(I26="",K26&gt;0),"SIM","NÃO")</f>
        <v/>
      </c>
      <c r="M26" s="2">
        <f>IF(ISNUMBER(SEARCH("SEPARA",UPPER(C26))),"NÃO","SIM")</f>
        <v/>
      </c>
      <c r="N26" s="2">
        <f>IFERROR(H26/K26,0)</f>
        <v/>
      </c>
      <c r="O26" s="2">
        <f>IF(M26="NÃO","EXCLUÍDO",IF(N26&lt;Premissas!$B$8,"&lt; 1,00",IF(N26&lt;Premissas!$B$9,"1,00 – 1,19",IF(N26&lt;Premissas!$B$10,"1,20 – 1,39",IF(N26&lt;Premissas!$B$11,"1,40 – 1,59",IF(N26&lt;Premissas!$B$12,"1,60 – 1,99","≥ 2,00"))))))</f>
        <v/>
      </c>
      <c r="P26" s="5">
        <f>IF(OR(M26="NÃO",N26&lt;Premissas!$B$8),Premissas!$B$13,IF(N26&lt;Premissas!$B$9,Premissas!$B$14,IF(N26&lt;Premissas!$B$10,Premissas!$B$15,IF(N26&lt;Premissas!$B$11,Premissas!$B$16,IF(N26&lt;Premissas!$B$12,Premissas!$B$17,Premissas!$B$18)))))</f>
        <v/>
      </c>
      <c r="Q26" s="5">
        <f>IFERROR(P26/Premissas!$B$4,0)</f>
        <v/>
      </c>
    </row>
    <row r="27">
      <c r="A27" s="2" t="n">
        <v>7</v>
      </c>
      <c r="B27" s="2" t="n">
        <v>409</v>
      </c>
      <c r="C27" s="2" t="inlineStr">
        <is>
          <t>PUXADA RECEB</t>
        </is>
      </c>
      <c r="D27" s="2" t="n">
        <v>306147</v>
      </c>
      <c r="E27" s="2" t="inlineStr">
        <is>
          <t>Sebastiao Ramos De Souza Filho</t>
        </is>
      </c>
      <c r="F27" s="2" t="n">
        <v>226</v>
      </c>
      <c r="G27" s="2" t="n">
        <v>9.69</v>
      </c>
      <c r="H27" s="2" t="n">
        <v>23</v>
      </c>
      <c r="I27" s="2" t="n">
        <v>22</v>
      </c>
      <c r="J27" s="2" t="inlineStr">
        <is>
          <t>GPA</t>
        </is>
      </c>
      <c r="K27" s="2">
        <f>IF(I27&lt;&gt;"",I27,IFERROR(INDEX(Base!$I:$I,MATCH(1,(Base!$C:$C=C27)*(Base!$I:$I&lt;&gt;""),0)),0))</f>
        <v/>
      </c>
      <c r="L27" s="2">
        <f>IF(AND(I27="",K27&gt;0),"SIM","NÃO")</f>
        <v/>
      </c>
      <c r="M27" s="2">
        <f>IF(ISNUMBER(SEARCH("SEPARA",UPPER(C27))),"NÃO","SIM")</f>
        <v/>
      </c>
      <c r="N27" s="2">
        <f>IFERROR(H27/K27,0)</f>
        <v/>
      </c>
      <c r="O27" s="2">
        <f>IF(M27="NÃO","EXCLUÍDO",IF(N27&lt;Premissas!$B$8,"&lt; 1,00",IF(N27&lt;Premissas!$B$9,"1,00 – 1,19",IF(N27&lt;Premissas!$B$10,"1,20 – 1,39",IF(N27&lt;Premissas!$B$11,"1,40 – 1,59",IF(N27&lt;Premissas!$B$12,"1,60 – 1,99","≥ 2,00"))))))</f>
        <v/>
      </c>
      <c r="P27" s="5">
        <f>IF(OR(M27="NÃO",N27&lt;Premissas!$B$8),Premissas!$B$13,IF(N27&lt;Premissas!$B$9,Premissas!$B$14,IF(N27&lt;Premissas!$B$10,Premissas!$B$15,IF(N27&lt;Premissas!$B$11,Premissas!$B$16,IF(N27&lt;Premissas!$B$12,Premissas!$B$17,Premissas!$B$18)))))</f>
        <v/>
      </c>
      <c r="Q27" s="5">
        <f>IFERROR(P27/Premissas!$B$4,0)</f>
        <v/>
      </c>
    </row>
    <row r="28">
      <c r="A28" s="2" t="n">
        <v>7</v>
      </c>
      <c r="B28" s="2" t="n">
        <v>409</v>
      </c>
      <c r="C28" s="2" t="inlineStr">
        <is>
          <t>RECEBIMENTO</t>
        </is>
      </c>
      <c r="D28" s="2" t="n">
        <v>306147</v>
      </c>
      <c r="E28" s="2" t="inlineStr">
        <is>
          <t>Sebastiao Ramos De Souza Filho</t>
        </is>
      </c>
      <c r="F28" s="2" t="n">
        <v>1772</v>
      </c>
      <c r="G28" s="2" t="n">
        <v>32.03</v>
      </c>
      <c r="H28" s="2" t="n">
        <v>55</v>
      </c>
      <c r="I28" s="2" t="n">
        <v>25</v>
      </c>
      <c r="J28" s="2" t="inlineStr">
        <is>
          <t>GPA</t>
        </is>
      </c>
      <c r="K28" s="2">
        <f>IF(I28&lt;&gt;"",I28,IFERROR(INDEX(Base!$I:$I,MATCH(1,(Base!$C:$C=C28)*(Base!$I:$I&lt;&gt;""),0)),0))</f>
        <v/>
      </c>
      <c r="L28" s="2">
        <f>IF(AND(I28="",K28&gt;0),"SIM","NÃO")</f>
        <v/>
      </c>
      <c r="M28" s="2">
        <f>IF(ISNUMBER(SEARCH("SEPARA",UPPER(C28))),"NÃO","SIM")</f>
        <v/>
      </c>
      <c r="N28" s="2">
        <f>IFERROR(H28/K28,0)</f>
        <v/>
      </c>
      <c r="O28" s="2">
        <f>IF(M28="NÃO","EXCLUÍDO",IF(N28&lt;Premissas!$B$8,"&lt; 1,00",IF(N28&lt;Premissas!$B$9,"1,00 – 1,19",IF(N28&lt;Premissas!$B$10,"1,20 – 1,39",IF(N28&lt;Premissas!$B$11,"1,40 – 1,59",IF(N28&lt;Premissas!$B$12,"1,60 – 1,99","≥ 2,00"))))))</f>
        <v/>
      </c>
      <c r="P28" s="5">
        <f>IF(OR(M28="NÃO",N28&lt;Premissas!$B$8),Premissas!$B$13,IF(N28&lt;Premissas!$B$9,Premissas!$B$14,IF(N28&lt;Premissas!$B$10,Premissas!$B$15,IF(N28&lt;Premissas!$B$11,Premissas!$B$16,IF(N28&lt;Premissas!$B$12,Premissas!$B$17,Premissas!$B$18)))))</f>
        <v/>
      </c>
      <c r="Q28" s="5">
        <f>IFERROR(P28/Premissas!$B$4,0)</f>
        <v/>
      </c>
    </row>
    <row r="29">
      <c r="A29" s="2" t="n">
        <v>7</v>
      </c>
      <c r="B29" s="2" t="n">
        <v>409</v>
      </c>
      <c r="C29" s="2" t="inlineStr">
        <is>
          <t>SEPARACAO</t>
        </is>
      </c>
      <c r="D29" s="2" t="n">
        <v>306147</v>
      </c>
      <c r="E29" s="2" t="inlineStr">
        <is>
          <t>Sebastiao Ramos De Souza Filho</t>
        </is>
      </c>
      <c r="F29" s="2" t="n">
        <v>883</v>
      </c>
      <c r="G29" s="2" t="n">
        <v>14.54</v>
      </c>
      <c r="H29" s="2" t="n">
        <v>61</v>
      </c>
      <c r="I29" s="2" t="n">
        <v>105</v>
      </c>
      <c r="J29" s="2" t="inlineStr">
        <is>
          <t>GPA</t>
        </is>
      </c>
      <c r="K29" s="2">
        <f>IF(I29&lt;&gt;"",I29,IFERROR(INDEX(Base!$I:$I,MATCH(1,(Base!$C:$C=C29)*(Base!$I:$I&lt;&gt;""),0)),0))</f>
        <v/>
      </c>
      <c r="L29" s="2">
        <f>IF(AND(I29="",K29&gt;0),"SIM","NÃO")</f>
        <v/>
      </c>
      <c r="M29" s="2">
        <f>IF(ISNUMBER(SEARCH("SEPARA",UPPER(C29))),"NÃO","SIM")</f>
        <v/>
      </c>
      <c r="N29" s="2">
        <f>IFERROR(H29/K29,0)</f>
        <v/>
      </c>
      <c r="O29" s="2">
        <f>IF(M29="NÃO","EXCLUÍDO",IF(N29&lt;Premissas!$B$8,"&lt; 1,00",IF(N29&lt;Premissas!$B$9,"1,00 – 1,19",IF(N29&lt;Premissas!$B$10,"1,20 – 1,39",IF(N29&lt;Premissas!$B$11,"1,40 – 1,59",IF(N29&lt;Premissas!$B$12,"1,60 – 1,99","≥ 2,00"))))))</f>
        <v/>
      </c>
      <c r="P29" s="5">
        <f>IF(OR(M29="NÃO",N29&lt;Premissas!$B$8),Premissas!$B$13,IF(N29&lt;Premissas!$B$9,Premissas!$B$14,IF(N29&lt;Premissas!$B$10,Premissas!$B$15,IF(N29&lt;Premissas!$B$11,Premissas!$B$16,IF(N29&lt;Premissas!$B$12,Premissas!$B$17,Premissas!$B$18)))))</f>
        <v/>
      </c>
      <c r="Q29" s="5">
        <f>IFERROR(P29/Premissas!$B$4,0)</f>
        <v/>
      </c>
    </row>
    <row r="30">
      <c r="A30" s="2" t="n">
        <v>7</v>
      </c>
      <c r="B30" s="2" t="n">
        <v>409</v>
      </c>
      <c r="C30" s="2" t="inlineStr">
        <is>
          <t>CARREGAMENTO</t>
        </is>
      </c>
      <c r="D30" s="2" t="n">
        <v>321527</v>
      </c>
      <c r="E30" s="2" t="inlineStr">
        <is>
          <t>WEYDSON S. SANTANA DO NASCIMENTO</t>
        </is>
      </c>
      <c r="F30" s="2" t="n">
        <v>1036</v>
      </c>
      <c r="G30" s="2" t="n">
        <v>19.16</v>
      </c>
      <c r="H30" s="2" t="n">
        <v>54</v>
      </c>
      <c r="I30" s="2" t="n">
        <v>24</v>
      </c>
      <c r="J30" s="2" t="inlineStr">
        <is>
          <t>GPA</t>
        </is>
      </c>
      <c r="K30" s="2">
        <f>IF(I30&lt;&gt;"",I30,IFERROR(INDEX(Base!$I:$I,MATCH(1,(Base!$C:$C=C30)*(Base!$I:$I&lt;&gt;""),0)),0))</f>
        <v/>
      </c>
      <c r="L30" s="2">
        <f>IF(AND(I30="",K30&gt;0),"SIM","NÃO")</f>
        <v/>
      </c>
      <c r="M30" s="2">
        <f>IF(ISNUMBER(SEARCH("SEPARA",UPPER(C30))),"NÃO","SIM")</f>
        <v/>
      </c>
      <c r="N30" s="2">
        <f>IFERROR(H30/K30,0)</f>
        <v/>
      </c>
      <c r="O30" s="2">
        <f>IF(M30="NÃO","EXCLUÍDO",IF(N30&lt;Premissas!$B$8,"&lt; 1,00",IF(N30&lt;Premissas!$B$9,"1,00 – 1,19",IF(N30&lt;Premissas!$B$10,"1,20 – 1,39",IF(N30&lt;Premissas!$B$11,"1,40 – 1,59",IF(N30&lt;Premissas!$B$12,"1,60 – 1,99","≥ 2,00"))))))</f>
        <v/>
      </c>
      <c r="P30" s="5">
        <f>IF(OR(M30="NÃO",N30&lt;Premissas!$B$8),Premissas!$B$13,IF(N30&lt;Premissas!$B$9,Premissas!$B$14,IF(N30&lt;Premissas!$B$10,Premissas!$B$15,IF(N30&lt;Premissas!$B$11,Premissas!$B$16,IF(N30&lt;Premissas!$B$12,Premissas!$B$17,Premissas!$B$18)))))</f>
        <v/>
      </c>
      <c r="Q30" s="5">
        <f>IFERROR(P30/Premissas!$B$4,0)</f>
        <v/>
      </c>
    </row>
    <row r="31">
      <c r="A31" s="2" t="n">
        <v>7</v>
      </c>
      <c r="B31" s="2" t="n">
        <v>409</v>
      </c>
      <c r="C31" s="2" t="inlineStr">
        <is>
          <t>PUXADA RECEB</t>
        </is>
      </c>
      <c r="D31" s="2" t="n">
        <v>332891</v>
      </c>
      <c r="E31" s="2" t="inlineStr">
        <is>
          <t>Fabiano Jose Lima Lira Ferreira</t>
        </is>
      </c>
      <c r="F31" s="2" t="n">
        <v>3</v>
      </c>
      <c r="G31" s="2" t="n">
        <v>2.39</v>
      </c>
      <c r="H31" s="2" t="n">
        <v>1</v>
      </c>
      <c r="I31" s="2" t="n">
        <v>22</v>
      </c>
      <c r="J31" s="2" t="inlineStr">
        <is>
          <t>GPA</t>
        </is>
      </c>
      <c r="K31" s="2">
        <f>IF(I31&lt;&gt;"",I31,IFERROR(INDEX(Base!$I:$I,MATCH(1,(Base!$C:$C=C31)*(Base!$I:$I&lt;&gt;""),0)),0))</f>
        <v/>
      </c>
      <c r="L31" s="2">
        <f>IF(AND(I31="",K31&gt;0),"SIM","NÃO")</f>
        <v/>
      </c>
      <c r="M31" s="2">
        <f>IF(ISNUMBER(SEARCH("SEPARA",UPPER(C31))),"NÃO","SIM")</f>
        <v/>
      </c>
      <c r="N31" s="2">
        <f>IFERROR(H31/K31,0)</f>
        <v/>
      </c>
      <c r="O31" s="2">
        <f>IF(M31="NÃO","EXCLUÍDO",IF(N31&lt;Premissas!$B$8,"&lt; 1,00",IF(N31&lt;Premissas!$B$9,"1,00 – 1,19",IF(N31&lt;Premissas!$B$10,"1,20 – 1,39",IF(N31&lt;Premissas!$B$11,"1,40 – 1,59",IF(N31&lt;Premissas!$B$12,"1,60 – 1,99","≥ 2,00"))))))</f>
        <v/>
      </c>
      <c r="P31" s="5">
        <f>IF(OR(M31="NÃO",N31&lt;Premissas!$B$8),Premissas!$B$13,IF(N31&lt;Premissas!$B$9,Premissas!$B$14,IF(N31&lt;Premissas!$B$10,Premissas!$B$15,IF(N31&lt;Premissas!$B$11,Premissas!$B$16,IF(N31&lt;Premissas!$B$12,Premissas!$B$17,Premissas!$B$18)))))</f>
        <v/>
      </c>
      <c r="Q31" s="5">
        <f>IFERROR(P31/Premissas!$B$4,0)</f>
        <v/>
      </c>
    </row>
    <row r="32">
      <c r="A32" s="2" t="n">
        <v>7</v>
      </c>
      <c r="B32" s="2" t="n">
        <v>409</v>
      </c>
      <c r="C32" s="2" t="inlineStr">
        <is>
          <t>RECEBIMENTO</t>
        </is>
      </c>
      <c r="D32" s="2" t="n">
        <v>332891</v>
      </c>
      <c r="E32" s="2" t="inlineStr">
        <is>
          <t>Fabiano Jose Lima Lira Ferreira</t>
        </is>
      </c>
      <c r="F32" s="2" t="n">
        <v>2</v>
      </c>
      <c r="G32" s="2" t="n">
        <v>0.06</v>
      </c>
      <c r="H32" s="2" t="n">
        <v>33</v>
      </c>
      <c r="I32" s="2" t="n">
        <v>25</v>
      </c>
      <c r="J32" s="2" t="inlineStr">
        <is>
          <t>GPA</t>
        </is>
      </c>
      <c r="K32" s="2">
        <f>IF(I32&lt;&gt;"",I32,IFERROR(INDEX(Base!$I:$I,MATCH(1,(Base!$C:$C=C32)*(Base!$I:$I&lt;&gt;""),0)),0))</f>
        <v/>
      </c>
      <c r="L32" s="2">
        <f>IF(AND(I32="",K32&gt;0),"SIM","NÃO")</f>
        <v/>
      </c>
      <c r="M32" s="2">
        <f>IF(ISNUMBER(SEARCH("SEPARA",UPPER(C32))),"NÃO","SIM")</f>
        <v/>
      </c>
      <c r="N32" s="2">
        <f>IFERROR(H32/K32,0)</f>
        <v/>
      </c>
      <c r="O32" s="2">
        <f>IF(M32="NÃO","EXCLUÍDO",IF(N32&lt;Premissas!$B$8,"&lt; 1,00",IF(N32&lt;Premissas!$B$9,"1,00 – 1,19",IF(N32&lt;Premissas!$B$10,"1,20 – 1,39",IF(N32&lt;Premissas!$B$11,"1,40 – 1,59",IF(N32&lt;Premissas!$B$12,"1,60 – 1,99","≥ 2,00"))))))</f>
        <v/>
      </c>
      <c r="P32" s="5">
        <f>IF(OR(M32="NÃO",N32&lt;Premissas!$B$8),Premissas!$B$13,IF(N32&lt;Premissas!$B$9,Premissas!$B$14,IF(N32&lt;Premissas!$B$10,Premissas!$B$15,IF(N32&lt;Premissas!$B$11,Premissas!$B$16,IF(N32&lt;Premissas!$B$12,Premissas!$B$17,Premissas!$B$18)))))</f>
        <v/>
      </c>
      <c r="Q32" s="5">
        <f>IFERROR(P32/Premissas!$B$4,0)</f>
        <v/>
      </c>
    </row>
    <row r="33">
      <c r="A33" s="2" t="n">
        <v>7</v>
      </c>
      <c r="B33" s="2" t="n">
        <v>409</v>
      </c>
      <c r="C33" s="2" t="inlineStr">
        <is>
          <t>ATIVIDADE OP. EMP.</t>
        </is>
      </c>
      <c r="D33" s="2" t="n">
        <v>335434</v>
      </c>
      <c r="E33" s="2" t="inlineStr">
        <is>
          <t>Gilvan Da Conceicao Nascimento</t>
        </is>
      </c>
      <c r="F33" s="2" t="n">
        <v>2378</v>
      </c>
      <c r="G33" s="2" t="n">
        <v>49.24</v>
      </c>
      <c r="H33" s="2" t="n">
        <v>48</v>
      </c>
      <c r="I33" s="2" t="n">
        <v>25</v>
      </c>
      <c r="J33" s="2" t="inlineStr">
        <is>
          <t>GPA</t>
        </is>
      </c>
      <c r="K33" s="2">
        <f>IF(I33&lt;&gt;"",I33,IFERROR(INDEX(Base!$I:$I,MATCH(1,(Base!$C:$C=C33)*(Base!$I:$I&lt;&gt;""),0)),0))</f>
        <v/>
      </c>
      <c r="L33" s="2">
        <f>IF(AND(I33="",K33&gt;0),"SIM","NÃO")</f>
        <v/>
      </c>
      <c r="M33" s="2">
        <f>IF(ISNUMBER(SEARCH("SEPARA",UPPER(C33))),"NÃO","SIM")</f>
        <v/>
      </c>
      <c r="N33" s="2">
        <f>IFERROR(H33/K33,0)</f>
        <v/>
      </c>
      <c r="O33" s="2">
        <f>IF(M33="NÃO","EXCLUÍDO",IF(N33&lt;Premissas!$B$8,"&lt; 1,00",IF(N33&lt;Premissas!$B$9,"1,00 – 1,19",IF(N33&lt;Premissas!$B$10,"1,20 – 1,39",IF(N33&lt;Premissas!$B$11,"1,40 – 1,59",IF(N33&lt;Premissas!$B$12,"1,60 – 1,99","≥ 2,00"))))))</f>
        <v/>
      </c>
      <c r="P33" s="5">
        <f>IF(OR(M33="NÃO",N33&lt;Premissas!$B$8),Premissas!$B$13,IF(N33&lt;Premissas!$B$9,Premissas!$B$14,IF(N33&lt;Premissas!$B$10,Premissas!$B$15,IF(N33&lt;Premissas!$B$11,Premissas!$B$16,IF(N33&lt;Premissas!$B$12,Premissas!$B$17,Premissas!$B$18)))))</f>
        <v/>
      </c>
      <c r="Q33" s="5">
        <f>IFERROR(P33/Premissas!$B$4,0)</f>
        <v/>
      </c>
    </row>
    <row r="34">
      <c r="A34" s="2" t="n">
        <v>7</v>
      </c>
      <c r="B34" s="2" t="n">
        <v>409</v>
      </c>
      <c r="C34" s="2" t="inlineStr">
        <is>
          <t>PUXADA RECEB</t>
        </is>
      </c>
      <c r="D34" s="2" t="n">
        <v>337748</v>
      </c>
      <c r="E34" s="2" t="inlineStr">
        <is>
          <t>Cristiane Faria Teodoro</t>
        </is>
      </c>
      <c r="F34" s="2" t="n">
        <v>27</v>
      </c>
      <c r="G34" s="2" t="n">
        <v>1.23</v>
      </c>
      <c r="H34" s="2" t="n">
        <v>22</v>
      </c>
      <c r="I34" s="2" t="n">
        <v>22</v>
      </c>
      <c r="J34" s="2" t="inlineStr">
        <is>
          <t>GPA</t>
        </is>
      </c>
      <c r="K34" s="2">
        <f>IF(I34&lt;&gt;"",I34,IFERROR(INDEX(Base!$I:$I,MATCH(1,(Base!$C:$C=C34)*(Base!$I:$I&lt;&gt;""),0)),0))</f>
        <v/>
      </c>
      <c r="L34" s="2">
        <f>IF(AND(I34="",K34&gt;0),"SIM","NÃO")</f>
        <v/>
      </c>
      <c r="M34" s="2">
        <f>IF(ISNUMBER(SEARCH("SEPARA",UPPER(C34))),"NÃO","SIM")</f>
        <v/>
      </c>
      <c r="N34" s="2">
        <f>IFERROR(H34/K34,0)</f>
        <v/>
      </c>
      <c r="O34" s="2">
        <f>IF(M34="NÃO","EXCLUÍDO",IF(N34&lt;Premissas!$B$8,"&lt; 1,00",IF(N34&lt;Premissas!$B$9,"1,00 – 1,19",IF(N34&lt;Premissas!$B$10,"1,20 – 1,39",IF(N34&lt;Premissas!$B$11,"1,40 – 1,59",IF(N34&lt;Premissas!$B$12,"1,60 – 1,99","≥ 2,00"))))))</f>
        <v/>
      </c>
      <c r="P34" s="5">
        <f>IF(OR(M34="NÃO",N34&lt;Premissas!$B$8),Premissas!$B$13,IF(N34&lt;Premissas!$B$9,Premissas!$B$14,IF(N34&lt;Premissas!$B$10,Premissas!$B$15,IF(N34&lt;Premissas!$B$11,Premissas!$B$16,IF(N34&lt;Premissas!$B$12,Premissas!$B$17,Premissas!$B$18)))))</f>
        <v/>
      </c>
      <c r="Q34" s="5">
        <f>IFERROR(P34/Premissas!$B$4,0)</f>
        <v/>
      </c>
    </row>
    <row r="35">
      <c r="A35" s="2" t="n">
        <v>7</v>
      </c>
      <c r="B35" s="2" t="n">
        <v>409</v>
      </c>
      <c r="C35" s="2" t="inlineStr">
        <is>
          <t>RECEBIMENTO</t>
        </is>
      </c>
      <c r="D35" s="2" t="n">
        <v>337748</v>
      </c>
      <c r="E35" s="2" t="inlineStr">
        <is>
          <t>Cristiane Faria Teodoro</t>
        </is>
      </c>
      <c r="F35" s="2" t="n">
        <v>2453</v>
      </c>
      <c r="G35" s="2" t="n">
        <v>57.84</v>
      </c>
      <c r="H35" s="2" t="n">
        <v>42</v>
      </c>
      <c r="I35" s="2" t="n">
        <v>25</v>
      </c>
      <c r="J35" s="2" t="inlineStr">
        <is>
          <t>GPA</t>
        </is>
      </c>
      <c r="K35" s="2">
        <f>IF(I35&lt;&gt;"",I35,IFERROR(INDEX(Base!$I:$I,MATCH(1,(Base!$C:$C=C35)*(Base!$I:$I&lt;&gt;""),0)),0))</f>
        <v/>
      </c>
      <c r="L35" s="2">
        <f>IF(AND(I35="",K35&gt;0),"SIM","NÃO")</f>
        <v/>
      </c>
      <c r="M35" s="2">
        <f>IF(ISNUMBER(SEARCH("SEPARA",UPPER(C35))),"NÃO","SIM")</f>
        <v/>
      </c>
      <c r="N35" s="2">
        <f>IFERROR(H35/K35,0)</f>
        <v/>
      </c>
      <c r="O35" s="2">
        <f>IF(M35="NÃO","EXCLUÍDO",IF(N35&lt;Premissas!$B$8,"&lt; 1,00",IF(N35&lt;Premissas!$B$9,"1,00 – 1,19",IF(N35&lt;Premissas!$B$10,"1,20 – 1,39",IF(N35&lt;Premissas!$B$11,"1,40 – 1,59",IF(N35&lt;Premissas!$B$12,"1,60 – 1,99","≥ 2,00"))))))</f>
        <v/>
      </c>
      <c r="P35" s="5">
        <f>IF(OR(M35="NÃO",N35&lt;Premissas!$B$8),Premissas!$B$13,IF(N35&lt;Premissas!$B$9,Premissas!$B$14,IF(N35&lt;Premissas!$B$10,Premissas!$B$15,IF(N35&lt;Premissas!$B$11,Premissas!$B$16,IF(N35&lt;Premissas!$B$12,Premissas!$B$17,Premissas!$B$18)))))</f>
        <v/>
      </c>
      <c r="Q35" s="5">
        <f>IFERROR(P35/Premissas!$B$4,0)</f>
        <v/>
      </c>
    </row>
    <row r="36">
      <c r="A36" s="2" t="n">
        <v>7</v>
      </c>
      <c r="B36" s="2" t="n">
        <v>409</v>
      </c>
      <c r="C36" s="2" t="inlineStr">
        <is>
          <t>ATIVIDADE OP. EMP.</t>
        </is>
      </c>
      <c r="D36" s="2" t="n">
        <v>343076</v>
      </c>
      <c r="E36" s="2" t="inlineStr">
        <is>
          <t>Tatiana Candido</t>
        </is>
      </c>
      <c r="F36" s="2" t="n">
        <v>1884</v>
      </c>
      <c r="G36" s="2" t="n">
        <v>68.16</v>
      </c>
      <c r="H36" s="2" t="n">
        <v>28</v>
      </c>
      <c r="I36" s="2" t="n">
        <v>25</v>
      </c>
      <c r="J36" s="2" t="inlineStr">
        <is>
          <t>GPA</t>
        </is>
      </c>
      <c r="K36" s="2">
        <f>IF(I36&lt;&gt;"",I36,IFERROR(INDEX(Base!$I:$I,MATCH(1,(Base!$C:$C=C36)*(Base!$I:$I&lt;&gt;""),0)),0))</f>
        <v/>
      </c>
      <c r="L36" s="2">
        <f>IF(AND(I36="",K36&gt;0),"SIM","NÃO")</f>
        <v/>
      </c>
      <c r="M36" s="2">
        <f>IF(ISNUMBER(SEARCH("SEPARA",UPPER(C36))),"NÃO","SIM")</f>
        <v/>
      </c>
      <c r="N36" s="2">
        <f>IFERROR(H36/K36,0)</f>
        <v/>
      </c>
      <c r="O36" s="2">
        <f>IF(M36="NÃO","EXCLUÍDO",IF(N36&lt;Premissas!$B$8,"&lt; 1,00",IF(N36&lt;Premissas!$B$9,"1,00 – 1,19",IF(N36&lt;Premissas!$B$10,"1,20 – 1,39",IF(N36&lt;Premissas!$B$11,"1,40 – 1,59",IF(N36&lt;Premissas!$B$12,"1,60 – 1,99","≥ 2,00"))))))</f>
        <v/>
      </c>
      <c r="P36" s="5">
        <f>IF(OR(M36="NÃO",N36&lt;Premissas!$B$8),Premissas!$B$13,IF(N36&lt;Premissas!$B$9,Premissas!$B$14,IF(N36&lt;Premissas!$B$10,Premissas!$B$15,IF(N36&lt;Premissas!$B$11,Premissas!$B$16,IF(N36&lt;Premissas!$B$12,Premissas!$B$17,Premissas!$B$18)))))</f>
        <v/>
      </c>
      <c r="Q36" s="5">
        <f>IFERROR(P36/Premissas!$B$4,0)</f>
        <v/>
      </c>
    </row>
    <row r="37">
      <c r="A37" s="2" t="n">
        <v>7</v>
      </c>
      <c r="B37" s="2" t="n">
        <v>409</v>
      </c>
      <c r="C37" s="2" t="inlineStr">
        <is>
          <t>CARREGAMENTO</t>
        </is>
      </c>
      <c r="D37" s="2" t="n">
        <v>3753786</v>
      </c>
      <c r="E37" s="2" t="inlineStr">
        <is>
          <t>Marcelo Da Silva Adriano Junior</t>
        </is>
      </c>
      <c r="F37" s="2" t="n">
        <v>22</v>
      </c>
      <c r="G37" s="2" t="n">
        <v>0.4</v>
      </c>
      <c r="H37" s="2" t="n">
        <v>55</v>
      </c>
      <c r="I37" s="2" t="n">
        <v>24</v>
      </c>
      <c r="J37" s="2" t="inlineStr">
        <is>
          <t>GPA</t>
        </is>
      </c>
      <c r="K37" s="2">
        <f>IF(I37&lt;&gt;"",I37,IFERROR(INDEX(Base!$I:$I,MATCH(1,(Base!$C:$C=C37)*(Base!$I:$I&lt;&gt;""),0)),0))</f>
        <v/>
      </c>
      <c r="L37" s="2">
        <f>IF(AND(I37="",K37&gt;0),"SIM","NÃO")</f>
        <v/>
      </c>
      <c r="M37" s="2">
        <f>IF(ISNUMBER(SEARCH("SEPARA",UPPER(C37))),"NÃO","SIM")</f>
        <v/>
      </c>
      <c r="N37" s="2">
        <f>IFERROR(H37/K37,0)</f>
        <v/>
      </c>
      <c r="O37" s="2">
        <f>IF(M37="NÃO","EXCLUÍDO",IF(N37&lt;Premissas!$B$8,"&lt; 1,00",IF(N37&lt;Premissas!$B$9,"1,00 – 1,19",IF(N37&lt;Premissas!$B$10,"1,20 – 1,39",IF(N37&lt;Premissas!$B$11,"1,40 – 1,59",IF(N37&lt;Premissas!$B$12,"1,60 – 1,99","≥ 2,00"))))))</f>
        <v/>
      </c>
      <c r="P37" s="5">
        <f>IF(OR(M37="NÃO",N37&lt;Premissas!$B$8),Premissas!$B$13,IF(N37&lt;Premissas!$B$9,Premissas!$B$14,IF(N37&lt;Premissas!$B$10,Premissas!$B$15,IF(N37&lt;Premissas!$B$11,Premissas!$B$16,IF(N37&lt;Premissas!$B$12,Premissas!$B$17,Premissas!$B$18)))))</f>
        <v/>
      </c>
      <c r="Q37" s="5">
        <f>IFERROR(P37/Premissas!$B$4,0)</f>
        <v/>
      </c>
    </row>
    <row r="38">
      <c r="A38" s="2" t="n">
        <v>7</v>
      </c>
      <c r="B38" s="2" t="n">
        <v>409</v>
      </c>
      <c r="C38" s="2" t="inlineStr">
        <is>
          <t>PUXADA RECEB</t>
        </is>
      </c>
      <c r="D38" s="2" t="n">
        <v>3753786</v>
      </c>
      <c r="E38" s="2" t="inlineStr">
        <is>
          <t>Marcelo Da Silva Adriano Junior</t>
        </is>
      </c>
      <c r="F38" s="2" t="n">
        <v>102</v>
      </c>
      <c r="G38" s="2" t="n">
        <v>7.98</v>
      </c>
      <c r="H38" s="2" t="n">
        <v>13</v>
      </c>
      <c r="I38" s="2" t="n">
        <v>22</v>
      </c>
      <c r="J38" s="2" t="inlineStr">
        <is>
          <t>GPA</t>
        </is>
      </c>
      <c r="K38" s="2">
        <f>IF(I38&lt;&gt;"",I38,IFERROR(INDEX(Base!$I:$I,MATCH(1,(Base!$C:$C=C38)*(Base!$I:$I&lt;&gt;""),0)),0))</f>
        <v/>
      </c>
      <c r="L38" s="2">
        <f>IF(AND(I38="",K38&gt;0),"SIM","NÃO")</f>
        <v/>
      </c>
      <c r="M38" s="2">
        <f>IF(ISNUMBER(SEARCH("SEPARA",UPPER(C38))),"NÃO","SIM")</f>
        <v/>
      </c>
      <c r="N38" s="2">
        <f>IFERROR(H38/K38,0)</f>
        <v/>
      </c>
      <c r="O38" s="2">
        <f>IF(M38="NÃO","EXCLUÍDO",IF(N38&lt;Premissas!$B$8,"&lt; 1,00",IF(N38&lt;Premissas!$B$9,"1,00 – 1,19",IF(N38&lt;Premissas!$B$10,"1,20 – 1,39",IF(N38&lt;Premissas!$B$11,"1,40 – 1,59",IF(N38&lt;Premissas!$B$12,"1,60 – 1,99","≥ 2,00"))))))</f>
        <v/>
      </c>
      <c r="P38" s="5">
        <f>IF(OR(M38="NÃO",N38&lt;Premissas!$B$8),Premissas!$B$13,IF(N38&lt;Premissas!$B$9,Premissas!$B$14,IF(N38&lt;Premissas!$B$10,Premissas!$B$15,IF(N38&lt;Premissas!$B$11,Premissas!$B$16,IF(N38&lt;Premissas!$B$12,Premissas!$B$17,Premissas!$B$18)))))</f>
        <v/>
      </c>
      <c r="Q38" s="5">
        <f>IFERROR(P38/Premissas!$B$4,0)</f>
        <v/>
      </c>
    </row>
    <row r="39">
      <c r="A39" s="2" t="n">
        <v>7</v>
      </c>
      <c r="B39" s="2" t="n">
        <v>409</v>
      </c>
      <c r="C39" s="2" t="inlineStr">
        <is>
          <t>RECEBIMENTO</t>
        </is>
      </c>
      <c r="D39" s="2" t="n">
        <v>3753786</v>
      </c>
      <c r="E39" s="2" t="inlineStr">
        <is>
          <t>Marcelo Da Silva Adriano Junior</t>
        </is>
      </c>
      <c r="F39" s="2" t="n">
        <v>1301</v>
      </c>
      <c r="G39" s="2" t="n">
        <v>62.67</v>
      </c>
      <c r="H39" s="2" t="n">
        <v>21</v>
      </c>
      <c r="I39" s="2" t="n">
        <v>25</v>
      </c>
      <c r="J39" s="2" t="inlineStr">
        <is>
          <t>GPA</t>
        </is>
      </c>
      <c r="K39" s="2">
        <f>IF(I39&lt;&gt;"",I39,IFERROR(INDEX(Base!$I:$I,MATCH(1,(Base!$C:$C=C39)*(Base!$I:$I&lt;&gt;""),0)),0))</f>
        <v/>
      </c>
      <c r="L39" s="2">
        <f>IF(AND(I39="",K39&gt;0),"SIM","NÃO")</f>
        <v/>
      </c>
      <c r="M39" s="2">
        <f>IF(ISNUMBER(SEARCH("SEPARA",UPPER(C39))),"NÃO","SIM")</f>
        <v/>
      </c>
      <c r="N39" s="2">
        <f>IFERROR(H39/K39,0)</f>
        <v/>
      </c>
      <c r="O39" s="2">
        <f>IF(M39="NÃO","EXCLUÍDO",IF(N39&lt;Premissas!$B$8,"&lt; 1,00",IF(N39&lt;Premissas!$B$9,"1,00 – 1,19",IF(N39&lt;Premissas!$B$10,"1,20 – 1,39",IF(N39&lt;Premissas!$B$11,"1,40 – 1,59",IF(N39&lt;Premissas!$B$12,"1,60 – 1,99","≥ 2,00"))))))</f>
        <v/>
      </c>
      <c r="P39" s="5">
        <f>IF(OR(M39="NÃO",N39&lt;Premissas!$B$8),Premissas!$B$13,IF(N39&lt;Premissas!$B$9,Premissas!$B$14,IF(N39&lt;Premissas!$B$10,Premissas!$B$15,IF(N39&lt;Premissas!$B$11,Premissas!$B$16,IF(N39&lt;Premissas!$B$12,Premissas!$B$17,Premissas!$B$18)))))</f>
        <v/>
      </c>
      <c r="Q39" s="5">
        <f>IFERROR(P39/Premissas!$B$4,0)</f>
        <v/>
      </c>
    </row>
    <row r="40">
      <c r="A40" s="2" t="n">
        <v>7</v>
      </c>
      <c r="B40" s="2" t="n">
        <v>409</v>
      </c>
      <c r="C40" s="2" t="inlineStr">
        <is>
          <t>SEPARACAO</t>
        </is>
      </c>
      <c r="D40" s="2" t="n">
        <v>3753786</v>
      </c>
      <c r="E40" s="2" t="inlineStr">
        <is>
          <t>Marcelo Da Silva Adriano Junior</t>
        </is>
      </c>
      <c r="F40" s="2" t="n">
        <v>1539</v>
      </c>
      <c r="G40" s="2" t="n">
        <v>16.62</v>
      </c>
      <c r="H40" s="2" t="n">
        <v>93</v>
      </c>
      <c r="I40" s="2" t="n">
        <v>105</v>
      </c>
      <c r="J40" s="2" t="inlineStr">
        <is>
          <t>GPA</t>
        </is>
      </c>
      <c r="K40" s="2">
        <f>IF(I40&lt;&gt;"",I40,IFERROR(INDEX(Base!$I:$I,MATCH(1,(Base!$C:$C=C40)*(Base!$I:$I&lt;&gt;""),0)),0))</f>
        <v/>
      </c>
      <c r="L40" s="2">
        <f>IF(AND(I40="",K40&gt;0),"SIM","NÃO")</f>
        <v/>
      </c>
      <c r="M40" s="2">
        <f>IF(ISNUMBER(SEARCH("SEPARA",UPPER(C40))),"NÃO","SIM")</f>
        <v/>
      </c>
      <c r="N40" s="2">
        <f>IFERROR(H40/K40,0)</f>
        <v/>
      </c>
      <c r="O40" s="2">
        <f>IF(M40="NÃO","EXCLUÍDO",IF(N40&lt;Premissas!$B$8,"&lt; 1,00",IF(N40&lt;Premissas!$B$9,"1,00 – 1,19",IF(N40&lt;Premissas!$B$10,"1,20 – 1,39",IF(N40&lt;Premissas!$B$11,"1,40 – 1,59",IF(N40&lt;Premissas!$B$12,"1,60 – 1,99","≥ 2,00"))))))</f>
        <v/>
      </c>
      <c r="P40" s="5">
        <f>IF(OR(M40="NÃO",N40&lt;Premissas!$B$8),Premissas!$B$13,IF(N40&lt;Premissas!$B$9,Premissas!$B$14,IF(N40&lt;Premissas!$B$10,Premissas!$B$15,IF(N40&lt;Premissas!$B$11,Premissas!$B$16,IF(N40&lt;Premissas!$B$12,Premissas!$B$17,Premissas!$B$18)))))</f>
        <v/>
      </c>
      <c r="Q40" s="5">
        <f>IFERROR(P40/Premissas!$B$4,0)</f>
        <v/>
      </c>
    </row>
    <row r="41">
      <c r="A41" s="2" t="n">
        <v>7</v>
      </c>
      <c r="B41" s="2" t="n">
        <v>409</v>
      </c>
      <c r="C41" s="2" t="inlineStr">
        <is>
          <t>ATIVIDADE OP. EMP.</t>
        </is>
      </c>
      <c r="D41" s="2" t="n">
        <v>3758249</v>
      </c>
      <c r="E41" s="2" t="inlineStr">
        <is>
          <t>Carlos Alexandre Motta</t>
        </is>
      </c>
      <c r="F41" s="2" t="n">
        <v>1927</v>
      </c>
      <c r="G41" s="2" t="n">
        <v>68.42</v>
      </c>
      <c r="H41" s="2" t="n">
        <v>28</v>
      </c>
      <c r="I41" s="2" t="n">
        <v>25</v>
      </c>
      <c r="J41" s="2" t="inlineStr">
        <is>
          <t>GPA</t>
        </is>
      </c>
      <c r="K41" s="2">
        <f>IF(I41&lt;&gt;"",I41,IFERROR(INDEX(Base!$I:$I,MATCH(1,(Base!$C:$C=C41)*(Base!$I:$I&lt;&gt;""),0)),0))</f>
        <v/>
      </c>
      <c r="L41" s="2">
        <f>IF(AND(I41="",K41&gt;0),"SIM","NÃO")</f>
        <v/>
      </c>
      <c r="M41" s="2">
        <f>IF(ISNUMBER(SEARCH("SEPARA",UPPER(C41))),"NÃO","SIM")</f>
        <v/>
      </c>
      <c r="N41" s="2">
        <f>IFERROR(H41/K41,0)</f>
        <v/>
      </c>
      <c r="O41" s="2">
        <f>IF(M41="NÃO","EXCLUÍDO",IF(N41&lt;Premissas!$B$8,"&lt; 1,00",IF(N41&lt;Premissas!$B$9,"1,00 – 1,19",IF(N41&lt;Premissas!$B$10,"1,20 – 1,39",IF(N41&lt;Premissas!$B$11,"1,40 – 1,59",IF(N41&lt;Premissas!$B$12,"1,60 – 1,99","≥ 2,00"))))))</f>
        <v/>
      </c>
      <c r="P41" s="5">
        <f>IF(OR(M41="NÃO",N41&lt;Premissas!$B$8),Premissas!$B$13,IF(N41&lt;Premissas!$B$9,Premissas!$B$14,IF(N41&lt;Premissas!$B$10,Premissas!$B$15,IF(N41&lt;Premissas!$B$11,Premissas!$B$16,IF(N41&lt;Premissas!$B$12,Premissas!$B$17,Premissas!$B$18)))))</f>
        <v/>
      </c>
      <c r="Q41" s="5">
        <f>IFERROR(P41/Premissas!$B$4,0)</f>
        <v/>
      </c>
    </row>
    <row r="42">
      <c r="A42" s="2" t="n">
        <v>7</v>
      </c>
      <c r="B42" s="2" t="n">
        <v>409</v>
      </c>
      <c r="C42" s="2" t="inlineStr">
        <is>
          <t>RECEBIMENTO</t>
        </is>
      </c>
      <c r="D42" s="2" t="n">
        <v>379547</v>
      </c>
      <c r="E42" s="2" t="inlineStr">
        <is>
          <t>Claudia Cristina dos Santos Silva Dias</t>
        </is>
      </c>
      <c r="F42" s="2" t="n">
        <v>1263</v>
      </c>
      <c r="G42" s="2" t="n">
        <v>35.93</v>
      </c>
      <c r="H42" s="2" t="n">
        <v>35</v>
      </c>
      <c r="I42" s="2" t="n">
        <v>25</v>
      </c>
      <c r="J42" s="2" t="inlineStr">
        <is>
          <t>GPA</t>
        </is>
      </c>
      <c r="K42" s="2">
        <f>IF(I42&lt;&gt;"",I42,IFERROR(INDEX(Base!$I:$I,MATCH(1,(Base!$C:$C=C42)*(Base!$I:$I&lt;&gt;""),0)),0))</f>
        <v/>
      </c>
      <c r="L42" s="2">
        <f>IF(AND(I42="",K42&gt;0),"SIM","NÃO")</f>
        <v/>
      </c>
      <c r="M42" s="2">
        <f>IF(ISNUMBER(SEARCH("SEPARA",UPPER(C42))),"NÃO","SIM")</f>
        <v/>
      </c>
      <c r="N42" s="2">
        <f>IFERROR(H42/K42,0)</f>
        <v/>
      </c>
      <c r="O42" s="2">
        <f>IF(M42="NÃO","EXCLUÍDO",IF(N42&lt;Premissas!$B$8,"&lt; 1,00",IF(N42&lt;Premissas!$B$9,"1,00 – 1,19",IF(N42&lt;Premissas!$B$10,"1,20 – 1,39",IF(N42&lt;Premissas!$B$11,"1,40 – 1,59",IF(N42&lt;Premissas!$B$12,"1,60 – 1,99","≥ 2,00"))))))</f>
        <v/>
      </c>
      <c r="P42" s="5">
        <f>IF(OR(M42="NÃO",N42&lt;Premissas!$B$8),Premissas!$B$13,IF(N42&lt;Premissas!$B$9,Premissas!$B$14,IF(N42&lt;Premissas!$B$10,Premissas!$B$15,IF(N42&lt;Premissas!$B$11,Premissas!$B$16,IF(N42&lt;Premissas!$B$12,Premissas!$B$17,Premissas!$B$18)))))</f>
        <v/>
      </c>
      <c r="Q42" s="5">
        <f>IFERROR(P42/Premissas!$B$4,0)</f>
        <v/>
      </c>
    </row>
    <row r="43">
      <c r="A43" s="2" t="n">
        <v>7</v>
      </c>
      <c r="B43" s="2" t="n">
        <v>409</v>
      </c>
      <c r="C43" s="2" t="inlineStr">
        <is>
          <t>CARREGAMENTO</t>
        </is>
      </c>
      <c r="D43" s="2" t="n">
        <v>3796914</v>
      </c>
      <c r="E43" s="2" t="inlineStr">
        <is>
          <t>Gilson De Oliveira Mota</t>
        </is>
      </c>
      <c r="F43" s="2" t="n">
        <v>26</v>
      </c>
      <c r="G43" s="2" t="n">
        <v>1.44</v>
      </c>
      <c r="H43" s="2" t="n">
        <v>18</v>
      </c>
      <c r="I43" s="2" t="n">
        <v>24</v>
      </c>
      <c r="J43" s="2" t="inlineStr">
        <is>
          <t>GPA</t>
        </is>
      </c>
      <c r="K43" s="2">
        <f>IF(I43&lt;&gt;"",I43,IFERROR(INDEX(Base!$I:$I,MATCH(1,(Base!$C:$C=C43)*(Base!$I:$I&lt;&gt;""),0)),0))</f>
        <v/>
      </c>
      <c r="L43" s="2">
        <f>IF(AND(I43="",K43&gt;0),"SIM","NÃO")</f>
        <v/>
      </c>
      <c r="M43" s="2">
        <f>IF(ISNUMBER(SEARCH("SEPARA",UPPER(C43))),"NÃO","SIM")</f>
        <v/>
      </c>
      <c r="N43" s="2">
        <f>IFERROR(H43/K43,0)</f>
        <v/>
      </c>
      <c r="O43" s="2">
        <f>IF(M43="NÃO","EXCLUÍDO",IF(N43&lt;Premissas!$B$8,"&lt; 1,00",IF(N43&lt;Premissas!$B$9,"1,00 – 1,19",IF(N43&lt;Premissas!$B$10,"1,20 – 1,39",IF(N43&lt;Premissas!$B$11,"1,40 – 1,59",IF(N43&lt;Premissas!$B$12,"1,60 – 1,99","≥ 2,00"))))))</f>
        <v/>
      </c>
      <c r="P43" s="5">
        <f>IF(OR(M43="NÃO",N43&lt;Premissas!$B$8),Premissas!$B$13,IF(N43&lt;Premissas!$B$9,Premissas!$B$14,IF(N43&lt;Premissas!$B$10,Premissas!$B$15,IF(N43&lt;Premissas!$B$11,Premissas!$B$16,IF(N43&lt;Premissas!$B$12,Premissas!$B$17,Premissas!$B$18)))))</f>
        <v/>
      </c>
      <c r="Q43" s="5">
        <f>IFERROR(P43/Premissas!$B$4,0)</f>
        <v/>
      </c>
    </row>
    <row r="44">
      <c r="A44" s="2" t="n">
        <v>7</v>
      </c>
      <c r="B44" s="2" t="n">
        <v>409</v>
      </c>
      <c r="C44" s="2" t="inlineStr">
        <is>
          <t>PUXADA RECEB</t>
        </is>
      </c>
      <c r="D44" s="2" t="n">
        <v>3796914</v>
      </c>
      <c r="E44" s="2" t="inlineStr">
        <is>
          <t>Gilson De Oliveira Mota</t>
        </is>
      </c>
      <c r="F44" s="2" t="n">
        <v>274</v>
      </c>
      <c r="G44" s="2" t="n">
        <v>12.71</v>
      </c>
      <c r="H44" s="2" t="n">
        <v>22</v>
      </c>
      <c r="I44" s="2" t="n">
        <v>22</v>
      </c>
      <c r="J44" s="2" t="inlineStr">
        <is>
          <t>GPA</t>
        </is>
      </c>
      <c r="K44" s="2">
        <f>IF(I44&lt;&gt;"",I44,IFERROR(INDEX(Base!$I:$I,MATCH(1,(Base!$C:$C=C44)*(Base!$I:$I&lt;&gt;""),0)),0))</f>
        <v/>
      </c>
      <c r="L44" s="2">
        <f>IF(AND(I44="",K44&gt;0),"SIM","NÃO")</f>
        <v/>
      </c>
      <c r="M44" s="2">
        <f>IF(ISNUMBER(SEARCH("SEPARA",UPPER(C44))),"NÃO","SIM")</f>
        <v/>
      </c>
      <c r="N44" s="2">
        <f>IFERROR(H44/K44,0)</f>
        <v/>
      </c>
      <c r="O44" s="2">
        <f>IF(M44="NÃO","EXCLUÍDO",IF(N44&lt;Premissas!$B$8,"&lt; 1,00",IF(N44&lt;Premissas!$B$9,"1,00 – 1,19",IF(N44&lt;Premissas!$B$10,"1,20 – 1,39",IF(N44&lt;Premissas!$B$11,"1,40 – 1,59",IF(N44&lt;Premissas!$B$12,"1,60 – 1,99","≥ 2,00"))))))</f>
        <v/>
      </c>
      <c r="P44" s="5">
        <f>IF(OR(M44="NÃO",N44&lt;Premissas!$B$8),Premissas!$B$13,IF(N44&lt;Premissas!$B$9,Premissas!$B$14,IF(N44&lt;Premissas!$B$10,Premissas!$B$15,IF(N44&lt;Premissas!$B$11,Premissas!$B$16,IF(N44&lt;Premissas!$B$12,Premissas!$B$17,Premissas!$B$18)))))</f>
        <v/>
      </c>
      <c r="Q44" s="5">
        <f>IFERROR(P44/Premissas!$B$4,0)</f>
        <v/>
      </c>
    </row>
    <row r="45">
      <c r="A45" s="2" t="n">
        <v>7</v>
      </c>
      <c r="B45" s="2" t="n">
        <v>409</v>
      </c>
      <c r="C45" s="2" t="inlineStr">
        <is>
          <t>RECEBIMENTO</t>
        </is>
      </c>
      <c r="D45" s="2" t="n">
        <v>3796914</v>
      </c>
      <c r="E45" s="2" t="inlineStr">
        <is>
          <t>Gilson De Oliveira Mota</t>
        </is>
      </c>
      <c r="F45" s="2" t="n">
        <v>524</v>
      </c>
      <c r="G45" s="2" t="n">
        <v>11.93</v>
      </c>
      <c r="H45" s="2" t="n">
        <v>44</v>
      </c>
      <c r="I45" s="2" t="n">
        <v>25</v>
      </c>
      <c r="J45" s="2" t="inlineStr">
        <is>
          <t>GPA</t>
        </is>
      </c>
      <c r="K45" s="2">
        <f>IF(I45&lt;&gt;"",I45,IFERROR(INDEX(Base!$I:$I,MATCH(1,(Base!$C:$C=C45)*(Base!$I:$I&lt;&gt;""),0)),0))</f>
        <v/>
      </c>
      <c r="L45" s="2">
        <f>IF(AND(I45="",K45&gt;0),"SIM","NÃO")</f>
        <v/>
      </c>
      <c r="M45" s="2">
        <f>IF(ISNUMBER(SEARCH("SEPARA",UPPER(C45))),"NÃO","SIM")</f>
        <v/>
      </c>
      <c r="N45" s="2">
        <f>IFERROR(H45/K45,0)</f>
        <v/>
      </c>
      <c r="O45" s="2">
        <f>IF(M45="NÃO","EXCLUÍDO",IF(N45&lt;Premissas!$B$8,"&lt; 1,00",IF(N45&lt;Premissas!$B$9,"1,00 – 1,19",IF(N45&lt;Premissas!$B$10,"1,20 – 1,39",IF(N45&lt;Premissas!$B$11,"1,40 – 1,59",IF(N45&lt;Premissas!$B$12,"1,60 – 1,99","≥ 2,00"))))))</f>
        <v/>
      </c>
      <c r="P45" s="5">
        <f>IF(OR(M45="NÃO",N45&lt;Premissas!$B$8),Premissas!$B$13,IF(N45&lt;Premissas!$B$9,Premissas!$B$14,IF(N45&lt;Premissas!$B$10,Premissas!$B$15,IF(N45&lt;Premissas!$B$11,Premissas!$B$16,IF(N45&lt;Premissas!$B$12,Premissas!$B$17,Premissas!$B$18)))))</f>
        <v/>
      </c>
      <c r="Q45" s="5">
        <f>IFERROR(P45/Premissas!$B$4,0)</f>
        <v/>
      </c>
    </row>
    <row r="46">
      <c r="A46" s="2" t="n">
        <v>7</v>
      </c>
      <c r="B46" s="2" t="n">
        <v>409</v>
      </c>
      <c r="C46" s="2" t="inlineStr">
        <is>
          <t>SEPARACAO</t>
        </is>
      </c>
      <c r="D46" s="2" t="n">
        <v>3796914</v>
      </c>
      <c r="E46" s="2" t="inlineStr">
        <is>
          <t>Gilson De Oliveira Mota</t>
        </is>
      </c>
      <c r="F46" s="2" t="n">
        <v>2113</v>
      </c>
      <c r="G46" s="2" t="n">
        <v>20.28</v>
      </c>
      <c r="H46" s="2" t="n">
        <v>104</v>
      </c>
      <c r="I46" s="2" t="n">
        <v>105</v>
      </c>
      <c r="J46" s="2" t="inlineStr">
        <is>
          <t>GPA</t>
        </is>
      </c>
      <c r="K46" s="2">
        <f>IF(I46&lt;&gt;"",I46,IFERROR(INDEX(Base!$I:$I,MATCH(1,(Base!$C:$C=C46)*(Base!$I:$I&lt;&gt;""),0)),0))</f>
        <v/>
      </c>
      <c r="L46" s="2">
        <f>IF(AND(I46="",K46&gt;0),"SIM","NÃO")</f>
        <v/>
      </c>
      <c r="M46" s="2">
        <f>IF(ISNUMBER(SEARCH("SEPARA",UPPER(C46))),"NÃO","SIM")</f>
        <v/>
      </c>
      <c r="N46" s="2">
        <f>IFERROR(H46/K46,0)</f>
        <v/>
      </c>
      <c r="O46" s="2">
        <f>IF(M46="NÃO","EXCLUÍDO",IF(N46&lt;Premissas!$B$8,"&lt; 1,00",IF(N46&lt;Premissas!$B$9,"1,00 – 1,19",IF(N46&lt;Premissas!$B$10,"1,20 – 1,39",IF(N46&lt;Premissas!$B$11,"1,40 – 1,59",IF(N46&lt;Premissas!$B$12,"1,60 – 1,99","≥ 2,00"))))))</f>
        <v/>
      </c>
      <c r="P46" s="5">
        <f>IF(OR(M46="NÃO",N46&lt;Premissas!$B$8),Premissas!$B$13,IF(N46&lt;Premissas!$B$9,Premissas!$B$14,IF(N46&lt;Premissas!$B$10,Premissas!$B$15,IF(N46&lt;Premissas!$B$11,Premissas!$B$16,IF(N46&lt;Premissas!$B$12,Premissas!$B$17,Premissas!$B$18)))))</f>
        <v/>
      </c>
      <c r="Q46" s="5">
        <f>IFERROR(P46/Premissas!$B$4,0)</f>
        <v/>
      </c>
    </row>
    <row r="47">
      <c r="A47" s="2" t="n">
        <v>7</v>
      </c>
      <c r="B47" s="2" t="n">
        <v>409</v>
      </c>
      <c r="C47" s="2" t="inlineStr">
        <is>
          <t>CARREGAMENTO</t>
        </is>
      </c>
      <c r="D47" s="2" t="n">
        <v>3809072</v>
      </c>
      <c r="E47" s="2" t="inlineStr">
        <is>
          <t>Eduardo Vinicius Batista</t>
        </is>
      </c>
      <c r="F47" s="2" t="n">
        <v>1099</v>
      </c>
      <c r="G47" s="2" t="n">
        <v>19.53</v>
      </c>
      <c r="H47" s="2" t="n">
        <v>56</v>
      </c>
      <c r="I47" s="2" t="n">
        <v>24</v>
      </c>
      <c r="J47" s="2" t="inlineStr">
        <is>
          <t>GPA</t>
        </is>
      </c>
      <c r="K47" s="2">
        <f>IF(I47&lt;&gt;"",I47,IFERROR(INDEX(Base!$I:$I,MATCH(1,(Base!$C:$C=C47)*(Base!$I:$I&lt;&gt;""),0)),0))</f>
        <v/>
      </c>
      <c r="L47" s="2">
        <f>IF(AND(I47="",K47&gt;0),"SIM","NÃO")</f>
        <v/>
      </c>
      <c r="M47" s="2">
        <f>IF(ISNUMBER(SEARCH("SEPARA",UPPER(C47))),"NÃO","SIM")</f>
        <v/>
      </c>
      <c r="N47" s="2">
        <f>IFERROR(H47/K47,0)</f>
        <v/>
      </c>
      <c r="O47" s="2">
        <f>IF(M47="NÃO","EXCLUÍDO",IF(N47&lt;Premissas!$B$8,"&lt; 1,00",IF(N47&lt;Premissas!$B$9,"1,00 – 1,19",IF(N47&lt;Premissas!$B$10,"1,20 – 1,39",IF(N47&lt;Premissas!$B$11,"1,40 – 1,59",IF(N47&lt;Premissas!$B$12,"1,60 – 1,99","≥ 2,00"))))))</f>
        <v/>
      </c>
      <c r="P47" s="5">
        <f>IF(OR(M47="NÃO",N47&lt;Premissas!$B$8),Premissas!$B$13,IF(N47&lt;Premissas!$B$9,Premissas!$B$14,IF(N47&lt;Premissas!$B$10,Premissas!$B$15,IF(N47&lt;Premissas!$B$11,Premissas!$B$16,IF(N47&lt;Premissas!$B$12,Premissas!$B$17,Premissas!$B$18)))))</f>
        <v/>
      </c>
      <c r="Q47" s="5">
        <f>IFERROR(P47/Premissas!$B$4,0)</f>
        <v/>
      </c>
    </row>
    <row r="48">
      <c r="A48" s="2" t="n">
        <v>7</v>
      </c>
      <c r="B48" s="2" t="n">
        <v>409</v>
      </c>
      <c r="C48" s="2" t="inlineStr">
        <is>
          <t>SEPARACAO</t>
        </is>
      </c>
      <c r="D48" s="2" t="n">
        <v>3809072</v>
      </c>
      <c r="E48" s="2" t="inlineStr">
        <is>
          <t>Eduardo Vinicius Batista</t>
        </is>
      </c>
      <c r="F48" s="2" t="n">
        <v>179</v>
      </c>
      <c r="G48" s="2" t="n">
        <v>1.28</v>
      </c>
      <c r="H48" s="2" t="n">
        <v>140</v>
      </c>
      <c r="I48" s="2" t="n">
        <v>105</v>
      </c>
      <c r="J48" s="2" t="inlineStr">
        <is>
          <t>GPA</t>
        </is>
      </c>
      <c r="K48" s="2">
        <f>IF(I48&lt;&gt;"",I48,IFERROR(INDEX(Base!$I:$I,MATCH(1,(Base!$C:$C=C48)*(Base!$I:$I&lt;&gt;""),0)),0))</f>
        <v/>
      </c>
      <c r="L48" s="2">
        <f>IF(AND(I48="",K48&gt;0),"SIM","NÃO")</f>
        <v/>
      </c>
      <c r="M48" s="2">
        <f>IF(ISNUMBER(SEARCH("SEPARA",UPPER(C48))),"NÃO","SIM")</f>
        <v/>
      </c>
      <c r="N48" s="2">
        <f>IFERROR(H48/K48,0)</f>
        <v/>
      </c>
      <c r="O48" s="2">
        <f>IF(M48="NÃO","EXCLUÍDO",IF(N48&lt;Premissas!$B$8,"&lt; 1,00",IF(N48&lt;Premissas!$B$9,"1,00 – 1,19",IF(N48&lt;Premissas!$B$10,"1,20 – 1,39",IF(N48&lt;Premissas!$B$11,"1,40 – 1,59",IF(N48&lt;Premissas!$B$12,"1,60 – 1,99","≥ 2,00"))))))</f>
        <v/>
      </c>
      <c r="P48" s="5">
        <f>IF(OR(M48="NÃO",N48&lt;Premissas!$B$8),Premissas!$B$13,IF(N48&lt;Premissas!$B$9,Premissas!$B$14,IF(N48&lt;Premissas!$B$10,Premissas!$B$15,IF(N48&lt;Premissas!$B$11,Premissas!$B$16,IF(N48&lt;Premissas!$B$12,Premissas!$B$17,Premissas!$B$18)))))</f>
        <v/>
      </c>
      <c r="Q48" s="5">
        <f>IFERROR(P48/Premissas!$B$4,0)</f>
        <v/>
      </c>
    </row>
    <row r="49">
      <c r="A49" s="2" t="n">
        <v>7</v>
      </c>
      <c r="B49" s="2" t="n">
        <v>409</v>
      </c>
      <c r="C49" s="2" t="inlineStr">
        <is>
          <t>ATIVIDADE OP. EMP.</t>
        </is>
      </c>
      <c r="D49" s="2" t="n">
        <v>3811905</v>
      </c>
      <c r="E49" s="2" t="inlineStr">
        <is>
          <t>David da Silva Bonelles</t>
        </is>
      </c>
      <c r="F49" s="2" t="n">
        <v>2503</v>
      </c>
      <c r="G49" s="2" t="n">
        <v>59.6</v>
      </c>
      <c r="H49" s="2" t="n">
        <v>42</v>
      </c>
      <c r="I49" s="2" t="n">
        <v>25</v>
      </c>
      <c r="J49" s="2" t="inlineStr">
        <is>
          <t>GPA</t>
        </is>
      </c>
      <c r="K49" s="2">
        <f>IF(I49&lt;&gt;"",I49,IFERROR(INDEX(Base!$I:$I,MATCH(1,(Base!$C:$C=C49)*(Base!$I:$I&lt;&gt;""),0)),0))</f>
        <v/>
      </c>
      <c r="L49" s="2">
        <f>IF(AND(I49="",K49&gt;0),"SIM","NÃO")</f>
        <v/>
      </c>
      <c r="M49" s="2">
        <f>IF(ISNUMBER(SEARCH("SEPARA",UPPER(C49))),"NÃO","SIM")</f>
        <v/>
      </c>
      <c r="N49" s="2">
        <f>IFERROR(H49/K49,0)</f>
        <v/>
      </c>
      <c r="O49" s="2">
        <f>IF(M49="NÃO","EXCLUÍDO",IF(N49&lt;Premissas!$B$8,"&lt; 1,00",IF(N49&lt;Premissas!$B$9,"1,00 – 1,19",IF(N49&lt;Premissas!$B$10,"1,20 – 1,39",IF(N49&lt;Premissas!$B$11,"1,40 – 1,59",IF(N49&lt;Premissas!$B$12,"1,60 – 1,99","≥ 2,00"))))))</f>
        <v/>
      </c>
      <c r="P49" s="5">
        <f>IF(OR(M49="NÃO",N49&lt;Premissas!$B$8),Premissas!$B$13,IF(N49&lt;Premissas!$B$9,Premissas!$B$14,IF(N49&lt;Premissas!$B$10,Premissas!$B$15,IF(N49&lt;Premissas!$B$11,Premissas!$B$16,IF(N49&lt;Premissas!$B$12,Premissas!$B$17,Premissas!$B$18)))))</f>
        <v/>
      </c>
      <c r="Q49" s="5">
        <f>IFERROR(P49/Premissas!$B$4,0)</f>
        <v/>
      </c>
    </row>
    <row r="50">
      <c r="A50" s="2" t="n">
        <v>7</v>
      </c>
      <c r="B50" s="2" t="n">
        <v>409</v>
      </c>
      <c r="C50" s="2" t="inlineStr">
        <is>
          <t>SEPARACAO</t>
        </is>
      </c>
      <c r="D50" s="2" t="n">
        <v>3811905</v>
      </c>
      <c r="E50" s="2" t="inlineStr">
        <is>
          <t>David da Silva Bonelles</t>
        </is>
      </c>
      <c r="F50" s="2" t="n">
        <v>579</v>
      </c>
      <c r="G50" s="2" t="n">
        <v>5.26</v>
      </c>
      <c r="H50" s="2" t="n">
        <v>110</v>
      </c>
      <c r="I50" s="2" t="n">
        <v>105</v>
      </c>
      <c r="J50" s="2" t="inlineStr">
        <is>
          <t>GPA</t>
        </is>
      </c>
      <c r="K50" s="2">
        <f>IF(I50&lt;&gt;"",I50,IFERROR(INDEX(Base!$I:$I,MATCH(1,(Base!$C:$C=C50)*(Base!$I:$I&lt;&gt;""),0)),0))</f>
        <v/>
      </c>
      <c r="L50" s="2">
        <f>IF(AND(I50="",K50&gt;0),"SIM","NÃO")</f>
        <v/>
      </c>
      <c r="M50" s="2">
        <f>IF(ISNUMBER(SEARCH("SEPARA",UPPER(C50))),"NÃO","SIM")</f>
        <v/>
      </c>
      <c r="N50" s="2">
        <f>IFERROR(H50/K50,0)</f>
        <v/>
      </c>
      <c r="O50" s="2">
        <f>IF(M50="NÃO","EXCLUÍDO",IF(N50&lt;Premissas!$B$8,"&lt; 1,00",IF(N50&lt;Premissas!$B$9,"1,00 – 1,19",IF(N50&lt;Premissas!$B$10,"1,20 – 1,39",IF(N50&lt;Premissas!$B$11,"1,40 – 1,59",IF(N50&lt;Premissas!$B$12,"1,60 – 1,99","≥ 2,00"))))))</f>
        <v/>
      </c>
      <c r="P50" s="5">
        <f>IF(OR(M50="NÃO",N50&lt;Premissas!$B$8),Premissas!$B$13,IF(N50&lt;Premissas!$B$9,Premissas!$B$14,IF(N50&lt;Premissas!$B$10,Premissas!$B$15,IF(N50&lt;Premissas!$B$11,Premissas!$B$16,IF(N50&lt;Premissas!$B$12,Premissas!$B$17,Premissas!$B$18)))))</f>
        <v/>
      </c>
      <c r="Q50" s="5">
        <f>IFERROR(P50/Premissas!$B$4,0)</f>
        <v/>
      </c>
    </row>
    <row r="51">
      <c r="A51" s="2" t="n">
        <v>7</v>
      </c>
      <c r="B51" s="2" t="n">
        <v>409</v>
      </c>
      <c r="C51" s="2" t="inlineStr">
        <is>
          <t>ATIVIDADE OP. EMP.</t>
        </is>
      </c>
      <c r="D51" s="2" t="n">
        <v>382819</v>
      </c>
      <c r="E51" s="2" t="inlineStr">
        <is>
          <t>Valmir Dias Paredes Junior</t>
        </is>
      </c>
      <c r="F51" s="2" t="n">
        <v>1911</v>
      </c>
      <c r="G51" s="2" t="n">
        <v>53.72</v>
      </c>
      <c r="H51" s="2" t="n">
        <v>36</v>
      </c>
      <c r="I51" s="2" t="n">
        <v>25</v>
      </c>
      <c r="J51" s="2" t="inlineStr">
        <is>
          <t>GPA</t>
        </is>
      </c>
      <c r="K51" s="2">
        <f>IF(I51&lt;&gt;"",I51,IFERROR(INDEX(Base!$I:$I,MATCH(1,(Base!$C:$C=C51)*(Base!$I:$I&lt;&gt;""),0)),0))</f>
        <v/>
      </c>
      <c r="L51" s="2">
        <f>IF(AND(I51="",K51&gt;0),"SIM","NÃO")</f>
        <v/>
      </c>
      <c r="M51" s="2">
        <f>IF(ISNUMBER(SEARCH("SEPARA",UPPER(C51))),"NÃO","SIM")</f>
        <v/>
      </c>
      <c r="N51" s="2">
        <f>IFERROR(H51/K51,0)</f>
        <v/>
      </c>
      <c r="O51" s="2">
        <f>IF(M51="NÃO","EXCLUÍDO",IF(N51&lt;Premissas!$B$8,"&lt; 1,00",IF(N51&lt;Premissas!$B$9,"1,00 – 1,19",IF(N51&lt;Premissas!$B$10,"1,20 – 1,39",IF(N51&lt;Premissas!$B$11,"1,40 – 1,59",IF(N51&lt;Premissas!$B$12,"1,60 – 1,99","≥ 2,00"))))))</f>
        <v/>
      </c>
      <c r="P51" s="5">
        <f>IF(OR(M51="NÃO",N51&lt;Premissas!$B$8),Premissas!$B$13,IF(N51&lt;Premissas!$B$9,Premissas!$B$14,IF(N51&lt;Premissas!$B$10,Premissas!$B$15,IF(N51&lt;Premissas!$B$11,Premissas!$B$16,IF(N51&lt;Premissas!$B$12,Premissas!$B$17,Premissas!$B$18)))))</f>
        <v/>
      </c>
      <c r="Q51" s="5">
        <f>IFERROR(P51/Premissas!$B$4,0)</f>
        <v/>
      </c>
    </row>
    <row r="52">
      <c r="A52" s="2" t="n">
        <v>7</v>
      </c>
      <c r="B52" s="2" t="n">
        <v>409</v>
      </c>
      <c r="C52" s="2" t="inlineStr">
        <is>
          <t>PUXADA RECEB</t>
        </is>
      </c>
      <c r="D52" s="2" t="n">
        <v>400144</v>
      </c>
      <c r="E52" s="2" t="inlineStr">
        <is>
          <t>Alvaro Marques De Paula</t>
        </is>
      </c>
      <c r="F52" s="2" t="n">
        <v>270</v>
      </c>
      <c r="G52" s="2" t="n">
        <v>13.6</v>
      </c>
      <c r="H52" s="2" t="n">
        <v>20</v>
      </c>
      <c r="I52" s="2" t="n">
        <v>22</v>
      </c>
      <c r="J52" s="2" t="inlineStr">
        <is>
          <t>GPA</t>
        </is>
      </c>
      <c r="K52" s="2">
        <f>IF(I52&lt;&gt;"",I52,IFERROR(INDEX(Base!$I:$I,MATCH(1,(Base!$C:$C=C52)*(Base!$I:$I&lt;&gt;""),0)),0))</f>
        <v/>
      </c>
      <c r="L52" s="2">
        <f>IF(AND(I52="",K52&gt;0),"SIM","NÃO")</f>
        <v/>
      </c>
      <c r="M52" s="2">
        <f>IF(ISNUMBER(SEARCH("SEPARA",UPPER(C52))),"NÃO","SIM")</f>
        <v/>
      </c>
      <c r="N52" s="2">
        <f>IFERROR(H52/K52,0)</f>
        <v/>
      </c>
      <c r="O52" s="2">
        <f>IF(M52="NÃO","EXCLUÍDO",IF(N52&lt;Premissas!$B$8,"&lt; 1,00",IF(N52&lt;Premissas!$B$9,"1,00 – 1,19",IF(N52&lt;Premissas!$B$10,"1,20 – 1,39",IF(N52&lt;Premissas!$B$11,"1,40 – 1,59",IF(N52&lt;Premissas!$B$12,"1,60 – 1,99","≥ 2,00"))))))</f>
        <v/>
      </c>
      <c r="P52" s="5">
        <f>IF(OR(M52="NÃO",N52&lt;Premissas!$B$8),Premissas!$B$13,IF(N52&lt;Premissas!$B$9,Premissas!$B$14,IF(N52&lt;Premissas!$B$10,Premissas!$B$15,IF(N52&lt;Premissas!$B$11,Premissas!$B$16,IF(N52&lt;Premissas!$B$12,Premissas!$B$17,Premissas!$B$18)))))</f>
        <v/>
      </c>
      <c r="Q52" s="5">
        <f>IFERROR(P52/Premissas!$B$4,0)</f>
        <v/>
      </c>
    </row>
    <row r="53">
      <c r="A53" s="2" t="n">
        <v>7</v>
      </c>
      <c r="B53" s="2" t="n">
        <v>409</v>
      </c>
      <c r="C53" s="2" t="inlineStr">
        <is>
          <t>SEPARACAO</t>
        </is>
      </c>
      <c r="D53" s="2" t="n">
        <v>400144</v>
      </c>
      <c r="E53" s="2" t="inlineStr">
        <is>
          <t>Alvaro Marques De Paula</t>
        </is>
      </c>
      <c r="F53" s="2" t="n">
        <v>109</v>
      </c>
      <c r="G53" s="2" t="n">
        <v>4.04</v>
      </c>
      <c r="H53" s="2" t="n">
        <v>27</v>
      </c>
      <c r="I53" s="2" t="n">
        <v>105</v>
      </c>
      <c r="J53" s="2" t="inlineStr">
        <is>
          <t>GPA</t>
        </is>
      </c>
      <c r="K53" s="2">
        <f>IF(I53&lt;&gt;"",I53,IFERROR(INDEX(Base!$I:$I,MATCH(1,(Base!$C:$C=C53)*(Base!$I:$I&lt;&gt;""),0)),0))</f>
        <v/>
      </c>
      <c r="L53" s="2">
        <f>IF(AND(I53="",K53&gt;0),"SIM","NÃO")</f>
        <v/>
      </c>
      <c r="M53" s="2">
        <f>IF(ISNUMBER(SEARCH("SEPARA",UPPER(C53))),"NÃO","SIM")</f>
        <v/>
      </c>
      <c r="N53" s="2">
        <f>IFERROR(H53/K53,0)</f>
        <v/>
      </c>
      <c r="O53" s="2">
        <f>IF(M53="NÃO","EXCLUÍDO",IF(N53&lt;Premissas!$B$8,"&lt; 1,00",IF(N53&lt;Premissas!$B$9,"1,00 – 1,19",IF(N53&lt;Premissas!$B$10,"1,20 – 1,39",IF(N53&lt;Premissas!$B$11,"1,40 – 1,59",IF(N53&lt;Premissas!$B$12,"1,60 – 1,99","≥ 2,00"))))))</f>
        <v/>
      </c>
      <c r="P53" s="5">
        <f>IF(OR(M53="NÃO",N53&lt;Premissas!$B$8),Premissas!$B$13,IF(N53&lt;Premissas!$B$9,Premissas!$B$14,IF(N53&lt;Premissas!$B$10,Premissas!$B$15,IF(N53&lt;Premissas!$B$11,Premissas!$B$16,IF(N53&lt;Premissas!$B$12,Premissas!$B$17,Premissas!$B$18)))))</f>
        <v/>
      </c>
      <c r="Q53" s="5">
        <f>IFERROR(P53/Premissas!$B$4,0)</f>
        <v/>
      </c>
    </row>
    <row r="54">
      <c r="A54" s="2" t="n">
        <v>7</v>
      </c>
      <c r="B54" s="2" t="n">
        <v>409</v>
      </c>
      <c r="C54" s="2" t="inlineStr">
        <is>
          <t>SEPARACAO</t>
        </is>
      </c>
      <c r="D54" s="2" t="n">
        <v>418991</v>
      </c>
      <c r="E54" s="2" t="inlineStr">
        <is>
          <t>Luis Fernando De Olivieira Costa</t>
        </is>
      </c>
      <c r="F54" s="2" t="n">
        <v>2840</v>
      </c>
      <c r="G54" s="2" t="n">
        <v>43.72</v>
      </c>
      <c r="H54" s="2" t="n">
        <v>65</v>
      </c>
      <c r="I54" s="2" t="n">
        <v>105</v>
      </c>
      <c r="J54" s="2" t="inlineStr">
        <is>
          <t>GPA</t>
        </is>
      </c>
      <c r="K54" s="2">
        <f>IF(I54&lt;&gt;"",I54,IFERROR(INDEX(Base!$I:$I,MATCH(1,(Base!$C:$C=C54)*(Base!$I:$I&lt;&gt;""),0)),0))</f>
        <v/>
      </c>
      <c r="L54" s="2">
        <f>IF(AND(I54="",K54&gt;0),"SIM","NÃO")</f>
        <v/>
      </c>
      <c r="M54" s="2">
        <f>IF(ISNUMBER(SEARCH("SEPARA",UPPER(C54))),"NÃO","SIM")</f>
        <v/>
      </c>
      <c r="N54" s="2">
        <f>IFERROR(H54/K54,0)</f>
        <v/>
      </c>
      <c r="O54" s="2">
        <f>IF(M54="NÃO","EXCLUÍDO",IF(N54&lt;Premissas!$B$8,"&lt; 1,00",IF(N54&lt;Premissas!$B$9,"1,00 – 1,19",IF(N54&lt;Premissas!$B$10,"1,20 – 1,39",IF(N54&lt;Premissas!$B$11,"1,40 – 1,59",IF(N54&lt;Premissas!$B$12,"1,60 – 1,99","≥ 2,00"))))))</f>
        <v/>
      </c>
      <c r="P54" s="5">
        <f>IF(OR(M54="NÃO",N54&lt;Premissas!$B$8),Premissas!$B$13,IF(N54&lt;Premissas!$B$9,Premissas!$B$14,IF(N54&lt;Premissas!$B$10,Premissas!$B$15,IF(N54&lt;Premissas!$B$11,Premissas!$B$16,IF(N54&lt;Premissas!$B$12,Premissas!$B$17,Premissas!$B$18)))))</f>
        <v/>
      </c>
      <c r="Q54" s="5">
        <f>IFERROR(P54/Premissas!$B$4,0)</f>
        <v/>
      </c>
    </row>
    <row r="55">
      <c r="A55" s="2" t="n">
        <v>7</v>
      </c>
      <c r="B55" s="2" t="n">
        <v>409</v>
      </c>
      <c r="C55" s="2" t="inlineStr">
        <is>
          <t>PUXADA RECEB</t>
        </is>
      </c>
      <c r="D55" s="2" t="n">
        <v>431395</v>
      </c>
      <c r="E55" s="2" t="inlineStr">
        <is>
          <t>Marcelo De Oliveira Domicioli</t>
        </is>
      </c>
      <c r="F55" s="2" t="n">
        <v>22</v>
      </c>
      <c r="G55" s="2" t="n">
        <v>0.98</v>
      </c>
      <c r="H55" s="2" t="n">
        <v>22</v>
      </c>
      <c r="I55" s="2" t="n">
        <v>22</v>
      </c>
      <c r="J55" s="2" t="inlineStr">
        <is>
          <t>GPA</t>
        </is>
      </c>
      <c r="K55" s="2">
        <f>IF(I55&lt;&gt;"",I55,IFERROR(INDEX(Base!$I:$I,MATCH(1,(Base!$C:$C=C55)*(Base!$I:$I&lt;&gt;""),0)),0))</f>
        <v/>
      </c>
      <c r="L55" s="2">
        <f>IF(AND(I55="",K55&gt;0),"SIM","NÃO")</f>
        <v/>
      </c>
      <c r="M55" s="2">
        <f>IF(ISNUMBER(SEARCH("SEPARA",UPPER(C55))),"NÃO","SIM")</f>
        <v/>
      </c>
      <c r="N55" s="2">
        <f>IFERROR(H55/K55,0)</f>
        <v/>
      </c>
      <c r="O55" s="2">
        <f>IF(M55="NÃO","EXCLUÍDO",IF(N55&lt;Premissas!$B$8,"&lt; 1,00",IF(N55&lt;Premissas!$B$9,"1,00 – 1,19",IF(N55&lt;Premissas!$B$10,"1,20 – 1,39",IF(N55&lt;Premissas!$B$11,"1,40 – 1,59",IF(N55&lt;Premissas!$B$12,"1,60 – 1,99","≥ 2,00"))))))</f>
        <v/>
      </c>
      <c r="P55" s="5">
        <f>IF(OR(M55="NÃO",N55&lt;Premissas!$B$8),Premissas!$B$13,IF(N55&lt;Premissas!$B$9,Premissas!$B$14,IF(N55&lt;Premissas!$B$10,Premissas!$B$15,IF(N55&lt;Premissas!$B$11,Premissas!$B$16,IF(N55&lt;Premissas!$B$12,Premissas!$B$17,Premissas!$B$18)))))</f>
        <v/>
      </c>
      <c r="Q55" s="5">
        <f>IFERROR(P55/Premissas!$B$4,0)</f>
        <v/>
      </c>
    </row>
    <row r="56">
      <c r="A56" s="2" t="n">
        <v>7</v>
      </c>
      <c r="B56" s="2" t="n">
        <v>409</v>
      </c>
      <c r="C56" s="2" t="inlineStr">
        <is>
          <t>PUXADA RECEB</t>
        </is>
      </c>
      <c r="D56" s="2" t="n">
        <v>434642</v>
      </c>
      <c r="E56" s="2" t="inlineStr">
        <is>
          <t>Vanessa Leandro Alves</t>
        </is>
      </c>
      <c r="F56" s="2" t="n">
        <v>330</v>
      </c>
      <c r="G56" s="2" t="n">
        <v>8.77</v>
      </c>
      <c r="H56" s="2" t="n">
        <v>38</v>
      </c>
      <c r="I56" s="2" t="n">
        <v>22</v>
      </c>
      <c r="J56" s="2" t="inlineStr">
        <is>
          <t>GPA</t>
        </is>
      </c>
      <c r="K56" s="2">
        <f>IF(I56&lt;&gt;"",I56,IFERROR(INDEX(Base!$I:$I,MATCH(1,(Base!$C:$C=C56)*(Base!$I:$I&lt;&gt;""),0)),0))</f>
        <v/>
      </c>
      <c r="L56" s="2">
        <f>IF(AND(I56="",K56&gt;0),"SIM","NÃO")</f>
        <v/>
      </c>
      <c r="M56" s="2">
        <f>IF(ISNUMBER(SEARCH("SEPARA",UPPER(C56))),"NÃO","SIM")</f>
        <v/>
      </c>
      <c r="N56" s="2">
        <f>IFERROR(H56/K56,0)</f>
        <v/>
      </c>
      <c r="O56" s="2">
        <f>IF(M56="NÃO","EXCLUÍDO",IF(N56&lt;Premissas!$B$8,"&lt; 1,00",IF(N56&lt;Premissas!$B$9,"1,00 – 1,19",IF(N56&lt;Premissas!$B$10,"1,20 – 1,39",IF(N56&lt;Premissas!$B$11,"1,40 – 1,59",IF(N56&lt;Premissas!$B$12,"1,60 – 1,99","≥ 2,00"))))))</f>
        <v/>
      </c>
      <c r="P56" s="5">
        <f>IF(OR(M56="NÃO",N56&lt;Premissas!$B$8),Premissas!$B$13,IF(N56&lt;Premissas!$B$9,Premissas!$B$14,IF(N56&lt;Premissas!$B$10,Premissas!$B$15,IF(N56&lt;Premissas!$B$11,Premissas!$B$16,IF(N56&lt;Premissas!$B$12,Premissas!$B$17,Premissas!$B$18)))))</f>
        <v/>
      </c>
      <c r="Q56" s="5">
        <f>IFERROR(P56/Premissas!$B$4,0)</f>
        <v/>
      </c>
    </row>
    <row r="57">
      <c r="A57" s="2" t="n">
        <v>7</v>
      </c>
      <c r="B57" s="2" t="n">
        <v>409</v>
      </c>
      <c r="C57" s="2" t="inlineStr">
        <is>
          <t>RECEBIMENTO</t>
        </is>
      </c>
      <c r="D57" s="2" t="n">
        <v>434642</v>
      </c>
      <c r="E57" s="2" t="inlineStr">
        <is>
          <t>Vanessa Leandro Alves</t>
        </is>
      </c>
      <c r="F57" s="2" t="n">
        <v>2495</v>
      </c>
      <c r="G57" s="2" t="n">
        <v>33.33</v>
      </c>
      <c r="H57" s="2" t="n">
        <v>75</v>
      </c>
      <c r="I57" s="2" t="n">
        <v>25</v>
      </c>
      <c r="J57" s="2" t="inlineStr">
        <is>
          <t>GPA</t>
        </is>
      </c>
      <c r="K57" s="2">
        <f>IF(I57&lt;&gt;"",I57,IFERROR(INDEX(Base!$I:$I,MATCH(1,(Base!$C:$C=C57)*(Base!$I:$I&lt;&gt;""),0)),0))</f>
        <v/>
      </c>
      <c r="L57" s="2">
        <f>IF(AND(I57="",K57&gt;0),"SIM","NÃO")</f>
        <v/>
      </c>
      <c r="M57" s="2">
        <f>IF(ISNUMBER(SEARCH("SEPARA",UPPER(C57))),"NÃO","SIM")</f>
        <v/>
      </c>
      <c r="N57" s="2">
        <f>IFERROR(H57/K57,0)</f>
        <v/>
      </c>
      <c r="O57" s="2">
        <f>IF(M57="NÃO","EXCLUÍDO",IF(N57&lt;Premissas!$B$8,"&lt; 1,00",IF(N57&lt;Premissas!$B$9,"1,00 – 1,19",IF(N57&lt;Premissas!$B$10,"1,20 – 1,39",IF(N57&lt;Premissas!$B$11,"1,40 – 1,59",IF(N57&lt;Premissas!$B$12,"1,60 – 1,99","≥ 2,00"))))))</f>
        <v/>
      </c>
      <c r="P57" s="5">
        <f>IF(OR(M57="NÃO",N57&lt;Premissas!$B$8),Premissas!$B$13,IF(N57&lt;Premissas!$B$9,Premissas!$B$14,IF(N57&lt;Premissas!$B$10,Premissas!$B$15,IF(N57&lt;Premissas!$B$11,Premissas!$B$16,IF(N57&lt;Premissas!$B$12,Premissas!$B$17,Premissas!$B$18)))))</f>
        <v/>
      </c>
      <c r="Q57" s="5">
        <f>IFERROR(P57/Premissas!$B$4,0)</f>
        <v/>
      </c>
    </row>
    <row r="58">
      <c r="A58" s="2" t="n">
        <v>7</v>
      </c>
      <c r="B58" s="2" t="n">
        <v>409</v>
      </c>
      <c r="C58" s="2" t="inlineStr">
        <is>
          <t>ATIVIDADE OP. EMP.</t>
        </is>
      </c>
      <c r="D58" s="2" t="n">
        <v>434975</v>
      </c>
      <c r="E58" s="2" t="inlineStr">
        <is>
          <t>Reinaldo Ferreira Da Silva</t>
        </is>
      </c>
      <c r="F58" s="2" t="n">
        <v>2469</v>
      </c>
      <c r="G58" s="2" t="n">
        <v>68.23</v>
      </c>
      <c r="H58" s="2" t="n">
        <v>36</v>
      </c>
      <c r="I58" s="2" t="n">
        <v>25</v>
      </c>
      <c r="J58" s="2" t="inlineStr">
        <is>
          <t>GPA</t>
        </is>
      </c>
      <c r="K58" s="2">
        <f>IF(I58&lt;&gt;"",I58,IFERROR(INDEX(Base!$I:$I,MATCH(1,(Base!$C:$C=C58)*(Base!$I:$I&lt;&gt;""),0)),0))</f>
        <v/>
      </c>
      <c r="L58" s="2">
        <f>IF(AND(I58="",K58&gt;0),"SIM","NÃO")</f>
        <v/>
      </c>
      <c r="M58" s="2">
        <f>IF(ISNUMBER(SEARCH("SEPARA",UPPER(C58))),"NÃO","SIM")</f>
        <v/>
      </c>
      <c r="N58" s="2">
        <f>IFERROR(H58/K58,0)</f>
        <v/>
      </c>
      <c r="O58" s="2">
        <f>IF(M58="NÃO","EXCLUÍDO",IF(N58&lt;Premissas!$B$8,"&lt; 1,00",IF(N58&lt;Premissas!$B$9,"1,00 – 1,19",IF(N58&lt;Premissas!$B$10,"1,20 – 1,39",IF(N58&lt;Premissas!$B$11,"1,40 – 1,59",IF(N58&lt;Premissas!$B$12,"1,60 – 1,99","≥ 2,00"))))))</f>
        <v/>
      </c>
      <c r="P58" s="5">
        <f>IF(OR(M58="NÃO",N58&lt;Premissas!$B$8),Premissas!$B$13,IF(N58&lt;Premissas!$B$9,Premissas!$B$14,IF(N58&lt;Premissas!$B$10,Premissas!$B$15,IF(N58&lt;Premissas!$B$11,Premissas!$B$16,IF(N58&lt;Premissas!$B$12,Premissas!$B$17,Premissas!$B$18)))))</f>
        <v/>
      </c>
      <c r="Q58" s="5">
        <f>IFERROR(P58/Premissas!$B$4,0)</f>
        <v/>
      </c>
    </row>
    <row r="59">
      <c r="A59" s="2" t="n">
        <v>7</v>
      </c>
      <c r="B59" s="2" t="n">
        <v>409</v>
      </c>
      <c r="C59" s="2" t="inlineStr">
        <is>
          <t>PUXADA RECEB</t>
        </is>
      </c>
      <c r="D59" s="2" t="n">
        <v>443800</v>
      </c>
      <c r="E59" s="2" t="inlineStr">
        <is>
          <t>Clayton Rodrigues Tiburcio</t>
        </is>
      </c>
      <c r="F59" s="2" t="n">
        <v>5</v>
      </c>
      <c r="G59" s="2" t="n">
        <v>1.98</v>
      </c>
      <c r="H59" s="2" t="n">
        <v>3</v>
      </c>
      <c r="I59" s="2" t="n">
        <v>22</v>
      </c>
      <c r="J59" s="2" t="inlineStr">
        <is>
          <t>GPA</t>
        </is>
      </c>
      <c r="K59" s="2">
        <f>IF(I59&lt;&gt;"",I59,IFERROR(INDEX(Base!$I:$I,MATCH(1,(Base!$C:$C=C59)*(Base!$I:$I&lt;&gt;""),0)),0))</f>
        <v/>
      </c>
      <c r="L59" s="2">
        <f>IF(AND(I59="",K59&gt;0),"SIM","NÃO")</f>
        <v/>
      </c>
      <c r="M59" s="2">
        <f>IF(ISNUMBER(SEARCH("SEPARA",UPPER(C59))),"NÃO","SIM")</f>
        <v/>
      </c>
      <c r="N59" s="2">
        <f>IFERROR(H59/K59,0)</f>
        <v/>
      </c>
      <c r="O59" s="2">
        <f>IF(M59="NÃO","EXCLUÍDO",IF(N59&lt;Premissas!$B$8,"&lt; 1,00",IF(N59&lt;Premissas!$B$9,"1,00 – 1,19",IF(N59&lt;Premissas!$B$10,"1,20 – 1,39",IF(N59&lt;Premissas!$B$11,"1,40 – 1,59",IF(N59&lt;Premissas!$B$12,"1,60 – 1,99","≥ 2,00"))))))</f>
        <v/>
      </c>
      <c r="P59" s="5">
        <f>IF(OR(M59="NÃO",N59&lt;Premissas!$B$8),Premissas!$B$13,IF(N59&lt;Premissas!$B$9,Premissas!$B$14,IF(N59&lt;Premissas!$B$10,Premissas!$B$15,IF(N59&lt;Premissas!$B$11,Premissas!$B$16,IF(N59&lt;Premissas!$B$12,Premissas!$B$17,Premissas!$B$18)))))</f>
        <v/>
      </c>
      <c r="Q59" s="5">
        <f>IFERROR(P59/Premissas!$B$4,0)</f>
        <v/>
      </c>
    </row>
    <row r="60">
      <c r="A60" s="2" t="n">
        <v>7</v>
      </c>
      <c r="B60" s="2" t="n">
        <v>409</v>
      </c>
      <c r="C60" s="2" t="inlineStr">
        <is>
          <t>CARREGAMENTO</t>
        </is>
      </c>
      <c r="D60" s="2" t="n">
        <v>4500946</v>
      </c>
      <c r="E60" s="2" t="inlineStr">
        <is>
          <t>Samuel Lopes Florencio</t>
        </is>
      </c>
      <c r="F60" s="2" t="n">
        <v>889</v>
      </c>
      <c r="G60" s="2" t="n">
        <v>13.99</v>
      </c>
      <c r="H60" s="2" t="n">
        <v>64</v>
      </c>
      <c r="I60" s="2" t="n">
        <v>24</v>
      </c>
      <c r="J60" s="2" t="inlineStr">
        <is>
          <t>GPA</t>
        </is>
      </c>
      <c r="K60" s="2">
        <f>IF(I60&lt;&gt;"",I60,IFERROR(INDEX(Base!$I:$I,MATCH(1,(Base!$C:$C=C60)*(Base!$I:$I&lt;&gt;""),0)),0))</f>
        <v/>
      </c>
      <c r="L60" s="2">
        <f>IF(AND(I60="",K60&gt;0),"SIM","NÃO")</f>
        <v/>
      </c>
      <c r="M60" s="2">
        <f>IF(ISNUMBER(SEARCH("SEPARA",UPPER(C60))),"NÃO","SIM")</f>
        <v/>
      </c>
      <c r="N60" s="2">
        <f>IFERROR(H60/K60,0)</f>
        <v/>
      </c>
      <c r="O60" s="2">
        <f>IF(M60="NÃO","EXCLUÍDO",IF(N60&lt;Premissas!$B$8,"&lt; 1,00",IF(N60&lt;Premissas!$B$9,"1,00 – 1,19",IF(N60&lt;Premissas!$B$10,"1,20 – 1,39",IF(N60&lt;Premissas!$B$11,"1,40 – 1,59",IF(N60&lt;Premissas!$B$12,"1,60 – 1,99","≥ 2,00"))))))</f>
        <v/>
      </c>
      <c r="P60" s="5">
        <f>IF(OR(M60="NÃO",N60&lt;Premissas!$B$8),Premissas!$B$13,IF(N60&lt;Premissas!$B$9,Premissas!$B$14,IF(N60&lt;Premissas!$B$10,Premissas!$B$15,IF(N60&lt;Premissas!$B$11,Premissas!$B$16,IF(N60&lt;Premissas!$B$12,Premissas!$B$17,Premissas!$B$18)))))</f>
        <v/>
      </c>
      <c r="Q60" s="5">
        <f>IFERROR(P60/Premissas!$B$4,0)</f>
        <v/>
      </c>
    </row>
    <row r="61">
      <c r="A61" s="2" t="n">
        <v>7</v>
      </c>
      <c r="B61" s="2" t="n">
        <v>409</v>
      </c>
      <c r="C61" s="2" t="inlineStr">
        <is>
          <t>SEPARACAO</t>
        </is>
      </c>
      <c r="D61" s="2" t="n">
        <v>4500946</v>
      </c>
      <c r="E61" s="2" t="inlineStr">
        <is>
          <t>Samuel Lopes Florencio</t>
        </is>
      </c>
      <c r="F61" s="2" t="n">
        <v>257</v>
      </c>
      <c r="G61" s="2" t="n">
        <v>2.29</v>
      </c>
      <c r="H61" s="2" t="n">
        <v>112</v>
      </c>
      <c r="I61" s="2" t="n">
        <v>105</v>
      </c>
      <c r="J61" s="2" t="inlineStr">
        <is>
          <t>GPA</t>
        </is>
      </c>
      <c r="K61" s="2">
        <f>IF(I61&lt;&gt;"",I61,IFERROR(INDEX(Base!$I:$I,MATCH(1,(Base!$C:$C=C61)*(Base!$I:$I&lt;&gt;""),0)),0))</f>
        <v/>
      </c>
      <c r="L61" s="2">
        <f>IF(AND(I61="",K61&gt;0),"SIM","NÃO")</f>
        <v/>
      </c>
      <c r="M61" s="2">
        <f>IF(ISNUMBER(SEARCH("SEPARA",UPPER(C61))),"NÃO","SIM")</f>
        <v/>
      </c>
      <c r="N61" s="2">
        <f>IFERROR(H61/K61,0)</f>
        <v/>
      </c>
      <c r="O61" s="2">
        <f>IF(M61="NÃO","EXCLUÍDO",IF(N61&lt;Premissas!$B$8,"&lt; 1,00",IF(N61&lt;Premissas!$B$9,"1,00 – 1,19",IF(N61&lt;Premissas!$B$10,"1,20 – 1,39",IF(N61&lt;Premissas!$B$11,"1,40 – 1,59",IF(N61&lt;Premissas!$B$12,"1,60 – 1,99","≥ 2,00"))))))</f>
        <v/>
      </c>
      <c r="P61" s="5">
        <f>IF(OR(M61="NÃO",N61&lt;Premissas!$B$8),Premissas!$B$13,IF(N61&lt;Premissas!$B$9,Premissas!$B$14,IF(N61&lt;Premissas!$B$10,Premissas!$B$15,IF(N61&lt;Premissas!$B$11,Premissas!$B$16,IF(N61&lt;Premissas!$B$12,Premissas!$B$17,Premissas!$B$18)))))</f>
        <v/>
      </c>
      <c r="Q61" s="5">
        <f>IFERROR(P61/Premissas!$B$4,0)</f>
        <v/>
      </c>
    </row>
    <row r="62">
      <c r="A62" s="2" t="n">
        <v>7</v>
      </c>
      <c r="B62" s="2" t="n">
        <v>409</v>
      </c>
      <c r="C62" s="2" t="inlineStr">
        <is>
          <t>PUXADA RECEB</t>
        </is>
      </c>
      <c r="D62" s="2" t="n">
        <v>4534450</v>
      </c>
      <c r="E62" s="2" t="inlineStr">
        <is>
          <t>Edeilson Batista da Cruz</t>
        </is>
      </c>
      <c r="F62" s="2" t="n">
        <v>81</v>
      </c>
      <c r="G62" s="2" t="n">
        <v>7.05</v>
      </c>
      <c r="H62" s="2" t="n">
        <v>11</v>
      </c>
      <c r="I62" s="2" t="n">
        <v>22</v>
      </c>
      <c r="J62" s="2" t="inlineStr">
        <is>
          <t>GPA</t>
        </is>
      </c>
      <c r="K62" s="2">
        <f>IF(I62&lt;&gt;"",I62,IFERROR(INDEX(Base!$I:$I,MATCH(1,(Base!$C:$C=C62)*(Base!$I:$I&lt;&gt;""),0)),0))</f>
        <v/>
      </c>
      <c r="L62" s="2">
        <f>IF(AND(I62="",K62&gt;0),"SIM","NÃO")</f>
        <v/>
      </c>
      <c r="M62" s="2">
        <f>IF(ISNUMBER(SEARCH("SEPARA",UPPER(C62))),"NÃO","SIM")</f>
        <v/>
      </c>
      <c r="N62" s="2">
        <f>IFERROR(H62/K62,0)</f>
        <v/>
      </c>
      <c r="O62" s="2">
        <f>IF(M62="NÃO","EXCLUÍDO",IF(N62&lt;Premissas!$B$8,"&lt; 1,00",IF(N62&lt;Premissas!$B$9,"1,00 – 1,19",IF(N62&lt;Premissas!$B$10,"1,20 – 1,39",IF(N62&lt;Premissas!$B$11,"1,40 – 1,59",IF(N62&lt;Premissas!$B$12,"1,60 – 1,99","≥ 2,00"))))))</f>
        <v/>
      </c>
      <c r="P62" s="5">
        <f>IF(OR(M62="NÃO",N62&lt;Premissas!$B$8),Premissas!$B$13,IF(N62&lt;Premissas!$B$9,Premissas!$B$14,IF(N62&lt;Premissas!$B$10,Premissas!$B$15,IF(N62&lt;Premissas!$B$11,Premissas!$B$16,IF(N62&lt;Premissas!$B$12,Premissas!$B$17,Premissas!$B$18)))))</f>
        <v/>
      </c>
      <c r="Q62" s="5">
        <f>IFERROR(P62/Premissas!$B$4,0)</f>
        <v/>
      </c>
    </row>
    <row r="63">
      <c r="A63" s="2" t="n">
        <v>7</v>
      </c>
      <c r="B63" s="2" t="n">
        <v>409</v>
      </c>
      <c r="C63" s="2" t="inlineStr">
        <is>
          <t>RECEBIMENTO</t>
        </is>
      </c>
      <c r="D63" s="2" t="n">
        <v>4534450</v>
      </c>
      <c r="E63" s="2" t="inlineStr">
        <is>
          <t>Edeilson Batista da Cruz</t>
        </is>
      </c>
      <c r="F63" s="2" t="n">
        <v>549</v>
      </c>
      <c r="G63" s="2" t="n">
        <v>20.04</v>
      </c>
      <c r="H63" s="2" t="n">
        <v>27</v>
      </c>
      <c r="I63" s="2" t="n">
        <v>25</v>
      </c>
      <c r="J63" s="2" t="inlineStr">
        <is>
          <t>GPA</t>
        </is>
      </c>
      <c r="K63" s="2">
        <f>IF(I63&lt;&gt;"",I63,IFERROR(INDEX(Base!$I:$I,MATCH(1,(Base!$C:$C=C63)*(Base!$I:$I&lt;&gt;""),0)),0))</f>
        <v/>
      </c>
      <c r="L63" s="2">
        <f>IF(AND(I63="",K63&gt;0),"SIM","NÃO")</f>
        <v/>
      </c>
      <c r="M63" s="2">
        <f>IF(ISNUMBER(SEARCH("SEPARA",UPPER(C63))),"NÃO","SIM")</f>
        <v/>
      </c>
      <c r="N63" s="2">
        <f>IFERROR(H63/K63,0)</f>
        <v/>
      </c>
      <c r="O63" s="2">
        <f>IF(M63="NÃO","EXCLUÍDO",IF(N63&lt;Premissas!$B$8,"&lt; 1,00",IF(N63&lt;Premissas!$B$9,"1,00 – 1,19",IF(N63&lt;Premissas!$B$10,"1,20 – 1,39",IF(N63&lt;Premissas!$B$11,"1,40 – 1,59",IF(N63&lt;Premissas!$B$12,"1,60 – 1,99","≥ 2,00"))))))</f>
        <v/>
      </c>
      <c r="P63" s="5">
        <f>IF(OR(M63="NÃO",N63&lt;Premissas!$B$8),Premissas!$B$13,IF(N63&lt;Premissas!$B$9,Premissas!$B$14,IF(N63&lt;Premissas!$B$10,Premissas!$B$15,IF(N63&lt;Premissas!$B$11,Premissas!$B$16,IF(N63&lt;Premissas!$B$12,Premissas!$B$17,Premissas!$B$18)))))</f>
        <v/>
      </c>
      <c r="Q63" s="5">
        <f>IFERROR(P63/Premissas!$B$4,0)</f>
        <v/>
      </c>
    </row>
    <row r="64">
      <c r="A64" s="2" t="n">
        <v>7</v>
      </c>
      <c r="B64" s="2" t="n">
        <v>409</v>
      </c>
      <c r="C64" s="2" t="inlineStr">
        <is>
          <t>SEPARACAO</t>
        </is>
      </c>
      <c r="D64" s="2" t="n">
        <v>4534450</v>
      </c>
      <c r="E64" s="2" t="inlineStr">
        <is>
          <t>Edeilson Batista da Cruz</t>
        </is>
      </c>
      <c r="F64" s="2" t="n">
        <v>769</v>
      </c>
      <c r="G64" s="2" t="n">
        <v>10.24</v>
      </c>
      <c r="H64" s="2" t="n">
        <v>75</v>
      </c>
      <c r="I64" s="2" t="n">
        <v>105</v>
      </c>
      <c r="J64" s="2" t="inlineStr">
        <is>
          <t>GPA</t>
        </is>
      </c>
      <c r="K64" s="2">
        <f>IF(I64&lt;&gt;"",I64,IFERROR(INDEX(Base!$I:$I,MATCH(1,(Base!$C:$C=C64)*(Base!$I:$I&lt;&gt;""),0)),0))</f>
        <v/>
      </c>
      <c r="L64" s="2">
        <f>IF(AND(I64="",K64&gt;0),"SIM","NÃO")</f>
        <v/>
      </c>
      <c r="M64" s="2">
        <f>IF(ISNUMBER(SEARCH("SEPARA",UPPER(C64))),"NÃO","SIM")</f>
        <v/>
      </c>
      <c r="N64" s="2">
        <f>IFERROR(H64/K64,0)</f>
        <v/>
      </c>
      <c r="O64" s="2">
        <f>IF(M64="NÃO","EXCLUÍDO",IF(N64&lt;Premissas!$B$8,"&lt; 1,00",IF(N64&lt;Premissas!$B$9,"1,00 – 1,19",IF(N64&lt;Premissas!$B$10,"1,20 – 1,39",IF(N64&lt;Premissas!$B$11,"1,40 – 1,59",IF(N64&lt;Premissas!$B$12,"1,60 – 1,99","≥ 2,00"))))))</f>
        <v/>
      </c>
      <c r="P64" s="5">
        <f>IF(OR(M64="NÃO",N64&lt;Premissas!$B$8),Premissas!$B$13,IF(N64&lt;Premissas!$B$9,Premissas!$B$14,IF(N64&lt;Premissas!$B$10,Premissas!$B$15,IF(N64&lt;Premissas!$B$11,Premissas!$B$16,IF(N64&lt;Premissas!$B$12,Premissas!$B$17,Premissas!$B$18)))))</f>
        <v/>
      </c>
      <c r="Q64" s="5">
        <f>IFERROR(P64/Premissas!$B$4,0)</f>
        <v/>
      </c>
    </row>
    <row r="65">
      <c r="A65" s="2" t="n">
        <v>7</v>
      </c>
      <c r="B65" s="2" t="n">
        <v>409</v>
      </c>
      <c r="C65" s="2" t="inlineStr">
        <is>
          <t>CARREGAMENTO</t>
        </is>
      </c>
      <c r="D65" s="2" t="n">
        <v>4546245</v>
      </c>
      <c r="E65" s="2" t="inlineStr">
        <is>
          <t>Gilmar De Souza Rodrigues</t>
        </is>
      </c>
      <c r="F65" s="2" t="n">
        <v>223</v>
      </c>
      <c r="G65" s="2" t="n">
        <v>6.72</v>
      </c>
      <c r="H65" s="2" t="n">
        <v>33</v>
      </c>
      <c r="I65" s="2" t="n">
        <v>24</v>
      </c>
      <c r="J65" s="2" t="inlineStr">
        <is>
          <t>GPA</t>
        </is>
      </c>
      <c r="K65" s="2">
        <f>IF(I65&lt;&gt;"",I65,IFERROR(INDEX(Base!$I:$I,MATCH(1,(Base!$C:$C=C65)*(Base!$I:$I&lt;&gt;""),0)),0))</f>
        <v/>
      </c>
      <c r="L65" s="2">
        <f>IF(AND(I65="",K65&gt;0),"SIM","NÃO")</f>
        <v/>
      </c>
      <c r="M65" s="2">
        <f>IF(ISNUMBER(SEARCH("SEPARA",UPPER(C65))),"NÃO","SIM")</f>
        <v/>
      </c>
      <c r="N65" s="2">
        <f>IFERROR(H65/K65,0)</f>
        <v/>
      </c>
      <c r="O65" s="2">
        <f>IF(M65="NÃO","EXCLUÍDO",IF(N65&lt;Premissas!$B$8,"&lt; 1,00",IF(N65&lt;Premissas!$B$9,"1,00 – 1,19",IF(N65&lt;Premissas!$B$10,"1,20 – 1,39",IF(N65&lt;Premissas!$B$11,"1,40 – 1,59",IF(N65&lt;Premissas!$B$12,"1,60 – 1,99","≥ 2,00"))))))</f>
        <v/>
      </c>
      <c r="P65" s="5">
        <f>IF(OR(M65="NÃO",N65&lt;Premissas!$B$8),Premissas!$B$13,IF(N65&lt;Premissas!$B$9,Premissas!$B$14,IF(N65&lt;Premissas!$B$10,Premissas!$B$15,IF(N65&lt;Premissas!$B$11,Premissas!$B$16,IF(N65&lt;Premissas!$B$12,Premissas!$B$17,Premissas!$B$18)))))</f>
        <v/>
      </c>
      <c r="Q65" s="5">
        <f>IFERROR(P65/Premissas!$B$4,0)</f>
        <v/>
      </c>
    </row>
    <row r="66">
      <c r="A66" s="2" t="n">
        <v>7</v>
      </c>
      <c r="B66" s="2" t="n">
        <v>409</v>
      </c>
      <c r="C66" s="2" t="inlineStr">
        <is>
          <t>SEPARACAO</t>
        </is>
      </c>
      <c r="D66" s="2" t="n">
        <v>4546245</v>
      </c>
      <c r="E66" s="2" t="inlineStr">
        <is>
          <t>Gilmar De Souza Rodrigues</t>
        </is>
      </c>
      <c r="F66" s="2" t="n">
        <v>1344</v>
      </c>
      <c r="G66" s="2" t="n">
        <v>19.67</v>
      </c>
      <c r="H66" s="2" t="n">
        <v>68</v>
      </c>
      <c r="I66" s="2" t="n">
        <v>105</v>
      </c>
      <c r="J66" s="2" t="inlineStr">
        <is>
          <t>GPA</t>
        </is>
      </c>
      <c r="K66" s="2">
        <f>IF(I66&lt;&gt;"",I66,IFERROR(INDEX(Base!$I:$I,MATCH(1,(Base!$C:$C=C66)*(Base!$I:$I&lt;&gt;""),0)),0))</f>
        <v/>
      </c>
      <c r="L66" s="2">
        <f>IF(AND(I66="",K66&gt;0),"SIM","NÃO")</f>
        <v/>
      </c>
      <c r="M66" s="2">
        <f>IF(ISNUMBER(SEARCH("SEPARA",UPPER(C66))),"NÃO","SIM")</f>
        <v/>
      </c>
      <c r="N66" s="2">
        <f>IFERROR(H66/K66,0)</f>
        <v/>
      </c>
      <c r="O66" s="2">
        <f>IF(M66="NÃO","EXCLUÍDO",IF(N66&lt;Premissas!$B$8,"&lt; 1,00",IF(N66&lt;Premissas!$B$9,"1,00 – 1,19",IF(N66&lt;Premissas!$B$10,"1,20 – 1,39",IF(N66&lt;Premissas!$B$11,"1,40 – 1,59",IF(N66&lt;Premissas!$B$12,"1,60 – 1,99","≥ 2,00"))))))</f>
        <v/>
      </c>
      <c r="P66" s="5">
        <f>IF(OR(M66="NÃO",N66&lt;Premissas!$B$8),Premissas!$B$13,IF(N66&lt;Premissas!$B$9,Premissas!$B$14,IF(N66&lt;Premissas!$B$10,Premissas!$B$15,IF(N66&lt;Premissas!$B$11,Premissas!$B$16,IF(N66&lt;Premissas!$B$12,Premissas!$B$17,Premissas!$B$18)))))</f>
        <v/>
      </c>
      <c r="Q66" s="5">
        <f>IFERROR(P66/Premissas!$B$4,0)</f>
        <v/>
      </c>
    </row>
    <row r="67">
      <c r="A67" s="2" t="n">
        <v>7</v>
      </c>
      <c r="B67" s="2" t="n">
        <v>409</v>
      </c>
      <c r="C67" s="2" t="inlineStr">
        <is>
          <t>ATIVIDADE OP. EMP.</t>
        </is>
      </c>
      <c r="D67" s="2" t="n">
        <v>4547128</v>
      </c>
      <c r="E67" s="2" t="inlineStr">
        <is>
          <t>Rafael Alves Da Silva</t>
        </is>
      </c>
      <c r="F67" s="2" t="n">
        <v>71</v>
      </c>
      <c r="G67" s="2" t="n">
        <v>2.84</v>
      </c>
      <c r="H67" s="2" t="n">
        <v>25</v>
      </c>
      <c r="I67" s="2" t="n">
        <v>25</v>
      </c>
      <c r="J67" s="2" t="inlineStr">
        <is>
          <t>GPA</t>
        </is>
      </c>
      <c r="K67" s="2">
        <f>IF(I67&lt;&gt;"",I67,IFERROR(INDEX(Base!$I:$I,MATCH(1,(Base!$C:$C=C67)*(Base!$I:$I&lt;&gt;""),0)),0))</f>
        <v/>
      </c>
      <c r="L67" s="2">
        <f>IF(AND(I67="",K67&gt;0),"SIM","NÃO")</f>
        <v/>
      </c>
      <c r="M67" s="2">
        <f>IF(ISNUMBER(SEARCH("SEPARA",UPPER(C67))),"NÃO","SIM")</f>
        <v/>
      </c>
      <c r="N67" s="2">
        <f>IFERROR(H67/K67,0)</f>
        <v/>
      </c>
      <c r="O67" s="2">
        <f>IF(M67="NÃO","EXCLUÍDO",IF(N67&lt;Premissas!$B$8,"&lt; 1,00",IF(N67&lt;Premissas!$B$9,"1,00 – 1,19",IF(N67&lt;Premissas!$B$10,"1,20 – 1,39",IF(N67&lt;Premissas!$B$11,"1,40 – 1,59",IF(N67&lt;Premissas!$B$12,"1,60 – 1,99","≥ 2,00"))))))</f>
        <v/>
      </c>
      <c r="P67" s="5">
        <f>IF(OR(M67="NÃO",N67&lt;Premissas!$B$8),Premissas!$B$13,IF(N67&lt;Premissas!$B$9,Premissas!$B$14,IF(N67&lt;Premissas!$B$10,Premissas!$B$15,IF(N67&lt;Premissas!$B$11,Premissas!$B$16,IF(N67&lt;Premissas!$B$12,Premissas!$B$17,Premissas!$B$18)))))</f>
        <v/>
      </c>
      <c r="Q67" s="5">
        <f>IFERROR(P67/Premissas!$B$4,0)</f>
        <v/>
      </c>
    </row>
    <row r="68">
      <c r="A68" s="2" t="n">
        <v>7</v>
      </c>
      <c r="B68" s="2" t="n">
        <v>409</v>
      </c>
      <c r="C68" s="2" t="inlineStr">
        <is>
          <t>CARREGAMENTO</t>
        </is>
      </c>
      <c r="D68" s="2" t="n">
        <v>4567633</v>
      </c>
      <c r="E68" s="2" t="inlineStr">
        <is>
          <t>Vinicius Oliveira Muniz</t>
        </is>
      </c>
      <c r="F68" s="2" t="n">
        <v>6</v>
      </c>
      <c r="G68" s="2" t="n">
        <v>2.34</v>
      </c>
      <c r="H68" s="2" t="n">
        <v>3</v>
      </c>
      <c r="I68" s="2" t="n">
        <v>24</v>
      </c>
      <c r="J68" s="2" t="inlineStr">
        <is>
          <t>GPA</t>
        </is>
      </c>
      <c r="K68" s="2">
        <f>IF(I68&lt;&gt;"",I68,IFERROR(INDEX(Base!$I:$I,MATCH(1,(Base!$C:$C=C68)*(Base!$I:$I&lt;&gt;""),0)),0))</f>
        <v/>
      </c>
      <c r="L68" s="2">
        <f>IF(AND(I68="",K68&gt;0),"SIM","NÃO")</f>
        <v/>
      </c>
      <c r="M68" s="2">
        <f>IF(ISNUMBER(SEARCH("SEPARA",UPPER(C68))),"NÃO","SIM")</f>
        <v/>
      </c>
      <c r="N68" s="2">
        <f>IFERROR(H68/K68,0)</f>
        <v/>
      </c>
      <c r="O68" s="2">
        <f>IF(M68="NÃO","EXCLUÍDO",IF(N68&lt;Premissas!$B$8,"&lt; 1,00",IF(N68&lt;Premissas!$B$9,"1,00 – 1,19",IF(N68&lt;Premissas!$B$10,"1,20 – 1,39",IF(N68&lt;Premissas!$B$11,"1,40 – 1,59",IF(N68&lt;Premissas!$B$12,"1,60 – 1,99","≥ 2,00"))))))</f>
        <v/>
      </c>
      <c r="P68" s="5">
        <f>IF(OR(M68="NÃO",N68&lt;Premissas!$B$8),Premissas!$B$13,IF(N68&lt;Premissas!$B$9,Premissas!$B$14,IF(N68&lt;Premissas!$B$10,Premissas!$B$15,IF(N68&lt;Premissas!$B$11,Premissas!$B$16,IF(N68&lt;Premissas!$B$12,Premissas!$B$17,Premissas!$B$18)))))</f>
        <v/>
      </c>
      <c r="Q68" s="5">
        <f>IFERROR(P68/Premissas!$B$4,0)</f>
        <v/>
      </c>
    </row>
    <row r="69">
      <c r="A69" s="2" t="n">
        <v>7</v>
      </c>
      <c r="B69" s="2" t="n">
        <v>409</v>
      </c>
      <c r="C69" s="2" t="inlineStr">
        <is>
          <t>PUXADA RECEB</t>
        </is>
      </c>
      <c r="D69" s="2" t="n">
        <v>4567633</v>
      </c>
      <c r="E69" s="2" t="inlineStr">
        <is>
          <t>Vinicius Oliveira Muniz</t>
        </is>
      </c>
      <c r="F69" s="2" t="n">
        <v>442</v>
      </c>
      <c r="G69" s="2" t="n">
        <v>10.77</v>
      </c>
      <c r="H69" s="2" t="n">
        <v>41</v>
      </c>
      <c r="I69" s="2" t="n">
        <v>22</v>
      </c>
      <c r="J69" s="2" t="inlineStr">
        <is>
          <t>GPA</t>
        </is>
      </c>
      <c r="K69" s="2">
        <f>IF(I69&lt;&gt;"",I69,IFERROR(INDEX(Base!$I:$I,MATCH(1,(Base!$C:$C=C69)*(Base!$I:$I&lt;&gt;""),0)),0))</f>
        <v/>
      </c>
      <c r="L69" s="2">
        <f>IF(AND(I69="",K69&gt;0),"SIM","NÃO")</f>
        <v/>
      </c>
      <c r="M69" s="2">
        <f>IF(ISNUMBER(SEARCH("SEPARA",UPPER(C69))),"NÃO","SIM")</f>
        <v/>
      </c>
      <c r="N69" s="2">
        <f>IFERROR(H69/K69,0)</f>
        <v/>
      </c>
      <c r="O69" s="2">
        <f>IF(M69="NÃO","EXCLUÍDO",IF(N69&lt;Premissas!$B$8,"&lt; 1,00",IF(N69&lt;Premissas!$B$9,"1,00 – 1,19",IF(N69&lt;Premissas!$B$10,"1,20 – 1,39",IF(N69&lt;Premissas!$B$11,"1,40 – 1,59",IF(N69&lt;Premissas!$B$12,"1,60 – 1,99","≥ 2,00"))))))</f>
        <v/>
      </c>
      <c r="P69" s="5">
        <f>IF(OR(M69="NÃO",N69&lt;Premissas!$B$8),Premissas!$B$13,IF(N69&lt;Premissas!$B$9,Premissas!$B$14,IF(N69&lt;Premissas!$B$10,Premissas!$B$15,IF(N69&lt;Premissas!$B$11,Premissas!$B$16,IF(N69&lt;Premissas!$B$12,Premissas!$B$17,Premissas!$B$18)))))</f>
        <v/>
      </c>
      <c r="Q69" s="5">
        <f>IFERROR(P69/Premissas!$B$4,0)</f>
        <v/>
      </c>
    </row>
    <row r="70">
      <c r="A70" s="2" t="n">
        <v>7</v>
      </c>
      <c r="B70" s="2" t="n">
        <v>409</v>
      </c>
      <c r="C70" s="2" t="inlineStr">
        <is>
          <t>RECEBIMENTO</t>
        </is>
      </c>
      <c r="D70" s="2" t="n">
        <v>4567633</v>
      </c>
      <c r="E70" s="2" t="inlineStr">
        <is>
          <t>Vinicius Oliveira Muniz</t>
        </is>
      </c>
      <c r="F70" s="2" t="n">
        <v>94</v>
      </c>
      <c r="G70" s="2" t="n">
        <v>2.47</v>
      </c>
      <c r="H70" s="2" t="n">
        <v>38</v>
      </c>
      <c r="I70" s="2" t="n">
        <v>25</v>
      </c>
      <c r="J70" s="2" t="inlineStr">
        <is>
          <t>GPA</t>
        </is>
      </c>
      <c r="K70" s="2">
        <f>IF(I70&lt;&gt;"",I70,IFERROR(INDEX(Base!$I:$I,MATCH(1,(Base!$C:$C=C70)*(Base!$I:$I&lt;&gt;""),0)),0))</f>
        <v/>
      </c>
      <c r="L70" s="2">
        <f>IF(AND(I70="",K70&gt;0),"SIM","NÃO")</f>
        <v/>
      </c>
      <c r="M70" s="2">
        <f>IF(ISNUMBER(SEARCH("SEPARA",UPPER(C70))),"NÃO","SIM")</f>
        <v/>
      </c>
      <c r="N70" s="2">
        <f>IFERROR(H70/K70,0)</f>
        <v/>
      </c>
      <c r="O70" s="2">
        <f>IF(M70="NÃO","EXCLUÍDO",IF(N70&lt;Premissas!$B$8,"&lt; 1,00",IF(N70&lt;Premissas!$B$9,"1,00 – 1,19",IF(N70&lt;Premissas!$B$10,"1,20 – 1,39",IF(N70&lt;Premissas!$B$11,"1,40 – 1,59",IF(N70&lt;Premissas!$B$12,"1,60 – 1,99","≥ 2,00"))))))</f>
        <v/>
      </c>
      <c r="P70" s="5">
        <f>IF(OR(M70="NÃO",N70&lt;Premissas!$B$8),Premissas!$B$13,IF(N70&lt;Premissas!$B$9,Premissas!$B$14,IF(N70&lt;Premissas!$B$10,Premissas!$B$15,IF(N70&lt;Premissas!$B$11,Premissas!$B$16,IF(N70&lt;Premissas!$B$12,Premissas!$B$17,Premissas!$B$18)))))</f>
        <v/>
      </c>
      <c r="Q70" s="5">
        <f>IFERROR(P70/Premissas!$B$4,0)</f>
        <v/>
      </c>
    </row>
    <row r="71">
      <c r="A71" s="2" t="n">
        <v>7</v>
      </c>
      <c r="B71" s="2" t="n">
        <v>409</v>
      </c>
      <c r="C71" s="2" t="inlineStr">
        <is>
          <t>SEPARACAO</t>
        </is>
      </c>
      <c r="D71" s="2" t="n">
        <v>4567633</v>
      </c>
      <c r="E71" s="2" t="inlineStr">
        <is>
          <t>Vinicius Oliveira Muniz</t>
        </is>
      </c>
      <c r="F71" s="2" t="n">
        <v>1419</v>
      </c>
      <c r="G71" s="2" t="n">
        <v>22.66</v>
      </c>
      <c r="H71" s="2" t="n">
        <v>63</v>
      </c>
      <c r="I71" s="2" t="n">
        <v>105</v>
      </c>
      <c r="J71" s="2" t="inlineStr">
        <is>
          <t>GPA</t>
        </is>
      </c>
      <c r="K71" s="2">
        <f>IF(I71&lt;&gt;"",I71,IFERROR(INDEX(Base!$I:$I,MATCH(1,(Base!$C:$C=C71)*(Base!$I:$I&lt;&gt;""),0)),0))</f>
        <v/>
      </c>
      <c r="L71" s="2">
        <f>IF(AND(I71="",K71&gt;0),"SIM","NÃO")</f>
        <v/>
      </c>
      <c r="M71" s="2">
        <f>IF(ISNUMBER(SEARCH("SEPARA",UPPER(C71))),"NÃO","SIM")</f>
        <v/>
      </c>
      <c r="N71" s="2">
        <f>IFERROR(H71/K71,0)</f>
        <v/>
      </c>
      <c r="O71" s="2">
        <f>IF(M71="NÃO","EXCLUÍDO",IF(N71&lt;Premissas!$B$8,"&lt; 1,00",IF(N71&lt;Premissas!$B$9,"1,00 – 1,19",IF(N71&lt;Premissas!$B$10,"1,20 – 1,39",IF(N71&lt;Premissas!$B$11,"1,40 – 1,59",IF(N71&lt;Premissas!$B$12,"1,60 – 1,99","≥ 2,00"))))))</f>
        <v/>
      </c>
      <c r="P71" s="5">
        <f>IF(OR(M71="NÃO",N71&lt;Premissas!$B$8),Premissas!$B$13,IF(N71&lt;Premissas!$B$9,Premissas!$B$14,IF(N71&lt;Premissas!$B$10,Premissas!$B$15,IF(N71&lt;Premissas!$B$11,Premissas!$B$16,IF(N71&lt;Premissas!$B$12,Premissas!$B$17,Premissas!$B$18)))))</f>
        <v/>
      </c>
      <c r="Q71" s="5">
        <f>IFERROR(P71/Premissas!$B$4,0)</f>
        <v/>
      </c>
    </row>
    <row r="72">
      <c r="A72" s="2" t="n">
        <v>7</v>
      </c>
      <c r="B72" s="2" t="n">
        <v>409</v>
      </c>
      <c r="C72" s="2" t="inlineStr">
        <is>
          <t>PUXADA RECEB</t>
        </is>
      </c>
      <c r="D72" s="2" t="n">
        <v>491277</v>
      </c>
      <c r="E72" s="2" t="inlineStr">
        <is>
          <t>Allan Chaves Da Cruz Da Rocha</t>
        </is>
      </c>
      <c r="F72" s="2" t="n">
        <v>2</v>
      </c>
      <c r="G72" s="2" t="n">
        <v>0.72</v>
      </c>
      <c r="H72" s="2" t="n">
        <v>3</v>
      </c>
      <c r="I72" s="2" t="n">
        <v>22</v>
      </c>
      <c r="J72" s="2" t="inlineStr">
        <is>
          <t>GPA</t>
        </is>
      </c>
      <c r="K72" s="2">
        <f>IF(I72&lt;&gt;"",I72,IFERROR(INDEX(Base!$I:$I,MATCH(1,(Base!$C:$C=C72)*(Base!$I:$I&lt;&gt;""),0)),0))</f>
        <v/>
      </c>
      <c r="L72" s="2">
        <f>IF(AND(I72="",K72&gt;0),"SIM","NÃO")</f>
        <v/>
      </c>
      <c r="M72" s="2">
        <f>IF(ISNUMBER(SEARCH("SEPARA",UPPER(C72))),"NÃO","SIM")</f>
        <v/>
      </c>
      <c r="N72" s="2">
        <f>IFERROR(H72/K72,0)</f>
        <v/>
      </c>
      <c r="O72" s="2">
        <f>IF(M72="NÃO","EXCLUÍDO",IF(N72&lt;Premissas!$B$8,"&lt; 1,00",IF(N72&lt;Premissas!$B$9,"1,00 – 1,19",IF(N72&lt;Premissas!$B$10,"1,20 – 1,39",IF(N72&lt;Premissas!$B$11,"1,40 – 1,59",IF(N72&lt;Premissas!$B$12,"1,60 – 1,99","≥ 2,00"))))))</f>
        <v/>
      </c>
      <c r="P72" s="5">
        <f>IF(OR(M72="NÃO",N72&lt;Premissas!$B$8),Premissas!$B$13,IF(N72&lt;Premissas!$B$9,Premissas!$B$14,IF(N72&lt;Premissas!$B$10,Premissas!$B$15,IF(N72&lt;Premissas!$B$11,Premissas!$B$16,IF(N72&lt;Premissas!$B$12,Premissas!$B$17,Premissas!$B$18)))))</f>
        <v/>
      </c>
      <c r="Q72" s="5">
        <f>IFERROR(P72/Premissas!$B$4,0)</f>
        <v/>
      </c>
    </row>
    <row r="73">
      <c r="A73" s="2" t="n">
        <v>7</v>
      </c>
      <c r="B73" s="2" t="n">
        <v>409</v>
      </c>
      <c r="C73" s="2" t="inlineStr">
        <is>
          <t>RECEBIMENTO</t>
        </is>
      </c>
      <c r="D73" s="2" t="n">
        <v>491277</v>
      </c>
      <c r="E73" s="2" t="inlineStr">
        <is>
          <t>Allan Chaves Da Cruz Da Rocha</t>
        </is>
      </c>
      <c r="F73" s="2" t="n">
        <v>1</v>
      </c>
      <c r="G73" s="2" t="n">
        <v>1.7</v>
      </c>
      <c r="H73" s="2" t="n">
        <v>1</v>
      </c>
      <c r="I73" s="2" t="n">
        <v>25</v>
      </c>
      <c r="J73" s="2" t="inlineStr">
        <is>
          <t>GPA</t>
        </is>
      </c>
      <c r="K73" s="2">
        <f>IF(I73&lt;&gt;"",I73,IFERROR(INDEX(Base!$I:$I,MATCH(1,(Base!$C:$C=C73)*(Base!$I:$I&lt;&gt;""),0)),0))</f>
        <v/>
      </c>
      <c r="L73" s="2">
        <f>IF(AND(I73="",K73&gt;0),"SIM","NÃO")</f>
        <v/>
      </c>
      <c r="M73" s="2">
        <f>IF(ISNUMBER(SEARCH("SEPARA",UPPER(C73))),"NÃO","SIM")</f>
        <v/>
      </c>
      <c r="N73" s="2">
        <f>IFERROR(H73/K73,0)</f>
        <v/>
      </c>
      <c r="O73" s="2">
        <f>IF(M73="NÃO","EXCLUÍDO",IF(N73&lt;Premissas!$B$8,"&lt; 1,00",IF(N73&lt;Premissas!$B$9,"1,00 – 1,19",IF(N73&lt;Premissas!$B$10,"1,20 – 1,39",IF(N73&lt;Premissas!$B$11,"1,40 – 1,59",IF(N73&lt;Premissas!$B$12,"1,60 – 1,99","≥ 2,00"))))))</f>
        <v/>
      </c>
      <c r="P73" s="5">
        <f>IF(OR(M73="NÃO",N73&lt;Premissas!$B$8),Premissas!$B$13,IF(N73&lt;Premissas!$B$9,Premissas!$B$14,IF(N73&lt;Premissas!$B$10,Premissas!$B$15,IF(N73&lt;Premissas!$B$11,Premissas!$B$16,IF(N73&lt;Premissas!$B$12,Premissas!$B$17,Premissas!$B$18)))))</f>
        <v/>
      </c>
      <c r="Q73" s="5">
        <f>IFERROR(P73/Premissas!$B$4,0)</f>
        <v/>
      </c>
    </row>
    <row r="74">
      <c r="A74" s="2" t="n">
        <v>7</v>
      </c>
      <c r="B74" s="2" t="n">
        <v>409</v>
      </c>
      <c r="C74" s="2" t="inlineStr">
        <is>
          <t>PUXADA RECEB</t>
        </is>
      </c>
      <c r="D74" s="2" t="n">
        <v>5027608</v>
      </c>
      <c r="E74" s="2" t="inlineStr">
        <is>
          <t>Douglas Lima da Silva</t>
        </is>
      </c>
      <c r="F74" s="2" t="n">
        <v>304</v>
      </c>
      <c r="G74" s="2" t="n">
        <v>20.28</v>
      </c>
      <c r="H74" s="2" t="n">
        <v>15</v>
      </c>
      <c r="I74" s="2" t="n">
        <v>22</v>
      </c>
      <c r="J74" s="2" t="inlineStr">
        <is>
          <t>GPA</t>
        </is>
      </c>
      <c r="K74" s="2">
        <f>IF(I74&lt;&gt;"",I74,IFERROR(INDEX(Base!$I:$I,MATCH(1,(Base!$C:$C=C74)*(Base!$I:$I&lt;&gt;""),0)),0))</f>
        <v/>
      </c>
      <c r="L74" s="2">
        <f>IF(AND(I74="",K74&gt;0),"SIM","NÃO")</f>
        <v/>
      </c>
      <c r="M74" s="2">
        <f>IF(ISNUMBER(SEARCH("SEPARA",UPPER(C74))),"NÃO","SIM")</f>
        <v/>
      </c>
      <c r="N74" s="2">
        <f>IFERROR(H74/K74,0)</f>
        <v/>
      </c>
      <c r="O74" s="2">
        <f>IF(M74="NÃO","EXCLUÍDO",IF(N74&lt;Premissas!$B$8,"&lt; 1,00",IF(N74&lt;Premissas!$B$9,"1,00 – 1,19",IF(N74&lt;Premissas!$B$10,"1,20 – 1,39",IF(N74&lt;Premissas!$B$11,"1,40 – 1,59",IF(N74&lt;Premissas!$B$12,"1,60 – 1,99","≥ 2,00"))))))</f>
        <v/>
      </c>
      <c r="P74" s="5">
        <f>IF(OR(M74="NÃO",N74&lt;Premissas!$B$8),Premissas!$B$13,IF(N74&lt;Premissas!$B$9,Premissas!$B$14,IF(N74&lt;Premissas!$B$10,Premissas!$B$15,IF(N74&lt;Premissas!$B$11,Premissas!$B$16,IF(N74&lt;Premissas!$B$12,Premissas!$B$17,Premissas!$B$18)))))</f>
        <v/>
      </c>
      <c r="Q74" s="5">
        <f>IFERROR(P74/Premissas!$B$4,0)</f>
        <v/>
      </c>
    </row>
    <row r="75">
      <c r="A75" s="2" t="n">
        <v>7</v>
      </c>
      <c r="B75" s="2" t="n">
        <v>409</v>
      </c>
      <c r="C75" s="2" t="inlineStr">
        <is>
          <t>PUXADA RECEB</t>
        </is>
      </c>
      <c r="D75" s="2" t="n">
        <v>5040612</v>
      </c>
      <c r="E75" s="2" t="inlineStr">
        <is>
          <t>Alexsandro Mois? dos Santos</t>
        </is>
      </c>
      <c r="F75" s="2" t="n">
        <v>43</v>
      </c>
      <c r="G75" s="2" t="n">
        <v>4.71</v>
      </c>
      <c r="H75" s="2" t="n">
        <v>9</v>
      </c>
      <c r="I75" s="2" t="n">
        <v>22</v>
      </c>
      <c r="J75" s="2" t="inlineStr">
        <is>
          <t>GPA</t>
        </is>
      </c>
      <c r="K75" s="2">
        <f>IF(I75&lt;&gt;"",I75,IFERROR(INDEX(Base!$I:$I,MATCH(1,(Base!$C:$C=C75)*(Base!$I:$I&lt;&gt;""),0)),0))</f>
        <v/>
      </c>
      <c r="L75" s="2">
        <f>IF(AND(I75="",K75&gt;0),"SIM","NÃO")</f>
        <v/>
      </c>
      <c r="M75" s="2">
        <f>IF(ISNUMBER(SEARCH("SEPARA",UPPER(C75))),"NÃO","SIM")</f>
        <v/>
      </c>
      <c r="N75" s="2">
        <f>IFERROR(H75/K75,0)</f>
        <v/>
      </c>
      <c r="O75" s="2">
        <f>IF(M75="NÃO","EXCLUÍDO",IF(N75&lt;Premissas!$B$8,"&lt; 1,00",IF(N75&lt;Premissas!$B$9,"1,00 – 1,19",IF(N75&lt;Premissas!$B$10,"1,20 – 1,39",IF(N75&lt;Premissas!$B$11,"1,40 – 1,59",IF(N75&lt;Premissas!$B$12,"1,60 – 1,99","≥ 2,00"))))))</f>
        <v/>
      </c>
      <c r="P75" s="5">
        <f>IF(OR(M75="NÃO",N75&lt;Premissas!$B$8),Premissas!$B$13,IF(N75&lt;Premissas!$B$9,Premissas!$B$14,IF(N75&lt;Premissas!$B$10,Premissas!$B$15,IF(N75&lt;Premissas!$B$11,Premissas!$B$16,IF(N75&lt;Premissas!$B$12,Premissas!$B$17,Premissas!$B$18)))))</f>
        <v/>
      </c>
      <c r="Q75" s="5">
        <f>IFERROR(P75/Premissas!$B$4,0)</f>
        <v/>
      </c>
    </row>
    <row r="76">
      <c r="A76" s="2" t="n">
        <v>7</v>
      </c>
      <c r="B76" s="2" t="n">
        <v>409</v>
      </c>
      <c r="C76" s="2" t="inlineStr">
        <is>
          <t>RECEBIMENTO</t>
        </is>
      </c>
      <c r="D76" s="2" t="n">
        <v>5040612</v>
      </c>
      <c r="E76" s="2" t="inlineStr">
        <is>
          <t>Alexsandro Mois? dos Santos</t>
        </is>
      </c>
      <c r="F76" s="2" t="n">
        <v>135</v>
      </c>
      <c r="G76" s="2" t="n">
        <v>4.35</v>
      </c>
      <c r="H76" s="2" t="n">
        <v>31</v>
      </c>
      <c r="I76" s="2" t="n">
        <v>25</v>
      </c>
      <c r="J76" s="2" t="inlineStr">
        <is>
          <t>GPA</t>
        </is>
      </c>
      <c r="K76" s="2">
        <f>IF(I76&lt;&gt;"",I76,IFERROR(INDEX(Base!$I:$I,MATCH(1,(Base!$C:$C=C76)*(Base!$I:$I&lt;&gt;""),0)),0))</f>
        <v/>
      </c>
      <c r="L76" s="2">
        <f>IF(AND(I76="",K76&gt;0),"SIM","NÃO")</f>
        <v/>
      </c>
      <c r="M76" s="2">
        <f>IF(ISNUMBER(SEARCH("SEPARA",UPPER(C76))),"NÃO","SIM")</f>
        <v/>
      </c>
      <c r="N76" s="2">
        <f>IFERROR(H76/K76,0)</f>
        <v/>
      </c>
      <c r="O76" s="2">
        <f>IF(M76="NÃO","EXCLUÍDO",IF(N76&lt;Premissas!$B$8,"&lt; 1,00",IF(N76&lt;Premissas!$B$9,"1,00 – 1,19",IF(N76&lt;Premissas!$B$10,"1,20 – 1,39",IF(N76&lt;Premissas!$B$11,"1,40 – 1,59",IF(N76&lt;Premissas!$B$12,"1,60 – 1,99","≥ 2,00"))))))</f>
        <v/>
      </c>
      <c r="P76" s="5">
        <f>IF(OR(M76="NÃO",N76&lt;Premissas!$B$8),Premissas!$B$13,IF(N76&lt;Premissas!$B$9,Premissas!$B$14,IF(N76&lt;Premissas!$B$10,Premissas!$B$15,IF(N76&lt;Premissas!$B$11,Premissas!$B$16,IF(N76&lt;Premissas!$B$12,Premissas!$B$17,Premissas!$B$18)))))</f>
        <v/>
      </c>
      <c r="Q76" s="5">
        <f>IFERROR(P76/Premissas!$B$4,0)</f>
        <v/>
      </c>
    </row>
    <row r="77">
      <c r="A77" s="2" t="n">
        <v>7</v>
      </c>
      <c r="B77" s="2" t="n">
        <v>409</v>
      </c>
      <c r="C77" s="2" t="inlineStr">
        <is>
          <t>PUXADA RECEB</t>
        </is>
      </c>
      <c r="D77" s="2" t="n">
        <v>508667</v>
      </c>
      <c r="E77" s="2" t="inlineStr">
        <is>
          <t>Luis Dos Santos Neto</t>
        </is>
      </c>
      <c r="F77" s="2" t="n">
        <v>433</v>
      </c>
      <c r="G77" s="2" t="n">
        <v>19.81</v>
      </c>
      <c r="H77" s="2" t="n">
        <v>22</v>
      </c>
      <c r="I77" s="2" t="n">
        <v>22</v>
      </c>
      <c r="J77" s="2" t="inlineStr">
        <is>
          <t>GPA</t>
        </is>
      </c>
      <c r="K77" s="2">
        <f>IF(I77&lt;&gt;"",I77,IFERROR(INDEX(Base!$I:$I,MATCH(1,(Base!$C:$C=C77)*(Base!$I:$I&lt;&gt;""),0)),0))</f>
        <v/>
      </c>
      <c r="L77" s="2">
        <f>IF(AND(I77="",K77&gt;0),"SIM","NÃO")</f>
        <v/>
      </c>
      <c r="M77" s="2">
        <f>IF(ISNUMBER(SEARCH("SEPARA",UPPER(C77))),"NÃO","SIM")</f>
        <v/>
      </c>
      <c r="N77" s="2">
        <f>IFERROR(H77/K77,0)</f>
        <v/>
      </c>
      <c r="O77" s="2">
        <f>IF(M77="NÃO","EXCLUÍDO",IF(N77&lt;Premissas!$B$8,"&lt; 1,00",IF(N77&lt;Premissas!$B$9,"1,00 – 1,19",IF(N77&lt;Premissas!$B$10,"1,20 – 1,39",IF(N77&lt;Premissas!$B$11,"1,40 – 1,59",IF(N77&lt;Premissas!$B$12,"1,60 – 1,99","≥ 2,00"))))))</f>
        <v/>
      </c>
      <c r="P77" s="5">
        <f>IF(OR(M77="NÃO",N77&lt;Premissas!$B$8),Premissas!$B$13,IF(N77&lt;Premissas!$B$9,Premissas!$B$14,IF(N77&lt;Premissas!$B$10,Premissas!$B$15,IF(N77&lt;Premissas!$B$11,Premissas!$B$16,IF(N77&lt;Premissas!$B$12,Premissas!$B$17,Premissas!$B$18)))))</f>
        <v/>
      </c>
      <c r="Q77" s="5">
        <f>IFERROR(P77/Premissas!$B$4,0)</f>
        <v/>
      </c>
    </row>
    <row r="78">
      <c r="A78" s="2" t="n">
        <v>7</v>
      </c>
      <c r="B78" s="2" t="n">
        <v>409</v>
      </c>
      <c r="C78" s="2" t="inlineStr">
        <is>
          <t>PUXADA RECEB</t>
        </is>
      </c>
      <c r="D78" s="2" t="n">
        <v>5096049</v>
      </c>
      <c r="E78" s="2" t="inlineStr">
        <is>
          <t>Fernando Braz Da Silva Junior</t>
        </is>
      </c>
      <c r="F78" s="2" t="n">
        <v>33</v>
      </c>
      <c r="G78" s="2" t="n">
        <v>7.96</v>
      </c>
      <c r="H78" s="2" t="n">
        <v>4</v>
      </c>
      <c r="I78" s="2" t="n">
        <v>22</v>
      </c>
      <c r="J78" s="2" t="inlineStr">
        <is>
          <t>GPA</t>
        </is>
      </c>
      <c r="K78" s="2">
        <f>IF(I78&lt;&gt;"",I78,IFERROR(INDEX(Base!$I:$I,MATCH(1,(Base!$C:$C=C78)*(Base!$I:$I&lt;&gt;""),0)),0))</f>
        <v/>
      </c>
      <c r="L78" s="2">
        <f>IF(AND(I78="",K78&gt;0),"SIM","NÃO")</f>
        <v/>
      </c>
      <c r="M78" s="2">
        <f>IF(ISNUMBER(SEARCH("SEPARA",UPPER(C78))),"NÃO","SIM")</f>
        <v/>
      </c>
      <c r="N78" s="2">
        <f>IFERROR(H78/K78,0)</f>
        <v/>
      </c>
      <c r="O78" s="2">
        <f>IF(M78="NÃO","EXCLUÍDO",IF(N78&lt;Premissas!$B$8,"&lt; 1,00",IF(N78&lt;Premissas!$B$9,"1,00 – 1,19",IF(N78&lt;Premissas!$B$10,"1,20 – 1,39",IF(N78&lt;Premissas!$B$11,"1,40 – 1,59",IF(N78&lt;Premissas!$B$12,"1,60 – 1,99","≥ 2,00"))))))</f>
        <v/>
      </c>
      <c r="P78" s="5">
        <f>IF(OR(M78="NÃO",N78&lt;Premissas!$B$8),Premissas!$B$13,IF(N78&lt;Premissas!$B$9,Premissas!$B$14,IF(N78&lt;Premissas!$B$10,Premissas!$B$15,IF(N78&lt;Premissas!$B$11,Premissas!$B$16,IF(N78&lt;Premissas!$B$12,Premissas!$B$17,Premissas!$B$18)))))</f>
        <v/>
      </c>
      <c r="Q78" s="5">
        <f>IFERROR(P78/Premissas!$B$4,0)</f>
        <v/>
      </c>
    </row>
    <row r="79">
      <c r="A79" s="2" t="n">
        <v>7</v>
      </c>
      <c r="B79" s="2" t="n">
        <v>409</v>
      </c>
      <c r="C79" s="2" t="inlineStr">
        <is>
          <t>PUXADA RECEB</t>
        </is>
      </c>
      <c r="D79" s="2" t="n">
        <v>5096782</v>
      </c>
      <c r="E79" s="2" t="inlineStr">
        <is>
          <t>Sheila Rodrigues Fraga De Araujo</t>
        </is>
      </c>
      <c r="F79" s="2" t="n">
        <v>689</v>
      </c>
      <c r="G79" s="2" t="n">
        <v>25.43</v>
      </c>
      <c r="H79" s="2" t="n">
        <v>27</v>
      </c>
      <c r="I79" s="2" t="n">
        <v>22</v>
      </c>
      <c r="J79" s="2" t="inlineStr">
        <is>
          <t>GPA</t>
        </is>
      </c>
      <c r="K79" s="2">
        <f>IF(I79&lt;&gt;"",I79,IFERROR(INDEX(Base!$I:$I,MATCH(1,(Base!$C:$C=C79)*(Base!$I:$I&lt;&gt;""),0)),0))</f>
        <v/>
      </c>
      <c r="L79" s="2">
        <f>IF(AND(I79="",K79&gt;0),"SIM","NÃO")</f>
        <v/>
      </c>
      <c r="M79" s="2">
        <f>IF(ISNUMBER(SEARCH("SEPARA",UPPER(C79))),"NÃO","SIM")</f>
        <v/>
      </c>
      <c r="N79" s="2">
        <f>IFERROR(H79/K79,0)</f>
        <v/>
      </c>
      <c r="O79" s="2">
        <f>IF(M79="NÃO","EXCLUÍDO",IF(N79&lt;Premissas!$B$8,"&lt; 1,00",IF(N79&lt;Premissas!$B$9,"1,00 – 1,19",IF(N79&lt;Premissas!$B$10,"1,20 – 1,39",IF(N79&lt;Premissas!$B$11,"1,40 – 1,59",IF(N79&lt;Premissas!$B$12,"1,60 – 1,99","≥ 2,00"))))))</f>
        <v/>
      </c>
      <c r="P79" s="5">
        <f>IF(OR(M79="NÃO",N79&lt;Premissas!$B$8),Premissas!$B$13,IF(N79&lt;Premissas!$B$9,Premissas!$B$14,IF(N79&lt;Premissas!$B$10,Premissas!$B$15,IF(N79&lt;Premissas!$B$11,Premissas!$B$16,IF(N79&lt;Premissas!$B$12,Premissas!$B$17,Premissas!$B$18)))))</f>
        <v/>
      </c>
      <c r="Q79" s="5">
        <f>IFERROR(P79/Premissas!$B$4,0)</f>
        <v/>
      </c>
    </row>
    <row r="80">
      <c r="A80" s="2" t="n">
        <v>7</v>
      </c>
      <c r="B80" s="2" t="n">
        <v>409</v>
      </c>
      <c r="C80" s="2" t="inlineStr">
        <is>
          <t>RECEBIMENTO</t>
        </is>
      </c>
      <c r="D80" s="2" t="n">
        <v>5096782</v>
      </c>
      <c r="E80" s="2" t="inlineStr">
        <is>
          <t>Sheila Rodrigues Fraga De Araujo</t>
        </is>
      </c>
      <c r="F80" s="2" t="n">
        <v>1126</v>
      </c>
      <c r="G80" s="2" t="n">
        <v>21.49</v>
      </c>
      <c r="H80" s="2" t="n">
        <v>52</v>
      </c>
      <c r="I80" s="2" t="n">
        <v>25</v>
      </c>
      <c r="J80" s="2" t="inlineStr">
        <is>
          <t>GPA</t>
        </is>
      </c>
      <c r="K80" s="2">
        <f>IF(I80&lt;&gt;"",I80,IFERROR(INDEX(Base!$I:$I,MATCH(1,(Base!$C:$C=C80)*(Base!$I:$I&lt;&gt;""),0)),0))</f>
        <v/>
      </c>
      <c r="L80" s="2">
        <f>IF(AND(I80="",K80&gt;0),"SIM","NÃO")</f>
        <v/>
      </c>
      <c r="M80" s="2">
        <f>IF(ISNUMBER(SEARCH("SEPARA",UPPER(C80))),"NÃO","SIM")</f>
        <v/>
      </c>
      <c r="N80" s="2">
        <f>IFERROR(H80/K80,0)</f>
        <v/>
      </c>
      <c r="O80" s="2">
        <f>IF(M80="NÃO","EXCLUÍDO",IF(N80&lt;Premissas!$B$8,"&lt; 1,00",IF(N80&lt;Premissas!$B$9,"1,00 – 1,19",IF(N80&lt;Premissas!$B$10,"1,20 – 1,39",IF(N80&lt;Premissas!$B$11,"1,40 – 1,59",IF(N80&lt;Premissas!$B$12,"1,60 – 1,99","≥ 2,00"))))))</f>
        <v/>
      </c>
      <c r="P80" s="5">
        <f>IF(OR(M80="NÃO",N80&lt;Premissas!$B$8),Premissas!$B$13,IF(N80&lt;Premissas!$B$9,Premissas!$B$14,IF(N80&lt;Premissas!$B$10,Premissas!$B$15,IF(N80&lt;Premissas!$B$11,Premissas!$B$16,IF(N80&lt;Premissas!$B$12,Premissas!$B$17,Premissas!$B$18)))))</f>
        <v/>
      </c>
      <c r="Q80" s="5">
        <f>IFERROR(P80/Premissas!$B$4,0)</f>
        <v/>
      </c>
    </row>
    <row r="81">
      <c r="A81" s="2" t="n">
        <v>7</v>
      </c>
      <c r="B81" s="2" t="n">
        <v>409</v>
      </c>
      <c r="C81" s="2" t="inlineStr">
        <is>
          <t>PUXADA RECEB</t>
        </is>
      </c>
      <c r="D81" s="2" t="n">
        <v>5097312</v>
      </c>
      <c r="E81" s="2" t="inlineStr">
        <is>
          <t>Matheus Lins</t>
        </is>
      </c>
      <c r="F81" s="2" t="n">
        <v>59</v>
      </c>
      <c r="G81" s="2" t="n">
        <v>10.67</v>
      </c>
      <c r="H81" s="2" t="n">
        <v>6</v>
      </c>
      <c r="I81" s="2" t="n">
        <v>22</v>
      </c>
      <c r="J81" s="2" t="inlineStr">
        <is>
          <t>GPA</t>
        </is>
      </c>
      <c r="K81" s="2">
        <f>IF(I81&lt;&gt;"",I81,IFERROR(INDEX(Base!$I:$I,MATCH(1,(Base!$C:$C=C81)*(Base!$I:$I&lt;&gt;""),0)),0))</f>
        <v/>
      </c>
      <c r="L81" s="2">
        <f>IF(AND(I81="",K81&gt;0),"SIM","NÃO")</f>
        <v/>
      </c>
      <c r="M81" s="2">
        <f>IF(ISNUMBER(SEARCH("SEPARA",UPPER(C81))),"NÃO","SIM")</f>
        <v/>
      </c>
      <c r="N81" s="2">
        <f>IFERROR(H81/K81,0)</f>
        <v/>
      </c>
      <c r="O81" s="2">
        <f>IF(M81="NÃO","EXCLUÍDO",IF(N81&lt;Premissas!$B$8,"&lt; 1,00",IF(N81&lt;Premissas!$B$9,"1,00 – 1,19",IF(N81&lt;Premissas!$B$10,"1,20 – 1,39",IF(N81&lt;Premissas!$B$11,"1,40 – 1,59",IF(N81&lt;Premissas!$B$12,"1,60 – 1,99","≥ 2,00"))))))</f>
        <v/>
      </c>
      <c r="P81" s="5">
        <f>IF(OR(M81="NÃO",N81&lt;Premissas!$B$8),Premissas!$B$13,IF(N81&lt;Premissas!$B$9,Premissas!$B$14,IF(N81&lt;Premissas!$B$10,Premissas!$B$15,IF(N81&lt;Premissas!$B$11,Premissas!$B$16,IF(N81&lt;Premissas!$B$12,Premissas!$B$17,Premissas!$B$18)))))</f>
        <v/>
      </c>
      <c r="Q81" s="5">
        <f>IFERROR(P81/Premissas!$B$4,0)</f>
        <v/>
      </c>
    </row>
    <row r="82">
      <c r="A82" s="2" t="n">
        <v>7</v>
      </c>
      <c r="B82" s="2" t="n">
        <v>409</v>
      </c>
      <c r="C82" s="2" t="inlineStr">
        <is>
          <t>PUXADA RECEB</t>
        </is>
      </c>
      <c r="D82" s="2" t="n">
        <v>5099161</v>
      </c>
      <c r="E82" s="2" t="inlineStr">
        <is>
          <t>Moises Andrade Moreira</t>
        </is>
      </c>
      <c r="F82" s="2" t="n">
        <v>14</v>
      </c>
      <c r="G82" s="2" t="n">
        <v>0.73</v>
      </c>
      <c r="H82" s="2" t="n">
        <v>19</v>
      </c>
      <c r="I82" s="2" t="n">
        <v>22</v>
      </c>
      <c r="J82" s="2" t="inlineStr">
        <is>
          <t>GPA</t>
        </is>
      </c>
      <c r="K82" s="2">
        <f>IF(I82&lt;&gt;"",I82,IFERROR(INDEX(Base!$I:$I,MATCH(1,(Base!$C:$C=C82)*(Base!$I:$I&lt;&gt;""),0)),0))</f>
        <v/>
      </c>
      <c r="L82" s="2">
        <f>IF(AND(I82="",K82&gt;0),"SIM","NÃO")</f>
        <v/>
      </c>
      <c r="M82" s="2">
        <f>IF(ISNUMBER(SEARCH("SEPARA",UPPER(C82))),"NÃO","SIM")</f>
        <v/>
      </c>
      <c r="N82" s="2">
        <f>IFERROR(H82/K82,0)</f>
        <v/>
      </c>
      <c r="O82" s="2">
        <f>IF(M82="NÃO","EXCLUÍDO",IF(N82&lt;Premissas!$B$8,"&lt; 1,00",IF(N82&lt;Premissas!$B$9,"1,00 – 1,19",IF(N82&lt;Premissas!$B$10,"1,20 – 1,39",IF(N82&lt;Premissas!$B$11,"1,40 – 1,59",IF(N82&lt;Premissas!$B$12,"1,60 – 1,99","≥ 2,00"))))))</f>
        <v/>
      </c>
      <c r="P82" s="5">
        <f>IF(OR(M82="NÃO",N82&lt;Premissas!$B$8),Premissas!$B$13,IF(N82&lt;Premissas!$B$9,Premissas!$B$14,IF(N82&lt;Premissas!$B$10,Premissas!$B$15,IF(N82&lt;Premissas!$B$11,Premissas!$B$16,IF(N82&lt;Premissas!$B$12,Premissas!$B$17,Premissas!$B$18)))))</f>
        <v/>
      </c>
      <c r="Q82" s="5">
        <f>IFERROR(P82/Premissas!$B$4,0)</f>
        <v/>
      </c>
    </row>
    <row r="83">
      <c r="A83" s="2" t="n">
        <v>7</v>
      </c>
      <c r="B83" s="2" t="n">
        <v>409</v>
      </c>
      <c r="C83" s="2" t="inlineStr">
        <is>
          <t>RECEBIMENTO</t>
        </is>
      </c>
      <c r="D83" s="2" t="n">
        <v>5099161</v>
      </c>
      <c r="E83" s="2" t="inlineStr">
        <is>
          <t>Moises Andrade Moreira</t>
        </is>
      </c>
      <c r="F83" s="2" t="n">
        <v>999</v>
      </c>
      <c r="G83" s="2" t="n">
        <v>18.23</v>
      </c>
      <c r="H83" s="2" t="n">
        <v>55</v>
      </c>
      <c r="I83" s="2" t="n">
        <v>25</v>
      </c>
      <c r="J83" s="2" t="inlineStr">
        <is>
          <t>GPA</t>
        </is>
      </c>
      <c r="K83" s="2">
        <f>IF(I83&lt;&gt;"",I83,IFERROR(INDEX(Base!$I:$I,MATCH(1,(Base!$C:$C=C83)*(Base!$I:$I&lt;&gt;""),0)),0))</f>
        <v/>
      </c>
      <c r="L83" s="2">
        <f>IF(AND(I83="",K83&gt;0),"SIM","NÃO")</f>
        <v/>
      </c>
      <c r="M83" s="2">
        <f>IF(ISNUMBER(SEARCH("SEPARA",UPPER(C83))),"NÃO","SIM")</f>
        <v/>
      </c>
      <c r="N83" s="2">
        <f>IFERROR(H83/K83,0)</f>
        <v/>
      </c>
      <c r="O83" s="2">
        <f>IF(M83="NÃO","EXCLUÍDO",IF(N83&lt;Premissas!$B$8,"&lt; 1,00",IF(N83&lt;Premissas!$B$9,"1,00 – 1,19",IF(N83&lt;Premissas!$B$10,"1,20 – 1,39",IF(N83&lt;Premissas!$B$11,"1,40 – 1,59",IF(N83&lt;Premissas!$B$12,"1,60 – 1,99","≥ 2,00"))))))</f>
        <v/>
      </c>
      <c r="P83" s="5">
        <f>IF(OR(M83="NÃO",N83&lt;Premissas!$B$8),Premissas!$B$13,IF(N83&lt;Premissas!$B$9,Premissas!$B$14,IF(N83&lt;Premissas!$B$10,Premissas!$B$15,IF(N83&lt;Premissas!$B$11,Premissas!$B$16,IF(N83&lt;Premissas!$B$12,Premissas!$B$17,Premissas!$B$18)))))</f>
        <v/>
      </c>
      <c r="Q83" s="5">
        <f>IFERROR(P83/Premissas!$B$4,0)</f>
        <v/>
      </c>
    </row>
    <row r="84">
      <c r="A84" s="2" t="n">
        <v>7</v>
      </c>
      <c r="B84" s="2" t="n">
        <v>409</v>
      </c>
      <c r="C84" s="2" t="inlineStr">
        <is>
          <t>SEPARACAO</t>
        </is>
      </c>
      <c r="D84" s="2" t="n">
        <v>5099161</v>
      </c>
      <c r="E84" s="2" t="inlineStr">
        <is>
          <t>Moises Andrade Moreira</t>
        </is>
      </c>
      <c r="F84" s="2" t="n">
        <v>46</v>
      </c>
      <c r="G84" s="2" t="n">
        <v>1.42</v>
      </c>
      <c r="H84" s="2" t="n">
        <v>32</v>
      </c>
      <c r="I84" s="2" t="n">
        <v>105</v>
      </c>
      <c r="J84" s="2" t="inlineStr">
        <is>
          <t>GPA</t>
        </is>
      </c>
      <c r="K84" s="2">
        <f>IF(I84&lt;&gt;"",I84,IFERROR(INDEX(Base!$I:$I,MATCH(1,(Base!$C:$C=C84)*(Base!$I:$I&lt;&gt;""),0)),0))</f>
        <v/>
      </c>
      <c r="L84" s="2">
        <f>IF(AND(I84="",K84&gt;0),"SIM","NÃO")</f>
        <v/>
      </c>
      <c r="M84" s="2">
        <f>IF(ISNUMBER(SEARCH("SEPARA",UPPER(C84))),"NÃO","SIM")</f>
        <v/>
      </c>
      <c r="N84" s="2">
        <f>IFERROR(H84/K84,0)</f>
        <v/>
      </c>
      <c r="O84" s="2">
        <f>IF(M84="NÃO","EXCLUÍDO",IF(N84&lt;Premissas!$B$8,"&lt; 1,00",IF(N84&lt;Premissas!$B$9,"1,00 – 1,19",IF(N84&lt;Premissas!$B$10,"1,20 – 1,39",IF(N84&lt;Premissas!$B$11,"1,40 – 1,59",IF(N84&lt;Premissas!$B$12,"1,60 – 1,99","≥ 2,00"))))))</f>
        <v/>
      </c>
      <c r="P84" s="5">
        <f>IF(OR(M84="NÃO",N84&lt;Premissas!$B$8),Premissas!$B$13,IF(N84&lt;Premissas!$B$9,Premissas!$B$14,IF(N84&lt;Premissas!$B$10,Premissas!$B$15,IF(N84&lt;Premissas!$B$11,Premissas!$B$16,IF(N84&lt;Premissas!$B$12,Premissas!$B$17,Premissas!$B$18)))))</f>
        <v/>
      </c>
      <c r="Q84" s="5">
        <f>IFERROR(P84/Premissas!$B$4,0)</f>
        <v/>
      </c>
    </row>
    <row r="85">
      <c r="A85" s="2" t="n">
        <v>7</v>
      </c>
      <c r="B85" s="2" t="n">
        <v>409</v>
      </c>
      <c r="C85" s="2" t="inlineStr">
        <is>
          <t>CARREGAMENTO</t>
        </is>
      </c>
      <c r="D85" s="2" t="n">
        <v>5103355</v>
      </c>
      <c r="E85" s="2" t="inlineStr">
        <is>
          <t>Fabio Ferreira Lopes</t>
        </is>
      </c>
      <c r="F85" s="2" t="n">
        <v>174</v>
      </c>
      <c r="G85" s="2" t="n">
        <v>4.9</v>
      </c>
      <c r="H85" s="2" t="n">
        <v>36</v>
      </c>
      <c r="I85" s="2" t="n">
        <v>24</v>
      </c>
      <c r="J85" s="2" t="inlineStr">
        <is>
          <t>GPA</t>
        </is>
      </c>
      <c r="K85" s="2">
        <f>IF(I85&lt;&gt;"",I85,IFERROR(INDEX(Base!$I:$I,MATCH(1,(Base!$C:$C=C85)*(Base!$I:$I&lt;&gt;""),0)),0))</f>
        <v/>
      </c>
      <c r="L85" s="2">
        <f>IF(AND(I85="",K85&gt;0),"SIM","NÃO")</f>
        <v/>
      </c>
      <c r="M85" s="2">
        <f>IF(ISNUMBER(SEARCH("SEPARA",UPPER(C85))),"NÃO","SIM")</f>
        <v/>
      </c>
      <c r="N85" s="2">
        <f>IFERROR(H85/K85,0)</f>
        <v/>
      </c>
      <c r="O85" s="2">
        <f>IF(M85="NÃO","EXCLUÍDO",IF(N85&lt;Premissas!$B$8,"&lt; 1,00",IF(N85&lt;Premissas!$B$9,"1,00 – 1,19",IF(N85&lt;Premissas!$B$10,"1,20 – 1,39",IF(N85&lt;Premissas!$B$11,"1,40 – 1,59",IF(N85&lt;Premissas!$B$12,"1,60 – 1,99","≥ 2,00"))))))</f>
        <v/>
      </c>
      <c r="P85" s="5">
        <f>IF(OR(M85="NÃO",N85&lt;Premissas!$B$8),Premissas!$B$13,IF(N85&lt;Premissas!$B$9,Premissas!$B$14,IF(N85&lt;Premissas!$B$10,Premissas!$B$15,IF(N85&lt;Premissas!$B$11,Premissas!$B$16,IF(N85&lt;Premissas!$B$12,Premissas!$B$17,Premissas!$B$18)))))</f>
        <v/>
      </c>
      <c r="Q85" s="5">
        <f>IFERROR(P85/Premissas!$B$4,0)</f>
        <v/>
      </c>
    </row>
    <row r="86">
      <c r="A86" s="2" t="n">
        <v>7</v>
      </c>
      <c r="B86" s="2" t="n">
        <v>409</v>
      </c>
      <c r="C86" s="2" t="inlineStr">
        <is>
          <t>SEPARACAO</t>
        </is>
      </c>
      <c r="D86" s="2" t="n">
        <v>5103355</v>
      </c>
      <c r="E86" s="2" t="inlineStr">
        <is>
          <t>Fabio Ferreira Lopes</t>
        </is>
      </c>
      <c r="F86" s="2" t="n">
        <v>720</v>
      </c>
      <c r="G86" s="2" t="n">
        <v>11.53</v>
      </c>
      <c r="H86" s="2" t="n">
        <v>62</v>
      </c>
      <c r="I86" s="2" t="n">
        <v>105</v>
      </c>
      <c r="J86" s="2" t="inlineStr">
        <is>
          <t>GPA</t>
        </is>
      </c>
      <c r="K86" s="2">
        <f>IF(I86&lt;&gt;"",I86,IFERROR(INDEX(Base!$I:$I,MATCH(1,(Base!$C:$C=C86)*(Base!$I:$I&lt;&gt;""),0)),0))</f>
        <v/>
      </c>
      <c r="L86" s="2">
        <f>IF(AND(I86="",K86&gt;0),"SIM","NÃO")</f>
        <v/>
      </c>
      <c r="M86" s="2">
        <f>IF(ISNUMBER(SEARCH("SEPARA",UPPER(C86))),"NÃO","SIM")</f>
        <v/>
      </c>
      <c r="N86" s="2">
        <f>IFERROR(H86/K86,0)</f>
        <v/>
      </c>
      <c r="O86" s="2">
        <f>IF(M86="NÃO","EXCLUÍDO",IF(N86&lt;Premissas!$B$8,"&lt; 1,00",IF(N86&lt;Premissas!$B$9,"1,00 – 1,19",IF(N86&lt;Premissas!$B$10,"1,20 – 1,39",IF(N86&lt;Premissas!$B$11,"1,40 – 1,59",IF(N86&lt;Premissas!$B$12,"1,60 – 1,99","≥ 2,00"))))))</f>
        <v/>
      </c>
      <c r="P86" s="5">
        <f>IF(OR(M86="NÃO",N86&lt;Premissas!$B$8),Premissas!$B$13,IF(N86&lt;Premissas!$B$9,Premissas!$B$14,IF(N86&lt;Premissas!$B$10,Premissas!$B$15,IF(N86&lt;Premissas!$B$11,Premissas!$B$16,IF(N86&lt;Premissas!$B$12,Premissas!$B$17,Premissas!$B$18)))))</f>
        <v/>
      </c>
      <c r="Q86" s="5">
        <f>IFERROR(P86/Premissas!$B$4,0)</f>
        <v/>
      </c>
    </row>
    <row r="87">
      <c r="A87" s="2" t="n">
        <v>7</v>
      </c>
      <c r="B87" s="2" t="n">
        <v>409</v>
      </c>
      <c r="C87" s="2" t="inlineStr">
        <is>
          <t>ATIVIDADE OP. EMP.</t>
        </is>
      </c>
      <c r="D87" s="2" t="n">
        <v>5104432</v>
      </c>
      <c r="E87" s="2" t="inlineStr">
        <is>
          <t>William Conceicao Evangelista</t>
        </is>
      </c>
      <c r="F87" s="2" t="n">
        <v>3240</v>
      </c>
      <c r="G87" s="2" t="n">
        <v>87.56</v>
      </c>
      <c r="H87" s="2" t="n">
        <v>37</v>
      </c>
      <c r="I87" s="2" t="n">
        <v>25</v>
      </c>
      <c r="J87" s="2" t="inlineStr">
        <is>
          <t>GPA</t>
        </is>
      </c>
      <c r="K87" s="2">
        <f>IF(I87&lt;&gt;"",I87,IFERROR(INDEX(Base!$I:$I,MATCH(1,(Base!$C:$C=C87)*(Base!$I:$I&lt;&gt;""),0)),0))</f>
        <v/>
      </c>
      <c r="L87" s="2">
        <f>IF(AND(I87="",K87&gt;0),"SIM","NÃO")</f>
        <v/>
      </c>
      <c r="M87" s="2">
        <f>IF(ISNUMBER(SEARCH("SEPARA",UPPER(C87))),"NÃO","SIM")</f>
        <v/>
      </c>
      <c r="N87" s="2">
        <f>IFERROR(H87/K87,0)</f>
        <v/>
      </c>
      <c r="O87" s="2">
        <f>IF(M87="NÃO","EXCLUÍDO",IF(N87&lt;Premissas!$B$8,"&lt; 1,00",IF(N87&lt;Premissas!$B$9,"1,00 – 1,19",IF(N87&lt;Premissas!$B$10,"1,20 – 1,39",IF(N87&lt;Premissas!$B$11,"1,40 – 1,59",IF(N87&lt;Premissas!$B$12,"1,60 – 1,99","≥ 2,00"))))))</f>
        <v/>
      </c>
      <c r="P87" s="5">
        <f>IF(OR(M87="NÃO",N87&lt;Premissas!$B$8),Premissas!$B$13,IF(N87&lt;Premissas!$B$9,Premissas!$B$14,IF(N87&lt;Premissas!$B$10,Premissas!$B$15,IF(N87&lt;Premissas!$B$11,Premissas!$B$16,IF(N87&lt;Premissas!$B$12,Premissas!$B$17,Premissas!$B$18)))))</f>
        <v/>
      </c>
      <c r="Q87" s="5">
        <f>IFERROR(P87/Premissas!$B$4,0)</f>
        <v/>
      </c>
    </row>
    <row r="88">
      <c r="A88" s="2" t="n">
        <v>7</v>
      </c>
      <c r="B88" s="2" t="n">
        <v>409</v>
      </c>
      <c r="C88" s="2" t="inlineStr">
        <is>
          <t>SEPARACAO</t>
        </is>
      </c>
      <c r="D88" s="2" t="n">
        <v>5104432</v>
      </c>
      <c r="E88" s="2" t="inlineStr">
        <is>
          <t>William Conceicao Evangelista</t>
        </is>
      </c>
      <c r="F88" s="2" t="n">
        <v>1926</v>
      </c>
      <c r="G88" s="2" t="n">
        <v>13.88</v>
      </c>
      <c r="H88" s="2" t="n">
        <v>139</v>
      </c>
      <c r="I88" s="2" t="n">
        <v>105</v>
      </c>
      <c r="J88" s="2" t="inlineStr">
        <is>
          <t>GPA</t>
        </is>
      </c>
      <c r="K88" s="2">
        <f>IF(I88&lt;&gt;"",I88,IFERROR(INDEX(Base!$I:$I,MATCH(1,(Base!$C:$C=C88)*(Base!$I:$I&lt;&gt;""),0)),0))</f>
        <v/>
      </c>
      <c r="L88" s="2">
        <f>IF(AND(I88="",K88&gt;0),"SIM","NÃO")</f>
        <v/>
      </c>
      <c r="M88" s="2">
        <f>IF(ISNUMBER(SEARCH("SEPARA",UPPER(C88))),"NÃO","SIM")</f>
        <v/>
      </c>
      <c r="N88" s="2">
        <f>IFERROR(H88/K88,0)</f>
        <v/>
      </c>
      <c r="O88" s="2">
        <f>IF(M88="NÃO","EXCLUÍDO",IF(N88&lt;Premissas!$B$8,"&lt; 1,00",IF(N88&lt;Premissas!$B$9,"1,00 – 1,19",IF(N88&lt;Premissas!$B$10,"1,20 – 1,39",IF(N88&lt;Premissas!$B$11,"1,40 – 1,59",IF(N88&lt;Premissas!$B$12,"1,60 – 1,99","≥ 2,00"))))))</f>
        <v/>
      </c>
      <c r="P88" s="5">
        <f>IF(OR(M88="NÃO",N88&lt;Premissas!$B$8),Premissas!$B$13,IF(N88&lt;Premissas!$B$9,Premissas!$B$14,IF(N88&lt;Premissas!$B$10,Premissas!$B$15,IF(N88&lt;Premissas!$B$11,Premissas!$B$16,IF(N88&lt;Premissas!$B$12,Premissas!$B$17,Premissas!$B$18)))))</f>
        <v/>
      </c>
      <c r="Q88" s="5">
        <f>IFERROR(P88/Premissas!$B$4,0)</f>
        <v/>
      </c>
    </row>
    <row r="89">
      <c r="A89" s="2" t="n">
        <v>7</v>
      </c>
      <c r="B89" s="2" t="n">
        <v>409</v>
      </c>
      <c r="C89" s="2" t="inlineStr">
        <is>
          <t>CARREGAMENTO</t>
        </is>
      </c>
      <c r="D89" s="2" t="n">
        <v>5107245</v>
      </c>
      <c r="E89" s="2" t="inlineStr">
        <is>
          <t>Bruno  Alves da Silva</t>
        </is>
      </c>
      <c r="F89" s="2" t="n">
        <v>723</v>
      </c>
      <c r="G89" s="2" t="n">
        <v>7.03</v>
      </c>
      <c r="H89" s="2" t="n">
        <v>103</v>
      </c>
      <c r="I89" s="2" t="n">
        <v>24</v>
      </c>
      <c r="J89" s="2" t="inlineStr">
        <is>
          <t>GPA</t>
        </is>
      </c>
      <c r="K89" s="2">
        <f>IF(I89&lt;&gt;"",I89,IFERROR(INDEX(Base!$I:$I,MATCH(1,(Base!$C:$C=C89)*(Base!$I:$I&lt;&gt;""),0)),0))</f>
        <v/>
      </c>
      <c r="L89" s="2">
        <f>IF(AND(I89="",K89&gt;0),"SIM","NÃO")</f>
        <v/>
      </c>
      <c r="M89" s="2">
        <f>IF(ISNUMBER(SEARCH("SEPARA",UPPER(C89))),"NÃO","SIM")</f>
        <v/>
      </c>
      <c r="N89" s="2">
        <f>IFERROR(H89/K89,0)</f>
        <v/>
      </c>
      <c r="O89" s="2">
        <f>IF(M89="NÃO","EXCLUÍDO",IF(N89&lt;Premissas!$B$8,"&lt; 1,00",IF(N89&lt;Premissas!$B$9,"1,00 – 1,19",IF(N89&lt;Premissas!$B$10,"1,20 – 1,39",IF(N89&lt;Premissas!$B$11,"1,40 – 1,59",IF(N89&lt;Premissas!$B$12,"1,60 – 1,99","≥ 2,00"))))))</f>
        <v/>
      </c>
      <c r="P89" s="5">
        <f>IF(OR(M89="NÃO",N89&lt;Premissas!$B$8),Premissas!$B$13,IF(N89&lt;Premissas!$B$9,Premissas!$B$14,IF(N89&lt;Premissas!$B$10,Premissas!$B$15,IF(N89&lt;Premissas!$B$11,Premissas!$B$16,IF(N89&lt;Premissas!$B$12,Premissas!$B$17,Premissas!$B$18)))))</f>
        <v/>
      </c>
      <c r="Q89" s="5">
        <f>IFERROR(P89/Premissas!$B$4,0)</f>
        <v/>
      </c>
    </row>
    <row r="90">
      <c r="A90" s="2" t="n">
        <v>7</v>
      </c>
      <c r="B90" s="2" t="n">
        <v>409</v>
      </c>
      <c r="C90" s="2" t="inlineStr">
        <is>
          <t>SEPARACAO</t>
        </is>
      </c>
      <c r="D90" s="2" t="n">
        <v>5107245</v>
      </c>
      <c r="E90" s="2" t="inlineStr">
        <is>
          <t>Bruno  Alves da Silva</t>
        </is>
      </c>
      <c r="F90" s="2" t="n">
        <v>21</v>
      </c>
      <c r="G90" s="2" t="n">
        <v>0.29</v>
      </c>
      <c r="H90" s="2" t="n">
        <v>72</v>
      </c>
      <c r="I90" s="2" t="n">
        <v>105</v>
      </c>
      <c r="J90" s="2" t="inlineStr">
        <is>
          <t>GPA</t>
        </is>
      </c>
      <c r="K90" s="2">
        <f>IF(I90&lt;&gt;"",I90,IFERROR(INDEX(Base!$I:$I,MATCH(1,(Base!$C:$C=C90)*(Base!$I:$I&lt;&gt;""),0)),0))</f>
        <v/>
      </c>
      <c r="L90" s="2">
        <f>IF(AND(I90="",K90&gt;0),"SIM","NÃO")</f>
        <v/>
      </c>
      <c r="M90" s="2">
        <f>IF(ISNUMBER(SEARCH("SEPARA",UPPER(C90))),"NÃO","SIM")</f>
        <v/>
      </c>
      <c r="N90" s="2">
        <f>IFERROR(H90/K90,0)</f>
        <v/>
      </c>
      <c r="O90" s="2">
        <f>IF(M90="NÃO","EXCLUÍDO",IF(N90&lt;Premissas!$B$8,"&lt; 1,00",IF(N90&lt;Premissas!$B$9,"1,00 – 1,19",IF(N90&lt;Premissas!$B$10,"1,20 – 1,39",IF(N90&lt;Premissas!$B$11,"1,40 – 1,59",IF(N90&lt;Premissas!$B$12,"1,60 – 1,99","≥ 2,00"))))))</f>
        <v/>
      </c>
      <c r="P90" s="5">
        <f>IF(OR(M90="NÃO",N90&lt;Premissas!$B$8),Premissas!$B$13,IF(N90&lt;Premissas!$B$9,Premissas!$B$14,IF(N90&lt;Premissas!$B$10,Premissas!$B$15,IF(N90&lt;Premissas!$B$11,Premissas!$B$16,IF(N90&lt;Premissas!$B$12,Premissas!$B$17,Premissas!$B$18)))))</f>
        <v/>
      </c>
      <c r="Q90" s="5">
        <f>IFERROR(P90/Premissas!$B$4,0)</f>
        <v/>
      </c>
    </row>
    <row r="91">
      <c r="A91" s="2" t="n">
        <v>7</v>
      </c>
      <c r="B91" s="2" t="n">
        <v>409</v>
      </c>
      <c r="C91" s="2" t="inlineStr">
        <is>
          <t>PUXADA RECEB</t>
        </is>
      </c>
      <c r="D91" s="2" t="n">
        <v>5107490</v>
      </c>
      <c r="E91" s="2" t="inlineStr">
        <is>
          <t>Josue Camilo da Silva</t>
        </is>
      </c>
      <c r="F91" s="2" t="n">
        <v>5</v>
      </c>
      <c r="G91" s="2" t="n">
        <v>1.13</v>
      </c>
      <c r="H91" s="2" t="n">
        <v>4</v>
      </c>
      <c r="I91" s="2" t="n">
        <v>22</v>
      </c>
      <c r="J91" s="2" t="inlineStr">
        <is>
          <t>GPA</t>
        </is>
      </c>
      <c r="K91" s="2">
        <f>IF(I91&lt;&gt;"",I91,IFERROR(INDEX(Base!$I:$I,MATCH(1,(Base!$C:$C=C91)*(Base!$I:$I&lt;&gt;""),0)),0))</f>
        <v/>
      </c>
      <c r="L91" s="2">
        <f>IF(AND(I91="",K91&gt;0),"SIM","NÃO")</f>
        <v/>
      </c>
      <c r="M91" s="2">
        <f>IF(ISNUMBER(SEARCH("SEPARA",UPPER(C91))),"NÃO","SIM")</f>
        <v/>
      </c>
      <c r="N91" s="2">
        <f>IFERROR(H91/K91,0)</f>
        <v/>
      </c>
      <c r="O91" s="2">
        <f>IF(M91="NÃO","EXCLUÍDO",IF(N91&lt;Premissas!$B$8,"&lt; 1,00",IF(N91&lt;Premissas!$B$9,"1,00 – 1,19",IF(N91&lt;Premissas!$B$10,"1,20 – 1,39",IF(N91&lt;Premissas!$B$11,"1,40 – 1,59",IF(N91&lt;Premissas!$B$12,"1,60 – 1,99","≥ 2,00"))))))</f>
        <v/>
      </c>
      <c r="P91" s="5">
        <f>IF(OR(M91="NÃO",N91&lt;Premissas!$B$8),Premissas!$B$13,IF(N91&lt;Premissas!$B$9,Premissas!$B$14,IF(N91&lt;Premissas!$B$10,Premissas!$B$15,IF(N91&lt;Premissas!$B$11,Premissas!$B$16,IF(N91&lt;Premissas!$B$12,Premissas!$B$17,Premissas!$B$18)))))</f>
        <v/>
      </c>
      <c r="Q91" s="5">
        <f>IFERROR(P91/Premissas!$B$4,0)</f>
        <v/>
      </c>
    </row>
    <row r="92">
      <c r="A92" s="2" t="n">
        <v>7</v>
      </c>
      <c r="B92" s="2" t="n">
        <v>409</v>
      </c>
      <c r="C92" s="2" t="inlineStr">
        <is>
          <t>SEPARACAO</t>
        </is>
      </c>
      <c r="D92" s="2" t="n">
        <v>5107490</v>
      </c>
      <c r="E92" s="2" t="inlineStr">
        <is>
          <t>Josue Camilo da Silva</t>
        </is>
      </c>
      <c r="F92" s="2" t="n">
        <v>848</v>
      </c>
      <c r="G92" s="2" t="n">
        <v>9.32</v>
      </c>
      <c r="H92" s="2" t="n">
        <v>91</v>
      </c>
      <c r="I92" s="2" t="n">
        <v>105</v>
      </c>
      <c r="J92" s="2" t="inlineStr">
        <is>
          <t>GPA</t>
        </is>
      </c>
      <c r="K92" s="2">
        <f>IF(I92&lt;&gt;"",I92,IFERROR(INDEX(Base!$I:$I,MATCH(1,(Base!$C:$C=C92)*(Base!$I:$I&lt;&gt;""),0)),0))</f>
        <v/>
      </c>
      <c r="L92" s="2">
        <f>IF(AND(I92="",K92&gt;0),"SIM","NÃO")</f>
        <v/>
      </c>
      <c r="M92" s="2">
        <f>IF(ISNUMBER(SEARCH("SEPARA",UPPER(C92))),"NÃO","SIM")</f>
        <v/>
      </c>
      <c r="N92" s="2">
        <f>IFERROR(H92/K92,0)</f>
        <v/>
      </c>
      <c r="O92" s="2">
        <f>IF(M92="NÃO","EXCLUÍDO",IF(N92&lt;Premissas!$B$8,"&lt; 1,00",IF(N92&lt;Premissas!$B$9,"1,00 – 1,19",IF(N92&lt;Premissas!$B$10,"1,20 – 1,39",IF(N92&lt;Premissas!$B$11,"1,40 – 1,59",IF(N92&lt;Premissas!$B$12,"1,60 – 1,99","≥ 2,00"))))))</f>
        <v/>
      </c>
      <c r="P92" s="5">
        <f>IF(OR(M92="NÃO",N92&lt;Premissas!$B$8),Premissas!$B$13,IF(N92&lt;Premissas!$B$9,Premissas!$B$14,IF(N92&lt;Premissas!$B$10,Premissas!$B$15,IF(N92&lt;Premissas!$B$11,Premissas!$B$16,IF(N92&lt;Premissas!$B$12,Premissas!$B$17,Premissas!$B$18)))))</f>
        <v/>
      </c>
      <c r="Q92" s="5">
        <f>IFERROR(P92/Premissas!$B$4,0)</f>
        <v/>
      </c>
    </row>
    <row r="93">
      <c r="A93" s="2" t="n">
        <v>7</v>
      </c>
      <c r="B93" s="2" t="n">
        <v>409</v>
      </c>
      <c r="C93" s="2" t="inlineStr">
        <is>
          <t>CARREGAMENTO</t>
        </is>
      </c>
      <c r="D93" s="2" t="n">
        <v>5110050</v>
      </c>
      <c r="E93" s="2" t="inlineStr">
        <is>
          <t>Ronaldo Adriano Silva de Lima</t>
        </is>
      </c>
      <c r="F93" s="2" t="n">
        <v>359</v>
      </c>
      <c r="G93" s="2" t="n">
        <v>6.72</v>
      </c>
      <c r="H93" s="2" t="n">
        <v>53</v>
      </c>
      <c r="I93" s="2" t="n">
        <v>24</v>
      </c>
      <c r="J93" s="2" t="inlineStr">
        <is>
          <t>GPA</t>
        </is>
      </c>
      <c r="K93" s="2">
        <f>IF(I93&lt;&gt;"",I93,IFERROR(INDEX(Base!$I:$I,MATCH(1,(Base!$C:$C=C93)*(Base!$I:$I&lt;&gt;""),0)),0))</f>
        <v/>
      </c>
      <c r="L93" s="2">
        <f>IF(AND(I93="",K93&gt;0),"SIM","NÃO")</f>
        <v/>
      </c>
      <c r="M93" s="2">
        <f>IF(ISNUMBER(SEARCH("SEPARA",UPPER(C93))),"NÃO","SIM")</f>
        <v/>
      </c>
      <c r="N93" s="2">
        <f>IFERROR(H93/K93,0)</f>
        <v/>
      </c>
      <c r="O93" s="2">
        <f>IF(M93="NÃO","EXCLUÍDO",IF(N93&lt;Premissas!$B$8,"&lt; 1,00",IF(N93&lt;Premissas!$B$9,"1,00 – 1,19",IF(N93&lt;Premissas!$B$10,"1,20 – 1,39",IF(N93&lt;Premissas!$B$11,"1,40 – 1,59",IF(N93&lt;Premissas!$B$12,"1,60 – 1,99","≥ 2,00"))))))</f>
        <v/>
      </c>
      <c r="P93" s="5">
        <f>IF(OR(M93="NÃO",N93&lt;Premissas!$B$8),Premissas!$B$13,IF(N93&lt;Premissas!$B$9,Premissas!$B$14,IF(N93&lt;Premissas!$B$10,Premissas!$B$15,IF(N93&lt;Premissas!$B$11,Premissas!$B$16,IF(N93&lt;Premissas!$B$12,Premissas!$B$17,Premissas!$B$18)))))</f>
        <v/>
      </c>
      <c r="Q93" s="5">
        <f>IFERROR(P93/Premissas!$B$4,0)</f>
        <v/>
      </c>
    </row>
    <row r="94">
      <c r="A94" s="2" t="n">
        <v>7</v>
      </c>
      <c r="B94" s="2" t="n">
        <v>409</v>
      </c>
      <c r="C94" s="2" t="inlineStr">
        <is>
          <t>ATIVIDADE OP. EMP.</t>
        </is>
      </c>
      <c r="D94" s="2" t="n">
        <v>5131464</v>
      </c>
      <c r="E94" s="2" t="inlineStr">
        <is>
          <t>MARLON DA CONCEIÇÃO LIMA</t>
        </is>
      </c>
      <c r="F94" s="2" t="n">
        <v>1445</v>
      </c>
      <c r="G94" s="2" t="n">
        <v>55.05</v>
      </c>
      <c r="H94" s="2" t="n">
        <v>26</v>
      </c>
      <c r="I94" s="2" t="n">
        <v>25</v>
      </c>
      <c r="J94" s="2" t="inlineStr">
        <is>
          <t>GPA</t>
        </is>
      </c>
      <c r="K94" s="2">
        <f>IF(I94&lt;&gt;"",I94,IFERROR(INDEX(Base!$I:$I,MATCH(1,(Base!$C:$C=C94)*(Base!$I:$I&lt;&gt;""),0)),0))</f>
        <v/>
      </c>
      <c r="L94" s="2">
        <f>IF(AND(I94="",K94&gt;0),"SIM","NÃO")</f>
        <v/>
      </c>
      <c r="M94" s="2">
        <f>IF(ISNUMBER(SEARCH("SEPARA",UPPER(C94))),"NÃO","SIM")</f>
        <v/>
      </c>
      <c r="N94" s="2">
        <f>IFERROR(H94/K94,0)</f>
        <v/>
      </c>
      <c r="O94" s="2">
        <f>IF(M94="NÃO","EXCLUÍDO",IF(N94&lt;Premissas!$B$8,"&lt; 1,00",IF(N94&lt;Premissas!$B$9,"1,00 – 1,19",IF(N94&lt;Premissas!$B$10,"1,20 – 1,39",IF(N94&lt;Premissas!$B$11,"1,40 – 1,59",IF(N94&lt;Premissas!$B$12,"1,60 – 1,99","≥ 2,00"))))))</f>
        <v/>
      </c>
      <c r="P94" s="5">
        <f>IF(OR(M94="NÃO",N94&lt;Premissas!$B$8),Premissas!$B$13,IF(N94&lt;Premissas!$B$9,Premissas!$B$14,IF(N94&lt;Premissas!$B$10,Premissas!$B$15,IF(N94&lt;Premissas!$B$11,Premissas!$B$16,IF(N94&lt;Premissas!$B$12,Premissas!$B$17,Premissas!$B$18)))))</f>
        <v/>
      </c>
      <c r="Q94" s="5">
        <f>IFERROR(P94/Premissas!$B$4,0)</f>
        <v/>
      </c>
    </row>
    <row r="95">
      <c r="A95" s="2" t="n">
        <v>7</v>
      </c>
      <c r="B95" s="2" t="n">
        <v>409</v>
      </c>
      <c r="C95" s="2" t="inlineStr">
        <is>
          <t>PUXADA RECEB</t>
        </is>
      </c>
      <c r="D95" s="2" t="n">
        <v>5149754</v>
      </c>
      <c r="E95" s="2" t="inlineStr">
        <is>
          <t>Leonardo Ferreira de Souza</t>
        </is>
      </c>
      <c r="F95" s="2" t="n">
        <v>123</v>
      </c>
      <c r="G95" s="2" t="n">
        <v>11.05</v>
      </c>
      <c r="H95" s="2" t="n">
        <v>11</v>
      </c>
      <c r="I95" s="2" t="n">
        <v>22</v>
      </c>
      <c r="J95" s="2" t="inlineStr">
        <is>
          <t>GPA</t>
        </is>
      </c>
      <c r="K95" s="2">
        <f>IF(I95&lt;&gt;"",I95,IFERROR(INDEX(Base!$I:$I,MATCH(1,(Base!$C:$C=C95)*(Base!$I:$I&lt;&gt;""),0)),0))</f>
        <v/>
      </c>
      <c r="L95" s="2">
        <f>IF(AND(I95="",K95&gt;0),"SIM","NÃO")</f>
        <v/>
      </c>
      <c r="M95" s="2">
        <f>IF(ISNUMBER(SEARCH("SEPARA",UPPER(C95))),"NÃO","SIM")</f>
        <v/>
      </c>
      <c r="N95" s="2">
        <f>IFERROR(H95/K95,0)</f>
        <v/>
      </c>
      <c r="O95" s="2">
        <f>IF(M95="NÃO","EXCLUÍDO",IF(N95&lt;Premissas!$B$8,"&lt; 1,00",IF(N95&lt;Premissas!$B$9,"1,00 – 1,19",IF(N95&lt;Premissas!$B$10,"1,20 – 1,39",IF(N95&lt;Premissas!$B$11,"1,40 – 1,59",IF(N95&lt;Premissas!$B$12,"1,60 – 1,99","≥ 2,00"))))))</f>
        <v/>
      </c>
      <c r="P95" s="5">
        <f>IF(OR(M95="NÃO",N95&lt;Premissas!$B$8),Premissas!$B$13,IF(N95&lt;Premissas!$B$9,Premissas!$B$14,IF(N95&lt;Premissas!$B$10,Premissas!$B$15,IF(N95&lt;Premissas!$B$11,Premissas!$B$16,IF(N95&lt;Premissas!$B$12,Premissas!$B$17,Premissas!$B$18)))))</f>
        <v/>
      </c>
      <c r="Q95" s="5">
        <f>IFERROR(P95/Premissas!$B$4,0)</f>
        <v/>
      </c>
    </row>
    <row r="96">
      <c r="A96" s="2" t="n">
        <v>7</v>
      </c>
      <c r="B96" s="2" t="n">
        <v>409</v>
      </c>
      <c r="C96" s="2" t="inlineStr">
        <is>
          <t>SEPARACAO</t>
        </is>
      </c>
      <c r="D96" s="2" t="n">
        <v>5149959</v>
      </c>
      <c r="E96" s="2" t="inlineStr">
        <is>
          <t>Charles D'avila Ferreira</t>
        </is>
      </c>
      <c r="F96" s="2" t="n">
        <v>1905</v>
      </c>
      <c r="G96" s="2" t="n">
        <v>31.27</v>
      </c>
      <c r="H96" s="2" t="n">
        <v>61</v>
      </c>
      <c r="I96" s="2" t="n">
        <v>105</v>
      </c>
      <c r="J96" s="2" t="inlineStr">
        <is>
          <t>GPA</t>
        </is>
      </c>
      <c r="K96" s="2">
        <f>IF(I96&lt;&gt;"",I96,IFERROR(INDEX(Base!$I:$I,MATCH(1,(Base!$C:$C=C96)*(Base!$I:$I&lt;&gt;""),0)),0))</f>
        <v/>
      </c>
      <c r="L96" s="2">
        <f>IF(AND(I96="",K96&gt;0),"SIM","NÃO")</f>
        <v/>
      </c>
      <c r="M96" s="2">
        <f>IF(ISNUMBER(SEARCH("SEPARA",UPPER(C96))),"NÃO","SIM")</f>
        <v/>
      </c>
      <c r="N96" s="2">
        <f>IFERROR(H96/K96,0)</f>
        <v/>
      </c>
      <c r="O96" s="2">
        <f>IF(M96="NÃO","EXCLUÍDO",IF(N96&lt;Premissas!$B$8,"&lt; 1,00",IF(N96&lt;Premissas!$B$9,"1,00 – 1,19",IF(N96&lt;Premissas!$B$10,"1,20 – 1,39",IF(N96&lt;Premissas!$B$11,"1,40 – 1,59",IF(N96&lt;Premissas!$B$12,"1,60 – 1,99","≥ 2,00"))))))</f>
        <v/>
      </c>
      <c r="P96" s="5">
        <f>IF(OR(M96="NÃO",N96&lt;Premissas!$B$8),Premissas!$B$13,IF(N96&lt;Premissas!$B$9,Premissas!$B$14,IF(N96&lt;Premissas!$B$10,Premissas!$B$15,IF(N96&lt;Premissas!$B$11,Premissas!$B$16,IF(N96&lt;Premissas!$B$12,Premissas!$B$17,Premissas!$B$18)))))</f>
        <v/>
      </c>
      <c r="Q96" s="5">
        <f>IFERROR(P96/Premissas!$B$4,0)</f>
        <v/>
      </c>
    </row>
    <row r="97">
      <c r="A97" s="2" t="n">
        <v>7</v>
      </c>
      <c r="B97" s="2" t="n">
        <v>409</v>
      </c>
      <c r="C97" s="2" t="inlineStr">
        <is>
          <t>ATIVIDADE OP. EMP.</t>
        </is>
      </c>
      <c r="D97" s="2" t="n">
        <v>515778</v>
      </c>
      <c r="E97" s="2" t="inlineStr">
        <is>
          <t>Jorge Gustavo Mota Santos De Menezes</t>
        </is>
      </c>
      <c r="F97" s="2" t="n">
        <v>3099</v>
      </c>
      <c r="G97" s="2" t="n">
        <v>57.09</v>
      </c>
      <c r="H97" s="2" t="n">
        <v>54</v>
      </c>
      <c r="I97" s="2" t="n">
        <v>25</v>
      </c>
      <c r="J97" s="2" t="inlineStr">
        <is>
          <t>GPA</t>
        </is>
      </c>
      <c r="K97" s="2">
        <f>IF(I97&lt;&gt;"",I97,IFERROR(INDEX(Base!$I:$I,MATCH(1,(Base!$C:$C=C97)*(Base!$I:$I&lt;&gt;""),0)),0))</f>
        <v/>
      </c>
      <c r="L97" s="2">
        <f>IF(AND(I97="",K97&gt;0),"SIM","NÃO")</f>
        <v/>
      </c>
      <c r="M97" s="2">
        <f>IF(ISNUMBER(SEARCH("SEPARA",UPPER(C97))),"NÃO","SIM")</f>
        <v/>
      </c>
      <c r="N97" s="2">
        <f>IFERROR(H97/K97,0)</f>
        <v/>
      </c>
      <c r="O97" s="2">
        <f>IF(M97="NÃO","EXCLUÍDO",IF(N97&lt;Premissas!$B$8,"&lt; 1,00",IF(N97&lt;Premissas!$B$9,"1,00 – 1,19",IF(N97&lt;Premissas!$B$10,"1,20 – 1,39",IF(N97&lt;Premissas!$B$11,"1,40 – 1,59",IF(N97&lt;Premissas!$B$12,"1,60 – 1,99","≥ 2,00"))))))</f>
        <v/>
      </c>
      <c r="P97" s="5">
        <f>IF(OR(M97="NÃO",N97&lt;Premissas!$B$8),Premissas!$B$13,IF(N97&lt;Premissas!$B$9,Premissas!$B$14,IF(N97&lt;Premissas!$B$10,Premissas!$B$15,IF(N97&lt;Premissas!$B$11,Premissas!$B$16,IF(N97&lt;Premissas!$B$12,Premissas!$B$17,Premissas!$B$18)))))</f>
        <v/>
      </c>
      <c r="Q97" s="5">
        <f>IFERROR(P97/Premissas!$B$4,0)</f>
        <v/>
      </c>
    </row>
    <row r="98">
      <c r="A98" s="2" t="n">
        <v>7</v>
      </c>
      <c r="B98" s="2" t="n">
        <v>409</v>
      </c>
      <c r="C98" s="2" t="inlineStr">
        <is>
          <t>PUXADA RECEB</t>
        </is>
      </c>
      <c r="D98" s="2" t="n">
        <v>5194040</v>
      </c>
      <c r="E98" s="2" t="inlineStr">
        <is>
          <t>Caio Cezar Silva De Medeiros</t>
        </is>
      </c>
      <c r="F98" s="2" t="n">
        <v>187</v>
      </c>
      <c r="G98" s="2" t="n">
        <v>31.66</v>
      </c>
      <c r="H98" s="2" t="n">
        <v>6</v>
      </c>
      <c r="I98" s="2" t="n">
        <v>22</v>
      </c>
      <c r="J98" s="2" t="inlineStr">
        <is>
          <t>GPA</t>
        </is>
      </c>
      <c r="K98" s="2">
        <f>IF(I98&lt;&gt;"",I98,IFERROR(INDEX(Base!$I:$I,MATCH(1,(Base!$C:$C=C98)*(Base!$I:$I&lt;&gt;""),0)),0))</f>
        <v/>
      </c>
      <c r="L98" s="2">
        <f>IF(AND(I98="",K98&gt;0),"SIM","NÃO")</f>
        <v/>
      </c>
      <c r="M98" s="2">
        <f>IF(ISNUMBER(SEARCH("SEPARA",UPPER(C98))),"NÃO","SIM")</f>
        <v/>
      </c>
      <c r="N98" s="2">
        <f>IFERROR(H98/K98,0)</f>
        <v/>
      </c>
      <c r="O98" s="2">
        <f>IF(M98="NÃO","EXCLUÍDO",IF(N98&lt;Premissas!$B$8,"&lt; 1,00",IF(N98&lt;Premissas!$B$9,"1,00 – 1,19",IF(N98&lt;Premissas!$B$10,"1,20 – 1,39",IF(N98&lt;Premissas!$B$11,"1,40 – 1,59",IF(N98&lt;Premissas!$B$12,"1,60 – 1,99","≥ 2,00"))))))</f>
        <v/>
      </c>
      <c r="P98" s="5">
        <f>IF(OR(M98="NÃO",N98&lt;Premissas!$B$8),Premissas!$B$13,IF(N98&lt;Premissas!$B$9,Premissas!$B$14,IF(N98&lt;Premissas!$B$10,Premissas!$B$15,IF(N98&lt;Premissas!$B$11,Premissas!$B$16,IF(N98&lt;Premissas!$B$12,Premissas!$B$17,Premissas!$B$18)))))</f>
        <v/>
      </c>
      <c r="Q98" s="5">
        <f>IFERROR(P98/Premissas!$B$4,0)</f>
        <v/>
      </c>
    </row>
    <row r="99">
      <c r="A99" s="2" t="n">
        <v>7</v>
      </c>
      <c r="B99" s="2" t="n">
        <v>409</v>
      </c>
      <c r="C99" s="2" t="inlineStr">
        <is>
          <t>RECEBIMENTO</t>
        </is>
      </c>
      <c r="D99" s="2" t="n">
        <v>5194040</v>
      </c>
      <c r="E99" s="2" t="inlineStr">
        <is>
          <t>Caio Cezar Silva De Medeiros</t>
        </is>
      </c>
      <c r="F99" s="2" t="n">
        <v>4</v>
      </c>
      <c r="G99" s="2" t="n">
        <v>5.5</v>
      </c>
      <c r="H99" s="2" t="n">
        <v>1</v>
      </c>
      <c r="I99" s="2" t="n">
        <v>25</v>
      </c>
      <c r="J99" s="2" t="inlineStr">
        <is>
          <t>GPA</t>
        </is>
      </c>
      <c r="K99" s="2">
        <f>IF(I99&lt;&gt;"",I99,IFERROR(INDEX(Base!$I:$I,MATCH(1,(Base!$C:$C=C99)*(Base!$I:$I&lt;&gt;""),0)),0))</f>
        <v/>
      </c>
      <c r="L99" s="2">
        <f>IF(AND(I99="",K99&gt;0),"SIM","NÃO")</f>
        <v/>
      </c>
      <c r="M99" s="2">
        <f>IF(ISNUMBER(SEARCH("SEPARA",UPPER(C99))),"NÃO","SIM")</f>
        <v/>
      </c>
      <c r="N99" s="2">
        <f>IFERROR(H99/K99,0)</f>
        <v/>
      </c>
      <c r="O99" s="2">
        <f>IF(M99="NÃO","EXCLUÍDO",IF(N99&lt;Premissas!$B$8,"&lt; 1,00",IF(N99&lt;Premissas!$B$9,"1,00 – 1,19",IF(N99&lt;Premissas!$B$10,"1,20 – 1,39",IF(N99&lt;Premissas!$B$11,"1,40 – 1,59",IF(N99&lt;Premissas!$B$12,"1,60 – 1,99","≥ 2,00"))))))</f>
        <v/>
      </c>
      <c r="P99" s="5">
        <f>IF(OR(M99="NÃO",N99&lt;Premissas!$B$8),Premissas!$B$13,IF(N99&lt;Premissas!$B$9,Premissas!$B$14,IF(N99&lt;Premissas!$B$10,Premissas!$B$15,IF(N99&lt;Premissas!$B$11,Premissas!$B$16,IF(N99&lt;Premissas!$B$12,Premissas!$B$17,Premissas!$B$18)))))</f>
        <v/>
      </c>
      <c r="Q99" s="5">
        <f>IFERROR(P99/Premissas!$B$4,0)</f>
        <v/>
      </c>
    </row>
    <row r="100">
      <c r="A100" s="2" t="n">
        <v>7</v>
      </c>
      <c r="B100" s="2" t="n">
        <v>409</v>
      </c>
      <c r="C100" s="2" t="inlineStr">
        <is>
          <t>CARREGAMENTO</t>
        </is>
      </c>
      <c r="D100" s="2" t="n">
        <v>5194334</v>
      </c>
      <c r="E100" s="2" t="inlineStr">
        <is>
          <t>Rogerio De Jesus Rosa</t>
        </is>
      </c>
      <c r="F100" s="2" t="n">
        <v>376</v>
      </c>
      <c r="G100" s="2" t="n">
        <v>6.62</v>
      </c>
      <c r="H100" s="2" t="n">
        <v>57</v>
      </c>
      <c r="I100" s="2" t="n">
        <v>24</v>
      </c>
      <c r="J100" s="2" t="inlineStr">
        <is>
          <t>GPA</t>
        </is>
      </c>
      <c r="K100" s="2">
        <f>IF(I100&lt;&gt;"",I100,IFERROR(INDEX(Base!$I:$I,MATCH(1,(Base!$C:$C=C100)*(Base!$I:$I&lt;&gt;""),0)),0))</f>
        <v/>
      </c>
      <c r="L100" s="2">
        <f>IF(AND(I100="",K100&gt;0),"SIM","NÃO")</f>
        <v/>
      </c>
      <c r="M100" s="2">
        <f>IF(ISNUMBER(SEARCH("SEPARA",UPPER(C100))),"NÃO","SIM")</f>
        <v/>
      </c>
      <c r="N100" s="2">
        <f>IFERROR(H100/K100,0)</f>
        <v/>
      </c>
      <c r="O100" s="2">
        <f>IF(M100="NÃO","EXCLUÍDO",IF(N100&lt;Premissas!$B$8,"&lt; 1,00",IF(N100&lt;Premissas!$B$9,"1,00 – 1,19",IF(N100&lt;Premissas!$B$10,"1,20 – 1,39",IF(N100&lt;Premissas!$B$11,"1,40 – 1,59",IF(N100&lt;Premissas!$B$12,"1,60 – 1,99","≥ 2,00"))))))</f>
        <v/>
      </c>
      <c r="P100" s="5">
        <f>IF(OR(M100="NÃO",N100&lt;Premissas!$B$8),Premissas!$B$13,IF(N100&lt;Premissas!$B$9,Premissas!$B$14,IF(N100&lt;Premissas!$B$10,Premissas!$B$15,IF(N100&lt;Premissas!$B$11,Premissas!$B$16,IF(N100&lt;Premissas!$B$12,Premissas!$B$17,Premissas!$B$18)))))</f>
        <v/>
      </c>
      <c r="Q100" s="5">
        <f>IFERROR(P100/Premissas!$B$4,0)</f>
        <v/>
      </c>
    </row>
    <row r="101">
      <c r="A101" s="2" t="n">
        <v>7</v>
      </c>
      <c r="B101" s="2" t="n">
        <v>409</v>
      </c>
      <c r="C101" s="2" t="inlineStr">
        <is>
          <t>ATIVIDADE OP. EMP.</t>
        </is>
      </c>
      <c r="D101" s="2" t="n">
        <v>5194555</v>
      </c>
      <c r="E101" s="2" t="inlineStr">
        <is>
          <t>Sergio Antonio Goncalves</t>
        </is>
      </c>
      <c r="F101" s="2" t="n">
        <v>2171</v>
      </c>
      <c r="G101" s="2" t="n">
        <v>70.43000000000001</v>
      </c>
      <c r="H101" s="2" t="n">
        <v>31</v>
      </c>
      <c r="I101" s="2" t="n">
        <v>25</v>
      </c>
      <c r="J101" s="2" t="inlineStr">
        <is>
          <t>GPA</t>
        </is>
      </c>
      <c r="K101" s="2">
        <f>IF(I101&lt;&gt;"",I101,IFERROR(INDEX(Base!$I:$I,MATCH(1,(Base!$C:$C=C101)*(Base!$I:$I&lt;&gt;""),0)),0))</f>
        <v/>
      </c>
      <c r="L101" s="2">
        <f>IF(AND(I101="",K101&gt;0),"SIM","NÃO")</f>
        <v/>
      </c>
      <c r="M101" s="2">
        <f>IF(ISNUMBER(SEARCH("SEPARA",UPPER(C101))),"NÃO","SIM")</f>
        <v/>
      </c>
      <c r="N101" s="2">
        <f>IFERROR(H101/K101,0)</f>
        <v/>
      </c>
      <c r="O101" s="2">
        <f>IF(M101="NÃO","EXCLUÍDO",IF(N101&lt;Premissas!$B$8,"&lt; 1,00",IF(N101&lt;Premissas!$B$9,"1,00 – 1,19",IF(N101&lt;Premissas!$B$10,"1,20 – 1,39",IF(N101&lt;Premissas!$B$11,"1,40 – 1,59",IF(N101&lt;Premissas!$B$12,"1,60 – 1,99","≥ 2,00"))))))</f>
        <v/>
      </c>
      <c r="P101" s="5">
        <f>IF(OR(M101="NÃO",N101&lt;Premissas!$B$8),Premissas!$B$13,IF(N101&lt;Premissas!$B$9,Premissas!$B$14,IF(N101&lt;Premissas!$B$10,Premissas!$B$15,IF(N101&lt;Premissas!$B$11,Premissas!$B$16,IF(N101&lt;Premissas!$B$12,Premissas!$B$17,Premissas!$B$18)))))</f>
        <v/>
      </c>
      <c r="Q101" s="5">
        <f>IFERROR(P101/Premissas!$B$4,0)</f>
        <v/>
      </c>
    </row>
    <row r="102">
      <c r="A102" s="2" t="n">
        <v>7</v>
      </c>
      <c r="B102" s="2" t="n">
        <v>409</v>
      </c>
      <c r="C102" s="2" t="inlineStr">
        <is>
          <t>PUXADA RECEB</t>
        </is>
      </c>
      <c r="D102" s="2" t="n">
        <v>522668</v>
      </c>
      <c r="E102" s="2" t="inlineStr">
        <is>
          <t>Giovani Belarmino Borges</t>
        </is>
      </c>
      <c r="F102" s="2" t="n">
        <v>229</v>
      </c>
      <c r="G102" s="2" t="n">
        <v>7.68</v>
      </c>
      <c r="H102" s="2" t="n">
        <v>30</v>
      </c>
      <c r="I102" s="2" t="n">
        <v>22</v>
      </c>
      <c r="J102" s="2" t="inlineStr">
        <is>
          <t>GPA</t>
        </is>
      </c>
      <c r="K102" s="2">
        <f>IF(I102&lt;&gt;"",I102,IFERROR(INDEX(Base!$I:$I,MATCH(1,(Base!$C:$C=C102)*(Base!$I:$I&lt;&gt;""),0)),0))</f>
        <v/>
      </c>
      <c r="L102" s="2">
        <f>IF(AND(I102="",K102&gt;0),"SIM","NÃO")</f>
        <v/>
      </c>
      <c r="M102" s="2">
        <f>IF(ISNUMBER(SEARCH("SEPARA",UPPER(C102))),"NÃO","SIM")</f>
        <v/>
      </c>
      <c r="N102" s="2">
        <f>IFERROR(H102/K102,0)</f>
        <v/>
      </c>
      <c r="O102" s="2">
        <f>IF(M102="NÃO","EXCLUÍDO",IF(N102&lt;Premissas!$B$8,"&lt; 1,00",IF(N102&lt;Premissas!$B$9,"1,00 – 1,19",IF(N102&lt;Premissas!$B$10,"1,20 – 1,39",IF(N102&lt;Premissas!$B$11,"1,40 – 1,59",IF(N102&lt;Premissas!$B$12,"1,60 – 1,99","≥ 2,00"))))))</f>
        <v/>
      </c>
      <c r="P102" s="5">
        <f>IF(OR(M102="NÃO",N102&lt;Premissas!$B$8),Premissas!$B$13,IF(N102&lt;Premissas!$B$9,Premissas!$B$14,IF(N102&lt;Premissas!$B$10,Premissas!$B$15,IF(N102&lt;Premissas!$B$11,Premissas!$B$16,IF(N102&lt;Premissas!$B$12,Premissas!$B$17,Premissas!$B$18)))))</f>
        <v/>
      </c>
      <c r="Q102" s="5">
        <f>IFERROR(P102/Premissas!$B$4,0)</f>
        <v/>
      </c>
    </row>
    <row r="103">
      <c r="A103" s="2" t="n">
        <v>7</v>
      </c>
      <c r="B103" s="2" t="n">
        <v>409</v>
      </c>
      <c r="C103" s="2" t="inlineStr">
        <is>
          <t>RECEBIMENTO</t>
        </is>
      </c>
      <c r="D103" s="2" t="n">
        <v>522668</v>
      </c>
      <c r="E103" s="2" t="inlineStr">
        <is>
          <t>Giovani Belarmino Borges</t>
        </is>
      </c>
      <c r="F103" s="2" t="n">
        <v>657</v>
      </c>
      <c r="G103" s="2" t="n">
        <v>14.56</v>
      </c>
      <c r="H103" s="2" t="n">
        <v>45</v>
      </c>
      <c r="I103" s="2" t="n">
        <v>25</v>
      </c>
      <c r="J103" s="2" t="inlineStr">
        <is>
          <t>GPA</t>
        </is>
      </c>
      <c r="K103" s="2">
        <f>IF(I103&lt;&gt;"",I103,IFERROR(INDEX(Base!$I:$I,MATCH(1,(Base!$C:$C=C103)*(Base!$I:$I&lt;&gt;""),0)),0))</f>
        <v/>
      </c>
      <c r="L103" s="2">
        <f>IF(AND(I103="",K103&gt;0),"SIM","NÃO")</f>
        <v/>
      </c>
      <c r="M103" s="2">
        <f>IF(ISNUMBER(SEARCH("SEPARA",UPPER(C103))),"NÃO","SIM")</f>
        <v/>
      </c>
      <c r="N103" s="2">
        <f>IFERROR(H103/K103,0)</f>
        <v/>
      </c>
      <c r="O103" s="2">
        <f>IF(M103="NÃO","EXCLUÍDO",IF(N103&lt;Premissas!$B$8,"&lt; 1,00",IF(N103&lt;Premissas!$B$9,"1,00 – 1,19",IF(N103&lt;Premissas!$B$10,"1,20 – 1,39",IF(N103&lt;Premissas!$B$11,"1,40 – 1,59",IF(N103&lt;Premissas!$B$12,"1,60 – 1,99","≥ 2,00"))))))</f>
        <v/>
      </c>
      <c r="P103" s="5">
        <f>IF(OR(M103="NÃO",N103&lt;Premissas!$B$8),Premissas!$B$13,IF(N103&lt;Premissas!$B$9,Premissas!$B$14,IF(N103&lt;Premissas!$B$10,Premissas!$B$15,IF(N103&lt;Premissas!$B$11,Premissas!$B$16,IF(N103&lt;Premissas!$B$12,Premissas!$B$17,Premissas!$B$18)))))</f>
        <v/>
      </c>
      <c r="Q103" s="5">
        <f>IFERROR(P103/Premissas!$B$4,0)</f>
        <v/>
      </c>
    </row>
    <row r="104">
      <c r="A104" s="2" t="n">
        <v>7</v>
      </c>
      <c r="B104" s="2" t="n">
        <v>409</v>
      </c>
      <c r="C104" s="2" t="inlineStr">
        <is>
          <t>ATIVIDADE OP. EMP.</t>
        </is>
      </c>
      <c r="D104" s="2" t="n">
        <v>525291</v>
      </c>
      <c r="E104" s="2" t="inlineStr">
        <is>
          <t>Luis Herrera Lozano</t>
        </is>
      </c>
      <c r="F104" s="2" t="n">
        <v>2731</v>
      </c>
      <c r="G104" s="2" t="n">
        <v>84.56</v>
      </c>
      <c r="H104" s="2" t="n">
        <v>32</v>
      </c>
      <c r="I104" s="2" t="n">
        <v>25</v>
      </c>
      <c r="J104" s="2" t="inlineStr">
        <is>
          <t>GPA</t>
        </is>
      </c>
      <c r="K104" s="2">
        <f>IF(I104&lt;&gt;"",I104,IFERROR(INDEX(Base!$I:$I,MATCH(1,(Base!$C:$C=C104)*(Base!$I:$I&lt;&gt;""),0)),0))</f>
        <v/>
      </c>
      <c r="L104" s="2">
        <f>IF(AND(I104="",K104&gt;0),"SIM","NÃO")</f>
        <v/>
      </c>
      <c r="M104" s="2">
        <f>IF(ISNUMBER(SEARCH("SEPARA",UPPER(C104))),"NÃO","SIM")</f>
        <v/>
      </c>
      <c r="N104" s="2">
        <f>IFERROR(H104/K104,0)</f>
        <v/>
      </c>
      <c r="O104" s="2">
        <f>IF(M104="NÃO","EXCLUÍDO",IF(N104&lt;Premissas!$B$8,"&lt; 1,00",IF(N104&lt;Premissas!$B$9,"1,00 – 1,19",IF(N104&lt;Premissas!$B$10,"1,20 – 1,39",IF(N104&lt;Premissas!$B$11,"1,40 – 1,59",IF(N104&lt;Premissas!$B$12,"1,60 – 1,99","≥ 2,00"))))))</f>
        <v/>
      </c>
      <c r="P104" s="5">
        <f>IF(OR(M104="NÃO",N104&lt;Premissas!$B$8),Premissas!$B$13,IF(N104&lt;Premissas!$B$9,Premissas!$B$14,IF(N104&lt;Premissas!$B$10,Premissas!$B$15,IF(N104&lt;Premissas!$B$11,Premissas!$B$16,IF(N104&lt;Premissas!$B$12,Premissas!$B$17,Premissas!$B$18)))))</f>
        <v/>
      </c>
      <c r="Q104" s="5">
        <f>IFERROR(P104/Premissas!$B$4,0)</f>
        <v/>
      </c>
    </row>
    <row r="105">
      <c r="A105" s="2" t="n">
        <v>7</v>
      </c>
      <c r="B105" s="2" t="n">
        <v>409</v>
      </c>
      <c r="C105" s="2" t="inlineStr">
        <is>
          <t>CARREGAMENTO</t>
        </is>
      </c>
      <c r="D105" s="2" t="n">
        <v>5289793</v>
      </c>
      <c r="E105" s="2" t="inlineStr">
        <is>
          <t>Felipe Duarte Do Nascimento</t>
        </is>
      </c>
      <c r="F105" s="2" t="n">
        <v>189</v>
      </c>
      <c r="G105" s="2" t="n">
        <v>4.93</v>
      </c>
      <c r="H105" s="2" t="n">
        <v>38</v>
      </c>
      <c r="I105" s="2" t="n">
        <v>24</v>
      </c>
      <c r="J105" s="2" t="inlineStr">
        <is>
          <t>GPA</t>
        </is>
      </c>
      <c r="K105" s="2">
        <f>IF(I105&lt;&gt;"",I105,IFERROR(INDEX(Base!$I:$I,MATCH(1,(Base!$C:$C=C105)*(Base!$I:$I&lt;&gt;""),0)),0))</f>
        <v/>
      </c>
      <c r="L105" s="2">
        <f>IF(AND(I105="",K105&gt;0),"SIM","NÃO")</f>
        <v/>
      </c>
      <c r="M105" s="2">
        <f>IF(ISNUMBER(SEARCH("SEPARA",UPPER(C105))),"NÃO","SIM")</f>
        <v/>
      </c>
      <c r="N105" s="2">
        <f>IFERROR(H105/K105,0)</f>
        <v/>
      </c>
      <c r="O105" s="2">
        <f>IF(M105="NÃO","EXCLUÍDO",IF(N105&lt;Premissas!$B$8,"&lt; 1,00",IF(N105&lt;Premissas!$B$9,"1,00 – 1,19",IF(N105&lt;Premissas!$B$10,"1,20 – 1,39",IF(N105&lt;Premissas!$B$11,"1,40 – 1,59",IF(N105&lt;Premissas!$B$12,"1,60 – 1,99","≥ 2,00"))))))</f>
        <v/>
      </c>
      <c r="P105" s="5">
        <f>IF(OR(M105="NÃO",N105&lt;Premissas!$B$8),Premissas!$B$13,IF(N105&lt;Premissas!$B$9,Premissas!$B$14,IF(N105&lt;Premissas!$B$10,Premissas!$B$15,IF(N105&lt;Premissas!$B$11,Premissas!$B$16,IF(N105&lt;Premissas!$B$12,Premissas!$B$17,Premissas!$B$18)))))</f>
        <v/>
      </c>
      <c r="Q105" s="5">
        <f>IFERROR(P105/Premissas!$B$4,0)</f>
        <v/>
      </c>
    </row>
    <row r="106">
      <c r="A106" s="2" t="n">
        <v>7</v>
      </c>
      <c r="B106" s="2" t="n">
        <v>409</v>
      </c>
      <c r="C106" s="2" t="inlineStr">
        <is>
          <t>SEPARACAO</t>
        </is>
      </c>
      <c r="D106" s="2" t="n">
        <v>5289793</v>
      </c>
      <c r="E106" s="2" t="inlineStr">
        <is>
          <t>Felipe Duarte Do Nascimento</t>
        </is>
      </c>
      <c r="F106" s="2" t="n">
        <v>1172</v>
      </c>
      <c r="G106" s="2" t="n">
        <v>14.16</v>
      </c>
      <c r="H106" s="2" t="n">
        <v>83</v>
      </c>
      <c r="I106" s="2" t="n">
        <v>105</v>
      </c>
      <c r="J106" s="2" t="inlineStr">
        <is>
          <t>GPA</t>
        </is>
      </c>
      <c r="K106" s="2">
        <f>IF(I106&lt;&gt;"",I106,IFERROR(INDEX(Base!$I:$I,MATCH(1,(Base!$C:$C=C106)*(Base!$I:$I&lt;&gt;""),0)),0))</f>
        <v/>
      </c>
      <c r="L106" s="2">
        <f>IF(AND(I106="",K106&gt;0),"SIM","NÃO")</f>
        <v/>
      </c>
      <c r="M106" s="2">
        <f>IF(ISNUMBER(SEARCH("SEPARA",UPPER(C106))),"NÃO","SIM")</f>
        <v/>
      </c>
      <c r="N106" s="2">
        <f>IFERROR(H106/K106,0)</f>
        <v/>
      </c>
      <c r="O106" s="2">
        <f>IF(M106="NÃO","EXCLUÍDO",IF(N106&lt;Premissas!$B$8,"&lt; 1,00",IF(N106&lt;Premissas!$B$9,"1,00 – 1,19",IF(N106&lt;Premissas!$B$10,"1,20 – 1,39",IF(N106&lt;Premissas!$B$11,"1,40 – 1,59",IF(N106&lt;Premissas!$B$12,"1,60 – 1,99","≥ 2,00"))))))</f>
        <v/>
      </c>
      <c r="P106" s="5">
        <f>IF(OR(M106="NÃO",N106&lt;Premissas!$B$8),Premissas!$B$13,IF(N106&lt;Premissas!$B$9,Premissas!$B$14,IF(N106&lt;Premissas!$B$10,Premissas!$B$15,IF(N106&lt;Premissas!$B$11,Premissas!$B$16,IF(N106&lt;Premissas!$B$12,Premissas!$B$17,Premissas!$B$18)))))</f>
        <v/>
      </c>
      <c r="Q106" s="5">
        <f>IFERROR(P106/Premissas!$B$4,0)</f>
        <v/>
      </c>
    </row>
    <row r="107">
      <c r="A107" s="2" t="n">
        <v>7</v>
      </c>
      <c r="B107" s="2" t="n">
        <v>409</v>
      </c>
      <c r="C107" s="2" t="inlineStr">
        <is>
          <t>PUXADA RECEB</t>
        </is>
      </c>
      <c r="D107" s="2" t="n">
        <v>5305047</v>
      </c>
      <c r="E107" s="2" t="inlineStr">
        <is>
          <t>Glauco Silveira Ramos</t>
        </is>
      </c>
      <c r="F107" s="2" t="n">
        <v>614</v>
      </c>
      <c r="G107" s="2" t="n">
        <v>17.59</v>
      </c>
      <c r="H107" s="2" t="n">
        <v>35</v>
      </c>
      <c r="I107" s="2" t="n">
        <v>22</v>
      </c>
      <c r="J107" s="2" t="inlineStr">
        <is>
          <t>GPA</t>
        </is>
      </c>
      <c r="K107" s="2">
        <f>IF(I107&lt;&gt;"",I107,IFERROR(INDEX(Base!$I:$I,MATCH(1,(Base!$C:$C=C107)*(Base!$I:$I&lt;&gt;""),0)),0))</f>
        <v/>
      </c>
      <c r="L107" s="2">
        <f>IF(AND(I107="",K107&gt;0),"SIM","NÃO")</f>
        <v/>
      </c>
      <c r="M107" s="2">
        <f>IF(ISNUMBER(SEARCH("SEPARA",UPPER(C107))),"NÃO","SIM")</f>
        <v/>
      </c>
      <c r="N107" s="2">
        <f>IFERROR(H107/K107,0)</f>
        <v/>
      </c>
      <c r="O107" s="2">
        <f>IF(M107="NÃO","EXCLUÍDO",IF(N107&lt;Premissas!$B$8,"&lt; 1,00",IF(N107&lt;Premissas!$B$9,"1,00 – 1,19",IF(N107&lt;Premissas!$B$10,"1,20 – 1,39",IF(N107&lt;Premissas!$B$11,"1,40 – 1,59",IF(N107&lt;Premissas!$B$12,"1,60 – 1,99","≥ 2,00"))))))</f>
        <v/>
      </c>
      <c r="P107" s="5">
        <f>IF(OR(M107="NÃO",N107&lt;Premissas!$B$8),Premissas!$B$13,IF(N107&lt;Premissas!$B$9,Premissas!$B$14,IF(N107&lt;Premissas!$B$10,Premissas!$B$15,IF(N107&lt;Premissas!$B$11,Premissas!$B$16,IF(N107&lt;Premissas!$B$12,Premissas!$B$17,Premissas!$B$18)))))</f>
        <v/>
      </c>
      <c r="Q107" s="5">
        <f>IFERROR(P107/Premissas!$B$4,0)</f>
        <v/>
      </c>
    </row>
    <row r="108">
      <c r="A108" s="2" t="n">
        <v>7</v>
      </c>
      <c r="B108" s="2" t="n">
        <v>409</v>
      </c>
      <c r="C108" s="2" t="inlineStr">
        <is>
          <t>SEPARACAO</t>
        </is>
      </c>
      <c r="D108" s="2" t="n">
        <v>5305047</v>
      </c>
      <c r="E108" s="2" t="inlineStr">
        <is>
          <t>Glauco Silveira Ramos</t>
        </is>
      </c>
      <c r="F108" s="2" t="n">
        <v>4467</v>
      </c>
      <c r="G108" s="2" t="n">
        <v>48.04</v>
      </c>
      <c r="H108" s="2" t="n">
        <v>93</v>
      </c>
      <c r="I108" s="2" t="n">
        <v>105</v>
      </c>
      <c r="J108" s="2" t="inlineStr">
        <is>
          <t>GPA</t>
        </is>
      </c>
      <c r="K108" s="2">
        <f>IF(I108&lt;&gt;"",I108,IFERROR(INDEX(Base!$I:$I,MATCH(1,(Base!$C:$C=C108)*(Base!$I:$I&lt;&gt;""),0)),0))</f>
        <v/>
      </c>
      <c r="L108" s="2">
        <f>IF(AND(I108="",K108&gt;0),"SIM","NÃO")</f>
        <v/>
      </c>
      <c r="M108" s="2">
        <f>IF(ISNUMBER(SEARCH("SEPARA",UPPER(C108))),"NÃO","SIM")</f>
        <v/>
      </c>
      <c r="N108" s="2">
        <f>IFERROR(H108/K108,0)</f>
        <v/>
      </c>
      <c r="O108" s="2">
        <f>IF(M108="NÃO","EXCLUÍDO",IF(N108&lt;Premissas!$B$8,"&lt; 1,00",IF(N108&lt;Premissas!$B$9,"1,00 – 1,19",IF(N108&lt;Premissas!$B$10,"1,20 – 1,39",IF(N108&lt;Premissas!$B$11,"1,40 – 1,59",IF(N108&lt;Premissas!$B$12,"1,60 – 1,99","≥ 2,00"))))))</f>
        <v/>
      </c>
      <c r="P108" s="5">
        <f>IF(OR(M108="NÃO",N108&lt;Premissas!$B$8),Premissas!$B$13,IF(N108&lt;Premissas!$B$9,Premissas!$B$14,IF(N108&lt;Premissas!$B$10,Premissas!$B$15,IF(N108&lt;Premissas!$B$11,Premissas!$B$16,IF(N108&lt;Premissas!$B$12,Premissas!$B$17,Premissas!$B$18)))))</f>
        <v/>
      </c>
      <c r="Q108" s="5">
        <f>IFERROR(P108/Premissas!$B$4,0)</f>
        <v/>
      </c>
    </row>
    <row r="109">
      <c r="A109" s="2" t="n">
        <v>7</v>
      </c>
      <c r="B109" s="2" t="n">
        <v>409</v>
      </c>
      <c r="C109" s="2" t="inlineStr">
        <is>
          <t>CARREGAMENTO</t>
        </is>
      </c>
      <c r="D109" s="2" t="n">
        <v>533846</v>
      </c>
      <c r="E109" s="2" t="inlineStr">
        <is>
          <t>Bruno Sousa Silva</t>
        </is>
      </c>
      <c r="F109" s="2" t="n">
        <v>377</v>
      </c>
      <c r="G109" s="2" t="n">
        <v>5.36</v>
      </c>
      <c r="H109" s="2" t="n">
        <v>70</v>
      </c>
      <c r="I109" s="2" t="n">
        <v>24</v>
      </c>
      <c r="J109" s="2" t="inlineStr">
        <is>
          <t>GPA</t>
        </is>
      </c>
      <c r="K109" s="2">
        <f>IF(I109&lt;&gt;"",I109,IFERROR(INDEX(Base!$I:$I,MATCH(1,(Base!$C:$C=C109)*(Base!$I:$I&lt;&gt;""),0)),0))</f>
        <v/>
      </c>
      <c r="L109" s="2">
        <f>IF(AND(I109="",K109&gt;0),"SIM","NÃO")</f>
        <v/>
      </c>
      <c r="M109" s="2">
        <f>IF(ISNUMBER(SEARCH("SEPARA",UPPER(C109))),"NÃO","SIM")</f>
        <v/>
      </c>
      <c r="N109" s="2">
        <f>IFERROR(H109/K109,0)</f>
        <v/>
      </c>
      <c r="O109" s="2">
        <f>IF(M109="NÃO","EXCLUÍDO",IF(N109&lt;Premissas!$B$8,"&lt; 1,00",IF(N109&lt;Premissas!$B$9,"1,00 – 1,19",IF(N109&lt;Premissas!$B$10,"1,20 – 1,39",IF(N109&lt;Premissas!$B$11,"1,40 – 1,59",IF(N109&lt;Premissas!$B$12,"1,60 – 1,99","≥ 2,00"))))))</f>
        <v/>
      </c>
      <c r="P109" s="5">
        <f>IF(OR(M109="NÃO",N109&lt;Premissas!$B$8),Premissas!$B$13,IF(N109&lt;Premissas!$B$9,Premissas!$B$14,IF(N109&lt;Premissas!$B$10,Premissas!$B$15,IF(N109&lt;Premissas!$B$11,Premissas!$B$16,IF(N109&lt;Premissas!$B$12,Premissas!$B$17,Premissas!$B$18)))))</f>
        <v/>
      </c>
      <c r="Q109" s="5">
        <f>IFERROR(P109/Premissas!$B$4,0)</f>
        <v/>
      </c>
    </row>
    <row r="110">
      <c r="A110" s="2" t="n">
        <v>7</v>
      </c>
      <c r="B110" s="2" t="n">
        <v>409</v>
      </c>
      <c r="C110" s="2" t="inlineStr">
        <is>
          <t>SEPARACAO</t>
        </is>
      </c>
      <c r="D110" s="2" t="n">
        <v>533846</v>
      </c>
      <c r="E110" s="2" t="inlineStr">
        <is>
          <t>Bruno Sousa Silva</t>
        </is>
      </c>
      <c r="F110" s="2" t="n">
        <v>457</v>
      </c>
      <c r="G110" s="2" t="n">
        <v>6.2</v>
      </c>
      <c r="H110" s="2" t="n">
        <v>74</v>
      </c>
      <c r="I110" s="2" t="n">
        <v>105</v>
      </c>
      <c r="J110" s="2" t="inlineStr">
        <is>
          <t>GPA</t>
        </is>
      </c>
      <c r="K110" s="2">
        <f>IF(I110&lt;&gt;"",I110,IFERROR(INDEX(Base!$I:$I,MATCH(1,(Base!$C:$C=C110)*(Base!$I:$I&lt;&gt;""),0)),0))</f>
        <v/>
      </c>
      <c r="L110" s="2">
        <f>IF(AND(I110="",K110&gt;0),"SIM","NÃO")</f>
        <v/>
      </c>
      <c r="M110" s="2">
        <f>IF(ISNUMBER(SEARCH("SEPARA",UPPER(C110))),"NÃO","SIM")</f>
        <v/>
      </c>
      <c r="N110" s="2">
        <f>IFERROR(H110/K110,0)</f>
        <v/>
      </c>
      <c r="O110" s="2">
        <f>IF(M110="NÃO","EXCLUÍDO",IF(N110&lt;Premissas!$B$8,"&lt; 1,00",IF(N110&lt;Premissas!$B$9,"1,00 – 1,19",IF(N110&lt;Premissas!$B$10,"1,20 – 1,39",IF(N110&lt;Premissas!$B$11,"1,40 – 1,59",IF(N110&lt;Premissas!$B$12,"1,60 – 1,99","≥ 2,00"))))))</f>
        <v/>
      </c>
      <c r="P110" s="5">
        <f>IF(OR(M110="NÃO",N110&lt;Premissas!$B$8),Premissas!$B$13,IF(N110&lt;Premissas!$B$9,Premissas!$B$14,IF(N110&lt;Premissas!$B$10,Premissas!$B$15,IF(N110&lt;Premissas!$B$11,Premissas!$B$16,IF(N110&lt;Premissas!$B$12,Premissas!$B$17,Premissas!$B$18)))))</f>
        <v/>
      </c>
      <c r="Q110" s="5">
        <f>IFERROR(P110/Premissas!$B$4,0)</f>
        <v/>
      </c>
    </row>
    <row r="111">
      <c r="A111" s="2" t="n">
        <v>7</v>
      </c>
      <c r="B111" s="2" t="n">
        <v>409</v>
      </c>
      <c r="C111" s="2" t="inlineStr">
        <is>
          <t>CARREGAMENTO</t>
        </is>
      </c>
      <c r="D111" s="2" t="n">
        <v>534568</v>
      </c>
      <c r="E111" s="2" t="inlineStr">
        <is>
          <t>Antonio Carlos Da Silva Guerra</t>
        </is>
      </c>
      <c r="F111" s="2" t="n">
        <v>44</v>
      </c>
      <c r="G111" s="2" t="n">
        <v>0.82</v>
      </c>
      <c r="H111" s="2" t="n">
        <v>54</v>
      </c>
      <c r="I111" s="2" t="n">
        <v>24</v>
      </c>
      <c r="J111" s="2" t="inlineStr">
        <is>
          <t>GPA</t>
        </is>
      </c>
      <c r="K111" s="2">
        <f>IF(I111&lt;&gt;"",I111,IFERROR(INDEX(Base!$I:$I,MATCH(1,(Base!$C:$C=C111)*(Base!$I:$I&lt;&gt;""),0)),0))</f>
        <v/>
      </c>
      <c r="L111" s="2">
        <f>IF(AND(I111="",K111&gt;0),"SIM","NÃO")</f>
        <v/>
      </c>
      <c r="M111" s="2">
        <f>IF(ISNUMBER(SEARCH("SEPARA",UPPER(C111))),"NÃO","SIM")</f>
        <v/>
      </c>
      <c r="N111" s="2">
        <f>IFERROR(H111/K111,0)</f>
        <v/>
      </c>
      <c r="O111" s="2">
        <f>IF(M111="NÃO","EXCLUÍDO",IF(N111&lt;Premissas!$B$8,"&lt; 1,00",IF(N111&lt;Premissas!$B$9,"1,00 – 1,19",IF(N111&lt;Premissas!$B$10,"1,20 – 1,39",IF(N111&lt;Premissas!$B$11,"1,40 – 1,59",IF(N111&lt;Premissas!$B$12,"1,60 – 1,99","≥ 2,00"))))))</f>
        <v/>
      </c>
      <c r="P111" s="5">
        <f>IF(OR(M111="NÃO",N111&lt;Premissas!$B$8),Premissas!$B$13,IF(N111&lt;Premissas!$B$9,Premissas!$B$14,IF(N111&lt;Premissas!$B$10,Premissas!$B$15,IF(N111&lt;Premissas!$B$11,Premissas!$B$16,IF(N111&lt;Premissas!$B$12,Premissas!$B$17,Premissas!$B$18)))))</f>
        <v/>
      </c>
      <c r="Q111" s="5">
        <f>IFERROR(P111/Premissas!$B$4,0)</f>
        <v/>
      </c>
    </row>
    <row r="112">
      <c r="A112" s="2" t="n">
        <v>7</v>
      </c>
      <c r="B112" s="2" t="n">
        <v>409</v>
      </c>
      <c r="C112" s="2" t="inlineStr">
        <is>
          <t>PUXADA RECEB</t>
        </is>
      </c>
      <c r="D112" s="2" t="n">
        <v>534568</v>
      </c>
      <c r="E112" s="2" t="inlineStr">
        <is>
          <t>Antonio Carlos Da Silva Guerra</t>
        </is>
      </c>
      <c r="F112" s="2" t="n">
        <v>81</v>
      </c>
      <c r="G112" s="2" t="n">
        <v>1.35</v>
      </c>
      <c r="H112" s="2" t="n">
        <v>60</v>
      </c>
      <c r="I112" s="2" t="n">
        <v>22</v>
      </c>
      <c r="J112" s="2" t="inlineStr">
        <is>
          <t>GPA</t>
        </is>
      </c>
      <c r="K112" s="2">
        <f>IF(I112&lt;&gt;"",I112,IFERROR(INDEX(Base!$I:$I,MATCH(1,(Base!$C:$C=C112)*(Base!$I:$I&lt;&gt;""),0)),0))</f>
        <v/>
      </c>
      <c r="L112" s="2">
        <f>IF(AND(I112="",K112&gt;0),"SIM","NÃO")</f>
        <v/>
      </c>
      <c r="M112" s="2">
        <f>IF(ISNUMBER(SEARCH("SEPARA",UPPER(C112))),"NÃO","SIM")</f>
        <v/>
      </c>
      <c r="N112" s="2">
        <f>IFERROR(H112/K112,0)</f>
        <v/>
      </c>
      <c r="O112" s="2">
        <f>IF(M112="NÃO","EXCLUÍDO",IF(N112&lt;Premissas!$B$8,"&lt; 1,00",IF(N112&lt;Premissas!$B$9,"1,00 – 1,19",IF(N112&lt;Premissas!$B$10,"1,20 – 1,39",IF(N112&lt;Premissas!$B$11,"1,40 – 1,59",IF(N112&lt;Premissas!$B$12,"1,60 – 1,99","≥ 2,00"))))))</f>
        <v/>
      </c>
      <c r="P112" s="5">
        <f>IF(OR(M112="NÃO",N112&lt;Premissas!$B$8),Premissas!$B$13,IF(N112&lt;Premissas!$B$9,Premissas!$B$14,IF(N112&lt;Premissas!$B$10,Premissas!$B$15,IF(N112&lt;Premissas!$B$11,Premissas!$B$16,IF(N112&lt;Premissas!$B$12,Premissas!$B$17,Premissas!$B$18)))))</f>
        <v/>
      </c>
      <c r="Q112" s="5">
        <f>IFERROR(P112/Premissas!$B$4,0)</f>
        <v/>
      </c>
    </row>
    <row r="113">
      <c r="A113" s="2" t="n">
        <v>7</v>
      </c>
      <c r="B113" s="2" t="n">
        <v>409</v>
      </c>
      <c r="C113" s="2" t="inlineStr">
        <is>
          <t>RECEBIMENTO</t>
        </is>
      </c>
      <c r="D113" s="2" t="n">
        <v>534568</v>
      </c>
      <c r="E113" s="2" t="inlineStr">
        <is>
          <t>Antonio Carlos Da Silva Guerra</t>
        </is>
      </c>
      <c r="F113" s="2" t="n">
        <v>1383</v>
      </c>
      <c r="G113" s="2" t="n">
        <v>48.75</v>
      </c>
      <c r="H113" s="2" t="n">
        <v>28</v>
      </c>
      <c r="I113" s="2" t="n">
        <v>25</v>
      </c>
      <c r="J113" s="2" t="inlineStr">
        <is>
          <t>GPA</t>
        </is>
      </c>
      <c r="K113" s="2">
        <f>IF(I113&lt;&gt;"",I113,IFERROR(INDEX(Base!$I:$I,MATCH(1,(Base!$C:$C=C113)*(Base!$I:$I&lt;&gt;""),0)),0))</f>
        <v/>
      </c>
      <c r="L113" s="2">
        <f>IF(AND(I113="",K113&gt;0),"SIM","NÃO")</f>
        <v/>
      </c>
      <c r="M113" s="2">
        <f>IF(ISNUMBER(SEARCH("SEPARA",UPPER(C113))),"NÃO","SIM")</f>
        <v/>
      </c>
      <c r="N113" s="2">
        <f>IFERROR(H113/K113,0)</f>
        <v/>
      </c>
      <c r="O113" s="2">
        <f>IF(M113="NÃO","EXCLUÍDO",IF(N113&lt;Premissas!$B$8,"&lt; 1,00",IF(N113&lt;Premissas!$B$9,"1,00 – 1,19",IF(N113&lt;Premissas!$B$10,"1,20 – 1,39",IF(N113&lt;Premissas!$B$11,"1,40 – 1,59",IF(N113&lt;Premissas!$B$12,"1,60 – 1,99","≥ 2,00"))))))</f>
        <v/>
      </c>
      <c r="P113" s="5">
        <f>IF(OR(M113="NÃO",N113&lt;Premissas!$B$8),Premissas!$B$13,IF(N113&lt;Premissas!$B$9,Premissas!$B$14,IF(N113&lt;Premissas!$B$10,Premissas!$B$15,IF(N113&lt;Premissas!$B$11,Premissas!$B$16,IF(N113&lt;Premissas!$B$12,Premissas!$B$17,Premissas!$B$18)))))</f>
        <v/>
      </c>
      <c r="Q113" s="5">
        <f>IFERROR(P113/Premissas!$B$4,0)</f>
        <v/>
      </c>
    </row>
    <row r="114">
      <c r="A114" s="2" t="n">
        <v>7</v>
      </c>
      <c r="B114" s="2" t="n">
        <v>409</v>
      </c>
      <c r="C114" s="2" t="inlineStr">
        <is>
          <t>ATIVIDADE OP. EMP.</t>
        </is>
      </c>
      <c r="D114" s="2" t="n">
        <v>536290</v>
      </c>
      <c r="E114" s="2" t="inlineStr">
        <is>
          <t>Lincoln Freire Soares</t>
        </is>
      </c>
      <c r="F114" s="2" t="n">
        <v>1780</v>
      </c>
      <c r="G114" s="2" t="n">
        <v>40.84</v>
      </c>
      <c r="H114" s="2" t="n">
        <v>44</v>
      </c>
      <c r="I114" s="2" t="n">
        <v>25</v>
      </c>
      <c r="J114" s="2" t="inlineStr">
        <is>
          <t>GPA</t>
        </is>
      </c>
      <c r="K114" s="2">
        <f>IF(I114&lt;&gt;"",I114,IFERROR(INDEX(Base!$I:$I,MATCH(1,(Base!$C:$C=C114)*(Base!$I:$I&lt;&gt;""),0)),0))</f>
        <v/>
      </c>
      <c r="L114" s="2">
        <f>IF(AND(I114="",K114&gt;0),"SIM","NÃO")</f>
        <v/>
      </c>
      <c r="M114" s="2">
        <f>IF(ISNUMBER(SEARCH("SEPARA",UPPER(C114))),"NÃO","SIM")</f>
        <v/>
      </c>
      <c r="N114" s="2">
        <f>IFERROR(H114/K114,0)</f>
        <v/>
      </c>
      <c r="O114" s="2">
        <f>IF(M114="NÃO","EXCLUÍDO",IF(N114&lt;Premissas!$B$8,"&lt; 1,00",IF(N114&lt;Premissas!$B$9,"1,00 – 1,19",IF(N114&lt;Premissas!$B$10,"1,20 – 1,39",IF(N114&lt;Premissas!$B$11,"1,40 – 1,59",IF(N114&lt;Premissas!$B$12,"1,60 – 1,99","≥ 2,00"))))))</f>
        <v/>
      </c>
      <c r="P114" s="5">
        <f>IF(OR(M114="NÃO",N114&lt;Premissas!$B$8),Premissas!$B$13,IF(N114&lt;Premissas!$B$9,Premissas!$B$14,IF(N114&lt;Premissas!$B$10,Premissas!$B$15,IF(N114&lt;Premissas!$B$11,Premissas!$B$16,IF(N114&lt;Premissas!$B$12,Premissas!$B$17,Premissas!$B$18)))))</f>
        <v/>
      </c>
      <c r="Q114" s="5">
        <f>IFERROR(P114/Premissas!$B$4,0)</f>
        <v/>
      </c>
    </row>
    <row r="115">
      <c r="A115" s="2" t="n">
        <v>7</v>
      </c>
      <c r="B115" s="2" t="n">
        <v>409</v>
      </c>
      <c r="C115" s="2" t="inlineStr">
        <is>
          <t>PUXADA RECEB</t>
        </is>
      </c>
      <c r="D115" s="2" t="n">
        <v>540917</v>
      </c>
      <c r="E115" s="2" t="inlineStr">
        <is>
          <t>Rafael Jose da Silva</t>
        </is>
      </c>
      <c r="F115" s="2" t="n">
        <v>79</v>
      </c>
      <c r="G115" s="2" t="n">
        <v>2.22</v>
      </c>
      <c r="H115" s="2" t="n">
        <v>36</v>
      </c>
      <c r="I115" s="2" t="n">
        <v>22</v>
      </c>
      <c r="J115" s="2" t="inlineStr">
        <is>
          <t>GPA</t>
        </is>
      </c>
      <c r="K115" s="2">
        <f>IF(I115&lt;&gt;"",I115,IFERROR(INDEX(Base!$I:$I,MATCH(1,(Base!$C:$C=C115)*(Base!$I:$I&lt;&gt;""),0)),0))</f>
        <v/>
      </c>
      <c r="L115" s="2">
        <f>IF(AND(I115="",K115&gt;0),"SIM","NÃO")</f>
        <v/>
      </c>
      <c r="M115" s="2">
        <f>IF(ISNUMBER(SEARCH("SEPARA",UPPER(C115))),"NÃO","SIM")</f>
        <v/>
      </c>
      <c r="N115" s="2">
        <f>IFERROR(H115/K115,0)</f>
        <v/>
      </c>
      <c r="O115" s="2">
        <f>IF(M115="NÃO","EXCLUÍDO",IF(N115&lt;Premissas!$B$8,"&lt; 1,00",IF(N115&lt;Premissas!$B$9,"1,00 – 1,19",IF(N115&lt;Premissas!$B$10,"1,20 – 1,39",IF(N115&lt;Premissas!$B$11,"1,40 – 1,59",IF(N115&lt;Premissas!$B$12,"1,60 – 1,99","≥ 2,00"))))))</f>
        <v/>
      </c>
      <c r="P115" s="5">
        <f>IF(OR(M115="NÃO",N115&lt;Premissas!$B$8),Premissas!$B$13,IF(N115&lt;Premissas!$B$9,Premissas!$B$14,IF(N115&lt;Premissas!$B$10,Premissas!$B$15,IF(N115&lt;Premissas!$B$11,Premissas!$B$16,IF(N115&lt;Premissas!$B$12,Premissas!$B$17,Premissas!$B$18)))))</f>
        <v/>
      </c>
      <c r="Q115" s="5">
        <f>IFERROR(P115/Premissas!$B$4,0)</f>
        <v/>
      </c>
    </row>
    <row r="116">
      <c r="A116" s="2" t="n">
        <v>7</v>
      </c>
      <c r="B116" s="2" t="n">
        <v>409</v>
      </c>
      <c r="C116" s="2" t="inlineStr">
        <is>
          <t>RECEBIMENTO</t>
        </is>
      </c>
      <c r="D116" s="2" t="n">
        <v>540917</v>
      </c>
      <c r="E116" s="2" t="inlineStr">
        <is>
          <t>Rafael Jose da Silva</t>
        </is>
      </c>
      <c r="F116" s="2" t="n">
        <v>1271</v>
      </c>
      <c r="G116" s="2" t="n">
        <v>27.8</v>
      </c>
      <c r="H116" s="2" t="n">
        <v>46</v>
      </c>
      <c r="I116" s="2" t="n">
        <v>25</v>
      </c>
      <c r="J116" s="2" t="inlineStr">
        <is>
          <t>GPA</t>
        </is>
      </c>
      <c r="K116" s="2">
        <f>IF(I116&lt;&gt;"",I116,IFERROR(INDEX(Base!$I:$I,MATCH(1,(Base!$C:$C=C116)*(Base!$I:$I&lt;&gt;""),0)),0))</f>
        <v/>
      </c>
      <c r="L116" s="2">
        <f>IF(AND(I116="",K116&gt;0),"SIM","NÃO")</f>
        <v/>
      </c>
      <c r="M116" s="2">
        <f>IF(ISNUMBER(SEARCH("SEPARA",UPPER(C116))),"NÃO","SIM")</f>
        <v/>
      </c>
      <c r="N116" s="2">
        <f>IFERROR(H116/K116,0)</f>
        <v/>
      </c>
      <c r="O116" s="2">
        <f>IF(M116="NÃO","EXCLUÍDO",IF(N116&lt;Premissas!$B$8,"&lt; 1,00",IF(N116&lt;Premissas!$B$9,"1,00 – 1,19",IF(N116&lt;Premissas!$B$10,"1,20 – 1,39",IF(N116&lt;Premissas!$B$11,"1,40 – 1,59",IF(N116&lt;Premissas!$B$12,"1,60 – 1,99","≥ 2,00"))))))</f>
        <v/>
      </c>
      <c r="P116" s="5">
        <f>IF(OR(M116="NÃO",N116&lt;Premissas!$B$8),Premissas!$B$13,IF(N116&lt;Premissas!$B$9,Premissas!$B$14,IF(N116&lt;Premissas!$B$10,Premissas!$B$15,IF(N116&lt;Premissas!$B$11,Premissas!$B$16,IF(N116&lt;Premissas!$B$12,Premissas!$B$17,Premissas!$B$18)))))</f>
        <v/>
      </c>
      <c r="Q116" s="5">
        <f>IFERROR(P116/Premissas!$B$4,0)</f>
        <v/>
      </c>
    </row>
    <row r="117">
      <c r="A117" s="2" t="n">
        <v>7</v>
      </c>
      <c r="B117" s="2" t="n">
        <v>409</v>
      </c>
      <c r="C117" s="2" t="inlineStr">
        <is>
          <t>ATIVIDADE OP. EMP.</t>
        </is>
      </c>
      <c r="D117" s="2" t="n">
        <v>5442230</v>
      </c>
      <c r="E117" s="2" t="inlineStr">
        <is>
          <t>Anderson Marcos Dos Reis Matta</t>
        </is>
      </c>
      <c r="F117" s="2" t="n">
        <v>2107</v>
      </c>
      <c r="G117" s="2" t="n">
        <v>62.88</v>
      </c>
      <c r="H117" s="2" t="n">
        <v>34</v>
      </c>
      <c r="I117" s="2" t="n">
        <v>25</v>
      </c>
      <c r="J117" s="2" t="inlineStr">
        <is>
          <t>GPA</t>
        </is>
      </c>
      <c r="K117" s="2">
        <f>IF(I117&lt;&gt;"",I117,IFERROR(INDEX(Base!$I:$I,MATCH(1,(Base!$C:$C=C117)*(Base!$I:$I&lt;&gt;""),0)),0))</f>
        <v/>
      </c>
      <c r="L117" s="2">
        <f>IF(AND(I117="",K117&gt;0),"SIM","NÃO")</f>
        <v/>
      </c>
      <c r="M117" s="2">
        <f>IF(ISNUMBER(SEARCH("SEPARA",UPPER(C117))),"NÃO","SIM")</f>
        <v/>
      </c>
      <c r="N117" s="2">
        <f>IFERROR(H117/K117,0)</f>
        <v/>
      </c>
      <c r="O117" s="2">
        <f>IF(M117="NÃO","EXCLUÍDO",IF(N117&lt;Premissas!$B$8,"&lt; 1,00",IF(N117&lt;Premissas!$B$9,"1,00 – 1,19",IF(N117&lt;Premissas!$B$10,"1,20 – 1,39",IF(N117&lt;Premissas!$B$11,"1,40 – 1,59",IF(N117&lt;Premissas!$B$12,"1,60 – 1,99","≥ 2,00"))))))</f>
        <v/>
      </c>
      <c r="P117" s="5">
        <f>IF(OR(M117="NÃO",N117&lt;Premissas!$B$8),Premissas!$B$13,IF(N117&lt;Premissas!$B$9,Premissas!$B$14,IF(N117&lt;Premissas!$B$10,Premissas!$B$15,IF(N117&lt;Premissas!$B$11,Premissas!$B$16,IF(N117&lt;Premissas!$B$12,Premissas!$B$17,Premissas!$B$18)))))</f>
        <v/>
      </c>
      <c r="Q117" s="5">
        <f>IFERROR(P117/Premissas!$B$4,0)</f>
        <v/>
      </c>
    </row>
    <row r="118">
      <c r="A118" s="2" t="n">
        <v>7</v>
      </c>
      <c r="B118" s="2" t="n">
        <v>409</v>
      </c>
      <c r="C118" s="2" t="inlineStr">
        <is>
          <t>CARREGAMENTO</t>
        </is>
      </c>
      <c r="D118" s="2" t="n">
        <v>5445523</v>
      </c>
      <c r="E118" s="2" t="inlineStr">
        <is>
          <t>Renato Cajazeira Da Silva</t>
        </is>
      </c>
      <c r="F118" s="2" t="n">
        <v>234</v>
      </c>
      <c r="G118" s="2" t="n">
        <v>5.74</v>
      </c>
      <c r="H118" s="2" t="n">
        <v>41</v>
      </c>
      <c r="I118" s="2" t="n">
        <v>24</v>
      </c>
      <c r="J118" s="2" t="inlineStr">
        <is>
          <t>GPA</t>
        </is>
      </c>
      <c r="K118" s="2">
        <f>IF(I118&lt;&gt;"",I118,IFERROR(INDEX(Base!$I:$I,MATCH(1,(Base!$C:$C=C118)*(Base!$I:$I&lt;&gt;""),0)),0))</f>
        <v/>
      </c>
      <c r="L118" s="2">
        <f>IF(AND(I118="",K118&gt;0),"SIM","NÃO")</f>
        <v/>
      </c>
      <c r="M118" s="2">
        <f>IF(ISNUMBER(SEARCH("SEPARA",UPPER(C118))),"NÃO","SIM")</f>
        <v/>
      </c>
      <c r="N118" s="2">
        <f>IFERROR(H118/K118,0)</f>
        <v/>
      </c>
      <c r="O118" s="2">
        <f>IF(M118="NÃO","EXCLUÍDO",IF(N118&lt;Premissas!$B$8,"&lt; 1,00",IF(N118&lt;Premissas!$B$9,"1,00 – 1,19",IF(N118&lt;Premissas!$B$10,"1,20 – 1,39",IF(N118&lt;Premissas!$B$11,"1,40 – 1,59",IF(N118&lt;Premissas!$B$12,"1,60 – 1,99","≥ 2,00"))))))</f>
        <v/>
      </c>
      <c r="P118" s="5">
        <f>IF(OR(M118="NÃO",N118&lt;Premissas!$B$8),Premissas!$B$13,IF(N118&lt;Premissas!$B$9,Premissas!$B$14,IF(N118&lt;Premissas!$B$10,Premissas!$B$15,IF(N118&lt;Premissas!$B$11,Premissas!$B$16,IF(N118&lt;Premissas!$B$12,Premissas!$B$17,Premissas!$B$18)))))</f>
        <v/>
      </c>
      <c r="Q118" s="5">
        <f>IFERROR(P118/Premissas!$B$4,0)</f>
        <v/>
      </c>
    </row>
    <row r="119">
      <c r="A119" s="2" t="n">
        <v>7</v>
      </c>
      <c r="B119" s="2" t="n">
        <v>409</v>
      </c>
      <c r="C119" s="2" t="inlineStr">
        <is>
          <t>SEPARACAO</t>
        </is>
      </c>
      <c r="D119" s="2" t="n">
        <v>5445523</v>
      </c>
      <c r="E119" s="2" t="inlineStr">
        <is>
          <t>Renato Cajazeira Da Silva</t>
        </is>
      </c>
      <c r="F119" s="2" t="n">
        <v>100</v>
      </c>
      <c r="G119" s="2" t="n">
        <v>3.49</v>
      </c>
      <c r="H119" s="2" t="n">
        <v>29</v>
      </c>
      <c r="I119" s="2" t="n">
        <v>105</v>
      </c>
      <c r="J119" s="2" t="inlineStr">
        <is>
          <t>GPA</t>
        </is>
      </c>
      <c r="K119" s="2">
        <f>IF(I119&lt;&gt;"",I119,IFERROR(INDEX(Base!$I:$I,MATCH(1,(Base!$C:$C=C119)*(Base!$I:$I&lt;&gt;""),0)),0))</f>
        <v/>
      </c>
      <c r="L119" s="2">
        <f>IF(AND(I119="",K119&gt;0),"SIM","NÃO")</f>
        <v/>
      </c>
      <c r="M119" s="2">
        <f>IF(ISNUMBER(SEARCH("SEPARA",UPPER(C119))),"NÃO","SIM")</f>
        <v/>
      </c>
      <c r="N119" s="2">
        <f>IFERROR(H119/K119,0)</f>
        <v/>
      </c>
      <c r="O119" s="2">
        <f>IF(M119="NÃO","EXCLUÍDO",IF(N119&lt;Premissas!$B$8,"&lt; 1,00",IF(N119&lt;Premissas!$B$9,"1,00 – 1,19",IF(N119&lt;Premissas!$B$10,"1,20 – 1,39",IF(N119&lt;Premissas!$B$11,"1,40 – 1,59",IF(N119&lt;Premissas!$B$12,"1,60 – 1,99","≥ 2,00"))))))</f>
        <v/>
      </c>
      <c r="P119" s="5">
        <f>IF(OR(M119="NÃO",N119&lt;Premissas!$B$8),Premissas!$B$13,IF(N119&lt;Premissas!$B$9,Premissas!$B$14,IF(N119&lt;Premissas!$B$10,Premissas!$B$15,IF(N119&lt;Premissas!$B$11,Premissas!$B$16,IF(N119&lt;Premissas!$B$12,Premissas!$B$17,Premissas!$B$18)))))</f>
        <v/>
      </c>
      <c r="Q119" s="5">
        <f>IFERROR(P119/Premissas!$B$4,0)</f>
        <v/>
      </c>
    </row>
    <row r="120">
      <c r="A120" s="2" t="n">
        <v>7</v>
      </c>
      <c r="B120" s="2" t="n">
        <v>409</v>
      </c>
      <c r="C120" s="2" t="inlineStr">
        <is>
          <t>PUXADA RECEB</t>
        </is>
      </c>
      <c r="D120" s="2" t="n">
        <v>5446082</v>
      </c>
      <c r="E120" s="2" t="inlineStr">
        <is>
          <t>Aleandro Oliveira Da Silva</t>
        </is>
      </c>
      <c r="F120" s="2" t="n">
        <v>281</v>
      </c>
      <c r="G120" s="2" t="n">
        <v>11.19</v>
      </c>
      <c r="H120" s="2" t="n">
        <v>25</v>
      </c>
      <c r="I120" s="2" t="n">
        <v>22</v>
      </c>
      <c r="J120" s="2" t="inlineStr">
        <is>
          <t>GPA</t>
        </is>
      </c>
      <c r="K120" s="2">
        <f>IF(I120&lt;&gt;"",I120,IFERROR(INDEX(Base!$I:$I,MATCH(1,(Base!$C:$C=C120)*(Base!$I:$I&lt;&gt;""),0)),0))</f>
        <v/>
      </c>
      <c r="L120" s="2">
        <f>IF(AND(I120="",K120&gt;0),"SIM","NÃO")</f>
        <v/>
      </c>
      <c r="M120" s="2">
        <f>IF(ISNUMBER(SEARCH("SEPARA",UPPER(C120))),"NÃO","SIM")</f>
        <v/>
      </c>
      <c r="N120" s="2">
        <f>IFERROR(H120/K120,0)</f>
        <v/>
      </c>
      <c r="O120" s="2">
        <f>IF(M120="NÃO","EXCLUÍDO",IF(N120&lt;Premissas!$B$8,"&lt; 1,00",IF(N120&lt;Premissas!$B$9,"1,00 – 1,19",IF(N120&lt;Premissas!$B$10,"1,20 – 1,39",IF(N120&lt;Premissas!$B$11,"1,40 – 1,59",IF(N120&lt;Premissas!$B$12,"1,60 – 1,99","≥ 2,00"))))))</f>
        <v/>
      </c>
      <c r="P120" s="5">
        <f>IF(OR(M120="NÃO",N120&lt;Premissas!$B$8),Premissas!$B$13,IF(N120&lt;Premissas!$B$9,Premissas!$B$14,IF(N120&lt;Premissas!$B$10,Premissas!$B$15,IF(N120&lt;Premissas!$B$11,Premissas!$B$16,IF(N120&lt;Premissas!$B$12,Premissas!$B$17,Premissas!$B$18)))))</f>
        <v/>
      </c>
      <c r="Q120" s="5">
        <f>IFERROR(P120/Premissas!$B$4,0)</f>
        <v/>
      </c>
    </row>
    <row r="121">
      <c r="A121" s="2" t="n">
        <v>7</v>
      </c>
      <c r="B121" s="2" t="n">
        <v>409</v>
      </c>
      <c r="C121" s="2" t="inlineStr">
        <is>
          <t>SEPARACAO</t>
        </is>
      </c>
      <c r="D121" s="2" t="n">
        <v>5446082</v>
      </c>
      <c r="E121" s="2" t="inlineStr">
        <is>
          <t>Aleandro Oliveira Da Silva</t>
        </is>
      </c>
      <c r="F121" s="2" t="n">
        <v>6518</v>
      </c>
      <c r="G121" s="2" t="n">
        <v>86.75</v>
      </c>
      <c r="H121" s="2" t="n">
        <v>75</v>
      </c>
      <c r="I121" s="2" t="n">
        <v>105</v>
      </c>
      <c r="J121" s="2" t="inlineStr">
        <is>
          <t>GPA</t>
        </is>
      </c>
      <c r="K121" s="2">
        <f>IF(I121&lt;&gt;"",I121,IFERROR(INDEX(Base!$I:$I,MATCH(1,(Base!$C:$C=C121)*(Base!$I:$I&lt;&gt;""),0)),0))</f>
        <v/>
      </c>
      <c r="L121" s="2">
        <f>IF(AND(I121="",K121&gt;0),"SIM","NÃO")</f>
        <v/>
      </c>
      <c r="M121" s="2">
        <f>IF(ISNUMBER(SEARCH("SEPARA",UPPER(C121))),"NÃO","SIM")</f>
        <v/>
      </c>
      <c r="N121" s="2">
        <f>IFERROR(H121/K121,0)</f>
        <v/>
      </c>
      <c r="O121" s="2">
        <f>IF(M121="NÃO","EXCLUÍDO",IF(N121&lt;Premissas!$B$8,"&lt; 1,00",IF(N121&lt;Premissas!$B$9,"1,00 – 1,19",IF(N121&lt;Premissas!$B$10,"1,20 – 1,39",IF(N121&lt;Premissas!$B$11,"1,40 – 1,59",IF(N121&lt;Premissas!$B$12,"1,60 – 1,99","≥ 2,00"))))))</f>
        <v/>
      </c>
      <c r="P121" s="5">
        <f>IF(OR(M121="NÃO",N121&lt;Premissas!$B$8),Premissas!$B$13,IF(N121&lt;Premissas!$B$9,Premissas!$B$14,IF(N121&lt;Premissas!$B$10,Premissas!$B$15,IF(N121&lt;Premissas!$B$11,Premissas!$B$16,IF(N121&lt;Premissas!$B$12,Premissas!$B$17,Premissas!$B$18)))))</f>
        <v/>
      </c>
      <c r="Q121" s="5">
        <f>IFERROR(P121/Premissas!$B$4,0)</f>
        <v/>
      </c>
    </row>
    <row r="122">
      <c r="A122" s="2" t="n">
        <v>7</v>
      </c>
      <c r="B122" s="2" t="n">
        <v>409</v>
      </c>
      <c r="C122" s="2" t="inlineStr">
        <is>
          <t>PUXADA RECEB</t>
        </is>
      </c>
      <c r="D122" s="2" t="n">
        <v>5446384</v>
      </c>
      <c r="E122" s="2" t="inlineStr">
        <is>
          <t>Leonardo Montezuma Ferreira</t>
        </is>
      </c>
      <c r="F122" s="2" t="n">
        <v>350</v>
      </c>
      <c r="G122" s="2" t="n">
        <v>48.37</v>
      </c>
      <c r="H122" s="2" t="n">
        <v>7</v>
      </c>
      <c r="I122" s="2" t="n">
        <v>22</v>
      </c>
      <c r="J122" s="2" t="inlineStr">
        <is>
          <t>GPA</t>
        </is>
      </c>
      <c r="K122" s="2">
        <f>IF(I122&lt;&gt;"",I122,IFERROR(INDEX(Base!$I:$I,MATCH(1,(Base!$C:$C=C122)*(Base!$I:$I&lt;&gt;""),0)),0))</f>
        <v/>
      </c>
      <c r="L122" s="2">
        <f>IF(AND(I122="",K122&gt;0),"SIM","NÃO")</f>
        <v/>
      </c>
      <c r="M122" s="2">
        <f>IF(ISNUMBER(SEARCH("SEPARA",UPPER(C122))),"NÃO","SIM")</f>
        <v/>
      </c>
      <c r="N122" s="2">
        <f>IFERROR(H122/K122,0)</f>
        <v/>
      </c>
      <c r="O122" s="2">
        <f>IF(M122="NÃO","EXCLUÍDO",IF(N122&lt;Premissas!$B$8,"&lt; 1,00",IF(N122&lt;Premissas!$B$9,"1,00 – 1,19",IF(N122&lt;Premissas!$B$10,"1,20 – 1,39",IF(N122&lt;Premissas!$B$11,"1,40 – 1,59",IF(N122&lt;Premissas!$B$12,"1,60 – 1,99","≥ 2,00"))))))</f>
        <v/>
      </c>
      <c r="P122" s="5">
        <f>IF(OR(M122="NÃO",N122&lt;Premissas!$B$8),Premissas!$B$13,IF(N122&lt;Premissas!$B$9,Premissas!$B$14,IF(N122&lt;Premissas!$B$10,Premissas!$B$15,IF(N122&lt;Premissas!$B$11,Premissas!$B$16,IF(N122&lt;Premissas!$B$12,Premissas!$B$17,Premissas!$B$18)))))</f>
        <v/>
      </c>
      <c r="Q122" s="5">
        <f>IFERROR(P122/Premissas!$B$4,0)</f>
        <v/>
      </c>
    </row>
    <row r="123">
      <c r="A123" s="2" t="n">
        <v>7</v>
      </c>
      <c r="B123" s="2" t="n">
        <v>409</v>
      </c>
      <c r="C123" s="2" t="inlineStr">
        <is>
          <t>RECEBIMENTO</t>
        </is>
      </c>
      <c r="D123" s="2" t="n">
        <v>5446384</v>
      </c>
      <c r="E123" s="2" t="inlineStr">
        <is>
          <t>Leonardo Montezuma Ferreira</t>
        </is>
      </c>
      <c r="F123" s="2" t="n">
        <v>97</v>
      </c>
      <c r="G123" s="2" t="n">
        <v>31.63</v>
      </c>
      <c r="H123" s="2" t="n">
        <v>3</v>
      </c>
      <c r="I123" s="2" t="n">
        <v>25</v>
      </c>
      <c r="J123" s="2" t="inlineStr">
        <is>
          <t>GPA</t>
        </is>
      </c>
      <c r="K123" s="2">
        <f>IF(I123&lt;&gt;"",I123,IFERROR(INDEX(Base!$I:$I,MATCH(1,(Base!$C:$C=C123)*(Base!$I:$I&lt;&gt;""),0)),0))</f>
        <v/>
      </c>
      <c r="L123" s="2">
        <f>IF(AND(I123="",K123&gt;0),"SIM","NÃO")</f>
        <v/>
      </c>
      <c r="M123" s="2">
        <f>IF(ISNUMBER(SEARCH("SEPARA",UPPER(C123))),"NÃO","SIM")</f>
        <v/>
      </c>
      <c r="N123" s="2">
        <f>IFERROR(H123/K123,0)</f>
        <v/>
      </c>
      <c r="O123" s="2">
        <f>IF(M123="NÃO","EXCLUÍDO",IF(N123&lt;Premissas!$B$8,"&lt; 1,00",IF(N123&lt;Premissas!$B$9,"1,00 – 1,19",IF(N123&lt;Premissas!$B$10,"1,20 – 1,39",IF(N123&lt;Premissas!$B$11,"1,40 – 1,59",IF(N123&lt;Premissas!$B$12,"1,60 – 1,99","≥ 2,00"))))))</f>
        <v/>
      </c>
      <c r="P123" s="5">
        <f>IF(OR(M123="NÃO",N123&lt;Premissas!$B$8),Premissas!$B$13,IF(N123&lt;Premissas!$B$9,Premissas!$B$14,IF(N123&lt;Premissas!$B$10,Premissas!$B$15,IF(N123&lt;Premissas!$B$11,Premissas!$B$16,IF(N123&lt;Premissas!$B$12,Premissas!$B$17,Premissas!$B$18)))))</f>
        <v/>
      </c>
      <c r="Q123" s="5">
        <f>IFERROR(P123/Premissas!$B$4,0)</f>
        <v/>
      </c>
    </row>
    <row r="124">
      <c r="A124" s="2" t="n">
        <v>7</v>
      </c>
      <c r="B124" s="2" t="n">
        <v>409</v>
      </c>
      <c r="C124" s="2" t="inlineStr">
        <is>
          <t>PUXADA RECEB</t>
        </is>
      </c>
      <c r="D124" s="2" t="n">
        <v>5447798</v>
      </c>
      <c r="E124" s="2" t="inlineStr">
        <is>
          <t>Gustavo Da Silva Rodrigues</t>
        </is>
      </c>
      <c r="F124" s="2" t="n">
        <v>572</v>
      </c>
      <c r="G124" s="2" t="n">
        <v>18.76</v>
      </c>
      <c r="H124" s="2" t="n">
        <v>30</v>
      </c>
      <c r="I124" s="2" t="n">
        <v>22</v>
      </c>
      <c r="J124" s="2" t="inlineStr">
        <is>
          <t>GPA</t>
        </is>
      </c>
      <c r="K124" s="2">
        <f>IF(I124&lt;&gt;"",I124,IFERROR(INDEX(Base!$I:$I,MATCH(1,(Base!$C:$C=C124)*(Base!$I:$I&lt;&gt;""),0)),0))</f>
        <v/>
      </c>
      <c r="L124" s="2">
        <f>IF(AND(I124="",K124&gt;0),"SIM","NÃO")</f>
        <v/>
      </c>
      <c r="M124" s="2">
        <f>IF(ISNUMBER(SEARCH("SEPARA",UPPER(C124))),"NÃO","SIM")</f>
        <v/>
      </c>
      <c r="N124" s="2">
        <f>IFERROR(H124/K124,0)</f>
        <v/>
      </c>
      <c r="O124" s="2">
        <f>IF(M124="NÃO","EXCLUÍDO",IF(N124&lt;Premissas!$B$8,"&lt; 1,00",IF(N124&lt;Premissas!$B$9,"1,00 – 1,19",IF(N124&lt;Premissas!$B$10,"1,20 – 1,39",IF(N124&lt;Premissas!$B$11,"1,40 – 1,59",IF(N124&lt;Premissas!$B$12,"1,60 – 1,99","≥ 2,00"))))))</f>
        <v/>
      </c>
      <c r="P124" s="5">
        <f>IF(OR(M124="NÃO",N124&lt;Premissas!$B$8),Premissas!$B$13,IF(N124&lt;Premissas!$B$9,Premissas!$B$14,IF(N124&lt;Premissas!$B$10,Premissas!$B$15,IF(N124&lt;Premissas!$B$11,Premissas!$B$16,IF(N124&lt;Premissas!$B$12,Premissas!$B$17,Premissas!$B$18)))))</f>
        <v/>
      </c>
      <c r="Q124" s="5">
        <f>IFERROR(P124/Premissas!$B$4,0)</f>
        <v/>
      </c>
    </row>
    <row r="125">
      <c r="A125" s="2" t="n">
        <v>7</v>
      </c>
      <c r="B125" s="2" t="n">
        <v>409</v>
      </c>
      <c r="C125" s="2" t="inlineStr">
        <is>
          <t>RECEBIMENTO</t>
        </is>
      </c>
      <c r="D125" s="2" t="n">
        <v>5447798</v>
      </c>
      <c r="E125" s="2" t="inlineStr">
        <is>
          <t>Gustavo Da Silva Rodrigues</t>
        </is>
      </c>
      <c r="F125" s="2" t="n">
        <v>170</v>
      </c>
      <c r="G125" s="2" t="n">
        <v>0.28</v>
      </c>
      <c r="H125" s="2" t="n">
        <v>607</v>
      </c>
      <c r="I125" s="2" t="n">
        <v>25</v>
      </c>
      <c r="J125" s="2" t="inlineStr">
        <is>
          <t>GPA</t>
        </is>
      </c>
      <c r="K125" s="2">
        <f>IF(I125&lt;&gt;"",I125,IFERROR(INDEX(Base!$I:$I,MATCH(1,(Base!$C:$C=C125)*(Base!$I:$I&lt;&gt;""),0)),0))</f>
        <v/>
      </c>
      <c r="L125" s="2">
        <f>IF(AND(I125="",K125&gt;0),"SIM","NÃO")</f>
        <v/>
      </c>
      <c r="M125" s="2">
        <f>IF(ISNUMBER(SEARCH("SEPARA",UPPER(C125))),"NÃO","SIM")</f>
        <v/>
      </c>
      <c r="N125" s="2">
        <f>IFERROR(H125/K125,0)</f>
        <v/>
      </c>
      <c r="O125" s="2">
        <f>IF(M125="NÃO","EXCLUÍDO",IF(N125&lt;Premissas!$B$8,"&lt; 1,00",IF(N125&lt;Premissas!$B$9,"1,00 – 1,19",IF(N125&lt;Premissas!$B$10,"1,20 – 1,39",IF(N125&lt;Premissas!$B$11,"1,40 – 1,59",IF(N125&lt;Premissas!$B$12,"1,60 – 1,99","≥ 2,00"))))))</f>
        <v/>
      </c>
      <c r="P125" s="5">
        <f>IF(OR(M125="NÃO",N125&lt;Premissas!$B$8),Premissas!$B$13,IF(N125&lt;Premissas!$B$9,Premissas!$B$14,IF(N125&lt;Premissas!$B$10,Premissas!$B$15,IF(N125&lt;Premissas!$B$11,Premissas!$B$16,IF(N125&lt;Premissas!$B$12,Premissas!$B$17,Premissas!$B$18)))))</f>
        <v/>
      </c>
      <c r="Q125" s="5">
        <f>IFERROR(P125/Premissas!$B$4,0)</f>
        <v/>
      </c>
    </row>
    <row r="126">
      <c r="A126" s="2" t="n">
        <v>7</v>
      </c>
      <c r="B126" s="2" t="n">
        <v>409</v>
      </c>
      <c r="C126" s="2" t="inlineStr">
        <is>
          <t>SEPARACAO</t>
        </is>
      </c>
      <c r="D126" s="2" t="n">
        <v>5447798</v>
      </c>
      <c r="E126" s="2" t="inlineStr">
        <is>
          <t>Gustavo Da Silva Rodrigues</t>
        </is>
      </c>
      <c r="F126" s="2" t="n">
        <v>2052</v>
      </c>
      <c r="G126" s="2" t="n">
        <v>33.98</v>
      </c>
      <c r="H126" s="2" t="n">
        <v>60</v>
      </c>
      <c r="I126" s="2" t="n">
        <v>105</v>
      </c>
      <c r="J126" s="2" t="inlineStr">
        <is>
          <t>GPA</t>
        </is>
      </c>
      <c r="K126" s="2">
        <f>IF(I126&lt;&gt;"",I126,IFERROR(INDEX(Base!$I:$I,MATCH(1,(Base!$C:$C=C126)*(Base!$I:$I&lt;&gt;""),0)),0))</f>
        <v/>
      </c>
      <c r="L126" s="2">
        <f>IF(AND(I126="",K126&gt;0),"SIM","NÃO")</f>
        <v/>
      </c>
      <c r="M126" s="2">
        <f>IF(ISNUMBER(SEARCH("SEPARA",UPPER(C126))),"NÃO","SIM")</f>
        <v/>
      </c>
      <c r="N126" s="2">
        <f>IFERROR(H126/K126,0)</f>
        <v/>
      </c>
      <c r="O126" s="2">
        <f>IF(M126="NÃO","EXCLUÍDO",IF(N126&lt;Premissas!$B$8,"&lt; 1,00",IF(N126&lt;Premissas!$B$9,"1,00 – 1,19",IF(N126&lt;Premissas!$B$10,"1,20 – 1,39",IF(N126&lt;Premissas!$B$11,"1,40 – 1,59",IF(N126&lt;Premissas!$B$12,"1,60 – 1,99","≥ 2,00"))))))</f>
        <v/>
      </c>
      <c r="P126" s="5">
        <f>IF(OR(M126="NÃO",N126&lt;Premissas!$B$8),Premissas!$B$13,IF(N126&lt;Premissas!$B$9,Premissas!$B$14,IF(N126&lt;Premissas!$B$10,Premissas!$B$15,IF(N126&lt;Premissas!$B$11,Premissas!$B$16,IF(N126&lt;Premissas!$B$12,Premissas!$B$17,Premissas!$B$18)))))</f>
        <v/>
      </c>
      <c r="Q126" s="5">
        <f>IFERROR(P126/Premissas!$B$4,0)</f>
        <v/>
      </c>
    </row>
    <row r="127">
      <c r="A127" s="2" t="n">
        <v>7</v>
      </c>
      <c r="B127" s="2" t="n">
        <v>409</v>
      </c>
      <c r="C127" s="2" t="inlineStr">
        <is>
          <t>CARREGAMENTO</t>
        </is>
      </c>
      <c r="D127" s="2" t="n">
        <v>5448140</v>
      </c>
      <c r="E127" s="2" t="inlineStr">
        <is>
          <t>Washington Alves Da Silva</t>
        </is>
      </c>
      <c r="F127" s="2" t="n">
        <v>851</v>
      </c>
      <c r="G127" s="2" t="n">
        <v>17.99</v>
      </c>
      <c r="H127" s="2" t="n">
        <v>47</v>
      </c>
      <c r="I127" s="2" t="n">
        <v>24</v>
      </c>
      <c r="J127" s="2" t="inlineStr">
        <is>
          <t>GPA</t>
        </is>
      </c>
      <c r="K127" s="2">
        <f>IF(I127&lt;&gt;"",I127,IFERROR(INDEX(Base!$I:$I,MATCH(1,(Base!$C:$C=C127)*(Base!$I:$I&lt;&gt;""),0)),0))</f>
        <v/>
      </c>
      <c r="L127" s="2">
        <f>IF(AND(I127="",K127&gt;0),"SIM","NÃO")</f>
        <v/>
      </c>
      <c r="M127" s="2">
        <f>IF(ISNUMBER(SEARCH("SEPARA",UPPER(C127))),"NÃO","SIM")</f>
        <v/>
      </c>
      <c r="N127" s="2">
        <f>IFERROR(H127/K127,0)</f>
        <v/>
      </c>
      <c r="O127" s="2">
        <f>IF(M127="NÃO","EXCLUÍDO",IF(N127&lt;Premissas!$B$8,"&lt; 1,00",IF(N127&lt;Premissas!$B$9,"1,00 – 1,19",IF(N127&lt;Premissas!$B$10,"1,20 – 1,39",IF(N127&lt;Premissas!$B$11,"1,40 – 1,59",IF(N127&lt;Premissas!$B$12,"1,60 – 1,99","≥ 2,00"))))))</f>
        <v/>
      </c>
      <c r="P127" s="5">
        <f>IF(OR(M127="NÃO",N127&lt;Premissas!$B$8),Premissas!$B$13,IF(N127&lt;Premissas!$B$9,Premissas!$B$14,IF(N127&lt;Premissas!$B$10,Premissas!$B$15,IF(N127&lt;Premissas!$B$11,Premissas!$B$16,IF(N127&lt;Premissas!$B$12,Premissas!$B$17,Premissas!$B$18)))))</f>
        <v/>
      </c>
      <c r="Q127" s="5">
        <f>IFERROR(P127/Premissas!$B$4,0)</f>
        <v/>
      </c>
    </row>
    <row r="128">
      <c r="A128" s="2" t="n">
        <v>7</v>
      </c>
      <c r="B128" s="2" t="n">
        <v>409</v>
      </c>
      <c r="C128" s="2" t="inlineStr">
        <is>
          <t>PUXADA RECEB</t>
        </is>
      </c>
      <c r="D128" s="2" t="n">
        <v>5448140</v>
      </c>
      <c r="E128" s="2" t="inlineStr">
        <is>
          <t>Washington Alves Da Silva</t>
        </is>
      </c>
      <c r="F128" s="2" t="n">
        <v>10</v>
      </c>
      <c r="G128" s="2" t="n">
        <v>0.16</v>
      </c>
      <c r="H128" s="2" t="n">
        <v>63</v>
      </c>
      <c r="I128" s="2" t="n">
        <v>22</v>
      </c>
      <c r="J128" s="2" t="inlineStr">
        <is>
          <t>GPA</t>
        </is>
      </c>
      <c r="K128" s="2">
        <f>IF(I128&lt;&gt;"",I128,IFERROR(INDEX(Base!$I:$I,MATCH(1,(Base!$C:$C=C128)*(Base!$I:$I&lt;&gt;""),0)),0))</f>
        <v/>
      </c>
      <c r="L128" s="2">
        <f>IF(AND(I128="",K128&gt;0),"SIM","NÃO")</f>
        <v/>
      </c>
      <c r="M128" s="2">
        <f>IF(ISNUMBER(SEARCH("SEPARA",UPPER(C128))),"NÃO","SIM")</f>
        <v/>
      </c>
      <c r="N128" s="2">
        <f>IFERROR(H128/K128,0)</f>
        <v/>
      </c>
      <c r="O128" s="2">
        <f>IF(M128="NÃO","EXCLUÍDO",IF(N128&lt;Premissas!$B$8,"&lt; 1,00",IF(N128&lt;Premissas!$B$9,"1,00 – 1,19",IF(N128&lt;Premissas!$B$10,"1,20 – 1,39",IF(N128&lt;Premissas!$B$11,"1,40 – 1,59",IF(N128&lt;Premissas!$B$12,"1,60 – 1,99","≥ 2,00"))))))</f>
        <v/>
      </c>
      <c r="P128" s="5">
        <f>IF(OR(M128="NÃO",N128&lt;Premissas!$B$8),Premissas!$B$13,IF(N128&lt;Premissas!$B$9,Premissas!$B$14,IF(N128&lt;Premissas!$B$10,Premissas!$B$15,IF(N128&lt;Premissas!$B$11,Premissas!$B$16,IF(N128&lt;Premissas!$B$12,Premissas!$B$17,Premissas!$B$18)))))</f>
        <v/>
      </c>
      <c r="Q128" s="5">
        <f>IFERROR(P128/Premissas!$B$4,0)</f>
        <v/>
      </c>
    </row>
    <row r="129">
      <c r="A129" s="2" t="n">
        <v>7</v>
      </c>
      <c r="B129" s="2" t="n">
        <v>409</v>
      </c>
      <c r="C129" s="2" t="inlineStr">
        <is>
          <t>SEPARACAO</t>
        </is>
      </c>
      <c r="D129" s="2" t="n">
        <v>5448140</v>
      </c>
      <c r="E129" s="2" t="inlineStr">
        <is>
          <t>Washington Alves Da Silva</t>
        </is>
      </c>
      <c r="F129" s="2" t="n">
        <v>206</v>
      </c>
      <c r="G129" s="2" t="n">
        <v>1.68</v>
      </c>
      <c r="H129" s="2" t="n">
        <v>123</v>
      </c>
      <c r="I129" s="2" t="n">
        <v>105</v>
      </c>
      <c r="J129" s="2" t="inlineStr">
        <is>
          <t>GPA</t>
        </is>
      </c>
      <c r="K129" s="2">
        <f>IF(I129&lt;&gt;"",I129,IFERROR(INDEX(Base!$I:$I,MATCH(1,(Base!$C:$C=C129)*(Base!$I:$I&lt;&gt;""),0)),0))</f>
        <v/>
      </c>
      <c r="L129" s="2">
        <f>IF(AND(I129="",K129&gt;0),"SIM","NÃO")</f>
        <v/>
      </c>
      <c r="M129" s="2">
        <f>IF(ISNUMBER(SEARCH("SEPARA",UPPER(C129))),"NÃO","SIM")</f>
        <v/>
      </c>
      <c r="N129" s="2">
        <f>IFERROR(H129/K129,0)</f>
        <v/>
      </c>
      <c r="O129" s="2">
        <f>IF(M129="NÃO","EXCLUÍDO",IF(N129&lt;Premissas!$B$8,"&lt; 1,00",IF(N129&lt;Premissas!$B$9,"1,00 – 1,19",IF(N129&lt;Premissas!$B$10,"1,20 – 1,39",IF(N129&lt;Premissas!$B$11,"1,40 – 1,59",IF(N129&lt;Premissas!$B$12,"1,60 – 1,99","≥ 2,00"))))))</f>
        <v/>
      </c>
      <c r="P129" s="5">
        <f>IF(OR(M129="NÃO",N129&lt;Premissas!$B$8),Premissas!$B$13,IF(N129&lt;Premissas!$B$9,Premissas!$B$14,IF(N129&lt;Premissas!$B$10,Premissas!$B$15,IF(N129&lt;Premissas!$B$11,Premissas!$B$16,IF(N129&lt;Premissas!$B$12,Premissas!$B$17,Premissas!$B$18)))))</f>
        <v/>
      </c>
      <c r="Q129" s="5">
        <f>IFERROR(P129/Premissas!$B$4,0)</f>
        <v/>
      </c>
    </row>
    <row r="130">
      <c r="A130" s="2" t="n">
        <v>7</v>
      </c>
      <c r="B130" s="2" t="n">
        <v>409</v>
      </c>
      <c r="C130" s="2" t="inlineStr">
        <is>
          <t>CARREGAMENTO</t>
        </is>
      </c>
      <c r="D130" s="2" t="n">
        <v>5448352</v>
      </c>
      <c r="E130" s="2" t="inlineStr">
        <is>
          <t>Kaique Diogo Lopes Vidal Gomes</t>
        </is>
      </c>
      <c r="F130" s="2" t="n">
        <v>56</v>
      </c>
      <c r="G130" s="2" t="n">
        <v>1.25</v>
      </c>
      <c r="H130" s="2" t="n">
        <v>45</v>
      </c>
      <c r="I130" s="2" t="n">
        <v>24</v>
      </c>
      <c r="J130" s="2" t="inlineStr">
        <is>
          <t>GPA</t>
        </is>
      </c>
      <c r="K130" s="2">
        <f>IF(I130&lt;&gt;"",I130,IFERROR(INDEX(Base!$I:$I,MATCH(1,(Base!$C:$C=C130)*(Base!$I:$I&lt;&gt;""),0)),0))</f>
        <v/>
      </c>
      <c r="L130" s="2">
        <f>IF(AND(I130="",K130&gt;0),"SIM","NÃO")</f>
        <v/>
      </c>
      <c r="M130" s="2">
        <f>IF(ISNUMBER(SEARCH("SEPARA",UPPER(C130))),"NÃO","SIM")</f>
        <v/>
      </c>
      <c r="N130" s="2">
        <f>IFERROR(H130/K130,0)</f>
        <v/>
      </c>
      <c r="O130" s="2">
        <f>IF(M130="NÃO","EXCLUÍDO",IF(N130&lt;Premissas!$B$8,"&lt; 1,00",IF(N130&lt;Premissas!$B$9,"1,00 – 1,19",IF(N130&lt;Premissas!$B$10,"1,20 – 1,39",IF(N130&lt;Premissas!$B$11,"1,40 – 1,59",IF(N130&lt;Premissas!$B$12,"1,60 – 1,99","≥ 2,00"))))))</f>
        <v/>
      </c>
      <c r="P130" s="5">
        <f>IF(OR(M130="NÃO",N130&lt;Premissas!$B$8),Premissas!$B$13,IF(N130&lt;Premissas!$B$9,Premissas!$B$14,IF(N130&lt;Premissas!$B$10,Premissas!$B$15,IF(N130&lt;Premissas!$B$11,Premissas!$B$16,IF(N130&lt;Premissas!$B$12,Premissas!$B$17,Premissas!$B$18)))))</f>
        <v/>
      </c>
      <c r="Q130" s="5">
        <f>IFERROR(P130/Premissas!$B$4,0)</f>
        <v/>
      </c>
    </row>
    <row r="131">
      <c r="A131" s="2" t="n">
        <v>7</v>
      </c>
      <c r="B131" s="2" t="n">
        <v>409</v>
      </c>
      <c r="C131" s="2" t="inlineStr">
        <is>
          <t>PUXADA RECEB</t>
        </is>
      </c>
      <c r="D131" s="2" t="n">
        <v>5448352</v>
      </c>
      <c r="E131" s="2" t="inlineStr">
        <is>
          <t>Kaique Diogo Lopes Vidal Gomes</t>
        </is>
      </c>
      <c r="F131" s="2" t="n">
        <v>66</v>
      </c>
      <c r="G131" s="2" t="n">
        <v>1.68</v>
      </c>
      <c r="H131" s="2" t="n">
        <v>39</v>
      </c>
      <c r="I131" s="2" t="n">
        <v>22</v>
      </c>
      <c r="J131" s="2" t="inlineStr">
        <is>
          <t>GPA</t>
        </is>
      </c>
      <c r="K131" s="2">
        <f>IF(I131&lt;&gt;"",I131,IFERROR(INDEX(Base!$I:$I,MATCH(1,(Base!$C:$C=C131)*(Base!$I:$I&lt;&gt;""),0)),0))</f>
        <v/>
      </c>
      <c r="L131" s="2">
        <f>IF(AND(I131="",K131&gt;0),"SIM","NÃO")</f>
        <v/>
      </c>
      <c r="M131" s="2">
        <f>IF(ISNUMBER(SEARCH("SEPARA",UPPER(C131))),"NÃO","SIM")</f>
        <v/>
      </c>
      <c r="N131" s="2">
        <f>IFERROR(H131/K131,0)</f>
        <v/>
      </c>
      <c r="O131" s="2">
        <f>IF(M131="NÃO","EXCLUÍDO",IF(N131&lt;Premissas!$B$8,"&lt; 1,00",IF(N131&lt;Premissas!$B$9,"1,00 – 1,19",IF(N131&lt;Premissas!$B$10,"1,20 – 1,39",IF(N131&lt;Premissas!$B$11,"1,40 – 1,59",IF(N131&lt;Premissas!$B$12,"1,60 – 1,99","≥ 2,00"))))))</f>
        <v/>
      </c>
      <c r="P131" s="5">
        <f>IF(OR(M131="NÃO",N131&lt;Premissas!$B$8),Premissas!$B$13,IF(N131&lt;Premissas!$B$9,Premissas!$B$14,IF(N131&lt;Premissas!$B$10,Premissas!$B$15,IF(N131&lt;Premissas!$B$11,Premissas!$B$16,IF(N131&lt;Premissas!$B$12,Premissas!$B$17,Premissas!$B$18)))))</f>
        <v/>
      </c>
      <c r="Q131" s="5">
        <f>IFERROR(P131/Premissas!$B$4,0)</f>
        <v/>
      </c>
    </row>
    <row r="132">
      <c r="A132" s="2" t="n">
        <v>7</v>
      </c>
      <c r="B132" s="2" t="n">
        <v>409</v>
      </c>
      <c r="C132" s="2" t="inlineStr">
        <is>
          <t>RECEBIMENTO</t>
        </is>
      </c>
      <c r="D132" s="2" t="n">
        <v>5448352</v>
      </c>
      <c r="E132" s="2" t="inlineStr">
        <is>
          <t>Kaique Diogo Lopes Vidal Gomes</t>
        </is>
      </c>
      <c r="F132" s="2" t="n">
        <v>31</v>
      </c>
      <c r="G132" s="2" t="n">
        <v>0.9399999999999999</v>
      </c>
      <c r="H132" s="2" t="n">
        <v>33</v>
      </c>
      <c r="I132" s="2" t="n">
        <v>25</v>
      </c>
      <c r="J132" s="2" t="inlineStr">
        <is>
          <t>GPA</t>
        </is>
      </c>
      <c r="K132" s="2">
        <f>IF(I132&lt;&gt;"",I132,IFERROR(INDEX(Base!$I:$I,MATCH(1,(Base!$C:$C=C132)*(Base!$I:$I&lt;&gt;""),0)),0))</f>
        <v/>
      </c>
      <c r="L132" s="2">
        <f>IF(AND(I132="",K132&gt;0),"SIM","NÃO")</f>
        <v/>
      </c>
      <c r="M132" s="2">
        <f>IF(ISNUMBER(SEARCH("SEPARA",UPPER(C132))),"NÃO","SIM")</f>
        <v/>
      </c>
      <c r="N132" s="2">
        <f>IFERROR(H132/K132,0)</f>
        <v/>
      </c>
      <c r="O132" s="2">
        <f>IF(M132="NÃO","EXCLUÍDO",IF(N132&lt;Premissas!$B$8,"&lt; 1,00",IF(N132&lt;Premissas!$B$9,"1,00 – 1,19",IF(N132&lt;Premissas!$B$10,"1,20 – 1,39",IF(N132&lt;Premissas!$B$11,"1,40 – 1,59",IF(N132&lt;Premissas!$B$12,"1,60 – 1,99","≥ 2,00"))))))</f>
        <v/>
      </c>
      <c r="P132" s="5">
        <f>IF(OR(M132="NÃO",N132&lt;Premissas!$B$8),Premissas!$B$13,IF(N132&lt;Premissas!$B$9,Premissas!$B$14,IF(N132&lt;Premissas!$B$10,Premissas!$B$15,IF(N132&lt;Premissas!$B$11,Premissas!$B$16,IF(N132&lt;Premissas!$B$12,Premissas!$B$17,Premissas!$B$18)))))</f>
        <v/>
      </c>
      <c r="Q132" s="5">
        <f>IFERROR(P132/Premissas!$B$4,0)</f>
        <v/>
      </c>
    </row>
    <row r="133">
      <c r="A133" s="2" t="n">
        <v>7</v>
      </c>
      <c r="B133" s="2" t="n">
        <v>409</v>
      </c>
      <c r="C133" s="2" t="inlineStr">
        <is>
          <t>SEPARACAO</t>
        </is>
      </c>
      <c r="D133" s="2" t="n">
        <v>5448352</v>
      </c>
      <c r="E133" s="2" t="inlineStr">
        <is>
          <t>Kaique Diogo Lopes Vidal Gomes</t>
        </is>
      </c>
      <c r="F133" s="2" t="n">
        <v>2307</v>
      </c>
      <c r="G133" s="2" t="n">
        <v>16</v>
      </c>
      <c r="H133" s="2" t="n">
        <v>144</v>
      </c>
      <c r="I133" s="2" t="n">
        <v>105</v>
      </c>
      <c r="J133" s="2" t="inlineStr">
        <is>
          <t>GPA</t>
        </is>
      </c>
      <c r="K133" s="2">
        <f>IF(I133&lt;&gt;"",I133,IFERROR(INDEX(Base!$I:$I,MATCH(1,(Base!$C:$C=C133)*(Base!$I:$I&lt;&gt;""),0)),0))</f>
        <v/>
      </c>
      <c r="L133" s="2">
        <f>IF(AND(I133="",K133&gt;0),"SIM","NÃO")</f>
        <v/>
      </c>
      <c r="M133" s="2">
        <f>IF(ISNUMBER(SEARCH("SEPARA",UPPER(C133))),"NÃO","SIM")</f>
        <v/>
      </c>
      <c r="N133" s="2">
        <f>IFERROR(H133/K133,0)</f>
        <v/>
      </c>
      <c r="O133" s="2">
        <f>IF(M133="NÃO","EXCLUÍDO",IF(N133&lt;Premissas!$B$8,"&lt; 1,00",IF(N133&lt;Premissas!$B$9,"1,00 – 1,19",IF(N133&lt;Premissas!$B$10,"1,20 – 1,39",IF(N133&lt;Premissas!$B$11,"1,40 – 1,59",IF(N133&lt;Premissas!$B$12,"1,60 – 1,99","≥ 2,00"))))))</f>
        <v/>
      </c>
      <c r="P133" s="5">
        <f>IF(OR(M133="NÃO",N133&lt;Premissas!$B$8),Premissas!$B$13,IF(N133&lt;Premissas!$B$9,Premissas!$B$14,IF(N133&lt;Premissas!$B$10,Premissas!$B$15,IF(N133&lt;Premissas!$B$11,Premissas!$B$16,IF(N133&lt;Premissas!$B$12,Premissas!$B$17,Premissas!$B$18)))))</f>
        <v/>
      </c>
      <c r="Q133" s="5">
        <f>IFERROR(P133/Premissas!$B$4,0)</f>
        <v/>
      </c>
    </row>
    <row r="134">
      <c r="A134" s="2" t="n">
        <v>7</v>
      </c>
      <c r="B134" s="2" t="n">
        <v>409</v>
      </c>
      <c r="C134" s="2" t="inlineStr">
        <is>
          <t>PUXADA RECEB</t>
        </is>
      </c>
      <c r="D134" s="2" t="n">
        <v>5448360</v>
      </c>
      <c r="E134" s="2" t="inlineStr">
        <is>
          <t>Lucas Da Silva Venceslau</t>
        </is>
      </c>
      <c r="F134" s="2" t="n">
        <v>47</v>
      </c>
      <c r="G134" s="2" t="n">
        <v>0.45</v>
      </c>
      <c r="H134" s="2" t="n">
        <v>104</v>
      </c>
      <c r="I134" s="2" t="n">
        <v>22</v>
      </c>
      <c r="J134" s="2" t="inlineStr">
        <is>
          <t>GPA</t>
        </is>
      </c>
      <c r="K134" s="2">
        <f>IF(I134&lt;&gt;"",I134,IFERROR(INDEX(Base!$I:$I,MATCH(1,(Base!$C:$C=C134)*(Base!$I:$I&lt;&gt;""),0)),0))</f>
        <v/>
      </c>
      <c r="L134" s="2">
        <f>IF(AND(I134="",K134&gt;0),"SIM","NÃO")</f>
        <v/>
      </c>
      <c r="M134" s="2">
        <f>IF(ISNUMBER(SEARCH("SEPARA",UPPER(C134))),"NÃO","SIM")</f>
        <v/>
      </c>
      <c r="N134" s="2">
        <f>IFERROR(H134/K134,0)</f>
        <v/>
      </c>
      <c r="O134" s="2">
        <f>IF(M134="NÃO","EXCLUÍDO",IF(N134&lt;Premissas!$B$8,"&lt; 1,00",IF(N134&lt;Premissas!$B$9,"1,00 – 1,19",IF(N134&lt;Premissas!$B$10,"1,20 – 1,39",IF(N134&lt;Premissas!$B$11,"1,40 – 1,59",IF(N134&lt;Premissas!$B$12,"1,60 – 1,99","≥ 2,00"))))))</f>
        <v/>
      </c>
      <c r="P134" s="5">
        <f>IF(OR(M134="NÃO",N134&lt;Premissas!$B$8),Premissas!$B$13,IF(N134&lt;Premissas!$B$9,Premissas!$B$14,IF(N134&lt;Premissas!$B$10,Premissas!$B$15,IF(N134&lt;Premissas!$B$11,Premissas!$B$16,IF(N134&lt;Premissas!$B$12,Premissas!$B$17,Premissas!$B$18)))))</f>
        <v/>
      </c>
      <c r="Q134" s="5">
        <f>IFERROR(P134/Premissas!$B$4,0)</f>
        <v/>
      </c>
    </row>
    <row r="135">
      <c r="A135" s="2" t="n">
        <v>7</v>
      </c>
      <c r="B135" s="2" t="n">
        <v>409</v>
      </c>
      <c r="C135" s="2" t="inlineStr">
        <is>
          <t>RECEBIMENTO</t>
        </is>
      </c>
      <c r="D135" s="2" t="n">
        <v>5448360</v>
      </c>
      <c r="E135" s="2" t="inlineStr">
        <is>
          <t>Lucas Da Silva Venceslau</t>
        </is>
      </c>
      <c r="F135" s="2" t="n">
        <v>644</v>
      </c>
      <c r="G135" s="2" t="n">
        <v>12.88</v>
      </c>
      <c r="H135" s="2" t="n">
        <v>50</v>
      </c>
      <c r="I135" s="2" t="n">
        <v>25</v>
      </c>
      <c r="J135" s="2" t="inlineStr">
        <is>
          <t>GPA</t>
        </is>
      </c>
      <c r="K135" s="2">
        <f>IF(I135&lt;&gt;"",I135,IFERROR(INDEX(Base!$I:$I,MATCH(1,(Base!$C:$C=C135)*(Base!$I:$I&lt;&gt;""),0)),0))</f>
        <v/>
      </c>
      <c r="L135" s="2">
        <f>IF(AND(I135="",K135&gt;0),"SIM","NÃO")</f>
        <v/>
      </c>
      <c r="M135" s="2">
        <f>IF(ISNUMBER(SEARCH("SEPARA",UPPER(C135))),"NÃO","SIM")</f>
        <v/>
      </c>
      <c r="N135" s="2">
        <f>IFERROR(H135/K135,0)</f>
        <v/>
      </c>
      <c r="O135" s="2">
        <f>IF(M135="NÃO","EXCLUÍDO",IF(N135&lt;Premissas!$B$8,"&lt; 1,00",IF(N135&lt;Premissas!$B$9,"1,00 – 1,19",IF(N135&lt;Premissas!$B$10,"1,20 – 1,39",IF(N135&lt;Premissas!$B$11,"1,40 – 1,59",IF(N135&lt;Premissas!$B$12,"1,60 – 1,99","≥ 2,00"))))))</f>
        <v/>
      </c>
      <c r="P135" s="5">
        <f>IF(OR(M135="NÃO",N135&lt;Premissas!$B$8),Premissas!$B$13,IF(N135&lt;Premissas!$B$9,Premissas!$B$14,IF(N135&lt;Premissas!$B$10,Premissas!$B$15,IF(N135&lt;Premissas!$B$11,Premissas!$B$16,IF(N135&lt;Premissas!$B$12,Premissas!$B$17,Premissas!$B$18)))))</f>
        <v/>
      </c>
      <c r="Q135" s="5">
        <f>IFERROR(P135/Premissas!$B$4,0)</f>
        <v/>
      </c>
    </row>
    <row r="136">
      <c r="A136" s="2" t="n">
        <v>7</v>
      </c>
      <c r="B136" s="2" t="n">
        <v>409</v>
      </c>
      <c r="C136" s="2" t="inlineStr">
        <is>
          <t>SEPARACAO</t>
        </is>
      </c>
      <c r="D136" s="2" t="n">
        <v>5448360</v>
      </c>
      <c r="E136" s="2" t="inlineStr">
        <is>
          <t>Lucas Da Silva Venceslau</t>
        </is>
      </c>
      <c r="F136" s="2" t="n">
        <v>1437</v>
      </c>
      <c r="G136" s="2" t="n">
        <v>10.58</v>
      </c>
      <c r="H136" s="2" t="n">
        <v>136</v>
      </c>
      <c r="I136" s="2" t="n">
        <v>105</v>
      </c>
      <c r="J136" s="2" t="inlineStr">
        <is>
          <t>GPA</t>
        </is>
      </c>
      <c r="K136" s="2">
        <f>IF(I136&lt;&gt;"",I136,IFERROR(INDEX(Base!$I:$I,MATCH(1,(Base!$C:$C=C136)*(Base!$I:$I&lt;&gt;""),0)),0))</f>
        <v/>
      </c>
      <c r="L136" s="2">
        <f>IF(AND(I136="",K136&gt;0),"SIM","NÃO")</f>
        <v/>
      </c>
      <c r="M136" s="2">
        <f>IF(ISNUMBER(SEARCH("SEPARA",UPPER(C136))),"NÃO","SIM")</f>
        <v/>
      </c>
      <c r="N136" s="2">
        <f>IFERROR(H136/K136,0)</f>
        <v/>
      </c>
      <c r="O136" s="2">
        <f>IF(M136="NÃO","EXCLUÍDO",IF(N136&lt;Premissas!$B$8,"&lt; 1,00",IF(N136&lt;Premissas!$B$9,"1,00 – 1,19",IF(N136&lt;Premissas!$B$10,"1,20 – 1,39",IF(N136&lt;Premissas!$B$11,"1,40 – 1,59",IF(N136&lt;Premissas!$B$12,"1,60 – 1,99","≥ 2,00"))))))</f>
        <v/>
      </c>
      <c r="P136" s="5">
        <f>IF(OR(M136="NÃO",N136&lt;Premissas!$B$8),Premissas!$B$13,IF(N136&lt;Premissas!$B$9,Premissas!$B$14,IF(N136&lt;Premissas!$B$10,Premissas!$B$15,IF(N136&lt;Premissas!$B$11,Premissas!$B$16,IF(N136&lt;Premissas!$B$12,Premissas!$B$17,Premissas!$B$18)))))</f>
        <v/>
      </c>
      <c r="Q136" s="5">
        <f>IFERROR(P136/Premissas!$B$4,0)</f>
        <v/>
      </c>
    </row>
    <row r="137">
      <c r="A137" s="2" t="n">
        <v>7</v>
      </c>
      <c r="B137" s="2" t="n">
        <v>409</v>
      </c>
      <c r="C137" s="2" t="inlineStr">
        <is>
          <t>PUXADA RECEB</t>
        </is>
      </c>
      <c r="D137" s="2" t="n">
        <v>5448379</v>
      </c>
      <c r="E137" s="2" t="inlineStr">
        <is>
          <t>Matheus Henrique De Souza</t>
        </is>
      </c>
      <c r="F137" s="2" t="n">
        <v>13</v>
      </c>
      <c r="G137" s="2" t="n">
        <v>0.6</v>
      </c>
      <c r="H137" s="2" t="n">
        <v>22</v>
      </c>
      <c r="I137" s="2" t="n">
        <v>22</v>
      </c>
      <c r="J137" s="2" t="inlineStr">
        <is>
          <t>GPA</t>
        </is>
      </c>
      <c r="K137" s="2">
        <f>IF(I137&lt;&gt;"",I137,IFERROR(INDEX(Base!$I:$I,MATCH(1,(Base!$C:$C=C137)*(Base!$I:$I&lt;&gt;""),0)),0))</f>
        <v/>
      </c>
      <c r="L137" s="2">
        <f>IF(AND(I137="",K137&gt;0),"SIM","NÃO")</f>
        <v/>
      </c>
      <c r="M137" s="2">
        <f>IF(ISNUMBER(SEARCH("SEPARA",UPPER(C137))),"NÃO","SIM")</f>
        <v/>
      </c>
      <c r="N137" s="2">
        <f>IFERROR(H137/K137,0)</f>
        <v/>
      </c>
      <c r="O137" s="2">
        <f>IF(M137="NÃO","EXCLUÍDO",IF(N137&lt;Premissas!$B$8,"&lt; 1,00",IF(N137&lt;Premissas!$B$9,"1,00 – 1,19",IF(N137&lt;Premissas!$B$10,"1,20 – 1,39",IF(N137&lt;Premissas!$B$11,"1,40 – 1,59",IF(N137&lt;Premissas!$B$12,"1,60 – 1,99","≥ 2,00"))))))</f>
        <v/>
      </c>
      <c r="P137" s="5">
        <f>IF(OR(M137="NÃO",N137&lt;Premissas!$B$8),Premissas!$B$13,IF(N137&lt;Premissas!$B$9,Premissas!$B$14,IF(N137&lt;Premissas!$B$10,Premissas!$B$15,IF(N137&lt;Premissas!$B$11,Premissas!$B$16,IF(N137&lt;Premissas!$B$12,Premissas!$B$17,Premissas!$B$18)))))</f>
        <v/>
      </c>
      <c r="Q137" s="5">
        <f>IFERROR(P137/Premissas!$B$4,0)</f>
        <v/>
      </c>
    </row>
    <row r="138">
      <c r="A138" s="2" t="n">
        <v>7</v>
      </c>
      <c r="B138" s="2" t="n">
        <v>409</v>
      </c>
      <c r="C138" s="2" t="inlineStr">
        <is>
          <t>PUXADA RECEB</t>
        </is>
      </c>
      <c r="D138" s="2" t="n">
        <v>5448409</v>
      </c>
      <c r="E138" s="2" t="inlineStr">
        <is>
          <t>Allan Adao Da Silva</t>
        </is>
      </c>
      <c r="F138" s="2" t="n">
        <v>166</v>
      </c>
      <c r="G138" s="2" t="n">
        <v>2.84</v>
      </c>
      <c r="H138" s="2" t="n">
        <v>58</v>
      </c>
      <c r="I138" s="2" t="n">
        <v>22</v>
      </c>
      <c r="J138" s="2" t="inlineStr">
        <is>
          <t>GPA</t>
        </is>
      </c>
      <c r="K138" s="2">
        <f>IF(I138&lt;&gt;"",I138,IFERROR(INDEX(Base!$I:$I,MATCH(1,(Base!$C:$C=C138)*(Base!$I:$I&lt;&gt;""),0)),0))</f>
        <v/>
      </c>
      <c r="L138" s="2">
        <f>IF(AND(I138="",K138&gt;0),"SIM","NÃO")</f>
        <v/>
      </c>
      <c r="M138" s="2">
        <f>IF(ISNUMBER(SEARCH("SEPARA",UPPER(C138))),"NÃO","SIM")</f>
        <v/>
      </c>
      <c r="N138" s="2">
        <f>IFERROR(H138/K138,0)</f>
        <v/>
      </c>
      <c r="O138" s="2">
        <f>IF(M138="NÃO","EXCLUÍDO",IF(N138&lt;Premissas!$B$8,"&lt; 1,00",IF(N138&lt;Premissas!$B$9,"1,00 – 1,19",IF(N138&lt;Premissas!$B$10,"1,20 – 1,39",IF(N138&lt;Premissas!$B$11,"1,40 – 1,59",IF(N138&lt;Premissas!$B$12,"1,60 – 1,99","≥ 2,00"))))))</f>
        <v/>
      </c>
      <c r="P138" s="5">
        <f>IF(OR(M138="NÃO",N138&lt;Premissas!$B$8),Premissas!$B$13,IF(N138&lt;Premissas!$B$9,Premissas!$B$14,IF(N138&lt;Premissas!$B$10,Premissas!$B$15,IF(N138&lt;Premissas!$B$11,Premissas!$B$16,IF(N138&lt;Premissas!$B$12,Premissas!$B$17,Premissas!$B$18)))))</f>
        <v/>
      </c>
      <c r="Q138" s="5">
        <f>IFERROR(P138/Premissas!$B$4,0)</f>
        <v/>
      </c>
    </row>
    <row r="139">
      <c r="A139" s="2" t="n">
        <v>7</v>
      </c>
      <c r="B139" s="2" t="n">
        <v>409</v>
      </c>
      <c r="C139" s="2" t="inlineStr">
        <is>
          <t>SEPARACAO</t>
        </is>
      </c>
      <c r="D139" s="2" t="n">
        <v>5448409</v>
      </c>
      <c r="E139" s="2" t="inlineStr">
        <is>
          <t>Allan Adao Da Silva</t>
        </is>
      </c>
      <c r="F139" s="2" t="n">
        <v>256</v>
      </c>
      <c r="G139" s="2" t="n">
        <v>3.05</v>
      </c>
      <c r="H139" s="2" t="n">
        <v>84</v>
      </c>
      <c r="I139" s="2" t="n">
        <v>105</v>
      </c>
      <c r="J139" s="2" t="inlineStr">
        <is>
          <t>GPA</t>
        </is>
      </c>
      <c r="K139" s="2">
        <f>IF(I139&lt;&gt;"",I139,IFERROR(INDEX(Base!$I:$I,MATCH(1,(Base!$C:$C=C139)*(Base!$I:$I&lt;&gt;""),0)),0))</f>
        <v/>
      </c>
      <c r="L139" s="2">
        <f>IF(AND(I139="",K139&gt;0),"SIM","NÃO")</f>
        <v/>
      </c>
      <c r="M139" s="2">
        <f>IF(ISNUMBER(SEARCH("SEPARA",UPPER(C139))),"NÃO","SIM")</f>
        <v/>
      </c>
      <c r="N139" s="2">
        <f>IFERROR(H139/K139,0)</f>
        <v/>
      </c>
      <c r="O139" s="2">
        <f>IF(M139="NÃO","EXCLUÍDO",IF(N139&lt;Premissas!$B$8,"&lt; 1,00",IF(N139&lt;Premissas!$B$9,"1,00 – 1,19",IF(N139&lt;Premissas!$B$10,"1,20 – 1,39",IF(N139&lt;Premissas!$B$11,"1,40 – 1,59",IF(N139&lt;Premissas!$B$12,"1,60 – 1,99","≥ 2,00"))))))</f>
        <v/>
      </c>
      <c r="P139" s="5">
        <f>IF(OR(M139="NÃO",N139&lt;Premissas!$B$8),Premissas!$B$13,IF(N139&lt;Premissas!$B$9,Premissas!$B$14,IF(N139&lt;Premissas!$B$10,Premissas!$B$15,IF(N139&lt;Premissas!$B$11,Premissas!$B$16,IF(N139&lt;Premissas!$B$12,Premissas!$B$17,Premissas!$B$18)))))</f>
        <v/>
      </c>
      <c r="Q139" s="5">
        <f>IFERROR(P139/Premissas!$B$4,0)</f>
        <v/>
      </c>
    </row>
    <row r="140">
      <c r="A140" s="2" t="n">
        <v>7</v>
      </c>
      <c r="B140" s="2" t="n">
        <v>409</v>
      </c>
      <c r="C140" s="2" t="inlineStr">
        <is>
          <t>PUXADA RECEB</t>
        </is>
      </c>
      <c r="D140" s="2" t="n">
        <v>5448417</v>
      </c>
      <c r="E140" s="2" t="inlineStr">
        <is>
          <t>Andre Lemos Dos Santos</t>
        </is>
      </c>
      <c r="F140" s="2" t="n">
        <v>30</v>
      </c>
      <c r="G140" s="2" t="n">
        <v>0.58</v>
      </c>
      <c r="H140" s="2" t="n">
        <v>52</v>
      </c>
      <c r="I140" s="2" t="n">
        <v>22</v>
      </c>
      <c r="J140" s="2" t="inlineStr">
        <is>
          <t>GPA</t>
        </is>
      </c>
      <c r="K140" s="2">
        <f>IF(I140&lt;&gt;"",I140,IFERROR(INDEX(Base!$I:$I,MATCH(1,(Base!$C:$C=C140)*(Base!$I:$I&lt;&gt;""),0)),0))</f>
        <v/>
      </c>
      <c r="L140" s="2">
        <f>IF(AND(I140="",K140&gt;0),"SIM","NÃO")</f>
        <v/>
      </c>
      <c r="M140" s="2">
        <f>IF(ISNUMBER(SEARCH("SEPARA",UPPER(C140))),"NÃO","SIM")</f>
        <v/>
      </c>
      <c r="N140" s="2">
        <f>IFERROR(H140/K140,0)</f>
        <v/>
      </c>
      <c r="O140" s="2">
        <f>IF(M140="NÃO","EXCLUÍDO",IF(N140&lt;Premissas!$B$8,"&lt; 1,00",IF(N140&lt;Premissas!$B$9,"1,00 – 1,19",IF(N140&lt;Premissas!$B$10,"1,20 – 1,39",IF(N140&lt;Premissas!$B$11,"1,40 – 1,59",IF(N140&lt;Premissas!$B$12,"1,60 – 1,99","≥ 2,00"))))))</f>
        <v/>
      </c>
      <c r="P140" s="5">
        <f>IF(OR(M140="NÃO",N140&lt;Premissas!$B$8),Premissas!$B$13,IF(N140&lt;Premissas!$B$9,Premissas!$B$14,IF(N140&lt;Premissas!$B$10,Premissas!$B$15,IF(N140&lt;Premissas!$B$11,Premissas!$B$16,IF(N140&lt;Premissas!$B$12,Premissas!$B$17,Premissas!$B$18)))))</f>
        <v/>
      </c>
      <c r="Q140" s="5">
        <f>IFERROR(P140/Premissas!$B$4,0)</f>
        <v/>
      </c>
    </row>
    <row r="141">
      <c r="A141" s="2" t="n">
        <v>7</v>
      </c>
      <c r="B141" s="2" t="n">
        <v>409</v>
      </c>
      <c r="C141" s="2" t="inlineStr">
        <is>
          <t>SEPARACAO</t>
        </is>
      </c>
      <c r="D141" s="2" t="n">
        <v>5448417</v>
      </c>
      <c r="E141" s="2" t="inlineStr">
        <is>
          <t>Andre Lemos Dos Santos</t>
        </is>
      </c>
      <c r="F141" s="2" t="n">
        <v>1663</v>
      </c>
      <c r="G141" s="2" t="n">
        <v>18.85</v>
      </c>
      <c r="H141" s="2" t="n">
        <v>88</v>
      </c>
      <c r="I141" s="2" t="n">
        <v>105</v>
      </c>
      <c r="J141" s="2" t="inlineStr">
        <is>
          <t>GPA</t>
        </is>
      </c>
      <c r="K141" s="2">
        <f>IF(I141&lt;&gt;"",I141,IFERROR(INDEX(Base!$I:$I,MATCH(1,(Base!$C:$C=C141)*(Base!$I:$I&lt;&gt;""),0)),0))</f>
        <v/>
      </c>
      <c r="L141" s="2">
        <f>IF(AND(I141="",K141&gt;0),"SIM","NÃO")</f>
        <v/>
      </c>
      <c r="M141" s="2">
        <f>IF(ISNUMBER(SEARCH("SEPARA",UPPER(C141))),"NÃO","SIM")</f>
        <v/>
      </c>
      <c r="N141" s="2">
        <f>IFERROR(H141/K141,0)</f>
        <v/>
      </c>
      <c r="O141" s="2">
        <f>IF(M141="NÃO","EXCLUÍDO",IF(N141&lt;Premissas!$B$8,"&lt; 1,00",IF(N141&lt;Premissas!$B$9,"1,00 – 1,19",IF(N141&lt;Premissas!$B$10,"1,20 – 1,39",IF(N141&lt;Premissas!$B$11,"1,40 – 1,59",IF(N141&lt;Premissas!$B$12,"1,60 – 1,99","≥ 2,00"))))))</f>
        <v/>
      </c>
      <c r="P141" s="5">
        <f>IF(OR(M141="NÃO",N141&lt;Premissas!$B$8),Premissas!$B$13,IF(N141&lt;Premissas!$B$9,Premissas!$B$14,IF(N141&lt;Premissas!$B$10,Premissas!$B$15,IF(N141&lt;Premissas!$B$11,Premissas!$B$16,IF(N141&lt;Premissas!$B$12,Premissas!$B$17,Premissas!$B$18)))))</f>
        <v/>
      </c>
      <c r="Q141" s="5">
        <f>IFERROR(P141/Premissas!$B$4,0)</f>
        <v/>
      </c>
    </row>
    <row r="142">
      <c r="A142" s="2" t="n">
        <v>7</v>
      </c>
      <c r="B142" s="2" t="n">
        <v>409</v>
      </c>
      <c r="C142" s="2" t="inlineStr">
        <is>
          <t>PUXADA RECEB</t>
        </is>
      </c>
      <c r="D142" s="2" t="n">
        <v>5449111</v>
      </c>
      <c r="E142" s="2" t="inlineStr">
        <is>
          <t>Andrey Teixeira Coutinho</t>
        </is>
      </c>
      <c r="F142" s="2" t="n">
        <v>86</v>
      </c>
      <c r="G142" s="2" t="n">
        <v>3.65</v>
      </c>
      <c r="H142" s="2" t="n">
        <v>24</v>
      </c>
      <c r="I142" s="2" t="n">
        <v>22</v>
      </c>
      <c r="J142" s="2" t="inlineStr">
        <is>
          <t>GPA</t>
        </is>
      </c>
      <c r="K142" s="2">
        <f>IF(I142&lt;&gt;"",I142,IFERROR(INDEX(Base!$I:$I,MATCH(1,(Base!$C:$C=C142)*(Base!$I:$I&lt;&gt;""),0)),0))</f>
        <v/>
      </c>
      <c r="L142" s="2">
        <f>IF(AND(I142="",K142&gt;0),"SIM","NÃO")</f>
        <v/>
      </c>
      <c r="M142" s="2">
        <f>IF(ISNUMBER(SEARCH("SEPARA",UPPER(C142))),"NÃO","SIM")</f>
        <v/>
      </c>
      <c r="N142" s="2">
        <f>IFERROR(H142/K142,0)</f>
        <v/>
      </c>
      <c r="O142" s="2">
        <f>IF(M142="NÃO","EXCLUÍDO",IF(N142&lt;Premissas!$B$8,"&lt; 1,00",IF(N142&lt;Premissas!$B$9,"1,00 – 1,19",IF(N142&lt;Premissas!$B$10,"1,20 – 1,39",IF(N142&lt;Premissas!$B$11,"1,40 – 1,59",IF(N142&lt;Premissas!$B$12,"1,60 – 1,99","≥ 2,00"))))))</f>
        <v/>
      </c>
      <c r="P142" s="5">
        <f>IF(OR(M142="NÃO",N142&lt;Premissas!$B$8),Premissas!$B$13,IF(N142&lt;Premissas!$B$9,Premissas!$B$14,IF(N142&lt;Premissas!$B$10,Premissas!$B$15,IF(N142&lt;Premissas!$B$11,Premissas!$B$16,IF(N142&lt;Premissas!$B$12,Premissas!$B$17,Premissas!$B$18)))))</f>
        <v/>
      </c>
      <c r="Q142" s="5">
        <f>IFERROR(P142/Premissas!$B$4,0)</f>
        <v/>
      </c>
    </row>
    <row r="143">
      <c r="A143" s="2" t="n">
        <v>7</v>
      </c>
      <c r="B143" s="2" t="n">
        <v>409</v>
      </c>
      <c r="C143" s="2" t="inlineStr">
        <is>
          <t>RECEBIMENTO</t>
        </is>
      </c>
      <c r="D143" s="2" t="n">
        <v>5449111</v>
      </c>
      <c r="E143" s="2" t="inlineStr">
        <is>
          <t>Andrey Teixeira Coutinho</t>
        </is>
      </c>
      <c r="F143" s="2" t="n">
        <v>10</v>
      </c>
      <c r="G143" s="2" t="n">
        <v>1.02</v>
      </c>
      <c r="H143" s="2" t="n">
        <v>10</v>
      </c>
      <c r="I143" s="2" t="n">
        <v>25</v>
      </c>
      <c r="J143" s="2" t="inlineStr">
        <is>
          <t>GPA</t>
        </is>
      </c>
      <c r="K143" s="2">
        <f>IF(I143&lt;&gt;"",I143,IFERROR(INDEX(Base!$I:$I,MATCH(1,(Base!$C:$C=C143)*(Base!$I:$I&lt;&gt;""),0)),0))</f>
        <v/>
      </c>
      <c r="L143" s="2">
        <f>IF(AND(I143="",K143&gt;0),"SIM","NÃO")</f>
        <v/>
      </c>
      <c r="M143" s="2">
        <f>IF(ISNUMBER(SEARCH("SEPARA",UPPER(C143))),"NÃO","SIM")</f>
        <v/>
      </c>
      <c r="N143" s="2">
        <f>IFERROR(H143/K143,0)</f>
        <v/>
      </c>
      <c r="O143" s="2">
        <f>IF(M143="NÃO","EXCLUÍDO",IF(N143&lt;Premissas!$B$8,"&lt; 1,00",IF(N143&lt;Premissas!$B$9,"1,00 – 1,19",IF(N143&lt;Premissas!$B$10,"1,20 – 1,39",IF(N143&lt;Premissas!$B$11,"1,40 – 1,59",IF(N143&lt;Premissas!$B$12,"1,60 – 1,99","≥ 2,00"))))))</f>
        <v/>
      </c>
      <c r="P143" s="5">
        <f>IF(OR(M143="NÃO",N143&lt;Premissas!$B$8),Premissas!$B$13,IF(N143&lt;Premissas!$B$9,Premissas!$B$14,IF(N143&lt;Premissas!$B$10,Premissas!$B$15,IF(N143&lt;Premissas!$B$11,Premissas!$B$16,IF(N143&lt;Premissas!$B$12,Premissas!$B$17,Premissas!$B$18)))))</f>
        <v/>
      </c>
      <c r="Q143" s="5">
        <f>IFERROR(P143/Premissas!$B$4,0)</f>
        <v/>
      </c>
    </row>
    <row r="144">
      <c r="A144" s="2" t="n">
        <v>7</v>
      </c>
      <c r="B144" s="2" t="n">
        <v>409</v>
      </c>
      <c r="C144" s="2" t="inlineStr">
        <is>
          <t>SEPARACAO</t>
        </is>
      </c>
      <c r="D144" s="2" t="n">
        <v>5449111</v>
      </c>
      <c r="E144" s="2" t="inlineStr">
        <is>
          <t>Andrey Teixeira Coutinho</t>
        </is>
      </c>
      <c r="F144" s="2" t="n">
        <v>587</v>
      </c>
      <c r="G144" s="2" t="n">
        <v>6.96</v>
      </c>
      <c r="H144" s="2" t="n">
        <v>84</v>
      </c>
      <c r="I144" s="2" t="n">
        <v>105</v>
      </c>
      <c r="J144" s="2" t="inlineStr">
        <is>
          <t>GPA</t>
        </is>
      </c>
      <c r="K144" s="2">
        <f>IF(I144&lt;&gt;"",I144,IFERROR(INDEX(Base!$I:$I,MATCH(1,(Base!$C:$C=C144)*(Base!$I:$I&lt;&gt;""),0)),0))</f>
        <v/>
      </c>
      <c r="L144" s="2">
        <f>IF(AND(I144="",K144&gt;0),"SIM","NÃO")</f>
        <v/>
      </c>
      <c r="M144" s="2">
        <f>IF(ISNUMBER(SEARCH("SEPARA",UPPER(C144))),"NÃO","SIM")</f>
        <v/>
      </c>
      <c r="N144" s="2">
        <f>IFERROR(H144/K144,0)</f>
        <v/>
      </c>
      <c r="O144" s="2">
        <f>IF(M144="NÃO","EXCLUÍDO",IF(N144&lt;Premissas!$B$8,"&lt; 1,00",IF(N144&lt;Premissas!$B$9,"1,00 – 1,19",IF(N144&lt;Premissas!$B$10,"1,20 – 1,39",IF(N144&lt;Premissas!$B$11,"1,40 – 1,59",IF(N144&lt;Premissas!$B$12,"1,60 – 1,99","≥ 2,00"))))))</f>
        <v/>
      </c>
      <c r="P144" s="5">
        <f>IF(OR(M144="NÃO",N144&lt;Premissas!$B$8),Premissas!$B$13,IF(N144&lt;Premissas!$B$9,Premissas!$B$14,IF(N144&lt;Premissas!$B$10,Premissas!$B$15,IF(N144&lt;Premissas!$B$11,Premissas!$B$16,IF(N144&lt;Premissas!$B$12,Premissas!$B$17,Premissas!$B$18)))))</f>
        <v/>
      </c>
      <c r="Q144" s="5">
        <f>IFERROR(P144/Premissas!$B$4,0)</f>
        <v/>
      </c>
    </row>
    <row r="145">
      <c r="A145" s="2" t="n">
        <v>7</v>
      </c>
      <c r="B145" s="2" t="n">
        <v>409</v>
      </c>
      <c r="C145" s="2" t="inlineStr">
        <is>
          <t>PUXADA RECEB</t>
        </is>
      </c>
      <c r="D145" s="2" t="n">
        <v>5449189</v>
      </c>
      <c r="E145" s="2" t="inlineStr">
        <is>
          <t>Victor Hugo Coelho Galdino Da Silva</t>
        </is>
      </c>
      <c r="F145" s="2" t="n">
        <v>48</v>
      </c>
      <c r="G145" s="2" t="n">
        <v>1.55</v>
      </c>
      <c r="H145" s="2" t="n">
        <v>31</v>
      </c>
      <c r="I145" s="2" t="n">
        <v>22</v>
      </c>
      <c r="J145" s="2" t="inlineStr">
        <is>
          <t>GPA</t>
        </is>
      </c>
      <c r="K145" s="2">
        <f>IF(I145&lt;&gt;"",I145,IFERROR(INDEX(Base!$I:$I,MATCH(1,(Base!$C:$C=C145)*(Base!$I:$I&lt;&gt;""),0)),0))</f>
        <v/>
      </c>
      <c r="L145" s="2">
        <f>IF(AND(I145="",K145&gt;0),"SIM","NÃO")</f>
        <v/>
      </c>
      <c r="M145" s="2">
        <f>IF(ISNUMBER(SEARCH("SEPARA",UPPER(C145))),"NÃO","SIM")</f>
        <v/>
      </c>
      <c r="N145" s="2">
        <f>IFERROR(H145/K145,0)</f>
        <v/>
      </c>
      <c r="O145" s="2">
        <f>IF(M145="NÃO","EXCLUÍDO",IF(N145&lt;Premissas!$B$8,"&lt; 1,00",IF(N145&lt;Premissas!$B$9,"1,00 – 1,19",IF(N145&lt;Premissas!$B$10,"1,20 – 1,39",IF(N145&lt;Premissas!$B$11,"1,40 – 1,59",IF(N145&lt;Premissas!$B$12,"1,60 – 1,99","≥ 2,00"))))))</f>
        <v/>
      </c>
      <c r="P145" s="5">
        <f>IF(OR(M145="NÃO",N145&lt;Premissas!$B$8),Premissas!$B$13,IF(N145&lt;Premissas!$B$9,Premissas!$B$14,IF(N145&lt;Premissas!$B$10,Premissas!$B$15,IF(N145&lt;Premissas!$B$11,Premissas!$B$16,IF(N145&lt;Premissas!$B$12,Premissas!$B$17,Premissas!$B$18)))))</f>
        <v/>
      </c>
      <c r="Q145" s="5">
        <f>IFERROR(P145/Premissas!$B$4,0)</f>
        <v/>
      </c>
    </row>
    <row r="146">
      <c r="A146" s="2" t="n">
        <v>7</v>
      </c>
      <c r="B146" s="2" t="n">
        <v>409</v>
      </c>
      <c r="C146" s="2" t="inlineStr">
        <is>
          <t>RECEBIMENTO</t>
        </is>
      </c>
      <c r="D146" s="2" t="n">
        <v>5449189</v>
      </c>
      <c r="E146" s="2" t="inlineStr">
        <is>
          <t>Victor Hugo Coelho Galdino Da Silva</t>
        </is>
      </c>
      <c r="F146" s="2" t="n">
        <v>83</v>
      </c>
      <c r="G146" s="2" t="n">
        <v>0.4</v>
      </c>
      <c r="H146" s="2" t="n">
        <v>208</v>
      </c>
      <c r="I146" s="2" t="n">
        <v>25</v>
      </c>
      <c r="J146" s="2" t="inlineStr">
        <is>
          <t>GPA</t>
        </is>
      </c>
      <c r="K146" s="2">
        <f>IF(I146&lt;&gt;"",I146,IFERROR(INDEX(Base!$I:$I,MATCH(1,(Base!$C:$C=C146)*(Base!$I:$I&lt;&gt;""),0)),0))</f>
        <v/>
      </c>
      <c r="L146" s="2">
        <f>IF(AND(I146="",K146&gt;0),"SIM","NÃO")</f>
        <v/>
      </c>
      <c r="M146" s="2">
        <f>IF(ISNUMBER(SEARCH("SEPARA",UPPER(C146))),"NÃO","SIM")</f>
        <v/>
      </c>
      <c r="N146" s="2">
        <f>IFERROR(H146/K146,0)</f>
        <v/>
      </c>
      <c r="O146" s="2">
        <f>IF(M146="NÃO","EXCLUÍDO",IF(N146&lt;Premissas!$B$8,"&lt; 1,00",IF(N146&lt;Premissas!$B$9,"1,00 – 1,19",IF(N146&lt;Premissas!$B$10,"1,20 – 1,39",IF(N146&lt;Premissas!$B$11,"1,40 – 1,59",IF(N146&lt;Premissas!$B$12,"1,60 – 1,99","≥ 2,00"))))))</f>
        <v/>
      </c>
      <c r="P146" s="5">
        <f>IF(OR(M146="NÃO",N146&lt;Premissas!$B$8),Premissas!$B$13,IF(N146&lt;Premissas!$B$9,Premissas!$B$14,IF(N146&lt;Premissas!$B$10,Premissas!$B$15,IF(N146&lt;Premissas!$B$11,Premissas!$B$16,IF(N146&lt;Premissas!$B$12,Premissas!$B$17,Premissas!$B$18)))))</f>
        <v/>
      </c>
      <c r="Q146" s="5">
        <f>IFERROR(P146/Premissas!$B$4,0)</f>
        <v/>
      </c>
    </row>
    <row r="147">
      <c r="A147" s="2" t="n">
        <v>7</v>
      </c>
      <c r="B147" s="2" t="n">
        <v>409</v>
      </c>
      <c r="C147" s="2" t="inlineStr">
        <is>
          <t>SEPARACAO</t>
        </is>
      </c>
      <c r="D147" s="2" t="n">
        <v>5449189</v>
      </c>
      <c r="E147" s="2" t="inlineStr">
        <is>
          <t>Victor Hugo Coelho Galdino Da Silva</t>
        </is>
      </c>
      <c r="F147" s="2" t="n">
        <v>657</v>
      </c>
      <c r="G147" s="2" t="n">
        <v>4.3</v>
      </c>
      <c r="H147" s="2" t="n">
        <v>153</v>
      </c>
      <c r="I147" s="2" t="n">
        <v>105</v>
      </c>
      <c r="J147" s="2" t="inlineStr">
        <is>
          <t>GPA</t>
        </is>
      </c>
      <c r="K147" s="2">
        <f>IF(I147&lt;&gt;"",I147,IFERROR(INDEX(Base!$I:$I,MATCH(1,(Base!$C:$C=C147)*(Base!$I:$I&lt;&gt;""),0)),0))</f>
        <v/>
      </c>
      <c r="L147" s="2">
        <f>IF(AND(I147="",K147&gt;0),"SIM","NÃO")</f>
        <v/>
      </c>
      <c r="M147" s="2">
        <f>IF(ISNUMBER(SEARCH("SEPARA",UPPER(C147))),"NÃO","SIM")</f>
        <v/>
      </c>
      <c r="N147" s="2">
        <f>IFERROR(H147/K147,0)</f>
        <v/>
      </c>
      <c r="O147" s="2">
        <f>IF(M147="NÃO","EXCLUÍDO",IF(N147&lt;Premissas!$B$8,"&lt; 1,00",IF(N147&lt;Premissas!$B$9,"1,00 – 1,19",IF(N147&lt;Premissas!$B$10,"1,20 – 1,39",IF(N147&lt;Premissas!$B$11,"1,40 – 1,59",IF(N147&lt;Premissas!$B$12,"1,60 – 1,99","≥ 2,00"))))))</f>
        <v/>
      </c>
      <c r="P147" s="5">
        <f>IF(OR(M147="NÃO",N147&lt;Premissas!$B$8),Premissas!$B$13,IF(N147&lt;Premissas!$B$9,Premissas!$B$14,IF(N147&lt;Premissas!$B$10,Premissas!$B$15,IF(N147&lt;Premissas!$B$11,Premissas!$B$16,IF(N147&lt;Premissas!$B$12,Premissas!$B$17,Premissas!$B$18)))))</f>
        <v/>
      </c>
      <c r="Q147" s="5">
        <f>IFERROR(P147/Premissas!$B$4,0)</f>
        <v/>
      </c>
    </row>
    <row r="148">
      <c r="A148" s="2" t="n">
        <v>7</v>
      </c>
      <c r="B148" s="2" t="n">
        <v>409</v>
      </c>
      <c r="C148" s="2" t="inlineStr">
        <is>
          <t>PUXADA RECEB</t>
        </is>
      </c>
      <c r="D148" s="2" t="n">
        <v>5449219</v>
      </c>
      <c r="E148" s="2" t="inlineStr">
        <is>
          <t>Aristides Ribeiro Pinheiro</t>
        </is>
      </c>
      <c r="F148" s="2" t="n">
        <v>2</v>
      </c>
      <c r="G148" s="2" t="n">
        <v>0.35</v>
      </c>
      <c r="H148" s="2" t="n">
        <v>6</v>
      </c>
      <c r="I148" s="2" t="n">
        <v>22</v>
      </c>
      <c r="J148" s="2" t="inlineStr">
        <is>
          <t>GPA</t>
        </is>
      </c>
      <c r="K148" s="2">
        <f>IF(I148&lt;&gt;"",I148,IFERROR(INDEX(Base!$I:$I,MATCH(1,(Base!$C:$C=C148)*(Base!$I:$I&lt;&gt;""),0)),0))</f>
        <v/>
      </c>
      <c r="L148" s="2">
        <f>IF(AND(I148="",K148&gt;0),"SIM","NÃO")</f>
        <v/>
      </c>
      <c r="M148" s="2">
        <f>IF(ISNUMBER(SEARCH("SEPARA",UPPER(C148))),"NÃO","SIM")</f>
        <v/>
      </c>
      <c r="N148" s="2">
        <f>IFERROR(H148/K148,0)</f>
        <v/>
      </c>
      <c r="O148" s="2">
        <f>IF(M148="NÃO","EXCLUÍDO",IF(N148&lt;Premissas!$B$8,"&lt; 1,00",IF(N148&lt;Premissas!$B$9,"1,00 – 1,19",IF(N148&lt;Premissas!$B$10,"1,20 – 1,39",IF(N148&lt;Premissas!$B$11,"1,40 – 1,59",IF(N148&lt;Premissas!$B$12,"1,60 – 1,99","≥ 2,00"))))))</f>
        <v/>
      </c>
      <c r="P148" s="5">
        <f>IF(OR(M148="NÃO",N148&lt;Premissas!$B$8),Premissas!$B$13,IF(N148&lt;Premissas!$B$9,Premissas!$B$14,IF(N148&lt;Premissas!$B$10,Premissas!$B$15,IF(N148&lt;Premissas!$B$11,Premissas!$B$16,IF(N148&lt;Premissas!$B$12,Premissas!$B$17,Premissas!$B$18)))))</f>
        <v/>
      </c>
      <c r="Q148" s="5">
        <f>IFERROR(P148/Premissas!$B$4,0)</f>
        <v/>
      </c>
    </row>
    <row r="149">
      <c r="A149" s="2" t="n">
        <v>7</v>
      </c>
      <c r="B149" s="2" t="n">
        <v>409</v>
      </c>
      <c r="C149" s="2" t="inlineStr">
        <is>
          <t>SEPARACAO</t>
        </is>
      </c>
      <c r="D149" s="2" t="n">
        <v>5449219</v>
      </c>
      <c r="E149" s="2" t="inlineStr">
        <is>
          <t>Aristides Ribeiro Pinheiro</t>
        </is>
      </c>
      <c r="F149" s="2" t="n">
        <v>10688</v>
      </c>
      <c r="G149" s="2" t="n">
        <v>103.55</v>
      </c>
      <c r="H149" s="2" t="n">
        <v>103</v>
      </c>
      <c r="I149" s="2" t="n">
        <v>105</v>
      </c>
      <c r="J149" s="2" t="inlineStr">
        <is>
          <t>GPA</t>
        </is>
      </c>
      <c r="K149" s="2">
        <f>IF(I149&lt;&gt;"",I149,IFERROR(INDEX(Base!$I:$I,MATCH(1,(Base!$C:$C=C149)*(Base!$I:$I&lt;&gt;""),0)),0))</f>
        <v/>
      </c>
      <c r="L149" s="2">
        <f>IF(AND(I149="",K149&gt;0),"SIM","NÃO")</f>
        <v/>
      </c>
      <c r="M149" s="2">
        <f>IF(ISNUMBER(SEARCH("SEPARA",UPPER(C149))),"NÃO","SIM")</f>
        <v/>
      </c>
      <c r="N149" s="2">
        <f>IFERROR(H149/K149,0)</f>
        <v/>
      </c>
      <c r="O149" s="2">
        <f>IF(M149="NÃO","EXCLUÍDO",IF(N149&lt;Premissas!$B$8,"&lt; 1,00",IF(N149&lt;Premissas!$B$9,"1,00 – 1,19",IF(N149&lt;Premissas!$B$10,"1,20 – 1,39",IF(N149&lt;Premissas!$B$11,"1,40 – 1,59",IF(N149&lt;Premissas!$B$12,"1,60 – 1,99","≥ 2,00"))))))</f>
        <v/>
      </c>
      <c r="P149" s="5">
        <f>IF(OR(M149="NÃO",N149&lt;Premissas!$B$8),Premissas!$B$13,IF(N149&lt;Premissas!$B$9,Premissas!$B$14,IF(N149&lt;Premissas!$B$10,Premissas!$B$15,IF(N149&lt;Premissas!$B$11,Premissas!$B$16,IF(N149&lt;Premissas!$B$12,Premissas!$B$17,Premissas!$B$18)))))</f>
        <v/>
      </c>
      <c r="Q149" s="5">
        <f>IFERROR(P149/Premissas!$B$4,0)</f>
        <v/>
      </c>
    </row>
    <row r="150">
      <c r="A150" s="2" t="n">
        <v>7</v>
      </c>
      <c r="B150" s="2" t="n">
        <v>409</v>
      </c>
      <c r="C150" s="2" t="inlineStr">
        <is>
          <t>CARREGAMENTO</t>
        </is>
      </c>
      <c r="D150" s="2" t="n">
        <v>5449251</v>
      </c>
      <c r="E150" s="2" t="inlineStr">
        <is>
          <t>Alexandre Roberto Geraldo</t>
        </is>
      </c>
      <c r="F150" s="2" t="n">
        <v>9</v>
      </c>
      <c r="G150" s="2" t="n">
        <v>0.2</v>
      </c>
      <c r="H150" s="2" t="n">
        <v>45</v>
      </c>
      <c r="I150" s="2" t="n">
        <v>24</v>
      </c>
      <c r="J150" s="2" t="inlineStr">
        <is>
          <t>GPA</t>
        </is>
      </c>
      <c r="K150" s="2">
        <f>IF(I150&lt;&gt;"",I150,IFERROR(INDEX(Base!$I:$I,MATCH(1,(Base!$C:$C=C150)*(Base!$I:$I&lt;&gt;""),0)),0))</f>
        <v/>
      </c>
      <c r="L150" s="2">
        <f>IF(AND(I150="",K150&gt;0),"SIM","NÃO")</f>
        <v/>
      </c>
      <c r="M150" s="2">
        <f>IF(ISNUMBER(SEARCH("SEPARA",UPPER(C150))),"NÃO","SIM")</f>
        <v/>
      </c>
      <c r="N150" s="2">
        <f>IFERROR(H150/K150,0)</f>
        <v/>
      </c>
      <c r="O150" s="2">
        <f>IF(M150="NÃO","EXCLUÍDO",IF(N150&lt;Premissas!$B$8,"&lt; 1,00",IF(N150&lt;Premissas!$B$9,"1,00 – 1,19",IF(N150&lt;Premissas!$B$10,"1,20 – 1,39",IF(N150&lt;Premissas!$B$11,"1,40 – 1,59",IF(N150&lt;Premissas!$B$12,"1,60 – 1,99","≥ 2,00"))))))</f>
        <v/>
      </c>
      <c r="P150" s="5">
        <f>IF(OR(M150="NÃO",N150&lt;Premissas!$B$8),Premissas!$B$13,IF(N150&lt;Premissas!$B$9,Premissas!$B$14,IF(N150&lt;Premissas!$B$10,Premissas!$B$15,IF(N150&lt;Premissas!$B$11,Premissas!$B$16,IF(N150&lt;Premissas!$B$12,Premissas!$B$17,Premissas!$B$18)))))</f>
        <v/>
      </c>
      <c r="Q150" s="5">
        <f>IFERROR(P150/Premissas!$B$4,0)</f>
        <v/>
      </c>
    </row>
    <row r="151">
      <c r="A151" s="2" t="n">
        <v>7</v>
      </c>
      <c r="B151" s="2" t="n">
        <v>409</v>
      </c>
      <c r="C151" s="2" t="inlineStr">
        <is>
          <t>PUXADA RECEB</t>
        </is>
      </c>
      <c r="D151" s="2" t="n">
        <v>5449251</v>
      </c>
      <c r="E151" s="2" t="inlineStr">
        <is>
          <t>Alexandre Roberto Geraldo</t>
        </is>
      </c>
      <c r="F151" s="2" t="n">
        <v>188</v>
      </c>
      <c r="G151" s="2" t="n">
        <v>6.93</v>
      </c>
      <c r="H151" s="2" t="n">
        <v>27</v>
      </c>
      <c r="I151" s="2" t="n">
        <v>22</v>
      </c>
      <c r="J151" s="2" t="inlineStr">
        <is>
          <t>GPA</t>
        </is>
      </c>
      <c r="K151" s="2">
        <f>IF(I151&lt;&gt;"",I151,IFERROR(INDEX(Base!$I:$I,MATCH(1,(Base!$C:$C=C151)*(Base!$I:$I&lt;&gt;""),0)),0))</f>
        <v/>
      </c>
      <c r="L151" s="2">
        <f>IF(AND(I151="",K151&gt;0),"SIM","NÃO")</f>
        <v/>
      </c>
      <c r="M151" s="2">
        <f>IF(ISNUMBER(SEARCH("SEPARA",UPPER(C151))),"NÃO","SIM")</f>
        <v/>
      </c>
      <c r="N151" s="2">
        <f>IFERROR(H151/K151,0)</f>
        <v/>
      </c>
      <c r="O151" s="2">
        <f>IF(M151="NÃO","EXCLUÍDO",IF(N151&lt;Premissas!$B$8,"&lt; 1,00",IF(N151&lt;Premissas!$B$9,"1,00 – 1,19",IF(N151&lt;Premissas!$B$10,"1,20 – 1,39",IF(N151&lt;Premissas!$B$11,"1,40 – 1,59",IF(N151&lt;Premissas!$B$12,"1,60 – 1,99","≥ 2,00"))))))</f>
        <v/>
      </c>
      <c r="P151" s="5">
        <f>IF(OR(M151="NÃO",N151&lt;Premissas!$B$8),Premissas!$B$13,IF(N151&lt;Premissas!$B$9,Premissas!$B$14,IF(N151&lt;Premissas!$B$10,Premissas!$B$15,IF(N151&lt;Premissas!$B$11,Premissas!$B$16,IF(N151&lt;Premissas!$B$12,Premissas!$B$17,Premissas!$B$18)))))</f>
        <v/>
      </c>
      <c r="Q151" s="5">
        <f>IFERROR(P151/Premissas!$B$4,0)</f>
        <v/>
      </c>
    </row>
    <row r="152">
      <c r="A152" s="2" t="n">
        <v>7</v>
      </c>
      <c r="B152" s="2" t="n">
        <v>409</v>
      </c>
      <c r="C152" s="2" t="inlineStr">
        <is>
          <t>SEPARACAO</t>
        </is>
      </c>
      <c r="D152" s="2" t="n">
        <v>5449251</v>
      </c>
      <c r="E152" s="2" t="inlineStr">
        <is>
          <t>Alexandre Roberto Geraldo</t>
        </is>
      </c>
      <c r="F152" s="2" t="n">
        <v>2228</v>
      </c>
      <c r="G152" s="2" t="n">
        <v>23.01</v>
      </c>
      <c r="H152" s="2" t="n">
        <v>97</v>
      </c>
      <c r="I152" s="2" t="n">
        <v>105</v>
      </c>
      <c r="J152" s="2" t="inlineStr">
        <is>
          <t>GPA</t>
        </is>
      </c>
      <c r="K152" s="2">
        <f>IF(I152&lt;&gt;"",I152,IFERROR(INDEX(Base!$I:$I,MATCH(1,(Base!$C:$C=C152)*(Base!$I:$I&lt;&gt;""),0)),0))</f>
        <v/>
      </c>
      <c r="L152" s="2">
        <f>IF(AND(I152="",K152&gt;0),"SIM","NÃO")</f>
        <v/>
      </c>
      <c r="M152" s="2">
        <f>IF(ISNUMBER(SEARCH("SEPARA",UPPER(C152))),"NÃO","SIM")</f>
        <v/>
      </c>
      <c r="N152" s="2">
        <f>IFERROR(H152/K152,0)</f>
        <v/>
      </c>
      <c r="O152" s="2">
        <f>IF(M152="NÃO","EXCLUÍDO",IF(N152&lt;Premissas!$B$8,"&lt; 1,00",IF(N152&lt;Premissas!$B$9,"1,00 – 1,19",IF(N152&lt;Premissas!$B$10,"1,20 – 1,39",IF(N152&lt;Premissas!$B$11,"1,40 – 1,59",IF(N152&lt;Premissas!$B$12,"1,60 – 1,99","≥ 2,00"))))))</f>
        <v/>
      </c>
      <c r="P152" s="5">
        <f>IF(OR(M152="NÃO",N152&lt;Premissas!$B$8),Premissas!$B$13,IF(N152&lt;Premissas!$B$9,Premissas!$B$14,IF(N152&lt;Premissas!$B$10,Premissas!$B$15,IF(N152&lt;Premissas!$B$11,Premissas!$B$16,IF(N152&lt;Premissas!$B$12,Premissas!$B$17,Premissas!$B$18)))))</f>
        <v/>
      </c>
      <c r="Q152" s="5">
        <f>IFERROR(P152/Premissas!$B$4,0)</f>
        <v/>
      </c>
    </row>
    <row r="153">
      <c r="A153" s="2" t="n">
        <v>7</v>
      </c>
      <c r="B153" s="2" t="n">
        <v>409</v>
      </c>
      <c r="C153" s="2" t="inlineStr">
        <is>
          <t>CARREGAMENTO</t>
        </is>
      </c>
      <c r="D153" s="2" t="n">
        <v>5449421</v>
      </c>
      <c r="E153" s="2" t="inlineStr">
        <is>
          <t>Yan Barbosa Rosa</t>
        </is>
      </c>
      <c r="F153" s="2" t="n">
        <v>129</v>
      </c>
      <c r="G153" s="2" t="n">
        <v>2.42</v>
      </c>
      <c r="H153" s="2" t="n">
        <v>53</v>
      </c>
      <c r="I153" s="2" t="n">
        <v>24</v>
      </c>
      <c r="J153" s="2" t="inlineStr">
        <is>
          <t>GPA</t>
        </is>
      </c>
      <c r="K153" s="2">
        <f>IF(I153&lt;&gt;"",I153,IFERROR(INDEX(Base!$I:$I,MATCH(1,(Base!$C:$C=C153)*(Base!$I:$I&lt;&gt;""),0)),0))</f>
        <v/>
      </c>
      <c r="L153" s="2">
        <f>IF(AND(I153="",K153&gt;0),"SIM","NÃO")</f>
        <v/>
      </c>
      <c r="M153" s="2">
        <f>IF(ISNUMBER(SEARCH("SEPARA",UPPER(C153))),"NÃO","SIM")</f>
        <v/>
      </c>
      <c r="N153" s="2">
        <f>IFERROR(H153/K153,0)</f>
        <v/>
      </c>
      <c r="O153" s="2">
        <f>IF(M153="NÃO","EXCLUÍDO",IF(N153&lt;Premissas!$B$8,"&lt; 1,00",IF(N153&lt;Premissas!$B$9,"1,00 – 1,19",IF(N153&lt;Premissas!$B$10,"1,20 – 1,39",IF(N153&lt;Premissas!$B$11,"1,40 – 1,59",IF(N153&lt;Premissas!$B$12,"1,60 – 1,99","≥ 2,00"))))))</f>
        <v/>
      </c>
      <c r="P153" s="5">
        <f>IF(OR(M153="NÃO",N153&lt;Premissas!$B$8),Premissas!$B$13,IF(N153&lt;Premissas!$B$9,Premissas!$B$14,IF(N153&lt;Premissas!$B$10,Premissas!$B$15,IF(N153&lt;Premissas!$B$11,Premissas!$B$16,IF(N153&lt;Premissas!$B$12,Premissas!$B$17,Premissas!$B$18)))))</f>
        <v/>
      </c>
      <c r="Q153" s="5">
        <f>IFERROR(P153/Premissas!$B$4,0)</f>
        <v/>
      </c>
    </row>
    <row r="154">
      <c r="A154" s="2" t="n">
        <v>7</v>
      </c>
      <c r="B154" s="2" t="n">
        <v>409</v>
      </c>
      <c r="C154" s="2" t="inlineStr">
        <is>
          <t>PUXADA RECEB</t>
        </is>
      </c>
      <c r="D154" s="2" t="n">
        <v>5449421</v>
      </c>
      <c r="E154" s="2" t="inlineStr">
        <is>
          <t>Yan Barbosa Rosa</t>
        </is>
      </c>
      <c r="F154" s="2" t="n">
        <v>43</v>
      </c>
      <c r="G154" s="2" t="n">
        <v>9.869999999999999</v>
      </c>
      <c r="H154" s="2" t="n">
        <v>4</v>
      </c>
      <c r="I154" s="2" t="n">
        <v>22</v>
      </c>
      <c r="J154" s="2" t="inlineStr">
        <is>
          <t>GPA</t>
        </is>
      </c>
      <c r="K154" s="2">
        <f>IF(I154&lt;&gt;"",I154,IFERROR(INDEX(Base!$I:$I,MATCH(1,(Base!$C:$C=C154)*(Base!$I:$I&lt;&gt;""),0)),0))</f>
        <v/>
      </c>
      <c r="L154" s="2">
        <f>IF(AND(I154="",K154&gt;0),"SIM","NÃO")</f>
        <v/>
      </c>
      <c r="M154" s="2">
        <f>IF(ISNUMBER(SEARCH("SEPARA",UPPER(C154))),"NÃO","SIM")</f>
        <v/>
      </c>
      <c r="N154" s="2">
        <f>IFERROR(H154/K154,0)</f>
        <v/>
      </c>
      <c r="O154" s="2">
        <f>IF(M154="NÃO","EXCLUÍDO",IF(N154&lt;Premissas!$B$8,"&lt; 1,00",IF(N154&lt;Premissas!$B$9,"1,00 – 1,19",IF(N154&lt;Premissas!$B$10,"1,20 – 1,39",IF(N154&lt;Premissas!$B$11,"1,40 – 1,59",IF(N154&lt;Premissas!$B$12,"1,60 – 1,99","≥ 2,00"))))))</f>
        <v/>
      </c>
      <c r="P154" s="5">
        <f>IF(OR(M154="NÃO",N154&lt;Premissas!$B$8),Premissas!$B$13,IF(N154&lt;Premissas!$B$9,Premissas!$B$14,IF(N154&lt;Premissas!$B$10,Premissas!$B$15,IF(N154&lt;Premissas!$B$11,Premissas!$B$16,IF(N154&lt;Premissas!$B$12,Premissas!$B$17,Premissas!$B$18)))))</f>
        <v/>
      </c>
      <c r="Q154" s="5">
        <f>IFERROR(P154/Premissas!$B$4,0)</f>
        <v/>
      </c>
    </row>
    <row r="155">
      <c r="A155" s="2" t="n">
        <v>7</v>
      </c>
      <c r="B155" s="2" t="n">
        <v>409</v>
      </c>
      <c r="C155" s="2" t="inlineStr">
        <is>
          <t>SEPARACAO</t>
        </is>
      </c>
      <c r="D155" s="2" t="n">
        <v>5449421</v>
      </c>
      <c r="E155" s="2" t="inlineStr">
        <is>
          <t>Yan Barbosa Rosa</t>
        </is>
      </c>
      <c r="F155" s="2" t="n">
        <v>2183</v>
      </c>
      <c r="G155" s="2" t="n">
        <v>27.39</v>
      </c>
      <c r="H155" s="2" t="n">
        <v>80</v>
      </c>
      <c r="I155" s="2" t="n">
        <v>105</v>
      </c>
      <c r="J155" s="2" t="inlineStr">
        <is>
          <t>GPA</t>
        </is>
      </c>
      <c r="K155" s="2">
        <f>IF(I155&lt;&gt;"",I155,IFERROR(INDEX(Base!$I:$I,MATCH(1,(Base!$C:$C=C155)*(Base!$I:$I&lt;&gt;""),0)),0))</f>
        <v/>
      </c>
      <c r="L155" s="2">
        <f>IF(AND(I155="",K155&gt;0),"SIM","NÃO")</f>
        <v/>
      </c>
      <c r="M155" s="2">
        <f>IF(ISNUMBER(SEARCH("SEPARA",UPPER(C155))),"NÃO","SIM")</f>
        <v/>
      </c>
      <c r="N155" s="2">
        <f>IFERROR(H155/K155,0)</f>
        <v/>
      </c>
      <c r="O155" s="2">
        <f>IF(M155="NÃO","EXCLUÍDO",IF(N155&lt;Premissas!$B$8,"&lt; 1,00",IF(N155&lt;Premissas!$B$9,"1,00 – 1,19",IF(N155&lt;Premissas!$B$10,"1,20 – 1,39",IF(N155&lt;Premissas!$B$11,"1,40 – 1,59",IF(N155&lt;Premissas!$B$12,"1,60 – 1,99","≥ 2,00"))))))</f>
        <v/>
      </c>
      <c r="P155" s="5">
        <f>IF(OR(M155="NÃO",N155&lt;Premissas!$B$8),Premissas!$B$13,IF(N155&lt;Premissas!$B$9,Premissas!$B$14,IF(N155&lt;Premissas!$B$10,Premissas!$B$15,IF(N155&lt;Premissas!$B$11,Premissas!$B$16,IF(N155&lt;Premissas!$B$12,Premissas!$B$17,Premissas!$B$18)))))</f>
        <v/>
      </c>
      <c r="Q155" s="5">
        <f>IFERROR(P155/Premissas!$B$4,0)</f>
        <v/>
      </c>
    </row>
    <row r="156">
      <c r="A156" s="2" t="n">
        <v>7</v>
      </c>
      <c r="B156" s="2" t="n">
        <v>409</v>
      </c>
      <c r="C156" s="2" t="inlineStr">
        <is>
          <t>PUXADA RECEB</t>
        </is>
      </c>
      <c r="D156" s="2" t="n">
        <v>5449480</v>
      </c>
      <c r="E156" s="2" t="inlineStr">
        <is>
          <t>Alex Vasco Santos</t>
        </is>
      </c>
      <c r="F156" s="2" t="n">
        <v>90</v>
      </c>
      <c r="G156" s="2" t="n">
        <v>6.39</v>
      </c>
      <c r="H156" s="2" t="n">
        <v>14</v>
      </c>
      <c r="I156" s="2" t="n">
        <v>22</v>
      </c>
      <c r="J156" s="2" t="inlineStr">
        <is>
          <t>GPA</t>
        </is>
      </c>
      <c r="K156" s="2">
        <f>IF(I156&lt;&gt;"",I156,IFERROR(INDEX(Base!$I:$I,MATCH(1,(Base!$C:$C=C156)*(Base!$I:$I&lt;&gt;""),0)),0))</f>
        <v/>
      </c>
      <c r="L156" s="2">
        <f>IF(AND(I156="",K156&gt;0),"SIM","NÃO")</f>
        <v/>
      </c>
      <c r="M156" s="2">
        <f>IF(ISNUMBER(SEARCH("SEPARA",UPPER(C156))),"NÃO","SIM")</f>
        <v/>
      </c>
      <c r="N156" s="2">
        <f>IFERROR(H156/K156,0)</f>
        <v/>
      </c>
      <c r="O156" s="2">
        <f>IF(M156="NÃO","EXCLUÍDO",IF(N156&lt;Premissas!$B$8,"&lt; 1,00",IF(N156&lt;Premissas!$B$9,"1,00 – 1,19",IF(N156&lt;Premissas!$B$10,"1,20 – 1,39",IF(N156&lt;Premissas!$B$11,"1,40 – 1,59",IF(N156&lt;Premissas!$B$12,"1,60 – 1,99","≥ 2,00"))))))</f>
        <v/>
      </c>
      <c r="P156" s="5">
        <f>IF(OR(M156="NÃO",N156&lt;Premissas!$B$8),Premissas!$B$13,IF(N156&lt;Premissas!$B$9,Premissas!$B$14,IF(N156&lt;Premissas!$B$10,Premissas!$B$15,IF(N156&lt;Premissas!$B$11,Premissas!$B$16,IF(N156&lt;Premissas!$B$12,Premissas!$B$17,Premissas!$B$18)))))</f>
        <v/>
      </c>
      <c r="Q156" s="5">
        <f>IFERROR(P156/Premissas!$B$4,0)</f>
        <v/>
      </c>
    </row>
    <row r="157">
      <c r="A157" s="2" t="n">
        <v>7</v>
      </c>
      <c r="B157" s="2" t="n">
        <v>409</v>
      </c>
      <c r="C157" s="2" t="inlineStr">
        <is>
          <t>RECEBIMENTO</t>
        </is>
      </c>
      <c r="D157" s="2" t="n">
        <v>5449480</v>
      </c>
      <c r="E157" s="2" t="inlineStr">
        <is>
          <t>Alex Vasco Santos</t>
        </is>
      </c>
      <c r="F157" s="2" t="n">
        <v>883</v>
      </c>
      <c r="G157" s="2" t="n">
        <v>49</v>
      </c>
      <c r="H157" s="2" t="n">
        <v>18</v>
      </c>
      <c r="I157" s="2" t="n">
        <v>25</v>
      </c>
      <c r="J157" s="2" t="inlineStr">
        <is>
          <t>GPA</t>
        </is>
      </c>
      <c r="K157" s="2">
        <f>IF(I157&lt;&gt;"",I157,IFERROR(INDEX(Base!$I:$I,MATCH(1,(Base!$C:$C=C157)*(Base!$I:$I&lt;&gt;""),0)),0))</f>
        <v/>
      </c>
      <c r="L157" s="2">
        <f>IF(AND(I157="",K157&gt;0),"SIM","NÃO")</f>
        <v/>
      </c>
      <c r="M157" s="2">
        <f>IF(ISNUMBER(SEARCH("SEPARA",UPPER(C157))),"NÃO","SIM")</f>
        <v/>
      </c>
      <c r="N157" s="2">
        <f>IFERROR(H157/K157,0)</f>
        <v/>
      </c>
      <c r="O157" s="2">
        <f>IF(M157="NÃO","EXCLUÍDO",IF(N157&lt;Premissas!$B$8,"&lt; 1,00",IF(N157&lt;Premissas!$B$9,"1,00 – 1,19",IF(N157&lt;Premissas!$B$10,"1,20 – 1,39",IF(N157&lt;Premissas!$B$11,"1,40 – 1,59",IF(N157&lt;Premissas!$B$12,"1,60 – 1,99","≥ 2,00"))))))</f>
        <v/>
      </c>
      <c r="P157" s="5">
        <f>IF(OR(M157="NÃO",N157&lt;Premissas!$B$8),Premissas!$B$13,IF(N157&lt;Premissas!$B$9,Premissas!$B$14,IF(N157&lt;Premissas!$B$10,Premissas!$B$15,IF(N157&lt;Premissas!$B$11,Premissas!$B$16,IF(N157&lt;Premissas!$B$12,Premissas!$B$17,Premissas!$B$18)))))</f>
        <v/>
      </c>
      <c r="Q157" s="5">
        <f>IFERROR(P157/Premissas!$B$4,0)</f>
        <v/>
      </c>
    </row>
    <row r="158">
      <c r="A158" s="2" t="n">
        <v>7</v>
      </c>
      <c r="B158" s="2" t="n">
        <v>409</v>
      </c>
      <c r="C158" s="2" t="inlineStr">
        <is>
          <t>SEPARACAO</t>
        </is>
      </c>
      <c r="D158" s="2" t="n">
        <v>5449480</v>
      </c>
      <c r="E158" s="2" t="inlineStr">
        <is>
          <t>Alex Vasco Santos</t>
        </is>
      </c>
      <c r="F158" s="2" t="n">
        <v>338</v>
      </c>
      <c r="G158" s="2" t="n">
        <v>4.73</v>
      </c>
      <c r="H158" s="2" t="n">
        <v>71</v>
      </c>
      <c r="I158" s="2" t="n">
        <v>105</v>
      </c>
      <c r="J158" s="2" t="inlineStr">
        <is>
          <t>GPA</t>
        </is>
      </c>
      <c r="K158" s="2">
        <f>IF(I158&lt;&gt;"",I158,IFERROR(INDEX(Base!$I:$I,MATCH(1,(Base!$C:$C=C158)*(Base!$I:$I&lt;&gt;""),0)),0))</f>
        <v/>
      </c>
      <c r="L158" s="2">
        <f>IF(AND(I158="",K158&gt;0),"SIM","NÃO")</f>
        <v/>
      </c>
      <c r="M158" s="2">
        <f>IF(ISNUMBER(SEARCH("SEPARA",UPPER(C158))),"NÃO","SIM")</f>
        <v/>
      </c>
      <c r="N158" s="2">
        <f>IFERROR(H158/K158,0)</f>
        <v/>
      </c>
      <c r="O158" s="2">
        <f>IF(M158="NÃO","EXCLUÍDO",IF(N158&lt;Premissas!$B$8,"&lt; 1,00",IF(N158&lt;Premissas!$B$9,"1,00 – 1,19",IF(N158&lt;Premissas!$B$10,"1,20 – 1,39",IF(N158&lt;Premissas!$B$11,"1,40 – 1,59",IF(N158&lt;Premissas!$B$12,"1,60 – 1,99","≥ 2,00"))))))</f>
        <v/>
      </c>
      <c r="P158" s="5">
        <f>IF(OR(M158="NÃO",N158&lt;Premissas!$B$8),Premissas!$B$13,IF(N158&lt;Premissas!$B$9,Premissas!$B$14,IF(N158&lt;Premissas!$B$10,Premissas!$B$15,IF(N158&lt;Premissas!$B$11,Premissas!$B$16,IF(N158&lt;Premissas!$B$12,Premissas!$B$17,Premissas!$B$18)))))</f>
        <v/>
      </c>
      <c r="Q158" s="5">
        <f>IFERROR(P158/Premissas!$B$4,0)</f>
        <v/>
      </c>
    </row>
    <row r="159">
      <c r="A159" s="2" t="n">
        <v>7</v>
      </c>
      <c r="B159" s="2" t="n">
        <v>409</v>
      </c>
      <c r="C159" s="2" t="inlineStr">
        <is>
          <t>PUXADA RECEB</t>
        </is>
      </c>
      <c r="D159" s="2" t="n">
        <v>5449626</v>
      </c>
      <c r="E159" s="2" t="inlineStr">
        <is>
          <t>Jose Roberto Ferreira De Lima</t>
        </is>
      </c>
      <c r="F159" s="2" t="n">
        <v>399</v>
      </c>
      <c r="G159" s="2" t="n">
        <v>33.79</v>
      </c>
      <c r="H159" s="2" t="n">
        <v>12</v>
      </c>
      <c r="I159" s="2" t="n">
        <v>22</v>
      </c>
      <c r="J159" s="2" t="inlineStr">
        <is>
          <t>GPA</t>
        </is>
      </c>
      <c r="K159" s="2">
        <f>IF(I159&lt;&gt;"",I159,IFERROR(INDEX(Base!$I:$I,MATCH(1,(Base!$C:$C=C159)*(Base!$I:$I&lt;&gt;""),0)),0))</f>
        <v/>
      </c>
      <c r="L159" s="2">
        <f>IF(AND(I159="",K159&gt;0),"SIM","NÃO")</f>
        <v/>
      </c>
      <c r="M159" s="2">
        <f>IF(ISNUMBER(SEARCH("SEPARA",UPPER(C159))),"NÃO","SIM")</f>
        <v/>
      </c>
      <c r="N159" s="2">
        <f>IFERROR(H159/K159,0)</f>
        <v/>
      </c>
      <c r="O159" s="2">
        <f>IF(M159="NÃO","EXCLUÍDO",IF(N159&lt;Premissas!$B$8,"&lt; 1,00",IF(N159&lt;Premissas!$B$9,"1,00 – 1,19",IF(N159&lt;Premissas!$B$10,"1,20 – 1,39",IF(N159&lt;Premissas!$B$11,"1,40 – 1,59",IF(N159&lt;Premissas!$B$12,"1,60 – 1,99","≥ 2,00"))))))</f>
        <v/>
      </c>
      <c r="P159" s="5">
        <f>IF(OR(M159="NÃO",N159&lt;Premissas!$B$8),Premissas!$B$13,IF(N159&lt;Premissas!$B$9,Premissas!$B$14,IF(N159&lt;Premissas!$B$10,Premissas!$B$15,IF(N159&lt;Premissas!$B$11,Premissas!$B$16,IF(N159&lt;Premissas!$B$12,Premissas!$B$17,Premissas!$B$18)))))</f>
        <v/>
      </c>
      <c r="Q159" s="5">
        <f>IFERROR(P159/Premissas!$B$4,0)</f>
        <v/>
      </c>
    </row>
    <row r="160">
      <c r="A160" s="2" t="n">
        <v>7</v>
      </c>
      <c r="B160" s="2" t="n">
        <v>409</v>
      </c>
      <c r="C160" s="2" t="inlineStr">
        <is>
          <t>SEPARACAO</t>
        </is>
      </c>
      <c r="D160" s="2" t="n">
        <v>5449626</v>
      </c>
      <c r="E160" s="2" t="inlineStr">
        <is>
          <t>Jose Roberto Ferreira De Lima</t>
        </is>
      </c>
      <c r="F160" s="2" t="n">
        <v>293</v>
      </c>
      <c r="G160" s="2" t="n">
        <v>4.47</v>
      </c>
      <c r="H160" s="2" t="n">
        <v>66</v>
      </c>
      <c r="I160" s="2" t="n">
        <v>105</v>
      </c>
      <c r="J160" s="2" t="inlineStr">
        <is>
          <t>GPA</t>
        </is>
      </c>
      <c r="K160" s="2">
        <f>IF(I160&lt;&gt;"",I160,IFERROR(INDEX(Base!$I:$I,MATCH(1,(Base!$C:$C=C160)*(Base!$I:$I&lt;&gt;""),0)),0))</f>
        <v/>
      </c>
      <c r="L160" s="2">
        <f>IF(AND(I160="",K160&gt;0),"SIM","NÃO")</f>
        <v/>
      </c>
      <c r="M160" s="2">
        <f>IF(ISNUMBER(SEARCH("SEPARA",UPPER(C160))),"NÃO","SIM")</f>
        <v/>
      </c>
      <c r="N160" s="2">
        <f>IFERROR(H160/K160,0)</f>
        <v/>
      </c>
      <c r="O160" s="2">
        <f>IF(M160="NÃO","EXCLUÍDO",IF(N160&lt;Premissas!$B$8,"&lt; 1,00",IF(N160&lt;Premissas!$B$9,"1,00 – 1,19",IF(N160&lt;Premissas!$B$10,"1,20 – 1,39",IF(N160&lt;Premissas!$B$11,"1,40 – 1,59",IF(N160&lt;Premissas!$B$12,"1,60 – 1,99","≥ 2,00"))))))</f>
        <v/>
      </c>
      <c r="P160" s="5">
        <f>IF(OR(M160="NÃO",N160&lt;Premissas!$B$8),Premissas!$B$13,IF(N160&lt;Premissas!$B$9,Premissas!$B$14,IF(N160&lt;Premissas!$B$10,Premissas!$B$15,IF(N160&lt;Premissas!$B$11,Premissas!$B$16,IF(N160&lt;Premissas!$B$12,Premissas!$B$17,Premissas!$B$18)))))</f>
        <v/>
      </c>
      <c r="Q160" s="5">
        <f>IFERROR(P160/Premissas!$B$4,0)</f>
        <v/>
      </c>
    </row>
    <row r="161">
      <c r="A161" s="2" t="n">
        <v>7</v>
      </c>
      <c r="B161" s="2" t="n">
        <v>409</v>
      </c>
      <c r="C161" s="2" t="inlineStr">
        <is>
          <t>CARREGAMENTO</t>
        </is>
      </c>
      <c r="D161" s="2" t="n">
        <v>5450268</v>
      </c>
      <c r="E161" s="2" t="inlineStr">
        <is>
          <t>Wanderson Bernardo De Carvalho</t>
        </is>
      </c>
      <c r="F161" s="2" t="n">
        <v>192</v>
      </c>
      <c r="G161" s="2" t="n">
        <v>4.25</v>
      </c>
      <c r="H161" s="2" t="n">
        <v>45</v>
      </c>
      <c r="I161" s="2" t="n">
        <v>24</v>
      </c>
      <c r="J161" s="2" t="inlineStr">
        <is>
          <t>GPA</t>
        </is>
      </c>
      <c r="K161" s="2">
        <f>IF(I161&lt;&gt;"",I161,IFERROR(INDEX(Base!$I:$I,MATCH(1,(Base!$C:$C=C161)*(Base!$I:$I&lt;&gt;""),0)),0))</f>
        <v/>
      </c>
      <c r="L161" s="2">
        <f>IF(AND(I161="",K161&gt;0),"SIM","NÃO")</f>
        <v/>
      </c>
      <c r="M161" s="2">
        <f>IF(ISNUMBER(SEARCH("SEPARA",UPPER(C161))),"NÃO","SIM")</f>
        <v/>
      </c>
      <c r="N161" s="2">
        <f>IFERROR(H161/K161,0)</f>
        <v/>
      </c>
      <c r="O161" s="2">
        <f>IF(M161="NÃO","EXCLUÍDO",IF(N161&lt;Premissas!$B$8,"&lt; 1,00",IF(N161&lt;Premissas!$B$9,"1,00 – 1,19",IF(N161&lt;Premissas!$B$10,"1,20 – 1,39",IF(N161&lt;Premissas!$B$11,"1,40 – 1,59",IF(N161&lt;Premissas!$B$12,"1,60 – 1,99","≥ 2,00"))))))</f>
        <v/>
      </c>
      <c r="P161" s="5">
        <f>IF(OR(M161="NÃO",N161&lt;Premissas!$B$8),Premissas!$B$13,IF(N161&lt;Premissas!$B$9,Premissas!$B$14,IF(N161&lt;Premissas!$B$10,Premissas!$B$15,IF(N161&lt;Premissas!$B$11,Premissas!$B$16,IF(N161&lt;Premissas!$B$12,Premissas!$B$17,Premissas!$B$18)))))</f>
        <v/>
      </c>
      <c r="Q161" s="5">
        <f>IFERROR(P161/Premissas!$B$4,0)</f>
        <v/>
      </c>
    </row>
    <row r="162">
      <c r="A162" s="2" t="n">
        <v>7</v>
      </c>
      <c r="B162" s="2" t="n">
        <v>409</v>
      </c>
      <c r="C162" s="2" t="inlineStr">
        <is>
          <t>PUXADA RECEB</t>
        </is>
      </c>
      <c r="D162" s="2" t="n">
        <v>5450780</v>
      </c>
      <c r="E162" s="2" t="inlineStr">
        <is>
          <t>Matheus Philipe Da Silva Dantas</t>
        </is>
      </c>
      <c r="F162" s="2" t="n">
        <v>509</v>
      </c>
      <c r="G162" s="2" t="n">
        <v>16.33</v>
      </c>
      <c r="H162" s="2" t="n">
        <v>31</v>
      </c>
      <c r="I162" s="2" t="n">
        <v>22</v>
      </c>
      <c r="J162" s="2" t="inlineStr">
        <is>
          <t>GPA</t>
        </is>
      </c>
      <c r="K162" s="2">
        <f>IF(I162&lt;&gt;"",I162,IFERROR(INDEX(Base!$I:$I,MATCH(1,(Base!$C:$C=C162)*(Base!$I:$I&lt;&gt;""),0)),0))</f>
        <v/>
      </c>
      <c r="L162" s="2">
        <f>IF(AND(I162="",K162&gt;0),"SIM","NÃO")</f>
        <v/>
      </c>
      <c r="M162" s="2">
        <f>IF(ISNUMBER(SEARCH("SEPARA",UPPER(C162))),"NÃO","SIM")</f>
        <v/>
      </c>
      <c r="N162" s="2">
        <f>IFERROR(H162/K162,0)</f>
        <v/>
      </c>
      <c r="O162" s="2">
        <f>IF(M162="NÃO","EXCLUÍDO",IF(N162&lt;Premissas!$B$8,"&lt; 1,00",IF(N162&lt;Premissas!$B$9,"1,00 – 1,19",IF(N162&lt;Premissas!$B$10,"1,20 – 1,39",IF(N162&lt;Premissas!$B$11,"1,40 – 1,59",IF(N162&lt;Premissas!$B$12,"1,60 – 1,99","≥ 2,00"))))))</f>
        <v/>
      </c>
      <c r="P162" s="5">
        <f>IF(OR(M162="NÃO",N162&lt;Premissas!$B$8),Premissas!$B$13,IF(N162&lt;Premissas!$B$9,Premissas!$B$14,IF(N162&lt;Premissas!$B$10,Premissas!$B$15,IF(N162&lt;Premissas!$B$11,Premissas!$B$16,IF(N162&lt;Premissas!$B$12,Premissas!$B$17,Premissas!$B$18)))))</f>
        <v/>
      </c>
      <c r="Q162" s="5">
        <f>IFERROR(P162/Premissas!$B$4,0)</f>
        <v/>
      </c>
    </row>
    <row r="163">
      <c r="A163" s="2" t="n">
        <v>7</v>
      </c>
      <c r="B163" s="2" t="n">
        <v>409</v>
      </c>
      <c r="C163" s="2" t="inlineStr">
        <is>
          <t>SEPARACAO</t>
        </is>
      </c>
      <c r="D163" s="2" t="n">
        <v>5450780</v>
      </c>
      <c r="E163" s="2" t="inlineStr">
        <is>
          <t>Matheus Philipe Da Silva Dantas</t>
        </is>
      </c>
      <c r="F163" s="2" t="n">
        <v>666</v>
      </c>
      <c r="G163" s="2" t="n">
        <v>15.07</v>
      </c>
      <c r="H163" s="2" t="n">
        <v>44</v>
      </c>
      <c r="I163" s="2" t="n">
        <v>105</v>
      </c>
      <c r="J163" s="2" t="inlineStr">
        <is>
          <t>GPA</t>
        </is>
      </c>
      <c r="K163" s="2">
        <f>IF(I163&lt;&gt;"",I163,IFERROR(INDEX(Base!$I:$I,MATCH(1,(Base!$C:$C=C163)*(Base!$I:$I&lt;&gt;""),0)),0))</f>
        <v/>
      </c>
      <c r="L163" s="2">
        <f>IF(AND(I163="",K163&gt;0),"SIM","NÃO")</f>
        <v/>
      </c>
      <c r="M163" s="2">
        <f>IF(ISNUMBER(SEARCH("SEPARA",UPPER(C163))),"NÃO","SIM")</f>
        <v/>
      </c>
      <c r="N163" s="2">
        <f>IFERROR(H163/K163,0)</f>
        <v/>
      </c>
      <c r="O163" s="2">
        <f>IF(M163="NÃO","EXCLUÍDO",IF(N163&lt;Premissas!$B$8,"&lt; 1,00",IF(N163&lt;Premissas!$B$9,"1,00 – 1,19",IF(N163&lt;Premissas!$B$10,"1,20 – 1,39",IF(N163&lt;Premissas!$B$11,"1,40 – 1,59",IF(N163&lt;Premissas!$B$12,"1,60 – 1,99","≥ 2,00"))))))</f>
        <v/>
      </c>
      <c r="P163" s="5">
        <f>IF(OR(M163="NÃO",N163&lt;Premissas!$B$8),Premissas!$B$13,IF(N163&lt;Premissas!$B$9,Premissas!$B$14,IF(N163&lt;Premissas!$B$10,Premissas!$B$15,IF(N163&lt;Premissas!$B$11,Premissas!$B$16,IF(N163&lt;Premissas!$B$12,Premissas!$B$17,Premissas!$B$18)))))</f>
        <v/>
      </c>
      <c r="Q163" s="5">
        <f>IFERROR(P163/Premissas!$B$4,0)</f>
        <v/>
      </c>
    </row>
    <row r="164">
      <c r="A164" s="2" t="n">
        <v>7</v>
      </c>
      <c r="B164" s="2" t="n">
        <v>409</v>
      </c>
      <c r="C164" s="2" t="inlineStr">
        <is>
          <t>SEPARACAO</t>
        </is>
      </c>
      <c r="D164" s="2" t="n">
        <v>5451108</v>
      </c>
      <c r="E164" s="2" t="inlineStr">
        <is>
          <t>Alexandre Machado Tosca</t>
        </is>
      </c>
      <c r="F164" s="2" t="n">
        <v>172</v>
      </c>
      <c r="G164" s="2" t="n">
        <v>4.81</v>
      </c>
      <c r="H164" s="2" t="n">
        <v>36</v>
      </c>
      <c r="I164" s="2" t="n">
        <v>105</v>
      </c>
      <c r="J164" s="2" t="inlineStr">
        <is>
          <t>GPA</t>
        </is>
      </c>
      <c r="K164" s="2">
        <f>IF(I164&lt;&gt;"",I164,IFERROR(INDEX(Base!$I:$I,MATCH(1,(Base!$C:$C=C164)*(Base!$I:$I&lt;&gt;""),0)),0))</f>
        <v/>
      </c>
      <c r="L164" s="2">
        <f>IF(AND(I164="",K164&gt;0),"SIM","NÃO")</f>
        <v/>
      </c>
      <c r="M164" s="2">
        <f>IF(ISNUMBER(SEARCH("SEPARA",UPPER(C164))),"NÃO","SIM")</f>
        <v/>
      </c>
      <c r="N164" s="2">
        <f>IFERROR(H164/K164,0)</f>
        <v/>
      </c>
      <c r="O164" s="2">
        <f>IF(M164="NÃO","EXCLUÍDO",IF(N164&lt;Premissas!$B$8,"&lt; 1,00",IF(N164&lt;Premissas!$B$9,"1,00 – 1,19",IF(N164&lt;Premissas!$B$10,"1,20 – 1,39",IF(N164&lt;Premissas!$B$11,"1,40 – 1,59",IF(N164&lt;Premissas!$B$12,"1,60 – 1,99","≥ 2,00"))))))</f>
        <v/>
      </c>
      <c r="P164" s="5">
        <f>IF(OR(M164="NÃO",N164&lt;Premissas!$B$8),Premissas!$B$13,IF(N164&lt;Premissas!$B$9,Premissas!$B$14,IF(N164&lt;Premissas!$B$10,Premissas!$B$15,IF(N164&lt;Premissas!$B$11,Premissas!$B$16,IF(N164&lt;Premissas!$B$12,Premissas!$B$17,Premissas!$B$18)))))</f>
        <v/>
      </c>
      <c r="Q164" s="5">
        <f>IFERROR(P164/Premissas!$B$4,0)</f>
        <v/>
      </c>
    </row>
    <row r="165">
      <c r="A165" s="2" t="n">
        <v>7</v>
      </c>
      <c r="B165" s="2" t="n">
        <v>409</v>
      </c>
      <c r="C165" s="2" t="inlineStr">
        <is>
          <t>CARREGAMENTO</t>
        </is>
      </c>
      <c r="D165" s="2" t="n">
        <v>5452155</v>
      </c>
      <c r="E165" s="2" t="inlineStr">
        <is>
          <t>Leandro Teixeira Soares</t>
        </is>
      </c>
      <c r="F165" s="2" t="n">
        <v>1082</v>
      </c>
      <c r="G165" s="2" t="n">
        <v>21.21</v>
      </c>
      <c r="H165" s="2" t="n">
        <v>51</v>
      </c>
      <c r="I165" s="2" t="n">
        <v>24</v>
      </c>
      <c r="J165" s="2" t="inlineStr">
        <is>
          <t>GPA</t>
        </is>
      </c>
      <c r="K165" s="2">
        <f>IF(I165&lt;&gt;"",I165,IFERROR(INDEX(Base!$I:$I,MATCH(1,(Base!$C:$C=C165)*(Base!$I:$I&lt;&gt;""),0)),0))</f>
        <v/>
      </c>
      <c r="L165" s="2">
        <f>IF(AND(I165="",K165&gt;0),"SIM","NÃO")</f>
        <v/>
      </c>
      <c r="M165" s="2">
        <f>IF(ISNUMBER(SEARCH("SEPARA",UPPER(C165))),"NÃO","SIM")</f>
        <v/>
      </c>
      <c r="N165" s="2">
        <f>IFERROR(H165/K165,0)</f>
        <v/>
      </c>
      <c r="O165" s="2">
        <f>IF(M165="NÃO","EXCLUÍDO",IF(N165&lt;Premissas!$B$8,"&lt; 1,00",IF(N165&lt;Premissas!$B$9,"1,00 – 1,19",IF(N165&lt;Premissas!$B$10,"1,20 – 1,39",IF(N165&lt;Premissas!$B$11,"1,40 – 1,59",IF(N165&lt;Premissas!$B$12,"1,60 – 1,99","≥ 2,00"))))))</f>
        <v/>
      </c>
      <c r="P165" s="5">
        <f>IF(OR(M165="NÃO",N165&lt;Premissas!$B$8),Premissas!$B$13,IF(N165&lt;Premissas!$B$9,Premissas!$B$14,IF(N165&lt;Premissas!$B$10,Premissas!$B$15,IF(N165&lt;Premissas!$B$11,Premissas!$B$16,IF(N165&lt;Premissas!$B$12,Premissas!$B$17,Premissas!$B$18)))))</f>
        <v/>
      </c>
      <c r="Q165" s="5">
        <f>IFERROR(P165/Premissas!$B$4,0)</f>
        <v/>
      </c>
    </row>
    <row r="166">
      <c r="A166" s="2" t="n">
        <v>7</v>
      </c>
      <c r="B166" s="2" t="n">
        <v>409</v>
      </c>
      <c r="C166" s="2" t="inlineStr">
        <is>
          <t>PUXADA RECEB</t>
        </is>
      </c>
      <c r="D166" s="2" t="n">
        <v>5452155</v>
      </c>
      <c r="E166" s="2" t="inlineStr">
        <is>
          <t>Leandro Teixeira Soares</t>
        </is>
      </c>
      <c r="F166" s="2" t="n">
        <v>1</v>
      </c>
      <c r="G166" s="2" t="n">
        <v>0.01</v>
      </c>
      <c r="H166" s="2" t="n">
        <v>100</v>
      </c>
      <c r="I166" s="2" t="n">
        <v>22</v>
      </c>
      <c r="J166" s="2" t="inlineStr">
        <is>
          <t>GPA</t>
        </is>
      </c>
      <c r="K166" s="2">
        <f>IF(I166&lt;&gt;"",I166,IFERROR(INDEX(Base!$I:$I,MATCH(1,(Base!$C:$C=C166)*(Base!$I:$I&lt;&gt;""),0)),0))</f>
        <v/>
      </c>
      <c r="L166" s="2">
        <f>IF(AND(I166="",K166&gt;0),"SIM","NÃO")</f>
        <v/>
      </c>
      <c r="M166" s="2">
        <f>IF(ISNUMBER(SEARCH("SEPARA",UPPER(C166))),"NÃO","SIM")</f>
        <v/>
      </c>
      <c r="N166" s="2">
        <f>IFERROR(H166/K166,0)</f>
        <v/>
      </c>
      <c r="O166" s="2">
        <f>IF(M166="NÃO","EXCLUÍDO",IF(N166&lt;Premissas!$B$8,"&lt; 1,00",IF(N166&lt;Premissas!$B$9,"1,00 – 1,19",IF(N166&lt;Premissas!$B$10,"1,20 – 1,39",IF(N166&lt;Premissas!$B$11,"1,40 – 1,59",IF(N166&lt;Premissas!$B$12,"1,60 – 1,99","≥ 2,00"))))))</f>
        <v/>
      </c>
      <c r="P166" s="5">
        <f>IF(OR(M166="NÃO",N166&lt;Premissas!$B$8),Premissas!$B$13,IF(N166&lt;Premissas!$B$9,Premissas!$B$14,IF(N166&lt;Premissas!$B$10,Premissas!$B$15,IF(N166&lt;Premissas!$B$11,Premissas!$B$16,IF(N166&lt;Premissas!$B$12,Premissas!$B$17,Premissas!$B$18)))))</f>
        <v/>
      </c>
      <c r="Q166" s="5">
        <f>IFERROR(P166/Premissas!$B$4,0)</f>
        <v/>
      </c>
    </row>
    <row r="167">
      <c r="A167" s="2" t="n">
        <v>7</v>
      </c>
      <c r="B167" s="2" t="n">
        <v>409</v>
      </c>
      <c r="C167" s="2" t="inlineStr">
        <is>
          <t>SEPARACAO</t>
        </is>
      </c>
      <c r="D167" s="2" t="n">
        <v>5452155</v>
      </c>
      <c r="E167" s="2" t="inlineStr">
        <is>
          <t>Leandro Teixeira Soares</t>
        </is>
      </c>
      <c r="F167" s="2" t="n">
        <v>714</v>
      </c>
      <c r="G167" s="2" t="n">
        <v>3.94</v>
      </c>
      <c r="H167" s="2" t="n">
        <v>181</v>
      </c>
      <c r="I167" s="2" t="n">
        <v>105</v>
      </c>
      <c r="J167" s="2" t="inlineStr">
        <is>
          <t>GPA</t>
        </is>
      </c>
      <c r="K167" s="2">
        <f>IF(I167&lt;&gt;"",I167,IFERROR(INDEX(Base!$I:$I,MATCH(1,(Base!$C:$C=C167)*(Base!$I:$I&lt;&gt;""),0)),0))</f>
        <v/>
      </c>
      <c r="L167" s="2">
        <f>IF(AND(I167="",K167&gt;0),"SIM","NÃO")</f>
        <v/>
      </c>
      <c r="M167" s="2">
        <f>IF(ISNUMBER(SEARCH("SEPARA",UPPER(C167))),"NÃO","SIM")</f>
        <v/>
      </c>
      <c r="N167" s="2">
        <f>IFERROR(H167/K167,0)</f>
        <v/>
      </c>
      <c r="O167" s="2">
        <f>IF(M167="NÃO","EXCLUÍDO",IF(N167&lt;Premissas!$B$8,"&lt; 1,00",IF(N167&lt;Premissas!$B$9,"1,00 – 1,19",IF(N167&lt;Premissas!$B$10,"1,20 – 1,39",IF(N167&lt;Premissas!$B$11,"1,40 – 1,59",IF(N167&lt;Premissas!$B$12,"1,60 – 1,99","≥ 2,00"))))))</f>
        <v/>
      </c>
      <c r="P167" s="5">
        <f>IF(OR(M167="NÃO",N167&lt;Premissas!$B$8),Premissas!$B$13,IF(N167&lt;Premissas!$B$9,Premissas!$B$14,IF(N167&lt;Premissas!$B$10,Premissas!$B$15,IF(N167&lt;Premissas!$B$11,Premissas!$B$16,IF(N167&lt;Premissas!$B$12,Premissas!$B$17,Premissas!$B$18)))))</f>
        <v/>
      </c>
      <c r="Q167" s="5">
        <f>IFERROR(P167/Premissas!$B$4,0)</f>
        <v/>
      </c>
    </row>
    <row r="168">
      <c r="A168" s="2" t="n">
        <v>7</v>
      </c>
      <c r="B168" s="2" t="n">
        <v>409</v>
      </c>
      <c r="C168" s="2" t="inlineStr">
        <is>
          <t>PUXADA RECEB</t>
        </is>
      </c>
      <c r="D168" s="2" t="n">
        <v>5452210</v>
      </c>
      <c r="E168" s="2" t="inlineStr">
        <is>
          <t>Isabel Nascimento Dos Santos Gouvea</t>
        </is>
      </c>
      <c r="F168" s="2" t="n">
        <v>99</v>
      </c>
      <c r="G168" s="2" t="n">
        <v>1.4</v>
      </c>
      <c r="H168" s="2" t="n">
        <v>71</v>
      </c>
      <c r="I168" s="2" t="n">
        <v>22</v>
      </c>
      <c r="J168" s="2" t="inlineStr">
        <is>
          <t>GPA</t>
        </is>
      </c>
      <c r="K168" s="2">
        <f>IF(I168&lt;&gt;"",I168,IFERROR(INDEX(Base!$I:$I,MATCH(1,(Base!$C:$C=C168)*(Base!$I:$I&lt;&gt;""),0)),0))</f>
        <v/>
      </c>
      <c r="L168" s="2">
        <f>IF(AND(I168="",K168&gt;0),"SIM","NÃO")</f>
        <v/>
      </c>
      <c r="M168" s="2">
        <f>IF(ISNUMBER(SEARCH("SEPARA",UPPER(C168))),"NÃO","SIM")</f>
        <v/>
      </c>
      <c r="N168" s="2">
        <f>IFERROR(H168/K168,0)</f>
        <v/>
      </c>
      <c r="O168" s="2">
        <f>IF(M168="NÃO","EXCLUÍDO",IF(N168&lt;Premissas!$B$8,"&lt; 1,00",IF(N168&lt;Premissas!$B$9,"1,00 – 1,19",IF(N168&lt;Premissas!$B$10,"1,20 – 1,39",IF(N168&lt;Premissas!$B$11,"1,40 – 1,59",IF(N168&lt;Premissas!$B$12,"1,60 – 1,99","≥ 2,00"))))))</f>
        <v/>
      </c>
      <c r="P168" s="5">
        <f>IF(OR(M168="NÃO",N168&lt;Premissas!$B$8),Premissas!$B$13,IF(N168&lt;Premissas!$B$9,Premissas!$B$14,IF(N168&lt;Premissas!$B$10,Premissas!$B$15,IF(N168&lt;Premissas!$B$11,Premissas!$B$16,IF(N168&lt;Premissas!$B$12,Premissas!$B$17,Premissas!$B$18)))))</f>
        <v/>
      </c>
      <c r="Q168" s="5">
        <f>IFERROR(P168/Premissas!$B$4,0)</f>
        <v/>
      </c>
    </row>
    <row r="169">
      <c r="A169" s="2" t="n">
        <v>7</v>
      </c>
      <c r="B169" s="2" t="n">
        <v>409</v>
      </c>
      <c r="C169" s="2" t="inlineStr">
        <is>
          <t>RECEBIMENTO</t>
        </is>
      </c>
      <c r="D169" s="2" t="n">
        <v>5452210</v>
      </c>
      <c r="E169" s="2" t="inlineStr">
        <is>
          <t>Isabel Nascimento Dos Santos Gouvea</t>
        </is>
      </c>
      <c r="F169" s="2" t="n">
        <v>1055</v>
      </c>
      <c r="G169" s="2" t="n">
        <v>12.2</v>
      </c>
      <c r="H169" s="2" t="n">
        <v>86</v>
      </c>
      <c r="I169" s="2" t="n">
        <v>25</v>
      </c>
      <c r="J169" s="2" t="inlineStr">
        <is>
          <t>GPA</t>
        </is>
      </c>
      <c r="K169" s="2">
        <f>IF(I169&lt;&gt;"",I169,IFERROR(INDEX(Base!$I:$I,MATCH(1,(Base!$C:$C=C169)*(Base!$I:$I&lt;&gt;""),0)),0))</f>
        <v/>
      </c>
      <c r="L169" s="2">
        <f>IF(AND(I169="",K169&gt;0),"SIM","NÃO")</f>
        <v/>
      </c>
      <c r="M169" s="2">
        <f>IF(ISNUMBER(SEARCH("SEPARA",UPPER(C169))),"NÃO","SIM")</f>
        <v/>
      </c>
      <c r="N169" s="2">
        <f>IFERROR(H169/K169,0)</f>
        <v/>
      </c>
      <c r="O169" s="2">
        <f>IF(M169="NÃO","EXCLUÍDO",IF(N169&lt;Premissas!$B$8,"&lt; 1,00",IF(N169&lt;Premissas!$B$9,"1,00 – 1,19",IF(N169&lt;Premissas!$B$10,"1,20 – 1,39",IF(N169&lt;Premissas!$B$11,"1,40 – 1,59",IF(N169&lt;Premissas!$B$12,"1,60 – 1,99","≥ 2,00"))))))</f>
        <v/>
      </c>
      <c r="P169" s="5">
        <f>IF(OR(M169="NÃO",N169&lt;Premissas!$B$8),Premissas!$B$13,IF(N169&lt;Premissas!$B$9,Premissas!$B$14,IF(N169&lt;Premissas!$B$10,Premissas!$B$15,IF(N169&lt;Premissas!$B$11,Premissas!$B$16,IF(N169&lt;Premissas!$B$12,Premissas!$B$17,Premissas!$B$18)))))</f>
        <v/>
      </c>
      <c r="Q169" s="5">
        <f>IFERROR(P169/Premissas!$B$4,0)</f>
        <v/>
      </c>
    </row>
    <row r="170">
      <c r="A170" s="2" t="n">
        <v>7</v>
      </c>
      <c r="B170" s="2" t="n">
        <v>409</v>
      </c>
      <c r="C170" s="2" t="inlineStr">
        <is>
          <t>SEPARACAO</t>
        </is>
      </c>
      <c r="D170" s="2" t="n">
        <v>5452210</v>
      </c>
      <c r="E170" s="2" t="inlineStr">
        <is>
          <t>Isabel Nascimento Dos Santos Gouvea</t>
        </is>
      </c>
      <c r="F170" s="2" t="n">
        <v>9</v>
      </c>
      <c r="G170" s="2" t="n">
        <v>0.09</v>
      </c>
      <c r="H170" s="2" t="n">
        <v>100</v>
      </c>
      <c r="I170" s="2" t="n">
        <v>105</v>
      </c>
      <c r="J170" s="2" t="inlineStr">
        <is>
          <t>GPA</t>
        </is>
      </c>
      <c r="K170" s="2">
        <f>IF(I170&lt;&gt;"",I170,IFERROR(INDEX(Base!$I:$I,MATCH(1,(Base!$C:$C=C170)*(Base!$I:$I&lt;&gt;""),0)),0))</f>
        <v/>
      </c>
      <c r="L170" s="2">
        <f>IF(AND(I170="",K170&gt;0),"SIM","NÃO")</f>
        <v/>
      </c>
      <c r="M170" s="2">
        <f>IF(ISNUMBER(SEARCH("SEPARA",UPPER(C170))),"NÃO","SIM")</f>
        <v/>
      </c>
      <c r="N170" s="2">
        <f>IFERROR(H170/K170,0)</f>
        <v/>
      </c>
      <c r="O170" s="2">
        <f>IF(M170="NÃO","EXCLUÍDO",IF(N170&lt;Premissas!$B$8,"&lt; 1,00",IF(N170&lt;Premissas!$B$9,"1,00 – 1,19",IF(N170&lt;Premissas!$B$10,"1,20 – 1,39",IF(N170&lt;Premissas!$B$11,"1,40 – 1,59",IF(N170&lt;Premissas!$B$12,"1,60 – 1,99","≥ 2,00"))))))</f>
        <v/>
      </c>
      <c r="P170" s="5">
        <f>IF(OR(M170="NÃO",N170&lt;Premissas!$B$8),Premissas!$B$13,IF(N170&lt;Premissas!$B$9,Premissas!$B$14,IF(N170&lt;Premissas!$B$10,Premissas!$B$15,IF(N170&lt;Premissas!$B$11,Premissas!$B$16,IF(N170&lt;Premissas!$B$12,Premissas!$B$17,Premissas!$B$18)))))</f>
        <v/>
      </c>
      <c r="Q170" s="5">
        <f>IFERROR(P170/Premissas!$B$4,0)</f>
        <v/>
      </c>
    </row>
    <row r="171">
      <c r="A171" s="2" t="n">
        <v>7</v>
      </c>
      <c r="B171" s="2" t="n">
        <v>409</v>
      </c>
      <c r="C171" s="2" t="inlineStr">
        <is>
          <t>PUXADA RECEB</t>
        </is>
      </c>
      <c r="D171" s="2" t="n">
        <v>5455650</v>
      </c>
      <c r="E171" s="2" t="inlineStr">
        <is>
          <t>Joao Victor Fernandes Alves</t>
        </is>
      </c>
      <c r="F171" s="2" t="n">
        <v>51</v>
      </c>
      <c r="G171" s="2" t="n">
        <v>0.98</v>
      </c>
      <c r="H171" s="2" t="n">
        <v>52</v>
      </c>
      <c r="I171" s="2" t="n">
        <v>22</v>
      </c>
      <c r="J171" s="2" t="inlineStr">
        <is>
          <t>GPA</t>
        </is>
      </c>
      <c r="K171" s="2">
        <f>IF(I171&lt;&gt;"",I171,IFERROR(INDEX(Base!$I:$I,MATCH(1,(Base!$C:$C=C171)*(Base!$I:$I&lt;&gt;""),0)),0))</f>
        <v/>
      </c>
      <c r="L171" s="2">
        <f>IF(AND(I171="",K171&gt;0),"SIM","NÃO")</f>
        <v/>
      </c>
      <c r="M171" s="2">
        <f>IF(ISNUMBER(SEARCH("SEPARA",UPPER(C171))),"NÃO","SIM")</f>
        <v/>
      </c>
      <c r="N171" s="2">
        <f>IFERROR(H171/K171,0)</f>
        <v/>
      </c>
      <c r="O171" s="2">
        <f>IF(M171="NÃO","EXCLUÍDO",IF(N171&lt;Premissas!$B$8,"&lt; 1,00",IF(N171&lt;Premissas!$B$9,"1,00 – 1,19",IF(N171&lt;Premissas!$B$10,"1,20 – 1,39",IF(N171&lt;Premissas!$B$11,"1,40 – 1,59",IF(N171&lt;Premissas!$B$12,"1,60 – 1,99","≥ 2,00"))))))</f>
        <v/>
      </c>
      <c r="P171" s="5">
        <f>IF(OR(M171="NÃO",N171&lt;Premissas!$B$8),Premissas!$B$13,IF(N171&lt;Premissas!$B$9,Premissas!$B$14,IF(N171&lt;Premissas!$B$10,Premissas!$B$15,IF(N171&lt;Premissas!$B$11,Premissas!$B$16,IF(N171&lt;Premissas!$B$12,Premissas!$B$17,Premissas!$B$18)))))</f>
        <v/>
      </c>
      <c r="Q171" s="5">
        <f>IFERROR(P171/Premissas!$B$4,0)</f>
        <v/>
      </c>
    </row>
    <row r="172">
      <c r="A172" s="2" t="n">
        <v>7</v>
      </c>
      <c r="B172" s="2" t="n">
        <v>409</v>
      </c>
      <c r="C172" s="2" t="inlineStr">
        <is>
          <t>SEPARACAO</t>
        </is>
      </c>
      <c r="D172" s="2" t="n">
        <v>5455650</v>
      </c>
      <c r="E172" s="2" t="inlineStr">
        <is>
          <t>Joao Victor Fernandes Alves</t>
        </is>
      </c>
      <c r="F172" s="2" t="n">
        <v>737</v>
      </c>
      <c r="G172" s="2" t="n">
        <v>7.34</v>
      </c>
      <c r="H172" s="2" t="n">
        <v>100</v>
      </c>
      <c r="I172" s="2" t="n">
        <v>105</v>
      </c>
      <c r="J172" s="2" t="inlineStr">
        <is>
          <t>GPA</t>
        </is>
      </c>
      <c r="K172" s="2">
        <f>IF(I172&lt;&gt;"",I172,IFERROR(INDEX(Base!$I:$I,MATCH(1,(Base!$C:$C=C172)*(Base!$I:$I&lt;&gt;""),0)),0))</f>
        <v/>
      </c>
      <c r="L172" s="2">
        <f>IF(AND(I172="",K172&gt;0),"SIM","NÃO")</f>
        <v/>
      </c>
      <c r="M172" s="2">
        <f>IF(ISNUMBER(SEARCH("SEPARA",UPPER(C172))),"NÃO","SIM")</f>
        <v/>
      </c>
      <c r="N172" s="2">
        <f>IFERROR(H172/K172,0)</f>
        <v/>
      </c>
      <c r="O172" s="2">
        <f>IF(M172="NÃO","EXCLUÍDO",IF(N172&lt;Premissas!$B$8,"&lt; 1,00",IF(N172&lt;Premissas!$B$9,"1,00 – 1,19",IF(N172&lt;Premissas!$B$10,"1,20 – 1,39",IF(N172&lt;Premissas!$B$11,"1,40 – 1,59",IF(N172&lt;Premissas!$B$12,"1,60 – 1,99","≥ 2,00"))))))</f>
        <v/>
      </c>
      <c r="P172" s="5">
        <f>IF(OR(M172="NÃO",N172&lt;Premissas!$B$8),Premissas!$B$13,IF(N172&lt;Premissas!$B$9,Premissas!$B$14,IF(N172&lt;Premissas!$B$10,Premissas!$B$15,IF(N172&lt;Premissas!$B$11,Premissas!$B$16,IF(N172&lt;Premissas!$B$12,Premissas!$B$17,Premissas!$B$18)))))</f>
        <v/>
      </c>
      <c r="Q172" s="5">
        <f>IFERROR(P172/Premissas!$B$4,0)</f>
        <v/>
      </c>
    </row>
    <row r="173">
      <c r="A173" s="2" t="n">
        <v>7</v>
      </c>
      <c r="B173" s="2" t="n">
        <v>409</v>
      </c>
      <c r="C173" s="2" t="inlineStr">
        <is>
          <t>PUXADA RECEB</t>
        </is>
      </c>
      <c r="D173" s="2" t="n">
        <v>5455766</v>
      </c>
      <c r="E173" s="2" t="inlineStr">
        <is>
          <t>Thiago Pessoa Mendonca Dos Santos</t>
        </is>
      </c>
      <c r="F173" s="2" t="n">
        <v>157</v>
      </c>
      <c r="G173" s="2" t="n">
        <v>2.47</v>
      </c>
      <c r="H173" s="2" t="n">
        <v>64</v>
      </c>
      <c r="I173" s="2" t="n">
        <v>22</v>
      </c>
      <c r="J173" s="2" t="inlineStr">
        <is>
          <t>GPA</t>
        </is>
      </c>
      <c r="K173" s="2">
        <f>IF(I173&lt;&gt;"",I173,IFERROR(INDEX(Base!$I:$I,MATCH(1,(Base!$C:$C=C173)*(Base!$I:$I&lt;&gt;""),0)),0))</f>
        <v/>
      </c>
      <c r="L173" s="2">
        <f>IF(AND(I173="",K173&gt;0),"SIM","NÃO")</f>
        <v/>
      </c>
      <c r="M173" s="2">
        <f>IF(ISNUMBER(SEARCH("SEPARA",UPPER(C173))),"NÃO","SIM")</f>
        <v/>
      </c>
      <c r="N173" s="2">
        <f>IFERROR(H173/K173,0)</f>
        <v/>
      </c>
      <c r="O173" s="2">
        <f>IF(M173="NÃO","EXCLUÍDO",IF(N173&lt;Premissas!$B$8,"&lt; 1,00",IF(N173&lt;Premissas!$B$9,"1,00 – 1,19",IF(N173&lt;Premissas!$B$10,"1,20 – 1,39",IF(N173&lt;Premissas!$B$11,"1,40 – 1,59",IF(N173&lt;Premissas!$B$12,"1,60 – 1,99","≥ 2,00"))))))</f>
        <v/>
      </c>
      <c r="P173" s="5">
        <f>IF(OR(M173="NÃO",N173&lt;Premissas!$B$8),Premissas!$B$13,IF(N173&lt;Premissas!$B$9,Premissas!$B$14,IF(N173&lt;Premissas!$B$10,Premissas!$B$15,IF(N173&lt;Premissas!$B$11,Premissas!$B$16,IF(N173&lt;Premissas!$B$12,Premissas!$B$17,Premissas!$B$18)))))</f>
        <v/>
      </c>
      <c r="Q173" s="5">
        <f>IFERROR(P173/Premissas!$B$4,0)</f>
        <v/>
      </c>
    </row>
    <row r="174">
      <c r="A174" s="2" t="n">
        <v>7</v>
      </c>
      <c r="B174" s="2" t="n">
        <v>409</v>
      </c>
      <c r="C174" s="2" t="inlineStr">
        <is>
          <t>RECEBIMENTO</t>
        </is>
      </c>
      <c r="D174" s="2" t="n">
        <v>5455766</v>
      </c>
      <c r="E174" s="2" t="inlineStr">
        <is>
          <t>Thiago Pessoa Mendonca Dos Santos</t>
        </is>
      </c>
      <c r="F174" s="2" t="n">
        <v>4</v>
      </c>
      <c r="G174" s="2" t="n">
        <v>0.07000000000000001</v>
      </c>
      <c r="H174" s="2" t="n">
        <v>57</v>
      </c>
      <c r="I174" s="2" t="n">
        <v>25</v>
      </c>
      <c r="J174" s="2" t="inlineStr">
        <is>
          <t>GPA</t>
        </is>
      </c>
      <c r="K174" s="2">
        <f>IF(I174&lt;&gt;"",I174,IFERROR(INDEX(Base!$I:$I,MATCH(1,(Base!$C:$C=C174)*(Base!$I:$I&lt;&gt;""),0)),0))</f>
        <v/>
      </c>
      <c r="L174" s="2">
        <f>IF(AND(I174="",K174&gt;0),"SIM","NÃO")</f>
        <v/>
      </c>
      <c r="M174" s="2">
        <f>IF(ISNUMBER(SEARCH("SEPARA",UPPER(C174))),"NÃO","SIM")</f>
        <v/>
      </c>
      <c r="N174" s="2">
        <f>IFERROR(H174/K174,0)</f>
        <v/>
      </c>
      <c r="O174" s="2">
        <f>IF(M174="NÃO","EXCLUÍDO",IF(N174&lt;Premissas!$B$8,"&lt; 1,00",IF(N174&lt;Premissas!$B$9,"1,00 – 1,19",IF(N174&lt;Premissas!$B$10,"1,20 – 1,39",IF(N174&lt;Premissas!$B$11,"1,40 – 1,59",IF(N174&lt;Premissas!$B$12,"1,60 – 1,99","≥ 2,00"))))))</f>
        <v/>
      </c>
      <c r="P174" s="5">
        <f>IF(OR(M174="NÃO",N174&lt;Premissas!$B$8),Premissas!$B$13,IF(N174&lt;Premissas!$B$9,Premissas!$B$14,IF(N174&lt;Premissas!$B$10,Premissas!$B$15,IF(N174&lt;Premissas!$B$11,Premissas!$B$16,IF(N174&lt;Premissas!$B$12,Premissas!$B$17,Premissas!$B$18)))))</f>
        <v/>
      </c>
      <c r="Q174" s="5">
        <f>IFERROR(P174/Premissas!$B$4,0)</f>
        <v/>
      </c>
    </row>
    <row r="175">
      <c r="A175" s="2" t="n">
        <v>7</v>
      </c>
      <c r="B175" s="2" t="n">
        <v>409</v>
      </c>
      <c r="C175" s="2" t="inlineStr">
        <is>
          <t>SEPARACAO</t>
        </is>
      </c>
      <c r="D175" s="2" t="n">
        <v>5455766</v>
      </c>
      <c r="E175" s="2" t="inlineStr">
        <is>
          <t>Thiago Pessoa Mendonca Dos Santos</t>
        </is>
      </c>
      <c r="F175" s="2" t="n">
        <v>311</v>
      </c>
      <c r="G175" s="2" t="n">
        <v>0.47</v>
      </c>
      <c r="H175" s="2" t="n">
        <v>662</v>
      </c>
      <c r="I175" s="2" t="n">
        <v>105</v>
      </c>
      <c r="J175" s="2" t="inlineStr">
        <is>
          <t>GPA</t>
        </is>
      </c>
      <c r="K175" s="2">
        <f>IF(I175&lt;&gt;"",I175,IFERROR(INDEX(Base!$I:$I,MATCH(1,(Base!$C:$C=C175)*(Base!$I:$I&lt;&gt;""),0)),0))</f>
        <v/>
      </c>
      <c r="L175" s="2">
        <f>IF(AND(I175="",K175&gt;0),"SIM","NÃO")</f>
        <v/>
      </c>
      <c r="M175" s="2">
        <f>IF(ISNUMBER(SEARCH("SEPARA",UPPER(C175))),"NÃO","SIM")</f>
        <v/>
      </c>
      <c r="N175" s="2">
        <f>IFERROR(H175/K175,0)</f>
        <v/>
      </c>
      <c r="O175" s="2">
        <f>IF(M175="NÃO","EXCLUÍDO",IF(N175&lt;Premissas!$B$8,"&lt; 1,00",IF(N175&lt;Premissas!$B$9,"1,00 – 1,19",IF(N175&lt;Premissas!$B$10,"1,20 – 1,39",IF(N175&lt;Premissas!$B$11,"1,40 – 1,59",IF(N175&lt;Premissas!$B$12,"1,60 – 1,99","≥ 2,00"))))))</f>
        <v/>
      </c>
      <c r="P175" s="5">
        <f>IF(OR(M175="NÃO",N175&lt;Premissas!$B$8),Premissas!$B$13,IF(N175&lt;Premissas!$B$9,Premissas!$B$14,IF(N175&lt;Premissas!$B$10,Premissas!$B$15,IF(N175&lt;Premissas!$B$11,Premissas!$B$16,IF(N175&lt;Premissas!$B$12,Premissas!$B$17,Premissas!$B$18)))))</f>
        <v/>
      </c>
      <c r="Q175" s="5">
        <f>IFERROR(P175/Premissas!$B$4,0)</f>
        <v/>
      </c>
    </row>
    <row r="176">
      <c r="A176" s="2" t="n">
        <v>7</v>
      </c>
      <c r="B176" s="2" t="n">
        <v>409</v>
      </c>
      <c r="C176" s="2" t="inlineStr">
        <is>
          <t>PUXADA RECEB</t>
        </is>
      </c>
      <c r="D176" s="2" t="n">
        <v>5456339</v>
      </c>
      <c r="E176" s="2" t="inlineStr">
        <is>
          <t>Willian Alves</t>
        </is>
      </c>
      <c r="F176" s="2" t="n">
        <v>160</v>
      </c>
      <c r="G176" s="2" t="n">
        <v>7.23</v>
      </c>
      <c r="H176" s="2" t="n">
        <v>22</v>
      </c>
      <c r="I176" s="2" t="n">
        <v>22</v>
      </c>
      <c r="J176" s="2" t="inlineStr">
        <is>
          <t>GPA</t>
        </is>
      </c>
      <c r="K176" s="2">
        <f>IF(I176&lt;&gt;"",I176,IFERROR(INDEX(Base!$I:$I,MATCH(1,(Base!$C:$C=C176)*(Base!$I:$I&lt;&gt;""),0)),0))</f>
        <v/>
      </c>
      <c r="L176" s="2">
        <f>IF(AND(I176="",K176&gt;0),"SIM","NÃO")</f>
        <v/>
      </c>
      <c r="M176" s="2">
        <f>IF(ISNUMBER(SEARCH("SEPARA",UPPER(C176))),"NÃO","SIM")</f>
        <v/>
      </c>
      <c r="N176" s="2">
        <f>IFERROR(H176/K176,0)</f>
        <v/>
      </c>
      <c r="O176" s="2">
        <f>IF(M176="NÃO","EXCLUÍDO",IF(N176&lt;Premissas!$B$8,"&lt; 1,00",IF(N176&lt;Premissas!$B$9,"1,00 – 1,19",IF(N176&lt;Premissas!$B$10,"1,20 – 1,39",IF(N176&lt;Premissas!$B$11,"1,40 – 1,59",IF(N176&lt;Premissas!$B$12,"1,60 – 1,99","≥ 2,00"))))))</f>
        <v/>
      </c>
      <c r="P176" s="5">
        <f>IF(OR(M176="NÃO",N176&lt;Premissas!$B$8),Premissas!$B$13,IF(N176&lt;Premissas!$B$9,Premissas!$B$14,IF(N176&lt;Premissas!$B$10,Premissas!$B$15,IF(N176&lt;Premissas!$B$11,Premissas!$B$16,IF(N176&lt;Premissas!$B$12,Premissas!$B$17,Premissas!$B$18)))))</f>
        <v/>
      </c>
      <c r="Q176" s="5">
        <f>IFERROR(P176/Premissas!$B$4,0)</f>
        <v/>
      </c>
    </row>
    <row r="177">
      <c r="A177" s="2" t="n">
        <v>7</v>
      </c>
      <c r="B177" s="2" t="n">
        <v>409</v>
      </c>
      <c r="C177" s="2" t="inlineStr">
        <is>
          <t>PUXADA RECEB</t>
        </is>
      </c>
      <c r="D177" s="2" t="n">
        <v>5456762</v>
      </c>
      <c r="E177" s="2" t="inlineStr">
        <is>
          <t>Bruno Germano Da Silva Carvalho</t>
        </is>
      </c>
      <c r="F177" s="2" t="n">
        <v>72</v>
      </c>
      <c r="G177" s="2" t="n">
        <v>1.29</v>
      </c>
      <c r="H177" s="2" t="n">
        <v>56</v>
      </c>
      <c r="I177" s="2" t="n">
        <v>22</v>
      </c>
      <c r="J177" s="2" t="inlineStr">
        <is>
          <t>GPA</t>
        </is>
      </c>
      <c r="K177" s="2">
        <f>IF(I177&lt;&gt;"",I177,IFERROR(INDEX(Base!$I:$I,MATCH(1,(Base!$C:$C=C177)*(Base!$I:$I&lt;&gt;""),0)),0))</f>
        <v/>
      </c>
      <c r="L177" s="2">
        <f>IF(AND(I177="",K177&gt;0),"SIM","NÃO")</f>
        <v/>
      </c>
      <c r="M177" s="2">
        <f>IF(ISNUMBER(SEARCH("SEPARA",UPPER(C177))),"NÃO","SIM")</f>
        <v/>
      </c>
      <c r="N177" s="2">
        <f>IFERROR(H177/K177,0)</f>
        <v/>
      </c>
      <c r="O177" s="2">
        <f>IF(M177="NÃO","EXCLUÍDO",IF(N177&lt;Premissas!$B$8,"&lt; 1,00",IF(N177&lt;Premissas!$B$9,"1,00 – 1,19",IF(N177&lt;Premissas!$B$10,"1,20 – 1,39",IF(N177&lt;Premissas!$B$11,"1,40 – 1,59",IF(N177&lt;Premissas!$B$12,"1,60 – 1,99","≥ 2,00"))))))</f>
        <v/>
      </c>
      <c r="P177" s="5">
        <f>IF(OR(M177="NÃO",N177&lt;Premissas!$B$8),Premissas!$B$13,IF(N177&lt;Premissas!$B$9,Premissas!$B$14,IF(N177&lt;Premissas!$B$10,Premissas!$B$15,IF(N177&lt;Premissas!$B$11,Premissas!$B$16,IF(N177&lt;Premissas!$B$12,Premissas!$B$17,Premissas!$B$18)))))</f>
        <v/>
      </c>
      <c r="Q177" s="5">
        <f>IFERROR(P177/Premissas!$B$4,0)</f>
        <v/>
      </c>
    </row>
    <row r="178">
      <c r="A178" s="2" t="n">
        <v>7</v>
      </c>
      <c r="B178" s="2" t="n">
        <v>409</v>
      </c>
      <c r="C178" s="2" t="inlineStr">
        <is>
          <t>SEPARACAO</t>
        </is>
      </c>
      <c r="D178" s="2" t="n">
        <v>5456762</v>
      </c>
      <c r="E178" s="2" t="inlineStr">
        <is>
          <t>Bruno Germano Da Silva Carvalho</t>
        </is>
      </c>
      <c r="F178" s="2" t="n">
        <v>406</v>
      </c>
      <c r="G178" s="2" t="n">
        <v>5.12</v>
      </c>
      <c r="H178" s="2" t="n">
        <v>79</v>
      </c>
      <c r="I178" s="2" t="n">
        <v>105</v>
      </c>
      <c r="J178" s="2" t="inlineStr">
        <is>
          <t>GPA</t>
        </is>
      </c>
      <c r="K178" s="2">
        <f>IF(I178&lt;&gt;"",I178,IFERROR(INDEX(Base!$I:$I,MATCH(1,(Base!$C:$C=C178)*(Base!$I:$I&lt;&gt;""),0)),0))</f>
        <v/>
      </c>
      <c r="L178" s="2">
        <f>IF(AND(I178="",K178&gt;0),"SIM","NÃO")</f>
        <v/>
      </c>
      <c r="M178" s="2">
        <f>IF(ISNUMBER(SEARCH("SEPARA",UPPER(C178))),"NÃO","SIM")</f>
        <v/>
      </c>
      <c r="N178" s="2">
        <f>IFERROR(H178/K178,0)</f>
        <v/>
      </c>
      <c r="O178" s="2">
        <f>IF(M178="NÃO","EXCLUÍDO",IF(N178&lt;Premissas!$B$8,"&lt; 1,00",IF(N178&lt;Premissas!$B$9,"1,00 – 1,19",IF(N178&lt;Premissas!$B$10,"1,20 – 1,39",IF(N178&lt;Premissas!$B$11,"1,40 – 1,59",IF(N178&lt;Premissas!$B$12,"1,60 – 1,99","≥ 2,00"))))))</f>
        <v/>
      </c>
      <c r="P178" s="5">
        <f>IF(OR(M178="NÃO",N178&lt;Premissas!$B$8),Premissas!$B$13,IF(N178&lt;Premissas!$B$9,Premissas!$B$14,IF(N178&lt;Premissas!$B$10,Premissas!$B$15,IF(N178&lt;Premissas!$B$11,Premissas!$B$16,IF(N178&lt;Premissas!$B$12,Premissas!$B$17,Premissas!$B$18)))))</f>
        <v/>
      </c>
      <c r="Q178" s="5">
        <f>IFERROR(P178/Premissas!$B$4,0)</f>
        <v/>
      </c>
    </row>
    <row r="179">
      <c r="A179" s="2" t="n">
        <v>7</v>
      </c>
      <c r="B179" s="2" t="n">
        <v>409</v>
      </c>
      <c r="C179" s="2" t="inlineStr">
        <is>
          <t>PUXADA RECEB</t>
        </is>
      </c>
      <c r="D179" s="2" t="n">
        <v>5457050</v>
      </c>
      <c r="E179" s="2" t="inlineStr">
        <is>
          <t>Leandro Dos Santos Gomes</t>
        </is>
      </c>
      <c r="F179" s="2" t="n">
        <v>13</v>
      </c>
      <c r="G179" s="2" t="n">
        <v>0.37</v>
      </c>
      <c r="H179" s="2" t="n">
        <v>35</v>
      </c>
      <c r="I179" s="2" t="n">
        <v>22</v>
      </c>
      <c r="J179" s="2" t="inlineStr">
        <is>
          <t>GPA</t>
        </is>
      </c>
      <c r="K179" s="2">
        <f>IF(I179&lt;&gt;"",I179,IFERROR(INDEX(Base!$I:$I,MATCH(1,(Base!$C:$C=C179)*(Base!$I:$I&lt;&gt;""),0)),0))</f>
        <v/>
      </c>
      <c r="L179" s="2">
        <f>IF(AND(I179="",K179&gt;0),"SIM","NÃO")</f>
        <v/>
      </c>
      <c r="M179" s="2">
        <f>IF(ISNUMBER(SEARCH("SEPARA",UPPER(C179))),"NÃO","SIM")</f>
        <v/>
      </c>
      <c r="N179" s="2">
        <f>IFERROR(H179/K179,0)</f>
        <v/>
      </c>
      <c r="O179" s="2">
        <f>IF(M179="NÃO","EXCLUÍDO",IF(N179&lt;Premissas!$B$8,"&lt; 1,00",IF(N179&lt;Premissas!$B$9,"1,00 – 1,19",IF(N179&lt;Premissas!$B$10,"1,20 – 1,39",IF(N179&lt;Premissas!$B$11,"1,40 – 1,59",IF(N179&lt;Premissas!$B$12,"1,60 – 1,99","≥ 2,00"))))))</f>
        <v/>
      </c>
      <c r="P179" s="5">
        <f>IF(OR(M179="NÃO",N179&lt;Premissas!$B$8),Premissas!$B$13,IF(N179&lt;Premissas!$B$9,Premissas!$B$14,IF(N179&lt;Premissas!$B$10,Premissas!$B$15,IF(N179&lt;Premissas!$B$11,Premissas!$B$16,IF(N179&lt;Premissas!$B$12,Premissas!$B$17,Premissas!$B$18)))))</f>
        <v/>
      </c>
      <c r="Q179" s="5">
        <f>IFERROR(P179/Premissas!$B$4,0)</f>
        <v/>
      </c>
    </row>
    <row r="180">
      <c r="A180" s="2" t="n">
        <v>7</v>
      </c>
      <c r="B180" s="2" t="n">
        <v>409</v>
      </c>
      <c r="C180" s="2" t="inlineStr">
        <is>
          <t>RECEBIMENTO</t>
        </is>
      </c>
      <c r="D180" s="2" t="n">
        <v>5457050</v>
      </c>
      <c r="E180" s="2" t="inlineStr">
        <is>
          <t>Leandro Dos Santos Gomes</t>
        </is>
      </c>
      <c r="F180" s="2" t="n">
        <v>642</v>
      </c>
      <c r="G180" s="2" t="n">
        <v>7.27</v>
      </c>
      <c r="H180" s="2" t="n">
        <v>88</v>
      </c>
      <c r="I180" s="2" t="n">
        <v>25</v>
      </c>
      <c r="J180" s="2" t="inlineStr">
        <is>
          <t>GPA</t>
        </is>
      </c>
      <c r="K180" s="2">
        <f>IF(I180&lt;&gt;"",I180,IFERROR(INDEX(Base!$I:$I,MATCH(1,(Base!$C:$C=C180)*(Base!$I:$I&lt;&gt;""),0)),0))</f>
        <v/>
      </c>
      <c r="L180" s="2">
        <f>IF(AND(I180="",K180&gt;0),"SIM","NÃO")</f>
        <v/>
      </c>
      <c r="M180" s="2">
        <f>IF(ISNUMBER(SEARCH("SEPARA",UPPER(C180))),"NÃO","SIM")</f>
        <v/>
      </c>
      <c r="N180" s="2">
        <f>IFERROR(H180/K180,0)</f>
        <v/>
      </c>
      <c r="O180" s="2">
        <f>IF(M180="NÃO","EXCLUÍDO",IF(N180&lt;Premissas!$B$8,"&lt; 1,00",IF(N180&lt;Premissas!$B$9,"1,00 – 1,19",IF(N180&lt;Premissas!$B$10,"1,20 – 1,39",IF(N180&lt;Premissas!$B$11,"1,40 – 1,59",IF(N180&lt;Premissas!$B$12,"1,60 – 1,99","≥ 2,00"))))))</f>
        <v/>
      </c>
      <c r="P180" s="5">
        <f>IF(OR(M180="NÃO",N180&lt;Premissas!$B$8),Premissas!$B$13,IF(N180&lt;Premissas!$B$9,Premissas!$B$14,IF(N180&lt;Premissas!$B$10,Premissas!$B$15,IF(N180&lt;Premissas!$B$11,Premissas!$B$16,IF(N180&lt;Premissas!$B$12,Premissas!$B$17,Premissas!$B$18)))))</f>
        <v/>
      </c>
      <c r="Q180" s="5">
        <f>IFERROR(P180/Premissas!$B$4,0)</f>
        <v/>
      </c>
    </row>
    <row r="181">
      <c r="A181" s="2" t="n">
        <v>7</v>
      </c>
      <c r="B181" s="2" t="n">
        <v>409</v>
      </c>
      <c r="C181" s="2" t="inlineStr">
        <is>
          <t>SEPARACAO</t>
        </is>
      </c>
      <c r="D181" s="2" t="n">
        <v>5457050</v>
      </c>
      <c r="E181" s="2" t="inlineStr">
        <is>
          <t>Leandro Dos Santos Gomes</t>
        </is>
      </c>
      <c r="F181" s="2" t="n">
        <v>413</v>
      </c>
      <c r="G181" s="2" t="n">
        <v>4.63</v>
      </c>
      <c r="H181" s="2" t="n">
        <v>89</v>
      </c>
      <c r="I181" s="2" t="n">
        <v>105</v>
      </c>
      <c r="J181" s="2" t="inlineStr">
        <is>
          <t>GPA</t>
        </is>
      </c>
      <c r="K181" s="2">
        <f>IF(I181&lt;&gt;"",I181,IFERROR(INDEX(Base!$I:$I,MATCH(1,(Base!$C:$C=C181)*(Base!$I:$I&lt;&gt;""),0)),0))</f>
        <v/>
      </c>
      <c r="L181" s="2">
        <f>IF(AND(I181="",K181&gt;0),"SIM","NÃO")</f>
        <v/>
      </c>
      <c r="M181" s="2">
        <f>IF(ISNUMBER(SEARCH("SEPARA",UPPER(C181))),"NÃO","SIM")</f>
        <v/>
      </c>
      <c r="N181" s="2">
        <f>IFERROR(H181/K181,0)</f>
        <v/>
      </c>
      <c r="O181" s="2">
        <f>IF(M181="NÃO","EXCLUÍDO",IF(N181&lt;Premissas!$B$8,"&lt; 1,00",IF(N181&lt;Premissas!$B$9,"1,00 – 1,19",IF(N181&lt;Premissas!$B$10,"1,20 – 1,39",IF(N181&lt;Premissas!$B$11,"1,40 – 1,59",IF(N181&lt;Premissas!$B$12,"1,60 – 1,99","≥ 2,00"))))))</f>
        <v/>
      </c>
      <c r="P181" s="5">
        <f>IF(OR(M181="NÃO",N181&lt;Premissas!$B$8),Premissas!$B$13,IF(N181&lt;Premissas!$B$9,Premissas!$B$14,IF(N181&lt;Premissas!$B$10,Premissas!$B$15,IF(N181&lt;Premissas!$B$11,Premissas!$B$16,IF(N181&lt;Premissas!$B$12,Premissas!$B$17,Premissas!$B$18)))))</f>
        <v/>
      </c>
      <c r="Q181" s="5">
        <f>IFERROR(P181/Premissas!$B$4,0)</f>
        <v/>
      </c>
    </row>
    <row r="182">
      <c r="A182" s="2" t="n">
        <v>7</v>
      </c>
      <c r="B182" s="2" t="n">
        <v>409</v>
      </c>
      <c r="C182" s="2" t="inlineStr">
        <is>
          <t>PUXADA RECEB</t>
        </is>
      </c>
      <c r="D182" s="2" t="n">
        <v>5457360</v>
      </c>
      <c r="E182" s="2" t="inlineStr">
        <is>
          <t>Leonardo De Souza Lima</t>
        </is>
      </c>
      <c r="F182" s="2" t="n">
        <v>208</v>
      </c>
      <c r="G182" s="2" t="n">
        <v>6.54</v>
      </c>
      <c r="H182" s="2" t="n">
        <v>32</v>
      </c>
      <c r="I182" s="2" t="n">
        <v>22</v>
      </c>
      <c r="J182" s="2" t="inlineStr">
        <is>
          <t>GPA</t>
        </is>
      </c>
      <c r="K182" s="2">
        <f>IF(I182&lt;&gt;"",I182,IFERROR(INDEX(Base!$I:$I,MATCH(1,(Base!$C:$C=C182)*(Base!$I:$I&lt;&gt;""),0)),0))</f>
        <v/>
      </c>
      <c r="L182" s="2">
        <f>IF(AND(I182="",K182&gt;0),"SIM","NÃO")</f>
        <v/>
      </c>
      <c r="M182" s="2">
        <f>IF(ISNUMBER(SEARCH("SEPARA",UPPER(C182))),"NÃO","SIM")</f>
        <v/>
      </c>
      <c r="N182" s="2">
        <f>IFERROR(H182/K182,0)</f>
        <v/>
      </c>
      <c r="O182" s="2">
        <f>IF(M182="NÃO","EXCLUÍDO",IF(N182&lt;Premissas!$B$8,"&lt; 1,00",IF(N182&lt;Premissas!$B$9,"1,00 – 1,19",IF(N182&lt;Premissas!$B$10,"1,20 – 1,39",IF(N182&lt;Premissas!$B$11,"1,40 – 1,59",IF(N182&lt;Premissas!$B$12,"1,60 – 1,99","≥ 2,00"))))))</f>
        <v/>
      </c>
      <c r="P182" s="5">
        <f>IF(OR(M182="NÃO",N182&lt;Premissas!$B$8),Premissas!$B$13,IF(N182&lt;Premissas!$B$9,Premissas!$B$14,IF(N182&lt;Premissas!$B$10,Premissas!$B$15,IF(N182&lt;Premissas!$B$11,Premissas!$B$16,IF(N182&lt;Premissas!$B$12,Premissas!$B$17,Premissas!$B$18)))))</f>
        <v/>
      </c>
      <c r="Q182" s="5">
        <f>IFERROR(P182/Premissas!$B$4,0)</f>
        <v/>
      </c>
    </row>
    <row r="183">
      <c r="A183" s="2" t="n">
        <v>7</v>
      </c>
      <c r="B183" s="2" t="n">
        <v>409</v>
      </c>
      <c r="C183" s="2" t="inlineStr">
        <is>
          <t>SEPARACAO</t>
        </is>
      </c>
      <c r="D183" s="2" t="n">
        <v>5457360</v>
      </c>
      <c r="E183" s="2" t="inlineStr">
        <is>
          <t>Leonardo De Souza Lima</t>
        </is>
      </c>
      <c r="F183" s="2" t="n">
        <v>9742</v>
      </c>
      <c r="G183" s="2" t="n">
        <v>112.69</v>
      </c>
      <c r="H183" s="2" t="n">
        <v>86</v>
      </c>
      <c r="I183" s="2" t="n">
        <v>105</v>
      </c>
      <c r="J183" s="2" t="inlineStr">
        <is>
          <t>GPA</t>
        </is>
      </c>
      <c r="K183" s="2">
        <f>IF(I183&lt;&gt;"",I183,IFERROR(INDEX(Base!$I:$I,MATCH(1,(Base!$C:$C=C183)*(Base!$I:$I&lt;&gt;""),0)),0))</f>
        <v/>
      </c>
      <c r="L183" s="2">
        <f>IF(AND(I183="",K183&gt;0),"SIM","NÃO")</f>
        <v/>
      </c>
      <c r="M183" s="2">
        <f>IF(ISNUMBER(SEARCH("SEPARA",UPPER(C183))),"NÃO","SIM")</f>
        <v/>
      </c>
      <c r="N183" s="2">
        <f>IFERROR(H183/K183,0)</f>
        <v/>
      </c>
      <c r="O183" s="2">
        <f>IF(M183="NÃO","EXCLUÍDO",IF(N183&lt;Premissas!$B$8,"&lt; 1,00",IF(N183&lt;Premissas!$B$9,"1,00 – 1,19",IF(N183&lt;Premissas!$B$10,"1,20 – 1,39",IF(N183&lt;Premissas!$B$11,"1,40 – 1,59",IF(N183&lt;Premissas!$B$12,"1,60 – 1,99","≥ 2,00"))))))</f>
        <v/>
      </c>
      <c r="P183" s="5">
        <f>IF(OR(M183="NÃO",N183&lt;Premissas!$B$8),Premissas!$B$13,IF(N183&lt;Premissas!$B$9,Premissas!$B$14,IF(N183&lt;Premissas!$B$10,Premissas!$B$15,IF(N183&lt;Premissas!$B$11,Premissas!$B$16,IF(N183&lt;Premissas!$B$12,Premissas!$B$17,Premissas!$B$18)))))</f>
        <v/>
      </c>
      <c r="Q183" s="5">
        <f>IFERROR(P183/Premissas!$B$4,0)</f>
        <v/>
      </c>
    </row>
    <row r="184">
      <c r="A184" s="2" t="n">
        <v>7</v>
      </c>
      <c r="B184" s="2" t="n">
        <v>409</v>
      </c>
      <c r="C184" s="2" t="inlineStr">
        <is>
          <t>SEPARACAO</t>
        </is>
      </c>
      <c r="D184" s="2" t="n">
        <v>5457475</v>
      </c>
      <c r="E184" s="2" t="inlineStr">
        <is>
          <t>Renand Voltaire</t>
        </is>
      </c>
      <c r="F184" s="2" t="n">
        <v>9596</v>
      </c>
      <c r="G184" s="2" t="n">
        <v>126.97</v>
      </c>
      <c r="H184" s="2" t="n">
        <v>76</v>
      </c>
      <c r="I184" s="2" t="n">
        <v>105</v>
      </c>
      <c r="J184" s="2" t="inlineStr">
        <is>
          <t>GPA</t>
        </is>
      </c>
      <c r="K184" s="2">
        <f>IF(I184&lt;&gt;"",I184,IFERROR(INDEX(Base!$I:$I,MATCH(1,(Base!$C:$C=C184)*(Base!$I:$I&lt;&gt;""),0)),0))</f>
        <v/>
      </c>
      <c r="L184" s="2">
        <f>IF(AND(I184="",K184&gt;0),"SIM","NÃO")</f>
        <v/>
      </c>
      <c r="M184" s="2">
        <f>IF(ISNUMBER(SEARCH("SEPARA",UPPER(C184))),"NÃO","SIM")</f>
        <v/>
      </c>
      <c r="N184" s="2">
        <f>IFERROR(H184/K184,0)</f>
        <v/>
      </c>
      <c r="O184" s="2">
        <f>IF(M184="NÃO","EXCLUÍDO",IF(N184&lt;Premissas!$B$8,"&lt; 1,00",IF(N184&lt;Premissas!$B$9,"1,00 – 1,19",IF(N184&lt;Premissas!$B$10,"1,20 – 1,39",IF(N184&lt;Premissas!$B$11,"1,40 – 1,59",IF(N184&lt;Premissas!$B$12,"1,60 – 1,99","≥ 2,00"))))))</f>
        <v/>
      </c>
      <c r="P184" s="5">
        <f>IF(OR(M184="NÃO",N184&lt;Premissas!$B$8),Premissas!$B$13,IF(N184&lt;Premissas!$B$9,Premissas!$B$14,IF(N184&lt;Premissas!$B$10,Premissas!$B$15,IF(N184&lt;Premissas!$B$11,Premissas!$B$16,IF(N184&lt;Premissas!$B$12,Premissas!$B$17,Premissas!$B$18)))))</f>
        <v/>
      </c>
      <c r="Q184" s="5">
        <f>IFERROR(P184/Premissas!$B$4,0)</f>
        <v/>
      </c>
    </row>
    <row r="185">
      <c r="A185" s="2" t="n">
        <v>7</v>
      </c>
      <c r="B185" s="2" t="n">
        <v>409</v>
      </c>
      <c r="C185" s="2" t="inlineStr">
        <is>
          <t>PUXADA RECEB</t>
        </is>
      </c>
      <c r="D185" s="2" t="n">
        <v>5457513</v>
      </c>
      <c r="E185" s="2" t="inlineStr">
        <is>
          <t>Fabio De Oliveira Da Silva</t>
        </is>
      </c>
      <c r="F185" s="2" t="n">
        <v>80</v>
      </c>
      <c r="G185" s="2" t="n">
        <v>3.07</v>
      </c>
      <c r="H185" s="2" t="n">
        <v>26</v>
      </c>
      <c r="I185" s="2" t="n">
        <v>22</v>
      </c>
      <c r="J185" s="2" t="inlineStr">
        <is>
          <t>GPA</t>
        </is>
      </c>
      <c r="K185" s="2">
        <f>IF(I185&lt;&gt;"",I185,IFERROR(INDEX(Base!$I:$I,MATCH(1,(Base!$C:$C=C185)*(Base!$I:$I&lt;&gt;""),0)),0))</f>
        <v/>
      </c>
      <c r="L185" s="2">
        <f>IF(AND(I185="",K185&gt;0),"SIM","NÃO")</f>
        <v/>
      </c>
      <c r="M185" s="2">
        <f>IF(ISNUMBER(SEARCH("SEPARA",UPPER(C185))),"NÃO","SIM")</f>
        <v/>
      </c>
      <c r="N185" s="2">
        <f>IFERROR(H185/K185,0)</f>
        <v/>
      </c>
      <c r="O185" s="2">
        <f>IF(M185="NÃO","EXCLUÍDO",IF(N185&lt;Premissas!$B$8,"&lt; 1,00",IF(N185&lt;Premissas!$B$9,"1,00 – 1,19",IF(N185&lt;Premissas!$B$10,"1,20 – 1,39",IF(N185&lt;Premissas!$B$11,"1,40 – 1,59",IF(N185&lt;Premissas!$B$12,"1,60 – 1,99","≥ 2,00"))))))</f>
        <v/>
      </c>
      <c r="P185" s="5">
        <f>IF(OR(M185="NÃO",N185&lt;Premissas!$B$8),Premissas!$B$13,IF(N185&lt;Premissas!$B$9,Premissas!$B$14,IF(N185&lt;Premissas!$B$10,Premissas!$B$15,IF(N185&lt;Premissas!$B$11,Premissas!$B$16,IF(N185&lt;Premissas!$B$12,Premissas!$B$17,Premissas!$B$18)))))</f>
        <v/>
      </c>
      <c r="Q185" s="5">
        <f>IFERROR(P185/Premissas!$B$4,0)</f>
        <v/>
      </c>
    </row>
    <row r="186">
      <c r="A186" s="2" t="n">
        <v>7</v>
      </c>
      <c r="B186" s="2" t="n">
        <v>409</v>
      </c>
      <c r="C186" s="2" t="inlineStr">
        <is>
          <t>RECEBIMENTO</t>
        </is>
      </c>
      <c r="D186" s="2" t="n">
        <v>5457513</v>
      </c>
      <c r="E186" s="2" t="inlineStr">
        <is>
          <t>Fabio De Oliveira Da Silva</t>
        </is>
      </c>
      <c r="F186" s="2" t="n">
        <v>47</v>
      </c>
      <c r="G186" s="2" t="n">
        <v>0.36</v>
      </c>
      <c r="H186" s="2" t="n">
        <v>131</v>
      </c>
      <c r="I186" s="2" t="n">
        <v>25</v>
      </c>
      <c r="J186" s="2" t="inlineStr">
        <is>
          <t>GPA</t>
        </is>
      </c>
      <c r="K186" s="2">
        <f>IF(I186&lt;&gt;"",I186,IFERROR(INDEX(Base!$I:$I,MATCH(1,(Base!$C:$C=C186)*(Base!$I:$I&lt;&gt;""),0)),0))</f>
        <v/>
      </c>
      <c r="L186" s="2">
        <f>IF(AND(I186="",K186&gt;0),"SIM","NÃO")</f>
        <v/>
      </c>
      <c r="M186" s="2">
        <f>IF(ISNUMBER(SEARCH("SEPARA",UPPER(C186))),"NÃO","SIM")</f>
        <v/>
      </c>
      <c r="N186" s="2">
        <f>IFERROR(H186/K186,0)</f>
        <v/>
      </c>
      <c r="O186" s="2">
        <f>IF(M186="NÃO","EXCLUÍDO",IF(N186&lt;Premissas!$B$8,"&lt; 1,00",IF(N186&lt;Premissas!$B$9,"1,00 – 1,19",IF(N186&lt;Premissas!$B$10,"1,20 – 1,39",IF(N186&lt;Premissas!$B$11,"1,40 – 1,59",IF(N186&lt;Premissas!$B$12,"1,60 – 1,99","≥ 2,00"))))))</f>
        <v/>
      </c>
      <c r="P186" s="5">
        <f>IF(OR(M186="NÃO",N186&lt;Premissas!$B$8),Premissas!$B$13,IF(N186&lt;Premissas!$B$9,Premissas!$B$14,IF(N186&lt;Premissas!$B$10,Premissas!$B$15,IF(N186&lt;Premissas!$B$11,Premissas!$B$16,IF(N186&lt;Premissas!$B$12,Premissas!$B$17,Premissas!$B$18)))))</f>
        <v/>
      </c>
      <c r="Q186" s="5">
        <f>IFERROR(P186/Premissas!$B$4,0)</f>
        <v/>
      </c>
    </row>
    <row r="187">
      <c r="A187" s="2" t="n">
        <v>7</v>
      </c>
      <c r="B187" s="2" t="n">
        <v>409</v>
      </c>
      <c r="C187" s="2" t="inlineStr">
        <is>
          <t>SEPARACAO</t>
        </is>
      </c>
      <c r="D187" s="2" t="n">
        <v>5457513</v>
      </c>
      <c r="E187" s="2" t="inlineStr">
        <is>
          <t>Fabio De Oliveira Da Silva</t>
        </is>
      </c>
      <c r="F187" s="2" t="n">
        <v>982</v>
      </c>
      <c r="G187" s="2" t="n">
        <v>12.28</v>
      </c>
      <c r="H187" s="2" t="n">
        <v>80</v>
      </c>
      <c r="I187" s="2" t="n">
        <v>105</v>
      </c>
      <c r="J187" s="2" t="inlineStr">
        <is>
          <t>GPA</t>
        </is>
      </c>
      <c r="K187" s="2">
        <f>IF(I187&lt;&gt;"",I187,IFERROR(INDEX(Base!$I:$I,MATCH(1,(Base!$C:$C=C187)*(Base!$I:$I&lt;&gt;""),0)),0))</f>
        <v/>
      </c>
      <c r="L187" s="2">
        <f>IF(AND(I187="",K187&gt;0),"SIM","NÃO")</f>
        <v/>
      </c>
      <c r="M187" s="2">
        <f>IF(ISNUMBER(SEARCH("SEPARA",UPPER(C187))),"NÃO","SIM")</f>
        <v/>
      </c>
      <c r="N187" s="2">
        <f>IFERROR(H187/K187,0)</f>
        <v/>
      </c>
      <c r="O187" s="2">
        <f>IF(M187="NÃO","EXCLUÍDO",IF(N187&lt;Premissas!$B$8,"&lt; 1,00",IF(N187&lt;Premissas!$B$9,"1,00 – 1,19",IF(N187&lt;Premissas!$B$10,"1,20 – 1,39",IF(N187&lt;Premissas!$B$11,"1,40 – 1,59",IF(N187&lt;Premissas!$B$12,"1,60 – 1,99","≥ 2,00"))))))</f>
        <v/>
      </c>
      <c r="P187" s="5">
        <f>IF(OR(M187="NÃO",N187&lt;Premissas!$B$8),Premissas!$B$13,IF(N187&lt;Premissas!$B$9,Premissas!$B$14,IF(N187&lt;Premissas!$B$10,Premissas!$B$15,IF(N187&lt;Premissas!$B$11,Premissas!$B$16,IF(N187&lt;Premissas!$B$12,Premissas!$B$17,Premissas!$B$18)))))</f>
        <v/>
      </c>
      <c r="Q187" s="5">
        <f>IFERROR(P187/Premissas!$B$4,0)</f>
        <v/>
      </c>
    </row>
    <row r="188">
      <c r="A188" s="2" t="n">
        <v>7</v>
      </c>
      <c r="B188" s="2" t="n">
        <v>409</v>
      </c>
      <c r="C188" s="2" t="inlineStr">
        <is>
          <t>PUXADA RECEB</t>
        </is>
      </c>
      <c r="D188" s="2" t="n">
        <v>5457734</v>
      </c>
      <c r="E188" s="2" t="inlineStr">
        <is>
          <t>Luciano Mello Ramos</t>
        </is>
      </c>
      <c r="F188" s="2" t="n">
        <v>25</v>
      </c>
      <c r="G188" s="2" t="n">
        <v>0.46</v>
      </c>
      <c r="H188" s="2" t="n">
        <v>54</v>
      </c>
      <c r="I188" s="2" t="n">
        <v>22</v>
      </c>
      <c r="J188" s="2" t="inlineStr">
        <is>
          <t>GPA</t>
        </is>
      </c>
      <c r="K188" s="2">
        <f>IF(I188&lt;&gt;"",I188,IFERROR(INDEX(Base!$I:$I,MATCH(1,(Base!$C:$C=C188)*(Base!$I:$I&lt;&gt;""),0)),0))</f>
        <v/>
      </c>
      <c r="L188" s="2">
        <f>IF(AND(I188="",K188&gt;0),"SIM","NÃO")</f>
        <v/>
      </c>
      <c r="M188" s="2">
        <f>IF(ISNUMBER(SEARCH("SEPARA",UPPER(C188))),"NÃO","SIM")</f>
        <v/>
      </c>
      <c r="N188" s="2">
        <f>IFERROR(H188/K188,0)</f>
        <v/>
      </c>
      <c r="O188" s="2">
        <f>IF(M188="NÃO","EXCLUÍDO",IF(N188&lt;Premissas!$B$8,"&lt; 1,00",IF(N188&lt;Premissas!$B$9,"1,00 – 1,19",IF(N188&lt;Premissas!$B$10,"1,20 – 1,39",IF(N188&lt;Premissas!$B$11,"1,40 – 1,59",IF(N188&lt;Premissas!$B$12,"1,60 – 1,99","≥ 2,00"))))))</f>
        <v/>
      </c>
      <c r="P188" s="5">
        <f>IF(OR(M188="NÃO",N188&lt;Premissas!$B$8),Premissas!$B$13,IF(N188&lt;Premissas!$B$9,Premissas!$B$14,IF(N188&lt;Premissas!$B$10,Premissas!$B$15,IF(N188&lt;Premissas!$B$11,Premissas!$B$16,IF(N188&lt;Premissas!$B$12,Premissas!$B$17,Premissas!$B$18)))))</f>
        <v/>
      </c>
      <c r="Q188" s="5">
        <f>IFERROR(P188/Premissas!$B$4,0)</f>
        <v/>
      </c>
    </row>
    <row r="189">
      <c r="A189" s="2" t="n">
        <v>7</v>
      </c>
      <c r="B189" s="2" t="n">
        <v>409</v>
      </c>
      <c r="C189" s="2" t="inlineStr">
        <is>
          <t>SEPARACAO</t>
        </is>
      </c>
      <c r="D189" s="2" t="n">
        <v>5457734</v>
      </c>
      <c r="E189" s="2" t="inlineStr">
        <is>
          <t>Luciano Mello Ramos</t>
        </is>
      </c>
      <c r="F189" s="2" t="n">
        <v>547</v>
      </c>
      <c r="G189" s="2" t="n">
        <v>8.9</v>
      </c>
      <c r="H189" s="2" t="n">
        <v>61</v>
      </c>
      <c r="I189" s="2" t="n">
        <v>105</v>
      </c>
      <c r="J189" s="2" t="inlineStr">
        <is>
          <t>GPA</t>
        </is>
      </c>
      <c r="K189" s="2">
        <f>IF(I189&lt;&gt;"",I189,IFERROR(INDEX(Base!$I:$I,MATCH(1,(Base!$C:$C=C189)*(Base!$I:$I&lt;&gt;""),0)),0))</f>
        <v/>
      </c>
      <c r="L189" s="2">
        <f>IF(AND(I189="",K189&gt;0),"SIM","NÃO")</f>
        <v/>
      </c>
      <c r="M189" s="2">
        <f>IF(ISNUMBER(SEARCH("SEPARA",UPPER(C189))),"NÃO","SIM")</f>
        <v/>
      </c>
      <c r="N189" s="2">
        <f>IFERROR(H189/K189,0)</f>
        <v/>
      </c>
      <c r="O189" s="2">
        <f>IF(M189="NÃO","EXCLUÍDO",IF(N189&lt;Premissas!$B$8,"&lt; 1,00",IF(N189&lt;Premissas!$B$9,"1,00 – 1,19",IF(N189&lt;Premissas!$B$10,"1,20 – 1,39",IF(N189&lt;Premissas!$B$11,"1,40 – 1,59",IF(N189&lt;Premissas!$B$12,"1,60 – 1,99","≥ 2,00"))))))</f>
        <v/>
      </c>
      <c r="P189" s="5">
        <f>IF(OR(M189="NÃO",N189&lt;Premissas!$B$8),Premissas!$B$13,IF(N189&lt;Premissas!$B$9,Premissas!$B$14,IF(N189&lt;Premissas!$B$10,Premissas!$B$15,IF(N189&lt;Premissas!$B$11,Premissas!$B$16,IF(N189&lt;Premissas!$B$12,Premissas!$B$17,Premissas!$B$18)))))</f>
        <v/>
      </c>
      <c r="Q189" s="5">
        <f>IFERROR(P189/Premissas!$B$4,0)</f>
        <v/>
      </c>
    </row>
    <row r="190">
      <c r="A190" s="2" t="n">
        <v>7</v>
      </c>
      <c r="B190" s="2" t="n">
        <v>409</v>
      </c>
      <c r="C190" s="2" t="inlineStr">
        <is>
          <t>PUXADA RECEB</t>
        </is>
      </c>
      <c r="D190" s="2" t="n">
        <v>5458498</v>
      </c>
      <c r="E190" s="2" t="inlineStr">
        <is>
          <t>Wanderlei Da Silva Castro</t>
        </is>
      </c>
      <c r="F190" s="2" t="n">
        <v>20</v>
      </c>
      <c r="G190" s="2" t="n">
        <v>0.57</v>
      </c>
      <c r="H190" s="2" t="n">
        <v>35</v>
      </c>
      <c r="I190" s="2" t="n">
        <v>22</v>
      </c>
      <c r="J190" s="2" t="inlineStr">
        <is>
          <t>GPA</t>
        </is>
      </c>
      <c r="K190" s="2">
        <f>IF(I190&lt;&gt;"",I190,IFERROR(INDEX(Base!$I:$I,MATCH(1,(Base!$C:$C=C190)*(Base!$I:$I&lt;&gt;""),0)),0))</f>
        <v/>
      </c>
      <c r="L190" s="2">
        <f>IF(AND(I190="",K190&gt;0),"SIM","NÃO")</f>
        <v/>
      </c>
      <c r="M190" s="2">
        <f>IF(ISNUMBER(SEARCH("SEPARA",UPPER(C190))),"NÃO","SIM")</f>
        <v/>
      </c>
      <c r="N190" s="2">
        <f>IFERROR(H190/K190,0)</f>
        <v/>
      </c>
      <c r="O190" s="2">
        <f>IF(M190="NÃO","EXCLUÍDO",IF(N190&lt;Premissas!$B$8,"&lt; 1,00",IF(N190&lt;Premissas!$B$9,"1,00 – 1,19",IF(N190&lt;Premissas!$B$10,"1,20 – 1,39",IF(N190&lt;Premissas!$B$11,"1,40 – 1,59",IF(N190&lt;Premissas!$B$12,"1,60 – 1,99","≥ 2,00"))))))</f>
        <v/>
      </c>
      <c r="P190" s="5">
        <f>IF(OR(M190="NÃO",N190&lt;Premissas!$B$8),Premissas!$B$13,IF(N190&lt;Premissas!$B$9,Premissas!$B$14,IF(N190&lt;Premissas!$B$10,Premissas!$B$15,IF(N190&lt;Premissas!$B$11,Premissas!$B$16,IF(N190&lt;Premissas!$B$12,Premissas!$B$17,Premissas!$B$18)))))</f>
        <v/>
      </c>
      <c r="Q190" s="5">
        <f>IFERROR(P190/Premissas!$B$4,0)</f>
        <v/>
      </c>
    </row>
    <row r="191">
      <c r="A191" s="2" t="n">
        <v>7</v>
      </c>
      <c r="B191" s="2" t="n">
        <v>409</v>
      </c>
      <c r="C191" s="2" t="inlineStr">
        <is>
          <t>SEPARACAO</t>
        </is>
      </c>
      <c r="D191" s="2" t="n">
        <v>5458498</v>
      </c>
      <c r="E191" s="2" t="inlineStr">
        <is>
          <t>Wanderlei Da Silva Castro</t>
        </is>
      </c>
      <c r="F191" s="2" t="n">
        <v>335</v>
      </c>
      <c r="G191" s="2" t="n">
        <v>6.21</v>
      </c>
      <c r="H191" s="2" t="n">
        <v>54</v>
      </c>
      <c r="I191" s="2" t="n">
        <v>105</v>
      </c>
      <c r="J191" s="2" t="inlineStr">
        <is>
          <t>GPA</t>
        </is>
      </c>
      <c r="K191" s="2">
        <f>IF(I191&lt;&gt;"",I191,IFERROR(INDEX(Base!$I:$I,MATCH(1,(Base!$C:$C=C191)*(Base!$I:$I&lt;&gt;""),0)),0))</f>
        <v/>
      </c>
      <c r="L191" s="2">
        <f>IF(AND(I191="",K191&gt;0),"SIM","NÃO")</f>
        <v/>
      </c>
      <c r="M191" s="2">
        <f>IF(ISNUMBER(SEARCH("SEPARA",UPPER(C191))),"NÃO","SIM")</f>
        <v/>
      </c>
      <c r="N191" s="2">
        <f>IFERROR(H191/K191,0)</f>
        <v/>
      </c>
      <c r="O191" s="2">
        <f>IF(M191="NÃO","EXCLUÍDO",IF(N191&lt;Premissas!$B$8,"&lt; 1,00",IF(N191&lt;Premissas!$B$9,"1,00 – 1,19",IF(N191&lt;Premissas!$B$10,"1,20 – 1,39",IF(N191&lt;Premissas!$B$11,"1,40 – 1,59",IF(N191&lt;Premissas!$B$12,"1,60 – 1,99","≥ 2,00"))))))</f>
        <v/>
      </c>
      <c r="P191" s="5">
        <f>IF(OR(M191="NÃO",N191&lt;Premissas!$B$8),Premissas!$B$13,IF(N191&lt;Premissas!$B$9,Premissas!$B$14,IF(N191&lt;Premissas!$B$10,Premissas!$B$15,IF(N191&lt;Premissas!$B$11,Premissas!$B$16,IF(N191&lt;Premissas!$B$12,Premissas!$B$17,Premissas!$B$18)))))</f>
        <v/>
      </c>
      <c r="Q191" s="5">
        <f>IFERROR(P191/Premissas!$B$4,0)</f>
        <v/>
      </c>
    </row>
    <row r="192">
      <c r="A192" s="2" t="n">
        <v>7</v>
      </c>
      <c r="B192" s="2" t="n">
        <v>409</v>
      </c>
      <c r="C192" s="2" t="inlineStr">
        <is>
          <t>PUXADA RECEB</t>
        </is>
      </c>
      <c r="D192" s="2" t="n">
        <v>5461626</v>
      </c>
      <c r="E192" s="2" t="inlineStr">
        <is>
          <t>Denis Da Cruz Batista</t>
        </is>
      </c>
      <c r="F192" s="2" t="n">
        <v>503</v>
      </c>
      <c r="G192" s="2" t="n">
        <v>17.8</v>
      </c>
      <c r="H192" s="2" t="n">
        <v>28</v>
      </c>
      <c r="I192" s="2" t="n">
        <v>22</v>
      </c>
      <c r="J192" s="2" t="inlineStr">
        <is>
          <t>GPA</t>
        </is>
      </c>
      <c r="K192" s="2">
        <f>IF(I192&lt;&gt;"",I192,IFERROR(INDEX(Base!$I:$I,MATCH(1,(Base!$C:$C=C192)*(Base!$I:$I&lt;&gt;""),0)),0))</f>
        <v/>
      </c>
      <c r="L192" s="2">
        <f>IF(AND(I192="",K192&gt;0),"SIM","NÃO")</f>
        <v/>
      </c>
      <c r="M192" s="2">
        <f>IF(ISNUMBER(SEARCH("SEPARA",UPPER(C192))),"NÃO","SIM")</f>
        <v/>
      </c>
      <c r="N192" s="2">
        <f>IFERROR(H192/K192,0)</f>
        <v/>
      </c>
      <c r="O192" s="2">
        <f>IF(M192="NÃO","EXCLUÍDO",IF(N192&lt;Premissas!$B$8,"&lt; 1,00",IF(N192&lt;Premissas!$B$9,"1,00 – 1,19",IF(N192&lt;Premissas!$B$10,"1,20 – 1,39",IF(N192&lt;Premissas!$B$11,"1,40 – 1,59",IF(N192&lt;Premissas!$B$12,"1,60 – 1,99","≥ 2,00"))))))</f>
        <v/>
      </c>
      <c r="P192" s="5">
        <f>IF(OR(M192="NÃO",N192&lt;Premissas!$B$8),Premissas!$B$13,IF(N192&lt;Premissas!$B$9,Premissas!$B$14,IF(N192&lt;Premissas!$B$10,Premissas!$B$15,IF(N192&lt;Premissas!$B$11,Premissas!$B$16,IF(N192&lt;Premissas!$B$12,Premissas!$B$17,Premissas!$B$18)))))</f>
        <v/>
      </c>
      <c r="Q192" s="5">
        <f>IFERROR(P192/Premissas!$B$4,0)</f>
        <v/>
      </c>
    </row>
    <row r="193">
      <c r="A193" s="2" t="n">
        <v>7</v>
      </c>
      <c r="B193" s="2" t="n">
        <v>409</v>
      </c>
      <c r="C193" s="2" t="inlineStr">
        <is>
          <t>SEPARACAO</t>
        </is>
      </c>
      <c r="D193" s="2" t="n">
        <v>5461626</v>
      </c>
      <c r="E193" s="2" t="inlineStr">
        <is>
          <t>Denis Da Cruz Batista</t>
        </is>
      </c>
      <c r="F193" s="2" t="n">
        <v>1456</v>
      </c>
      <c r="G193" s="2" t="n">
        <v>19.07</v>
      </c>
      <c r="H193" s="2" t="n">
        <v>76</v>
      </c>
      <c r="I193" s="2" t="n">
        <v>105</v>
      </c>
      <c r="J193" s="2" t="inlineStr">
        <is>
          <t>GPA</t>
        </is>
      </c>
      <c r="K193" s="2">
        <f>IF(I193&lt;&gt;"",I193,IFERROR(INDEX(Base!$I:$I,MATCH(1,(Base!$C:$C=C193)*(Base!$I:$I&lt;&gt;""),0)),0))</f>
        <v/>
      </c>
      <c r="L193" s="2">
        <f>IF(AND(I193="",K193&gt;0),"SIM","NÃO")</f>
        <v/>
      </c>
      <c r="M193" s="2">
        <f>IF(ISNUMBER(SEARCH("SEPARA",UPPER(C193))),"NÃO","SIM")</f>
        <v/>
      </c>
      <c r="N193" s="2">
        <f>IFERROR(H193/K193,0)</f>
        <v/>
      </c>
      <c r="O193" s="2">
        <f>IF(M193="NÃO","EXCLUÍDO",IF(N193&lt;Premissas!$B$8,"&lt; 1,00",IF(N193&lt;Premissas!$B$9,"1,00 – 1,19",IF(N193&lt;Premissas!$B$10,"1,20 – 1,39",IF(N193&lt;Premissas!$B$11,"1,40 – 1,59",IF(N193&lt;Premissas!$B$12,"1,60 – 1,99","≥ 2,00"))))))</f>
        <v/>
      </c>
      <c r="P193" s="5">
        <f>IF(OR(M193="NÃO",N193&lt;Premissas!$B$8),Premissas!$B$13,IF(N193&lt;Premissas!$B$9,Premissas!$B$14,IF(N193&lt;Premissas!$B$10,Premissas!$B$15,IF(N193&lt;Premissas!$B$11,Premissas!$B$16,IF(N193&lt;Premissas!$B$12,Premissas!$B$17,Premissas!$B$18)))))</f>
        <v/>
      </c>
      <c r="Q193" s="5">
        <f>IFERROR(P193/Premissas!$B$4,0)</f>
        <v/>
      </c>
    </row>
    <row r="194">
      <c r="A194" s="2" t="n">
        <v>7</v>
      </c>
      <c r="B194" s="2" t="n">
        <v>409</v>
      </c>
      <c r="C194" s="2" t="inlineStr">
        <is>
          <t>PUXADA RECEB</t>
        </is>
      </c>
      <c r="D194" s="2" t="n">
        <v>5461685</v>
      </c>
      <c r="E194" s="2" t="inlineStr">
        <is>
          <t>Joao Vitor De Souza Orlando</t>
        </is>
      </c>
      <c r="F194" s="2" t="n">
        <v>9</v>
      </c>
      <c r="G194" s="2" t="n">
        <v>0.65</v>
      </c>
      <c r="H194" s="2" t="n">
        <v>14</v>
      </c>
      <c r="I194" s="2" t="n">
        <v>22</v>
      </c>
      <c r="J194" s="2" t="inlineStr">
        <is>
          <t>GPA</t>
        </is>
      </c>
      <c r="K194" s="2">
        <f>IF(I194&lt;&gt;"",I194,IFERROR(INDEX(Base!$I:$I,MATCH(1,(Base!$C:$C=C194)*(Base!$I:$I&lt;&gt;""),0)),0))</f>
        <v/>
      </c>
      <c r="L194" s="2">
        <f>IF(AND(I194="",K194&gt;0),"SIM","NÃO")</f>
        <v/>
      </c>
      <c r="M194" s="2">
        <f>IF(ISNUMBER(SEARCH("SEPARA",UPPER(C194))),"NÃO","SIM")</f>
        <v/>
      </c>
      <c r="N194" s="2">
        <f>IFERROR(H194/K194,0)</f>
        <v/>
      </c>
      <c r="O194" s="2">
        <f>IF(M194="NÃO","EXCLUÍDO",IF(N194&lt;Premissas!$B$8,"&lt; 1,00",IF(N194&lt;Premissas!$B$9,"1,00 – 1,19",IF(N194&lt;Premissas!$B$10,"1,20 – 1,39",IF(N194&lt;Premissas!$B$11,"1,40 – 1,59",IF(N194&lt;Premissas!$B$12,"1,60 – 1,99","≥ 2,00"))))))</f>
        <v/>
      </c>
      <c r="P194" s="5">
        <f>IF(OR(M194="NÃO",N194&lt;Premissas!$B$8),Premissas!$B$13,IF(N194&lt;Premissas!$B$9,Premissas!$B$14,IF(N194&lt;Premissas!$B$10,Premissas!$B$15,IF(N194&lt;Premissas!$B$11,Premissas!$B$16,IF(N194&lt;Premissas!$B$12,Premissas!$B$17,Premissas!$B$18)))))</f>
        <v/>
      </c>
      <c r="Q194" s="5">
        <f>IFERROR(P194/Premissas!$B$4,0)</f>
        <v/>
      </c>
    </row>
    <row r="195">
      <c r="A195" s="2" t="n">
        <v>7</v>
      </c>
      <c r="B195" s="2" t="n">
        <v>409</v>
      </c>
      <c r="C195" s="2" t="inlineStr">
        <is>
          <t>SEPARACAO</t>
        </is>
      </c>
      <c r="D195" s="2" t="n">
        <v>5461685</v>
      </c>
      <c r="E195" s="2" t="inlineStr">
        <is>
          <t>Joao Vitor De Souza Orlando</t>
        </is>
      </c>
      <c r="F195" s="2" t="n">
        <v>3755</v>
      </c>
      <c r="G195" s="2" t="n">
        <v>41.29</v>
      </c>
      <c r="H195" s="2" t="n">
        <v>91</v>
      </c>
      <c r="I195" s="2" t="n">
        <v>105</v>
      </c>
      <c r="J195" s="2" t="inlineStr">
        <is>
          <t>GPA</t>
        </is>
      </c>
      <c r="K195" s="2">
        <f>IF(I195&lt;&gt;"",I195,IFERROR(INDEX(Base!$I:$I,MATCH(1,(Base!$C:$C=C195)*(Base!$I:$I&lt;&gt;""),0)),0))</f>
        <v/>
      </c>
      <c r="L195" s="2">
        <f>IF(AND(I195="",K195&gt;0),"SIM","NÃO")</f>
        <v/>
      </c>
      <c r="M195" s="2">
        <f>IF(ISNUMBER(SEARCH("SEPARA",UPPER(C195))),"NÃO","SIM")</f>
        <v/>
      </c>
      <c r="N195" s="2">
        <f>IFERROR(H195/K195,0)</f>
        <v/>
      </c>
      <c r="O195" s="2">
        <f>IF(M195="NÃO","EXCLUÍDO",IF(N195&lt;Premissas!$B$8,"&lt; 1,00",IF(N195&lt;Premissas!$B$9,"1,00 – 1,19",IF(N195&lt;Premissas!$B$10,"1,20 – 1,39",IF(N195&lt;Premissas!$B$11,"1,40 – 1,59",IF(N195&lt;Premissas!$B$12,"1,60 – 1,99","≥ 2,00"))))))</f>
        <v/>
      </c>
      <c r="P195" s="5">
        <f>IF(OR(M195="NÃO",N195&lt;Premissas!$B$8),Premissas!$B$13,IF(N195&lt;Premissas!$B$9,Premissas!$B$14,IF(N195&lt;Premissas!$B$10,Premissas!$B$15,IF(N195&lt;Premissas!$B$11,Premissas!$B$16,IF(N195&lt;Premissas!$B$12,Premissas!$B$17,Premissas!$B$18)))))</f>
        <v/>
      </c>
      <c r="Q195" s="5">
        <f>IFERROR(P195/Premissas!$B$4,0)</f>
        <v/>
      </c>
    </row>
    <row r="196">
      <c r="A196" s="2" t="n">
        <v>7</v>
      </c>
      <c r="B196" s="2" t="n">
        <v>409</v>
      </c>
      <c r="C196" s="2" t="inlineStr">
        <is>
          <t>PUXADA RECEB</t>
        </is>
      </c>
      <c r="D196" s="2" t="n">
        <v>5464285</v>
      </c>
      <c r="E196" s="2" t="inlineStr">
        <is>
          <t>Adriano Monteiro Da Silva</t>
        </is>
      </c>
      <c r="F196" s="2" t="n">
        <v>1118</v>
      </c>
      <c r="G196" s="2" t="n">
        <v>34.41</v>
      </c>
      <c r="H196" s="2" t="n">
        <v>32</v>
      </c>
      <c r="I196" s="2" t="n">
        <v>22</v>
      </c>
      <c r="J196" s="2" t="inlineStr">
        <is>
          <t>GPA</t>
        </is>
      </c>
      <c r="K196" s="2">
        <f>IF(I196&lt;&gt;"",I196,IFERROR(INDEX(Base!$I:$I,MATCH(1,(Base!$C:$C=C196)*(Base!$I:$I&lt;&gt;""),0)),0))</f>
        <v/>
      </c>
      <c r="L196" s="2">
        <f>IF(AND(I196="",K196&gt;0),"SIM","NÃO")</f>
        <v/>
      </c>
      <c r="M196" s="2">
        <f>IF(ISNUMBER(SEARCH("SEPARA",UPPER(C196))),"NÃO","SIM")</f>
        <v/>
      </c>
      <c r="N196" s="2">
        <f>IFERROR(H196/K196,0)</f>
        <v/>
      </c>
      <c r="O196" s="2">
        <f>IF(M196="NÃO","EXCLUÍDO",IF(N196&lt;Premissas!$B$8,"&lt; 1,00",IF(N196&lt;Premissas!$B$9,"1,00 – 1,19",IF(N196&lt;Premissas!$B$10,"1,20 – 1,39",IF(N196&lt;Premissas!$B$11,"1,40 – 1,59",IF(N196&lt;Premissas!$B$12,"1,60 – 1,99","≥ 2,00"))))))</f>
        <v/>
      </c>
      <c r="P196" s="5">
        <f>IF(OR(M196="NÃO",N196&lt;Premissas!$B$8),Premissas!$B$13,IF(N196&lt;Premissas!$B$9,Premissas!$B$14,IF(N196&lt;Premissas!$B$10,Premissas!$B$15,IF(N196&lt;Premissas!$B$11,Premissas!$B$16,IF(N196&lt;Premissas!$B$12,Premissas!$B$17,Premissas!$B$18)))))</f>
        <v/>
      </c>
      <c r="Q196" s="5">
        <f>IFERROR(P196/Premissas!$B$4,0)</f>
        <v/>
      </c>
    </row>
    <row r="197">
      <c r="A197" s="2" t="n">
        <v>7</v>
      </c>
      <c r="B197" s="2" t="n">
        <v>409</v>
      </c>
      <c r="C197" s="2" t="inlineStr">
        <is>
          <t>SEPARACAO</t>
        </is>
      </c>
      <c r="D197" s="2" t="n">
        <v>5464285</v>
      </c>
      <c r="E197" s="2" t="inlineStr">
        <is>
          <t>Adriano Monteiro Da Silva</t>
        </is>
      </c>
      <c r="F197" s="2" t="n">
        <v>3860</v>
      </c>
      <c r="G197" s="2" t="n">
        <v>62.85</v>
      </c>
      <c r="H197" s="2" t="n">
        <v>61</v>
      </c>
      <c r="I197" s="2" t="n">
        <v>105</v>
      </c>
      <c r="J197" s="2" t="inlineStr">
        <is>
          <t>GPA</t>
        </is>
      </c>
      <c r="K197" s="2">
        <f>IF(I197&lt;&gt;"",I197,IFERROR(INDEX(Base!$I:$I,MATCH(1,(Base!$C:$C=C197)*(Base!$I:$I&lt;&gt;""),0)),0))</f>
        <v/>
      </c>
      <c r="L197" s="2">
        <f>IF(AND(I197="",K197&gt;0),"SIM","NÃO")</f>
        <v/>
      </c>
      <c r="M197" s="2">
        <f>IF(ISNUMBER(SEARCH("SEPARA",UPPER(C197))),"NÃO","SIM")</f>
        <v/>
      </c>
      <c r="N197" s="2">
        <f>IFERROR(H197/K197,0)</f>
        <v/>
      </c>
      <c r="O197" s="2">
        <f>IF(M197="NÃO","EXCLUÍDO",IF(N197&lt;Premissas!$B$8,"&lt; 1,00",IF(N197&lt;Premissas!$B$9,"1,00 – 1,19",IF(N197&lt;Premissas!$B$10,"1,20 – 1,39",IF(N197&lt;Premissas!$B$11,"1,40 – 1,59",IF(N197&lt;Premissas!$B$12,"1,60 – 1,99","≥ 2,00"))))))</f>
        <v/>
      </c>
      <c r="P197" s="5">
        <f>IF(OR(M197="NÃO",N197&lt;Premissas!$B$8),Premissas!$B$13,IF(N197&lt;Premissas!$B$9,Premissas!$B$14,IF(N197&lt;Premissas!$B$10,Premissas!$B$15,IF(N197&lt;Premissas!$B$11,Premissas!$B$16,IF(N197&lt;Premissas!$B$12,Premissas!$B$17,Premissas!$B$18)))))</f>
        <v/>
      </c>
      <c r="Q197" s="5">
        <f>IFERROR(P197/Premissas!$B$4,0)</f>
        <v/>
      </c>
    </row>
    <row r="198">
      <c r="A198" s="2" t="n">
        <v>7</v>
      </c>
      <c r="B198" s="2" t="n">
        <v>409</v>
      </c>
      <c r="C198" s="2" t="inlineStr">
        <is>
          <t>SEPARACAO</t>
        </is>
      </c>
      <c r="D198" s="2" t="n">
        <v>5467624</v>
      </c>
      <c r="E198" s="2" t="inlineStr">
        <is>
          <t>Yan Pestana Da Silva</t>
        </is>
      </c>
      <c r="F198" s="2" t="n">
        <v>530</v>
      </c>
      <c r="G198" s="2" t="n">
        <v>6.65</v>
      </c>
      <c r="H198" s="2" t="n">
        <v>80</v>
      </c>
      <c r="I198" s="2" t="n">
        <v>105</v>
      </c>
      <c r="J198" s="2" t="inlineStr">
        <is>
          <t>GPA</t>
        </is>
      </c>
      <c r="K198" s="2">
        <f>IF(I198&lt;&gt;"",I198,IFERROR(INDEX(Base!$I:$I,MATCH(1,(Base!$C:$C=C198)*(Base!$I:$I&lt;&gt;""),0)),0))</f>
        <v/>
      </c>
      <c r="L198" s="2">
        <f>IF(AND(I198="",K198&gt;0),"SIM","NÃO")</f>
        <v/>
      </c>
      <c r="M198" s="2">
        <f>IF(ISNUMBER(SEARCH("SEPARA",UPPER(C198))),"NÃO","SIM")</f>
        <v/>
      </c>
      <c r="N198" s="2">
        <f>IFERROR(H198/K198,0)</f>
        <v/>
      </c>
      <c r="O198" s="2">
        <f>IF(M198="NÃO","EXCLUÍDO",IF(N198&lt;Premissas!$B$8,"&lt; 1,00",IF(N198&lt;Premissas!$B$9,"1,00 – 1,19",IF(N198&lt;Premissas!$B$10,"1,20 – 1,39",IF(N198&lt;Premissas!$B$11,"1,40 – 1,59",IF(N198&lt;Premissas!$B$12,"1,60 – 1,99","≥ 2,00"))))))</f>
        <v/>
      </c>
      <c r="P198" s="5">
        <f>IF(OR(M198="NÃO",N198&lt;Premissas!$B$8),Premissas!$B$13,IF(N198&lt;Premissas!$B$9,Premissas!$B$14,IF(N198&lt;Premissas!$B$10,Premissas!$B$15,IF(N198&lt;Premissas!$B$11,Premissas!$B$16,IF(N198&lt;Premissas!$B$12,Premissas!$B$17,Premissas!$B$18)))))</f>
        <v/>
      </c>
      <c r="Q198" s="5">
        <f>IFERROR(P198/Premissas!$B$4,0)</f>
        <v/>
      </c>
    </row>
    <row r="199">
      <c r="A199" s="2" t="n">
        <v>7</v>
      </c>
      <c r="B199" s="2" t="n">
        <v>409</v>
      </c>
      <c r="C199" s="2" t="inlineStr">
        <is>
          <t>PUXADA RECEB</t>
        </is>
      </c>
      <c r="D199" s="2" t="n">
        <v>5522030</v>
      </c>
      <c r="E199" s="2" t="inlineStr">
        <is>
          <t>Matheus Da Silva Ribeiro</t>
        </is>
      </c>
      <c r="F199" s="2" t="n">
        <v>14</v>
      </c>
      <c r="G199" s="2" t="n">
        <v>3.53</v>
      </c>
      <c r="H199" s="2" t="n">
        <v>4</v>
      </c>
      <c r="I199" s="2" t="n">
        <v>22</v>
      </c>
      <c r="J199" s="2" t="inlineStr">
        <is>
          <t>GPA</t>
        </is>
      </c>
      <c r="K199" s="2">
        <f>IF(I199&lt;&gt;"",I199,IFERROR(INDEX(Base!$I:$I,MATCH(1,(Base!$C:$C=C199)*(Base!$I:$I&lt;&gt;""),0)),0))</f>
        <v/>
      </c>
      <c r="L199" s="2">
        <f>IF(AND(I199="",K199&gt;0),"SIM","NÃO")</f>
        <v/>
      </c>
      <c r="M199" s="2">
        <f>IF(ISNUMBER(SEARCH("SEPARA",UPPER(C199))),"NÃO","SIM")</f>
        <v/>
      </c>
      <c r="N199" s="2">
        <f>IFERROR(H199/K199,0)</f>
        <v/>
      </c>
      <c r="O199" s="2">
        <f>IF(M199="NÃO","EXCLUÍDO",IF(N199&lt;Premissas!$B$8,"&lt; 1,00",IF(N199&lt;Premissas!$B$9,"1,00 – 1,19",IF(N199&lt;Premissas!$B$10,"1,20 – 1,39",IF(N199&lt;Premissas!$B$11,"1,40 – 1,59",IF(N199&lt;Premissas!$B$12,"1,60 – 1,99","≥ 2,00"))))))</f>
        <v/>
      </c>
      <c r="P199" s="5">
        <f>IF(OR(M199="NÃO",N199&lt;Premissas!$B$8),Premissas!$B$13,IF(N199&lt;Premissas!$B$9,Premissas!$B$14,IF(N199&lt;Premissas!$B$10,Premissas!$B$15,IF(N199&lt;Premissas!$B$11,Premissas!$B$16,IF(N199&lt;Premissas!$B$12,Premissas!$B$17,Premissas!$B$18)))))</f>
        <v/>
      </c>
      <c r="Q199" s="5">
        <f>IFERROR(P199/Premissas!$B$4,0)</f>
        <v/>
      </c>
    </row>
    <row r="200">
      <c r="A200" s="2" t="n">
        <v>7</v>
      </c>
      <c r="B200" s="2" t="n">
        <v>409</v>
      </c>
      <c r="C200" s="2" t="inlineStr">
        <is>
          <t>RECEBIMENTO</t>
        </is>
      </c>
      <c r="D200" s="2" t="n">
        <v>5522030</v>
      </c>
      <c r="E200" s="2" t="inlineStr">
        <is>
          <t>Matheus Da Silva Ribeiro</t>
        </is>
      </c>
      <c r="F200" s="2" t="n">
        <v>4</v>
      </c>
      <c r="G200" s="2" t="n">
        <v>0.12</v>
      </c>
      <c r="H200" s="2" t="n">
        <v>33</v>
      </c>
      <c r="I200" s="2" t="n">
        <v>25</v>
      </c>
      <c r="J200" s="2" t="inlineStr">
        <is>
          <t>GPA</t>
        </is>
      </c>
      <c r="K200" s="2">
        <f>IF(I200&lt;&gt;"",I200,IFERROR(INDEX(Base!$I:$I,MATCH(1,(Base!$C:$C=C200)*(Base!$I:$I&lt;&gt;""),0)),0))</f>
        <v/>
      </c>
      <c r="L200" s="2">
        <f>IF(AND(I200="",K200&gt;0),"SIM","NÃO")</f>
        <v/>
      </c>
      <c r="M200" s="2">
        <f>IF(ISNUMBER(SEARCH("SEPARA",UPPER(C200))),"NÃO","SIM")</f>
        <v/>
      </c>
      <c r="N200" s="2">
        <f>IFERROR(H200/K200,0)</f>
        <v/>
      </c>
      <c r="O200" s="2">
        <f>IF(M200="NÃO","EXCLUÍDO",IF(N200&lt;Premissas!$B$8,"&lt; 1,00",IF(N200&lt;Premissas!$B$9,"1,00 – 1,19",IF(N200&lt;Premissas!$B$10,"1,20 – 1,39",IF(N200&lt;Premissas!$B$11,"1,40 – 1,59",IF(N200&lt;Premissas!$B$12,"1,60 – 1,99","≥ 2,00"))))))</f>
        <v/>
      </c>
      <c r="P200" s="5">
        <f>IF(OR(M200="NÃO",N200&lt;Premissas!$B$8),Premissas!$B$13,IF(N200&lt;Premissas!$B$9,Premissas!$B$14,IF(N200&lt;Premissas!$B$10,Premissas!$B$15,IF(N200&lt;Premissas!$B$11,Premissas!$B$16,IF(N200&lt;Premissas!$B$12,Premissas!$B$17,Premissas!$B$18)))))</f>
        <v/>
      </c>
      <c r="Q200" s="5">
        <f>IFERROR(P200/Premissas!$B$4,0)</f>
        <v/>
      </c>
    </row>
    <row r="201">
      <c r="A201" s="2" t="n">
        <v>7</v>
      </c>
      <c r="B201" s="2" t="n">
        <v>409</v>
      </c>
      <c r="C201" s="2" t="inlineStr">
        <is>
          <t>SEPARACAO</t>
        </is>
      </c>
      <c r="D201" s="2" t="n">
        <v>5522030</v>
      </c>
      <c r="E201" s="2" t="inlineStr">
        <is>
          <t>Matheus Da Silva Ribeiro</t>
        </is>
      </c>
      <c r="F201" s="2" t="n">
        <v>864</v>
      </c>
      <c r="G201" s="2" t="n">
        <v>7.95</v>
      </c>
      <c r="H201" s="2" t="n">
        <v>109</v>
      </c>
      <c r="I201" s="2" t="n">
        <v>105</v>
      </c>
      <c r="J201" s="2" t="inlineStr">
        <is>
          <t>GPA</t>
        </is>
      </c>
      <c r="K201" s="2">
        <f>IF(I201&lt;&gt;"",I201,IFERROR(INDEX(Base!$I:$I,MATCH(1,(Base!$C:$C=C201)*(Base!$I:$I&lt;&gt;""),0)),0))</f>
        <v/>
      </c>
      <c r="L201" s="2">
        <f>IF(AND(I201="",K201&gt;0),"SIM","NÃO")</f>
        <v/>
      </c>
      <c r="M201" s="2">
        <f>IF(ISNUMBER(SEARCH("SEPARA",UPPER(C201))),"NÃO","SIM")</f>
        <v/>
      </c>
      <c r="N201" s="2">
        <f>IFERROR(H201/K201,0)</f>
        <v/>
      </c>
      <c r="O201" s="2">
        <f>IF(M201="NÃO","EXCLUÍDO",IF(N201&lt;Premissas!$B$8,"&lt; 1,00",IF(N201&lt;Premissas!$B$9,"1,00 – 1,19",IF(N201&lt;Premissas!$B$10,"1,20 – 1,39",IF(N201&lt;Premissas!$B$11,"1,40 – 1,59",IF(N201&lt;Premissas!$B$12,"1,60 – 1,99","≥ 2,00"))))))</f>
        <v/>
      </c>
      <c r="P201" s="5">
        <f>IF(OR(M201="NÃO",N201&lt;Premissas!$B$8),Premissas!$B$13,IF(N201&lt;Premissas!$B$9,Premissas!$B$14,IF(N201&lt;Premissas!$B$10,Premissas!$B$15,IF(N201&lt;Premissas!$B$11,Premissas!$B$16,IF(N201&lt;Premissas!$B$12,Premissas!$B$17,Premissas!$B$18)))))</f>
        <v/>
      </c>
      <c r="Q201" s="5">
        <f>IFERROR(P201/Premissas!$B$4,0)</f>
        <v/>
      </c>
    </row>
    <row r="202">
      <c r="A202" s="2" t="n">
        <v>7</v>
      </c>
      <c r="B202" s="2" t="n">
        <v>409</v>
      </c>
      <c r="C202" s="2" t="inlineStr">
        <is>
          <t>SEPARACAO</t>
        </is>
      </c>
      <c r="D202" s="2" t="n">
        <v>5531195</v>
      </c>
      <c r="E202" s="2" t="inlineStr">
        <is>
          <t>Brendo Bernardo Da Silva Santiago</t>
        </is>
      </c>
      <c r="F202" s="2" t="n">
        <v>1136</v>
      </c>
      <c r="G202" s="2" t="n">
        <v>7.86</v>
      </c>
      <c r="H202" s="2" t="n">
        <v>145</v>
      </c>
      <c r="I202" s="2" t="n">
        <v>105</v>
      </c>
      <c r="J202" s="2" t="inlineStr">
        <is>
          <t>GPA</t>
        </is>
      </c>
      <c r="K202" s="2">
        <f>IF(I202&lt;&gt;"",I202,IFERROR(INDEX(Base!$I:$I,MATCH(1,(Base!$C:$C=C202)*(Base!$I:$I&lt;&gt;""),0)),0))</f>
        <v/>
      </c>
      <c r="L202" s="2">
        <f>IF(AND(I202="",K202&gt;0),"SIM","NÃO")</f>
        <v/>
      </c>
      <c r="M202" s="2">
        <f>IF(ISNUMBER(SEARCH("SEPARA",UPPER(C202))),"NÃO","SIM")</f>
        <v/>
      </c>
      <c r="N202" s="2">
        <f>IFERROR(H202/K202,0)</f>
        <v/>
      </c>
      <c r="O202" s="2">
        <f>IF(M202="NÃO","EXCLUÍDO",IF(N202&lt;Premissas!$B$8,"&lt; 1,00",IF(N202&lt;Premissas!$B$9,"1,00 – 1,19",IF(N202&lt;Premissas!$B$10,"1,20 – 1,39",IF(N202&lt;Premissas!$B$11,"1,40 – 1,59",IF(N202&lt;Premissas!$B$12,"1,60 – 1,99","≥ 2,00"))))))</f>
        <v/>
      </c>
      <c r="P202" s="5">
        <f>IF(OR(M202="NÃO",N202&lt;Premissas!$B$8),Premissas!$B$13,IF(N202&lt;Premissas!$B$9,Premissas!$B$14,IF(N202&lt;Premissas!$B$10,Premissas!$B$15,IF(N202&lt;Premissas!$B$11,Premissas!$B$16,IF(N202&lt;Premissas!$B$12,Premissas!$B$17,Premissas!$B$18)))))</f>
        <v/>
      </c>
      <c r="Q202" s="5">
        <f>IFERROR(P202/Premissas!$B$4,0)</f>
        <v/>
      </c>
    </row>
    <row r="203">
      <c r="A203" s="2" t="n">
        <v>7</v>
      </c>
      <c r="B203" s="2" t="n">
        <v>409</v>
      </c>
      <c r="C203" s="2" t="inlineStr">
        <is>
          <t>CARREGAMENTO</t>
        </is>
      </c>
      <c r="D203" s="2" t="n">
        <v>5600537</v>
      </c>
      <c r="E203" s="2" t="inlineStr">
        <is>
          <t>Heitor Luiz Fernandes Prazeres</t>
        </is>
      </c>
      <c r="F203" s="2" t="n">
        <v>439</v>
      </c>
      <c r="G203" s="2" t="n">
        <v>5.97</v>
      </c>
      <c r="H203" s="2" t="n">
        <v>74</v>
      </c>
      <c r="I203" s="2" t="n">
        <v>24</v>
      </c>
      <c r="J203" s="2" t="inlineStr">
        <is>
          <t>GPA</t>
        </is>
      </c>
      <c r="K203" s="2">
        <f>IF(I203&lt;&gt;"",I203,IFERROR(INDEX(Base!$I:$I,MATCH(1,(Base!$C:$C=C203)*(Base!$I:$I&lt;&gt;""),0)),0))</f>
        <v/>
      </c>
      <c r="L203" s="2">
        <f>IF(AND(I203="",K203&gt;0),"SIM","NÃO")</f>
        <v/>
      </c>
      <c r="M203" s="2">
        <f>IF(ISNUMBER(SEARCH("SEPARA",UPPER(C203))),"NÃO","SIM")</f>
        <v/>
      </c>
      <c r="N203" s="2">
        <f>IFERROR(H203/K203,0)</f>
        <v/>
      </c>
      <c r="O203" s="2">
        <f>IF(M203="NÃO","EXCLUÍDO",IF(N203&lt;Premissas!$B$8,"&lt; 1,00",IF(N203&lt;Premissas!$B$9,"1,00 – 1,19",IF(N203&lt;Premissas!$B$10,"1,20 – 1,39",IF(N203&lt;Premissas!$B$11,"1,40 – 1,59",IF(N203&lt;Premissas!$B$12,"1,60 – 1,99","≥ 2,00"))))))</f>
        <v/>
      </c>
      <c r="P203" s="5">
        <f>IF(OR(M203="NÃO",N203&lt;Premissas!$B$8),Premissas!$B$13,IF(N203&lt;Premissas!$B$9,Premissas!$B$14,IF(N203&lt;Premissas!$B$10,Premissas!$B$15,IF(N203&lt;Premissas!$B$11,Premissas!$B$16,IF(N203&lt;Premissas!$B$12,Premissas!$B$17,Premissas!$B$18)))))</f>
        <v/>
      </c>
      <c r="Q203" s="5">
        <f>IFERROR(P203/Premissas!$B$4,0)</f>
        <v/>
      </c>
    </row>
    <row r="204">
      <c r="A204" s="2" t="n">
        <v>7</v>
      </c>
      <c r="B204" s="2" t="n">
        <v>409</v>
      </c>
      <c r="C204" s="2" t="inlineStr">
        <is>
          <t>PUXADA RECEB</t>
        </is>
      </c>
      <c r="D204" s="2" t="n">
        <v>5634938</v>
      </c>
      <c r="E204" s="2" t="inlineStr">
        <is>
          <t>Bruna Leticia Messias Goncalves</t>
        </is>
      </c>
      <c r="F204" s="2" t="n">
        <v>491</v>
      </c>
      <c r="G204" s="2" t="n">
        <v>20.42</v>
      </c>
      <c r="H204" s="2" t="n">
        <v>24</v>
      </c>
      <c r="I204" s="2" t="n">
        <v>22</v>
      </c>
      <c r="J204" s="2" t="inlineStr">
        <is>
          <t>GPA</t>
        </is>
      </c>
      <c r="K204" s="2">
        <f>IF(I204&lt;&gt;"",I204,IFERROR(INDEX(Base!$I:$I,MATCH(1,(Base!$C:$C=C204)*(Base!$I:$I&lt;&gt;""),0)),0))</f>
        <v/>
      </c>
      <c r="L204" s="2">
        <f>IF(AND(I204="",K204&gt;0),"SIM","NÃO")</f>
        <v/>
      </c>
      <c r="M204" s="2">
        <f>IF(ISNUMBER(SEARCH("SEPARA",UPPER(C204))),"NÃO","SIM")</f>
        <v/>
      </c>
      <c r="N204" s="2">
        <f>IFERROR(H204/K204,0)</f>
        <v/>
      </c>
      <c r="O204" s="2">
        <f>IF(M204="NÃO","EXCLUÍDO",IF(N204&lt;Premissas!$B$8,"&lt; 1,00",IF(N204&lt;Premissas!$B$9,"1,00 – 1,19",IF(N204&lt;Premissas!$B$10,"1,20 – 1,39",IF(N204&lt;Premissas!$B$11,"1,40 – 1,59",IF(N204&lt;Premissas!$B$12,"1,60 – 1,99","≥ 2,00"))))))</f>
        <v/>
      </c>
      <c r="P204" s="5">
        <f>IF(OR(M204="NÃO",N204&lt;Premissas!$B$8),Premissas!$B$13,IF(N204&lt;Premissas!$B$9,Premissas!$B$14,IF(N204&lt;Premissas!$B$10,Premissas!$B$15,IF(N204&lt;Premissas!$B$11,Premissas!$B$16,IF(N204&lt;Premissas!$B$12,Premissas!$B$17,Premissas!$B$18)))))</f>
        <v/>
      </c>
      <c r="Q204" s="5">
        <f>IFERROR(P204/Premissas!$B$4,0)</f>
        <v/>
      </c>
    </row>
    <row r="205">
      <c r="A205" s="2" t="n">
        <v>7</v>
      </c>
      <c r="B205" s="2" t="n">
        <v>409</v>
      </c>
      <c r="C205" s="2" t="inlineStr">
        <is>
          <t>CARREGAMENTO</t>
        </is>
      </c>
      <c r="D205" s="2" t="n">
        <v>5636540</v>
      </c>
      <c r="E205" s="2" t="inlineStr">
        <is>
          <t>Emanuel Jose Pinheiro Barbosa Filho</t>
        </is>
      </c>
      <c r="F205" s="2" t="n">
        <v>101</v>
      </c>
      <c r="G205" s="2" t="n">
        <v>1.07</v>
      </c>
      <c r="H205" s="2" t="n">
        <v>94</v>
      </c>
      <c r="I205" s="2" t="n">
        <v>24</v>
      </c>
      <c r="J205" s="2" t="inlineStr">
        <is>
          <t>GPA</t>
        </is>
      </c>
      <c r="K205" s="2">
        <f>IF(I205&lt;&gt;"",I205,IFERROR(INDEX(Base!$I:$I,MATCH(1,(Base!$C:$C=C205)*(Base!$I:$I&lt;&gt;""),0)),0))</f>
        <v/>
      </c>
      <c r="L205" s="2">
        <f>IF(AND(I205="",K205&gt;0),"SIM","NÃO")</f>
        <v/>
      </c>
      <c r="M205" s="2">
        <f>IF(ISNUMBER(SEARCH("SEPARA",UPPER(C205))),"NÃO","SIM")</f>
        <v/>
      </c>
      <c r="N205" s="2">
        <f>IFERROR(H205/K205,0)</f>
        <v/>
      </c>
      <c r="O205" s="2">
        <f>IF(M205="NÃO","EXCLUÍDO",IF(N205&lt;Premissas!$B$8,"&lt; 1,00",IF(N205&lt;Premissas!$B$9,"1,00 – 1,19",IF(N205&lt;Premissas!$B$10,"1,20 – 1,39",IF(N205&lt;Premissas!$B$11,"1,40 – 1,59",IF(N205&lt;Premissas!$B$12,"1,60 – 1,99","≥ 2,00"))))))</f>
        <v/>
      </c>
      <c r="P205" s="5">
        <f>IF(OR(M205="NÃO",N205&lt;Premissas!$B$8),Premissas!$B$13,IF(N205&lt;Premissas!$B$9,Premissas!$B$14,IF(N205&lt;Premissas!$B$10,Premissas!$B$15,IF(N205&lt;Premissas!$B$11,Premissas!$B$16,IF(N205&lt;Premissas!$B$12,Premissas!$B$17,Premissas!$B$18)))))</f>
        <v/>
      </c>
      <c r="Q205" s="5">
        <f>IFERROR(P205/Premissas!$B$4,0)</f>
        <v/>
      </c>
    </row>
    <row r="206">
      <c r="A206" s="2" t="n">
        <v>7</v>
      </c>
      <c r="B206" s="2" t="n">
        <v>409</v>
      </c>
      <c r="C206" s="2" t="inlineStr">
        <is>
          <t>SEPARACAO</t>
        </is>
      </c>
      <c r="D206" s="2" t="n">
        <v>5636540</v>
      </c>
      <c r="E206" s="2" t="inlineStr">
        <is>
          <t>Emanuel Jose Pinheiro Barbosa Filho</t>
        </is>
      </c>
      <c r="F206" s="2" t="n">
        <v>990</v>
      </c>
      <c r="G206" s="2" t="n">
        <v>21.8</v>
      </c>
      <c r="H206" s="2" t="n">
        <v>45</v>
      </c>
      <c r="I206" s="2" t="n">
        <v>105</v>
      </c>
      <c r="J206" s="2" t="inlineStr">
        <is>
          <t>GPA</t>
        </is>
      </c>
      <c r="K206" s="2">
        <f>IF(I206&lt;&gt;"",I206,IFERROR(INDEX(Base!$I:$I,MATCH(1,(Base!$C:$C=C206)*(Base!$I:$I&lt;&gt;""),0)),0))</f>
        <v/>
      </c>
      <c r="L206" s="2">
        <f>IF(AND(I206="",K206&gt;0),"SIM","NÃO")</f>
        <v/>
      </c>
      <c r="M206" s="2">
        <f>IF(ISNUMBER(SEARCH("SEPARA",UPPER(C206))),"NÃO","SIM")</f>
        <v/>
      </c>
      <c r="N206" s="2">
        <f>IFERROR(H206/K206,0)</f>
        <v/>
      </c>
      <c r="O206" s="2">
        <f>IF(M206="NÃO","EXCLUÍDO",IF(N206&lt;Premissas!$B$8,"&lt; 1,00",IF(N206&lt;Premissas!$B$9,"1,00 – 1,19",IF(N206&lt;Premissas!$B$10,"1,20 – 1,39",IF(N206&lt;Premissas!$B$11,"1,40 – 1,59",IF(N206&lt;Premissas!$B$12,"1,60 – 1,99","≥ 2,00"))))))</f>
        <v/>
      </c>
      <c r="P206" s="5">
        <f>IF(OR(M206="NÃO",N206&lt;Premissas!$B$8),Premissas!$B$13,IF(N206&lt;Premissas!$B$9,Premissas!$B$14,IF(N206&lt;Premissas!$B$10,Premissas!$B$15,IF(N206&lt;Premissas!$B$11,Premissas!$B$16,IF(N206&lt;Premissas!$B$12,Premissas!$B$17,Premissas!$B$18)))))</f>
        <v/>
      </c>
      <c r="Q206" s="5">
        <f>IFERROR(P206/Premissas!$B$4,0)</f>
        <v/>
      </c>
    </row>
    <row r="207">
      <c r="A207" s="2" t="n">
        <v>7</v>
      </c>
      <c r="B207" s="2" t="n">
        <v>409</v>
      </c>
      <c r="C207" s="2" t="inlineStr">
        <is>
          <t>SEPARACAO</t>
        </is>
      </c>
      <c r="D207" s="2" t="n">
        <v>5637597</v>
      </c>
      <c r="E207" s="2" t="inlineStr">
        <is>
          <t>Alexander Alves Dos Santos</t>
        </is>
      </c>
      <c r="F207" s="2" t="n">
        <v>3847</v>
      </c>
      <c r="G207" s="2" t="n">
        <v>43.48</v>
      </c>
      <c r="H207" s="2" t="n">
        <v>88</v>
      </c>
      <c r="I207" s="2" t="n">
        <v>105</v>
      </c>
      <c r="J207" s="2" t="inlineStr">
        <is>
          <t>GPA</t>
        </is>
      </c>
      <c r="K207" s="2">
        <f>IF(I207&lt;&gt;"",I207,IFERROR(INDEX(Base!$I:$I,MATCH(1,(Base!$C:$C=C207)*(Base!$I:$I&lt;&gt;""),0)),0))</f>
        <v/>
      </c>
      <c r="L207" s="2">
        <f>IF(AND(I207="",K207&gt;0),"SIM","NÃO")</f>
        <v/>
      </c>
      <c r="M207" s="2">
        <f>IF(ISNUMBER(SEARCH("SEPARA",UPPER(C207))),"NÃO","SIM")</f>
        <v/>
      </c>
      <c r="N207" s="2">
        <f>IFERROR(H207/K207,0)</f>
        <v/>
      </c>
      <c r="O207" s="2">
        <f>IF(M207="NÃO","EXCLUÍDO",IF(N207&lt;Premissas!$B$8,"&lt; 1,00",IF(N207&lt;Premissas!$B$9,"1,00 – 1,19",IF(N207&lt;Premissas!$B$10,"1,20 – 1,39",IF(N207&lt;Premissas!$B$11,"1,40 – 1,59",IF(N207&lt;Premissas!$B$12,"1,60 – 1,99","≥ 2,00"))))))</f>
        <v/>
      </c>
      <c r="P207" s="5">
        <f>IF(OR(M207="NÃO",N207&lt;Premissas!$B$8),Premissas!$B$13,IF(N207&lt;Premissas!$B$9,Premissas!$B$14,IF(N207&lt;Premissas!$B$10,Premissas!$B$15,IF(N207&lt;Premissas!$B$11,Premissas!$B$16,IF(N207&lt;Premissas!$B$12,Premissas!$B$17,Premissas!$B$18)))))</f>
        <v/>
      </c>
      <c r="Q207" s="5">
        <f>IFERROR(P207/Premissas!$B$4,0)</f>
        <v/>
      </c>
    </row>
    <row r="208">
      <c r="A208" s="2" t="n">
        <v>7</v>
      </c>
      <c r="B208" s="2" t="n">
        <v>409</v>
      </c>
      <c r="C208" s="2" t="inlineStr">
        <is>
          <t>CARREGAMENTO</t>
        </is>
      </c>
      <c r="D208" s="2" t="n">
        <v>5655080</v>
      </c>
      <c r="E208" s="2" t="inlineStr">
        <is>
          <t>Geanderson Da Silva Dutra</t>
        </is>
      </c>
      <c r="F208" s="2" t="n">
        <v>1354</v>
      </c>
      <c r="G208" s="2" t="n">
        <v>28.05</v>
      </c>
      <c r="H208" s="2" t="n">
        <v>48</v>
      </c>
      <c r="I208" s="2" t="n">
        <v>24</v>
      </c>
      <c r="J208" s="2" t="inlineStr">
        <is>
          <t>GPA</t>
        </is>
      </c>
      <c r="K208" s="2">
        <f>IF(I208&lt;&gt;"",I208,IFERROR(INDEX(Base!$I:$I,MATCH(1,(Base!$C:$C=C208)*(Base!$I:$I&lt;&gt;""),0)),0))</f>
        <v/>
      </c>
      <c r="L208" s="2">
        <f>IF(AND(I208="",K208&gt;0),"SIM","NÃO")</f>
        <v/>
      </c>
      <c r="M208" s="2">
        <f>IF(ISNUMBER(SEARCH("SEPARA",UPPER(C208))),"NÃO","SIM")</f>
        <v/>
      </c>
      <c r="N208" s="2">
        <f>IFERROR(H208/K208,0)</f>
        <v/>
      </c>
      <c r="O208" s="2">
        <f>IF(M208="NÃO","EXCLUÍDO",IF(N208&lt;Premissas!$B$8,"&lt; 1,00",IF(N208&lt;Premissas!$B$9,"1,00 – 1,19",IF(N208&lt;Premissas!$B$10,"1,20 – 1,39",IF(N208&lt;Premissas!$B$11,"1,40 – 1,59",IF(N208&lt;Premissas!$B$12,"1,60 – 1,99","≥ 2,00"))))))</f>
        <v/>
      </c>
      <c r="P208" s="5">
        <f>IF(OR(M208="NÃO",N208&lt;Premissas!$B$8),Premissas!$B$13,IF(N208&lt;Premissas!$B$9,Premissas!$B$14,IF(N208&lt;Premissas!$B$10,Premissas!$B$15,IF(N208&lt;Premissas!$B$11,Premissas!$B$16,IF(N208&lt;Premissas!$B$12,Premissas!$B$17,Premissas!$B$18)))))</f>
        <v/>
      </c>
      <c r="Q208" s="5">
        <f>IFERROR(P208/Premissas!$B$4,0)</f>
        <v/>
      </c>
    </row>
    <row r="209">
      <c r="A209" s="2" t="n">
        <v>7</v>
      </c>
      <c r="B209" s="2" t="n">
        <v>409</v>
      </c>
      <c r="C209" s="2" t="inlineStr">
        <is>
          <t>SEPARACAO</t>
        </is>
      </c>
      <c r="D209" s="2" t="n">
        <v>5655080</v>
      </c>
      <c r="E209" s="2" t="inlineStr">
        <is>
          <t>Geanderson Da Silva Dutra</t>
        </is>
      </c>
      <c r="F209" s="2" t="n">
        <v>624</v>
      </c>
      <c r="G209" s="2" t="n">
        <v>7.83</v>
      </c>
      <c r="H209" s="2" t="n">
        <v>80</v>
      </c>
      <c r="I209" s="2" t="n">
        <v>105</v>
      </c>
      <c r="J209" s="2" t="inlineStr">
        <is>
          <t>GPA</t>
        </is>
      </c>
      <c r="K209" s="2">
        <f>IF(I209&lt;&gt;"",I209,IFERROR(INDEX(Base!$I:$I,MATCH(1,(Base!$C:$C=C209)*(Base!$I:$I&lt;&gt;""),0)),0))</f>
        <v/>
      </c>
      <c r="L209" s="2">
        <f>IF(AND(I209="",K209&gt;0),"SIM","NÃO")</f>
        <v/>
      </c>
      <c r="M209" s="2">
        <f>IF(ISNUMBER(SEARCH("SEPARA",UPPER(C209))),"NÃO","SIM")</f>
        <v/>
      </c>
      <c r="N209" s="2">
        <f>IFERROR(H209/K209,0)</f>
        <v/>
      </c>
      <c r="O209" s="2">
        <f>IF(M209="NÃO","EXCLUÍDO",IF(N209&lt;Premissas!$B$8,"&lt; 1,00",IF(N209&lt;Premissas!$B$9,"1,00 – 1,19",IF(N209&lt;Premissas!$B$10,"1,20 – 1,39",IF(N209&lt;Premissas!$B$11,"1,40 – 1,59",IF(N209&lt;Premissas!$B$12,"1,60 – 1,99","≥ 2,00"))))))</f>
        <v/>
      </c>
      <c r="P209" s="5">
        <f>IF(OR(M209="NÃO",N209&lt;Premissas!$B$8),Premissas!$B$13,IF(N209&lt;Premissas!$B$9,Premissas!$B$14,IF(N209&lt;Premissas!$B$10,Premissas!$B$15,IF(N209&lt;Premissas!$B$11,Premissas!$B$16,IF(N209&lt;Premissas!$B$12,Premissas!$B$17,Premissas!$B$18)))))</f>
        <v/>
      </c>
      <c r="Q209" s="5">
        <f>IFERROR(P209/Premissas!$B$4,0)</f>
        <v/>
      </c>
    </row>
    <row r="210">
      <c r="A210" s="2" t="n">
        <v>7</v>
      </c>
      <c r="B210" s="2" t="n">
        <v>409</v>
      </c>
      <c r="C210" s="2" t="inlineStr">
        <is>
          <t>PUXADA RECEB</t>
        </is>
      </c>
      <c r="D210" s="2" t="n">
        <v>5684510</v>
      </c>
      <c r="E210" s="2" t="inlineStr">
        <is>
          <t>Filipe Matheus Mudesto Monte Mor</t>
        </is>
      </c>
      <c r="F210" s="2" t="n">
        <v>275</v>
      </c>
      <c r="G210" s="2" t="n">
        <v>18.04</v>
      </c>
      <c r="H210" s="2" t="n">
        <v>15</v>
      </c>
      <c r="I210" s="2" t="n">
        <v>22</v>
      </c>
      <c r="J210" s="2" t="inlineStr">
        <is>
          <t>GPA</t>
        </is>
      </c>
      <c r="K210" s="2">
        <f>IF(I210&lt;&gt;"",I210,IFERROR(INDEX(Base!$I:$I,MATCH(1,(Base!$C:$C=C210)*(Base!$I:$I&lt;&gt;""),0)),0))</f>
        <v/>
      </c>
      <c r="L210" s="2">
        <f>IF(AND(I210="",K210&gt;0),"SIM","NÃO")</f>
        <v/>
      </c>
      <c r="M210" s="2">
        <f>IF(ISNUMBER(SEARCH("SEPARA",UPPER(C210))),"NÃO","SIM")</f>
        <v/>
      </c>
      <c r="N210" s="2">
        <f>IFERROR(H210/K210,0)</f>
        <v/>
      </c>
      <c r="O210" s="2">
        <f>IF(M210="NÃO","EXCLUÍDO",IF(N210&lt;Premissas!$B$8,"&lt; 1,00",IF(N210&lt;Premissas!$B$9,"1,00 – 1,19",IF(N210&lt;Premissas!$B$10,"1,20 – 1,39",IF(N210&lt;Premissas!$B$11,"1,40 – 1,59",IF(N210&lt;Premissas!$B$12,"1,60 – 1,99","≥ 2,00"))))))</f>
        <v/>
      </c>
      <c r="P210" s="5">
        <f>IF(OR(M210="NÃO",N210&lt;Premissas!$B$8),Premissas!$B$13,IF(N210&lt;Premissas!$B$9,Premissas!$B$14,IF(N210&lt;Premissas!$B$10,Premissas!$B$15,IF(N210&lt;Premissas!$B$11,Premissas!$B$16,IF(N210&lt;Premissas!$B$12,Premissas!$B$17,Premissas!$B$18)))))</f>
        <v/>
      </c>
      <c r="Q210" s="5">
        <f>IFERROR(P210/Premissas!$B$4,0)</f>
        <v/>
      </c>
    </row>
    <row r="211">
      <c r="A211" s="2" t="n">
        <v>7</v>
      </c>
      <c r="B211" s="2" t="n">
        <v>409</v>
      </c>
      <c r="C211" s="2" t="inlineStr">
        <is>
          <t>SEPARACAO</t>
        </is>
      </c>
      <c r="D211" s="2" t="n">
        <v>5684510</v>
      </c>
      <c r="E211" s="2" t="inlineStr">
        <is>
          <t>Filipe Matheus Mudesto Monte Mor</t>
        </is>
      </c>
      <c r="F211" s="2" t="n">
        <v>711</v>
      </c>
      <c r="G211" s="2" t="n">
        <v>8.48</v>
      </c>
      <c r="H211" s="2" t="n">
        <v>84</v>
      </c>
      <c r="I211" s="2" t="n">
        <v>105</v>
      </c>
      <c r="J211" s="2" t="inlineStr">
        <is>
          <t>GPA</t>
        </is>
      </c>
      <c r="K211" s="2">
        <f>IF(I211&lt;&gt;"",I211,IFERROR(INDEX(Base!$I:$I,MATCH(1,(Base!$C:$C=C211)*(Base!$I:$I&lt;&gt;""),0)),0))</f>
        <v/>
      </c>
      <c r="L211" s="2">
        <f>IF(AND(I211="",K211&gt;0),"SIM","NÃO")</f>
        <v/>
      </c>
      <c r="M211" s="2">
        <f>IF(ISNUMBER(SEARCH("SEPARA",UPPER(C211))),"NÃO","SIM")</f>
        <v/>
      </c>
      <c r="N211" s="2">
        <f>IFERROR(H211/K211,0)</f>
        <v/>
      </c>
      <c r="O211" s="2">
        <f>IF(M211="NÃO","EXCLUÍDO",IF(N211&lt;Premissas!$B$8,"&lt; 1,00",IF(N211&lt;Premissas!$B$9,"1,00 – 1,19",IF(N211&lt;Premissas!$B$10,"1,20 – 1,39",IF(N211&lt;Premissas!$B$11,"1,40 – 1,59",IF(N211&lt;Premissas!$B$12,"1,60 – 1,99","≥ 2,00"))))))</f>
        <v/>
      </c>
      <c r="P211" s="5">
        <f>IF(OR(M211="NÃO",N211&lt;Premissas!$B$8),Premissas!$B$13,IF(N211&lt;Premissas!$B$9,Premissas!$B$14,IF(N211&lt;Premissas!$B$10,Premissas!$B$15,IF(N211&lt;Premissas!$B$11,Premissas!$B$16,IF(N211&lt;Premissas!$B$12,Premissas!$B$17,Premissas!$B$18)))))</f>
        <v/>
      </c>
      <c r="Q211" s="5">
        <f>IFERROR(P211/Premissas!$B$4,0)</f>
        <v/>
      </c>
    </row>
    <row r="212">
      <c r="A212" s="2" t="n">
        <v>7</v>
      </c>
      <c r="B212" s="2" t="n">
        <v>409</v>
      </c>
      <c r="C212" s="2" t="inlineStr">
        <is>
          <t>SEPARACAO</t>
        </is>
      </c>
      <c r="D212" s="2" t="n">
        <v>5689007</v>
      </c>
      <c r="E212" s="2" t="inlineStr">
        <is>
          <t>Gabriel Da Conceicao Silva</t>
        </is>
      </c>
      <c r="F212" s="2" t="n">
        <v>4502</v>
      </c>
      <c r="G212" s="2" t="n">
        <v>56.05</v>
      </c>
      <c r="H212" s="2" t="n">
        <v>80</v>
      </c>
      <c r="I212" s="2" t="n">
        <v>105</v>
      </c>
      <c r="J212" s="2" t="inlineStr">
        <is>
          <t>GPA</t>
        </is>
      </c>
      <c r="K212" s="2">
        <f>IF(I212&lt;&gt;"",I212,IFERROR(INDEX(Base!$I:$I,MATCH(1,(Base!$C:$C=C212)*(Base!$I:$I&lt;&gt;""),0)),0))</f>
        <v/>
      </c>
      <c r="L212" s="2">
        <f>IF(AND(I212="",K212&gt;0),"SIM","NÃO")</f>
        <v/>
      </c>
      <c r="M212" s="2">
        <f>IF(ISNUMBER(SEARCH("SEPARA",UPPER(C212))),"NÃO","SIM")</f>
        <v/>
      </c>
      <c r="N212" s="2">
        <f>IFERROR(H212/K212,0)</f>
        <v/>
      </c>
      <c r="O212" s="2">
        <f>IF(M212="NÃO","EXCLUÍDO",IF(N212&lt;Premissas!$B$8,"&lt; 1,00",IF(N212&lt;Premissas!$B$9,"1,00 – 1,19",IF(N212&lt;Premissas!$B$10,"1,20 – 1,39",IF(N212&lt;Premissas!$B$11,"1,40 – 1,59",IF(N212&lt;Premissas!$B$12,"1,60 – 1,99","≥ 2,00"))))))</f>
        <v/>
      </c>
      <c r="P212" s="5">
        <f>IF(OR(M212="NÃO",N212&lt;Premissas!$B$8),Premissas!$B$13,IF(N212&lt;Premissas!$B$9,Premissas!$B$14,IF(N212&lt;Premissas!$B$10,Premissas!$B$15,IF(N212&lt;Premissas!$B$11,Premissas!$B$16,IF(N212&lt;Premissas!$B$12,Premissas!$B$17,Premissas!$B$18)))))</f>
        <v/>
      </c>
      <c r="Q212" s="5">
        <f>IFERROR(P212/Premissas!$B$4,0)</f>
        <v/>
      </c>
    </row>
    <row r="213">
      <c r="A213" s="2" t="n">
        <v>7</v>
      </c>
      <c r="B213" s="2" t="n">
        <v>409</v>
      </c>
      <c r="C213" s="2" t="inlineStr">
        <is>
          <t>ATIVIDADE OP. EMP.</t>
        </is>
      </c>
      <c r="D213" s="2" t="n">
        <v>5690773</v>
      </c>
      <c r="E213" s="2" t="inlineStr">
        <is>
          <t>Lucas Paulino Batista Barbosa</t>
        </is>
      </c>
      <c r="F213" s="2" t="n">
        <v>1198</v>
      </c>
      <c r="G213" s="2" t="n">
        <v>34.59</v>
      </c>
      <c r="H213" s="2" t="n">
        <v>35</v>
      </c>
      <c r="I213" s="2" t="n">
        <v>25</v>
      </c>
      <c r="J213" s="2" t="inlineStr">
        <is>
          <t>GPA</t>
        </is>
      </c>
      <c r="K213" s="2">
        <f>IF(I213&lt;&gt;"",I213,IFERROR(INDEX(Base!$I:$I,MATCH(1,(Base!$C:$C=C213)*(Base!$I:$I&lt;&gt;""),0)),0))</f>
        <v/>
      </c>
      <c r="L213" s="2">
        <f>IF(AND(I213="",K213&gt;0),"SIM","NÃO")</f>
        <v/>
      </c>
      <c r="M213" s="2">
        <f>IF(ISNUMBER(SEARCH("SEPARA",UPPER(C213))),"NÃO","SIM")</f>
        <v/>
      </c>
      <c r="N213" s="2">
        <f>IFERROR(H213/K213,0)</f>
        <v/>
      </c>
      <c r="O213" s="2">
        <f>IF(M213="NÃO","EXCLUÍDO",IF(N213&lt;Premissas!$B$8,"&lt; 1,00",IF(N213&lt;Premissas!$B$9,"1,00 – 1,19",IF(N213&lt;Premissas!$B$10,"1,20 – 1,39",IF(N213&lt;Premissas!$B$11,"1,40 – 1,59",IF(N213&lt;Premissas!$B$12,"1,60 – 1,99","≥ 2,00"))))))</f>
        <v/>
      </c>
      <c r="P213" s="5">
        <f>IF(OR(M213="NÃO",N213&lt;Premissas!$B$8),Premissas!$B$13,IF(N213&lt;Premissas!$B$9,Premissas!$B$14,IF(N213&lt;Premissas!$B$10,Premissas!$B$15,IF(N213&lt;Premissas!$B$11,Premissas!$B$16,IF(N213&lt;Premissas!$B$12,Premissas!$B$17,Premissas!$B$18)))))</f>
        <v/>
      </c>
      <c r="Q213" s="5">
        <f>IFERROR(P213/Premissas!$B$4,0)</f>
        <v/>
      </c>
    </row>
    <row r="214">
      <c r="A214" s="2" t="n">
        <v>7</v>
      </c>
      <c r="B214" s="2" t="n">
        <v>409</v>
      </c>
      <c r="C214" s="2" t="inlineStr">
        <is>
          <t>CARREGAMENTO</t>
        </is>
      </c>
      <c r="D214" s="2" t="n">
        <v>5704960</v>
      </c>
      <c r="E214" s="2" t="inlineStr">
        <is>
          <t>Athilson Oliveira Silva</t>
        </is>
      </c>
      <c r="F214" s="2" t="n">
        <v>222</v>
      </c>
      <c r="G214" s="2" t="n">
        <v>10.75</v>
      </c>
      <c r="H214" s="2" t="n">
        <v>21</v>
      </c>
      <c r="I214" s="2" t="n">
        <v>24</v>
      </c>
      <c r="J214" s="2" t="inlineStr">
        <is>
          <t>GPA</t>
        </is>
      </c>
      <c r="K214" s="2">
        <f>IF(I214&lt;&gt;"",I214,IFERROR(INDEX(Base!$I:$I,MATCH(1,(Base!$C:$C=C214)*(Base!$I:$I&lt;&gt;""),0)),0))</f>
        <v/>
      </c>
      <c r="L214" s="2">
        <f>IF(AND(I214="",K214&gt;0),"SIM","NÃO")</f>
        <v/>
      </c>
      <c r="M214" s="2">
        <f>IF(ISNUMBER(SEARCH("SEPARA",UPPER(C214))),"NÃO","SIM")</f>
        <v/>
      </c>
      <c r="N214" s="2">
        <f>IFERROR(H214/K214,0)</f>
        <v/>
      </c>
      <c r="O214" s="2">
        <f>IF(M214="NÃO","EXCLUÍDO",IF(N214&lt;Premissas!$B$8,"&lt; 1,00",IF(N214&lt;Premissas!$B$9,"1,00 – 1,19",IF(N214&lt;Premissas!$B$10,"1,20 – 1,39",IF(N214&lt;Premissas!$B$11,"1,40 – 1,59",IF(N214&lt;Premissas!$B$12,"1,60 – 1,99","≥ 2,00"))))))</f>
        <v/>
      </c>
      <c r="P214" s="5">
        <f>IF(OR(M214="NÃO",N214&lt;Premissas!$B$8),Premissas!$B$13,IF(N214&lt;Premissas!$B$9,Premissas!$B$14,IF(N214&lt;Premissas!$B$10,Premissas!$B$15,IF(N214&lt;Premissas!$B$11,Premissas!$B$16,IF(N214&lt;Premissas!$B$12,Premissas!$B$17,Premissas!$B$18)))))</f>
        <v/>
      </c>
      <c r="Q214" s="5">
        <f>IFERROR(P214/Premissas!$B$4,0)</f>
        <v/>
      </c>
    </row>
    <row r="215">
      <c r="A215" s="2" t="n">
        <v>7</v>
      </c>
      <c r="B215" s="2" t="n">
        <v>409</v>
      </c>
      <c r="C215" s="2" t="inlineStr">
        <is>
          <t>SEPARACAO</t>
        </is>
      </c>
      <c r="D215" s="2" t="n">
        <v>5704960</v>
      </c>
      <c r="E215" s="2" t="inlineStr">
        <is>
          <t>Athilson Oliveira Silva</t>
        </is>
      </c>
      <c r="F215" s="2" t="n">
        <v>46</v>
      </c>
      <c r="G215" s="2" t="n">
        <v>0.4</v>
      </c>
      <c r="H215" s="2" t="n">
        <v>115</v>
      </c>
      <c r="I215" s="2" t="n">
        <v>105</v>
      </c>
      <c r="J215" s="2" t="inlineStr">
        <is>
          <t>GPA</t>
        </is>
      </c>
      <c r="K215" s="2">
        <f>IF(I215&lt;&gt;"",I215,IFERROR(INDEX(Base!$I:$I,MATCH(1,(Base!$C:$C=C215)*(Base!$I:$I&lt;&gt;""),0)),0))</f>
        <v/>
      </c>
      <c r="L215" s="2">
        <f>IF(AND(I215="",K215&gt;0),"SIM","NÃO")</f>
        <v/>
      </c>
      <c r="M215" s="2">
        <f>IF(ISNUMBER(SEARCH("SEPARA",UPPER(C215))),"NÃO","SIM")</f>
        <v/>
      </c>
      <c r="N215" s="2">
        <f>IFERROR(H215/K215,0)</f>
        <v/>
      </c>
      <c r="O215" s="2">
        <f>IF(M215="NÃO","EXCLUÍDO",IF(N215&lt;Premissas!$B$8,"&lt; 1,00",IF(N215&lt;Premissas!$B$9,"1,00 – 1,19",IF(N215&lt;Premissas!$B$10,"1,20 – 1,39",IF(N215&lt;Premissas!$B$11,"1,40 – 1,59",IF(N215&lt;Premissas!$B$12,"1,60 – 1,99","≥ 2,00"))))))</f>
        <v/>
      </c>
      <c r="P215" s="5">
        <f>IF(OR(M215="NÃO",N215&lt;Premissas!$B$8),Premissas!$B$13,IF(N215&lt;Premissas!$B$9,Premissas!$B$14,IF(N215&lt;Premissas!$B$10,Premissas!$B$15,IF(N215&lt;Premissas!$B$11,Premissas!$B$16,IF(N215&lt;Premissas!$B$12,Premissas!$B$17,Premissas!$B$18)))))</f>
        <v/>
      </c>
      <c r="Q215" s="5">
        <f>IFERROR(P215/Premissas!$B$4,0)</f>
        <v/>
      </c>
    </row>
    <row r="216">
      <c r="A216" s="2" t="n">
        <v>7</v>
      </c>
      <c r="B216" s="2" t="n">
        <v>409</v>
      </c>
      <c r="C216" s="2" t="inlineStr">
        <is>
          <t>RECEBIMENTO</t>
        </is>
      </c>
      <c r="D216" s="2" t="n">
        <v>5707366</v>
      </c>
      <c r="E216" s="2" t="inlineStr">
        <is>
          <t>Gabriela Da Costa Silva</t>
        </is>
      </c>
      <c r="F216" s="2" t="n">
        <v>44</v>
      </c>
      <c r="G216" s="2" t="n">
        <v>0.27</v>
      </c>
      <c r="H216" s="2" t="n">
        <v>163</v>
      </c>
      <c r="I216" s="2" t="n">
        <v>25</v>
      </c>
      <c r="J216" s="2" t="inlineStr">
        <is>
          <t>GPA</t>
        </is>
      </c>
      <c r="K216" s="2">
        <f>IF(I216&lt;&gt;"",I216,IFERROR(INDEX(Base!$I:$I,MATCH(1,(Base!$C:$C=C216)*(Base!$I:$I&lt;&gt;""),0)),0))</f>
        <v/>
      </c>
      <c r="L216" s="2">
        <f>IF(AND(I216="",K216&gt;0),"SIM","NÃO")</f>
        <v/>
      </c>
      <c r="M216" s="2">
        <f>IF(ISNUMBER(SEARCH("SEPARA",UPPER(C216))),"NÃO","SIM")</f>
        <v/>
      </c>
      <c r="N216" s="2">
        <f>IFERROR(H216/K216,0)</f>
        <v/>
      </c>
      <c r="O216" s="2">
        <f>IF(M216="NÃO","EXCLUÍDO",IF(N216&lt;Premissas!$B$8,"&lt; 1,00",IF(N216&lt;Premissas!$B$9,"1,00 – 1,19",IF(N216&lt;Premissas!$B$10,"1,20 – 1,39",IF(N216&lt;Premissas!$B$11,"1,40 – 1,59",IF(N216&lt;Premissas!$B$12,"1,60 – 1,99","≥ 2,00"))))))</f>
        <v/>
      </c>
      <c r="P216" s="5">
        <f>IF(OR(M216="NÃO",N216&lt;Premissas!$B$8),Premissas!$B$13,IF(N216&lt;Premissas!$B$9,Premissas!$B$14,IF(N216&lt;Premissas!$B$10,Premissas!$B$15,IF(N216&lt;Premissas!$B$11,Premissas!$B$16,IF(N216&lt;Premissas!$B$12,Premissas!$B$17,Premissas!$B$18)))))</f>
        <v/>
      </c>
      <c r="Q216" s="5">
        <f>IFERROR(P216/Premissas!$B$4,0)</f>
        <v/>
      </c>
    </row>
    <row r="217">
      <c r="A217" s="2" t="n">
        <v>7</v>
      </c>
      <c r="B217" s="2" t="n">
        <v>409</v>
      </c>
      <c r="C217" s="2" t="inlineStr">
        <is>
          <t>SEPARACAO</t>
        </is>
      </c>
      <c r="D217" s="2" t="n">
        <v>5707366</v>
      </c>
      <c r="E217" s="2" t="inlineStr">
        <is>
          <t>Gabriela Da Costa Silva</t>
        </is>
      </c>
      <c r="F217" s="2" t="n">
        <v>92</v>
      </c>
      <c r="G217" s="2" t="n">
        <v>1.23</v>
      </c>
      <c r="H217" s="2" t="n">
        <v>75</v>
      </c>
      <c r="I217" s="2" t="n">
        <v>105</v>
      </c>
      <c r="J217" s="2" t="inlineStr">
        <is>
          <t>GPA</t>
        </is>
      </c>
      <c r="K217" s="2">
        <f>IF(I217&lt;&gt;"",I217,IFERROR(INDEX(Base!$I:$I,MATCH(1,(Base!$C:$C=C217)*(Base!$I:$I&lt;&gt;""),0)),0))</f>
        <v/>
      </c>
      <c r="L217" s="2">
        <f>IF(AND(I217="",K217&gt;0),"SIM","NÃO")</f>
        <v/>
      </c>
      <c r="M217" s="2">
        <f>IF(ISNUMBER(SEARCH("SEPARA",UPPER(C217))),"NÃO","SIM")</f>
        <v/>
      </c>
      <c r="N217" s="2">
        <f>IFERROR(H217/K217,0)</f>
        <v/>
      </c>
      <c r="O217" s="2">
        <f>IF(M217="NÃO","EXCLUÍDO",IF(N217&lt;Premissas!$B$8,"&lt; 1,00",IF(N217&lt;Premissas!$B$9,"1,00 – 1,19",IF(N217&lt;Premissas!$B$10,"1,20 – 1,39",IF(N217&lt;Premissas!$B$11,"1,40 – 1,59",IF(N217&lt;Premissas!$B$12,"1,60 – 1,99","≥ 2,00"))))))</f>
        <v/>
      </c>
      <c r="P217" s="5">
        <f>IF(OR(M217="NÃO",N217&lt;Premissas!$B$8),Premissas!$B$13,IF(N217&lt;Premissas!$B$9,Premissas!$B$14,IF(N217&lt;Premissas!$B$10,Premissas!$B$15,IF(N217&lt;Premissas!$B$11,Premissas!$B$16,IF(N217&lt;Premissas!$B$12,Premissas!$B$17,Premissas!$B$18)))))</f>
        <v/>
      </c>
      <c r="Q217" s="5">
        <f>IFERROR(P217/Premissas!$B$4,0)</f>
        <v/>
      </c>
    </row>
    <row r="218">
      <c r="A218" s="2" t="n">
        <v>7</v>
      </c>
      <c r="B218" s="2" t="n">
        <v>409</v>
      </c>
      <c r="C218" s="2" t="inlineStr">
        <is>
          <t>CARREGAMENTO</t>
        </is>
      </c>
      <c r="D218" s="2" t="n">
        <v>5708150</v>
      </c>
      <c r="E218" s="2" t="inlineStr">
        <is>
          <t>Samuel Dias Do Val</t>
        </is>
      </c>
      <c r="F218" s="2" t="n">
        <v>9</v>
      </c>
      <c r="G218" s="2" t="n">
        <v>0.2</v>
      </c>
      <c r="H218" s="2" t="n">
        <v>45</v>
      </c>
      <c r="I218" s="2" t="n">
        <v>24</v>
      </c>
      <c r="J218" s="2" t="inlineStr">
        <is>
          <t>GPA</t>
        </is>
      </c>
      <c r="K218" s="2">
        <f>IF(I218&lt;&gt;"",I218,IFERROR(INDEX(Base!$I:$I,MATCH(1,(Base!$C:$C=C218)*(Base!$I:$I&lt;&gt;""),0)),0))</f>
        <v/>
      </c>
      <c r="L218" s="2">
        <f>IF(AND(I218="",K218&gt;0),"SIM","NÃO")</f>
        <v/>
      </c>
      <c r="M218" s="2">
        <f>IF(ISNUMBER(SEARCH("SEPARA",UPPER(C218))),"NÃO","SIM")</f>
        <v/>
      </c>
      <c r="N218" s="2">
        <f>IFERROR(H218/K218,0)</f>
        <v/>
      </c>
      <c r="O218" s="2">
        <f>IF(M218="NÃO","EXCLUÍDO",IF(N218&lt;Premissas!$B$8,"&lt; 1,00",IF(N218&lt;Premissas!$B$9,"1,00 – 1,19",IF(N218&lt;Premissas!$B$10,"1,20 – 1,39",IF(N218&lt;Premissas!$B$11,"1,40 – 1,59",IF(N218&lt;Premissas!$B$12,"1,60 – 1,99","≥ 2,00"))))))</f>
        <v/>
      </c>
      <c r="P218" s="5">
        <f>IF(OR(M218="NÃO",N218&lt;Premissas!$B$8),Premissas!$B$13,IF(N218&lt;Premissas!$B$9,Premissas!$B$14,IF(N218&lt;Premissas!$B$10,Premissas!$B$15,IF(N218&lt;Premissas!$B$11,Premissas!$B$16,IF(N218&lt;Premissas!$B$12,Premissas!$B$17,Premissas!$B$18)))))</f>
        <v/>
      </c>
      <c r="Q218" s="5">
        <f>IFERROR(P218/Premissas!$B$4,0)</f>
        <v/>
      </c>
    </row>
    <row r="219">
      <c r="A219" s="2" t="n">
        <v>7</v>
      </c>
      <c r="B219" s="2" t="n">
        <v>409</v>
      </c>
      <c r="C219" s="2" t="inlineStr">
        <is>
          <t>CARREGAMENTO</t>
        </is>
      </c>
      <c r="D219" s="2" t="n">
        <v>5711819</v>
      </c>
      <c r="E219" s="2" t="inlineStr">
        <is>
          <t>Rubem Pinheiro Leite</t>
        </is>
      </c>
      <c r="F219" s="2" t="n">
        <v>26</v>
      </c>
      <c r="G219" s="2" t="n">
        <v>1.5</v>
      </c>
      <c r="H219" s="2" t="n">
        <v>17</v>
      </c>
      <c r="I219" s="2" t="n">
        <v>24</v>
      </c>
      <c r="J219" s="2" t="inlineStr">
        <is>
          <t>GPA</t>
        </is>
      </c>
      <c r="K219" s="2">
        <f>IF(I219&lt;&gt;"",I219,IFERROR(INDEX(Base!$I:$I,MATCH(1,(Base!$C:$C=C219)*(Base!$I:$I&lt;&gt;""),0)),0))</f>
        <v/>
      </c>
      <c r="L219" s="2">
        <f>IF(AND(I219="",K219&gt;0),"SIM","NÃO")</f>
        <v/>
      </c>
      <c r="M219" s="2">
        <f>IF(ISNUMBER(SEARCH("SEPARA",UPPER(C219))),"NÃO","SIM")</f>
        <v/>
      </c>
      <c r="N219" s="2">
        <f>IFERROR(H219/K219,0)</f>
        <v/>
      </c>
      <c r="O219" s="2">
        <f>IF(M219="NÃO","EXCLUÍDO",IF(N219&lt;Premissas!$B$8,"&lt; 1,00",IF(N219&lt;Premissas!$B$9,"1,00 – 1,19",IF(N219&lt;Premissas!$B$10,"1,20 – 1,39",IF(N219&lt;Premissas!$B$11,"1,40 – 1,59",IF(N219&lt;Premissas!$B$12,"1,60 – 1,99","≥ 2,00"))))))</f>
        <v/>
      </c>
      <c r="P219" s="5">
        <f>IF(OR(M219="NÃO",N219&lt;Premissas!$B$8),Premissas!$B$13,IF(N219&lt;Premissas!$B$9,Premissas!$B$14,IF(N219&lt;Premissas!$B$10,Premissas!$B$15,IF(N219&lt;Premissas!$B$11,Premissas!$B$16,IF(N219&lt;Premissas!$B$12,Premissas!$B$17,Premissas!$B$18)))))</f>
        <v/>
      </c>
      <c r="Q219" s="5">
        <f>IFERROR(P219/Premissas!$B$4,0)</f>
        <v/>
      </c>
    </row>
    <row r="220">
      <c r="A220" s="2" t="n">
        <v>7</v>
      </c>
      <c r="B220" s="2" t="n">
        <v>409</v>
      </c>
      <c r="C220" s="2" t="inlineStr">
        <is>
          <t>PUXADA RECEB</t>
        </is>
      </c>
      <c r="D220" s="2" t="n">
        <v>5711819</v>
      </c>
      <c r="E220" s="2" t="inlineStr">
        <is>
          <t>Rubem Pinheiro Leite</t>
        </is>
      </c>
      <c r="F220" s="2" t="n">
        <v>59</v>
      </c>
      <c r="G220" s="2" t="n">
        <v>4.37</v>
      </c>
      <c r="H220" s="2" t="n">
        <v>14</v>
      </c>
      <c r="I220" s="2" t="n">
        <v>22</v>
      </c>
      <c r="J220" s="2" t="inlineStr">
        <is>
          <t>GPA</t>
        </is>
      </c>
      <c r="K220" s="2">
        <f>IF(I220&lt;&gt;"",I220,IFERROR(INDEX(Base!$I:$I,MATCH(1,(Base!$C:$C=C220)*(Base!$I:$I&lt;&gt;""),0)),0))</f>
        <v/>
      </c>
      <c r="L220" s="2">
        <f>IF(AND(I220="",K220&gt;0),"SIM","NÃO")</f>
        <v/>
      </c>
      <c r="M220" s="2">
        <f>IF(ISNUMBER(SEARCH("SEPARA",UPPER(C220))),"NÃO","SIM")</f>
        <v/>
      </c>
      <c r="N220" s="2">
        <f>IFERROR(H220/K220,0)</f>
        <v/>
      </c>
      <c r="O220" s="2">
        <f>IF(M220="NÃO","EXCLUÍDO",IF(N220&lt;Premissas!$B$8,"&lt; 1,00",IF(N220&lt;Premissas!$B$9,"1,00 – 1,19",IF(N220&lt;Premissas!$B$10,"1,20 – 1,39",IF(N220&lt;Premissas!$B$11,"1,40 – 1,59",IF(N220&lt;Premissas!$B$12,"1,60 – 1,99","≥ 2,00"))))))</f>
        <v/>
      </c>
      <c r="P220" s="5">
        <f>IF(OR(M220="NÃO",N220&lt;Premissas!$B$8),Premissas!$B$13,IF(N220&lt;Premissas!$B$9,Premissas!$B$14,IF(N220&lt;Premissas!$B$10,Premissas!$B$15,IF(N220&lt;Premissas!$B$11,Premissas!$B$16,IF(N220&lt;Premissas!$B$12,Premissas!$B$17,Premissas!$B$18)))))</f>
        <v/>
      </c>
      <c r="Q220" s="5">
        <f>IFERROR(P220/Premissas!$B$4,0)</f>
        <v/>
      </c>
    </row>
    <row r="221">
      <c r="A221" s="2" t="n">
        <v>7</v>
      </c>
      <c r="B221" s="2" t="n">
        <v>409</v>
      </c>
      <c r="C221" s="2" t="inlineStr">
        <is>
          <t>SEPARACAO</t>
        </is>
      </c>
      <c r="D221" s="2" t="n">
        <v>5711819</v>
      </c>
      <c r="E221" s="2" t="inlineStr">
        <is>
          <t>Rubem Pinheiro Leite</t>
        </is>
      </c>
      <c r="F221" s="2" t="n">
        <v>3153</v>
      </c>
      <c r="G221" s="2" t="n">
        <v>50.05</v>
      </c>
      <c r="H221" s="2" t="n">
        <v>63</v>
      </c>
      <c r="I221" s="2" t="n">
        <v>105</v>
      </c>
      <c r="J221" s="2" t="inlineStr">
        <is>
          <t>GPA</t>
        </is>
      </c>
      <c r="K221" s="2">
        <f>IF(I221&lt;&gt;"",I221,IFERROR(INDEX(Base!$I:$I,MATCH(1,(Base!$C:$C=C221)*(Base!$I:$I&lt;&gt;""),0)),0))</f>
        <v/>
      </c>
      <c r="L221" s="2">
        <f>IF(AND(I221="",K221&gt;0),"SIM","NÃO")</f>
        <v/>
      </c>
      <c r="M221" s="2">
        <f>IF(ISNUMBER(SEARCH("SEPARA",UPPER(C221))),"NÃO","SIM")</f>
        <v/>
      </c>
      <c r="N221" s="2">
        <f>IFERROR(H221/K221,0)</f>
        <v/>
      </c>
      <c r="O221" s="2">
        <f>IF(M221="NÃO","EXCLUÍDO",IF(N221&lt;Premissas!$B$8,"&lt; 1,00",IF(N221&lt;Premissas!$B$9,"1,00 – 1,19",IF(N221&lt;Premissas!$B$10,"1,20 – 1,39",IF(N221&lt;Premissas!$B$11,"1,40 – 1,59",IF(N221&lt;Premissas!$B$12,"1,60 – 1,99","≥ 2,00"))))))</f>
        <v/>
      </c>
      <c r="P221" s="5">
        <f>IF(OR(M221="NÃO",N221&lt;Premissas!$B$8),Premissas!$B$13,IF(N221&lt;Premissas!$B$9,Premissas!$B$14,IF(N221&lt;Premissas!$B$10,Premissas!$B$15,IF(N221&lt;Premissas!$B$11,Premissas!$B$16,IF(N221&lt;Premissas!$B$12,Premissas!$B$17,Premissas!$B$18)))))</f>
        <v/>
      </c>
      <c r="Q221" s="5">
        <f>IFERROR(P221/Premissas!$B$4,0)</f>
        <v/>
      </c>
    </row>
    <row r="222">
      <c r="A222" s="2" t="n">
        <v>7</v>
      </c>
      <c r="B222" s="2" t="n">
        <v>409</v>
      </c>
      <c r="C222" s="2" t="inlineStr">
        <is>
          <t>CARREGAMENTO</t>
        </is>
      </c>
      <c r="D222" s="2" t="n">
        <v>5785669</v>
      </c>
      <c r="E222" s="2" t="inlineStr">
        <is>
          <t>Cleiton Francisco Oliveira</t>
        </is>
      </c>
      <c r="F222" s="2" t="n">
        <v>5</v>
      </c>
      <c r="G222" s="2" t="n">
        <v>1.51</v>
      </c>
      <c r="H222" s="2" t="n">
        <v>3</v>
      </c>
      <c r="I222" s="2" t="n">
        <v>24</v>
      </c>
      <c r="J222" s="2" t="inlineStr">
        <is>
          <t>GPA</t>
        </is>
      </c>
      <c r="K222" s="2">
        <f>IF(I222&lt;&gt;"",I222,IFERROR(INDEX(Base!$I:$I,MATCH(1,(Base!$C:$C=C222)*(Base!$I:$I&lt;&gt;""),0)),0))</f>
        <v/>
      </c>
      <c r="L222" s="2">
        <f>IF(AND(I222="",K222&gt;0),"SIM","NÃO")</f>
        <v/>
      </c>
      <c r="M222" s="2">
        <f>IF(ISNUMBER(SEARCH("SEPARA",UPPER(C222))),"NÃO","SIM")</f>
        <v/>
      </c>
      <c r="N222" s="2">
        <f>IFERROR(H222/K222,0)</f>
        <v/>
      </c>
      <c r="O222" s="2">
        <f>IF(M222="NÃO","EXCLUÍDO",IF(N222&lt;Premissas!$B$8,"&lt; 1,00",IF(N222&lt;Premissas!$B$9,"1,00 – 1,19",IF(N222&lt;Premissas!$B$10,"1,20 – 1,39",IF(N222&lt;Premissas!$B$11,"1,40 – 1,59",IF(N222&lt;Premissas!$B$12,"1,60 – 1,99","≥ 2,00"))))))</f>
        <v/>
      </c>
      <c r="P222" s="5">
        <f>IF(OR(M222="NÃO",N222&lt;Premissas!$B$8),Premissas!$B$13,IF(N222&lt;Premissas!$B$9,Premissas!$B$14,IF(N222&lt;Premissas!$B$10,Premissas!$B$15,IF(N222&lt;Premissas!$B$11,Premissas!$B$16,IF(N222&lt;Premissas!$B$12,Premissas!$B$17,Premissas!$B$18)))))</f>
        <v/>
      </c>
      <c r="Q222" s="5">
        <f>IFERROR(P222/Premissas!$B$4,0)</f>
        <v/>
      </c>
    </row>
    <row r="223">
      <c r="A223" s="2" t="n">
        <v>7</v>
      </c>
      <c r="B223" s="2" t="n">
        <v>409</v>
      </c>
      <c r="C223" s="2" t="inlineStr">
        <is>
          <t>PUXADA RECEB</t>
        </is>
      </c>
      <c r="D223" s="2" t="n">
        <v>5785669</v>
      </c>
      <c r="E223" s="2" t="inlineStr">
        <is>
          <t>Cleiton Francisco Oliveira</t>
        </is>
      </c>
      <c r="F223" s="2" t="n">
        <v>190</v>
      </c>
      <c r="G223" s="2" t="n">
        <v>5.5</v>
      </c>
      <c r="H223" s="2" t="n">
        <v>35</v>
      </c>
      <c r="I223" s="2" t="n">
        <v>22</v>
      </c>
      <c r="J223" s="2" t="inlineStr">
        <is>
          <t>GPA</t>
        </is>
      </c>
      <c r="K223" s="2">
        <f>IF(I223&lt;&gt;"",I223,IFERROR(INDEX(Base!$I:$I,MATCH(1,(Base!$C:$C=C223)*(Base!$I:$I&lt;&gt;""),0)),0))</f>
        <v/>
      </c>
      <c r="L223" s="2">
        <f>IF(AND(I223="",K223&gt;0),"SIM","NÃO")</f>
        <v/>
      </c>
      <c r="M223" s="2">
        <f>IF(ISNUMBER(SEARCH("SEPARA",UPPER(C223))),"NÃO","SIM")</f>
        <v/>
      </c>
      <c r="N223" s="2">
        <f>IFERROR(H223/K223,0)</f>
        <v/>
      </c>
      <c r="O223" s="2">
        <f>IF(M223="NÃO","EXCLUÍDO",IF(N223&lt;Premissas!$B$8,"&lt; 1,00",IF(N223&lt;Premissas!$B$9,"1,00 – 1,19",IF(N223&lt;Premissas!$B$10,"1,20 – 1,39",IF(N223&lt;Premissas!$B$11,"1,40 – 1,59",IF(N223&lt;Premissas!$B$12,"1,60 – 1,99","≥ 2,00"))))))</f>
        <v/>
      </c>
      <c r="P223" s="5">
        <f>IF(OR(M223="NÃO",N223&lt;Premissas!$B$8),Premissas!$B$13,IF(N223&lt;Premissas!$B$9,Premissas!$B$14,IF(N223&lt;Premissas!$B$10,Premissas!$B$15,IF(N223&lt;Premissas!$B$11,Premissas!$B$16,IF(N223&lt;Premissas!$B$12,Premissas!$B$17,Premissas!$B$18)))))</f>
        <v/>
      </c>
      <c r="Q223" s="5">
        <f>IFERROR(P223/Premissas!$B$4,0)</f>
        <v/>
      </c>
    </row>
    <row r="224">
      <c r="A224" s="2" t="n">
        <v>7</v>
      </c>
      <c r="B224" s="2" t="n">
        <v>409</v>
      </c>
      <c r="C224" s="2" t="inlineStr">
        <is>
          <t>SEPARACAO</t>
        </is>
      </c>
      <c r="D224" s="2" t="n">
        <v>5785669</v>
      </c>
      <c r="E224" s="2" t="inlineStr">
        <is>
          <t>Cleiton Francisco Oliveira</t>
        </is>
      </c>
      <c r="F224" s="2" t="n">
        <v>24471</v>
      </c>
      <c r="G224" s="2" t="n">
        <v>95.25</v>
      </c>
      <c r="H224" s="2" t="n">
        <v>257</v>
      </c>
      <c r="I224" s="2" t="n">
        <v>105</v>
      </c>
      <c r="J224" s="2" t="inlineStr">
        <is>
          <t>GPA</t>
        </is>
      </c>
      <c r="K224" s="2">
        <f>IF(I224&lt;&gt;"",I224,IFERROR(INDEX(Base!$I:$I,MATCH(1,(Base!$C:$C=C224)*(Base!$I:$I&lt;&gt;""),0)),0))</f>
        <v/>
      </c>
      <c r="L224" s="2">
        <f>IF(AND(I224="",K224&gt;0),"SIM","NÃO")</f>
        <v/>
      </c>
      <c r="M224" s="2">
        <f>IF(ISNUMBER(SEARCH("SEPARA",UPPER(C224))),"NÃO","SIM")</f>
        <v/>
      </c>
      <c r="N224" s="2">
        <f>IFERROR(H224/K224,0)</f>
        <v/>
      </c>
      <c r="O224" s="2">
        <f>IF(M224="NÃO","EXCLUÍDO",IF(N224&lt;Premissas!$B$8,"&lt; 1,00",IF(N224&lt;Premissas!$B$9,"1,00 – 1,19",IF(N224&lt;Premissas!$B$10,"1,20 – 1,39",IF(N224&lt;Premissas!$B$11,"1,40 – 1,59",IF(N224&lt;Premissas!$B$12,"1,60 – 1,99","≥ 2,00"))))))</f>
        <v/>
      </c>
      <c r="P224" s="5">
        <f>IF(OR(M224="NÃO",N224&lt;Premissas!$B$8),Premissas!$B$13,IF(N224&lt;Premissas!$B$9,Premissas!$B$14,IF(N224&lt;Premissas!$B$10,Premissas!$B$15,IF(N224&lt;Premissas!$B$11,Premissas!$B$16,IF(N224&lt;Premissas!$B$12,Premissas!$B$17,Premissas!$B$18)))))</f>
        <v/>
      </c>
      <c r="Q224" s="5">
        <f>IFERROR(P224/Premissas!$B$4,0)</f>
        <v/>
      </c>
    </row>
    <row r="225">
      <c r="A225" s="2" t="n">
        <v>7</v>
      </c>
      <c r="B225" s="2" t="n">
        <v>409</v>
      </c>
      <c r="C225" s="2" t="inlineStr">
        <is>
          <t>SEPARACAO</t>
        </is>
      </c>
      <c r="D225" s="2" t="n">
        <v>5785677</v>
      </c>
      <c r="E225" s="2" t="inlineStr">
        <is>
          <t>Ewerton Cortez Dos Santos Coelho</t>
        </is>
      </c>
      <c r="F225" s="2" t="n">
        <v>934</v>
      </c>
      <c r="G225" s="2" t="n">
        <v>10.11</v>
      </c>
      <c r="H225" s="2" t="n">
        <v>92</v>
      </c>
      <c r="I225" s="2" t="n">
        <v>105</v>
      </c>
      <c r="J225" s="2" t="inlineStr">
        <is>
          <t>GPA</t>
        </is>
      </c>
      <c r="K225" s="2">
        <f>IF(I225&lt;&gt;"",I225,IFERROR(INDEX(Base!$I:$I,MATCH(1,(Base!$C:$C=C225)*(Base!$I:$I&lt;&gt;""),0)),0))</f>
        <v/>
      </c>
      <c r="L225" s="2">
        <f>IF(AND(I225="",K225&gt;0),"SIM","NÃO")</f>
        <v/>
      </c>
      <c r="M225" s="2">
        <f>IF(ISNUMBER(SEARCH("SEPARA",UPPER(C225))),"NÃO","SIM")</f>
        <v/>
      </c>
      <c r="N225" s="2">
        <f>IFERROR(H225/K225,0)</f>
        <v/>
      </c>
      <c r="O225" s="2">
        <f>IF(M225="NÃO","EXCLUÍDO",IF(N225&lt;Premissas!$B$8,"&lt; 1,00",IF(N225&lt;Premissas!$B$9,"1,00 – 1,19",IF(N225&lt;Premissas!$B$10,"1,20 – 1,39",IF(N225&lt;Premissas!$B$11,"1,40 – 1,59",IF(N225&lt;Premissas!$B$12,"1,60 – 1,99","≥ 2,00"))))))</f>
        <v/>
      </c>
      <c r="P225" s="5">
        <f>IF(OR(M225="NÃO",N225&lt;Premissas!$B$8),Premissas!$B$13,IF(N225&lt;Premissas!$B$9,Premissas!$B$14,IF(N225&lt;Premissas!$B$10,Premissas!$B$15,IF(N225&lt;Premissas!$B$11,Premissas!$B$16,IF(N225&lt;Premissas!$B$12,Premissas!$B$17,Premissas!$B$18)))))</f>
        <v/>
      </c>
      <c r="Q225" s="5">
        <f>IFERROR(P225/Premissas!$B$4,0)</f>
        <v/>
      </c>
    </row>
    <row r="226">
      <c r="A226" s="2" t="n">
        <v>7</v>
      </c>
      <c r="B226" s="2" t="n">
        <v>409</v>
      </c>
      <c r="C226" s="2" t="inlineStr">
        <is>
          <t>SEPARACAO</t>
        </is>
      </c>
      <c r="D226" s="2" t="n">
        <v>5799830</v>
      </c>
      <c r="E226" s="2" t="inlineStr">
        <is>
          <t>Leandro De Oliveira Guilherme</t>
        </is>
      </c>
      <c r="F226" s="2" t="n">
        <v>7198</v>
      </c>
      <c r="G226" s="2" t="n">
        <v>102.15</v>
      </c>
      <c r="H226" s="2" t="n">
        <v>70</v>
      </c>
      <c r="I226" s="2" t="n">
        <v>105</v>
      </c>
      <c r="J226" s="2" t="inlineStr">
        <is>
          <t>GPA</t>
        </is>
      </c>
      <c r="K226" s="2">
        <f>IF(I226&lt;&gt;"",I226,IFERROR(INDEX(Base!$I:$I,MATCH(1,(Base!$C:$C=C226)*(Base!$I:$I&lt;&gt;""),0)),0))</f>
        <v/>
      </c>
      <c r="L226" s="2">
        <f>IF(AND(I226="",K226&gt;0),"SIM","NÃO")</f>
        <v/>
      </c>
      <c r="M226" s="2">
        <f>IF(ISNUMBER(SEARCH("SEPARA",UPPER(C226))),"NÃO","SIM")</f>
        <v/>
      </c>
      <c r="N226" s="2">
        <f>IFERROR(H226/K226,0)</f>
        <v/>
      </c>
      <c r="O226" s="2">
        <f>IF(M226="NÃO","EXCLUÍDO",IF(N226&lt;Premissas!$B$8,"&lt; 1,00",IF(N226&lt;Premissas!$B$9,"1,00 – 1,19",IF(N226&lt;Premissas!$B$10,"1,20 – 1,39",IF(N226&lt;Premissas!$B$11,"1,40 – 1,59",IF(N226&lt;Premissas!$B$12,"1,60 – 1,99","≥ 2,00"))))))</f>
        <v/>
      </c>
      <c r="P226" s="5">
        <f>IF(OR(M226="NÃO",N226&lt;Premissas!$B$8),Premissas!$B$13,IF(N226&lt;Premissas!$B$9,Premissas!$B$14,IF(N226&lt;Premissas!$B$10,Premissas!$B$15,IF(N226&lt;Premissas!$B$11,Premissas!$B$16,IF(N226&lt;Premissas!$B$12,Premissas!$B$17,Premissas!$B$18)))))</f>
        <v/>
      </c>
      <c r="Q226" s="5">
        <f>IFERROR(P226/Premissas!$B$4,0)</f>
        <v/>
      </c>
    </row>
    <row r="227">
      <c r="A227" s="2" t="n">
        <v>7</v>
      </c>
      <c r="B227" s="2" t="n">
        <v>409</v>
      </c>
      <c r="C227" s="2" t="inlineStr">
        <is>
          <t>SEPARACAO</t>
        </is>
      </c>
      <c r="D227" s="2" t="n">
        <v>5799953</v>
      </c>
      <c r="E227" s="2" t="inlineStr">
        <is>
          <t>Keven Gomes Da Silva</t>
        </is>
      </c>
      <c r="F227" s="2" t="n">
        <v>18394</v>
      </c>
      <c r="G227" s="2" t="n">
        <v>124.33</v>
      </c>
      <c r="H227" s="2" t="n">
        <v>148</v>
      </c>
      <c r="I227" s="2" t="n">
        <v>105</v>
      </c>
      <c r="J227" s="2" t="inlineStr">
        <is>
          <t>GPA</t>
        </is>
      </c>
      <c r="K227" s="2">
        <f>IF(I227&lt;&gt;"",I227,IFERROR(INDEX(Base!$I:$I,MATCH(1,(Base!$C:$C=C227)*(Base!$I:$I&lt;&gt;""),0)),0))</f>
        <v/>
      </c>
      <c r="L227" s="2">
        <f>IF(AND(I227="",K227&gt;0),"SIM","NÃO")</f>
        <v/>
      </c>
      <c r="M227" s="2">
        <f>IF(ISNUMBER(SEARCH("SEPARA",UPPER(C227))),"NÃO","SIM")</f>
        <v/>
      </c>
      <c r="N227" s="2">
        <f>IFERROR(H227/K227,0)</f>
        <v/>
      </c>
      <c r="O227" s="2">
        <f>IF(M227="NÃO","EXCLUÍDO",IF(N227&lt;Premissas!$B$8,"&lt; 1,00",IF(N227&lt;Premissas!$B$9,"1,00 – 1,19",IF(N227&lt;Premissas!$B$10,"1,20 – 1,39",IF(N227&lt;Premissas!$B$11,"1,40 – 1,59",IF(N227&lt;Premissas!$B$12,"1,60 – 1,99","≥ 2,00"))))))</f>
        <v/>
      </c>
      <c r="P227" s="5">
        <f>IF(OR(M227="NÃO",N227&lt;Premissas!$B$8),Premissas!$B$13,IF(N227&lt;Premissas!$B$9,Premissas!$B$14,IF(N227&lt;Premissas!$B$10,Premissas!$B$15,IF(N227&lt;Premissas!$B$11,Premissas!$B$16,IF(N227&lt;Premissas!$B$12,Premissas!$B$17,Premissas!$B$18)))))</f>
        <v/>
      </c>
      <c r="Q227" s="5">
        <f>IFERROR(P227/Premissas!$B$4,0)</f>
        <v/>
      </c>
    </row>
    <row r="228">
      <c r="A228" s="2" t="n">
        <v>7</v>
      </c>
      <c r="B228" s="2" t="n">
        <v>409</v>
      </c>
      <c r="C228" s="2" t="inlineStr">
        <is>
          <t>SEPARACAO</t>
        </is>
      </c>
      <c r="D228" s="2" t="n">
        <v>5800102</v>
      </c>
      <c r="E228" s="2" t="inlineStr">
        <is>
          <t>Ryan De Oliveira Heinzelmann Santos</t>
        </is>
      </c>
      <c r="F228" s="2" t="n">
        <v>17252</v>
      </c>
      <c r="G228" s="2" t="n">
        <v>76.13</v>
      </c>
      <c r="H228" s="2" t="n">
        <v>227</v>
      </c>
      <c r="I228" s="2" t="n">
        <v>105</v>
      </c>
      <c r="J228" s="2" t="inlineStr">
        <is>
          <t>GPA</t>
        </is>
      </c>
      <c r="K228" s="2">
        <f>IF(I228&lt;&gt;"",I228,IFERROR(INDEX(Base!$I:$I,MATCH(1,(Base!$C:$C=C228)*(Base!$I:$I&lt;&gt;""),0)),0))</f>
        <v/>
      </c>
      <c r="L228" s="2">
        <f>IF(AND(I228="",K228&gt;0),"SIM","NÃO")</f>
        <v/>
      </c>
      <c r="M228" s="2">
        <f>IF(ISNUMBER(SEARCH("SEPARA",UPPER(C228))),"NÃO","SIM")</f>
        <v/>
      </c>
      <c r="N228" s="2">
        <f>IFERROR(H228/K228,0)</f>
        <v/>
      </c>
      <c r="O228" s="2">
        <f>IF(M228="NÃO","EXCLUÍDO",IF(N228&lt;Premissas!$B$8,"&lt; 1,00",IF(N228&lt;Premissas!$B$9,"1,00 – 1,19",IF(N228&lt;Premissas!$B$10,"1,20 – 1,39",IF(N228&lt;Premissas!$B$11,"1,40 – 1,59",IF(N228&lt;Premissas!$B$12,"1,60 – 1,99","≥ 2,00"))))))</f>
        <v/>
      </c>
      <c r="P228" s="5">
        <f>IF(OR(M228="NÃO",N228&lt;Premissas!$B$8),Premissas!$B$13,IF(N228&lt;Premissas!$B$9,Premissas!$B$14,IF(N228&lt;Premissas!$B$10,Premissas!$B$15,IF(N228&lt;Premissas!$B$11,Premissas!$B$16,IF(N228&lt;Premissas!$B$12,Premissas!$B$17,Premissas!$B$18)))))</f>
        <v/>
      </c>
      <c r="Q228" s="5">
        <f>IFERROR(P228/Premissas!$B$4,0)</f>
        <v/>
      </c>
    </row>
    <row r="229">
      <c r="A229" s="2" t="n">
        <v>7</v>
      </c>
      <c r="B229" s="2" t="n">
        <v>409</v>
      </c>
      <c r="C229" s="2" t="inlineStr">
        <is>
          <t>SEPARACAO</t>
        </is>
      </c>
      <c r="D229" s="2" t="n">
        <v>5800200</v>
      </c>
      <c r="E229" s="2" t="inlineStr">
        <is>
          <t>Leonardo Eduardo Do Nascimento</t>
        </is>
      </c>
      <c r="F229" s="2" t="n">
        <v>17266</v>
      </c>
      <c r="G229" s="2" t="n">
        <v>119.25</v>
      </c>
      <c r="H229" s="2" t="n">
        <v>145</v>
      </c>
      <c r="I229" s="2" t="n">
        <v>105</v>
      </c>
      <c r="J229" s="2" t="inlineStr">
        <is>
          <t>GPA</t>
        </is>
      </c>
      <c r="K229" s="2">
        <f>IF(I229&lt;&gt;"",I229,IFERROR(INDEX(Base!$I:$I,MATCH(1,(Base!$C:$C=C229)*(Base!$I:$I&lt;&gt;""),0)),0))</f>
        <v/>
      </c>
      <c r="L229" s="2">
        <f>IF(AND(I229="",K229&gt;0),"SIM","NÃO")</f>
        <v/>
      </c>
      <c r="M229" s="2">
        <f>IF(ISNUMBER(SEARCH("SEPARA",UPPER(C229))),"NÃO","SIM")</f>
        <v/>
      </c>
      <c r="N229" s="2">
        <f>IFERROR(H229/K229,0)</f>
        <v/>
      </c>
      <c r="O229" s="2">
        <f>IF(M229="NÃO","EXCLUÍDO",IF(N229&lt;Premissas!$B$8,"&lt; 1,00",IF(N229&lt;Premissas!$B$9,"1,00 – 1,19",IF(N229&lt;Premissas!$B$10,"1,20 – 1,39",IF(N229&lt;Premissas!$B$11,"1,40 – 1,59",IF(N229&lt;Premissas!$B$12,"1,60 – 1,99","≥ 2,00"))))))</f>
        <v/>
      </c>
      <c r="P229" s="5">
        <f>IF(OR(M229="NÃO",N229&lt;Premissas!$B$8),Premissas!$B$13,IF(N229&lt;Premissas!$B$9,Premissas!$B$14,IF(N229&lt;Premissas!$B$10,Premissas!$B$15,IF(N229&lt;Premissas!$B$11,Premissas!$B$16,IF(N229&lt;Premissas!$B$12,Premissas!$B$17,Premissas!$B$18)))))</f>
        <v/>
      </c>
      <c r="Q229" s="5">
        <f>IFERROR(P229/Premissas!$B$4,0)</f>
        <v/>
      </c>
    </row>
    <row r="230">
      <c r="A230" s="2" t="n">
        <v>7</v>
      </c>
      <c r="B230" s="2" t="n">
        <v>409</v>
      </c>
      <c r="C230" s="2" t="inlineStr">
        <is>
          <t>SEPARACAO</t>
        </is>
      </c>
      <c r="D230" s="2" t="n">
        <v>5800404</v>
      </c>
      <c r="E230" s="2" t="inlineStr">
        <is>
          <t>Carlos Henrique Silva Dos Santos</t>
        </is>
      </c>
      <c r="F230" s="2" t="n">
        <v>13064</v>
      </c>
      <c r="G230" s="2" t="n">
        <v>86.93000000000001</v>
      </c>
      <c r="H230" s="2" t="n">
        <v>150</v>
      </c>
      <c r="I230" s="2" t="n">
        <v>105</v>
      </c>
      <c r="J230" s="2" t="inlineStr">
        <is>
          <t>GPA</t>
        </is>
      </c>
      <c r="K230" s="2">
        <f>IF(I230&lt;&gt;"",I230,IFERROR(INDEX(Base!$I:$I,MATCH(1,(Base!$C:$C=C230)*(Base!$I:$I&lt;&gt;""),0)),0))</f>
        <v/>
      </c>
      <c r="L230" s="2">
        <f>IF(AND(I230="",K230&gt;0),"SIM","NÃO")</f>
        <v/>
      </c>
      <c r="M230" s="2">
        <f>IF(ISNUMBER(SEARCH("SEPARA",UPPER(C230))),"NÃO","SIM")</f>
        <v/>
      </c>
      <c r="N230" s="2">
        <f>IFERROR(H230/K230,0)</f>
        <v/>
      </c>
      <c r="O230" s="2">
        <f>IF(M230="NÃO","EXCLUÍDO",IF(N230&lt;Premissas!$B$8,"&lt; 1,00",IF(N230&lt;Premissas!$B$9,"1,00 – 1,19",IF(N230&lt;Premissas!$B$10,"1,20 – 1,39",IF(N230&lt;Premissas!$B$11,"1,40 – 1,59",IF(N230&lt;Premissas!$B$12,"1,60 – 1,99","≥ 2,00"))))))</f>
        <v/>
      </c>
      <c r="P230" s="5">
        <f>IF(OR(M230="NÃO",N230&lt;Premissas!$B$8),Premissas!$B$13,IF(N230&lt;Premissas!$B$9,Premissas!$B$14,IF(N230&lt;Premissas!$B$10,Premissas!$B$15,IF(N230&lt;Premissas!$B$11,Premissas!$B$16,IF(N230&lt;Premissas!$B$12,Premissas!$B$17,Premissas!$B$18)))))</f>
        <v/>
      </c>
      <c r="Q230" s="5">
        <f>IFERROR(P230/Premissas!$B$4,0)</f>
        <v/>
      </c>
    </row>
    <row r="231">
      <c r="A231" s="2" t="n">
        <v>7</v>
      </c>
      <c r="B231" s="2" t="n">
        <v>409</v>
      </c>
      <c r="C231" s="2" t="inlineStr">
        <is>
          <t>SEPARACAO</t>
        </is>
      </c>
      <c r="D231" s="2" t="n">
        <v>5800536</v>
      </c>
      <c r="E231" s="2" t="inlineStr">
        <is>
          <t>Matheus Henrique Siqueira Neves Da Silva</t>
        </is>
      </c>
      <c r="F231" s="2" t="n">
        <v>16604</v>
      </c>
      <c r="G231" s="2" t="n">
        <v>121.85</v>
      </c>
      <c r="H231" s="2" t="n">
        <v>136</v>
      </c>
      <c r="I231" s="2" t="n">
        <v>105</v>
      </c>
      <c r="J231" s="2" t="inlineStr">
        <is>
          <t>GPA</t>
        </is>
      </c>
      <c r="K231" s="2">
        <f>IF(I231&lt;&gt;"",I231,IFERROR(INDEX(Base!$I:$I,MATCH(1,(Base!$C:$C=C231)*(Base!$I:$I&lt;&gt;""),0)),0))</f>
        <v/>
      </c>
      <c r="L231" s="2">
        <f>IF(AND(I231="",K231&gt;0),"SIM","NÃO")</f>
        <v/>
      </c>
      <c r="M231" s="2">
        <f>IF(ISNUMBER(SEARCH("SEPARA",UPPER(C231))),"NÃO","SIM")</f>
        <v/>
      </c>
      <c r="N231" s="2">
        <f>IFERROR(H231/K231,0)</f>
        <v/>
      </c>
      <c r="O231" s="2">
        <f>IF(M231="NÃO","EXCLUÍDO",IF(N231&lt;Premissas!$B$8,"&lt; 1,00",IF(N231&lt;Premissas!$B$9,"1,00 – 1,19",IF(N231&lt;Premissas!$B$10,"1,20 – 1,39",IF(N231&lt;Premissas!$B$11,"1,40 – 1,59",IF(N231&lt;Premissas!$B$12,"1,60 – 1,99","≥ 2,00"))))))</f>
        <v/>
      </c>
      <c r="P231" s="5">
        <f>IF(OR(M231="NÃO",N231&lt;Premissas!$B$8),Premissas!$B$13,IF(N231&lt;Premissas!$B$9,Premissas!$B$14,IF(N231&lt;Premissas!$B$10,Premissas!$B$15,IF(N231&lt;Premissas!$B$11,Premissas!$B$16,IF(N231&lt;Premissas!$B$12,Premissas!$B$17,Premissas!$B$18)))))</f>
        <v/>
      </c>
      <c r="Q231" s="5">
        <f>IFERROR(P231/Premissas!$B$4,0)</f>
        <v/>
      </c>
    </row>
    <row r="232">
      <c r="A232" s="2" t="n">
        <v>7</v>
      </c>
      <c r="B232" s="2" t="n">
        <v>409</v>
      </c>
      <c r="C232" s="2" t="inlineStr">
        <is>
          <t>SEPARACAO</t>
        </is>
      </c>
      <c r="D232" s="2" t="n">
        <v>5800609</v>
      </c>
      <c r="E232" s="2" t="inlineStr">
        <is>
          <t>Adriano Brito De Sa Fernandes</t>
        </is>
      </c>
      <c r="F232" s="2" t="n">
        <v>15563</v>
      </c>
      <c r="G232" s="2" t="n">
        <v>73.98999999999999</v>
      </c>
      <c r="H232" s="2" t="n">
        <v>210</v>
      </c>
      <c r="I232" s="2" t="n">
        <v>105</v>
      </c>
      <c r="J232" s="2" t="inlineStr">
        <is>
          <t>GPA</t>
        </is>
      </c>
      <c r="K232" s="2">
        <f>IF(I232&lt;&gt;"",I232,IFERROR(INDEX(Base!$I:$I,MATCH(1,(Base!$C:$C=C232)*(Base!$I:$I&lt;&gt;""),0)),0))</f>
        <v/>
      </c>
      <c r="L232" s="2">
        <f>IF(AND(I232="",K232&gt;0),"SIM","NÃO")</f>
        <v/>
      </c>
      <c r="M232" s="2">
        <f>IF(ISNUMBER(SEARCH("SEPARA",UPPER(C232))),"NÃO","SIM")</f>
        <v/>
      </c>
      <c r="N232" s="2">
        <f>IFERROR(H232/K232,0)</f>
        <v/>
      </c>
      <c r="O232" s="2">
        <f>IF(M232="NÃO","EXCLUÍDO",IF(N232&lt;Premissas!$B$8,"&lt; 1,00",IF(N232&lt;Premissas!$B$9,"1,00 – 1,19",IF(N232&lt;Premissas!$B$10,"1,20 – 1,39",IF(N232&lt;Premissas!$B$11,"1,40 – 1,59",IF(N232&lt;Premissas!$B$12,"1,60 – 1,99","≥ 2,00"))))))</f>
        <v/>
      </c>
      <c r="P232" s="5">
        <f>IF(OR(M232="NÃO",N232&lt;Premissas!$B$8),Premissas!$B$13,IF(N232&lt;Premissas!$B$9,Premissas!$B$14,IF(N232&lt;Premissas!$B$10,Premissas!$B$15,IF(N232&lt;Premissas!$B$11,Premissas!$B$16,IF(N232&lt;Premissas!$B$12,Premissas!$B$17,Premissas!$B$18)))))</f>
        <v/>
      </c>
      <c r="Q232" s="5">
        <f>IFERROR(P232/Premissas!$B$4,0)</f>
        <v/>
      </c>
    </row>
    <row r="233">
      <c r="A233" s="2" t="n">
        <v>7</v>
      </c>
      <c r="B233" s="2" t="n">
        <v>409</v>
      </c>
      <c r="C233" s="2" t="inlineStr">
        <is>
          <t>PUXADA RECEB</t>
        </is>
      </c>
      <c r="D233" s="2" t="n">
        <v>5800650</v>
      </c>
      <c r="E233" s="2" t="inlineStr">
        <is>
          <t>Brayan Nogueira Veloso</t>
        </is>
      </c>
      <c r="F233" s="2" t="n">
        <v>111</v>
      </c>
      <c r="G233" s="2" t="n">
        <v>3.22</v>
      </c>
      <c r="H233" s="2" t="n">
        <v>34</v>
      </c>
      <c r="I233" s="2" t="n">
        <v>22</v>
      </c>
      <c r="J233" s="2" t="inlineStr">
        <is>
          <t>GPA</t>
        </is>
      </c>
      <c r="K233" s="2">
        <f>IF(I233&lt;&gt;"",I233,IFERROR(INDEX(Base!$I:$I,MATCH(1,(Base!$C:$C=C233)*(Base!$I:$I&lt;&gt;""),0)),0))</f>
        <v/>
      </c>
      <c r="L233" s="2">
        <f>IF(AND(I233="",K233&gt;0),"SIM","NÃO")</f>
        <v/>
      </c>
      <c r="M233" s="2">
        <f>IF(ISNUMBER(SEARCH("SEPARA",UPPER(C233))),"NÃO","SIM")</f>
        <v/>
      </c>
      <c r="N233" s="2">
        <f>IFERROR(H233/K233,0)</f>
        <v/>
      </c>
      <c r="O233" s="2">
        <f>IF(M233="NÃO","EXCLUÍDO",IF(N233&lt;Premissas!$B$8,"&lt; 1,00",IF(N233&lt;Premissas!$B$9,"1,00 – 1,19",IF(N233&lt;Premissas!$B$10,"1,20 – 1,39",IF(N233&lt;Premissas!$B$11,"1,40 – 1,59",IF(N233&lt;Premissas!$B$12,"1,60 – 1,99","≥ 2,00"))))))</f>
        <v/>
      </c>
      <c r="P233" s="5">
        <f>IF(OR(M233="NÃO",N233&lt;Premissas!$B$8),Premissas!$B$13,IF(N233&lt;Premissas!$B$9,Premissas!$B$14,IF(N233&lt;Premissas!$B$10,Premissas!$B$15,IF(N233&lt;Premissas!$B$11,Premissas!$B$16,IF(N233&lt;Premissas!$B$12,Premissas!$B$17,Premissas!$B$18)))))</f>
        <v/>
      </c>
      <c r="Q233" s="5">
        <f>IFERROR(P233/Premissas!$B$4,0)</f>
        <v/>
      </c>
    </row>
    <row r="234">
      <c r="A234" s="2" t="n">
        <v>7</v>
      </c>
      <c r="B234" s="2" t="n">
        <v>409</v>
      </c>
      <c r="C234" s="2" t="inlineStr">
        <is>
          <t>SEPARACAO</t>
        </is>
      </c>
      <c r="D234" s="2" t="n">
        <v>5800650</v>
      </c>
      <c r="E234" s="2" t="inlineStr">
        <is>
          <t>Brayan Nogueira Veloso</t>
        </is>
      </c>
      <c r="F234" s="2" t="n">
        <v>16741</v>
      </c>
      <c r="G234" s="2" t="n">
        <v>74.84</v>
      </c>
      <c r="H234" s="2" t="n">
        <v>224</v>
      </c>
      <c r="I234" s="2" t="n">
        <v>105</v>
      </c>
      <c r="J234" s="2" t="inlineStr">
        <is>
          <t>GPA</t>
        </is>
      </c>
      <c r="K234" s="2">
        <f>IF(I234&lt;&gt;"",I234,IFERROR(INDEX(Base!$I:$I,MATCH(1,(Base!$C:$C=C234)*(Base!$I:$I&lt;&gt;""),0)),0))</f>
        <v/>
      </c>
      <c r="L234" s="2">
        <f>IF(AND(I234="",K234&gt;0),"SIM","NÃO")</f>
        <v/>
      </c>
      <c r="M234" s="2">
        <f>IF(ISNUMBER(SEARCH("SEPARA",UPPER(C234))),"NÃO","SIM")</f>
        <v/>
      </c>
      <c r="N234" s="2">
        <f>IFERROR(H234/K234,0)</f>
        <v/>
      </c>
      <c r="O234" s="2">
        <f>IF(M234="NÃO","EXCLUÍDO",IF(N234&lt;Premissas!$B$8,"&lt; 1,00",IF(N234&lt;Premissas!$B$9,"1,00 – 1,19",IF(N234&lt;Premissas!$B$10,"1,20 – 1,39",IF(N234&lt;Premissas!$B$11,"1,40 – 1,59",IF(N234&lt;Premissas!$B$12,"1,60 – 1,99","≥ 2,00"))))))</f>
        <v/>
      </c>
      <c r="P234" s="5">
        <f>IF(OR(M234="NÃO",N234&lt;Premissas!$B$8),Premissas!$B$13,IF(N234&lt;Premissas!$B$9,Premissas!$B$14,IF(N234&lt;Premissas!$B$10,Premissas!$B$15,IF(N234&lt;Premissas!$B$11,Premissas!$B$16,IF(N234&lt;Premissas!$B$12,Premissas!$B$17,Premissas!$B$18)))))</f>
        <v/>
      </c>
      <c r="Q234" s="5">
        <f>IFERROR(P234/Premissas!$B$4,0)</f>
        <v/>
      </c>
    </row>
    <row r="235">
      <c r="A235" s="2" t="n">
        <v>7</v>
      </c>
      <c r="B235" s="2" t="n">
        <v>409</v>
      </c>
      <c r="C235" s="2" t="inlineStr">
        <is>
          <t>SEPARACAO</t>
        </is>
      </c>
      <c r="D235" s="2" t="n">
        <v>5800668</v>
      </c>
      <c r="E235" s="2" t="inlineStr">
        <is>
          <t>Washington Rodrigues De Souza</t>
        </is>
      </c>
      <c r="F235" s="2" t="n">
        <v>14617</v>
      </c>
      <c r="G235" s="2" t="n">
        <v>119.91</v>
      </c>
      <c r="H235" s="2" t="n">
        <v>122</v>
      </c>
      <c r="I235" s="2" t="n">
        <v>105</v>
      </c>
      <c r="J235" s="2" t="inlineStr">
        <is>
          <t>GPA</t>
        </is>
      </c>
      <c r="K235" s="2">
        <f>IF(I235&lt;&gt;"",I235,IFERROR(INDEX(Base!$I:$I,MATCH(1,(Base!$C:$C=C235)*(Base!$I:$I&lt;&gt;""),0)),0))</f>
        <v/>
      </c>
      <c r="L235" s="2">
        <f>IF(AND(I235="",K235&gt;0),"SIM","NÃO")</f>
        <v/>
      </c>
      <c r="M235" s="2">
        <f>IF(ISNUMBER(SEARCH("SEPARA",UPPER(C235))),"NÃO","SIM")</f>
        <v/>
      </c>
      <c r="N235" s="2">
        <f>IFERROR(H235/K235,0)</f>
        <v/>
      </c>
      <c r="O235" s="2">
        <f>IF(M235="NÃO","EXCLUÍDO",IF(N235&lt;Premissas!$B$8,"&lt; 1,00",IF(N235&lt;Premissas!$B$9,"1,00 – 1,19",IF(N235&lt;Premissas!$B$10,"1,20 – 1,39",IF(N235&lt;Premissas!$B$11,"1,40 – 1,59",IF(N235&lt;Premissas!$B$12,"1,60 – 1,99","≥ 2,00"))))))</f>
        <v/>
      </c>
      <c r="P235" s="5">
        <f>IF(OR(M235="NÃO",N235&lt;Premissas!$B$8),Premissas!$B$13,IF(N235&lt;Premissas!$B$9,Premissas!$B$14,IF(N235&lt;Premissas!$B$10,Premissas!$B$15,IF(N235&lt;Premissas!$B$11,Premissas!$B$16,IF(N235&lt;Premissas!$B$12,Premissas!$B$17,Premissas!$B$18)))))</f>
        <v/>
      </c>
      <c r="Q235" s="5">
        <f>IFERROR(P235/Premissas!$B$4,0)</f>
        <v/>
      </c>
    </row>
    <row r="236">
      <c r="A236" s="2" t="n">
        <v>7</v>
      </c>
      <c r="B236" s="2" t="n">
        <v>409</v>
      </c>
      <c r="C236" s="2" t="inlineStr">
        <is>
          <t>SEPARACAO</t>
        </is>
      </c>
      <c r="D236" s="2" t="n">
        <v>5801150</v>
      </c>
      <c r="E236" s="2" t="inlineStr">
        <is>
          <t>Felipe Pinto Cabral</t>
        </is>
      </c>
      <c r="F236" s="2" t="n">
        <v>16630</v>
      </c>
      <c r="G236" s="2" t="n">
        <v>118.35</v>
      </c>
      <c r="H236" s="2" t="n">
        <v>141</v>
      </c>
      <c r="I236" s="2" t="n">
        <v>105</v>
      </c>
      <c r="J236" s="2" t="inlineStr">
        <is>
          <t>GPA</t>
        </is>
      </c>
      <c r="K236" s="2">
        <f>IF(I236&lt;&gt;"",I236,IFERROR(INDEX(Base!$I:$I,MATCH(1,(Base!$C:$C=C236)*(Base!$I:$I&lt;&gt;""),0)),0))</f>
        <v/>
      </c>
      <c r="L236" s="2">
        <f>IF(AND(I236="",K236&gt;0),"SIM","NÃO")</f>
        <v/>
      </c>
      <c r="M236" s="2">
        <f>IF(ISNUMBER(SEARCH("SEPARA",UPPER(C236))),"NÃO","SIM")</f>
        <v/>
      </c>
      <c r="N236" s="2">
        <f>IFERROR(H236/K236,0)</f>
        <v/>
      </c>
      <c r="O236" s="2">
        <f>IF(M236="NÃO","EXCLUÍDO",IF(N236&lt;Premissas!$B$8,"&lt; 1,00",IF(N236&lt;Premissas!$B$9,"1,00 – 1,19",IF(N236&lt;Premissas!$B$10,"1,20 – 1,39",IF(N236&lt;Premissas!$B$11,"1,40 – 1,59",IF(N236&lt;Premissas!$B$12,"1,60 – 1,99","≥ 2,00"))))))</f>
        <v/>
      </c>
      <c r="P236" s="5">
        <f>IF(OR(M236="NÃO",N236&lt;Premissas!$B$8),Premissas!$B$13,IF(N236&lt;Premissas!$B$9,Premissas!$B$14,IF(N236&lt;Premissas!$B$10,Premissas!$B$15,IF(N236&lt;Premissas!$B$11,Premissas!$B$16,IF(N236&lt;Premissas!$B$12,Premissas!$B$17,Premissas!$B$18)))))</f>
        <v/>
      </c>
      <c r="Q236" s="5">
        <f>IFERROR(P236/Premissas!$B$4,0)</f>
        <v/>
      </c>
    </row>
    <row r="237">
      <c r="A237" s="2" t="n">
        <v>7</v>
      </c>
      <c r="B237" s="2" t="n">
        <v>409</v>
      </c>
      <c r="C237" s="2" t="inlineStr">
        <is>
          <t>SEPARACAO</t>
        </is>
      </c>
      <c r="D237" s="2" t="n">
        <v>5801931</v>
      </c>
      <c r="E237" s="2" t="inlineStr">
        <is>
          <t>Gilmar Fraga Pincano</t>
        </is>
      </c>
      <c r="F237" s="2" t="n">
        <v>17245</v>
      </c>
      <c r="G237" s="2" t="n">
        <v>100.83</v>
      </c>
      <c r="H237" s="2" t="n">
        <v>171</v>
      </c>
      <c r="I237" s="2" t="n">
        <v>105</v>
      </c>
      <c r="J237" s="2" t="inlineStr">
        <is>
          <t>GPA</t>
        </is>
      </c>
      <c r="K237" s="2">
        <f>IF(I237&lt;&gt;"",I237,IFERROR(INDEX(Base!$I:$I,MATCH(1,(Base!$C:$C=C237)*(Base!$I:$I&lt;&gt;""),0)),0))</f>
        <v/>
      </c>
      <c r="L237" s="2">
        <f>IF(AND(I237="",K237&gt;0),"SIM","NÃO")</f>
        <v/>
      </c>
      <c r="M237" s="2">
        <f>IF(ISNUMBER(SEARCH("SEPARA",UPPER(C237))),"NÃO","SIM")</f>
        <v/>
      </c>
      <c r="N237" s="2">
        <f>IFERROR(H237/K237,0)</f>
        <v/>
      </c>
      <c r="O237" s="2">
        <f>IF(M237="NÃO","EXCLUÍDO",IF(N237&lt;Premissas!$B$8,"&lt; 1,00",IF(N237&lt;Premissas!$B$9,"1,00 – 1,19",IF(N237&lt;Premissas!$B$10,"1,20 – 1,39",IF(N237&lt;Premissas!$B$11,"1,40 – 1,59",IF(N237&lt;Premissas!$B$12,"1,60 – 1,99","≥ 2,00"))))))</f>
        <v/>
      </c>
      <c r="P237" s="5">
        <f>IF(OR(M237="NÃO",N237&lt;Premissas!$B$8),Premissas!$B$13,IF(N237&lt;Premissas!$B$9,Premissas!$B$14,IF(N237&lt;Premissas!$B$10,Premissas!$B$15,IF(N237&lt;Premissas!$B$11,Premissas!$B$16,IF(N237&lt;Premissas!$B$12,Premissas!$B$17,Premissas!$B$18)))))</f>
        <v/>
      </c>
      <c r="Q237" s="5">
        <f>IFERROR(P237/Premissas!$B$4,0)</f>
        <v/>
      </c>
    </row>
    <row r="238">
      <c r="A238" s="2" t="n">
        <v>7</v>
      </c>
      <c r="B238" s="2" t="n">
        <v>409</v>
      </c>
      <c r="C238" s="2" t="inlineStr">
        <is>
          <t>PUXADA RECEB</t>
        </is>
      </c>
      <c r="D238" s="2" t="n">
        <v>5801958</v>
      </c>
      <c r="E238" s="2" t="inlineStr">
        <is>
          <t>Marcos Lazaro Da Silva</t>
        </is>
      </c>
      <c r="F238" s="2" t="n">
        <v>119</v>
      </c>
      <c r="G238" s="2" t="n">
        <v>5.8</v>
      </c>
      <c r="H238" s="2" t="n">
        <v>21</v>
      </c>
      <c r="I238" s="2" t="n">
        <v>22</v>
      </c>
      <c r="J238" s="2" t="inlineStr">
        <is>
          <t>GPA</t>
        </is>
      </c>
      <c r="K238" s="2">
        <f>IF(I238&lt;&gt;"",I238,IFERROR(INDEX(Base!$I:$I,MATCH(1,(Base!$C:$C=C238)*(Base!$I:$I&lt;&gt;""),0)),0))</f>
        <v/>
      </c>
      <c r="L238" s="2">
        <f>IF(AND(I238="",K238&gt;0),"SIM","NÃO")</f>
        <v/>
      </c>
      <c r="M238" s="2">
        <f>IF(ISNUMBER(SEARCH("SEPARA",UPPER(C238))),"NÃO","SIM")</f>
        <v/>
      </c>
      <c r="N238" s="2">
        <f>IFERROR(H238/K238,0)</f>
        <v/>
      </c>
      <c r="O238" s="2">
        <f>IF(M238="NÃO","EXCLUÍDO",IF(N238&lt;Premissas!$B$8,"&lt; 1,00",IF(N238&lt;Premissas!$B$9,"1,00 – 1,19",IF(N238&lt;Premissas!$B$10,"1,20 – 1,39",IF(N238&lt;Premissas!$B$11,"1,40 – 1,59",IF(N238&lt;Premissas!$B$12,"1,60 – 1,99","≥ 2,00"))))))</f>
        <v/>
      </c>
      <c r="P238" s="5">
        <f>IF(OR(M238="NÃO",N238&lt;Premissas!$B$8),Premissas!$B$13,IF(N238&lt;Premissas!$B$9,Premissas!$B$14,IF(N238&lt;Premissas!$B$10,Premissas!$B$15,IF(N238&lt;Premissas!$B$11,Premissas!$B$16,IF(N238&lt;Premissas!$B$12,Premissas!$B$17,Premissas!$B$18)))))</f>
        <v/>
      </c>
      <c r="Q238" s="5">
        <f>IFERROR(P238/Premissas!$B$4,0)</f>
        <v/>
      </c>
    </row>
    <row r="239">
      <c r="A239" s="2" t="n">
        <v>7</v>
      </c>
      <c r="B239" s="2" t="n">
        <v>409</v>
      </c>
      <c r="C239" s="2" t="inlineStr">
        <is>
          <t>SEPARACAO</t>
        </is>
      </c>
      <c r="D239" s="2" t="n">
        <v>5801958</v>
      </c>
      <c r="E239" s="2" t="inlineStr">
        <is>
          <t>Marcos Lazaro Da Silva</t>
        </is>
      </c>
      <c r="F239" s="2" t="n">
        <v>1061</v>
      </c>
      <c r="G239" s="2" t="n">
        <v>15.98</v>
      </c>
      <c r="H239" s="2" t="n">
        <v>66</v>
      </c>
      <c r="I239" s="2" t="n">
        <v>105</v>
      </c>
      <c r="J239" s="2" t="inlineStr">
        <is>
          <t>GPA</t>
        </is>
      </c>
      <c r="K239" s="2">
        <f>IF(I239&lt;&gt;"",I239,IFERROR(INDEX(Base!$I:$I,MATCH(1,(Base!$C:$C=C239)*(Base!$I:$I&lt;&gt;""),0)),0))</f>
        <v/>
      </c>
      <c r="L239" s="2">
        <f>IF(AND(I239="",K239&gt;0),"SIM","NÃO")</f>
        <v/>
      </c>
      <c r="M239" s="2">
        <f>IF(ISNUMBER(SEARCH("SEPARA",UPPER(C239))),"NÃO","SIM")</f>
        <v/>
      </c>
      <c r="N239" s="2">
        <f>IFERROR(H239/K239,0)</f>
        <v/>
      </c>
      <c r="O239" s="2">
        <f>IF(M239="NÃO","EXCLUÍDO",IF(N239&lt;Premissas!$B$8,"&lt; 1,00",IF(N239&lt;Premissas!$B$9,"1,00 – 1,19",IF(N239&lt;Premissas!$B$10,"1,20 – 1,39",IF(N239&lt;Premissas!$B$11,"1,40 – 1,59",IF(N239&lt;Premissas!$B$12,"1,60 – 1,99","≥ 2,00"))))))</f>
        <v/>
      </c>
      <c r="P239" s="5">
        <f>IF(OR(M239="NÃO",N239&lt;Premissas!$B$8),Premissas!$B$13,IF(N239&lt;Premissas!$B$9,Premissas!$B$14,IF(N239&lt;Premissas!$B$10,Premissas!$B$15,IF(N239&lt;Premissas!$B$11,Premissas!$B$16,IF(N239&lt;Premissas!$B$12,Premissas!$B$17,Premissas!$B$18)))))</f>
        <v/>
      </c>
      <c r="Q239" s="5">
        <f>IFERROR(P239/Premissas!$B$4,0)</f>
        <v/>
      </c>
    </row>
    <row r="240">
      <c r="A240" s="2" t="n">
        <v>7</v>
      </c>
      <c r="B240" s="2" t="n">
        <v>409</v>
      </c>
      <c r="C240" s="2" t="inlineStr">
        <is>
          <t>SEPARACAO</t>
        </is>
      </c>
      <c r="D240" s="2" t="n">
        <v>5801982</v>
      </c>
      <c r="E240" s="2" t="inlineStr">
        <is>
          <t>Ryan Nilton Ferreira Dos Santos</t>
        </is>
      </c>
      <c r="F240" s="2" t="n">
        <v>19141</v>
      </c>
      <c r="G240" s="2" t="n">
        <v>139.14</v>
      </c>
      <c r="H240" s="2" t="n">
        <v>138</v>
      </c>
      <c r="I240" s="2" t="n">
        <v>105</v>
      </c>
      <c r="J240" s="2" t="inlineStr">
        <is>
          <t>GPA</t>
        </is>
      </c>
      <c r="K240" s="2">
        <f>IF(I240&lt;&gt;"",I240,IFERROR(INDEX(Base!$I:$I,MATCH(1,(Base!$C:$C=C240)*(Base!$I:$I&lt;&gt;""),0)),0))</f>
        <v/>
      </c>
      <c r="L240" s="2">
        <f>IF(AND(I240="",K240&gt;0),"SIM","NÃO")</f>
        <v/>
      </c>
      <c r="M240" s="2">
        <f>IF(ISNUMBER(SEARCH("SEPARA",UPPER(C240))),"NÃO","SIM")</f>
        <v/>
      </c>
      <c r="N240" s="2">
        <f>IFERROR(H240/K240,0)</f>
        <v/>
      </c>
      <c r="O240" s="2">
        <f>IF(M240="NÃO","EXCLUÍDO",IF(N240&lt;Premissas!$B$8,"&lt; 1,00",IF(N240&lt;Premissas!$B$9,"1,00 – 1,19",IF(N240&lt;Premissas!$B$10,"1,20 – 1,39",IF(N240&lt;Premissas!$B$11,"1,40 – 1,59",IF(N240&lt;Premissas!$B$12,"1,60 – 1,99","≥ 2,00"))))))</f>
        <v/>
      </c>
      <c r="P240" s="5">
        <f>IF(OR(M240="NÃO",N240&lt;Premissas!$B$8),Premissas!$B$13,IF(N240&lt;Premissas!$B$9,Premissas!$B$14,IF(N240&lt;Premissas!$B$10,Premissas!$B$15,IF(N240&lt;Premissas!$B$11,Premissas!$B$16,IF(N240&lt;Premissas!$B$12,Premissas!$B$17,Premissas!$B$18)))))</f>
        <v/>
      </c>
      <c r="Q240" s="5">
        <f>IFERROR(P240/Premissas!$B$4,0)</f>
        <v/>
      </c>
    </row>
    <row r="241">
      <c r="A241" s="2" t="n">
        <v>7</v>
      </c>
      <c r="B241" s="2" t="n">
        <v>409</v>
      </c>
      <c r="C241" s="2" t="inlineStr">
        <is>
          <t>PUXADA RECEB</t>
        </is>
      </c>
      <c r="D241" s="2" t="n">
        <v>5802040</v>
      </c>
      <c r="E241" s="2" t="inlineStr">
        <is>
          <t>Adriano Da Luz Maria</t>
        </is>
      </c>
      <c r="F241" s="2" t="n">
        <v>40</v>
      </c>
      <c r="G241" s="2" t="n">
        <v>1.46</v>
      </c>
      <c r="H241" s="2" t="n">
        <v>27</v>
      </c>
      <c r="I241" s="2" t="n">
        <v>22</v>
      </c>
      <c r="J241" s="2" t="inlineStr">
        <is>
          <t>GPA</t>
        </is>
      </c>
      <c r="K241" s="2">
        <f>IF(I241&lt;&gt;"",I241,IFERROR(INDEX(Base!$I:$I,MATCH(1,(Base!$C:$C=C241)*(Base!$I:$I&lt;&gt;""),0)),0))</f>
        <v/>
      </c>
      <c r="L241" s="2">
        <f>IF(AND(I241="",K241&gt;0),"SIM","NÃO")</f>
        <v/>
      </c>
      <c r="M241" s="2">
        <f>IF(ISNUMBER(SEARCH("SEPARA",UPPER(C241))),"NÃO","SIM")</f>
        <v/>
      </c>
      <c r="N241" s="2">
        <f>IFERROR(H241/K241,0)</f>
        <v/>
      </c>
      <c r="O241" s="2">
        <f>IF(M241="NÃO","EXCLUÍDO",IF(N241&lt;Premissas!$B$8,"&lt; 1,00",IF(N241&lt;Premissas!$B$9,"1,00 – 1,19",IF(N241&lt;Premissas!$B$10,"1,20 – 1,39",IF(N241&lt;Premissas!$B$11,"1,40 – 1,59",IF(N241&lt;Premissas!$B$12,"1,60 – 1,99","≥ 2,00"))))))</f>
        <v/>
      </c>
      <c r="P241" s="5">
        <f>IF(OR(M241="NÃO",N241&lt;Premissas!$B$8),Premissas!$B$13,IF(N241&lt;Premissas!$B$9,Premissas!$B$14,IF(N241&lt;Premissas!$B$10,Premissas!$B$15,IF(N241&lt;Premissas!$B$11,Premissas!$B$16,IF(N241&lt;Premissas!$B$12,Premissas!$B$17,Premissas!$B$18)))))</f>
        <v/>
      </c>
      <c r="Q241" s="5">
        <f>IFERROR(P241/Premissas!$B$4,0)</f>
        <v/>
      </c>
    </row>
    <row r="242">
      <c r="A242" s="2" t="n">
        <v>7</v>
      </c>
      <c r="B242" s="2" t="n">
        <v>409</v>
      </c>
      <c r="C242" s="2" t="inlineStr">
        <is>
          <t>SEPARACAO</t>
        </is>
      </c>
      <c r="D242" s="2" t="n">
        <v>5802040</v>
      </c>
      <c r="E242" s="2" t="inlineStr">
        <is>
          <t>Adriano Da Luz Maria</t>
        </is>
      </c>
      <c r="F242" s="2" t="n">
        <v>6849</v>
      </c>
      <c r="G242" s="2" t="n">
        <v>60.63</v>
      </c>
      <c r="H242" s="2" t="n">
        <v>113</v>
      </c>
      <c r="I242" s="2" t="n">
        <v>105</v>
      </c>
      <c r="J242" s="2" t="inlineStr">
        <is>
          <t>GPA</t>
        </is>
      </c>
      <c r="K242" s="2">
        <f>IF(I242&lt;&gt;"",I242,IFERROR(INDEX(Base!$I:$I,MATCH(1,(Base!$C:$C=C242)*(Base!$I:$I&lt;&gt;""),0)),0))</f>
        <v/>
      </c>
      <c r="L242" s="2">
        <f>IF(AND(I242="",K242&gt;0),"SIM","NÃO")</f>
        <v/>
      </c>
      <c r="M242" s="2">
        <f>IF(ISNUMBER(SEARCH("SEPARA",UPPER(C242))),"NÃO","SIM")</f>
        <v/>
      </c>
      <c r="N242" s="2">
        <f>IFERROR(H242/K242,0)</f>
        <v/>
      </c>
      <c r="O242" s="2">
        <f>IF(M242="NÃO","EXCLUÍDO",IF(N242&lt;Premissas!$B$8,"&lt; 1,00",IF(N242&lt;Premissas!$B$9,"1,00 – 1,19",IF(N242&lt;Premissas!$B$10,"1,20 – 1,39",IF(N242&lt;Premissas!$B$11,"1,40 – 1,59",IF(N242&lt;Premissas!$B$12,"1,60 – 1,99","≥ 2,00"))))))</f>
        <v/>
      </c>
      <c r="P242" s="5">
        <f>IF(OR(M242="NÃO",N242&lt;Premissas!$B$8),Premissas!$B$13,IF(N242&lt;Premissas!$B$9,Premissas!$B$14,IF(N242&lt;Premissas!$B$10,Premissas!$B$15,IF(N242&lt;Premissas!$B$11,Premissas!$B$16,IF(N242&lt;Premissas!$B$12,Premissas!$B$17,Premissas!$B$18)))))</f>
        <v/>
      </c>
      <c r="Q242" s="5">
        <f>IFERROR(P242/Premissas!$B$4,0)</f>
        <v/>
      </c>
    </row>
    <row r="243">
      <c r="A243" s="2" t="n">
        <v>7</v>
      </c>
      <c r="B243" s="2" t="n">
        <v>409</v>
      </c>
      <c r="C243" s="2" t="inlineStr">
        <is>
          <t>SEPARACAO</t>
        </is>
      </c>
      <c r="D243" s="2" t="n">
        <v>5802164</v>
      </c>
      <c r="E243" s="2" t="inlineStr">
        <is>
          <t>Vagner Serafim Rodrigues</t>
        </is>
      </c>
      <c r="F243" s="2" t="n">
        <v>14641</v>
      </c>
      <c r="G243" s="2" t="n">
        <v>81.44</v>
      </c>
      <c r="H243" s="2" t="n">
        <v>180</v>
      </c>
      <c r="I243" s="2" t="n">
        <v>105</v>
      </c>
      <c r="J243" s="2" t="inlineStr">
        <is>
          <t>GPA</t>
        </is>
      </c>
      <c r="K243" s="2">
        <f>IF(I243&lt;&gt;"",I243,IFERROR(INDEX(Base!$I:$I,MATCH(1,(Base!$C:$C=C243)*(Base!$I:$I&lt;&gt;""),0)),0))</f>
        <v/>
      </c>
      <c r="L243" s="2">
        <f>IF(AND(I243="",K243&gt;0),"SIM","NÃO")</f>
        <v/>
      </c>
      <c r="M243" s="2">
        <f>IF(ISNUMBER(SEARCH("SEPARA",UPPER(C243))),"NÃO","SIM")</f>
        <v/>
      </c>
      <c r="N243" s="2">
        <f>IFERROR(H243/K243,0)</f>
        <v/>
      </c>
      <c r="O243" s="2">
        <f>IF(M243="NÃO","EXCLUÍDO",IF(N243&lt;Premissas!$B$8,"&lt; 1,00",IF(N243&lt;Premissas!$B$9,"1,00 – 1,19",IF(N243&lt;Premissas!$B$10,"1,20 – 1,39",IF(N243&lt;Premissas!$B$11,"1,40 – 1,59",IF(N243&lt;Premissas!$B$12,"1,60 – 1,99","≥ 2,00"))))))</f>
        <v/>
      </c>
      <c r="P243" s="5">
        <f>IF(OR(M243="NÃO",N243&lt;Premissas!$B$8),Premissas!$B$13,IF(N243&lt;Premissas!$B$9,Premissas!$B$14,IF(N243&lt;Premissas!$B$10,Premissas!$B$15,IF(N243&lt;Premissas!$B$11,Premissas!$B$16,IF(N243&lt;Premissas!$B$12,Premissas!$B$17,Premissas!$B$18)))))</f>
        <v/>
      </c>
      <c r="Q243" s="5">
        <f>IFERROR(P243/Premissas!$B$4,0)</f>
        <v/>
      </c>
    </row>
    <row r="244">
      <c r="A244" s="2" t="n">
        <v>7</v>
      </c>
      <c r="B244" s="2" t="n">
        <v>409</v>
      </c>
      <c r="C244" s="2" t="inlineStr">
        <is>
          <t>ATIVIDADE OP. EMP.</t>
        </is>
      </c>
      <c r="D244" s="2" t="n">
        <v>5802199</v>
      </c>
      <c r="E244" s="2" t="inlineStr">
        <is>
          <t>Luciano Siqueira</t>
        </is>
      </c>
      <c r="F244" s="2" t="n">
        <v>1885</v>
      </c>
      <c r="G244" s="2" t="n">
        <v>58.3</v>
      </c>
      <c r="H244" s="2" t="n">
        <v>32</v>
      </c>
      <c r="I244" s="2" t="n">
        <v>25</v>
      </c>
      <c r="J244" s="2" t="inlineStr">
        <is>
          <t>GPA</t>
        </is>
      </c>
      <c r="K244" s="2">
        <f>IF(I244&lt;&gt;"",I244,IFERROR(INDEX(Base!$I:$I,MATCH(1,(Base!$C:$C=C244)*(Base!$I:$I&lt;&gt;""),0)),0))</f>
        <v/>
      </c>
      <c r="L244" s="2">
        <f>IF(AND(I244="",K244&gt;0),"SIM","NÃO")</f>
        <v/>
      </c>
      <c r="M244" s="2">
        <f>IF(ISNUMBER(SEARCH("SEPARA",UPPER(C244))),"NÃO","SIM")</f>
        <v/>
      </c>
      <c r="N244" s="2">
        <f>IFERROR(H244/K244,0)</f>
        <v/>
      </c>
      <c r="O244" s="2">
        <f>IF(M244="NÃO","EXCLUÍDO",IF(N244&lt;Premissas!$B$8,"&lt; 1,00",IF(N244&lt;Premissas!$B$9,"1,00 – 1,19",IF(N244&lt;Premissas!$B$10,"1,20 – 1,39",IF(N244&lt;Premissas!$B$11,"1,40 – 1,59",IF(N244&lt;Premissas!$B$12,"1,60 – 1,99","≥ 2,00"))))))</f>
        <v/>
      </c>
      <c r="P244" s="5">
        <f>IF(OR(M244="NÃO",N244&lt;Premissas!$B$8),Premissas!$B$13,IF(N244&lt;Premissas!$B$9,Premissas!$B$14,IF(N244&lt;Premissas!$B$10,Premissas!$B$15,IF(N244&lt;Premissas!$B$11,Premissas!$B$16,IF(N244&lt;Premissas!$B$12,Premissas!$B$17,Premissas!$B$18)))))</f>
        <v/>
      </c>
      <c r="Q244" s="5">
        <f>IFERROR(P244/Premissas!$B$4,0)</f>
        <v/>
      </c>
    </row>
    <row r="245">
      <c r="A245" s="2" t="n">
        <v>7</v>
      </c>
      <c r="B245" s="2" t="n">
        <v>409</v>
      </c>
      <c r="C245" s="2" t="inlineStr">
        <is>
          <t>SEPARACAO</t>
        </is>
      </c>
      <c r="D245" s="2" t="n">
        <v>5802229</v>
      </c>
      <c r="E245" s="2" t="inlineStr">
        <is>
          <t>Yuri Henrique Lamartine Monteiro Da Silva</t>
        </is>
      </c>
      <c r="F245" s="2" t="n">
        <v>11741</v>
      </c>
      <c r="G245" s="2" t="n">
        <v>110.66</v>
      </c>
      <c r="H245" s="2" t="n">
        <v>106</v>
      </c>
      <c r="I245" s="2" t="n">
        <v>105</v>
      </c>
      <c r="J245" s="2" t="inlineStr">
        <is>
          <t>GPA</t>
        </is>
      </c>
      <c r="K245" s="2">
        <f>IF(I245&lt;&gt;"",I245,IFERROR(INDEX(Base!$I:$I,MATCH(1,(Base!$C:$C=C245)*(Base!$I:$I&lt;&gt;""),0)),0))</f>
        <v/>
      </c>
      <c r="L245" s="2">
        <f>IF(AND(I245="",K245&gt;0),"SIM","NÃO")</f>
        <v/>
      </c>
      <c r="M245" s="2">
        <f>IF(ISNUMBER(SEARCH("SEPARA",UPPER(C245))),"NÃO","SIM")</f>
        <v/>
      </c>
      <c r="N245" s="2">
        <f>IFERROR(H245/K245,0)</f>
        <v/>
      </c>
      <c r="O245" s="2">
        <f>IF(M245="NÃO","EXCLUÍDO",IF(N245&lt;Premissas!$B$8,"&lt; 1,00",IF(N245&lt;Premissas!$B$9,"1,00 – 1,19",IF(N245&lt;Premissas!$B$10,"1,20 – 1,39",IF(N245&lt;Premissas!$B$11,"1,40 – 1,59",IF(N245&lt;Premissas!$B$12,"1,60 – 1,99","≥ 2,00"))))))</f>
        <v/>
      </c>
      <c r="P245" s="5">
        <f>IF(OR(M245="NÃO",N245&lt;Premissas!$B$8),Premissas!$B$13,IF(N245&lt;Premissas!$B$9,Premissas!$B$14,IF(N245&lt;Premissas!$B$10,Premissas!$B$15,IF(N245&lt;Premissas!$B$11,Premissas!$B$16,IF(N245&lt;Premissas!$B$12,Premissas!$B$17,Premissas!$B$18)))))</f>
        <v/>
      </c>
      <c r="Q245" s="5">
        <f>IFERROR(P245/Premissas!$B$4,0)</f>
        <v/>
      </c>
    </row>
    <row r="246">
      <c r="A246" s="2" t="n">
        <v>7</v>
      </c>
      <c r="B246" s="2" t="n">
        <v>409</v>
      </c>
      <c r="C246" s="2" t="inlineStr">
        <is>
          <t>SEPARACAO</t>
        </is>
      </c>
      <c r="D246" s="2" t="n">
        <v>5802296</v>
      </c>
      <c r="E246" s="2" t="inlineStr">
        <is>
          <t>Douglas Aurelio Cardoso</t>
        </is>
      </c>
      <c r="F246" s="2" t="n">
        <v>12534</v>
      </c>
      <c r="G246" s="2" t="n">
        <v>98.05</v>
      </c>
      <c r="H246" s="2" t="n">
        <v>128</v>
      </c>
      <c r="I246" s="2" t="n">
        <v>105</v>
      </c>
      <c r="J246" s="2" t="inlineStr">
        <is>
          <t>GPA</t>
        </is>
      </c>
      <c r="K246" s="2">
        <f>IF(I246&lt;&gt;"",I246,IFERROR(INDEX(Base!$I:$I,MATCH(1,(Base!$C:$C=C246)*(Base!$I:$I&lt;&gt;""),0)),0))</f>
        <v/>
      </c>
      <c r="L246" s="2">
        <f>IF(AND(I246="",K246&gt;0),"SIM","NÃO")</f>
        <v/>
      </c>
      <c r="M246" s="2">
        <f>IF(ISNUMBER(SEARCH("SEPARA",UPPER(C246))),"NÃO","SIM")</f>
        <v/>
      </c>
      <c r="N246" s="2">
        <f>IFERROR(H246/K246,0)</f>
        <v/>
      </c>
      <c r="O246" s="2">
        <f>IF(M246="NÃO","EXCLUÍDO",IF(N246&lt;Premissas!$B$8,"&lt; 1,00",IF(N246&lt;Premissas!$B$9,"1,00 – 1,19",IF(N246&lt;Premissas!$B$10,"1,20 – 1,39",IF(N246&lt;Premissas!$B$11,"1,40 – 1,59",IF(N246&lt;Premissas!$B$12,"1,60 – 1,99","≥ 2,00"))))))</f>
        <v/>
      </c>
      <c r="P246" s="5">
        <f>IF(OR(M246="NÃO",N246&lt;Premissas!$B$8),Premissas!$B$13,IF(N246&lt;Premissas!$B$9,Premissas!$B$14,IF(N246&lt;Premissas!$B$10,Premissas!$B$15,IF(N246&lt;Premissas!$B$11,Premissas!$B$16,IF(N246&lt;Premissas!$B$12,Premissas!$B$17,Premissas!$B$18)))))</f>
        <v/>
      </c>
      <c r="Q246" s="5">
        <f>IFERROR(P246/Premissas!$B$4,0)</f>
        <v/>
      </c>
    </row>
    <row r="247">
      <c r="A247" s="2" t="n">
        <v>7</v>
      </c>
      <c r="B247" s="2" t="n">
        <v>409</v>
      </c>
      <c r="C247" s="2" t="inlineStr">
        <is>
          <t>SEPARACAO</t>
        </is>
      </c>
      <c r="D247" s="2" t="n">
        <v>5802342</v>
      </c>
      <c r="E247" s="2" t="inlineStr">
        <is>
          <t>Bruno Da Silva Rocha</t>
        </is>
      </c>
      <c r="F247" s="2" t="n">
        <v>19192</v>
      </c>
      <c r="G247" s="2" t="n">
        <v>154.84</v>
      </c>
      <c r="H247" s="2" t="n">
        <v>124</v>
      </c>
      <c r="I247" s="2" t="n">
        <v>105</v>
      </c>
      <c r="J247" s="2" t="inlineStr">
        <is>
          <t>GPA</t>
        </is>
      </c>
      <c r="K247" s="2">
        <f>IF(I247&lt;&gt;"",I247,IFERROR(INDEX(Base!$I:$I,MATCH(1,(Base!$C:$C=C247)*(Base!$I:$I&lt;&gt;""),0)),0))</f>
        <v/>
      </c>
      <c r="L247" s="2">
        <f>IF(AND(I247="",K247&gt;0),"SIM","NÃO")</f>
        <v/>
      </c>
      <c r="M247" s="2">
        <f>IF(ISNUMBER(SEARCH("SEPARA",UPPER(C247))),"NÃO","SIM")</f>
        <v/>
      </c>
      <c r="N247" s="2">
        <f>IFERROR(H247/K247,0)</f>
        <v/>
      </c>
      <c r="O247" s="2">
        <f>IF(M247="NÃO","EXCLUÍDO",IF(N247&lt;Premissas!$B$8,"&lt; 1,00",IF(N247&lt;Premissas!$B$9,"1,00 – 1,19",IF(N247&lt;Premissas!$B$10,"1,20 – 1,39",IF(N247&lt;Premissas!$B$11,"1,40 – 1,59",IF(N247&lt;Premissas!$B$12,"1,60 – 1,99","≥ 2,00"))))))</f>
        <v/>
      </c>
      <c r="P247" s="5">
        <f>IF(OR(M247="NÃO",N247&lt;Premissas!$B$8),Premissas!$B$13,IF(N247&lt;Premissas!$B$9,Premissas!$B$14,IF(N247&lt;Premissas!$B$10,Premissas!$B$15,IF(N247&lt;Premissas!$B$11,Premissas!$B$16,IF(N247&lt;Premissas!$B$12,Premissas!$B$17,Premissas!$B$18)))))</f>
        <v/>
      </c>
      <c r="Q247" s="5">
        <f>IFERROR(P247/Premissas!$B$4,0)</f>
        <v/>
      </c>
    </row>
    <row r="248">
      <c r="A248" s="2" t="n">
        <v>7</v>
      </c>
      <c r="B248" s="2" t="n">
        <v>409</v>
      </c>
      <c r="C248" s="2" t="inlineStr">
        <is>
          <t>ATIVIDADE OP. EMP.</t>
        </is>
      </c>
      <c r="D248" s="2" t="n">
        <v>5803446</v>
      </c>
      <c r="E248" s="2" t="inlineStr">
        <is>
          <t>Carlos Eduardo Borges De Santana</t>
        </is>
      </c>
      <c r="F248" s="2" t="n">
        <v>2550</v>
      </c>
      <c r="G248" s="2" t="n">
        <v>84.14</v>
      </c>
      <c r="H248" s="2" t="n">
        <v>30</v>
      </c>
      <c r="I248" s="2" t="n">
        <v>25</v>
      </c>
      <c r="J248" s="2" t="inlineStr">
        <is>
          <t>GPA</t>
        </is>
      </c>
      <c r="K248" s="2">
        <f>IF(I248&lt;&gt;"",I248,IFERROR(INDEX(Base!$I:$I,MATCH(1,(Base!$C:$C=C248)*(Base!$I:$I&lt;&gt;""),0)),0))</f>
        <v/>
      </c>
      <c r="L248" s="2">
        <f>IF(AND(I248="",K248&gt;0),"SIM","NÃO")</f>
        <v/>
      </c>
      <c r="M248" s="2">
        <f>IF(ISNUMBER(SEARCH("SEPARA",UPPER(C248))),"NÃO","SIM")</f>
        <v/>
      </c>
      <c r="N248" s="2">
        <f>IFERROR(H248/K248,0)</f>
        <v/>
      </c>
      <c r="O248" s="2">
        <f>IF(M248="NÃO","EXCLUÍDO",IF(N248&lt;Premissas!$B$8,"&lt; 1,00",IF(N248&lt;Premissas!$B$9,"1,00 – 1,19",IF(N248&lt;Premissas!$B$10,"1,20 – 1,39",IF(N248&lt;Premissas!$B$11,"1,40 – 1,59",IF(N248&lt;Premissas!$B$12,"1,60 – 1,99","≥ 2,00"))))))</f>
        <v/>
      </c>
      <c r="P248" s="5">
        <f>IF(OR(M248="NÃO",N248&lt;Premissas!$B$8),Premissas!$B$13,IF(N248&lt;Premissas!$B$9,Premissas!$B$14,IF(N248&lt;Premissas!$B$10,Premissas!$B$15,IF(N248&lt;Premissas!$B$11,Premissas!$B$16,IF(N248&lt;Premissas!$B$12,Premissas!$B$17,Premissas!$B$18)))))</f>
        <v/>
      </c>
      <c r="Q248" s="5">
        <f>IFERROR(P248/Premissas!$B$4,0)</f>
        <v/>
      </c>
    </row>
    <row r="249">
      <c r="A249" s="2" t="n">
        <v>7</v>
      </c>
      <c r="B249" s="2" t="n">
        <v>409</v>
      </c>
      <c r="C249" s="2" t="inlineStr">
        <is>
          <t>SEPARACAO</t>
        </is>
      </c>
      <c r="D249" s="2" t="n">
        <v>5803659</v>
      </c>
      <c r="E249" s="2" t="inlineStr">
        <is>
          <t>Luiz Felipe De Assis Macedo</t>
        </is>
      </c>
      <c r="F249" s="2" t="n">
        <v>19957</v>
      </c>
      <c r="G249" s="2" t="n">
        <v>94.42</v>
      </c>
      <c r="H249" s="2" t="n">
        <v>211</v>
      </c>
      <c r="I249" s="2" t="n">
        <v>105</v>
      </c>
      <c r="J249" s="2" t="inlineStr">
        <is>
          <t>GPA</t>
        </is>
      </c>
      <c r="K249" s="2">
        <f>IF(I249&lt;&gt;"",I249,IFERROR(INDEX(Base!$I:$I,MATCH(1,(Base!$C:$C=C249)*(Base!$I:$I&lt;&gt;""),0)),0))</f>
        <v/>
      </c>
      <c r="L249" s="2">
        <f>IF(AND(I249="",K249&gt;0),"SIM","NÃO")</f>
        <v/>
      </c>
      <c r="M249" s="2">
        <f>IF(ISNUMBER(SEARCH("SEPARA",UPPER(C249))),"NÃO","SIM")</f>
        <v/>
      </c>
      <c r="N249" s="2">
        <f>IFERROR(H249/K249,0)</f>
        <v/>
      </c>
      <c r="O249" s="2">
        <f>IF(M249="NÃO","EXCLUÍDO",IF(N249&lt;Premissas!$B$8,"&lt; 1,00",IF(N249&lt;Premissas!$B$9,"1,00 – 1,19",IF(N249&lt;Premissas!$B$10,"1,20 – 1,39",IF(N249&lt;Premissas!$B$11,"1,40 – 1,59",IF(N249&lt;Premissas!$B$12,"1,60 – 1,99","≥ 2,00"))))))</f>
        <v/>
      </c>
      <c r="P249" s="5">
        <f>IF(OR(M249="NÃO",N249&lt;Premissas!$B$8),Premissas!$B$13,IF(N249&lt;Premissas!$B$9,Premissas!$B$14,IF(N249&lt;Premissas!$B$10,Premissas!$B$15,IF(N249&lt;Premissas!$B$11,Premissas!$B$16,IF(N249&lt;Premissas!$B$12,Premissas!$B$17,Premissas!$B$18)))))</f>
        <v/>
      </c>
      <c r="Q249" s="5">
        <f>IFERROR(P249/Premissas!$B$4,0)</f>
        <v/>
      </c>
    </row>
    <row r="250">
      <c r="A250" s="2" t="n">
        <v>7</v>
      </c>
      <c r="B250" s="2" t="n">
        <v>409</v>
      </c>
      <c r="C250" s="2" t="inlineStr">
        <is>
          <t>SEPARACAO</t>
        </is>
      </c>
      <c r="D250" s="2" t="n">
        <v>5803667</v>
      </c>
      <c r="E250" s="2" t="inlineStr">
        <is>
          <t>Paulo Henrique De Oliveira Chagas</t>
        </is>
      </c>
      <c r="F250" s="2" t="n">
        <v>12007</v>
      </c>
      <c r="G250" s="2" t="n">
        <v>95.31</v>
      </c>
      <c r="H250" s="2" t="n">
        <v>126</v>
      </c>
      <c r="I250" s="2" t="n">
        <v>105</v>
      </c>
      <c r="J250" s="2" t="inlineStr">
        <is>
          <t>GPA</t>
        </is>
      </c>
      <c r="K250" s="2">
        <f>IF(I250&lt;&gt;"",I250,IFERROR(INDEX(Base!$I:$I,MATCH(1,(Base!$C:$C=C250)*(Base!$I:$I&lt;&gt;""),0)),0))</f>
        <v/>
      </c>
      <c r="L250" s="2">
        <f>IF(AND(I250="",K250&gt;0),"SIM","NÃO")</f>
        <v/>
      </c>
      <c r="M250" s="2">
        <f>IF(ISNUMBER(SEARCH("SEPARA",UPPER(C250))),"NÃO","SIM")</f>
        <v/>
      </c>
      <c r="N250" s="2">
        <f>IFERROR(H250/K250,0)</f>
        <v/>
      </c>
      <c r="O250" s="2">
        <f>IF(M250="NÃO","EXCLUÍDO",IF(N250&lt;Premissas!$B$8,"&lt; 1,00",IF(N250&lt;Premissas!$B$9,"1,00 – 1,19",IF(N250&lt;Premissas!$B$10,"1,20 – 1,39",IF(N250&lt;Premissas!$B$11,"1,40 – 1,59",IF(N250&lt;Premissas!$B$12,"1,60 – 1,99","≥ 2,00"))))))</f>
        <v/>
      </c>
      <c r="P250" s="5">
        <f>IF(OR(M250="NÃO",N250&lt;Premissas!$B$8),Premissas!$B$13,IF(N250&lt;Premissas!$B$9,Premissas!$B$14,IF(N250&lt;Premissas!$B$10,Premissas!$B$15,IF(N250&lt;Premissas!$B$11,Premissas!$B$16,IF(N250&lt;Premissas!$B$12,Premissas!$B$17,Premissas!$B$18)))))</f>
        <v/>
      </c>
      <c r="Q250" s="5">
        <f>IFERROR(P250/Premissas!$B$4,0)</f>
        <v/>
      </c>
    </row>
    <row r="251">
      <c r="A251" s="2" t="n">
        <v>7</v>
      </c>
      <c r="B251" s="2" t="n">
        <v>409</v>
      </c>
      <c r="C251" s="2" t="inlineStr">
        <is>
          <t>SEPARACAO</t>
        </is>
      </c>
      <c r="D251" s="2" t="n">
        <v>5803683</v>
      </c>
      <c r="E251" s="2" t="inlineStr">
        <is>
          <t>Rodrigo Bruno Junior</t>
        </is>
      </c>
      <c r="F251" s="2" t="n">
        <v>10975</v>
      </c>
      <c r="G251" s="2" t="n">
        <v>90.64</v>
      </c>
      <c r="H251" s="2" t="n">
        <v>121</v>
      </c>
      <c r="I251" s="2" t="n">
        <v>105</v>
      </c>
      <c r="J251" s="2" t="inlineStr">
        <is>
          <t>GPA</t>
        </is>
      </c>
      <c r="K251" s="2">
        <f>IF(I251&lt;&gt;"",I251,IFERROR(INDEX(Base!$I:$I,MATCH(1,(Base!$C:$C=C251)*(Base!$I:$I&lt;&gt;""),0)),0))</f>
        <v/>
      </c>
      <c r="L251" s="2">
        <f>IF(AND(I251="",K251&gt;0),"SIM","NÃO")</f>
        <v/>
      </c>
      <c r="M251" s="2">
        <f>IF(ISNUMBER(SEARCH("SEPARA",UPPER(C251))),"NÃO","SIM")</f>
        <v/>
      </c>
      <c r="N251" s="2">
        <f>IFERROR(H251/K251,0)</f>
        <v/>
      </c>
      <c r="O251" s="2">
        <f>IF(M251="NÃO","EXCLUÍDO",IF(N251&lt;Premissas!$B$8,"&lt; 1,00",IF(N251&lt;Premissas!$B$9,"1,00 – 1,19",IF(N251&lt;Premissas!$B$10,"1,20 – 1,39",IF(N251&lt;Premissas!$B$11,"1,40 – 1,59",IF(N251&lt;Premissas!$B$12,"1,60 – 1,99","≥ 2,00"))))))</f>
        <v/>
      </c>
      <c r="P251" s="5">
        <f>IF(OR(M251="NÃO",N251&lt;Premissas!$B$8),Premissas!$B$13,IF(N251&lt;Premissas!$B$9,Premissas!$B$14,IF(N251&lt;Premissas!$B$10,Premissas!$B$15,IF(N251&lt;Premissas!$B$11,Premissas!$B$16,IF(N251&lt;Premissas!$B$12,Premissas!$B$17,Premissas!$B$18)))))</f>
        <v/>
      </c>
      <c r="Q251" s="5">
        <f>IFERROR(P251/Premissas!$B$4,0)</f>
        <v/>
      </c>
    </row>
    <row r="252">
      <c r="A252" s="2" t="n">
        <v>7</v>
      </c>
      <c r="B252" s="2" t="n">
        <v>409</v>
      </c>
      <c r="C252" s="2" t="inlineStr">
        <is>
          <t>SEPARACAO</t>
        </is>
      </c>
      <c r="D252" s="2" t="n">
        <v>5804175</v>
      </c>
      <c r="E252" s="2" t="inlineStr">
        <is>
          <t>Tiago Da Conceicao Filho</t>
        </is>
      </c>
      <c r="F252" s="2" t="n">
        <v>13742</v>
      </c>
      <c r="G252" s="2" t="n">
        <v>106.28</v>
      </c>
      <c r="H252" s="2" t="n">
        <v>129</v>
      </c>
      <c r="I252" s="2" t="n">
        <v>105</v>
      </c>
      <c r="J252" s="2" t="inlineStr">
        <is>
          <t>GPA</t>
        </is>
      </c>
      <c r="K252" s="2">
        <f>IF(I252&lt;&gt;"",I252,IFERROR(INDEX(Base!$I:$I,MATCH(1,(Base!$C:$C=C252)*(Base!$I:$I&lt;&gt;""),0)),0))</f>
        <v/>
      </c>
      <c r="L252" s="2">
        <f>IF(AND(I252="",K252&gt;0),"SIM","NÃO")</f>
        <v/>
      </c>
      <c r="M252" s="2">
        <f>IF(ISNUMBER(SEARCH("SEPARA",UPPER(C252))),"NÃO","SIM")</f>
        <v/>
      </c>
      <c r="N252" s="2">
        <f>IFERROR(H252/K252,0)</f>
        <v/>
      </c>
      <c r="O252" s="2">
        <f>IF(M252="NÃO","EXCLUÍDO",IF(N252&lt;Premissas!$B$8,"&lt; 1,00",IF(N252&lt;Premissas!$B$9,"1,00 – 1,19",IF(N252&lt;Premissas!$B$10,"1,20 – 1,39",IF(N252&lt;Premissas!$B$11,"1,40 – 1,59",IF(N252&lt;Premissas!$B$12,"1,60 – 1,99","≥ 2,00"))))))</f>
        <v/>
      </c>
      <c r="P252" s="5">
        <f>IF(OR(M252="NÃO",N252&lt;Premissas!$B$8),Premissas!$B$13,IF(N252&lt;Premissas!$B$9,Premissas!$B$14,IF(N252&lt;Premissas!$B$10,Premissas!$B$15,IF(N252&lt;Premissas!$B$11,Premissas!$B$16,IF(N252&lt;Premissas!$B$12,Premissas!$B$17,Premissas!$B$18)))))</f>
        <v/>
      </c>
      <c r="Q252" s="5">
        <f>IFERROR(P252/Premissas!$B$4,0)</f>
        <v/>
      </c>
    </row>
    <row r="253">
      <c r="A253" s="2" t="n">
        <v>7</v>
      </c>
      <c r="B253" s="2" t="n">
        <v>409</v>
      </c>
      <c r="C253" s="2" t="inlineStr">
        <is>
          <t>CARREGAMENTO</t>
        </is>
      </c>
      <c r="D253" s="2" t="n">
        <v>5804396</v>
      </c>
      <c r="E253" s="2" t="inlineStr">
        <is>
          <t>Claudomiro Pereira Da Silva</t>
        </is>
      </c>
      <c r="F253" s="2" t="n">
        <v>248</v>
      </c>
      <c r="G253" s="2" t="n">
        <v>7.63</v>
      </c>
      <c r="H253" s="2" t="n">
        <v>33</v>
      </c>
      <c r="I253" s="2" t="n">
        <v>24</v>
      </c>
      <c r="J253" s="2" t="inlineStr">
        <is>
          <t>GPA</t>
        </is>
      </c>
      <c r="K253" s="2">
        <f>IF(I253&lt;&gt;"",I253,IFERROR(INDEX(Base!$I:$I,MATCH(1,(Base!$C:$C=C253)*(Base!$I:$I&lt;&gt;""),0)),0))</f>
        <v/>
      </c>
      <c r="L253" s="2">
        <f>IF(AND(I253="",K253&gt;0),"SIM","NÃO")</f>
        <v/>
      </c>
      <c r="M253" s="2">
        <f>IF(ISNUMBER(SEARCH("SEPARA",UPPER(C253))),"NÃO","SIM")</f>
        <v/>
      </c>
      <c r="N253" s="2">
        <f>IFERROR(H253/K253,0)</f>
        <v/>
      </c>
      <c r="O253" s="2">
        <f>IF(M253="NÃO","EXCLUÍDO",IF(N253&lt;Premissas!$B$8,"&lt; 1,00",IF(N253&lt;Premissas!$B$9,"1,00 – 1,19",IF(N253&lt;Premissas!$B$10,"1,20 – 1,39",IF(N253&lt;Premissas!$B$11,"1,40 – 1,59",IF(N253&lt;Premissas!$B$12,"1,60 – 1,99","≥ 2,00"))))))</f>
        <v/>
      </c>
      <c r="P253" s="5">
        <f>IF(OR(M253="NÃO",N253&lt;Premissas!$B$8),Premissas!$B$13,IF(N253&lt;Premissas!$B$9,Premissas!$B$14,IF(N253&lt;Premissas!$B$10,Premissas!$B$15,IF(N253&lt;Premissas!$B$11,Premissas!$B$16,IF(N253&lt;Premissas!$B$12,Premissas!$B$17,Premissas!$B$18)))))</f>
        <v/>
      </c>
      <c r="Q253" s="5">
        <f>IFERROR(P253/Premissas!$B$4,0)</f>
        <v/>
      </c>
    </row>
    <row r="254">
      <c r="A254" s="2" t="n">
        <v>7</v>
      </c>
      <c r="B254" s="2" t="n">
        <v>409</v>
      </c>
      <c r="C254" s="2" t="inlineStr">
        <is>
          <t>PUXADA RECEB</t>
        </is>
      </c>
      <c r="D254" s="2" t="n">
        <v>5805805</v>
      </c>
      <c r="E254" s="2" t="inlineStr">
        <is>
          <t>Jonathan De Souza Antonio Dutra</t>
        </is>
      </c>
      <c r="F254" s="2" t="n">
        <v>4</v>
      </c>
      <c r="G254" s="2" t="n">
        <v>0.83</v>
      </c>
      <c r="H254" s="2" t="n">
        <v>5</v>
      </c>
      <c r="I254" s="2" t="n">
        <v>22</v>
      </c>
      <c r="J254" s="2" t="inlineStr">
        <is>
          <t>GPA</t>
        </is>
      </c>
      <c r="K254" s="2">
        <f>IF(I254&lt;&gt;"",I254,IFERROR(INDEX(Base!$I:$I,MATCH(1,(Base!$C:$C=C254)*(Base!$I:$I&lt;&gt;""),0)),0))</f>
        <v/>
      </c>
      <c r="L254" s="2">
        <f>IF(AND(I254="",K254&gt;0),"SIM","NÃO")</f>
        <v/>
      </c>
      <c r="M254" s="2">
        <f>IF(ISNUMBER(SEARCH("SEPARA",UPPER(C254))),"NÃO","SIM")</f>
        <v/>
      </c>
      <c r="N254" s="2">
        <f>IFERROR(H254/K254,0)</f>
        <v/>
      </c>
      <c r="O254" s="2">
        <f>IF(M254="NÃO","EXCLUÍDO",IF(N254&lt;Premissas!$B$8,"&lt; 1,00",IF(N254&lt;Premissas!$B$9,"1,00 – 1,19",IF(N254&lt;Premissas!$B$10,"1,20 – 1,39",IF(N254&lt;Premissas!$B$11,"1,40 – 1,59",IF(N254&lt;Premissas!$B$12,"1,60 – 1,99","≥ 2,00"))))))</f>
        <v/>
      </c>
      <c r="P254" s="5">
        <f>IF(OR(M254="NÃO",N254&lt;Premissas!$B$8),Premissas!$B$13,IF(N254&lt;Premissas!$B$9,Premissas!$B$14,IF(N254&lt;Premissas!$B$10,Premissas!$B$15,IF(N254&lt;Premissas!$B$11,Premissas!$B$16,IF(N254&lt;Premissas!$B$12,Premissas!$B$17,Premissas!$B$18)))))</f>
        <v/>
      </c>
      <c r="Q254" s="5">
        <f>IFERROR(P254/Premissas!$B$4,0)</f>
        <v/>
      </c>
    </row>
    <row r="255">
      <c r="A255" s="2" t="n">
        <v>7</v>
      </c>
      <c r="B255" s="2" t="n">
        <v>409</v>
      </c>
      <c r="C255" s="2" t="inlineStr">
        <is>
          <t>SEPARACAO</t>
        </is>
      </c>
      <c r="D255" s="2" t="n">
        <v>5805805</v>
      </c>
      <c r="E255" s="2" t="inlineStr">
        <is>
          <t>Jonathan De Souza Antonio Dutra</t>
        </is>
      </c>
      <c r="F255" s="2" t="n">
        <v>14719</v>
      </c>
      <c r="G255" s="2" t="n">
        <v>58.66</v>
      </c>
      <c r="H255" s="2" t="n">
        <v>251</v>
      </c>
      <c r="I255" s="2" t="n">
        <v>105</v>
      </c>
      <c r="J255" s="2" t="inlineStr">
        <is>
          <t>GPA</t>
        </is>
      </c>
      <c r="K255" s="2">
        <f>IF(I255&lt;&gt;"",I255,IFERROR(INDEX(Base!$I:$I,MATCH(1,(Base!$C:$C=C255)*(Base!$I:$I&lt;&gt;""),0)),0))</f>
        <v/>
      </c>
      <c r="L255" s="2">
        <f>IF(AND(I255="",K255&gt;0),"SIM","NÃO")</f>
        <v/>
      </c>
      <c r="M255" s="2">
        <f>IF(ISNUMBER(SEARCH("SEPARA",UPPER(C255))),"NÃO","SIM")</f>
        <v/>
      </c>
      <c r="N255" s="2">
        <f>IFERROR(H255/K255,0)</f>
        <v/>
      </c>
      <c r="O255" s="2">
        <f>IF(M255="NÃO","EXCLUÍDO",IF(N255&lt;Premissas!$B$8,"&lt; 1,00",IF(N255&lt;Premissas!$B$9,"1,00 – 1,19",IF(N255&lt;Premissas!$B$10,"1,20 – 1,39",IF(N255&lt;Premissas!$B$11,"1,40 – 1,59",IF(N255&lt;Premissas!$B$12,"1,60 – 1,99","≥ 2,00"))))))</f>
        <v/>
      </c>
      <c r="P255" s="5">
        <f>IF(OR(M255="NÃO",N255&lt;Premissas!$B$8),Premissas!$B$13,IF(N255&lt;Premissas!$B$9,Premissas!$B$14,IF(N255&lt;Premissas!$B$10,Premissas!$B$15,IF(N255&lt;Premissas!$B$11,Premissas!$B$16,IF(N255&lt;Premissas!$B$12,Premissas!$B$17,Premissas!$B$18)))))</f>
        <v/>
      </c>
      <c r="Q255" s="5">
        <f>IFERROR(P255/Premissas!$B$4,0)</f>
        <v/>
      </c>
    </row>
    <row r="256">
      <c r="A256" s="2" t="n">
        <v>7</v>
      </c>
      <c r="B256" s="2" t="n">
        <v>409</v>
      </c>
      <c r="C256" s="2" t="inlineStr">
        <is>
          <t>SEPARACAO</t>
        </is>
      </c>
      <c r="D256" s="2" t="n">
        <v>5807042</v>
      </c>
      <c r="E256" s="2" t="inlineStr">
        <is>
          <t>Jhonathan Santana Da Silva Lima</t>
        </is>
      </c>
      <c r="F256" s="2" t="n">
        <v>9143</v>
      </c>
      <c r="G256" s="2" t="n">
        <v>96.81</v>
      </c>
      <c r="H256" s="2" t="n">
        <v>94</v>
      </c>
      <c r="I256" s="2" t="n">
        <v>105</v>
      </c>
      <c r="J256" s="2" t="inlineStr">
        <is>
          <t>GPA</t>
        </is>
      </c>
      <c r="K256" s="2">
        <f>IF(I256&lt;&gt;"",I256,IFERROR(INDEX(Base!$I:$I,MATCH(1,(Base!$C:$C=C256)*(Base!$I:$I&lt;&gt;""),0)),0))</f>
        <v/>
      </c>
      <c r="L256" s="2">
        <f>IF(AND(I256="",K256&gt;0),"SIM","NÃO")</f>
        <v/>
      </c>
      <c r="M256" s="2">
        <f>IF(ISNUMBER(SEARCH("SEPARA",UPPER(C256))),"NÃO","SIM")</f>
        <v/>
      </c>
      <c r="N256" s="2">
        <f>IFERROR(H256/K256,0)</f>
        <v/>
      </c>
      <c r="O256" s="2">
        <f>IF(M256="NÃO","EXCLUÍDO",IF(N256&lt;Premissas!$B$8,"&lt; 1,00",IF(N256&lt;Premissas!$B$9,"1,00 – 1,19",IF(N256&lt;Premissas!$B$10,"1,20 – 1,39",IF(N256&lt;Premissas!$B$11,"1,40 – 1,59",IF(N256&lt;Premissas!$B$12,"1,60 – 1,99","≥ 2,00"))))))</f>
        <v/>
      </c>
      <c r="P256" s="5">
        <f>IF(OR(M256="NÃO",N256&lt;Premissas!$B$8),Premissas!$B$13,IF(N256&lt;Premissas!$B$9,Premissas!$B$14,IF(N256&lt;Premissas!$B$10,Premissas!$B$15,IF(N256&lt;Premissas!$B$11,Premissas!$B$16,IF(N256&lt;Premissas!$B$12,Premissas!$B$17,Premissas!$B$18)))))</f>
        <v/>
      </c>
      <c r="Q256" s="5">
        <f>IFERROR(P256/Premissas!$B$4,0)</f>
        <v/>
      </c>
    </row>
    <row r="257">
      <c r="A257" s="2" t="n">
        <v>7</v>
      </c>
      <c r="B257" s="2" t="n">
        <v>409</v>
      </c>
      <c r="C257" s="2" t="inlineStr">
        <is>
          <t>PUXADA RECEB</t>
        </is>
      </c>
      <c r="D257" s="2" t="n">
        <v>5807077</v>
      </c>
      <c r="E257" s="2" t="inlineStr">
        <is>
          <t>Rogerio Rodrigues Rosa</t>
        </is>
      </c>
      <c r="F257" s="2" t="n">
        <v>1105</v>
      </c>
      <c r="G257" s="2" t="n">
        <v>37.7</v>
      </c>
      <c r="H257" s="2" t="n">
        <v>29</v>
      </c>
      <c r="I257" s="2" t="n">
        <v>22</v>
      </c>
      <c r="J257" s="2" t="inlineStr">
        <is>
          <t>GPA</t>
        </is>
      </c>
      <c r="K257" s="2">
        <f>IF(I257&lt;&gt;"",I257,IFERROR(INDEX(Base!$I:$I,MATCH(1,(Base!$C:$C=C257)*(Base!$I:$I&lt;&gt;""),0)),0))</f>
        <v/>
      </c>
      <c r="L257" s="2">
        <f>IF(AND(I257="",K257&gt;0),"SIM","NÃO")</f>
        <v/>
      </c>
      <c r="M257" s="2">
        <f>IF(ISNUMBER(SEARCH("SEPARA",UPPER(C257))),"NÃO","SIM")</f>
        <v/>
      </c>
      <c r="N257" s="2">
        <f>IFERROR(H257/K257,0)</f>
        <v/>
      </c>
      <c r="O257" s="2">
        <f>IF(M257="NÃO","EXCLUÍDO",IF(N257&lt;Premissas!$B$8,"&lt; 1,00",IF(N257&lt;Premissas!$B$9,"1,00 – 1,19",IF(N257&lt;Premissas!$B$10,"1,20 – 1,39",IF(N257&lt;Premissas!$B$11,"1,40 – 1,59",IF(N257&lt;Premissas!$B$12,"1,60 – 1,99","≥ 2,00"))))))</f>
        <v/>
      </c>
      <c r="P257" s="5">
        <f>IF(OR(M257="NÃO",N257&lt;Premissas!$B$8),Premissas!$B$13,IF(N257&lt;Premissas!$B$9,Premissas!$B$14,IF(N257&lt;Premissas!$B$10,Premissas!$B$15,IF(N257&lt;Premissas!$B$11,Premissas!$B$16,IF(N257&lt;Premissas!$B$12,Premissas!$B$17,Premissas!$B$18)))))</f>
        <v/>
      </c>
      <c r="Q257" s="5">
        <f>IFERROR(P257/Premissas!$B$4,0)</f>
        <v/>
      </c>
    </row>
    <row r="258">
      <c r="A258" s="2" t="n">
        <v>7</v>
      </c>
      <c r="B258" s="2" t="n">
        <v>409</v>
      </c>
      <c r="C258" s="2" t="inlineStr">
        <is>
          <t>SEPARACAO</t>
        </is>
      </c>
      <c r="D258" s="2" t="n">
        <v>5807077</v>
      </c>
      <c r="E258" s="2" t="inlineStr">
        <is>
          <t>Rogerio Rodrigues Rosa</t>
        </is>
      </c>
      <c r="F258" s="2" t="n">
        <v>4780</v>
      </c>
      <c r="G258" s="2" t="n">
        <v>48.76</v>
      </c>
      <c r="H258" s="2" t="n">
        <v>98</v>
      </c>
      <c r="I258" s="2" t="n">
        <v>105</v>
      </c>
      <c r="J258" s="2" t="inlineStr">
        <is>
          <t>GPA</t>
        </is>
      </c>
      <c r="K258" s="2">
        <f>IF(I258&lt;&gt;"",I258,IFERROR(INDEX(Base!$I:$I,MATCH(1,(Base!$C:$C=C258)*(Base!$I:$I&lt;&gt;""),0)),0))</f>
        <v/>
      </c>
      <c r="L258" s="2">
        <f>IF(AND(I258="",K258&gt;0),"SIM","NÃO")</f>
        <v/>
      </c>
      <c r="M258" s="2">
        <f>IF(ISNUMBER(SEARCH("SEPARA",UPPER(C258))),"NÃO","SIM")</f>
        <v/>
      </c>
      <c r="N258" s="2">
        <f>IFERROR(H258/K258,0)</f>
        <v/>
      </c>
      <c r="O258" s="2">
        <f>IF(M258="NÃO","EXCLUÍDO",IF(N258&lt;Premissas!$B$8,"&lt; 1,00",IF(N258&lt;Premissas!$B$9,"1,00 – 1,19",IF(N258&lt;Premissas!$B$10,"1,20 – 1,39",IF(N258&lt;Premissas!$B$11,"1,40 – 1,59",IF(N258&lt;Premissas!$B$12,"1,60 – 1,99","≥ 2,00"))))))</f>
        <v/>
      </c>
      <c r="P258" s="5">
        <f>IF(OR(M258="NÃO",N258&lt;Premissas!$B$8),Premissas!$B$13,IF(N258&lt;Premissas!$B$9,Premissas!$B$14,IF(N258&lt;Premissas!$B$10,Premissas!$B$15,IF(N258&lt;Premissas!$B$11,Premissas!$B$16,IF(N258&lt;Premissas!$B$12,Premissas!$B$17,Premissas!$B$18)))))</f>
        <v/>
      </c>
      <c r="Q258" s="5">
        <f>IFERROR(P258/Premissas!$B$4,0)</f>
        <v/>
      </c>
    </row>
    <row r="259">
      <c r="A259" s="2" t="n">
        <v>7</v>
      </c>
      <c r="B259" s="2" t="n">
        <v>409</v>
      </c>
      <c r="C259" s="2" t="inlineStr">
        <is>
          <t>SEPARACAO</t>
        </is>
      </c>
      <c r="D259" s="2" t="n">
        <v>5809002</v>
      </c>
      <c r="E259" s="2" t="inlineStr">
        <is>
          <t>Alex De Oliveira Bomfim</t>
        </is>
      </c>
      <c r="F259" s="2" t="n">
        <v>11989</v>
      </c>
      <c r="G259" s="2" t="n">
        <v>83.38</v>
      </c>
      <c r="H259" s="2" t="n">
        <v>144</v>
      </c>
      <c r="I259" s="2" t="n">
        <v>105</v>
      </c>
      <c r="J259" s="2" t="inlineStr">
        <is>
          <t>GPA</t>
        </is>
      </c>
      <c r="K259" s="2">
        <f>IF(I259&lt;&gt;"",I259,IFERROR(INDEX(Base!$I:$I,MATCH(1,(Base!$C:$C=C259)*(Base!$I:$I&lt;&gt;""),0)),0))</f>
        <v/>
      </c>
      <c r="L259" s="2">
        <f>IF(AND(I259="",K259&gt;0),"SIM","NÃO")</f>
        <v/>
      </c>
      <c r="M259" s="2">
        <f>IF(ISNUMBER(SEARCH("SEPARA",UPPER(C259))),"NÃO","SIM")</f>
        <v/>
      </c>
      <c r="N259" s="2">
        <f>IFERROR(H259/K259,0)</f>
        <v/>
      </c>
      <c r="O259" s="2">
        <f>IF(M259="NÃO","EXCLUÍDO",IF(N259&lt;Premissas!$B$8,"&lt; 1,00",IF(N259&lt;Premissas!$B$9,"1,00 – 1,19",IF(N259&lt;Premissas!$B$10,"1,20 – 1,39",IF(N259&lt;Premissas!$B$11,"1,40 – 1,59",IF(N259&lt;Premissas!$B$12,"1,60 – 1,99","≥ 2,00"))))))</f>
        <v/>
      </c>
      <c r="P259" s="5">
        <f>IF(OR(M259="NÃO",N259&lt;Premissas!$B$8),Premissas!$B$13,IF(N259&lt;Premissas!$B$9,Premissas!$B$14,IF(N259&lt;Premissas!$B$10,Premissas!$B$15,IF(N259&lt;Premissas!$B$11,Premissas!$B$16,IF(N259&lt;Premissas!$B$12,Premissas!$B$17,Premissas!$B$18)))))</f>
        <v/>
      </c>
      <c r="Q259" s="5">
        <f>IFERROR(P259/Premissas!$B$4,0)</f>
        <v/>
      </c>
    </row>
    <row r="260">
      <c r="A260" s="2" t="n">
        <v>7</v>
      </c>
      <c r="B260" s="2" t="n">
        <v>409</v>
      </c>
      <c r="C260" s="2" t="inlineStr">
        <is>
          <t>PUXADA RECEB</t>
        </is>
      </c>
      <c r="D260" s="2" t="n">
        <v>5817080</v>
      </c>
      <c r="E260" s="2" t="inlineStr">
        <is>
          <t>Luiz Felipe Dos Santos Candido</t>
        </is>
      </c>
      <c r="F260" s="2" t="n">
        <v>20</v>
      </c>
      <c r="G260" s="2" t="n">
        <v>0.7</v>
      </c>
      <c r="H260" s="2" t="n">
        <v>29</v>
      </c>
      <c r="I260" s="2" t="n">
        <v>22</v>
      </c>
      <c r="J260" s="2" t="inlineStr">
        <is>
          <t>GPA</t>
        </is>
      </c>
      <c r="K260" s="2">
        <f>IF(I260&lt;&gt;"",I260,IFERROR(INDEX(Base!$I:$I,MATCH(1,(Base!$C:$C=C260)*(Base!$I:$I&lt;&gt;""),0)),0))</f>
        <v/>
      </c>
      <c r="L260" s="2">
        <f>IF(AND(I260="",K260&gt;0),"SIM","NÃO")</f>
        <v/>
      </c>
      <c r="M260" s="2">
        <f>IF(ISNUMBER(SEARCH("SEPARA",UPPER(C260))),"NÃO","SIM")</f>
        <v/>
      </c>
      <c r="N260" s="2">
        <f>IFERROR(H260/K260,0)</f>
        <v/>
      </c>
      <c r="O260" s="2">
        <f>IF(M260="NÃO","EXCLUÍDO",IF(N260&lt;Premissas!$B$8,"&lt; 1,00",IF(N260&lt;Premissas!$B$9,"1,00 – 1,19",IF(N260&lt;Premissas!$B$10,"1,20 – 1,39",IF(N260&lt;Premissas!$B$11,"1,40 – 1,59",IF(N260&lt;Premissas!$B$12,"1,60 – 1,99","≥ 2,00"))))))</f>
        <v/>
      </c>
      <c r="P260" s="5">
        <f>IF(OR(M260="NÃO",N260&lt;Premissas!$B$8),Premissas!$B$13,IF(N260&lt;Premissas!$B$9,Premissas!$B$14,IF(N260&lt;Premissas!$B$10,Premissas!$B$15,IF(N260&lt;Premissas!$B$11,Premissas!$B$16,IF(N260&lt;Premissas!$B$12,Premissas!$B$17,Premissas!$B$18)))))</f>
        <v/>
      </c>
      <c r="Q260" s="5">
        <f>IFERROR(P260/Premissas!$B$4,0)</f>
        <v/>
      </c>
    </row>
    <row r="261">
      <c r="A261" s="2" t="n">
        <v>7</v>
      </c>
      <c r="B261" s="2" t="n">
        <v>409</v>
      </c>
      <c r="C261" s="2" t="inlineStr">
        <is>
          <t>SEPARACAO</t>
        </is>
      </c>
      <c r="D261" s="2" t="n">
        <v>5817080</v>
      </c>
      <c r="E261" s="2" t="inlineStr">
        <is>
          <t>Luiz Felipe Dos Santos Candido</t>
        </is>
      </c>
      <c r="F261" s="2" t="n">
        <v>352</v>
      </c>
      <c r="G261" s="2" t="n">
        <v>6.44</v>
      </c>
      <c r="H261" s="2" t="n">
        <v>55</v>
      </c>
      <c r="I261" s="2" t="n">
        <v>105</v>
      </c>
      <c r="J261" s="2" t="inlineStr">
        <is>
          <t>GPA</t>
        </is>
      </c>
      <c r="K261" s="2">
        <f>IF(I261&lt;&gt;"",I261,IFERROR(INDEX(Base!$I:$I,MATCH(1,(Base!$C:$C=C261)*(Base!$I:$I&lt;&gt;""),0)),0))</f>
        <v/>
      </c>
      <c r="L261" s="2">
        <f>IF(AND(I261="",K261&gt;0),"SIM","NÃO")</f>
        <v/>
      </c>
      <c r="M261" s="2">
        <f>IF(ISNUMBER(SEARCH("SEPARA",UPPER(C261))),"NÃO","SIM")</f>
        <v/>
      </c>
      <c r="N261" s="2">
        <f>IFERROR(H261/K261,0)</f>
        <v/>
      </c>
      <c r="O261" s="2">
        <f>IF(M261="NÃO","EXCLUÍDO",IF(N261&lt;Premissas!$B$8,"&lt; 1,00",IF(N261&lt;Premissas!$B$9,"1,00 – 1,19",IF(N261&lt;Premissas!$B$10,"1,20 – 1,39",IF(N261&lt;Premissas!$B$11,"1,40 – 1,59",IF(N261&lt;Premissas!$B$12,"1,60 – 1,99","≥ 2,00"))))))</f>
        <v/>
      </c>
      <c r="P261" s="5">
        <f>IF(OR(M261="NÃO",N261&lt;Premissas!$B$8),Premissas!$B$13,IF(N261&lt;Premissas!$B$9,Premissas!$B$14,IF(N261&lt;Premissas!$B$10,Premissas!$B$15,IF(N261&lt;Premissas!$B$11,Premissas!$B$16,IF(N261&lt;Premissas!$B$12,Premissas!$B$17,Premissas!$B$18)))))</f>
        <v/>
      </c>
      <c r="Q261" s="5">
        <f>IFERROR(P261/Premissas!$B$4,0)</f>
        <v/>
      </c>
    </row>
    <row r="262">
      <c r="A262" s="2" t="n">
        <v>7</v>
      </c>
      <c r="B262" s="2" t="n">
        <v>409</v>
      </c>
      <c r="C262" s="2" t="inlineStr">
        <is>
          <t>PUXADA RECEB</t>
        </is>
      </c>
      <c r="D262" s="2" t="n">
        <v>5817161</v>
      </c>
      <c r="E262" s="2" t="inlineStr">
        <is>
          <t>Lucio Wagner De Aguiar De Castro</t>
        </is>
      </c>
      <c r="F262" s="2" t="n">
        <v>90</v>
      </c>
      <c r="G262" s="2" t="n">
        <v>5.93</v>
      </c>
      <c r="H262" s="2" t="n">
        <v>15</v>
      </c>
      <c r="I262" s="2" t="n">
        <v>22</v>
      </c>
      <c r="J262" s="2" t="inlineStr">
        <is>
          <t>GPA</t>
        </is>
      </c>
      <c r="K262" s="2">
        <f>IF(I262&lt;&gt;"",I262,IFERROR(INDEX(Base!$I:$I,MATCH(1,(Base!$C:$C=C262)*(Base!$I:$I&lt;&gt;""),0)),0))</f>
        <v/>
      </c>
      <c r="L262" s="2">
        <f>IF(AND(I262="",K262&gt;0),"SIM","NÃO")</f>
        <v/>
      </c>
      <c r="M262" s="2">
        <f>IF(ISNUMBER(SEARCH("SEPARA",UPPER(C262))),"NÃO","SIM")</f>
        <v/>
      </c>
      <c r="N262" s="2">
        <f>IFERROR(H262/K262,0)</f>
        <v/>
      </c>
      <c r="O262" s="2">
        <f>IF(M262="NÃO","EXCLUÍDO",IF(N262&lt;Premissas!$B$8,"&lt; 1,00",IF(N262&lt;Premissas!$B$9,"1,00 – 1,19",IF(N262&lt;Premissas!$B$10,"1,20 – 1,39",IF(N262&lt;Premissas!$B$11,"1,40 – 1,59",IF(N262&lt;Premissas!$B$12,"1,60 – 1,99","≥ 2,00"))))))</f>
        <v/>
      </c>
      <c r="P262" s="5">
        <f>IF(OR(M262="NÃO",N262&lt;Premissas!$B$8),Premissas!$B$13,IF(N262&lt;Premissas!$B$9,Premissas!$B$14,IF(N262&lt;Premissas!$B$10,Premissas!$B$15,IF(N262&lt;Premissas!$B$11,Premissas!$B$16,IF(N262&lt;Premissas!$B$12,Premissas!$B$17,Premissas!$B$18)))))</f>
        <v/>
      </c>
      <c r="Q262" s="5">
        <f>IFERROR(P262/Premissas!$B$4,0)</f>
        <v/>
      </c>
    </row>
    <row r="263">
      <c r="A263" s="2" t="n">
        <v>7</v>
      </c>
      <c r="B263" s="2" t="n">
        <v>409</v>
      </c>
      <c r="C263" s="2" t="inlineStr">
        <is>
          <t>SEPARACAO</t>
        </is>
      </c>
      <c r="D263" s="2" t="n">
        <v>5817161</v>
      </c>
      <c r="E263" s="2" t="inlineStr">
        <is>
          <t>Lucio Wagner De Aguiar De Castro</t>
        </is>
      </c>
      <c r="F263" s="2" t="n">
        <v>14577</v>
      </c>
      <c r="G263" s="2" t="n">
        <v>95.92</v>
      </c>
      <c r="H263" s="2" t="n">
        <v>152</v>
      </c>
      <c r="I263" s="2" t="n">
        <v>105</v>
      </c>
      <c r="J263" s="2" t="inlineStr">
        <is>
          <t>GPA</t>
        </is>
      </c>
      <c r="K263" s="2">
        <f>IF(I263&lt;&gt;"",I263,IFERROR(INDEX(Base!$I:$I,MATCH(1,(Base!$C:$C=C263)*(Base!$I:$I&lt;&gt;""),0)),0))</f>
        <v/>
      </c>
      <c r="L263" s="2">
        <f>IF(AND(I263="",K263&gt;0),"SIM","NÃO")</f>
        <v/>
      </c>
      <c r="M263" s="2">
        <f>IF(ISNUMBER(SEARCH("SEPARA",UPPER(C263))),"NÃO","SIM")</f>
        <v/>
      </c>
      <c r="N263" s="2">
        <f>IFERROR(H263/K263,0)</f>
        <v/>
      </c>
      <c r="O263" s="2">
        <f>IF(M263="NÃO","EXCLUÍDO",IF(N263&lt;Premissas!$B$8,"&lt; 1,00",IF(N263&lt;Premissas!$B$9,"1,00 – 1,19",IF(N263&lt;Premissas!$B$10,"1,20 – 1,39",IF(N263&lt;Premissas!$B$11,"1,40 – 1,59",IF(N263&lt;Premissas!$B$12,"1,60 – 1,99","≥ 2,00"))))))</f>
        <v/>
      </c>
      <c r="P263" s="5">
        <f>IF(OR(M263="NÃO",N263&lt;Premissas!$B$8),Premissas!$B$13,IF(N263&lt;Premissas!$B$9,Premissas!$B$14,IF(N263&lt;Premissas!$B$10,Premissas!$B$15,IF(N263&lt;Premissas!$B$11,Premissas!$B$16,IF(N263&lt;Premissas!$B$12,Premissas!$B$17,Premissas!$B$18)))))</f>
        <v/>
      </c>
      <c r="Q263" s="5">
        <f>IFERROR(P263/Premissas!$B$4,0)</f>
        <v/>
      </c>
    </row>
    <row r="264">
      <c r="A264" s="2" t="n">
        <v>7</v>
      </c>
      <c r="B264" s="2" t="n">
        <v>409</v>
      </c>
      <c r="C264" s="2" t="inlineStr">
        <is>
          <t>SEPARACAO</t>
        </is>
      </c>
      <c r="D264" s="2" t="n">
        <v>5817170</v>
      </c>
      <c r="E264" s="2" t="inlineStr">
        <is>
          <t>Joao Paulo Mendes Dos Santos</t>
        </is>
      </c>
      <c r="F264" s="2" t="n">
        <v>154</v>
      </c>
      <c r="G264" s="2" t="n">
        <v>2.58</v>
      </c>
      <c r="H264" s="2" t="n">
        <v>60</v>
      </c>
      <c r="I264" s="2" t="n">
        <v>105</v>
      </c>
      <c r="J264" s="2" t="inlineStr">
        <is>
          <t>GPA</t>
        </is>
      </c>
      <c r="K264" s="2">
        <f>IF(I264&lt;&gt;"",I264,IFERROR(INDEX(Base!$I:$I,MATCH(1,(Base!$C:$C=C264)*(Base!$I:$I&lt;&gt;""),0)),0))</f>
        <v/>
      </c>
      <c r="L264" s="2">
        <f>IF(AND(I264="",K264&gt;0),"SIM","NÃO")</f>
        <v/>
      </c>
      <c r="M264" s="2">
        <f>IF(ISNUMBER(SEARCH("SEPARA",UPPER(C264))),"NÃO","SIM")</f>
        <v/>
      </c>
      <c r="N264" s="2">
        <f>IFERROR(H264/K264,0)</f>
        <v/>
      </c>
      <c r="O264" s="2">
        <f>IF(M264="NÃO","EXCLUÍDO",IF(N264&lt;Premissas!$B$8,"&lt; 1,00",IF(N264&lt;Premissas!$B$9,"1,00 – 1,19",IF(N264&lt;Premissas!$B$10,"1,20 – 1,39",IF(N264&lt;Premissas!$B$11,"1,40 – 1,59",IF(N264&lt;Premissas!$B$12,"1,60 – 1,99","≥ 2,00"))))))</f>
        <v/>
      </c>
      <c r="P264" s="5">
        <f>IF(OR(M264="NÃO",N264&lt;Premissas!$B$8),Premissas!$B$13,IF(N264&lt;Premissas!$B$9,Premissas!$B$14,IF(N264&lt;Premissas!$B$10,Premissas!$B$15,IF(N264&lt;Premissas!$B$11,Premissas!$B$16,IF(N264&lt;Premissas!$B$12,Premissas!$B$17,Premissas!$B$18)))))</f>
        <v/>
      </c>
      <c r="Q264" s="5">
        <f>IFERROR(P264/Premissas!$B$4,0)</f>
        <v/>
      </c>
    </row>
    <row r="265">
      <c r="A265" s="2" t="n">
        <v>7</v>
      </c>
      <c r="B265" s="2" t="n">
        <v>409</v>
      </c>
      <c r="C265" s="2" t="inlineStr">
        <is>
          <t>PUXADA RECEB</t>
        </is>
      </c>
      <c r="D265" s="2" t="n">
        <v>5817196</v>
      </c>
      <c r="E265" s="2" t="inlineStr">
        <is>
          <t>Guilherme Clayton Matos Dos Santos</t>
        </is>
      </c>
      <c r="F265" s="2" t="n">
        <v>72</v>
      </c>
      <c r="G265" s="2" t="n">
        <v>3.81</v>
      </c>
      <c r="H265" s="2" t="n">
        <v>19</v>
      </c>
      <c r="I265" s="2" t="n">
        <v>22</v>
      </c>
      <c r="J265" s="2" t="inlineStr">
        <is>
          <t>GPA</t>
        </is>
      </c>
      <c r="K265" s="2">
        <f>IF(I265&lt;&gt;"",I265,IFERROR(INDEX(Base!$I:$I,MATCH(1,(Base!$C:$C=C265)*(Base!$I:$I&lt;&gt;""),0)),0))</f>
        <v/>
      </c>
      <c r="L265" s="2">
        <f>IF(AND(I265="",K265&gt;0),"SIM","NÃO")</f>
        <v/>
      </c>
      <c r="M265" s="2">
        <f>IF(ISNUMBER(SEARCH("SEPARA",UPPER(C265))),"NÃO","SIM")</f>
        <v/>
      </c>
      <c r="N265" s="2">
        <f>IFERROR(H265/K265,0)</f>
        <v/>
      </c>
      <c r="O265" s="2">
        <f>IF(M265="NÃO","EXCLUÍDO",IF(N265&lt;Premissas!$B$8,"&lt; 1,00",IF(N265&lt;Premissas!$B$9,"1,00 – 1,19",IF(N265&lt;Premissas!$B$10,"1,20 – 1,39",IF(N265&lt;Premissas!$B$11,"1,40 – 1,59",IF(N265&lt;Premissas!$B$12,"1,60 – 1,99","≥ 2,00"))))))</f>
        <v/>
      </c>
      <c r="P265" s="5">
        <f>IF(OR(M265="NÃO",N265&lt;Premissas!$B$8),Premissas!$B$13,IF(N265&lt;Premissas!$B$9,Premissas!$B$14,IF(N265&lt;Premissas!$B$10,Premissas!$B$15,IF(N265&lt;Premissas!$B$11,Premissas!$B$16,IF(N265&lt;Premissas!$B$12,Premissas!$B$17,Premissas!$B$18)))))</f>
        <v/>
      </c>
      <c r="Q265" s="5">
        <f>IFERROR(P265/Premissas!$B$4,0)</f>
        <v/>
      </c>
    </row>
    <row r="266">
      <c r="A266" s="2" t="n">
        <v>7</v>
      </c>
      <c r="B266" s="2" t="n">
        <v>409</v>
      </c>
      <c r="C266" s="2" t="inlineStr">
        <is>
          <t>SEPARACAO</t>
        </is>
      </c>
      <c r="D266" s="2" t="n">
        <v>5817196</v>
      </c>
      <c r="E266" s="2" t="inlineStr">
        <is>
          <t>Guilherme Clayton Matos Dos Santos</t>
        </is>
      </c>
      <c r="F266" s="2" t="n">
        <v>6196</v>
      </c>
      <c r="G266" s="2" t="n">
        <v>70.3</v>
      </c>
      <c r="H266" s="2" t="n">
        <v>88</v>
      </c>
      <c r="I266" s="2" t="n">
        <v>105</v>
      </c>
      <c r="J266" s="2" t="inlineStr">
        <is>
          <t>GPA</t>
        </is>
      </c>
      <c r="K266" s="2">
        <f>IF(I266&lt;&gt;"",I266,IFERROR(INDEX(Base!$I:$I,MATCH(1,(Base!$C:$C=C266)*(Base!$I:$I&lt;&gt;""),0)),0))</f>
        <v/>
      </c>
      <c r="L266" s="2">
        <f>IF(AND(I266="",K266&gt;0),"SIM","NÃO")</f>
        <v/>
      </c>
      <c r="M266" s="2">
        <f>IF(ISNUMBER(SEARCH("SEPARA",UPPER(C266))),"NÃO","SIM")</f>
        <v/>
      </c>
      <c r="N266" s="2">
        <f>IFERROR(H266/K266,0)</f>
        <v/>
      </c>
      <c r="O266" s="2">
        <f>IF(M266="NÃO","EXCLUÍDO",IF(N266&lt;Premissas!$B$8,"&lt; 1,00",IF(N266&lt;Premissas!$B$9,"1,00 – 1,19",IF(N266&lt;Premissas!$B$10,"1,20 – 1,39",IF(N266&lt;Premissas!$B$11,"1,40 – 1,59",IF(N266&lt;Premissas!$B$12,"1,60 – 1,99","≥ 2,00"))))))</f>
        <v/>
      </c>
      <c r="P266" s="5">
        <f>IF(OR(M266="NÃO",N266&lt;Premissas!$B$8),Premissas!$B$13,IF(N266&lt;Premissas!$B$9,Premissas!$B$14,IF(N266&lt;Premissas!$B$10,Premissas!$B$15,IF(N266&lt;Premissas!$B$11,Premissas!$B$16,IF(N266&lt;Premissas!$B$12,Premissas!$B$17,Premissas!$B$18)))))</f>
        <v/>
      </c>
      <c r="Q266" s="5">
        <f>IFERROR(P266/Premissas!$B$4,0)</f>
        <v/>
      </c>
    </row>
    <row r="267">
      <c r="A267" s="2" t="n">
        <v>7</v>
      </c>
      <c r="B267" s="2" t="n">
        <v>409</v>
      </c>
      <c r="C267" s="2" t="inlineStr">
        <is>
          <t>PUXADA RECEB</t>
        </is>
      </c>
      <c r="D267" s="2" t="n">
        <v>5817277</v>
      </c>
      <c r="E267" s="2" t="inlineStr">
        <is>
          <t>Maximiliano Goncalves De Lima</t>
        </is>
      </c>
      <c r="F267" s="2" t="n">
        <v>90</v>
      </c>
      <c r="G267" s="2" t="n">
        <v>3.62</v>
      </c>
      <c r="H267" s="2" t="n">
        <v>25</v>
      </c>
      <c r="I267" s="2" t="n">
        <v>22</v>
      </c>
      <c r="J267" s="2" t="inlineStr">
        <is>
          <t>GPA</t>
        </is>
      </c>
      <c r="K267" s="2">
        <f>IF(I267&lt;&gt;"",I267,IFERROR(INDEX(Base!$I:$I,MATCH(1,(Base!$C:$C=C267)*(Base!$I:$I&lt;&gt;""),0)),0))</f>
        <v/>
      </c>
      <c r="L267" s="2">
        <f>IF(AND(I267="",K267&gt;0),"SIM","NÃO")</f>
        <v/>
      </c>
      <c r="M267" s="2">
        <f>IF(ISNUMBER(SEARCH("SEPARA",UPPER(C267))),"NÃO","SIM")</f>
        <v/>
      </c>
      <c r="N267" s="2">
        <f>IFERROR(H267/K267,0)</f>
        <v/>
      </c>
      <c r="O267" s="2">
        <f>IF(M267="NÃO","EXCLUÍDO",IF(N267&lt;Premissas!$B$8,"&lt; 1,00",IF(N267&lt;Premissas!$B$9,"1,00 – 1,19",IF(N267&lt;Premissas!$B$10,"1,20 – 1,39",IF(N267&lt;Premissas!$B$11,"1,40 – 1,59",IF(N267&lt;Premissas!$B$12,"1,60 – 1,99","≥ 2,00"))))))</f>
        <v/>
      </c>
      <c r="P267" s="5">
        <f>IF(OR(M267="NÃO",N267&lt;Premissas!$B$8),Premissas!$B$13,IF(N267&lt;Premissas!$B$9,Premissas!$B$14,IF(N267&lt;Premissas!$B$10,Premissas!$B$15,IF(N267&lt;Premissas!$B$11,Premissas!$B$16,IF(N267&lt;Premissas!$B$12,Premissas!$B$17,Premissas!$B$18)))))</f>
        <v/>
      </c>
      <c r="Q267" s="5">
        <f>IFERROR(P267/Premissas!$B$4,0)</f>
        <v/>
      </c>
    </row>
    <row r="268">
      <c r="A268" s="2" t="n">
        <v>7</v>
      </c>
      <c r="B268" s="2" t="n">
        <v>409</v>
      </c>
      <c r="C268" s="2" t="inlineStr">
        <is>
          <t>SEPARACAO</t>
        </is>
      </c>
      <c r="D268" s="2" t="n">
        <v>5817277</v>
      </c>
      <c r="E268" s="2" t="inlineStr">
        <is>
          <t>Maximiliano Goncalves De Lima</t>
        </is>
      </c>
      <c r="F268" s="2" t="n">
        <v>11711</v>
      </c>
      <c r="G268" s="2" t="n">
        <v>75.09999999999999</v>
      </c>
      <c r="H268" s="2" t="n">
        <v>156</v>
      </c>
      <c r="I268" s="2" t="n">
        <v>105</v>
      </c>
      <c r="J268" s="2" t="inlineStr">
        <is>
          <t>GPA</t>
        </is>
      </c>
      <c r="K268" s="2">
        <f>IF(I268&lt;&gt;"",I268,IFERROR(INDEX(Base!$I:$I,MATCH(1,(Base!$C:$C=C268)*(Base!$I:$I&lt;&gt;""),0)),0))</f>
        <v/>
      </c>
      <c r="L268" s="2">
        <f>IF(AND(I268="",K268&gt;0),"SIM","NÃO")</f>
        <v/>
      </c>
      <c r="M268" s="2">
        <f>IF(ISNUMBER(SEARCH("SEPARA",UPPER(C268))),"NÃO","SIM")</f>
        <v/>
      </c>
      <c r="N268" s="2">
        <f>IFERROR(H268/K268,0)</f>
        <v/>
      </c>
      <c r="O268" s="2">
        <f>IF(M268="NÃO","EXCLUÍDO",IF(N268&lt;Premissas!$B$8,"&lt; 1,00",IF(N268&lt;Premissas!$B$9,"1,00 – 1,19",IF(N268&lt;Premissas!$B$10,"1,20 – 1,39",IF(N268&lt;Premissas!$B$11,"1,40 – 1,59",IF(N268&lt;Premissas!$B$12,"1,60 – 1,99","≥ 2,00"))))))</f>
        <v/>
      </c>
      <c r="P268" s="5">
        <f>IF(OR(M268="NÃO",N268&lt;Premissas!$B$8),Premissas!$B$13,IF(N268&lt;Premissas!$B$9,Premissas!$B$14,IF(N268&lt;Premissas!$B$10,Premissas!$B$15,IF(N268&lt;Premissas!$B$11,Premissas!$B$16,IF(N268&lt;Premissas!$B$12,Premissas!$B$17,Premissas!$B$18)))))</f>
        <v/>
      </c>
      <c r="Q268" s="5">
        <f>IFERROR(P268/Premissas!$B$4,0)</f>
        <v/>
      </c>
    </row>
    <row r="269">
      <c r="A269" s="2" t="n">
        <v>7</v>
      </c>
      <c r="B269" s="2" t="n">
        <v>409</v>
      </c>
      <c r="C269" s="2" t="inlineStr">
        <is>
          <t>PUXADA RECEB</t>
        </is>
      </c>
      <c r="D269" s="2" t="n">
        <v>5817293</v>
      </c>
      <c r="E269" s="2" t="inlineStr">
        <is>
          <t>Thiago Alves Marinho</t>
        </is>
      </c>
      <c r="F269" s="2" t="n">
        <v>18</v>
      </c>
      <c r="G269" s="2" t="n">
        <v>1.07</v>
      </c>
      <c r="H269" s="2" t="n">
        <v>17</v>
      </c>
      <c r="I269" s="2" t="n">
        <v>22</v>
      </c>
      <c r="J269" s="2" t="inlineStr">
        <is>
          <t>GPA</t>
        </is>
      </c>
      <c r="K269" s="2">
        <f>IF(I269&lt;&gt;"",I269,IFERROR(INDEX(Base!$I:$I,MATCH(1,(Base!$C:$C=C269)*(Base!$I:$I&lt;&gt;""),0)),0))</f>
        <v/>
      </c>
      <c r="L269" s="2">
        <f>IF(AND(I269="",K269&gt;0),"SIM","NÃO")</f>
        <v/>
      </c>
      <c r="M269" s="2">
        <f>IF(ISNUMBER(SEARCH("SEPARA",UPPER(C269))),"NÃO","SIM")</f>
        <v/>
      </c>
      <c r="N269" s="2">
        <f>IFERROR(H269/K269,0)</f>
        <v/>
      </c>
      <c r="O269" s="2">
        <f>IF(M269="NÃO","EXCLUÍDO",IF(N269&lt;Premissas!$B$8,"&lt; 1,00",IF(N269&lt;Premissas!$B$9,"1,00 – 1,19",IF(N269&lt;Premissas!$B$10,"1,20 – 1,39",IF(N269&lt;Premissas!$B$11,"1,40 – 1,59",IF(N269&lt;Premissas!$B$12,"1,60 – 1,99","≥ 2,00"))))))</f>
        <v/>
      </c>
      <c r="P269" s="5">
        <f>IF(OR(M269="NÃO",N269&lt;Premissas!$B$8),Premissas!$B$13,IF(N269&lt;Premissas!$B$9,Premissas!$B$14,IF(N269&lt;Premissas!$B$10,Premissas!$B$15,IF(N269&lt;Premissas!$B$11,Premissas!$B$16,IF(N269&lt;Premissas!$B$12,Premissas!$B$17,Premissas!$B$18)))))</f>
        <v/>
      </c>
      <c r="Q269" s="5">
        <f>IFERROR(P269/Premissas!$B$4,0)</f>
        <v/>
      </c>
    </row>
    <row r="270">
      <c r="A270" s="2" t="n">
        <v>7</v>
      </c>
      <c r="B270" s="2" t="n">
        <v>409</v>
      </c>
      <c r="C270" s="2" t="inlineStr">
        <is>
          <t>SEPARACAO</t>
        </is>
      </c>
      <c r="D270" s="2" t="n">
        <v>5817293</v>
      </c>
      <c r="E270" s="2" t="inlineStr">
        <is>
          <t>Thiago Alves Marinho</t>
        </is>
      </c>
      <c r="F270" s="2" t="n">
        <v>2284</v>
      </c>
      <c r="G270" s="2" t="n">
        <v>22.95</v>
      </c>
      <c r="H270" s="2" t="n">
        <v>100</v>
      </c>
      <c r="I270" s="2" t="n">
        <v>105</v>
      </c>
      <c r="J270" s="2" t="inlineStr">
        <is>
          <t>GPA</t>
        </is>
      </c>
      <c r="K270" s="2">
        <f>IF(I270&lt;&gt;"",I270,IFERROR(INDEX(Base!$I:$I,MATCH(1,(Base!$C:$C=C270)*(Base!$I:$I&lt;&gt;""),0)),0))</f>
        <v/>
      </c>
      <c r="L270" s="2">
        <f>IF(AND(I270="",K270&gt;0),"SIM","NÃO")</f>
        <v/>
      </c>
      <c r="M270" s="2">
        <f>IF(ISNUMBER(SEARCH("SEPARA",UPPER(C270))),"NÃO","SIM")</f>
        <v/>
      </c>
      <c r="N270" s="2">
        <f>IFERROR(H270/K270,0)</f>
        <v/>
      </c>
      <c r="O270" s="2">
        <f>IF(M270="NÃO","EXCLUÍDO",IF(N270&lt;Premissas!$B$8,"&lt; 1,00",IF(N270&lt;Premissas!$B$9,"1,00 – 1,19",IF(N270&lt;Premissas!$B$10,"1,20 – 1,39",IF(N270&lt;Premissas!$B$11,"1,40 – 1,59",IF(N270&lt;Premissas!$B$12,"1,60 – 1,99","≥ 2,00"))))))</f>
        <v/>
      </c>
      <c r="P270" s="5">
        <f>IF(OR(M270="NÃO",N270&lt;Premissas!$B$8),Premissas!$B$13,IF(N270&lt;Premissas!$B$9,Premissas!$B$14,IF(N270&lt;Premissas!$B$10,Premissas!$B$15,IF(N270&lt;Premissas!$B$11,Premissas!$B$16,IF(N270&lt;Premissas!$B$12,Premissas!$B$17,Premissas!$B$18)))))</f>
        <v/>
      </c>
      <c r="Q270" s="5">
        <f>IFERROR(P270/Premissas!$B$4,0)</f>
        <v/>
      </c>
    </row>
    <row r="271">
      <c r="A271" s="2" t="n">
        <v>7</v>
      </c>
      <c r="B271" s="2" t="n">
        <v>409</v>
      </c>
      <c r="C271" s="2" t="inlineStr">
        <is>
          <t>SEPARACAO</t>
        </is>
      </c>
      <c r="D271" s="2" t="n">
        <v>5817382</v>
      </c>
      <c r="E271" s="2" t="inlineStr">
        <is>
          <t>Michel Cleber Pappacena Ramos</t>
        </is>
      </c>
      <c r="F271" s="2" t="n">
        <v>15660</v>
      </c>
      <c r="G271" s="2" t="n">
        <v>75.34999999999999</v>
      </c>
      <c r="H271" s="2" t="n">
        <v>208</v>
      </c>
      <c r="I271" s="2" t="n">
        <v>105</v>
      </c>
      <c r="J271" s="2" t="inlineStr">
        <is>
          <t>GPA</t>
        </is>
      </c>
      <c r="K271" s="2">
        <f>IF(I271&lt;&gt;"",I271,IFERROR(INDEX(Base!$I:$I,MATCH(1,(Base!$C:$C=C271)*(Base!$I:$I&lt;&gt;""),0)),0))</f>
        <v/>
      </c>
      <c r="L271" s="2">
        <f>IF(AND(I271="",K271&gt;0),"SIM","NÃO")</f>
        <v/>
      </c>
      <c r="M271" s="2">
        <f>IF(ISNUMBER(SEARCH("SEPARA",UPPER(C271))),"NÃO","SIM")</f>
        <v/>
      </c>
      <c r="N271" s="2">
        <f>IFERROR(H271/K271,0)</f>
        <v/>
      </c>
      <c r="O271" s="2">
        <f>IF(M271="NÃO","EXCLUÍDO",IF(N271&lt;Premissas!$B$8,"&lt; 1,00",IF(N271&lt;Premissas!$B$9,"1,00 – 1,19",IF(N271&lt;Premissas!$B$10,"1,20 – 1,39",IF(N271&lt;Premissas!$B$11,"1,40 – 1,59",IF(N271&lt;Premissas!$B$12,"1,60 – 1,99","≥ 2,00"))))))</f>
        <v/>
      </c>
      <c r="P271" s="5">
        <f>IF(OR(M271="NÃO",N271&lt;Premissas!$B$8),Premissas!$B$13,IF(N271&lt;Premissas!$B$9,Premissas!$B$14,IF(N271&lt;Premissas!$B$10,Premissas!$B$15,IF(N271&lt;Premissas!$B$11,Premissas!$B$16,IF(N271&lt;Premissas!$B$12,Premissas!$B$17,Premissas!$B$18)))))</f>
        <v/>
      </c>
      <c r="Q271" s="5">
        <f>IFERROR(P271/Premissas!$B$4,0)</f>
        <v/>
      </c>
    </row>
    <row r="272">
      <c r="A272" s="2" t="n">
        <v>7</v>
      </c>
      <c r="B272" s="2" t="n">
        <v>409</v>
      </c>
      <c r="C272" s="2" t="inlineStr">
        <is>
          <t>SEPARACAO</t>
        </is>
      </c>
      <c r="D272" s="2" t="n">
        <v>5817412</v>
      </c>
      <c r="E272" s="2" t="inlineStr">
        <is>
          <t>Junior Santos De Oliveira</t>
        </is>
      </c>
      <c r="F272" s="2" t="n">
        <v>17904</v>
      </c>
      <c r="G272" s="2" t="n">
        <v>87.70999999999999</v>
      </c>
      <c r="H272" s="2" t="n">
        <v>204</v>
      </c>
      <c r="I272" s="2" t="n">
        <v>105</v>
      </c>
      <c r="J272" s="2" t="inlineStr">
        <is>
          <t>GPA</t>
        </is>
      </c>
      <c r="K272" s="2">
        <f>IF(I272&lt;&gt;"",I272,IFERROR(INDEX(Base!$I:$I,MATCH(1,(Base!$C:$C=C272)*(Base!$I:$I&lt;&gt;""),0)),0))</f>
        <v/>
      </c>
      <c r="L272" s="2">
        <f>IF(AND(I272="",K272&gt;0),"SIM","NÃO")</f>
        <v/>
      </c>
      <c r="M272" s="2">
        <f>IF(ISNUMBER(SEARCH("SEPARA",UPPER(C272))),"NÃO","SIM")</f>
        <v/>
      </c>
      <c r="N272" s="2">
        <f>IFERROR(H272/K272,0)</f>
        <v/>
      </c>
      <c r="O272" s="2">
        <f>IF(M272="NÃO","EXCLUÍDO",IF(N272&lt;Premissas!$B$8,"&lt; 1,00",IF(N272&lt;Premissas!$B$9,"1,00 – 1,19",IF(N272&lt;Premissas!$B$10,"1,20 – 1,39",IF(N272&lt;Premissas!$B$11,"1,40 – 1,59",IF(N272&lt;Premissas!$B$12,"1,60 – 1,99","≥ 2,00"))))))</f>
        <v/>
      </c>
      <c r="P272" s="5">
        <f>IF(OR(M272="NÃO",N272&lt;Premissas!$B$8),Premissas!$B$13,IF(N272&lt;Premissas!$B$9,Premissas!$B$14,IF(N272&lt;Premissas!$B$10,Premissas!$B$15,IF(N272&lt;Premissas!$B$11,Premissas!$B$16,IF(N272&lt;Premissas!$B$12,Premissas!$B$17,Premissas!$B$18)))))</f>
        <v/>
      </c>
      <c r="Q272" s="5">
        <f>IFERROR(P272/Premissas!$B$4,0)</f>
        <v/>
      </c>
    </row>
    <row r="273">
      <c r="A273" s="2" t="n">
        <v>7</v>
      </c>
      <c r="B273" s="2" t="n">
        <v>409</v>
      </c>
      <c r="C273" s="2" t="inlineStr">
        <is>
          <t>PUXADA RECEB</t>
        </is>
      </c>
      <c r="D273" s="2" t="n">
        <v>5817447</v>
      </c>
      <c r="E273" s="2" t="inlineStr">
        <is>
          <t>Anderson Da Costa Guedes</t>
        </is>
      </c>
      <c r="F273" s="2" t="n">
        <v>8</v>
      </c>
      <c r="G273" s="2" t="n">
        <v>1.7</v>
      </c>
      <c r="H273" s="2" t="n">
        <v>5</v>
      </c>
      <c r="I273" s="2" t="n">
        <v>22</v>
      </c>
      <c r="J273" s="2" t="inlineStr">
        <is>
          <t>GPA</t>
        </is>
      </c>
      <c r="K273" s="2">
        <f>IF(I273&lt;&gt;"",I273,IFERROR(INDEX(Base!$I:$I,MATCH(1,(Base!$C:$C=C273)*(Base!$I:$I&lt;&gt;""),0)),0))</f>
        <v/>
      </c>
      <c r="L273" s="2">
        <f>IF(AND(I273="",K273&gt;0),"SIM","NÃO")</f>
        <v/>
      </c>
      <c r="M273" s="2">
        <f>IF(ISNUMBER(SEARCH("SEPARA",UPPER(C273))),"NÃO","SIM")</f>
        <v/>
      </c>
      <c r="N273" s="2">
        <f>IFERROR(H273/K273,0)</f>
        <v/>
      </c>
      <c r="O273" s="2">
        <f>IF(M273="NÃO","EXCLUÍDO",IF(N273&lt;Premissas!$B$8,"&lt; 1,00",IF(N273&lt;Premissas!$B$9,"1,00 – 1,19",IF(N273&lt;Premissas!$B$10,"1,20 – 1,39",IF(N273&lt;Premissas!$B$11,"1,40 – 1,59",IF(N273&lt;Premissas!$B$12,"1,60 – 1,99","≥ 2,00"))))))</f>
        <v/>
      </c>
      <c r="P273" s="5">
        <f>IF(OR(M273="NÃO",N273&lt;Premissas!$B$8),Premissas!$B$13,IF(N273&lt;Premissas!$B$9,Premissas!$B$14,IF(N273&lt;Premissas!$B$10,Premissas!$B$15,IF(N273&lt;Premissas!$B$11,Premissas!$B$16,IF(N273&lt;Premissas!$B$12,Premissas!$B$17,Premissas!$B$18)))))</f>
        <v/>
      </c>
      <c r="Q273" s="5">
        <f>IFERROR(P273/Premissas!$B$4,0)</f>
        <v/>
      </c>
    </row>
    <row r="274">
      <c r="A274" s="2" t="n">
        <v>7</v>
      </c>
      <c r="B274" s="2" t="n">
        <v>409</v>
      </c>
      <c r="C274" s="2" t="inlineStr">
        <is>
          <t>SEPARACAO</t>
        </is>
      </c>
      <c r="D274" s="2" t="n">
        <v>5817447</v>
      </c>
      <c r="E274" s="2" t="inlineStr">
        <is>
          <t>Anderson Da Costa Guedes</t>
        </is>
      </c>
      <c r="F274" s="2" t="n">
        <v>4552</v>
      </c>
      <c r="G274" s="2" t="n">
        <v>18.73</v>
      </c>
      <c r="H274" s="2" t="n">
        <v>243</v>
      </c>
      <c r="I274" s="2" t="n">
        <v>105</v>
      </c>
      <c r="J274" s="2" t="inlineStr">
        <is>
          <t>GPA</t>
        </is>
      </c>
      <c r="K274" s="2">
        <f>IF(I274&lt;&gt;"",I274,IFERROR(INDEX(Base!$I:$I,MATCH(1,(Base!$C:$C=C274)*(Base!$I:$I&lt;&gt;""),0)),0))</f>
        <v/>
      </c>
      <c r="L274" s="2">
        <f>IF(AND(I274="",K274&gt;0),"SIM","NÃO")</f>
        <v/>
      </c>
      <c r="M274" s="2">
        <f>IF(ISNUMBER(SEARCH("SEPARA",UPPER(C274))),"NÃO","SIM")</f>
        <v/>
      </c>
      <c r="N274" s="2">
        <f>IFERROR(H274/K274,0)</f>
        <v/>
      </c>
      <c r="O274" s="2">
        <f>IF(M274="NÃO","EXCLUÍDO",IF(N274&lt;Premissas!$B$8,"&lt; 1,00",IF(N274&lt;Premissas!$B$9,"1,00 – 1,19",IF(N274&lt;Premissas!$B$10,"1,20 – 1,39",IF(N274&lt;Premissas!$B$11,"1,40 – 1,59",IF(N274&lt;Premissas!$B$12,"1,60 – 1,99","≥ 2,00"))))))</f>
        <v/>
      </c>
      <c r="P274" s="5">
        <f>IF(OR(M274="NÃO",N274&lt;Premissas!$B$8),Premissas!$B$13,IF(N274&lt;Premissas!$B$9,Premissas!$B$14,IF(N274&lt;Premissas!$B$10,Premissas!$B$15,IF(N274&lt;Premissas!$B$11,Premissas!$B$16,IF(N274&lt;Premissas!$B$12,Premissas!$B$17,Premissas!$B$18)))))</f>
        <v/>
      </c>
      <c r="Q274" s="5">
        <f>IFERROR(P274/Premissas!$B$4,0)</f>
        <v/>
      </c>
    </row>
    <row r="275">
      <c r="A275" s="2" t="n">
        <v>7</v>
      </c>
      <c r="B275" s="2" t="n">
        <v>409</v>
      </c>
      <c r="C275" s="2" t="inlineStr">
        <is>
          <t>SEPARACAO</t>
        </is>
      </c>
      <c r="D275" s="2" t="n">
        <v>5819636</v>
      </c>
      <c r="E275" s="2" t="inlineStr">
        <is>
          <t>Wellington De Souza Silva</t>
        </is>
      </c>
      <c r="F275" s="2" t="n">
        <v>532</v>
      </c>
      <c r="G275" s="2" t="n">
        <v>3.96</v>
      </c>
      <c r="H275" s="2" t="n">
        <v>134</v>
      </c>
      <c r="I275" s="2" t="n">
        <v>105</v>
      </c>
      <c r="J275" s="2" t="inlineStr">
        <is>
          <t>GPA</t>
        </is>
      </c>
      <c r="K275" s="2">
        <f>IF(I275&lt;&gt;"",I275,IFERROR(INDEX(Base!$I:$I,MATCH(1,(Base!$C:$C=C275)*(Base!$I:$I&lt;&gt;""),0)),0))</f>
        <v/>
      </c>
      <c r="L275" s="2">
        <f>IF(AND(I275="",K275&gt;0),"SIM","NÃO")</f>
        <v/>
      </c>
      <c r="M275" s="2">
        <f>IF(ISNUMBER(SEARCH("SEPARA",UPPER(C275))),"NÃO","SIM")</f>
        <v/>
      </c>
      <c r="N275" s="2">
        <f>IFERROR(H275/K275,0)</f>
        <v/>
      </c>
      <c r="O275" s="2">
        <f>IF(M275="NÃO","EXCLUÍDO",IF(N275&lt;Premissas!$B$8,"&lt; 1,00",IF(N275&lt;Premissas!$B$9,"1,00 – 1,19",IF(N275&lt;Premissas!$B$10,"1,20 – 1,39",IF(N275&lt;Premissas!$B$11,"1,40 – 1,59",IF(N275&lt;Premissas!$B$12,"1,60 – 1,99","≥ 2,00"))))))</f>
        <v/>
      </c>
      <c r="P275" s="5">
        <f>IF(OR(M275="NÃO",N275&lt;Premissas!$B$8),Premissas!$B$13,IF(N275&lt;Premissas!$B$9,Premissas!$B$14,IF(N275&lt;Premissas!$B$10,Premissas!$B$15,IF(N275&lt;Premissas!$B$11,Premissas!$B$16,IF(N275&lt;Premissas!$B$12,Premissas!$B$17,Premissas!$B$18)))))</f>
        <v/>
      </c>
      <c r="Q275" s="5">
        <f>IFERROR(P275/Premissas!$B$4,0)</f>
        <v/>
      </c>
    </row>
    <row r="276">
      <c r="A276" s="2" t="n">
        <v>7</v>
      </c>
      <c r="B276" s="2" t="n">
        <v>409</v>
      </c>
      <c r="C276" s="2" t="inlineStr">
        <is>
          <t>SEPARACAO</t>
        </is>
      </c>
      <c r="D276" s="2" t="n">
        <v>5819644</v>
      </c>
      <c r="E276" s="2" t="inlineStr">
        <is>
          <t>Michel Da Costa Silva</t>
        </is>
      </c>
      <c r="F276" s="2" t="n">
        <v>2645</v>
      </c>
      <c r="G276" s="2" t="n">
        <v>20.67</v>
      </c>
      <c r="H276" s="2" t="n">
        <v>128</v>
      </c>
      <c r="I276" s="2" t="n">
        <v>105</v>
      </c>
      <c r="J276" s="2" t="inlineStr">
        <is>
          <t>GPA</t>
        </is>
      </c>
      <c r="K276" s="2">
        <f>IF(I276&lt;&gt;"",I276,IFERROR(INDEX(Base!$I:$I,MATCH(1,(Base!$C:$C=C276)*(Base!$I:$I&lt;&gt;""),0)),0))</f>
        <v/>
      </c>
      <c r="L276" s="2">
        <f>IF(AND(I276="",K276&gt;0),"SIM","NÃO")</f>
        <v/>
      </c>
      <c r="M276" s="2">
        <f>IF(ISNUMBER(SEARCH("SEPARA",UPPER(C276))),"NÃO","SIM")</f>
        <v/>
      </c>
      <c r="N276" s="2">
        <f>IFERROR(H276/K276,0)</f>
        <v/>
      </c>
      <c r="O276" s="2">
        <f>IF(M276="NÃO","EXCLUÍDO",IF(N276&lt;Premissas!$B$8,"&lt; 1,00",IF(N276&lt;Premissas!$B$9,"1,00 – 1,19",IF(N276&lt;Premissas!$B$10,"1,20 – 1,39",IF(N276&lt;Premissas!$B$11,"1,40 – 1,59",IF(N276&lt;Premissas!$B$12,"1,60 – 1,99","≥ 2,00"))))))</f>
        <v/>
      </c>
      <c r="P276" s="5">
        <f>IF(OR(M276="NÃO",N276&lt;Premissas!$B$8),Premissas!$B$13,IF(N276&lt;Premissas!$B$9,Premissas!$B$14,IF(N276&lt;Premissas!$B$10,Premissas!$B$15,IF(N276&lt;Premissas!$B$11,Premissas!$B$16,IF(N276&lt;Premissas!$B$12,Premissas!$B$17,Premissas!$B$18)))))</f>
        <v/>
      </c>
      <c r="Q276" s="5">
        <f>IFERROR(P276/Premissas!$B$4,0)</f>
        <v/>
      </c>
    </row>
    <row r="277">
      <c r="A277" s="2" t="n">
        <v>7</v>
      </c>
      <c r="B277" s="2" t="n">
        <v>409</v>
      </c>
      <c r="C277" s="2" t="inlineStr">
        <is>
          <t>SEPARACAO</t>
        </is>
      </c>
      <c r="D277" s="2" t="n">
        <v>5819717</v>
      </c>
      <c r="E277" s="2" t="inlineStr">
        <is>
          <t>Felipe Feitoza De Souza</t>
        </is>
      </c>
      <c r="F277" s="2" t="n">
        <v>9452</v>
      </c>
      <c r="G277" s="2" t="n">
        <v>72.08</v>
      </c>
      <c r="H277" s="2" t="n">
        <v>131</v>
      </c>
      <c r="I277" s="2" t="n">
        <v>105</v>
      </c>
      <c r="J277" s="2" t="inlineStr">
        <is>
          <t>GPA</t>
        </is>
      </c>
      <c r="K277" s="2">
        <f>IF(I277&lt;&gt;"",I277,IFERROR(INDEX(Base!$I:$I,MATCH(1,(Base!$C:$C=C277)*(Base!$I:$I&lt;&gt;""),0)),0))</f>
        <v/>
      </c>
      <c r="L277" s="2">
        <f>IF(AND(I277="",K277&gt;0),"SIM","NÃO")</f>
        <v/>
      </c>
      <c r="M277" s="2">
        <f>IF(ISNUMBER(SEARCH("SEPARA",UPPER(C277))),"NÃO","SIM")</f>
        <v/>
      </c>
      <c r="N277" s="2">
        <f>IFERROR(H277/K277,0)</f>
        <v/>
      </c>
      <c r="O277" s="2">
        <f>IF(M277="NÃO","EXCLUÍDO",IF(N277&lt;Premissas!$B$8,"&lt; 1,00",IF(N277&lt;Premissas!$B$9,"1,00 – 1,19",IF(N277&lt;Premissas!$B$10,"1,20 – 1,39",IF(N277&lt;Premissas!$B$11,"1,40 – 1,59",IF(N277&lt;Premissas!$B$12,"1,60 – 1,99","≥ 2,00"))))))</f>
        <v/>
      </c>
      <c r="P277" s="5">
        <f>IF(OR(M277="NÃO",N277&lt;Premissas!$B$8),Premissas!$B$13,IF(N277&lt;Premissas!$B$9,Premissas!$B$14,IF(N277&lt;Premissas!$B$10,Premissas!$B$15,IF(N277&lt;Premissas!$B$11,Premissas!$B$16,IF(N277&lt;Premissas!$B$12,Premissas!$B$17,Premissas!$B$18)))))</f>
        <v/>
      </c>
      <c r="Q277" s="5">
        <f>IFERROR(P277/Premissas!$B$4,0)</f>
        <v/>
      </c>
    </row>
    <row r="278">
      <c r="A278" s="2" t="n">
        <v>7</v>
      </c>
      <c r="B278" s="2" t="n">
        <v>409</v>
      </c>
      <c r="C278" s="2" t="inlineStr">
        <is>
          <t>SEPARACAO</t>
        </is>
      </c>
      <c r="D278" s="2" t="n">
        <v>5819750</v>
      </c>
      <c r="E278" s="2" t="inlineStr">
        <is>
          <t>Genison Da Silva Dutra</t>
        </is>
      </c>
      <c r="F278" s="2" t="n">
        <v>14850</v>
      </c>
      <c r="G278" s="2" t="n">
        <v>86.55</v>
      </c>
      <c r="H278" s="2" t="n">
        <v>172</v>
      </c>
      <c r="I278" s="2" t="n">
        <v>105</v>
      </c>
      <c r="J278" s="2" t="inlineStr">
        <is>
          <t>GPA</t>
        </is>
      </c>
      <c r="K278" s="2">
        <f>IF(I278&lt;&gt;"",I278,IFERROR(INDEX(Base!$I:$I,MATCH(1,(Base!$C:$C=C278)*(Base!$I:$I&lt;&gt;""),0)),0))</f>
        <v/>
      </c>
      <c r="L278" s="2">
        <f>IF(AND(I278="",K278&gt;0),"SIM","NÃO")</f>
        <v/>
      </c>
      <c r="M278" s="2">
        <f>IF(ISNUMBER(SEARCH("SEPARA",UPPER(C278))),"NÃO","SIM")</f>
        <v/>
      </c>
      <c r="N278" s="2">
        <f>IFERROR(H278/K278,0)</f>
        <v/>
      </c>
      <c r="O278" s="2">
        <f>IF(M278="NÃO","EXCLUÍDO",IF(N278&lt;Premissas!$B$8,"&lt; 1,00",IF(N278&lt;Premissas!$B$9,"1,00 – 1,19",IF(N278&lt;Premissas!$B$10,"1,20 – 1,39",IF(N278&lt;Premissas!$B$11,"1,40 – 1,59",IF(N278&lt;Premissas!$B$12,"1,60 – 1,99","≥ 2,00"))))))</f>
        <v/>
      </c>
      <c r="P278" s="5">
        <f>IF(OR(M278="NÃO",N278&lt;Premissas!$B$8),Premissas!$B$13,IF(N278&lt;Premissas!$B$9,Premissas!$B$14,IF(N278&lt;Premissas!$B$10,Premissas!$B$15,IF(N278&lt;Premissas!$B$11,Premissas!$B$16,IF(N278&lt;Premissas!$B$12,Premissas!$B$17,Premissas!$B$18)))))</f>
        <v/>
      </c>
      <c r="Q278" s="5">
        <f>IFERROR(P278/Premissas!$B$4,0)</f>
        <v/>
      </c>
    </row>
    <row r="279">
      <c r="A279" s="2" t="n">
        <v>7</v>
      </c>
      <c r="B279" s="2" t="n">
        <v>409</v>
      </c>
      <c r="C279" s="2" t="inlineStr">
        <is>
          <t>PUXADA RECEB</t>
        </is>
      </c>
      <c r="D279" s="2" t="n">
        <v>5819830</v>
      </c>
      <c r="E279" s="2" t="inlineStr">
        <is>
          <t>Marcos Roberto Ramos Dos Santos</t>
        </is>
      </c>
      <c r="F279" s="2" t="n">
        <v>36</v>
      </c>
      <c r="G279" s="2" t="n">
        <v>2.53</v>
      </c>
      <c r="H279" s="2" t="n">
        <v>14</v>
      </c>
      <c r="I279" s="2" t="n">
        <v>22</v>
      </c>
      <c r="J279" s="2" t="inlineStr">
        <is>
          <t>GPA</t>
        </is>
      </c>
      <c r="K279" s="2">
        <f>IF(I279&lt;&gt;"",I279,IFERROR(INDEX(Base!$I:$I,MATCH(1,(Base!$C:$C=C279)*(Base!$I:$I&lt;&gt;""),0)),0))</f>
        <v/>
      </c>
      <c r="L279" s="2">
        <f>IF(AND(I279="",K279&gt;0),"SIM","NÃO")</f>
        <v/>
      </c>
      <c r="M279" s="2">
        <f>IF(ISNUMBER(SEARCH("SEPARA",UPPER(C279))),"NÃO","SIM")</f>
        <v/>
      </c>
      <c r="N279" s="2">
        <f>IFERROR(H279/K279,0)</f>
        <v/>
      </c>
      <c r="O279" s="2">
        <f>IF(M279="NÃO","EXCLUÍDO",IF(N279&lt;Premissas!$B$8,"&lt; 1,00",IF(N279&lt;Premissas!$B$9,"1,00 – 1,19",IF(N279&lt;Premissas!$B$10,"1,20 – 1,39",IF(N279&lt;Premissas!$B$11,"1,40 – 1,59",IF(N279&lt;Premissas!$B$12,"1,60 – 1,99","≥ 2,00"))))))</f>
        <v/>
      </c>
      <c r="P279" s="5">
        <f>IF(OR(M279="NÃO",N279&lt;Premissas!$B$8),Premissas!$B$13,IF(N279&lt;Premissas!$B$9,Premissas!$B$14,IF(N279&lt;Premissas!$B$10,Premissas!$B$15,IF(N279&lt;Premissas!$B$11,Premissas!$B$16,IF(N279&lt;Premissas!$B$12,Premissas!$B$17,Premissas!$B$18)))))</f>
        <v/>
      </c>
      <c r="Q279" s="5">
        <f>IFERROR(P279/Premissas!$B$4,0)</f>
        <v/>
      </c>
    </row>
    <row r="280">
      <c r="A280" s="2" t="n">
        <v>7</v>
      </c>
      <c r="B280" s="2" t="n">
        <v>409</v>
      </c>
      <c r="C280" s="2" t="inlineStr">
        <is>
          <t>SEPARACAO</t>
        </is>
      </c>
      <c r="D280" s="2" t="n">
        <v>5819830</v>
      </c>
      <c r="E280" s="2" t="inlineStr">
        <is>
          <t>Marcos Roberto Ramos Dos Santos</t>
        </is>
      </c>
      <c r="F280" s="2" t="n">
        <v>14703</v>
      </c>
      <c r="G280" s="2" t="n">
        <v>73.15000000000001</v>
      </c>
      <c r="H280" s="2" t="n">
        <v>201</v>
      </c>
      <c r="I280" s="2" t="n">
        <v>105</v>
      </c>
      <c r="J280" s="2" t="inlineStr">
        <is>
          <t>GPA</t>
        </is>
      </c>
      <c r="K280" s="2">
        <f>IF(I280&lt;&gt;"",I280,IFERROR(INDEX(Base!$I:$I,MATCH(1,(Base!$C:$C=C280)*(Base!$I:$I&lt;&gt;""),0)),0))</f>
        <v/>
      </c>
      <c r="L280" s="2">
        <f>IF(AND(I280="",K280&gt;0),"SIM","NÃO")</f>
        <v/>
      </c>
      <c r="M280" s="2">
        <f>IF(ISNUMBER(SEARCH("SEPARA",UPPER(C280))),"NÃO","SIM")</f>
        <v/>
      </c>
      <c r="N280" s="2">
        <f>IFERROR(H280/K280,0)</f>
        <v/>
      </c>
      <c r="O280" s="2">
        <f>IF(M280="NÃO","EXCLUÍDO",IF(N280&lt;Premissas!$B$8,"&lt; 1,00",IF(N280&lt;Premissas!$B$9,"1,00 – 1,19",IF(N280&lt;Premissas!$B$10,"1,20 – 1,39",IF(N280&lt;Premissas!$B$11,"1,40 – 1,59",IF(N280&lt;Premissas!$B$12,"1,60 – 1,99","≥ 2,00"))))))</f>
        <v/>
      </c>
      <c r="P280" s="5">
        <f>IF(OR(M280="NÃO",N280&lt;Premissas!$B$8),Premissas!$B$13,IF(N280&lt;Premissas!$B$9,Premissas!$B$14,IF(N280&lt;Premissas!$B$10,Premissas!$B$15,IF(N280&lt;Premissas!$B$11,Premissas!$B$16,IF(N280&lt;Premissas!$B$12,Premissas!$B$17,Premissas!$B$18)))))</f>
        <v/>
      </c>
      <c r="Q280" s="5">
        <f>IFERROR(P280/Premissas!$B$4,0)</f>
        <v/>
      </c>
    </row>
    <row r="281">
      <c r="A281" s="2" t="n">
        <v>7</v>
      </c>
      <c r="B281" s="2" t="n">
        <v>409</v>
      </c>
      <c r="C281" s="2" t="inlineStr">
        <is>
          <t>SEPARACAO</t>
        </is>
      </c>
      <c r="D281" s="2" t="n">
        <v>5819873</v>
      </c>
      <c r="E281" s="2" t="inlineStr">
        <is>
          <t>Matheus Cunha Da Silva</t>
        </is>
      </c>
      <c r="F281" s="2" t="n">
        <v>12564</v>
      </c>
      <c r="G281" s="2" t="n">
        <v>120.54</v>
      </c>
      <c r="H281" s="2" t="n">
        <v>104</v>
      </c>
      <c r="I281" s="2" t="n">
        <v>105</v>
      </c>
      <c r="J281" s="2" t="inlineStr">
        <is>
          <t>GPA</t>
        </is>
      </c>
      <c r="K281" s="2">
        <f>IF(I281&lt;&gt;"",I281,IFERROR(INDEX(Base!$I:$I,MATCH(1,(Base!$C:$C=C281)*(Base!$I:$I&lt;&gt;""),0)),0))</f>
        <v/>
      </c>
      <c r="L281" s="2">
        <f>IF(AND(I281="",K281&gt;0),"SIM","NÃO")</f>
        <v/>
      </c>
      <c r="M281" s="2">
        <f>IF(ISNUMBER(SEARCH("SEPARA",UPPER(C281))),"NÃO","SIM")</f>
        <v/>
      </c>
      <c r="N281" s="2">
        <f>IFERROR(H281/K281,0)</f>
        <v/>
      </c>
      <c r="O281" s="2">
        <f>IF(M281="NÃO","EXCLUÍDO",IF(N281&lt;Premissas!$B$8,"&lt; 1,00",IF(N281&lt;Premissas!$B$9,"1,00 – 1,19",IF(N281&lt;Premissas!$B$10,"1,20 – 1,39",IF(N281&lt;Premissas!$B$11,"1,40 – 1,59",IF(N281&lt;Premissas!$B$12,"1,60 – 1,99","≥ 2,00"))))))</f>
        <v/>
      </c>
      <c r="P281" s="5">
        <f>IF(OR(M281="NÃO",N281&lt;Premissas!$B$8),Premissas!$B$13,IF(N281&lt;Premissas!$B$9,Premissas!$B$14,IF(N281&lt;Premissas!$B$10,Premissas!$B$15,IF(N281&lt;Premissas!$B$11,Premissas!$B$16,IF(N281&lt;Premissas!$B$12,Premissas!$B$17,Premissas!$B$18)))))</f>
        <v/>
      </c>
      <c r="Q281" s="5">
        <f>IFERROR(P281/Premissas!$B$4,0)</f>
        <v/>
      </c>
    </row>
    <row r="282">
      <c r="A282" s="2" t="n">
        <v>7</v>
      </c>
      <c r="B282" s="2" t="n">
        <v>409</v>
      </c>
      <c r="C282" s="2" t="inlineStr">
        <is>
          <t>SEPARACAO</t>
        </is>
      </c>
      <c r="D282" s="2" t="n">
        <v>5823471</v>
      </c>
      <c r="E282" s="2" t="inlineStr">
        <is>
          <t>Caua Carvalho De Souza Pires</t>
        </is>
      </c>
      <c r="F282" s="2" t="n">
        <v>245</v>
      </c>
      <c r="G282" s="2" t="n">
        <v>1.77</v>
      </c>
      <c r="H282" s="2" t="n">
        <v>138</v>
      </c>
      <c r="I282" s="2" t="n">
        <v>105</v>
      </c>
      <c r="J282" s="2" t="inlineStr">
        <is>
          <t>GPA</t>
        </is>
      </c>
      <c r="K282" s="2">
        <f>IF(I282&lt;&gt;"",I282,IFERROR(INDEX(Base!$I:$I,MATCH(1,(Base!$C:$C=C282)*(Base!$I:$I&lt;&gt;""),0)),0))</f>
        <v/>
      </c>
      <c r="L282" s="2">
        <f>IF(AND(I282="",K282&gt;0),"SIM","NÃO")</f>
        <v/>
      </c>
      <c r="M282" s="2">
        <f>IF(ISNUMBER(SEARCH("SEPARA",UPPER(C282))),"NÃO","SIM")</f>
        <v/>
      </c>
      <c r="N282" s="2">
        <f>IFERROR(H282/K282,0)</f>
        <v/>
      </c>
      <c r="O282" s="2">
        <f>IF(M282="NÃO","EXCLUÍDO",IF(N282&lt;Premissas!$B$8,"&lt; 1,00",IF(N282&lt;Premissas!$B$9,"1,00 – 1,19",IF(N282&lt;Premissas!$B$10,"1,20 – 1,39",IF(N282&lt;Premissas!$B$11,"1,40 – 1,59",IF(N282&lt;Premissas!$B$12,"1,60 – 1,99","≥ 2,00"))))))</f>
        <v/>
      </c>
      <c r="P282" s="5">
        <f>IF(OR(M282="NÃO",N282&lt;Premissas!$B$8),Premissas!$B$13,IF(N282&lt;Premissas!$B$9,Premissas!$B$14,IF(N282&lt;Premissas!$B$10,Premissas!$B$15,IF(N282&lt;Premissas!$B$11,Premissas!$B$16,IF(N282&lt;Premissas!$B$12,Premissas!$B$17,Premissas!$B$18)))))</f>
        <v/>
      </c>
      <c r="Q282" s="5">
        <f>IFERROR(P282/Premissas!$B$4,0)</f>
        <v/>
      </c>
    </row>
    <row r="283">
      <c r="A283" s="2" t="n">
        <v>7</v>
      </c>
      <c r="B283" s="2" t="n">
        <v>409</v>
      </c>
      <c r="C283" s="2" t="inlineStr">
        <is>
          <t>CARREGAMENTO</t>
        </is>
      </c>
      <c r="D283" s="2" t="n">
        <v>582683</v>
      </c>
      <c r="E283" s="2" t="inlineStr">
        <is>
          <t>Fernando Andre Verdini Junior</t>
        </is>
      </c>
      <c r="F283" s="2" t="n">
        <v>410</v>
      </c>
      <c r="G283" s="2" t="n">
        <v>6.94</v>
      </c>
      <c r="H283" s="2" t="n">
        <v>59</v>
      </c>
      <c r="I283" s="2" t="n">
        <v>24</v>
      </c>
      <c r="J283" s="2" t="inlineStr">
        <is>
          <t>GPA</t>
        </is>
      </c>
      <c r="K283" s="2">
        <f>IF(I283&lt;&gt;"",I283,IFERROR(INDEX(Base!$I:$I,MATCH(1,(Base!$C:$C=C283)*(Base!$I:$I&lt;&gt;""),0)),0))</f>
        <v/>
      </c>
      <c r="L283" s="2">
        <f>IF(AND(I283="",K283&gt;0),"SIM","NÃO")</f>
        <v/>
      </c>
      <c r="M283" s="2">
        <f>IF(ISNUMBER(SEARCH("SEPARA",UPPER(C283))),"NÃO","SIM")</f>
        <v/>
      </c>
      <c r="N283" s="2">
        <f>IFERROR(H283/K283,0)</f>
        <v/>
      </c>
      <c r="O283" s="2">
        <f>IF(M283="NÃO","EXCLUÍDO",IF(N283&lt;Premissas!$B$8,"&lt; 1,00",IF(N283&lt;Premissas!$B$9,"1,00 – 1,19",IF(N283&lt;Premissas!$B$10,"1,20 – 1,39",IF(N283&lt;Premissas!$B$11,"1,40 – 1,59",IF(N283&lt;Premissas!$B$12,"1,60 – 1,99","≥ 2,00"))))))</f>
        <v/>
      </c>
      <c r="P283" s="5">
        <f>IF(OR(M283="NÃO",N283&lt;Premissas!$B$8),Premissas!$B$13,IF(N283&lt;Premissas!$B$9,Premissas!$B$14,IF(N283&lt;Premissas!$B$10,Premissas!$B$15,IF(N283&lt;Premissas!$B$11,Premissas!$B$16,IF(N283&lt;Premissas!$B$12,Premissas!$B$17,Premissas!$B$18)))))</f>
        <v/>
      </c>
      <c r="Q283" s="5">
        <f>IFERROR(P283/Premissas!$B$4,0)</f>
        <v/>
      </c>
    </row>
    <row r="284">
      <c r="A284" s="2" t="n">
        <v>7</v>
      </c>
      <c r="B284" s="2" t="n">
        <v>409</v>
      </c>
      <c r="C284" s="2" t="inlineStr">
        <is>
          <t>SEPARACAO</t>
        </is>
      </c>
      <c r="D284" s="2" t="n">
        <v>5828686</v>
      </c>
      <c r="E284" s="2" t="inlineStr">
        <is>
          <t>Kelvin Bernardo De Carvalho</t>
        </is>
      </c>
      <c r="F284" s="2" t="n">
        <v>8731</v>
      </c>
      <c r="G284" s="2" t="n">
        <v>71.87</v>
      </c>
      <c r="H284" s="2" t="n">
        <v>121</v>
      </c>
      <c r="I284" s="2" t="n">
        <v>105</v>
      </c>
      <c r="J284" s="2" t="inlineStr">
        <is>
          <t>GPA</t>
        </is>
      </c>
      <c r="K284" s="2">
        <f>IF(I284&lt;&gt;"",I284,IFERROR(INDEX(Base!$I:$I,MATCH(1,(Base!$C:$C=C284)*(Base!$I:$I&lt;&gt;""),0)),0))</f>
        <v/>
      </c>
      <c r="L284" s="2">
        <f>IF(AND(I284="",K284&gt;0),"SIM","NÃO")</f>
        <v/>
      </c>
      <c r="M284" s="2">
        <f>IF(ISNUMBER(SEARCH("SEPARA",UPPER(C284))),"NÃO","SIM")</f>
        <v/>
      </c>
      <c r="N284" s="2">
        <f>IFERROR(H284/K284,0)</f>
        <v/>
      </c>
      <c r="O284" s="2">
        <f>IF(M284="NÃO","EXCLUÍDO",IF(N284&lt;Premissas!$B$8,"&lt; 1,00",IF(N284&lt;Premissas!$B$9,"1,00 – 1,19",IF(N284&lt;Premissas!$B$10,"1,20 – 1,39",IF(N284&lt;Premissas!$B$11,"1,40 – 1,59",IF(N284&lt;Premissas!$B$12,"1,60 – 1,99","≥ 2,00"))))))</f>
        <v/>
      </c>
      <c r="P284" s="5">
        <f>IF(OR(M284="NÃO",N284&lt;Premissas!$B$8),Premissas!$B$13,IF(N284&lt;Premissas!$B$9,Premissas!$B$14,IF(N284&lt;Premissas!$B$10,Premissas!$B$15,IF(N284&lt;Premissas!$B$11,Premissas!$B$16,IF(N284&lt;Premissas!$B$12,Premissas!$B$17,Premissas!$B$18)))))</f>
        <v/>
      </c>
      <c r="Q284" s="5">
        <f>IFERROR(P284/Premissas!$B$4,0)</f>
        <v/>
      </c>
    </row>
    <row r="285">
      <c r="A285" s="2" t="n">
        <v>7</v>
      </c>
      <c r="B285" s="2" t="n">
        <v>409</v>
      </c>
      <c r="C285" s="2" t="inlineStr">
        <is>
          <t>PUXADA RECEB</t>
        </is>
      </c>
      <c r="D285" s="2" t="n">
        <v>5828872</v>
      </c>
      <c r="E285" s="2" t="inlineStr">
        <is>
          <t>Pablo Tavares Dos Santos Junior</t>
        </is>
      </c>
      <c r="F285" s="2" t="n">
        <v>9</v>
      </c>
      <c r="G285" s="2" t="n">
        <v>0.39</v>
      </c>
      <c r="H285" s="2" t="n">
        <v>23</v>
      </c>
      <c r="I285" s="2" t="n">
        <v>22</v>
      </c>
      <c r="J285" s="2" t="inlineStr">
        <is>
          <t>GPA</t>
        </is>
      </c>
      <c r="K285" s="2">
        <f>IF(I285&lt;&gt;"",I285,IFERROR(INDEX(Base!$I:$I,MATCH(1,(Base!$C:$C=C285)*(Base!$I:$I&lt;&gt;""),0)),0))</f>
        <v/>
      </c>
      <c r="L285" s="2">
        <f>IF(AND(I285="",K285&gt;0),"SIM","NÃO")</f>
        <v/>
      </c>
      <c r="M285" s="2">
        <f>IF(ISNUMBER(SEARCH("SEPARA",UPPER(C285))),"NÃO","SIM")</f>
        <v/>
      </c>
      <c r="N285" s="2">
        <f>IFERROR(H285/K285,0)</f>
        <v/>
      </c>
      <c r="O285" s="2">
        <f>IF(M285="NÃO","EXCLUÍDO",IF(N285&lt;Premissas!$B$8,"&lt; 1,00",IF(N285&lt;Premissas!$B$9,"1,00 – 1,19",IF(N285&lt;Premissas!$B$10,"1,20 – 1,39",IF(N285&lt;Premissas!$B$11,"1,40 – 1,59",IF(N285&lt;Premissas!$B$12,"1,60 – 1,99","≥ 2,00"))))))</f>
        <v/>
      </c>
      <c r="P285" s="5">
        <f>IF(OR(M285="NÃO",N285&lt;Premissas!$B$8),Premissas!$B$13,IF(N285&lt;Premissas!$B$9,Premissas!$B$14,IF(N285&lt;Premissas!$B$10,Premissas!$B$15,IF(N285&lt;Premissas!$B$11,Premissas!$B$16,IF(N285&lt;Premissas!$B$12,Premissas!$B$17,Premissas!$B$18)))))</f>
        <v/>
      </c>
      <c r="Q285" s="5">
        <f>IFERROR(P285/Premissas!$B$4,0)</f>
        <v/>
      </c>
    </row>
    <row r="286">
      <c r="A286" s="2" t="n">
        <v>7</v>
      </c>
      <c r="B286" s="2" t="n">
        <v>409</v>
      </c>
      <c r="C286" s="2" t="inlineStr">
        <is>
          <t>SEPARACAO</t>
        </is>
      </c>
      <c r="D286" s="2" t="n">
        <v>5828872</v>
      </c>
      <c r="E286" s="2" t="inlineStr">
        <is>
          <t>Pablo Tavares Dos Santos Junior</t>
        </is>
      </c>
      <c r="F286" s="2" t="n">
        <v>7378</v>
      </c>
      <c r="G286" s="2" t="n">
        <v>38.83</v>
      </c>
      <c r="H286" s="2" t="n">
        <v>190</v>
      </c>
      <c r="I286" s="2" t="n">
        <v>105</v>
      </c>
      <c r="J286" s="2" t="inlineStr">
        <is>
          <t>GPA</t>
        </is>
      </c>
      <c r="K286" s="2">
        <f>IF(I286&lt;&gt;"",I286,IFERROR(INDEX(Base!$I:$I,MATCH(1,(Base!$C:$C=C286)*(Base!$I:$I&lt;&gt;""),0)),0))</f>
        <v/>
      </c>
      <c r="L286" s="2">
        <f>IF(AND(I286="",K286&gt;0),"SIM","NÃO")</f>
        <v/>
      </c>
      <c r="M286" s="2">
        <f>IF(ISNUMBER(SEARCH("SEPARA",UPPER(C286))),"NÃO","SIM")</f>
        <v/>
      </c>
      <c r="N286" s="2">
        <f>IFERROR(H286/K286,0)</f>
        <v/>
      </c>
      <c r="O286" s="2">
        <f>IF(M286="NÃO","EXCLUÍDO",IF(N286&lt;Premissas!$B$8,"&lt; 1,00",IF(N286&lt;Premissas!$B$9,"1,00 – 1,19",IF(N286&lt;Premissas!$B$10,"1,20 – 1,39",IF(N286&lt;Premissas!$B$11,"1,40 – 1,59",IF(N286&lt;Premissas!$B$12,"1,60 – 1,99","≥ 2,00"))))))</f>
        <v/>
      </c>
      <c r="P286" s="5">
        <f>IF(OR(M286="NÃO",N286&lt;Premissas!$B$8),Premissas!$B$13,IF(N286&lt;Premissas!$B$9,Premissas!$B$14,IF(N286&lt;Premissas!$B$10,Premissas!$B$15,IF(N286&lt;Premissas!$B$11,Premissas!$B$16,IF(N286&lt;Premissas!$B$12,Premissas!$B$17,Premissas!$B$18)))))</f>
        <v/>
      </c>
      <c r="Q286" s="5">
        <f>IFERROR(P286/Premissas!$B$4,0)</f>
        <v/>
      </c>
    </row>
    <row r="287">
      <c r="A287" s="2" t="n">
        <v>7</v>
      </c>
      <c r="B287" s="2" t="n">
        <v>409</v>
      </c>
      <c r="C287" s="2" t="inlineStr">
        <is>
          <t>CARREGAMENTO</t>
        </is>
      </c>
      <c r="D287" s="2" t="n">
        <v>583092</v>
      </c>
      <c r="E287" s="2" t="inlineStr">
        <is>
          <t>Leonardo Da Silva Soriano De Lima</t>
        </is>
      </c>
      <c r="F287" s="2" t="n">
        <v>284</v>
      </c>
      <c r="G287" s="2" t="n">
        <v>8.65</v>
      </c>
      <c r="H287" s="2" t="n">
        <v>33</v>
      </c>
      <c r="I287" s="2" t="n">
        <v>24</v>
      </c>
      <c r="J287" s="2" t="inlineStr">
        <is>
          <t>GPA</t>
        </is>
      </c>
      <c r="K287" s="2">
        <f>IF(I287&lt;&gt;"",I287,IFERROR(INDEX(Base!$I:$I,MATCH(1,(Base!$C:$C=C287)*(Base!$I:$I&lt;&gt;""),0)),0))</f>
        <v/>
      </c>
      <c r="L287" s="2">
        <f>IF(AND(I287="",K287&gt;0),"SIM","NÃO")</f>
        <v/>
      </c>
      <c r="M287" s="2">
        <f>IF(ISNUMBER(SEARCH("SEPARA",UPPER(C287))),"NÃO","SIM")</f>
        <v/>
      </c>
      <c r="N287" s="2">
        <f>IFERROR(H287/K287,0)</f>
        <v/>
      </c>
      <c r="O287" s="2">
        <f>IF(M287="NÃO","EXCLUÍDO",IF(N287&lt;Premissas!$B$8,"&lt; 1,00",IF(N287&lt;Premissas!$B$9,"1,00 – 1,19",IF(N287&lt;Premissas!$B$10,"1,20 – 1,39",IF(N287&lt;Premissas!$B$11,"1,40 – 1,59",IF(N287&lt;Premissas!$B$12,"1,60 – 1,99","≥ 2,00"))))))</f>
        <v/>
      </c>
      <c r="P287" s="5">
        <f>IF(OR(M287="NÃO",N287&lt;Premissas!$B$8),Premissas!$B$13,IF(N287&lt;Premissas!$B$9,Premissas!$B$14,IF(N287&lt;Premissas!$B$10,Premissas!$B$15,IF(N287&lt;Premissas!$B$11,Premissas!$B$16,IF(N287&lt;Premissas!$B$12,Premissas!$B$17,Premissas!$B$18)))))</f>
        <v/>
      </c>
      <c r="Q287" s="5">
        <f>IFERROR(P287/Premissas!$B$4,0)</f>
        <v/>
      </c>
    </row>
    <row r="288">
      <c r="A288" s="2" t="n">
        <v>7</v>
      </c>
      <c r="B288" s="2" t="n">
        <v>409</v>
      </c>
      <c r="C288" s="2" t="inlineStr">
        <is>
          <t>SEPARACAO</t>
        </is>
      </c>
      <c r="D288" s="2" t="n">
        <v>5831750</v>
      </c>
      <c r="E288" s="2" t="inlineStr">
        <is>
          <t>Cleber Maia Mendonca De Souza</t>
        </is>
      </c>
      <c r="F288" s="2" t="n">
        <v>5778</v>
      </c>
      <c r="G288" s="2" t="n">
        <v>92.22</v>
      </c>
      <c r="H288" s="2" t="n">
        <v>63</v>
      </c>
      <c r="I288" s="2" t="n">
        <v>105</v>
      </c>
      <c r="J288" s="2" t="inlineStr">
        <is>
          <t>GPA</t>
        </is>
      </c>
      <c r="K288" s="2">
        <f>IF(I288&lt;&gt;"",I288,IFERROR(INDEX(Base!$I:$I,MATCH(1,(Base!$C:$C=C288)*(Base!$I:$I&lt;&gt;""),0)),0))</f>
        <v/>
      </c>
      <c r="L288" s="2">
        <f>IF(AND(I288="",K288&gt;0),"SIM","NÃO")</f>
        <v/>
      </c>
      <c r="M288" s="2">
        <f>IF(ISNUMBER(SEARCH("SEPARA",UPPER(C288))),"NÃO","SIM")</f>
        <v/>
      </c>
      <c r="N288" s="2">
        <f>IFERROR(H288/K288,0)</f>
        <v/>
      </c>
      <c r="O288" s="2">
        <f>IF(M288="NÃO","EXCLUÍDO",IF(N288&lt;Premissas!$B$8,"&lt; 1,00",IF(N288&lt;Premissas!$B$9,"1,00 – 1,19",IF(N288&lt;Premissas!$B$10,"1,20 – 1,39",IF(N288&lt;Premissas!$B$11,"1,40 – 1,59",IF(N288&lt;Premissas!$B$12,"1,60 – 1,99","≥ 2,00"))))))</f>
        <v/>
      </c>
      <c r="P288" s="5">
        <f>IF(OR(M288="NÃO",N288&lt;Premissas!$B$8),Premissas!$B$13,IF(N288&lt;Premissas!$B$9,Premissas!$B$14,IF(N288&lt;Premissas!$B$10,Premissas!$B$15,IF(N288&lt;Premissas!$B$11,Premissas!$B$16,IF(N288&lt;Premissas!$B$12,Premissas!$B$17,Premissas!$B$18)))))</f>
        <v/>
      </c>
      <c r="Q288" s="5">
        <f>IFERROR(P288/Premissas!$B$4,0)</f>
        <v/>
      </c>
    </row>
    <row r="289">
      <c r="A289" s="2" t="n">
        <v>7</v>
      </c>
      <c r="B289" s="2" t="n">
        <v>409</v>
      </c>
      <c r="C289" s="2" t="inlineStr">
        <is>
          <t>CARREGAMENTO</t>
        </is>
      </c>
      <c r="D289" s="2" t="n">
        <v>586043</v>
      </c>
      <c r="E289" s="2" t="inlineStr">
        <is>
          <t>Joao Antunes Correia</t>
        </is>
      </c>
      <c r="F289" s="2" t="n">
        <v>150</v>
      </c>
      <c r="G289" s="2" t="n">
        <v>4.3</v>
      </c>
      <c r="H289" s="2" t="n">
        <v>35</v>
      </c>
      <c r="I289" s="2" t="n">
        <v>24</v>
      </c>
      <c r="J289" s="2" t="inlineStr">
        <is>
          <t>GPA</t>
        </is>
      </c>
      <c r="K289" s="2">
        <f>IF(I289&lt;&gt;"",I289,IFERROR(INDEX(Base!$I:$I,MATCH(1,(Base!$C:$C=C289)*(Base!$I:$I&lt;&gt;""),0)),0))</f>
        <v/>
      </c>
      <c r="L289" s="2">
        <f>IF(AND(I289="",K289&gt;0),"SIM","NÃO")</f>
        <v/>
      </c>
      <c r="M289" s="2">
        <f>IF(ISNUMBER(SEARCH("SEPARA",UPPER(C289))),"NÃO","SIM")</f>
        <v/>
      </c>
      <c r="N289" s="2">
        <f>IFERROR(H289/K289,0)</f>
        <v/>
      </c>
      <c r="O289" s="2">
        <f>IF(M289="NÃO","EXCLUÍDO",IF(N289&lt;Premissas!$B$8,"&lt; 1,00",IF(N289&lt;Premissas!$B$9,"1,00 – 1,19",IF(N289&lt;Premissas!$B$10,"1,20 – 1,39",IF(N289&lt;Premissas!$B$11,"1,40 – 1,59",IF(N289&lt;Premissas!$B$12,"1,60 – 1,99","≥ 2,00"))))))</f>
        <v/>
      </c>
      <c r="P289" s="5">
        <f>IF(OR(M289="NÃO",N289&lt;Premissas!$B$8),Premissas!$B$13,IF(N289&lt;Premissas!$B$9,Premissas!$B$14,IF(N289&lt;Premissas!$B$10,Premissas!$B$15,IF(N289&lt;Premissas!$B$11,Premissas!$B$16,IF(N289&lt;Premissas!$B$12,Premissas!$B$17,Premissas!$B$18)))))</f>
        <v/>
      </c>
      <c r="Q289" s="5">
        <f>IFERROR(P289/Premissas!$B$4,0)</f>
        <v/>
      </c>
    </row>
    <row r="290">
      <c r="A290" s="2" t="n">
        <v>7</v>
      </c>
      <c r="B290" s="2" t="n">
        <v>409</v>
      </c>
      <c r="C290" s="2" t="inlineStr">
        <is>
          <t>SEPARACAO</t>
        </is>
      </c>
      <c r="D290" s="2" t="n">
        <v>586043</v>
      </c>
      <c r="E290" s="2" t="inlineStr">
        <is>
          <t>Joao Antunes Correia</t>
        </is>
      </c>
      <c r="F290" s="2" t="n">
        <v>223</v>
      </c>
      <c r="G290" s="2" t="n">
        <v>2.15</v>
      </c>
      <c r="H290" s="2" t="n">
        <v>104</v>
      </c>
      <c r="I290" s="2" t="n">
        <v>105</v>
      </c>
      <c r="J290" s="2" t="inlineStr">
        <is>
          <t>GPA</t>
        </is>
      </c>
      <c r="K290" s="2">
        <f>IF(I290&lt;&gt;"",I290,IFERROR(INDEX(Base!$I:$I,MATCH(1,(Base!$C:$C=C290)*(Base!$I:$I&lt;&gt;""),0)),0))</f>
        <v/>
      </c>
      <c r="L290" s="2">
        <f>IF(AND(I290="",K290&gt;0),"SIM","NÃO")</f>
        <v/>
      </c>
      <c r="M290" s="2">
        <f>IF(ISNUMBER(SEARCH("SEPARA",UPPER(C290))),"NÃO","SIM")</f>
        <v/>
      </c>
      <c r="N290" s="2">
        <f>IFERROR(H290/K290,0)</f>
        <v/>
      </c>
      <c r="O290" s="2">
        <f>IF(M290="NÃO","EXCLUÍDO",IF(N290&lt;Premissas!$B$8,"&lt; 1,00",IF(N290&lt;Premissas!$B$9,"1,00 – 1,19",IF(N290&lt;Premissas!$B$10,"1,20 – 1,39",IF(N290&lt;Premissas!$B$11,"1,40 – 1,59",IF(N290&lt;Premissas!$B$12,"1,60 – 1,99","≥ 2,00"))))))</f>
        <v/>
      </c>
      <c r="P290" s="5">
        <f>IF(OR(M290="NÃO",N290&lt;Premissas!$B$8),Premissas!$B$13,IF(N290&lt;Premissas!$B$9,Premissas!$B$14,IF(N290&lt;Premissas!$B$10,Premissas!$B$15,IF(N290&lt;Premissas!$B$11,Premissas!$B$16,IF(N290&lt;Premissas!$B$12,Premissas!$B$17,Premissas!$B$18)))))</f>
        <v/>
      </c>
      <c r="Q290" s="5">
        <f>IFERROR(P290/Premissas!$B$4,0)</f>
        <v/>
      </c>
    </row>
    <row r="291">
      <c r="A291" s="2" t="n">
        <v>7</v>
      </c>
      <c r="B291" s="2" t="n">
        <v>409</v>
      </c>
      <c r="C291" s="2" t="inlineStr">
        <is>
          <t>SEPARACAO</t>
        </is>
      </c>
      <c r="D291" s="2" t="n">
        <v>5891949</v>
      </c>
      <c r="E291" s="2" t="inlineStr">
        <is>
          <t>Gustavo Santos Neves</t>
        </is>
      </c>
      <c r="F291" s="2" t="n">
        <v>13659</v>
      </c>
      <c r="G291" s="2" t="n">
        <v>99.33</v>
      </c>
      <c r="H291" s="2" t="n">
        <v>138</v>
      </c>
      <c r="I291" s="2" t="n">
        <v>105</v>
      </c>
      <c r="J291" s="2" t="inlineStr">
        <is>
          <t>GPA</t>
        </is>
      </c>
      <c r="K291" s="2">
        <f>IF(I291&lt;&gt;"",I291,IFERROR(INDEX(Base!$I:$I,MATCH(1,(Base!$C:$C=C291)*(Base!$I:$I&lt;&gt;""),0)),0))</f>
        <v/>
      </c>
      <c r="L291" s="2">
        <f>IF(AND(I291="",K291&gt;0),"SIM","NÃO")</f>
        <v/>
      </c>
      <c r="M291" s="2">
        <f>IF(ISNUMBER(SEARCH("SEPARA",UPPER(C291))),"NÃO","SIM")</f>
        <v/>
      </c>
      <c r="N291" s="2">
        <f>IFERROR(H291/K291,0)</f>
        <v/>
      </c>
      <c r="O291" s="2">
        <f>IF(M291="NÃO","EXCLUÍDO",IF(N291&lt;Premissas!$B$8,"&lt; 1,00",IF(N291&lt;Premissas!$B$9,"1,00 – 1,19",IF(N291&lt;Premissas!$B$10,"1,20 – 1,39",IF(N291&lt;Premissas!$B$11,"1,40 – 1,59",IF(N291&lt;Premissas!$B$12,"1,60 – 1,99","≥ 2,00"))))))</f>
        <v/>
      </c>
      <c r="P291" s="5">
        <f>IF(OR(M291="NÃO",N291&lt;Premissas!$B$8),Premissas!$B$13,IF(N291&lt;Premissas!$B$9,Premissas!$B$14,IF(N291&lt;Premissas!$B$10,Premissas!$B$15,IF(N291&lt;Premissas!$B$11,Premissas!$B$16,IF(N291&lt;Premissas!$B$12,Premissas!$B$17,Premissas!$B$18)))))</f>
        <v/>
      </c>
      <c r="Q291" s="5">
        <f>IFERROR(P291/Premissas!$B$4,0)</f>
        <v/>
      </c>
    </row>
    <row r="292">
      <c r="A292" s="2" t="n">
        <v>7</v>
      </c>
      <c r="B292" s="2" t="n">
        <v>409</v>
      </c>
      <c r="C292" s="2" t="inlineStr">
        <is>
          <t>PUXADA RECEB</t>
        </is>
      </c>
      <c r="D292" s="2" t="n">
        <v>5892430</v>
      </c>
      <c r="E292" s="2" t="inlineStr">
        <is>
          <t>Joao Victor Braz Dos Santos Da Silva</t>
        </is>
      </c>
      <c r="F292" s="2" t="n">
        <v>27</v>
      </c>
      <c r="G292" s="2" t="n">
        <v>3.11</v>
      </c>
      <c r="H292" s="2" t="n">
        <v>9</v>
      </c>
      <c r="I292" s="2" t="n">
        <v>22</v>
      </c>
      <c r="J292" s="2" t="inlineStr">
        <is>
          <t>GPA</t>
        </is>
      </c>
      <c r="K292" s="2">
        <f>IF(I292&lt;&gt;"",I292,IFERROR(INDEX(Base!$I:$I,MATCH(1,(Base!$C:$C=C292)*(Base!$I:$I&lt;&gt;""),0)),0))</f>
        <v/>
      </c>
      <c r="L292" s="2">
        <f>IF(AND(I292="",K292&gt;0),"SIM","NÃO")</f>
        <v/>
      </c>
      <c r="M292" s="2">
        <f>IF(ISNUMBER(SEARCH("SEPARA",UPPER(C292))),"NÃO","SIM")</f>
        <v/>
      </c>
      <c r="N292" s="2">
        <f>IFERROR(H292/K292,0)</f>
        <v/>
      </c>
      <c r="O292" s="2">
        <f>IF(M292="NÃO","EXCLUÍDO",IF(N292&lt;Premissas!$B$8,"&lt; 1,00",IF(N292&lt;Premissas!$B$9,"1,00 – 1,19",IF(N292&lt;Premissas!$B$10,"1,20 – 1,39",IF(N292&lt;Premissas!$B$11,"1,40 – 1,59",IF(N292&lt;Premissas!$B$12,"1,60 – 1,99","≥ 2,00"))))))</f>
        <v/>
      </c>
      <c r="P292" s="5">
        <f>IF(OR(M292="NÃO",N292&lt;Premissas!$B$8),Premissas!$B$13,IF(N292&lt;Premissas!$B$9,Premissas!$B$14,IF(N292&lt;Premissas!$B$10,Premissas!$B$15,IF(N292&lt;Premissas!$B$11,Premissas!$B$16,IF(N292&lt;Premissas!$B$12,Premissas!$B$17,Premissas!$B$18)))))</f>
        <v/>
      </c>
      <c r="Q292" s="5">
        <f>IFERROR(P292/Premissas!$B$4,0)</f>
        <v/>
      </c>
    </row>
    <row r="293">
      <c r="A293" s="2" t="n">
        <v>7</v>
      </c>
      <c r="B293" s="2" t="n">
        <v>409</v>
      </c>
      <c r="C293" s="2" t="inlineStr">
        <is>
          <t>SEPARACAO</t>
        </is>
      </c>
      <c r="D293" s="2" t="n">
        <v>5892430</v>
      </c>
      <c r="E293" s="2" t="inlineStr">
        <is>
          <t>Joao Victor Braz Dos Santos Da Silva</t>
        </is>
      </c>
      <c r="F293" s="2" t="n">
        <v>16235</v>
      </c>
      <c r="G293" s="2" t="n">
        <v>83.8</v>
      </c>
      <c r="H293" s="2" t="n">
        <v>194</v>
      </c>
      <c r="I293" s="2" t="n">
        <v>105</v>
      </c>
      <c r="J293" s="2" t="inlineStr">
        <is>
          <t>GPA</t>
        </is>
      </c>
      <c r="K293" s="2">
        <f>IF(I293&lt;&gt;"",I293,IFERROR(INDEX(Base!$I:$I,MATCH(1,(Base!$C:$C=C293)*(Base!$I:$I&lt;&gt;""),0)),0))</f>
        <v/>
      </c>
      <c r="L293" s="2">
        <f>IF(AND(I293="",K293&gt;0),"SIM","NÃO")</f>
        <v/>
      </c>
      <c r="M293" s="2">
        <f>IF(ISNUMBER(SEARCH("SEPARA",UPPER(C293))),"NÃO","SIM")</f>
        <v/>
      </c>
      <c r="N293" s="2">
        <f>IFERROR(H293/K293,0)</f>
        <v/>
      </c>
      <c r="O293" s="2">
        <f>IF(M293="NÃO","EXCLUÍDO",IF(N293&lt;Premissas!$B$8,"&lt; 1,00",IF(N293&lt;Premissas!$B$9,"1,00 – 1,19",IF(N293&lt;Premissas!$B$10,"1,20 – 1,39",IF(N293&lt;Premissas!$B$11,"1,40 – 1,59",IF(N293&lt;Premissas!$B$12,"1,60 – 1,99","≥ 2,00"))))))</f>
        <v/>
      </c>
      <c r="P293" s="5">
        <f>IF(OR(M293="NÃO",N293&lt;Premissas!$B$8),Premissas!$B$13,IF(N293&lt;Premissas!$B$9,Premissas!$B$14,IF(N293&lt;Premissas!$B$10,Premissas!$B$15,IF(N293&lt;Premissas!$B$11,Premissas!$B$16,IF(N293&lt;Premissas!$B$12,Premissas!$B$17,Premissas!$B$18)))))</f>
        <v/>
      </c>
      <c r="Q293" s="5">
        <f>IFERROR(P293/Premissas!$B$4,0)</f>
        <v/>
      </c>
    </row>
    <row r="294">
      <c r="A294" s="2" t="n">
        <v>7</v>
      </c>
      <c r="B294" s="2" t="n">
        <v>409</v>
      </c>
      <c r="C294" s="2" t="inlineStr">
        <is>
          <t>SEPARACAO</t>
        </is>
      </c>
      <c r="D294" s="2" t="n">
        <v>5906229</v>
      </c>
      <c r="E294" s="2" t="inlineStr">
        <is>
          <t>Nicolas Machado De Souza</t>
        </is>
      </c>
      <c r="F294" s="2" t="n">
        <v>13713</v>
      </c>
      <c r="G294" s="2" t="n">
        <v>78.38</v>
      </c>
      <c r="H294" s="2" t="n">
        <v>175</v>
      </c>
      <c r="I294" s="2" t="n">
        <v>105</v>
      </c>
      <c r="J294" s="2" t="inlineStr">
        <is>
          <t>GPA</t>
        </is>
      </c>
      <c r="K294" s="2">
        <f>IF(I294&lt;&gt;"",I294,IFERROR(INDEX(Base!$I:$I,MATCH(1,(Base!$C:$C=C294)*(Base!$I:$I&lt;&gt;""),0)),0))</f>
        <v/>
      </c>
      <c r="L294" s="2">
        <f>IF(AND(I294="",K294&gt;0),"SIM","NÃO")</f>
        <v/>
      </c>
      <c r="M294" s="2">
        <f>IF(ISNUMBER(SEARCH("SEPARA",UPPER(C294))),"NÃO","SIM")</f>
        <v/>
      </c>
      <c r="N294" s="2">
        <f>IFERROR(H294/K294,0)</f>
        <v/>
      </c>
      <c r="O294" s="2">
        <f>IF(M294="NÃO","EXCLUÍDO",IF(N294&lt;Premissas!$B$8,"&lt; 1,00",IF(N294&lt;Premissas!$B$9,"1,00 – 1,19",IF(N294&lt;Premissas!$B$10,"1,20 – 1,39",IF(N294&lt;Premissas!$B$11,"1,40 – 1,59",IF(N294&lt;Premissas!$B$12,"1,60 – 1,99","≥ 2,00"))))))</f>
        <v/>
      </c>
      <c r="P294" s="5">
        <f>IF(OR(M294="NÃO",N294&lt;Premissas!$B$8),Premissas!$B$13,IF(N294&lt;Premissas!$B$9,Premissas!$B$14,IF(N294&lt;Premissas!$B$10,Premissas!$B$15,IF(N294&lt;Premissas!$B$11,Premissas!$B$16,IF(N294&lt;Premissas!$B$12,Premissas!$B$17,Premissas!$B$18)))))</f>
        <v/>
      </c>
      <c r="Q294" s="5">
        <f>IFERROR(P294/Premissas!$B$4,0)</f>
        <v/>
      </c>
    </row>
    <row r="295">
      <c r="A295" s="2" t="n">
        <v>7</v>
      </c>
      <c r="B295" s="2" t="n">
        <v>409</v>
      </c>
      <c r="C295" s="2" t="inlineStr">
        <is>
          <t>SEPARACAO</t>
        </is>
      </c>
      <c r="D295" s="2" t="n">
        <v>5909198</v>
      </c>
      <c r="E295" s="2" t="inlineStr">
        <is>
          <t>Sandro Jeronimo Vidal</t>
        </is>
      </c>
      <c r="F295" s="2" t="n">
        <v>13074</v>
      </c>
      <c r="G295" s="2" t="n">
        <v>99.78</v>
      </c>
      <c r="H295" s="2" t="n">
        <v>131</v>
      </c>
      <c r="I295" s="2" t="n">
        <v>105</v>
      </c>
      <c r="J295" s="2" t="inlineStr">
        <is>
          <t>GPA</t>
        </is>
      </c>
      <c r="K295" s="2">
        <f>IF(I295&lt;&gt;"",I295,IFERROR(INDEX(Base!$I:$I,MATCH(1,(Base!$C:$C=C295)*(Base!$I:$I&lt;&gt;""),0)),0))</f>
        <v/>
      </c>
      <c r="L295" s="2">
        <f>IF(AND(I295="",K295&gt;0),"SIM","NÃO")</f>
        <v/>
      </c>
      <c r="M295" s="2">
        <f>IF(ISNUMBER(SEARCH("SEPARA",UPPER(C295))),"NÃO","SIM")</f>
        <v/>
      </c>
      <c r="N295" s="2">
        <f>IFERROR(H295/K295,0)</f>
        <v/>
      </c>
      <c r="O295" s="2">
        <f>IF(M295="NÃO","EXCLUÍDO",IF(N295&lt;Premissas!$B$8,"&lt; 1,00",IF(N295&lt;Premissas!$B$9,"1,00 – 1,19",IF(N295&lt;Premissas!$B$10,"1,20 – 1,39",IF(N295&lt;Premissas!$B$11,"1,40 – 1,59",IF(N295&lt;Premissas!$B$12,"1,60 – 1,99","≥ 2,00"))))))</f>
        <v/>
      </c>
      <c r="P295" s="5">
        <f>IF(OR(M295="NÃO",N295&lt;Premissas!$B$8),Premissas!$B$13,IF(N295&lt;Premissas!$B$9,Premissas!$B$14,IF(N295&lt;Premissas!$B$10,Premissas!$B$15,IF(N295&lt;Premissas!$B$11,Premissas!$B$16,IF(N295&lt;Premissas!$B$12,Premissas!$B$17,Premissas!$B$18)))))</f>
        <v/>
      </c>
      <c r="Q295" s="5">
        <f>IFERROR(P295/Premissas!$B$4,0)</f>
        <v/>
      </c>
    </row>
    <row r="296">
      <c r="A296" s="2" t="n">
        <v>7</v>
      </c>
      <c r="B296" s="2" t="n">
        <v>409</v>
      </c>
      <c r="C296" s="2" t="inlineStr">
        <is>
          <t>SEPARACAO</t>
        </is>
      </c>
      <c r="D296" s="2" t="n">
        <v>5911850</v>
      </c>
      <c r="E296" s="2" t="inlineStr">
        <is>
          <t>Patrick Do Nascimento Trugilho</t>
        </is>
      </c>
      <c r="F296" s="2" t="n">
        <v>13751</v>
      </c>
      <c r="G296" s="2" t="n">
        <v>64.23</v>
      </c>
      <c r="H296" s="2" t="n">
        <v>214</v>
      </c>
      <c r="I296" s="2" t="n">
        <v>105</v>
      </c>
      <c r="J296" s="2" t="inlineStr">
        <is>
          <t>GPA</t>
        </is>
      </c>
      <c r="K296" s="2">
        <f>IF(I296&lt;&gt;"",I296,IFERROR(INDEX(Base!$I:$I,MATCH(1,(Base!$C:$C=C296)*(Base!$I:$I&lt;&gt;""),0)),0))</f>
        <v/>
      </c>
      <c r="L296" s="2">
        <f>IF(AND(I296="",K296&gt;0),"SIM","NÃO")</f>
        <v/>
      </c>
      <c r="M296" s="2">
        <f>IF(ISNUMBER(SEARCH("SEPARA",UPPER(C296))),"NÃO","SIM")</f>
        <v/>
      </c>
      <c r="N296" s="2">
        <f>IFERROR(H296/K296,0)</f>
        <v/>
      </c>
      <c r="O296" s="2">
        <f>IF(M296="NÃO","EXCLUÍDO",IF(N296&lt;Premissas!$B$8,"&lt; 1,00",IF(N296&lt;Premissas!$B$9,"1,00 – 1,19",IF(N296&lt;Premissas!$B$10,"1,20 – 1,39",IF(N296&lt;Premissas!$B$11,"1,40 – 1,59",IF(N296&lt;Premissas!$B$12,"1,60 – 1,99","≥ 2,00"))))))</f>
        <v/>
      </c>
      <c r="P296" s="5">
        <f>IF(OR(M296="NÃO",N296&lt;Premissas!$B$8),Premissas!$B$13,IF(N296&lt;Premissas!$B$9,Premissas!$B$14,IF(N296&lt;Premissas!$B$10,Premissas!$B$15,IF(N296&lt;Premissas!$B$11,Premissas!$B$16,IF(N296&lt;Premissas!$B$12,Premissas!$B$17,Premissas!$B$18)))))</f>
        <v/>
      </c>
      <c r="Q296" s="5">
        <f>IFERROR(P296/Premissas!$B$4,0)</f>
        <v/>
      </c>
    </row>
    <row r="297">
      <c r="A297" s="2" t="n">
        <v>7</v>
      </c>
      <c r="B297" s="2" t="n">
        <v>409</v>
      </c>
      <c r="C297" s="2" t="inlineStr">
        <is>
          <t>SEPARACAO</t>
        </is>
      </c>
      <c r="D297" s="2" t="n">
        <v>5911885</v>
      </c>
      <c r="E297" s="2" t="inlineStr">
        <is>
          <t>Arthur Teixeira Pereira</t>
        </is>
      </c>
      <c r="F297" s="2" t="n">
        <v>14041</v>
      </c>
      <c r="G297" s="2" t="n">
        <v>127.82</v>
      </c>
      <c r="H297" s="2" t="n">
        <v>110</v>
      </c>
      <c r="I297" s="2" t="n">
        <v>105</v>
      </c>
      <c r="J297" s="2" t="inlineStr">
        <is>
          <t>GPA</t>
        </is>
      </c>
      <c r="K297" s="2">
        <f>IF(I297&lt;&gt;"",I297,IFERROR(INDEX(Base!$I:$I,MATCH(1,(Base!$C:$C=C297)*(Base!$I:$I&lt;&gt;""),0)),0))</f>
        <v/>
      </c>
      <c r="L297" s="2">
        <f>IF(AND(I297="",K297&gt;0),"SIM","NÃO")</f>
        <v/>
      </c>
      <c r="M297" s="2">
        <f>IF(ISNUMBER(SEARCH("SEPARA",UPPER(C297))),"NÃO","SIM")</f>
        <v/>
      </c>
      <c r="N297" s="2">
        <f>IFERROR(H297/K297,0)</f>
        <v/>
      </c>
      <c r="O297" s="2">
        <f>IF(M297="NÃO","EXCLUÍDO",IF(N297&lt;Premissas!$B$8,"&lt; 1,00",IF(N297&lt;Premissas!$B$9,"1,00 – 1,19",IF(N297&lt;Premissas!$B$10,"1,20 – 1,39",IF(N297&lt;Premissas!$B$11,"1,40 – 1,59",IF(N297&lt;Premissas!$B$12,"1,60 – 1,99","≥ 2,00"))))))</f>
        <v/>
      </c>
      <c r="P297" s="5">
        <f>IF(OR(M297="NÃO",N297&lt;Premissas!$B$8),Premissas!$B$13,IF(N297&lt;Premissas!$B$9,Premissas!$B$14,IF(N297&lt;Premissas!$B$10,Premissas!$B$15,IF(N297&lt;Premissas!$B$11,Premissas!$B$16,IF(N297&lt;Premissas!$B$12,Premissas!$B$17,Premissas!$B$18)))))</f>
        <v/>
      </c>
      <c r="Q297" s="5">
        <f>IFERROR(P297/Premissas!$B$4,0)</f>
        <v/>
      </c>
    </row>
    <row r="298">
      <c r="A298" s="2" t="n">
        <v>7</v>
      </c>
      <c r="B298" s="2" t="n">
        <v>409</v>
      </c>
      <c r="C298" s="2" t="inlineStr">
        <is>
          <t>SEPARACAO</t>
        </is>
      </c>
      <c r="D298" s="2" t="n">
        <v>5932971</v>
      </c>
      <c r="E298" s="2" t="inlineStr">
        <is>
          <t>Wallace Da Silva Gomes</t>
        </is>
      </c>
      <c r="F298" s="2" t="n">
        <v>17731</v>
      </c>
      <c r="G298" s="2" t="n">
        <v>94.28</v>
      </c>
      <c r="H298" s="2" t="n">
        <v>188</v>
      </c>
      <c r="I298" s="2" t="n">
        <v>105</v>
      </c>
      <c r="J298" s="2" t="inlineStr">
        <is>
          <t>GPA</t>
        </is>
      </c>
      <c r="K298" s="2">
        <f>IF(I298&lt;&gt;"",I298,IFERROR(INDEX(Base!$I:$I,MATCH(1,(Base!$C:$C=C298)*(Base!$I:$I&lt;&gt;""),0)),0))</f>
        <v/>
      </c>
      <c r="L298" s="2">
        <f>IF(AND(I298="",K298&gt;0),"SIM","NÃO")</f>
        <v/>
      </c>
      <c r="M298" s="2">
        <f>IF(ISNUMBER(SEARCH("SEPARA",UPPER(C298))),"NÃO","SIM")</f>
        <v/>
      </c>
      <c r="N298" s="2">
        <f>IFERROR(H298/K298,0)</f>
        <v/>
      </c>
      <c r="O298" s="2">
        <f>IF(M298="NÃO","EXCLUÍDO",IF(N298&lt;Premissas!$B$8,"&lt; 1,00",IF(N298&lt;Premissas!$B$9,"1,00 – 1,19",IF(N298&lt;Premissas!$B$10,"1,20 – 1,39",IF(N298&lt;Premissas!$B$11,"1,40 – 1,59",IF(N298&lt;Premissas!$B$12,"1,60 – 1,99","≥ 2,00"))))))</f>
        <v/>
      </c>
      <c r="P298" s="5">
        <f>IF(OR(M298="NÃO",N298&lt;Premissas!$B$8),Premissas!$B$13,IF(N298&lt;Premissas!$B$9,Premissas!$B$14,IF(N298&lt;Premissas!$B$10,Premissas!$B$15,IF(N298&lt;Premissas!$B$11,Premissas!$B$16,IF(N298&lt;Premissas!$B$12,Premissas!$B$17,Premissas!$B$18)))))</f>
        <v/>
      </c>
      <c r="Q298" s="5">
        <f>IFERROR(P298/Premissas!$B$4,0)</f>
        <v/>
      </c>
    </row>
    <row r="299">
      <c r="A299" s="2" t="n">
        <v>7</v>
      </c>
      <c r="B299" s="2" t="n">
        <v>409</v>
      </c>
      <c r="C299" s="2" t="inlineStr">
        <is>
          <t>SEPARACAO</t>
        </is>
      </c>
      <c r="D299" s="2" t="n">
        <v>5933080</v>
      </c>
      <c r="E299" s="2" t="inlineStr">
        <is>
          <t>Carlos Gabriel De Oliveira Chagas</t>
        </is>
      </c>
      <c r="F299" s="2" t="n">
        <v>14554</v>
      </c>
      <c r="G299" s="2" t="n">
        <v>83.26000000000001</v>
      </c>
      <c r="H299" s="2" t="n">
        <v>175</v>
      </c>
      <c r="I299" s="2" t="n">
        <v>105</v>
      </c>
      <c r="J299" s="2" t="inlineStr">
        <is>
          <t>GPA</t>
        </is>
      </c>
      <c r="K299" s="2">
        <f>IF(I299&lt;&gt;"",I299,IFERROR(INDEX(Base!$I:$I,MATCH(1,(Base!$C:$C=C299)*(Base!$I:$I&lt;&gt;""),0)),0))</f>
        <v/>
      </c>
      <c r="L299" s="2">
        <f>IF(AND(I299="",K299&gt;0),"SIM","NÃO")</f>
        <v/>
      </c>
      <c r="M299" s="2">
        <f>IF(ISNUMBER(SEARCH("SEPARA",UPPER(C299))),"NÃO","SIM")</f>
        <v/>
      </c>
      <c r="N299" s="2">
        <f>IFERROR(H299/K299,0)</f>
        <v/>
      </c>
      <c r="O299" s="2">
        <f>IF(M299="NÃO","EXCLUÍDO",IF(N299&lt;Premissas!$B$8,"&lt; 1,00",IF(N299&lt;Premissas!$B$9,"1,00 – 1,19",IF(N299&lt;Premissas!$B$10,"1,20 – 1,39",IF(N299&lt;Premissas!$B$11,"1,40 – 1,59",IF(N299&lt;Premissas!$B$12,"1,60 – 1,99","≥ 2,00"))))))</f>
        <v/>
      </c>
      <c r="P299" s="5">
        <f>IF(OR(M299="NÃO",N299&lt;Premissas!$B$8),Premissas!$B$13,IF(N299&lt;Premissas!$B$9,Premissas!$B$14,IF(N299&lt;Premissas!$B$10,Premissas!$B$15,IF(N299&lt;Premissas!$B$11,Premissas!$B$16,IF(N299&lt;Premissas!$B$12,Premissas!$B$17,Premissas!$B$18)))))</f>
        <v/>
      </c>
      <c r="Q299" s="5">
        <f>IFERROR(P299/Premissas!$B$4,0)</f>
        <v/>
      </c>
    </row>
    <row r="300">
      <c r="A300" s="2" t="n">
        <v>7</v>
      </c>
      <c r="B300" s="2" t="n">
        <v>409</v>
      </c>
      <c r="C300" s="2" t="inlineStr">
        <is>
          <t>SEPARACAO</t>
        </is>
      </c>
      <c r="D300" s="2" t="n">
        <v>5933137</v>
      </c>
      <c r="E300" s="2" t="inlineStr">
        <is>
          <t>Robson De Carvalho</t>
        </is>
      </c>
      <c r="F300" s="2" t="n">
        <v>15532</v>
      </c>
      <c r="G300" s="2" t="n">
        <v>136.64</v>
      </c>
      <c r="H300" s="2" t="n">
        <v>114</v>
      </c>
      <c r="I300" s="2" t="n">
        <v>105</v>
      </c>
      <c r="J300" s="2" t="inlineStr">
        <is>
          <t>GPA</t>
        </is>
      </c>
      <c r="K300" s="2">
        <f>IF(I300&lt;&gt;"",I300,IFERROR(INDEX(Base!$I:$I,MATCH(1,(Base!$C:$C=C300)*(Base!$I:$I&lt;&gt;""),0)),0))</f>
        <v/>
      </c>
      <c r="L300" s="2">
        <f>IF(AND(I300="",K300&gt;0),"SIM","NÃO")</f>
        <v/>
      </c>
      <c r="M300" s="2">
        <f>IF(ISNUMBER(SEARCH("SEPARA",UPPER(C300))),"NÃO","SIM")</f>
        <v/>
      </c>
      <c r="N300" s="2">
        <f>IFERROR(H300/K300,0)</f>
        <v/>
      </c>
      <c r="O300" s="2">
        <f>IF(M300="NÃO","EXCLUÍDO",IF(N300&lt;Premissas!$B$8,"&lt; 1,00",IF(N300&lt;Premissas!$B$9,"1,00 – 1,19",IF(N300&lt;Premissas!$B$10,"1,20 – 1,39",IF(N300&lt;Premissas!$B$11,"1,40 – 1,59",IF(N300&lt;Premissas!$B$12,"1,60 – 1,99","≥ 2,00"))))))</f>
        <v/>
      </c>
      <c r="P300" s="5">
        <f>IF(OR(M300="NÃO",N300&lt;Premissas!$B$8),Premissas!$B$13,IF(N300&lt;Premissas!$B$9,Premissas!$B$14,IF(N300&lt;Premissas!$B$10,Premissas!$B$15,IF(N300&lt;Premissas!$B$11,Premissas!$B$16,IF(N300&lt;Premissas!$B$12,Premissas!$B$17,Premissas!$B$18)))))</f>
        <v/>
      </c>
      <c r="Q300" s="5">
        <f>IFERROR(P300/Premissas!$B$4,0)</f>
        <v/>
      </c>
    </row>
    <row r="301">
      <c r="A301" s="2" t="n">
        <v>7</v>
      </c>
      <c r="B301" s="2" t="n">
        <v>409</v>
      </c>
      <c r="C301" s="2" t="inlineStr">
        <is>
          <t>SEPARACAO</t>
        </is>
      </c>
      <c r="D301" s="2" t="n">
        <v>5933170</v>
      </c>
      <c r="E301" s="2" t="inlineStr">
        <is>
          <t>Rafael Da Silva Lucinda</t>
        </is>
      </c>
      <c r="F301" s="2" t="n">
        <v>2275</v>
      </c>
      <c r="G301" s="2" t="n">
        <v>22.17</v>
      </c>
      <c r="H301" s="2" t="n">
        <v>103</v>
      </c>
      <c r="I301" s="2" t="n">
        <v>105</v>
      </c>
      <c r="J301" s="2" t="inlineStr">
        <is>
          <t>GPA</t>
        </is>
      </c>
      <c r="K301" s="2">
        <f>IF(I301&lt;&gt;"",I301,IFERROR(INDEX(Base!$I:$I,MATCH(1,(Base!$C:$C=C301)*(Base!$I:$I&lt;&gt;""),0)),0))</f>
        <v/>
      </c>
      <c r="L301" s="2">
        <f>IF(AND(I301="",K301&gt;0),"SIM","NÃO")</f>
        <v/>
      </c>
      <c r="M301" s="2">
        <f>IF(ISNUMBER(SEARCH("SEPARA",UPPER(C301))),"NÃO","SIM")</f>
        <v/>
      </c>
      <c r="N301" s="2">
        <f>IFERROR(H301/K301,0)</f>
        <v/>
      </c>
      <c r="O301" s="2">
        <f>IF(M301="NÃO","EXCLUÍDO",IF(N301&lt;Premissas!$B$8,"&lt; 1,00",IF(N301&lt;Premissas!$B$9,"1,00 – 1,19",IF(N301&lt;Premissas!$B$10,"1,20 – 1,39",IF(N301&lt;Premissas!$B$11,"1,40 – 1,59",IF(N301&lt;Premissas!$B$12,"1,60 – 1,99","≥ 2,00"))))))</f>
        <v/>
      </c>
      <c r="P301" s="5">
        <f>IF(OR(M301="NÃO",N301&lt;Premissas!$B$8),Premissas!$B$13,IF(N301&lt;Premissas!$B$9,Premissas!$B$14,IF(N301&lt;Premissas!$B$10,Premissas!$B$15,IF(N301&lt;Premissas!$B$11,Premissas!$B$16,IF(N301&lt;Premissas!$B$12,Premissas!$B$17,Premissas!$B$18)))))</f>
        <v/>
      </c>
      <c r="Q301" s="5">
        <f>IFERROR(P301/Premissas!$B$4,0)</f>
        <v/>
      </c>
    </row>
    <row r="302">
      <c r="A302" s="2" t="n">
        <v>7</v>
      </c>
      <c r="B302" s="2" t="n">
        <v>409</v>
      </c>
      <c r="C302" s="2" t="inlineStr">
        <is>
          <t>RECEBIMENTO</t>
        </is>
      </c>
      <c r="D302" s="2" t="n">
        <v>5944260</v>
      </c>
      <c r="E302" s="2" t="inlineStr">
        <is>
          <t>Natalia Nascimento Dos Santos Gouvea</t>
        </is>
      </c>
      <c r="F302" s="2" t="n">
        <v>197</v>
      </c>
      <c r="G302" s="2" t="n">
        <v>6.68</v>
      </c>
      <c r="H302" s="2" t="n">
        <v>29</v>
      </c>
      <c r="I302" s="2" t="n">
        <v>25</v>
      </c>
      <c r="J302" s="2" t="inlineStr">
        <is>
          <t>GPA</t>
        </is>
      </c>
      <c r="K302" s="2">
        <f>IF(I302&lt;&gt;"",I302,IFERROR(INDEX(Base!$I:$I,MATCH(1,(Base!$C:$C=C302)*(Base!$I:$I&lt;&gt;""),0)),0))</f>
        <v/>
      </c>
      <c r="L302" s="2">
        <f>IF(AND(I302="",K302&gt;0),"SIM","NÃO")</f>
        <v/>
      </c>
      <c r="M302" s="2">
        <f>IF(ISNUMBER(SEARCH("SEPARA",UPPER(C302))),"NÃO","SIM")</f>
        <v/>
      </c>
      <c r="N302" s="2">
        <f>IFERROR(H302/K302,0)</f>
        <v/>
      </c>
      <c r="O302" s="2">
        <f>IF(M302="NÃO","EXCLUÍDO",IF(N302&lt;Premissas!$B$8,"&lt; 1,00",IF(N302&lt;Premissas!$B$9,"1,00 – 1,19",IF(N302&lt;Premissas!$B$10,"1,20 – 1,39",IF(N302&lt;Premissas!$B$11,"1,40 – 1,59",IF(N302&lt;Premissas!$B$12,"1,60 – 1,99","≥ 2,00"))))))</f>
        <v/>
      </c>
      <c r="P302" s="5">
        <f>IF(OR(M302="NÃO",N302&lt;Premissas!$B$8),Premissas!$B$13,IF(N302&lt;Premissas!$B$9,Premissas!$B$14,IF(N302&lt;Premissas!$B$10,Premissas!$B$15,IF(N302&lt;Premissas!$B$11,Premissas!$B$16,IF(N302&lt;Premissas!$B$12,Premissas!$B$17,Premissas!$B$18)))))</f>
        <v/>
      </c>
      <c r="Q302" s="5">
        <f>IFERROR(P302/Premissas!$B$4,0)</f>
        <v/>
      </c>
    </row>
    <row r="303">
      <c r="A303" s="2" t="n">
        <v>7</v>
      </c>
      <c r="B303" s="2" t="n">
        <v>409</v>
      </c>
      <c r="C303" s="2" t="inlineStr">
        <is>
          <t>SEPARACAO</t>
        </is>
      </c>
      <c r="D303" s="2" t="n">
        <v>5944376</v>
      </c>
      <c r="E303" s="2" t="inlineStr">
        <is>
          <t>Rinaldo Dos Santos Silva</t>
        </is>
      </c>
      <c r="F303" s="2" t="n">
        <v>20319</v>
      </c>
      <c r="G303" s="2" t="n">
        <v>149.96</v>
      </c>
      <c r="H303" s="2" t="n">
        <v>135</v>
      </c>
      <c r="I303" s="2" t="n">
        <v>105</v>
      </c>
      <c r="J303" s="2" t="inlineStr">
        <is>
          <t>GPA</t>
        </is>
      </c>
      <c r="K303" s="2">
        <f>IF(I303&lt;&gt;"",I303,IFERROR(INDEX(Base!$I:$I,MATCH(1,(Base!$C:$C=C303)*(Base!$I:$I&lt;&gt;""),0)),0))</f>
        <v/>
      </c>
      <c r="L303" s="2">
        <f>IF(AND(I303="",K303&gt;0),"SIM","NÃO")</f>
        <v/>
      </c>
      <c r="M303" s="2">
        <f>IF(ISNUMBER(SEARCH("SEPARA",UPPER(C303))),"NÃO","SIM")</f>
        <v/>
      </c>
      <c r="N303" s="2">
        <f>IFERROR(H303/K303,0)</f>
        <v/>
      </c>
      <c r="O303" s="2">
        <f>IF(M303="NÃO","EXCLUÍDO",IF(N303&lt;Premissas!$B$8,"&lt; 1,00",IF(N303&lt;Premissas!$B$9,"1,00 – 1,19",IF(N303&lt;Premissas!$B$10,"1,20 – 1,39",IF(N303&lt;Premissas!$B$11,"1,40 – 1,59",IF(N303&lt;Premissas!$B$12,"1,60 – 1,99","≥ 2,00"))))))</f>
        <v/>
      </c>
      <c r="P303" s="5">
        <f>IF(OR(M303="NÃO",N303&lt;Premissas!$B$8),Premissas!$B$13,IF(N303&lt;Premissas!$B$9,Premissas!$B$14,IF(N303&lt;Premissas!$B$10,Premissas!$B$15,IF(N303&lt;Premissas!$B$11,Premissas!$B$16,IF(N303&lt;Premissas!$B$12,Premissas!$B$17,Premissas!$B$18)))))</f>
        <v/>
      </c>
      <c r="Q303" s="5">
        <f>IFERROR(P303/Premissas!$B$4,0)</f>
        <v/>
      </c>
    </row>
    <row r="304">
      <c r="A304" s="2" t="n">
        <v>7</v>
      </c>
      <c r="B304" s="2" t="n">
        <v>409</v>
      </c>
      <c r="C304" s="2" t="inlineStr">
        <is>
          <t>SEPARACAO</t>
        </is>
      </c>
      <c r="D304" s="2" t="n">
        <v>5944457</v>
      </c>
      <c r="E304" s="2" t="inlineStr">
        <is>
          <t>Alison Ribeiro</t>
        </is>
      </c>
      <c r="F304" s="2" t="n">
        <v>16832</v>
      </c>
      <c r="G304" s="2" t="n">
        <v>145.16</v>
      </c>
      <c r="H304" s="2" t="n">
        <v>116</v>
      </c>
      <c r="I304" s="2" t="n">
        <v>105</v>
      </c>
      <c r="J304" s="2" t="inlineStr">
        <is>
          <t>GPA</t>
        </is>
      </c>
      <c r="K304" s="2">
        <f>IF(I304&lt;&gt;"",I304,IFERROR(INDEX(Base!$I:$I,MATCH(1,(Base!$C:$C=C304)*(Base!$I:$I&lt;&gt;""),0)),0))</f>
        <v/>
      </c>
      <c r="L304" s="2">
        <f>IF(AND(I304="",K304&gt;0),"SIM","NÃO")</f>
        <v/>
      </c>
      <c r="M304" s="2">
        <f>IF(ISNUMBER(SEARCH("SEPARA",UPPER(C304))),"NÃO","SIM")</f>
        <v/>
      </c>
      <c r="N304" s="2">
        <f>IFERROR(H304/K304,0)</f>
        <v/>
      </c>
      <c r="O304" s="2">
        <f>IF(M304="NÃO","EXCLUÍDO",IF(N304&lt;Premissas!$B$8,"&lt; 1,00",IF(N304&lt;Premissas!$B$9,"1,00 – 1,19",IF(N304&lt;Premissas!$B$10,"1,20 – 1,39",IF(N304&lt;Premissas!$B$11,"1,40 – 1,59",IF(N304&lt;Premissas!$B$12,"1,60 – 1,99","≥ 2,00"))))))</f>
        <v/>
      </c>
      <c r="P304" s="5">
        <f>IF(OR(M304="NÃO",N304&lt;Premissas!$B$8),Premissas!$B$13,IF(N304&lt;Premissas!$B$9,Premissas!$B$14,IF(N304&lt;Premissas!$B$10,Premissas!$B$15,IF(N304&lt;Premissas!$B$11,Premissas!$B$16,IF(N304&lt;Premissas!$B$12,Premissas!$B$17,Premissas!$B$18)))))</f>
        <v/>
      </c>
      <c r="Q304" s="5">
        <f>IFERROR(P304/Premissas!$B$4,0)</f>
        <v/>
      </c>
    </row>
    <row r="305">
      <c r="A305" s="2" t="n">
        <v>7</v>
      </c>
      <c r="B305" s="2" t="n">
        <v>409</v>
      </c>
      <c r="C305" s="2" t="inlineStr">
        <is>
          <t>SEPARACAO</t>
        </is>
      </c>
      <c r="D305" s="2" t="n">
        <v>5944767</v>
      </c>
      <c r="E305" s="2" t="inlineStr">
        <is>
          <t>Anyelly Bomfim Da Costa</t>
        </is>
      </c>
      <c r="F305" s="2" t="n">
        <v>54</v>
      </c>
      <c r="G305" s="2" t="n">
        <v>2.18</v>
      </c>
      <c r="H305" s="2" t="n">
        <v>25</v>
      </c>
      <c r="I305" s="2" t="n">
        <v>105</v>
      </c>
      <c r="J305" s="2" t="inlineStr">
        <is>
          <t>GPA</t>
        </is>
      </c>
      <c r="K305" s="2">
        <f>IF(I305&lt;&gt;"",I305,IFERROR(INDEX(Base!$I:$I,MATCH(1,(Base!$C:$C=C305)*(Base!$I:$I&lt;&gt;""),0)),0))</f>
        <v/>
      </c>
      <c r="L305" s="2">
        <f>IF(AND(I305="",K305&gt;0),"SIM","NÃO")</f>
        <v/>
      </c>
      <c r="M305" s="2">
        <f>IF(ISNUMBER(SEARCH("SEPARA",UPPER(C305))),"NÃO","SIM")</f>
        <v/>
      </c>
      <c r="N305" s="2">
        <f>IFERROR(H305/K305,0)</f>
        <v/>
      </c>
      <c r="O305" s="2">
        <f>IF(M305="NÃO","EXCLUÍDO",IF(N305&lt;Premissas!$B$8,"&lt; 1,00",IF(N305&lt;Premissas!$B$9,"1,00 – 1,19",IF(N305&lt;Premissas!$B$10,"1,20 – 1,39",IF(N305&lt;Premissas!$B$11,"1,40 – 1,59",IF(N305&lt;Premissas!$B$12,"1,60 – 1,99","≥ 2,00"))))))</f>
        <v/>
      </c>
      <c r="P305" s="5">
        <f>IF(OR(M305="NÃO",N305&lt;Premissas!$B$8),Premissas!$B$13,IF(N305&lt;Premissas!$B$9,Premissas!$B$14,IF(N305&lt;Premissas!$B$10,Premissas!$B$15,IF(N305&lt;Premissas!$B$11,Premissas!$B$16,IF(N305&lt;Premissas!$B$12,Premissas!$B$17,Premissas!$B$18)))))</f>
        <v/>
      </c>
      <c r="Q305" s="5">
        <f>IFERROR(P305/Premissas!$B$4,0)</f>
        <v/>
      </c>
    </row>
    <row r="306">
      <c r="A306" s="2" t="n">
        <v>7</v>
      </c>
      <c r="B306" s="2" t="n">
        <v>409</v>
      </c>
      <c r="C306" s="2" t="inlineStr">
        <is>
          <t>SEPARACAO</t>
        </is>
      </c>
      <c r="D306" s="2" t="n">
        <v>5944864</v>
      </c>
      <c r="E306" s="2" t="inlineStr">
        <is>
          <t>Yuri Xavier Da Silva Barros</t>
        </is>
      </c>
      <c r="F306" s="2" t="n">
        <v>3258</v>
      </c>
      <c r="G306" s="2" t="n">
        <v>39.8</v>
      </c>
      <c r="H306" s="2" t="n">
        <v>82</v>
      </c>
      <c r="I306" s="2" t="n">
        <v>105</v>
      </c>
      <c r="J306" s="2" t="inlineStr">
        <is>
          <t>GPA</t>
        </is>
      </c>
      <c r="K306" s="2">
        <f>IF(I306&lt;&gt;"",I306,IFERROR(INDEX(Base!$I:$I,MATCH(1,(Base!$C:$C=C306)*(Base!$I:$I&lt;&gt;""),0)),0))</f>
        <v/>
      </c>
      <c r="L306" s="2">
        <f>IF(AND(I306="",K306&gt;0),"SIM","NÃO")</f>
        <v/>
      </c>
      <c r="M306" s="2">
        <f>IF(ISNUMBER(SEARCH("SEPARA",UPPER(C306))),"NÃO","SIM")</f>
        <v/>
      </c>
      <c r="N306" s="2">
        <f>IFERROR(H306/K306,0)</f>
        <v/>
      </c>
      <c r="O306" s="2">
        <f>IF(M306="NÃO","EXCLUÍDO",IF(N306&lt;Premissas!$B$8,"&lt; 1,00",IF(N306&lt;Premissas!$B$9,"1,00 – 1,19",IF(N306&lt;Premissas!$B$10,"1,20 – 1,39",IF(N306&lt;Premissas!$B$11,"1,40 – 1,59",IF(N306&lt;Premissas!$B$12,"1,60 – 1,99","≥ 2,00"))))))</f>
        <v/>
      </c>
      <c r="P306" s="5">
        <f>IF(OR(M306="NÃO",N306&lt;Premissas!$B$8),Premissas!$B$13,IF(N306&lt;Premissas!$B$9,Premissas!$B$14,IF(N306&lt;Premissas!$B$10,Premissas!$B$15,IF(N306&lt;Premissas!$B$11,Premissas!$B$16,IF(N306&lt;Premissas!$B$12,Premissas!$B$17,Premissas!$B$18)))))</f>
        <v/>
      </c>
      <c r="Q306" s="5">
        <f>IFERROR(P306/Premissas!$B$4,0)</f>
        <v/>
      </c>
    </row>
    <row r="307">
      <c r="A307" s="2" t="n">
        <v>7</v>
      </c>
      <c r="B307" s="2" t="n">
        <v>409</v>
      </c>
      <c r="C307" s="2" t="inlineStr">
        <is>
          <t>SEPARACAO</t>
        </is>
      </c>
      <c r="D307" s="2" t="n">
        <v>5952360</v>
      </c>
      <c r="E307" s="2" t="inlineStr">
        <is>
          <t>Vitor Goncalves Costa</t>
        </is>
      </c>
      <c r="F307" s="2" t="n">
        <v>12832</v>
      </c>
      <c r="G307" s="2" t="n">
        <v>80.59</v>
      </c>
      <c r="H307" s="2" t="n">
        <v>159</v>
      </c>
      <c r="I307" s="2" t="n">
        <v>105</v>
      </c>
      <c r="J307" s="2" t="inlineStr">
        <is>
          <t>GPA</t>
        </is>
      </c>
      <c r="K307" s="2">
        <f>IF(I307&lt;&gt;"",I307,IFERROR(INDEX(Base!$I:$I,MATCH(1,(Base!$C:$C=C307)*(Base!$I:$I&lt;&gt;""),0)),0))</f>
        <v/>
      </c>
      <c r="L307" s="2">
        <f>IF(AND(I307="",K307&gt;0),"SIM","NÃO")</f>
        <v/>
      </c>
      <c r="M307" s="2">
        <f>IF(ISNUMBER(SEARCH("SEPARA",UPPER(C307))),"NÃO","SIM")</f>
        <v/>
      </c>
      <c r="N307" s="2">
        <f>IFERROR(H307/K307,0)</f>
        <v/>
      </c>
      <c r="O307" s="2">
        <f>IF(M307="NÃO","EXCLUÍDO",IF(N307&lt;Premissas!$B$8,"&lt; 1,00",IF(N307&lt;Premissas!$B$9,"1,00 – 1,19",IF(N307&lt;Premissas!$B$10,"1,20 – 1,39",IF(N307&lt;Premissas!$B$11,"1,40 – 1,59",IF(N307&lt;Premissas!$B$12,"1,60 – 1,99","≥ 2,00"))))))</f>
        <v/>
      </c>
      <c r="P307" s="5">
        <f>IF(OR(M307="NÃO",N307&lt;Premissas!$B$8),Premissas!$B$13,IF(N307&lt;Premissas!$B$9,Premissas!$B$14,IF(N307&lt;Premissas!$B$10,Premissas!$B$15,IF(N307&lt;Premissas!$B$11,Premissas!$B$16,IF(N307&lt;Premissas!$B$12,Premissas!$B$17,Premissas!$B$18)))))</f>
        <v/>
      </c>
      <c r="Q307" s="5">
        <f>IFERROR(P307/Premissas!$B$4,0)</f>
        <v/>
      </c>
    </row>
    <row r="308">
      <c r="A308" s="2" t="n">
        <v>7</v>
      </c>
      <c r="B308" s="2" t="n">
        <v>409</v>
      </c>
      <c r="C308" s="2" t="inlineStr">
        <is>
          <t>CARREGAMENTO</t>
        </is>
      </c>
      <c r="D308" s="2" t="n">
        <v>596145</v>
      </c>
      <c r="E308" s="2" t="inlineStr">
        <is>
          <t>Tiago Gabriel Leandro</t>
        </is>
      </c>
      <c r="F308" s="2" t="n">
        <v>612</v>
      </c>
      <c r="G308" s="2" t="n">
        <v>11.39</v>
      </c>
      <c r="H308" s="2" t="n">
        <v>54</v>
      </c>
      <c r="I308" s="2" t="n">
        <v>24</v>
      </c>
      <c r="J308" s="2" t="inlineStr">
        <is>
          <t>GPA</t>
        </is>
      </c>
      <c r="K308" s="2">
        <f>IF(I308&lt;&gt;"",I308,IFERROR(INDEX(Base!$I:$I,MATCH(1,(Base!$C:$C=C308)*(Base!$I:$I&lt;&gt;""),0)),0))</f>
        <v/>
      </c>
      <c r="L308" s="2">
        <f>IF(AND(I308="",K308&gt;0),"SIM","NÃO")</f>
        <v/>
      </c>
      <c r="M308" s="2">
        <f>IF(ISNUMBER(SEARCH("SEPARA",UPPER(C308))),"NÃO","SIM")</f>
        <v/>
      </c>
      <c r="N308" s="2">
        <f>IFERROR(H308/K308,0)</f>
        <v/>
      </c>
      <c r="O308" s="2">
        <f>IF(M308="NÃO","EXCLUÍDO",IF(N308&lt;Premissas!$B$8,"&lt; 1,00",IF(N308&lt;Premissas!$B$9,"1,00 – 1,19",IF(N308&lt;Premissas!$B$10,"1,20 – 1,39",IF(N308&lt;Premissas!$B$11,"1,40 – 1,59",IF(N308&lt;Premissas!$B$12,"1,60 – 1,99","≥ 2,00"))))))</f>
        <v/>
      </c>
      <c r="P308" s="5">
        <f>IF(OR(M308="NÃO",N308&lt;Premissas!$B$8),Premissas!$B$13,IF(N308&lt;Premissas!$B$9,Premissas!$B$14,IF(N308&lt;Premissas!$B$10,Premissas!$B$15,IF(N308&lt;Premissas!$B$11,Premissas!$B$16,IF(N308&lt;Premissas!$B$12,Premissas!$B$17,Premissas!$B$18)))))</f>
        <v/>
      </c>
      <c r="Q308" s="5">
        <f>IFERROR(P308/Premissas!$B$4,0)</f>
        <v/>
      </c>
    </row>
    <row r="309">
      <c r="A309" s="2" t="n">
        <v>7</v>
      </c>
      <c r="B309" s="2" t="n">
        <v>409</v>
      </c>
      <c r="C309" s="2" t="inlineStr">
        <is>
          <t>SEPARACAO</t>
        </is>
      </c>
      <c r="D309" s="2" t="n">
        <v>596145</v>
      </c>
      <c r="E309" s="2" t="inlineStr">
        <is>
          <t>Tiago Gabriel Leandro</t>
        </is>
      </c>
      <c r="F309" s="2" t="n">
        <v>77</v>
      </c>
      <c r="G309" s="2" t="n">
        <v>0.68</v>
      </c>
      <c r="H309" s="2" t="n">
        <v>113</v>
      </c>
      <c r="I309" s="2" t="n">
        <v>105</v>
      </c>
      <c r="J309" s="2" t="inlineStr">
        <is>
          <t>GPA</t>
        </is>
      </c>
      <c r="K309" s="2">
        <f>IF(I309&lt;&gt;"",I309,IFERROR(INDEX(Base!$I:$I,MATCH(1,(Base!$C:$C=C309)*(Base!$I:$I&lt;&gt;""),0)),0))</f>
        <v/>
      </c>
      <c r="L309" s="2">
        <f>IF(AND(I309="",K309&gt;0),"SIM","NÃO")</f>
        <v/>
      </c>
      <c r="M309" s="2">
        <f>IF(ISNUMBER(SEARCH("SEPARA",UPPER(C309))),"NÃO","SIM")</f>
        <v/>
      </c>
      <c r="N309" s="2">
        <f>IFERROR(H309/K309,0)</f>
        <v/>
      </c>
      <c r="O309" s="2">
        <f>IF(M309="NÃO","EXCLUÍDO",IF(N309&lt;Premissas!$B$8,"&lt; 1,00",IF(N309&lt;Premissas!$B$9,"1,00 – 1,19",IF(N309&lt;Premissas!$B$10,"1,20 – 1,39",IF(N309&lt;Premissas!$B$11,"1,40 – 1,59",IF(N309&lt;Premissas!$B$12,"1,60 – 1,99","≥ 2,00"))))))</f>
        <v/>
      </c>
      <c r="P309" s="5">
        <f>IF(OR(M309="NÃO",N309&lt;Premissas!$B$8),Premissas!$B$13,IF(N309&lt;Premissas!$B$9,Premissas!$B$14,IF(N309&lt;Premissas!$B$10,Premissas!$B$15,IF(N309&lt;Premissas!$B$11,Premissas!$B$16,IF(N309&lt;Premissas!$B$12,Premissas!$B$17,Premissas!$B$18)))))</f>
        <v/>
      </c>
      <c r="Q309" s="5">
        <f>IFERROR(P309/Premissas!$B$4,0)</f>
        <v/>
      </c>
    </row>
    <row r="310">
      <c r="A310" s="2" t="n">
        <v>7</v>
      </c>
      <c r="B310" s="2" t="n">
        <v>409</v>
      </c>
      <c r="C310" s="2" t="inlineStr">
        <is>
          <t>SEPARACAO</t>
        </is>
      </c>
      <c r="D310" s="2" t="n">
        <v>5963680</v>
      </c>
      <c r="E310" s="2" t="inlineStr">
        <is>
          <t>Jonatas Florencio Ribeiro</t>
        </is>
      </c>
      <c r="F310" s="2" t="n">
        <v>13364</v>
      </c>
      <c r="G310" s="2" t="n">
        <v>107.54</v>
      </c>
      <c r="H310" s="2" t="n">
        <v>124</v>
      </c>
      <c r="I310" s="2" t="n">
        <v>105</v>
      </c>
      <c r="J310" s="2" t="inlineStr">
        <is>
          <t>GPA</t>
        </is>
      </c>
      <c r="K310" s="2">
        <f>IF(I310&lt;&gt;"",I310,IFERROR(INDEX(Base!$I:$I,MATCH(1,(Base!$C:$C=C310)*(Base!$I:$I&lt;&gt;""),0)),0))</f>
        <v/>
      </c>
      <c r="L310" s="2">
        <f>IF(AND(I310="",K310&gt;0),"SIM","NÃO")</f>
        <v/>
      </c>
      <c r="M310" s="2">
        <f>IF(ISNUMBER(SEARCH("SEPARA",UPPER(C310))),"NÃO","SIM")</f>
        <v/>
      </c>
      <c r="N310" s="2">
        <f>IFERROR(H310/K310,0)</f>
        <v/>
      </c>
      <c r="O310" s="2">
        <f>IF(M310="NÃO","EXCLUÍDO",IF(N310&lt;Premissas!$B$8,"&lt; 1,00",IF(N310&lt;Premissas!$B$9,"1,00 – 1,19",IF(N310&lt;Premissas!$B$10,"1,20 – 1,39",IF(N310&lt;Premissas!$B$11,"1,40 – 1,59",IF(N310&lt;Premissas!$B$12,"1,60 – 1,99","≥ 2,00"))))))</f>
        <v/>
      </c>
      <c r="P310" s="5">
        <f>IF(OR(M310="NÃO",N310&lt;Premissas!$B$8),Premissas!$B$13,IF(N310&lt;Premissas!$B$9,Premissas!$B$14,IF(N310&lt;Premissas!$B$10,Premissas!$B$15,IF(N310&lt;Premissas!$B$11,Premissas!$B$16,IF(N310&lt;Premissas!$B$12,Premissas!$B$17,Premissas!$B$18)))))</f>
        <v/>
      </c>
      <c r="Q310" s="5">
        <f>IFERROR(P310/Premissas!$B$4,0)</f>
        <v/>
      </c>
    </row>
    <row r="311">
      <c r="A311" s="2" t="n">
        <v>7</v>
      </c>
      <c r="B311" s="2" t="n">
        <v>409</v>
      </c>
      <c r="C311" s="2" t="inlineStr">
        <is>
          <t>RECEBIMENTO</t>
        </is>
      </c>
      <c r="D311" s="2" t="n">
        <v>5966809</v>
      </c>
      <c r="E311" s="2" t="inlineStr">
        <is>
          <t>Princiane Dos Santos Da Rocha</t>
        </is>
      </c>
      <c r="F311" s="2" t="n">
        <v>325</v>
      </c>
      <c r="G311" s="2" t="n">
        <v>14.48</v>
      </c>
      <c r="H311" s="2" t="n">
        <v>22</v>
      </c>
      <c r="I311" s="2" t="n">
        <v>25</v>
      </c>
      <c r="J311" s="2" t="inlineStr">
        <is>
          <t>GPA</t>
        </is>
      </c>
      <c r="K311" s="2">
        <f>IF(I311&lt;&gt;"",I311,IFERROR(INDEX(Base!$I:$I,MATCH(1,(Base!$C:$C=C311)*(Base!$I:$I&lt;&gt;""),0)),0))</f>
        <v/>
      </c>
      <c r="L311" s="2">
        <f>IF(AND(I311="",K311&gt;0),"SIM","NÃO")</f>
        <v/>
      </c>
      <c r="M311" s="2">
        <f>IF(ISNUMBER(SEARCH("SEPARA",UPPER(C311))),"NÃO","SIM")</f>
        <v/>
      </c>
      <c r="N311" s="2">
        <f>IFERROR(H311/K311,0)</f>
        <v/>
      </c>
      <c r="O311" s="2">
        <f>IF(M311="NÃO","EXCLUÍDO",IF(N311&lt;Premissas!$B$8,"&lt; 1,00",IF(N311&lt;Premissas!$B$9,"1,00 – 1,19",IF(N311&lt;Premissas!$B$10,"1,20 – 1,39",IF(N311&lt;Premissas!$B$11,"1,40 – 1,59",IF(N311&lt;Premissas!$B$12,"1,60 – 1,99","≥ 2,00"))))))</f>
        <v/>
      </c>
      <c r="P311" s="5">
        <f>IF(OR(M311="NÃO",N311&lt;Premissas!$B$8),Premissas!$B$13,IF(N311&lt;Premissas!$B$9,Premissas!$B$14,IF(N311&lt;Premissas!$B$10,Premissas!$B$15,IF(N311&lt;Premissas!$B$11,Premissas!$B$16,IF(N311&lt;Premissas!$B$12,Premissas!$B$17,Premissas!$B$18)))))</f>
        <v/>
      </c>
      <c r="Q311" s="5">
        <f>IFERROR(P311/Premissas!$B$4,0)</f>
        <v/>
      </c>
    </row>
    <row r="312">
      <c r="A312" s="2" t="n">
        <v>7</v>
      </c>
      <c r="B312" s="2" t="n">
        <v>409</v>
      </c>
      <c r="C312" s="2" t="inlineStr">
        <is>
          <t>ATIVIDADE OP. EMP.</t>
        </is>
      </c>
      <c r="D312" s="2" t="n">
        <v>597530</v>
      </c>
      <c r="E312" s="2" t="inlineStr">
        <is>
          <t>Fabio De Almeida</t>
        </is>
      </c>
      <c r="F312" s="2" t="n">
        <v>1484</v>
      </c>
      <c r="G312" s="2" t="n">
        <v>50.52</v>
      </c>
      <c r="H312" s="2" t="n">
        <v>29</v>
      </c>
      <c r="I312" s="2" t="n">
        <v>25</v>
      </c>
      <c r="J312" s="2" t="inlineStr">
        <is>
          <t>GPA</t>
        </is>
      </c>
      <c r="K312" s="2">
        <f>IF(I312&lt;&gt;"",I312,IFERROR(INDEX(Base!$I:$I,MATCH(1,(Base!$C:$C=C312)*(Base!$I:$I&lt;&gt;""),0)),0))</f>
        <v/>
      </c>
      <c r="L312" s="2">
        <f>IF(AND(I312="",K312&gt;0),"SIM","NÃO")</f>
        <v/>
      </c>
      <c r="M312" s="2">
        <f>IF(ISNUMBER(SEARCH("SEPARA",UPPER(C312))),"NÃO","SIM")</f>
        <v/>
      </c>
      <c r="N312" s="2">
        <f>IFERROR(H312/K312,0)</f>
        <v/>
      </c>
      <c r="O312" s="2">
        <f>IF(M312="NÃO","EXCLUÍDO",IF(N312&lt;Premissas!$B$8,"&lt; 1,00",IF(N312&lt;Premissas!$B$9,"1,00 – 1,19",IF(N312&lt;Premissas!$B$10,"1,20 – 1,39",IF(N312&lt;Premissas!$B$11,"1,40 – 1,59",IF(N312&lt;Premissas!$B$12,"1,60 – 1,99","≥ 2,00"))))))</f>
        <v/>
      </c>
      <c r="P312" s="5">
        <f>IF(OR(M312="NÃO",N312&lt;Premissas!$B$8),Premissas!$B$13,IF(N312&lt;Premissas!$B$9,Premissas!$B$14,IF(N312&lt;Premissas!$B$10,Premissas!$B$15,IF(N312&lt;Premissas!$B$11,Premissas!$B$16,IF(N312&lt;Premissas!$B$12,Premissas!$B$17,Premissas!$B$18)))))</f>
        <v/>
      </c>
      <c r="Q312" s="5">
        <f>IFERROR(P312/Premissas!$B$4,0)</f>
        <v/>
      </c>
    </row>
    <row r="313">
      <c r="A313" s="2" t="n">
        <v>7</v>
      </c>
      <c r="B313" s="2" t="n">
        <v>409</v>
      </c>
      <c r="C313" s="2" t="inlineStr">
        <is>
          <t>PUXADA RECEB</t>
        </is>
      </c>
      <c r="D313" s="2" t="n">
        <v>5978602</v>
      </c>
      <c r="E313" s="2" t="inlineStr">
        <is>
          <t>Alexsandro Silva Martins</t>
        </is>
      </c>
      <c r="F313" s="2" t="n">
        <v>120</v>
      </c>
      <c r="G313" s="2" t="n">
        <v>7.26</v>
      </c>
      <c r="H313" s="2" t="n">
        <v>17</v>
      </c>
      <c r="I313" s="2" t="n">
        <v>22</v>
      </c>
      <c r="J313" s="2" t="inlineStr">
        <is>
          <t>GPA</t>
        </is>
      </c>
      <c r="K313" s="2">
        <f>IF(I313&lt;&gt;"",I313,IFERROR(INDEX(Base!$I:$I,MATCH(1,(Base!$C:$C=C313)*(Base!$I:$I&lt;&gt;""),0)),0))</f>
        <v/>
      </c>
      <c r="L313" s="2">
        <f>IF(AND(I313="",K313&gt;0),"SIM","NÃO")</f>
        <v/>
      </c>
      <c r="M313" s="2">
        <f>IF(ISNUMBER(SEARCH("SEPARA",UPPER(C313))),"NÃO","SIM")</f>
        <v/>
      </c>
      <c r="N313" s="2">
        <f>IFERROR(H313/K313,0)</f>
        <v/>
      </c>
      <c r="O313" s="2">
        <f>IF(M313="NÃO","EXCLUÍDO",IF(N313&lt;Premissas!$B$8,"&lt; 1,00",IF(N313&lt;Premissas!$B$9,"1,00 – 1,19",IF(N313&lt;Premissas!$B$10,"1,20 – 1,39",IF(N313&lt;Premissas!$B$11,"1,40 – 1,59",IF(N313&lt;Premissas!$B$12,"1,60 – 1,99","≥ 2,00"))))))</f>
        <v/>
      </c>
      <c r="P313" s="5">
        <f>IF(OR(M313="NÃO",N313&lt;Premissas!$B$8),Premissas!$B$13,IF(N313&lt;Premissas!$B$9,Premissas!$B$14,IF(N313&lt;Premissas!$B$10,Premissas!$B$15,IF(N313&lt;Premissas!$B$11,Premissas!$B$16,IF(N313&lt;Premissas!$B$12,Premissas!$B$17,Premissas!$B$18)))))</f>
        <v/>
      </c>
      <c r="Q313" s="5">
        <f>IFERROR(P313/Premissas!$B$4,0)</f>
        <v/>
      </c>
    </row>
    <row r="314">
      <c r="A314" s="2" t="n">
        <v>7</v>
      </c>
      <c r="B314" s="2" t="n">
        <v>409</v>
      </c>
      <c r="C314" s="2" t="inlineStr">
        <is>
          <t>SEPARACAO</t>
        </is>
      </c>
      <c r="D314" s="2" t="n">
        <v>5978602</v>
      </c>
      <c r="E314" s="2" t="inlineStr">
        <is>
          <t>Alexsandro Silva Martins</t>
        </is>
      </c>
      <c r="F314" s="2" t="n">
        <v>16006</v>
      </c>
      <c r="G314" s="2" t="n">
        <v>102.66</v>
      </c>
      <c r="H314" s="2" t="n">
        <v>156</v>
      </c>
      <c r="I314" s="2" t="n">
        <v>105</v>
      </c>
      <c r="J314" s="2" t="inlineStr">
        <is>
          <t>GPA</t>
        </is>
      </c>
      <c r="K314" s="2">
        <f>IF(I314&lt;&gt;"",I314,IFERROR(INDEX(Base!$I:$I,MATCH(1,(Base!$C:$C=C314)*(Base!$I:$I&lt;&gt;""),0)),0))</f>
        <v/>
      </c>
      <c r="L314" s="2">
        <f>IF(AND(I314="",K314&gt;0),"SIM","NÃO")</f>
        <v/>
      </c>
      <c r="M314" s="2">
        <f>IF(ISNUMBER(SEARCH("SEPARA",UPPER(C314))),"NÃO","SIM")</f>
        <v/>
      </c>
      <c r="N314" s="2">
        <f>IFERROR(H314/K314,0)</f>
        <v/>
      </c>
      <c r="O314" s="2">
        <f>IF(M314="NÃO","EXCLUÍDO",IF(N314&lt;Premissas!$B$8,"&lt; 1,00",IF(N314&lt;Premissas!$B$9,"1,00 – 1,19",IF(N314&lt;Premissas!$B$10,"1,20 – 1,39",IF(N314&lt;Premissas!$B$11,"1,40 – 1,59",IF(N314&lt;Premissas!$B$12,"1,60 – 1,99","≥ 2,00"))))))</f>
        <v/>
      </c>
      <c r="P314" s="5">
        <f>IF(OR(M314="NÃO",N314&lt;Premissas!$B$8),Premissas!$B$13,IF(N314&lt;Premissas!$B$9,Premissas!$B$14,IF(N314&lt;Premissas!$B$10,Premissas!$B$15,IF(N314&lt;Premissas!$B$11,Premissas!$B$16,IF(N314&lt;Premissas!$B$12,Premissas!$B$17,Premissas!$B$18)))))</f>
        <v/>
      </c>
      <c r="Q314" s="5">
        <f>IFERROR(P314/Premissas!$B$4,0)</f>
        <v/>
      </c>
    </row>
    <row r="315">
      <c r="A315" s="2" t="n">
        <v>7</v>
      </c>
      <c r="B315" s="2" t="n">
        <v>409</v>
      </c>
      <c r="C315" s="2" t="inlineStr">
        <is>
          <t>SEPARACAO</t>
        </is>
      </c>
      <c r="D315" s="2" t="n">
        <v>5978874</v>
      </c>
      <c r="E315" s="2" t="inlineStr">
        <is>
          <t>Lucas De Oliveira Santana</t>
        </is>
      </c>
      <c r="F315" s="2" t="n">
        <v>9629</v>
      </c>
      <c r="G315" s="2" t="n">
        <v>120.36</v>
      </c>
      <c r="H315" s="2" t="n">
        <v>80</v>
      </c>
      <c r="I315" s="2" t="n">
        <v>105</v>
      </c>
      <c r="J315" s="2" t="inlineStr">
        <is>
          <t>GPA</t>
        </is>
      </c>
      <c r="K315" s="2">
        <f>IF(I315&lt;&gt;"",I315,IFERROR(INDEX(Base!$I:$I,MATCH(1,(Base!$C:$C=C315)*(Base!$I:$I&lt;&gt;""),0)),0))</f>
        <v/>
      </c>
      <c r="L315" s="2">
        <f>IF(AND(I315="",K315&gt;0),"SIM","NÃO")</f>
        <v/>
      </c>
      <c r="M315" s="2">
        <f>IF(ISNUMBER(SEARCH("SEPARA",UPPER(C315))),"NÃO","SIM")</f>
        <v/>
      </c>
      <c r="N315" s="2">
        <f>IFERROR(H315/K315,0)</f>
        <v/>
      </c>
      <c r="O315" s="2">
        <f>IF(M315="NÃO","EXCLUÍDO",IF(N315&lt;Premissas!$B$8,"&lt; 1,00",IF(N315&lt;Premissas!$B$9,"1,00 – 1,19",IF(N315&lt;Premissas!$B$10,"1,20 – 1,39",IF(N315&lt;Premissas!$B$11,"1,40 – 1,59",IF(N315&lt;Premissas!$B$12,"1,60 – 1,99","≥ 2,00"))))))</f>
        <v/>
      </c>
      <c r="P315" s="5">
        <f>IF(OR(M315="NÃO",N315&lt;Premissas!$B$8),Premissas!$B$13,IF(N315&lt;Premissas!$B$9,Premissas!$B$14,IF(N315&lt;Premissas!$B$10,Premissas!$B$15,IF(N315&lt;Premissas!$B$11,Premissas!$B$16,IF(N315&lt;Premissas!$B$12,Premissas!$B$17,Premissas!$B$18)))))</f>
        <v/>
      </c>
      <c r="Q315" s="5">
        <f>IFERROR(P315/Premissas!$B$4,0)</f>
        <v/>
      </c>
    </row>
    <row r="316">
      <c r="A316" s="2" t="n">
        <v>7</v>
      </c>
      <c r="B316" s="2" t="n">
        <v>409</v>
      </c>
      <c r="C316" s="2" t="inlineStr">
        <is>
          <t>SEPARACAO</t>
        </is>
      </c>
      <c r="D316" s="2" t="n">
        <v>5982472</v>
      </c>
      <c r="E316" s="2" t="inlineStr">
        <is>
          <t>Jose Leonardo Goncalves Da Silva</t>
        </is>
      </c>
      <c r="F316" s="2" t="n">
        <v>12607</v>
      </c>
      <c r="G316" s="2" t="n">
        <v>90.81</v>
      </c>
      <c r="H316" s="2" t="n">
        <v>139</v>
      </c>
      <c r="I316" s="2" t="n">
        <v>105</v>
      </c>
      <c r="J316" s="2" t="inlineStr">
        <is>
          <t>GPA</t>
        </is>
      </c>
      <c r="K316" s="2">
        <f>IF(I316&lt;&gt;"",I316,IFERROR(INDEX(Base!$I:$I,MATCH(1,(Base!$C:$C=C316)*(Base!$I:$I&lt;&gt;""),0)),0))</f>
        <v/>
      </c>
      <c r="L316" s="2">
        <f>IF(AND(I316="",K316&gt;0),"SIM","NÃO")</f>
        <v/>
      </c>
      <c r="M316" s="2">
        <f>IF(ISNUMBER(SEARCH("SEPARA",UPPER(C316))),"NÃO","SIM")</f>
        <v/>
      </c>
      <c r="N316" s="2">
        <f>IFERROR(H316/K316,0)</f>
        <v/>
      </c>
      <c r="O316" s="2">
        <f>IF(M316="NÃO","EXCLUÍDO",IF(N316&lt;Premissas!$B$8,"&lt; 1,00",IF(N316&lt;Premissas!$B$9,"1,00 – 1,19",IF(N316&lt;Premissas!$B$10,"1,20 – 1,39",IF(N316&lt;Premissas!$B$11,"1,40 – 1,59",IF(N316&lt;Premissas!$B$12,"1,60 – 1,99","≥ 2,00"))))))</f>
        <v/>
      </c>
      <c r="P316" s="5">
        <f>IF(OR(M316="NÃO",N316&lt;Premissas!$B$8),Premissas!$B$13,IF(N316&lt;Premissas!$B$9,Premissas!$B$14,IF(N316&lt;Premissas!$B$10,Premissas!$B$15,IF(N316&lt;Premissas!$B$11,Premissas!$B$16,IF(N316&lt;Premissas!$B$12,Premissas!$B$17,Premissas!$B$18)))))</f>
        <v/>
      </c>
      <c r="Q316" s="5">
        <f>IFERROR(P316/Premissas!$B$4,0)</f>
        <v/>
      </c>
    </row>
    <row r="317">
      <c r="A317" s="2" t="n">
        <v>7</v>
      </c>
      <c r="B317" s="2" t="n">
        <v>409</v>
      </c>
      <c r="C317" s="2" t="inlineStr">
        <is>
          <t>SEPARACAO</t>
        </is>
      </c>
      <c r="D317" s="2" t="n">
        <v>5996597</v>
      </c>
      <c r="E317" s="2" t="inlineStr">
        <is>
          <t>Thiago Dos Santos Silva</t>
        </is>
      </c>
      <c r="F317" s="2" t="n">
        <v>2030</v>
      </c>
      <c r="G317" s="2" t="n">
        <v>26.63</v>
      </c>
      <c r="H317" s="2" t="n">
        <v>76</v>
      </c>
      <c r="I317" s="2" t="n">
        <v>105</v>
      </c>
      <c r="J317" s="2" t="inlineStr">
        <is>
          <t>GPA</t>
        </is>
      </c>
      <c r="K317" s="2">
        <f>IF(I317&lt;&gt;"",I317,IFERROR(INDEX(Base!$I:$I,MATCH(1,(Base!$C:$C=C317)*(Base!$I:$I&lt;&gt;""),0)),0))</f>
        <v/>
      </c>
      <c r="L317" s="2">
        <f>IF(AND(I317="",K317&gt;0),"SIM","NÃO")</f>
        <v/>
      </c>
      <c r="M317" s="2">
        <f>IF(ISNUMBER(SEARCH("SEPARA",UPPER(C317))),"NÃO","SIM")</f>
        <v/>
      </c>
      <c r="N317" s="2">
        <f>IFERROR(H317/K317,0)</f>
        <v/>
      </c>
      <c r="O317" s="2">
        <f>IF(M317="NÃO","EXCLUÍDO",IF(N317&lt;Premissas!$B$8,"&lt; 1,00",IF(N317&lt;Premissas!$B$9,"1,00 – 1,19",IF(N317&lt;Premissas!$B$10,"1,20 – 1,39",IF(N317&lt;Premissas!$B$11,"1,40 – 1,59",IF(N317&lt;Premissas!$B$12,"1,60 – 1,99","≥ 2,00"))))))</f>
        <v/>
      </c>
      <c r="P317" s="5">
        <f>IF(OR(M317="NÃO",N317&lt;Premissas!$B$8),Premissas!$B$13,IF(N317&lt;Premissas!$B$9,Premissas!$B$14,IF(N317&lt;Premissas!$B$10,Premissas!$B$15,IF(N317&lt;Premissas!$B$11,Premissas!$B$16,IF(N317&lt;Premissas!$B$12,Premissas!$B$17,Premissas!$B$18)))))</f>
        <v/>
      </c>
      <c r="Q317" s="5">
        <f>IFERROR(P317/Premissas!$B$4,0)</f>
        <v/>
      </c>
    </row>
    <row r="318">
      <c r="A318" s="2" t="n">
        <v>7</v>
      </c>
      <c r="B318" s="2" t="n">
        <v>409</v>
      </c>
      <c r="C318" s="2" t="inlineStr">
        <is>
          <t>SEPARACAO</t>
        </is>
      </c>
      <c r="D318" s="2" t="n">
        <v>5999430</v>
      </c>
      <c r="E318" s="2" t="inlineStr">
        <is>
          <t>Vitor Hugo De Faria Liberto</t>
        </is>
      </c>
      <c r="F318" s="2" t="n">
        <v>10780</v>
      </c>
      <c r="G318" s="2" t="n">
        <v>98.75</v>
      </c>
      <c r="H318" s="2" t="n">
        <v>109</v>
      </c>
      <c r="I318" s="2" t="n">
        <v>105</v>
      </c>
      <c r="J318" s="2" t="inlineStr">
        <is>
          <t>GPA</t>
        </is>
      </c>
      <c r="K318" s="2">
        <f>IF(I318&lt;&gt;"",I318,IFERROR(INDEX(Base!$I:$I,MATCH(1,(Base!$C:$C=C318)*(Base!$I:$I&lt;&gt;""),0)),0))</f>
        <v/>
      </c>
      <c r="L318" s="2">
        <f>IF(AND(I318="",K318&gt;0),"SIM","NÃO")</f>
        <v/>
      </c>
      <c r="M318" s="2">
        <f>IF(ISNUMBER(SEARCH("SEPARA",UPPER(C318))),"NÃO","SIM")</f>
        <v/>
      </c>
      <c r="N318" s="2">
        <f>IFERROR(H318/K318,0)</f>
        <v/>
      </c>
      <c r="O318" s="2">
        <f>IF(M318="NÃO","EXCLUÍDO",IF(N318&lt;Premissas!$B$8,"&lt; 1,00",IF(N318&lt;Premissas!$B$9,"1,00 – 1,19",IF(N318&lt;Premissas!$B$10,"1,20 – 1,39",IF(N318&lt;Premissas!$B$11,"1,40 – 1,59",IF(N318&lt;Premissas!$B$12,"1,60 – 1,99","≥ 2,00"))))))</f>
        <v/>
      </c>
      <c r="P318" s="5">
        <f>IF(OR(M318="NÃO",N318&lt;Premissas!$B$8),Premissas!$B$13,IF(N318&lt;Premissas!$B$9,Premissas!$B$14,IF(N318&lt;Premissas!$B$10,Premissas!$B$15,IF(N318&lt;Premissas!$B$11,Premissas!$B$16,IF(N318&lt;Premissas!$B$12,Premissas!$B$17,Premissas!$B$18)))))</f>
        <v/>
      </c>
      <c r="Q318" s="5">
        <f>IFERROR(P318/Premissas!$B$4,0)</f>
        <v/>
      </c>
    </row>
    <row r="319">
      <c r="A319" s="2" t="n">
        <v>7</v>
      </c>
      <c r="B319" s="2" t="n">
        <v>409</v>
      </c>
      <c r="C319" s="2" t="inlineStr">
        <is>
          <t>SEPARACAO</t>
        </is>
      </c>
      <c r="D319" s="2" t="n">
        <v>6002463</v>
      </c>
      <c r="E319" s="2" t="inlineStr">
        <is>
          <t>Luiz Gustavo De Souza De Moura</t>
        </is>
      </c>
      <c r="F319" s="2" t="n">
        <v>6945</v>
      </c>
      <c r="G319" s="2" t="n">
        <v>82.8</v>
      </c>
      <c r="H319" s="2" t="n">
        <v>84</v>
      </c>
      <c r="I319" s="2" t="n">
        <v>105</v>
      </c>
      <c r="J319" s="2" t="inlineStr">
        <is>
          <t>GPA</t>
        </is>
      </c>
      <c r="K319" s="2">
        <f>IF(I319&lt;&gt;"",I319,IFERROR(INDEX(Base!$I:$I,MATCH(1,(Base!$C:$C=C319)*(Base!$I:$I&lt;&gt;""),0)),0))</f>
        <v/>
      </c>
      <c r="L319" s="2">
        <f>IF(AND(I319="",K319&gt;0),"SIM","NÃO")</f>
        <v/>
      </c>
      <c r="M319" s="2">
        <f>IF(ISNUMBER(SEARCH("SEPARA",UPPER(C319))),"NÃO","SIM")</f>
        <v/>
      </c>
      <c r="N319" s="2">
        <f>IFERROR(H319/K319,0)</f>
        <v/>
      </c>
      <c r="O319" s="2">
        <f>IF(M319="NÃO","EXCLUÍDO",IF(N319&lt;Premissas!$B$8,"&lt; 1,00",IF(N319&lt;Premissas!$B$9,"1,00 – 1,19",IF(N319&lt;Premissas!$B$10,"1,20 – 1,39",IF(N319&lt;Premissas!$B$11,"1,40 – 1,59",IF(N319&lt;Premissas!$B$12,"1,60 – 1,99","≥ 2,00"))))))</f>
        <v/>
      </c>
      <c r="P319" s="5">
        <f>IF(OR(M319="NÃO",N319&lt;Premissas!$B$8),Premissas!$B$13,IF(N319&lt;Premissas!$B$9,Premissas!$B$14,IF(N319&lt;Premissas!$B$10,Premissas!$B$15,IF(N319&lt;Premissas!$B$11,Premissas!$B$16,IF(N319&lt;Premissas!$B$12,Premissas!$B$17,Premissas!$B$18)))))</f>
        <v/>
      </c>
      <c r="Q319" s="5">
        <f>IFERROR(P319/Premissas!$B$4,0)</f>
        <v/>
      </c>
    </row>
    <row r="320">
      <c r="A320" s="2" t="n">
        <v>7</v>
      </c>
      <c r="B320" s="2" t="n">
        <v>409</v>
      </c>
      <c r="C320" s="2" t="inlineStr">
        <is>
          <t>SEPARACAO</t>
        </is>
      </c>
      <c r="D320" s="2" t="n">
        <v>6005390</v>
      </c>
      <c r="E320" s="2" t="inlineStr">
        <is>
          <t>Matheus Vinicius De Miranda</t>
        </is>
      </c>
      <c r="F320" s="2" t="n">
        <v>13401</v>
      </c>
      <c r="G320" s="2" t="n">
        <v>114.94</v>
      </c>
      <c r="H320" s="2" t="n">
        <v>117</v>
      </c>
      <c r="I320" s="2" t="n">
        <v>105</v>
      </c>
      <c r="J320" s="2" t="inlineStr">
        <is>
          <t>GPA</t>
        </is>
      </c>
      <c r="K320" s="2">
        <f>IF(I320&lt;&gt;"",I320,IFERROR(INDEX(Base!$I:$I,MATCH(1,(Base!$C:$C=C320)*(Base!$I:$I&lt;&gt;""),0)),0))</f>
        <v/>
      </c>
      <c r="L320" s="2">
        <f>IF(AND(I320="",K320&gt;0),"SIM","NÃO")</f>
        <v/>
      </c>
      <c r="M320" s="2">
        <f>IF(ISNUMBER(SEARCH("SEPARA",UPPER(C320))),"NÃO","SIM")</f>
        <v/>
      </c>
      <c r="N320" s="2">
        <f>IFERROR(H320/K320,0)</f>
        <v/>
      </c>
      <c r="O320" s="2">
        <f>IF(M320="NÃO","EXCLUÍDO",IF(N320&lt;Premissas!$B$8,"&lt; 1,00",IF(N320&lt;Premissas!$B$9,"1,00 – 1,19",IF(N320&lt;Premissas!$B$10,"1,20 – 1,39",IF(N320&lt;Premissas!$B$11,"1,40 – 1,59",IF(N320&lt;Premissas!$B$12,"1,60 – 1,99","≥ 2,00"))))))</f>
        <v/>
      </c>
      <c r="P320" s="5">
        <f>IF(OR(M320="NÃO",N320&lt;Premissas!$B$8),Premissas!$B$13,IF(N320&lt;Premissas!$B$9,Premissas!$B$14,IF(N320&lt;Premissas!$B$10,Premissas!$B$15,IF(N320&lt;Premissas!$B$11,Premissas!$B$16,IF(N320&lt;Premissas!$B$12,Premissas!$B$17,Premissas!$B$18)))))</f>
        <v/>
      </c>
      <c r="Q320" s="5">
        <f>IFERROR(P320/Premissas!$B$4,0)</f>
        <v/>
      </c>
    </row>
    <row r="321">
      <c r="A321" s="2" t="n">
        <v>7</v>
      </c>
      <c r="B321" s="2" t="n">
        <v>409</v>
      </c>
      <c r="C321" s="2" t="inlineStr">
        <is>
          <t>SEPARACAO</t>
        </is>
      </c>
      <c r="D321" s="2" t="n">
        <v>6005411</v>
      </c>
      <c r="E321" s="2" t="inlineStr">
        <is>
          <t>Kristyan Lopes Da Silva</t>
        </is>
      </c>
      <c r="F321" s="2" t="n">
        <v>16625</v>
      </c>
      <c r="G321" s="2" t="n">
        <v>88.67</v>
      </c>
      <c r="H321" s="2" t="n">
        <v>187</v>
      </c>
      <c r="I321" s="2" t="n">
        <v>105</v>
      </c>
      <c r="J321" s="2" t="inlineStr">
        <is>
          <t>GPA</t>
        </is>
      </c>
      <c r="K321" s="2">
        <f>IF(I321&lt;&gt;"",I321,IFERROR(INDEX(Base!$I:$I,MATCH(1,(Base!$C:$C=C321)*(Base!$I:$I&lt;&gt;""),0)),0))</f>
        <v/>
      </c>
      <c r="L321" s="2">
        <f>IF(AND(I321="",K321&gt;0),"SIM","NÃO")</f>
        <v/>
      </c>
      <c r="M321" s="2">
        <f>IF(ISNUMBER(SEARCH("SEPARA",UPPER(C321))),"NÃO","SIM")</f>
        <v/>
      </c>
      <c r="N321" s="2">
        <f>IFERROR(H321/K321,0)</f>
        <v/>
      </c>
      <c r="O321" s="2">
        <f>IF(M321="NÃO","EXCLUÍDO",IF(N321&lt;Premissas!$B$8,"&lt; 1,00",IF(N321&lt;Premissas!$B$9,"1,00 – 1,19",IF(N321&lt;Premissas!$B$10,"1,20 – 1,39",IF(N321&lt;Premissas!$B$11,"1,40 – 1,59",IF(N321&lt;Premissas!$B$12,"1,60 – 1,99","≥ 2,00"))))))</f>
        <v/>
      </c>
      <c r="P321" s="5">
        <f>IF(OR(M321="NÃO",N321&lt;Premissas!$B$8),Premissas!$B$13,IF(N321&lt;Premissas!$B$9,Premissas!$B$14,IF(N321&lt;Premissas!$B$10,Premissas!$B$15,IF(N321&lt;Premissas!$B$11,Premissas!$B$16,IF(N321&lt;Premissas!$B$12,Premissas!$B$17,Premissas!$B$18)))))</f>
        <v/>
      </c>
      <c r="Q321" s="5">
        <f>IFERROR(P321/Premissas!$B$4,0)</f>
        <v/>
      </c>
    </row>
    <row r="322">
      <c r="A322" s="2" t="n">
        <v>7</v>
      </c>
      <c r="B322" s="2" t="n">
        <v>409</v>
      </c>
      <c r="C322" s="2" t="inlineStr">
        <is>
          <t>SEPARACAO</t>
        </is>
      </c>
      <c r="D322" s="2" t="n">
        <v>6011527</v>
      </c>
      <c r="E322" s="2" t="inlineStr">
        <is>
          <t>Gabriel Souza De Assumpcao</t>
        </is>
      </c>
      <c r="F322" s="2" t="n">
        <v>2450</v>
      </c>
      <c r="G322" s="2" t="n">
        <v>33.68</v>
      </c>
      <c r="H322" s="2" t="n">
        <v>73</v>
      </c>
      <c r="I322" s="2" t="n">
        <v>105</v>
      </c>
      <c r="J322" s="2" t="inlineStr">
        <is>
          <t>GPA</t>
        </is>
      </c>
      <c r="K322" s="2">
        <f>IF(I322&lt;&gt;"",I322,IFERROR(INDEX(Base!$I:$I,MATCH(1,(Base!$C:$C=C322)*(Base!$I:$I&lt;&gt;""),0)),0))</f>
        <v/>
      </c>
      <c r="L322" s="2">
        <f>IF(AND(I322="",K322&gt;0),"SIM","NÃO")</f>
        <v/>
      </c>
      <c r="M322" s="2">
        <f>IF(ISNUMBER(SEARCH("SEPARA",UPPER(C322))),"NÃO","SIM")</f>
        <v/>
      </c>
      <c r="N322" s="2">
        <f>IFERROR(H322/K322,0)</f>
        <v/>
      </c>
      <c r="O322" s="2">
        <f>IF(M322="NÃO","EXCLUÍDO",IF(N322&lt;Premissas!$B$8,"&lt; 1,00",IF(N322&lt;Premissas!$B$9,"1,00 – 1,19",IF(N322&lt;Premissas!$B$10,"1,20 – 1,39",IF(N322&lt;Premissas!$B$11,"1,40 – 1,59",IF(N322&lt;Premissas!$B$12,"1,60 – 1,99","≥ 2,00"))))))</f>
        <v/>
      </c>
      <c r="P322" s="5">
        <f>IF(OR(M322="NÃO",N322&lt;Premissas!$B$8),Premissas!$B$13,IF(N322&lt;Premissas!$B$9,Premissas!$B$14,IF(N322&lt;Premissas!$B$10,Premissas!$B$15,IF(N322&lt;Premissas!$B$11,Premissas!$B$16,IF(N322&lt;Premissas!$B$12,Premissas!$B$17,Premissas!$B$18)))))</f>
        <v/>
      </c>
      <c r="Q322" s="5">
        <f>IFERROR(P322/Premissas!$B$4,0)</f>
        <v/>
      </c>
    </row>
    <row r="323">
      <c r="A323" s="2" t="n">
        <v>7</v>
      </c>
      <c r="B323" s="2" t="n">
        <v>409</v>
      </c>
      <c r="C323" s="2" t="inlineStr">
        <is>
          <t>SEPARACAO</t>
        </is>
      </c>
      <c r="D323" s="2" t="n">
        <v>6011594</v>
      </c>
      <c r="E323" s="2" t="inlineStr">
        <is>
          <t>Wendell De Medeiros Lins</t>
        </is>
      </c>
      <c r="F323" s="2" t="n">
        <v>6588</v>
      </c>
      <c r="G323" s="2" t="n">
        <v>57.02</v>
      </c>
      <c r="H323" s="2" t="n">
        <v>116</v>
      </c>
      <c r="I323" s="2" t="n">
        <v>105</v>
      </c>
      <c r="J323" s="2" t="inlineStr">
        <is>
          <t>GPA</t>
        </is>
      </c>
      <c r="K323" s="2">
        <f>IF(I323&lt;&gt;"",I323,IFERROR(INDEX(Base!$I:$I,MATCH(1,(Base!$C:$C=C323)*(Base!$I:$I&lt;&gt;""),0)),0))</f>
        <v/>
      </c>
      <c r="L323" s="2">
        <f>IF(AND(I323="",K323&gt;0),"SIM","NÃO")</f>
        <v/>
      </c>
      <c r="M323" s="2">
        <f>IF(ISNUMBER(SEARCH("SEPARA",UPPER(C323))),"NÃO","SIM")</f>
        <v/>
      </c>
      <c r="N323" s="2">
        <f>IFERROR(H323/K323,0)</f>
        <v/>
      </c>
      <c r="O323" s="2">
        <f>IF(M323="NÃO","EXCLUÍDO",IF(N323&lt;Premissas!$B$8,"&lt; 1,00",IF(N323&lt;Premissas!$B$9,"1,00 – 1,19",IF(N323&lt;Premissas!$B$10,"1,20 – 1,39",IF(N323&lt;Premissas!$B$11,"1,40 – 1,59",IF(N323&lt;Premissas!$B$12,"1,60 – 1,99","≥ 2,00"))))))</f>
        <v/>
      </c>
      <c r="P323" s="5">
        <f>IF(OR(M323="NÃO",N323&lt;Premissas!$B$8),Premissas!$B$13,IF(N323&lt;Premissas!$B$9,Premissas!$B$14,IF(N323&lt;Premissas!$B$10,Premissas!$B$15,IF(N323&lt;Premissas!$B$11,Premissas!$B$16,IF(N323&lt;Premissas!$B$12,Premissas!$B$17,Premissas!$B$18)))))</f>
        <v/>
      </c>
      <c r="Q323" s="5">
        <f>IFERROR(P323/Premissas!$B$4,0)</f>
        <v/>
      </c>
    </row>
    <row r="324">
      <c r="A324" s="2" t="n">
        <v>7</v>
      </c>
      <c r="B324" s="2" t="n">
        <v>409</v>
      </c>
      <c r="C324" s="2" t="inlineStr">
        <is>
          <t>SEPARACAO</t>
        </is>
      </c>
      <c r="D324" s="2" t="n">
        <v>6012710</v>
      </c>
      <c r="E324" s="2" t="inlineStr">
        <is>
          <t>Francisco Kleberson Ferreira Pinto</t>
        </is>
      </c>
      <c r="F324" s="2" t="n">
        <v>382</v>
      </c>
      <c r="G324" s="2" t="n">
        <v>6.99</v>
      </c>
      <c r="H324" s="2" t="n">
        <v>55</v>
      </c>
      <c r="I324" s="2" t="n">
        <v>105</v>
      </c>
      <c r="J324" s="2" t="inlineStr">
        <is>
          <t>GPA</t>
        </is>
      </c>
      <c r="K324" s="2">
        <f>IF(I324&lt;&gt;"",I324,IFERROR(INDEX(Base!$I:$I,MATCH(1,(Base!$C:$C=C324)*(Base!$I:$I&lt;&gt;""),0)),0))</f>
        <v/>
      </c>
      <c r="L324" s="2">
        <f>IF(AND(I324="",K324&gt;0),"SIM","NÃO")</f>
        <v/>
      </c>
      <c r="M324" s="2">
        <f>IF(ISNUMBER(SEARCH("SEPARA",UPPER(C324))),"NÃO","SIM")</f>
        <v/>
      </c>
      <c r="N324" s="2">
        <f>IFERROR(H324/K324,0)</f>
        <v/>
      </c>
      <c r="O324" s="2">
        <f>IF(M324="NÃO","EXCLUÍDO",IF(N324&lt;Premissas!$B$8,"&lt; 1,00",IF(N324&lt;Premissas!$B$9,"1,00 – 1,19",IF(N324&lt;Premissas!$B$10,"1,20 – 1,39",IF(N324&lt;Premissas!$B$11,"1,40 – 1,59",IF(N324&lt;Premissas!$B$12,"1,60 – 1,99","≥ 2,00"))))))</f>
        <v/>
      </c>
      <c r="P324" s="5">
        <f>IF(OR(M324="NÃO",N324&lt;Premissas!$B$8),Premissas!$B$13,IF(N324&lt;Premissas!$B$9,Premissas!$B$14,IF(N324&lt;Premissas!$B$10,Premissas!$B$15,IF(N324&lt;Premissas!$B$11,Premissas!$B$16,IF(N324&lt;Premissas!$B$12,Premissas!$B$17,Premissas!$B$18)))))</f>
        <v/>
      </c>
      <c r="Q324" s="5">
        <f>IFERROR(P324/Premissas!$B$4,0)</f>
        <v/>
      </c>
    </row>
    <row r="325">
      <c r="A325" s="2" t="n">
        <v>7</v>
      </c>
      <c r="B325" s="2" t="n">
        <v>409</v>
      </c>
      <c r="C325" s="2" t="inlineStr">
        <is>
          <t>ATIVIDADE OP. EMP.</t>
        </is>
      </c>
      <c r="D325" s="2" t="n">
        <v>604089</v>
      </c>
      <c r="E325" s="2" t="inlineStr">
        <is>
          <t>Marlon Oliveira da Silva</t>
        </is>
      </c>
      <c r="F325" s="2" t="n">
        <v>1170</v>
      </c>
      <c r="G325" s="2" t="n">
        <v>34.75</v>
      </c>
      <c r="H325" s="2" t="n">
        <v>34</v>
      </c>
      <c r="I325" s="2" t="n">
        <v>25</v>
      </c>
      <c r="J325" s="2" t="inlineStr">
        <is>
          <t>GPA</t>
        </is>
      </c>
      <c r="K325" s="2">
        <f>IF(I325&lt;&gt;"",I325,IFERROR(INDEX(Base!$I:$I,MATCH(1,(Base!$C:$C=C325)*(Base!$I:$I&lt;&gt;""),0)),0))</f>
        <v/>
      </c>
      <c r="L325" s="2">
        <f>IF(AND(I325="",K325&gt;0),"SIM","NÃO")</f>
        <v/>
      </c>
      <c r="M325" s="2">
        <f>IF(ISNUMBER(SEARCH("SEPARA",UPPER(C325))),"NÃO","SIM")</f>
        <v/>
      </c>
      <c r="N325" s="2">
        <f>IFERROR(H325/K325,0)</f>
        <v/>
      </c>
      <c r="O325" s="2">
        <f>IF(M325="NÃO","EXCLUÍDO",IF(N325&lt;Premissas!$B$8,"&lt; 1,00",IF(N325&lt;Premissas!$B$9,"1,00 – 1,19",IF(N325&lt;Premissas!$B$10,"1,20 – 1,39",IF(N325&lt;Premissas!$B$11,"1,40 – 1,59",IF(N325&lt;Premissas!$B$12,"1,60 – 1,99","≥ 2,00"))))))</f>
        <v/>
      </c>
      <c r="P325" s="5">
        <f>IF(OR(M325="NÃO",N325&lt;Premissas!$B$8),Premissas!$B$13,IF(N325&lt;Premissas!$B$9,Premissas!$B$14,IF(N325&lt;Premissas!$B$10,Premissas!$B$15,IF(N325&lt;Premissas!$B$11,Premissas!$B$16,IF(N325&lt;Premissas!$B$12,Premissas!$B$17,Premissas!$B$18)))))</f>
        <v/>
      </c>
      <c r="Q325" s="5">
        <f>IFERROR(P325/Premissas!$B$4,0)</f>
        <v/>
      </c>
    </row>
    <row r="326">
      <c r="A326" s="2" t="n">
        <v>7</v>
      </c>
      <c r="B326" s="2" t="n">
        <v>409</v>
      </c>
      <c r="C326" s="2" t="inlineStr">
        <is>
          <t>ATIVIDADE OP. EMP.</t>
        </is>
      </c>
      <c r="D326" s="2" t="n">
        <v>606031</v>
      </c>
      <c r="E326" s="2" t="inlineStr">
        <is>
          <t>Antonio Jose Dias Filho</t>
        </is>
      </c>
      <c r="F326" s="2" t="n">
        <v>1970</v>
      </c>
      <c r="G326" s="2" t="n">
        <v>39.72</v>
      </c>
      <c r="H326" s="2" t="n">
        <v>50</v>
      </c>
      <c r="I326" s="2" t="n">
        <v>25</v>
      </c>
      <c r="J326" s="2" t="inlineStr">
        <is>
          <t>GPA</t>
        </is>
      </c>
      <c r="K326" s="2">
        <f>IF(I326&lt;&gt;"",I326,IFERROR(INDEX(Base!$I:$I,MATCH(1,(Base!$C:$C=C326)*(Base!$I:$I&lt;&gt;""),0)),0))</f>
        <v/>
      </c>
      <c r="L326" s="2">
        <f>IF(AND(I326="",K326&gt;0),"SIM","NÃO")</f>
        <v/>
      </c>
      <c r="M326" s="2">
        <f>IF(ISNUMBER(SEARCH("SEPARA",UPPER(C326))),"NÃO","SIM")</f>
        <v/>
      </c>
      <c r="N326" s="2">
        <f>IFERROR(H326/K326,0)</f>
        <v/>
      </c>
      <c r="O326" s="2">
        <f>IF(M326="NÃO","EXCLUÍDO",IF(N326&lt;Premissas!$B$8,"&lt; 1,00",IF(N326&lt;Premissas!$B$9,"1,00 – 1,19",IF(N326&lt;Premissas!$B$10,"1,20 – 1,39",IF(N326&lt;Premissas!$B$11,"1,40 – 1,59",IF(N326&lt;Premissas!$B$12,"1,60 – 1,99","≥ 2,00"))))))</f>
        <v/>
      </c>
      <c r="P326" s="5">
        <f>IF(OR(M326="NÃO",N326&lt;Premissas!$B$8),Premissas!$B$13,IF(N326&lt;Premissas!$B$9,Premissas!$B$14,IF(N326&lt;Premissas!$B$10,Premissas!$B$15,IF(N326&lt;Premissas!$B$11,Premissas!$B$16,IF(N326&lt;Premissas!$B$12,Premissas!$B$17,Premissas!$B$18)))))</f>
        <v/>
      </c>
      <c r="Q326" s="5">
        <f>IFERROR(P326/Premissas!$B$4,0)</f>
        <v/>
      </c>
    </row>
    <row r="327">
      <c r="A327" s="2" t="n">
        <v>7</v>
      </c>
      <c r="B327" s="2" t="n">
        <v>409</v>
      </c>
      <c r="C327" s="2" t="inlineStr">
        <is>
          <t>ATIVIDADE OP. EMP.</t>
        </is>
      </c>
      <c r="D327" s="2" t="n">
        <v>615970</v>
      </c>
      <c r="E327" s="2" t="inlineStr">
        <is>
          <t>Filipe Santos De Melo</t>
        </is>
      </c>
      <c r="F327" s="2" t="n">
        <v>2230</v>
      </c>
      <c r="G327" s="2" t="n">
        <v>32.46</v>
      </c>
      <c r="H327" s="2" t="n">
        <v>69</v>
      </c>
      <c r="I327" s="2" t="n">
        <v>25</v>
      </c>
      <c r="J327" s="2" t="inlineStr">
        <is>
          <t>GPA</t>
        </is>
      </c>
      <c r="K327" s="2">
        <f>IF(I327&lt;&gt;"",I327,IFERROR(INDEX(Base!$I:$I,MATCH(1,(Base!$C:$C=C327)*(Base!$I:$I&lt;&gt;""),0)),0))</f>
        <v/>
      </c>
      <c r="L327" s="2">
        <f>IF(AND(I327="",K327&gt;0),"SIM","NÃO")</f>
        <v/>
      </c>
      <c r="M327" s="2">
        <f>IF(ISNUMBER(SEARCH("SEPARA",UPPER(C327))),"NÃO","SIM")</f>
        <v/>
      </c>
      <c r="N327" s="2">
        <f>IFERROR(H327/K327,0)</f>
        <v/>
      </c>
      <c r="O327" s="2">
        <f>IF(M327="NÃO","EXCLUÍDO",IF(N327&lt;Premissas!$B$8,"&lt; 1,00",IF(N327&lt;Premissas!$B$9,"1,00 – 1,19",IF(N327&lt;Premissas!$B$10,"1,20 – 1,39",IF(N327&lt;Premissas!$B$11,"1,40 – 1,59",IF(N327&lt;Premissas!$B$12,"1,60 – 1,99","≥ 2,00"))))))</f>
        <v/>
      </c>
      <c r="P327" s="5">
        <f>IF(OR(M327="NÃO",N327&lt;Premissas!$B$8),Premissas!$B$13,IF(N327&lt;Premissas!$B$9,Premissas!$B$14,IF(N327&lt;Premissas!$B$10,Premissas!$B$15,IF(N327&lt;Premissas!$B$11,Premissas!$B$16,IF(N327&lt;Premissas!$B$12,Premissas!$B$17,Premissas!$B$18)))))</f>
        <v/>
      </c>
      <c r="Q327" s="5">
        <f>IFERROR(P327/Premissas!$B$4,0)</f>
        <v/>
      </c>
    </row>
    <row r="328">
      <c r="A328" s="2" t="n">
        <v>7</v>
      </c>
      <c r="B328" s="2" t="n">
        <v>409</v>
      </c>
      <c r="C328" s="2" t="inlineStr">
        <is>
          <t>CARREGAMENTO</t>
        </is>
      </c>
      <c r="D328" s="2" t="n">
        <v>619775</v>
      </c>
      <c r="E328" s="2" t="inlineStr">
        <is>
          <t>Mauricio Gomes Da Silva</t>
        </is>
      </c>
      <c r="F328" s="2" t="n">
        <v>93</v>
      </c>
      <c r="G328" s="2" t="n">
        <v>2.75</v>
      </c>
      <c r="H328" s="2" t="n">
        <v>34</v>
      </c>
      <c r="I328" s="2" t="n">
        <v>24</v>
      </c>
      <c r="J328" s="2" t="inlineStr">
        <is>
          <t>GPA</t>
        </is>
      </c>
      <c r="K328" s="2">
        <f>IF(I328&lt;&gt;"",I328,IFERROR(INDEX(Base!$I:$I,MATCH(1,(Base!$C:$C=C328)*(Base!$I:$I&lt;&gt;""),0)),0))</f>
        <v/>
      </c>
      <c r="L328" s="2">
        <f>IF(AND(I328="",K328&gt;0),"SIM","NÃO")</f>
        <v/>
      </c>
      <c r="M328" s="2">
        <f>IF(ISNUMBER(SEARCH("SEPARA",UPPER(C328))),"NÃO","SIM")</f>
        <v/>
      </c>
      <c r="N328" s="2">
        <f>IFERROR(H328/K328,0)</f>
        <v/>
      </c>
      <c r="O328" s="2">
        <f>IF(M328="NÃO","EXCLUÍDO",IF(N328&lt;Premissas!$B$8,"&lt; 1,00",IF(N328&lt;Premissas!$B$9,"1,00 – 1,19",IF(N328&lt;Premissas!$B$10,"1,20 – 1,39",IF(N328&lt;Premissas!$B$11,"1,40 – 1,59",IF(N328&lt;Premissas!$B$12,"1,60 – 1,99","≥ 2,00"))))))</f>
        <v/>
      </c>
      <c r="P328" s="5">
        <f>IF(OR(M328="NÃO",N328&lt;Premissas!$B$8),Premissas!$B$13,IF(N328&lt;Premissas!$B$9,Premissas!$B$14,IF(N328&lt;Premissas!$B$10,Premissas!$B$15,IF(N328&lt;Premissas!$B$11,Premissas!$B$16,IF(N328&lt;Premissas!$B$12,Premissas!$B$17,Premissas!$B$18)))))</f>
        <v/>
      </c>
      <c r="Q328" s="5">
        <f>IFERROR(P328/Premissas!$B$4,0)</f>
        <v/>
      </c>
    </row>
    <row r="329">
      <c r="A329" s="2" t="n">
        <v>7</v>
      </c>
      <c r="B329" s="2" t="n">
        <v>409</v>
      </c>
      <c r="C329" s="2" t="inlineStr">
        <is>
          <t>SEPARACAO</t>
        </is>
      </c>
      <c r="D329" s="2" t="n">
        <v>619775</v>
      </c>
      <c r="E329" s="2" t="inlineStr">
        <is>
          <t>Mauricio Gomes Da Silva</t>
        </is>
      </c>
      <c r="F329" s="2" t="n">
        <v>468</v>
      </c>
      <c r="G329" s="2" t="n">
        <v>4.21</v>
      </c>
      <c r="H329" s="2" t="n">
        <v>111</v>
      </c>
      <c r="I329" s="2" t="n">
        <v>105</v>
      </c>
      <c r="J329" s="2" t="inlineStr">
        <is>
          <t>GPA</t>
        </is>
      </c>
      <c r="K329" s="2">
        <f>IF(I329&lt;&gt;"",I329,IFERROR(INDEX(Base!$I:$I,MATCH(1,(Base!$C:$C=C329)*(Base!$I:$I&lt;&gt;""),0)),0))</f>
        <v/>
      </c>
      <c r="L329" s="2">
        <f>IF(AND(I329="",K329&gt;0),"SIM","NÃO")</f>
        <v/>
      </c>
      <c r="M329" s="2">
        <f>IF(ISNUMBER(SEARCH("SEPARA",UPPER(C329))),"NÃO","SIM")</f>
        <v/>
      </c>
      <c r="N329" s="2">
        <f>IFERROR(H329/K329,0)</f>
        <v/>
      </c>
      <c r="O329" s="2">
        <f>IF(M329="NÃO","EXCLUÍDO",IF(N329&lt;Premissas!$B$8,"&lt; 1,00",IF(N329&lt;Premissas!$B$9,"1,00 – 1,19",IF(N329&lt;Premissas!$B$10,"1,20 – 1,39",IF(N329&lt;Premissas!$B$11,"1,40 – 1,59",IF(N329&lt;Premissas!$B$12,"1,60 – 1,99","≥ 2,00"))))))</f>
        <v/>
      </c>
      <c r="P329" s="5">
        <f>IF(OR(M329="NÃO",N329&lt;Premissas!$B$8),Premissas!$B$13,IF(N329&lt;Premissas!$B$9,Premissas!$B$14,IF(N329&lt;Premissas!$B$10,Premissas!$B$15,IF(N329&lt;Premissas!$B$11,Premissas!$B$16,IF(N329&lt;Premissas!$B$12,Premissas!$B$17,Premissas!$B$18)))))</f>
        <v/>
      </c>
      <c r="Q329" s="5">
        <f>IFERROR(P329/Premissas!$B$4,0)</f>
        <v/>
      </c>
    </row>
    <row r="330">
      <c r="A330" s="2" t="n">
        <v>7</v>
      </c>
      <c r="B330" s="2" t="n">
        <v>409</v>
      </c>
      <c r="C330" s="2" t="inlineStr">
        <is>
          <t>CARREGAMENTO</t>
        </is>
      </c>
      <c r="D330" s="2" t="n">
        <v>661168</v>
      </c>
      <c r="E330" s="2" t="inlineStr">
        <is>
          <t>Jorge Alberto Correa Leite</t>
        </is>
      </c>
      <c r="F330" s="2" t="n">
        <v>98</v>
      </c>
      <c r="G330" s="2" t="n">
        <v>3.95</v>
      </c>
      <c r="H330" s="2" t="n">
        <v>25</v>
      </c>
      <c r="I330" s="2" t="n">
        <v>24</v>
      </c>
      <c r="J330" s="2" t="inlineStr">
        <is>
          <t>GPA</t>
        </is>
      </c>
      <c r="K330" s="2">
        <f>IF(I330&lt;&gt;"",I330,IFERROR(INDEX(Base!$I:$I,MATCH(1,(Base!$C:$C=C330)*(Base!$I:$I&lt;&gt;""),0)),0))</f>
        <v/>
      </c>
      <c r="L330" s="2">
        <f>IF(AND(I330="",K330&gt;0),"SIM","NÃO")</f>
        <v/>
      </c>
      <c r="M330" s="2">
        <f>IF(ISNUMBER(SEARCH("SEPARA",UPPER(C330))),"NÃO","SIM")</f>
        <v/>
      </c>
      <c r="N330" s="2">
        <f>IFERROR(H330/K330,0)</f>
        <v/>
      </c>
      <c r="O330" s="2">
        <f>IF(M330="NÃO","EXCLUÍDO",IF(N330&lt;Premissas!$B$8,"&lt; 1,00",IF(N330&lt;Premissas!$B$9,"1,00 – 1,19",IF(N330&lt;Premissas!$B$10,"1,20 – 1,39",IF(N330&lt;Premissas!$B$11,"1,40 – 1,59",IF(N330&lt;Premissas!$B$12,"1,60 – 1,99","≥ 2,00"))))))</f>
        <v/>
      </c>
      <c r="P330" s="5">
        <f>IF(OR(M330="NÃO",N330&lt;Premissas!$B$8),Premissas!$B$13,IF(N330&lt;Premissas!$B$9,Premissas!$B$14,IF(N330&lt;Premissas!$B$10,Premissas!$B$15,IF(N330&lt;Premissas!$B$11,Premissas!$B$16,IF(N330&lt;Premissas!$B$12,Premissas!$B$17,Premissas!$B$18)))))</f>
        <v/>
      </c>
      <c r="Q330" s="5">
        <f>IFERROR(P330/Premissas!$B$4,0)</f>
        <v/>
      </c>
    </row>
    <row r="331">
      <c r="A331" s="2" t="n">
        <v>7</v>
      </c>
      <c r="B331" s="2" t="n">
        <v>409</v>
      </c>
      <c r="C331" s="2" t="inlineStr">
        <is>
          <t>PUXADA RECEB</t>
        </is>
      </c>
      <c r="D331" s="2" t="n">
        <v>667423</v>
      </c>
      <c r="E331" s="2" t="inlineStr">
        <is>
          <t>Laercio Alves Muniz Ximenes</t>
        </is>
      </c>
      <c r="F331" s="2" t="n">
        <v>18</v>
      </c>
      <c r="G331" s="2" t="n">
        <v>0.22</v>
      </c>
      <c r="H331" s="2" t="n">
        <v>82</v>
      </c>
      <c r="I331" s="2" t="n">
        <v>22</v>
      </c>
      <c r="J331" s="2" t="inlineStr">
        <is>
          <t>GPA</t>
        </is>
      </c>
      <c r="K331" s="2">
        <f>IF(I331&lt;&gt;"",I331,IFERROR(INDEX(Base!$I:$I,MATCH(1,(Base!$C:$C=C331)*(Base!$I:$I&lt;&gt;""),0)),0))</f>
        <v/>
      </c>
      <c r="L331" s="2">
        <f>IF(AND(I331="",K331&gt;0),"SIM","NÃO")</f>
        <v/>
      </c>
      <c r="M331" s="2">
        <f>IF(ISNUMBER(SEARCH("SEPARA",UPPER(C331))),"NÃO","SIM")</f>
        <v/>
      </c>
      <c r="N331" s="2">
        <f>IFERROR(H331/K331,0)</f>
        <v/>
      </c>
      <c r="O331" s="2">
        <f>IF(M331="NÃO","EXCLUÍDO",IF(N331&lt;Premissas!$B$8,"&lt; 1,00",IF(N331&lt;Premissas!$B$9,"1,00 – 1,19",IF(N331&lt;Premissas!$B$10,"1,20 – 1,39",IF(N331&lt;Premissas!$B$11,"1,40 – 1,59",IF(N331&lt;Premissas!$B$12,"1,60 – 1,99","≥ 2,00"))))))</f>
        <v/>
      </c>
      <c r="P331" s="5">
        <f>IF(OR(M331="NÃO",N331&lt;Premissas!$B$8),Premissas!$B$13,IF(N331&lt;Premissas!$B$9,Premissas!$B$14,IF(N331&lt;Premissas!$B$10,Premissas!$B$15,IF(N331&lt;Premissas!$B$11,Premissas!$B$16,IF(N331&lt;Premissas!$B$12,Premissas!$B$17,Premissas!$B$18)))))</f>
        <v/>
      </c>
      <c r="Q331" s="5">
        <f>IFERROR(P331/Premissas!$B$4,0)</f>
        <v/>
      </c>
    </row>
    <row r="332">
      <c r="A332" s="2" t="n">
        <v>7</v>
      </c>
      <c r="B332" s="2" t="n">
        <v>409</v>
      </c>
      <c r="C332" s="2" t="inlineStr">
        <is>
          <t>RECEBIMENTO</t>
        </is>
      </c>
      <c r="D332" s="2" t="n">
        <v>667423</v>
      </c>
      <c r="E332" s="2" t="inlineStr">
        <is>
          <t>Laercio Alves Muniz Ximenes</t>
        </is>
      </c>
      <c r="F332" s="2" t="n">
        <v>1618</v>
      </c>
      <c r="G332" s="2" t="n">
        <v>25.88</v>
      </c>
      <c r="H332" s="2" t="n">
        <v>63</v>
      </c>
      <c r="I332" s="2" t="n">
        <v>25</v>
      </c>
      <c r="J332" s="2" t="inlineStr">
        <is>
          <t>GPA</t>
        </is>
      </c>
      <c r="K332" s="2">
        <f>IF(I332&lt;&gt;"",I332,IFERROR(INDEX(Base!$I:$I,MATCH(1,(Base!$C:$C=C332)*(Base!$I:$I&lt;&gt;""),0)),0))</f>
        <v/>
      </c>
      <c r="L332" s="2">
        <f>IF(AND(I332="",K332&gt;0),"SIM","NÃO")</f>
        <v/>
      </c>
      <c r="M332" s="2">
        <f>IF(ISNUMBER(SEARCH("SEPARA",UPPER(C332))),"NÃO","SIM")</f>
        <v/>
      </c>
      <c r="N332" s="2">
        <f>IFERROR(H332/K332,0)</f>
        <v/>
      </c>
      <c r="O332" s="2">
        <f>IF(M332="NÃO","EXCLUÍDO",IF(N332&lt;Premissas!$B$8,"&lt; 1,00",IF(N332&lt;Premissas!$B$9,"1,00 – 1,19",IF(N332&lt;Premissas!$B$10,"1,20 – 1,39",IF(N332&lt;Premissas!$B$11,"1,40 – 1,59",IF(N332&lt;Premissas!$B$12,"1,60 – 1,99","≥ 2,00"))))))</f>
        <v/>
      </c>
      <c r="P332" s="5">
        <f>IF(OR(M332="NÃO",N332&lt;Premissas!$B$8),Premissas!$B$13,IF(N332&lt;Premissas!$B$9,Premissas!$B$14,IF(N332&lt;Premissas!$B$10,Premissas!$B$15,IF(N332&lt;Premissas!$B$11,Premissas!$B$16,IF(N332&lt;Premissas!$B$12,Premissas!$B$17,Premissas!$B$18)))))</f>
        <v/>
      </c>
      <c r="Q332" s="5">
        <f>IFERROR(P332/Premissas!$B$4,0)</f>
        <v/>
      </c>
    </row>
    <row r="333">
      <c r="A333" s="2" t="n">
        <v>7</v>
      </c>
      <c r="B333" s="2" t="n">
        <v>409</v>
      </c>
      <c r="C333" s="2" t="inlineStr">
        <is>
          <t>PUXADA RECEB</t>
        </is>
      </c>
      <c r="D333" s="2" t="n">
        <v>671247</v>
      </c>
      <c r="E333" s="2" t="inlineStr">
        <is>
          <t>Marlon Valerio Da Silva Carvalho</t>
        </is>
      </c>
      <c r="F333" s="2" t="n">
        <v>14</v>
      </c>
      <c r="G333" s="2" t="n">
        <v>0.74</v>
      </c>
      <c r="H333" s="2" t="n">
        <v>19</v>
      </c>
      <c r="I333" s="2" t="n">
        <v>22</v>
      </c>
      <c r="J333" s="2" t="inlineStr">
        <is>
          <t>GPA</t>
        </is>
      </c>
      <c r="K333" s="2">
        <f>IF(I333&lt;&gt;"",I333,IFERROR(INDEX(Base!$I:$I,MATCH(1,(Base!$C:$C=C333)*(Base!$I:$I&lt;&gt;""),0)),0))</f>
        <v/>
      </c>
      <c r="L333" s="2">
        <f>IF(AND(I333="",K333&gt;0),"SIM","NÃO")</f>
        <v/>
      </c>
      <c r="M333" s="2">
        <f>IF(ISNUMBER(SEARCH("SEPARA",UPPER(C333))),"NÃO","SIM")</f>
        <v/>
      </c>
      <c r="N333" s="2">
        <f>IFERROR(H333/K333,0)</f>
        <v/>
      </c>
      <c r="O333" s="2">
        <f>IF(M333="NÃO","EXCLUÍDO",IF(N333&lt;Premissas!$B$8,"&lt; 1,00",IF(N333&lt;Premissas!$B$9,"1,00 – 1,19",IF(N333&lt;Premissas!$B$10,"1,20 – 1,39",IF(N333&lt;Premissas!$B$11,"1,40 – 1,59",IF(N333&lt;Premissas!$B$12,"1,60 – 1,99","≥ 2,00"))))))</f>
        <v/>
      </c>
      <c r="P333" s="5">
        <f>IF(OR(M333="NÃO",N333&lt;Premissas!$B$8),Premissas!$B$13,IF(N333&lt;Premissas!$B$9,Premissas!$B$14,IF(N333&lt;Premissas!$B$10,Premissas!$B$15,IF(N333&lt;Premissas!$B$11,Premissas!$B$16,IF(N333&lt;Premissas!$B$12,Premissas!$B$17,Premissas!$B$18)))))</f>
        <v/>
      </c>
      <c r="Q333" s="5">
        <f>IFERROR(P333/Premissas!$B$4,0)</f>
        <v/>
      </c>
    </row>
    <row r="334">
      <c r="A334" s="2" t="n">
        <v>7</v>
      </c>
      <c r="B334" s="2" t="n">
        <v>409</v>
      </c>
      <c r="C334" s="2" t="inlineStr">
        <is>
          <t>RECEBIMENTO</t>
        </is>
      </c>
      <c r="D334" s="2" t="n">
        <v>671247</v>
      </c>
      <c r="E334" s="2" t="inlineStr">
        <is>
          <t>Marlon Valerio Da Silva Carvalho</t>
        </is>
      </c>
      <c r="F334" s="2" t="n">
        <v>3</v>
      </c>
      <c r="G334" s="2" t="n">
        <v>1.64</v>
      </c>
      <c r="H334" s="2" t="n">
        <v>2</v>
      </c>
      <c r="I334" s="2" t="n">
        <v>25</v>
      </c>
      <c r="J334" s="2" t="inlineStr">
        <is>
          <t>GPA</t>
        </is>
      </c>
      <c r="K334" s="2">
        <f>IF(I334&lt;&gt;"",I334,IFERROR(INDEX(Base!$I:$I,MATCH(1,(Base!$C:$C=C334)*(Base!$I:$I&lt;&gt;""),0)),0))</f>
        <v/>
      </c>
      <c r="L334" s="2">
        <f>IF(AND(I334="",K334&gt;0),"SIM","NÃO")</f>
        <v/>
      </c>
      <c r="M334" s="2">
        <f>IF(ISNUMBER(SEARCH("SEPARA",UPPER(C334))),"NÃO","SIM")</f>
        <v/>
      </c>
      <c r="N334" s="2">
        <f>IFERROR(H334/K334,0)</f>
        <v/>
      </c>
      <c r="O334" s="2">
        <f>IF(M334="NÃO","EXCLUÍDO",IF(N334&lt;Premissas!$B$8,"&lt; 1,00",IF(N334&lt;Premissas!$B$9,"1,00 – 1,19",IF(N334&lt;Premissas!$B$10,"1,20 – 1,39",IF(N334&lt;Premissas!$B$11,"1,40 – 1,59",IF(N334&lt;Premissas!$B$12,"1,60 – 1,99","≥ 2,00"))))))</f>
        <v/>
      </c>
      <c r="P334" s="5">
        <f>IF(OR(M334="NÃO",N334&lt;Premissas!$B$8),Premissas!$B$13,IF(N334&lt;Premissas!$B$9,Premissas!$B$14,IF(N334&lt;Premissas!$B$10,Premissas!$B$15,IF(N334&lt;Premissas!$B$11,Premissas!$B$16,IF(N334&lt;Premissas!$B$12,Premissas!$B$17,Premissas!$B$18)))))</f>
        <v/>
      </c>
      <c r="Q334" s="5">
        <f>IFERROR(P334/Premissas!$B$4,0)</f>
        <v/>
      </c>
    </row>
    <row r="335">
      <c r="A335" s="2" t="n">
        <v>7</v>
      </c>
      <c r="B335" s="2" t="n">
        <v>409</v>
      </c>
      <c r="C335" s="2" t="inlineStr">
        <is>
          <t>SEPARACAO</t>
        </is>
      </c>
      <c r="D335" s="2" t="n">
        <v>689587</v>
      </c>
      <c r="E335" s="2" t="inlineStr">
        <is>
          <t>Marcos Cezar Roma</t>
        </is>
      </c>
      <c r="F335" s="2" t="n">
        <v>8676</v>
      </c>
      <c r="G335" s="2" t="n">
        <v>100.73</v>
      </c>
      <c r="H335" s="2" t="n">
        <v>86</v>
      </c>
      <c r="I335" s="2" t="n">
        <v>105</v>
      </c>
      <c r="J335" s="2" t="inlineStr">
        <is>
          <t>GPA</t>
        </is>
      </c>
      <c r="K335" s="2">
        <f>IF(I335&lt;&gt;"",I335,IFERROR(INDEX(Base!$I:$I,MATCH(1,(Base!$C:$C=C335)*(Base!$I:$I&lt;&gt;""),0)),0))</f>
        <v/>
      </c>
      <c r="L335" s="2">
        <f>IF(AND(I335="",K335&gt;0),"SIM","NÃO")</f>
        <v/>
      </c>
      <c r="M335" s="2">
        <f>IF(ISNUMBER(SEARCH("SEPARA",UPPER(C335))),"NÃO","SIM")</f>
        <v/>
      </c>
      <c r="N335" s="2">
        <f>IFERROR(H335/K335,0)</f>
        <v/>
      </c>
      <c r="O335" s="2">
        <f>IF(M335="NÃO","EXCLUÍDO",IF(N335&lt;Premissas!$B$8,"&lt; 1,00",IF(N335&lt;Premissas!$B$9,"1,00 – 1,19",IF(N335&lt;Premissas!$B$10,"1,20 – 1,39",IF(N335&lt;Premissas!$B$11,"1,40 – 1,59",IF(N335&lt;Premissas!$B$12,"1,60 – 1,99","≥ 2,00"))))))</f>
        <v/>
      </c>
      <c r="P335" s="5">
        <f>IF(OR(M335="NÃO",N335&lt;Premissas!$B$8),Premissas!$B$13,IF(N335&lt;Premissas!$B$9,Premissas!$B$14,IF(N335&lt;Premissas!$B$10,Premissas!$B$15,IF(N335&lt;Premissas!$B$11,Premissas!$B$16,IF(N335&lt;Premissas!$B$12,Premissas!$B$17,Premissas!$B$18)))))</f>
        <v/>
      </c>
      <c r="Q335" s="5">
        <f>IFERROR(P335/Premissas!$B$4,0)</f>
        <v/>
      </c>
    </row>
    <row r="336">
      <c r="A336" s="2" t="n">
        <v>7</v>
      </c>
      <c r="B336" s="2" t="n">
        <v>409</v>
      </c>
      <c r="C336" s="2" t="inlineStr">
        <is>
          <t>CARREGAMENTO</t>
        </is>
      </c>
      <c r="D336" s="2" t="n">
        <v>689924</v>
      </c>
      <c r="E336" s="2" t="inlineStr">
        <is>
          <t>Rafael Amaro De Freitas</t>
        </is>
      </c>
      <c r="F336" s="2" t="n">
        <v>507</v>
      </c>
      <c r="G336" s="2" t="n">
        <v>6.05</v>
      </c>
      <c r="H336" s="2" t="n">
        <v>84</v>
      </c>
      <c r="I336" s="2" t="n">
        <v>24</v>
      </c>
      <c r="J336" s="2" t="inlineStr">
        <is>
          <t>GPA</t>
        </is>
      </c>
      <c r="K336" s="2">
        <f>IF(I336&lt;&gt;"",I336,IFERROR(INDEX(Base!$I:$I,MATCH(1,(Base!$C:$C=C336)*(Base!$I:$I&lt;&gt;""),0)),0))</f>
        <v/>
      </c>
      <c r="L336" s="2">
        <f>IF(AND(I336="",K336&gt;0),"SIM","NÃO")</f>
        <v/>
      </c>
      <c r="M336" s="2">
        <f>IF(ISNUMBER(SEARCH("SEPARA",UPPER(C336))),"NÃO","SIM")</f>
        <v/>
      </c>
      <c r="N336" s="2">
        <f>IFERROR(H336/K336,0)</f>
        <v/>
      </c>
      <c r="O336" s="2">
        <f>IF(M336="NÃO","EXCLUÍDO",IF(N336&lt;Premissas!$B$8,"&lt; 1,00",IF(N336&lt;Premissas!$B$9,"1,00 – 1,19",IF(N336&lt;Premissas!$B$10,"1,20 – 1,39",IF(N336&lt;Premissas!$B$11,"1,40 – 1,59",IF(N336&lt;Premissas!$B$12,"1,60 – 1,99","≥ 2,00"))))))</f>
        <v/>
      </c>
      <c r="P336" s="5">
        <f>IF(OR(M336="NÃO",N336&lt;Premissas!$B$8),Premissas!$B$13,IF(N336&lt;Premissas!$B$9,Premissas!$B$14,IF(N336&lt;Premissas!$B$10,Premissas!$B$15,IF(N336&lt;Premissas!$B$11,Premissas!$B$16,IF(N336&lt;Premissas!$B$12,Premissas!$B$17,Premissas!$B$18)))))</f>
        <v/>
      </c>
      <c r="Q336" s="5">
        <f>IFERROR(P336/Premissas!$B$4,0)</f>
        <v/>
      </c>
    </row>
    <row r="337">
      <c r="A337" s="2" t="n">
        <v>7</v>
      </c>
      <c r="B337" s="2" t="n">
        <v>409</v>
      </c>
      <c r="C337" s="2" t="inlineStr">
        <is>
          <t>CARREGAMENTO</t>
        </is>
      </c>
      <c r="D337" s="2" t="n">
        <v>692659</v>
      </c>
      <c r="E337" s="2" t="inlineStr">
        <is>
          <t>Wallace Soares Dos Santos</t>
        </is>
      </c>
      <c r="F337" s="2" t="n">
        <v>758</v>
      </c>
      <c r="G337" s="2" t="n">
        <v>7.22</v>
      </c>
      <c r="H337" s="2" t="n">
        <v>105</v>
      </c>
      <c r="I337" s="2" t="n">
        <v>24</v>
      </c>
      <c r="J337" s="2" t="inlineStr">
        <is>
          <t>GPA</t>
        </is>
      </c>
      <c r="K337" s="2">
        <f>IF(I337&lt;&gt;"",I337,IFERROR(INDEX(Base!$I:$I,MATCH(1,(Base!$C:$C=C337)*(Base!$I:$I&lt;&gt;""),0)),0))</f>
        <v/>
      </c>
      <c r="L337" s="2">
        <f>IF(AND(I337="",K337&gt;0),"SIM","NÃO")</f>
        <v/>
      </c>
      <c r="M337" s="2">
        <f>IF(ISNUMBER(SEARCH("SEPARA",UPPER(C337))),"NÃO","SIM")</f>
        <v/>
      </c>
      <c r="N337" s="2">
        <f>IFERROR(H337/K337,0)</f>
        <v/>
      </c>
      <c r="O337" s="2">
        <f>IF(M337="NÃO","EXCLUÍDO",IF(N337&lt;Premissas!$B$8,"&lt; 1,00",IF(N337&lt;Premissas!$B$9,"1,00 – 1,19",IF(N337&lt;Premissas!$B$10,"1,20 – 1,39",IF(N337&lt;Premissas!$B$11,"1,40 – 1,59",IF(N337&lt;Premissas!$B$12,"1,60 – 1,99","≥ 2,00"))))))</f>
        <v/>
      </c>
      <c r="P337" s="5">
        <f>IF(OR(M337="NÃO",N337&lt;Premissas!$B$8),Premissas!$B$13,IF(N337&lt;Premissas!$B$9,Premissas!$B$14,IF(N337&lt;Premissas!$B$10,Premissas!$B$15,IF(N337&lt;Premissas!$B$11,Premissas!$B$16,IF(N337&lt;Premissas!$B$12,Premissas!$B$17,Premissas!$B$18)))))</f>
        <v/>
      </c>
      <c r="Q337" s="5">
        <f>IFERROR(P337/Premissas!$B$4,0)</f>
        <v/>
      </c>
    </row>
    <row r="338">
      <c r="A338" s="2" t="n">
        <v>7</v>
      </c>
      <c r="B338" s="2" t="n">
        <v>409</v>
      </c>
      <c r="C338" s="2" t="inlineStr">
        <is>
          <t>SEPARACAO</t>
        </is>
      </c>
      <c r="D338" s="2" t="n">
        <v>692659</v>
      </c>
      <c r="E338" s="2" t="inlineStr">
        <is>
          <t>Wallace Soares Dos Santos</t>
        </is>
      </c>
      <c r="F338" s="2" t="n">
        <v>39</v>
      </c>
      <c r="G338" s="2" t="n">
        <v>0.41</v>
      </c>
      <c r="H338" s="2" t="n">
        <v>95</v>
      </c>
      <c r="I338" s="2" t="n">
        <v>105</v>
      </c>
      <c r="J338" s="2" t="inlineStr">
        <is>
          <t>GPA</t>
        </is>
      </c>
      <c r="K338" s="2">
        <f>IF(I338&lt;&gt;"",I338,IFERROR(INDEX(Base!$I:$I,MATCH(1,(Base!$C:$C=C338)*(Base!$I:$I&lt;&gt;""),0)),0))</f>
        <v/>
      </c>
      <c r="L338" s="2">
        <f>IF(AND(I338="",K338&gt;0),"SIM","NÃO")</f>
        <v/>
      </c>
      <c r="M338" s="2">
        <f>IF(ISNUMBER(SEARCH("SEPARA",UPPER(C338))),"NÃO","SIM")</f>
        <v/>
      </c>
      <c r="N338" s="2">
        <f>IFERROR(H338/K338,0)</f>
        <v/>
      </c>
      <c r="O338" s="2">
        <f>IF(M338="NÃO","EXCLUÍDO",IF(N338&lt;Premissas!$B$8,"&lt; 1,00",IF(N338&lt;Premissas!$B$9,"1,00 – 1,19",IF(N338&lt;Premissas!$B$10,"1,20 – 1,39",IF(N338&lt;Premissas!$B$11,"1,40 – 1,59",IF(N338&lt;Premissas!$B$12,"1,60 – 1,99","≥ 2,00"))))))</f>
        <v/>
      </c>
      <c r="P338" s="5">
        <f>IF(OR(M338="NÃO",N338&lt;Premissas!$B$8),Premissas!$B$13,IF(N338&lt;Premissas!$B$9,Premissas!$B$14,IF(N338&lt;Premissas!$B$10,Premissas!$B$15,IF(N338&lt;Premissas!$B$11,Premissas!$B$16,IF(N338&lt;Premissas!$B$12,Premissas!$B$17,Premissas!$B$18)))))</f>
        <v/>
      </c>
      <c r="Q338" s="5">
        <f>IFERROR(P338/Premissas!$B$4,0)</f>
        <v/>
      </c>
    </row>
    <row r="339">
      <c r="A339" s="2" t="n">
        <v>7</v>
      </c>
      <c r="B339" s="2" t="n">
        <v>409</v>
      </c>
      <c r="C339" s="2" t="inlineStr">
        <is>
          <t>PUXADA RECEB</t>
        </is>
      </c>
      <c r="D339" s="2" t="n">
        <v>694443</v>
      </c>
      <c r="E339" s="2" t="inlineStr">
        <is>
          <t>Luiz Alberto Da Silva</t>
        </is>
      </c>
      <c r="F339" s="2" t="n">
        <v>186</v>
      </c>
      <c r="G339" s="2" t="n">
        <v>7.11</v>
      </c>
      <c r="H339" s="2" t="n">
        <v>26</v>
      </c>
      <c r="I339" s="2" t="n">
        <v>22</v>
      </c>
      <c r="J339" s="2" t="inlineStr">
        <is>
          <t>GPA</t>
        </is>
      </c>
      <c r="K339" s="2">
        <f>IF(I339&lt;&gt;"",I339,IFERROR(INDEX(Base!$I:$I,MATCH(1,(Base!$C:$C=C339)*(Base!$I:$I&lt;&gt;""),0)),0))</f>
        <v/>
      </c>
      <c r="L339" s="2">
        <f>IF(AND(I339="",K339&gt;0),"SIM","NÃO")</f>
        <v/>
      </c>
      <c r="M339" s="2">
        <f>IF(ISNUMBER(SEARCH("SEPARA",UPPER(C339))),"NÃO","SIM")</f>
        <v/>
      </c>
      <c r="N339" s="2">
        <f>IFERROR(H339/K339,0)</f>
        <v/>
      </c>
      <c r="O339" s="2">
        <f>IF(M339="NÃO","EXCLUÍDO",IF(N339&lt;Premissas!$B$8,"&lt; 1,00",IF(N339&lt;Premissas!$B$9,"1,00 – 1,19",IF(N339&lt;Premissas!$B$10,"1,20 – 1,39",IF(N339&lt;Premissas!$B$11,"1,40 – 1,59",IF(N339&lt;Premissas!$B$12,"1,60 – 1,99","≥ 2,00"))))))</f>
        <v/>
      </c>
      <c r="P339" s="5">
        <f>IF(OR(M339="NÃO",N339&lt;Premissas!$B$8),Premissas!$B$13,IF(N339&lt;Premissas!$B$9,Premissas!$B$14,IF(N339&lt;Premissas!$B$10,Premissas!$B$15,IF(N339&lt;Premissas!$B$11,Premissas!$B$16,IF(N339&lt;Premissas!$B$12,Premissas!$B$17,Premissas!$B$18)))))</f>
        <v/>
      </c>
      <c r="Q339" s="5">
        <f>IFERROR(P339/Premissas!$B$4,0)</f>
        <v/>
      </c>
    </row>
    <row r="340">
      <c r="A340" s="2" t="n">
        <v>7</v>
      </c>
      <c r="B340" s="2" t="n">
        <v>409</v>
      </c>
      <c r="C340" s="2" t="inlineStr">
        <is>
          <t>RECEBIMENTO</t>
        </is>
      </c>
      <c r="D340" s="2" t="n">
        <v>694443</v>
      </c>
      <c r="E340" s="2" t="inlineStr">
        <is>
          <t>Luiz Alberto Da Silva</t>
        </is>
      </c>
      <c r="F340" s="2" t="n">
        <v>58</v>
      </c>
      <c r="G340" s="2" t="n">
        <v>0.44</v>
      </c>
      <c r="H340" s="2" t="n">
        <v>132</v>
      </c>
      <c r="I340" s="2" t="n">
        <v>25</v>
      </c>
      <c r="J340" s="2" t="inlineStr">
        <is>
          <t>GPA</t>
        </is>
      </c>
      <c r="K340" s="2">
        <f>IF(I340&lt;&gt;"",I340,IFERROR(INDEX(Base!$I:$I,MATCH(1,(Base!$C:$C=C340)*(Base!$I:$I&lt;&gt;""),0)),0))</f>
        <v/>
      </c>
      <c r="L340" s="2">
        <f>IF(AND(I340="",K340&gt;0),"SIM","NÃO")</f>
        <v/>
      </c>
      <c r="M340" s="2">
        <f>IF(ISNUMBER(SEARCH("SEPARA",UPPER(C340))),"NÃO","SIM")</f>
        <v/>
      </c>
      <c r="N340" s="2">
        <f>IFERROR(H340/K340,0)</f>
        <v/>
      </c>
      <c r="O340" s="2">
        <f>IF(M340="NÃO","EXCLUÍDO",IF(N340&lt;Premissas!$B$8,"&lt; 1,00",IF(N340&lt;Premissas!$B$9,"1,00 – 1,19",IF(N340&lt;Premissas!$B$10,"1,20 – 1,39",IF(N340&lt;Premissas!$B$11,"1,40 – 1,59",IF(N340&lt;Premissas!$B$12,"1,60 – 1,99","≥ 2,00"))))))</f>
        <v/>
      </c>
      <c r="P340" s="5">
        <f>IF(OR(M340="NÃO",N340&lt;Premissas!$B$8),Premissas!$B$13,IF(N340&lt;Premissas!$B$9,Premissas!$B$14,IF(N340&lt;Premissas!$B$10,Premissas!$B$15,IF(N340&lt;Premissas!$B$11,Premissas!$B$16,IF(N340&lt;Premissas!$B$12,Premissas!$B$17,Premissas!$B$18)))))</f>
        <v/>
      </c>
      <c r="Q340" s="5">
        <f>IFERROR(P340/Premissas!$B$4,0)</f>
        <v/>
      </c>
    </row>
    <row r="341">
      <c r="A341" s="2" t="n">
        <v>7</v>
      </c>
      <c r="B341" s="2" t="n">
        <v>409</v>
      </c>
      <c r="C341" s="2" t="inlineStr">
        <is>
          <t>SEPARACAO</t>
        </is>
      </c>
      <c r="D341" s="2" t="n">
        <v>694443</v>
      </c>
      <c r="E341" s="2" t="inlineStr">
        <is>
          <t>Luiz Alberto Da Silva</t>
        </is>
      </c>
      <c r="F341" s="2" t="n">
        <v>734</v>
      </c>
      <c r="G341" s="2" t="n">
        <v>12.55</v>
      </c>
      <c r="H341" s="2" t="n">
        <v>58</v>
      </c>
      <c r="I341" s="2" t="n">
        <v>105</v>
      </c>
      <c r="J341" s="2" t="inlineStr">
        <is>
          <t>GPA</t>
        </is>
      </c>
      <c r="K341" s="2">
        <f>IF(I341&lt;&gt;"",I341,IFERROR(INDEX(Base!$I:$I,MATCH(1,(Base!$C:$C=C341)*(Base!$I:$I&lt;&gt;""),0)),0))</f>
        <v/>
      </c>
      <c r="L341" s="2">
        <f>IF(AND(I341="",K341&gt;0),"SIM","NÃO")</f>
        <v/>
      </c>
      <c r="M341" s="2">
        <f>IF(ISNUMBER(SEARCH("SEPARA",UPPER(C341))),"NÃO","SIM")</f>
        <v/>
      </c>
      <c r="N341" s="2">
        <f>IFERROR(H341/K341,0)</f>
        <v/>
      </c>
      <c r="O341" s="2">
        <f>IF(M341="NÃO","EXCLUÍDO",IF(N341&lt;Premissas!$B$8,"&lt; 1,00",IF(N341&lt;Premissas!$B$9,"1,00 – 1,19",IF(N341&lt;Premissas!$B$10,"1,20 – 1,39",IF(N341&lt;Premissas!$B$11,"1,40 – 1,59",IF(N341&lt;Premissas!$B$12,"1,60 – 1,99","≥ 2,00"))))))</f>
        <v/>
      </c>
      <c r="P341" s="5">
        <f>IF(OR(M341="NÃO",N341&lt;Premissas!$B$8),Premissas!$B$13,IF(N341&lt;Premissas!$B$9,Premissas!$B$14,IF(N341&lt;Premissas!$B$10,Premissas!$B$15,IF(N341&lt;Premissas!$B$11,Premissas!$B$16,IF(N341&lt;Premissas!$B$12,Premissas!$B$17,Premissas!$B$18)))))</f>
        <v/>
      </c>
      <c r="Q341" s="5">
        <f>IFERROR(P341/Premissas!$B$4,0)</f>
        <v/>
      </c>
    </row>
    <row r="342">
      <c r="A342" s="2" t="n">
        <v>7</v>
      </c>
      <c r="B342" s="2" t="n">
        <v>1942</v>
      </c>
      <c r="C342" s="2" t="inlineStr">
        <is>
          <t>RECEBIMENTO</t>
        </is>
      </c>
      <c r="D342" s="2" t="n">
        <v>144295</v>
      </c>
      <c r="E342" s="2" t="inlineStr">
        <is>
          <t>WAGNNO DE SOUSA VELOSO</t>
        </is>
      </c>
      <c r="F342" s="2" t="n">
        <v>3895</v>
      </c>
      <c r="G342" s="2" t="n">
        <v>152.47</v>
      </c>
      <c r="H342" s="2" t="n">
        <v>26</v>
      </c>
      <c r="I342" s="2" t="n">
        <v>17</v>
      </c>
      <c r="J342" s="2" t="inlineStr">
        <is>
          <t>GPA</t>
        </is>
      </c>
      <c r="K342" s="2">
        <f>IF(I342&lt;&gt;"",I342,IFERROR(INDEX(Base!$I:$I,MATCH(1,(Base!$C:$C=C342)*(Base!$I:$I&lt;&gt;""),0)),0))</f>
        <v/>
      </c>
      <c r="L342" s="2">
        <f>IF(AND(I342="",K342&gt;0),"SIM","NÃO")</f>
        <v/>
      </c>
      <c r="M342" s="2">
        <f>IF(ISNUMBER(SEARCH("SEPARA",UPPER(C342))),"NÃO","SIM")</f>
        <v/>
      </c>
      <c r="N342" s="2">
        <f>IFERROR(H342/K342,0)</f>
        <v/>
      </c>
      <c r="O342" s="2">
        <f>IF(M342="NÃO","EXCLUÍDO",IF(N342&lt;Premissas!$B$8,"&lt; 1,00",IF(N342&lt;Premissas!$B$9,"1,00 – 1,19",IF(N342&lt;Premissas!$B$10,"1,20 – 1,39",IF(N342&lt;Premissas!$B$11,"1,40 – 1,59",IF(N342&lt;Premissas!$B$12,"1,60 – 1,99","≥ 2,00"))))))</f>
        <v/>
      </c>
      <c r="P342" s="5">
        <f>IF(OR(M342="NÃO",N342&lt;Premissas!$B$8),Premissas!$B$13,IF(N342&lt;Premissas!$B$9,Premissas!$B$14,IF(N342&lt;Premissas!$B$10,Premissas!$B$15,IF(N342&lt;Premissas!$B$11,Premissas!$B$16,IF(N342&lt;Premissas!$B$12,Premissas!$B$17,Premissas!$B$18)))))</f>
        <v/>
      </c>
      <c r="Q342" s="5">
        <f>IFERROR(P342/Premissas!$B$4,0)</f>
        <v/>
      </c>
    </row>
    <row r="343">
      <c r="A343" s="2" t="n">
        <v>7</v>
      </c>
      <c r="B343" s="2" t="n">
        <v>1942</v>
      </c>
      <c r="C343" s="2" t="inlineStr">
        <is>
          <t>ATIVIDADE OP. EMP.</t>
        </is>
      </c>
      <c r="D343" s="2" t="n">
        <v>288530</v>
      </c>
      <c r="E343" s="2" t="inlineStr">
        <is>
          <t>SERGIO APARECIDO RIBEIRO</t>
        </is>
      </c>
      <c r="F343" s="2" t="n">
        <v>139</v>
      </c>
      <c r="G343" s="2" t="n">
        <v>8.65</v>
      </c>
      <c r="H343" s="2" t="n">
        <v>16</v>
      </c>
      <c r="I343" s="2" t="n">
        <v>20</v>
      </c>
      <c r="J343" s="2" t="inlineStr">
        <is>
          <t>GPA</t>
        </is>
      </c>
      <c r="K343" s="2">
        <f>IF(I343&lt;&gt;"",I343,IFERROR(INDEX(Base!$I:$I,MATCH(1,(Base!$C:$C=C343)*(Base!$I:$I&lt;&gt;""),0)),0))</f>
        <v/>
      </c>
      <c r="L343" s="2">
        <f>IF(AND(I343="",K343&gt;0),"SIM","NÃO")</f>
        <v/>
      </c>
      <c r="M343" s="2">
        <f>IF(ISNUMBER(SEARCH("SEPARA",UPPER(C343))),"NÃO","SIM")</f>
        <v/>
      </c>
      <c r="N343" s="2">
        <f>IFERROR(H343/K343,0)</f>
        <v/>
      </c>
      <c r="O343" s="2">
        <f>IF(M343="NÃO","EXCLUÍDO",IF(N343&lt;Premissas!$B$8,"&lt; 1,00",IF(N343&lt;Premissas!$B$9,"1,00 – 1,19",IF(N343&lt;Premissas!$B$10,"1,20 – 1,39",IF(N343&lt;Premissas!$B$11,"1,40 – 1,59",IF(N343&lt;Premissas!$B$12,"1,60 – 1,99","≥ 2,00"))))))</f>
        <v/>
      </c>
      <c r="P343" s="5">
        <f>IF(OR(M343="NÃO",N343&lt;Premissas!$B$8),Premissas!$B$13,IF(N343&lt;Premissas!$B$9,Premissas!$B$14,IF(N343&lt;Premissas!$B$10,Premissas!$B$15,IF(N343&lt;Premissas!$B$11,Premissas!$B$16,IF(N343&lt;Premissas!$B$12,Premissas!$B$17,Premissas!$B$18)))))</f>
        <v/>
      </c>
      <c r="Q343" s="5">
        <f>IFERROR(P343/Premissas!$B$4,0)</f>
        <v/>
      </c>
    </row>
    <row r="344">
      <c r="A344" s="2" t="n">
        <v>7</v>
      </c>
      <c r="B344" s="2" t="n">
        <v>1942</v>
      </c>
      <c r="C344" s="2" t="inlineStr">
        <is>
          <t>PUXADA RECEB</t>
        </is>
      </c>
      <c r="D344" s="2" t="n">
        <v>3060969</v>
      </c>
      <c r="E344" s="2" t="inlineStr">
        <is>
          <t>Vinicius Campos da Silva</t>
        </is>
      </c>
      <c r="F344" s="2" t="n">
        <v>2</v>
      </c>
      <c r="G344" s="2" t="n">
        <v>0</v>
      </c>
      <c r="H344" s="2" t="n">
        <v>0</v>
      </c>
      <c r="I344" s="2" t="n">
        <v>16</v>
      </c>
      <c r="J344" s="2" t="inlineStr">
        <is>
          <t>GPA</t>
        </is>
      </c>
      <c r="K344" s="2">
        <f>IF(I344&lt;&gt;"",I344,IFERROR(INDEX(Base!$I:$I,MATCH(1,(Base!$C:$C=C344)*(Base!$I:$I&lt;&gt;""),0)),0))</f>
        <v/>
      </c>
      <c r="L344" s="2">
        <f>IF(AND(I344="",K344&gt;0),"SIM","NÃO")</f>
        <v/>
      </c>
      <c r="M344" s="2">
        <f>IF(ISNUMBER(SEARCH("SEPARA",UPPER(C344))),"NÃO","SIM")</f>
        <v/>
      </c>
      <c r="N344" s="2">
        <f>IFERROR(H344/K344,0)</f>
        <v/>
      </c>
      <c r="O344" s="2">
        <f>IF(M344="NÃO","EXCLUÍDO",IF(N344&lt;Premissas!$B$8,"&lt; 1,00",IF(N344&lt;Premissas!$B$9,"1,00 – 1,19",IF(N344&lt;Premissas!$B$10,"1,20 – 1,39",IF(N344&lt;Premissas!$B$11,"1,40 – 1,59",IF(N344&lt;Premissas!$B$12,"1,60 – 1,99","≥ 2,00"))))))</f>
        <v/>
      </c>
      <c r="P344" s="5">
        <f>IF(OR(M344="NÃO",N344&lt;Premissas!$B$8),Premissas!$B$13,IF(N344&lt;Premissas!$B$9,Premissas!$B$14,IF(N344&lt;Premissas!$B$10,Premissas!$B$15,IF(N344&lt;Premissas!$B$11,Premissas!$B$16,IF(N344&lt;Premissas!$B$12,Premissas!$B$17,Premissas!$B$18)))))</f>
        <v/>
      </c>
      <c r="Q344" s="5">
        <f>IFERROR(P344/Premissas!$B$4,0)</f>
        <v/>
      </c>
    </row>
    <row r="345">
      <c r="A345" s="2" t="n">
        <v>7</v>
      </c>
      <c r="B345" s="2" t="n">
        <v>1942</v>
      </c>
      <c r="C345" s="2" t="inlineStr">
        <is>
          <t>SEPARACAO</t>
        </is>
      </c>
      <c r="D345" s="2" t="n">
        <v>3060969</v>
      </c>
      <c r="E345" s="2" t="inlineStr">
        <is>
          <t>Vinicius Campos da Silva</t>
        </is>
      </c>
      <c r="F345" s="2" t="n">
        <v>773</v>
      </c>
      <c r="G345" s="2" t="n">
        <v>13.78</v>
      </c>
      <c r="H345" s="2" t="n">
        <v>56</v>
      </c>
      <c r="I345" s="2" t="n">
        <v>80</v>
      </c>
      <c r="J345" s="2" t="inlineStr">
        <is>
          <t>GPA</t>
        </is>
      </c>
      <c r="K345" s="2">
        <f>IF(I345&lt;&gt;"",I345,IFERROR(INDEX(Base!$I:$I,MATCH(1,(Base!$C:$C=C345)*(Base!$I:$I&lt;&gt;""),0)),0))</f>
        <v/>
      </c>
      <c r="L345" s="2">
        <f>IF(AND(I345="",K345&gt;0),"SIM","NÃO")</f>
        <v/>
      </c>
      <c r="M345" s="2">
        <f>IF(ISNUMBER(SEARCH("SEPARA",UPPER(C345))),"NÃO","SIM")</f>
        <v/>
      </c>
      <c r="N345" s="2">
        <f>IFERROR(H345/K345,0)</f>
        <v/>
      </c>
      <c r="O345" s="2">
        <f>IF(M345="NÃO","EXCLUÍDO",IF(N345&lt;Premissas!$B$8,"&lt; 1,00",IF(N345&lt;Premissas!$B$9,"1,00 – 1,19",IF(N345&lt;Premissas!$B$10,"1,20 – 1,39",IF(N345&lt;Premissas!$B$11,"1,40 – 1,59",IF(N345&lt;Premissas!$B$12,"1,60 – 1,99","≥ 2,00"))))))</f>
        <v/>
      </c>
      <c r="P345" s="5">
        <f>IF(OR(M345="NÃO",N345&lt;Premissas!$B$8),Premissas!$B$13,IF(N345&lt;Premissas!$B$9,Premissas!$B$14,IF(N345&lt;Premissas!$B$10,Premissas!$B$15,IF(N345&lt;Premissas!$B$11,Premissas!$B$16,IF(N345&lt;Premissas!$B$12,Premissas!$B$17,Premissas!$B$18)))))</f>
        <v/>
      </c>
      <c r="Q345" s="5">
        <f>IFERROR(P345/Premissas!$B$4,0)</f>
        <v/>
      </c>
    </row>
    <row r="346">
      <c r="A346" s="2" t="n">
        <v>7</v>
      </c>
      <c r="B346" s="2" t="n">
        <v>1942</v>
      </c>
      <c r="C346" s="2" t="inlineStr">
        <is>
          <t>ATIVIDADE OP. EMP.</t>
        </is>
      </c>
      <c r="D346" s="2" t="n">
        <v>341984</v>
      </c>
      <c r="E346" s="2" t="inlineStr">
        <is>
          <t>TADEU JOSE SOARES DE CARVALHO</t>
        </is>
      </c>
      <c r="F346" s="2" t="n">
        <v>1906</v>
      </c>
      <c r="G346" s="2" t="n">
        <v>86.06999999999999</v>
      </c>
      <c r="H346" s="2" t="n">
        <v>22</v>
      </c>
      <c r="I346" s="2" t="n">
        <v>20</v>
      </c>
      <c r="J346" s="2" t="inlineStr">
        <is>
          <t>GPA</t>
        </is>
      </c>
      <c r="K346" s="2">
        <f>IF(I346&lt;&gt;"",I346,IFERROR(INDEX(Base!$I:$I,MATCH(1,(Base!$C:$C=C346)*(Base!$I:$I&lt;&gt;""),0)),0))</f>
        <v/>
      </c>
      <c r="L346" s="2">
        <f>IF(AND(I346="",K346&gt;0),"SIM","NÃO")</f>
        <v/>
      </c>
      <c r="M346" s="2">
        <f>IF(ISNUMBER(SEARCH("SEPARA",UPPER(C346))),"NÃO","SIM")</f>
        <v/>
      </c>
      <c r="N346" s="2">
        <f>IFERROR(H346/K346,0)</f>
        <v/>
      </c>
      <c r="O346" s="2">
        <f>IF(M346="NÃO","EXCLUÍDO",IF(N346&lt;Premissas!$B$8,"&lt; 1,00",IF(N346&lt;Premissas!$B$9,"1,00 – 1,19",IF(N346&lt;Premissas!$B$10,"1,20 – 1,39",IF(N346&lt;Premissas!$B$11,"1,40 – 1,59",IF(N346&lt;Premissas!$B$12,"1,60 – 1,99","≥ 2,00"))))))</f>
        <v/>
      </c>
      <c r="P346" s="5">
        <f>IF(OR(M346="NÃO",N346&lt;Premissas!$B$8),Premissas!$B$13,IF(N346&lt;Premissas!$B$9,Premissas!$B$14,IF(N346&lt;Premissas!$B$10,Premissas!$B$15,IF(N346&lt;Premissas!$B$11,Premissas!$B$16,IF(N346&lt;Premissas!$B$12,Premissas!$B$17,Premissas!$B$18)))))</f>
        <v/>
      </c>
      <c r="Q346" s="5">
        <f>IFERROR(P346/Premissas!$B$4,0)</f>
        <v/>
      </c>
    </row>
    <row r="347">
      <c r="A347" s="2" t="n">
        <v>7</v>
      </c>
      <c r="B347" s="2" t="n">
        <v>1942</v>
      </c>
      <c r="C347" s="2" t="inlineStr">
        <is>
          <t>ATIVIDADE OP. EMP.</t>
        </is>
      </c>
      <c r="D347" s="2" t="n">
        <v>3470822</v>
      </c>
      <c r="E347" s="2" t="inlineStr">
        <is>
          <t>Lidiano Costa Santos</t>
        </is>
      </c>
      <c r="F347" s="2" t="n">
        <v>1831</v>
      </c>
      <c r="G347" s="2" t="n">
        <v>85.91</v>
      </c>
      <c r="H347" s="2" t="n">
        <v>21</v>
      </c>
      <c r="I347" s="2" t="n">
        <v>20</v>
      </c>
      <c r="J347" s="2" t="inlineStr">
        <is>
          <t>GPA</t>
        </is>
      </c>
      <c r="K347" s="2">
        <f>IF(I347&lt;&gt;"",I347,IFERROR(INDEX(Base!$I:$I,MATCH(1,(Base!$C:$C=C347)*(Base!$I:$I&lt;&gt;""),0)),0))</f>
        <v/>
      </c>
      <c r="L347" s="2">
        <f>IF(AND(I347="",K347&gt;0),"SIM","NÃO")</f>
        <v/>
      </c>
      <c r="M347" s="2">
        <f>IF(ISNUMBER(SEARCH("SEPARA",UPPER(C347))),"NÃO","SIM")</f>
        <v/>
      </c>
      <c r="N347" s="2">
        <f>IFERROR(H347/K347,0)</f>
        <v/>
      </c>
      <c r="O347" s="2">
        <f>IF(M347="NÃO","EXCLUÍDO",IF(N347&lt;Premissas!$B$8,"&lt; 1,00",IF(N347&lt;Premissas!$B$9,"1,00 – 1,19",IF(N347&lt;Premissas!$B$10,"1,20 – 1,39",IF(N347&lt;Premissas!$B$11,"1,40 – 1,59",IF(N347&lt;Premissas!$B$12,"1,60 – 1,99","≥ 2,00"))))))</f>
        <v/>
      </c>
      <c r="P347" s="5">
        <f>IF(OR(M347="NÃO",N347&lt;Premissas!$B$8),Premissas!$B$13,IF(N347&lt;Premissas!$B$9,Premissas!$B$14,IF(N347&lt;Premissas!$B$10,Premissas!$B$15,IF(N347&lt;Premissas!$B$11,Premissas!$B$16,IF(N347&lt;Premissas!$B$12,Premissas!$B$17,Premissas!$B$18)))))</f>
        <v/>
      </c>
      <c r="Q347" s="5">
        <f>IFERROR(P347/Premissas!$B$4,0)</f>
        <v/>
      </c>
    </row>
    <row r="348">
      <c r="A348" s="2" t="n">
        <v>7</v>
      </c>
      <c r="B348" s="2" t="n">
        <v>1942</v>
      </c>
      <c r="C348" s="2" t="inlineStr">
        <is>
          <t>SEPARACAO</t>
        </is>
      </c>
      <c r="D348" s="2" t="n">
        <v>3470822</v>
      </c>
      <c r="E348" s="2" t="inlineStr">
        <is>
          <t>Lidiano Costa Santos</t>
        </is>
      </c>
      <c r="F348" s="2" t="n">
        <v>339</v>
      </c>
      <c r="G348" s="2" t="n">
        <v>3.32</v>
      </c>
      <c r="H348" s="2" t="n">
        <v>102</v>
      </c>
      <c r="I348" s="2" t="n">
        <v>80</v>
      </c>
      <c r="J348" s="2" t="inlineStr">
        <is>
          <t>GPA</t>
        </is>
      </c>
      <c r="K348" s="2">
        <f>IF(I348&lt;&gt;"",I348,IFERROR(INDEX(Base!$I:$I,MATCH(1,(Base!$C:$C=C348)*(Base!$I:$I&lt;&gt;""),0)),0))</f>
        <v/>
      </c>
      <c r="L348" s="2">
        <f>IF(AND(I348="",K348&gt;0),"SIM","NÃO")</f>
        <v/>
      </c>
      <c r="M348" s="2">
        <f>IF(ISNUMBER(SEARCH("SEPARA",UPPER(C348))),"NÃO","SIM")</f>
        <v/>
      </c>
      <c r="N348" s="2">
        <f>IFERROR(H348/K348,0)</f>
        <v/>
      </c>
      <c r="O348" s="2">
        <f>IF(M348="NÃO","EXCLUÍDO",IF(N348&lt;Premissas!$B$8,"&lt; 1,00",IF(N348&lt;Premissas!$B$9,"1,00 – 1,19",IF(N348&lt;Premissas!$B$10,"1,20 – 1,39",IF(N348&lt;Premissas!$B$11,"1,40 – 1,59",IF(N348&lt;Premissas!$B$12,"1,60 – 1,99","≥ 2,00"))))))</f>
        <v/>
      </c>
      <c r="P348" s="5">
        <f>IF(OR(M348="NÃO",N348&lt;Premissas!$B$8),Premissas!$B$13,IF(N348&lt;Premissas!$B$9,Premissas!$B$14,IF(N348&lt;Premissas!$B$10,Premissas!$B$15,IF(N348&lt;Premissas!$B$11,Premissas!$B$16,IF(N348&lt;Premissas!$B$12,Premissas!$B$17,Premissas!$B$18)))))</f>
        <v/>
      </c>
      <c r="Q348" s="5">
        <f>IFERROR(P348/Premissas!$B$4,0)</f>
        <v/>
      </c>
    </row>
    <row r="349">
      <c r="A349" s="2" t="n">
        <v>7</v>
      </c>
      <c r="B349" s="2" t="n">
        <v>1942</v>
      </c>
      <c r="C349" s="2" t="inlineStr">
        <is>
          <t>ATIVIDADE OP. EMP.</t>
        </is>
      </c>
      <c r="D349" s="2" t="n">
        <v>358806</v>
      </c>
      <c r="E349" s="2" t="inlineStr">
        <is>
          <t>CELSO BARBOSA</t>
        </is>
      </c>
      <c r="F349" s="2" t="n">
        <v>2342</v>
      </c>
      <c r="G349" s="2" t="n">
        <v>79.02</v>
      </c>
      <c r="H349" s="2" t="n">
        <v>30</v>
      </c>
      <c r="I349" s="2" t="n">
        <v>20</v>
      </c>
      <c r="J349" s="2" t="inlineStr">
        <is>
          <t>GPA</t>
        </is>
      </c>
      <c r="K349" s="2">
        <f>IF(I349&lt;&gt;"",I349,IFERROR(INDEX(Base!$I:$I,MATCH(1,(Base!$C:$C=C349)*(Base!$I:$I&lt;&gt;""),0)),0))</f>
        <v/>
      </c>
      <c r="L349" s="2">
        <f>IF(AND(I349="",K349&gt;0),"SIM","NÃO")</f>
        <v/>
      </c>
      <c r="M349" s="2">
        <f>IF(ISNUMBER(SEARCH("SEPARA",UPPER(C349))),"NÃO","SIM")</f>
        <v/>
      </c>
      <c r="N349" s="2">
        <f>IFERROR(H349/K349,0)</f>
        <v/>
      </c>
      <c r="O349" s="2">
        <f>IF(M349="NÃO","EXCLUÍDO",IF(N349&lt;Premissas!$B$8,"&lt; 1,00",IF(N349&lt;Premissas!$B$9,"1,00 – 1,19",IF(N349&lt;Premissas!$B$10,"1,20 – 1,39",IF(N349&lt;Premissas!$B$11,"1,40 – 1,59",IF(N349&lt;Premissas!$B$12,"1,60 – 1,99","≥ 2,00"))))))</f>
        <v/>
      </c>
      <c r="P349" s="5">
        <f>IF(OR(M349="NÃO",N349&lt;Premissas!$B$8),Premissas!$B$13,IF(N349&lt;Premissas!$B$9,Premissas!$B$14,IF(N349&lt;Premissas!$B$10,Premissas!$B$15,IF(N349&lt;Premissas!$B$11,Premissas!$B$16,IF(N349&lt;Premissas!$B$12,Premissas!$B$17,Premissas!$B$18)))))</f>
        <v/>
      </c>
      <c r="Q349" s="5">
        <f>IFERROR(P349/Premissas!$B$4,0)</f>
        <v/>
      </c>
    </row>
    <row r="350">
      <c r="A350" s="2" t="n">
        <v>7</v>
      </c>
      <c r="B350" s="2" t="n">
        <v>1942</v>
      </c>
      <c r="C350" s="2" t="inlineStr">
        <is>
          <t>PUXADA RECEB</t>
        </is>
      </c>
      <c r="D350" s="2" t="n">
        <v>3701417</v>
      </c>
      <c r="E350" s="2" t="inlineStr">
        <is>
          <t>Jefferson De Oliveira Albunio</t>
        </is>
      </c>
      <c r="F350" s="2" t="n">
        <v>4</v>
      </c>
      <c r="G350" s="2" t="n">
        <v>0.67</v>
      </c>
      <c r="H350" s="2" t="n">
        <v>6</v>
      </c>
      <c r="I350" s="2" t="n">
        <v>16</v>
      </c>
      <c r="J350" s="2" t="inlineStr">
        <is>
          <t>GPA</t>
        </is>
      </c>
      <c r="K350" s="2">
        <f>IF(I350&lt;&gt;"",I350,IFERROR(INDEX(Base!$I:$I,MATCH(1,(Base!$C:$C=C350)*(Base!$I:$I&lt;&gt;""),0)),0))</f>
        <v/>
      </c>
      <c r="L350" s="2">
        <f>IF(AND(I350="",K350&gt;0),"SIM","NÃO")</f>
        <v/>
      </c>
      <c r="M350" s="2">
        <f>IF(ISNUMBER(SEARCH("SEPARA",UPPER(C350))),"NÃO","SIM")</f>
        <v/>
      </c>
      <c r="N350" s="2">
        <f>IFERROR(H350/K350,0)</f>
        <v/>
      </c>
      <c r="O350" s="2">
        <f>IF(M350="NÃO","EXCLUÍDO",IF(N350&lt;Premissas!$B$8,"&lt; 1,00",IF(N350&lt;Premissas!$B$9,"1,00 – 1,19",IF(N350&lt;Premissas!$B$10,"1,20 – 1,39",IF(N350&lt;Premissas!$B$11,"1,40 – 1,59",IF(N350&lt;Premissas!$B$12,"1,60 – 1,99","≥ 2,00"))))))</f>
        <v/>
      </c>
      <c r="P350" s="5">
        <f>IF(OR(M350="NÃO",N350&lt;Premissas!$B$8),Premissas!$B$13,IF(N350&lt;Premissas!$B$9,Premissas!$B$14,IF(N350&lt;Premissas!$B$10,Premissas!$B$15,IF(N350&lt;Premissas!$B$11,Premissas!$B$16,IF(N350&lt;Premissas!$B$12,Premissas!$B$17,Premissas!$B$18)))))</f>
        <v/>
      </c>
      <c r="Q350" s="5">
        <f>IFERROR(P350/Premissas!$B$4,0)</f>
        <v/>
      </c>
    </row>
    <row r="351">
      <c r="A351" s="2" t="n">
        <v>7</v>
      </c>
      <c r="B351" s="2" t="n">
        <v>1942</v>
      </c>
      <c r="C351" s="2" t="inlineStr">
        <is>
          <t>RECEBIMENTO</t>
        </is>
      </c>
      <c r="D351" s="2" t="n">
        <v>3701417</v>
      </c>
      <c r="E351" s="2" t="inlineStr">
        <is>
          <t>Jefferson De Oliveira Albunio</t>
        </is>
      </c>
      <c r="F351" s="2" t="n">
        <v>2</v>
      </c>
      <c r="G351" s="2" t="n">
        <v>0.5</v>
      </c>
      <c r="H351" s="2" t="n">
        <v>4</v>
      </c>
      <c r="I351" s="2" t="n">
        <v>17</v>
      </c>
      <c r="J351" s="2" t="inlineStr">
        <is>
          <t>GPA</t>
        </is>
      </c>
      <c r="K351" s="2">
        <f>IF(I351&lt;&gt;"",I351,IFERROR(INDEX(Base!$I:$I,MATCH(1,(Base!$C:$C=C351)*(Base!$I:$I&lt;&gt;""),0)),0))</f>
        <v/>
      </c>
      <c r="L351" s="2">
        <f>IF(AND(I351="",K351&gt;0),"SIM","NÃO")</f>
        <v/>
      </c>
      <c r="M351" s="2">
        <f>IF(ISNUMBER(SEARCH("SEPARA",UPPER(C351))),"NÃO","SIM")</f>
        <v/>
      </c>
      <c r="N351" s="2">
        <f>IFERROR(H351/K351,0)</f>
        <v/>
      </c>
      <c r="O351" s="2">
        <f>IF(M351="NÃO","EXCLUÍDO",IF(N351&lt;Premissas!$B$8,"&lt; 1,00",IF(N351&lt;Premissas!$B$9,"1,00 – 1,19",IF(N351&lt;Premissas!$B$10,"1,20 – 1,39",IF(N351&lt;Premissas!$B$11,"1,40 – 1,59",IF(N351&lt;Premissas!$B$12,"1,60 – 1,99","≥ 2,00"))))))</f>
        <v/>
      </c>
      <c r="P351" s="5">
        <f>IF(OR(M351="NÃO",N351&lt;Premissas!$B$8),Premissas!$B$13,IF(N351&lt;Premissas!$B$9,Premissas!$B$14,IF(N351&lt;Premissas!$B$10,Premissas!$B$15,IF(N351&lt;Premissas!$B$11,Premissas!$B$16,IF(N351&lt;Premissas!$B$12,Premissas!$B$17,Premissas!$B$18)))))</f>
        <v/>
      </c>
      <c r="Q351" s="5">
        <f>IFERROR(P351/Premissas!$B$4,0)</f>
        <v/>
      </c>
    </row>
    <row r="352">
      <c r="A352" s="2" t="n">
        <v>7</v>
      </c>
      <c r="B352" s="2" t="n">
        <v>1942</v>
      </c>
      <c r="C352" s="2" t="inlineStr">
        <is>
          <t>SEPARACAO</t>
        </is>
      </c>
      <c r="D352" s="2" t="n">
        <v>3701417</v>
      </c>
      <c r="E352" s="2" t="inlineStr">
        <is>
          <t>Jefferson De Oliveira Albunio</t>
        </is>
      </c>
      <c r="F352" s="2" t="n">
        <v>3</v>
      </c>
      <c r="G352" s="2" t="n">
        <v>0</v>
      </c>
      <c r="H352" s="2" t="n">
        <v>0</v>
      </c>
      <c r="I352" s="2" t="n">
        <v>80</v>
      </c>
      <c r="J352" s="2" t="inlineStr">
        <is>
          <t>GPA</t>
        </is>
      </c>
      <c r="K352" s="2">
        <f>IF(I352&lt;&gt;"",I352,IFERROR(INDEX(Base!$I:$I,MATCH(1,(Base!$C:$C=C352)*(Base!$I:$I&lt;&gt;""),0)),0))</f>
        <v/>
      </c>
      <c r="L352" s="2">
        <f>IF(AND(I352="",K352&gt;0),"SIM","NÃO")</f>
        <v/>
      </c>
      <c r="M352" s="2">
        <f>IF(ISNUMBER(SEARCH("SEPARA",UPPER(C352))),"NÃO","SIM")</f>
        <v/>
      </c>
      <c r="N352" s="2">
        <f>IFERROR(H352/K352,0)</f>
        <v/>
      </c>
      <c r="O352" s="2">
        <f>IF(M352="NÃO","EXCLUÍDO",IF(N352&lt;Premissas!$B$8,"&lt; 1,00",IF(N352&lt;Premissas!$B$9,"1,00 – 1,19",IF(N352&lt;Premissas!$B$10,"1,20 – 1,39",IF(N352&lt;Premissas!$B$11,"1,40 – 1,59",IF(N352&lt;Premissas!$B$12,"1,60 – 1,99","≥ 2,00"))))))</f>
        <v/>
      </c>
      <c r="P352" s="5">
        <f>IF(OR(M352="NÃO",N352&lt;Premissas!$B$8),Premissas!$B$13,IF(N352&lt;Premissas!$B$9,Premissas!$B$14,IF(N352&lt;Premissas!$B$10,Premissas!$B$15,IF(N352&lt;Premissas!$B$11,Premissas!$B$16,IF(N352&lt;Premissas!$B$12,Premissas!$B$17,Premissas!$B$18)))))</f>
        <v/>
      </c>
      <c r="Q352" s="5">
        <f>IFERROR(P352/Premissas!$B$4,0)</f>
        <v/>
      </c>
    </row>
    <row r="353">
      <c r="A353" s="2" t="n">
        <v>7</v>
      </c>
      <c r="B353" s="2" t="n">
        <v>1942</v>
      </c>
      <c r="C353" s="2" t="inlineStr">
        <is>
          <t>SEPARACAO</t>
        </is>
      </c>
      <c r="D353" s="2" t="n">
        <v>3814319</v>
      </c>
      <c r="E353" s="2" t="inlineStr">
        <is>
          <t>CARLOS ALEXANDRE DE ALMEIDA FERREIRA</t>
        </is>
      </c>
      <c r="F353" s="2" t="n">
        <v>631</v>
      </c>
      <c r="G353" s="2" t="n">
        <v>8.99</v>
      </c>
      <c r="H353" s="2" t="n">
        <v>70</v>
      </c>
      <c r="I353" s="2" t="n">
        <v>80</v>
      </c>
      <c r="J353" s="2" t="inlineStr">
        <is>
          <t>GPA</t>
        </is>
      </c>
      <c r="K353" s="2">
        <f>IF(I353&lt;&gt;"",I353,IFERROR(INDEX(Base!$I:$I,MATCH(1,(Base!$C:$C=C353)*(Base!$I:$I&lt;&gt;""),0)),0))</f>
        <v/>
      </c>
      <c r="L353" s="2">
        <f>IF(AND(I353="",K353&gt;0),"SIM","NÃO")</f>
        <v/>
      </c>
      <c r="M353" s="2">
        <f>IF(ISNUMBER(SEARCH("SEPARA",UPPER(C353))),"NÃO","SIM")</f>
        <v/>
      </c>
      <c r="N353" s="2">
        <f>IFERROR(H353/K353,0)</f>
        <v/>
      </c>
      <c r="O353" s="2">
        <f>IF(M353="NÃO","EXCLUÍDO",IF(N353&lt;Premissas!$B$8,"&lt; 1,00",IF(N353&lt;Premissas!$B$9,"1,00 – 1,19",IF(N353&lt;Premissas!$B$10,"1,20 – 1,39",IF(N353&lt;Premissas!$B$11,"1,40 – 1,59",IF(N353&lt;Premissas!$B$12,"1,60 – 1,99","≥ 2,00"))))))</f>
        <v/>
      </c>
      <c r="P353" s="5">
        <f>IF(OR(M353="NÃO",N353&lt;Premissas!$B$8),Premissas!$B$13,IF(N353&lt;Premissas!$B$9,Premissas!$B$14,IF(N353&lt;Premissas!$B$10,Premissas!$B$15,IF(N353&lt;Premissas!$B$11,Premissas!$B$16,IF(N353&lt;Premissas!$B$12,Premissas!$B$17,Premissas!$B$18)))))</f>
        <v/>
      </c>
      <c r="Q353" s="5">
        <f>IFERROR(P353/Premissas!$B$4,0)</f>
        <v/>
      </c>
    </row>
    <row r="354">
      <c r="A354" s="2" t="n">
        <v>7</v>
      </c>
      <c r="B354" s="2" t="n">
        <v>1942</v>
      </c>
      <c r="C354" s="2" t="inlineStr">
        <is>
          <t>ATIVIDADE OP. EMP.</t>
        </is>
      </c>
      <c r="D354" s="2" t="n">
        <v>394394</v>
      </c>
      <c r="E354" s="2" t="inlineStr">
        <is>
          <t>GENIVALDO MATOS DOS SANTOS</t>
        </is>
      </c>
      <c r="F354" s="2" t="n">
        <v>1294</v>
      </c>
      <c r="G354" s="2" t="n">
        <v>76.43000000000001</v>
      </c>
      <c r="H354" s="2" t="n">
        <v>17</v>
      </c>
      <c r="I354" s="2" t="n">
        <v>20</v>
      </c>
      <c r="J354" s="2" t="inlineStr">
        <is>
          <t>GPA</t>
        </is>
      </c>
      <c r="K354" s="2">
        <f>IF(I354&lt;&gt;"",I354,IFERROR(INDEX(Base!$I:$I,MATCH(1,(Base!$C:$C=C354)*(Base!$I:$I&lt;&gt;""),0)),0))</f>
        <v/>
      </c>
      <c r="L354" s="2">
        <f>IF(AND(I354="",K354&gt;0),"SIM","NÃO")</f>
        <v/>
      </c>
      <c r="M354" s="2">
        <f>IF(ISNUMBER(SEARCH("SEPARA",UPPER(C354))),"NÃO","SIM")</f>
        <v/>
      </c>
      <c r="N354" s="2">
        <f>IFERROR(H354/K354,0)</f>
        <v/>
      </c>
      <c r="O354" s="2">
        <f>IF(M354="NÃO","EXCLUÍDO",IF(N354&lt;Premissas!$B$8,"&lt; 1,00",IF(N354&lt;Premissas!$B$9,"1,00 – 1,19",IF(N354&lt;Premissas!$B$10,"1,20 – 1,39",IF(N354&lt;Premissas!$B$11,"1,40 – 1,59",IF(N354&lt;Premissas!$B$12,"1,60 – 1,99","≥ 2,00"))))))</f>
        <v/>
      </c>
      <c r="P354" s="5">
        <f>IF(OR(M354="NÃO",N354&lt;Premissas!$B$8),Premissas!$B$13,IF(N354&lt;Premissas!$B$9,Premissas!$B$14,IF(N354&lt;Premissas!$B$10,Premissas!$B$15,IF(N354&lt;Premissas!$B$11,Premissas!$B$16,IF(N354&lt;Premissas!$B$12,Premissas!$B$17,Premissas!$B$18)))))</f>
        <v/>
      </c>
      <c r="Q354" s="5">
        <f>IFERROR(P354/Premissas!$B$4,0)</f>
        <v/>
      </c>
    </row>
    <row r="355">
      <c r="A355" s="2" t="n">
        <v>7</v>
      </c>
      <c r="B355" s="2" t="n">
        <v>1942</v>
      </c>
      <c r="C355" s="2" t="inlineStr">
        <is>
          <t>SEPARACAO</t>
        </is>
      </c>
      <c r="D355" s="2" t="n">
        <v>394394</v>
      </c>
      <c r="E355" s="2" t="inlineStr">
        <is>
          <t>GENIVALDO MATOS DOS SANTOS</t>
        </is>
      </c>
      <c r="F355" s="2" t="n">
        <v>281</v>
      </c>
      <c r="G355" s="2" t="n">
        <v>2.09</v>
      </c>
      <c r="H355" s="2" t="n">
        <v>134</v>
      </c>
      <c r="I355" s="2" t="n">
        <v>80</v>
      </c>
      <c r="J355" s="2" t="inlineStr">
        <is>
          <t>GPA</t>
        </is>
      </c>
      <c r="K355" s="2">
        <f>IF(I355&lt;&gt;"",I355,IFERROR(INDEX(Base!$I:$I,MATCH(1,(Base!$C:$C=C355)*(Base!$I:$I&lt;&gt;""),0)),0))</f>
        <v/>
      </c>
      <c r="L355" s="2">
        <f>IF(AND(I355="",K355&gt;0),"SIM","NÃO")</f>
        <v/>
      </c>
      <c r="M355" s="2">
        <f>IF(ISNUMBER(SEARCH("SEPARA",UPPER(C355))),"NÃO","SIM")</f>
        <v/>
      </c>
      <c r="N355" s="2">
        <f>IFERROR(H355/K355,0)</f>
        <v/>
      </c>
      <c r="O355" s="2">
        <f>IF(M355="NÃO","EXCLUÍDO",IF(N355&lt;Premissas!$B$8,"&lt; 1,00",IF(N355&lt;Premissas!$B$9,"1,00 – 1,19",IF(N355&lt;Premissas!$B$10,"1,20 – 1,39",IF(N355&lt;Premissas!$B$11,"1,40 – 1,59",IF(N355&lt;Premissas!$B$12,"1,60 – 1,99","≥ 2,00"))))))</f>
        <v/>
      </c>
      <c r="P355" s="5">
        <f>IF(OR(M355="NÃO",N355&lt;Premissas!$B$8),Premissas!$B$13,IF(N355&lt;Premissas!$B$9,Premissas!$B$14,IF(N355&lt;Premissas!$B$10,Premissas!$B$15,IF(N355&lt;Premissas!$B$11,Premissas!$B$16,IF(N355&lt;Premissas!$B$12,Premissas!$B$17,Premissas!$B$18)))))</f>
        <v/>
      </c>
      <c r="Q355" s="5">
        <f>IFERROR(P355/Premissas!$B$4,0)</f>
        <v/>
      </c>
    </row>
    <row r="356">
      <c r="A356" s="2" t="n">
        <v>7</v>
      </c>
      <c r="B356" s="2" t="n">
        <v>1942</v>
      </c>
      <c r="C356" s="2" t="inlineStr">
        <is>
          <t>CARREGAMENTO</t>
        </is>
      </c>
      <c r="D356" s="2" t="n">
        <v>5346894</v>
      </c>
      <c r="E356" s="2" t="inlineStr">
        <is>
          <t>Walison Cunha De Carvalho</t>
        </is>
      </c>
      <c r="F356" s="2" t="n">
        <v>1751</v>
      </c>
      <c r="G356" s="2" t="n">
        <v>101.8</v>
      </c>
      <c r="H356" s="2" t="n">
        <v>17</v>
      </c>
      <c r="I356" s="2" t="n">
        <v>22</v>
      </c>
      <c r="J356" s="2" t="inlineStr">
        <is>
          <t>GPA</t>
        </is>
      </c>
      <c r="K356" s="2">
        <f>IF(I356&lt;&gt;"",I356,IFERROR(INDEX(Base!$I:$I,MATCH(1,(Base!$C:$C=C356)*(Base!$I:$I&lt;&gt;""),0)),0))</f>
        <v/>
      </c>
      <c r="L356" s="2">
        <f>IF(AND(I356="",K356&gt;0),"SIM","NÃO")</f>
        <v/>
      </c>
      <c r="M356" s="2">
        <f>IF(ISNUMBER(SEARCH("SEPARA",UPPER(C356))),"NÃO","SIM")</f>
        <v/>
      </c>
      <c r="N356" s="2">
        <f>IFERROR(H356/K356,0)</f>
        <v/>
      </c>
      <c r="O356" s="2">
        <f>IF(M356="NÃO","EXCLUÍDO",IF(N356&lt;Premissas!$B$8,"&lt; 1,00",IF(N356&lt;Premissas!$B$9,"1,00 – 1,19",IF(N356&lt;Premissas!$B$10,"1,20 – 1,39",IF(N356&lt;Premissas!$B$11,"1,40 – 1,59",IF(N356&lt;Premissas!$B$12,"1,60 – 1,99","≥ 2,00"))))))</f>
        <v/>
      </c>
      <c r="P356" s="5">
        <f>IF(OR(M356="NÃO",N356&lt;Premissas!$B$8),Premissas!$B$13,IF(N356&lt;Premissas!$B$9,Premissas!$B$14,IF(N356&lt;Premissas!$B$10,Premissas!$B$15,IF(N356&lt;Premissas!$B$11,Premissas!$B$16,IF(N356&lt;Premissas!$B$12,Premissas!$B$17,Premissas!$B$18)))))</f>
        <v/>
      </c>
      <c r="Q356" s="5">
        <f>IFERROR(P356/Premissas!$B$4,0)</f>
        <v/>
      </c>
    </row>
    <row r="357">
      <c r="A357" s="2" t="n">
        <v>7</v>
      </c>
      <c r="B357" s="2" t="n">
        <v>1942</v>
      </c>
      <c r="C357" s="2" t="inlineStr">
        <is>
          <t>SEPARACAO</t>
        </is>
      </c>
      <c r="D357" s="2" t="n">
        <v>403334</v>
      </c>
      <c r="E357" s="2" t="inlineStr">
        <is>
          <t>JANIO WELLINGTON CORDEIRO GOMES</t>
        </is>
      </c>
      <c r="F357" s="2" t="n">
        <v>272</v>
      </c>
      <c r="G357" s="2" t="n">
        <v>3.26</v>
      </c>
      <c r="H357" s="2" t="n">
        <v>83</v>
      </c>
      <c r="I357" s="2" t="n">
        <v>80</v>
      </c>
      <c r="J357" s="2" t="inlineStr">
        <is>
          <t>GPA</t>
        </is>
      </c>
      <c r="K357" s="2">
        <f>IF(I357&lt;&gt;"",I357,IFERROR(INDEX(Base!$I:$I,MATCH(1,(Base!$C:$C=C357)*(Base!$I:$I&lt;&gt;""),0)),0))</f>
        <v/>
      </c>
      <c r="L357" s="2">
        <f>IF(AND(I357="",K357&gt;0),"SIM","NÃO")</f>
        <v/>
      </c>
      <c r="M357" s="2">
        <f>IF(ISNUMBER(SEARCH("SEPARA",UPPER(C357))),"NÃO","SIM")</f>
        <v/>
      </c>
      <c r="N357" s="2">
        <f>IFERROR(H357/K357,0)</f>
        <v/>
      </c>
      <c r="O357" s="2">
        <f>IF(M357="NÃO","EXCLUÍDO",IF(N357&lt;Premissas!$B$8,"&lt; 1,00",IF(N357&lt;Premissas!$B$9,"1,00 – 1,19",IF(N357&lt;Premissas!$B$10,"1,20 – 1,39",IF(N357&lt;Premissas!$B$11,"1,40 – 1,59",IF(N357&lt;Premissas!$B$12,"1,60 – 1,99","≥ 2,00"))))))</f>
        <v/>
      </c>
      <c r="P357" s="5">
        <f>IF(OR(M357="NÃO",N357&lt;Premissas!$B$8),Premissas!$B$13,IF(N357&lt;Premissas!$B$9,Premissas!$B$14,IF(N357&lt;Premissas!$B$10,Premissas!$B$15,IF(N357&lt;Premissas!$B$11,Premissas!$B$16,IF(N357&lt;Premissas!$B$12,Premissas!$B$17,Premissas!$B$18)))))</f>
        <v/>
      </c>
      <c r="Q357" s="5">
        <f>IFERROR(P357/Premissas!$B$4,0)</f>
        <v/>
      </c>
    </row>
    <row r="358">
      <c r="A358" s="2" t="n">
        <v>7</v>
      </c>
      <c r="B358" s="2" t="n">
        <v>1942</v>
      </c>
      <c r="C358" s="2" t="inlineStr">
        <is>
          <t>ATIVIDADE OP. EMP.</t>
        </is>
      </c>
      <c r="D358" s="2" t="n">
        <v>434905</v>
      </c>
      <c r="E358" s="2" t="inlineStr">
        <is>
          <t>ROBSON LUIZ ALVES SANCHES MADUENHA</t>
        </is>
      </c>
      <c r="F358" s="2" t="n">
        <v>1947</v>
      </c>
      <c r="G358" s="2" t="n">
        <v>48.74</v>
      </c>
      <c r="H358" s="2" t="n">
        <v>40</v>
      </c>
      <c r="I358" s="2" t="n">
        <v>20</v>
      </c>
      <c r="J358" s="2" t="inlineStr">
        <is>
          <t>GPA</t>
        </is>
      </c>
      <c r="K358" s="2">
        <f>IF(I358&lt;&gt;"",I358,IFERROR(INDEX(Base!$I:$I,MATCH(1,(Base!$C:$C=C358)*(Base!$I:$I&lt;&gt;""),0)),0))</f>
        <v/>
      </c>
      <c r="L358" s="2">
        <f>IF(AND(I358="",K358&gt;0),"SIM","NÃO")</f>
        <v/>
      </c>
      <c r="M358" s="2">
        <f>IF(ISNUMBER(SEARCH("SEPARA",UPPER(C358))),"NÃO","SIM")</f>
        <v/>
      </c>
      <c r="N358" s="2">
        <f>IFERROR(H358/K358,0)</f>
        <v/>
      </c>
      <c r="O358" s="2">
        <f>IF(M358="NÃO","EXCLUÍDO",IF(N358&lt;Premissas!$B$8,"&lt; 1,00",IF(N358&lt;Premissas!$B$9,"1,00 – 1,19",IF(N358&lt;Premissas!$B$10,"1,20 – 1,39",IF(N358&lt;Premissas!$B$11,"1,40 – 1,59",IF(N358&lt;Premissas!$B$12,"1,60 – 1,99","≥ 2,00"))))))</f>
        <v/>
      </c>
      <c r="P358" s="5">
        <f>IF(OR(M358="NÃO",N358&lt;Premissas!$B$8),Premissas!$B$13,IF(N358&lt;Premissas!$B$9,Premissas!$B$14,IF(N358&lt;Premissas!$B$10,Premissas!$B$15,IF(N358&lt;Premissas!$B$11,Premissas!$B$16,IF(N358&lt;Premissas!$B$12,Premissas!$B$17,Premissas!$B$18)))))</f>
        <v/>
      </c>
      <c r="Q358" s="5">
        <f>IFERROR(P358/Premissas!$B$4,0)</f>
        <v/>
      </c>
    </row>
    <row r="359">
      <c r="A359" s="2" t="n">
        <v>7</v>
      </c>
      <c r="B359" s="2" t="n">
        <v>1942</v>
      </c>
      <c r="C359" s="2" t="inlineStr">
        <is>
          <t>SEPARACAO</t>
        </is>
      </c>
      <c r="D359" s="2" t="n">
        <v>434905</v>
      </c>
      <c r="E359" s="2" t="inlineStr">
        <is>
          <t>ROBSON LUIZ ALVES SANCHES MADUENHA</t>
        </is>
      </c>
      <c r="F359" s="2" t="n">
        <v>2133</v>
      </c>
      <c r="G359" s="2" t="n">
        <v>8.35</v>
      </c>
      <c r="H359" s="2" t="n">
        <v>255</v>
      </c>
      <c r="I359" s="2" t="n">
        <v>80</v>
      </c>
      <c r="J359" s="2" t="inlineStr">
        <is>
          <t>GPA</t>
        </is>
      </c>
      <c r="K359" s="2">
        <f>IF(I359&lt;&gt;"",I359,IFERROR(INDEX(Base!$I:$I,MATCH(1,(Base!$C:$C=C359)*(Base!$I:$I&lt;&gt;""),0)),0))</f>
        <v/>
      </c>
      <c r="L359" s="2">
        <f>IF(AND(I359="",K359&gt;0),"SIM","NÃO")</f>
        <v/>
      </c>
      <c r="M359" s="2">
        <f>IF(ISNUMBER(SEARCH("SEPARA",UPPER(C359))),"NÃO","SIM")</f>
        <v/>
      </c>
      <c r="N359" s="2">
        <f>IFERROR(H359/K359,0)</f>
        <v/>
      </c>
      <c r="O359" s="2">
        <f>IF(M359="NÃO","EXCLUÍDO",IF(N359&lt;Premissas!$B$8,"&lt; 1,00",IF(N359&lt;Premissas!$B$9,"1,00 – 1,19",IF(N359&lt;Premissas!$B$10,"1,20 – 1,39",IF(N359&lt;Premissas!$B$11,"1,40 – 1,59",IF(N359&lt;Premissas!$B$12,"1,60 – 1,99","≥ 2,00"))))))</f>
        <v/>
      </c>
      <c r="P359" s="5">
        <f>IF(OR(M359="NÃO",N359&lt;Premissas!$B$8),Premissas!$B$13,IF(N359&lt;Premissas!$B$9,Premissas!$B$14,IF(N359&lt;Premissas!$B$10,Premissas!$B$15,IF(N359&lt;Premissas!$B$11,Premissas!$B$16,IF(N359&lt;Premissas!$B$12,Premissas!$B$17,Premissas!$B$18)))))</f>
        <v/>
      </c>
      <c r="Q359" s="5">
        <f>IFERROR(P359/Premissas!$B$4,0)</f>
        <v/>
      </c>
    </row>
    <row r="360">
      <c r="A360" s="2" t="n">
        <v>7</v>
      </c>
      <c r="B360" s="2" t="n">
        <v>1942</v>
      </c>
      <c r="C360" s="2" t="inlineStr">
        <is>
          <t>ATIVIDADE OP. EMP.</t>
        </is>
      </c>
      <c r="D360" s="2" t="n">
        <v>4398637</v>
      </c>
      <c r="E360" s="2" t="inlineStr">
        <is>
          <t>CARLOS ALEXANDRE OLIVEIRA SILVA</t>
        </is>
      </c>
      <c r="F360" s="2" t="n">
        <v>1516</v>
      </c>
      <c r="G360" s="2" t="n">
        <v>44.61</v>
      </c>
      <c r="H360" s="2" t="n">
        <v>34</v>
      </c>
      <c r="I360" s="2" t="n">
        <v>20</v>
      </c>
      <c r="J360" s="2" t="inlineStr">
        <is>
          <t>GPA</t>
        </is>
      </c>
      <c r="K360" s="2">
        <f>IF(I360&lt;&gt;"",I360,IFERROR(INDEX(Base!$I:$I,MATCH(1,(Base!$C:$C=C360)*(Base!$I:$I&lt;&gt;""),0)),0))</f>
        <v/>
      </c>
      <c r="L360" s="2">
        <f>IF(AND(I360="",K360&gt;0),"SIM","NÃO")</f>
        <v/>
      </c>
      <c r="M360" s="2">
        <f>IF(ISNUMBER(SEARCH("SEPARA",UPPER(C360))),"NÃO","SIM")</f>
        <v/>
      </c>
      <c r="N360" s="2">
        <f>IFERROR(H360/K360,0)</f>
        <v/>
      </c>
      <c r="O360" s="2">
        <f>IF(M360="NÃO","EXCLUÍDO",IF(N360&lt;Premissas!$B$8,"&lt; 1,00",IF(N360&lt;Premissas!$B$9,"1,00 – 1,19",IF(N360&lt;Premissas!$B$10,"1,20 – 1,39",IF(N360&lt;Premissas!$B$11,"1,40 – 1,59",IF(N360&lt;Premissas!$B$12,"1,60 – 1,99","≥ 2,00"))))))</f>
        <v/>
      </c>
      <c r="P360" s="5">
        <f>IF(OR(M360="NÃO",N360&lt;Premissas!$B$8),Premissas!$B$13,IF(N360&lt;Premissas!$B$9,Premissas!$B$14,IF(N360&lt;Premissas!$B$10,Premissas!$B$15,IF(N360&lt;Premissas!$B$11,Premissas!$B$16,IF(N360&lt;Premissas!$B$12,Premissas!$B$17,Premissas!$B$18)))))</f>
        <v/>
      </c>
      <c r="Q360" s="5">
        <f>IFERROR(P360/Premissas!$B$4,0)</f>
        <v/>
      </c>
    </row>
    <row r="361">
      <c r="A361" s="2" t="n">
        <v>7</v>
      </c>
      <c r="B361" s="2" t="n">
        <v>1942</v>
      </c>
      <c r="C361" s="2" t="inlineStr">
        <is>
          <t>SEPARACAO</t>
        </is>
      </c>
      <c r="D361" s="2" t="n">
        <v>4398637</v>
      </c>
      <c r="E361" s="2" t="inlineStr">
        <is>
          <t>CARLOS ALEXANDRE OLIVEIRA SILVA</t>
        </is>
      </c>
      <c r="F361" s="2" t="n">
        <v>3533</v>
      </c>
      <c r="G361" s="2" t="n">
        <v>21</v>
      </c>
      <c r="H361" s="2" t="n">
        <v>168</v>
      </c>
      <c r="I361" s="2" t="n">
        <v>80</v>
      </c>
      <c r="J361" s="2" t="inlineStr">
        <is>
          <t>GPA</t>
        </is>
      </c>
      <c r="K361" s="2">
        <f>IF(I361&lt;&gt;"",I361,IFERROR(INDEX(Base!$I:$I,MATCH(1,(Base!$C:$C=C361)*(Base!$I:$I&lt;&gt;""),0)),0))</f>
        <v/>
      </c>
      <c r="L361" s="2">
        <f>IF(AND(I361="",K361&gt;0),"SIM","NÃO")</f>
        <v/>
      </c>
      <c r="M361" s="2">
        <f>IF(ISNUMBER(SEARCH("SEPARA",UPPER(C361))),"NÃO","SIM")</f>
        <v/>
      </c>
      <c r="N361" s="2">
        <f>IFERROR(H361/K361,0)</f>
        <v/>
      </c>
      <c r="O361" s="2">
        <f>IF(M361="NÃO","EXCLUÍDO",IF(N361&lt;Premissas!$B$8,"&lt; 1,00",IF(N361&lt;Premissas!$B$9,"1,00 – 1,19",IF(N361&lt;Premissas!$B$10,"1,20 – 1,39",IF(N361&lt;Premissas!$B$11,"1,40 – 1,59",IF(N361&lt;Premissas!$B$12,"1,60 – 1,99","≥ 2,00"))))))</f>
        <v/>
      </c>
      <c r="P361" s="5">
        <f>IF(OR(M361="NÃO",N361&lt;Premissas!$B$8),Premissas!$B$13,IF(N361&lt;Premissas!$B$9,Premissas!$B$14,IF(N361&lt;Premissas!$B$10,Premissas!$B$15,IF(N361&lt;Premissas!$B$11,Premissas!$B$16,IF(N361&lt;Premissas!$B$12,Premissas!$B$17,Premissas!$B$18)))))</f>
        <v/>
      </c>
      <c r="Q361" s="5">
        <f>IFERROR(P361/Premissas!$B$4,0)</f>
        <v/>
      </c>
    </row>
    <row r="362">
      <c r="A362" s="2" t="n">
        <v>7</v>
      </c>
      <c r="B362" s="2" t="n">
        <v>1942</v>
      </c>
      <c r="C362" s="2" t="inlineStr">
        <is>
          <t>ATIVIDADE OP. EMP.</t>
        </is>
      </c>
      <c r="D362" s="2" t="n">
        <v>4505697</v>
      </c>
      <c r="E362" s="2" t="inlineStr">
        <is>
          <t>WELLINCTON ALMEIDA JULIÃO</t>
        </is>
      </c>
      <c r="F362" s="2" t="n">
        <v>2351</v>
      </c>
      <c r="G362" s="2" t="n">
        <v>88.84999999999999</v>
      </c>
      <c r="H362" s="2" t="n">
        <v>26</v>
      </c>
      <c r="I362" s="2" t="n">
        <v>20</v>
      </c>
      <c r="J362" s="2" t="inlineStr">
        <is>
          <t>GPA</t>
        </is>
      </c>
      <c r="K362" s="2">
        <f>IF(I362&lt;&gt;"",I362,IFERROR(INDEX(Base!$I:$I,MATCH(1,(Base!$C:$C=C362)*(Base!$I:$I&lt;&gt;""),0)),0))</f>
        <v/>
      </c>
      <c r="L362" s="2">
        <f>IF(AND(I362="",K362&gt;0),"SIM","NÃO")</f>
        <v/>
      </c>
      <c r="M362" s="2">
        <f>IF(ISNUMBER(SEARCH("SEPARA",UPPER(C362))),"NÃO","SIM")</f>
        <v/>
      </c>
      <c r="N362" s="2">
        <f>IFERROR(H362/K362,0)</f>
        <v/>
      </c>
      <c r="O362" s="2">
        <f>IF(M362="NÃO","EXCLUÍDO",IF(N362&lt;Premissas!$B$8,"&lt; 1,00",IF(N362&lt;Premissas!$B$9,"1,00 – 1,19",IF(N362&lt;Premissas!$B$10,"1,20 – 1,39",IF(N362&lt;Premissas!$B$11,"1,40 – 1,59",IF(N362&lt;Premissas!$B$12,"1,60 – 1,99","≥ 2,00"))))))</f>
        <v/>
      </c>
      <c r="P362" s="5">
        <f>IF(OR(M362="NÃO",N362&lt;Premissas!$B$8),Premissas!$B$13,IF(N362&lt;Premissas!$B$9,Premissas!$B$14,IF(N362&lt;Premissas!$B$10,Premissas!$B$15,IF(N362&lt;Premissas!$B$11,Premissas!$B$16,IF(N362&lt;Premissas!$B$12,Premissas!$B$17,Premissas!$B$18)))))</f>
        <v/>
      </c>
      <c r="Q362" s="5">
        <f>IFERROR(P362/Premissas!$B$4,0)</f>
        <v/>
      </c>
    </row>
    <row r="363">
      <c r="A363" s="2" t="n">
        <v>7</v>
      </c>
      <c r="B363" s="2" t="n">
        <v>1942</v>
      </c>
      <c r="C363" s="2" t="inlineStr">
        <is>
          <t>SEPARACAO</t>
        </is>
      </c>
      <c r="D363" s="2" t="n">
        <v>4505697</v>
      </c>
      <c r="E363" s="2" t="inlineStr">
        <is>
          <t>WELLINCTON ALMEIDA JULIÃO</t>
        </is>
      </c>
      <c r="F363" s="2" t="n">
        <v>39</v>
      </c>
      <c r="G363" s="2" t="n">
        <v>0.15</v>
      </c>
      <c r="H363" s="2" t="n">
        <v>260</v>
      </c>
      <c r="I363" s="2" t="n">
        <v>80</v>
      </c>
      <c r="J363" s="2" t="inlineStr">
        <is>
          <t>GPA</t>
        </is>
      </c>
      <c r="K363" s="2">
        <f>IF(I363&lt;&gt;"",I363,IFERROR(INDEX(Base!$I:$I,MATCH(1,(Base!$C:$C=C363)*(Base!$I:$I&lt;&gt;""),0)),0))</f>
        <v/>
      </c>
      <c r="L363" s="2">
        <f>IF(AND(I363="",K363&gt;0),"SIM","NÃO")</f>
        <v/>
      </c>
      <c r="M363" s="2">
        <f>IF(ISNUMBER(SEARCH("SEPARA",UPPER(C363))),"NÃO","SIM")</f>
        <v/>
      </c>
      <c r="N363" s="2">
        <f>IFERROR(H363/K363,0)</f>
        <v/>
      </c>
      <c r="O363" s="2">
        <f>IF(M363="NÃO","EXCLUÍDO",IF(N363&lt;Premissas!$B$8,"&lt; 1,00",IF(N363&lt;Premissas!$B$9,"1,00 – 1,19",IF(N363&lt;Premissas!$B$10,"1,20 – 1,39",IF(N363&lt;Premissas!$B$11,"1,40 – 1,59",IF(N363&lt;Premissas!$B$12,"1,60 – 1,99","≥ 2,00"))))))</f>
        <v/>
      </c>
      <c r="P363" s="5">
        <f>IF(OR(M363="NÃO",N363&lt;Premissas!$B$8),Premissas!$B$13,IF(N363&lt;Premissas!$B$9,Premissas!$B$14,IF(N363&lt;Premissas!$B$10,Premissas!$B$15,IF(N363&lt;Premissas!$B$11,Premissas!$B$16,IF(N363&lt;Premissas!$B$12,Premissas!$B$17,Premissas!$B$18)))))</f>
        <v/>
      </c>
      <c r="Q363" s="5">
        <f>IFERROR(P363/Premissas!$B$4,0)</f>
        <v/>
      </c>
    </row>
    <row r="364">
      <c r="A364" s="2" t="n">
        <v>7</v>
      </c>
      <c r="B364" s="2" t="n">
        <v>1942</v>
      </c>
      <c r="C364" s="2" t="inlineStr">
        <is>
          <t>RECEBIMENTO</t>
        </is>
      </c>
      <c r="D364" s="2" t="n">
        <v>46632</v>
      </c>
      <c r="E364" s="2" t="inlineStr">
        <is>
          <t>ARTHUR PEREIRA</t>
        </is>
      </c>
      <c r="F364" s="2" t="n">
        <v>2235</v>
      </c>
      <c r="G364" s="2" t="n">
        <v>123.77</v>
      </c>
      <c r="H364" s="2" t="n">
        <v>18</v>
      </c>
      <c r="I364" s="2" t="n">
        <v>17</v>
      </c>
      <c r="J364" s="2" t="inlineStr">
        <is>
          <t>GPA</t>
        </is>
      </c>
      <c r="K364" s="2">
        <f>IF(I364&lt;&gt;"",I364,IFERROR(INDEX(Base!$I:$I,MATCH(1,(Base!$C:$C=C364)*(Base!$I:$I&lt;&gt;""),0)),0))</f>
        <v/>
      </c>
      <c r="L364" s="2">
        <f>IF(AND(I364="",K364&gt;0),"SIM","NÃO")</f>
        <v/>
      </c>
      <c r="M364" s="2">
        <f>IF(ISNUMBER(SEARCH("SEPARA",UPPER(C364))),"NÃO","SIM")</f>
        <v/>
      </c>
      <c r="N364" s="2">
        <f>IFERROR(H364/K364,0)</f>
        <v/>
      </c>
      <c r="O364" s="2">
        <f>IF(M364="NÃO","EXCLUÍDO",IF(N364&lt;Premissas!$B$8,"&lt; 1,00",IF(N364&lt;Premissas!$B$9,"1,00 – 1,19",IF(N364&lt;Premissas!$B$10,"1,20 – 1,39",IF(N364&lt;Premissas!$B$11,"1,40 – 1,59",IF(N364&lt;Premissas!$B$12,"1,60 – 1,99","≥ 2,00"))))))</f>
        <v/>
      </c>
      <c r="P364" s="5">
        <f>IF(OR(M364="NÃO",N364&lt;Premissas!$B$8),Premissas!$B$13,IF(N364&lt;Premissas!$B$9,Premissas!$B$14,IF(N364&lt;Premissas!$B$10,Premissas!$B$15,IF(N364&lt;Premissas!$B$11,Premissas!$B$16,IF(N364&lt;Premissas!$B$12,Premissas!$B$17,Premissas!$B$18)))))</f>
        <v/>
      </c>
      <c r="Q364" s="5">
        <f>IFERROR(P364/Premissas!$B$4,0)</f>
        <v/>
      </c>
    </row>
    <row r="365">
      <c r="A365" s="2" t="n">
        <v>7</v>
      </c>
      <c r="B365" s="2" t="n">
        <v>1942</v>
      </c>
      <c r="C365" s="2" t="inlineStr">
        <is>
          <t>ATIVIDADE OP. EMP.</t>
        </is>
      </c>
      <c r="D365" s="2" t="n">
        <v>482457</v>
      </c>
      <c r="E365" s="2" t="inlineStr">
        <is>
          <t>WALA SONAI DOS SANTOS PONCIO</t>
        </is>
      </c>
      <c r="F365" s="2" t="n">
        <v>2229</v>
      </c>
      <c r="G365" s="2" t="n">
        <v>72.59</v>
      </c>
      <c r="H365" s="2" t="n">
        <v>31</v>
      </c>
      <c r="I365" s="2" t="n">
        <v>20</v>
      </c>
      <c r="J365" s="2" t="inlineStr">
        <is>
          <t>GPA</t>
        </is>
      </c>
      <c r="K365" s="2">
        <f>IF(I365&lt;&gt;"",I365,IFERROR(INDEX(Base!$I:$I,MATCH(1,(Base!$C:$C=C365)*(Base!$I:$I&lt;&gt;""),0)),0))</f>
        <v/>
      </c>
      <c r="L365" s="2">
        <f>IF(AND(I365="",K365&gt;0),"SIM","NÃO")</f>
        <v/>
      </c>
      <c r="M365" s="2">
        <f>IF(ISNUMBER(SEARCH("SEPARA",UPPER(C365))),"NÃO","SIM")</f>
        <v/>
      </c>
      <c r="N365" s="2">
        <f>IFERROR(H365/K365,0)</f>
        <v/>
      </c>
      <c r="O365" s="2">
        <f>IF(M365="NÃO","EXCLUÍDO",IF(N365&lt;Premissas!$B$8,"&lt; 1,00",IF(N365&lt;Premissas!$B$9,"1,00 – 1,19",IF(N365&lt;Premissas!$B$10,"1,20 – 1,39",IF(N365&lt;Premissas!$B$11,"1,40 – 1,59",IF(N365&lt;Premissas!$B$12,"1,60 – 1,99","≥ 2,00"))))))</f>
        <v/>
      </c>
      <c r="P365" s="5">
        <f>IF(OR(M365="NÃO",N365&lt;Premissas!$B$8),Premissas!$B$13,IF(N365&lt;Premissas!$B$9,Premissas!$B$14,IF(N365&lt;Premissas!$B$10,Premissas!$B$15,IF(N365&lt;Premissas!$B$11,Premissas!$B$16,IF(N365&lt;Premissas!$B$12,Premissas!$B$17,Premissas!$B$18)))))</f>
        <v/>
      </c>
      <c r="Q365" s="5">
        <f>IFERROR(P365/Premissas!$B$4,0)</f>
        <v/>
      </c>
    </row>
    <row r="366">
      <c r="A366" s="2" t="n">
        <v>7</v>
      </c>
      <c r="B366" s="2" t="n">
        <v>1942</v>
      </c>
      <c r="C366" s="2" t="inlineStr">
        <is>
          <t>ATIVIDADE OP. EMP.</t>
        </is>
      </c>
      <c r="D366" s="2" t="n">
        <v>4918797</v>
      </c>
      <c r="E366" s="2" t="inlineStr">
        <is>
          <t>MOISES SANTOS DE MOURA</t>
        </is>
      </c>
      <c r="F366" s="2" t="n">
        <v>1706</v>
      </c>
      <c r="G366" s="2" t="n">
        <v>34.23</v>
      </c>
      <c r="H366" s="2" t="n">
        <v>50</v>
      </c>
      <c r="I366" s="2" t="n">
        <v>20</v>
      </c>
      <c r="J366" s="2" t="inlineStr">
        <is>
          <t>GPA</t>
        </is>
      </c>
      <c r="K366" s="2">
        <f>IF(I366&lt;&gt;"",I366,IFERROR(INDEX(Base!$I:$I,MATCH(1,(Base!$C:$C=C366)*(Base!$I:$I&lt;&gt;""),0)),0))</f>
        <v/>
      </c>
      <c r="L366" s="2">
        <f>IF(AND(I366="",K366&gt;0),"SIM","NÃO")</f>
        <v/>
      </c>
      <c r="M366" s="2">
        <f>IF(ISNUMBER(SEARCH("SEPARA",UPPER(C366))),"NÃO","SIM")</f>
        <v/>
      </c>
      <c r="N366" s="2">
        <f>IFERROR(H366/K366,0)</f>
        <v/>
      </c>
      <c r="O366" s="2">
        <f>IF(M366="NÃO","EXCLUÍDO",IF(N366&lt;Premissas!$B$8,"&lt; 1,00",IF(N366&lt;Premissas!$B$9,"1,00 – 1,19",IF(N366&lt;Premissas!$B$10,"1,20 – 1,39",IF(N366&lt;Premissas!$B$11,"1,40 – 1,59",IF(N366&lt;Premissas!$B$12,"1,60 – 1,99","≥ 2,00"))))))</f>
        <v/>
      </c>
      <c r="P366" s="5">
        <f>IF(OR(M366="NÃO",N366&lt;Premissas!$B$8),Premissas!$B$13,IF(N366&lt;Premissas!$B$9,Premissas!$B$14,IF(N366&lt;Premissas!$B$10,Premissas!$B$15,IF(N366&lt;Premissas!$B$11,Premissas!$B$16,IF(N366&lt;Premissas!$B$12,Premissas!$B$17,Premissas!$B$18)))))</f>
        <v/>
      </c>
      <c r="Q366" s="5">
        <f>IFERROR(P366/Premissas!$B$4,0)</f>
        <v/>
      </c>
    </row>
    <row r="367">
      <c r="A367" s="2" t="n">
        <v>7</v>
      </c>
      <c r="B367" s="2" t="n">
        <v>1942</v>
      </c>
      <c r="C367" s="2" t="inlineStr">
        <is>
          <t>CARREGAMENTO</t>
        </is>
      </c>
      <c r="D367" s="2" t="n">
        <v>5204879</v>
      </c>
      <c r="E367" s="2" t="inlineStr">
        <is>
          <t>TIAGO HERMES DE SOUZA</t>
        </is>
      </c>
      <c r="F367" s="2" t="n">
        <v>994</v>
      </c>
      <c r="G367" s="2" t="n">
        <v>81.26000000000001</v>
      </c>
      <c r="H367" s="2" t="n">
        <v>12</v>
      </c>
      <c r="I367" s="2" t="n">
        <v>22</v>
      </c>
      <c r="J367" s="2" t="inlineStr">
        <is>
          <t>GPA</t>
        </is>
      </c>
      <c r="K367" s="2">
        <f>IF(I367&lt;&gt;"",I367,IFERROR(INDEX(Base!$I:$I,MATCH(1,(Base!$C:$C=C367)*(Base!$I:$I&lt;&gt;""),0)),0))</f>
        <v/>
      </c>
      <c r="L367" s="2">
        <f>IF(AND(I367="",K367&gt;0),"SIM","NÃO")</f>
        <v/>
      </c>
      <c r="M367" s="2">
        <f>IF(ISNUMBER(SEARCH("SEPARA",UPPER(C367))),"NÃO","SIM")</f>
        <v/>
      </c>
      <c r="N367" s="2">
        <f>IFERROR(H367/K367,0)</f>
        <v/>
      </c>
      <c r="O367" s="2">
        <f>IF(M367="NÃO","EXCLUÍDO",IF(N367&lt;Premissas!$B$8,"&lt; 1,00",IF(N367&lt;Premissas!$B$9,"1,00 – 1,19",IF(N367&lt;Premissas!$B$10,"1,20 – 1,39",IF(N367&lt;Premissas!$B$11,"1,40 – 1,59",IF(N367&lt;Premissas!$B$12,"1,60 – 1,99","≥ 2,00"))))))</f>
        <v/>
      </c>
      <c r="P367" s="5">
        <f>IF(OR(M367="NÃO",N367&lt;Premissas!$B$8),Premissas!$B$13,IF(N367&lt;Premissas!$B$9,Premissas!$B$14,IF(N367&lt;Premissas!$B$10,Premissas!$B$15,IF(N367&lt;Premissas!$B$11,Premissas!$B$16,IF(N367&lt;Premissas!$B$12,Premissas!$B$17,Premissas!$B$18)))))</f>
        <v/>
      </c>
      <c r="Q367" s="5">
        <f>IFERROR(P367/Premissas!$B$4,0)</f>
        <v/>
      </c>
    </row>
    <row r="368">
      <c r="A368" s="2" t="n">
        <v>7</v>
      </c>
      <c r="B368" s="2" t="n">
        <v>1942</v>
      </c>
      <c r="C368" s="2" t="inlineStr">
        <is>
          <t>SEPARACAO</t>
        </is>
      </c>
      <c r="D368" s="2" t="n">
        <v>4918797</v>
      </c>
      <c r="E368" s="2" t="inlineStr">
        <is>
          <t>MOISES SANTOS DE MOURA</t>
        </is>
      </c>
      <c r="F368" s="2" t="n">
        <v>4539</v>
      </c>
      <c r="G368" s="2" t="n">
        <v>18.24</v>
      </c>
      <c r="H368" s="2" t="n">
        <v>249</v>
      </c>
      <c r="I368" s="2" t="n">
        <v>80</v>
      </c>
      <c r="J368" s="2" t="inlineStr">
        <is>
          <t>GPA</t>
        </is>
      </c>
      <c r="K368" s="2">
        <f>IF(I368&lt;&gt;"",I368,IFERROR(INDEX(Base!$I:$I,MATCH(1,(Base!$C:$C=C368)*(Base!$I:$I&lt;&gt;""),0)),0))</f>
        <v/>
      </c>
      <c r="L368" s="2">
        <f>IF(AND(I368="",K368&gt;0),"SIM","NÃO")</f>
        <v/>
      </c>
      <c r="M368" s="2">
        <f>IF(ISNUMBER(SEARCH("SEPARA",UPPER(C368))),"NÃO","SIM")</f>
        <v/>
      </c>
      <c r="N368" s="2">
        <f>IFERROR(H368/K368,0)</f>
        <v/>
      </c>
      <c r="O368" s="2">
        <f>IF(M368="NÃO","EXCLUÍDO",IF(N368&lt;Premissas!$B$8,"&lt; 1,00",IF(N368&lt;Premissas!$B$9,"1,00 – 1,19",IF(N368&lt;Premissas!$B$10,"1,20 – 1,39",IF(N368&lt;Premissas!$B$11,"1,40 – 1,59",IF(N368&lt;Premissas!$B$12,"1,60 – 1,99","≥ 2,00"))))))</f>
        <v/>
      </c>
      <c r="P368" s="5">
        <f>IF(OR(M368="NÃO",N368&lt;Premissas!$B$8),Premissas!$B$13,IF(N368&lt;Premissas!$B$9,Premissas!$B$14,IF(N368&lt;Premissas!$B$10,Premissas!$B$15,IF(N368&lt;Premissas!$B$11,Premissas!$B$16,IF(N368&lt;Premissas!$B$12,Premissas!$B$17,Premissas!$B$18)))))</f>
        <v/>
      </c>
      <c r="Q368" s="5">
        <f>IFERROR(P368/Premissas!$B$4,0)</f>
        <v/>
      </c>
    </row>
    <row r="369">
      <c r="A369" s="2" t="n">
        <v>7</v>
      </c>
      <c r="B369" s="2" t="n">
        <v>1942</v>
      </c>
      <c r="C369" s="2" t="inlineStr">
        <is>
          <t>ATIVIDADE OP. EMP.</t>
        </is>
      </c>
      <c r="D369" s="2" t="n">
        <v>5026148</v>
      </c>
      <c r="E369" s="2" t="inlineStr">
        <is>
          <t>Emerson Batista</t>
        </is>
      </c>
      <c r="F369" s="2" t="n">
        <v>2375</v>
      </c>
      <c r="G369" s="2" t="n">
        <v>59.81</v>
      </c>
      <c r="H369" s="2" t="n">
        <v>40</v>
      </c>
      <c r="I369" s="2" t="n">
        <v>20</v>
      </c>
      <c r="J369" s="2" t="inlineStr">
        <is>
          <t>GPA</t>
        </is>
      </c>
      <c r="K369" s="2">
        <f>IF(I369&lt;&gt;"",I369,IFERROR(INDEX(Base!$I:$I,MATCH(1,(Base!$C:$C=C369)*(Base!$I:$I&lt;&gt;""),0)),0))</f>
        <v/>
      </c>
      <c r="L369" s="2">
        <f>IF(AND(I369="",K369&gt;0),"SIM","NÃO")</f>
        <v/>
      </c>
      <c r="M369" s="2">
        <f>IF(ISNUMBER(SEARCH("SEPARA",UPPER(C369))),"NÃO","SIM")</f>
        <v/>
      </c>
      <c r="N369" s="2">
        <f>IFERROR(H369/K369,0)</f>
        <v/>
      </c>
      <c r="O369" s="2">
        <f>IF(M369="NÃO","EXCLUÍDO",IF(N369&lt;Premissas!$B$8,"&lt; 1,00",IF(N369&lt;Premissas!$B$9,"1,00 – 1,19",IF(N369&lt;Premissas!$B$10,"1,20 – 1,39",IF(N369&lt;Premissas!$B$11,"1,40 – 1,59",IF(N369&lt;Premissas!$B$12,"1,60 – 1,99","≥ 2,00"))))))</f>
        <v/>
      </c>
      <c r="P369" s="5">
        <f>IF(OR(M369="NÃO",N369&lt;Premissas!$B$8),Premissas!$B$13,IF(N369&lt;Premissas!$B$9,Premissas!$B$14,IF(N369&lt;Premissas!$B$10,Premissas!$B$15,IF(N369&lt;Premissas!$B$11,Premissas!$B$16,IF(N369&lt;Premissas!$B$12,Premissas!$B$17,Premissas!$B$18)))))</f>
        <v/>
      </c>
      <c r="Q369" s="5">
        <f>IFERROR(P369/Premissas!$B$4,0)</f>
        <v/>
      </c>
    </row>
    <row r="370">
      <c r="A370" s="2" t="n">
        <v>7</v>
      </c>
      <c r="B370" s="2" t="n">
        <v>1942</v>
      </c>
      <c r="C370" s="2" t="inlineStr">
        <is>
          <t>SEPARACAO</t>
        </is>
      </c>
      <c r="D370" s="2" t="n">
        <v>5026148</v>
      </c>
      <c r="E370" s="2" t="inlineStr">
        <is>
          <t>Emerson Batista</t>
        </is>
      </c>
      <c r="F370" s="2" t="n">
        <v>82</v>
      </c>
      <c r="G370" s="2" t="n">
        <v>0.74</v>
      </c>
      <c r="H370" s="2" t="n">
        <v>111</v>
      </c>
      <c r="I370" s="2" t="n">
        <v>80</v>
      </c>
      <c r="J370" s="2" t="inlineStr">
        <is>
          <t>GPA</t>
        </is>
      </c>
      <c r="K370" s="2">
        <f>IF(I370&lt;&gt;"",I370,IFERROR(INDEX(Base!$I:$I,MATCH(1,(Base!$C:$C=C370)*(Base!$I:$I&lt;&gt;""),0)),0))</f>
        <v/>
      </c>
      <c r="L370" s="2">
        <f>IF(AND(I370="",K370&gt;0),"SIM","NÃO")</f>
        <v/>
      </c>
      <c r="M370" s="2">
        <f>IF(ISNUMBER(SEARCH("SEPARA",UPPER(C370))),"NÃO","SIM")</f>
        <v/>
      </c>
      <c r="N370" s="2">
        <f>IFERROR(H370/K370,0)</f>
        <v/>
      </c>
      <c r="O370" s="2">
        <f>IF(M370="NÃO","EXCLUÍDO",IF(N370&lt;Premissas!$B$8,"&lt; 1,00",IF(N370&lt;Premissas!$B$9,"1,00 – 1,19",IF(N370&lt;Premissas!$B$10,"1,20 – 1,39",IF(N370&lt;Premissas!$B$11,"1,40 – 1,59",IF(N370&lt;Premissas!$B$12,"1,60 – 1,99","≥ 2,00"))))))</f>
        <v/>
      </c>
      <c r="P370" s="5">
        <f>IF(OR(M370="NÃO",N370&lt;Premissas!$B$8),Premissas!$B$13,IF(N370&lt;Premissas!$B$9,Premissas!$B$14,IF(N370&lt;Premissas!$B$10,Premissas!$B$15,IF(N370&lt;Premissas!$B$11,Premissas!$B$16,IF(N370&lt;Premissas!$B$12,Premissas!$B$17,Premissas!$B$18)))))</f>
        <v/>
      </c>
      <c r="Q370" s="5">
        <f>IFERROR(P370/Premissas!$B$4,0)</f>
        <v/>
      </c>
    </row>
    <row r="371">
      <c r="A371" s="2" t="n">
        <v>7</v>
      </c>
      <c r="B371" s="2" t="n">
        <v>1942</v>
      </c>
      <c r="C371" s="2" t="inlineStr">
        <is>
          <t>CARREGAMENTO</t>
        </is>
      </c>
      <c r="D371" s="2" t="n">
        <v>403334</v>
      </c>
      <c r="E371" s="2" t="inlineStr">
        <is>
          <t>JANIO WELLINGTON CORDEIRO GOMES</t>
        </is>
      </c>
      <c r="F371" s="2" t="n">
        <v>1612</v>
      </c>
      <c r="G371" s="2" t="n">
        <v>61.69</v>
      </c>
      <c r="H371" s="2" t="n">
        <v>26</v>
      </c>
      <c r="I371" s="2" t="n">
        <v>22</v>
      </c>
      <c r="J371" s="2" t="inlineStr">
        <is>
          <t>GPA</t>
        </is>
      </c>
      <c r="K371" s="2">
        <f>IF(I371&lt;&gt;"",I371,IFERROR(INDEX(Base!$I:$I,MATCH(1,(Base!$C:$C=C371)*(Base!$I:$I&lt;&gt;""),0)),0))</f>
        <v/>
      </c>
      <c r="L371" s="2">
        <f>IF(AND(I371="",K371&gt;0),"SIM","NÃO")</f>
        <v/>
      </c>
      <c r="M371" s="2">
        <f>IF(ISNUMBER(SEARCH("SEPARA",UPPER(C371))),"NÃO","SIM")</f>
        <v/>
      </c>
      <c r="N371" s="2">
        <f>IFERROR(H371/K371,0)</f>
        <v/>
      </c>
      <c r="O371" s="2">
        <f>IF(M371="NÃO","EXCLUÍDO",IF(N371&lt;Premissas!$B$8,"&lt; 1,00",IF(N371&lt;Premissas!$B$9,"1,00 – 1,19",IF(N371&lt;Premissas!$B$10,"1,20 – 1,39",IF(N371&lt;Premissas!$B$11,"1,40 – 1,59",IF(N371&lt;Premissas!$B$12,"1,60 – 1,99","≥ 2,00"))))))</f>
        <v/>
      </c>
      <c r="P371" s="5">
        <f>IF(OR(M371="NÃO",N371&lt;Premissas!$B$8),Premissas!$B$13,IF(N371&lt;Premissas!$B$9,Premissas!$B$14,IF(N371&lt;Premissas!$B$10,Premissas!$B$15,IF(N371&lt;Premissas!$B$11,Premissas!$B$16,IF(N371&lt;Premissas!$B$12,Premissas!$B$17,Premissas!$B$18)))))</f>
        <v/>
      </c>
      <c r="Q371" s="5">
        <f>IFERROR(P371/Premissas!$B$4,0)</f>
        <v/>
      </c>
    </row>
    <row r="372">
      <c r="A372" s="2" t="n">
        <v>7</v>
      </c>
      <c r="B372" s="2" t="n">
        <v>1942</v>
      </c>
      <c r="C372" s="2" t="inlineStr">
        <is>
          <t>SEPARACAO</t>
        </is>
      </c>
      <c r="D372" s="2" t="n">
        <v>5030994</v>
      </c>
      <c r="E372" s="2" t="inlineStr">
        <is>
          <t>Aron Ribeiro Pereira</t>
        </is>
      </c>
      <c r="F372" s="2" t="n">
        <v>529</v>
      </c>
      <c r="G372" s="2" t="n">
        <v>1.88</v>
      </c>
      <c r="H372" s="2" t="n">
        <v>281</v>
      </c>
      <c r="I372" s="2" t="n">
        <v>80</v>
      </c>
      <c r="J372" s="2" t="inlineStr">
        <is>
          <t>GPA</t>
        </is>
      </c>
      <c r="K372" s="2">
        <f>IF(I372&lt;&gt;"",I372,IFERROR(INDEX(Base!$I:$I,MATCH(1,(Base!$C:$C=C372)*(Base!$I:$I&lt;&gt;""),0)),0))</f>
        <v/>
      </c>
      <c r="L372" s="2">
        <f>IF(AND(I372="",K372&gt;0),"SIM","NÃO")</f>
        <v/>
      </c>
      <c r="M372" s="2">
        <f>IF(ISNUMBER(SEARCH("SEPARA",UPPER(C372))),"NÃO","SIM")</f>
        <v/>
      </c>
      <c r="N372" s="2">
        <f>IFERROR(H372/K372,0)</f>
        <v/>
      </c>
      <c r="O372" s="2">
        <f>IF(M372="NÃO","EXCLUÍDO",IF(N372&lt;Premissas!$B$8,"&lt; 1,00",IF(N372&lt;Premissas!$B$9,"1,00 – 1,19",IF(N372&lt;Premissas!$B$10,"1,20 – 1,39",IF(N372&lt;Premissas!$B$11,"1,40 – 1,59",IF(N372&lt;Premissas!$B$12,"1,60 – 1,99","≥ 2,00"))))))</f>
        <v/>
      </c>
      <c r="P372" s="5">
        <f>IF(OR(M372="NÃO",N372&lt;Premissas!$B$8),Premissas!$B$13,IF(N372&lt;Premissas!$B$9,Premissas!$B$14,IF(N372&lt;Premissas!$B$10,Premissas!$B$15,IF(N372&lt;Premissas!$B$11,Premissas!$B$16,IF(N372&lt;Premissas!$B$12,Premissas!$B$17,Premissas!$B$18)))))</f>
        <v/>
      </c>
      <c r="Q372" s="5">
        <f>IFERROR(P372/Premissas!$B$4,0)</f>
        <v/>
      </c>
    </row>
    <row r="373">
      <c r="A373" s="2" t="n">
        <v>7</v>
      </c>
      <c r="B373" s="2" t="n">
        <v>1942</v>
      </c>
      <c r="C373" s="2" t="inlineStr">
        <is>
          <t>RECEBIMENTO</t>
        </is>
      </c>
      <c r="D373" s="2" t="n">
        <v>5052823</v>
      </c>
      <c r="E373" s="2" t="inlineStr">
        <is>
          <t>IVANIA ROCHA DOS SANTOS</t>
        </is>
      </c>
      <c r="F373" s="2" t="n">
        <v>2176</v>
      </c>
      <c r="G373" s="2" t="n">
        <v>86.63</v>
      </c>
      <c r="H373" s="2" t="n">
        <v>25</v>
      </c>
      <c r="I373" s="2" t="n">
        <v>17</v>
      </c>
      <c r="J373" s="2" t="inlineStr">
        <is>
          <t>GPA</t>
        </is>
      </c>
      <c r="K373" s="2">
        <f>IF(I373&lt;&gt;"",I373,IFERROR(INDEX(Base!$I:$I,MATCH(1,(Base!$C:$C=C373)*(Base!$I:$I&lt;&gt;""),0)),0))</f>
        <v/>
      </c>
      <c r="L373" s="2">
        <f>IF(AND(I373="",K373&gt;0),"SIM","NÃO")</f>
        <v/>
      </c>
      <c r="M373" s="2">
        <f>IF(ISNUMBER(SEARCH("SEPARA",UPPER(C373))),"NÃO","SIM")</f>
        <v/>
      </c>
      <c r="N373" s="2">
        <f>IFERROR(H373/K373,0)</f>
        <v/>
      </c>
      <c r="O373" s="2">
        <f>IF(M373="NÃO","EXCLUÍDO",IF(N373&lt;Premissas!$B$8,"&lt; 1,00",IF(N373&lt;Premissas!$B$9,"1,00 – 1,19",IF(N373&lt;Premissas!$B$10,"1,20 – 1,39",IF(N373&lt;Premissas!$B$11,"1,40 – 1,59",IF(N373&lt;Premissas!$B$12,"1,60 – 1,99","≥ 2,00"))))))</f>
        <v/>
      </c>
      <c r="P373" s="5">
        <f>IF(OR(M373="NÃO",N373&lt;Premissas!$B$8),Premissas!$B$13,IF(N373&lt;Premissas!$B$9,Premissas!$B$14,IF(N373&lt;Premissas!$B$10,Premissas!$B$15,IF(N373&lt;Premissas!$B$11,Premissas!$B$16,IF(N373&lt;Premissas!$B$12,Premissas!$B$17,Premissas!$B$18)))))</f>
        <v/>
      </c>
      <c r="Q373" s="5">
        <f>IFERROR(P373/Premissas!$B$4,0)</f>
        <v/>
      </c>
    </row>
    <row r="374">
      <c r="A374" s="2" t="n">
        <v>7</v>
      </c>
      <c r="B374" s="2" t="n">
        <v>1942</v>
      </c>
      <c r="C374" s="2" t="inlineStr">
        <is>
          <t>ATIVIDADE OP. EMP.</t>
        </is>
      </c>
      <c r="D374" s="2" t="n">
        <v>5066085</v>
      </c>
      <c r="E374" s="2" t="inlineStr">
        <is>
          <t>MAYCON DA CONCEICAO</t>
        </is>
      </c>
      <c r="F374" s="2" t="n">
        <v>1683</v>
      </c>
      <c r="G374" s="2" t="n">
        <v>79.55</v>
      </c>
      <c r="H374" s="2" t="n">
        <v>21</v>
      </c>
      <c r="I374" s="2" t="n">
        <v>20</v>
      </c>
      <c r="J374" s="2" t="inlineStr">
        <is>
          <t>GPA</t>
        </is>
      </c>
      <c r="K374" s="2">
        <f>IF(I374&lt;&gt;"",I374,IFERROR(INDEX(Base!$I:$I,MATCH(1,(Base!$C:$C=C374)*(Base!$I:$I&lt;&gt;""),0)),0))</f>
        <v/>
      </c>
      <c r="L374" s="2">
        <f>IF(AND(I374="",K374&gt;0),"SIM","NÃO")</f>
        <v/>
      </c>
      <c r="M374" s="2">
        <f>IF(ISNUMBER(SEARCH("SEPARA",UPPER(C374))),"NÃO","SIM")</f>
        <v/>
      </c>
      <c r="N374" s="2">
        <f>IFERROR(H374/K374,0)</f>
        <v/>
      </c>
      <c r="O374" s="2">
        <f>IF(M374="NÃO","EXCLUÍDO",IF(N374&lt;Premissas!$B$8,"&lt; 1,00",IF(N374&lt;Premissas!$B$9,"1,00 – 1,19",IF(N374&lt;Premissas!$B$10,"1,20 – 1,39",IF(N374&lt;Premissas!$B$11,"1,40 – 1,59",IF(N374&lt;Premissas!$B$12,"1,60 – 1,99","≥ 2,00"))))))</f>
        <v/>
      </c>
      <c r="P374" s="5">
        <f>IF(OR(M374="NÃO",N374&lt;Premissas!$B$8),Premissas!$B$13,IF(N374&lt;Premissas!$B$9,Premissas!$B$14,IF(N374&lt;Premissas!$B$10,Premissas!$B$15,IF(N374&lt;Premissas!$B$11,Premissas!$B$16,IF(N374&lt;Premissas!$B$12,Premissas!$B$17,Premissas!$B$18)))))</f>
        <v/>
      </c>
      <c r="Q374" s="5">
        <f>IFERROR(P374/Premissas!$B$4,0)</f>
        <v/>
      </c>
    </row>
    <row r="375">
      <c r="A375" s="2" t="n">
        <v>7</v>
      </c>
      <c r="B375" s="2" t="n">
        <v>1942</v>
      </c>
      <c r="C375" s="2" t="inlineStr">
        <is>
          <t>SEPARACAO</t>
        </is>
      </c>
      <c r="D375" s="2" t="n">
        <v>5066085</v>
      </c>
      <c r="E375" s="2" t="inlineStr">
        <is>
          <t>MAYCON DA CONCEICAO</t>
        </is>
      </c>
      <c r="F375" s="2" t="n">
        <v>818</v>
      </c>
      <c r="G375" s="2" t="n">
        <v>8.619999999999999</v>
      </c>
      <c r="H375" s="2" t="n">
        <v>95</v>
      </c>
      <c r="I375" s="2" t="n">
        <v>80</v>
      </c>
      <c r="J375" s="2" t="inlineStr">
        <is>
          <t>GPA</t>
        </is>
      </c>
      <c r="K375" s="2">
        <f>IF(I375&lt;&gt;"",I375,IFERROR(INDEX(Base!$I:$I,MATCH(1,(Base!$C:$C=C375)*(Base!$I:$I&lt;&gt;""),0)),0))</f>
        <v/>
      </c>
      <c r="L375" s="2">
        <f>IF(AND(I375="",K375&gt;0),"SIM","NÃO")</f>
        <v/>
      </c>
      <c r="M375" s="2">
        <f>IF(ISNUMBER(SEARCH("SEPARA",UPPER(C375))),"NÃO","SIM")</f>
        <v/>
      </c>
      <c r="N375" s="2">
        <f>IFERROR(H375/K375,0)</f>
        <v/>
      </c>
      <c r="O375" s="2">
        <f>IF(M375="NÃO","EXCLUÍDO",IF(N375&lt;Premissas!$B$8,"&lt; 1,00",IF(N375&lt;Premissas!$B$9,"1,00 – 1,19",IF(N375&lt;Premissas!$B$10,"1,20 – 1,39",IF(N375&lt;Premissas!$B$11,"1,40 – 1,59",IF(N375&lt;Premissas!$B$12,"1,60 – 1,99","≥ 2,00"))))))</f>
        <v/>
      </c>
      <c r="P375" s="5">
        <f>IF(OR(M375="NÃO",N375&lt;Premissas!$B$8),Premissas!$B$13,IF(N375&lt;Premissas!$B$9,Premissas!$B$14,IF(N375&lt;Premissas!$B$10,Premissas!$B$15,IF(N375&lt;Premissas!$B$11,Premissas!$B$16,IF(N375&lt;Premissas!$B$12,Premissas!$B$17,Premissas!$B$18)))))</f>
        <v/>
      </c>
      <c r="Q375" s="5">
        <f>IFERROR(P375/Premissas!$B$4,0)</f>
        <v/>
      </c>
    </row>
    <row r="376">
      <c r="A376" s="2" t="n">
        <v>7</v>
      </c>
      <c r="B376" s="2" t="n">
        <v>1942</v>
      </c>
      <c r="C376" s="2" t="inlineStr">
        <is>
          <t>CARREGAMENTO</t>
        </is>
      </c>
      <c r="D376" s="2" t="n">
        <v>5308917</v>
      </c>
      <c r="E376" s="2" t="inlineStr">
        <is>
          <t>LEON GUILHERME LESSA DOS SANTOS ALMEIDA</t>
        </is>
      </c>
      <c r="F376" s="2" t="n">
        <v>693</v>
      </c>
      <c r="G376" s="2" t="n">
        <v>53.95</v>
      </c>
      <c r="H376" s="2" t="n">
        <v>13</v>
      </c>
      <c r="I376" s="2" t="n">
        <v>22</v>
      </c>
      <c r="J376" s="2" t="inlineStr">
        <is>
          <t>GPA</t>
        </is>
      </c>
      <c r="K376" s="2">
        <f>IF(I376&lt;&gt;"",I376,IFERROR(INDEX(Base!$I:$I,MATCH(1,(Base!$C:$C=C376)*(Base!$I:$I&lt;&gt;""),0)),0))</f>
        <v/>
      </c>
      <c r="L376" s="2">
        <f>IF(AND(I376="",K376&gt;0),"SIM","NÃO")</f>
        <v/>
      </c>
      <c r="M376" s="2">
        <f>IF(ISNUMBER(SEARCH("SEPARA",UPPER(C376))),"NÃO","SIM")</f>
        <v/>
      </c>
      <c r="N376" s="2">
        <f>IFERROR(H376/K376,0)</f>
        <v/>
      </c>
      <c r="O376" s="2">
        <f>IF(M376="NÃO","EXCLUÍDO",IF(N376&lt;Premissas!$B$8,"&lt; 1,00",IF(N376&lt;Premissas!$B$9,"1,00 – 1,19",IF(N376&lt;Premissas!$B$10,"1,20 – 1,39",IF(N376&lt;Premissas!$B$11,"1,40 – 1,59",IF(N376&lt;Premissas!$B$12,"1,60 – 1,99","≥ 2,00"))))))</f>
        <v/>
      </c>
      <c r="P376" s="5">
        <f>IF(OR(M376="NÃO",N376&lt;Premissas!$B$8),Premissas!$B$13,IF(N376&lt;Premissas!$B$9,Premissas!$B$14,IF(N376&lt;Premissas!$B$10,Premissas!$B$15,IF(N376&lt;Premissas!$B$11,Premissas!$B$16,IF(N376&lt;Premissas!$B$12,Premissas!$B$17,Premissas!$B$18)))))</f>
        <v/>
      </c>
      <c r="Q376" s="5">
        <f>IFERROR(P376/Premissas!$B$4,0)</f>
        <v/>
      </c>
    </row>
    <row r="377">
      <c r="A377" s="2" t="n">
        <v>7</v>
      </c>
      <c r="B377" s="2" t="n">
        <v>1942</v>
      </c>
      <c r="C377" s="2" t="inlineStr">
        <is>
          <t>SEPARACAO</t>
        </is>
      </c>
      <c r="D377" s="2" t="n">
        <v>5113164</v>
      </c>
      <c r="E377" s="2" t="inlineStr">
        <is>
          <t>Gabriel Henrique Lima Rodrigues</t>
        </is>
      </c>
      <c r="F377" s="2" t="n">
        <v>501</v>
      </c>
      <c r="G377" s="2" t="n">
        <v>7.54</v>
      </c>
      <c r="H377" s="2" t="n">
        <v>66</v>
      </c>
      <c r="I377" s="2" t="n">
        <v>80</v>
      </c>
      <c r="J377" s="2" t="inlineStr">
        <is>
          <t>GPA</t>
        </is>
      </c>
      <c r="K377" s="2">
        <f>IF(I377&lt;&gt;"",I377,IFERROR(INDEX(Base!$I:$I,MATCH(1,(Base!$C:$C=C377)*(Base!$I:$I&lt;&gt;""),0)),0))</f>
        <v/>
      </c>
      <c r="L377" s="2">
        <f>IF(AND(I377="",K377&gt;0),"SIM","NÃO")</f>
        <v/>
      </c>
      <c r="M377" s="2">
        <f>IF(ISNUMBER(SEARCH("SEPARA",UPPER(C377))),"NÃO","SIM")</f>
        <v/>
      </c>
      <c r="N377" s="2">
        <f>IFERROR(H377/K377,0)</f>
        <v/>
      </c>
      <c r="O377" s="2">
        <f>IF(M377="NÃO","EXCLUÍDO",IF(N377&lt;Premissas!$B$8,"&lt; 1,00",IF(N377&lt;Premissas!$B$9,"1,00 – 1,19",IF(N377&lt;Premissas!$B$10,"1,20 – 1,39",IF(N377&lt;Premissas!$B$11,"1,40 – 1,59",IF(N377&lt;Premissas!$B$12,"1,60 – 1,99","≥ 2,00"))))))</f>
        <v/>
      </c>
      <c r="P377" s="5">
        <f>IF(OR(M377="NÃO",N377&lt;Premissas!$B$8),Premissas!$B$13,IF(N377&lt;Premissas!$B$9,Premissas!$B$14,IF(N377&lt;Premissas!$B$10,Premissas!$B$15,IF(N377&lt;Premissas!$B$11,Premissas!$B$16,IF(N377&lt;Premissas!$B$12,Premissas!$B$17,Premissas!$B$18)))))</f>
        <v/>
      </c>
      <c r="Q377" s="5">
        <f>IFERROR(P377/Premissas!$B$4,0)</f>
        <v/>
      </c>
    </row>
    <row r="378">
      <c r="A378" s="2" t="n">
        <v>7</v>
      </c>
      <c r="B378" s="2" t="n">
        <v>1942</v>
      </c>
      <c r="C378" s="2" t="inlineStr">
        <is>
          <t>CARREGAMENTO</t>
        </is>
      </c>
      <c r="D378" s="2" t="n">
        <v>642339</v>
      </c>
      <c r="E378" s="2" t="inlineStr">
        <is>
          <t>MARDONIO DE SOUZA SILVA</t>
        </is>
      </c>
      <c r="F378" s="2" t="n">
        <v>1502</v>
      </c>
      <c r="G378" s="2" t="n">
        <v>50.21</v>
      </c>
      <c r="H378" s="2" t="n">
        <v>30</v>
      </c>
      <c r="I378" s="2" t="n">
        <v>22</v>
      </c>
      <c r="J378" s="2" t="inlineStr">
        <is>
          <t>GPA</t>
        </is>
      </c>
      <c r="K378" s="2">
        <f>IF(I378&lt;&gt;"",I378,IFERROR(INDEX(Base!$I:$I,MATCH(1,(Base!$C:$C=C378)*(Base!$I:$I&lt;&gt;""),0)),0))</f>
        <v/>
      </c>
      <c r="L378" s="2">
        <f>IF(AND(I378="",K378&gt;0),"SIM","NÃO")</f>
        <v/>
      </c>
      <c r="M378" s="2">
        <f>IF(ISNUMBER(SEARCH("SEPARA",UPPER(C378))),"NÃO","SIM")</f>
        <v/>
      </c>
      <c r="N378" s="2">
        <f>IFERROR(H378/K378,0)</f>
        <v/>
      </c>
      <c r="O378" s="2">
        <f>IF(M378="NÃO","EXCLUÍDO",IF(N378&lt;Premissas!$B$8,"&lt; 1,00",IF(N378&lt;Premissas!$B$9,"1,00 – 1,19",IF(N378&lt;Premissas!$B$10,"1,20 – 1,39",IF(N378&lt;Premissas!$B$11,"1,40 – 1,59",IF(N378&lt;Premissas!$B$12,"1,60 – 1,99","≥ 2,00"))))))</f>
        <v/>
      </c>
      <c r="P378" s="5">
        <f>IF(OR(M378="NÃO",N378&lt;Premissas!$B$8),Premissas!$B$13,IF(N378&lt;Premissas!$B$9,Premissas!$B$14,IF(N378&lt;Premissas!$B$10,Premissas!$B$15,IF(N378&lt;Premissas!$B$11,Premissas!$B$16,IF(N378&lt;Premissas!$B$12,Premissas!$B$17,Premissas!$B$18)))))</f>
        <v/>
      </c>
      <c r="Q378" s="5">
        <f>IFERROR(P378/Premissas!$B$4,0)</f>
        <v/>
      </c>
    </row>
    <row r="379">
      <c r="A379" s="2" t="n">
        <v>7</v>
      </c>
      <c r="B379" s="2" t="n">
        <v>1942</v>
      </c>
      <c r="C379" s="2" t="inlineStr">
        <is>
          <t>SEPARACAO</t>
        </is>
      </c>
      <c r="D379" s="2" t="n">
        <v>5114292</v>
      </c>
      <c r="E379" s="2" t="inlineStr">
        <is>
          <t>MATHUES MIRANDA</t>
        </is>
      </c>
      <c r="F379" s="2" t="n">
        <v>92</v>
      </c>
      <c r="G379" s="2" t="n">
        <v>0.88</v>
      </c>
      <c r="H379" s="2" t="n">
        <v>105</v>
      </c>
      <c r="I379" s="2" t="n">
        <v>80</v>
      </c>
      <c r="J379" s="2" t="inlineStr">
        <is>
          <t>GPA</t>
        </is>
      </c>
      <c r="K379" s="2">
        <f>IF(I379&lt;&gt;"",I379,IFERROR(INDEX(Base!$I:$I,MATCH(1,(Base!$C:$C=C379)*(Base!$I:$I&lt;&gt;""),0)),0))</f>
        <v/>
      </c>
      <c r="L379" s="2">
        <f>IF(AND(I379="",K379&gt;0),"SIM","NÃO")</f>
        <v/>
      </c>
      <c r="M379" s="2">
        <f>IF(ISNUMBER(SEARCH("SEPARA",UPPER(C379))),"NÃO","SIM")</f>
        <v/>
      </c>
      <c r="N379" s="2">
        <f>IFERROR(H379/K379,0)</f>
        <v/>
      </c>
      <c r="O379" s="2">
        <f>IF(M379="NÃO","EXCLUÍDO",IF(N379&lt;Premissas!$B$8,"&lt; 1,00",IF(N379&lt;Premissas!$B$9,"1,00 – 1,19",IF(N379&lt;Premissas!$B$10,"1,20 – 1,39",IF(N379&lt;Premissas!$B$11,"1,40 – 1,59",IF(N379&lt;Premissas!$B$12,"1,60 – 1,99","≥ 2,00"))))))</f>
        <v/>
      </c>
      <c r="P379" s="5">
        <f>IF(OR(M379="NÃO",N379&lt;Premissas!$B$8),Premissas!$B$13,IF(N379&lt;Premissas!$B$9,Premissas!$B$14,IF(N379&lt;Premissas!$B$10,Premissas!$B$15,IF(N379&lt;Premissas!$B$11,Premissas!$B$16,IF(N379&lt;Premissas!$B$12,Premissas!$B$17,Premissas!$B$18)))))</f>
        <v/>
      </c>
      <c r="Q379" s="5">
        <f>IFERROR(P379/Premissas!$B$4,0)</f>
        <v/>
      </c>
    </row>
    <row r="380">
      <c r="A380" s="2" t="n">
        <v>7</v>
      </c>
      <c r="B380" s="2" t="n">
        <v>1942</v>
      </c>
      <c r="C380" s="2" t="inlineStr">
        <is>
          <t>SEPARACAO</t>
        </is>
      </c>
      <c r="D380" s="2" t="n">
        <v>5116104</v>
      </c>
      <c r="E380" s="2" t="inlineStr">
        <is>
          <t>VALDEMIR MACEDO</t>
        </is>
      </c>
      <c r="F380" s="2" t="n">
        <v>7969</v>
      </c>
      <c r="G380" s="2" t="n">
        <v>119.91</v>
      </c>
      <c r="H380" s="2" t="n">
        <v>66</v>
      </c>
      <c r="I380" s="2" t="n">
        <v>80</v>
      </c>
      <c r="J380" s="2" t="inlineStr">
        <is>
          <t>GPA</t>
        </is>
      </c>
      <c r="K380" s="2">
        <f>IF(I380&lt;&gt;"",I380,IFERROR(INDEX(Base!$I:$I,MATCH(1,(Base!$C:$C=C380)*(Base!$I:$I&lt;&gt;""),0)),0))</f>
        <v/>
      </c>
      <c r="L380" s="2">
        <f>IF(AND(I380="",K380&gt;0),"SIM","NÃO")</f>
        <v/>
      </c>
      <c r="M380" s="2">
        <f>IF(ISNUMBER(SEARCH("SEPARA",UPPER(C380))),"NÃO","SIM")</f>
        <v/>
      </c>
      <c r="N380" s="2">
        <f>IFERROR(H380/K380,0)</f>
        <v/>
      </c>
      <c r="O380" s="2">
        <f>IF(M380="NÃO","EXCLUÍDO",IF(N380&lt;Premissas!$B$8,"&lt; 1,00",IF(N380&lt;Premissas!$B$9,"1,00 – 1,19",IF(N380&lt;Premissas!$B$10,"1,20 – 1,39",IF(N380&lt;Premissas!$B$11,"1,40 – 1,59",IF(N380&lt;Premissas!$B$12,"1,60 – 1,99","≥ 2,00"))))))</f>
        <v/>
      </c>
      <c r="P380" s="5">
        <f>IF(OR(M380="NÃO",N380&lt;Premissas!$B$8),Premissas!$B$13,IF(N380&lt;Premissas!$B$9,Premissas!$B$14,IF(N380&lt;Premissas!$B$10,Premissas!$B$15,IF(N380&lt;Premissas!$B$11,Premissas!$B$16,IF(N380&lt;Premissas!$B$12,Premissas!$B$17,Premissas!$B$18)))))</f>
        <v/>
      </c>
      <c r="Q380" s="5">
        <f>IFERROR(P380/Premissas!$B$4,0)</f>
        <v/>
      </c>
    </row>
    <row r="381">
      <c r="A381" s="2" t="n">
        <v>7</v>
      </c>
      <c r="B381" s="2" t="n">
        <v>1942</v>
      </c>
      <c r="C381" s="2" t="inlineStr">
        <is>
          <t>CARREGAMENTO</t>
        </is>
      </c>
      <c r="D381" s="2" t="n">
        <v>5912652</v>
      </c>
      <c r="E381" s="2" t="inlineStr">
        <is>
          <t>Kevin Martins Araujo Dos Santos</t>
        </is>
      </c>
      <c r="F381" s="2" t="n">
        <v>1287</v>
      </c>
      <c r="G381" s="2" t="n">
        <v>46.74</v>
      </c>
      <c r="H381" s="2" t="n">
        <v>28</v>
      </c>
      <c r="I381" s="2" t="n">
        <v>22</v>
      </c>
      <c r="J381" s="2" t="inlineStr">
        <is>
          <t>GPA</t>
        </is>
      </c>
      <c r="K381" s="2">
        <f>IF(I381&lt;&gt;"",I381,IFERROR(INDEX(Base!$I:$I,MATCH(1,(Base!$C:$C=C381)*(Base!$I:$I&lt;&gt;""),0)),0))</f>
        <v/>
      </c>
      <c r="L381" s="2">
        <f>IF(AND(I381="",K381&gt;0),"SIM","NÃO")</f>
        <v/>
      </c>
      <c r="M381" s="2">
        <f>IF(ISNUMBER(SEARCH("SEPARA",UPPER(C381))),"NÃO","SIM")</f>
        <v/>
      </c>
      <c r="N381" s="2">
        <f>IFERROR(H381/K381,0)</f>
        <v/>
      </c>
      <c r="O381" s="2">
        <f>IF(M381="NÃO","EXCLUÍDO",IF(N381&lt;Premissas!$B$8,"&lt; 1,00",IF(N381&lt;Premissas!$B$9,"1,00 – 1,19",IF(N381&lt;Premissas!$B$10,"1,20 – 1,39",IF(N381&lt;Premissas!$B$11,"1,40 – 1,59",IF(N381&lt;Premissas!$B$12,"1,60 – 1,99","≥ 2,00"))))))</f>
        <v/>
      </c>
      <c r="P381" s="5">
        <f>IF(OR(M381="NÃO",N381&lt;Premissas!$B$8),Premissas!$B$13,IF(N381&lt;Premissas!$B$9,Premissas!$B$14,IF(N381&lt;Premissas!$B$10,Premissas!$B$15,IF(N381&lt;Premissas!$B$11,Premissas!$B$16,IF(N381&lt;Premissas!$B$12,Premissas!$B$17,Premissas!$B$18)))))</f>
        <v/>
      </c>
      <c r="Q381" s="5">
        <f>IFERROR(P381/Premissas!$B$4,0)</f>
        <v/>
      </c>
    </row>
    <row r="382">
      <c r="A382" s="2" t="n">
        <v>7</v>
      </c>
      <c r="B382" s="2" t="n">
        <v>1942</v>
      </c>
      <c r="C382" s="2" t="inlineStr">
        <is>
          <t>SEPARACAO</t>
        </is>
      </c>
      <c r="D382" s="2" t="n">
        <v>5204879</v>
      </c>
      <c r="E382" s="2" t="inlineStr">
        <is>
          <t>TIAGO HERMES DE SOUZA</t>
        </is>
      </c>
      <c r="F382" s="2" t="n">
        <v>251</v>
      </c>
      <c r="G382" s="2" t="n">
        <v>5.83</v>
      </c>
      <c r="H382" s="2" t="n">
        <v>43</v>
      </c>
      <c r="I382" s="2" t="n">
        <v>80</v>
      </c>
      <c r="J382" s="2" t="inlineStr">
        <is>
          <t>GPA</t>
        </is>
      </c>
      <c r="K382" s="2">
        <f>IF(I382&lt;&gt;"",I382,IFERROR(INDEX(Base!$I:$I,MATCH(1,(Base!$C:$C=C382)*(Base!$I:$I&lt;&gt;""),0)),0))</f>
        <v/>
      </c>
      <c r="L382" s="2">
        <f>IF(AND(I382="",K382&gt;0),"SIM","NÃO")</f>
        <v/>
      </c>
      <c r="M382" s="2">
        <f>IF(ISNUMBER(SEARCH("SEPARA",UPPER(C382))),"NÃO","SIM")</f>
        <v/>
      </c>
      <c r="N382" s="2">
        <f>IFERROR(H382/K382,0)</f>
        <v/>
      </c>
      <c r="O382" s="2">
        <f>IF(M382="NÃO","EXCLUÍDO",IF(N382&lt;Premissas!$B$8,"&lt; 1,00",IF(N382&lt;Premissas!$B$9,"1,00 – 1,19",IF(N382&lt;Premissas!$B$10,"1,20 – 1,39",IF(N382&lt;Premissas!$B$11,"1,40 – 1,59",IF(N382&lt;Premissas!$B$12,"1,60 – 1,99","≥ 2,00"))))))</f>
        <v/>
      </c>
      <c r="P382" s="5">
        <f>IF(OR(M382="NÃO",N382&lt;Premissas!$B$8),Premissas!$B$13,IF(N382&lt;Premissas!$B$9,Premissas!$B$14,IF(N382&lt;Premissas!$B$10,Premissas!$B$15,IF(N382&lt;Premissas!$B$11,Premissas!$B$16,IF(N382&lt;Premissas!$B$12,Premissas!$B$17,Premissas!$B$18)))))</f>
        <v/>
      </c>
      <c r="Q382" s="5">
        <f>IFERROR(P382/Premissas!$B$4,0)</f>
        <v/>
      </c>
    </row>
    <row r="383">
      <c r="A383" s="2" t="n">
        <v>7</v>
      </c>
      <c r="B383" s="2" t="n">
        <v>1942</v>
      </c>
      <c r="C383" s="2" t="inlineStr">
        <is>
          <t>ATIVIDADE OP. EMP.</t>
        </is>
      </c>
      <c r="D383" s="2" t="n">
        <v>5221838</v>
      </c>
      <c r="E383" s="2" t="inlineStr">
        <is>
          <t>WESLEY DOS SANTOS TUOZZO</t>
        </is>
      </c>
      <c r="F383" s="2" t="n">
        <v>155</v>
      </c>
      <c r="G383" s="2" t="n">
        <v>10.78</v>
      </c>
      <c r="H383" s="2" t="n">
        <v>14</v>
      </c>
      <c r="I383" s="2" t="n">
        <v>20</v>
      </c>
      <c r="J383" s="2" t="inlineStr">
        <is>
          <t>GPA</t>
        </is>
      </c>
      <c r="K383" s="2">
        <f>IF(I383&lt;&gt;"",I383,IFERROR(INDEX(Base!$I:$I,MATCH(1,(Base!$C:$C=C383)*(Base!$I:$I&lt;&gt;""),0)),0))</f>
        <v/>
      </c>
      <c r="L383" s="2">
        <f>IF(AND(I383="",K383&gt;0),"SIM","NÃO")</f>
        <v/>
      </c>
      <c r="M383" s="2">
        <f>IF(ISNUMBER(SEARCH("SEPARA",UPPER(C383))),"NÃO","SIM")</f>
        <v/>
      </c>
      <c r="N383" s="2">
        <f>IFERROR(H383/K383,0)</f>
        <v/>
      </c>
      <c r="O383" s="2">
        <f>IF(M383="NÃO","EXCLUÍDO",IF(N383&lt;Premissas!$B$8,"&lt; 1,00",IF(N383&lt;Premissas!$B$9,"1,00 – 1,19",IF(N383&lt;Premissas!$B$10,"1,20 – 1,39",IF(N383&lt;Premissas!$B$11,"1,40 – 1,59",IF(N383&lt;Premissas!$B$12,"1,60 – 1,99","≥ 2,00"))))))</f>
        <v/>
      </c>
      <c r="P383" s="5">
        <f>IF(OR(M383="NÃO",N383&lt;Premissas!$B$8),Premissas!$B$13,IF(N383&lt;Premissas!$B$9,Premissas!$B$14,IF(N383&lt;Premissas!$B$10,Premissas!$B$15,IF(N383&lt;Premissas!$B$11,Premissas!$B$16,IF(N383&lt;Premissas!$B$12,Premissas!$B$17,Premissas!$B$18)))))</f>
        <v/>
      </c>
      <c r="Q383" s="5">
        <f>IFERROR(P383/Premissas!$B$4,0)</f>
        <v/>
      </c>
    </row>
    <row r="384">
      <c r="A384" s="2" t="n">
        <v>7</v>
      </c>
      <c r="B384" s="2" t="n">
        <v>1942</v>
      </c>
      <c r="C384" s="2" t="inlineStr">
        <is>
          <t>PUXADA RECEB</t>
        </is>
      </c>
      <c r="D384" s="2" t="n">
        <v>5221838</v>
      </c>
      <c r="E384" s="2" t="inlineStr">
        <is>
          <t>WESLEY DOS SANTOS TUOZZO</t>
        </is>
      </c>
      <c r="F384" s="2" t="n">
        <v>1</v>
      </c>
      <c r="G384" s="2" t="n">
        <v>0.01</v>
      </c>
      <c r="H384" s="2" t="n">
        <v>100</v>
      </c>
      <c r="I384" s="2" t="n">
        <v>16</v>
      </c>
      <c r="J384" s="2" t="inlineStr">
        <is>
          <t>GPA</t>
        </is>
      </c>
      <c r="K384" s="2">
        <f>IF(I384&lt;&gt;"",I384,IFERROR(INDEX(Base!$I:$I,MATCH(1,(Base!$C:$C=C384)*(Base!$I:$I&lt;&gt;""),0)),0))</f>
        <v/>
      </c>
      <c r="L384" s="2">
        <f>IF(AND(I384="",K384&gt;0),"SIM","NÃO")</f>
        <v/>
      </c>
      <c r="M384" s="2">
        <f>IF(ISNUMBER(SEARCH("SEPARA",UPPER(C384))),"NÃO","SIM")</f>
        <v/>
      </c>
      <c r="N384" s="2">
        <f>IFERROR(H384/K384,0)</f>
        <v/>
      </c>
      <c r="O384" s="2">
        <f>IF(M384="NÃO","EXCLUÍDO",IF(N384&lt;Premissas!$B$8,"&lt; 1,00",IF(N384&lt;Premissas!$B$9,"1,00 – 1,19",IF(N384&lt;Premissas!$B$10,"1,20 – 1,39",IF(N384&lt;Premissas!$B$11,"1,40 – 1,59",IF(N384&lt;Premissas!$B$12,"1,60 – 1,99","≥ 2,00"))))))</f>
        <v/>
      </c>
      <c r="P384" s="5">
        <f>IF(OR(M384="NÃO",N384&lt;Premissas!$B$8),Premissas!$B$13,IF(N384&lt;Premissas!$B$9,Premissas!$B$14,IF(N384&lt;Premissas!$B$10,Premissas!$B$15,IF(N384&lt;Premissas!$B$11,Premissas!$B$16,IF(N384&lt;Premissas!$B$12,Premissas!$B$17,Premissas!$B$18)))))</f>
        <v/>
      </c>
      <c r="Q384" s="5">
        <f>IFERROR(P384/Premissas!$B$4,0)</f>
        <v/>
      </c>
    </row>
    <row r="385">
      <c r="A385" s="2" t="n">
        <v>7</v>
      </c>
      <c r="B385" s="2" t="n">
        <v>1942</v>
      </c>
      <c r="C385" s="2" t="inlineStr">
        <is>
          <t>SEPARACAO</t>
        </is>
      </c>
      <c r="D385" s="2" t="n">
        <v>5221838</v>
      </c>
      <c r="E385" s="2" t="inlineStr">
        <is>
          <t>WESLEY DOS SANTOS TUOZZO</t>
        </is>
      </c>
      <c r="F385" s="2" t="n">
        <v>2363</v>
      </c>
      <c r="G385" s="2" t="n">
        <v>21.84</v>
      </c>
      <c r="H385" s="2" t="n">
        <v>108</v>
      </c>
      <c r="I385" s="2" t="n">
        <v>80</v>
      </c>
      <c r="J385" s="2" t="inlineStr">
        <is>
          <t>GPA</t>
        </is>
      </c>
      <c r="K385" s="2">
        <f>IF(I385&lt;&gt;"",I385,IFERROR(INDEX(Base!$I:$I,MATCH(1,(Base!$C:$C=C385)*(Base!$I:$I&lt;&gt;""),0)),0))</f>
        <v/>
      </c>
      <c r="L385" s="2">
        <f>IF(AND(I385="",K385&gt;0),"SIM","NÃO")</f>
        <v/>
      </c>
      <c r="M385" s="2">
        <f>IF(ISNUMBER(SEARCH("SEPARA",UPPER(C385))),"NÃO","SIM")</f>
        <v/>
      </c>
      <c r="N385" s="2">
        <f>IFERROR(H385/K385,0)</f>
        <v/>
      </c>
      <c r="O385" s="2">
        <f>IF(M385="NÃO","EXCLUÍDO",IF(N385&lt;Premissas!$B$8,"&lt; 1,00",IF(N385&lt;Premissas!$B$9,"1,00 – 1,19",IF(N385&lt;Premissas!$B$10,"1,20 – 1,39",IF(N385&lt;Premissas!$B$11,"1,40 – 1,59",IF(N385&lt;Premissas!$B$12,"1,60 – 1,99","≥ 2,00"))))))</f>
        <v/>
      </c>
      <c r="P385" s="5">
        <f>IF(OR(M385="NÃO",N385&lt;Premissas!$B$8),Premissas!$B$13,IF(N385&lt;Premissas!$B$9,Premissas!$B$14,IF(N385&lt;Premissas!$B$10,Premissas!$B$15,IF(N385&lt;Premissas!$B$11,Premissas!$B$16,IF(N385&lt;Premissas!$B$12,Premissas!$B$17,Premissas!$B$18)))))</f>
        <v/>
      </c>
      <c r="Q385" s="5">
        <f>IFERROR(P385/Premissas!$B$4,0)</f>
        <v/>
      </c>
    </row>
    <row r="386">
      <c r="A386" s="2" t="n">
        <v>7</v>
      </c>
      <c r="B386" s="2" t="n">
        <v>1942</v>
      </c>
      <c r="C386" s="2" t="inlineStr">
        <is>
          <t>SEPARACAO</t>
        </is>
      </c>
      <c r="D386" s="2" t="n">
        <v>5222109</v>
      </c>
      <c r="E386" s="2" t="inlineStr">
        <is>
          <t>IJOVANO FERNANDES PINHO</t>
        </is>
      </c>
      <c r="F386" s="2" t="n">
        <v>1081</v>
      </c>
      <c r="G386" s="2" t="n">
        <v>19.1</v>
      </c>
      <c r="H386" s="2" t="n">
        <v>57</v>
      </c>
      <c r="I386" s="2" t="n">
        <v>80</v>
      </c>
      <c r="J386" s="2" t="inlineStr">
        <is>
          <t>GPA</t>
        </is>
      </c>
      <c r="K386" s="2">
        <f>IF(I386&lt;&gt;"",I386,IFERROR(INDEX(Base!$I:$I,MATCH(1,(Base!$C:$C=C386)*(Base!$I:$I&lt;&gt;""),0)),0))</f>
        <v/>
      </c>
      <c r="L386" s="2">
        <f>IF(AND(I386="",K386&gt;0),"SIM","NÃO")</f>
        <v/>
      </c>
      <c r="M386" s="2">
        <f>IF(ISNUMBER(SEARCH("SEPARA",UPPER(C386))),"NÃO","SIM")</f>
        <v/>
      </c>
      <c r="N386" s="2">
        <f>IFERROR(H386/K386,0)</f>
        <v/>
      </c>
      <c r="O386" s="2">
        <f>IF(M386="NÃO","EXCLUÍDO",IF(N386&lt;Premissas!$B$8,"&lt; 1,00",IF(N386&lt;Premissas!$B$9,"1,00 – 1,19",IF(N386&lt;Premissas!$B$10,"1,20 – 1,39",IF(N386&lt;Premissas!$B$11,"1,40 – 1,59",IF(N386&lt;Premissas!$B$12,"1,60 – 1,99","≥ 2,00"))))))</f>
        <v/>
      </c>
      <c r="P386" s="5">
        <f>IF(OR(M386="NÃO",N386&lt;Premissas!$B$8),Premissas!$B$13,IF(N386&lt;Premissas!$B$9,Premissas!$B$14,IF(N386&lt;Premissas!$B$10,Premissas!$B$15,IF(N386&lt;Premissas!$B$11,Premissas!$B$16,IF(N386&lt;Premissas!$B$12,Premissas!$B$17,Premissas!$B$18)))))</f>
        <v/>
      </c>
      <c r="Q386" s="5">
        <f>IFERROR(P386/Premissas!$B$4,0)</f>
        <v/>
      </c>
    </row>
    <row r="387">
      <c r="A387" s="2" t="n">
        <v>7</v>
      </c>
      <c r="B387" s="2" t="n">
        <v>1942</v>
      </c>
      <c r="C387" s="2" t="inlineStr">
        <is>
          <t>ATIVIDADE OP. EMP.</t>
        </is>
      </c>
      <c r="D387" s="2" t="n">
        <v>5224055</v>
      </c>
      <c r="E387" s="2" t="inlineStr">
        <is>
          <t>Jose Carlos Da Silva</t>
        </is>
      </c>
      <c r="F387" s="2" t="n">
        <v>1103</v>
      </c>
      <c r="G387" s="2" t="n">
        <v>55.19</v>
      </c>
      <c r="H387" s="2" t="n">
        <v>20</v>
      </c>
      <c r="I387" s="2" t="n">
        <v>20</v>
      </c>
      <c r="J387" s="2" t="inlineStr">
        <is>
          <t>GPA</t>
        </is>
      </c>
      <c r="K387" s="2">
        <f>IF(I387&lt;&gt;"",I387,IFERROR(INDEX(Base!$I:$I,MATCH(1,(Base!$C:$C=C387)*(Base!$I:$I&lt;&gt;""),0)),0))</f>
        <v/>
      </c>
      <c r="L387" s="2">
        <f>IF(AND(I387="",K387&gt;0),"SIM","NÃO")</f>
        <v/>
      </c>
      <c r="M387" s="2">
        <f>IF(ISNUMBER(SEARCH("SEPARA",UPPER(C387))),"NÃO","SIM")</f>
        <v/>
      </c>
      <c r="N387" s="2">
        <f>IFERROR(H387/K387,0)</f>
        <v/>
      </c>
      <c r="O387" s="2">
        <f>IF(M387="NÃO","EXCLUÍDO",IF(N387&lt;Premissas!$B$8,"&lt; 1,00",IF(N387&lt;Premissas!$B$9,"1,00 – 1,19",IF(N387&lt;Premissas!$B$10,"1,20 – 1,39",IF(N387&lt;Premissas!$B$11,"1,40 – 1,59",IF(N387&lt;Premissas!$B$12,"1,60 – 1,99","≥ 2,00"))))))</f>
        <v/>
      </c>
      <c r="P387" s="5">
        <f>IF(OR(M387="NÃO",N387&lt;Premissas!$B$8),Premissas!$B$13,IF(N387&lt;Premissas!$B$9,Premissas!$B$14,IF(N387&lt;Premissas!$B$10,Premissas!$B$15,IF(N387&lt;Premissas!$B$11,Premissas!$B$16,IF(N387&lt;Premissas!$B$12,Premissas!$B$17,Premissas!$B$18)))))</f>
        <v/>
      </c>
      <c r="Q387" s="5">
        <f>IFERROR(P387/Premissas!$B$4,0)</f>
        <v/>
      </c>
    </row>
    <row r="388">
      <c r="A388" s="2" t="n">
        <v>7</v>
      </c>
      <c r="B388" s="2" t="n">
        <v>1942</v>
      </c>
      <c r="C388" s="2" t="inlineStr">
        <is>
          <t>SEPARACAO</t>
        </is>
      </c>
      <c r="D388" s="2" t="n">
        <v>5224055</v>
      </c>
      <c r="E388" s="2" t="inlineStr">
        <is>
          <t>Jose Carlos Da Silva</t>
        </is>
      </c>
      <c r="F388" s="2" t="n">
        <v>1095</v>
      </c>
      <c r="G388" s="2" t="n">
        <v>6.39</v>
      </c>
      <c r="H388" s="2" t="n">
        <v>171</v>
      </c>
      <c r="I388" s="2" t="n">
        <v>80</v>
      </c>
      <c r="J388" s="2" t="inlineStr">
        <is>
          <t>GPA</t>
        </is>
      </c>
      <c r="K388" s="2">
        <f>IF(I388&lt;&gt;"",I388,IFERROR(INDEX(Base!$I:$I,MATCH(1,(Base!$C:$C=C388)*(Base!$I:$I&lt;&gt;""),0)),0))</f>
        <v/>
      </c>
      <c r="L388" s="2">
        <f>IF(AND(I388="",K388&gt;0),"SIM","NÃO")</f>
        <v/>
      </c>
      <c r="M388" s="2">
        <f>IF(ISNUMBER(SEARCH("SEPARA",UPPER(C388))),"NÃO","SIM")</f>
        <v/>
      </c>
      <c r="N388" s="2">
        <f>IFERROR(H388/K388,0)</f>
        <v/>
      </c>
      <c r="O388" s="2">
        <f>IF(M388="NÃO","EXCLUÍDO",IF(N388&lt;Premissas!$B$8,"&lt; 1,00",IF(N388&lt;Premissas!$B$9,"1,00 – 1,19",IF(N388&lt;Premissas!$B$10,"1,20 – 1,39",IF(N388&lt;Premissas!$B$11,"1,40 – 1,59",IF(N388&lt;Premissas!$B$12,"1,60 – 1,99","≥ 2,00"))))))</f>
        <v/>
      </c>
      <c r="P388" s="5">
        <f>IF(OR(M388="NÃO",N388&lt;Premissas!$B$8),Premissas!$B$13,IF(N388&lt;Premissas!$B$9,Premissas!$B$14,IF(N388&lt;Premissas!$B$10,Premissas!$B$15,IF(N388&lt;Premissas!$B$11,Premissas!$B$16,IF(N388&lt;Premissas!$B$12,Premissas!$B$17,Premissas!$B$18)))))</f>
        <v/>
      </c>
      <c r="Q388" s="5">
        <f>IFERROR(P388/Premissas!$B$4,0)</f>
        <v/>
      </c>
    </row>
    <row r="389">
      <c r="A389" s="2" t="n">
        <v>7</v>
      </c>
      <c r="B389" s="2" t="n">
        <v>1942</v>
      </c>
      <c r="C389" s="2" t="inlineStr">
        <is>
          <t>CARREGAMENTO</t>
        </is>
      </c>
      <c r="D389" s="2" t="n">
        <v>5463920</v>
      </c>
      <c r="E389" s="2" t="inlineStr">
        <is>
          <t>FERNANDO ROBERTO LIMA</t>
        </is>
      </c>
      <c r="F389" s="2" t="n">
        <v>2070</v>
      </c>
      <c r="G389" s="2" t="n">
        <v>39.9</v>
      </c>
      <c r="H389" s="2" t="n">
        <v>52</v>
      </c>
      <c r="I389" s="2" t="n">
        <v>22</v>
      </c>
      <c r="J389" s="2" t="inlineStr">
        <is>
          <t>GPA</t>
        </is>
      </c>
      <c r="K389" s="2">
        <f>IF(I389&lt;&gt;"",I389,IFERROR(INDEX(Base!$I:$I,MATCH(1,(Base!$C:$C=C389)*(Base!$I:$I&lt;&gt;""),0)),0))</f>
        <v/>
      </c>
      <c r="L389" s="2">
        <f>IF(AND(I389="",K389&gt;0),"SIM","NÃO")</f>
        <v/>
      </c>
      <c r="M389" s="2">
        <f>IF(ISNUMBER(SEARCH("SEPARA",UPPER(C389))),"NÃO","SIM")</f>
        <v/>
      </c>
      <c r="N389" s="2">
        <f>IFERROR(H389/K389,0)</f>
        <v/>
      </c>
      <c r="O389" s="2">
        <f>IF(M389="NÃO","EXCLUÍDO",IF(N389&lt;Premissas!$B$8,"&lt; 1,00",IF(N389&lt;Premissas!$B$9,"1,00 – 1,19",IF(N389&lt;Premissas!$B$10,"1,20 – 1,39",IF(N389&lt;Premissas!$B$11,"1,40 – 1,59",IF(N389&lt;Premissas!$B$12,"1,60 – 1,99","≥ 2,00"))))))</f>
        <v/>
      </c>
      <c r="P389" s="5">
        <f>IF(OR(M389="NÃO",N389&lt;Premissas!$B$8),Premissas!$B$13,IF(N389&lt;Premissas!$B$9,Premissas!$B$14,IF(N389&lt;Premissas!$B$10,Premissas!$B$15,IF(N389&lt;Premissas!$B$11,Premissas!$B$16,IF(N389&lt;Premissas!$B$12,Premissas!$B$17,Premissas!$B$18)))))</f>
        <v/>
      </c>
      <c r="Q389" s="5">
        <f>IFERROR(P389/Premissas!$B$4,0)</f>
        <v/>
      </c>
    </row>
    <row r="390">
      <c r="A390" s="2" t="n">
        <v>7</v>
      </c>
      <c r="B390" s="2" t="n">
        <v>1942</v>
      </c>
      <c r="C390" s="2" t="inlineStr">
        <is>
          <t>SEPARACAO</t>
        </is>
      </c>
      <c r="D390" s="2" t="n">
        <v>5224624</v>
      </c>
      <c r="E390" s="2" t="inlineStr">
        <is>
          <t>LUIS FERNANDO DE JESUS CHAVES</t>
        </is>
      </c>
      <c r="F390" s="2" t="n">
        <v>556</v>
      </c>
      <c r="G390" s="2" t="n">
        <v>8.83</v>
      </c>
      <c r="H390" s="2" t="n">
        <v>63</v>
      </c>
      <c r="I390" s="2" t="n">
        <v>80</v>
      </c>
      <c r="J390" s="2" t="inlineStr">
        <is>
          <t>GPA</t>
        </is>
      </c>
      <c r="K390" s="2">
        <f>IF(I390&lt;&gt;"",I390,IFERROR(INDEX(Base!$I:$I,MATCH(1,(Base!$C:$C=C390)*(Base!$I:$I&lt;&gt;""),0)),0))</f>
        <v/>
      </c>
      <c r="L390" s="2">
        <f>IF(AND(I390="",K390&gt;0),"SIM","NÃO")</f>
        <v/>
      </c>
      <c r="M390" s="2">
        <f>IF(ISNUMBER(SEARCH("SEPARA",UPPER(C390))),"NÃO","SIM")</f>
        <v/>
      </c>
      <c r="N390" s="2">
        <f>IFERROR(H390/K390,0)</f>
        <v/>
      </c>
      <c r="O390" s="2">
        <f>IF(M390="NÃO","EXCLUÍDO",IF(N390&lt;Premissas!$B$8,"&lt; 1,00",IF(N390&lt;Premissas!$B$9,"1,00 – 1,19",IF(N390&lt;Premissas!$B$10,"1,20 – 1,39",IF(N390&lt;Premissas!$B$11,"1,40 – 1,59",IF(N390&lt;Premissas!$B$12,"1,60 – 1,99","≥ 2,00"))))))</f>
        <v/>
      </c>
      <c r="P390" s="5">
        <f>IF(OR(M390="NÃO",N390&lt;Premissas!$B$8),Premissas!$B$13,IF(N390&lt;Premissas!$B$9,Premissas!$B$14,IF(N390&lt;Premissas!$B$10,Premissas!$B$15,IF(N390&lt;Premissas!$B$11,Premissas!$B$16,IF(N390&lt;Premissas!$B$12,Premissas!$B$17,Premissas!$B$18)))))</f>
        <v/>
      </c>
      <c r="Q390" s="5">
        <f>IFERROR(P390/Premissas!$B$4,0)</f>
        <v/>
      </c>
    </row>
    <row r="391">
      <c r="A391" s="2" t="n">
        <v>7</v>
      </c>
      <c r="B391" s="2" t="n">
        <v>1942</v>
      </c>
      <c r="C391" s="2" t="inlineStr">
        <is>
          <t>CARREGAMENTO</t>
        </is>
      </c>
      <c r="D391" s="2" t="n">
        <v>5346371</v>
      </c>
      <c r="E391" s="2" t="inlineStr">
        <is>
          <t>Matheus Alexandre Carbonieri Da Silva</t>
        </is>
      </c>
      <c r="F391" s="2" t="n">
        <v>878</v>
      </c>
      <c r="G391" s="2" t="n">
        <v>31.35</v>
      </c>
      <c r="H391" s="2" t="n">
        <v>28</v>
      </c>
      <c r="I391" s="2" t="n">
        <v>22</v>
      </c>
      <c r="J391" s="2" t="inlineStr">
        <is>
          <t>GPA</t>
        </is>
      </c>
      <c r="K391" s="2">
        <f>IF(I391&lt;&gt;"",I391,IFERROR(INDEX(Base!$I:$I,MATCH(1,(Base!$C:$C=C391)*(Base!$I:$I&lt;&gt;""),0)),0))</f>
        <v/>
      </c>
      <c r="L391" s="2">
        <f>IF(AND(I391="",K391&gt;0),"SIM","NÃO")</f>
        <v/>
      </c>
      <c r="M391" s="2">
        <f>IF(ISNUMBER(SEARCH("SEPARA",UPPER(C391))),"NÃO","SIM")</f>
        <v/>
      </c>
      <c r="N391" s="2">
        <f>IFERROR(H391/K391,0)</f>
        <v/>
      </c>
      <c r="O391" s="2">
        <f>IF(M391="NÃO","EXCLUÍDO",IF(N391&lt;Premissas!$B$8,"&lt; 1,00",IF(N391&lt;Premissas!$B$9,"1,00 – 1,19",IF(N391&lt;Premissas!$B$10,"1,20 – 1,39",IF(N391&lt;Premissas!$B$11,"1,40 – 1,59",IF(N391&lt;Premissas!$B$12,"1,60 – 1,99","≥ 2,00"))))))</f>
        <v/>
      </c>
      <c r="P391" s="5">
        <f>IF(OR(M391="NÃO",N391&lt;Premissas!$B$8),Premissas!$B$13,IF(N391&lt;Premissas!$B$9,Premissas!$B$14,IF(N391&lt;Premissas!$B$10,Premissas!$B$15,IF(N391&lt;Premissas!$B$11,Premissas!$B$16,IF(N391&lt;Premissas!$B$12,Premissas!$B$17,Premissas!$B$18)))))</f>
        <v/>
      </c>
      <c r="Q391" s="5">
        <f>IFERROR(P391/Premissas!$B$4,0)</f>
        <v/>
      </c>
    </row>
    <row r="392">
      <c r="A392" s="2" t="n">
        <v>7</v>
      </c>
      <c r="B392" s="2" t="n">
        <v>1942</v>
      </c>
      <c r="C392" s="2" t="inlineStr">
        <is>
          <t>SEPARACAO</t>
        </is>
      </c>
      <c r="D392" s="2" t="n">
        <v>5227321</v>
      </c>
      <c r="E392" s="2" t="inlineStr">
        <is>
          <t>ANILTON APARECIDO DE CAMPOS</t>
        </is>
      </c>
      <c r="F392" s="2" t="n">
        <v>918</v>
      </c>
      <c r="G392" s="2" t="n">
        <v>7.37</v>
      </c>
      <c r="H392" s="2" t="n">
        <v>125</v>
      </c>
      <c r="I392" s="2" t="n">
        <v>80</v>
      </c>
      <c r="J392" s="2" t="inlineStr">
        <is>
          <t>GPA</t>
        </is>
      </c>
      <c r="K392" s="2">
        <f>IF(I392&lt;&gt;"",I392,IFERROR(INDEX(Base!$I:$I,MATCH(1,(Base!$C:$C=C392)*(Base!$I:$I&lt;&gt;""),0)),0))</f>
        <v/>
      </c>
      <c r="L392" s="2">
        <f>IF(AND(I392="",K392&gt;0),"SIM","NÃO")</f>
        <v/>
      </c>
      <c r="M392" s="2">
        <f>IF(ISNUMBER(SEARCH("SEPARA",UPPER(C392))),"NÃO","SIM")</f>
        <v/>
      </c>
      <c r="N392" s="2">
        <f>IFERROR(H392/K392,0)</f>
        <v/>
      </c>
      <c r="O392" s="2">
        <f>IF(M392="NÃO","EXCLUÍDO",IF(N392&lt;Premissas!$B$8,"&lt; 1,00",IF(N392&lt;Premissas!$B$9,"1,00 – 1,19",IF(N392&lt;Premissas!$B$10,"1,20 – 1,39",IF(N392&lt;Premissas!$B$11,"1,40 – 1,59",IF(N392&lt;Premissas!$B$12,"1,60 – 1,99","≥ 2,00"))))))</f>
        <v/>
      </c>
      <c r="P392" s="5">
        <f>IF(OR(M392="NÃO",N392&lt;Premissas!$B$8),Premissas!$B$13,IF(N392&lt;Premissas!$B$9,Premissas!$B$14,IF(N392&lt;Premissas!$B$10,Premissas!$B$15,IF(N392&lt;Premissas!$B$11,Premissas!$B$16,IF(N392&lt;Premissas!$B$12,Premissas!$B$17,Premissas!$B$18)))))</f>
        <v/>
      </c>
      <c r="Q392" s="5">
        <f>IFERROR(P392/Premissas!$B$4,0)</f>
        <v/>
      </c>
    </row>
    <row r="393">
      <c r="A393" s="2" t="n">
        <v>7</v>
      </c>
      <c r="B393" s="2" t="n">
        <v>1942</v>
      </c>
      <c r="C393" s="2" t="inlineStr">
        <is>
          <t>CARREGAMENTO</t>
        </is>
      </c>
      <c r="D393" s="2" t="n">
        <v>5227321</v>
      </c>
      <c r="E393" s="2" t="inlineStr">
        <is>
          <t>ANILTON APARECIDO DE CAMPOS</t>
        </is>
      </c>
      <c r="F393" s="2" t="n">
        <v>1263</v>
      </c>
      <c r="G393" s="2" t="n">
        <v>30.72</v>
      </c>
      <c r="H393" s="2" t="n">
        <v>41</v>
      </c>
      <c r="I393" s="2" t="n">
        <v>22</v>
      </c>
      <c r="J393" s="2" t="inlineStr">
        <is>
          <t>GPA</t>
        </is>
      </c>
      <c r="K393" s="2">
        <f>IF(I393&lt;&gt;"",I393,IFERROR(INDEX(Base!$I:$I,MATCH(1,(Base!$C:$C=C393)*(Base!$I:$I&lt;&gt;""),0)),0))</f>
        <v/>
      </c>
      <c r="L393" s="2">
        <f>IF(AND(I393="",K393&gt;0),"SIM","NÃO")</f>
        <v/>
      </c>
      <c r="M393" s="2">
        <f>IF(ISNUMBER(SEARCH("SEPARA",UPPER(C393))),"NÃO","SIM")</f>
        <v/>
      </c>
      <c r="N393" s="2">
        <f>IFERROR(H393/K393,0)</f>
        <v/>
      </c>
      <c r="O393" s="2">
        <f>IF(M393="NÃO","EXCLUÍDO",IF(N393&lt;Premissas!$B$8,"&lt; 1,00",IF(N393&lt;Premissas!$B$9,"1,00 – 1,19",IF(N393&lt;Premissas!$B$10,"1,20 – 1,39",IF(N393&lt;Premissas!$B$11,"1,40 – 1,59",IF(N393&lt;Premissas!$B$12,"1,60 – 1,99","≥ 2,00"))))))</f>
        <v/>
      </c>
      <c r="P393" s="5">
        <f>IF(OR(M393="NÃO",N393&lt;Premissas!$B$8),Premissas!$B$13,IF(N393&lt;Premissas!$B$9,Premissas!$B$14,IF(N393&lt;Premissas!$B$10,Premissas!$B$15,IF(N393&lt;Premissas!$B$11,Premissas!$B$16,IF(N393&lt;Premissas!$B$12,Premissas!$B$17,Premissas!$B$18)))))</f>
        <v/>
      </c>
      <c r="Q393" s="5">
        <f>IFERROR(P393/Premissas!$B$4,0)</f>
        <v/>
      </c>
    </row>
    <row r="394">
      <c r="A394" s="2" t="n">
        <v>7</v>
      </c>
      <c r="B394" s="2" t="n">
        <v>1942</v>
      </c>
      <c r="C394" s="2" t="inlineStr">
        <is>
          <t>SEPARACAO</t>
        </is>
      </c>
      <c r="D394" s="2" t="n">
        <v>5288029</v>
      </c>
      <c r="E394" s="2" t="inlineStr">
        <is>
          <t>JOAO BATISTA BARROS</t>
        </is>
      </c>
      <c r="F394" s="2" t="n">
        <v>199</v>
      </c>
      <c r="G394" s="2" t="n">
        <v>4.09</v>
      </c>
      <c r="H394" s="2" t="n">
        <v>49</v>
      </c>
      <c r="I394" s="2" t="n">
        <v>80</v>
      </c>
      <c r="J394" s="2" t="inlineStr">
        <is>
          <t>GPA</t>
        </is>
      </c>
      <c r="K394" s="2">
        <f>IF(I394&lt;&gt;"",I394,IFERROR(INDEX(Base!$I:$I,MATCH(1,(Base!$C:$C=C394)*(Base!$I:$I&lt;&gt;""),0)),0))</f>
        <v/>
      </c>
      <c r="L394" s="2">
        <f>IF(AND(I394="",K394&gt;0),"SIM","NÃO")</f>
        <v/>
      </c>
      <c r="M394" s="2">
        <f>IF(ISNUMBER(SEARCH("SEPARA",UPPER(C394))),"NÃO","SIM")</f>
        <v/>
      </c>
      <c r="N394" s="2">
        <f>IFERROR(H394/K394,0)</f>
        <v/>
      </c>
      <c r="O394" s="2">
        <f>IF(M394="NÃO","EXCLUÍDO",IF(N394&lt;Premissas!$B$8,"&lt; 1,00",IF(N394&lt;Premissas!$B$9,"1,00 – 1,19",IF(N394&lt;Premissas!$B$10,"1,20 – 1,39",IF(N394&lt;Premissas!$B$11,"1,40 – 1,59",IF(N394&lt;Premissas!$B$12,"1,60 – 1,99","≥ 2,00"))))))</f>
        <v/>
      </c>
      <c r="P394" s="5">
        <f>IF(OR(M394="NÃO",N394&lt;Premissas!$B$8),Premissas!$B$13,IF(N394&lt;Premissas!$B$9,Premissas!$B$14,IF(N394&lt;Premissas!$B$10,Premissas!$B$15,IF(N394&lt;Premissas!$B$11,Premissas!$B$16,IF(N394&lt;Premissas!$B$12,Premissas!$B$17,Premissas!$B$18)))))</f>
        <v/>
      </c>
      <c r="Q394" s="5">
        <f>IFERROR(P394/Premissas!$B$4,0)</f>
        <v/>
      </c>
    </row>
    <row r="395">
      <c r="A395" s="2" t="n">
        <v>7</v>
      </c>
      <c r="B395" s="2" t="n">
        <v>1942</v>
      </c>
      <c r="C395" s="2" t="inlineStr">
        <is>
          <t>CARREGAMENTO</t>
        </is>
      </c>
      <c r="D395" s="2" t="n">
        <v>5448530</v>
      </c>
      <c r="E395" s="2" t="inlineStr">
        <is>
          <t>Alef Paixao do Nascimento</t>
        </is>
      </c>
      <c r="F395" s="2" t="n">
        <v>1299</v>
      </c>
      <c r="G395" s="2" t="n">
        <v>28.93</v>
      </c>
      <c r="H395" s="2" t="n">
        <v>45</v>
      </c>
      <c r="I395" s="2" t="n">
        <v>22</v>
      </c>
      <c r="J395" s="2" t="inlineStr">
        <is>
          <t>GPA</t>
        </is>
      </c>
      <c r="K395" s="2">
        <f>IF(I395&lt;&gt;"",I395,IFERROR(INDEX(Base!$I:$I,MATCH(1,(Base!$C:$C=C395)*(Base!$I:$I&lt;&gt;""),0)),0))</f>
        <v/>
      </c>
      <c r="L395" s="2">
        <f>IF(AND(I395="",K395&gt;0),"SIM","NÃO")</f>
        <v/>
      </c>
      <c r="M395" s="2">
        <f>IF(ISNUMBER(SEARCH("SEPARA",UPPER(C395))),"NÃO","SIM")</f>
        <v/>
      </c>
      <c r="N395" s="2">
        <f>IFERROR(H395/K395,0)</f>
        <v/>
      </c>
      <c r="O395" s="2">
        <f>IF(M395="NÃO","EXCLUÍDO",IF(N395&lt;Premissas!$B$8,"&lt; 1,00",IF(N395&lt;Premissas!$B$9,"1,00 – 1,19",IF(N395&lt;Premissas!$B$10,"1,20 – 1,39",IF(N395&lt;Premissas!$B$11,"1,40 – 1,59",IF(N395&lt;Premissas!$B$12,"1,60 – 1,99","≥ 2,00"))))))</f>
        <v/>
      </c>
      <c r="P395" s="5">
        <f>IF(OR(M395="NÃO",N395&lt;Premissas!$B$8),Premissas!$B$13,IF(N395&lt;Premissas!$B$9,Premissas!$B$14,IF(N395&lt;Premissas!$B$10,Premissas!$B$15,IF(N395&lt;Premissas!$B$11,Premissas!$B$16,IF(N395&lt;Premissas!$B$12,Premissas!$B$17,Premissas!$B$18)))))</f>
        <v/>
      </c>
      <c r="Q395" s="5">
        <f>IFERROR(P395/Premissas!$B$4,0)</f>
        <v/>
      </c>
    </row>
    <row r="396">
      <c r="A396" s="2" t="n">
        <v>7</v>
      </c>
      <c r="B396" s="2" t="n">
        <v>1942</v>
      </c>
      <c r="C396" s="2" t="inlineStr">
        <is>
          <t>SEPARACAO</t>
        </is>
      </c>
      <c r="D396" s="2" t="n">
        <v>5308917</v>
      </c>
      <c r="E396" s="2" t="inlineStr">
        <is>
          <t>LEON GUILHERME LESSA DOS SANTOS ALMEIDA</t>
        </is>
      </c>
      <c r="F396" s="2" t="n">
        <v>1728</v>
      </c>
      <c r="G396" s="2" t="n">
        <v>20.17</v>
      </c>
      <c r="H396" s="2" t="n">
        <v>86</v>
      </c>
      <c r="I396" s="2" t="n">
        <v>80</v>
      </c>
      <c r="J396" s="2" t="inlineStr">
        <is>
          <t>GPA</t>
        </is>
      </c>
      <c r="K396" s="2">
        <f>IF(I396&lt;&gt;"",I396,IFERROR(INDEX(Base!$I:$I,MATCH(1,(Base!$C:$C=C396)*(Base!$I:$I&lt;&gt;""),0)),0))</f>
        <v/>
      </c>
      <c r="L396" s="2">
        <f>IF(AND(I396="",K396&gt;0),"SIM","NÃO")</f>
        <v/>
      </c>
      <c r="M396" s="2">
        <f>IF(ISNUMBER(SEARCH("SEPARA",UPPER(C396))),"NÃO","SIM")</f>
        <v/>
      </c>
      <c r="N396" s="2">
        <f>IFERROR(H396/K396,0)</f>
        <v/>
      </c>
      <c r="O396" s="2">
        <f>IF(M396="NÃO","EXCLUÍDO",IF(N396&lt;Premissas!$B$8,"&lt; 1,00",IF(N396&lt;Premissas!$B$9,"1,00 – 1,19",IF(N396&lt;Premissas!$B$10,"1,20 – 1,39",IF(N396&lt;Premissas!$B$11,"1,40 – 1,59",IF(N396&lt;Premissas!$B$12,"1,60 – 1,99","≥ 2,00"))))))</f>
        <v/>
      </c>
      <c r="P396" s="5">
        <f>IF(OR(M396="NÃO",N396&lt;Premissas!$B$8),Premissas!$B$13,IF(N396&lt;Premissas!$B$9,Premissas!$B$14,IF(N396&lt;Premissas!$B$10,Premissas!$B$15,IF(N396&lt;Premissas!$B$11,Premissas!$B$16,IF(N396&lt;Premissas!$B$12,Premissas!$B$17,Premissas!$B$18)))))</f>
        <v/>
      </c>
      <c r="Q396" s="5">
        <f>IFERROR(P396/Premissas!$B$4,0)</f>
        <v/>
      </c>
    </row>
    <row r="397">
      <c r="A397" s="2" t="n">
        <v>7</v>
      </c>
      <c r="B397" s="2" t="n">
        <v>1942</v>
      </c>
      <c r="C397" s="2" t="inlineStr">
        <is>
          <t>SEPARACAO</t>
        </is>
      </c>
      <c r="D397" s="2" t="n">
        <v>5328730</v>
      </c>
      <c r="E397" s="2" t="inlineStr">
        <is>
          <t>Deusimario Souza Barros</t>
        </is>
      </c>
      <c r="F397" s="2" t="n">
        <v>5592</v>
      </c>
      <c r="G397" s="2" t="n">
        <v>72.06</v>
      </c>
      <c r="H397" s="2" t="n">
        <v>78</v>
      </c>
      <c r="I397" s="2" t="n">
        <v>80</v>
      </c>
      <c r="J397" s="2" t="inlineStr">
        <is>
          <t>GPA</t>
        </is>
      </c>
      <c r="K397" s="2">
        <f>IF(I397&lt;&gt;"",I397,IFERROR(INDEX(Base!$I:$I,MATCH(1,(Base!$C:$C=C397)*(Base!$I:$I&lt;&gt;""),0)),0))</f>
        <v/>
      </c>
      <c r="L397" s="2">
        <f>IF(AND(I397="",K397&gt;0),"SIM","NÃO")</f>
        <v/>
      </c>
      <c r="M397" s="2">
        <f>IF(ISNUMBER(SEARCH("SEPARA",UPPER(C397))),"NÃO","SIM")</f>
        <v/>
      </c>
      <c r="N397" s="2">
        <f>IFERROR(H397/K397,0)</f>
        <v/>
      </c>
      <c r="O397" s="2">
        <f>IF(M397="NÃO","EXCLUÍDO",IF(N397&lt;Premissas!$B$8,"&lt; 1,00",IF(N397&lt;Premissas!$B$9,"1,00 – 1,19",IF(N397&lt;Premissas!$B$10,"1,20 – 1,39",IF(N397&lt;Premissas!$B$11,"1,40 – 1,59",IF(N397&lt;Premissas!$B$12,"1,60 – 1,99","≥ 2,00"))))))</f>
        <v/>
      </c>
      <c r="P397" s="5">
        <f>IF(OR(M397="NÃO",N397&lt;Premissas!$B$8),Premissas!$B$13,IF(N397&lt;Premissas!$B$9,Premissas!$B$14,IF(N397&lt;Premissas!$B$10,Premissas!$B$15,IF(N397&lt;Premissas!$B$11,Premissas!$B$16,IF(N397&lt;Premissas!$B$12,Premissas!$B$17,Premissas!$B$18)))))</f>
        <v/>
      </c>
      <c r="Q397" s="5">
        <f>IFERROR(P397/Premissas!$B$4,0)</f>
        <v/>
      </c>
    </row>
    <row r="398">
      <c r="A398" s="2" t="n">
        <v>7</v>
      </c>
      <c r="B398" s="2" t="n">
        <v>1942</v>
      </c>
      <c r="C398" s="2" t="inlineStr">
        <is>
          <t>CARREGAMENTO</t>
        </is>
      </c>
      <c r="D398" s="2" t="n">
        <v>5801320</v>
      </c>
      <c r="E398" s="2" t="inlineStr">
        <is>
          <t>Joao Vitor Ferreira Pais</t>
        </is>
      </c>
      <c r="F398" s="2" t="n">
        <v>1444</v>
      </c>
      <c r="G398" s="2" t="n">
        <v>24.58</v>
      </c>
      <c r="H398" s="2" t="n">
        <v>59</v>
      </c>
      <c r="I398" s="2" t="n">
        <v>22</v>
      </c>
      <c r="J398" s="2" t="inlineStr">
        <is>
          <t>GPA</t>
        </is>
      </c>
      <c r="K398" s="2">
        <f>IF(I398&lt;&gt;"",I398,IFERROR(INDEX(Base!$I:$I,MATCH(1,(Base!$C:$C=C398)*(Base!$I:$I&lt;&gt;""),0)),0))</f>
        <v/>
      </c>
      <c r="L398" s="2">
        <f>IF(AND(I398="",K398&gt;0),"SIM","NÃO")</f>
        <v/>
      </c>
      <c r="M398" s="2">
        <f>IF(ISNUMBER(SEARCH("SEPARA",UPPER(C398))),"NÃO","SIM")</f>
        <v/>
      </c>
      <c r="N398" s="2">
        <f>IFERROR(H398/K398,0)</f>
        <v/>
      </c>
      <c r="O398" s="2">
        <f>IF(M398="NÃO","EXCLUÍDO",IF(N398&lt;Premissas!$B$8,"&lt; 1,00",IF(N398&lt;Premissas!$B$9,"1,00 – 1,19",IF(N398&lt;Premissas!$B$10,"1,20 – 1,39",IF(N398&lt;Premissas!$B$11,"1,40 – 1,59",IF(N398&lt;Premissas!$B$12,"1,60 – 1,99","≥ 2,00"))))))</f>
        <v/>
      </c>
      <c r="P398" s="5">
        <f>IF(OR(M398="NÃO",N398&lt;Premissas!$B$8),Premissas!$B$13,IF(N398&lt;Premissas!$B$9,Premissas!$B$14,IF(N398&lt;Premissas!$B$10,Premissas!$B$15,IF(N398&lt;Premissas!$B$11,Premissas!$B$16,IF(N398&lt;Premissas!$B$12,Premissas!$B$17,Premissas!$B$18)))))</f>
        <v/>
      </c>
      <c r="Q398" s="5">
        <f>IFERROR(P398/Premissas!$B$4,0)</f>
        <v/>
      </c>
    </row>
    <row r="399">
      <c r="A399" s="2" t="n">
        <v>7</v>
      </c>
      <c r="B399" s="2" t="n">
        <v>1942</v>
      </c>
      <c r="C399" s="2" t="inlineStr">
        <is>
          <t>SEPARACAO</t>
        </is>
      </c>
      <c r="D399" s="2" t="n">
        <v>5346371</v>
      </c>
      <c r="E399" s="2" t="inlineStr">
        <is>
          <t>Matheus Alexandre Carbonieri Da Silva</t>
        </is>
      </c>
      <c r="F399" s="2" t="n">
        <v>2743</v>
      </c>
      <c r="G399" s="2" t="n">
        <v>27.75</v>
      </c>
      <c r="H399" s="2" t="n">
        <v>99</v>
      </c>
      <c r="I399" s="2" t="n">
        <v>80</v>
      </c>
      <c r="J399" s="2" t="inlineStr">
        <is>
          <t>GPA</t>
        </is>
      </c>
      <c r="K399" s="2">
        <f>IF(I399&lt;&gt;"",I399,IFERROR(INDEX(Base!$I:$I,MATCH(1,(Base!$C:$C=C399)*(Base!$I:$I&lt;&gt;""),0)),0))</f>
        <v/>
      </c>
      <c r="L399" s="2">
        <f>IF(AND(I399="",K399&gt;0),"SIM","NÃO")</f>
        <v/>
      </c>
      <c r="M399" s="2">
        <f>IF(ISNUMBER(SEARCH("SEPARA",UPPER(C399))),"NÃO","SIM")</f>
        <v/>
      </c>
      <c r="N399" s="2">
        <f>IFERROR(H399/K399,0)</f>
        <v/>
      </c>
      <c r="O399" s="2">
        <f>IF(M399="NÃO","EXCLUÍDO",IF(N399&lt;Premissas!$B$8,"&lt; 1,00",IF(N399&lt;Premissas!$B$9,"1,00 – 1,19",IF(N399&lt;Premissas!$B$10,"1,20 – 1,39",IF(N399&lt;Premissas!$B$11,"1,40 – 1,59",IF(N399&lt;Premissas!$B$12,"1,60 – 1,99","≥ 2,00"))))))</f>
        <v/>
      </c>
      <c r="P399" s="5">
        <f>IF(OR(M399="NÃO",N399&lt;Premissas!$B$8),Premissas!$B$13,IF(N399&lt;Premissas!$B$9,Premissas!$B$14,IF(N399&lt;Premissas!$B$10,Premissas!$B$15,IF(N399&lt;Premissas!$B$11,Premissas!$B$16,IF(N399&lt;Premissas!$B$12,Premissas!$B$17,Premissas!$B$18)))))</f>
        <v/>
      </c>
      <c r="Q399" s="5">
        <f>IFERROR(P399/Premissas!$B$4,0)</f>
        <v/>
      </c>
    </row>
    <row r="400">
      <c r="A400" s="2" t="n">
        <v>7</v>
      </c>
      <c r="B400" s="2" t="n">
        <v>1942</v>
      </c>
      <c r="C400" s="2" t="inlineStr">
        <is>
          <t>CARREGAMENTO</t>
        </is>
      </c>
      <c r="D400" s="2" t="n">
        <v>5450462</v>
      </c>
      <c r="E400" s="2" t="inlineStr">
        <is>
          <t>Juliano Nunes Cabral</t>
        </is>
      </c>
      <c r="F400" s="2" t="n">
        <v>1678</v>
      </c>
      <c r="G400" s="2" t="n">
        <v>23.53</v>
      </c>
      <c r="H400" s="2" t="n">
        <v>71</v>
      </c>
      <c r="I400" s="2" t="n">
        <v>22</v>
      </c>
      <c r="J400" s="2" t="inlineStr">
        <is>
          <t>GPA</t>
        </is>
      </c>
      <c r="K400" s="2">
        <f>IF(I400&lt;&gt;"",I400,IFERROR(INDEX(Base!$I:$I,MATCH(1,(Base!$C:$C=C400)*(Base!$I:$I&lt;&gt;""),0)),0))</f>
        <v/>
      </c>
      <c r="L400" s="2">
        <f>IF(AND(I400="",K400&gt;0),"SIM","NÃO")</f>
        <v/>
      </c>
      <c r="M400" s="2">
        <f>IF(ISNUMBER(SEARCH("SEPARA",UPPER(C400))),"NÃO","SIM")</f>
        <v/>
      </c>
      <c r="N400" s="2">
        <f>IFERROR(H400/K400,0)</f>
        <v/>
      </c>
      <c r="O400" s="2">
        <f>IF(M400="NÃO","EXCLUÍDO",IF(N400&lt;Premissas!$B$8,"&lt; 1,00",IF(N400&lt;Premissas!$B$9,"1,00 – 1,19",IF(N400&lt;Premissas!$B$10,"1,20 – 1,39",IF(N400&lt;Premissas!$B$11,"1,40 – 1,59",IF(N400&lt;Premissas!$B$12,"1,60 – 1,99","≥ 2,00"))))))</f>
        <v/>
      </c>
      <c r="P400" s="5">
        <f>IF(OR(M400="NÃO",N400&lt;Premissas!$B$8),Premissas!$B$13,IF(N400&lt;Premissas!$B$9,Premissas!$B$14,IF(N400&lt;Premissas!$B$10,Premissas!$B$15,IF(N400&lt;Premissas!$B$11,Premissas!$B$16,IF(N400&lt;Premissas!$B$12,Premissas!$B$17,Premissas!$B$18)))))</f>
        <v/>
      </c>
      <c r="Q400" s="5">
        <f>IFERROR(P400/Premissas!$B$4,0)</f>
        <v/>
      </c>
    </row>
    <row r="401">
      <c r="A401" s="2" t="n">
        <v>7</v>
      </c>
      <c r="B401" s="2" t="n">
        <v>1942</v>
      </c>
      <c r="C401" s="2" t="inlineStr">
        <is>
          <t>SEPARACAO</t>
        </is>
      </c>
      <c r="D401" s="2" t="n">
        <v>5346894</v>
      </c>
      <c r="E401" s="2" t="inlineStr">
        <is>
          <t>Walison Cunha De Carvalho</t>
        </is>
      </c>
      <c r="F401" s="2" t="n">
        <v>337</v>
      </c>
      <c r="G401" s="2" t="n">
        <v>4.58</v>
      </c>
      <c r="H401" s="2" t="n">
        <v>74</v>
      </c>
      <c r="I401" s="2" t="n">
        <v>80</v>
      </c>
      <c r="J401" s="2" t="inlineStr">
        <is>
          <t>GPA</t>
        </is>
      </c>
      <c r="K401" s="2">
        <f>IF(I401&lt;&gt;"",I401,IFERROR(INDEX(Base!$I:$I,MATCH(1,(Base!$C:$C=C401)*(Base!$I:$I&lt;&gt;""),0)),0))</f>
        <v/>
      </c>
      <c r="L401" s="2">
        <f>IF(AND(I401="",K401&gt;0),"SIM","NÃO")</f>
        <v/>
      </c>
      <c r="M401" s="2">
        <f>IF(ISNUMBER(SEARCH("SEPARA",UPPER(C401))),"NÃO","SIM")</f>
        <v/>
      </c>
      <c r="N401" s="2">
        <f>IFERROR(H401/K401,0)</f>
        <v/>
      </c>
      <c r="O401" s="2">
        <f>IF(M401="NÃO","EXCLUÍDO",IF(N401&lt;Premissas!$B$8,"&lt; 1,00",IF(N401&lt;Premissas!$B$9,"1,00 – 1,19",IF(N401&lt;Premissas!$B$10,"1,20 – 1,39",IF(N401&lt;Premissas!$B$11,"1,40 – 1,59",IF(N401&lt;Premissas!$B$12,"1,60 – 1,99","≥ 2,00"))))))</f>
        <v/>
      </c>
      <c r="P401" s="5">
        <f>IF(OR(M401="NÃO",N401&lt;Premissas!$B$8),Premissas!$B$13,IF(N401&lt;Premissas!$B$9,Premissas!$B$14,IF(N401&lt;Premissas!$B$10,Premissas!$B$15,IF(N401&lt;Premissas!$B$11,Premissas!$B$16,IF(N401&lt;Premissas!$B$12,Premissas!$B$17,Premissas!$B$18)))))</f>
        <v/>
      </c>
      <c r="Q401" s="5">
        <f>IFERROR(P401/Premissas!$B$4,0)</f>
        <v/>
      </c>
    </row>
    <row r="402">
      <c r="A402" s="2" t="n">
        <v>7</v>
      </c>
      <c r="B402" s="2" t="n">
        <v>1942</v>
      </c>
      <c r="C402" s="2" t="inlineStr">
        <is>
          <t>ATIVIDADE OP. EMP.</t>
        </is>
      </c>
      <c r="D402" s="2" t="n">
        <v>5365406</v>
      </c>
      <c r="E402" s="2" t="inlineStr">
        <is>
          <t>ERICK ALVES</t>
        </is>
      </c>
      <c r="F402" s="2" t="n">
        <v>1720</v>
      </c>
      <c r="G402" s="2" t="n">
        <v>66.58</v>
      </c>
      <c r="H402" s="2" t="n">
        <v>26</v>
      </c>
      <c r="I402" s="2" t="n">
        <v>20</v>
      </c>
      <c r="J402" s="2" t="inlineStr">
        <is>
          <t>GPA</t>
        </is>
      </c>
      <c r="K402" s="2">
        <f>IF(I402&lt;&gt;"",I402,IFERROR(INDEX(Base!$I:$I,MATCH(1,(Base!$C:$C=C402)*(Base!$I:$I&lt;&gt;""),0)),0))</f>
        <v/>
      </c>
      <c r="L402" s="2">
        <f>IF(AND(I402="",K402&gt;0),"SIM","NÃO")</f>
        <v/>
      </c>
      <c r="M402" s="2">
        <f>IF(ISNUMBER(SEARCH("SEPARA",UPPER(C402))),"NÃO","SIM")</f>
        <v/>
      </c>
      <c r="N402" s="2">
        <f>IFERROR(H402/K402,0)</f>
        <v/>
      </c>
      <c r="O402" s="2">
        <f>IF(M402="NÃO","EXCLUÍDO",IF(N402&lt;Premissas!$B$8,"&lt; 1,00",IF(N402&lt;Premissas!$B$9,"1,00 – 1,19",IF(N402&lt;Premissas!$B$10,"1,20 – 1,39",IF(N402&lt;Premissas!$B$11,"1,40 – 1,59",IF(N402&lt;Premissas!$B$12,"1,60 – 1,99","≥ 2,00"))))))</f>
        <v/>
      </c>
      <c r="P402" s="5">
        <f>IF(OR(M402="NÃO",N402&lt;Premissas!$B$8),Premissas!$B$13,IF(N402&lt;Premissas!$B$9,Premissas!$B$14,IF(N402&lt;Premissas!$B$10,Premissas!$B$15,IF(N402&lt;Premissas!$B$11,Premissas!$B$16,IF(N402&lt;Premissas!$B$12,Premissas!$B$17,Premissas!$B$18)))))</f>
        <v/>
      </c>
      <c r="Q402" s="5">
        <f>IFERROR(P402/Premissas!$B$4,0)</f>
        <v/>
      </c>
    </row>
    <row r="403">
      <c r="A403" s="2" t="n">
        <v>7</v>
      </c>
      <c r="B403" s="2" t="n">
        <v>1942</v>
      </c>
      <c r="C403" s="2" t="inlineStr">
        <is>
          <t>SEPARACAO</t>
        </is>
      </c>
      <c r="D403" s="2" t="n">
        <v>5365406</v>
      </c>
      <c r="E403" s="2" t="inlineStr">
        <is>
          <t>ERICK ALVES</t>
        </is>
      </c>
      <c r="F403" s="2" t="n">
        <v>2189</v>
      </c>
      <c r="G403" s="2" t="n">
        <v>14.73</v>
      </c>
      <c r="H403" s="2" t="n">
        <v>149</v>
      </c>
      <c r="I403" s="2" t="n">
        <v>80</v>
      </c>
      <c r="J403" s="2" t="inlineStr">
        <is>
          <t>GPA</t>
        </is>
      </c>
      <c r="K403" s="2">
        <f>IF(I403&lt;&gt;"",I403,IFERROR(INDEX(Base!$I:$I,MATCH(1,(Base!$C:$C=C403)*(Base!$I:$I&lt;&gt;""),0)),0))</f>
        <v/>
      </c>
      <c r="L403" s="2">
        <f>IF(AND(I403="",K403&gt;0),"SIM","NÃO")</f>
        <v/>
      </c>
      <c r="M403" s="2">
        <f>IF(ISNUMBER(SEARCH("SEPARA",UPPER(C403))),"NÃO","SIM")</f>
        <v/>
      </c>
      <c r="N403" s="2">
        <f>IFERROR(H403/K403,0)</f>
        <v/>
      </c>
      <c r="O403" s="2">
        <f>IF(M403="NÃO","EXCLUÍDO",IF(N403&lt;Premissas!$B$8,"&lt; 1,00",IF(N403&lt;Premissas!$B$9,"1,00 – 1,19",IF(N403&lt;Premissas!$B$10,"1,20 – 1,39",IF(N403&lt;Premissas!$B$11,"1,40 – 1,59",IF(N403&lt;Premissas!$B$12,"1,60 – 1,99","≥ 2,00"))))))</f>
        <v/>
      </c>
      <c r="P403" s="5">
        <f>IF(OR(M403="NÃO",N403&lt;Premissas!$B$8),Premissas!$B$13,IF(N403&lt;Premissas!$B$9,Premissas!$B$14,IF(N403&lt;Premissas!$B$10,Premissas!$B$15,IF(N403&lt;Premissas!$B$11,Premissas!$B$16,IF(N403&lt;Premissas!$B$12,Premissas!$B$17,Premissas!$B$18)))))</f>
        <v/>
      </c>
      <c r="Q403" s="5">
        <f>IFERROR(P403/Premissas!$B$4,0)</f>
        <v/>
      </c>
    </row>
    <row r="404">
      <c r="A404" s="2" t="n">
        <v>7</v>
      </c>
      <c r="B404" s="2" t="n">
        <v>1942</v>
      </c>
      <c r="C404" s="2" t="inlineStr">
        <is>
          <t>PUXADA RECEB</t>
        </is>
      </c>
      <c r="D404" s="2" t="n">
        <v>537252</v>
      </c>
      <c r="E404" s="2" t="inlineStr">
        <is>
          <t>Leonardo Pereira Dos Santos</t>
        </is>
      </c>
      <c r="F404" s="2" t="n">
        <v>1</v>
      </c>
      <c r="G404" s="2" t="n">
        <v>5.67</v>
      </c>
      <c r="H404" s="2" t="n">
        <v>0</v>
      </c>
      <c r="I404" s="2" t="n">
        <v>16</v>
      </c>
      <c r="J404" s="2" t="inlineStr">
        <is>
          <t>GPA</t>
        </is>
      </c>
      <c r="K404" s="2">
        <f>IF(I404&lt;&gt;"",I404,IFERROR(INDEX(Base!$I:$I,MATCH(1,(Base!$C:$C=C404)*(Base!$I:$I&lt;&gt;""),0)),0))</f>
        <v/>
      </c>
      <c r="L404" s="2">
        <f>IF(AND(I404="",K404&gt;0),"SIM","NÃO")</f>
        <v/>
      </c>
      <c r="M404" s="2">
        <f>IF(ISNUMBER(SEARCH("SEPARA",UPPER(C404))),"NÃO","SIM")</f>
        <v/>
      </c>
      <c r="N404" s="2">
        <f>IFERROR(H404/K404,0)</f>
        <v/>
      </c>
      <c r="O404" s="2">
        <f>IF(M404="NÃO","EXCLUÍDO",IF(N404&lt;Premissas!$B$8,"&lt; 1,00",IF(N404&lt;Premissas!$B$9,"1,00 – 1,19",IF(N404&lt;Premissas!$B$10,"1,20 – 1,39",IF(N404&lt;Premissas!$B$11,"1,40 – 1,59",IF(N404&lt;Premissas!$B$12,"1,60 – 1,99","≥ 2,00"))))))</f>
        <v/>
      </c>
      <c r="P404" s="5">
        <f>IF(OR(M404="NÃO",N404&lt;Premissas!$B$8),Premissas!$B$13,IF(N404&lt;Premissas!$B$9,Premissas!$B$14,IF(N404&lt;Premissas!$B$10,Premissas!$B$15,IF(N404&lt;Premissas!$B$11,Premissas!$B$16,IF(N404&lt;Premissas!$B$12,Premissas!$B$17,Premissas!$B$18)))))</f>
        <v/>
      </c>
      <c r="Q404" s="5">
        <f>IFERROR(P404/Premissas!$B$4,0)</f>
        <v/>
      </c>
    </row>
    <row r="405">
      <c r="A405" s="2" t="n">
        <v>7</v>
      </c>
      <c r="B405" s="2" t="n">
        <v>1942</v>
      </c>
      <c r="C405" s="2" t="inlineStr">
        <is>
          <t>PUXADA RECEB</t>
        </is>
      </c>
      <c r="D405" s="2" t="n">
        <v>5402042</v>
      </c>
      <c r="E405" s="2" t="inlineStr">
        <is>
          <t>Jefferson ferreira da silva</t>
        </is>
      </c>
      <c r="F405" s="2" t="n">
        <v>529</v>
      </c>
      <c r="G405" s="2" t="n">
        <v>38.31</v>
      </c>
      <c r="H405" s="2" t="n">
        <v>14</v>
      </c>
      <c r="I405" s="2" t="n">
        <v>16</v>
      </c>
      <c r="J405" s="2" t="inlineStr">
        <is>
          <t>GPA</t>
        </is>
      </c>
      <c r="K405" s="2">
        <f>IF(I405&lt;&gt;"",I405,IFERROR(INDEX(Base!$I:$I,MATCH(1,(Base!$C:$C=C405)*(Base!$I:$I&lt;&gt;""),0)),0))</f>
        <v/>
      </c>
      <c r="L405" s="2">
        <f>IF(AND(I405="",K405&gt;0),"SIM","NÃO")</f>
        <v/>
      </c>
      <c r="M405" s="2">
        <f>IF(ISNUMBER(SEARCH("SEPARA",UPPER(C405))),"NÃO","SIM")</f>
        <v/>
      </c>
      <c r="N405" s="2">
        <f>IFERROR(H405/K405,0)</f>
        <v/>
      </c>
      <c r="O405" s="2">
        <f>IF(M405="NÃO","EXCLUÍDO",IF(N405&lt;Premissas!$B$8,"&lt; 1,00",IF(N405&lt;Premissas!$B$9,"1,00 – 1,19",IF(N405&lt;Premissas!$B$10,"1,20 – 1,39",IF(N405&lt;Premissas!$B$11,"1,40 – 1,59",IF(N405&lt;Premissas!$B$12,"1,60 – 1,99","≥ 2,00"))))))</f>
        <v/>
      </c>
      <c r="P405" s="5">
        <f>IF(OR(M405="NÃO",N405&lt;Premissas!$B$8),Premissas!$B$13,IF(N405&lt;Premissas!$B$9,Premissas!$B$14,IF(N405&lt;Premissas!$B$10,Premissas!$B$15,IF(N405&lt;Premissas!$B$11,Premissas!$B$16,IF(N405&lt;Premissas!$B$12,Premissas!$B$17,Premissas!$B$18)))))</f>
        <v/>
      </c>
      <c r="Q405" s="5">
        <f>IFERROR(P405/Premissas!$B$4,0)</f>
        <v/>
      </c>
    </row>
    <row r="406">
      <c r="A406" s="2" t="n">
        <v>7</v>
      </c>
      <c r="B406" s="2" t="n">
        <v>1942</v>
      </c>
      <c r="C406" s="2" t="inlineStr">
        <is>
          <t>SEPARACAO</t>
        </is>
      </c>
      <c r="D406" s="2" t="n">
        <v>5402042</v>
      </c>
      <c r="E406" s="2" t="inlineStr">
        <is>
          <t>Jefferson ferreira da silva</t>
        </is>
      </c>
      <c r="F406" s="2" t="n">
        <v>249</v>
      </c>
      <c r="G406" s="2" t="n">
        <v>2.68</v>
      </c>
      <c r="H406" s="2" t="n">
        <v>93</v>
      </c>
      <c r="I406" s="2" t="n">
        <v>80</v>
      </c>
      <c r="J406" s="2" t="inlineStr">
        <is>
          <t>GPA</t>
        </is>
      </c>
      <c r="K406" s="2">
        <f>IF(I406&lt;&gt;"",I406,IFERROR(INDEX(Base!$I:$I,MATCH(1,(Base!$C:$C=C406)*(Base!$I:$I&lt;&gt;""),0)),0))</f>
        <v/>
      </c>
      <c r="L406" s="2">
        <f>IF(AND(I406="",K406&gt;0),"SIM","NÃO")</f>
        <v/>
      </c>
      <c r="M406" s="2">
        <f>IF(ISNUMBER(SEARCH("SEPARA",UPPER(C406))),"NÃO","SIM")</f>
        <v/>
      </c>
      <c r="N406" s="2">
        <f>IFERROR(H406/K406,0)</f>
        <v/>
      </c>
      <c r="O406" s="2">
        <f>IF(M406="NÃO","EXCLUÍDO",IF(N406&lt;Premissas!$B$8,"&lt; 1,00",IF(N406&lt;Premissas!$B$9,"1,00 – 1,19",IF(N406&lt;Premissas!$B$10,"1,20 – 1,39",IF(N406&lt;Premissas!$B$11,"1,40 – 1,59",IF(N406&lt;Premissas!$B$12,"1,60 – 1,99","≥ 2,00"))))))</f>
        <v/>
      </c>
      <c r="P406" s="5">
        <f>IF(OR(M406="NÃO",N406&lt;Premissas!$B$8),Premissas!$B$13,IF(N406&lt;Premissas!$B$9,Premissas!$B$14,IF(N406&lt;Premissas!$B$10,Premissas!$B$15,IF(N406&lt;Premissas!$B$11,Premissas!$B$16,IF(N406&lt;Premissas!$B$12,Premissas!$B$17,Premissas!$B$18)))))</f>
        <v/>
      </c>
      <c r="Q406" s="5">
        <f>IFERROR(P406/Premissas!$B$4,0)</f>
        <v/>
      </c>
    </row>
    <row r="407">
      <c r="A407" s="2" t="n">
        <v>7</v>
      </c>
      <c r="B407" s="2" t="n">
        <v>1942</v>
      </c>
      <c r="C407" s="2" t="inlineStr">
        <is>
          <t>ATIVIDADE OP. EMP.</t>
        </is>
      </c>
      <c r="D407" s="2" t="n">
        <v>5430488</v>
      </c>
      <c r="E407" s="2" t="inlineStr">
        <is>
          <t>CASSIO HENRIQUE DE SOUZA SANTOS</t>
        </is>
      </c>
      <c r="F407" s="2" t="n">
        <v>1826</v>
      </c>
      <c r="G407" s="2" t="n">
        <v>76.5</v>
      </c>
      <c r="H407" s="2" t="n">
        <v>24</v>
      </c>
      <c r="I407" s="2" t="n">
        <v>20</v>
      </c>
      <c r="J407" s="2" t="inlineStr">
        <is>
          <t>GPA</t>
        </is>
      </c>
      <c r="K407" s="2">
        <f>IF(I407&lt;&gt;"",I407,IFERROR(INDEX(Base!$I:$I,MATCH(1,(Base!$C:$C=C407)*(Base!$I:$I&lt;&gt;""),0)),0))</f>
        <v/>
      </c>
      <c r="L407" s="2">
        <f>IF(AND(I407="",K407&gt;0),"SIM","NÃO")</f>
        <v/>
      </c>
      <c r="M407" s="2">
        <f>IF(ISNUMBER(SEARCH("SEPARA",UPPER(C407))),"NÃO","SIM")</f>
        <v/>
      </c>
      <c r="N407" s="2">
        <f>IFERROR(H407/K407,0)</f>
        <v/>
      </c>
      <c r="O407" s="2">
        <f>IF(M407="NÃO","EXCLUÍDO",IF(N407&lt;Premissas!$B$8,"&lt; 1,00",IF(N407&lt;Premissas!$B$9,"1,00 – 1,19",IF(N407&lt;Premissas!$B$10,"1,20 – 1,39",IF(N407&lt;Premissas!$B$11,"1,40 – 1,59",IF(N407&lt;Premissas!$B$12,"1,60 – 1,99","≥ 2,00"))))))</f>
        <v/>
      </c>
      <c r="P407" s="5">
        <f>IF(OR(M407="NÃO",N407&lt;Premissas!$B$8),Premissas!$B$13,IF(N407&lt;Premissas!$B$9,Premissas!$B$14,IF(N407&lt;Premissas!$B$10,Premissas!$B$15,IF(N407&lt;Premissas!$B$11,Premissas!$B$16,IF(N407&lt;Premissas!$B$12,Premissas!$B$17,Premissas!$B$18)))))</f>
        <v/>
      </c>
      <c r="Q407" s="5">
        <f>IFERROR(P407/Premissas!$B$4,0)</f>
        <v/>
      </c>
    </row>
    <row r="408">
      <c r="A408" s="2" t="n">
        <v>7</v>
      </c>
      <c r="B408" s="2" t="n">
        <v>1942</v>
      </c>
      <c r="C408" s="2" t="inlineStr">
        <is>
          <t>SEPARACAO</t>
        </is>
      </c>
      <c r="D408" s="2" t="n">
        <v>5430488</v>
      </c>
      <c r="E408" s="2" t="inlineStr">
        <is>
          <t>CASSIO HENRIQUE DE SOUZA SANTOS</t>
        </is>
      </c>
      <c r="F408" s="2" t="n">
        <v>812</v>
      </c>
      <c r="G408" s="2" t="n">
        <v>6.48</v>
      </c>
      <c r="H408" s="2" t="n">
        <v>125</v>
      </c>
      <c r="I408" s="2" t="n">
        <v>80</v>
      </c>
      <c r="J408" s="2" t="inlineStr">
        <is>
          <t>GPA</t>
        </is>
      </c>
      <c r="K408" s="2">
        <f>IF(I408&lt;&gt;"",I408,IFERROR(INDEX(Base!$I:$I,MATCH(1,(Base!$C:$C=C408)*(Base!$I:$I&lt;&gt;""),0)),0))</f>
        <v/>
      </c>
      <c r="L408" s="2">
        <f>IF(AND(I408="",K408&gt;0),"SIM","NÃO")</f>
        <v/>
      </c>
      <c r="M408" s="2">
        <f>IF(ISNUMBER(SEARCH("SEPARA",UPPER(C408))),"NÃO","SIM")</f>
        <v/>
      </c>
      <c r="N408" s="2">
        <f>IFERROR(H408/K408,0)</f>
        <v/>
      </c>
      <c r="O408" s="2">
        <f>IF(M408="NÃO","EXCLUÍDO",IF(N408&lt;Premissas!$B$8,"&lt; 1,00",IF(N408&lt;Premissas!$B$9,"1,00 – 1,19",IF(N408&lt;Premissas!$B$10,"1,20 – 1,39",IF(N408&lt;Premissas!$B$11,"1,40 – 1,59",IF(N408&lt;Premissas!$B$12,"1,60 – 1,99","≥ 2,00"))))))</f>
        <v/>
      </c>
      <c r="P408" s="5">
        <f>IF(OR(M408="NÃO",N408&lt;Premissas!$B$8),Premissas!$B$13,IF(N408&lt;Premissas!$B$9,Premissas!$B$14,IF(N408&lt;Premissas!$B$10,Premissas!$B$15,IF(N408&lt;Premissas!$B$11,Premissas!$B$16,IF(N408&lt;Premissas!$B$12,Premissas!$B$17,Premissas!$B$18)))))</f>
        <v/>
      </c>
      <c r="Q408" s="5">
        <f>IFERROR(P408/Premissas!$B$4,0)</f>
        <v/>
      </c>
    </row>
    <row r="409">
      <c r="A409" s="2" t="n">
        <v>7</v>
      </c>
      <c r="B409" s="2" t="n">
        <v>1942</v>
      </c>
      <c r="C409" s="2" t="inlineStr">
        <is>
          <t>PUXADA RECEB</t>
        </is>
      </c>
      <c r="D409" s="2" t="n">
        <v>5430577</v>
      </c>
      <c r="E409" s="2" t="inlineStr">
        <is>
          <t>PAULO GEOVANI LEOPOLDINO</t>
        </is>
      </c>
      <c r="F409" s="2" t="n">
        <v>2379</v>
      </c>
      <c r="G409" s="2" t="n">
        <v>91.83</v>
      </c>
      <c r="H409" s="2" t="n">
        <v>26</v>
      </c>
      <c r="I409" s="2" t="n">
        <v>16</v>
      </c>
      <c r="J409" s="2" t="inlineStr">
        <is>
          <t>GPA</t>
        </is>
      </c>
      <c r="K409" s="2">
        <f>IF(I409&lt;&gt;"",I409,IFERROR(INDEX(Base!$I:$I,MATCH(1,(Base!$C:$C=C409)*(Base!$I:$I&lt;&gt;""),0)),0))</f>
        <v/>
      </c>
      <c r="L409" s="2">
        <f>IF(AND(I409="",K409&gt;0),"SIM","NÃO")</f>
        <v/>
      </c>
      <c r="M409" s="2">
        <f>IF(ISNUMBER(SEARCH("SEPARA",UPPER(C409))),"NÃO","SIM")</f>
        <v/>
      </c>
      <c r="N409" s="2">
        <f>IFERROR(H409/K409,0)</f>
        <v/>
      </c>
      <c r="O409" s="2">
        <f>IF(M409="NÃO","EXCLUÍDO",IF(N409&lt;Premissas!$B$8,"&lt; 1,00",IF(N409&lt;Premissas!$B$9,"1,00 – 1,19",IF(N409&lt;Premissas!$B$10,"1,20 – 1,39",IF(N409&lt;Premissas!$B$11,"1,40 – 1,59",IF(N409&lt;Premissas!$B$12,"1,60 – 1,99","≥ 2,00"))))))</f>
        <v/>
      </c>
      <c r="P409" s="5">
        <f>IF(OR(M409="NÃO",N409&lt;Premissas!$B$8),Premissas!$B$13,IF(N409&lt;Premissas!$B$9,Premissas!$B$14,IF(N409&lt;Premissas!$B$10,Premissas!$B$15,IF(N409&lt;Premissas!$B$11,Premissas!$B$16,IF(N409&lt;Premissas!$B$12,Premissas!$B$17,Premissas!$B$18)))))</f>
        <v/>
      </c>
      <c r="Q409" s="5">
        <f>IFERROR(P409/Premissas!$B$4,0)</f>
        <v/>
      </c>
    </row>
    <row r="410">
      <c r="A410" s="2" t="n">
        <v>7</v>
      </c>
      <c r="B410" s="2" t="n">
        <v>1942</v>
      </c>
      <c r="C410" s="2" t="inlineStr">
        <is>
          <t>PUXADA RECEB</t>
        </is>
      </c>
      <c r="D410" s="2" t="n">
        <v>5432979</v>
      </c>
      <c r="E410" s="2" t="inlineStr">
        <is>
          <t>ALEXANDRE FERREIRA</t>
        </is>
      </c>
      <c r="F410" s="2" t="n">
        <v>188</v>
      </c>
      <c r="G410" s="2" t="n">
        <v>24.66</v>
      </c>
      <c r="H410" s="2" t="n">
        <v>8</v>
      </c>
      <c r="I410" s="2" t="n">
        <v>16</v>
      </c>
      <c r="J410" s="2" t="inlineStr">
        <is>
          <t>GPA</t>
        </is>
      </c>
      <c r="K410" s="2">
        <f>IF(I410&lt;&gt;"",I410,IFERROR(INDEX(Base!$I:$I,MATCH(1,(Base!$C:$C=C410)*(Base!$I:$I&lt;&gt;""),0)),0))</f>
        <v/>
      </c>
      <c r="L410" s="2">
        <f>IF(AND(I410="",K410&gt;0),"SIM","NÃO")</f>
        <v/>
      </c>
      <c r="M410" s="2">
        <f>IF(ISNUMBER(SEARCH("SEPARA",UPPER(C410))),"NÃO","SIM")</f>
        <v/>
      </c>
      <c r="N410" s="2">
        <f>IFERROR(H410/K410,0)</f>
        <v/>
      </c>
      <c r="O410" s="2">
        <f>IF(M410="NÃO","EXCLUÍDO",IF(N410&lt;Premissas!$B$8,"&lt; 1,00",IF(N410&lt;Premissas!$B$9,"1,00 – 1,19",IF(N410&lt;Premissas!$B$10,"1,20 – 1,39",IF(N410&lt;Premissas!$B$11,"1,40 – 1,59",IF(N410&lt;Premissas!$B$12,"1,60 – 1,99","≥ 2,00"))))))</f>
        <v/>
      </c>
      <c r="P410" s="5">
        <f>IF(OR(M410="NÃO",N410&lt;Premissas!$B$8),Premissas!$B$13,IF(N410&lt;Premissas!$B$9,Premissas!$B$14,IF(N410&lt;Premissas!$B$10,Premissas!$B$15,IF(N410&lt;Premissas!$B$11,Premissas!$B$16,IF(N410&lt;Premissas!$B$12,Premissas!$B$17,Premissas!$B$18)))))</f>
        <v/>
      </c>
      <c r="Q410" s="5">
        <f>IFERROR(P410/Premissas!$B$4,0)</f>
        <v/>
      </c>
    </row>
    <row r="411">
      <c r="A411" s="2" t="n">
        <v>7</v>
      </c>
      <c r="B411" s="2" t="n">
        <v>1942</v>
      </c>
      <c r="C411" s="2" t="inlineStr">
        <is>
          <t>SEPARACAO</t>
        </is>
      </c>
      <c r="D411" s="2" t="n">
        <v>5432979</v>
      </c>
      <c r="E411" s="2" t="inlineStr">
        <is>
          <t>ALEXANDRE FERREIRA</t>
        </is>
      </c>
      <c r="F411" s="2" t="n">
        <v>1768</v>
      </c>
      <c r="G411" s="2" t="n">
        <v>18.36</v>
      </c>
      <c r="H411" s="2" t="n">
        <v>96</v>
      </c>
      <c r="I411" s="2" t="n">
        <v>80</v>
      </c>
      <c r="J411" s="2" t="inlineStr">
        <is>
          <t>GPA</t>
        </is>
      </c>
      <c r="K411" s="2">
        <f>IF(I411&lt;&gt;"",I411,IFERROR(INDEX(Base!$I:$I,MATCH(1,(Base!$C:$C=C411)*(Base!$I:$I&lt;&gt;""),0)),0))</f>
        <v/>
      </c>
      <c r="L411" s="2">
        <f>IF(AND(I411="",K411&gt;0),"SIM","NÃO")</f>
        <v/>
      </c>
      <c r="M411" s="2">
        <f>IF(ISNUMBER(SEARCH("SEPARA",UPPER(C411))),"NÃO","SIM")</f>
        <v/>
      </c>
      <c r="N411" s="2">
        <f>IFERROR(H411/K411,0)</f>
        <v/>
      </c>
      <c r="O411" s="2">
        <f>IF(M411="NÃO","EXCLUÍDO",IF(N411&lt;Premissas!$B$8,"&lt; 1,00",IF(N411&lt;Premissas!$B$9,"1,00 – 1,19",IF(N411&lt;Premissas!$B$10,"1,20 – 1,39",IF(N411&lt;Premissas!$B$11,"1,40 – 1,59",IF(N411&lt;Premissas!$B$12,"1,60 – 1,99","≥ 2,00"))))))</f>
        <v/>
      </c>
      <c r="P411" s="5">
        <f>IF(OR(M411="NÃO",N411&lt;Premissas!$B$8),Premissas!$B$13,IF(N411&lt;Premissas!$B$9,Premissas!$B$14,IF(N411&lt;Premissas!$B$10,Premissas!$B$15,IF(N411&lt;Premissas!$B$11,Premissas!$B$16,IF(N411&lt;Premissas!$B$12,Premissas!$B$17,Premissas!$B$18)))))</f>
        <v/>
      </c>
      <c r="Q411" s="5">
        <f>IFERROR(P411/Premissas!$B$4,0)</f>
        <v/>
      </c>
    </row>
    <row r="412">
      <c r="A412" s="2" t="n">
        <v>7</v>
      </c>
      <c r="B412" s="2" t="n">
        <v>1942</v>
      </c>
      <c r="C412" s="2" t="inlineStr">
        <is>
          <t>SEPARACAO</t>
        </is>
      </c>
      <c r="D412" s="2" t="n">
        <v>5433045</v>
      </c>
      <c r="E412" s="2" t="inlineStr">
        <is>
          <t>JOEL MARTIM SILVEIRA</t>
        </is>
      </c>
      <c r="F412" s="2" t="n">
        <v>1311</v>
      </c>
      <c r="G412" s="2" t="n">
        <v>25.07</v>
      </c>
      <c r="H412" s="2" t="n">
        <v>52</v>
      </c>
      <c r="I412" s="2" t="n">
        <v>80</v>
      </c>
      <c r="J412" s="2" t="inlineStr">
        <is>
          <t>GPA</t>
        </is>
      </c>
      <c r="K412" s="2">
        <f>IF(I412&lt;&gt;"",I412,IFERROR(INDEX(Base!$I:$I,MATCH(1,(Base!$C:$C=C412)*(Base!$I:$I&lt;&gt;""),0)),0))</f>
        <v/>
      </c>
      <c r="L412" s="2">
        <f>IF(AND(I412="",K412&gt;0),"SIM","NÃO")</f>
        <v/>
      </c>
      <c r="M412" s="2">
        <f>IF(ISNUMBER(SEARCH("SEPARA",UPPER(C412))),"NÃO","SIM")</f>
        <v/>
      </c>
      <c r="N412" s="2">
        <f>IFERROR(H412/K412,0)</f>
        <v/>
      </c>
      <c r="O412" s="2">
        <f>IF(M412="NÃO","EXCLUÍDO",IF(N412&lt;Premissas!$B$8,"&lt; 1,00",IF(N412&lt;Premissas!$B$9,"1,00 – 1,19",IF(N412&lt;Premissas!$B$10,"1,20 – 1,39",IF(N412&lt;Premissas!$B$11,"1,40 – 1,59",IF(N412&lt;Premissas!$B$12,"1,60 – 1,99","≥ 2,00"))))))</f>
        <v/>
      </c>
      <c r="P412" s="5">
        <f>IF(OR(M412="NÃO",N412&lt;Premissas!$B$8),Premissas!$B$13,IF(N412&lt;Premissas!$B$9,Premissas!$B$14,IF(N412&lt;Premissas!$B$10,Premissas!$B$15,IF(N412&lt;Premissas!$B$11,Premissas!$B$16,IF(N412&lt;Premissas!$B$12,Premissas!$B$17,Premissas!$B$18)))))</f>
        <v/>
      </c>
      <c r="Q412" s="5">
        <f>IFERROR(P412/Premissas!$B$4,0)</f>
        <v/>
      </c>
    </row>
    <row r="413">
      <c r="A413" s="2" t="n">
        <v>7</v>
      </c>
      <c r="B413" s="2" t="n">
        <v>1942</v>
      </c>
      <c r="C413" s="2" t="inlineStr">
        <is>
          <t>SEPARACAO</t>
        </is>
      </c>
      <c r="D413" s="2" t="n">
        <v>5433452</v>
      </c>
      <c r="E413" s="2" t="inlineStr">
        <is>
          <t>Joel dos Santos Iago</t>
        </is>
      </c>
      <c r="F413" s="2" t="n">
        <v>10144</v>
      </c>
      <c r="G413" s="2" t="n">
        <v>86.09</v>
      </c>
      <c r="H413" s="2" t="n">
        <v>118</v>
      </c>
      <c r="I413" s="2" t="n">
        <v>80</v>
      </c>
      <c r="J413" s="2" t="inlineStr">
        <is>
          <t>GPA</t>
        </is>
      </c>
      <c r="K413" s="2">
        <f>IF(I413&lt;&gt;"",I413,IFERROR(INDEX(Base!$I:$I,MATCH(1,(Base!$C:$C=C413)*(Base!$I:$I&lt;&gt;""),0)),0))</f>
        <v/>
      </c>
      <c r="L413" s="2">
        <f>IF(AND(I413="",K413&gt;0),"SIM","NÃO")</f>
        <v/>
      </c>
      <c r="M413" s="2">
        <f>IF(ISNUMBER(SEARCH("SEPARA",UPPER(C413))),"NÃO","SIM")</f>
        <v/>
      </c>
      <c r="N413" s="2">
        <f>IFERROR(H413/K413,0)</f>
        <v/>
      </c>
      <c r="O413" s="2">
        <f>IF(M413="NÃO","EXCLUÍDO",IF(N413&lt;Premissas!$B$8,"&lt; 1,00",IF(N413&lt;Premissas!$B$9,"1,00 – 1,19",IF(N413&lt;Premissas!$B$10,"1,20 – 1,39",IF(N413&lt;Premissas!$B$11,"1,40 – 1,59",IF(N413&lt;Premissas!$B$12,"1,60 – 1,99","≥ 2,00"))))))</f>
        <v/>
      </c>
      <c r="P413" s="5">
        <f>IF(OR(M413="NÃO",N413&lt;Premissas!$B$8),Premissas!$B$13,IF(N413&lt;Premissas!$B$9,Premissas!$B$14,IF(N413&lt;Premissas!$B$10,Premissas!$B$15,IF(N413&lt;Premissas!$B$11,Premissas!$B$16,IF(N413&lt;Premissas!$B$12,Premissas!$B$17,Premissas!$B$18)))))</f>
        <v/>
      </c>
      <c r="Q413" s="5">
        <f>IFERROR(P413/Premissas!$B$4,0)</f>
        <v/>
      </c>
    </row>
    <row r="414">
      <c r="A414" s="2" t="n">
        <v>7</v>
      </c>
      <c r="B414" s="2" t="n">
        <v>1942</v>
      </c>
      <c r="C414" s="2" t="inlineStr">
        <is>
          <t>CARREGAMENTO</t>
        </is>
      </c>
      <c r="D414" s="2" t="n">
        <v>5445892</v>
      </c>
      <c r="E414" s="2" t="inlineStr">
        <is>
          <t>ROMARIO MACEDO</t>
        </is>
      </c>
      <c r="F414" s="2" t="n">
        <v>1127</v>
      </c>
      <c r="G414" s="2" t="n">
        <v>21.44</v>
      </c>
      <c r="H414" s="2" t="n">
        <v>53</v>
      </c>
      <c r="I414" s="2" t="n">
        <v>22</v>
      </c>
      <c r="J414" s="2" t="inlineStr">
        <is>
          <t>GPA</t>
        </is>
      </c>
      <c r="K414" s="2">
        <f>IF(I414&lt;&gt;"",I414,IFERROR(INDEX(Base!$I:$I,MATCH(1,(Base!$C:$C=C414)*(Base!$I:$I&lt;&gt;""),0)),0))</f>
        <v/>
      </c>
      <c r="L414" s="2">
        <f>IF(AND(I414="",K414&gt;0),"SIM","NÃO")</f>
        <v/>
      </c>
      <c r="M414" s="2">
        <f>IF(ISNUMBER(SEARCH("SEPARA",UPPER(C414))),"NÃO","SIM")</f>
        <v/>
      </c>
      <c r="N414" s="2">
        <f>IFERROR(H414/K414,0)</f>
        <v/>
      </c>
      <c r="O414" s="2">
        <f>IF(M414="NÃO","EXCLUÍDO",IF(N414&lt;Premissas!$B$8,"&lt; 1,00",IF(N414&lt;Premissas!$B$9,"1,00 – 1,19",IF(N414&lt;Premissas!$B$10,"1,20 – 1,39",IF(N414&lt;Premissas!$B$11,"1,40 – 1,59",IF(N414&lt;Premissas!$B$12,"1,60 – 1,99","≥ 2,00"))))))</f>
        <v/>
      </c>
      <c r="P414" s="5">
        <f>IF(OR(M414="NÃO",N414&lt;Premissas!$B$8),Premissas!$B$13,IF(N414&lt;Premissas!$B$9,Premissas!$B$14,IF(N414&lt;Premissas!$B$10,Premissas!$B$15,IF(N414&lt;Premissas!$B$11,Premissas!$B$16,IF(N414&lt;Premissas!$B$12,Premissas!$B$17,Premissas!$B$18)))))</f>
        <v/>
      </c>
      <c r="Q414" s="5">
        <f>IFERROR(P414/Premissas!$B$4,0)</f>
        <v/>
      </c>
    </row>
    <row r="415">
      <c r="A415" s="2" t="n">
        <v>7</v>
      </c>
      <c r="B415" s="2" t="n">
        <v>1942</v>
      </c>
      <c r="C415" s="2" t="inlineStr">
        <is>
          <t>PUXADA RECEB</t>
        </is>
      </c>
      <c r="D415" s="2" t="n">
        <v>5434181</v>
      </c>
      <c r="E415" s="2" t="inlineStr">
        <is>
          <t>Claudio Roberto Dos Santos Brito</t>
        </is>
      </c>
      <c r="F415" s="2" t="n">
        <v>30</v>
      </c>
      <c r="G415" s="2" t="n">
        <v>2.55</v>
      </c>
      <c r="H415" s="2" t="n">
        <v>12</v>
      </c>
      <c r="I415" s="2" t="n">
        <v>16</v>
      </c>
      <c r="J415" s="2" t="inlineStr">
        <is>
          <t>GPA</t>
        </is>
      </c>
      <c r="K415" s="2">
        <f>IF(I415&lt;&gt;"",I415,IFERROR(INDEX(Base!$I:$I,MATCH(1,(Base!$C:$C=C415)*(Base!$I:$I&lt;&gt;""),0)),0))</f>
        <v/>
      </c>
      <c r="L415" s="2">
        <f>IF(AND(I415="",K415&gt;0),"SIM","NÃO")</f>
        <v/>
      </c>
      <c r="M415" s="2">
        <f>IF(ISNUMBER(SEARCH("SEPARA",UPPER(C415))),"NÃO","SIM")</f>
        <v/>
      </c>
      <c r="N415" s="2">
        <f>IFERROR(H415/K415,0)</f>
        <v/>
      </c>
      <c r="O415" s="2">
        <f>IF(M415="NÃO","EXCLUÍDO",IF(N415&lt;Premissas!$B$8,"&lt; 1,00",IF(N415&lt;Premissas!$B$9,"1,00 – 1,19",IF(N415&lt;Premissas!$B$10,"1,20 – 1,39",IF(N415&lt;Premissas!$B$11,"1,40 – 1,59",IF(N415&lt;Premissas!$B$12,"1,60 – 1,99","≥ 2,00"))))))</f>
        <v/>
      </c>
      <c r="P415" s="5">
        <f>IF(OR(M415="NÃO",N415&lt;Premissas!$B$8),Premissas!$B$13,IF(N415&lt;Premissas!$B$9,Premissas!$B$14,IF(N415&lt;Premissas!$B$10,Premissas!$B$15,IF(N415&lt;Premissas!$B$11,Premissas!$B$16,IF(N415&lt;Premissas!$B$12,Premissas!$B$17,Premissas!$B$18)))))</f>
        <v/>
      </c>
      <c r="Q415" s="5">
        <f>IFERROR(P415/Premissas!$B$4,0)</f>
        <v/>
      </c>
    </row>
    <row r="416">
      <c r="A416" s="2" t="n">
        <v>7</v>
      </c>
      <c r="B416" s="2" t="n">
        <v>1942</v>
      </c>
      <c r="C416" s="2" t="inlineStr">
        <is>
          <t>SEPARACAO</t>
        </is>
      </c>
      <c r="D416" s="2" t="n">
        <v>5434181</v>
      </c>
      <c r="E416" s="2" t="inlineStr">
        <is>
          <t>Claudio Roberto Dos Santos Brito</t>
        </is>
      </c>
      <c r="F416" s="2" t="n">
        <v>4591</v>
      </c>
      <c r="G416" s="2" t="n">
        <v>57.48</v>
      </c>
      <c r="H416" s="2" t="n">
        <v>80</v>
      </c>
      <c r="I416" s="2" t="n">
        <v>80</v>
      </c>
      <c r="J416" s="2" t="inlineStr">
        <is>
          <t>GPA</t>
        </is>
      </c>
      <c r="K416" s="2">
        <f>IF(I416&lt;&gt;"",I416,IFERROR(INDEX(Base!$I:$I,MATCH(1,(Base!$C:$C=C416)*(Base!$I:$I&lt;&gt;""),0)),0))</f>
        <v/>
      </c>
      <c r="L416" s="2">
        <f>IF(AND(I416="",K416&gt;0),"SIM","NÃO")</f>
        <v/>
      </c>
      <c r="M416" s="2">
        <f>IF(ISNUMBER(SEARCH("SEPARA",UPPER(C416))),"NÃO","SIM")</f>
        <v/>
      </c>
      <c r="N416" s="2">
        <f>IFERROR(H416/K416,0)</f>
        <v/>
      </c>
      <c r="O416" s="2">
        <f>IF(M416="NÃO","EXCLUÍDO",IF(N416&lt;Premissas!$B$8,"&lt; 1,00",IF(N416&lt;Premissas!$B$9,"1,00 – 1,19",IF(N416&lt;Premissas!$B$10,"1,20 – 1,39",IF(N416&lt;Premissas!$B$11,"1,40 – 1,59",IF(N416&lt;Premissas!$B$12,"1,60 – 1,99","≥ 2,00"))))))</f>
        <v/>
      </c>
      <c r="P416" s="5">
        <f>IF(OR(M416="NÃO",N416&lt;Premissas!$B$8),Premissas!$B$13,IF(N416&lt;Premissas!$B$9,Premissas!$B$14,IF(N416&lt;Premissas!$B$10,Premissas!$B$15,IF(N416&lt;Premissas!$B$11,Premissas!$B$16,IF(N416&lt;Premissas!$B$12,Premissas!$B$17,Premissas!$B$18)))))</f>
        <v/>
      </c>
      <c r="Q416" s="5">
        <f>IFERROR(P416/Premissas!$B$4,0)</f>
        <v/>
      </c>
    </row>
    <row r="417">
      <c r="A417" s="2" t="n">
        <v>7</v>
      </c>
      <c r="B417" s="2" t="n">
        <v>1942</v>
      </c>
      <c r="C417" s="2" t="inlineStr">
        <is>
          <t>CARREGAMENTO</t>
        </is>
      </c>
      <c r="D417" s="2" t="n">
        <v>5439655</v>
      </c>
      <c r="E417" s="2" t="inlineStr">
        <is>
          <t>MIQUEIAS MENDES</t>
        </is>
      </c>
      <c r="F417" s="2" t="n">
        <v>296</v>
      </c>
      <c r="G417" s="2" t="n">
        <v>19.93</v>
      </c>
      <c r="H417" s="2" t="n">
        <v>15</v>
      </c>
      <c r="I417" s="2" t="n">
        <v>22</v>
      </c>
      <c r="J417" s="2" t="inlineStr">
        <is>
          <t>GPA</t>
        </is>
      </c>
      <c r="K417" s="2">
        <f>IF(I417&lt;&gt;"",I417,IFERROR(INDEX(Base!$I:$I,MATCH(1,(Base!$C:$C=C417)*(Base!$I:$I&lt;&gt;""),0)),0))</f>
        <v/>
      </c>
      <c r="L417" s="2">
        <f>IF(AND(I417="",K417&gt;0),"SIM","NÃO")</f>
        <v/>
      </c>
      <c r="M417" s="2">
        <f>IF(ISNUMBER(SEARCH("SEPARA",UPPER(C417))),"NÃO","SIM")</f>
        <v/>
      </c>
      <c r="N417" s="2">
        <f>IFERROR(H417/K417,0)</f>
        <v/>
      </c>
      <c r="O417" s="2">
        <f>IF(M417="NÃO","EXCLUÍDO",IF(N417&lt;Premissas!$B$8,"&lt; 1,00",IF(N417&lt;Premissas!$B$9,"1,00 – 1,19",IF(N417&lt;Premissas!$B$10,"1,20 – 1,39",IF(N417&lt;Premissas!$B$11,"1,40 – 1,59",IF(N417&lt;Premissas!$B$12,"1,60 – 1,99","≥ 2,00"))))))</f>
        <v/>
      </c>
      <c r="P417" s="5">
        <f>IF(OR(M417="NÃO",N417&lt;Premissas!$B$8),Premissas!$B$13,IF(N417&lt;Premissas!$B$9,Premissas!$B$14,IF(N417&lt;Premissas!$B$10,Premissas!$B$15,IF(N417&lt;Premissas!$B$11,Premissas!$B$16,IF(N417&lt;Premissas!$B$12,Premissas!$B$17,Premissas!$B$18)))))</f>
        <v/>
      </c>
      <c r="Q417" s="5">
        <f>IFERROR(P417/Premissas!$B$4,0)</f>
        <v/>
      </c>
    </row>
    <row r="418">
      <c r="A418" s="2" t="n">
        <v>7</v>
      </c>
      <c r="B418" s="2" t="n">
        <v>1942</v>
      </c>
      <c r="C418" s="2" t="inlineStr">
        <is>
          <t>PUXADA RECEB</t>
        </is>
      </c>
      <c r="D418" s="2" t="n">
        <v>5439655</v>
      </c>
      <c r="E418" s="2" t="inlineStr">
        <is>
          <t>MIQUEIAS MENDES</t>
        </is>
      </c>
      <c r="F418" s="2" t="n">
        <v>127</v>
      </c>
      <c r="G418" s="2" t="n">
        <v>7.17</v>
      </c>
      <c r="H418" s="2" t="n">
        <v>18</v>
      </c>
      <c r="I418" s="2" t="n">
        <v>16</v>
      </c>
      <c r="J418" s="2" t="inlineStr">
        <is>
          <t>GPA</t>
        </is>
      </c>
      <c r="K418" s="2">
        <f>IF(I418&lt;&gt;"",I418,IFERROR(INDEX(Base!$I:$I,MATCH(1,(Base!$C:$C=C418)*(Base!$I:$I&lt;&gt;""),0)),0))</f>
        <v/>
      </c>
      <c r="L418" s="2">
        <f>IF(AND(I418="",K418&gt;0),"SIM","NÃO")</f>
        <v/>
      </c>
      <c r="M418" s="2">
        <f>IF(ISNUMBER(SEARCH("SEPARA",UPPER(C418))),"NÃO","SIM")</f>
        <v/>
      </c>
      <c r="N418" s="2">
        <f>IFERROR(H418/K418,0)</f>
        <v/>
      </c>
      <c r="O418" s="2">
        <f>IF(M418="NÃO","EXCLUÍDO",IF(N418&lt;Premissas!$B$8,"&lt; 1,00",IF(N418&lt;Premissas!$B$9,"1,00 – 1,19",IF(N418&lt;Premissas!$B$10,"1,20 – 1,39",IF(N418&lt;Premissas!$B$11,"1,40 – 1,59",IF(N418&lt;Premissas!$B$12,"1,60 – 1,99","≥ 2,00"))))))</f>
        <v/>
      </c>
      <c r="P418" s="5">
        <f>IF(OR(M418="NÃO",N418&lt;Premissas!$B$8),Premissas!$B$13,IF(N418&lt;Premissas!$B$9,Premissas!$B$14,IF(N418&lt;Premissas!$B$10,Premissas!$B$15,IF(N418&lt;Premissas!$B$11,Premissas!$B$16,IF(N418&lt;Premissas!$B$12,Premissas!$B$17,Premissas!$B$18)))))</f>
        <v/>
      </c>
      <c r="Q418" s="5">
        <f>IFERROR(P418/Premissas!$B$4,0)</f>
        <v/>
      </c>
    </row>
    <row r="419">
      <c r="A419" s="2" t="n">
        <v>7</v>
      </c>
      <c r="B419" s="2" t="n">
        <v>1942</v>
      </c>
      <c r="C419" s="2" t="inlineStr">
        <is>
          <t>SEPARACAO</t>
        </is>
      </c>
      <c r="D419" s="2" t="n">
        <v>5439655</v>
      </c>
      <c r="E419" s="2" t="inlineStr">
        <is>
          <t>MIQUEIAS MENDES</t>
        </is>
      </c>
      <c r="F419" s="2" t="n">
        <v>151</v>
      </c>
      <c r="G419" s="2" t="n">
        <v>4.41</v>
      </c>
      <c r="H419" s="2" t="n">
        <v>34</v>
      </c>
      <c r="I419" s="2" t="n">
        <v>80</v>
      </c>
      <c r="J419" s="2" t="inlineStr">
        <is>
          <t>GPA</t>
        </is>
      </c>
      <c r="K419" s="2">
        <f>IF(I419&lt;&gt;"",I419,IFERROR(INDEX(Base!$I:$I,MATCH(1,(Base!$C:$C=C419)*(Base!$I:$I&lt;&gt;""),0)),0))</f>
        <v/>
      </c>
      <c r="L419" s="2">
        <f>IF(AND(I419="",K419&gt;0),"SIM","NÃO")</f>
        <v/>
      </c>
      <c r="M419" s="2">
        <f>IF(ISNUMBER(SEARCH("SEPARA",UPPER(C419))),"NÃO","SIM")</f>
        <v/>
      </c>
      <c r="N419" s="2">
        <f>IFERROR(H419/K419,0)</f>
        <v/>
      </c>
      <c r="O419" s="2">
        <f>IF(M419="NÃO","EXCLUÍDO",IF(N419&lt;Premissas!$B$8,"&lt; 1,00",IF(N419&lt;Premissas!$B$9,"1,00 – 1,19",IF(N419&lt;Premissas!$B$10,"1,20 – 1,39",IF(N419&lt;Premissas!$B$11,"1,40 – 1,59",IF(N419&lt;Premissas!$B$12,"1,60 – 1,99","≥ 2,00"))))))</f>
        <v/>
      </c>
      <c r="P419" s="5">
        <f>IF(OR(M419="NÃO",N419&lt;Premissas!$B$8),Premissas!$B$13,IF(N419&lt;Premissas!$B$9,Premissas!$B$14,IF(N419&lt;Premissas!$B$10,Premissas!$B$15,IF(N419&lt;Premissas!$B$11,Premissas!$B$16,IF(N419&lt;Premissas!$B$12,Premissas!$B$17,Premissas!$B$18)))))</f>
        <v/>
      </c>
      <c r="Q419" s="5">
        <f>IFERROR(P419/Premissas!$B$4,0)</f>
        <v/>
      </c>
    </row>
    <row r="420">
      <c r="A420" s="2" t="n">
        <v>7</v>
      </c>
      <c r="B420" s="2" t="n">
        <v>1942</v>
      </c>
      <c r="C420" s="2" t="inlineStr">
        <is>
          <t>PUXADA RECEB</t>
        </is>
      </c>
      <c r="D420" s="2" t="n">
        <v>5439698</v>
      </c>
      <c r="E420" s="2" t="inlineStr">
        <is>
          <t xml:space="preserve"> GABRIEL RODRIGUES DE VASCONCELOS</t>
        </is>
      </c>
      <c r="F420" s="2" t="n">
        <v>179</v>
      </c>
      <c r="G420" s="2" t="n">
        <v>10.14</v>
      </c>
      <c r="H420" s="2" t="n">
        <v>18</v>
      </c>
      <c r="I420" s="2" t="n">
        <v>16</v>
      </c>
      <c r="J420" s="2" t="inlineStr">
        <is>
          <t>GPA</t>
        </is>
      </c>
      <c r="K420" s="2">
        <f>IF(I420&lt;&gt;"",I420,IFERROR(INDEX(Base!$I:$I,MATCH(1,(Base!$C:$C=C420)*(Base!$I:$I&lt;&gt;""),0)),0))</f>
        <v/>
      </c>
      <c r="L420" s="2">
        <f>IF(AND(I420="",K420&gt;0),"SIM","NÃO")</f>
        <v/>
      </c>
      <c r="M420" s="2">
        <f>IF(ISNUMBER(SEARCH("SEPARA",UPPER(C420))),"NÃO","SIM")</f>
        <v/>
      </c>
      <c r="N420" s="2">
        <f>IFERROR(H420/K420,0)</f>
        <v/>
      </c>
      <c r="O420" s="2">
        <f>IF(M420="NÃO","EXCLUÍDO",IF(N420&lt;Premissas!$B$8,"&lt; 1,00",IF(N420&lt;Premissas!$B$9,"1,00 – 1,19",IF(N420&lt;Premissas!$B$10,"1,20 – 1,39",IF(N420&lt;Premissas!$B$11,"1,40 – 1,59",IF(N420&lt;Premissas!$B$12,"1,60 – 1,99","≥ 2,00"))))))</f>
        <v/>
      </c>
      <c r="P420" s="5">
        <f>IF(OR(M420="NÃO",N420&lt;Premissas!$B$8),Premissas!$B$13,IF(N420&lt;Premissas!$B$9,Premissas!$B$14,IF(N420&lt;Premissas!$B$10,Premissas!$B$15,IF(N420&lt;Premissas!$B$11,Premissas!$B$16,IF(N420&lt;Premissas!$B$12,Premissas!$B$17,Premissas!$B$18)))))</f>
        <v/>
      </c>
      <c r="Q420" s="5">
        <f>IFERROR(P420/Premissas!$B$4,0)</f>
        <v/>
      </c>
    </row>
    <row r="421">
      <c r="A421" s="2" t="n">
        <v>7</v>
      </c>
      <c r="B421" s="2" t="n">
        <v>1942</v>
      </c>
      <c r="C421" s="2" t="inlineStr">
        <is>
          <t>SEPARACAO</t>
        </is>
      </c>
      <c r="D421" s="2" t="n">
        <v>5439698</v>
      </c>
      <c r="E421" s="2" t="inlineStr">
        <is>
          <t xml:space="preserve"> GABRIEL RODRIGUES DE VASCONCELOS</t>
        </is>
      </c>
      <c r="F421" s="2" t="n">
        <v>4194</v>
      </c>
      <c r="G421" s="2" t="n">
        <v>61.94</v>
      </c>
      <c r="H421" s="2" t="n">
        <v>68</v>
      </c>
      <c r="I421" s="2" t="n">
        <v>80</v>
      </c>
      <c r="J421" s="2" t="inlineStr">
        <is>
          <t>GPA</t>
        </is>
      </c>
      <c r="K421" s="2">
        <f>IF(I421&lt;&gt;"",I421,IFERROR(INDEX(Base!$I:$I,MATCH(1,(Base!$C:$C=C421)*(Base!$I:$I&lt;&gt;""),0)),0))</f>
        <v/>
      </c>
      <c r="L421" s="2">
        <f>IF(AND(I421="",K421&gt;0),"SIM","NÃO")</f>
        <v/>
      </c>
      <c r="M421" s="2">
        <f>IF(ISNUMBER(SEARCH("SEPARA",UPPER(C421))),"NÃO","SIM")</f>
        <v/>
      </c>
      <c r="N421" s="2">
        <f>IFERROR(H421/K421,0)</f>
        <v/>
      </c>
      <c r="O421" s="2">
        <f>IF(M421="NÃO","EXCLUÍDO",IF(N421&lt;Premissas!$B$8,"&lt; 1,00",IF(N421&lt;Premissas!$B$9,"1,00 – 1,19",IF(N421&lt;Premissas!$B$10,"1,20 – 1,39",IF(N421&lt;Premissas!$B$11,"1,40 – 1,59",IF(N421&lt;Premissas!$B$12,"1,60 – 1,99","≥ 2,00"))))))</f>
        <v/>
      </c>
      <c r="P421" s="5">
        <f>IF(OR(M421="NÃO",N421&lt;Premissas!$B$8),Premissas!$B$13,IF(N421&lt;Premissas!$B$9,Premissas!$B$14,IF(N421&lt;Premissas!$B$10,Premissas!$B$15,IF(N421&lt;Premissas!$B$11,Premissas!$B$16,IF(N421&lt;Premissas!$B$12,Premissas!$B$17,Premissas!$B$18)))))</f>
        <v/>
      </c>
      <c r="Q421" s="5">
        <f>IFERROR(P421/Premissas!$B$4,0)</f>
        <v/>
      </c>
    </row>
    <row r="422">
      <c r="A422" s="2" t="n">
        <v>7</v>
      </c>
      <c r="B422" s="2" t="n">
        <v>1942</v>
      </c>
      <c r="C422" s="2" t="inlineStr">
        <is>
          <t>PUXADA RECEB</t>
        </is>
      </c>
      <c r="D422" s="2" t="n">
        <v>5439728</v>
      </c>
      <c r="E422" s="2" t="inlineStr">
        <is>
          <t>Murilo Richard</t>
        </is>
      </c>
      <c r="F422" s="2" t="n">
        <v>1946</v>
      </c>
      <c r="G422" s="2" t="n">
        <v>92.88</v>
      </c>
      <c r="H422" s="2" t="n">
        <v>21</v>
      </c>
      <c r="I422" s="2" t="n">
        <v>16</v>
      </c>
      <c r="J422" s="2" t="inlineStr">
        <is>
          <t>GPA</t>
        </is>
      </c>
      <c r="K422" s="2">
        <f>IF(I422&lt;&gt;"",I422,IFERROR(INDEX(Base!$I:$I,MATCH(1,(Base!$C:$C=C422)*(Base!$I:$I&lt;&gt;""),0)),0))</f>
        <v/>
      </c>
      <c r="L422" s="2">
        <f>IF(AND(I422="",K422&gt;0),"SIM","NÃO")</f>
        <v/>
      </c>
      <c r="M422" s="2">
        <f>IF(ISNUMBER(SEARCH("SEPARA",UPPER(C422))),"NÃO","SIM")</f>
        <v/>
      </c>
      <c r="N422" s="2">
        <f>IFERROR(H422/K422,0)</f>
        <v/>
      </c>
      <c r="O422" s="2">
        <f>IF(M422="NÃO","EXCLUÍDO",IF(N422&lt;Premissas!$B$8,"&lt; 1,00",IF(N422&lt;Premissas!$B$9,"1,00 – 1,19",IF(N422&lt;Premissas!$B$10,"1,20 – 1,39",IF(N422&lt;Premissas!$B$11,"1,40 – 1,59",IF(N422&lt;Premissas!$B$12,"1,60 – 1,99","≥ 2,00"))))))</f>
        <v/>
      </c>
      <c r="P422" s="5">
        <f>IF(OR(M422="NÃO",N422&lt;Premissas!$B$8),Premissas!$B$13,IF(N422&lt;Premissas!$B$9,Premissas!$B$14,IF(N422&lt;Premissas!$B$10,Premissas!$B$15,IF(N422&lt;Premissas!$B$11,Premissas!$B$16,IF(N422&lt;Premissas!$B$12,Premissas!$B$17,Premissas!$B$18)))))</f>
        <v/>
      </c>
      <c r="Q422" s="5">
        <f>IFERROR(P422/Premissas!$B$4,0)</f>
        <v/>
      </c>
    </row>
    <row r="423">
      <c r="A423" s="2" t="n">
        <v>7</v>
      </c>
      <c r="B423" s="2" t="n">
        <v>1942</v>
      </c>
      <c r="C423" s="2" t="inlineStr">
        <is>
          <t>SEPARACAO</t>
        </is>
      </c>
      <c r="D423" s="2" t="n">
        <v>5439728</v>
      </c>
      <c r="E423" s="2" t="inlineStr">
        <is>
          <t>Murilo Richard</t>
        </is>
      </c>
      <c r="F423" s="2" t="n">
        <v>803</v>
      </c>
      <c r="G423" s="2" t="n">
        <v>8.32</v>
      </c>
      <c r="H423" s="2" t="n">
        <v>97</v>
      </c>
      <c r="I423" s="2" t="n">
        <v>80</v>
      </c>
      <c r="J423" s="2" t="inlineStr">
        <is>
          <t>GPA</t>
        </is>
      </c>
      <c r="K423" s="2">
        <f>IF(I423&lt;&gt;"",I423,IFERROR(INDEX(Base!$I:$I,MATCH(1,(Base!$C:$C=C423)*(Base!$I:$I&lt;&gt;""),0)),0))</f>
        <v/>
      </c>
      <c r="L423" s="2">
        <f>IF(AND(I423="",K423&gt;0),"SIM","NÃO")</f>
        <v/>
      </c>
      <c r="M423" s="2">
        <f>IF(ISNUMBER(SEARCH("SEPARA",UPPER(C423))),"NÃO","SIM")</f>
        <v/>
      </c>
      <c r="N423" s="2">
        <f>IFERROR(H423/K423,0)</f>
        <v/>
      </c>
      <c r="O423" s="2">
        <f>IF(M423="NÃO","EXCLUÍDO",IF(N423&lt;Premissas!$B$8,"&lt; 1,00",IF(N423&lt;Premissas!$B$9,"1,00 – 1,19",IF(N423&lt;Premissas!$B$10,"1,20 – 1,39",IF(N423&lt;Premissas!$B$11,"1,40 – 1,59",IF(N423&lt;Premissas!$B$12,"1,60 – 1,99","≥ 2,00"))))))</f>
        <v/>
      </c>
      <c r="P423" s="5">
        <f>IF(OR(M423="NÃO",N423&lt;Premissas!$B$8),Premissas!$B$13,IF(N423&lt;Premissas!$B$9,Premissas!$B$14,IF(N423&lt;Premissas!$B$10,Premissas!$B$15,IF(N423&lt;Premissas!$B$11,Premissas!$B$16,IF(N423&lt;Premissas!$B$12,Premissas!$B$17,Premissas!$B$18)))))</f>
        <v/>
      </c>
      <c r="Q423" s="5">
        <f>IFERROR(P423/Premissas!$B$4,0)</f>
        <v/>
      </c>
    </row>
    <row r="424">
      <c r="A424" s="2" t="n">
        <v>7</v>
      </c>
      <c r="B424" s="2" t="n">
        <v>1942</v>
      </c>
      <c r="C424" s="2" t="inlineStr">
        <is>
          <t>ATIVIDADE OP. EMP.</t>
        </is>
      </c>
      <c r="D424" s="2" t="n">
        <v>5441420</v>
      </c>
      <c r="E424" s="2" t="inlineStr">
        <is>
          <t>Bruno Esteves</t>
        </is>
      </c>
      <c r="F424" s="2" t="n">
        <v>716</v>
      </c>
      <c r="G424" s="2" t="n">
        <v>47.75</v>
      </c>
      <c r="H424" s="2" t="n">
        <v>15</v>
      </c>
      <c r="I424" s="2" t="n">
        <v>20</v>
      </c>
      <c r="J424" s="2" t="inlineStr">
        <is>
          <t>GPA</t>
        </is>
      </c>
      <c r="K424" s="2">
        <f>IF(I424&lt;&gt;"",I424,IFERROR(INDEX(Base!$I:$I,MATCH(1,(Base!$C:$C=C424)*(Base!$I:$I&lt;&gt;""),0)),0))</f>
        <v/>
      </c>
      <c r="L424" s="2">
        <f>IF(AND(I424="",K424&gt;0),"SIM","NÃO")</f>
        <v/>
      </c>
      <c r="M424" s="2">
        <f>IF(ISNUMBER(SEARCH("SEPARA",UPPER(C424))),"NÃO","SIM")</f>
        <v/>
      </c>
      <c r="N424" s="2">
        <f>IFERROR(H424/K424,0)</f>
        <v/>
      </c>
      <c r="O424" s="2">
        <f>IF(M424="NÃO","EXCLUÍDO",IF(N424&lt;Premissas!$B$8,"&lt; 1,00",IF(N424&lt;Premissas!$B$9,"1,00 – 1,19",IF(N424&lt;Premissas!$B$10,"1,20 – 1,39",IF(N424&lt;Premissas!$B$11,"1,40 – 1,59",IF(N424&lt;Premissas!$B$12,"1,60 – 1,99","≥ 2,00"))))))</f>
        <v/>
      </c>
      <c r="P424" s="5">
        <f>IF(OR(M424="NÃO",N424&lt;Premissas!$B$8),Premissas!$B$13,IF(N424&lt;Premissas!$B$9,Premissas!$B$14,IF(N424&lt;Premissas!$B$10,Premissas!$B$15,IF(N424&lt;Premissas!$B$11,Premissas!$B$16,IF(N424&lt;Premissas!$B$12,Premissas!$B$17,Premissas!$B$18)))))</f>
        <v/>
      </c>
      <c r="Q424" s="5">
        <f>IFERROR(P424/Premissas!$B$4,0)</f>
        <v/>
      </c>
    </row>
    <row r="425">
      <c r="A425" s="2" t="n">
        <v>7</v>
      </c>
      <c r="B425" s="2" t="n">
        <v>1942</v>
      </c>
      <c r="C425" s="2" t="inlineStr">
        <is>
          <t>SEPARACAO</t>
        </is>
      </c>
      <c r="D425" s="2" t="n">
        <v>5441420</v>
      </c>
      <c r="E425" s="2" t="inlineStr">
        <is>
          <t>Bruno Esteves</t>
        </is>
      </c>
      <c r="F425" s="2" t="n">
        <v>614</v>
      </c>
      <c r="G425" s="2" t="n">
        <v>7.81</v>
      </c>
      <c r="H425" s="2" t="n">
        <v>79</v>
      </c>
      <c r="I425" s="2" t="n">
        <v>80</v>
      </c>
      <c r="J425" s="2" t="inlineStr">
        <is>
          <t>GPA</t>
        </is>
      </c>
      <c r="K425" s="2">
        <f>IF(I425&lt;&gt;"",I425,IFERROR(INDEX(Base!$I:$I,MATCH(1,(Base!$C:$C=C425)*(Base!$I:$I&lt;&gt;""),0)),0))</f>
        <v/>
      </c>
      <c r="L425" s="2">
        <f>IF(AND(I425="",K425&gt;0),"SIM","NÃO")</f>
        <v/>
      </c>
      <c r="M425" s="2">
        <f>IF(ISNUMBER(SEARCH("SEPARA",UPPER(C425))),"NÃO","SIM")</f>
        <v/>
      </c>
      <c r="N425" s="2">
        <f>IFERROR(H425/K425,0)</f>
        <v/>
      </c>
      <c r="O425" s="2">
        <f>IF(M425="NÃO","EXCLUÍDO",IF(N425&lt;Premissas!$B$8,"&lt; 1,00",IF(N425&lt;Premissas!$B$9,"1,00 – 1,19",IF(N425&lt;Premissas!$B$10,"1,20 – 1,39",IF(N425&lt;Premissas!$B$11,"1,40 – 1,59",IF(N425&lt;Premissas!$B$12,"1,60 – 1,99","≥ 2,00"))))))</f>
        <v/>
      </c>
      <c r="P425" s="5">
        <f>IF(OR(M425="NÃO",N425&lt;Premissas!$B$8),Premissas!$B$13,IF(N425&lt;Premissas!$B$9,Premissas!$B$14,IF(N425&lt;Premissas!$B$10,Premissas!$B$15,IF(N425&lt;Premissas!$B$11,Premissas!$B$16,IF(N425&lt;Premissas!$B$12,Premissas!$B$17,Premissas!$B$18)))))</f>
        <v/>
      </c>
      <c r="Q425" s="5">
        <f>IFERROR(P425/Premissas!$B$4,0)</f>
        <v/>
      </c>
    </row>
    <row r="426">
      <c r="A426" s="2" t="n">
        <v>7</v>
      </c>
      <c r="B426" s="2" t="n">
        <v>1942</v>
      </c>
      <c r="C426" s="2" t="inlineStr">
        <is>
          <t>CARREGAMENTO</t>
        </is>
      </c>
      <c r="D426" s="2" t="n">
        <v>5745578</v>
      </c>
      <c r="E426" s="2" t="inlineStr">
        <is>
          <t>David Da Silva Franco</t>
        </is>
      </c>
      <c r="F426" s="2" t="n">
        <v>96</v>
      </c>
      <c r="G426" s="2" t="n">
        <v>19.65</v>
      </c>
      <c r="H426" s="2" t="n">
        <v>5</v>
      </c>
      <c r="I426" s="2" t="n">
        <v>22</v>
      </c>
      <c r="J426" s="2" t="inlineStr">
        <is>
          <t>GPA</t>
        </is>
      </c>
      <c r="K426" s="2">
        <f>IF(I426&lt;&gt;"",I426,IFERROR(INDEX(Base!$I:$I,MATCH(1,(Base!$C:$C=C426)*(Base!$I:$I&lt;&gt;""),0)),0))</f>
        <v/>
      </c>
      <c r="L426" s="2">
        <f>IF(AND(I426="",K426&gt;0),"SIM","NÃO")</f>
        <v/>
      </c>
      <c r="M426" s="2">
        <f>IF(ISNUMBER(SEARCH("SEPARA",UPPER(C426))),"NÃO","SIM")</f>
        <v/>
      </c>
      <c r="N426" s="2">
        <f>IFERROR(H426/K426,0)</f>
        <v/>
      </c>
      <c r="O426" s="2">
        <f>IF(M426="NÃO","EXCLUÍDO",IF(N426&lt;Premissas!$B$8,"&lt; 1,00",IF(N426&lt;Premissas!$B$9,"1,00 – 1,19",IF(N426&lt;Premissas!$B$10,"1,20 – 1,39",IF(N426&lt;Premissas!$B$11,"1,40 – 1,59",IF(N426&lt;Premissas!$B$12,"1,60 – 1,99","≥ 2,00"))))))</f>
        <v/>
      </c>
      <c r="P426" s="5">
        <f>IF(OR(M426="NÃO",N426&lt;Premissas!$B$8),Premissas!$B$13,IF(N426&lt;Premissas!$B$9,Premissas!$B$14,IF(N426&lt;Premissas!$B$10,Premissas!$B$15,IF(N426&lt;Premissas!$B$11,Premissas!$B$16,IF(N426&lt;Premissas!$B$12,Premissas!$B$17,Premissas!$B$18)))))</f>
        <v/>
      </c>
      <c r="Q426" s="5">
        <f>IFERROR(P426/Premissas!$B$4,0)</f>
        <v/>
      </c>
    </row>
    <row r="427">
      <c r="A427" s="2" t="n">
        <v>7</v>
      </c>
      <c r="B427" s="2" t="n">
        <v>1942</v>
      </c>
      <c r="C427" s="2" t="inlineStr">
        <is>
          <t>SEPARACAO</t>
        </is>
      </c>
      <c r="D427" s="2" t="n">
        <v>5445892</v>
      </c>
      <c r="E427" s="2" t="inlineStr">
        <is>
          <t>ROMARIO MACEDO</t>
        </is>
      </c>
      <c r="F427" s="2" t="n">
        <v>190</v>
      </c>
      <c r="G427" s="2" t="n">
        <v>3.62</v>
      </c>
      <c r="H427" s="2" t="n">
        <v>52</v>
      </c>
      <c r="I427" s="2" t="n">
        <v>80</v>
      </c>
      <c r="J427" s="2" t="inlineStr">
        <is>
          <t>GPA</t>
        </is>
      </c>
      <c r="K427" s="2">
        <f>IF(I427&lt;&gt;"",I427,IFERROR(INDEX(Base!$I:$I,MATCH(1,(Base!$C:$C=C427)*(Base!$I:$I&lt;&gt;""),0)),0))</f>
        <v/>
      </c>
      <c r="L427" s="2">
        <f>IF(AND(I427="",K427&gt;0),"SIM","NÃO")</f>
        <v/>
      </c>
      <c r="M427" s="2">
        <f>IF(ISNUMBER(SEARCH("SEPARA",UPPER(C427))),"NÃO","SIM")</f>
        <v/>
      </c>
      <c r="N427" s="2">
        <f>IFERROR(H427/K427,0)</f>
        <v/>
      </c>
      <c r="O427" s="2">
        <f>IF(M427="NÃO","EXCLUÍDO",IF(N427&lt;Premissas!$B$8,"&lt; 1,00",IF(N427&lt;Premissas!$B$9,"1,00 – 1,19",IF(N427&lt;Premissas!$B$10,"1,20 – 1,39",IF(N427&lt;Premissas!$B$11,"1,40 – 1,59",IF(N427&lt;Premissas!$B$12,"1,60 – 1,99","≥ 2,00"))))))</f>
        <v/>
      </c>
      <c r="P427" s="5">
        <f>IF(OR(M427="NÃO",N427&lt;Premissas!$B$8),Premissas!$B$13,IF(N427&lt;Premissas!$B$9,Premissas!$B$14,IF(N427&lt;Premissas!$B$10,Premissas!$B$15,IF(N427&lt;Premissas!$B$11,Premissas!$B$16,IF(N427&lt;Premissas!$B$12,Premissas!$B$17,Premissas!$B$18)))))</f>
        <v/>
      </c>
      <c r="Q427" s="5">
        <f>IFERROR(P427/Premissas!$B$4,0)</f>
        <v/>
      </c>
    </row>
    <row r="428">
      <c r="A428" s="2" t="n">
        <v>7</v>
      </c>
      <c r="B428" s="2" t="n">
        <v>1942</v>
      </c>
      <c r="C428" s="2" t="inlineStr">
        <is>
          <t>SEPARACAO</t>
        </is>
      </c>
      <c r="D428" s="2" t="n">
        <v>5447291</v>
      </c>
      <c r="E428" s="2" t="inlineStr">
        <is>
          <t>EMANOEL BERTOLINO</t>
        </is>
      </c>
      <c r="F428" s="2" t="n">
        <v>1492</v>
      </c>
      <c r="G428" s="2" t="n">
        <v>18.47</v>
      </c>
      <c r="H428" s="2" t="n">
        <v>81</v>
      </c>
      <c r="I428" s="2" t="n">
        <v>80</v>
      </c>
      <c r="J428" s="2" t="inlineStr">
        <is>
          <t>GPA</t>
        </is>
      </c>
      <c r="K428" s="2">
        <f>IF(I428&lt;&gt;"",I428,IFERROR(INDEX(Base!$I:$I,MATCH(1,(Base!$C:$C=C428)*(Base!$I:$I&lt;&gt;""),0)),0))</f>
        <v/>
      </c>
      <c r="L428" s="2">
        <f>IF(AND(I428="",K428&gt;0),"SIM","NÃO")</f>
        <v/>
      </c>
      <c r="M428" s="2">
        <f>IF(ISNUMBER(SEARCH("SEPARA",UPPER(C428))),"NÃO","SIM")</f>
        <v/>
      </c>
      <c r="N428" s="2">
        <f>IFERROR(H428/K428,0)</f>
        <v/>
      </c>
      <c r="O428" s="2">
        <f>IF(M428="NÃO","EXCLUÍDO",IF(N428&lt;Premissas!$B$8,"&lt; 1,00",IF(N428&lt;Premissas!$B$9,"1,00 – 1,19",IF(N428&lt;Premissas!$B$10,"1,20 – 1,39",IF(N428&lt;Premissas!$B$11,"1,40 – 1,59",IF(N428&lt;Premissas!$B$12,"1,60 – 1,99","≥ 2,00"))))))</f>
        <v/>
      </c>
      <c r="P428" s="5">
        <f>IF(OR(M428="NÃO",N428&lt;Premissas!$B$8),Premissas!$B$13,IF(N428&lt;Premissas!$B$9,Premissas!$B$14,IF(N428&lt;Premissas!$B$10,Premissas!$B$15,IF(N428&lt;Premissas!$B$11,Premissas!$B$16,IF(N428&lt;Premissas!$B$12,Premissas!$B$17,Premissas!$B$18)))))</f>
        <v/>
      </c>
      <c r="Q428" s="5">
        <f>IFERROR(P428/Premissas!$B$4,0)</f>
        <v/>
      </c>
    </row>
    <row r="429">
      <c r="A429" s="2" t="n">
        <v>7</v>
      </c>
      <c r="B429" s="2" t="n">
        <v>1942</v>
      </c>
      <c r="C429" s="2" t="inlineStr">
        <is>
          <t>CARREGAMENTO</t>
        </is>
      </c>
      <c r="D429" s="2" t="n">
        <v>5114292</v>
      </c>
      <c r="E429" s="2" t="inlineStr">
        <is>
          <t>MATHUES MIRANDA</t>
        </is>
      </c>
      <c r="F429" s="2" t="n">
        <v>1169</v>
      </c>
      <c r="G429" s="2" t="n">
        <v>18.72</v>
      </c>
      <c r="H429" s="2" t="n">
        <v>62</v>
      </c>
      <c r="I429" s="2" t="n">
        <v>22</v>
      </c>
      <c r="J429" s="2" t="inlineStr">
        <is>
          <t>GPA</t>
        </is>
      </c>
      <c r="K429" s="2">
        <f>IF(I429&lt;&gt;"",I429,IFERROR(INDEX(Base!$I:$I,MATCH(1,(Base!$C:$C=C429)*(Base!$I:$I&lt;&gt;""),0)),0))</f>
        <v/>
      </c>
      <c r="L429" s="2">
        <f>IF(AND(I429="",K429&gt;0),"SIM","NÃO")</f>
        <v/>
      </c>
      <c r="M429" s="2">
        <f>IF(ISNUMBER(SEARCH("SEPARA",UPPER(C429))),"NÃO","SIM")</f>
        <v/>
      </c>
      <c r="N429" s="2">
        <f>IFERROR(H429/K429,0)</f>
        <v/>
      </c>
      <c r="O429" s="2">
        <f>IF(M429="NÃO","EXCLUÍDO",IF(N429&lt;Premissas!$B$8,"&lt; 1,00",IF(N429&lt;Premissas!$B$9,"1,00 – 1,19",IF(N429&lt;Premissas!$B$10,"1,20 – 1,39",IF(N429&lt;Premissas!$B$11,"1,40 – 1,59",IF(N429&lt;Premissas!$B$12,"1,60 – 1,99","≥ 2,00"))))))</f>
        <v/>
      </c>
      <c r="P429" s="5">
        <f>IF(OR(M429="NÃO",N429&lt;Premissas!$B$8),Premissas!$B$13,IF(N429&lt;Premissas!$B$9,Premissas!$B$14,IF(N429&lt;Premissas!$B$10,Premissas!$B$15,IF(N429&lt;Premissas!$B$11,Premissas!$B$16,IF(N429&lt;Premissas!$B$12,Premissas!$B$17,Premissas!$B$18)))))</f>
        <v/>
      </c>
      <c r="Q429" s="5">
        <f>IFERROR(P429/Premissas!$B$4,0)</f>
        <v/>
      </c>
    </row>
    <row r="430">
      <c r="A430" s="2" t="n">
        <v>7</v>
      </c>
      <c r="B430" s="2" t="n">
        <v>1942</v>
      </c>
      <c r="C430" s="2" t="inlineStr">
        <is>
          <t>SEPARACAO</t>
        </is>
      </c>
      <c r="D430" s="2" t="n">
        <v>5448530</v>
      </c>
      <c r="E430" s="2" t="inlineStr">
        <is>
          <t>Alef Paixao do Nascimento</t>
        </is>
      </c>
      <c r="F430" s="2" t="n">
        <v>1781</v>
      </c>
      <c r="G430" s="2" t="n">
        <v>27.06</v>
      </c>
      <c r="H430" s="2" t="n">
        <v>66</v>
      </c>
      <c r="I430" s="2" t="n">
        <v>80</v>
      </c>
      <c r="J430" s="2" t="inlineStr">
        <is>
          <t>GPA</t>
        </is>
      </c>
      <c r="K430" s="2">
        <f>IF(I430&lt;&gt;"",I430,IFERROR(INDEX(Base!$I:$I,MATCH(1,(Base!$C:$C=C430)*(Base!$I:$I&lt;&gt;""),0)),0))</f>
        <v/>
      </c>
      <c r="L430" s="2">
        <f>IF(AND(I430="",K430&gt;0),"SIM","NÃO")</f>
        <v/>
      </c>
      <c r="M430" s="2">
        <f>IF(ISNUMBER(SEARCH("SEPARA",UPPER(C430))),"NÃO","SIM")</f>
        <v/>
      </c>
      <c r="N430" s="2">
        <f>IFERROR(H430/K430,0)</f>
        <v/>
      </c>
      <c r="O430" s="2">
        <f>IF(M430="NÃO","EXCLUÍDO",IF(N430&lt;Premissas!$B$8,"&lt; 1,00",IF(N430&lt;Premissas!$B$9,"1,00 – 1,19",IF(N430&lt;Premissas!$B$10,"1,20 – 1,39",IF(N430&lt;Premissas!$B$11,"1,40 – 1,59",IF(N430&lt;Premissas!$B$12,"1,60 – 1,99","≥ 2,00"))))))</f>
        <v/>
      </c>
      <c r="P430" s="5">
        <f>IF(OR(M430="NÃO",N430&lt;Premissas!$B$8),Premissas!$B$13,IF(N430&lt;Premissas!$B$9,Premissas!$B$14,IF(N430&lt;Premissas!$B$10,Premissas!$B$15,IF(N430&lt;Premissas!$B$11,Premissas!$B$16,IF(N430&lt;Premissas!$B$12,Premissas!$B$17,Premissas!$B$18)))))</f>
        <v/>
      </c>
      <c r="Q430" s="5">
        <f>IFERROR(P430/Premissas!$B$4,0)</f>
        <v/>
      </c>
    </row>
    <row r="431">
      <c r="A431" s="2" t="n">
        <v>7</v>
      </c>
      <c r="B431" s="2" t="n">
        <v>1942</v>
      </c>
      <c r="C431" s="2" t="inlineStr">
        <is>
          <t>SEPARACAO</t>
        </is>
      </c>
      <c r="D431" s="2" t="n">
        <v>5449081</v>
      </c>
      <c r="E431" s="2" t="inlineStr">
        <is>
          <t>Kleber Eduardo Silva</t>
        </is>
      </c>
      <c r="F431" s="2" t="n">
        <v>2891</v>
      </c>
      <c r="G431" s="2" t="n">
        <v>47.51</v>
      </c>
      <c r="H431" s="2" t="n">
        <v>61</v>
      </c>
      <c r="I431" s="2" t="n">
        <v>80</v>
      </c>
      <c r="J431" s="2" t="inlineStr">
        <is>
          <t>GPA</t>
        </is>
      </c>
      <c r="K431" s="2">
        <f>IF(I431&lt;&gt;"",I431,IFERROR(INDEX(Base!$I:$I,MATCH(1,(Base!$C:$C=C431)*(Base!$I:$I&lt;&gt;""),0)),0))</f>
        <v/>
      </c>
      <c r="L431" s="2">
        <f>IF(AND(I431="",K431&gt;0),"SIM","NÃO")</f>
        <v/>
      </c>
      <c r="M431" s="2">
        <f>IF(ISNUMBER(SEARCH("SEPARA",UPPER(C431))),"NÃO","SIM")</f>
        <v/>
      </c>
      <c r="N431" s="2">
        <f>IFERROR(H431/K431,0)</f>
        <v/>
      </c>
      <c r="O431" s="2">
        <f>IF(M431="NÃO","EXCLUÍDO",IF(N431&lt;Premissas!$B$8,"&lt; 1,00",IF(N431&lt;Premissas!$B$9,"1,00 – 1,19",IF(N431&lt;Premissas!$B$10,"1,20 – 1,39",IF(N431&lt;Premissas!$B$11,"1,40 – 1,59",IF(N431&lt;Premissas!$B$12,"1,60 – 1,99","≥ 2,00"))))))</f>
        <v/>
      </c>
      <c r="P431" s="5">
        <f>IF(OR(M431="NÃO",N431&lt;Premissas!$B$8),Premissas!$B$13,IF(N431&lt;Premissas!$B$9,Premissas!$B$14,IF(N431&lt;Premissas!$B$10,Premissas!$B$15,IF(N431&lt;Premissas!$B$11,Premissas!$B$16,IF(N431&lt;Premissas!$B$12,Premissas!$B$17,Premissas!$B$18)))))</f>
        <v/>
      </c>
      <c r="Q431" s="5">
        <f>IFERROR(P431/Premissas!$B$4,0)</f>
        <v/>
      </c>
    </row>
    <row r="432">
      <c r="A432" s="2" t="n">
        <v>7</v>
      </c>
      <c r="B432" s="2" t="n">
        <v>1942</v>
      </c>
      <c r="C432" s="2" t="inlineStr">
        <is>
          <t>CARREGAMENTO</t>
        </is>
      </c>
      <c r="D432" s="2" t="n">
        <v>5662176</v>
      </c>
      <c r="E432" s="2" t="inlineStr">
        <is>
          <t>Uildson Reis Santana Silva</t>
        </is>
      </c>
      <c r="F432" s="2" t="n">
        <v>722</v>
      </c>
      <c r="G432" s="2" t="n">
        <v>17.28</v>
      </c>
      <c r="H432" s="2" t="n">
        <v>42</v>
      </c>
      <c r="I432" s="2" t="n">
        <v>22</v>
      </c>
      <c r="J432" s="2" t="inlineStr">
        <is>
          <t>GPA</t>
        </is>
      </c>
      <c r="K432" s="2">
        <f>IF(I432&lt;&gt;"",I432,IFERROR(INDEX(Base!$I:$I,MATCH(1,(Base!$C:$C=C432)*(Base!$I:$I&lt;&gt;""),0)),0))</f>
        <v/>
      </c>
      <c r="L432" s="2">
        <f>IF(AND(I432="",K432&gt;0),"SIM","NÃO")</f>
        <v/>
      </c>
      <c r="M432" s="2">
        <f>IF(ISNUMBER(SEARCH("SEPARA",UPPER(C432))),"NÃO","SIM")</f>
        <v/>
      </c>
      <c r="N432" s="2">
        <f>IFERROR(H432/K432,0)</f>
        <v/>
      </c>
      <c r="O432" s="2">
        <f>IF(M432="NÃO","EXCLUÍDO",IF(N432&lt;Premissas!$B$8,"&lt; 1,00",IF(N432&lt;Premissas!$B$9,"1,00 – 1,19",IF(N432&lt;Premissas!$B$10,"1,20 – 1,39",IF(N432&lt;Premissas!$B$11,"1,40 – 1,59",IF(N432&lt;Premissas!$B$12,"1,60 – 1,99","≥ 2,00"))))))</f>
        <v/>
      </c>
      <c r="P432" s="5">
        <f>IF(OR(M432="NÃO",N432&lt;Premissas!$B$8),Premissas!$B$13,IF(N432&lt;Premissas!$B$9,Premissas!$B$14,IF(N432&lt;Premissas!$B$10,Premissas!$B$15,IF(N432&lt;Premissas!$B$11,Premissas!$B$16,IF(N432&lt;Premissas!$B$12,Premissas!$B$17,Premissas!$B$18)))))</f>
        <v/>
      </c>
      <c r="Q432" s="5">
        <f>IFERROR(P432/Premissas!$B$4,0)</f>
        <v/>
      </c>
    </row>
    <row r="433">
      <c r="A433" s="2" t="n">
        <v>7</v>
      </c>
      <c r="B433" s="2" t="n">
        <v>1942</v>
      </c>
      <c r="C433" s="2" t="inlineStr">
        <is>
          <t>PUXADA RECEB</t>
        </is>
      </c>
      <c r="D433" s="2" t="n">
        <v>5450462</v>
      </c>
      <c r="E433" s="2" t="inlineStr">
        <is>
          <t>Juliano Nunes Cabral</t>
        </is>
      </c>
      <c r="F433" s="2" t="n">
        <v>48</v>
      </c>
      <c r="G433" s="2" t="n">
        <v>3.71</v>
      </c>
      <c r="H433" s="2" t="n">
        <v>13</v>
      </c>
      <c r="I433" s="2" t="n">
        <v>16</v>
      </c>
      <c r="J433" s="2" t="inlineStr">
        <is>
          <t>GPA</t>
        </is>
      </c>
      <c r="K433" s="2">
        <f>IF(I433&lt;&gt;"",I433,IFERROR(INDEX(Base!$I:$I,MATCH(1,(Base!$C:$C=C433)*(Base!$I:$I&lt;&gt;""),0)),0))</f>
        <v/>
      </c>
      <c r="L433" s="2">
        <f>IF(AND(I433="",K433&gt;0),"SIM","NÃO")</f>
        <v/>
      </c>
      <c r="M433" s="2">
        <f>IF(ISNUMBER(SEARCH("SEPARA",UPPER(C433))),"NÃO","SIM")</f>
        <v/>
      </c>
      <c r="N433" s="2">
        <f>IFERROR(H433/K433,0)</f>
        <v/>
      </c>
      <c r="O433" s="2">
        <f>IF(M433="NÃO","EXCLUÍDO",IF(N433&lt;Premissas!$B$8,"&lt; 1,00",IF(N433&lt;Premissas!$B$9,"1,00 – 1,19",IF(N433&lt;Premissas!$B$10,"1,20 – 1,39",IF(N433&lt;Premissas!$B$11,"1,40 – 1,59",IF(N433&lt;Premissas!$B$12,"1,60 – 1,99","≥ 2,00"))))))</f>
        <v/>
      </c>
      <c r="P433" s="5">
        <f>IF(OR(M433="NÃO",N433&lt;Premissas!$B$8),Premissas!$B$13,IF(N433&lt;Premissas!$B$9,Premissas!$B$14,IF(N433&lt;Premissas!$B$10,Premissas!$B$15,IF(N433&lt;Premissas!$B$11,Premissas!$B$16,IF(N433&lt;Premissas!$B$12,Premissas!$B$17,Premissas!$B$18)))))</f>
        <v/>
      </c>
      <c r="Q433" s="5">
        <f>IFERROR(P433/Premissas!$B$4,0)</f>
        <v/>
      </c>
    </row>
    <row r="434">
      <c r="A434" s="2" t="n">
        <v>7</v>
      </c>
      <c r="B434" s="2" t="n">
        <v>1942</v>
      </c>
      <c r="C434" s="2" t="inlineStr">
        <is>
          <t>SEPARACAO</t>
        </is>
      </c>
      <c r="D434" s="2" t="n">
        <v>5450462</v>
      </c>
      <c r="E434" s="2" t="inlineStr">
        <is>
          <t>Juliano Nunes Cabral</t>
        </is>
      </c>
      <c r="F434" s="2" t="n">
        <v>1273</v>
      </c>
      <c r="G434" s="2" t="n">
        <v>14.6</v>
      </c>
      <c r="H434" s="2" t="n">
        <v>87</v>
      </c>
      <c r="I434" s="2" t="n">
        <v>80</v>
      </c>
      <c r="J434" s="2" t="inlineStr">
        <is>
          <t>GPA</t>
        </is>
      </c>
      <c r="K434" s="2">
        <f>IF(I434&lt;&gt;"",I434,IFERROR(INDEX(Base!$I:$I,MATCH(1,(Base!$C:$C=C434)*(Base!$I:$I&lt;&gt;""),0)),0))</f>
        <v/>
      </c>
      <c r="L434" s="2">
        <f>IF(AND(I434="",K434&gt;0),"SIM","NÃO")</f>
        <v/>
      </c>
      <c r="M434" s="2">
        <f>IF(ISNUMBER(SEARCH("SEPARA",UPPER(C434))),"NÃO","SIM")</f>
        <v/>
      </c>
      <c r="N434" s="2">
        <f>IFERROR(H434/K434,0)</f>
        <v/>
      </c>
      <c r="O434" s="2">
        <f>IF(M434="NÃO","EXCLUÍDO",IF(N434&lt;Premissas!$B$8,"&lt; 1,00",IF(N434&lt;Premissas!$B$9,"1,00 – 1,19",IF(N434&lt;Premissas!$B$10,"1,20 – 1,39",IF(N434&lt;Premissas!$B$11,"1,40 – 1,59",IF(N434&lt;Premissas!$B$12,"1,60 – 1,99","≥ 2,00"))))))</f>
        <v/>
      </c>
      <c r="P434" s="5">
        <f>IF(OR(M434="NÃO",N434&lt;Premissas!$B$8),Premissas!$B$13,IF(N434&lt;Premissas!$B$9,Premissas!$B$14,IF(N434&lt;Premissas!$B$10,Premissas!$B$15,IF(N434&lt;Premissas!$B$11,Premissas!$B$16,IF(N434&lt;Premissas!$B$12,Premissas!$B$17,Premissas!$B$18)))))</f>
        <v/>
      </c>
      <c r="Q434" s="5">
        <f>IFERROR(P434/Premissas!$B$4,0)</f>
        <v/>
      </c>
    </row>
    <row r="435">
      <c r="A435" s="2" t="n">
        <v>7</v>
      </c>
      <c r="B435" s="2" t="n">
        <v>1942</v>
      </c>
      <c r="C435" s="2" t="inlineStr">
        <is>
          <t>ATIVIDADE OP. EMP.</t>
        </is>
      </c>
      <c r="D435" s="2" t="n">
        <v>5450888</v>
      </c>
      <c r="E435" s="2" t="inlineStr">
        <is>
          <t>FRANCISCO PEREIRA DE SOUZA</t>
        </is>
      </c>
      <c r="F435" s="2" t="n">
        <v>1698</v>
      </c>
      <c r="G435" s="2" t="n">
        <v>66.73</v>
      </c>
      <c r="H435" s="2" t="n">
        <v>25</v>
      </c>
      <c r="I435" s="2" t="n">
        <v>20</v>
      </c>
      <c r="J435" s="2" t="inlineStr">
        <is>
          <t>GPA</t>
        </is>
      </c>
      <c r="K435" s="2">
        <f>IF(I435&lt;&gt;"",I435,IFERROR(INDEX(Base!$I:$I,MATCH(1,(Base!$C:$C=C435)*(Base!$I:$I&lt;&gt;""),0)),0))</f>
        <v/>
      </c>
      <c r="L435" s="2">
        <f>IF(AND(I435="",K435&gt;0),"SIM","NÃO")</f>
        <v/>
      </c>
      <c r="M435" s="2">
        <f>IF(ISNUMBER(SEARCH("SEPARA",UPPER(C435))),"NÃO","SIM")</f>
        <v/>
      </c>
      <c r="N435" s="2">
        <f>IFERROR(H435/K435,0)</f>
        <v/>
      </c>
      <c r="O435" s="2">
        <f>IF(M435="NÃO","EXCLUÍDO",IF(N435&lt;Premissas!$B$8,"&lt; 1,00",IF(N435&lt;Premissas!$B$9,"1,00 – 1,19",IF(N435&lt;Premissas!$B$10,"1,20 – 1,39",IF(N435&lt;Premissas!$B$11,"1,40 – 1,59",IF(N435&lt;Premissas!$B$12,"1,60 – 1,99","≥ 2,00"))))))</f>
        <v/>
      </c>
      <c r="P435" s="5">
        <f>IF(OR(M435="NÃO",N435&lt;Premissas!$B$8),Premissas!$B$13,IF(N435&lt;Premissas!$B$9,Premissas!$B$14,IF(N435&lt;Premissas!$B$10,Premissas!$B$15,IF(N435&lt;Premissas!$B$11,Premissas!$B$16,IF(N435&lt;Premissas!$B$12,Premissas!$B$17,Premissas!$B$18)))))</f>
        <v/>
      </c>
      <c r="Q435" s="5">
        <f>IFERROR(P435/Premissas!$B$4,0)</f>
        <v/>
      </c>
    </row>
    <row r="436">
      <c r="A436" s="2" t="n">
        <v>7</v>
      </c>
      <c r="B436" s="2" t="n">
        <v>1942</v>
      </c>
      <c r="C436" s="2" t="inlineStr">
        <is>
          <t>SEPARACAO</t>
        </is>
      </c>
      <c r="D436" s="2" t="n">
        <v>5450888</v>
      </c>
      <c r="E436" s="2" t="inlineStr">
        <is>
          <t>FRANCISCO PEREIRA DE SOUZA</t>
        </is>
      </c>
      <c r="F436" s="2" t="n">
        <v>322</v>
      </c>
      <c r="G436" s="2" t="n">
        <v>2.92</v>
      </c>
      <c r="H436" s="2" t="n">
        <v>110</v>
      </c>
      <c r="I436" s="2" t="n">
        <v>80</v>
      </c>
      <c r="J436" s="2" t="inlineStr">
        <is>
          <t>GPA</t>
        </is>
      </c>
      <c r="K436" s="2">
        <f>IF(I436&lt;&gt;"",I436,IFERROR(INDEX(Base!$I:$I,MATCH(1,(Base!$C:$C=C436)*(Base!$I:$I&lt;&gt;""),0)),0))</f>
        <v/>
      </c>
      <c r="L436" s="2">
        <f>IF(AND(I436="",K436&gt;0),"SIM","NÃO")</f>
        <v/>
      </c>
      <c r="M436" s="2">
        <f>IF(ISNUMBER(SEARCH("SEPARA",UPPER(C436))),"NÃO","SIM")</f>
        <v/>
      </c>
      <c r="N436" s="2">
        <f>IFERROR(H436/K436,0)</f>
        <v/>
      </c>
      <c r="O436" s="2">
        <f>IF(M436="NÃO","EXCLUÍDO",IF(N436&lt;Premissas!$B$8,"&lt; 1,00",IF(N436&lt;Premissas!$B$9,"1,00 – 1,19",IF(N436&lt;Premissas!$B$10,"1,20 – 1,39",IF(N436&lt;Premissas!$B$11,"1,40 – 1,59",IF(N436&lt;Premissas!$B$12,"1,60 – 1,99","≥ 2,00"))))))</f>
        <v/>
      </c>
      <c r="P436" s="5">
        <f>IF(OR(M436="NÃO",N436&lt;Premissas!$B$8),Premissas!$B$13,IF(N436&lt;Premissas!$B$9,Premissas!$B$14,IF(N436&lt;Premissas!$B$10,Premissas!$B$15,IF(N436&lt;Premissas!$B$11,Premissas!$B$16,IF(N436&lt;Premissas!$B$12,Premissas!$B$17,Premissas!$B$18)))))</f>
        <v/>
      </c>
      <c r="Q436" s="5">
        <f>IFERROR(P436/Premissas!$B$4,0)</f>
        <v/>
      </c>
    </row>
    <row r="437">
      <c r="A437" s="2" t="n">
        <v>7</v>
      </c>
      <c r="B437" s="2" t="n">
        <v>1942</v>
      </c>
      <c r="C437" s="2" t="inlineStr">
        <is>
          <t>ATIVIDADE OP. EMP.</t>
        </is>
      </c>
      <c r="D437" s="2" t="n">
        <v>5452228</v>
      </c>
      <c r="E437" s="2" t="inlineStr">
        <is>
          <t>RODRIGO SOUZA RODRIGUES</t>
        </is>
      </c>
      <c r="F437" s="2" t="n">
        <v>1932</v>
      </c>
      <c r="G437" s="2" t="n">
        <v>65.09999999999999</v>
      </c>
      <c r="H437" s="2" t="n">
        <v>30</v>
      </c>
      <c r="I437" s="2" t="n">
        <v>20</v>
      </c>
      <c r="J437" s="2" t="inlineStr">
        <is>
          <t>GPA</t>
        </is>
      </c>
      <c r="K437" s="2">
        <f>IF(I437&lt;&gt;"",I437,IFERROR(INDEX(Base!$I:$I,MATCH(1,(Base!$C:$C=C437)*(Base!$I:$I&lt;&gt;""),0)),0))</f>
        <v/>
      </c>
      <c r="L437" s="2">
        <f>IF(AND(I437="",K437&gt;0),"SIM","NÃO")</f>
        <v/>
      </c>
      <c r="M437" s="2">
        <f>IF(ISNUMBER(SEARCH("SEPARA",UPPER(C437))),"NÃO","SIM")</f>
        <v/>
      </c>
      <c r="N437" s="2">
        <f>IFERROR(H437/K437,0)</f>
        <v/>
      </c>
      <c r="O437" s="2">
        <f>IF(M437="NÃO","EXCLUÍDO",IF(N437&lt;Premissas!$B$8,"&lt; 1,00",IF(N437&lt;Premissas!$B$9,"1,00 – 1,19",IF(N437&lt;Premissas!$B$10,"1,20 – 1,39",IF(N437&lt;Premissas!$B$11,"1,40 – 1,59",IF(N437&lt;Premissas!$B$12,"1,60 – 1,99","≥ 2,00"))))))</f>
        <v/>
      </c>
      <c r="P437" s="5">
        <f>IF(OR(M437="NÃO",N437&lt;Premissas!$B$8),Premissas!$B$13,IF(N437&lt;Premissas!$B$9,Premissas!$B$14,IF(N437&lt;Premissas!$B$10,Premissas!$B$15,IF(N437&lt;Premissas!$B$11,Premissas!$B$16,IF(N437&lt;Premissas!$B$12,Premissas!$B$17,Premissas!$B$18)))))</f>
        <v/>
      </c>
      <c r="Q437" s="5">
        <f>IFERROR(P437/Premissas!$B$4,0)</f>
        <v/>
      </c>
    </row>
    <row r="438">
      <c r="A438" s="2" t="n">
        <v>7</v>
      </c>
      <c r="B438" s="2" t="n">
        <v>1942</v>
      </c>
      <c r="C438" s="2" t="inlineStr">
        <is>
          <t>SEPARACAO</t>
        </is>
      </c>
      <c r="D438" s="2" t="n">
        <v>5452228</v>
      </c>
      <c r="E438" s="2" t="inlineStr">
        <is>
          <t>RODRIGO SOUZA RODRIGUES</t>
        </is>
      </c>
      <c r="F438" s="2" t="n">
        <v>41</v>
      </c>
      <c r="G438" s="2" t="n">
        <v>0.23</v>
      </c>
      <c r="H438" s="2" t="n">
        <v>178</v>
      </c>
      <c r="I438" s="2" t="n">
        <v>80</v>
      </c>
      <c r="J438" s="2" t="inlineStr">
        <is>
          <t>GPA</t>
        </is>
      </c>
      <c r="K438" s="2">
        <f>IF(I438&lt;&gt;"",I438,IFERROR(INDEX(Base!$I:$I,MATCH(1,(Base!$C:$C=C438)*(Base!$I:$I&lt;&gt;""),0)),0))</f>
        <v/>
      </c>
      <c r="L438" s="2">
        <f>IF(AND(I438="",K438&gt;0),"SIM","NÃO")</f>
        <v/>
      </c>
      <c r="M438" s="2">
        <f>IF(ISNUMBER(SEARCH("SEPARA",UPPER(C438))),"NÃO","SIM")</f>
        <v/>
      </c>
      <c r="N438" s="2">
        <f>IFERROR(H438/K438,0)</f>
        <v/>
      </c>
      <c r="O438" s="2">
        <f>IF(M438="NÃO","EXCLUÍDO",IF(N438&lt;Premissas!$B$8,"&lt; 1,00",IF(N438&lt;Premissas!$B$9,"1,00 – 1,19",IF(N438&lt;Premissas!$B$10,"1,20 – 1,39",IF(N438&lt;Premissas!$B$11,"1,40 – 1,59",IF(N438&lt;Premissas!$B$12,"1,60 – 1,99","≥ 2,00"))))))</f>
        <v/>
      </c>
      <c r="P438" s="5">
        <f>IF(OR(M438="NÃO",N438&lt;Premissas!$B$8),Premissas!$B$13,IF(N438&lt;Premissas!$B$9,Premissas!$B$14,IF(N438&lt;Premissas!$B$10,Premissas!$B$15,IF(N438&lt;Premissas!$B$11,Premissas!$B$16,IF(N438&lt;Premissas!$B$12,Premissas!$B$17,Premissas!$B$18)))))</f>
        <v/>
      </c>
      <c r="Q438" s="5">
        <f>IFERROR(P438/Premissas!$B$4,0)</f>
        <v/>
      </c>
    </row>
    <row r="439">
      <c r="A439" s="2" t="n">
        <v>7</v>
      </c>
      <c r="B439" s="2" t="n">
        <v>1942</v>
      </c>
      <c r="C439" s="2" t="inlineStr">
        <is>
          <t>SEPARACAO</t>
        </is>
      </c>
      <c r="D439" s="2" t="n">
        <v>5452686</v>
      </c>
      <c r="E439" s="2" t="inlineStr">
        <is>
          <t>Leonardo Mertiliano de Souza</t>
        </is>
      </c>
      <c r="F439" s="2" t="n">
        <v>5004</v>
      </c>
      <c r="G439" s="2" t="n">
        <v>64.68000000000001</v>
      </c>
      <c r="H439" s="2" t="n">
        <v>77</v>
      </c>
      <c r="I439" s="2" t="n">
        <v>80</v>
      </c>
      <c r="J439" s="2" t="inlineStr">
        <is>
          <t>GPA</t>
        </is>
      </c>
      <c r="K439" s="2">
        <f>IF(I439&lt;&gt;"",I439,IFERROR(INDEX(Base!$I:$I,MATCH(1,(Base!$C:$C=C439)*(Base!$I:$I&lt;&gt;""),0)),0))</f>
        <v/>
      </c>
      <c r="L439" s="2">
        <f>IF(AND(I439="",K439&gt;0),"SIM","NÃO")</f>
        <v/>
      </c>
      <c r="M439" s="2">
        <f>IF(ISNUMBER(SEARCH("SEPARA",UPPER(C439))),"NÃO","SIM")</f>
        <v/>
      </c>
      <c r="N439" s="2">
        <f>IFERROR(H439/K439,0)</f>
        <v/>
      </c>
      <c r="O439" s="2">
        <f>IF(M439="NÃO","EXCLUÍDO",IF(N439&lt;Premissas!$B$8,"&lt; 1,00",IF(N439&lt;Premissas!$B$9,"1,00 – 1,19",IF(N439&lt;Premissas!$B$10,"1,20 – 1,39",IF(N439&lt;Premissas!$B$11,"1,40 – 1,59",IF(N439&lt;Premissas!$B$12,"1,60 – 1,99","≥ 2,00"))))))</f>
        <v/>
      </c>
      <c r="P439" s="5">
        <f>IF(OR(M439="NÃO",N439&lt;Premissas!$B$8),Premissas!$B$13,IF(N439&lt;Premissas!$B$9,Premissas!$B$14,IF(N439&lt;Premissas!$B$10,Premissas!$B$15,IF(N439&lt;Premissas!$B$11,Premissas!$B$16,IF(N439&lt;Premissas!$B$12,Premissas!$B$17,Premissas!$B$18)))))</f>
        <v/>
      </c>
      <c r="Q439" s="5">
        <f>IFERROR(P439/Premissas!$B$4,0)</f>
        <v/>
      </c>
    </row>
    <row r="440">
      <c r="A440" s="2" t="n">
        <v>7</v>
      </c>
      <c r="B440" s="2" t="n">
        <v>1942</v>
      </c>
      <c r="C440" s="2" t="inlineStr">
        <is>
          <t>PUXADA RECEB</t>
        </is>
      </c>
      <c r="D440" s="2" t="n">
        <v>5453100</v>
      </c>
      <c r="E440" s="2" t="inlineStr">
        <is>
          <t>FABIANO SANTINO DE FARIAS</t>
        </is>
      </c>
      <c r="F440" s="2" t="n">
        <v>3</v>
      </c>
      <c r="G440" s="2" t="n">
        <v>0.05</v>
      </c>
      <c r="H440" s="2" t="n">
        <v>60</v>
      </c>
      <c r="I440" s="2" t="n">
        <v>16</v>
      </c>
      <c r="J440" s="2" t="inlineStr">
        <is>
          <t>GPA</t>
        </is>
      </c>
      <c r="K440" s="2">
        <f>IF(I440&lt;&gt;"",I440,IFERROR(INDEX(Base!$I:$I,MATCH(1,(Base!$C:$C=C440)*(Base!$I:$I&lt;&gt;""),0)),0))</f>
        <v/>
      </c>
      <c r="L440" s="2">
        <f>IF(AND(I440="",K440&gt;0),"SIM","NÃO")</f>
        <v/>
      </c>
      <c r="M440" s="2">
        <f>IF(ISNUMBER(SEARCH("SEPARA",UPPER(C440))),"NÃO","SIM")</f>
        <v/>
      </c>
      <c r="N440" s="2">
        <f>IFERROR(H440/K440,0)</f>
        <v/>
      </c>
      <c r="O440" s="2">
        <f>IF(M440="NÃO","EXCLUÍDO",IF(N440&lt;Premissas!$B$8,"&lt; 1,00",IF(N440&lt;Premissas!$B$9,"1,00 – 1,19",IF(N440&lt;Premissas!$B$10,"1,20 – 1,39",IF(N440&lt;Premissas!$B$11,"1,40 – 1,59",IF(N440&lt;Premissas!$B$12,"1,60 – 1,99","≥ 2,00"))))))</f>
        <v/>
      </c>
      <c r="P440" s="5">
        <f>IF(OR(M440="NÃO",N440&lt;Premissas!$B$8),Premissas!$B$13,IF(N440&lt;Premissas!$B$9,Premissas!$B$14,IF(N440&lt;Premissas!$B$10,Premissas!$B$15,IF(N440&lt;Premissas!$B$11,Premissas!$B$16,IF(N440&lt;Premissas!$B$12,Premissas!$B$17,Premissas!$B$18)))))</f>
        <v/>
      </c>
      <c r="Q440" s="5">
        <f>IFERROR(P440/Premissas!$B$4,0)</f>
        <v/>
      </c>
    </row>
    <row r="441">
      <c r="A441" s="2" t="n">
        <v>7</v>
      </c>
      <c r="B441" s="2" t="n">
        <v>1942</v>
      </c>
      <c r="C441" s="2" t="inlineStr">
        <is>
          <t>CARREGAMENTO</t>
        </is>
      </c>
      <c r="D441" s="2" t="n">
        <v>5554527</v>
      </c>
      <c r="E441" s="2" t="inlineStr">
        <is>
          <t>Luis Eduardo Rocha Camargo</t>
        </is>
      </c>
      <c r="F441" s="2" t="n">
        <v>98</v>
      </c>
      <c r="G441" s="2" t="n">
        <v>16.37</v>
      </c>
      <c r="H441" s="2" t="n">
        <v>6</v>
      </c>
      <c r="I441" s="2" t="n">
        <v>22</v>
      </c>
      <c r="J441" s="2" t="inlineStr">
        <is>
          <t>GPA</t>
        </is>
      </c>
      <c r="K441" s="2">
        <f>IF(I441&lt;&gt;"",I441,IFERROR(INDEX(Base!$I:$I,MATCH(1,(Base!$C:$C=C441)*(Base!$I:$I&lt;&gt;""),0)),0))</f>
        <v/>
      </c>
      <c r="L441" s="2">
        <f>IF(AND(I441="",K441&gt;0),"SIM","NÃO")</f>
        <v/>
      </c>
      <c r="M441" s="2">
        <f>IF(ISNUMBER(SEARCH("SEPARA",UPPER(C441))),"NÃO","SIM")</f>
        <v/>
      </c>
      <c r="N441" s="2">
        <f>IFERROR(H441/K441,0)</f>
        <v/>
      </c>
      <c r="O441" s="2">
        <f>IF(M441="NÃO","EXCLUÍDO",IF(N441&lt;Premissas!$B$8,"&lt; 1,00",IF(N441&lt;Premissas!$B$9,"1,00 – 1,19",IF(N441&lt;Premissas!$B$10,"1,20 – 1,39",IF(N441&lt;Premissas!$B$11,"1,40 – 1,59",IF(N441&lt;Premissas!$B$12,"1,60 – 1,99","≥ 2,00"))))))</f>
        <v/>
      </c>
      <c r="P441" s="5">
        <f>IF(OR(M441="NÃO",N441&lt;Premissas!$B$8),Premissas!$B$13,IF(N441&lt;Premissas!$B$9,Premissas!$B$14,IF(N441&lt;Premissas!$B$10,Premissas!$B$15,IF(N441&lt;Premissas!$B$11,Premissas!$B$16,IF(N441&lt;Premissas!$B$12,Premissas!$B$17,Premissas!$B$18)))))</f>
        <v/>
      </c>
      <c r="Q441" s="5">
        <f>IFERROR(P441/Premissas!$B$4,0)</f>
        <v/>
      </c>
    </row>
    <row r="442">
      <c r="A442" s="2" t="n">
        <v>7</v>
      </c>
      <c r="B442" s="2" t="n">
        <v>1942</v>
      </c>
      <c r="C442" s="2" t="inlineStr">
        <is>
          <t>SEPARACAO</t>
        </is>
      </c>
      <c r="D442" s="2" t="n">
        <v>5454298</v>
      </c>
      <c r="E442" s="2" t="inlineStr">
        <is>
          <t>Gabriel Silva Carvalho</t>
        </is>
      </c>
      <c r="F442" s="2" t="n">
        <v>1280</v>
      </c>
      <c r="G442" s="2" t="n">
        <v>17.98</v>
      </c>
      <c r="H442" s="2" t="n">
        <v>71</v>
      </c>
      <c r="I442" s="2" t="n">
        <v>80</v>
      </c>
      <c r="J442" s="2" t="inlineStr">
        <is>
          <t>GPA</t>
        </is>
      </c>
      <c r="K442" s="2">
        <f>IF(I442&lt;&gt;"",I442,IFERROR(INDEX(Base!$I:$I,MATCH(1,(Base!$C:$C=C442)*(Base!$I:$I&lt;&gt;""),0)),0))</f>
        <v/>
      </c>
      <c r="L442" s="2">
        <f>IF(AND(I442="",K442&gt;0),"SIM","NÃO")</f>
        <v/>
      </c>
      <c r="M442" s="2">
        <f>IF(ISNUMBER(SEARCH("SEPARA",UPPER(C442))),"NÃO","SIM")</f>
        <v/>
      </c>
      <c r="N442" s="2">
        <f>IFERROR(H442/K442,0)</f>
        <v/>
      </c>
      <c r="O442" s="2">
        <f>IF(M442="NÃO","EXCLUÍDO",IF(N442&lt;Premissas!$B$8,"&lt; 1,00",IF(N442&lt;Premissas!$B$9,"1,00 – 1,19",IF(N442&lt;Premissas!$B$10,"1,20 – 1,39",IF(N442&lt;Premissas!$B$11,"1,40 – 1,59",IF(N442&lt;Premissas!$B$12,"1,60 – 1,99","≥ 2,00"))))))</f>
        <v/>
      </c>
      <c r="P442" s="5">
        <f>IF(OR(M442="NÃO",N442&lt;Premissas!$B$8),Premissas!$B$13,IF(N442&lt;Premissas!$B$9,Premissas!$B$14,IF(N442&lt;Premissas!$B$10,Premissas!$B$15,IF(N442&lt;Premissas!$B$11,Premissas!$B$16,IF(N442&lt;Premissas!$B$12,Premissas!$B$17,Premissas!$B$18)))))</f>
        <v/>
      </c>
      <c r="Q442" s="5">
        <f>IFERROR(P442/Premissas!$B$4,0)</f>
        <v/>
      </c>
    </row>
    <row r="443">
      <c r="A443" s="2" t="n">
        <v>7</v>
      </c>
      <c r="B443" s="2" t="n">
        <v>1942</v>
      </c>
      <c r="C443" s="2" t="inlineStr">
        <is>
          <t>CARREGAMENTO</t>
        </is>
      </c>
      <c r="D443" s="2" t="n">
        <v>5458773</v>
      </c>
      <c r="E443" s="2" t="inlineStr">
        <is>
          <t>Marcio Correia de Lima</t>
        </is>
      </c>
      <c r="F443" s="2" t="n">
        <v>1142</v>
      </c>
      <c r="G443" s="2" t="n">
        <v>15.59</v>
      </c>
      <c r="H443" s="2" t="n">
        <v>73</v>
      </c>
      <c r="I443" s="2" t="n">
        <v>22</v>
      </c>
      <c r="J443" s="2" t="inlineStr">
        <is>
          <t>GPA</t>
        </is>
      </c>
      <c r="K443" s="2">
        <f>IF(I443&lt;&gt;"",I443,IFERROR(INDEX(Base!$I:$I,MATCH(1,(Base!$C:$C=C443)*(Base!$I:$I&lt;&gt;""),0)),0))</f>
        <v/>
      </c>
      <c r="L443" s="2">
        <f>IF(AND(I443="",K443&gt;0),"SIM","NÃO")</f>
        <v/>
      </c>
      <c r="M443" s="2">
        <f>IF(ISNUMBER(SEARCH("SEPARA",UPPER(C443))),"NÃO","SIM")</f>
        <v/>
      </c>
      <c r="N443" s="2">
        <f>IFERROR(H443/K443,0)</f>
        <v/>
      </c>
      <c r="O443" s="2">
        <f>IF(M443="NÃO","EXCLUÍDO",IF(N443&lt;Premissas!$B$8,"&lt; 1,00",IF(N443&lt;Premissas!$B$9,"1,00 – 1,19",IF(N443&lt;Premissas!$B$10,"1,20 – 1,39",IF(N443&lt;Premissas!$B$11,"1,40 – 1,59",IF(N443&lt;Premissas!$B$12,"1,60 – 1,99","≥ 2,00"))))))</f>
        <v/>
      </c>
      <c r="P443" s="5">
        <f>IF(OR(M443="NÃO",N443&lt;Premissas!$B$8),Premissas!$B$13,IF(N443&lt;Premissas!$B$9,Premissas!$B$14,IF(N443&lt;Premissas!$B$10,Premissas!$B$15,IF(N443&lt;Premissas!$B$11,Premissas!$B$16,IF(N443&lt;Premissas!$B$12,Premissas!$B$17,Premissas!$B$18)))))</f>
        <v/>
      </c>
      <c r="Q443" s="5">
        <f>IFERROR(P443/Premissas!$B$4,0)</f>
        <v/>
      </c>
    </row>
    <row r="444">
      <c r="A444" s="2" t="n">
        <v>7</v>
      </c>
      <c r="B444" s="2" t="n">
        <v>1942</v>
      </c>
      <c r="C444" s="2" t="inlineStr">
        <is>
          <t>RECEBIMENTO</t>
        </is>
      </c>
      <c r="D444" s="2" t="n">
        <v>5455871</v>
      </c>
      <c r="E444" s="2" t="inlineStr">
        <is>
          <t>CELSO PEREIRA DA SILVA</t>
        </is>
      </c>
      <c r="F444" s="2" t="n">
        <v>167</v>
      </c>
      <c r="G444" s="2" t="n">
        <v>35.59</v>
      </c>
      <c r="H444" s="2" t="n">
        <v>5</v>
      </c>
      <c r="I444" s="2" t="n">
        <v>17</v>
      </c>
      <c r="J444" s="2" t="inlineStr">
        <is>
          <t>GPA</t>
        </is>
      </c>
      <c r="K444" s="2">
        <f>IF(I444&lt;&gt;"",I444,IFERROR(INDEX(Base!$I:$I,MATCH(1,(Base!$C:$C=C444)*(Base!$I:$I&lt;&gt;""),0)),0))</f>
        <v/>
      </c>
      <c r="L444" s="2">
        <f>IF(AND(I444="",K444&gt;0),"SIM","NÃO")</f>
        <v/>
      </c>
      <c r="M444" s="2">
        <f>IF(ISNUMBER(SEARCH("SEPARA",UPPER(C444))),"NÃO","SIM")</f>
        <v/>
      </c>
      <c r="N444" s="2">
        <f>IFERROR(H444/K444,0)</f>
        <v/>
      </c>
      <c r="O444" s="2">
        <f>IF(M444="NÃO","EXCLUÍDO",IF(N444&lt;Premissas!$B$8,"&lt; 1,00",IF(N444&lt;Premissas!$B$9,"1,00 – 1,19",IF(N444&lt;Premissas!$B$10,"1,20 – 1,39",IF(N444&lt;Premissas!$B$11,"1,40 – 1,59",IF(N444&lt;Premissas!$B$12,"1,60 – 1,99","≥ 2,00"))))))</f>
        <v/>
      </c>
      <c r="P444" s="5">
        <f>IF(OR(M444="NÃO",N444&lt;Premissas!$B$8),Premissas!$B$13,IF(N444&lt;Premissas!$B$9,Premissas!$B$14,IF(N444&lt;Premissas!$B$10,Premissas!$B$15,IF(N444&lt;Premissas!$B$11,Premissas!$B$16,IF(N444&lt;Premissas!$B$12,Premissas!$B$17,Premissas!$B$18)))))</f>
        <v/>
      </c>
      <c r="Q444" s="5">
        <f>IFERROR(P444/Premissas!$B$4,0)</f>
        <v/>
      </c>
    </row>
    <row r="445">
      <c r="A445" s="2" t="n">
        <v>7</v>
      </c>
      <c r="B445" s="2" t="n">
        <v>1942</v>
      </c>
      <c r="C445" s="2" t="inlineStr">
        <is>
          <t>SEPARACAO</t>
        </is>
      </c>
      <c r="D445" s="2" t="n">
        <v>5455871</v>
      </c>
      <c r="E445" s="2" t="inlineStr">
        <is>
          <t>CELSO PEREIRA DA SILVA</t>
        </is>
      </c>
      <c r="F445" s="2" t="n">
        <v>1082</v>
      </c>
      <c r="G445" s="2" t="n">
        <v>22.36</v>
      </c>
      <c r="H445" s="2" t="n">
        <v>48</v>
      </c>
      <c r="I445" s="2" t="n">
        <v>80</v>
      </c>
      <c r="J445" s="2" t="inlineStr">
        <is>
          <t>GPA</t>
        </is>
      </c>
      <c r="K445" s="2">
        <f>IF(I445&lt;&gt;"",I445,IFERROR(INDEX(Base!$I:$I,MATCH(1,(Base!$C:$C=C445)*(Base!$I:$I&lt;&gt;""),0)),0))</f>
        <v/>
      </c>
      <c r="L445" s="2">
        <f>IF(AND(I445="",K445&gt;0),"SIM","NÃO")</f>
        <v/>
      </c>
      <c r="M445" s="2">
        <f>IF(ISNUMBER(SEARCH("SEPARA",UPPER(C445))),"NÃO","SIM")</f>
        <v/>
      </c>
      <c r="N445" s="2">
        <f>IFERROR(H445/K445,0)</f>
        <v/>
      </c>
      <c r="O445" s="2">
        <f>IF(M445="NÃO","EXCLUÍDO",IF(N445&lt;Premissas!$B$8,"&lt; 1,00",IF(N445&lt;Premissas!$B$9,"1,00 – 1,19",IF(N445&lt;Premissas!$B$10,"1,20 – 1,39",IF(N445&lt;Premissas!$B$11,"1,40 – 1,59",IF(N445&lt;Premissas!$B$12,"1,60 – 1,99","≥ 2,00"))))))</f>
        <v/>
      </c>
      <c r="P445" s="5">
        <f>IF(OR(M445="NÃO",N445&lt;Premissas!$B$8),Premissas!$B$13,IF(N445&lt;Premissas!$B$9,Premissas!$B$14,IF(N445&lt;Premissas!$B$10,Premissas!$B$15,IF(N445&lt;Premissas!$B$11,Premissas!$B$16,IF(N445&lt;Premissas!$B$12,Premissas!$B$17,Premissas!$B$18)))))</f>
        <v/>
      </c>
      <c r="Q445" s="5">
        <f>IFERROR(P445/Premissas!$B$4,0)</f>
        <v/>
      </c>
    </row>
    <row r="446">
      <c r="A446" s="2" t="n">
        <v>7</v>
      </c>
      <c r="B446" s="2" t="n">
        <v>1942</v>
      </c>
      <c r="C446" s="2" t="inlineStr">
        <is>
          <t>SEPARACAO</t>
        </is>
      </c>
      <c r="D446" s="2" t="n">
        <v>5456827</v>
      </c>
      <c r="E446" s="2" t="inlineStr">
        <is>
          <t>MATHEUS FARIAS DUTRA</t>
        </is>
      </c>
      <c r="F446" s="2" t="n">
        <v>7402</v>
      </c>
      <c r="G446" s="2" t="n">
        <v>89.93000000000001</v>
      </c>
      <c r="H446" s="2" t="n">
        <v>82</v>
      </c>
      <c r="I446" s="2" t="n">
        <v>80</v>
      </c>
      <c r="J446" s="2" t="inlineStr">
        <is>
          <t>GPA</t>
        </is>
      </c>
      <c r="K446" s="2">
        <f>IF(I446&lt;&gt;"",I446,IFERROR(INDEX(Base!$I:$I,MATCH(1,(Base!$C:$C=C446)*(Base!$I:$I&lt;&gt;""),0)),0))</f>
        <v/>
      </c>
      <c r="L446" s="2">
        <f>IF(AND(I446="",K446&gt;0),"SIM","NÃO")</f>
        <v/>
      </c>
      <c r="M446" s="2">
        <f>IF(ISNUMBER(SEARCH("SEPARA",UPPER(C446))),"NÃO","SIM")</f>
        <v/>
      </c>
      <c r="N446" s="2">
        <f>IFERROR(H446/K446,0)</f>
        <v/>
      </c>
      <c r="O446" s="2">
        <f>IF(M446="NÃO","EXCLUÍDO",IF(N446&lt;Premissas!$B$8,"&lt; 1,00",IF(N446&lt;Premissas!$B$9,"1,00 – 1,19",IF(N446&lt;Premissas!$B$10,"1,20 – 1,39",IF(N446&lt;Premissas!$B$11,"1,40 – 1,59",IF(N446&lt;Premissas!$B$12,"1,60 – 1,99","≥ 2,00"))))))</f>
        <v/>
      </c>
      <c r="P446" s="5">
        <f>IF(OR(M446="NÃO",N446&lt;Premissas!$B$8),Premissas!$B$13,IF(N446&lt;Premissas!$B$9,Premissas!$B$14,IF(N446&lt;Premissas!$B$10,Premissas!$B$15,IF(N446&lt;Premissas!$B$11,Premissas!$B$16,IF(N446&lt;Premissas!$B$12,Premissas!$B$17,Premissas!$B$18)))))</f>
        <v/>
      </c>
      <c r="Q446" s="5">
        <f>IFERROR(P446/Premissas!$B$4,0)</f>
        <v/>
      </c>
    </row>
    <row r="447">
      <c r="A447" s="2" t="n">
        <v>7</v>
      </c>
      <c r="B447" s="2" t="n">
        <v>1942</v>
      </c>
      <c r="C447" s="2" t="inlineStr">
        <is>
          <t>CARREGAMENTO</t>
        </is>
      </c>
      <c r="D447" s="2" t="n">
        <v>5113164</v>
      </c>
      <c r="E447" s="2" t="inlineStr">
        <is>
          <t>Gabriel Henrique Lima Rodrigues</t>
        </is>
      </c>
      <c r="F447" s="2" t="n">
        <v>1560</v>
      </c>
      <c r="G447" s="2" t="n">
        <v>12.91</v>
      </c>
      <c r="H447" s="2" t="n">
        <v>121</v>
      </c>
      <c r="I447" s="2" t="n">
        <v>22</v>
      </c>
      <c r="J447" s="2" t="inlineStr">
        <is>
          <t>GPA</t>
        </is>
      </c>
      <c r="K447" s="2">
        <f>IF(I447&lt;&gt;"",I447,IFERROR(INDEX(Base!$I:$I,MATCH(1,(Base!$C:$C=C447)*(Base!$I:$I&lt;&gt;""),0)),0))</f>
        <v/>
      </c>
      <c r="L447" s="2">
        <f>IF(AND(I447="",K447&gt;0),"SIM","NÃO")</f>
        <v/>
      </c>
      <c r="M447" s="2">
        <f>IF(ISNUMBER(SEARCH("SEPARA",UPPER(C447))),"NÃO","SIM")</f>
        <v/>
      </c>
      <c r="N447" s="2">
        <f>IFERROR(H447/K447,0)</f>
        <v/>
      </c>
      <c r="O447" s="2">
        <f>IF(M447="NÃO","EXCLUÍDO",IF(N447&lt;Premissas!$B$8,"&lt; 1,00",IF(N447&lt;Premissas!$B$9,"1,00 – 1,19",IF(N447&lt;Premissas!$B$10,"1,20 – 1,39",IF(N447&lt;Premissas!$B$11,"1,40 – 1,59",IF(N447&lt;Premissas!$B$12,"1,60 – 1,99","≥ 2,00"))))))</f>
        <v/>
      </c>
      <c r="P447" s="5">
        <f>IF(OR(M447="NÃO",N447&lt;Premissas!$B$8),Premissas!$B$13,IF(N447&lt;Premissas!$B$9,Premissas!$B$14,IF(N447&lt;Premissas!$B$10,Premissas!$B$15,IF(N447&lt;Premissas!$B$11,Premissas!$B$16,IF(N447&lt;Premissas!$B$12,Premissas!$B$17,Premissas!$B$18)))))</f>
        <v/>
      </c>
      <c r="Q447" s="5">
        <f>IFERROR(P447/Premissas!$B$4,0)</f>
        <v/>
      </c>
    </row>
    <row r="448">
      <c r="A448" s="2" t="n">
        <v>7</v>
      </c>
      <c r="B448" s="2" t="n">
        <v>1942</v>
      </c>
      <c r="C448" s="2" t="inlineStr">
        <is>
          <t>SEPARACAO</t>
        </is>
      </c>
      <c r="D448" s="2" t="n">
        <v>5458773</v>
      </c>
      <c r="E448" s="2" t="inlineStr">
        <is>
          <t>Marcio Correia de Lima</t>
        </is>
      </c>
      <c r="F448" s="2" t="n">
        <v>2070</v>
      </c>
      <c r="G448" s="2" t="n">
        <v>17.64</v>
      </c>
      <c r="H448" s="2" t="n">
        <v>117</v>
      </c>
      <c r="I448" s="2" t="n">
        <v>80</v>
      </c>
      <c r="J448" s="2" t="inlineStr">
        <is>
          <t>GPA</t>
        </is>
      </c>
      <c r="K448" s="2">
        <f>IF(I448&lt;&gt;"",I448,IFERROR(INDEX(Base!$I:$I,MATCH(1,(Base!$C:$C=C448)*(Base!$I:$I&lt;&gt;""),0)),0))</f>
        <v/>
      </c>
      <c r="L448" s="2">
        <f>IF(AND(I448="",K448&gt;0),"SIM","NÃO")</f>
        <v/>
      </c>
      <c r="M448" s="2">
        <f>IF(ISNUMBER(SEARCH("SEPARA",UPPER(C448))),"NÃO","SIM")</f>
        <v/>
      </c>
      <c r="N448" s="2">
        <f>IFERROR(H448/K448,0)</f>
        <v/>
      </c>
      <c r="O448" s="2">
        <f>IF(M448="NÃO","EXCLUÍDO",IF(N448&lt;Premissas!$B$8,"&lt; 1,00",IF(N448&lt;Premissas!$B$9,"1,00 – 1,19",IF(N448&lt;Premissas!$B$10,"1,20 – 1,39",IF(N448&lt;Premissas!$B$11,"1,40 – 1,59",IF(N448&lt;Premissas!$B$12,"1,60 – 1,99","≥ 2,00"))))))</f>
        <v/>
      </c>
      <c r="P448" s="5">
        <f>IF(OR(M448="NÃO",N448&lt;Premissas!$B$8),Premissas!$B$13,IF(N448&lt;Premissas!$B$9,Premissas!$B$14,IF(N448&lt;Premissas!$B$10,Premissas!$B$15,IF(N448&lt;Premissas!$B$11,Premissas!$B$16,IF(N448&lt;Premissas!$B$12,Premissas!$B$17,Premissas!$B$18)))))</f>
        <v/>
      </c>
      <c r="Q448" s="5">
        <f>IFERROR(P448/Premissas!$B$4,0)</f>
        <v/>
      </c>
    </row>
    <row r="449">
      <c r="A449" s="2" t="n">
        <v>7</v>
      </c>
      <c r="B449" s="2" t="n">
        <v>1942</v>
      </c>
      <c r="C449" s="2" t="inlineStr">
        <is>
          <t>SEPARACAO</t>
        </is>
      </c>
      <c r="D449" s="2" t="n">
        <v>5463823</v>
      </c>
      <c r="E449" s="2" t="inlineStr">
        <is>
          <t>FELIPE MARINHO DE OLIVEIRA</t>
        </is>
      </c>
      <c r="F449" s="2" t="n">
        <v>12431</v>
      </c>
      <c r="G449" s="2" t="n">
        <v>98.70999999999999</v>
      </c>
      <c r="H449" s="2" t="n">
        <v>126</v>
      </c>
      <c r="I449" s="2" t="n">
        <v>80</v>
      </c>
      <c r="J449" s="2" t="inlineStr">
        <is>
          <t>GPA</t>
        </is>
      </c>
      <c r="K449" s="2">
        <f>IF(I449&lt;&gt;"",I449,IFERROR(INDEX(Base!$I:$I,MATCH(1,(Base!$C:$C=C449)*(Base!$I:$I&lt;&gt;""),0)),0))</f>
        <v/>
      </c>
      <c r="L449" s="2">
        <f>IF(AND(I449="",K449&gt;0),"SIM","NÃO")</f>
        <v/>
      </c>
      <c r="M449" s="2">
        <f>IF(ISNUMBER(SEARCH("SEPARA",UPPER(C449))),"NÃO","SIM")</f>
        <v/>
      </c>
      <c r="N449" s="2">
        <f>IFERROR(H449/K449,0)</f>
        <v/>
      </c>
      <c r="O449" s="2">
        <f>IF(M449="NÃO","EXCLUÍDO",IF(N449&lt;Premissas!$B$8,"&lt; 1,00",IF(N449&lt;Premissas!$B$9,"1,00 – 1,19",IF(N449&lt;Premissas!$B$10,"1,20 – 1,39",IF(N449&lt;Premissas!$B$11,"1,40 – 1,59",IF(N449&lt;Premissas!$B$12,"1,60 – 1,99","≥ 2,00"))))))</f>
        <v/>
      </c>
      <c r="P449" s="5">
        <f>IF(OR(M449="NÃO",N449&lt;Premissas!$B$8),Premissas!$B$13,IF(N449&lt;Premissas!$B$9,Premissas!$B$14,IF(N449&lt;Premissas!$B$10,Premissas!$B$15,IF(N449&lt;Premissas!$B$11,Premissas!$B$16,IF(N449&lt;Premissas!$B$12,Premissas!$B$17,Premissas!$B$18)))))</f>
        <v/>
      </c>
      <c r="Q449" s="5">
        <f>IFERROR(P449/Premissas!$B$4,0)</f>
        <v/>
      </c>
    </row>
    <row r="450">
      <c r="A450" s="2" t="n">
        <v>7</v>
      </c>
      <c r="B450" s="2" t="n">
        <v>1942</v>
      </c>
      <c r="C450" s="2" t="inlineStr">
        <is>
          <t>CARREGAMENTO</t>
        </is>
      </c>
      <c r="D450" s="2" t="n">
        <v>5288029</v>
      </c>
      <c r="E450" s="2" t="inlineStr">
        <is>
          <t>JOAO BATISTA BARROS</t>
        </is>
      </c>
      <c r="F450" s="2" t="n">
        <v>391</v>
      </c>
      <c r="G450" s="2" t="n">
        <v>10.85</v>
      </c>
      <c r="H450" s="2" t="n">
        <v>36</v>
      </c>
      <c r="I450" s="2" t="n">
        <v>22</v>
      </c>
      <c r="J450" s="2" t="inlineStr">
        <is>
          <t>GPA</t>
        </is>
      </c>
      <c r="K450" s="2">
        <f>IF(I450&lt;&gt;"",I450,IFERROR(INDEX(Base!$I:$I,MATCH(1,(Base!$C:$C=C450)*(Base!$I:$I&lt;&gt;""),0)),0))</f>
        <v/>
      </c>
      <c r="L450" s="2">
        <f>IF(AND(I450="",K450&gt;0),"SIM","NÃO")</f>
        <v/>
      </c>
      <c r="M450" s="2">
        <f>IF(ISNUMBER(SEARCH("SEPARA",UPPER(C450))),"NÃO","SIM")</f>
        <v/>
      </c>
      <c r="N450" s="2">
        <f>IFERROR(H450/K450,0)</f>
        <v/>
      </c>
      <c r="O450" s="2">
        <f>IF(M450="NÃO","EXCLUÍDO",IF(N450&lt;Premissas!$B$8,"&lt; 1,00",IF(N450&lt;Premissas!$B$9,"1,00 – 1,19",IF(N450&lt;Premissas!$B$10,"1,20 – 1,39",IF(N450&lt;Premissas!$B$11,"1,40 – 1,59",IF(N450&lt;Premissas!$B$12,"1,60 – 1,99","≥ 2,00"))))))</f>
        <v/>
      </c>
      <c r="P450" s="5">
        <f>IF(OR(M450="NÃO",N450&lt;Premissas!$B$8),Premissas!$B$13,IF(N450&lt;Premissas!$B$9,Premissas!$B$14,IF(N450&lt;Premissas!$B$10,Premissas!$B$15,IF(N450&lt;Premissas!$B$11,Premissas!$B$16,IF(N450&lt;Premissas!$B$12,Premissas!$B$17,Premissas!$B$18)))))</f>
        <v/>
      </c>
      <c r="Q450" s="5">
        <f>IFERROR(P450/Premissas!$B$4,0)</f>
        <v/>
      </c>
    </row>
    <row r="451">
      <c r="A451" s="2" t="n">
        <v>7</v>
      </c>
      <c r="B451" s="2" t="n">
        <v>1942</v>
      </c>
      <c r="C451" s="2" t="inlineStr">
        <is>
          <t>SEPARACAO</t>
        </is>
      </c>
      <c r="D451" s="2" t="n">
        <v>5463920</v>
      </c>
      <c r="E451" s="2" t="inlineStr">
        <is>
          <t>FERNANDO ROBERTO LIMA</t>
        </is>
      </c>
      <c r="F451" s="2" t="n">
        <v>2043</v>
      </c>
      <c r="G451" s="2" t="n">
        <v>12.43</v>
      </c>
      <c r="H451" s="2" t="n">
        <v>164</v>
      </c>
      <c r="I451" s="2" t="n">
        <v>80</v>
      </c>
      <c r="J451" s="2" t="inlineStr">
        <is>
          <t>GPA</t>
        </is>
      </c>
      <c r="K451" s="2">
        <f>IF(I451&lt;&gt;"",I451,IFERROR(INDEX(Base!$I:$I,MATCH(1,(Base!$C:$C=C451)*(Base!$I:$I&lt;&gt;""),0)),0))</f>
        <v/>
      </c>
      <c r="L451" s="2">
        <f>IF(AND(I451="",K451&gt;0),"SIM","NÃO")</f>
        <v/>
      </c>
      <c r="M451" s="2">
        <f>IF(ISNUMBER(SEARCH("SEPARA",UPPER(C451))),"NÃO","SIM")</f>
        <v/>
      </c>
      <c r="N451" s="2">
        <f>IFERROR(H451/K451,0)</f>
        <v/>
      </c>
      <c r="O451" s="2">
        <f>IF(M451="NÃO","EXCLUÍDO",IF(N451&lt;Premissas!$B$8,"&lt; 1,00",IF(N451&lt;Premissas!$B$9,"1,00 – 1,19",IF(N451&lt;Premissas!$B$10,"1,20 – 1,39",IF(N451&lt;Premissas!$B$11,"1,40 – 1,59",IF(N451&lt;Premissas!$B$12,"1,60 – 1,99","≥ 2,00"))))))</f>
        <v/>
      </c>
      <c r="P451" s="5">
        <f>IF(OR(M451="NÃO",N451&lt;Premissas!$B$8),Premissas!$B$13,IF(N451&lt;Premissas!$B$9,Premissas!$B$14,IF(N451&lt;Premissas!$B$10,Premissas!$B$15,IF(N451&lt;Premissas!$B$11,Premissas!$B$16,IF(N451&lt;Premissas!$B$12,Premissas!$B$17,Premissas!$B$18)))))</f>
        <v/>
      </c>
      <c r="Q451" s="5">
        <f>IFERROR(P451/Premissas!$B$4,0)</f>
        <v/>
      </c>
    </row>
    <row r="452">
      <c r="A452" s="2" t="n">
        <v>7</v>
      </c>
      <c r="B452" s="2" t="n">
        <v>1942</v>
      </c>
      <c r="C452" s="2" t="inlineStr">
        <is>
          <t>PUXADA RECEB</t>
        </is>
      </c>
      <c r="D452" s="2" t="n">
        <v>5469600</v>
      </c>
      <c r="E452" s="2" t="inlineStr">
        <is>
          <t>wellington Anselmo</t>
        </is>
      </c>
      <c r="F452" s="2" t="n">
        <v>534</v>
      </c>
      <c r="G452" s="2" t="n">
        <v>42.6</v>
      </c>
      <c r="H452" s="2" t="n">
        <v>13</v>
      </c>
      <c r="I452" s="2" t="n">
        <v>16</v>
      </c>
      <c r="J452" s="2" t="inlineStr">
        <is>
          <t>GPA</t>
        </is>
      </c>
      <c r="K452" s="2">
        <f>IF(I452&lt;&gt;"",I452,IFERROR(INDEX(Base!$I:$I,MATCH(1,(Base!$C:$C=C452)*(Base!$I:$I&lt;&gt;""),0)),0))</f>
        <v/>
      </c>
      <c r="L452" s="2">
        <f>IF(AND(I452="",K452&gt;0),"SIM","NÃO")</f>
        <v/>
      </c>
      <c r="M452" s="2">
        <f>IF(ISNUMBER(SEARCH("SEPARA",UPPER(C452))),"NÃO","SIM")</f>
        <v/>
      </c>
      <c r="N452" s="2">
        <f>IFERROR(H452/K452,0)</f>
        <v/>
      </c>
      <c r="O452" s="2">
        <f>IF(M452="NÃO","EXCLUÍDO",IF(N452&lt;Premissas!$B$8,"&lt; 1,00",IF(N452&lt;Premissas!$B$9,"1,00 – 1,19",IF(N452&lt;Premissas!$B$10,"1,20 – 1,39",IF(N452&lt;Premissas!$B$11,"1,40 – 1,59",IF(N452&lt;Premissas!$B$12,"1,60 – 1,99","≥ 2,00"))))))</f>
        <v/>
      </c>
      <c r="P452" s="5">
        <f>IF(OR(M452="NÃO",N452&lt;Premissas!$B$8),Premissas!$B$13,IF(N452&lt;Premissas!$B$9,Premissas!$B$14,IF(N452&lt;Premissas!$B$10,Premissas!$B$15,IF(N452&lt;Premissas!$B$11,Premissas!$B$16,IF(N452&lt;Premissas!$B$12,Premissas!$B$17,Premissas!$B$18)))))</f>
        <v/>
      </c>
      <c r="Q452" s="5">
        <f>IFERROR(P452/Premissas!$B$4,0)</f>
        <v/>
      </c>
    </row>
    <row r="453">
      <c r="A453" s="2" t="n">
        <v>7</v>
      </c>
      <c r="B453" s="2" t="n">
        <v>1942</v>
      </c>
      <c r="C453" s="2" t="inlineStr">
        <is>
          <t>SEPARACAO</t>
        </is>
      </c>
      <c r="D453" s="2" t="n">
        <v>5496152</v>
      </c>
      <c r="E453" s="2" t="inlineStr">
        <is>
          <t>Marcelo Vicente Pereira Junior</t>
        </is>
      </c>
      <c r="F453" s="2" t="n">
        <v>15660</v>
      </c>
      <c r="G453" s="2" t="n">
        <v>141.88</v>
      </c>
      <c r="H453" s="2" t="n">
        <v>110</v>
      </c>
      <c r="I453" s="2" t="n">
        <v>80</v>
      </c>
      <c r="J453" s="2" t="inlineStr">
        <is>
          <t>GPA</t>
        </is>
      </c>
      <c r="K453" s="2">
        <f>IF(I453&lt;&gt;"",I453,IFERROR(INDEX(Base!$I:$I,MATCH(1,(Base!$C:$C=C453)*(Base!$I:$I&lt;&gt;""),0)),0))</f>
        <v/>
      </c>
      <c r="L453" s="2">
        <f>IF(AND(I453="",K453&gt;0),"SIM","NÃO")</f>
        <v/>
      </c>
      <c r="M453" s="2">
        <f>IF(ISNUMBER(SEARCH("SEPARA",UPPER(C453))),"NÃO","SIM")</f>
        <v/>
      </c>
      <c r="N453" s="2">
        <f>IFERROR(H453/K453,0)</f>
        <v/>
      </c>
      <c r="O453" s="2">
        <f>IF(M453="NÃO","EXCLUÍDO",IF(N453&lt;Premissas!$B$8,"&lt; 1,00",IF(N453&lt;Premissas!$B$9,"1,00 – 1,19",IF(N453&lt;Premissas!$B$10,"1,20 – 1,39",IF(N453&lt;Premissas!$B$11,"1,40 – 1,59",IF(N453&lt;Premissas!$B$12,"1,60 – 1,99","≥ 2,00"))))))</f>
        <v/>
      </c>
      <c r="P453" s="5">
        <f>IF(OR(M453="NÃO",N453&lt;Premissas!$B$8),Premissas!$B$13,IF(N453&lt;Premissas!$B$9,Premissas!$B$14,IF(N453&lt;Premissas!$B$10,Premissas!$B$15,IF(N453&lt;Premissas!$B$11,Premissas!$B$16,IF(N453&lt;Premissas!$B$12,Premissas!$B$17,Premissas!$B$18)))))</f>
        <v/>
      </c>
      <c r="Q453" s="5">
        <f>IFERROR(P453/Premissas!$B$4,0)</f>
        <v/>
      </c>
    </row>
    <row r="454">
      <c r="A454" s="2" t="n">
        <v>7</v>
      </c>
      <c r="B454" s="2" t="n">
        <v>1942</v>
      </c>
      <c r="C454" s="2" t="inlineStr">
        <is>
          <t>SEPARACAO</t>
        </is>
      </c>
      <c r="D454" s="2" t="n">
        <v>5515319</v>
      </c>
      <c r="E454" s="2" t="inlineStr">
        <is>
          <t>Jackson Da Silva Santos</t>
        </is>
      </c>
      <c r="F454" s="2" t="n">
        <v>9481</v>
      </c>
      <c r="G454" s="2" t="n">
        <v>104.22</v>
      </c>
      <c r="H454" s="2" t="n">
        <v>91</v>
      </c>
      <c r="I454" s="2" t="n">
        <v>80</v>
      </c>
      <c r="J454" s="2" t="inlineStr">
        <is>
          <t>GPA</t>
        </is>
      </c>
      <c r="K454" s="2">
        <f>IF(I454&lt;&gt;"",I454,IFERROR(INDEX(Base!$I:$I,MATCH(1,(Base!$C:$C=C454)*(Base!$I:$I&lt;&gt;""),0)),0))</f>
        <v/>
      </c>
      <c r="L454" s="2">
        <f>IF(AND(I454="",K454&gt;0),"SIM","NÃO")</f>
        <v/>
      </c>
      <c r="M454" s="2">
        <f>IF(ISNUMBER(SEARCH("SEPARA",UPPER(C454))),"NÃO","SIM")</f>
        <v/>
      </c>
      <c r="N454" s="2">
        <f>IFERROR(H454/K454,0)</f>
        <v/>
      </c>
      <c r="O454" s="2">
        <f>IF(M454="NÃO","EXCLUÍDO",IF(N454&lt;Premissas!$B$8,"&lt; 1,00",IF(N454&lt;Premissas!$B$9,"1,00 – 1,19",IF(N454&lt;Premissas!$B$10,"1,20 – 1,39",IF(N454&lt;Premissas!$B$11,"1,40 – 1,59",IF(N454&lt;Premissas!$B$12,"1,60 – 1,99","≥ 2,00"))))))</f>
        <v/>
      </c>
      <c r="P454" s="5">
        <f>IF(OR(M454="NÃO",N454&lt;Premissas!$B$8),Premissas!$B$13,IF(N454&lt;Premissas!$B$9,Premissas!$B$14,IF(N454&lt;Premissas!$B$10,Premissas!$B$15,IF(N454&lt;Premissas!$B$11,Premissas!$B$16,IF(N454&lt;Premissas!$B$12,Premissas!$B$17,Premissas!$B$18)))))</f>
        <v/>
      </c>
      <c r="Q454" s="5">
        <f>IFERROR(P454/Premissas!$B$4,0)</f>
        <v/>
      </c>
    </row>
    <row r="455">
      <c r="A455" s="2" t="n">
        <v>7</v>
      </c>
      <c r="B455" s="2" t="n">
        <v>1942</v>
      </c>
      <c r="C455" s="2" t="inlineStr">
        <is>
          <t>SEPARACAO</t>
        </is>
      </c>
      <c r="D455" s="2" t="n">
        <v>5517508</v>
      </c>
      <c r="E455" s="2" t="inlineStr">
        <is>
          <t>Jhonathan Lucas Dantas Guedes</t>
        </is>
      </c>
      <c r="F455" s="2" t="n">
        <v>9165</v>
      </c>
      <c r="G455" s="2" t="n">
        <v>60.49</v>
      </c>
      <c r="H455" s="2" t="n">
        <v>152</v>
      </c>
      <c r="I455" s="2" t="n">
        <v>80</v>
      </c>
      <c r="J455" s="2" t="inlineStr">
        <is>
          <t>GPA</t>
        </is>
      </c>
      <c r="K455" s="2">
        <f>IF(I455&lt;&gt;"",I455,IFERROR(INDEX(Base!$I:$I,MATCH(1,(Base!$C:$C=C455)*(Base!$I:$I&lt;&gt;""),0)),0))</f>
        <v/>
      </c>
      <c r="L455" s="2">
        <f>IF(AND(I455="",K455&gt;0),"SIM","NÃO")</f>
        <v/>
      </c>
      <c r="M455" s="2">
        <f>IF(ISNUMBER(SEARCH("SEPARA",UPPER(C455))),"NÃO","SIM")</f>
        <v/>
      </c>
      <c r="N455" s="2">
        <f>IFERROR(H455/K455,0)</f>
        <v/>
      </c>
      <c r="O455" s="2">
        <f>IF(M455="NÃO","EXCLUÍDO",IF(N455&lt;Premissas!$B$8,"&lt; 1,00",IF(N455&lt;Premissas!$B$9,"1,00 – 1,19",IF(N455&lt;Premissas!$B$10,"1,20 – 1,39",IF(N455&lt;Premissas!$B$11,"1,40 – 1,59",IF(N455&lt;Premissas!$B$12,"1,60 – 1,99","≥ 2,00"))))))</f>
        <v/>
      </c>
      <c r="P455" s="5">
        <f>IF(OR(M455="NÃO",N455&lt;Premissas!$B$8),Premissas!$B$13,IF(N455&lt;Premissas!$B$9,Premissas!$B$14,IF(N455&lt;Premissas!$B$10,Premissas!$B$15,IF(N455&lt;Premissas!$B$11,Premissas!$B$16,IF(N455&lt;Premissas!$B$12,Premissas!$B$17,Premissas!$B$18)))))</f>
        <v/>
      </c>
      <c r="Q455" s="5">
        <f>IFERROR(P455/Premissas!$B$4,0)</f>
        <v/>
      </c>
    </row>
    <row r="456">
      <c r="A456" s="2" t="n">
        <v>7</v>
      </c>
      <c r="B456" s="2" t="n">
        <v>1942</v>
      </c>
      <c r="C456" s="2" t="inlineStr">
        <is>
          <t>SEPARACAO</t>
        </is>
      </c>
      <c r="D456" s="2" t="n">
        <v>5523621</v>
      </c>
      <c r="E456" s="2" t="inlineStr">
        <is>
          <t>Lucas Santana Sena</t>
        </is>
      </c>
      <c r="F456" s="2" t="n">
        <v>3255</v>
      </c>
      <c r="G456" s="2" t="n">
        <v>46.61</v>
      </c>
      <c r="H456" s="2" t="n">
        <v>70</v>
      </c>
      <c r="I456" s="2" t="n">
        <v>80</v>
      </c>
      <c r="J456" s="2" t="inlineStr">
        <is>
          <t>GPA</t>
        </is>
      </c>
      <c r="K456" s="2">
        <f>IF(I456&lt;&gt;"",I456,IFERROR(INDEX(Base!$I:$I,MATCH(1,(Base!$C:$C=C456)*(Base!$I:$I&lt;&gt;""),0)),0))</f>
        <v/>
      </c>
      <c r="L456" s="2">
        <f>IF(AND(I456="",K456&gt;0),"SIM","NÃO")</f>
        <v/>
      </c>
      <c r="M456" s="2">
        <f>IF(ISNUMBER(SEARCH("SEPARA",UPPER(C456))),"NÃO","SIM")</f>
        <v/>
      </c>
      <c r="N456" s="2">
        <f>IFERROR(H456/K456,0)</f>
        <v/>
      </c>
      <c r="O456" s="2">
        <f>IF(M456="NÃO","EXCLUÍDO",IF(N456&lt;Premissas!$B$8,"&lt; 1,00",IF(N456&lt;Premissas!$B$9,"1,00 – 1,19",IF(N456&lt;Premissas!$B$10,"1,20 – 1,39",IF(N456&lt;Premissas!$B$11,"1,40 – 1,59",IF(N456&lt;Premissas!$B$12,"1,60 – 1,99","≥ 2,00"))))))</f>
        <v/>
      </c>
      <c r="P456" s="5">
        <f>IF(OR(M456="NÃO",N456&lt;Premissas!$B$8),Premissas!$B$13,IF(N456&lt;Premissas!$B$9,Premissas!$B$14,IF(N456&lt;Premissas!$B$10,Premissas!$B$15,IF(N456&lt;Premissas!$B$11,Premissas!$B$16,IF(N456&lt;Premissas!$B$12,Premissas!$B$17,Premissas!$B$18)))))</f>
        <v/>
      </c>
      <c r="Q456" s="5">
        <f>IFERROR(P456/Premissas!$B$4,0)</f>
        <v/>
      </c>
    </row>
    <row r="457">
      <c r="A457" s="2" t="n">
        <v>7</v>
      </c>
      <c r="B457" s="2" t="n">
        <v>1942</v>
      </c>
      <c r="C457" s="2" t="inlineStr">
        <is>
          <t>SEPARACAO</t>
        </is>
      </c>
      <c r="D457" s="2" t="n">
        <v>5553334</v>
      </c>
      <c r="E457" s="2" t="inlineStr">
        <is>
          <t>Rogerio Rodrigues Pinheiro</t>
        </is>
      </c>
      <c r="F457" s="2" t="n">
        <v>930</v>
      </c>
      <c r="G457" s="2" t="n">
        <v>9.32</v>
      </c>
      <c r="H457" s="2" t="n">
        <v>100</v>
      </c>
      <c r="I457" s="2" t="n">
        <v>80</v>
      </c>
      <c r="J457" s="2" t="inlineStr">
        <is>
          <t>GPA</t>
        </is>
      </c>
      <c r="K457" s="2">
        <f>IF(I457&lt;&gt;"",I457,IFERROR(INDEX(Base!$I:$I,MATCH(1,(Base!$C:$C=C457)*(Base!$I:$I&lt;&gt;""),0)),0))</f>
        <v/>
      </c>
      <c r="L457" s="2">
        <f>IF(AND(I457="",K457&gt;0),"SIM","NÃO")</f>
        <v/>
      </c>
      <c r="M457" s="2">
        <f>IF(ISNUMBER(SEARCH("SEPARA",UPPER(C457))),"NÃO","SIM")</f>
        <v/>
      </c>
      <c r="N457" s="2">
        <f>IFERROR(H457/K457,0)</f>
        <v/>
      </c>
      <c r="O457" s="2">
        <f>IF(M457="NÃO","EXCLUÍDO",IF(N457&lt;Premissas!$B$8,"&lt; 1,00",IF(N457&lt;Premissas!$B$9,"1,00 – 1,19",IF(N457&lt;Premissas!$B$10,"1,20 – 1,39",IF(N457&lt;Premissas!$B$11,"1,40 – 1,59",IF(N457&lt;Premissas!$B$12,"1,60 – 1,99","≥ 2,00"))))))</f>
        <v/>
      </c>
      <c r="P457" s="5">
        <f>IF(OR(M457="NÃO",N457&lt;Premissas!$B$8),Premissas!$B$13,IF(N457&lt;Premissas!$B$9,Premissas!$B$14,IF(N457&lt;Premissas!$B$10,Premissas!$B$15,IF(N457&lt;Premissas!$B$11,Premissas!$B$16,IF(N457&lt;Premissas!$B$12,Premissas!$B$17,Premissas!$B$18)))))</f>
        <v/>
      </c>
      <c r="Q457" s="5">
        <f>IFERROR(P457/Premissas!$B$4,0)</f>
        <v/>
      </c>
    </row>
    <row r="458">
      <c r="A458" s="2" t="n">
        <v>7</v>
      </c>
      <c r="B458" s="2" t="n">
        <v>1942</v>
      </c>
      <c r="C458" s="2" t="inlineStr">
        <is>
          <t>CARREGAMENTO</t>
        </is>
      </c>
      <c r="D458" s="2" t="n">
        <v>5434181</v>
      </c>
      <c r="E458" s="2" t="inlineStr">
        <is>
          <t>Claudio Roberto Dos Santos Brito</t>
        </is>
      </c>
      <c r="F458" s="2" t="n">
        <v>193</v>
      </c>
      <c r="G458" s="2" t="n">
        <v>10.35</v>
      </c>
      <c r="H458" s="2" t="n">
        <v>19</v>
      </c>
      <c r="I458" s="2" t="n">
        <v>22</v>
      </c>
      <c r="J458" s="2" t="inlineStr">
        <is>
          <t>GPA</t>
        </is>
      </c>
      <c r="K458" s="2">
        <f>IF(I458&lt;&gt;"",I458,IFERROR(INDEX(Base!$I:$I,MATCH(1,(Base!$C:$C=C458)*(Base!$I:$I&lt;&gt;""),0)),0))</f>
        <v/>
      </c>
      <c r="L458" s="2">
        <f>IF(AND(I458="",K458&gt;0),"SIM","NÃO")</f>
        <v/>
      </c>
      <c r="M458" s="2">
        <f>IF(ISNUMBER(SEARCH("SEPARA",UPPER(C458))),"NÃO","SIM")</f>
        <v/>
      </c>
      <c r="N458" s="2">
        <f>IFERROR(H458/K458,0)</f>
        <v/>
      </c>
      <c r="O458" s="2">
        <f>IF(M458="NÃO","EXCLUÍDO",IF(N458&lt;Premissas!$B$8,"&lt; 1,00",IF(N458&lt;Premissas!$B$9,"1,00 – 1,19",IF(N458&lt;Premissas!$B$10,"1,20 – 1,39",IF(N458&lt;Premissas!$B$11,"1,40 – 1,59",IF(N458&lt;Premissas!$B$12,"1,60 – 1,99","≥ 2,00"))))))</f>
        <v/>
      </c>
      <c r="P458" s="5">
        <f>IF(OR(M458="NÃO",N458&lt;Premissas!$B$8),Premissas!$B$13,IF(N458&lt;Premissas!$B$9,Premissas!$B$14,IF(N458&lt;Premissas!$B$10,Premissas!$B$15,IF(N458&lt;Premissas!$B$11,Premissas!$B$16,IF(N458&lt;Premissas!$B$12,Premissas!$B$17,Premissas!$B$18)))))</f>
        <v/>
      </c>
      <c r="Q458" s="5">
        <f>IFERROR(P458/Premissas!$B$4,0)</f>
        <v/>
      </c>
    </row>
    <row r="459">
      <c r="A459" s="2" t="n">
        <v>7</v>
      </c>
      <c r="B459" s="2" t="n">
        <v>1942</v>
      </c>
      <c r="C459" s="2" t="inlineStr">
        <is>
          <t>SEPARACAO</t>
        </is>
      </c>
      <c r="D459" s="2" t="n">
        <v>5554527</v>
      </c>
      <c r="E459" s="2" t="inlineStr">
        <is>
          <t>Luis Eduardo Rocha Camargo</t>
        </is>
      </c>
      <c r="F459" s="2" t="n">
        <v>8617</v>
      </c>
      <c r="G459" s="2" t="n">
        <v>124.74</v>
      </c>
      <c r="H459" s="2" t="n">
        <v>69</v>
      </c>
      <c r="I459" s="2" t="n">
        <v>80</v>
      </c>
      <c r="J459" s="2" t="inlineStr">
        <is>
          <t>GPA</t>
        </is>
      </c>
      <c r="K459" s="2">
        <f>IF(I459&lt;&gt;"",I459,IFERROR(INDEX(Base!$I:$I,MATCH(1,(Base!$C:$C=C459)*(Base!$I:$I&lt;&gt;""),0)),0))</f>
        <v/>
      </c>
      <c r="L459" s="2">
        <f>IF(AND(I459="",K459&gt;0),"SIM","NÃO")</f>
        <v/>
      </c>
      <c r="M459" s="2">
        <f>IF(ISNUMBER(SEARCH("SEPARA",UPPER(C459))),"NÃO","SIM")</f>
        <v/>
      </c>
      <c r="N459" s="2">
        <f>IFERROR(H459/K459,0)</f>
        <v/>
      </c>
      <c r="O459" s="2">
        <f>IF(M459="NÃO","EXCLUÍDO",IF(N459&lt;Premissas!$B$8,"&lt; 1,00",IF(N459&lt;Premissas!$B$9,"1,00 – 1,19",IF(N459&lt;Premissas!$B$10,"1,20 – 1,39",IF(N459&lt;Premissas!$B$11,"1,40 – 1,59",IF(N459&lt;Premissas!$B$12,"1,60 – 1,99","≥ 2,00"))))))</f>
        <v/>
      </c>
      <c r="P459" s="5">
        <f>IF(OR(M459="NÃO",N459&lt;Premissas!$B$8),Premissas!$B$13,IF(N459&lt;Premissas!$B$9,Premissas!$B$14,IF(N459&lt;Premissas!$B$10,Premissas!$B$15,IF(N459&lt;Premissas!$B$11,Premissas!$B$16,IF(N459&lt;Premissas!$B$12,Premissas!$B$17,Premissas!$B$18)))))</f>
        <v/>
      </c>
      <c r="Q459" s="5">
        <f>IFERROR(P459/Premissas!$B$4,0)</f>
        <v/>
      </c>
    </row>
    <row r="460">
      <c r="A460" s="2" t="n">
        <v>7</v>
      </c>
      <c r="B460" s="2" t="n">
        <v>1942</v>
      </c>
      <c r="C460" s="2" t="inlineStr">
        <is>
          <t>CARREGAMENTO</t>
        </is>
      </c>
      <c r="D460" s="2" t="n">
        <v>5224624</v>
      </c>
      <c r="E460" s="2" t="inlineStr">
        <is>
          <t>LUIS FERNANDO DE JESUS CHAVES</t>
        </is>
      </c>
      <c r="F460" s="2" t="n">
        <v>968</v>
      </c>
      <c r="G460" s="2" t="n">
        <v>9.26</v>
      </c>
      <c r="H460" s="2" t="n">
        <v>105</v>
      </c>
      <c r="I460" s="2" t="n">
        <v>22</v>
      </c>
      <c r="J460" s="2" t="inlineStr">
        <is>
          <t>GPA</t>
        </is>
      </c>
      <c r="K460" s="2">
        <f>IF(I460&lt;&gt;"",I460,IFERROR(INDEX(Base!$I:$I,MATCH(1,(Base!$C:$C=C460)*(Base!$I:$I&lt;&gt;""),0)),0))</f>
        <v/>
      </c>
      <c r="L460" s="2">
        <f>IF(AND(I460="",K460&gt;0),"SIM","NÃO")</f>
        <v/>
      </c>
      <c r="M460" s="2">
        <f>IF(ISNUMBER(SEARCH("SEPARA",UPPER(C460))),"NÃO","SIM")</f>
        <v/>
      </c>
      <c r="N460" s="2">
        <f>IFERROR(H460/K460,0)</f>
        <v/>
      </c>
      <c r="O460" s="2">
        <f>IF(M460="NÃO","EXCLUÍDO",IF(N460&lt;Premissas!$B$8,"&lt; 1,00",IF(N460&lt;Premissas!$B$9,"1,00 – 1,19",IF(N460&lt;Premissas!$B$10,"1,20 – 1,39",IF(N460&lt;Premissas!$B$11,"1,40 – 1,59",IF(N460&lt;Premissas!$B$12,"1,60 – 1,99","≥ 2,00"))))))</f>
        <v/>
      </c>
      <c r="P460" s="5">
        <f>IF(OR(M460="NÃO",N460&lt;Premissas!$B$8),Premissas!$B$13,IF(N460&lt;Premissas!$B$9,Premissas!$B$14,IF(N460&lt;Premissas!$B$10,Premissas!$B$15,IF(N460&lt;Premissas!$B$11,Premissas!$B$16,IF(N460&lt;Premissas!$B$12,Premissas!$B$17,Premissas!$B$18)))))</f>
        <v/>
      </c>
      <c r="Q460" s="5">
        <f>IFERROR(P460/Premissas!$B$4,0)</f>
        <v/>
      </c>
    </row>
    <row r="461">
      <c r="A461" s="2" t="n">
        <v>7</v>
      </c>
      <c r="B461" s="2" t="n">
        <v>1942</v>
      </c>
      <c r="C461" s="2" t="inlineStr">
        <is>
          <t>SEPARACAO</t>
        </is>
      </c>
      <c r="D461" s="2" t="n">
        <v>5555914</v>
      </c>
      <c r="E461" s="2" t="inlineStr">
        <is>
          <t>Daniel Elias Freire Da Silva</t>
        </is>
      </c>
      <c r="F461" s="2" t="n">
        <v>2969</v>
      </c>
      <c r="G461" s="2" t="n">
        <v>26.69</v>
      </c>
      <c r="H461" s="2" t="n">
        <v>111</v>
      </c>
      <c r="I461" s="2" t="n">
        <v>80</v>
      </c>
      <c r="J461" s="2" t="inlineStr">
        <is>
          <t>GPA</t>
        </is>
      </c>
      <c r="K461" s="2">
        <f>IF(I461&lt;&gt;"",I461,IFERROR(INDEX(Base!$I:$I,MATCH(1,(Base!$C:$C=C461)*(Base!$I:$I&lt;&gt;""),0)),0))</f>
        <v/>
      </c>
      <c r="L461" s="2">
        <f>IF(AND(I461="",K461&gt;0),"SIM","NÃO")</f>
        <v/>
      </c>
      <c r="M461" s="2">
        <f>IF(ISNUMBER(SEARCH("SEPARA",UPPER(C461))),"NÃO","SIM")</f>
        <v/>
      </c>
      <c r="N461" s="2">
        <f>IFERROR(H461/K461,0)</f>
        <v/>
      </c>
      <c r="O461" s="2">
        <f>IF(M461="NÃO","EXCLUÍDO",IF(N461&lt;Premissas!$B$8,"&lt; 1,00",IF(N461&lt;Premissas!$B$9,"1,00 – 1,19",IF(N461&lt;Premissas!$B$10,"1,20 – 1,39",IF(N461&lt;Premissas!$B$11,"1,40 – 1,59",IF(N461&lt;Premissas!$B$12,"1,60 – 1,99","≥ 2,00"))))))</f>
        <v/>
      </c>
      <c r="P461" s="5">
        <f>IF(OR(M461="NÃO",N461&lt;Premissas!$B$8),Premissas!$B$13,IF(N461&lt;Premissas!$B$9,Premissas!$B$14,IF(N461&lt;Premissas!$B$10,Premissas!$B$15,IF(N461&lt;Premissas!$B$11,Premissas!$B$16,IF(N461&lt;Premissas!$B$12,Premissas!$B$17,Premissas!$B$18)))))</f>
        <v/>
      </c>
      <c r="Q461" s="5">
        <f>IFERROR(P461/Premissas!$B$4,0)</f>
        <v/>
      </c>
    </row>
    <row r="462">
      <c r="A462" s="2" t="n">
        <v>7</v>
      </c>
      <c r="B462" s="2" t="n">
        <v>1942</v>
      </c>
      <c r="C462" s="2" t="inlineStr">
        <is>
          <t>PUXADA RECEB</t>
        </is>
      </c>
      <c r="D462" s="2" t="n">
        <v>5569168</v>
      </c>
      <c r="E462" s="2" t="inlineStr">
        <is>
          <t>Pedro Lucas Silva Marinho</t>
        </is>
      </c>
      <c r="F462" s="2" t="n">
        <v>1692</v>
      </c>
      <c r="G462" s="2" t="n">
        <v>91.37</v>
      </c>
      <c r="H462" s="2" t="n">
        <v>19</v>
      </c>
      <c r="I462" s="2" t="n">
        <v>16</v>
      </c>
      <c r="J462" s="2" t="inlineStr">
        <is>
          <t>GPA</t>
        </is>
      </c>
      <c r="K462" s="2">
        <f>IF(I462&lt;&gt;"",I462,IFERROR(INDEX(Base!$I:$I,MATCH(1,(Base!$C:$C=C462)*(Base!$I:$I&lt;&gt;""),0)),0))</f>
        <v/>
      </c>
      <c r="L462" s="2">
        <f>IF(AND(I462="",K462&gt;0),"SIM","NÃO")</f>
        <v/>
      </c>
      <c r="M462" s="2">
        <f>IF(ISNUMBER(SEARCH("SEPARA",UPPER(C462))),"NÃO","SIM")</f>
        <v/>
      </c>
      <c r="N462" s="2">
        <f>IFERROR(H462/K462,0)</f>
        <v/>
      </c>
      <c r="O462" s="2">
        <f>IF(M462="NÃO","EXCLUÍDO",IF(N462&lt;Premissas!$B$8,"&lt; 1,00",IF(N462&lt;Premissas!$B$9,"1,00 – 1,19",IF(N462&lt;Premissas!$B$10,"1,20 – 1,39",IF(N462&lt;Premissas!$B$11,"1,40 – 1,59",IF(N462&lt;Premissas!$B$12,"1,60 – 1,99","≥ 2,00"))))))</f>
        <v/>
      </c>
      <c r="P462" s="5">
        <f>IF(OR(M462="NÃO",N462&lt;Premissas!$B$8),Premissas!$B$13,IF(N462&lt;Premissas!$B$9,Premissas!$B$14,IF(N462&lt;Premissas!$B$10,Premissas!$B$15,IF(N462&lt;Premissas!$B$11,Premissas!$B$16,IF(N462&lt;Premissas!$B$12,Premissas!$B$17,Premissas!$B$18)))))</f>
        <v/>
      </c>
      <c r="Q462" s="5">
        <f>IFERROR(P462/Premissas!$B$4,0)</f>
        <v/>
      </c>
    </row>
    <row r="463">
      <c r="A463" s="2" t="n">
        <v>7</v>
      </c>
      <c r="B463" s="2" t="n">
        <v>1942</v>
      </c>
      <c r="C463" s="2" t="inlineStr">
        <is>
          <t>SEPARACAO</t>
        </is>
      </c>
      <c r="D463" s="2" t="n">
        <v>5569168</v>
      </c>
      <c r="E463" s="2" t="inlineStr">
        <is>
          <t>Pedro Lucas Silva Marinho</t>
        </is>
      </c>
      <c r="F463" s="2" t="n">
        <v>366</v>
      </c>
      <c r="G463" s="2" t="n">
        <v>4.37</v>
      </c>
      <c r="H463" s="2" t="n">
        <v>84</v>
      </c>
      <c r="I463" s="2" t="n">
        <v>80</v>
      </c>
      <c r="J463" s="2" t="inlineStr">
        <is>
          <t>GPA</t>
        </is>
      </c>
      <c r="K463" s="2">
        <f>IF(I463&lt;&gt;"",I463,IFERROR(INDEX(Base!$I:$I,MATCH(1,(Base!$C:$C=C463)*(Base!$I:$I&lt;&gt;""),0)),0))</f>
        <v/>
      </c>
      <c r="L463" s="2">
        <f>IF(AND(I463="",K463&gt;0),"SIM","NÃO")</f>
        <v/>
      </c>
      <c r="M463" s="2">
        <f>IF(ISNUMBER(SEARCH("SEPARA",UPPER(C463))),"NÃO","SIM")</f>
        <v/>
      </c>
      <c r="N463" s="2">
        <f>IFERROR(H463/K463,0)</f>
        <v/>
      </c>
      <c r="O463" s="2">
        <f>IF(M463="NÃO","EXCLUÍDO",IF(N463&lt;Premissas!$B$8,"&lt; 1,00",IF(N463&lt;Premissas!$B$9,"1,00 – 1,19",IF(N463&lt;Premissas!$B$10,"1,20 – 1,39",IF(N463&lt;Premissas!$B$11,"1,40 – 1,59",IF(N463&lt;Premissas!$B$12,"1,60 – 1,99","≥ 2,00"))))))</f>
        <v/>
      </c>
      <c r="P463" s="5">
        <f>IF(OR(M463="NÃO",N463&lt;Premissas!$B$8),Premissas!$B$13,IF(N463&lt;Premissas!$B$9,Premissas!$B$14,IF(N463&lt;Premissas!$B$10,Premissas!$B$15,IF(N463&lt;Premissas!$B$11,Premissas!$B$16,IF(N463&lt;Premissas!$B$12,Premissas!$B$17,Premissas!$B$18)))))</f>
        <v/>
      </c>
      <c r="Q463" s="5">
        <f>IFERROR(P463/Premissas!$B$4,0)</f>
        <v/>
      </c>
    </row>
    <row r="464">
      <c r="A464" s="2" t="n">
        <v>7</v>
      </c>
      <c r="B464" s="2" t="n">
        <v>1942</v>
      </c>
      <c r="C464" s="2" t="inlineStr">
        <is>
          <t>ATIVIDADE OP. EMP.</t>
        </is>
      </c>
      <c r="D464" s="2" t="n">
        <v>5575788</v>
      </c>
      <c r="E464" s="2" t="inlineStr">
        <is>
          <t>Williams Da Silva Freitas</t>
        </is>
      </c>
      <c r="F464" s="2" t="n">
        <v>1348</v>
      </c>
      <c r="G464" s="2" t="n">
        <v>70.01000000000001</v>
      </c>
      <c r="H464" s="2" t="n">
        <v>19</v>
      </c>
      <c r="I464" s="2" t="n">
        <v>20</v>
      </c>
      <c r="J464" s="2" t="inlineStr">
        <is>
          <t>GPA</t>
        </is>
      </c>
      <c r="K464" s="2">
        <f>IF(I464&lt;&gt;"",I464,IFERROR(INDEX(Base!$I:$I,MATCH(1,(Base!$C:$C=C464)*(Base!$I:$I&lt;&gt;""),0)),0))</f>
        <v/>
      </c>
      <c r="L464" s="2">
        <f>IF(AND(I464="",K464&gt;0),"SIM","NÃO")</f>
        <v/>
      </c>
      <c r="M464" s="2">
        <f>IF(ISNUMBER(SEARCH("SEPARA",UPPER(C464))),"NÃO","SIM")</f>
        <v/>
      </c>
      <c r="N464" s="2">
        <f>IFERROR(H464/K464,0)</f>
        <v/>
      </c>
      <c r="O464" s="2">
        <f>IF(M464="NÃO","EXCLUÍDO",IF(N464&lt;Premissas!$B$8,"&lt; 1,00",IF(N464&lt;Premissas!$B$9,"1,00 – 1,19",IF(N464&lt;Premissas!$B$10,"1,20 – 1,39",IF(N464&lt;Premissas!$B$11,"1,40 – 1,59",IF(N464&lt;Premissas!$B$12,"1,60 – 1,99","≥ 2,00"))))))</f>
        <v/>
      </c>
      <c r="P464" s="5">
        <f>IF(OR(M464="NÃO",N464&lt;Premissas!$B$8),Premissas!$B$13,IF(N464&lt;Premissas!$B$9,Premissas!$B$14,IF(N464&lt;Premissas!$B$10,Premissas!$B$15,IF(N464&lt;Premissas!$B$11,Premissas!$B$16,IF(N464&lt;Premissas!$B$12,Premissas!$B$17,Premissas!$B$18)))))</f>
        <v/>
      </c>
      <c r="Q464" s="5">
        <f>IFERROR(P464/Premissas!$B$4,0)</f>
        <v/>
      </c>
    </row>
    <row r="465">
      <c r="A465" s="2" t="n">
        <v>7</v>
      </c>
      <c r="B465" s="2" t="n">
        <v>1942</v>
      </c>
      <c r="C465" s="2" t="inlineStr">
        <is>
          <t>SEPARACAO</t>
        </is>
      </c>
      <c r="D465" s="2" t="n">
        <v>5575788</v>
      </c>
      <c r="E465" s="2" t="inlineStr">
        <is>
          <t>Williams Da Silva Freitas</t>
        </is>
      </c>
      <c r="F465" s="2" t="n">
        <v>755</v>
      </c>
      <c r="G465" s="2" t="n">
        <v>4.78</v>
      </c>
      <c r="H465" s="2" t="n">
        <v>158</v>
      </c>
      <c r="I465" s="2" t="n">
        <v>80</v>
      </c>
      <c r="J465" s="2" t="inlineStr">
        <is>
          <t>GPA</t>
        </is>
      </c>
      <c r="K465" s="2">
        <f>IF(I465&lt;&gt;"",I465,IFERROR(INDEX(Base!$I:$I,MATCH(1,(Base!$C:$C=C465)*(Base!$I:$I&lt;&gt;""),0)),0))</f>
        <v/>
      </c>
      <c r="L465" s="2">
        <f>IF(AND(I465="",K465&gt;0),"SIM","NÃO")</f>
        <v/>
      </c>
      <c r="M465" s="2">
        <f>IF(ISNUMBER(SEARCH("SEPARA",UPPER(C465))),"NÃO","SIM")</f>
        <v/>
      </c>
      <c r="N465" s="2">
        <f>IFERROR(H465/K465,0)</f>
        <v/>
      </c>
      <c r="O465" s="2">
        <f>IF(M465="NÃO","EXCLUÍDO",IF(N465&lt;Premissas!$B$8,"&lt; 1,00",IF(N465&lt;Premissas!$B$9,"1,00 – 1,19",IF(N465&lt;Premissas!$B$10,"1,20 – 1,39",IF(N465&lt;Premissas!$B$11,"1,40 – 1,59",IF(N465&lt;Premissas!$B$12,"1,60 – 1,99","≥ 2,00"))))))</f>
        <v/>
      </c>
      <c r="P465" s="5">
        <f>IF(OR(M465="NÃO",N465&lt;Premissas!$B$8),Premissas!$B$13,IF(N465&lt;Premissas!$B$9,Premissas!$B$14,IF(N465&lt;Premissas!$B$10,Premissas!$B$15,IF(N465&lt;Premissas!$B$11,Premissas!$B$16,IF(N465&lt;Premissas!$B$12,Premissas!$B$17,Premissas!$B$18)))))</f>
        <v/>
      </c>
      <c r="Q465" s="5">
        <f>IFERROR(P465/Premissas!$B$4,0)</f>
        <v/>
      </c>
    </row>
    <row r="466">
      <c r="A466" s="2" t="n">
        <v>7</v>
      </c>
      <c r="B466" s="2" t="n">
        <v>1942</v>
      </c>
      <c r="C466" s="2" t="inlineStr">
        <is>
          <t>SEPARACAO</t>
        </is>
      </c>
      <c r="D466" s="2" t="n">
        <v>5598630</v>
      </c>
      <c r="E466" s="2" t="inlineStr">
        <is>
          <t>Lucas Gabriel Dos Santos Dantas</t>
        </is>
      </c>
      <c r="F466" s="2" t="n">
        <v>3232</v>
      </c>
      <c r="G466" s="2" t="n">
        <v>32.44</v>
      </c>
      <c r="H466" s="2" t="n">
        <v>100</v>
      </c>
      <c r="I466" s="2" t="n">
        <v>80</v>
      </c>
      <c r="J466" s="2" t="inlineStr">
        <is>
          <t>GPA</t>
        </is>
      </c>
      <c r="K466" s="2">
        <f>IF(I466&lt;&gt;"",I466,IFERROR(INDEX(Base!$I:$I,MATCH(1,(Base!$C:$C=C466)*(Base!$I:$I&lt;&gt;""),0)),0))</f>
        <v/>
      </c>
      <c r="L466" s="2">
        <f>IF(AND(I466="",K466&gt;0),"SIM","NÃO")</f>
        <v/>
      </c>
      <c r="M466" s="2">
        <f>IF(ISNUMBER(SEARCH("SEPARA",UPPER(C466))),"NÃO","SIM")</f>
        <v/>
      </c>
      <c r="N466" s="2">
        <f>IFERROR(H466/K466,0)</f>
        <v/>
      </c>
      <c r="O466" s="2">
        <f>IF(M466="NÃO","EXCLUÍDO",IF(N466&lt;Premissas!$B$8,"&lt; 1,00",IF(N466&lt;Premissas!$B$9,"1,00 – 1,19",IF(N466&lt;Premissas!$B$10,"1,20 – 1,39",IF(N466&lt;Premissas!$B$11,"1,40 – 1,59",IF(N466&lt;Premissas!$B$12,"1,60 – 1,99","≥ 2,00"))))))</f>
        <v/>
      </c>
      <c r="P466" s="5">
        <f>IF(OR(M466="NÃO",N466&lt;Premissas!$B$8),Premissas!$B$13,IF(N466&lt;Premissas!$B$9,Premissas!$B$14,IF(N466&lt;Premissas!$B$10,Premissas!$B$15,IF(N466&lt;Premissas!$B$11,Premissas!$B$16,IF(N466&lt;Premissas!$B$12,Premissas!$B$17,Premissas!$B$18)))))</f>
        <v/>
      </c>
      <c r="Q466" s="5">
        <f>IFERROR(P466/Premissas!$B$4,0)</f>
        <v/>
      </c>
    </row>
    <row r="467">
      <c r="A467" s="2" t="n">
        <v>7</v>
      </c>
      <c r="B467" s="2" t="n">
        <v>1942</v>
      </c>
      <c r="C467" s="2" t="inlineStr">
        <is>
          <t>CARREGAMENTO</t>
        </is>
      </c>
      <c r="D467" s="2" t="n">
        <v>5555914</v>
      </c>
      <c r="E467" s="2" t="inlineStr">
        <is>
          <t>Daniel Elias Freire Da Silva</t>
        </is>
      </c>
      <c r="F467" s="2" t="n">
        <v>965</v>
      </c>
      <c r="G467" s="2" t="n">
        <v>7.17</v>
      </c>
      <c r="H467" s="2" t="n">
        <v>135</v>
      </c>
      <c r="I467" s="2" t="n">
        <v>22</v>
      </c>
      <c r="J467" s="2" t="inlineStr">
        <is>
          <t>GPA</t>
        </is>
      </c>
      <c r="K467" s="2">
        <f>IF(I467&lt;&gt;"",I467,IFERROR(INDEX(Base!$I:$I,MATCH(1,(Base!$C:$C=C467)*(Base!$I:$I&lt;&gt;""),0)),0))</f>
        <v/>
      </c>
      <c r="L467" s="2">
        <f>IF(AND(I467="",K467&gt;0),"SIM","NÃO")</f>
        <v/>
      </c>
      <c r="M467" s="2">
        <f>IF(ISNUMBER(SEARCH("SEPARA",UPPER(C467))),"NÃO","SIM")</f>
        <v/>
      </c>
      <c r="N467" s="2">
        <f>IFERROR(H467/K467,0)</f>
        <v/>
      </c>
      <c r="O467" s="2">
        <f>IF(M467="NÃO","EXCLUÍDO",IF(N467&lt;Premissas!$B$8,"&lt; 1,00",IF(N467&lt;Premissas!$B$9,"1,00 – 1,19",IF(N467&lt;Premissas!$B$10,"1,20 – 1,39",IF(N467&lt;Premissas!$B$11,"1,40 – 1,59",IF(N467&lt;Premissas!$B$12,"1,60 – 1,99","≥ 2,00"))))))</f>
        <v/>
      </c>
      <c r="P467" s="5">
        <f>IF(OR(M467="NÃO",N467&lt;Premissas!$B$8),Premissas!$B$13,IF(N467&lt;Premissas!$B$9,Premissas!$B$14,IF(N467&lt;Premissas!$B$10,Premissas!$B$15,IF(N467&lt;Premissas!$B$11,Premissas!$B$16,IF(N467&lt;Premissas!$B$12,Premissas!$B$17,Premissas!$B$18)))))</f>
        <v/>
      </c>
      <c r="Q467" s="5">
        <f>IFERROR(P467/Premissas!$B$4,0)</f>
        <v/>
      </c>
    </row>
    <row r="468">
      <c r="A468" s="2" t="n">
        <v>7</v>
      </c>
      <c r="B468" s="2" t="n">
        <v>1942</v>
      </c>
      <c r="C468" s="2" t="inlineStr">
        <is>
          <t>PUXADA RECEB</t>
        </is>
      </c>
      <c r="D468" s="2" t="n">
        <v>5606403</v>
      </c>
      <c r="E468" s="2" t="inlineStr">
        <is>
          <t>Damiao De Jesus Lourenco Da Costa</t>
        </is>
      </c>
      <c r="F468" s="2" t="n">
        <v>723</v>
      </c>
      <c r="G468" s="2" t="n">
        <v>19.48</v>
      </c>
      <c r="H468" s="2" t="n">
        <v>37</v>
      </c>
      <c r="I468" s="2" t="n">
        <v>16</v>
      </c>
      <c r="J468" s="2" t="inlineStr">
        <is>
          <t>GPA</t>
        </is>
      </c>
      <c r="K468" s="2">
        <f>IF(I468&lt;&gt;"",I468,IFERROR(INDEX(Base!$I:$I,MATCH(1,(Base!$C:$C=C468)*(Base!$I:$I&lt;&gt;""),0)),0))</f>
        <v/>
      </c>
      <c r="L468" s="2">
        <f>IF(AND(I468="",K468&gt;0),"SIM","NÃO")</f>
        <v/>
      </c>
      <c r="M468" s="2">
        <f>IF(ISNUMBER(SEARCH("SEPARA",UPPER(C468))),"NÃO","SIM")</f>
        <v/>
      </c>
      <c r="N468" s="2">
        <f>IFERROR(H468/K468,0)</f>
        <v/>
      </c>
      <c r="O468" s="2">
        <f>IF(M468="NÃO","EXCLUÍDO",IF(N468&lt;Premissas!$B$8,"&lt; 1,00",IF(N468&lt;Premissas!$B$9,"1,00 – 1,19",IF(N468&lt;Premissas!$B$10,"1,20 – 1,39",IF(N468&lt;Premissas!$B$11,"1,40 – 1,59",IF(N468&lt;Premissas!$B$12,"1,60 – 1,99","≥ 2,00"))))))</f>
        <v/>
      </c>
      <c r="P468" s="5">
        <f>IF(OR(M468="NÃO",N468&lt;Premissas!$B$8),Premissas!$B$13,IF(N468&lt;Premissas!$B$9,Premissas!$B$14,IF(N468&lt;Premissas!$B$10,Premissas!$B$15,IF(N468&lt;Premissas!$B$11,Premissas!$B$16,IF(N468&lt;Premissas!$B$12,Premissas!$B$17,Premissas!$B$18)))))</f>
        <v/>
      </c>
      <c r="Q468" s="5">
        <f>IFERROR(P468/Premissas!$B$4,0)</f>
        <v/>
      </c>
    </row>
    <row r="469">
      <c r="A469" s="2" t="n">
        <v>7</v>
      </c>
      <c r="B469" s="2" t="n">
        <v>1942</v>
      </c>
      <c r="C469" s="2" t="inlineStr">
        <is>
          <t>RECEBIMENTO</t>
        </is>
      </c>
      <c r="D469" s="2" t="n">
        <v>5606403</v>
      </c>
      <c r="E469" s="2" t="inlineStr">
        <is>
          <t>Damiao De Jesus Lourenco Da Costa</t>
        </is>
      </c>
      <c r="F469" s="2" t="n">
        <v>1291</v>
      </c>
      <c r="G469" s="2" t="n">
        <v>52.55</v>
      </c>
      <c r="H469" s="2" t="n">
        <v>25</v>
      </c>
      <c r="I469" s="2" t="n">
        <v>17</v>
      </c>
      <c r="J469" s="2" t="inlineStr">
        <is>
          <t>GPA</t>
        </is>
      </c>
      <c r="K469" s="2">
        <f>IF(I469&lt;&gt;"",I469,IFERROR(INDEX(Base!$I:$I,MATCH(1,(Base!$C:$C=C469)*(Base!$I:$I&lt;&gt;""),0)),0))</f>
        <v/>
      </c>
      <c r="L469" s="2">
        <f>IF(AND(I469="",K469&gt;0),"SIM","NÃO")</f>
        <v/>
      </c>
      <c r="M469" s="2">
        <f>IF(ISNUMBER(SEARCH("SEPARA",UPPER(C469))),"NÃO","SIM")</f>
        <v/>
      </c>
      <c r="N469" s="2">
        <f>IFERROR(H469/K469,0)</f>
        <v/>
      </c>
      <c r="O469" s="2">
        <f>IF(M469="NÃO","EXCLUÍDO",IF(N469&lt;Premissas!$B$8,"&lt; 1,00",IF(N469&lt;Premissas!$B$9,"1,00 – 1,19",IF(N469&lt;Premissas!$B$10,"1,20 – 1,39",IF(N469&lt;Premissas!$B$11,"1,40 – 1,59",IF(N469&lt;Premissas!$B$12,"1,60 – 1,99","≥ 2,00"))))))</f>
        <v/>
      </c>
      <c r="P469" s="5">
        <f>IF(OR(M469="NÃO",N469&lt;Premissas!$B$8),Premissas!$B$13,IF(N469&lt;Premissas!$B$9,Premissas!$B$14,IF(N469&lt;Premissas!$B$10,Premissas!$B$15,IF(N469&lt;Premissas!$B$11,Premissas!$B$16,IF(N469&lt;Premissas!$B$12,Premissas!$B$17,Premissas!$B$18)))))</f>
        <v/>
      </c>
      <c r="Q469" s="5">
        <f>IFERROR(P469/Premissas!$B$4,0)</f>
        <v/>
      </c>
    </row>
    <row r="470">
      <c r="A470" s="2" t="n">
        <v>7</v>
      </c>
      <c r="B470" s="2" t="n">
        <v>1942</v>
      </c>
      <c r="C470" s="2" t="inlineStr">
        <is>
          <t>SEPARACAO</t>
        </is>
      </c>
      <c r="D470" s="2" t="n">
        <v>5606403</v>
      </c>
      <c r="E470" s="2" t="inlineStr">
        <is>
          <t>Damiao De Jesus Lourenco Da Costa</t>
        </is>
      </c>
      <c r="F470" s="2" t="n">
        <v>176</v>
      </c>
      <c r="G470" s="2" t="n">
        <v>3.48</v>
      </c>
      <c r="H470" s="2" t="n">
        <v>51</v>
      </c>
      <c r="I470" s="2" t="n">
        <v>80</v>
      </c>
      <c r="J470" s="2" t="inlineStr">
        <is>
          <t>GPA</t>
        </is>
      </c>
      <c r="K470" s="2">
        <f>IF(I470&lt;&gt;"",I470,IFERROR(INDEX(Base!$I:$I,MATCH(1,(Base!$C:$C=C470)*(Base!$I:$I&lt;&gt;""),0)),0))</f>
        <v/>
      </c>
      <c r="L470" s="2">
        <f>IF(AND(I470="",K470&gt;0),"SIM","NÃO")</f>
        <v/>
      </c>
      <c r="M470" s="2">
        <f>IF(ISNUMBER(SEARCH("SEPARA",UPPER(C470))),"NÃO","SIM")</f>
        <v/>
      </c>
      <c r="N470" s="2">
        <f>IFERROR(H470/K470,0)</f>
        <v/>
      </c>
      <c r="O470" s="2">
        <f>IF(M470="NÃO","EXCLUÍDO",IF(N470&lt;Premissas!$B$8,"&lt; 1,00",IF(N470&lt;Premissas!$B$9,"1,00 – 1,19",IF(N470&lt;Premissas!$B$10,"1,20 – 1,39",IF(N470&lt;Premissas!$B$11,"1,40 – 1,59",IF(N470&lt;Premissas!$B$12,"1,60 – 1,99","≥ 2,00"))))))</f>
        <v/>
      </c>
      <c r="P470" s="5">
        <f>IF(OR(M470="NÃO",N470&lt;Premissas!$B$8),Premissas!$B$13,IF(N470&lt;Premissas!$B$9,Premissas!$B$14,IF(N470&lt;Premissas!$B$10,Premissas!$B$15,IF(N470&lt;Premissas!$B$11,Premissas!$B$16,IF(N470&lt;Premissas!$B$12,Premissas!$B$17,Premissas!$B$18)))))</f>
        <v/>
      </c>
      <c r="Q470" s="5">
        <f>IFERROR(P470/Premissas!$B$4,0)</f>
        <v/>
      </c>
    </row>
    <row r="471">
      <c r="A471" s="2" t="n">
        <v>7</v>
      </c>
      <c r="B471" s="2" t="n">
        <v>1942</v>
      </c>
      <c r="C471" s="2" t="inlineStr">
        <is>
          <t>SEPARACAO</t>
        </is>
      </c>
      <c r="D471" s="2" t="n">
        <v>5612900</v>
      </c>
      <c r="E471" s="2" t="inlineStr">
        <is>
          <t>Gustavo Vinicius Monteiro Ferreira</t>
        </is>
      </c>
      <c r="F471" s="2" t="n">
        <v>229</v>
      </c>
      <c r="G471" s="2" t="n">
        <v>14.12</v>
      </c>
      <c r="H471" s="2" t="n">
        <v>16</v>
      </c>
      <c r="I471" s="2" t="n">
        <v>80</v>
      </c>
      <c r="J471" s="2" t="inlineStr">
        <is>
          <t>GPA</t>
        </is>
      </c>
      <c r="K471" s="2">
        <f>IF(I471&lt;&gt;"",I471,IFERROR(INDEX(Base!$I:$I,MATCH(1,(Base!$C:$C=C471)*(Base!$I:$I&lt;&gt;""),0)),0))</f>
        <v/>
      </c>
      <c r="L471" s="2">
        <f>IF(AND(I471="",K471&gt;0),"SIM","NÃO")</f>
        <v/>
      </c>
      <c r="M471" s="2">
        <f>IF(ISNUMBER(SEARCH("SEPARA",UPPER(C471))),"NÃO","SIM")</f>
        <v/>
      </c>
      <c r="N471" s="2">
        <f>IFERROR(H471/K471,0)</f>
        <v/>
      </c>
      <c r="O471" s="2">
        <f>IF(M471="NÃO","EXCLUÍDO",IF(N471&lt;Premissas!$B$8,"&lt; 1,00",IF(N471&lt;Premissas!$B$9,"1,00 – 1,19",IF(N471&lt;Premissas!$B$10,"1,20 – 1,39",IF(N471&lt;Premissas!$B$11,"1,40 – 1,59",IF(N471&lt;Premissas!$B$12,"1,60 – 1,99","≥ 2,00"))))))</f>
        <v/>
      </c>
      <c r="P471" s="5">
        <f>IF(OR(M471="NÃO",N471&lt;Premissas!$B$8),Premissas!$B$13,IF(N471&lt;Premissas!$B$9,Premissas!$B$14,IF(N471&lt;Premissas!$B$10,Premissas!$B$15,IF(N471&lt;Premissas!$B$11,Premissas!$B$16,IF(N471&lt;Premissas!$B$12,Premissas!$B$17,Premissas!$B$18)))))</f>
        <v/>
      </c>
      <c r="Q471" s="5">
        <f>IFERROR(P471/Premissas!$B$4,0)</f>
        <v/>
      </c>
    </row>
    <row r="472">
      <c r="A472" s="2" t="n">
        <v>7</v>
      </c>
      <c r="B472" s="2" t="n">
        <v>1942</v>
      </c>
      <c r="C472" s="2" t="inlineStr">
        <is>
          <t>PUXADA RECEB</t>
        </is>
      </c>
      <c r="D472" s="2" t="n">
        <v>5627923</v>
      </c>
      <c r="E472" s="2" t="inlineStr">
        <is>
          <t>Ronaldo Santos Campos</t>
        </is>
      </c>
      <c r="F472" s="2" t="n">
        <v>12</v>
      </c>
      <c r="G472" s="2" t="n">
        <v>0.25</v>
      </c>
      <c r="H472" s="2" t="n">
        <v>48</v>
      </c>
      <c r="I472" s="2" t="n">
        <v>16</v>
      </c>
      <c r="J472" s="2" t="inlineStr">
        <is>
          <t>GPA</t>
        </is>
      </c>
      <c r="K472" s="2">
        <f>IF(I472&lt;&gt;"",I472,IFERROR(INDEX(Base!$I:$I,MATCH(1,(Base!$C:$C=C472)*(Base!$I:$I&lt;&gt;""),0)),0))</f>
        <v/>
      </c>
      <c r="L472" s="2">
        <f>IF(AND(I472="",K472&gt;0),"SIM","NÃO")</f>
        <v/>
      </c>
      <c r="M472" s="2">
        <f>IF(ISNUMBER(SEARCH("SEPARA",UPPER(C472))),"NÃO","SIM")</f>
        <v/>
      </c>
      <c r="N472" s="2">
        <f>IFERROR(H472/K472,0)</f>
        <v/>
      </c>
      <c r="O472" s="2">
        <f>IF(M472="NÃO","EXCLUÍDO",IF(N472&lt;Premissas!$B$8,"&lt; 1,00",IF(N472&lt;Premissas!$B$9,"1,00 – 1,19",IF(N472&lt;Premissas!$B$10,"1,20 – 1,39",IF(N472&lt;Premissas!$B$11,"1,40 – 1,59",IF(N472&lt;Premissas!$B$12,"1,60 – 1,99","≥ 2,00"))))))</f>
        <v/>
      </c>
      <c r="P472" s="5">
        <f>IF(OR(M472="NÃO",N472&lt;Premissas!$B$8),Premissas!$B$13,IF(N472&lt;Premissas!$B$9,Premissas!$B$14,IF(N472&lt;Premissas!$B$10,Premissas!$B$15,IF(N472&lt;Premissas!$B$11,Premissas!$B$16,IF(N472&lt;Premissas!$B$12,Premissas!$B$17,Premissas!$B$18)))))</f>
        <v/>
      </c>
      <c r="Q472" s="5">
        <f>IFERROR(P472/Premissas!$B$4,0)</f>
        <v/>
      </c>
    </row>
    <row r="473">
      <c r="A473" s="2" t="n">
        <v>7</v>
      </c>
      <c r="B473" s="2" t="n">
        <v>1942</v>
      </c>
      <c r="C473" s="2" t="inlineStr">
        <is>
          <t>SEPARACAO</t>
        </is>
      </c>
      <c r="D473" s="2" t="n">
        <v>5627923</v>
      </c>
      <c r="E473" s="2" t="inlineStr">
        <is>
          <t>Ronaldo Santos Campos</t>
        </is>
      </c>
      <c r="F473" s="2" t="n">
        <v>3236</v>
      </c>
      <c r="G473" s="2" t="n">
        <v>25.73</v>
      </c>
      <c r="H473" s="2" t="n">
        <v>126</v>
      </c>
      <c r="I473" s="2" t="n">
        <v>80</v>
      </c>
      <c r="J473" s="2" t="inlineStr">
        <is>
          <t>GPA</t>
        </is>
      </c>
      <c r="K473" s="2">
        <f>IF(I473&lt;&gt;"",I473,IFERROR(INDEX(Base!$I:$I,MATCH(1,(Base!$C:$C=C473)*(Base!$I:$I&lt;&gt;""),0)),0))</f>
        <v/>
      </c>
      <c r="L473" s="2">
        <f>IF(AND(I473="",K473&gt;0),"SIM","NÃO")</f>
        <v/>
      </c>
      <c r="M473" s="2">
        <f>IF(ISNUMBER(SEARCH("SEPARA",UPPER(C473))),"NÃO","SIM")</f>
        <v/>
      </c>
      <c r="N473" s="2">
        <f>IFERROR(H473/K473,0)</f>
        <v/>
      </c>
      <c r="O473" s="2">
        <f>IF(M473="NÃO","EXCLUÍDO",IF(N473&lt;Premissas!$B$8,"&lt; 1,00",IF(N473&lt;Premissas!$B$9,"1,00 – 1,19",IF(N473&lt;Premissas!$B$10,"1,20 – 1,39",IF(N473&lt;Premissas!$B$11,"1,40 – 1,59",IF(N473&lt;Premissas!$B$12,"1,60 – 1,99","≥ 2,00"))))))</f>
        <v/>
      </c>
      <c r="P473" s="5">
        <f>IF(OR(M473="NÃO",N473&lt;Premissas!$B$8),Premissas!$B$13,IF(N473&lt;Premissas!$B$9,Premissas!$B$14,IF(N473&lt;Premissas!$B$10,Premissas!$B$15,IF(N473&lt;Premissas!$B$11,Premissas!$B$16,IF(N473&lt;Premissas!$B$12,Premissas!$B$17,Premissas!$B$18)))))</f>
        <v/>
      </c>
      <c r="Q473" s="5">
        <f>IFERROR(P473/Premissas!$B$4,0)</f>
        <v/>
      </c>
    </row>
    <row r="474">
      <c r="A474" s="2" t="n">
        <v>7</v>
      </c>
      <c r="B474" s="2" t="n">
        <v>1942</v>
      </c>
      <c r="C474" s="2" t="inlineStr">
        <is>
          <t>PUXADA RECEB</t>
        </is>
      </c>
      <c r="D474" s="2" t="n">
        <v>5633028</v>
      </c>
      <c r="E474" s="2" t="inlineStr">
        <is>
          <t>Vitor Emanuel Carneiro Dos Santos</t>
        </is>
      </c>
      <c r="F474" s="2" t="n">
        <v>14</v>
      </c>
      <c r="G474" s="2" t="n">
        <v>4.06</v>
      </c>
      <c r="H474" s="2" t="n">
        <v>3</v>
      </c>
      <c r="I474" s="2" t="n">
        <v>16</v>
      </c>
      <c r="J474" s="2" t="inlineStr">
        <is>
          <t>GPA</t>
        </is>
      </c>
      <c r="K474" s="2">
        <f>IF(I474&lt;&gt;"",I474,IFERROR(INDEX(Base!$I:$I,MATCH(1,(Base!$C:$C=C474)*(Base!$I:$I&lt;&gt;""),0)),0))</f>
        <v/>
      </c>
      <c r="L474" s="2">
        <f>IF(AND(I474="",K474&gt;0),"SIM","NÃO")</f>
        <v/>
      </c>
      <c r="M474" s="2">
        <f>IF(ISNUMBER(SEARCH("SEPARA",UPPER(C474))),"NÃO","SIM")</f>
        <v/>
      </c>
      <c r="N474" s="2">
        <f>IFERROR(H474/K474,0)</f>
        <v/>
      </c>
      <c r="O474" s="2">
        <f>IF(M474="NÃO","EXCLUÍDO",IF(N474&lt;Premissas!$B$8,"&lt; 1,00",IF(N474&lt;Premissas!$B$9,"1,00 – 1,19",IF(N474&lt;Premissas!$B$10,"1,20 – 1,39",IF(N474&lt;Premissas!$B$11,"1,40 – 1,59",IF(N474&lt;Premissas!$B$12,"1,60 – 1,99","≥ 2,00"))))))</f>
        <v/>
      </c>
      <c r="P474" s="5">
        <f>IF(OR(M474="NÃO",N474&lt;Premissas!$B$8),Premissas!$B$13,IF(N474&lt;Premissas!$B$9,Premissas!$B$14,IF(N474&lt;Premissas!$B$10,Premissas!$B$15,IF(N474&lt;Premissas!$B$11,Premissas!$B$16,IF(N474&lt;Premissas!$B$12,Premissas!$B$17,Premissas!$B$18)))))</f>
        <v/>
      </c>
      <c r="Q474" s="5">
        <f>IFERROR(P474/Premissas!$B$4,0)</f>
        <v/>
      </c>
    </row>
    <row r="475">
      <c r="A475" s="2" t="n">
        <v>7</v>
      </c>
      <c r="B475" s="2" t="n">
        <v>1942</v>
      </c>
      <c r="C475" s="2" t="inlineStr">
        <is>
          <t>SEPARACAO</t>
        </is>
      </c>
      <c r="D475" s="2" t="n">
        <v>5633028</v>
      </c>
      <c r="E475" s="2" t="inlineStr">
        <is>
          <t>Vitor Emanuel Carneiro Dos Santos</t>
        </is>
      </c>
      <c r="F475" s="2" t="n">
        <v>328</v>
      </c>
      <c r="G475" s="2" t="n">
        <v>6.27</v>
      </c>
      <c r="H475" s="2" t="n">
        <v>52</v>
      </c>
      <c r="I475" s="2" t="n">
        <v>80</v>
      </c>
      <c r="J475" s="2" t="inlineStr">
        <is>
          <t>GPA</t>
        </is>
      </c>
      <c r="K475" s="2">
        <f>IF(I475&lt;&gt;"",I475,IFERROR(INDEX(Base!$I:$I,MATCH(1,(Base!$C:$C=C475)*(Base!$I:$I&lt;&gt;""),0)),0))</f>
        <v/>
      </c>
      <c r="L475" s="2">
        <f>IF(AND(I475="",K475&gt;0),"SIM","NÃO")</f>
        <v/>
      </c>
      <c r="M475" s="2">
        <f>IF(ISNUMBER(SEARCH("SEPARA",UPPER(C475))),"NÃO","SIM")</f>
        <v/>
      </c>
      <c r="N475" s="2">
        <f>IFERROR(H475/K475,0)</f>
        <v/>
      </c>
      <c r="O475" s="2">
        <f>IF(M475="NÃO","EXCLUÍDO",IF(N475&lt;Premissas!$B$8,"&lt; 1,00",IF(N475&lt;Premissas!$B$9,"1,00 – 1,19",IF(N475&lt;Premissas!$B$10,"1,20 – 1,39",IF(N475&lt;Premissas!$B$11,"1,40 – 1,59",IF(N475&lt;Premissas!$B$12,"1,60 – 1,99","≥ 2,00"))))))</f>
        <v/>
      </c>
      <c r="P475" s="5">
        <f>IF(OR(M475="NÃO",N475&lt;Premissas!$B$8),Premissas!$B$13,IF(N475&lt;Premissas!$B$9,Premissas!$B$14,IF(N475&lt;Premissas!$B$10,Premissas!$B$15,IF(N475&lt;Premissas!$B$11,Premissas!$B$16,IF(N475&lt;Premissas!$B$12,Premissas!$B$17,Premissas!$B$18)))))</f>
        <v/>
      </c>
      <c r="Q475" s="5">
        <f>IFERROR(P475/Premissas!$B$4,0)</f>
        <v/>
      </c>
    </row>
    <row r="476">
      <c r="A476" s="2" t="n">
        <v>7</v>
      </c>
      <c r="B476" s="2" t="n">
        <v>1942</v>
      </c>
      <c r="C476" s="2" t="inlineStr">
        <is>
          <t>PUXADA RECEB</t>
        </is>
      </c>
      <c r="D476" s="2" t="n">
        <v>563666</v>
      </c>
      <c r="E476" s="2" t="inlineStr">
        <is>
          <t>Felipe Matinez Oliveira Souza</t>
        </is>
      </c>
      <c r="F476" s="2" t="n">
        <v>63</v>
      </c>
      <c r="G476" s="2" t="n">
        <v>11.16</v>
      </c>
      <c r="H476" s="2" t="n">
        <v>6</v>
      </c>
      <c r="I476" s="2" t="n">
        <v>16</v>
      </c>
      <c r="J476" s="2" t="inlineStr">
        <is>
          <t>GPA</t>
        </is>
      </c>
      <c r="K476" s="2">
        <f>IF(I476&lt;&gt;"",I476,IFERROR(INDEX(Base!$I:$I,MATCH(1,(Base!$C:$C=C476)*(Base!$I:$I&lt;&gt;""),0)),0))</f>
        <v/>
      </c>
      <c r="L476" s="2">
        <f>IF(AND(I476="",K476&gt;0),"SIM","NÃO")</f>
        <v/>
      </c>
      <c r="M476" s="2">
        <f>IF(ISNUMBER(SEARCH("SEPARA",UPPER(C476))),"NÃO","SIM")</f>
        <v/>
      </c>
      <c r="N476" s="2">
        <f>IFERROR(H476/K476,0)</f>
        <v/>
      </c>
      <c r="O476" s="2">
        <f>IF(M476="NÃO","EXCLUÍDO",IF(N476&lt;Premissas!$B$8,"&lt; 1,00",IF(N476&lt;Premissas!$B$9,"1,00 – 1,19",IF(N476&lt;Premissas!$B$10,"1,20 – 1,39",IF(N476&lt;Premissas!$B$11,"1,40 – 1,59",IF(N476&lt;Premissas!$B$12,"1,60 – 1,99","≥ 2,00"))))))</f>
        <v/>
      </c>
      <c r="P476" s="5">
        <f>IF(OR(M476="NÃO",N476&lt;Premissas!$B$8),Premissas!$B$13,IF(N476&lt;Premissas!$B$9,Premissas!$B$14,IF(N476&lt;Premissas!$B$10,Premissas!$B$15,IF(N476&lt;Premissas!$B$11,Premissas!$B$16,IF(N476&lt;Premissas!$B$12,Premissas!$B$17,Premissas!$B$18)))))</f>
        <v/>
      </c>
      <c r="Q476" s="5">
        <f>IFERROR(P476/Premissas!$B$4,0)</f>
        <v/>
      </c>
    </row>
    <row r="477">
      <c r="A477" s="2" t="n">
        <v>7</v>
      </c>
      <c r="B477" s="2" t="n">
        <v>1942</v>
      </c>
      <c r="C477" s="2" t="inlineStr">
        <is>
          <t>RECEBIMENTO</t>
        </is>
      </c>
      <c r="D477" s="2" t="n">
        <v>563666</v>
      </c>
      <c r="E477" s="2" t="inlineStr">
        <is>
          <t>Felipe Matinez Oliveira Souza</t>
        </is>
      </c>
      <c r="F477" s="2" t="n">
        <v>170</v>
      </c>
      <c r="G477" s="2" t="n">
        <v>77.78</v>
      </c>
      <c r="H477" s="2" t="n">
        <v>2</v>
      </c>
      <c r="I477" s="2" t="n">
        <v>17</v>
      </c>
      <c r="J477" s="2" t="inlineStr">
        <is>
          <t>GPA</t>
        </is>
      </c>
      <c r="K477" s="2">
        <f>IF(I477&lt;&gt;"",I477,IFERROR(INDEX(Base!$I:$I,MATCH(1,(Base!$C:$C=C477)*(Base!$I:$I&lt;&gt;""),0)),0))</f>
        <v/>
      </c>
      <c r="L477" s="2">
        <f>IF(AND(I477="",K477&gt;0),"SIM","NÃO")</f>
        <v/>
      </c>
      <c r="M477" s="2">
        <f>IF(ISNUMBER(SEARCH("SEPARA",UPPER(C477))),"NÃO","SIM")</f>
        <v/>
      </c>
      <c r="N477" s="2">
        <f>IFERROR(H477/K477,0)</f>
        <v/>
      </c>
      <c r="O477" s="2">
        <f>IF(M477="NÃO","EXCLUÍDO",IF(N477&lt;Premissas!$B$8,"&lt; 1,00",IF(N477&lt;Premissas!$B$9,"1,00 – 1,19",IF(N477&lt;Premissas!$B$10,"1,20 – 1,39",IF(N477&lt;Premissas!$B$11,"1,40 – 1,59",IF(N477&lt;Premissas!$B$12,"1,60 – 1,99","≥ 2,00"))))))</f>
        <v/>
      </c>
      <c r="P477" s="5">
        <f>IF(OR(M477="NÃO",N477&lt;Premissas!$B$8),Premissas!$B$13,IF(N477&lt;Premissas!$B$9,Premissas!$B$14,IF(N477&lt;Premissas!$B$10,Premissas!$B$15,IF(N477&lt;Premissas!$B$11,Premissas!$B$16,IF(N477&lt;Premissas!$B$12,Premissas!$B$17,Premissas!$B$18)))))</f>
        <v/>
      </c>
      <c r="Q477" s="5">
        <f>IFERROR(P477/Premissas!$B$4,0)</f>
        <v/>
      </c>
    </row>
    <row r="478">
      <c r="A478" s="2" t="n">
        <v>7</v>
      </c>
      <c r="B478" s="2" t="n">
        <v>1942</v>
      </c>
      <c r="C478" s="2" t="inlineStr">
        <is>
          <t>ATIVIDADE OP. EMP.</t>
        </is>
      </c>
      <c r="D478" s="2" t="n">
        <v>564288</v>
      </c>
      <c r="E478" s="2" t="inlineStr">
        <is>
          <t>REGINALDO URIAS PEDROSO</t>
        </is>
      </c>
      <c r="F478" s="2" t="n">
        <v>1343</v>
      </c>
      <c r="G478" s="2" t="n">
        <v>76.52</v>
      </c>
      <c r="H478" s="2" t="n">
        <v>18</v>
      </c>
      <c r="I478" s="2" t="n">
        <v>20</v>
      </c>
      <c r="J478" s="2" t="inlineStr">
        <is>
          <t>GPA</t>
        </is>
      </c>
      <c r="K478" s="2">
        <f>IF(I478&lt;&gt;"",I478,IFERROR(INDEX(Base!$I:$I,MATCH(1,(Base!$C:$C=C478)*(Base!$I:$I&lt;&gt;""),0)),0))</f>
        <v/>
      </c>
      <c r="L478" s="2">
        <f>IF(AND(I478="",K478&gt;0),"SIM","NÃO")</f>
        <v/>
      </c>
      <c r="M478" s="2">
        <f>IF(ISNUMBER(SEARCH("SEPARA",UPPER(C478))),"NÃO","SIM")</f>
        <v/>
      </c>
      <c r="N478" s="2">
        <f>IFERROR(H478/K478,0)</f>
        <v/>
      </c>
      <c r="O478" s="2">
        <f>IF(M478="NÃO","EXCLUÍDO",IF(N478&lt;Premissas!$B$8,"&lt; 1,00",IF(N478&lt;Premissas!$B$9,"1,00 – 1,19",IF(N478&lt;Premissas!$B$10,"1,20 – 1,39",IF(N478&lt;Premissas!$B$11,"1,40 – 1,59",IF(N478&lt;Premissas!$B$12,"1,60 – 1,99","≥ 2,00"))))))</f>
        <v/>
      </c>
      <c r="P478" s="5">
        <f>IF(OR(M478="NÃO",N478&lt;Premissas!$B$8),Premissas!$B$13,IF(N478&lt;Premissas!$B$9,Premissas!$B$14,IF(N478&lt;Premissas!$B$10,Premissas!$B$15,IF(N478&lt;Premissas!$B$11,Premissas!$B$16,IF(N478&lt;Premissas!$B$12,Premissas!$B$17,Premissas!$B$18)))))</f>
        <v/>
      </c>
      <c r="Q478" s="5">
        <f>IFERROR(P478/Premissas!$B$4,0)</f>
        <v/>
      </c>
    </row>
    <row r="479">
      <c r="A479" s="2" t="n">
        <v>7</v>
      </c>
      <c r="B479" s="2" t="n">
        <v>1942</v>
      </c>
      <c r="C479" s="2" t="inlineStr">
        <is>
          <t>SEPARACAO</t>
        </is>
      </c>
      <c r="D479" s="2" t="n">
        <v>564288</v>
      </c>
      <c r="E479" s="2" t="inlineStr">
        <is>
          <t>REGINALDO URIAS PEDROSO</t>
        </is>
      </c>
      <c r="F479" s="2" t="n">
        <v>716</v>
      </c>
      <c r="G479" s="2" t="n">
        <v>5.68</v>
      </c>
      <c r="H479" s="2" t="n">
        <v>126</v>
      </c>
      <c r="I479" s="2" t="n">
        <v>80</v>
      </c>
      <c r="J479" s="2" t="inlineStr">
        <is>
          <t>GPA</t>
        </is>
      </c>
      <c r="K479" s="2">
        <f>IF(I479&lt;&gt;"",I479,IFERROR(INDEX(Base!$I:$I,MATCH(1,(Base!$C:$C=C479)*(Base!$I:$I&lt;&gt;""),0)),0))</f>
        <v/>
      </c>
      <c r="L479" s="2">
        <f>IF(AND(I479="",K479&gt;0),"SIM","NÃO")</f>
        <v/>
      </c>
      <c r="M479" s="2">
        <f>IF(ISNUMBER(SEARCH("SEPARA",UPPER(C479))),"NÃO","SIM")</f>
        <v/>
      </c>
      <c r="N479" s="2">
        <f>IFERROR(H479/K479,0)</f>
        <v/>
      </c>
      <c r="O479" s="2">
        <f>IF(M479="NÃO","EXCLUÍDO",IF(N479&lt;Premissas!$B$8,"&lt; 1,00",IF(N479&lt;Premissas!$B$9,"1,00 – 1,19",IF(N479&lt;Premissas!$B$10,"1,20 – 1,39",IF(N479&lt;Premissas!$B$11,"1,40 – 1,59",IF(N479&lt;Premissas!$B$12,"1,60 – 1,99","≥ 2,00"))))))</f>
        <v/>
      </c>
      <c r="P479" s="5">
        <f>IF(OR(M479="NÃO",N479&lt;Premissas!$B$8),Premissas!$B$13,IF(N479&lt;Premissas!$B$9,Premissas!$B$14,IF(N479&lt;Premissas!$B$10,Premissas!$B$15,IF(N479&lt;Premissas!$B$11,Premissas!$B$16,IF(N479&lt;Premissas!$B$12,Premissas!$B$17,Premissas!$B$18)))))</f>
        <v/>
      </c>
      <c r="Q479" s="5">
        <f>IFERROR(P479/Premissas!$B$4,0)</f>
        <v/>
      </c>
    </row>
    <row r="480">
      <c r="A480" s="2" t="n">
        <v>7</v>
      </c>
      <c r="B480" s="2" t="n">
        <v>1942</v>
      </c>
      <c r="C480" s="2" t="inlineStr">
        <is>
          <t>CARREGAMENTO</t>
        </is>
      </c>
      <c r="D480" s="2" t="n">
        <v>5454298</v>
      </c>
      <c r="E480" s="2" t="inlineStr">
        <is>
          <t>Gabriel Silva Carvalho</t>
        </is>
      </c>
      <c r="F480" s="2" t="n">
        <v>560</v>
      </c>
      <c r="G480" s="2" t="n">
        <v>7.12</v>
      </c>
      <c r="H480" s="2" t="n">
        <v>79</v>
      </c>
      <c r="I480" s="2" t="n">
        <v>22</v>
      </c>
      <c r="J480" s="2" t="inlineStr">
        <is>
          <t>GPA</t>
        </is>
      </c>
      <c r="K480" s="2">
        <f>IF(I480&lt;&gt;"",I480,IFERROR(INDEX(Base!$I:$I,MATCH(1,(Base!$C:$C=C480)*(Base!$I:$I&lt;&gt;""),0)),0))</f>
        <v/>
      </c>
      <c r="L480" s="2">
        <f>IF(AND(I480="",K480&gt;0),"SIM","NÃO")</f>
        <v/>
      </c>
      <c r="M480" s="2">
        <f>IF(ISNUMBER(SEARCH("SEPARA",UPPER(C480))),"NÃO","SIM")</f>
        <v/>
      </c>
      <c r="N480" s="2">
        <f>IFERROR(H480/K480,0)</f>
        <v/>
      </c>
      <c r="O480" s="2">
        <f>IF(M480="NÃO","EXCLUÍDO",IF(N480&lt;Premissas!$B$8,"&lt; 1,00",IF(N480&lt;Premissas!$B$9,"1,00 – 1,19",IF(N480&lt;Premissas!$B$10,"1,20 – 1,39",IF(N480&lt;Premissas!$B$11,"1,40 – 1,59",IF(N480&lt;Premissas!$B$12,"1,60 – 1,99","≥ 2,00"))))))</f>
        <v/>
      </c>
      <c r="P480" s="5">
        <f>IF(OR(M480="NÃO",N480&lt;Premissas!$B$8),Premissas!$B$13,IF(N480&lt;Premissas!$B$9,Premissas!$B$14,IF(N480&lt;Premissas!$B$10,Premissas!$B$15,IF(N480&lt;Premissas!$B$11,Premissas!$B$16,IF(N480&lt;Premissas!$B$12,Premissas!$B$17,Premissas!$B$18)))))</f>
        <v/>
      </c>
      <c r="Q480" s="5">
        <f>IFERROR(P480/Premissas!$B$4,0)</f>
        <v/>
      </c>
    </row>
    <row r="481">
      <c r="A481" s="2" t="n">
        <v>7</v>
      </c>
      <c r="B481" s="2" t="n">
        <v>1942</v>
      </c>
      <c r="C481" s="2" t="inlineStr">
        <is>
          <t>SEPARACAO</t>
        </is>
      </c>
      <c r="D481" s="2" t="n">
        <v>5653851</v>
      </c>
      <c r="E481" s="2" t="inlineStr">
        <is>
          <t>Joao Henrique Alkmin Das Neves</t>
        </is>
      </c>
      <c r="F481" s="2" t="n">
        <v>1703</v>
      </c>
      <c r="G481" s="2" t="n">
        <v>15.82</v>
      </c>
      <c r="H481" s="2" t="n">
        <v>108</v>
      </c>
      <c r="I481" s="2" t="n">
        <v>80</v>
      </c>
      <c r="J481" s="2" t="inlineStr">
        <is>
          <t>GPA</t>
        </is>
      </c>
      <c r="K481" s="2">
        <f>IF(I481&lt;&gt;"",I481,IFERROR(INDEX(Base!$I:$I,MATCH(1,(Base!$C:$C=C481)*(Base!$I:$I&lt;&gt;""),0)),0))</f>
        <v/>
      </c>
      <c r="L481" s="2">
        <f>IF(AND(I481="",K481&gt;0),"SIM","NÃO")</f>
        <v/>
      </c>
      <c r="M481" s="2">
        <f>IF(ISNUMBER(SEARCH("SEPARA",UPPER(C481))),"NÃO","SIM")</f>
        <v/>
      </c>
      <c r="N481" s="2">
        <f>IFERROR(H481/K481,0)</f>
        <v/>
      </c>
      <c r="O481" s="2">
        <f>IF(M481="NÃO","EXCLUÍDO",IF(N481&lt;Premissas!$B$8,"&lt; 1,00",IF(N481&lt;Premissas!$B$9,"1,00 – 1,19",IF(N481&lt;Premissas!$B$10,"1,20 – 1,39",IF(N481&lt;Premissas!$B$11,"1,40 – 1,59",IF(N481&lt;Premissas!$B$12,"1,60 – 1,99","≥ 2,00"))))))</f>
        <v/>
      </c>
      <c r="P481" s="5">
        <f>IF(OR(M481="NÃO",N481&lt;Premissas!$B$8),Premissas!$B$13,IF(N481&lt;Premissas!$B$9,Premissas!$B$14,IF(N481&lt;Premissas!$B$10,Premissas!$B$15,IF(N481&lt;Premissas!$B$11,Premissas!$B$16,IF(N481&lt;Premissas!$B$12,Premissas!$B$17,Premissas!$B$18)))))</f>
        <v/>
      </c>
      <c r="Q481" s="5">
        <f>IFERROR(P481/Premissas!$B$4,0)</f>
        <v/>
      </c>
    </row>
    <row r="482">
      <c r="A482" s="2" t="n">
        <v>7</v>
      </c>
      <c r="B482" s="2" t="n">
        <v>1942</v>
      </c>
      <c r="C482" s="2" t="inlineStr">
        <is>
          <t>CARREGAMENTO</t>
        </is>
      </c>
      <c r="D482" s="2" t="n">
        <v>5653851</v>
      </c>
      <c r="E482" s="2" t="inlineStr">
        <is>
          <t>Joao Henrique Alkmin Das Neves</t>
        </is>
      </c>
      <c r="F482" s="2" t="n">
        <v>215</v>
      </c>
      <c r="G482" s="2" t="n">
        <v>5.16</v>
      </c>
      <c r="H482" s="2" t="n">
        <v>42</v>
      </c>
      <c r="I482" s="2" t="n">
        <v>22</v>
      </c>
      <c r="J482" s="2" t="inlineStr">
        <is>
          <t>GPA</t>
        </is>
      </c>
      <c r="K482" s="2">
        <f>IF(I482&lt;&gt;"",I482,IFERROR(INDEX(Base!$I:$I,MATCH(1,(Base!$C:$C=C482)*(Base!$I:$I&lt;&gt;""),0)),0))</f>
        <v/>
      </c>
      <c r="L482" s="2">
        <f>IF(AND(I482="",K482&gt;0),"SIM","NÃO")</f>
        <v/>
      </c>
      <c r="M482" s="2">
        <f>IF(ISNUMBER(SEARCH("SEPARA",UPPER(C482))),"NÃO","SIM")</f>
        <v/>
      </c>
      <c r="N482" s="2">
        <f>IFERROR(H482/K482,0)</f>
        <v/>
      </c>
      <c r="O482" s="2">
        <f>IF(M482="NÃO","EXCLUÍDO",IF(N482&lt;Premissas!$B$8,"&lt; 1,00",IF(N482&lt;Premissas!$B$9,"1,00 – 1,19",IF(N482&lt;Premissas!$B$10,"1,20 – 1,39",IF(N482&lt;Premissas!$B$11,"1,40 – 1,59",IF(N482&lt;Premissas!$B$12,"1,60 – 1,99","≥ 2,00"))))))</f>
        <v/>
      </c>
      <c r="P482" s="5">
        <f>IF(OR(M482="NÃO",N482&lt;Premissas!$B$8),Premissas!$B$13,IF(N482&lt;Premissas!$B$9,Premissas!$B$14,IF(N482&lt;Premissas!$B$10,Premissas!$B$15,IF(N482&lt;Premissas!$B$11,Premissas!$B$16,IF(N482&lt;Premissas!$B$12,Premissas!$B$17,Premissas!$B$18)))))</f>
        <v/>
      </c>
      <c r="Q482" s="5">
        <f>IFERROR(P482/Premissas!$B$4,0)</f>
        <v/>
      </c>
    </row>
    <row r="483">
      <c r="A483" s="2" t="n">
        <v>7</v>
      </c>
      <c r="B483" s="2" t="n">
        <v>1942</v>
      </c>
      <c r="C483" s="2" t="inlineStr">
        <is>
          <t>SEPARACAO</t>
        </is>
      </c>
      <c r="D483" s="2" t="n">
        <v>5662176</v>
      </c>
      <c r="E483" s="2" t="inlineStr">
        <is>
          <t>Uildson Reis Santana Silva</t>
        </is>
      </c>
      <c r="F483" s="2" t="n">
        <v>388</v>
      </c>
      <c r="G483" s="2" t="n">
        <v>6.4</v>
      </c>
      <c r="H483" s="2" t="n">
        <v>61</v>
      </c>
      <c r="I483" s="2" t="n">
        <v>80</v>
      </c>
      <c r="J483" s="2" t="inlineStr">
        <is>
          <t>GPA</t>
        </is>
      </c>
      <c r="K483" s="2">
        <f>IF(I483&lt;&gt;"",I483,IFERROR(INDEX(Base!$I:$I,MATCH(1,(Base!$C:$C=C483)*(Base!$I:$I&lt;&gt;""),0)),0))</f>
        <v/>
      </c>
      <c r="L483" s="2">
        <f>IF(AND(I483="",K483&gt;0),"SIM","NÃO")</f>
        <v/>
      </c>
      <c r="M483" s="2">
        <f>IF(ISNUMBER(SEARCH("SEPARA",UPPER(C483))),"NÃO","SIM")</f>
        <v/>
      </c>
      <c r="N483" s="2">
        <f>IFERROR(H483/K483,0)</f>
        <v/>
      </c>
      <c r="O483" s="2">
        <f>IF(M483="NÃO","EXCLUÍDO",IF(N483&lt;Premissas!$B$8,"&lt; 1,00",IF(N483&lt;Premissas!$B$9,"1,00 – 1,19",IF(N483&lt;Premissas!$B$10,"1,20 – 1,39",IF(N483&lt;Premissas!$B$11,"1,40 – 1,59",IF(N483&lt;Premissas!$B$12,"1,60 – 1,99","≥ 2,00"))))))</f>
        <v/>
      </c>
      <c r="P483" s="5">
        <f>IF(OR(M483="NÃO",N483&lt;Premissas!$B$8),Premissas!$B$13,IF(N483&lt;Premissas!$B$9,Premissas!$B$14,IF(N483&lt;Premissas!$B$10,Premissas!$B$15,IF(N483&lt;Premissas!$B$11,Premissas!$B$16,IF(N483&lt;Premissas!$B$12,Premissas!$B$17,Premissas!$B$18)))))</f>
        <v/>
      </c>
      <c r="Q483" s="5">
        <f>IFERROR(P483/Premissas!$B$4,0)</f>
        <v/>
      </c>
    </row>
    <row r="484">
      <c r="A484" s="2" t="n">
        <v>7</v>
      </c>
      <c r="B484" s="2" t="n">
        <v>1942</v>
      </c>
      <c r="C484" s="2" t="inlineStr">
        <is>
          <t>SEPARACAO</t>
        </is>
      </c>
      <c r="D484" s="2" t="n">
        <v>5662427</v>
      </c>
      <c r="E484" s="2" t="inlineStr">
        <is>
          <t>Joao Vitor Do Nascimento Martins</t>
        </is>
      </c>
      <c r="F484" s="2" t="n">
        <v>5665</v>
      </c>
      <c r="G484" s="2" t="n">
        <v>85.06999999999999</v>
      </c>
      <c r="H484" s="2" t="n">
        <v>67</v>
      </c>
      <c r="I484" s="2" t="n">
        <v>80</v>
      </c>
      <c r="J484" s="2" t="inlineStr">
        <is>
          <t>GPA</t>
        </is>
      </c>
      <c r="K484" s="2">
        <f>IF(I484&lt;&gt;"",I484,IFERROR(INDEX(Base!$I:$I,MATCH(1,(Base!$C:$C=C484)*(Base!$I:$I&lt;&gt;""),0)),0))</f>
        <v/>
      </c>
      <c r="L484" s="2">
        <f>IF(AND(I484="",K484&gt;0),"SIM","NÃO")</f>
        <v/>
      </c>
      <c r="M484" s="2">
        <f>IF(ISNUMBER(SEARCH("SEPARA",UPPER(C484))),"NÃO","SIM")</f>
        <v/>
      </c>
      <c r="N484" s="2">
        <f>IFERROR(H484/K484,0)</f>
        <v/>
      </c>
      <c r="O484" s="2">
        <f>IF(M484="NÃO","EXCLUÍDO",IF(N484&lt;Premissas!$B$8,"&lt; 1,00",IF(N484&lt;Premissas!$B$9,"1,00 – 1,19",IF(N484&lt;Premissas!$B$10,"1,20 – 1,39",IF(N484&lt;Premissas!$B$11,"1,40 – 1,59",IF(N484&lt;Premissas!$B$12,"1,60 – 1,99","≥ 2,00"))))))</f>
        <v/>
      </c>
      <c r="P484" s="5">
        <f>IF(OR(M484="NÃO",N484&lt;Premissas!$B$8),Premissas!$B$13,IF(N484&lt;Premissas!$B$9,Premissas!$B$14,IF(N484&lt;Premissas!$B$10,Premissas!$B$15,IF(N484&lt;Premissas!$B$11,Premissas!$B$16,IF(N484&lt;Premissas!$B$12,Premissas!$B$17,Premissas!$B$18)))))</f>
        <v/>
      </c>
      <c r="Q484" s="5">
        <f>IFERROR(P484/Premissas!$B$4,0)</f>
        <v/>
      </c>
    </row>
    <row r="485">
      <c r="A485" s="2" t="n">
        <v>7</v>
      </c>
      <c r="B485" s="2" t="n">
        <v>1942</v>
      </c>
      <c r="C485" s="2" t="inlineStr">
        <is>
          <t>SEPARACAO</t>
        </is>
      </c>
      <c r="D485" s="2" t="n">
        <v>5665884</v>
      </c>
      <c r="E485" s="2" t="inlineStr">
        <is>
          <t>Leandro De Oliveira Rocha</t>
        </is>
      </c>
      <c r="F485" s="2" t="n">
        <v>14284</v>
      </c>
      <c r="G485" s="2" t="n">
        <v>129.84</v>
      </c>
      <c r="H485" s="2" t="n">
        <v>110</v>
      </c>
      <c r="I485" s="2" t="n">
        <v>80</v>
      </c>
      <c r="J485" s="2" t="inlineStr">
        <is>
          <t>GPA</t>
        </is>
      </c>
      <c r="K485" s="2">
        <f>IF(I485&lt;&gt;"",I485,IFERROR(INDEX(Base!$I:$I,MATCH(1,(Base!$C:$C=C485)*(Base!$I:$I&lt;&gt;""),0)),0))</f>
        <v/>
      </c>
      <c r="L485" s="2">
        <f>IF(AND(I485="",K485&gt;0),"SIM","NÃO")</f>
        <v/>
      </c>
      <c r="M485" s="2">
        <f>IF(ISNUMBER(SEARCH("SEPARA",UPPER(C485))),"NÃO","SIM")</f>
        <v/>
      </c>
      <c r="N485" s="2">
        <f>IFERROR(H485/K485,0)</f>
        <v/>
      </c>
      <c r="O485" s="2">
        <f>IF(M485="NÃO","EXCLUÍDO",IF(N485&lt;Premissas!$B$8,"&lt; 1,00",IF(N485&lt;Premissas!$B$9,"1,00 – 1,19",IF(N485&lt;Premissas!$B$10,"1,20 – 1,39",IF(N485&lt;Premissas!$B$11,"1,40 – 1,59",IF(N485&lt;Premissas!$B$12,"1,60 – 1,99","≥ 2,00"))))))</f>
        <v/>
      </c>
      <c r="P485" s="5">
        <f>IF(OR(M485="NÃO",N485&lt;Premissas!$B$8),Premissas!$B$13,IF(N485&lt;Premissas!$B$9,Premissas!$B$14,IF(N485&lt;Premissas!$B$10,Premissas!$B$15,IF(N485&lt;Premissas!$B$11,Premissas!$B$16,IF(N485&lt;Premissas!$B$12,Premissas!$B$17,Premissas!$B$18)))))</f>
        <v/>
      </c>
      <c r="Q485" s="5">
        <f>IFERROR(P485/Premissas!$B$4,0)</f>
        <v/>
      </c>
    </row>
    <row r="486">
      <c r="A486" s="2" t="n">
        <v>7</v>
      </c>
      <c r="B486" s="2" t="n">
        <v>1942</v>
      </c>
      <c r="C486" s="2" t="inlineStr">
        <is>
          <t>SEPARACAO</t>
        </is>
      </c>
      <c r="D486" s="2" t="n">
        <v>5670098</v>
      </c>
      <c r="E486" s="2" t="inlineStr">
        <is>
          <t>Gustavo Borges Silva</t>
        </is>
      </c>
      <c r="F486" s="2" t="n">
        <v>6784</v>
      </c>
      <c r="G486" s="2" t="n">
        <v>98.44</v>
      </c>
      <c r="H486" s="2" t="n">
        <v>69</v>
      </c>
      <c r="I486" s="2" t="n">
        <v>80</v>
      </c>
      <c r="J486" s="2" t="inlineStr">
        <is>
          <t>GPA</t>
        </is>
      </c>
      <c r="K486" s="2">
        <f>IF(I486&lt;&gt;"",I486,IFERROR(INDEX(Base!$I:$I,MATCH(1,(Base!$C:$C=C486)*(Base!$I:$I&lt;&gt;""),0)),0))</f>
        <v/>
      </c>
      <c r="L486" s="2">
        <f>IF(AND(I486="",K486&gt;0),"SIM","NÃO")</f>
        <v/>
      </c>
      <c r="M486" s="2">
        <f>IF(ISNUMBER(SEARCH("SEPARA",UPPER(C486))),"NÃO","SIM")</f>
        <v/>
      </c>
      <c r="N486" s="2">
        <f>IFERROR(H486/K486,0)</f>
        <v/>
      </c>
      <c r="O486" s="2">
        <f>IF(M486="NÃO","EXCLUÍDO",IF(N486&lt;Premissas!$B$8,"&lt; 1,00",IF(N486&lt;Premissas!$B$9,"1,00 – 1,19",IF(N486&lt;Premissas!$B$10,"1,20 – 1,39",IF(N486&lt;Premissas!$B$11,"1,40 – 1,59",IF(N486&lt;Premissas!$B$12,"1,60 – 1,99","≥ 2,00"))))))</f>
        <v/>
      </c>
      <c r="P486" s="5">
        <f>IF(OR(M486="NÃO",N486&lt;Premissas!$B$8),Premissas!$B$13,IF(N486&lt;Premissas!$B$9,Premissas!$B$14,IF(N486&lt;Premissas!$B$10,Premissas!$B$15,IF(N486&lt;Premissas!$B$11,Premissas!$B$16,IF(N486&lt;Premissas!$B$12,Premissas!$B$17,Premissas!$B$18)))))</f>
        <v/>
      </c>
      <c r="Q486" s="5">
        <f>IFERROR(P486/Premissas!$B$4,0)</f>
        <v/>
      </c>
    </row>
    <row r="487">
      <c r="A487" s="2" t="n">
        <v>7</v>
      </c>
      <c r="B487" s="2" t="n">
        <v>1942</v>
      </c>
      <c r="C487" s="2" t="inlineStr">
        <is>
          <t>SEPARACAO</t>
        </is>
      </c>
      <c r="D487" s="2" t="n">
        <v>5675979</v>
      </c>
      <c r="E487" s="2" t="inlineStr">
        <is>
          <t>Kelvin Almeida Da Costa</t>
        </is>
      </c>
      <c r="F487" s="2" t="n">
        <v>4778</v>
      </c>
      <c r="G487" s="2" t="n">
        <v>75.91</v>
      </c>
      <c r="H487" s="2" t="n">
        <v>63</v>
      </c>
      <c r="I487" s="2" t="n">
        <v>80</v>
      </c>
      <c r="J487" s="2" t="inlineStr">
        <is>
          <t>GPA</t>
        </is>
      </c>
      <c r="K487" s="2">
        <f>IF(I487&lt;&gt;"",I487,IFERROR(INDEX(Base!$I:$I,MATCH(1,(Base!$C:$C=C487)*(Base!$I:$I&lt;&gt;""),0)),0))</f>
        <v/>
      </c>
      <c r="L487" s="2">
        <f>IF(AND(I487="",K487&gt;0),"SIM","NÃO")</f>
        <v/>
      </c>
      <c r="M487" s="2">
        <f>IF(ISNUMBER(SEARCH("SEPARA",UPPER(C487))),"NÃO","SIM")</f>
        <v/>
      </c>
      <c r="N487" s="2">
        <f>IFERROR(H487/K487,0)</f>
        <v/>
      </c>
      <c r="O487" s="2">
        <f>IF(M487="NÃO","EXCLUÍDO",IF(N487&lt;Premissas!$B$8,"&lt; 1,00",IF(N487&lt;Premissas!$B$9,"1,00 – 1,19",IF(N487&lt;Premissas!$B$10,"1,20 – 1,39",IF(N487&lt;Premissas!$B$11,"1,40 – 1,59",IF(N487&lt;Premissas!$B$12,"1,60 – 1,99","≥ 2,00"))))))</f>
        <v/>
      </c>
      <c r="P487" s="5">
        <f>IF(OR(M487="NÃO",N487&lt;Premissas!$B$8),Premissas!$B$13,IF(N487&lt;Premissas!$B$9,Premissas!$B$14,IF(N487&lt;Premissas!$B$10,Premissas!$B$15,IF(N487&lt;Premissas!$B$11,Premissas!$B$16,IF(N487&lt;Premissas!$B$12,Premissas!$B$17,Premissas!$B$18)))))</f>
        <v/>
      </c>
      <c r="Q487" s="5">
        <f>IFERROR(P487/Premissas!$B$4,0)</f>
        <v/>
      </c>
    </row>
    <row r="488">
      <c r="A488" s="2" t="n">
        <v>7</v>
      </c>
      <c r="B488" s="2" t="n">
        <v>1942</v>
      </c>
      <c r="C488" s="2" t="inlineStr">
        <is>
          <t>SEPARACAO</t>
        </is>
      </c>
      <c r="D488" s="2" t="n">
        <v>5682886</v>
      </c>
      <c r="E488" s="2" t="inlineStr">
        <is>
          <t>Said Marreiros</t>
        </is>
      </c>
      <c r="F488" s="2" t="n">
        <v>7880</v>
      </c>
      <c r="G488" s="2" t="n">
        <v>138.2</v>
      </c>
      <c r="H488" s="2" t="n">
        <v>57</v>
      </c>
      <c r="I488" s="2" t="n">
        <v>80</v>
      </c>
      <c r="J488" s="2" t="inlineStr">
        <is>
          <t>GPA</t>
        </is>
      </c>
      <c r="K488" s="2">
        <f>IF(I488&lt;&gt;"",I488,IFERROR(INDEX(Base!$I:$I,MATCH(1,(Base!$C:$C=C488)*(Base!$I:$I&lt;&gt;""),0)),0))</f>
        <v/>
      </c>
      <c r="L488" s="2">
        <f>IF(AND(I488="",K488&gt;0),"SIM","NÃO")</f>
        <v/>
      </c>
      <c r="M488" s="2">
        <f>IF(ISNUMBER(SEARCH("SEPARA",UPPER(C488))),"NÃO","SIM")</f>
        <v/>
      </c>
      <c r="N488" s="2">
        <f>IFERROR(H488/K488,0)</f>
        <v/>
      </c>
      <c r="O488" s="2">
        <f>IF(M488="NÃO","EXCLUÍDO",IF(N488&lt;Premissas!$B$8,"&lt; 1,00",IF(N488&lt;Premissas!$B$9,"1,00 – 1,19",IF(N488&lt;Premissas!$B$10,"1,20 – 1,39",IF(N488&lt;Premissas!$B$11,"1,40 – 1,59",IF(N488&lt;Premissas!$B$12,"1,60 – 1,99","≥ 2,00"))))))</f>
        <v/>
      </c>
      <c r="P488" s="5">
        <f>IF(OR(M488="NÃO",N488&lt;Premissas!$B$8),Premissas!$B$13,IF(N488&lt;Premissas!$B$9,Premissas!$B$14,IF(N488&lt;Premissas!$B$10,Premissas!$B$15,IF(N488&lt;Premissas!$B$11,Premissas!$B$16,IF(N488&lt;Premissas!$B$12,Premissas!$B$17,Premissas!$B$18)))))</f>
        <v/>
      </c>
      <c r="Q488" s="5">
        <f>IFERROR(P488/Premissas!$B$4,0)</f>
        <v/>
      </c>
    </row>
    <row r="489">
      <c r="A489" s="2" t="n">
        <v>7</v>
      </c>
      <c r="B489" s="2" t="n">
        <v>1942</v>
      </c>
      <c r="C489" s="2" t="inlineStr">
        <is>
          <t>SEPARACAO</t>
        </is>
      </c>
      <c r="D489" s="2" t="n">
        <v>5685230</v>
      </c>
      <c r="E489" s="2" t="inlineStr">
        <is>
          <t>Murilo Henrique Dos Santos Lopes</t>
        </is>
      </c>
      <c r="F489" s="2" t="n">
        <v>10701</v>
      </c>
      <c r="G489" s="2" t="n">
        <v>141.29</v>
      </c>
      <c r="H489" s="2" t="n">
        <v>76</v>
      </c>
      <c r="I489" s="2" t="n">
        <v>80</v>
      </c>
      <c r="J489" s="2" t="inlineStr">
        <is>
          <t>GPA</t>
        </is>
      </c>
      <c r="K489" s="2">
        <f>IF(I489&lt;&gt;"",I489,IFERROR(INDEX(Base!$I:$I,MATCH(1,(Base!$C:$C=C489)*(Base!$I:$I&lt;&gt;""),0)),0))</f>
        <v/>
      </c>
      <c r="L489" s="2">
        <f>IF(AND(I489="",K489&gt;0),"SIM","NÃO")</f>
        <v/>
      </c>
      <c r="M489" s="2">
        <f>IF(ISNUMBER(SEARCH("SEPARA",UPPER(C489))),"NÃO","SIM")</f>
        <v/>
      </c>
      <c r="N489" s="2">
        <f>IFERROR(H489/K489,0)</f>
        <v/>
      </c>
      <c r="O489" s="2">
        <f>IF(M489="NÃO","EXCLUÍDO",IF(N489&lt;Premissas!$B$8,"&lt; 1,00",IF(N489&lt;Premissas!$B$9,"1,00 – 1,19",IF(N489&lt;Premissas!$B$10,"1,20 – 1,39",IF(N489&lt;Premissas!$B$11,"1,40 – 1,59",IF(N489&lt;Premissas!$B$12,"1,60 – 1,99","≥ 2,00"))))))</f>
        <v/>
      </c>
      <c r="P489" s="5">
        <f>IF(OR(M489="NÃO",N489&lt;Premissas!$B$8),Premissas!$B$13,IF(N489&lt;Premissas!$B$9,Premissas!$B$14,IF(N489&lt;Premissas!$B$10,Premissas!$B$15,IF(N489&lt;Premissas!$B$11,Premissas!$B$16,IF(N489&lt;Premissas!$B$12,Premissas!$B$17,Premissas!$B$18)))))</f>
        <v/>
      </c>
      <c r="Q489" s="5">
        <f>IFERROR(P489/Premissas!$B$4,0)</f>
        <v/>
      </c>
    </row>
    <row r="490">
      <c r="A490" s="2" t="n">
        <v>7</v>
      </c>
      <c r="B490" s="2" t="n">
        <v>1942</v>
      </c>
      <c r="C490" s="2" t="inlineStr">
        <is>
          <t>SEPARACAO</t>
        </is>
      </c>
      <c r="D490" s="2" t="n">
        <v>5690005</v>
      </c>
      <c r="E490" s="2" t="inlineStr">
        <is>
          <t>Nelson Henrique Gomes Alves</t>
        </is>
      </c>
      <c r="F490" s="2" t="n">
        <v>17123</v>
      </c>
      <c r="G490" s="2" t="n">
        <v>131.01</v>
      </c>
      <c r="H490" s="2" t="n">
        <v>131</v>
      </c>
      <c r="I490" s="2" t="n">
        <v>80</v>
      </c>
      <c r="J490" s="2" t="inlineStr">
        <is>
          <t>GPA</t>
        </is>
      </c>
      <c r="K490" s="2">
        <f>IF(I490&lt;&gt;"",I490,IFERROR(INDEX(Base!$I:$I,MATCH(1,(Base!$C:$C=C490)*(Base!$I:$I&lt;&gt;""),0)),0))</f>
        <v/>
      </c>
      <c r="L490" s="2">
        <f>IF(AND(I490="",K490&gt;0),"SIM","NÃO")</f>
        <v/>
      </c>
      <c r="M490" s="2">
        <f>IF(ISNUMBER(SEARCH("SEPARA",UPPER(C490))),"NÃO","SIM")</f>
        <v/>
      </c>
      <c r="N490" s="2">
        <f>IFERROR(H490/K490,0)</f>
        <v/>
      </c>
      <c r="O490" s="2">
        <f>IF(M490="NÃO","EXCLUÍDO",IF(N490&lt;Premissas!$B$8,"&lt; 1,00",IF(N490&lt;Premissas!$B$9,"1,00 – 1,19",IF(N490&lt;Premissas!$B$10,"1,20 – 1,39",IF(N490&lt;Premissas!$B$11,"1,40 – 1,59",IF(N490&lt;Premissas!$B$12,"1,60 – 1,99","≥ 2,00"))))))</f>
        <v/>
      </c>
      <c r="P490" s="5">
        <f>IF(OR(M490="NÃO",N490&lt;Premissas!$B$8),Premissas!$B$13,IF(N490&lt;Premissas!$B$9,Premissas!$B$14,IF(N490&lt;Premissas!$B$10,Premissas!$B$15,IF(N490&lt;Premissas!$B$11,Premissas!$B$16,IF(N490&lt;Premissas!$B$12,Premissas!$B$17,Premissas!$B$18)))))</f>
        <v/>
      </c>
      <c r="Q490" s="5">
        <f>IFERROR(P490/Premissas!$B$4,0)</f>
        <v/>
      </c>
    </row>
    <row r="491">
      <c r="A491" s="2" t="n">
        <v>7</v>
      </c>
      <c r="B491" s="2" t="n">
        <v>1942</v>
      </c>
      <c r="C491" s="2" t="inlineStr">
        <is>
          <t>SEPARACAO</t>
        </is>
      </c>
      <c r="D491" s="2" t="n">
        <v>5692822</v>
      </c>
      <c r="E491" s="2" t="inlineStr">
        <is>
          <t>Rafael Carneiro</t>
        </is>
      </c>
      <c r="F491" s="2" t="n">
        <v>9312</v>
      </c>
      <c r="G491" s="2" t="n">
        <v>108.69</v>
      </c>
      <c r="H491" s="2" t="n">
        <v>86</v>
      </c>
      <c r="I491" s="2" t="n">
        <v>80</v>
      </c>
      <c r="J491" s="2" t="inlineStr">
        <is>
          <t>GPA</t>
        </is>
      </c>
      <c r="K491" s="2">
        <f>IF(I491&lt;&gt;"",I491,IFERROR(INDEX(Base!$I:$I,MATCH(1,(Base!$C:$C=C491)*(Base!$I:$I&lt;&gt;""),0)),0))</f>
        <v/>
      </c>
      <c r="L491" s="2">
        <f>IF(AND(I491="",K491&gt;0),"SIM","NÃO")</f>
        <v/>
      </c>
      <c r="M491" s="2">
        <f>IF(ISNUMBER(SEARCH("SEPARA",UPPER(C491))),"NÃO","SIM")</f>
        <v/>
      </c>
      <c r="N491" s="2">
        <f>IFERROR(H491/K491,0)</f>
        <v/>
      </c>
      <c r="O491" s="2">
        <f>IF(M491="NÃO","EXCLUÍDO",IF(N491&lt;Premissas!$B$8,"&lt; 1,00",IF(N491&lt;Premissas!$B$9,"1,00 – 1,19",IF(N491&lt;Premissas!$B$10,"1,20 – 1,39",IF(N491&lt;Premissas!$B$11,"1,40 – 1,59",IF(N491&lt;Premissas!$B$12,"1,60 – 1,99","≥ 2,00"))))))</f>
        <v/>
      </c>
      <c r="P491" s="5">
        <f>IF(OR(M491="NÃO",N491&lt;Premissas!$B$8),Premissas!$B$13,IF(N491&lt;Premissas!$B$9,Premissas!$B$14,IF(N491&lt;Premissas!$B$10,Premissas!$B$15,IF(N491&lt;Premissas!$B$11,Premissas!$B$16,IF(N491&lt;Premissas!$B$12,Premissas!$B$17,Premissas!$B$18)))))</f>
        <v/>
      </c>
      <c r="Q491" s="5">
        <f>IFERROR(P491/Premissas!$B$4,0)</f>
        <v/>
      </c>
    </row>
    <row r="492">
      <c r="A492" s="2" t="n">
        <v>7</v>
      </c>
      <c r="B492" s="2" t="n">
        <v>1942</v>
      </c>
      <c r="C492" s="2" t="inlineStr">
        <is>
          <t>RECEBIMENTO</t>
        </is>
      </c>
      <c r="D492" s="2" t="n">
        <v>570046</v>
      </c>
      <c r="E492" s="2" t="inlineStr">
        <is>
          <t>ADRIANO PEREIRA DE SOUSA</t>
        </is>
      </c>
      <c r="F492" s="2" t="n">
        <v>701</v>
      </c>
      <c r="G492" s="2" t="n">
        <v>25.59</v>
      </c>
      <c r="H492" s="2" t="n">
        <v>27</v>
      </c>
      <c r="I492" s="2" t="n">
        <v>17</v>
      </c>
      <c r="J492" s="2" t="inlineStr">
        <is>
          <t>GPA</t>
        </is>
      </c>
      <c r="K492" s="2">
        <f>IF(I492&lt;&gt;"",I492,IFERROR(INDEX(Base!$I:$I,MATCH(1,(Base!$C:$C=C492)*(Base!$I:$I&lt;&gt;""),0)),0))</f>
        <v/>
      </c>
      <c r="L492" s="2">
        <f>IF(AND(I492="",K492&gt;0),"SIM","NÃO")</f>
        <v/>
      </c>
      <c r="M492" s="2">
        <f>IF(ISNUMBER(SEARCH("SEPARA",UPPER(C492))),"NÃO","SIM")</f>
        <v/>
      </c>
      <c r="N492" s="2">
        <f>IFERROR(H492/K492,0)</f>
        <v/>
      </c>
      <c r="O492" s="2">
        <f>IF(M492="NÃO","EXCLUÍDO",IF(N492&lt;Premissas!$B$8,"&lt; 1,00",IF(N492&lt;Premissas!$B$9,"1,00 – 1,19",IF(N492&lt;Premissas!$B$10,"1,20 – 1,39",IF(N492&lt;Premissas!$B$11,"1,40 – 1,59",IF(N492&lt;Premissas!$B$12,"1,60 – 1,99","≥ 2,00"))))))</f>
        <v/>
      </c>
      <c r="P492" s="5">
        <f>IF(OR(M492="NÃO",N492&lt;Premissas!$B$8),Premissas!$B$13,IF(N492&lt;Premissas!$B$9,Premissas!$B$14,IF(N492&lt;Premissas!$B$10,Premissas!$B$15,IF(N492&lt;Premissas!$B$11,Premissas!$B$16,IF(N492&lt;Premissas!$B$12,Premissas!$B$17,Premissas!$B$18)))))</f>
        <v/>
      </c>
      <c r="Q492" s="5">
        <f>IFERROR(P492/Premissas!$B$4,0)</f>
        <v/>
      </c>
    </row>
    <row r="493">
      <c r="A493" s="2" t="n">
        <v>7</v>
      </c>
      <c r="B493" s="2" t="n">
        <v>1942</v>
      </c>
      <c r="C493" s="2" t="inlineStr">
        <is>
          <t>SEPARACAO</t>
        </is>
      </c>
      <c r="D493" s="2" t="n">
        <v>5704510</v>
      </c>
      <c r="E493" s="2" t="inlineStr">
        <is>
          <t>Matheus Pereira Souza</t>
        </is>
      </c>
      <c r="F493" s="2" t="n">
        <v>1318</v>
      </c>
      <c r="G493" s="2" t="n">
        <v>21.36</v>
      </c>
      <c r="H493" s="2" t="n">
        <v>62</v>
      </c>
      <c r="I493" s="2" t="n">
        <v>80</v>
      </c>
      <c r="J493" s="2" t="inlineStr">
        <is>
          <t>GPA</t>
        </is>
      </c>
      <c r="K493" s="2">
        <f>IF(I493&lt;&gt;"",I493,IFERROR(INDEX(Base!$I:$I,MATCH(1,(Base!$C:$C=C493)*(Base!$I:$I&lt;&gt;""),0)),0))</f>
        <v/>
      </c>
      <c r="L493" s="2">
        <f>IF(AND(I493="",K493&gt;0),"SIM","NÃO")</f>
        <v/>
      </c>
      <c r="M493" s="2">
        <f>IF(ISNUMBER(SEARCH("SEPARA",UPPER(C493))),"NÃO","SIM")</f>
        <v/>
      </c>
      <c r="N493" s="2">
        <f>IFERROR(H493/K493,0)</f>
        <v/>
      </c>
      <c r="O493" s="2">
        <f>IF(M493="NÃO","EXCLUÍDO",IF(N493&lt;Premissas!$B$8,"&lt; 1,00",IF(N493&lt;Premissas!$B$9,"1,00 – 1,19",IF(N493&lt;Premissas!$B$10,"1,20 – 1,39",IF(N493&lt;Premissas!$B$11,"1,40 – 1,59",IF(N493&lt;Premissas!$B$12,"1,60 – 1,99","≥ 2,00"))))))</f>
        <v/>
      </c>
      <c r="P493" s="5">
        <f>IF(OR(M493="NÃO",N493&lt;Premissas!$B$8),Premissas!$B$13,IF(N493&lt;Premissas!$B$9,Premissas!$B$14,IF(N493&lt;Premissas!$B$10,Premissas!$B$15,IF(N493&lt;Premissas!$B$11,Premissas!$B$16,IF(N493&lt;Premissas!$B$12,Premissas!$B$17,Premissas!$B$18)))))</f>
        <v/>
      </c>
      <c r="Q493" s="5">
        <f>IFERROR(P493/Premissas!$B$4,0)</f>
        <v/>
      </c>
    </row>
    <row r="494">
      <c r="A494" s="2" t="n">
        <v>7</v>
      </c>
      <c r="B494" s="2" t="n">
        <v>1942</v>
      </c>
      <c r="C494" s="2" t="inlineStr">
        <is>
          <t>SEPARACAO</t>
        </is>
      </c>
      <c r="D494" s="2" t="n">
        <v>5736668</v>
      </c>
      <c r="E494" s="2" t="inlineStr">
        <is>
          <t>Frede Henrique Farias Dos Santos</t>
        </is>
      </c>
      <c r="F494" s="2" t="n">
        <v>4887</v>
      </c>
      <c r="G494" s="2" t="n">
        <v>60.55</v>
      </c>
      <c r="H494" s="2" t="n">
        <v>81</v>
      </c>
      <c r="I494" s="2" t="n">
        <v>80</v>
      </c>
      <c r="J494" s="2" t="inlineStr">
        <is>
          <t>GPA</t>
        </is>
      </c>
      <c r="K494" s="2">
        <f>IF(I494&lt;&gt;"",I494,IFERROR(INDEX(Base!$I:$I,MATCH(1,(Base!$C:$C=C494)*(Base!$I:$I&lt;&gt;""),0)),0))</f>
        <v/>
      </c>
      <c r="L494" s="2">
        <f>IF(AND(I494="",K494&gt;0),"SIM","NÃO")</f>
        <v/>
      </c>
      <c r="M494" s="2">
        <f>IF(ISNUMBER(SEARCH("SEPARA",UPPER(C494))),"NÃO","SIM")</f>
        <v/>
      </c>
      <c r="N494" s="2">
        <f>IFERROR(H494/K494,0)</f>
        <v/>
      </c>
      <c r="O494" s="2">
        <f>IF(M494="NÃO","EXCLUÍDO",IF(N494&lt;Premissas!$B$8,"&lt; 1,00",IF(N494&lt;Premissas!$B$9,"1,00 – 1,19",IF(N494&lt;Premissas!$B$10,"1,20 – 1,39",IF(N494&lt;Premissas!$B$11,"1,40 – 1,59",IF(N494&lt;Premissas!$B$12,"1,60 – 1,99","≥ 2,00"))))))</f>
        <v/>
      </c>
      <c r="P494" s="5">
        <f>IF(OR(M494="NÃO",N494&lt;Premissas!$B$8),Premissas!$B$13,IF(N494&lt;Premissas!$B$9,Premissas!$B$14,IF(N494&lt;Premissas!$B$10,Premissas!$B$15,IF(N494&lt;Premissas!$B$11,Premissas!$B$16,IF(N494&lt;Premissas!$B$12,Premissas!$B$17,Premissas!$B$18)))))</f>
        <v/>
      </c>
      <c r="Q494" s="5">
        <f>IFERROR(P494/Premissas!$B$4,0)</f>
        <v/>
      </c>
    </row>
    <row r="495">
      <c r="A495" s="2" t="n">
        <v>7</v>
      </c>
      <c r="B495" s="2" t="n">
        <v>1942</v>
      </c>
      <c r="C495" s="2" t="inlineStr">
        <is>
          <t>CARREGAMENTO</t>
        </is>
      </c>
      <c r="D495" s="2" t="n">
        <v>5030994</v>
      </c>
      <c r="E495" s="2" t="inlineStr">
        <is>
          <t>Aron Ribeiro Pereira</t>
        </is>
      </c>
      <c r="F495" s="2" t="n">
        <v>180</v>
      </c>
      <c r="G495" s="2" t="n">
        <v>2.52</v>
      </c>
      <c r="H495" s="2" t="n">
        <v>71</v>
      </c>
      <c r="I495" s="2" t="n">
        <v>22</v>
      </c>
      <c r="J495" s="2" t="inlineStr">
        <is>
          <t>GPA</t>
        </is>
      </c>
      <c r="K495" s="2">
        <f>IF(I495&lt;&gt;"",I495,IFERROR(INDEX(Base!$I:$I,MATCH(1,(Base!$C:$C=C495)*(Base!$I:$I&lt;&gt;""),0)),0))</f>
        <v/>
      </c>
      <c r="L495" s="2">
        <f>IF(AND(I495="",K495&gt;0),"SIM","NÃO")</f>
        <v/>
      </c>
      <c r="M495" s="2">
        <f>IF(ISNUMBER(SEARCH("SEPARA",UPPER(C495))),"NÃO","SIM")</f>
        <v/>
      </c>
      <c r="N495" s="2">
        <f>IFERROR(H495/K495,0)</f>
        <v/>
      </c>
      <c r="O495" s="2">
        <f>IF(M495="NÃO","EXCLUÍDO",IF(N495&lt;Premissas!$B$8,"&lt; 1,00",IF(N495&lt;Premissas!$B$9,"1,00 – 1,19",IF(N495&lt;Premissas!$B$10,"1,20 – 1,39",IF(N495&lt;Premissas!$B$11,"1,40 – 1,59",IF(N495&lt;Premissas!$B$12,"1,60 – 1,99","≥ 2,00"))))))</f>
        <v/>
      </c>
      <c r="P495" s="5">
        <f>IF(OR(M495="NÃO",N495&lt;Premissas!$B$8),Premissas!$B$13,IF(N495&lt;Premissas!$B$9,Premissas!$B$14,IF(N495&lt;Premissas!$B$10,Premissas!$B$15,IF(N495&lt;Premissas!$B$11,Premissas!$B$16,IF(N495&lt;Premissas!$B$12,Premissas!$B$17,Premissas!$B$18)))))</f>
        <v/>
      </c>
      <c r="Q495" s="5">
        <f>IFERROR(P495/Premissas!$B$4,0)</f>
        <v/>
      </c>
    </row>
    <row r="496">
      <c r="A496" s="2" t="n">
        <v>7</v>
      </c>
      <c r="B496" s="2" t="n">
        <v>1942</v>
      </c>
      <c r="C496" s="2" t="inlineStr">
        <is>
          <t>SEPARACAO</t>
        </is>
      </c>
      <c r="D496" s="2" t="n">
        <v>5745578</v>
      </c>
      <c r="E496" s="2" t="inlineStr">
        <is>
          <t>David Da Silva Franco</t>
        </is>
      </c>
      <c r="F496" s="2" t="n">
        <v>866</v>
      </c>
      <c r="G496" s="2" t="n">
        <v>12.88</v>
      </c>
      <c r="H496" s="2" t="n">
        <v>67</v>
      </c>
      <c r="I496" s="2" t="n">
        <v>80</v>
      </c>
      <c r="J496" s="2" t="inlineStr">
        <is>
          <t>GPA</t>
        </is>
      </c>
      <c r="K496" s="2">
        <f>IF(I496&lt;&gt;"",I496,IFERROR(INDEX(Base!$I:$I,MATCH(1,(Base!$C:$C=C496)*(Base!$I:$I&lt;&gt;""),0)),0))</f>
        <v/>
      </c>
      <c r="L496" s="2">
        <f>IF(AND(I496="",K496&gt;0),"SIM","NÃO")</f>
        <v/>
      </c>
      <c r="M496" s="2">
        <f>IF(ISNUMBER(SEARCH("SEPARA",UPPER(C496))),"NÃO","SIM")</f>
        <v/>
      </c>
      <c r="N496" s="2">
        <f>IFERROR(H496/K496,0)</f>
        <v/>
      </c>
      <c r="O496" s="2">
        <f>IF(M496="NÃO","EXCLUÍDO",IF(N496&lt;Premissas!$B$8,"&lt; 1,00",IF(N496&lt;Premissas!$B$9,"1,00 – 1,19",IF(N496&lt;Premissas!$B$10,"1,20 – 1,39",IF(N496&lt;Premissas!$B$11,"1,40 – 1,59",IF(N496&lt;Premissas!$B$12,"1,60 – 1,99","≥ 2,00"))))))</f>
        <v/>
      </c>
      <c r="P496" s="5">
        <f>IF(OR(M496="NÃO",N496&lt;Premissas!$B$8),Premissas!$B$13,IF(N496&lt;Premissas!$B$9,Premissas!$B$14,IF(N496&lt;Premissas!$B$10,Premissas!$B$15,IF(N496&lt;Premissas!$B$11,Premissas!$B$16,IF(N496&lt;Premissas!$B$12,Premissas!$B$17,Premissas!$B$18)))))</f>
        <v/>
      </c>
      <c r="Q496" s="5">
        <f>IFERROR(P496/Premissas!$B$4,0)</f>
        <v/>
      </c>
    </row>
    <row r="497">
      <c r="A497" s="2" t="n">
        <v>7</v>
      </c>
      <c r="B497" s="2" t="n">
        <v>1942</v>
      </c>
      <c r="C497" s="2" t="inlineStr">
        <is>
          <t>SEPARACAO</t>
        </is>
      </c>
      <c r="D497" s="2" t="n">
        <v>5759161</v>
      </c>
      <c r="E497" s="2" t="inlineStr">
        <is>
          <t>Carlos Alberto De Novais</t>
        </is>
      </c>
      <c r="F497" s="2" t="n">
        <v>2200</v>
      </c>
      <c r="G497" s="2" t="n">
        <v>30.53</v>
      </c>
      <c r="H497" s="2" t="n">
        <v>72</v>
      </c>
      <c r="I497" s="2" t="n">
        <v>80</v>
      </c>
      <c r="J497" s="2" t="inlineStr">
        <is>
          <t>GPA</t>
        </is>
      </c>
      <c r="K497" s="2">
        <f>IF(I497&lt;&gt;"",I497,IFERROR(INDEX(Base!$I:$I,MATCH(1,(Base!$C:$C=C497)*(Base!$I:$I&lt;&gt;""),0)),0))</f>
        <v/>
      </c>
      <c r="L497" s="2">
        <f>IF(AND(I497="",K497&gt;0),"SIM","NÃO")</f>
        <v/>
      </c>
      <c r="M497" s="2">
        <f>IF(ISNUMBER(SEARCH("SEPARA",UPPER(C497))),"NÃO","SIM")</f>
        <v/>
      </c>
      <c r="N497" s="2">
        <f>IFERROR(H497/K497,0)</f>
        <v/>
      </c>
      <c r="O497" s="2">
        <f>IF(M497="NÃO","EXCLUÍDO",IF(N497&lt;Premissas!$B$8,"&lt; 1,00",IF(N497&lt;Premissas!$B$9,"1,00 – 1,19",IF(N497&lt;Premissas!$B$10,"1,20 – 1,39",IF(N497&lt;Premissas!$B$11,"1,40 – 1,59",IF(N497&lt;Premissas!$B$12,"1,60 – 1,99","≥ 2,00"))))))</f>
        <v/>
      </c>
      <c r="P497" s="5">
        <f>IF(OR(M497="NÃO",N497&lt;Premissas!$B$8),Premissas!$B$13,IF(N497&lt;Premissas!$B$9,Premissas!$B$14,IF(N497&lt;Premissas!$B$10,Premissas!$B$15,IF(N497&lt;Premissas!$B$11,Premissas!$B$16,IF(N497&lt;Premissas!$B$12,Premissas!$B$17,Premissas!$B$18)))))</f>
        <v/>
      </c>
      <c r="Q497" s="5">
        <f>IFERROR(P497/Premissas!$B$4,0)</f>
        <v/>
      </c>
    </row>
    <row r="498">
      <c r="A498" s="2" t="n">
        <v>7</v>
      </c>
      <c r="B498" s="2" t="n">
        <v>1942</v>
      </c>
      <c r="C498" s="2" t="inlineStr">
        <is>
          <t>SEPARACAO</t>
        </is>
      </c>
      <c r="D498" s="2" t="n">
        <v>5781469</v>
      </c>
      <c r="E498" s="2" t="inlineStr">
        <is>
          <t>Igor Liberato Cossich</t>
        </is>
      </c>
      <c r="F498" s="2" t="n">
        <v>7574</v>
      </c>
      <c r="G498" s="2" t="n">
        <v>89.45</v>
      </c>
      <c r="H498" s="2" t="n">
        <v>85</v>
      </c>
      <c r="I498" s="2" t="n">
        <v>80</v>
      </c>
      <c r="J498" s="2" t="inlineStr">
        <is>
          <t>GPA</t>
        </is>
      </c>
      <c r="K498" s="2">
        <f>IF(I498&lt;&gt;"",I498,IFERROR(INDEX(Base!$I:$I,MATCH(1,(Base!$C:$C=C498)*(Base!$I:$I&lt;&gt;""),0)),0))</f>
        <v/>
      </c>
      <c r="L498" s="2">
        <f>IF(AND(I498="",K498&gt;0),"SIM","NÃO")</f>
        <v/>
      </c>
      <c r="M498" s="2">
        <f>IF(ISNUMBER(SEARCH("SEPARA",UPPER(C498))),"NÃO","SIM")</f>
        <v/>
      </c>
      <c r="N498" s="2">
        <f>IFERROR(H498/K498,0)</f>
        <v/>
      </c>
      <c r="O498" s="2">
        <f>IF(M498="NÃO","EXCLUÍDO",IF(N498&lt;Premissas!$B$8,"&lt; 1,00",IF(N498&lt;Premissas!$B$9,"1,00 – 1,19",IF(N498&lt;Premissas!$B$10,"1,20 – 1,39",IF(N498&lt;Premissas!$B$11,"1,40 – 1,59",IF(N498&lt;Premissas!$B$12,"1,60 – 1,99","≥ 2,00"))))))</f>
        <v/>
      </c>
      <c r="P498" s="5">
        <f>IF(OR(M498="NÃO",N498&lt;Premissas!$B$8),Premissas!$B$13,IF(N498&lt;Premissas!$B$9,Premissas!$B$14,IF(N498&lt;Premissas!$B$10,Premissas!$B$15,IF(N498&lt;Premissas!$B$11,Premissas!$B$16,IF(N498&lt;Premissas!$B$12,Premissas!$B$17,Premissas!$B$18)))))</f>
        <v/>
      </c>
      <c r="Q498" s="5">
        <f>IFERROR(P498/Premissas!$B$4,0)</f>
        <v/>
      </c>
    </row>
    <row r="499">
      <c r="A499" s="2" t="n">
        <v>7</v>
      </c>
      <c r="B499" s="2" t="n">
        <v>1942</v>
      </c>
      <c r="C499" s="2" t="inlineStr">
        <is>
          <t>CARREGAMENTO</t>
        </is>
      </c>
      <c r="D499" s="2" t="n">
        <v>5455871</v>
      </c>
      <c r="E499" s="2" t="inlineStr">
        <is>
          <t>CELSO PEREIRA DA SILVA</t>
        </is>
      </c>
      <c r="F499" s="2" t="n">
        <v>118</v>
      </c>
      <c r="G499" s="2" t="n">
        <v>2.36</v>
      </c>
      <c r="H499" s="2" t="n">
        <v>50</v>
      </c>
      <c r="I499" s="2" t="n">
        <v>22</v>
      </c>
      <c r="J499" s="2" t="inlineStr">
        <is>
          <t>GPA</t>
        </is>
      </c>
      <c r="K499" s="2">
        <f>IF(I499&lt;&gt;"",I499,IFERROR(INDEX(Base!$I:$I,MATCH(1,(Base!$C:$C=C499)*(Base!$I:$I&lt;&gt;""),0)),0))</f>
        <v/>
      </c>
      <c r="L499" s="2">
        <f>IF(AND(I499="",K499&gt;0),"SIM","NÃO")</f>
        <v/>
      </c>
      <c r="M499" s="2">
        <f>IF(ISNUMBER(SEARCH("SEPARA",UPPER(C499))),"NÃO","SIM")</f>
        <v/>
      </c>
      <c r="N499" s="2">
        <f>IFERROR(H499/K499,0)</f>
        <v/>
      </c>
      <c r="O499" s="2">
        <f>IF(M499="NÃO","EXCLUÍDO",IF(N499&lt;Premissas!$B$8,"&lt; 1,00",IF(N499&lt;Premissas!$B$9,"1,00 – 1,19",IF(N499&lt;Premissas!$B$10,"1,20 – 1,39",IF(N499&lt;Premissas!$B$11,"1,40 – 1,59",IF(N499&lt;Premissas!$B$12,"1,60 – 1,99","≥ 2,00"))))))</f>
        <v/>
      </c>
      <c r="P499" s="5">
        <f>IF(OR(M499="NÃO",N499&lt;Premissas!$B$8),Premissas!$B$13,IF(N499&lt;Premissas!$B$9,Premissas!$B$14,IF(N499&lt;Premissas!$B$10,Premissas!$B$15,IF(N499&lt;Premissas!$B$11,Premissas!$B$16,IF(N499&lt;Premissas!$B$12,Premissas!$B$17,Premissas!$B$18)))))</f>
        <v/>
      </c>
      <c r="Q499" s="5">
        <f>IFERROR(P499/Premissas!$B$4,0)</f>
        <v/>
      </c>
    </row>
    <row r="500">
      <c r="A500" s="2" t="n">
        <v>7</v>
      </c>
      <c r="B500" s="2" t="n">
        <v>1942</v>
      </c>
      <c r="C500" s="2" t="inlineStr">
        <is>
          <t>PUXADA RECEB</t>
        </is>
      </c>
      <c r="D500" s="2" t="n">
        <v>5797322</v>
      </c>
      <c r="E500" s="2" t="inlineStr">
        <is>
          <t>Iago Rian Aragao Souza</t>
        </is>
      </c>
      <c r="F500" s="2" t="n">
        <v>56</v>
      </c>
      <c r="G500" s="2" t="n">
        <v>6.33</v>
      </c>
      <c r="H500" s="2" t="n">
        <v>9</v>
      </c>
      <c r="I500" s="2" t="n">
        <v>16</v>
      </c>
      <c r="J500" s="2" t="inlineStr">
        <is>
          <t>GPA</t>
        </is>
      </c>
      <c r="K500" s="2">
        <f>IF(I500&lt;&gt;"",I500,IFERROR(INDEX(Base!$I:$I,MATCH(1,(Base!$C:$C=C500)*(Base!$I:$I&lt;&gt;""),0)),0))</f>
        <v/>
      </c>
      <c r="L500" s="2">
        <f>IF(AND(I500="",K500&gt;0),"SIM","NÃO")</f>
        <v/>
      </c>
      <c r="M500" s="2">
        <f>IF(ISNUMBER(SEARCH("SEPARA",UPPER(C500))),"NÃO","SIM")</f>
        <v/>
      </c>
      <c r="N500" s="2">
        <f>IFERROR(H500/K500,0)</f>
        <v/>
      </c>
      <c r="O500" s="2">
        <f>IF(M500="NÃO","EXCLUÍDO",IF(N500&lt;Premissas!$B$8,"&lt; 1,00",IF(N500&lt;Premissas!$B$9,"1,00 – 1,19",IF(N500&lt;Premissas!$B$10,"1,20 – 1,39",IF(N500&lt;Premissas!$B$11,"1,40 – 1,59",IF(N500&lt;Premissas!$B$12,"1,60 – 1,99","≥ 2,00"))))))</f>
        <v/>
      </c>
      <c r="P500" s="5">
        <f>IF(OR(M500="NÃO",N500&lt;Premissas!$B$8),Premissas!$B$13,IF(N500&lt;Premissas!$B$9,Premissas!$B$14,IF(N500&lt;Premissas!$B$10,Premissas!$B$15,IF(N500&lt;Premissas!$B$11,Premissas!$B$16,IF(N500&lt;Premissas!$B$12,Premissas!$B$17,Premissas!$B$18)))))</f>
        <v/>
      </c>
      <c r="Q500" s="5">
        <f>IFERROR(P500/Premissas!$B$4,0)</f>
        <v/>
      </c>
    </row>
    <row r="501">
      <c r="A501" s="2" t="n">
        <v>7</v>
      </c>
      <c r="B501" s="2" t="n">
        <v>1942</v>
      </c>
      <c r="C501" s="2" t="inlineStr">
        <is>
          <t>RECEBIMENTO</t>
        </is>
      </c>
      <c r="D501" s="2" t="n">
        <v>5797322</v>
      </c>
      <c r="E501" s="2" t="inlineStr">
        <is>
          <t>Iago Rian Aragao Souza</t>
        </is>
      </c>
      <c r="F501" s="2" t="n">
        <v>46</v>
      </c>
      <c r="G501" s="2" t="n">
        <v>17.59</v>
      </c>
      <c r="H501" s="2" t="n">
        <v>3</v>
      </c>
      <c r="I501" s="2" t="n">
        <v>17</v>
      </c>
      <c r="J501" s="2" t="inlineStr">
        <is>
          <t>GPA</t>
        </is>
      </c>
      <c r="K501" s="2">
        <f>IF(I501&lt;&gt;"",I501,IFERROR(INDEX(Base!$I:$I,MATCH(1,(Base!$C:$C=C501)*(Base!$I:$I&lt;&gt;""),0)),0))</f>
        <v/>
      </c>
      <c r="L501" s="2">
        <f>IF(AND(I501="",K501&gt;0),"SIM","NÃO")</f>
        <v/>
      </c>
      <c r="M501" s="2">
        <f>IF(ISNUMBER(SEARCH("SEPARA",UPPER(C501))),"NÃO","SIM")</f>
        <v/>
      </c>
      <c r="N501" s="2">
        <f>IFERROR(H501/K501,0)</f>
        <v/>
      </c>
      <c r="O501" s="2">
        <f>IF(M501="NÃO","EXCLUÍDO",IF(N501&lt;Premissas!$B$8,"&lt; 1,00",IF(N501&lt;Premissas!$B$9,"1,00 – 1,19",IF(N501&lt;Premissas!$B$10,"1,20 – 1,39",IF(N501&lt;Premissas!$B$11,"1,40 – 1,59",IF(N501&lt;Premissas!$B$12,"1,60 – 1,99","≥ 2,00"))))))</f>
        <v/>
      </c>
      <c r="P501" s="5">
        <f>IF(OR(M501="NÃO",N501&lt;Premissas!$B$8),Premissas!$B$13,IF(N501&lt;Premissas!$B$9,Premissas!$B$14,IF(N501&lt;Premissas!$B$10,Premissas!$B$15,IF(N501&lt;Premissas!$B$11,Premissas!$B$16,IF(N501&lt;Premissas!$B$12,Premissas!$B$17,Premissas!$B$18)))))</f>
        <v/>
      </c>
      <c r="Q501" s="5">
        <f>IFERROR(P501/Premissas!$B$4,0)</f>
        <v/>
      </c>
    </row>
    <row r="502">
      <c r="A502" s="2" t="n">
        <v>7</v>
      </c>
      <c r="B502" s="2" t="n">
        <v>1942</v>
      </c>
      <c r="C502" s="2" t="inlineStr">
        <is>
          <t>SEPARACAO</t>
        </is>
      </c>
      <c r="D502" s="2" t="n">
        <v>5797322</v>
      </c>
      <c r="E502" s="2" t="inlineStr">
        <is>
          <t>Iago Rian Aragao Souza</t>
        </is>
      </c>
      <c r="F502" s="2" t="n">
        <v>507</v>
      </c>
      <c r="G502" s="2" t="n">
        <v>5.18</v>
      </c>
      <c r="H502" s="2" t="n">
        <v>98</v>
      </c>
      <c r="I502" s="2" t="n">
        <v>80</v>
      </c>
      <c r="J502" s="2" t="inlineStr">
        <is>
          <t>GPA</t>
        </is>
      </c>
      <c r="K502" s="2">
        <f>IF(I502&lt;&gt;"",I502,IFERROR(INDEX(Base!$I:$I,MATCH(1,(Base!$C:$C=C502)*(Base!$I:$I&lt;&gt;""),0)),0))</f>
        <v/>
      </c>
      <c r="L502" s="2">
        <f>IF(AND(I502="",K502&gt;0),"SIM","NÃO")</f>
        <v/>
      </c>
      <c r="M502" s="2">
        <f>IF(ISNUMBER(SEARCH("SEPARA",UPPER(C502))),"NÃO","SIM")</f>
        <v/>
      </c>
      <c r="N502" s="2">
        <f>IFERROR(H502/K502,0)</f>
        <v/>
      </c>
      <c r="O502" s="2">
        <f>IF(M502="NÃO","EXCLUÍDO",IF(N502&lt;Premissas!$B$8,"&lt; 1,00",IF(N502&lt;Premissas!$B$9,"1,00 – 1,19",IF(N502&lt;Premissas!$B$10,"1,20 – 1,39",IF(N502&lt;Premissas!$B$11,"1,40 – 1,59",IF(N502&lt;Premissas!$B$12,"1,60 – 1,99","≥ 2,00"))))))</f>
        <v/>
      </c>
      <c r="P502" s="5">
        <f>IF(OR(M502="NÃO",N502&lt;Premissas!$B$8),Premissas!$B$13,IF(N502&lt;Premissas!$B$9,Premissas!$B$14,IF(N502&lt;Premissas!$B$10,Premissas!$B$15,IF(N502&lt;Premissas!$B$11,Premissas!$B$16,IF(N502&lt;Premissas!$B$12,Premissas!$B$17,Premissas!$B$18)))))</f>
        <v/>
      </c>
      <c r="Q502" s="5">
        <f>IFERROR(P502/Premissas!$B$4,0)</f>
        <v/>
      </c>
    </row>
    <row r="503">
      <c r="A503" s="2" t="n">
        <v>7</v>
      </c>
      <c r="B503" s="2" t="n">
        <v>1942</v>
      </c>
      <c r="C503" s="2" t="inlineStr">
        <is>
          <t>CARREGAMENTO</t>
        </is>
      </c>
      <c r="D503" s="2" t="n">
        <v>5812267</v>
      </c>
      <c r="E503" s="2" t="inlineStr">
        <is>
          <t>Kaique Rossi Da Silva</t>
        </is>
      </c>
      <c r="F503" s="2" t="n">
        <v>27</v>
      </c>
      <c r="G503" s="2" t="n">
        <v>2.36</v>
      </c>
      <c r="H503" s="2" t="n">
        <v>11</v>
      </c>
      <c r="I503" s="2" t="n">
        <v>22</v>
      </c>
      <c r="J503" s="2" t="inlineStr">
        <is>
          <t>GPA</t>
        </is>
      </c>
      <c r="K503" s="2">
        <f>IF(I503&lt;&gt;"",I503,IFERROR(INDEX(Base!$I:$I,MATCH(1,(Base!$C:$C=C503)*(Base!$I:$I&lt;&gt;""),0)),0))</f>
        <v/>
      </c>
      <c r="L503" s="2">
        <f>IF(AND(I503="",K503&gt;0),"SIM","NÃO")</f>
        <v/>
      </c>
      <c r="M503" s="2">
        <f>IF(ISNUMBER(SEARCH("SEPARA",UPPER(C503))),"NÃO","SIM")</f>
        <v/>
      </c>
      <c r="N503" s="2">
        <f>IFERROR(H503/K503,0)</f>
        <v/>
      </c>
      <c r="O503" s="2">
        <f>IF(M503="NÃO","EXCLUÍDO",IF(N503&lt;Premissas!$B$8,"&lt; 1,00",IF(N503&lt;Premissas!$B$9,"1,00 – 1,19",IF(N503&lt;Premissas!$B$10,"1,20 – 1,39",IF(N503&lt;Premissas!$B$11,"1,40 – 1,59",IF(N503&lt;Premissas!$B$12,"1,60 – 1,99","≥ 2,00"))))))</f>
        <v/>
      </c>
      <c r="P503" s="5">
        <f>IF(OR(M503="NÃO",N503&lt;Premissas!$B$8),Premissas!$B$13,IF(N503&lt;Premissas!$B$9,Premissas!$B$14,IF(N503&lt;Premissas!$B$10,Premissas!$B$15,IF(N503&lt;Premissas!$B$11,Premissas!$B$16,IF(N503&lt;Premissas!$B$12,Premissas!$B$17,Premissas!$B$18)))))</f>
        <v/>
      </c>
      <c r="Q503" s="5">
        <f>IFERROR(P503/Premissas!$B$4,0)</f>
        <v/>
      </c>
    </row>
    <row r="504">
      <c r="A504" s="2" t="n">
        <v>7</v>
      </c>
      <c r="B504" s="2" t="n">
        <v>1942</v>
      </c>
      <c r="C504" s="2" t="inlineStr">
        <is>
          <t>SEPARACAO</t>
        </is>
      </c>
      <c r="D504" s="2" t="n">
        <v>5801320</v>
      </c>
      <c r="E504" s="2" t="inlineStr">
        <is>
          <t>Joao Vitor Ferreira Pais</t>
        </is>
      </c>
      <c r="F504" s="2" t="n">
        <v>2468</v>
      </c>
      <c r="G504" s="2" t="n">
        <v>18.03</v>
      </c>
      <c r="H504" s="2" t="n">
        <v>137</v>
      </c>
      <c r="I504" s="2" t="n">
        <v>80</v>
      </c>
      <c r="J504" s="2" t="inlineStr">
        <is>
          <t>GPA</t>
        </is>
      </c>
      <c r="K504" s="2">
        <f>IF(I504&lt;&gt;"",I504,IFERROR(INDEX(Base!$I:$I,MATCH(1,(Base!$C:$C=C504)*(Base!$I:$I&lt;&gt;""),0)),0))</f>
        <v/>
      </c>
      <c r="L504" s="2">
        <f>IF(AND(I504="",K504&gt;0),"SIM","NÃO")</f>
        <v/>
      </c>
      <c r="M504" s="2">
        <f>IF(ISNUMBER(SEARCH("SEPARA",UPPER(C504))),"NÃO","SIM")</f>
        <v/>
      </c>
      <c r="N504" s="2">
        <f>IFERROR(H504/K504,0)</f>
        <v/>
      </c>
      <c r="O504" s="2">
        <f>IF(M504="NÃO","EXCLUÍDO",IF(N504&lt;Premissas!$B$8,"&lt; 1,00",IF(N504&lt;Premissas!$B$9,"1,00 – 1,19",IF(N504&lt;Premissas!$B$10,"1,20 – 1,39",IF(N504&lt;Premissas!$B$11,"1,40 – 1,59",IF(N504&lt;Premissas!$B$12,"1,60 – 1,99","≥ 2,00"))))))</f>
        <v/>
      </c>
      <c r="P504" s="5">
        <f>IF(OR(M504="NÃO",N504&lt;Premissas!$B$8),Premissas!$B$13,IF(N504&lt;Premissas!$B$9,Premissas!$B$14,IF(N504&lt;Premissas!$B$10,Premissas!$B$15,IF(N504&lt;Premissas!$B$11,Premissas!$B$16,IF(N504&lt;Premissas!$B$12,Premissas!$B$17,Premissas!$B$18)))))</f>
        <v/>
      </c>
      <c r="Q504" s="5">
        <f>IFERROR(P504/Premissas!$B$4,0)</f>
        <v/>
      </c>
    </row>
    <row r="505">
      <c r="A505" s="2" t="n">
        <v>7</v>
      </c>
      <c r="B505" s="2" t="n">
        <v>1942</v>
      </c>
      <c r="C505" s="2" t="inlineStr">
        <is>
          <t>SEPARACAO</t>
        </is>
      </c>
      <c r="D505" s="2" t="n">
        <v>5805970</v>
      </c>
      <c r="E505" s="2" t="inlineStr">
        <is>
          <t>Kevin Barros Da Silva</t>
        </is>
      </c>
      <c r="F505" s="2" t="n">
        <v>8589</v>
      </c>
      <c r="G505" s="2" t="n">
        <v>97.84999999999999</v>
      </c>
      <c r="H505" s="2" t="n">
        <v>88</v>
      </c>
      <c r="I505" s="2" t="n">
        <v>80</v>
      </c>
      <c r="J505" s="2" t="inlineStr">
        <is>
          <t>GPA</t>
        </is>
      </c>
      <c r="K505" s="2">
        <f>IF(I505&lt;&gt;"",I505,IFERROR(INDEX(Base!$I:$I,MATCH(1,(Base!$C:$C=C505)*(Base!$I:$I&lt;&gt;""),0)),0))</f>
        <v/>
      </c>
      <c r="L505" s="2">
        <f>IF(AND(I505="",K505&gt;0),"SIM","NÃO")</f>
        <v/>
      </c>
      <c r="M505" s="2">
        <f>IF(ISNUMBER(SEARCH("SEPARA",UPPER(C505))),"NÃO","SIM")</f>
        <v/>
      </c>
      <c r="N505" s="2">
        <f>IFERROR(H505/K505,0)</f>
        <v/>
      </c>
      <c r="O505" s="2">
        <f>IF(M505="NÃO","EXCLUÍDO",IF(N505&lt;Premissas!$B$8,"&lt; 1,00",IF(N505&lt;Premissas!$B$9,"1,00 – 1,19",IF(N505&lt;Premissas!$B$10,"1,20 – 1,39",IF(N505&lt;Premissas!$B$11,"1,40 – 1,59",IF(N505&lt;Premissas!$B$12,"1,60 – 1,99","≥ 2,00"))))))</f>
        <v/>
      </c>
      <c r="P505" s="5">
        <f>IF(OR(M505="NÃO",N505&lt;Premissas!$B$8),Premissas!$B$13,IF(N505&lt;Premissas!$B$9,Premissas!$B$14,IF(N505&lt;Premissas!$B$10,Premissas!$B$15,IF(N505&lt;Premissas!$B$11,Premissas!$B$16,IF(N505&lt;Premissas!$B$12,Premissas!$B$17,Premissas!$B$18)))))</f>
        <v/>
      </c>
      <c r="Q505" s="5">
        <f>IFERROR(P505/Premissas!$B$4,0)</f>
        <v/>
      </c>
    </row>
    <row r="506">
      <c r="A506" s="2" t="n">
        <v>7</v>
      </c>
      <c r="B506" s="2" t="n">
        <v>1942</v>
      </c>
      <c r="C506" s="2" t="inlineStr">
        <is>
          <t>CARREGAMENTO</t>
        </is>
      </c>
      <c r="D506" s="2" t="n">
        <v>5606403</v>
      </c>
      <c r="E506" s="2" t="inlineStr">
        <is>
          <t>Damiao De Jesus Lourenco Da Costa</t>
        </is>
      </c>
      <c r="F506" s="2" t="n">
        <v>82</v>
      </c>
      <c r="G506" s="2" t="n">
        <v>1.79</v>
      </c>
      <c r="H506" s="2" t="n">
        <v>46</v>
      </c>
      <c r="I506" s="2" t="n">
        <v>22</v>
      </c>
      <c r="J506" s="2" t="inlineStr">
        <is>
          <t>GPA</t>
        </is>
      </c>
      <c r="K506" s="2">
        <f>IF(I506&lt;&gt;"",I506,IFERROR(INDEX(Base!$I:$I,MATCH(1,(Base!$C:$C=C506)*(Base!$I:$I&lt;&gt;""),0)),0))</f>
        <v/>
      </c>
      <c r="L506" s="2">
        <f>IF(AND(I506="",K506&gt;0),"SIM","NÃO")</f>
        <v/>
      </c>
      <c r="M506" s="2">
        <f>IF(ISNUMBER(SEARCH("SEPARA",UPPER(C506))),"NÃO","SIM")</f>
        <v/>
      </c>
      <c r="N506" s="2">
        <f>IFERROR(H506/K506,0)</f>
        <v/>
      </c>
      <c r="O506" s="2">
        <f>IF(M506="NÃO","EXCLUÍDO",IF(N506&lt;Premissas!$B$8,"&lt; 1,00",IF(N506&lt;Premissas!$B$9,"1,00 – 1,19",IF(N506&lt;Premissas!$B$10,"1,20 – 1,39",IF(N506&lt;Premissas!$B$11,"1,40 – 1,59",IF(N506&lt;Premissas!$B$12,"1,60 – 1,99","≥ 2,00"))))))</f>
        <v/>
      </c>
      <c r="P506" s="5">
        <f>IF(OR(M506="NÃO",N506&lt;Premissas!$B$8),Premissas!$B$13,IF(N506&lt;Premissas!$B$9,Premissas!$B$14,IF(N506&lt;Premissas!$B$10,Premissas!$B$15,IF(N506&lt;Premissas!$B$11,Premissas!$B$16,IF(N506&lt;Premissas!$B$12,Premissas!$B$17,Premissas!$B$18)))))</f>
        <v/>
      </c>
      <c r="Q506" s="5">
        <f>IFERROR(P506/Premissas!$B$4,0)</f>
        <v/>
      </c>
    </row>
    <row r="507">
      <c r="A507" s="2" t="n">
        <v>7</v>
      </c>
      <c r="B507" s="2" t="n">
        <v>1942</v>
      </c>
      <c r="C507" s="2" t="inlineStr">
        <is>
          <t>SEPARACAO</t>
        </is>
      </c>
      <c r="D507" s="2" t="n">
        <v>5812267</v>
      </c>
      <c r="E507" s="2" t="inlineStr">
        <is>
          <t>Kaique Rossi Da Silva</t>
        </is>
      </c>
      <c r="F507" s="2" t="n">
        <v>11276</v>
      </c>
      <c r="G507" s="2" t="n">
        <v>119.03</v>
      </c>
      <c r="H507" s="2" t="n">
        <v>95</v>
      </c>
      <c r="I507" s="2" t="n">
        <v>80</v>
      </c>
      <c r="J507" s="2" t="inlineStr">
        <is>
          <t>GPA</t>
        </is>
      </c>
      <c r="K507" s="2">
        <f>IF(I507&lt;&gt;"",I507,IFERROR(INDEX(Base!$I:$I,MATCH(1,(Base!$C:$C=C507)*(Base!$I:$I&lt;&gt;""),0)),0))</f>
        <v/>
      </c>
      <c r="L507" s="2">
        <f>IF(AND(I507="",K507&gt;0),"SIM","NÃO")</f>
        <v/>
      </c>
      <c r="M507" s="2">
        <f>IF(ISNUMBER(SEARCH("SEPARA",UPPER(C507))),"NÃO","SIM")</f>
        <v/>
      </c>
      <c r="N507" s="2">
        <f>IFERROR(H507/K507,0)</f>
        <v/>
      </c>
      <c r="O507" s="2">
        <f>IF(M507="NÃO","EXCLUÍDO",IF(N507&lt;Premissas!$B$8,"&lt; 1,00",IF(N507&lt;Premissas!$B$9,"1,00 – 1,19",IF(N507&lt;Premissas!$B$10,"1,20 – 1,39",IF(N507&lt;Premissas!$B$11,"1,40 – 1,59",IF(N507&lt;Premissas!$B$12,"1,60 – 1,99","≥ 2,00"))))))</f>
        <v/>
      </c>
      <c r="P507" s="5">
        <f>IF(OR(M507="NÃO",N507&lt;Premissas!$B$8),Premissas!$B$13,IF(N507&lt;Premissas!$B$9,Premissas!$B$14,IF(N507&lt;Premissas!$B$10,Premissas!$B$15,IF(N507&lt;Premissas!$B$11,Premissas!$B$16,IF(N507&lt;Premissas!$B$12,Premissas!$B$17,Premissas!$B$18)))))</f>
        <v/>
      </c>
      <c r="Q507" s="5">
        <f>IFERROR(P507/Premissas!$B$4,0)</f>
        <v/>
      </c>
    </row>
    <row r="508">
      <c r="A508" s="2" t="n">
        <v>7</v>
      </c>
      <c r="B508" s="2" t="n">
        <v>1942</v>
      </c>
      <c r="C508" s="2" t="inlineStr">
        <is>
          <t>PUXADA RECEB</t>
        </is>
      </c>
      <c r="D508" s="2" t="n">
        <v>5854709</v>
      </c>
      <c r="E508" s="2" t="inlineStr">
        <is>
          <t>Arthur Filho Barbosa Ribeiro Junior</t>
        </is>
      </c>
      <c r="F508" s="2" t="n">
        <v>2062</v>
      </c>
      <c r="G508" s="2" t="n">
        <v>102.15</v>
      </c>
      <c r="H508" s="2" t="n">
        <v>20</v>
      </c>
      <c r="I508" s="2" t="n">
        <v>16</v>
      </c>
      <c r="J508" s="2" t="inlineStr">
        <is>
          <t>GPA</t>
        </is>
      </c>
      <c r="K508" s="2">
        <f>IF(I508&lt;&gt;"",I508,IFERROR(INDEX(Base!$I:$I,MATCH(1,(Base!$C:$C=C508)*(Base!$I:$I&lt;&gt;""),0)),0))</f>
        <v/>
      </c>
      <c r="L508" s="2">
        <f>IF(AND(I508="",K508&gt;0),"SIM","NÃO")</f>
        <v/>
      </c>
      <c r="M508" s="2">
        <f>IF(ISNUMBER(SEARCH("SEPARA",UPPER(C508))),"NÃO","SIM")</f>
        <v/>
      </c>
      <c r="N508" s="2">
        <f>IFERROR(H508/K508,0)</f>
        <v/>
      </c>
      <c r="O508" s="2">
        <f>IF(M508="NÃO","EXCLUÍDO",IF(N508&lt;Premissas!$B$8,"&lt; 1,00",IF(N508&lt;Premissas!$B$9,"1,00 – 1,19",IF(N508&lt;Premissas!$B$10,"1,20 – 1,39",IF(N508&lt;Premissas!$B$11,"1,40 – 1,59",IF(N508&lt;Premissas!$B$12,"1,60 – 1,99","≥ 2,00"))))))</f>
        <v/>
      </c>
      <c r="P508" s="5">
        <f>IF(OR(M508="NÃO",N508&lt;Premissas!$B$8),Premissas!$B$13,IF(N508&lt;Premissas!$B$9,Premissas!$B$14,IF(N508&lt;Premissas!$B$10,Premissas!$B$15,IF(N508&lt;Premissas!$B$11,Premissas!$B$16,IF(N508&lt;Premissas!$B$12,Premissas!$B$17,Premissas!$B$18)))))</f>
        <v/>
      </c>
      <c r="Q508" s="5">
        <f>IFERROR(P508/Premissas!$B$4,0)</f>
        <v/>
      </c>
    </row>
    <row r="509">
      <c r="A509" s="2" t="n">
        <v>7</v>
      </c>
      <c r="B509" s="2" t="n">
        <v>1942</v>
      </c>
      <c r="C509" s="2" t="inlineStr">
        <is>
          <t>SEPARACAO</t>
        </is>
      </c>
      <c r="D509" s="2" t="n">
        <v>5854709</v>
      </c>
      <c r="E509" s="2" t="inlineStr">
        <is>
          <t>Arthur Filho Barbosa Ribeiro Junior</t>
        </is>
      </c>
      <c r="F509" s="2" t="n">
        <v>1210</v>
      </c>
      <c r="G509" s="2" t="n">
        <v>7</v>
      </c>
      <c r="H509" s="2" t="n">
        <v>173</v>
      </c>
      <c r="I509" s="2" t="n">
        <v>80</v>
      </c>
      <c r="J509" s="2" t="inlineStr">
        <is>
          <t>GPA</t>
        </is>
      </c>
      <c r="K509" s="2">
        <f>IF(I509&lt;&gt;"",I509,IFERROR(INDEX(Base!$I:$I,MATCH(1,(Base!$C:$C=C509)*(Base!$I:$I&lt;&gt;""),0)),0))</f>
        <v/>
      </c>
      <c r="L509" s="2">
        <f>IF(AND(I509="",K509&gt;0),"SIM","NÃO")</f>
        <v/>
      </c>
      <c r="M509" s="2">
        <f>IF(ISNUMBER(SEARCH("SEPARA",UPPER(C509))),"NÃO","SIM")</f>
        <v/>
      </c>
      <c r="N509" s="2">
        <f>IFERROR(H509/K509,0)</f>
        <v/>
      </c>
      <c r="O509" s="2">
        <f>IF(M509="NÃO","EXCLUÍDO",IF(N509&lt;Premissas!$B$8,"&lt; 1,00",IF(N509&lt;Premissas!$B$9,"1,00 – 1,19",IF(N509&lt;Premissas!$B$10,"1,20 – 1,39",IF(N509&lt;Premissas!$B$11,"1,40 – 1,59",IF(N509&lt;Premissas!$B$12,"1,60 – 1,99","≥ 2,00"))))))</f>
        <v/>
      </c>
      <c r="P509" s="5">
        <f>IF(OR(M509="NÃO",N509&lt;Premissas!$B$8),Premissas!$B$13,IF(N509&lt;Premissas!$B$9,Premissas!$B$14,IF(N509&lt;Premissas!$B$10,Premissas!$B$15,IF(N509&lt;Premissas!$B$11,Premissas!$B$16,IF(N509&lt;Premissas!$B$12,Premissas!$B$17,Premissas!$B$18)))))</f>
        <v/>
      </c>
      <c r="Q509" s="5">
        <f>IFERROR(P509/Premissas!$B$4,0)</f>
        <v/>
      </c>
    </row>
    <row r="510">
      <c r="A510" s="2" t="n">
        <v>7</v>
      </c>
      <c r="B510" s="2" t="n">
        <v>1942</v>
      </c>
      <c r="C510" s="2" t="inlineStr">
        <is>
          <t>SEPARACAO</t>
        </is>
      </c>
      <c r="D510" s="2" t="n">
        <v>5862191</v>
      </c>
      <c r="E510" s="2" t="inlineStr">
        <is>
          <t>Juarez Rodrigues Lincoln</t>
        </is>
      </c>
      <c r="F510" s="2" t="n">
        <v>8216</v>
      </c>
      <c r="G510" s="2" t="n">
        <v>113.63</v>
      </c>
      <c r="H510" s="2" t="n">
        <v>72</v>
      </c>
      <c r="I510" s="2" t="n">
        <v>80</v>
      </c>
      <c r="J510" s="2" t="inlineStr">
        <is>
          <t>GPA</t>
        </is>
      </c>
      <c r="K510" s="2">
        <f>IF(I510&lt;&gt;"",I510,IFERROR(INDEX(Base!$I:$I,MATCH(1,(Base!$C:$C=C510)*(Base!$I:$I&lt;&gt;""),0)),0))</f>
        <v/>
      </c>
      <c r="L510" s="2">
        <f>IF(AND(I510="",K510&gt;0),"SIM","NÃO")</f>
        <v/>
      </c>
      <c r="M510" s="2">
        <f>IF(ISNUMBER(SEARCH("SEPARA",UPPER(C510))),"NÃO","SIM")</f>
        <v/>
      </c>
      <c r="N510" s="2">
        <f>IFERROR(H510/K510,0)</f>
        <v/>
      </c>
      <c r="O510" s="2">
        <f>IF(M510="NÃO","EXCLUÍDO",IF(N510&lt;Premissas!$B$8,"&lt; 1,00",IF(N510&lt;Premissas!$B$9,"1,00 – 1,19",IF(N510&lt;Premissas!$B$10,"1,20 – 1,39",IF(N510&lt;Premissas!$B$11,"1,40 – 1,59",IF(N510&lt;Premissas!$B$12,"1,60 – 1,99","≥ 2,00"))))))</f>
        <v/>
      </c>
      <c r="P510" s="5">
        <f>IF(OR(M510="NÃO",N510&lt;Premissas!$B$8),Premissas!$B$13,IF(N510&lt;Premissas!$B$9,Premissas!$B$14,IF(N510&lt;Premissas!$B$10,Premissas!$B$15,IF(N510&lt;Premissas!$B$11,Premissas!$B$16,IF(N510&lt;Premissas!$B$12,Premissas!$B$17,Premissas!$B$18)))))</f>
        <v/>
      </c>
      <c r="Q510" s="5">
        <f>IFERROR(P510/Premissas!$B$4,0)</f>
        <v/>
      </c>
    </row>
    <row r="511">
      <c r="A511" s="2" t="n">
        <v>7</v>
      </c>
      <c r="B511" s="2" t="n">
        <v>1942</v>
      </c>
      <c r="C511" s="2" t="inlineStr">
        <is>
          <t>SEPARACAO</t>
        </is>
      </c>
      <c r="D511" s="2" t="n">
        <v>5864720</v>
      </c>
      <c r="E511" s="2" t="inlineStr">
        <is>
          <t>Charles Deodato Da Costa Lima</t>
        </is>
      </c>
      <c r="F511" s="2" t="n">
        <v>14499</v>
      </c>
      <c r="G511" s="2" t="n">
        <v>144.71</v>
      </c>
      <c r="H511" s="2" t="n">
        <v>100</v>
      </c>
      <c r="I511" s="2" t="n">
        <v>80</v>
      </c>
      <c r="J511" s="2" t="inlineStr">
        <is>
          <t>GPA</t>
        </is>
      </c>
      <c r="K511" s="2">
        <f>IF(I511&lt;&gt;"",I511,IFERROR(INDEX(Base!$I:$I,MATCH(1,(Base!$C:$C=C511)*(Base!$I:$I&lt;&gt;""),0)),0))</f>
        <v/>
      </c>
      <c r="L511" s="2">
        <f>IF(AND(I511="",K511&gt;0),"SIM","NÃO")</f>
        <v/>
      </c>
      <c r="M511" s="2">
        <f>IF(ISNUMBER(SEARCH("SEPARA",UPPER(C511))),"NÃO","SIM")</f>
        <v/>
      </c>
      <c r="N511" s="2">
        <f>IFERROR(H511/K511,0)</f>
        <v/>
      </c>
      <c r="O511" s="2">
        <f>IF(M511="NÃO","EXCLUÍDO",IF(N511&lt;Premissas!$B$8,"&lt; 1,00",IF(N511&lt;Premissas!$B$9,"1,00 – 1,19",IF(N511&lt;Premissas!$B$10,"1,20 – 1,39",IF(N511&lt;Premissas!$B$11,"1,40 – 1,59",IF(N511&lt;Premissas!$B$12,"1,60 – 1,99","≥ 2,00"))))))</f>
        <v/>
      </c>
      <c r="P511" s="5">
        <f>IF(OR(M511="NÃO",N511&lt;Premissas!$B$8),Premissas!$B$13,IF(N511&lt;Premissas!$B$9,Premissas!$B$14,IF(N511&lt;Premissas!$B$10,Premissas!$B$15,IF(N511&lt;Premissas!$B$11,Premissas!$B$16,IF(N511&lt;Premissas!$B$12,Premissas!$B$17,Premissas!$B$18)))))</f>
        <v/>
      </c>
      <c r="Q511" s="5">
        <f>IFERROR(P511/Premissas!$B$4,0)</f>
        <v/>
      </c>
    </row>
    <row r="512">
      <c r="A512" s="2" t="n">
        <v>7</v>
      </c>
      <c r="B512" s="2" t="n">
        <v>1942</v>
      </c>
      <c r="C512" s="2" t="inlineStr">
        <is>
          <t>ATIVIDADE OP. EMP.</t>
        </is>
      </c>
      <c r="D512" s="2" t="n">
        <v>587354</v>
      </c>
      <c r="E512" s="2" t="inlineStr">
        <is>
          <t>ARLINDO CARDOSO DA SILVA JUNIOR</t>
        </is>
      </c>
      <c r="F512" s="2" t="n">
        <v>1398</v>
      </c>
      <c r="G512" s="2" t="n">
        <v>64.09</v>
      </c>
      <c r="H512" s="2" t="n">
        <v>22</v>
      </c>
      <c r="I512" s="2" t="n">
        <v>20</v>
      </c>
      <c r="J512" s="2" t="inlineStr">
        <is>
          <t>GPA</t>
        </is>
      </c>
      <c r="K512" s="2">
        <f>IF(I512&lt;&gt;"",I512,IFERROR(INDEX(Base!$I:$I,MATCH(1,(Base!$C:$C=C512)*(Base!$I:$I&lt;&gt;""),0)),0))</f>
        <v/>
      </c>
      <c r="L512" s="2">
        <f>IF(AND(I512="",K512&gt;0),"SIM","NÃO")</f>
        <v/>
      </c>
      <c r="M512" s="2">
        <f>IF(ISNUMBER(SEARCH("SEPARA",UPPER(C512))),"NÃO","SIM")</f>
        <v/>
      </c>
      <c r="N512" s="2">
        <f>IFERROR(H512/K512,0)</f>
        <v/>
      </c>
      <c r="O512" s="2">
        <f>IF(M512="NÃO","EXCLUÍDO",IF(N512&lt;Premissas!$B$8,"&lt; 1,00",IF(N512&lt;Premissas!$B$9,"1,00 – 1,19",IF(N512&lt;Premissas!$B$10,"1,20 – 1,39",IF(N512&lt;Premissas!$B$11,"1,40 – 1,59",IF(N512&lt;Premissas!$B$12,"1,60 – 1,99","≥ 2,00"))))))</f>
        <v/>
      </c>
      <c r="P512" s="5">
        <f>IF(OR(M512="NÃO",N512&lt;Premissas!$B$8),Premissas!$B$13,IF(N512&lt;Premissas!$B$9,Premissas!$B$14,IF(N512&lt;Premissas!$B$10,Premissas!$B$15,IF(N512&lt;Premissas!$B$11,Premissas!$B$16,IF(N512&lt;Premissas!$B$12,Premissas!$B$17,Premissas!$B$18)))))</f>
        <v/>
      </c>
      <c r="Q512" s="5">
        <f>IFERROR(P512/Premissas!$B$4,0)</f>
        <v/>
      </c>
    </row>
    <row r="513">
      <c r="A513" s="2" t="n">
        <v>7</v>
      </c>
      <c r="B513" s="2" t="n">
        <v>1942</v>
      </c>
      <c r="C513" s="2" t="inlineStr">
        <is>
          <t>SEPARACAO</t>
        </is>
      </c>
      <c r="D513" s="2" t="n">
        <v>587354</v>
      </c>
      <c r="E513" s="2" t="inlineStr">
        <is>
          <t>ARLINDO CARDOSO DA SILVA JUNIOR</t>
        </is>
      </c>
      <c r="F513" s="2" t="n">
        <v>141</v>
      </c>
      <c r="G513" s="2" t="n">
        <v>0.7</v>
      </c>
      <c r="H513" s="2" t="n">
        <v>201</v>
      </c>
      <c r="I513" s="2" t="n">
        <v>80</v>
      </c>
      <c r="J513" s="2" t="inlineStr">
        <is>
          <t>GPA</t>
        </is>
      </c>
      <c r="K513" s="2">
        <f>IF(I513&lt;&gt;"",I513,IFERROR(INDEX(Base!$I:$I,MATCH(1,(Base!$C:$C=C513)*(Base!$I:$I&lt;&gt;""),0)),0))</f>
        <v/>
      </c>
      <c r="L513" s="2">
        <f>IF(AND(I513="",K513&gt;0),"SIM","NÃO")</f>
        <v/>
      </c>
      <c r="M513" s="2">
        <f>IF(ISNUMBER(SEARCH("SEPARA",UPPER(C513))),"NÃO","SIM")</f>
        <v/>
      </c>
      <c r="N513" s="2">
        <f>IFERROR(H513/K513,0)</f>
        <v/>
      </c>
      <c r="O513" s="2">
        <f>IF(M513="NÃO","EXCLUÍDO",IF(N513&lt;Premissas!$B$8,"&lt; 1,00",IF(N513&lt;Premissas!$B$9,"1,00 – 1,19",IF(N513&lt;Premissas!$B$10,"1,20 – 1,39",IF(N513&lt;Premissas!$B$11,"1,40 – 1,59",IF(N513&lt;Premissas!$B$12,"1,60 – 1,99","≥ 2,00"))))))</f>
        <v/>
      </c>
      <c r="P513" s="5">
        <f>IF(OR(M513="NÃO",N513&lt;Premissas!$B$8),Premissas!$B$13,IF(N513&lt;Premissas!$B$9,Premissas!$B$14,IF(N513&lt;Premissas!$B$10,Premissas!$B$15,IF(N513&lt;Premissas!$B$11,Premissas!$B$16,IF(N513&lt;Premissas!$B$12,Premissas!$B$17,Premissas!$B$18)))))</f>
        <v/>
      </c>
      <c r="Q513" s="5">
        <f>IFERROR(P513/Premissas!$B$4,0)</f>
        <v/>
      </c>
    </row>
    <row r="514">
      <c r="A514" s="2" t="n">
        <v>7</v>
      </c>
      <c r="B514" s="2" t="n">
        <v>1942</v>
      </c>
      <c r="C514" s="2" t="inlineStr">
        <is>
          <t>SEPARACAO</t>
        </is>
      </c>
      <c r="D514" s="2" t="n">
        <v>5874700</v>
      </c>
      <c r="E514" s="2" t="inlineStr">
        <is>
          <t>Bryan Matheus Coler Caprari</t>
        </is>
      </c>
      <c r="F514" s="2" t="n">
        <v>4911</v>
      </c>
      <c r="G514" s="2" t="n">
        <v>80.3</v>
      </c>
      <c r="H514" s="2" t="n">
        <v>61</v>
      </c>
      <c r="I514" s="2" t="n">
        <v>80</v>
      </c>
      <c r="J514" s="2" t="inlineStr">
        <is>
          <t>GPA</t>
        </is>
      </c>
      <c r="K514" s="2">
        <f>IF(I514&lt;&gt;"",I514,IFERROR(INDEX(Base!$I:$I,MATCH(1,(Base!$C:$C=C514)*(Base!$I:$I&lt;&gt;""),0)),0))</f>
        <v/>
      </c>
      <c r="L514" s="2">
        <f>IF(AND(I514="",K514&gt;0),"SIM","NÃO")</f>
        <v/>
      </c>
      <c r="M514" s="2">
        <f>IF(ISNUMBER(SEARCH("SEPARA",UPPER(C514))),"NÃO","SIM")</f>
        <v/>
      </c>
      <c r="N514" s="2">
        <f>IFERROR(H514/K514,0)</f>
        <v/>
      </c>
      <c r="O514" s="2">
        <f>IF(M514="NÃO","EXCLUÍDO",IF(N514&lt;Premissas!$B$8,"&lt; 1,00",IF(N514&lt;Premissas!$B$9,"1,00 – 1,19",IF(N514&lt;Premissas!$B$10,"1,20 – 1,39",IF(N514&lt;Premissas!$B$11,"1,40 – 1,59",IF(N514&lt;Premissas!$B$12,"1,60 – 1,99","≥ 2,00"))))))</f>
        <v/>
      </c>
      <c r="P514" s="5">
        <f>IF(OR(M514="NÃO",N514&lt;Premissas!$B$8),Premissas!$B$13,IF(N514&lt;Premissas!$B$9,Premissas!$B$14,IF(N514&lt;Premissas!$B$10,Premissas!$B$15,IF(N514&lt;Premissas!$B$11,Premissas!$B$16,IF(N514&lt;Premissas!$B$12,Premissas!$B$17,Premissas!$B$18)))))</f>
        <v/>
      </c>
      <c r="Q514" s="5">
        <f>IFERROR(P514/Premissas!$B$4,0)</f>
        <v/>
      </c>
    </row>
    <row r="515">
      <c r="A515" s="2" t="n">
        <v>7</v>
      </c>
      <c r="B515" s="2" t="n">
        <v>1942</v>
      </c>
      <c r="C515" s="2" t="inlineStr">
        <is>
          <t>SEPARACAO</t>
        </is>
      </c>
      <c r="D515" s="2" t="n">
        <v>5910471</v>
      </c>
      <c r="E515" s="2" t="inlineStr">
        <is>
          <t>Caique Luiz Do Nascimento</t>
        </is>
      </c>
      <c r="F515" s="2" t="n">
        <v>5911</v>
      </c>
      <c r="G515" s="2" t="n">
        <v>86.59999999999999</v>
      </c>
      <c r="H515" s="2" t="n">
        <v>68</v>
      </c>
      <c r="I515" s="2" t="n">
        <v>80</v>
      </c>
      <c r="J515" s="2" t="inlineStr">
        <is>
          <t>GPA</t>
        </is>
      </c>
      <c r="K515" s="2">
        <f>IF(I515&lt;&gt;"",I515,IFERROR(INDEX(Base!$I:$I,MATCH(1,(Base!$C:$C=C515)*(Base!$I:$I&lt;&gt;""),0)),0))</f>
        <v/>
      </c>
      <c r="L515" s="2">
        <f>IF(AND(I515="",K515&gt;0),"SIM","NÃO")</f>
        <v/>
      </c>
      <c r="M515" s="2">
        <f>IF(ISNUMBER(SEARCH("SEPARA",UPPER(C515))),"NÃO","SIM")</f>
        <v/>
      </c>
      <c r="N515" s="2">
        <f>IFERROR(H515/K515,0)</f>
        <v/>
      </c>
      <c r="O515" s="2">
        <f>IF(M515="NÃO","EXCLUÍDO",IF(N515&lt;Premissas!$B$8,"&lt; 1,00",IF(N515&lt;Premissas!$B$9,"1,00 – 1,19",IF(N515&lt;Premissas!$B$10,"1,20 – 1,39",IF(N515&lt;Premissas!$B$11,"1,40 – 1,59",IF(N515&lt;Premissas!$B$12,"1,60 – 1,99","≥ 2,00"))))))</f>
        <v/>
      </c>
      <c r="P515" s="5">
        <f>IF(OR(M515="NÃO",N515&lt;Premissas!$B$8),Premissas!$B$13,IF(N515&lt;Premissas!$B$9,Premissas!$B$14,IF(N515&lt;Premissas!$B$10,Premissas!$B$15,IF(N515&lt;Premissas!$B$11,Premissas!$B$16,IF(N515&lt;Premissas!$B$12,Premissas!$B$17,Premissas!$B$18)))))</f>
        <v/>
      </c>
      <c r="Q515" s="5">
        <f>IFERROR(P515/Premissas!$B$4,0)</f>
        <v/>
      </c>
    </row>
    <row r="516">
      <c r="A516" s="2" t="n">
        <v>7</v>
      </c>
      <c r="B516" s="2" t="n">
        <v>1942</v>
      </c>
      <c r="C516" s="2" t="inlineStr">
        <is>
          <t>CARREGAMENTO</t>
        </is>
      </c>
      <c r="D516" s="2" t="n">
        <v>5797322</v>
      </c>
      <c r="E516" s="2" t="inlineStr">
        <is>
          <t>Iago Rian Aragao Souza</t>
        </is>
      </c>
      <c r="F516" s="2" t="n">
        <v>37</v>
      </c>
      <c r="G516" s="2" t="n">
        <v>1.07</v>
      </c>
      <c r="H516" s="2" t="n">
        <v>35</v>
      </c>
      <c r="I516" s="2" t="n">
        <v>22</v>
      </c>
      <c r="J516" s="2" t="inlineStr">
        <is>
          <t>GPA</t>
        </is>
      </c>
      <c r="K516" s="2">
        <f>IF(I516&lt;&gt;"",I516,IFERROR(INDEX(Base!$I:$I,MATCH(1,(Base!$C:$C=C516)*(Base!$I:$I&lt;&gt;""),0)),0))</f>
        <v/>
      </c>
      <c r="L516" s="2">
        <f>IF(AND(I516="",K516&gt;0),"SIM","NÃO")</f>
        <v/>
      </c>
      <c r="M516" s="2">
        <f>IF(ISNUMBER(SEARCH("SEPARA",UPPER(C516))),"NÃO","SIM")</f>
        <v/>
      </c>
      <c r="N516" s="2">
        <f>IFERROR(H516/K516,0)</f>
        <v/>
      </c>
      <c r="O516" s="2">
        <f>IF(M516="NÃO","EXCLUÍDO",IF(N516&lt;Premissas!$B$8,"&lt; 1,00",IF(N516&lt;Premissas!$B$9,"1,00 – 1,19",IF(N516&lt;Premissas!$B$10,"1,20 – 1,39",IF(N516&lt;Premissas!$B$11,"1,40 – 1,59",IF(N516&lt;Premissas!$B$12,"1,60 – 1,99","≥ 2,00"))))))</f>
        <v/>
      </c>
      <c r="P516" s="5">
        <f>IF(OR(M516="NÃO",N516&lt;Premissas!$B$8),Premissas!$B$13,IF(N516&lt;Premissas!$B$9,Premissas!$B$14,IF(N516&lt;Premissas!$B$10,Premissas!$B$15,IF(N516&lt;Premissas!$B$11,Premissas!$B$16,IF(N516&lt;Premissas!$B$12,Premissas!$B$17,Premissas!$B$18)))))</f>
        <v/>
      </c>
      <c r="Q516" s="5">
        <f>IFERROR(P516/Premissas!$B$4,0)</f>
        <v/>
      </c>
    </row>
    <row r="517">
      <c r="A517" s="2" t="n">
        <v>7</v>
      </c>
      <c r="B517" s="2" t="n">
        <v>1942</v>
      </c>
      <c r="C517" s="2" t="inlineStr">
        <is>
          <t>SEPARACAO</t>
        </is>
      </c>
      <c r="D517" s="2" t="n">
        <v>5912652</v>
      </c>
      <c r="E517" s="2" t="inlineStr">
        <is>
          <t>Kevin Martins Araujo Dos Santos</t>
        </is>
      </c>
      <c r="F517" s="2" t="n">
        <v>2435</v>
      </c>
      <c r="G517" s="2" t="n">
        <v>28.5</v>
      </c>
      <c r="H517" s="2" t="n">
        <v>85</v>
      </c>
      <c r="I517" s="2" t="n">
        <v>80</v>
      </c>
      <c r="J517" s="2" t="inlineStr">
        <is>
          <t>GPA</t>
        </is>
      </c>
      <c r="K517" s="2">
        <f>IF(I517&lt;&gt;"",I517,IFERROR(INDEX(Base!$I:$I,MATCH(1,(Base!$C:$C=C517)*(Base!$I:$I&lt;&gt;""),0)),0))</f>
        <v/>
      </c>
      <c r="L517" s="2">
        <f>IF(AND(I517="",K517&gt;0),"SIM","NÃO")</f>
        <v/>
      </c>
      <c r="M517" s="2">
        <f>IF(ISNUMBER(SEARCH("SEPARA",UPPER(C517))),"NÃO","SIM")</f>
        <v/>
      </c>
      <c r="N517" s="2">
        <f>IFERROR(H517/K517,0)</f>
        <v/>
      </c>
      <c r="O517" s="2">
        <f>IF(M517="NÃO","EXCLUÍDO",IF(N517&lt;Premissas!$B$8,"&lt; 1,00",IF(N517&lt;Premissas!$B$9,"1,00 – 1,19",IF(N517&lt;Premissas!$B$10,"1,20 – 1,39",IF(N517&lt;Premissas!$B$11,"1,40 – 1,59",IF(N517&lt;Premissas!$B$12,"1,60 – 1,99","≥ 2,00"))))))</f>
        <v/>
      </c>
      <c r="P517" s="5">
        <f>IF(OR(M517="NÃO",N517&lt;Premissas!$B$8),Premissas!$B$13,IF(N517&lt;Premissas!$B$9,Premissas!$B$14,IF(N517&lt;Premissas!$B$10,Premissas!$B$15,IF(N517&lt;Premissas!$B$11,Premissas!$B$16,IF(N517&lt;Premissas!$B$12,Premissas!$B$17,Premissas!$B$18)))))</f>
        <v/>
      </c>
      <c r="Q517" s="5">
        <f>IFERROR(P517/Premissas!$B$4,0)</f>
        <v/>
      </c>
    </row>
    <row r="518">
      <c r="A518" s="2" t="n">
        <v>7</v>
      </c>
      <c r="B518" s="2" t="n">
        <v>1942</v>
      </c>
      <c r="C518" s="2" t="inlineStr">
        <is>
          <t>SEPARACAO</t>
        </is>
      </c>
      <c r="D518" s="2" t="n">
        <v>5915210</v>
      </c>
      <c r="E518" s="2" t="inlineStr">
        <is>
          <t>Vinicius Dos Santos Cavalcante</t>
        </is>
      </c>
      <c r="F518" s="2" t="n">
        <v>12187</v>
      </c>
      <c r="G518" s="2" t="n">
        <v>128.76</v>
      </c>
      <c r="H518" s="2" t="n">
        <v>95</v>
      </c>
      <c r="I518" s="2" t="n">
        <v>80</v>
      </c>
      <c r="J518" s="2" t="inlineStr">
        <is>
          <t>GPA</t>
        </is>
      </c>
      <c r="K518" s="2">
        <f>IF(I518&lt;&gt;"",I518,IFERROR(INDEX(Base!$I:$I,MATCH(1,(Base!$C:$C=C518)*(Base!$I:$I&lt;&gt;""),0)),0))</f>
        <v/>
      </c>
      <c r="L518" s="2">
        <f>IF(AND(I518="",K518&gt;0),"SIM","NÃO")</f>
        <v/>
      </c>
      <c r="M518" s="2">
        <f>IF(ISNUMBER(SEARCH("SEPARA",UPPER(C518))),"NÃO","SIM")</f>
        <v/>
      </c>
      <c r="N518" s="2">
        <f>IFERROR(H518/K518,0)</f>
        <v/>
      </c>
      <c r="O518" s="2">
        <f>IF(M518="NÃO","EXCLUÍDO",IF(N518&lt;Premissas!$B$8,"&lt; 1,00",IF(N518&lt;Premissas!$B$9,"1,00 – 1,19",IF(N518&lt;Premissas!$B$10,"1,20 – 1,39",IF(N518&lt;Premissas!$B$11,"1,40 – 1,59",IF(N518&lt;Premissas!$B$12,"1,60 – 1,99","≥ 2,00"))))))</f>
        <v/>
      </c>
      <c r="P518" s="5">
        <f>IF(OR(M518="NÃO",N518&lt;Premissas!$B$8),Premissas!$B$13,IF(N518&lt;Premissas!$B$9,Premissas!$B$14,IF(N518&lt;Premissas!$B$10,Premissas!$B$15,IF(N518&lt;Premissas!$B$11,Premissas!$B$16,IF(N518&lt;Premissas!$B$12,Premissas!$B$17,Premissas!$B$18)))))</f>
        <v/>
      </c>
      <c r="Q518" s="5">
        <f>IFERROR(P518/Premissas!$B$4,0)</f>
        <v/>
      </c>
    </row>
    <row r="519">
      <c r="A519" s="2" t="n">
        <v>7</v>
      </c>
      <c r="B519" s="2" t="n">
        <v>1942</v>
      </c>
      <c r="C519" s="2" t="inlineStr">
        <is>
          <t>SEPARACAO</t>
        </is>
      </c>
      <c r="D519" s="2" t="n">
        <v>5921023</v>
      </c>
      <c r="E519" s="2" t="inlineStr">
        <is>
          <t>Renato Santos Da Costa</t>
        </is>
      </c>
      <c r="F519" s="2" t="n">
        <v>7875</v>
      </c>
      <c r="G519" s="2" t="n">
        <v>91</v>
      </c>
      <c r="H519" s="2" t="n">
        <v>87</v>
      </c>
      <c r="I519" s="2" t="n">
        <v>80</v>
      </c>
      <c r="J519" s="2" t="inlineStr">
        <is>
          <t>GPA</t>
        </is>
      </c>
      <c r="K519" s="2">
        <f>IF(I519&lt;&gt;"",I519,IFERROR(INDEX(Base!$I:$I,MATCH(1,(Base!$C:$C=C519)*(Base!$I:$I&lt;&gt;""),0)),0))</f>
        <v/>
      </c>
      <c r="L519" s="2">
        <f>IF(AND(I519="",K519&gt;0),"SIM","NÃO")</f>
        <v/>
      </c>
      <c r="M519" s="2">
        <f>IF(ISNUMBER(SEARCH("SEPARA",UPPER(C519))),"NÃO","SIM")</f>
        <v/>
      </c>
      <c r="N519" s="2">
        <f>IFERROR(H519/K519,0)</f>
        <v/>
      </c>
      <c r="O519" s="2">
        <f>IF(M519="NÃO","EXCLUÍDO",IF(N519&lt;Premissas!$B$8,"&lt; 1,00",IF(N519&lt;Premissas!$B$9,"1,00 – 1,19",IF(N519&lt;Premissas!$B$10,"1,20 – 1,39",IF(N519&lt;Premissas!$B$11,"1,40 – 1,59",IF(N519&lt;Premissas!$B$12,"1,60 – 1,99","≥ 2,00"))))))</f>
        <v/>
      </c>
      <c r="P519" s="5">
        <f>IF(OR(M519="NÃO",N519&lt;Premissas!$B$8),Premissas!$B$13,IF(N519&lt;Premissas!$B$9,Premissas!$B$14,IF(N519&lt;Premissas!$B$10,Premissas!$B$15,IF(N519&lt;Premissas!$B$11,Premissas!$B$16,IF(N519&lt;Premissas!$B$12,Premissas!$B$17,Premissas!$B$18)))))</f>
        <v/>
      </c>
      <c r="Q519" s="5">
        <f>IFERROR(P519/Premissas!$B$4,0)</f>
        <v/>
      </c>
    </row>
    <row r="520">
      <c r="A520" s="2" t="n">
        <v>7</v>
      </c>
      <c r="B520" s="2" t="n">
        <v>1942</v>
      </c>
      <c r="C520" s="2" t="inlineStr">
        <is>
          <t>SEPARACAO</t>
        </is>
      </c>
      <c r="D520" s="2" t="n">
        <v>5921325</v>
      </c>
      <c r="E520" s="2" t="inlineStr">
        <is>
          <t>Wellington De Aguiar Costa</t>
        </is>
      </c>
      <c r="F520" s="2" t="n">
        <v>9586</v>
      </c>
      <c r="G520" s="2" t="n">
        <v>139.96</v>
      </c>
      <c r="H520" s="2" t="n">
        <v>68</v>
      </c>
      <c r="I520" s="2" t="n">
        <v>80</v>
      </c>
      <c r="J520" s="2" t="inlineStr">
        <is>
          <t>GPA</t>
        </is>
      </c>
      <c r="K520" s="2">
        <f>IF(I520&lt;&gt;"",I520,IFERROR(INDEX(Base!$I:$I,MATCH(1,(Base!$C:$C=C520)*(Base!$I:$I&lt;&gt;""),0)),0))</f>
        <v/>
      </c>
      <c r="L520" s="2">
        <f>IF(AND(I520="",K520&gt;0),"SIM","NÃO")</f>
        <v/>
      </c>
      <c r="M520" s="2">
        <f>IF(ISNUMBER(SEARCH("SEPARA",UPPER(C520))),"NÃO","SIM")</f>
        <v/>
      </c>
      <c r="N520" s="2">
        <f>IFERROR(H520/K520,0)</f>
        <v/>
      </c>
      <c r="O520" s="2">
        <f>IF(M520="NÃO","EXCLUÍDO",IF(N520&lt;Premissas!$B$8,"&lt; 1,00",IF(N520&lt;Premissas!$B$9,"1,00 – 1,19",IF(N520&lt;Premissas!$B$10,"1,20 – 1,39",IF(N520&lt;Premissas!$B$11,"1,40 – 1,59",IF(N520&lt;Premissas!$B$12,"1,60 – 1,99","≥ 2,00"))))))</f>
        <v/>
      </c>
      <c r="P520" s="5">
        <f>IF(OR(M520="NÃO",N520&lt;Premissas!$B$8),Premissas!$B$13,IF(N520&lt;Premissas!$B$9,Premissas!$B$14,IF(N520&lt;Premissas!$B$10,Premissas!$B$15,IF(N520&lt;Premissas!$B$11,Premissas!$B$16,IF(N520&lt;Premissas!$B$12,Premissas!$B$17,Premissas!$B$18)))))</f>
        <v/>
      </c>
      <c r="Q520" s="5">
        <f>IFERROR(P520/Premissas!$B$4,0)</f>
        <v/>
      </c>
    </row>
    <row r="521">
      <c r="A521" s="2" t="n">
        <v>7</v>
      </c>
      <c r="B521" s="2" t="n">
        <v>1942</v>
      </c>
      <c r="C521" s="2" t="inlineStr">
        <is>
          <t>SEPARACAO</t>
        </is>
      </c>
      <c r="D521" s="2" t="n">
        <v>5926858</v>
      </c>
      <c r="E521" s="2" t="inlineStr">
        <is>
          <t>Andre Mateus Da Silva De Oliveira</t>
        </is>
      </c>
      <c r="F521" s="2" t="n">
        <v>9305</v>
      </c>
      <c r="G521" s="2" t="n">
        <v>101.98</v>
      </c>
      <c r="H521" s="2" t="n">
        <v>91</v>
      </c>
      <c r="I521" s="2" t="n">
        <v>80</v>
      </c>
      <c r="J521" s="2" t="inlineStr">
        <is>
          <t>GPA</t>
        </is>
      </c>
      <c r="K521" s="2">
        <f>IF(I521&lt;&gt;"",I521,IFERROR(INDEX(Base!$I:$I,MATCH(1,(Base!$C:$C=C521)*(Base!$I:$I&lt;&gt;""),0)),0))</f>
        <v/>
      </c>
      <c r="L521" s="2">
        <f>IF(AND(I521="",K521&gt;0),"SIM","NÃO")</f>
        <v/>
      </c>
      <c r="M521" s="2">
        <f>IF(ISNUMBER(SEARCH("SEPARA",UPPER(C521))),"NÃO","SIM")</f>
        <v/>
      </c>
      <c r="N521" s="2">
        <f>IFERROR(H521/K521,0)</f>
        <v/>
      </c>
      <c r="O521" s="2">
        <f>IF(M521="NÃO","EXCLUÍDO",IF(N521&lt;Premissas!$B$8,"&lt; 1,00",IF(N521&lt;Premissas!$B$9,"1,00 – 1,19",IF(N521&lt;Premissas!$B$10,"1,20 – 1,39",IF(N521&lt;Premissas!$B$11,"1,40 – 1,59",IF(N521&lt;Premissas!$B$12,"1,60 – 1,99","≥ 2,00"))))))</f>
        <v/>
      </c>
      <c r="P521" s="5">
        <f>IF(OR(M521="NÃO",N521&lt;Premissas!$B$8),Premissas!$B$13,IF(N521&lt;Premissas!$B$9,Premissas!$B$14,IF(N521&lt;Premissas!$B$10,Premissas!$B$15,IF(N521&lt;Premissas!$B$11,Premissas!$B$16,IF(N521&lt;Premissas!$B$12,Premissas!$B$17,Premissas!$B$18)))))</f>
        <v/>
      </c>
      <c r="Q521" s="5">
        <f>IFERROR(P521/Premissas!$B$4,0)</f>
        <v/>
      </c>
    </row>
    <row r="522">
      <c r="A522" s="2" t="n">
        <v>7</v>
      </c>
      <c r="B522" s="2" t="n">
        <v>1942</v>
      </c>
      <c r="C522" s="2" t="inlineStr">
        <is>
          <t>SEPARACAO</t>
        </is>
      </c>
      <c r="D522" s="2" t="n">
        <v>5934460</v>
      </c>
      <c r="E522" s="2" t="inlineStr">
        <is>
          <t>Rychard Lima Navarro</t>
        </is>
      </c>
      <c r="F522" s="2" t="n">
        <v>986</v>
      </c>
      <c r="G522" s="2" t="n">
        <v>11.98</v>
      </c>
      <c r="H522" s="2" t="n">
        <v>82</v>
      </c>
      <c r="I522" s="2" t="n">
        <v>80</v>
      </c>
      <c r="J522" s="2" t="inlineStr">
        <is>
          <t>GPA</t>
        </is>
      </c>
      <c r="K522" s="2">
        <f>IF(I522&lt;&gt;"",I522,IFERROR(INDEX(Base!$I:$I,MATCH(1,(Base!$C:$C=C522)*(Base!$I:$I&lt;&gt;""),0)),0))</f>
        <v/>
      </c>
      <c r="L522" s="2">
        <f>IF(AND(I522="",K522&gt;0),"SIM","NÃO")</f>
        <v/>
      </c>
      <c r="M522" s="2">
        <f>IF(ISNUMBER(SEARCH("SEPARA",UPPER(C522))),"NÃO","SIM")</f>
        <v/>
      </c>
      <c r="N522" s="2">
        <f>IFERROR(H522/K522,0)</f>
        <v/>
      </c>
      <c r="O522" s="2">
        <f>IF(M522="NÃO","EXCLUÍDO",IF(N522&lt;Premissas!$B$8,"&lt; 1,00",IF(N522&lt;Premissas!$B$9,"1,00 – 1,19",IF(N522&lt;Premissas!$B$10,"1,20 – 1,39",IF(N522&lt;Premissas!$B$11,"1,40 – 1,59",IF(N522&lt;Premissas!$B$12,"1,60 – 1,99","≥ 2,00"))))))</f>
        <v/>
      </c>
      <c r="P522" s="5">
        <f>IF(OR(M522="NÃO",N522&lt;Premissas!$B$8),Premissas!$B$13,IF(N522&lt;Premissas!$B$9,Premissas!$B$14,IF(N522&lt;Premissas!$B$10,Premissas!$B$15,IF(N522&lt;Premissas!$B$11,Premissas!$B$16,IF(N522&lt;Premissas!$B$12,Premissas!$B$17,Premissas!$B$18)))))</f>
        <v/>
      </c>
      <c r="Q522" s="5">
        <f>IFERROR(P522/Premissas!$B$4,0)</f>
        <v/>
      </c>
    </row>
    <row r="523">
      <c r="A523" s="2" t="n">
        <v>7</v>
      </c>
      <c r="B523" s="2" t="n">
        <v>1942</v>
      </c>
      <c r="C523" s="2" t="inlineStr">
        <is>
          <t>SEPARACAO</t>
        </is>
      </c>
      <c r="D523" s="2" t="n">
        <v>5936160</v>
      </c>
      <c r="E523" s="2" t="inlineStr">
        <is>
          <t>Alan Carlos De Oliveira Santos</t>
        </is>
      </c>
      <c r="F523" s="2" t="n">
        <v>5899</v>
      </c>
      <c r="G523" s="2" t="n">
        <v>83.40000000000001</v>
      </c>
      <c r="H523" s="2" t="n">
        <v>71</v>
      </c>
      <c r="I523" s="2" t="n">
        <v>80</v>
      </c>
      <c r="J523" s="2" t="inlineStr">
        <is>
          <t>GPA</t>
        </is>
      </c>
      <c r="K523" s="2">
        <f>IF(I523&lt;&gt;"",I523,IFERROR(INDEX(Base!$I:$I,MATCH(1,(Base!$C:$C=C523)*(Base!$I:$I&lt;&gt;""),0)),0))</f>
        <v/>
      </c>
      <c r="L523" s="2">
        <f>IF(AND(I523="",K523&gt;0),"SIM","NÃO")</f>
        <v/>
      </c>
      <c r="M523" s="2">
        <f>IF(ISNUMBER(SEARCH("SEPARA",UPPER(C523))),"NÃO","SIM")</f>
        <v/>
      </c>
      <c r="N523" s="2">
        <f>IFERROR(H523/K523,0)</f>
        <v/>
      </c>
      <c r="O523" s="2">
        <f>IF(M523="NÃO","EXCLUÍDO",IF(N523&lt;Premissas!$B$8,"&lt; 1,00",IF(N523&lt;Premissas!$B$9,"1,00 – 1,19",IF(N523&lt;Premissas!$B$10,"1,20 – 1,39",IF(N523&lt;Premissas!$B$11,"1,40 – 1,59",IF(N523&lt;Premissas!$B$12,"1,60 – 1,99","≥ 2,00"))))))</f>
        <v/>
      </c>
      <c r="P523" s="5">
        <f>IF(OR(M523="NÃO",N523&lt;Premissas!$B$8),Premissas!$B$13,IF(N523&lt;Premissas!$B$9,Premissas!$B$14,IF(N523&lt;Premissas!$B$10,Premissas!$B$15,IF(N523&lt;Premissas!$B$11,Premissas!$B$16,IF(N523&lt;Premissas!$B$12,Premissas!$B$17,Premissas!$B$18)))))</f>
        <v/>
      </c>
      <c r="Q523" s="5">
        <f>IFERROR(P523/Premissas!$B$4,0)</f>
        <v/>
      </c>
    </row>
    <row r="524">
      <c r="A524" s="2" t="n">
        <v>7</v>
      </c>
      <c r="B524" s="2" t="n">
        <v>1942</v>
      </c>
      <c r="C524" s="2" t="inlineStr">
        <is>
          <t>SEPARACAO</t>
        </is>
      </c>
      <c r="D524" s="2" t="n">
        <v>5938767</v>
      </c>
      <c r="E524" s="2" t="inlineStr">
        <is>
          <t>Misael Jose Rondon Romero</t>
        </is>
      </c>
      <c r="F524" s="2" t="n">
        <v>13729</v>
      </c>
      <c r="G524" s="2" t="n">
        <v>82.20999999999999</v>
      </c>
      <c r="H524" s="2" t="n">
        <v>167</v>
      </c>
      <c r="I524" s="2" t="n">
        <v>80</v>
      </c>
      <c r="J524" s="2" t="inlineStr">
        <is>
          <t>GPA</t>
        </is>
      </c>
      <c r="K524" s="2">
        <f>IF(I524&lt;&gt;"",I524,IFERROR(INDEX(Base!$I:$I,MATCH(1,(Base!$C:$C=C524)*(Base!$I:$I&lt;&gt;""),0)),0))</f>
        <v/>
      </c>
      <c r="L524" s="2">
        <f>IF(AND(I524="",K524&gt;0),"SIM","NÃO")</f>
        <v/>
      </c>
      <c r="M524" s="2">
        <f>IF(ISNUMBER(SEARCH("SEPARA",UPPER(C524))),"NÃO","SIM")</f>
        <v/>
      </c>
      <c r="N524" s="2">
        <f>IFERROR(H524/K524,0)</f>
        <v/>
      </c>
      <c r="O524" s="2">
        <f>IF(M524="NÃO","EXCLUÍDO",IF(N524&lt;Premissas!$B$8,"&lt; 1,00",IF(N524&lt;Premissas!$B$9,"1,00 – 1,19",IF(N524&lt;Premissas!$B$10,"1,20 – 1,39",IF(N524&lt;Premissas!$B$11,"1,40 – 1,59",IF(N524&lt;Premissas!$B$12,"1,60 – 1,99","≥ 2,00"))))))</f>
        <v/>
      </c>
      <c r="P524" s="5">
        <f>IF(OR(M524="NÃO",N524&lt;Premissas!$B$8),Premissas!$B$13,IF(N524&lt;Premissas!$B$9,Premissas!$B$14,IF(N524&lt;Premissas!$B$10,Premissas!$B$15,IF(N524&lt;Premissas!$B$11,Premissas!$B$16,IF(N524&lt;Premissas!$B$12,Premissas!$B$17,Premissas!$B$18)))))</f>
        <v/>
      </c>
      <c r="Q524" s="5">
        <f>IFERROR(P524/Premissas!$B$4,0)</f>
        <v/>
      </c>
    </row>
    <row r="525">
      <c r="A525" s="2" t="n">
        <v>7</v>
      </c>
      <c r="B525" s="2" t="n">
        <v>1942</v>
      </c>
      <c r="C525" s="2" t="inlineStr">
        <is>
          <t>SEPARACAO</t>
        </is>
      </c>
      <c r="D525" s="2" t="n">
        <v>5938899</v>
      </c>
      <c r="E525" s="2" t="inlineStr">
        <is>
          <t>Amilcar Alejandro Martinez Hidrogo</t>
        </is>
      </c>
      <c r="F525" s="2" t="n">
        <v>11042</v>
      </c>
      <c r="G525" s="2" t="n">
        <v>113.01</v>
      </c>
      <c r="H525" s="2" t="n">
        <v>98</v>
      </c>
      <c r="I525" s="2" t="n">
        <v>80</v>
      </c>
      <c r="J525" s="2" t="inlineStr">
        <is>
          <t>GPA</t>
        </is>
      </c>
      <c r="K525" s="2">
        <f>IF(I525&lt;&gt;"",I525,IFERROR(INDEX(Base!$I:$I,MATCH(1,(Base!$C:$C=C525)*(Base!$I:$I&lt;&gt;""),0)),0))</f>
        <v/>
      </c>
      <c r="L525" s="2">
        <f>IF(AND(I525="",K525&gt;0),"SIM","NÃO")</f>
        <v/>
      </c>
      <c r="M525" s="2">
        <f>IF(ISNUMBER(SEARCH("SEPARA",UPPER(C525))),"NÃO","SIM")</f>
        <v/>
      </c>
      <c r="N525" s="2">
        <f>IFERROR(H525/K525,0)</f>
        <v/>
      </c>
      <c r="O525" s="2">
        <f>IF(M525="NÃO","EXCLUÍDO",IF(N525&lt;Premissas!$B$8,"&lt; 1,00",IF(N525&lt;Premissas!$B$9,"1,00 – 1,19",IF(N525&lt;Premissas!$B$10,"1,20 – 1,39",IF(N525&lt;Premissas!$B$11,"1,40 – 1,59",IF(N525&lt;Premissas!$B$12,"1,60 – 1,99","≥ 2,00"))))))</f>
        <v/>
      </c>
      <c r="P525" s="5">
        <f>IF(OR(M525="NÃO",N525&lt;Premissas!$B$8),Premissas!$B$13,IF(N525&lt;Premissas!$B$9,Premissas!$B$14,IF(N525&lt;Premissas!$B$10,Premissas!$B$15,IF(N525&lt;Premissas!$B$11,Premissas!$B$16,IF(N525&lt;Premissas!$B$12,Premissas!$B$17,Premissas!$B$18)))))</f>
        <v/>
      </c>
      <c r="Q525" s="5">
        <f>IFERROR(P525/Premissas!$B$4,0)</f>
        <v/>
      </c>
    </row>
    <row r="526">
      <c r="A526" s="2" t="n">
        <v>7</v>
      </c>
      <c r="B526" s="2" t="n">
        <v>1942</v>
      </c>
      <c r="C526" s="2" t="inlineStr">
        <is>
          <t>SEPARACAO</t>
        </is>
      </c>
      <c r="D526" s="2" t="n">
        <v>5941075</v>
      </c>
      <c r="E526" s="2" t="inlineStr">
        <is>
          <t>Eduardo Cecilio Sizilio</t>
        </is>
      </c>
      <c r="F526" s="2" t="n">
        <v>14912</v>
      </c>
      <c r="G526" s="2" t="n">
        <v>143.1</v>
      </c>
      <c r="H526" s="2" t="n">
        <v>104</v>
      </c>
      <c r="I526" s="2" t="n">
        <v>80</v>
      </c>
      <c r="J526" s="2" t="inlineStr">
        <is>
          <t>GPA</t>
        </is>
      </c>
      <c r="K526" s="2">
        <f>IF(I526&lt;&gt;"",I526,IFERROR(INDEX(Base!$I:$I,MATCH(1,(Base!$C:$C=C526)*(Base!$I:$I&lt;&gt;""),0)),0))</f>
        <v/>
      </c>
      <c r="L526" s="2">
        <f>IF(AND(I526="",K526&gt;0),"SIM","NÃO")</f>
        <v/>
      </c>
      <c r="M526" s="2">
        <f>IF(ISNUMBER(SEARCH("SEPARA",UPPER(C526))),"NÃO","SIM")</f>
        <v/>
      </c>
      <c r="N526" s="2">
        <f>IFERROR(H526/K526,0)</f>
        <v/>
      </c>
      <c r="O526" s="2">
        <f>IF(M526="NÃO","EXCLUÍDO",IF(N526&lt;Premissas!$B$8,"&lt; 1,00",IF(N526&lt;Premissas!$B$9,"1,00 – 1,19",IF(N526&lt;Premissas!$B$10,"1,20 – 1,39",IF(N526&lt;Premissas!$B$11,"1,40 – 1,59",IF(N526&lt;Premissas!$B$12,"1,60 – 1,99","≥ 2,00"))))))</f>
        <v/>
      </c>
      <c r="P526" s="5">
        <f>IF(OR(M526="NÃO",N526&lt;Premissas!$B$8),Premissas!$B$13,IF(N526&lt;Premissas!$B$9,Premissas!$B$14,IF(N526&lt;Premissas!$B$10,Premissas!$B$15,IF(N526&lt;Premissas!$B$11,Premissas!$B$16,IF(N526&lt;Premissas!$B$12,Premissas!$B$17,Premissas!$B$18)))))</f>
        <v/>
      </c>
      <c r="Q526" s="5">
        <f>IFERROR(P526/Premissas!$B$4,0)</f>
        <v/>
      </c>
    </row>
    <row r="527">
      <c r="A527" s="2" t="n">
        <v>7</v>
      </c>
      <c r="B527" s="2" t="n">
        <v>1942</v>
      </c>
      <c r="C527" s="2" t="inlineStr">
        <is>
          <t>SEPARACAO</t>
        </is>
      </c>
      <c r="D527" s="2" t="n">
        <v>5942381</v>
      </c>
      <c r="E527" s="2" t="inlineStr">
        <is>
          <t>Elber De Jesus Santos</t>
        </is>
      </c>
      <c r="F527" s="2" t="n">
        <v>11825</v>
      </c>
      <c r="G527" s="2" t="n">
        <v>143.95</v>
      </c>
      <c r="H527" s="2" t="n">
        <v>82</v>
      </c>
      <c r="I527" s="2" t="n">
        <v>80</v>
      </c>
      <c r="J527" s="2" t="inlineStr">
        <is>
          <t>GPA</t>
        </is>
      </c>
      <c r="K527" s="2">
        <f>IF(I527&lt;&gt;"",I527,IFERROR(INDEX(Base!$I:$I,MATCH(1,(Base!$C:$C=C527)*(Base!$I:$I&lt;&gt;""),0)),0))</f>
        <v/>
      </c>
      <c r="L527" s="2">
        <f>IF(AND(I527="",K527&gt;0),"SIM","NÃO")</f>
        <v/>
      </c>
      <c r="M527" s="2">
        <f>IF(ISNUMBER(SEARCH("SEPARA",UPPER(C527))),"NÃO","SIM")</f>
        <v/>
      </c>
      <c r="N527" s="2">
        <f>IFERROR(H527/K527,0)</f>
        <v/>
      </c>
      <c r="O527" s="2">
        <f>IF(M527="NÃO","EXCLUÍDO",IF(N527&lt;Premissas!$B$8,"&lt; 1,00",IF(N527&lt;Premissas!$B$9,"1,00 – 1,19",IF(N527&lt;Premissas!$B$10,"1,20 – 1,39",IF(N527&lt;Premissas!$B$11,"1,40 – 1,59",IF(N527&lt;Premissas!$B$12,"1,60 – 1,99","≥ 2,00"))))))</f>
        <v/>
      </c>
      <c r="P527" s="5">
        <f>IF(OR(M527="NÃO",N527&lt;Premissas!$B$8),Premissas!$B$13,IF(N527&lt;Premissas!$B$9,Premissas!$B$14,IF(N527&lt;Premissas!$B$10,Premissas!$B$15,IF(N527&lt;Premissas!$B$11,Premissas!$B$16,IF(N527&lt;Premissas!$B$12,Premissas!$B$17,Premissas!$B$18)))))</f>
        <v/>
      </c>
      <c r="Q527" s="5">
        <f>IFERROR(P527/Premissas!$B$4,0)</f>
        <v/>
      </c>
    </row>
    <row r="528">
      <c r="A528" s="2" t="n">
        <v>7</v>
      </c>
      <c r="B528" s="2" t="n">
        <v>1942</v>
      </c>
      <c r="C528" s="2" t="inlineStr">
        <is>
          <t>SEPARACAO</t>
        </is>
      </c>
      <c r="D528" s="2" t="n">
        <v>5946492</v>
      </c>
      <c r="E528" s="2" t="inlineStr">
        <is>
          <t>Lucas Henrique Vanderlei Da Silva</t>
        </is>
      </c>
      <c r="F528" s="2" t="n">
        <v>3858</v>
      </c>
      <c r="G528" s="2" t="n">
        <v>61.78</v>
      </c>
      <c r="H528" s="2" t="n">
        <v>62</v>
      </c>
      <c r="I528" s="2" t="n">
        <v>80</v>
      </c>
      <c r="J528" s="2" t="inlineStr">
        <is>
          <t>GPA</t>
        </is>
      </c>
      <c r="K528" s="2">
        <f>IF(I528&lt;&gt;"",I528,IFERROR(INDEX(Base!$I:$I,MATCH(1,(Base!$C:$C=C528)*(Base!$I:$I&lt;&gt;""),0)),0))</f>
        <v/>
      </c>
      <c r="L528" s="2">
        <f>IF(AND(I528="",K528&gt;0),"SIM","NÃO")</f>
        <v/>
      </c>
      <c r="M528" s="2">
        <f>IF(ISNUMBER(SEARCH("SEPARA",UPPER(C528))),"NÃO","SIM")</f>
        <v/>
      </c>
      <c r="N528" s="2">
        <f>IFERROR(H528/K528,0)</f>
        <v/>
      </c>
      <c r="O528" s="2">
        <f>IF(M528="NÃO","EXCLUÍDO",IF(N528&lt;Premissas!$B$8,"&lt; 1,00",IF(N528&lt;Premissas!$B$9,"1,00 – 1,19",IF(N528&lt;Premissas!$B$10,"1,20 – 1,39",IF(N528&lt;Premissas!$B$11,"1,40 – 1,59",IF(N528&lt;Premissas!$B$12,"1,60 – 1,99","≥ 2,00"))))))</f>
        <v/>
      </c>
      <c r="P528" s="5">
        <f>IF(OR(M528="NÃO",N528&lt;Premissas!$B$8),Premissas!$B$13,IF(N528&lt;Premissas!$B$9,Premissas!$B$14,IF(N528&lt;Premissas!$B$10,Premissas!$B$15,IF(N528&lt;Premissas!$B$11,Premissas!$B$16,IF(N528&lt;Premissas!$B$12,Premissas!$B$17,Premissas!$B$18)))))</f>
        <v/>
      </c>
      <c r="Q528" s="5">
        <f>IFERROR(P528/Premissas!$B$4,0)</f>
        <v/>
      </c>
    </row>
    <row r="529">
      <c r="A529" s="2" t="n">
        <v>7</v>
      </c>
      <c r="B529" s="2" t="n">
        <v>1942</v>
      </c>
      <c r="C529" s="2" t="inlineStr">
        <is>
          <t>SEPARACAO</t>
        </is>
      </c>
      <c r="D529" s="2" t="n">
        <v>5946859</v>
      </c>
      <c r="E529" s="2" t="inlineStr">
        <is>
          <t>Alison Alexandre De Fegueredo</t>
        </is>
      </c>
      <c r="F529" s="2" t="n">
        <v>15585</v>
      </c>
      <c r="G529" s="2" t="n">
        <v>136.76</v>
      </c>
      <c r="H529" s="2" t="n">
        <v>114</v>
      </c>
      <c r="I529" s="2" t="n">
        <v>80</v>
      </c>
      <c r="J529" s="2" t="inlineStr">
        <is>
          <t>GPA</t>
        </is>
      </c>
      <c r="K529" s="2">
        <f>IF(I529&lt;&gt;"",I529,IFERROR(INDEX(Base!$I:$I,MATCH(1,(Base!$C:$C=C529)*(Base!$I:$I&lt;&gt;""),0)),0))</f>
        <v/>
      </c>
      <c r="L529" s="2">
        <f>IF(AND(I529="",K529&gt;0),"SIM","NÃO")</f>
        <v/>
      </c>
      <c r="M529" s="2">
        <f>IF(ISNUMBER(SEARCH("SEPARA",UPPER(C529))),"NÃO","SIM")</f>
        <v/>
      </c>
      <c r="N529" s="2">
        <f>IFERROR(H529/K529,0)</f>
        <v/>
      </c>
      <c r="O529" s="2">
        <f>IF(M529="NÃO","EXCLUÍDO",IF(N529&lt;Premissas!$B$8,"&lt; 1,00",IF(N529&lt;Premissas!$B$9,"1,00 – 1,19",IF(N529&lt;Premissas!$B$10,"1,20 – 1,39",IF(N529&lt;Premissas!$B$11,"1,40 – 1,59",IF(N529&lt;Premissas!$B$12,"1,60 – 1,99","≥ 2,00"))))))</f>
        <v/>
      </c>
      <c r="P529" s="5">
        <f>IF(OR(M529="NÃO",N529&lt;Premissas!$B$8),Premissas!$B$13,IF(N529&lt;Premissas!$B$9,Premissas!$B$14,IF(N529&lt;Premissas!$B$10,Premissas!$B$15,IF(N529&lt;Premissas!$B$11,Premissas!$B$16,IF(N529&lt;Premissas!$B$12,Premissas!$B$17,Premissas!$B$18)))))</f>
        <v/>
      </c>
      <c r="Q529" s="5">
        <f>IFERROR(P529/Premissas!$B$4,0)</f>
        <v/>
      </c>
    </row>
    <row r="530">
      <c r="A530" s="2" t="n">
        <v>7</v>
      </c>
      <c r="B530" s="2" t="n">
        <v>1942</v>
      </c>
      <c r="C530" s="2" t="inlineStr">
        <is>
          <t>SEPARACAO</t>
        </is>
      </c>
      <c r="D530" s="2" t="n">
        <v>5947618</v>
      </c>
      <c r="E530" s="2" t="inlineStr">
        <is>
          <t>Thiago De Aguilar Teixeira</t>
        </is>
      </c>
      <c r="F530" s="2" t="n">
        <v>6367</v>
      </c>
      <c r="G530" s="2" t="n">
        <v>115.94</v>
      </c>
      <c r="H530" s="2" t="n">
        <v>55</v>
      </c>
      <c r="I530" s="2" t="n">
        <v>80</v>
      </c>
      <c r="J530" s="2" t="inlineStr">
        <is>
          <t>GPA</t>
        </is>
      </c>
      <c r="K530" s="2">
        <f>IF(I530&lt;&gt;"",I530,IFERROR(INDEX(Base!$I:$I,MATCH(1,(Base!$C:$C=C530)*(Base!$I:$I&lt;&gt;""),0)),0))</f>
        <v/>
      </c>
      <c r="L530" s="2">
        <f>IF(AND(I530="",K530&gt;0),"SIM","NÃO")</f>
        <v/>
      </c>
      <c r="M530" s="2">
        <f>IF(ISNUMBER(SEARCH("SEPARA",UPPER(C530))),"NÃO","SIM")</f>
        <v/>
      </c>
      <c r="N530" s="2">
        <f>IFERROR(H530/K530,0)</f>
        <v/>
      </c>
      <c r="O530" s="2">
        <f>IF(M530="NÃO","EXCLUÍDO",IF(N530&lt;Premissas!$B$8,"&lt; 1,00",IF(N530&lt;Premissas!$B$9,"1,00 – 1,19",IF(N530&lt;Premissas!$B$10,"1,20 – 1,39",IF(N530&lt;Premissas!$B$11,"1,40 – 1,59",IF(N530&lt;Premissas!$B$12,"1,60 – 1,99","≥ 2,00"))))))</f>
        <v/>
      </c>
      <c r="P530" s="5">
        <f>IF(OR(M530="NÃO",N530&lt;Premissas!$B$8),Premissas!$B$13,IF(N530&lt;Premissas!$B$9,Premissas!$B$14,IF(N530&lt;Premissas!$B$10,Premissas!$B$15,IF(N530&lt;Premissas!$B$11,Premissas!$B$16,IF(N530&lt;Premissas!$B$12,Premissas!$B$17,Premissas!$B$18)))))</f>
        <v/>
      </c>
      <c r="Q530" s="5">
        <f>IFERROR(P530/Premissas!$B$4,0)</f>
        <v/>
      </c>
    </row>
    <row r="531">
      <c r="A531" s="2" t="n">
        <v>7</v>
      </c>
      <c r="B531" s="2" t="n">
        <v>1942</v>
      </c>
      <c r="C531" s="2" t="inlineStr">
        <is>
          <t>SEPARACAO</t>
        </is>
      </c>
      <c r="D531" s="2" t="n">
        <v>5948410</v>
      </c>
      <c r="E531" s="2" t="inlineStr">
        <is>
          <t>Helton John Araujo Lins</t>
        </is>
      </c>
      <c r="F531" s="2" t="n">
        <v>11237</v>
      </c>
      <c r="G531" s="2" t="n">
        <v>119.42</v>
      </c>
      <c r="H531" s="2" t="n">
        <v>94</v>
      </c>
      <c r="I531" s="2" t="n">
        <v>80</v>
      </c>
      <c r="J531" s="2" t="inlineStr">
        <is>
          <t>GPA</t>
        </is>
      </c>
      <c r="K531" s="2">
        <f>IF(I531&lt;&gt;"",I531,IFERROR(INDEX(Base!$I:$I,MATCH(1,(Base!$C:$C=C531)*(Base!$I:$I&lt;&gt;""),0)),0))</f>
        <v/>
      </c>
      <c r="L531" s="2">
        <f>IF(AND(I531="",K531&gt;0),"SIM","NÃO")</f>
        <v/>
      </c>
      <c r="M531" s="2">
        <f>IF(ISNUMBER(SEARCH("SEPARA",UPPER(C531))),"NÃO","SIM")</f>
        <v/>
      </c>
      <c r="N531" s="2">
        <f>IFERROR(H531/K531,0)</f>
        <v/>
      </c>
      <c r="O531" s="2">
        <f>IF(M531="NÃO","EXCLUÍDO",IF(N531&lt;Premissas!$B$8,"&lt; 1,00",IF(N531&lt;Premissas!$B$9,"1,00 – 1,19",IF(N531&lt;Premissas!$B$10,"1,20 – 1,39",IF(N531&lt;Premissas!$B$11,"1,40 – 1,59",IF(N531&lt;Premissas!$B$12,"1,60 – 1,99","≥ 2,00"))))))</f>
        <v/>
      </c>
      <c r="P531" s="5">
        <f>IF(OR(M531="NÃO",N531&lt;Premissas!$B$8),Premissas!$B$13,IF(N531&lt;Premissas!$B$9,Premissas!$B$14,IF(N531&lt;Premissas!$B$10,Premissas!$B$15,IF(N531&lt;Premissas!$B$11,Premissas!$B$16,IF(N531&lt;Premissas!$B$12,Premissas!$B$17,Premissas!$B$18)))))</f>
        <v/>
      </c>
      <c r="Q531" s="5">
        <f>IFERROR(P531/Premissas!$B$4,0)</f>
        <v/>
      </c>
    </row>
    <row r="532">
      <c r="A532" s="2" t="n">
        <v>7</v>
      </c>
      <c r="B532" s="2" t="n">
        <v>1942</v>
      </c>
      <c r="C532" s="2" t="inlineStr">
        <is>
          <t>SEPARACAO</t>
        </is>
      </c>
      <c r="D532" s="2" t="n">
        <v>5949157</v>
      </c>
      <c r="E532" s="2" t="inlineStr">
        <is>
          <t>Ed Carlos Pereira De Andrade</t>
        </is>
      </c>
      <c r="F532" s="2" t="n">
        <v>7704</v>
      </c>
      <c r="G532" s="2" t="n">
        <v>133.21</v>
      </c>
      <c r="H532" s="2" t="n">
        <v>58</v>
      </c>
      <c r="I532" s="2" t="n">
        <v>80</v>
      </c>
      <c r="J532" s="2" t="inlineStr">
        <is>
          <t>GPA</t>
        </is>
      </c>
      <c r="K532" s="2">
        <f>IF(I532&lt;&gt;"",I532,IFERROR(INDEX(Base!$I:$I,MATCH(1,(Base!$C:$C=C532)*(Base!$I:$I&lt;&gt;""),0)),0))</f>
        <v/>
      </c>
      <c r="L532" s="2">
        <f>IF(AND(I532="",K532&gt;0),"SIM","NÃO")</f>
        <v/>
      </c>
      <c r="M532" s="2">
        <f>IF(ISNUMBER(SEARCH("SEPARA",UPPER(C532))),"NÃO","SIM")</f>
        <v/>
      </c>
      <c r="N532" s="2">
        <f>IFERROR(H532/K532,0)</f>
        <v/>
      </c>
      <c r="O532" s="2">
        <f>IF(M532="NÃO","EXCLUÍDO",IF(N532&lt;Premissas!$B$8,"&lt; 1,00",IF(N532&lt;Premissas!$B$9,"1,00 – 1,19",IF(N532&lt;Premissas!$B$10,"1,20 – 1,39",IF(N532&lt;Premissas!$B$11,"1,40 – 1,59",IF(N532&lt;Premissas!$B$12,"1,60 – 1,99","≥ 2,00"))))))</f>
        <v/>
      </c>
      <c r="P532" s="5">
        <f>IF(OR(M532="NÃO",N532&lt;Premissas!$B$8),Premissas!$B$13,IF(N532&lt;Premissas!$B$9,Premissas!$B$14,IF(N532&lt;Premissas!$B$10,Premissas!$B$15,IF(N532&lt;Premissas!$B$11,Premissas!$B$16,IF(N532&lt;Premissas!$B$12,Premissas!$B$17,Premissas!$B$18)))))</f>
        <v/>
      </c>
      <c r="Q532" s="5">
        <f>IFERROR(P532/Premissas!$B$4,0)</f>
        <v/>
      </c>
    </row>
    <row r="533">
      <c r="A533" s="2" t="n">
        <v>7</v>
      </c>
      <c r="B533" s="2" t="n">
        <v>1942</v>
      </c>
      <c r="C533" s="2" t="inlineStr">
        <is>
          <t>SEPARACAO</t>
        </is>
      </c>
      <c r="D533" s="2" t="n">
        <v>5951321</v>
      </c>
      <c r="E533" s="2" t="inlineStr">
        <is>
          <t>Renato Claudino De Moura Annibal</t>
        </is>
      </c>
      <c r="F533" s="2" t="n">
        <v>10765</v>
      </c>
      <c r="G533" s="2" t="n">
        <v>109</v>
      </c>
      <c r="H533" s="2" t="n">
        <v>99</v>
      </c>
      <c r="I533" s="2" t="n">
        <v>80</v>
      </c>
      <c r="J533" s="2" t="inlineStr">
        <is>
          <t>GPA</t>
        </is>
      </c>
      <c r="K533" s="2">
        <f>IF(I533&lt;&gt;"",I533,IFERROR(INDEX(Base!$I:$I,MATCH(1,(Base!$C:$C=C533)*(Base!$I:$I&lt;&gt;""),0)),0))</f>
        <v/>
      </c>
      <c r="L533" s="2">
        <f>IF(AND(I533="",K533&gt;0),"SIM","NÃO")</f>
        <v/>
      </c>
      <c r="M533" s="2">
        <f>IF(ISNUMBER(SEARCH("SEPARA",UPPER(C533))),"NÃO","SIM")</f>
        <v/>
      </c>
      <c r="N533" s="2">
        <f>IFERROR(H533/K533,0)</f>
        <v/>
      </c>
      <c r="O533" s="2">
        <f>IF(M533="NÃO","EXCLUÍDO",IF(N533&lt;Premissas!$B$8,"&lt; 1,00",IF(N533&lt;Premissas!$B$9,"1,00 – 1,19",IF(N533&lt;Premissas!$B$10,"1,20 – 1,39",IF(N533&lt;Premissas!$B$11,"1,40 – 1,59",IF(N533&lt;Premissas!$B$12,"1,60 – 1,99","≥ 2,00"))))))</f>
        <v/>
      </c>
      <c r="P533" s="5">
        <f>IF(OR(M533="NÃO",N533&lt;Premissas!$B$8),Premissas!$B$13,IF(N533&lt;Premissas!$B$9,Premissas!$B$14,IF(N533&lt;Premissas!$B$10,Premissas!$B$15,IF(N533&lt;Premissas!$B$11,Premissas!$B$16,IF(N533&lt;Premissas!$B$12,Premissas!$B$17,Premissas!$B$18)))))</f>
        <v/>
      </c>
      <c r="Q533" s="5">
        <f>IFERROR(P533/Premissas!$B$4,0)</f>
        <v/>
      </c>
    </row>
    <row r="534">
      <c r="A534" s="2" t="n">
        <v>7</v>
      </c>
      <c r="B534" s="2" t="n">
        <v>1942</v>
      </c>
      <c r="C534" s="2" t="inlineStr">
        <is>
          <t>SEPARACAO</t>
        </is>
      </c>
      <c r="D534" s="2" t="n">
        <v>5952476</v>
      </c>
      <c r="E534" s="2" t="inlineStr">
        <is>
          <t>Caio Goncalves</t>
        </is>
      </c>
      <c r="F534" s="2" t="n">
        <v>7085</v>
      </c>
      <c r="G534" s="2" t="n">
        <v>81.56999999999999</v>
      </c>
      <c r="H534" s="2" t="n">
        <v>87</v>
      </c>
      <c r="I534" s="2" t="n">
        <v>80</v>
      </c>
      <c r="J534" s="2" t="inlineStr">
        <is>
          <t>GPA</t>
        </is>
      </c>
      <c r="K534" s="2">
        <f>IF(I534&lt;&gt;"",I534,IFERROR(INDEX(Base!$I:$I,MATCH(1,(Base!$C:$C=C534)*(Base!$I:$I&lt;&gt;""),0)),0))</f>
        <v/>
      </c>
      <c r="L534" s="2">
        <f>IF(AND(I534="",K534&gt;0),"SIM","NÃO")</f>
        <v/>
      </c>
      <c r="M534" s="2">
        <f>IF(ISNUMBER(SEARCH("SEPARA",UPPER(C534))),"NÃO","SIM")</f>
        <v/>
      </c>
      <c r="N534" s="2">
        <f>IFERROR(H534/K534,0)</f>
        <v/>
      </c>
      <c r="O534" s="2">
        <f>IF(M534="NÃO","EXCLUÍDO",IF(N534&lt;Premissas!$B$8,"&lt; 1,00",IF(N534&lt;Premissas!$B$9,"1,00 – 1,19",IF(N534&lt;Premissas!$B$10,"1,20 – 1,39",IF(N534&lt;Premissas!$B$11,"1,40 – 1,59",IF(N534&lt;Premissas!$B$12,"1,60 – 1,99","≥ 2,00"))))))</f>
        <v/>
      </c>
      <c r="P534" s="5">
        <f>IF(OR(M534="NÃO",N534&lt;Premissas!$B$8),Premissas!$B$13,IF(N534&lt;Premissas!$B$9,Premissas!$B$14,IF(N534&lt;Premissas!$B$10,Premissas!$B$15,IF(N534&lt;Premissas!$B$11,Premissas!$B$16,IF(N534&lt;Premissas!$B$12,Premissas!$B$17,Premissas!$B$18)))))</f>
        <v/>
      </c>
      <c r="Q534" s="5">
        <f>IFERROR(P534/Premissas!$B$4,0)</f>
        <v/>
      </c>
    </row>
    <row r="535">
      <c r="A535" s="2" t="n">
        <v>7</v>
      </c>
      <c r="B535" s="2" t="n">
        <v>1942</v>
      </c>
      <c r="C535" s="2" t="inlineStr">
        <is>
          <t>SEPARACAO</t>
        </is>
      </c>
      <c r="D535" s="2" t="n">
        <v>5954894</v>
      </c>
      <c r="E535" s="2" t="inlineStr">
        <is>
          <t>Vitor Manoel De Araujo</t>
        </is>
      </c>
      <c r="F535" s="2" t="n">
        <v>22490</v>
      </c>
      <c r="G535" s="2" t="n">
        <v>127.89</v>
      </c>
      <c r="H535" s="2" t="n">
        <v>176</v>
      </c>
      <c r="I535" s="2" t="n">
        <v>80</v>
      </c>
      <c r="J535" s="2" t="inlineStr">
        <is>
          <t>GPA</t>
        </is>
      </c>
      <c r="K535" s="2">
        <f>IF(I535&lt;&gt;"",I535,IFERROR(INDEX(Base!$I:$I,MATCH(1,(Base!$C:$C=C535)*(Base!$I:$I&lt;&gt;""),0)),0))</f>
        <v/>
      </c>
      <c r="L535" s="2">
        <f>IF(AND(I535="",K535&gt;0),"SIM","NÃO")</f>
        <v/>
      </c>
      <c r="M535" s="2">
        <f>IF(ISNUMBER(SEARCH("SEPARA",UPPER(C535))),"NÃO","SIM")</f>
        <v/>
      </c>
      <c r="N535" s="2">
        <f>IFERROR(H535/K535,0)</f>
        <v/>
      </c>
      <c r="O535" s="2">
        <f>IF(M535="NÃO","EXCLUÍDO",IF(N535&lt;Premissas!$B$8,"&lt; 1,00",IF(N535&lt;Premissas!$B$9,"1,00 – 1,19",IF(N535&lt;Premissas!$B$10,"1,20 – 1,39",IF(N535&lt;Premissas!$B$11,"1,40 – 1,59",IF(N535&lt;Premissas!$B$12,"1,60 – 1,99","≥ 2,00"))))))</f>
        <v/>
      </c>
      <c r="P535" s="5">
        <f>IF(OR(M535="NÃO",N535&lt;Premissas!$B$8),Premissas!$B$13,IF(N535&lt;Premissas!$B$9,Premissas!$B$14,IF(N535&lt;Premissas!$B$10,Premissas!$B$15,IF(N535&lt;Premissas!$B$11,Premissas!$B$16,IF(N535&lt;Premissas!$B$12,Premissas!$B$17,Premissas!$B$18)))))</f>
        <v/>
      </c>
      <c r="Q535" s="5">
        <f>IFERROR(P535/Premissas!$B$4,0)</f>
        <v/>
      </c>
    </row>
    <row r="536">
      <c r="A536" s="2" t="n">
        <v>7</v>
      </c>
      <c r="B536" s="2" t="n">
        <v>1942</v>
      </c>
      <c r="C536" s="2" t="inlineStr">
        <is>
          <t>SEPARACAO</t>
        </is>
      </c>
      <c r="D536" s="2" t="n">
        <v>5955190</v>
      </c>
      <c r="E536" s="2" t="inlineStr">
        <is>
          <t>Bryan Leite De Souza</t>
        </is>
      </c>
      <c r="F536" s="2" t="n">
        <v>7152</v>
      </c>
      <c r="G536" s="2" t="n">
        <v>104.94</v>
      </c>
      <c r="H536" s="2" t="n">
        <v>68</v>
      </c>
      <c r="I536" s="2" t="n">
        <v>80</v>
      </c>
      <c r="J536" s="2" t="inlineStr">
        <is>
          <t>GPA</t>
        </is>
      </c>
      <c r="K536" s="2">
        <f>IF(I536&lt;&gt;"",I536,IFERROR(INDEX(Base!$I:$I,MATCH(1,(Base!$C:$C=C536)*(Base!$I:$I&lt;&gt;""),0)),0))</f>
        <v/>
      </c>
      <c r="L536" s="2">
        <f>IF(AND(I536="",K536&gt;0),"SIM","NÃO")</f>
        <v/>
      </c>
      <c r="M536" s="2">
        <f>IF(ISNUMBER(SEARCH("SEPARA",UPPER(C536))),"NÃO","SIM")</f>
        <v/>
      </c>
      <c r="N536" s="2">
        <f>IFERROR(H536/K536,0)</f>
        <v/>
      </c>
      <c r="O536" s="2">
        <f>IF(M536="NÃO","EXCLUÍDO",IF(N536&lt;Premissas!$B$8,"&lt; 1,00",IF(N536&lt;Premissas!$B$9,"1,00 – 1,19",IF(N536&lt;Premissas!$B$10,"1,20 – 1,39",IF(N536&lt;Premissas!$B$11,"1,40 – 1,59",IF(N536&lt;Premissas!$B$12,"1,60 – 1,99","≥ 2,00"))))))</f>
        <v/>
      </c>
      <c r="P536" s="5">
        <f>IF(OR(M536="NÃO",N536&lt;Premissas!$B$8),Premissas!$B$13,IF(N536&lt;Premissas!$B$9,Premissas!$B$14,IF(N536&lt;Premissas!$B$10,Premissas!$B$15,IF(N536&lt;Premissas!$B$11,Premissas!$B$16,IF(N536&lt;Premissas!$B$12,Premissas!$B$17,Premissas!$B$18)))))</f>
        <v/>
      </c>
      <c r="Q536" s="5">
        <f>IFERROR(P536/Premissas!$B$4,0)</f>
        <v/>
      </c>
    </row>
    <row r="537">
      <c r="A537" s="2" t="n">
        <v>7</v>
      </c>
      <c r="B537" s="2" t="n">
        <v>1942</v>
      </c>
      <c r="C537" s="2" t="inlineStr">
        <is>
          <t>SEPARACAO</t>
        </is>
      </c>
      <c r="D537" s="2" t="n">
        <v>5957893</v>
      </c>
      <c r="E537" s="2" t="inlineStr">
        <is>
          <t>Paulo Dos Santos Stefano</t>
        </is>
      </c>
      <c r="F537" s="2" t="n">
        <v>9289</v>
      </c>
      <c r="G537" s="2" t="n">
        <v>109.99</v>
      </c>
      <c r="H537" s="2" t="n">
        <v>84</v>
      </c>
      <c r="I537" s="2" t="n">
        <v>80</v>
      </c>
      <c r="J537" s="2" t="inlineStr">
        <is>
          <t>GPA</t>
        </is>
      </c>
      <c r="K537" s="2">
        <f>IF(I537&lt;&gt;"",I537,IFERROR(INDEX(Base!$I:$I,MATCH(1,(Base!$C:$C=C537)*(Base!$I:$I&lt;&gt;""),0)),0))</f>
        <v/>
      </c>
      <c r="L537" s="2">
        <f>IF(AND(I537="",K537&gt;0),"SIM","NÃO")</f>
        <v/>
      </c>
      <c r="M537" s="2">
        <f>IF(ISNUMBER(SEARCH("SEPARA",UPPER(C537))),"NÃO","SIM")</f>
        <v/>
      </c>
      <c r="N537" s="2">
        <f>IFERROR(H537/K537,0)</f>
        <v/>
      </c>
      <c r="O537" s="2">
        <f>IF(M537="NÃO","EXCLUÍDO",IF(N537&lt;Premissas!$B$8,"&lt; 1,00",IF(N537&lt;Premissas!$B$9,"1,00 – 1,19",IF(N537&lt;Premissas!$B$10,"1,20 – 1,39",IF(N537&lt;Premissas!$B$11,"1,40 – 1,59",IF(N537&lt;Premissas!$B$12,"1,60 – 1,99","≥ 2,00"))))))</f>
        <v/>
      </c>
      <c r="P537" s="5">
        <f>IF(OR(M537="NÃO",N537&lt;Premissas!$B$8),Premissas!$B$13,IF(N537&lt;Premissas!$B$9,Premissas!$B$14,IF(N537&lt;Premissas!$B$10,Premissas!$B$15,IF(N537&lt;Premissas!$B$11,Premissas!$B$16,IF(N537&lt;Premissas!$B$12,Premissas!$B$17,Premissas!$B$18)))))</f>
        <v/>
      </c>
      <c r="Q537" s="5">
        <f>IFERROR(P537/Premissas!$B$4,0)</f>
        <v/>
      </c>
    </row>
    <row r="538">
      <c r="A538" s="2" t="n">
        <v>7</v>
      </c>
      <c r="B538" s="2" t="n">
        <v>1942</v>
      </c>
      <c r="C538" s="2" t="inlineStr">
        <is>
          <t>SEPARACAO</t>
        </is>
      </c>
      <c r="D538" s="2" t="n">
        <v>5965004</v>
      </c>
      <c r="E538" s="2" t="inlineStr">
        <is>
          <t>Paulo Ubiratan Moreira Delucio</t>
        </is>
      </c>
      <c r="F538" s="2" t="n">
        <v>735</v>
      </c>
      <c r="G538" s="2" t="n">
        <v>14.37</v>
      </c>
      <c r="H538" s="2" t="n">
        <v>51</v>
      </c>
      <c r="I538" s="2" t="n">
        <v>80</v>
      </c>
      <c r="J538" s="2" t="inlineStr">
        <is>
          <t>GPA</t>
        </is>
      </c>
      <c r="K538" s="2">
        <f>IF(I538&lt;&gt;"",I538,IFERROR(INDEX(Base!$I:$I,MATCH(1,(Base!$C:$C=C538)*(Base!$I:$I&lt;&gt;""),0)),0))</f>
        <v/>
      </c>
      <c r="L538" s="2">
        <f>IF(AND(I538="",K538&gt;0),"SIM","NÃO")</f>
        <v/>
      </c>
      <c r="M538" s="2">
        <f>IF(ISNUMBER(SEARCH("SEPARA",UPPER(C538))),"NÃO","SIM")</f>
        <v/>
      </c>
      <c r="N538" s="2">
        <f>IFERROR(H538/K538,0)</f>
        <v/>
      </c>
      <c r="O538" s="2">
        <f>IF(M538="NÃO","EXCLUÍDO",IF(N538&lt;Premissas!$B$8,"&lt; 1,00",IF(N538&lt;Premissas!$B$9,"1,00 – 1,19",IF(N538&lt;Premissas!$B$10,"1,20 – 1,39",IF(N538&lt;Premissas!$B$11,"1,40 – 1,59",IF(N538&lt;Premissas!$B$12,"1,60 – 1,99","≥ 2,00"))))))</f>
        <v/>
      </c>
      <c r="P538" s="5">
        <f>IF(OR(M538="NÃO",N538&lt;Premissas!$B$8),Premissas!$B$13,IF(N538&lt;Premissas!$B$9,Premissas!$B$14,IF(N538&lt;Premissas!$B$10,Premissas!$B$15,IF(N538&lt;Premissas!$B$11,Premissas!$B$16,IF(N538&lt;Premissas!$B$12,Premissas!$B$17,Premissas!$B$18)))))</f>
        <v/>
      </c>
      <c r="Q538" s="5">
        <f>IFERROR(P538/Premissas!$B$4,0)</f>
        <v/>
      </c>
    </row>
    <row r="539">
      <c r="A539" s="2" t="n">
        <v>7</v>
      </c>
      <c r="B539" s="2" t="n">
        <v>1942</v>
      </c>
      <c r="C539" s="2" t="inlineStr">
        <is>
          <t>SEPARACAO</t>
        </is>
      </c>
      <c r="D539" s="2" t="n">
        <v>5968704</v>
      </c>
      <c r="E539" s="2" t="inlineStr">
        <is>
          <t>Rafael De Jesus Silva</t>
        </is>
      </c>
      <c r="F539" s="2" t="n">
        <v>5905</v>
      </c>
      <c r="G539" s="2" t="n">
        <v>110.56</v>
      </c>
      <c r="H539" s="2" t="n">
        <v>53</v>
      </c>
      <c r="I539" s="2" t="n">
        <v>80</v>
      </c>
      <c r="J539" s="2" t="inlineStr">
        <is>
          <t>GPA</t>
        </is>
      </c>
      <c r="K539" s="2">
        <f>IF(I539&lt;&gt;"",I539,IFERROR(INDEX(Base!$I:$I,MATCH(1,(Base!$C:$C=C539)*(Base!$I:$I&lt;&gt;""),0)),0))</f>
        <v/>
      </c>
      <c r="L539" s="2">
        <f>IF(AND(I539="",K539&gt;0),"SIM","NÃO")</f>
        <v/>
      </c>
      <c r="M539" s="2">
        <f>IF(ISNUMBER(SEARCH("SEPARA",UPPER(C539))),"NÃO","SIM")</f>
        <v/>
      </c>
      <c r="N539" s="2">
        <f>IFERROR(H539/K539,0)</f>
        <v/>
      </c>
      <c r="O539" s="2">
        <f>IF(M539="NÃO","EXCLUÍDO",IF(N539&lt;Premissas!$B$8,"&lt; 1,00",IF(N539&lt;Premissas!$B$9,"1,00 – 1,19",IF(N539&lt;Premissas!$B$10,"1,20 – 1,39",IF(N539&lt;Premissas!$B$11,"1,40 – 1,59",IF(N539&lt;Premissas!$B$12,"1,60 – 1,99","≥ 2,00"))))))</f>
        <v/>
      </c>
      <c r="P539" s="5">
        <f>IF(OR(M539="NÃO",N539&lt;Premissas!$B$8),Premissas!$B$13,IF(N539&lt;Premissas!$B$9,Premissas!$B$14,IF(N539&lt;Premissas!$B$10,Premissas!$B$15,IF(N539&lt;Premissas!$B$11,Premissas!$B$16,IF(N539&lt;Premissas!$B$12,Premissas!$B$17,Premissas!$B$18)))))</f>
        <v/>
      </c>
      <c r="Q539" s="5">
        <f>IFERROR(P539/Premissas!$B$4,0)</f>
        <v/>
      </c>
    </row>
    <row r="540">
      <c r="A540" s="2" t="n">
        <v>7</v>
      </c>
      <c r="B540" s="2" t="n">
        <v>1942</v>
      </c>
      <c r="C540" s="2" t="inlineStr">
        <is>
          <t>SEPARACAO</t>
        </is>
      </c>
      <c r="D540" s="2" t="n">
        <v>5971152</v>
      </c>
      <c r="E540" s="2" t="inlineStr">
        <is>
          <t>Pedro Henrique Goncalves Lopes</t>
        </is>
      </c>
      <c r="F540" s="2" t="n">
        <v>2015</v>
      </c>
      <c r="G540" s="2" t="n">
        <v>21.08</v>
      </c>
      <c r="H540" s="2" t="n">
        <v>96</v>
      </c>
      <c r="I540" s="2" t="n">
        <v>80</v>
      </c>
      <c r="J540" s="2" t="inlineStr">
        <is>
          <t>GPA</t>
        </is>
      </c>
      <c r="K540" s="2">
        <f>IF(I540&lt;&gt;"",I540,IFERROR(INDEX(Base!$I:$I,MATCH(1,(Base!$C:$C=C540)*(Base!$I:$I&lt;&gt;""),0)),0))</f>
        <v/>
      </c>
      <c r="L540" s="2">
        <f>IF(AND(I540="",K540&gt;0),"SIM","NÃO")</f>
        <v/>
      </c>
      <c r="M540" s="2">
        <f>IF(ISNUMBER(SEARCH("SEPARA",UPPER(C540))),"NÃO","SIM")</f>
        <v/>
      </c>
      <c r="N540" s="2">
        <f>IFERROR(H540/K540,0)</f>
        <v/>
      </c>
      <c r="O540" s="2">
        <f>IF(M540="NÃO","EXCLUÍDO",IF(N540&lt;Premissas!$B$8,"&lt; 1,00",IF(N540&lt;Premissas!$B$9,"1,00 – 1,19",IF(N540&lt;Premissas!$B$10,"1,20 – 1,39",IF(N540&lt;Premissas!$B$11,"1,40 – 1,59",IF(N540&lt;Premissas!$B$12,"1,60 – 1,99","≥ 2,00"))))))</f>
        <v/>
      </c>
      <c r="P540" s="5">
        <f>IF(OR(M540="NÃO",N540&lt;Premissas!$B$8),Premissas!$B$13,IF(N540&lt;Premissas!$B$9,Premissas!$B$14,IF(N540&lt;Premissas!$B$10,Premissas!$B$15,IF(N540&lt;Premissas!$B$11,Premissas!$B$16,IF(N540&lt;Premissas!$B$12,Premissas!$B$17,Premissas!$B$18)))))</f>
        <v/>
      </c>
      <c r="Q540" s="5">
        <f>IFERROR(P540/Premissas!$B$4,0)</f>
        <v/>
      </c>
    </row>
    <row r="541">
      <c r="A541" s="2" t="n">
        <v>7</v>
      </c>
      <c r="B541" s="2" t="n">
        <v>1942</v>
      </c>
      <c r="C541" s="2" t="inlineStr">
        <is>
          <t>SEPARACAO</t>
        </is>
      </c>
      <c r="D541" s="2" t="n">
        <v>5973589</v>
      </c>
      <c r="E541" s="2" t="inlineStr">
        <is>
          <t>Gabriel Henrique De Jesus</t>
        </is>
      </c>
      <c r="F541" s="2" t="n">
        <v>153</v>
      </c>
      <c r="G541" s="2" t="n">
        <v>4.77</v>
      </c>
      <c r="H541" s="2" t="n">
        <v>32</v>
      </c>
      <c r="I541" s="2" t="n">
        <v>80</v>
      </c>
      <c r="J541" s="2" t="inlineStr">
        <is>
          <t>GPA</t>
        </is>
      </c>
      <c r="K541" s="2">
        <f>IF(I541&lt;&gt;"",I541,IFERROR(INDEX(Base!$I:$I,MATCH(1,(Base!$C:$C=C541)*(Base!$I:$I&lt;&gt;""),0)),0))</f>
        <v/>
      </c>
      <c r="L541" s="2">
        <f>IF(AND(I541="",K541&gt;0),"SIM","NÃO")</f>
        <v/>
      </c>
      <c r="M541" s="2">
        <f>IF(ISNUMBER(SEARCH("SEPARA",UPPER(C541))),"NÃO","SIM")</f>
        <v/>
      </c>
      <c r="N541" s="2">
        <f>IFERROR(H541/K541,0)</f>
        <v/>
      </c>
      <c r="O541" s="2">
        <f>IF(M541="NÃO","EXCLUÍDO",IF(N541&lt;Premissas!$B$8,"&lt; 1,00",IF(N541&lt;Premissas!$B$9,"1,00 – 1,19",IF(N541&lt;Premissas!$B$10,"1,20 – 1,39",IF(N541&lt;Premissas!$B$11,"1,40 – 1,59",IF(N541&lt;Premissas!$B$12,"1,60 – 1,99","≥ 2,00"))))))</f>
        <v/>
      </c>
      <c r="P541" s="5">
        <f>IF(OR(M541="NÃO",N541&lt;Premissas!$B$8),Premissas!$B$13,IF(N541&lt;Premissas!$B$9,Premissas!$B$14,IF(N541&lt;Premissas!$B$10,Premissas!$B$15,IF(N541&lt;Premissas!$B$11,Premissas!$B$16,IF(N541&lt;Premissas!$B$12,Premissas!$B$17,Premissas!$B$18)))))</f>
        <v/>
      </c>
      <c r="Q541" s="5">
        <f>IFERROR(P541/Premissas!$B$4,0)</f>
        <v/>
      </c>
    </row>
    <row r="542">
      <c r="A542" s="2" t="n">
        <v>7</v>
      </c>
      <c r="B542" s="2" t="n">
        <v>1942</v>
      </c>
      <c r="C542" s="2" t="inlineStr">
        <is>
          <t>SEPARACAO</t>
        </is>
      </c>
      <c r="D542" s="2" t="n">
        <v>5977495</v>
      </c>
      <c r="E542" s="2" t="inlineStr">
        <is>
          <t>Caua David Lopes</t>
        </is>
      </c>
      <c r="F542" s="2" t="n">
        <v>5417</v>
      </c>
      <c r="G542" s="2" t="n">
        <v>94.69</v>
      </c>
      <c r="H542" s="2" t="n">
        <v>57</v>
      </c>
      <c r="I542" s="2" t="n">
        <v>80</v>
      </c>
      <c r="J542" s="2" t="inlineStr">
        <is>
          <t>GPA</t>
        </is>
      </c>
      <c r="K542" s="2">
        <f>IF(I542&lt;&gt;"",I542,IFERROR(INDEX(Base!$I:$I,MATCH(1,(Base!$C:$C=C542)*(Base!$I:$I&lt;&gt;""),0)),0))</f>
        <v/>
      </c>
      <c r="L542" s="2">
        <f>IF(AND(I542="",K542&gt;0),"SIM","NÃO")</f>
        <v/>
      </c>
      <c r="M542" s="2">
        <f>IF(ISNUMBER(SEARCH("SEPARA",UPPER(C542))),"NÃO","SIM")</f>
        <v/>
      </c>
      <c r="N542" s="2">
        <f>IFERROR(H542/K542,0)</f>
        <v/>
      </c>
      <c r="O542" s="2">
        <f>IF(M542="NÃO","EXCLUÍDO",IF(N542&lt;Premissas!$B$8,"&lt; 1,00",IF(N542&lt;Premissas!$B$9,"1,00 – 1,19",IF(N542&lt;Premissas!$B$10,"1,20 – 1,39",IF(N542&lt;Premissas!$B$11,"1,40 – 1,59",IF(N542&lt;Premissas!$B$12,"1,60 – 1,99","≥ 2,00"))))))</f>
        <v/>
      </c>
      <c r="P542" s="5">
        <f>IF(OR(M542="NÃO",N542&lt;Premissas!$B$8),Premissas!$B$13,IF(N542&lt;Premissas!$B$9,Premissas!$B$14,IF(N542&lt;Premissas!$B$10,Premissas!$B$15,IF(N542&lt;Premissas!$B$11,Premissas!$B$16,IF(N542&lt;Premissas!$B$12,Premissas!$B$17,Premissas!$B$18)))))</f>
        <v/>
      </c>
      <c r="Q542" s="5">
        <f>IFERROR(P542/Premissas!$B$4,0)</f>
        <v/>
      </c>
    </row>
    <row r="543">
      <c r="A543" s="2" t="n">
        <v>7</v>
      </c>
      <c r="B543" s="2" t="n">
        <v>1942</v>
      </c>
      <c r="C543" s="2" t="inlineStr">
        <is>
          <t>SEPARACAO</t>
        </is>
      </c>
      <c r="D543" s="2" t="n">
        <v>5977606</v>
      </c>
      <c r="E543" s="2" t="inlineStr">
        <is>
          <t>Silvanez De Oliveira</t>
        </is>
      </c>
      <c r="F543" s="2" t="n">
        <v>9368</v>
      </c>
      <c r="G543" s="2" t="n">
        <v>140.19</v>
      </c>
      <c r="H543" s="2" t="n">
        <v>67</v>
      </c>
      <c r="I543" s="2" t="n">
        <v>80</v>
      </c>
      <c r="J543" s="2" t="inlineStr">
        <is>
          <t>GPA</t>
        </is>
      </c>
      <c r="K543" s="2">
        <f>IF(I543&lt;&gt;"",I543,IFERROR(INDEX(Base!$I:$I,MATCH(1,(Base!$C:$C=C543)*(Base!$I:$I&lt;&gt;""),0)),0))</f>
        <v/>
      </c>
      <c r="L543" s="2">
        <f>IF(AND(I543="",K543&gt;0),"SIM","NÃO")</f>
        <v/>
      </c>
      <c r="M543" s="2">
        <f>IF(ISNUMBER(SEARCH("SEPARA",UPPER(C543))),"NÃO","SIM")</f>
        <v/>
      </c>
      <c r="N543" s="2">
        <f>IFERROR(H543/K543,0)</f>
        <v/>
      </c>
      <c r="O543" s="2">
        <f>IF(M543="NÃO","EXCLUÍDO",IF(N543&lt;Premissas!$B$8,"&lt; 1,00",IF(N543&lt;Premissas!$B$9,"1,00 – 1,19",IF(N543&lt;Premissas!$B$10,"1,20 – 1,39",IF(N543&lt;Premissas!$B$11,"1,40 – 1,59",IF(N543&lt;Premissas!$B$12,"1,60 – 1,99","≥ 2,00"))))))</f>
        <v/>
      </c>
      <c r="P543" s="5">
        <f>IF(OR(M543="NÃO",N543&lt;Premissas!$B$8),Premissas!$B$13,IF(N543&lt;Premissas!$B$9,Premissas!$B$14,IF(N543&lt;Premissas!$B$10,Premissas!$B$15,IF(N543&lt;Premissas!$B$11,Premissas!$B$16,IF(N543&lt;Premissas!$B$12,Premissas!$B$17,Premissas!$B$18)))))</f>
        <v/>
      </c>
      <c r="Q543" s="5">
        <f>IFERROR(P543/Premissas!$B$4,0)</f>
        <v/>
      </c>
    </row>
    <row r="544">
      <c r="A544" s="2" t="n">
        <v>7</v>
      </c>
      <c r="B544" s="2" t="n">
        <v>1942</v>
      </c>
      <c r="C544" s="2" t="inlineStr">
        <is>
          <t>SEPARACAO</t>
        </is>
      </c>
      <c r="D544" s="2" t="n">
        <v>5980500</v>
      </c>
      <c r="E544" s="2" t="inlineStr">
        <is>
          <t>Jean Lucas Dos Santos Correia</t>
        </is>
      </c>
      <c r="F544" s="2" t="n">
        <v>5098</v>
      </c>
      <c r="G544" s="2" t="n">
        <v>127.05</v>
      </c>
      <c r="H544" s="2" t="n">
        <v>40</v>
      </c>
      <c r="I544" s="2" t="n">
        <v>80</v>
      </c>
      <c r="J544" s="2" t="inlineStr">
        <is>
          <t>GPA</t>
        </is>
      </c>
      <c r="K544" s="2">
        <f>IF(I544&lt;&gt;"",I544,IFERROR(INDEX(Base!$I:$I,MATCH(1,(Base!$C:$C=C544)*(Base!$I:$I&lt;&gt;""),0)),0))</f>
        <v/>
      </c>
      <c r="L544" s="2">
        <f>IF(AND(I544="",K544&gt;0),"SIM","NÃO")</f>
        <v/>
      </c>
      <c r="M544" s="2">
        <f>IF(ISNUMBER(SEARCH("SEPARA",UPPER(C544))),"NÃO","SIM")</f>
        <v/>
      </c>
      <c r="N544" s="2">
        <f>IFERROR(H544/K544,0)</f>
        <v/>
      </c>
      <c r="O544" s="2">
        <f>IF(M544="NÃO","EXCLUÍDO",IF(N544&lt;Premissas!$B$8,"&lt; 1,00",IF(N544&lt;Premissas!$B$9,"1,00 – 1,19",IF(N544&lt;Premissas!$B$10,"1,20 – 1,39",IF(N544&lt;Premissas!$B$11,"1,40 – 1,59",IF(N544&lt;Premissas!$B$12,"1,60 – 1,99","≥ 2,00"))))))</f>
        <v/>
      </c>
      <c r="P544" s="5">
        <f>IF(OR(M544="NÃO",N544&lt;Premissas!$B$8),Premissas!$B$13,IF(N544&lt;Premissas!$B$9,Premissas!$B$14,IF(N544&lt;Premissas!$B$10,Premissas!$B$15,IF(N544&lt;Premissas!$B$11,Premissas!$B$16,IF(N544&lt;Premissas!$B$12,Premissas!$B$17,Premissas!$B$18)))))</f>
        <v/>
      </c>
      <c r="Q544" s="5">
        <f>IFERROR(P544/Premissas!$B$4,0)</f>
        <v/>
      </c>
    </row>
    <row r="545">
      <c r="A545" s="2" t="n">
        <v>7</v>
      </c>
      <c r="B545" s="2" t="n">
        <v>1942</v>
      </c>
      <c r="C545" s="2" t="inlineStr">
        <is>
          <t>SEPARACAO</t>
        </is>
      </c>
      <c r="D545" s="2" t="n">
        <v>5983479</v>
      </c>
      <c r="E545" s="2" t="inlineStr">
        <is>
          <t>Caio Giovanni Alves De Oliveira</t>
        </is>
      </c>
      <c r="F545" s="2" t="n">
        <v>5083</v>
      </c>
      <c r="G545" s="2" t="n">
        <v>86.65000000000001</v>
      </c>
      <c r="H545" s="2" t="n">
        <v>59</v>
      </c>
      <c r="I545" s="2" t="n">
        <v>80</v>
      </c>
      <c r="J545" s="2" t="inlineStr">
        <is>
          <t>GPA</t>
        </is>
      </c>
      <c r="K545" s="2">
        <f>IF(I545&lt;&gt;"",I545,IFERROR(INDEX(Base!$I:$I,MATCH(1,(Base!$C:$C=C545)*(Base!$I:$I&lt;&gt;""),0)),0))</f>
        <v/>
      </c>
      <c r="L545" s="2">
        <f>IF(AND(I545="",K545&gt;0),"SIM","NÃO")</f>
        <v/>
      </c>
      <c r="M545" s="2">
        <f>IF(ISNUMBER(SEARCH("SEPARA",UPPER(C545))),"NÃO","SIM")</f>
        <v/>
      </c>
      <c r="N545" s="2">
        <f>IFERROR(H545/K545,0)</f>
        <v/>
      </c>
      <c r="O545" s="2">
        <f>IF(M545="NÃO","EXCLUÍDO",IF(N545&lt;Premissas!$B$8,"&lt; 1,00",IF(N545&lt;Premissas!$B$9,"1,00 – 1,19",IF(N545&lt;Premissas!$B$10,"1,20 – 1,39",IF(N545&lt;Premissas!$B$11,"1,40 – 1,59",IF(N545&lt;Premissas!$B$12,"1,60 – 1,99","≥ 2,00"))))))</f>
        <v/>
      </c>
      <c r="P545" s="5">
        <f>IF(OR(M545="NÃO",N545&lt;Premissas!$B$8),Premissas!$B$13,IF(N545&lt;Premissas!$B$9,Premissas!$B$14,IF(N545&lt;Premissas!$B$10,Premissas!$B$15,IF(N545&lt;Premissas!$B$11,Premissas!$B$16,IF(N545&lt;Premissas!$B$12,Premissas!$B$17,Premissas!$B$18)))))</f>
        <v/>
      </c>
      <c r="Q545" s="5">
        <f>IFERROR(P545/Premissas!$B$4,0)</f>
        <v/>
      </c>
    </row>
    <row r="546">
      <c r="A546" s="2" t="n">
        <v>7</v>
      </c>
      <c r="B546" s="2" t="n">
        <v>1942</v>
      </c>
      <c r="C546" s="2" t="inlineStr">
        <is>
          <t>SEPARACAO</t>
        </is>
      </c>
      <c r="D546" s="2" t="n">
        <v>5984149</v>
      </c>
      <c r="E546" s="2" t="inlineStr">
        <is>
          <t>Victor De Oliveira Mota</t>
        </is>
      </c>
      <c r="F546" s="2" t="n">
        <v>5233</v>
      </c>
      <c r="G546" s="2" t="n">
        <v>80.91</v>
      </c>
      <c r="H546" s="2" t="n">
        <v>65</v>
      </c>
      <c r="I546" s="2" t="n">
        <v>80</v>
      </c>
      <c r="J546" s="2" t="inlineStr">
        <is>
          <t>GPA</t>
        </is>
      </c>
      <c r="K546" s="2">
        <f>IF(I546&lt;&gt;"",I546,IFERROR(INDEX(Base!$I:$I,MATCH(1,(Base!$C:$C=C546)*(Base!$I:$I&lt;&gt;""),0)),0))</f>
        <v/>
      </c>
      <c r="L546" s="2">
        <f>IF(AND(I546="",K546&gt;0),"SIM","NÃO")</f>
        <v/>
      </c>
      <c r="M546" s="2">
        <f>IF(ISNUMBER(SEARCH("SEPARA",UPPER(C546))),"NÃO","SIM")</f>
        <v/>
      </c>
      <c r="N546" s="2">
        <f>IFERROR(H546/K546,0)</f>
        <v/>
      </c>
      <c r="O546" s="2">
        <f>IF(M546="NÃO","EXCLUÍDO",IF(N546&lt;Premissas!$B$8,"&lt; 1,00",IF(N546&lt;Premissas!$B$9,"1,00 – 1,19",IF(N546&lt;Premissas!$B$10,"1,20 – 1,39",IF(N546&lt;Premissas!$B$11,"1,40 – 1,59",IF(N546&lt;Premissas!$B$12,"1,60 – 1,99","≥ 2,00"))))))</f>
        <v/>
      </c>
      <c r="P546" s="5">
        <f>IF(OR(M546="NÃO",N546&lt;Premissas!$B$8),Premissas!$B$13,IF(N546&lt;Premissas!$B$9,Premissas!$B$14,IF(N546&lt;Premissas!$B$10,Premissas!$B$15,IF(N546&lt;Premissas!$B$11,Premissas!$B$16,IF(N546&lt;Premissas!$B$12,Premissas!$B$17,Premissas!$B$18)))))</f>
        <v/>
      </c>
      <c r="Q546" s="5">
        <f>IFERROR(P546/Premissas!$B$4,0)</f>
        <v/>
      </c>
    </row>
    <row r="547">
      <c r="A547" s="2" t="n">
        <v>7</v>
      </c>
      <c r="B547" s="2" t="n">
        <v>1942</v>
      </c>
      <c r="C547" s="2" t="inlineStr">
        <is>
          <t>SEPARACAO</t>
        </is>
      </c>
      <c r="D547" s="2" t="n">
        <v>5984742</v>
      </c>
      <c r="E547" s="2" t="inlineStr">
        <is>
          <t>Diogo Lopes Cerqueira</t>
        </is>
      </c>
      <c r="F547" s="2" t="n">
        <v>9219</v>
      </c>
      <c r="G547" s="2" t="n">
        <v>118.91</v>
      </c>
      <c r="H547" s="2" t="n">
        <v>78</v>
      </c>
      <c r="I547" s="2" t="n">
        <v>80</v>
      </c>
      <c r="J547" s="2" t="inlineStr">
        <is>
          <t>GPA</t>
        </is>
      </c>
      <c r="K547" s="2">
        <f>IF(I547&lt;&gt;"",I547,IFERROR(INDEX(Base!$I:$I,MATCH(1,(Base!$C:$C=C547)*(Base!$I:$I&lt;&gt;""),0)),0))</f>
        <v/>
      </c>
      <c r="L547" s="2">
        <f>IF(AND(I547="",K547&gt;0),"SIM","NÃO")</f>
        <v/>
      </c>
      <c r="M547" s="2">
        <f>IF(ISNUMBER(SEARCH("SEPARA",UPPER(C547))),"NÃO","SIM")</f>
        <v/>
      </c>
      <c r="N547" s="2">
        <f>IFERROR(H547/K547,0)</f>
        <v/>
      </c>
      <c r="O547" s="2">
        <f>IF(M547="NÃO","EXCLUÍDO",IF(N547&lt;Premissas!$B$8,"&lt; 1,00",IF(N547&lt;Premissas!$B$9,"1,00 – 1,19",IF(N547&lt;Premissas!$B$10,"1,20 – 1,39",IF(N547&lt;Premissas!$B$11,"1,40 – 1,59",IF(N547&lt;Premissas!$B$12,"1,60 – 1,99","≥ 2,00"))))))</f>
        <v/>
      </c>
      <c r="P547" s="5">
        <f>IF(OR(M547="NÃO",N547&lt;Premissas!$B$8),Premissas!$B$13,IF(N547&lt;Premissas!$B$9,Premissas!$B$14,IF(N547&lt;Premissas!$B$10,Premissas!$B$15,IF(N547&lt;Premissas!$B$11,Premissas!$B$16,IF(N547&lt;Premissas!$B$12,Premissas!$B$17,Premissas!$B$18)))))</f>
        <v/>
      </c>
      <c r="Q547" s="5">
        <f>IFERROR(P547/Premissas!$B$4,0)</f>
        <v/>
      </c>
    </row>
    <row r="548">
      <c r="A548" s="2" t="n">
        <v>7</v>
      </c>
      <c r="B548" s="2" t="n">
        <v>1942</v>
      </c>
      <c r="C548" s="2" t="inlineStr">
        <is>
          <t>SEPARACAO</t>
        </is>
      </c>
      <c r="D548" s="2" t="n">
        <v>5990327</v>
      </c>
      <c r="E548" s="2" t="inlineStr">
        <is>
          <t>Guilherme Costa Marcelino</t>
        </is>
      </c>
      <c r="F548" s="2" t="n">
        <v>8689</v>
      </c>
      <c r="G548" s="2" t="n">
        <v>114.14</v>
      </c>
      <c r="H548" s="2" t="n">
        <v>76</v>
      </c>
      <c r="I548" s="2" t="n">
        <v>80</v>
      </c>
      <c r="J548" s="2" t="inlineStr">
        <is>
          <t>GPA</t>
        </is>
      </c>
      <c r="K548" s="2">
        <f>IF(I548&lt;&gt;"",I548,IFERROR(INDEX(Base!$I:$I,MATCH(1,(Base!$C:$C=C548)*(Base!$I:$I&lt;&gt;""),0)),0))</f>
        <v/>
      </c>
      <c r="L548" s="2">
        <f>IF(AND(I548="",K548&gt;0),"SIM","NÃO")</f>
        <v/>
      </c>
      <c r="M548" s="2">
        <f>IF(ISNUMBER(SEARCH("SEPARA",UPPER(C548))),"NÃO","SIM")</f>
        <v/>
      </c>
      <c r="N548" s="2">
        <f>IFERROR(H548/K548,0)</f>
        <v/>
      </c>
      <c r="O548" s="2">
        <f>IF(M548="NÃO","EXCLUÍDO",IF(N548&lt;Premissas!$B$8,"&lt; 1,00",IF(N548&lt;Premissas!$B$9,"1,00 – 1,19",IF(N548&lt;Premissas!$B$10,"1,20 – 1,39",IF(N548&lt;Premissas!$B$11,"1,40 – 1,59",IF(N548&lt;Premissas!$B$12,"1,60 – 1,99","≥ 2,00"))))))</f>
        <v/>
      </c>
      <c r="P548" s="5">
        <f>IF(OR(M548="NÃO",N548&lt;Premissas!$B$8),Premissas!$B$13,IF(N548&lt;Premissas!$B$9,Premissas!$B$14,IF(N548&lt;Premissas!$B$10,Premissas!$B$15,IF(N548&lt;Premissas!$B$11,Premissas!$B$16,IF(N548&lt;Premissas!$B$12,Premissas!$B$17,Premissas!$B$18)))))</f>
        <v/>
      </c>
      <c r="Q548" s="5">
        <f>IFERROR(P548/Premissas!$B$4,0)</f>
        <v/>
      </c>
    </row>
    <row r="549">
      <c r="A549" s="2" t="n">
        <v>7</v>
      </c>
      <c r="B549" s="2" t="n">
        <v>1942</v>
      </c>
      <c r="C549" s="2" t="inlineStr">
        <is>
          <t>SEPARACAO</t>
        </is>
      </c>
      <c r="D549" s="2" t="n">
        <v>5990653</v>
      </c>
      <c r="E549" s="2" t="inlineStr">
        <is>
          <t>Alan Da Silva Veras</t>
        </is>
      </c>
      <c r="F549" s="2" t="n">
        <v>5413</v>
      </c>
      <c r="G549" s="2" t="n">
        <v>113.22</v>
      </c>
      <c r="H549" s="2" t="n">
        <v>48</v>
      </c>
      <c r="I549" s="2" t="n">
        <v>80</v>
      </c>
      <c r="J549" s="2" t="inlineStr">
        <is>
          <t>GPA</t>
        </is>
      </c>
      <c r="K549" s="2">
        <f>IF(I549&lt;&gt;"",I549,IFERROR(INDEX(Base!$I:$I,MATCH(1,(Base!$C:$C=C549)*(Base!$I:$I&lt;&gt;""),0)),0))</f>
        <v/>
      </c>
      <c r="L549" s="2">
        <f>IF(AND(I549="",K549&gt;0),"SIM","NÃO")</f>
        <v/>
      </c>
      <c r="M549" s="2">
        <f>IF(ISNUMBER(SEARCH("SEPARA",UPPER(C549))),"NÃO","SIM")</f>
        <v/>
      </c>
      <c r="N549" s="2">
        <f>IFERROR(H549/K549,0)</f>
        <v/>
      </c>
      <c r="O549" s="2">
        <f>IF(M549="NÃO","EXCLUÍDO",IF(N549&lt;Premissas!$B$8,"&lt; 1,00",IF(N549&lt;Premissas!$B$9,"1,00 – 1,19",IF(N549&lt;Premissas!$B$10,"1,20 – 1,39",IF(N549&lt;Premissas!$B$11,"1,40 – 1,59",IF(N549&lt;Premissas!$B$12,"1,60 – 1,99","≥ 2,00"))))))</f>
        <v/>
      </c>
      <c r="P549" s="5">
        <f>IF(OR(M549="NÃO",N549&lt;Premissas!$B$8),Premissas!$B$13,IF(N549&lt;Premissas!$B$9,Premissas!$B$14,IF(N549&lt;Premissas!$B$10,Premissas!$B$15,IF(N549&lt;Premissas!$B$11,Premissas!$B$16,IF(N549&lt;Premissas!$B$12,Premissas!$B$17,Premissas!$B$18)))))</f>
        <v/>
      </c>
      <c r="Q549" s="5">
        <f>IFERROR(P549/Premissas!$B$4,0)</f>
        <v/>
      </c>
    </row>
    <row r="550">
      <c r="A550" s="2" t="n">
        <v>7</v>
      </c>
      <c r="B550" s="2" t="n">
        <v>1942</v>
      </c>
      <c r="C550" s="2" t="inlineStr">
        <is>
          <t>SEPARACAO</t>
        </is>
      </c>
      <c r="D550" s="2" t="n">
        <v>5991757</v>
      </c>
      <c r="E550" s="2" t="inlineStr">
        <is>
          <t>Gustavo Lima Da Silva</t>
        </is>
      </c>
      <c r="F550" s="2" t="n">
        <v>3724</v>
      </c>
      <c r="G550" s="2" t="n">
        <v>57.13</v>
      </c>
      <c r="H550" s="2" t="n">
        <v>65</v>
      </c>
      <c r="I550" s="2" t="n">
        <v>80</v>
      </c>
      <c r="J550" s="2" t="inlineStr">
        <is>
          <t>GPA</t>
        </is>
      </c>
      <c r="K550" s="2">
        <f>IF(I550&lt;&gt;"",I550,IFERROR(INDEX(Base!$I:$I,MATCH(1,(Base!$C:$C=C550)*(Base!$I:$I&lt;&gt;""),0)),0))</f>
        <v/>
      </c>
      <c r="L550" s="2">
        <f>IF(AND(I550="",K550&gt;0),"SIM","NÃO")</f>
        <v/>
      </c>
      <c r="M550" s="2">
        <f>IF(ISNUMBER(SEARCH("SEPARA",UPPER(C550))),"NÃO","SIM")</f>
        <v/>
      </c>
      <c r="N550" s="2">
        <f>IFERROR(H550/K550,0)</f>
        <v/>
      </c>
      <c r="O550" s="2">
        <f>IF(M550="NÃO","EXCLUÍDO",IF(N550&lt;Premissas!$B$8,"&lt; 1,00",IF(N550&lt;Premissas!$B$9,"1,00 – 1,19",IF(N550&lt;Premissas!$B$10,"1,20 – 1,39",IF(N550&lt;Premissas!$B$11,"1,40 – 1,59",IF(N550&lt;Premissas!$B$12,"1,60 – 1,99","≥ 2,00"))))))</f>
        <v/>
      </c>
      <c r="P550" s="5">
        <f>IF(OR(M550="NÃO",N550&lt;Premissas!$B$8),Premissas!$B$13,IF(N550&lt;Premissas!$B$9,Premissas!$B$14,IF(N550&lt;Premissas!$B$10,Premissas!$B$15,IF(N550&lt;Premissas!$B$11,Premissas!$B$16,IF(N550&lt;Premissas!$B$12,Premissas!$B$17,Premissas!$B$18)))))</f>
        <v/>
      </c>
      <c r="Q550" s="5">
        <f>IFERROR(P550/Premissas!$B$4,0)</f>
        <v/>
      </c>
    </row>
    <row r="551">
      <c r="A551" s="2" t="n">
        <v>7</v>
      </c>
      <c r="B551" s="2" t="n">
        <v>1942</v>
      </c>
      <c r="C551" s="2" t="inlineStr">
        <is>
          <t>SEPARACAO</t>
        </is>
      </c>
      <c r="D551" s="2" t="n">
        <v>5992567</v>
      </c>
      <c r="E551" s="2" t="inlineStr">
        <is>
          <t>Luiz Sergio Ribeiro Gaspar Doble</t>
        </is>
      </c>
      <c r="F551" s="2" t="n">
        <v>4808</v>
      </c>
      <c r="G551" s="2" t="n">
        <v>70.13</v>
      </c>
      <c r="H551" s="2" t="n">
        <v>69</v>
      </c>
      <c r="I551" s="2" t="n">
        <v>80</v>
      </c>
      <c r="J551" s="2" t="inlineStr">
        <is>
          <t>GPA</t>
        </is>
      </c>
      <c r="K551" s="2">
        <f>IF(I551&lt;&gt;"",I551,IFERROR(INDEX(Base!$I:$I,MATCH(1,(Base!$C:$C=C551)*(Base!$I:$I&lt;&gt;""),0)),0))</f>
        <v/>
      </c>
      <c r="L551" s="2">
        <f>IF(AND(I551="",K551&gt;0),"SIM","NÃO")</f>
        <v/>
      </c>
      <c r="M551" s="2">
        <f>IF(ISNUMBER(SEARCH("SEPARA",UPPER(C551))),"NÃO","SIM")</f>
        <v/>
      </c>
      <c r="N551" s="2">
        <f>IFERROR(H551/K551,0)</f>
        <v/>
      </c>
      <c r="O551" s="2">
        <f>IF(M551="NÃO","EXCLUÍDO",IF(N551&lt;Premissas!$B$8,"&lt; 1,00",IF(N551&lt;Premissas!$B$9,"1,00 – 1,19",IF(N551&lt;Premissas!$B$10,"1,20 – 1,39",IF(N551&lt;Premissas!$B$11,"1,40 – 1,59",IF(N551&lt;Premissas!$B$12,"1,60 – 1,99","≥ 2,00"))))))</f>
        <v/>
      </c>
      <c r="P551" s="5">
        <f>IF(OR(M551="NÃO",N551&lt;Premissas!$B$8),Premissas!$B$13,IF(N551&lt;Premissas!$B$9,Premissas!$B$14,IF(N551&lt;Premissas!$B$10,Premissas!$B$15,IF(N551&lt;Premissas!$B$11,Premissas!$B$16,IF(N551&lt;Premissas!$B$12,Premissas!$B$17,Premissas!$B$18)))))</f>
        <v/>
      </c>
      <c r="Q551" s="5">
        <f>IFERROR(P551/Premissas!$B$4,0)</f>
        <v/>
      </c>
    </row>
    <row r="552">
      <c r="A552" s="2" t="n">
        <v>7</v>
      </c>
      <c r="B552" s="2" t="n">
        <v>1942</v>
      </c>
      <c r="C552" s="2" t="inlineStr">
        <is>
          <t>SEPARACAO</t>
        </is>
      </c>
      <c r="D552" s="2" t="n">
        <v>5994373</v>
      </c>
      <c r="E552" s="2" t="inlineStr">
        <is>
          <t>Victor Vinicius Junqueira</t>
        </is>
      </c>
      <c r="F552" s="2" t="n">
        <v>7576</v>
      </c>
      <c r="G552" s="2" t="n">
        <v>108.45</v>
      </c>
      <c r="H552" s="2" t="n">
        <v>70</v>
      </c>
      <c r="I552" s="2" t="n">
        <v>80</v>
      </c>
      <c r="J552" s="2" t="inlineStr">
        <is>
          <t>GPA</t>
        </is>
      </c>
      <c r="K552" s="2">
        <f>IF(I552&lt;&gt;"",I552,IFERROR(INDEX(Base!$I:$I,MATCH(1,(Base!$C:$C=C552)*(Base!$I:$I&lt;&gt;""),0)),0))</f>
        <v/>
      </c>
      <c r="L552" s="2">
        <f>IF(AND(I552="",K552&gt;0),"SIM","NÃO")</f>
        <v/>
      </c>
      <c r="M552" s="2">
        <f>IF(ISNUMBER(SEARCH("SEPARA",UPPER(C552))),"NÃO","SIM")</f>
        <v/>
      </c>
      <c r="N552" s="2">
        <f>IFERROR(H552/K552,0)</f>
        <v/>
      </c>
      <c r="O552" s="2">
        <f>IF(M552="NÃO","EXCLUÍDO",IF(N552&lt;Premissas!$B$8,"&lt; 1,00",IF(N552&lt;Premissas!$B$9,"1,00 – 1,19",IF(N552&lt;Premissas!$B$10,"1,20 – 1,39",IF(N552&lt;Premissas!$B$11,"1,40 – 1,59",IF(N552&lt;Premissas!$B$12,"1,60 – 1,99","≥ 2,00"))))))</f>
        <v/>
      </c>
      <c r="P552" s="5">
        <f>IF(OR(M552="NÃO",N552&lt;Premissas!$B$8),Premissas!$B$13,IF(N552&lt;Premissas!$B$9,Premissas!$B$14,IF(N552&lt;Premissas!$B$10,Premissas!$B$15,IF(N552&lt;Premissas!$B$11,Premissas!$B$16,IF(N552&lt;Premissas!$B$12,Premissas!$B$17,Premissas!$B$18)))))</f>
        <v/>
      </c>
      <c r="Q552" s="5">
        <f>IFERROR(P552/Premissas!$B$4,0)</f>
        <v/>
      </c>
    </row>
    <row r="553">
      <c r="A553" s="2" t="n">
        <v>7</v>
      </c>
      <c r="B553" s="2" t="n">
        <v>1942</v>
      </c>
      <c r="C553" s="2" t="inlineStr">
        <is>
          <t>SEPARACAO</t>
        </is>
      </c>
      <c r="D553" s="2" t="n">
        <v>5995795</v>
      </c>
      <c r="E553" s="2" t="inlineStr">
        <is>
          <t>Jorge Antonio Quijada Perez</t>
        </is>
      </c>
      <c r="F553" s="2" t="n">
        <v>7987</v>
      </c>
      <c r="G553" s="2" t="n">
        <v>115.53</v>
      </c>
      <c r="H553" s="2" t="n">
        <v>69</v>
      </c>
      <c r="I553" s="2" t="n">
        <v>80</v>
      </c>
      <c r="J553" s="2" t="inlineStr">
        <is>
          <t>GPA</t>
        </is>
      </c>
      <c r="K553" s="2">
        <f>IF(I553&lt;&gt;"",I553,IFERROR(INDEX(Base!$I:$I,MATCH(1,(Base!$C:$C=C553)*(Base!$I:$I&lt;&gt;""),0)),0))</f>
        <v/>
      </c>
      <c r="L553" s="2">
        <f>IF(AND(I553="",K553&gt;0),"SIM","NÃO")</f>
        <v/>
      </c>
      <c r="M553" s="2">
        <f>IF(ISNUMBER(SEARCH("SEPARA",UPPER(C553))),"NÃO","SIM")</f>
        <v/>
      </c>
      <c r="N553" s="2">
        <f>IFERROR(H553/K553,0)</f>
        <v/>
      </c>
      <c r="O553" s="2">
        <f>IF(M553="NÃO","EXCLUÍDO",IF(N553&lt;Premissas!$B$8,"&lt; 1,00",IF(N553&lt;Premissas!$B$9,"1,00 – 1,19",IF(N553&lt;Premissas!$B$10,"1,20 – 1,39",IF(N553&lt;Premissas!$B$11,"1,40 – 1,59",IF(N553&lt;Premissas!$B$12,"1,60 – 1,99","≥ 2,00"))))))</f>
        <v/>
      </c>
      <c r="P553" s="5">
        <f>IF(OR(M553="NÃO",N553&lt;Premissas!$B$8),Premissas!$B$13,IF(N553&lt;Premissas!$B$9,Premissas!$B$14,IF(N553&lt;Premissas!$B$10,Premissas!$B$15,IF(N553&lt;Premissas!$B$11,Premissas!$B$16,IF(N553&lt;Premissas!$B$12,Premissas!$B$17,Premissas!$B$18)))))</f>
        <v/>
      </c>
      <c r="Q553" s="5">
        <f>IFERROR(P553/Premissas!$B$4,0)</f>
        <v/>
      </c>
    </row>
    <row r="554">
      <c r="A554" s="2" t="n">
        <v>7</v>
      </c>
      <c r="B554" s="2" t="n">
        <v>1942</v>
      </c>
      <c r="C554" s="2" t="inlineStr">
        <is>
          <t>SEPARACAO</t>
        </is>
      </c>
      <c r="D554" s="2" t="n">
        <v>5996848</v>
      </c>
      <c r="E554" s="2" t="inlineStr">
        <is>
          <t>Bruno Rodrigues Anaia</t>
        </is>
      </c>
      <c r="F554" s="2" t="n">
        <v>7126</v>
      </c>
      <c r="G554" s="2" t="n">
        <v>97.18000000000001</v>
      </c>
      <c r="H554" s="2" t="n">
        <v>73</v>
      </c>
      <c r="I554" s="2" t="n">
        <v>80</v>
      </c>
      <c r="J554" s="2" t="inlineStr">
        <is>
          <t>GPA</t>
        </is>
      </c>
      <c r="K554" s="2">
        <f>IF(I554&lt;&gt;"",I554,IFERROR(INDEX(Base!$I:$I,MATCH(1,(Base!$C:$C=C554)*(Base!$I:$I&lt;&gt;""),0)),0))</f>
        <v/>
      </c>
      <c r="L554" s="2">
        <f>IF(AND(I554="",K554&gt;0),"SIM","NÃO")</f>
        <v/>
      </c>
      <c r="M554" s="2">
        <f>IF(ISNUMBER(SEARCH("SEPARA",UPPER(C554))),"NÃO","SIM")</f>
        <v/>
      </c>
      <c r="N554" s="2">
        <f>IFERROR(H554/K554,0)</f>
        <v/>
      </c>
      <c r="O554" s="2">
        <f>IF(M554="NÃO","EXCLUÍDO",IF(N554&lt;Premissas!$B$8,"&lt; 1,00",IF(N554&lt;Premissas!$B$9,"1,00 – 1,19",IF(N554&lt;Premissas!$B$10,"1,20 – 1,39",IF(N554&lt;Premissas!$B$11,"1,40 – 1,59",IF(N554&lt;Premissas!$B$12,"1,60 – 1,99","≥ 2,00"))))))</f>
        <v/>
      </c>
      <c r="P554" s="5">
        <f>IF(OR(M554="NÃO",N554&lt;Premissas!$B$8),Premissas!$B$13,IF(N554&lt;Premissas!$B$9,Premissas!$B$14,IF(N554&lt;Premissas!$B$10,Premissas!$B$15,IF(N554&lt;Premissas!$B$11,Premissas!$B$16,IF(N554&lt;Premissas!$B$12,Premissas!$B$17,Premissas!$B$18)))))</f>
        <v/>
      </c>
      <c r="Q554" s="5">
        <f>IFERROR(P554/Premissas!$B$4,0)</f>
        <v/>
      </c>
    </row>
    <row r="555">
      <c r="A555" s="2" t="n">
        <v>7</v>
      </c>
      <c r="B555" s="2" t="n">
        <v>1942</v>
      </c>
      <c r="C555" s="2" t="inlineStr">
        <is>
          <t>SEPARACAO</t>
        </is>
      </c>
      <c r="D555" s="2" t="n">
        <v>5997216</v>
      </c>
      <c r="E555" s="2" t="inlineStr">
        <is>
          <t>Marcio Vinicius Barboza De Lima</t>
        </is>
      </c>
      <c r="F555" s="2" t="n">
        <v>2952</v>
      </c>
      <c r="G555" s="2" t="n">
        <v>72.19</v>
      </c>
      <c r="H555" s="2" t="n">
        <v>41</v>
      </c>
      <c r="I555" s="2" t="n">
        <v>80</v>
      </c>
      <c r="J555" s="2" t="inlineStr">
        <is>
          <t>GPA</t>
        </is>
      </c>
      <c r="K555" s="2">
        <f>IF(I555&lt;&gt;"",I555,IFERROR(INDEX(Base!$I:$I,MATCH(1,(Base!$C:$C=C555)*(Base!$I:$I&lt;&gt;""),0)),0))</f>
        <v/>
      </c>
      <c r="L555" s="2">
        <f>IF(AND(I555="",K555&gt;0),"SIM","NÃO")</f>
        <v/>
      </c>
      <c r="M555" s="2">
        <f>IF(ISNUMBER(SEARCH("SEPARA",UPPER(C555))),"NÃO","SIM")</f>
        <v/>
      </c>
      <c r="N555" s="2">
        <f>IFERROR(H555/K555,0)</f>
        <v/>
      </c>
      <c r="O555" s="2">
        <f>IF(M555="NÃO","EXCLUÍDO",IF(N555&lt;Premissas!$B$8,"&lt; 1,00",IF(N555&lt;Premissas!$B$9,"1,00 – 1,19",IF(N555&lt;Premissas!$B$10,"1,20 – 1,39",IF(N555&lt;Premissas!$B$11,"1,40 – 1,59",IF(N555&lt;Premissas!$B$12,"1,60 – 1,99","≥ 2,00"))))))</f>
        <v/>
      </c>
      <c r="P555" s="5">
        <f>IF(OR(M555="NÃO",N555&lt;Premissas!$B$8),Premissas!$B$13,IF(N555&lt;Premissas!$B$9,Premissas!$B$14,IF(N555&lt;Premissas!$B$10,Premissas!$B$15,IF(N555&lt;Premissas!$B$11,Premissas!$B$16,IF(N555&lt;Premissas!$B$12,Premissas!$B$17,Premissas!$B$18)))))</f>
        <v/>
      </c>
      <c r="Q555" s="5">
        <f>IFERROR(P555/Premissas!$B$4,0)</f>
        <v/>
      </c>
    </row>
    <row r="556">
      <c r="A556" s="2" t="n">
        <v>7</v>
      </c>
      <c r="B556" s="2" t="n">
        <v>1942</v>
      </c>
      <c r="C556" s="2" t="inlineStr">
        <is>
          <t>SEPARACAO</t>
        </is>
      </c>
      <c r="D556" s="2" t="n">
        <v>5997291</v>
      </c>
      <c r="E556" s="2" t="inlineStr">
        <is>
          <t>Carlos Henrique Pinheiro De Souza</t>
        </is>
      </c>
      <c r="F556" s="2" t="n">
        <v>6532</v>
      </c>
      <c r="G556" s="2" t="n">
        <v>108</v>
      </c>
      <c r="H556" s="2" t="n">
        <v>60</v>
      </c>
      <c r="I556" s="2" t="n">
        <v>80</v>
      </c>
      <c r="J556" s="2" t="inlineStr">
        <is>
          <t>GPA</t>
        </is>
      </c>
      <c r="K556" s="2">
        <f>IF(I556&lt;&gt;"",I556,IFERROR(INDEX(Base!$I:$I,MATCH(1,(Base!$C:$C=C556)*(Base!$I:$I&lt;&gt;""),0)),0))</f>
        <v/>
      </c>
      <c r="L556" s="2">
        <f>IF(AND(I556="",K556&gt;0),"SIM","NÃO")</f>
        <v/>
      </c>
      <c r="M556" s="2">
        <f>IF(ISNUMBER(SEARCH("SEPARA",UPPER(C556))),"NÃO","SIM")</f>
        <v/>
      </c>
      <c r="N556" s="2">
        <f>IFERROR(H556/K556,0)</f>
        <v/>
      </c>
      <c r="O556" s="2">
        <f>IF(M556="NÃO","EXCLUÍDO",IF(N556&lt;Premissas!$B$8,"&lt; 1,00",IF(N556&lt;Premissas!$B$9,"1,00 – 1,19",IF(N556&lt;Premissas!$B$10,"1,20 – 1,39",IF(N556&lt;Premissas!$B$11,"1,40 – 1,59",IF(N556&lt;Premissas!$B$12,"1,60 – 1,99","≥ 2,00"))))))</f>
        <v/>
      </c>
      <c r="P556" s="5">
        <f>IF(OR(M556="NÃO",N556&lt;Premissas!$B$8),Premissas!$B$13,IF(N556&lt;Premissas!$B$9,Premissas!$B$14,IF(N556&lt;Premissas!$B$10,Premissas!$B$15,IF(N556&lt;Premissas!$B$11,Premissas!$B$16,IF(N556&lt;Premissas!$B$12,Premissas!$B$17,Premissas!$B$18)))))</f>
        <v/>
      </c>
      <c r="Q556" s="5">
        <f>IFERROR(P556/Premissas!$B$4,0)</f>
        <v/>
      </c>
    </row>
    <row r="557">
      <c r="A557" s="2" t="n">
        <v>7</v>
      </c>
      <c r="B557" s="2" t="n">
        <v>1942</v>
      </c>
      <c r="C557" s="2" t="inlineStr">
        <is>
          <t>SEPARACAO</t>
        </is>
      </c>
      <c r="D557" s="2" t="n">
        <v>5997909</v>
      </c>
      <c r="E557" s="2" t="inlineStr">
        <is>
          <t>Matheus Roberto Ferreira</t>
        </is>
      </c>
      <c r="F557" s="2" t="n">
        <v>8090</v>
      </c>
      <c r="G557" s="2" t="n">
        <v>116.85</v>
      </c>
      <c r="H557" s="2" t="n">
        <v>69</v>
      </c>
      <c r="I557" s="2" t="n">
        <v>80</v>
      </c>
      <c r="J557" s="2" t="inlineStr">
        <is>
          <t>GPA</t>
        </is>
      </c>
      <c r="K557" s="2">
        <f>IF(I557&lt;&gt;"",I557,IFERROR(INDEX(Base!$I:$I,MATCH(1,(Base!$C:$C=C557)*(Base!$I:$I&lt;&gt;""),0)),0))</f>
        <v/>
      </c>
      <c r="L557" s="2">
        <f>IF(AND(I557="",K557&gt;0),"SIM","NÃO")</f>
        <v/>
      </c>
      <c r="M557" s="2">
        <f>IF(ISNUMBER(SEARCH("SEPARA",UPPER(C557))),"NÃO","SIM")</f>
        <v/>
      </c>
      <c r="N557" s="2">
        <f>IFERROR(H557/K557,0)</f>
        <v/>
      </c>
      <c r="O557" s="2">
        <f>IF(M557="NÃO","EXCLUÍDO",IF(N557&lt;Premissas!$B$8,"&lt; 1,00",IF(N557&lt;Premissas!$B$9,"1,00 – 1,19",IF(N557&lt;Premissas!$B$10,"1,20 – 1,39",IF(N557&lt;Premissas!$B$11,"1,40 – 1,59",IF(N557&lt;Premissas!$B$12,"1,60 – 1,99","≥ 2,00"))))))</f>
        <v/>
      </c>
      <c r="P557" s="5">
        <f>IF(OR(M557="NÃO",N557&lt;Premissas!$B$8),Premissas!$B$13,IF(N557&lt;Premissas!$B$9,Premissas!$B$14,IF(N557&lt;Premissas!$B$10,Premissas!$B$15,IF(N557&lt;Premissas!$B$11,Premissas!$B$16,IF(N557&lt;Premissas!$B$12,Premissas!$B$17,Premissas!$B$18)))))</f>
        <v/>
      </c>
      <c r="Q557" s="5">
        <f>IFERROR(P557/Premissas!$B$4,0)</f>
        <v/>
      </c>
    </row>
    <row r="558">
      <c r="A558" s="2" t="n">
        <v>7</v>
      </c>
      <c r="B558" s="2" t="n">
        <v>1942</v>
      </c>
      <c r="C558" s="2" t="inlineStr">
        <is>
          <t>SEPARACAO</t>
        </is>
      </c>
      <c r="D558" s="2" t="n">
        <v>5998034</v>
      </c>
      <c r="E558" s="2" t="inlineStr">
        <is>
          <t>Rodrigo De Matos</t>
        </is>
      </c>
      <c r="F558" s="2" t="n">
        <v>1400</v>
      </c>
      <c r="G558" s="2" t="n">
        <v>28.28</v>
      </c>
      <c r="H558" s="2" t="n">
        <v>50</v>
      </c>
      <c r="I558" s="2" t="n">
        <v>80</v>
      </c>
      <c r="J558" s="2" t="inlineStr">
        <is>
          <t>GPA</t>
        </is>
      </c>
      <c r="K558" s="2">
        <f>IF(I558&lt;&gt;"",I558,IFERROR(INDEX(Base!$I:$I,MATCH(1,(Base!$C:$C=C558)*(Base!$I:$I&lt;&gt;""),0)),0))</f>
        <v/>
      </c>
      <c r="L558" s="2">
        <f>IF(AND(I558="",K558&gt;0),"SIM","NÃO")</f>
        <v/>
      </c>
      <c r="M558" s="2">
        <f>IF(ISNUMBER(SEARCH("SEPARA",UPPER(C558))),"NÃO","SIM")</f>
        <v/>
      </c>
      <c r="N558" s="2">
        <f>IFERROR(H558/K558,0)</f>
        <v/>
      </c>
      <c r="O558" s="2">
        <f>IF(M558="NÃO","EXCLUÍDO",IF(N558&lt;Premissas!$B$8,"&lt; 1,00",IF(N558&lt;Premissas!$B$9,"1,00 – 1,19",IF(N558&lt;Premissas!$B$10,"1,20 – 1,39",IF(N558&lt;Premissas!$B$11,"1,40 – 1,59",IF(N558&lt;Premissas!$B$12,"1,60 – 1,99","≥ 2,00"))))))</f>
        <v/>
      </c>
      <c r="P558" s="5">
        <f>IF(OR(M558="NÃO",N558&lt;Premissas!$B$8),Premissas!$B$13,IF(N558&lt;Premissas!$B$9,Premissas!$B$14,IF(N558&lt;Premissas!$B$10,Premissas!$B$15,IF(N558&lt;Premissas!$B$11,Premissas!$B$16,IF(N558&lt;Premissas!$B$12,Premissas!$B$17,Premissas!$B$18)))))</f>
        <v/>
      </c>
      <c r="Q558" s="5">
        <f>IFERROR(P558/Premissas!$B$4,0)</f>
        <v/>
      </c>
    </row>
    <row r="559">
      <c r="A559" s="2" t="n">
        <v>7</v>
      </c>
      <c r="B559" s="2" t="n">
        <v>1942</v>
      </c>
      <c r="C559" s="2" t="inlineStr">
        <is>
          <t>SEPARACAO</t>
        </is>
      </c>
      <c r="D559" s="2" t="n">
        <v>5998204</v>
      </c>
      <c r="E559" s="2" t="inlineStr">
        <is>
          <t>Paulo Henrique Rodrigues Dos Santos</t>
        </is>
      </c>
      <c r="F559" s="2" t="n">
        <v>6185</v>
      </c>
      <c r="G559" s="2" t="n">
        <v>125.25</v>
      </c>
      <c r="H559" s="2" t="n">
        <v>49</v>
      </c>
      <c r="I559" s="2" t="n">
        <v>80</v>
      </c>
      <c r="J559" s="2" t="inlineStr">
        <is>
          <t>GPA</t>
        </is>
      </c>
      <c r="K559" s="2">
        <f>IF(I559&lt;&gt;"",I559,IFERROR(INDEX(Base!$I:$I,MATCH(1,(Base!$C:$C=C559)*(Base!$I:$I&lt;&gt;""),0)),0))</f>
        <v/>
      </c>
      <c r="L559" s="2">
        <f>IF(AND(I559="",K559&gt;0),"SIM","NÃO")</f>
        <v/>
      </c>
      <c r="M559" s="2">
        <f>IF(ISNUMBER(SEARCH("SEPARA",UPPER(C559))),"NÃO","SIM")</f>
        <v/>
      </c>
      <c r="N559" s="2">
        <f>IFERROR(H559/K559,0)</f>
        <v/>
      </c>
      <c r="O559" s="2">
        <f>IF(M559="NÃO","EXCLUÍDO",IF(N559&lt;Premissas!$B$8,"&lt; 1,00",IF(N559&lt;Premissas!$B$9,"1,00 – 1,19",IF(N559&lt;Premissas!$B$10,"1,20 – 1,39",IF(N559&lt;Premissas!$B$11,"1,40 – 1,59",IF(N559&lt;Premissas!$B$12,"1,60 – 1,99","≥ 2,00"))))))</f>
        <v/>
      </c>
      <c r="P559" s="5">
        <f>IF(OR(M559="NÃO",N559&lt;Premissas!$B$8),Premissas!$B$13,IF(N559&lt;Premissas!$B$9,Premissas!$B$14,IF(N559&lt;Premissas!$B$10,Premissas!$B$15,IF(N559&lt;Premissas!$B$11,Premissas!$B$16,IF(N559&lt;Premissas!$B$12,Premissas!$B$17,Premissas!$B$18)))))</f>
        <v/>
      </c>
      <c r="Q559" s="5">
        <f>IFERROR(P559/Premissas!$B$4,0)</f>
        <v/>
      </c>
    </row>
    <row r="560">
      <c r="A560" s="2" t="n">
        <v>7</v>
      </c>
      <c r="B560" s="2" t="n">
        <v>1942</v>
      </c>
      <c r="C560" s="2" t="inlineStr">
        <is>
          <t>SEPARACAO</t>
        </is>
      </c>
      <c r="D560" s="2" t="n">
        <v>5998301</v>
      </c>
      <c r="E560" s="2" t="inlineStr">
        <is>
          <t>Weslley Henrique Santino De Atayde</t>
        </is>
      </c>
      <c r="F560" s="2" t="n">
        <v>3587</v>
      </c>
      <c r="G560" s="2" t="n">
        <v>86</v>
      </c>
      <c r="H560" s="2" t="n">
        <v>42</v>
      </c>
      <c r="I560" s="2" t="n">
        <v>80</v>
      </c>
      <c r="J560" s="2" t="inlineStr">
        <is>
          <t>GPA</t>
        </is>
      </c>
      <c r="K560" s="2">
        <f>IF(I560&lt;&gt;"",I560,IFERROR(INDEX(Base!$I:$I,MATCH(1,(Base!$C:$C=C560)*(Base!$I:$I&lt;&gt;""),0)),0))</f>
        <v/>
      </c>
      <c r="L560" s="2">
        <f>IF(AND(I560="",K560&gt;0),"SIM","NÃO")</f>
        <v/>
      </c>
      <c r="M560" s="2">
        <f>IF(ISNUMBER(SEARCH("SEPARA",UPPER(C560))),"NÃO","SIM")</f>
        <v/>
      </c>
      <c r="N560" s="2">
        <f>IFERROR(H560/K560,0)</f>
        <v/>
      </c>
      <c r="O560" s="2">
        <f>IF(M560="NÃO","EXCLUÍDO",IF(N560&lt;Premissas!$B$8,"&lt; 1,00",IF(N560&lt;Premissas!$B$9,"1,00 – 1,19",IF(N560&lt;Premissas!$B$10,"1,20 – 1,39",IF(N560&lt;Premissas!$B$11,"1,40 – 1,59",IF(N560&lt;Premissas!$B$12,"1,60 – 1,99","≥ 2,00"))))))</f>
        <v/>
      </c>
      <c r="P560" s="5">
        <f>IF(OR(M560="NÃO",N560&lt;Premissas!$B$8),Premissas!$B$13,IF(N560&lt;Premissas!$B$9,Premissas!$B$14,IF(N560&lt;Premissas!$B$10,Premissas!$B$15,IF(N560&lt;Premissas!$B$11,Premissas!$B$16,IF(N560&lt;Premissas!$B$12,Premissas!$B$17,Premissas!$B$18)))))</f>
        <v/>
      </c>
      <c r="Q560" s="5">
        <f>IFERROR(P560/Premissas!$B$4,0)</f>
        <v/>
      </c>
    </row>
    <row r="561">
      <c r="A561" s="2" t="n">
        <v>7</v>
      </c>
      <c r="B561" s="2" t="n">
        <v>1942</v>
      </c>
      <c r="C561" s="2" t="inlineStr">
        <is>
          <t>SEPARACAO</t>
        </is>
      </c>
      <c r="D561" s="2" t="n">
        <v>5998611</v>
      </c>
      <c r="E561" s="2" t="inlineStr">
        <is>
          <t>Jose Guilherme Oliveira Da Silva</t>
        </is>
      </c>
      <c r="F561" s="2" t="n">
        <v>5910</v>
      </c>
      <c r="G561" s="2" t="n">
        <v>93.59</v>
      </c>
      <c r="H561" s="2" t="n">
        <v>63</v>
      </c>
      <c r="I561" s="2" t="n">
        <v>80</v>
      </c>
      <c r="J561" s="2" t="inlineStr">
        <is>
          <t>GPA</t>
        </is>
      </c>
      <c r="K561" s="2">
        <f>IF(I561&lt;&gt;"",I561,IFERROR(INDEX(Base!$I:$I,MATCH(1,(Base!$C:$C=C561)*(Base!$I:$I&lt;&gt;""),0)),0))</f>
        <v/>
      </c>
      <c r="L561" s="2">
        <f>IF(AND(I561="",K561&gt;0),"SIM","NÃO")</f>
        <v/>
      </c>
      <c r="M561" s="2">
        <f>IF(ISNUMBER(SEARCH("SEPARA",UPPER(C561))),"NÃO","SIM")</f>
        <v/>
      </c>
      <c r="N561" s="2">
        <f>IFERROR(H561/K561,0)</f>
        <v/>
      </c>
      <c r="O561" s="2">
        <f>IF(M561="NÃO","EXCLUÍDO",IF(N561&lt;Premissas!$B$8,"&lt; 1,00",IF(N561&lt;Premissas!$B$9,"1,00 – 1,19",IF(N561&lt;Premissas!$B$10,"1,20 – 1,39",IF(N561&lt;Premissas!$B$11,"1,40 – 1,59",IF(N561&lt;Premissas!$B$12,"1,60 – 1,99","≥ 2,00"))))))</f>
        <v/>
      </c>
      <c r="P561" s="5">
        <f>IF(OR(M561="NÃO",N561&lt;Premissas!$B$8),Premissas!$B$13,IF(N561&lt;Premissas!$B$9,Premissas!$B$14,IF(N561&lt;Premissas!$B$10,Premissas!$B$15,IF(N561&lt;Premissas!$B$11,Premissas!$B$16,IF(N561&lt;Premissas!$B$12,Premissas!$B$17,Premissas!$B$18)))))</f>
        <v/>
      </c>
      <c r="Q561" s="5">
        <f>IFERROR(P561/Premissas!$B$4,0)</f>
        <v/>
      </c>
    </row>
    <row r="562">
      <c r="A562" s="2" t="n">
        <v>7</v>
      </c>
      <c r="B562" s="2" t="n">
        <v>1942</v>
      </c>
      <c r="C562" s="2" t="inlineStr">
        <is>
          <t>SEPARACAO</t>
        </is>
      </c>
      <c r="D562" s="2" t="n">
        <v>6000975</v>
      </c>
      <c r="E562" s="2" t="inlineStr">
        <is>
          <t>Gustavo Da Silva Martineli</t>
        </is>
      </c>
      <c r="F562" s="2" t="n">
        <v>1764</v>
      </c>
      <c r="G562" s="2" t="n">
        <v>30.28</v>
      </c>
      <c r="H562" s="2" t="n">
        <v>58</v>
      </c>
      <c r="I562" s="2" t="n">
        <v>80</v>
      </c>
      <c r="J562" s="2" t="inlineStr">
        <is>
          <t>GPA</t>
        </is>
      </c>
      <c r="K562" s="2">
        <f>IF(I562&lt;&gt;"",I562,IFERROR(INDEX(Base!$I:$I,MATCH(1,(Base!$C:$C=C562)*(Base!$I:$I&lt;&gt;""),0)),0))</f>
        <v/>
      </c>
      <c r="L562" s="2">
        <f>IF(AND(I562="",K562&gt;0),"SIM","NÃO")</f>
        <v/>
      </c>
      <c r="M562" s="2">
        <f>IF(ISNUMBER(SEARCH("SEPARA",UPPER(C562))),"NÃO","SIM")</f>
        <v/>
      </c>
      <c r="N562" s="2">
        <f>IFERROR(H562/K562,0)</f>
        <v/>
      </c>
      <c r="O562" s="2">
        <f>IF(M562="NÃO","EXCLUÍDO",IF(N562&lt;Premissas!$B$8,"&lt; 1,00",IF(N562&lt;Premissas!$B$9,"1,00 – 1,19",IF(N562&lt;Premissas!$B$10,"1,20 – 1,39",IF(N562&lt;Premissas!$B$11,"1,40 – 1,59",IF(N562&lt;Premissas!$B$12,"1,60 – 1,99","≥ 2,00"))))))</f>
        <v/>
      </c>
      <c r="P562" s="5">
        <f>IF(OR(M562="NÃO",N562&lt;Premissas!$B$8),Premissas!$B$13,IF(N562&lt;Premissas!$B$9,Premissas!$B$14,IF(N562&lt;Premissas!$B$10,Premissas!$B$15,IF(N562&lt;Premissas!$B$11,Premissas!$B$16,IF(N562&lt;Premissas!$B$12,Premissas!$B$17,Premissas!$B$18)))))</f>
        <v/>
      </c>
      <c r="Q562" s="5">
        <f>IFERROR(P562/Premissas!$B$4,0)</f>
        <v/>
      </c>
    </row>
    <row r="563">
      <c r="A563" s="2" t="n">
        <v>7</v>
      </c>
      <c r="B563" s="2" t="n">
        <v>1942</v>
      </c>
      <c r="C563" s="2" t="inlineStr">
        <is>
          <t>SEPARACAO</t>
        </is>
      </c>
      <c r="D563" s="2" t="n">
        <v>6004032</v>
      </c>
      <c r="E563" s="2" t="inlineStr">
        <is>
          <t>Gabriel Theodoro Da Silva</t>
        </is>
      </c>
      <c r="F563" s="2" t="n">
        <v>1216</v>
      </c>
      <c r="G563" s="2" t="n">
        <v>30.42</v>
      </c>
      <c r="H563" s="2" t="n">
        <v>40</v>
      </c>
      <c r="I563" s="2" t="n">
        <v>80</v>
      </c>
      <c r="J563" s="2" t="inlineStr">
        <is>
          <t>GPA</t>
        </is>
      </c>
      <c r="K563" s="2">
        <f>IF(I563&lt;&gt;"",I563,IFERROR(INDEX(Base!$I:$I,MATCH(1,(Base!$C:$C=C563)*(Base!$I:$I&lt;&gt;""),0)),0))</f>
        <v/>
      </c>
      <c r="L563" s="2">
        <f>IF(AND(I563="",K563&gt;0),"SIM","NÃO")</f>
        <v/>
      </c>
      <c r="M563" s="2">
        <f>IF(ISNUMBER(SEARCH("SEPARA",UPPER(C563))),"NÃO","SIM")</f>
        <v/>
      </c>
      <c r="N563" s="2">
        <f>IFERROR(H563/K563,0)</f>
        <v/>
      </c>
      <c r="O563" s="2">
        <f>IF(M563="NÃO","EXCLUÍDO",IF(N563&lt;Premissas!$B$8,"&lt; 1,00",IF(N563&lt;Premissas!$B$9,"1,00 – 1,19",IF(N563&lt;Premissas!$B$10,"1,20 – 1,39",IF(N563&lt;Premissas!$B$11,"1,40 – 1,59",IF(N563&lt;Premissas!$B$12,"1,60 – 1,99","≥ 2,00"))))))</f>
        <v/>
      </c>
      <c r="P563" s="5">
        <f>IF(OR(M563="NÃO",N563&lt;Premissas!$B$8),Premissas!$B$13,IF(N563&lt;Premissas!$B$9,Premissas!$B$14,IF(N563&lt;Premissas!$B$10,Premissas!$B$15,IF(N563&lt;Premissas!$B$11,Premissas!$B$16,IF(N563&lt;Premissas!$B$12,Premissas!$B$17,Premissas!$B$18)))))</f>
        <v/>
      </c>
      <c r="Q563" s="5">
        <f>IFERROR(P563/Premissas!$B$4,0)</f>
        <v/>
      </c>
    </row>
    <row r="564">
      <c r="A564" s="2" t="n">
        <v>7</v>
      </c>
      <c r="B564" s="2" t="n">
        <v>1942</v>
      </c>
      <c r="C564" s="2" t="inlineStr">
        <is>
          <t>SEPARACAO</t>
        </is>
      </c>
      <c r="D564" s="2" t="n">
        <v>6005195</v>
      </c>
      <c r="E564" s="2" t="inlineStr">
        <is>
          <t>Lucas Daniel Santos Moura</t>
        </is>
      </c>
      <c r="F564" s="2" t="n">
        <v>1141</v>
      </c>
      <c r="G564" s="2" t="n">
        <v>21.3</v>
      </c>
      <c r="H564" s="2" t="n">
        <v>54</v>
      </c>
      <c r="I564" s="2" t="n">
        <v>80</v>
      </c>
      <c r="J564" s="2" t="inlineStr">
        <is>
          <t>GPA</t>
        </is>
      </c>
      <c r="K564" s="2">
        <f>IF(I564&lt;&gt;"",I564,IFERROR(INDEX(Base!$I:$I,MATCH(1,(Base!$C:$C=C564)*(Base!$I:$I&lt;&gt;""),0)),0))</f>
        <v/>
      </c>
      <c r="L564" s="2">
        <f>IF(AND(I564="",K564&gt;0),"SIM","NÃO")</f>
        <v/>
      </c>
      <c r="M564" s="2">
        <f>IF(ISNUMBER(SEARCH("SEPARA",UPPER(C564))),"NÃO","SIM")</f>
        <v/>
      </c>
      <c r="N564" s="2">
        <f>IFERROR(H564/K564,0)</f>
        <v/>
      </c>
      <c r="O564" s="2">
        <f>IF(M564="NÃO","EXCLUÍDO",IF(N564&lt;Premissas!$B$8,"&lt; 1,00",IF(N564&lt;Premissas!$B$9,"1,00 – 1,19",IF(N564&lt;Premissas!$B$10,"1,20 – 1,39",IF(N564&lt;Premissas!$B$11,"1,40 – 1,59",IF(N564&lt;Premissas!$B$12,"1,60 – 1,99","≥ 2,00"))))))</f>
        <v/>
      </c>
      <c r="P564" s="5">
        <f>IF(OR(M564="NÃO",N564&lt;Premissas!$B$8),Premissas!$B$13,IF(N564&lt;Premissas!$B$9,Premissas!$B$14,IF(N564&lt;Premissas!$B$10,Premissas!$B$15,IF(N564&lt;Premissas!$B$11,Premissas!$B$16,IF(N564&lt;Premissas!$B$12,Premissas!$B$17,Premissas!$B$18)))))</f>
        <v/>
      </c>
      <c r="Q564" s="5">
        <f>IFERROR(P564/Premissas!$B$4,0)</f>
        <v/>
      </c>
    </row>
    <row r="565">
      <c r="A565" s="2" t="n">
        <v>7</v>
      </c>
      <c r="B565" s="2" t="n">
        <v>1942</v>
      </c>
      <c r="C565" s="2" t="inlineStr">
        <is>
          <t>SEPARACAO</t>
        </is>
      </c>
      <c r="D565" s="2" t="n">
        <v>6005225</v>
      </c>
      <c r="E565" s="2" t="inlineStr">
        <is>
          <t>Alan Correia Queiroz</t>
        </is>
      </c>
      <c r="F565" s="2" t="n">
        <v>2749</v>
      </c>
      <c r="G565" s="2" t="n">
        <v>31.18</v>
      </c>
      <c r="H565" s="2" t="n">
        <v>88</v>
      </c>
      <c r="I565" s="2" t="n">
        <v>80</v>
      </c>
      <c r="J565" s="2" t="inlineStr">
        <is>
          <t>GPA</t>
        </is>
      </c>
      <c r="K565" s="2">
        <f>IF(I565&lt;&gt;"",I565,IFERROR(INDEX(Base!$I:$I,MATCH(1,(Base!$C:$C=C565)*(Base!$I:$I&lt;&gt;""),0)),0))</f>
        <v/>
      </c>
      <c r="L565" s="2">
        <f>IF(AND(I565="",K565&gt;0),"SIM","NÃO")</f>
        <v/>
      </c>
      <c r="M565" s="2">
        <f>IF(ISNUMBER(SEARCH("SEPARA",UPPER(C565))),"NÃO","SIM")</f>
        <v/>
      </c>
      <c r="N565" s="2">
        <f>IFERROR(H565/K565,0)</f>
        <v/>
      </c>
      <c r="O565" s="2">
        <f>IF(M565="NÃO","EXCLUÍDO",IF(N565&lt;Premissas!$B$8,"&lt; 1,00",IF(N565&lt;Premissas!$B$9,"1,00 – 1,19",IF(N565&lt;Premissas!$B$10,"1,20 – 1,39",IF(N565&lt;Premissas!$B$11,"1,40 – 1,59",IF(N565&lt;Premissas!$B$12,"1,60 – 1,99","≥ 2,00"))))))</f>
        <v/>
      </c>
      <c r="P565" s="5">
        <f>IF(OR(M565="NÃO",N565&lt;Premissas!$B$8),Premissas!$B$13,IF(N565&lt;Premissas!$B$9,Premissas!$B$14,IF(N565&lt;Premissas!$B$10,Premissas!$B$15,IF(N565&lt;Premissas!$B$11,Premissas!$B$16,IF(N565&lt;Premissas!$B$12,Premissas!$B$17,Premissas!$B$18)))))</f>
        <v/>
      </c>
      <c r="Q565" s="5">
        <f>IFERROR(P565/Premissas!$B$4,0)</f>
        <v/>
      </c>
    </row>
    <row r="566">
      <c r="A566" s="2" t="n">
        <v>7</v>
      </c>
      <c r="B566" s="2" t="n">
        <v>1942</v>
      </c>
      <c r="C566" s="2" t="inlineStr">
        <is>
          <t>SEPARACAO</t>
        </is>
      </c>
      <c r="D566" s="2" t="n">
        <v>6005365</v>
      </c>
      <c r="E566" s="2" t="inlineStr">
        <is>
          <t>Ingrid Franciele Dos Santos Costa</t>
        </is>
      </c>
      <c r="F566" s="2" t="n">
        <v>2628</v>
      </c>
      <c r="G566" s="2" t="n">
        <v>45.99</v>
      </c>
      <c r="H566" s="2" t="n">
        <v>57</v>
      </c>
      <c r="I566" s="2" t="n">
        <v>80</v>
      </c>
      <c r="J566" s="2" t="inlineStr">
        <is>
          <t>GPA</t>
        </is>
      </c>
      <c r="K566" s="2">
        <f>IF(I566&lt;&gt;"",I566,IFERROR(INDEX(Base!$I:$I,MATCH(1,(Base!$C:$C=C566)*(Base!$I:$I&lt;&gt;""),0)),0))</f>
        <v/>
      </c>
      <c r="L566" s="2">
        <f>IF(AND(I566="",K566&gt;0),"SIM","NÃO")</f>
        <v/>
      </c>
      <c r="M566" s="2">
        <f>IF(ISNUMBER(SEARCH("SEPARA",UPPER(C566))),"NÃO","SIM")</f>
        <v/>
      </c>
      <c r="N566" s="2">
        <f>IFERROR(H566/K566,0)</f>
        <v/>
      </c>
      <c r="O566" s="2">
        <f>IF(M566="NÃO","EXCLUÍDO",IF(N566&lt;Premissas!$B$8,"&lt; 1,00",IF(N566&lt;Premissas!$B$9,"1,00 – 1,19",IF(N566&lt;Premissas!$B$10,"1,20 – 1,39",IF(N566&lt;Premissas!$B$11,"1,40 – 1,59",IF(N566&lt;Premissas!$B$12,"1,60 – 1,99","≥ 2,00"))))))</f>
        <v/>
      </c>
      <c r="P566" s="5">
        <f>IF(OR(M566="NÃO",N566&lt;Premissas!$B$8),Premissas!$B$13,IF(N566&lt;Premissas!$B$9,Premissas!$B$14,IF(N566&lt;Premissas!$B$10,Premissas!$B$15,IF(N566&lt;Premissas!$B$11,Premissas!$B$16,IF(N566&lt;Premissas!$B$12,Premissas!$B$17,Premissas!$B$18)))))</f>
        <v/>
      </c>
      <c r="Q566" s="5">
        <f>IFERROR(P566/Premissas!$B$4,0)</f>
        <v/>
      </c>
    </row>
    <row r="567">
      <c r="A567" s="2" t="n">
        <v>7</v>
      </c>
      <c r="B567" s="2" t="n">
        <v>1942</v>
      </c>
      <c r="C567" s="2" t="inlineStr">
        <is>
          <t>SEPARACAO</t>
        </is>
      </c>
      <c r="D567" s="2" t="n">
        <v>6008526</v>
      </c>
      <c r="E567" s="2" t="inlineStr">
        <is>
          <t>Keldryn Victor Jose De Souza</t>
        </is>
      </c>
      <c r="F567" s="2" t="n">
        <v>1452</v>
      </c>
      <c r="G567" s="2" t="n">
        <v>31.75</v>
      </c>
      <c r="H567" s="2" t="n">
        <v>46</v>
      </c>
      <c r="I567" s="2" t="n">
        <v>80</v>
      </c>
      <c r="J567" s="2" t="inlineStr">
        <is>
          <t>GPA</t>
        </is>
      </c>
      <c r="K567" s="2">
        <f>IF(I567&lt;&gt;"",I567,IFERROR(INDEX(Base!$I:$I,MATCH(1,(Base!$C:$C=C567)*(Base!$I:$I&lt;&gt;""),0)),0))</f>
        <v/>
      </c>
      <c r="L567" s="2">
        <f>IF(AND(I567="",K567&gt;0),"SIM","NÃO")</f>
        <v/>
      </c>
      <c r="M567" s="2">
        <f>IF(ISNUMBER(SEARCH("SEPARA",UPPER(C567))),"NÃO","SIM")</f>
        <v/>
      </c>
      <c r="N567" s="2">
        <f>IFERROR(H567/K567,0)</f>
        <v/>
      </c>
      <c r="O567" s="2">
        <f>IF(M567="NÃO","EXCLUÍDO",IF(N567&lt;Premissas!$B$8,"&lt; 1,00",IF(N567&lt;Premissas!$B$9,"1,00 – 1,19",IF(N567&lt;Premissas!$B$10,"1,20 – 1,39",IF(N567&lt;Premissas!$B$11,"1,40 – 1,59",IF(N567&lt;Premissas!$B$12,"1,60 – 1,99","≥ 2,00"))))))</f>
        <v/>
      </c>
      <c r="P567" s="5">
        <f>IF(OR(M567="NÃO",N567&lt;Premissas!$B$8),Premissas!$B$13,IF(N567&lt;Premissas!$B$9,Premissas!$B$14,IF(N567&lt;Premissas!$B$10,Premissas!$B$15,IF(N567&lt;Premissas!$B$11,Premissas!$B$16,IF(N567&lt;Premissas!$B$12,Premissas!$B$17,Premissas!$B$18)))))</f>
        <v/>
      </c>
      <c r="Q567" s="5">
        <f>IFERROR(P567/Premissas!$B$4,0)</f>
        <v/>
      </c>
    </row>
    <row r="568">
      <c r="A568" s="2" t="n">
        <v>7</v>
      </c>
      <c r="B568" s="2" t="n">
        <v>1942</v>
      </c>
      <c r="C568" s="2" t="inlineStr">
        <is>
          <t>SEPARACAO</t>
        </is>
      </c>
      <c r="D568" s="2" t="n">
        <v>6010474</v>
      </c>
      <c r="E568" s="2" t="inlineStr">
        <is>
          <t>Wendew Luiz Franco Campos</t>
        </is>
      </c>
      <c r="F568" s="2" t="n">
        <v>990</v>
      </c>
      <c r="G568" s="2" t="n">
        <v>24.53</v>
      </c>
      <c r="H568" s="2" t="n">
        <v>40</v>
      </c>
      <c r="I568" s="2" t="n">
        <v>80</v>
      </c>
      <c r="J568" s="2" t="inlineStr">
        <is>
          <t>GPA</t>
        </is>
      </c>
      <c r="K568" s="2">
        <f>IF(I568&lt;&gt;"",I568,IFERROR(INDEX(Base!$I:$I,MATCH(1,(Base!$C:$C=C568)*(Base!$I:$I&lt;&gt;""),0)),0))</f>
        <v/>
      </c>
      <c r="L568" s="2">
        <f>IF(AND(I568="",K568&gt;0),"SIM","NÃO")</f>
        <v/>
      </c>
      <c r="M568" s="2">
        <f>IF(ISNUMBER(SEARCH("SEPARA",UPPER(C568))),"NÃO","SIM")</f>
        <v/>
      </c>
      <c r="N568" s="2">
        <f>IFERROR(H568/K568,0)</f>
        <v/>
      </c>
      <c r="O568" s="2">
        <f>IF(M568="NÃO","EXCLUÍDO",IF(N568&lt;Premissas!$B$8,"&lt; 1,00",IF(N568&lt;Premissas!$B$9,"1,00 – 1,19",IF(N568&lt;Premissas!$B$10,"1,20 – 1,39",IF(N568&lt;Premissas!$B$11,"1,40 – 1,59",IF(N568&lt;Premissas!$B$12,"1,60 – 1,99","≥ 2,00"))))))</f>
        <v/>
      </c>
      <c r="P568" s="5">
        <f>IF(OR(M568="NÃO",N568&lt;Premissas!$B$8),Premissas!$B$13,IF(N568&lt;Premissas!$B$9,Premissas!$B$14,IF(N568&lt;Premissas!$B$10,Premissas!$B$15,IF(N568&lt;Premissas!$B$11,Premissas!$B$16,IF(N568&lt;Premissas!$B$12,Premissas!$B$17,Premissas!$B$18)))))</f>
        <v/>
      </c>
      <c r="Q568" s="5">
        <f>IFERROR(P568/Premissas!$B$4,0)</f>
        <v/>
      </c>
    </row>
    <row r="569">
      <c r="A569" s="2" t="n">
        <v>7</v>
      </c>
      <c r="B569" s="2" t="n">
        <v>1942</v>
      </c>
      <c r="C569" s="2" t="inlineStr">
        <is>
          <t>SEPARACAO</t>
        </is>
      </c>
      <c r="D569" s="2" t="n">
        <v>6011080</v>
      </c>
      <c r="E569" s="2" t="inlineStr">
        <is>
          <t>Felipe Santos Da Silva</t>
        </is>
      </c>
      <c r="F569" s="2" t="n">
        <v>830</v>
      </c>
      <c r="G569" s="2" t="n">
        <v>21.88</v>
      </c>
      <c r="H569" s="2" t="n">
        <v>38</v>
      </c>
      <c r="I569" s="2" t="n">
        <v>80</v>
      </c>
      <c r="J569" s="2" t="inlineStr">
        <is>
          <t>GPA</t>
        </is>
      </c>
      <c r="K569" s="2">
        <f>IF(I569&lt;&gt;"",I569,IFERROR(INDEX(Base!$I:$I,MATCH(1,(Base!$C:$C=C569)*(Base!$I:$I&lt;&gt;""),0)),0))</f>
        <v/>
      </c>
      <c r="L569" s="2">
        <f>IF(AND(I569="",K569&gt;0),"SIM","NÃO")</f>
        <v/>
      </c>
      <c r="M569" s="2">
        <f>IF(ISNUMBER(SEARCH("SEPARA",UPPER(C569))),"NÃO","SIM")</f>
        <v/>
      </c>
      <c r="N569" s="2">
        <f>IFERROR(H569/K569,0)</f>
        <v/>
      </c>
      <c r="O569" s="2">
        <f>IF(M569="NÃO","EXCLUÍDO",IF(N569&lt;Premissas!$B$8,"&lt; 1,00",IF(N569&lt;Premissas!$B$9,"1,00 – 1,19",IF(N569&lt;Premissas!$B$10,"1,20 – 1,39",IF(N569&lt;Premissas!$B$11,"1,40 – 1,59",IF(N569&lt;Premissas!$B$12,"1,60 – 1,99","≥ 2,00"))))))</f>
        <v/>
      </c>
      <c r="P569" s="5">
        <f>IF(OR(M569="NÃO",N569&lt;Premissas!$B$8),Premissas!$B$13,IF(N569&lt;Premissas!$B$9,Premissas!$B$14,IF(N569&lt;Premissas!$B$10,Premissas!$B$15,IF(N569&lt;Premissas!$B$11,Premissas!$B$16,IF(N569&lt;Premissas!$B$12,Premissas!$B$17,Premissas!$B$18)))))</f>
        <v/>
      </c>
      <c r="Q569" s="5">
        <f>IFERROR(P569/Premissas!$B$4,0)</f>
        <v/>
      </c>
    </row>
    <row r="570">
      <c r="A570" s="2" t="n">
        <v>7</v>
      </c>
      <c r="B570" s="2" t="n">
        <v>1942</v>
      </c>
      <c r="C570" s="2" t="inlineStr">
        <is>
          <t>SEPARACAO</t>
        </is>
      </c>
      <c r="D570" s="2" t="n">
        <v>6012310</v>
      </c>
      <c r="E570" s="2" t="inlineStr">
        <is>
          <t>Rayane Cristina Pupulin Martins Oliveira</t>
        </is>
      </c>
      <c r="F570" s="2" t="n">
        <v>1058</v>
      </c>
      <c r="G570" s="2" t="n">
        <v>22.42</v>
      </c>
      <c r="H570" s="2" t="n">
        <v>47</v>
      </c>
      <c r="I570" s="2" t="n">
        <v>80</v>
      </c>
      <c r="J570" s="2" t="inlineStr">
        <is>
          <t>GPA</t>
        </is>
      </c>
      <c r="K570" s="2">
        <f>IF(I570&lt;&gt;"",I570,IFERROR(INDEX(Base!$I:$I,MATCH(1,(Base!$C:$C=C570)*(Base!$I:$I&lt;&gt;""),0)),0))</f>
        <v/>
      </c>
      <c r="L570" s="2">
        <f>IF(AND(I570="",K570&gt;0),"SIM","NÃO")</f>
        <v/>
      </c>
      <c r="M570" s="2">
        <f>IF(ISNUMBER(SEARCH("SEPARA",UPPER(C570))),"NÃO","SIM")</f>
        <v/>
      </c>
      <c r="N570" s="2">
        <f>IFERROR(H570/K570,0)</f>
        <v/>
      </c>
      <c r="O570" s="2">
        <f>IF(M570="NÃO","EXCLUÍDO",IF(N570&lt;Premissas!$B$8,"&lt; 1,00",IF(N570&lt;Premissas!$B$9,"1,00 – 1,19",IF(N570&lt;Premissas!$B$10,"1,20 – 1,39",IF(N570&lt;Premissas!$B$11,"1,40 – 1,59",IF(N570&lt;Premissas!$B$12,"1,60 – 1,99","≥ 2,00"))))))</f>
        <v/>
      </c>
      <c r="P570" s="5">
        <f>IF(OR(M570="NÃO",N570&lt;Premissas!$B$8),Premissas!$B$13,IF(N570&lt;Premissas!$B$9,Premissas!$B$14,IF(N570&lt;Premissas!$B$10,Premissas!$B$15,IF(N570&lt;Premissas!$B$11,Premissas!$B$16,IF(N570&lt;Premissas!$B$12,Premissas!$B$17,Premissas!$B$18)))))</f>
        <v/>
      </c>
      <c r="Q570" s="5">
        <f>IFERROR(P570/Premissas!$B$4,0)</f>
        <v/>
      </c>
    </row>
    <row r="571">
      <c r="A571" s="2" t="n">
        <v>7</v>
      </c>
      <c r="B571" s="2" t="n">
        <v>1942</v>
      </c>
      <c r="C571" s="2" t="inlineStr">
        <is>
          <t>SEPARACAO</t>
        </is>
      </c>
      <c r="D571" s="2" t="n">
        <v>6014410</v>
      </c>
      <c r="E571" s="2" t="inlineStr">
        <is>
          <t>Victor Hugo Rodrigues Da Silva</t>
        </is>
      </c>
      <c r="F571" s="2" t="n">
        <v>1445</v>
      </c>
      <c r="G571" s="2" t="n">
        <v>25.75</v>
      </c>
      <c r="H571" s="2" t="n">
        <v>56</v>
      </c>
      <c r="I571" s="2" t="n">
        <v>80</v>
      </c>
      <c r="J571" s="2" t="inlineStr">
        <is>
          <t>GPA</t>
        </is>
      </c>
      <c r="K571" s="2">
        <f>IF(I571&lt;&gt;"",I571,IFERROR(INDEX(Base!$I:$I,MATCH(1,(Base!$C:$C=C571)*(Base!$I:$I&lt;&gt;""),0)),0))</f>
        <v/>
      </c>
      <c r="L571" s="2">
        <f>IF(AND(I571="",K571&gt;0),"SIM","NÃO")</f>
        <v/>
      </c>
      <c r="M571" s="2">
        <f>IF(ISNUMBER(SEARCH("SEPARA",UPPER(C571))),"NÃO","SIM")</f>
        <v/>
      </c>
      <c r="N571" s="2">
        <f>IFERROR(H571/K571,0)</f>
        <v/>
      </c>
      <c r="O571" s="2">
        <f>IF(M571="NÃO","EXCLUÍDO",IF(N571&lt;Premissas!$B$8,"&lt; 1,00",IF(N571&lt;Premissas!$B$9,"1,00 – 1,19",IF(N571&lt;Premissas!$B$10,"1,20 – 1,39",IF(N571&lt;Premissas!$B$11,"1,40 – 1,59",IF(N571&lt;Premissas!$B$12,"1,60 – 1,99","≥ 2,00"))))))</f>
        <v/>
      </c>
      <c r="P571" s="5">
        <f>IF(OR(M571="NÃO",N571&lt;Premissas!$B$8),Premissas!$B$13,IF(N571&lt;Premissas!$B$9,Premissas!$B$14,IF(N571&lt;Premissas!$B$10,Premissas!$B$15,IF(N571&lt;Premissas!$B$11,Premissas!$B$16,IF(N571&lt;Premissas!$B$12,Premissas!$B$17,Premissas!$B$18)))))</f>
        <v/>
      </c>
      <c r="Q571" s="5">
        <f>IFERROR(P571/Premissas!$B$4,0)</f>
        <v/>
      </c>
    </row>
    <row r="572">
      <c r="A572" s="2" t="n">
        <v>7</v>
      </c>
      <c r="B572" s="2" t="n">
        <v>1942</v>
      </c>
      <c r="C572" s="2" t="inlineStr">
        <is>
          <t>CARREGAMENTO</t>
        </is>
      </c>
      <c r="D572" s="2" t="n">
        <v>687013</v>
      </c>
      <c r="E572" s="2" t="inlineStr">
        <is>
          <t>ALESSANDRO DE SOUSA BINA</t>
        </is>
      </c>
      <c r="F572" s="2" t="n">
        <v>120</v>
      </c>
      <c r="G572" s="2" t="n">
        <v>0.46</v>
      </c>
      <c r="H572" s="2" t="n">
        <v>261</v>
      </c>
      <c r="I572" s="2" t="n">
        <v>22</v>
      </c>
      <c r="J572" s="2" t="inlineStr">
        <is>
          <t>GPA</t>
        </is>
      </c>
      <c r="K572" s="2">
        <f>IF(I572&lt;&gt;"",I572,IFERROR(INDEX(Base!$I:$I,MATCH(1,(Base!$C:$C=C572)*(Base!$I:$I&lt;&gt;""),0)),0))</f>
        <v/>
      </c>
      <c r="L572" s="2">
        <f>IF(AND(I572="",K572&gt;0),"SIM","NÃO")</f>
        <v/>
      </c>
      <c r="M572" s="2">
        <f>IF(ISNUMBER(SEARCH("SEPARA",UPPER(C572))),"NÃO","SIM")</f>
        <v/>
      </c>
      <c r="N572" s="2">
        <f>IFERROR(H572/K572,0)</f>
        <v/>
      </c>
      <c r="O572" s="2">
        <f>IF(M572="NÃO","EXCLUÍDO",IF(N572&lt;Premissas!$B$8,"&lt; 1,00",IF(N572&lt;Premissas!$B$9,"1,00 – 1,19",IF(N572&lt;Premissas!$B$10,"1,20 – 1,39",IF(N572&lt;Premissas!$B$11,"1,40 – 1,59",IF(N572&lt;Premissas!$B$12,"1,60 – 1,99","≥ 2,00"))))))</f>
        <v/>
      </c>
      <c r="P572" s="5">
        <f>IF(OR(M572="NÃO",N572&lt;Premissas!$B$8),Premissas!$B$13,IF(N572&lt;Premissas!$B$9,Premissas!$B$14,IF(N572&lt;Premissas!$B$10,Premissas!$B$15,IF(N572&lt;Premissas!$B$11,Premissas!$B$16,IF(N572&lt;Premissas!$B$12,Premissas!$B$17,Premissas!$B$18)))))</f>
        <v/>
      </c>
      <c r="Q572" s="5">
        <f>IFERROR(P572/Premissas!$B$4,0)</f>
        <v/>
      </c>
    </row>
    <row r="573">
      <c r="A573" s="2" t="n">
        <v>7</v>
      </c>
      <c r="B573" s="2" t="n">
        <v>1942</v>
      </c>
      <c r="C573" s="2" t="inlineStr">
        <is>
          <t>SEPARACAO</t>
        </is>
      </c>
      <c r="D573" s="2" t="n">
        <v>642339</v>
      </c>
      <c r="E573" s="2" t="inlineStr">
        <is>
          <t>MARDONIO DE SOUZA SILVA</t>
        </is>
      </c>
      <c r="F573" s="2" t="n">
        <v>1042</v>
      </c>
      <c r="G573" s="2" t="n">
        <v>9.720000000000001</v>
      </c>
      <c r="H573" s="2" t="n">
        <v>107</v>
      </c>
      <c r="I573" s="2" t="n">
        <v>80</v>
      </c>
      <c r="J573" s="2" t="inlineStr">
        <is>
          <t>GPA</t>
        </is>
      </c>
      <c r="K573" s="2">
        <f>IF(I573&lt;&gt;"",I573,IFERROR(INDEX(Base!$I:$I,MATCH(1,(Base!$C:$C=C573)*(Base!$I:$I&lt;&gt;""),0)),0))</f>
        <v/>
      </c>
      <c r="L573" s="2">
        <f>IF(AND(I573="",K573&gt;0),"SIM","NÃO")</f>
        <v/>
      </c>
      <c r="M573" s="2">
        <f>IF(ISNUMBER(SEARCH("SEPARA",UPPER(C573))),"NÃO","SIM")</f>
        <v/>
      </c>
      <c r="N573" s="2">
        <f>IFERROR(H573/K573,0)</f>
        <v/>
      </c>
      <c r="O573" s="2">
        <f>IF(M573="NÃO","EXCLUÍDO",IF(N573&lt;Premissas!$B$8,"&lt; 1,00",IF(N573&lt;Premissas!$B$9,"1,00 – 1,19",IF(N573&lt;Premissas!$B$10,"1,20 – 1,39",IF(N573&lt;Premissas!$B$11,"1,40 – 1,59",IF(N573&lt;Premissas!$B$12,"1,60 – 1,99","≥ 2,00"))))))</f>
        <v/>
      </c>
      <c r="P573" s="5">
        <f>IF(OR(M573="NÃO",N573&lt;Premissas!$B$8),Premissas!$B$13,IF(N573&lt;Premissas!$B$9,Premissas!$B$14,IF(N573&lt;Premissas!$B$10,Premissas!$B$15,IF(N573&lt;Premissas!$B$11,Premissas!$B$16,IF(N573&lt;Premissas!$B$12,Premissas!$B$17,Premissas!$B$18)))))</f>
        <v/>
      </c>
      <c r="Q573" s="5">
        <f>IFERROR(P573/Premissas!$B$4,0)</f>
        <v/>
      </c>
    </row>
    <row r="574">
      <c r="A574" s="2" t="n">
        <v>7</v>
      </c>
      <c r="B574" s="2" t="n">
        <v>1942</v>
      </c>
      <c r="C574" s="2" t="inlineStr">
        <is>
          <t>CARREGAMENTO</t>
        </is>
      </c>
      <c r="D574" s="2" t="n">
        <v>4918797</v>
      </c>
      <c r="E574" s="2" t="inlineStr">
        <is>
          <t>MOISES SANTOS DE MOURA</t>
        </is>
      </c>
      <c r="F574" s="2" t="n">
        <v>10</v>
      </c>
      <c r="G574" s="2" t="n">
        <v>0.2</v>
      </c>
      <c r="H574" s="2" t="n">
        <v>50</v>
      </c>
      <c r="I574" s="2" t="n">
        <v>22</v>
      </c>
      <c r="J574" s="2" t="inlineStr">
        <is>
          <t>GPA</t>
        </is>
      </c>
      <c r="K574" s="2">
        <f>IF(I574&lt;&gt;"",I574,IFERROR(INDEX(Base!$I:$I,MATCH(1,(Base!$C:$C=C574)*(Base!$I:$I&lt;&gt;""),0)),0))</f>
        <v/>
      </c>
      <c r="L574" s="2">
        <f>IF(AND(I574="",K574&gt;0),"SIM","NÃO")</f>
        <v/>
      </c>
      <c r="M574" s="2">
        <f>IF(ISNUMBER(SEARCH("SEPARA",UPPER(C574))),"NÃO","SIM")</f>
        <v/>
      </c>
      <c r="N574" s="2">
        <f>IFERROR(H574/K574,0)</f>
        <v/>
      </c>
      <c r="O574" s="2">
        <f>IF(M574="NÃO","EXCLUÍDO",IF(N574&lt;Premissas!$B$8,"&lt; 1,00",IF(N574&lt;Premissas!$B$9,"1,00 – 1,19",IF(N574&lt;Premissas!$B$10,"1,20 – 1,39",IF(N574&lt;Premissas!$B$11,"1,40 – 1,59",IF(N574&lt;Premissas!$B$12,"1,60 – 1,99","≥ 2,00"))))))</f>
        <v/>
      </c>
      <c r="P574" s="5">
        <f>IF(OR(M574="NÃO",N574&lt;Premissas!$B$8),Premissas!$B$13,IF(N574&lt;Premissas!$B$9,Premissas!$B$14,IF(N574&lt;Premissas!$B$10,Premissas!$B$15,IF(N574&lt;Premissas!$B$11,Premissas!$B$16,IF(N574&lt;Premissas!$B$12,Premissas!$B$17,Premissas!$B$18)))))</f>
        <v/>
      </c>
      <c r="Q574" s="5">
        <f>IFERROR(P574/Premissas!$B$4,0)</f>
        <v/>
      </c>
    </row>
    <row r="575">
      <c r="A575" s="2" t="n">
        <v>7</v>
      </c>
      <c r="B575" s="2" t="n">
        <v>1942</v>
      </c>
      <c r="C575" s="2" t="inlineStr">
        <is>
          <t>SEPARACAO</t>
        </is>
      </c>
      <c r="D575" s="2" t="n">
        <v>687013</v>
      </c>
      <c r="E575" s="2" t="inlineStr">
        <is>
          <t>ALESSANDRO DE SOUSA BINA</t>
        </is>
      </c>
      <c r="F575" s="2" t="n">
        <v>141</v>
      </c>
      <c r="G575" s="2" t="n">
        <v>2.79</v>
      </c>
      <c r="H575" s="2" t="n">
        <v>51</v>
      </c>
      <c r="I575" s="2" t="n">
        <v>80</v>
      </c>
      <c r="J575" s="2" t="inlineStr">
        <is>
          <t>GPA</t>
        </is>
      </c>
      <c r="K575" s="2">
        <f>IF(I575&lt;&gt;"",I575,IFERROR(INDEX(Base!$I:$I,MATCH(1,(Base!$C:$C=C575)*(Base!$I:$I&lt;&gt;""),0)),0))</f>
        <v/>
      </c>
      <c r="L575" s="2">
        <f>IF(AND(I575="",K575&gt;0),"SIM","NÃO")</f>
        <v/>
      </c>
      <c r="M575" s="2">
        <f>IF(ISNUMBER(SEARCH("SEPARA",UPPER(C575))),"NÃO","SIM")</f>
        <v/>
      </c>
      <c r="N575" s="2">
        <f>IFERROR(H575/K575,0)</f>
        <v/>
      </c>
      <c r="O575" s="2">
        <f>IF(M575="NÃO","EXCLUÍDO",IF(N575&lt;Premissas!$B$8,"&lt; 1,00",IF(N575&lt;Premissas!$B$9,"1,00 – 1,19",IF(N575&lt;Premissas!$B$10,"1,20 – 1,39",IF(N575&lt;Premissas!$B$11,"1,40 – 1,59",IF(N575&lt;Premissas!$B$12,"1,60 – 1,99","≥ 2,00"))))))</f>
        <v/>
      </c>
      <c r="P575" s="5">
        <f>IF(OR(M575="NÃO",N575&lt;Premissas!$B$8),Premissas!$B$13,IF(N575&lt;Premissas!$B$9,Premissas!$B$14,IF(N575&lt;Premissas!$B$10,Premissas!$B$15,IF(N575&lt;Premissas!$B$11,Premissas!$B$16,IF(N575&lt;Premissas!$B$12,Premissas!$B$17,Premissas!$B$18)))))</f>
        <v/>
      </c>
      <c r="Q575" s="5">
        <f>IFERROR(P575/Premissas!$B$4,0)</f>
        <v/>
      </c>
    </row>
    <row r="576">
      <c r="A576" s="2" t="n">
        <v>7</v>
      </c>
      <c r="B576" s="2" t="n">
        <v>1942</v>
      </c>
      <c r="C576" s="2" t="inlineStr">
        <is>
          <t>PUXADA RECEB</t>
        </is>
      </c>
      <c r="D576" s="2" t="n">
        <v>690554</v>
      </c>
      <c r="E576" s="2" t="inlineStr">
        <is>
          <t>Andre Gomes Lima</t>
        </is>
      </c>
      <c r="F576" s="2" t="n">
        <v>15</v>
      </c>
      <c r="G576" s="2" t="n">
        <v>0.76</v>
      </c>
      <c r="H576" s="2" t="n">
        <v>20</v>
      </c>
      <c r="I576" s="2" t="n">
        <v>16</v>
      </c>
      <c r="J576" s="2" t="inlineStr">
        <is>
          <t>GPA</t>
        </is>
      </c>
      <c r="K576" s="2">
        <f>IF(I576&lt;&gt;"",I576,IFERROR(INDEX(Base!$I:$I,MATCH(1,(Base!$C:$C=C576)*(Base!$I:$I&lt;&gt;""),0)),0))</f>
        <v/>
      </c>
      <c r="L576" s="2">
        <f>IF(AND(I576="",K576&gt;0),"SIM","NÃO")</f>
        <v/>
      </c>
      <c r="M576" s="2">
        <f>IF(ISNUMBER(SEARCH("SEPARA",UPPER(C576))),"NÃO","SIM")</f>
        <v/>
      </c>
      <c r="N576" s="2">
        <f>IFERROR(H576/K576,0)</f>
        <v/>
      </c>
      <c r="O576" s="2">
        <f>IF(M576="NÃO","EXCLUÍDO",IF(N576&lt;Premissas!$B$8,"&lt; 1,00",IF(N576&lt;Premissas!$B$9,"1,00 – 1,19",IF(N576&lt;Premissas!$B$10,"1,20 – 1,39",IF(N576&lt;Premissas!$B$11,"1,40 – 1,59",IF(N576&lt;Premissas!$B$12,"1,60 – 1,99","≥ 2,00"))))))</f>
        <v/>
      </c>
      <c r="P576" s="5">
        <f>IF(OR(M576="NÃO",N576&lt;Premissas!$B$8),Premissas!$B$13,IF(N576&lt;Premissas!$B$9,Premissas!$B$14,IF(N576&lt;Premissas!$B$10,Premissas!$B$15,IF(N576&lt;Premissas!$B$11,Premissas!$B$16,IF(N576&lt;Premissas!$B$12,Premissas!$B$17,Premissas!$B$18)))))</f>
        <v/>
      </c>
      <c r="Q576" s="5">
        <f>IFERROR(P576/Premissas!$B$4,0)</f>
        <v/>
      </c>
    </row>
    <row r="577">
      <c r="A577" s="2" t="n">
        <v>7</v>
      </c>
      <c r="B577" s="2" t="n">
        <v>1942</v>
      </c>
      <c r="C577" s="2" t="inlineStr">
        <is>
          <t>RECEBIMENTO</t>
        </is>
      </c>
      <c r="D577" s="2" t="n">
        <v>690554</v>
      </c>
      <c r="E577" s="2" t="inlineStr">
        <is>
          <t>Andre Gomes Lima</t>
        </is>
      </c>
      <c r="F577" s="2" t="n">
        <v>4729</v>
      </c>
      <c r="G577" s="2" t="n">
        <v>106.19</v>
      </c>
      <c r="H577" s="2" t="n">
        <v>45</v>
      </c>
      <c r="I577" s="2" t="n">
        <v>17</v>
      </c>
      <c r="J577" s="2" t="inlineStr">
        <is>
          <t>GPA</t>
        </is>
      </c>
      <c r="K577" s="2">
        <f>IF(I577&lt;&gt;"",I577,IFERROR(INDEX(Base!$I:$I,MATCH(1,(Base!$C:$C=C577)*(Base!$I:$I&lt;&gt;""),0)),0))</f>
        <v/>
      </c>
      <c r="L577" s="2">
        <f>IF(AND(I577="",K577&gt;0),"SIM","NÃO")</f>
        <v/>
      </c>
      <c r="M577" s="2">
        <f>IF(ISNUMBER(SEARCH("SEPARA",UPPER(C577))),"NÃO","SIM")</f>
        <v/>
      </c>
      <c r="N577" s="2">
        <f>IFERROR(H577/K577,0)</f>
        <v/>
      </c>
      <c r="O577" s="2">
        <f>IF(M577="NÃO","EXCLUÍDO",IF(N577&lt;Premissas!$B$8,"&lt; 1,00",IF(N577&lt;Premissas!$B$9,"1,00 – 1,19",IF(N577&lt;Premissas!$B$10,"1,20 – 1,39",IF(N577&lt;Premissas!$B$11,"1,40 – 1,59",IF(N577&lt;Premissas!$B$12,"1,60 – 1,99","≥ 2,00"))))))</f>
        <v/>
      </c>
      <c r="P577" s="5">
        <f>IF(OR(M577="NÃO",N577&lt;Premissas!$B$8),Premissas!$B$13,IF(N577&lt;Premissas!$B$9,Premissas!$B$14,IF(N577&lt;Premissas!$B$10,Premissas!$B$15,IF(N577&lt;Premissas!$B$11,Premissas!$B$16,IF(N577&lt;Premissas!$B$12,Premissas!$B$17,Premissas!$B$18)))))</f>
        <v/>
      </c>
      <c r="Q577" s="5">
        <f>IFERROR(P577/Premissas!$B$4,0)</f>
        <v/>
      </c>
    </row>
    <row r="578">
      <c r="A578" s="2" t="n">
        <v>7</v>
      </c>
      <c r="B578" s="2" t="n">
        <v>1942</v>
      </c>
      <c r="C578" s="2" t="inlineStr">
        <is>
          <t>SEPARACAO</t>
        </is>
      </c>
      <c r="D578" s="2" t="n">
        <v>690554</v>
      </c>
      <c r="E578" s="2" t="inlineStr">
        <is>
          <t>Andre Gomes Lima</t>
        </is>
      </c>
      <c r="F578" s="2" t="n">
        <v>155</v>
      </c>
      <c r="G578" s="2" t="n">
        <v>0.91</v>
      </c>
      <c r="H578" s="2" t="n">
        <v>170</v>
      </c>
      <c r="I578" s="2" t="n">
        <v>80</v>
      </c>
      <c r="J578" s="2" t="inlineStr">
        <is>
          <t>GPA</t>
        </is>
      </c>
      <c r="K578" s="2">
        <f>IF(I578&lt;&gt;"",I578,IFERROR(INDEX(Base!$I:$I,MATCH(1,(Base!$C:$C=C578)*(Base!$I:$I&lt;&gt;""),0)),0))</f>
        <v/>
      </c>
      <c r="L578" s="2">
        <f>IF(AND(I578="",K578&gt;0),"SIM","NÃO")</f>
        <v/>
      </c>
      <c r="M578" s="2">
        <f>IF(ISNUMBER(SEARCH("SEPARA",UPPER(C578))),"NÃO","SIM")</f>
        <v/>
      </c>
      <c r="N578" s="2">
        <f>IFERROR(H578/K578,0)</f>
        <v/>
      </c>
      <c r="O578" s="2">
        <f>IF(M578="NÃO","EXCLUÍDO",IF(N578&lt;Premissas!$B$8,"&lt; 1,00",IF(N578&lt;Premissas!$B$9,"1,00 – 1,19",IF(N578&lt;Premissas!$B$10,"1,20 – 1,39",IF(N578&lt;Premissas!$B$11,"1,40 – 1,59",IF(N578&lt;Premissas!$B$12,"1,60 – 1,99","≥ 2,00"))))))</f>
        <v/>
      </c>
      <c r="P578" s="5">
        <f>IF(OR(M578="NÃO",N578&lt;Premissas!$B$8),Premissas!$B$13,IF(N578&lt;Premissas!$B$9,Premissas!$B$14,IF(N578&lt;Premissas!$B$10,Premissas!$B$15,IF(N578&lt;Premissas!$B$11,Premissas!$B$16,IF(N578&lt;Premissas!$B$12,Premissas!$B$17,Premissas!$B$18)))))</f>
        <v/>
      </c>
      <c r="Q578" s="5">
        <f>IFERROR(P578/Premissas!$B$4,0)</f>
        <v/>
      </c>
    </row>
    <row r="579">
      <c r="A579" s="2" t="n">
        <v>7</v>
      </c>
      <c r="B579" s="2" t="n">
        <v>1942</v>
      </c>
      <c r="C579" s="2" t="inlineStr">
        <is>
          <t>ATIVIDADE OP. EMP.</t>
        </is>
      </c>
      <c r="D579" s="2" t="n">
        <v>696054</v>
      </c>
      <c r="E579" s="2" t="inlineStr">
        <is>
          <t>AILTON MANGUEIRA DE ARAUJO</t>
        </is>
      </c>
      <c r="F579" s="2" t="n">
        <v>1948</v>
      </c>
      <c r="G579" s="2" t="n">
        <v>52.62</v>
      </c>
      <c r="H579" s="2" t="n">
        <v>37</v>
      </c>
      <c r="I579" s="2" t="n">
        <v>20</v>
      </c>
      <c r="J579" s="2" t="inlineStr">
        <is>
          <t>GPA</t>
        </is>
      </c>
      <c r="K579" s="2">
        <f>IF(I579&lt;&gt;"",I579,IFERROR(INDEX(Base!$I:$I,MATCH(1,(Base!$C:$C=C579)*(Base!$I:$I&lt;&gt;""),0)),0))</f>
        <v/>
      </c>
      <c r="L579" s="2">
        <f>IF(AND(I579="",K579&gt;0),"SIM","NÃO")</f>
        <v/>
      </c>
      <c r="M579" s="2">
        <f>IF(ISNUMBER(SEARCH("SEPARA",UPPER(C579))),"NÃO","SIM")</f>
        <v/>
      </c>
      <c r="N579" s="2">
        <f>IFERROR(H579/K579,0)</f>
        <v/>
      </c>
      <c r="O579" s="2">
        <f>IF(M579="NÃO","EXCLUÍDO",IF(N579&lt;Premissas!$B$8,"&lt; 1,00",IF(N579&lt;Premissas!$B$9,"1,00 – 1,19",IF(N579&lt;Premissas!$B$10,"1,20 – 1,39",IF(N579&lt;Premissas!$B$11,"1,40 – 1,59",IF(N579&lt;Premissas!$B$12,"1,60 – 1,99","≥ 2,00"))))))</f>
        <v/>
      </c>
      <c r="P579" s="5">
        <f>IF(OR(M579="NÃO",N579&lt;Premissas!$B$8),Premissas!$B$13,IF(N579&lt;Premissas!$B$9,Premissas!$B$14,IF(N579&lt;Premissas!$B$10,Premissas!$B$15,IF(N579&lt;Premissas!$B$11,Premissas!$B$16,IF(N579&lt;Premissas!$B$12,Premissas!$B$17,Premissas!$B$18)))))</f>
        <v/>
      </c>
      <c r="Q579" s="5">
        <f>IFERROR(P579/Premissas!$B$4,0)</f>
        <v/>
      </c>
    </row>
    <row r="580">
      <c r="A580" s="2" t="n">
        <v>7</v>
      </c>
      <c r="B580" s="2" t="n">
        <v>1942</v>
      </c>
      <c r="C580" s="2" t="inlineStr">
        <is>
          <t>ATIVIDADE OP. EMP.</t>
        </is>
      </c>
      <c r="D580" s="2" t="n">
        <v>85456</v>
      </c>
      <c r="E580" s="2" t="inlineStr">
        <is>
          <t>GENIVALDO MANOEL</t>
        </is>
      </c>
      <c r="F580" s="2" t="n">
        <v>1259</v>
      </c>
      <c r="G580" s="2" t="n">
        <v>72.26000000000001</v>
      </c>
      <c r="H580" s="2" t="n">
        <v>17</v>
      </c>
      <c r="I580" s="2" t="n">
        <v>20</v>
      </c>
      <c r="J580" s="2" t="inlineStr">
        <is>
          <t>GPA</t>
        </is>
      </c>
      <c r="K580" s="2">
        <f>IF(I580&lt;&gt;"",I580,IFERROR(INDEX(Base!$I:$I,MATCH(1,(Base!$C:$C=C580)*(Base!$I:$I&lt;&gt;""),0)),0))</f>
        <v/>
      </c>
      <c r="L580" s="2">
        <f>IF(AND(I580="",K580&gt;0),"SIM","NÃO")</f>
        <v/>
      </c>
      <c r="M580" s="2">
        <f>IF(ISNUMBER(SEARCH("SEPARA",UPPER(C580))),"NÃO","SIM")</f>
        <v/>
      </c>
      <c r="N580" s="2">
        <f>IFERROR(H580/K580,0)</f>
        <v/>
      </c>
      <c r="O580" s="2">
        <f>IF(M580="NÃO","EXCLUÍDO",IF(N580&lt;Premissas!$B$8,"&lt; 1,00",IF(N580&lt;Premissas!$B$9,"1,00 – 1,19",IF(N580&lt;Premissas!$B$10,"1,20 – 1,39",IF(N580&lt;Premissas!$B$11,"1,40 – 1,59",IF(N580&lt;Premissas!$B$12,"1,60 – 1,99","≥ 2,00"))))))</f>
        <v/>
      </c>
      <c r="P580" s="5">
        <f>IF(OR(M580="NÃO",N580&lt;Premissas!$B$8),Premissas!$B$13,IF(N580&lt;Premissas!$B$9,Premissas!$B$14,IF(N580&lt;Premissas!$B$10,Premissas!$B$15,IF(N580&lt;Premissas!$B$11,Premissas!$B$16,IF(N580&lt;Premissas!$B$12,Premissas!$B$17,Premissas!$B$18)))))</f>
        <v/>
      </c>
      <c r="Q580" s="5">
        <f>IFERROR(P580/Premissas!$B$4,0)</f>
        <v/>
      </c>
    </row>
    <row r="581">
      <c r="A581" s="2" t="n">
        <v>7</v>
      </c>
      <c r="B581" s="2" t="n">
        <v>1942</v>
      </c>
      <c r="C581" s="2" t="inlineStr">
        <is>
          <t>SEPARACAO</t>
        </is>
      </c>
      <c r="D581" s="2" t="n">
        <v>85456</v>
      </c>
      <c r="E581" s="2" t="inlineStr">
        <is>
          <t>GENIVALDO MANOEL</t>
        </is>
      </c>
      <c r="F581" s="2" t="n">
        <v>1010</v>
      </c>
      <c r="G581" s="2" t="n">
        <v>12.8</v>
      </c>
      <c r="H581" s="2" t="n">
        <v>79</v>
      </c>
      <c r="I581" s="2" t="n">
        <v>80</v>
      </c>
      <c r="J581" s="2" t="inlineStr">
        <is>
          <t>GPA</t>
        </is>
      </c>
      <c r="K581" s="2">
        <f>IF(I581&lt;&gt;"",I581,IFERROR(INDEX(Base!$I:$I,MATCH(1,(Base!$C:$C=C581)*(Base!$I:$I&lt;&gt;""),0)),0))</f>
        <v/>
      </c>
      <c r="L581" s="2">
        <f>IF(AND(I581="",K581&gt;0),"SIM","NÃO")</f>
        <v/>
      </c>
      <c r="M581" s="2">
        <f>IF(ISNUMBER(SEARCH("SEPARA",UPPER(C581))),"NÃO","SIM")</f>
        <v/>
      </c>
      <c r="N581" s="2">
        <f>IFERROR(H581/K581,0)</f>
        <v/>
      </c>
      <c r="O581" s="2">
        <f>IF(M581="NÃO","EXCLUÍDO",IF(N581&lt;Premissas!$B$8,"&lt; 1,00",IF(N581&lt;Premissas!$B$9,"1,00 – 1,19",IF(N581&lt;Premissas!$B$10,"1,20 – 1,39",IF(N581&lt;Premissas!$B$11,"1,40 – 1,59",IF(N581&lt;Premissas!$B$12,"1,60 – 1,99","≥ 2,00"))))))</f>
        <v/>
      </c>
      <c r="P581" s="5">
        <f>IF(OR(M581="NÃO",N581&lt;Premissas!$B$8),Premissas!$B$13,IF(N581&lt;Premissas!$B$9,Premissas!$B$14,IF(N581&lt;Premissas!$B$10,Premissas!$B$15,IF(N581&lt;Premissas!$B$11,Premissas!$B$16,IF(N581&lt;Premissas!$B$12,Premissas!$B$17,Premissas!$B$18)))))</f>
        <v/>
      </c>
      <c r="Q581" s="5">
        <f>IFERROR(P581/Premissas!$B$4,0)</f>
        <v/>
      </c>
    </row>
    <row r="582">
      <c r="A582" s="2" t="n">
        <v>7</v>
      </c>
      <c r="B582" s="2" t="n">
        <v>1953</v>
      </c>
      <c r="C582" s="2" t="inlineStr">
        <is>
          <t>SEPARACAO</t>
        </is>
      </c>
      <c r="D582" s="2" t="n">
        <v>195365</v>
      </c>
      <c r="E582" s="2" t="inlineStr">
        <is>
          <t>LUCAS DOS SANTOS COSME</t>
        </is>
      </c>
      <c r="F582" s="2" t="n">
        <v>20862</v>
      </c>
      <c r="G582" s="2" t="n">
        <v>124.43</v>
      </c>
      <c r="H582" s="2" t="n">
        <v>168</v>
      </c>
      <c r="I582" s="2" t="n">
        <v>110</v>
      </c>
      <c r="J582" s="2" t="inlineStr">
        <is>
          <t>GPA</t>
        </is>
      </c>
      <c r="K582" s="2">
        <f>IF(I582&lt;&gt;"",I582,IFERROR(INDEX(Base!$I:$I,MATCH(1,(Base!$C:$C=C582)*(Base!$I:$I&lt;&gt;""),0)),0))</f>
        <v/>
      </c>
      <c r="L582" s="2">
        <f>IF(AND(I582="",K582&gt;0),"SIM","NÃO")</f>
        <v/>
      </c>
      <c r="M582" s="2">
        <f>IF(ISNUMBER(SEARCH("SEPARA",UPPER(C582))),"NÃO","SIM")</f>
        <v/>
      </c>
      <c r="N582" s="2">
        <f>IFERROR(H582/K582,0)</f>
        <v/>
      </c>
      <c r="O582" s="2">
        <f>IF(M582="NÃO","EXCLUÍDO",IF(N582&lt;Premissas!$B$8,"&lt; 1,00",IF(N582&lt;Premissas!$B$9,"1,00 – 1,19",IF(N582&lt;Premissas!$B$10,"1,20 – 1,39",IF(N582&lt;Premissas!$B$11,"1,40 – 1,59",IF(N582&lt;Premissas!$B$12,"1,60 – 1,99","≥ 2,00"))))))</f>
        <v/>
      </c>
      <c r="P582" s="5">
        <f>IF(OR(M582="NÃO",N582&lt;Premissas!$B$8),Premissas!$B$13,IF(N582&lt;Premissas!$B$9,Premissas!$B$14,IF(N582&lt;Premissas!$B$10,Premissas!$B$15,IF(N582&lt;Premissas!$B$11,Premissas!$B$16,IF(N582&lt;Premissas!$B$12,Premissas!$B$17,Premissas!$B$18)))))</f>
        <v/>
      </c>
      <c r="Q582" s="5">
        <f>IFERROR(P582/Premissas!$B$4,0)</f>
        <v/>
      </c>
    </row>
    <row r="583">
      <c r="A583" s="2" t="n">
        <v>7</v>
      </c>
      <c r="B583" s="2" t="n">
        <v>1953</v>
      </c>
      <c r="C583" s="2" t="inlineStr">
        <is>
          <t>SEPARACAO</t>
        </is>
      </c>
      <c r="D583" s="2" t="n">
        <v>2019122</v>
      </c>
      <c r="E583" s="2" t="inlineStr">
        <is>
          <t xml:space="preserve">Wyllamar Silva </t>
        </is>
      </c>
      <c r="F583" s="2" t="n">
        <v>24737</v>
      </c>
      <c r="G583" s="2" t="n">
        <v>161.49</v>
      </c>
      <c r="H583" s="2" t="n">
        <v>153</v>
      </c>
      <c r="I583" s="2" t="n">
        <v>110</v>
      </c>
      <c r="J583" s="2" t="inlineStr">
        <is>
          <t>GPA</t>
        </is>
      </c>
      <c r="K583" s="2">
        <f>IF(I583&lt;&gt;"",I583,IFERROR(INDEX(Base!$I:$I,MATCH(1,(Base!$C:$C=C583)*(Base!$I:$I&lt;&gt;""),0)),0))</f>
        <v/>
      </c>
      <c r="L583" s="2">
        <f>IF(AND(I583="",K583&gt;0),"SIM","NÃO")</f>
        <v/>
      </c>
      <c r="M583" s="2">
        <f>IF(ISNUMBER(SEARCH("SEPARA",UPPER(C583))),"NÃO","SIM")</f>
        <v/>
      </c>
      <c r="N583" s="2">
        <f>IFERROR(H583/K583,0)</f>
        <v/>
      </c>
      <c r="O583" s="2">
        <f>IF(M583="NÃO","EXCLUÍDO",IF(N583&lt;Premissas!$B$8,"&lt; 1,00",IF(N583&lt;Premissas!$B$9,"1,00 – 1,19",IF(N583&lt;Premissas!$B$10,"1,20 – 1,39",IF(N583&lt;Premissas!$B$11,"1,40 – 1,59",IF(N583&lt;Premissas!$B$12,"1,60 – 1,99","≥ 2,00"))))))</f>
        <v/>
      </c>
      <c r="P583" s="5">
        <f>IF(OR(M583="NÃO",N583&lt;Premissas!$B$8),Premissas!$B$13,IF(N583&lt;Premissas!$B$9,Premissas!$B$14,IF(N583&lt;Premissas!$B$10,Premissas!$B$15,IF(N583&lt;Premissas!$B$11,Premissas!$B$16,IF(N583&lt;Premissas!$B$12,Premissas!$B$17,Premissas!$B$18)))))</f>
        <v/>
      </c>
      <c r="Q583" s="5">
        <f>IFERROR(P583/Premissas!$B$4,0)</f>
        <v/>
      </c>
    </row>
    <row r="584">
      <c r="A584" s="2" t="n">
        <v>7</v>
      </c>
      <c r="B584" s="2" t="n">
        <v>1953</v>
      </c>
      <c r="C584" s="2" t="inlineStr">
        <is>
          <t>SEPARACAO</t>
        </is>
      </c>
      <c r="D584" s="2" t="n">
        <v>202125</v>
      </c>
      <c r="E584" s="2" t="inlineStr">
        <is>
          <t>RODRIGO SILVA</t>
        </is>
      </c>
      <c r="F584" s="2" t="n">
        <v>297</v>
      </c>
      <c r="G584" s="2" t="n">
        <v>1.18</v>
      </c>
      <c r="H584" s="2" t="n">
        <v>252</v>
      </c>
      <c r="I584" s="2" t="n">
        <v>110</v>
      </c>
      <c r="J584" s="2" t="inlineStr">
        <is>
          <t>GPA</t>
        </is>
      </c>
      <c r="K584" s="2">
        <f>IF(I584&lt;&gt;"",I584,IFERROR(INDEX(Base!$I:$I,MATCH(1,(Base!$C:$C=C584)*(Base!$I:$I&lt;&gt;""),0)),0))</f>
        <v/>
      </c>
      <c r="L584" s="2">
        <f>IF(AND(I584="",K584&gt;0),"SIM","NÃO")</f>
        <v/>
      </c>
      <c r="M584" s="2">
        <f>IF(ISNUMBER(SEARCH("SEPARA",UPPER(C584))),"NÃO","SIM")</f>
        <v/>
      </c>
      <c r="N584" s="2">
        <f>IFERROR(H584/K584,0)</f>
        <v/>
      </c>
      <c r="O584" s="2">
        <f>IF(M584="NÃO","EXCLUÍDO",IF(N584&lt;Premissas!$B$8,"&lt; 1,00",IF(N584&lt;Premissas!$B$9,"1,00 – 1,19",IF(N584&lt;Premissas!$B$10,"1,20 – 1,39",IF(N584&lt;Premissas!$B$11,"1,40 – 1,59",IF(N584&lt;Premissas!$B$12,"1,60 – 1,99","≥ 2,00"))))))</f>
        <v/>
      </c>
      <c r="P584" s="5">
        <f>IF(OR(M584="NÃO",N584&lt;Premissas!$B$8),Premissas!$B$13,IF(N584&lt;Premissas!$B$9,Premissas!$B$14,IF(N584&lt;Premissas!$B$10,Premissas!$B$15,IF(N584&lt;Premissas!$B$11,Premissas!$B$16,IF(N584&lt;Premissas!$B$12,Premissas!$B$17,Premissas!$B$18)))))</f>
        <v/>
      </c>
      <c r="Q584" s="5">
        <f>IFERROR(P584/Premissas!$B$4,0)</f>
        <v/>
      </c>
    </row>
    <row r="585">
      <c r="A585" s="2" t="n">
        <v>7</v>
      </c>
      <c r="B585" s="2" t="n">
        <v>1953</v>
      </c>
      <c r="C585" s="2" t="inlineStr">
        <is>
          <t>SEPARACAO</t>
        </is>
      </c>
      <c r="D585" s="2" t="n">
        <v>202219</v>
      </c>
      <c r="E585" s="2" t="inlineStr">
        <is>
          <t>Rudson  Pablo Santos da Silva</t>
        </is>
      </c>
      <c r="F585" s="2" t="n">
        <v>1097</v>
      </c>
      <c r="G585" s="2" t="n">
        <v>5.93</v>
      </c>
      <c r="H585" s="2" t="n">
        <v>185</v>
      </c>
      <c r="I585" s="2" t="n">
        <v>110</v>
      </c>
      <c r="J585" s="2" t="inlineStr">
        <is>
          <t>GPA</t>
        </is>
      </c>
      <c r="K585" s="2">
        <f>IF(I585&lt;&gt;"",I585,IFERROR(INDEX(Base!$I:$I,MATCH(1,(Base!$C:$C=C585)*(Base!$I:$I&lt;&gt;""),0)),0))</f>
        <v/>
      </c>
      <c r="L585" s="2">
        <f>IF(AND(I585="",K585&gt;0),"SIM","NÃO")</f>
        <v/>
      </c>
      <c r="M585" s="2">
        <f>IF(ISNUMBER(SEARCH("SEPARA",UPPER(C585))),"NÃO","SIM")</f>
        <v/>
      </c>
      <c r="N585" s="2">
        <f>IFERROR(H585/K585,0)</f>
        <v/>
      </c>
      <c r="O585" s="2">
        <f>IF(M585="NÃO","EXCLUÍDO",IF(N585&lt;Premissas!$B$8,"&lt; 1,00",IF(N585&lt;Premissas!$B$9,"1,00 – 1,19",IF(N585&lt;Premissas!$B$10,"1,20 – 1,39",IF(N585&lt;Premissas!$B$11,"1,40 – 1,59",IF(N585&lt;Premissas!$B$12,"1,60 – 1,99","≥ 2,00"))))))</f>
        <v/>
      </c>
      <c r="P585" s="5">
        <f>IF(OR(M585="NÃO",N585&lt;Premissas!$B$8),Premissas!$B$13,IF(N585&lt;Premissas!$B$9,Premissas!$B$14,IF(N585&lt;Premissas!$B$10,Premissas!$B$15,IF(N585&lt;Premissas!$B$11,Premissas!$B$16,IF(N585&lt;Premissas!$B$12,Premissas!$B$17,Premissas!$B$18)))))</f>
        <v/>
      </c>
      <c r="Q585" s="5">
        <f>IFERROR(P585/Premissas!$B$4,0)</f>
        <v/>
      </c>
    </row>
    <row r="586">
      <c r="A586" s="2" t="n">
        <v>7</v>
      </c>
      <c r="B586" s="2" t="n">
        <v>1953</v>
      </c>
      <c r="C586" s="2" t="inlineStr">
        <is>
          <t>PUXADA RECEB</t>
        </is>
      </c>
      <c r="D586" s="2" t="n">
        <v>202301</v>
      </c>
      <c r="E586" s="2" t="inlineStr">
        <is>
          <t>CARLOS CLEYTON TEIXEIRA</t>
        </is>
      </c>
      <c r="F586" s="2" t="n">
        <v>3</v>
      </c>
      <c r="G586" s="2" t="n">
        <v>6.78</v>
      </c>
      <c r="H586" s="2" t="n">
        <v>0</v>
      </c>
      <c r="I586" s="2" t="n">
        <v>15</v>
      </c>
      <c r="J586" s="2" t="inlineStr">
        <is>
          <t>GPA</t>
        </is>
      </c>
      <c r="K586" s="2">
        <f>IF(I586&lt;&gt;"",I586,IFERROR(INDEX(Base!$I:$I,MATCH(1,(Base!$C:$C=C586)*(Base!$I:$I&lt;&gt;""),0)),0))</f>
        <v/>
      </c>
      <c r="L586" s="2">
        <f>IF(AND(I586="",K586&gt;0),"SIM","NÃO")</f>
        <v/>
      </c>
      <c r="M586" s="2">
        <f>IF(ISNUMBER(SEARCH("SEPARA",UPPER(C586))),"NÃO","SIM")</f>
        <v/>
      </c>
      <c r="N586" s="2">
        <f>IFERROR(H586/K586,0)</f>
        <v/>
      </c>
      <c r="O586" s="2">
        <f>IF(M586="NÃO","EXCLUÍDO",IF(N586&lt;Premissas!$B$8,"&lt; 1,00",IF(N586&lt;Premissas!$B$9,"1,00 – 1,19",IF(N586&lt;Premissas!$B$10,"1,20 – 1,39",IF(N586&lt;Premissas!$B$11,"1,40 – 1,59",IF(N586&lt;Premissas!$B$12,"1,60 – 1,99","≥ 2,00"))))))</f>
        <v/>
      </c>
      <c r="P586" s="5">
        <f>IF(OR(M586="NÃO",N586&lt;Premissas!$B$8),Premissas!$B$13,IF(N586&lt;Premissas!$B$9,Premissas!$B$14,IF(N586&lt;Premissas!$B$10,Premissas!$B$15,IF(N586&lt;Premissas!$B$11,Premissas!$B$16,IF(N586&lt;Premissas!$B$12,Premissas!$B$17,Premissas!$B$18)))))</f>
        <v/>
      </c>
      <c r="Q586" s="5">
        <f>IFERROR(P586/Premissas!$B$4,0)</f>
        <v/>
      </c>
    </row>
    <row r="587">
      <c r="A587" s="2" t="n">
        <v>7</v>
      </c>
      <c r="B587" s="2" t="n">
        <v>1953</v>
      </c>
      <c r="C587" s="2" t="inlineStr">
        <is>
          <t>SEPARACAO</t>
        </is>
      </c>
      <c r="D587" s="2" t="n">
        <v>202301</v>
      </c>
      <c r="E587" s="2" t="inlineStr">
        <is>
          <t>CARLOS CLEYTON TEIXEIRA</t>
        </is>
      </c>
      <c r="F587" s="2" t="n">
        <v>1508</v>
      </c>
      <c r="G587" s="2" t="n">
        <v>12.3</v>
      </c>
      <c r="H587" s="2" t="n">
        <v>123</v>
      </c>
      <c r="I587" s="2" t="n">
        <v>110</v>
      </c>
      <c r="J587" s="2" t="inlineStr">
        <is>
          <t>GPA</t>
        </is>
      </c>
      <c r="K587" s="2">
        <f>IF(I587&lt;&gt;"",I587,IFERROR(INDEX(Base!$I:$I,MATCH(1,(Base!$C:$C=C587)*(Base!$I:$I&lt;&gt;""),0)),0))</f>
        <v/>
      </c>
      <c r="L587" s="2">
        <f>IF(AND(I587="",K587&gt;0),"SIM","NÃO")</f>
        <v/>
      </c>
      <c r="M587" s="2">
        <f>IF(ISNUMBER(SEARCH("SEPARA",UPPER(C587))),"NÃO","SIM")</f>
        <v/>
      </c>
      <c r="N587" s="2">
        <f>IFERROR(H587/K587,0)</f>
        <v/>
      </c>
      <c r="O587" s="2">
        <f>IF(M587="NÃO","EXCLUÍDO",IF(N587&lt;Premissas!$B$8,"&lt; 1,00",IF(N587&lt;Premissas!$B$9,"1,00 – 1,19",IF(N587&lt;Premissas!$B$10,"1,20 – 1,39",IF(N587&lt;Premissas!$B$11,"1,40 – 1,59",IF(N587&lt;Premissas!$B$12,"1,60 – 1,99","≥ 2,00"))))))</f>
        <v/>
      </c>
      <c r="P587" s="5">
        <f>IF(OR(M587="NÃO",N587&lt;Premissas!$B$8),Premissas!$B$13,IF(N587&lt;Premissas!$B$9,Premissas!$B$14,IF(N587&lt;Premissas!$B$10,Premissas!$B$15,IF(N587&lt;Premissas!$B$11,Premissas!$B$16,IF(N587&lt;Premissas!$B$12,Premissas!$B$17,Premissas!$B$18)))))</f>
        <v/>
      </c>
      <c r="Q587" s="5">
        <f>IFERROR(P587/Premissas!$B$4,0)</f>
        <v/>
      </c>
    </row>
    <row r="588">
      <c r="A588" s="2" t="n">
        <v>7</v>
      </c>
      <c r="B588" s="2" t="n">
        <v>1953</v>
      </c>
      <c r="C588" s="2" t="inlineStr">
        <is>
          <t>ATIVIDADE OP. EMP.</t>
        </is>
      </c>
      <c r="D588" s="2" t="n">
        <v>202320</v>
      </c>
      <c r="E588" s="2" t="inlineStr">
        <is>
          <t>ALEX MATOS FERREIRA</t>
        </is>
      </c>
      <c r="F588" s="2" t="n">
        <v>2</v>
      </c>
      <c r="G588" s="2" t="n">
        <v>0.11</v>
      </c>
      <c r="H588" s="2" t="n">
        <v>18</v>
      </c>
      <c r="I588" s="2" t="n">
        <v>19</v>
      </c>
      <c r="J588" s="2" t="inlineStr">
        <is>
          <t>GPA</t>
        </is>
      </c>
      <c r="K588" s="2">
        <f>IF(I588&lt;&gt;"",I588,IFERROR(INDEX(Base!$I:$I,MATCH(1,(Base!$C:$C=C588)*(Base!$I:$I&lt;&gt;""),0)),0))</f>
        <v/>
      </c>
      <c r="L588" s="2">
        <f>IF(AND(I588="",K588&gt;0),"SIM","NÃO")</f>
        <v/>
      </c>
      <c r="M588" s="2">
        <f>IF(ISNUMBER(SEARCH("SEPARA",UPPER(C588))),"NÃO","SIM")</f>
        <v/>
      </c>
      <c r="N588" s="2">
        <f>IFERROR(H588/K588,0)</f>
        <v/>
      </c>
      <c r="O588" s="2">
        <f>IF(M588="NÃO","EXCLUÍDO",IF(N588&lt;Premissas!$B$8,"&lt; 1,00",IF(N588&lt;Premissas!$B$9,"1,00 – 1,19",IF(N588&lt;Premissas!$B$10,"1,20 – 1,39",IF(N588&lt;Premissas!$B$11,"1,40 – 1,59",IF(N588&lt;Premissas!$B$12,"1,60 – 1,99","≥ 2,00"))))))</f>
        <v/>
      </c>
      <c r="P588" s="5">
        <f>IF(OR(M588="NÃO",N588&lt;Premissas!$B$8),Premissas!$B$13,IF(N588&lt;Premissas!$B$9,Premissas!$B$14,IF(N588&lt;Premissas!$B$10,Premissas!$B$15,IF(N588&lt;Premissas!$B$11,Premissas!$B$16,IF(N588&lt;Premissas!$B$12,Premissas!$B$17,Premissas!$B$18)))))</f>
        <v/>
      </c>
      <c r="Q588" s="5">
        <f>IFERROR(P588/Premissas!$B$4,0)</f>
        <v/>
      </c>
    </row>
    <row r="589">
      <c r="A589" s="2" t="n">
        <v>7</v>
      </c>
      <c r="B589" s="2" t="n">
        <v>1953</v>
      </c>
      <c r="C589" s="2" t="inlineStr">
        <is>
          <t>SEPARACAO</t>
        </is>
      </c>
      <c r="D589" s="2" t="n">
        <v>202320</v>
      </c>
      <c r="E589" s="2" t="inlineStr">
        <is>
          <t>ALEX MATOS FERREIRA</t>
        </is>
      </c>
      <c r="F589" s="2" t="n">
        <v>959</v>
      </c>
      <c r="G589" s="2" t="n">
        <v>10.22</v>
      </c>
      <c r="H589" s="2" t="n">
        <v>94</v>
      </c>
      <c r="I589" s="2" t="n">
        <v>110</v>
      </c>
      <c r="J589" s="2" t="inlineStr">
        <is>
          <t>GPA</t>
        </is>
      </c>
      <c r="K589" s="2">
        <f>IF(I589&lt;&gt;"",I589,IFERROR(INDEX(Base!$I:$I,MATCH(1,(Base!$C:$C=C589)*(Base!$I:$I&lt;&gt;""),0)),0))</f>
        <v/>
      </c>
      <c r="L589" s="2">
        <f>IF(AND(I589="",K589&gt;0),"SIM","NÃO")</f>
        <v/>
      </c>
      <c r="M589" s="2">
        <f>IF(ISNUMBER(SEARCH("SEPARA",UPPER(C589))),"NÃO","SIM")</f>
        <v/>
      </c>
      <c r="N589" s="2">
        <f>IFERROR(H589/K589,0)</f>
        <v/>
      </c>
      <c r="O589" s="2">
        <f>IF(M589="NÃO","EXCLUÍDO",IF(N589&lt;Premissas!$B$8,"&lt; 1,00",IF(N589&lt;Premissas!$B$9,"1,00 – 1,19",IF(N589&lt;Premissas!$B$10,"1,20 – 1,39",IF(N589&lt;Premissas!$B$11,"1,40 – 1,59",IF(N589&lt;Premissas!$B$12,"1,60 – 1,99","≥ 2,00"))))))</f>
        <v/>
      </c>
      <c r="P589" s="5">
        <f>IF(OR(M589="NÃO",N589&lt;Premissas!$B$8),Premissas!$B$13,IF(N589&lt;Premissas!$B$9,Premissas!$B$14,IF(N589&lt;Premissas!$B$10,Premissas!$B$15,IF(N589&lt;Premissas!$B$11,Premissas!$B$16,IF(N589&lt;Premissas!$B$12,Premissas!$B$17,Premissas!$B$18)))))</f>
        <v/>
      </c>
      <c r="Q589" s="5">
        <f>IFERROR(P589/Premissas!$B$4,0)</f>
        <v/>
      </c>
    </row>
    <row r="590">
      <c r="A590" s="2" t="n">
        <v>7</v>
      </c>
      <c r="B590" s="2" t="n">
        <v>1953</v>
      </c>
      <c r="C590" s="2" t="inlineStr">
        <is>
          <t>CARREGAMENTO</t>
        </is>
      </c>
      <c r="D590" s="2" t="n">
        <v>2504499</v>
      </c>
      <c r="E590" s="2" t="inlineStr">
        <is>
          <t>WEBHERGTE JOSE DE SOUZA</t>
        </is>
      </c>
      <c r="F590" s="2" t="n">
        <v>520</v>
      </c>
      <c r="G590" s="2" t="n">
        <v>12.28</v>
      </c>
      <c r="H590" s="2" t="n">
        <v>42</v>
      </c>
      <c r="I590" s="2" t="n">
        <v>18</v>
      </c>
      <c r="J590" s="2" t="inlineStr">
        <is>
          <t>GPA</t>
        </is>
      </c>
      <c r="K590" s="2">
        <f>IF(I590&lt;&gt;"",I590,IFERROR(INDEX(Base!$I:$I,MATCH(1,(Base!$C:$C=C590)*(Base!$I:$I&lt;&gt;""),0)),0))</f>
        <v/>
      </c>
      <c r="L590" s="2">
        <f>IF(AND(I590="",K590&gt;0),"SIM","NÃO")</f>
        <v/>
      </c>
      <c r="M590" s="2">
        <f>IF(ISNUMBER(SEARCH("SEPARA",UPPER(C590))),"NÃO","SIM")</f>
        <v/>
      </c>
      <c r="N590" s="2">
        <f>IFERROR(H590/K590,0)</f>
        <v/>
      </c>
      <c r="O590" s="2">
        <f>IF(M590="NÃO","EXCLUÍDO",IF(N590&lt;Premissas!$B$8,"&lt; 1,00",IF(N590&lt;Premissas!$B$9,"1,00 – 1,19",IF(N590&lt;Premissas!$B$10,"1,20 – 1,39",IF(N590&lt;Premissas!$B$11,"1,40 – 1,59",IF(N590&lt;Premissas!$B$12,"1,60 – 1,99","≥ 2,00"))))))</f>
        <v/>
      </c>
      <c r="P590" s="5">
        <f>IF(OR(M590="NÃO",N590&lt;Premissas!$B$8),Premissas!$B$13,IF(N590&lt;Premissas!$B$9,Premissas!$B$14,IF(N590&lt;Premissas!$B$10,Premissas!$B$15,IF(N590&lt;Premissas!$B$11,Premissas!$B$16,IF(N590&lt;Premissas!$B$12,Premissas!$B$17,Premissas!$B$18)))))</f>
        <v/>
      </c>
      <c r="Q590" s="5">
        <f>IFERROR(P590/Premissas!$B$4,0)</f>
        <v/>
      </c>
    </row>
    <row r="591">
      <c r="A591" s="2" t="n">
        <v>7</v>
      </c>
      <c r="B591" s="2" t="n">
        <v>1953</v>
      </c>
      <c r="C591" s="2" t="inlineStr">
        <is>
          <t>PUXADA RECEB</t>
        </is>
      </c>
      <c r="D591" s="2" t="n">
        <v>2504499</v>
      </c>
      <c r="E591" s="2" t="inlineStr">
        <is>
          <t>WEBHERGTE JOSE DE SOUZA</t>
        </is>
      </c>
      <c r="F591" s="2" t="n">
        <v>29</v>
      </c>
      <c r="G591" s="2" t="n">
        <v>7.4</v>
      </c>
      <c r="H591" s="2" t="n">
        <v>4</v>
      </c>
      <c r="I591" s="2" t="n">
        <v>15</v>
      </c>
      <c r="J591" s="2" t="inlineStr">
        <is>
          <t>GPA</t>
        </is>
      </c>
      <c r="K591" s="2">
        <f>IF(I591&lt;&gt;"",I591,IFERROR(INDEX(Base!$I:$I,MATCH(1,(Base!$C:$C=C591)*(Base!$I:$I&lt;&gt;""),0)),0))</f>
        <v/>
      </c>
      <c r="L591" s="2">
        <f>IF(AND(I591="",K591&gt;0),"SIM","NÃO")</f>
        <v/>
      </c>
      <c r="M591" s="2">
        <f>IF(ISNUMBER(SEARCH("SEPARA",UPPER(C591))),"NÃO","SIM")</f>
        <v/>
      </c>
      <c r="N591" s="2">
        <f>IFERROR(H591/K591,0)</f>
        <v/>
      </c>
      <c r="O591" s="2">
        <f>IF(M591="NÃO","EXCLUÍDO",IF(N591&lt;Premissas!$B$8,"&lt; 1,00",IF(N591&lt;Premissas!$B$9,"1,00 – 1,19",IF(N591&lt;Premissas!$B$10,"1,20 – 1,39",IF(N591&lt;Premissas!$B$11,"1,40 – 1,59",IF(N591&lt;Premissas!$B$12,"1,60 – 1,99","≥ 2,00"))))))</f>
        <v/>
      </c>
      <c r="P591" s="5">
        <f>IF(OR(M591="NÃO",N591&lt;Premissas!$B$8),Premissas!$B$13,IF(N591&lt;Premissas!$B$9,Premissas!$B$14,IF(N591&lt;Premissas!$B$10,Premissas!$B$15,IF(N591&lt;Premissas!$B$11,Premissas!$B$16,IF(N591&lt;Premissas!$B$12,Premissas!$B$17,Premissas!$B$18)))))</f>
        <v/>
      </c>
      <c r="Q591" s="5">
        <f>IFERROR(P591/Premissas!$B$4,0)</f>
        <v/>
      </c>
    </row>
    <row r="592">
      <c r="A592" s="2" t="n">
        <v>7</v>
      </c>
      <c r="B592" s="2" t="n">
        <v>1953</v>
      </c>
      <c r="C592" s="2" t="inlineStr">
        <is>
          <t>RECEBIMENTO</t>
        </is>
      </c>
      <c r="D592" s="2" t="n">
        <v>2504499</v>
      </c>
      <c r="E592" s="2" t="inlineStr">
        <is>
          <t>WEBHERGTE JOSE DE SOUZA</t>
        </is>
      </c>
      <c r="F592" s="2" t="n">
        <v>122</v>
      </c>
      <c r="G592" s="2" t="n">
        <v>4.76</v>
      </c>
      <c r="H592" s="2" t="n">
        <v>26</v>
      </c>
      <c r="I592" s="2" t="n">
        <v>19</v>
      </c>
      <c r="J592" s="2" t="inlineStr">
        <is>
          <t>GPA</t>
        </is>
      </c>
      <c r="K592" s="2">
        <f>IF(I592&lt;&gt;"",I592,IFERROR(INDEX(Base!$I:$I,MATCH(1,(Base!$C:$C=C592)*(Base!$I:$I&lt;&gt;""),0)),0))</f>
        <v/>
      </c>
      <c r="L592" s="2">
        <f>IF(AND(I592="",K592&gt;0),"SIM","NÃO")</f>
        <v/>
      </c>
      <c r="M592" s="2">
        <f>IF(ISNUMBER(SEARCH("SEPARA",UPPER(C592))),"NÃO","SIM")</f>
        <v/>
      </c>
      <c r="N592" s="2">
        <f>IFERROR(H592/K592,0)</f>
        <v/>
      </c>
      <c r="O592" s="2">
        <f>IF(M592="NÃO","EXCLUÍDO",IF(N592&lt;Premissas!$B$8,"&lt; 1,00",IF(N592&lt;Premissas!$B$9,"1,00 – 1,19",IF(N592&lt;Premissas!$B$10,"1,20 – 1,39",IF(N592&lt;Premissas!$B$11,"1,40 – 1,59",IF(N592&lt;Premissas!$B$12,"1,60 – 1,99","≥ 2,00"))))))</f>
        <v/>
      </c>
      <c r="P592" s="5">
        <f>IF(OR(M592="NÃO",N592&lt;Premissas!$B$8),Premissas!$B$13,IF(N592&lt;Premissas!$B$9,Premissas!$B$14,IF(N592&lt;Premissas!$B$10,Premissas!$B$15,IF(N592&lt;Premissas!$B$11,Premissas!$B$16,IF(N592&lt;Premissas!$B$12,Premissas!$B$17,Premissas!$B$18)))))</f>
        <v/>
      </c>
      <c r="Q592" s="5">
        <f>IFERROR(P592/Premissas!$B$4,0)</f>
        <v/>
      </c>
    </row>
    <row r="593">
      <c r="A593" s="2" t="n">
        <v>7</v>
      </c>
      <c r="B593" s="2" t="n">
        <v>1953</v>
      </c>
      <c r="C593" s="2" t="inlineStr">
        <is>
          <t>SEPARACAO</t>
        </is>
      </c>
      <c r="D593" s="2" t="n">
        <v>2504499</v>
      </c>
      <c r="E593" s="2" t="inlineStr">
        <is>
          <t>WEBHERGTE JOSE DE SOUZA</t>
        </is>
      </c>
      <c r="F593" s="2" t="n">
        <v>26</v>
      </c>
      <c r="G593" s="2" t="n">
        <v>0.06</v>
      </c>
      <c r="H593" s="2" t="n">
        <v>433</v>
      </c>
      <c r="I593" s="2" t="n">
        <v>110</v>
      </c>
      <c r="J593" s="2" t="inlineStr">
        <is>
          <t>GPA</t>
        </is>
      </c>
      <c r="K593" s="2">
        <f>IF(I593&lt;&gt;"",I593,IFERROR(INDEX(Base!$I:$I,MATCH(1,(Base!$C:$C=C593)*(Base!$I:$I&lt;&gt;""),0)),0))</f>
        <v/>
      </c>
      <c r="L593" s="2">
        <f>IF(AND(I593="",K593&gt;0),"SIM","NÃO")</f>
        <v/>
      </c>
      <c r="M593" s="2">
        <f>IF(ISNUMBER(SEARCH("SEPARA",UPPER(C593))),"NÃO","SIM")</f>
        <v/>
      </c>
      <c r="N593" s="2">
        <f>IFERROR(H593/K593,0)</f>
        <v/>
      </c>
      <c r="O593" s="2">
        <f>IF(M593="NÃO","EXCLUÍDO",IF(N593&lt;Premissas!$B$8,"&lt; 1,00",IF(N593&lt;Premissas!$B$9,"1,00 – 1,19",IF(N593&lt;Premissas!$B$10,"1,20 – 1,39",IF(N593&lt;Premissas!$B$11,"1,40 – 1,59",IF(N593&lt;Premissas!$B$12,"1,60 – 1,99","≥ 2,00"))))))</f>
        <v/>
      </c>
      <c r="P593" s="5">
        <f>IF(OR(M593="NÃO",N593&lt;Premissas!$B$8),Premissas!$B$13,IF(N593&lt;Premissas!$B$9,Premissas!$B$14,IF(N593&lt;Premissas!$B$10,Premissas!$B$15,IF(N593&lt;Premissas!$B$11,Premissas!$B$16,IF(N593&lt;Premissas!$B$12,Premissas!$B$17,Premissas!$B$18)))))</f>
        <v/>
      </c>
      <c r="Q593" s="5">
        <f>IFERROR(P593/Premissas!$B$4,0)</f>
        <v/>
      </c>
    </row>
    <row r="594">
      <c r="A594" s="2" t="n">
        <v>7</v>
      </c>
      <c r="B594" s="2" t="n">
        <v>1953</v>
      </c>
      <c r="C594" s="2" t="inlineStr">
        <is>
          <t>ATIVIDADE OP. EMP.</t>
        </is>
      </c>
      <c r="D594" s="2" t="n">
        <v>281502</v>
      </c>
      <c r="E594" s="2" t="inlineStr">
        <is>
          <t>CARLOS ANTONIO DE SOUZA</t>
        </is>
      </c>
      <c r="F594" s="2" t="n">
        <v>2034</v>
      </c>
      <c r="G594" s="2" t="n">
        <v>76.23</v>
      </c>
      <c r="H594" s="2" t="n">
        <v>27</v>
      </c>
      <c r="I594" s="2" t="n">
        <v>19</v>
      </c>
      <c r="J594" s="2" t="inlineStr">
        <is>
          <t>GPA</t>
        </is>
      </c>
      <c r="K594" s="2">
        <f>IF(I594&lt;&gt;"",I594,IFERROR(INDEX(Base!$I:$I,MATCH(1,(Base!$C:$C=C594)*(Base!$I:$I&lt;&gt;""),0)),0))</f>
        <v/>
      </c>
      <c r="L594" s="2">
        <f>IF(AND(I594="",K594&gt;0),"SIM","NÃO")</f>
        <v/>
      </c>
      <c r="M594" s="2">
        <f>IF(ISNUMBER(SEARCH("SEPARA",UPPER(C594))),"NÃO","SIM")</f>
        <v/>
      </c>
      <c r="N594" s="2">
        <f>IFERROR(H594/K594,0)</f>
        <v/>
      </c>
      <c r="O594" s="2">
        <f>IF(M594="NÃO","EXCLUÍDO",IF(N594&lt;Premissas!$B$8,"&lt; 1,00",IF(N594&lt;Premissas!$B$9,"1,00 – 1,19",IF(N594&lt;Premissas!$B$10,"1,20 – 1,39",IF(N594&lt;Premissas!$B$11,"1,40 – 1,59",IF(N594&lt;Premissas!$B$12,"1,60 – 1,99","≥ 2,00"))))))</f>
        <v/>
      </c>
      <c r="P594" s="5">
        <f>IF(OR(M594="NÃO",N594&lt;Premissas!$B$8),Premissas!$B$13,IF(N594&lt;Premissas!$B$9,Premissas!$B$14,IF(N594&lt;Premissas!$B$10,Premissas!$B$15,IF(N594&lt;Premissas!$B$11,Premissas!$B$16,IF(N594&lt;Premissas!$B$12,Premissas!$B$17,Premissas!$B$18)))))</f>
        <v/>
      </c>
      <c r="Q594" s="5">
        <f>IFERROR(P594/Premissas!$B$4,0)</f>
        <v/>
      </c>
    </row>
    <row r="595">
      <c r="A595" s="2" t="n">
        <v>7</v>
      </c>
      <c r="B595" s="2" t="n">
        <v>1953</v>
      </c>
      <c r="C595" s="2" t="inlineStr">
        <is>
          <t>ATIVIDADE OP. EMP.</t>
        </is>
      </c>
      <c r="D595" s="2" t="n">
        <v>283294</v>
      </c>
      <c r="E595" s="2" t="inlineStr">
        <is>
          <t>THIAGO DA SILVA BARROS</t>
        </is>
      </c>
      <c r="F595" s="2" t="n">
        <v>1559</v>
      </c>
      <c r="G595" s="2" t="n">
        <v>21.17</v>
      </c>
      <c r="H595" s="2" t="n">
        <v>74</v>
      </c>
      <c r="I595" s="2" t="n">
        <v>19</v>
      </c>
      <c r="J595" s="2" t="inlineStr">
        <is>
          <t>GPA</t>
        </is>
      </c>
      <c r="K595" s="2">
        <f>IF(I595&lt;&gt;"",I595,IFERROR(INDEX(Base!$I:$I,MATCH(1,(Base!$C:$C=C595)*(Base!$I:$I&lt;&gt;""),0)),0))</f>
        <v/>
      </c>
      <c r="L595" s="2">
        <f>IF(AND(I595="",K595&gt;0),"SIM","NÃO")</f>
        <v/>
      </c>
      <c r="M595" s="2">
        <f>IF(ISNUMBER(SEARCH("SEPARA",UPPER(C595))),"NÃO","SIM")</f>
        <v/>
      </c>
      <c r="N595" s="2">
        <f>IFERROR(H595/K595,0)</f>
        <v/>
      </c>
      <c r="O595" s="2">
        <f>IF(M595="NÃO","EXCLUÍDO",IF(N595&lt;Premissas!$B$8,"&lt; 1,00",IF(N595&lt;Premissas!$B$9,"1,00 – 1,19",IF(N595&lt;Premissas!$B$10,"1,20 – 1,39",IF(N595&lt;Premissas!$B$11,"1,40 – 1,59",IF(N595&lt;Premissas!$B$12,"1,60 – 1,99","≥ 2,00"))))))</f>
        <v/>
      </c>
      <c r="P595" s="5">
        <f>IF(OR(M595="NÃO",N595&lt;Premissas!$B$8),Premissas!$B$13,IF(N595&lt;Premissas!$B$9,Premissas!$B$14,IF(N595&lt;Premissas!$B$10,Premissas!$B$15,IF(N595&lt;Premissas!$B$11,Premissas!$B$16,IF(N595&lt;Premissas!$B$12,Premissas!$B$17,Premissas!$B$18)))))</f>
        <v/>
      </c>
      <c r="Q595" s="5">
        <f>IFERROR(P595/Premissas!$B$4,0)</f>
        <v/>
      </c>
    </row>
    <row r="596">
      <c r="A596" s="2" t="n">
        <v>7</v>
      </c>
      <c r="B596" s="2" t="n">
        <v>1953</v>
      </c>
      <c r="C596" s="2" t="inlineStr">
        <is>
          <t>SEPARACAO</t>
        </is>
      </c>
      <c r="D596" s="2" t="n">
        <v>283294</v>
      </c>
      <c r="E596" s="2" t="inlineStr">
        <is>
          <t>THIAGO DA SILVA BARROS</t>
        </is>
      </c>
      <c r="F596" s="2" t="n">
        <v>342</v>
      </c>
      <c r="G596" s="2" t="n">
        <v>2.17</v>
      </c>
      <c r="H596" s="2" t="n">
        <v>158</v>
      </c>
      <c r="I596" s="2" t="n">
        <v>110</v>
      </c>
      <c r="J596" s="2" t="inlineStr">
        <is>
          <t>GPA</t>
        </is>
      </c>
      <c r="K596" s="2">
        <f>IF(I596&lt;&gt;"",I596,IFERROR(INDEX(Base!$I:$I,MATCH(1,(Base!$C:$C=C596)*(Base!$I:$I&lt;&gt;""),0)),0))</f>
        <v/>
      </c>
      <c r="L596" s="2">
        <f>IF(AND(I596="",K596&gt;0),"SIM","NÃO")</f>
        <v/>
      </c>
      <c r="M596" s="2">
        <f>IF(ISNUMBER(SEARCH("SEPARA",UPPER(C596))),"NÃO","SIM")</f>
        <v/>
      </c>
      <c r="N596" s="2">
        <f>IFERROR(H596/K596,0)</f>
        <v/>
      </c>
      <c r="O596" s="2">
        <f>IF(M596="NÃO","EXCLUÍDO",IF(N596&lt;Premissas!$B$8,"&lt; 1,00",IF(N596&lt;Premissas!$B$9,"1,00 – 1,19",IF(N596&lt;Premissas!$B$10,"1,20 – 1,39",IF(N596&lt;Premissas!$B$11,"1,40 – 1,59",IF(N596&lt;Premissas!$B$12,"1,60 – 1,99","≥ 2,00"))))))</f>
        <v/>
      </c>
      <c r="P596" s="5">
        <f>IF(OR(M596="NÃO",N596&lt;Premissas!$B$8),Premissas!$B$13,IF(N596&lt;Premissas!$B$9,Premissas!$B$14,IF(N596&lt;Premissas!$B$10,Premissas!$B$15,IF(N596&lt;Premissas!$B$11,Premissas!$B$16,IF(N596&lt;Premissas!$B$12,Premissas!$B$17,Premissas!$B$18)))))</f>
        <v/>
      </c>
      <c r="Q596" s="5">
        <f>IFERROR(P596/Premissas!$B$4,0)</f>
        <v/>
      </c>
    </row>
    <row r="597">
      <c r="A597" s="2" t="n">
        <v>7</v>
      </c>
      <c r="B597" s="2" t="n">
        <v>1953</v>
      </c>
      <c r="C597" s="2" t="inlineStr">
        <is>
          <t>ATIVIDADE OP. EMP.</t>
        </is>
      </c>
      <c r="D597" s="2" t="n">
        <v>2899035</v>
      </c>
      <c r="E597" s="2" t="inlineStr">
        <is>
          <t>LUIZ FLAVIO DA SILVA XAVIER</t>
        </is>
      </c>
      <c r="F597" s="2" t="n">
        <v>2549</v>
      </c>
      <c r="G597" s="2" t="n">
        <v>74.90000000000001</v>
      </c>
      <c r="H597" s="2" t="n">
        <v>34</v>
      </c>
      <c r="I597" s="2" t="n">
        <v>19</v>
      </c>
      <c r="J597" s="2" t="inlineStr">
        <is>
          <t>GPA</t>
        </is>
      </c>
      <c r="K597" s="2">
        <f>IF(I597&lt;&gt;"",I597,IFERROR(INDEX(Base!$I:$I,MATCH(1,(Base!$C:$C=C597)*(Base!$I:$I&lt;&gt;""),0)),0))</f>
        <v/>
      </c>
      <c r="L597" s="2">
        <f>IF(AND(I597="",K597&gt;0),"SIM","NÃO")</f>
        <v/>
      </c>
      <c r="M597" s="2">
        <f>IF(ISNUMBER(SEARCH("SEPARA",UPPER(C597))),"NÃO","SIM")</f>
        <v/>
      </c>
      <c r="N597" s="2">
        <f>IFERROR(H597/K597,0)</f>
        <v/>
      </c>
      <c r="O597" s="2">
        <f>IF(M597="NÃO","EXCLUÍDO",IF(N597&lt;Premissas!$B$8,"&lt; 1,00",IF(N597&lt;Premissas!$B$9,"1,00 – 1,19",IF(N597&lt;Premissas!$B$10,"1,20 – 1,39",IF(N597&lt;Premissas!$B$11,"1,40 – 1,59",IF(N597&lt;Premissas!$B$12,"1,60 – 1,99","≥ 2,00"))))))</f>
        <v/>
      </c>
      <c r="P597" s="5">
        <f>IF(OR(M597="NÃO",N597&lt;Premissas!$B$8),Premissas!$B$13,IF(N597&lt;Premissas!$B$9,Premissas!$B$14,IF(N597&lt;Premissas!$B$10,Premissas!$B$15,IF(N597&lt;Premissas!$B$11,Premissas!$B$16,IF(N597&lt;Premissas!$B$12,Premissas!$B$17,Premissas!$B$18)))))</f>
        <v/>
      </c>
      <c r="Q597" s="5">
        <f>IFERROR(P597/Premissas!$B$4,0)</f>
        <v/>
      </c>
    </row>
    <row r="598">
      <c r="A598" s="2" t="n">
        <v>7</v>
      </c>
      <c r="B598" s="2" t="n">
        <v>1953</v>
      </c>
      <c r="C598" s="2" t="inlineStr">
        <is>
          <t>ATIVIDADE OP. EMP.</t>
        </is>
      </c>
      <c r="D598" s="2" t="n">
        <v>386642</v>
      </c>
      <c r="E598" s="2" t="inlineStr">
        <is>
          <t>JEFFERSON LUIZ COSTA DE ANDRADE</t>
        </is>
      </c>
      <c r="F598" s="2" t="n">
        <v>1872</v>
      </c>
      <c r="G598" s="2" t="n">
        <v>33.68</v>
      </c>
      <c r="H598" s="2" t="n">
        <v>56</v>
      </c>
      <c r="I598" s="2" t="n">
        <v>19</v>
      </c>
      <c r="J598" s="2" t="inlineStr">
        <is>
          <t>GPA</t>
        </is>
      </c>
      <c r="K598" s="2">
        <f>IF(I598&lt;&gt;"",I598,IFERROR(INDEX(Base!$I:$I,MATCH(1,(Base!$C:$C=C598)*(Base!$I:$I&lt;&gt;""),0)),0))</f>
        <v/>
      </c>
      <c r="L598" s="2">
        <f>IF(AND(I598="",K598&gt;0),"SIM","NÃO")</f>
        <v/>
      </c>
      <c r="M598" s="2">
        <f>IF(ISNUMBER(SEARCH("SEPARA",UPPER(C598))),"NÃO","SIM")</f>
        <v/>
      </c>
      <c r="N598" s="2">
        <f>IFERROR(H598/K598,0)</f>
        <v/>
      </c>
      <c r="O598" s="2">
        <f>IF(M598="NÃO","EXCLUÍDO",IF(N598&lt;Premissas!$B$8,"&lt; 1,00",IF(N598&lt;Premissas!$B$9,"1,00 – 1,19",IF(N598&lt;Premissas!$B$10,"1,20 – 1,39",IF(N598&lt;Premissas!$B$11,"1,40 – 1,59",IF(N598&lt;Premissas!$B$12,"1,60 – 1,99","≥ 2,00"))))))</f>
        <v/>
      </c>
      <c r="P598" s="5">
        <f>IF(OR(M598="NÃO",N598&lt;Premissas!$B$8),Premissas!$B$13,IF(N598&lt;Premissas!$B$9,Premissas!$B$14,IF(N598&lt;Premissas!$B$10,Premissas!$B$15,IF(N598&lt;Premissas!$B$11,Premissas!$B$16,IF(N598&lt;Premissas!$B$12,Premissas!$B$17,Premissas!$B$18)))))</f>
        <v/>
      </c>
      <c r="Q598" s="5">
        <f>IFERROR(P598/Premissas!$B$4,0)</f>
        <v/>
      </c>
    </row>
    <row r="599">
      <c r="A599" s="2" t="n">
        <v>7</v>
      </c>
      <c r="B599" s="2" t="n">
        <v>1953</v>
      </c>
      <c r="C599" s="2" t="inlineStr">
        <is>
          <t>SEPARACAO</t>
        </is>
      </c>
      <c r="D599" s="2" t="n">
        <v>386642</v>
      </c>
      <c r="E599" s="2" t="inlineStr">
        <is>
          <t>JEFFERSON LUIZ COSTA DE ANDRADE</t>
        </is>
      </c>
      <c r="F599" s="2" t="n">
        <v>152</v>
      </c>
      <c r="G599" s="2" t="n">
        <v>0.87</v>
      </c>
      <c r="H599" s="2" t="n">
        <v>175</v>
      </c>
      <c r="I599" s="2" t="n">
        <v>110</v>
      </c>
      <c r="J599" s="2" t="inlineStr">
        <is>
          <t>GPA</t>
        </is>
      </c>
      <c r="K599" s="2">
        <f>IF(I599&lt;&gt;"",I599,IFERROR(INDEX(Base!$I:$I,MATCH(1,(Base!$C:$C=C599)*(Base!$I:$I&lt;&gt;""),0)),0))</f>
        <v/>
      </c>
      <c r="L599" s="2">
        <f>IF(AND(I599="",K599&gt;0),"SIM","NÃO")</f>
        <v/>
      </c>
      <c r="M599" s="2">
        <f>IF(ISNUMBER(SEARCH("SEPARA",UPPER(C599))),"NÃO","SIM")</f>
        <v/>
      </c>
      <c r="N599" s="2">
        <f>IFERROR(H599/K599,0)</f>
        <v/>
      </c>
      <c r="O599" s="2">
        <f>IF(M599="NÃO","EXCLUÍDO",IF(N599&lt;Premissas!$B$8,"&lt; 1,00",IF(N599&lt;Premissas!$B$9,"1,00 – 1,19",IF(N599&lt;Premissas!$B$10,"1,20 – 1,39",IF(N599&lt;Premissas!$B$11,"1,40 – 1,59",IF(N599&lt;Premissas!$B$12,"1,60 – 1,99","≥ 2,00"))))))</f>
        <v/>
      </c>
      <c r="P599" s="5">
        <f>IF(OR(M599="NÃO",N599&lt;Premissas!$B$8),Premissas!$B$13,IF(N599&lt;Premissas!$B$9,Premissas!$B$14,IF(N599&lt;Premissas!$B$10,Premissas!$B$15,IF(N599&lt;Premissas!$B$11,Premissas!$B$16,IF(N599&lt;Premissas!$B$12,Premissas!$B$17,Premissas!$B$18)))))</f>
        <v/>
      </c>
      <c r="Q599" s="5">
        <f>IFERROR(P599/Premissas!$B$4,0)</f>
        <v/>
      </c>
    </row>
    <row r="600">
      <c r="A600" s="2" t="n">
        <v>7</v>
      </c>
      <c r="B600" s="2" t="n">
        <v>1953</v>
      </c>
      <c r="C600" s="2" t="inlineStr">
        <is>
          <t>ATIVIDADE OP. EMP.</t>
        </is>
      </c>
      <c r="D600" s="2" t="n">
        <v>416009</v>
      </c>
      <c r="E600" s="2" t="inlineStr">
        <is>
          <t>EDSON PEREIRA GOMES</t>
        </is>
      </c>
      <c r="F600" s="2" t="n">
        <v>2403</v>
      </c>
      <c r="G600" s="2" t="n">
        <v>53.02</v>
      </c>
      <c r="H600" s="2" t="n">
        <v>45</v>
      </c>
      <c r="I600" s="2" t="n">
        <v>19</v>
      </c>
      <c r="J600" s="2" t="inlineStr">
        <is>
          <t>GPA</t>
        </is>
      </c>
      <c r="K600" s="2">
        <f>IF(I600&lt;&gt;"",I600,IFERROR(INDEX(Base!$I:$I,MATCH(1,(Base!$C:$C=C600)*(Base!$I:$I&lt;&gt;""),0)),0))</f>
        <v/>
      </c>
      <c r="L600" s="2">
        <f>IF(AND(I600="",K600&gt;0),"SIM","NÃO")</f>
        <v/>
      </c>
      <c r="M600" s="2">
        <f>IF(ISNUMBER(SEARCH("SEPARA",UPPER(C600))),"NÃO","SIM")</f>
        <v/>
      </c>
      <c r="N600" s="2">
        <f>IFERROR(H600/K600,0)</f>
        <v/>
      </c>
      <c r="O600" s="2">
        <f>IF(M600="NÃO","EXCLUÍDO",IF(N600&lt;Premissas!$B$8,"&lt; 1,00",IF(N600&lt;Premissas!$B$9,"1,00 – 1,19",IF(N600&lt;Premissas!$B$10,"1,20 – 1,39",IF(N600&lt;Premissas!$B$11,"1,40 – 1,59",IF(N600&lt;Premissas!$B$12,"1,60 – 1,99","≥ 2,00"))))))</f>
        <v/>
      </c>
      <c r="P600" s="5">
        <f>IF(OR(M600="NÃO",N600&lt;Premissas!$B$8),Premissas!$B$13,IF(N600&lt;Premissas!$B$9,Premissas!$B$14,IF(N600&lt;Premissas!$B$10,Premissas!$B$15,IF(N600&lt;Premissas!$B$11,Premissas!$B$16,IF(N600&lt;Premissas!$B$12,Premissas!$B$17,Premissas!$B$18)))))</f>
        <v/>
      </c>
      <c r="Q600" s="5">
        <f>IFERROR(P600/Premissas!$B$4,0)</f>
        <v/>
      </c>
    </row>
    <row r="601">
      <c r="A601" s="2" t="n">
        <v>7</v>
      </c>
      <c r="B601" s="2" t="n">
        <v>1953</v>
      </c>
      <c r="C601" s="2" t="inlineStr">
        <is>
          <t>ATIVIDADE OP. EMP.</t>
        </is>
      </c>
      <c r="D601" s="2" t="n">
        <v>421207</v>
      </c>
      <c r="E601" s="2" t="inlineStr">
        <is>
          <t>THYAGO HENRIQUE DAMAZIO</t>
        </is>
      </c>
      <c r="F601" s="2" t="n">
        <v>1613</v>
      </c>
      <c r="G601" s="2" t="n">
        <v>37.32</v>
      </c>
      <c r="H601" s="2" t="n">
        <v>43</v>
      </c>
      <c r="I601" s="2" t="n">
        <v>19</v>
      </c>
      <c r="J601" s="2" t="inlineStr">
        <is>
          <t>GPA</t>
        </is>
      </c>
      <c r="K601" s="2">
        <f>IF(I601&lt;&gt;"",I601,IFERROR(INDEX(Base!$I:$I,MATCH(1,(Base!$C:$C=C601)*(Base!$I:$I&lt;&gt;""),0)),0))</f>
        <v/>
      </c>
      <c r="L601" s="2">
        <f>IF(AND(I601="",K601&gt;0),"SIM","NÃO")</f>
        <v/>
      </c>
      <c r="M601" s="2">
        <f>IF(ISNUMBER(SEARCH("SEPARA",UPPER(C601))),"NÃO","SIM")</f>
        <v/>
      </c>
      <c r="N601" s="2">
        <f>IFERROR(H601/K601,0)</f>
        <v/>
      </c>
      <c r="O601" s="2">
        <f>IF(M601="NÃO","EXCLUÍDO",IF(N601&lt;Premissas!$B$8,"&lt; 1,00",IF(N601&lt;Premissas!$B$9,"1,00 – 1,19",IF(N601&lt;Premissas!$B$10,"1,20 – 1,39",IF(N601&lt;Premissas!$B$11,"1,40 – 1,59",IF(N601&lt;Premissas!$B$12,"1,60 – 1,99","≥ 2,00"))))))</f>
        <v/>
      </c>
      <c r="P601" s="5">
        <f>IF(OR(M601="NÃO",N601&lt;Premissas!$B$8),Premissas!$B$13,IF(N601&lt;Premissas!$B$9,Premissas!$B$14,IF(N601&lt;Premissas!$B$10,Premissas!$B$15,IF(N601&lt;Premissas!$B$11,Premissas!$B$16,IF(N601&lt;Premissas!$B$12,Premissas!$B$17,Premissas!$B$18)))))</f>
        <v/>
      </c>
      <c r="Q601" s="5">
        <f>IFERROR(P601/Premissas!$B$4,0)</f>
        <v/>
      </c>
    </row>
    <row r="602">
      <c r="A602" s="2" t="n">
        <v>7</v>
      </c>
      <c r="B602" s="2" t="n">
        <v>1953</v>
      </c>
      <c r="C602" s="2" t="inlineStr">
        <is>
          <t>RECEBIMENTO</t>
        </is>
      </c>
      <c r="D602" s="2" t="n">
        <v>421207</v>
      </c>
      <c r="E602" s="2" t="inlineStr">
        <is>
          <t>THYAGO HENRIQUE DAMAZIO</t>
        </is>
      </c>
      <c r="F602" s="2" t="n">
        <v>200</v>
      </c>
      <c r="G602" s="2" t="n">
        <v>2.59</v>
      </c>
      <c r="H602" s="2" t="n">
        <v>77</v>
      </c>
      <c r="I602" s="2" t="n">
        <v>19</v>
      </c>
      <c r="J602" s="2" t="inlineStr">
        <is>
          <t>GPA</t>
        </is>
      </c>
      <c r="K602" s="2">
        <f>IF(I602&lt;&gt;"",I602,IFERROR(INDEX(Base!$I:$I,MATCH(1,(Base!$C:$C=C602)*(Base!$I:$I&lt;&gt;""),0)),0))</f>
        <v/>
      </c>
      <c r="L602" s="2">
        <f>IF(AND(I602="",K602&gt;0),"SIM","NÃO")</f>
        <v/>
      </c>
      <c r="M602" s="2">
        <f>IF(ISNUMBER(SEARCH("SEPARA",UPPER(C602))),"NÃO","SIM")</f>
        <v/>
      </c>
      <c r="N602" s="2">
        <f>IFERROR(H602/K602,0)</f>
        <v/>
      </c>
      <c r="O602" s="2">
        <f>IF(M602="NÃO","EXCLUÍDO",IF(N602&lt;Premissas!$B$8,"&lt; 1,00",IF(N602&lt;Premissas!$B$9,"1,00 – 1,19",IF(N602&lt;Premissas!$B$10,"1,20 – 1,39",IF(N602&lt;Premissas!$B$11,"1,40 – 1,59",IF(N602&lt;Premissas!$B$12,"1,60 – 1,99","≥ 2,00"))))))</f>
        <v/>
      </c>
      <c r="P602" s="5">
        <f>IF(OR(M602="NÃO",N602&lt;Premissas!$B$8),Premissas!$B$13,IF(N602&lt;Premissas!$B$9,Premissas!$B$14,IF(N602&lt;Premissas!$B$10,Premissas!$B$15,IF(N602&lt;Premissas!$B$11,Premissas!$B$16,IF(N602&lt;Premissas!$B$12,Premissas!$B$17,Premissas!$B$18)))))</f>
        <v/>
      </c>
      <c r="Q602" s="5">
        <f>IFERROR(P602/Premissas!$B$4,0)</f>
        <v/>
      </c>
    </row>
    <row r="603">
      <c r="A603" s="2" t="n">
        <v>7</v>
      </c>
      <c r="B603" s="2" t="n">
        <v>1953</v>
      </c>
      <c r="C603" s="2" t="inlineStr">
        <is>
          <t>SEPARACAO</t>
        </is>
      </c>
      <c r="D603" s="2" t="n">
        <v>421207</v>
      </c>
      <c r="E603" s="2" t="inlineStr">
        <is>
          <t>THYAGO HENRIQUE DAMAZIO</t>
        </is>
      </c>
      <c r="F603" s="2" t="n">
        <v>502</v>
      </c>
      <c r="G603" s="2" t="n">
        <v>2.65</v>
      </c>
      <c r="H603" s="2" t="n">
        <v>189</v>
      </c>
      <c r="I603" s="2" t="n">
        <v>110</v>
      </c>
      <c r="J603" s="2" t="inlineStr">
        <is>
          <t>GPA</t>
        </is>
      </c>
      <c r="K603" s="2">
        <f>IF(I603&lt;&gt;"",I603,IFERROR(INDEX(Base!$I:$I,MATCH(1,(Base!$C:$C=C603)*(Base!$I:$I&lt;&gt;""),0)),0))</f>
        <v/>
      </c>
      <c r="L603" s="2">
        <f>IF(AND(I603="",K603&gt;0),"SIM","NÃO")</f>
        <v/>
      </c>
      <c r="M603" s="2">
        <f>IF(ISNUMBER(SEARCH("SEPARA",UPPER(C603))),"NÃO","SIM")</f>
        <v/>
      </c>
      <c r="N603" s="2">
        <f>IFERROR(H603/K603,0)</f>
        <v/>
      </c>
      <c r="O603" s="2">
        <f>IF(M603="NÃO","EXCLUÍDO",IF(N603&lt;Premissas!$B$8,"&lt; 1,00",IF(N603&lt;Premissas!$B$9,"1,00 – 1,19",IF(N603&lt;Premissas!$B$10,"1,20 – 1,39",IF(N603&lt;Premissas!$B$11,"1,40 – 1,59",IF(N603&lt;Premissas!$B$12,"1,60 – 1,99","≥ 2,00"))))))</f>
        <v/>
      </c>
      <c r="P603" s="5">
        <f>IF(OR(M603="NÃO",N603&lt;Premissas!$B$8),Premissas!$B$13,IF(N603&lt;Premissas!$B$9,Premissas!$B$14,IF(N603&lt;Premissas!$B$10,Premissas!$B$15,IF(N603&lt;Premissas!$B$11,Premissas!$B$16,IF(N603&lt;Premissas!$B$12,Premissas!$B$17,Premissas!$B$18)))))</f>
        <v/>
      </c>
      <c r="Q603" s="5">
        <f>IFERROR(P603/Premissas!$B$4,0)</f>
        <v/>
      </c>
    </row>
    <row r="604">
      <c r="A604" s="2" t="n">
        <v>7</v>
      </c>
      <c r="B604" s="2" t="n">
        <v>1953</v>
      </c>
      <c r="C604" s="2" t="inlineStr">
        <is>
          <t>CARREGAMENTO</t>
        </is>
      </c>
      <c r="D604" s="2" t="n">
        <v>427528</v>
      </c>
      <c r="E604" s="2" t="inlineStr">
        <is>
          <t>RUI SIQUEIRA DA SILVA FILHO</t>
        </is>
      </c>
      <c r="F604" s="2" t="n">
        <v>329</v>
      </c>
      <c r="G604" s="2" t="n">
        <v>1</v>
      </c>
      <c r="H604" s="2" t="n">
        <v>329</v>
      </c>
      <c r="I604" s="2" t="n">
        <v>18</v>
      </c>
      <c r="J604" s="2" t="inlineStr">
        <is>
          <t>GPA</t>
        </is>
      </c>
      <c r="K604" s="2">
        <f>IF(I604&lt;&gt;"",I604,IFERROR(INDEX(Base!$I:$I,MATCH(1,(Base!$C:$C=C604)*(Base!$I:$I&lt;&gt;""),0)),0))</f>
        <v/>
      </c>
      <c r="L604" s="2">
        <f>IF(AND(I604="",K604&gt;0),"SIM","NÃO")</f>
        <v/>
      </c>
      <c r="M604" s="2">
        <f>IF(ISNUMBER(SEARCH("SEPARA",UPPER(C604))),"NÃO","SIM")</f>
        <v/>
      </c>
      <c r="N604" s="2">
        <f>IFERROR(H604/K604,0)</f>
        <v/>
      </c>
      <c r="O604" s="2">
        <f>IF(M604="NÃO","EXCLUÍDO",IF(N604&lt;Premissas!$B$8,"&lt; 1,00",IF(N604&lt;Premissas!$B$9,"1,00 – 1,19",IF(N604&lt;Premissas!$B$10,"1,20 – 1,39",IF(N604&lt;Premissas!$B$11,"1,40 – 1,59",IF(N604&lt;Premissas!$B$12,"1,60 – 1,99","≥ 2,00"))))))</f>
        <v/>
      </c>
      <c r="P604" s="5">
        <f>IF(OR(M604="NÃO",N604&lt;Premissas!$B$8),Premissas!$B$13,IF(N604&lt;Premissas!$B$9,Premissas!$B$14,IF(N604&lt;Premissas!$B$10,Premissas!$B$15,IF(N604&lt;Premissas!$B$11,Premissas!$B$16,IF(N604&lt;Premissas!$B$12,Premissas!$B$17,Premissas!$B$18)))))</f>
        <v/>
      </c>
      <c r="Q604" s="5">
        <f>IFERROR(P604/Premissas!$B$4,0)</f>
        <v/>
      </c>
    </row>
    <row r="605">
      <c r="A605" s="2" t="n">
        <v>7</v>
      </c>
      <c r="B605" s="2" t="n">
        <v>1953</v>
      </c>
      <c r="C605" s="2" t="inlineStr">
        <is>
          <t>RECEBIMENTO</t>
        </is>
      </c>
      <c r="D605" s="2" t="n">
        <v>427528</v>
      </c>
      <c r="E605" s="2" t="inlineStr">
        <is>
          <t>RUI SIQUEIRA DA SILVA FILHO</t>
        </is>
      </c>
      <c r="F605" s="2" t="n">
        <v>2203</v>
      </c>
      <c r="G605" s="2" t="n">
        <v>31.38</v>
      </c>
      <c r="H605" s="2" t="n">
        <v>70</v>
      </c>
      <c r="I605" s="2" t="n">
        <v>19</v>
      </c>
      <c r="J605" s="2" t="inlineStr">
        <is>
          <t>GPA</t>
        </is>
      </c>
      <c r="K605" s="2">
        <f>IF(I605&lt;&gt;"",I605,IFERROR(INDEX(Base!$I:$I,MATCH(1,(Base!$C:$C=C605)*(Base!$I:$I&lt;&gt;""),0)),0))</f>
        <v/>
      </c>
      <c r="L605" s="2">
        <f>IF(AND(I605="",K605&gt;0),"SIM","NÃO")</f>
        <v/>
      </c>
      <c r="M605" s="2">
        <f>IF(ISNUMBER(SEARCH("SEPARA",UPPER(C605))),"NÃO","SIM")</f>
        <v/>
      </c>
      <c r="N605" s="2">
        <f>IFERROR(H605/K605,0)</f>
        <v/>
      </c>
      <c r="O605" s="2">
        <f>IF(M605="NÃO","EXCLUÍDO",IF(N605&lt;Premissas!$B$8,"&lt; 1,00",IF(N605&lt;Premissas!$B$9,"1,00 – 1,19",IF(N605&lt;Premissas!$B$10,"1,20 – 1,39",IF(N605&lt;Premissas!$B$11,"1,40 – 1,59",IF(N605&lt;Premissas!$B$12,"1,60 – 1,99","≥ 2,00"))))))</f>
        <v/>
      </c>
      <c r="P605" s="5">
        <f>IF(OR(M605="NÃO",N605&lt;Premissas!$B$8),Premissas!$B$13,IF(N605&lt;Premissas!$B$9,Premissas!$B$14,IF(N605&lt;Premissas!$B$10,Premissas!$B$15,IF(N605&lt;Premissas!$B$11,Premissas!$B$16,IF(N605&lt;Premissas!$B$12,Premissas!$B$17,Premissas!$B$18)))))</f>
        <v/>
      </c>
      <c r="Q605" s="5">
        <f>IFERROR(P605/Premissas!$B$4,0)</f>
        <v/>
      </c>
    </row>
    <row r="606">
      <c r="A606" s="2" t="n">
        <v>7</v>
      </c>
      <c r="B606" s="2" t="n">
        <v>1953</v>
      </c>
      <c r="C606" s="2" t="inlineStr">
        <is>
          <t>SEPARACAO</t>
        </is>
      </c>
      <c r="D606" s="2" t="n">
        <v>427528</v>
      </c>
      <c r="E606" s="2" t="inlineStr">
        <is>
          <t>RUI SIQUEIRA DA SILVA FILHO</t>
        </is>
      </c>
      <c r="F606" s="2" t="n">
        <v>432</v>
      </c>
      <c r="G606" s="2" t="n">
        <v>3.04</v>
      </c>
      <c r="H606" s="2" t="n">
        <v>142</v>
      </c>
      <c r="I606" s="2" t="n">
        <v>110</v>
      </c>
      <c r="J606" s="2" t="inlineStr">
        <is>
          <t>GPA</t>
        </is>
      </c>
      <c r="K606" s="2">
        <f>IF(I606&lt;&gt;"",I606,IFERROR(INDEX(Base!$I:$I,MATCH(1,(Base!$C:$C=C606)*(Base!$I:$I&lt;&gt;""),0)),0))</f>
        <v/>
      </c>
      <c r="L606" s="2">
        <f>IF(AND(I606="",K606&gt;0),"SIM","NÃO")</f>
        <v/>
      </c>
      <c r="M606" s="2">
        <f>IF(ISNUMBER(SEARCH("SEPARA",UPPER(C606))),"NÃO","SIM")</f>
        <v/>
      </c>
      <c r="N606" s="2">
        <f>IFERROR(H606/K606,0)</f>
        <v/>
      </c>
      <c r="O606" s="2">
        <f>IF(M606="NÃO","EXCLUÍDO",IF(N606&lt;Premissas!$B$8,"&lt; 1,00",IF(N606&lt;Premissas!$B$9,"1,00 – 1,19",IF(N606&lt;Premissas!$B$10,"1,20 – 1,39",IF(N606&lt;Premissas!$B$11,"1,40 – 1,59",IF(N606&lt;Premissas!$B$12,"1,60 – 1,99","≥ 2,00"))))))</f>
        <v/>
      </c>
      <c r="P606" s="5">
        <f>IF(OR(M606="NÃO",N606&lt;Premissas!$B$8),Premissas!$B$13,IF(N606&lt;Premissas!$B$9,Premissas!$B$14,IF(N606&lt;Premissas!$B$10,Premissas!$B$15,IF(N606&lt;Premissas!$B$11,Premissas!$B$16,IF(N606&lt;Premissas!$B$12,Premissas!$B$17,Premissas!$B$18)))))</f>
        <v/>
      </c>
      <c r="Q606" s="5">
        <f>IFERROR(P606/Premissas!$B$4,0)</f>
        <v/>
      </c>
    </row>
    <row r="607">
      <c r="A607" s="2" t="n">
        <v>7</v>
      </c>
      <c r="B607" s="2" t="n">
        <v>1953</v>
      </c>
      <c r="C607" s="2" t="inlineStr">
        <is>
          <t>ATIVIDADE OP. EMP.</t>
        </is>
      </c>
      <c r="D607" s="2" t="n">
        <v>433439</v>
      </c>
      <c r="E607" s="2" t="inlineStr">
        <is>
          <t>ABEL SANTOS OLIVEIRA</t>
        </is>
      </c>
      <c r="F607" s="2" t="n">
        <v>1331</v>
      </c>
      <c r="G607" s="2" t="n">
        <v>29.61</v>
      </c>
      <c r="H607" s="2" t="n">
        <v>45</v>
      </c>
      <c r="I607" s="2" t="n">
        <v>19</v>
      </c>
      <c r="J607" s="2" t="inlineStr">
        <is>
          <t>GPA</t>
        </is>
      </c>
      <c r="K607" s="2">
        <f>IF(I607&lt;&gt;"",I607,IFERROR(INDEX(Base!$I:$I,MATCH(1,(Base!$C:$C=C607)*(Base!$I:$I&lt;&gt;""),0)),0))</f>
        <v/>
      </c>
      <c r="L607" s="2">
        <f>IF(AND(I607="",K607&gt;0),"SIM","NÃO")</f>
        <v/>
      </c>
      <c r="M607" s="2">
        <f>IF(ISNUMBER(SEARCH("SEPARA",UPPER(C607))),"NÃO","SIM")</f>
        <v/>
      </c>
      <c r="N607" s="2">
        <f>IFERROR(H607/K607,0)</f>
        <v/>
      </c>
      <c r="O607" s="2">
        <f>IF(M607="NÃO","EXCLUÍDO",IF(N607&lt;Premissas!$B$8,"&lt; 1,00",IF(N607&lt;Premissas!$B$9,"1,00 – 1,19",IF(N607&lt;Premissas!$B$10,"1,20 – 1,39",IF(N607&lt;Premissas!$B$11,"1,40 – 1,59",IF(N607&lt;Premissas!$B$12,"1,60 – 1,99","≥ 2,00"))))))</f>
        <v/>
      </c>
      <c r="P607" s="5">
        <f>IF(OR(M607="NÃO",N607&lt;Premissas!$B$8),Premissas!$B$13,IF(N607&lt;Premissas!$B$9,Premissas!$B$14,IF(N607&lt;Premissas!$B$10,Premissas!$B$15,IF(N607&lt;Premissas!$B$11,Premissas!$B$16,IF(N607&lt;Premissas!$B$12,Premissas!$B$17,Premissas!$B$18)))))</f>
        <v/>
      </c>
      <c r="Q607" s="5">
        <f>IFERROR(P607/Premissas!$B$4,0)</f>
        <v/>
      </c>
    </row>
    <row r="608">
      <c r="A608" s="2" t="n">
        <v>7</v>
      </c>
      <c r="B608" s="2" t="n">
        <v>1953</v>
      </c>
      <c r="C608" s="2" t="inlineStr">
        <is>
          <t>PUXADA RECEB</t>
        </is>
      </c>
      <c r="D608" s="2" t="n">
        <v>487287</v>
      </c>
      <c r="E608" s="2" t="inlineStr">
        <is>
          <t>CRISTIANO DA SILVA AGUIAR</t>
        </is>
      </c>
      <c r="F608" s="2" t="n">
        <v>2170</v>
      </c>
      <c r="G608" s="2" t="n">
        <v>14.67</v>
      </c>
      <c r="H608" s="2" t="n">
        <v>148</v>
      </c>
      <c r="I608" s="2" t="n">
        <v>15</v>
      </c>
      <c r="J608" s="2" t="inlineStr">
        <is>
          <t>GPA</t>
        </is>
      </c>
      <c r="K608" s="2">
        <f>IF(I608&lt;&gt;"",I608,IFERROR(INDEX(Base!$I:$I,MATCH(1,(Base!$C:$C=C608)*(Base!$I:$I&lt;&gt;""),0)),0))</f>
        <v/>
      </c>
      <c r="L608" s="2">
        <f>IF(AND(I608="",K608&gt;0),"SIM","NÃO")</f>
        <v/>
      </c>
      <c r="M608" s="2">
        <f>IF(ISNUMBER(SEARCH("SEPARA",UPPER(C608))),"NÃO","SIM")</f>
        <v/>
      </c>
      <c r="N608" s="2">
        <f>IFERROR(H608/K608,0)</f>
        <v/>
      </c>
      <c r="O608" s="2">
        <f>IF(M608="NÃO","EXCLUÍDO",IF(N608&lt;Premissas!$B$8,"&lt; 1,00",IF(N608&lt;Premissas!$B$9,"1,00 – 1,19",IF(N608&lt;Premissas!$B$10,"1,20 – 1,39",IF(N608&lt;Premissas!$B$11,"1,40 – 1,59",IF(N608&lt;Premissas!$B$12,"1,60 – 1,99","≥ 2,00"))))))</f>
        <v/>
      </c>
      <c r="P608" s="5">
        <f>IF(OR(M608="NÃO",N608&lt;Premissas!$B$8),Premissas!$B$13,IF(N608&lt;Premissas!$B$9,Premissas!$B$14,IF(N608&lt;Premissas!$B$10,Premissas!$B$15,IF(N608&lt;Premissas!$B$11,Premissas!$B$16,IF(N608&lt;Premissas!$B$12,Premissas!$B$17,Premissas!$B$18)))))</f>
        <v/>
      </c>
      <c r="Q608" s="5">
        <f>IFERROR(P608/Premissas!$B$4,0)</f>
        <v/>
      </c>
    </row>
    <row r="609">
      <c r="A609" s="2" t="n">
        <v>7</v>
      </c>
      <c r="B609" s="2" t="n">
        <v>1953</v>
      </c>
      <c r="C609" s="2" t="inlineStr">
        <is>
          <t>SEPARACAO</t>
        </is>
      </c>
      <c r="D609" s="2" t="n">
        <v>487287</v>
      </c>
      <c r="E609" s="2" t="inlineStr">
        <is>
          <t>CRISTIANO DA SILVA AGUIAR</t>
        </is>
      </c>
      <c r="F609" s="2" t="n">
        <v>4168</v>
      </c>
      <c r="G609" s="2" t="n">
        <v>34.1</v>
      </c>
      <c r="H609" s="2" t="n">
        <v>122</v>
      </c>
      <c r="I609" s="2" t="n">
        <v>110</v>
      </c>
      <c r="J609" s="2" t="inlineStr">
        <is>
          <t>GPA</t>
        </is>
      </c>
      <c r="K609" s="2">
        <f>IF(I609&lt;&gt;"",I609,IFERROR(INDEX(Base!$I:$I,MATCH(1,(Base!$C:$C=C609)*(Base!$I:$I&lt;&gt;""),0)),0))</f>
        <v/>
      </c>
      <c r="L609" s="2">
        <f>IF(AND(I609="",K609&gt;0),"SIM","NÃO")</f>
        <v/>
      </c>
      <c r="M609" s="2">
        <f>IF(ISNUMBER(SEARCH("SEPARA",UPPER(C609))),"NÃO","SIM")</f>
        <v/>
      </c>
      <c r="N609" s="2">
        <f>IFERROR(H609/K609,0)</f>
        <v/>
      </c>
      <c r="O609" s="2">
        <f>IF(M609="NÃO","EXCLUÍDO",IF(N609&lt;Premissas!$B$8,"&lt; 1,00",IF(N609&lt;Premissas!$B$9,"1,00 – 1,19",IF(N609&lt;Premissas!$B$10,"1,20 – 1,39",IF(N609&lt;Premissas!$B$11,"1,40 – 1,59",IF(N609&lt;Premissas!$B$12,"1,60 – 1,99","≥ 2,00"))))))</f>
        <v/>
      </c>
      <c r="P609" s="5">
        <f>IF(OR(M609="NÃO",N609&lt;Premissas!$B$8),Premissas!$B$13,IF(N609&lt;Premissas!$B$9,Premissas!$B$14,IF(N609&lt;Premissas!$B$10,Premissas!$B$15,IF(N609&lt;Premissas!$B$11,Premissas!$B$16,IF(N609&lt;Premissas!$B$12,Premissas!$B$17,Premissas!$B$18)))))</f>
        <v/>
      </c>
      <c r="Q609" s="5">
        <f>IFERROR(P609/Premissas!$B$4,0)</f>
        <v/>
      </c>
    </row>
    <row r="610">
      <c r="A610" s="2" t="n">
        <v>7</v>
      </c>
      <c r="B610" s="2" t="n">
        <v>1953</v>
      </c>
      <c r="C610" s="2" t="inlineStr">
        <is>
          <t>CARREGAMENTO</t>
        </is>
      </c>
      <c r="D610" s="2" t="n">
        <v>5015979</v>
      </c>
      <c r="E610" s="2" t="inlineStr">
        <is>
          <t>HARY GOMES DOS SANTOS</t>
        </is>
      </c>
      <c r="F610" s="2" t="n">
        <v>2</v>
      </c>
      <c r="G610" s="2" t="n">
        <v>0.04</v>
      </c>
      <c r="H610" s="2" t="n">
        <v>50</v>
      </c>
      <c r="I610" s="2" t="n">
        <v>18</v>
      </c>
      <c r="J610" s="2" t="inlineStr">
        <is>
          <t>GPA</t>
        </is>
      </c>
      <c r="K610" s="2">
        <f>IF(I610&lt;&gt;"",I610,IFERROR(INDEX(Base!$I:$I,MATCH(1,(Base!$C:$C=C610)*(Base!$I:$I&lt;&gt;""),0)),0))</f>
        <v/>
      </c>
      <c r="L610" s="2">
        <f>IF(AND(I610="",K610&gt;0),"SIM","NÃO")</f>
        <v/>
      </c>
      <c r="M610" s="2">
        <f>IF(ISNUMBER(SEARCH("SEPARA",UPPER(C610))),"NÃO","SIM")</f>
        <v/>
      </c>
      <c r="N610" s="2">
        <f>IFERROR(H610/K610,0)</f>
        <v/>
      </c>
      <c r="O610" s="2">
        <f>IF(M610="NÃO","EXCLUÍDO",IF(N610&lt;Premissas!$B$8,"&lt; 1,00",IF(N610&lt;Premissas!$B$9,"1,00 – 1,19",IF(N610&lt;Premissas!$B$10,"1,20 – 1,39",IF(N610&lt;Premissas!$B$11,"1,40 – 1,59",IF(N610&lt;Premissas!$B$12,"1,60 – 1,99","≥ 2,00"))))))</f>
        <v/>
      </c>
      <c r="P610" s="5">
        <f>IF(OR(M610="NÃO",N610&lt;Premissas!$B$8),Premissas!$B$13,IF(N610&lt;Premissas!$B$9,Premissas!$B$14,IF(N610&lt;Premissas!$B$10,Premissas!$B$15,IF(N610&lt;Premissas!$B$11,Premissas!$B$16,IF(N610&lt;Premissas!$B$12,Premissas!$B$17,Premissas!$B$18)))))</f>
        <v/>
      </c>
      <c r="Q610" s="5">
        <f>IFERROR(P610/Premissas!$B$4,0)</f>
        <v/>
      </c>
    </row>
    <row r="611">
      <c r="A611" s="2" t="n">
        <v>7</v>
      </c>
      <c r="B611" s="2" t="n">
        <v>1953</v>
      </c>
      <c r="C611" s="2" t="inlineStr">
        <is>
          <t>PUXADA RECEB</t>
        </is>
      </c>
      <c r="D611" s="2" t="n">
        <v>5015979</v>
      </c>
      <c r="E611" s="2" t="inlineStr">
        <is>
          <t>HARY GOMES DOS SANTOS</t>
        </is>
      </c>
      <c r="F611" s="2" t="n">
        <v>1</v>
      </c>
      <c r="G611" s="2" t="n">
        <v>0</v>
      </c>
      <c r="H611" s="2" t="n">
        <v>0</v>
      </c>
      <c r="I611" s="2" t="n">
        <v>15</v>
      </c>
      <c r="J611" s="2" t="inlineStr">
        <is>
          <t>GPA</t>
        </is>
      </c>
      <c r="K611" s="2">
        <f>IF(I611&lt;&gt;"",I611,IFERROR(INDEX(Base!$I:$I,MATCH(1,(Base!$C:$C=C611)*(Base!$I:$I&lt;&gt;""),0)),0))</f>
        <v/>
      </c>
      <c r="L611" s="2">
        <f>IF(AND(I611="",K611&gt;0),"SIM","NÃO")</f>
        <v/>
      </c>
      <c r="M611" s="2">
        <f>IF(ISNUMBER(SEARCH("SEPARA",UPPER(C611))),"NÃO","SIM")</f>
        <v/>
      </c>
      <c r="N611" s="2">
        <f>IFERROR(H611/K611,0)</f>
        <v/>
      </c>
      <c r="O611" s="2">
        <f>IF(M611="NÃO","EXCLUÍDO",IF(N611&lt;Premissas!$B$8,"&lt; 1,00",IF(N611&lt;Premissas!$B$9,"1,00 – 1,19",IF(N611&lt;Premissas!$B$10,"1,20 – 1,39",IF(N611&lt;Premissas!$B$11,"1,40 – 1,59",IF(N611&lt;Premissas!$B$12,"1,60 – 1,99","≥ 2,00"))))))</f>
        <v/>
      </c>
      <c r="P611" s="5">
        <f>IF(OR(M611="NÃO",N611&lt;Premissas!$B$8),Premissas!$B$13,IF(N611&lt;Premissas!$B$9,Premissas!$B$14,IF(N611&lt;Premissas!$B$10,Premissas!$B$15,IF(N611&lt;Premissas!$B$11,Premissas!$B$16,IF(N611&lt;Premissas!$B$12,Premissas!$B$17,Premissas!$B$18)))))</f>
        <v/>
      </c>
      <c r="Q611" s="5">
        <f>IFERROR(P611/Premissas!$B$4,0)</f>
        <v/>
      </c>
    </row>
    <row r="612">
      <c r="A612" s="2" t="n">
        <v>7</v>
      </c>
      <c r="B612" s="2" t="n">
        <v>1953</v>
      </c>
      <c r="C612" s="2" t="inlineStr">
        <is>
          <t>RECEBIMENTO</t>
        </is>
      </c>
      <c r="D612" s="2" t="n">
        <v>5015979</v>
      </c>
      <c r="E612" s="2" t="inlineStr">
        <is>
          <t>HARY GOMES DOS SANTOS</t>
        </is>
      </c>
      <c r="F612" s="2" t="n">
        <v>1</v>
      </c>
      <c r="G612" s="2" t="n">
        <v>9.279999999999999</v>
      </c>
      <c r="H612" s="2" t="n">
        <v>0</v>
      </c>
      <c r="I612" s="2" t="n">
        <v>19</v>
      </c>
      <c r="J612" s="2" t="inlineStr">
        <is>
          <t>GPA</t>
        </is>
      </c>
      <c r="K612" s="2">
        <f>IF(I612&lt;&gt;"",I612,IFERROR(INDEX(Base!$I:$I,MATCH(1,(Base!$C:$C=C612)*(Base!$I:$I&lt;&gt;""),0)),0))</f>
        <v/>
      </c>
      <c r="L612" s="2">
        <f>IF(AND(I612="",K612&gt;0),"SIM","NÃO")</f>
        <v/>
      </c>
      <c r="M612" s="2">
        <f>IF(ISNUMBER(SEARCH("SEPARA",UPPER(C612))),"NÃO","SIM")</f>
        <v/>
      </c>
      <c r="N612" s="2">
        <f>IFERROR(H612/K612,0)</f>
        <v/>
      </c>
      <c r="O612" s="2">
        <f>IF(M612="NÃO","EXCLUÍDO",IF(N612&lt;Premissas!$B$8,"&lt; 1,00",IF(N612&lt;Premissas!$B$9,"1,00 – 1,19",IF(N612&lt;Premissas!$B$10,"1,20 – 1,39",IF(N612&lt;Premissas!$B$11,"1,40 – 1,59",IF(N612&lt;Premissas!$B$12,"1,60 – 1,99","≥ 2,00"))))))</f>
        <v/>
      </c>
      <c r="P612" s="5">
        <f>IF(OR(M612="NÃO",N612&lt;Premissas!$B$8),Premissas!$B$13,IF(N612&lt;Premissas!$B$9,Premissas!$B$14,IF(N612&lt;Premissas!$B$10,Premissas!$B$15,IF(N612&lt;Premissas!$B$11,Premissas!$B$16,IF(N612&lt;Premissas!$B$12,Premissas!$B$17,Premissas!$B$18)))))</f>
        <v/>
      </c>
      <c r="Q612" s="5">
        <f>IFERROR(P612/Premissas!$B$4,0)</f>
        <v/>
      </c>
    </row>
    <row r="613">
      <c r="A613" s="2" t="n">
        <v>7</v>
      </c>
      <c r="B613" s="2" t="n">
        <v>1953</v>
      </c>
      <c r="C613" s="2" t="inlineStr">
        <is>
          <t>SEPARACAO</t>
        </is>
      </c>
      <c r="D613" s="2" t="n">
        <v>5033020</v>
      </c>
      <c r="E613" s="2" t="inlineStr">
        <is>
          <t>DIMAS FELIPE GOMES</t>
        </is>
      </c>
      <c r="F613" s="2" t="n">
        <v>9</v>
      </c>
      <c r="G613" s="2" t="n">
        <v>9.539999999999999</v>
      </c>
      <c r="H613" s="2" t="n">
        <v>1</v>
      </c>
      <c r="I613" s="2" t="n">
        <v>110</v>
      </c>
      <c r="J613" s="2" t="inlineStr">
        <is>
          <t>GPA</t>
        </is>
      </c>
      <c r="K613" s="2">
        <f>IF(I613&lt;&gt;"",I613,IFERROR(INDEX(Base!$I:$I,MATCH(1,(Base!$C:$C=C613)*(Base!$I:$I&lt;&gt;""),0)),0))</f>
        <v/>
      </c>
      <c r="L613" s="2">
        <f>IF(AND(I613="",K613&gt;0),"SIM","NÃO")</f>
        <v/>
      </c>
      <c r="M613" s="2">
        <f>IF(ISNUMBER(SEARCH("SEPARA",UPPER(C613))),"NÃO","SIM")</f>
        <v/>
      </c>
      <c r="N613" s="2">
        <f>IFERROR(H613/K613,0)</f>
        <v/>
      </c>
      <c r="O613" s="2">
        <f>IF(M613="NÃO","EXCLUÍDO",IF(N613&lt;Premissas!$B$8,"&lt; 1,00",IF(N613&lt;Premissas!$B$9,"1,00 – 1,19",IF(N613&lt;Premissas!$B$10,"1,20 – 1,39",IF(N613&lt;Premissas!$B$11,"1,40 – 1,59",IF(N613&lt;Premissas!$B$12,"1,60 – 1,99","≥ 2,00"))))))</f>
        <v/>
      </c>
      <c r="P613" s="5">
        <f>IF(OR(M613="NÃO",N613&lt;Premissas!$B$8),Premissas!$B$13,IF(N613&lt;Premissas!$B$9,Premissas!$B$14,IF(N613&lt;Premissas!$B$10,Premissas!$B$15,IF(N613&lt;Premissas!$B$11,Premissas!$B$16,IF(N613&lt;Premissas!$B$12,Premissas!$B$17,Premissas!$B$18)))))</f>
        <v/>
      </c>
      <c r="Q613" s="5">
        <f>IFERROR(P613/Premissas!$B$4,0)</f>
        <v/>
      </c>
    </row>
    <row r="614">
      <c r="A614" s="2" t="n">
        <v>7</v>
      </c>
      <c r="B614" s="2" t="n">
        <v>1953</v>
      </c>
      <c r="C614" s="2" t="inlineStr">
        <is>
          <t>PUXADA RECEB</t>
        </is>
      </c>
      <c r="D614" s="2" t="n">
        <v>5050570</v>
      </c>
      <c r="E614" s="2" t="inlineStr">
        <is>
          <t>ADEILDO PEREIRA DA SILVA</t>
        </is>
      </c>
      <c r="F614" s="2" t="n">
        <v>96</v>
      </c>
      <c r="G614" s="2" t="n">
        <v>8.09</v>
      </c>
      <c r="H614" s="2" t="n">
        <v>12</v>
      </c>
      <c r="I614" s="2" t="n">
        <v>15</v>
      </c>
      <c r="J614" s="2" t="inlineStr">
        <is>
          <t>GPA</t>
        </is>
      </c>
      <c r="K614" s="2">
        <f>IF(I614&lt;&gt;"",I614,IFERROR(INDEX(Base!$I:$I,MATCH(1,(Base!$C:$C=C614)*(Base!$I:$I&lt;&gt;""),0)),0))</f>
        <v/>
      </c>
      <c r="L614" s="2">
        <f>IF(AND(I614="",K614&gt;0),"SIM","NÃO")</f>
        <v/>
      </c>
      <c r="M614" s="2">
        <f>IF(ISNUMBER(SEARCH("SEPARA",UPPER(C614))),"NÃO","SIM")</f>
        <v/>
      </c>
      <c r="N614" s="2">
        <f>IFERROR(H614/K614,0)</f>
        <v/>
      </c>
      <c r="O614" s="2">
        <f>IF(M614="NÃO","EXCLUÍDO",IF(N614&lt;Premissas!$B$8,"&lt; 1,00",IF(N614&lt;Premissas!$B$9,"1,00 – 1,19",IF(N614&lt;Premissas!$B$10,"1,20 – 1,39",IF(N614&lt;Premissas!$B$11,"1,40 – 1,59",IF(N614&lt;Premissas!$B$12,"1,60 – 1,99","≥ 2,00"))))))</f>
        <v/>
      </c>
      <c r="P614" s="5">
        <f>IF(OR(M614="NÃO",N614&lt;Premissas!$B$8),Premissas!$B$13,IF(N614&lt;Premissas!$B$9,Premissas!$B$14,IF(N614&lt;Premissas!$B$10,Premissas!$B$15,IF(N614&lt;Premissas!$B$11,Premissas!$B$16,IF(N614&lt;Premissas!$B$12,Premissas!$B$17,Premissas!$B$18)))))</f>
        <v/>
      </c>
      <c r="Q614" s="5">
        <f>IFERROR(P614/Premissas!$B$4,0)</f>
        <v/>
      </c>
    </row>
    <row r="615">
      <c r="A615" s="2" t="n">
        <v>7</v>
      </c>
      <c r="B615" s="2" t="n">
        <v>1953</v>
      </c>
      <c r="C615" s="2" t="inlineStr">
        <is>
          <t>RECEBIMENTO</t>
        </is>
      </c>
      <c r="D615" s="2" t="n">
        <v>5050570</v>
      </c>
      <c r="E615" s="2" t="inlineStr">
        <is>
          <t>ADEILDO PEREIRA DA SILVA</t>
        </is>
      </c>
      <c r="F615" s="2" t="n">
        <v>513</v>
      </c>
      <c r="G615" s="2" t="n">
        <v>15.71</v>
      </c>
      <c r="H615" s="2" t="n">
        <v>33</v>
      </c>
      <c r="I615" s="2" t="n">
        <v>19</v>
      </c>
      <c r="J615" s="2" t="inlineStr">
        <is>
          <t>GPA</t>
        </is>
      </c>
      <c r="K615" s="2">
        <f>IF(I615&lt;&gt;"",I615,IFERROR(INDEX(Base!$I:$I,MATCH(1,(Base!$C:$C=C615)*(Base!$I:$I&lt;&gt;""),0)),0))</f>
        <v/>
      </c>
      <c r="L615" s="2">
        <f>IF(AND(I615="",K615&gt;0),"SIM","NÃO")</f>
        <v/>
      </c>
      <c r="M615" s="2">
        <f>IF(ISNUMBER(SEARCH("SEPARA",UPPER(C615))),"NÃO","SIM")</f>
        <v/>
      </c>
      <c r="N615" s="2">
        <f>IFERROR(H615/K615,0)</f>
        <v/>
      </c>
      <c r="O615" s="2">
        <f>IF(M615="NÃO","EXCLUÍDO",IF(N615&lt;Premissas!$B$8,"&lt; 1,00",IF(N615&lt;Premissas!$B$9,"1,00 – 1,19",IF(N615&lt;Premissas!$B$10,"1,20 – 1,39",IF(N615&lt;Premissas!$B$11,"1,40 – 1,59",IF(N615&lt;Premissas!$B$12,"1,60 – 1,99","≥ 2,00"))))))</f>
        <v/>
      </c>
      <c r="P615" s="5">
        <f>IF(OR(M615="NÃO",N615&lt;Premissas!$B$8),Premissas!$B$13,IF(N615&lt;Premissas!$B$9,Premissas!$B$14,IF(N615&lt;Premissas!$B$10,Premissas!$B$15,IF(N615&lt;Premissas!$B$11,Premissas!$B$16,IF(N615&lt;Premissas!$B$12,Premissas!$B$17,Premissas!$B$18)))))</f>
        <v/>
      </c>
      <c r="Q615" s="5">
        <f>IFERROR(P615/Premissas!$B$4,0)</f>
        <v/>
      </c>
    </row>
    <row r="616">
      <c r="A616" s="2" t="n">
        <v>7</v>
      </c>
      <c r="B616" s="2" t="n">
        <v>1953</v>
      </c>
      <c r="C616" s="2" t="inlineStr">
        <is>
          <t>SEPARACAO</t>
        </is>
      </c>
      <c r="D616" s="2" t="n">
        <v>5050570</v>
      </c>
      <c r="E616" s="2" t="inlineStr">
        <is>
          <t>ADEILDO PEREIRA DA SILVA</t>
        </is>
      </c>
      <c r="F616" s="2" t="n">
        <v>474</v>
      </c>
      <c r="G616" s="2" t="n">
        <v>4.11</v>
      </c>
      <c r="H616" s="2" t="n">
        <v>115</v>
      </c>
      <c r="I616" s="2" t="n">
        <v>110</v>
      </c>
      <c r="J616" s="2" t="inlineStr">
        <is>
          <t>GPA</t>
        </is>
      </c>
      <c r="K616" s="2">
        <f>IF(I616&lt;&gt;"",I616,IFERROR(INDEX(Base!$I:$I,MATCH(1,(Base!$C:$C=C616)*(Base!$I:$I&lt;&gt;""),0)),0))</f>
        <v/>
      </c>
      <c r="L616" s="2">
        <f>IF(AND(I616="",K616&gt;0),"SIM","NÃO")</f>
        <v/>
      </c>
      <c r="M616" s="2">
        <f>IF(ISNUMBER(SEARCH("SEPARA",UPPER(C616))),"NÃO","SIM")</f>
        <v/>
      </c>
      <c r="N616" s="2">
        <f>IFERROR(H616/K616,0)</f>
        <v/>
      </c>
      <c r="O616" s="2">
        <f>IF(M616="NÃO","EXCLUÍDO",IF(N616&lt;Premissas!$B$8,"&lt; 1,00",IF(N616&lt;Premissas!$B$9,"1,00 – 1,19",IF(N616&lt;Premissas!$B$10,"1,20 – 1,39",IF(N616&lt;Premissas!$B$11,"1,40 – 1,59",IF(N616&lt;Premissas!$B$12,"1,60 – 1,99","≥ 2,00"))))))</f>
        <v/>
      </c>
      <c r="P616" s="5">
        <f>IF(OR(M616="NÃO",N616&lt;Premissas!$B$8),Premissas!$B$13,IF(N616&lt;Premissas!$B$9,Premissas!$B$14,IF(N616&lt;Premissas!$B$10,Premissas!$B$15,IF(N616&lt;Premissas!$B$11,Premissas!$B$16,IF(N616&lt;Premissas!$B$12,Premissas!$B$17,Premissas!$B$18)))))</f>
        <v/>
      </c>
      <c r="Q616" s="5">
        <f>IFERROR(P616/Premissas!$B$4,0)</f>
        <v/>
      </c>
    </row>
    <row r="617">
      <c r="A617" s="2" t="n">
        <v>7</v>
      </c>
      <c r="B617" s="2" t="n">
        <v>1953</v>
      </c>
      <c r="C617" s="2" t="inlineStr">
        <is>
          <t>RECEBIMENTO</t>
        </is>
      </c>
      <c r="D617" s="2" t="n">
        <v>5067545</v>
      </c>
      <c r="E617" s="2" t="inlineStr">
        <is>
          <t>IVAN MARTINS BARBOZA</t>
        </is>
      </c>
      <c r="F617" s="2" t="n">
        <v>250</v>
      </c>
      <c r="G617" s="2" t="n">
        <v>4.73</v>
      </c>
      <c r="H617" s="2" t="n">
        <v>53</v>
      </c>
      <c r="I617" s="2" t="n">
        <v>19</v>
      </c>
      <c r="J617" s="2" t="inlineStr">
        <is>
          <t>GPA</t>
        </is>
      </c>
      <c r="K617" s="2">
        <f>IF(I617&lt;&gt;"",I617,IFERROR(INDEX(Base!$I:$I,MATCH(1,(Base!$C:$C=C617)*(Base!$I:$I&lt;&gt;""),0)),0))</f>
        <v/>
      </c>
      <c r="L617" s="2">
        <f>IF(AND(I617="",K617&gt;0),"SIM","NÃO")</f>
        <v/>
      </c>
      <c r="M617" s="2">
        <f>IF(ISNUMBER(SEARCH("SEPARA",UPPER(C617))),"NÃO","SIM")</f>
        <v/>
      </c>
      <c r="N617" s="2">
        <f>IFERROR(H617/K617,0)</f>
        <v/>
      </c>
      <c r="O617" s="2">
        <f>IF(M617="NÃO","EXCLUÍDO",IF(N617&lt;Premissas!$B$8,"&lt; 1,00",IF(N617&lt;Premissas!$B$9,"1,00 – 1,19",IF(N617&lt;Premissas!$B$10,"1,20 – 1,39",IF(N617&lt;Premissas!$B$11,"1,40 – 1,59",IF(N617&lt;Premissas!$B$12,"1,60 – 1,99","≥ 2,00"))))))</f>
        <v/>
      </c>
      <c r="P617" s="5">
        <f>IF(OR(M617="NÃO",N617&lt;Premissas!$B$8),Premissas!$B$13,IF(N617&lt;Premissas!$B$9,Premissas!$B$14,IF(N617&lt;Premissas!$B$10,Premissas!$B$15,IF(N617&lt;Premissas!$B$11,Premissas!$B$16,IF(N617&lt;Premissas!$B$12,Premissas!$B$17,Premissas!$B$18)))))</f>
        <v/>
      </c>
      <c r="Q617" s="5">
        <f>IFERROR(P617/Premissas!$B$4,0)</f>
        <v/>
      </c>
    </row>
    <row r="618">
      <c r="A618" s="2" t="n">
        <v>7</v>
      </c>
      <c r="B618" s="2" t="n">
        <v>1953</v>
      </c>
      <c r="C618" s="2" t="inlineStr">
        <is>
          <t>SEPARACAO</t>
        </is>
      </c>
      <c r="D618" s="2" t="n">
        <v>5067545</v>
      </c>
      <c r="E618" s="2" t="inlineStr">
        <is>
          <t>IVAN MARTINS BARBOZA</t>
        </is>
      </c>
      <c r="F618" s="2" t="n">
        <v>409</v>
      </c>
      <c r="G618" s="2" t="n">
        <v>0.86</v>
      </c>
      <c r="H618" s="2" t="n">
        <v>476</v>
      </c>
      <c r="I618" s="2" t="n">
        <v>110</v>
      </c>
      <c r="J618" s="2" t="inlineStr">
        <is>
          <t>GPA</t>
        </is>
      </c>
      <c r="K618" s="2">
        <f>IF(I618&lt;&gt;"",I618,IFERROR(INDEX(Base!$I:$I,MATCH(1,(Base!$C:$C=C618)*(Base!$I:$I&lt;&gt;""),0)),0))</f>
        <v/>
      </c>
      <c r="L618" s="2">
        <f>IF(AND(I618="",K618&gt;0),"SIM","NÃO")</f>
        <v/>
      </c>
      <c r="M618" s="2">
        <f>IF(ISNUMBER(SEARCH("SEPARA",UPPER(C618))),"NÃO","SIM")</f>
        <v/>
      </c>
      <c r="N618" s="2">
        <f>IFERROR(H618/K618,0)</f>
        <v/>
      </c>
      <c r="O618" s="2">
        <f>IF(M618="NÃO","EXCLUÍDO",IF(N618&lt;Premissas!$B$8,"&lt; 1,00",IF(N618&lt;Premissas!$B$9,"1,00 – 1,19",IF(N618&lt;Premissas!$B$10,"1,20 – 1,39",IF(N618&lt;Premissas!$B$11,"1,40 – 1,59",IF(N618&lt;Premissas!$B$12,"1,60 – 1,99","≥ 2,00"))))))</f>
        <v/>
      </c>
      <c r="P618" s="5">
        <f>IF(OR(M618="NÃO",N618&lt;Premissas!$B$8),Premissas!$B$13,IF(N618&lt;Premissas!$B$9,Premissas!$B$14,IF(N618&lt;Premissas!$B$10,Premissas!$B$15,IF(N618&lt;Premissas!$B$11,Premissas!$B$16,IF(N618&lt;Premissas!$B$12,Premissas!$B$17,Premissas!$B$18)))))</f>
        <v/>
      </c>
      <c r="Q618" s="5">
        <f>IFERROR(P618/Premissas!$B$4,0)</f>
        <v/>
      </c>
    </row>
    <row r="619">
      <c r="A619" s="2" t="n">
        <v>7</v>
      </c>
      <c r="B619" s="2" t="n">
        <v>1953</v>
      </c>
      <c r="C619" s="2" t="inlineStr">
        <is>
          <t>ATIVIDADE OP. EMP.</t>
        </is>
      </c>
      <c r="D619" s="2" t="n">
        <v>5130271</v>
      </c>
      <c r="E619" s="2" t="inlineStr">
        <is>
          <t>MATEUS EDSON DE MOURA ARRUDA</t>
        </is>
      </c>
      <c r="F619" s="2" t="n">
        <v>1327</v>
      </c>
      <c r="G619" s="2" t="n">
        <v>33.63</v>
      </c>
      <c r="H619" s="2" t="n">
        <v>39</v>
      </c>
      <c r="I619" s="2" t="n">
        <v>19</v>
      </c>
      <c r="J619" s="2" t="inlineStr">
        <is>
          <t>GPA</t>
        </is>
      </c>
      <c r="K619" s="2">
        <f>IF(I619&lt;&gt;"",I619,IFERROR(INDEX(Base!$I:$I,MATCH(1,(Base!$C:$C=C619)*(Base!$I:$I&lt;&gt;""),0)),0))</f>
        <v/>
      </c>
      <c r="L619" s="2">
        <f>IF(AND(I619="",K619&gt;0),"SIM","NÃO")</f>
        <v/>
      </c>
      <c r="M619" s="2">
        <f>IF(ISNUMBER(SEARCH("SEPARA",UPPER(C619))),"NÃO","SIM")</f>
        <v/>
      </c>
      <c r="N619" s="2">
        <f>IFERROR(H619/K619,0)</f>
        <v/>
      </c>
      <c r="O619" s="2">
        <f>IF(M619="NÃO","EXCLUÍDO",IF(N619&lt;Premissas!$B$8,"&lt; 1,00",IF(N619&lt;Premissas!$B$9,"1,00 – 1,19",IF(N619&lt;Premissas!$B$10,"1,20 – 1,39",IF(N619&lt;Premissas!$B$11,"1,40 – 1,59",IF(N619&lt;Premissas!$B$12,"1,60 – 1,99","≥ 2,00"))))))</f>
        <v/>
      </c>
      <c r="P619" s="5">
        <f>IF(OR(M619="NÃO",N619&lt;Premissas!$B$8),Premissas!$B$13,IF(N619&lt;Premissas!$B$9,Premissas!$B$14,IF(N619&lt;Premissas!$B$10,Premissas!$B$15,IF(N619&lt;Premissas!$B$11,Premissas!$B$16,IF(N619&lt;Premissas!$B$12,Premissas!$B$17,Premissas!$B$18)))))</f>
        <v/>
      </c>
      <c r="Q619" s="5">
        <f>IFERROR(P619/Premissas!$B$4,0)</f>
        <v/>
      </c>
    </row>
    <row r="620">
      <c r="A620" s="2" t="n">
        <v>7</v>
      </c>
      <c r="B620" s="2" t="n">
        <v>1953</v>
      </c>
      <c r="C620" s="2" t="inlineStr">
        <is>
          <t>ATIVIDADE OP. EMP.</t>
        </is>
      </c>
      <c r="D620" s="2" t="n">
        <v>5135761</v>
      </c>
      <c r="E620" s="2" t="inlineStr">
        <is>
          <t>Jailson Tavares Da Silva</t>
        </is>
      </c>
      <c r="F620" s="2" t="n">
        <v>1658</v>
      </c>
      <c r="G620" s="2" t="n">
        <v>32.84</v>
      </c>
      <c r="H620" s="2" t="n">
        <v>50</v>
      </c>
      <c r="I620" s="2" t="n">
        <v>19</v>
      </c>
      <c r="J620" s="2" t="inlineStr">
        <is>
          <t>GPA</t>
        </is>
      </c>
      <c r="K620" s="2">
        <f>IF(I620&lt;&gt;"",I620,IFERROR(INDEX(Base!$I:$I,MATCH(1,(Base!$C:$C=C620)*(Base!$I:$I&lt;&gt;""),0)),0))</f>
        <v/>
      </c>
      <c r="L620" s="2">
        <f>IF(AND(I620="",K620&gt;0),"SIM","NÃO")</f>
        <v/>
      </c>
      <c r="M620" s="2">
        <f>IF(ISNUMBER(SEARCH("SEPARA",UPPER(C620))),"NÃO","SIM")</f>
        <v/>
      </c>
      <c r="N620" s="2">
        <f>IFERROR(H620/K620,0)</f>
        <v/>
      </c>
      <c r="O620" s="2">
        <f>IF(M620="NÃO","EXCLUÍDO",IF(N620&lt;Premissas!$B$8,"&lt; 1,00",IF(N620&lt;Premissas!$B$9,"1,00 – 1,19",IF(N620&lt;Premissas!$B$10,"1,20 – 1,39",IF(N620&lt;Premissas!$B$11,"1,40 – 1,59",IF(N620&lt;Premissas!$B$12,"1,60 – 1,99","≥ 2,00"))))))</f>
        <v/>
      </c>
      <c r="P620" s="5">
        <f>IF(OR(M620="NÃO",N620&lt;Premissas!$B$8),Premissas!$B$13,IF(N620&lt;Premissas!$B$9,Premissas!$B$14,IF(N620&lt;Premissas!$B$10,Premissas!$B$15,IF(N620&lt;Premissas!$B$11,Premissas!$B$16,IF(N620&lt;Premissas!$B$12,Premissas!$B$17,Premissas!$B$18)))))</f>
        <v/>
      </c>
      <c r="Q620" s="5">
        <f>IFERROR(P620/Premissas!$B$4,0)</f>
        <v/>
      </c>
    </row>
    <row r="621">
      <c r="A621" s="2" t="n">
        <v>7</v>
      </c>
      <c r="B621" s="2" t="n">
        <v>1953</v>
      </c>
      <c r="C621" s="2" t="inlineStr">
        <is>
          <t>PUXADA RECEB</t>
        </is>
      </c>
      <c r="D621" s="2" t="n">
        <v>5141737</v>
      </c>
      <c r="E621" s="2" t="inlineStr">
        <is>
          <t>ONILDO RODRIGUES DOS SANTOS</t>
        </is>
      </c>
      <c r="F621" s="2" t="n">
        <v>1165</v>
      </c>
      <c r="G621" s="2" t="n">
        <v>41.1</v>
      </c>
      <c r="H621" s="2" t="n">
        <v>28</v>
      </c>
      <c r="I621" s="2" t="n">
        <v>15</v>
      </c>
      <c r="J621" s="2" t="inlineStr">
        <is>
          <t>GPA</t>
        </is>
      </c>
      <c r="K621" s="2">
        <f>IF(I621&lt;&gt;"",I621,IFERROR(INDEX(Base!$I:$I,MATCH(1,(Base!$C:$C=C621)*(Base!$I:$I&lt;&gt;""),0)),0))</f>
        <v/>
      </c>
      <c r="L621" s="2">
        <f>IF(AND(I621="",K621&gt;0),"SIM","NÃO")</f>
        <v/>
      </c>
      <c r="M621" s="2">
        <f>IF(ISNUMBER(SEARCH("SEPARA",UPPER(C621))),"NÃO","SIM")</f>
        <v/>
      </c>
      <c r="N621" s="2">
        <f>IFERROR(H621/K621,0)</f>
        <v/>
      </c>
      <c r="O621" s="2">
        <f>IF(M621="NÃO","EXCLUÍDO",IF(N621&lt;Premissas!$B$8,"&lt; 1,00",IF(N621&lt;Premissas!$B$9,"1,00 – 1,19",IF(N621&lt;Premissas!$B$10,"1,20 – 1,39",IF(N621&lt;Premissas!$B$11,"1,40 – 1,59",IF(N621&lt;Premissas!$B$12,"1,60 – 1,99","≥ 2,00"))))))</f>
        <v/>
      </c>
      <c r="P621" s="5">
        <f>IF(OR(M621="NÃO",N621&lt;Premissas!$B$8),Premissas!$B$13,IF(N621&lt;Premissas!$B$9,Premissas!$B$14,IF(N621&lt;Premissas!$B$10,Premissas!$B$15,IF(N621&lt;Premissas!$B$11,Premissas!$B$16,IF(N621&lt;Premissas!$B$12,Premissas!$B$17,Premissas!$B$18)))))</f>
        <v/>
      </c>
      <c r="Q621" s="5">
        <f>IFERROR(P621/Premissas!$B$4,0)</f>
        <v/>
      </c>
    </row>
    <row r="622">
      <c r="A622" s="2" t="n">
        <v>7</v>
      </c>
      <c r="B622" s="2" t="n">
        <v>1953</v>
      </c>
      <c r="C622" s="2" t="inlineStr">
        <is>
          <t>RECEBIMENTO</t>
        </is>
      </c>
      <c r="D622" s="2" t="n">
        <v>5141737</v>
      </c>
      <c r="E622" s="2" t="inlineStr">
        <is>
          <t>ONILDO RODRIGUES DOS SANTOS</t>
        </is>
      </c>
      <c r="F622" s="2" t="n">
        <v>251</v>
      </c>
      <c r="G622" s="2" t="n">
        <v>7.23</v>
      </c>
      <c r="H622" s="2" t="n">
        <v>35</v>
      </c>
      <c r="I622" s="2" t="n">
        <v>19</v>
      </c>
      <c r="J622" s="2" t="inlineStr">
        <is>
          <t>GPA</t>
        </is>
      </c>
      <c r="K622" s="2">
        <f>IF(I622&lt;&gt;"",I622,IFERROR(INDEX(Base!$I:$I,MATCH(1,(Base!$C:$C=C622)*(Base!$I:$I&lt;&gt;""),0)),0))</f>
        <v/>
      </c>
      <c r="L622" s="2">
        <f>IF(AND(I622="",K622&gt;0),"SIM","NÃO")</f>
        <v/>
      </c>
      <c r="M622" s="2">
        <f>IF(ISNUMBER(SEARCH("SEPARA",UPPER(C622))),"NÃO","SIM")</f>
        <v/>
      </c>
      <c r="N622" s="2">
        <f>IFERROR(H622/K622,0)</f>
        <v/>
      </c>
      <c r="O622" s="2">
        <f>IF(M622="NÃO","EXCLUÍDO",IF(N622&lt;Premissas!$B$8,"&lt; 1,00",IF(N622&lt;Premissas!$B$9,"1,00 – 1,19",IF(N622&lt;Premissas!$B$10,"1,20 – 1,39",IF(N622&lt;Premissas!$B$11,"1,40 – 1,59",IF(N622&lt;Premissas!$B$12,"1,60 – 1,99","≥ 2,00"))))))</f>
        <v/>
      </c>
      <c r="P622" s="5">
        <f>IF(OR(M622="NÃO",N622&lt;Premissas!$B$8),Premissas!$B$13,IF(N622&lt;Premissas!$B$9,Premissas!$B$14,IF(N622&lt;Premissas!$B$10,Premissas!$B$15,IF(N622&lt;Premissas!$B$11,Premissas!$B$16,IF(N622&lt;Premissas!$B$12,Premissas!$B$17,Premissas!$B$18)))))</f>
        <v/>
      </c>
      <c r="Q622" s="5">
        <f>IFERROR(P622/Premissas!$B$4,0)</f>
        <v/>
      </c>
    </row>
    <row r="623">
      <c r="A623" s="2" t="n">
        <v>7</v>
      </c>
      <c r="B623" s="2" t="n">
        <v>1953</v>
      </c>
      <c r="C623" s="2" t="inlineStr">
        <is>
          <t>SEPARACAO</t>
        </is>
      </c>
      <c r="D623" s="2" t="n">
        <v>5141737</v>
      </c>
      <c r="E623" s="2" t="inlineStr">
        <is>
          <t>ONILDO RODRIGUES DOS SANTOS</t>
        </is>
      </c>
      <c r="F623" s="2" t="n">
        <v>1508</v>
      </c>
      <c r="G623" s="2" t="n">
        <v>16.14</v>
      </c>
      <c r="H623" s="2" t="n">
        <v>93</v>
      </c>
      <c r="I623" s="2" t="n">
        <v>110</v>
      </c>
      <c r="J623" s="2" t="inlineStr">
        <is>
          <t>GPA</t>
        </is>
      </c>
      <c r="K623" s="2">
        <f>IF(I623&lt;&gt;"",I623,IFERROR(INDEX(Base!$I:$I,MATCH(1,(Base!$C:$C=C623)*(Base!$I:$I&lt;&gt;""),0)),0))</f>
        <v/>
      </c>
      <c r="L623" s="2">
        <f>IF(AND(I623="",K623&gt;0),"SIM","NÃO")</f>
        <v/>
      </c>
      <c r="M623" s="2">
        <f>IF(ISNUMBER(SEARCH("SEPARA",UPPER(C623))),"NÃO","SIM")</f>
        <v/>
      </c>
      <c r="N623" s="2">
        <f>IFERROR(H623/K623,0)</f>
        <v/>
      </c>
      <c r="O623" s="2">
        <f>IF(M623="NÃO","EXCLUÍDO",IF(N623&lt;Premissas!$B$8,"&lt; 1,00",IF(N623&lt;Premissas!$B$9,"1,00 – 1,19",IF(N623&lt;Premissas!$B$10,"1,20 – 1,39",IF(N623&lt;Premissas!$B$11,"1,40 – 1,59",IF(N623&lt;Premissas!$B$12,"1,60 – 1,99","≥ 2,00"))))))</f>
        <v/>
      </c>
      <c r="P623" s="5">
        <f>IF(OR(M623="NÃO",N623&lt;Premissas!$B$8),Premissas!$B$13,IF(N623&lt;Premissas!$B$9,Premissas!$B$14,IF(N623&lt;Premissas!$B$10,Premissas!$B$15,IF(N623&lt;Premissas!$B$11,Premissas!$B$16,IF(N623&lt;Premissas!$B$12,Premissas!$B$17,Premissas!$B$18)))))</f>
        <v/>
      </c>
      <c r="Q623" s="5">
        <f>IFERROR(P623/Premissas!$B$4,0)</f>
        <v/>
      </c>
    </row>
    <row r="624">
      <c r="A624" s="2" t="n">
        <v>7</v>
      </c>
      <c r="B624" s="2" t="n">
        <v>1953</v>
      </c>
      <c r="C624" s="2" t="inlineStr">
        <is>
          <t>ATIVIDADE OP. EMP.</t>
        </is>
      </c>
      <c r="D624" s="2" t="n">
        <v>514787</v>
      </c>
      <c r="E624" s="2" t="inlineStr">
        <is>
          <t>EDUARDO FRANCA DOS SANTOS</t>
        </is>
      </c>
      <c r="F624" s="2" t="n">
        <v>697</v>
      </c>
      <c r="G624" s="2" t="n">
        <v>21.35</v>
      </c>
      <c r="H624" s="2" t="n">
        <v>33</v>
      </c>
      <c r="I624" s="2" t="n">
        <v>19</v>
      </c>
      <c r="J624" s="2" t="inlineStr">
        <is>
          <t>GPA</t>
        </is>
      </c>
      <c r="K624" s="2">
        <f>IF(I624&lt;&gt;"",I624,IFERROR(INDEX(Base!$I:$I,MATCH(1,(Base!$C:$C=C624)*(Base!$I:$I&lt;&gt;""),0)),0))</f>
        <v/>
      </c>
      <c r="L624" s="2">
        <f>IF(AND(I624="",K624&gt;0),"SIM","NÃO")</f>
        <v/>
      </c>
      <c r="M624" s="2">
        <f>IF(ISNUMBER(SEARCH("SEPARA",UPPER(C624))),"NÃO","SIM")</f>
        <v/>
      </c>
      <c r="N624" s="2">
        <f>IFERROR(H624/K624,0)</f>
        <v/>
      </c>
      <c r="O624" s="2">
        <f>IF(M624="NÃO","EXCLUÍDO",IF(N624&lt;Premissas!$B$8,"&lt; 1,00",IF(N624&lt;Premissas!$B$9,"1,00 – 1,19",IF(N624&lt;Premissas!$B$10,"1,20 – 1,39",IF(N624&lt;Premissas!$B$11,"1,40 – 1,59",IF(N624&lt;Premissas!$B$12,"1,60 – 1,99","≥ 2,00"))))))</f>
        <v/>
      </c>
      <c r="P624" s="5">
        <f>IF(OR(M624="NÃO",N624&lt;Premissas!$B$8),Premissas!$B$13,IF(N624&lt;Premissas!$B$9,Premissas!$B$14,IF(N624&lt;Premissas!$B$10,Premissas!$B$15,IF(N624&lt;Premissas!$B$11,Premissas!$B$16,IF(N624&lt;Premissas!$B$12,Premissas!$B$17,Premissas!$B$18)))))</f>
        <v/>
      </c>
      <c r="Q624" s="5">
        <f>IFERROR(P624/Premissas!$B$4,0)</f>
        <v/>
      </c>
    </row>
    <row r="625">
      <c r="A625" s="2" t="n">
        <v>7</v>
      </c>
      <c r="B625" s="2" t="n">
        <v>1953</v>
      </c>
      <c r="C625" s="2" t="inlineStr">
        <is>
          <t>CARREGAMENTO</t>
        </is>
      </c>
      <c r="D625" s="2" t="n">
        <v>5414172</v>
      </c>
      <c r="E625" s="2" t="inlineStr">
        <is>
          <t>Eleandro Franca De Paula</t>
        </is>
      </c>
      <c r="F625" s="2" t="n">
        <v>290</v>
      </c>
      <c r="G625" s="2" t="n">
        <v>16.68</v>
      </c>
      <c r="H625" s="2" t="n">
        <v>17</v>
      </c>
      <c r="I625" s="2" t="n">
        <v>18</v>
      </c>
      <c r="J625" s="2" t="inlineStr">
        <is>
          <t>GPA</t>
        </is>
      </c>
      <c r="K625" s="2">
        <f>IF(I625&lt;&gt;"",I625,IFERROR(INDEX(Base!$I:$I,MATCH(1,(Base!$C:$C=C625)*(Base!$I:$I&lt;&gt;""),0)),0))</f>
        <v/>
      </c>
      <c r="L625" s="2">
        <f>IF(AND(I625="",K625&gt;0),"SIM","NÃO")</f>
        <v/>
      </c>
      <c r="M625" s="2">
        <f>IF(ISNUMBER(SEARCH("SEPARA",UPPER(C625))),"NÃO","SIM")</f>
        <v/>
      </c>
      <c r="N625" s="2">
        <f>IFERROR(H625/K625,0)</f>
        <v/>
      </c>
      <c r="O625" s="2">
        <f>IF(M625="NÃO","EXCLUÍDO",IF(N625&lt;Premissas!$B$8,"&lt; 1,00",IF(N625&lt;Premissas!$B$9,"1,00 – 1,19",IF(N625&lt;Premissas!$B$10,"1,20 – 1,39",IF(N625&lt;Premissas!$B$11,"1,40 – 1,59",IF(N625&lt;Premissas!$B$12,"1,60 – 1,99","≥ 2,00"))))))</f>
        <v/>
      </c>
      <c r="P625" s="5">
        <f>IF(OR(M625="NÃO",N625&lt;Premissas!$B$8),Premissas!$B$13,IF(N625&lt;Premissas!$B$9,Premissas!$B$14,IF(N625&lt;Premissas!$B$10,Premissas!$B$15,IF(N625&lt;Premissas!$B$11,Premissas!$B$16,IF(N625&lt;Premissas!$B$12,Premissas!$B$17,Premissas!$B$18)))))</f>
        <v/>
      </c>
      <c r="Q625" s="5">
        <f>IFERROR(P625/Premissas!$B$4,0)</f>
        <v/>
      </c>
    </row>
    <row r="626">
      <c r="A626" s="2" t="n">
        <v>7</v>
      </c>
      <c r="B626" s="2" t="n">
        <v>1953</v>
      </c>
      <c r="C626" s="2" t="inlineStr">
        <is>
          <t>SEPARACAO</t>
        </is>
      </c>
      <c r="D626" s="2" t="n">
        <v>5414172</v>
      </c>
      <c r="E626" s="2" t="inlineStr">
        <is>
          <t>Eleandro Franca De Paula</t>
        </is>
      </c>
      <c r="F626" s="2" t="n">
        <v>9617</v>
      </c>
      <c r="G626" s="2" t="n">
        <v>62.11</v>
      </c>
      <c r="H626" s="2" t="n">
        <v>155</v>
      </c>
      <c r="I626" s="2" t="n">
        <v>110</v>
      </c>
      <c r="J626" s="2" t="inlineStr">
        <is>
          <t>GPA</t>
        </is>
      </c>
      <c r="K626" s="2">
        <f>IF(I626&lt;&gt;"",I626,IFERROR(INDEX(Base!$I:$I,MATCH(1,(Base!$C:$C=C626)*(Base!$I:$I&lt;&gt;""),0)),0))</f>
        <v/>
      </c>
      <c r="L626" s="2">
        <f>IF(AND(I626="",K626&gt;0),"SIM","NÃO")</f>
        <v/>
      </c>
      <c r="M626" s="2">
        <f>IF(ISNUMBER(SEARCH("SEPARA",UPPER(C626))),"NÃO","SIM")</f>
        <v/>
      </c>
      <c r="N626" s="2">
        <f>IFERROR(H626/K626,0)</f>
        <v/>
      </c>
      <c r="O626" s="2">
        <f>IF(M626="NÃO","EXCLUÍDO",IF(N626&lt;Premissas!$B$8,"&lt; 1,00",IF(N626&lt;Premissas!$B$9,"1,00 – 1,19",IF(N626&lt;Premissas!$B$10,"1,20 – 1,39",IF(N626&lt;Premissas!$B$11,"1,40 – 1,59",IF(N626&lt;Premissas!$B$12,"1,60 – 1,99","≥ 2,00"))))))</f>
        <v/>
      </c>
      <c r="P626" s="5">
        <f>IF(OR(M626="NÃO",N626&lt;Premissas!$B$8),Premissas!$B$13,IF(N626&lt;Premissas!$B$9,Premissas!$B$14,IF(N626&lt;Premissas!$B$10,Premissas!$B$15,IF(N626&lt;Premissas!$B$11,Premissas!$B$16,IF(N626&lt;Premissas!$B$12,Premissas!$B$17,Premissas!$B$18)))))</f>
        <v/>
      </c>
      <c r="Q626" s="5">
        <f>IFERROR(P626/Premissas!$B$4,0)</f>
        <v/>
      </c>
    </row>
    <row r="627">
      <c r="A627" s="2" t="n">
        <v>7</v>
      </c>
      <c r="B627" s="2" t="n">
        <v>1953</v>
      </c>
      <c r="C627" s="2" t="inlineStr">
        <is>
          <t>PUXADA RECEB</t>
        </is>
      </c>
      <c r="D627" s="2" t="n">
        <v>5430518</v>
      </c>
      <c r="E627" s="2" t="inlineStr">
        <is>
          <t>Robson De Oliveira Lima</t>
        </is>
      </c>
      <c r="F627" s="2" t="n">
        <v>161</v>
      </c>
      <c r="G627" s="2" t="n">
        <v>9.779999999999999</v>
      </c>
      <c r="H627" s="2" t="n">
        <v>16</v>
      </c>
      <c r="I627" s="2" t="n">
        <v>15</v>
      </c>
      <c r="J627" s="2" t="inlineStr">
        <is>
          <t>GPA</t>
        </is>
      </c>
      <c r="K627" s="2">
        <f>IF(I627&lt;&gt;"",I627,IFERROR(INDEX(Base!$I:$I,MATCH(1,(Base!$C:$C=C627)*(Base!$I:$I&lt;&gt;""),0)),0))</f>
        <v/>
      </c>
      <c r="L627" s="2">
        <f>IF(AND(I627="",K627&gt;0),"SIM","NÃO")</f>
        <v/>
      </c>
      <c r="M627" s="2">
        <f>IF(ISNUMBER(SEARCH("SEPARA",UPPER(C627))),"NÃO","SIM")</f>
        <v/>
      </c>
      <c r="N627" s="2">
        <f>IFERROR(H627/K627,0)</f>
        <v/>
      </c>
      <c r="O627" s="2">
        <f>IF(M627="NÃO","EXCLUÍDO",IF(N627&lt;Premissas!$B$8,"&lt; 1,00",IF(N627&lt;Premissas!$B$9,"1,00 – 1,19",IF(N627&lt;Premissas!$B$10,"1,20 – 1,39",IF(N627&lt;Premissas!$B$11,"1,40 – 1,59",IF(N627&lt;Premissas!$B$12,"1,60 – 1,99","≥ 2,00"))))))</f>
        <v/>
      </c>
      <c r="P627" s="5">
        <f>IF(OR(M627="NÃO",N627&lt;Premissas!$B$8),Premissas!$B$13,IF(N627&lt;Premissas!$B$9,Premissas!$B$14,IF(N627&lt;Premissas!$B$10,Premissas!$B$15,IF(N627&lt;Premissas!$B$11,Premissas!$B$16,IF(N627&lt;Premissas!$B$12,Premissas!$B$17,Premissas!$B$18)))))</f>
        <v/>
      </c>
      <c r="Q627" s="5">
        <f>IFERROR(P627/Premissas!$B$4,0)</f>
        <v/>
      </c>
    </row>
    <row r="628">
      <c r="A628" s="2" t="n">
        <v>7</v>
      </c>
      <c r="B628" s="2" t="n">
        <v>1953</v>
      </c>
      <c r="C628" s="2" t="inlineStr">
        <is>
          <t>RECEBIMENTO</t>
        </is>
      </c>
      <c r="D628" s="2" t="n">
        <v>5430518</v>
      </c>
      <c r="E628" s="2" t="inlineStr">
        <is>
          <t>Robson De Oliveira Lima</t>
        </is>
      </c>
      <c r="F628" s="2" t="n">
        <v>363</v>
      </c>
      <c r="G628" s="2" t="n">
        <v>13.58</v>
      </c>
      <c r="H628" s="2" t="n">
        <v>27</v>
      </c>
      <c r="I628" s="2" t="n">
        <v>19</v>
      </c>
      <c r="J628" s="2" t="inlineStr">
        <is>
          <t>GPA</t>
        </is>
      </c>
      <c r="K628" s="2">
        <f>IF(I628&lt;&gt;"",I628,IFERROR(INDEX(Base!$I:$I,MATCH(1,(Base!$C:$C=C628)*(Base!$I:$I&lt;&gt;""),0)),0))</f>
        <v/>
      </c>
      <c r="L628" s="2">
        <f>IF(AND(I628="",K628&gt;0),"SIM","NÃO")</f>
        <v/>
      </c>
      <c r="M628" s="2">
        <f>IF(ISNUMBER(SEARCH("SEPARA",UPPER(C628))),"NÃO","SIM")</f>
        <v/>
      </c>
      <c r="N628" s="2">
        <f>IFERROR(H628/K628,0)</f>
        <v/>
      </c>
      <c r="O628" s="2">
        <f>IF(M628="NÃO","EXCLUÍDO",IF(N628&lt;Premissas!$B$8,"&lt; 1,00",IF(N628&lt;Premissas!$B$9,"1,00 – 1,19",IF(N628&lt;Premissas!$B$10,"1,20 – 1,39",IF(N628&lt;Premissas!$B$11,"1,40 – 1,59",IF(N628&lt;Premissas!$B$12,"1,60 – 1,99","≥ 2,00"))))))</f>
        <v/>
      </c>
      <c r="P628" s="5">
        <f>IF(OR(M628="NÃO",N628&lt;Premissas!$B$8),Premissas!$B$13,IF(N628&lt;Premissas!$B$9,Premissas!$B$14,IF(N628&lt;Premissas!$B$10,Premissas!$B$15,IF(N628&lt;Premissas!$B$11,Premissas!$B$16,IF(N628&lt;Premissas!$B$12,Premissas!$B$17,Premissas!$B$18)))))</f>
        <v/>
      </c>
      <c r="Q628" s="5">
        <f>IFERROR(P628/Premissas!$B$4,0)</f>
        <v/>
      </c>
    </row>
    <row r="629">
      <c r="A629" s="2" t="n">
        <v>7</v>
      </c>
      <c r="B629" s="2" t="n">
        <v>1953</v>
      </c>
      <c r="C629" s="2" t="inlineStr">
        <is>
          <t>SEPARACAO</t>
        </is>
      </c>
      <c r="D629" s="2" t="n">
        <v>5430518</v>
      </c>
      <c r="E629" s="2" t="inlineStr">
        <is>
          <t>Robson De Oliveira Lima</t>
        </is>
      </c>
      <c r="F629" s="2" t="n">
        <v>496</v>
      </c>
      <c r="G629" s="2" t="n">
        <v>1.76</v>
      </c>
      <c r="H629" s="2" t="n">
        <v>282</v>
      </c>
      <c r="I629" s="2" t="n">
        <v>110</v>
      </c>
      <c r="J629" s="2" t="inlineStr">
        <is>
          <t>GPA</t>
        </is>
      </c>
      <c r="K629" s="2">
        <f>IF(I629&lt;&gt;"",I629,IFERROR(INDEX(Base!$I:$I,MATCH(1,(Base!$C:$C=C629)*(Base!$I:$I&lt;&gt;""),0)),0))</f>
        <v/>
      </c>
      <c r="L629" s="2">
        <f>IF(AND(I629="",K629&gt;0),"SIM","NÃO")</f>
        <v/>
      </c>
      <c r="M629" s="2">
        <f>IF(ISNUMBER(SEARCH("SEPARA",UPPER(C629))),"NÃO","SIM")</f>
        <v/>
      </c>
      <c r="N629" s="2">
        <f>IFERROR(H629/K629,0)</f>
        <v/>
      </c>
      <c r="O629" s="2">
        <f>IF(M629="NÃO","EXCLUÍDO",IF(N629&lt;Premissas!$B$8,"&lt; 1,00",IF(N629&lt;Premissas!$B$9,"1,00 – 1,19",IF(N629&lt;Premissas!$B$10,"1,20 – 1,39",IF(N629&lt;Premissas!$B$11,"1,40 – 1,59",IF(N629&lt;Premissas!$B$12,"1,60 – 1,99","≥ 2,00"))))))</f>
        <v/>
      </c>
      <c r="P629" s="5">
        <f>IF(OR(M629="NÃO",N629&lt;Premissas!$B$8),Premissas!$B$13,IF(N629&lt;Premissas!$B$9,Premissas!$B$14,IF(N629&lt;Premissas!$B$10,Premissas!$B$15,IF(N629&lt;Premissas!$B$11,Premissas!$B$16,IF(N629&lt;Premissas!$B$12,Premissas!$B$17,Premissas!$B$18)))))</f>
        <v/>
      </c>
      <c r="Q629" s="5">
        <f>IFERROR(P629/Premissas!$B$4,0)</f>
        <v/>
      </c>
    </row>
    <row r="630">
      <c r="A630" s="2" t="n">
        <v>7</v>
      </c>
      <c r="B630" s="2" t="n">
        <v>1953</v>
      </c>
      <c r="C630" s="2" t="inlineStr">
        <is>
          <t>CARREGAMENTO</t>
        </is>
      </c>
      <c r="D630" s="2" t="n">
        <v>5439299</v>
      </c>
      <c r="E630" s="2" t="inlineStr">
        <is>
          <t>Jose Adriano Dos Prazeres</t>
        </is>
      </c>
      <c r="F630" s="2" t="n">
        <v>268</v>
      </c>
      <c r="G630" s="2" t="n">
        <v>4.18</v>
      </c>
      <c r="H630" s="2" t="n">
        <v>64</v>
      </c>
      <c r="I630" s="2" t="n">
        <v>18</v>
      </c>
      <c r="J630" s="2" t="inlineStr">
        <is>
          <t>GPA</t>
        </is>
      </c>
      <c r="K630" s="2">
        <f>IF(I630&lt;&gt;"",I630,IFERROR(INDEX(Base!$I:$I,MATCH(1,(Base!$C:$C=C630)*(Base!$I:$I&lt;&gt;""),0)),0))</f>
        <v/>
      </c>
      <c r="L630" s="2">
        <f>IF(AND(I630="",K630&gt;0),"SIM","NÃO")</f>
        <v/>
      </c>
      <c r="M630" s="2">
        <f>IF(ISNUMBER(SEARCH("SEPARA",UPPER(C630))),"NÃO","SIM")</f>
        <v/>
      </c>
      <c r="N630" s="2">
        <f>IFERROR(H630/K630,0)</f>
        <v/>
      </c>
      <c r="O630" s="2">
        <f>IF(M630="NÃO","EXCLUÍDO",IF(N630&lt;Premissas!$B$8,"&lt; 1,00",IF(N630&lt;Premissas!$B$9,"1,00 – 1,19",IF(N630&lt;Premissas!$B$10,"1,20 – 1,39",IF(N630&lt;Premissas!$B$11,"1,40 – 1,59",IF(N630&lt;Premissas!$B$12,"1,60 – 1,99","≥ 2,00"))))))</f>
        <v/>
      </c>
      <c r="P630" s="5">
        <f>IF(OR(M630="NÃO",N630&lt;Premissas!$B$8),Premissas!$B$13,IF(N630&lt;Premissas!$B$9,Premissas!$B$14,IF(N630&lt;Premissas!$B$10,Premissas!$B$15,IF(N630&lt;Premissas!$B$11,Premissas!$B$16,IF(N630&lt;Premissas!$B$12,Premissas!$B$17,Premissas!$B$18)))))</f>
        <v/>
      </c>
      <c r="Q630" s="5">
        <f>IFERROR(P630/Premissas!$B$4,0)</f>
        <v/>
      </c>
    </row>
    <row r="631">
      <c r="A631" s="2" t="n">
        <v>7</v>
      </c>
      <c r="B631" s="2" t="n">
        <v>1953</v>
      </c>
      <c r="C631" s="2" t="inlineStr">
        <is>
          <t>PUXADA RECEB</t>
        </is>
      </c>
      <c r="D631" s="2" t="n">
        <v>5439299</v>
      </c>
      <c r="E631" s="2" t="inlineStr">
        <is>
          <t>Jose Adriano Dos Prazeres</t>
        </is>
      </c>
      <c r="F631" s="2" t="n">
        <v>100</v>
      </c>
      <c r="G631" s="2" t="n">
        <v>2.33</v>
      </c>
      <c r="H631" s="2" t="n">
        <v>43</v>
      </c>
      <c r="I631" s="2" t="n">
        <v>15</v>
      </c>
      <c r="J631" s="2" t="inlineStr">
        <is>
          <t>GPA</t>
        </is>
      </c>
      <c r="K631" s="2">
        <f>IF(I631&lt;&gt;"",I631,IFERROR(INDEX(Base!$I:$I,MATCH(1,(Base!$C:$C=C631)*(Base!$I:$I&lt;&gt;""),0)),0))</f>
        <v/>
      </c>
      <c r="L631" s="2">
        <f>IF(AND(I631="",K631&gt;0),"SIM","NÃO")</f>
        <v/>
      </c>
      <c r="M631" s="2">
        <f>IF(ISNUMBER(SEARCH("SEPARA",UPPER(C631))),"NÃO","SIM")</f>
        <v/>
      </c>
      <c r="N631" s="2">
        <f>IFERROR(H631/K631,0)</f>
        <v/>
      </c>
      <c r="O631" s="2">
        <f>IF(M631="NÃO","EXCLUÍDO",IF(N631&lt;Premissas!$B$8,"&lt; 1,00",IF(N631&lt;Premissas!$B$9,"1,00 – 1,19",IF(N631&lt;Premissas!$B$10,"1,20 – 1,39",IF(N631&lt;Premissas!$B$11,"1,40 – 1,59",IF(N631&lt;Premissas!$B$12,"1,60 – 1,99","≥ 2,00"))))))</f>
        <v/>
      </c>
      <c r="P631" s="5">
        <f>IF(OR(M631="NÃO",N631&lt;Premissas!$B$8),Premissas!$B$13,IF(N631&lt;Premissas!$B$9,Premissas!$B$14,IF(N631&lt;Premissas!$B$10,Premissas!$B$15,IF(N631&lt;Premissas!$B$11,Premissas!$B$16,IF(N631&lt;Premissas!$B$12,Premissas!$B$17,Premissas!$B$18)))))</f>
        <v/>
      </c>
      <c r="Q631" s="5">
        <f>IFERROR(P631/Premissas!$B$4,0)</f>
        <v/>
      </c>
    </row>
    <row r="632">
      <c r="A632" s="2" t="n">
        <v>7</v>
      </c>
      <c r="B632" s="2" t="n">
        <v>1953</v>
      </c>
      <c r="C632" s="2" t="inlineStr">
        <is>
          <t>RECEBIMENTO</t>
        </is>
      </c>
      <c r="D632" s="2" t="n">
        <v>5439299</v>
      </c>
      <c r="E632" s="2" t="inlineStr">
        <is>
          <t>Jose Adriano Dos Prazeres</t>
        </is>
      </c>
      <c r="F632" s="2" t="n">
        <v>2167</v>
      </c>
      <c r="G632" s="2" t="n">
        <v>24.11</v>
      </c>
      <c r="H632" s="2" t="n">
        <v>90</v>
      </c>
      <c r="I632" s="2" t="n">
        <v>19</v>
      </c>
      <c r="J632" s="2" t="inlineStr">
        <is>
          <t>GPA</t>
        </is>
      </c>
      <c r="K632" s="2">
        <f>IF(I632&lt;&gt;"",I632,IFERROR(INDEX(Base!$I:$I,MATCH(1,(Base!$C:$C=C632)*(Base!$I:$I&lt;&gt;""),0)),0))</f>
        <v/>
      </c>
      <c r="L632" s="2">
        <f>IF(AND(I632="",K632&gt;0),"SIM","NÃO")</f>
        <v/>
      </c>
      <c r="M632" s="2">
        <f>IF(ISNUMBER(SEARCH("SEPARA",UPPER(C632))),"NÃO","SIM")</f>
        <v/>
      </c>
      <c r="N632" s="2">
        <f>IFERROR(H632/K632,0)</f>
        <v/>
      </c>
      <c r="O632" s="2">
        <f>IF(M632="NÃO","EXCLUÍDO",IF(N632&lt;Premissas!$B$8,"&lt; 1,00",IF(N632&lt;Premissas!$B$9,"1,00 – 1,19",IF(N632&lt;Premissas!$B$10,"1,20 – 1,39",IF(N632&lt;Premissas!$B$11,"1,40 – 1,59",IF(N632&lt;Premissas!$B$12,"1,60 – 1,99","≥ 2,00"))))))</f>
        <v/>
      </c>
      <c r="P632" s="5">
        <f>IF(OR(M632="NÃO",N632&lt;Premissas!$B$8),Premissas!$B$13,IF(N632&lt;Premissas!$B$9,Premissas!$B$14,IF(N632&lt;Premissas!$B$10,Premissas!$B$15,IF(N632&lt;Premissas!$B$11,Premissas!$B$16,IF(N632&lt;Premissas!$B$12,Premissas!$B$17,Premissas!$B$18)))))</f>
        <v/>
      </c>
      <c r="Q632" s="5">
        <f>IFERROR(P632/Premissas!$B$4,0)</f>
        <v/>
      </c>
    </row>
    <row r="633">
      <c r="A633" s="2" t="n">
        <v>7</v>
      </c>
      <c r="B633" s="2" t="n">
        <v>1953</v>
      </c>
      <c r="C633" s="2" t="inlineStr">
        <is>
          <t>SEPARACAO</t>
        </is>
      </c>
      <c r="D633" s="2" t="n">
        <v>5439299</v>
      </c>
      <c r="E633" s="2" t="inlineStr">
        <is>
          <t>Jose Adriano Dos Prazeres</t>
        </is>
      </c>
      <c r="F633" s="2" t="n">
        <v>1931</v>
      </c>
      <c r="G633" s="2" t="n">
        <v>13.3</v>
      </c>
      <c r="H633" s="2" t="n">
        <v>145</v>
      </c>
      <c r="I633" s="2" t="n">
        <v>110</v>
      </c>
      <c r="J633" s="2" t="inlineStr">
        <is>
          <t>GPA</t>
        </is>
      </c>
      <c r="K633" s="2">
        <f>IF(I633&lt;&gt;"",I633,IFERROR(INDEX(Base!$I:$I,MATCH(1,(Base!$C:$C=C633)*(Base!$I:$I&lt;&gt;""),0)),0))</f>
        <v/>
      </c>
      <c r="L633" s="2">
        <f>IF(AND(I633="",K633&gt;0),"SIM","NÃO")</f>
        <v/>
      </c>
      <c r="M633" s="2">
        <f>IF(ISNUMBER(SEARCH("SEPARA",UPPER(C633))),"NÃO","SIM")</f>
        <v/>
      </c>
      <c r="N633" s="2">
        <f>IFERROR(H633/K633,0)</f>
        <v/>
      </c>
      <c r="O633" s="2">
        <f>IF(M633="NÃO","EXCLUÍDO",IF(N633&lt;Premissas!$B$8,"&lt; 1,00",IF(N633&lt;Premissas!$B$9,"1,00 – 1,19",IF(N633&lt;Premissas!$B$10,"1,20 – 1,39",IF(N633&lt;Premissas!$B$11,"1,40 – 1,59",IF(N633&lt;Premissas!$B$12,"1,60 – 1,99","≥ 2,00"))))))</f>
        <v/>
      </c>
      <c r="P633" s="5">
        <f>IF(OR(M633="NÃO",N633&lt;Premissas!$B$8),Premissas!$B$13,IF(N633&lt;Premissas!$B$9,Premissas!$B$14,IF(N633&lt;Premissas!$B$10,Premissas!$B$15,IF(N633&lt;Premissas!$B$11,Premissas!$B$16,IF(N633&lt;Premissas!$B$12,Premissas!$B$17,Premissas!$B$18)))))</f>
        <v/>
      </c>
      <c r="Q633" s="5">
        <f>IFERROR(P633/Premissas!$B$4,0)</f>
        <v/>
      </c>
    </row>
    <row r="634">
      <c r="A634" s="2" t="n">
        <v>7</v>
      </c>
      <c r="B634" s="2" t="n">
        <v>1953</v>
      </c>
      <c r="C634" s="2" t="inlineStr">
        <is>
          <t>CARREGAMENTO</t>
        </is>
      </c>
      <c r="D634" s="2" t="n">
        <v>5452031</v>
      </c>
      <c r="E634" s="2" t="inlineStr">
        <is>
          <t>Diego Thiago Da Costa Silva</t>
        </is>
      </c>
      <c r="F634" s="2" t="n">
        <v>113</v>
      </c>
      <c r="G634" s="2" t="n">
        <v>2.98</v>
      </c>
      <c r="H634" s="2" t="n">
        <v>38</v>
      </c>
      <c r="I634" s="2" t="n">
        <v>18</v>
      </c>
      <c r="J634" s="2" t="inlineStr">
        <is>
          <t>GPA</t>
        </is>
      </c>
      <c r="K634" s="2">
        <f>IF(I634&lt;&gt;"",I634,IFERROR(INDEX(Base!$I:$I,MATCH(1,(Base!$C:$C=C634)*(Base!$I:$I&lt;&gt;""),0)),0))</f>
        <v/>
      </c>
      <c r="L634" s="2">
        <f>IF(AND(I634="",K634&gt;0),"SIM","NÃO")</f>
        <v/>
      </c>
      <c r="M634" s="2">
        <f>IF(ISNUMBER(SEARCH("SEPARA",UPPER(C634))),"NÃO","SIM")</f>
        <v/>
      </c>
      <c r="N634" s="2">
        <f>IFERROR(H634/K634,0)</f>
        <v/>
      </c>
      <c r="O634" s="2">
        <f>IF(M634="NÃO","EXCLUÍDO",IF(N634&lt;Premissas!$B$8,"&lt; 1,00",IF(N634&lt;Premissas!$B$9,"1,00 – 1,19",IF(N634&lt;Premissas!$B$10,"1,20 – 1,39",IF(N634&lt;Premissas!$B$11,"1,40 – 1,59",IF(N634&lt;Premissas!$B$12,"1,60 – 1,99","≥ 2,00"))))))</f>
        <v/>
      </c>
      <c r="P634" s="5">
        <f>IF(OR(M634="NÃO",N634&lt;Premissas!$B$8),Premissas!$B$13,IF(N634&lt;Premissas!$B$9,Premissas!$B$14,IF(N634&lt;Premissas!$B$10,Premissas!$B$15,IF(N634&lt;Premissas!$B$11,Premissas!$B$16,IF(N634&lt;Premissas!$B$12,Premissas!$B$17,Premissas!$B$18)))))</f>
        <v/>
      </c>
      <c r="Q634" s="5">
        <f>IFERROR(P634/Premissas!$B$4,0)</f>
        <v/>
      </c>
    </row>
    <row r="635">
      <c r="A635" s="2" t="n">
        <v>7</v>
      </c>
      <c r="B635" s="2" t="n">
        <v>1953</v>
      </c>
      <c r="C635" s="2" t="inlineStr">
        <is>
          <t>PUXADA RECEB</t>
        </is>
      </c>
      <c r="D635" s="2" t="n">
        <v>5452031</v>
      </c>
      <c r="E635" s="2" t="inlineStr">
        <is>
          <t>Diego Thiago Da Costa Silva</t>
        </is>
      </c>
      <c r="F635" s="2" t="n">
        <v>15</v>
      </c>
      <c r="G635" s="2" t="n">
        <v>12.46</v>
      </c>
      <c r="H635" s="2" t="n">
        <v>1</v>
      </c>
      <c r="I635" s="2" t="n">
        <v>15</v>
      </c>
      <c r="J635" s="2" t="inlineStr">
        <is>
          <t>GPA</t>
        </is>
      </c>
      <c r="K635" s="2">
        <f>IF(I635&lt;&gt;"",I635,IFERROR(INDEX(Base!$I:$I,MATCH(1,(Base!$C:$C=C635)*(Base!$I:$I&lt;&gt;""),0)),0))</f>
        <v/>
      </c>
      <c r="L635" s="2">
        <f>IF(AND(I635="",K635&gt;0),"SIM","NÃO")</f>
        <v/>
      </c>
      <c r="M635" s="2">
        <f>IF(ISNUMBER(SEARCH("SEPARA",UPPER(C635))),"NÃO","SIM")</f>
        <v/>
      </c>
      <c r="N635" s="2">
        <f>IFERROR(H635/K635,0)</f>
        <v/>
      </c>
      <c r="O635" s="2">
        <f>IF(M635="NÃO","EXCLUÍDO",IF(N635&lt;Premissas!$B$8,"&lt; 1,00",IF(N635&lt;Premissas!$B$9,"1,00 – 1,19",IF(N635&lt;Premissas!$B$10,"1,20 – 1,39",IF(N635&lt;Premissas!$B$11,"1,40 – 1,59",IF(N635&lt;Premissas!$B$12,"1,60 – 1,99","≥ 2,00"))))))</f>
        <v/>
      </c>
      <c r="P635" s="5">
        <f>IF(OR(M635="NÃO",N635&lt;Premissas!$B$8),Premissas!$B$13,IF(N635&lt;Premissas!$B$9,Premissas!$B$14,IF(N635&lt;Premissas!$B$10,Premissas!$B$15,IF(N635&lt;Premissas!$B$11,Premissas!$B$16,IF(N635&lt;Premissas!$B$12,Premissas!$B$17,Premissas!$B$18)))))</f>
        <v/>
      </c>
      <c r="Q635" s="5">
        <f>IFERROR(P635/Premissas!$B$4,0)</f>
        <v/>
      </c>
    </row>
    <row r="636">
      <c r="A636" s="2" t="n">
        <v>7</v>
      </c>
      <c r="B636" s="2" t="n">
        <v>1953</v>
      </c>
      <c r="C636" s="2" t="inlineStr">
        <is>
          <t>RECEBIMENTO</t>
        </is>
      </c>
      <c r="D636" s="2" t="n">
        <v>5452031</v>
      </c>
      <c r="E636" s="2" t="inlineStr">
        <is>
          <t>Diego Thiago Da Costa Silva</t>
        </is>
      </c>
      <c r="F636" s="2" t="n">
        <v>15</v>
      </c>
      <c r="G636" s="2" t="n">
        <v>10.26</v>
      </c>
      <c r="H636" s="2" t="n">
        <v>1</v>
      </c>
      <c r="I636" s="2" t="n">
        <v>19</v>
      </c>
      <c r="J636" s="2" t="inlineStr">
        <is>
          <t>GPA</t>
        </is>
      </c>
      <c r="K636" s="2">
        <f>IF(I636&lt;&gt;"",I636,IFERROR(INDEX(Base!$I:$I,MATCH(1,(Base!$C:$C=C636)*(Base!$I:$I&lt;&gt;""),0)),0))</f>
        <v/>
      </c>
      <c r="L636" s="2">
        <f>IF(AND(I636="",K636&gt;0),"SIM","NÃO")</f>
        <v/>
      </c>
      <c r="M636" s="2">
        <f>IF(ISNUMBER(SEARCH("SEPARA",UPPER(C636))),"NÃO","SIM")</f>
        <v/>
      </c>
      <c r="N636" s="2">
        <f>IFERROR(H636/K636,0)</f>
        <v/>
      </c>
      <c r="O636" s="2">
        <f>IF(M636="NÃO","EXCLUÍDO",IF(N636&lt;Premissas!$B$8,"&lt; 1,00",IF(N636&lt;Premissas!$B$9,"1,00 – 1,19",IF(N636&lt;Premissas!$B$10,"1,20 – 1,39",IF(N636&lt;Premissas!$B$11,"1,40 – 1,59",IF(N636&lt;Premissas!$B$12,"1,60 – 1,99","≥ 2,00"))))))</f>
        <v/>
      </c>
      <c r="P636" s="5">
        <f>IF(OR(M636="NÃO",N636&lt;Premissas!$B$8),Premissas!$B$13,IF(N636&lt;Premissas!$B$9,Premissas!$B$14,IF(N636&lt;Premissas!$B$10,Premissas!$B$15,IF(N636&lt;Premissas!$B$11,Premissas!$B$16,IF(N636&lt;Premissas!$B$12,Premissas!$B$17,Premissas!$B$18)))))</f>
        <v/>
      </c>
      <c r="Q636" s="5">
        <f>IFERROR(P636/Premissas!$B$4,0)</f>
        <v/>
      </c>
    </row>
    <row r="637">
      <c r="A637" s="2" t="n">
        <v>7</v>
      </c>
      <c r="B637" s="2" t="n">
        <v>1953</v>
      </c>
      <c r="C637" s="2" t="inlineStr">
        <is>
          <t>SEPARACAO</t>
        </is>
      </c>
      <c r="D637" s="2" t="n">
        <v>5452031</v>
      </c>
      <c r="E637" s="2" t="inlineStr">
        <is>
          <t>Diego Thiago Da Costa Silva</t>
        </is>
      </c>
      <c r="F637" s="2" t="n">
        <v>13</v>
      </c>
      <c r="G637" s="2" t="n">
        <v>0.14</v>
      </c>
      <c r="H637" s="2" t="n">
        <v>93</v>
      </c>
      <c r="I637" s="2" t="n">
        <v>110</v>
      </c>
      <c r="J637" s="2" t="inlineStr">
        <is>
          <t>GPA</t>
        </is>
      </c>
      <c r="K637" s="2">
        <f>IF(I637&lt;&gt;"",I637,IFERROR(INDEX(Base!$I:$I,MATCH(1,(Base!$C:$C=C637)*(Base!$I:$I&lt;&gt;""),0)),0))</f>
        <v/>
      </c>
      <c r="L637" s="2">
        <f>IF(AND(I637="",K637&gt;0),"SIM","NÃO")</f>
        <v/>
      </c>
      <c r="M637" s="2">
        <f>IF(ISNUMBER(SEARCH("SEPARA",UPPER(C637))),"NÃO","SIM")</f>
        <v/>
      </c>
      <c r="N637" s="2">
        <f>IFERROR(H637/K637,0)</f>
        <v/>
      </c>
      <c r="O637" s="2">
        <f>IF(M637="NÃO","EXCLUÍDO",IF(N637&lt;Premissas!$B$8,"&lt; 1,00",IF(N637&lt;Premissas!$B$9,"1,00 – 1,19",IF(N637&lt;Premissas!$B$10,"1,20 – 1,39",IF(N637&lt;Premissas!$B$11,"1,40 – 1,59",IF(N637&lt;Premissas!$B$12,"1,60 – 1,99","≥ 2,00"))))))</f>
        <v/>
      </c>
      <c r="P637" s="5">
        <f>IF(OR(M637="NÃO",N637&lt;Premissas!$B$8),Premissas!$B$13,IF(N637&lt;Premissas!$B$9,Premissas!$B$14,IF(N637&lt;Premissas!$B$10,Premissas!$B$15,IF(N637&lt;Premissas!$B$11,Premissas!$B$16,IF(N637&lt;Premissas!$B$12,Premissas!$B$17,Premissas!$B$18)))))</f>
        <v/>
      </c>
      <c r="Q637" s="5">
        <f>IFERROR(P637/Premissas!$B$4,0)</f>
        <v/>
      </c>
    </row>
    <row r="638">
      <c r="A638" s="2" t="n">
        <v>7</v>
      </c>
      <c r="B638" s="2" t="n">
        <v>1953</v>
      </c>
      <c r="C638" s="2" t="inlineStr">
        <is>
          <t>PUXADA RECEB</t>
        </is>
      </c>
      <c r="D638" s="2" t="n">
        <v>5469287</v>
      </c>
      <c r="E638" s="2" t="inlineStr">
        <is>
          <t>Gilberto Francisco Da Silva</t>
        </is>
      </c>
      <c r="F638" s="2" t="n">
        <v>2398</v>
      </c>
      <c r="G638" s="2" t="n">
        <v>118.21</v>
      </c>
      <c r="H638" s="2" t="n">
        <v>20</v>
      </c>
      <c r="I638" s="2" t="n">
        <v>15</v>
      </c>
      <c r="J638" s="2" t="inlineStr">
        <is>
          <t>GPA</t>
        </is>
      </c>
      <c r="K638" s="2">
        <f>IF(I638&lt;&gt;"",I638,IFERROR(INDEX(Base!$I:$I,MATCH(1,(Base!$C:$C=C638)*(Base!$I:$I&lt;&gt;""),0)),0))</f>
        <v/>
      </c>
      <c r="L638" s="2">
        <f>IF(AND(I638="",K638&gt;0),"SIM","NÃO")</f>
        <v/>
      </c>
      <c r="M638" s="2">
        <f>IF(ISNUMBER(SEARCH("SEPARA",UPPER(C638))),"NÃO","SIM")</f>
        <v/>
      </c>
      <c r="N638" s="2">
        <f>IFERROR(H638/K638,0)</f>
        <v/>
      </c>
      <c r="O638" s="2">
        <f>IF(M638="NÃO","EXCLUÍDO",IF(N638&lt;Premissas!$B$8,"&lt; 1,00",IF(N638&lt;Premissas!$B$9,"1,00 – 1,19",IF(N638&lt;Premissas!$B$10,"1,20 – 1,39",IF(N638&lt;Premissas!$B$11,"1,40 – 1,59",IF(N638&lt;Premissas!$B$12,"1,60 – 1,99","≥ 2,00"))))))</f>
        <v/>
      </c>
      <c r="P638" s="5">
        <f>IF(OR(M638="NÃO",N638&lt;Premissas!$B$8),Premissas!$B$13,IF(N638&lt;Premissas!$B$9,Premissas!$B$14,IF(N638&lt;Premissas!$B$10,Premissas!$B$15,IF(N638&lt;Premissas!$B$11,Premissas!$B$16,IF(N638&lt;Premissas!$B$12,Premissas!$B$17,Premissas!$B$18)))))</f>
        <v/>
      </c>
      <c r="Q638" s="5">
        <f>IFERROR(P638/Premissas!$B$4,0)</f>
        <v/>
      </c>
    </row>
    <row r="639">
      <c r="A639" s="2" t="n">
        <v>7</v>
      </c>
      <c r="B639" s="2" t="n">
        <v>1953</v>
      </c>
      <c r="C639" s="2" t="inlineStr">
        <is>
          <t>SEPARACAO</t>
        </is>
      </c>
      <c r="D639" s="2" t="n">
        <v>5469287</v>
      </c>
      <c r="E639" s="2" t="inlineStr">
        <is>
          <t>Gilberto Francisco Da Silva</t>
        </is>
      </c>
      <c r="F639" s="2" t="n">
        <v>1312</v>
      </c>
      <c r="G639" s="2" t="n">
        <v>7.51</v>
      </c>
      <c r="H639" s="2" t="n">
        <v>175</v>
      </c>
      <c r="I639" s="2" t="n">
        <v>110</v>
      </c>
      <c r="J639" s="2" t="inlineStr">
        <is>
          <t>GPA</t>
        </is>
      </c>
      <c r="K639" s="2">
        <f>IF(I639&lt;&gt;"",I639,IFERROR(INDEX(Base!$I:$I,MATCH(1,(Base!$C:$C=C639)*(Base!$I:$I&lt;&gt;""),0)),0))</f>
        <v/>
      </c>
      <c r="L639" s="2">
        <f>IF(AND(I639="",K639&gt;0),"SIM","NÃO")</f>
        <v/>
      </c>
      <c r="M639" s="2">
        <f>IF(ISNUMBER(SEARCH("SEPARA",UPPER(C639))),"NÃO","SIM")</f>
        <v/>
      </c>
      <c r="N639" s="2">
        <f>IFERROR(H639/K639,0)</f>
        <v/>
      </c>
      <c r="O639" s="2">
        <f>IF(M639="NÃO","EXCLUÍDO",IF(N639&lt;Premissas!$B$8,"&lt; 1,00",IF(N639&lt;Premissas!$B$9,"1,00 – 1,19",IF(N639&lt;Premissas!$B$10,"1,20 – 1,39",IF(N639&lt;Premissas!$B$11,"1,40 – 1,59",IF(N639&lt;Premissas!$B$12,"1,60 – 1,99","≥ 2,00"))))))</f>
        <v/>
      </c>
      <c r="P639" s="5">
        <f>IF(OR(M639="NÃO",N639&lt;Premissas!$B$8),Premissas!$B$13,IF(N639&lt;Premissas!$B$9,Premissas!$B$14,IF(N639&lt;Premissas!$B$10,Premissas!$B$15,IF(N639&lt;Premissas!$B$11,Premissas!$B$16,IF(N639&lt;Premissas!$B$12,Premissas!$B$17,Premissas!$B$18)))))</f>
        <v/>
      </c>
      <c r="Q639" s="5">
        <f>IFERROR(P639/Premissas!$B$4,0)</f>
        <v/>
      </c>
    </row>
    <row r="640">
      <c r="A640" s="2" t="n">
        <v>7</v>
      </c>
      <c r="B640" s="2" t="n">
        <v>1953</v>
      </c>
      <c r="C640" s="2" t="inlineStr">
        <is>
          <t>PUXADA RECEB</t>
        </is>
      </c>
      <c r="D640" s="2" t="n">
        <v>5469627</v>
      </c>
      <c r="E640" s="2" t="inlineStr">
        <is>
          <t>Ruandson Silva De Lima</t>
        </is>
      </c>
      <c r="F640" s="2" t="n">
        <v>114</v>
      </c>
      <c r="G640" s="2" t="n">
        <v>5.34</v>
      </c>
      <c r="H640" s="2" t="n">
        <v>21</v>
      </c>
      <c r="I640" s="2" t="n">
        <v>15</v>
      </c>
      <c r="J640" s="2" t="inlineStr">
        <is>
          <t>GPA</t>
        </is>
      </c>
      <c r="K640" s="2">
        <f>IF(I640&lt;&gt;"",I640,IFERROR(INDEX(Base!$I:$I,MATCH(1,(Base!$C:$C=C640)*(Base!$I:$I&lt;&gt;""),0)),0))</f>
        <v/>
      </c>
      <c r="L640" s="2">
        <f>IF(AND(I640="",K640&gt;0),"SIM","NÃO")</f>
        <v/>
      </c>
      <c r="M640" s="2">
        <f>IF(ISNUMBER(SEARCH("SEPARA",UPPER(C640))),"NÃO","SIM")</f>
        <v/>
      </c>
      <c r="N640" s="2">
        <f>IFERROR(H640/K640,0)</f>
        <v/>
      </c>
      <c r="O640" s="2">
        <f>IF(M640="NÃO","EXCLUÍDO",IF(N640&lt;Premissas!$B$8,"&lt; 1,00",IF(N640&lt;Premissas!$B$9,"1,00 – 1,19",IF(N640&lt;Premissas!$B$10,"1,20 – 1,39",IF(N640&lt;Premissas!$B$11,"1,40 – 1,59",IF(N640&lt;Premissas!$B$12,"1,60 – 1,99","≥ 2,00"))))))</f>
        <v/>
      </c>
      <c r="P640" s="5">
        <f>IF(OR(M640="NÃO",N640&lt;Premissas!$B$8),Premissas!$B$13,IF(N640&lt;Premissas!$B$9,Premissas!$B$14,IF(N640&lt;Premissas!$B$10,Premissas!$B$15,IF(N640&lt;Premissas!$B$11,Premissas!$B$16,IF(N640&lt;Premissas!$B$12,Premissas!$B$17,Premissas!$B$18)))))</f>
        <v/>
      </c>
      <c r="Q640" s="5">
        <f>IFERROR(P640/Premissas!$B$4,0)</f>
        <v/>
      </c>
    </row>
    <row r="641">
      <c r="A641" s="2" t="n">
        <v>7</v>
      </c>
      <c r="B641" s="2" t="n">
        <v>1953</v>
      </c>
      <c r="C641" s="2" t="inlineStr">
        <is>
          <t>RECEBIMENTO</t>
        </is>
      </c>
      <c r="D641" s="2" t="n">
        <v>5469627</v>
      </c>
      <c r="E641" s="2" t="inlineStr">
        <is>
          <t>Ruandson Silva De Lima</t>
        </is>
      </c>
      <c r="F641" s="2" t="n">
        <v>3699</v>
      </c>
      <c r="G641" s="2" t="n">
        <v>57.6</v>
      </c>
      <c r="H641" s="2" t="n">
        <v>64</v>
      </c>
      <c r="I641" s="2" t="n">
        <v>19</v>
      </c>
      <c r="J641" s="2" t="inlineStr">
        <is>
          <t>GPA</t>
        </is>
      </c>
      <c r="K641" s="2">
        <f>IF(I641&lt;&gt;"",I641,IFERROR(INDEX(Base!$I:$I,MATCH(1,(Base!$C:$C=C641)*(Base!$I:$I&lt;&gt;""),0)),0))</f>
        <v/>
      </c>
      <c r="L641" s="2">
        <f>IF(AND(I641="",K641&gt;0),"SIM","NÃO")</f>
        <v/>
      </c>
      <c r="M641" s="2">
        <f>IF(ISNUMBER(SEARCH("SEPARA",UPPER(C641))),"NÃO","SIM")</f>
        <v/>
      </c>
      <c r="N641" s="2">
        <f>IFERROR(H641/K641,0)</f>
        <v/>
      </c>
      <c r="O641" s="2">
        <f>IF(M641="NÃO","EXCLUÍDO",IF(N641&lt;Premissas!$B$8,"&lt; 1,00",IF(N641&lt;Premissas!$B$9,"1,00 – 1,19",IF(N641&lt;Premissas!$B$10,"1,20 – 1,39",IF(N641&lt;Premissas!$B$11,"1,40 – 1,59",IF(N641&lt;Premissas!$B$12,"1,60 – 1,99","≥ 2,00"))))))</f>
        <v/>
      </c>
      <c r="P641" s="5">
        <f>IF(OR(M641="NÃO",N641&lt;Premissas!$B$8),Premissas!$B$13,IF(N641&lt;Premissas!$B$9,Premissas!$B$14,IF(N641&lt;Premissas!$B$10,Premissas!$B$15,IF(N641&lt;Premissas!$B$11,Premissas!$B$16,IF(N641&lt;Premissas!$B$12,Premissas!$B$17,Premissas!$B$18)))))</f>
        <v/>
      </c>
      <c r="Q641" s="5">
        <f>IFERROR(P641/Premissas!$B$4,0)</f>
        <v/>
      </c>
    </row>
    <row r="642">
      <c r="A642" s="2" t="n">
        <v>7</v>
      </c>
      <c r="B642" s="2" t="n">
        <v>1953</v>
      </c>
      <c r="C642" s="2" t="inlineStr">
        <is>
          <t>SEPARACAO</t>
        </is>
      </c>
      <c r="D642" s="2" t="n">
        <v>5469627</v>
      </c>
      <c r="E642" s="2" t="inlineStr">
        <is>
          <t>Ruandson Silva De Lima</t>
        </is>
      </c>
      <c r="F642" s="2" t="n">
        <v>457</v>
      </c>
      <c r="G642" s="2" t="n">
        <v>4.99</v>
      </c>
      <c r="H642" s="2" t="n">
        <v>92</v>
      </c>
      <c r="I642" s="2" t="n">
        <v>110</v>
      </c>
      <c r="J642" s="2" t="inlineStr">
        <is>
          <t>GPA</t>
        </is>
      </c>
      <c r="K642" s="2">
        <f>IF(I642&lt;&gt;"",I642,IFERROR(INDEX(Base!$I:$I,MATCH(1,(Base!$C:$C=C642)*(Base!$I:$I&lt;&gt;""),0)),0))</f>
        <v/>
      </c>
      <c r="L642" s="2">
        <f>IF(AND(I642="",K642&gt;0),"SIM","NÃO")</f>
        <v/>
      </c>
      <c r="M642" s="2">
        <f>IF(ISNUMBER(SEARCH("SEPARA",UPPER(C642))),"NÃO","SIM")</f>
        <v/>
      </c>
      <c r="N642" s="2">
        <f>IFERROR(H642/K642,0)</f>
        <v/>
      </c>
      <c r="O642" s="2">
        <f>IF(M642="NÃO","EXCLUÍDO",IF(N642&lt;Premissas!$B$8,"&lt; 1,00",IF(N642&lt;Premissas!$B$9,"1,00 – 1,19",IF(N642&lt;Premissas!$B$10,"1,20 – 1,39",IF(N642&lt;Premissas!$B$11,"1,40 – 1,59",IF(N642&lt;Premissas!$B$12,"1,60 – 1,99","≥ 2,00"))))))</f>
        <v/>
      </c>
      <c r="P642" s="5">
        <f>IF(OR(M642="NÃO",N642&lt;Premissas!$B$8),Premissas!$B$13,IF(N642&lt;Premissas!$B$9,Premissas!$B$14,IF(N642&lt;Premissas!$B$10,Premissas!$B$15,IF(N642&lt;Premissas!$B$11,Premissas!$B$16,IF(N642&lt;Premissas!$B$12,Premissas!$B$17,Premissas!$B$18)))))</f>
        <v/>
      </c>
      <c r="Q642" s="5">
        <f>IFERROR(P642/Premissas!$B$4,0)</f>
        <v/>
      </c>
    </row>
    <row r="643">
      <c r="A643" s="2" t="n">
        <v>7</v>
      </c>
      <c r="B643" s="2" t="n">
        <v>1953</v>
      </c>
      <c r="C643" s="2" t="inlineStr">
        <is>
          <t>PUXADA RECEB</t>
        </is>
      </c>
      <c r="D643" s="2" t="n">
        <v>5469635</v>
      </c>
      <c r="E643" s="2" t="inlineStr">
        <is>
          <t>Aldir Fernando Do Nascimento</t>
        </is>
      </c>
      <c r="F643" s="2" t="n">
        <v>529</v>
      </c>
      <c r="G643" s="2" t="n">
        <v>60.21</v>
      </c>
      <c r="H643" s="2" t="n">
        <v>9</v>
      </c>
      <c r="I643" s="2" t="n">
        <v>15</v>
      </c>
      <c r="J643" s="2" t="inlineStr">
        <is>
          <t>GPA</t>
        </is>
      </c>
      <c r="K643" s="2">
        <f>IF(I643&lt;&gt;"",I643,IFERROR(INDEX(Base!$I:$I,MATCH(1,(Base!$C:$C=C643)*(Base!$I:$I&lt;&gt;""),0)),0))</f>
        <v/>
      </c>
      <c r="L643" s="2">
        <f>IF(AND(I643="",K643&gt;0),"SIM","NÃO")</f>
        <v/>
      </c>
      <c r="M643" s="2">
        <f>IF(ISNUMBER(SEARCH("SEPARA",UPPER(C643))),"NÃO","SIM")</f>
        <v/>
      </c>
      <c r="N643" s="2">
        <f>IFERROR(H643/K643,0)</f>
        <v/>
      </c>
      <c r="O643" s="2">
        <f>IF(M643="NÃO","EXCLUÍDO",IF(N643&lt;Premissas!$B$8,"&lt; 1,00",IF(N643&lt;Premissas!$B$9,"1,00 – 1,19",IF(N643&lt;Premissas!$B$10,"1,20 – 1,39",IF(N643&lt;Premissas!$B$11,"1,40 – 1,59",IF(N643&lt;Premissas!$B$12,"1,60 – 1,99","≥ 2,00"))))))</f>
        <v/>
      </c>
      <c r="P643" s="5">
        <f>IF(OR(M643="NÃO",N643&lt;Premissas!$B$8),Premissas!$B$13,IF(N643&lt;Premissas!$B$9,Premissas!$B$14,IF(N643&lt;Premissas!$B$10,Premissas!$B$15,IF(N643&lt;Premissas!$B$11,Premissas!$B$16,IF(N643&lt;Premissas!$B$12,Premissas!$B$17,Premissas!$B$18)))))</f>
        <v/>
      </c>
      <c r="Q643" s="5">
        <f>IFERROR(P643/Premissas!$B$4,0)</f>
        <v/>
      </c>
    </row>
    <row r="644">
      <c r="A644" s="2" t="n">
        <v>7</v>
      </c>
      <c r="B644" s="2" t="n">
        <v>1953</v>
      </c>
      <c r="C644" s="2" t="inlineStr">
        <is>
          <t>ATIVIDADE OP. EMP.</t>
        </is>
      </c>
      <c r="D644" s="2" t="n">
        <v>5475112</v>
      </c>
      <c r="E644" s="2" t="inlineStr">
        <is>
          <t>Adeilton Jose Dos Santos</t>
        </is>
      </c>
      <c r="F644" s="2" t="n">
        <v>2276</v>
      </c>
      <c r="G644" s="2" t="n">
        <v>58.58</v>
      </c>
      <c r="H644" s="2" t="n">
        <v>39</v>
      </c>
      <c r="I644" s="2" t="n">
        <v>19</v>
      </c>
      <c r="J644" s="2" t="inlineStr">
        <is>
          <t>GPA</t>
        </is>
      </c>
      <c r="K644" s="2">
        <f>IF(I644&lt;&gt;"",I644,IFERROR(INDEX(Base!$I:$I,MATCH(1,(Base!$C:$C=C644)*(Base!$I:$I&lt;&gt;""),0)),0))</f>
        <v/>
      </c>
      <c r="L644" s="2">
        <f>IF(AND(I644="",K644&gt;0),"SIM","NÃO")</f>
        <v/>
      </c>
      <c r="M644" s="2">
        <f>IF(ISNUMBER(SEARCH("SEPARA",UPPER(C644))),"NÃO","SIM")</f>
        <v/>
      </c>
      <c r="N644" s="2">
        <f>IFERROR(H644/K644,0)</f>
        <v/>
      </c>
      <c r="O644" s="2">
        <f>IF(M644="NÃO","EXCLUÍDO",IF(N644&lt;Premissas!$B$8,"&lt; 1,00",IF(N644&lt;Premissas!$B$9,"1,00 – 1,19",IF(N644&lt;Premissas!$B$10,"1,20 – 1,39",IF(N644&lt;Premissas!$B$11,"1,40 – 1,59",IF(N644&lt;Premissas!$B$12,"1,60 – 1,99","≥ 2,00"))))))</f>
        <v/>
      </c>
      <c r="P644" s="5">
        <f>IF(OR(M644="NÃO",N644&lt;Premissas!$B$8),Premissas!$B$13,IF(N644&lt;Premissas!$B$9,Premissas!$B$14,IF(N644&lt;Premissas!$B$10,Premissas!$B$15,IF(N644&lt;Premissas!$B$11,Premissas!$B$16,IF(N644&lt;Premissas!$B$12,Premissas!$B$17,Premissas!$B$18)))))</f>
        <v/>
      </c>
      <c r="Q644" s="5">
        <f>IFERROR(P644/Premissas!$B$4,0)</f>
        <v/>
      </c>
    </row>
    <row r="645">
      <c r="A645" s="2" t="n">
        <v>7</v>
      </c>
      <c r="B645" s="2" t="n">
        <v>1953</v>
      </c>
      <c r="C645" s="2" t="inlineStr">
        <is>
          <t>SEPARACAO</t>
        </is>
      </c>
      <c r="D645" s="2" t="n">
        <v>5475112</v>
      </c>
      <c r="E645" s="2" t="inlineStr">
        <is>
          <t>Adeilton Jose Dos Santos</t>
        </is>
      </c>
      <c r="F645" s="2" t="n">
        <v>606</v>
      </c>
      <c r="G645" s="2" t="n">
        <v>4.42</v>
      </c>
      <c r="H645" s="2" t="n">
        <v>137</v>
      </c>
      <c r="I645" s="2" t="n">
        <v>110</v>
      </c>
      <c r="J645" s="2" t="inlineStr">
        <is>
          <t>GPA</t>
        </is>
      </c>
      <c r="K645" s="2">
        <f>IF(I645&lt;&gt;"",I645,IFERROR(INDEX(Base!$I:$I,MATCH(1,(Base!$C:$C=C645)*(Base!$I:$I&lt;&gt;""),0)),0))</f>
        <v/>
      </c>
      <c r="L645" s="2">
        <f>IF(AND(I645="",K645&gt;0),"SIM","NÃO")</f>
        <v/>
      </c>
      <c r="M645" s="2">
        <f>IF(ISNUMBER(SEARCH("SEPARA",UPPER(C645))),"NÃO","SIM")</f>
        <v/>
      </c>
      <c r="N645" s="2">
        <f>IFERROR(H645/K645,0)</f>
        <v/>
      </c>
      <c r="O645" s="2">
        <f>IF(M645="NÃO","EXCLUÍDO",IF(N645&lt;Premissas!$B$8,"&lt; 1,00",IF(N645&lt;Premissas!$B$9,"1,00 – 1,19",IF(N645&lt;Premissas!$B$10,"1,20 – 1,39",IF(N645&lt;Premissas!$B$11,"1,40 – 1,59",IF(N645&lt;Premissas!$B$12,"1,60 – 1,99","≥ 2,00"))))))</f>
        <v/>
      </c>
      <c r="P645" s="5">
        <f>IF(OR(M645="NÃO",N645&lt;Premissas!$B$8),Premissas!$B$13,IF(N645&lt;Premissas!$B$9,Premissas!$B$14,IF(N645&lt;Premissas!$B$10,Premissas!$B$15,IF(N645&lt;Premissas!$B$11,Premissas!$B$16,IF(N645&lt;Premissas!$B$12,Premissas!$B$17,Premissas!$B$18)))))</f>
        <v/>
      </c>
      <c r="Q645" s="5">
        <f>IFERROR(P645/Premissas!$B$4,0)</f>
        <v/>
      </c>
    </row>
    <row r="646">
      <c r="A646" s="2" t="n">
        <v>7</v>
      </c>
      <c r="B646" s="2" t="n">
        <v>1953</v>
      </c>
      <c r="C646" s="2" t="inlineStr">
        <is>
          <t>CARREGAMENTO</t>
        </is>
      </c>
      <c r="D646" s="2" t="n">
        <v>5501512</v>
      </c>
      <c r="E646" s="2" t="inlineStr">
        <is>
          <t>Pedro Jose De Souza</t>
        </is>
      </c>
      <c r="F646" s="2" t="n">
        <v>778</v>
      </c>
      <c r="G646" s="2" t="n">
        <v>18.58</v>
      </c>
      <c r="H646" s="2" t="n">
        <v>42</v>
      </c>
      <c r="I646" s="2" t="n">
        <v>18</v>
      </c>
      <c r="J646" s="2" t="inlineStr">
        <is>
          <t>GPA</t>
        </is>
      </c>
      <c r="K646" s="2">
        <f>IF(I646&lt;&gt;"",I646,IFERROR(INDEX(Base!$I:$I,MATCH(1,(Base!$C:$C=C646)*(Base!$I:$I&lt;&gt;""),0)),0))</f>
        <v/>
      </c>
      <c r="L646" s="2">
        <f>IF(AND(I646="",K646&gt;0),"SIM","NÃO")</f>
        <v/>
      </c>
      <c r="M646" s="2">
        <f>IF(ISNUMBER(SEARCH("SEPARA",UPPER(C646))),"NÃO","SIM")</f>
        <v/>
      </c>
      <c r="N646" s="2">
        <f>IFERROR(H646/K646,0)</f>
        <v/>
      </c>
      <c r="O646" s="2">
        <f>IF(M646="NÃO","EXCLUÍDO",IF(N646&lt;Premissas!$B$8,"&lt; 1,00",IF(N646&lt;Premissas!$B$9,"1,00 – 1,19",IF(N646&lt;Premissas!$B$10,"1,20 – 1,39",IF(N646&lt;Premissas!$B$11,"1,40 – 1,59",IF(N646&lt;Premissas!$B$12,"1,60 – 1,99","≥ 2,00"))))))</f>
        <v/>
      </c>
      <c r="P646" s="5">
        <f>IF(OR(M646="NÃO",N646&lt;Premissas!$B$8),Premissas!$B$13,IF(N646&lt;Premissas!$B$9,Premissas!$B$14,IF(N646&lt;Premissas!$B$10,Premissas!$B$15,IF(N646&lt;Premissas!$B$11,Premissas!$B$16,IF(N646&lt;Premissas!$B$12,Premissas!$B$17,Premissas!$B$18)))))</f>
        <v/>
      </c>
      <c r="Q646" s="5">
        <f>IFERROR(P646/Premissas!$B$4,0)</f>
        <v/>
      </c>
    </row>
    <row r="647">
      <c r="A647" s="2" t="n">
        <v>7</v>
      </c>
      <c r="B647" s="2" t="n">
        <v>1953</v>
      </c>
      <c r="C647" s="2" t="inlineStr">
        <is>
          <t>CARREGAMENTO</t>
        </is>
      </c>
      <c r="D647" s="2" t="n">
        <v>5502632</v>
      </c>
      <c r="E647" s="2" t="inlineStr">
        <is>
          <t>Aelson Epifanio</t>
        </is>
      </c>
      <c r="F647" s="2" t="n">
        <v>2083</v>
      </c>
      <c r="G647" s="2" t="n">
        <v>25.57</v>
      </c>
      <c r="H647" s="2" t="n">
        <v>81</v>
      </c>
      <c r="I647" s="2" t="n">
        <v>18</v>
      </c>
      <c r="J647" s="2" t="inlineStr">
        <is>
          <t>GPA</t>
        </is>
      </c>
      <c r="K647" s="2">
        <f>IF(I647&lt;&gt;"",I647,IFERROR(INDEX(Base!$I:$I,MATCH(1,(Base!$C:$C=C647)*(Base!$I:$I&lt;&gt;""),0)),0))</f>
        <v/>
      </c>
      <c r="L647" s="2">
        <f>IF(AND(I647="",K647&gt;0),"SIM","NÃO")</f>
        <v/>
      </c>
      <c r="M647" s="2">
        <f>IF(ISNUMBER(SEARCH("SEPARA",UPPER(C647))),"NÃO","SIM")</f>
        <v/>
      </c>
      <c r="N647" s="2">
        <f>IFERROR(H647/K647,0)</f>
        <v/>
      </c>
      <c r="O647" s="2">
        <f>IF(M647="NÃO","EXCLUÍDO",IF(N647&lt;Premissas!$B$8,"&lt; 1,00",IF(N647&lt;Premissas!$B$9,"1,00 – 1,19",IF(N647&lt;Premissas!$B$10,"1,20 – 1,39",IF(N647&lt;Premissas!$B$11,"1,40 – 1,59",IF(N647&lt;Premissas!$B$12,"1,60 – 1,99","≥ 2,00"))))))</f>
        <v/>
      </c>
      <c r="P647" s="5">
        <f>IF(OR(M647="NÃO",N647&lt;Premissas!$B$8),Premissas!$B$13,IF(N647&lt;Premissas!$B$9,Premissas!$B$14,IF(N647&lt;Premissas!$B$10,Premissas!$B$15,IF(N647&lt;Premissas!$B$11,Premissas!$B$16,IF(N647&lt;Premissas!$B$12,Premissas!$B$17,Premissas!$B$18)))))</f>
        <v/>
      </c>
      <c r="Q647" s="5">
        <f>IFERROR(P647/Premissas!$B$4,0)</f>
        <v/>
      </c>
    </row>
    <row r="648">
      <c r="A648" s="2" t="n">
        <v>7</v>
      </c>
      <c r="B648" s="2" t="n">
        <v>1953</v>
      </c>
      <c r="C648" s="2" t="inlineStr">
        <is>
          <t>ATIVIDADE OP. EMP.</t>
        </is>
      </c>
      <c r="D648" s="2" t="n">
        <v>565083</v>
      </c>
      <c r="E648" s="2" t="inlineStr">
        <is>
          <t>RENATO IVO MENDES DA SILVA</t>
        </is>
      </c>
      <c r="F648" s="2" t="n">
        <v>1708</v>
      </c>
      <c r="G648" s="2" t="n">
        <v>55.95</v>
      </c>
      <c r="H648" s="2" t="n">
        <v>31</v>
      </c>
      <c r="I648" s="2" t="n">
        <v>19</v>
      </c>
      <c r="J648" s="2" t="inlineStr">
        <is>
          <t>GPA</t>
        </is>
      </c>
      <c r="K648" s="2">
        <f>IF(I648&lt;&gt;"",I648,IFERROR(INDEX(Base!$I:$I,MATCH(1,(Base!$C:$C=C648)*(Base!$I:$I&lt;&gt;""),0)),0))</f>
        <v/>
      </c>
      <c r="L648" s="2">
        <f>IF(AND(I648="",K648&gt;0),"SIM","NÃO")</f>
        <v/>
      </c>
      <c r="M648" s="2">
        <f>IF(ISNUMBER(SEARCH("SEPARA",UPPER(C648))),"NÃO","SIM")</f>
        <v/>
      </c>
      <c r="N648" s="2">
        <f>IFERROR(H648/K648,0)</f>
        <v/>
      </c>
      <c r="O648" s="2">
        <f>IF(M648="NÃO","EXCLUÍDO",IF(N648&lt;Premissas!$B$8,"&lt; 1,00",IF(N648&lt;Premissas!$B$9,"1,00 – 1,19",IF(N648&lt;Premissas!$B$10,"1,20 – 1,39",IF(N648&lt;Premissas!$B$11,"1,40 – 1,59",IF(N648&lt;Premissas!$B$12,"1,60 – 1,99","≥ 2,00"))))))</f>
        <v/>
      </c>
      <c r="P648" s="5">
        <f>IF(OR(M648="NÃO",N648&lt;Premissas!$B$8),Premissas!$B$13,IF(N648&lt;Premissas!$B$9,Premissas!$B$14,IF(N648&lt;Premissas!$B$10,Premissas!$B$15,IF(N648&lt;Premissas!$B$11,Premissas!$B$16,IF(N648&lt;Premissas!$B$12,Premissas!$B$17,Premissas!$B$18)))))</f>
        <v/>
      </c>
      <c r="Q648" s="5">
        <f>IFERROR(P648/Premissas!$B$4,0)</f>
        <v/>
      </c>
    </row>
    <row r="649">
      <c r="A649" s="2" t="n">
        <v>7</v>
      </c>
      <c r="B649" s="2" t="n">
        <v>1953</v>
      </c>
      <c r="C649" s="2" t="inlineStr">
        <is>
          <t>CARREGAMENTO</t>
        </is>
      </c>
      <c r="D649" s="2" t="n">
        <v>5684773</v>
      </c>
      <c r="E649" s="2" t="inlineStr">
        <is>
          <t>Davi Guilherme Monteiro Da Silva</t>
        </is>
      </c>
      <c r="F649" s="2" t="n">
        <v>270</v>
      </c>
      <c r="G649" s="2" t="n">
        <v>18.57</v>
      </c>
      <c r="H649" s="2" t="n">
        <v>15</v>
      </c>
      <c r="I649" s="2" t="n">
        <v>18</v>
      </c>
      <c r="J649" s="2" t="inlineStr">
        <is>
          <t>GPA</t>
        </is>
      </c>
      <c r="K649" s="2">
        <f>IF(I649&lt;&gt;"",I649,IFERROR(INDEX(Base!$I:$I,MATCH(1,(Base!$C:$C=C649)*(Base!$I:$I&lt;&gt;""),0)),0))</f>
        <v/>
      </c>
      <c r="L649" s="2">
        <f>IF(AND(I649="",K649&gt;0),"SIM","NÃO")</f>
        <v/>
      </c>
      <c r="M649" s="2">
        <f>IF(ISNUMBER(SEARCH("SEPARA",UPPER(C649))),"NÃO","SIM")</f>
        <v/>
      </c>
      <c r="N649" s="2">
        <f>IFERROR(H649/K649,0)</f>
        <v/>
      </c>
      <c r="O649" s="2">
        <f>IF(M649="NÃO","EXCLUÍDO",IF(N649&lt;Premissas!$B$8,"&lt; 1,00",IF(N649&lt;Premissas!$B$9,"1,00 – 1,19",IF(N649&lt;Premissas!$B$10,"1,20 – 1,39",IF(N649&lt;Premissas!$B$11,"1,40 – 1,59",IF(N649&lt;Premissas!$B$12,"1,60 – 1,99","≥ 2,00"))))))</f>
        <v/>
      </c>
      <c r="P649" s="5">
        <f>IF(OR(M649="NÃO",N649&lt;Premissas!$B$8),Premissas!$B$13,IF(N649&lt;Premissas!$B$9,Premissas!$B$14,IF(N649&lt;Premissas!$B$10,Premissas!$B$15,IF(N649&lt;Premissas!$B$11,Premissas!$B$16,IF(N649&lt;Premissas!$B$12,Premissas!$B$17,Premissas!$B$18)))))</f>
        <v/>
      </c>
      <c r="Q649" s="5">
        <f>IFERROR(P649/Premissas!$B$4,0)</f>
        <v/>
      </c>
    </row>
    <row r="650">
      <c r="A650" s="2" t="n">
        <v>7</v>
      </c>
      <c r="B650" s="2" t="n">
        <v>1953</v>
      </c>
      <c r="C650" s="2" t="inlineStr">
        <is>
          <t>SEPARACAO</t>
        </is>
      </c>
      <c r="D650" s="2" t="n">
        <v>5684773</v>
      </c>
      <c r="E650" s="2" t="inlineStr">
        <is>
          <t>Davi Guilherme Monteiro Da Silva</t>
        </is>
      </c>
      <c r="F650" s="2" t="n">
        <v>5971</v>
      </c>
      <c r="G650" s="2" t="n">
        <v>47.14</v>
      </c>
      <c r="H650" s="2" t="n">
        <v>127</v>
      </c>
      <c r="I650" s="2" t="n">
        <v>110</v>
      </c>
      <c r="J650" s="2" t="inlineStr">
        <is>
          <t>GPA</t>
        </is>
      </c>
      <c r="K650" s="2">
        <f>IF(I650&lt;&gt;"",I650,IFERROR(INDEX(Base!$I:$I,MATCH(1,(Base!$C:$C=C650)*(Base!$I:$I&lt;&gt;""),0)),0))</f>
        <v/>
      </c>
      <c r="L650" s="2">
        <f>IF(AND(I650="",K650&gt;0),"SIM","NÃO")</f>
        <v/>
      </c>
      <c r="M650" s="2">
        <f>IF(ISNUMBER(SEARCH("SEPARA",UPPER(C650))),"NÃO","SIM")</f>
        <v/>
      </c>
      <c r="N650" s="2">
        <f>IFERROR(H650/K650,0)</f>
        <v/>
      </c>
      <c r="O650" s="2">
        <f>IF(M650="NÃO","EXCLUÍDO",IF(N650&lt;Premissas!$B$8,"&lt; 1,00",IF(N650&lt;Premissas!$B$9,"1,00 – 1,19",IF(N650&lt;Premissas!$B$10,"1,20 – 1,39",IF(N650&lt;Premissas!$B$11,"1,40 – 1,59",IF(N650&lt;Premissas!$B$12,"1,60 – 1,99","≥ 2,00"))))))</f>
        <v/>
      </c>
      <c r="P650" s="5">
        <f>IF(OR(M650="NÃO",N650&lt;Premissas!$B$8),Premissas!$B$13,IF(N650&lt;Premissas!$B$9,Premissas!$B$14,IF(N650&lt;Premissas!$B$10,Premissas!$B$15,IF(N650&lt;Premissas!$B$11,Premissas!$B$16,IF(N650&lt;Premissas!$B$12,Premissas!$B$17,Premissas!$B$18)))))</f>
        <v/>
      </c>
      <c r="Q650" s="5">
        <f>IFERROR(P650/Premissas!$B$4,0)</f>
        <v/>
      </c>
    </row>
    <row r="651">
      <c r="A651" s="2" t="n">
        <v>7</v>
      </c>
      <c r="B651" s="2" t="n">
        <v>1953</v>
      </c>
      <c r="C651" s="2" t="inlineStr">
        <is>
          <t>ATIVIDADE OP. EMP.</t>
        </is>
      </c>
      <c r="D651" s="2" t="n">
        <v>5751888</v>
      </c>
      <c r="E651" s="2" t="inlineStr">
        <is>
          <t>Leliton Marcelo Leao Ramos</t>
        </is>
      </c>
      <c r="F651" s="2" t="n">
        <v>2387</v>
      </c>
      <c r="G651" s="2" t="n">
        <v>65.20999999999999</v>
      </c>
      <c r="H651" s="2" t="n">
        <v>37</v>
      </c>
      <c r="I651" s="2" t="n">
        <v>19</v>
      </c>
      <c r="J651" s="2" t="inlineStr">
        <is>
          <t>GPA</t>
        </is>
      </c>
      <c r="K651" s="2">
        <f>IF(I651&lt;&gt;"",I651,IFERROR(INDEX(Base!$I:$I,MATCH(1,(Base!$C:$C=C651)*(Base!$I:$I&lt;&gt;""),0)),0))</f>
        <v/>
      </c>
      <c r="L651" s="2">
        <f>IF(AND(I651="",K651&gt;0),"SIM","NÃO")</f>
        <v/>
      </c>
      <c r="M651" s="2">
        <f>IF(ISNUMBER(SEARCH("SEPARA",UPPER(C651))),"NÃO","SIM")</f>
        <v/>
      </c>
      <c r="N651" s="2">
        <f>IFERROR(H651/K651,0)</f>
        <v/>
      </c>
      <c r="O651" s="2">
        <f>IF(M651="NÃO","EXCLUÍDO",IF(N651&lt;Premissas!$B$8,"&lt; 1,00",IF(N651&lt;Premissas!$B$9,"1,00 – 1,19",IF(N651&lt;Premissas!$B$10,"1,20 – 1,39",IF(N651&lt;Premissas!$B$11,"1,40 – 1,59",IF(N651&lt;Premissas!$B$12,"1,60 – 1,99","≥ 2,00"))))))</f>
        <v/>
      </c>
      <c r="P651" s="5">
        <f>IF(OR(M651="NÃO",N651&lt;Premissas!$B$8),Premissas!$B$13,IF(N651&lt;Premissas!$B$9,Premissas!$B$14,IF(N651&lt;Premissas!$B$10,Premissas!$B$15,IF(N651&lt;Premissas!$B$11,Premissas!$B$16,IF(N651&lt;Premissas!$B$12,Premissas!$B$17,Premissas!$B$18)))))</f>
        <v/>
      </c>
      <c r="Q651" s="5">
        <f>IFERROR(P651/Premissas!$B$4,0)</f>
        <v/>
      </c>
    </row>
    <row r="652">
      <c r="A652" s="2" t="n">
        <v>7</v>
      </c>
      <c r="B652" s="2" t="n">
        <v>1953</v>
      </c>
      <c r="C652" s="2" t="inlineStr">
        <is>
          <t>SEPARACAO</t>
        </is>
      </c>
      <c r="D652" s="2" t="n">
        <v>5752817</v>
      </c>
      <c r="E652" s="2" t="inlineStr">
        <is>
          <t>Gilson Fernandes De Medeiros</t>
        </is>
      </c>
      <c r="F652" s="2" t="n">
        <v>2152</v>
      </c>
      <c r="G652" s="2" t="n">
        <v>18.8</v>
      </c>
      <c r="H652" s="2" t="n">
        <v>114</v>
      </c>
      <c r="I652" s="2" t="n">
        <v>110</v>
      </c>
      <c r="J652" s="2" t="inlineStr">
        <is>
          <t>GPA</t>
        </is>
      </c>
      <c r="K652" s="2">
        <f>IF(I652&lt;&gt;"",I652,IFERROR(INDEX(Base!$I:$I,MATCH(1,(Base!$C:$C=C652)*(Base!$I:$I&lt;&gt;""),0)),0))</f>
        <v/>
      </c>
      <c r="L652" s="2">
        <f>IF(AND(I652="",K652&gt;0),"SIM","NÃO")</f>
        <v/>
      </c>
      <c r="M652" s="2">
        <f>IF(ISNUMBER(SEARCH("SEPARA",UPPER(C652))),"NÃO","SIM")</f>
        <v/>
      </c>
      <c r="N652" s="2">
        <f>IFERROR(H652/K652,0)</f>
        <v/>
      </c>
      <c r="O652" s="2">
        <f>IF(M652="NÃO","EXCLUÍDO",IF(N652&lt;Premissas!$B$8,"&lt; 1,00",IF(N652&lt;Premissas!$B$9,"1,00 – 1,19",IF(N652&lt;Premissas!$B$10,"1,20 – 1,39",IF(N652&lt;Premissas!$B$11,"1,40 – 1,59",IF(N652&lt;Premissas!$B$12,"1,60 – 1,99","≥ 2,00"))))))</f>
        <v/>
      </c>
      <c r="P652" s="5">
        <f>IF(OR(M652="NÃO",N652&lt;Premissas!$B$8),Premissas!$B$13,IF(N652&lt;Premissas!$B$9,Premissas!$B$14,IF(N652&lt;Premissas!$B$10,Premissas!$B$15,IF(N652&lt;Premissas!$B$11,Premissas!$B$16,IF(N652&lt;Premissas!$B$12,Premissas!$B$17,Premissas!$B$18)))))</f>
        <v/>
      </c>
      <c r="Q652" s="5">
        <f>IFERROR(P652/Premissas!$B$4,0)</f>
        <v/>
      </c>
    </row>
    <row r="653">
      <c r="A653" s="2" t="n">
        <v>7</v>
      </c>
      <c r="B653" s="2" t="n">
        <v>1953</v>
      </c>
      <c r="C653" s="2" t="inlineStr">
        <is>
          <t>PUXADA RECEB</t>
        </is>
      </c>
      <c r="D653" s="2" t="n">
        <v>5770840</v>
      </c>
      <c r="E653" s="2" t="inlineStr">
        <is>
          <t>Cicero Da Conceicao Pelagio</t>
        </is>
      </c>
      <c r="F653" s="2" t="n">
        <v>1</v>
      </c>
      <c r="G653" s="2" t="n">
        <v>0.15</v>
      </c>
      <c r="H653" s="2" t="n">
        <v>7</v>
      </c>
      <c r="I653" s="2" t="n">
        <v>15</v>
      </c>
      <c r="J653" s="2" t="inlineStr">
        <is>
          <t>GPA</t>
        </is>
      </c>
      <c r="K653" s="2">
        <f>IF(I653&lt;&gt;"",I653,IFERROR(INDEX(Base!$I:$I,MATCH(1,(Base!$C:$C=C653)*(Base!$I:$I&lt;&gt;""),0)),0))</f>
        <v/>
      </c>
      <c r="L653" s="2">
        <f>IF(AND(I653="",K653&gt;0),"SIM","NÃO")</f>
        <v/>
      </c>
      <c r="M653" s="2">
        <f>IF(ISNUMBER(SEARCH("SEPARA",UPPER(C653))),"NÃO","SIM")</f>
        <v/>
      </c>
      <c r="N653" s="2">
        <f>IFERROR(H653/K653,0)</f>
        <v/>
      </c>
      <c r="O653" s="2">
        <f>IF(M653="NÃO","EXCLUÍDO",IF(N653&lt;Premissas!$B$8,"&lt; 1,00",IF(N653&lt;Premissas!$B$9,"1,00 – 1,19",IF(N653&lt;Premissas!$B$10,"1,20 – 1,39",IF(N653&lt;Premissas!$B$11,"1,40 – 1,59",IF(N653&lt;Premissas!$B$12,"1,60 – 1,99","≥ 2,00"))))))</f>
        <v/>
      </c>
      <c r="P653" s="5">
        <f>IF(OR(M653="NÃO",N653&lt;Premissas!$B$8),Premissas!$B$13,IF(N653&lt;Premissas!$B$9,Premissas!$B$14,IF(N653&lt;Premissas!$B$10,Premissas!$B$15,IF(N653&lt;Premissas!$B$11,Premissas!$B$16,IF(N653&lt;Premissas!$B$12,Premissas!$B$17,Premissas!$B$18)))))</f>
        <v/>
      </c>
      <c r="Q653" s="5">
        <f>IFERROR(P653/Premissas!$B$4,0)</f>
        <v/>
      </c>
    </row>
    <row r="654">
      <c r="A654" s="2" t="n">
        <v>7</v>
      </c>
      <c r="B654" s="2" t="n">
        <v>1953</v>
      </c>
      <c r="C654" s="2" t="inlineStr">
        <is>
          <t>SEPARACAO</t>
        </is>
      </c>
      <c r="D654" s="2" t="n">
        <v>5770840</v>
      </c>
      <c r="E654" s="2" t="inlineStr">
        <is>
          <t>Cicero Da Conceicao Pelagio</t>
        </is>
      </c>
      <c r="F654" s="2" t="n">
        <v>7244</v>
      </c>
      <c r="G654" s="2" t="n">
        <v>46.54</v>
      </c>
      <c r="H654" s="2" t="n">
        <v>156</v>
      </c>
      <c r="I654" s="2" t="n">
        <v>110</v>
      </c>
      <c r="J654" s="2" t="inlineStr">
        <is>
          <t>GPA</t>
        </is>
      </c>
      <c r="K654" s="2">
        <f>IF(I654&lt;&gt;"",I654,IFERROR(INDEX(Base!$I:$I,MATCH(1,(Base!$C:$C=C654)*(Base!$I:$I&lt;&gt;""),0)),0))</f>
        <v/>
      </c>
      <c r="L654" s="2">
        <f>IF(AND(I654="",K654&gt;0),"SIM","NÃO")</f>
        <v/>
      </c>
      <c r="M654" s="2">
        <f>IF(ISNUMBER(SEARCH("SEPARA",UPPER(C654))),"NÃO","SIM")</f>
        <v/>
      </c>
      <c r="N654" s="2">
        <f>IFERROR(H654/K654,0)</f>
        <v/>
      </c>
      <c r="O654" s="2">
        <f>IF(M654="NÃO","EXCLUÍDO",IF(N654&lt;Premissas!$B$8,"&lt; 1,00",IF(N654&lt;Premissas!$B$9,"1,00 – 1,19",IF(N654&lt;Premissas!$B$10,"1,20 – 1,39",IF(N654&lt;Premissas!$B$11,"1,40 – 1,59",IF(N654&lt;Premissas!$B$12,"1,60 – 1,99","≥ 2,00"))))))</f>
        <v/>
      </c>
      <c r="P654" s="5">
        <f>IF(OR(M654="NÃO",N654&lt;Premissas!$B$8),Premissas!$B$13,IF(N654&lt;Premissas!$B$9,Premissas!$B$14,IF(N654&lt;Premissas!$B$10,Premissas!$B$15,IF(N654&lt;Premissas!$B$11,Premissas!$B$16,IF(N654&lt;Premissas!$B$12,Premissas!$B$17,Premissas!$B$18)))))</f>
        <v/>
      </c>
      <c r="Q654" s="5">
        <f>IFERROR(P654/Premissas!$B$4,0)</f>
        <v/>
      </c>
    </row>
    <row r="655">
      <c r="A655" s="2" t="n">
        <v>7</v>
      </c>
      <c r="B655" s="2" t="n">
        <v>1953</v>
      </c>
      <c r="C655" s="2" t="inlineStr">
        <is>
          <t>PUXADA RECEB</t>
        </is>
      </c>
      <c r="D655" s="2" t="n">
        <v>581458</v>
      </c>
      <c r="E655" s="2" t="inlineStr">
        <is>
          <t>JOAO JOAQUIM DO NASCIMENTO FILHO</t>
        </is>
      </c>
      <c r="F655" s="2" t="n">
        <v>4298</v>
      </c>
      <c r="G655" s="2" t="n">
        <v>133.3</v>
      </c>
      <c r="H655" s="2" t="n">
        <v>32</v>
      </c>
      <c r="I655" s="2" t="n">
        <v>15</v>
      </c>
      <c r="J655" s="2" t="inlineStr">
        <is>
          <t>GPA</t>
        </is>
      </c>
      <c r="K655" s="2">
        <f>IF(I655&lt;&gt;"",I655,IFERROR(INDEX(Base!$I:$I,MATCH(1,(Base!$C:$C=C655)*(Base!$I:$I&lt;&gt;""),0)),0))</f>
        <v/>
      </c>
      <c r="L655" s="2">
        <f>IF(AND(I655="",K655&gt;0),"SIM","NÃO")</f>
        <v/>
      </c>
      <c r="M655" s="2">
        <f>IF(ISNUMBER(SEARCH("SEPARA",UPPER(C655))),"NÃO","SIM")</f>
        <v/>
      </c>
      <c r="N655" s="2">
        <f>IFERROR(H655/K655,0)</f>
        <v/>
      </c>
      <c r="O655" s="2">
        <f>IF(M655="NÃO","EXCLUÍDO",IF(N655&lt;Premissas!$B$8,"&lt; 1,00",IF(N655&lt;Premissas!$B$9,"1,00 – 1,19",IF(N655&lt;Premissas!$B$10,"1,20 – 1,39",IF(N655&lt;Premissas!$B$11,"1,40 – 1,59",IF(N655&lt;Premissas!$B$12,"1,60 – 1,99","≥ 2,00"))))))</f>
        <v/>
      </c>
      <c r="P655" s="5">
        <f>IF(OR(M655="NÃO",N655&lt;Premissas!$B$8),Premissas!$B$13,IF(N655&lt;Premissas!$B$9,Premissas!$B$14,IF(N655&lt;Premissas!$B$10,Premissas!$B$15,IF(N655&lt;Premissas!$B$11,Premissas!$B$16,IF(N655&lt;Premissas!$B$12,Premissas!$B$17,Premissas!$B$18)))))</f>
        <v/>
      </c>
      <c r="Q655" s="5">
        <f>IFERROR(P655/Premissas!$B$4,0)</f>
        <v/>
      </c>
    </row>
    <row r="656">
      <c r="A656" s="2" t="n">
        <v>7</v>
      </c>
      <c r="B656" s="2" t="n">
        <v>1953</v>
      </c>
      <c r="C656" s="2" t="inlineStr">
        <is>
          <t>SEPARACAO</t>
        </is>
      </c>
      <c r="D656" s="2" t="n">
        <v>581458</v>
      </c>
      <c r="E656" s="2" t="inlineStr">
        <is>
          <t>JOAO JOAQUIM DO NASCIMENTO FILHO</t>
        </is>
      </c>
      <c r="F656" s="2" t="n">
        <v>350</v>
      </c>
      <c r="G656" s="2" t="n">
        <v>2.21</v>
      </c>
      <c r="H656" s="2" t="n">
        <v>158</v>
      </c>
      <c r="I656" s="2" t="n">
        <v>110</v>
      </c>
      <c r="J656" s="2" t="inlineStr">
        <is>
          <t>GPA</t>
        </is>
      </c>
      <c r="K656" s="2">
        <f>IF(I656&lt;&gt;"",I656,IFERROR(INDEX(Base!$I:$I,MATCH(1,(Base!$C:$C=C656)*(Base!$I:$I&lt;&gt;""),0)),0))</f>
        <v/>
      </c>
      <c r="L656" s="2">
        <f>IF(AND(I656="",K656&gt;0),"SIM","NÃO")</f>
        <v/>
      </c>
      <c r="M656" s="2">
        <f>IF(ISNUMBER(SEARCH("SEPARA",UPPER(C656))),"NÃO","SIM")</f>
        <v/>
      </c>
      <c r="N656" s="2">
        <f>IFERROR(H656/K656,0)</f>
        <v/>
      </c>
      <c r="O656" s="2">
        <f>IF(M656="NÃO","EXCLUÍDO",IF(N656&lt;Premissas!$B$8,"&lt; 1,00",IF(N656&lt;Premissas!$B$9,"1,00 – 1,19",IF(N656&lt;Premissas!$B$10,"1,20 – 1,39",IF(N656&lt;Premissas!$B$11,"1,40 – 1,59",IF(N656&lt;Premissas!$B$12,"1,60 – 1,99","≥ 2,00"))))))</f>
        <v/>
      </c>
      <c r="P656" s="5">
        <f>IF(OR(M656="NÃO",N656&lt;Premissas!$B$8),Premissas!$B$13,IF(N656&lt;Premissas!$B$9,Premissas!$B$14,IF(N656&lt;Premissas!$B$10,Premissas!$B$15,IF(N656&lt;Premissas!$B$11,Premissas!$B$16,IF(N656&lt;Premissas!$B$12,Premissas!$B$17,Premissas!$B$18)))))</f>
        <v/>
      </c>
      <c r="Q656" s="5">
        <f>IFERROR(P656/Premissas!$B$4,0)</f>
        <v/>
      </c>
    </row>
    <row r="657">
      <c r="A657" s="2" t="n">
        <v>7</v>
      </c>
      <c r="B657" s="2" t="n">
        <v>1953</v>
      </c>
      <c r="C657" s="2" t="inlineStr">
        <is>
          <t>CARREGAMENTO</t>
        </is>
      </c>
      <c r="D657" s="2" t="n">
        <v>5843537</v>
      </c>
      <c r="E657" s="2" t="inlineStr">
        <is>
          <t>Pedro Vinicius Da Silva Gomes</t>
        </is>
      </c>
      <c r="F657" s="2" t="n">
        <v>992</v>
      </c>
      <c r="G657" s="2" t="n">
        <v>16.94</v>
      </c>
      <c r="H657" s="2" t="n">
        <v>59</v>
      </c>
      <c r="I657" s="2" t="n">
        <v>18</v>
      </c>
      <c r="J657" s="2" t="inlineStr">
        <is>
          <t>GPA</t>
        </is>
      </c>
      <c r="K657" s="2">
        <f>IF(I657&lt;&gt;"",I657,IFERROR(INDEX(Base!$I:$I,MATCH(1,(Base!$C:$C=C657)*(Base!$I:$I&lt;&gt;""),0)),0))</f>
        <v/>
      </c>
      <c r="L657" s="2">
        <f>IF(AND(I657="",K657&gt;0),"SIM","NÃO")</f>
        <v/>
      </c>
      <c r="M657" s="2">
        <f>IF(ISNUMBER(SEARCH("SEPARA",UPPER(C657))),"NÃO","SIM")</f>
        <v/>
      </c>
      <c r="N657" s="2">
        <f>IFERROR(H657/K657,0)</f>
        <v/>
      </c>
      <c r="O657" s="2">
        <f>IF(M657="NÃO","EXCLUÍDO",IF(N657&lt;Premissas!$B$8,"&lt; 1,00",IF(N657&lt;Premissas!$B$9,"1,00 – 1,19",IF(N657&lt;Premissas!$B$10,"1,20 – 1,39",IF(N657&lt;Premissas!$B$11,"1,40 – 1,59",IF(N657&lt;Premissas!$B$12,"1,60 – 1,99","≥ 2,00"))))))</f>
        <v/>
      </c>
      <c r="P657" s="5">
        <f>IF(OR(M657="NÃO",N657&lt;Premissas!$B$8),Premissas!$B$13,IF(N657&lt;Premissas!$B$9,Premissas!$B$14,IF(N657&lt;Premissas!$B$10,Premissas!$B$15,IF(N657&lt;Premissas!$B$11,Premissas!$B$16,IF(N657&lt;Premissas!$B$12,Premissas!$B$17,Premissas!$B$18)))))</f>
        <v/>
      </c>
      <c r="Q657" s="5">
        <f>IFERROR(P657/Premissas!$B$4,0)</f>
        <v/>
      </c>
    </row>
    <row r="658">
      <c r="A658" s="2" t="n">
        <v>7</v>
      </c>
      <c r="B658" s="2" t="n">
        <v>1953</v>
      </c>
      <c r="C658" s="2" t="inlineStr">
        <is>
          <t>PUXADA RECEB</t>
        </is>
      </c>
      <c r="D658" s="2" t="n">
        <v>5843537</v>
      </c>
      <c r="E658" s="2" t="inlineStr">
        <is>
          <t>Pedro Vinicius Da Silva Gomes</t>
        </is>
      </c>
      <c r="F658" s="2" t="n">
        <v>6</v>
      </c>
      <c r="G658" s="2" t="n">
        <v>0.35</v>
      </c>
      <c r="H658" s="2" t="n">
        <v>17</v>
      </c>
      <c r="I658" s="2" t="n">
        <v>15</v>
      </c>
      <c r="J658" s="2" t="inlineStr">
        <is>
          <t>GPA</t>
        </is>
      </c>
      <c r="K658" s="2">
        <f>IF(I658&lt;&gt;"",I658,IFERROR(INDEX(Base!$I:$I,MATCH(1,(Base!$C:$C=C658)*(Base!$I:$I&lt;&gt;""),0)),0))</f>
        <v/>
      </c>
      <c r="L658" s="2">
        <f>IF(AND(I658="",K658&gt;0),"SIM","NÃO")</f>
        <v/>
      </c>
      <c r="M658" s="2">
        <f>IF(ISNUMBER(SEARCH("SEPARA",UPPER(C658))),"NÃO","SIM")</f>
        <v/>
      </c>
      <c r="N658" s="2">
        <f>IFERROR(H658/K658,0)</f>
        <v/>
      </c>
      <c r="O658" s="2">
        <f>IF(M658="NÃO","EXCLUÍDO",IF(N658&lt;Premissas!$B$8,"&lt; 1,00",IF(N658&lt;Premissas!$B$9,"1,00 – 1,19",IF(N658&lt;Premissas!$B$10,"1,20 – 1,39",IF(N658&lt;Premissas!$B$11,"1,40 – 1,59",IF(N658&lt;Premissas!$B$12,"1,60 – 1,99","≥ 2,00"))))))</f>
        <v/>
      </c>
      <c r="P658" s="5">
        <f>IF(OR(M658="NÃO",N658&lt;Premissas!$B$8),Premissas!$B$13,IF(N658&lt;Premissas!$B$9,Premissas!$B$14,IF(N658&lt;Premissas!$B$10,Premissas!$B$15,IF(N658&lt;Premissas!$B$11,Premissas!$B$16,IF(N658&lt;Premissas!$B$12,Premissas!$B$17,Premissas!$B$18)))))</f>
        <v/>
      </c>
      <c r="Q658" s="5">
        <f>IFERROR(P658/Premissas!$B$4,0)</f>
        <v/>
      </c>
    </row>
    <row r="659">
      <c r="A659" s="2" t="n">
        <v>7</v>
      </c>
      <c r="B659" s="2" t="n">
        <v>1953</v>
      </c>
      <c r="C659" s="2" t="inlineStr">
        <is>
          <t>RECEBIMENTO</t>
        </is>
      </c>
      <c r="D659" s="2" t="n">
        <v>5843537</v>
      </c>
      <c r="E659" s="2" t="inlineStr">
        <is>
          <t>Pedro Vinicius Da Silva Gomes</t>
        </is>
      </c>
      <c r="F659" s="2" t="n">
        <v>31</v>
      </c>
      <c r="G659" s="2" t="n">
        <v>3.15</v>
      </c>
      <c r="H659" s="2" t="n">
        <v>10</v>
      </c>
      <c r="I659" s="2" t="n">
        <v>19</v>
      </c>
      <c r="J659" s="2" t="inlineStr">
        <is>
          <t>GPA</t>
        </is>
      </c>
      <c r="K659" s="2">
        <f>IF(I659&lt;&gt;"",I659,IFERROR(INDEX(Base!$I:$I,MATCH(1,(Base!$C:$C=C659)*(Base!$I:$I&lt;&gt;""),0)),0))</f>
        <v/>
      </c>
      <c r="L659" s="2">
        <f>IF(AND(I659="",K659&gt;0),"SIM","NÃO")</f>
        <v/>
      </c>
      <c r="M659" s="2">
        <f>IF(ISNUMBER(SEARCH("SEPARA",UPPER(C659))),"NÃO","SIM")</f>
        <v/>
      </c>
      <c r="N659" s="2">
        <f>IFERROR(H659/K659,0)</f>
        <v/>
      </c>
      <c r="O659" s="2">
        <f>IF(M659="NÃO","EXCLUÍDO",IF(N659&lt;Premissas!$B$8,"&lt; 1,00",IF(N659&lt;Premissas!$B$9,"1,00 – 1,19",IF(N659&lt;Premissas!$B$10,"1,20 – 1,39",IF(N659&lt;Premissas!$B$11,"1,40 – 1,59",IF(N659&lt;Premissas!$B$12,"1,60 – 1,99","≥ 2,00"))))))</f>
        <v/>
      </c>
      <c r="P659" s="5">
        <f>IF(OR(M659="NÃO",N659&lt;Premissas!$B$8),Premissas!$B$13,IF(N659&lt;Premissas!$B$9,Premissas!$B$14,IF(N659&lt;Premissas!$B$10,Premissas!$B$15,IF(N659&lt;Premissas!$B$11,Premissas!$B$16,IF(N659&lt;Premissas!$B$12,Premissas!$B$17,Premissas!$B$18)))))</f>
        <v/>
      </c>
      <c r="Q659" s="5">
        <f>IFERROR(P659/Premissas!$B$4,0)</f>
        <v/>
      </c>
    </row>
    <row r="660">
      <c r="A660" s="2" t="n">
        <v>7</v>
      </c>
      <c r="B660" s="2" t="n">
        <v>1953</v>
      </c>
      <c r="C660" s="2" t="inlineStr">
        <is>
          <t>SEPARACAO</t>
        </is>
      </c>
      <c r="D660" s="2" t="n">
        <v>5843537</v>
      </c>
      <c r="E660" s="2" t="inlineStr">
        <is>
          <t>Pedro Vinicius Da Silva Gomes</t>
        </is>
      </c>
      <c r="F660" s="2" t="n">
        <v>403</v>
      </c>
      <c r="G660" s="2" t="n">
        <v>3.63</v>
      </c>
      <c r="H660" s="2" t="n">
        <v>111</v>
      </c>
      <c r="I660" s="2" t="n">
        <v>110</v>
      </c>
      <c r="J660" s="2" t="inlineStr">
        <is>
          <t>GPA</t>
        </is>
      </c>
      <c r="K660" s="2">
        <f>IF(I660&lt;&gt;"",I660,IFERROR(INDEX(Base!$I:$I,MATCH(1,(Base!$C:$C=C660)*(Base!$I:$I&lt;&gt;""),0)),0))</f>
        <v/>
      </c>
      <c r="L660" s="2">
        <f>IF(AND(I660="",K660&gt;0),"SIM","NÃO")</f>
        <v/>
      </c>
      <c r="M660" s="2">
        <f>IF(ISNUMBER(SEARCH("SEPARA",UPPER(C660))),"NÃO","SIM")</f>
        <v/>
      </c>
      <c r="N660" s="2">
        <f>IFERROR(H660/K660,0)</f>
        <v/>
      </c>
      <c r="O660" s="2">
        <f>IF(M660="NÃO","EXCLUÍDO",IF(N660&lt;Premissas!$B$8,"&lt; 1,00",IF(N660&lt;Premissas!$B$9,"1,00 – 1,19",IF(N660&lt;Premissas!$B$10,"1,20 – 1,39",IF(N660&lt;Premissas!$B$11,"1,40 – 1,59",IF(N660&lt;Premissas!$B$12,"1,60 – 1,99","≥ 2,00"))))))</f>
        <v/>
      </c>
      <c r="P660" s="5">
        <f>IF(OR(M660="NÃO",N660&lt;Premissas!$B$8),Premissas!$B$13,IF(N660&lt;Premissas!$B$9,Premissas!$B$14,IF(N660&lt;Premissas!$B$10,Premissas!$B$15,IF(N660&lt;Premissas!$B$11,Premissas!$B$16,IF(N660&lt;Premissas!$B$12,Premissas!$B$17,Premissas!$B$18)))))</f>
        <v/>
      </c>
      <c r="Q660" s="5">
        <f>IFERROR(P660/Premissas!$B$4,0)</f>
        <v/>
      </c>
    </row>
    <row r="661">
      <c r="A661" s="2" t="n">
        <v>7</v>
      </c>
      <c r="B661" s="2" t="n">
        <v>1953</v>
      </c>
      <c r="C661" s="2" t="inlineStr">
        <is>
          <t>PUXADA RECEB</t>
        </is>
      </c>
      <c r="D661" s="2" t="n">
        <v>587504</v>
      </c>
      <c r="E661" s="2" t="inlineStr">
        <is>
          <t>LEANDRO FERREIRA DA SILVA</t>
        </is>
      </c>
      <c r="F661" s="2" t="n">
        <v>2475</v>
      </c>
      <c r="G661" s="2" t="n">
        <v>104.83</v>
      </c>
      <c r="H661" s="2" t="n">
        <v>24</v>
      </c>
      <c r="I661" s="2" t="n">
        <v>15</v>
      </c>
      <c r="J661" s="2" t="inlineStr">
        <is>
          <t>GPA</t>
        </is>
      </c>
      <c r="K661" s="2">
        <f>IF(I661&lt;&gt;"",I661,IFERROR(INDEX(Base!$I:$I,MATCH(1,(Base!$C:$C=C661)*(Base!$I:$I&lt;&gt;""),0)),0))</f>
        <v/>
      </c>
      <c r="L661" s="2">
        <f>IF(AND(I661="",K661&gt;0),"SIM","NÃO")</f>
        <v/>
      </c>
      <c r="M661" s="2">
        <f>IF(ISNUMBER(SEARCH("SEPARA",UPPER(C661))),"NÃO","SIM")</f>
        <v/>
      </c>
      <c r="N661" s="2">
        <f>IFERROR(H661/K661,0)</f>
        <v/>
      </c>
      <c r="O661" s="2">
        <f>IF(M661="NÃO","EXCLUÍDO",IF(N661&lt;Premissas!$B$8,"&lt; 1,00",IF(N661&lt;Premissas!$B$9,"1,00 – 1,19",IF(N661&lt;Premissas!$B$10,"1,20 – 1,39",IF(N661&lt;Premissas!$B$11,"1,40 – 1,59",IF(N661&lt;Premissas!$B$12,"1,60 – 1,99","≥ 2,00"))))))</f>
        <v/>
      </c>
      <c r="P661" s="5">
        <f>IF(OR(M661="NÃO",N661&lt;Premissas!$B$8),Premissas!$B$13,IF(N661&lt;Premissas!$B$9,Premissas!$B$14,IF(N661&lt;Premissas!$B$10,Premissas!$B$15,IF(N661&lt;Premissas!$B$11,Premissas!$B$16,IF(N661&lt;Premissas!$B$12,Premissas!$B$17,Premissas!$B$18)))))</f>
        <v/>
      </c>
      <c r="Q661" s="5">
        <f>IFERROR(P661/Premissas!$B$4,0)</f>
        <v/>
      </c>
    </row>
    <row r="662">
      <c r="A662" s="2" t="n">
        <v>7</v>
      </c>
      <c r="B662" s="2" t="n">
        <v>1953</v>
      </c>
      <c r="C662" s="2" t="inlineStr">
        <is>
          <t>SEPARACAO</t>
        </is>
      </c>
      <c r="D662" s="2" t="n">
        <v>587504</v>
      </c>
      <c r="E662" s="2" t="inlineStr">
        <is>
          <t>LEANDRO FERREIRA DA SILVA</t>
        </is>
      </c>
      <c r="F662" s="2" t="n">
        <v>4392</v>
      </c>
      <c r="G662" s="2" t="n">
        <v>28.62</v>
      </c>
      <c r="H662" s="2" t="n">
        <v>153</v>
      </c>
      <c r="I662" s="2" t="n">
        <v>110</v>
      </c>
      <c r="J662" s="2" t="inlineStr">
        <is>
          <t>GPA</t>
        </is>
      </c>
      <c r="K662" s="2">
        <f>IF(I662&lt;&gt;"",I662,IFERROR(INDEX(Base!$I:$I,MATCH(1,(Base!$C:$C=C662)*(Base!$I:$I&lt;&gt;""),0)),0))</f>
        <v/>
      </c>
      <c r="L662" s="2">
        <f>IF(AND(I662="",K662&gt;0),"SIM","NÃO")</f>
        <v/>
      </c>
      <c r="M662" s="2">
        <f>IF(ISNUMBER(SEARCH("SEPARA",UPPER(C662))),"NÃO","SIM")</f>
        <v/>
      </c>
      <c r="N662" s="2">
        <f>IFERROR(H662/K662,0)</f>
        <v/>
      </c>
      <c r="O662" s="2">
        <f>IF(M662="NÃO","EXCLUÍDO",IF(N662&lt;Premissas!$B$8,"&lt; 1,00",IF(N662&lt;Premissas!$B$9,"1,00 – 1,19",IF(N662&lt;Premissas!$B$10,"1,20 – 1,39",IF(N662&lt;Premissas!$B$11,"1,40 – 1,59",IF(N662&lt;Premissas!$B$12,"1,60 – 1,99","≥ 2,00"))))))</f>
        <v/>
      </c>
      <c r="P662" s="5">
        <f>IF(OR(M662="NÃO",N662&lt;Premissas!$B$8),Premissas!$B$13,IF(N662&lt;Premissas!$B$9,Premissas!$B$14,IF(N662&lt;Premissas!$B$10,Premissas!$B$15,IF(N662&lt;Premissas!$B$11,Premissas!$B$16,IF(N662&lt;Premissas!$B$12,Premissas!$B$17,Premissas!$B$18)))))</f>
        <v/>
      </c>
      <c r="Q662" s="5">
        <f>IFERROR(P662/Premissas!$B$4,0)</f>
        <v/>
      </c>
    </row>
    <row r="663">
      <c r="A663" s="2" t="n">
        <v>7</v>
      </c>
      <c r="B663" s="2" t="n">
        <v>1953</v>
      </c>
      <c r="C663" s="2" t="inlineStr">
        <is>
          <t>PUXADA RECEB</t>
        </is>
      </c>
      <c r="D663" s="2" t="n">
        <v>5892490</v>
      </c>
      <c r="E663" s="2" t="inlineStr">
        <is>
          <t>Otavio William De Oliveira</t>
        </is>
      </c>
      <c r="F663" s="2" t="n">
        <v>201</v>
      </c>
      <c r="G663" s="2" t="n">
        <v>6.02</v>
      </c>
      <c r="H663" s="2" t="n">
        <v>33</v>
      </c>
      <c r="I663" s="2" t="n">
        <v>15</v>
      </c>
      <c r="J663" s="2" t="inlineStr">
        <is>
          <t>GPA</t>
        </is>
      </c>
      <c r="K663" s="2">
        <f>IF(I663&lt;&gt;"",I663,IFERROR(INDEX(Base!$I:$I,MATCH(1,(Base!$C:$C=C663)*(Base!$I:$I&lt;&gt;""),0)),0))</f>
        <v/>
      </c>
      <c r="L663" s="2">
        <f>IF(AND(I663="",K663&gt;0),"SIM","NÃO")</f>
        <v/>
      </c>
      <c r="M663" s="2">
        <f>IF(ISNUMBER(SEARCH("SEPARA",UPPER(C663))),"NÃO","SIM")</f>
        <v/>
      </c>
      <c r="N663" s="2">
        <f>IFERROR(H663/K663,0)</f>
        <v/>
      </c>
      <c r="O663" s="2">
        <f>IF(M663="NÃO","EXCLUÍDO",IF(N663&lt;Premissas!$B$8,"&lt; 1,00",IF(N663&lt;Premissas!$B$9,"1,00 – 1,19",IF(N663&lt;Premissas!$B$10,"1,20 – 1,39",IF(N663&lt;Premissas!$B$11,"1,40 – 1,59",IF(N663&lt;Premissas!$B$12,"1,60 – 1,99","≥ 2,00"))))))</f>
        <v/>
      </c>
      <c r="P663" s="5">
        <f>IF(OR(M663="NÃO",N663&lt;Premissas!$B$8),Premissas!$B$13,IF(N663&lt;Premissas!$B$9,Premissas!$B$14,IF(N663&lt;Premissas!$B$10,Premissas!$B$15,IF(N663&lt;Premissas!$B$11,Premissas!$B$16,IF(N663&lt;Premissas!$B$12,Premissas!$B$17,Premissas!$B$18)))))</f>
        <v/>
      </c>
      <c r="Q663" s="5">
        <f>IFERROR(P663/Premissas!$B$4,0)</f>
        <v/>
      </c>
    </row>
    <row r="664">
      <c r="A664" s="2" t="n">
        <v>7</v>
      </c>
      <c r="B664" s="2" t="n">
        <v>1953</v>
      </c>
      <c r="C664" s="2" t="inlineStr">
        <is>
          <t>ATIVIDADE OP. EMP.</t>
        </is>
      </c>
      <c r="D664" s="2" t="n">
        <v>5913772</v>
      </c>
      <c r="E664" s="2" t="inlineStr">
        <is>
          <t>Ricardo Andre Avelino</t>
        </is>
      </c>
      <c r="F664" s="2" t="n">
        <v>66</v>
      </c>
      <c r="G664" s="2" t="n">
        <v>0.85</v>
      </c>
      <c r="H664" s="2" t="n">
        <v>78</v>
      </c>
      <c r="I664" s="2" t="n">
        <v>19</v>
      </c>
      <c r="J664" s="2" t="inlineStr">
        <is>
          <t>GPA</t>
        </is>
      </c>
      <c r="K664" s="2">
        <f>IF(I664&lt;&gt;"",I664,IFERROR(INDEX(Base!$I:$I,MATCH(1,(Base!$C:$C=C664)*(Base!$I:$I&lt;&gt;""),0)),0))</f>
        <v/>
      </c>
      <c r="L664" s="2">
        <f>IF(AND(I664="",K664&gt;0),"SIM","NÃO")</f>
        <v/>
      </c>
      <c r="M664" s="2">
        <f>IF(ISNUMBER(SEARCH("SEPARA",UPPER(C664))),"NÃO","SIM")</f>
        <v/>
      </c>
      <c r="N664" s="2">
        <f>IFERROR(H664/K664,0)</f>
        <v/>
      </c>
      <c r="O664" s="2">
        <f>IF(M664="NÃO","EXCLUÍDO",IF(N664&lt;Premissas!$B$8,"&lt; 1,00",IF(N664&lt;Premissas!$B$9,"1,00 – 1,19",IF(N664&lt;Premissas!$B$10,"1,20 – 1,39",IF(N664&lt;Premissas!$B$11,"1,40 – 1,59",IF(N664&lt;Premissas!$B$12,"1,60 – 1,99","≥ 2,00"))))))</f>
        <v/>
      </c>
      <c r="P664" s="5">
        <f>IF(OR(M664="NÃO",N664&lt;Premissas!$B$8),Premissas!$B$13,IF(N664&lt;Premissas!$B$9,Premissas!$B$14,IF(N664&lt;Premissas!$B$10,Premissas!$B$15,IF(N664&lt;Premissas!$B$11,Premissas!$B$16,IF(N664&lt;Premissas!$B$12,Premissas!$B$17,Premissas!$B$18)))))</f>
        <v/>
      </c>
      <c r="Q664" s="5">
        <f>IFERROR(P664/Premissas!$B$4,0)</f>
        <v/>
      </c>
    </row>
    <row r="665">
      <c r="A665" s="2" t="n">
        <v>7</v>
      </c>
      <c r="B665" s="2" t="n">
        <v>1953</v>
      </c>
      <c r="C665" s="2" t="inlineStr">
        <is>
          <t>PUXADA RECEB</t>
        </is>
      </c>
      <c r="D665" s="2" t="n">
        <v>5964270</v>
      </c>
      <c r="E665" s="2" t="inlineStr">
        <is>
          <t>Lailson Silva Galdino De Oliveira</t>
        </is>
      </c>
      <c r="F665" s="2" t="n">
        <v>129</v>
      </c>
      <c r="G665" s="2" t="n">
        <v>23.08</v>
      </c>
      <c r="H665" s="2" t="n">
        <v>6</v>
      </c>
      <c r="I665" s="2" t="n">
        <v>15</v>
      </c>
      <c r="J665" s="2" t="inlineStr">
        <is>
          <t>GPA</t>
        </is>
      </c>
      <c r="K665" s="2">
        <f>IF(I665&lt;&gt;"",I665,IFERROR(INDEX(Base!$I:$I,MATCH(1,(Base!$C:$C=C665)*(Base!$I:$I&lt;&gt;""),0)),0))</f>
        <v/>
      </c>
      <c r="L665" s="2">
        <f>IF(AND(I665="",K665&gt;0),"SIM","NÃO")</f>
        <v/>
      </c>
      <c r="M665" s="2">
        <f>IF(ISNUMBER(SEARCH("SEPARA",UPPER(C665))),"NÃO","SIM")</f>
        <v/>
      </c>
      <c r="N665" s="2">
        <f>IFERROR(H665/K665,0)</f>
        <v/>
      </c>
      <c r="O665" s="2">
        <f>IF(M665="NÃO","EXCLUÍDO",IF(N665&lt;Premissas!$B$8,"&lt; 1,00",IF(N665&lt;Premissas!$B$9,"1,00 – 1,19",IF(N665&lt;Premissas!$B$10,"1,20 – 1,39",IF(N665&lt;Premissas!$B$11,"1,40 – 1,59",IF(N665&lt;Premissas!$B$12,"1,60 – 1,99","≥ 2,00"))))))</f>
        <v/>
      </c>
      <c r="P665" s="5">
        <f>IF(OR(M665="NÃO",N665&lt;Premissas!$B$8),Premissas!$B$13,IF(N665&lt;Premissas!$B$9,Premissas!$B$14,IF(N665&lt;Premissas!$B$10,Premissas!$B$15,IF(N665&lt;Premissas!$B$11,Premissas!$B$16,IF(N665&lt;Premissas!$B$12,Premissas!$B$17,Premissas!$B$18)))))</f>
        <v/>
      </c>
      <c r="Q665" s="5">
        <f>IFERROR(P665/Premissas!$B$4,0)</f>
        <v/>
      </c>
    </row>
    <row r="666">
      <c r="A666" s="2" t="n">
        <v>7</v>
      </c>
      <c r="B666" s="2" t="n">
        <v>1953</v>
      </c>
      <c r="C666" s="2" t="inlineStr">
        <is>
          <t>RECEBIMENTO</t>
        </is>
      </c>
      <c r="D666" s="2" t="n">
        <v>5964270</v>
      </c>
      <c r="E666" s="2" t="inlineStr">
        <is>
          <t>Lailson Silva Galdino De Oliveira</t>
        </is>
      </c>
      <c r="F666" s="2" t="n">
        <v>50</v>
      </c>
      <c r="G666" s="2" t="n">
        <v>2.4</v>
      </c>
      <c r="H666" s="2" t="n">
        <v>21</v>
      </c>
      <c r="I666" s="2" t="n">
        <v>19</v>
      </c>
      <c r="J666" s="2" t="inlineStr">
        <is>
          <t>GPA</t>
        </is>
      </c>
      <c r="K666" s="2">
        <f>IF(I666&lt;&gt;"",I666,IFERROR(INDEX(Base!$I:$I,MATCH(1,(Base!$C:$C=C666)*(Base!$I:$I&lt;&gt;""),0)),0))</f>
        <v/>
      </c>
      <c r="L666" s="2">
        <f>IF(AND(I666="",K666&gt;0),"SIM","NÃO")</f>
        <v/>
      </c>
      <c r="M666" s="2">
        <f>IF(ISNUMBER(SEARCH("SEPARA",UPPER(C666))),"NÃO","SIM")</f>
        <v/>
      </c>
      <c r="N666" s="2">
        <f>IFERROR(H666/K666,0)</f>
        <v/>
      </c>
      <c r="O666" s="2">
        <f>IF(M666="NÃO","EXCLUÍDO",IF(N666&lt;Premissas!$B$8,"&lt; 1,00",IF(N666&lt;Premissas!$B$9,"1,00 – 1,19",IF(N666&lt;Premissas!$B$10,"1,20 – 1,39",IF(N666&lt;Premissas!$B$11,"1,40 – 1,59",IF(N666&lt;Premissas!$B$12,"1,60 – 1,99","≥ 2,00"))))))</f>
        <v/>
      </c>
      <c r="P666" s="5">
        <f>IF(OR(M666="NÃO",N666&lt;Premissas!$B$8),Premissas!$B$13,IF(N666&lt;Premissas!$B$9,Premissas!$B$14,IF(N666&lt;Premissas!$B$10,Premissas!$B$15,IF(N666&lt;Premissas!$B$11,Premissas!$B$16,IF(N666&lt;Premissas!$B$12,Premissas!$B$17,Premissas!$B$18)))))</f>
        <v/>
      </c>
      <c r="Q666" s="5">
        <f>IFERROR(P666/Premissas!$B$4,0)</f>
        <v/>
      </c>
    </row>
    <row r="667">
      <c r="A667" s="2" t="n">
        <v>7</v>
      </c>
      <c r="B667" s="2" t="n">
        <v>1953</v>
      </c>
      <c r="C667" s="2" t="inlineStr">
        <is>
          <t>SEPARACAO</t>
        </is>
      </c>
      <c r="D667" s="2" t="n">
        <v>5964270</v>
      </c>
      <c r="E667" s="2" t="inlineStr">
        <is>
          <t>Lailson Silva Galdino De Oliveira</t>
        </is>
      </c>
      <c r="F667" s="2" t="n">
        <v>1346</v>
      </c>
      <c r="G667" s="2" t="n">
        <v>17.71</v>
      </c>
      <c r="H667" s="2" t="n">
        <v>76</v>
      </c>
      <c r="I667" s="2" t="n">
        <v>110</v>
      </c>
      <c r="J667" s="2" t="inlineStr">
        <is>
          <t>GPA</t>
        </is>
      </c>
      <c r="K667" s="2">
        <f>IF(I667&lt;&gt;"",I667,IFERROR(INDEX(Base!$I:$I,MATCH(1,(Base!$C:$C=C667)*(Base!$I:$I&lt;&gt;""),0)),0))</f>
        <v/>
      </c>
      <c r="L667" s="2">
        <f>IF(AND(I667="",K667&gt;0),"SIM","NÃO")</f>
        <v/>
      </c>
      <c r="M667" s="2">
        <f>IF(ISNUMBER(SEARCH("SEPARA",UPPER(C667))),"NÃO","SIM")</f>
        <v/>
      </c>
      <c r="N667" s="2">
        <f>IFERROR(H667/K667,0)</f>
        <v/>
      </c>
      <c r="O667" s="2">
        <f>IF(M667="NÃO","EXCLUÍDO",IF(N667&lt;Premissas!$B$8,"&lt; 1,00",IF(N667&lt;Premissas!$B$9,"1,00 – 1,19",IF(N667&lt;Premissas!$B$10,"1,20 – 1,39",IF(N667&lt;Premissas!$B$11,"1,40 – 1,59",IF(N667&lt;Premissas!$B$12,"1,60 – 1,99","≥ 2,00"))))))</f>
        <v/>
      </c>
      <c r="P667" s="5">
        <f>IF(OR(M667="NÃO",N667&lt;Premissas!$B$8),Premissas!$B$13,IF(N667&lt;Premissas!$B$9,Premissas!$B$14,IF(N667&lt;Premissas!$B$10,Premissas!$B$15,IF(N667&lt;Premissas!$B$11,Premissas!$B$16,IF(N667&lt;Premissas!$B$12,Premissas!$B$17,Premissas!$B$18)))))</f>
        <v/>
      </c>
      <c r="Q667" s="5">
        <f>IFERROR(P667/Premissas!$B$4,0)</f>
        <v/>
      </c>
    </row>
    <row r="668">
      <c r="A668" s="2" t="n">
        <v>7</v>
      </c>
      <c r="B668" s="2" t="n">
        <v>1953</v>
      </c>
      <c r="C668" s="2" t="inlineStr">
        <is>
          <t>PUXADA RECEB</t>
        </is>
      </c>
      <c r="D668" s="2" t="n">
        <v>5968283</v>
      </c>
      <c r="E668" s="2" t="inlineStr">
        <is>
          <t>Davi Ferreira De Vasconcelos Silva</t>
        </is>
      </c>
      <c r="F668" s="2" t="n">
        <v>166</v>
      </c>
      <c r="G668" s="2" t="n">
        <v>5.26</v>
      </c>
      <c r="H668" s="2" t="n">
        <v>32</v>
      </c>
      <c r="I668" s="2" t="n">
        <v>15</v>
      </c>
      <c r="J668" s="2" t="inlineStr">
        <is>
          <t>GPA</t>
        </is>
      </c>
      <c r="K668" s="2">
        <f>IF(I668&lt;&gt;"",I668,IFERROR(INDEX(Base!$I:$I,MATCH(1,(Base!$C:$C=C668)*(Base!$I:$I&lt;&gt;""),0)),0))</f>
        <v/>
      </c>
      <c r="L668" s="2">
        <f>IF(AND(I668="",K668&gt;0),"SIM","NÃO")</f>
        <v/>
      </c>
      <c r="M668" s="2">
        <f>IF(ISNUMBER(SEARCH("SEPARA",UPPER(C668))),"NÃO","SIM")</f>
        <v/>
      </c>
      <c r="N668" s="2">
        <f>IFERROR(H668/K668,0)</f>
        <v/>
      </c>
      <c r="O668" s="2">
        <f>IF(M668="NÃO","EXCLUÍDO",IF(N668&lt;Premissas!$B$8,"&lt; 1,00",IF(N668&lt;Premissas!$B$9,"1,00 – 1,19",IF(N668&lt;Premissas!$B$10,"1,20 – 1,39",IF(N668&lt;Premissas!$B$11,"1,40 – 1,59",IF(N668&lt;Premissas!$B$12,"1,60 – 1,99","≥ 2,00"))))))</f>
        <v/>
      </c>
      <c r="P668" s="5">
        <f>IF(OR(M668="NÃO",N668&lt;Premissas!$B$8),Premissas!$B$13,IF(N668&lt;Premissas!$B$9,Premissas!$B$14,IF(N668&lt;Premissas!$B$10,Premissas!$B$15,IF(N668&lt;Premissas!$B$11,Premissas!$B$16,IF(N668&lt;Premissas!$B$12,Premissas!$B$17,Premissas!$B$18)))))</f>
        <v/>
      </c>
      <c r="Q668" s="5">
        <f>IFERROR(P668/Premissas!$B$4,0)</f>
        <v/>
      </c>
    </row>
    <row r="669">
      <c r="A669" s="2" t="n">
        <v>7</v>
      </c>
      <c r="B669" s="2" t="n">
        <v>1953</v>
      </c>
      <c r="C669" s="2" t="inlineStr">
        <is>
          <t>RECEBIMENTO</t>
        </is>
      </c>
      <c r="D669" s="2" t="n">
        <v>5968283</v>
      </c>
      <c r="E669" s="2" t="inlineStr">
        <is>
          <t>Davi Ferreira De Vasconcelos Silva</t>
        </is>
      </c>
      <c r="F669" s="2" t="n">
        <v>4541</v>
      </c>
      <c r="G669" s="2" t="n">
        <v>65.27</v>
      </c>
      <c r="H669" s="2" t="n">
        <v>70</v>
      </c>
      <c r="I669" s="2" t="n">
        <v>19</v>
      </c>
      <c r="J669" s="2" t="inlineStr">
        <is>
          <t>GPA</t>
        </is>
      </c>
      <c r="K669" s="2">
        <f>IF(I669&lt;&gt;"",I669,IFERROR(INDEX(Base!$I:$I,MATCH(1,(Base!$C:$C=C669)*(Base!$I:$I&lt;&gt;""),0)),0))</f>
        <v/>
      </c>
      <c r="L669" s="2">
        <f>IF(AND(I669="",K669&gt;0),"SIM","NÃO")</f>
        <v/>
      </c>
      <c r="M669" s="2">
        <f>IF(ISNUMBER(SEARCH("SEPARA",UPPER(C669))),"NÃO","SIM")</f>
        <v/>
      </c>
      <c r="N669" s="2">
        <f>IFERROR(H669/K669,0)</f>
        <v/>
      </c>
      <c r="O669" s="2">
        <f>IF(M669="NÃO","EXCLUÍDO",IF(N669&lt;Premissas!$B$8,"&lt; 1,00",IF(N669&lt;Premissas!$B$9,"1,00 – 1,19",IF(N669&lt;Premissas!$B$10,"1,20 – 1,39",IF(N669&lt;Premissas!$B$11,"1,40 – 1,59",IF(N669&lt;Premissas!$B$12,"1,60 – 1,99","≥ 2,00"))))))</f>
        <v/>
      </c>
      <c r="P669" s="5">
        <f>IF(OR(M669="NÃO",N669&lt;Premissas!$B$8),Premissas!$B$13,IF(N669&lt;Premissas!$B$9,Premissas!$B$14,IF(N669&lt;Premissas!$B$10,Premissas!$B$15,IF(N669&lt;Premissas!$B$11,Premissas!$B$16,IF(N669&lt;Premissas!$B$12,Premissas!$B$17,Premissas!$B$18)))))</f>
        <v/>
      </c>
      <c r="Q669" s="5">
        <f>IFERROR(P669/Premissas!$B$4,0)</f>
        <v/>
      </c>
    </row>
    <row r="670">
      <c r="A670" s="2" t="n">
        <v>7</v>
      </c>
      <c r="B670" s="2" t="n">
        <v>1953</v>
      </c>
      <c r="C670" s="2" t="inlineStr">
        <is>
          <t>SEPARACAO</t>
        </is>
      </c>
      <c r="D670" s="2" t="n">
        <v>5968283</v>
      </c>
      <c r="E670" s="2" t="inlineStr">
        <is>
          <t>Davi Ferreira De Vasconcelos Silva</t>
        </is>
      </c>
      <c r="F670" s="2" t="n">
        <v>668</v>
      </c>
      <c r="G670" s="2" t="n">
        <v>4.65</v>
      </c>
      <c r="H670" s="2" t="n">
        <v>144</v>
      </c>
      <c r="I670" s="2" t="n">
        <v>110</v>
      </c>
      <c r="J670" s="2" t="inlineStr">
        <is>
          <t>GPA</t>
        </is>
      </c>
      <c r="K670" s="2">
        <f>IF(I670&lt;&gt;"",I670,IFERROR(INDEX(Base!$I:$I,MATCH(1,(Base!$C:$C=C670)*(Base!$I:$I&lt;&gt;""),0)),0))</f>
        <v/>
      </c>
      <c r="L670" s="2">
        <f>IF(AND(I670="",K670&gt;0),"SIM","NÃO")</f>
        <v/>
      </c>
      <c r="M670" s="2">
        <f>IF(ISNUMBER(SEARCH("SEPARA",UPPER(C670))),"NÃO","SIM")</f>
        <v/>
      </c>
      <c r="N670" s="2">
        <f>IFERROR(H670/K670,0)</f>
        <v/>
      </c>
      <c r="O670" s="2">
        <f>IF(M670="NÃO","EXCLUÍDO",IF(N670&lt;Premissas!$B$8,"&lt; 1,00",IF(N670&lt;Premissas!$B$9,"1,00 – 1,19",IF(N670&lt;Premissas!$B$10,"1,20 – 1,39",IF(N670&lt;Premissas!$B$11,"1,40 – 1,59",IF(N670&lt;Premissas!$B$12,"1,60 – 1,99","≥ 2,00"))))))</f>
        <v/>
      </c>
      <c r="P670" s="5">
        <f>IF(OR(M670="NÃO",N670&lt;Premissas!$B$8),Premissas!$B$13,IF(N670&lt;Premissas!$B$9,Premissas!$B$14,IF(N670&lt;Premissas!$B$10,Premissas!$B$15,IF(N670&lt;Premissas!$B$11,Premissas!$B$16,IF(N670&lt;Premissas!$B$12,Premissas!$B$17,Premissas!$B$18)))))</f>
        <v/>
      </c>
      <c r="Q670" s="5">
        <f>IFERROR(P670/Premissas!$B$4,0)</f>
        <v/>
      </c>
    </row>
    <row r="671">
      <c r="A671" s="2" t="n">
        <v>7</v>
      </c>
      <c r="B671" s="2" t="n">
        <v>1953</v>
      </c>
      <c r="C671" s="2" t="inlineStr">
        <is>
          <t>PUXADA RECEB</t>
        </is>
      </c>
      <c r="D671" s="2" t="n">
        <v>5976278</v>
      </c>
      <c r="E671" s="2" t="inlineStr">
        <is>
          <t>Luiz Felipe Jose Valerio Da Silva</t>
        </is>
      </c>
      <c r="F671" s="2" t="n">
        <v>54</v>
      </c>
      <c r="G671" s="2" t="n">
        <v>3.85</v>
      </c>
      <c r="H671" s="2" t="n">
        <v>14</v>
      </c>
      <c r="I671" s="2" t="n">
        <v>15</v>
      </c>
      <c r="J671" s="2" t="inlineStr">
        <is>
          <t>GPA</t>
        </is>
      </c>
      <c r="K671" s="2">
        <f>IF(I671&lt;&gt;"",I671,IFERROR(INDEX(Base!$I:$I,MATCH(1,(Base!$C:$C=C671)*(Base!$I:$I&lt;&gt;""),0)),0))</f>
        <v/>
      </c>
      <c r="L671" s="2">
        <f>IF(AND(I671="",K671&gt;0),"SIM","NÃO")</f>
        <v/>
      </c>
      <c r="M671" s="2">
        <f>IF(ISNUMBER(SEARCH("SEPARA",UPPER(C671))),"NÃO","SIM")</f>
        <v/>
      </c>
      <c r="N671" s="2">
        <f>IFERROR(H671/K671,0)</f>
        <v/>
      </c>
      <c r="O671" s="2">
        <f>IF(M671="NÃO","EXCLUÍDO",IF(N671&lt;Premissas!$B$8,"&lt; 1,00",IF(N671&lt;Premissas!$B$9,"1,00 – 1,19",IF(N671&lt;Premissas!$B$10,"1,20 – 1,39",IF(N671&lt;Premissas!$B$11,"1,40 – 1,59",IF(N671&lt;Premissas!$B$12,"1,60 – 1,99","≥ 2,00"))))))</f>
        <v/>
      </c>
      <c r="P671" s="5">
        <f>IF(OR(M671="NÃO",N671&lt;Premissas!$B$8),Premissas!$B$13,IF(N671&lt;Premissas!$B$9,Premissas!$B$14,IF(N671&lt;Premissas!$B$10,Premissas!$B$15,IF(N671&lt;Premissas!$B$11,Premissas!$B$16,IF(N671&lt;Premissas!$B$12,Premissas!$B$17,Premissas!$B$18)))))</f>
        <v/>
      </c>
      <c r="Q671" s="5">
        <f>IFERROR(P671/Premissas!$B$4,0)</f>
        <v/>
      </c>
    </row>
    <row r="672">
      <c r="A672" s="2" t="n">
        <v>7</v>
      </c>
      <c r="B672" s="2" t="n">
        <v>1953</v>
      </c>
      <c r="C672" s="2" t="inlineStr">
        <is>
          <t>RECEBIMENTO</t>
        </is>
      </c>
      <c r="D672" s="2" t="n">
        <v>5976278</v>
      </c>
      <c r="E672" s="2" t="inlineStr">
        <is>
          <t>Luiz Felipe Jose Valerio Da Silva</t>
        </is>
      </c>
      <c r="F672" s="2" t="n">
        <v>1297</v>
      </c>
      <c r="G672" s="2" t="n">
        <v>29.29</v>
      </c>
      <c r="H672" s="2" t="n">
        <v>44</v>
      </c>
      <c r="I672" s="2" t="n">
        <v>19</v>
      </c>
      <c r="J672" s="2" t="inlineStr">
        <is>
          <t>GPA</t>
        </is>
      </c>
      <c r="K672" s="2">
        <f>IF(I672&lt;&gt;"",I672,IFERROR(INDEX(Base!$I:$I,MATCH(1,(Base!$C:$C=C672)*(Base!$I:$I&lt;&gt;""),0)),0))</f>
        <v/>
      </c>
      <c r="L672" s="2">
        <f>IF(AND(I672="",K672&gt;0),"SIM","NÃO")</f>
        <v/>
      </c>
      <c r="M672" s="2">
        <f>IF(ISNUMBER(SEARCH("SEPARA",UPPER(C672))),"NÃO","SIM")</f>
        <v/>
      </c>
      <c r="N672" s="2">
        <f>IFERROR(H672/K672,0)</f>
        <v/>
      </c>
      <c r="O672" s="2">
        <f>IF(M672="NÃO","EXCLUÍDO",IF(N672&lt;Premissas!$B$8,"&lt; 1,00",IF(N672&lt;Premissas!$B$9,"1,00 – 1,19",IF(N672&lt;Premissas!$B$10,"1,20 – 1,39",IF(N672&lt;Premissas!$B$11,"1,40 – 1,59",IF(N672&lt;Premissas!$B$12,"1,60 – 1,99","≥ 2,00"))))))</f>
        <v/>
      </c>
      <c r="P672" s="5">
        <f>IF(OR(M672="NÃO",N672&lt;Premissas!$B$8),Premissas!$B$13,IF(N672&lt;Premissas!$B$9,Premissas!$B$14,IF(N672&lt;Premissas!$B$10,Premissas!$B$15,IF(N672&lt;Premissas!$B$11,Premissas!$B$16,IF(N672&lt;Premissas!$B$12,Premissas!$B$17,Premissas!$B$18)))))</f>
        <v/>
      </c>
      <c r="Q672" s="5">
        <f>IFERROR(P672/Premissas!$B$4,0)</f>
        <v/>
      </c>
    </row>
    <row r="673">
      <c r="A673" s="2" t="n">
        <v>7</v>
      </c>
      <c r="B673" s="2" t="n">
        <v>1953</v>
      </c>
      <c r="C673" s="2" t="inlineStr">
        <is>
          <t>SEPARACAO</t>
        </is>
      </c>
      <c r="D673" s="2" t="n">
        <v>5976278</v>
      </c>
      <c r="E673" s="2" t="inlineStr">
        <is>
          <t>Luiz Felipe Jose Valerio Da Silva</t>
        </is>
      </c>
      <c r="F673" s="2" t="n">
        <v>386</v>
      </c>
      <c r="G673" s="2" t="n">
        <v>2.38</v>
      </c>
      <c r="H673" s="2" t="n">
        <v>162</v>
      </c>
      <c r="I673" s="2" t="n">
        <v>110</v>
      </c>
      <c r="J673" s="2" t="inlineStr">
        <is>
          <t>GPA</t>
        </is>
      </c>
      <c r="K673" s="2">
        <f>IF(I673&lt;&gt;"",I673,IFERROR(INDEX(Base!$I:$I,MATCH(1,(Base!$C:$C=C673)*(Base!$I:$I&lt;&gt;""),0)),0))</f>
        <v/>
      </c>
      <c r="L673" s="2">
        <f>IF(AND(I673="",K673&gt;0),"SIM","NÃO")</f>
        <v/>
      </c>
      <c r="M673" s="2">
        <f>IF(ISNUMBER(SEARCH("SEPARA",UPPER(C673))),"NÃO","SIM")</f>
        <v/>
      </c>
      <c r="N673" s="2">
        <f>IFERROR(H673/K673,0)</f>
        <v/>
      </c>
      <c r="O673" s="2">
        <f>IF(M673="NÃO","EXCLUÍDO",IF(N673&lt;Premissas!$B$8,"&lt; 1,00",IF(N673&lt;Premissas!$B$9,"1,00 – 1,19",IF(N673&lt;Premissas!$B$10,"1,20 – 1,39",IF(N673&lt;Premissas!$B$11,"1,40 – 1,59",IF(N673&lt;Premissas!$B$12,"1,60 – 1,99","≥ 2,00"))))))</f>
        <v/>
      </c>
      <c r="P673" s="5">
        <f>IF(OR(M673="NÃO",N673&lt;Premissas!$B$8),Premissas!$B$13,IF(N673&lt;Premissas!$B$9,Premissas!$B$14,IF(N673&lt;Premissas!$B$10,Premissas!$B$15,IF(N673&lt;Premissas!$B$11,Premissas!$B$16,IF(N673&lt;Premissas!$B$12,Premissas!$B$17,Premissas!$B$18)))))</f>
        <v/>
      </c>
      <c r="Q673" s="5">
        <f>IFERROR(P673/Premissas!$B$4,0)</f>
        <v/>
      </c>
    </row>
    <row r="674">
      <c r="A674" s="2" t="n">
        <v>7</v>
      </c>
      <c r="B674" s="2" t="n">
        <v>1953</v>
      </c>
      <c r="C674" s="2" t="inlineStr">
        <is>
          <t>SEPARACAO</t>
        </is>
      </c>
      <c r="D674" s="2" t="n">
        <v>5997011</v>
      </c>
      <c r="E674" s="2" t="inlineStr">
        <is>
          <t>Mateus De Souza Candido</t>
        </is>
      </c>
      <c r="F674" s="2" t="n">
        <v>30</v>
      </c>
      <c r="G674" s="2" t="n">
        <v>5.19</v>
      </c>
      <c r="H674" s="2" t="n">
        <v>6</v>
      </c>
      <c r="I674" s="2" t="n">
        <v>110</v>
      </c>
      <c r="J674" s="2" t="inlineStr">
        <is>
          <t>GPA</t>
        </is>
      </c>
      <c r="K674" s="2">
        <f>IF(I674&lt;&gt;"",I674,IFERROR(INDEX(Base!$I:$I,MATCH(1,(Base!$C:$C=C674)*(Base!$I:$I&lt;&gt;""),0)),0))</f>
        <v/>
      </c>
      <c r="L674" s="2">
        <f>IF(AND(I674="",K674&gt;0),"SIM","NÃO")</f>
        <v/>
      </c>
      <c r="M674" s="2">
        <f>IF(ISNUMBER(SEARCH("SEPARA",UPPER(C674))),"NÃO","SIM")</f>
        <v/>
      </c>
      <c r="N674" s="2">
        <f>IFERROR(H674/K674,0)</f>
        <v/>
      </c>
      <c r="O674" s="2">
        <f>IF(M674="NÃO","EXCLUÍDO",IF(N674&lt;Premissas!$B$8,"&lt; 1,00",IF(N674&lt;Premissas!$B$9,"1,00 – 1,19",IF(N674&lt;Premissas!$B$10,"1,20 – 1,39",IF(N674&lt;Premissas!$B$11,"1,40 – 1,59",IF(N674&lt;Premissas!$B$12,"1,60 – 1,99","≥ 2,00"))))))</f>
        <v/>
      </c>
      <c r="P674" s="5">
        <f>IF(OR(M674="NÃO",N674&lt;Premissas!$B$8),Premissas!$B$13,IF(N674&lt;Premissas!$B$9,Premissas!$B$14,IF(N674&lt;Premissas!$B$10,Premissas!$B$15,IF(N674&lt;Premissas!$B$11,Premissas!$B$16,IF(N674&lt;Premissas!$B$12,Premissas!$B$17,Premissas!$B$18)))))</f>
        <v/>
      </c>
      <c r="Q674" s="5">
        <f>IFERROR(P674/Premissas!$B$4,0)</f>
        <v/>
      </c>
    </row>
    <row r="675">
      <c r="A675" s="2" t="n">
        <v>7</v>
      </c>
      <c r="B675" s="2" t="n">
        <v>1953</v>
      </c>
      <c r="C675" s="2" t="inlineStr">
        <is>
          <t>PUXADA RECEB</t>
        </is>
      </c>
      <c r="D675" s="2" t="n">
        <v>5999731</v>
      </c>
      <c r="E675" s="2" t="inlineStr">
        <is>
          <t>Ricardo Gabriel Camara Xavier</t>
        </is>
      </c>
      <c r="F675" s="2" t="n">
        <v>135</v>
      </c>
      <c r="G675" s="2" t="n">
        <v>4.82</v>
      </c>
      <c r="H675" s="2" t="n">
        <v>28</v>
      </c>
      <c r="I675" s="2" t="n">
        <v>15</v>
      </c>
      <c r="J675" s="2" t="inlineStr">
        <is>
          <t>GPA</t>
        </is>
      </c>
      <c r="K675" s="2">
        <f>IF(I675&lt;&gt;"",I675,IFERROR(INDEX(Base!$I:$I,MATCH(1,(Base!$C:$C=C675)*(Base!$I:$I&lt;&gt;""),0)),0))</f>
        <v/>
      </c>
      <c r="L675" s="2">
        <f>IF(AND(I675="",K675&gt;0),"SIM","NÃO")</f>
        <v/>
      </c>
      <c r="M675" s="2">
        <f>IF(ISNUMBER(SEARCH("SEPARA",UPPER(C675))),"NÃO","SIM")</f>
        <v/>
      </c>
      <c r="N675" s="2">
        <f>IFERROR(H675/K675,0)</f>
        <v/>
      </c>
      <c r="O675" s="2">
        <f>IF(M675="NÃO","EXCLUÍDO",IF(N675&lt;Premissas!$B$8,"&lt; 1,00",IF(N675&lt;Premissas!$B$9,"1,00 – 1,19",IF(N675&lt;Premissas!$B$10,"1,20 – 1,39",IF(N675&lt;Premissas!$B$11,"1,40 – 1,59",IF(N675&lt;Premissas!$B$12,"1,60 – 1,99","≥ 2,00"))))))</f>
        <v/>
      </c>
      <c r="P675" s="5">
        <f>IF(OR(M675="NÃO",N675&lt;Premissas!$B$8),Premissas!$B$13,IF(N675&lt;Premissas!$B$9,Premissas!$B$14,IF(N675&lt;Premissas!$B$10,Premissas!$B$15,IF(N675&lt;Premissas!$B$11,Premissas!$B$16,IF(N675&lt;Premissas!$B$12,Premissas!$B$17,Premissas!$B$18)))))</f>
        <v/>
      </c>
      <c r="Q675" s="5">
        <f>IFERROR(P675/Premissas!$B$4,0)</f>
        <v/>
      </c>
    </row>
    <row r="676">
      <c r="A676" s="2" t="n">
        <v>7</v>
      </c>
      <c r="B676" s="2" t="n">
        <v>1953</v>
      </c>
      <c r="C676" s="2" t="inlineStr">
        <is>
          <t>RECEBIMENTO</t>
        </is>
      </c>
      <c r="D676" s="2" t="n">
        <v>5999731</v>
      </c>
      <c r="E676" s="2" t="inlineStr">
        <is>
          <t>Ricardo Gabriel Camara Xavier</t>
        </is>
      </c>
      <c r="F676" s="2" t="n">
        <v>16</v>
      </c>
      <c r="G676" s="2" t="n">
        <v>0.43</v>
      </c>
      <c r="H676" s="2" t="n">
        <v>37</v>
      </c>
      <c r="I676" s="2" t="n">
        <v>19</v>
      </c>
      <c r="J676" s="2" t="inlineStr">
        <is>
          <t>GPA</t>
        </is>
      </c>
      <c r="K676" s="2">
        <f>IF(I676&lt;&gt;"",I676,IFERROR(INDEX(Base!$I:$I,MATCH(1,(Base!$C:$C=C676)*(Base!$I:$I&lt;&gt;""),0)),0))</f>
        <v/>
      </c>
      <c r="L676" s="2">
        <f>IF(AND(I676="",K676&gt;0),"SIM","NÃO")</f>
        <v/>
      </c>
      <c r="M676" s="2">
        <f>IF(ISNUMBER(SEARCH("SEPARA",UPPER(C676))),"NÃO","SIM")</f>
        <v/>
      </c>
      <c r="N676" s="2">
        <f>IFERROR(H676/K676,0)</f>
        <v/>
      </c>
      <c r="O676" s="2">
        <f>IF(M676="NÃO","EXCLUÍDO",IF(N676&lt;Premissas!$B$8,"&lt; 1,00",IF(N676&lt;Premissas!$B$9,"1,00 – 1,19",IF(N676&lt;Premissas!$B$10,"1,20 – 1,39",IF(N676&lt;Premissas!$B$11,"1,40 – 1,59",IF(N676&lt;Premissas!$B$12,"1,60 – 1,99","≥ 2,00"))))))</f>
        <v/>
      </c>
      <c r="P676" s="5">
        <f>IF(OR(M676="NÃO",N676&lt;Premissas!$B$8),Premissas!$B$13,IF(N676&lt;Premissas!$B$9,Premissas!$B$14,IF(N676&lt;Premissas!$B$10,Premissas!$B$15,IF(N676&lt;Premissas!$B$11,Premissas!$B$16,IF(N676&lt;Premissas!$B$12,Premissas!$B$17,Premissas!$B$18)))))</f>
        <v/>
      </c>
      <c r="Q676" s="5">
        <f>IFERROR(P676/Premissas!$B$4,0)</f>
        <v/>
      </c>
    </row>
    <row r="677">
      <c r="A677" s="2" t="n">
        <v>7</v>
      </c>
      <c r="B677" s="2" t="n">
        <v>1953</v>
      </c>
      <c r="C677" s="2" t="inlineStr">
        <is>
          <t>SEPARACAO</t>
        </is>
      </c>
      <c r="D677" s="2" t="n">
        <v>5999731</v>
      </c>
      <c r="E677" s="2" t="inlineStr">
        <is>
          <t>Ricardo Gabriel Camara Xavier</t>
        </is>
      </c>
      <c r="F677" s="2" t="n">
        <v>666</v>
      </c>
      <c r="G677" s="2" t="n">
        <v>3.47</v>
      </c>
      <c r="H677" s="2" t="n">
        <v>192</v>
      </c>
      <c r="I677" s="2" t="n">
        <v>110</v>
      </c>
      <c r="J677" s="2" t="inlineStr">
        <is>
          <t>GPA</t>
        </is>
      </c>
      <c r="K677" s="2">
        <f>IF(I677&lt;&gt;"",I677,IFERROR(INDEX(Base!$I:$I,MATCH(1,(Base!$C:$C=C677)*(Base!$I:$I&lt;&gt;""),0)),0))</f>
        <v/>
      </c>
      <c r="L677" s="2">
        <f>IF(AND(I677="",K677&gt;0),"SIM","NÃO")</f>
        <v/>
      </c>
      <c r="M677" s="2">
        <f>IF(ISNUMBER(SEARCH("SEPARA",UPPER(C677))),"NÃO","SIM")</f>
        <v/>
      </c>
      <c r="N677" s="2">
        <f>IFERROR(H677/K677,0)</f>
        <v/>
      </c>
      <c r="O677" s="2">
        <f>IF(M677="NÃO","EXCLUÍDO",IF(N677&lt;Premissas!$B$8,"&lt; 1,00",IF(N677&lt;Premissas!$B$9,"1,00 – 1,19",IF(N677&lt;Premissas!$B$10,"1,20 – 1,39",IF(N677&lt;Premissas!$B$11,"1,40 – 1,59",IF(N677&lt;Premissas!$B$12,"1,60 – 1,99","≥ 2,00"))))))</f>
        <v/>
      </c>
      <c r="P677" s="5">
        <f>IF(OR(M677="NÃO",N677&lt;Premissas!$B$8),Premissas!$B$13,IF(N677&lt;Premissas!$B$9,Premissas!$B$14,IF(N677&lt;Premissas!$B$10,Premissas!$B$15,IF(N677&lt;Premissas!$B$11,Premissas!$B$16,IF(N677&lt;Premissas!$B$12,Premissas!$B$17,Premissas!$B$18)))))</f>
        <v/>
      </c>
      <c r="Q677" s="5">
        <f>IFERROR(P677/Premissas!$B$4,0)</f>
        <v/>
      </c>
    </row>
    <row r="678">
      <c r="A678" s="2" t="n">
        <v>7</v>
      </c>
      <c r="B678" s="2" t="n">
        <v>1953</v>
      </c>
      <c r="C678" s="2" t="inlineStr">
        <is>
          <t>SEPARACAO</t>
        </is>
      </c>
      <c r="D678" s="2" t="n">
        <v>6000673</v>
      </c>
      <c r="E678" s="2" t="inlineStr">
        <is>
          <t>Gleibson Weverton Silva De Oliveira</t>
        </is>
      </c>
      <c r="F678" s="2" t="n">
        <v>15809</v>
      </c>
      <c r="G678" s="2" t="n">
        <v>104.87</v>
      </c>
      <c r="H678" s="2" t="n">
        <v>151</v>
      </c>
      <c r="I678" s="2" t="n">
        <v>110</v>
      </c>
      <c r="J678" s="2" t="inlineStr">
        <is>
          <t>GPA</t>
        </is>
      </c>
      <c r="K678" s="2">
        <f>IF(I678&lt;&gt;"",I678,IFERROR(INDEX(Base!$I:$I,MATCH(1,(Base!$C:$C=C678)*(Base!$I:$I&lt;&gt;""),0)),0))</f>
        <v/>
      </c>
      <c r="L678" s="2">
        <f>IF(AND(I678="",K678&gt;0),"SIM","NÃO")</f>
        <v/>
      </c>
      <c r="M678" s="2">
        <f>IF(ISNUMBER(SEARCH("SEPARA",UPPER(C678))),"NÃO","SIM")</f>
        <v/>
      </c>
      <c r="N678" s="2">
        <f>IFERROR(H678/K678,0)</f>
        <v/>
      </c>
      <c r="O678" s="2">
        <f>IF(M678="NÃO","EXCLUÍDO",IF(N678&lt;Premissas!$B$8,"&lt; 1,00",IF(N678&lt;Premissas!$B$9,"1,00 – 1,19",IF(N678&lt;Premissas!$B$10,"1,20 – 1,39",IF(N678&lt;Premissas!$B$11,"1,40 – 1,59",IF(N678&lt;Premissas!$B$12,"1,60 – 1,99","≥ 2,00"))))))</f>
        <v/>
      </c>
      <c r="P678" s="5">
        <f>IF(OR(M678="NÃO",N678&lt;Premissas!$B$8),Premissas!$B$13,IF(N678&lt;Premissas!$B$9,Premissas!$B$14,IF(N678&lt;Premissas!$B$10,Premissas!$B$15,IF(N678&lt;Premissas!$B$11,Premissas!$B$16,IF(N678&lt;Premissas!$B$12,Premissas!$B$17,Premissas!$B$18)))))</f>
        <v/>
      </c>
      <c r="Q678" s="5">
        <f>IFERROR(P678/Premissas!$B$4,0)</f>
        <v/>
      </c>
    </row>
    <row r="679">
      <c r="A679" s="2" t="n">
        <v>7</v>
      </c>
      <c r="B679" s="2" t="n">
        <v>1953</v>
      </c>
      <c r="C679" s="2" t="inlineStr">
        <is>
          <t>PUXADA RECEB</t>
        </is>
      </c>
      <c r="D679" s="2" t="n">
        <v>6001386</v>
      </c>
      <c r="E679" s="2" t="inlineStr">
        <is>
          <t>Lucas Gabriel Ribeiro De Lima</t>
        </is>
      </c>
      <c r="F679" s="2" t="n">
        <v>274</v>
      </c>
      <c r="G679" s="2" t="n">
        <v>22.12</v>
      </c>
      <c r="H679" s="2" t="n">
        <v>12</v>
      </c>
      <c r="I679" s="2" t="n">
        <v>15</v>
      </c>
      <c r="J679" s="2" t="inlineStr">
        <is>
          <t>GPA</t>
        </is>
      </c>
      <c r="K679" s="2">
        <f>IF(I679&lt;&gt;"",I679,IFERROR(INDEX(Base!$I:$I,MATCH(1,(Base!$C:$C=C679)*(Base!$I:$I&lt;&gt;""),0)),0))</f>
        <v/>
      </c>
      <c r="L679" s="2">
        <f>IF(AND(I679="",K679&gt;0),"SIM","NÃO")</f>
        <v/>
      </c>
      <c r="M679" s="2">
        <f>IF(ISNUMBER(SEARCH("SEPARA",UPPER(C679))),"NÃO","SIM")</f>
        <v/>
      </c>
      <c r="N679" s="2">
        <f>IFERROR(H679/K679,0)</f>
        <v/>
      </c>
      <c r="O679" s="2">
        <f>IF(M679="NÃO","EXCLUÍDO",IF(N679&lt;Premissas!$B$8,"&lt; 1,00",IF(N679&lt;Premissas!$B$9,"1,00 – 1,19",IF(N679&lt;Premissas!$B$10,"1,20 – 1,39",IF(N679&lt;Premissas!$B$11,"1,40 – 1,59",IF(N679&lt;Premissas!$B$12,"1,60 – 1,99","≥ 2,00"))))))</f>
        <v/>
      </c>
      <c r="P679" s="5">
        <f>IF(OR(M679="NÃO",N679&lt;Premissas!$B$8),Premissas!$B$13,IF(N679&lt;Premissas!$B$9,Premissas!$B$14,IF(N679&lt;Premissas!$B$10,Premissas!$B$15,IF(N679&lt;Premissas!$B$11,Premissas!$B$16,IF(N679&lt;Premissas!$B$12,Premissas!$B$17,Premissas!$B$18)))))</f>
        <v/>
      </c>
      <c r="Q679" s="5">
        <f>IFERROR(P679/Premissas!$B$4,0)</f>
        <v/>
      </c>
    </row>
    <row r="680">
      <c r="A680" s="2" t="n">
        <v>7</v>
      </c>
      <c r="B680" s="2" t="n">
        <v>1953</v>
      </c>
      <c r="C680" s="2" t="inlineStr">
        <is>
          <t>RECEBIMENTO</t>
        </is>
      </c>
      <c r="D680" s="2" t="n">
        <v>6001386</v>
      </c>
      <c r="E680" s="2" t="inlineStr">
        <is>
          <t>Lucas Gabriel Ribeiro De Lima</t>
        </is>
      </c>
      <c r="F680" s="2" t="n">
        <v>72</v>
      </c>
      <c r="G680" s="2" t="n">
        <v>2.27</v>
      </c>
      <c r="H680" s="2" t="n">
        <v>32</v>
      </c>
      <c r="I680" s="2" t="n">
        <v>19</v>
      </c>
      <c r="J680" s="2" t="inlineStr">
        <is>
          <t>GPA</t>
        </is>
      </c>
      <c r="K680" s="2">
        <f>IF(I680&lt;&gt;"",I680,IFERROR(INDEX(Base!$I:$I,MATCH(1,(Base!$C:$C=C680)*(Base!$I:$I&lt;&gt;""),0)),0))</f>
        <v/>
      </c>
      <c r="L680" s="2">
        <f>IF(AND(I680="",K680&gt;0),"SIM","NÃO")</f>
        <v/>
      </c>
      <c r="M680" s="2">
        <f>IF(ISNUMBER(SEARCH("SEPARA",UPPER(C680))),"NÃO","SIM")</f>
        <v/>
      </c>
      <c r="N680" s="2">
        <f>IFERROR(H680/K680,0)</f>
        <v/>
      </c>
      <c r="O680" s="2">
        <f>IF(M680="NÃO","EXCLUÍDO",IF(N680&lt;Premissas!$B$8,"&lt; 1,00",IF(N680&lt;Premissas!$B$9,"1,00 – 1,19",IF(N680&lt;Premissas!$B$10,"1,20 – 1,39",IF(N680&lt;Premissas!$B$11,"1,40 – 1,59",IF(N680&lt;Premissas!$B$12,"1,60 – 1,99","≥ 2,00"))))))</f>
        <v/>
      </c>
      <c r="P680" s="5">
        <f>IF(OR(M680="NÃO",N680&lt;Premissas!$B$8),Premissas!$B$13,IF(N680&lt;Premissas!$B$9,Premissas!$B$14,IF(N680&lt;Premissas!$B$10,Premissas!$B$15,IF(N680&lt;Premissas!$B$11,Premissas!$B$16,IF(N680&lt;Premissas!$B$12,Premissas!$B$17,Premissas!$B$18)))))</f>
        <v/>
      </c>
      <c r="Q680" s="5">
        <f>IFERROR(P680/Premissas!$B$4,0)</f>
        <v/>
      </c>
    </row>
    <row r="681">
      <c r="A681" s="2" t="n">
        <v>7</v>
      </c>
      <c r="B681" s="2" t="n">
        <v>1953</v>
      </c>
      <c r="C681" s="2" t="inlineStr">
        <is>
          <t>SEPARACAO</t>
        </is>
      </c>
      <c r="D681" s="2" t="n">
        <v>6001386</v>
      </c>
      <c r="E681" s="2" t="inlineStr">
        <is>
          <t>Lucas Gabriel Ribeiro De Lima</t>
        </is>
      </c>
      <c r="F681" s="2" t="n">
        <v>1442</v>
      </c>
      <c r="G681" s="2" t="n">
        <v>8.68</v>
      </c>
      <c r="H681" s="2" t="n">
        <v>166</v>
      </c>
      <c r="I681" s="2" t="n">
        <v>110</v>
      </c>
      <c r="J681" s="2" t="inlineStr">
        <is>
          <t>GPA</t>
        </is>
      </c>
      <c r="K681" s="2">
        <f>IF(I681&lt;&gt;"",I681,IFERROR(INDEX(Base!$I:$I,MATCH(1,(Base!$C:$C=C681)*(Base!$I:$I&lt;&gt;""),0)),0))</f>
        <v/>
      </c>
      <c r="L681" s="2">
        <f>IF(AND(I681="",K681&gt;0),"SIM","NÃO")</f>
        <v/>
      </c>
      <c r="M681" s="2">
        <f>IF(ISNUMBER(SEARCH("SEPARA",UPPER(C681))),"NÃO","SIM")</f>
        <v/>
      </c>
      <c r="N681" s="2">
        <f>IFERROR(H681/K681,0)</f>
        <v/>
      </c>
      <c r="O681" s="2">
        <f>IF(M681="NÃO","EXCLUÍDO",IF(N681&lt;Premissas!$B$8,"&lt; 1,00",IF(N681&lt;Premissas!$B$9,"1,00 – 1,19",IF(N681&lt;Premissas!$B$10,"1,20 – 1,39",IF(N681&lt;Premissas!$B$11,"1,40 – 1,59",IF(N681&lt;Premissas!$B$12,"1,60 – 1,99","≥ 2,00"))))))</f>
        <v/>
      </c>
      <c r="P681" s="5">
        <f>IF(OR(M681="NÃO",N681&lt;Premissas!$B$8),Premissas!$B$13,IF(N681&lt;Premissas!$B$9,Premissas!$B$14,IF(N681&lt;Premissas!$B$10,Premissas!$B$15,IF(N681&lt;Premissas!$B$11,Premissas!$B$16,IF(N681&lt;Premissas!$B$12,Premissas!$B$17,Premissas!$B$18)))))</f>
        <v/>
      </c>
      <c r="Q681" s="5">
        <f>IFERROR(P681/Premissas!$B$4,0)</f>
        <v/>
      </c>
    </row>
    <row r="682">
      <c r="A682" s="2" t="n">
        <v>7</v>
      </c>
      <c r="B682" s="2" t="n">
        <v>1953</v>
      </c>
      <c r="C682" s="2" t="inlineStr">
        <is>
          <t>SEPARACAO</t>
        </is>
      </c>
      <c r="D682" s="2" t="n">
        <v>6002838</v>
      </c>
      <c r="E682" s="2" t="inlineStr">
        <is>
          <t>Wagner Ryan Do Nascimento Silva</t>
        </is>
      </c>
      <c r="F682" s="2" t="n">
        <v>8268</v>
      </c>
      <c r="G682" s="2" t="n">
        <v>62.56</v>
      </c>
      <c r="H682" s="2" t="n">
        <v>132</v>
      </c>
      <c r="I682" s="2" t="n">
        <v>110</v>
      </c>
      <c r="J682" s="2" t="inlineStr">
        <is>
          <t>GPA</t>
        </is>
      </c>
      <c r="K682" s="2">
        <f>IF(I682&lt;&gt;"",I682,IFERROR(INDEX(Base!$I:$I,MATCH(1,(Base!$C:$C=C682)*(Base!$I:$I&lt;&gt;""),0)),0))</f>
        <v/>
      </c>
      <c r="L682" s="2">
        <f>IF(AND(I682="",K682&gt;0),"SIM","NÃO")</f>
        <v/>
      </c>
      <c r="M682" s="2">
        <f>IF(ISNUMBER(SEARCH("SEPARA",UPPER(C682))),"NÃO","SIM")</f>
        <v/>
      </c>
      <c r="N682" s="2">
        <f>IFERROR(H682/K682,0)</f>
        <v/>
      </c>
      <c r="O682" s="2">
        <f>IF(M682="NÃO","EXCLUÍDO",IF(N682&lt;Premissas!$B$8,"&lt; 1,00",IF(N682&lt;Premissas!$B$9,"1,00 – 1,19",IF(N682&lt;Premissas!$B$10,"1,20 – 1,39",IF(N682&lt;Premissas!$B$11,"1,40 – 1,59",IF(N682&lt;Premissas!$B$12,"1,60 – 1,99","≥ 2,00"))))))</f>
        <v/>
      </c>
      <c r="P682" s="5">
        <f>IF(OR(M682="NÃO",N682&lt;Premissas!$B$8),Premissas!$B$13,IF(N682&lt;Premissas!$B$9,Premissas!$B$14,IF(N682&lt;Premissas!$B$10,Premissas!$B$15,IF(N682&lt;Premissas!$B$11,Premissas!$B$16,IF(N682&lt;Premissas!$B$12,Premissas!$B$17,Premissas!$B$18)))))</f>
        <v/>
      </c>
      <c r="Q682" s="5">
        <f>IFERROR(P682/Premissas!$B$4,0)</f>
        <v/>
      </c>
    </row>
    <row r="683">
      <c r="A683" s="2" t="n">
        <v>7</v>
      </c>
      <c r="B683" s="2" t="n">
        <v>1953</v>
      </c>
      <c r="C683" s="2" t="inlineStr">
        <is>
          <t>SEPARACAO</t>
        </is>
      </c>
      <c r="D683" s="2" t="n">
        <v>6003109</v>
      </c>
      <c r="E683" s="2" t="inlineStr">
        <is>
          <t>Yago Rodrigues Pereira Lopes</t>
        </is>
      </c>
      <c r="F683" s="2" t="n">
        <v>3362</v>
      </c>
      <c r="G683" s="2" t="n">
        <v>50.93</v>
      </c>
      <c r="H683" s="2" t="n">
        <v>66</v>
      </c>
      <c r="I683" s="2" t="n">
        <v>110</v>
      </c>
      <c r="J683" s="2" t="inlineStr">
        <is>
          <t>GPA</t>
        </is>
      </c>
      <c r="K683" s="2">
        <f>IF(I683&lt;&gt;"",I683,IFERROR(INDEX(Base!$I:$I,MATCH(1,(Base!$C:$C=C683)*(Base!$I:$I&lt;&gt;""),0)),0))</f>
        <v/>
      </c>
      <c r="L683" s="2">
        <f>IF(AND(I683="",K683&gt;0),"SIM","NÃO")</f>
        <v/>
      </c>
      <c r="M683" s="2">
        <f>IF(ISNUMBER(SEARCH("SEPARA",UPPER(C683))),"NÃO","SIM")</f>
        <v/>
      </c>
      <c r="N683" s="2">
        <f>IFERROR(H683/K683,0)</f>
        <v/>
      </c>
      <c r="O683" s="2">
        <f>IF(M683="NÃO","EXCLUÍDO",IF(N683&lt;Premissas!$B$8,"&lt; 1,00",IF(N683&lt;Premissas!$B$9,"1,00 – 1,19",IF(N683&lt;Premissas!$B$10,"1,20 – 1,39",IF(N683&lt;Premissas!$B$11,"1,40 – 1,59",IF(N683&lt;Premissas!$B$12,"1,60 – 1,99","≥ 2,00"))))))</f>
        <v/>
      </c>
      <c r="P683" s="5">
        <f>IF(OR(M683="NÃO",N683&lt;Premissas!$B$8),Premissas!$B$13,IF(N683&lt;Premissas!$B$9,Premissas!$B$14,IF(N683&lt;Premissas!$B$10,Premissas!$B$15,IF(N683&lt;Premissas!$B$11,Premissas!$B$16,IF(N683&lt;Premissas!$B$12,Premissas!$B$17,Premissas!$B$18)))))</f>
        <v/>
      </c>
      <c r="Q683" s="5">
        <f>IFERROR(P683/Premissas!$B$4,0)</f>
        <v/>
      </c>
    </row>
    <row r="684">
      <c r="A684" s="2" t="n">
        <v>7</v>
      </c>
      <c r="B684" s="2" t="n">
        <v>1953</v>
      </c>
      <c r="C684" s="2" t="inlineStr">
        <is>
          <t>SEPARACAO</t>
        </is>
      </c>
      <c r="D684" s="2" t="n">
        <v>6004300</v>
      </c>
      <c r="E684" s="2" t="inlineStr">
        <is>
          <t>Makel Douglas Da Silva Souza</t>
        </is>
      </c>
      <c r="F684" s="2" t="n">
        <v>2868</v>
      </c>
      <c r="G684" s="2" t="n">
        <v>47</v>
      </c>
      <c r="H684" s="2" t="n">
        <v>61</v>
      </c>
      <c r="I684" s="2" t="n">
        <v>110</v>
      </c>
      <c r="J684" s="2" t="inlineStr">
        <is>
          <t>GPA</t>
        </is>
      </c>
      <c r="K684" s="2">
        <f>IF(I684&lt;&gt;"",I684,IFERROR(INDEX(Base!$I:$I,MATCH(1,(Base!$C:$C=C684)*(Base!$I:$I&lt;&gt;""),0)),0))</f>
        <v/>
      </c>
      <c r="L684" s="2">
        <f>IF(AND(I684="",K684&gt;0),"SIM","NÃO")</f>
        <v/>
      </c>
      <c r="M684" s="2">
        <f>IF(ISNUMBER(SEARCH("SEPARA",UPPER(C684))),"NÃO","SIM")</f>
        <v/>
      </c>
      <c r="N684" s="2">
        <f>IFERROR(H684/K684,0)</f>
        <v/>
      </c>
      <c r="O684" s="2">
        <f>IF(M684="NÃO","EXCLUÍDO",IF(N684&lt;Premissas!$B$8,"&lt; 1,00",IF(N684&lt;Premissas!$B$9,"1,00 – 1,19",IF(N684&lt;Premissas!$B$10,"1,20 – 1,39",IF(N684&lt;Premissas!$B$11,"1,40 – 1,59",IF(N684&lt;Premissas!$B$12,"1,60 – 1,99","≥ 2,00"))))))</f>
        <v/>
      </c>
      <c r="P684" s="5">
        <f>IF(OR(M684="NÃO",N684&lt;Premissas!$B$8),Premissas!$B$13,IF(N684&lt;Premissas!$B$9,Premissas!$B$14,IF(N684&lt;Premissas!$B$10,Premissas!$B$15,IF(N684&lt;Premissas!$B$11,Premissas!$B$16,IF(N684&lt;Premissas!$B$12,Premissas!$B$17,Premissas!$B$18)))))</f>
        <v/>
      </c>
      <c r="Q684" s="5">
        <f>IFERROR(P684/Premissas!$B$4,0)</f>
        <v/>
      </c>
    </row>
    <row r="685">
      <c r="A685" s="2" t="n">
        <v>7</v>
      </c>
      <c r="B685" s="2" t="n">
        <v>1953</v>
      </c>
      <c r="C685" s="2" t="inlineStr">
        <is>
          <t>PUXADA RECEB</t>
        </is>
      </c>
      <c r="D685" s="2" t="n">
        <v>6004512</v>
      </c>
      <c r="E685" s="2" t="inlineStr">
        <is>
          <t>Leandro Vinicius Medeiros Lima</t>
        </is>
      </c>
      <c r="F685" s="2" t="n">
        <v>309</v>
      </c>
      <c r="G685" s="2" t="n">
        <v>20.32</v>
      </c>
      <c r="H685" s="2" t="n">
        <v>15</v>
      </c>
      <c r="I685" s="2" t="n">
        <v>15</v>
      </c>
      <c r="J685" s="2" t="inlineStr">
        <is>
          <t>GPA</t>
        </is>
      </c>
      <c r="K685" s="2">
        <f>IF(I685&lt;&gt;"",I685,IFERROR(INDEX(Base!$I:$I,MATCH(1,(Base!$C:$C=C685)*(Base!$I:$I&lt;&gt;""),0)),0))</f>
        <v/>
      </c>
      <c r="L685" s="2">
        <f>IF(AND(I685="",K685&gt;0),"SIM","NÃO")</f>
        <v/>
      </c>
      <c r="M685" s="2">
        <f>IF(ISNUMBER(SEARCH("SEPARA",UPPER(C685))),"NÃO","SIM")</f>
        <v/>
      </c>
      <c r="N685" s="2">
        <f>IFERROR(H685/K685,0)</f>
        <v/>
      </c>
      <c r="O685" s="2">
        <f>IF(M685="NÃO","EXCLUÍDO",IF(N685&lt;Premissas!$B$8,"&lt; 1,00",IF(N685&lt;Premissas!$B$9,"1,00 – 1,19",IF(N685&lt;Premissas!$B$10,"1,20 – 1,39",IF(N685&lt;Premissas!$B$11,"1,40 – 1,59",IF(N685&lt;Premissas!$B$12,"1,60 – 1,99","≥ 2,00"))))))</f>
        <v/>
      </c>
      <c r="P685" s="5">
        <f>IF(OR(M685="NÃO",N685&lt;Premissas!$B$8),Premissas!$B$13,IF(N685&lt;Premissas!$B$9,Premissas!$B$14,IF(N685&lt;Premissas!$B$10,Premissas!$B$15,IF(N685&lt;Premissas!$B$11,Premissas!$B$16,IF(N685&lt;Premissas!$B$12,Premissas!$B$17,Premissas!$B$18)))))</f>
        <v/>
      </c>
      <c r="Q685" s="5">
        <f>IFERROR(P685/Premissas!$B$4,0)</f>
        <v/>
      </c>
    </row>
    <row r="686">
      <c r="A686" s="2" t="n">
        <v>7</v>
      </c>
      <c r="B686" s="2" t="n">
        <v>1953</v>
      </c>
      <c r="C686" s="2" t="inlineStr">
        <is>
          <t>SEPARACAO</t>
        </is>
      </c>
      <c r="D686" s="2" t="n">
        <v>6004512</v>
      </c>
      <c r="E686" s="2" t="inlineStr">
        <is>
          <t>Leandro Vinicius Medeiros Lima</t>
        </is>
      </c>
      <c r="F686" s="2" t="n">
        <v>2835</v>
      </c>
      <c r="G686" s="2" t="n">
        <v>21.97</v>
      </c>
      <c r="H686" s="2" t="n">
        <v>129</v>
      </c>
      <c r="I686" s="2" t="n">
        <v>110</v>
      </c>
      <c r="J686" s="2" t="inlineStr">
        <is>
          <t>GPA</t>
        </is>
      </c>
      <c r="K686" s="2">
        <f>IF(I686&lt;&gt;"",I686,IFERROR(INDEX(Base!$I:$I,MATCH(1,(Base!$C:$C=C686)*(Base!$I:$I&lt;&gt;""),0)),0))</f>
        <v/>
      </c>
      <c r="L686" s="2">
        <f>IF(AND(I686="",K686&gt;0),"SIM","NÃO")</f>
        <v/>
      </c>
      <c r="M686" s="2">
        <f>IF(ISNUMBER(SEARCH("SEPARA",UPPER(C686))),"NÃO","SIM")</f>
        <v/>
      </c>
      <c r="N686" s="2">
        <f>IFERROR(H686/K686,0)</f>
        <v/>
      </c>
      <c r="O686" s="2">
        <f>IF(M686="NÃO","EXCLUÍDO",IF(N686&lt;Premissas!$B$8,"&lt; 1,00",IF(N686&lt;Premissas!$B$9,"1,00 – 1,19",IF(N686&lt;Premissas!$B$10,"1,20 – 1,39",IF(N686&lt;Premissas!$B$11,"1,40 – 1,59",IF(N686&lt;Premissas!$B$12,"1,60 – 1,99","≥ 2,00"))))))</f>
        <v/>
      </c>
      <c r="P686" s="5">
        <f>IF(OR(M686="NÃO",N686&lt;Premissas!$B$8),Premissas!$B$13,IF(N686&lt;Premissas!$B$9,Premissas!$B$14,IF(N686&lt;Premissas!$B$10,Premissas!$B$15,IF(N686&lt;Premissas!$B$11,Premissas!$B$16,IF(N686&lt;Premissas!$B$12,Premissas!$B$17,Premissas!$B$18)))))</f>
        <v/>
      </c>
      <c r="Q686" s="5">
        <f>IFERROR(P686/Premissas!$B$4,0)</f>
        <v/>
      </c>
    </row>
    <row r="687">
      <c r="A687" s="2" t="n">
        <v>7</v>
      </c>
      <c r="B687" s="2" t="n">
        <v>1953</v>
      </c>
      <c r="C687" s="2" t="inlineStr">
        <is>
          <t>SEPARACAO</t>
        </is>
      </c>
      <c r="D687" s="2" t="n">
        <v>6004563</v>
      </c>
      <c r="E687" s="2" t="inlineStr">
        <is>
          <t>Jose Jonathas Da Silva Lira</t>
        </is>
      </c>
      <c r="F687" s="2" t="n">
        <v>7280</v>
      </c>
      <c r="G687" s="2" t="n">
        <v>65.73</v>
      </c>
      <c r="H687" s="2" t="n">
        <v>111</v>
      </c>
      <c r="I687" s="2" t="n">
        <v>110</v>
      </c>
      <c r="J687" s="2" t="inlineStr">
        <is>
          <t>GPA</t>
        </is>
      </c>
      <c r="K687" s="2">
        <f>IF(I687&lt;&gt;"",I687,IFERROR(INDEX(Base!$I:$I,MATCH(1,(Base!$C:$C=C687)*(Base!$I:$I&lt;&gt;""),0)),0))</f>
        <v/>
      </c>
      <c r="L687" s="2">
        <f>IF(AND(I687="",K687&gt;0),"SIM","NÃO")</f>
        <v/>
      </c>
      <c r="M687" s="2">
        <f>IF(ISNUMBER(SEARCH("SEPARA",UPPER(C687))),"NÃO","SIM")</f>
        <v/>
      </c>
      <c r="N687" s="2">
        <f>IFERROR(H687/K687,0)</f>
        <v/>
      </c>
      <c r="O687" s="2">
        <f>IF(M687="NÃO","EXCLUÍDO",IF(N687&lt;Premissas!$B$8,"&lt; 1,00",IF(N687&lt;Premissas!$B$9,"1,00 – 1,19",IF(N687&lt;Premissas!$B$10,"1,20 – 1,39",IF(N687&lt;Premissas!$B$11,"1,40 – 1,59",IF(N687&lt;Premissas!$B$12,"1,60 – 1,99","≥ 2,00"))))))</f>
        <v/>
      </c>
      <c r="P687" s="5">
        <f>IF(OR(M687="NÃO",N687&lt;Premissas!$B$8),Premissas!$B$13,IF(N687&lt;Premissas!$B$9,Premissas!$B$14,IF(N687&lt;Premissas!$B$10,Premissas!$B$15,IF(N687&lt;Premissas!$B$11,Premissas!$B$16,IF(N687&lt;Premissas!$B$12,Premissas!$B$17,Premissas!$B$18)))))</f>
        <v/>
      </c>
      <c r="Q687" s="5">
        <f>IFERROR(P687/Premissas!$B$4,0)</f>
        <v/>
      </c>
    </row>
    <row r="688">
      <c r="A688" s="2" t="n">
        <v>7</v>
      </c>
      <c r="B688" s="2" t="n">
        <v>1953</v>
      </c>
      <c r="C688" s="2" t="inlineStr">
        <is>
          <t>SEPARACAO</t>
        </is>
      </c>
      <c r="D688" s="2" t="n">
        <v>6004601</v>
      </c>
      <c r="E688" s="2" t="inlineStr">
        <is>
          <t>Guilherme Kaic Arcelino Bezerra</t>
        </is>
      </c>
      <c r="F688" s="2" t="n">
        <v>8418</v>
      </c>
      <c r="G688" s="2" t="n">
        <v>73.36</v>
      </c>
      <c r="H688" s="2" t="n">
        <v>115</v>
      </c>
      <c r="I688" s="2" t="n">
        <v>110</v>
      </c>
      <c r="J688" s="2" t="inlineStr">
        <is>
          <t>GPA</t>
        </is>
      </c>
      <c r="K688" s="2">
        <f>IF(I688&lt;&gt;"",I688,IFERROR(INDEX(Base!$I:$I,MATCH(1,(Base!$C:$C=C688)*(Base!$I:$I&lt;&gt;""),0)),0))</f>
        <v/>
      </c>
      <c r="L688" s="2">
        <f>IF(AND(I688="",K688&gt;0),"SIM","NÃO")</f>
        <v/>
      </c>
      <c r="M688" s="2">
        <f>IF(ISNUMBER(SEARCH("SEPARA",UPPER(C688))),"NÃO","SIM")</f>
        <v/>
      </c>
      <c r="N688" s="2">
        <f>IFERROR(H688/K688,0)</f>
        <v/>
      </c>
      <c r="O688" s="2">
        <f>IF(M688="NÃO","EXCLUÍDO",IF(N688&lt;Premissas!$B$8,"&lt; 1,00",IF(N688&lt;Premissas!$B$9,"1,00 – 1,19",IF(N688&lt;Premissas!$B$10,"1,20 – 1,39",IF(N688&lt;Premissas!$B$11,"1,40 – 1,59",IF(N688&lt;Premissas!$B$12,"1,60 – 1,99","≥ 2,00"))))))</f>
        <v/>
      </c>
      <c r="P688" s="5">
        <f>IF(OR(M688="NÃO",N688&lt;Premissas!$B$8),Premissas!$B$13,IF(N688&lt;Premissas!$B$9,Premissas!$B$14,IF(N688&lt;Premissas!$B$10,Premissas!$B$15,IF(N688&lt;Premissas!$B$11,Premissas!$B$16,IF(N688&lt;Premissas!$B$12,Premissas!$B$17,Premissas!$B$18)))))</f>
        <v/>
      </c>
      <c r="Q688" s="5">
        <f>IFERROR(P688/Premissas!$B$4,0)</f>
        <v/>
      </c>
    </row>
    <row r="689">
      <c r="A689" s="2" t="n">
        <v>7</v>
      </c>
      <c r="B689" s="2" t="n">
        <v>1953</v>
      </c>
      <c r="C689" s="2" t="inlineStr">
        <is>
          <t>SEPARACAO</t>
        </is>
      </c>
      <c r="D689" s="2" t="n">
        <v>6004628</v>
      </c>
      <c r="E689" s="2" t="inlineStr">
        <is>
          <t>Vanderley Santana Da Silva</t>
        </is>
      </c>
      <c r="F689" s="2" t="n">
        <v>3174</v>
      </c>
      <c r="G689" s="2" t="n">
        <v>37.8</v>
      </c>
      <c r="H689" s="2" t="n">
        <v>84</v>
      </c>
      <c r="I689" s="2" t="n">
        <v>110</v>
      </c>
      <c r="J689" s="2" t="inlineStr">
        <is>
          <t>GPA</t>
        </is>
      </c>
      <c r="K689" s="2">
        <f>IF(I689&lt;&gt;"",I689,IFERROR(INDEX(Base!$I:$I,MATCH(1,(Base!$C:$C=C689)*(Base!$I:$I&lt;&gt;""),0)),0))</f>
        <v/>
      </c>
      <c r="L689" s="2">
        <f>IF(AND(I689="",K689&gt;0),"SIM","NÃO")</f>
        <v/>
      </c>
      <c r="M689" s="2">
        <f>IF(ISNUMBER(SEARCH("SEPARA",UPPER(C689))),"NÃO","SIM")</f>
        <v/>
      </c>
      <c r="N689" s="2">
        <f>IFERROR(H689/K689,0)</f>
        <v/>
      </c>
      <c r="O689" s="2">
        <f>IF(M689="NÃO","EXCLUÍDO",IF(N689&lt;Premissas!$B$8,"&lt; 1,00",IF(N689&lt;Premissas!$B$9,"1,00 – 1,19",IF(N689&lt;Premissas!$B$10,"1,20 – 1,39",IF(N689&lt;Premissas!$B$11,"1,40 – 1,59",IF(N689&lt;Premissas!$B$12,"1,60 – 1,99","≥ 2,00"))))))</f>
        <v/>
      </c>
      <c r="P689" s="5">
        <f>IF(OR(M689="NÃO",N689&lt;Premissas!$B$8),Premissas!$B$13,IF(N689&lt;Premissas!$B$9,Premissas!$B$14,IF(N689&lt;Premissas!$B$10,Premissas!$B$15,IF(N689&lt;Premissas!$B$11,Premissas!$B$16,IF(N689&lt;Premissas!$B$12,Premissas!$B$17,Premissas!$B$18)))))</f>
        <v/>
      </c>
      <c r="Q689" s="5">
        <f>IFERROR(P689/Premissas!$B$4,0)</f>
        <v/>
      </c>
    </row>
    <row r="690">
      <c r="A690" s="2" t="n">
        <v>7</v>
      </c>
      <c r="B690" s="2" t="n">
        <v>1953</v>
      </c>
      <c r="C690" s="2" t="inlineStr">
        <is>
          <t>SEPARACAO</t>
        </is>
      </c>
      <c r="D690" s="2" t="n">
        <v>6004849</v>
      </c>
      <c r="E690" s="2" t="inlineStr">
        <is>
          <t>Leandro Lins De Albuquerque</t>
        </is>
      </c>
      <c r="F690" s="2" t="n">
        <v>3367</v>
      </c>
      <c r="G690" s="2" t="n">
        <v>33.2</v>
      </c>
      <c r="H690" s="2" t="n">
        <v>101</v>
      </c>
      <c r="I690" s="2" t="n">
        <v>110</v>
      </c>
      <c r="J690" s="2" t="inlineStr">
        <is>
          <t>GPA</t>
        </is>
      </c>
      <c r="K690" s="2">
        <f>IF(I690&lt;&gt;"",I690,IFERROR(INDEX(Base!$I:$I,MATCH(1,(Base!$C:$C=C690)*(Base!$I:$I&lt;&gt;""),0)),0))</f>
        <v/>
      </c>
      <c r="L690" s="2">
        <f>IF(AND(I690="",K690&gt;0),"SIM","NÃO")</f>
        <v/>
      </c>
      <c r="M690" s="2">
        <f>IF(ISNUMBER(SEARCH("SEPARA",UPPER(C690))),"NÃO","SIM")</f>
        <v/>
      </c>
      <c r="N690" s="2">
        <f>IFERROR(H690/K690,0)</f>
        <v/>
      </c>
      <c r="O690" s="2">
        <f>IF(M690="NÃO","EXCLUÍDO",IF(N690&lt;Premissas!$B$8,"&lt; 1,00",IF(N690&lt;Premissas!$B$9,"1,00 – 1,19",IF(N690&lt;Premissas!$B$10,"1,20 – 1,39",IF(N690&lt;Premissas!$B$11,"1,40 – 1,59",IF(N690&lt;Premissas!$B$12,"1,60 – 1,99","≥ 2,00"))))))</f>
        <v/>
      </c>
      <c r="P690" s="5">
        <f>IF(OR(M690="NÃO",N690&lt;Premissas!$B$8),Premissas!$B$13,IF(N690&lt;Premissas!$B$9,Premissas!$B$14,IF(N690&lt;Premissas!$B$10,Premissas!$B$15,IF(N690&lt;Premissas!$B$11,Premissas!$B$16,IF(N690&lt;Premissas!$B$12,Premissas!$B$17,Premissas!$B$18)))))</f>
        <v/>
      </c>
      <c r="Q690" s="5">
        <f>IFERROR(P690/Premissas!$B$4,0)</f>
        <v/>
      </c>
    </row>
    <row r="691">
      <c r="A691" s="2" t="n">
        <v>7</v>
      </c>
      <c r="B691" s="2" t="n">
        <v>1953</v>
      </c>
      <c r="C691" s="2" t="inlineStr">
        <is>
          <t>SEPARACAO</t>
        </is>
      </c>
      <c r="D691" s="2" t="n">
        <v>6004970</v>
      </c>
      <c r="E691" s="2" t="inlineStr">
        <is>
          <t>Rodrigo Silva</t>
        </is>
      </c>
      <c r="F691" s="2" t="n">
        <v>11333</v>
      </c>
      <c r="G691" s="2" t="n">
        <v>80.15000000000001</v>
      </c>
      <c r="H691" s="2" t="n">
        <v>141</v>
      </c>
      <c r="I691" s="2" t="n">
        <v>110</v>
      </c>
      <c r="J691" s="2" t="inlineStr">
        <is>
          <t>GPA</t>
        </is>
      </c>
      <c r="K691" s="2">
        <f>IF(I691&lt;&gt;"",I691,IFERROR(INDEX(Base!$I:$I,MATCH(1,(Base!$C:$C=C691)*(Base!$I:$I&lt;&gt;""),0)),0))</f>
        <v/>
      </c>
      <c r="L691" s="2">
        <f>IF(AND(I691="",K691&gt;0),"SIM","NÃO")</f>
        <v/>
      </c>
      <c r="M691" s="2">
        <f>IF(ISNUMBER(SEARCH("SEPARA",UPPER(C691))),"NÃO","SIM")</f>
        <v/>
      </c>
      <c r="N691" s="2">
        <f>IFERROR(H691/K691,0)</f>
        <v/>
      </c>
      <c r="O691" s="2">
        <f>IF(M691="NÃO","EXCLUÍDO",IF(N691&lt;Premissas!$B$8,"&lt; 1,00",IF(N691&lt;Premissas!$B$9,"1,00 – 1,19",IF(N691&lt;Premissas!$B$10,"1,20 – 1,39",IF(N691&lt;Premissas!$B$11,"1,40 – 1,59",IF(N691&lt;Premissas!$B$12,"1,60 – 1,99","≥ 2,00"))))))</f>
        <v/>
      </c>
      <c r="P691" s="5">
        <f>IF(OR(M691="NÃO",N691&lt;Premissas!$B$8),Premissas!$B$13,IF(N691&lt;Premissas!$B$9,Premissas!$B$14,IF(N691&lt;Premissas!$B$10,Premissas!$B$15,IF(N691&lt;Premissas!$B$11,Premissas!$B$16,IF(N691&lt;Premissas!$B$12,Premissas!$B$17,Premissas!$B$18)))))</f>
        <v/>
      </c>
      <c r="Q691" s="5">
        <f>IFERROR(P691/Premissas!$B$4,0)</f>
        <v/>
      </c>
    </row>
    <row r="692">
      <c r="A692" s="2" t="n">
        <v>7</v>
      </c>
      <c r="B692" s="2" t="n">
        <v>1953</v>
      </c>
      <c r="C692" s="2" t="inlineStr">
        <is>
          <t>SEPARACAO</t>
        </is>
      </c>
      <c r="D692" s="2" t="n">
        <v>6005713</v>
      </c>
      <c r="E692" s="2" t="inlineStr">
        <is>
          <t>Pedro Henrique Lima Dos Santos</t>
        </is>
      </c>
      <c r="F692" s="2" t="n">
        <v>14739</v>
      </c>
      <c r="G692" s="2" t="n">
        <v>88.77</v>
      </c>
      <c r="H692" s="2" t="n">
        <v>166</v>
      </c>
      <c r="I692" s="2" t="n">
        <v>110</v>
      </c>
      <c r="J692" s="2" t="inlineStr">
        <is>
          <t>GPA</t>
        </is>
      </c>
      <c r="K692" s="2">
        <f>IF(I692&lt;&gt;"",I692,IFERROR(INDEX(Base!$I:$I,MATCH(1,(Base!$C:$C=C692)*(Base!$I:$I&lt;&gt;""),0)),0))</f>
        <v/>
      </c>
      <c r="L692" s="2">
        <f>IF(AND(I692="",K692&gt;0),"SIM","NÃO")</f>
        <v/>
      </c>
      <c r="M692" s="2">
        <f>IF(ISNUMBER(SEARCH("SEPARA",UPPER(C692))),"NÃO","SIM")</f>
        <v/>
      </c>
      <c r="N692" s="2">
        <f>IFERROR(H692/K692,0)</f>
        <v/>
      </c>
      <c r="O692" s="2">
        <f>IF(M692="NÃO","EXCLUÍDO",IF(N692&lt;Premissas!$B$8,"&lt; 1,00",IF(N692&lt;Premissas!$B$9,"1,00 – 1,19",IF(N692&lt;Premissas!$B$10,"1,20 – 1,39",IF(N692&lt;Premissas!$B$11,"1,40 – 1,59",IF(N692&lt;Premissas!$B$12,"1,60 – 1,99","≥ 2,00"))))))</f>
        <v/>
      </c>
      <c r="P692" s="5">
        <f>IF(OR(M692="NÃO",N692&lt;Premissas!$B$8),Premissas!$B$13,IF(N692&lt;Premissas!$B$9,Premissas!$B$14,IF(N692&lt;Premissas!$B$10,Premissas!$B$15,IF(N692&lt;Premissas!$B$11,Premissas!$B$16,IF(N692&lt;Premissas!$B$12,Premissas!$B$17,Premissas!$B$18)))))</f>
        <v/>
      </c>
      <c r="Q692" s="5">
        <f>IFERROR(P692/Premissas!$B$4,0)</f>
        <v/>
      </c>
    </row>
    <row r="693">
      <c r="A693" s="2" t="n">
        <v>7</v>
      </c>
      <c r="B693" s="2" t="n">
        <v>1953</v>
      </c>
      <c r="C693" s="2" t="inlineStr">
        <is>
          <t>SEPARACAO</t>
        </is>
      </c>
      <c r="D693" s="2" t="n">
        <v>6005799</v>
      </c>
      <c r="E693" s="2" t="inlineStr">
        <is>
          <t>Rudson Pablo Santos Da Silva</t>
        </is>
      </c>
      <c r="F693" s="2" t="n">
        <v>8861</v>
      </c>
      <c r="G693" s="2" t="n">
        <v>55.43</v>
      </c>
      <c r="H693" s="2" t="n">
        <v>160</v>
      </c>
      <c r="I693" s="2" t="n">
        <v>110</v>
      </c>
      <c r="J693" s="2" t="inlineStr">
        <is>
          <t>GPA</t>
        </is>
      </c>
      <c r="K693" s="2">
        <f>IF(I693&lt;&gt;"",I693,IFERROR(INDEX(Base!$I:$I,MATCH(1,(Base!$C:$C=C693)*(Base!$I:$I&lt;&gt;""),0)),0))</f>
        <v/>
      </c>
      <c r="L693" s="2">
        <f>IF(AND(I693="",K693&gt;0),"SIM","NÃO")</f>
        <v/>
      </c>
      <c r="M693" s="2">
        <f>IF(ISNUMBER(SEARCH("SEPARA",UPPER(C693))),"NÃO","SIM")</f>
        <v/>
      </c>
      <c r="N693" s="2">
        <f>IFERROR(H693/K693,0)</f>
        <v/>
      </c>
      <c r="O693" s="2">
        <f>IF(M693="NÃO","EXCLUÍDO",IF(N693&lt;Premissas!$B$8,"&lt; 1,00",IF(N693&lt;Premissas!$B$9,"1,00 – 1,19",IF(N693&lt;Premissas!$B$10,"1,20 – 1,39",IF(N693&lt;Premissas!$B$11,"1,40 – 1,59",IF(N693&lt;Premissas!$B$12,"1,60 – 1,99","≥ 2,00"))))))</f>
        <v/>
      </c>
      <c r="P693" s="5">
        <f>IF(OR(M693="NÃO",N693&lt;Premissas!$B$8),Premissas!$B$13,IF(N693&lt;Premissas!$B$9,Premissas!$B$14,IF(N693&lt;Premissas!$B$10,Premissas!$B$15,IF(N693&lt;Premissas!$B$11,Premissas!$B$16,IF(N693&lt;Premissas!$B$12,Premissas!$B$17,Premissas!$B$18)))))</f>
        <v/>
      </c>
      <c r="Q693" s="5">
        <f>IFERROR(P693/Premissas!$B$4,0)</f>
        <v/>
      </c>
    </row>
    <row r="694">
      <c r="A694" s="2" t="n">
        <v>7</v>
      </c>
      <c r="B694" s="2" t="n">
        <v>1953</v>
      </c>
      <c r="C694" s="2" t="inlineStr">
        <is>
          <t>SEPARACAO</t>
        </is>
      </c>
      <c r="D694" s="2" t="n">
        <v>6005934</v>
      </c>
      <c r="E694" s="2" t="inlineStr">
        <is>
          <t>Josiel Terto Da Silva</t>
        </is>
      </c>
      <c r="F694" s="2" t="n">
        <v>10336</v>
      </c>
      <c r="G694" s="2" t="n">
        <v>82.78</v>
      </c>
      <c r="H694" s="2" t="n">
        <v>125</v>
      </c>
      <c r="I694" s="2" t="n">
        <v>110</v>
      </c>
      <c r="J694" s="2" t="inlineStr">
        <is>
          <t>GPA</t>
        </is>
      </c>
      <c r="K694" s="2">
        <f>IF(I694&lt;&gt;"",I694,IFERROR(INDEX(Base!$I:$I,MATCH(1,(Base!$C:$C=C694)*(Base!$I:$I&lt;&gt;""),0)),0))</f>
        <v/>
      </c>
      <c r="L694" s="2">
        <f>IF(AND(I694="",K694&gt;0),"SIM","NÃO")</f>
        <v/>
      </c>
      <c r="M694" s="2">
        <f>IF(ISNUMBER(SEARCH("SEPARA",UPPER(C694))),"NÃO","SIM")</f>
        <v/>
      </c>
      <c r="N694" s="2">
        <f>IFERROR(H694/K694,0)</f>
        <v/>
      </c>
      <c r="O694" s="2">
        <f>IF(M694="NÃO","EXCLUÍDO",IF(N694&lt;Premissas!$B$8,"&lt; 1,00",IF(N694&lt;Premissas!$B$9,"1,00 – 1,19",IF(N694&lt;Premissas!$B$10,"1,20 – 1,39",IF(N694&lt;Premissas!$B$11,"1,40 – 1,59",IF(N694&lt;Premissas!$B$12,"1,60 – 1,99","≥ 2,00"))))))</f>
        <v/>
      </c>
      <c r="P694" s="5">
        <f>IF(OR(M694="NÃO",N694&lt;Premissas!$B$8),Premissas!$B$13,IF(N694&lt;Premissas!$B$9,Premissas!$B$14,IF(N694&lt;Premissas!$B$10,Premissas!$B$15,IF(N694&lt;Premissas!$B$11,Premissas!$B$16,IF(N694&lt;Premissas!$B$12,Premissas!$B$17,Premissas!$B$18)))))</f>
        <v/>
      </c>
      <c r="Q694" s="5">
        <f>IFERROR(P694/Premissas!$B$4,0)</f>
        <v/>
      </c>
    </row>
    <row r="695">
      <c r="A695" s="2" t="n">
        <v>7</v>
      </c>
      <c r="B695" s="2" t="n">
        <v>1953</v>
      </c>
      <c r="C695" s="2" t="inlineStr">
        <is>
          <t>SEPARACAO</t>
        </is>
      </c>
      <c r="D695" s="2" t="n">
        <v>6005950</v>
      </c>
      <c r="E695" s="2" t="inlineStr">
        <is>
          <t>Guilherme Henrique Francelino Dos Santos</t>
        </is>
      </c>
      <c r="F695" s="2" t="n">
        <v>8632</v>
      </c>
      <c r="G695" s="2" t="n">
        <v>70.23999999999999</v>
      </c>
      <c r="H695" s="2" t="n">
        <v>123</v>
      </c>
      <c r="I695" s="2" t="n">
        <v>110</v>
      </c>
      <c r="J695" s="2" t="inlineStr">
        <is>
          <t>GPA</t>
        </is>
      </c>
      <c r="K695" s="2">
        <f>IF(I695&lt;&gt;"",I695,IFERROR(INDEX(Base!$I:$I,MATCH(1,(Base!$C:$C=C695)*(Base!$I:$I&lt;&gt;""),0)),0))</f>
        <v/>
      </c>
      <c r="L695" s="2">
        <f>IF(AND(I695="",K695&gt;0),"SIM","NÃO")</f>
        <v/>
      </c>
      <c r="M695" s="2">
        <f>IF(ISNUMBER(SEARCH("SEPARA",UPPER(C695))),"NÃO","SIM")</f>
        <v/>
      </c>
      <c r="N695" s="2">
        <f>IFERROR(H695/K695,0)</f>
        <v/>
      </c>
      <c r="O695" s="2">
        <f>IF(M695="NÃO","EXCLUÍDO",IF(N695&lt;Premissas!$B$8,"&lt; 1,00",IF(N695&lt;Premissas!$B$9,"1,00 – 1,19",IF(N695&lt;Premissas!$B$10,"1,20 – 1,39",IF(N695&lt;Premissas!$B$11,"1,40 – 1,59",IF(N695&lt;Premissas!$B$12,"1,60 – 1,99","≥ 2,00"))))))</f>
        <v/>
      </c>
      <c r="P695" s="5">
        <f>IF(OR(M695="NÃO",N695&lt;Premissas!$B$8),Premissas!$B$13,IF(N695&lt;Premissas!$B$9,Premissas!$B$14,IF(N695&lt;Premissas!$B$10,Premissas!$B$15,IF(N695&lt;Premissas!$B$11,Premissas!$B$16,IF(N695&lt;Premissas!$B$12,Premissas!$B$17,Premissas!$B$18)))))</f>
        <v/>
      </c>
      <c r="Q695" s="5">
        <f>IFERROR(P695/Premissas!$B$4,0)</f>
        <v/>
      </c>
    </row>
    <row r="696">
      <c r="A696" s="2" t="n">
        <v>7</v>
      </c>
      <c r="B696" s="2" t="n">
        <v>1953</v>
      </c>
      <c r="C696" s="2" t="inlineStr">
        <is>
          <t>SEPARACAO</t>
        </is>
      </c>
      <c r="D696" s="2" t="n">
        <v>6006035</v>
      </c>
      <c r="E696" s="2" t="inlineStr">
        <is>
          <t>Carlos Alberto Pereira Gomes Sobrinho</t>
        </is>
      </c>
      <c r="F696" s="2" t="n">
        <v>483</v>
      </c>
      <c r="G696" s="2" t="n">
        <v>10.05</v>
      </c>
      <c r="H696" s="2" t="n">
        <v>48</v>
      </c>
      <c r="I696" s="2" t="n">
        <v>110</v>
      </c>
      <c r="J696" s="2" t="inlineStr">
        <is>
          <t>GPA</t>
        </is>
      </c>
      <c r="K696" s="2">
        <f>IF(I696&lt;&gt;"",I696,IFERROR(INDEX(Base!$I:$I,MATCH(1,(Base!$C:$C=C696)*(Base!$I:$I&lt;&gt;""),0)),0))</f>
        <v/>
      </c>
      <c r="L696" s="2">
        <f>IF(AND(I696="",K696&gt;0),"SIM","NÃO")</f>
        <v/>
      </c>
      <c r="M696" s="2">
        <f>IF(ISNUMBER(SEARCH("SEPARA",UPPER(C696))),"NÃO","SIM")</f>
        <v/>
      </c>
      <c r="N696" s="2">
        <f>IFERROR(H696/K696,0)</f>
        <v/>
      </c>
      <c r="O696" s="2">
        <f>IF(M696="NÃO","EXCLUÍDO",IF(N696&lt;Premissas!$B$8,"&lt; 1,00",IF(N696&lt;Premissas!$B$9,"1,00 – 1,19",IF(N696&lt;Premissas!$B$10,"1,20 – 1,39",IF(N696&lt;Premissas!$B$11,"1,40 – 1,59",IF(N696&lt;Premissas!$B$12,"1,60 – 1,99","≥ 2,00"))))))</f>
        <v/>
      </c>
      <c r="P696" s="5">
        <f>IF(OR(M696="NÃO",N696&lt;Premissas!$B$8),Premissas!$B$13,IF(N696&lt;Premissas!$B$9,Premissas!$B$14,IF(N696&lt;Premissas!$B$10,Premissas!$B$15,IF(N696&lt;Premissas!$B$11,Premissas!$B$16,IF(N696&lt;Premissas!$B$12,Premissas!$B$17,Premissas!$B$18)))))</f>
        <v/>
      </c>
      <c r="Q696" s="5">
        <f>IFERROR(P696/Premissas!$B$4,0)</f>
        <v/>
      </c>
    </row>
    <row r="697">
      <c r="A697" s="2" t="n">
        <v>7</v>
      </c>
      <c r="B697" s="2" t="n">
        <v>1953</v>
      </c>
      <c r="C697" s="2" t="inlineStr">
        <is>
          <t>SEPARACAO</t>
        </is>
      </c>
      <c r="D697" s="2" t="n">
        <v>6006043</v>
      </c>
      <c r="E697" s="2" t="inlineStr">
        <is>
          <t>Robson Rodrigues Da Silva</t>
        </is>
      </c>
      <c r="F697" s="2" t="n">
        <v>2947</v>
      </c>
      <c r="G697" s="2" t="n">
        <v>41.6</v>
      </c>
      <c r="H697" s="2" t="n">
        <v>71</v>
      </c>
      <c r="I697" s="2" t="n">
        <v>110</v>
      </c>
      <c r="J697" s="2" t="inlineStr">
        <is>
          <t>GPA</t>
        </is>
      </c>
      <c r="K697" s="2">
        <f>IF(I697&lt;&gt;"",I697,IFERROR(INDEX(Base!$I:$I,MATCH(1,(Base!$C:$C=C697)*(Base!$I:$I&lt;&gt;""),0)),0))</f>
        <v/>
      </c>
      <c r="L697" s="2">
        <f>IF(AND(I697="",K697&gt;0),"SIM","NÃO")</f>
        <v/>
      </c>
      <c r="M697" s="2">
        <f>IF(ISNUMBER(SEARCH("SEPARA",UPPER(C697))),"NÃO","SIM")</f>
        <v/>
      </c>
      <c r="N697" s="2">
        <f>IFERROR(H697/K697,0)</f>
        <v/>
      </c>
      <c r="O697" s="2">
        <f>IF(M697="NÃO","EXCLUÍDO",IF(N697&lt;Premissas!$B$8,"&lt; 1,00",IF(N697&lt;Premissas!$B$9,"1,00 – 1,19",IF(N697&lt;Premissas!$B$10,"1,20 – 1,39",IF(N697&lt;Premissas!$B$11,"1,40 – 1,59",IF(N697&lt;Premissas!$B$12,"1,60 – 1,99","≥ 2,00"))))))</f>
        <v/>
      </c>
      <c r="P697" s="5">
        <f>IF(OR(M697="NÃO",N697&lt;Premissas!$B$8),Premissas!$B$13,IF(N697&lt;Premissas!$B$9,Premissas!$B$14,IF(N697&lt;Premissas!$B$10,Premissas!$B$15,IF(N697&lt;Premissas!$B$11,Premissas!$B$16,IF(N697&lt;Premissas!$B$12,Premissas!$B$17,Premissas!$B$18)))))</f>
        <v/>
      </c>
      <c r="Q697" s="5">
        <f>IFERROR(P697/Premissas!$B$4,0)</f>
        <v/>
      </c>
    </row>
    <row r="698">
      <c r="A698" s="2" t="n">
        <v>7</v>
      </c>
      <c r="B698" s="2" t="n">
        <v>1953</v>
      </c>
      <c r="C698" s="2" t="inlineStr">
        <is>
          <t>SEPARACAO</t>
        </is>
      </c>
      <c r="D698" s="2" t="n">
        <v>6006132</v>
      </c>
      <c r="E698" s="2" t="inlineStr">
        <is>
          <t>Albert Luiz Nascimento Da Silva</t>
        </is>
      </c>
      <c r="F698" s="2" t="n">
        <v>2029</v>
      </c>
      <c r="G698" s="2" t="n">
        <v>43.56</v>
      </c>
      <c r="H698" s="2" t="n">
        <v>47</v>
      </c>
      <c r="I698" s="2" t="n">
        <v>110</v>
      </c>
      <c r="J698" s="2" t="inlineStr">
        <is>
          <t>GPA</t>
        </is>
      </c>
      <c r="K698" s="2">
        <f>IF(I698&lt;&gt;"",I698,IFERROR(INDEX(Base!$I:$I,MATCH(1,(Base!$C:$C=C698)*(Base!$I:$I&lt;&gt;""),0)),0))</f>
        <v/>
      </c>
      <c r="L698" s="2">
        <f>IF(AND(I698="",K698&gt;0),"SIM","NÃO")</f>
        <v/>
      </c>
      <c r="M698" s="2">
        <f>IF(ISNUMBER(SEARCH("SEPARA",UPPER(C698))),"NÃO","SIM")</f>
        <v/>
      </c>
      <c r="N698" s="2">
        <f>IFERROR(H698/K698,0)</f>
        <v/>
      </c>
      <c r="O698" s="2">
        <f>IF(M698="NÃO","EXCLUÍDO",IF(N698&lt;Premissas!$B$8,"&lt; 1,00",IF(N698&lt;Premissas!$B$9,"1,00 – 1,19",IF(N698&lt;Premissas!$B$10,"1,20 – 1,39",IF(N698&lt;Premissas!$B$11,"1,40 – 1,59",IF(N698&lt;Premissas!$B$12,"1,60 – 1,99","≥ 2,00"))))))</f>
        <v/>
      </c>
      <c r="P698" s="5">
        <f>IF(OR(M698="NÃO",N698&lt;Premissas!$B$8),Premissas!$B$13,IF(N698&lt;Premissas!$B$9,Premissas!$B$14,IF(N698&lt;Premissas!$B$10,Premissas!$B$15,IF(N698&lt;Premissas!$B$11,Premissas!$B$16,IF(N698&lt;Premissas!$B$12,Premissas!$B$17,Premissas!$B$18)))))</f>
        <v/>
      </c>
      <c r="Q698" s="5">
        <f>IFERROR(P698/Premissas!$B$4,0)</f>
        <v/>
      </c>
    </row>
    <row r="699">
      <c r="A699" s="2" t="n">
        <v>7</v>
      </c>
      <c r="B699" s="2" t="n">
        <v>1953</v>
      </c>
      <c r="C699" s="2" t="inlineStr">
        <is>
          <t>PUXADA RECEB</t>
        </is>
      </c>
      <c r="D699" s="2" t="n">
        <v>6006540</v>
      </c>
      <c r="E699" s="2" t="inlineStr">
        <is>
          <t>Wellington Da Silva Januario</t>
        </is>
      </c>
      <c r="F699" s="2" t="n">
        <v>216</v>
      </c>
      <c r="G699" s="2" t="n">
        <v>10.05</v>
      </c>
      <c r="H699" s="2" t="n">
        <v>21</v>
      </c>
      <c r="I699" s="2" t="n">
        <v>15</v>
      </c>
      <c r="J699" s="2" t="inlineStr">
        <is>
          <t>GPA</t>
        </is>
      </c>
      <c r="K699" s="2">
        <f>IF(I699&lt;&gt;"",I699,IFERROR(INDEX(Base!$I:$I,MATCH(1,(Base!$C:$C=C699)*(Base!$I:$I&lt;&gt;""),0)),0))</f>
        <v/>
      </c>
      <c r="L699" s="2">
        <f>IF(AND(I699="",K699&gt;0),"SIM","NÃO")</f>
        <v/>
      </c>
      <c r="M699" s="2">
        <f>IF(ISNUMBER(SEARCH("SEPARA",UPPER(C699))),"NÃO","SIM")</f>
        <v/>
      </c>
      <c r="N699" s="2">
        <f>IFERROR(H699/K699,0)</f>
        <v/>
      </c>
      <c r="O699" s="2">
        <f>IF(M699="NÃO","EXCLUÍDO",IF(N699&lt;Premissas!$B$8,"&lt; 1,00",IF(N699&lt;Premissas!$B$9,"1,00 – 1,19",IF(N699&lt;Premissas!$B$10,"1,20 – 1,39",IF(N699&lt;Premissas!$B$11,"1,40 – 1,59",IF(N699&lt;Premissas!$B$12,"1,60 – 1,99","≥ 2,00"))))))</f>
        <v/>
      </c>
      <c r="P699" s="5">
        <f>IF(OR(M699="NÃO",N699&lt;Premissas!$B$8),Premissas!$B$13,IF(N699&lt;Premissas!$B$9,Premissas!$B$14,IF(N699&lt;Premissas!$B$10,Premissas!$B$15,IF(N699&lt;Premissas!$B$11,Premissas!$B$16,IF(N699&lt;Premissas!$B$12,Premissas!$B$17,Premissas!$B$18)))))</f>
        <v/>
      </c>
      <c r="Q699" s="5">
        <f>IFERROR(P699/Premissas!$B$4,0)</f>
        <v/>
      </c>
    </row>
    <row r="700">
      <c r="A700" s="2" t="n">
        <v>7</v>
      </c>
      <c r="B700" s="2" t="n">
        <v>1953</v>
      </c>
      <c r="C700" s="2" t="inlineStr">
        <is>
          <t>RECEBIMENTO</t>
        </is>
      </c>
      <c r="D700" s="2" t="n">
        <v>6006540</v>
      </c>
      <c r="E700" s="2" t="inlineStr">
        <is>
          <t>Wellington Da Silva Januario</t>
        </is>
      </c>
      <c r="F700" s="2" t="n">
        <v>2029</v>
      </c>
      <c r="G700" s="2" t="n">
        <v>48.05</v>
      </c>
      <c r="H700" s="2" t="n">
        <v>42</v>
      </c>
      <c r="I700" s="2" t="n">
        <v>19</v>
      </c>
      <c r="J700" s="2" t="inlineStr">
        <is>
          <t>GPA</t>
        </is>
      </c>
      <c r="K700" s="2">
        <f>IF(I700&lt;&gt;"",I700,IFERROR(INDEX(Base!$I:$I,MATCH(1,(Base!$C:$C=C700)*(Base!$I:$I&lt;&gt;""),0)),0))</f>
        <v/>
      </c>
      <c r="L700" s="2">
        <f>IF(AND(I700="",K700&gt;0),"SIM","NÃO")</f>
        <v/>
      </c>
      <c r="M700" s="2">
        <f>IF(ISNUMBER(SEARCH("SEPARA",UPPER(C700))),"NÃO","SIM")</f>
        <v/>
      </c>
      <c r="N700" s="2">
        <f>IFERROR(H700/K700,0)</f>
        <v/>
      </c>
      <c r="O700" s="2">
        <f>IF(M700="NÃO","EXCLUÍDO",IF(N700&lt;Premissas!$B$8,"&lt; 1,00",IF(N700&lt;Premissas!$B$9,"1,00 – 1,19",IF(N700&lt;Premissas!$B$10,"1,20 – 1,39",IF(N700&lt;Premissas!$B$11,"1,40 – 1,59",IF(N700&lt;Premissas!$B$12,"1,60 – 1,99","≥ 2,00"))))))</f>
        <v/>
      </c>
      <c r="P700" s="5">
        <f>IF(OR(M700="NÃO",N700&lt;Premissas!$B$8),Premissas!$B$13,IF(N700&lt;Premissas!$B$9,Premissas!$B$14,IF(N700&lt;Premissas!$B$10,Premissas!$B$15,IF(N700&lt;Premissas!$B$11,Premissas!$B$16,IF(N700&lt;Premissas!$B$12,Premissas!$B$17,Premissas!$B$18)))))</f>
        <v/>
      </c>
      <c r="Q700" s="5">
        <f>IFERROR(P700/Premissas!$B$4,0)</f>
        <v/>
      </c>
    </row>
    <row r="701">
      <c r="A701" s="2" t="n">
        <v>7</v>
      </c>
      <c r="B701" s="2" t="n">
        <v>1953</v>
      </c>
      <c r="C701" s="2" t="inlineStr">
        <is>
          <t>SEPARACAO</t>
        </is>
      </c>
      <c r="D701" s="2" t="n">
        <v>6006590</v>
      </c>
      <c r="E701" s="2" t="inlineStr">
        <is>
          <t>Jose Diogo Da Silva</t>
        </is>
      </c>
      <c r="F701" s="2" t="n">
        <v>9344</v>
      </c>
      <c r="G701" s="2" t="n">
        <v>64.56</v>
      </c>
      <c r="H701" s="2" t="n">
        <v>145</v>
      </c>
      <c r="I701" s="2" t="n">
        <v>110</v>
      </c>
      <c r="J701" s="2" t="inlineStr">
        <is>
          <t>GPA</t>
        </is>
      </c>
      <c r="K701" s="2">
        <f>IF(I701&lt;&gt;"",I701,IFERROR(INDEX(Base!$I:$I,MATCH(1,(Base!$C:$C=C701)*(Base!$I:$I&lt;&gt;""),0)),0))</f>
        <v/>
      </c>
      <c r="L701" s="2">
        <f>IF(AND(I701="",K701&gt;0),"SIM","NÃO")</f>
        <v/>
      </c>
      <c r="M701" s="2">
        <f>IF(ISNUMBER(SEARCH("SEPARA",UPPER(C701))),"NÃO","SIM")</f>
        <v/>
      </c>
      <c r="N701" s="2">
        <f>IFERROR(H701/K701,0)</f>
        <v/>
      </c>
      <c r="O701" s="2">
        <f>IF(M701="NÃO","EXCLUÍDO",IF(N701&lt;Premissas!$B$8,"&lt; 1,00",IF(N701&lt;Premissas!$B$9,"1,00 – 1,19",IF(N701&lt;Premissas!$B$10,"1,20 – 1,39",IF(N701&lt;Premissas!$B$11,"1,40 – 1,59",IF(N701&lt;Premissas!$B$12,"1,60 – 1,99","≥ 2,00"))))))</f>
        <v/>
      </c>
      <c r="P701" s="5">
        <f>IF(OR(M701="NÃO",N701&lt;Premissas!$B$8),Premissas!$B$13,IF(N701&lt;Premissas!$B$9,Premissas!$B$14,IF(N701&lt;Premissas!$B$10,Premissas!$B$15,IF(N701&lt;Premissas!$B$11,Premissas!$B$16,IF(N701&lt;Premissas!$B$12,Premissas!$B$17,Premissas!$B$18)))))</f>
        <v/>
      </c>
      <c r="Q701" s="5">
        <f>IFERROR(P701/Premissas!$B$4,0)</f>
        <v/>
      </c>
    </row>
    <row r="702">
      <c r="A702" s="2" t="n">
        <v>7</v>
      </c>
      <c r="B702" s="2" t="n">
        <v>1953</v>
      </c>
      <c r="C702" s="2" t="inlineStr">
        <is>
          <t>PUXADA RECEB</t>
        </is>
      </c>
      <c r="D702" s="2" t="n">
        <v>6007023</v>
      </c>
      <c r="E702" s="2" t="inlineStr">
        <is>
          <t>Jonny Jonshonn Silva De Sousa</t>
        </is>
      </c>
      <c r="F702" s="2" t="n">
        <v>9</v>
      </c>
      <c r="G702" s="2" t="n">
        <v>0.22</v>
      </c>
      <c r="H702" s="2" t="n">
        <v>41</v>
      </c>
      <c r="I702" s="2" t="n">
        <v>15</v>
      </c>
      <c r="J702" s="2" t="inlineStr">
        <is>
          <t>GPA</t>
        </is>
      </c>
      <c r="K702" s="2">
        <f>IF(I702&lt;&gt;"",I702,IFERROR(INDEX(Base!$I:$I,MATCH(1,(Base!$C:$C=C702)*(Base!$I:$I&lt;&gt;""),0)),0))</f>
        <v/>
      </c>
      <c r="L702" s="2">
        <f>IF(AND(I702="",K702&gt;0),"SIM","NÃO")</f>
        <v/>
      </c>
      <c r="M702" s="2">
        <f>IF(ISNUMBER(SEARCH("SEPARA",UPPER(C702))),"NÃO","SIM")</f>
        <v/>
      </c>
      <c r="N702" s="2">
        <f>IFERROR(H702/K702,0)</f>
        <v/>
      </c>
      <c r="O702" s="2">
        <f>IF(M702="NÃO","EXCLUÍDO",IF(N702&lt;Premissas!$B$8,"&lt; 1,00",IF(N702&lt;Premissas!$B$9,"1,00 – 1,19",IF(N702&lt;Premissas!$B$10,"1,20 – 1,39",IF(N702&lt;Premissas!$B$11,"1,40 – 1,59",IF(N702&lt;Premissas!$B$12,"1,60 – 1,99","≥ 2,00"))))))</f>
        <v/>
      </c>
      <c r="P702" s="5">
        <f>IF(OR(M702="NÃO",N702&lt;Premissas!$B$8),Premissas!$B$13,IF(N702&lt;Premissas!$B$9,Premissas!$B$14,IF(N702&lt;Premissas!$B$10,Premissas!$B$15,IF(N702&lt;Premissas!$B$11,Premissas!$B$16,IF(N702&lt;Premissas!$B$12,Premissas!$B$17,Premissas!$B$18)))))</f>
        <v/>
      </c>
      <c r="Q702" s="5">
        <f>IFERROR(P702/Premissas!$B$4,0)</f>
        <v/>
      </c>
    </row>
    <row r="703">
      <c r="A703" s="2" t="n">
        <v>7</v>
      </c>
      <c r="B703" s="2" t="n">
        <v>1953</v>
      </c>
      <c r="C703" s="2" t="inlineStr">
        <is>
          <t>SEPARACAO</t>
        </is>
      </c>
      <c r="D703" s="2" t="n">
        <v>6007023</v>
      </c>
      <c r="E703" s="2" t="inlineStr">
        <is>
          <t>Jonny Jonshonn Silva De Sousa</t>
        </is>
      </c>
      <c r="F703" s="2" t="n">
        <v>10922</v>
      </c>
      <c r="G703" s="2" t="n">
        <v>72.15000000000001</v>
      </c>
      <c r="H703" s="2" t="n">
        <v>151</v>
      </c>
      <c r="I703" s="2" t="n">
        <v>110</v>
      </c>
      <c r="J703" s="2" t="inlineStr">
        <is>
          <t>GPA</t>
        </is>
      </c>
      <c r="K703" s="2">
        <f>IF(I703&lt;&gt;"",I703,IFERROR(INDEX(Base!$I:$I,MATCH(1,(Base!$C:$C=C703)*(Base!$I:$I&lt;&gt;""),0)),0))</f>
        <v/>
      </c>
      <c r="L703" s="2">
        <f>IF(AND(I703="",K703&gt;0),"SIM","NÃO")</f>
        <v/>
      </c>
      <c r="M703" s="2">
        <f>IF(ISNUMBER(SEARCH("SEPARA",UPPER(C703))),"NÃO","SIM")</f>
        <v/>
      </c>
      <c r="N703" s="2">
        <f>IFERROR(H703/K703,0)</f>
        <v/>
      </c>
      <c r="O703" s="2">
        <f>IF(M703="NÃO","EXCLUÍDO",IF(N703&lt;Premissas!$B$8,"&lt; 1,00",IF(N703&lt;Premissas!$B$9,"1,00 – 1,19",IF(N703&lt;Premissas!$B$10,"1,20 – 1,39",IF(N703&lt;Premissas!$B$11,"1,40 – 1,59",IF(N703&lt;Premissas!$B$12,"1,60 – 1,99","≥ 2,00"))))))</f>
        <v/>
      </c>
      <c r="P703" s="5">
        <f>IF(OR(M703="NÃO",N703&lt;Premissas!$B$8),Premissas!$B$13,IF(N703&lt;Premissas!$B$9,Premissas!$B$14,IF(N703&lt;Premissas!$B$10,Premissas!$B$15,IF(N703&lt;Premissas!$B$11,Premissas!$B$16,IF(N703&lt;Premissas!$B$12,Premissas!$B$17,Premissas!$B$18)))))</f>
        <v/>
      </c>
      <c r="Q703" s="5">
        <f>IFERROR(P703/Premissas!$B$4,0)</f>
        <v/>
      </c>
    </row>
    <row r="704">
      <c r="A704" s="2" t="n">
        <v>7</v>
      </c>
      <c r="B704" s="2" t="n">
        <v>1953</v>
      </c>
      <c r="C704" s="2" t="inlineStr">
        <is>
          <t>SEPARACAO</t>
        </is>
      </c>
      <c r="D704" s="2" t="n">
        <v>6012663</v>
      </c>
      <c r="E704" s="2" t="inlineStr">
        <is>
          <t>Carlos Kleyton Teixeira Cavalcanti</t>
        </is>
      </c>
      <c r="F704" s="2" t="n">
        <v>1385</v>
      </c>
      <c r="G704" s="2" t="n">
        <v>10.05</v>
      </c>
      <c r="H704" s="2" t="n">
        <v>138</v>
      </c>
      <c r="I704" s="2" t="n">
        <v>110</v>
      </c>
      <c r="J704" s="2" t="inlineStr">
        <is>
          <t>GPA</t>
        </is>
      </c>
      <c r="K704" s="2">
        <f>IF(I704&lt;&gt;"",I704,IFERROR(INDEX(Base!$I:$I,MATCH(1,(Base!$C:$C=C704)*(Base!$I:$I&lt;&gt;""),0)),0))</f>
        <v/>
      </c>
      <c r="L704" s="2">
        <f>IF(AND(I704="",K704&gt;0),"SIM","NÃO")</f>
        <v/>
      </c>
      <c r="M704" s="2">
        <f>IF(ISNUMBER(SEARCH("SEPARA",UPPER(C704))),"NÃO","SIM")</f>
        <v/>
      </c>
      <c r="N704" s="2">
        <f>IFERROR(H704/K704,0)</f>
        <v/>
      </c>
      <c r="O704" s="2">
        <f>IF(M704="NÃO","EXCLUÍDO",IF(N704&lt;Premissas!$B$8,"&lt; 1,00",IF(N704&lt;Premissas!$B$9,"1,00 – 1,19",IF(N704&lt;Premissas!$B$10,"1,20 – 1,39",IF(N704&lt;Premissas!$B$11,"1,40 – 1,59",IF(N704&lt;Premissas!$B$12,"1,60 – 1,99","≥ 2,00"))))))</f>
        <v/>
      </c>
      <c r="P704" s="5">
        <f>IF(OR(M704="NÃO",N704&lt;Premissas!$B$8),Premissas!$B$13,IF(N704&lt;Premissas!$B$9,Premissas!$B$14,IF(N704&lt;Premissas!$B$10,Premissas!$B$15,IF(N704&lt;Premissas!$B$11,Premissas!$B$16,IF(N704&lt;Premissas!$B$12,Premissas!$B$17,Premissas!$B$18)))))</f>
        <v/>
      </c>
      <c r="Q704" s="5">
        <f>IFERROR(P704/Premissas!$B$4,0)</f>
        <v/>
      </c>
    </row>
    <row r="705">
      <c r="A705" s="2" t="n">
        <v>7</v>
      </c>
      <c r="B705" s="2" t="n">
        <v>1953</v>
      </c>
      <c r="C705" s="2" t="inlineStr">
        <is>
          <t>SEPARACAO</t>
        </is>
      </c>
      <c r="D705" s="2" t="n">
        <v>6013287</v>
      </c>
      <c r="E705" s="2" t="inlineStr">
        <is>
          <t>Ivison Lucas Dos Santos Silva</t>
        </is>
      </c>
      <c r="F705" s="2" t="n">
        <v>136</v>
      </c>
      <c r="G705" s="2" t="n">
        <v>1.71</v>
      </c>
      <c r="H705" s="2" t="n">
        <v>80</v>
      </c>
      <c r="I705" s="2" t="n">
        <v>110</v>
      </c>
      <c r="J705" s="2" t="inlineStr">
        <is>
          <t>GPA</t>
        </is>
      </c>
      <c r="K705" s="2">
        <f>IF(I705&lt;&gt;"",I705,IFERROR(INDEX(Base!$I:$I,MATCH(1,(Base!$C:$C=C705)*(Base!$I:$I&lt;&gt;""),0)),0))</f>
        <v/>
      </c>
      <c r="L705" s="2">
        <f>IF(AND(I705="",K705&gt;0),"SIM","NÃO")</f>
        <v/>
      </c>
      <c r="M705" s="2">
        <f>IF(ISNUMBER(SEARCH("SEPARA",UPPER(C705))),"NÃO","SIM")</f>
        <v/>
      </c>
      <c r="N705" s="2">
        <f>IFERROR(H705/K705,0)</f>
        <v/>
      </c>
      <c r="O705" s="2">
        <f>IF(M705="NÃO","EXCLUÍDO",IF(N705&lt;Premissas!$B$8,"&lt; 1,00",IF(N705&lt;Premissas!$B$9,"1,00 – 1,19",IF(N705&lt;Premissas!$B$10,"1,20 – 1,39",IF(N705&lt;Premissas!$B$11,"1,40 – 1,59",IF(N705&lt;Premissas!$B$12,"1,60 – 1,99","≥ 2,00"))))))</f>
        <v/>
      </c>
      <c r="P705" s="5">
        <f>IF(OR(M705="NÃO",N705&lt;Premissas!$B$8),Premissas!$B$13,IF(N705&lt;Premissas!$B$9,Premissas!$B$14,IF(N705&lt;Premissas!$B$10,Premissas!$B$15,IF(N705&lt;Premissas!$B$11,Premissas!$B$16,IF(N705&lt;Premissas!$B$12,Premissas!$B$17,Premissas!$B$18)))))</f>
        <v/>
      </c>
      <c r="Q705" s="5">
        <f>IFERROR(P705/Premissas!$B$4,0)</f>
        <v/>
      </c>
    </row>
    <row r="706">
      <c r="A706" s="2" t="n">
        <v>7</v>
      </c>
      <c r="B706" s="2" t="n">
        <v>1953</v>
      </c>
      <c r="C706" s="2" t="inlineStr">
        <is>
          <t>SEPARACAO</t>
        </is>
      </c>
      <c r="D706" s="2" t="n">
        <v>6013902</v>
      </c>
      <c r="E706" s="2" t="inlineStr">
        <is>
          <t>Samuel Henrique De Souza Candido</t>
        </is>
      </c>
      <c r="F706" s="2" t="n">
        <v>245</v>
      </c>
      <c r="G706" s="2" t="n">
        <v>6.68</v>
      </c>
      <c r="H706" s="2" t="n">
        <v>37</v>
      </c>
      <c r="I706" s="2" t="n">
        <v>110</v>
      </c>
      <c r="J706" s="2" t="inlineStr">
        <is>
          <t>GPA</t>
        </is>
      </c>
      <c r="K706" s="2">
        <f>IF(I706&lt;&gt;"",I706,IFERROR(INDEX(Base!$I:$I,MATCH(1,(Base!$C:$C=C706)*(Base!$I:$I&lt;&gt;""),0)),0))</f>
        <v/>
      </c>
      <c r="L706" s="2">
        <f>IF(AND(I706="",K706&gt;0),"SIM","NÃO")</f>
        <v/>
      </c>
      <c r="M706" s="2">
        <f>IF(ISNUMBER(SEARCH("SEPARA",UPPER(C706))),"NÃO","SIM")</f>
        <v/>
      </c>
      <c r="N706" s="2">
        <f>IFERROR(H706/K706,0)</f>
        <v/>
      </c>
      <c r="O706" s="2">
        <f>IF(M706="NÃO","EXCLUÍDO",IF(N706&lt;Premissas!$B$8,"&lt; 1,00",IF(N706&lt;Premissas!$B$9,"1,00 – 1,19",IF(N706&lt;Premissas!$B$10,"1,20 – 1,39",IF(N706&lt;Premissas!$B$11,"1,40 – 1,59",IF(N706&lt;Premissas!$B$12,"1,60 – 1,99","≥ 2,00"))))))</f>
        <v/>
      </c>
      <c r="P706" s="5">
        <f>IF(OR(M706="NÃO",N706&lt;Premissas!$B$8),Premissas!$B$13,IF(N706&lt;Premissas!$B$9,Premissas!$B$14,IF(N706&lt;Premissas!$B$10,Premissas!$B$15,IF(N706&lt;Premissas!$B$11,Premissas!$B$16,IF(N706&lt;Premissas!$B$12,Premissas!$B$17,Premissas!$B$18)))))</f>
        <v/>
      </c>
      <c r="Q706" s="5">
        <f>IFERROR(P706/Premissas!$B$4,0)</f>
        <v/>
      </c>
    </row>
    <row r="707">
      <c r="A707" s="2" t="n">
        <v>7</v>
      </c>
      <c r="B707" s="2" t="n">
        <v>1953</v>
      </c>
      <c r="C707" s="2" t="inlineStr">
        <is>
          <t>CARREGAMENTO</t>
        </is>
      </c>
      <c r="D707" s="2" t="n">
        <v>634064</v>
      </c>
      <c r="E707" s="2" t="inlineStr">
        <is>
          <t>GIVANILDO RIBEIRO DA SILVA</t>
        </is>
      </c>
      <c r="F707" s="2" t="n">
        <v>979</v>
      </c>
      <c r="G707" s="2" t="n">
        <v>40.06</v>
      </c>
      <c r="H707" s="2" t="n">
        <v>24</v>
      </c>
      <c r="I707" s="2" t="n">
        <v>18</v>
      </c>
      <c r="J707" s="2" t="inlineStr">
        <is>
          <t>GPA</t>
        </is>
      </c>
      <c r="K707" s="2">
        <f>IF(I707&lt;&gt;"",I707,IFERROR(INDEX(Base!$I:$I,MATCH(1,(Base!$C:$C=C707)*(Base!$I:$I&lt;&gt;""),0)),0))</f>
        <v/>
      </c>
      <c r="L707" s="2">
        <f>IF(AND(I707="",K707&gt;0),"SIM","NÃO")</f>
        <v/>
      </c>
      <c r="M707" s="2">
        <f>IF(ISNUMBER(SEARCH("SEPARA",UPPER(C707))),"NÃO","SIM")</f>
        <v/>
      </c>
      <c r="N707" s="2">
        <f>IFERROR(H707/K707,0)</f>
        <v/>
      </c>
      <c r="O707" s="2">
        <f>IF(M707="NÃO","EXCLUÍDO",IF(N707&lt;Premissas!$B$8,"&lt; 1,00",IF(N707&lt;Premissas!$B$9,"1,00 – 1,19",IF(N707&lt;Premissas!$B$10,"1,20 – 1,39",IF(N707&lt;Premissas!$B$11,"1,40 – 1,59",IF(N707&lt;Premissas!$B$12,"1,60 – 1,99","≥ 2,00"))))))</f>
        <v/>
      </c>
      <c r="P707" s="5">
        <f>IF(OR(M707="NÃO",N707&lt;Premissas!$B$8),Premissas!$B$13,IF(N707&lt;Premissas!$B$9,Premissas!$B$14,IF(N707&lt;Premissas!$B$10,Premissas!$B$15,IF(N707&lt;Premissas!$B$11,Premissas!$B$16,IF(N707&lt;Premissas!$B$12,Premissas!$B$17,Premissas!$B$18)))))</f>
        <v/>
      </c>
      <c r="Q707" s="5">
        <f>IFERROR(P707/Premissas!$B$4,0)</f>
        <v/>
      </c>
    </row>
    <row r="708">
      <c r="A708" s="2" t="n">
        <v>7</v>
      </c>
      <c r="B708" s="2" t="n">
        <v>1953</v>
      </c>
      <c r="C708" s="2" t="inlineStr">
        <is>
          <t>PUXADA RECEB</t>
        </is>
      </c>
      <c r="D708" s="2" t="n">
        <v>634064</v>
      </c>
      <c r="E708" s="2" t="inlineStr">
        <is>
          <t>GIVANILDO RIBEIRO DA SILVA</t>
        </is>
      </c>
      <c r="F708" s="2" t="n">
        <v>139</v>
      </c>
      <c r="G708" s="2" t="n">
        <v>3.7</v>
      </c>
      <c r="H708" s="2" t="n">
        <v>38</v>
      </c>
      <c r="I708" s="2" t="n">
        <v>15</v>
      </c>
      <c r="J708" s="2" t="inlineStr">
        <is>
          <t>GPA</t>
        </is>
      </c>
      <c r="K708" s="2">
        <f>IF(I708&lt;&gt;"",I708,IFERROR(INDEX(Base!$I:$I,MATCH(1,(Base!$C:$C=C708)*(Base!$I:$I&lt;&gt;""),0)),0))</f>
        <v/>
      </c>
      <c r="L708" s="2">
        <f>IF(AND(I708="",K708&gt;0),"SIM","NÃO")</f>
        <v/>
      </c>
      <c r="M708" s="2">
        <f>IF(ISNUMBER(SEARCH("SEPARA",UPPER(C708))),"NÃO","SIM")</f>
        <v/>
      </c>
      <c r="N708" s="2">
        <f>IFERROR(H708/K708,0)</f>
        <v/>
      </c>
      <c r="O708" s="2">
        <f>IF(M708="NÃO","EXCLUÍDO",IF(N708&lt;Premissas!$B$8,"&lt; 1,00",IF(N708&lt;Premissas!$B$9,"1,00 – 1,19",IF(N708&lt;Premissas!$B$10,"1,20 – 1,39",IF(N708&lt;Premissas!$B$11,"1,40 – 1,59",IF(N708&lt;Premissas!$B$12,"1,60 – 1,99","≥ 2,00"))))))</f>
        <v/>
      </c>
      <c r="P708" s="5">
        <f>IF(OR(M708="NÃO",N708&lt;Premissas!$B$8),Premissas!$B$13,IF(N708&lt;Premissas!$B$9,Premissas!$B$14,IF(N708&lt;Premissas!$B$10,Premissas!$B$15,IF(N708&lt;Premissas!$B$11,Premissas!$B$16,IF(N708&lt;Premissas!$B$12,Premissas!$B$17,Premissas!$B$18)))))</f>
        <v/>
      </c>
      <c r="Q708" s="5">
        <f>IFERROR(P708/Premissas!$B$4,0)</f>
        <v/>
      </c>
    </row>
    <row r="709">
      <c r="A709" s="2" t="n">
        <v>7</v>
      </c>
      <c r="B709" s="2" t="n">
        <v>1953</v>
      </c>
      <c r="C709" s="2" t="inlineStr">
        <is>
          <t>RECEBIMENTO</t>
        </is>
      </c>
      <c r="D709" s="2" t="n">
        <v>634064</v>
      </c>
      <c r="E709" s="2" t="inlineStr">
        <is>
          <t>GIVANILDO RIBEIRO DA SILVA</t>
        </is>
      </c>
      <c r="F709" s="2" t="n">
        <v>471</v>
      </c>
      <c r="G709" s="2" t="n">
        <v>14.36</v>
      </c>
      <c r="H709" s="2" t="n">
        <v>33</v>
      </c>
      <c r="I709" s="2" t="n">
        <v>19</v>
      </c>
      <c r="J709" s="2" t="inlineStr">
        <is>
          <t>GPA</t>
        </is>
      </c>
      <c r="K709" s="2">
        <f>IF(I709&lt;&gt;"",I709,IFERROR(INDEX(Base!$I:$I,MATCH(1,(Base!$C:$C=C709)*(Base!$I:$I&lt;&gt;""),0)),0))</f>
        <v/>
      </c>
      <c r="L709" s="2">
        <f>IF(AND(I709="",K709&gt;0),"SIM","NÃO")</f>
        <v/>
      </c>
      <c r="M709" s="2">
        <f>IF(ISNUMBER(SEARCH("SEPARA",UPPER(C709))),"NÃO","SIM")</f>
        <v/>
      </c>
      <c r="N709" s="2">
        <f>IFERROR(H709/K709,0)</f>
        <v/>
      </c>
      <c r="O709" s="2">
        <f>IF(M709="NÃO","EXCLUÍDO",IF(N709&lt;Premissas!$B$8,"&lt; 1,00",IF(N709&lt;Premissas!$B$9,"1,00 – 1,19",IF(N709&lt;Premissas!$B$10,"1,20 – 1,39",IF(N709&lt;Premissas!$B$11,"1,40 – 1,59",IF(N709&lt;Premissas!$B$12,"1,60 – 1,99","≥ 2,00"))))))</f>
        <v/>
      </c>
      <c r="P709" s="5">
        <f>IF(OR(M709="NÃO",N709&lt;Premissas!$B$8),Premissas!$B$13,IF(N709&lt;Premissas!$B$9,Premissas!$B$14,IF(N709&lt;Premissas!$B$10,Premissas!$B$15,IF(N709&lt;Premissas!$B$11,Premissas!$B$16,IF(N709&lt;Premissas!$B$12,Premissas!$B$17,Premissas!$B$18)))))</f>
        <v/>
      </c>
      <c r="Q709" s="5">
        <f>IFERROR(P709/Premissas!$B$4,0)</f>
        <v/>
      </c>
    </row>
    <row r="710">
      <c r="A710" s="2" t="n">
        <v>7</v>
      </c>
      <c r="B710" s="2" t="n">
        <v>1953</v>
      </c>
      <c r="C710" s="2" t="inlineStr">
        <is>
          <t>SEPARACAO</t>
        </is>
      </c>
      <c r="D710" s="2" t="n">
        <v>634064</v>
      </c>
      <c r="E710" s="2" t="inlineStr">
        <is>
          <t>GIVANILDO RIBEIRO DA SILVA</t>
        </is>
      </c>
      <c r="F710" s="2" t="n">
        <v>2100</v>
      </c>
      <c r="G710" s="2" t="n">
        <v>8.81</v>
      </c>
      <c r="H710" s="2" t="n">
        <v>238</v>
      </c>
      <c r="I710" s="2" t="n">
        <v>110</v>
      </c>
      <c r="J710" s="2" t="inlineStr">
        <is>
          <t>GPA</t>
        </is>
      </c>
      <c r="K710" s="2">
        <f>IF(I710&lt;&gt;"",I710,IFERROR(INDEX(Base!$I:$I,MATCH(1,(Base!$C:$C=C710)*(Base!$I:$I&lt;&gt;""),0)),0))</f>
        <v/>
      </c>
      <c r="L710" s="2">
        <f>IF(AND(I710="",K710&gt;0),"SIM","NÃO")</f>
        <v/>
      </c>
      <c r="M710" s="2">
        <f>IF(ISNUMBER(SEARCH("SEPARA",UPPER(C710))),"NÃO","SIM")</f>
        <v/>
      </c>
      <c r="N710" s="2">
        <f>IFERROR(H710/K710,0)</f>
        <v/>
      </c>
      <c r="O710" s="2">
        <f>IF(M710="NÃO","EXCLUÍDO",IF(N710&lt;Premissas!$B$8,"&lt; 1,00",IF(N710&lt;Premissas!$B$9,"1,00 – 1,19",IF(N710&lt;Premissas!$B$10,"1,20 – 1,39",IF(N710&lt;Premissas!$B$11,"1,40 – 1,59",IF(N710&lt;Premissas!$B$12,"1,60 – 1,99","≥ 2,00"))))))</f>
        <v/>
      </c>
      <c r="P710" s="5">
        <f>IF(OR(M710="NÃO",N710&lt;Premissas!$B$8),Premissas!$B$13,IF(N710&lt;Premissas!$B$9,Premissas!$B$14,IF(N710&lt;Premissas!$B$10,Premissas!$B$15,IF(N710&lt;Premissas!$B$11,Premissas!$B$16,IF(N710&lt;Premissas!$B$12,Premissas!$B$17,Premissas!$B$18)))))</f>
        <v/>
      </c>
      <c r="Q710" s="5">
        <f>IFERROR(P710/Premissas!$B$4,0)</f>
        <v/>
      </c>
    </row>
    <row r="711">
      <c r="A711" s="2" t="n">
        <v>7</v>
      </c>
      <c r="B711" s="2" t="n">
        <v>1953</v>
      </c>
      <c r="C711" s="2" t="inlineStr">
        <is>
          <t>CARREGAMENTO</t>
        </is>
      </c>
      <c r="D711" s="2" t="n">
        <v>650416</v>
      </c>
      <c r="E711" s="2" t="inlineStr">
        <is>
          <t>JORGE DANILO REIS GOMES</t>
        </is>
      </c>
      <c r="F711" s="2" t="n">
        <v>1153</v>
      </c>
      <c r="G711" s="2" t="n">
        <v>22.46</v>
      </c>
      <c r="H711" s="2" t="n">
        <v>51</v>
      </c>
      <c r="I711" s="2" t="n">
        <v>18</v>
      </c>
      <c r="J711" s="2" t="inlineStr">
        <is>
          <t>GPA</t>
        </is>
      </c>
      <c r="K711" s="2">
        <f>IF(I711&lt;&gt;"",I711,IFERROR(INDEX(Base!$I:$I,MATCH(1,(Base!$C:$C=C711)*(Base!$I:$I&lt;&gt;""),0)),0))</f>
        <v/>
      </c>
      <c r="L711" s="2">
        <f>IF(AND(I711="",K711&gt;0),"SIM","NÃO")</f>
        <v/>
      </c>
      <c r="M711" s="2">
        <f>IF(ISNUMBER(SEARCH("SEPARA",UPPER(C711))),"NÃO","SIM")</f>
        <v/>
      </c>
      <c r="N711" s="2">
        <f>IFERROR(H711/K711,0)</f>
        <v/>
      </c>
      <c r="O711" s="2">
        <f>IF(M711="NÃO","EXCLUÍDO",IF(N711&lt;Premissas!$B$8,"&lt; 1,00",IF(N711&lt;Premissas!$B$9,"1,00 – 1,19",IF(N711&lt;Premissas!$B$10,"1,20 – 1,39",IF(N711&lt;Premissas!$B$11,"1,40 – 1,59",IF(N711&lt;Premissas!$B$12,"1,60 – 1,99","≥ 2,00"))))))</f>
        <v/>
      </c>
      <c r="P711" s="5">
        <f>IF(OR(M711="NÃO",N711&lt;Premissas!$B$8),Premissas!$B$13,IF(N711&lt;Premissas!$B$9,Premissas!$B$14,IF(N711&lt;Premissas!$B$10,Premissas!$B$15,IF(N711&lt;Premissas!$B$11,Premissas!$B$16,IF(N711&lt;Premissas!$B$12,Premissas!$B$17,Premissas!$B$18)))))</f>
        <v/>
      </c>
      <c r="Q711" s="5">
        <f>IFERROR(P711/Premissas!$B$4,0)</f>
        <v/>
      </c>
    </row>
    <row r="712">
      <c r="A712" s="2" t="n">
        <v>7</v>
      </c>
      <c r="B712" s="2" t="n">
        <v>1953</v>
      </c>
      <c r="C712" s="2" t="inlineStr">
        <is>
          <t>ATIVIDADE OP. EMP.</t>
        </is>
      </c>
      <c r="D712" s="2" t="n">
        <v>654254</v>
      </c>
      <c r="E712" s="2" t="inlineStr">
        <is>
          <t>CLAUDEMIR JOSE DE LIMA</t>
        </is>
      </c>
      <c r="F712" s="2" t="n">
        <v>2005</v>
      </c>
      <c r="G712" s="2" t="n">
        <v>53.18</v>
      </c>
      <c r="H712" s="2" t="n">
        <v>38</v>
      </c>
      <c r="I712" s="2" t="n">
        <v>19</v>
      </c>
      <c r="J712" s="2" t="inlineStr">
        <is>
          <t>GPA</t>
        </is>
      </c>
      <c r="K712" s="2">
        <f>IF(I712&lt;&gt;"",I712,IFERROR(INDEX(Base!$I:$I,MATCH(1,(Base!$C:$C=C712)*(Base!$I:$I&lt;&gt;""),0)),0))</f>
        <v/>
      </c>
      <c r="L712" s="2">
        <f>IF(AND(I712="",K712&gt;0),"SIM","NÃO")</f>
        <v/>
      </c>
      <c r="M712" s="2">
        <f>IF(ISNUMBER(SEARCH("SEPARA",UPPER(C712))),"NÃO","SIM")</f>
        <v/>
      </c>
      <c r="N712" s="2">
        <f>IFERROR(H712/K712,0)</f>
        <v/>
      </c>
      <c r="O712" s="2">
        <f>IF(M712="NÃO","EXCLUÍDO",IF(N712&lt;Premissas!$B$8,"&lt; 1,00",IF(N712&lt;Premissas!$B$9,"1,00 – 1,19",IF(N712&lt;Premissas!$B$10,"1,20 – 1,39",IF(N712&lt;Premissas!$B$11,"1,40 – 1,59",IF(N712&lt;Premissas!$B$12,"1,60 – 1,99","≥ 2,00"))))))</f>
        <v/>
      </c>
      <c r="P712" s="5">
        <f>IF(OR(M712="NÃO",N712&lt;Premissas!$B$8),Premissas!$B$13,IF(N712&lt;Premissas!$B$9,Premissas!$B$14,IF(N712&lt;Premissas!$B$10,Premissas!$B$15,IF(N712&lt;Premissas!$B$11,Premissas!$B$16,IF(N712&lt;Premissas!$B$12,Premissas!$B$17,Premissas!$B$18)))))</f>
        <v/>
      </c>
      <c r="Q712" s="5">
        <f>IFERROR(P712/Premissas!$B$4,0)</f>
        <v/>
      </c>
    </row>
    <row r="713">
      <c r="A713" s="2" t="n">
        <v>7</v>
      </c>
      <c r="B713" s="2" t="n">
        <v>1953</v>
      </c>
      <c r="C713" s="2" t="inlineStr">
        <is>
          <t>SEPARACAO</t>
        </is>
      </c>
      <c r="D713" s="2" t="n">
        <v>654254</v>
      </c>
      <c r="E713" s="2" t="inlineStr">
        <is>
          <t>CLAUDEMIR JOSE DE LIMA</t>
        </is>
      </c>
      <c r="F713" s="2" t="n">
        <v>221</v>
      </c>
      <c r="G713" s="2" t="n">
        <v>1.91</v>
      </c>
      <c r="H713" s="2" t="n">
        <v>116</v>
      </c>
      <c r="I713" s="2" t="n">
        <v>110</v>
      </c>
      <c r="J713" s="2" t="inlineStr">
        <is>
          <t>GPA</t>
        </is>
      </c>
      <c r="K713" s="2">
        <f>IF(I713&lt;&gt;"",I713,IFERROR(INDEX(Base!$I:$I,MATCH(1,(Base!$C:$C=C713)*(Base!$I:$I&lt;&gt;""),0)),0))</f>
        <v/>
      </c>
      <c r="L713" s="2">
        <f>IF(AND(I713="",K713&gt;0),"SIM","NÃO")</f>
        <v/>
      </c>
      <c r="M713" s="2">
        <f>IF(ISNUMBER(SEARCH("SEPARA",UPPER(C713))),"NÃO","SIM")</f>
        <v/>
      </c>
      <c r="N713" s="2">
        <f>IFERROR(H713/K713,0)</f>
        <v/>
      </c>
      <c r="O713" s="2">
        <f>IF(M713="NÃO","EXCLUÍDO",IF(N713&lt;Premissas!$B$8,"&lt; 1,00",IF(N713&lt;Premissas!$B$9,"1,00 – 1,19",IF(N713&lt;Premissas!$B$10,"1,20 – 1,39",IF(N713&lt;Premissas!$B$11,"1,40 – 1,59",IF(N713&lt;Premissas!$B$12,"1,60 – 1,99","≥ 2,00"))))))</f>
        <v/>
      </c>
      <c r="P713" s="5">
        <f>IF(OR(M713="NÃO",N713&lt;Premissas!$B$8),Premissas!$B$13,IF(N713&lt;Premissas!$B$9,Premissas!$B$14,IF(N713&lt;Premissas!$B$10,Premissas!$B$15,IF(N713&lt;Premissas!$B$11,Premissas!$B$16,IF(N713&lt;Premissas!$B$12,Premissas!$B$17,Premissas!$B$18)))))</f>
        <v/>
      </c>
      <c r="Q713" s="5">
        <f>IFERROR(P713/Premissas!$B$4,0)</f>
        <v/>
      </c>
    </row>
    <row r="714">
      <c r="A714" s="2" t="n">
        <v>7</v>
      </c>
      <c r="B714" s="2" t="n">
        <v>1953</v>
      </c>
      <c r="C714" s="2" t="inlineStr">
        <is>
          <t>CARREGAMENTO</t>
        </is>
      </c>
      <c r="D714" s="2" t="n">
        <v>654255</v>
      </c>
      <c r="E714" s="2" t="inlineStr">
        <is>
          <t>Elvis Ferraz De Albuquerque</t>
        </is>
      </c>
      <c r="F714" s="2" t="n">
        <v>823</v>
      </c>
      <c r="G714" s="2" t="n">
        <v>29.06</v>
      </c>
      <c r="H714" s="2" t="n">
        <v>28</v>
      </c>
      <c r="I714" s="2" t="n">
        <v>18</v>
      </c>
      <c r="J714" s="2" t="inlineStr">
        <is>
          <t>GPA</t>
        </is>
      </c>
      <c r="K714" s="2">
        <f>IF(I714&lt;&gt;"",I714,IFERROR(INDEX(Base!$I:$I,MATCH(1,(Base!$C:$C=C714)*(Base!$I:$I&lt;&gt;""),0)),0))</f>
        <v/>
      </c>
      <c r="L714" s="2">
        <f>IF(AND(I714="",K714&gt;0),"SIM","NÃO")</f>
        <v/>
      </c>
      <c r="M714" s="2">
        <f>IF(ISNUMBER(SEARCH("SEPARA",UPPER(C714))),"NÃO","SIM")</f>
        <v/>
      </c>
      <c r="N714" s="2">
        <f>IFERROR(H714/K714,0)</f>
        <v/>
      </c>
      <c r="O714" s="2">
        <f>IF(M714="NÃO","EXCLUÍDO",IF(N714&lt;Premissas!$B$8,"&lt; 1,00",IF(N714&lt;Premissas!$B$9,"1,00 – 1,19",IF(N714&lt;Premissas!$B$10,"1,20 – 1,39",IF(N714&lt;Premissas!$B$11,"1,40 – 1,59",IF(N714&lt;Premissas!$B$12,"1,60 – 1,99","≥ 2,00"))))))</f>
        <v/>
      </c>
      <c r="P714" s="5">
        <f>IF(OR(M714="NÃO",N714&lt;Premissas!$B$8),Premissas!$B$13,IF(N714&lt;Premissas!$B$9,Premissas!$B$14,IF(N714&lt;Premissas!$B$10,Premissas!$B$15,IF(N714&lt;Premissas!$B$11,Premissas!$B$16,IF(N714&lt;Premissas!$B$12,Premissas!$B$17,Premissas!$B$18)))))</f>
        <v/>
      </c>
      <c r="Q714" s="5">
        <f>IFERROR(P714/Premissas!$B$4,0)</f>
        <v/>
      </c>
    </row>
    <row r="715">
      <c r="A715" s="2" t="n">
        <v>7</v>
      </c>
      <c r="B715" s="2" t="n">
        <v>1953</v>
      </c>
      <c r="C715" s="2" t="inlineStr">
        <is>
          <t>PUXADA RECEB</t>
        </is>
      </c>
      <c r="D715" s="2" t="n">
        <v>654255</v>
      </c>
      <c r="E715" s="2" t="inlineStr">
        <is>
          <t>Elvis Ferraz De Albuquerque</t>
        </is>
      </c>
      <c r="F715" s="2" t="n">
        <v>499</v>
      </c>
      <c r="G715" s="2" t="n">
        <v>48.11</v>
      </c>
      <c r="H715" s="2" t="n">
        <v>10</v>
      </c>
      <c r="I715" s="2" t="n">
        <v>15</v>
      </c>
      <c r="J715" s="2" t="inlineStr">
        <is>
          <t>GPA</t>
        </is>
      </c>
      <c r="K715" s="2">
        <f>IF(I715&lt;&gt;"",I715,IFERROR(INDEX(Base!$I:$I,MATCH(1,(Base!$C:$C=C715)*(Base!$I:$I&lt;&gt;""),0)),0))</f>
        <v/>
      </c>
      <c r="L715" s="2">
        <f>IF(AND(I715="",K715&gt;0),"SIM","NÃO")</f>
        <v/>
      </c>
      <c r="M715" s="2">
        <f>IF(ISNUMBER(SEARCH("SEPARA",UPPER(C715))),"NÃO","SIM")</f>
        <v/>
      </c>
      <c r="N715" s="2">
        <f>IFERROR(H715/K715,0)</f>
        <v/>
      </c>
      <c r="O715" s="2">
        <f>IF(M715="NÃO","EXCLUÍDO",IF(N715&lt;Premissas!$B$8,"&lt; 1,00",IF(N715&lt;Premissas!$B$9,"1,00 – 1,19",IF(N715&lt;Premissas!$B$10,"1,20 – 1,39",IF(N715&lt;Premissas!$B$11,"1,40 – 1,59",IF(N715&lt;Premissas!$B$12,"1,60 – 1,99","≥ 2,00"))))))</f>
        <v/>
      </c>
      <c r="P715" s="5">
        <f>IF(OR(M715="NÃO",N715&lt;Premissas!$B$8),Premissas!$B$13,IF(N715&lt;Premissas!$B$9,Premissas!$B$14,IF(N715&lt;Premissas!$B$10,Premissas!$B$15,IF(N715&lt;Premissas!$B$11,Premissas!$B$16,IF(N715&lt;Premissas!$B$12,Premissas!$B$17,Premissas!$B$18)))))</f>
        <v/>
      </c>
      <c r="Q715" s="5">
        <f>IFERROR(P715/Premissas!$B$4,0)</f>
        <v/>
      </c>
    </row>
    <row r="716">
      <c r="A716" s="2" t="n">
        <v>7</v>
      </c>
      <c r="B716" s="2" t="n">
        <v>1953</v>
      </c>
      <c r="C716" s="2" t="inlineStr">
        <is>
          <t>RECEBIMENTO</t>
        </is>
      </c>
      <c r="D716" s="2" t="n">
        <v>654255</v>
      </c>
      <c r="E716" s="2" t="inlineStr">
        <is>
          <t>Elvis Ferraz De Albuquerque</t>
        </is>
      </c>
      <c r="F716" s="2" t="n">
        <v>114</v>
      </c>
      <c r="G716" s="2" t="n">
        <v>1.74</v>
      </c>
      <c r="H716" s="2" t="n">
        <v>66</v>
      </c>
      <c r="I716" s="2" t="n">
        <v>19</v>
      </c>
      <c r="J716" s="2" t="inlineStr">
        <is>
          <t>GPA</t>
        </is>
      </c>
      <c r="K716" s="2">
        <f>IF(I716&lt;&gt;"",I716,IFERROR(INDEX(Base!$I:$I,MATCH(1,(Base!$C:$C=C716)*(Base!$I:$I&lt;&gt;""),0)),0))</f>
        <v/>
      </c>
      <c r="L716" s="2">
        <f>IF(AND(I716="",K716&gt;0),"SIM","NÃO")</f>
        <v/>
      </c>
      <c r="M716" s="2">
        <f>IF(ISNUMBER(SEARCH("SEPARA",UPPER(C716))),"NÃO","SIM")</f>
        <v/>
      </c>
      <c r="N716" s="2">
        <f>IFERROR(H716/K716,0)</f>
        <v/>
      </c>
      <c r="O716" s="2">
        <f>IF(M716="NÃO","EXCLUÍDO",IF(N716&lt;Premissas!$B$8,"&lt; 1,00",IF(N716&lt;Premissas!$B$9,"1,00 – 1,19",IF(N716&lt;Premissas!$B$10,"1,20 – 1,39",IF(N716&lt;Premissas!$B$11,"1,40 – 1,59",IF(N716&lt;Premissas!$B$12,"1,60 – 1,99","≥ 2,00"))))))</f>
        <v/>
      </c>
      <c r="P716" s="5">
        <f>IF(OR(M716="NÃO",N716&lt;Premissas!$B$8),Premissas!$B$13,IF(N716&lt;Premissas!$B$9,Premissas!$B$14,IF(N716&lt;Premissas!$B$10,Premissas!$B$15,IF(N716&lt;Premissas!$B$11,Premissas!$B$16,IF(N716&lt;Premissas!$B$12,Premissas!$B$17,Premissas!$B$18)))))</f>
        <v/>
      </c>
      <c r="Q716" s="5">
        <f>IFERROR(P716/Premissas!$B$4,0)</f>
        <v/>
      </c>
    </row>
    <row r="717">
      <c r="A717" s="2" t="n">
        <v>7</v>
      </c>
      <c r="B717" s="2" t="n">
        <v>1953</v>
      </c>
      <c r="C717" s="2" t="inlineStr">
        <is>
          <t>SEPARACAO</t>
        </is>
      </c>
      <c r="D717" s="2" t="n">
        <v>654255</v>
      </c>
      <c r="E717" s="2" t="inlineStr">
        <is>
          <t>Elvis Ferraz De Albuquerque</t>
        </is>
      </c>
      <c r="F717" s="2" t="n">
        <v>1141</v>
      </c>
      <c r="G717" s="2" t="n">
        <v>10.07</v>
      </c>
      <c r="H717" s="2" t="n">
        <v>113</v>
      </c>
      <c r="I717" s="2" t="n">
        <v>110</v>
      </c>
      <c r="J717" s="2" t="inlineStr">
        <is>
          <t>GPA</t>
        </is>
      </c>
      <c r="K717" s="2">
        <f>IF(I717&lt;&gt;"",I717,IFERROR(INDEX(Base!$I:$I,MATCH(1,(Base!$C:$C=C717)*(Base!$I:$I&lt;&gt;""),0)),0))</f>
        <v/>
      </c>
      <c r="L717" s="2">
        <f>IF(AND(I717="",K717&gt;0),"SIM","NÃO")</f>
        <v/>
      </c>
      <c r="M717" s="2">
        <f>IF(ISNUMBER(SEARCH("SEPARA",UPPER(C717))),"NÃO","SIM")</f>
        <v/>
      </c>
      <c r="N717" s="2">
        <f>IFERROR(H717/K717,0)</f>
        <v/>
      </c>
      <c r="O717" s="2">
        <f>IF(M717="NÃO","EXCLUÍDO",IF(N717&lt;Premissas!$B$8,"&lt; 1,00",IF(N717&lt;Premissas!$B$9,"1,00 – 1,19",IF(N717&lt;Premissas!$B$10,"1,20 – 1,39",IF(N717&lt;Premissas!$B$11,"1,40 – 1,59",IF(N717&lt;Premissas!$B$12,"1,60 – 1,99","≥ 2,00"))))))</f>
        <v/>
      </c>
      <c r="P717" s="5">
        <f>IF(OR(M717="NÃO",N717&lt;Premissas!$B$8),Premissas!$B$13,IF(N717&lt;Premissas!$B$9,Premissas!$B$14,IF(N717&lt;Premissas!$B$10,Premissas!$B$15,IF(N717&lt;Premissas!$B$11,Premissas!$B$16,IF(N717&lt;Premissas!$B$12,Premissas!$B$17,Premissas!$B$18)))))</f>
        <v/>
      </c>
      <c r="Q717" s="5">
        <f>IFERROR(P717/Premissas!$B$4,0)</f>
        <v/>
      </c>
    </row>
    <row r="718">
      <c r="A718" s="2" t="n">
        <v>7</v>
      </c>
      <c r="B718" s="2" t="n">
        <v>1953</v>
      </c>
      <c r="C718" s="2" t="inlineStr">
        <is>
          <t>CARREGAMENTO</t>
        </is>
      </c>
      <c r="D718" s="2" t="n">
        <v>693121</v>
      </c>
      <c r="E718" s="2" t="inlineStr">
        <is>
          <t>JORGE HENRIQUE FERREIRA</t>
        </is>
      </c>
      <c r="F718" s="2" t="n">
        <v>1062</v>
      </c>
      <c r="G718" s="2" t="n">
        <v>26.22</v>
      </c>
      <c r="H718" s="2" t="n">
        <v>41</v>
      </c>
      <c r="I718" s="2" t="n">
        <v>18</v>
      </c>
      <c r="J718" s="2" t="inlineStr">
        <is>
          <t>GPA</t>
        </is>
      </c>
      <c r="K718" s="2">
        <f>IF(I718&lt;&gt;"",I718,IFERROR(INDEX(Base!$I:$I,MATCH(1,(Base!$C:$C=C718)*(Base!$I:$I&lt;&gt;""),0)),0))</f>
        <v/>
      </c>
      <c r="L718" s="2">
        <f>IF(AND(I718="",K718&gt;0),"SIM","NÃO")</f>
        <v/>
      </c>
      <c r="M718" s="2">
        <f>IF(ISNUMBER(SEARCH("SEPARA",UPPER(C718))),"NÃO","SIM")</f>
        <v/>
      </c>
      <c r="N718" s="2">
        <f>IFERROR(H718/K718,0)</f>
        <v/>
      </c>
      <c r="O718" s="2">
        <f>IF(M718="NÃO","EXCLUÍDO",IF(N718&lt;Premissas!$B$8,"&lt; 1,00",IF(N718&lt;Premissas!$B$9,"1,00 – 1,19",IF(N718&lt;Premissas!$B$10,"1,20 – 1,39",IF(N718&lt;Premissas!$B$11,"1,40 – 1,59",IF(N718&lt;Premissas!$B$12,"1,60 – 1,99","≥ 2,00"))))))</f>
        <v/>
      </c>
      <c r="P718" s="5">
        <f>IF(OR(M718="NÃO",N718&lt;Premissas!$B$8),Premissas!$B$13,IF(N718&lt;Premissas!$B$9,Premissas!$B$14,IF(N718&lt;Premissas!$B$10,Premissas!$B$15,IF(N718&lt;Premissas!$B$11,Premissas!$B$16,IF(N718&lt;Premissas!$B$12,Premissas!$B$17,Premissas!$B$18)))))</f>
        <v/>
      </c>
      <c r="Q718" s="5">
        <f>IFERROR(P718/Premissas!$B$4,0)</f>
        <v/>
      </c>
    </row>
    <row r="719">
      <c r="A719" s="2" t="n">
        <v>7</v>
      </c>
      <c r="B719" s="2" t="n">
        <v>1953</v>
      </c>
      <c r="C719" s="2" t="inlineStr">
        <is>
          <t>SEPARACAO</t>
        </is>
      </c>
      <c r="D719" s="2" t="n">
        <v>693121</v>
      </c>
      <c r="E719" s="2" t="inlineStr">
        <is>
          <t>JORGE HENRIQUE FERREIRA</t>
        </is>
      </c>
      <c r="F719" s="2" t="n">
        <v>330</v>
      </c>
      <c r="G719" s="2" t="n">
        <v>2.42</v>
      </c>
      <c r="H719" s="2" t="n">
        <v>136</v>
      </c>
      <c r="I719" s="2" t="n">
        <v>110</v>
      </c>
      <c r="J719" s="2" t="inlineStr">
        <is>
          <t>GPA</t>
        </is>
      </c>
      <c r="K719" s="2">
        <f>IF(I719&lt;&gt;"",I719,IFERROR(INDEX(Base!$I:$I,MATCH(1,(Base!$C:$C=C719)*(Base!$I:$I&lt;&gt;""),0)),0))</f>
        <v/>
      </c>
      <c r="L719" s="2">
        <f>IF(AND(I719="",K719&gt;0),"SIM","NÃO")</f>
        <v/>
      </c>
      <c r="M719" s="2">
        <f>IF(ISNUMBER(SEARCH("SEPARA",UPPER(C719))),"NÃO","SIM")</f>
        <v/>
      </c>
      <c r="N719" s="2">
        <f>IFERROR(H719/K719,0)</f>
        <v/>
      </c>
      <c r="O719" s="2">
        <f>IF(M719="NÃO","EXCLUÍDO",IF(N719&lt;Premissas!$B$8,"&lt; 1,00",IF(N719&lt;Premissas!$B$9,"1,00 – 1,19",IF(N719&lt;Premissas!$B$10,"1,20 – 1,39",IF(N719&lt;Premissas!$B$11,"1,40 – 1,59",IF(N719&lt;Premissas!$B$12,"1,60 – 1,99","≥ 2,00"))))))</f>
        <v/>
      </c>
      <c r="P719" s="5">
        <f>IF(OR(M719="NÃO",N719&lt;Premissas!$B$8),Premissas!$B$13,IF(N719&lt;Premissas!$B$9,Premissas!$B$14,IF(N719&lt;Premissas!$B$10,Premissas!$B$15,IF(N719&lt;Premissas!$B$11,Premissas!$B$16,IF(N719&lt;Premissas!$B$12,Premissas!$B$17,Premissas!$B$18)))))</f>
        <v/>
      </c>
      <c r="Q719" s="5">
        <f>IFERROR(P719/Premissas!$B$4,0)</f>
        <v/>
      </c>
    </row>
    <row r="720">
      <c r="A720" s="2" t="n">
        <v>7</v>
      </c>
      <c r="B720" s="2" t="n">
        <v>1953</v>
      </c>
      <c r="C720" s="2" t="inlineStr">
        <is>
          <t>CARREGAMENTO</t>
        </is>
      </c>
      <c r="D720" s="2" t="n">
        <v>700842</v>
      </c>
      <c r="E720" s="2" t="inlineStr">
        <is>
          <t>VITOR BERTO DIAS DA SILVA</t>
        </is>
      </c>
      <c r="F720" s="2" t="n">
        <v>3</v>
      </c>
      <c r="G720" s="2" t="n">
        <v>0.03</v>
      </c>
      <c r="H720" s="2" t="n">
        <v>100</v>
      </c>
      <c r="I720" s="2" t="n">
        <v>18</v>
      </c>
      <c r="J720" s="2" t="inlineStr">
        <is>
          <t>GPA</t>
        </is>
      </c>
      <c r="K720" s="2">
        <f>IF(I720&lt;&gt;"",I720,IFERROR(INDEX(Base!$I:$I,MATCH(1,(Base!$C:$C=C720)*(Base!$I:$I&lt;&gt;""),0)),0))</f>
        <v/>
      </c>
      <c r="L720" s="2">
        <f>IF(AND(I720="",K720&gt;0),"SIM","NÃO")</f>
        <v/>
      </c>
      <c r="M720" s="2">
        <f>IF(ISNUMBER(SEARCH("SEPARA",UPPER(C720))),"NÃO","SIM")</f>
        <v/>
      </c>
      <c r="N720" s="2">
        <f>IFERROR(H720/K720,0)</f>
        <v/>
      </c>
      <c r="O720" s="2">
        <f>IF(M720="NÃO","EXCLUÍDO",IF(N720&lt;Premissas!$B$8,"&lt; 1,00",IF(N720&lt;Premissas!$B$9,"1,00 – 1,19",IF(N720&lt;Premissas!$B$10,"1,20 – 1,39",IF(N720&lt;Premissas!$B$11,"1,40 – 1,59",IF(N720&lt;Premissas!$B$12,"1,60 – 1,99","≥ 2,00"))))))</f>
        <v/>
      </c>
      <c r="P720" s="5">
        <f>IF(OR(M720="NÃO",N720&lt;Premissas!$B$8),Premissas!$B$13,IF(N720&lt;Premissas!$B$9,Premissas!$B$14,IF(N720&lt;Premissas!$B$10,Premissas!$B$15,IF(N720&lt;Premissas!$B$11,Premissas!$B$16,IF(N720&lt;Premissas!$B$12,Premissas!$B$17,Premissas!$B$18)))))</f>
        <v/>
      </c>
      <c r="Q720" s="5">
        <f>IFERROR(P720/Premissas!$B$4,0)</f>
        <v/>
      </c>
    </row>
    <row r="721">
      <c r="A721" s="2" t="n">
        <v>7</v>
      </c>
      <c r="B721" s="2" t="n">
        <v>1953</v>
      </c>
      <c r="C721" s="2" t="inlineStr">
        <is>
          <t>PUXADA RECEB</t>
        </is>
      </c>
      <c r="D721" s="2" t="n">
        <v>700842</v>
      </c>
      <c r="E721" s="2" t="inlineStr">
        <is>
          <t>VITOR BERTO DIAS DA SILVA</t>
        </is>
      </c>
      <c r="F721" s="2" t="n">
        <v>1</v>
      </c>
      <c r="G721" s="2" t="n">
        <v>0.06</v>
      </c>
      <c r="H721" s="2" t="n">
        <v>17</v>
      </c>
      <c r="I721" s="2" t="n">
        <v>15</v>
      </c>
      <c r="J721" s="2" t="inlineStr">
        <is>
          <t>GPA</t>
        </is>
      </c>
      <c r="K721" s="2">
        <f>IF(I721&lt;&gt;"",I721,IFERROR(INDEX(Base!$I:$I,MATCH(1,(Base!$C:$C=C721)*(Base!$I:$I&lt;&gt;""),0)),0))</f>
        <v/>
      </c>
      <c r="L721" s="2">
        <f>IF(AND(I721="",K721&gt;0),"SIM","NÃO")</f>
        <v/>
      </c>
      <c r="M721" s="2">
        <f>IF(ISNUMBER(SEARCH("SEPARA",UPPER(C721))),"NÃO","SIM")</f>
        <v/>
      </c>
      <c r="N721" s="2">
        <f>IFERROR(H721/K721,0)</f>
        <v/>
      </c>
      <c r="O721" s="2">
        <f>IF(M721="NÃO","EXCLUÍDO",IF(N721&lt;Premissas!$B$8,"&lt; 1,00",IF(N721&lt;Premissas!$B$9,"1,00 – 1,19",IF(N721&lt;Premissas!$B$10,"1,20 – 1,39",IF(N721&lt;Premissas!$B$11,"1,40 – 1,59",IF(N721&lt;Premissas!$B$12,"1,60 – 1,99","≥ 2,00"))))))</f>
        <v/>
      </c>
      <c r="P721" s="5">
        <f>IF(OR(M721="NÃO",N721&lt;Premissas!$B$8),Premissas!$B$13,IF(N721&lt;Premissas!$B$9,Premissas!$B$14,IF(N721&lt;Premissas!$B$10,Premissas!$B$15,IF(N721&lt;Premissas!$B$11,Premissas!$B$16,IF(N721&lt;Premissas!$B$12,Premissas!$B$17,Premissas!$B$18)))))</f>
        <v/>
      </c>
      <c r="Q721" s="5">
        <f>IFERROR(P721/Premissas!$B$4,0)</f>
        <v/>
      </c>
    </row>
    <row r="722">
      <c r="A722" s="2" t="n">
        <v>7</v>
      </c>
      <c r="B722" s="2" t="n">
        <v>1953</v>
      </c>
      <c r="C722" s="2" t="inlineStr">
        <is>
          <t>RECEBIMENTO</t>
        </is>
      </c>
      <c r="D722" s="2" t="n">
        <v>700842</v>
      </c>
      <c r="E722" s="2" t="inlineStr">
        <is>
          <t>VITOR BERTO DIAS DA SILVA</t>
        </is>
      </c>
      <c r="F722" s="2" t="n">
        <v>12</v>
      </c>
      <c r="G722" s="2" t="n">
        <v>11.46</v>
      </c>
      <c r="H722" s="2" t="n">
        <v>1</v>
      </c>
      <c r="I722" s="2" t="n">
        <v>19</v>
      </c>
      <c r="J722" s="2" t="inlineStr">
        <is>
          <t>GPA</t>
        </is>
      </c>
      <c r="K722" s="2">
        <f>IF(I722&lt;&gt;"",I722,IFERROR(INDEX(Base!$I:$I,MATCH(1,(Base!$C:$C=C722)*(Base!$I:$I&lt;&gt;""),0)),0))</f>
        <v/>
      </c>
      <c r="L722" s="2">
        <f>IF(AND(I722="",K722&gt;0),"SIM","NÃO")</f>
        <v/>
      </c>
      <c r="M722" s="2">
        <f>IF(ISNUMBER(SEARCH("SEPARA",UPPER(C722))),"NÃO","SIM")</f>
        <v/>
      </c>
      <c r="N722" s="2">
        <f>IFERROR(H722/K722,0)</f>
        <v/>
      </c>
      <c r="O722" s="2">
        <f>IF(M722="NÃO","EXCLUÍDO",IF(N722&lt;Premissas!$B$8,"&lt; 1,00",IF(N722&lt;Premissas!$B$9,"1,00 – 1,19",IF(N722&lt;Premissas!$B$10,"1,20 – 1,39",IF(N722&lt;Premissas!$B$11,"1,40 – 1,59",IF(N722&lt;Premissas!$B$12,"1,60 – 1,99","≥ 2,00"))))))</f>
        <v/>
      </c>
      <c r="P722" s="5">
        <f>IF(OR(M722="NÃO",N722&lt;Premissas!$B$8),Premissas!$B$13,IF(N722&lt;Premissas!$B$9,Premissas!$B$14,IF(N722&lt;Premissas!$B$10,Premissas!$B$15,IF(N722&lt;Premissas!$B$11,Premissas!$B$16,IF(N722&lt;Premissas!$B$12,Premissas!$B$17,Premissas!$B$18)))))</f>
        <v/>
      </c>
      <c r="Q722" s="5">
        <f>IFERROR(P722/Premissas!$B$4,0)</f>
        <v/>
      </c>
    </row>
    <row r="723">
      <c r="A723" s="2" t="n">
        <v>7</v>
      </c>
      <c r="B723" s="2" t="n">
        <v>1953</v>
      </c>
      <c r="C723" s="2" t="inlineStr">
        <is>
          <t>SEPARACAO</t>
        </is>
      </c>
      <c r="D723" s="2" t="n">
        <v>700842</v>
      </c>
      <c r="E723" s="2" t="inlineStr">
        <is>
          <t>VITOR BERTO DIAS DA SILVA</t>
        </is>
      </c>
      <c r="F723" s="2" t="n">
        <v>19</v>
      </c>
      <c r="G723" s="2" t="n">
        <v>0.19</v>
      </c>
      <c r="H723" s="2" t="n">
        <v>100</v>
      </c>
      <c r="I723" s="2" t="n">
        <v>110</v>
      </c>
      <c r="J723" s="2" t="inlineStr">
        <is>
          <t>GPA</t>
        </is>
      </c>
      <c r="K723" s="2">
        <f>IF(I723&lt;&gt;"",I723,IFERROR(INDEX(Base!$I:$I,MATCH(1,(Base!$C:$C=C723)*(Base!$I:$I&lt;&gt;""),0)),0))</f>
        <v/>
      </c>
      <c r="L723" s="2">
        <f>IF(AND(I723="",K723&gt;0),"SIM","NÃO")</f>
        <v/>
      </c>
      <c r="M723" s="2">
        <f>IF(ISNUMBER(SEARCH("SEPARA",UPPER(C723))),"NÃO","SIM")</f>
        <v/>
      </c>
      <c r="N723" s="2">
        <f>IFERROR(H723/K723,0)</f>
        <v/>
      </c>
      <c r="O723" s="2">
        <f>IF(M723="NÃO","EXCLUÍDO",IF(N723&lt;Premissas!$B$8,"&lt; 1,00",IF(N723&lt;Premissas!$B$9,"1,00 – 1,19",IF(N723&lt;Premissas!$B$10,"1,20 – 1,39",IF(N723&lt;Premissas!$B$11,"1,40 – 1,59",IF(N723&lt;Premissas!$B$12,"1,60 – 1,99","≥ 2,00"))))))</f>
        <v/>
      </c>
      <c r="P723" s="5">
        <f>IF(OR(M723="NÃO",N723&lt;Premissas!$B$8),Premissas!$B$13,IF(N723&lt;Premissas!$B$9,Premissas!$B$14,IF(N723&lt;Premissas!$B$10,Premissas!$B$15,IF(N723&lt;Premissas!$B$11,Premissas!$B$16,IF(N723&lt;Premissas!$B$12,Premissas!$B$17,Premissas!$B$18)))))</f>
        <v/>
      </c>
      <c r="Q723" s="5">
        <f>IFERROR(P723/Premissas!$B$4,0)</f>
        <v/>
      </c>
    </row>
    <row r="724">
      <c r="A724" s="2" t="n">
        <v>7</v>
      </c>
      <c r="B724" s="2" t="n">
        <v>1974</v>
      </c>
      <c r="C724" s="2" t="inlineStr">
        <is>
          <t>ATIVIDADE OP. EMP.</t>
        </is>
      </c>
      <c r="D724" s="2" t="n">
        <v>128339</v>
      </c>
      <c r="E724" s="2" t="inlineStr">
        <is>
          <t>NILSON DA SILVA BATISTA</t>
        </is>
      </c>
      <c r="F724" s="2" t="n">
        <v>14</v>
      </c>
      <c r="G724" s="2" t="n">
        <v>0.62</v>
      </c>
      <c r="H724" s="2" t="n">
        <v>23</v>
      </c>
      <c r="I724" s="2" t="n">
        <v>9</v>
      </c>
      <c r="J724" s="2" t="inlineStr">
        <is>
          <t>GPA</t>
        </is>
      </c>
      <c r="K724" s="2">
        <f>IF(I724&lt;&gt;"",I724,IFERROR(INDEX(Base!$I:$I,MATCH(1,(Base!$C:$C=C724)*(Base!$I:$I&lt;&gt;""),0)),0))</f>
        <v/>
      </c>
      <c r="L724" s="2">
        <f>IF(AND(I724="",K724&gt;0),"SIM","NÃO")</f>
        <v/>
      </c>
      <c r="M724" s="2">
        <f>IF(ISNUMBER(SEARCH("SEPARA",UPPER(C724))),"NÃO","SIM")</f>
        <v/>
      </c>
      <c r="N724" s="2">
        <f>IFERROR(H724/K724,0)</f>
        <v/>
      </c>
      <c r="O724" s="2">
        <f>IF(M724="NÃO","EXCLUÍDO",IF(N724&lt;Premissas!$B$8,"&lt; 1,00",IF(N724&lt;Premissas!$B$9,"1,00 – 1,19",IF(N724&lt;Premissas!$B$10,"1,20 – 1,39",IF(N724&lt;Premissas!$B$11,"1,40 – 1,59",IF(N724&lt;Premissas!$B$12,"1,60 – 1,99","≥ 2,00"))))))</f>
        <v/>
      </c>
      <c r="P724" s="5">
        <f>IF(OR(M724="NÃO",N724&lt;Premissas!$B$8),Premissas!$B$13,IF(N724&lt;Premissas!$B$9,Premissas!$B$14,IF(N724&lt;Premissas!$B$10,Premissas!$B$15,IF(N724&lt;Premissas!$B$11,Premissas!$B$16,IF(N724&lt;Premissas!$B$12,Premissas!$B$17,Premissas!$B$18)))))</f>
        <v/>
      </c>
      <c r="Q724" s="5">
        <f>IFERROR(P724/Premissas!$B$4,0)</f>
        <v/>
      </c>
    </row>
    <row r="725">
      <c r="A725" s="2" t="n">
        <v>7</v>
      </c>
      <c r="B725" s="2" t="n">
        <v>1974</v>
      </c>
      <c r="C725" s="2" t="inlineStr">
        <is>
          <t>ATIVIDADE OP. EMP.</t>
        </is>
      </c>
      <c r="D725" s="2" t="n">
        <v>143573</v>
      </c>
      <c r="E725" s="2" t="inlineStr">
        <is>
          <t>ALEXANDRE GLEYSON GOMES TEIXEIRA</t>
        </is>
      </c>
      <c r="F725" s="2" t="n">
        <v>51</v>
      </c>
      <c r="G725" s="2" t="n">
        <v>1.31</v>
      </c>
      <c r="H725" s="2" t="n">
        <v>39</v>
      </c>
      <c r="I725" s="2" t="n">
        <v>9</v>
      </c>
      <c r="J725" s="2" t="inlineStr">
        <is>
          <t>GPA</t>
        </is>
      </c>
      <c r="K725" s="2">
        <f>IF(I725&lt;&gt;"",I725,IFERROR(INDEX(Base!$I:$I,MATCH(1,(Base!$C:$C=C725)*(Base!$I:$I&lt;&gt;""),0)),0))</f>
        <v/>
      </c>
      <c r="L725" s="2">
        <f>IF(AND(I725="",K725&gt;0),"SIM","NÃO")</f>
        <v/>
      </c>
      <c r="M725" s="2">
        <f>IF(ISNUMBER(SEARCH("SEPARA",UPPER(C725))),"NÃO","SIM")</f>
        <v/>
      </c>
      <c r="N725" s="2">
        <f>IFERROR(H725/K725,0)</f>
        <v/>
      </c>
      <c r="O725" s="2">
        <f>IF(M725="NÃO","EXCLUÍDO",IF(N725&lt;Premissas!$B$8,"&lt; 1,00",IF(N725&lt;Premissas!$B$9,"1,00 – 1,19",IF(N725&lt;Premissas!$B$10,"1,20 – 1,39",IF(N725&lt;Premissas!$B$11,"1,40 – 1,59",IF(N725&lt;Premissas!$B$12,"1,60 – 1,99","≥ 2,00"))))))</f>
        <v/>
      </c>
      <c r="P725" s="5">
        <f>IF(OR(M725="NÃO",N725&lt;Premissas!$B$8),Premissas!$B$13,IF(N725&lt;Premissas!$B$9,Premissas!$B$14,IF(N725&lt;Premissas!$B$10,Premissas!$B$15,IF(N725&lt;Premissas!$B$11,Premissas!$B$16,IF(N725&lt;Premissas!$B$12,Premissas!$B$17,Premissas!$B$18)))))</f>
        <v/>
      </c>
      <c r="Q725" s="5">
        <f>IFERROR(P725/Premissas!$B$4,0)</f>
        <v/>
      </c>
    </row>
    <row r="726">
      <c r="A726" s="2" t="n">
        <v>7</v>
      </c>
      <c r="B726" s="2" t="n">
        <v>1974</v>
      </c>
      <c r="C726" s="2" t="inlineStr">
        <is>
          <t>CARREGAMENTO</t>
        </is>
      </c>
      <c r="D726" s="2" t="n">
        <v>149952</v>
      </c>
      <c r="E726" s="2" t="inlineStr">
        <is>
          <t>RONALD NUNES DOS SANTOS</t>
        </is>
      </c>
      <c r="F726" s="2" t="n">
        <v>23</v>
      </c>
      <c r="G726" s="2" t="n">
        <v>1.21</v>
      </c>
      <c r="H726" s="2" t="n">
        <v>19</v>
      </c>
      <c r="I726" s="2" t="n">
        <v>0</v>
      </c>
      <c r="J726" s="2" t="inlineStr">
        <is>
          <t>GPA</t>
        </is>
      </c>
      <c r="K726" s="2">
        <f>IF(I726&lt;&gt;"",I726,IFERROR(INDEX(Base!$I:$I,MATCH(1,(Base!$C:$C=C726)*(Base!$I:$I&lt;&gt;""),0)),0))</f>
        <v/>
      </c>
      <c r="L726" s="2">
        <f>IF(AND(I726="",K726&gt;0),"SIM","NÃO")</f>
        <v/>
      </c>
      <c r="M726" s="2">
        <f>IF(ISNUMBER(SEARCH("SEPARA",UPPER(C726))),"NÃO","SIM")</f>
        <v/>
      </c>
      <c r="N726" s="2">
        <f>IFERROR(H726/K726,0)</f>
        <v/>
      </c>
      <c r="O726" s="2">
        <f>IF(M726="NÃO","EXCLUÍDO",IF(N726&lt;Premissas!$B$8,"&lt; 1,00",IF(N726&lt;Premissas!$B$9,"1,00 – 1,19",IF(N726&lt;Premissas!$B$10,"1,20 – 1,39",IF(N726&lt;Premissas!$B$11,"1,40 – 1,59",IF(N726&lt;Premissas!$B$12,"1,60 – 1,99","≥ 2,00"))))))</f>
        <v/>
      </c>
      <c r="P726" s="5">
        <f>IF(OR(M726="NÃO",N726&lt;Premissas!$B$8),Premissas!$B$13,IF(N726&lt;Premissas!$B$9,Premissas!$B$14,IF(N726&lt;Premissas!$B$10,Premissas!$B$15,IF(N726&lt;Premissas!$B$11,Premissas!$B$16,IF(N726&lt;Premissas!$B$12,Premissas!$B$17,Premissas!$B$18)))))</f>
        <v/>
      </c>
      <c r="Q726" s="5">
        <f>IFERROR(P726/Premissas!$B$4,0)</f>
        <v/>
      </c>
    </row>
    <row r="727">
      <c r="A727" s="2" t="n">
        <v>7</v>
      </c>
      <c r="B727" s="2" t="n">
        <v>1974</v>
      </c>
      <c r="C727" s="2" t="inlineStr">
        <is>
          <t>PUXADA RECEB</t>
        </is>
      </c>
      <c r="D727" s="2" t="n">
        <v>149952</v>
      </c>
      <c r="E727" s="2" t="inlineStr">
        <is>
          <t>RONALD NUNES DOS SANTOS</t>
        </is>
      </c>
      <c r="F727" s="2" t="n">
        <v>95</v>
      </c>
      <c r="G727" s="2" t="n">
        <v>2.7</v>
      </c>
      <c r="H727" s="2" t="n">
        <v>35</v>
      </c>
      <c r="I727" s="2" t="n">
        <v>0</v>
      </c>
      <c r="J727" s="2" t="inlineStr">
        <is>
          <t>GPA</t>
        </is>
      </c>
      <c r="K727" s="2">
        <f>IF(I727&lt;&gt;"",I727,IFERROR(INDEX(Base!$I:$I,MATCH(1,(Base!$C:$C=C727)*(Base!$I:$I&lt;&gt;""),0)),0))</f>
        <v/>
      </c>
      <c r="L727" s="2">
        <f>IF(AND(I727="",K727&gt;0),"SIM","NÃO")</f>
        <v/>
      </c>
      <c r="M727" s="2">
        <f>IF(ISNUMBER(SEARCH("SEPARA",UPPER(C727))),"NÃO","SIM")</f>
        <v/>
      </c>
      <c r="N727" s="2">
        <f>IFERROR(H727/K727,0)</f>
        <v/>
      </c>
      <c r="O727" s="2">
        <f>IF(M727="NÃO","EXCLUÍDO",IF(N727&lt;Premissas!$B$8,"&lt; 1,00",IF(N727&lt;Premissas!$B$9,"1,00 – 1,19",IF(N727&lt;Premissas!$B$10,"1,20 – 1,39",IF(N727&lt;Premissas!$B$11,"1,40 – 1,59",IF(N727&lt;Premissas!$B$12,"1,60 – 1,99","≥ 2,00"))))))</f>
        <v/>
      </c>
      <c r="P727" s="5">
        <f>IF(OR(M727="NÃO",N727&lt;Premissas!$B$8),Premissas!$B$13,IF(N727&lt;Premissas!$B$9,Premissas!$B$14,IF(N727&lt;Premissas!$B$10,Premissas!$B$15,IF(N727&lt;Premissas!$B$11,Premissas!$B$16,IF(N727&lt;Premissas!$B$12,Premissas!$B$17,Premissas!$B$18)))))</f>
        <v/>
      </c>
      <c r="Q727" s="5">
        <f>IFERROR(P727/Premissas!$B$4,0)</f>
        <v/>
      </c>
    </row>
    <row r="728">
      <c r="A728" s="2" t="n">
        <v>7</v>
      </c>
      <c r="B728" s="2" t="n">
        <v>1974</v>
      </c>
      <c r="C728" s="2" t="inlineStr">
        <is>
          <t>RECEBIMENTO</t>
        </is>
      </c>
      <c r="D728" s="2" t="n">
        <v>149952</v>
      </c>
      <c r="E728" s="2" t="inlineStr">
        <is>
          <t>RONALD NUNES DOS SANTOS</t>
        </is>
      </c>
      <c r="F728" s="2" t="n">
        <v>357</v>
      </c>
      <c r="G728" s="2" t="n">
        <v>6.48</v>
      </c>
      <c r="H728" s="2" t="n">
        <v>55</v>
      </c>
      <c r="I728" s="2" t="n">
        <v>41</v>
      </c>
      <c r="J728" s="2" t="inlineStr">
        <is>
          <t>GPA</t>
        </is>
      </c>
      <c r="K728" s="2">
        <f>IF(I728&lt;&gt;"",I728,IFERROR(INDEX(Base!$I:$I,MATCH(1,(Base!$C:$C=C728)*(Base!$I:$I&lt;&gt;""),0)),0))</f>
        <v/>
      </c>
      <c r="L728" s="2">
        <f>IF(AND(I728="",K728&gt;0),"SIM","NÃO")</f>
        <v/>
      </c>
      <c r="M728" s="2">
        <f>IF(ISNUMBER(SEARCH("SEPARA",UPPER(C728))),"NÃO","SIM")</f>
        <v/>
      </c>
      <c r="N728" s="2">
        <f>IFERROR(H728/K728,0)</f>
        <v/>
      </c>
      <c r="O728" s="2">
        <f>IF(M728="NÃO","EXCLUÍDO",IF(N728&lt;Premissas!$B$8,"&lt; 1,00",IF(N728&lt;Premissas!$B$9,"1,00 – 1,19",IF(N728&lt;Premissas!$B$10,"1,20 – 1,39",IF(N728&lt;Premissas!$B$11,"1,40 – 1,59",IF(N728&lt;Premissas!$B$12,"1,60 – 1,99","≥ 2,00"))))))</f>
        <v/>
      </c>
      <c r="P728" s="5">
        <f>IF(OR(M728="NÃO",N728&lt;Premissas!$B$8),Premissas!$B$13,IF(N728&lt;Premissas!$B$9,Premissas!$B$14,IF(N728&lt;Premissas!$B$10,Premissas!$B$15,IF(N728&lt;Premissas!$B$11,Premissas!$B$16,IF(N728&lt;Premissas!$B$12,Premissas!$B$17,Premissas!$B$18)))))</f>
        <v/>
      </c>
      <c r="Q728" s="5">
        <f>IFERROR(P728/Premissas!$B$4,0)</f>
        <v/>
      </c>
    </row>
    <row r="729">
      <c r="A729" s="2" t="n">
        <v>7</v>
      </c>
      <c r="B729" s="2" t="n">
        <v>1974</v>
      </c>
      <c r="C729" s="2" t="inlineStr">
        <is>
          <t>ATIVIDADE OP. EMP.</t>
        </is>
      </c>
      <c r="D729" s="2" t="n">
        <v>157110</v>
      </c>
      <c r="E729" s="2" t="inlineStr">
        <is>
          <t>FRANCISCO JEAN MOURA</t>
        </is>
      </c>
      <c r="F729" s="2" t="n">
        <v>2623</v>
      </c>
      <c r="G729" s="2" t="n">
        <v>101.11</v>
      </c>
      <c r="H729" s="2" t="n">
        <v>26</v>
      </c>
      <c r="I729" s="2" t="n">
        <v>9</v>
      </c>
      <c r="J729" s="2" t="inlineStr">
        <is>
          <t>GPA</t>
        </is>
      </c>
      <c r="K729" s="2">
        <f>IF(I729&lt;&gt;"",I729,IFERROR(INDEX(Base!$I:$I,MATCH(1,(Base!$C:$C=C729)*(Base!$I:$I&lt;&gt;""),0)),0))</f>
        <v/>
      </c>
      <c r="L729" s="2">
        <f>IF(AND(I729="",K729&gt;0),"SIM","NÃO")</f>
        <v/>
      </c>
      <c r="M729" s="2">
        <f>IF(ISNUMBER(SEARCH("SEPARA",UPPER(C729))),"NÃO","SIM")</f>
        <v/>
      </c>
      <c r="N729" s="2">
        <f>IFERROR(H729/K729,0)</f>
        <v/>
      </c>
      <c r="O729" s="2">
        <f>IF(M729="NÃO","EXCLUÍDO",IF(N729&lt;Premissas!$B$8,"&lt; 1,00",IF(N729&lt;Premissas!$B$9,"1,00 – 1,19",IF(N729&lt;Premissas!$B$10,"1,20 – 1,39",IF(N729&lt;Premissas!$B$11,"1,40 – 1,59",IF(N729&lt;Premissas!$B$12,"1,60 – 1,99","≥ 2,00"))))))</f>
        <v/>
      </c>
      <c r="P729" s="5">
        <f>IF(OR(M729="NÃO",N729&lt;Premissas!$B$8),Premissas!$B$13,IF(N729&lt;Premissas!$B$9,Premissas!$B$14,IF(N729&lt;Premissas!$B$10,Premissas!$B$15,IF(N729&lt;Premissas!$B$11,Premissas!$B$16,IF(N729&lt;Premissas!$B$12,Premissas!$B$17,Premissas!$B$18)))))</f>
        <v/>
      </c>
      <c r="Q729" s="5">
        <f>IFERROR(P729/Premissas!$B$4,0)</f>
        <v/>
      </c>
    </row>
    <row r="730">
      <c r="A730" s="2" t="n">
        <v>7</v>
      </c>
      <c r="B730" s="2" t="n">
        <v>1974</v>
      </c>
      <c r="C730" s="2" t="inlineStr">
        <is>
          <t>ATIVIDADE OP. EMP.</t>
        </is>
      </c>
      <c r="D730" s="2" t="n">
        <v>157789</v>
      </c>
      <c r="E730" s="2" t="inlineStr">
        <is>
          <t>FRANCISCO DAS CHAGAS ALVES RODRIGUES</t>
        </is>
      </c>
      <c r="F730" s="2" t="n">
        <v>1783</v>
      </c>
      <c r="G730" s="2" t="n">
        <v>51.71</v>
      </c>
      <c r="H730" s="2" t="n">
        <v>34</v>
      </c>
      <c r="I730" s="2" t="n">
        <v>9</v>
      </c>
      <c r="J730" s="2" t="inlineStr">
        <is>
          <t>GPA</t>
        </is>
      </c>
      <c r="K730" s="2">
        <f>IF(I730&lt;&gt;"",I730,IFERROR(INDEX(Base!$I:$I,MATCH(1,(Base!$C:$C=C730)*(Base!$I:$I&lt;&gt;""),0)),0))</f>
        <v/>
      </c>
      <c r="L730" s="2">
        <f>IF(AND(I730="",K730&gt;0),"SIM","NÃO")</f>
        <v/>
      </c>
      <c r="M730" s="2">
        <f>IF(ISNUMBER(SEARCH("SEPARA",UPPER(C730))),"NÃO","SIM")</f>
        <v/>
      </c>
      <c r="N730" s="2">
        <f>IFERROR(H730/K730,0)</f>
        <v/>
      </c>
      <c r="O730" s="2">
        <f>IF(M730="NÃO","EXCLUÍDO",IF(N730&lt;Premissas!$B$8,"&lt; 1,00",IF(N730&lt;Premissas!$B$9,"1,00 – 1,19",IF(N730&lt;Premissas!$B$10,"1,20 – 1,39",IF(N730&lt;Premissas!$B$11,"1,40 – 1,59",IF(N730&lt;Premissas!$B$12,"1,60 – 1,99","≥ 2,00"))))))</f>
        <v/>
      </c>
      <c r="P730" s="5">
        <f>IF(OR(M730="NÃO",N730&lt;Premissas!$B$8),Premissas!$B$13,IF(N730&lt;Premissas!$B$9,Premissas!$B$14,IF(N730&lt;Premissas!$B$10,Premissas!$B$15,IF(N730&lt;Premissas!$B$11,Premissas!$B$16,IF(N730&lt;Premissas!$B$12,Premissas!$B$17,Premissas!$B$18)))))</f>
        <v/>
      </c>
      <c r="Q730" s="5">
        <f>IFERROR(P730/Premissas!$B$4,0)</f>
        <v/>
      </c>
    </row>
    <row r="731">
      <c r="A731" s="2" t="n">
        <v>7</v>
      </c>
      <c r="B731" s="2" t="n">
        <v>1974</v>
      </c>
      <c r="C731" s="2" t="inlineStr">
        <is>
          <t>ATIVIDADE OP. EMP.</t>
        </is>
      </c>
      <c r="D731" s="2" t="n">
        <v>286911</v>
      </c>
      <c r="E731" s="2" t="inlineStr">
        <is>
          <t>ANTONIO CARLOS DOS SANTOS SOUZA</t>
        </is>
      </c>
      <c r="F731" s="2" t="n">
        <v>2222</v>
      </c>
      <c r="G731" s="2" t="n">
        <v>65.97</v>
      </c>
      <c r="H731" s="2" t="n">
        <v>34</v>
      </c>
      <c r="I731" s="2" t="n">
        <v>9</v>
      </c>
      <c r="J731" s="2" t="inlineStr">
        <is>
          <t>GPA</t>
        </is>
      </c>
      <c r="K731" s="2">
        <f>IF(I731&lt;&gt;"",I731,IFERROR(INDEX(Base!$I:$I,MATCH(1,(Base!$C:$C=C731)*(Base!$I:$I&lt;&gt;""),0)),0))</f>
        <v/>
      </c>
      <c r="L731" s="2">
        <f>IF(AND(I731="",K731&gt;0),"SIM","NÃO")</f>
        <v/>
      </c>
      <c r="M731" s="2">
        <f>IF(ISNUMBER(SEARCH("SEPARA",UPPER(C731))),"NÃO","SIM")</f>
        <v/>
      </c>
      <c r="N731" s="2">
        <f>IFERROR(H731/K731,0)</f>
        <v/>
      </c>
      <c r="O731" s="2">
        <f>IF(M731="NÃO","EXCLUÍDO",IF(N731&lt;Premissas!$B$8,"&lt; 1,00",IF(N731&lt;Premissas!$B$9,"1,00 – 1,19",IF(N731&lt;Premissas!$B$10,"1,20 – 1,39",IF(N731&lt;Premissas!$B$11,"1,40 – 1,59",IF(N731&lt;Premissas!$B$12,"1,60 – 1,99","≥ 2,00"))))))</f>
        <v/>
      </c>
      <c r="P731" s="5">
        <f>IF(OR(M731="NÃO",N731&lt;Premissas!$B$8),Premissas!$B$13,IF(N731&lt;Premissas!$B$9,Premissas!$B$14,IF(N731&lt;Premissas!$B$10,Premissas!$B$15,IF(N731&lt;Premissas!$B$11,Premissas!$B$16,IF(N731&lt;Premissas!$B$12,Premissas!$B$17,Premissas!$B$18)))))</f>
        <v/>
      </c>
      <c r="Q731" s="5">
        <f>IFERROR(P731/Premissas!$B$4,0)</f>
        <v/>
      </c>
    </row>
    <row r="732">
      <c r="A732" s="2" t="n">
        <v>7</v>
      </c>
      <c r="B732" s="2" t="n">
        <v>1974</v>
      </c>
      <c r="C732" s="2" t="inlineStr">
        <is>
          <t>RECEBIMENTO</t>
        </is>
      </c>
      <c r="D732" s="2" t="n">
        <v>2984822</v>
      </c>
      <c r="E732" s="2" t="inlineStr">
        <is>
          <t>SAMIA SOUZA NOGUEIRA</t>
        </is>
      </c>
      <c r="F732" s="2" t="n">
        <v>2</v>
      </c>
      <c r="G732" s="2" t="n">
        <v>0.02</v>
      </c>
      <c r="H732" s="2" t="n">
        <v>100</v>
      </c>
      <c r="I732" s="2" t="n">
        <v>41</v>
      </c>
      <c r="J732" s="2" t="inlineStr">
        <is>
          <t>GPA</t>
        </is>
      </c>
      <c r="K732" s="2">
        <f>IF(I732&lt;&gt;"",I732,IFERROR(INDEX(Base!$I:$I,MATCH(1,(Base!$C:$C=C732)*(Base!$I:$I&lt;&gt;""),0)),0))</f>
        <v/>
      </c>
      <c r="L732" s="2">
        <f>IF(AND(I732="",K732&gt;0),"SIM","NÃO")</f>
        <v/>
      </c>
      <c r="M732" s="2">
        <f>IF(ISNUMBER(SEARCH("SEPARA",UPPER(C732))),"NÃO","SIM")</f>
        <v/>
      </c>
      <c r="N732" s="2">
        <f>IFERROR(H732/K732,0)</f>
        <v/>
      </c>
      <c r="O732" s="2">
        <f>IF(M732="NÃO","EXCLUÍDO",IF(N732&lt;Premissas!$B$8,"&lt; 1,00",IF(N732&lt;Premissas!$B$9,"1,00 – 1,19",IF(N732&lt;Premissas!$B$10,"1,20 – 1,39",IF(N732&lt;Premissas!$B$11,"1,40 – 1,59",IF(N732&lt;Premissas!$B$12,"1,60 – 1,99","≥ 2,00"))))))</f>
        <v/>
      </c>
      <c r="P732" s="5">
        <f>IF(OR(M732="NÃO",N732&lt;Premissas!$B$8),Premissas!$B$13,IF(N732&lt;Premissas!$B$9,Premissas!$B$14,IF(N732&lt;Premissas!$B$10,Premissas!$B$15,IF(N732&lt;Premissas!$B$11,Premissas!$B$16,IF(N732&lt;Premissas!$B$12,Premissas!$B$17,Premissas!$B$18)))))</f>
        <v/>
      </c>
      <c r="Q732" s="5">
        <f>IFERROR(P732/Premissas!$B$4,0)</f>
        <v/>
      </c>
    </row>
    <row r="733">
      <c r="A733" s="2" t="n">
        <v>7</v>
      </c>
      <c r="B733" s="2" t="n">
        <v>1974</v>
      </c>
      <c r="C733" s="2" t="inlineStr">
        <is>
          <t>RECEBIMENTO</t>
        </is>
      </c>
      <c r="D733" s="2" t="n">
        <v>299065</v>
      </c>
      <c r="E733" s="2" t="inlineStr">
        <is>
          <t>PAULO VITOR SOARES MAIA</t>
        </is>
      </c>
      <c r="F733" s="2" t="n">
        <v>1</v>
      </c>
      <c r="G733" s="2" t="n">
        <v>7.33</v>
      </c>
      <c r="H733" s="2" t="n">
        <v>0</v>
      </c>
      <c r="I733" s="2" t="n">
        <v>41</v>
      </c>
      <c r="J733" s="2" t="inlineStr">
        <is>
          <t>GPA</t>
        </is>
      </c>
      <c r="K733" s="2">
        <f>IF(I733&lt;&gt;"",I733,IFERROR(INDEX(Base!$I:$I,MATCH(1,(Base!$C:$C=C733)*(Base!$I:$I&lt;&gt;""),0)),0))</f>
        <v/>
      </c>
      <c r="L733" s="2">
        <f>IF(AND(I733="",K733&gt;0),"SIM","NÃO")</f>
        <v/>
      </c>
      <c r="M733" s="2">
        <f>IF(ISNUMBER(SEARCH("SEPARA",UPPER(C733))),"NÃO","SIM")</f>
        <v/>
      </c>
      <c r="N733" s="2">
        <f>IFERROR(H733/K733,0)</f>
        <v/>
      </c>
      <c r="O733" s="2">
        <f>IF(M733="NÃO","EXCLUÍDO",IF(N733&lt;Premissas!$B$8,"&lt; 1,00",IF(N733&lt;Premissas!$B$9,"1,00 – 1,19",IF(N733&lt;Premissas!$B$10,"1,20 – 1,39",IF(N733&lt;Premissas!$B$11,"1,40 – 1,59",IF(N733&lt;Premissas!$B$12,"1,60 – 1,99","≥ 2,00"))))))</f>
        <v/>
      </c>
      <c r="P733" s="5">
        <f>IF(OR(M733="NÃO",N733&lt;Premissas!$B$8),Premissas!$B$13,IF(N733&lt;Premissas!$B$9,Premissas!$B$14,IF(N733&lt;Premissas!$B$10,Premissas!$B$15,IF(N733&lt;Premissas!$B$11,Premissas!$B$16,IF(N733&lt;Premissas!$B$12,Premissas!$B$17,Premissas!$B$18)))))</f>
        <v/>
      </c>
      <c r="Q733" s="5">
        <f>IFERROR(P733/Premissas!$B$4,0)</f>
        <v/>
      </c>
    </row>
    <row r="734">
      <c r="A734" s="2" t="n">
        <v>7</v>
      </c>
      <c r="B734" s="2" t="n">
        <v>1974</v>
      </c>
      <c r="C734" s="2" t="inlineStr">
        <is>
          <t>ATIVIDADE OP. EMP.</t>
        </is>
      </c>
      <c r="D734" s="2" t="n">
        <v>316536</v>
      </c>
      <c r="E734" s="2" t="inlineStr">
        <is>
          <t>JOSE HORMANDO SOARES DOS SANTOS</t>
        </is>
      </c>
      <c r="F734" s="2" t="n">
        <v>2224</v>
      </c>
      <c r="G734" s="2" t="n">
        <v>68.12</v>
      </c>
      <c r="H734" s="2" t="n">
        <v>33</v>
      </c>
      <c r="I734" s="2" t="n">
        <v>9</v>
      </c>
      <c r="J734" s="2" t="inlineStr">
        <is>
          <t>GPA</t>
        </is>
      </c>
      <c r="K734" s="2">
        <f>IF(I734&lt;&gt;"",I734,IFERROR(INDEX(Base!$I:$I,MATCH(1,(Base!$C:$C=C734)*(Base!$I:$I&lt;&gt;""),0)),0))</f>
        <v/>
      </c>
      <c r="L734" s="2">
        <f>IF(AND(I734="",K734&gt;0),"SIM","NÃO")</f>
        <v/>
      </c>
      <c r="M734" s="2">
        <f>IF(ISNUMBER(SEARCH("SEPARA",UPPER(C734))),"NÃO","SIM")</f>
        <v/>
      </c>
      <c r="N734" s="2">
        <f>IFERROR(H734/K734,0)</f>
        <v/>
      </c>
      <c r="O734" s="2">
        <f>IF(M734="NÃO","EXCLUÍDO",IF(N734&lt;Premissas!$B$8,"&lt; 1,00",IF(N734&lt;Premissas!$B$9,"1,00 – 1,19",IF(N734&lt;Premissas!$B$10,"1,20 – 1,39",IF(N734&lt;Premissas!$B$11,"1,40 – 1,59",IF(N734&lt;Premissas!$B$12,"1,60 – 1,99","≥ 2,00"))))))</f>
        <v/>
      </c>
      <c r="P734" s="5">
        <f>IF(OR(M734="NÃO",N734&lt;Premissas!$B$8),Premissas!$B$13,IF(N734&lt;Premissas!$B$9,Premissas!$B$14,IF(N734&lt;Premissas!$B$10,Premissas!$B$15,IF(N734&lt;Premissas!$B$11,Premissas!$B$16,IF(N734&lt;Premissas!$B$12,Premissas!$B$17,Premissas!$B$18)))))</f>
        <v/>
      </c>
      <c r="Q734" s="5">
        <f>IFERROR(P734/Premissas!$B$4,0)</f>
        <v/>
      </c>
    </row>
    <row r="735">
      <c r="A735" s="2" t="n">
        <v>7</v>
      </c>
      <c r="B735" s="2" t="n">
        <v>1974</v>
      </c>
      <c r="C735" s="2" t="inlineStr">
        <is>
          <t>CARREGAMENTO</t>
        </is>
      </c>
      <c r="D735" s="2" t="n">
        <v>365615</v>
      </c>
      <c r="E735" s="2" t="inlineStr">
        <is>
          <t>FIRMINO NETO DE SOUSA SILVA</t>
        </is>
      </c>
      <c r="F735" s="2" t="n">
        <v>159</v>
      </c>
      <c r="G735" s="2" t="n">
        <v>7.05</v>
      </c>
      <c r="H735" s="2" t="n">
        <v>23</v>
      </c>
      <c r="I735" s="2" t="n">
        <v>0</v>
      </c>
      <c r="J735" s="2" t="inlineStr">
        <is>
          <t>GPA</t>
        </is>
      </c>
      <c r="K735" s="2">
        <f>IF(I735&lt;&gt;"",I735,IFERROR(INDEX(Base!$I:$I,MATCH(1,(Base!$C:$C=C735)*(Base!$I:$I&lt;&gt;""),0)),0))</f>
        <v/>
      </c>
      <c r="L735" s="2">
        <f>IF(AND(I735="",K735&gt;0),"SIM","NÃO")</f>
        <v/>
      </c>
      <c r="M735" s="2">
        <f>IF(ISNUMBER(SEARCH("SEPARA",UPPER(C735))),"NÃO","SIM")</f>
        <v/>
      </c>
      <c r="N735" s="2">
        <f>IFERROR(H735/K735,0)</f>
        <v/>
      </c>
      <c r="O735" s="2">
        <f>IF(M735="NÃO","EXCLUÍDO",IF(N735&lt;Premissas!$B$8,"&lt; 1,00",IF(N735&lt;Premissas!$B$9,"1,00 – 1,19",IF(N735&lt;Premissas!$B$10,"1,20 – 1,39",IF(N735&lt;Premissas!$B$11,"1,40 – 1,59",IF(N735&lt;Premissas!$B$12,"1,60 – 1,99","≥ 2,00"))))))</f>
        <v/>
      </c>
      <c r="P735" s="5">
        <f>IF(OR(M735="NÃO",N735&lt;Premissas!$B$8),Premissas!$B$13,IF(N735&lt;Premissas!$B$9,Premissas!$B$14,IF(N735&lt;Premissas!$B$10,Premissas!$B$15,IF(N735&lt;Premissas!$B$11,Premissas!$B$16,IF(N735&lt;Premissas!$B$12,Premissas!$B$17,Premissas!$B$18)))))</f>
        <v/>
      </c>
      <c r="Q735" s="5">
        <f>IFERROR(P735/Premissas!$B$4,0)</f>
        <v/>
      </c>
    </row>
    <row r="736">
      <c r="A736" s="2" t="n">
        <v>7</v>
      </c>
      <c r="B736" s="2" t="n">
        <v>1974</v>
      </c>
      <c r="C736" s="2" t="inlineStr">
        <is>
          <t>PUXADA RECEB</t>
        </is>
      </c>
      <c r="D736" s="2" t="n">
        <v>365615</v>
      </c>
      <c r="E736" s="2" t="inlineStr">
        <is>
          <t>FIRMINO NETO DE SOUSA SILVA</t>
        </is>
      </c>
      <c r="F736" s="2" t="n">
        <v>49</v>
      </c>
      <c r="G736" s="2" t="n">
        <v>3.68</v>
      </c>
      <c r="H736" s="2" t="n">
        <v>13</v>
      </c>
      <c r="I736" s="2" t="n">
        <v>0</v>
      </c>
      <c r="J736" s="2" t="inlineStr">
        <is>
          <t>GPA</t>
        </is>
      </c>
      <c r="K736" s="2">
        <f>IF(I736&lt;&gt;"",I736,IFERROR(INDEX(Base!$I:$I,MATCH(1,(Base!$C:$C=C736)*(Base!$I:$I&lt;&gt;""),0)),0))</f>
        <v/>
      </c>
      <c r="L736" s="2">
        <f>IF(AND(I736="",K736&gt;0),"SIM","NÃO")</f>
        <v/>
      </c>
      <c r="M736" s="2">
        <f>IF(ISNUMBER(SEARCH("SEPARA",UPPER(C736))),"NÃO","SIM")</f>
        <v/>
      </c>
      <c r="N736" s="2">
        <f>IFERROR(H736/K736,0)</f>
        <v/>
      </c>
      <c r="O736" s="2">
        <f>IF(M736="NÃO","EXCLUÍDO",IF(N736&lt;Premissas!$B$8,"&lt; 1,00",IF(N736&lt;Premissas!$B$9,"1,00 – 1,19",IF(N736&lt;Premissas!$B$10,"1,20 – 1,39",IF(N736&lt;Premissas!$B$11,"1,40 – 1,59",IF(N736&lt;Premissas!$B$12,"1,60 – 1,99","≥ 2,00"))))))</f>
        <v/>
      </c>
      <c r="P736" s="5">
        <f>IF(OR(M736="NÃO",N736&lt;Premissas!$B$8),Premissas!$B$13,IF(N736&lt;Premissas!$B$9,Premissas!$B$14,IF(N736&lt;Premissas!$B$10,Premissas!$B$15,IF(N736&lt;Premissas!$B$11,Premissas!$B$16,IF(N736&lt;Premissas!$B$12,Premissas!$B$17,Premissas!$B$18)))))</f>
        <v/>
      </c>
      <c r="Q736" s="5">
        <f>IFERROR(P736/Premissas!$B$4,0)</f>
        <v/>
      </c>
    </row>
    <row r="737">
      <c r="A737" s="2" t="n">
        <v>7</v>
      </c>
      <c r="B737" s="2" t="n">
        <v>1974</v>
      </c>
      <c r="C737" s="2" t="inlineStr">
        <is>
          <t>RECEBIMENTO</t>
        </is>
      </c>
      <c r="D737" s="2" t="n">
        <v>365615</v>
      </c>
      <c r="E737" s="2" t="inlineStr">
        <is>
          <t>FIRMINO NETO DE SOUSA SILVA</t>
        </is>
      </c>
      <c r="F737" s="2" t="n">
        <v>2251</v>
      </c>
      <c r="G737" s="2" t="n">
        <v>33.25</v>
      </c>
      <c r="H737" s="2" t="n">
        <v>68</v>
      </c>
      <c r="I737" s="2" t="n">
        <v>41</v>
      </c>
      <c r="J737" s="2" t="inlineStr">
        <is>
          <t>GPA</t>
        </is>
      </c>
      <c r="K737" s="2">
        <f>IF(I737&lt;&gt;"",I737,IFERROR(INDEX(Base!$I:$I,MATCH(1,(Base!$C:$C=C737)*(Base!$I:$I&lt;&gt;""),0)),0))</f>
        <v/>
      </c>
      <c r="L737" s="2">
        <f>IF(AND(I737="",K737&gt;0),"SIM","NÃO")</f>
        <v/>
      </c>
      <c r="M737" s="2">
        <f>IF(ISNUMBER(SEARCH("SEPARA",UPPER(C737))),"NÃO","SIM")</f>
        <v/>
      </c>
      <c r="N737" s="2">
        <f>IFERROR(H737/K737,0)</f>
        <v/>
      </c>
      <c r="O737" s="2">
        <f>IF(M737="NÃO","EXCLUÍDO",IF(N737&lt;Premissas!$B$8,"&lt; 1,00",IF(N737&lt;Premissas!$B$9,"1,00 – 1,19",IF(N737&lt;Premissas!$B$10,"1,20 – 1,39",IF(N737&lt;Premissas!$B$11,"1,40 – 1,59",IF(N737&lt;Premissas!$B$12,"1,60 – 1,99","≥ 2,00"))))))</f>
        <v/>
      </c>
      <c r="P737" s="5">
        <f>IF(OR(M737="NÃO",N737&lt;Premissas!$B$8),Premissas!$B$13,IF(N737&lt;Premissas!$B$9,Premissas!$B$14,IF(N737&lt;Premissas!$B$10,Premissas!$B$15,IF(N737&lt;Premissas!$B$11,Premissas!$B$16,IF(N737&lt;Premissas!$B$12,Premissas!$B$17,Premissas!$B$18)))))</f>
        <v/>
      </c>
      <c r="Q737" s="5">
        <f>IFERROR(P737/Premissas!$B$4,0)</f>
        <v/>
      </c>
    </row>
    <row r="738">
      <c r="A738" s="2" t="n">
        <v>7</v>
      </c>
      <c r="B738" s="2" t="n">
        <v>1974</v>
      </c>
      <c r="C738" s="2" t="inlineStr">
        <is>
          <t>ATIVIDADE OP. EMP.</t>
        </is>
      </c>
      <c r="D738" s="2" t="n">
        <v>5425590</v>
      </c>
      <c r="E738" s="2" t="inlineStr">
        <is>
          <t>Thiago Igor Soares Vieira</t>
        </is>
      </c>
      <c r="F738" s="2" t="n">
        <v>602</v>
      </c>
      <c r="G738" s="2" t="n">
        <v>21.59</v>
      </c>
      <c r="H738" s="2" t="n">
        <v>28</v>
      </c>
      <c r="I738" s="2" t="n">
        <v>9</v>
      </c>
      <c r="J738" s="2" t="inlineStr">
        <is>
          <t>GPA</t>
        </is>
      </c>
      <c r="K738" s="2">
        <f>IF(I738&lt;&gt;"",I738,IFERROR(INDEX(Base!$I:$I,MATCH(1,(Base!$C:$C=C738)*(Base!$I:$I&lt;&gt;""),0)),0))</f>
        <v/>
      </c>
      <c r="L738" s="2">
        <f>IF(AND(I738="",K738&gt;0),"SIM","NÃO")</f>
        <v/>
      </c>
      <c r="M738" s="2">
        <f>IF(ISNUMBER(SEARCH("SEPARA",UPPER(C738))),"NÃO","SIM")</f>
        <v/>
      </c>
      <c r="N738" s="2">
        <f>IFERROR(H738/K738,0)</f>
        <v/>
      </c>
      <c r="O738" s="2">
        <f>IF(M738="NÃO","EXCLUÍDO",IF(N738&lt;Premissas!$B$8,"&lt; 1,00",IF(N738&lt;Premissas!$B$9,"1,00 – 1,19",IF(N738&lt;Premissas!$B$10,"1,20 – 1,39",IF(N738&lt;Premissas!$B$11,"1,40 – 1,59",IF(N738&lt;Premissas!$B$12,"1,60 – 1,99","≥ 2,00"))))))</f>
        <v/>
      </c>
      <c r="P738" s="5">
        <f>IF(OR(M738="NÃO",N738&lt;Premissas!$B$8),Premissas!$B$13,IF(N738&lt;Premissas!$B$9,Premissas!$B$14,IF(N738&lt;Premissas!$B$10,Premissas!$B$15,IF(N738&lt;Premissas!$B$11,Premissas!$B$16,IF(N738&lt;Premissas!$B$12,Premissas!$B$17,Premissas!$B$18)))))</f>
        <v/>
      </c>
      <c r="Q738" s="5">
        <f>IFERROR(P738/Premissas!$B$4,0)</f>
        <v/>
      </c>
    </row>
    <row r="739">
      <c r="A739" s="2" t="n">
        <v>7</v>
      </c>
      <c r="B739" s="2" t="n">
        <v>1974</v>
      </c>
      <c r="C739" s="2" t="inlineStr">
        <is>
          <t>CARREGAMENTO</t>
        </is>
      </c>
      <c r="D739" s="2" t="n">
        <v>5426251</v>
      </c>
      <c r="E739" s="2" t="inlineStr">
        <is>
          <t>Alisson Vitor Vieira Diniz</t>
        </is>
      </c>
      <c r="F739" s="2" t="n">
        <v>441</v>
      </c>
      <c r="G739" s="2" t="n">
        <v>8.539999999999999</v>
      </c>
      <c r="H739" s="2" t="n">
        <v>52</v>
      </c>
      <c r="I739" s="2" t="n">
        <v>0</v>
      </c>
      <c r="J739" s="2" t="inlineStr">
        <is>
          <t>GPA</t>
        </is>
      </c>
      <c r="K739" s="2">
        <f>IF(I739&lt;&gt;"",I739,IFERROR(INDEX(Base!$I:$I,MATCH(1,(Base!$C:$C=C739)*(Base!$I:$I&lt;&gt;""),0)),0))</f>
        <v/>
      </c>
      <c r="L739" s="2">
        <f>IF(AND(I739="",K739&gt;0),"SIM","NÃO")</f>
        <v/>
      </c>
      <c r="M739" s="2">
        <f>IF(ISNUMBER(SEARCH("SEPARA",UPPER(C739))),"NÃO","SIM")</f>
        <v/>
      </c>
      <c r="N739" s="2">
        <f>IFERROR(H739/K739,0)</f>
        <v/>
      </c>
      <c r="O739" s="2">
        <f>IF(M739="NÃO","EXCLUÍDO",IF(N739&lt;Premissas!$B$8,"&lt; 1,00",IF(N739&lt;Premissas!$B$9,"1,00 – 1,19",IF(N739&lt;Premissas!$B$10,"1,20 – 1,39",IF(N739&lt;Premissas!$B$11,"1,40 – 1,59",IF(N739&lt;Premissas!$B$12,"1,60 – 1,99","≥ 2,00"))))))</f>
        <v/>
      </c>
      <c r="P739" s="5">
        <f>IF(OR(M739="NÃO",N739&lt;Premissas!$B$8),Premissas!$B$13,IF(N739&lt;Premissas!$B$9,Premissas!$B$14,IF(N739&lt;Premissas!$B$10,Premissas!$B$15,IF(N739&lt;Premissas!$B$11,Premissas!$B$16,IF(N739&lt;Premissas!$B$12,Premissas!$B$17,Premissas!$B$18)))))</f>
        <v/>
      </c>
      <c r="Q739" s="5">
        <f>IFERROR(P739/Premissas!$B$4,0)</f>
        <v/>
      </c>
    </row>
    <row r="740">
      <c r="A740" s="2" t="n">
        <v>7</v>
      </c>
      <c r="B740" s="2" t="n">
        <v>1974</v>
      </c>
      <c r="C740" s="2" t="inlineStr">
        <is>
          <t>PUXADA RECEB</t>
        </is>
      </c>
      <c r="D740" s="2" t="n">
        <v>5426251</v>
      </c>
      <c r="E740" s="2" t="inlineStr">
        <is>
          <t>Alisson Vitor Vieira Diniz</t>
        </is>
      </c>
      <c r="F740" s="2" t="n">
        <v>159</v>
      </c>
      <c r="G740" s="2" t="n">
        <v>7.56</v>
      </c>
      <c r="H740" s="2" t="n">
        <v>21</v>
      </c>
      <c r="I740" s="2" t="n">
        <v>0</v>
      </c>
      <c r="J740" s="2" t="inlineStr">
        <is>
          <t>GPA</t>
        </is>
      </c>
      <c r="K740" s="2">
        <f>IF(I740&lt;&gt;"",I740,IFERROR(INDEX(Base!$I:$I,MATCH(1,(Base!$C:$C=C740)*(Base!$I:$I&lt;&gt;""),0)),0))</f>
        <v/>
      </c>
      <c r="L740" s="2">
        <f>IF(AND(I740="",K740&gt;0),"SIM","NÃO")</f>
        <v/>
      </c>
      <c r="M740" s="2">
        <f>IF(ISNUMBER(SEARCH("SEPARA",UPPER(C740))),"NÃO","SIM")</f>
        <v/>
      </c>
      <c r="N740" s="2">
        <f>IFERROR(H740/K740,0)</f>
        <v/>
      </c>
      <c r="O740" s="2">
        <f>IF(M740="NÃO","EXCLUÍDO",IF(N740&lt;Premissas!$B$8,"&lt; 1,00",IF(N740&lt;Premissas!$B$9,"1,00 – 1,19",IF(N740&lt;Premissas!$B$10,"1,20 – 1,39",IF(N740&lt;Premissas!$B$11,"1,40 – 1,59",IF(N740&lt;Premissas!$B$12,"1,60 – 1,99","≥ 2,00"))))))</f>
        <v/>
      </c>
      <c r="P740" s="5">
        <f>IF(OR(M740="NÃO",N740&lt;Premissas!$B$8),Premissas!$B$13,IF(N740&lt;Premissas!$B$9,Premissas!$B$14,IF(N740&lt;Premissas!$B$10,Premissas!$B$15,IF(N740&lt;Premissas!$B$11,Premissas!$B$16,IF(N740&lt;Premissas!$B$12,Premissas!$B$17,Premissas!$B$18)))))</f>
        <v/>
      </c>
      <c r="Q740" s="5">
        <f>IFERROR(P740/Premissas!$B$4,0)</f>
        <v/>
      </c>
    </row>
    <row r="741">
      <c r="A741" s="2" t="n">
        <v>7</v>
      </c>
      <c r="B741" s="2" t="n">
        <v>1974</v>
      </c>
      <c r="C741" s="2" t="inlineStr">
        <is>
          <t>RECEBIMENTO</t>
        </is>
      </c>
      <c r="D741" s="2" t="n">
        <v>5426251</v>
      </c>
      <c r="E741" s="2" t="inlineStr">
        <is>
          <t>Alisson Vitor Vieira Diniz</t>
        </is>
      </c>
      <c r="F741" s="2" t="n">
        <v>963</v>
      </c>
      <c r="G741" s="2" t="n">
        <v>27.36</v>
      </c>
      <c r="H741" s="2" t="n">
        <v>35</v>
      </c>
      <c r="I741" s="2" t="n">
        <v>41</v>
      </c>
      <c r="J741" s="2" t="inlineStr">
        <is>
          <t>GPA</t>
        </is>
      </c>
      <c r="K741" s="2">
        <f>IF(I741&lt;&gt;"",I741,IFERROR(INDEX(Base!$I:$I,MATCH(1,(Base!$C:$C=C741)*(Base!$I:$I&lt;&gt;""),0)),0))</f>
        <v/>
      </c>
      <c r="L741" s="2">
        <f>IF(AND(I741="",K741&gt;0),"SIM","NÃO")</f>
        <v/>
      </c>
      <c r="M741" s="2">
        <f>IF(ISNUMBER(SEARCH("SEPARA",UPPER(C741))),"NÃO","SIM")</f>
        <v/>
      </c>
      <c r="N741" s="2">
        <f>IFERROR(H741/K741,0)</f>
        <v/>
      </c>
      <c r="O741" s="2">
        <f>IF(M741="NÃO","EXCLUÍDO",IF(N741&lt;Premissas!$B$8,"&lt; 1,00",IF(N741&lt;Premissas!$B$9,"1,00 – 1,19",IF(N741&lt;Premissas!$B$10,"1,20 – 1,39",IF(N741&lt;Premissas!$B$11,"1,40 – 1,59",IF(N741&lt;Premissas!$B$12,"1,60 – 1,99","≥ 2,00"))))))</f>
        <v/>
      </c>
      <c r="P741" s="5">
        <f>IF(OR(M741="NÃO",N741&lt;Premissas!$B$8),Premissas!$B$13,IF(N741&lt;Premissas!$B$9,Premissas!$B$14,IF(N741&lt;Premissas!$B$10,Premissas!$B$15,IF(N741&lt;Premissas!$B$11,Premissas!$B$16,IF(N741&lt;Premissas!$B$12,Premissas!$B$17,Premissas!$B$18)))))</f>
        <v/>
      </c>
      <c r="Q741" s="5">
        <f>IFERROR(P741/Premissas!$B$4,0)</f>
        <v/>
      </c>
    </row>
    <row r="742">
      <c r="A742" s="2" t="n">
        <v>7</v>
      </c>
      <c r="B742" s="2" t="n">
        <v>1974</v>
      </c>
      <c r="C742" s="2" t="inlineStr">
        <is>
          <t>CARREGAMENTO</t>
        </is>
      </c>
      <c r="D742" s="2" t="n">
        <v>5440050</v>
      </c>
      <c r="E742" s="2" t="inlineStr">
        <is>
          <t>Daniel Diogo Moraes</t>
        </is>
      </c>
      <c r="F742" s="2" t="n">
        <v>1551</v>
      </c>
      <c r="G742" s="2" t="n">
        <v>19.29</v>
      </c>
      <c r="H742" s="2" t="n">
        <v>80</v>
      </c>
      <c r="I742" s="2" t="n">
        <v>0</v>
      </c>
      <c r="J742" s="2" t="inlineStr">
        <is>
          <t>GPA</t>
        </is>
      </c>
      <c r="K742" s="2">
        <f>IF(I742&lt;&gt;"",I742,IFERROR(INDEX(Base!$I:$I,MATCH(1,(Base!$C:$C=C742)*(Base!$I:$I&lt;&gt;""),0)),0))</f>
        <v/>
      </c>
      <c r="L742" s="2">
        <f>IF(AND(I742="",K742&gt;0),"SIM","NÃO")</f>
        <v/>
      </c>
      <c r="M742" s="2">
        <f>IF(ISNUMBER(SEARCH("SEPARA",UPPER(C742))),"NÃO","SIM")</f>
        <v/>
      </c>
      <c r="N742" s="2">
        <f>IFERROR(H742/K742,0)</f>
        <v/>
      </c>
      <c r="O742" s="2">
        <f>IF(M742="NÃO","EXCLUÍDO",IF(N742&lt;Premissas!$B$8,"&lt; 1,00",IF(N742&lt;Premissas!$B$9,"1,00 – 1,19",IF(N742&lt;Premissas!$B$10,"1,20 – 1,39",IF(N742&lt;Premissas!$B$11,"1,40 – 1,59",IF(N742&lt;Premissas!$B$12,"1,60 – 1,99","≥ 2,00"))))))</f>
        <v/>
      </c>
      <c r="P742" s="5">
        <f>IF(OR(M742="NÃO",N742&lt;Premissas!$B$8),Premissas!$B$13,IF(N742&lt;Premissas!$B$9,Premissas!$B$14,IF(N742&lt;Premissas!$B$10,Premissas!$B$15,IF(N742&lt;Premissas!$B$11,Premissas!$B$16,IF(N742&lt;Premissas!$B$12,Premissas!$B$17,Premissas!$B$18)))))</f>
        <v/>
      </c>
      <c r="Q742" s="5">
        <f>IFERROR(P742/Premissas!$B$4,0)</f>
        <v/>
      </c>
    </row>
    <row r="743">
      <c r="A743" s="2" t="n">
        <v>7</v>
      </c>
      <c r="B743" s="2" t="n">
        <v>1974</v>
      </c>
      <c r="C743" s="2" t="inlineStr">
        <is>
          <t>PUXADA RECEB</t>
        </is>
      </c>
      <c r="D743" s="2" t="n">
        <v>5440050</v>
      </c>
      <c r="E743" s="2" t="inlineStr">
        <is>
          <t>Daniel Diogo Moraes</t>
        </is>
      </c>
      <c r="F743" s="2" t="n">
        <v>33</v>
      </c>
      <c r="G743" s="2" t="n">
        <v>1.05</v>
      </c>
      <c r="H743" s="2" t="n">
        <v>31</v>
      </c>
      <c r="I743" s="2" t="n">
        <v>0</v>
      </c>
      <c r="J743" s="2" t="inlineStr">
        <is>
          <t>GPA</t>
        </is>
      </c>
      <c r="K743" s="2">
        <f>IF(I743&lt;&gt;"",I743,IFERROR(INDEX(Base!$I:$I,MATCH(1,(Base!$C:$C=C743)*(Base!$I:$I&lt;&gt;""),0)),0))</f>
        <v/>
      </c>
      <c r="L743" s="2">
        <f>IF(AND(I743="",K743&gt;0),"SIM","NÃO")</f>
        <v/>
      </c>
      <c r="M743" s="2">
        <f>IF(ISNUMBER(SEARCH("SEPARA",UPPER(C743))),"NÃO","SIM")</f>
        <v/>
      </c>
      <c r="N743" s="2">
        <f>IFERROR(H743/K743,0)</f>
        <v/>
      </c>
      <c r="O743" s="2">
        <f>IF(M743="NÃO","EXCLUÍDO",IF(N743&lt;Premissas!$B$8,"&lt; 1,00",IF(N743&lt;Premissas!$B$9,"1,00 – 1,19",IF(N743&lt;Premissas!$B$10,"1,20 – 1,39",IF(N743&lt;Premissas!$B$11,"1,40 – 1,59",IF(N743&lt;Premissas!$B$12,"1,60 – 1,99","≥ 2,00"))))))</f>
        <v/>
      </c>
      <c r="P743" s="5">
        <f>IF(OR(M743="NÃO",N743&lt;Premissas!$B$8),Premissas!$B$13,IF(N743&lt;Premissas!$B$9,Premissas!$B$14,IF(N743&lt;Premissas!$B$10,Premissas!$B$15,IF(N743&lt;Premissas!$B$11,Premissas!$B$16,IF(N743&lt;Premissas!$B$12,Premissas!$B$17,Premissas!$B$18)))))</f>
        <v/>
      </c>
      <c r="Q743" s="5">
        <f>IFERROR(P743/Premissas!$B$4,0)</f>
        <v/>
      </c>
    </row>
    <row r="744">
      <c r="A744" s="2" t="n">
        <v>7</v>
      </c>
      <c r="B744" s="2" t="n">
        <v>1974</v>
      </c>
      <c r="C744" s="2" t="inlineStr">
        <is>
          <t>RECEBIMENTO</t>
        </is>
      </c>
      <c r="D744" s="2" t="n">
        <v>5440050</v>
      </c>
      <c r="E744" s="2" t="inlineStr">
        <is>
          <t>Daniel Diogo Moraes</t>
        </is>
      </c>
      <c r="F744" s="2" t="n">
        <v>140</v>
      </c>
      <c r="G744" s="2" t="n">
        <v>1.44</v>
      </c>
      <c r="H744" s="2" t="n">
        <v>97</v>
      </c>
      <c r="I744" s="2" t="n">
        <v>41</v>
      </c>
      <c r="J744" s="2" t="inlineStr">
        <is>
          <t>GPA</t>
        </is>
      </c>
      <c r="K744" s="2">
        <f>IF(I744&lt;&gt;"",I744,IFERROR(INDEX(Base!$I:$I,MATCH(1,(Base!$C:$C=C744)*(Base!$I:$I&lt;&gt;""),0)),0))</f>
        <v/>
      </c>
      <c r="L744" s="2">
        <f>IF(AND(I744="",K744&gt;0),"SIM","NÃO")</f>
        <v/>
      </c>
      <c r="M744" s="2">
        <f>IF(ISNUMBER(SEARCH("SEPARA",UPPER(C744))),"NÃO","SIM")</f>
        <v/>
      </c>
      <c r="N744" s="2">
        <f>IFERROR(H744/K744,0)</f>
        <v/>
      </c>
      <c r="O744" s="2">
        <f>IF(M744="NÃO","EXCLUÍDO",IF(N744&lt;Premissas!$B$8,"&lt; 1,00",IF(N744&lt;Premissas!$B$9,"1,00 – 1,19",IF(N744&lt;Premissas!$B$10,"1,20 – 1,39",IF(N744&lt;Premissas!$B$11,"1,40 – 1,59",IF(N744&lt;Premissas!$B$12,"1,60 – 1,99","≥ 2,00"))))))</f>
        <v/>
      </c>
      <c r="P744" s="5">
        <f>IF(OR(M744="NÃO",N744&lt;Premissas!$B$8),Premissas!$B$13,IF(N744&lt;Premissas!$B$9,Premissas!$B$14,IF(N744&lt;Premissas!$B$10,Premissas!$B$15,IF(N744&lt;Premissas!$B$11,Premissas!$B$16,IF(N744&lt;Premissas!$B$12,Premissas!$B$17,Premissas!$B$18)))))</f>
        <v/>
      </c>
      <c r="Q744" s="5">
        <f>IFERROR(P744/Premissas!$B$4,0)</f>
        <v/>
      </c>
    </row>
    <row r="745">
      <c r="A745" s="2" t="n">
        <v>7</v>
      </c>
      <c r="B745" s="2" t="n">
        <v>1974</v>
      </c>
      <c r="C745" s="2" t="inlineStr">
        <is>
          <t>SEPARACAO</t>
        </is>
      </c>
      <c r="D745" s="2" t="n">
        <v>5440050</v>
      </c>
      <c r="E745" s="2" t="inlineStr">
        <is>
          <t>Daniel Diogo Moraes</t>
        </is>
      </c>
      <c r="F745" s="2" t="n">
        <v>51</v>
      </c>
      <c r="G745" s="2" t="n">
        <v>0.02</v>
      </c>
      <c r="H745" s="2" t="n">
        <v>2550</v>
      </c>
      <c r="I745" s="2" t="n">
        <v>110</v>
      </c>
      <c r="J745" s="2" t="inlineStr">
        <is>
          <t>GPA</t>
        </is>
      </c>
      <c r="K745" s="2">
        <f>IF(I745&lt;&gt;"",I745,IFERROR(INDEX(Base!$I:$I,MATCH(1,(Base!$C:$C=C745)*(Base!$I:$I&lt;&gt;""),0)),0))</f>
        <v/>
      </c>
      <c r="L745" s="2">
        <f>IF(AND(I745="",K745&gt;0),"SIM","NÃO")</f>
        <v/>
      </c>
      <c r="M745" s="2">
        <f>IF(ISNUMBER(SEARCH("SEPARA",UPPER(C745))),"NÃO","SIM")</f>
        <v/>
      </c>
      <c r="N745" s="2">
        <f>IFERROR(H745/K745,0)</f>
        <v/>
      </c>
      <c r="O745" s="2">
        <f>IF(M745="NÃO","EXCLUÍDO",IF(N745&lt;Premissas!$B$8,"&lt; 1,00",IF(N745&lt;Premissas!$B$9,"1,00 – 1,19",IF(N745&lt;Premissas!$B$10,"1,20 – 1,39",IF(N745&lt;Premissas!$B$11,"1,40 – 1,59",IF(N745&lt;Premissas!$B$12,"1,60 – 1,99","≥ 2,00"))))))</f>
        <v/>
      </c>
      <c r="P745" s="5">
        <f>IF(OR(M745="NÃO",N745&lt;Premissas!$B$8),Premissas!$B$13,IF(N745&lt;Premissas!$B$9,Premissas!$B$14,IF(N745&lt;Premissas!$B$10,Premissas!$B$15,IF(N745&lt;Premissas!$B$11,Premissas!$B$16,IF(N745&lt;Premissas!$B$12,Premissas!$B$17,Premissas!$B$18)))))</f>
        <v/>
      </c>
      <c r="Q745" s="5">
        <f>IFERROR(P745/Premissas!$B$4,0)</f>
        <v/>
      </c>
    </row>
    <row r="746">
      <c r="A746" s="2" t="n">
        <v>7</v>
      </c>
      <c r="B746" s="2" t="n">
        <v>1974</v>
      </c>
      <c r="C746" s="2" t="inlineStr">
        <is>
          <t>PUXADA RECEB</t>
        </is>
      </c>
      <c r="D746" s="2" t="n">
        <v>5440114</v>
      </c>
      <c r="E746" s="2" t="inlineStr">
        <is>
          <t>Antonio Lucas De Oliveira Matos</t>
        </is>
      </c>
      <c r="F746" s="2" t="n">
        <v>90</v>
      </c>
      <c r="G746" s="2" t="n">
        <v>3.08</v>
      </c>
      <c r="H746" s="2" t="n">
        <v>29</v>
      </c>
      <c r="I746" s="2" t="n">
        <v>0</v>
      </c>
      <c r="J746" s="2" t="inlineStr">
        <is>
          <t>GPA</t>
        </is>
      </c>
      <c r="K746" s="2">
        <f>IF(I746&lt;&gt;"",I746,IFERROR(INDEX(Base!$I:$I,MATCH(1,(Base!$C:$C=C746)*(Base!$I:$I&lt;&gt;""),0)),0))</f>
        <v/>
      </c>
      <c r="L746" s="2">
        <f>IF(AND(I746="",K746&gt;0),"SIM","NÃO")</f>
        <v/>
      </c>
      <c r="M746" s="2">
        <f>IF(ISNUMBER(SEARCH("SEPARA",UPPER(C746))),"NÃO","SIM")</f>
        <v/>
      </c>
      <c r="N746" s="2">
        <f>IFERROR(H746/K746,0)</f>
        <v/>
      </c>
      <c r="O746" s="2">
        <f>IF(M746="NÃO","EXCLUÍDO",IF(N746&lt;Premissas!$B$8,"&lt; 1,00",IF(N746&lt;Premissas!$B$9,"1,00 – 1,19",IF(N746&lt;Premissas!$B$10,"1,20 – 1,39",IF(N746&lt;Premissas!$B$11,"1,40 – 1,59",IF(N746&lt;Premissas!$B$12,"1,60 – 1,99","≥ 2,00"))))))</f>
        <v/>
      </c>
      <c r="P746" s="5">
        <f>IF(OR(M746="NÃO",N746&lt;Premissas!$B$8),Premissas!$B$13,IF(N746&lt;Premissas!$B$9,Premissas!$B$14,IF(N746&lt;Premissas!$B$10,Premissas!$B$15,IF(N746&lt;Premissas!$B$11,Premissas!$B$16,IF(N746&lt;Premissas!$B$12,Premissas!$B$17,Premissas!$B$18)))))</f>
        <v/>
      </c>
      <c r="Q746" s="5">
        <f>IFERROR(P746/Premissas!$B$4,0)</f>
        <v/>
      </c>
    </row>
    <row r="747">
      <c r="A747" s="2" t="n">
        <v>7</v>
      </c>
      <c r="B747" s="2" t="n">
        <v>1974</v>
      </c>
      <c r="C747" s="2" t="inlineStr">
        <is>
          <t>SEPARACAO</t>
        </is>
      </c>
      <c r="D747" s="2" t="n">
        <v>5440114</v>
      </c>
      <c r="E747" s="2" t="inlineStr">
        <is>
          <t>Antonio Lucas De Oliveira Matos</t>
        </is>
      </c>
      <c r="F747" s="2" t="n">
        <v>3213</v>
      </c>
      <c r="G747" s="2" t="n">
        <v>24.65</v>
      </c>
      <c r="H747" s="2" t="n">
        <v>130</v>
      </c>
      <c r="I747" s="2" t="n">
        <v>110</v>
      </c>
      <c r="J747" s="2" t="inlineStr">
        <is>
          <t>GPA</t>
        </is>
      </c>
      <c r="K747" s="2">
        <f>IF(I747&lt;&gt;"",I747,IFERROR(INDEX(Base!$I:$I,MATCH(1,(Base!$C:$C=C747)*(Base!$I:$I&lt;&gt;""),0)),0))</f>
        <v/>
      </c>
      <c r="L747" s="2">
        <f>IF(AND(I747="",K747&gt;0),"SIM","NÃO")</f>
        <v/>
      </c>
      <c r="M747" s="2">
        <f>IF(ISNUMBER(SEARCH("SEPARA",UPPER(C747))),"NÃO","SIM")</f>
        <v/>
      </c>
      <c r="N747" s="2">
        <f>IFERROR(H747/K747,0)</f>
        <v/>
      </c>
      <c r="O747" s="2">
        <f>IF(M747="NÃO","EXCLUÍDO",IF(N747&lt;Premissas!$B$8,"&lt; 1,00",IF(N747&lt;Premissas!$B$9,"1,00 – 1,19",IF(N747&lt;Premissas!$B$10,"1,20 – 1,39",IF(N747&lt;Premissas!$B$11,"1,40 – 1,59",IF(N747&lt;Premissas!$B$12,"1,60 – 1,99","≥ 2,00"))))))</f>
        <v/>
      </c>
      <c r="P747" s="5">
        <f>IF(OR(M747="NÃO",N747&lt;Premissas!$B$8),Premissas!$B$13,IF(N747&lt;Premissas!$B$9,Premissas!$B$14,IF(N747&lt;Premissas!$B$10,Premissas!$B$15,IF(N747&lt;Premissas!$B$11,Premissas!$B$16,IF(N747&lt;Premissas!$B$12,Premissas!$B$17,Premissas!$B$18)))))</f>
        <v/>
      </c>
      <c r="Q747" s="5">
        <f>IFERROR(P747/Premissas!$B$4,0)</f>
        <v/>
      </c>
    </row>
    <row r="748">
      <c r="A748" s="2" t="n">
        <v>7</v>
      </c>
      <c r="B748" s="2" t="n">
        <v>1974</v>
      </c>
      <c r="C748" s="2" t="inlineStr">
        <is>
          <t>CARREGAMENTO</t>
        </is>
      </c>
      <c r="D748" s="2" t="n">
        <v>5441927</v>
      </c>
      <c r="E748" s="2" t="inlineStr">
        <is>
          <t>Cicero Manoel Da Silva</t>
        </is>
      </c>
      <c r="F748" s="2" t="n">
        <v>405</v>
      </c>
      <c r="G748" s="2" t="n">
        <v>2.44</v>
      </c>
      <c r="H748" s="2" t="n">
        <v>166</v>
      </c>
      <c r="I748" s="2" t="n">
        <v>0</v>
      </c>
      <c r="J748" s="2" t="inlineStr">
        <is>
          <t>GPA</t>
        </is>
      </c>
      <c r="K748" s="2">
        <f>IF(I748&lt;&gt;"",I748,IFERROR(INDEX(Base!$I:$I,MATCH(1,(Base!$C:$C=C748)*(Base!$I:$I&lt;&gt;""),0)),0))</f>
        <v/>
      </c>
      <c r="L748" s="2">
        <f>IF(AND(I748="",K748&gt;0),"SIM","NÃO")</f>
        <v/>
      </c>
      <c r="M748" s="2">
        <f>IF(ISNUMBER(SEARCH("SEPARA",UPPER(C748))),"NÃO","SIM")</f>
        <v/>
      </c>
      <c r="N748" s="2">
        <f>IFERROR(H748/K748,0)</f>
        <v/>
      </c>
      <c r="O748" s="2">
        <f>IF(M748="NÃO","EXCLUÍDO",IF(N748&lt;Premissas!$B$8,"&lt; 1,00",IF(N748&lt;Premissas!$B$9,"1,00 – 1,19",IF(N748&lt;Premissas!$B$10,"1,20 – 1,39",IF(N748&lt;Premissas!$B$11,"1,40 – 1,59",IF(N748&lt;Premissas!$B$12,"1,60 – 1,99","≥ 2,00"))))))</f>
        <v/>
      </c>
      <c r="P748" s="5">
        <f>IF(OR(M748="NÃO",N748&lt;Premissas!$B$8),Premissas!$B$13,IF(N748&lt;Premissas!$B$9,Premissas!$B$14,IF(N748&lt;Premissas!$B$10,Premissas!$B$15,IF(N748&lt;Premissas!$B$11,Premissas!$B$16,IF(N748&lt;Premissas!$B$12,Premissas!$B$17,Premissas!$B$18)))))</f>
        <v/>
      </c>
      <c r="Q748" s="5">
        <f>IFERROR(P748/Premissas!$B$4,0)</f>
        <v/>
      </c>
    </row>
    <row r="749">
      <c r="A749" s="2" t="n">
        <v>7</v>
      </c>
      <c r="B749" s="2" t="n">
        <v>1974</v>
      </c>
      <c r="C749" s="2" t="inlineStr">
        <is>
          <t>PUXADA RECEB</t>
        </is>
      </c>
      <c r="D749" s="2" t="n">
        <v>5441927</v>
      </c>
      <c r="E749" s="2" t="inlineStr">
        <is>
          <t>Cicero Manoel Da Silva</t>
        </is>
      </c>
      <c r="F749" s="2" t="n">
        <v>286</v>
      </c>
      <c r="G749" s="2" t="n">
        <v>8.33</v>
      </c>
      <c r="H749" s="2" t="n">
        <v>34</v>
      </c>
      <c r="I749" s="2" t="n">
        <v>0</v>
      </c>
      <c r="J749" s="2" t="inlineStr">
        <is>
          <t>GPA</t>
        </is>
      </c>
      <c r="K749" s="2">
        <f>IF(I749&lt;&gt;"",I749,IFERROR(INDEX(Base!$I:$I,MATCH(1,(Base!$C:$C=C749)*(Base!$I:$I&lt;&gt;""),0)),0))</f>
        <v/>
      </c>
      <c r="L749" s="2">
        <f>IF(AND(I749="",K749&gt;0),"SIM","NÃO")</f>
        <v/>
      </c>
      <c r="M749" s="2">
        <f>IF(ISNUMBER(SEARCH("SEPARA",UPPER(C749))),"NÃO","SIM")</f>
        <v/>
      </c>
      <c r="N749" s="2">
        <f>IFERROR(H749/K749,0)</f>
        <v/>
      </c>
      <c r="O749" s="2">
        <f>IF(M749="NÃO","EXCLUÍDO",IF(N749&lt;Premissas!$B$8,"&lt; 1,00",IF(N749&lt;Premissas!$B$9,"1,00 – 1,19",IF(N749&lt;Premissas!$B$10,"1,20 – 1,39",IF(N749&lt;Premissas!$B$11,"1,40 – 1,59",IF(N749&lt;Premissas!$B$12,"1,60 – 1,99","≥ 2,00"))))))</f>
        <v/>
      </c>
      <c r="P749" s="5">
        <f>IF(OR(M749="NÃO",N749&lt;Premissas!$B$8),Premissas!$B$13,IF(N749&lt;Premissas!$B$9,Premissas!$B$14,IF(N749&lt;Premissas!$B$10,Premissas!$B$15,IF(N749&lt;Premissas!$B$11,Premissas!$B$16,IF(N749&lt;Premissas!$B$12,Premissas!$B$17,Premissas!$B$18)))))</f>
        <v/>
      </c>
      <c r="Q749" s="5">
        <f>IFERROR(P749/Premissas!$B$4,0)</f>
        <v/>
      </c>
    </row>
    <row r="750">
      <c r="A750" s="2" t="n">
        <v>7</v>
      </c>
      <c r="B750" s="2" t="n">
        <v>1974</v>
      </c>
      <c r="C750" s="2" t="inlineStr">
        <is>
          <t>RECEBIMENTO</t>
        </is>
      </c>
      <c r="D750" s="2" t="n">
        <v>5441927</v>
      </c>
      <c r="E750" s="2" t="inlineStr">
        <is>
          <t>Cicero Manoel Da Silva</t>
        </is>
      </c>
      <c r="F750" s="2" t="n">
        <v>1596</v>
      </c>
      <c r="G750" s="2" t="n">
        <v>31.71</v>
      </c>
      <c r="H750" s="2" t="n">
        <v>50</v>
      </c>
      <c r="I750" s="2" t="n">
        <v>41</v>
      </c>
      <c r="J750" s="2" t="inlineStr">
        <is>
          <t>GPA</t>
        </is>
      </c>
      <c r="K750" s="2">
        <f>IF(I750&lt;&gt;"",I750,IFERROR(INDEX(Base!$I:$I,MATCH(1,(Base!$C:$C=C750)*(Base!$I:$I&lt;&gt;""),0)),0))</f>
        <v/>
      </c>
      <c r="L750" s="2">
        <f>IF(AND(I750="",K750&gt;0),"SIM","NÃO")</f>
        <v/>
      </c>
      <c r="M750" s="2">
        <f>IF(ISNUMBER(SEARCH("SEPARA",UPPER(C750))),"NÃO","SIM")</f>
        <v/>
      </c>
      <c r="N750" s="2">
        <f>IFERROR(H750/K750,0)</f>
        <v/>
      </c>
      <c r="O750" s="2">
        <f>IF(M750="NÃO","EXCLUÍDO",IF(N750&lt;Premissas!$B$8,"&lt; 1,00",IF(N750&lt;Premissas!$B$9,"1,00 – 1,19",IF(N750&lt;Premissas!$B$10,"1,20 – 1,39",IF(N750&lt;Premissas!$B$11,"1,40 – 1,59",IF(N750&lt;Premissas!$B$12,"1,60 – 1,99","≥ 2,00"))))))</f>
        <v/>
      </c>
      <c r="P750" s="5">
        <f>IF(OR(M750="NÃO",N750&lt;Premissas!$B$8),Premissas!$B$13,IF(N750&lt;Premissas!$B$9,Premissas!$B$14,IF(N750&lt;Premissas!$B$10,Premissas!$B$15,IF(N750&lt;Premissas!$B$11,Premissas!$B$16,IF(N750&lt;Premissas!$B$12,Premissas!$B$17,Premissas!$B$18)))))</f>
        <v/>
      </c>
      <c r="Q750" s="5">
        <f>IFERROR(P750/Premissas!$B$4,0)</f>
        <v/>
      </c>
    </row>
    <row r="751">
      <c r="A751" s="2" t="n">
        <v>7</v>
      </c>
      <c r="B751" s="2" t="n">
        <v>1974</v>
      </c>
      <c r="C751" s="2" t="inlineStr">
        <is>
          <t>SEPARACAO</t>
        </is>
      </c>
      <c r="D751" s="2" t="n">
        <v>5441927</v>
      </c>
      <c r="E751" s="2" t="inlineStr">
        <is>
          <t>Cicero Manoel Da Silva</t>
        </is>
      </c>
      <c r="F751" s="2" t="n">
        <v>79</v>
      </c>
      <c r="G751" s="2" t="n">
        <v>0.2</v>
      </c>
      <c r="H751" s="2" t="n">
        <v>395</v>
      </c>
      <c r="I751" s="2" t="n">
        <v>110</v>
      </c>
      <c r="J751" s="2" t="inlineStr">
        <is>
          <t>GPA</t>
        </is>
      </c>
      <c r="K751" s="2">
        <f>IF(I751&lt;&gt;"",I751,IFERROR(INDEX(Base!$I:$I,MATCH(1,(Base!$C:$C=C751)*(Base!$I:$I&lt;&gt;""),0)),0))</f>
        <v/>
      </c>
      <c r="L751" s="2">
        <f>IF(AND(I751="",K751&gt;0),"SIM","NÃO")</f>
        <v/>
      </c>
      <c r="M751" s="2">
        <f>IF(ISNUMBER(SEARCH("SEPARA",UPPER(C751))),"NÃO","SIM")</f>
        <v/>
      </c>
      <c r="N751" s="2">
        <f>IFERROR(H751/K751,0)</f>
        <v/>
      </c>
      <c r="O751" s="2">
        <f>IF(M751="NÃO","EXCLUÍDO",IF(N751&lt;Premissas!$B$8,"&lt; 1,00",IF(N751&lt;Premissas!$B$9,"1,00 – 1,19",IF(N751&lt;Premissas!$B$10,"1,20 – 1,39",IF(N751&lt;Premissas!$B$11,"1,40 – 1,59",IF(N751&lt;Premissas!$B$12,"1,60 – 1,99","≥ 2,00"))))))</f>
        <v/>
      </c>
      <c r="P751" s="5">
        <f>IF(OR(M751="NÃO",N751&lt;Premissas!$B$8),Premissas!$B$13,IF(N751&lt;Premissas!$B$9,Premissas!$B$14,IF(N751&lt;Premissas!$B$10,Premissas!$B$15,IF(N751&lt;Premissas!$B$11,Premissas!$B$16,IF(N751&lt;Premissas!$B$12,Premissas!$B$17,Premissas!$B$18)))))</f>
        <v/>
      </c>
      <c r="Q751" s="5">
        <f>IFERROR(P751/Premissas!$B$4,0)</f>
        <v/>
      </c>
    </row>
    <row r="752">
      <c r="A752" s="2" t="n">
        <v>7</v>
      </c>
      <c r="B752" s="2" t="n">
        <v>1974</v>
      </c>
      <c r="C752" s="2" t="inlineStr">
        <is>
          <t>ATIVIDADE OP. EMP.</t>
        </is>
      </c>
      <c r="D752" s="2" t="n">
        <v>5443148</v>
      </c>
      <c r="E752" s="2" t="inlineStr">
        <is>
          <t>Danilson Paulino De Sousa</t>
        </is>
      </c>
      <c r="F752" s="2" t="n">
        <v>1938</v>
      </c>
      <c r="G752" s="2" t="n">
        <v>74.34</v>
      </c>
      <c r="H752" s="2" t="n">
        <v>26</v>
      </c>
      <c r="I752" s="2" t="n">
        <v>9</v>
      </c>
      <c r="J752" s="2" t="inlineStr">
        <is>
          <t>GPA</t>
        </is>
      </c>
      <c r="K752" s="2">
        <f>IF(I752&lt;&gt;"",I752,IFERROR(INDEX(Base!$I:$I,MATCH(1,(Base!$C:$C=C752)*(Base!$I:$I&lt;&gt;""),0)),0))</f>
        <v/>
      </c>
      <c r="L752" s="2">
        <f>IF(AND(I752="",K752&gt;0),"SIM","NÃO")</f>
        <v/>
      </c>
      <c r="M752" s="2">
        <f>IF(ISNUMBER(SEARCH("SEPARA",UPPER(C752))),"NÃO","SIM")</f>
        <v/>
      </c>
      <c r="N752" s="2">
        <f>IFERROR(H752/K752,0)</f>
        <v/>
      </c>
      <c r="O752" s="2">
        <f>IF(M752="NÃO","EXCLUÍDO",IF(N752&lt;Premissas!$B$8,"&lt; 1,00",IF(N752&lt;Premissas!$B$9,"1,00 – 1,19",IF(N752&lt;Premissas!$B$10,"1,20 – 1,39",IF(N752&lt;Premissas!$B$11,"1,40 – 1,59",IF(N752&lt;Premissas!$B$12,"1,60 – 1,99","≥ 2,00"))))))</f>
        <v/>
      </c>
      <c r="P752" s="5">
        <f>IF(OR(M752="NÃO",N752&lt;Premissas!$B$8),Premissas!$B$13,IF(N752&lt;Premissas!$B$9,Premissas!$B$14,IF(N752&lt;Premissas!$B$10,Premissas!$B$15,IF(N752&lt;Premissas!$B$11,Premissas!$B$16,IF(N752&lt;Premissas!$B$12,Premissas!$B$17,Premissas!$B$18)))))</f>
        <v/>
      </c>
      <c r="Q752" s="5">
        <f>IFERROR(P752/Premissas!$B$4,0)</f>
        <v/>
      </c>
    </row>
    <row r="753">
      <c r="A753" s="2" t="n">
        <v>7</v>
      </c>
      <c r="B753" s="2" t="n">
        <v>1974</v>
      </c>
      <c r="C753" s="2" t="inlineStr">
        <is>
          <t>SEPARACAO</t>
        </is>
      </c>
      <c r="D753" s="2" t="n">
        <v>5443148</v>
      </c>
      <c r="E753" s="2" t="inlineStr">
        <is>
          <t>Danilson Paulino De Sousa</t>
        </is>
      </c>
      <c r="F753" s="2" t="n">
        <v>205</v>
      </c>
      <c r="G753" s="2" t="n">
        <v>2.41</v>
      </c>
      <c r="H753" s="2" t="n">
        <v>85</v>
      </c>
      <c r="I753" s="2" t="n">
        <v>110</v>
      </c>
      <c r="J753" s="2" t="inlineStr">
        <is>
          <t>GPA</t>
        </is>
      </c>
      <c r="K753" s="2">
        <f>IF(I753&lt;&gt;"",I753,IFERROR(INDEX(Base!$I:$I,MATCH(1,(Base!$C:$C=C753)*(Base!$I:$I&lt;&gt;""),0)),0))</f>
        <v/>
      </c>
      <c r="L753" s="2">
        <f>IF(AND(I753="",K753&gt;0),"SIM","NÃO")</f>
        <v/>
      </c>
      <c r="M753" s="2">
        <f>IF(ISNUMBER(SEARCH("SEPARA",UPPER(C753))),"NÃO","SIM")</f>
        <v/>
      </c>
      <c r="N753" s="2">
        <f>IFERROR(H753/K753,0)</f>
        <v/>
      </c>
      <c r="O753" s="2">
        <f>IF(M753="NÃO","EXCLUÍDO",IF(N753&lt;Premissas!$B$8,"&lt; 1,00",IF(N753&lt;Premissas!$B$9,"1,00 – 1,19",IF(N753&lt;Premissas!$B$10,"1,20 – 1,39",IF(N753&lt;Premissas!$B$11,"1,40 – 1,59",IF(N753&lt;Premissas!$B$12,"1,60 – 1,99","≥ 2,00"))))))</f>
        <v/>
      </c>
      <c r="P753" s="5">
        <f>IF(OR(M753="NÃO",N753&lt;Premissas!$B$8),Premissas!$B$13,IF(N753&lt;Premissas!$B$9,Premissas!$B$14,IF(N753&lt;Premissas!$B$10,Premissas!$B$15,IF(N753&lt;Premissas!$B$11,Premissas!$B$16,IF(N753&lt;Premissas!$B$12,Premissas!$B$17,Premissas!$B$18)))))</f>
        <v/>
      </c>
      <c r="Q753" s="5">
        <f>IFERROR(P753/Premissas!$B$4,0)</f>
        <v/>
      </c>
    </row>
    <row r="754">
      <c r="A754" s="2" t="n">
        <v>7</v>
      </c>
      <c r="B754" s="2" t="n">
        <v>1974</v>
      </c>
      <c r="C754" s="2" t="inlineStr">
        <is>
          <t>PUXADA RECEB</t>
        </is>
      </c>
      <c r="D754" s="2" t="n">
        <v>5443571</v>
      </c>
      <c r="E754" s="2" t="inlineStr">
        <is>
          <t>Isaac Marques Do Nascimento</t>
        </is>
      </c>
      <c r="F754" s="2" t="n">
        <v>67</v>
      </c>
      <c r="G754" s="2" t="n">
        <v>2.31</v>
      </c>
      <c r="H754" s="2" t="n">
        <v>29</v>
      </c>
      <c r="I754" s="2" t="n">
        <v>0</v>
      </c>
      <c r="J754" s="2" t="inlineStr">
        <is>
          <t>GPA</t>
        </is>
      </c>
      <c r="K754" s="2">
        <f>IF(I754&lt;&gt;"",I754,IFERROR(INDEX(Base!$I:$I,MATCH(1,(Base!$C:$C=C754)*(Base!$I:$I&lt;&gt;""),0)),0))</f>
        <v/>
      </c>
      <c r="L754" s="2">
        <f>IF(AND(I754="",K754&gt;0),"SIM","NÃO")</f>
        <v/>
      </c>
      <c r="M754" s="2">
        <f>IF(ISNUMBER(SEARCH("SEPARA",UPPER(C754))),"NÃO","SIM")</f>
        <v/>
      </c>
      <c r="N754" s="2">
        <f>IFERROR(H754/K754,0)</f>
        <v/>
      </c>
      <c r="O754" s="2">
        <f>IF(M754="NÃO","EXCLUÍDO",IF(N754&lt;Premissas!$B$8,"&lt; 1,00",IF(N754&lt;Premissas!$B$9,"1,00 – 1,19",IF(N754&lt;Premissas!$B$10,"1,20 – 1,39",IF(N754&lt;Premissas!$B$11,"1,40 – 1,59",IF(N754&lt;Premissas!$B$12,"1,60 – 1,99","≥ 2,00"))))))</f>
        <v/>
      </c>
      <c r="P754" s="5">
        <f>IF(OR(M754="NÃO",N754&lt;Premissas!$B$8),Premissas!$B$13,IF(N754&lt;Premissas!$B$9,Premissas!$B$14,IF(N754&lt;Premissas!$B$10,Premissas!$B$15,IF(N754&lt;Premissas!$B$11,Premissas!$B$16,IF(N754&lt;Premissas!$B$12,Premissas!$B$17,Premissas!$B$18)))))</f>
        <v/>
      </c>
      <c r="Q754" s="5">
        <f>IFERROR(P754/Premissas!$B$4,0)</f>
        <v/>
      </c>
    </row>
    <row r="755">
      <c r="A755" s="2" t="n">
        <v>7</v>
      </c>
      <c r="B755" s="2" t="n">
        <v>1974</v>
      </c>
      <c r="C755" s="2" t="inlineStr">
        <is>
          <t>SEPARACAO</t>
        </is>
      </c>
      <c r="D755" s="2" t="n">
        <v>5443571</v>
      </c>
      <c r="E755" s="2" t="inlineStr">
        <is>
          <t>Isaac Marques Do Nascimento</t>
        </is>
      </c>
      <c r="F755" s="2" t="n">
        <v>18360</v>
      </c>
      <c r="G755" s="2" t="n">
        <v>111.17</v>
      </c>
      <c r="H755" s="2" t="n">
        <v>165</v>
      </c>
      <c r="I755" s="2" t="n">
        <v>110</v>
      </c>
      <c r="J755" s="2" t="inlineStr">
        <is>
          <t>GPA</t>
        </is>
      </c>
      <c r="K755" s="2">
        <f>IF(I755&lt;&gt;"",I755,IFERROR(INDEX(Base!$I:$I,MATCH(1,(Base!$C:$C=C755)*(Base!$I:$I&lt;&gt;""),0)),0))</f>
        <v/>
      </c>
      <c r="L755" s="2">
        <f>IF(AND(I755="",K755&gt;0),"SIM","NÃO")</f>
        <v/>
      </c>
      <c r="M755" s="2">
        <f>IF(ISNUMBER(SEARCH("SEPARA",UPPER(C755))),"NÃO","SIM")</f>
        <v/>
      </c>
      <c r="N755" s="2">
        <f>IFERROR(H755/K755,0)</f>
        <v/>
      </c>
      <c r="O755" s="2">
        <f>IF(M755="NÃO","EXCLUÍDO",IF(N755&lt;Premissas!$B$8,"&lt; 1,00",IF(N755&lt;Premissas!$B$9,"1,00 – 1,19",IF(N755&lt;Premissas!$B$10,"1,20 – 1,39",IF(N755&lt;Premissas!$B$11,"1,40 – 1,59",IF(N755&lt;Premissas!$B$12,"1,60 – 1,99","≥ 2,00"))))))</f>
        <v/>
      </c>
      <c r="P755" s="5">
        <f>IF(OR(M755="NÃO",N755&lt;Premissas!$B$8),Premissas!$B$13,IF(N755&lt;Premissas!$B$9,Premissas!$B$14,IF(N755&lt;Premissas!$B$10,Premissas!$B$15,IF(N755&lt;Premissas!$B$11,Premissas!$B$16,IF(N755&lt;Premissas!$B$12,Premissas!$B$17,Premissas!$B$18)))))</f>
        <v/>
      </c>
      <c r="Q755" s="5">
        <f>IFERROR(P755/Premissas!$B$4,0)</f>
        <v/>
      </c>
    </row>
    <row r="756">
      <c r="A756" s="2" t="n">
        <v>7</v>
      </c>
      <c r="B756" s="2" t="n">
        <v>1974</v>
      </c>
      <c r="C756" s="2" t="inlineStr">
        <is>
          <t>PUXADA RECEB</t>
        </is>
      </c>
      <c r="D756" s="2" t="n">
        <v>5451671</v>
      </c>
      <c r="E756" s="2" t="inlineStr">
        <is>
          <t>Fabio Mota De Sousa</t>
        </is>
      </c>
      <c r="F756" s="2" t="n">
        <v>801</v>
      </c>
      <c r="G756" s="2" t="n">
        <v>35.48</v>
      </c>
      <c r="H756" s="2" t="n">
        <v>23</v>
      </c>
      <c r="I756" s="2" t="n">
        <v>0</v>
      </c>
      <c r="J756" s="2" t="inlineStr">
        <is>
          <t>GPA</t>
        </is>
      </c>
      <c r="K756" s="2">
        <f>IF(I756&lt;&gt;"",I756,IFERROR(INDEX(Base!$I:$I,MATCH(1,(Base!$C:$C=C756)*(Base!$I:$I&lt;&gt;""),0)),0))</f>
        <v/>
      </c>
      <c r="L756" s="2">
        <f>IF(AND(I756="",K756&gt;0),"SIM","NÃO")</f>
        <v/>
      </c>
      <c r="M756" s="2">
        <f>IF(ISNUMBER(SEARCH("SEPARA",UPPER(C756))),"NÃO","SIM")</f>
        <v/>
      </c>
      <c r="N756" s="2">
        <f>IFERROR(H756/K756,0)</f>
        <v/>
      </c>
      <c r="O756" s="2">
        <f>IF(M756="NÃO","EXCLUÍDO",IF(N756&lt;Premissas!$B$8,"&lt; 1,00",IF(N756&lt;Premissas!$B$9,"1,00 – 1,19",IF(N756&lt;Premissas!$B$10,"1,20 – 1,39",IF(N756&lt;Premissas!$B$11,"1,40 – 1,59",IF(N756&lt;Premissas!$B$12,"1,60 – 1,99","≥ 2,00"))))))</f>
        <v/>
      </c>
      <c r="P756" s="5">
        <f>IF(OR(M756="NÃO",N756&lt;Premissas!$B$8),Premissas!$B$13,IF(N756&lt;Premissas!$B$9,Premissas!$B$14,IF(N756&lt;Premissas!$B$10,Premissas!$B$15,IF(N756&lt;Premissas!$B$11,Premissas!$B$16,IF(N756&lt;Premissas!$B$12,Premissas!$B$17,Premissas!$B$18)))))</f>
        <v/>
      </c>
      <c r="Q756" s="5">
        <f>IFERROR(P756/Premissas!$B$4,0)</f>
        <v/>
      </c>
    </row>
    <row r="757">
      <c r="A757" s="2" t="n">
        <v>7</v>
      </c>
      <c r="B757" s="2" t="n">
        <v>1974</v>
      </c>
      <c r="C757" s="2" t="inlineStr">
        <is>
          <t>CARREGAMENTO</t>
        </is>
      </c>
      <c r="D757" s="2" t="n">
        <v>5464170</v>
      </c>
      <c r="E757" s="2" t="inlineStr">
        <is>
          <t>Cicero Ricardo Da Silva</t>
        </is>
      </c>
      <c r="F757" s="2" t="n">
        <v>45</v>
      </c>
      <c r="G757" s="2" t="n">
        <v>1.22</v>
      </c>
      <c r="H757" s="2" t="n">
        <v>37</v>
      </c>
      <c r="I757" s="2" t="n">
        <v>0</v>
      </c>
      <c r="J757" s="2" t="inlineStr">
        <is>
          <t>GPA</t>
        </is>
      </c>
      <c r="K757" s="2">
        <f>IF(I757&lt;&gt;"",I757,IFERROR(INDEX(Base!$I:$I,MATCH(1,(Base!$C:$C=C757)*(Base!$I:$I&lt;&gt;""),0)),0))</f>
        <v/>
      </c>
      <c r="L757" s="2">
        <f>IF(AND(I757="",K757&gt;0),"SIM","NÃO")</f>
        <v/>
      </c>
      <c r="M757" s="2">
        <f>IF(ISNUMBER(SEARCH("SEPARA",UPPER(C757))),"NÃO","SIM")</f>
        <v/>
      </c>
      <c r="N757" s="2">
        <f>IFERROR(H757/K757,0)</f>
        <v/>
      </c>
      <c r="O757" s="2">
        <f>IF(M757="NÃO","EXCLUÍDO",IF(N757&lt;Premissas!$B$8,"&lt; 1,00",IF(N757&lt;Premissas!$B$9,"1,00 – 1,19",IF(N757&lt;Premissas!$B$10,"1,20 – 1,39",IF(N757&lt;Premissas!$B$11,"1,40 – 1,59",IF(N757&lt;Premissas!$B$12,"1,60 – 1,99","≥ 2,00"))))))</f>
        <v/>
      </c>
      <c r="P757" s="5">
        <f>IF(OR(M757="NÃO",N757&lt;Premissas!$B$8),Premissas!$B$13,IF(N757&lt;Premissas!$B$9,Premissas!$B$14,IF(N757&lt;Premissas!$B$10,Premissas!$B$15,IF(N757&lt;Premissas!$B$11,Premissas!$B$16,IF(N757&lt;Premissas!$B$12,Premissas!$B$17,Premissas!$B$18)))))</f>
        <v/>
      </c>
      <c r="Q757" s="5">
        <f>IFERROR(P757/Premissas!$B$4,0)</f>
        <v/>
      </c>
    </row>
    <row r="758">
      <c r="A758" s="2" t="n">
        <v>7</v>
      </c>
      <c r="B758" s="2" t="n">
        <v>1974</v>
      </c>
      <c r="C758" s="2" t="inlineStr">
        <is>
          <t>PUXADA RECEB</t>
        </is>
      </c>
      <c r="D758" s="2" t="n">
        <v>5464170</v>
      </c>
      <c r="E758" s="2" t="inlineStr">
        <is>
          <t>Cicero Ricardo Da Silva</t>
        </is>
      </c>
      <c r="F758" s="2" t="n">
        <v>194</v>
      </c>
      <c r="G758" s="2" t="n">
        <v>4.64</v>
      </c>
      <c r="H758" s="2" t="n">
        <v>42</v>
      </c>
      <c r="I758" s="2" t="n">
        <v>0</v>
      </c>
      <c r="J758" s="2" t="inlineStr">
        <is>
          <t>GPA</t>
        </is>
      </c>
      <c r="K758" s="2">
        <f>IF(I758&lt;&gt;"",I758,IFERROR(INDEX(Base!$I:$I,MATCH(1,(Base!$C:$C=C758)*(Base!$I:$I&lt;&gt;""),0)),0))</f>
        <v/>
      </c>
      <c r="L758" s="2">
        <f>IF(AND(I758="",K758&gt;0),"SIM","NÃO")</f>
        <v/>
      </c>
      <c r="M758" s="2">
        <f>IF(ISNUMBER(SEARCH("SEPARA",UPPER(C758))),"NÃO","SIM")</f>
        <v/>
      </c>
      <c r="N758" s="2">
        <f>IFERROR(H758/K758,0)</f>
        <v/>
      </c>
      <c r="O758" s="2">
        <f>IF(M758="NÃO","EXCLUÍDO",IF(N758&lt;Premissas!$B$8,"&lt; 1,00",IF(N758&lt;Premissas!$B$9,"1,00 – 1,19",IF(N758&lt;Premissas!$B$10,"1,20 – 1,39",IF(N758&lt;Premissas!$B$11,"1,40 – 1,59",IF(N758&lt;Premissas!$B$12,"1,60 – 1,99","≥ 2,00"))))))</f>
        <v/>
      </c>
      <c r="P758" s="5">
        <f>IF(OR(M758="NÃO",N758&lt;Premissas!$B$8),Premissas!$B$13,IF(N758&lt;Premissas!$B$9,Premissas!$B$14,IF(N758&lt;Premissas!$B$10,Premissas!$B$15,IF(N758&lt;Premissas!$B$11,Premissas!$B$16,IF(N758&lt;Premissas!$B$12,Premissas!$B$17,Premissas!$B$18)))))</f>
        <v/>
      </c>
      <c r="Q758" s="5">
        <f>IFERROR(P758/Premissas!$B$4,0)</f>
        <v/>
      </c>
    </row>
    <row r="759">
      <c r="A759" s="2" t="n">
        <v>7</v>
      </c>
      <c r="B759" s="2" t="n">
        <v>1974</v>
      </c>
      <c r="C759" s="2" t="inlineStr">
        <is>
          <t>RECEBIMENTO</t>
        </is>
      </c>
      <c r="D759" s="2" t="n">
        <v>5464170</v>
      </c>
      <c r="E759" s="2" t="inlineStr">
        <is>
          <t>Cicero Ricardo Da Silva</t>
        </is>
      </c>
      <c r="F759" s="2" t="n">
        <v>4400</v>
      </c>
      <c r="G759" s="2" t="n">
        <v>61.73</v>
      </c>
      <c r="H759" s="2" t="n">
        <v>71</v>
      </c>
      <c r="I759" s="2" t="n">
        <v>41</v>
      </c>
      <c r="J759" s="2" t="inlineStr">
        <is>
          <t>GPA</t>
        </is>
      </c>
      <c r="K759" s="2">
        <f>IF(I759&lt;&gt;"",I759,IFERROR(INDEX(Base!$I:$I,MATCH(1,(Base!$C:$C=C759)*(Base!$I:$I&lt;&gt;""),0)),0))</f>
        <v/>
      </c>
      <c r="L759" s="2">
        <f>IF(AND(I759="",K759&gt;0),"SIM","NÃO")</f>
        <v/>
      </c>
      <c r="M759" s="2">
        <f>IF(ISNUMBER(SEARCH("SEPARA",UPPER(C759))),"NÃO","SIM")</f>
        <v/>
      </c>
      <c r="N759" s="2">
        <f>IFERROR(H759/K759,0)</f>
        <v/>
      </c>
      <c r="O759" s="2">
        <f>IF(M759="NÃO","EXCLUÍDO",IF(N759&lt;Premissas!$B$8,"&lt; 1,00",IF(N759&lt;Premissas!$B$9,"1,00 – 1,19",IF(N759&lt;Premissas!$B$10,"1,20 – 1,39",IF(N759&lt;Premissas!$B$11,"1,40 – 1,59",IF(N759&lt;Premissas!$B$12,"1,60 – 1,99","≥ 2,00"))))))</f>
        <v/>
      </c>
      <c r="P759" s="5">
        <f>IF(OR(M759="NÃO",N759&lt;Premissas!$B$8),Premissas!$B$13,IF(N759&lt;Premissas!$B$9,Premissas!$B$14,IF(N759&lt;Premissas!$B$10,Premissas!$B$15,IF(N759&lt;Premissas!$B$11,Premissas!$B$16,IF(N759&lt;Premissas!$B$12,Premissas!$B$17,Premissas!$B$18)))))</f>
        <v/>
      </c>
      <c r="Q759" s="5">
        <f>IFERROR(P759/Premissas!$B$4,0)</f>
        <v/>
      </c>
    </row>
    <row r="760">
      <c r="A760" s="2" t="n">
        <v>7</v>
      </c>
      <c r="B760" s="2" t="n">
        <v>1974</v>
      </c>
      <c r="C760" s="2" t="inlineStr">
        <is>
          <t>CARREGAMENTO</t>
        </is>
      </c>
      <c r="D760" s="2" t="n">
        <v>5499585</v>
      </c>
      <c r="E760" s="2" t="inlineStr">
        <is>
          <t>Alexandre Victor Da Silva Moura</t>
        </is>
      </c>
      <c r="F760" s="2" t="n">
        <v>39</v>
      </c>
      <c r="G760" s="2" t="n">
        <v>1.02</v>
      </c>
      <c r="H760" s="2" t="n">
        <v>38</v>
      </c>
      <c r="I760" s="2" t="n">
        <v>0</v>
      </c>
      <c r="J760" s="2" t="inlineStr">
        <is>
          <t>GPA</t>
        </is>
      </c>
      <c r="K760" s="2">
        <f>IF(I760&lt;&gt;"",I760,IFERROR(INDEX(Base!$I:$I,MATCH(1,(Base!$C:$C=C760)*(Base!$I:$I&lt;&gt;""),0)),0))</f>
        <v/>
      </c>
      <c r="L760" s="2">
        <f>IF(AND(I760="",K760&gt;0),"SIM","NÃO")</f>
        <v/>
      </c>
      <c r="M760" s="2">
        <f>IF(ISNUMBER(SEARCH("SEPARA",UPPER(C760))),"NÃO","SIM")</f>
        <v/>
      </c>
      <c r="N760" s="2">
        <f>IFERROR(H760/K760,0)</f>
        <v/>
      </c>
      <c r="O760" s="2">
        <f>IF(M760="NÃO","EXCLUÍDO",IF(N760&lt;Premissas!$B$8,"&lt; 1,00",IF(N760&lt;Premissas!$B$9,"1,00 – 1,19",IF(N760&lt;Premissas!$B$10,"1,20 – 1,39",IF(N760&lt;Premissas!$B$11,"1,40 – 1,59",IF(N760&lt;Premissas!$B$12,"1,60 – 1,99","≥ 2,00"))))))</f>
        <v/>
      </c>
      <c r="P760" s="5">
        <f>IF(OR(M760="NÃO",N760&lt;Premissas!$B$8),Premissas!$B$13,IF(N760&lt;Premissas!$B$9,Premissas!$B$14,IF(N760&lt;Premissas!$B$10,Premissas!$B$15,IF(N760&lt;Premissas!$B$11,Premissas!$B$16,IF(N760&lt;Premissas!$B$12,Premissas!$B$17,Premissas!$B$18)))))</f>
        <v/>
      </c>
      <c r="Q760" s="5">
        <f>IFERROR(P760/Premissas!$B$4,0)</f>
        <v/>
      </c>
    </row>
    <row r="761">
      <c r="A761" s="2" t="n">
        <v>7</v>
      </c>
      <c r="B761" s="2" t="n">
        <v>1974</v>
      </c>
      <c r="C761" s="2" t="inlineStr">
        <is>
          <t>PUXADA RECEB</t>
        </is>
      </c>
      <c r="D761" s="2" t="n">
        <v>5499585</v>
      </c>
      <c r="E761" s="2" t="inlineStr">
        <is>
          <t>Alexandre Victor Da Silva Moura</t>
        </is>
      </c>
      <c r="F761" s="2" t="n">
        <v>1133</v>
      </c>
      <c r="G761" s="2" t="n">
        <v>20.32</v>
      </c>
      <c r="H761" s="2" t="n">
        <v>56</v>
      </c>
      <c r="I761" s="2" t="n">
        <v>0</v>
      </c>
      <c r="J761" s="2" t="inlineStr">
        <is>
          <t>GPA</t>
        </is>
      </c>
      <c r="K761" s="2">
        <f>IF(I761&lt;&gt;"",I761,IFERROR(INDEX(Base!$I:$I,MATCH(1,(Base!$C:$C=C761)*(Base!$I:$I&lt;&gt;""),0)),0))</f>
        <v/>
      </c>
      <c r="L761" s="2">
        <f>IF(AND(I761="",K761&gt;0),"SIM","NÃO")</f>
        <v/>
      </c>
      <c r="M761" s="2">
        <f>IF(ISNUMBER(SEARCH("SEPARA",UPPER(C761))),"NÃO","SIM")</f>
        <v/>
      </c>
      <c r="N761" s="2">
        <f>IFERROR(H761/K761,0)</f>
        <v/>
      </c>
      <c r="O761" s="2">
        <f>IF(M761="NÃO","EXCLUÍDO",IF(N761&lt;Premissas!$B$8,"&lt; 1,00",IF(N761&lt;Premissas!$B$9,"1,00 – 1,19",IF(N761&lt;Premissas!$B$10,"1,20 – 1,39",IF(N761&lt;Premissas!$B$11,"1,40 – 1,59",IF(N761&lt;Premissas!$B$12,"1,60 – 1,99","≥ 2,00"))))))</f>
        <v/>
      </c>
      <c r="P761" s="5">
        <f>IF(OR(M761="NÃO",N761&lt;Premissas!$B$8),Premissas!$B$13,IF(N761&lt;Premissas!$B$9,Premissas!$B$14,IF(N761&lt;Premissas!$B$10,Premissas!$B$15,IF(N761&lt;Premissas!$B$11,Premissas!$B$16,IF(N761&lt;Premissas!$B$12,Premissas!$B$17,Premissas!$B$18)))))</f>
        <v/>
      </c>
      <c r="Q761" s="5">
        <f>IFERROR(P761/Premissas!$B$4,0)</f>
        <v/>
      </c>
    </row>
    <row r="762">
      <c r="A762" s="2" t="n">
        <v>7</v>
      </c>
      <c r="B762" s="2" t="n">
        <v>1974</v>
      </c>
      <c r="C762" s="2" t="inlineStr">
        <is>
          <t>RECEBIMENTO</t>
        </is>
      </c>
      <c r="D762" s="2" t="n">
        <v>5499585</v>
      </c>
      <c r="E762" s="2" t="inlineStr">
        <is>
          <t>Alexandre Victor Da Silva Moura</t>
        </is>
      </c>
      <c r="F762" s="2" t="n">
        <v>833</v>
      </c>
      <c r="G762" s="2" t="n">
        <v>5</v>
      </c>
      <c r="H762" s="2" t="n">
        <v>167</v>
      </c>
      <c r="I762" s="2" t="n">
        <v>41</v>
      </c>
      <c r="J762" s="2" t="inlineStr">
        <is>
          <t>GPA</t>
        </is>
      </c>
      <c r="K762" s="2">
        <f>IF(I762&lt;&gt;"",I762,IFERROR(INDEX(Base!$I:$I,MATCH(1,(Base!$C:$C=C762)*(Base!$I:$I&lt;&gt;""),0)),0))</f>
        <v/>
      </c>
      <c r="L762" s="2">
        <f>IF(AND(I762="",K762&gt;0),"SIM","NÃO")</f>
        <v/>
      </c>
      <c r="M762" s="2">
        <f>IF(ISNUMBER(SEARCH("SEPARA",UPPER(C762))),"NÃO","SIM")</f>
        <v/>
      </c>
      <c r="N762" s="2">
        <f>IFERROR(H762/K762,0)</f>
        <v/>
      </c>
      <c r="O762" s="2">
        <f>IF(M762="NÃO","EXCLUÍDO",IF(N762&lt;Premissas!$B$8,"&lt; 1,00",IF(N762&lt;Premissas!$B$9,"1,00 – 1,19",IF(N762&lt;Premissas!$B$10,"1,20 – 1,39",IF(N762&lt;Premissas!$B$11,"1,40 – 1,59",IF(N762&lt;Premissas!$B$12,"1,60 – 1,99","≥ 2,00"))))))</f>
        <v/>
      </c>
      <c r="P762" s="5">
        <f>IF(OR(M762="NÃO",N762&lt;Premissas!$B$8),Premissas!$B$13,IF(N762&lt;Premissas!$B$9,Premissas!$B$14,IF(N762&lt;Premissas!$B$10,Premissas!$B$15,IF(N762&lt;Premissas!$B$11,Premissas!$B$16,IF(N762&lt;Premissas!$B$12,Premissas!$B$17,Premissas!$B$18)))))</f>
        <v/>
      </c>
      <c r="Q762" s="5">
        <f>IFERROR(P762/Premissas!$B$4,0)</f>
        <v/>
      </c>
    </row>
    <row r="763">
      <c r="A763" s="2" t="n">
        <v>7</v>
      </c>
      <c r="B763" s="2" t="n">
        <v>1974</v>
      </c>
      <c r="C763" s="2" t="inlineStr">
        <is>
          <t>PUXADA RECEB</t>
        </is>
      </c>
      <c r="D763" s="2" t="n">
        <v>5570735</v>
      </c>
      <c r="E763" s="2" t="inlineStr">
        <is>
          <t>Alef Bruno Rodrigues Marques</t>
        </is>
      </c>
      <c r="F763" s="2" t="n">
        <v>13</v>
      </c>
      <c r="G763" s="2" t="n">
        <v>0.34</v>
      </c>
      <c r="H763" s="2" t="n">
        <v>38</v>
      </c>
      <c r="I763" s="2" t="n">
        <v>0</v>
      </c>
      <c r="J763" s="2" t="inlineStr">
        <is>
          <t>GPA</t>
        </is>
      </c>
      <c r="K763" s="2">
        <f>IF(I763&lt;&gt;"",I763,IFERROR(INDEX(Base!$I:$I,MATCH(1,(Base!$C:$C=C763)*(Base!$I:$I&lt;&gt;""),0)),0))</f>
        <v/>
      </c>
      <c r="L763" s="2">
        <f>IF(AND(I763="",K763&gt;0),"SIM","NÃO")</f>
        <v/>
      </c>
      <c r="M763" s="2">
        <f>IF(ISNUMBER(SEARCH("SEPARA",UPPER(C763))),"NÃO","SIM")</f>
        <v/>
      </c>
      <c r="N763" s="2">
        <f>IFERROR(H763/K763,0)</f>
        <v/>
      </c>
      <c r="O763" s="2">
        <f>IF(M763="NÃO","EXCLUÍDO",IF(N763&lt;Premissas!$B$8,"&lt; 1,00",IF(N763&lt;Premissas!$B$9,"1,00 – 1,19",IF(N763&lt;Premissas!$B$10,"1,20 – 1,39",IF(N763&lt;Premissas!$B$11,"1,40 – 1,59",IF(N763&lt;Premissas!$B$12,"1,60 – 1,99","≥ 2,00"))))))</f>
        <v/>
      </c>
      <c r="P763" s="5">
        <f>IF(OR(M763="NÃO",N763&lt;Premissas!$B$8),Premissas!$B$13,IF(N763&lt;Premissas!$B$9,Premissas!$B$14,IF(N763&lt;Premissas!$B$10,Premissas!$B$15,IF(N763&lt;Premissas!$B$11,Premissas!$B$16,IF(N763&lt;Premissas!$B$12,Premissas!$B$17,Premissas!$B$18)))))</f>
        <v/>
      </c>
      <c r="Q763" s="5">
        <f>IFERROR(P763/Premissas!$B$4,0)</f>
        <v/>
      </c>
    </row>
    <row r="764">
      <c r="A764" s="2" t="n">
        <v>7</v>
      </c>
      <c r="B764" s="2" t="n">
        <v>1974</v>
      </c>
      <c r="C764" s="2" t="inlineStr">
        <is>
          <t>SEPARACAO</t>
        </is>
      </c>
      <c r="D764" s="2" t="n">
        <v>5570735</v>
      </c>
      <c r="E764" s="2" t="inlineStr">
        <is>
          <t>Alef Bruno Rodrigues Marques</t>
        </is>
      </c>
      <c r="F764" s="2" t="n">
        <v>24960</v>
      </c>
      <c r="G764" s="2" t="n">
        <v>127.57</v>
      </c>
      <c r="H764" s="2" t="n">
        <v>196</v>
      </c>
      <c r="I764" s="2" t="n">
        <v>110</v>
      </c>
      <c r="J764" s="2" t="inlineStr">
        <is>
          <t>GPA</t>
        </is>
      </c>
      <c r="K764" s="2">
        <f>IF(I764&lt;&gt;"",I764,IFERROR(INDEX(Base!$I:$I,MATCH(1,(Base!$C:$C=C764)*(Base!$I:$I&lt;&gt;""),0)),0))</f>
        <v/>
      </c>
      <c r="L764" s="2">
        <f>IF(AND(I764="",K764&gt;0),"SIM","NÃO")</f>
        <v/>
      </c>
      <c r="M764" s="2">
        <f>IF(ISNUMBER(SEARCH("SEPARA",UPPER(C764))),"NÃO","SIM")</f>
        <v/>
      </c>
      <c r="N764" s="2">
        <f>IFERROR(H764/K764,0)</f>
        <v/>
      </c>
      <c r="O764" s="2">
        <f>IF(M764="NÃO","EXCLUÍDO",IF(N764&lt;Premissas!$B$8,"&lt; 1,00",IF(N764&lt;Premissas!$B$9,"1,00 – 1,19",IF(N764&lt;Premissas!$B$10,"1,20 – 1,39",IF(N764&lt;Premissas!$B$11,"1,40 – 1,59",IF(N764&lt;Premissas!$B$12,"1,60 – 1,99","≥ 2,00"))))))</f>
        <v/>
      </c>
      <c r="P764" s="5">
        <f>IF(OR(M764="NÃO",N764&lt;Premissas!$B$8),Premissas!$B$13,IF(N764&lt;Premissas!$B$9,Premissas!$B$14,IF(N764&lt;Premissas!$B$10,Premissas!$B$15,IF(N764&lt;Premissas!$B$11,Premissas!$B$16,IF(N764&lt;Premissas!$B$12,Premissas!$B$17,Premissas!$B$18)))))</f>
        <v/>
      </c>
      <c r="Q764" s="5">
        <f>IFERROR(P764/Premissas!$B$4,0)</f>
        <v/>
      </c>
    </row>
    <row r="765">
      <c r="A765" s="2" t="n">
        <v>7</v>
      </c>
      <c r="B765" s="2" t="n">
        <v>1974</v>
      </c>
      <c r="C765" s="2" t="inlineStr">
        <is>
          <t>PUXADA RECEB</t>
        </is>
      </c>
      <c r="D765" s="2" t="n">
        <v>5579147</v>
      </c>
      <c r="E765" s="2" t="inlineStr">
        <is>
          <t>JOSE EDSON DA SILVA DO NASCIMENTO</t>
        </is>
      </c>
      <c r="F765" s="2" t="n">
        <v>8</v>
      </c>
      <c r="G765" s="2" t="n">
        <v>0.49</v>
      </c>
      <c r="H765" s="2" t="n">
        <v>16</v>
      </c>
      <c r="I765" s="2" t="n">
        <v>0</v>
      </c>
      <c r="J765" s="2" t="inlineStr">
        <is>
          <t>GPA</t>
        </is>
      </c>
      <c r="K765" s="2">
        <f>IF(I765&lt;&gt;"",I765,IFERROR(INDEX(Base!$I:$I,MATCH(1,(Base!$C:$C=C765)*(Base!$I:$I&lt;&gt;""),0)),0))</f>
        <v/>
      </c>
      <c r="L765" s="2">
        <f>IF(AND(I765="",K765&gt;0),"SIM","NÃO")</f>
        <v/>
      </c>
      <c r="M765" s="2">
        <f>IF(ISNUMBER(SEARCH("SEPARA",UPPER(C765))),"NÃO","SIM")</f>
        <v/>
      </c>
      <c r="N765" s="2">
        <f>IFERROR(H765/K765,0)</f>
        <v/>
      </c>
      <c r="O765" s="2">
        <f>IF(M765="NÃO","EXCLUÍDO",IF(N765&lt;Premissas!$B$8,"&lt; 1,00",IF(N765&lt;Premissas!$B$9,"1,00 – 1,19",IF(N765&lt;Premissas!$B$10,"1,20 – 1,39",IF(N765&lt;Premissas!$B$11,"1,40 – 1,59",IF(N765&lt;Premissas!$B$12,"1,60 – 1,99","≥ 2,00"))))))</f>
        <v/>
      </c>
      <c r="P765" s="5">
        <f>IF(OR(M765="NÃO",N765&lt;Premissas!$B$8),Premissas!$B$13,IF(N765&lt;Premissas!$B$9,Premissas!$B$14,IF(N765&lt;Premissas!$B$10,Premissas!$B$15,IF(N765&lt;Premissas!$B$11,Premissas!$B$16,IF(N765&lt;Premissas!$B$12,Premissas!$B$17,Premissas!$B$18)))))</f>
        <v/>
      </c>
      <c r="Q765" s="5">
        <f>IFERROR(P765/Premissas!$B$4,0)</f>
        <v/>
      </c>
    </row>
    <row r="766">
      <c r="A766" s="2" t="n">
        <v>7</v>
      </c>
      <c r="B766" s="2" t="n">
        <v>1974</v>
      </c>
      <c r="C766" s="2" t="inlineStr">
        <is>
          <t>SEPARACAO</t>
        </is>
      </c>
      <c r="D766" s="2" t="n">
        <v>5579147</v>
      </c>
      <c r="E766" s="2" t="inlineStr">
        <is>
          <t>JOSE EDSON DA SILVA DO NASCIMENTO</t>
        </is>
      </c>
      <c r="F766" s="2" t="n">
        <v>16786</v>
      </c>
      <c r="G766" s="2" t="n">
        <v>104.73</v>
      </c>
      <c r="H766" s="2" t="n">
        <v>160</v>
      </c>
      <c r="I766" s="2" t="n">
        <v>110</v>
      </c>
      <c r="J766" s="2" t="inlineStr">
        <is>
          <t>GPA</t>
        </is>
      </c>
      <c r="K766" s="2">
        <f>IF(I766&lt;&gt;"",I766,IFERROR(INDEX(Base!$I:$I,MATCH(1,(Base!$C:$C=C766)*(Base!$I:$I&lt;&gt;""),0)),0))</f>
        <v/>
      </c>
      <c r="L766" s="2">
        <f>IF(AND(I766="",K766&gt;0),"SIM","NÃO")</f>
        <v/>
      </c>
      <c r="M766" s="2">
        <f>IF(ISNUMBER(SEARCH("SEPARA",UPPER(C766))),"NÃO","SIM")</f>
        <v/>
      </c>
      <c r="N766" s="2">
        <f>IFERROR(H766/K766,0)</f>
        <v/>
      </c>
      <c r="O766" s="2">
        <f>IF(M766="NÃO","EXCLUÍDO",IF(N766&lt;Premissas!$B$8,"&lt; 1,00",IF(N766&lt;Premissas!$B$9,"1,00 – 1,19",IF(N766&lt;Premissas!$B$10,"1,20 – 1,39",IF(N766&lt;Premissas!$B$11,"1,40 – 1,59",IF(N766&lt;Premissas!$B$12,"1,60 – 1,99","≥ 2,00"))))))</f>
        <v/>
      </c>
      <c r="P766" s="5">
        <f>IF(OR(M766="NÃO",N766&lt;Premissas!$B$8),Premissas!$B$13,IF(N766&lt;Premissas!$B$9,Premissas!$B$14,IF(N766&lt;Premissas!$B$10,Premissas!$B$15,IF(N766&lt;Premissas!$B$11,Premissas!$B$16,IF(N766&lt;Premissas!$B$12,Premissas!$B$17,Premissas!$B$18)))))</f>
        <v/>
      </c>
      <c r="Q766" s="5">
        <f>IFERROR(P766/Premissas!$B$4,0)</f>
        <v/>
      </c>
    </row>
    <row r="767">
      <c r="A767" s="2" t="n">
        <v>7</v>
      </c>
      <c r="B767" s="2" t="n">
        <v>1974</v>
      </c>
      <c r="C767" s="2" t="inlineStr">
        <is>
          <t>SEPARACAO</t>
        </is>
      </c>
      <c r="D767" s="2" t="n">
        <v>5579287</v>
      </c>
      <c r="E767" s="2" t="inlineStr">
        <is>
          <t>Thiago Estevao Moura</t>
        </is>
      </c>
      <c r="F767" s="2" t="n">
        <v>24982</v>
      </c>
      <c r="G767" s="2" t="n">
        <v>119.49</v>
      </c>
      <c r="H767" s="2" t="n">
        <v>209</v>
      </c>
      <c r="I767" s="2" t="n">
        <v>110</v>
      </c>
      <c r="J767" s="2" t="inlineStr">
        <is>
          <t>GPA</t>
        </is>
      </c>
      <c r="K767" s="2">
        <f>IF(I767&lt;&gt;"",I767,IFERROR(INDEX(Base!$I:$I,MATCH(1,(Base!$C:$C=C767)*(Base!$I:$I&lt;&gt;""),0)),0))</f>
        <v/>
      </c>
      <c r="L767" s="2">
        <f>IF(AND(I767="",K767&gt;0),"SIM","NÃO")</f>
        <v/>
      </c>
      <c r="M767" s="2">
        <f>IF(ISNUMBER(SEARCH("SEPARA",UPPER(C767))),"NÃO","SIM")</f>
        <v/>
      </c>
      <c r="N767" s="2">
        <f>IFERROR(H767/K767,0)</f>
        <v/>
      </c>
      <c r="O767" s="2">
        <f>IF(M767="NÃO","EXCLUÍDO",IF(N767&lt;Premissas!$B$8,"&lt; 1,00",IF(N767&lt;Premissas!$B$9,"1,00 – 1,19",IF(N767&lt;Premissas!$B$10,"1,20 – 1,39",IF(N767&lt;Premissas!$B$11,"1,40 – 1,59",IF(N767&lt;Premissas!$B$12,"1,60 – 1,99","≥ 2,00"))))))</f>
        <v/>
      </c>
      <c r="P767" s="5">
        <f>IF(OR(M767="NÃO",N767&lt;Premissas!$B$8),Premissas!$B$13,IF(N767&lt;Premissas!$B$9,Premissas!$B$14,IF(N767&lt;Premissas!$B$10,Premissas!$B$15,IF(N767&lt;Premissas!$B$11,Premissas!$B$16,IF(N767&lt;Premissas!$B$12,Premissas!$B$17,Premissas!$B$18)))))</f>
        <v/>
      </c>
      <c r="Q767" s="5">
        <f>IFERROR(P767/Premissas!$B$4,0)</f>
        <v/>
      </c>
    </row>
    <row r="768">
      <c r="A768" s="2" t="n">
        <v>7</v>
      </c>
      <c r="B768" s="2" t="n">
        <v>1974</v>
      </c>
      <c r="C768" s="2" t="inlineStr">
        <is>
          <t>PUXADA RECEB</t>
        </is>
      </c>
      <c r="D768" s="2" t="n">
        <v>5588219</v>
      </c>
      <c r="E768" s="2" t="inlineStr">
        <is>
          <t>Denzel Wellington Do Nascimento Marques</t>
        </is>
      </c>
      <c r="F768" s="2" t="n">
        <v>10</v>
      </c>
      <c r="G768" s="2" t="n">
        <v>1.03</v>
      </c>
      <c r="H768" s="2" t="n">
        <v>10</v>
      </c>
      <c r="I768" s="2" t="n">
        <v>0</v>
      </c>
      <c r="J768" s="2" t="inlineStr">
        <is>
          <t>GPA</t>
        </is>
      </c>
      <c r="K768" s="2">
        <f>IF(I768&lt;&gt;"",I768,IFERROR(INDEX(Base!$I:$I,MATCH(1,(Base!$C:$C=C768)*(Base!$I:$I&lt;&gt;""),0)),0))</f>
        <v/>
      </c>
      <c r="L768" s="2">
        <f>IF(AND(I768="",K768&gt;0),"SIM","NÃO")</f>
        <v/>
      </c>
      <c r="M768" s="2">
        <f>IF(ISNUMBER(SEARCH("SEPARA",UPPER(C768))),"NÃO","SIM")</f>
        <v/>
      </c>
      <c r="N768" s="2">
        <f>IFERROR(H768/K768,0)</f>
        <v/>
      </c>
      <c r="O768" s="2">
        <f>IF(M768="NÃO","EXCLUÍDO",IF(N768&lt;Premissas!$B$8,"&lt; 1,00",IF(N768&lt;Premissas!$B$9,"1,00 – 1,19",IF(N768&lt;Premissas!$B$10,"1,20 – 1,39",IF(N768&lt;Premissas!$B$11,"1,40 – 1,59",IF(N768&lt;Premissas!$B$12,"1,60 – 1,99","≥ 2,00"))))))</f>
        <v/>
      </c>
      <c r="P768" s="5">
        <f>IF(OR(M768="NÃO",N768&lt;Premissas!$B$8),Premissas!$B$13,IF(N768&lt;Premissas!$B$9,Premissas!$B$14,IF(N768&lt;Premissas!$B$10,Premissas!$B$15,IF(N768&lt;Premissas!$B$11,Premissas!$B$16,IF(N768&lt;Premissas!$B$12,Premissas!$B$17,Premissas!$B$18)))))</f>
        <v/>
      </c>
      <c r="Q768" s="5">
        <f>IFERROR(P768/Premissas!$B$4,0)</f>
        <v/>
      </c>
    </row>
    <row r="769">
      <c r="A769" s="2" t="n">
        <v>7</v>
      </c>
      <c r="B769" s="2" t="n">
        <v>1974</v>
      </c>
      <c r="C769" s="2" t="inlineStr">
        <is>
          <t>SEPARACAO</t>
        </is>
      </c>
      <c r="D769" s="2" t="n">
        <v>5588219</v>
      </c>
      <c r="E769" s="2" t="inlineStr">
        <is>
          <t>Denzel Wellington Do Nascimento Marques</t>
        </is>
      </c>
      <c r="F769" s="2" t="n">
        <v>272</v>
      </c>
      <c r="G769" s="2" t="n">
        <v>1.31</v>
      </c>
      <c r="H769" s="2" t="n">
        <v>208</v>
      </c>
      <c r="I769" s="2" t="n">
        <v>110</v>
      </c>
      <c r="J769" s="2" t="inlineStr">
        <is>
          <t>GPA</t>
        </is>
      </c>
      <c r="K769" s="2">
        <f>IF(I769&lt;&gt;"",I769,IFERROR(INDEX(Base!$I:$I,MATCH(1,(Base!$C:$C=C769)*(Base!$I:$I&lt;&gt;""),0)),0))</f>
        <v/>
      </c>
      <c r="L769" s="2">
        <f>IF(AND(I769="",K769&gt;0),"SIM","NÃO")</f>
        <v/>
      </c>
      <c r="M769" s="2">
        <f>IF(ISNUMBER(SEARCH("SEPARA",UPPER(C769))),"NÃO","SIM")</f>
        <v/>
      </c>
      <c r="N769" s="2">
        <f>IFERROR(H769/K769,0)</f>
        <v/>
      </c>
      <c r="O769" s="2">
        <f>IF(M769="NÃO","EXCLUÍDO",IF(N769&lt;Premissas!$B$8,"&lt; 1,00",IF(N769&lt;Premissas!$B$9,"1,00 – 1,19",IF(N769&lt;Premissas!$B$10,"1,20 – 1,39",IF(N769&lt;Premissas!$B$11,"1,40 – 1,59",IF(N769&lt;Premissas!$B$12,"1,60 – 1,99","≥ 2,00"))))))</f>
        <v/>
      </c>
      <c r="P769" s="5">
        <f>IF(OR(M769="NÃO",N769&lt;Premissas!$B$8),Premissas!$B$13,IF(N769&lt;Premissas!$B$9,Premissas!$B$14,IF(N769&lt;Premissas!$B$10,Premissas!$B$15,IF(N769&lt;Premissas!$B$11,Premissas!$B$16,IF(N769&lt;Premissas!$B$12,Premissas!$B$17,Premissas!$B$18)))))</f>
        <v/>
      </c>
      <c r="Q769" s="5">
        <f>IFERROR(P769/Premissas!$B$4,0)</f>
        <v/>
      </c>
    </row>
    <row r="770">
      <c r="A770" s="2" t="n">
        <v>7</v>
      </c>
      <c r="B770" s="2" t="n">
        <v>1974</v>
      </c>
      <c r="C770" s="2" t="inlineStr">
        <is>
          <t>PUXADA RECEB</t>
        </is>
      </c>
      <c r="D770" s="2" t="n">
        <v>5595274</v>
      </c>
      <c r="E770" s="2" t="inlineStr">
        <is>
          <t>Edmilson Gabriel Do Nascimento Filho</t>
        </is>
      </c>
      <c r="F770" s="2" t="n">
        <v>430</v>
      </c>
      <c r="G770" s="2" t="n">
        <v>15.3</v>
      </c>
      <c r="H770" s="2" t="n">
        <v>28</v>
      </c>
      <c r="I770" s="2" t="n">
        <v>0</v>
      </c>
      <c r="J770" s="2" t="inlineStr">
        <is>
          <t>GPA</t>
        </is>
      </c>
      <c r="K770" s="2">
        <f>IF(I770&lt;&gt;"",I770,IFERROR(INDEX(Base!$I:$I,MATCH(1,(Base!$C:$C=C770)*(Base!$I:$I&lt;&gt;""),0)),0))</f>
        <v/>
      </c>
      <c r="L770" s="2">
        <f>IF(AND(I770="",K770&gt;0),"SIM","NÃO")</f>
        <v/>
      </c>
      <c r="M770" s="2">
        <f>IF(ISNUMBER(SEARCH("SEPARA",UPPER(C770))),"NÃO","SIM")</f>
        <v/>
      </c>
      <c r="N770" s="2">
        <f>IFERROR(H770/K770,0)</f>
        <v/>
      </c>
      <c r="O770" s="2">
        <f>IF(M770="NÃO","EXCLUÍDO",IF(N770&lt;Premissas!$B$8,"&lt; 1,00",IF(N770&lt;Premissas!$B$9,"1,00 – 1,19",IF(N770&lt;Premissas!$B$10,"1,20 – 1,39",IF(N770&lt;Premissas!$B$11,"1,40 – 1,59",IF(N770&lt;Premissas!$B$12,"1,60 – 1,99","≥ 2,00"))))))</f>
        <v/>
      </c>
      <c r="P770" s="5">
        <f>IF(OR(M770="NÃO",N770&lt;Premissas!$B$8),Premissas!$B$13,IF(N770&lt;Premissas!$B$9,Premissas!$B$14,IF(N770&lt;Premissas!$B$10,Premissas!$B$15,IF(N770&lt;Premissas!$B$11,Premissas!$B$16,IF(N770&lt;Premissas!$B$12,Premissas!$B$17,Premissas!$B$18)))))</f>
        <v/>
      </c>
      <c r="Q770" s="5">
        <f>IFERROR(P770/Premissas!$B$4,0)</f>
        <v/>
      </c>
    </row>
    <row r="771">
      <c r="A771" s="2" t="n">
        <v>7</v>
      </c>
      <c r="B771" s="2" t="n">
        <v>1974</v>
      </c>
      <c r="C771" s="2" t="inlineStr">
        <is>
          <t>SEPARACAO</t>
        </is>
      </c>
      <c r="D771" s="2" t="n">
        <v>5595274</v>
      </c>
      <c r="E771" s="2" t="inlineStr">
        <is>
          <t>Edmilson Gabriel Do Nascimento Filho</t>
        </is>
      </c>
      <c r="F771" s="2" t="n">
        <v>7258</v>
      </c>
      <c r="G771" s="2" t="n">
        <v>45.86</v>
      </c>
      <c r="H771" s="2" t="n">
        <v>158</v>
      </c>
      <c r="I771" s="2" t="n">
        <v>110</v>
      </c>
      <c r="J771" s="2" t="inlineStr">
        <is>
          <t>GPA</t>
        </is>
      </c>
      <c r="K771" s="2">
        <f>IF(I771&lt;&gt;"",I771,IFERROR(INDEX(Base!$I:$I,MATCH(1,(Base!$C:$C=C771)*(Base!$I:$I&lt;&gt;""),0)),0))</f>
        <v/>
      </c>
      <c r="L771" s="2">
        <f>IF(AND(I771="",K771&gt;0),"SIM","NÃO")</f>
        <v/>
      </c>
      <c r="M771" s="2">
        <f>IF(ISNUMBER(SEARCH("SEPARA",UPPER(C771))),"NÃO","SIM")</f>
        <v/>
      </c>
      <c r="N771" s="2">
        <f>IFERROR(H771/K771,0)</f>
        <v/>
      </c>
      <c r="O771" s="2">
        <f>IF(M771="NÃO","EXCLUÍDO",IF(N771&lt;Premissas!$B$8,"&lt; 1,00",IF(N771&lt;Premissas!$B$9,"1,00 – 1,19",IF(N771&lt;Premissas!$B$10,"1,20 – 1,39",IF(N771&lt;Premissas!$B$11,"1,40 – 1,59",IF(N771&lt;Premissas!$B$12,"1,60 – 1,99","≥ 2,00"))))))</f>
        <v/>
      </c>
      <c r="P771" s="5">
        <f>IF(OR(M771="NÃO",N771&lt;Premissas!$B$8),Premissas!$B$13,IF(N771&lt;Premissas!$B$9,Premissas!$B$14,IF(N771&lt;Premissas!$B$10,Premissas!$B$15,IF(N771&lt;Premissas!$B$11,Premissas!$B$16,IF(N771&lt;Premissas!$B$12,Premissas!$B$17,Premissas!$B$18)))))</f>
        <v/>
      </c>
      <c r="Q771" s="5">
        <f>IFERROR(P771/Premissas!$B$4,0)</f>
        <v/>
      </c>
    </row>
    <row r="772">
      <c r="A772" s="2" t="n">
        <v>7</v>
      </c>
      <c r="B772" s="2" t="n">
        <v>1974</v>
      </c>
      <c r="C772" s="2" t="inlineStr">
        <is>
          <t>CARREGAMENTO</t>
        </is>
      </c>
      <c r="D772" s="2" t="n">
        <v>5635683</v>
      </c>
      <c r="E772" s="2" t="inlineStr">
        <is>
          <t>Riquelme Alves Araujo</t>
        </is>
      </c>
      <c r="F772" s="2" t="n">
        <v>121</v>
      </c>
      <c r="G772" s="2" t="n">
        <v>1.17</v>
      </c>
      <c r="H772" s="2" t="n">
        <v>103</v>
      </c>
      <c r="I772" s="2" t="n">
        <v>0</v>
      </c>
      <c r="J772" s="2" t="inlineStr">
        <is>
          <t>GPA</t>
        </is>
      </c>
      <c r="K772" s="2">
        <f>IF(I772&lt;&gt;"",I772,IFERROR(INDEX(Base!$I:$I,MATCH(1,(Base!$C:$C=C772)*(Base!$I:$I&lt;&gt;""),0)),0))</f>
        <v/>
      </c>
      <c r="L772" s="2">
        <f>IF(AND(I772="",K772&gt;0),"SIM","NÃO")</f>
        <v/>
      </c>
      <c r="M772" s="2">
        <f>IF(ISNUMBER(SEARCH("SEPARA",UPPER(C772))),"NÃO","SIM")</f>
        <v/>
      </c>
      <c r="N772" s="2">
        <f>IFERROR(H772/K772,0)</f>
        <v/>
      </c>
      <c r="O772" s="2">
        <f>IF(M772="NÃO","EXCLUÍDO",IF(N772&lt;Premissas!$B$8,"&lt; 1,00",IF(N772&lt;Premissas!$B$9,"1,00 – 1,19",IF(N772&lt;Premissas!$B$10,"1,20 – 1,39",IF(N772&lt;Premissas!$B$11,"1,40 – 1,59",IF(N772&lt;Premissas!$B$12,"1,60 – 1,99","≥ 2,00"))))))</f>
        <v/>
      </c>
      <c r="P772" s="5">
        <f>IF(OR(M772="NÃO",N772&lt;Premissas!$B$8),Premissas!$B$13,IF(N772&lt;Premissas!$B$9,Premissas!$B$14,IF(N772&lt;Premissas!$B$10,Premissas!$B$15,IF(N772&lt;Premissas!$B$11,Premissas!$B$16,IF(N772&lt;Premissas!$B$12,Premissas!$B$17,Premissas!$B$18)))))</f>
        <v/>
      </c>
      <c r="Q772" s="5">
        <f>IFERROR(P772/Premissas!$B$4,0)</f>
        <v/>
      </c>
    </row>
    <row r="773">
      <c r="A773" s="2" t="n">
        <v>7</v>
      </c>
      <c r="B773" s="2" t="n">
        <v>1974</v>
      </c>
      <c r="C773" s="2" t="inlineStr">
        <is>
          <t>PUXADA RECEB</t>
        </is>
      </c>
      <c r="D773" s="2" t="n">
        <v>5635683</v>
      </c>
      <c r="E773" s="2" t="inlineStr">
        <is>
          <t>Riquelme Alves Araujo</t>
        </is>
      </c>
      <c r="F773" s="2" t="n">
        <v>217</v>
      </c>
      <c r="G773" s="2" t="n">
        <v>4.63</v>
      </c>
      <c r="H773" s="2" t="n">
        <v>47</v>
      </c>
      <c r="I773" s="2" t="n">
        <v>0</v>
      </c>
      <c r="J773" s="2" t="inlineStr">
        <is>
          <t>GPA</t>
        </is>
      </c>
      <c r="K773" s="2">
        <f>IF(I773&lt;&gt;"",I773,IFERROR(INDEX(Base!$I:$I,MATCH(1,(Base!$C:$C=C773)*(Base!$I:$I&lt;&gt;""),0)),0))</f>
        <v/>
      </c>
      <c r="L773" s="2">
        <f>IF(AND(I773="",K773&gt;0),"SIM","NÃO")</f>
        <v/>
      </c>
      <c r="M773" s="2">
        <f>IF(ISNUMBER(SEARCH("SEPARA",UPPER(C773))),"NÃO","SIM")</f>
        <v/>
      </c>
      <c r="N773" s="2">
        <f>IFERROR(H773/K773,0)</f>
        <v/>
      </c>
      <c r="O773" s="2">
        <f>IF(M773="NÃO","EXCLUÍDO",IF(N773&lt;Premissas!$B$8,"&lt; 1,00",IF(N773&lt;Premissas!$B$9,"1,00 – 1,19",IF(N773&lt;Premissas!$B$10,"1,20 – 1,39",IF(N773&lt;Premissas!$B$11,"1,40 – 1,59",IF(N773&lt;Premissas!$B$12,"1,60 – 1,99","≥ 2,00"))))))</f>
        <v/>
      </c>
      <c r="P773" s="5">
        <f>IF(OR(M773="NÃO",N773&lt;Premissas!$B$8),Premissas!$B$13,IF(N773&lt;Premissas!$B$9,Premissas!$B$14,IF(N773&lt;Premissas!$B$10,Premissas!$B$15,IF(N773&lt;Premissas!$B$11,Premissas!$B$16,IF(N773&lt;Premissas!$B$12,Premissas!$B$17,Premissas!$B$18)))))</f>
        <v/>
      </c>
      <c r="Q773" s="5">
        <f>IFERROR(P773/Premissas!$B$4,0)</f>
        <v/>
      </c>
    </row>
    <row r="774">
      <c r="A774" s="2" t="n">
        <v>7</v>
      </c>
      <c r="B774" s="2" t="n">
        <v>1974</v>
      </c>
      <c r="C774" s="2" t="inlineStr">
        <is>
          <t>SEPARACAO</t>
        </is>
      </c>
      <c r="D774" s="2" t="n">
        <v>5635683</v>
      </c>
      <c r="E774" s="2" t="inlineStr">
        <is>
          <t>Riquelme Alves Araujo</t>
        </is>
      </c>
      <c r="F774" s="2" t="n">
        <v>7155</v>
      </c>
      <c r="G774" s="2" t="n">
        <v>30.86</v>
      </c>
      <c r="H774" s="2" t="n">
        <v>232</v>
      </c>
      <c r="I774" s="2" t="n">
        <v>110</v>
      </c>
      <c r="J774" s="2" t="inlineStr">
        <is>
          <t>GPA</t>
        </is>
      </c>
      <c r="K774" s="2">
        <f>IF(I774&lt;&gt;"",I774,IFERROR(INDEX(Base!$I:$I,MATCH(1,(Base!$C:$C=C774)*(Base!$I:$I&lt;&gt;""),0)),0))</f>
        <v/>
      </c>
      <c r="L774" s="2">
        <f>IF(AND(I774="",K774&gt;0),"SIM","NÃO")</f>
        <v/>
      </c>
      <c r="M774" s="2">
        <f>IF(ISNUMBER(SEARCH("SEPARA",UPPER(C774))),"NÃO","SIM")</f>
        <v/>
      </c>
      <c r="N774" s="2">
        <f>IFERROR(H774/K774,0)</f>
        <v/>
      </c>
      <c r="O774" s="2">
        <f>IF(M774="NÃO","EXCLUÍDO",IF(N774&lt;Premissas!$B$8,"&lt; 1,00",IF(N774&lt;Premissas!$B$9,"1,00 – 1,19",IF(N774&lt;Premissas!$B$10,"1,20 – 1,39",IF(N774&lt;Premissas!$B$11,"1,40 – 1,59",IF(N774&lt;Premissas!$B$12,"1,60 – 1,99","≥ 2,00"))))))</f>
        <v/>
      </c>
      <c r="P774" s="5">
        <f>IF(OR(M774="NÃO",N774&lt;Premissas!$B$8),Premissas!$B$13,IF(N774&lt;Premissas!$B$9,Premissas!$B$14,IF(N774&lt;Premissas!$B$10,Premissas!$B$15,IF(N774&lt;Premissas!$B$11,Premissas!$B$16,IF(N774&lt;Premissas!$B$12,Premissas!$B$17,Premissas!$B$18)))))</f>
        <v/>
      </c>
      <c r="Q774" s="5">
        <f>IFERROR(P774/Premissas!$B$4,0)</f>
        <v/>
      </c>
    </row>
    <row r="775">
      <c r="A775" s="2" t="n">
        <v>7</v>
      </c>
      <c r="B775" s="2" t="n">
        <v>1974</v>
      </c>
      <c r="C775" s="2" t="inlineStr">
        <is>
          <t>CARREGAMENTO</t>
        </is>
      </c>
      <c r="D775" s="2" t="n">
        <v>5688779</v>
      </c>
      <c r="E775" s="2" t="inlineStr">
        <is>
          <t>Emanuel Ferreira De Vasconcelos</t>
        </is>
      </c>
      <c r="F775" s="2" t="n">
        <v>17</v>
      </c>
      <c r="G775" s="2" t="n">
        <v>0.52</v>
      </c>
      <c r="H775" s="2" t="n">
        <v>33</v>
      </c>
      <c r="I775" s="2" t="n">
        <v>0</v>
      </c>
      <c r="J775" s="2" t="inlineStr">
        <is>
          <t>GPA</t>
        </is>
      </c>
      <c r="K775" s="2">
        <f>IF(I775&lt;&gt;"",I775,IFERROR(INDEX(Base!$I:$I,MATCH(1,(Base!$C:$C=C775)*(Base!$I:$I&lt;&gt;""),0)),0))</f>
        <v/>
      </c>
      <c r="L775" s="2">
        <f>IF(AND(I775="",K775&gt;0),"SIM","NÃO")</f>
        <v/>
      </c>
      <c r="M775" s="2">
        <f>IF(ISNUMBER(SEARCH("SEPARA",UPPER(C775))),"NÃO","SIM")</f>
        <v/>
      </c>
      <c r="N775" s="2">
        <f>IFERROR(H775/K775,0)</f>
        <v/>
      </c>
      <c r="O775" s="2">
        <f>IF(M775="NÃO","EXCLUÍDO",IF(N775&lt;Premissas!$B$8,"&lt; 1,00",IF(N775&lt;Premissas!$B$9,"1,00 – 1,19",IF(N775&lt;Premissas!$B$10,"1,20 – 1,39",IF(N775&lt;Premissas!$B$11,"1,40 – 1,59",IF(N775&lt;Premissas!$B$12,"1,60 – 1,99","≥ 2,00"))))))</f>
        <v/>
      </c>
      <c r="P775" s="5">
        <f>IF(OR(M775="NÃO",N775&lt;Premissas!$B$8),Premissas!$B$13,IF(N775&lt;Premissas!$B$9,Premissas!$B$14,IF(N775&lt;Premissas!$B$10,Premissas!$B$15,IF(N775&lt;Premissas!$B$11,Premissas!$B$16,IF(N775&lt;Premissas!$B$12,Premissas!$B$17,Premissas!$B$18)))))</f>
        <v/>
      </c>
      <c r="Q775" s="5">
        <f>IFERROR(P775/Premissas!$B$4,0)</f>
        <v/>
      </c>
    </row>
    <row r="776">
      <c r="A776" s="2" t="n">
        <v>7</v>
      </c>
      <c r="B776" s="2" t="n">
        <v>1974</v>
      </c>
      <c r="C776" s="2" t="inlineStr">
        <is>
          <t>PUXADA RECEB</t>
        </is>
      </c>
      <c r="D776" s="2" t="n">
        <v>5688779</v>
      </c>
      <c r="E776" s="2" t="inlineStr">
        <is>
          <t>Emanuel Ferreira De Vasconcelos</t>
        </is>
      </c>
      <c r="F776" s="2" t="n">
        <v>102</v>
      </c>
      <c r="G776" s="2" t="n">
        <v>5.2</v>
      </c>
      <c r="H776" s="2" t="n">
        <v>20</v>
      </c>
      <c r="I776" s="2" t="n">
        <v>0</v>
      </c>
      <c r="J776" s="2" t="inlineStr">
        <is>
          <t>GPA</t>
        </is>
      </c>
      <c r="K776" s="2">
        <f>IF(I776&lt;&gt;"",I776,IFERROR(INDEX(Base!$I:$I,MATCH(1,(Base!$C:$C=C776)*(Base!$I:$I&lt;&gt;""),0)),0))</f>
        <v/>
      </c>
      <c r="L776" s="2">
        <f>IF(AND(I776="",K776&gt;0),"SIM","NÃO")</f>
        <v/>
      </c>
      <c r="M776" s="2">
        <f>IF(ISNUMBER(SEARCH("SEPARA",UPPER(C776))),"NÃO","SIM")</f>
        <v/>
      </c>
      <c r="N776" s="2">
        <f>IFERROR(H776/K776,0)</f>
        <v/>
      </c>
      <c r="O776" s="2">
        <f>IF(M776="NÃO","EXCLUÍDO",IF(N776&lt;Premissas!$B$8,"&lt; 1,00",IF(N776&lt;Premissas!$B$9,"1,00 – 1,19",IF(N776&lt;Premissas!$B$10,"1,20 – 1,39",IF(N776&lt;Premissas!$B$11,"1,40 – 1,59",IF(N776&lt;Premissas!$B$12,"1,60 – 1,99","≥ 2,00"))))))</f>
        <v/>
      </c>
      <c r="P776" s="5">
        <f>IF(OR(M776="NÃO",N776&lt;Premissas!$B$8),Premissas!$B$13,IF(N776&lt;Premissas!$B$9,Premissas!$B$14,IF(N776&lt;Premissas!$B$10,Premissas!$B$15,IF(N776&lt;Premissas!$B$11,Premissas!$B$16,IF(N776&lt;Premissas!$B$12,Premissas!$B$17,Premissas!$B$18)))))</f>
        <v/>
      </c>
      <c r="Q776" s="5">
        <f>IFERROR(P776/Premissas!$B$4,0)</f>
        <v/>
      </c>
    </row>
    <row r="777">
      <c r="A777" s="2" t="n">
        <v>7</v>
      </c>
      <c r="B777" s="2" t="n">
        <v>1974</v>
      </c>
      <c r="C777" s="2" t="inlineStr">
        <is>
          <t>SEPARACAO</t>
        </is>
      </c>
      <c r="D777" s="2" t="n">
        <v>5688779</v>
      </c>
      <c r="E777" s="2" t="inlineStr">
        <is>
          <t>Emanuel Ferreira De Vasconcelos</t>
        </is>
      </c>
      <c r="F777" s="2" t="n">
        <v>4156</v>
      </c>
      <c r="G777" s="2" t="n">
        <v>33.17</v>
      </c>
      <c r="H777" s="2" t="n">
        <v>125</v>
      </c>
      <c r="I777" s="2" t="n">
        <v>110</v>
      </c>
      <c r="J777" s="2" t="inlineStr">
        <is>
          <t>GPA</t>
        </is>
      </c>
      <c r="K777" s="2">
        <f>IF(I777&lt;&gt;"",I777,IFERROR(INDEX(Base!$I:$I,MATCH(1,(Base!$C:$C=C777)*(Base!$I:$I&lt;&gt;""),0)),0))</f>
        <v/>
      </c>
      <c r="L777" s="2">
        <f>IF(AND(I777="",K777&gt;0),"SIM","NÃO")</f>
        <v/>
      </c>
      <c r="M777" s="2">
        <f>IF(ISNUMBER(SEARCH("SEPARA",UPPER(C777))),"NÃO","SIM")</f>
        <v/>
      </c>
      <c r="N777" s="2">
        <f>IFERROR(H777/K777,0)</f>
        <v/>
      </c>
      <c r="O777" s="2">
        <f>IF(M777="NÃO","EXCLUÍDO",IF(N777&lt;Premissas!$B$8,"&lt; 1,00",IF(N777&lt;Premissas!$B$9,"1,00 – 1,19",IF(N777&lt;Premissas!$B$10,"1,20 – 1,39",IF(N777&lt;Premissas!$B$11,"1,40 – 1,59",IF(N777&lt;Premissas!$B$12,"1,60 – 1,99","≥ 2,00"))))))</f>
        <v/>
      </c>
      <c r="P777" s="5">
        <f>IF(OR(M777="NÃO",N777&lt;Premissas!$B$8),Premissas!$B$13,IF(N777&lt;Premissas!$B$9,Premissas!$B$14,IF(N777&lt;Premissas!$B$10,Premissas!$B$15,IF(N777&lt;Premissas!$B$11,Premissas!$B$16,IF(N777&lt;Premissas!$B$12,Premissas!$B$17,Premissas!$B$18)))))</f>
        <v/>
      </c>
      <c r="Q777" s="5">
        <f>IFERROR(P777/Premissas!$B$4,0)</f>
        <v/>
      </c>
    </row>
    <row r="778">
      <c r="A778" s="2" t="n">
        <v>7</v>
      </c>
      <c r="B778" s="2" t="n">
        <v>1974</v>
      </c>
      <c r="C778" s="2" t="inlineStr">
        <is>
          <t>PUXADA RECEB</t>
        </is>
      </c>
      <c r="D778" s="2" t="n">
        <v>5709911</v>
      </c>
      <c r="E778" s="2" t="inlineStr">
        <is>
          <t>Joao Victor Mendes Da Silva</t>
        </is>
      </c>
      <c r="F778" s="2" t="n">
        <v>15</v>
      </c>
      <c r="G778" s="2" t="n">
        <v>0.34</v>
      </c>
      <c r="H778" s="2" t="n">
        <v>44</v>
      </c>
      <c r="I778" s="2" t="n">
        <v>0</v>
      </c>
      <c r="J778" s="2" t="inlineStr">
        <is>
          <t>GPA</t>
        </is>
      </c>
      <c r="K778" s="2">
        <f>IF(I778&lt;&gt;"",I778,IFERROR(INDEX(Base!$I:$I,MATCH(1,(Base!$C:$C=C778)*(Base!$I:$I&lt;&gt;""),0)),0))</f>
        <v/>
      </c>
      <c r="L778" s="2">
        <f>IF(AND(I778="",K778&gt;0),"SIM","NÃO")</f>
        <v/>
      </c>
      <c r="M778" s="2">
        <f>IF(ISNUMBER(SEARCH("SEPARA",UPPER(C778))),"NÃO","SIM")</f>
        <v/>
      </c>
      <c r="N778" s="2">
        <f>IFERROR(H778/K778,0)</f>
        <v/>
      </c>
      <c r="O778" s="2">
        <f>IF(M778="NÃO","EXCLUÍDO",IF(N778&lt;Premissas!$B$8,"&lt; 1,00",IF(N778&lt;Premissas!$B$9,"1,00 – 1,19",IF(N778&lt;Premissas!$B$10,"1,20 – 1,39",IF(N778&lt;Premissas!$B$11,"1,40 – 1,59",IF(N778&lt;Premissas!$B$12,"1,60 – 1,99","≥ 2,00"))))))</f>
        <v/>
      </c>
      <c r="P778" s="5">
        <f>IF(OR(M778="NÃO",N778&lt;Premissas!$B$8),Premissas!$B$13,IF(N778&lt;Premissas!$B$9,Premissas!$B$14,IF(N778&lt;Premissas!$B$10,Premissas!$B$15,IF(N778&lt;Premissas!$B$11,Premissas!$B$16,IF(N778&lt;Premissas!$B$12,Premissas!$B$17,Premissas!$B$18)))))</f>
        <v/>
      </c>
      <c r="Q778" s="5">
        <f>IFERROR(P778/Premissas!$B$4,0)</f>
        <v/>
      </c>
    </row>
    <row r="779">
      <c r="A779" s="2" t="n">
        <v>7</v>
      </c>
      <c r="B779" s="2" t="n">
        <v>1974</v>
      </c>
      <c r="C779" s="2" t="inlineStr">
        <is>
          <t>SEPARACAO</t>
        </is>
      </c>
      <c r="D779" s="2" t="n">
        <v>5709911</v>
      </c>
      <c r="E779" s="2" t="inlineStr">
        <is>
          <t>Joao Victor Mendes Da Silva</t>
        </is>
      </c>
      <c r="F779" s="2" t="n">
        <v>15986</v>
      </c>
      <c r="G779" s="2" t="n">
        <v>94.59999999999999</v>
      </c>
      <c r="H779" s="2" t="n">
        <v>169</v>
      </c>
      <c r="I779" s="2" t="n">
        <v>110</v>
      </c>
      <c r="J779" s="2" t="inlineStr">
        <is>
          <t>GPA</t>
        </is>
      </c>
      <c r="K779" s="2">
        <f>IF(I779&lt;&gt;"",I779,IFERROR(INDEX(Base!$I:$I,MATCH(1,(Base!$C:$C=C779)*(Base!$I:$I&lt;&gt;""),0)),0))</f>
        <v/>
      </c>
      <c r="L779" s="2">
        <f>IF(AND(I779="",K779&gt;0),"SIM","NÃO")</f>
        <v/>
      </c>
      <c r="M779" s="2">
        <f>IF(ISNUMBER(SEARCH("SEPARA",UPPER(C779))),"NÃO","SIM")</f>
        <v/>
      </c>
      <c r="N779" s="2">
        <f>IFERROR(H779/K779,0)</f>
        <v/>
      </c>
      <c r="O779" s="2">
        <f>IF(M779="NÃO","EXCLUÍDO",IF(N779&lt;Premissas!$B$8,"&lt; 1,00",IF(N779&lt;Premissas!$B$9,"1,00 – 1,19",IF(N779&lt;Premissas!$B$10,"1,20 – 1,39",IF(N779&lt;Premissas!$B$11,"1,40 – 1,59",IF(N779&lt;Premissas!$B$12,"1,60 – 1,99","≥ 2,00"))))))</f>
        <v/>
      </c>
      <c r="P779" s="5">
        <f>IF(OR(M779="NÃO",N779&lt;Premissas!$B$8),Premissas!$B$13,IF(N779&lt;Premissas!$B$9,Premissas!$B$14,IF(N779&lt;Premissas!$B$10,Premissas!$B$15,IF(N779&lt;Premissas!$B$11,Premissas!$B$16,IF(N779&lt;Premissas!$B$12,Premissas!$B$17,Premissas!$B$18)))))</f>
        <v/>
      </c>
      <c r="Q779" s="5">
        <f>IFERROR(P779/Premissas!$B$4,0)</f>
        <v/>
      </c>
    </row>
    <row r="780">
      <c r="A780" s="2" t="n">
        <v>7</v>
      </c>
      <c r="B780" s="2" t="n">
        <v>1974</v>
      </c>
      <c r="C780" s="2" t="inlineStr">
        <is>
          <t>PUXADA RECEB</t>
        </is>
      </c>
      <c r="D780" s="2" t="n">
        <v>5748020</v>
      </c>
      <c r="E780" s="2" t="inlineStr">
        <is>
          <t>Vitembergue De Paula Costa</t>
        </is>
      </c>
      <c r="F780" s="2" t="n">
        <v>535</v>
      </c>
      <c r="G780" s="2" t="n">
        <v>20.57</v>
      </c>
      <c r="H780" s="2" t="n">
        <v>26</v>
      </c>
      <c r="I780" s="2" t="n">
        <v>0</v>
      </c>
      <c r="J780" s="2" t="inlineStr">
        <is>
          <t>GPA</t>
        </is>
      </c>
      <c r="K780" s="2">
        <f>IF(I780&lt;&gt;"",I780,IFERROR(INDEX(Base!$I:$I,MATCH(1,(Base!$C:$C=C780)*(Base!$I:$I&lt;&gt;""),0)),0))</f>
        <v/>
      </c>
      <c r="L780" s="2">
        <f>IF(AND(I780="",K780&gt;0),"SIM","NÃO")</f>
        <v/>
      </c>
      <c r="M780" s="2">
        <f>IF(ISNUMBER(SEARCH("SEPARA",UPPER(C780))),"NÃO","SIM")</f>
        <v/>
      </c>
      <c r="N780" s="2">
        <f>IFERROR(H780/K780,0)</f>
        <v/>
      </c>
      <c r="O780" s="2">
        <f>IF(M780="NÃO","EXCLUÍDO",IF(N780&lt;Premissas!$B$8,"&lt; 1,00",IF(N780&lt;Premissas!$B$9,"1,00 – 1,19",IF(N780&lt;Premissas!$B$10,"1,20 – 1,39",IF(N780&lt;Premissas!$B$11,"1,40 – 1,59",IF(N780&lt;Premissas!$B$12,"1,60 – 1,99","≥ 2,00"))))))</f>
        <v/>
      </c>
      <c r="P780" s="5">
        <f>IF(OR(M780="NÃO",N780&lt;Premissas!$B$8),Premissas!$B$13,IF(N780&lt;Premissas!$B$9,Premissas!$B$14,IF(N780&lt;Premissas!$B$10,Premissas!$B$15,IF(N780&lt;Premissas!$B$11,Premissas!$B$16,IF(N780&lt;Premissas!$B$12,Premissas!$B$17,Premissas!$B$18)))))</f>
        <v/>
      </c>
      <c r="Q780" s="5">
        <f>IFERROR(P780/Premissas!$B$4,0)</f>
        <v/>
      </c>
    </row>
    <row r="781">
      <c r="A781" s="2" t="n">
        <v>7</v>
      </c>
      <c r="B781" s="2" t="n">
        <v>1974</v>
      </c>
      <c r="C781" s="2" t="inlineStr">
        <is>
          <t>PUXADA RECEB</t>
        </is>
      </c>
      <c r="D781" s="2" t="n">
        <v>5748194</v>
      </c>
      <c r="E781" s="2" t="inlineStr">
        <is>
          <t>Frederico Silva De Almeida</t>
        </is>
      </c>
      <c r="F781" s="2" t="n">
        <v>38</v>
      </c>
      <c r="G781" s="2" t="n">
        <v>0.98</v>
      </c>
      <c r="H781" s="2" t="n">
        <v>39</v>
      </c>
      <c r="I781" s="2" t="n">
        <v>0</v>
      </c>
      <c r="J781" s="2" t="inlineStr">
        <is>
          <t>GPA</t>
        </is>
      </c>
      <c r="K781" s="2">
        <f>IF(I781&lt;&gt;"",I781,IFERROR(INDEX(Base!$I:$I,MATCH(1,(Base!$C:$C=C781)*(Base!$I:$I&lt;&gt;""),0)),0))</f>
        <v/>
      </c>
      <c r="L781" s="2">
        <f>IF(AND(I781="",K781&gt;0),"SIM","NÃO")</f>
        <v/>
      </c>
      <c r="M781" s="2">
        <f>IF(ISNUMBER(SEARCH("SEPARA",UPPER(C781))),"NÃO","SIM")</f>
        <v/>
      </c>
      <c r="N781" s="2">
        <f>IFERROR(H781/K781,0)</f>
        <v/>
      </c>
      <c r="O781" s="2">
        <f>IF(M781="NÃO","EXCLUÍDO",IF(N781&lt;Premissas!$B$8,"&lt; 1,00",IF(N781&lt;Premissas!$B$9,"1,00 – 1,19",IF(N781&lt;Premissas!$B$10,"1,20 – 1,39",IF(N781&lt;Premissas!$B$11,"1,40 – 1,59",IF(N781&lt;Premissas!$B$12,"1,60 – 1,99","≥ 2,00"))))))</f>
        <v/>
      </c>
      <c r="P781" s="5">
        <f>IF(OR(M781="NÃO",N781&lt;Premissas!$B$8),Premissas!$B$13,IF(N781&lt;Premissas!$B$9,Premissas!$B$14,IF(N781&lt;Premissas!$B$10,Premissas!$B$15,IF(N781&lt;Premissas!$B$11,Premissas!$B$16,IF(N781&lt;Premissas!$B$12,Premissas!$B$17,Premissas!$B$18)))))</f>
        <v/>
      </c>
      <c r="Q781" s="5">
        <f>IFERROR(P781/Premissas!$B$4,0)</f>
        <v/>
      </c>
    </row>
    <row r="782">
      <c r="A782" s="2" t="n">
        <v>7</v>
      </c>
      <c r="B782" s="2" t="n">
        <v>1974</v>
      </c>
      <c r="C782" s="2" t="inlineStr">
        <is>
          <t>SEPARACAO</t>
        </is>
      </c>
      <c r="D782" s="2" t="n">
        <v>5748194</v>
      </c>
      <c r="E782" s="2" t="inlineStr">
        <is>
          <t>Frederico Silva De Almeida</t>
        </is>
      </c>
      <c r="F782" s="2" t="n">
        <v>9190</v>
      </c>
      <c r="G782" s="2" t="n">
        <v>91.16</v>
      </c>
      <c r="H782" s="2" t="n">
        <v>101</v>
      </c>
      <c r="I782" s="2" t="n">
        <v>110</v>
      </c>
      <c r="J782" s="2" t="inlineStr">
        <is>
          <t>GPA</t>
        </is>
      </c>
      <c r="K782" s="2">
        <f>IF(I782&lt;&gt;"",I782,IFERROR(INDEX(Base!$I:$I,MATCH(1,(Base!$C:$C=C782)*(Base!$I:$I&lt;&gt;""),0)),0))</f>
        <v/>
      </c>
      <c r="L782" s="2">
        <f>IF(AND(I782="",K782&gt;0),"SIM","NÃO")</f>
        <v/>
      </c>
      <c r="M782" s="2">
        <f>IF(ISNUMBER(SEARCH("SEPARA",UPPER(C782))),"NÃO","SIM")</f>
        <v/>
      </c>
      <c r="N782" s="2">
        <f>IFERROR(H782/K782,0)</f>
        <v/>
      </c>
      <c r="O782" s="2">
        <f>IF(M782="NÃO","EXCLUÍDO",IF(N782&lt;Premissas!$B$8,"&lt; 1,00",IF(N782&lt;Premissas!$B$9,"1,00 – 1,19",IF(N782&lt;Premissas!$B$10,"1,20 – 1,39",IF(N782&lt;Premissas!$B$11,"1,40 – 1,59",IF(N782&lt;Premissas!$B$12,"1,60 – 1,99","≥ 2,00"))))))</f>
        <v/>
      </c>
      <c r="P782" s="5">
        <f>IF(OR(M782="NÃO",N782&lt;Premissas!$B$8),Premissas!$B$13,IF(N782&lt;Premissas!$B$9,Premissas!$B$14,IF(N782&lt;Premissas!$B$10,Premissas!$B$15,IF(N782&lt;Premissas!$B$11,Premissas!$B$16,IF(N782&lt;Premissas!$B$12,Premissas!$B$17,Premissas!$B$18)))))</f>
        <v/>
      </c>
      <c r="Q782" s="5">
        <f>IFERROR(P782/Premissas!$B$4,0)</f>
        <v/>
      </c>
    </row>
    <row r="783">
      <c r="A783" s="2" t="n">
        <v>7</v>
      </c>
      <c r="B783" s="2" t="n">
        <v>1974</v>
      </c>
      <c r="C783" s="2" t="inlineStr">
        <is>
          <t>PUXADA RECEB</t>
        </is>
      </c>
      <c r="D783" s="2" t="n">
        <v>5749140</v>
      </c>
      <c r="E783" s="2" t="inlineStr">
        <is>
          <t>Keven Levi Lima Rodrigues</t>
        </is>
      </c>
      <c r="F783" s="2" t="n">
        <v>157</v>
      </c>
      <c r="G783" s="2" t="n">
        <v>3.75</v>
      </c>
      <c r="H783" s="2" t="n">
        <v>42</v>
      </c>
      <c r="I783" s="2" t="n">
        <v>0</v>
      </c>
      <c r="J783" s="2" t="inlineStr">
        <is>
          <t>GPA</t>
        </is>
      </c>
      <c r="K783" s="2">
        <f>IF(I783&lt;&gt;"",I783,IFERROR(INDEX(Base!$I:$I,MATCH(1,(Base!$C:$C=C783)*(Base!$I:$I&lt;&gt;""),0)),0))</f>
        <v/>
      </c>
      <c r="L783" s="2">
        <f>IF(AND(I783="",K783&gt;0),"SIM","NÃO")</f>
        <v/>
      </c>
      <c r="M783" s="2">
        <f>IF(ISNUMBER(SEARCH("SEPARA",UPPER(C783))),"NÃO","SIM")</f>
        <v/>
      </c>
      <c r="N783" s="2">
        <f>IFERROR(H783/K783,0)</f>
        <v/>
      </c>
      <c r="O783" s="2">
        <f>IF(M783="NÃO","EXCLUÍDO",IF(N783&lt;Premissas!$B$8,"&lt; 1,00",IF(N783&lt;Premissas!$B$9,"1,00 – 1,19",IF(N783&lt;Premissas!$B$10,"1,20 – 1,39",IF(N783&lt;Premissas!$B$11,"1,40 – 1,59",IF(N783&lt;Premissas!$B$12,"1,60 – 1,99","≥ 2,00"))))))</f>
        <v/>
      </c>
      <c r="P783" s="5">
        <f>IF(OR(M783="NÃO",N783&lt;Premissas!$B$8),Premissas!$B$13,IF(N783&lt;Premissas!$B$9,Premissas!$B$14,IF(N783&lt;Premissas!$B$10,Premissas!$B$15,IF(N783&lt;Premissas!$B$11,Premissas!$B$16,IF(N783&lt;Premissas!$B$12,Premissas!$B$17,Premissas!$B$18)))))</f>
        <v/>
      </c>
      <c r="Q783" s="5">
        <f>IFERROR(P783/Premissas!$B$4,0)</f>
        <v/>
      </c>
    </row>
    <row r="784">
      <c r="A784" s="2" t="n">
        <v>7</v>
      </c>
      <c r="B784" s="2" t="n">
        <v>1974</v>
      </c>
      <c r="C784" s="2" t="inlineStr">
        <is>
          <t>SEPARACAO</t>
        </is>
      </c>
      <c r="D784" s="2" t="n">
        <v>5749140</v>
      </c>
      <c r="E784" s="2" t="inlineStr">
        <is>
          <t>Keven Levi Lima Rodrigues</t>
        </is>
      </c>
      <c r="F784" s="2" t="n">
        <v>6591</v>
      </c>
      <c r="G784" s="2" t="n">
        <v>42.27</v>
      </c>
      <c r="H784" s="2" t="n">
        <v>156</v>
      </c>
      <c r="I784" s="2" t="n">
        <v>110</v>
      </c>
      <c r="J784" s="2" t="inlineStr">
        <is>
          <t>GPA</t>
        </is>
      </c>
      <c r="K784" s="2">
        <f>IF(I784&lt;&gt;"",I784,IFERROR(INDEX(Base!$I:$I,MATCH(1,(Base!$C:$C=C784)*(Base!$I:$I&lt;&gt;""),0)),0))</f>
        <v/>
      </c>
      <c r="L784" s="2">
        <f>IF(AND(I784="",K784&gt;0),"SIM","NÃO")</f>
        <v/>
      </c>
      <c r="M784" s="2">
        <f>IF(ISNUMBER(SEARCH("SEPARA",UPPER(C784))),"NÃO","SIM")</f>
        <v/>
      </c>
      <c r="N784" s="2">
        <f>IFERROR(H784/K784,0)</f>
        <v/>
      </c>
      <c r="O784" s="2">
        <f>IF(M784="NÃO","EXCLUÍDO",IF(N784&lt;Premissas!$B$8,"&lt; 1,00",IF(N784&lt;Premissas!$B$9,"1,00 – 1,19",IF(N784&lt;Premissas!$B$10,"1,20 – 1,39",IF(N784&lt;Premissas!$B$11,"1,40 – 1,59",IF(N784&lt;Premissas!$B$12,"1,60 – 1,99","≥ 2,00"))))))</f>
        <v/>
      </c>
      <c r="P784" s="5">
        <f>IF(OR(M784="NÃO",N784&lt;Premissas!$B$8),Premissas!$B$13,IF(N784&lt;Premissas!$B$9,Premissas!$B$14,IF(N784&lt;Premissas!$B$10,Premissas!$B$15,IF(N784&lt;Premissas!$B$11,Premissas!$B$16,IF(N784&lt;Premissas!$B$12,Premissas!$B$17,Premissas!$B$18)))))</f>
        <v/>
      </c>
      <c r="Q784" s="5">
        <f>IFERROR(P784/Premissas!$B$4,0)</f>
        <v/>
      </c>
    </row>
    <row r="785">
      <c r="A785" s="2" t="n">
        <v>7</v>
      </c>
      <c r="B785" s="2" t="n">
        <v>1974</v>
      </c>
      <c r="C785" s="2" t="inlineStr">
        <is>
          <t>PUXADA RECEB</t>
        </is>
      </c>
      <c r="D785" s="2" t="n">
        <v>5952883</v>
      </c>
      <c r="E785" s="2" t="inlineStr">
        <is>
          <t>Lailson Crispim Flor Barroso</t>
        </is>
      </c>
      <c r="F785" s="2" t="n">
        <v>482</v>
      </c>
      <c r="G785" s="2" t="n">
        <v>14.75</v>
      </c>
      <c r="H785" s="2" t="n">
        <v>33</v>
      </c>
      <c r="I785" s="2" t="n">
        <v>0</v>
      </c>
      <c r="J785" s="2" t="inlineStr">
        <is>
          <t>GPA</t>
        </is>
      </c>
      <c r="K785" s="2">
        <f>IF(I785&lt;&gt;"",I785,IFERROR(INDEX(Base!$I:$I,MATCH(1,(Base!$C:$C=C785)*(Base!$I:$I&lt;&gt;""),0)),0))</f>
        <v/>
      </c>
      <c r="L785" s="2">
        <f>IF(AND(I785="",K785&gt;0),"SIM","NÃO")</f>
        <v/>
      </c>
      <c r="M785" s="2">
        <f>IF(ISNUMBER(SEARCH("SEPARA",UPPER(C785))),"NÃO","SIM")</f>
        <v/>
      </c>
      <c r="N785" s="2">
        <f>IFERROR(H785/K785,0)</f>
        <v/>
      </c>
      <c r="O785" s="2">
        <f>IF(M785="NÃO","EXCLUÍDO",IF(N785&lt;Premissas!$B$8,"&lt; 1,00",IF(N785&lt;Premissas!$B$9,"1,00 – 1,19",IF(N785&lt;Premissas!$B$10,"1,20 – 1,39",IF(N785&lt;Premissas!$B$11,"1,40 – 1,59",IF(N785&lt;Premissas!$B$12,"1,60 – 1,99","≥ 2,00"))))))</f>
        <v/>
      </c>
      <c r="P785" s="5">
        <f>IF(OR(M785="NÃO",N785&lt;Premissas!$B$8),Premissas!$B$13,IF(N785&lt;Premissas!$B$9,Premissas!$B$14,IF(N785&lt;Premissas!$B$10,Premissas!$B$15,IF(N785&lt;Premissas!$B$11,Premissas!$B$16,IF(N785&lt;Premissas!$B$12,Premissas!$B$17,Premissas!$B$18)))))</f>
        <v/>
      </c>
      <c r="Q785" s="5">
        <f>IFERROR(P785/Premissas!$B$4,0)</f>
        <v/>
      </c>
    </row>
    <row r="786">
      <c r="A786" s="2" t="n">
        <v>7</v>
      </c>
      <c r="B786" s="2" t="n">
        <v>1974</v>
      </c>
      <c r="C786" s="2" t="inlineStr">
        <is>
          <t>SEPARACAO</t>
        </is>
      </c>
      <c r="D786" s="2" t="n">
        <v>5952883</v>
      </c>
      <c r="E786" s="2" t="inlineStr">
        <is>
          <t>Lailson Crispim Flor Barroso</t>
        </is>
      </c>
      <c r="F786" s="2" t="n">
        <v>7805</v>
      </c>
      <c r="G786" s="2" t="n">
        <v>37.72</v>
      </c>
      <c r="H786" s="2" t="n">
        <v>207</v>
      </c>
      <c r="I786" s="2" t="n">
        <v>110</v>
      </c>
      <c r="J786" s="2" t="inlineStr">
        <is>
          <t>GPA</t>
        </is>
      </c>
      <c r="K786" s="2">
        <f>IF(I786&lt;&gt;"",I786,IFERROR(INDEX(Base!$I:$I,MATCH(1,(Base!$C:$C=C786)*(Base!$I:$I&lt;&gt;""),0)),0))</f>
        <v/>
      </c>
      <c r="L786" s="2">
        <f>IF(AND(I786="",K786&gt;0),"SIM","NÃO")</f>
        <v/>
      </c>
      <c r="M786" s="2">
        <f>IF(ISNUMBER(SEARCH("SEPARA",UPPER(C786))),"NÃO","SIM")</f>
        <v/>
      </c>
      <c r="N786" s="2">
        <f>IFERROR(H786/K786,0)</f>
        <v/>
      </c>
      <c r="O786" s="2">
        <f>IF(M786="NÃO","EXCLUÍDO",IF(N786&lt;Premissas!$B$8,"&lt; 1,00",IF(N786&lt;Premissas!$B$9,"1,00 – 1,19",IF(N786&lt;Premissas!$B$10,"1,20 – 1,39",IF(N786&lt;Premissas!$B$11,"1,40 – 1,59",IF(N786&lt;Premissas!$B$12,"1,60 – 1,99","≥ 2,00"))))))</f>
        <v/>
      </c>
      <c r="P786" s="5">
        <f>IF(OR(M786="NÃO",N786&lt;Premissas!$B$8),Premissas!$B$13,IF(N786&lt;Premissas!$B$9,Premissas!$B$14,IF(N786&lt;Premissas!$B$10,Premissas!$B$15,IF(N786&lt;Premissas!$B$11,Premissas!$B$16,IF(N786&lt;Premissas!$B$12,Premissas!$B$17,Premissas!$B$18)))))</f>
        <v/>
      </c>
      <c r="Q786" s="5">
        <f>IFERROR(P786/Premissas!$B$4,0)</f>
        <v/>
      </c>
    </row>
    <row r="787">
      <c r="A787" s="2" t="n">
        <v>7</v>
      </c>
      <c r="B787" s="2" t="n">
        <v>1979</v>
      </c>
      <c r="C787" s="2" t="inlineStr">
        <is>
          <t>SEPARACAO</t>
        </is>
      </c>
      <c r="D787" s="2" t="n">
        <v>103569</v>
      </c>
      <c r="E787" s="2" t="inlineStr">
        <is>
          <t>Jose N Nilson Martins da Rocha</t>
        </is>
      </c>
      <c r="F787" s="2" t="n">
        <v>949</v>
      </c>
      <c r="G787" s="2" t="n">
        <v>8.41</v>
      </c>
      <c r="H787" s="2" t="n">
        <v>113</v>
      </c>
      <c r="I787" s="2" t="n">
        <v>110</v>
      </c>
      <c r="J787" s="2" t="inlineStr">
        <is>
          <t>GPA</t>
        </is>
      </c>
      <c r="K787" s="2">
        <f>IF(I787&lt;&gt;"",I787,IFERROR(INDEX(Base!$I:$I,MATCH(1,(Base!$C:$C=C787)*(Base!$I:$I&lt;&gt;""),0)),0))</f>
        <v/>
      </c>
      <c r="L787" s="2">
        <f>IF(AND(I787="",K787&gt;0),"SIM","NÃO")</f>
        <v/>
      </c>
      <c r="M787" s="2">
        <f>IF(ISNUMBER(SEARCH("SEPARA",UPPER(C787))),"NÃO","SIM")</f>
        <v/>
      </c>
      <c r="N787" s="2">
        <f>IFERROR(H787/K787,0)</f>
        <v/>
      </c>
      <c r="O787" s="2">
        <f>IF(M787="NÃO","EXCLUÍDO",IF(N787&lt;Premissas!$B$8,"&lt; 1,00",IF(N787&lt;Premissas!$B$9,"1,00 – 1,19",IF(N787&lt;Premissas!$B$10,"1,20 – 1,39",IF(N787&lt;Premissas!$B$11,"1,40 – 1,59",IF(N787&lt;Premissas!$B$12,"1,60 – 1,99","≥ 2,00"))))))</f>
        <v/>
      </c>
      <c r="P787" s="5">
        <f>IF(OR(M787="NÃO",N787&lt;Premissas!$B$8),Premissas!$B$13,IF(N787&lt;Premissas!$B$9,Premissas!$B$14,IF(N787&lt;Premissas!$B$10,Premissas!$B$15,IF(N787&lt;Premissas!$B$11,Premissas!$B$16,IF(N787&lt;Premissas!$B$12,Premissas!$B$17,Premissas!$B$18)))))</f>
        <v/>
      </c>
      <c r="Q787" s="5">
        <f>IFERROR(P787/Premissas!$B$4,0)</f>
        <v/>
      </c>
    </row>
    <row r="788">
      <c r="A788" s="2" t="n">
        <v>7</v>
      </c>
      <c r="B788" s="2" t="n">
        <v>1979</v>
      </c>
      <c r="C788" s="2" t="inlineStr">
        <is>
          <t>ATIVIDADE OP. EMP.</t>
        </is>
      </c>
      <c r="D788" s="2" t="n">
        <v>302691</v>
      </c>
      <c r="E788" s="2" t="inlineStr">
        <is>
          <t>Evandro Soares Naves</t>
        </is>
      </c>
      <c r="F788" s="2" t="n">
        <v>3138</v>
      </c>
      <c r="G788" s="2" t="n">
        <v>141.51</v>
      </c>
      <c r="H788" s="2" t="n">
        <v>22</v>
      </c>
      <c r="I788" s="2" t="n">
        <v>18</v>
      </c>
      <c r="J788" s="2" t="inlineStr">
        <is>
          <t>GPA</t>
        </is>
      </c>
      <c r="K788" s="2">
        <f>IF(I788&lt;&gt;"",I788,IFERROR(INDEX(Base!$I:$I,MATCH(1,(Base!$C:$C=C788)*(Base!$I:$I&lt;&gt;""),0)),0))</f>
        <v/>
      </c>
      <c r="L788" s="2">
        <f>IF(AND(I788="",K788&gt;0),"SIM","NÃO")</f>
        <v/>
      </c>
      <c r="M788" s="2">
        <f>IF(ISNUMBER(SEARCH("SEPARA",UPPER(C788))),"NÃO","SIM")</f>
        <v/>
      </c>
      <c r="N788" s="2">
        <f>IFERROR(H788/K788,0)</f>
        <v/>
      </c>
      <c r="O788" s="2">
        <f>IF(M788="NÃO","EXCLUÍDO",IF(N788&lt;Premissas!$B$8,"&lt; 1,00",IF(N788&lt;Premissas!$B$9,"1,00 – 1,19",IF(N788&lt;Premissas!$B$10,"1,20 – 1,39",IF(N788&lt;Premissas!$B$11,"1,40 – 1,59",IF(N788&lt;Premissas!$B$12,"1,60 – 1,99","≥ 2,00"))))))</f>
        <v/>
      </c>
      <c r="P788" s="5">
        <f>IF(OR(M788="NÃO",N788&lt;Premissas!$B$8),Premissas!$B$13,IF(N788&lt;Premissas!$B$9,Premissas!$B$14,IF(N788&lt;Premissas!$B$10,Premissas!$B$15,IF(N788&lt;Premissas!$B$11,Premissas!$B$16,IF(N788&lt;Premissas!$B$12,Premissas!$B$17,Premissas!$B$18)))))</f>
        <v/>
      </c>
      <c r="Q788" s="5">
        <f>IFERROR(P788/Premissas!$B$4,0)</f>
        <v/>
      </c>
    </row>
    <row r="789">
      <c r="A789" s="2" t="n">
        <v>7</v>
      </c>
      <c r="B789" s="2" t="n">
        <v>1979</v>
      </c>
      <c r="C789" s="2" t="inlineStr">
        <is>
          <t>SEPARACAO</t>
        </is>
      </c>
      <c r="D789" s="2" t="n">
        <v>302691</v>
      </c>
      <c r="E789" s="2" t="inlineStr">
        <is>
          <t>Evandro Soares Naves</t>
        </is>
      </c>
      <c r="F789" s="2" t="n">
        <v>3909</v>
      </c>
      <c r="G789" s="2" t="n">
        <v>22.52</v>
      </c>
      <c r="H789" s="2" t="n">
        <v>174</v>
      </c>
      <c r="I789" s="2" t="n">
        <v>110</v>
      </c>
      <c r="J789" s="2" t="inlineStr">
        <is>
          <t>GPA</t>
        </is>
      </c>
      <c r="K789" s="2">
        <f>IF(I789&lt;&gt;"",I789,IFERROR(INDEX(Base!$I:$I,MATCH(1,(Base!$C:$C=C789)*(Base!$I:$I&lt;&gt;""),0)),0))</f>
        <v/>
      </c>
      <c r="L789" s="2">
        <f>IF(AND(I789="",K789&gt;0),"SIM","NÃO")</f>
        <v/>
      </c>
      <c r="M789" s="2">
        <f>IF(ISNUMBER(SEARCH("SEPARA",UPPER(C789))),"NÃO","SIM")</f>
        <v/>
      </c>
      <c r="N789" s="2">
        <f>IFERROR(H789/K789,0)</f>
        <v/>
      </c>
      <c r="O789" s="2">
        <f>IF(M789="NÃO","EXCLUÍDO",IF(N789&lt;Premissas!$B$8,"&lt; 1,00",IF(N789&lt;Premissas!$B$9,"1,00 – 1,19",IF(N789&lt;Premissas!$B$10,"1,20 – 1,39",IF(N789&lt;Premissas!$B$11,"1,40 – 1,59",IF(N789&lt;Premissas!$B$12,"1,60 – 1,99","≥ 2,00"))))))</f>
        <v/>
      </c>
      <c r="P789" s="5">
        <f>IF(OR(M789="NÃO",N789&lt;Premissas!$B$8),Premissas!$B$13,IF(N789&lt;Premissas!$B$9,Premissas!$B$14,IF(N789&lt;Premissas!$B$10,Premissas!$B$15,IF(N789&lt;Premissas!$B$11,Premissas!$B$16,IF(N789&lt;Premissas!$B$12,Premissas!$B$17,Premissas!$B$18)))))</f>
        <v/>
      </c>
      <c r="Q789" s="5">
        <f>IFERROR(P789/Premissas!$B$4,0)</f>
        <v/>
      </c>
    </row>
    <row r="790">
      <c r="A790" s="2" t="n">
        <v>7</v>
      </c>
      <c r="B790" s="2" t="n">
        <v>1979</v>
      </c>
      <c r="C790" s="2" t="inlineStr">
        <is>
          <t>ATIVIDADE OP. EMP.</t>
        </is>
      </c>
      <c r="D790" s="2" t="n">
        <v>431493</v>
      </c>
      <c r="E790" s="2" t="inlineStr">
        <is>
          <t>LEONARDO BARBOSA DE MOURA</t>
        </is>
      </c>
      <c r="F790" s="2" t="n">
        <v>906</v>
      </c>
      <c r="G790" s="2" t="n">
        <v>35.82</v>
      </c>
      <c r="H790" s="2" t="n">
        <v>25</v>
      </c>
      <c r="I790" s="2" t="n">
        <v>18</v>
      </c>
      <c r="J790" s="2" t="inlineStr">
        <is>
          <t>GPA</t>
        </is>
      </c>
      <c r="K790" s="2">
        <f>IF(I790&lt;&gt;"",I790,IFERROR(INDEX(Base!$I:$I,MATCH(1,(Base!$C:$C=C790)*(Base!$I:$I&lt;&gt;""),0)),0))</f>
        <v/>
      </c>
      <c r="L790" s="2">
        <f>IF(AND(I790="",K790&gt;0),"SIM","NÃO")</f>
        <v/>
      </c>
      <c r="M790" s="2">
        <f>IF(ISNUMBER(SEARCH("SEPARA",UPPER(C790))),"NÃO","SIM")</f>
        <v/>
      </c>
      <c r="N790" s="2">
        <f>IFERROR(H790/K790,0)</f>
        <v/>
      </c>
      <c r="O790" s="2">
        <f>IF(M790="NÃO","EXCLUÍDO",IF(N790&lt;Premissas!$B$8,"&lt; 1,00",IF(N790&lt;Premissas!$B$9,"1,00 – 1,19",IF(N790&lt;Premissas!$B$10,"1,20 – 1,39",IF(N790&lt;Premissas!$B$11,"1,40 – 1,59",IF(N790&lt;Premissas!$B$12,"1,60 – 1,99","≥ 2,00"))))))</f>
        <v/>
      </c>
      <c r="P790" s="5">
        <f>IF(OR(M790="NÃO",N790&lt;Premissas!$B$8),Premissas!$B$13,IF(N790&lt;Premissas!$B$9,Premissas!$B$14,IF(N790&lt;Premissas!$B$10,Premissas!$B$15,IF(N790&lt;Premissas!$B$11,Premissas!$B$16,IF(N790&lt;Premissas!$B$12,Premissas!$B$17,Premissas!$B$18)))))</f>
        <v/>
      </c>
      <c r="Q790" s="5">
        <f>IFERROR(P790/Premissas!$B$4,0)</f>
        <v/>
      </c>
    </row>
    <row r="791">
      <c r="A791" s="2" t="n">
        <v>7</v>
      </c>
      <c r="B791" s="2" t="n">
        <v>1979</v>
      </c>
      <c r="C791" s="2" t="inlineStr">
        <is>
          <t>RECEBIMENTO</t>
        </is>
      </c>
      <c r="D791" s="2" t="n">
        <v>453156</v>
      </c>
      <c r="E791" s="2" t="inlineStr">
        <is>
          <t>Sarah Vieira de Melo</t>
        </is>
      </c>
      <c r="F791" s="2" t="n">
        <v>2698</v>
      </c>
      <c r="G791" s="2" t="n">
        <v>100.89</v>
      </c>
      <c r="H791" s="2" t="n">
        <v>27</v>
      </c>
      <c r="I791" s="2" t="n">
        <v>35</v>
      </c>
      <c r="J791" s="2" t="inlineStr">
        <is>
          <t>GPA</t>
        </is>
      </c>
      <c r="K791" s="2">
        <f>IF(I791&lt;&gt;"",I791,IFERROR(INDEX(Base!$I:$I,MATCH(1,(Base!$C:$C=C791)*(Base!$I:$I&lt;&gt;""),0)),0))</f>
        <v/>
      </c>
      <c r="L791" s="2">
        <f>IF(AND(I791="",K791&gt;0),"SIM","NÃO")</f>
        <v/>
      </c>
      <c r="M791" s="2">
        <f>IF(ISNUMBER(SEARCH("SEPARA",UPPER(C791))),"NÃO","SIM")</f>
        <v/>
      </c>
      <c r="N791" s="2">
        <f>IFERROR(H791/K791,0)</f>
        <v/>
      </c>
      <c r="O791" s="2">
        <f>IF(M791="NÃO","EXCLUÍDO",IF(N791&lt;Premissas!$B$8,"&lt; 1,00",IF(N791&lt;Premissas!$B$9,"1,00 – 1,19",IF(N791&lt;Premissas!$B$10,"1,20 – 1,39",IF(N791&lt;Premissas!$B$11,"1,40 – 1,59",IF(N791&lt;Premissas!$B$12,"1,60 – 1,99","≥ 2,00"))))))</f>
        <v/>
      </c>
      <c r="P791" s="5">
        <f>IF(OR(M791="NÃO",N791&lt;Premissas!$B$8),Premissas!$B$13,IF(N791&lt;Premissas!$B$9,Premissas!$B$14,IF(N791&lt;Premissas!$B$10,Premissas!$B$15,IF(N791&lt;Premissas!$B$11,Premissas!$B$16,IF(N791&lt;Premissas!$B$12,Premissas!$B$17,Premissas!$B$18)))))</f>
        <v/>
      </c>
      <c r="Q791" s="5">
        <f>IFERROR(P791/Premissas!$B$4,0)</f>
        <v/>
      </c>
    </row>
    <row r="792">
      <c r="A792" s="2" t="n">
        <v>7</v>
      </c>
      <c r="B792" s="2" t="n">
        <v>1979</v>
      </c>
      <c r="C792" s="2" t="inlineStr">
        <is>
          <t>ATIVIDADE OP. EMP.</t>
        </is>
      </c>
      <c r="D792" s="2" t="n">
        <v>519447</v>
      </c>
      <c r="E792" s="2" t="inlineStr">
        <is>
          <t>FRANCISCO ALMEIDA SANTANA FILHO</t>
        </is>
      </c>
      <c r="F792" s="2" t="n">
        <v>213</v>
      </c>
      <c r="G792" s="2" t="n">
        <v>9.25</v>
      </c>
      <c r="H792" s="2" t="n">
        <v>23</v>
      </c>
      <c r="I792" s="2" t="n">
        <v>18</v>
      </c>
      <c r="J792" s="2" t="inlineStr">
        <is>
          <t>GPA</t>
        </is>
      </c>
      <c r="K792" s="2">
        <f>IF(I792&lt;&gt;"",I792,IFERROR(INDEX(Base!$I:$I,MATCH(1,(Base!$C:$C=C792)*(Base!$I:$I&lt;&gt;""),0)),0))</f>
        <v/>
      </c>
      <c r="L792" s="2">
        <f>IF(AND(I792="",K792&gt;0),"SIM","NÃO")</f>
        <v/>
      </c>
      <c r="M792" s="2">
        <f>IF(ISNUMBER(SEARCH("SEPARA",UPPER(C792))),"NÃO","SIM")</f>
        <v/>
      </c>
      <c r="N792" s="2">
        <f>IFERROR(H792/K792,0)</f>
        <v/>
      </c>
      <c r="O792" s="2">
        <f>IF(M792="NÃO","EXCLUÍDO",IF(N792&lt;Premissas!$B$8,"&lt; 1,00",IF(N792&lt;Premissas!$B$9,"1,00 – 1,19",IF(N792&lt;Premissas!$B$10,"1,20 – 1,39",IF(N792&lt;Premissas!$B$11,"1,40 – 1,59",IF(N792&lt;Premissas!$B$12,"1,60 – 1,99","≥ 2,00"))))))</f>
        <v/>
      </c>
      <c r="P792" s="5">
        <f>IF(OR(M792="NÃO",N792&lt;Premissas!$B$8),Premissas!$B$13,IF(N792&lt;Premissas!$B$9,Premissas!$B$14,IF(N792&lt;Premissas!$B$10,Premissas!$B$15,IF(N792&lt;Premissas!$B$11,Premissas!$B$16,IF(N792&lt;Premissas!$B$12,Premissas!$B$17,Premissas!$B$18)))))</f>
        <v/>
      </c>
      <c r="Q792" s="5">
        <f>IFERROR(P792/Premissas!$B$4,0)</f>
        <v/>
      </c>
    </row>
    <row r="793">
      <c r="A793" s="2" t="n">
        <v>7</v>
      </c>
      <c r="B793" s="2" t="n">
        <v>1979</v>
      </c>
      <c r="C793" s="2" t="inlineStr">
        <is>
          <t>CARREGAMENTO</t>
        </is>
      </c>
      <c r="D793" s="2" t="n">
        <v>519447</v>
      </c>
      <c r="E793" s="2" t="inlineStr">
        <is>
          <t>FRANCISCO ALMEIDA SANTANA FILHO</t>
        </is>
      </c>
      <c r="F793" s="2" t="n">
        <v>1419</v>
      </c>
      <c r="G793" s="2" t="n">
        <v>89.02</v>
      </c>
      <c r="H793" s="2" t="n">
        <v>16</v>
      </c>
      <c r="I793" s="2" t="n">
        <v>0</v>
      </c>
      <c r="J793" s="2" t="inlineStr">
        <is>
          <t>GPA</t>
        </is>
      </c>
      <c r="K793" s="2">
        <f>IF(I793&lt;&gt;"",I793,IFERROR(INDEX(Base!$I:$I,MATCH(1,(Base!$C:$C=C793)*(Base!$I:$I&lt;&gt;""),0)),0))</f>
        <v/>
      </c>
      <c r="L793" s="2">
        <f>IF(AND(I793="",K793&gt;0),"SIM","NÃO")</f>
        <v/>
      </c>
      <c r="M793" s="2">
        <f>IF(ISNUMBER(SEARCH("SEPARA",UPPER(C793))),"NÃO","SIM")</f>
        <v/>
      </c>
      <c r="N793" s="2">
        <f>IFERROR(H793/K793,0)</f>
        <v/>
      </c>
      <c r="O793" s="2">
        <f>IF(M793="NÃO","EXCLUÍDO",IF(N793&lt;Premissas!$B$8,"&lt; 1,00",IF(N793&lt;Premissas!$B$9,"1,00 – 1,19",IF(N793&lt;Premissas!$B$10,"1,20 – 1,39",IF(N793&lt;Premissas!$B$11,"1,40 – 1,59",IF(N793&lt;Premissas!$B$12,"1,60 – 1,99","≥ 2,00"))))))</f>
        <v/>
      </c>
      <c r="P793" s="5">
        <f>IF(OR(M793="NÃO",N793&lt;Premissas!$B$8),Premissas!$B$13,IF(N793&lt;Premissas!$B$9,Premissas!$B$14,IF(N793&lt;Premissas!$B$10,Premissas!$B$15,IF(N793&lt;Premissas!$B$11,Premissas!$B$16,IF(N793&lt;Premissas!$B$12,Premissas!$B$17,Premissas!$B$18)))))</f>
        <v/>
      </c>
      <c r="Q793" s="5">
        <f>IFERROR(P793/Premissas!$B$4,0)</f>
        <v/>
      </c>
    </row>
    <row r="794">
      <c r="A794" s="2" t="n">
        <v>7</v>
      </c>
      <c r="B794" s="2" t="n">
        <v>1979</v>
      </c>
      <c r="C794" s="2" t="inlineStr">
        <is>
          <t>SEPARACAO</t>
        </is>
      </c>
      <c r="D794" s="2" t="n">
        <v>519447</v>
      </c>
      <c r="E794" s="2" t="inlineStr">
        <is>
          <t>FRANCISCO ALMEIDA SANTANA FILHO</t>
        </is>
      </c>
      <c r="F794" s="2" t="n">
        <v>571</v>
      </c>
      <c r="G794" s="2" t="n">
        <v>2.69</v>
      </c>
      <c r="H794" s="2" t="n">
        <v>212</v>
      </c>
      <c r="I794" s="2" t="n">
        <v>110</v>
      </c>
      <c r="J794" s="2" t="inlineStr">
        <is>
          <t>GPA</t>
        </is>
      </c>
      <c r="K794" s="2">
        <f>IF(I794&lt;&gt;"",I794,IFERROR(INDEX(Base!$I:$I,MATCH(1,(Base!$C:$C=C794)*(Base!$I:$I&lt;&gt;""),0)),0))</f>
        <v/>
      </c>
      <c r="L794" s="2">
        <f>IF(AND(I794="",K794&gt;0),"SIM","NÃO")</f>
        <v/>
      </c>
      <c r="M794" s="2">
        <f>IF(ISNUMBER(SEARCH("SEPARA",UPPER(C794))),"NÃO","SIM")</f>
        <v/>
      </c>
      <c r="N794" s="2">
        <f>IFERROR(H794/K794,0)</f>
        <v/>
      </c>
      <c r="O794" s="2">
        <f>IF(M794="NÃO","EXCLUÍDO",IF(N794&lt;Premissas!$B$8,"&lt; 1,00",IF(N794&lt;Premissas!$B$9,"1,00 – 1,19",IF(N794&lt;Premissas!$B$10,"1,20 – 1,39",IF(N794&lt;Premissas!$B$11,"1,40 – 1,59",IF(N794&lt;Premissas!$B$12,"1,60 – 1,99","≥ 2,00"))))))</f>
        <v/>
      </c>
      <c r="P794" s="5">
        <f>IF(OR(M794="NÃO",N794&lt;Premissas!$B$8),Premissas!$B$13,IF(N794&lt;Premissas!$B$9,Premissas!$B$14,IF(N794&lt;Premissas!$B$10,Premissas!$B$15,IF(N794&lt;Premissas!$B$11,Premissas!$B$16,IF(N794&lt;Premissas!$B$12,Premissas!$B$17,Premissas!$B$18)))))</f>
        <v/>
      </c>
      <c r="Q794" s="5">
        <f>IFERROR(P794/Premissas!$B$4,0)</f>
        <v/>
      </c>
    </row>
    <row r="795">
      <c r="A795" s="2" t="n">
        <v>7</v>
      </c>
      <c r="B795" s="2" t="n">
        <v>1979</v>
      </c>
      <c r="C795" s="2" t="inlineStr">
        <is>
          <t>CARREGAMENTO</t>
        </is>
      </c>
      <c r="D795" s="2" t="n">
        <v>531566</v>
      </c>
      <c r="E795" s="2" t="inlineStr">
        <is>
          <t>ANGELINO DA SILVA</t>
        </is>
      </c>
      <c r="F795" s="2" t="n">
        <v>29</v>
      </c>
      <c r="G795" s="2" t="n">
        <v>0.06</v>
      </c>
      <c r="H795" s="2" t="n">
        <v>483</v>
      </c>
      <c r="I795" s="2" t="n">
        <v>0</v>
      </c>
      <c r="J795" s="2" t="inlineStr">
        <is>
          <t>GPA</t>
        </is>
      </c>
      <c r="K795" s="2">
        <f>IF(I795&lt;&gt;"",I795,IFERROR(INDEX(Base!$I:$I,MATCH(1,(Base!$C:$C=C795)*(Base!$I:$I&lt;&gt;""),0)),0))</f>
        <v/>
      </c>
      <c r="L795" s="2">
        <f>IF(AND(I795="",K795&gt;0),"SIM","NÃO")</f>
        <v/>
      </c>
      <c r="M795" s="2">
        <f>IF(ISNUMBER(SEARCH("SEPARA",UPPER(C795))),"NÃO","SIM")</f>
        <v/>
      </c>
      <c r="N795" s="2">
        <f>IFERROR(H795/K795,0)</f>
        <v/>
      </c>
      <c r="O795" s="2">
        <f>IF(M795="NÃO","EXCLUÍDO",IF(N795&lt;Premissas!$B$8,"&lt; 1,00",IF(N795&lt;Premissas!$B$9,"1,00 – 1,19",IF(N795&lt;Premissas!$B$10,"1,20 – 1,39",IF(N795&lt;Premissas!$B$11,"1,40 – 1,59",IF(N795&lt;Premissas!$B$12,"1,60 – 1,99","≥ 2,00"))))))</f>
        <v/>
      </c>
      <c r="P795" s="5">
        <f>IF(OR(M795="NÃO",N795&lt;Premissas!$B$8),Premissas!$B$13,IF(N795&lt;Premissas!$B$9,Premissas!$B$14,IF(N795&lt;Premissas!$B$10,Premissas!$B$15,IF(N795&lt;Premissas!$B$11,Premissas!$B$16,IF(N795&lt;Premissas!$B$12,Premissas!$B$17,Premissas!$B$18)))))</f>
        <v/>
      </c>
      <c r="Q795" s="5">
        <f>IFERROR(P795/Premissas!$B$4,0)</f>
        <v/>
      </c>
    </row>
    <row r="796">
      <c r="A796" s="2" t="n">
        <v>7</v>
      </c>
      <c r="B796" s="2" t="n">
        <v>1979</v>
      </c>
      <c r="C796" s="2" t="inlineStr">
        <is>
          <t>PUXADA RECEB</t>
        </is>
      </c>
      <c r="D796" s="2" t="n">
        <v>531566</v>
      </c>
      <c r="E796" s="2" t="inlineStr">
        <is>
          <t>ANGELINO DA SILVA</t>
        </is>
      </c>
      <c r="F796" s="2" t="n">
        <v>107</v>
      </c>
      <c r="G796" s="2" t="n">
        <v>16.75</v>
      </c>
      <c r="H796" s="2" t="n">
        <v>6</v>
      </c>
      <c r="I796" s="2" t="n">
        <v>0</v>
      </c>
      <c r="J796" s="2" t="inlineStr">
        <is>
          <t>GPA</t>
        </is>
      </c>
      <c r="K796" s="2">
        <f>IF(I796&lt;&gt;"",I796,IFERROR(INDEX(Base!$I:$I,MATCH(1,(Base!$C:$C=C796)*(Base!$I:$I&lt;&gt;""),0)),0))</f>
        <v/>
      </c>
      <c r="L796" s="2">
        <f>IF(AND(I796="",K796&gt;0),"SIM","NÃO")</f>
        <v/>
      </c>
      <c r="M796" s="2">
        <f>IF(ISNUMBER(SEARCH("SEPARA",UPPER(C796))),"NÃO","SIM")</f>
        <v/>
      </c>
      <c r="N796" s="2">
        <f>IFERROR(H796/K796,0)</f>
        <v/>
      </c>
      <c r="O796" s="2">
        <f>IF(M796="NÃO","EXCLUÍDO",IF(N796&lt;Premissas!$B$8,"&lt; 1,00",IF(N796&lt;Premissas!$B$9,"1,00 – 1,19",IF(N796&lt;Premissas!$B$10,"1,20 – 1,39",IF(N796&lt;Premissas!$B$11,"1,40 – 1,59",IF(N796&lt;Premissas!$B$12,"1,60 – 1,99","≥ 2,00"))))))</f>
        <v/>
      </c>
      <c r="P796" s="5">
        <f>IF(OR(M796="NÃO",N796&lt;Premissas!$B$8),Premissas!$B$13,IF(N796&lt;Premissas!$B$9,Premissas!$B$14,IF(N796&lt;Premissas!$B$10,Premissas!$B$15,IF(N796&lt;Premissas!$B$11,Premissas!$B$16,IF(N796&lt;Premissas!$B$12,Premissas!$B$17,Premissas!$B$18)))))</f>
        <v/>
      </c>
      <c r="Q796" s="5">
        <f>IFERROR(P796/Premissas!$B$4,0)</f>
        <v/>
      </c>
    </row>
    <row r="797">
      <c r="A797" s="2" t="n">
        <v>7</v>
      </c>
      <c r="B797" s="2" t="n">
        <v>1979</v>
      </c>
      <c r="C797" s="2" t="inlineStr">
        <is>
          <t>RECEBIMENTO</t>
        </is>
      </c>
      <c r="D797" s="2" t="n">
        <v>531566</v>
      </c>
      <c r="E797" s="2" t="inlineStr">
        <is>
          <t>ANGELINO DA SILVA</t>
        </is>
      </c>
      <c r="F797" s="2" t="n">
        <v>1669</v>
      </c>
      <c r="G797" s="2" t="n">
        <v>28.44</v>
      </c>
      <c r="H797" s="2" t="n">
        <v>59</v>
      </c>
      <c r="I797" s="2" t="n">
        <v>35</v>
      </c>
      <c r="J797" s="2" t="inlineStr">
        <is>
          <t>GPA</t>
        </is>
      </c>
      <c r="K797" s="2">
        <f>IF(I797&lt;&gt;"",I797,IFERROR(INDEX(Base!$I:$I,MATCH(1,(Base!$C:$C=C797)*(Base!$I:$I&lt;&gt;""),0)),0))</f>
        <v/>
      </c>
      <c r="L797" s="2">
        <f>IF(AND(I797="",K797&gt;0),"SIM","NÃO")</f>
        <v/>
      </c>
      <c r="M797" s="2">
        <f>IF(ISNUMBER(SEARCH("SEPARA",UPPER(C797))),"NÃO","SIM")</f>
        <v/>
      </c>
      <c r="N797" s="2">
        <f>IFERROR(H797/K797,0)</f>
        <v/>
      </c>
      <c r="O797" s="2">
        <f>IF(M797="NÃO","EXCLUÍDO",IF(N797&lt;Premissas!$B$8,"&lt; 1,00",IF(N797&lt;Premissas!$B$9,"1,00 – 1,19",IF(N797&lt;Premissas!$B$10,"1,20 – 1,39",IF(N797&lt;Premissas!$B$11,"1,40 – 1,59",IF(N797&lt;Premissas!$B$12,"1,60 – 1,99","≥ 2,00"))))))</f>
        <v/>
      </c>
      <c r="P797" s="5">
        <f>IF(OR(M797="NÃO",N797&lt;Premissas!$B$8),Premissas!$B$13,IF(N797&lt;Premissas!$B$9,Premissas!$B$14,IF(N797&lt;Premissas!$B$10,Premissas!$B$15,IF(N797&lt;Premissas!$B$11,Premissas!$B$16,IF(N797&lt;Premissas!$B$12,Premissas!$B$17,Premissas!$B$18)))))</f>
        <v/>
      </c>
      <c r="Q797" s="5">
        <f>IFERROR(P797/Premissas!$B$4,0)</f>
        <v/>
      </c>
    </row>
    <row r="798">
      <c r="A798" s="2" t="n">
        <v>7</v>
      </c>
      <c r="B798" s="2" t="n">
        <v>1979</v>
      </c>
      <c r="C798" s="2" t="inlineStr">
        <is>
          <t>SEPARACAO</t>
        </is>
      </c>
      <c r="D798" s="2" t="n">
        <v>531566</v>
      </c>
      <c r="E798" s="2" t="inlineStr">
        <is>
          <t>ANGELINO DA SILVA</t>
        </is>
      </c>
      <c r="F798" s="2" t="n">
        <v>1224</v>
      </c>
      <c r="G798" s="2" t="n">
        <v>7</v>
      </c>
      <c r="H798" s="2" t="n">
        <v>175</v>
      </c>
      <c r="I798" s="2" t="n">
        <v>110</v>
      </c>
      <c r="J798" s="2" t="inlineStr">
        <is>
          <t>GPA</t>
        </is>
      </c>
      <c r="K798" s="2">
        <f>IF(I798&lt;&gt;"",I798,IFERROR(INDEX(Base!$I:$I,MATCH(1,(Base!$C:$C=C798)*(Base!$I:$I&lt;&gt;""),0)),0))</f>
        <v/>
      </c>
      <c r="L798" s="2">
        <f>IF(AND(I798="",K798&gt;0),"SIM","NÃO")</f>
        <v/>
      </c>
      <c r="M798" s="2">
        <f>IF(ISNUMBER(SEARCH("SEPARA",UPPER(C798))),"NÃO","SIM")</f>
        <v/>
      </c>
      <c r="N798" s="2">
        <f>IFERROR(H798/K798,0)</f>
        <v/>
      </c>
      <c r="O798" s="2">
        <f>IF(M798="NÃO","EXCLUÍDO",IF(N798&lt;Premissas!$B$8,"&lt; 1,00",IF(N798&lt;Premissas!$B$9,"1,00 – 1,19",IF(N798&lt;Premissas!$B$10,"1,20 – 1,39",IF(N798&lt;Premissas!$B$11,"1,40 – 1,59",IF(N798&lt;Premissas!$B$12,"1,60 – 1,99","≥ 2,00"))))))</f>
        <v/>
      </c>
      <c r="P798" s="5">
        <f>IF(OR(M798="NÃO",N798&lt;Premissas!$B$8),Premissas!$B$13,IF(N798&lt;Premissas!$B$9,Premissas!$B$14,IF(N798&lt;Premissas!$B$10,Premissas!$B$15,IF(N798&lt;Premissas!$B$11,Premissas!$B$16,IF(N798&lt;Premissas!$B$12,Premissas!$B$17,Premissas!$B$18)))))</f>
        <v/>
      </c>
      <c r="Q798" s="5">
        <f>IFERROR(P798/Premissas!$B$4,0)</f>
        <v/>
      </c>
    </row>
    <row r="799">
      <c r="A799" s="2" t="n">
        <v>7</v>
      </c>
      <c r="B799" s="2" t="n">
        <v>1979</v>
      </c>
      <c r="C799" s="2" t="inlineStr">
        <is>
          <t>RECEBIMENTO</t>
        </is>
      </c>
      <c r="D799" s="2" t="n">
        <v>5316197</v>
      </c>
      <c r="E799" s="2" t="inlineStr">
        <is>
          <t>GRAZIELE ALBUQUERQUE RESPLANDES DOS SANTOS</t>
        </is>
      </c>
      <c r="F799" s="2" t="n">
        <v>1</v>
      </c>
      <c r="G799" s="2" t="n">
        <v>7</v>
      </c>
      <c r="H799" s="2" t="n">
        <v>0</v>
      </c>
      <c r="I799" s="2" t="n">
        <v>35</v>
      </c>
      <c r="J799" s="2" t="inlineStr">
        <is>
          <t>GPA</t>
        </is>
      </c>
      <c r="K799" s="2">
        <f>IF(I799&lt;&gt;"",I799,IFERROR(INDEX(Base!$I:$I,MATCH(1,(Base!$C:$C=C799)*(Base!$I:$I&lt;&gt;""),0)),0))</f>
        <v/>
      </c>
      <c r="L799" s="2">
        <f>IF(AND(I799="",K799&gt;0),"SIM","NÃO")</f>
        <v/>
      </c>
      <c r="M799" s="2">
        <f>IF(ISNUMBER(SEARCH("SEPARA",UPPER(C799))),"NÃO","SIM")</f>
        <v/>
      </c>
      <c r="N799" s="2">
        <f>IFERROR(H799/K799,0)</f>
        <v/>
      </c>
      <c r="O799" s="2">
        <f>IF(M799="NÃO","EXCLUÍDO",IF(N799&lt;Premissas!$B$8,"&lt; 1,00",IF(N799&lt;Premissas!$B$9,"1,00 – 1,19",IF(N799&lt;Premissas!$B$10,"1,20 – 1,39",IF(N799&lt;Premissas!$B$11,"1,40 – 1,59",IF(N799&lt;Premissas!$B$12,"1,60 – 1,99","≥ 2,00"))))))</f>
        <v/>
      </c>
      <c r="P799" s="5">
        <f>IF(OR(M799="NÃO",N799&lt;Premissas!$B$8),Premissas!$B$13,IF(N799&lt;Premissas!$B$9,Premissas!$B$14,IF(N799&lt;Premissas!$B$10,Premissas!$B$15,IF(N799&lt;Premissas!$B$11,Premissas!$B$16,IF(N799&lt;Premissas!$B$12,Premissas!$B$17,Premissas!$B$18)))))</f>
        <v/>
      </c>
      <c r="Q799" s="5">
        <f>IFERROR(P799/Premissas!$B$4,0)</f>
        <v/>
      </c>
    </row>
    <row r="800">
      <c r="A800" s="2" t="n">
        <v>7</v>
      </c>
      <c r="B800" s="2" t="n">
        <v>1979</v>
      </c>
      <c r="C800" s="2" t="inlineStr">
        <is>
          <t>CARREGAMENTO</t>
        </is>
      </c>
      <c r="D800" s="2" t="n">
        <v>5319846</v>
      </c>
      <c r="E800" s="2" t="inlineStr">
        <is>
          <t>Helder Rodrigues Carneiro</t>
        </is>
      </c>
      <c r="F800" s="2" t="n">
        <v>276</v>
      </c>
      <c r="G800" s="2" t="n">
        <v>6.98</v>
      </c>
      <c r="H800" s="2" t="n">
        <v>40</v>
      </c>
      <c r="I800" s="2" t="n">
        <v>0</v>
      </c>
      <c r="J800" s="2" t="inlineStr">
        <is>
          <t>GPA</t>
        </is>
      </c>
      <c r="K800" s="2">
        <f>IF(I800&lt;&gt;"",I800,IFERROR(INDEX(Base!$I:$I,MATCH(1,(Base!$C:$C=C800)*(Base!$I:$I&lt;&gt;""),0)),0))</f>
        <v/>
      </c>
      <c r="L800" s="2">
        <f>IF(AND(I800="",K800&gt;0),"SIM","NÃO")</f>
        <v/>
      </c>
      <c r="M800" s="2">
        <f>IF(ISNUMBER(SEARCH("SEPARA",UPPER(C800))),"NÃO","SIM")</f>
        <v/>
      </c>
      <c r="N800" s="2">
        <f>IFERROR(H800/K800,0)</f>
        <v/>
      </c>
      <c r="O800" s="2">
        <f>IF(M800="NÃO","EXCLUÍDO",IF(N800&lt;Premissas!$B$8,"&lt; 1,00",IF(N800&lt;Premissas!$B$9,"1,00 – 1,19",IF(N800&lt;Premissas!$B$10,"1,20 – 1,39",IF(N800&lt;Premissas!$B$11,"1,40 – 1,59",IF(N800&lt;Premissas!$B$12,"1,60 – 1,99","≥ 2,00"))))))</f>
        <v/>
      </c>
      <c r="P800" s="5">
        <f>IF(OR(M800="NÃO",N800&lt;Premissas!$B$8),Premissas!$B$13,IF(N800&lt;Premissas!$B$9,Premissas!$B$14,IF(N800&lt;Premissas!$B$10,Premissas!$B$15,IF(N800&lt;Premissas!$B$11,Premissas!$B$16,IF(N800&lt;Premissas!$B$12,Premissas!$B$17,Premissas!$B$18)))))</f>
        <v/>
      </c>
      <c r="Q800" s="5">
        <f>IFERROR(P800/Premissas!$B$4,0)</f>
        <v/>
      </c>
    </row>
    <row r="801">
      <c r="A801" s="2" t="n">
        <v>7</v>
      </c>
      <c r="B801" s="2" t="n">
        <v>1979</v>
      </c>
      <c r="C801" s="2" t="inlineStr">
        <is>
          <t>PUXADA RECEB</t>
        </is>
      </c>
      <c r="D801" s="2" t="n">
        <v>5319846</v>
      </c>
      <c r="E801" s="2" t="inlineStr">
        <is>
          <t>Helder Rodrigues Carneiro</t>
        </is>
      </c>
      <c r="F801" s="2" t="n">
        <v>276</v>
      </c>
      <c r="G801" s="2" t="n">
        <v>22.3</v>
      </c>
      <c r="H801" s="2" t="n">
        <v>12</v>
      </c>
      <c r="I801" s="2" t="n">
        <v>0</v>
      </c>
      <c r="J801" s="2" t="inlineStr">
        <is>
          <t>GPA</t>
        </is>
      </c>
      <c r="K801" s="2">
        <f>IF(I801&lt;&gt;"",I801,IFERROR(INDEX(Base!$I:$I,MATCH(1,(Base!$C:$C=C801)*(Base!$I:$I&lt;&gt;""),0)),0))</f>
        <v/>
      </c>
      <c r="L801" s="2">
        <f>IF(AND(I801="",K801&gt;0),"SIM","NÃO")</f>
        <v/>
      </c>
      <c r="M801" s="2">
        <f>IF(ISNUMBER(SEARCH("SEPARA",UPPER(C801))),"NÃO","SIM")</f>
        <v/>
      </c>
      <c r="N801" s="2">
        <f>IFERROR(H801/K801,0)</f>
        <v/>
      </c>
      <c r="O801" s="2">
        <f>IF(M801="NÃO","EXCLUÍDO",IF(N801&lt;Premissas!$B$8,"&lt; 1,00",IF(N801&lt;Premissas!$B$9,"1,00 – 1,19",IF(N801&lt;Premissas!$B$10,"1,20 – 1,39",IF(N801&lt;Premissas!$B$11,"1,40 – 1,59",IF(N801&lt;Premissas!$B$12,"1,60 – 1,99","≥ 2,00"))))))</f>
        <v/>
      </c>
      <c r="P801" s="5">
        <f>IF(OR(M801="NÃO",N801&lt;Premissas!$B$8),Premissas!$B$13,IF(N801&lt;Premissas!$B$9,Premissas!$B$14,IF(N801&lt;Premissas!$B$10,Premissas!$B$15,IF(N801&lt;Premissas!$B$11,Premissas!$B$16,IF(N801&lt;Premissas!$B$12,Premissas!$B$17,Premissas!$B$18)))))</f>
        <v/>
      </c>
      <c r="Q801" s="5">
        <f>IFERROR(P801/Premissas!$B$4,0)</f>
        <v/>
      </c>
    </row>
    <row r="802">
      <c r="A802" s="2" t="n">
        <v>7</v>
      </c>
      <c r="B802" s="2" t="n">
        <v>1979</v>
      </c>
      <c r="C802" s="2" t="inlineStr">
        <is>
          <t>RECEBIMENTO</t>
        </is>
      </c>
      <c r="D802" s="2" t="n">
        <v>5319846</v>
      </c>
      <c r="E802" s="2" t="inlineStr">
        <is>
          <t>Helder Rodrigues Carneiro</t>
        </is>
      </c>
      <c r="F802" s="2" t="n">
        <v>9</v>
      </c>
      <c r="G802" s="2" t="n">
        <v>1.53</v>
      </c>
      <c r="H802" s="2" t="n">
        <v>6</v>
      </c>
      <c r="I802" s="2" t="n">
        <v>35</v>
      </c>
      <c r="J802" s="2" t="inlineStr">
        <is>
          <t>GPA</t>
        </is>
      </c>
      <c r="K802" s="2">
        <f>IF(I802&lt;&gt;"",I802,IFERROR(INDEX(Base!$I:$I,MATCH(1,(Base!$C:$C=C802)*(Base!$I:$I&lt;&gt;""),0)),0))</f>
        <v/>
      </c>
      <c r="L802" s="2">
        <f>IF(AND(I802="",K802&gt;0),"SIM","NÃO")</f>
        <v/>
      </c>
      <c r="M802" s="2">
        <f>IF(ISNUMBER(SEARCH("SEPARA",UPPER(C802))),"NÃO","SIM")</f>
        <v/>
      </c>
      <c r="N802" s="2">
        <f>IFERROR(H802/K802,0)</f>
        <v/>
      </c>
      <c r="O802" s="2">
        <f>IF(M802="NÃO","EXCLUÍDO",IF(N802&lt;Premissas!$B$8,"&lt; 1,00",IF(N802&lt;Premissas!$B$9,"1,00 – 1,19",IF(N802&lt;Premissas!$B$10,"1,20 – 1,39",IF(N802&lt;Premissas!$B$11,"1,40 – 1,59",IF(N802&lt;Premissas!$B$12,"1,60 – 1,99","≥ 2,00"))))))</f>
        <v/>
      </c>
      <c r="P802" s="5">
        <f>IF(OR(M802="NÃO",N802&lt;Premissas!$B$8),Premissas!$B$13,IF(N802&lt;Premissas!$B$9,Premissas!$B$14,IF(N802&lt;Premissas!$B$10,Premissas!$B$15,IF(N802&lt;Premissas!$B$11,Premissas!$B$16,IF(N802&lt;Premissas!$B$12,Premissas!$B$17,Premissas!$B$18)))))</f>
        <v/>
      </c>
      <c r="Q802" s="5">
        <f>IFERROR(P802/Premissas!$B$4,0)</f>
        <v/>
      </c>
    </row>
    <row r="803">
      <c r="A803" s="2" t="n">
        <v>7</v>
      </c>
      <c r="B803" s="2" t="n">
        <v>1979</v>
      </c>
      <c r="C803" s="2" t="inlineStr">
        <is>
          <t>SEPARACAO</t>
        </is>
      </c>
      <c r="D803" s="2" t="n">
        <v>5319846</v>
      </c>
      <c r="E803" s="2" t="inlineStr">
        <is>
          <t>Helder Rodrigues Carneiro</t>
        </is>
      </c>
      <c r="F803" s="2" t="n">
        <v>548</v>
      </c>
      <c r="G803" s="2" t="n">
        <v>4.26</v>
      </c>
      <c r="H803" s="2" t="n">
        <v>129</v>
      </c>
      <c r="I803" s="2" t="n">
        <v>110</v>
      </c>
      <c r="J803" s="2" t="inlineStr">
        <is>
          <t>GPA</t>
        </is>
      </c>
      <c r="K803" s="2">
        <f>IF(I803&lt;&gt;"",I803,IFERROR(INDEX(Base!$I:$I,MATCH(1,(Base!$C:$C=C803)*(Base!$I:$I&lt;&gt;""),0)),0))</f>
        <v/>
      </c>
      <c r="L803" s="2">
        <f>IF(AND(I803="",K803&gt;0),"SIM","NÃO")</f>
        <v/>
      </c>
      <c r="M803" s="2">
        <f>IF(ISNUMBER(SEARCH("SEPARA",UPPER(C803))),"NÃO","SIM")</f>
        <v/>
      </c>
      <c r="N803" s="2">
        <f>IFERROR(H803/K803,0)</f>
        <v/>
      </c>
      <c r="O803" s="2">
        <f>IF(M803="NÃO","EXCLUÍDO",IF(N803&lt;Premissas!$B$8,"&lt; 1,00",IF(N803&lt;Premissas!$B$9,"1,00 – 1,19",IF(N803&lt;Premissas!$B$10,"1,20 – 1,39",IF(N803&lt;Premissas!$B$11,"1,40 – 1,59",IF(N803&lt;Premissas!$B$12,"1,60 – 1,99","≥ 2,00"))))))</f>
        <v/>
      </c>
      <c r="P803" s="5">
        <f>IF(OR(M803="NÃO",N803&lt;Premissas!$B$8),Premissas!$B$13,IF(N803&lt;Premissas!$B$9,Premissas!$B$14,IF(N803&lt;Premissas!$B$10,Premissas!$B$15,IF(N803&lt;Premissas!$B$11,Premissas!$B$16,IF(N803&lt;Premissas!$B$12,Premissas!$B$17,Premissas!$B$18)))))</f>
        <v/>
      </c>
      <c r="Q803" s="5">
        <f>IFERROR(P803/Premissas!$B$4,0)</f>
        <v/>
      </c>
    </row>
    <row r="804">
      <c r="A804" s="2" t="n">
        <v>7</v>
      </c>
      <c r="B804" s="2" t="n">
        <v>1979</v>
      </c>
      <c r="C804" s="2" t="inlineStr">
        <is>
          <t>ATIVIDADE OP. EMP.</t>
        </is>
      </c>
      <c r="D804" s="2" t="n">
        <v>532865</v>
      </c>
      <c r="E804" s="2" t="inlineStr">
        <is>
          <t>Laylson Da Silva Andrade</t>
        </is>
      </c>
      <c r="F804" s="2" t="n">
        <v>3224</v>
      </c>
      <c r="G804" s="2" t="n">
        <v>81.31999999999999</v>
      </c>
      <c r="H804" s="2" t="n">
        <v>40</v>
      </c>
      <c r="I804" s="2" t="n">
        <v>18</v>
      </c>
      <c r="J804" s="2" t="inlineStr">
        <is>
          <t>GPA</t>
        </is>
      </c>
      <c r="K804" s="2">
        <f>IF(I804&lt;&gt;"",I804,IFERROR(INDEX(Base!$I:$I,MATCH(1,(Base!$C:$C=C804)*(Base!$I:$I&lt;&gt;""),0)),0))</f>
        <v/>
      </c>
      <c r="L804" s="2">
        <f>IF(AND(I804="",K804&gt;0),"SIM","NÃO")</f>
        <v/>
      </c>
      <c r="M804" s="2">
        <f>IF(ISNUMBER(SEARCH("SEPARA",UPPER(C804))),"NÃO","SIM")</f>
        <v/>
      </c>
      <c r="N804" s="2">
        <f>IFERROR(H804/K804,0)</f>
        <v/>
      </c>
      <c r="O804" s="2">
        <f>IF(M804="NÃO","EXCLUÍDO",IF(N804&lt;Premissas!$B$8,"&lt; 1,00",IF(N804&lt;Premissas!$B$9,"1,00 – 1,19",IF(N804&lt;Premissas!$B$10,"1,20 – 1,39",IF(N804&lt;Premissas!$B$11,"1,40 – 1,59",IF(N804&lt;Premissas!$B$12,"1,60 – 1,99","≥ 2,00"))))))</f>
        <v/>
      </c>
      <c r="P804" s="5">
        <f>IF(OR(M804="NÃO",N804&lt;Premissas!$B$8),Premissas!$B$13,IF(N804&lt;Premissas!$B$9,Premissas!$B$14,IF(N804&lt;Premissas!$B$10,Premissas!$B$15,IF(N804&lt;Premissas!$B$11,Premissas!$B$16,IF(N804&lt;Premissas!$B$12,Premissas!$B$17,Premissas!$B$18)))))</f>
        <v/>
      </c>
      <c r="Q804" s="5">
        <f>IFERROR(P804/Premissas!$B$4,0)</f>
        <v/>
      </c>
    </row>
    <row r="805">
      <c r="A805" s="2" t="n">
        <v>7</v>
      </c>
      <c r="B805" s="2" t="n">
        <v>1979</v>
      </c>
      <c r="C805" s="2" t="inlineStr">
        <is>
          <t>SEPARACAO</t>
        </is>
      </c>
      <c r="D805" s="2" t="n">
        <v>532865</v>
      </c>
      <c r="E805" s="2" t="inlineStr">
        <is>
          <t>Laylson Da Silva Andrade</t>
        </is>
      </c>
      <c r="F805" s="2" t="n">
        <v>297</v>
      </c>
      <c r="G805" s="2" t="n">
        <v>2.07</v>
      </c>
      <c r="H805" s="2" t="n">
        <v>143</v>
      </c>
      <c r="I805" s="2" t="n">
        <v>110</v>
      </c>
      <c r="J805" s="2" t="inlineStr">
        <is>
          <t>GPA</t>
        </is>
      </c>
      <c r="K805" s="2">
        <f>IF(I805&lt;&gt;"",I805,IFERROR(INDEX(Base!$I:$I,MATCH(1,(Base!$C:$C=C805)*(Base!$I:$I&lt;&gt;""),0)),0))</f>
        <v/>
      </c>
      <c r="L805" s="2">
        <f>IF(AND(I805="",K805&gt;0),"SIM","NÃO")</f>
        <v/>
      </c>
      <c r="M805" s="2">
        <f>IF(ISNUMBER(SEARCH("SEPARA",UPPER(C805))),"NÃO","SIM")</f>
        <v/>
      </c>
      <c r="N805" s="2">
        <f>IFERROR(H805/K805,0)</f>
        <v/>
      </c>
      <c r="O805" s="2">
        <f>IF(M805="NÃO","EXCLUÍDO",IF(N805&lt;Premissas!$B$8,"&lt; 1,00",IF(N805&lt;Premissas!$B$9,"1,00 – 1,19",IF(N805&lt;Premissas!$B$10,"1,20 – 1,39",IF(N805&lt;Premissas!$B$11,"1,40 – 1,59",IF(N805&lt;Premissas!$B$12,"1,60 – 1,99","≥ 2,00"))))))</f>
        <v/>
      </c>
      <c r="P805" s="5">
        <f>IF(OR(M805="NÃO",N805&lt;Premissas!$B$8),Premissas!$B$13,IF(N805&lt;Premissas!$B$9,Premissas!$B$14,IF(N805&lt;Premissas!$B$10,Premissas!$B$15,IF(N805&lt;Premissas!$B$11,Premissas!$B$16,IF(N805&lt;Premissas!$B$12,Premissas!$B$17,Premissas!$B$18)))))</f>
        <v/>
      </c>
      <c r="Q805" s="5">
        <f>IFERROR(P805/Premissas!$B$4,0)</f>
        <v/>
      </c>
    </row>
    <row r="806">
      <c r="A806" s="2" t="n">
        <v>7</v>
      </c>
      <c r="B806" s="2" t="n">
        <v>1979</v>
      </c>
      <c r="C806" s="2" t="inlineStr">
        <is>
          <t>PUXADA RECEB</t>
        </is>
      </c>
      <c r="D806" s="2" t="n">
        <v>5442370</v>
      </c>
      <c r="E806" s="2" t="inlineStr">
        <is>
          <t>Josue Ferreira Araujo</t>
        </is>
      </c>
      <c r="F806" s="2" t="n">
        <v>66</v>
      </c>
      <c r="G806" s="2" t="n">
        <v>13.65</v>
      </c>
      <c r="H806" s="2" t="n">
        <v>5</v>
      </c>
      <c r="I806" s="2" t="n">
        <v>0</v>
      </c>
      <c r="J806" s="2" t="inlineStr">
        <is>
          <t>GPA</t>
        </is>
      </c>
      <c r="K806" s="2">
        <f>IF(I806&lt;&gt;"",I806,IFERROR(INDEX(Base!$I:$I,MATCH(1,(Base!$C:$C=C806)*(Base!$I:$I&lt;&gt;""),0)),0))</f>
        <v/>
      </c>
      <c r="L806" s="2">
        <f>IF(AND(I806="",K806&gt;0),"SIM","NÃO")</f>
        <v/>
      </c>
      <c r="M806" s="2">
        <f>IF(ISNUMBER(SEARCH("SEPARA",UPPER(C806))),"NÃO","SIM")</f>
        <v/>
      </c>
      <c r="N806" s="2">
        <f>IFERROR(H806/K806,0)</f>
        <v/>
      </c>
      <c r="O806" s="2">
        <f>IF(M806="NÃO","EXCLUÍDO",IF(N806&lt;Premissas!$B$8,"&lt; 1,00",IF(N806&lt;Premissas!$B$9,"1,00 – 1,19",IF(N806&lt;Premissas!$B$10,"1,20 – 1,39",IF(N806&lt;Premissas!$B$11,"1,40 – 1,59",IF(N806&lt;Premissas!$B$12,"1,60 – 1,99","≥ 2,00"))))))</f>
        <v/>
      </c>
      <c r="P806" s="5">
        <f>IF(OR(M806="NÃO",N806&lt;Premissas!$B$8),Premissas!$B$13,IF(N806&lt;Premissas!$B$9,Premissas!$B$14,IF(N806&lt;Premissas!$B$10,Premissas!$B$15,IF(N806&lt;Premissas!$B$11,Premissas!$B$16,IF(N806&lt;Premissas!$B$12,Premissas!$B$17,Premissas!$B$18)))))</f>
        <v/>
      </c>
      <c r="Q806" s="5">
        <f>IFERROR(P806/Premissas!$B$4,0)</f>
        <v/>
      </c>
    </row>
    <row r="807">
      <c r="A807" s="2" t="n">
        <v>7</v>
      </c>
      <c r="B807" s="2" t="n">
        <v>1979</v>
      </c>
      <c r="C807" s="2" t="inlineStr">
        <is>
          <t>SEPARACAO</t>
        </is>
      </c>
      <c r="D807" s="2" t="n">
        <v>5442370</v>
      </c>
      <c r="E807" s="2" t="inlineStr">
        <is>
          <t>Josue Ferreira Araujo</t>
        </is>
      </c>
      <c r="F807" s="2" t="n">
        <v>2441</v>
      </c>
      <c r="G807" s="2" t="n">
        <v>28.77</v>
      </c>
      <c r="H807" s="2" t="n">
        <v>85</v>
      </c>
      <c r="I807" s="2" t="n">
        <v>110</v>
      </c>
      <c r="J807" s="2" t="inlineStr">
        <is>
          <t>GPA</t>
        </is>
      </c>
      <c r="K807" s="2">
        <f>IF(I807&lt;&gt;"",I807,IFERROR(INDEX(Base!$I:$I,MATCH(1,(Base!$C:$C=C807)*(Base!$I:$I&lt;&gt;""),0)),0))</f>
        <v/>
      </c>
      <c r="L807" s="2">
        <f>IF(AND(I807="",K807&gt;0),"SIM","NÃO")</f>
        <v/>
      </c>
      <c r="M807" s="2">
        <f>IF(ISNUMBER(SEARCH("SEPARA",UPPER(C807))),"NÃO","SIM")</f>
        <v/>
      </c>
      <c r="N807" s="2">
        <f>IFERROR(H807/K807,0)</f>
        <v/>
      </c>
      <c r="O807" s="2">
        <f>IF(M807="NÃO","EXCLUÍDO",IF(N807&lt;Premissas!$B$8,"&lt; 1,00",IF(N807&lt;Premissas!$B$9,"1,00 – 1,19",IF(N807&lt;Premissas!$B$10,"1,20 – 1,39",IF(N807&lt;Premissas!$B$11,"1,40 – 1,59",IF(N807&lt;Premissas!$B$12,"1,60 – 1,99","≥ 2,00"))))))</f>
        <v/>
      </c>
      <c r="P807" s="5">
        <f>IF(OR(M807="NÃO",N807&lt;Premissas!$B$8),Premissas!$B$13,IF(N807&lt;Premissas!$B$9,Premissas!$B$14,IF(N807&lt;Premissas!$B$10,Premissas!$B$15,IF(N807&lt;Premissas!$B$11,Premissas!$B$16,IF(N807&lt;Premissas!$B$12,Premissas!$B$17,Premissas!$B$18)))))</f>
        <v/>
      </c>
      <c r="Q807" s="5">
        <f>IFERROR(P807/Premissas!$B$4,0)</f>
        <v/>
      </c>
    </row>
    <row r="808">
      <c r="A808" s="2" t="n">
        <v>7</v>
      </c>
      <c r="B808" s="2" t="n">
        <v>1979</v>
      </c>
      <c r="C808" s="2" t="inlineStr">
        <is>
          <t>CARREGAMENTO</t>
        </is>
      </c>
      <c r="D808" s="2" t="n">
        <v>5443407</v>
      </c>
      <c r="E808" s="2" t="inlineStr">
        <is>
          <t>Ronaldo Damasceno Miranda</t>
        </is>
      </c>
      <c r="F808" s="2" t="n">
        <v>363</v>
      </c>
      <c r="G808" s="2" t="n">
        <v>23.1</v>
      </c>
      <c r="H808" s="2" t="n">
        <v>16</v>
      </c>
      <c r="I808" s="2" t="n">
        <v>0</v>
      </c>
      <c r="J808" s="2" t="inlineStr">
        <is>
          <t>GPA</t>
        </is>
      </c>
      <c r="K808" s="2">
        <f>IF(I808&lt;&gt;"",I808,IFERROR(INDEX(Base!$I:$I,MATCH(1,(Base!$C:$C=C808)*(Base!$I:$I&lt;&gt;""),0)),0))</f>
        <v/>
      </c>
      <c r="L808" s="2">
        <f>IF(AND(I808="",K808&gt;0),"SIM","NÃO")</f>
        <v/>
      </c>
      <c r="M808" s="2">
        <f>IF(ISNUMBER(SEARCH("SEPARA",UPPER(C808))),"NÃO","SIM")</f>
        <v/>
      </c>
      <c r="N808" s="2">
        <f>IFERROR(H808/K808,0)</f>
        <v/>
      </c>
      <c r="O808" s="2">
        <f>IF(M808="NÃO","EXCLUÍDO",IF(N808&lt;Premissas!$B$8,"&lt; 1,00",IF(N808&lt;Premissas!$B$9,"1,00 – 1,19",IF(N808&lt;Premissas!$B$10,"1,20 – 1,39",IF(N808&lt;Premissas!$B$11,"1,40 – 1,59",IF(N808&lt;Premissas!$B$12,"1,60 – 1,99","≥ 2,00"))))))</f>
        <v/>
      </c>
      <c r="P808" s="5">
        <f>IF(OR(M808="NÃO",N808&lt;Premissas!$B$8),Premissas!$B$13,IF(N808&lt;Premissas!$B$9,Premissas!$B$14,IF(N808&lt;Premissas!$B$10,Premissas!$B$15,IF(N808&lt;Premissas!$B$11,Premissas!$B$16,IF(N808&lt;Premissas!$B$12,Premissas!$B$17,Premissas!$B$18)))))</f>
        <v/>
      </c>
      <c r="Q808" s="5">
        <f>IFERROR(P808/Premissas!$B$4,0)</f>
        <v/>
      </c>
    </row>
    <row r="809">
      <c r="A809" s="2" t="n">
        <v>7</v>
      </c>
      <c r="B809" s="2" t="n">
        <v>1979</v>
      </c>
      <c r="C809" s="2" t="inlineStr">
        <is>
          <t>PUXADA RECEB</t>
        </is>
      </c>
      <c r="D809" s="2" t="n">
        <v>5443407</v>
      </c>
      <c r="E809" s="2" t="inlineStr">
        <is>
          <t>Ronaldo Damasceno Miranda</t>
        </is>
      </c>
      <c r="F809" s="2" t="n">
        <v>502</v>
      </c>
      <c r="G809" s="2" t="n">
        <v>51.63</v>
      </c>
      <c r="H809" s="2" t="n">
        <v>10</v>
      </c>
      <c r="I809" s="2" t="n">
        <v>0</v>
      </c>
      <c r="J809" s="2" t="inlineStr">
        <is>
          <t>GPA</t>
        </is>
      </c>
      <c r="K809" s="2">
        <f>IF(I809&lt;&gt;"",I809,IFERROR(INDEX(Base!$I:$I,MATCH(1,(Base!$C:$C=C809)*(Base!$I:$I&lt;&gt;""),0)),0))</f>
        <v/>
      </c>
      <c r="L809" s="2">
        <f>IF(AND(I809="",K809&gt;0),"SIM","NÃO")</f>
        <v/>
      </c>
      <c r="M809" s="2">
        <f>IF(ISNUMBER(SEARCH("SEPARA",UPPER(C809))),"NÃO","SIM")</f>
        <v/>
      </c>
      <c r="N809" s="2">
        <f>IFERROR(H809/K809,0)</f>
        <v/>
      </c>
      <c r="O809" s="2">
        <f>IF(M809="NÃO","EXCLUÍDO",IF(N809&lt;Premissas!$B$8,"&lt; 1,00",IF(N809&lt;Premissas!$B$9,"1,00 – 1,19",IF(N809&lt;Premissas!$B$10,"1,20 – 1,39",IF(N809&lt;Premissas!$B$11,"1,40 – 1,59",IF(N809&lt;Premissas!$B$12,"1,60 – 1,99","≥ 2,00"))))))</f>
        <v/>
      </c>
      <c r="P809" s="5">
        <f>IF(OR(M809="NÃO",N809&lt;Premissas!$B$8),Premissas!$B$13,IF(N809&lt;Premissas!$B$9,Premissas!$B$14,IF(N809&lt;Premissas!$B$10,Premissas!$B$15,IF(N809&lt;Premissas!$B$11,Premissas!$B$16,IF(N809&lt;Premissas!$B$12,Premissas!$B$17,Premissas!$B$18)))))</f>
        <v/>
      </c>
      <c r="Q809" s="5">
        <f>IFERROR(P809/Premissas!$B$4,0)</f>
        <v/>
      </c>
    </row>
    <row r="810">
      <c r="A810" s="2" t="n">
        <v>7</v>
      </c>
      <c r="B810" s="2" t="n">
        <v>1979</v>
      </c>
      <c r="C810" s="2" t="inlineStr">
        <is>
          <t>RECEBIMENTO</t>
        </is>
      </c>
      <c r="D810" s="2" t="n">
        <v>5443407</v>
      </c>
      <c r="E810" s="2" t="inlineStr">
        <is>
          <t>Ronaldo Damasceno Miranda</t>
        </is>
      </c>
      <c r="F810" s="2" t="n">
        <v>349</v>
      </c>
      <c r="G810" s="2" t="n">
        <v>14.4</v>
      </c>
      <c r="H810" s="2" t="n">
        <v>24</v>
      </c>
      <c r="I810" s="2" t="n">
        <v>35</v>
      </c>
      <c r="J810" s="2" t="inlineStr">
        <is>
          <t>GPA</t>
        </is>
      </c>
      <c r="K810" s="2">
        <f>IF(I810&lt;&gt;"",I810,IFERROR(INDEX(Base!$I:$I,MATCH(1,(Base!$C:$C=C810)*(Base!$I:$I&lt;&gt;""),0)),0))</f>
        <v/>
      </c>
      <c r="L810" s="2">
        <f>IF(AND(I810="",K810&gt;0),"SIM","NÃO")</f>
        <v/>
      </c>
      <c r="M810" s="2">
        <f>IF(ISNUMBER(SEARCH("SEPARA",UPPER(C810))),"NÃO","SIM")</f>
        <v/>
      </c>
      <c r="N810" s="2">
        <f>IFERROR(H810/K810,0)</f>
        <v/>
      </c>
      <c r="O810" s="2">
        <f>IF(M810="NÃO","EXCLUÍDO",IF(N810&lt;Premissas!$B$8,"&lt; 1,00",IF(N810&lt;Premissas!$B$9,"1,00 – 1,19",IF(N810&lt;Premissas!$B$10,"1,20 – 1,39",IF(N810&lt;Premissas!$B$11,"1,40 – 1,59",IF(N810&lt;Premissas!$B$12,"1,60 – 1,99","≥ 2,00"))))))</f>
        <v/>
      </c>
      <c r="P810" s="5">
        <f>IF(OR(M810="NÃO",N810&lt;Premissas!$B$8),Premissas!$B$13,IF(N810&lt;Premissas!$B$9,Premissas!$B$14,IF(N810&lt;Premissas!$B$10,Premissas!$B$15,IF(N810&lt;Premissas!$B$11,Premissas!$B$16,IF(N810&lt;Premissas!$B$12,Premissas!$B$17,Premissas!$B$18)))))</f>
        <v/>
      </c>
      <c r="Q810" s="5">
        <f>IFERROR(P810/Premissas!$B$4,0)</f>
        <v/>
      </c>
    </row>
    <row r="811">
      <c r="A811" s="2" t="n">
        <v>7</v>
      </c>
      <c r="B811" s="2" t="n">
        <v>1979</v>
      </c>
      <c r="C811" s="2" t="inlineStr">
        <is>
          <t>SEPARACAO</t>
        </is>
      </c>
      <c r="D811" s="2" t="n">
        <v>5443407</v>
      </c>
      <c r="E811" s="2" t="inlineStr">
        <is>
          <t>Ronaldo Damasceno Miranda</t>
        </is>
      </c>
      <c r="F811" s="2" t="n">
        <v>292</v>
      </c>
      <c r="G811" s="2" t="n">
        <v>2.1</v>
      </c>
      <c r="H811" s="2" t="n">
        <v>139</v>
      </c>
      <c r="I811" s="2" t="n">
        <v>110</v>
      </c>
      <c r="J811" s="2" t="inlineStr">
        <is>
          <t>GPA</t>
        </is>
      </c>
      <c r="K811" s="2">
        <f>IF(I811&lt;&gt;"",I811,IFERROR(INDEX(Base!$I:$I,MATCH(1,(Base!$C:$C=C811)*(Base!$I:$I&lt;&gt;""),0)),0))</f>
        <v/>
      </c>
      <c r="L811" s="2">
        <f>IF(AND(I811="",K811&gt;0),"SIM","NÃO")</f>
        <v/>
      </c>
      <c r="M811" s="2">
        <f>IF(ISNUMBER(SEARCH("SEPARA",UPPER(C811))),"NÃO","SIM")</f>
        <v/>
      </c>
      <c r="N811" s="2">
        <f>IFERROR(H811/K811,0)</f>
        <v/>
      </c>
      <c r="O811" s="2">
        <f>IF(M811="NÃO","EXCLUÍDO",IF(N811&lt;Premissas!$B$8,"&lt; 1,00",IF(N811&lt;Premissas!$B$9,"1,00 – 1,19",IF(N811&lt;Premissas!$B$10,"1,20 – 1,39",IF(N811&lt;Premissas!$B$11,"1,40 – 1,59",IF(N811&lt;Premissas!$B$12,"1,60 – 1,99","≥ 2,00"))))))</f>
        <v/>
      </c>
      <c r="P811" s="5">
        <f>IF(OR(M811="NÃO",N811&lt;Premissas!$B$8),Premissas!$B$13,IF(N811&lt;Premissas!$B$9,Premissas!$B$14,IF(N811&lt;Premissas!$B$10,Premissas!$B$15,IF(N811&lt;Premissas!$B$11,Premissas!$B$16,IF(N811&lt;Premissas!$B$12,Premissas!$B$17,Premissas!$B$18)))))</f>
        <v/>
      </c>
      <c r="Q811" s="5">
        <f>IFERROR(P811/Premissas!$B$4,0)</f>
        <v/>
      </c>
    </row>
    <row r="812">
      <c r="A812" s="2" t="n">
        <v>7</v>
      </c>
      <c r="B812" s="2" t="n">
        <v>1979</v>
      </c>
      <c r="C812" s="2" t="inlineStr">
        <is>
          <t>SEPARACAO</t>
        </is>
      </c>
      <c r="D812" s="2" t="n">
        <v>5445388</v>
      </c>
      <c r="E812" s="2" t="inlineStr">
        <is>
          <t>Eduardo Da Cruz Souza Da Cunha</t>
        </is>
      </c>
      <c r="F812" s="2" t="n">
        <v>19457</v>
      </c>
      <c r="G812" s="2" t="n">
        <v>139.11</v>
      </c>
      <c r="H812" s="2" t="n">
        <v>140</v>
      </c>
      <c r="I812" s="2" t="n">
        <v>110</v>
      </c>
      <c r="J812" s="2" t="inlineStr">
        <is>
          <t>GPA</t>
        </is>
      </c>
      <c r="K812" s="2">
        <f>IF(I812&lt;&gt;"",I812,IFERROR(INDEX(Base!$I:$I,MATCH(1,(Base!$C:$C=C812)*(Base!$I:$I&lt;&gt;""),0)),0))</f>
        <v/>
      </c>
      <c r="L812" s="2">
        <f>IF(AND(I812="",K812&gt;0),"SIM","NÃO")</f>
        <v/>
      </c>
      <c r="M812" s="2">
        <f>IF(ISNUMBER(SEARCH("SEPARA",UPPER(C812))),"NÃO","SIM")</f>
        <v/>
      </c>
      <c r="N812" s="2">
        <f>IFERROR(H812/K812,0)</f>
        <v/>
      </c>
      <c r="O812" s="2">
        <f>IF(M812="NÃO","EXCLUÍDO",IF(N812&lt;Premissas!$B$8,"&lt; 1,00",IF(N812&lt;Premissas!$B$9,"1,00 – 1,19",IF(N812&lt;Premissas!$B$10,"1,20 – 1,39",IF(N812&lt;Premissas!$B$11,"1,40 – 1,59",IF(N812&lt;Premissas!$B$12,"1,60 – 1,99","≥ 2,00"))))))</f>
        <v/>
      </c>
      <c r="P812" s="5">
        <f>IF(OR(M812="NÃO",N812&lt;Premissas!$B$8),Premissas!$B$13,IF(N812&lt;Premissas!$B$9,Premissas!$B$14,IF(N812&lt;Premissas!$B$10,Premissas!$B$15,IF(N812&lt;Premissas!$B$11,Premissas!$B$16,IF(N812&lt;Premissas!$B$12,Premissas!$B$17,Premissas!$B$18)))))</f>
        <v/>
      </c>
      <c r="Q812" s="5">
        <f>IFERROR(P812/Premissas!$B$4,0)</f>
        <v/>
      </c>
    </row>
    <row r="813">
      <c r="A813" s="2" t="n">
        <v>7</v>
      </c>
      <c r="B813" s="2" t="n">
        <v>1979</v>
      </c>
      <c r="C813" s="2" t="inlineStr">
        <is>
          <t>CARREGAMENTO</t>
        </is>
      </c>
      <c r="D813" s="2" t="n">
        <v>5449154</v>
      </c>
      <c r="E813" s="2" t="inlineStr">
        <is>
          <t>Fabio William Oliveira De Souza</t>
        </is>
      </c>
      <c r="F813" s="2" t="n">
        <v>403</v>
      </c>
      <c r="G813" s="2" t="n">
        <v>12.38</v>
      </c>
      <c r="H813" s="2" t="n">
        <v>33</v>
      </c>
      <c r="I813" s="2" t="n">
        <v>0</v>
      </c>
      <c r="J813" s="2" t="inlineStr">
        <is>
          <t>GPA</t>
        </is>
      </c>
      <c r="K813" s="2">
        <f>IF(I813&lt;&gt;"",I813,IFERROR(INDEX(Base!$I:$I,MATCH(1,(Base!$C:$C=C813)*(Base!$I:$I&lt;&gt;""),0)),0))</f>
        <v/>
      </c>
      <c r="L813" s="2">
        <f>IF(AND(I813="",K813&gt;0),"SIM","NÃO")</f>
        <v/>
      </c>
      <c r="M813" s="2">
        <f>IF(ISNUMBER(SEARCH("SEPARA",UPPER(C813))),"NÃO","SIM")</f>
        <v/>
      </c>
      <c r="N813" s="2">
        <f>IFERROR(H813/K813,0)</f>
        <v/>
      </c>
      <c r="O813" s="2">
        <f>IF(M813="NÃO","EXCLUÍDO",IF(N813&lt;Premissas!$B$8,"&lt; 1,00",IF(N813&lt;Premissas!$B$9,"1,00 – 1,19",IF(N813&lt;Premissas!$B$10,"1,20 – 1,39",IF(N813&lt;Premissas!$B$11,"1,40 – 1,59",IF(N813&lt;Premissas!$B$12,"1,60 – 1,99","≥ 2,00"))))))</f>
        <v/>
      </c>
      <c r="P813" s="5">
        <f>IF(OR(M813="NÃO",N813&lt;Premissas!$B$8),Premissas!$B$13,IF(N813&lt;Premissas!$B$9,Premissas!$B$14,IF(N813&lt;Premissas!$B$10,Premissas!$B$15,IF(N813&lt;Premissas!$B$11,Premissas!$B$16,IF(N813&lt;Premissas!$B$12,Premissas!$B$17,Premissas!$B$18)))))</f>
        <v/>
      </c>
      <c r="Q813" s="5">
        <f>IFERROR(P813/Premissas!$B$4,0)</f>
        <v/>
      </c>
    </row>
    <row r="814">
      <c r="A814" s="2" t="n">
        <v>7</v>
      </c>
      <c r="B814" s="2" t="n">
        <v>1979</v>
      </c>
      <c r="C814" s="2" t="inlineStr">
        <is>
          <t>PUXADA RECEB</t>
        </is>
      </c>
      <c r="D814" s="2" t="n">
        <v>5449154</v>
      </c>
      <c r="E814" s="2" t="inlineStr">
        <is>
          <t>Fabio William Oliveira De Souza</t>
        </is>
      </c>
      <c r="F814" s="2" t="n">
        <v>486</v>
      </c>
      <c r="G814" s="2" t="n">
        <v>59.15</v>
      </c>
      <c r="H814" s="2" t="n">
        <v>8</v>
      </c>
      <c r="I814" s="2" t="n">
        <v>0</v>
      </c>
      <c r="J814" s="2" t="inlineStr">
        <is>
          <t>GPA</t>
        </is>
      </c>
      <c r="K814" s="2">
        <f>IF(I814&lt;&gt;"",I814,IFERROR(INDEX(Base!$I:$I,MATCH(1,(Base!$C:$C=C814)*(Base!$I:$I&lt;&gt;""),0)),0))</f>
        <v/>
      </c>
      <c r="L814" s="2">
        <f>IF(AND(I814="",K814&gt;0),"SIM","NÃO")</f>
        <v/>
      </c>
      <c r="M814" s="2">
        <f>IF(ISNUMBER(SEARCH("SEPARA",UPPER(C814))),"NÃO","SIM")</f>
        <v/>
      </c>
      <c r="N814" s="2">
        <f>IFERROR(H814/K814,0)</f>
        <v/>
      </c>
      <c r="O814" s="2">
        <f>IF(M814="NÃO","EXCLUÍDO",IF(N814&lt;Premissas!$B$8,"&lt; 1,00",IF(N814&lt;Premissas!$B$9,"1,00 – 1,19",IF(N814&lt;Premissas!$B$10,"1,20 – 1,39",IF(N814&lt;Premissas!$B$11,"1,40 – 1,59",IF(N814&lt;Premissas!$B$12,"1,60 – 1,99","≥ 2,00"))))))</f>
        <v/>
      </c>
      <c r="P814" s="5">
        <f>IF(OR(M814="NÃO",N814&lt;Premissas!$B$8),Premissas!$B$13,IF(N814&lt;Premissas!$B$9,Premissas!$B$14,IF(N814&lt;Premissas!$B$10,Premissas!$B$15,IF(N814&lt;Premissas!$B$11,Premissas!$B$16,IF(N814&lt;Premissas!$B$12,Premissas!$B$17,Premissas!$B$18)))))</f>
        <v/>
      </c>
      <c r="Q814" s="5">
        <f>IFERROR(P814/Premissas!$B$4,0)</f>
        <v/>
      </c>
    </row>
    <row r="815">
      <c r="A815" s="2" t="n">
        <v>7</v>
      </c>
      <c r="B815" s="2" t="n">
        <v>1979</v>
      </c>
      <c r="C815" s="2" t="inlineStr">
        <is>
          <t>RECEBIMENTO</t>
        </is>
      </c>
      <c r="D815" s="2" t="n">
        <v>5449154</v>
      </c>
      <c r="E815" s="2" t="inlineStr">
        <is>
          <t>Fabio William Oliveira De Souza</t>
        </is>
      </c>
      <c r="F815" s="2" t="n">
        <v>110</v>
      </c>
      <c r="G815" s="2" t="n">
        <v>9.92</v>
      </c>
      <c r="H815" s="2" t="n">
        <v>11</v>
      </c>
      <c r="I815" s="2" t="n">
        <v>35</v>
      </c>
      <c r="J815" s="2" t="inlineStr">
        <is>
          <t>GPA</t>
        </is>
      </c>
      <c r="K815" s="2">
        <f>IF(I815&lt;&gt;"",I815,IFERROR(INDEX(Base!$I:$I,MATCH(1,(Base!$C:$C=C815)*(Base!$I:$I&lt;&gt;""),0)),0))</f>
        <v/>
      </c>
      <c r="L815" s="2">
        <f>IF(AND(I815="",K815&gt;0),"SIM","NÃO")</f>
        <v/>
      </c>
      <c r="M815" s="2">
        <f>IF(ISNUMBER(SEARCH("SEPARA",UPPER(C815))),"NÃO","SIM")</f>
        <v/>
      </c>
      <c r="N815" s="2">
        <f>IFERROR(H815/K815,0)</f>
        <v/>
      </c>
      <c r="O815" s="2">
        <f>IF(M815="NÃO","EXCLUÍDO",IF(N815&lt;Premissas!$B$8,"&lt; 1,00",IF(N815&lt;Premissas!$B$9,"1,00 – 1,19",IF(N815&lt;Premissas!$B$10,"1,20 – 1,39",IF(N815&lt;Premissas!$B$11,"1,40 – 1,59",IF(N815&lt;Premissas!$B$12,"1,60 – 1,99","≥ 2,00"))))))</f>
        <v/>
      </c>
      <c r="P815" s="5">
        <f>IF(OR(M815="NÃO",N815&lt;Premissas!$B$8),Premissas!$B$13,IF(N815&lt;Premissas!$B$9,Premissas!$B$14,IF(N815&lt;Premissas!$B$10,Premissas!$B$15,IF(N815&lt;Premissas!$B$11,Premissas!$B$16,IF(N815&lt;Premissas!$B$12,Premissas!$B$17,Premissas!$B$18)))))</f>
        <v/>
      </c>
      <c r="Q815" s="5">
        <f>IFERROR(P815/Premissas!$B$4,0)</f>
        <v/>
      </c>
    </row>
    <row r="816">
      <c r="A816" s="2" t="n">
        <v>7</v>
      </c>
      <c r="B816" s="2" t="n">
        <v>1979</v>
      </c>
      <c r="C816" s="2" t="inlineStr">
        <is>
          <t>SEPARACAO</t>
        </is>
      </c>
      <c r="D816" s="2" t="n">
        <v>5449154</v>
      </c>
      <c r="E816" s="2" t="inlineStr">
        <is>
          <t>Fabio William Oliveira De Souza</t>
        </is>
      </c>
      <c r="F816" s="2" t="n">
        <v>377</v>
      </c>
      <c r="G816" s="2" t="n">
        <v>1.77</v>
      </c>
      <c r="H816" s="2" t="n">
        <v>213</v>
      </c>
      <c r="I816" s="2" t="n">
        <v>110</v>
      </c>
      <c r="J816" s="2" t="inlineStr">
        <is>
          <t>GPA</t>
        </is>
      </c>
      <c r="K816" s="2">
        <f>IF(I816&lt;&gt;"",I816,IFERROR(INDEX(Base!$I:$I,MATCH(1,(Base!$C:$C=C816)*(Base!$I:$I&lt;&gt;""),0)),0))</f>
        <v/>
      </c>
      <c r="L816" s="2">
        <f>IF(AND(I816="",K816&gt;0),"SIM","NÃO")</f>
        <v/>
      </c>
      <c r="M816" s="2">
        <f>IF(ISNUMBER(SEARCH("SEPARA",UPPER(C816))),"NÃO","SIM")</f>
        <v/>
      </c>
      <c r="N816" s="2">
        <f>IFERROR(H816/K816,0)</f>
        <v/>
      </c>
      <c r="O816" s="2">
        <f>IF(M816="NÃO","EXCLUÍDO",IF(N816&lt;Premissas!$B$8,"&lt; 1,00",IF(N816&lt;Premissas!$B$9,"1,00 – 1,19",IF(N816&lt;Premissas!$B$10,"1,20 – 1,39",IF(N816&lt;Premissas!$B$11,"1,40 – 1,59",IF(N816&lt;Premissas!$B$12,"1,60 – 1,99","≥ 2,00"))))))</f>
        <v/>
      </c>
      <c r="P816" s="5">
        <f>IF(OR(M816="NÃO",N816&lt;Premissas!$B$8),Premissas!$B$13,IF(N816&lt;Premissas!$B$9,Premissas!$B$14,IF(N816&lt;Premissas!$B$10,Premissas!$B$15,IF(N816&lt;Premissas!$B$11,Premissas!$B$16,IF(N816&lt;Premissas!$B$12,Premissas!$B$17,Premissas!$B$18)))))</f>
        <v/>
      </c>
      <c r="Q816" s="5">
        <f>IFERROR(P816/Premissas!$B$4,0)</f>
        <v/>
      </c>
    </row>
    <row r="817">
      <c r="A817" s="2" t="n">
        <v>7</v>
      </c>
      <c r="B817" s="2" t="n">
        <v>1979</v>
      </c>
      <c r="C817" s="2" t="inlineStr">
        <is>
          <t>SEPARACAO</t>
        </is>
      </c>
      <c r="D817" s="2" t="n">
        <v>5539889</v>
      </c>
      <c r="E817" s="2" t="inlineStr">
        <is>
          <t>Railton Da Silva Alves</t>
        </is>
      </c>
      <c r="F817" s="2" t="n">
        <v>18501</v>
      </c>
      <c r="G817" s="2" t="n">
        <v>118.41</v>
      </c>
      <c r="H817" s="2" t="n">
        <v>156</v>
      </c>
      <c r="I817" s="2" t="n">
        <v>110</v>
      </c>
      <c r="J817" s="2" t="inlineStr">
        <is>
          <t>GPA</t>
        </is>
      </c>
      <c r="K817" s="2">
        <f>IF(I817&lt;&gt;"",I817,IFERROR(INDEX(Base!$I:$I,MATCH(1,(Base!$C:$C=C817)*(Base!$I:$I&lt;&gt;""),0)),0))</f>
        <v/>
      </c>
      <c r="L817" s="2">
        <f>IF(AND(I817="",K817&gt;0),"SIM","NÃO")</f>
        <v/>
      </c>
      <c r="M817" s="2">
        <f>IF(ISNUMBER(SEARCH("SEPARA",UPPER(C817))),"NÃO","SIM")</f>
        <v/>
      </c>
      <c r="N817" s="2">
        <f>IFERROR(H817/K817,0)</f>
        <v/>
      </c>
      <c r="O817" s="2">
        <f>IF(M817="NÃO","EXCLUÍDO",IF(N817&lt;Premissas!$B$8,"&lt; 1,00",IF(N817&lt;Premissas!$B$9,"1,00 – 1,19",IF(N817&lt;Premissas!$B$10,"1,20 – 1,39",IF(N817&lt;Premissas!$B$11,"1,40 – 1,59",IF(N817&lt;Premissas!$B$12,"1,60 – 1,99","≥ 2,00"))))))</f>
        <v/>
      </c>
      <c r="P817" s="5">
        <f>IF(OR(M817="NÃO",N817&lt;Premissas!$B$8),Premissas!$B$13,IF(N817&lt;Premissas!$B$9,Premissas!$B$14,IF(N817&lt;Premissas!$B$10,Premissas!$B$15,IF(N817&lt;Premissas!$B$11,Premissas!$B$16,IF(N817&lt;Premissas!$B$12,Premissas!$B$17,Premissas!$B$18)))))</f>
        <v/>
      </c>
      <c r="Q817" s="5">
        <f>IFERROR(P817/Premissas!$B$4,0)</f>
        <v/>
      </c>
    </row>
    <row r="818">
      <c r="A818" s="2" t="n">
        <v>7</v>
      </c>
      <c r="B818" s="2" t="n">
        <v>1979</v>
      </c>
      <c r="C818" s="2" t="inlineStr">
        <is>
          <t>PUXADA RECEB</t>
        </is>
      </c>
      <c r="D818" s="2" t="n">
        <v>561262</v>
      </c>
      <c r="E818" s="2" t="inlineStr">
        <is>
          <t>LUIS C CARLOS MAGALHAES SOUSA</t>
        </is>
      </c>
      <c r="F818" s="2" t="n">
        <v>5</v>
      </c>
      <c r="G818" s="2" t="n">
        <v>21.42</v>
      </c>
      <c r="H818" s="2" t="n">
        <v>0</v>
      </c>
      <c r="I818" s="2" t="n">
        <v>0</v>
      </c>
      <c r="J818" s="2" t="inlineStr">
        <is>
          <t>GPA</t>
        </is>
      </c>
      <c r="K818" s="2">
        <f>IF(I818&lt;&gt;"",I818,IFERROR(INDEX(Base!$I:$I,MATCH(1,(Base!$C:$C=C818)*(Base!$I:$I&lt;&gt;""),0)),0))</f>
        <v/>
      </c>
      <c r="L818" s="2">
        <f>IF(AND(I818="",K818&gt;0),"SIM","NÃO")</f>
        <v/>
      </c>
      <c r="M818" s="2">
        <f>IF(ISNUMBER(SEARCH("SEPARA",UPPER(C818))),"NÃO","SIM")</f>
        <v/>
      </c>
      <c r="N818" s="2">
        <f>IFERROR(H818/K818,0)</f>
        <v/>
      </c>
      <c r="O818" s="2">
        <f>IF(M818="NÃO","EXCLUÍDO",IF(N818&lt;Premissas!$B$8,"&lt; 1,00",IF(N818&lt;Premissas!$B$9,"1,00 – 1,19",IF(N818&lt;Premissas!$B$10,"1,20 – 1,39",IF(N818&lt;Premissas!$B$11,"1,40 – 1,59",IF(N818&lt;Premissas!$B$12,"1,60 – 1,99","≥ 2,00"))))))</f>
        <v/>
      </c>
      <c r="P818" s="5">
        <f>IF(OR(M818="NÃO",N818&lt;Premissas!$B$8),Premissas!$B$13,IF(N818&lt;Premissas!$B$9,Premissas!$B$14,IF(N818&lt;Premissas!$B$10,Premissas!$B$15,IF(N818&lt;Premissas!$B$11,Premissas!$B$16,IF(N818&lt;Premissas!$B$12,Premissas!$B$17,Premissas!$B$18)))))</f>
        <v/>
      </c>
      <c r="Q818" s="5">
        <f>IFERROR(P818/Premissas!$B$4,0)</f>
        <v/>
      </c>
    </row>
    <row r="819">
      <c r="A819" s="2" t="n">
        <v>7</v>
      </c>
      <c r="B819" s="2" t="n">
        <v>1979</v>
      </c>
      <c r="C819" s="2" t="inlineStr">
        <is>
          <t>SEPARACAO</t>
        </is>
      </c>
      <c r="D819" s="2" t="n">
        <v>561262</v>
      </c>
      <c r="E819" s="2" t="inlineStr">
        <is>
          <t>LUIS C CARLOS MAGALHAES SOUSA</t>
        </is>
      </c>
      <c r="F819" s="2" t="n">
        <v>205</v>
      </c>
      <c r="G819" s="2" t="n">
        <v>2.2</v>
      </c>
      <c r="H819" s="2" t="n">
        <v>93</v>
      </c>
      <c r="I819" s="2" t="n">
        <v>110</v>
      </c>
      <c r="J819" s="2" t="inlineStr">
        <is>
          <t>GPA</t>
        </is>
      </c>
      <c r="K819" s="2">
        <f>IF(I819&lt;&gt;"",I819,IFERROR(INDEX(Base!$I:$I,MATCH(1,(Base!$C:$C=C819)*(Base!$I:$I&lt;&gt;""),0)),0))</f>
        <v/>
      </c>
      <c r="L819" s="2">
        <f>IF(AND(I819="",K819&gt;0),"SIM","NÃO")</f>
        <v/>
      </c>
      <c r="M819" s="2">
        <f>IF(ISNUMBER(SEARCH("SEPARA",UPPER(C819))),"NÃO","SIM")</f>
        <v/>
      </c>
      <c r="N819" s="2">
        <f>IFERROR(H819/K819,0)</f>
        <v/>
      </c>
      <c r="O819" s="2">
        <f>IF(M819="NÃO","EXCLUÍDO",IF(N819&lt;Premissas!$B$8,"&lt; 1,00",IF(N819&lt;Premissas!$B$9,"1,00 – 1,19",IF(N819&lt;Premissas!$B$10,"1,20 – 1,39",IF(N819&lt;Premissas!$B$11,"1,40 – 1,59",IF(N819&lt;Premissas!$B$12,"1,60 – 1,99","≥ 2,00"))))))</f>
        <v/>
      </c>
      <c r="P819" s="5">
        <f>IF(OR(M819="NÃO",N819&lt;Premissas!$B$8),Premissas!$B$13,IF(N819&lt;Premissas!$B$9,Premissas!$B$14,IF(N819&lt;Premissas!$B$10,Premissas!$B$15,IF(N819&lt;Premissas!$B$11,Premissas!$B$16,IF(N819&lt;Premissas!$B$12,Premissas!$B$17,Premissas!$B$18)))))</f>
        <v/>
      </c>
      <c r="Q819" s="5">
        <f>IFERROR(P819/Premissas!$B$4,0)</f>
        <v/>
      </c>
    </row>
    <row r="820">
      <c r="A820" s="2" t="n">
        <v>7</v>
      </c>
      <c r="B820" s="2" t="n">
        <v>1979</v>
      </c>
      <c r="C820" s="2" t="inlineStr">
        <is>
          <t>PUXADA RECEB</t>
        </is>
      </c>
      <c r="D820" s="2" t="n">
        <v>5656575</v>
      </c>
      <c r="E820" s="2" t="inlineStr">
        <is>
          <t>Wesley Rodrigues Dos Santos</t>
        </is>
      </c>
      <c r="F820" s="2" t="n">
        <v>22</v>
      </c>
      <c r="G820" s="2" t="n">
        <v>1.93</v>
      </c>
      <c r="H820" s="2" t="n">
        <v>11</v>
      </c>
      <c r="I820" s="2" t="n">
        <v>0</v>
      </c>
      <c r="J820" s="2" t="inlineStr">
        <is>
          <t>GPA</t>
        </is>
      </c>
      <c r="K820" s="2">
        <f>IF(I820&lt;&gt;"",I820,IFERROR(INDEX(Base!$I:$I,MATCH(1,(Base!$C:$C=C820)*(Base!$I:$I&lt;&gt;""),0)),0))</f>
        <v/>
      </c>
      <c r="L820" s="2">
        <f>IF(AND(I820="",K820&gt;0),"SIM","NÃO")</f>
        <v/>
      </c>
      <c r="M820" s="2">
        <f>IF(ISNUMBER(SEARCH("SEPARA",UPPER(C820))),"NÃO","SIM")</f>
        <v/>
      </c>
      <c r="N820" s="2">
        <f>IFERROR(H820/K820,0)</f>
        <v/>
      </c>
      <c r="O820" s="2">
        <f>IF(M820="NÃO","EXCLUÍDO",IF(N820&lt;Premissas!$B$8,"&lt; 1,00",IF(N820&lt;Premissas!$B$9,"1,00 – 1,19",IF(N820&lt;Premissas!$B$10,"1,20 – 1,39",IF(N820&lt;Premissas!$B$11,"1,40 – 1,59",IF(N820&lt;Premissas!$B$12,"1,60 – 1,99","≥ 2,00"))))))</f>
        <v/>
      </c>
      <c r="P820" s="5">
        <f>IF(OR(M820="NÃO",N820&lt;Premissas!$B$8),Premissas!$B$13,IF(N820&lt;Premissas!$B$9,Premissas!$B$14,IF(N820&lt;Premissas!$B$10,Premissas!$B$15,IF(N820&lt;Premissas!$B$11,Premissas!$B$16,IF(N820&lt;Premissas!$B$12,Premissas!$B$17,Premissas!$B$18)))))</f>
        <v/>
      </c>
      <c r="Q820" s="5">
        <f>IFERROR(P820/Premissas!$B$4,0)</f>
        <v/>
      </c>
    </row>
    <row r="821">
      <c r="A821" s="2" t="n">
        <v>7</v>
      </c>
      <c r="B821" s="2" t="n">
        <v>1979</v>
      </c>
      <c r="C821" s="2" t="inlineStr">
        <is>
          <t>SEPARACAO</t>
        </is>
      </c>
      <c r="D821" s="2" t="n">
        <v>5656575</v>
      </c>
      <c r="E821" s="2" t="inlineStr">
        <is>
          <t>Wesley Rodrigues Dos Santos</t>
        </is>
      </c>
      <c r="F821" s="2" t="n">
        <v>16165</v>
      </c>
      <c r="G821" s="2" t="n">
        <v>100.77</v>
      </c>
      <c r="H821" s="2" t="n">
        <v>160</v>
      </c>
      <c r="I821" s="2" t="n">
        <v>110</v>
      </c>
      <c r="J821" s="2" t="inlineStr">
        <is>
          <t>GPA</t>
        </is>
      </c>
      <c r="K821" s="2">
        <f>IF(I821&lt;&gt;"",I821,IFERROR(INDEX(Base!$I:$I,MATCH(1,(Base!$C:$C=C821)*(Base!$I:$I&lt;&gt;""),0)),0))</f>
        <v/>
      </c>
      <c r="L821" s="2">
        <f>IF(AND(I821="",K821&gt;0),"SIM","NÃO")</f>
        <v/>
      </c>
      <c r="M821" s="2">
        <f>IF(ISNUMBER(SEARCH("SEPARA",UPPER(C821))),"NÃO","SIM")</f>
        <v/>
      </c>
      <c r="N821" s="2">
        <f>IFERROR(H821/K821,0)</f>
        <v/>
      </c>
      <c r="O821" s="2">
        <f>IF(M821="NÃO","EXCLUÍDO",IF(N821&lt;Premissas!$B$8,"&lt; 1,00",IF(N821&lt;Premissas!$B$9,"1,00 – 1,19",IF(N821&lt;Premissas!$B$10,"1,20 – 1,39",IF(N821&lt;Premissas!$B$11,"1,40 – 1,59",IF(N821&lt;Premissas!$B$12,"1,60 – 1,99","≥ 2,00"))))))</f>
        <v/>
      </c>
      <c r="P821" s="5">
        <f>IF(OR(M821="NÃO",N821&lt;Premissas!$B$8),Premissas!$B$13,IF(N821&lt;Premissas!$B$9,Premissas!$B$14,IF(N821&lt;Premissas!$B$10,Premissas!$B$15,IF(N821&lt;Premissas!$B$11,Premissas!$B$16,IF(N821&lt;Premissas!$B$12,Premissas!$B$17,Premissas!$B$18)))))</f>
        <v/>
      </c>
      <c r="Q821" s="5">
        <f>IFERROR(P821/Premissas!$B$4,0)</f>
        <v/>
      </c>
    </row>
    <row r="822">
      <c r="A822" s="2" t="n">
        <v>7</v>
      </c>
      <c r="B822" s="2" t="n">
        <v>1979</v>
      </c>
      <c r="C822" s="2" t="inlineStr">
        <is>
          <t>SEPARACAO</t>
        </is>
      </c>
      <c r="D822" s="2" t="n">
        <v>5661862</v>
      </c>
      <c r="E822" s="2" t="inlineStr">
        <is>
          <t>Francisco Barboza De Sousa</t>
        </is>
      </c>
      <c r="F822" s="2" t="n">
        <v>124</v>
      </c>
      <c r="G822" s="2" t="n">
        <v>1.49</v>
      </c>
      <c r="H822" s="2" t="n">
        <v>83</v>
      </c>
      <c r="I822" s="2" t="n">
        <v>110</v>
      </c>
      <c r="J822" s="2" t="inlineStr">
        <is>
          <t>GPA</t>
        </is>
      </c>
      <c r="K822" s="2">
        <f>IF(I822&lt;&gt;"",I822,IFERROR(INDEX(Base!$I:$I,MATCH(1,(Base!$C:$C=C822)*(Base!$I:$I&lt;&gt;""),0)),0))</f>
        <v/>
      </c>
      <c r="L822" s="2">
        <f>IF(AND(I822="",K822&gt;0),"SIM","NÃO")</f>
        <v/>
      </c>
      <c r="M822" s="2">
        <f>IF(ISNUMBER(SEARCH("SEPARA",UPPER(C822))),"NÃO","SIM")</f>
        <v/>
      </c>
      <c r="N822" s="2">
        <f>IFERROR(H822/K822,0)</f>
        <v/>
      </c>
      <c r="O822" s="2">
        <f>IF(M822="NÃO","EXCLUÍDO",IF(N822&lt;Premissas!$B$8,"&lt; 1,00",IF(N822&lt;Premissas!$B$9,"1,00 – 1,19",IF(N822&lt;Premissas!$B$10,"1,20 – 1,39",IF(N822&lt;Premissas!$B$11,"1,40 – 1,59",IF(N822&lt;Premissas!$B$12,"1,60 – 1,99","≥ 2,00"))))))</f>
        <v/>
      </c>
      <c r="P822" s="5">
        <f>IF(OR(M822="NÃO",N822&lt;Premissas!$B$8),Premissas!$B$13,IF(N822&lt;Premissas!$B$9,Premissas!$B$14,IF(N822&lt;Premissas!$B$10,Premissas!$B$15,IF(N822&lt;Premissas!$B$11,Premissas!$B$16,IF(N822&lt;Premissas!$B$12,Premissas!$B$17,Premissas!$B$18)))))</f>
        <v/>
      </c>
      <c r="Q822" s="5">
        <f>IFERROR(P822/Premissas!$B$4,0)</f>
        <v/>
      </c>
    </row>
    <row r="823">
      <c r="A823" s="2" t="n">
        <v>7</v>
      </c>
      <c r="B823" s="2" t="n">
        <v>1979</v>
      </c>
      <c r="C823" s="2" t="inlineStr">
        <is>
          <t>RECEBIMENTO</t>
        </is>
      </c>
      <c r="D823" s="2" t="n">
        <v>568002</v>
      </c>
      <c r="E823" s="2" t="inlineStr">
        <is>
          <t>Jefferson Rodrigues Santos</t>
        </is>
      </c>
      <c r="F823" s="2" t="n">
        <v>207</v>
      </c>
      <c r="G823" s="2" t="n">
        <v>33.59</v>
      </c>
      <c r="H823" s="2" t="n">
        <v>6</v>
      </c>
      <c r="I823" s="2" t="n">
        <v>35</v>
      </c>
      <c r="J823" s="2" t="inlineStr">
        <is>
          <t>GPA</t>
        </is>
      </c>
      <c r="K823" s="2">
        <f>IF(I823&lt;&gt;"",I823,IFERROR(INDEX(Base!$I:$I,MATCH(1,(Base!$C:$C=C823)*(Base!$I:$I&lt;&gt;""),0)),0))</f>
        <v/>
      </c>
      <c r="L823" s="2">
        <f>IF(AND(I823="",K823&gt;0),"SIM","NÃO")</f>
        <v/>
      </c>
      <c r="M823" s="2">
        <f>IF(ISNUMBER(SEARCH("SEPARA",UPPER(C823))),"NÃO","SIM")</f>
        <v/>
      </c>
      <c r="N823" s="2">
        <f>IFERROR(H823/K823,0)</f>
        <v/>
      </c>
      <c r="O823" s="2">
        <f>IF(M823="NÃO","EXCLUÍDO",IF(N823&lt;Premissas!$B$8,"&lt; 1,00",IF(N823&lt;Premissas!$B$9,"1,00 – 1,19",IF(N823&lt;Premissas!$B$10,"1,20 – 1,39",IF(N823&lt;Premissas!$B$11,"1,40 – 1,59",IF(N823&lt;Premissas!$B$12,"1,60 – 1,99","≥ 2,00"))))))</f>
        <v/>
      </c>
      <c r="P823" s="5">
        <f>IF(OR(M823="NÃO",N823&lt;Premissas!$B$8),Premissas!$B$13,IF(N823&lt;Premissas!$B$9,Premissas!$B$14,IF(N823&lt;Premissas!$B$10,Premissas!$B$15,IF(N823&lt;Premissas!$B$11,Premissas!$B$16,IF(N823&lt;Premissas!$B$12,Premissas!$B$17,Premissas!$B$18)))))</f>
        <v/>
      </c>
      <c r="Q823" s="5">
        <f>IFERROR(P823/Premissas!$B$4,0)</f>
        <v/>
      </c>
    </row>
    <row r="824">
      <c r="A824" s="2" t="n">
        <v>7</v>
      </c>
      <c r="B824" s="2" t="n">
        <v>1979</v>
      </c>
      <c r="C824" s="2" t="inlineStr">
        <is>
          <t>CARREGAMENTO</t>
        </is>
      </c>
      <c r="D824" s="2" t="n">
        <v>5692857</v>
      </c>
      <c r="E824" s="2" t="inlineStr">
        <is>
          <t>Lucas Dias Noronha</t>
        </is>
      </c>
      <c r="F824" s="2" t="n">
        <v>2038</v>
      </c>
      <c r="G824" s="2" t="n">
        <v>93.48999999999999</v>
      </c>
      <c r="H824" s="2" t="n">
        <v>22</v>
      </c>
      <c r="I824" s="2" t="n">
        <v>0</v>
      </c>
      <c r="J824" s="2" t="inlineStr">
        <is>
          <t>GPA</t>
        </is>
      </c>
      <c r="K824" s="2">
        <f>IF(I824&lt;&gt;"",I824,IFERROR(INDEX(Base!$I:$I,MATCH(1,(Base!$C:$C=C824)*(Base!$I:$I&lt;&gt;""),0)),0))</f>
        <v/>
      </c>
      <c r="L824" s="2">
        <f>IF(AND(I824="",K824&gt;0),"SIM","NÃO")</f>
        <v/>
      </c>
      <c r="M824" s="2">
        <f>IF(ISNUMBER(SEARCH("SEPARA",UPPER(C824))),"NÃO","SIM")</f>
        <v/>
      </c>
      <c r="N824" s="2">
        <f>IFERROR(H824/K824,0)</f>
        <v/>
      </c>
      <c r="O824" s="2">
        <f>IF(M824="NÃO","EXCLUÍDO",IF(N824&lt;Premissas!$B$8,"&lt; 1,00",IF(N824&lt;Premissas!$B$9,"1,00 – 1,19",IF(N824&lt;Premissas!$B$10,"1,20 – 1,39",IF(N824&lt;Premissas!$B$11,"1,40 – 1,59",IF(N824&lt;Premissas!$B$12,"1,60 – 1,99","≥ 2,00"))))))</f>
        <v/>
      </c>
      <c r="P824" s="5">
        <f>IF(OR(M824="NÃO",N824&lt;Premissas!$B$8),Premissas!$B$13,IF(N824&lt;Premissas!$B$9,Premissas!$B$14,IF(N824&lt;Premissas!$B$10,Premissas!$B$15,IF(N824&lt;Premissas!$B$11,Premissas!$B$16,IF(N824&lt;Premissas!$B$12,Premissas!$B$17,Premissas!$B$18)))))</f>
        <v/>
      </c>
      <c r="Q824" s="5">
        <f>IFERROR(P824/Premissas!$B$4,0)</f>
        <v/>
      </c>
    </row>
    <row r="825">
      <c r="A825" s="2" t="n">
        <v>7</v>
      </c>
      <c r="B825" s="2" t="n">
        <v>1979</v>
      </c>
      <c r="C825" s="2" t="inlineStr">
        <is>
          <t>SEPARACAO</t>
        </is>
      </c>
      <c r="D825" s="2" t="n">
        <v>5692857</v>
      </c>
      <c r="E825" s="2" t="inlineStr">
        <is>
          <t>Lucas Dias Noronha</t>
        </is>
      </c>
      <c r="F825" s="2" t="n">
        <v>2105</v>
      </c>
      <c r="G825" s="2" t="n">
        <v>19.13</v>
      </c>
      <c r="H825" s="2" t="n">
        <v>110</v>
      </c>
      <c r="I825" s="2" t="n">
        <v>110</v>
      </c>
      <c r="J825" s="2" t="inlineStr">
        <is>
          <t>GPA</t>
        </is>
      </c>
      <c r="K825" s="2">
        <f>IF(I825&lt;&gt;"",I825,IFERROR(INDEX(Base!$I:$I,MATCH(1,(Base!$C:$C=C825)*(Base!$I:$I&lt;&gt;""),0)),0))</f>
        <v/>
      </c>
      <c r="L825" s="2">
        <f>IF(AND(I825="",K825&gt;0),"SIM","NÃO")</f>
        <v/>
      </c>
      <c r="M825" s="2">
        <f>IF(ISNUMBER(SEARCH("SEPARA",UPPER(C825))),"NÃO","SIM")</f>
        <v/>
      </c>
      <c r="N825" s="2">
        <f>IFERROR(H825/K825,0)</f>
        <v/>
      </c>
      <c r="O825" s="2">
        <f>IF(M825="NÃO","EXCLUÍDO",IF(N825&lt;Premissas!$B$8,"&lt; 1,00",IF(N825&lt;Premissas!$B$9,"1,00 – 1,19",IF(N825&lt;Premissas!$B$10,"1,20 – 1,39",IF(N825&lt;Premissas!$B$11,"1,40 – 1,59",IF(N825&lt;Premissas!$B$12,"1,60 – 1,99","≥ 2,00"))))))</f>
        <v/>
      </c>
      <c r="P825" s="5">
        <f>IF(OR(M825="NÃO",N825&lt;Premissas!$B$8),Premissas!$B$13,IF(N825&lt;Premissas!$B$9,Premissas!$B$14,IF(N825&lt;Premissas!$B$10,Premissas!$B$15,IF(N825&lt;Premissas!$B$11,Premissas!$B$16,IF(N825&lt;Premissas!$B$12,Premissas!$B$17,Premissas!$B$18)))))</f>
        <v/>
      </c>
      <c r="Q825" s="5">
        <f>IFERROR(P825/Premissas!$B$4,0)</f>
        <v/>
      </c>
    </row>
    <row r="826">
      <c r="A826" s="2" t="n">
        <v>7</v>
      </c>
      <c r="B826" s="2" t="n">
        <v>1979</v>
      </c>
      <c r="C826" s="2" t="inlineStr">
        <is>
          <t>SEPARACAO</t>
        </is>
      </c>
      <c r="D826" s="2" t="n">
        <v>5693365</v>
      </c>
      <c r="E826" s="2" t="inlineStr">
        <is>
          <t>Didns Fernandes Brito</t>
        </is>
      </c>
      <c r="F826" s="2" t="n">
        <v>20801</v>
      </c>
      <c r="G826" s="2" t="n">
        <v>115.55</v>
      </c>
      <c r="H826" s="2" t="n">
        <v>180</v>
      </c>
      <c r="I826" s="2" t="n">
        <v>110</v>
      </c>
      <c r="J826" s="2" t="inlineStr">
        <is>
          <t>GPA</t>
        </is>
      </c>
      <c r="K826" s="2">
        <f>IF(I826&lt;&gt;"",I826,IFERROR(INDEX(Base!$I:$I,MATCH(1,(Base!$C:$C=C826)*(Base!$I:$I&lt;&gt;""),0)),0))</f>
        <v/>
      </c>
      <c r="L826" s="2">
        <f>IF(AND(I826="",K826&gt;0),"SIM","NÃO")</f>
        <v/>
      </c>
      <c r="M826" s="2">
        <f>IF(ISNUMBER(SEARCH("SEPARA",UPPER(C826))),"NÃO","SIM")</f>
        <v/>
      </c>
      <c r="N826" s="2">
        <f>IFERROR(H826/K826,0)</f>
        <v/>
      </c>
      <c r="O826" s="2">
        <f>IF(M826="NÃO","EXCLUÍDO",IF(N826&lt;Premissas!$B$8,"&lt; 1,00",IF(N826&lt;Premissas!$B$9,"1,00 – 1,19",IF(N826&lt;Premissas!$B$10,"1,20 – 1,39",IF(N826&lt;Premissas!$B$11,"1,40 – 1,59",IF(N826&lt;Premissas!$B$12,"1,60 – 1,99","≥ 2,00"))))))</f>
        <v/>
      </c>
      <c r="P826" s="5">
        <f>IF(OR(M826="NÃO",N826&lt;Premissas!$B$8),Premissas!$B$13,IF(N826&lt;Premissas!$B$9,Premissas!$B$14,IF(N826&lt;Premissas!$B$10,Premissas!$B$15,IF(N826&lt;Premissas!$B$11,Premissas!$B$16,IF(N826&lt;Premissas!$B$12,Premissas!$B$17,Premissas!$B$18)))))</f>
        <v/>
      </c>
      <c r="Q826" s="5">
        <f>IFERROR(P826/Premissas!$B$4,0)</f>
        <v/>
      </c>
    </row>
    <row r="827">
      <c r="A827" s="2" t="n">
        <v>7</v>
      </c>
      <c r="B827" s="2" t="n">
        <v>1979</v>
      </c>
      <c r="C827" s="2" t="inlineStr">
        <is>
          <t>CARREGAMENTO</t>
        </is>
      </c>
      <c r="D827" s="2" t="n">
        <v>569885</v>
      </c>
      <c r="E827" s="2" t="inlineStr">
        <is>
          <t>Eduardo dos Santos Rocha</t>
        </is>
      </c>
      <c r="F827" s="2" t="n">
        <v>296</v>
      </c>
      <c r="G827" s="2" t="n">
        <v>13.37</v>
      </c>
      <c r="H827" s="2" t="n">
        <v>22</v>
      </c>
      <c r="I827" s="2" t="n">
        <v>0</v>
      </c>
      <c r="J827" s="2" t="inlineStr">
        <is>
          <t>GPA</t>
        </is>
      </c>
      <c r="K827" s="2">
        <f>IF(I827&lt;&gt;"",I827,IFERROR(INDEX(Base!$I:$I,MATCH(1,(Base!$C:$C=C827)*(Base!$I:$I&lt;&gt;""),0)),0))</f>
        <v/>
      </c>
      <c r="L827" s="2">
        <f>IF(AND(I827="",K827&gt;0),"SIM","NÃO")</f>
        <v/>
      </c>
      <c r="M827" s="2">
        <f>IF(ISNUMBER(SEARCH("SEPARA",UPPER(C827))),"NÃO","SIM")</f>
        <v/>
      </c>
      <c r="N827" s="2">
        <f>IFERROR(H827/K827,0)</f>
        <v/>
      </c>
      <c r="O827" s="2">
        <f>IF(M827="NÃO","EXCLUÍDO",IF(N827&lt;Premissas!$B$8,"&lt; 1,00",IF(N827&lt;Premissas!$B$9,"1,00 – 1,19",IF(N827&lt;Premissas!$B$10,"1,20 – 1,39",IF(N827&lt;Premissas!$B$11,"1,40 – 1,59",IF(N827&lt;Premissas!$B$12,"1,60 – 1,99","≥ 2,00"))))))</f>
        <v/>
      </c>
      <c r="P827" s="5">
        <f>IF(OR(M827="NÃO",N827&lt;Premissas!$B$8),Premissas!$B$13,IF(N827&lt;Premissas!$B$9,Premissas!$B$14,IF(N827&lt;Premissas!$B$10,Premissas!$B$15,IF(N827&lt;Premissas!$B$11,Premissas!$B$16,IF(N827&lt;Premissas!$B$12,Premissas!$B$17,Premissas!$B$18)))))</f>
        <v/>
      </c>
      <c r="Q827" s="5">
        <f>IFERROR(P827/Premissas!$B$4,0)</f>
        <v/>
      </c>
    </row>
    <row r="828">
      <c r="A828" s="2" t="n">
        <v>7</v>
      </c>
      <c r="B828" s="2" t="n">
        <v>1979</v>
      </c>
      <c r="C828" s="2" t="inlineStr">
        <is>
          <t>PUXADA RECEB</t>
        </is>
      </c>
      <c r="D828" s="2" t="n">
        <v>569885</v>
      </c>
      <c r="E828" s="2" t="inlineStr">
        <is>
          <t>Eduardo dos Santos Rocha</t>
        </is>
      </c>
      <c r="F828" s="2" t="n">
        <v>95</v>
      </c>
      <c r="G828" s="2" t="n">
        <v>2.73</v>
      </c>
      <c r="H828" s="2" t="n">
        <v>35</v>
      </c>
      <c r="I828" s="2" t="n">
        <v>0</v>
      </c>
      <c r="J828" s="2" t="inlineStr">
        <is>
          <t>GPA</t>
        </is>
      </c>
      <c r="K828" s="2">
        <f>IF(I828&lt;&gt;"",I828,IFERROR(INDEX(Base!$I:$I,MATCH(1,(Base!$C:$C=C828)*(Base!$I:$I&lt;&gt;""),0)),0))</f>
        <v/>
      </c>
      <c r="L828" s="2">
        <f>IF(AND(I828="",K828&gt;0),"SIM","NÃO")</f>
        <v/>
      </c>
      <c r="M828" s="2">
        <f>IF(ISNUMBER(SEARCH("SEPARA",UPPER(C828))),"NÃO","SIM")</f>
        <v/>
      </c>
      <c r="N828" s="2">
        <f>IFERROR(H828/K828,0)</f>
        <v/>
      </c>
      <c r="O828" s="2">
        <f>IF(M828="NÃO","EXCLUÍDO",IF(N828&lt;Premissas!$B$8,"&lt; 1,00",IF(N828&lt;Premissas!$B$9,"1,00 – 1,19",IF(N828&lt;Premissas!$B$10,"1,20 – 1,39",IF(N828&lt;Premissas!$B$11,"1,40 – 1,59",IF(N828&lt;Premissas!$B$12,"1,60 – 1,99","≥ 2,00"))))))</f>
        <v/>
      </c>
      <c r="P828" s="5">
        <f>IF(OR(M828="NÃO",N828&lt;Premissas!$B$8),Premissas!$B$13,IF(N828&lt;Premissas!$B$9,Premissas!$B$14,IF(N828&lt;Premissas!$B$10,Premissas!$B$15,IF(N828&lt;Premissas!$B$11,Premissas!$B$16,IF(N828&lt;Premissas!$B$12,Premissas!$B$17,Premissas!$B$18)))))</f>
        <v/>
      </c>
      <c r="Q828" s="5">
        <f>IFERROR(P828/Premissas!$B$4,0)</f>
        <v/>
      </c>
    </row>
    <row r="829">
      <c r="A829" s="2" t="n">
        <v>7</v>
      </c>
      <c r="B829" s="2" t="n">
        <v>1979</v>
      </c>
      <c r="C829" s="2" t="inlineStr">
        <is>
          <t>RECEBIMENTO</t>
        </is>
      </c>
      <c r="D829" s="2" t="n">
        <v>569885</v>
      </c>
      <c r="E829" s="2" t="inlineStr">
        <is>
          <t>Eduardo dos Santos Rocha</t>
        </is>
      </c>
      <c r="F829" s="2" t="n">
        <v>113</v>
      </c>
      <c r="G829" s="2" t="n">
        <v>0.54</v>
      </c>
      <c r="H829" s="2" t="n">
        <v>209</v>
      </c>
      <c r="I829" s="2" t="n">
        <v>35</v>
      </c>
      <c r="J829" s="2" t="inlineStr">
        <is>
          <t>GPA</t>
        </is>
      </c>
      <c r="K829" s="2">
        <f>IF(I829&lt;&gt;"",I829,IFERROR(INDEX(Base!$I:$I,MATCH(1,(Base!$C:$C=C829)*(Base!$I:$I&lt;&gt;""),0)),0))</f>
        <v/>
      </c>
      <c r="L829" s="2">
        <f>IF(AND(I829="",K829&gt;0),"SIM","NÃO")</f>
        <v/>
      </c>
      <c r="M829" s="2">
        <f>IF(ISNUMBER(SEARCH("SEPARA",UPPER(C829))),"NÃO","SIM")</f>
        <v/>
      </c>
      <c r="N829" s="2">
        <f>IFERROR(H829/K829,0)</f>
        <v/>
      </c>
      <c r="O829" s="2">
        <f>IF(M829="NÃO","EXCLUÍDO",IF(N829&lt;Premissas!$B$8,"&lt; 1,00",IF(N829&lt;Premissas!$B$9,"1,00 – 1,19",IF(N829&lt;Premissas!$B$10,"1,20 – 1,39",IF(N829&lt;Premissas!$B$11,"1,40 – 1,59",IF(N829&lt;Premissas!$B$12,"1,60 – 1,99","≥ 2,00"))))))</f>
        <v/>
      </c>
      <c r="P829" s="5">
        <f>IF(OR(M829="NÃO",N829&lt;Premissas!$B$8),Premissas!$B$13,IF(N829&lt;Premissas!$B$9,Premissas!$B$14,IF(N829&lt;Premissas!$B$10,Premissas!$B$15,IF(N829&lt;Premissas!$B$11,Premissas!$B$16,IF(N829&lt;Premissas!$B$12,Premissas!$B$17,Premissas!$B$18)))))</f>
        <v/>
      </c>
      <c r="Q829" s="5">
        <f>IFERROR(P829/Premissas!$B$4,0)</f>
        <v/>
      </c>
    </row>
    <row r="830">
      <c r="A830" s="2" t="n">
        <v>7</v>
      </c>
      <c r="B830" s="2" t="n">
        <v>1979</v>
      </c>
      <c r="C830" s="2" t="inlineStr">
        <is>
          <t>SEPARACAO</t>
        </is>
      </c>
      <c r="D830" s="2" t="n">
        <v>569885</v>
      </c>
      <c r="E830" s="2" t="inlineStr">
        <is>
          <t>Eduardo dos Santos Rocha</t>
        </is>
      </c>
      <c r="F830" s="2" t="n">
        <v>87</v>
      </c>
      <c r="G830" s="2" t="n">
        <v>1.26</v>
      </c>
      <c r="H830" s="2" t="n">
        <v>69</v>
      </c>
      <c r="I830" s="2" t="n">
        <v>110</v>
      </c>
      <c r="J830" s="2" t="inlineStr">
        <is>
          <t>GPA</t>
        </is>
      </c>
      <c r="K830" s="2">
        <f>IF(I830&lt;&gt;"",I830,IFERROR(INDEX(Base!$I:$I,MATCH(1,(Base!$C:$C=C830)*(Base!$I:$I&lt;&gt;""),0)),0))</f>
        <v/>
      </c>
      <c r="L830" s="2">
        <f>IF(AND(I830="",K830&gt;0),"SIM","NÃO")</f>
        <v/>
      </c>
      <c r="M830" s="2">
        <f>IF(ISNUMBER(SEARCH("SEPARA",UPPER(C830))),"NÃO","SIM")</f>
        <v/>
      </c>
      <c r="N830" s="2">
        <f>IFERROR(H830/K830,0)</f>
        <v/>
      </c>
      <c r="O830" s="2">
        <f>IF(M830="NÃO","EXCLUÍDO",IF(N830&lt;Premissas!$B$8,"&lt; 1,00",IF(N830&lt;Premissas!$B$9,"1,00 – 1,19",IF(N830&lt;Premissas!$B$10,"1,20 – 1,39",IF(N830&lt;Premissas!$B$11,"1,40 – 1,59",IF(N830&lt;Premissas!$B$12,"1,60 – 1,99","≥ 2,00"))))))</f>
        <v/>
      </c>
      <c r="P830" s="5">
        <f>IF(OR(M830="NÃO",N830&lt;Premissas!$B$8),Premissas!$B$13,IF(N830&lt;Premissas!$B$9,Premissas!$B$14,IF(N830&lt;Premissas!$B$10,Premissas!$B$15,IF(N830&lt;Premissas!$B$11,Premissas!$B$16,IF(N830&lt;Premissas!$B$12,Premissas!$B$17,Premissas!$B$18)))))</f>
        <v/>
      </c>
      <c r="Q830" s="5">
        <f>IFERROR(P830/Premissas!$B$4,0)</f>
        <v/>
      </c>
    </row>
    <row r="831">
      <c r="A831" s="2" t="n">
        <v>7</v>
      </c>
      <c r="B831" s="2" t="n">
        <v>1979</v>
      </c>
      <c r="C831" s="2" t="inlineStr">
        <is>
          <t>SEPARACAO</t>
        </is>
      </c>
      <c r="D831" s="2" t="n">
        <v>5769698</v>
      </c>
      <c r="E831" s="2" t="inlineStr">
        <is>
          <t>Guilherme Rodrigues Dos Santos Silva</t>
        </is>
      </c>
      <c r="F831" s="2" t="n">
        <v>11424</v>
      </c>
      <c r="G831" s="2" t="n">
        <v>86</v>
      </c>
      <c r="H831" s="2" t="n">
        <v>133</v>
      </c>
      <c r="I831" s="2" t="n">
        <v>110</v>
      </c>
      <c r="J831" s="2" t="inlineStr">
        <is>
          <t>GPA</t>
        </is>
      </c>
      <c r="K831" s="2">
        <f>IF(I831&lt;&gt;"",I831,IFERROR(INDEX(Base!$I:$I,MATCH(1,(Base!$C:$C=C831)*(Base!$I:$I&lt;&gt;""),0)),0))</f>
        <v/>
      </c>
      <c r="L831" s="2">
        <f>IF(AND(I831="",K831&gt;0),"SIM","NÃO")</f>
        <v/>
      </c>
      <c r="M831" s="2">
        <f>IF(ISNUMBER(SEARCH("SEPARA",UPPER(C831))),"NÃO","SIM")</f>
        <v/>
      </c>
      <c r="N831" s="2">
        <f>IFERROR(H831/K831,0)</f>
        <v/>
      </c>
      <c r="O831" s="2">
        <f>IF(M831="NÃO","EXCLUÍDO",IF(N831&lt;Premissas!$B$8,"&lt; 1,00",IF(N831&lt;Premissas!$B$9,"1,00 – 1,19",IF(N831&lt;Premissas!$B$10,"1,20 – 1,39",IF(N831&lt;Premissas!$B$11,"1,40 – 1,59",IF(N831&lt;Premissas!$B$12,"1,60 – 1,99","≥ 2,00"))))))</f>
        <v/>
      </c>
      <c r="P831" s="5">
        <f>IF(OR(M831="NÃO",N831&lt;Premissas!$B$8),Premissas!$B$13,IF(N831&lt;Premissas!$B$9,Premissas!$B$14,IF(N831&lt;Premissas!$B$10,Premissas!$B$15,IF(N831&lt;Premissas!$B$11,Premissas!$B$16,IF(N831&lt;Premissas!$B$12,Premissas!$B$17,Premissas!$B$18)))))</f>
        <v/>
      </c>
      <c r="Q831" s="5">
        <f>IFERROR(P831/Premissas!$B$4,0)</f>
        <v/>
      </c>
    </row>
    <row r="832">
      <c r="A832" s="2" t="n">
        <v>7</v>
      </c>
      <c r="B832" s="2" t="n">
        <v>1979</v>
      </c>
      <c r="C832" s="2" t="inlineStr">
        <is>
          <t>RECEBIMENTO</t>
        </is>
      </c>
      <c r="D832" s="2" t="n">
        <v>597537</v>
      </c>
      <c r="E832" s="2" t="inlineStr">
        <is>
          <t>Sabrina Vieira de Melo</t>
        </is>
      </c>
      <c r="F832" s="2" t="n">
        <v>1798</v>
      </c>
      <c r="G832" s="2" t="n">
        <v>78.14</v>
      </c>
      <c r="H832" s="2" t="n">
        <v>23</v>
      </c>
      <c r="I832" s="2" t="n">
        <v>35</v>
      </c>
      <c r="J832" s="2" t="inlineStr">
        <is>
          <t>GPA</t>
        </is>
      </c>
      <c r="K832" s="2">
        <f>IF(I832&lt;&gt;"",I832,IFERROR(INDEX(Base!$I:$I,MATCH(1,(Base!$C:$C=C832)*(Base!$I:$I&lt;&gt;""),0)),0))</f>
        <v/>
      </c>
      <c r="L832" s="2">
        <f>IF(AND(I832="",K832&gt;0),"SIM","NÃO")</f>
        <v/>
      </c>
      <c r="M832" s="2">
        <f>IF(ISNUMBER(SEARCH("SEPARA",UPPER(C832))),"NÃO","SIM")</f>
        <v/>
      </c>
      <c r="N832" s="2">
        <f>IFERROR(H832/K832,0)</f>
        <v/>
      </c>
      <c r="O832" s="2">
        <f>IF(M832="NÃO","EXCLUÍDO",IF(N832&lt;Premissas!$B$8,"&lt; 1,00",IF(N832&lt;Premissas!$B$9,"1,00 – 1,19",IF(N832&lt;Premissas!$B$10,"1,20 – 1,39",IF(N832&lt;Premissas!$B$11,"1,40 – 1,59",IF(N832&lt;Premissas!$B$12,"1,60 – 1,99","≥ 2,00"))))))</f>
        <v/>
      </c>
      <c r="P832" s="5">
        <f>IF(OR(M832="NÃO",N832&lt;Premissas!$B$8),Premissas!$B$13,IF(N832&lt;Premissas!$B$9,Premissas!$B$14,IF(N832&lt;Premissas!$B$10,Premissas!$B$15,IF(N832&lt;Premissas!$B$11,Premissas!$B$16,IF(N832&lt;Premissas!$B$12,Premissas!$B$17,Premissas!$B$18)))))</f>
        <v/>
      </c>
      <c r="Q832" s="5">
        <f>IFERROR(P832/Premissas!$B$4,0)</f>
        <v/>
      </c>
    </row>
    <row r="833">
      <c r="A833" s="2" t="n">
        <v>7</v>
      </c>
      <c r="B833" s="2" t="n">
        <v>1979</v>
      </c>
      <c r="C833" s="2" t="inlineStr">
        <is>
          <t>SEPARACAO</t>
        </is>
      </c>
      <c r="D833" s="2" t="n">
        <v>5982910</v>
      </c>
      <c r="E833" s="2" t="inlineStr">
        <is>
          <t>Nathally Alves De Araujo</t>
        </is>
      </c>
      <c r="F833" s="2" t="n">
        <v>12864</v>
      </c>
      <c r="G833" s="2" t="n">
        <v>123.73</v>
      </c>
      <c r="H833" s="2" t="n">
        <v>104</v>
      </c>
      <c r="I833" s="2" t="n">
        <v>110</v>
      </c>
      <c r="J833" s="2" t="inlineStr">
        <is>
          <t>GPA</t>
        </is>
      </c>
      <c r="K833" s="2">
        <f>IF(I833&lt;&gt;"",I833,IFERROR(INDEX(Base!$I:$I,MATCH(1,(Base!$C:$C=C833)*(Base!$I:$I&lt;&gt;""),0)),0))</f>
        <v/>
      </c>
      <c r="L833" s="2">
        <f>IF(AND(I833="",K833&gt;0),"SIM","NÃO")</f>
        <v/>
      </c>
      <c r="M833" s="2">
        <f>IF(ISNUMBER(SEARCH("SEPARA",UPPER(C833))),"NÃO","SIM")</f>
        <v/>
      </c>
      <c r="N833" s="2">
        <f>IFERROR(H833/K833,0)</f>
        <v/>
      </c>
      <c r="O833" s="2">
        <f>IF(M833="NÃO","EXCLUÍDO",IF(N833&lt;Premissas!$B$8,"&lt; 1,00",IF(N833&lt;Premissas!$B$9,"1,00 – 1,19",IF(N833&lt;Premissas!$B$10,"1,20 – 1,39",IF(N833&lt;Premissas!$B$11,"1,40 – 1,59",IF(N833&lt;Premissas!$B$12,"1,60 – 1,99","≥ 2,00"))))))</f>
        <v/>
      </c>
      <c r="P833" s="5">
        <f>IF(OR(M833="NÃO",N833&lt;Premissas!$B$8),Premissas!$B$13,IF(N833&lt;Premissas!$B$9,Premissas!$B$14,IF(N833&lt;Premissas!$B$10,Premissas!$B$15,IF(N833&lt;Premissas!$B$11,Premissas!$B$16,IF(N833&lt;Premissas!$B$12,Premissas!$B$17,Premissas!$B$18)))))</f>
        <v/>
      </c>
      <c r="Q833" s="5">
        <f>IFERROR(P833/Premissas!$B$4,0)</f>
        <v/>
      </c>
    </row>
    <row r="834">
      <c r="A834" s="2" t="n">
        <v>7</v>
      </c>
      <c r="B834" s="2" t="n">
        <v>1979</v>
      </c>
      <c r="C834" s="2" t="inlineStr">
        <is>
          <t>SEPARACAO</t>
        </is>
      </c>
      <c r="D834" s="2" t="n">
        <v>5986060</v>
      </c>
      <c r="E834" s="2" t="inlineStr">
        <is>
          <t>Ryan Dos Santos Reis</t>
        </is>
      </c>
      <c r="F834" s="2" t="n">
        <v>498</v>
      </c>
      <c r="G834" s="2" t="n">
        <v>12.64</v>
      </c>
      <c r="H834" s="2" t="n">
        <v>39</v>
      </c>
      <c r="I834" s="2" t="n">
        <v>110</v>
      </c>
      <c r="J834" s="2" t="inlineStr">
        <is>
          <t>GPA</t>
        </is>
      </c>
      <c r="K834" s="2">
        <f>IF(I834&lt;&gt;"",I834,IFERROR(INDEX(Base!$I:$I,MATCH(1,(Base!$C:$C=C834)*(Base!$I:$I&lt;&gt;""),0)),0))</f>
        <v/>
      </c>
      <c r="L834" s="2">
        <f>IF(AND(I834="",K834&gt;0),"SIM","NÃO")</f>
        <v/>
      </c>
      <c r="M834" s="2">
        <f>IF(ISNUMBER(SEARCH("SEPARA",UPPER(C834))),"NÃO","SIM")</f>
        <v/>
      </c>
      <c r="N834" s="2">
        <f>IFERROR(H834/K834,0)</f>
        <v/>
      </c>
      <c r="O834" s="2">
        <f>IF(M834="NÃO","EXCLUÍDO",IF(N834&lt;Premissas!$B$8,"&lt; 1,00",IF(N834&lt;Premissas!$B$9,"1,00 – 1,19",IF(N834&lt;Premissas!$B$10,"1,20 – 1,39",IF(N834&lt;Premissas!$B$11,"1,40 – 1,59",IF(N834&lt;Premissas!$B$12,"1,60 – 1,99","≥ 2,00"))))))</f>
        <v/>
      </c>
      <c r="P834" s="5">
        <f>IF(OR(M834="NÃO",N834&lt;Premissas!$B$8),Premissas!$B$13,IF(N834&lt;Premissas!$B$9,Premissas!$B$14,IF(N834&lt;Premissas!$B$10,Premissas!$B$15,IF(N834&lt;Premissas!$B$11,Premissas!$B$16,IF(N834&lt;Premissas!$B$12,Premissas!$B$17,Premissas!$B$18)))))</f>
        <v/>
      </c>
      <c r="Q834" s="5">
        <f>IFERROR(P834/Premissas!$B$4,0)</f>
        <v/>
      </c>
    </row>
    <row r="835">
      <c r="A835" s="2" t="n">
        <v>7</v>
      </c>
      <c r="B835" s="2" t="n">
        <v>1979</v>
      </c>
      <c r="C835" s="2" t="inlineStr">
        <is>
          <t>PUXADA RECEB</t>
        </is>
      </c>
      <c r="D835" s="2" t="n">
        <v>6002293</v>
      </c>
      <c r="E835" s="2" t="inlineStr">
        <is>
          <t>Alessandro Pereira Silva</t>
        </is>
      </c>
      <c r="F835" s="2" t="n">
        <v>5</v>
      </c>
      <c r="G835" s="2" t="n">
        <v>3.35</v>
      </c>
      <c r="H835" s="2" t="n">
        <v>1</v>
      </c>
      <c r="I835" s="2" t="n">
        <v>0</v>
      </c>
      <c r="J835" s="2" t="inlineStr">
        <is>
          <t>GPA</t>
        </is>
      </c>
      <c r="K835" s="2">
        <f>IF(I835&lt;&gt;"",I835,IFERROR(INDEX(Base!$I:$I,MATCH(1,(Base!$C:$C=C835)*(Base!$I:$I&lt;&gt;""),0)),0))</f>
        <v/>
      </c>
      <c r="L835" s="2">
        <f>IF(AND(I835="",K835&gt;0),"SIM","NÃO")</f>
        <v/>
      </c>
      <c r="M835" s="2">
        <f>IF(ISNUMBER(SEARCH("SEPARA",UPPER(C835))),"NÃO","SIM")</f>
        <v/>
      </c>
      <c r="N835" s="2">
        <f>IFERROR(H835/K835,0)</f>
        <v/>
      </c>
      <c r="O835" s="2">
        <f>IF(M835="NÃO","EXCLUÍDO",IF(N835&lt;Premissas!$B$8,"&lt; 1,00",IF(N835&lt;Premissas!$B$9,"1,00 – 1,19",IF(N835&lt;Premissas!$B$10,"1,20 – 1,39",IF(N835&lt;Premissas!$B$11,"1,40 – 1,59",IF(N835&lt;Premissas!$B$12,"1,60 – 1,99","≥ 2,00"))))))</f>
        <v/>
      </c>
      <c r="P835" s="5">
        <f>IF(OR(M835="NÃO",N835&lt;Premissas!$B$8),Premissas!$B$13,IF(N835&lt;Premissas!$B$9,Premissas!$B$14,IF(N835&lt;Premissas!$B$10,Premissas!$B$15,IF(N835&lt;Premissas!$B$11,Premissas!$B$16,IF(N835&lt;Premissas!$B$12,Premissas!$B$17,Premissas!$B$18)))))</f>
        <v/>
      </c>
      <c r="Q835" s="5">
        <f>IFERROR(P835/Premissas!$B$4,0)</f>
        <v/>
      </c>
    </row>
    <row r="836">
      <c r="A836" s="2" t="n">
        <v>7</v>
      </c>
      <c r="B836" s="2" t="n">
        <v>1979</v>
      </c>
      <c r="C836" s="2" t="inlineStr">
        <is>
          <t>SEPARACAO</t>
        </is>
      </c>
      <c r="D836" s="2" t="n">
        <v>6002293</v>
      </c>
      <c r="E836" s="2" t="inlineStr">
        <is>
          <t>Alessandro Pereira Silva</t>
        </is>
      </c>
      <c r="F836" s="2" t="n">
        <v>2100</v>
      </c>
      <c r="G836" s="2" t="n">
        <v>39.16</v>
      </c>
      <c r="H836" s="2" t="n">
        <v>54</v>
      </c>
      <c r="I836" s="2" t="n">
        <v>110</v>
      </c>
      <c r="J836" s="2" t="inlineStr">
        <is>
          <t>GPA</t>
        </is>
      </c>
      <c r="K836" s="2">
        <f>IF(I836&lt;&gt;"",I836,IFERROR(INDEX(Base!$I:$I,MATCH(1,(Base!$C:$C=C836)*(Base!$I:$I&lt;&gt;""),0)),0))</f>
        <v/>
      </c>
      <c r="L836" s="2">
        <f>IF(AND(I836="",K836&gt;0),"SIM","NÃO")</f>
        <v/>
      </c>
      <c r="M836" s="2">
        <f>IF(ISNUMBER(SEARCH("SEPARA",UPPER(C836))),"NÃO","SIM")</f>
        <v/>
      </c>
      <c r="N836" s="2">
        <f>IFERROR(H836/K836,0)</f>
        <v/>
      </c>
      <c r="O836" s="2">
        <f>IF(M836="NÃO","EXCLUÍDO",IF(N836&lt;Premissas!$B$8,"&lt; 1,00",IF(N836&lt;Premissas!$B$9,"1,00 – 1,19",IF(N836&lt;Premissas!$B$10,"1,20 – 1,39",IF(N836&lt;Premissas!$B$11,"1,40 – 1,59",IF(N836&lt;Premissas!$B$12,"1,60 – 1,99","≥ 2,00"))))))</f>
        <v/>
      </c>
      <c r="P836" s="5">
        <f>IF(OR(M836="NÃO",N836&lt;Premissas!$B$8),Premissas!$B$13,IF(N836&lt;Premissas!$B$9,Premissas!$B$14,IF(N836&lt;Premissas!$B$10,Premissas!$B$15,IF(N836&lt;Premissas!$B$11,Premissas!$B$16,IF(N836&lt;Premissas!$B$12,Premissas!$B$17,Premissas!$B$18)))))</f>
        <v/>
      </c>
      <c r="Q836" s="5">
        <f>IFERROR(P836/Premissas!$B$4,0)</f>
        <v/>
      </c>
    </row>
    <row r="837">
      <c r="A837" s="2" t="n">
        <v>7</v>
      </c>
      <c r="B837" s="2" t="n">
        <v>1979</v>
      </c>
      <c r="C837" s="2" t="inlineStr">
        <is>
          <t>SEPARACAO</t>
        </is>
      </c>
      <c r="D837" s="2" t="n">
        <v>6003001</v>
      </c>
      <c r="E837" s="2" t="inlineStr">
        <is>
          <t>Ian Jhonata Da Silva Viana</t>
        </is>
      </c>
      <c r="F837" s="2" t="n">
        <v>2877</v>
      </c>
      <c r="G837" s="2" t="n">
        <v>36.83</v>
      </c>
      <c r="H837" s="2" t="n">
        <v>78</v>
      </c>
      <c r="I837" s="2" t="n">
        <v>110</v>
      </c>
      <c r="J837" s="2" t="inlineStr">
        <is>
          <t>GPA</t>
        </is>
      </c>
      <c r="K837" s="2">
        <f>IF(I837&lt;&gt;"",I837,IFERROR(INDEX(Base!$I:$I,MATCH(1,(Base!$C:$C=C837)*(Base!$I:$I&lt;&gt;""),0)),0))</f>
        <v/>
      </c>
      <c r="L837" s="2">
        <f>IF(AND(I837="",K837&gt;0),"SIM","NÃO")</f>
        <v/>
      </c>
      <c r="M837" s="2">
        <f>IF(ISNUMBER(SEARCH("SEPARA",UPPER(C837))),"NÃO","SIM")</f>
        <v/>
      </c>
      <c r="N837" s="2">
        <f>IFERROR(H837/K837,0)</f>
        <v/>
      </c>
      <c r="O837" s="2">
        <f>IF(M837="NÃO","EXCLUÍDO",IF(N837&lt;Premissas!$B$8,"&lt; 1,00",IF(N837&lt;Premissas!$B$9,"1,00 – 1,19",IF(N837&lt;Premissas!$B$10,"1,20 – 1,39",IF(N837&lt;Premissas!$B$11,"1,40 – 1,59",IF(N837&lt;Premissas!$B$12,"1,60 – 1,99","≥ 2,00"))))))</f>
        <v/>
      </c>
      <c r="P837" s="5">
        <f>IF(OR(M837="NÃO",N837&lt;Premissas!$B$8),Premissas!$B$13,IF(N837&lt;Premissas!$B$9,Premissas!$B$14,IF(N837&lt;Premissas!$B$10,Premissas!$B$15,IF(N837&lt;Premissas!$B$11,Premissas!$B$16,IF(N837&lt;Premissas!$B$12,Premissas!$B$17,Premissas!$B$18)))))</f>
        <v/>
      </c>
      <c r="Q837" s="5">
        <f>IFERROR(P837/Premissas!$B$4,0)</f>
        <v/>
      </c>
    </row>
    <row r="838">
      <c r="A838" s="2" t="n">
        <v>7</v>
      </c>
      <c r="B838" s="2" t="n">
        <v>1979</v>
      </c>
      <c r="C838" s="2" t="inlineStr">
        <is>
          <t>ATIVIDADE OP. EMP.</t>
        </is>
      </c>
      <c r="D838" s="2" t="n">
        <v>600573</v>
      </c>
      <c r="E838" s="2" t="inlineStr">
        <is>
          <t>Lucivaldo Carneiro Araujo</t>
        </is>
      </c>
      <c r="F838" s="2" t="n">
        <v>1882</v>
      </c>
      <c r="G838" s="2" t="n">
        <v>101.68</v>
      </c>
      <c r="H838" s="2" t="n">
        <v>19</v>
      </c>
      <c r="I838" s="2" t="n">
        <v>18</v>
      </c>
      <c r="J838" s="2" t="inlineStr">
        <is>
          <t>GPA</t>
        </is>
      </c>
      <c r="K838" s="2">
        <f>IF(I838&lt;&gt;"",I838,IFERROR(INDEX(Base!$I:$I,MATCH(1,(Base!$C:$C=C838)*(Base!$I:$I&lt;&gt;""),0)),0))</f>
        <v/>
      </c>
      <c r="L838" s="2">
        <f>IF(AND(I838="",K838&gt;0),"SIM","NÃO")</f>
        <v/>
      </c>
      <c r="M838" s="2">
        <f>IF(ISNUMBER(SEARCH("SEPARA",UPPER(C838))),"NÃO","SIM")</f>
        <v/>
      </c>
      <c r="N838" s="2">
        <f>IFERROR(H838/K838,0)</f>
        <v/>
      </c>
      <c r="O838" s="2">
        <f>IF(M838="NÃO","EXCLUÍDO",IF(N838&lt;Premissas!$B$8,"&lt; 1,00",IF(N838&lt;Premissas!$B$9,"1,00 – 1,19",IF(N838&lt;Premissas!$B$10,"1,20 – 1,39",IF(N838&lt;Premissas!$B$11,"1,40 – 1,59",IF(N838&lt;Premissas!$B$12,"1,60 – 1,99","≥ 2,00"))))))</f>
        <v/>
      </c>
      <c r="P838" s="5">
        <f>IF(OR(M838="NÃO",N838&lt;Premissas!$B$8),Premissas!$B$13,IF(N838&lt;Premissas!$B$9,Premissas!$B$14,IF(N838&lt;Premissas!$B$10,Premissas!$B$15,IF(N838&lt;Premissas!$B$11,Premissas!$B$16,IF(N838&lt;Premissas!$B$12,Premissas!$B$17,Premissas!$B$18)))))</f>
        <v/>
      </c>
      <c r="Q838" s="5">
        <f>IFERROR(P838/Premissas!$B$4,0)</f>
        <v/>
      </c>
    </row>
    <row r="839">
      <c r="A839" s="2" t="n">
        <v>7</v>
      </c>
      <c r="B839" s="2" t="n">
        <v>1979</v>
      </c>
      <c r="C839" s="2" t="inlineStr">
        <is>
          <t>CARREGAMENTO</t>
        </is>
      </c>
      <c r="D839" s="2" t="n">
        <v>600573</v>
      </c>
      <c r="E839" s="2" t="inlineStr">
        <is>
          <t>Lucivaldo Carneiro Araujo</t>
        </is>
      </c>
      <c r="F839" s="2" t="n">
        <v>11</v>
      </c>
      <c r="G839" s="2" t="n">
        <v>2.05</v>
      </c>
      <c r="H839" s="2" t="n">
        <v>5</v>
      </c>
      <c r="I839" s="2" t="n">
        <v>0</v>
      </c>
      <c r="J839" s="2" t="inlineStr">
        <is>
          <t>GPA</t>
        </is>
      </c>
      <c r="K839" s="2">
        <f>IF(I839&lt;&gt;"",I839,IFERROR(INDEX(Base!$I:$I,MATCH(1,(Base!$C:$C=C839)*(Base!$I:$I&lt;&gt;""),0)),0))</f>
        <v/>
      </c>
      <c r="L839" s="2">
        <f>IF(AND(I839="",K839&gt;0),"SIM","NÃO")</f>
        <v/>
      </c>
      <c r="M839" s="2">
        <f>IF(ISNUMBER(SEARCH("SEPARA",UPPER(C839))),"NÃO","SIM")</f>
        <v/>
      </c>
      <c r="N839" s="2">
        <f>IFERROR(H839/K839,0)</f>
        <v/>
      </c>
      <c r="O839" s="2">
        <f>IF(M839="NÃO","EXCLUÍDO",IF(N839&lt;Premissas!$B$8,"&lt; 1,00",IF(N839&lt;Premissas!$B$9,"1,00 – 1,19",IF(N839&lt;Premissas!$B$10,"1,20 – 1,39",IF(N839&lt;Premissas!$B$11,"1,40 – 1,59",IF(N839&lt;Premissas!$B$12,"1,60 – 1,99","≥ 2,00"))))))</f>
        <v/>
      </c>
      <c r="P839" s="5">
        <f>IF(OR(M839="NÃO",N839&lt;Premissas!$B$8),Premissas!$B$13,IF(N839&lt;Premissas!$B$9,Premissas!$B$14,IF(N839&lt;Premissas!$B$10,Premissas!$B$15,IF(N839&lt;Premissas!$B$11,Premissas!$B$16,IF(N839&lt;Premissas!$B$12,Premissas!$B$17,Premissas!$B$18)))))</f>
        <v/>
      </c>
      <c r="Q839" s="5">
        <f>IFERROR(P839/Premissas!$B$4,0)</f>
        <v/>
      </c>
    </row>
    <row r="840">
      <c r="A840" s="2" t="n">
        <v>7</v>
      </c>
      <c r="B840" s="2" t="n">
        <v>1979</v>
      </c>
      <c r="C840" s="2" t="inlineStr">
        <is>
          <t>SEPARACAO</t>
        </is>
      </c>
      <c r="D840" s="2" t="n">
        <v>600573</v>
      </c>
      <c r="E840" s="2" t="inlineStr">
        <is>
          <t>Lucivaldo Carneiro Araujo</t>
        </is>
      </c>
      <c r="F840" s="2" t="n">
        <v>1123</v>
      </c>
      <c r="G840" s="2" t="n">
        <v>10.63</v>
      </c>
      <c r="H840" s="2" t="n">
        <v>106</v>
      </c>
      <c r="I840" s="2" t="n">
        <v>110</v>
      </c>
      <c r="J840" s="2" t="inlineStr">
        <is>
          <t>GPA</t>
        </is>
      </c>
      <c r="K840" s="2">
        <f>IF(I840&lt;&gt;"",I840,IFERROR(INDEX(Base!$I:$I,MATCH(1,(Base!$C:$C=C840)*(Base!$I:$I&lt;&gt;""),0)),0))</f>
        <v/>
      </c>
      <c r="L840" s="2">
        <f>IF(AND(I840="",K840&gt;0),"SIM","NÃO")</f>
        <v/>
      </c>
      <c r="M840" s="2">
        <f>IF(ISNUMBER(SEARCH("SEPARA",UPPER(C840))),"NÃO","SIM")</f>
        <v/>
      </c>
      <c r="N840" s="2">
        <f>IFERROR(H840/K840,0)</f>
        <v/>
      </c>
      <c r="O840" s="2">
        <f>IF(M840="NÃO","EXCLUÍDO",IF(N840&lt;Premissas!$B$8,"&lt; 1,00",IF(N840&lt;Premissas!$B$9,"1,00 – 1,19",IF(N840&lt;Premissas!$B$10,"1,20 – 1,39",IF(N840&lt;Premissas!$B$11,"1,40 – 1,59",IF(N840&lt;Premissas!$B$12,"1,60 – 1,99","≥ 2,00"))))))</f>
        <v/>
      </c>
      <c r="P840" s="5">
        <f>IF(OR(M840="NÃO",N840&lt;Premissas!$B$8),Premissas!$B$13,IF(N840&lt;Premissas!$B$9,Premissas!$B$14,IF(N840&lt;Premissas!$B$10,Premissas!$B$15,IF(N840&lt;Premissas!$B$11,Premissas!$B$16,IF(N840&lt;Premissas!$B$12,Premissas!$B$17,Premissas!$B$18)))))</f>
        <v/>
      </c>
      <c r="Q840" s="5">
        <f>IFERROR(P840/Premissas!$B$4,0)</f>
        <v/>
      </c>
    </row>
    <row r="841">
      <c r="A841" s="2" t="n">
        <v>7</v>
      </c>
      <c r="B841" s="2" t="n">
        <v>7801</v>
      </c>
      <c r="C841" s="2" t="inlineStr">
        <is>
          <t>ATIVIDADE OP. EMP.</t>
        </is>
      </c>
      <c r="D841" s="2" t="n">
        <v>101339</v>
      </c>
      <c r="E841" s="2" t="inlineStr">
        <is>
          <t>SERGIO JOSE DA SILVA</t>
        </is>
      </c>
      <c r="F841" s="2" t="n">
        <v>1941</v>
      </c>
      <c r="G841" s="2" t="n">
        <v>161.75</v>
      </c>
      <c r="H841" s="2" t="n">
        <v>12</v>
      </c>
      <c r="I841" s="2" t="n">
        <v>0</v>
      </c>
      <c r="J841" s="2" t="inlineStr">
        <is>
          <t>GPA</t>
        </is>
      </c>
      <c r="K841" s="2">
        <f>IF(I841&lt;&gt;"",I841,IFERROR(INDEX(Base!$I:$I,MATCH(1,(Base!$C:$C=C841)*(Base!$I:$I&lt;&gt;""),0)),0))</f>
        <v/>
      </c>
      <c r="L841" s="2">
        <f>IF(AND(I841="",K841&gt;0),"SIM","NÃO")</f>
        <v/>
      </c>
      <c r="M841" s="2">
        <f>IF(ISNUMBER(SEARCH("SEPARA",UPPER(C841))),"NÃO","SIM")</f>
        <v/>
      </c>
      <c r="N841" s="2">
        <f>IFERROR(H841/K841,0)</f>
        <v/>
      </c>
      <c r="O841" s="2">
        <f>IF(M841="NÃO","EXCLUÍDO",IF(N841&lt;Premissas!$B$8,"&lt; 1,00",IF(N841&lt;Premissas!$B$9,"1,00 – 1,19",IF(N841&lt;Premissas!$B$10,"1,20 – 1,39",IF(N841&lt;Premissas!$B$11,"1,40 – 1,59",IF(N841&lt;Premissas!$B$12,"1,60 – 1,99","≥ 2,00"))))))</f>
        <v/>
      </c>
      <c r="P841" s="5">
        <f>IF(OR(M841="NÃO",N841&lt;Premissas!$B$8),Premissas!$B$13,IF(N841&lt;Premissas!$B$9,Premissas!$B$14,IF(N841&lt;Premissas!$B$10,Premissas!$B$15,IF(N841&lt;Premissas!$B$11,Premissas!$B$16,IF(N841&lt;Premissas!$B$12,Premissas!$B$17,Premissas!$B$18)))))</f>
        <v/>
      </c>
      <c r="Q841" s="5">
        <f>IFERROR(P841/Premissas!$B$4,0)</f>
        <v/>
      </c>
    </row>
    <row r="842">
      <c r="A842" s="2" t="n">
        <v>7</v>
      </c>
      <c r="B842" s="2" t="n">
        <v>7801</v>
      </c>
      <c r="C842" s="2" t="inlineStr">
        <is>
          <t>ATIVIDADE OP. EMP.</t>
        </is>
      </c>
      <c r="D842" s="2" t="n">
        <v>10181</v>
      </c>
      <c r="E842" s="2" t="inlineStr">
        <is>
          <t>Raimundo Alves</t>
        </is>
      </c>
      <c r="F842" s="2" t="n">
        <v>1720</v>
      </c>
      <c r="G842" s="2" t="n">
        <v>188.68</v>
      </c>
      <c r="H842" s="2" t="n">
        <v>9</v>
      </c>
      <c r="I842" s="2" t="n">
        <v>0</v>
      </c>
      <c r="J842" s="2" t="inlineStr">
        <is>
          <t>GPA</t>
        </is>
      </c>
      <c r="K842" s="2">
        <f>IF(I842&lt;&gt;"",I842,IFERROR(INDEX(Base!$I:$I,MATCH(1,(Base!$C:$C=C842)*(Base!$I:$I&lt;&gt;""),0)),0))</f>
        <v/>
      </c>
      <c r="L842" s="2">
        <f>IF(AND(I842="",K842&gt;0),"SIM","NÃO")</f>
        <v/>
      </c>
      <c r="M842" s="2">
        <f>IF(ISNUMBER(SEARCH("SEPARA",UPPER(C842))),"NÃO","SIM")</f>
        <v/>
      </c>
      <c r="N842" s="2">
        <f>IFERROR(H842/K842,0)</f>
        <v/>
      </c>
      <c r="O842" s="2">
        <f>IF(M842="NÃO","EXCLUÍDO",IF(N842&lt;Premissas!$B$8,"&lt; 1,00",IF(N842&lt;Premissas!$B$9,"1,00 – 1,19",IF(N842&lt;Premissas!$B$10,"1,20 – 1,39",IF(N842&lt;Premissas!$B$11,"1,40 – 1,59",IF(N842&lt;Premissas!$B$12,"1,60 – 1,99","≥ 2,00"))))))</f>
        <v/>
      </c>
      <c r="P842" s="5">
        <f>IF(OR(M842="NÃO",N842&lt;Premissas!$B$8),Premissas!$B$13,IF(N842&lt;Premissas!$B$9,Premissas!$B$14,IF(N842&lt;Premissas!$B$10,Premissas!$B$15,IF(N842&lt;Premissas!$B$11,Premissas!$B$16,IF(N842&lt;Premissas!$B$12,Premissas!$B$17,Premissas!$B$18)))))</f>
        <v/>
      </c>
      <c r="Q842" s="5">
        <f>IFERROR(P842/Premissas!$B$4,0)</f>
        <v/>
      </c>
    </row>
    <row r="843">
      <c r="A843" s="2" t="n">
        <v>7</v>
      </c>
      <c r="B843" s="2" t="n">
        <v>7801</v>
      </c>
      <c r="C843" s="2" t="inlineStr">
        <is>
          <t>ATIVIDADE OP. EMP.</t>
        </is>
      </c>
      <c r="D843" s="2" t="n">
        <v>123922</v>
      </c>
      <c r="E843" s="2" t="inlineStr">
        <is>
          <t>Marciel Francisco Da Silva</t>
        </is>
      </c>
      <c r="F843" s="2" t="n">
        <v>1478</v>
      </c>
      <c r="G843" s="2" t="n">
        <v>81.38</v>
      </c>
      <c r="H843" s="2" t="n">
        <v>18</v>
      </c>
      <c r="I843" s="2" t="n">
        <v>0</v>
      </c>
      <c r="J843" s="2" t="inlineStr">
        <is>
          <t>GPA</t>
        </is>
      </c>
      <c r="K843" s="2">
        <f>IF(I843&lt;&gt;"",I843,IFERROR(INDEX(Base!$I:$I,MATCH(1,(Base!$C:$C=C843)*(Base!$I:$I&lt;&gt;""),0)),0))</f>
        <v/>
      </c>
      <c r="L843" s="2">
        <f>IF(AND(I843="",K843&gt;0),"SIM","NÃO")</f>
        <v/>
      </c>
      <c r="M843" s="2">
        <f>IF(ISNUMBER(SEARCH("SEPARA",UPPER(C843))),"NÃO","SIM")</f>
        <v/>
      </c>
      <c r="N843" s="2">
        <f>IFERROR(H843/K843,0)</f>
        <v/>
      </c>
      <c r="O843" s="2">
        <f>IF(M843="NÃO","EXCLUÍDO",IF(N843&lt;Premissas!$B$8,"&lt; 1,00",IF(N843&lt;Premissas!$B$9,"1,00 – 1,19",IF(N843&lt;Premissas!$B$10,"1,20 – 1,39",IF(N843&lt;Premissas!$B$11,"1,40 – 1,59",IF(N843&lt;Premissas!$B$12,"1,60 – 1,99","≥ 2,00"))))))</f>
        <v/>
      </c>
      <c r="P843" s="5">
        <f>IF(OR(M843="NÃO",N843&lt;Premissas!$B$8),Premissas!$B$13,IF(N843&lt;Premissas!$B$9,Premissas!$B$14,IF(N843&lt;Premissas!$B$10,Premissas!$B$15,IF(N843&lt;Premissas!$B$11,Premissas!$B$16,IF(N843&lt;Premissas!$B$12,Premissas!$B$17,Premissas!$B$18)))))</f>
        <v/>
      </c>
      <c r="Q843" s="5">
        <f>IFERROR(P843/Premissas!$B$4,0)</f>
        <v/>
      </c>
    </row>
    <row r="844">
      <c r="A844" s="2" t="n">
        <v>7</v>
      </c>
      <c r="B844" s="2" t="n">
        <v>7801</v>
      </c>
      <c r="C844" s="2" t="inlineStr">
        <is>
          <t>PUXADA RECEB</t>
        </is>
      </c>
      <c r="D844" s="2" t="n">
        <v>124438</v>
      </c>
      <c r="E844" s="2" t="inlineStr">
        <is>
          <t>JAIR DIAS DOS SANTOS</t>
        </is>
      </c>
      <c r="F844" s="2" t="n">
        <v>11</v>
      </c>
      <c r="G844" s="2" t="n">
        <v>1.67</v>
      </c>
      <c r="H844" s="2" t="n">
        <v>7</v>
      </c>
      <c r="I844" s="2" t="n">
        <v>0</v>
      </c>
      <c r="J844" s="2" t="inlineStr">
        <is>
          <t>GPA</t>
        </is>
      </c>
      <c r="K844" s="2">
        <f>IF(I844&lt;&gt;"",I844,IFERROR(INDEX(Base!$I:$I,MATCH(1,(Base!$C:$C=C844)*(Base!$I:$I&lt;&gt;""),0)),0))</f>
        <v/>
      </c>
      <c r="L844" s="2">
        <f>IF(AND(I844="",K844&gt;0),"SIM","NÃO")</f>
        <v/>
      </c>
      <c r="M844" s="2">
        <f>IF(ISNUMBER(SEARCH("SEPARA",UPPER(C844))),"NÃO","SIM")</f>
        <v/>
      </c>
      <c r="N844" s="2">
        <f>IFERROR(H844/K844,0)</f>
        <v/>
      </c>
      <c r="O844" s="2">
        <f>IF(M844="NÃO","EXCLUÍDO",IF(N844&lt;Premissas!$B$8,"&lt; 1,00",IF(N844&lt;Premissas!$B$9,"1,00 – 1,19",IF(N844&lt;Premissas!$B$10,"1,20 – 1,39",IF(N844&lt;Premissas!$B$11,"1,40 – 1,59",IF(N844&lt;Premissas!$B$12,"1,60 – 1,99","≥ 2,00"))))))</f>
        <v/>
      </c>
      <c r="P844" s="5">
        <f>IF(OR(M844="NÃO",N844&lt;Premissas!$B$8),Premissas!$B$13,IF(N844&lt;Premissas!$B$9,Premissas!$B$14,IF(N844&lt;Premissas!$B$10,Premissas!$B$15,IF(N844&lt;Premissas!$B$11,Premissas!$B$16,IF(N844&lt;Premissas!$B$12,Premissas!$B$17,Premissas!$B$18)))))</f>
        <v/>
      </c>
      <c r="Q844" s="5">
        <f>IFERROR(P844/Premissas!$B$4,0)</f>
        <v/>
      </c>
    </row>
    <row r="845">
      <c r="A845" s="2" t="n">
        <v>7</v>
      </c>
      <c r="B845" s="2" t="n">
        <v>7801</v>
      </c>
      <c r="C845" s="2" t="inlineStr">
        <is>
          <t>RECEBIMENTO</t>
        </is>
      </c>
      <c r="D845" s="2" t="n">
        <v>124438</v>
      </c>
      <c r="E845" s="2" t="inlineStr">
        <is>
          <t>JAIR DIAS DOS SANTOS</t>
        </is>
      </c>
      <c r="F845" s="2" t="n">
        <v>2580</v>
      </c>
      <c r="G845" s="2" t="n">
        <v>148.11</v>
      </c>
      <c r="H845" s="2" t="n">
        <v>17</v>
      </c>
      <c r="I845" s="2" t="n">
        <v>0</v>
      </c>
      <c r="J845" s="2" t="inlineStr">
        <is>
          <t>GPA</t>
        </is>
      </c>
      <c r="K845" s="2">
        <f>IF(I845&lt;&gt;"",I845,IFERROR(INDEX(Base!$I:$I,MATCH(1,(Base!$C:$C=C845)*(Base!$I:$I&lt;&gt;""),0)),0))</f>
        <v/>
      </c>
      <c r="L845" s="2">
        <f>IF(AND(I845="",K845&gt;0),"SIM","NÃO")</f>
        <v/>
      </c>
      <c r="M845" s="2">
        <f>IF(ISNUMBER(SEARCH("SEPARA",UPPER(C845))),"NÃO","SIM")</f>
        <v/>
      </c>
      <c r="N845" s="2">
        <f>IFERROR(H845/K845,0)</f>
        <v/>
      </c>
      <c r="O845" s="2">
        <f>IF(M845="NÃO","EXCLUÍDO",IF(N845&lt;Premissas!$B$8,"&lt; 1,00",IF(N845&lt;Premissas!$B$9,"1,00 – 1,19",IF(N845&lt;Premissas!$B$10,"1,20 – 1,39",IF(N845&lt;Premissas!$B$11,"1,40 – 1,59",IF(N845&lt;Premissas!$B$12,"1,60 – 1,99","≥ 2,00"))))))</f>
        <v/>
      </c>
      <c r="P845" s="5">
        <f>IF(OR(M845="NÃO",N845&lt;Premissas!$B$8),Premissas!$B$13,IF(N845&lt;Premissas!$B$9,Premissas!$B$14,IF(N845&lt;Premissas!$B$10,Premissas!$B$15,IF(N845&lt;Premissas!$B$11,Premissas!$B$16,IF(N845&lt;Premissas!$B$12,Premissas!$B$17,Premissas!$B$18)))))</f>
        <v/>
      </c>
      <c r="Q845" s="5">
        <f>IFERROR(P845/Premissas!$B$4,0)</f>
        <v/>
      </c>
    </row>
    <row r="846">
      <c r="A846" s="2" t="n">
        <v>7</v>
      </c>
      <c r="B846" s="2" t="n">
        <v>7801</v>
      </c>
      <c r="C846" s="2" t="inlineStr">
        <is>
          <t>ATIVIDADE OP. EMP.</t>
        </is>
      </c>
      <c r="D846" s="2" t="n">
        <v>138654</v>
      </c>
      <c r="E846" s="2" t="inlineStr">
        <is>
          <t>Pedro Pereira Da Silva Neto</t>
        </is>
      </c>
      <c r="F846" s="2" t="n">
        <v>4042</v>
      </c>
      <c r="G846" s="2" t="n">
        <v>190.15</v>
      </c>
      <c r="H846" s="2" t="n">
        <v>21</v>
      </c>
      <c r="I846" s="2" t="n">
        <v>0</v>
      </c>
      <c r="J846" s="2" t="inlineStr">
        <is>
          <t>GPA</t>
        </is>
      </c>
      <c r="K846" s="2">
        <f>IF(I846&lt;&gt;"",I846,IFERROR(INDEX(Base!$I:$I,MATCH(1,(Base!$C:$C=C846)*(Base!$I:$I&lt;&gt;""),0)),0))</f>
        <v/>
      </c>
      <c r="L846" s="2">
        <f>IF(AND(I846="",K846&gt;0),"SIM","NÃO")</f>
        <v/>
      </c>
      <c r="M846" s="2">
        <f>IF(ISNUMBER(SEARCH("SEPARA",UPPER(C846))),"NÃO","SIM")</f>
        <v/>
      </c>
      <c r="N846" s="2">
        <f>IFERROR(H846/K846,0)</f>
        <v/>
      </c>
      <c r="O846" s="2">
        <f>IF(M846="NÃO","EXCLUÍDO",IF(N846&lt;Premissas!$B$8,"&lt; 1,00",IF(N846&lt;Premissas!$B$9,"1,00 – 1,19",IF(N846&lt;Premissas!$B$10,"1,20 – 1,39",IF(N846&lt;Premissas!$B$11,"1,40 – 1,59",IF(N846&lt;Premissas!$B$12,"1,60 – 1,99","≥ 2,00"))))))</f>
        <v/>
      </c>
      <c r="P846" s="5">
        <f>IF(OR(M846="NÃO",N846&lt;Premissas!$B$8),Premissas!$B$13,IF(N846&lt;Premissas!$B$9,Premissas!$B$14,IF(N846&lt;Premissas!$B$10,Premissas!$B$15,IF(N846&lt;Premissas!$B$11,Premissas!$B$16,IF(N846&lt;Premissas!$B$12,Premissas!$B$17,Premissas!$B$18)))))</f>
        <v/>
      </c>
      <c r="Q846" s="5">
        <f>IFERROR(P846/Premissas!$B$4,0)</f>
        <v/>
      </c>
    </row>
    <row r="847">
      <c r="A847" s="2" t="n">
        <v>7</v>
      </c>
      <c r="B847" s="2" t="n">
        <v>7801</v>
      </c>
      <c r="C847" s="2" t="inlineStr">
        <is>
          <t>ATIVIDADE OP. EMP.</t>
        </is>
      </c>
      <c r="D847" s="2" t="n">
        <v>153174</v>
      </c>
      <c r="E847" s="2" t="inlineStr">
        <is>
          <t>JOSE ADRIANO OLIVEIRA DOS SANTOS</t>
        </is>
      </c>
      <c r="F847" s="2" t="n">
        <v>1409</v>
      </c>
      <c r="G847" s="2" t="n">
        <v>192.73</v>
      </c>
      <c r="H847" s="2" t="n">
        <v>7</v>
      </c>
      <c r="I847" s="2" t="n">
        <v>0</v>
      </c>
      <c r="J847" s="2" t="inlineStr">
        <is>
          <t>GPA</t>
        </is>
      </c>
      <c r="K847" s="2">
        <f>IF(I847&lt;&gt;"",I847,IFERROR(INDEX(Base!$I:$I,MATCH(1,(Base!$C:$C=C847)*(Base!$I:$I&lt;&gt;""),0)),0))</f>
        <v/>
      </c>
      <c r="L847" s="2">
        <f>IF(AND(I847="",K847&gt;0),"SIM","NÃO")</f>
        <v/>
      </c>
      <c r="M847" s="2">
        <f>IF(ISNUMBER(SEARCH("SEPARA",UPPER(C847))),"NÃO","SIM")</f>
        <v/>
      </c>
      <c r="N847" s="2">
        <f>IFERROR(H847/K847,0)</f>
        <v/>
      </c>
      <c r="O847" s="2">
        <f>IF(M847="NÃO","EXCLUÍDO",IF(N847&lt;Premissas!$B$8,"&lt; 1,00",IF(N847&lt;Premissas!$B$9,"1,00 – 1,19",IF(N847&lt;Premissas!$B$10,"1,20 – 1,39",IF(N847&lt;Premissas!$B$11,"1,40 – 1,59",IF(N847&lt;Premissas!$B$12,"1,60 – 1,99","≥ 2,00"))))))</f>
        <v/>
      </c>
      <c r="P847" s="5">
        <f>IF(OR(M847="NÃO",N847&lt;Premissas!$B$8),Premissas!$B$13,IF(N847&lt;Premissas!$B$9,Premissas!$B$14,IF(N847&lt;Premissas!$B$10,Premissas!$B$15,IF(N847&lt;Premissas!$B$11,Premissas!$B$16,IF(N847&lt;Premissas!$B$12,Premissas!$B$17,Premissas!$B$18)))))</f>
        <v/>
      </c>
      <c r="Q847" s="5">
        <f>IFERROR(P847/Premissas!$B$4,0)</f>
        <v/>
      </c>
    </row>
    <row r="848">
      <c r="A848" s="2" t="n">
        <v>7</v>
      </c>
      <c r="B848" s="2" t="n">
        <v>7801</v>
      </c>
      <c r="C848" s="2" t="inlineStr">
        <is>
          <t>ATIVIDADE OP. EMP.</t>
        </is>
      </c>
      <c r="D848" s="2" t="n">
        <v>156823</v>
      </c>
      <c r="E848" s="2" t="inlineStr">
        <is>
          <t>MARCIO PAIXAO DE SOUZA</t>
        </is>
      </c>
      <c r="F848" s="2" t="n">
        <v>601</v>
      </c>
      <c r="G848" s="2" t="n">
        <v>96.48999999999999</v>
      </c>
      <c r="H848" s="2" t="n">
        <v>6</v>
      </c>
      <c r="I848" s="2" t="n">
        <v>0</v>
      </c>
      <c r="J848" s="2" t="inlineStr">
        <is>
          <t>GPA</t>
        </is>
      </c>
      <c r="K848" s="2">
        <f>IF(I848&lt;&gt;"",I848,IFERROR(INDEX(Base!$I:$I,MATCH(1,(Base!$C:$C=C848)*(Base!$I:$I&lt;&gt;""),0)),0))</f>
        <v/>
      </c>
      <c r="L848" s="2">
        <f>IF(AND(I848="",K848&gt;0),"SIM","NÃO")</f>
        <v/>
      </c>
      <c r="M848" s="2">
        <f>IF(ISNUMBER(SEARCH("SEPARA",UPPER(C848))),"NÃO","SIM")</f>
        <v/>
      </c>
      <c r="N848" s="2">
        <f>IFERROR(H848/K848,0)</f>
        <v/>
      </c>
      <c r="O848" s="2">
        <f>IF(M848="NÃO","EXCLUÍDO",IF(N848&lt;Premissas!$B$8,"&lt; 1,00",IF(N848&lt;Premissas!$B$9,"1,00 – 1,19",IF(N848&lt;Premissas!$B$10,"1,20 – 1,39",IF(N848&lt;Premissas!$B$11,"1,40 – 1,59",IF(N848&lt;Premissas!$B$12,"1,60 – 1,99","≥ 2,00"))))))</f>
        <v/>
      </c>
      <c r="P848" s="5">
        <f>IF(OR(M848="NÃO",N848&lt;Premissas!$B$8),Premissas!$B$13,IF(N848&lt;Premissas!$B$9,Premissas!$B$14,IF(N848&lt;Premissas!$B$10,Premissas!$B$15,IF(N848&lt;Premissas!$B$11,Premissas!$B$16,IF(N848&lt;Premissas!$B$12,Premissas!$B$17,Premissas!$B$18)))))</f>
        <v/>
      </c>
      <c r="Q848" s="5">
        <f>IFERROR(P848/Premissas!$B$4,0)</f>
        <v/>
      </c>
    </row>
    <row r="849">
      <c r="A849" s="2" t="n">
        <v>7</v>
      </c>
      <c r="B849" s="2" t="n">
        <v>7801</v>
      </c>
      <c r="C849" s="2" t="inlineStr">
        <is>
          <t>ATIVIDADE OP. EMP.</t>
        </is>
      </c>
      <c r="D849" s="2" t="n">
        <v>159790</v>
      </c>
      <c r="E849" s="2" t="inlineStr">
        <is>
          <t>Sergio SOARES COSTA</t>
        </is>
      </c>
      <c r="F849" s="2" t="n">
        <v>1854</v>
      </c>
      <c r="G849" s="2" t="n">
        <v>162.15</v>
      </c>
      <c r="H849" s="2" t="n">
        <v>11</v>
      </c>
      <c r="I849" s="2" t="n">
        <v>0</v>
      </c>
      <c r="J849" s="2" t="inlineStr">
        <is>
          <t>GPA</t>
        </is>
      </c>
      <c r="K849" s="2">
        <f>IF(I849&lt;&gt;"",I849,IFERROR(INDEX(Base!$I:$I,MATCH(1,(Base!$C:$C=C849)*(Base!$I:$I&lt;&gt;""),0)),0))</f>
        <v/>
      </c>
      <c r="L849" s="2">
        <f>IF(AND(I849="",K849&gt;0),"SIM","NÃO")</f>
        <v/>
      </c>
      <c r="M849" s="2">
        <f>IF(ISNUMBER(SEARCH("SEPARA",UPPER(C849))),"NÃO","SIM")</f>
        <v/>
      </c>
      <c r="N849" s="2">
        <f>IFERROR(H849/K849,0)</f>
        <v/>
      </c>
      <c r="O849" s="2">
        <f>IF(M849="NÃO","EXCLUÍDO",IF(N849&lt;Premissas!$B$8,"&lt; 1,00",IF(N849&lt;Premissas!$B$9,"1,00 – 1,19",IF(N849&lt;Premissas!$B$10,"1,20 – 1,39",IF(N849&lt;Premissas!$B$11,"1,40 – 1,59",IF(N849&lt;Premissas!$B$12,"1,60 – 1,99","≥ 2,00"))))))</f>
        <v/>
      </c>
      <c r="P849" s="5">
        <f>IF(OR(M849="NÃO",N849&lt;Premissas!$B$8),Premissas!$B$13,IF(N849&lt;Premissas!$B$9,Premissas!$B$14,IF(N849&lt;Premissas!$B$10,Premissas!$B$15,IF(N849&lt;Premissas!$B$11,Premissas!$B$16,IF(N849&lt;Premissas!$B$12,Premissas!$B$17,Premissas!$B$18)))))</f>
        <v/>
      </c>
      <c r="Q849" s="5">
        <f>IFERROR(P849/Premissas!$B$4,0)</f>
        <v/>
      </c>
    </row>
    <row r="850">
      <c r="A850" s="2" t="n">
        <v>7</v>
      </c>
      <c r="B850" s="2" t="n">
        <v>7801</v>
      </c>
      <c r="C850" s="2" t="inlineStr">
        <is>
          <t>RECEBIMENTO</t>
        </is>
      </c>
      <c r="D850" s="2" t="n">
        <v>162817</v>
      </c>
      <c r="E850" s="2" t="inlineStr">
        <is>
          <t>Ivanil Augusto De Souza</t>
        </is>
      </c>
      <c r="F850" s="2" t="n">
        <v>1365</v>
      </c>
      <c r="G850" s="2" t="n">
        <v>74.04000000000001</v>
      </c>
      <c r="H850" s="2" t="n">
        <v>18</v>
      </c>
      <c r="I850" s="2" t="n">
        <v>0</v>
      </c>
      <c r="J850" s="2" t="inlineStr">
        <is>
          <t>GPA</t>
        </is>
      </c>
      <c r="K850" s="2">
        <f>IF(I850&lt;&gt;"",I850,IFERROR(INDEX(Base!$I:$I,MATCH(1,(Base!$C:$C=C850)*(Base!$I:$I&lt;&gt;""),0)),0))</f>
        <v/>
      </c>
      <c r="L850" s="2">
        <f>IF(AND(I850="",K850&gt;0),"SIM","NÃO")</f>
        <v/>
      </c>
      <c r="M850" s="2">
        <f>IF(ISNUMBER(SEARCH("SEPARA",UPPER(C850))),"NÃO","SIM")</f>
        <v/>
      </c>
      <c r="N850" s="2">
        <f>IFERROR(H850/K850,0)</f>
        <v/>
      </c>
      <c r="O850" s="2">
        <f>IF(M850="NÃO","EXCLUÍDO",IF(N850&lt;Premissas!$B$8,"&lt; 1,00",IF(N850&lt;Premissas!$B$9,"1,00 – 1,19",IF(N850&lt;Premissas!$B$10,"1,20 – 1,39",IF(N850&lt;Premissas!$B$11,"1,40 – 1,59",IF(N850&lt;Premissas!$B$12,"1,60 – 1,99","≥ 2,00"))))))</f>
        <v/>
      </c>
      <c r="P850" s="5">
        <f>IF(OR(M850="NÃO",N850&lt;Premissas!$B$8),Premissas!$B$13,IF(N850&lt;Premissas!$B$9,Premissas!$B$14,IF(N850&lt;Premissas!$B$10,Premissas!$B$15,IF(N850&lt;Premissas!$B$11,Premissas!$B$16,IF(N850&lt;Premissas!$B$12,Premissas!$B$17,Premissas!$B$18)))))</f>
        <v/>
      </c>
      <c r="Q850" s="5">
        <f>IFERROR(P850/Premissas!$B$4,0)</f>
        <v/>
      </c>
    </row>
    <row r="851">
      <c r="A851" s="2" t="n">
        <v>7</v>
      </c>
      <c r="B851" s="2" t="n">
        <v>7801</v>
      </c>
      <c r="C851" s="2" t="inlineStr">
        <is>
          <t>PUXADA RECEB</t>
        </is>
      </c>
      <c r="D851" s="2" t="n">
        <v>162825</v>
      </c>
      <c r="E851" s="2" t="inlineStr">
        <is>
          <t>Antonio Tenorio Da Silva Soares</t>
        </is>
      </c>
      <c r="F851" s="2" t="n">
        <v>12</v>
      </c>
      <c r="G851" s="2" t="n">
        <v>20.01</v>
      </c>
      <c r="H851" s="2" t="n">
        <v>1</v>
      </c>
      <c r="I851" s="2" t="n">
        <v>0</v>
      </c>
      <c r="J851" s="2" t="inlineStr">
        <is>
          <t>GPA</t>
        </is>
      </c>
      <c r="K851" s="2">
        <f>IF(I851&lt;&gt;"",I851,IFERROR(INDEX(Base!$I:$I,MATCH(1,(Base!$C:$C=C851)*(Base!$I:$I&lt;&gt;""),0)),0))</f>
        <v/>
      </c>
      <c r="L851" s="2">
        <f>IF(AND(I851="",K851&gt;0),"SIM","NÃO")</f>
        <v/>
      </c>
      <c r="M851" s="2">
        <f>IF(ISNUMBER(SEARCH("SEPARA",UPPER(C851))),"NÃO","SIM")</f>
        <v/>
      </c>
      <c r="N851" s="2">
        <f>IFERROR(H851/K851,0)</f>
        <v/>
      </c>
      <c r="O851" s="2">
        <f>IF(M851="NÃO","EXCLUÍDO",IF(N851&lt;Premissas!$B$8,"&lt; 1,00",IF(N851&lt;Premissas!$B$9,"1,00 – 1,19",IF(N851&lt;Premissas!$B$10,"1,20 – 1,39",IF(N851&lt;Premissas!$B$11,"1,40 – 1,59",IF(N851&lt;Premissas!$B$12,"1,60 – 1,99","≥ 2,00"))))))</f>
        <v/>
      </c>
      <c r="P851" s="5">
        <f>IF(OR(M851="NÃO",N851&lt;Premissas!$B$8),Premissas!$B$13,IF(N851&lt;Premissas!$B$9,Premissas!$B$14,IF(N851&lt;Premissas!$B$10,Premissas!$B$15,IF(N851&lt;Premissas!$B$11,Premissas!$B$16,IF(N851&lt;Premissas!$B$12,Premissas!$B$17,Premissas!$B$18)))))</f>
        <v/>
      </c>
      <c r="Q851" s="5">
        <f>IFERROR(P851/Premissas!$B$4,0)</f>
        <v/>
      </c>
    </row>
    <row r="852">
      <c r="A852" s="2" t="n">
        <v>7</v>
      </c>
      <c r="B852" s="2" t="n">
        <v>7801</v>
      </c>
      <c r="C852" s="2" t="inlineStr">
        <is>
          <t>RECEBIMENTO</t>
        </is>
      </c>
      <c r="D852" s="2" t="n">
        <v>162825</v>
      </c>
      <c r="E852" s="2" t="inlineStr">
        <is>
          <t>Antonio Tenorio Da Silva Soares</t>
        </is>
      </c>
      <c r="F852" s="2" t="n">
        <v>12</v>
      </c>
      <c r="G852" s="2" t="n">
        <v>12.28</v>
      </c>
      <c r="H852" s="2" t="n">
        <v>1</v>
      </c>
      <c r="I852" s="2" t="n">
        <v>0</v>
      </c>
      <c r="J852" s="2" t="inlineStr">
        <is>
          <t>GPA</t>
        </is>
      </c>
      <c r="K852" s="2">
        <f>IF(I852&lt;&gt;"",I852,IFERROR(INDEX(Base!$I:$I,MATCH(1,(Base!$C:$C=C852)*(Base!$I:$I&lt;&gt;""),0)),0))</f>
        <v/>
      </c>
      <c r="L852" s="2">
        <f>IF(AND(I852="",K852&gt;0),"SIM","NÃO")</f>
        <v/>
      </c>
      <c r="M852" s="2">
        <f>IF(ISNUMBER(SEARCH("SEPARA",UPPER(C852))),"NÃO","SIM")</f>
        <v/>
      </c>
      <c r="N852" s="2">
        <f>IFERROR(H852/K852,0)</f>
        <v/>
      </c>
      <c r="O852" s="2">
        <f>IF(M852="NÃO","EXCLUÍDO",IF(N852&lt;Premissas!$B$8,"&lt; 1,00",IF(N852&lt;Premissas!$B$9,"1,00 – 1,19",IF(N852&lt;Premissas!$B$10,"1,20 – 1,39",IF(N852&lt;Premissas!$B$11,"1,40 – 1,59",IF(N852&lt;Premissas!$B$12,"1,60 – 1,99","≥ 2,00"))))))</f>
        <v/>
      </c>
      <c r="P852" s="5">
        <f>IF(OR(M852="NÃO",N852&lt;Premissas!$B$8),Premissas!$B$13,IF(N852&lt;Premissas!$B$9,Premissas!$B$14,IF(N852&lt;Premissas!$B$10,Premissas!$B$15,IF(N852&lt;Premissas!$B$11,Premissas!$B$16,IF(N852&lt;Premissas!$B$12,Premissas!$B$17,Premissas!$B$18)))))</f>
        <v/>
      </c>
      <c r="Q852" s="5">
        <f>IFERROR(P852/Premissas!$B$4,0)</f>
        <v/>
      </c>
    </row>
    <row r="853">
      <c r="A853" s="2" t="n">
        <v>7</v>
      </c>
      <c r="B853" s="2" t="n">
        <v>7801</v>
      </c>
      <c r="C853" s="2" t="inlineStr">
        <is>
          <t>ATIVIDADE OP. EMP.</t>
        </is>
      </c>
      <c r="D853" s="2" t="n">
        <v>166942</v>
      </c>
      <c r="E853" s="2" t="inlineStr">
        <is>
          <t>Renato Gobo</t>
        </is>
      </c>
      <c r="F853" s="2" t="n">
        <v>1396</v>
      </c>
      <c r="G853" s="2" t="n">
        <v>140.63</v>
      </c>
      <c r="H853" s="2" t="n">
        <v>10</v>
      </c>
      <c r="I853" s="2" t="n">
        <v>0</v>
      </c>
      <c r="J853" s="2" t="inlineStr">
        <is>
          <t>GPA</t>
        </is>
      </c>
      <c r="K853" s="2">
        <f>IF(I853&lt;&gt;"",I853,IFERROR(INDEX(Base!$I:$I,MATCH(1,(Base!$C:$C=C853)*(Base!$I:$I&lt;&gt;""),0)),0))</f>
        <v/>
      </c>
      <c r="L853" s="2">
        <f>IF(AND(I853="",K853&gt;0),"SIM","NÃO")</f>
        <v/>
      </c>
      <c r="M853" s="2">
        <f>IF(ISNUMBER(SEARCH("SEPARA",UPPER(C853))),"NÃO","SIM")</f>
        <v/>
      </c>
      <c r="N853" s="2">
        <f>IFERROR(H853/K853,0)</f>
        <v/>
      </c>
      <c r="O853" s="2">
        <f>IF(M853="NÃO","EXCLUÍDO",IF(N853&lt;Premissas!$B$8,"&lt; 1,00",IF(N853&lt;Premissas!$B$9,"1,00 – 1,19",IF(N853&lt;Premissas!$B$10,"1,20 – 1,39",IF(N853&lt;Premissas!$B$11,"1,40 – 1,59",IF(N853&lt;Premissas!$B$12,"1,60 – 1,99","≥ 2,00"))))))</f>
        <v/>
      </c>
      <c r="P853" s="5">
        <f>IF(OR(M853="NÃO",N853&lt;Premissas!$B$8),Premissas!$B$13,IF(N853&lt;Premissas!$B$9,Premissas!$B$14,IF(N853&lt;Premissas!$B$10,Premissas!$B$15,IF(N853&lt;Premissas!$B$11,Premissas!$B$16,IF(N853&lt;Premissas!$B$12,Premissas!$B$17,Premissas!$B$18)))))</f>
        <v/>
      </c>
      <c r="Q853" s="5">
        <f>IFERROR(P853/Premissas!$B$4,0)</f>
        <v/>
      </c>
    </row>
    <row r="854">
      <c r="A854" s="2" t="n">
        <v>7</v>
      </c>
      <c r="B854" s="2" t="n">
        <v>7801</v>
      </c>
      <c r="C854" s="2" t="inlineStr">
        <is>
          <t>ATIVIDADE OP. EMP.</t>
        </is>
      </c>
      <c r="D854" s="2" t="n">
        <v>171600</v>
      </c>
      <c r="E854" s="2" t="inlineStr">
        <is>
          <t>Wellington Inacio De Oliveira</t>
        </is>
      </c>
      <c r="F854" s="2" t="n">
        <v>1005</v>
      </c>
      <c r="G854" s="2" t="n">
        <v>105.68</v>
      </c>
      <c r="H854" s="2" t="n">
        <v>10</v>
      </c>
      <c r="I854" s="2" t="n">
        <v>0</v>
      </c>
      <c r="J854" s="2" t="inlineStr">
        <is>
          <t>GPA</t>
        </is>
      </c>
      <c r="K854" s="2">
        <f>IF(I854&lt;&gt;"",I854,IFERROR(INDEX(Base!$I:$I,MATCH(1,(Base!$C:$C=C854)*(Base!$I:$I&lt;&gt;""),0)),0))</f>
        <v/>
      </c>
      <c r="L854" s="2">
        <f>IF(AND(I854="",K854&gt;0),"SIM","NÃO")</f>
        <v/>
      </c>
      <c r="M854" s="2">
        <f>IF(ISNUMBER(SEARCH("SEPARA",UPPER(C854))),"NÃO","SIM")</f>
        <v/>
      </c>
      <c r="N854" s="2">
        <f>IFERROR(H854/K854,0)</f>
        <v/>
      </c>
      <c r="O854" s="2">
        <f>IF(M854="NÃO","EXCLUÍDO",IF(N854&lt;Premissas!$B$8,"&lt; 1,00",IF(N854&lt;Premissas!$B$9,"1,00 – 1,19",IF(N854&lt;Premissas!$B$10,"1,20 – 1,39",IF(N854&lt;Premissas!$B$11,"1,40 – 1,59",IF(N854&lt;Premissas!$B$12,"1,60 – 1,99","≥ 2,00"))))))</f>
        <v/>
      </c>
      <c r="P854" s="5">
        <f>IF(OR(M854="NÃO",N854&lt;Premissas!$B$8),Premissas!$B$13,IF(N854&lt;Premissas!$B$9,Premissas!$B$14,IF(N854&lt;Premissas!$B$10,Premissas!$B$15,IF(N854&lt;Premissas!$B$11,Premissas!$B$16,IF(N854&lt;Premissas!$B$12,Premissas!$B$17,Premissas!$B$18)))))</f>
        <v/>
      </c>
      <c r="Q854" s="5">
        <f>IFERROR(P854/Premissas!$B$4,0)</f>
        <v/>
      </c>
    </row>
    <row r="855">
      <c r="A855" s="2" t="n">
        <v>7</v>
      </c>
      <c r="B855" s="2" t="n">
        <v>7801</v>
      </c>
      <c r="C855" s="2" t="inlineStr">
        <is>
          <t>ATIVIDADE OP. EMP.</t>
        </is>
      </c>
      <c r="D855" s="2" t="n">
        <v>175780</v>
      </c>
      <c r="E855" s="2" t="inlineStr">
        <is>
          <t>FERNANDO CIRILO DE LACERDA</t>
        </is>
      </c>
      <c r="F855" s="2" t="n">
        <v>1661</v>
      </c>
      <c r="G855" s="2" t="n">
        <v>216.22</v>
      </c>
      <c r="H855" s="2" t="n">
        <v>8</v>
      </c>
      <c r="I855" s="2" t="n">
        <v>0</v>
      </c>
      <c r="J855" s="2" t="inlineStr">
        <is>
          <t>GPA</t>
        </is>
      </c>
      <c r="K855" s="2">
        <f>IF(I855&lt;&gt;"",I855,IFERROR(INDEX(Base!$I:$I,MATCH(1,(Base!$C:$C=C855)*(Base!$I:$I&lt;&gt;""),0)),0))</f>
        <v/>
      </c>
      <c r="L855" s="2">
        <f>IF(AND(I855="",K855&gt;0),"SIM","NÃO")</f>
        <v/>
      </c>
      <c r="M855" s="2">
        <f>IF(ISNUMBER(SEARCH("SEPARA",UPPER(C855))),"NÃO","SIM")</f>
        <v/>
      </c>
      <c r="N855" s="2">
        <f>IFERROR(H855/K855,0)</f>
        <v/>
      </c>
      <c r="O855" s="2">
        <f>IF(M855="NÃO","EXCLUÍDO",IF(N855&lt;Premissas!$B$8,"&lt; 1,00",IF(N855&lt;Premissas!$B$9,"1,00 – 1,19",IF(N855&lt;Premissas!$B$10,"1,20 – 1,39",IF(N855&lt;Premissas!$B$11,"1,40 – 1,59",IF(N855&lt;Premissas!$B$12,"1,60 – 1,99","≥ 2,00"))))))</f>
        <v/>
      </c>
      <c r="P855" s="5">
        <f>IF(OR(M855="NÃO",N855&lt;Premissas!$B$8),Premissas!$B$13,IF(N855&lt;Premissas!$B$9,Premissas!$B$14,IF(N855&lt;Premissas!$B$10,Premissas!$B$15,IF(N855&lt;Premissas!$B$11,Premissas!$B$16,IF(N855&lt;Premissas!$B$12,Premissas!$B$17,Premissas!$B$18)))))</f>
        <v/>
      </c>
      <c r="Q855" s="5">
        <f>IFERROR(P855/Premissas!$B$4,0)</f>
        <v/>
      </c>
    </row>
    <row r="856">
      <c r="A856" s="2" t="n">
        <v>7</v>
      </c>
      <c r="B856" s="2" t="n">
        <v>7801</v>
      </c>
      <c r="C856" s="2" t="inlineStr">
        <is>
          <t>ATIVIDADE OP. EMP.</t>
        </is>
      </c>
      <c r="D856" s="2" t="n">
        <v>175793</v>
      </c>
      <c r="E856" s="2" t="inlineStr">
        <is>
          <t>SILO PEREIRA DOS SANTOS</t>
        </is>
      </c>
      <c r="F856" s="2" t="n">
        <v>1378</v>
      </c>
      <c r="G856" s="2" t="n">
        <v>92.61</v>
      </c>
      <c r="H856" s="2" t="n">
        <v>15</v>
      </c>
      <c r="I856" s="2" t="n">
        <v>0</v>
      </c>
      <c r="J856" s="2" t="inlineStr">
        <is>
          <t>GPA</t>
        </is>
      </c>
      <c r="K856" s="2">
        <f>IF(I856&lt;&gt;"",I856,IFERROR(INDEX(Base!$I:$I,MATCH(1,(Base!$C:$C=C856)*(Base!$I:$I&lt;&gt;""),0)),0))</f>
        <v/>
      </c>
      <c r="L856" s="2">
        <f>IF(AND(I856="",K856&gt;0),"SIM","NÃO")</f>
        <v/>
      </c>
      <c r="M856" s="2">
        <f>IF(ISNUMBER(SEARCH("SEPARA",UPPER(C856))),"NÃO","SIM")</f>
        <v/>
      </c>
      <c r="N856" s="2">
        <f>IFERROR(H856/K856,0)</f>
        <v/>
      </c>
      <c r="O856" s="2">
        <f>IF(M856="NÃO","EXCLUÍDO",IF(N856&lt;Premissas!$B$8,"&lt; 1,00",IF(N856&lt;Premissas!$B$9,"1,00 – 1,19",IF(N856&lt;Premissas!$B$10,"1,20 – 1,39",IF(N856&lt;Premissas!$B$11,"1,40 – 1,59",IF(N856&lt;Premissas!$B$12,"1,60 – 1,99","≥ 2,00"))))))</f>
        <v/>
      </c>
      <c r="P856" s="5">
        <f>IF(OR(M856="NÃO",N856&lt;Premissas!$B$8),Premissas!$B$13,IF(N856&lt;Premissas!$B$9,Premissas!$B$14,IF(N856&lt;Premissas!$B$10,Premissas!$B$15,IF(N856&lt;Premissas!$B$11,Premissas!$B$16,IF(N856&lt;Premissas!$B$12,Premissas!$B$17,Premissas!$B$18)))))</f>
        <v/>
      </c>
      <c r="Q856" s="5">
        <f>IFERROR(P856/Premissas!$B$4,0)</f>
        <v/>
      </c>
    </row>
    <row r="857">
      <c r="A857" s="2" t="n">
        <v>7</v>
      </c>
      <c r="B857" s="2" t="n">
        <v>7801</v>
      </c>
      <c r="C857" s="2" t="inlineStr">
        <is>
          <t>ATIVIDADE OP. EMP.</t>
        </is>
      </c>
      <c r="D857" s="2" t="n">
        <v>185081</v>
      </c>
      <c r="E857" s="2" t="inlineStr">
        <is>
          <t>JODELMAR DA SILVA ARAUJO</t>
        </is>
      </c>
      <c r="F857" s="2" t="n">
        <v>85</v>
      </c>
      <c r="G857" s="2" t="n">
        <v>6.55</v>
      </c>
      <c r="H857" s="2" t="n">
        <v>13</v>
      </c>
      <c r="I857" s="2" t="n">
        <v>0</v>
      </c>
      <c r="J857" s="2" t="inlineStr">
        <is>
          <t>GPA</t>
        </is>
      </c>
      <c r="K857" s="2">
        <f>IF(I857&lt;&gt;"",I857,IFERROR(INDEX(Base!$I:$I,MATCH(1,(Base!$C:$C=C857)*(Base!$I:$I&lt;&gt;""),0)),0))</f>
        <v/>
      </c>
      <c r="L857" s="2">
        <f>IF(AND(I857="",K857&gt;0),"SIM","NÃO")</f>
        <v/>
      </c>
      <c r="M857" s="2">
        <f>IF(ISNUMBER(SEARCH("SEPARA",UPPER(C857))),"NÃO","SIM")</f>
        <v/>
      </c>
      <c r="N857" s="2">
        <f>IFERROR(H857/K857,0)</f>
        <v/>
      </c>
      <c r="O857" s="2">
        <f>IF(M857="NÃO","EXCLUÍDO",IF(N857&lt;Premissas!$B$8,"&lt; 1,00",IF(N857&lt;Premissas!$B$9,"1,00 – 1,19",IF(N857&lt;Premissas!$B$10,"1,20 – 1,39",IF(N857&lt;Premissas!$B$11,"1,40 – 1,59",IF(N857&lt;Premissas!$B$12,"1,60 – 1,99","≥ 2,00"))))))</f>
        <v/>
      </c>
      <c r="P857" s="5">
        <f>IF(OR(M857="NÃO",N857&lt;Premissas!$B$8),Premissas!$B$13,IF(N857&lt;Premissas!$B$9,Premissas!$B$14,IF(N857&lt;Premissas!$B$10,Premissas!$B$15,IF(N857&lt;Premissas!$B$11,Premissas!$B$16,IF(N857&lt;Premissas!$B$12,Premissas!$B$17,Premissas!$B$18)))))</f>
        <v/>
      </c>
      <c r="Q857" s="5">
        <f>IFERROR(P857/Premissas!$B$4,0)</f>
        <v/>
      </c>
    </row>
    <row r="858">
      <c r="A858" s="2" t="n">
        <v>7</v>
      </c>
      <c r="B858" s="2" t="n">
        <v>7801</v>
      </c>
      <c r="C858" s="2" t="inlineStr">
        <is>
          <t>ATIVIDADE OP. EMP.</t>
        </is>
      </c>
      <c r="D858" s="2" t="n">
        <v>186365</v>
      </c>
      <c r="E858" s="2" t="inlineStr">
        <is>
          <t>Marcelo Cardoso Dos Santos</t>
        </is>
      </c>
      <c r="F858" s="2" t="n">
        <v>839</v>
      </c>
      <c r="G858" s="2" t="n">
        <v>103</v>
      </c>
      <c r="H858" s="2" t="n">
        <v>8</v>
      </c>
      <c r="I858" s="2" t="n">
        <v>0</v>
      </c>
      <c r="J858" s="2" t="inlineStr">
        <is>
          <t>GPA</t>
        </is>
      </c>
      <c r="K858" s="2">
        <f>IF(I858&lt;&gt;"",I858,IFERROR(INDEX(Base!$I:$I,MATCH(1,(Base!$C:$C=C858)*(Base!$I:$I&lt;&gt;""),0)),0))</f>
        <v/>
      </c>
      <c r="L858" s="2">
        <f>IF(AND(I858="",K858&gt;0),"SIM","NÃO")</f>
        <v/>
      </c>
      <c r="M858" s="2">
        <f>IF(ISNUMBER(SEARCH("SEPARA",UPPER(C858))),"NÃO","SIM")</f>
        <v/>
      </c>
      <c r="N858" s="2">
        <f>IFERROR(H858/K858,0)</f>
        <v/>
      </c>
      <c r="O858" s="2">
        <f>IF(M858="NÃO","EXCLUÍDO",IF(N858&lt;Premissas!$B$8,"&lt; 1,00",IF(N858&lt;Premissas!$B$9,"1,00 – 1,19",IF(N858&lt;Premissas!$B$10,"1,20 – 1,39",IF(N858&lt;Premissas!$B$11,"1,40 – 1,59",IF(N858&lt;Premissas!$B$12,"1,60 – 1,99","≥ 2,00"))))))</f>
        <v/>
      </c>
      <c r="P858" s="5">
        <f>IF(OR(M858="NÃO",N858&lt;Premissas!$B$8),Premissas!$B$13,IF(N858&lt;Premissas!$B$9,Premissas!$B$14,IF(N858&lt;Premissas!$B$10,Premissas!$B$15,IF(N858&lt;Premissas!$B$11,Premissas!$B$16,IF(N858&lt;Premissas!$B$12,Premissas!$B$17,Premissas!$B$18)))))</f>
        <v/>
      </c>
      <c r="Q858" s="5">
        <f>IFERROR(P858/Premissas!$B$4,0)</f>
        <v/>
      </c>
    </row>
    <row r="859">
      <c r="A859" s="2" t="n">
        <v>7</v>
      </c>
      <c r="B859" s="2" t="n">
        <v>7801</v>
      </c>
      <c r="C859" s="2" t="inlineStr">
        <is>
          <t>ATIVIDADE OP. EMP.</t>
        </is>
      </c>
      <c r="D859" s="2" t="n">
        <v>186509</v>
      </c>
      <c r="E859" s="2" t="inlineStr">
        <is>
          <t>RONALDO RONALDO GONCALVES LEITE</t>
        </is>
      </c>
      <c r="F859" s="2" t="n">
        <v>2297</v>
      </c>
      <c r="G859" s="2" t="n">
        <v>224.28</v>
      </c>
      <c r="H859" s="2" t="n">
        <v>10</v>
      </c>
      <c r="I859" s="2" t="n">
        <v>0</v>
      </c>
      <c r="J859" s="2" t="inlineStr">
        <is>
          <t>GPA</t>
        </is>
      </c>
      <c r="K859" s="2">
        <f>IF(I859&lt;&gt;"",I859,IFERROR(INDEX(Base!$I:$I,MATCH(1,(Base!$C:$C=C859)*(Base!$I:$I&lt;&gt;""),0)),0))</f>
        <v/>
      </c>
      <c r="L859" s="2">
        <f>IF(AND(I859="",K859&gt;0),"SIM","NÃO")</f>
        <v/>
      </c>
      <c r="M859" s="2">
        <f>IF(ISNUMBER(SEARCH("SEPARA",UPPER(C859))),"NÃO","SIM")</f>
        <v/>
      </c>
      <c r="N859" s="2">
        <f>IFERROR(H859/K859,0)</f>
        <v/>
      </c>
      <c r="O859" s="2">
        <f>IF(M859="NÃO","EXCLUÍDO",IF(N859&lt;Premissas!$B$8,"&lt; 1,00",IF(N859&lt;Premissas!$B$9,"1,00 – 1,19",IF(N859&lt;Premissas!$B$10,"1,20 – 1,39",IF(N859&lt;Premissas!$B$11,"1,40 – 1,59",IF(N859&lt;Premissas!$B$12,"1,60 – 1,99","≥ 2,00"))))))</f>
        <v/>
      </c>
      <c r="P859" s="5">
        <f>IF(OR(M859="NÃO",N859&lt;Premissas!$B$8),Premissas!$B$13,IF(N859&lt;Premissas!$B$9,Premissas!$B$14,IF(N859&lt;Premissas!$B$10,Premissas!$B$15,IF(N859&lt;Premissas!$B$11,Premissas!$B$16,IF(N859&lt;Premissas!$B$12,Premissas!$B$17,Premissas!$B$18)))))</f>
        <v/>
      </c>
      <c r="Q859" s="5">
        <f>IFERROR(P859/Premissas!$B$4,0)</f>
        <v/>
      </c>
    </row>
    <row r="860">
      <c r="A860" s="2" t="n">
        <v>7</v>
      </c>
      <c r="B860" s="2" t="n">
        <v>7801</v>
      </c>
      <c r="C860" s="2" t="inlineStr">
        <is>
          <t>ATIVIDADE OP. EMP.</t>
        </is>
      </c>
      <c r="D860" s="2" t="n">
        <v>20296</v>
      </c>
      <c r="E860" s="2" t="inlineStr">
        <is>
          <t>MIGUEL DE SOUSA OLIVEIRA</t>
        </is>
      </c>
      <c r="F860" s="2" t="n">
        <v>974</v>
      </c>
      <c r="G860" s="2" t="n">
        <v>122.34</v>
      </c>
      <c r="H860" s="2" t="n">
        <v>8</v>
      </c>
      <c r="I860" s="2" t="n">
        <v>0</v>
      </c>
      <c r="J860" s="2" t="inlineStr">
        <is>
          <t>GPA</t>
        </is>
      </c>
      <c r="K860" s="2">
        <f>IF(I860&lt;&gt;"",I860,IFERROR(INDEX(Base!$I:$I,MATCH(1,(Base!$C:$C=C860)*(Base!$I:$I&lt;&gt;""),0)),0))</f>
        <v/>
      </c>
      <c r="L860" s="2">
        <f>IF(AND(I860="",K860&gt;0),"SIM","NÃO")</f>
        <v/>
      </c>
      <c r="M860" s="2">
        <f>IF(ISNUMBER(SEARCH("SEPARA",UPPER(C860))),"NÃO","SIM")</f>
        <v/>
      </c>
      <c r="N860" s="2">
        <f>IFERROR(H860/K860,0)</f>
        <v/>
      </c>
      <c r="O860" s="2">
        <f>IF(M860="NÃO","EXCLUÍDO",IF(N860&lt;Premissas!$B$8,"&lt; 1,00",IF(N860&lt;Premissas!$B$9,"1,00 – 1,19",IF(N860&lt;Premissas!$B$10,"1,20 – 1,39",IF(N860&lt;Premissas!$B$11,"1,40 – 1,59",IF(N860&lt;Premissas!$B$12,"1,60 – 1,99","≥ 2,00"))))))</f>
        <v/>
      </c>
      <c r="P860" s="5">
        <f>IF(OR(M860="NÃO",N860&lt;Premissas!$B$8),Premissas!$B$13,IF(N860&lt;Premissas!$B$9,Premissas!$B$14,IF(N860&lt;Premissas!$B$10,Premissas!$B$15,IF(N860&lt;Premissas!$B$11,Premissas!$B$16,IF(N860&lt;Premissas!$B$12,Premissas!$B$17,Premissas!$B$18)))))</f>
        <v/>
      </c>
      <c r="Q860" s="5">
        <f>IFERROR(P860/Premissas!$B$4,0)</f>
        <v/>
      </c>
    </row>
    <row r="861">
      <c r="A861" s="2" t="n">
        <v>7</v>
      </c>
      <c r="B861" s="2" t="n">
        <v>7801</v>
      </c>
      <c r="C861" s="2" t="inlineStr">
        <is>
          <t>ATIVIDADE OP. EMP.</t>
        </is>
      </c>
      <c r="D861" s="2" t="n">
        <v>205508</v>
      </c>
      <c r="E861" s="2" t="inlineStr">
        <is>
          <t>Jose Lopes Dos Santos</t>
        </is>
      </c>
      <c r="F861" s="2" t="n">
        <v>4857</v>
      </c>
      <c r="G861" s="2" t="n">
        <v>209.67</v>
      </c>
      <c r="H861" s="2" t="n">
        <v>23</v>
      </c>
      <c r="I861" s="2" t="n">
        <v>0</v>
      </c>
      <c r="J861" s="2" t="inlineStr">
        <is>
          <t>GPA</t>
        </is>
      </c>
      <c r="K861" s="2">
        <f>IF(I861&lt;&gt;"",I861,IFERROR(INDEX(Base!$I:$I,MATCH(1,(Base!$C:$C=C861)*(Base!$I:$I&lt;&gt;""),0)),0))</f>
        <v/>
      </c>
      <c r="L861" s="2">
        <f>IF(AND(I861="",K861&gt;0),"SIM","NÃO")</f>
        <v/>
      </c>
      <c r="M861" s="2">
        <f>IF(ISNUMBER(SEARCH("SEPARA",UPPER(C861))),"NÃO","SIM")</f>
        <v/>
      </c>
      <c r="N861" s="2">
        <f>IFERROR(H861/K861,0)</f>
        <v/>
      </c>
      <c r="O861" s="2">
        <f>IF(M861="NÃO","EXCLUÍDO",IF(N861&lt;Premissas!$B$8,"&lt; 1,00",IF(N861&lt;Premissas!$B$9,"1,00 – 1,19",IF(N861&lt;Premissas!$B$10,"1,20 – 1,39",IF(N861&lt;Premissas!$B$11,"1,40 – 1,59",IF(N861&lt;Premissas!$B$12,"1,60 – 1,99","≥ 2,00"))))))</f>
        <v/>
      </c>
      <c r="P861" s="5">
        <f>IF(OR(M861="NÃO",N861&lt;Premissas!$B$8),Premissas!$B$13,IF(N861&lt;Premissas!$B$9,Premissas!$B$14,IF(N861&lt;Premissas!$B$10,Premissas!$B$15,IF(N861&lt;Premissas!$B$11,Premissas!$B$16,IF(N861&lt;Premissas!$B$12,Premissas!$B$17,Premissas!$B$18)))))</f>
        <v/>
      </c>
      <c r="Q861" s="5">
        <f>IFERROR(P861/Premissas!$B$4,0)</f>
        <v/>
      </c>
    </row>
    <row r="862">
      <c r="A862" s="2" t="n">
        <v>7</v>
      </c>
      <c r="B862" s="2" t="n">
        <v>7801</v>
      </c>
      <c r="C862" s="2" t="inlineStr">
        <is>
          <t>RECEBIMENTO</t>
        </is>
      </c>
      <c r="D862" s="2" t="n">
        <v>207050</v>
      </c>
      <c r="E862" s="2" t="inlineStr">
        <is>
          <t>Gildo Souza Da Silva</t>
        </is>
      </c>
      <c r="F862" s="2" t="n">
        <v>2105</v>
      </c>
      <c r="G862" s="2" t="n">
        <v>103.36</v>
      </c>
      <c r="H862" s="2" t="n">
        <v>20</v>
      </c>
      <c r="I862" s="2" t="n">
        <v>0</v>
      </c>
      <c r="J862" s="2" t="inlineStr">
        <is>
          <t>GPA</t>
        </is>
      </c>
      <c r="K862" s="2">
        <f>IF(I862&lt;&gt;"",I862,IFERROR(INDEX(Base!$I:$I,MATCH(1,(Base!$C:$C=C862)*(Base!$I:$I&lt;&gt;""),0)),0))</f>
        <v/>
      </c>
      <c r="L862" s="2">
        <f>IF(AND(I862="",K862&gt;0),"SIM","NÃO")</f>
        <v/>
      </c>
      <c r="M862" s="2">
        <f>IF(ISNUMBER(SEARCH("SEPARA",UPPER(C862))),"NÃO","SIM")</f>
        <v/>
      </c>
      <c r="N862" s="2">
        <f>IFERROR(H862/K862,0)</f>
        <v/>
      </c>
      <c r="O862" s="2">
        <f>IF(M862="NÃO","EXCLUÍDO",IF(N862&lt;Premissas!$B$8,"&lt; 1,00",IF(N862&lt;Premissas!$B$9,"1,00 – 1,19",IF(N862&lt;Premissas!$B$10,"1,20 – 1,39",IF(N862&lt;Premissas!$B$11,"1,40 – 1,59",IF(N862&lt;Premissas!$B$12,"1,60 – 1,99","≥ 2,00"))))))</f>
        <v/>
      </c>
      <c r="P862" s="5">
        <f>IF(OR(M862="NÃO",N862&lt;Premissas!$B$8),Premissas!$B$13,IF(N862&lt;Premissas!$B$9,Premissas!$B$14,IF(N862&lt;Premissas!$B$10,Premissas!$B$15,IF(N862&lt;Premissas!$B$11,Premissas!$B$16,IF(N862&lt;Premissas!$B$12,Premissas!$B$17,Premissas!$B$18)))))</f>
        <v/>
      </c>
      <c r="Q862" s="5">
        <f>IFERROR(P862/Premissas!$B$4,0)</f>
        <v/>
      </c>
    </row>
    <row r="863">
      <c r="A863" s="2" t="n">
        <v>7</v>
      </c>
      <c r="B863" s="2" t="n">
        <v>7801</v>
      </c>
      <c r="C863" s="2" t="inlineStr">
        <is>
          <t>ATIVIDADE OP. EMP.</t>
        </is>
      </c>
      <c r="D863" s="2" t="n">
        <v>21719</v>
      </c>
      <c r="E863" s="2" t="inlineStr">
        <is>
          <t>Deomilton Moreira Da Silva</t>
        </is>
      </c>
      <c r="F863" s="2" t="n">
        <v>1788</v>
      </c>
      <c r="G863" s="2" t="n">
        <v>175.69</v>
      </c>
      <c r="H863" s="2" t="n">
        <v>10</v>
      </c>
      <c r="I863" s="2" t="n">
        <v>0</v>
      </c>
      <c r="J863" s="2" t="inlineStr">
        <is>
          <t>GPA</t>
        </is>
      </c>
      <c r="K863" s="2">
        <f>IF(I863&lt;&gt;"",I863,IFERROR(INDEX(Base!$I:$I,MATCH(1,(Base!$C:$C=C863)*(Base!$I:$I&lt;&gt;""),0)),0))</f>
        <v/>
      </c>
      <c r="L863" s="2">
        <f>IF(AND(I863="",K863&gt;0),"SIM","NÃO")</f>
        <v/>
      </c>
      <c r="M863" s="2">
        <f>IF(ISNUMBER(SEARCH("SEPARA",UPPER(C863))),"NÃO","SIM")</f>
        <v/>
      </c>
      <c r="N863" s="2">
        <f>IFERROR(H863/K863,0)</f>
        <v/>
      </c>
      <c r="O863" s="2">
        <f>IF(M863="NÃO","EXCLUÍDO",IF(N863&lt;Premissas!$B$8,"&lt; 1,00",IF(N863&lt;Premissas!$B$9,"1,00 – 1,19",IF(N863&lt;Premissas!$B$10,"1,20 – 1,39",IF(N863&lt;Premissas!$B$11,"1,40 – 1,59",IF(N863&lt;Premissas!$B$12,"1,60 – 1,99","≥ 2,00"))))))</f>
        <v/>
      </c>
      <c r="P863" s="5">
        <f>IF(OR(M863="NÃO",N863&lt;Premissas!$B$8),Premissas!$B$13,IF(N863&lt;Premissas!$B$9,Premissas!$B$14,IF(N863&lt;Premissas!$B$10,Premissas!$B$15,IF(N863&lt;Premissas!$B$11,Premissas!$B$16,IF(N863&lt;Premissas!$B$12,Premissas!$B$17,Premissas!$B$18)))))</f>
        <v/>
      </c>
      <c r="Q863" s="5">
        <f>IFERROR(P863/Premissas!$B$4,0)</f>
        <v/>
      </c>
    </row>
    <row r="864">
      <c r="A864" s="2" t="n">
        <v>7</v>
      </c>
      <c r="B864" s="2" t="n">
        <v>7801</v>
      </c>
      <c r="C864" s="2" t="inlineStr">
        <is>
          <t>ATIVIDADE OP. EMP.</t>
        </is>
      </c>
      <c r="D864" s="2" t="n">
        <v>2508192</v>
      </c>
      <c r="E864" s="2" t="inlineStr">
        <is>
          <t>RONALDO BARBOSA DE FARIAS</t>
        </is>
      </c>
      <c r="F864" s="2" t="n">
        <v>1303</v>
      </c>
      <c r="G864" s="2" t="n">
        <v>122.83</v>
      </c>
      <c r="H864" s="2" t="n">
        <v>11</v>
      </c>
      <c r="I864" s="2" t="n">
        <v>0</v>
      </c>
      <c r="J864" s="2" t="inlineStr">
        <is>
          <t>GPA</t>
        </is>
      </c>
      <c r="K864" s="2">
        <f>IF(I864&lt;&gt;"",I864,IFERROR(INDEX(Base!$I:$I,MATCH(1,(Base!$C:$C=C864)*(Base!$I:$I&lt;&gt;""),0)),0))</f>
        <v/>
      </c>
      <c r="L864" s="2">
        <f>IF(AND(I864="",K864&gt;0),"SIM","NÃO")</f>
        <v/>
      </c>
      <c r="M864" s="2">
        <f>IF(ISNUMBER(SEARCH("SEPARA",UPPER(C864))),"NÃO","SIM")</f>
        <v/>
      </c>
      <c r="N864" s="2">
        <f>IFERROR(H864/K864,0)</f>
        <v/>
      </c>
      <c r="O864" s="2">
        <f>IF(M864="NÃO","EXCLUÍDO",IF(N864&lt;Premissas!$B$8,"&lt; 1,00",IF(N864&lt;Premissas!$B$9,"1,00 – 1,19",IF(N864&lt;Premissas!$B$10,"1,20 – 1,39",IF(N864&lt;Premissas!$B$11,"1,40 – 1,59",IF(N864&lt;Premissas!$B$12,"1,60 – 1,99","≥ 2,00"))))))</f>
        <v/>
      </c>
      <c r="P864" s="5">
        <f>IF(OR(M864="NÃO",N864&lt;Premissas!$B$8),Premissas!$B$13,IF(N864&lt;Premissas!$B$9,Premissas!$B$14,IF(N864&lt;Premissas!$B$10,Premissas!$B$15,IF(N864&lt;Premissas!$B$11,Premissas!$B$16,IF(N864&lt;Premissas!$B$12,Premissas!$B$17,Premissas!$B$18)))))</f>
        <v/>
      </c>
      <c r="Q864" s="5">
        <f>IFERROR(P864/Premissas!$B$4,0)</f>
        <v/>
      </c>
    </row>
    <row r="865">
      <c r="A865" s="2" t="n">
        <v>7</v>
      </c>
      <c r="B865" s="2" t="n">
        <v>7801</v>
      </c>
      <c r="C865" s="2" t="inlineStr">
        <is>
          <t>ATIVIDADE OP. EMP.</t>
        </is>
      </c>
      <c r="D865" s="2" t="n">
        <v>266704</v>
      </c>
      <c r="E865" s="2" t="inlineStr">
        <is>
          <t>Francisco Das Chagas Neto</t>
        </is>
      </c>
      <c r="F865" s="2" t="n">
        <v>1984</v>
      </c>
      <c r="G865" s="2" t="n">
        <v>188.94</v>
      </c>
      <c r="H865" s="2" t="n">
        <v>11</v>
      </c>
      <c r="I865" s="2" t="n">
        <v>0</v>
      </c>
      <c r="J865" s="2" t="inlineStr">
        <is>
          <t>GPA</t>
        </is>
      </c>
      <c r="K865" s="2">
        <f>IF(I865&lt;&gt;"",I865,IFERROR(INDEX(Base!$I:$I,MATCH(1,(Base!$C:$C=C865)*(Base!$I:$I&lt;&gt;""),0)),0))</f>
        <v/>
      </c>
      <c r="L865" s="2">
        <f>IF(AND(I865="",K865&gt;0),"SIM","NÃO")</f>
        <v/>
      </c>
      <c r="M865" s="2">
        <f>IF(ISNUMBER(SEARCH("SEPARA",UPPER(C865))),"NÃO","SIM")</f>
        <v/>
      </c>
      <c r="N865" s="2">
        <f>IFERROR(H865/K865,0)</f>
        <v/>
      </c>
      <c r="O865" s="2">
        <f>IF(M865="NÃO","EXCLUÍDO",IF(N865&lt;Premissas!$B$8,"&lt; 1,00",IF(N865&lt;Premissas!$B$9,"1,00 – 1,19",IF(N865&lt;Premissas!$B$10,"1,20 – 1,39",IF(N865&lt;Premissas!$B$11,"1,40 – 1,59",IF(N865&lt;Premissas!$B$12,"1,60 – 1,99","≥ 2,00"))))))</f>
        <v/>
      </c>
      <c r="P865" s="5">
        <f>IF(OR(M865="NÃO",N865&lt;Premissas!$B$8),Premissas!$B$13,IF(N865&lt;Premissas!$B$9,Premissas!$B$14,IF(N865&lt;Premissas!$B$10,Premissas!$B$15,IF(N865&lt;Premissas!$B$11,Premissas!$B$16,IF(N865&lt;Premissas!$B$12,Premissas!$B$17,Premissas!$B$18)))))</f>
        <v/>
      </c>
      <c r="Q865" s="5">
        <f>IFERROR(P865/Premissas!$B$4,0)</f>
        <v/>
      </c>
    </row>
    <row r="866">
      <c r="A866" s="2" t="n">
        <v>7</v>
      </c>
      <c r="B866" s="2" t="n">
        <v>7801</v>
      </c>
      <c r="C866" s="2" t="inlineStr">
        <is>
          <t>RECEBIMENTO</t>
        </is>
      </c>
      <c r="D866" s="2" t="n">
        <v>2796422</v>
      </c>
      <c r="E866" s="2" t="inlineStr">
        <is>
          <t>ROZANGELA DA SILVA MELO</t>
        </is>
      </c>
      <c r="F866" s="2" t="n">
        <v>609</v>
      </c>
      <c r="G866" s="2" t="n">
        <v>32.34</v>
      </c>
      <c r="H866" s="2" t="n">
        <v>19</v>
      </c>
      <c r="I866" s="2" t="n">
        <v>0</v>
      </c>
      <c r="J866" s="2" t="inlineStr">
        <is>
          <t>GPA</t>
        </is>
      </c>
      <c r="K866" s="2">
        <f>IF(I866&lt;&gt;"",I866,IFERROR(INDEX(Base!$I:$I,MATCH(1,(Base!$C:$C=C866)*(Base!$I:$I&lt;&gt;""),0)),0))</f>
        <v/>
      </c>
      <c r="L866" s="2">
        <f>IF(AND(I866="",K866&gt;0),"SIM","NÃO")</f>
        <v/>
      </c>
      <c r="M866" s="2">
        <f>IF(ISNUMBER(SEARCH("SEPARA",UPPER(C866))),"NÃO","SIM")</f>
        <v/>
      </c>
      <c r="N866" s="2">
        <f>IFERROR(H866/K866,0)</f>
        <v/>
      </c>
      <c r="O866" s="2">
        <f>IF(M866="NÃO","EXCLUÍDO",IF(N866&lt;Premissas!$B$8,"&lt; 1,00",IF(N866&lt;Premissas!$B$9,"1,00 – 1,19",IF(N866&lt;Premissas!$B$10,"1,20 – 1,39",IF(N866&lt;Premissas!$B$11,"1,40 – 1,59",IF(N866&lt;Premissas!$B$12,"1,60 – 1,99","≥ 2,00"))))))</f>
        <v/>
      </c>
      <c r="P866" s="5">
        <f>IF(OR(M866="NÃO",N866&lt;Premissas!$B$8),Premissas!$B$13,IF(N866&lt;Premissas!$B$9,Premissas!$B$14,IF(N866&lt;Premissas!$B$10,Premissas!$B$15,IF(N866&lt;Premissas!$B$11,Premissas!$B$16,IF(N866&lt;Premissas!$B$12,Premissas!$B$17,Premissas!$B$18)))))</f>
        <v/>
      </c>
      <c r="Q866" s="5">
        <f>IFERROR(P866/Premissas!$B$4,0)</f>
        <v/>
      </c>
    </row>
    <row r="867">
      <c r="A867" s="2" t="n">
        <v>7</v>
      </c>
      <c r="B867" s="2" t="n">
        <v>7801</v>
      </c>
      <c r="C867" s="2" t="inlineStr">
        <is>
          <t>RECEBIMENTO</t>
        </is>
      </c>
      <c r="D867" s="2" t="n">
        <v>30307</v>
      </c>
      <c r="E867" s="2" t="inlineStr">
        <is>
          <t>MARIA VANDA DOS ANJOS CRUZ</t>
        </is>
      </c>
      <c r="F867" s="2" t="n">
        <v>222</v>
      </c>
      <c r="G867" s="2" t="n">
        <v>46.69</v>
      </c>
      <c r="H867" s="2" t="n">
        <v>5</v>
      </c>
      <c r="I867" s="2" t="n">
        <v>0</v>
      </c>
      <c r="J867" s="2" t="inlineStr">
        <is>
          <t>GPA</t>
        </is>
      </c>
      <c r="K867" s="2">
        <f>IF(I867&lt;&gt;"",I867,IFERROR(INDEX(Base!$I:$I,MATCH(1,(Base!$C:$C=C867)*(Base!$I:$I&lt;&gt;""),0)),0))</f>
        <v/>
      </c>
      <c r="L867" s="2">
        <f>IF(AND(I867="",K867&gt;0),"SIM","NÃO")</f>
        <v/>
      </c>
      <c r="M867" s="2">
        <f>IF(ISNUMBER(SEARCH("SEPARA",UPPER(C867))),"NÃO","SIM")</f>
        <v/>
      </c>
      <c r="N867" s="2">
        <f>IFERROR(H867/K867,0)</f>
        <v/>
      </c>
      <c r="O867" s="2">
        <f>IF(M867="NÃO","EXCLUÍDO",IF(N867&lt;Premissas!$B$8,"&lt; 1,00",IF(N867&lt;Premissas!$B$9,"1,00 – 1,19",IF(N867&lt;Premissas!$B$10,"1,20 – 1,39",IF(N867&lt;Premissas!$B$11,"1,40 – 1,59",IF(N867&lt;Premissas!$B$12,"1,60 – 1,99","≥ 2,00"))))))</f>
        <v/>
      </c>
      <c r="P867" s="5">
        <f>IF(OR(M867="NÃO",N867&lt;Premissas!$B$8),Premissas!$B$13,IF(N867&lt;Premissas!$B$9,Premissas!$B$14,IF(N867&lt;Premissas!$B$10,Premissas!$B$15,IF(N867&lt;Premissas!$B$11,Premissas!$B$16,IF(N867&lt;Premissas!$B$12,Premissas!$B$17,Premissas!$B$18)))))</f>
        <v/>
      </c>
      <c r="Q867" s="5">
        <f>IFERROR(P867/Premissas!$B$4,0)</f>
        <v/>
      </c>
    </row>
    <row r="868">
      <c r="A868" s="2" t="n">
        <v>7</v>
      </c>
      <c r="B868" s="2" t="n">
        <v>7801</v>
      </c>
      <c r="C868" s="2" t="inlineStr">
        <is>
          <t>RECEBIMENTO</t>
        </is>
      </c>
      <c r="D868" s="2" t="n">
        <v>308129</v>
      </c>
      <c r="E868" s="2" t="inlineStr">
        <is>
          <t>Silvio Rodrigues Da Macena</t>
        </is>
      </c>
      <c r="F868" s="2" t="n">
        <v>98</v>
      </c>
      <c r="G868" s="2" t="n">
        <v>7.98</v>
      </c>
      <c r="H868" s="2" t="n">
        <v>12</v>
      </c>
      <c r="I868" s="2" t="n">
        <v>0</v>
      </c>
      <c r="J868" s="2" t="inlineStr">
        <is>
          <t>GPA</t>
        </is>
      </c>
      <c r="K868" s="2">
        <f>IF(I868&lt;&gt;"",I868,IFERROR(INDEX(Base!$I:$I,MATCH(1,(Base!$C:$C=C868)*(Base!$I:$I&lt;&gt;""),0)),0))</f>
        <v/>
      </c>
      <c r="L868" s="2">
        <f>IF(AND(I868="",K868&gt;0),"SIM","NÃO")</f>
        <v/>
      </c>
      <c r="M868" s="2">
        <f>IF(ISNUMBER(SEARCH("SEPARA",UPPER(C868))),"NÃO","SIM")</f>
        <v/>
      </c>
      <c r="N868" s="2">
        <f>IFERROR(H868/K868,0)</f>
        <v/>
      </c>
      <c r="O868" s="2">
        <f>IF(M868="NÃO","EXCLUÍDO",IF(N868&lt;Premissas!$B$8,"&lt; 1,00",IF(N868&lt;Premissas!$B$9,"1,00 – 1,19",IF(N868&lt;Premissas!$B$10,"1,20 – 1,39",IF(N868&lt;Premissas!$B$11,"1,40 – 1,59",IF(N868&lt;Premissas!$B$12,"1,60 – 1,99","≥ 2,00"))))))</f>
        <v/>
      </c>
      <c r="P868" s="5">
        <f>IF(OR(M868="NÃO",N868&lt;Premissas!$B$8),Premissas!$B$13,IF(N868&lt;Premissas!$B$9,Premissas!$B$14,IF(N868&lt;Premissas!$B$10,Premissas!$B$15,IF(N868&lt;Premissas!$B$11,Premissas!$B$16,IF(N868&lt;Premissas!$B$12,Premissas!$B$17,Premissas!$B$18)))))</f>
        <v/>
      </c>
      <c r="Q868" s="5">
        <f>IFERROR(P868/Premissas!$B$4,0)</f>
        <v/>
      </c>
    </row>
    <row r="869">
      <c r="A869" s="2" t="n">
        <v>7</v>
      </c>
      <c r="B869" s="2" t="n">
        <v>7801</v>
      </c>
      <c r="C869" s="2" t="inlineStr">
        <is>
          <t>CARREGAMENTO</t>
        </is>
      </c>
      <c r="D869" s="2" t="n">
        <v>3088758</v>
      </c>
      <c r="E869" s="2" t="inlineStr">
        <is>
          <t>JESSE BORGES DA SILVA</t>
        </is>
      </c>
      <c r="F869" s="2" t="n">
        <v>387</v>
      </c>
      <c r="G869" s="2" t="n">
        <v>45.97</v>
      </c>
      <c r="H869" s="2" t="n">
        <v>8</v>
      </c>
      <c r="I869" s="2" t="n">
        <v>0</v>
      </c>
      <c r="J869" s="2" t="inlineStr">
        <is>
          <t>GPA</t>
        </is>
      </c>
      <c r="K869" s="2">
        <f>IF(I869&lt;&gt;"",I869,IFERROR(INDEX(Base!$I:$I,MATCH(1,(Base!$C:$C=C869)*(Base!$I:$I&lt;&gt;""),0)),0))</f>
        <v/>
      </c>
      <c r="L869" s="2">
        <f>IF(AND(I869="",K869&gt;0),"SIM","NÃO")</f>
        <v/>
      </c>
      <c r="M869" s="2">
        <f>IF(ISNUMBER(SEARCH("SEPARA",UPPER(C869))),"NÃO","SIM")</f>
        <v/>
      </c>
      <c r="N869" s="2">
        <f>IFERROR(H869/K869,0)</f>
        <v/>
      </c>
      <c r="O869" s="2">
        <f>IF(M869="NÃO","EXCLUÍDO",IF(N869&lt;Premissas!$B$8,"&lt; 1,00",IF(N869&lt;Premissas!$B$9,"1,00 – 1,19",IF(N869&lt;Premissas!$B$10,"1,20 – 1,39",IF(N869&lt;Premissas!$B$11,"1,40 – 1,59",IF(N869&lt;Premissas!$B$12,"1,60 – 1,99","≥ 2,00"))))))</f>
        <v/>
      </c>
      <c r="P869" s="5">
        <f>IF(OR(M869="NÃO",N869&lt;Premissas!$B$8),Premissas!$B$13,IF(N869&lt;Premissas!$B$9,Premissas!$B$14,IF(N869&lt;Premissas!$B$10,Premissas!$B$15,IF(N869&lt;Premissas!$B$11,Premissas!$B$16,IF(N869&lt;Premissas!$B$12,Premissas!$B$17,Premissas!$B$18)))))</f>
        <v/>
      </c>
      <c r="Q869" s="5">
        <f>IFERROR(P869/Premissas!$B$4,0)</f>
        <v/>
      </c>
    </row>
    <row r="870">
      <c r="A870" s="2" t="n">
        <v>7</v>
      </c>
      <c r="B870" s="2" t="n">
        <v>7801</v>
      </c>
      <c r="C870" s="2" t="inlineStr">
        <is>
          <t>PUXADA RECEB</t>
        </is>
      </c>
      <c r="D870" s="2" t="n">
        <v>3088758</v>
      </c>
      <c r="E870" s="2" t="inlineStr">
        <is>
          <t>JESSE BORGES DA SILVA</t>
        </is>
      </c>
      <c r="F870" s="2" t="n">
        <v>22</v>
      </c>
      <c r="G870" s="2" t="n">
        <v>14.01</v>
      </c>
      <c r="H870" s="2" t="n">
        <v>2</v>
      </c>
      <c r="I870" s="2" t="n">
        <v>0</v>
      </c>
      <c r="J870" s="2" t="inlineStr">
        <is>
          <t>GPA</t>
        </is>
      </c>
      <c r="K870" s="2">
        <f>IF(I870&lt;&gt;"",I870,IFERROR(INDEX(Base!$I:$I,MATCH(1,(Base!$C:$C=C870)*(Base!$I:$I&lt;&gt;""),0)),0))</f>
        <v/>
      </c>
      <c r="L870" s="2">
        <f>IF(AND(I870="",K870&gt;0),"SIM","NÃO")</f>
        <v/>
      </c>
      <c r="M870" s="2">
        <f>IF(ISNUMBER(SEARCH("SEPARA",UPPER(C870))),"NÃO","SIM")</f>
        <v/>
      </c>
      <c r="N870" s="2">
        <f>IFERROR(H870/K870,0)</f>
        <v/>
      </c>
      <c r="O870" s="2">
        <f>IF(M870="NÃO","EXCLUÍDO",IF(N870&lt;Premissas!$B$8,"&lt; 1,00",IF(N870&lt;Premissas!$B$9,"1,00 – 1,19",IF(N870&lt;Premissas!$B$10,"1,20 – 1,39",IF(N870&lt;Premissas!$B$11,"1,40 – 1,59",IF(N870&lt;Premissas!$B$12,"1,60 – 1,99","≥ 2,00"))))))</f>
        <v/>
      </c>
      <c r="P870" s="5">
        <f>IF(OR(M870="NÃO",N870&lt;Premissas!$B$8),Premissas!$B$13,IF(N870&lt;Premissas!$B$9,Premissas!$B$14,IF(N870&lt;Premissas!$B$10,Premissas!$B$15,IF(N870&lt;Premissas!$B$11,Premissas!$B$16,IF(N870&lt;Premissas!$B$12,Premissas!$B$17,Premissas!$B$18)))))</f>
        <v/>
      </c>
      <c r="Q870" s="5">
        <f>IFERROR(P870/Premissas!$B$4,0)</f>
        <v/>
      </c>
    </row>
    <row r="871">
      <c r="A871" s="2" t="n">
        <v>7</v>
      </c>
      <c r="B871" s="2" t="n">
        <v>7801</v>
      </c>
      <c r="C871" s="2" t="inlineStr">
        <is>
          <t>ATIVIDADE OP. EMP.</t>
        </is>
      </c>
      <c r="D871" s="2" t="n">
        <v>308965</v>
      </c>
      <c r="E871" s="2" t="inlineStr">
        <is>
          <t>ANDRE FERREIRA APOLINARIO</t>
        </is>
      </c>
      <c r="F871" s="2" t="n">
        <v>1429</v>
      </c>
      <c r="G871" s="2" t="n">
        <v>170.18</v>
      </c>
      <c r="H871" s="2" t="n">
        <v>8</v>
      </c>
      <c r="I871" s="2" t="n">
        <v>0</v>
      </c>
      <c r="J871" s="2" t="inlineStr">
        <is>
          <t>GPA</t>
        </is>
      </c>
      <c r="K871" s="2">
        <f>IF(I871&lt;&gt;"",I871,IFERROR(INDEX(Base!$I:$I,MATCH(1,(Base!$C:$C=C871)*(Base!$I:$I&lt;&gt;""),0)),0))</f>
        <v/>
      </c>
      <c r="L871" s="2">
        <f>IF(AND(I871="",K871&gt;0),"SIM","NÃO")</f>
        <v/>
      </c>
      <c r="M871" s="2">
        <f>IF(ISNUMBER(SEARCH("SEPARA",UPPER(C871))),"NÃO","SIM")</f>
        <v/>
      </c>
      <c r="N871" s="2">
        <f>IFERROR(H871/K871,0)</f>
        <v/>
      </c>
      <c r="O871" s="2">
        <f>IF(M871="NÃO","EXCLUÍDO",IF(N871&lt;Premissas!$B$8,"&lt; 1,00",IF(N871&lt;Premissas!$B$9,"1,00 – 1,19",IF(N871&lt;Premissas!$B$10,"1,20 – 1,39",IF(N871&lt;Premissas!$B$11,"1,40 – 1,59",IF(N871&lt;Premissas!$B$12,"1,60 – 1,99","≥ 2,00"))))))</f>
        <v/>
      </c>
      <c r="P871" s="5">
        <f>IF(OR(M871="NÃO",N871&lt;Premissas!$B$8),Premissas!$B$13,IF(N871&lt;Premissas!$B$9,Premissas!$B$14,IF(N871&lt;Premissas!$B$10,Premissas!$B$15,IF(N871&lt;Premissas!$B$11,Premissas!$B$16,IF(N871&lt;Premissas!$B$12,Premissas!$B$17,Premissas!$B$18)))))</f>
        <v/>
      </c>
      <c r="Q871" s="5">
        <f>IFERROR(P871/Premissas!$B$4,0)</f>
        <v/>
      </c>
    </row>
    <row r="872">
      <c r="A872" s="2" t="n">
        <v>7</v>
      </c>
      <c r="B872" s="2" t="n">
        <v>7801</v>
      </c>
      <c r="C872" s="2" t="inlineStr">
        <is>
          <t>ATIVIDADE OP. EMP.</t>
        </is>
      </c>
      <c r="D872" s="2" t="n">
        <v>3116476</v>
      </c>
      <c r="E872" s="2" t="inlineStr">
        <is>
          <t>Rodrigo Tavares De Faria</t>
        </is>
      </c>
      <c r="F872" s="2" t="n">
        <v>3064</v>
      </c>
      <c r="G872" s="2" t="n">
        <v>206.71</v>
      </c>
      <c r="H872" s="2" t="n">
        <v>15</v>
      </c>
      <c r="I872" s="2" t="n">
        <v>0</v>
      </c>
      <c r="J872" s="2" t="inlineStr">
        <is>
          <t>GPA</t>
        </is>
      </c>
      <c r="K872" s="2">
        <f>IF(I872&lt;&gt;"",I872,IFERROR(INDEX(Base!$I:$I,MATCH(1,(Base!$C:$C=C872)*(Base!$I:$I&lt;&gt;""),0)),0))</f>
        <v/>
      </c>
      <c r="L872" s="2">
        <f>IF(AND(I872="",K872&gt;0),"SIM","NÃO")</f>
        <v/>
      </c>
      <c r="M872" s="2">
        <f>IF(ISNUMBER(SEARCH("SEPARA",UPPER(C872))),"NÃO","SIM")</f>
        <v/>
      </c>
      <c r="N872" s="2">
        <f>IFERROR(H872/K872,0)</f>
        <v/>
      </c>
      <c r="O872" s="2">
        <f>IF(M872="NÃO","EXCLUÍDO",IF(N872&lt;Premissas!$B$8,"&lt; 1,00",IF(N872&lt;Premissas!$B$9,"1,00 – 1,19",IF(N872&lt;Premissas!$B$10,"1,20 – 1,39",IF(N872&lt;Premissas!$B$11,"1,40 – 1,59",IF(N872&lt;Premissas!$B$12,"1,60 – 1,99","≥ 2,00"))))))</f>
        <v/>
      </c>
      <c r="P872" s="5">
        <f>IF(OR(M872="NÃO",N872&lt;Premissas!$B$8),Premissas!$B$13,IF(N872&lt;Premissas!$B$9,Premissas!$B$14,IF(N872&lt;Premissas!$B$10,Premissas!$B$15,IF(N872&lt;Premissas!$B$11,Premissas!$B$16,IF(N872&lt;Premissas!$B$12,Premissas!$B$17,Premissas!$B$18)))))</f>
        <v/>
      </c>
      <c r="Q872" s="5">
        <f>IFERROR(P872/Premissas!$B$4,0)</f>
        <v/>
      </c>
    </row>
    <row r="873">
      <c r="A873" s="2" t="n">
        <v>7</v>
      </c>
      <c r="B873" s="2" t="n">
        <v>7801</v>
      </c>
      <c r="C873" s="2" t="inlineStr">
        <is>
          <t>RECEBIMENTO</t>
        </is>
      </c>
      <c r="D873" s="2" t="n">
        <v>3155196</v>
      </c>
      <c r="E873" s="2" t="inlineStr">
        <is>
          <t>CLAUDIO ROBERTO OTAVIO</t>
        </is>
      </c>
      <c r="F873" s="2" t="n">
        <v>585</v>
      </c>
      <c r="G873" s="2" t="n">
        <v>63.42</v>
      </c>
      <c r="H873" s="2" t="n">
        <v>9</v>
      </c>
      <c r="I873" s="2" t="n">
        <v>0</v>
      </c>
      <c r="J873" s="2" t="inlineStr">
        <is>
          <t>GPA</t>
        </is>
      </c>
      <c r="K873" s="2">
        <f>IF(I873&lt;&gt;"",I873,IFERROR(INDEX(Base!$I:$I,MATCH(1,(Base!$C:$C=C873)*(Base!$I:$I&lt;&gt;""),0)),0))</f>
        <v/>
      </c>
      <c r="L873" s="2">
        <f>IF(AND(I873="",K873&gt;0),"SIM","NÃO")</f>
        <v/>
      </c>
      <c r="M873" s="2">
        <f>IF(ISNUMBER(SEARCH("SEPARA",UPPER(C873))),"NÃO","SIM")</f>
        <v/>
      </c>
      <c r="N873" s="2">
        <f>IFERROR(H873/K873,0)</f>
        <v/>
      </c>
      <c r="O873" s="2">
        <f>IF(M873="NÃO","EXCLUÍDO",IF(N873&lt;Premissas!$B$8,"&lt; 1,00",IF(N873&lt;Premissas!$B$9,"1,00 – 1,19",IF(N873&lt;Premissas!$B$10,"1,20 – 1,39",IF(N873&lt;Premissas!$B$11,"1,40 – 1,59",IF(N873&lt;Premissas!$B$12,"1,60 – 1,99","≥ 2,00"))))))</f>
        <v/>
      </c>
      <c r="P873" s="5">
        <f>IF(OR(M873="NÃO",N873&lt;Premissas!$B$8),Premissas!$B$13,IF(N873&lt;Premissas!$B$9,Premissas!$B$14,IF(N873&lt;Premissas!$B$10,Premissas!$B$15,IF(N873&lt;Premissas!$B$11,Premissas!$B$16,IF(N873&lt;Premissas!$B$12,Premissas!$B$17,Premissas!$B$18)))))</f>
        <v/>
      </c>
      <c r="Q873" s="5">
        <f>IFERROR(P873/Premissas!$B$4,0)</f>
        <v/>
      </c>
    </row>
    <row r="874">
      <c r="A874" s="2" t="n">
        <v>7</v>
      </c>
      <c r="B874" s="2" t="n">
        <v>7801</v>
      </c>
      <c r="C874" s="2" t="inlineStr">
        <is>
          <t>ATIVIDADE OP. EMP.</t>
        </is>
      </c>
      <c r="D874" s="2" t="n">
        <v>316516</v>
      </c>
      <c r="E874" s="2" t="inlineStr">
        <is>
          <t>EDMAR AGUIAR VIANA</t>
        </is>
      </c>
      <c r="F874" s="2" t="n">
        <v>1922</v>
      </c>
      <c r="G874" s="2" t="n">
        <v>200.83</v>
      </c>
      <c r="H874" s="2" t="n">
        <v>10</v>
      </c>
      <c r="I874" s="2" t="n">
        <v>0</v>
      </c>
      <c r="J874" s="2" t="inlineStr">
        <is>
          <t>GPA</t>
        </is>
      </c>
      <c r="K874" s="2">
        <f>IF(I874&lt;&gt;"",I874,IFERROR(INDEX(Base!$I:$I,MATCH(1,(Base!$C:$C=C874)*(Base!$I:$I&lt;&gt;""),0)),0))</f>
        <v/>
      </c>
      <c r="L874" s="2">
        <f>IF(AND(I874="",K874&gt;0),"SIM","NÃO")</f>
        <v/>
      </c>
      <c r="M874" s="2">
        <f>IF(ISNUMBER(SEARCH("SEPARA",UPPER(C874))),"NÃO","SIM")</f>
        <v/>
      </c>
      <c r="N874" s="2">
        <f>IFERROR(H874/K874,0)</f>
        <v/>
      </c>
      <c r="O874" s="2">
        <f>IF(M874="NÃO","EXCLUÍDO",IF(N874&lt;Premissas!$B$8,"&lt; 1,00",IF(N874&lt;Premissas!$B$9,"1,00 – 1,19",IF(N874&lt;Premissas!$B$10,"1,20 – 1,39",IF(N874&lt;Premissas!$B$11,"1,40 – 1,59",IF(N874&lt;Premissas!$B$12,"1,60 – 1,99","≥ 2,00"))))))</f>
        <v/>
      </c>
      <c r="P874" s="5">
        <f>IF(OR(M874="NÃO",N874&lt;Premissas!$B$8),Premissas!$B$13,IF(N874&lt;Premissas!$B$9,Premissas!$B$14,IF(N874&lt;Premissas!$B$10,Premissas!$B$15,IF(N874&lt;Premissas!$B$11,Premissas!$B$16,IF(N874&lt;Premissas!$B$12,Premissas!$B$17,Premissas!$B$18)))))</f>
        <v/>
      </c>
      <c r="Q874" s="5">
        <f>IFERROR(P874/Premissas!$B$4,0)</f>
        <v/>
      </c>
    </row>
    <row r="875">
      <c r="A875" s="2" t="n">
        <v>7</v>
      </c>
      <c r="B875" s="2" t="n">
        <v>7801</v>
      </c>
      <c r="C875" s="2" t="inlineStr">
        <is>
          <t>ATIVIDADE OP. EMP.</t>
        </is>
      </c>
      <c r="D875" s="2" t="n">
        <v>322452</v>
      </c>
      <c r="E875" s="2" t="inlineStr">
        <is>
          <t>Givaldo Moreira Silva</t>
        </is>
      </c>
      <c r="F875" s="2" t="n">
        <v>1755</v>
      </c>
      <c r="G875" s="2" t="n">
        <v>160.01</v>
      </c>
      <c r="H875" s="2" t="n">
        <v>11</v>
      </c>
      <c r="I875" s="2" t="n">
        <v>0</v>
      </c>
      <c r="J875" s="2" t="inlineStr">
        <is>
          <t>GPA</t>
        </is>
      </c>
      <c r="K875" s="2">
        <f>IF(I875&lt;&gt;"",I875,IFERROR(INDEX(Base!$I:$I,MATCH(1,(Base!$C:$C=C875)*(Base!$I:$I&lt;&gt;""),0)),0))</f>
        <v/>
      </c>
      <c r="L875" s="2">
        <f>IF(AND(I875="",K875&gt;0),"SIM","NÃO")</f>
        <v/>
      </c>
      <c r="M875" s="2">
        <f>IF(ISNUMBER(SEARCH("SEPARA",UPPER(C875))),"NÃO","SIM")</f>
        <v/>
      </c>
      <c r="N875" s="2">
        <f>IFERROR(H875/K875,0)</f>
        <v/>
      </c>
      <c r="O875" s="2">
        <f>IF(M875="NÃO","EXCLUÍDO",IF(N875&lt;Premissas!$B$8,"&lt; 1,00",IF(N875&lt;Premissas!$B$9,"1,00 – 1,19",IF(N875&lt;Premissas!$B$10,"1,20 – 1,39",IF(N875&lt;Premissas!$B$11,"1,40 – 1,59",IF(N875&lt;Premissas!$B$12,"1,60 – 1,99","≥ 2,00"))))))</f>
        <v/>
      </c>
      <c r="P875" s="5">
        <f>IF(OR(M875="NÃO",N875&lt;Premissas!$B$8),Premissas!$B$13,IF(N875&lt;Premissas!$B$9,Premissas!$B$14,IF(N875&lt;Premissas!$B$10,Premissas!$B$15,IF(N875&lt;Premissas!$B$11,Premissas!$B$16,IF(N875&lt;Premissas!$B$12,Premissas!$B$17,Premissas!$B$18)))))</f>
        <v/>
      </c>
      <c r="Q875" s="5">
        <f>IFERROR(P875/Premissas!$B$4,0)</f>
        <v/>
      </c>
    </row>
    <row r="876">
      <c r="A876" s="2" t="n">
        <v>7</v>
      </c>
      <c r="B876" s="2" t="n">
        <v>7801</v>
      </c>
      <c r="C876" s="2" t="inlineStr">
        <is>
          <t>ATIVIDADE OP. EMP.</t>
        </is>
      </c>
      <c r="D876" s="2" t="n">
        <v>324132</v>
      </c>
      <c r="E876" s="2" t="inlineStr">
        <is>
          <t>ARIEL SOUZA OLIVEIRA</t>
        </is>
      </c>
      <c r="F876" s="2" t="n">
        <v>203</v>
      </c>
      <c r="G876" s="2" t="n">
        <v>32.07</v>
      </c>
      <c r="H876" s="2" t="n">
        <v>6</v>
      </c>
      <c r="I876" s="2" t="n">
        <v>0</v>
      </c>
      <c r="J876" s="2" t="inlineStr">
        <is>
          <t>GPA</t>
        </is>
      </c>
      <c r="K876" s="2">
        <f>IF(I876&lt;&gt;"",I876,IFERROR(INDEX(Base!$I:$I,MATCH(1,(Base!$C:$C=C876)*(Base!$I:$I&lt;&gt;""),0)),0))</f>
        <v/>
      </c>
      <c r="L876" s="2">
        <f>IF(AND(I876="",K876&gt;0),"SIM","NÃO")</f>
        <v/>
      </c>
      <c r="M876" s="2">
        <f>IF(ISNUMBER(SEARCH("SEPARA",UPPER(C876))),"NÃO","SIM")</f>
        <v/>
      </c>
      <c r="N876" s="2">
        <f>IFERROR(H876/K876,0)</f>
        <v/>
      </c>
      <c r="O876" s="2">
        <f>IF(M876="NÃO","EXCLUÍDO",IF(N876&lt;Premissas!$B$8,"&lt; 1,00",IF(N876&lt;Premissas!$B$9,"1,00 – 1,19",IF(N876&lt;Premissas!$B$10,"1,20 – 1,39",IF(N876&lt;Premissas!$B$11,"1,40 – 1,59",IF(N876&lt;Premissas!$B$12,"1,60 – 1,99","≥ 2,00"))))))</f>
        <v/>
      </c>
      <c r="P876" s="5">
        <f>IF(OR(M876="NÃO",N876&lt;Premissas!$B$8),Premissas!$B$13,IF(N876&lt;Premissas!$B$9,Premissas!$B$14,IF(N876&lt;Premissas!$B$10,Premissas!$B$15,IF(N876&lt;Premissas!$B$11,Premissas!$B$16,IF(N876&lt;Premissas!$B$12,Premissas!$B$17,Premissas!$B$18)))))</f>
        <v/>
      </c>
      <c r="Q876" s="5">
        <f>IFERROR(P876/Premissas!$B$4,0)</f>
        <v/>
      </c>
    </row>
    <row r="877">
      <c r="A877" s="2" t="n">
        <v>7</v>
      </c>
      <c r="B877" s="2" t="n">
        <v>7801</v>
      </c>
      <c r="C877" s="2" t="inlineStr">
        <is>
          <t>ATIVIDADE OP. EMP.</t>
        </is>
      </c>
      <c r="D877" s="2" t="n">
        <v>328080</v>
      </c>
      <c r="E877" s="2" t="inlineStr">
        <is>
          <t>Jane Isidoria Dos Santos</t>
        </is>
      </c>
      <c r="F877" s="2" t="n">
        <v>1669</v>
      </c>
      <c r="G877" s="2" t="n">
        <v>192.44</v>
      </c>
      <c r="H877" s="2" t="n">
        <v>9</v>
      </c>
      <c r="I877" s="2" t="n">
        <v>0</v>
      </c>
      <c r="J877" s="2" t="inlineStr">
        <is>
          <t>GPA</t>
        </is>
      </c>
      <c r="K877" s="2">
        <f>IF(I877&lt;&gt;"",I877,IFERROR(INDEX(Base!$I:$I,MATCH(1,(Base!$C:$C=C877)*(Base!$I:$I&lt;&gt;""),0)),0))</f>
        <v/>
      </c>
      <c r="L877" s="2">
        <f>IF(AND(I877="",K877&gt;0),"SIM","NÃO")</f>
        <v/>
      </c>
      <c r="M877" s="2">
        <f>IF(ISNUMBER(SEARCH("SEPARA",UPPER(C877))),"NÃO","SIM")</f>
        <v/>
      </c>
      <c r="N877" s="2">
        <f>IFERROR(H877/K877,0)</f>
        <v/>
      </c>
      <c r="O877" s="2">
        <f>IF(M877="NÃO","EXCLUÍDO",IF(N877&lt;Premissas!$B$8,"&lt; 1,00",IF(N877&lt;Premissas!$B$9,"1,00 – 1,19",IF(N877&lt;Premissas!$B$10,"1,20 – 1,39",IF(N877&lt;Premissas!$B$11,"1,40 – 1,59",IF(N877&lt;Premissas!$B$12,"1,60 – 1,99","≥ 2,00"))))))</f>
        <v/>
      </c>
      <c r="P877" s="5">
        <f>IF(OR(M877="NÃO",N877&lt;Premissas!$B$8),Premissas!$B$13,IF(N877&lt;Premissas!$B$9,Premissas!$B$14,IF(N877&lt;Premissas!$B$10,Premissas!$B$15,IF(N877&lt;Premissas!$B$11,Premissas!$B$16,IF(N877&lt;Premissas!$B$12,Premissas!$B$17,Premissas!$B$18)))))</f>
        <v/>
      </c>
      <c r="Q877" s="5">
        <f>IFERROR(P877/Premissas!$B$4,0)</f>
        <v/>
      </c>
    </row>
    <row r="878">
      <c r="A878" s="2" t="n">
        <v>7</v>
      </c>
      <c r="B878" s="2" t="n">
        <v>7801</v>
      </c>
      <c r="C878" s="2" t="inlineStr">
        <is>
          <t>CARREGAMENTO</t>
        </is>
      </c>
      <c r="D878" s="2" t="n">
        <v>3353583</v>
      </c>
      <c r="E878" s="2" t="inlineStr">
        <is>
          <t>GILBERTO NOVAES DOS SANTOS</t>
        </is>
      </c>
      <c r="F878" s="2" t="n">
        <v>24</v>
      </c>
      <c r="G878" s="2" t="n">
        <v>2.64</v>
      </c>
      <c r="H878" s="2" t="n">
        <v>9</v>
      </c>
      <c r="I878" s="2" t="n">
        <v>0</v>
      </c>
      <c r="J878" s="2" t="inlineStr">
        <is>
          <t>GPA</t>
        </is>
      </c>
      <c r="K878" s="2">
        <f>IF(I878&lt;&gt;"",I878,IFERROR(INDEX(Base!$I:$I,MATCH(1,(Base!$C:$C=C878)*(Base!$I:$I&lt;&gt;""),0)),0))</f>
        <v/>
      </c>
      <c r="L878" s="2">
        <f>IF(AND(I878="",K878&gt;0),"SIM","NÃO")</f>
        <v/>
      </c>
      <c r="M878" s="2">
        <f>IF(ISNUMBER(SEARCH("SEPARA",UPPER(C878))),"NÃO","SIM")</f>
        <v/>
      </c>
      <c r="N878" s="2">
        <f>IFERROR(H878/K878,0)</f>
        <v/>
      </c>
      <c r="O878" s="2">
        <f>IF(M878="NÃO","EXCLUÍDO",IF(N878&lt;Premissas!$B$8,"&lt; 1,00",IF(N878&lt;Premissas!$B$9,"1,00 – 1,19",IF(N878&lt;Premissas!$B$10,"1,20 – 1,39",IF(N878&lt;Premissas!$B$11,"1,40 – 1,59",IF(N878&lt;Premissas!$B$12,"1,60 – 1,99","≥ 2,00"))))))</f>
        <v/>
      </c>
      <c r="P878" s="5">
        <f>IF(OR(M878="NÃO",N878&lt;Premissas!$B$8),Premissas!$B$13,IF(N878&lt;Premissas!$B$9,Premissas!$B$14,IF(N878&lt;Premissas!$B$10,Premissas!$B$15,IF(N878&lt;Premissas!$B$11,Premissas!$B$16,IF(N878&lt;Premissas!$B$12,Premissas!$B$17,Premissas!$B$18)))))</f>
        <v/>
      </c>
      <c r="Q878" s="5">
        <f>IFERROR(P878/Premissas!$B$4,0)</f>
        <v/>
      </c>
    </row>
    <row r="879">
      <c r="A879" s="2" t="n">
        <v>7</v>
      </c>
      <c r="B879" s="2" t="n">
        <v>7801</v>
      </c>
      <c r="C879" s="2" t="inlineStr">
        <is>
          <t>PUXADA RECEB</t>
        </is>
      </c>
      <c r="D879" s="2" t="n">
        <v>3353583</v>
      </c>
      <c r="E879" s="2" t="inlineStr">
        <is>
          <t>GILBERTO NOVAES DOS SANTOS</t>
        </is>
      </c>
      <c r="F879" s="2" t="n">
        <v>18</v>
      </c>
      <c r="G879" s="2" t="n">
        <v>5.22</v>
      </c>
      <c r="H879" s="2" t="n">
        <v>3</v>
      </c>
      <c r="I879" s="2" t="n">
        <v>0</v>
      </c>
      <c r="J879" s="2" t="inlineStr">
        <is>
          <t>GPA</t>
        </is>
      </c>
      <c r="K879" s="2">
        <f>IF(I879&lt;&gt;"",I879,IFERROR(INDEX(Base!$I:$I,MATCH(1,(Base!$C:$C=C879)*(Base!$I:$I&lt;&gt;""),0)),0))</f>
        <v/>
      </c>
      <c r="L879" s="2">
        <f>IF(AND(I879="",K879&gt;0),"SIM","NÃO")</f>
        <v/>
      </c>
      <c r="M879" s="2">
        <f>IF(ISNUMBER(SEARCH("SEPARA",UPPER(C879))),"NÃO","SIM")</f>
        <v/>
      </c>
      <c r="N879" s="2">
        <f>IFERROR(H879/K879,0)</f>
        <v/>
      </c>
      <c r="O879" s="2">
        <f>IF(M879="NÃO","EXCLUÍDO",IF(N879&lt;Premissas!$B$8,"&lt; 1,00",IF(N879&lt;Premissas!$B$9,"1,00 – 1,19",IF(N879&lt;Premissas!$B$10,"1,20 – 1,39",IF(N879&lt;Premissas!$B$11,"1,40 – 1,59",IF(N879&lt;Premissas!$B$12,"1,60 – 1,99","≥ 2,00"))))))</f>
        <v/>
      </c>
      <c r="P879" s="5">
        <f>IF(OR(M879="NÃO",N879&lt;Premissas!$B$8),Premissas!$B$13,IF(N879&lt;Premissas!$B$9,Premissas!$B$14,IF(N879&lt;Premissas!$B$10,Premissas!$B$15,IF(N879&lt;Premissas!$B$11,Premissas!$B$16,IF(N879&lt;Premissas!$B$12,Premissas!$B$17,Premissas!$B$18)))))</f>
        <v/>
      </c>
      <c r="Q879" s="5">
        <f>IFERROR(P879/Premissas!$B$4,0)</f>
        <v/>
      </c>
    </row>
    <row r="880">
      <c r="A880" s="2" t="n">
        <v>7</v>
      </c>
      <c r="B880" s="2" t="n">
        <v>7801</v>
      </c>
      <c r="C880" s="2" t="inlineStr">
        <is>
          <t>RECEBIMENTO</t>
        </is>
      </c>
      <c r="D880" s="2" t="n">
        <v>3353583</v>
      </c>
      <c r="E880" s="2" t="inlineStr">
        <is>
          <t>GILBERTO NOVAES DOS SANTOS</t>
        </is>
      </c>
      <c r="F880" s="2" t="n">
        <v>582</v>
      </c>
      <c r="G880" s="2" t="n">
        <v>62.23</v>
      </c>
      <c r="H880" s="2" t="n">
        <v>9</v>
      </c>
      <c r="I880" s="2" t="n">
        <v>0</v>
      </c>
      <c r="J880" s="2" t="inlineStr">
        <is>
          <t>GPA</t>
        </is>
      </c>
      <c r="K880" s="2">
        <f>IF(I880&lt;&gt;"",I880,IFERROR(INDEX(Base!$I:$I,MATCH(1,(Base!$C:$C=C880)*(Base!$I:$I&lt;&gt;""),0)),0))</f>
        <v/>
      </c>
      <c r="L880" s="2">
        <f>IF(AND(I880="",K880&gt;0),"SIM","NÃO")</f>
        <v/>
      </c>
      <c r="M880" s="2">
        <f>IF(ISNUMBER(SEARCH("SEPARA",UPPER(C880))),"NÃO","SIM")</f>
        <v/>
      </c>
      <c r="N880" s="2">
        <f>IFERROR(H880/K880,0)</f>
        <v/>
      </c>
      <c r="O880" s="2">
        <f>IF(M880="NÃO","EXCLUÍDO",IF(N880&lt;Premissas!$B$8,"&lt; 1,00",IF(N880&lt;Premissas!$B$9,"1,00 – 1,19",IF(N880&lt;Premissas!$B$10,"1,20 – 1,39",IF(N880&lt;Premissas!$B$11,"1,40 – 1,59",IF(N880&lt;Premissas!$B$12,"1,60 – 1,99","≥ 2,00"))))))</f>
        <v/>
      </c>
      <c r="P880" s="5">
        <f>IF(OR(M880="NÃO",N880&lt;Premissas!$B$8),Premissas!$B$13,IF(N880&lt;Premissas!$B$9,Premissas!$B$14,IF(N880&lt;Premissas!$B$10,Premissas!$B$15,IF(N880&lt;Premissas!$B$11,Premissas!$B$16,IF(N880&lt;Premissas!$B$12,Premissas!$B$17,Premissas!$B$18)))))</f>
        <v/>
      </c>
      <c r="Q880" s="5">
        <f>IFERROR(P880/Premissas!$B$4,0)</f>
        <v/>
      </c>
    </row>
    <row r="881">
      <c r="A881" s="2" t="n">
        <v>7</v>
      </c>
      <c r="B881" s="2" t="n">
        <v>7801</v>
      </c>
      <c r="C881" s="2" t="inlineStr">
        <is>
          <t>CARREGAMENTO</t>
        </is>
      </c>
      <c r="D881" s="2" t="n">
        <v>335416</v>
      </c>
      <c r="E881" s="2" t="inlineStr">
        <is>
          <t>Dourivaldo Dias De Oliveira</t>
        </is>
      </c>
      <c r="F881" s="2" t="n">
        <v>121</v>
      </c>
      <c r="G881" s="2" t="n">
        <v>27.93</v>
      </c>
      <c r="H881" s="2" t="n">
        <v>4</v>
      </c>
      <c r="I881" s="2" t="n">
        <v>0</v>
      </c>
      <c r="J881" s="2" t="inlineStr">
        <is>
          <t>GPA</t>
        </is>
      </c>
      <c r="K881" s="2">
        <f>IF(I881&lt;&gt;"",I881,IFERROR(INDEX(Base!$I:$I,MATCH(1,(Base!$C:$C=C881)*(Base!$I:$I&lt;&gt;""),0)),0))</f>
        <v/>
      </c>
      <c r="L881" s="2">
        <f>IF(AND(I881="",K881&gt;0),"SIM","NÃO")</f>
        <v/>
      </c>
      <c r="M881" s="2">
        <f>IF(ISNUMBER(SEARCH("SEPARA",UPPER(C881))),"NÃO","SIM")</f>
        <v/>
      </c>
      <c r="N881" s="2">
        <f>IFERROR(H881/K881,0)</f>
        <v/>
      </c>
      <c r="O881" s="2">
        <f>IF(M881="NÃO","EXCLUÍDO",IF(N881&lt;Premissas!$B$8,"&lt; 1,00",IF(N881&lt;Premissas!$B$9,"1,00 – 1,19",IF(N881&lt;Premissas!$B$10,"1,20 – 1,39",IF(N881&lt;Premissas!$B$11,"1,40 – 1,59",IF(N881&lt;Premissas!$B$12,"1,60 – 1,99","≥ 2,00"))))))</f>
        <v/>
      </c>
      <c r="P881" s="5">
        <f>IF(OR(M881="NÃO",N881&lt;Premissas!$B$8),Premissas!$B$13,IF(N881&lt;Premissas!$B$9,Premissas!$B$14,IF(N881&lt;Premissas!$B$10,Premissas!$B$15,IF(N881&lt;Premissas!$B$11,Premissas!$B$16,IF(N881&lt;Premissas!$B$12,Premissas!$B$17,Premissas!$B$18)))))</f>
        <v/>
      </c>
      <c r="Q881" s="5">
        <f>IFERROR(P881/Premissas!$B$4,0)</f>
        <v/>
      </c>
    </row>
    <row r="882">
      <c r="A882" s="2" t="n">
        <v>7</v>
      </c>
      <c r="B882" s="2" t="n">
        <v>7801</v>
      </c>
      <c r="C882" s="2" t="inlineStr">
        <is>
          <t>ATIVIDADE OP. EMP.</t>
        </is>
      </c>
      <c r="D882" s="2" t="n">
        <v>33664</v>
      </c>
      <c r="E882" s="2" t="inlineStr">
        <is>
          <t>Genivar Da Silva Muniz</t>
        </is>
      </c>
      <c r="F882" s="2" t="n">
        <v>2779</v>
      </c>
      <c r="G882" s="2" t="n">
        <v>191.07</v>
      </c>
      <c r="H882" s="2" t="n">
        <v>15</v>
      </c>
      <c r="I882" s="2" t="n">
        <v>0</v>
      </c>
      <c r="J882" s="2" t="inlineStr">
        <is>
          <t>GPA</t>
        </is>
      </c>
      <c r="K882" s="2">
        <f>IF(I882&lt;&gt;"",I882,IFERROR(INDEX(Base!$I:$I,MATCH(1,(Base!$C:$C=C882)*(Base!$I:$I&lt;&gt;""),0)),0))</f>
        <v/>
      </c>
      <c r="L882" s="2">
        <f>IF(AND(I882="",K882&gt;0),"SIM","NÃO")</f>
        <v/>
      </c>
      <c r="M882" s="2">
        <f>IF(ISNUMBER(SEARCH("SEPARA",UPPER(C882))),"NÃO","SIM")</f>
        <v/>
      </c>
      <c r="N882" s="2">
        <f>IFERROR(H882/K882,0)</f>
        <v/>
      </c>
      <c r="O882" s="2">
        <f>IF(M882="NÃO","EXCLUÍDO",IF(N882&lt;Premissas!$B$8,"&lt; 1,00",IF(N882&lt;Premissas!$B$9,"1,00 – 1,19",IF(N882&lt;Premissas!$B$10,"1,20 – 1,39",IF(N882&lt;Premissas!$B$11,"1,40 – 1,59",IF(N882&lt;Premissas!$B$12,"1,60 – 1,99","≥ 2,00"))))))</f>
        <v/>
      </c>
      <c r="P882" s="5">
        <f>IF(OR(M882="NÃO",N882&lt;Premissas!$B$8),Premissas!$B$13,IF(N882&lt;Premissas!$B$9,Premissas!$B$14,IF(N882&lt;Premissas!$B$10,Premissas!$B$15,IF(N882&lt;Premissas!$B$11,Premissas!$B$16,IF(N882&lt;Premissas!$B$12,Premissas!$B$17,Premissas!$B$18)))))</f>
        <v/>
      </c>
      <c r="Q882" s="5">
        <f>IFERROR(P882/Premissas!$B$4,0)</f>
        <v/>
      </c>
    </row>
    <row r="883">
      <c r="A883" s="2" t="n">
        <v>7</v>
      </c>
      <c r="B883" s="2" t="n">
        <v>7801</v>
      </c>
      <c r="C883" s="2" t="inlineStr">
        <is>
          <t>ATIVIDADE OP. EMP.</t>
        </is>
      </c>
      <c r="D883" s="2" t="n">
        <v>339769</v>
      </c>
      <c r="E883" s="2" t="inlineStr">
        <is>
          <t>CRISTIANO ANDRADE QUIRINO</t>
        </is>
      </c>
      <c r="F883" s="2" t="n">
        <v>1486</v>
      </c>
      <c r="G883" s="2" t="n">
        <v>181.68</v>
      </c>
      <c r="H883" s="2" t="n">
        <v>8</v>
      </c>
      <c r="I883" s="2" t="n">
        <v>0</v>
      </c>
      <c r="J883" s="2" t="inlineStr">
        <is>
          <t>GPA</t>
        </is>
      </c>
      <c r="K883" s="2">
        <f>IF(I883&lt;&gt;"",I883,IFERROR(INDEX(Base!$I:$I,MATCH(1,(Base!$C:$C=C883)*(Base!$I:$I&lt;&gt;""),0)),0))</f>
        <v/>
      </c>
      <c r="L883" s="2">
        <f>IF(AND(I883="",K883&gt;0),"SIM","NÃO")</f>
        <v/>
      </c>
      <c r="M883" s="2">
        <f>IF(ISNUMBER(SEARCH("SEPARA",UPPER(C883))),"NÃO","SIM")</f>
        <v/>
      </c>
      <c r="N883" s="2">
        <f>IFERROR(H883/K883,0)</f>
        <v/>
      </c>
      <c r="O883" s="2">
        <f>IF(M883="NÃO","EXCLUÍDO",IF(N883&lt;Premissas!$B$8,"&lt; 1,00",IF(N883&lt;Premissas!$B$9,"1,00 – 1,19",IF(N883&lt;Premissas!$B$10,"1,20 – 1,39",IF(N883&lt;Premissas!$B$11,"1,40 – 1,59",IF(N883&lt;Premissas!$B$12,"1,60 – 1,99","≥ 2,00"))))))</f>
        <v/>
      </c>
      <c r="P883" s="5">
        <f>IF(OR(M883="NÃO",N883&lt;Premissas!$B$8),Premissas!$B$13,IF(N883&lt;Premissas!$B$9,Premissas!$B$14,IF(N883&lt;Premissas!$B$10,Premissas!$B$15,IF(N883&lt;Premissas!$B$11,Premissas!$B$16,IF(N883&lt;Premissas!$B$12,Premissas!$B$17,Premissas!$B$18)))))</f>
        <v/>
      </c>
      <c r="Q883" s="5">
        <f>IFERROR(P883/Premissas!$B$4,0)</f>
        <v/>
      </c>
    </row>
    <row r="884">
      <c r="A884" s="2" t="n">
        <v>7</v>
      </c>
      <c r="B884" s="2" t="n">
        <v>7801</v>
      </c>
      <c r="C884" s="2" t="inlineStr">
        <is>
          <t>ATIVIDADE OP. EMP.</t>
        </is>
      </c>
      <c r="D884" s="2" t="n">
        <v>344003</v>
      </c>
      <c r="E884" s="2" t="inlineStr">
        <is>
          <t>ELIOMAR BARBOSA DA SILVA</t>
        </is>
      </c>
      <c r="F884" s="2" t="n">
        <v>2548</v>
      </c>
      <c r="G884" s="2" t="n">
        <v>165.39</v>
      </c>
      <c r="H884" s="2" t="n">
        <v>15</v>
      </c>
      <c r="I884" s="2" t="n">
        <v>0</v>
      </c>
      <c r="J884" s="2" t="inlineStr">
        <is>
          <t>GPA</t>
        </is>
      </c>
      <c r="K884" s="2">
        <f>IF(I884&lt;&gt;"",I884,IFERROR(INDEX(Base!$I:$I,MATCH(1,(Base!$C:$C=C884)*(Base!$I:$I&lt;&gt;""),0)),0))</f>
        <v/>
      </c>
      <c r="L884" s="2">
        <f>IF(AND(I884="",K884&gt;0),"SIM","NÃO")</f>
        <v/>
      </c>
      <c r="M884" s="2">
        <f>IF(ISNUMBER(SEARCH("SEPARA",UPPER(C884))),"NÃO","SIM")</f>
        <v/>
      </c>
      <c r="N884" s="2">
        <f>IFERROR(H884/K884,0)</f>
        <v/>
      </c>
      <c r="O884" s="2">
        <f>IF(M884="NÃO","EXCLUÍDO",IF(N884&lt;Premissas!$B$8,"&lt; 1,00",IF(N884&lt;Premissas!$B$9,"1,00 – 1,19",IF(N884&lt;Premissas!$B$10,"1,20 – 1,39",IF(N884&lt;Premissas!$B$11,"1,40 – 1,59",IF(N884&lt;Premissas!$B$12,"1,60 – 1,99","≥ 2,00"))))))</f>
        <v/>
      </c>
      <c r="P884" s="5">
        <f>IF(OR(M884="NÃO",N884&lt;Premissas!$B$8),Premissas!$B$13,IF(N884&lt;Premissas!$B$9,Premissas!$B$14,IF(N884&lt;Premissas!$B$10,Premissas!$B$15,IF(N884&lt;Premissas!$B$11,Premissas!$B$16,IF(N884&lt;Premissas!$B$12,Premissas!$B$17,Premissas!$B$18)))))</f>
        <v/>
      </c>
      <c r="Q884" s="5">
        <f>IFERROR(P884/Premissas!$B$4,0)</f>
        <v/>
      </c>
    </row>
    <row r="885">
      <c r="A885" s="2" t="n">
        <v>7</v>
      </c>
      <c r="B885" s="2" t="n">
        <v>7801</v>
      </c>
      <c r="C885" s="2" t="inlineStr">
        <is>
          <t>RECEBIMENTO</t>
        </is>
      </c>
      <c r="D885" s="2" t="n">
        <v>346537</v>
      </c>
      <c r="E885" s="2" t="inlineStr">
        <is>
          <t>MARISA APARECIDA DE MEIRA BARRETO</t>
        </is>
      </c>
      <c r="F885" s="2" t="n">
        <v>368</v>
      </c>
      <c r="G885" s="2" t="n">
        <v>40.02</v>
      </c>
      <c r="H885" s="2" t="n">
        <v>9</v>
      </c>
      <c r="I885" s="2" t="n">
        <v>0</v>
      </c>
      <c r="J885" s="2" t="inlineStr">
        <is>
          <t>GPA</t>
        </is>
      </c>
      <c r="K885" s="2">
        <f>IF(I885&lt;&gt;"",I885,IFERROR(INDEX(Base!$I:$I,MATCH(1,(Base!$C:$C=C885)*(Base!$I:$I&lt;&gt;""),0)),0))</f>
        <v/>
      </c>
      <c r="L885" s="2">
        <f>IF(AND(I885="",K885&gt;0),"SIM","NÃO")</f>
        <v/>
      </c>
      <c r="M885" s="2">
        <f>IF(ISNUMBER(SEARCH("SEPARA",UPPER(C885))),"NÃO","SIM")</f>
        <v/>
      </c>
      <c r="N885" s="2">
        <f>IFERROR(H885/K885,0)</f>
        <v/>
      </c>
      <c r="O885" s="2">
        <f>IF(M885="NÃO","EXCLUÍDO",IF(N885&lt;Premissas!$B$8,"&lt; 1,00",IF(N885&lt;Premissas!$B$9,"1,00 – 1,19",IF(N885&lt;Premissas!$B$10,"1,20 – 1,39",IF(N885&lt;Premissas!$B$11,"1,40 – 1,59",IF(N885&lt;Premissas!$B$12,"1,60 – 1,99","≥ 2,00"))))))</f>
        <v/>
      </c>
      <c r="P885" s="5">
        <f>IF(OR(M885="NÃO",N885&lt;Premissas!$B$8),Premissas!$B$13,IF(N885&lt;Premissas!$B$9,Premissas!$B$14,IF(N885&lt;Premissas!$B$10,Premissas!$B$15,IF(N885&lt;Premissas!$B$11,Premissas!$B$16,IF(N885&lt;Premissas!$B$12,Premissas!$B$17,Premissas!$B$18)))))</f>
        <v/>
      </c>
      <c r="Q885" s="5">
        <f>IFERROR(P885/Premissas!$B$4,0)</f>
        <v/>
      </c>
    </row>
    <row r="886">
      <c r="A886" s="2" t="n">
        <v>7</v>
      </c>
      <c r="B886" s="2" t="n">
        <v>7801</v>
      </c>
      <c r="C886" s="2" t="inlineStr">
        <is>
          <t>RECEBIMENTO</t>
        </is>
      </c>
      <c r="D886" s="2" t="n">
        <v>346641</v>
      </c>
      <c r="E886" s="2" t="inlineStr">
        <is>
          <t>Edson Jose Do Nascimento</t>
        </is>
      </c>
      <c r="F886" s="2" t="n">
        <v>3502</v>
      </c>
      <c r="G886" s="2" t="n">
        <v>157.74</v>
      </c>
      <c r="H886" s="2" t="n">
        <v>22</v>
      </c>
      <c r="I886" s="2" t="n">
        <v>0</v>
      </c>
      <c r="J886" s="2" t="inlineStr">
        <is>
          <t>GPA</t>
        </is>
      </c>
      <c r="K886" s="2">
        <f>IF(I886&lt;&gt;"",I886,IFERROR(INDEX(Base!$I:$I,MATCH(1,(Base!$C:$C=C886)*(Base!$I:$I&lt;&gt;""),0)),0))</f>
        <v/>
      </c>
      <c r="L886" s="2">
        <f>IF(AND(I886="",K886&gt;0),"SIM","NÃO")</f>
        <v/>
      </c>
      <c r="M886" s="2">
        <f>IF(ISNUMBER(SEARCH("SEPARA",UPPER(C886))),"NÃO","SIM")</f>
        <v/>
      </c>
      <c r="N886" s="2">
        <f>IFERROR(H886/K886,0)</f>
        <v/>
      </c>
      <c r="O886" s="2">
        <f>IF(M886="NÃO","EXCLUÍDO",IF(N886&lt;Premissas!$B$8,"&lt; 1,00",IF(N886&lt;Premissas!$B$9,"1,00 – 1,19",IF(N886&lt;Premissas!$B$10,"1,20 – 1,39",IF(N886&lt;Premissas!$B$11,"1,40 – 1,59",IF(N886&lt;Premissas!$B$12,"1,60 – 1,99","≥ 2,00"))))))</f>
        <v/>
      </c>
      <c r="P886" s="5">
        <f>IF(OR(M886="NÃO",N886&lt;Premissas!$B$8),Premissas!$B$13,IF(N886&lt;Premissas!$B$9,Premissas!$B$14,IF(N886&lt;Premissas!$B$10,Premissas!$B$15,IF(N886&lt;Premissas!$B$11,Premissas!$B$16,IF(N886&lt;Premissas!$B$12,Premissas!$B$17,Premissas!$B$18)))))</f>
        <v/>
      </c>
      <c r="Q886" s="5">
        <f>IFERROR(P886/Premissas!$B$4,0)</f>
        <v/>
      </c>
    </row>
    <row r="887">
      <c r="A887" s="2" t="n">
        <v>7</v>
      </c>
      <c r="B887" s="2" t="n">
        <v>7801</v>
      </c>
      <c r="C887" s="2" t="inlineStr">
        <is>
          <t>ATIVIDADE OP. EMP.</t>
        </is>
      </c>
      <c r="D887" s="2" t="n">
        <v>349712</v>
      </c>
      <c r="E887" s="2" t="inlineStr">
        <is>
          <t>RENE ALVES DE MORAIS</t>
        </is>
      </c>
      <c r="F887" s="2" t="n">
        <v>5981</v>
      </c>
      <c r="G887" s="2" t="n">
        <v>171.75</v>
      </c>
      <c r="H887" s="2" t="n">
        <v>35</v>
      </c>
      <c r="I887" s="2" t="n">
        <v>0</v>
      </c>
      <c r="J887" s="2" t="inlineStr">
        <is>
          <t>GPA</t>
        </is>
      </c>
      <c r="K887" s="2">
        <f>IF(I887&lt;&gt;"",I887,IFERROR(INDEX(Base!$I:$I,MATCH(1,(Base!$C:$C=C887)*(Base!$I:$I&lt;&gt;""),0)),0))</f>
        <v/>
      </c>
      <c r="L887" s="2">
        <f>IF(AND(I887="",K887&gt;0),"SIM","NÃO")</f>
        <v/>
      </c>
      <c r="M887" s="2">
        <f>IF(ISNUMBER(SEARCH("SEPARA",UPPER(C887))),"NÃO","SIM")</f>
        <v/>
      </c>
      <c r="N887" s="2">
        <f>IFERROR(H887/K887,0)</f>
        <v/>
      </c>
      <c r="O887" s="2">
        <f>IF(M887="NÃO","EXCLUÍDO",IF(N887&lt;Premissas!$B$8,"&lt; 1,00",IF(N887&lt;Premissas!$B$9,"1,00 – 1,19",IF(N887&lt;Premissas!$B$10,"1,20 – 1,39",IF(N887&lt;Premissas!$B$11,"1,40 – 1,59",IF(N887&lt;Premissas!$B$12,"1,60 – 1,99","≥ 2,00"))))))</f>
        <v/>
      </c>
      <c r="P887" s="5">
        <f>IF(OR(M887="NÃO",N887&lt;Premissas!$B$8),Premissas!$B$13,IF(N887&lt;Premissas!$B$9,Premissas!$B$14,IF(N887&lt;Premissas!$B$10,Premissas!$B$15,IF(N887&lt;Premissas!$B$11,Premissas!$B$16,IF(N887&lt;Premissas!$B$12,Premissas!$B$17,Premissas!$B$18)))))</f>
        <v/>
      </c>
      <c r="Q887" s="5">
        <f>IFERROR(P887/Premissas!$B$4,0)</f>
        <v/>
      </c>
    </row>
    <row r="888">
      <c r="A888" s="2" t="n">
        <v>7</v>
      </c>
      <c r="B888" s="2" t="n">
        <v>7801</v>
      </c>
      <c r="C888" s="2" t="inlineStr">
        <is>
          <t>ATIVIDADE OP. EMP.</t>
        </is>
      </c>
      <c r="D888" s="2" t="n">
        <v>352220</v>
      </c>
      <c r="E888" s="2" t="inlineStr">
        <is>
          <t>MONICA FERNANDES ARAUJO CARNEIRO DE BARROS</t>
        </is>
      </c>
      <c r="F888" s="2" t="n">
        <v>1397</v>
      </c>
      <c r="G888" s="2" t="n">
        <v>174.42</v>
      </c>
      <c r="H888" s="2" t="n">
        <v>8</v>
      </c>
      <c r="I888" s="2" t="n">
        <v>0</v>
      </c>
      <c r="J888" s="2" t="inlineStr">
        <is>
          <t>GPA</t>
        </is>
      </c>
      <c r="K888" s="2">
        <f>IF(I888&lt;&gt;"",I888,IFERROR(INDEX(Base!$I:$I,MATCH(1,(Base!$C:$C=C888)*(Base!$I:$I&lt;&gt;""),0)),0))</f>
        <v/>
      </c>
      <c r="L888" s="2">
        <f>IF(AND(I888="",K888&gt;0),"SIM","NÃO")</f>
        <v/>
      </c>
      <c r="M888" s="2">
        <f>IF(ISNUMBER(SEARCH("SEPARA",UPPER(C888))),"NÃO","SIM")</f>
        <v/>
      </c>
      <c r="N888" s="2">
        <f>IFERROR(H888/K888,0)</f>
        <v/>
      </c>
      <c r="O888" s="2">
        <f>IF(M888="NÃO","EXCLUÍDO",IF(N888&lt;Premissas!$B$8,"&lt; 1,00",IF(N888&lt;Premissas!$B$9,"1,00 – 1,19",IF(N888&lt;Premissas!$B$10,"1,20 – 1,39",IF(N888&lt;Premissas!$B$11,"1,40 – 1,59",IF(N888&lt;Premissas!$B$12,"1,60 – 1,99","≥ 2,00"))))))</f>
        <v/>
      </c>
      <c r="P888" s="5">
        <f>IF(OR(M888="NÃO",N888&lt;Premissas!$B$8),Premissas!$B$13,IF(N888&lt;Premissas!$B$9,Premissas!$B$14,IF(N888&lt;Premissas!$B$10,Premissas!$B$15,IF(N888&lt;Premissas!$B$11,Premissas!$B$16,IF(N888&lt;Premissas!$B$12,Premissas!$B$17,Premissas!$B$18)))))</f>
        <v/>
      </c>
      <c r="Q888" s="5">
        <f>IFERROR(P888/Premissas!$B$4,0)</f>
        <v/>
      </c>
    </row>
    <row r="889">
      <c r="A889" s="2" t="n">
        <v>7</v>
      </c>
      <c r="B889" s="2" t="n">
        <v>7801</v>
      </c>
      <c r="C889" s="2" t="inlineStr">
        <is>
          <t>ATIVIDADE OP. EMP.</t>
        </is>
      </c>
      <c r="D889" s="2" t="n">
        <v>352458</v>
      </c>
      <c r="E889" s="2" t="inlineStr">
        <is>
          <t>Jose Antonio Mendes</t>
        </is>
      </c>
      <c r="F889" s="2" t="n">
        <v>278</v>
      </c>
      <c r="G889" s="2" t="n">
        <v>28.23</v>
      </c>
      <c r="H889" s="2" t="n">
        <v>10</v>
      </c>
      <c r="I889" s="2" t="n">
        <v>0</v>
      </c>
      <c r="J889" s="2" t="inlineStr">
        <is>
          <t>GPA</t>
        </is>
      </c>
      <c r="K889" s="2">
        <f>IF(I889&lt;&gt;"",I889,IFERROR(INDEX(Base!$I:$I,MATCH(1,(Base!$C:$C=C889)*(Base!$I:$I&lt;&gt;""),0)),0))</f>
        <v/>
      </c>
      <c r="L889" s="2">
        <f>IF(AND(I889="",K889&gt;0),"SIM","NÃO")</f>
        <v/>
      </c>
      <c r="M889" s="2">
        <f>IF(ISNUMBER(SEARCH("SEPARA",UPPER(C889))),"NÃO","SIM")</f>
        <v/>
      </c>
      <c r="N889" s="2">
        <f>IFERROR(H889/K889,0)</f>
        <v/>
      </c>
      <c r="O889" s="2">
        <f>IF(M889="NÃO","EXCLUÍDO",IF(N889&lt;Premissas!$B$8,"&lt; 1,00",IF(N889&lt;Premissas!$B$9,"1,00 – 1,19",IF(N889&lt;Premissas!$B$10,"1,20 – 1,39",IF(N889&lt;Premissas!$B$11,"1,40 – 1,59",IF(N889&lt;Premissas!$B$12,"1,60 – 1,99","≥ 2,00"))))))</f>
        <v/>
      </c>
      <c r="P889" s="5">
        <f>IF(OR(M889="NÃO",N889&lt;Premissas!$B$8),Premissas!$B$13,IF(N889&lt;Premissas!$B$9,Premissas!$B$14,IF(N889&lt;Premissas!$B$10,Premissas!$B$15,IF(N889&lt;Premissas!$B$11,Premissas!$B$16,IF(N889&lt;Premissas!$B$12,Premissas!$B$17,Premissas!$B$18)))))</f>
        <v/>
      </c>
      <c r="Q889" s="5">
        <f>IFERROR(P889/Premissas!$B$4,0)</f>
        <v/>
      </c>
    </row>
    <row r="890">
      <c r="A890" s="2" t="n">
        <v>7</v>
      </c>
      <c r="B890" s="2" t="n">
        <v>7801</v>
      </c>
      <c r="C890" s="2" t="inlineStr">
        <is>
          <t>ATIVIDADE OP. EMP.</t>
        </is>
      </c>
      <c r="D890" s="2" t="n">
        <v>3534685</v>
      </c>
      <c r="E890" s="2" t="inlineStr">
        <is>
          <t>CEZAR AMORIM SOUSA</t>
        </is>
      </c>
      <c r="F890" s="2" t="n">
        <v>1674</v>
      </c>
      <c r="G890" s="2" t="n">
        <v>109.49</v>
      </c>
      <c r="H890" s="2" t="n">
        <v>15</v>
      </c>
      <c r="I890" s="2" t="n">
        <v>0</v>
      </c>
      <c r="J890" s="2" t="inlineStr">
        <is>
          <t>GPA</t>
        </is>
      </c>
      <c r="K890" s="2">
        <f>IF(I890&lt;&gt;"",I890,IFERROR(INDEX(Base!$I:$I,MATCH(1,(Base!$C:$C=C890)*(Base!$I:$I&lt;&gt;""),0)),0))</f>
        <v/>
      </c>
      <c r="L890" s="2">
        <f>IF(AND(I890="",K890&gt;0),"SIM","NÃO")</f>
        <v/>
      </c>
      <c r="M890" s="2">
        <f>IF(ISNUMBER(SEARCH("SEPARA",UPPER(C890))),"NÃO","SIM")</f>
        <v/>
      </c>
      <c r="N890" s="2">
        <f>IFERROR(H890/K890,0)</f>
        <v/>
      </c>
      <c r="O890" s="2">
        <f>IF(M890="NÃO","EXCLUÍDO",IF(N890&lt;Premissas!$B$8,"&lt; 1,00",IF(N890&lt;Premissas!$B$9,"1,00 – 1,19",IF(N890&lt;Premissas!$B$10,"1,20 – 1,39",IF(N890&lt;Premissas!$B$11,"1,40 – 1,59",IF(N890&lt;Premissas!$B$12,"1,60 – 1,99","≥ 2,00"))))))</f>
        <v/>
      </c>
      <c r="P890" s="5">
        <f>IF(OR(M890="NÃO",N890&lt;Premissas!$B$8),Premissas!$B$13,IF(N890&lt;Premissas!$B$9,Premissas!$B$14,IF(N890&lt;Premissas!$B$10,Premissas!$B$15,IF(N890&lt;Premissas!$B$11,Premissas!$B$16,IF(N890&lt;Premissas!$B$12,Premissas!$B$17,Premissas!$B$18)))))</f>
        <v/>
      </c>
      <c r="Q890" s="5">
        <f>IFERROR(P890/Premissas!$B$4,0)</f>
        <v/>
      </c>
    </row>
    <row r="891">
      <c r="A891" s="2" t="n">
        <v>7</v>
      </c>
      <c r="B891" s="2" t="n">
        <v>7801</v>
      </c>
      <c r="C891" s="2" t="inlineStr">
        <is>
          <t>RECEBIMENTO</t>
        </is>
      </c>
      <c r="D891" s="2" t="n">
        <v>3534685</v>
      </c>
      <c r="E891" s="2" t="inlineStr">
        <is>
          <t>CEZAR AMORIM SOUSA</t>
        </is>
      </c>
      <c r="F891" s="2" t="n">
        <v>78</v>
      </c>
      <c r="G891" s="2" t="n">
        <v>2.62</v>
      </c>
      <c r="H891" s="2" t="n">
        <v>30</v>
      </c>
      <c r="I891" s="2" t="n">
        <v>0</v>
      </c>
      <c r="J891" s="2" t="inlineStr">
        <is>
          <t>GPA</t>
        </is>
      </c>
      <c r="K891" s="2">
        <f>IF(I891&lt;&gt;"",I891,IFERROR(INDEX(Base!$I:$I,MATCH(1,(Base!$C:$C=C891)*(Base!$I:$I&lt;&gt;""),0)),0))</f>
        <v/>
      </c>
      <c r="L891" s="2">
        <f>IF(AND(I891="",K891&gt;0),"SIM","NÃO")</f>
        <v/>
      </c>
      <c r="M891" s="2">
        <f>IF(ISNUMBER(SEARCH("SEPARA",UPPER(C891))),"NÃO","SIM")</f>
        <v/>
      </c>
      <c r="N891" s="2">
        <f>IFERROR(H891/K891,0)</f>
        <v/>
      </c>
      <c r="O891" s="2">
        <f>IF(M891="NÃO","EXCLUÍDO",IF(N891&lt;Premissas!$B$8,"&lt; 1,00",IF(N891&lt;Premissas!$B$9,"1,00 – 1,19",IF(N891&lt;Premissas!$B$10,"1,20 – 1,39",IF(N891&lt;Premissas!$B$11,"1,40 – 1,59",IF(N891&lt;Premissas!$B$12,"1,60 – 1,99","≥ 2,00"))))))</f>
        <v/>
      </c>
      <c r="P891" s="5">
        <f>IF(OR(M891="NÃO",N891&lt;Premissas!$B$8),Premissas!$B$13,IF(N891&lt;Premissas!$B$9,Premissas!$B$14,IF(N891&lt;Premissas!$B$10,Premissas!$B$15,IF(N891&lt;Premissas!$B$11,Premissas!$B$16,IF(N891&lt;Premissas!$B$12,Premissas!$B$17,Premissas!$B$18)))))</f>
        <v/>
      </c>
      <c r="Q891" s="5">
        <f>IFERROR(P891/Premissas!$B$4,0)</f>
        <v/>
      </c>
    </row>
    <row r="892">
      <c r="A892" s="2" t="n">
        <v>7</v>
      </c>
      <c r="B892" s="2" t="n">
        <v>7801</v>
      </c>
      <c r="C892" s="2" t="inlineStr">
        <is>
          <t>PUXADA RECEB</t>
        </is>
      </c>
      <c r="D892" s="2" t="n">
        <v>3536254</v>
      </c>
      <c r="E892" s="2" t="inlineStr">
        <is>
          <t>Lucas Cruz Caldas</t>
        </is>
      </c>
      <c r="F892" s="2" t="n">
        <v>259</v>
      </c>
      <c r="G892" s="2" t="n">
        <v>76.16</v>
      </c>
      <c r="H892" s="2" t="n">
        <v>3</v>
      </c>
      <c r="I892" s="2" t="n">
        <v>0</v>
      </c>
      <c r="J892" s="2" t="inlineStr">
        <is>
          <t>GPA</t>
        </is>
      </c>
      <c r="K892" s="2">
        <f>IF(I892&lt;&gt;"",I892,IFERROR(INDEX(Base!$I:$I,MATCH(1,(Base!$C:$C=C892)*(Base!$I:$I&lt;&gt;""),0)),0))</f>
        <v/>
      </c>
      <c r="L892" s="2">
        <f>IF(AND(I892="",K892&gt;0),"SIM","NÃO")</f>
        <v/>
      </c>
      <c r="M892" s="2">
        <f>IF(ISNUMBER(SEARCH("SEPARA",UPPER(C892))),"NÃO","SIM")</f>
        <v/>
      </c>
      <c r="N892" s="2">
        <f>IFERROR(H892/K892,0)</f>
        <v/>
      </c>
      <c r="O892" s="2">
        <f>IF(M892="NÃO","EXCLUÍDO",IF(N892&lt;Premissas!$B$8,"&lt; 1,00",IF(N892&lt;Premissas!$B$9,"1,00 – 1,19",IF(N892&lt;Premissas!$B$10,"1,20 – 1,39",IF(N892&lt;Premissas!$B$11,"1,40 – 1,59",IF(N892&lt;Premissas!$B$12,"1,60 – 1,99","≥ 2,00"))))))</f>
        <v/>
      </c>
      <c r="P892" s="5">
        <f>IF(OR(M892="NÃO",N892&lt;Premissas!$B$8),Premissas!$B$13,IF(N892&lt;Premissas!$B$9,Premissas!$B$14,IF(N892&lt;Premissas!$B$10,Premissas!$B$15,IF(N892&lt;Premissas!$B$11,Premissas!$B$16,IF(N892&lt;Premissas!$B$12,Premissas!$B$17,Premissas!$B$18)))))</f>
        <v/>
      </c>
      <c r="Q892" s="5">
        <f>IFERROR(P892/Premissas!$B$4,0)</f>
        <v/>
      </c>
    </row>
    <row r="893">
      <c r="A893" s="2" t="n">
        <v>7</v>
      </c>
      <c r="B893" s="2" t="n">
        <v>7801</v>
      </c>
      <c r="C893" s="2" t="inlineStr">
        <is>
          <t>RECEBIMENTO</t>
        </is>
      </c>
      <c r="D893" s="2" t="n">
        <v>3536254</v>
      </c>
      <c r="E893" s="2" t="inlineStr">
        <is>
          <t>Lucas Cruz Caldas</t>
        </is>
      </c>
      <c r="F893" s="2" t="n">
        <v>11</v>
      </c>
      <c r="G893" s="2" t="n">
        <v>16.44</v>
      </c>
      <c r="H893" s="2" t="n">
        <v>1</v>
      </c>
      <c r="I893" s="2" t="n">
        <v>0</v>
      </c>
      <c r="J893" s="2" t="inlineStr">
        <is>
          <t>GPA</t>
        </is>
      </c>
      <c r="K893" s="2">
        <f>IF(I893&lt;&gt;"",I893,IFERROR(INDEX(Base!$I:$I,MATCH(1,(Base!$C:$C=C893)*(Base!$I:$I&lt;&gt;""),0)),0))</f>
        <v/>
      </c>
      <c r="L893" s="2">
        <f>IF(AND(I893="",K893&gt;0),"SIM","NÃO")</f>
        <v/>
      </c>
      <c r="M893" s="2">
        <f>IF(ISNUMBER(SEARCH("SEPARA",UPPER(C893))),"NÃO","SIM")</f>
        <v/>
      </c>
      <c r="N893" s="2">
        <f>IFERROR(H893/K893,0)</f>
        <v/>
      </c>
      <c r="O893" s="2">
        <f>IF(M893="NÃO","EXCLUÍDO",IF(N893&lt;Premissas!$B$8,"&lt; 1,00",IF(N893&lt;Premissas!$B$9,"1,00 – 1,19",IF(N893&lt;Premissas!$B$10,"1,20 – 1,39",IF(N893&lt;Premissas!$B$11,"1,40 – 1,59",IF(N893&lt;Premissas!$B$12,"1,60 – 1,99","≥ 2,00"))))))</f>
        <v/>
      </c>
      <c r="P893" s="5">
        <f>IF(OR(M893="NÃO",N893&lt;Premissas!$B$8),Premissas!$B$13,IF(N893&lt;Premissas!$B$9,Premissas!$B$14,IF(N893&lt;Premissas!$B$10,Premissas!$B$15,IF(N893&lt;Premissas!$B$11,Premissas!$B$16,IF(N893&lt;Premissas!$B$12,Premissas!$B$17,Premissas!$B$18)))))</f>
        <v/>
      </c>
      <c r="Q893" s="5">
        <f>IFERROR(P893/Premissas!$B$4,0)</f>
        <v/>
      </c>
    </row>
    <row r="894">
      <c r="A894" s="2" t="n">
        <v>7</v>
      </c>
      <c r="B894" s="2" t="n">
        <v>7801</v>
      </c>
      <c r="C894" s="2" t="inlineStr">
        <is>
          <t>CARREGAMENTO</t>
        </is>
      </c>
      <c r="D894" s="2" t="n">
        <v>3536572</v>
      </c>
      <c r="E894" s="2" t="inlineStr">
        <is>
          <t>Marcelo De Sousa Nunes</t>
        </is>
      </c>
      <c r="F894" s="2" t="n">
        <v>135</v>
      </c>
      <c r="G894" s="2" t="n">
        <v>28.45</v>
      </c>
      <c r="H894" s="2" t="n">
        <v>5</v>
      </c>
      <c r="I894" s="2" t="n">
        <v>0</v>
      </c>
      <c r="J894" s="2" t="inlineStr">
        <is>
          <t>GPA</t>
        </is>
      </c>
      <c r="K894" s="2">
        <f>IF(I894&lt;&gt;"",I894,IFERROR(INDEX(Base!$I:$I,MATCH(1,(Base!$C:$C=C894)*(Base!$I:$I&lt;&gt;""),0)),0))</f>
        <v/>
      </c>
      <c r="L894" s="2">
        <f>IF(AND(I894="",K894&gt;0),"SIM","NÃO")</f>
        <v/>
      </c>
      <c r="M894" s="2">
        <f>IF(ISNUMBER(SEARCH("SEPARA",UPPER(C894))),"NÃO","SIM")</f>
        <v/>
      </c>
      <c r="N894" s="2">
        <f>IFERROR(H894/K894,0)</f>
        <v/>
      </c>
      <c r="O894" s="2">
        <f>IF(M894="NÃO","EXCLUÍDO",IF(N894&lt;Premissas!$B$8,"&lt; 1,00",IF(N894&lt;Premissas!$B$9,"1,00 – 1,19",IF(N894&lt;Premissas!$B$10,"1,20 – 1,39",IF(N894&lt;Premissas!$B$11,"1,40 – 1,59",IF(N894&lt;Premissas!$B$12,"1,60 – 1,99","≥ 2,00"))))))</f>
        <v/>
      </c>
      <c r="P894" s="5">
        <f>IF(OR(M894="NÃO",N894&lt;Premissas!$B$8),Premissas!$B$13,IF(N894&lt;Premissas!$B$9,Premissas!$B$14,IF(N894&lt;Premissas!$B$10,Premissas!$B$15,IF(N894&lt;Premissas!$B$11,Premissas!$B$16,IF(N894&lt;Premissas!$B$12,Premissas!$B$17,Premissas!$B$18)))))</f>
        <v/>
      </c>
      <c r="Q894" s="5">
        <f>IFERROR(P894/Premissas!$B$4,0)</f>
        <v/>
      </c>
    </row>
    <row r="895">
      <c r="A895" s="2" t="n">
        <v>7</v>
      </c>
      <c r="B895" s="2" t="n">
        <v>7801</v>
      </c>
      <c r="C895" s="2" t="inlineStr">
        <is>
          <t>SEPARACAO</t>
        </is>
      </c>
      <c r="D895" s="2" t="n">
        <v>3536572</v>
      </c>
      <c r="E895" s="2" t="inlineStr">
        <is>
          <t>Marcelo De Sousa Nunes</t>
        </is>
      </c>
      <c r="F895" s="2" t="n">
        <v>154</v>
      </c>
      <c r="G895" s="2" t="n">
        <v>3.56</v>
      </c>
      <c r="H895" s="2" t="n">
        <v>43</v>
      </c>
      <c r="I895" s="2" t="n">
        <v>0</v>
      </c>
      <c r="J895" s="2" t="inlineStr">
        <is>
          <t>GPA</t>
        </is>
      </c>
      <c r="K895" s="2">
        <f>IF(I895&lt;&gt;"",I895,IFERROR(INDEX(Base!$I:$I,MATCH(1,(Base!$C:$C=C895)*(Base!$I:$I&lt;&gt;""),0)),0))</f>
        <v/>
      </c>
      <c r="L895" s="2">
        <f>IF(AND(I895="",K895&gt;0),"SIM","NÃO")</f>
        <v/>
      </c>
      <c r="M895" s="2">
        <f>IF(ISNUMBER(SEARCH("SEPARA",UPPER(C895))),"NÃO","SIM")</f>
        <v/>
      </c>
      <c r="N895" s="2">
        <f>IFERROR(H895/K895,0)</f>
        <v/>
      </c>
      <c r="O895" s="2">
        <f>IF(M895="NÃO","EXCLUÍDO",IF(N895&lt;Premissas!$B$8,"&lt; 1,00",IF(N895&lt;Premissas!$B$9,"1,00 – 1,19",IF(N895&lt;Premissas!$B$10,"1,20 – 1,39",IF(N895&lt;Premissas!$B$11,"1,40 – 1,59",IF(N895&lt;Premissas!$B$12,"1,60 – 1,99","≥ 2,00"))))))</f>
        <v/>
      </c>
      <c r="P895" s="5">
        <f>IF(OR(M895="NÃO",N895&lt;Premissas!$B$8),Premissas!$B$13,IF(N895&lt;Premissas!$B$9,Premissas!$B$14,IF(N895&lt;Premissas!$B$10,Premissas!$B$15,IF(N895&lt;Premissas!$B$11,Premissas!$B$16,IF(N895&lt;Premissas!$B$12,Premissas!$B$17,Premissas!$B$18)))))</f>
        <v/>
      </c>
      <c r="Q895" s="5">
        <f>IFERROR(P895/Premissas!$B$4,0)</f>
        <v/>
      </c>
    </row>
    <row r="896">
      <c r="A896" s="2" t="n">
        <v>7</v>
      </c>
      <c r="B896" s="2" t="n">
        <v>7801</v>
      </c>
      <c r="C896" s="2" t="inlineStr">
        <is>
          <t>ATIVIDADE OP. EMP.</t>
        </is>
      </c>
      <c r="D896" s="2" t="n">
        <v>3546160</v>
      </c>
      <c r="E896" s="2" t="inlineStr">
        <is>
          <t>BRUNO PAES RODRIGUES</t>
        </is>
      </c>
      <c r="F896" s="2" t="n">
        <v>1364</v>
      </c>
      <c r="G896" s="2" t="n">
        <v>146.54</v>
      </c>
      <c r="H896" s="2" t="n">
        <v>9</v>
      </c>
      <c r="I896" s="2" t="n">
        <v>0</v>
      </c>
      <c r="J896" s="2" t="inlineStr">
        <is>
          <t>GPA</t>
        </is>
      </c>
      <c r="K896" s="2">
        <f>IF(I896&lt;&gt;"",I896,IFERROR(INDEX(Base!$I:$I,MATCH(1,(Base!$C:$C=C896)*(Base!$I:$I&lt;&gt;""),0)),0))</f>
        <v/>
      </c>
      <c r="L896" s="2">
        <f>IF(AND(I896="",K896&gt;0),"SIM","NÃO")</f>
        <v/>
      </c>
      <c r="M896" s="2">
        <f>IF(ISNUMBER(SEARCH("SEPARA",UPPER(C896))),"NÃO","SIM")</f>
        <v/>
      </c>
      <c r="N896" s="2">
        <f>IFERROR(H896/K896,0)</f>
        <v/>
      </c>
      <c r="O896" s="2">
        <f>IF(M896="NÃO","EXCLUÍDO",IF(N896&lt;Premissas!$B$8,"&lt; 1,00",IF(N896&lt;Premissas!$B$9,"1,00 – 1,19",IF(N896&lt;Premissas!$B$10,"1,20 – 1,39",IF(N896&lt;Premissas!$B$11,"1,40 – 1,59",IF(N896&lt;Premissas!$B$12,"1,60 – 1,99","≥ 2,00"))))))</f>
        <v/>
      </c>
      <c r="P896" s="5">
        <f>IF(OR(M896="NÃO",N896&lt;Premissas!$B$8),Premissas!$B$13,IF(N896&lt;Premissas!$B$9,Premissas!$B$14,IF(N896&lt;Premissas!$B$10,Premissas!$B$15,IF(N896&lt;Premissas!$B$11,Premissas!$B$16,IF(N896&lt;Premissas!$B$12,Premissas!$B$17,Premissas!$B$18)))))</f>
        <v/>
      </c>
      <c r="Q896" s="5">
        <f>IFERROR(P896/Premissas!$B$4,0)</f>
        <v/>
      </c>
    </row>
    <row r="897">
      <c r="A897" s="2" t="n">
        <v>7</v>
      </c>
      <c r="B897" s="2" t="n">
        <v>7801</v>
      </c>
      <c r="C897" s="2" t="inlineStr">
        <is>
          <t>SEPARACAO</t>
        </is>
      </c>
      <c r="D897" s="2" t="n">
        <v>3582680</v>
      </c>
      <c r="E897" s="2" t="inlineStr">
        <is>
          <t>Felipe Da Silva Oliveira</t>
        </is>
      </c>
      <c r="F897" s="2" t="n">
        <v>1</v>
      </c>
      <c r="G897" s="2" t="n">
        <v>6.31</v>
      </c>
      <c r="H897" s="2" t="n">
        <v>0</v>
      </c>
      <c r="I897" s="2" t="n">
        <v>0</v>
      </c>
      <c r="J897" s="2" t="inlineStr">
        <is>
          <t>GPA</t>
        </is>
      </c>
      <c r="K897" s="2">
        <f>IF(I897&lt;&gt;"",I897,IFERROR(INDEX(Base!$I:$I,MATCH(1,(Base!$C:$C=C897)*(Base!$I:$I&lt;&gt;""),0)),0))</f>
        <v/>
      </c>
      <c r="L897" s="2">
        <f>IF(AND(I897="",K897&gt;0),"SIM","NÃO")</f>
        <v/>
      </c>
      <c r="M897" s="2">
        <f>IF(ISNUMBER(SEARCH("SEPARA",UPPER(C897))),"NÃO","SIM")</f>
        <v/>
      </c>
      <c r="N897" s="2">
        <f>IFERROR(H897/K897,0)</f>
        <v/>
      </c>
      <c r="O897" s="2">
        <f>IF(M897="NÃO","EXCLUÍDO",IF(N897&lt;Premissas!$B$8,"&lt; 1,00",IF(N897&lt;Premissas!$B$9,"1,00 – 1,19",IF(N897&lt;Premissas!$B$10,"1,20 – 1,39",IF(N897&lt;Premissas!$B$11,"1,40 – 1,59",IF(N897&lt;Premissas!$B$12,"1,60 – 1,99","≥ 2,00"))))))</f>
        <v/>
      </c>
      <c r="P897" s="5">
        <f>IF(OR(M897="NÃO",N897&lt;Premissas!$B$8),Premissas!$B$13,IF(N897&lt;Premissas!$B$9,Premissas!$B$14,IF(N897&lt;Premissas!$B$10,Premissas!$B$15,IF(N897&lt;Premissas!$B$11,Premissas!$B$16,IF(N897&lt;Premissas!$B$12,Premissas!$B$17,Premissas!$B$18)))))</f>
        <v/>
      </c>
      <c r="Q897" s="5">
        <f>IFERROR(P897/Premissas!$B$4,0)</f>
        <v/>
      </c>
    </row>
    <row r="898">
      <c r="A898" s="2" t="n">
        <v>7</v>
      </c>
      <c r="B898" s="2" t="n">
        <v>7801</v>
      </c>
      <c r="C898" s="2" t="inlineStr">
        <is>
          <t>ATIVIDADE OP. EMP.</t>
        </is>
      </c>
      <c r="D898" s="2" t="n">
        <v>368799</v>
      </c>
      <c r="E898" s="2" t="inlineStr">
        <is>
          <t>Romildo Barrozo Da Silva</t>
        </is>
      </c>
      <c r="F898" s="2" t="n">
        <v>328</v>
      </c>
      <c r="G898" s="2" t="n">
        <v>35.64</v>
      </c>
      <c r="H898" s="2" t="n">
        <v>9</v>
      </c>
      <c r="I898" s="2" t="n">
        <v>0</v>
      </c>
      <c r="J898" s="2" t="inlineStr">
        <is>
          <t>GPA</t>
        </is>
      </c>
      <c r="K898" s="2">
        <f>IF(I898&lt;&gt;"",I898,IFERROR(INDEX(Base!$I:$I,MATCH(1,(Base!$C:$C=C898)*(Base!$I:$I&lt;&gt;""),0)),0))</f>
        <v/>
      </c>
      <c r="L898" s="2">
        <f>IF(AND(I898="",K898&gt;0),"SIM","NÃO")</f>
        <v/>
      </c>
      <c r="M898" s="2">
        <f>IF(ISNUMBER(SEARCH("SEPARA",UPPER(C898))),"NÃO","SIM")</f>
        <v/>
      </c>
      <c r="N898" s="2">
        <f>IFERROR(H898/K898,0)</f>
        <v/>
      </c>
      <c r="O898" s="2">
        <f>IF(M898="NÃO","EXCLUÍDO",IF(N898&lt;Premissas!$B$8,"&lt; 1,00",IF(N898&lt;Premissas!$B$9,"1,00 – 1,19",IF(N898&lt;Premissas!$B$10,"1,20 – 1,39",IF(N898&lt;Premissas!$B$11,"1,40 – 1,59",IF(N898&lt;Premissas!$B$12,"1,60 – 1,99","≥ 2,00"))))))</f>
        <v/>
      </c>
      <c r="P898" s="5">
        <f>IF(OR(M898="NÃO",N898&lt;Premissas!$B$8),Premissas!$B$13,IF(N898&lt;Premissas!$B$9,Premissas!$B$14,IF(N898&lt;Premissas!$B$10,Premissas!$B$15,IF(N898&lt;Premissas!$B$11,Premissas!$B$16,IF(N898&lt;Premissas!$B$12,Premissas!$B$17,Premissas!$B$18)))))</f>
        <v/>
      </c>
      <c r="Q898" s="5">
        <f>IFERROR(P898/Premissas!$B$4,0)</f>
        <v/>
      </c>
    </row>
    <row r="899">
      <c r="A899" s="2" t="n">
        <v>7</v>
      </c>
      <c r="B899" s="2" t="n">
        <v>7801</v>
      </c>
      <c r="C899" s="2" t="inlineStr">
        <is>
          <t>ATIVIDADE OP. EMP.</t>
        </is>
      </c>
      <c r="D899" s="2" t="n">
        <v>369506</v>
      </c>
      <c r="E899" s="2" t="inlineStr">
        <is>
          <t>Laurentino Araujo De Sousa</t>
        </is>
      </c>
      <c r="F899" s="2" t="n">
        <v>160</v>
      </c>
      <c r="G899" s="2" t="n">
        <v>25.92</v>
      </c>
      <c r="H899" s="2" t="n">
        <v>6</v>
      </c>
      <c r="I899" s="2" t="n">
        <v>0</v>
      </c>
      <c r="J899" s="2" t="inlineStr">
        <is>
          <t>GPA</t>
        </is>
      </c>
      <c r="K899" s="2">
        <f>IF(I899&lt;&gt;"",I899,IFERROR(INDEX(Base!$I:$I,MATCH(1,(Base!$C:$C=C899)*(Base!$I:$I&lt;&gt;""),0)),0))</f>
        <v/>
      </c>
      <c r="L899" s="2">
        <f>IF(AND(I899="",K899&gt;0),"SIM","NÃO")</f>
        <v/>
      </c>
      <c r="M899" s="2">
        <f>IF(ISNUMBER(SEARCH("SEPARA",UPPER(C899))),"NÃO","SIM")</f>
        <v/>
      </c>
      <c r="N899" s="2">
        <f>IFERROR(H899/K899,0)</f>
        <v/>
      </c>
      <c r="O899" s="2">
        <f>IF(M899="NÃO","EXCLUÍDO",IF(N899&lt;Premissas!$B$8,"&lt; 1,00",IF(N899&lt;Premissas!$B$9,"1,00 – 1,19",IF(N899&lt;Premissas!$B$10,"1,20 – 1,39",IF(N899&lt;Premissas!$B$11,"1,40 – 1,59",IF(N899&lt;Premissas!$B$12,"1,60 – 1,99","≥ 2,00"))))))</f>
        <v/>
      </c>
      <c r="P899" s="5">
        <f>IF(OR(M899="NÃO",N899&lt;Premissas!$B$8),Premissas!$B$13,IF(N899&lt;Premissas!$B$9,Premissas!$B$14,IF(N899&lt;Premissas!$B$10,Premissas!$B$15,IF(N899&lt;Premissas!$B$11,Premissas!$B$16,IF(N899&lt;Premissas!$B$12,Premissas!$B$17,Premissas!$B$18)))))</f>
        <v/>
      </c>
      <c r="Q899" s="5">
        <f>IFERROR(P899/Premissas!$B$4,0)</f>
        <v/>
      </c>
    </row>
    <row r="900">
      <c r="A900" s="2" t="n">
        <v>7</v>
      </c>
      <c r="B900" s="2" t="n">
        <v>7801</v>
      </c>
      <c r="C900" s="2" t="inlineStr">
        <is>
          <t>ATIVIDADE OP. EMP.</t>
        </is>
      </c>
      <c r="D900" s="2" t="n">
        <v>372460</v>
      </c>
      <c r="E900" s="2" t="inlineStr">
        <is>
          <t>Jose Junior Gomes Dias</t>
        </is>
      </c>
      <c r="F900" s="2" t="n">
        <v>2318</v>
      </c>
      <c r="G900" s="2" t="n">
        <v>173.49</v>
      </c>
      <c r="H900" s="2" t="n">
        <v>13</v>
      </c>
      <c r="I900" s="2" t="n">
        <v>0</v>
      </c>
      <c r="J900" s="2" t="inlineStr">
        <is>
          <t>GPA</t>
        </is>
      </c>
      <c r="K900" s="2">
        <f>IF(I900&lt;&gt;"",I900,IFERROR(INDEX(Base!$I:$I,MATCH(1,(Base!$C:$C=C900)*(Base!$I:$I&lt;&gt;""),0)),0))</f>
        <v/>
      </c>
      <c r="L900" s="2">
        <f>IF(AND(I900="",K900&gt;0),"SIM","NÃO")</f>
        <v/>
      </c>
      <c r="M900" s="2">
        <f>IF(ISNUMBER(SEARCH("SEPARA",UPPER(C900))),"NÃO","SIM")</f>
        <v/>
      </c>
      <c r="N900" s="2">
        <f>IFERROR(H900/K900,0)</f>
        <v/>
      </c>
      <c r="O900" s="2">
        <f>IF(M900="NÃO","EXCLUÍDO",IF(N900&lt;Premissas!$B$8,"&lt; 1,00",IF(N900&lt;Premissas!$B$9,"1,00 – 1,19",IF(N900&lt;Premissas!$B$10,"1,20 – 1,39",IF(N900&lt;Premissas!$B$11,"1,40 – 1,59",IF(N900&lt;Premissas!$B$12,"1,60 – 1,99","≥ 2,00"))))))</f>
        <v/>
      </c>
      <c r="P900" s="5">
        <f>IF(OR(M900="NÃO",N900&lt;Premissas!$B$8),Premissas!$B$13,IF(N900&lt;Premissas!$B$9,Premissas!$B$14,IF(N900&lt;Premissas!$B$10,Premissas!$B$15,IF(N900&lt;Premissas!$B$11,Premissas!$B$16,IF(N900&lt;Premissas!$B$12,Premissas!$B$17,Premissas!$B$18)))))</f>
        <v/>
      </c>
      <c r="Q900" s="5">
        <f>IFERROR(P900/Premissas!$B$4,0)</f>
        <v/>
      </c>
    </row>
    <row r="901">
      <c r="A901" s="2" t="n">
        <v>7</v>
      </c>
      <c r="B901" s="2" t="n">
        <v>7801</v>
      </c>
      <c r="C901" s="2" t="inlineStr">
        <is>
          <t>ATIVIDADE OP. EMP.</t>
        </is>
      </c>
      <c r="D901" s="2" t="n">
        <v>372484</v>
      </c>
      <c r="E901" s="2" t="inlineStr">
        <is>
          <t>Marcio Duarte Lucena</t>
        </is>
      </c>
      <c r="F901" s="2" t="n">
        <v>922</v>
      </c>
      <c r="G901" s="2" t="n">
        <v>142.17</v>
      </c>
      <c r="H901" s="2" t="n">
        <v>6</v>
      </c>
      <c r="I901" s="2" t="n">
        <v>0</v>
      </c>
      <c r="J901" s="2" t="inlineStr">
        <is>
          <t>GPA</t>
        </is>
      </c>
      <c r="K901" s="2">
        <f>IF(I901&lt;&gt;"",I901,IFERROR(INDEX(Base!$I:$I,MATCH(1,(Base!$C:$C=C901)*(Base!$I:$I&lt;&gt;""),0)),0))</f>
        <v/>
      </c>
      <c r="L901" s="2">
        <f>IF(AND(I901="",K901&gt;0),"SIM","NÃO")</f>
        <v/>
      </c>
      <c r="M901" s="2">
        <f>IF(ISNUMBER(SEARCH("SEPARA",UPPER(C901))),"NÃO","SIM")</f>
        <v/>
      </c>
      <c r="N901" s="2">
        <f>IFERROR(H901/K901,0)</f>
        <v/>
      </c>
      <c r="O901" s="2">
        <f>IF(M901="NÃO","EXCLUÍDO",IF(N901&lt;Premissas!$B$8,"&lt; 1,00",IF(N901&lt;Premissas!$B$9,"1,00 – 1,19",IF(N901&lt;Premissas!$B$10,"1,20 – 1,39",IF(N901&lt;Premissas!$B$11,"1,40 – 1,59",IF(N901&lt;Premissas!$B$12,"1,60 – 1,99","≥ 2,00"))))))</f>
        <v/>
      </c>
      <c r="P901" s="5">
        <f>IF(OR(M901="NÃO",N901&lt;Premissas!$B$8),Premissas!$B$13,IF(N901&lt;Premissas!$B$9,Premissas!$B$14,IF(N901&lt;Premissas!$B$10,Premissas!$B$15,IF(N901&lt;Premissas!$B$11,Premissas!$B$16,IF(N901&lt;Premissas!$B$12,Premissas!$B$17,Premissas!$B$18)))))</f>
        <v/>
      </c>
      <c r="Q901" s="5">
        <f>IFERROR(P901/Premissas!$B$4,0)</f>
        <v/>
      </c>
    </row>
    <row r="902">
      <c r="A902" s="2" t="n">
        <v>7</v>
      </c>
      <c r="B902" s="2" t="n">
        <v>7801</v>
      </c>
      <c r="C902" s="2" t="inlineStr">
        <is>
          <t>ATIVIDADE OP. EMP.</t>
        </is>
      </c>
      <c r="D902" s="2" t="n">
        <v>372534</v>
      </c>
      <c r="E902" s="2" t="inlineStr">
        <is>
          <t>HELIO HELIO TORRES NOGUEIRA</t>
        </is>
      </c>
      <c r="F902" s="2" t="n">
        <v>986</v>
      </c>
      <c r="G902" s="2" t="n">
        <v>177.41</v>
      </c>
      <c r="H902" s="2" t="n">
        <v>6</v>
      </c>
      <c r="I902" s="2" t="n">
        <v>0</v>
      </c>
      <c r="J902" s="2" t="inlineStr">
        <is>
          <t>GPA</t>
        </is>
      </c>
      <c r="K902" s="2">
        <f>IF(I902&lt;&gt;"",I902,IFERROR(INDEX(Base!$I:$I,MATCH(1,(Base!$C:$C=C902)*(Base!$I:$I&lt;&gt;""),0)),0))</f>
        <v/>
      </c>
      <c r="L902" s="2">
        <f>IF(AND(I902="",K902&gt;0),"SIM","NÃO")</f>
        <v/>
      </c>
      <c r="M902" s="2">
        <f>IF(ISNUMBER(SEARCH("SEPARA",UPPER(C902))),"NÃO","SIM")</f>
        <v/>
      </c>
      <c r="N902" s="2">
        <f>IFERROR(H902/K902,0)</f>
        <v/>
      </c>
      <c r="O902" s="2">
        <f>IF(M902="NÃO","EXCLUÍDO",IF(N902&lt;Premissas!$B$8,"&lt; 1,00",IF(N902&lt;Premissas!$B$9,"1,00 – 1,19",IF(N902&lt;Premissas!$B$10,"1,20 – 1,39",IF(N902&lt;Premissas!$B$11,"1,40 – 1,59",IF(N902&lt;Premissas!$B$12,"1,60 – 1,99","≥ 2,00"))))))</f>
        <v/>
      </c>
      <c r="P902" s="5">
        <f>IF(OR(M902="NÃO",N902&lt;Premissas!$B$8),Premissas!$B$13,IF(N902&lt;Premissas!$B$9,Premissas!$B$14,IF(N902&lt;Premissas!$B$10,Premissas!$B$15,IF(N902&lt;Premissas!$B$11,Premissas!$B$16,IF(N902&lt;Premissas!$B$12,Premissas!$B$17,Premissas!$B$18)))))</f>
        <v/>
      </c>
      <c r="Q902" s="5">
        <f>IFERROR(P902/Premissas!$B$4,0)</f>
        <v/>
      </c>
    </row>
    <row r="903">
      <c r="A903" s="2" t="n">
        <v>7</v>
      </c>
      <c r="B903" s="2" t="n">
        <v>7801</v>
      </c>
      <c r="C903" s="2" t="inlineStr">
        <is>
          <t>ATIVIDADE OP. EMP.</t>
        </is>
      </c>
      <c r="D903" s="2" t="n">
        <v>3733661</v>
      </c>
      <c r="E903" s="2" t="inlineStr">
        <is>
          <t>Bruno Dias Pereira</t>
        </is>
      </c>
      <c r="F903" s="2" t="n">
        <v>1937</v>
      </c>
      <c r="G903" s="2" t="n">
        <v>196.52</v>
      </c>
      <c r="H903" s="2" t="n">
        <v>10</v>
      </c>
      <c r="I903" s="2" t="n">
        <v>0</v>
      </c>
      <c r="J903" s="2" t="inlineStr">
        <is>
          <t>GPA</t>
        </is>
      </c>
      <c r="K903" s="2">
        <f>IF(I903&lt;&gt;"",I903,IFERROR(INDEX(Base!$I:$I,MATCH(1,(Base!$C:$C=C903)*(Base!$I:$I&lt;&gt;""),0)),0))</f>
        <v/>
      </c>
      <c r="L903" s="2">
        <f>IF(AND(I903="",K903&gt;0),"SIM","NÃO")</f>
        <v/>
      </c>
      <c r="M903" s="2">
        <f>IF(ISNUMBER(SEARCH("SEPARA",UPPER(C903))),"NÃO","SIM")</f>
        <v/>
      </c>
      <c r="N903" s="2">
        <f>IFERROR(H903/K903,0)</f>
        <v/>
      </c>
      <c r="O903" s="2">
        <f>IF(M903="NÃO","EXCLUÍDO",IF(N903&lt;Premissas!$B$8,"&lt; 1,00",IF(N903&lt;Premissas!$B$9,"1,00 – 1,19",IF(N903&lt;Premissas!$B$10,"1,20 – 1,39",IF(N903&lt;Premissas!$B$11,"1,40 – 1,59",IF(N903&lt;Premissas!$B$12,"1,60 – 1,99","≥ 2,00"))))))</f>
        <v/>
      </c>
      <c r="P903" s="5">
        <f>IF(OR(M903="NÃO",N903&lt;Premissas!$B$8),Premissas!$B$13,IF(N903&lt;Premissas!$B$9,Premissas!$B$14,IF(N903&lt;Premissas!$B$10,Premissas!$B$15,IF(N903&lt;Premissas!$B$11,Premissas!$B$16,IF(N903&lt;Premissas!$B$12,Premissas!$B$17,Premissas!$B$18)))))</f>
        <v/>
      </c>
      <c r="Q903" s="5">
        <f>IFERROR(P903/Premissas!$B$4,0)</f>
        <v/>
      </c>
    </row>
    <row r="904">
      <c r="A904" s="2" t="n">
        <v>7</v>
      </c>
      <c r="B904" s="2" t="n">
        <v>7801</v>
      </c>
      <c r="C904" s="2" t="inlineStr">
        <is>
          <t>ATIVIDADE OP. EMP.</t>
        </is>
      </c>
      <c r="D904" s="2" t="n">
        <v>377972</v>
      </c>
      <c r="E904" s="2" t="inlineStr">
        <is>
          <t>Paulo Duarte Pereira</t>
        </is>
      </c>
      <c r="F904" s="2" t="n">
        <v>1023</v>
      </c>
      <c r="G904" s="2" t="n">
        <v>125.45</v>
      </c>
      <c r="H904" s="2" t="n">
        <v>8</v>
      </c>
      <c r="I904" s="2" t="n">
        <v>0</v>
      </c>
      <c r="J904" s="2" t="inlineStr">
        <is>
          <t>GPA</t>
        </is>
      </c>
      <c r="K904" s="2">
        <f>IF(I904&lt;&gt;"",I904,IFERROR(INDEX(Base!$I:$I,MATCH(1,(Base!$C:$C=C904)*(Base!$I:$I&lt;&gt;""),0)),0))</f>
        <v/>
      </c>
      <c r="L904" s="2">
        <f>IF(AND(I904="",K904&gt;0),"SIM","NÃO")</f>
        <v/>
      </c>
      <c r="M904" s="2">
        <f>IF(ISNUMBER(SEARCH("SEPARA",UPPER(C904))),"NÃO","SIM")</f>
        <v/>
      </c>
      <c r="N904" s="2">
        <f>IFERROR(H904/K904,0)</f>
        <v/>
      </c>
      <c r="O904" s="2">
        <f>IF(M904="NÃO","EXCLUÍDO",IF(N904&lt;Premissas!$B$8,"&lt; 1,00",IF(N904&lt;Premissas!$B$9,"1,00 – 1,19",IF(N904&lt;Premissas!$B$10,"1,20 – 1,39",IF(N904&lt;Premissas!$B$11,"1,40 – 1,59",IF(N904&lt;Premissas!$B$12,"1,60 – 1,99","≥ 2,00"))))))</f>
        <v/>
      </c>
      <c r="P904" s="5">
        <f>IF(OR(M904="NÃO",N904&lt;Premissas!$B$8),Premissas!$B$13,IF(N904&lt;Premissas!$B$9,Premissas!$B$14,IF(N904&lt;Premissas!$B$10,Premissas!$B$15,IF(N904&lt;Premissas!$B$11,Premissas!$B$16,IF(N904&lt;Premissas!$B$12,Premissas!$B$17,Premissas!$B$18)))))</f>
        <v/>
      </c>
      <c r="Q904" s="5">
        <f>IFERROR(P904/Premissas!$B$4,0)</f>
        <v/>
      </c>
    </row>
    <row r="905">
      <c r="A905" s="2" t="n">
        <v>7</v>
      </c>
      <c r="B905" s="2" t="n">
        <v>7801</v>
      </c>
      <c r="C905" s="2" t="inlineStr">
        <is>
          <t>ATIVIDADE OP. EMP.</t>
        </is>
      </c>
      <c r="D905" s="2" t="n">
        <v>379145</v>
      </c>
      <c r="E905" s="2" t="inlineStr">
        <is>
          <t>Valmir Da Mota Pinheiro</t>
        </is>
      </c>
      <c r="F905" s="2" t="n">
        <v>67</v>
      </c>
      <c r="G905" s="2" t="n">
        <v>5.68</v>
      </c>
      <c r="H905" s="2" t="n">
        <v>12</v>
      </c>
      <c r="I905" s="2" t="n">
        <v>0</v>
      </c>
      <c r="J905" s="2" t="inlineStr">
        <is>
          <t>GPA</t>
        </is>
      </c>
      <c r="K905" s="2">
        <f>IF(I905&lt;&gt;"",I905,IFERROR(INDEX(Base!$I:$I,MATCH(1,(Base!$C:$C=C905)*(Base!$I:$I&lt;&gt;""),0)),0))</f>
        <v/>
      </c>
      <c r="L905" s="2">
        <f>IF(AND(I905="",K905&gt;0),"SIM","NÃO")</f>
        <v/>
      </c>
      <c r="M905" s="2">
        <f>IF(ISNUMBER(SEARCH("SEPARA",UPPER(C905))),"NÃO","SIM")</f>
        <v/>
      </c>
      <c r="N905" s="2">
        <f>IFERROR(H905/K905,0)</f>
        <v/>
      </c>
      <c r="O905" s="2">
        <f>IF(M905="NÃO","EXCLUÍDO",IF(N905&lt;Premissas!$B$8,"&lt; 1,00",IF(N905&lt;Premissas!$B$9,"1,00 – 1,19",IF(N905&lt;Premissas!$B$10,"1,20 – 1,39",IF(N905&lt;Premissas!$B$11,"1,40 – 1,59",IF(N905&lt;Premissas!$B$12,"1,60 – 1,99","≥ 2,00"))))))</f>
        <v/>
      </c>
      <c r="P905" s="5">
        <f>IF(OR(M905="NÃO",N905&lt;Premissas!$B$8),Premissas!$B$13,IF(N905&lt;Premissas!$B$9,Premissas!$B$14,IF(N905&lt;Premissas!$B$10,Premissas!$B$15,IF(N905&lt;Premissas!$B$11,Premissas!$B$16,IF(N905&lt;Premissas!$B$12,Premissas!$B$17,Premissas!$B$18)))))</f>
        <v/>
      </c>
      <c r="Q905" s="5">
        <f>IFERROR(P905/Premissas!$B$4,0)</f>
        <v/>
      </c>
    </row>
    <row r="906">
      <c r="A906" s="2" t="n">
        <v>7</v>
      </c>
      <c r="B906" s="2" t="n">
        <v>7801</v>
      </c>
      <c r="C906" s="2" t="inlineStr">
        <is>
          <t>SEPARACAO</t>
        </is>
      </c>
      <c r="D906" s="2" t="n">
        <v>3802728</v>
      </c>
      <c r="E906" s="2" t="inlineStr">
        <is>
          <t>Demetrios Goncalves De Souza</t>
        </is>
      </c>
      <c r="F906" s="2" t="n">
        <v>22</v>
      </c>
      <c r="G906" s="2" t="n">
        <v>1.89</v>
      </c>
      <c r="H906" s="2" t="n">
        <v>12</v>
      </c>
      <c r="I906" s="2" t="n">
        <v>0</v>
      </c>
      <c r="J906" s="2" t="inlineStr">
        <is>
          <t>GPA</t>
        </is>
      </c>
      <c r="K906" s="2">
        <f>IF(I906&lt;&gt;"",I906,IFERROR(INDEX(Base!$I:$I,MATCH(1,(Base!$C:$C=C906)*(Base!$I:$I&lt;&gt;""),0)),0))</f>
        <v/>
      </c>
      <c r="L906" s="2">
        <f>IF(AND(I906="",K906&gt;0),"SIM","NÃO")</f>
        <v/>
      </c>
      <c r="M906" s="2">
        <f>IF(ISNUMBER(SEARCH("SEPARA",UPPER(C906))),"NÃO","SIM")</f>
        <v/>
      </c>
      <c r="N906" s="2">
        <f>IFERROR(H906/K906,0)</f>
        <v/>
      </c>
      <c r="O906" s="2">
        <f>IF(M906="NÃO","EXCLUÍDO",IF(N906&lt;Premissas!$B$8,"&lt; 1,00",IF(N906&lt;Premissas!$B$9,"1,00 – 1,19",IF(N906&lt;Premissas!$B$10,"1,20 – 1,39",IF(N906&lt;Premissas!$B$11,"1,40 – 1,59",IF(N906&lt;Premissas!$B$12,"1,60 – 1,99","≥ 2,00"))))))</f>
        <v/>
      </c>
      <c r="P906" s="5">
        <f>IF(OR(M906="NÃO",N906&lt;Premissas!$B$8),Premissas!$B$13,IF(N906&lt;Premissas!$B$9,Premissas!$B$14,IF(N906&lt;Premissas!$B$10,Premissas!$B$15,IF(N906&lt;Premissas!$B$11,Premissas!$B$16,IF(N906&lt;Premissas!$B$12,Premissas!$B$17,Premissas!$B$18)))))</f>
        <v/>
      </c>
      <c r="Q906" s="5">
        <f>IFERROR(P906/Premissas!$B$4,0)</f>
        <v/>
      </c>
    </row>
    <row r="907">
      <c r="A907" s="2" t="n">
        <v>7</v>
      </c>
      <c r="B907" s="2" t="n">
        <v>7801</v>
      </c>
      <c r="C907" s="2" t="inlineStr">
        <is>
          <t>ATIVIDADE OP. EMP.</t>
        </is>
      </c>
      <c r="D907" s="2" t="n">
        <v>384213</v>
      </c>
      <c r="E907" s="2" t="inlineStr">
        <is>
          <t>Antonio Carlos Dos Santos Do Bomfim Alves</t>
        </is>
      </c>
      <c r="F907" s="2" t="n">
        <v>1773</v>
      </c>
      <c r="G907" s="2" t="n">
        <v>144.67</v>
      </c>
      <c r="H907" s="2" t="n">
        <v>12</v>
      </c>
      <c r="I907" s="2" t="n">
        <v>0</v>
      </c>
      <c r="J907" s="2" t="inlineStr">
        <is>
          <t>GPA</t>
        </is>
      </c>
      <c r="K907" s="2">
        <f>IF(I907&lt;&gt;"",I907,IFERROR(INDEX(Base!$I:$I,MATCH(1,(Base!$C:$C=C907)*(Base!$I:$I&lt;&gt;""),0)),0))</f>
        <v/>
      </c>
      <c r="L907" s="2">
        <f>IF(AND(I907="",K907&gt;0),"SIM","NÃO")</f>
        <v/>
      </c>
      <c r="M907" s="2">
        <f>IF(ISNUMBER(SEARCH("SEPARA",UPPER(C907))),"NÃO","SIM")</f>
        <v/>
      </c>
      <c r="N907" s="2">
        <f>IFERROR(H907/K907,0)</f>
        <v/>
      </c>
      <c r="O907" s="2">
        <f>IF(M907="NÃO","EXCLUÍDO",IF(N907&lt;Premissas!$B$8,"&lt; 1,00",IF(N907&lt;Premissas!$B$9,"1,00 – 1,19",IF(N907&lt;Premissas!$B$10,"1,20 – 1,39",IF(N907&lt;Premissas!$B$11,"1,40 – 1,59",IF(N907&lt;Premissas!$B$12,"1,60 – 1,99","≥ 2,00"))))))</f>
        <v/>
      </c>
      <c r="P907" s="5">
        <f>IF(OR(M907="NÃO",N907&lt;Premissas!$B$8),Premissas!$B$13,IF(N907&lt;Premissas!$B$9,Premissas!$B$14,IF(N907&lt;Premissas!$B$10,Premissas!$B$15,IF(N907&lt;Premissas!$B$11,Premissas!$B$16,IF(N907&lt;Premissas!$B$12,Premissas!$B$17,Premissas!$B$18)))))</f>
        <v/>
      </c>
      <c r="Q907" s="5">
        <f>IFERROR(P907/Premissas!$B$4,0)</f>
        <v/>
      </c>
    </row>
    <row r="908">
      <c r="A908" s="2" t="n">
        <v>7</v>
      </c>
      <c r="B908" s="2" t="n">
        <v>7801</v>
      </c>
      <c r="C908" s="2" t="inlineStr">
        <is>
          <t>ATIVIDADE OP. EMP.</t>
        </is>
      </c>
      <c r="D908" s="2" t="n">
        <v>392080</v>
      </c>
      <c r="E908" s="2" t="inlineStr">
        <is>
          <t>Maria Jose Ferreira Lima</t>
        </is>
      </c>
      <c r="F908" s="2" t="n">
        <v>1084</v>
      </c>
      <c r="G908" s="2" t="n">
        <v>178.84</v>
      </c>
      <c r="H908" s="2" t="n">
        <v>6</v>
      </c>
      <c r="I908" s="2" t="n">
        <v>0</v>
      </c>
      <c r="J908" s="2" t="inlineStr">
        <is>
          <t>GPA</t>
        </is>
      </c>
      <c r="K908" s="2">
        <f>IF(I908&lt;&gt;"",I908,IFERROR(INDEX(Base!$I:$I,MATCH(1,(Base!$C:$C=C908)*(Base!$I:$I&lt;&gt;""),0)),0))</f>
        <v/>
      </c>
      <c r="L908" s="2">
        <f>IF(AND(I908="",K908&gt;0),"SIM","NÃO")</f>
        <v/>
      </c>
      <c r="M908" s="2">
        <f>IF(ISNUMBER(SEARCH("SEPARA",UPPER(C908))),"NÃO","SIM")</f>
        <v/>
      </c>
      <c r="N908" s="2">
        <f>IFERROR(H908/K908,0)</f>
        <v/>
      </c>
      <c r="O908" s="2">
        <f>IF(M908="NÃO","EXCLUÍDO",IF(N908&lt;Premissas!$B$8,"&lt; 1,00",IF(N908&lt;Premissas!$B$9,"1,00 – 1,19",IF(N908&lt;Premissas!$B$10,"1,20 – 1,39",IF(N908&lt;Premissas!$B$11,"1,40 – 1,59",IF(N908&lt;Premissas!$B$12,"1,60 – 1,99","≥ 2,00"))))))</f>
        <v/>
      </c>
      <c r="P908" s="5">
        <f>IF(OR(M908="NÃO",N908&lt;Premissas!$B$8),Premissas!$B$13,IF(N908&lt;Premissas!$B$9,Premissas!$B$14,IF(N908&lt;Premissas!$B$10,Premissas!$B$15,IF(N908&lt;Premissas!$B$11,Premissas!$B$16,IF(N908&lt;Premissas!$B$12,Premissas!$B$17,Premissas!$B$18)))))</f>
        <v/>
      </c>
      <c r="Q908" s="5">
        <f>IFERROR(P908/Premissas!$B$4,0)</f>
        <v/>
      </c>
    </row>
    <row r="909">
      <c r="A909" s="2" t="n">
        <v>7</v>
      </c>
      <c r="B909" s="2" t="n">
        <v>7801</v>
      </c>
      <c r="C909" s="2" t="inlineStr">
        <is>
          <t>ATIVIDADE OP. EMP.</t>
        </is>
      </c>
      <c r="D909" s="2" t="n">
        <v>392172</v>
      </c>
      <c r="E909" s="2" t="inlineStr">
        <is>
          <t>Francilon Izidio Da Silva</t>
        </is>
      </c>
      <c r="F909" s="2" t="n">
        <v>1450</v>
      </c>
      <c r="G909" s="2" t="n">
        <v>150.99</v>
      </c>
      <c r="H909" s="2" t="n">
        <v>10</v>
      </c>
      <c r="I909" s="2" t="n">
        <v>0</v>
      </c>
      <c r="J909" s="2" t="inlineStr">
        <is>
          <t>GPA</t>
        </is>
      </c>
      <c r="K909" s="2">
        <f>IF(I909&lt;&gt;"",I909,IFERROR(INDEX(Base!$I:$I,MATCH(1,(Base!$C:$C=C909)*(Base!$I:$I&lt;&gt;""),0)),0))</f>
        <v/>
      </c>
      <c r="L909" s="2">
        <f>IF(AND(I909="",K909&gt;0),"SIM","NÃO")</f>
        <v/>
      </c>
      <c r="M909" s="2">
        <f>IF(ISNUMBER(SEARCH("SEPARA",UPPER(C909))),"NÃO","SIM")</f>
        <v/>
      </c>
      <c r="N909" s="2">
        <f>IFERROR(H909/K909,0)</f>
        <v/>
      </c>
      <c r="O909" s="2">
        <f>IF(M909="NÃO","EXCLUÍDO",IF(N909&lt;Premissas!$B$8,"&lt; 1,00",IF(N909&lt;Premissas!$B$9,"1,00 – 1,19",IF(N909&lt;Premissas!$B$10,"1,20 – 1,39",IF(N909&lt;Premissas!$B$11,"1,40 – 1,59",IF(N909&lt;Premissas!$B$12,"1,60 – 1,99","≥ 2,00"))))))</f>
        <v/>
      </c>
      <c r="P909" s="5">
        <f>IF(OR(M909="NÃO",N909&lt;Premissas!$B$8),Premissas!$B$13,IF(N909&lt;Premissas!$B$9,Premissas!$B$14,IF(N909&lt;Premissas!$B$10,Premissas!$B$15,IF(N909&lt;Premissas!$B$11,Premissas!$B$16,IF(N909&lt;Premissas!$B$12,Premissas!$B$17,Premissas!$B$18)))))</f>
        <v/>
      </c>
      <c r="Q909" s="5">
        <f>IFERROR(P909/Premissas!$B$4,0)</f>
        <v/>
      </c>
    </row>
    <row r="910">
      <c r="A910" s="2" t="n">
        <v>7</v>
      </c>
      <c r="B910" s="2" t="n">
        <v>7801</v>
      </c>
      <c r="C910" s="2" t="inlineStr">
        <is>
          <t>CARREGAMENTO</t>
        </is>
      </c>
      <c r="D910" s="2" t="n">
        <v>3931820</v>
      </c>
      <c r="E910" s="2" t="inlineStr">
        <is>
          <t>Emerson Vitor De Araujo</t>
        </is>
      </c>
      <c r="F910" s="2" t="n">
        <v>140</v>
      </c>
      <c r="G910" s="2" t="n">
        <v>5.5</v>
      </c>
      <c r="H910" s="2" t="n">
        <v>25</v>
      </c>
      <c r="I910" s="2" t="n">
        <v>0</v>
      </c>
      <c r="J910" s="2" t="inlineStr">
        <is>
          <t>GPA</t>
        </is>
      </c>
      <c r="K910" s="2">
        <f>IF(I910&lt;&gt;"",I910,IFERROR(INDEX(Base!$I:$I,MATCH(1,(Base!$C:$C=C910)*(Base!$I:$I&lt;&gt;""),0)),0))</f>
        <v/>
      </c>
      <c r="L910" s="2">
        <f>IF(AND(I910="",K910&gt;0),"SIM","NÃO")</f>
        <v/>
      </c>
      <c r="M910" s="2">
        <f>IF(ISNUMBER(SEARCH("SEPARA",UPPER(C910))),"NÃO","SIM")</f>
        <v/>
      </c>
      <c r="N910" s="2">
        <f>IFERROR(H910/K910,0)</f>
        <v/>
      </c>
      <c r="O910" s="2">
        <f>IF(M910="NÃO","EXCLUÍDO",IF(N910&lt;Premissas!$B$8,"&lt; 1,00",IF(N910&lt;Premissas!$B$9,"1,00 – 1,19",IF(N910&lt;Premissas!$B$10,"1,20 – 1,39",IF(N910&lt;Premissas!$B$11,"1,40 – 1,59",IF(N910&lt;Premissas!$B$12,"1,60 – 1,99","≥ 2,00"))))))</f>
        <v/>
      </c>
      <c r="P910" s="5">
        <f>IF(OR(M910="NÃO",N910&lt;Premissas!$B$8),Premissas!$B$13,IF(N910&lt;Premissas!$B$9,Premissas!$B$14,IF(N910&lt;Premissas!$B$10,Premissas!$B$15,IF(N910&lt;Premissas!$B$11,Premissas!$B$16,IF(N910&lt;Premissas!$B$12,Premissas!$B$17,Premissas!$B$18)))))</f>
        <v/>
      </c>
      <c r="Q910" s="5">
        <f>IFERROR(P910/Premissas!$B$4,0)</f>
        <v/>
      </c>
    </row>
    <row r="911">
      <c r="A911" s="2" t="n">
        <v>7</v>
      </c>
      <c r="B911" s="2" t="n">
        <v>7801</v>
      </c>
      <c r="C911" s="2" t="inlineStr">
        <is>
          <t>SEPARACAO</t>
        </is>
      </c>
      <c r="D911" s="2" t="n">
        <v>3931820</v>
      </c>
      <c r="E911" s="2" t="inlineStr">
        <is>
          <t>Emerson Vitor De Araujo</t>
        </is>
      </c>
      <c r="F911" s="2" t="n">
        <v>95</v>
      </c>
      <c r="G911" s="2" t="n">
        <v>4.2</v>
      </c>
      <c r="H911" s="2" t="n">
        <v>23</v>
      </c>
      <c r="I911" s="2" t="n">
        <v>0</v>
      </c>
      <c r="J911" s="2" t="inlineStr">
        <is>
          <t>GPA</t>
        </is>
      </c>
      <c r="K911" s="2">
        <f>IF(I911&lt;&gt;"",I911,IFERROR(INDEX(Base!$I:$I,MATCH(1,(Base!$C:$C=C911)*(Base!$I:$I&lt;&gt;""),0)),0))</f>
        <v/>
      </c>
      <c r="L911" s="2">
        <f>IF(AND(I911="",K911&gt;0),"SIM","NÃO")</f>
        <v/>
      </c>
      <c r="M911" s="2">
        <f>IF(ISNUMBER(SEARCH("SEPARA",UPPER(C911))),"NÃO","SIM")</f>
        <v/>
      </c>
      <c r="N911" s="2">
        <f>IFERROR(H911/K911,0)</f>
        <v/>
      </c>
      <c r="O911" s="2">
        <f>IF(M911="NÃO","EXCLUÍDO",IF(N911&lt;Premissas!$B$8,"&lt; 1,00",IF(N911&lt;Premissas!$B$9,"1,00 – 1,19",IF(N911&lt;Premissas!$B$10,"1,20 – 1,39",IF(N911&lt;Premissas!$B$11,"1,40 – 1,59",IF(N911&lt;Premissas!$B$12,"1,60 – 1,99","≥ 2,00"))))))</f>
        <v/>
      </c>
      <c r="P911" s="5">
        <f>IF(OR(M911="NÃO",N911&lt;Premissas!$B$8),Premissas!$B$13,IF(N911&lt;Premissas!$B$9,Premissas!$B$14,IF(N911&lt;Premissas!$B$10,Premissas!$B$15,IF(N911&lt;Premissas!$B$11,Premissas!$B$16,IF(N911&lt;Premissas!$B$12,Premissas!$B$17,Premissas!$B$18)))))</f>
        <v/>
      </c>
      <c r="Q911" s="5">
        <f>IFERROR(P911/Premissas!$B$4,0)</f>
        <v/>
      </c>
    </row>
    <row r="912">
      <c r="A912" s="2" t="n">
        <v>7</v>
      </c>
      <c r="B912" s="2" t="n">
        <v>7801</v>
      </c>
      <c r="C912" s="2" t="inlineStr">
        <is>
          <t>ATIVIDADE OP. EMP.</t>
        </is>
      </c>
      <c r="D912" s="2" t="n">
        <v>398208</v>
      </c>
      <c r="E912" s="2" t="inlineStr">
        <is>
          <t>Jardel Dos Santos Reis</t>
        </is>
      </c>
      <c r="F912" s="2" t="n">
        <v>2898</v>
      </c>
      <c r="G912" s="2" t="n">
        <v>103.15</v>
      </c>
      <c r="H912" s="2" t="n">
        <v>28</v>
      </c>
      <c r="I912" s="2" t="n">
        <v>0</v>
      </c>
      <c r="J912" s="2" t="inlineStr">
        <is>
          <t>GPA</t>
        </is>
      </c>
      <c r="K912" s="2">
        <f>IF(I912&lt;&gt;"",I912,IFERROR(INDEX(Base!$I:$I,MATCH(1,(Base!$C:$C=C912)*(Base!$I:$I&lt;&gt;""),0)),0))</f>
        <v/>
      </c>
      <c r="L912" s="2">
        <f>IF(AND(I912="",K912&gt;0),"SIM","NÃO")</f>
        <v/>
      </c>
      <c r="M912" s="2">
        <f>IF(ISNUMBER(SEARCH("SEPARA",UPPER(C912))),"NÃO","SIM")</f>
        <v/>
      </c>
      <c r="N912" s="2">
        <f>IFERROR(H912/K912,0)</f>
        <v/>
      </c>
      <c r="O912" s="2">
        <f>IF(M912="NÃO","EXCLUÍDO",IF(N912&lt;Premissas!$B$8,"&lt; 1,00",IF(N912&lt;Premissas!$B$9,"1,00 – 1,19",IF(N912&lt;Premissas!$B$10,"1,20 – 1,39",IF(N912&lt;Premissas!$B$11,"1,40 – 1,59",IF(N912&lt;Premissas!$B$12,"1,60 – 1,99","≥ 2,00"))))))</f>
        <v/>
      </c>
      <c r="P912" s="5">
        <f>IF(OR(M912="NÃO",N912&lt;Premissas!$B$8),Premissas!$B$13,IF(N912&lt;Premissas!$B$9,Premissas!$B$14,IF(N912&lt;Premissas!$B$10,Premissas!$B$15,IF(N912&lt;Premissas!$B$11,Premissas!$B$16,IF(N912&lt;Premissas!$B$12,Premissas!$B$17,Premissas!$B$18)))))</f>
        <v/>
      </c>
      <c r="Q912" s="5">
        <f>IFERROR(P912/Premissas!$B$4,0)</f>
        <v/>
      </c>
    </row>
    <row r="913">
      <c r="A913" s="2" t="n">
        <v>7</v>
      </c>
      <c r="B913" s="2" t="n">
        <v>7801</v>
      </c>
      <c r="C913" s="2" t="inlineStr">
        <is>
          <t>SEPARACAO</t>
        </is>
      </c>
      <c r="D913" s="2" t="n">
        <v>398208</v>
      </c>
      <c r="E913" s="2" t="inlineStr">
        <is>
          <t>Jardel Dos Santos Reis</t>
        </is>
      </c>
      <c r="F913" s="2" t="n">
        <v>156</v>
      </c>
      <c r="G913" s="2" t="n">
        <v>4.19</v>
      </c>
      <c r="H913" s="2" t="n">
        <v>37</v>
      </c>
      <c r="I913" s="2" t="n">
        <v>0</v>
      </c>
      <c r="J913" s="2" t="inlineStr">
        <is>
          <t>GPA</t>
        </is>
      </c>
      <c r="K913" s="2">
        <f>IF(I913&lt;&gt;"",I913,IFERROR(INDEX(Base!$I:$I,MATCH(1,(Base!$C:$C=C913)*(Base!$I:$I&lt;&gt;""),0)),0))</f>
        <v/>
      </c>
      <c r="L913" s="2">
        <f>IF(AND(I913="",K913&gt;0),"SIM","NÃO")</f>
        <v/>
      </c>
      <c r="M913" s="2">
        <f>IF(ISNUMBER(SEARCH("SEPARA",UPPER(C913))),"NÃO","SIM")</f>
        <v/>
      </c>
      <c r="N913" s="2">
        <f>IFERROR(H913/K913,0)</f>
        <v/>
      </c>
      <c r="O913" s="2">
        <f>IF(M913="NÃO","EXCLUÍDO",IF(N913&lt;Premissas!$B$8,"&lt; 1,00",IF(N913&lt;Premissas!$B$9,"1,00 – 1,19",IF(N913&lt;Premissas!$B$10,"1,20 – 1,39",IF(N913&lt;Premissas!$B$11,"1,40 – 1,59",IF(N913&lt;Premissas!$B$12,"1,60 – 1,99","≥ 2,00"))))))</f>
        <v/>
      </c>
      <c r="P913" s="5">
        <f>IF(OR(M913="NÃO",N913&lt;Premissas!$B$8),Premissas!$B$13,IF(N913&lt;Premissas!$B$9,Premissas!$B$14,IF(N913&lt;Premissas!$B$10,Premissas!$B$15,IF(N913&lt;Premissas!$B$11,Premissas!$B$16,IF(N913&lt;Premissas!$B$12,Premissas!$B$17,Premissas!$B$18)))))</f>
        <v/>
      </c>
      <c r="Q913" s="5">
        <f>IFERROR(P913/Premissas!$B$4,0)</f>
        <v/>
      </c>
    </row>
    <row r="914">
      <c r="A914" s="2" t="n">
        <v>7</v>
      </c>
      <c r="B914" s="2" t="n">
        <v>7801</v>
      </c>
      <c r="C914" s="2" t="inlineStr">
        <is>
          <t>ATIVIDADE OP. EMP.</t>
        </is>
      </c>
      <c r="D914" s="2" t="n">
        <v>40010899</v>
      </c>
      <c r="E914" s="2" t="inlineStr">
        <is>
          <t>Rafael Dos Santos Clementino</t>
        </is>
      </c>
      <c r="F914" s="2" t="n">
        <v>16</v>
      </c>
      <c r="G914" s="2" t="n">
        <v>1.68</v>
      </c>
      <c r="H914" s="2" t="n">
        <v>10</v>
      </c>
      <c r="I914" s="2" t="n">
        <v>0</v>
      </c>
      <c r="J914" s="2" t="inlineStr">
        <is>
          <t>GPA</t>
        </is>
      </c>
      <c r="K914" s="2">
        <f>IF(I914&lt;&gt;"",I914,IFERROR(INDEX(Base!$I:$I,MATCH(1,(Base!$C:$C=C914)*(Base!$I:$I&lt;&gt;""),0)),0))</f>
        <v/>
      </c>
      <c r="L914" s="2">
        <f>IF(AND(I914="",K914&gt;0),"SIM","NÃO")</f>
        <v/>
      </c>
      <c r="M914" s="2">
        <f>IF(ISNUMBER(SEARCH("SEPARA",UPPER(C914))),"NÃO","SIM")</f>
        <v/>
      </c>
      <c r="N914" s="2">
        <f>IFERROR(H914/K914,0)</f>
        <v/>
      </c>
      <c r="O914" s="2">
        <f>IF(M914="NÃO","EXCLUÍDO",IF(N914&lt;Premissas!$B$8,"&lt; 1,00",IF(N914&lt;Premissas!$B$9,"1,00 – 1,19",IF(N914&lt;Premissas!$B$10,"1,20 – 1,39",IF(N914&lt;Premissas!$B$11,"1,40 – 1,59",IF(N914&lt;Premissas!$B$12,"1,60 – 1,99","≥ 2,00"))))))</f>
        <v/>
      </c>
      <c r="P914" s="5">
        <f>IF(OR(M914="NÃO",N914&lt;Premissas!$B$8),Premissas!$B$13,IF(N914&lt;Premissas!$B$9,Premissas!$B$14,IF(N914&lt;Premissas!$B$10,Premissas!$B$15,IF(N914&lt;Premissas!$B$11,Premissas!$B$16,IF(N914&lt;Premissas!$B$12,Premissas!$B$17,Premissas!$B$18)))))</f>
        <v/>
      </c>
      <c r="Q914" s="5">
        <f>IFERROR(P914/Premissas!$B$4,0)</f>
        <v/>
      </c>
    </row>
    <row r="915">
      <c r="A915" s="2" t="n">
        <v>7</v>
      </c>
      <c r="B915" s="2" t="n">
        <v>7801</v>
      </c>
      <c r="C915" s="2" t="inlineStr">
        <is>
          <t>CARREGAMENTO</t>
        </is>
      </c>
      <c r="D915" s="2" t="n">
        <v>40017117</v>
      </c>
      <c r="E915" s="2" t="inlineStr">
        <is>
          <t>Jose Elenilson De Sousa</t>
        </is>
      </c>
      <c r="F915" s="2" t="n">
        <v>533</v>
      </c>
      <c r="G915" s="2" t="n">
        <v>23.93</v>
      </c>
      <c r="H915" s="2" t="n">
        <v>22</v>
      </c>
      <c r="I915" s="2" t="n">
        <v>0</v>
      </c>
      <c r="J915" s="2" t="inlineStr">
        <is>
          <t>GPA</t>
        </is>
      </c>
      <c r="K915" s="2">
        <f>IF(I915&lt;&gt;"",I915,IFERROR(INDEX(Base!$I:$I,MATCH(1,(Base!$C:$C=C915)*(Base!$I:$I&lt;&gt;""),0)),0))</f>
        <v/>
      </c>
      <c r="L915" s="2">
        <f>IF(AND(I915="",K915&gt;0),"SIM","NÃO")</f>
        <v/>
      </c>
      <c r="M915" s="2">
        <f>IF(ISNUMBER(SEARCH("SEPARA",UPPER(C915))),"NÃO","SIM")</f>
        <v/>
      </c>
      <c r="N915" s="2">
        <f>IFERROR(H915/K915,0)</f>
        <v/>
      </c>
      <c r="O915" s="2">
        <f>IF(M915="NÃO","EXCLUÍDO",IF(N915&lt;Premissas!$B$8,"&lt; 1,00",IF(N915&lt;Premissas!$B$9,"1,00 – 1,19",IF(N915&lt;Premissas!$B$10,"1,20 – 1,39",IF(N915&lt;Premissas!$B$11,"1,40 – 1,59",IF(N915&lt;Premissas!$B$12,"1,60 – 1,99","≥ 2,00"))))))</f>
        <v/>
      </c>
      <c r="P915" s="5">
        <f>IF(OR(M915="NÃO",N915&lt;Premissas!$B$8),Premissas!$B$13,IF(N915&lt;Premissas!$B$9,Premissas!$B$14,IF(N915&lt;Premissas!$B$10,Premissas!$B$15,IF(N915&lt;Premissas!$B$11,Premissas!$B$16,IF(N915&lt;Premissas!$B$12,Premissas!$B$17,Premissas!$B$18)))))</f>
        <v/>
      </c>
      <c r="Q915" s="5">
        <f>IFERROR(P915/Premissas!$B$4,0)</f>
        <v/>
      </c>
    </row>
    <row r="916">
      <c r="A916" s="2" t="n">
        <v>7</v>
      </c>
      <c r="B916" s="2" t="n">
        <v>7801</v>
      </c>
      <c r="C916" s="2" t="inlineStr">
        <is>
          <t>ATIVIDADE OP. EMP.</t>
        </is>
      </c>
      <c r="D916" s="2" t="n">
        <v>402947</v>
      </c>
      <c r="E916" s="2" t="inlineStr">
        <is>
          <t>Dayane Lima De Souza</t>
        </is>
      </c>
      <c r="F916" s="2" t="n">
        <v>943</v>
      </c>
      <c r="G916" s="2" t="n">
        <v>121.97</v>
      </c>
      <c r="H916" s="2" t="n">
        <v>8</v>
      </c>
      <c r="I916" s="2" t="n">
        <v>0</v>
      </c>
      <c r="J916" s="2" t="inlineStr">
        <is>
          <t>GPA</t>
        </is>
      </c>
      <c r="K916" s="2">
        <f>IF(I916&lt;&gt;"",I916,IFERROR(INDEX(Base!$I:$I,MATCH(1,(Base!$C:$C=C916)*(Base!$I:$I&lt;&gt;""),0)),0))</f>
        <v/>
      </c>
      <c r="L916" s="2">
        <f>IF(AND(I916="",K916&gt;0),"SIM","NÃO")</f>
        <v/>
      </c>
      <c r="M916" s="2">
        <f>IF(ISNUMBER(SEARCH("SEPARA",UPPER(C916))),"NÃO","SIM")</f>
        <v/>
      </c>
      <c r="N916" s="2">
        <f>IFERROR(H916/K916,0)</f>
        <v/>
      </c>
      <c r="O916" s="2">
        <f>IF(M916="NÃO","EXCLUÍDO",IF(N916&lt;Premissas!$B$8,"&lt; 1,00",IF(N916&lt;Premissas!$B$9,"1,00 – 1,19",IF(N916&lt;Premissas!$B$10,"1,20 – 1,39",IF(N916&lt;Premissas!$B$11,"1,40 – 1,59",IF(N916&lt;Premissas!$B$12,"1,60 – 1,99","≥ 2,00"))))))</f>
        <v/>
      </c>
      <c r="P916" s="5">
        <f>IF(OR(M916="NÃO",N916&lt;Premissas!$B$8),Premissas!$B$13,IF(N916&lt;Premissas!$B$9,Premissas!$B$14,IF(N916&lt;Premissas!$B$10,Premissas!$B$15,IF(N916&lt;Premissas!$B$11,Premissas!$B$16,IF(N916&lt;Premissas!$B$12,Premissas!$B$17,Premissas!$B$18)))))</f>
        <v/>
      </c>
      <c r="Q916" s="5">
        <f>IFERROR(P916/Premissas!$B$4,0)</f>
        <v/>
      </c>
    </row>
    <row r="917">
      <c r="A917" s="2" t="n">
        <v>7</v>
      </c>
      <c r="B917" s="2" t="n">
        <v>7801</v>
      </c>
      <c r="C917" s="2" t="inlineStr">
        <is>
          <t>SEPARACAO</t>
        </is>
      </c>
      <c r="D917" s="2" t="n">
        <v>4049144</v>
      </c>
      <c r="E917" s="2" t="inlineStr">
        <is>
          <t>JOSE OLIVEIRA</t>
        </is>
      </c>
      <c r="F917" s="2" t="n">
        <v>8673</v>
      </c>
      <c r="G917" s="2" t="n">
        <v>161.62</v>
      </c>
      <c r="H917" s="2" t="n">
        <v>54</v>
      </c>
      <c r="I917" s="2" t="n">
        <v>0</v>
      </c>
      <c r="J917" s="2" t="inlineStr">
        <is>
          <t>GPA</t>
        </is>
      </c>
      <c r="K917" s="2">
        <f>IF(I917&lt;&gt;"",I917,IFERROR(INDEX(Base!$I:$I,MATCH(1,(Base!$C:$C=C917)*(Base!$I:$I&lt;&gt;""),0)),0))</f>
        <v/>
      </c>
      <c r="L917" s="2">
        <f>IF(AND(I917="",K917&gt;0),"SIM","NÃO")</f>
        <v/>
      </c>
      <c r="M917" s="2">
        <f>IF(ISNUMBER(SEARCH("SEPARA",UPPER(C917))),"NÃO","SIM")</f>
        <v/>
      </c>
      <c r="N917" s="2">
        <f>IFERROR(H917/K917,0)</f>
        <v/>
      </c>
      <c r="O917" s="2">
        <f>IF(M917="NÃO","EXCLUÍDO",IF(N917&lt;Premissas!$B$8,"&lt; 1,00",IF(N917&lt;Premissas!$B$9,"1,00 – 1,19",IF(N917&lt;Premissas!$B$10,"1,20 – 1,39",IF(N917&lt;Premissas!$B$11,"1,40 – 1,59",IF(N917&lt;Premissas!$B$12,"1,60 – 1,99","≥ 2,00"))))))</f>
        <v/>
      </c>
      <c r="P917" s="5">
        <f>IF(OR(M917="NÃO",N917&lt;Premissas!$B$8),Premissas!$B$13,IF(N917&lt;Premissas!$B$9,Premissas!$B$14,IF(N917&lt;Premissas!$B$10,Premissas!$B$15,IF(N917&lt;Premissas!$B$11,Premissas!$B$16,IF(N917&lt;Premissas!$B$12,Premissas!$B$17,Premissas!$B$18)))))</f>
        <v/>
      </c>
      <c r="Q917" s="5">
        <f>IFERROR(P917/Premissas!$B$4,0)</f>
        <v/>
      </c>
    </row>
    <row r="918">
      <c r="A918" s="2" t="n">
        <v>7</v>
      </c>
      <c r="B918" s="2" t="n">
        <v>7801</v>
      </c>
      <c r="C918" s="2" t="inlineStr">
        <is>
          <t>ATIVIDADE OP. EMP.</t>
        </is>
      </c>
      <c r="D918" s="2" t="n">
        <v>410092</v>
      </c>
      <c r="E918" s="2" t="inlineStr">
        <is>
          <t>Edinei Rodrigues Pereira</t>
        </is>
      </c>
      <c r="F918" s="2" t="n">
        <v>1727</v>
      </c>
      <c r="G918" s="2" t="n">
        <v>164.02</v>
      </c>
      <c r="H918" s="2" t="n">
        <v>11</v>
      </c>
      <c r="I918" s="2" t="n">
        <v>0</v>
      </c>
      <c r="J918" s="2" t="inlineStr">
        <is>
          <t>GPA</t>
        </is>
      </c>
      <c r="K918" s="2">
        <f>IF(I918&lt;&gt;"",I918,IFERROR(INDEX(Base!$I:$I,MATCH(1,(Base!$C:$C=C918)*(Base!$I:$I&lt;&gt;""),0)),0))</f>
        <v/>
      </c>
      <c r="L918" s="2">
        <f>IF(AND(I918="",K918&gt;0),"SIM","NÃO")</f>
        <v/>
      </c>
      <c r="M918" s="2">
        <f>IF(ISNUMBER(SEARCH("SEPARA",UPPER(C918))),"NÃO","SIM")</f>
        <v/>
      </c>
      <c r="N918" s="2">
        <f>IFERROR(H918/K918,0)</f>
        <v/>
      </c>
      <c r="O918" s="2">
        <f>IF(M918="NÃO","EXCLUÍDO",IF(N918&lt;Premissas!$B$8,"&lt; 1,00",IF(N918&lt;Premissas!$B$9,"1,00 – 1,19",IF(N918&lt;Premissas!$B$10,"1,20 – 1,39",IF(N918&lt;Premissas!$B$11,"1,40 – 1,59",IF(N918&lt;Premissas!$B$12,"1,60 – 1,99","≥ 2,00"))))))</f>
        <v/>
      </c>
      <c r="P918" s="5">
        <f>IF(OR(M918="NÃO",N918&lt;Premissas!$B$8),Premissas!$B$13,IF(N918&lt;Premissas!$B$9,Premissas!$B$14,IF(N918&lt;Premissas!$B$10,Premissas!$B$15,IF(N918&lt;Premissas!$B$11,Premissas!$B$16,IF(N918&lt;Premissas!$B$12,Premissas!$B$17,Premissas!$B$18)))))</f>
        <v/>
      </c>
      <c r="Q918" s="5">
        <f>IFERROR(P918/Premissas!$B$4,0)</f>
        <v/>
      </c>
    </row>
    <row r="919">
      <c r="A919" s="2" t="n">
        <v>7</v>
      </c>
      <c r="B919" s="2" t="n">
        <v>7801</v>
      </c>
      <c r="C919" s="2" t="inlineStr">
        <is>
          <t>ATIVIDADE OP. EMP.</t>
        </is>
      </c>
      <c r="D919" s="2" t="n">
        <v>4115902</v>
      </c>
      <c r="E919" s="2" t="inlineStr">
        <is>
          <t>NOEL GOMES DA SILVA</t>
        </is>
      </c>
      <c r="F919" s="2" t="n">
        <v>348</v>
      </c>
      <c r="G919" s="2" t="n">
        <v>88.91</v>
      </c>
      <c r="H919" s="2" t="n">
        <v>4</v>
      </c>
      <c r="I919" s="2" t="n">
        <v>0</v>
      </c>
      <c r="J919" s="2" t="inlineStr">
        <is>
          <t>GPA</t>
        </is>
      </c>
      <c r="K919" s="2">
        <f>IF(I919&lt;&gt;"",I919,IFERROR(INDEX(Base!$I:$I,MATCH(1,(Base!$C:$C=C919)*(Base!$I:$I&lt;&gt;""),0)),0))</f>
        <v/>
      </c>
      <c r="L919" s="2">
        <f>IF(AND(I919="",K919&gt;0),"SIM","NÃO")</f>
        <v/>
      </c>
      <c r="M919" s="2">
        <f>IF(ISNUMBER(SEARCH("SEPARA",UPPER(C919))),"NÃO","SIM")</f>
        <v/>
      </c>
      <c r="N919" s="2">
        <f>IFERROR(H919/K919,0)</f>
        <v/>
      </c>
      <c r="O919" s="2">
        <f>IF(M919="NÃO","EXCLUÍDO",IF(N919&lt;Premissas!$B$8,"&lt; 1,00",IF(N919&lt;Premissas!$B$9,"1,00 – 1,19",IF(N919&lt;Premissas!$B$10,"1,20 – 1,39",IF(N919&lt;Premissas!$B$11,"1,40 – 1,59",IF(N919&lt;Premissas!$B$12,"1,60 – 1,99","≥ 2,00"))))))</f>
        <v/>
      </c>
      <c r="P919" s="5">
        <f>IF(OR(M919="NÃO",N919&lt;Premissas!$B$8),Premissas!$B$13,IF(N919&lt;Premissas!$B$9,Premissas!$B$14,IF(N919&lt;Premissas!$B$10,Premissas!$B$15,IF(N919&lt;Premissas!$B$11,Premissas!$B$16,IF(N919&lt;Premissas!$B$12,Premissas!$B$17,Premissas!$B$18)))))</f>
        <v/>
      </c>
      <c r="Q919" s="5">
        <f>IFERROR(P919/Premissas!$B$4,0)</f>
        <v/>
      </c>
    </row>
    <row r="920">
      <c r="A920" s="2" t="n">
        <v>7</v>
      </c>
      <c r="B920" s="2" t="n">
        <v>7801</v>
      </c>
      <c r="C920" s="2" t="inlineStr">
        <is>
          <t>PUXADA RECEB</t>
        </is>
      </c>
      <c r="D920" s="2" t="n">
        <v>4116852</v>
      </c>
      <c r="E920" s="2" t="inlineStr">
        <is>
          <t>Alecandra De Melo De Oliveira</t>
        </is>
      </c>
      <c r="F920" s="2" t="n">
        <v>1551</v>
      </c>
      <c r="G920" s="2" t="n">
        <v>133.1</v>
      </c>
      <c r="H920" s="2" t="n">
        <v>12</v>
      </c>
      <c r="I920" s="2" t="n">
        <v>0</v>
      </c>
      <c r="J920" s="2" t="inlineStr">
        <is>
          <t>GPA</t>
        </is>
      </c>
      <c r="K920" s="2">
        <f>IF(I920&lt;&gt;"",I920,IFERROR(INDEX(Base!$I:$I,MATCH(1,(Base!$C:$C=C920)*(Base!$I:$I&lt;&gt;""),0)),0))</f>
        <v/>
      </c>
      <c r="L920" s="2">
        <f>IF(AND(I920="",K920&gt;0),"SIM","NÃO")</f>
        <v/>
      </c>
      <c r="M920" s="2">
        <f>IF(ISNUMBER(SEARCH("SEPARA",UPPER(C920))),"NÃO","SIM")</f>
        <v/>
      </c>
      <c r="N920" s="2">
        <f>IFERROR(H920/K920,0)</f>
        <v/>
      </c>
      <c r="O920" s="2">
        <f>IF(M920="NÃO","EXCLUÍDO",IF(N920&lt;Premissas!$B$8,"&lt; 1,00",IF(N920&lt;Premissas!$B$9,"1,00 – 1,19",IF(N920&lt;Premissas!$B$10,"1,20 – 1,39",IF(N920&lt;Premissas!$B$11,"1,40 – 1,59",IF(N920&lt;Premissas!$B$12,"1,60 – 1,99","≥ 2,00"))))))</f>
        <v/>
      </c>
      <c r="P920" s="5">
        <f>IF(OR(M920="NÃO",N920&lt;Premissas!$B$8),Premissas!$B$13,IF(N920&lt;Premissas!$B$9,Premissas!$B$14,IF(N920&lt;Premissas!$B$10,Premissas!$B$15,IF(N920&lt;Premissas!$B$11,Premissas!$B$16,IF(N920&lt;Premissas!$B$12,Premissas!$B$17,Premissas!$B$18)))))</f>
        <v/>
      </c>
      <c r="Q920" s="5">
        <f>IFERROR(P920/Premissas!$B$4,0)</f>
        <v/>
      </c>
    </row>
    <row r="921">
      <c r="A921" s="2" t="n">
        <v>7</v>
      </c>
      <c r="B921" s="2" t="n">
        <v>7801</v>
      </c>
      <c r="C921" s="2" t="inlineStr">
        <is>
          <t>SEPARACAO</t>
        </is>
      </c>
      <c r="D921" s="2" t="n">
        <v>4116852</v>
      </c>
      <c r="E921" s="2" t="inlineStr">
        <is>
          <t>Alecandra De Melo De Oliveira</t>
        </is>
      </c>
      <c r="F921" s="2" t="n">
        <v>511</v>
      </c>
      <c r="G921" s="2" t="n">
        <v>20.2</v>
      </c>
      <c r="H921" s="2" t="n">
        <v>25</v>
      </c>
      <c r="I921" s="2" t="n">
        <v>0</v>
      </c>
      <c r="J921" s="2" t="inlineStr">
        <is>
          <t>GPA</t>
        </is>
      </c>
      <c r="K921" s="2">
        <f>IF(I921&lt;&gt;"",I921,IFERROR(INDEX(Base!$I:$I,MATCH(1,(Base!$C:$C=C921)*(Base!$I:$I&lt;&gt;""),0)),0))</f>
        <v/>
      </c>
      <c r="L921" s="2">
        <f>IF(AND(I921="",K921&gt;0),"SIM","NÃO")</f>
        <v/>
      </c>
      <c r="M921" s="2">
        <f>IF(ISNUMBER(SEARCH("SEPARA",UPPER(C921))),"NÃO","SIM")</f>
        <v/>
      </c>
      <c r="N921" s="2">
        <f>IFERROR(H921/K921,0)</f>
        <v/>
      </c>
      <c r="O921" s="2">
        <f>IF(M921="NÃO","EXCLUÍDO",IF(N921&lt;Premissas!$B$8,"&lt; 1,00",IF(N921&lt;Premissas!$B$9,"1,00 – 1,19",IF(N921&lt;Premissas!$B$10,"1,20 – 1,39",IF(N921&lt;Premissas!$B$11,"1,40 – 1,59",IF(N921&lt;Premissas!$B$12,"1,60 – 1,99","≥ 2,00"))))))</f>
        <v/>
      </c>
      <c r="P921" s="5">
        <f>IF(OR(M921="NÃO",N921&lt;Premissas!$B$8),Premissas!$B$13,IF(N921&lt;Premissas!$B$9,Premissas!$B$14,IF(N921&lt;Premissas!$B$10,Premissas!$B$15,IF(N921&lt;Premissas!$B$11,Premissas!$B$16,IF(N921&lt;Premissas!$B$12,Premissas!$B$17,Premissas!$B$18)))))</f>
        <v/>
      </c>
      <c r="Q921" s="5">
        <f>IFERROR(P921/Premissas!$B$4,0)</f>
        <v/>
      </c>
    </row>
    <row r="922">
      <c r="A922" s="2" t="n">
        <v>7</v>
      </c>
      <c r="B922" s="2" t="n">
        <v>7801</v>
      </c>
      <c r="C922" s="2" t="inlineStr">
        <is>
          <t>ATIVIDADE OP. EMP.</t>
        </is>
      </c>
      <c r="D922" s="2" t="n">
        <v>41205</v>
      </c>
      <c r="E922" s="2" t="inlineStr">
        <is>
          <t>Sergio Reis Andrade</t>
        </is>
      </c>
      <c r="F922" s="2" t="n">
        <v>406</v>
      </c>
      <c r="G922" s="2" t="n">
        <v>140.67</v>
      </c>
      <c r="H922" s="2" t="n">
        <v>3</v>
      </c>
      <c r="I922" s="2" t="n">
        <v>0</v>
      </c>
      <c r="J922" s="2" t="inlineStr">
        <is>
          <t>GPA</t>
        </is>
      </c>
      <c r="K922" s="2">
        <f>IF(I922&lt;&gt;"",I922,IFERROR(INDEX(Base!$I:$I,MATCH(1,(Base!$C:$C=C922)*(Base!$I:$I&lt;&gt;""),0)),0))</f>
        <v/>
      </c>
      <c r="L922" s="2">
        <f>IF(AND(I922="",K922&gt;0),"SIM","NÃO")</f>
        <v/>
      </c>
      <c r="M922" s="2">
        <f>IF(ISNUMBER(SEARCH("SEPARA",UPPER(C922))),"NÃO","SIM")</f>
        <v/>
      </c>
      <c r="N922" s="2">
        <f>IFERROR(H922/K922,0)</f>
        <v/>
      </c>
      <c r="O922" s="2">
        <f>IF(M922="NÃO","EXCLUÍDO",IF(N922&lt;Premissas!$B$8,"&lt; 1,00",IF(N922&lt;Premissas!$B$9,"1,00 – 1,19",IF(N922&lt;Premissas!$B$10,"1,20 – 1,39",IF(N922&lt;Premissas!$B$11,"1,40 – 1,59",IF(N922&lt;Premissas!$B$12,"1,60 – 1,99","≥ 2,00"))))))</f>
        <v/>
      </c>
      <c r="P922" s="5">
        <f>IF(OR(M922="NÃO",N922&lt;Premissas!$B$8),Premissas!$B$13,IF(N922&lt;Premissas!$B$9,Premissas!$B$14,IF(N922&lt;Premissas!$B$10,Premissas!$B$15,IF(N922&lt;Premissas!$B$11,Premissas!$B$16,IF(N922&lt;Premissas!$B$12,Premissas!$B$17,Premissas!$B$18)))))</f>
        <v/>
      </c>
      <c r="Q922" s="5">
        <f>IFERROR(P922/Premissas!$B$4,0)</f>
        <v/>
      </c>
    </row>
    <row r="923">
      <c r="A923" s="2" t="n">
        <v>7</v>
      </c>
      <c r="B923" s="2" t="n">
        <v>7801</v>
      </c>
      <c r="C923" s="2" t="inlineStr">
        <is>
          <t>PUXADA RECEB</t>
        </is>
      </c>
      <c r="D923" s="2" t="n">
        <v>4143434</v>
      </c>
      <c r="E923" s="2" t="inlineStr">
        <is>
          <t>LEANDRO GONCALVES DE SALES</t>
        </is>
      </c>
      <c r="F923" s="2" t="n">
        <v>11</v>
      </c>
      <c r="G923" s="2" t="n">
        <v>1.25</v>
      </c>
      <c r="H923" s="2" t="n">
        <v>9</v>
      </c>
      <c r="I923" s="2" t="n">
        <v>0</v>
      </c>
      <c r="J923" s="2" t="inlineStr">
        <is>
          <t>GPA</t>
        </is>
      </c>
      <c r="K923" s="2">
        <f>IF(I923&lt;&gt;"",I923,IFERROR(INDEX(Base!$I:$I,MATCH(1,(Base!$C:$C=C923)*(Base!$I:$I&lt;&gt;""),0)),0))</f>
        <v/>
      </c>
      <c r="L923" s="2">
        <f>IF(AND(I923="",K923&gt;0),"SIM","NÃO")</f>
        <v/>
      </c>
      <c r="M923" s="2">
        <f>IF(ISNUMBER(SEARCH("SEPARA",UPPER(C923))),"NÃO","SIM")</f>
        <v/>
      </c>
      <c r="N923" s="2">
        <f>IFERROR(H923/K923,0)</f>
        <v/>
      </c>
      <c r="O923" s="2">
        <f>IF(M923="NÃO","EXCLUÍDO",IF(N923&lt;Premissas!$B$8,"&lt; 1,00",IF(N923&lt;Premissas!$B$9,"1,00 – 1,19",IF(N923&lt;Premissas!$B$10,"1,20 – 1,39",IF(N923&lt;Premissas!$B$11,"1,40 – 1,59",IF(N923&lt;Premissas!$B$12,"1,60 – 1,99","≥ 2,00"))))))</f>
        <v/>
      </c>
      <c r="P923" s="5">
        <f>IF(OR(M923="NÃO",N923&lt;Premissas!$B$8),Premissas!$B$13,IF(N923&lt;Premissas!$B$9,Premissas!$B$14,IF(N923&lt;Premissas!$B$10,Premissas!$B$15,IF(N923&lt;Premissas!$B$11,Premissas!$B$16,IF(N923&lt;Premissas!$B$12,Premissas!$B$17,Premissas!$B$18)))))</f>
        <v/>
      </c>
      <c r="Q923" s="5">
        <f>IFERROR(P923/Premissas!$B$4,0)</f>
        <v/>
      </c>
    </row>
    <row r="924">
      <c r="A924" s="2" t="n">
        <v>7</v>
      </c>
      <c r="B924" s="2" t="n">
        <v>7801</v>
      </c>
      <c r="C924" s="2" t="inlineStr">
        <is>
          <t>ATIVIDADE OP. EMP.</t>
        </is>
      </c>
      <c r="D924" s="2" t="n">
        <v>414798</v>
      </c>
      <c r="E924" s="2" t="inlineStr">
        <is>
          <t>HENDRIX RENAN TIAGO DE SOUSA</t>
        </is>
      </c>
      <c r="F924" s="2" t="n">
        <v>394</v>
      </c>
      <c r="G924" s="2" t="n">
        <v>45.78</v>
      </c>
      <c r="H924" s="2" t="n">
        <v>9</v>
      </c>
      <c r="I924" s="2" t="n">
        <v>0</v>
      </c>
      <c r="J924" s="2" t="inlineStr">
        <is>
          <t>GPA</t>
        </is>
      </c>
      <c r="K924" s="2">
        <f>IF(I924&lt;&gt;"",I924,IFERROR(INDEX(Base!$I:$I,MATCH(1,(Base!$C:$C=C924)*(Base!$I:$I&lt;&gt;""),0)),0))</f>
        <v/>
      </c>
      <c r="L924" s="2">
        <f>IF(AND(I924="",K924&gt;0),"SIM","NÃO")</f>
        <v/>
      </c>
      <c r="M924" s="2">
        <f>IF(ISNUMBER(SEARCH("SEPARA",UPPER(C924))),"NÃO","SIM")</f>
        <v/>
      </c>
      <c r="N924" s="2">
        <f>IFERROR(H924/K924,0)</f>
        <v/>
      </c>
      <c r="O924" s="2">
        <f>IF(M924="NÃO","EXCLUÍDO",IF(N924&lt;Premissas!$B$8,"&lt; 1,00",IF(N924&lt;Premissas!$B$9,"1,00 – 1,19",IF(N924&lt;Premissas!$B$10,"1,20 – 1,39",IF(N924&lt;Premissas!$B$11,"1,40 – 1,59",IF(N924&lt;Premissas!$B$12,"1,60 – 1,99","≥ 2,00"))))))</f>
        <v/>
      </c>
      <c r="P924" s="5">
        <f>IF(OR(M924="NÃO",N924&lt;Premissas!$B$8),Premissas!$B$13,IF(N924&lt;Premissas!$B$9,Premissas!$B$14,IF(N924&lt;Premissas!$B$10,Premissas!$B$15,IF(N924&lt;Premissas!$B$11,Premissas!$B$16,IF(N924&lt;Premissas!$B$12,Premissas!$B$17,Premissas!$B$18)))))</f>
        <v/>
      </c>
      <c r="Q924" s="5">
        <f>IFERROR(P924/Premissas!$B$4,0)</f>
        <v/>
      </c>
    </row>
    <row r="925">
      <c r="A925" s="2" t="n">
        <v>7</v>
      </c>
      <c r="B925" s="2" t="n">
        <v>7801</v>
      </c>
      <c r="C925" s="2" t="inlineStr">
        <is>
          <t>ATIVIDADE OP. EMP.</t>
        </is>
      </c>
      <c r="D925" s="2" t="n">
        <v>4151712</v>
      </c>
      <c r="E925" s="2" t="inlineStr">
        <is>
          <t>REGINALDO SOUZA LACERDA</t>
        </is>
      </c>
      <c r="F925" s="2" t="n">
        <v>859</v>
      </c>
      <c r="G925" s="2" t="n">
        <v>183.92</v>
      </c>
      <c r="H925" s="2" t="n">
        <v>5</v>
      </c>
      <c r="I925" s="2" t="n">
        <v>0</v>
      </c>
      <c r="J925" s="2" t="inlineStr">
        <is>
          <t>GPA</t>
        </is>
      </c>
      <c r="K925" s="2">
        <f>IF(I925&lt;&gt;"",I925,IFERROR(INDEX(Base!$I:$I,MATCH(1,(Base!$C:$C=C925)*(Base!$I:$I&lt;&gt;""),0)),0))</f>
        <v/>
      </c>
      <c r="L925" s="2">
        <f>IF(AND(I925="",K925&gt;0),"SIM","NÃO")</f>
        <v/>
      </c>
      <c r="M925" s="2">
        <f>IF(ISNUMBER(SEARCH("SEPARA",UPPER(C925))),"NÃO","SIM")</f>
        <v/>
      </c>
      <c r="N925" s="2">
        <f>IFERROR(H925/K925,0)</f>
        <v/>
      </c>
      <c r="O925" s="2">
        <f>IF(M925="NÃO","EXCLUÍDO",IF(N925&lt;Premissas!$B$8,"&lt; 1,00",IF(N925&lt;Premissas!$B$9,"1,00 – 1,19",IF(N925&lt;Premissas!$B$10,"1,20 – 1,39",IF(N925&lt;Premissas!$B$11,"1,40 – 1,59",IF(N925&lt;Premissas!$B$12,"1,60 – 1,99","≥ 2,00"))))))</f>
        <v/>
      </c>
      <c r="P925" s="5">
        <f>IF(OR(M925="NÃO",N925&lt;Premissas!$B$8),Premissas!$B$13,IF(N925&lt;Premissas!$B$9,Premissas!$B$14,IF(N925&lt;Premissas!$B$10,Premissas!$B$15,IF(N925&lt;Premissas!$B$11,Premissas!$B$16,IF(N925&lt;Premissas!$B$12,Premissas!$B$17,Premissas!$B$18)))))</f>
        <v/>
      </c>
      <c r="Q925" s="5">
        <f>IFERROR(P925/Premissas!$B$4,0)</f>
        <v/>
      </c>
    </row>
    <row r="926">
      <c r="A926" s="2" t="n">
        <v>7</v>
      </c>
      <c r="B926" s="2" t="n">
        <v>7801</v>
      </c>
      <c r="C926" s="2" t="inlineStr">
        <is>
          <t>PUXADA RECEB</t>
        </is>
      </c>
      <c r="D926" s="2" t="n">
        <v>4163060</v>
      </c>
      <c r="E926" s="2" t="inlineStr">
        <is>
          <t>WALLISON JONH COSTA SOUSA</t>
        </is>
      </c>
      <c r="F926" s="2" t="n">
        <v>114</v>
      </c>
      <c r="G926" s="2" t="n">
        <v>14.13</v>
      </c>
      <c r="H926" s="2" t="n">
        <v>8</v>
      </c>
      <c r="I926" s="2" t="n">
        <v>0</v>
      </c>
      <c r="J926" s="2" t="inlineStr">
        <is>
          <t>GPA</t>
        </is>
      </c>
      <c r="K926" s="2">
        <f>IF(I926&lt;&gt;"",I926,IFERROR(INDEX(Base!$I:$I,MATCH(1,(Base!$C:$C=C926)*(Base!$I:$I&lt;&gt;""),0)),0))</f>
        <v/>
      </c>
      <c r="L926" s="2">
        <f>IF(AND(I926="",K926&gt;0),"SIM","NÃO")</f>
        <v/>
      </c>
      <c r="M926" s="2">
        <f>IF(ISNUMBER(SEARCH("SEPARA",UPPER(C926))),"NÃO","SIM")</f>
        <v/>
      </c>
      <c r="N926" s="2">
        <f>IFERROR(H926/K926,0)</f>
        <v/>
      </c>
      <c r="O926" s="2">
        <f>IF(M926="NÃO","EXCLUÍDO",IF(N926&lt;Premissas!$B$8,"&lt; 1,00",IF(N926&lt;Premissas!$B$9,"1,00 – 1,19",IF(N926&lt;Premissas!$B$10,"1,20 – 1,39",IF(N926&lt;Premissas!$B$11,"1,40 – 1,59",IF(N926&lt;Premissas!$B$12,"1,60 – 1,99","≥ 2,00"))))))</f>
        <v/>
      </c>
      <c r="P926" s="5">
        <f>IF(OR(M926="NÃO",N926&lt;Premissas!$B$8),Premissas!$B$13,IF(N926&lt;Premissas!$B$9,Premissas!$B$14,IF(N926&lt;Premissas!$B$10,Premissas!$B$15,IF(N926&lt;Premissas!$B$11,Premissas!$B$16,IF(N926&lt;Premissas!$B$12,Premissas!$B$17,Premissas!$B$18)))))</f>
        <v/>
      </c>
      <c r="Q926" s="5">
        <f>IFERROR(P926/Premissas!$B$4,0)</f>
        <v/>
      </c>
    </row>
    <row r="927">
      <c r="A927" s="2" t="n">
        <v>7</v>
      </c>
      <c r="B927" s="2" t="n">
        <v>7801</v>
      </c>
      <c r="C927" s="2" t="inlineStr">
        <is>
          <t>RECEBIMENTO</t>
        </is>
      </c>
      <c r="D927" s="2" t="n">
        <v>4163060</v>
      </c>
      <c r="E927" s="2" t="inlineStr">
        <is>
          <t>WALLISON JONH COSTA SOUSA</t>
        </is>
      </c>
      <c r="F927" s="2" t="n">
        <v>3454</v>
      </c>
      <c r="G927" s="2" t="n">
        <v>131.19</v>
      </c>
      <c r="H927" s="2" t="n">
        <v>26</v>
      </c>
      <c r="I927" s="2" t="n">
        <v>0</v>
      </c>
      <c r="J927" s="2" t="inlineStr">
        <is>
          <t>GPA</t>
        </is>
      </c>
      <c r="K927" s="2">
        <f>IF(I927&lt;&gt;"",I927,IFERROR(INDEX(Base!$I:$I,MATCH(1,(Base!$C:$C=C927)*(Base!$I:$I&lt;&gt;""),0)),0))</f>
        <v/>
      </c>
      <c r="L927" s="2">
        <f>IF(AND(I927="",K927&gt;0),"SIM","NÃO")</f>
        <v/>
      </c>
      <c r="M927" s="2">
        <f>IF(ISNUMBER(SEARCH("SEPARA",UPPER(C927))),"NÃO","SIM")</f>
        <v/>
      </c>
      <c r="N927" s="2">
        <f>IFERROR(H927/K927,0)</f>
        <v/>
      </c>
      <c r="O927" s="2">
        <f>IF(M927="NÃO","EXCLUÍDO",IF(N927&lt;Premissas!$B$8,"&lt; 1,00",IF(N927&lt;Premissas!$B$9,"1,00 – 1,19",IF(N927&lt;Premissas!$B$10,"1,20 – 1,39",IF(N927&lt;Premissas!$B$11,"1,40 – 1,59",IF(N927&lt;Premissas!$B$12,"1,60 – 1,99","≥ 2,00"))))))</f>
        <v/>
      </c>
      <c r="P927" s="5">
        <f>IF(OR(M927="NÃO",N927&lt;Premissas!$B$8),Premissas!$B$13,IF(N927&lt;Premissas!$B$9,Premissas!$B$14,IF(N927&lt;Premissas!$B$10,Premissas!$B$15,IF(N927&lt;Premissas!$B$11,Premissas!$B$16,IF(N927&lt;Premissas!$B$12,Premissas!$B$17,Premissas!$B$18)))))</f>
        <v/>
      </c>
      <c r="Q927" s="5">
        <f>IFERROR(P927/Premissas!$B$4,0)</f>
        <v/>
      </c>
    </row>
    <row r="928">
      <c r="A928" s="2" t="n">
        <v>7</v>
      </c>
      <c r="B928" s="2" t="n">
        <v>7801</v>
      </c>
      <c r="C928" s="2" t="inlineStr">
        <is>
          <t>ATIVIDADE OP. EMP.</t>
        </is>
      </c>
      <c r="D928" s="2" t="n">
        <v>416364</v>
      </c>
      <c r="E928" s="2" t="inlineStr">
        <is>
          <t>Luciano Alves De Barros</t>
        </is>
      </c>
      <c r="F928" s="2" t="n">
        <v>1449</v>
      </c>
      <c r="G928" s="2" t="n">
        <v>175.48</v>
      </c>
      <c r="H928" s="2" t="n">
        <v>8</v>
      </c>
      <c r="I928" s="2" t="n">
        <v>0</v>
      </c>
      <c r="J928" s="2" t="inlineStr">
        <is>
          <t>GPA</t>
        </is>
      </c>
      <c r="K928" s="2">
        <f>IF(I928&lt;&gt;"",I928,IFERROR(INDEX(Base!$I:$I,MATCH(1,(Base!$C:$C=C928)*(Base!$I:$I&lt;&gt;""),0)),0))</f>
        <v/>
      </c>
      <c r="L928" s="2">
        <f>IF(AND(I928="",K928&gt;0),"SIM","NÃO")</f>
        <v/>
      </c>
      <c r="M928" s="2">
        <f>IF(ISNUMBER(SEARCH("SEPARA",UPPER(C928))),"NÃO","SIM")</f>
        <v/>
      </c>
      <c r="N928" s="2">
        <f>IFERROR(H928/K928,0)</f>
        <v/>
      </c>
      <c r="O928" s="2">
        <f>IF(M928="NÃO","EXCLUÍDO",IF(N928&lt;Premissas!$B$8,"&lt; 1,00",IF(N928&lt;Premissas!$B$9,"1,00 – 1,19",IF(N928&lt;Premissas!$B$10,"1,20 – 1,39",IF(N928&lt;Premissas!$B$11,"1,40 – 1,59",IF(N928&lt;Premissas!$B$12,"1,60 – 1,99","≥ 2,00"))))))</f>
        <v/>
      </c>
      <c r="P928" s="5">
        <f>IF(OR(M928="NÃO",N928&lt;Premissas!$B$8),Premissas!$B$13,IF(N928&lt;Premissas!$B$9,Premissas!$B$14,IF(N928&lt;Premissas!$B$10,Premissas!$B$15,IF(N928&lt;Premissas!$B$11,Premissas!$B$16,IF(N928&lt;Premissas!$B$12,Premissas!$B$17,Premissas!$B$18)))))</f>
        <v/>
      </c>
      <c r="Q928" s="5">
        <f>IFERROR(P928/Premissas!$B$4,0)</f>
        <v/>
      </c>
    </row>
    <row r="929">
      <c r="A929" s="2" t="n">
        <v>7</v>
      </c>
      <c r="B929" s="2" t="n">
        <v>7801</v>
      </c>
      <c r="C929" s="2" t="inlineStr">
        <is>
          <t>ATIVIDADE OP. EMP.</t>
        </is>
      </c>
      <c r="D929" s="2" t="n">
        <v>419854</v>
      </c>
      <c r="E929" s="2" t="inlineStr">
        <is>
          <t>Edson Araujo Da Silva</t>
        </is>
      </c>
      <c r="F929" s="2" t="n">
        <v>1249</v>
      </c>
      <c r="G929" s="2" t="n">
        <v>156.36</v>
      </c>
      <c r="H929" s="2" t="n">
        <v>8</v>
      </c>
      <c r="I929" s="2" t="n">
        <v>0</v>
      </c>
      <c r="J929" s="2" t="inlineStr">
        <is>
          <t>GPA</t>
        </is>
      </c>
      <c r="K929" s="2">
        <f>IF(I929&lt;&gt;"",I929,IFERROR(INDEX(Base!$I:$I,MATCH(1,(Base!$C:$C=C929)*(Base!$I:$I&lt;&gt;""),0)),0))</f>
        <v/>
      </c>
      <c r="L929" s="2">
        <f>IF(AND(I929="",K929&gt;0),"SIM","NÃO")</f>
        <v/>
      </c>
      <c r="M929" s="2">
        <f>IF(ISNUMBER(SEARCH("SEPARA",UPPER(C929))),"NÃO","SIM")</f>
        <v/>
      </c>
      <c r="N929" s="2">
        <f>IFERROR(H929/K929,0)</f>
        <v/>
      </c>
      <c r="O929" s="2">
        <f>IF(M929="NÃO","EXCLUÍDO",IF(N929&lt;Premissas!$B$8,"&lt; 1,00",IF(N929&lt;Premissas!$B$9,"1,00 – 1,19",IF(N929&lt;Premissas!$B$10,"1,20 – 1,39",IF(N929&lt;Premissas!$B$11,"1,40 – 1,59",IF(N929&lt;Premissas!$B$12,"1,60 – 1,99","≥ 2,00"))))))</f>
        <v/>
      </c>
      <c r="P929" s="5">
        <f>IF(OR(M929="NÃO",N929&lt;Premissas!$B$8),Premissas!$B$13,IF(N929&lt;Premissas!$B$9,Premissas!$B$14,IF(N929&lt;Premissas!$B$10,Premissas!$B$15,IF(N929&lt;Premissas!$B$11,Premissas!$B$16,IF(N929&lt;Premissas!$B$12,Premissas!$B$17,Premissas!$B$18)))))</f>
        <v/>
      </c>
      <c r="Q929" s="5">
        <f>IFERROR(P929/Premissas!$B$4,0)</f>
        <v/>
      </c>
    </row>
    <row r="930">
      <c r="A930" s="2" t="n">
        <v>7</v>
      </c>
      <c r="B930" s="2" t="n">
        <v>7801</v>
      </c>
      <c r="C930" s="2" t="inlineStr">
        <is>
          <t>CARREGAMENTO</t>
        </is>
      </c>
      <c r="D930" s="2" t="n">
        <v>4199260</v>
      </c>
      <c r="E930" s="2" t="inlineStr">
        <is>
          <t>MARCIO SOUSA DA SILVA</t>
        </is>
      </c>
      <c r="F930" s="2" t="n">
        <v>75</v>
      </c>
      <c r="G930" s="2" t="n">
        <v>25.62</v>
      </c>
      <c r="H930" s="2" t="n">
        <v>3</v>
      </c>
      <c r="I930" s="2" t="n">
        <v>0</v>
      </c>
      <c r="J930" s="2" t="inlineStr">
        <is>
          <t>GPA</t>
        </is>
      </c>
      <c r="K930" s="2">
        <f>IF(I930&lt;&gt;"",I930,IFERROR(INDEX(Base!$I:$I,MATCH(1,(Base!$C:$C=C930)*(Base!$I:$I&lt;&gt;""),0)),0))</f>
        <v/>
      </c>
      <c r="L930" s="2">
        <f>IF(AND(I930="",K930&gt;0),"SIM","NÃO")</f>
        <v/>
      </c>
      <c r="M930" s="2">
        <f>IF(ISNUMBER(SEARCH("SEPARA",UPPER(C930))),"NÃO","SIM")</f>
        <v/>
      </c>
      <c r="N930" s="2">
        <f>IFERROR(H930/K930,0)</f>
        <v/>
      </c>
      <c r="O930" s="2">
        <f>IF(M930="NÃO","EXCLUÍDO",IF(N930&lt;Premissas!$B$8,"&lt; 1,00",IF(N930&lt;Premissas!$B$9,"1,00 – 1,19",IF(N930&lt;Premissas!$B$10,"1,20 – 1,39",IF(N930&lt;Premissas!$B$11,"1,40 – 1,59",IF(N930&lt;Premissas!$B$12,"1,60 – 1,99","≥ 2,00"))))))</f>
        <v/>
      </c>
      <c r="P930" s="5">
        <f>IF(OR(M930="NÃO",N930&lt;Premissas!$B$8),Premissas!$B$13,IF(N930&lt;Premissas!$B$9,Premissas!$B$14,IF(N930&lt;Premissas!$B$10,Premissas!$B$15,IF(N930&lt;Premissas!$B$11,Premissas!$B$16,IF(N930&lt;Premissas!$B$12,Premissas!$B$17,Premissas!$B$18)))))</f>
        <v/>
      </c>
      <c r="Q930" s="5">
        <f>IFERROR(P930/Premissas!$B$4,0)</f>
        <v/>
      </c>
    </row>
    <row r="931">
      <c r="A931" s="2" t="n">
        <v>7</v>
      </c>
      <c r="B931" s="2" t="n">
        <v>7801</v>
      </c>
      <c r="C931" s="2" t="inlineStr">
        <is>
          <t>CARREGAMENTO</t>
        </is>
      </c>
      <c r="D931" s="2" t="n">
        <v>4200152</v>
      </c>
      <c r="E931" s="2" t="inlineStr">
        <is>
          <t>Fernando Aparecido Santos Ferreira</t>
        </is>
      </c>
      <c r="F931" s="2" t="n">
        <v>110</v>
      </c>
      <c r="G931" s="2" t="n">
        <v>3.46</v>
      </c>
      <c r="H931" s="2" t="n">
        <v>32</v>
      </c>
      <c r="I931" s="2" t="n">
        <v>0</v>
      </c>
      <c r="J931" s="2" t="inlineStr">
        <is>
          <t>GPA</t>
        </is>
      </c>
      <c r="K931" s="2">
        <f>IF(I931&lt;&gt;"",I931,IFERROR(INDEX(Base!$I:$I,MATCH(1,(Base!$C:$C=C931)*(Base!$I:$I&lt;&gt;""),0)),0))</f>
        <v/>
      </c>
      <c r="L931" s="2">
        <f>IF(AND(I931="",K931&gt;0),"SIM","NÃO")</f>
        <v/>
      </c>
      <c r="M931" s="2">
        <f>IF(ISNUMBER(SEARCH("SEPARA",UPPER(C931))),"NÃO","SIM")</f>
        <v/>
      </c>
      <c r="N931" s="2">
        <f>IFERROR(H931/K931,0)</f>
        <v/>
      </c>
      <c r="O931" s="2">
        <f>IF(M931="NÃO","EXCLUÍDO",IF(N931&lt;Premissas!$B$8,"&lt; 1,00",IF(N931&lt;Premissas!$B$9,"1,00 – 1,19",IF(N931&lt;Premissas!$B$10,"1,20 – 1,39",IF(N931&lt;Premissas!$B$11,"1,40 – 1,59",IF(N931&lt;Premissas!$B$12,"1,60 – 1,99","≥ 2,00"))))))</f>
        <v/>
      </c>
      <c r="P931" s="5">
        <f>IF(OR(M931="NÃO",N931&lt;Premissas!$B$8),Premissas!$B$13,IF(N931&lt;Premissas!$B$9,Premissas!$B$14,IF(N931&lt;Premissas!$B$10,Premissas!$B$15,IF(N931&lt;Premissas!$B$11,Premissas!$B$16,IF(N931&lt;Premissas!$B$12,Premissas!$B$17,Premissas!$B$18)))))</f>
        <v/>
      </c>
      <c r="Q931" s="5">
        <f>IFERROR(P931/Premissas!$B$4,0)</f>
        <v/>
      </c>
    </row>
    <row r="932">
      <c r="A932" s="2" t="n">
        <v>7</v>
      </c>
      <c r="B932" s="2" t="n">
        <v>7801</v>
      </c>
      <c r="C932" s="2" t="inlineStr">
        <is>
          <t>CARREGAMENTO</t>
        </is>
      </c>
      <c r="D932" s="2" t="n">
        <v>422119</v>
      </c>
      <c r="E932" s="2" t="inlineStr">
        <is>
          <t>Tatiana De Jesus Prado Silva</t>
        </is>
      </c>
      <c r="F932" s="2" t="n">
        <v>268</v>
      </c>
      <c r="G932" s="2" t="n">
        <v>36.28</v>
      </c>
      <c r="H932" s="2" t="n">
        <v>7</v>
      </c>
      <c r="I932" s="2" t="n">
        <v>0</v>
      </c>
      <c r="J932" s="2" t="inlineStr">
        <is>
          <t>GPA</t>
        </is>
      </c>
      <c r="K932" s="2">
        <f>IF(I932&lt;&gt;"",I932,IFERROR(INDEX(Base!$I:$I,MATCH(1,(Base!$C:$C=C932)*(Base!$I:$I&lt;&gt;""),0)),0))</f>
        <v/>
      </c>
      <c r="L932" s="2">
        <f>IF(AND(I932="",K932&gt;0),"SIM","NÃO")</f>
        <v/>
      </c>
      <c r="M932" s="2">
        <f>IF(ISNUMBER(SEARCH("SEPARA",UPPER(C932))),"NÃO","SIM")</f>
        <v/>
      </c>
      <c r="N932" s="2">
        <f>IFERROR(H932/K932,0)</f>
        <v/>
      </c>
      <c r="O932" s="2">
        <f>IF(M932="NÃO","EXCLUÍDO",IF(N932&lt;Premissas!$B$8,"&lt; 1,00",IF(N932&lt;Premissas!$B$9,"1,00 – 1,19",IF(N932&lt;Premissas!$B$10,"1,20 – 1,39",IF(N932&lt;Premissas!$B$11,"1,40 – 1,59",IF(N932&lt;Premissas!$B$12,"1,60 – 1,99","≥ 2,00"))))))</f>
        <v/>
      </c>
      <c r="P932" s="5">
        <f>IF(OR(M932="NÃO",N932&lt;Premissas!$B$8),Premissas!$B$13,IF(N932&lt;Premissas!$B$9,Premissas!$B$14,IF(N932&lt;Premissas!$B$10,Premissas!$B$15,IF(N932&lt;Premissas!$B$11,Premissas!$B$16,IF(N932&lt;Premissas!$B$12,Premissas!$B$17,Premissas!$B$18)))))</f>
        <v/>
      </c>
      <c r="Q932" s="5">
        <f>IFERROR(P932/Premissas!$B$4,0)</f>
        <v/>
      </c>
    </row>
    <row r="933">
      <c r="A933" s="2" t="n">
        <v>7</v>
      </c>
      <c r="B933" s="2" t="n">
        <v>7801</v>
      </c>
      <c r="C933" s="2" t="inlineStr">
        <is>
          <t>RECEBIMENTO</t>
        </is>
      </c>
      <c r="D933" s="2" t="n">
        <v>422170</v>
      </c>
      <c r="E933" s="2" t="inlineStr">
        <is>
          <t>Joselina Maria Dos Santos Viana</t>
        </is>
      </c>
      <c r="F933" s="2" t="n">
        <v>3674</v>
      </c>
      <c r="G933" s="2" t="n">
        <v>160.16</v>
      </c>
      <c r="H933" s="2" t="n">
        <v>23</v>
      </c>
      <c r="I933" s="2" t="n">
        <v>0</v>
      </c>
      <c r="J933" s="2" t="inlineStr">
        <is>
          <t>GPA</t>
        </is>
      </c>
      <c r="K933" s="2">
        <f>IF(I933&lt;&gt;"",I933,IFERROR(INDEX(Base!$I:$I,MATCH(1,(Base!$C:$C=C933)*(Base!$I:$I&lt;&gt;""),0)),0))</f>
        <v/>
      </c>
      <c r="L933" s="2">
        <f>IF(AND(I933="",K933&gt;0),"SIM","NÃO")</f>
        <v/>
      </c>
      <c r="M933" s="2">
        <f>IF(ISNUMBER(SEARCH("SEPARA",UPPER(C933))),"NÃO","SIM")</f>
        <v/>
      </c>
      <c r="N933" s="2">
        <f>IFERROR(H933/K933,0)</f>
        <v/>
      </c>
      <c r="O933" s="2">
        <f>IF(M933="NÃO","EXCLUÍDO",IF(N933&lt;Premissas!$B$8,"&lt; 1,00",IF(N933&lt;Premissas!$B$9,"1,00 – 1,19",IF(N933&lt;Premissas!$B$10,"1,20 – 1,39",IF(N933&lt;Premissas!$B$11,"1,40 – 1,59",IF(N933&lt;Premissas!$B$12,"1,60 – 1,99","≥ 2,00"))))))</f>
        <v/>
      </c>
      <c r="P933" s="5">
        <f>IF(OR(M933="NÃO",N933&lt;Premissas!$B$8),Premissas!$B$13,IF(N933&lt;Premissas!$B$9,Premissas!$B$14,IF(N933&lt;Premissas!$B$10,Premissas!$B$15,IF(N933&lt;Premissas!$B$11,Premissas!$B$16,IF(N933&lt;Premissas!$B$12,Premissas!$B$17,Premissas!$B$18)))))</f>
        <v/>
      </c>
      <c r="Q933" s="5">
        <f>IFERROR(P933/Premissas!$B$4,0)</f>
        <v/>
      </c>
    </row>
    <row r="934">
      <c r="A934" s="2" t="n">
        <v>7</v>
      </c>
      <c r="B934" s="2" t="n">
        <v>7801</v>
      </c>
      <c r="C934" s="2" t="inlineStr">
        <is>
          <t>ATIVIDADE OP. EMP.</t>
        </is>
      </c>
      <c r="D934" s="2" t="n">
        <v>425610</v>
      </c>
      <c r="E934" s="2" t="inlineStr">
        <is>
          <t>Tatiane Assis De Santana</t>
        </is>
      </c>
      <c r="F934" s="2" t="n">
        <v>362</v>
      </c>
      <c r="G934" s="2" t="n">
        <v>71.92</v>
      </c>
      <c r="H934" s="2" t="n">
        <v>5</v>
      </c>
      <c r="I934" s="2" t="n">
        <v>0</v>
      </c>
      <c r="J934" s="2" t="inlineStr">
        <is>
          <t>GPA</t>
        </is>
      </c>
      <c r="K934" s="2">
        <f>IF(I934&lt;&gt;"",I934,IFERROR(INDEX(Base!$I:$I,MATCH(1,(Base!$C:$C=C934)*(Base!$I:$I&lt;&gt;""),0)),0))</f>
        <v/>
      </c>
      <c r="L934" s="2">
        <f>IF(AND(I934="",K934&gt;0),"SIM","NÃO")</f>
        <v/>
      </c>
      <c r="M934" s="2">
        <f>IF(ISNUMBER(SEARCH("SEPARA",UPPER(C934))),"NÃO","SIM")</f>
        <v/>
      </c>
      <c r="N934" s="2">
        <f>IFERROR(H934/K934,0)</f>
        <v/>
      </c>
      <c r="O934" s="2">
        <f>IF(M934="NÃO","EXCLUÍDO",IF(N934&lt;Premissas!$B$8,"&lt; 1,00",IF(N934&lt;Premissas!$B$9,"1,00 – 1,19",IF(N934&lt;Premissas!$B$10,"1,20 – 1,39",IF(N934&lt;Premissas!$B$11,"1,40 – 1,59",IF(N934&lt;Premissas!$B$12,"1,60 – 1,99","≥ 2,00"))))))</f>
        <v/>
      </c>
      <c r="P934" s="5">
        <f>IF(OR(M934="NÃO",N934&lt;Premissas!$B$8),Premissas!$B$13,IF(N934&lt;Premissas!$B$9,Premissas!$B$14,IF(N934&lt;Premissas!$B$10,Premissas!$B$15,IF(N934&lt;Premissas!$B$11,Premissas!$B$16,IF(N934&lt;Premissas!$B$12,Premissas!$B$17,Premissas!$B$18)))))</f>
        <v/>
      </c>
      <c r="Q934" s="5">
        <f>IFERROR(P934/Premissas!$B$4,0)</f>
        <v/>
      </c>
    </row>
    <row r="935">
      <c r="A935" s="2" t="n">
        <v>7</v>
      </c>
      <c r="B935" s="2" t="n">
        <v>7801</v>
      </c>
      <c r="C935" s="2" t="inlineStr">
        <is>
          <t>PUXADA RECEB</t>
        </is>
      </c>
      <c r="D935" s="2" t="n">
        <v>4256786</v>
      </c>
      <c r="E935" s="2" t="inlineStr">
        <is>
          <t>Leonardo Batista Da Silva</t>
        </is>
      </c>
      <c r="F935" s="2" t="n">
        <v>278</v>
      </c>
      <c r="G935" s="2" t="n">
        <v>27.29</v>
      </c>
      <c r="H935" s="2" t="n">
        <v>10</v>
      </c>
      <c r="I935" s="2" t="n">
        <v>0</v>
      </c>
      <c r="J935" s="2" t="inlineStr">
        <is>
          <t>GPA</t>
        </is>
      </c>
      <c r="K935" s="2">
        <f>IF(I935&lt;&gt;"",I935,IFERROR(INDEX(Base!$I:$I,MATCH(1,(Base!$C:$C=C935)*(Base!$I:$I&lt;&gt;""),0)),0))</f>
        <v/>
      </c>
      <c r="L935" s="2">
        <f>IF(AND(I935="",K935&gt;0),"SIM","NÃO")</f>
        <v/>
      </c>
      <c r="M935" s="2">
        <f>IF(ISNUMBER(SEARCH("SEPARA",UPPER(C935))),"NÃO","SIM")</f>
        <v/>
      </c>
      <c r="N935" s="2">
        <f>IFERROR(H935/K935,0)</f>
        <v/>
      </c>
      <c r="O935" s="2">
        <f>IF(M935="NÃO","EXCLUÍDO",IF(N935&lt;Premissas!$B$8,"&lt; 1,00",IF(N935&lt;Premissas!$B$9,"1,00 – 1,19",IF(N935&lt;Premissas!$B$10,"1,20 – 1,39",IF(N935&lt;Premissas!$B$11,"1,40 – 1,59",IF(N935&lt;Premissas!$B$12,"1,60 – 1,99","≥ 2,00"))))))</f>
        <v/>
      </c>
      <c r="P935" s="5">
        <f>IF(OR(M935="NÃO",N935&lt;Premissas!$B$8),Premissas!$B$13,IF(N935&lt;Premissas!$B$9,Premissas!$B$14,IF(N935&lt;Premissas!$B$10,Premissas!$B$15,IF(N935&lt;Premissas!$B$11,Premissas!$B$16,IF(N935&lt;Premissas!$B$12,Premissas!$B$17,Premissas!$B$18)))))</f>
        <v/>
      </c>
      <c r="Q935" s="5">
        <f>IFERROR(P935/Premissas!$B$4,0)</f>
        <v/>
      </c>
    </row>
    <row r="936">
      <c r="A936" s="2" t="n">
        <v>7</v>
      </c>
      <c r="B936" s="2" t="n">
        <v>7801</v>
      </c>
      <c r="C936" s="2" t="inlineStr">
        <is>
          <t>SEPARACAO</t>
        </is>
      </c>
      <c r="D936" s="2" t="n">
        <v>4256786</v>
      </c>
      <c r="E936" s="2" t="inlineStr">
        <is>
          <t>Leonardo Batista Da Silva</t>
        </is>
      </c>
      <c r="F936" s="2" t="n">
        <v>194</v>
      </c>
      <c r="G936" s="2" t="n">
        <v>5.57</v>
      </c>
      <c r="H936" s="2" t="n">
        <v>35</v>
      </c>
      <c r="I936" s="2" t="n">
        <v>0</v>
      </c>
      <c r="J936" s="2" t="inlineStr">
        <is>
          <t>GPA</t>
        </is>
      </c>
      <c r="K936" s="2">
        <f>IF(I936&lt;&gt;"",I936,IFERROR(INDEX(Base!$I:$I,MATCH(1,(Base!$C:$C=C936)*(Base!$I:$I&lt;&gt;""),0)),0))</f>
        <v/>
      </c>
      <c r="L936" s="2">
        <f>IF(AND(I936="",K936&gt;0),"SIM","NÃO")</f>
        <v/>
      </c>
      <c r="M936" s="2">
        <f>IF(ISNUMBER(SEARCH("SEPARA",UPPER(C936))),"NÃO","SIM")</f>
        <v/>
      </c>
      <c r="N936" s="2">
        <f>IFERROR(H936/K936,0)</f>
        <v/>
      </c>
      <c r="O936" s="2">
        <f>IF(M936="NÃO","EXCLUÍDO",IF(N936&lt;Premissas!$B$8,"&lt; 1,00",IF(N936&lt;Premissas!$B$9,"1,00 – 1,19",IF(N936&lt;Premissas!$B$10,"1,20 – 1,39",IF(N936&lt;Premissas!$B$11,"1,40 – 1,59",IF(N936&lt;Premissas!$B$12,"1,60 – 1,99","≥ 2,00"))))))</f>
        <v/>
      </c>
      <c r="P936" s="5">
        <f>IF(OR(M936="NÃO",N936&lt;Premissas!$B$8),Premissas!$B$13,IF(N936&lt;Premissas!$B$9,Premissas!$B$14,IF(N936&lt;Premissas!$B$10,Premissas!$B$15,IF(N936&lt;Premissas!$B$11,Premissas!$B$16,IF(N936&lt;Premissas!$B$12,Premissas!$B$17,Premissas!$B$18)))))</f>
        <v/>
      </c>
      <c r="Q936" s="5">
        <f>IFERROR(P936/Premissas!$B$4,0)</f>
        <v/>
      </c>
    </row>
    <row r="937">
      <c r="A937" s="2" t="n">
        <v>7</v>
      </c>
      <c r="B937" s="2" t="n">
        <v>7801</v>
      </c>
      <c r="C937" s="2" t="inlineStr">
        <is>
          <t>PUXADA RECEB</t>
        </is>
      </c>
      <c r="D937" s="2" t="n">
        <v>4257901</v>
      </c>
      <c r="E937" s="2" t="inlineStr">
        <is>
          <t>Jefferson Luiz Araujo Da Silva</t>
        </is>
      </c>
      <c r="F937" s="2" t="n">
        <v>2524</v>
      </c>
      <c r="G937" s="2" t="n">
        <v>128.58</v>
      </c>
      <c r="H937" s="2" t="n">
        <v>20</v>
      </c>
      <c r="I937" s="2" t="n">
        <v>0</v>
      </c>
      <c r="J937" s="2" t="inlineStr">
        <is>
          <t>GPA</t>
        </is>
      </c>
      <c r="K937" s="2">
        <f>IF(I937&lt;&gt;"",I937,IFERROR(INDEX(Base!$I:$I,MATCH(1,(Base!$C:$C=C937)*(Base!$I:$I&lt;&gt;""),0)),0))</f>
        <v/>
      </c>
      <c r="L937" s="2">
        <f>IF(AND(I937="",K937&gt;0),"SIM","NÃO")</f>
        <v/>
      </c>
      <c r="M937" s="2">
        <f>IF(ISNUMBER(SEARCH("SEPARA",UPPER(C937))),"NÃO","SIM")</f>
        <v/>
      </c>
      <c r="N937" s="2">
        <f>IFERROR(H937/K937,0)</f>
        <v/>
      </c>
      <c r="O937" s="2">
        <f>IF(M937="NÃO","EXCLUÍDO",IF(N937&lt;Premissas!$B$8,"&lt; 1,00",IF(N937&lt;Premissas!$B$9,"1,00 – 1,19",IF(N937&lt;Premissas!$B$10,"1,20 – 1,39",IF(N937&lt;Premissas!$B$11,"1,40 – 1,59",IF(N937&lt;Premissas!$B$12,"1,60 – 1,99","≥ 2,00"))))))</f>
        <v/>
      </c>
      <c r="P937" s="5">
        <f>IF(OR(M937="NÃO",N937&lt;Premissas!$B$8),Premissas!$B$13,IF(N937&lt;Premissas!$B$9,Premissas!$B$14,IF(N937&lt;Premissas!$B$10,Premissas!$B$15,IF(N937&lt;Premissas!$B$11,Premissas!$B$16,IF(N937&lt;Premissas!$B$12,Premissas!$B$17,Premissas!$B$18)))))</f>
        <v/>
      </c>
      <c r="Q937" s="5">
        <f>IFERROR(P937/Premissas!$B$4,0)</f>
        <v/>
      </c>
    </row>
    <row r="938">
      <c r="A938" s="2" t="n">
        <v>7</v>
      </c>
      <c r="B938" s="2" t="n">
        <v>7801</v>
      </c>
      <c r="C938" s="2" t="inlineStr">
        <is>
          <t>SEPARACAO</t>
        </is>
      </c>
      <c r="D938" s="2" t="n">
        <v>4257901</v>
      </c>
      <c r="E938" s="2" t="inlineStr">
        <is>
          <t>Jefferson Luiz Araujo Da Silva</t>
        </is>
      </c>
      <c r="F938" s="2" t="n">
        <v>544</v>
      </c>
      <c r="G938" s="2" t="n">
        <v>18.05</v>
      </c>
      <c r="H938" s="2" t="n">
        <v>30</v>
      </c>
      <c r="I938" s="2" t="n">
        <v>0</v>
      </c>
      <c r="J938" s="2" t="inlineStr">
        <is>
          <t>GPA</t>
        </is>
      </c>
      <c r="K938" s="2">
        <f>IF(I938&lt;&gt;"",I938,IFERROR(INDEX(Base!$I:$I,MATCH(1,(Base!$C:$C=C938)*(Base!$I:$I&lt;&gt;""),0)),0))</f>
        <v/>
      </c>
      <c r="L938" s="2">
        <f>IF(AND(I938="",K938&gt;0),"SIM","NÃO")</f>
        <v/>
      </c>
      <c r="M938" s="2">
        <f>IF(ISNUMBER(SEARCH("SEPARA",UPPER(C938))),"NÃO","SIM")</f>
        <v/>
      </c>
      <c r="N938" s="2">
        <f>IFERROR(H938/K938,0)</f>
        <v/>
      </c>
      <c r="O938" s="2">
        <f>IF(M938="NÃO","EXCLUÍDO",IF(N938&lt;Premissas!$B$8,"&lt; 1,00",IF(N938&lt;Premissas!$B$9,"1,00 – 1,19",IF(N938&lt;Premissas!$B$10,"1,20 – 1,39",IF(N938&lt;Premissas!$B$11,"1,40 – 1,59",IF(N938&lt;Premissas!$B$12,"1,60 – 1,99","≥ 2,00"))))))</f>
        <v/>
      </c>
      <c r="P938" s="5">
        <f>IF(OR(M938="NÃO",N938&lt;Premissas!$B$8),Premissas!$B$13,IF(N938&lt;Premissas!$B$9,Premissas!$B$14,IF(N938&lt;Premissas!$B$10,Premissas!$B$15,IF(N938&lt;Premissas!$B$11,Premissas!$B$16,IF(N938&lt;Premissas!$B$12,Premissas!$B$17,Premissas!$B$18)))))</f>
        <v/>
      </c>
      <c r="Q938" s="5">
        <f>IFERROR(P938/Premissas!$B$4,0)</f>
        <v/>
      </c>
    </row>
    <row r="939">
      <c r="A939" s="2" t="n">
        <v>7</v>
      </c>
      <c r="B939" s="2" t="n">
        <v>7801</v>
      </c>
      <c r="C939" s="2" t="inlineStr">
        <is>
          <t>SEPARACAO</t>
        </is>
      </c>
      <c r="D939" s="2" t="n">
        <v>4258355</v>
      </c>
      <c r="E939" s="2" t="inlineStr">
        <is>
          <t>ERICO APARECIDO DE SOUZA</t>
        </is>
      </c>
      <c r="F939" s="2" t="n">
        <v>3010</v>
      </c>
      <c r="G939" s="2" t="n">
        <v>58.99</v>
      </c>
      <c r="H939" s="2" t="n">
        <v>51</v>
      </c>
      <c r="I939" s="2" t="n">
        <v>0</v>
      </c>
      <c r="J939" s="2" t="inlineStr">
        <is>
          <t>GPA</t>
        </is>
      </c>
      <c r="K939" s="2">
        <f>IF(I939&lt;&gt;"",I939,IFERROR(INDEX(Base!$I:$I,MATCH(1,(Base!$C:$C=C939)*(Base!$I:$I&lt;&gt;""),0)),0))</f>
        <v/>
      </c>
      <c r="L939" s="2">
        <f>IF(AND(I939="",K939&gt;0),"SIM","NÃO")</f>
        <v/>
      </c>
      <c r="M939" s="2">
        <f>IF(ISNUMBER(SEARCH("SEPARA",UPPER(C939))),"NÃO","SIM")</f>
        <v/>
      </c>
      <c r="N939" s="2">
        <f>IFERROR(H939/K939,0)</f>
        <v/>
      </c>
      <c r="O939" s="2">
        <f>IF(M939="NÃO","EXCLUÍDO",IF(N939&lt;Premissas!$B$8,"&lt; 1,00",IF(N939&lt;Premissas!$B$9,"1,00 – 1,19",IF(N939&lt;Premissas!$B$10,"1,20 – 1,39",IF(N939&lt;Premissas!$B$11,"1,40 – 1,59",IF(N939&lt;Premissas!$B$12,"1,60 – 1,99","≥ 2,00"))))))</f>
        <v/>
      </c>
      <c r="P939" s="5">
        <f>IF(OR(M939="NÃO",N939&lt;Premissas!$B$8),Premissas!$B$13,IF(N939&lt;Premissas!$B$9,Premissas!$B$14,IF(N939&lt;Premissas!$B$10,Premissas!$B$15,IF(N939&lt;Premissas!$B$11,Premissas!$B$16,IF(N939&lt;Premissas!$B$12,Premissas!$B$17,Premissas!$B$18)))))</f>
        <v/>
      </c>
      <c r="Q939" s="5">
        <f>IFERROR(P939/Premissas!$B$4,0)</f>
        <v/>
      </c>
    </row>
    <row r="940">
      <c r="A940" s="2" t="n">
        <v>7</v>
      </c>
      <c r="B940" s="2" t="n">
        <v>7801</v>
      </c>
      <c r="C940" s="2" t="inlineStr">
        <is>
          <t>ATIVIDADE OP. EMP.</t>
        </is>
      </c>
      <c r="D940" s="2" t="n">
        <v>427308</v>
      </c>
      <c r="E940" s="2" t="inlineStr">
        <is>
          <t>Jilson Stankievicz</t>
        </is>
      </c>
      <c r="F940" s="2" t="n">
        <v>1765</v>
      </c>
      <c r="G940" s="2" t="n">
        <v>123.37</v>
      </c>
      <c r="H940" s="2" t="n">
        <v>14</v>
      </c>
      <c r="I940" s="2" t="n">
        <v>0</v>
      </c>
      <c r="J940" s="2" t="inlineStr">
        <is>
          <t>GPA</t>
        </is>
      </c>
      <c r="K940" s="2">
        <f>IF(I940&lt;&gt;"",I940,IFERROR(INDEX(Base!$I:$I,MATCH(1,(Base!$C:$C=C940)*(Base!$I:$I&lt;&gt;""),0)),0))</f>
        <v/>
      </c>
      <c r="L940" s="2">
        <f>IF(AND(I940="",K940&gt;0),"SIM","NÃO")</f>
        <v/>
      </c>
      <c r="M940" s="2">
        <f>IF(ISNUMBER(SEARCH("SEPARA",UPPER(C940))),"NÃO","SIM")</f>
        <v/>
      </c>
      <c r="N940" s="2">
        <f>IFERROR(H940/K940,0)</f>
        <v/>
      </c>
      <c r="O940" s="2">
        <f>IF(M940="NÃO","EXCLUÍDO",IF(N940&lt;Premissas!$B$8,"&lt; 1,00",IF(N940&lt;Premissas!$B$9,"1,00 – 1,19",IF(N940&lt;Premissas!$B$10,"1,20 – 1,39",IF(N940&lt;Premissas!$B$11,"1,40 – 1,59",IF(N940&lt;Premissas!$B$12,"1,60 – 1,99","≥ 2,00"))))))</f>
        <v/>
      </c>
      <c r="P940" s="5">
        <f>IF(OR(M940="NÃO",N940&lt;Premissas!$B$8),Premissas!$B$13,IF(N940&lt;Premissas!$B$9,Premissas!$B$14,IF(N940&lt;Premissas!$B$10,Premissas!$B$15,IF(N940&lt;Premissas!$B$11,Premissas!$B$16,IF(N940&lt;Premissas!$B$12,Premissas!$B$17,Premissas!$B$18)))))</f>
        <v/>
      </c>
      <c r="Q940" s="5">
        <f>IFERROR(P940/Premissas!$B$4,0)</f>
        <v/>
      </c>
    </row>
    <row r="941">
      <c r="A941" s="2" t="n">
        <v>7</v>
      </c>
      <c r="B941" s="2" t="n">
        <v>7801</v>
      </c>
      <c r="C941" s="2" t="inlineStr">
        <is>
          <t>PUXADA RECEB</t>
        </is>
      </c>
      <c r="D941" s="2" t="n">
        <v>439035</v>
      </c>
      <c r="E941" s="2" t="inlineStr">
        <is>
          <t>CRISTINA DA SILVA MATTOS</t>
        </is>
      </c>
      <c r="F941" s="2" t="n">
        <v>189</v>
      </c>
      <c r="G941" s="2" t="n">
        <v>12.63</v>
      </c>
      <c r="H941" s="2" t="n">
        <v>15</v>
      </c>
      <c r="I941" s="2" t="n">
        <v>0</v>
      </c>
      <c r="J941" s="2" t="inlineStr">
        <is>
          <t>GPA</t>
        </is>
      </c>
      <c r="K941" s="2">
        <f>IF(I941&lt;&gt;"",I941,IFERROR(INDEX(Base!$I:$I,MATCH(1,(Base!$C:$C=C941)*(Base!$I:$I&lt;&gt;""),0)),0))</f>
        <v/>
      </c>
      <c r="L941" s="2">
        <f>IF(AND(I941="",K941&gt;0),"SIM","NÃO")</f>
        <v/>
      </c>
      <c r="M941" s="2">
        <f>IF(ISNUMBER(SEARCH("SEPARA",UPPER(C941))),"NÃO","SIM")</f>
        <v/>
      </c>
      <c r="N941" s="2">
        <f>IFERROR(H941/K941,0)</f>
        <v/>
      </c>
      <c r="O941" s="2">
        <f>IF(M941="NÃO","EXCLUÍDO",IF(N941&lt;Premissas!$B$8,"&lt; 1,00",IF(N941&lt;Premissas!$B$9,"1,00 – 1,19",IF(N941&lt;Premissas!$B$10,"1,20 – 1,39",IF(N941&lt;Premissas!$B$11,"1,40 – 1,59",IF(N941&lt;Premissas!$B$12,"1,60 – 1,99","≥ 2,00"))))))</f>
        <v/>
      </c>
      <c r="P941" s="5">
        <f>IF(OR(M941="NÃO",N941&lt;Premissas!$B$8),Premissas!$B$13,IF(N941&lt;Premissas!$B$9,Premissas!$B$14,IF(N941&lt;Premissas!$B$10,Premissas!$B$15,IF(N941&lt;Premissas!$B$11,Premissas!$B$16,IF(N941&lt;Premissas!$B$12,Premissas!$B$17,Premissas!$B$18)))))</f>
        <v/>
      </c>
      <c r="Q941" s="5">
        <f>IFERROR(P941/Premissas!$B$4,0)</f>
        <v/>
      </c>
    </row>
    <row r="942">
      <c r="A942" s="2" t="n">
        <v>7</v>
      </c>
      <c r="B942" s="2" t="n">
        <v>7801</v>
      </c>
      <c r="C942" s="2" t="inlineStr">
        <is>
          <t>RECEBIMENTO</t>
        </is>
      </c>
      <c r="D942" s="2" t="n">
        <v>439035</v>
      </c>
      <c r="E942" s="2" t="inlineStr">
        <is>
          <t>CRISTINA DA SILVA MATTOS</t>
        </is>
      </c>
      <c r="F942" s="2" t="n">
        <v>482</v>
      </c>
      <c r="G942" s="2" t="n">
        <v>22.64</v>
      </c>
      <c r="H942" s="2" t="n">
        <v>21</v>
      </c>
      <c r="I942" s="2" t="n">
        <v>0</v>
      </c>
      <c r="J942" s="2" t="inlineStr">
        <is>
          <t>GPA</t>
        </is>
      </c>
      <c r="K942" s="2">
        <f>IF(I942&lt;&gt;"",I942,IFERROR(INDEX(Base!$I:$I,MATCH(1,(Base!$C:$C=C942)*(Base!$I:$I&lt;&gt;""),0)),0))</f>
        <v/>
      </c>
      <c r="L942" s="2">
        <f>IF(AND(I942="",K942&gt;0),"SIM","NÃO")</f>
        <v/>
      </c>
      <c r="M942" s="2">
        <f>IF(ISNUMBER(SEARCH("SEPARA",UPPER(C942))),"NÃO","SIM")</f>
        <v/>
      </c>
      <c r="N942" s="2">
        <f>IFERROR(H942/K942,0)</f>
        <v/>
      </c>
      <c r="O942" s="2">
        <f>IF(M942="NÃO","EXCLUÍDO",IF(N942&lt;Premissas!$B$8,"&lt; 1,00",IF(N942&lt;Premissas!$B$9,"1,00 – 1,19",IF(N942&lt;Premissas!$B$10,"1,20 – 1,39",IF(N942&lt;Premissas!$B$11,"1,40 – 1,59",IF(N942&lt;Premissas!$B$12,"1,60 – 1,99","≥ 2,00"))))))</f>
        <v/>
      </c>
      <c r="P942" s="5">
        <f>IF(OR(M942="NÃO",N942&lt;Premissas!$B$8),Premissas!$B$13,IF(N942&lt;Premissas!$B$9,Premissas!$B$14,IF(N942&lt;Premissas!$B$10,Premissas!$B$15,IF(N942&lt;Premissas!$B$11,Premissas!$B$16,IF(N942&lt;Premissas!$B$12,Premissas!$B$17,Premissas!$B$18)))))</f>
        <v/>
      </c>
      <c r="Q942" s="5">
        <f>IFERROR(P942/Premissas!$B$4,0)</f>
        <v/>
      </c>
    </row>
    <row r="943">
      <c r="A943" s="2" t="n">
        <v>7</v>
      </c>
      <c r="B943" s="2" t="n">
        <v>7801</v>
      </c>
      <c r="C943" s="2" t="inlineStr">
        <is>
          <t>CARREGAMENTO</t>
        </is>
      </c>
      <c r="D943" s="2" t="n">
        <v>440094</v>
      </c>
      <c r="E943" s="2" t="inlineStr">
        <is>
          <t>Adao De Jesus Rodrigues Da Silva</t>
        </is>
      </c>
      <c r="F943" s="2" t="n">
        <v>126</v>
      </c>
      <c r="G943" s="2" t="n">
        <v>3.57</v>
      </c>
      <c r="H943" s="2" t="n">
        <v>35</v>
      </c>
      <c r="I943" s="2" t="n">
        <v>0</v>
      </c>
      <c r="J943" s="2" t="inlineStr">
        <is>
          <t>GPA</t>
        </is>
      </c>
      <c r="K943" s="2">
        <f>IF(I943&lt;&gt;"",I943,IFERROR(INDEX(Base!$I:$I,MATCH(1,(Base!$C:$C=C943)*(Base!$I:$I&lt;&gt;""),0)),0))</f>
        <v/>
      </c>
      <c r="L943" s="2">
        <f>IF(AND(I943="",K943&gt;0),"SIM","NÃO")</f>
        <v/>
      </c>
      <c r="M943" s="2">
        <f>IF(ISNUMBER(SEARCH("SEPARA",UPPER(C943))),"NÃO","SIM")</f>
        <v/>
      </c>
      <c r="N943" s="2">
        <f>IFERROR(H943/K943,0)</f>
        <v/>
      </c>
      <c r="O943" s="2">
        <f>IF(M943="NÃO","EXCLUÍDO",IF(N943&lt;Premissas!$B$8,"&lt; 1,00",IF(N943&lt;Premissas!$B$9,"1,00 – 1,19",IF(N943&lt;Premissas!$B$10,"1,20 – 1,39",IF(N943&lt;Premissas!$B$11,"1,40 – 1,59",IF(N943&lt;Premissas!$B$12,"1,60 – 1,99","≥ 2,00"))))))</f>
        <v/>
      </c>
      <c r="P943" s="5">
        <f>IF(OR(M943="NÃO",N943&lt;Premissas!$B$8),Premissas!$B$13,IF(N943&lt;Premissas!$B$9,Premissas!$B$14,IF(N943&lt;Premissas!$B$10,Premissas!$B$15,IF(N943&lt;Premissas!$B$11,Premissas!$B$16,IF(N943&lt;Premissas!$B$12,Premissas!$B$17,Premissas!$B$18)))))</f>
        <v/>
      </c>
      <c r="Q943" s="5">
        <f>IFERROR(P943/Premissas!$B$4,0)</f>
        <v/>
      </c>
    </row>
    <row r="944">
      <c r="A944" s="2" t="n">
        <v>7</v>
      </c>
      <c r="B944" s="2" t="n">
        <v>7801</v>
      </c>
      <c r="C944" s="2" t="inlineStr">
        <is>
          <t>PUXADA RECEB</t>
        </is>
      </c>
      <c r="D944" s="2" t="n">
        <v>440094</v>
      </c>
      <c r="E944" s="2" t="inlineStr">
        <is>
          <t>Adao De Jesus Rodrigues Da Silva</t>
        </is>
      </c>
      <c r="F944" s="2" t="n">
        <v>180</v>
      </c>
      <c r="G944" s="2" t="n">
        <v>20.24</v>
      </c>
      <c r="H944" s="2" t="n">
        <v>9</v>
      </c>
      <c r="I944" s="2" t="n">
        <v>0</v>
      </c>
      <c r="J944" s="2" t="inlineStr">
        <is>
          <t>GPA</t>
        </is>
      </c>
      <c r="K944" s="2">
        <f>IF(I944&lt;&gt;"",I944,IFERROR(INDEX(Base!$I:$I,MATCH(1,(Base!$C:$C=C944)*(Base!$I:$I&lt;&gt;""),0)),0))</f>
        <v/>
      </c>
      <c r="L944" s="2">
        <f>IF(AND(I944="",K944&gt;0),"SIM","NÃO")</f>
        <v/>
      </c>
      <c r="M944" s="2">
        <f>IF(ISNUMBER(SEARCH("SEPARA",UPPER(C944))),"NÃO","SIM")</f>
        <v/>
      </c>
      <c r="N944" s="2">
        <f>IFERROR(H944/K944,0)</f>
        <v/>
      </c>
      <c r="O944" s="2">
        <f>IF(M944="NÃO","EXCLUÍDO",IF(N944&lt;Premissas!$B$8,"&lt; 1,00",IF(N944&lt;Premissas!$B$9,"1,00 – 1,19",IF(N944&lt;Premissas!$B$10,"1,20 – 1,39",IF(N944&lt;Premissas!$B$11,"1,40 – 1,59",IF(N944&lt;Premissas!$B$12,"1,60 – 1,99","≥ 2,00"))))))</f>
        <v/>
      </c>
      <c r="P944" s="5">
        <f>IF(OR(M944="NÃO",N944&lt;Premissas!$B$8),Premissas!$B$13,IF(N944&lt;Premissas!$B$9,Premissas!$B$14,IF(N944&lt;Premissas!$B$10,Premissas!$B$15,IF(N944&lt;Premissas!$B$11,Premissas!$B$16,IF(N944&lt;Premissas!$B$12,Premissas!$B$17,Premissas!$B$18)))))</f>
        <v/>
      </c>
      <c r="Q944" s="5">
        <f>IFERROR(P944/Premissas!$B$4,0)</f>
        <v/>
      </c>
    </row>
    <row r="945">
      <c r="A945" s="2" t="n">
        <v>7</v>
      </c>
      <c r="B945" s="2" t="n">
        <v>7801</v>
      </c>
      <c r="C945" s="2" t="inlineStr">
        <is>
          <t>RECEBIMENTO</t>
        </is>
      </c>
      <c r="D945" s="2" t="n">
        <v>440094</v>
      </c>
      <c r="E945" s="2" t="inlineStr">
        <is>
          <t>Adao De Jesus Rodrigues Da Silva</t>
        </is>
      </c>
      <c r="F945" s="2" t="n">
        <v>331</v>
      </c>
      <c r="G945" s="2" t="n">
        <v>50.93</v>
      </c>
      <c r="H945" s="2" t="n">
        <v>6</v>
      </c>
      <c r="I945" s="2" t="n">
        <v>0</v>
      </c>
      <c r="J945" s="2" t="inlineStr">
        <is>
          <t>GPA</t>
        </is>
      </c>
      <c r="K945" s="2">
        <f>IF(I945&lt;&gt;"",I945,IFERROR(INDEX(Base!$I:$I,MATCH(1,(Base!$C:$C=C945)*(Base!$I:$I&lt;&gt;""),0)),0))</f>
        <v/>
      </c>
      <c r="L945" s="2">
        <f>IF(AND(I945="",K945&gt;0),"SIM","NÃO")</f>
        <v/>
      </c>
      <c r="M945" s="2">
        <f>IF(ISNUMBER(SEARCH("SEPARA",UPPER(C945))),"NÃO","SIM")</f>
        <v/>
      </c>
      <c r="N945" s="2">
        <f>IFERROR(H945/K945,0)</f>
        <v/>
      </c>
      <c r="O945" s="2">
        <f>IF(M945="NÃO","EXCLUÍDO",IF(N945&lt;Premissas!$B$8,"&lt; 1,00",IF(N945&lt;Premissas!$B$9,"1,00 – 1,19",IF(N945&lt;Premissas!$B$10,"1,20 – 1,39",IF(N945&lt;Premissas!$B$11,"1,40 – 1,59",IF(N945&lt;Premissas!$B$12,"1,60 – 1,99","≥ 2,00"))))))</f>
        <v/>
      </c>
      <c r="P945" s="5">
        <f>IF(OR(M945="NÃO",N945&lt;Premissas!$B$8),Premissas!$B$13,IF(N945&lt;Premissas!$B$9,Premissas!$B$14,IF(N945&lt;Premissas!$B$10,Premissas!$B$15,IF(N945&lt;Premissas!$B$11,Premissas!$B$16,IF(N945&lt;Premissas!$B$12,Premissas!$B$17,Premissas!$B$18)))))</f>
        <v/>
      </c>
      <c r="Q945" s="5">
        <f>IFERROR(P945/Premissas!$B$4,0)</f>
        <v/>
      </c>
    </row>
    <row r="946">
      <c r="A946" s="2" t="n">
        <v>7</v>
      </c>
      <c r="B946" s="2" t="n">
        <v>7801</v>
      </c>
      <c r="C946" s="2" t="inlineStr">
        <is>
          <t>SEPARACAO</t>
        </is>
      </c>
      <c r="D946" s="2" t="n">
        <v>440094</v>
      </c>
      <c r="E946" s="2" t="inlineStr">
        <is>
          <t>Adao De Jesus Rodrigues Da Silva</t>
        </is>
      </c>
      <c r="F946" s="2" t="n">
        <v>3798</v>
      </c>
      <c r="G946" s="2" t="n">
        <v>56.83</v>
      </c>
      <c r="H946" s="2" t="n">
        <v>67</v>
      </c>
      <c r="I946" s="2" t="n">
        <v>0</v>
      </c>
      <c r="J946" s="2" t="inlineStr">
        <is>
          <t>GPA</t>
        </is>
      </c>
      <c r="K946" s="2">
        <f>IF(I946&lt;&gt;"",I946,IFERROR(INDEX(Base!$I:$I,MATCH(1,(Base!$C:$C=C946)*(Base!$I:$I&lt;&gt;""),0)),0))</f>
        <v/>
      </c>
      <c r="L946" s="2">
        <f>IF(AND(I946="",K946&gt;0),"SIM","NÃO")</f>
        <v/>
      </c>
      <c r="M946" s="2">
        <f>IF(ISNUMBER(SEARCH("SEPARA",UPPER(C946))),"NÃO","SIM")</f>
        <v/>
      </c>
      <c r="N946" s="2">
        <f>IFERROR(H946/K946,0)</f>
        <v/>
      </c>
      <c r="O946" s="2">
        <f>IF(M946="NÃO","EXCLUÍDO",IF(N946&lt;Premissas!$B$8,"&lt; 1,00",IF(N946&lt;Premissas!$B$9,"1,00 – 1,19",IF(N946&lt;Premissas!$B$10,"1,20 – 1,39",IF(N946&lt;Premissas!$B$11,"1,40 – 1,59",IF(N946&lt;Premissas!$B$12,"1,60 – 1,99","≥ 2,00"))))))</f>
        <v/>
      </c>
      <c r="P946" s="5">
        <f>IF(OR(M946="NÃO",N946&lt;Premissas!$B$8),Premissas!$B$13,IF(N946&lt;Premissas!$B$9,Premissas!$B$14,IF(N946&lt;Premissas!$B$10,Premissas!$B$15,IF(N946&lt;Premissas!$B$11,Premissas!$B$16,IF(N946&lt;Premissas!$B$12,Premissas!$B$17,Premissas!$B$18)))))</f>
        <v/>
      </c>
      <c r="Q946" s="5">
        <f>IFERROR(P946/Premissas!$B$4,0)</f>
        <v/>
      </c>
    </row>
    <row r="947">
      <c r="A947" s="2" t="n">
        <v>7</v>
      </c>
      <c r="B947" s="2" t="n">
        <v>7801</v>
      </c>
      <c r="C947" s="2" t="inlineStr">
        <is>
          <t>ATIVIDADE OP. EMP.</t>
        </is>
      </c>
      <c r="D947" s="2" t="n">
        <v>442548</v>
      </c>
      <c r="E947" s="2" t="inlineStr">
        <is>
          <t>FRANCILENE RODRIGUES DE SOUSA</t>
        </is>
      </c>
      <c r="F947" s="2" t="n">
        <v>1789</v>
      </c>
      <c r="G947" s="2" t="n">
        <v>170.37</v>
      </c>
      <c r="H947" s="2" t="n">
        <v>11</v>
      </c>
      <c r="I947" s="2" t="n">
        <v>0</v>
      </c>
      <c r="J947" s="2" t="inlineStr">
        <is>
          <t>GPA</t>
        </is>
      </c>
      <c r="K947" s="2">
        <f>IF(I947&lt;&gt;"",I947,IFERROR(INDEX(Base!$I:$I,MATCH(1,(Base!$C:$C=C947)*(Base!$I:$I&lt;&gt;""),0)),0))</f>
        <v/>
      </c>
      <c r="L947" s="2">
        <f>IF(AND(I947="",K947&gt;0),"SIM","NÃO")</f>
        <v/>
      </c>
      <c r="M947" s="2">
        <f>IF(ISNUMBER(SEARCH("SEPARA",UPPER(C947))),"NÃO","SIM")</f>
        <v/>
      </c>
      <c r="N947" s="2">
        <f>IFERROR(H947/K947,0)</f>
        <v/>
      </c>
      <c r="O947" s="2">
        <f>IF(M947="NÃO","EXCLUÍDO",IF(N947&lt;Premissas!$B$8,"&lt; 1,00",IF(N947&lt;Premissas!$B$9,"1,00 – 1,19",IF(N947&lt;Premissas!$B$10,"1,20 – 1,39",IF(N947&lt;Premissas!$B$11,"1,40 – 1,59",IF(N947&lt;Premissas!$B$12,"1,60 – 1,99","≥ 2,00"))))))</f>
        <v/>
      </c>
      <c r="P947" s="5">
        <f>IF(OR(M947="NÃO",N947&lt;Premissas!$B$8),Premissas!$B$13,IF(N947&lt;Premissas!$B$9,Premissas!$B$14,IF(N947&lt;Premissas!$B$10,Premissas!$B$15,IF(N947&lt;Premissas!$B$11,Premissas!$B$16,IF(N947&lt;Premissas!$B$12,Premissas!$B$17,Premissas!$B$18)))))</f>
        <v/>
      </c>
      <c r="Q947" s="5">
        <f>IFERROR(P947/Premissas!$B$4,0)</f>
        <v/>
      </c>
    </row>
    <row r="948">
      <c r="A948" s="2" t="n">
        <v>7</v>
      </c>
      <c r="B948" s="2" t="n">
        <v>7801</v>
      </c>
      <c r="C948" s="2" t="inlineStr">
        <is>
          <t>ATIVIDADE OP. EMP.</t>
        </is>
      </c>
      <c r="D948" s="2" t="n">
        <v>4456297</v>
      </c>
      <c r="E948" s="2" t="inlineStr">
        <is>
          <t>Claudinei Luna Diniz</t>
        </is>
      </c>
      <c r="F948" s="2" t="n">
        <v>1248</v>
      </c>
      <c r="G948" s="2" t="n">
        <v>87.51000000000001</v>
      </c>
      <c r="H948" s="2" t="n">
        <v>14</v>
      </c>
      <c r="I948" s="2" t="n">
        <v>0</v>
      </c>
      <c r="J948" s="2" t="inlineStr">
        <is>
          <t>GPA</t>
        </is>
      </c>
      <c r="K948" s="2">
        <f>IF(I948&lt;&gt;"",I948,IFERROR(INDEX(Base!$I:$I,MATCH(1,(Base!$C:$C=C948)*(Base!$I:$I&lt;&gt;""),0)),0))</f>
        <v/>
      </c>
      <c r="L948" s="2">
        <f>IF(AND(I948="",K948&gt;0),"SIM","NÃO")</f>
        <v/>
      </c>
      <c r="M948" s="2">
        <f>IF(ISNUMBER(SEARCH("SEPARA",UPPER(C948))),"NÃO","SIM")</f>
        <v/>
      </c>
      <c r="N948" s="2">
        <f>IFERROR(H948/K948,0)</f>
        <v/>
      </c>
      <c r="O948" s="2">
        <f>IF(M948="NÃO","EXCLUÍDO",IF(N948&lt;Premissas!$B$8,"&lt; 1,00",IF(N948&lt;Premissas!$B$9,"1,00 – 1,19",IF(N948&lt;Premissas!$B$10,"1,20 – 1,39",IF(N948&lt;Premissas!$B$11,"1,40 – 1,59",IF(N948&lt;Premissas!$B$12,"1,60 – 1,99","≥ 2,00"))))))</f>
        <v/>
      </c>
      <c r="P948" s="5">
        <f>IF(OR(M948="NÃO",N948&lt;Premissas!$B$8),Premissas!$B$13,IF(N948&lt;Premissas!$B$9,Premissas!$B$14,IF(N948&lt;Premissas!$B$10,Premissas!$B$15,IF(N948&lt;Premissas!$B$11,Premissas!$B$16,IF(N948&lt;Premissas!$B$12,Premissas!$B$17,Premissas!$B$18)))))</f>
        <v/>
      </c>
      <c r="Q948" s="5">
        <f>IFERROR(P948/Premissas!$B$4,0)</f>
        <v/>
      </c>
    </row>
    <row r="949">
      <c r="A949" s="2" t="n">
        <v>7</v>
      </c>
      <c r="B949" s="2" t="n">
        <v>7801</v>
      </c>
      <c r="C949" s="2" t="inlineStr">
        <is>
          <t>PUXADA RECEB</t>
        </is>
      </c>
      <c r="D949" s="2" t="n">
        <v>4463714</v>
      </c>
      <c r="E949" s="2" t="inlineStr">
        <is>
          <t>GILBERTO GIL SOARES CLEMENTE</t>
        </is>
      </c>
      <c r="F949" s="2" t="n">
        <v>4</v>
      </c>
      <c r="G949" s="2" t="n">
        <v>1.55</v>
      </c>
      <c r="H949" s="2" t="n">
        <v>3</v>
      </c>
      <c r="I949" s="2" t="n">
        <v>0</v>
      </c>
      <c r="J949" s="2" t="inlineStr">
        <is>
          <t>GPA</t>
        </is>
      </c>
      <c r="K949" s="2">
        <f>IF(I949&lt;&gt;"",I949,IFERROR(INDEX(Base!$I:$I,MATCH(1,(Base!$C:$C=C949)*(Base!$I:$I&lt;&gt;""),0)),0))</f>
        <v/>
      </c>
      <c r="L949" s="2">
        <f>IF(AND(I949="",K949&gt;0),"SIM","NÃO")</f>
        <v/>
      </c>
      <c r="M949" s="2">
        <f>IF(ISNUMBER(SEARCH("SEPARA",UPPER(C949))),"NÃO","SIM")</f>
        <v/>
      </c>
      <c r="N949" s="2">
        <f>IFERROR(H949/K949,0)</f>
        <v/>
      </c>
      <c r="O949" s="2">
        <f>IF(M949="NÃO","EXCLUÍDO",IF(N949&lt;Premissas!$B$8,"&lt; 1,00",IF(N949&lt;Premissas!$B$9,"1,00 – 1,19",IF(N949&lt;Premissas!$B$10,"1,20 – 1,39",IF(N949&lt;Premissas!$B$11,"1,40 – 1,59",IF(N949&lt;Premissas!$B$12,"1,60 – 1,99","≥ 2,00"))))))</f>
        <v/>
      </c>
      <c r="P949" s="5">
        <f>IF(OR(M949="NÃO",N949&lt;Premissas!$B$8),Premissas!$B$13,IF(N949&lt;Premissas!$B$9,Premissas!$B$14,IF(N949&lt;Premissas!$B$10,Premissas!$B$15,IF(N949&lt;Premissas!$B$11,Premissas!$B$16,IF(N949&lt;Premissas!$B$12,Premissas!$B$17,Premissas!$B$18)))))</f>
        <v/>
      </c>
      <c r="Q949" s="5">
        <f>IFERROR(P949/Premissas!$B$4,0)</f>
        <v/>
      </c>
    </row>
    <row r="950">
      <c r="A950" s="2" t="n">
        <v>7</v>
      </c>
      <c r="B950" s="2" t="n">
        <v>7801</v>
      </c>
      <c r="C950" s="2" t="inlineStr">
        <is>
          <t>RECEBIMENTO</t>
        </is>
      </c>
      <c r="D950" s="2" t="n">
        <v>4463714</v>
      </c>
      <c r="E950" s="2" t="inlineStr">
        <is>
          <t>GILBERTO GIL SOARES CLEMENTE</t>
        </is>
      </c>
      <c r="F950" s="2" t="n">
        <v>2377</v>
      </c>
      <c r="G950" s="2" t="n">
        <v>173.05</v>
      </c>
      <c r="H950" s="2" t="n">
        <v>14</v>
      </c>
      <c r="I950" s="2" t="n">
        <v>0</v>
      </c>
      <c r="J950" s="2" t="inlineStr">
        <is>
          <t>GPA</t>
        </is>
      </c>
      <c r="K950" s="2">
        <f>IF(I950&lt;&gt;"",I950,IFERROR(INDEX(Base!$I:$I,MATCH(1,(Base!$C:$C=C950)*(Base!$I:$I&lt;&gt;""),0)),0))</f>
        <v/>
      </c>
      <c r="L950" s="2">
        <f>IF(AND(I950="",K950&gt;0),"SIM","NÃO")</f>
        <v/>
      </c>
      <c r="M950" s="2">
        <f>IF(ISNUMBER(SEARCH("SEPARA",UPPER(C950))),"NÃO","SIM")</f>
        <v/>
      </c>
      <c r="N950" s="2">
        <f>IFERROR(H950/K950,0)</f>
        <v/>
      </c>
      <c r="O950" s="2">
        <f>IF(M950="NÃO","EXCLUÍDO",IF(N950&lt;Premissas!$B$8,"&lt; 1,00",IF(N950&lt;Premissas!$B$9,"1,00 – 1,19",IF(N950&lt;Premissas!$B$10,"1,20 – 1,39",IF(N950&lt;Premissas!$B$11,"1,40 – 1,59",IF(N950&lt;Premissas!$B$12,"1,60 – 1,99","≥ 2,00"))))))</f>
        <v/>
      </c>
      <c r="P950" s="5">
        <f>IF(OR(M950="NÃO",N950&lt;Premissas!$B$8),Premissas!$B$13,IF(N950&lt;Premissas!$B$9,Premissas!$B$14,IF(N950&lt;Premissas!$B$10,Premissas!$B$15,IF(N950&lt;Premissas!$B$11,Premissas!$B$16,IF(N950&lt;Premissas!$B$12,Premissas!$B$17,Premissas!$B$18)))))</f>
        <v/>
      </c>
      <c r="Q950" s="5">
        <f>IFERROR(P950/Premissas!$B$4,0)</f>
        <v/>
      </c>
    </row>
    <row r="951">
      <c r="A951" s="2" t="n">
        <v>7</v>
      </c>
      <c r="B951" s="2" t="n">
        <v>7801</v>
      </c>
      <c r="C951" s="2" t="inlineStr">
        <is>
          <t>ATIVIDADE OP. EMP.</t>
        </is>
      </c>
      <c r="D951" s="2" t="n">
        <v>4478452</v>
      </c>
      <c r="E951" s="2" t="inlineStr">
        <is>
          <t>FERNANDO ANTONIO DA SILVA</t>
        </is>
      </c>
      <c r="F951" s="2" t="n">
        <v>1144</v>
      </c>
      <c r="G951" s="2" t="n">
        <v>190.6</v>
      </c>
      <c r="H951" s="2" t="n">
        <v>6</v>
      </c>
      <c r="I951" s="2" t="n">
        <v>0</v>
      </c>
      <c r="J951" s="2" t="inlineStr">
        <is>
          <t>GPA</t>
        </is>
      </c>
      <c r="K951" s="2">
        <f>IF(I951&lt;&gt;"",I951,IFERROR(INDEX(Base!$I:$I,MATCH(1,(Base!$C:$C=C951)*(Base!$I:$I&lt;&gt;""),0)),0))</f>
        <v/>
      </c>
      <c r="L951" s="2">
        <f>IF(AND(I951="",K951&gt;0),"SIM","NÃO")</f>
        <v/>
      </c>
      <c r="M951" s="2">
        <f>IF(ISNUMBER(SEARCH("SEPARA",UPPER(C951))),"NÃO","SIM")</f>
        <v/>
      </c>
      <c r="N951" s="2">
        <f>IFERROR(H951/K951,0)</f>
        <v/>
      </c>
      <c r="O951" s="2">
        <f>IF(M951="NÃO","EXCLUÍDO",IF(N951&lt;Premissas!$B$8,"&lt; 1,00",IF(N951&lt;Premissas!$B$9,"1,00 – 1,19",IF(N951&lt;Premissas!$B$10,"1,20 – 1,39",IF(N951&lt;Premissas!$B$11,"1,40 – 1,59",IF(N951&lt;Premissas!$B$12,"1,60 – 1,99","≥ 2,00"))))))</f>
        <v/>
      </c>
      <c r="P951" s="5">
        <f>IF(OR(M951="NÃO",N951&lt;Premissas!$B$8),Premissas!$B$13,IF(N951&lt;Premissas!$B$9,Premissas!$B$14,IF(N951&lt;Premissas!$B$10,Premissas!$B$15,IF(N951&lt;Premissas!$B$11,Premissas!$B$16,IF(N951&lt;Premissas!$B$12,Premissas!$B$17,Premissas!$B$18)))))</f>
        <v/>
      </c>
      <c r="Q951" s="5">
        <f>IFERROR(P951/Premissas!$B$4,0)</f>
        <v/>
      </c>
    </row>
    <row r="952">
      <c r="A952" s="2" t="n">
        <v>7</v>
      </c>
      <c r="B952" s="2" t="n">
        <v>7801</v>
      </c>
      <c r="C952" s="2" t="inlineStr">
        <is>
          <t>PUXADA RECEB</t>
        </is>
      </c>
      <c r="D952" s="2" t="n">
        <v>449713</v>
      </c>
      <c r="E952" s="2" t="inlineStr">
        <is>
          <t>Osmar Francisco Da Cunha</t>
        </is>
      </c>
      <c r="F952" s="2" t="n">
        <v>33</v>
      </c>
      <c r="G952" s="2" t="n">
        <v>13.34</v>
      </c>
      <c r="H952" s="2" t="n">
        <v>2</v>
      </c>
      <c r="I952" s="2" t="n">
        <v>0</v>
      </c>
      <c r="J952" s="2" t="inlineStr">
        <is>
          <t>GPA</t>
        </is>
      </c>
      <c r="K952" s="2">
        <f>IF(I952&lt;&gt;"",I952,IFERROR(INDEX(Base!$I:$I,MATCH(1,(Base!$C:$C=C952)*(Base!$I:$I&lt;&gt;""),0)),0))</f>
        <v/>
      </c>
      <c r="L952" s="2">
        <f>IF(AND(I952="",K952&gt;0),"SIM","NÃO")</f>
        <v/>
      </c>
      <c r="M952" s="2">
        <f>IF(ISNUMBER(SEARCH("SEPARA",UPPER(C952))),"NÃO","SIM")</f>
        <v/>
      </c>
      <c r="N952" s="2">
        <f>IFERROR(H952/K952,0)</f>
        <v/>
      </c>
      <c r="O952" s="2">
        <f>IF(M952="NÃO","EXCLUÍDO",IF(N952&lt;Premissas!$B$8,"&lt; 1,00",IF(N952&lt;Premissas!$B$9,"1,00 – 1,19",IF(N952&lt;Premissas!$B$10,"1,20 – 1,39",IF(N952&lt;Premissas!$B$11,"1,40 – 1,59",IF(N952&lt;Premissas!$B$12,"1,60 – 1,99","≥ 2,00"))))))</f>
        <v/>
      </c>
      <c r="P952" s="5">
        <f>IF(OR(M952="NÃO",N952&lt;Premissas!$B$8),Premissas!$B$13,IF(N952&lt;Premissas!$B$9,Premissas!$B$14,IF(N952&lt;Premissas!$B$10,Premissas!$B$15,IF(N952&lt;Premissas!$B$11,Premissas!$B$16,IF(N952&lt;Premissas!$B$12,Premissas!$B$17,Premissas!$B$18)))))</f>
        <v/>
      </c>
      <c r="Q952" s="5">
        <f>IFERROR(P952/Premissas!$B$4,0)</f>
        <v/>
      </c>
    </row>
    <row r="953">
      <c r="A953" s="2" t="n">
        <v>7</v>
      </c>
      <c r="B953" s="2" t="n">
        <v>7801</v>
      </c>
      <c r="C953" s="2" t="inlineStr">
        <is>
          <t>SEPARACAO</t>
        </is>
      </c>
      <c r="D953" s="2" t="n">
        <v>4527739</v>
      </c>
      <c r="E953" s="2" t="inlineStr">
        <is>
          <t>ELANE CRISTINA DA SILVA MELO</t>
        </is>
      </c>
      <c r="F953" s="2" t="n">
        <v>149</v>
      </c>
      <c r="G953" s="2" t="n">
        <v>4.48</v>
      </c>
      <c r="H953" s="2" t="n">
        <v>33</v>
      </c>
      <c r="I953" s="2" t="n">
        <v>0</v>
      </c>
      <c r="J953" s="2" t="inlineStr">
        <is>
          <t>GPA</t>
        </is>
      </c>
      <c r="K953" s="2">
        <f>IF(I953&lt;&gt;"",I953,IFERROR(INDEX(Base!$I:$I,MATCH(1,(Base!$C:$C=C953)*(Base!$I:$I&lt;&gt;""),0)),0))</f>
        <v/>
      </c>
      <c r="L953" s="2">
        <f>IF(AND(I953="",K953&gt;0),"SIM","NÃO")</f>
        <v/>
      </c>
      <c r="M953" s="2">
        <f>IF(ISNUMBER(SEARCH("SEPARA",UPPER(C953))),"NÃO","SIM")</f>
        <v/>
      </c>
      <c r="N953" s="2">
        <f>IFERROR(H953/K953,0)</f>
        <v/>
      </c>
      <c r="O953" s="2">
        <f>IF(M953="NÃO","EXCLUÍDO",IF(N953&lt;Premissas!$B$8,"&lt; 1,00",IF(N953&lt;Premissas!$B$9,"1,00 – 1,19",IF(N953&lt;Premissas!$B$10,"1,20 – 1,39",IF(N953&lt;Premissas!$B$11,"1,40 – 1,59",IF(N953&lt;Premissas!$B$12,"1,60 – 1,99","≥ 2,00"))))))</f>
        <v/>
      </c>
      <c r="P953" s="5">
        <f>IF(OR(M953="NÃO",N953&lt;Premissas!$B$8),Premissas!$B$13,IF(N953&lt;Premissas!$B$9,Premissas!$B$14,IF(N953&lt;Premissas!$B$10,Premissas!$B$15,IF(N953&lt;Premissas!$B$11,Premissas!$B$16,IF(N953&lt;Premissas!$B$12,Premissas!$B$17,Premissas!$B$18)))))</f>
        <v/>
      </c>
      <c r="Q953" s="5">
        <f>IFERROR(P953/Premissas!$B$4,0)</f>
        <v/>
      </c>
    </row>
    <row r="954">
      <c r="A954" s="2" t="n">
        <v>7</v>
      </c>
      <c r="B954" s="2" t="n">
        <v>7801</v>
      </c>
      <c r="C954" s="2" t="inlineStr">
        <is>
          <t>ATIVIDADE OP. EMP.</t>
        </is>
      </c>
      <c r="D954" s="2" t="n">
        <v>454854</v>
      </c>
      <c r="E954" s="2" t="inlineStr">
        <is>
          <t>Valquiria Da Silva Ribeiro</t>
        </is>
      </c>
      <c r="F954" s="2" t="n">
        <v>233</v>
      </c>
      <c r="G954" s="2" t="n">
        <v>40.68</v>
      </c>
      <c r="H954" s="2" t="n">
        <v>6</v>
      </c>
      <c r="I954" s="2" t="n">
        <v>0</v>
      </c>
      <c r="J954" s="2" t="inlineStr">
        <is>
          <t>GPA</t>
        </is>
      </c>
      <c r="K954" s="2">
        <f>IF(I954&lt;&gt;"",I954,IFERROR(INDEX(Base!$I:$I,MATCH(1,(Base!$C:$C=C954)*(Base!$I:$I&lt;&gt;""),0)),0))</f>
        <v/>
      </c>
      <c r="L954" s="2">
        <f>IF(AND(I954="",K954&gt;0),"SIM","NÃO")</f>
        <v/>
      </c>
      <c r="M954" s="2">
        <f>IF(ISNUMBER(SEARCH("SEPARA",UPPER(C954))),"NÃO","SIM")</f>
        <v/>
      </c>
      <c r="N954" s="2">
        <f>IFERROR(H954/K954,0)</f>
        <v/>
      </c>
      <c r="O954" s="2">
        <f>IF(M954="NÃO","EXCLUÍDO",IF(N954&lt;Premissas!$B$8,"&lt; 1,00",IF(N954&lt;Premissas!$B$9,"1,00 – 1,19",IF(N954&lt;Premissas!$B$10,"1,20 – 1,39",IF(N954&lt;Premissas!$B$11,"1,40 – 1,59",IF(N954&lt;Premissas!$B$12,"1,60 – 1,99","≥ 2,00"))))))</f>
        <v/>
      </c>
      <c r="P954" s="5">
        <f>IF(OR(M954="NÃO",N954&lt;Premissas!$B$8),Premissas!$B$13,IF(N954&lt;Premissas!$B$9,Premissas!$B$14,IF(N954&lt;Premissas!$B$10,Premissas!$B$15,IF(N954&lt;Premissas!$B$11,Premissas!$B$16,IF(N954&lt;Premissas!$B$12,Premissas!$B$17,Premissas!$B$18)))))</f>
        <v/>
      </c>
      <c r="Q954" s="5">
        <f>IFERROR(P954/Premissas!$B$4,0)</f>
        <v/>
      </c>
    </row>
    <row r="955">
      <c r="A955" s="2" t="n">
        <v>7</v>
      </c>
      <c r="B955" s="2" t="n">
        <v>7801</v>
      </c>
      <c r="C955" s="2" t="inlineStr">
        <is>
          <t>RECEBIMENTO</t>
        </is>
      </c>
      <c r="D955" s="2" t="n">
        <v>4549597</v>
      </c>
      <c r="E955" s="2" t="inlineStr">
        <is>
          <t>Joao Felipe Lima Dos Santos</t>
        </is>
      </c>
      <c r="F955" s="2" t="n">
        <v>1</v>
      </c>
      <c r="G955" s="2" t="n">
        <v>6.67</v>
      </c>
      <c r="H955" s="2" t="n">
        <v>0</v>
      </c>
      <c r="I955" s="2" t="n">
        <v>0</v>
      </c>
      <c r="J955" s="2" t="inlineStr">
        <is>
          <t>GPA</t>
        </is>
      </c>
      <c r="K955" s="2">
        <f>IF(I955&lt;&gt;"",I955,IFERROR(INDEX(Base!$I:$I,MATCH(1,(Base!$C:$C=C955)*(Base!$I:$I&lt;&gt;""),0)),0))</f>
        <v/>
      </c>
      <c r="L955" s="2">
        <f>IF(AND(I955="",K955&gt;0),"SIM","NÃO")</f>
        <v/>
      </c>
      <c r="M955" s="2">
        <f>IF(ISNUMBER(SEARCH("SEPARA",UPPER(C955))),"NÃO","SIM")</f>
        <v/>
      </c>
      <c r="N955" s="2">
        <f>IFERROR(H955/K955,0)</f>
        <v/>
      </c>
      <c r="O955" s="2">
        <f>IF(M955="NÃO","EXCLUÍDO",IF(N955&lt;Premissas!$B$8,"&lt; 1,00",IF(N955&lt;Premissas!$B$9,"1,00 – 1,19",IF(N955&lt;Premissas!$B$10,"1,20 – 1,39",IF(N955&lt;Premissas!$B$11,"1,40 – 1,59",IF(N955&lt;Premissas!$B$12,"1,60 – 1,99","≥ 2,00"))))))</f>
        <v/>
      </c>
      <c r="P955" s="5">
        <f>IF(OR(M955="NÃO",N955&lt;Premissas!$B$8),Premissas!$B$13,IF(N955&lt;Premissas!$B$9,Premissas!$B$14,IF(N955&lt;Premissas!$B$10,Premissas!$B$15,IF(N955&lt;Premissas!$B$11,Premissas!$B$16,IF(N955&lt;Premissas!$B$12,Premissas!$B$17,Premissas!$B$18)))))</f>
        <v/>
      </c>
      <c r="Q955" s="5">
        <f>IFERROR(P955/Premissas!$B$4,0)</f>
        <v/>
      </c>
    </row>
    <row r="956">
      <c r="A956" s="2" t="n">
        <v>7</v>
      </c>
      <c r="B956" s="2" t="n">
        <v>7801</v>
      </c>
      <c r="C956" s="2" t="inlineStr">
        <is>
          <t>ATIVIDADE OP. EMP.</t>
        </is>
      </c>
      <c r="D956" s="2" t="n">
        <v>456332</v>
      </c>
      <c r="E956" s="2" t="inlineStr">
        <is>
          <t>DAMIAO RUFINO</t>
        </is>
      </c>
      <c r="F956" s="2" t="n">
        <v>224</v>
      </c>
      <c r="G956" s="2" t="n">
        <v>79.04000000000001</v>
      </c>
      <c r="H956" s="2" t="n">
        <v>3</v>
      </c>
      <c r="I956" s="2" t="n">
        <v>0</v>
      </c>
      <c r="J956" s="2" t="inlineStr">
        <is>
          <t>GPA</t>
        </is>
      </c>
      <c r="K956" s="2">
        <f>IF(I956&lt;&gt;"",I956,IFERROR(INDEX(Base!$I:$I,MATCH(1,(Base!$C:$C=C956)*(Base!$I:$I&lt;&gt;""),0)),0))</f>
        <v/>
      </c>
      <c r="L956" s="2">
        <f>IF(AND(I956="",K956&gt;0),"SIM","NÃO")</f>
        <v/>
      </c>
      <c r="M956" s="2">
        <f>IF(ISNUMBER(SEARCH("SEPARA",UPPER(C956))),"NÃO","SIM")</f>
        <v/>
      </c>
      <c r="N956" s="2">
        <f>IFERROR(H956/K956,0)</f>
        <v/>
      </c>
      <c r="O956" s="2">
        <f>IF(M956="NÃO","EXCLUÍDO",IF(N956&lt;Premissas!$B$8,"&lt; 1,00",IF(N956&lt;Premissas!$B$9,"1,00 – 1,19",IF(N956&lt;Premissas!$B$10,"1,20 – 1,39",IF(N956&lt;Premissas!$B$11,"1,40 – 1,59",IF(N956&lt;Premissas!$B$12,"1,60 – 1,99","≥ 2,00"))))))</f>
        <v/>
      </c>
      <c r="P956" s="5">
        <f>IF(OR(M956="NÃO",N956&lt;Premissas!$B$8),Premissas!$B$13,IF(N956&lt;Premissas!$B$9,Premissas!$B$14,IF(N956&lt;Premissas!$B$10,Premissas!$B$15,IF(N956&lt;Premissas!$B$11,Premissas!$B$16,IF(N956&lt;Premissas!$B$12,Premissas!$B$17,Premissas!$B$18)))))</f>
        <v/>
      </c>
      <c r="Q956" s="5">
        <f>IFERROR(P956/Premissas!$B$4,0)</f>
        <v/>
      </c>
    </row>
    <row r="957">
      <c r="A957" s="2" t="n">
        <v>7</v>
      </c>
      <c r="B957" s="2" t="n">
        <v>7801</v>
      </c>
      <c r="C957" s="2" t="inlineStr">
        <is>
          <t>PUXADA RECEB</t>
        </is>
      </c>
      <c r="D957" s="2" t="n">
        <v>4566017</v>
      </c>
      <c r="E957" s="2" t="inlineStr">
        <is>
          <t>ADILSON GOMES DOS SANTOS</t>
        </is>
      </c>
      <c r="F957" s="2" t="n">
        <v>199</v>
      </c>
      <c r="G957" s="2" t="n">
        <v>28.25</v>
      </c>
      <c r="H957" s="2" t="n">
        <v>7</v>
      </c>
      <c r="I957" s="2" t="n">
        <v>0</v>
      </c>
      <c r="J957" s="2" t="inlineStr">
        <is>
          <t>GPA</t>
        </is>
      </c>
      <c r="K957" s="2">
        <f>IF(I957&lt;&gt;"",I957,IFERROR(INDEX(Base!$I:$I,MATCH(1,(Base!$C:$C=C957)*(Base!$I:$I&lt;&gt;""),0)),0))</f>
        <v/>
      </c>
      <c r="L957" s="2">
        <f>IF(AND(I957="",K957&gt;0),"SIM","NÃO")</f>
        <v/>
      </c>
      <c r="M957" s="2">
        <f>IF(ISNUMBER(SEARCH("SEPARA",UPPER(C957))),"NÃO","SIM")</f>
        <v/>
      </c>
      <c r="N957" s="2">
        <f>IFERROR(H957/K957,0)</f>
        <v/>
      </c>
      <c r="O957" s="2">
        <f>IF(M957="NÃO","EXCLUÍDO",IF(N957&lt;Premissas!$B$8,"&lt; 1,00",IF(N957&lt;Premissas!$B$9,"1,00 – 1,19",IF(N957&lt;Premissas!$B$10,"1,20 – 1,39",IF(N957&lt;Premissas!$B$11,"1,40 – 1,59",IF(N957&lt;Premissas!$B$12,"1,60 – 1,99","≥ 2,00"))))))</f>
        <v/>
      </c>
      <c r="P957" s="5">
        <f>IF(OR(M957="NÃO",N957&lt;Premissas!$B$8),Premissas!$B$13,IF(N957&lt;Premissas!$B$9,Premissas!$B$14,IF(N957&lt;Premissas!$B$10,Premissas!$B$15,IF(N957&lt;Premissas!$B$11,Premissas!$B$16,IF(N957&lt;Premissas!$B$12,Premissas!$B$17,Premissas!$B$18)))))</f>
        <v/>
      </c>
      <c r="Q957" s="5">
        <f>IFERROR(P957/Premissas!$B$4,0)</f>
        <v/>
      </c>
    </row>
    <row r="958">
      <c r="A958" s="2" t="n">
        <v>7</v>
      </c>
      <c r="B958" s="2" t="n">
        <v>7801</v>
      </c>
      <c r="C958" s="2" t="inlineStr">
        <is>
          <t>RECEBIMENTO</t>
        </is>
      </c>
      <c r="D958" s="2" t="n">
        <v>4566017</v>
      </c>
      <c r="E958" s="2" t="inlineStr">
        <is>
          <t>ADILSON GOMES DOS SANTOS</t>
        </is>
      </c>
      <c r="F958" s="2" t="n">
        <v>5127</v>
      </c>
      <c r="G958" s="2" t="n">
        <v>187.22</v>
      </c>
      <c r="H958" s="2" t="n">
        <v>27</v>
      </c>
      <c r="I958" s="2" t="n">
        <v>0</v>
      </c>
      <c r="J958" s="2" t="inlineStr">
        <is>
          <t>GPA</t>
        </is>
      </c>
      <c r="K958" s="2">
        <f>IF(I958&lt;&gt;"",I958,IFERROR(INDEX(Base!$I:$I,MATCH(1,(Base!$C:$C=C958)*(Base!$I:$I&lt;&gt;""),0)),0))</f>
        <v/>
      </c>
      <c r="L958" s="2">
        <f>IF(AND(I958="",K958&gt;0),"SIM","NÃO")</f>
        <v/>
      </c>
      <c r="M958" s="2">
        <f>IF(ISNUMBER(SEARCH("SEPARA",UPPER(C958))),"NÃO","SIM")</f>
        <v/>
      </c>
      <c r="N958" s="2">
        <f>IFERROR(H958/K958,0)</f>
        <v/>
      </c>
      <c r="O958" s="2">
        <f>IF(M958="NÃO","EXCLUÍDO",IF(N958&lt;Premissas!$B$8,"&lt; 1,00",IF(N958&lt;Premissas!$B$9,"1,00 – 1,19",IF(N958&lt;Premissas!$B$10,"1,20 – 1,39",IF(N958&lt;Premissas!$B$11,"1,40 – 1,59",IF(N958&lt;Premissas!$B$12,"1,60 – 1,99","≥ 2,00"))))))</f>
        <v/>
      </c>
      <c r="P958" s="5">
        <f>IF(OR(M958="NÃO",N958&lt;Premissas!$B$8),Premissas!$B$13,IF(N958&lt;Premissas!$B$9,Premissas!$B$14,IF(N958&lt;Premissas!$B$10,Premissas!$B$15,IF(N958&lt;Premissas!$B$11,Premissas!$B$16,IF(N958&lt;Premissas!$B$12,Premissas!$B$17,Premissas!$B$18)))))</f>
        <v/>
      </c>
      <c r="Q958" s="5">
        <f>IFERROR(P958/Premissas!$B$4,0)</f>
        <v/>
      </c>
    </row>
    <row r="959">
      <c r="A959" s="2" t="n">
        <v>7</v>
      </c>
      <c r="B959" s="2" t="n">
        <v>7801</v>
      </c>
      <c r="C959" s="2" t="inlineStr">
        <is>
          <t>SEPARACAO</t>
        </is>
      </c>
      <c r="D959" s="2" t="n">
        <v>4566017</v>
      </c>
      <c r="E959" s="2" t="inlineStr">
        <is>
          <t>ADILSON GOMES DOS SANTOS</t>
        </is>
      </c>
      <c r="F959" s="2" t="n">
        <v>205</v>
      </c>
      <c r="G959" s="2" t="n">
        <v>3.53</v>
      </c>
      <c r="H959" s="2" t="n">
        <v>58</v>
      </c>
      <c r="I959" s="2" t="n">
        <v>0</v>
      </c>
      <c r="J959" s="2" t="inlineStr">
        <is>
          <t>GPA</t>
        </is>
      </c>
      <c r="K959" s="2">
        <f>IF(I959&lt;&gt;"",I959,IFERROR(INDEX(Base!$I:$I,MATCH(1,(Base!$C:$C=C959)*(Base!$I:$I&lt;&gt;""),0)),0))</f>
        <v/>
      </c>
      <c r="L959" s="2">
        <f>IF(AND(I959="",K959&gt;0),"SIM","NÃO")</f>
        <v/>
      </c>
      <c r="M959" s="2">
        <f>IF(ISNUMBER(SEARCH("SEPARA",UPPER(C959))),"NÃO","SIM")</f>
        <v/>
      </c>
      <c r="N959" s="2">
        <f>IFERROR(H959/K959,0)</f>
        <v/>
      </c>
      <c r="O959" s="2">
        <f>IF(M959="NÃO","EXCLUÍDO",IF(N959&lt;Premissas!$B$8,"&lt; 1,00",IF(N959&lt;Premissas!$B$9,"1,00 – 1,19",IF(N959&lt;Premissas!$B$10,"1,20 – 1,39",IF(N959&lt;Premissas!$B$11,"1,40 – 1,59",IF(N959&lt;Premissas!$B$12,"1,60 – 1,99","≥ 2,00"))))))</f>
        <v/>
      </c>
      <c r="P959" s="5">
        <f>IF(OR(M959="NÃO",N959&lt;Premissas!$B$8),Premissas!$B$13,IF(N959&lt;Premissas!$B$9,Premissas!$B$14,IF(N959&lt;Premissas!$B$10,Premissas!$B$15,IF(N959&lt;Premissas!$B$11,Premissas!$B$16,IF(N959&lt;Premissas!$B$12,Premissas!$B$17,Premissas!$B$18)))))</f>
        <v/>
      </c>
      <c r="Q959" s="5">
        <f>IFERROR(P959/Premissas!$B$4,0)</f>
        <v/>
      </c>
    </row>
    <row r="960">
      <c r="A960" s="2" t="n">
        <v>7</v>
      </c>
      <c r="B960" s="2" t="n">
        <v>7801</v>
      </c>
      <c r="C960" s="2" t="inlineStr">
        <is>
          <t>CARREGAMENTO</t>
        </is>
      </c>
      <c r="D960" s="2" t="n">
        <v>4576837</v>
      </c>
      <c r="E960" s="2" t="inlineStr">
        <is>
          <t>Elias Jose De Araujo</t>
        </is>
      </c>
      <c r="F960" s="2" t="n">
        <v>446</v>
      </c>
      <c r="G960" s="2" t="n">
        <v>36.18</v>
      </c>
      <c r="H960" s="2" t="n">
        <v>12</v>
      </c>
      <c r="I960" s="2" t="n">
        <v>0</v>
      </c>
      <c r="J960" s="2" t="inlineStr">
        <is>
          <t>GPA</t>
        </is>
      </c>
      <c r="K960" s="2">
        <f>IF(I960&lt;&gt;"",I960,IFERROR(INDEX(Base!$I:$I,MATCH(1,(Base!$C:$C=C960)*(Base!$I:$I&lt;&gt;""),0)),0))</f>
        <v/>
      </c>
      <c r="L960" s="2">
        <f>IF(AND(I960="",K960&gt;0),"SIM","NÃO")</f>
        <v/>
      </c>
      <c r="M960" s="2">
        <f>IF(ISNUMBER(SEARCH("SEPARA",UPPER(C960))),"NÃO","SIM")</f>
        <v/>
      </c>
      <c r="N960" s="2">
        <f>IFERROR(H960/K960,0)</f>
        <v/>
      </c>
      <c r="O960" s="2">
        <f>IF(M960="NÃO","EXCLUÍDO",IF(N960&lt;Premissas!$B$8,"&lt; 1,00",IF(N960&lt;Premissas!$B$9,"1,00 – 1,19",IF(N960&lt;Premissas!$B$10,"1,20 – 1,39",IF(N960&lt;Premissas!$B$11,"1,40 – 1,59",IF(N960&lt;Premissas!$B$12,"1,60 – 1,99","≥ 2,00"))))))</f>
        <v/>
      </c>
      <c r="P960" s="5">
        <f>IF(OR(M960="NÃO",N960&lt;Premissas!$B$8),Premissas!$B$13,IF(N960&lt;Premissas!$B$9,Premissas!$B$14,IF(N960&lt;Premissas!$B$10,Premissas!$B$15,IF(N960&lt;Premissas!$B$11,Premissas!$B$16,IF(N960&lt;Premissas!$B$12,Premissas!$B$17,Premissas!$B$18)))))</f>
        <v/>
      </c>
      <c r="Q960" s="5">
        <f>IFERROR(P960/Premissas!$B$4,0)</f>
        <v/>
      </c>
    </row>
    <row r="961">
      <c r="A961" s="2" t="n">
        <v>7</v>
      </c>
      <c r="B961" s="2" t="n">
        <v>7801</v>
      </c>
      <c r="C961" s="2" t="inlineStr">
        <is>
          <t>ATIVIDADE OP. EMP.</t>
        </is>
      </c>
      <c r="D961" s="2" t="n">
        <v>4577418</v>
      </c>
      <c r="E961" s="2" t="inlineStr">
        <is>
          <t>Edgar Veras Santos</t>
        </is>
      </c>
      <c r="F961" s="2" t="n">
        <v>721</v>
      </c>
      <c r="G961" s="2" t="n">
        <v>88.52</v>
      </c>
      <c r="H961" s="2" t="n">
        <v>8</v>
      </c>
      <c r="I961" s="2" t="n">
        <v>0</v>
      </c>
      <c r="J961" s="2" t="inlineStr">
        <is>
          <t>GPA</t>
        </is>
      </c>
      <c r="K961" s="2">
        <f>IF(I961&lt;&gt;"",I961,IFERROR(INDEX(Base!$I:$I,MATCH(1,(Base!$C:$C=C961)*(Base!$I:$I&lt;&gt;""),0)),0))</f>
        <v/>
      </c>
      <c r="L961" s="2">
        <f>IF(AND(I961="",K961&gt;0),"SIM","NÃO")</f>
        <v/>
      </c>
      <c r="M961" s="2">
        <f>IF(ISNUMBER(SEARCH("SEPARA",UPPER(C961))),"NÃO","SIM")</f>
        <v/>
      </c>
      <c r="N961" s="2">
        <f>IFERROR(H961/K961,0)</f>
        <v/>
      </c>
      <c r="O961" s="2">
        <f>IF(M961="NÃO","EXCLUÍDO",IF(N961&lt;Premissas!$B$8,"&lt; 1,00",IF(N961&lt;Premissas!$B$9,"1,00 – 1,19",IF(N961&lt;Premissas!$B$10,"1,20 – 1,39",IF(N961&lt;Premissas!$B$11,"1,40 – 1,59",IF(N961&lt;Premissas!$B$12,"1,60 – 1,99","≥ 2,00"))))))</f>
        <v/>
      </c>
      <c r="P961" s="5">
        <f>IF(OR(M961="NÃO",N961&lt;Premissas!$B$8),Premissas!$B$13,IF(N961&lt;Premissas!$B$9,Premissas!$B$14,IF(N961&lt;Premissas!$B$10,Premissas!$B$15,IF(N961&lt;Premissas!$B$11,Premissas!$B$16,IF(N961&lt;Premissas!$B$12,Premissas!$B$17,Premissas!$B$18)))))</f>
        <v/>
      </c>
      <c r="Q961" s="5">
        <f>IFERROR(P961/Premissas!$B$4,0)</f>
        <v/>
      </c>
    </row>
    <row r="962">
      <c r="A962" s="2" t="n">
        <v>7</v>
      </c>
      <c r="B962" s="2" t="n">
        <v>7801</v>
      </c>
      <c r="C962" s="2" t="inlineStr">
        <is>
          <t>ATIVIDADE OP. EMP.</t>
        </is>
      </c>
      <c r="D962" s="2" t="n">
        <v>4578775</v>
      </c>
      <c r="E962" s="2" t="inlineStr">
        <is>
          <t>JOSE INACIO SANTOS DE OLIVEIRA</t>
        </is>
      </c>
      <c r="F962" s="2" t="n">
        <v>1170</v>
      </c>
      <c r="G962" s="2" t="n">
        <v>167.29</v>
      </c>
      <c r="H962" s="2" t="n">
        <v>7</v>
      </c>
      <c r="I962" s="2" t="n">
        <v>0</v>
      </c>
      <c r="J962" s="2" t="inlineStr">
        <is>
          <t>GPA</t>
        </is>
      </c>
      <c r="K962" s="2">
        <f>IF(I962&lt;&gt;"",I962,IFERROR(INDEX(Base!$I:$I,MATCH(1,(Base!$C:$C=C962)*(Base!$I:$I&lt;&gt;""),0)),0))</f>
        <v/>
      </c>
      <c r="L962" s="2">
        <f>IF(AND(I962="",K962&gt;0),"SIM","NÃO")</f>
        <v/>
      </c>
      <c r="M962" s="2">
        <f>IF(ISNUMBER(SEARCH("SEPARA",UPPER(C962))),"NÃO","SIM")</f>
        <v/>
      </c>
      <c r="N962" s="2">
        <f>IFERROR(H962/K962,0)</f>
        <v/>
      </c>
      <c r="O962" s="2">
        <f>IF(M962="NÃO","EXCLUÍDO",IF(N962&lt;Premissas!$B$8,"&lt; 1,00",IF(N962&lt;Premissas!$B$9,"1,00 – 1,19",IF(N962&lt;Premissas!$B$10,"1,20 – 1,39",IF(N962&lt;Premissas!$B$11,"1,40 – 1,59",IF(N962&lt;Premissas!$B$12,"1,60 – 1,99","≥ 2,00"))))))</f>
        <v/>
      </c>
      <c r="P962" s="5">
        <f>IF(OR(M962="NÃO",N962&lt;Premissas!$B$8),Premissas!$B$13,IF(N962&lt;Premissas!$B$9,Premissas!$B$14,IF(N962&lt;Premissas!$B$10,Premissas!$B$15,IF(N962&lt;Premissas!$B$11,Premissas!$B$16,IF(N962&lt;Premissas!$B$12,Premissas!$B$17,Premissas!$B$18)))))</f>
        <v/>
      </c>
      <c r="Q962" s="5">
        <f>IFERROR(P962/Premissas!$B$4,0)</f>
        <v/>
      </c>
    </row>
    <row r="963">
      <c r="A963" s="2" t="n">
        <v>7</v>
      </c>
      <c r="B963" s="2" t="n">
        <v>7801</v>
      </c>
      <c r="C963" s="2" t="inlineStr">
        <is>
          <t>CARREGAMENTO</t>
        </is>
      </c>
      <c r="D963" s="2" t="n">
        <v>4596943</v>
      </c>
      <c r="E963" s="2" t="inlineStr">
        <is>
          <t>Bruno Alves Dos Santos</t>
        </is>
      </c>
      <c r="F963" s="2" t="n">
        <v>9</v>
      </c>
      <c r="G963" s="2" t="n">
        <v>2.64</v>
      </c>
      <c r="H963" s="2" t="n">
        <v>3</v>
      </c>
      <c r="I963" s="2" t="n">
        <v>0</v>
      </c>
      <c r="J963" s="2" t="inlineStr">
        <is>
          <t>GPA</t>
        </is>
      </c>
      <c r="K963" s="2">
        <f>IF(I963&lt;&gt;"",I963,IFERROR(INDEX(Base!$I:$I,MATCH(1,(Base!$C:$C=C963)*(Base!$I:$I&lt;&gt;""),0)),0))</f>
        <v/>
      </c>
      <c r="L963" s="2">
        <f>IF(AND(I963="",K963&gt;0),"SIM","NÃO")</f>
        <v/>
      </c>
      <c r="M963" s="2">
        <f>IF(ISNUMBER(SEARCH("SEPARA",UPPER(C963))),"NÃO","SIM")</f>
        <v/>
      </c>
      <c r="N963" s="2">
        <f>IFERROR(H963/K963,0)</f>
        <v/>
      </c>
      <c r="O963" s="2">
        <f>IF(M963="NÃO","EXCLUÍDO",IF(N963&lt;Premissas!$B$8,"&lt; 1,00",IF(N963&lt;Premissas!$B$9,"1,00 – 1,19",IF(N963&lt;Premissas!$B$10,"1,20 – 1,39",IF(N963&lt;Premissas!$B$11,"1,40 – 1,59",IF(N963&lt;Premissas!$B$12,"1,60 – 1,99","≥ 2,00"))))))</f>
        <v/>
      </c>
      <c r="P963" s="5">
        <f>IF(OR(M963="NÃO",N963&lt;Premissas!$B$8),Premissas!$B$13,IF(N963&lt;Premissas!$B$9,Premissas!$B$14,IF(N963&lt;Premissas!$B$10,Premissas!$B$15,IF(N963&lt;Premissas!$B$11,Premissas!$B$16,IF(N963&lt;Premissas!$B$12,Premissas!$B$17,Premissas!$B$18)))))</f>
        <v/>
      </c>
      <c r="Q963" s="5">
        <f>IFERROR(P963/Premissas!$B$4,0)</f>
        <v/>
      </c>
    </row>
    <row r="964">
      <c r="A964" s="2" t="n">
        <v>7</v>
      </c>
      <c r="B964" s="2" t="n">
        <v>7801</v>
      </c>
      <c r="C964" s="2" t="inlineStr">
        <is>
          <t>RECEBIMENTO</t>
        </is>
      </c>
      <c r="D964" s="2" t="n">
        <v>4596943</v>
      </c>
      <c r="E964" s="2" t="inlineStr">
        <is>
          <t>Bruno Alves Dos Santos</t>
        </is>
      </c>
      <c r="F964" s="2" t="n">
        <v>3</v>
      </c>
      <c r="G964" s="2" t="n">
        <v>0.8100000000000001</v>
      </c>
      <c r="H964" s="2" t="n">
        <v>4</v>
      </c>
      <c r="I964" s="2" t="n">
        <v>0</v>
      </c>
      <c r="J964" s="2" t="inlineStr">
        <is>
          <t>GPA</t>
        </is>
      </c>
      <c r="K964" s="2">
        <f>IF(I964&lt;&gt;"",I964,IFERROR(INDEX(Base!$I:$I,MATCH(1,(Base!$C:$C=C964)*(Base!$I:$I&lt;&gt;""),0)),0))</f>
        <v/>
      </c>
      <c r="L964" s="2">
        <f>IF(AND(I964="",K964&gt;0),"SIM","NÃO")</f>
        <v/>
      </c>
      <c r="M964" s="2">
        <f>IF(ISNUMBER(SEARCH("SEPARA",UPPER(C964))),"NÃO","SIM")</f>
        <v/>
      </c>
      <c r="N964" s="2">
        <f>IFERROR(H964/K964,0)</f>
        <v/>
      </c>
      <c r="O964" s="2">
        <f>IF(M964="NÃO","EXCLUÍDO",IF(N964&lt;Premissas!$B$8,"&lt; 1,00",IF(N964&lt;Premissas!$B$9,"1,00 – 1,19",IF(N964&lt;Premissas!$B$10,"1,20 – 1,39",IF(N964&lt;Premissas!$B$11,"1,40 – 1,59",IF(N964&lt;Premissas!$B$12,"1,60 – 1,99","≥ 2,00"))))))</f>
        <v/>
      </c>
      <c r="P964" s="5">
        <f>IF(OR(M964="NÃO",N964&lt;Premissas!$B$8),Premissas!$B$13,IF(N964&lt;Premissas!$B$9,Premissas!$B$14,IF(N964&lt;Premissas!$B$10,Premissas!$B$15,IF(N964&lt;Premissas!$B$11,Premissas!$B$16,IF(N964&lt;Premissas!$B$12,Premissas!$B$17,Premissas!$B$18)))))</f>
        <v/>
      </c>
      <c r="Q964" s="5">
        <f>IFERROR(P964/Premissas!$B$4,0)</f>
        <v/>
      </c>
    </row>
    <row r="965">
      <c r="A965" s="2" t="n">
        <v>7</v>
      </c>
      <c r="B965" s="2" t="n">
        <v>7801</v>
      </c>
      <c r="C965" s="2" t="inlineStr">
        <is>
          <t>CARREGAMENTO</t>
        </is>
      </c>
      <c r="D965" s="2" t="n">
        <v>4864905</v>
      </c>
      <c r="E965" s="2" t="inlineStr">
        <is>
          <t>EDIMAR DE OLIVEIRA DA SILVA</t>
        </is>
      </c>
      <c r="F965" s="2" t="n">
        <v>320</v>
      </c>
      <c r="G965" s="2" t="n">
        <v>26.19</v>
      </c>
      <c r="H965" s="2" t="n">
        <v>12</v>
      </c>
      <c r="I965" s="2" t="n">
        <v>0</v>
      </c>
      <c r="J965" s="2" t="inlineStr">
        <is>
          <t>GPA</t>
        </is>
      </c>
      <c r="K965" s="2">
        <f>IF(I965&lt;&gt;"",I965,IFERROR(INDEX(Base!$I:$I,MATCH(1,(Base!$C:$C=C965)*(Base!$I:$I&lt;&gt;""),0)),0))</f>
        <v/>
      </c>
      <c r="L965" s="2">
        <f>IF(AND(I965="",K965&gt;0),"SIM","NÃO")</f>
        <v/>
      </c>
      <c r="M965" s="2">
        <f>IF(ISNUMBER(SEARCH("SEPARA",UPPER(C965))),"NÃO","SIM")</f>
        <v/>
      </c>
      <c r="N965" s="2">
        <f>IFERROR(H965/K965,0)</f>
        <v/>
      </c>
      <c r="O965" s="2">
        <f>IF(M965="NÃO","EXCLUÍDO",IF(N965&lt;Premissas!$B$8,"&lt; 1,00",IF(N965&lt;Premissas!$B$9,"1,00 – 1,19",IF(N965&lt;Premissas!$B$10,"1,20 – 1,39",IF(N965&lt;Premissas!$B$11,"1,40 – 1,59",IF(N965&lt;Premissas!$B$12,"1,60 – 1,99","≥ 2,00"))))))</f>
        <v/>
      </c>
      <c r="P965" s="5">
        <f>IF(OR(M965="NÃO",N965&lt;Premissas!$B$8),Premissas!$B$13,IF(N965&lt;Premissas!$B$9,Premissas!$B$14,IF(N965&lt;Premissas!$B$10,Premissas!$B$15,IF(N965&lt;Premissas!$B$11,Premissas!$B$16,IF(N965&lt;Premissas!$B$12,Premissas!$B$17,Premissas!$B$18)))))</f>
        <v/>
      </c>
      <c r="Q965" s="5">
        <f>IFERROR(P965/Premissas!$B$4,0)</f>
        <v/>
      </c>
    </row>
    <row r="966">
      <c r="A966" s="2" t="n">
        <v>7</v>
      </c>
      <c r="B966" s="2" t="n">
        <v>7801</v>
      </c>
      <c r="C966" s="2" t="inlineStr">
        <is>
          <t>CARREGAMENTO</t>
        </is>
      </c>
      <c r="D966" s="2" t="n">
        <v>4979559</v>
      </c>
      <c r="E966" s="2" t="inlineStr">
        <is>
          <t>WILLIAM DOS SANTOS CAETANO</t>
        </is>
      </c>
      <c r="F966" s="2" t="n">
        <v>174</v>
      </c>
      <c r="G966" s="2" t="n">
        <v>16.78</v>
      </c>
      <c r="H966" s="2" t="n">
        <v>10</v>
      </c>
      <c r="I966" s="2" t="n">
        <v>0</v>
      </c>
      <c r="J966" s="2" t="inlineStr">
        <is>
          <t>GPA</t>
        </is>
      </c>
      <c r="K966" s="2">
        <f>IF(I966&lt;&gt;"",I966,IFERROR(INDEX(Base!$I:$I,MATCH(1,(Base!$C:$C=C966)*(Base!$I:$I&lt;&gt;""),0)),0))</f>
        <v/>
      </c>
      <c r="L966" s="2">
        <f>IF(AND(I966="",K966&gt;0),"SIM","NÃO")</f>
        <v/>
      </c>
      <c r="M966" s="2">
        <f>IF(ISNUMBER(SEARCH("SEPARA",UPPER(C966))),"NÃO","SIM")</f>
        <v/>
      </c>
      <c r="N966" s="2">
        <f>IFERROR(H966/K966,0)</f>
        <v/>
      </c>
      <c r="O966" s="2">
        <f>IF(M966="NÃO","EXCLUÍDO",IF(N966&lt;Premissas!$B$8,"&lt; 1,00",IF(N966&lt;Premissas!$B$9,"1,00 – 1,19",IF(N966&lt;Premissas!$B$10,"1,20 – 1,39",IF(N966&lt;Premissas!$B$11,"1,40 – 1,59",IF(N966&lt;Premissas!$B$12,"1,60 – 1,99","≥ 2,00"))))))</f>
        <v/>
      </c>
      <c r="P966" s="5">
        <f>IF(OR(M966="NÃO",N966&lt;Premissas!$B$8),Premissas!$B$13,IF(N966&lt;Premissas!$B$9,Premissas!$B$14,IF(N966&lt;Premissas!$B$10,Premissas!$B$15,IF(N966&lt;Premissas!$B$11,Premissas!$B$16,IF(N966&lt;Premissas!$B$12,Premissas!$B$17,Premissas!$B$18)))))</f>
        <v/>
      </c>
      <c r="Q966" s="5">
        <f>IFERROR(P966/Premissas!$B$4,0)</f>
        <v/>
      </c>
    </row>
    <row r="967">
      <c r="A967" s="2" t="n">
        <v>7</v>
      </c>
      <c r="B967" s="2" t="n">
        <v>7801</v>
      </c>
      <c r="C967" s="2" t="inlineStr">
        <is>
          <t>SEPARACAO</t>
        </is>
      </c>
      <c r="D967" s="2" t="n">
        <v>4979559</v>
      </c>
      <c r="E967" s="2" t="inlineStr">
        <is>
          <t>WILLIAM DOS SANTOS CAETANO</t>
        </is>
      </c>
      <c r="F967" s="2" t="n">
        <v>411</v>
      </c>
      <c r="G967" s="2" t="n">
        <v>13.21</v>
      </c>
      <c r="H967" s="2" t="n">
        <v>31</v>
      </c>
      <c r="I967" s="2" t="n">
        <v>0</v>
      </c>
      <c r="J967" s="2" t="inlineStr">
        <is>
          <t>GPA</t>
        </is>
      </c>
      <c r="K967" s="2">
        <f>IF(I967&lt;&gt;"",I967,IFERROR(INDEX(Base!$I:$I,MATCH(1,(Base!$C:$C=C967)*(Base!$I:$I&lt;&gt;""),0)),0))</f>
        <v/>
      </c>
      <c r="L967" s="2">
        <f>IF(AND(I967="",K967&gt;0),"SIM","NÃO")</f>
        <v/>
      </c>
      <c r="M967" s="2">
        <f>IF(ISNUMBER(SEARCH("SEPARA",UPPER(C967))),"NÃO","SIM")</f>
        <v/>
      </c>
      <c r="N967" s="2">
        <f>IFERROR(H967/K967,0)</f>
        <v/>
      </c>
      <c r="O967" s="2">
        <f>IF(M967="NÃO","EXCLUÍDO",IF(N967&lt;Premissas!$B$8,"&lt; 1,00",IF(N967&lt;Premissas!$B$9,"1,00 – 1,19",IF(N967&lt;Premissas!$B$10,"1,20 – 1,39",IF(N967&lt;Premissas!$B$11,"1,40 – 1,59",IF(N967&lt;Premissas!$B$12,"1,60 – 1,99","≥ 2,00"))))))</f>
        <v/>
      </c>
      <c r="P967" s="5">
        <f>IF(OR(M967="NÃO",N967&lt;Premissas!$B$8),Premissas!$B$13,IF(N967&lt;Premissas!$B$9,Premissas!$B$14,IF(N967&lt;Premissas!$B$10,Premissas!$B$15,IF(N967&lt;Premissas!$B$11,Premissas!$B$16,IF(N967&lt;Premissas!$B$12,Premissas!$B$17,Premissas!$B$18)))))</f>
        <v/>
      </c>
      <c r="Q967" s="5">
        <f>IFERROR(P967/Premissas!$B$4,0)</f>
        <v/>
      </c>
    </row>
    <row r="968">
      <c r="A968" s="2" t="n">
        <v>7</v>
      </c>
      <c r="B968" s="2" t="n">
        <v>7801</v>
      </c>
      <c r="C968" s="2" t="inlineStr">
        <is>
          <t>SEPARACAO</t>
        </is>
      </c>
      <c r="D968" s="2" t="n">
        <v>4989040</v>
      </c>
      <c r="E968" s="2" t="inlineStr">
        <is>
          <t>RAFAEL DE CASTRO PEREIRA</t>
        </is>
      </c>
      <c r="F968" s="2" t="n">
        <v>1086</v>
      </c>
      <c r="G968" s="2" t="n">
        <v>20.91</v>
      </c>
      <c r="H968" s="2" t="n">
        <v>52</v>
      </c>
      <c r="I968" s="2" t="n">
        <v>0</v>
      </c>
      <c r="J968" s="2" t="inlineStr">
        <is>
          <t>GPA</t>
        </is>
      </c>
      <c r="K968" s="2">
        <f>IF(I968&lt;&gt;"",I968,IFERROR(INDEX(Base!$I:$I,MATCH(1,(Base!$C:$C=C968)*(Base!$I:$I&lt;&gt;""),0)),0))</f>
        <v/>
      </c>
      <c r="L968" s="2">
        <f>IF(AND(I968="",K968&gt;0),"SIM","NÃO")</f>
        <v/>
      </c>
      <c r="M968" s="2">
        <f>IF(ISNUMBER(SEARCH("SEPARA",UPPER(C968))),"NÃO","SIM")</f>
        <v/>
      </c>
      <c r="N968" s="2">
        <f>IFERROR(H968/K968,0)</f>
        <v/>
      </c>
      <c r="O968" s="2">
        <f>IF(M968="NÃO","EXCLUÍDO",IF(N968&lt;Premissas!$B$8,"&lt; 1,00",IF(N968&lt;Premissas!$B$9,"1,00 – 1,19",IF(N968&lt;Premissas!$B$10,"1,20 – 1,39",IF(N968&lt;Premissas!$B$11,"1,40 – 1,59",IF(N968&lt;Premissas!$B$12,"1,60 – 1,99","≥ 2,00"))))))</f>
        <v/>
      </c>
      <c r="P968" s="5">
        <f>IF(OR(M968="NÃO",N968&lt;Premissas!$B$8),Premissas!$B$13,IF(N968&lt;Premissas!$B$9,Premissas!$B$14,IF(N968&lt;Premissas!$B$10,Premissas!$B$15,IF(N968&lt;Premissas!$B$11,Premissas!$B$16,IF(N968&lt;Premissas!$B$12,Premissas!$B$17,Premissas!$B$18)))))</f>
        <v/>
      </c>
      <c r="Q968" s="5">
        <f>IFERROR(P968/Premissas!$B$4,0)</f>
        <v/>
      </c>
    </row>
    <row r="969">
      <c r="A969" s="2" t="n">
        <v>7</v>
      </c>
      <c r="B969" s="2" t="n">
        <v>7801</v>
      </c>
      <c r="C969" s="2" t="inlineStr">
        <is>
          <t>ATIVIDADE OP. EMP.</t>
        </is>
      </c>
      <c r="D969" s="2" t="n">
        <v>4990137</v>
      </c>
      <c r="E969" s="2" t="inlineStr">
        <is>
          <t>Erivaldo Oliveira Da Silva</t>
        </is>
      </c>
      <c r="F969" s="2" t="n">
        <v>680</v>
      </c>
      <c r="G969" s="2" t="n">
        <v>108.02</v>
      </c>
      <c r="H969" s="2" t="n">
        <v>6</v>
      </c>
      <c r="I969" s="2" t="n">
        <v>0</v>
      </c>
      <c r="J969" s="2" t="inlineStr">
        <is>
          <t>GPA</t>
        </is>
      </c>
      <c r="K969" s="2">
        <f>IF(I969&lt;&gt;"",I969,IFERROR(INDEX(Base!$I:$I,MATCH(1,(Base!$C:$C=C969)*(Base!$I:$I&lt;&gt;""),0)),0))</f>
        <v/>
      </c>
      <c r="L969" s="2">
        <f>IF(AND(I969="",K969&gt;0),"SIM","NÃO")</f>
        <v/>
      </c>
      <c r="M969" s="2">
        <f>IF(ISNUMBER(SEARCH("SEPARA",UPPER(C969))),"NÃO","SIM")</f>
        <v/>
      </c>
      <c r="N969" s="2">
        <f>IFERROR(H969/K969,0)</f>
        <v/>
      </c>
      <c r="O969" s="2">
        <f>IF(M969="NÃO","EXCLUÍDO",IF(N969&lt;Premissas!$B$8,"&lt; 1,00",IF(N969&lt;Premissas!$B$9,"1,00 – 1,19",IF(N969&lt;Premissas!$B$10,"1,20 – 1,39",IF(N969&lt;Premissas!$B$11,"1,40 – 1,59",IF(N969&lt;Premissas!$B$12,"1,60 – 1,99","≥ 2,00"))))))</f>
        <v/>
      </c>
      <c r="P969" s="5">
        <f>IF(OR(M969="NÃO",N969&lt;Premissas!$B$8),Premissas!$B$13,IF(N969&lt;Premissas!$B$9,Premissas!$B$14,IF(N969&lt;Premissas!$B$10,Premissas!$B$15,IF(N969&lt;Premissas!$B$11,Premissas!$B$16,IF(N969&lt;Premissas!$B$12,Premissas!$B$17,Premissas!$B$18)))))</f>
        <v/>
      </c>
      <c r="Q969" s="5">
        <f>IFERROR(P969/Premissas!$B$4,0)</f>
        <v/>
      </c>
    </row>
    <row r="970">
      <c r="A970" s="2" t="n">
        <v>7</v>
      </c>
      <c r="B970" s="2" t="n">
        <v>7801</v>
      </c>
      <c r="C970" s="2" t="inlineStr">
        <is>
          <t>CARREGAMENTO</t>
        </is>
      </c>
      <c r="D970" s="2" t="n">
        <v>4990137</v>
      </c>
      <c r="E970" s="2" t="inlineStr">
        <is>
          <t>Erivaldo Oliveira Da Silva</t>
        </is>
      </c>
      <c r="F970" s="2" t="n">
        <v>25</v>
      </c>
      <c r="G970" s="2" t="n">
        <v>2.87</v>
      </c>
      <c r="H970" s="2" t="n">
        <v>9</v>
      </c>
      <c r="I970" s="2" t="n">
        <v>0</v>
      </c>
      <c r="J970" s="2" t="inlineStr">
        <is>
          <t>GPA</t>
        </is>
      </c>
      <c r="K970" s="2">
        <f>IF(I970&lt;&gt;"",I970,IFERROR(INDEX(Base!$I:$I,MATCH(1,(Base!$C:$C=C970)*(Base!$I:$I&lt;&gt;""),0)),0))</f>
        <v/>
      </c>
      <c r="L970" s="2">
        <f>IF(AND(I970="",K970&gt;0),"SIM","NÃO")</f>
        <v/>
      </c>
      <c r="M970" s="2">
        <f>IF(ISNUMBER(SEARCH("SEPARA",UPPER(C970))),"NÃO","SIM")</f>
        <v/>
      </c>
      <c r="N970" s="2">
        <f>IFERROR(H970/K970,0)</f>
        <v/>
      </c>
      <c r="O970" s="2">
        <f>IF(M970="NÃO","EXCLUÍDO",IF(N970&lt;Premissas!$B$8,"&lt; 1,00",IF(N970&lt;Premissas!$B$9,"1,00 – 1,19",IF(N970&lt;Premissas!$B$10,"1,20 – 1,39",IF(N970&lt;Premissas!$B$11,"1,40 – 1,59",IF(N970&lt;Premissas!$B$12,"1,60 – 1,99","≥ 2,00"))))))</f>
        <v/>
      </c>
      <c r="P970" s="5">
        <f>IF(OR(M970="NÃO",N970&lt;Premissas!$B$8),Premissas!$B$13,IF(N970&lt;Premissas!$B$9,Premissas!$B$14,IF(N970&lt;Premissas!$B$10,Premissas!$B$15,IF(N970&lt;Premissas!$B$11,Premissas!$B$16,IF(N970&lt;Premissas!$B$12,Premissas!$B$17,Premissas!$B$18)))))</f>
        <v/>
      </c>
      <c r="Q970" s="5">
        <f>IFERROR(P970/Premissas!$B$4,0)</f>
        <v/>
      </c>
    </row>
    <row r="971">
      <c r="A971" s="2" t="n">
        <v>7</v>
      </c>
      <c r="B971" s="2" t="n">
        <v>7801</v>
      </c>
      <c r="C971" s="2" t="inlineStr">
        <is>
          <t>ATIVIDADE OP. EMP.</t>
        </is>
      </c>
      <c r="D971" s="2" t="n">
        <v>499047</v>
      </c>
      <c r="E971" s="2" t="inlineStr">
        <is>
          <t>WELITON DOS SANTOS</t>
        </is>
      </c>
      <c r="F971" s="2" t="n">
        <v>7</v>
      </c>
      <c r="G971" s="2" t="n">
        <v>17.54</v>
      </c>
      <c r="H971" s="2" t="n">
        <v>0</v>
      </c>
      <c r="I971" s="2" t="n">
        <v>0</v>
      </c>
      <c r="J971" s="2" t="inlineStr">
        <is>
          <t>GPA</t>
        </is>
      </c>
      <c r="K971" s="2">
        <f>IF(I971&lt;&gt;"",I971,IFERROR(INDEX(Base!$I:$I,MATCH(1,(Base!$C:$C=C971)*(Base!$I:$I&lt;&gt;""),0)),0))</f>
        <v/>
      </c>
      <c r="L971" s="2">
        <f>IF(AND(I971="",K971&gt;0),"SIM","NÃO")</f>
        <v/>
      </c>
      <c r="M971" s="2">
        <f>IF(ISNUMBER(SEARCH("SEPARA",UPPER(C971))),"NÃO","SIM")</f>
        <v/>
      </c>
      <c r="N971" s="2">
        <f>IFERROR(H971/K971,0)</f>
        <v/>
      </c>
      <c r="O971" s="2">
        <f>IF(M971="NÃO","EXCLUÍDO",IF(N971&lt;Premissas!$B$8,"&lt; 1,00",IF(N971&lt;Premissas!$B$9,"1,00 – 1,19",IF(N971&lt;Premissas!$B$10,"1,20 – 1,39",IF(N971&lt;Premissas!$B$11,"1,40 – 1,59",IF(N971&lt;Premissas!$B$12,"1,60 – 1,99","≥ 2,00"))))))</f>
        <v/>
      </c>
      <c r="P971" s="5">
        <f>IF(OR(M971="NÃO",N971&lt;Premissas!$B$8),Premissas!$B$13,IF(N971&lt;Premissas!$B$9,Premissas!$B$14,IF(N971&lt;Premissas!$B$10,Premissas!$B$15,IF(N971&lt;Premissas!$B$11,Premissas!$B$16,IF(N971&lt;Premissas!$B$12,Premissas!$B$17,Premissas!$B$18)))))</f>
        <v/>
      </c>
      <c r="Q971" s="5">
        <f>IFERROR(P971/Premissas!$B$4,0)</f>
        <v/>
      </c>
    </row>
    <row r="972">
      <c r="A972" s="2" t="n">
        <v>7</v>
      </c>
      <c r="B972" s="2" t="n">
        <v>7801</v>
      </c>
      <c r="C972" s="2" t="inlineStr">
        <is>
          <t>CARREGAMENTO</t>
        </is>
      </c>
      <c r="D972" s="2" t="n">
        <v>500233</v>
      </c>
      <c r="E972" s="2" t="inlineStr">
        <is>
          <t>Sidenilton Santos Da Conceicao</t>
        </is>
      </c>
      <c r="F972" s="2" t="n">
        <v>102</v>
      </c>
      <c r="G972" s="2" t="n">
        <v>21.74</v>
      </c>
      <c r="H972" s="2" t="n">
        <v>5</v>
      </c>
      <c r="I972" s="2" t="n">
        <v>0</v>
      </c>
      <c r="J972" s="2" t="inlineStr">
        <is>
          <t>GPA</t>
        </is>
      </c>
      <c r="K972" s="2">
        <f>IF(I972&lt;&gt;"",I972,IFERROR(INDEX(Base!$I:$I,MATCH(1,(Base!$C:$C=C972)*(Base!$I:$I&lt;&gt;""),0)),0))</f>
        <v/>
      </c>
      <c r="L972" s="2">
        <f>IF(AND(I972="",K972&gt;0),"SIM","NÃO")</f>
        <v/>
      </c>
      <c r="M972" s="2">
        <f>IF(ISNUMBER(SEARCH("SEPARA",UPPER(C972))),"NÃO","SIM")</f>
        <v/>
      </c>
      <c r="N972" s="2">
        <f>IFERROR(H972/K972,0)</f>
        <v/>
      </c>
      <c r="O972" s="2">
        <f>IF(M972="NÃO","EXCLUÍDO",IF(N972&lt;Premissas!$B$8,"&lt; 1,00",IF(N972&lt;Premissas!$B$9,"1,00 – 1,19",IF(N972&lt;Premissas!$B$10,"1,20 – 1,39",IF(N972&lt;Premissas!$B$11,"1,40 – 1,59",IF(N972&lt;Premissas!$B$12,"1,60 – 1,99","≥ 2,00"))))))</f>
        <v/>
      </c>
      <c r="P972" s="5">
        <f>IF(OR(M972="NÃO",N972&lt;Premissas!$B$8),Premissas!$B$13,IF(N972&lt;Premissas!$B$9,Premissas!$B$14,IF(N972&lt;Premissas!$B$10,Premissas!$B$15,IF(N972&lt;Premissas!$B$11,Premissas!$B$16,IF(N972&lt;Premissas!$B$12,Premissas!$B$17,Premissas!$B$18)))))</f>
        <v/>
      </c>
      <c r="Q972" s="5">
        <f>IFERROR(P972/Premissas!$B$4,0)</f>
        <v/>
      </c>
    </row>
    <row r="973">
      <c r="A973" s="2" t="n">
        <v>7</v>
      </c>
      <c r="B973" s="2" t="n">
        <v>7801</v>
      </c>
      <c r="C973" s="2" t="inlineStr">
        <is>
          <t>SEPARACAO</t>
        </is>
      </c>
      <c r="D973" s="2" t="n">
        <v>500233</v>
      </c>
      <c r="E973" s="2" t="inlineStr">
        <is>
          <t>Sidenilton Santos Da Conceicao</t>
        </is>
      </c>
      <c r="F973" s="2" t="n">
        <v>628</v>
      </c>
      <c r="G973" s="2" t="n">
        <v>15.66</v>
      </c>
      <c r="H973" s="2" t="n">
        <v>40</v>
      </c>
      <c r="I973" s="2" t="n">
        <v>0</v>
      </c>
      <c r="J973" s="2" t="inlineStr">
        <is>
          <t>GPA</t>
        </is>
      </c>
      <c r="K973" s="2">
        <f>IF(I973&lt;&gt;"",I973,IFERROR(INDEX(Base!$I:$I,MATCH(1,(Base!$C:$C=C973)*(Base!$I:$I&lt;&gt;""),0)),0))</f>
        <v/>
      </c>
      <c r="L973" s="2">
        <f>IF(AND(I973="",K973&gt;0),"SIM","NÃO")</f>
        <v/>
      </c>
      <c r="M973" s="2">
        <f>IF(ISNUMBER(SEARCH("SEPARA",UPPER(C973))),"NÃO","SIM")</f>
        <v/>
      </c>
      <c r="N973" s="2">
        <f>IFERROR(H973/K973,0)</f>
        <v/>
      </c>
      <c r="O973" s="2">
        <f>IF(M973="NÃO","EXCLUÍDO",IF(N973&lt;Premissas!$B$8,"&lt; 1,00",IF(N973&lt;Premissas!$B$9,"1,00 – 1,19",IF(N973&lt;Premissas!$B$10,"1,20 – 1,39",IF(N973&lt;Premissas!$B$11,"1,40 – 1,59",IF(N973&lt;Premissas!$B$12,"1,60 – 1,99","≥ 2,00"))))))</f>
        <v/>
      </c>
      <c r="P973" s="5">
        <f>IF(OR(M973="NÃO",N973&lt;Premissas!$B$8),Premissas!$B$13,IF(N973&lt;Premissas!$B$9,Premissas!$B$14,IF(N973&lt;Premissas!$B$10,Premissas!$B$15,IF(N973&lt;Premissas!$B$11,Premissas!$B$16,IF(N973&lt;Premissas!$B$12,Premissas!$B$17,Premissas!$B$18)))))</f>
        <v/>
      </c>
      <c r="Q973" s="5">
        <f>IFERROR(P973/Premissas!$B$4,0)</f>
        <v/>
      </c>
    </row>
    <row r="974">
      <c r="A974" s="2" t="n">
        <v>7</v>
      </c>
      <c r="B974" s="2" t="n">
        <v>7801</v>
      </c>
      <c r="C974" s="2" t="inlineStr">
        <is>
          <t>SEPARACAO</t>
        </is>
      </c>
      <c r="D974" s="2" t="n">
        <v>5011175</v>
      </c>
      <c r="E974" s="2" t="inlineStr">
        <is>
          <t>Clevisson Santos Do Nascimento</t>
        </is>
      </c>
      <c r="F974" s="2" t="n">
        <v>2198</v>
      </c>
      <c r="G974" s="2" t="n">
        <v>73.58</v>
      </c>
      <c r="H974" s="2" t="n">
        <v>30</v>
      </c>
      <c r="I974" s="2" t="n">
        <v>0</v>
      </c>
      <c r="J974" s="2" t="inlineStr">
        <is>
          <t>GPA</t>
        </is>
      </c>
      <c r="K974" s="2">
        <f>IF(I974&lt;&gt;"",I974,IFERROR(INDEX(Base!$I:$I,MATCH(1,(Base!$C:$C=C974)*(Base!$I:$I&lt;&gt;""),0)),0))</f>
        <v/>
      </c>
      <c r="L974" s="2">
        <f>IF(AND(I974="",K974&gt;0),"SIM","NÃO")</f>
        <v/>
      </c>
      <c r="M974" s="2">
        <f>IF(ISNUMBER(SEARCH("SEPARA",UPPER(C974))),"NÃO","SIM")</f>
        <v/>
      </c>
      <c r="N974" s="2">
        <f>IFERROR(H974/K974,0)</f>
        <v/>
      </c>
      <c r="O974" s="2">
        <f>IF(M974="NÃO","EXCLUÍDO",IF(N974&lt;Premissas!$B$8,"&lt; 1,00",IF(N974&lt;Premissas!$B$9,"1,00 – 1,19",IF(N974&lt;Premissas!$B$10,"1,20 – 1,39",IF(N974&lt;Premissas!$B$11,"1,40 – 1,59",IF(N974&lt;Premissas!$B$12,"1,60 – 1,99","≥ 2,00"))))))</f>
        <v/>
      </c>
      <c r="P974" s="5">
        <f>IF(OR(M974="NÃO",N974&lt;Premissas!$B$8),Premissas!$B$13,IF(N974&lt;Premissas!$B$9,Premissas!$B$14,IF(N974&lt;Premissas!$B$10,Premissas!$B$15,IF(N974&lt;Premissas!$B$11,Premissas!$B$16,IF(N974&lt;Premissas!$B$12,Premissas!$B$17,Premissas!$B$18)))))</f>
        <v/>
      </c>
      <c r="Q974" s="5">
        <f>IFERROR(P974/Premissas!$B$4,0)</f>
        <v/>
      </c>
    </row>
    <row r="975">
      <c r="A975" s="2" t="n">
        <v>7</v>
      </c>
      <c r="B975" s="2" t="n">
        <v>7801</v>
      </c>
      <c r="C975" s="2" t="inlineStr">
        <is>
          <t>PUXADA RECEB</t>
        </is>
      </c>
      <c r="D975" s="2" t="n">
        <v>5041880</v>
      </c>
      <c r="E975" s="2" t="inlineStr">
        <is>
          <t>RAFAEL ALVARENGA DOS ANJOS</t>
        </is>
      </c>
      <c r="F975" s="2" t="n">
        <v>2</v>
      </c>
      <c r="G975" s="2" t="n">
        <v>0.02</v>
      </c>
      <c r="H975" s="2" t="n">
        <v>100</v>
      </c>
      <c r="I975" s="2" t="n">
        <v>0</v>
      </c>
      <c r="J975" s="2" t="inlineStr">
        <is>
          <t>GPA</t>
        </is>
      </c>
      <c r="K975" s="2">
        <f>IF(I975&lt;&gt;"",I975,IFERROR(INDEX(Base!$I:$I,MATCH(1,(Base!$C:$C=C975)*(Base!$I:$I&lt;&gt;""),0)),0))</f>
        <v/>
      </c>
      <c r="L975" s="2">
        <f>IF(AND(I975="",K975&gt;0),"SIM","NÃO")</f>
        <v/>
      </c>
      <c r="M975" s="2">
        <f>IF(ISNUMBER(SEARCH("SEPARA",UPPER(C975))),"NÃO","SIM")</f>
        <v/>
      </c>
      <c r="N975" s="2">
        <f>IFERROR(H975/K975,0)</f>
        <v/>
      </c>
      <c r="O975" s="2">
        <f>IF(M975="NÃO","EXCLUÍDO",IF(N975&lt;Premissas!$B$8,"&lt; 1,00",IF(N975&lt;Premissas!$B$9,"1,00 – 1,19",IF(N975&lt;Premissas!$B$10,"1,20 – 1,39",IF(N975&lt;Premissas!$B$11,"1,40 – 1,59",IF(N975&lt;Premissas!$B$12,"1,60 – 1,99","≥ 2,00"))))))</f>
        <v/>
      </c>
      <c r="P975" s="5">
        <f>IF(OR(M975="NÃO",N975&lt;Premissas!$B$8),Premissas!$B$13,IF(N975&lt;Premissas!$B$9,Premissas!$B$14,IF(N975&lt;Premissas!$B$10,Premissas!$B$15,IF(N975&lt;Premissas!$B$11,Premissas!$B$16,IF(N975&lt;Premissas!$B$12,Premissas!$B$17,Premissas!$B$18)))))</f>
        <v/>
      </c>
      <c r="Q975" s="5">
        <f>IFERROR(P975/Premissas!$B$4,0)</f>
        <v/>
      </c>
    </row>
    <row r="976">
      <c r="A976" s="2" t="n">
        <v>7</v>
      </c>
      <c r="B976" s="2" t="n">
        <v>7801</v>
      </c>
      <c r="C976" s="2" t="inlineStr">
        <is>
          <t>SEPARACAO</t>
        </is>
      </c>
      <c r="D976" s="2" t="n">
        <v>5041880</v>
      </c>
      <c r="E976" s="2" t="inlineStr">
        <is>
          <t>RAFAEL ALVARENGA DOS ANJOS</t>
        </is>
      </c>
      <c r="F976" s="2" t="n">
        <v>600</v>
      </c>
      <c r="G976" s="2" t="n">
        <v>8.76</v>
      </c>
      <c r="H976" s="2" t="n">
        <v>68</v>
      </c>
      <c r="I976" s="2" t="n">
        <v>0</v>
      </c>
      <c r="J976" s="2" t="inlineStr">
        <is>
          <t>GPA</t>
        </is>
      </c>
      <c r="K976" s="2">
        <f>IF(I976&lt;&gt;"",I976,IFERROR(INDEX(Base!$I:$I,MATCH(1,(Base!$C:$C=C976)*(Base!$I:$I&lt;&gt;""),0)),0))</f>
        <v/>
      </c>
      <c r="L976" s="2">
        <f>IF(AND(I976="",K976&gt;0),"SIM","NÃO")</f>
        <v/>
      </c>
      <c r="M976" s="2">
        <f>IF(ISNUMBER(SEARCH("SEPARA",UPPER(C976))),"NÃO","SIM")</f>
        <v/>
      </c>
      <c r="N976" s="2">
        <f>IFERROR(H976/K976,0)</f>
        <v/>
      </c>
      <c r="O976" s="2">
        <f>IF(M976="NÃO","EXCLUÍDO",IF(N976&lt;Premissas!$B$8,"&lt; 1,00",IF(N976&lt;Premissas!$B$9,"1,00 – 1,19",IF(N976&lt;Premissas!$B$10,"1,20 – 1,39",IF(N976&lt;Premissas!$B$11,"1,40 – 1,59",IF(N976&lt;Premissas!$B$12,"1,60 – 1,99","≥ 2,00"))))))</f>
        <v/>
      </c>
      <c r="P976" s="5">
        <f>IF(OR(M976="NÃO",N976&lt;Premissas!$B$8),Premissas!$B$13,IF(N976&lt;Premissas!$B$9,Premissas!$B$14,IF(N976&lt;Premissas!$B$10,Premissas!$B$15,IF(N976&lt;Premissas!$B$11,Premissas!$B$16,IF(N976&lt;Premissas!$B$12,Premissas!$B$17,Premissas!$B$18)))))</f>
        <v/>
      </c>
      <c r="Q976" s="5">
        <f>IFERROR(P976/Premissas!$B$4,0)</f>
        <v/>
      </c>
    </row>
    <row r="977">
      <c r="A977" s="2" t="n">
        <v>7</v>
      </c>
      <c r="B977" s="2" t="n">
        <v>7801</v>
      </c>
      <c r="C977" s="2" t="inlineStr">
        <is>
          <t>CARREGAMENTO</t>
        </is>
      </c>
      <c r="D977" s="2" t="n">
        <v>5047935</v>
      </c>
      <c r="E977" s="2" t="inlineStr">
        <is>
          <t>Jose Helto Almeida Da Silva</t>
        </is>
      </c>
      <c r="F977" s="2" t="n">
        <v>323</v>
      </c>
      <c r="G977" s="2" t="n">
        <v>29.12</v>
      </c>
      <c r="H977" s="2" t="n">
        <v>11</v>
      </c>
      <c r="I977" s="2" t="n">
        <v>0</v>
      </c>
      <c r="J977" s="2" t="inlineStr">
        <is>
          <t>GPA</t>
        </is>
      </c>
      <c r="K977" s="2">
        <f>IF(I977&lt;&gt;"",I977,IFERROR(INDEX(Base!$I:$I,MATCH(1,(Base!$C:$C=C977)*(Base!$I:$I&lt;&gt;""),0)),0))</f>
        <v/>
      </c>
      <c r="L977" s="2">
        <f>IF(AND(I977="",K977&gt;0),"SIM","NÃO")</f>
        <v/>
      </c>
      <c r="M977" s="2">
        <f>IF(ISNUMBER(SEARCH("SEPARA",UPPER(C977))),"NÃO","SIM")</f>
        <v/>
      </c>
      <c r="N977" s="2">
        <f>IFERROR(H977/K977,0)</f>
        <v/>
      </c>
      <c r="O977" s="2">
        <f>IF(M977="NÃO","EXCLUÍDO",IF(N977&lt;Premissas!$B$8,"&lt; 1,00",IF(N977&lt;Premissas!$B$9,"1,00 – 1,19",IF(N977&lt;Premissas!$B$10,"1,20 – 1,39",IF(N977&lt;Premissas!$B$11,"1,40 – 1,59",IF(N977&lt;Premissas!$B$12,"1,60 – 1,99","≥ 2,00"))))))</f>
        <v/>
      </c>
      <c r="P977" s="5">
        <f>IF(OR(M977="NÃO",N977&lt;Premissas!$B$8),Premissas!$B$13,IF(N977&lt;Premissas!$B$9,Premissas!$B$14,IF(N977&lt;Premissas!$B$10,Premissas!$B$15,IF(N977&lt;Premissas!$B$11,Premissas!$B$16,IF(N977&lt;Premissas!$B$12,Premissas!$B$17,Premissas!$B$18)))))</f>
        <v/>
      </c>
      <c r="Q977" s="5">
        <f>IFERROR(P977/Premissas!$B$4,0)</f>
        <v/>
      </c>
    </row>
    <row r="978">
      <c r="A978" s="2" t="n">
        <v>7</v>
      </c>
      <c r="B978" s="2" t="n">
        <v>7801</v>
      </c>
      <c r="C978" s="2" t="inlineStr">
        <is>
          <t>CARREGAMENTO</t>
        </is>
      </c>
      <c r="D978" s="2" t="n">
        <v>5055172</v>
      </c>
      <c r="E978" s="2" t="inlineStr">
        <is>
          <t>Rodrigo Da Silva Fernandes</t>
        </is>
      </c>
      <c r="F978" s="2" t="n">
        <v>51</v>
      </c>
      <c r="G978" s="2" t="n">
        <v>5.46</v>
      </c>
      <c r="H978" s="2" t="n">
        <v>9</v>
      </c>
      <c r="I978" s="2" t="n">
        <v>0</v>
      </c>
      <c r="J978" s="2" t="inlineStr">
        <is>
          <t>GPA</t>
        </is>
      </c>
      <c r="K978" s="2">
        <f>IF(I978&lt;&gt;"",I978,IFERROR(INDEX(Base!$I:$I,MATCH(1,(Base!$C:$C=C978)*(Base!$I:$I&lt;&gt;""),0)),0))</f>
        <v/>
      </c>
      <c r="L978" s="2">
        <f>IF(AND(I978="",K978&gt;0),"SIM","NÃO")</f>
        <v/>
      </c>
      <c r="M978" s="2">
        <f>IF(ISNUMBER(SEARCH("SEPARA",UPPER(C978))),"NÃO","SIM")</f>
        <v/>
      </c>
      <c r="N978" s="2">
        <f>IFERROR(H978/K978,0)</f>
        <v/>
      </c>
      <c r="O978" s="2">
        <f>IF(M978="NÃO","EXCLUÍDO",IF(N978&lt;Premissas!$B$8,"&lt; 1,00",IF(N978&lt;Premissas!$B$9,"1,00 – 1,19",IF(N978&lt;Premissas!$B$10,"1,20 – 1,39",IF(N978&lt;Premissas!$B$11,"1,40 – 1,59",IF(N978&lt;Premissas!$B$12,"1,60 – 1,99","≥ 2,00"))))))</f>
        <v/>
      </c>
      <c r="P978" s="5">
        <f>IF(OR(M978="NÃO",N978&lt;Premissas!$B$8),Premissas!$B$13,IF(N978&lt;Premissas!$B$9,Premissas!$B$14,IF(N978&lt;Premissas!$B$10,Premissas!$B$15,IF(N978&lt;Premissas!$B$11,Premissas!$B$16,IF(N978&lt;Premissas!$B$12,Premissas!$B$17,Premissas!$B$18)))))</f>
        <v/>
      </c>
      <c r="Q978" s="5">
        <f>IFERROR(P978/Premissas!$B$4,0)</f>
        <v/>
      </c>
    </row>
    <row r="979">
      <c r="A979" s="2" t="n">
        <v>7</v>
      </c>
      <c r="B979" s="2" t="n">
        <v>7801</v>
      </c>
      <c r="C979" s="2" t="inlineStr">
        <is>
          <t>RECEBIMENTO</t>
        </is>
      </c>
      <c r="D979" s="2" t="n">
        <v>5055172</v>
      </c>
      <c r="E979" s="2" t="inlineStr">
        <is>
          <t>Rodrigo Da Silva Fernandes</t>
        </is>
      </c>
      <c r="F979" s="2" t="n">
        <v>111</v>
      </c>
      <c r="G979" s="2" t="n">
        <v>2.39</v>
      </c>
      <c r="H979" s="2" t="n">
        <v>46</v>
      </c>
      <c r="I979" s="2" t="n">
        <v>0</v>
      </c>
      <c r="J979" s="2" t="inlineStr">
        <is>
          <t>GPA</t>
        </is>
      </c>
      <c r="K979" s="2">
        <f>IF(I979&lt;&gt;"",I979,IFERROR(INDEX(Base!$I:$I,MATCH(1,(Base!$C:$C=C979)*(Base!$I:$I&lt;&gt;""),0)),0))</f>
        <v/>
      </c>
      <c r="L979" s="2">
        <f>IF(AND(I979="",K979&gt;0),"SIM","NÃO")</f>
        <v/>
      </c>
      <c r="M979" s="2">
        <f>IF(ISNUMBER(SEARCH("SEPARA",UPPER(C979))),"NÃO","SIM")</f>
        <v/>
      </c>
      <c r="N979" s="2">
        <f>IFERROR(H979/K979,0)</f>
        <v/>
      </c>
      <c r="O979" s="2">
        <f>IF(M979="NÃO","EXCLUÍDO",IF(N979&lt;Premissas!$B$8,"&lt; 1,00",IF(N979&lt;Premissas!$B$9,"1,00 – 1,19",IF(N979&lt;Premissas!$B$10,"1,20 – 1,39",IF(N979&lt;Premissas!$B$11,"1,40 – 1,59",IF(N979&lt;Premissas!$B$12,"1,60 – 1,99","≥ 2,00"))))))</f>
        <v/>
      </c>
      <c r="P979" s="5">
        <f>IF(OR(M979="NÃO",N979&lt;Premissas!$B$8),Premissas!$B$13,IF(N979&lt;Premissas!$B$9,Premissas!$B$14,IF(N979&lt;Premissas!$B$10,Premissas!$B$15,IF(N979&lt;Premissas!$B$11,Premissas!$B$16,IF(N979&lt;Premissas!$B$12,Premissas!$B$17,Premissas!$B$18)))))</f>
        <v/>
      </c>
      <c r="Q979" s="5">
        <f>IFERROR(P979/Premissas!$B$4,0)</f>
        <v/>
      </c>
    </row>
    <row r="980">
      <c r="A980" s="2" t="n">
        <v>7</v>
      </c>
      <c r="B980" s="2" t="n">
        <v>7801</v>
      </c>
      <c r="C980" s="2" t="inlineStr">
        <is>
          <t>ATIVIDADE OP. EMP.</t>
        </is>
      </c>
      <c r="D980" s="2" t="n">
        <v>5061148</v>
      </c>
      <c r="E980" s="2" t="inlineStr">
        <is>
          <t>EDUARDO HENRIQUE BORGES</t>
        </is>
      </c>
      <c r="F980" s="2" t="n">
        <v>2324</v>
      </c>
      <c r="G980" s="2" t="n">
        <v>193.01</v>
      </c>
      <c r="H980" s="2" t="n">
        <v>12</v>
      </c>
      <c r="I980" s="2" t="n">
        <v>0</v>
      </c>
      <c r="J980" s="2" t="inlineStr">
        <is>
          <t>GPA</t>
        </is>
      </c>
      <c r="K980" s="2">
        <f>IF(I980&lt;&gt;"",I980,IFERROR(INDEX(Base!$I:$I,MATCH(1,(Base!$C:$C=C980)*(Base!$I:$I&lt;&gt;""),0)),0))</f>
        <v/>
      </c>
      <c r="L980" s="2">
        <f>IF(AND(I980="",K980&gt;0),"SIM","NÃO")</f>
        <v/>
      </c>
      <c r="M980" s="2">
        <f>IF(ISNUMBER(SEARCH("SEPARA",UPPER(C980))),"NÃO","SIM")</f>
        <v/>
      </c>
      <c r="N980" s="2">
        <f>IFERROR(H980/K980,0)</f>
        <v/>
      </c>
      <c r="O980" s="2">
        <f>IF(M980="NÃO","EXCLUÍDO",IF(N980&lt;Premissas!$B$8,"&lt; 1,00",IF(N980&lt;Premissas!$B$9,"1,00 – 1,19",IF(N980&lt;Premissas!$B$10,"1,20 – 1,39",IF(N980&lt;Premissas!$B$11,"1,40 – 1,59",IF(N980&lt;Premissas!$B$12,"1,60 – 1,99","≥ 2,00"))))))</f>
        <v/>
      </c>
      <c r="P980" s="5">
        <f>IF(OR(M980="NÃO",N980&lt;Premissas!$B$8),Premissas!$B$13,IF(N980&lt;Premissas!$B$9,Premissas!$B$14,IF(N980&lt;Premissas!$B$10,Premissas!$B$15,IF(N980&lt;Premissas!$B$11,Premissas!$B$16,IF(N980&lt;Premissas!$B$12,Premissas!$B$17,Premissas!$B$18)))))</f>
        <v/>
      </c>
      <c r="Q980" s="5">
        <f>IFERROR(P980/Premissas!$B$4,0)</f>
        <v/>
      </c>
    </row>
    <row r="981">
      <c r="A981" s="2" t="n">
        <v>7</v>
      </c>
      <c r="B981" s="2" t="n">
        <v>7801</v>
      </c>
      <c r="C981" s="2" t="inlineStr">
        <is>
          <t>CARREGAMENTO</t>
        </is>
      </c>
      <c r="D981" s="2" t="n">
        <v>5066190</v>
      </c>
      <c r="E981" s="2" t="inlineStr">
        <is>
          <t>Iderval Dias Feitosa</t>
        </is>
      </c>
      <c r="F981" s="2" t="n">
        <v>2377</v>
      </c>
      <c r="G981" s="2" t="n">
        <v>104.44</v>
      </c>
      <c r="H981" s="2" t="n">
        <v>23</v>
      </c>
      <c r="I981" s="2" t="n">
        <v>0</v>
      </c>
      <c r="J981" s="2" t="inlineStr">
        <is>
          <t>GPA</t>
        </is>
      </c>
      <c r="K981" s="2">
        <f>IF(I981&lt;&gt;"",I981,IFERROR(INDEX(Base!$I:$I,MATCH(1,(Base!$C:$C=C981)*(Base!$I:$I&lt;&gt;""),0)),0))</f>
        <v/>
      </c>
      <c r="L981" s="2">
        <f>IF(AND(I981="",K981&gt;0),"SIM","NÃO")</f>
        <v/>
      </c>
      <c r="M981" s="2">
        <f>IF(ISNUMBER(SEARCH("SEPARA",UPPER(C981))),"NÃO","SIM")</f>
        <v/>
      </c>
      <c r="N981" s="2">
        <f>IFERROR(H981/K981,0)</f>
        <v/>
      </c>
      <c r="O981" s="2">
        <f>IF(M981="NÃO","EXCLUÍDO",IF(N981&lt;Premissas!$B$8,"&lt; 1,00",IF(N981&lt;Premissas!$B$9,"1,00 – 1,19",IF(N981&lt;Premissas!$B$10,"1,20 – 1,39",IF(N981&lt;Premissas!$B$11,"1,40 – 1,59",IF(N981&lt;Premissas!$B$12,"1,60 – 1,99","≥ 2,00"))))))</f>
        <v/>
      </c>
      <c r="P981" s="5">
        <f>IF(OR(M981="NÃO",N981&lt;Premissas!$B$8),Premissas!$B$13,IF(N981&lt;Premissas!$B$9,Premissas!$B$14,IF(N981&lt;Premissas!$B$10,Premissas!$B$15,IF(N981&lt;Premissas!$B$11,Premissas!$B$16,IF(N981&lt;Premissas!$B$12,Premissas!$B$17,Premissas!$B$18)))))</f>
        <v/>
      </c>
      <c r="Q981" s="5">
        <f>IFERROR(P981/Premissas!$B$4,0)</f>
        <v/>
      </c>
    </row>
    <row r="982">
      <c r="A982" s="2" t="n">
        <v>7</v>
      </c>
      <c r="B982" s="2" t="n">
        <v>7801</v>
      </c>
      <c r="C982" s="2" t="inlineStr">
        <is>
          <t>RECEBIMENTO</t>
        </is>
      </c>
      <c r="D982" s="2" t="n">
        <v>5066190</v>
      </c>
      <c r="E982" s="2" t="inlineStr">
        <is>
          <t>Iderval Dias Feitosa</t>
        </is>
      </c>
      <c r="F982" s="2" t="n">
        <v>57</v>
      </c>
      <c r="G982" s="2" t="n">
        <v>0.35</v>
      </c>
      <c r="H982" s="2" t="n">
        <v>163</v>
      </c>
      <c r="I982" s="2" t="n">
        <v>0</v>
      </c>
      <c r="J982" s="2" t="inlineStr">
        <is>
          <t>GPA</t>
        </is>
      </c>
      <c r="K982" s="2">
        <f>IF(I982&lt;&gt;"",I982,IFERROR(INDEX(Base!$I:$I,MATCH(1,(Base!$C:$C=C982)*(Base!$I:$I&lt;&gt;""),0)),0))</f>
        <v/>
      </c>
      <c r="L982" s="2">
        <f>IF(AND(I982="",K982&gt;0),"SIM","NÃO")</f>
        <v/>
      </c>
      <c r="M982" s="2">
        <f>IF(ISNUMBER(SEARCH("SEPARA",UPPER(C982))),"NÃO","SIM")</f>
        <v/>
      </c>
      <c r="N982" s="2">
        <f>IFERROR(H982/K982,0)</f>
        <v/>
      </c>
      <c r="O982" s="2">
        <f>IF(M982="NÃO","EXCLUÍDO",IF(N982&lt;Premissas!$B$8,"&lt; 1,00",IF(N982&lt;Premissas!$B$9,"1,00 – 1,19",IF(N982&lt;Premissas!$B$10,"1,20 – 1,39",IF(N982&lt;Premissas!$B$11,"1,40 – 1,59",IF(N982&lt;Premissas!$B$12,"1,60 – 1,99","≥ 2,00"))))))</f>
        <v/>
      </c>
      <c r="P982" s="5">
        <f>IF(OR(M982="NÃO",N982&lt;Premissas!$B$8),Premissas!$B$13,IF(N982&lt;Premissas!$B$9,Premissas!$B$14,IF(N982&lt;Premissas!$B$10,Premissas!$B$15,IF(N982&lt;Premissas!$B$11,Premissas!$B$16,IF(N982&lt;Premissas!$B$12,Premissas!$B$17,Premissas!$B$18)))))</f>
        <v/>
      </c>
      <c r="Q982" s="5">
        <f>IFERROR(P982/Premissas!$B$4,0)</f>
        <v/>
      </c>
    </row>
    <row r="983">
      <c r="A983" s="2" t="n">
        <v>7</v>
      </c>
      <c r="B983" s="2" t="n">
        <v>7801</v>
      </c>
      <c r="C983" s="2" t="inlineStr">
        <is>
          <t>ATIVIDADE OP. EMP.</t>
        </is>
      </c>
      <c r="D983" s="2" t="n">
        <v>5081696</v>
      </c>
      <c r="E983" s="2" t="inlineStr">
        <is>
          <t>CELIO JOSE DOS SANTOS</t>
        </is>
      </c>
      <c r="F983" s="2" t="n">
        <v>1053</v>
      </c>
      <c r="G983" s="2" t="n">
        <v>190.75</v>
      </c>
      <c r="H983" s="2" t="n">
        <v>6</v>
      </c>
      <c r="I983" s="2" t="n">
        <v>0</v>
      </c>
      <c r="J983" s="2" t="inlineStr">
        <is>
          <t>GPA</t>
        </is>
      </c>
      <c r="K983" s="2">
        <f>IF(I983&lt;&gt;"",I983,IFERROR(INDEX(Base!$I:$I,MATCH(1,(Base!$C:$C=C983)*(Base!$I:$I&lt;&gt;""),0)),0))</f>
        <v/>
      </c>
      <c r="L983" s="2">
        <f>IF(AND(I983="",K983&gt;0),"SIM","NÃO")</f>
        <v/>
      </c>
      <c r="M983" s="2">
        <f>IF(ISNUMBER(SEARCH("SEPARA",UPPER(C983))),"NÃO","SIM")</f>
        <v/>
      </c>
      <c r="N983" s="2">
        <f>IFERROR(H983/K983,0)</f>
        <v/>
      </c>
      <c r="O983" s="2">
        <f>IF(M983="NÃO","EXCLUÍDO",IF(N983&lt;Premissas!$B$8,"&lt; 1,00",IF(N983&lt;Premissas!$B$9,"1,00 – 1,19",IF(N983&lt;Premissas!$B$10,"1,20 – 1,39",IF(N983&lt;Premissas!$B$11,"1,40 – 1,59",IF(N983&lt;Premissas!$B$12,"1,60 – 1,99","≥ 2,00"))))))</f>
        <v/>
      </c>
      <c r="P983" s="5">
        <f>IF(OR(M983="NÃO",N983&lt;Premissas!$B$8),Premissas!$B$13,IF(N983&lt;Premissas!$B$9,Premissas!$B$14,IF(N983&lt;Premissas!$B$10,Premissas!$B$15,IF(N983&lt;Premissas!$B$11,Premissas!$B$16,IF(N983&lt;Premissas!$B$12,Premissas!$B$17,Premissas!$B$18)))))</f>
        <v/>
      </c>
      <c r="Q983" s="5">
        <f>IFERROR(P983/Premissas!$B$4,0)</f>
        <v/>
      </c>
    </row>
    <row r="984">
      <c r="A984" s="2" t="n">
        <v>7</v>
      </c>
      <c r="B984" s="2" t="n">
        <v>7801</v>
      </c>
      <c r="C984" s="2" t="inlineStr">
        <is>
          <t>CARREGAMENTO</t>
        </is>
      </c>
      <c r="D984" s="2" t="n">
        <v>5087864</v>
      </c>
      <c r="E984" s="2" t="inlineStr">
        <is>
          <t>WILIAN PIMENTEL PEREIRA</t>
        </is>
      </c>
      <c r="F984" s="2" t="n">
        <v>55</v>
      </c>
      <c r="G984" s="2" t="n">
        <v>2.58</v>
      </c>
      <c r="H984" s="2" t="n">
        <v>21</v>
      </c>
      <c r="I984" s="2" t="n">
        <v>0</v>
      </c>
      <c r="J984" s="2" t="inlineStr">
        <is>
          <t>GPA</t>
        </is>
      </c>
      <c r="K984" s="2">
        <f>IF(I984&lt;&gt;"",I984,IFERROR(INDEX(Base!$I:$I,MATCH(1,(Base!$C:$C=C984)*(Base!$I:$I&lt;&gt;""),0)),0))</f>
        <v/>
      </c>
      <c r="L984" s="2">
        <f>IF(AND(I984="",K984&gt;0),"SIM","NÃO")</f>
        <v/>
      </c>
      <c r="M984" s="2">
        <f>IF(ISNUMBER(SEARCH("SEPARA",UPPER(C984))),"NÃO","SIM")</f>
        <v/>
      </c>
      <c r="N984" s="2">
        <f>IFERROR(H984/K984,0)</f>
        <v/>
      </c>
      <c r="O984" s="2">
        <f>IF(M984="NÃO","EXCLUÍDO",IF(N984&lt;Premissas!$B$8,"&lt; 1,00",IF(N984&lt;Premissas!$B$9,"1,00 – 1,19",IF(N984&lt;Premissas!$B$10,"1,20 – 1,39",IF(N984&lt;Premissas!$B$11,"1,40 – 1,59",IF(N984&lt;Premissas!$B$12,"1,60 – 1,99","≥ 2,00"))))))</f>
        <v/>
      </c>
      <c r="P984" s="5">
        <f>IF(OR(M984="NÃO",N984&lt;Premissas!$B$8),Premissas!$B$13,IF(N984&lt;Premissas!$B$9,Premissas!$B$14,IF(N984&lt;Premissas!$B$10,Premissas!$B$15,IF(N984&lt;Premissas!$B$11,Premissas!$B$16,IF(N984&lt;Premissas!$B$12,Premissas!$B$17,Premissas!$B$18)))))</f>
        <v/>
      </c>
      <c r="Q984" s="5">
        <f>IFERROR(P984/Premissas!$B$4,0)</f>
        <v/>
      </c>
    </row>
    <row r="985">
      <c r="A985" s="2" t="n">
        <v>7</v>
      </c>
      <c r="B985" s="2" t="n">
        <v>7801</v>
      </c>
      <c r="C985" s="2" t="inlineStr">
        <is>
          <t>PUXADA RECEB</t>
        </is>
      </c>
      <c r="D985" s="2" t="n">
        <v>5087864</v>
      </c>
      <c r="E985" s="2" t="inlineStr">
        <is>
          <t>WILIAN PIMENTEL PEREIRA</t>
        </is>
      </c>
      <c r="F985" s="2" t="n">
        <v>106</v>
      </c>
      <c r="G985" s="2" t="n">
        <v>4.46</v>
      </c>
      <c r="H985" s="2" t="n">
        <v>24</v>
      </c>
      <c r="I985" s="2" t="n">
        <v>0</v>
      </c>
      <c r="J985" s="2" t="inlineStr">
        <is>
          <t>GPA</t>
        </is>
      </c>
      <c r="K985" s="2">
        <f>IF(I985&lt;&gt;"",I985,IFERROR(INDEX(Base!$I:$I,MATCH(1,(Base!$C:$C=C985)*(Base!$I:$I&lt;&gt;""),0)),0))</f>
        <v/>
      </c>
      <c r="L985" s="2">
        <f>IF(AND(I985="",K985&gt;0),"SIM","NÃO")</f>
        <v/>
      </c>
      <c r="M985" s="2">
        <f>IF(ISNUMBER(SEARCH("SEPARA",UPPER(C985))),"NÃO","SIM")</f>
        <v/>
      </c>
      <c r="N985" s="2">
        <f>IFERROR(H985/K985,0)</f>
        <v/>
      </c>
      <c r="O985" s="2">
        <f>IF(M985="NÃO","EXCLUÍDO",IF(N985&lt;Premissas!$B$8,"&lt; 1,00",IF(N985&lt;Premissas!$B$9,"1,00 – 1,19",IF(N985&lt;Premissas!$B$10,"1,20 – 1,39",IF(N985&lt;Premissas!$B$11,"1,40 – 1,59",IF(N985&lt;Premissas!$B$12,"1,60 – 1,99","≥ 2,00"))))))</f>
        <v/>
      </c>
      <c r="P985" s="5">
        <f>IF(OR(M985="NÃO",N985&lt;Premissas!$B$8),Premissas!$B$13,IF(N985&lt;Premissas!$B$9,Premissas!$B$14,IF(N985&lt;Premissas!$B$10,Premissas!$B$15,IF(N985&lt;Premissas!$B$11,Premissas!$B$16,IF(N985&lt;Premissas!$B$12,Premissas!$B$17,Premissas!$B$18)))))</f>
        <v/>
      </c>
      <c r="Q985" s="5">
        <f>IFERROR(P985/Premissas!$B$4,0)</f>
        <v/>
      </c>
    </row>
    <row r="986">
      <c r="A986" s="2" t="n">
        <v>7</v>
      </c>
      <c r="B986" s="2" t="n">
        <v>7801</v>
      </c>
      <c r="C986" s="2" t="inlineStr">
        <is>
          <t>RECEBIMENTO</t>
        </is>
      </c>
      <c r="D986" s="2" t="n">
        <v>5087864</v>
      </c>
      <c r="E986" s="2" t="inlineStr">
        <is>
          <t>WILIAN PIMENTEL PEREIRA</t>
        </is>
      </c>
      <c r="F986" s="2" t="n">
        <v>210</v>
      </c>
      <c r="G986" s="2" t="n">
        <v>14.09</v>
      </c>
      <c r="H986" s="2" t="n">
        <v>15</v>
      </c>
      <c r="I986" s="2" t="n">
        <v>0</v>
      </c>
      <c r="J986" s="2" t="inlineStr">
        <is>
          <t>GPA</t>
        </is>
      </c>
      <c r="K986" s="2">
        <f>IF(I986&lt;&gt;"",I986,IFERROR(INDEX(Base!$I:$I,MATCH(1,(Base!$C:$C=C986)*(Base!$I:$I&lt;&gt;""),0)),0))</f>
        <v/>
      </c>
      <c r="L986" s="2">
        <f>IF(AND(I986="",K986&gt;0),"SIM","NÃO")</f>
        <v/>
      </c>
      <c r="M986" s="2">
        <f>IF(ISNUMBER(SEARCH("SEPARA",UPPER(C986))),"NÃO","SIM")</f>
        <v/>
      </c>
      <c r="N986" s="2">
        <f>IFERROR(H986/K986,0)</f>
        <v/>
      </c>
      <c r="O986" s="2">
        <f>IF(M986="NÃO","EXCLUÍDO",IF(N986&lt;Premissas!$B$8,"&lt; 1,00",IF(N986&lt;Premissas!$B$9,"1,00 – 1,19",IF(N986&lt;Premissas!$B$10,"1,20 – 1,39",IF(N986&lt;Premissas!$B$11,"1,40 – 1,59",IF(N986&lt;Premissas!$B$12,"1,60 – 1,99","≥ 2,00"))))))</f>
        <v/>
      </c>
      <c r="P986" s="5">
        <f>IF(OR(M986="NÃO",N986&lt;Premissas!$B$8),Premissas!$B$13,IF(N986&lt;Premissas!$B$9,Premissas!$B$14,IF(N986&lt;Premissas!$B$10,Premissas!$B$15,IF(N986&lt;Premissas!$B$11,Premissas!$B$16,IF(N986&lt;Premissas!$B$12,Premissas!$B$17,Premissas!$B$18)))))</f>
        <v/>
      </c>
      <c r="Q986" s="5">
        <f>IFERROR(P986/Premissas!$B$4,0)</f>
        <v/>
      </c>
    </row>
    <row r="987">
      <c r="A987" s="2" t="n">
        <v>7</v>
      </c>
      <c r="B987" s="2" t="n">
        <v>7801</v>
      </c>
      <c r="C987" s="2" t="inlineStr">
        <is>
          <t>SEPARACAO</t>
        </is>
      </c>
      <c r="D987" s="2" t="n">
        <v>5087864</v>
      </c>
      <c r="E987" s="2" t="inlineStr">
        <is>
          <t>WILIAN PIMENTEL PEREIRA</t>
        </is>
      </c>
      <c r="F987" s="2" t="n">
        <v>105</v>
      </c>
      <c r="G987" s="2" t="n">
        <v>3.61</v>
      </c>
      <c r="H987" s="2" t="n">
        <v>29</v>
      </c>
      <c r="I987" s="2" t="n">
        <v>0</v>
      </c>
      <c r="J987" s="2" t="inlineStr">
        <is>
          <t>GPA</t>
        </is>
      </c>
      <c r="K987" s="2">
        <f>IF(I987&lt;&gt;"",I987,IFERROR(INDEX(Base!$I:$I,MATCH(1,(Base!$C:$C=C987)*(Base!$I:$I&lt;&gt;""),0)),0))</f>
        <v/>
      </c>
      <c r="L987" s="2">
        <f>IF(AND(I987="",K987&gt;0),"SIM","NÃO")</f>
        <v/>
      </c>
      <c r="M987" s="2">
        <f>IF(ISNUMBER(SEARCH("SEPARA",UPPER(C987))),"NÃO","SIM")</f>
        <v/>
      </c>
      <c r="N987" s="2">
        <f>IFERROR(H987/K987,0)</f>
        <v/>
      </c>
      <c r="O987" s="2">
        <f>IF(M987="NÃO","EXCLUÍDO",IF(N987&lt;Premissas!$B$8,"&lt; 1,00",IF(N987&lt;Premissas!$B$9,"1,00 – 1,19",IF(N987&lt;Premissas!$B$10,"1,20 – 1,39",IF(N987&lt;Premissas!$B$11,"1,40 – 1,59",IF(N987&lt;Premissas!$B$12,"1,60 – 1,99","≥ 2,00"))))))</f>
        <v/>
      </c>
      <c r="P987" s="5">
        <f>IF(OR(M987="NÃO",N987&lt;Premissas!$B$8),Premissas!$B$13,IF(N987&lt;Premissas!$B$9,Premissas!$B$14,IF(N987&lt;Premissas!$B$10,Premissas!$B$15,IF(N987&lt;Premissas!$B$11,Premissas!$B$16,IF(N987&lt;Premissas!$B$12,Premissas!$B$17,Premissas!$B$18)))))</f>
        <v/>
      </c>
      <c r="Q987" s="5">
        <f>IFERROR(P987/Premissas!$B$4,0)</f>
        <v/>
      </c>
    </row>
    <row r="988">
      <c r="A988" s="2" t="n">
        <v>7</v>
      </c>
      <c r="B988" s="2" t="n">
        <v>7801</v>
      </c>
      <c r="C988" s="2" t="inlineStr">
        <is>
          <t>RECEBIMENTO</t>
        </is>
      </c>
      <c r="D988" s="2" t="n">
        <v>509890</v>
      </c>
      <c r="E988" s="2" t="inlineStr">
        <is>
          <t>Rafael De Melo Antonio</t>
        </is>
      </c>
      <c r="F988" s="2" t="n">
        <v>1</v>
      </c>
      <c r="G988" s="2" t="n">
        <v>6.67</v>
      </c>
      <c r="H988" s="2" t="n">
        <v>0</v>
      </c>
      <c r="I988" s="2" t="n">
        <v>0</v>
      </c>
      <c r="J988" s="2" t="inlineStr">
        <is>
          <t>GPA</t>
        </is>
      </c>
      <c r="K988" s="2">
        <f>IF(I988&lt;&gt;"",I988,IFERROR(INDEX(Base!$I:$I,MATCH(1,(Base!$C:$C=C988)*(Base!$I:$I&lt;&gt;""),0)),0))</f>
        <v/>
      </c>
      <c r="L988" s="2">
        <f>IF(AND(I988="",K988&gt;0),"SIM","NÃO")</f>
        <v/>
      </c>
      <c r="M988" s="2">
        <f>IF(ISNUMBER(SEARCH("SEPARA",UPPER(C988))),"NÃO","SIM")</f>
        <v/>
      </c>
      <c r="N988" s="2">
        <f>IFERROR(H988/K988,0)</f>
        <v/>
      </c>
      <c r="O988" s="2">
        <f>IF(M988="NÃO","EXCLUÍDO",IF(N988&lt;Premissas!$B$8,"&lt; 1,00",IF(N988&lt;Premissas!$B$9,"1,00 – 1,19",IF(N988&lt;Premissas!$B$10,"1,20 – 1,39",IF(N988&lt;Premissas!$B$11,"1,40 – 1,59",IF(N988&lt;Premissas!$B$12,"1,60 – 1,99","≥ 2,00"))))))</f>
        <v/>
      </c>
      <c r="P988" s="5">
        <f>IF(OR(M988="NÃO",N988&lt;Premissas!$B$8),Premissas!$B$13,IF(N988&lt;Premissas!$B$9,Premissas!$B$14,IF(N988&lt;Premissas!$B$10,Premissas!$B$15,IF(N988&lt;Premissas!$B$11,Premissas!$B$16,IF(N988&lt;Premissas!$B$12,Premissas!$B$17,Premissas!$B$18)))))</f>
        <v/>
      </c>
      <c r="Q988" s="5">
        <f>IFERROR(P988/Premissas!$B$4,0)</f>
        <v/>
      </c>
    </row>
    <row r="989">
      <c r="A989" s="2" t="n">
        <v>7</v>
      </c>
      <c r="B989" s="2" t="n">
        <v>7801</v>
      </c>
      <c r="C989" s="2" t="inlineStr">
        <is>
          <t>SEPARACAO</t>
        </is>
      </c>
      <c r="D989" s="2" t="n">
        <v>509890</v>
      </c>
      <c r="E989" s="2" t="inlineStr">
        <is>
          <t>Rafael De Melo Antonio</t>
        </is>
      </c>
      <c r="F989" s="2" t="n">
        <v>1073</v>
      </c>
      <c r="G989" s="2" t="n">
        <v>21.84</v>
      </c>
      <c r="H989" s="2" t="n">
        <v>49</v>
      </c>
      <c r="I989" s="2" t="n">
        <v>0</v>
      </c>
      <c r="J989" s="2" t="inlineStr">
        <is>
          <t>GPA</t>
        </is>
      </c>
      <c r="K989" s="2">
        <f>IF(I989&lt;&gt;"",I989,IFERROR(INDEX(Base!$I:$I,MATCH(1,(Base!$C:$C=C989)*(Base!$I:$I&lt;&gt;""),0)),0))</f>
        <v/>
      </c>
      <c r="L989" s="2">
        <f>IF(AND(I989="",K989&gt;0),"SIM","NÃO")</f>
        <v/>
      </c>
      <c r="M989" s="2">
        <f>IF(ISNUMBER(SEARCH("SEPARA",UPPER(C989))),"NÃO","SIM")</f>
        <v/>
      </c>
      <c r="N989" s="2">
        <f>IFERROR(H989/K989,0)</f>
        <v/>
      </c>
      <c r="O989" s="2">
        <f>IF(M989="NÃO","EXCLUÍDO",IF(N989&lt;Premissas!$B$8,"&lt; 1,00",IF(N989&lt;Premissas!$B$9,"1,00 – 1,19",IF(N989&lt;Premissas!$B$10,"1,20 – 1,39",IF(N989&lt;Premissas!$B$11,"1,40 – 1,59",IF(N989&lt;Premissas!$B$12,"1,60 – 1,99","≥ 2,00"))))))</f>
        <v/>
      </c>
      <c r="P989" s="5">
        <f>IF(OR(M989="NÃO",N989&lt;Premissas!$B$8),Premissas!$B$13,IF(N989&lt;Premissas!$B$9,Premissas!$B$14,IF(N989&lt;Premissas!$B$10,Premissas!$B$15,IF(N989&lt;Premissas!$B$11,Premissas!$B$16,IF(N989&lt;Premissas!$B$12,Premissas!$B$17,Premissas!$B$18)))))</f>
        <v/>
      </c>
      <c r="Q989" s="5">
        <f>IFERROR(P989/Premissas!$B$4,0)</f>
        <v/>
      </c>
    </row>
    <row r="990">
      <c r="A990" s="2" t="n">
        <v>7</v>
      </c>
      <c r="B990" s="2" t="n">
        <v>7801</v>
      </c>
      <c r="C990" s="2" t="inlineStr">
        <is>
          <t>SEPARACAO</t>
        </is>
      </c>
      <c r="D990" s="2" t="n">
        <v>5113687</v>
      </c>
      <c r="E990" s="2" t="inlineStr">
        <is>
          <t>Kawan Dickson Jesus Dos Santos</t>
        </is>
      </c>
      <c r="F990" s="2" t="n">
        <v>41</v>
      </c>
      <c r="G990" s="2" t="n">
        <v>0.54</v>
      </c>
      <c r="H990" s="2" t="n">
        <v>76</v>
      </c>
      <c r="I990" s="2" t="n">
        <v>0</v>
      </c>
      <c r="J990" s="2" t="inlineStr">
        <is>
          <t>GPA</t>
        </is>
      </c>
      <c r="K990" s="2">
        <f>IF(I990&lt;&gt;"",I990,IFERROR(INDEX(Base!$I:$I,MATCH(1,(Base!$C:$C=C990)*(Base!$I:$I&lt;&gt;""),0)),0))</f>
        <v/>
      </c>
      <c r="L990" s="2">
        <f>IF(AND(I990="",K990&gt;0),"SIM","NÃO")</f>
        <v/>
      </c>
      <c r="M990" s="2">
        <f>IF(ISNUMBER(SEARCH("SEPARA",UPPER(C990))),"NÃO","SIM")</f>
        <v/>
      </c>
      <c r="N990" s="2">
        <f>IFERROR(H990/K990,0)</f>
        <v/>
      </c>
      <c r="O990" s="2">
        <f>IF(M990="NÃO","EXCLUÍDO",IF(N990&lt;Premissas!$B$8,"&lt; 1,00",IF(N990&lt;Premissas!$B$9,"1,00 – 1,19",IF(N990&lt;Premissas!$B$10,"1,20 – 1,39",IF(N990&lt;Premissas!$B$11,"1,40 – 1,59",IF(N990&lt;Premissas!$B$12,"1,60 – 1,99","≥ 2,00"))))))</f>
        <v/>
      </c>
      <c r="P990" s="5">
        <f>IF(OR(M990="NÃO",N990&lt;Premissas!$B$8),Premissas!$B$13,IF(N990&lt;Premissas!$B$9,Premissas!$B$14,IF(N990&lt;Premissas!$B$10,Premissas!$B$15,IF(N990&lt;Premissas!$B$11,Premissas!$B$16,IF(N990&lt;Premissas!$B$12,Premissas!$B$17,Premissas!$B$18)))))</f>
        <v/>
      </c>
      <c r="Q990" s="5">
        <f>IFERROR(P990/Premissas!$B$4,0)</f>
        <v/>
      </c>
    </row>
    <row r="991">
      <c r="A991" s="2" t="n">
        <v>7</v>
      </c>
      <c r="B991" s="2" t="n">
        <v>7801</v>
      </c>
      <c r="C991" s="2" t="inlineStr">
        <is>
          <t>ATIVIDADE OP. EMP.</t>
        </is>
      </c>
      <c r="D991" s="2" t="n">
        <v>5115418</v>
      </c>
      <c r="E991" s="2" t="inlineStr">
        <is>
          <t>Diego Rodrigues Hidalgo</t>
        </is>
      </c>
      <c r="F991" s="2" t="n">
        <v>5330</v>
      </c>
      <c r="G991" s="2" t="n">
        <v>94.73</v>
      </c>
      <c r="H991" s="2" t="n">
        <v>56</v>
      </c>
      <c r="I991" s="2" t="n">
        <v>0</v>
      </c>
      <c r="J991" s="2" t="inlineStr">
        <is>
          <t>GPA</t>
        </is>
      </c>
      <c r="K991" s="2">
        <f>IF(I991&lt;&gt;"",I991,IFERROR(INDEX(Base!$I:$I,MATCH(1,(Base!$C:$C=C991)*(Base!$I:$I&lt;&gt;""),0)),0))</f>
        <v/>
      </c>
      <c r="L991" s="2">
        <f>IF(AND(I991="",K991&gt;0),"SIM","NÃO")</f>
        <v/>
      </c>
      <c r="M991" s="2">
        <f>IF(ISNUMBER(SEARCH("SEPARA",UPPER(C991))),"NÃO","SIM")</f>
        <v/>
      </c>
      <c r="N991" s="2">
        <f>IFERROR(H991/K991,0)</f>
        <v/>
      </c>
      <c r="O991" s="2">
        <f>IF(M991="NÃO","EXCLUÍDO",IF(N991&lt;Premissas!$B$8,"&lt; 1,00",IF(N991&lt;Premissas!$B$9,"1,00 – 1,19",IF(N991&lt;Premissas!$B$10,"1,20 – 1,39",IF(N991&lt;Premissas!$B$11,"1,40 – 1,59",IF(N991&lt;Premissas!$B$12,"1,60 – 1,99","≥ 2,00"))))))</f>
        <v/>
      </c>
      <c r="P991" s="5">
        <f>IF(OR(M991="NÃO",N991&lt;Premissas!$B$8),Premissas!$B$13,IF(N991&lt;Premissas!$B$9,Premissas!$B$14,IF(N991&lt;Premissas!$B$10,Premissas!$B$15,IF(N991&lt;Premissas!$B$11,Premissas!$B$16,IF(N991&lt;Premissas!$B$12,Premissas!$B$17,Premissas!$B$18)))))</f>
        <v/>
      </c>
      <c r="Q991" s="5">
        <f>IFERROR(P991/Premissas!$B$4,0)</f>
        <v/>
      </c>
    </row>
    <row r="992">
      <c r="A992" s="2" t="n">
        <v>7</v>
      </c>
      <c r="B992" s="2" t="n">
        <v>7801</v>
      </c>
      <c r="C992" s="2" t="inlineStr">
        <is>
          <t>SEPARACAO</t>
        </is>
      </c>
      <c r="D992" s="2" t="n">
        <v>5115418</v>
      </c>
      <c r="E992" s="2" t="inlineStr">
        <is>
          <t>Diego Rodrigues Hidalgo</t>
        </is>
      </c>
      <c r="F992" s="2" t="n">
        <v>94</v>
      </c>
      <c r="G992" s="2" t="n">
        <v>0.01</v>
      </c>
      <c r="H992" s="2" t="n">
        <v>9400</v>
      </c>
      <c r="I992" s="2" t="n">
        <v>0</v>
      </c>
      <c r="J992" s="2" t="inlineStr">
        <is>
          <t>GPA</t>
        </is>
      </c>
      <c r="K992" s="2">
        <f>IF(I992&lt;&gt;"",I992,IFERROR(INDEX(Base!$I:$I,MATCH(1,(Base!$C:$C=C992)*(Base!$I:$I&lt;&gt;""),0)),0))</f>
        <v/>
      </c>
      <c r="L992" s="2">
        <f>IF(AND(I992="",K992&gt;0),"SIM","NÃO")</f>
        <v/>
      </c>
      <c r="M992" s="2">
        <f>IF(ISNUMBER(SEARCH("SEPARA",UPPER(C992))),"NÃO","SIM")</f>
        <v/>
      </c>
      <c r="N992" s="2">
        <f>IFERROR(H992/K992,0)</f>
        <v/>
      </c>
      <c r="O992" s="2">
        <f>IF(M992="NÃO","EXCLUÍDO",IF(N992&lt;Premissas!$B$8,"&lt; 1,00",IF(N992&lt;Premissas!$B$9,"1,00 – 1,19",IF(N992&lt;Premissas!$B$10,"1,20 – 1,39",IF(N992&lt;Premissas!$B$11,"1,40 – 1,59",IF(N992&lt;Premissas!$B$12,"1,60 – 1,99","≥ 2,00"))))))</f>
        <v/>
      </c>
      <c r="P992" s="5">
        <f>IF(OR(M992="NÃO",N992&lt;Premissas!$B$8),Premissas!$B$13,IF(N992&lt;Premissas!$B$9,Premissas!$B$14,IF(N992&lt;Premissas!$B$10,Premissas!$B$15,IF(N992&lt;Premissas!$B$11,Premissas!$B$16,IF(N992&lt;Premissas!$B$12,Premissas!$B$17,Premissas!$B$18)))))</f>
        <v/>
      </c>
      <c r="Q992" s="5">
        <f>IFERROR(P992/Premissas!$B$4,0)</f>
        <v/>
      </c>
    </row>
    <row r="993">
      <c r="A993" s="2" t="n">
        <v>7</v>
      </c>
      <c r="B993" s="2" t="n">
        <v>7801</v>
      </c>
      <c r="C993" s="2" t="inlineStr">
        <is>
          <t>RECEBIMENTO</t>
        </is>
      </c>
      <c r="D993" s="2" t="n">
        <v>5121060</v>
      </c>
      <c r="E993" s="2" t="inlineStr">
        <is>
          <t>Ricardo De Sousa Silva</t>
        </is>
      </c>
      <c r="F993" s="2" t="n">
        <v>1025</v>
      </c>
      <c r="G993" s="2" t="n">
        <v>106.17</v>
      </c>
      <c r="H993" s="2" t="n">
        <v>10</v>
      </c>
      <c r="I993" s="2" t="n">
        <v>0</v>
      </c>
      <c r="J993" s="2" t="inlineStr">
        <is>
          <t>GPA</t>
        </is>
      </c>
      <c r="K993" s="2">
        <f>IF(I993&lt;&gt;"",I993,IFERROR(INDEX(Base!$I:$I,MATCH(1,(Base!$C:$C=C993)*(Base!$I:$I&lt;&gt;""),0)),0))</f>
        <v/>
      </c>
      <c r="L993" s="2">
        <f>IF(AND(I993="",K993&gt;0),"SIM","NÃO")</f>
        <v/>
      </c>
      <c r="M993" s="2">
        <f>IF(ISNUMBER(SEARCH("SEPARA",UPPER(C993))),"NÃO","SIM")</f>
        <v/>
      </c>
      <c r="N993" s="2">
        <f>IFERROR(H993/K993,0)</f>
        <v/>
      </c>
      <c r="O993" s="2">
        <f>IF(M993="NÃO","EXCLUÍDO",IF(N993&lt;Premissas!$B$8,"&lt; 1,00",IF(N993&lt;Premissas!$B$9,"1,00 – 1,19",IF(N993&lt;Premissas!$B$10,"1,20 – 1,39",IF(N993&lt;Premissas!$B$11,"1,40 – 1,59",IF(N993&lt;Premissas!$B$12,"1,60 – 1,99","≥ 2,00"))))))</f>
        <v/>
      </c>
      <c r="P993" s="5">
        <f>IF(OR(M993="NÃO",N993&lt;Premissas!$B$8),Premissas!$B$13,IF(N993&lt;Premissas!$B$9,Premissas!$B$14,IF(N993&lt;Premissas!$B$10,Premissas!$B$15,IF(N993&lt;Premissas!$B$11,Premissas!$B$16,IF(N993&lt;Premissas!$B$12,Premissas!$B$17,Premissas!$B$18)))))</f>
        <v/>
      </c>
      <c r="Q993" s="5">
        <f>IFERROR(P993/Premissas!$B$4,0)</f>
        <v/>
      </c>
    </row>
    <row r="994">
      <c r="A994" s="2" t="n">
        <v>7</v>
      </c>
      <c r="B994" s="2" t="n">
        <v>7801</v>
      </c>
      <c r="C994" s="2" t="inlineStr">
        <is>
          <t>CARREGAMENTO</t>
        </is>
      </c>
      <c r="D994" s="2" t="n">
        <v>5122490</v>
      </c>
      <c r="E994" s="2" t="inlineStr">
        <is>
          <t>Luciano Silva Lopes</t>
        </is>
      </c>
      <c r="F994" s="2" t="n">
        <v>1071</v>
      </c>
      <c r="G994" s="2" t="n">
        <v>28.39</v>
      </c>
      <c r="H994" s="2" t="n">
        <v>38</v>
      </c>
      <c r="I994" s="2" t="n">
        <v>0</v>
      </c>
      <c r="J994" s="2" t="inlineStr">
        <is>
          <t>GPA</t>
        </is>
      </c>
      <c r="K994" s="2">
        <f>IF(I994&lt;&gt;"",I994,IFERROR(INDEX(Base!$I:$I,MATCH(1,(Base!$C:$C=C994)*(Base!$I:$I&lt;&gt;""),0)),0))</f>
        <v/>
      </c>
      <c r="L994" s="2">
        <f>IF(AND(I994="",K994&gt;0),"SIM","NÃO")</f>
        <v/>
      </c>
      <c r="M994" s="2">
        <f>IF(ISNUMBER(SEARCH("SEPARA",UPPER(C994))),"NÃO","SIM")</f>
        <v/>
      </c>
      <c r="N994" s="2">
        <f>IFERROR(H994/K994,0)</f>
        <v/>
      </c>
      <c r="O994" s="2">
        <f>IF(M994="NÃO","EXCLUÍDO",IF(N994&lt;Premissas!$B$8,"&lt; 1,00",IF(N994&lt;Premissas!$B$9,"1,00 – 1,19",IF(N994&lt;Premissas!$B$10,"1,20 – 1,39",IF(N994&lt;Premissas!$B$11,"1,40 – 1,59",IF(N994&lt;Premissas!$B$12,"1,60 – 1,99","≥ 2,00"))))))</f>
        <v/>
      </c>
      <c r="P994" s="5">
        <f>IF(OR(M994="NÃO",N994&lt;Premissas!$B$8),Premissas!$B$13,IF(N994&lt;Premissas!$B$9,Premissas!$B$14,IF(N994&lt;Premissas!$B$10,Premissas!$B$15,IF(N994&lt;Premissas!$B$11,Premissas!$B$16,IF(N994&lt;Premissas!$B$12,Premissas!$B$17,Premissas!$B$18)))))</f>
        <v/>
      </c>
      <c r="Q994" s="5">
        <f>IFERROR(P994/Premissas!$B$4,0)</f>
        <v/>
      </c>
    </row>
    <row r="995">
      <c r="A995" s="2" t="n">
        <v>7</v>
      </c>
      <c r="B995" s="2" t="n">
        <v>7801</v>
      </c>
      <c r="C995" s="2" t="inlineStr">
        <is>
          <t>CARREGAMENTO</t>
        </is>
      </c>
      <c r="D995" s="2" t="n">
        <v>5125600</v>
      </c>
      <c r="E995" s="2" t="inlineStr">
        <is>
          <t>Alexandre Luis Viana Privado</t>
        </is>
      </c>
      <c r="F995" s="2" t="n">
        <v>764</v>
      </c>
      <c r="G995" s="2" t="n">
        <v>35.48</v>
      </c>
      <c r="H995" s="2" t="n">
        <v>22</v>
      </c>
      <c r="I995" s="2" t="n">
        <v>0</v>
      </c>
      <c r="J995" s="2" t="inlineStr">
        <is>
          <t>GPA</t>
        </is>
      </c>
      <c r="K995" s="2">
        <f>IF(I995&lt;&gt;"",I995,IFERROR(INDEX(Base!$I:$I,MATCH(1,(Base!$C:$C=C995)*(Base!$I:$I&lt;&gt;""),0)),0))</f>
        <v/>
      </c>
      <c r="L995" s="2">
        <f>IF(AND(I995="",K995&gt;0),"SIM","NÃO")</f>
        <v/>
      </c>
      <c r="M995" s="2">
        <f>IF(ISNUMBER(SEARCH("SEPARA",UPPER(C995))),"NÃO","SIM")</f>
        <v/>
      </c>
      <c r="N995" s="2">
        <f>IFERROR(H995/K995,0)</f>
        <v/>
      </c>
      <c r="O995" s="2">
        <f>IF(M995="NÃO","EXCLUÍDO",IF(N995&lt;Premissas!$B$8,"&lt; 1,00",IF(N995&lt;Premissas!$B$9,"1,00 – 1,19",IF(N995&lt;Premissas!$B$10,"1,20 – 1,39",IF(N995&lt;Premissas!$B$11,"1,40 – 1,59",IF(N995&lt;Premissas!$B$12,"1,60 – 1,99","≥ 2,00"))))))</f>
        <v/>
      </c>
      <c r="P995" s="5">
        <f>IF(OR(M995="NÃO",N995&lt;Premissas!$B$8),Premissas!$B$13,IF(N995&lt;Premissas!$B$9,Premissas!$B$14,IF(N995&lt;Premissas!$B$10,Premissas!$B$15,IF(N995&lt;Premissas!$B$11,Premissas!$B$16,IF(N995&lt;Premissas!$B$12,Premissas!$B$17,Premissas!$B$18)))))</f>
        <v/>
      </c>
      <c r="Q995" s="5">
        <f>IFERROR(P995/Premissas!$B$4,0)</f>
        <v/>
      </c>
    </row>
    <row r="996">
      <c r="A996" s="2" t="n">
        <v>7</v>
      </c>
      <c r="B996" s="2" t="n">
        <v>7801</v>
      </c>
      <c r="C996" s="2" t="inlineStr">
        <is>
          <t>PUXADA RECEB</t>
        </is>
      </c>
      <c r="D996" s="2" t="n">
        <v>5125600</v>
      </c>
      <c r="E996" s="2" t="inlineStr">
        <is>
          <t>Alexandre Luis Viana Privado</t>
        </is>
      </c>
      <c r="F996" s="2" t="n">
        <v>49</v>
      </c>
      <c r="G996" s="2" t="n">
        <v>32.97</v>
      </c>
      <c r="H996" s="2" t="n">
        <v>1</v>
      </c>
      <c r="I996" s="2" t="n">
        <v>0</v>
      </c>
      <c r="J996" s="2" t="inlineStr">
        <is>
          <t>GPA</t>
        </is>
      </c>
      <c r="K996" s="2">
        <f>IF(I996&lt;&gt;"",I996,IFERROR(INDEX(Base!$I:$I,MATCH(1,(Base!$C:$C=C996)*(Base!$I:$I&lt;&gt;""),0)),0))</f>
        <v/>
      </c>
      <c r="L996" s="2">
        <f>IF(AND(I996="",K996&gt;0),"SIM","NÃO")</f>
        <v/>
      </c>
      <c r="M996" s="2">
        <f>IF(ISNUMBER(SEARCH("SEPARA",UPPER(C996))),"NÃO","SIM")</f>
        <v/>
      </c>
      <c r="N996" s="2">
        <f>IFERROR(H996/K996,0)</f>
        <v/>
      </c>
      <c r="O996" s="2">
        <f>IF(M996="NÃO","EXCLUÍDO",IF(N996&lt;Premissas!$B$8,"&lt; 1,00",IF(N996&lt;Premissas!$B$9,"1,00 – 1,19",IF(N996&lt;Premissas!$B$10,"1,20 – 1,39",IF(N996&lt;Premissas!$B$11,"1,40 – 1,59",IF(N996&lt;Premissas!$B$12,"1,60 – 1,99","≥ 2,00"))))))</f>
        <v/>
      </c>
      <c r="P996" s="5">
        <f>IF(OR(M996="NÃO",N996&lt;Premissas!$B$8),Premissas!$B$13,IF(N996&lt;Premissas!$B$9,Premissas!$B$14,IF(N996&lt;Premissas!$B$10,Premissas!$B$15,IF(N996&lt;Premissas!$B$11,Premissas!$B$16,IF(N996&lt;Premissas!$B$12,Premissas!$B$17,Premissas!$B$18)))))</f>
        <v/>
      </c>
      <c r="Q996" s="5">
        <f>IFERROR(P996/Premissas!$B$4,0)</f>
        <v/>
      </c>
    </row>
    <row r="997">
      <c r="A997" s="2" t="n">
        <v>7</v>
      </c>
      <c r="B997" s="2" t="n">
        <v>7801</v>
      </c>
      <c r="C997" s="2" t="inlineStr">
        <is>
          <t>PUXADA RECEB</t>
        </is>
      </c>
      <c r="D997" s="2" t="n">
        <v>5128552</v>
      </c>
      <c r="E997" s="2" t="inlineStr">
        <is>
          <t>Vinicius Azevedo Do Carmo</t>
        </is>
      </c>
      <c r="F997" s="2" t="n">
        <v>94</v>
      </c>
      <c r="G997" s="2" t="n">
        <v>86.68000000000001</v>
      </c>
      <c r="H997" s="2" t="n">
        <v>1</v>
      </c>
      <c r="I997" s="2" t="n">
        <v>0</v>
      </c>
      <c r="J997" s="2" t="inlineStr">
        <is>
          <t>GPA</t>
        </is>
      </c>
      <c r="K997" s="2">
        <f>IF(I997&lt;&gt;"",I997,IFERROR(INDEX(Base!$I:$I,MATCH(1,(Base!$C:$C=C997)*(Base!$I:$I&lt;&gt;""),0)),0))</f>
        <v/>
      </c>
      <c r="L997" s="2">
        <f>IF(AND(I997="",K997&gt;0),"SIM","NÃO")</f>
        <v/>
      </c>
      <c r="M997" s="2">
        <f>IF(ISNUMBER(SEARCH("SEPARA",UPPER(C997))),"NÃO","SIM")</f>
        <v/>
      </c>
      <c r="N997" s="2">
        <f>IFERROR(H997/K997,0)</f>
        <v/>
      </c>
      <c r="O997" s="2">
        <f>IF(M997="NÃO","EXCLUÍDO",IF(N997&lt;Premissas!$B$8,"&lt; 1,00",IF(N997&lt;Premissas!$B$9,"1,00 – 1,19",IF(N997&lt;Premissas!$B$10,"1,20 – 1,39",IF(N997&lt;Premissas!$B$11,"1,40 – 1,59",IF(N997&lt;Premissas!$B$12,"1,60 – 1,99","≥ 2,00"))))))</f>
        <v/>
      </c>
      <c r="P997" s="5">
        <f>IF(OR(M997="NÃO",N997&lt;Premissas!$B$8),Premissas!$B$13,IF(N997&lt;Premissas!$B$9,Premissas!$B$14,IF(N997&lt;Premissas!$B$10,Premissas!$B$15,IF(N997&lt;Premissas!$B$11,Premissas!$B$16,IF(N997&lt;Premissas!$B$12,Premissas!$B$17,Premissas!$B$18)))))</f>
        <v/>
      </c>
      <c r="Q997" s="5">
        <f>IFERROR(P997/Premissas!$B$4,0)</f>
        <v/>
      </c>
    </row>
    <row r="998">
      <c r="A998" s="2" t="n">
        <v>7</v>
      </c>
      <c r="B998" s="2" t="n">
        <v>7801</v>
      </c>
      <c r="C998" s="2" t="inlineStr">
        <is>
          <t>RECEBIMENTO</t>
        </is>
      </c>
      <c r="D998" s="2" t="n">
        <v>5128552</v>
      </c>
      <c r="E998" s="2" t="inlineStr">
        <is>
          <t>Vinicius Azevedo Do Carmo</t>
        </is>
      </c>
      <c r="F998" s="2" t="n">
        <v>4</v>
      </c>
      <c r="G998" s="2" t="n">
        <v>4.45</v>
      </c>
      <c r="H998" s="2" t="n">
        <v>1</v>
      </c>
      <c r="I998" s="2" t="n">
        <v>0</v>
      </c>
      <c r="J998" s="2" t="inlineStr">
        <is>
          <t>GPA</t>
        </is>
      </c>
      <c r="K998" s="2">
        <f>IF(I998&lt;&gt;"",I998,IFERROR(INDEX(Base!$I:$I,MATCH(1,(Base!$C:$C=C998)*(Base!$I:$I&lt;&gt;""),0)),0))</f>
        <v/>
      </c>
      <c r="L998" s="2">
        <f>IF(AND(I998="",K998&gt;0),"SIM","NÃO")</f>
        <v/>
      </c>
      <c r="M998" s="2">
        <f>IF(ISNUMBER(SEARCH("SEPARA",UPPER(C998))),"NÃO","SIM")</f>
        <v/>
      </c>
      <c r="N998" s="2">
        <f>IFERROR(H998/K998,0)</f>
        <v/>
      </c>
      <c r="O998" s="2">
        <f>IF(M998="NÃO","EXCLUÍDO",IF(N998&lt;Premissas!$B$8,"&lt; 1,00",IF(N998&lt;Premissas!$B$9,"1,00 – 1,19",IF(N998&lt;Premissas!$B$10,"1,20 – 1,39",IF(N998&lt;Premissas!$B$11,"1,40 – 1,59",IF(N998&lt;Premissas!$B$12,"1,60 – 1,99","≥ 2,00"))))))</f>
        <v/>
      </c>
      <c r="P998" s="5">
        <f>IF(OR(M998="NÃO",N998&lt;Premissas!$B$8),Premissas!$B$13,IF(N998&lt;Premissas!$B$9,Premissas!$B$14,IF(N998&lt;Premissas!$B$10,Premissas!$B$15,IF(N998&lt;Premissas!$B$11,Premissas!$B$16,IF(N998&lt;Premissas!$B$12,Premissas!$B$17,Premissas!$B$18)))))</f>
        <v/>
      </c>
      <c r="Q998" s="5">
        <f>IFERROR(P998/Premissas!$B$4,0)</f>
        <v/>
      </c>
    </row>
    <row r="999">
      <c r="A999" s="2" t="n">
        <v>7</v>
      </c>
      <c r="B999" s="2" t="n">
        <v>7801</v>
      </c>
      <c r="C999" s="2" t="inlineStr">
        <is>
          <t>CARREGAMENTO</t>
        </is>
      </c>
      <c r="D999" s="2" t="n">
        <v>5132606</v>
      </c>
      <c r="E999" s="2" t="inlineStr">
        <is>
          <t>Anderson Kenedy De Oliveira</t>
        </is>
      </c>
      <c r="F999" s="2" t="n">
        <v>66</v>
      </c>
      <c r="G999" s="2" t="n">
        <v>9.390000000000001</v>
      </c>
      <c r="H999" s="2" t="n">
        <v>7</v>
      </c>
      <c r="I999" s="2" t="n">
        <v>0</v>
      </c>
      <c r="J999" s="2" t="inlineStr">
        <is>
          <t>GPA</t>
        </is>
      </c>
      <c r="K999" s="2">
        <f>IF(I999&lt;&gt;"",I999,IFERROR(INDEX(Base!$I:$I,MATCH(1,(Base!$C:$C=C999)*(Base!$I:$I&lt;&gt;""),0)),0))</f>
        <v/>
      </c>
      <c r="L999" s="2">
        <f>IF(AND(I999="",K999&gt;0),"SIM","NÃO")</f>
        <v/>
      </c>
      <c r="M999" s="2">
        <f>IF(ISNUMBER(SEARCH("SEPARA",UPPER(C999))),"NÃO","SIM")</f>
        <v/>
      </c>
      <c r="N999" s="2">
        <f>IFERROR(H999/K999,0)</f>
        <v/>
      </c>
      <c r="O999" s="2">
        <f>IF(M999="NÃO","EXCLUÍDO",IF(N999&lt;Premissas!$B$8,"&lt; 1,00",IF(N999&lt;Premissas!$B$9,"1,00 – 1,19",IF(N999&lt;Premissas!$B$10,"1,20 – 1,39",IF(N999&lt;Premissas!$B$11,"1,40 – 1,59",IF(N999&lt;Premissas!$B$12,"1,60 – 1,99","≥ 2,00"))))))</f>
        <v/>
      </c>
      <c r="P999" s="5">
        <f>IF(OR(M999="NÃO",N999&lt;Premissas!$B$8),Premissas!$B$13,IF(N999&lt;Premissas!$B$9,Premissas!$B$14,IF(N999&lt;Premissas!$B$10,Premissas!$B$15,IF(N999&lt;Premissas!$B$11,Premissas!$B$16,IF(N999&lt;Premissas!$B$12,Premissas!$B$17,Premissas!$B$18)))))</f>
        <v/>
      </c>
      <c r="Q999" s="5">
        <f>IFERROR(P999/Premissas!$B$4,0)</f>
        <v/>
      </c>
    </row>
    <row r="1000">
      <c r="A1000" s="2" t="n">
        <v>7</v>
      </c>
      <c r="B1000" s="2" t="n">
        <v>7801</v>
      </c>
      <c r="C1000" s="2" t="inlineStr">
        <is>
          <t>SEPARACAO</t>
        </is>
      </c>
      <c r="D1000" s="2" t="n">
        <v>5132606</v>
      </c>
      <c r="E1000" s="2" t="inlineStr">
        <is>
          <t>Anderson Kenedy De Oliveira</t>
        </is>
      </c>
      <c r="F1000" s="2" t="n">
        <v>265</v>
      </c>
      <c r="G1000" s="2" t="n">
        <v>8.77</v>
      </c>
      <c r="H1000" s="2" t="n">
        <v>30</v>
      </c>
      <c r="I1000" s="2" t="n">
        <v>0</v>
      </c>
      <c r="J1000" s="2" t="inlineStr">
        <is>
          <t>GPA</t>
        </is>
      </c>
      <c r="K1000" s="2">
        <f>IF(I1000&lt;&gt;"",I1000,IFERROR(INDEX(Base!$I:$I,MATCH(1,(Base!$C:$C=C1000)*(Base!$I:$I&lt;&gt;""),0)),0))</f>
        <v/>
      </c>
      <c r="L1000" s="2">
        <f>IF(AND(I1000="",K1000&gt;0),"SIM","NÃO")</f>
        <v/>
      </c>
      <c r="M1000" s="2">
        <f>IF(ISNUMBER(SEARCH("SEPARA",UPPER(C1000))),"NÃO","SIM")</f>
        <v/>
      </c>
      <c r="N1000" s="2">
        <f>IFERROR(H1000/K1000,0)</f>
        <v/>
      </c>
      <c r="O1000" s="2">
        <f>IF(M1000="NÃO","EXCLUÍDO",IF(N1000&lt;Premissas!$B$8,"&lt; 1,00",IF(N1000&lt;Premissas!$B$9,"1,00 – 1,19",IF(N1000&lt;Premissas!$B$10,"1,20 – 1,39",IF(N1000&lt;Premissas!$B$11,"1,40 – 1,59",IF(N1000&lt;Premissas!$B$12,"1,60 – 1,99","≥ 2,00"))))))</f>
        <v/>
      </c>
      <c r="P1000" s="5">
        <f>IF(OR(M1000="NÃO",N1000&lt;Premissas!$B$8),Premissas!$B$13,IF(N1000&lt;Premissas!$B$9,Premissas!$B$14,IF(N1000&lt;Premissas!$B$10,Premissas!$B$15,IF(N1000&lt;Premissas!$B$11,Premissas!$B$16,IF(N1000&lt;Premissas!$B$12,Premissas!$B$17,Premissas!$B$18)))))</f>
        <v/>
      </c>
      <c r="Q1000" s="5">
        <f>IFERROR(P1000/Premissas!$B$4,0)</f>
        <v/>
      </c>
    </row>
    <row r="1001">
      <c r="A1001" s="2" t="n">
        <v>7</v>
      </c>
      <c r="B1001" s="2" t="n">
        <v>7801</v>
      </c>
      <c r="C1001" s="2" t="inlineStr">
        <is>
          <t>ATIVIDADE OP. EMP.</t>
        </is>
      </c>
      <c r="D1001" s="2" t="n">
        <v>513395</v>
      </c>
      <c r="E1001" s="2" t="inlineStr">
        <is>
          <t>Uberlandia De Lima E Silva</t>
        </is>
      </c>
      <c r="F1001" s="2" t="n">
        <v>148</v>
      </c>
      <c r="G1001" s="2" t="n">
        <v>36.85</v>
      </c>
      <c r="H1001" s="2" t="n">
        <v>4</v>
      </c>
      <c r="I1001" s="2" t="n">
        <v>0</v>
      </c>
      <c r="J1001" s="2" t="inlineStr">
        <is>
          <t>GPA</t>
        </is>
      </c>
      <c r="K1001" s="2">
        <f>IF(I1001&lt;&gt;"",I1001,IFERROR(INDEX(Base!$I:$I,MATCH(1,(Base!$C:$C=C1001)*(Base!$I:$I&lt;&gt;""),0)),0))</f>
        <v/>
      </c>
      <c r="L1001" s="2">
        <f>IF(AND(I1001="",K1001&gt;0),"SIM","NÃO")</f>
        <v/>
      </c>
      <c r="M1001" s="2">
        <f>IF(ISNUMBER(SEARCH("SEPARA",UPPER(C1001))),"NÃO","SIM")</f>
        <v/>
      </c>
      <c r="N1001" s="2">
        <f>IFERROR(H1001/K1001,0)</f>
        <v/>
      </c>
      <c r="O1001" s="2">
        <f>IF(M1001="NÃO","EXCLUÍDO",IF(N1001&lt;Premissas!$B$8,"&lt; 1,00",IF(N1001&lt;Premissas!$B$9,"1,00 – 1,19",IF(N1001&lt;Premissas!$B$10,"1,20 – 1,39",IF(N1001&lt;Premissas!$B$11,"1,40 – 1,59",IF(N1001&lt;Premissas!$B$12,"1,60 – 1,99","≥ 2,00"))))))</f>
        <v/>
      </c>
      <c r="P1001" s="5">
        <f>IF(OR(M1001="NÃO",N1001&lt;Premissas!$B$8),Premissas!$B$13,IF(N1001&lt;Premissas!$B$9,Premissas!$B$14,IF(N1001&lt;Premissas!$B$10,Premissas!$B$15,IF(N1001&lt;Premissas!$B$11,Premissas!$B$16,IF(N1001&lt;Premissas!$B$12,Premissas!$B$17,Premissas!$B$18)))))</f>
        <v/>
      </c>
      <c r="Q1001" s="5">
        <f>IFERROR(P1001/Premissas!$B$4,0)</f>
        <v/>
      </c>
    </row>
    <row r="1002">
      <c r="A1002" s="2" t="n">
        <v>7</v>
      </c>
      <c r="B1002" s="2" t="n">
        <v>7801</v>
      </c>
      <c r="C1002" s="2" t="inlineStr">
        <is>
          <t>CARREGAMENTO</t>
        </is>
      </c>
      <c r="D1002" s="2" t="n">
        <v>5144280</v>
      </c>
      <c r="E1002" s="2" t="inlineStr">
        <is>
          <t>Tiago Farias Da Costa</t>
        </is>
      </c>
      <c r="F1002" s="2" t="n">
        <v>109</v>
      </c>
      <c r="G1002" s="2" t="n">
        <v>18.22</v>
      </c>
      <c r="H1002" s="2" t="n">
        <v>6</v>
      </c>
      <c r="I1002" s="2" t="n">
        <v>0</v>
      </c>
      <c r="J1002" s="2" t="inlineStr">
        <is>
          <t>GPA</t>
        </is>
      </c>
      <c r="K1002" s="2">
        <f>IF(I1002&lt;&gt;"",I1002,IFERROR(INDEX(Base!$I:$I,MATCH(1,(Base!$C:$C=C1002)*(Base!$I:$I&lt;&gt;""),0)),0))</f>
        <v/>
      </c>
      <c r="L1002" s="2">
        <f>IF(AND(I1002="",K1002&gt;0),"SIM","NÃO")</f>
        <v/>
      </c>
      <c r="M1002" s="2">
        <f>IF(ISNUMBER(SEARCH("SEPARA",UPPER(C1002))),"NÃO","SIM")</f>
        <v/>
      </c>
      <c r="N1002" s="2">
        <f>IFERROR(H1002/K1002,0)</f>
        <v/>
      </c>
      <c r="O1002" s="2">
        <f>IF(M1002="NÃO","EXCLUÍDO",IF(N1002&lt;Premissas!$B$8,"&lt; 1,00",IF(N1002&lt;Premissas!$B$9,"1,00 – 1,19",IF(N1002&lt;Premissas!$B$10,"1,20 – 1,39",IF(N1002&lt;Premissas!$B$11,"1,40 – 1,59",IF(N1002&lt;Premissas!$B$12,"1,60 – 1,99","≥ 2,00"))))))</f>
        <v/>
      </c>
      <c r="P1002" s="5">
        <f>IF(OR(M1002="NÃO",N1002&lt;Premissas!$B$8),Premissas!$B$13,IF(N1002&lt;Premissas!$B$9,Premissas!$B$14,IF(N1002&lt;Premissas!$B$10,Premissas!$B$15,IF(N1002&lt;Premissas!$B$11,Premissas!$B$16,IF(N1002&lt;Premissas!$B$12,Premissas!$B$17,Premissas!$B$18)))))</f>
        <v/>
      </c>
      <c r="Q1002" s="5">
        <f>IFERROR(P1002/Premissas!$B$4,0)</f>
        <v/>
      </c>
    </row>
    <row r="1003">
      <c r="A1003" s="2" t="n">
        <v>7</v>
      </c>
      <c r="B1003" s="2" t="n">
        <v>7801</v>
      </c>
      <c r="C1003" s="2" t="inlineStr">
        <is>
          <t>SEPARACAO</t>
        </is>
      </c>
      <c r="D1003" s="2" t="n">
        <v>5144280</v>
      </c>
      <c r="E1003" s="2" t="inlineStr">
        <is>
          <t>Tiago Farias Da Costa</t>
        </is>
      </c>
      <c r="F1003" s="2" t="n">
        <v>468</v>
      </c>
      <c r="G1003" s="2" t="n">
        <v>20.23</v>
      </c>
      <c r="H1003" s="2" t="n">
        <v>23</v>
      </c>
      <c r="I1003" s="2" t="n">
        <v>0</v>
      </c>
      <c r="J1003" s="2" t="inlineStr">
        <is>
          <t>GPA</t>
        </is>
      </c>
      <c r="K1003" s="2">
        <f>IF(I1003&lt;&gt;"",I1003,IFERROR(INDEX(Base!$I:$I,MATCH(1,(Base!$C:$C=C1003)*(Base!$I:$I&lt;&gt;""),0)),0))</f>
        <v/>
      </c>
      <c r="L1003" s="2">
        <f>IF(AND(I1003="",K1003&gt;0),"SIM","NÃO")</f>
        <v/>
      </c>
      <c r="M1003" s="2">
        <f>IF(ISNUMBER(SEARCH("SEPARA",UPPER(C1003))),"NÃO","SIM")</f>
        <v/>
      </c>
      <c r="N1003" s="2">
        <f>IFERROR(H1003/K1003,0)</f>
        <v/>
      </c>
      <c r="O1003" s="2">
        <f>IF(M1003="NÃO","EXCLUÍDO",IF(N1003&lt;Premissas!$B$8,"&lt; 1,00",IF(N1003&lt;Premissas!$B$9,"1,00 – 1,19",IF(N1003&lt;Premissas!$B$10,"1,20 – 1,39",IF(N1003&lt;Premissas!$B$11,"1,40 – 1,59",IF(N1003&lt;Premissas!$B$12,"1,60 – 1,99","≥ 2,00"))))))</f>
        <v/>
      </c>
      <c r="P1003" s="5">
        <f>IF(OR(M1003="NÃO",N1003&lt;Premissas!$B$8),Premissas!$B$13,IF(N1003&lt;Premissas!$B$9,Premissas!$B$14,IF(N1003&lt;Premissas!$B$10,Premissas!$B$15,IF(N1003&lt;Premissas!$B$11,Premissas!$B$16,IF(N1003&lt;Premissas!$B$12,Premissas!$B$17,Premissas!$B$18)))))</f>
        <v/>
      </c>
      <c r="Q1003" s="5">
        <f>IFERROR(P1003/Premissas!$B$4,0)</f>
        <v/>
      </c>
    </row>
    <row r="1004">
      <c r="A1004" s="2" t="n">
        <v>7</v>
      </c>
      <c r="B1004" s="2" t="n">
        <v>7801</v>
      </c>
      <c r="C1004" s="2" t="inlineStr">
        <is>
          <t>CARREGAMENTO</t>
        </is>
      </c>
      <c r="D1004" s="2" t="n">
        <v>5209404</v>
      </c>
      <c r="E1004" s="2" t="inlineStr">
        <is>
          <t>Luanderson Da Silva Barros</t>
        </is>
      </c>
      <c r="F1004" s="2" t="n">
        <v>27</v>
      </c>
      <c r="G1004" s="2" t="n">
        <v>6.03</v>
      </c>
      <c r="H1004" s="2" t="n">
        <v>4</v>
      </c>
      <c r="I1004" s="2" t="n">
        <v>0</v>
      </c>
      <c r="J1004" s="2" t="inlineStr">
        <is>
          <t>GPA</t>
        </is>
      </c>
      <c r="K1004" s="2">
        <f>IF(I1004&lt;&gt;"",I1004,IFERROR(INDEX(Base!$I:$I,MATCH(1,(Base!$C:$C=C1004)*(Base!$I:$I&lt;&gt;""),0)),0))</f>
        <v/>
      </c>
      <c r="L1004" s="2">
        <f>IF(AND(I1004="",K1004&gt;0),"SIM","NÃO")</f>
        <v/>
      </c>
      <c r="M1004" s="2">
        <f>IF(ISNUMBER(SEARCH("SEPARA",UPPER(C1004))),"NÃO","SIM")</f>
        <v/>
      </c>
      <c r="N1004" s="2">
        <f>IFERROR(H1004/K1004,0)</f>
        <v/>
      </c>
      <c r="O1004" s="2">
        <f>IF(M1004="NÃO","EXCLUÍDO",IF(N1004&lt;Premissas!$B$8,"&lt; 1,00",IF(N1004&lt;Premissas!$B$9,"1,00 – 1,19",IF(N1004&lt;Premissas!$B$10,"1,20 – 1,39",IF(N1004&lt;Premissas!$B$11,"1,40 – 1,59",IF(N1004&lt;Premissas!$B$12,"1,60 – 1,99","≥ 2,00"))))))</f>
        <v/>
      </c>
      <c r="P1004" s="5">
        <f>IF(OR(M1004="NÃO",N1004&lt;Premissas!$B$8),Premissas!$B$13,IF(N1004&lt;Premissas!$B$9,Premissas!$B$14,IF(N1004&lt;Premissas!$B$10,Premissas!$B$15,IF(N1004&lt;Premissas!$B$11,Premissas!$B$16,IF(N1004&lt;Premissas!$B$12,Premissas!$B$17,Premissas!$B$18)))))</f>
        <v/>
      </c>
      <c r="Q1004" s="5">
        <f>IFERROR(P1004/Premissas!$B$4,0)</f>
        <v/>
      </c>
    </row>
    <row r="1005">
      <c r="A1005" s="2" t="n">
        <v>7</v>
      </c>
      <c r="B1005" s="2" t="n">
        <v>7801</v>
      </c>
      <c r="C1005" s="2" t="inlineStr">
        <is>
          <t>PUXADA RECEB</t>
        </is>
      </c>
      <c r="D1005" s="2" t="n">
        <v>5235588</v>
      </c>
      <c r="E1005" s="2" t="inlineStr">
        <is>
          <t>WELLINGTON LUIZ DE OLIVEIRA</t>
        </is>
      </c>
      <c r="F1005" s="2" t="n">
        <v>80</v>
      </c>
      <c r="G1005" s="2" t="n">
        <v>29.31</v>
      </c>
      <c r="H1005" s="2" t="n">
        <v>3</v>
      </c>
      <c r="I1005" s="2" t="n">
        <v>0</v>
      </c>
      <c r="J1005" s="2" t="inlineStr">
        <is>
          <t>GPA</t>
        </is>
      </c>
      <c r="K1005" s="2">
        <f>IF(I1005&lt;&gt;"",I1005,IFERROR(INDEX(Base!$I:$I,MATCH(1,(Base!$C:$C=C1005)*(Base!$I:$I&lt;&gt;""),0)),0))</f>
        <v/>
      </c>
      <c r="L1005" s="2">
        <f>IF(AND(I1005="",K1005&gt;0),"SIM","NÃO")</f>
        <v/>
      </c>
      <c r="M1005" s="2">
        <f>IF(ISNUMBER(SEARCH("SEPARA",UPPER(C1005))),"NÃO","SIM")</f>
        <v/>
      </c>
      <c r="N1005" s="2">
        <f>IFERROR(H1005/K1005,0)</f>
        <v/>
      </c>
      <c r="O1005" s="2">
        <f>IF(M1005="NÃO","EXCLUÍDO",IF(N1005&lt;Premissas!$B$8,"&lt; 1,00",IF(N1005&lt;Premissas!$B$9,"1,00 – 1,19",IF(N1005&lt;Premissas!$B$10,"1,20 – 1,39",IF(N1005&lt;Premissas!$B$11,"1,40 – 1,59",IF(N1005&lt;Premissas!$B$12,"1,60 – 1,99","≥ 2,00"))))))</f>
        <v/>
      </c>
      <c r="P1005" s="5">
        <f>IF(OR(M1005="NÃO",N1005&lt;Premissas!$B$8),Premissas!$B$13,IF(N1005&lt;Premissas!$B$9,Premissas!$B$14,IF(N1005&lt;Premissas!$B$10,Premissas!$B$15,IF(N1005&lt;Premissas!$B$11,Premissas!$B$16,IF(N1005&lt;Premissas!$B$12,Premissas!$B$17,Premissas!$B$18)))))</f>
        <v/>
      </c>
      <c r="Q1005" s="5">
        <f>IFERROR(P1005/Premissas!$B$4,0)</f>
        <v/>
      </c>
    </row>
    <row r="1006">
      <c r="A1006" s="2" t="n">
        <v>7</v>
      </c>
      <c r="B1006" s="2" t="n">
        <v>7801</v>
      </c>
      <c r="C1006" s="2" t="inlineStr">
        <is>
          <t>PUXADA RECEB</t>
        </is>
      </c>
      <c r="D1006" s="2" t="n">
        <v>5235723</v>
      </c>
      <c r="E1006" s="2" t="inlineStr">
        <is>
          <t>Daniel Gomes Da Silva</t>
        </is>
      </c>
      <c r="F1006" s="2" t="n">
        <v>258</v>
      </c>
      <c r="G1006" s="2" t="n">
        <v>52.37</v>
      </c>
      <c r="H1006" s="2" t="n">
        <v>5</v>
      </c>
      <c r="I1006" s="2" t="n">
        <v>0</v>
      </c>
      <c r="J1006" s="2" t="inlineStr">
        <is>
          <t>GPA</t>
        </is>
      </c>
      <c r="K1006" s="2">
        <f>IF(I1006&lt;&gt;"",I1006,IFERROR(INDEX(Base!$I:$I,MATCH(1,(Base!$C:$C=C1006)*(Base!$I:$I&lt;&gt;""),0)),0))</f>
        <v/>
      </c>
      <c r="L1006" s="2">
        <f>IF(AND(I1006="",K1006&gt;0),"SIM","NÃO")</f>
        <v/>
      </c>
      <c r="M1006" s="2">
        <f>IF(ISNUMBER(SEARCH("SEPARA",UPPER(C1006))),"NÃO","SIM")</f>
        <v/>
      </c>
      <c r="N1006" s="2">
        <f>IFERROR(H1006/K1006,0)</f>
        <v/>
      </c>
      <c r="O1006" s="2">
        <f>IF(M1006="NÃO","EXCLUÍDO",IF(N1006&lt;Premissas!$B$8,"&lt; 1,00",IF(N1006&lt;Premissas!$B$9,"1,00 – 1,19",IF(N1006&lt;Premissas!$B$10,"1,20 – 1,39",IF(N1006&lt;Premissas!$B$11,"1,40 – 1,59",IF(N1006&lt;Premissas!$B$12,"1,60 – 1,99","≥ 2,00"))))))</f>
        <v/>
      </c>
      <c r="P1006" s="5">
        <f>IF(OR(M1006="NÃO",N1006&lt;Premissas!$B$8),Premissas!$B$13,IF(N1006&lt;Premissas!$B$9,Premissas!$B$14,IF(N1006&lt;Premissas!$B$10,Premissas!$B$15,IF(N1006&lt;Premissas!$B$11,Premissas!$B$16,IF(N1006&lt;Premissas!$B$12,Premissas!$B$17,Premissas!$B$18)))))</f>
        <v/>
      </c>
      <c r="Q1006" s="5">
        <f>IFERROR(P1006/Premissas!$B$4,0)</f>
        <v/>
      </c>
    </row>
    <row r="1007">
      <c r="A1007" s="2" t="n">
        <v>7</v>
      </c>
      <c r="B1007" s="2" t="n">
        <v>7801</v>
      </c>
      <c r="C1007" s="2" t="inlineStr">
        <is>
          <t>RECEBIMENTO</t>
        </is>
      </c>
      <c r="D1007" s="2" t="n">
        <v>5235723</v>
      </c>
      <c r="E1007" s="2" t="inlineStr">
        <is>
          <t>Daniel Gomes Da Silva</t>
        </is>
      </c>
      <c r="F1007" s="2" t="n">
        <v>1</v>
      </c>
      <c r="G1007" s="2" t="n">
        <v>6.34</v>
      </c>
      <c r="H1007" s="2" t="n">
        <v>0</v>
      </c>
      <c r="I1007" s="2" t="n">
        <v>0</v>
      </c>
      <c r="J1007" s="2" t="inlineStr">
        <is>
          <t>GPA</t>
        </is>
      </c>
      <c r="K1007" s="2">
        <f>IF(I1007&lt;&gt;"",I1007,IFERROR(INDEX(Base!$I:$I,MATCH(1,(Base!$C:$C=C1007)*(Base!$I:$I&lt;&gt;""),0)),0))</f>
        <v/>
      </c>
      <c r="L1007" s="2">
        <f>IF(AND(I1007="",K1007&gt;0),"SIM","NÃO")</f>
        <v/>
      </c>
      <c r="M1007" s="2">
        <f>IF(ISNUMBER(SEARCH("SEPARA",UPPER(C1007))),"NÃO","SIM")</f>
        <v/>
      </c>
      <c r="N1007" s="2">
        <f>IFERROR(H1007/K1007,0)</f>
        <v/>
      </c>
      <c r="O1007" s="2">
        <f>IF(M1007="NÃO","EXCLUÍDO",IF(N1007&lt;Premissas!$B$8,"&lt; 1,00",IF(N1007&lt;Premissas!$B$9,"1,00 – 1,19",IF(N1007&lt;Premissas!$B$10,"1,20 – 1,39",IF(N1007&lt;Premissas!$B$11,"1,40 – 1,59",IF(N1007&lt;Premissas!$B$12,"1,60 – 1,99","≥ 2,00"))))))</f>
        <v/>
      </c>
      <c r="P1007" s="5">
        <f>IF(OR(M1007="NÃO",N1007&lt;Premissas!$B$8),Premissas!$B$13,IF(N1007&lt;Premissas!$B$9,Premissas!$B$14,IF(N1007&lt;Premissas!$B$10,Premissas!$B$15,IF(N1007&lt;Premissas!$B$11,Premissas!$B$16,IF(N1007&lt;Premissas!$B$12,Premissas!$B$17,Premissas!$B$18)))))</f>
        <v/>
      </c>
      <c r="Q1007" s="5">
        <f>IFERROR(P1007/Premissas!$B$4,0)</f>
        <v/>
      </c>
    </row>
    <row r="1008">
      <c r="A1008" s="2" t="n">
        <v>7</v>
      </c>
      <c r="B1008" s="2" t="n">
        <v>7801</v>
      </c>
      <c r="C1008" s="2" t="inlineStr">
        <is>
          <t>CARREGAMENTO</t>
        </is>
      </c>
      <c r="D1008" s="2" t="n">
        <v>5262496</v>
      </c>
      <c r="E1008" s="2" t="inlineStr">
        <is>
          <t>Daniel De Santana</t>
        </is>
      </c>
      <c r="F1008" s="2" t="n">
        <v>183</v>
      </c>
      <c r="G1008" s="2" t="n">
        <v>5.93</v>
      </c>
      <c r="H1008" s="2" t="n">
        <v>31</v>
      </c>
      <c r="I1008" s="2" t="n">
        <v>0</v>
      </c>
      <c r="J1008" s="2" t="inlineStr">
        <is>
          <t>GPA</t>
        </is>
      </c>
      <c r="K1008" s="2">
        <f>IF(I1008&lt;&gt;"",I1008,IFERROR(INDEX(Base!$I:$I,MATCH(1,(Base!$C:$C=C1008)*(Base!$I:$I&lt;&gt;""),0)),0))</f>
        <v/>
      </c>
      <c r="L1008" s="2">
        <f>IF(AND(I1008="",K1008&gt;0),"SIM","NÃO")</f>
        <v/>
      </c>
      <c r="M1008" s="2">
        <f>IF(ISNUMBER(SEARCH("SEPARA",UPPER(C1008))),"NÃO","SIM")</f>
        <v/>
      </c>
      <c r="N1008" s="2">
        <f>IFERROR(H1008/K1008,0)</f>
        <v/>
      </c>
      <c r="O1008" s="2">
        <f>IF(M1008="NÃO","EXCLUÍDO",IF(N1008&lt;Premissas!$B$8,"&lt; 1,00",IF(N1008&lt;Premissas!$B$9,"1,00 – 1,19",IF(N1008&lt;Premissas!$B$10,"1,20 – 1,39",IF(N1008&lt;Premissas!$B$11,"1,40 – 1,59",IF(N1008&lt;Premissas!$B$12,"1,60 – 1,99","≥ 2,00"))))))</f>
        <v/>
      </c>
      <c r="P1008" s="5">
        <f>IF(OR(M1008="NÃO",N1008&lt;Premissas!$B$8),Premissas!$B$13,IF(N1008&lt;Premissas!$B$9,Premissas!$B$14,IF(N1008&lt;Premissas!$B$10,Premissas!$B$15,IF(N1008&lt;Premissas!$B$11,Premissas!$B$16,IF(N1008&lt;Premissas!$B$12,Premissas!$B$17,Premissas!$B$18)))))</f>
        <v/>
      </c>
      <c r="Q1008" s="5">
        <f>IFERROR(P1008/Premissas!$B$4,0)</f>
        <v/>
      </c>
    </row>
    <row r="1009">
      <c r="A1009" s="2" t="n">
        <v>7</v>
      </c>
      <c r="B1009" s="2" t="n">
        <v>7801</v>
      </c>
      <c r="C1009" s="2" t="inlineStr">
        <is>
          <t>CARREGAMENTO</t>
        </is>
      </c>
      <c r="D1009" s="2" t="n">
        <v>5273862</v>
      </c>
      <c r="E1009" s="2" t="inlineStr">
        <is>
          <t>Reinilson Santos Conceicao</t>
        </is>
      </c>
      <c r="F1009" s="2" t="n">
        <v>276</v>
      </c>
      <c r="G1009" s="2" t="n">
        <v>45.99</v>
      </c>
      <c r="H1009" s="2" t="n">
        <v>6</v>
      </c>
      <c r="I1009" s="2" t="n">
        <v>0</v>
      </c>
      <c r="J1009" s="2" t="inlineStr">
        <is>
          <t>GPA</t>
        </is>
      </c>
      <c r="K1009" s="2">
        <f>IF(I1009&lt;&gt;"",I1009,IFERROR(INDEX(Base!$I:$I,MATCH(1,(Base!$C:$C=C1009)*(Base!$I:$I&lt;&gt;""),0)),0))</f>
        <v/>
      </c>
      <c r="L1009" s="2">
        <f>IF(AND(I1009="",K1009&gt;0),"SIM","NÃO")</f>
        <v/>
      </c>
      <c r="M1009" s="2">
        <f>IF(ISNUMBER(SEARCH("SEPARA",UPPER(C1009))),"NÃO","SIM")</f>
        <v/>
      </c>
      <c r="N1009" s="2">
        <f>IFERROR(H1009/K1009,0)</f>
        <v/>
      </c>
      <c r="O1009" s="2">
        <f>IF(M1009="NÃO","EXCLUÍDO",IF(N1009&lt;Premissas!$B$8,"&lt; 1,00",IF(N1009&lt;Premissas!$B$9,"1,00 – 1,19",IF(N1009&lt;Premissas!$B$10,"1,20 – 1,39",IF(N1009&lt;Premissas!$B$11,"1,40 – 1,59",IF(N1009&lt;Premissas!$B$12,"1,60 – 1,99","≥ 2,00"))))))</f>
        <v/>
      </c>
      <c r="P1009" s="5">
        <f>IF(OR(M1009="NÃO",N1009&lt;Premissas!$B$8),Premissas!$B$13,IF(N1009&lt;Premissas!$B$9,Premissas!$B$14,IF(N1009&lt;Premissas!$B$10,Premissas!$B$15,IF(N1009&lt;Premissas!$B$11,Premissas!$B$16,IF(N1009&lt;Premissas!$B$12,Premissas!$B$17,Premissas!$B$18)))))</f>
        <v/>
      </c>
      <c r="Q1009" s="5">
        <f>IFERROR(P1009/Premissas!$B$4,0)</f>
        <v/>
      </c>
    </row>
    <row r="1010">
      <c r="A1010" s="2" t="n">
        <v>7</v>
      </c>
      <c r="B1010" s="2" t="n">
        <v>7801</v>
      </c>
      <c r="C1010" s="2" t="inlineStr">
        <is>
          <t>SEPARACAO</t>
        </is>
      </c>
      <c r="D1010" s="2" t="n">
        <v>5273862</v>
      </c>
      <c r="E1010" s="2" t="inlineStr">
        <is>
          <t>Reinilson Santos Conceicao</t>
        </is>
      </c>
      <c r="F1010" s="2" t="n">
        <v>248</v>
      </c>
      <c r="G1010" s="2" t="n">
        <v>5.98</v>
      </c>
      <c r="H1010" s="2" t="n">
        <v>41</v>
      </c>
      <c r="I1010" s="2" t="n">
        <v>0</v>
      </c>
      <c r="J1010" s="2" t="inlineStr">
        <is>
          <t>GPA</t>
        </is>
      </c>
      <c r="K1010" s="2">
        <f>IF(I1010&lt;&gt;"",I1010,IFERROR(INDEX(Base!$I:$I,MATCH(1,(Base!$C:$C=C1010)*(Base!$I:$I&lt;&gt;""),0)),0))</f>
        <v/>
      </c>
      <c r="L1010" s="2">
        <f>IF(AND(I1010="",K1010&gt;0),"SIM","NÃO")</f>
        <v/>
      </c>
      <c r="M1010" s="2">
        <f>IF(ISNUMBER(SEARCH("SEPARA",UPPER(C1010))),"NÃO","SIM")</f>
        <v/>
      </c>
      <c r="N1010" s="2">
        <f>IFERROR(H1010/K1010,0)</f>
        <v/>
      </c>
      <c r="O1010" s="2">
        <f>IF(M1010="NÃO","EXCLUÍDO",IF(N1010&lt;Premissas!$B$8,"&lt; 1,00",IF(N1010&lt;Premissas!$B$9,"1,00 – 1,19",IF(N1010&lt;Premissas!$B$10,"1,20 – 1,39",IF(N1010&lt;Premissas!$B$11,"1,40 – 1,59",IF(N1010&lt;Premissas!$B$12,"1,60 – 1,99","≥ 2,00"))))))</f>
        <v/>
      </c>
      <c r="P1010" s="5">
        <f>IF(OR(M1010="NÃO",N1010&lt;Premissas!$B$8),Premissas!$B$13,IF(N1010&lt;Premissas!$B$9,Premissas!$B$14,IF(N1010&lt;Premissas!$B$10,Premissas!$B$15,IF(N1010&lt;Premissas!$B$11,Premissas!$B$16,IF(N1010&lt;Premissas!$B$12,Premissas!$B$17,Premissas!$B$18)))))</f>
        <v/>
      </c>
      <c r="Q1010" s="5">
        <f>IFERROR(P1010/Premissas!$B$4,0)</f>
        <v/>
      </c>
    </row>
    <row r="1011">
      <c r="A1011" s="2" t="n">
        <v>7</v>
      </c>
      <c r="B1011" s="2" t="n">
        <v>7801</v>
      </c>
      <c r="C1011" s="2" t="inlineStr">
        <is>
          <t>ATIVIDADE OP. EMP.</t>
        </is>
      </c>
      <c r="D1011" s="2" t="n">
        <v>5321450</v>
      </c>
      <c r="E1011" s="2" t="inlineStr">
        <is>
          <t>FELIPE COPE CAMPOS</t>
        </is>
      </c>
      <c r="F1011" s="2" t="n">
        <v>681</v>
      </c>
      <c r="G1011" s="2" t="n">
        <v>130.77</v>
      </c>
      <c r="H1011" s="2" t="n">
        <v>5</v>
      </c>
      <c r="I1011" s="2" t="n">
        <v>0</v>
      </c>
      <c r="J1011" s="2" t="inlineStr">
        <is>
          <t>GPA</t>
        </is>
      </c>
      <c r="K1011" s="2">
        <f>IF(I1011&lt;&gt;"",I1011,IFERROR(INDEX(Base!$I:$I,MATCH(1,(Base!$C:$C=C1011)*(Base!$I:$I&lt;&gt;""),0)),0))</f>
        <v/>
      </c>
      <c r="L1011" s="2">
        <f>IF(AND(I1011="",K1011&gt;0),"SIM","NÃO")</f>
        <v/>
      </c>
      <c r="M1011" s="2">
        <f>IF(ISNUMBER(SEARCH("SEPARA",UPPER(C1011))),"NÃO","SIM")</f>
        <v/>
      </c>
      <c r="N1011" s="2">
        <f>IFERROR(H1011/K1011,0)</f>
        <v/>
      </c>
      <c r="O1011" s="2">
        <f>IF(M1011="NÃO","EXCLUÍDO",IF(N1011&lt;Premissas!$B$8,"&lt; 1,00",IF(N1011&lt;Premissas!$B$9,"1,00 – 1,19",IF(N1011&lt;Premissas!$B$10,"1,20 – 1,39",IF(N1011&lt;Premissas!$B$11,"1,40 – 1,59",IF(N1011&lt;Premissas!$B$12,"1,60 – 1,99","≥ 2,00"))))))</f>
        <v/>
      </c>
      <c r="P1011" s="5">
        <f>IF(OR(M1011="NÃO",N1011&lt;Premissas!$B$8),Premissas!$B$13,IF(N1011&lt;Premissas!$B$9,Premissas!$B$14,IF(N1011&lt;Premissas!$B$10,Premissas!$B$15,IF(N1011&lt;Premissas!$B$11,Premissas!$B$16,IF(N1011&lt;Premissas!$B$12,Premissas!$B$17,Premissas!$B$18)))))</f>
        <v/>
      </c>
      <c r="Q1011" s="5">
        <f>IFERROR(P1011/Premissas!$B$4,0)</f>
        <v/>
      </c>
    </row>
    <row r="1012">
      <c r="A1012" s="2" t="n">
        <v>7</v>
      </c>
      <c r="B1012" s="2" t="n">
        <v>7801</v>
      </c>
      <c r="C1012" s="2" t="inlineStr">
        <is>
          <t>CARREGAMENTO</t>
        </is>
      </c>
      <c r="D1012" s="2" t="n">
        <v>5332095</v>
      </c>
      <c r="E1012" s="2" t="inlineStr">
        <is>
          <t>Lucas Da Silva Gaspar Lopes</t>
        </is>
      </c>
      <c r="F1012" s="2" t="n">
        <v>151</v>
      </c>
      <c r="G1012" s="2" t="n">
        <v>10.24</v>
      </c>
      <c r="H1012" s="2" t="n">
        <v>15</v>
      </c>
      <c r="I1012" s="2" t="n">
        <v>0</v>
      </c>
      <c r="J1012" s="2" t="inlineStr">
        <is>
          <t>GPA</t>
        </is>
      </c>
      <c r="K1012" s="2">
        <f>IF(I1012&lt;&gt;"",I1012,IFERROR(INDEX(Base!$I:$I,MATCH(1,(Base!$C:$C=C1012)*(Base!$I:$I&lt;&gt;""),0)),0))</f>
        <v/>
      </c>
      <c r="L1012" s="2">
        <f>IF(AND(I1012="",K1012&gt;0),"SIM","NÃO")</f>
        <v/>
      </c>
      <c r="M1012" s="2">
        <f>IF(ISNUMBER(SEARCH("SEPARA",UPPER(C1012))),"NÃO","SIM")</f>
        <v/>
      </c>
      <c r="N1012" s="2">
        <f>IFERROR(H1012/K1012,0)</f>
        <v/>
      </c>
      <c r="O1012" s="2">
        <f>IF(M1012="NÃO","EXCLUÍDO",IF(N1012&lt;Premissas!$B$8,"&lt; 1,00",IF(N1012&lt;Premissas!$B$9,"1,00 – 1,19",IF(N1012&lt;Premissas!$B$10,"1,20 – 1,39",IF(N1012&lt;Premissas!$B$11,"1,40 – 1,59",IF(N1012&lt;Premissas!$B$12,"1,60 – 1,99","≥ 2,00"))))))</f>
        <v/>
      </c>
      <c r="P1012" s="5">
        <f>IF(OR(M1012="NÃO",N1012&lt;Premissas!$B$8),Premissas!$B$13,IF(N1012&lt;Premissas!$B$9,Premissas!$B$14,IF(N1012&lt;Premissas!$B$10,Premissas!$B$15,IF(N1012&lt;Premissas!$B$11,Premissas!$B$16,IF(N1012&lt;Premissas!$B$12,Premissas!$B$17,Premissas!$B$18)))))</f>
        <v/>
      </c>
      <c r="Q1012" s="5">
        <f>IFERROR(P1012/Premissas!$B$4,0)</f>
        <v/>
      </c>
    </row>
    <row r="1013">
      <c r="A1013" s="2" t="n">
        <v>7</v>
      </c>
      <c r="B1013" s="2" t="n">
        <v>7801</v>
      </c>
      <c r="C1013" s="2" t="inlineStr">
        <is>
          <t>ATIVIDADE OP. EMP.</t>
        </is>
      </c>
      <c r="D1013" s="2" t="n">
        <v>5342112</v>
      </c>
      <c r="E1013" s="2" t="inlineStr">
        <is>
          <t>Marcio Francisco De Souza</t>
        </is>
      </c>
      <c r="F1013" s="2" t="n">
        <v>50</v>
      </c>
      <c r="G1013" s="2" t="n">
        <v>6.07</v>
      </c>
      <c r="H1013" s="2" t="n">
        <v>8</v>
      </c>
      <c r="I1013" s="2" t="n">
        <v>0</v>
      </c>
      <c r="J1013" s="2" t="inlineStr">
        <is>
          <t>GPA</t>
        </is>
      </c>
      <c r="K1013" s="2">
        <f>IF(I1013&lt;&gt;"",I1013,IFERROR(INDEX(Base!$I:$I,MATCH(1,(Base!$C:$C=C1013)*(Base!$I:$I&lt;&gt;""),0)),0))</f>
        <v/>
      </c>
      <c r="L1013" s="2">
        <f>IF(AND(I1013="",K1013&gt;0),"SIM","NÃO")</f>
        <v/>
      </c>
      <c r="M1013" s="2">
        <f>IF(ISNUMBER(SEARCH("SEPARA",UPPER(C1013))),"NÃO","SIM")</f>
        <v/>
      </c>
      <c r="N1013" s="2">
        <f>IFERROR(H1013/K1013,0)</f>
        <v/>
      </c>
      <c r="O1013" s="2">
        <f>IF(M1013="NÃO","EXCLUÍDO",IF(N1013&lt;Premissas!$B$8,"&lt; 1,00",IF(N1013&lt;Premissas!$B$9,"1,00 – 1,19",IF(N1013&lt;Premissas!$B$10,"1,20 – 1,39",IF(N1013&lt;Premissas!$B$11,"1,40 – 1,59",IF(N1013&lt;Premissas!$B$12,"1,60 – 1,99","≥ 2,00"))))))</f>
        <v/>
      </c>
      <c r="P1013" s="5">
        <f>IF(OR(M1013="NÃO",N1013&lt;Premissas!$B$8),Premissas!$B$13,IF(N1013&lt;Premissas!$B$9,Premissas!$B$14,IF(N1013&lt;Premissas!$B$10,Premissas!$B$15,IF(N1013&lt;Premissas!$B$11,Premissas!$B$16,IF(N1013&lt;Premissas!$B$12,Premissas!$B$17,Premissas!$B$18)))))</f>
        <v/>
      </c>
      <c r="Q1013" s="5">
        <f>IFERROR(P1013/Premissas!$B$4,0)</f>
        <v/>
      </c>
    </row>
    <row r="1014">
      <c r="A1014" s="2" t="n">
        <v>7</v>
      </c>
      <c r="B1014" s="2" t="n">
        <v>7801</v>
      </c>
      <c r="C1014" s="2" t="inlineStr">
        <is>
          <t>CARREGAMENTO</t>
        </is>
      </c>
      <c r="D1014" s="2" t="n">
        <v>5351545</v>
      </c>
      <c r="E1014" s="2" t="inlineStr">
        <is>
          <t>GUSTAVO GUSTAVO MONTEIRO ARRUDAS</t>
        </is>
      </c>
      <c r="F1014" s="2" t="n">
        <v>220</v>
      </c>
      <c r="G1014" s="2" t="n">
        <v>46.37</v>
      </c>
      <c r="H1014" s="2" t="n">
        <v>5</v>
      </c>
      <c r="I1014" s="2" t="n">
        <v>0</v>
      </c>
      <c r="J1014" s="2" t="inlineStr">
        <is>
          <t>GPA</t>
        </is>
      </c>
      <c r="K1014" s="2">
        <f>IF(I1014&lt;&gt;"",I1014,IFERROR(INDEX(Base!$I:$I,MATCH(1,(Base!$C:$C=C1014)*(Base!$I:$I&lt;&gt;""),0)),0))</f>
        <v/>
      </c>
      <c r="L1014" s="2">
        <f>IF(AND(I1014="",K1014&gt;0),"SIM","NÃO")</f>
        <v/>
      </c>
      <c r="M1014" s="2">
        <f>IF(ISNUMBER(SEARCH("SEPARA",UPPER(C1014))),"NÃO","SIM")</f>
        <v/>
      </c>
      <c r="N1014" s="2">
        <f>IFERROR(H1014/K1014,0)</f>
        <v/>
      </c>
      <c r="O1014" s="2">
        <f>IF(M1014="NÃO","EXCLUÍDO",IF(N1014&lt;Premissas!$B$8,"&lt; 1,00",IF(N1014&lt;Premissas!$B$9,"1,00 – 1,19",IF(N1014&lt;Premissas!$B$10,"1,20 – 1,39",IF(N1014&lt;Premissas!$B$11,"1,40 – 1,59",IF(N1014&lt;Premissas!$B$12,"1,60 – 1,99","≥ 2,00"))))))</f>
        <v/>
      </c>
      <c r="P1014" s="5">
        <f>IF(OR(M1014="NÃO",N1014&lt;Premissas!$B$8),Premissas!$B$13,IF(N1014&lt;Premissas!$B$9,Premissas!$B$14,IF(N1014&lt;Premissas!$B$10,Premissas!$B$15,IF(N1014&lt;Premissas!$B$11,Premissas!$B$16,IF(N1014&lt;Premissas!$B$12,Premissas!$B$17,Premissas!$B$18)))))</f>
        <v/>
      </c>
      <c r="Q1014" s="5">
        <f>IFERROR(P1014/Premissas!$B$4,0)</f>
        <v/>
      </c>
    </row>
    <row r="1015">
      <c r="A1015" s="2" t="n">
        <v>7</v>
      </c>
      <c r="B1015" s="2" t="n">
        <v>7801</v>
      </c>
      <c r="C1015" s="2" t="inlineStr">
        <is>
          <t>SEPARACAO</t>
        </is>
      </c>
      <c r="D1015" s="2" t="n">
        <v>5356768</v>
      </c>
      <c r="E1015" s="2" t="inlineStr">
        <is>
          <t>Daniel Santos Soares</t>
        </is>
      </c>
      <c r="F1015" s="2" t="n">
        <v>709</v>
      </c>
      <c r="G1015" s="2" t="n">
        <v>18.7</v>
      </c>
      <c r="H1015" s="2" t="n">
        <v>38</v>
      </c>
      <c r="I1015" s="2" t="n">
        <v>0</v>
      </c>
      <c r="J1015" s="2" t="inlineStr">
        <is>
          <t>GPA</t>
        </is>
      </c>
      <c r="K1015" s="2">
        <f>IF(I1015&lt;&gt;"",I1015,IFERROR(INDEX(Base!$I:$I,MATCH(1,(Base!$C:$C=C1015)*(Base!$I:$I&lt;&gt;""),0)),0))</f>
        <v/>
      </c>
      <c r="L1015" s="2">
        <f>IF(AND(I1015="",K1015&gt;0),"SIM","NÃO")</f>
        <v/>
      </c>
      <c r="M1015" s="2">
        <f>IF(ISNUMBER(SEARCH("SEPARA",UPPER(C1015))),"NÃO","SIM")</f>
        <v/>
      </c>
      <c r="N1015" s="2">
        <f>IFERROR(H1015/K1015,0)</f>
        <v/>
      </c>
      <c r="O1015" s="2">
        <f>IF(M1015="NÃO","EXCLUÍDO",IF(N1015&lt;Premissas!$B$8,"&lt; 1,00",IF(N1015&lt;Premissas!$B$9,"1,00 – 1,19",IF(N1015&lt;Premissas!$B$10,"1,20 – 1,39",IF(N1015&lt;Premissas!$B$11,"1,40 – 1,59",IF(N1015&lt;Premissas!$B$12,"1,60 – 1,99","≥ 2,00"))))))</f>
        <v/>
      </c>
      <c r="P1015" s="5">
        <f>IF(OR(M1015="NÃO",N1015&lt;Premissas!$B$8),Premissas!$B$13,IF(N1015&lt;Premissas!$B$9,Premissas!$B$14,IF(N1015&lt;Premissas!$B$10,Premissas!$B$15,IF(N1015&lt;Premissas!$B$11,Premissas!$B$16,IF(N1015&lt;Premissas!$B$12,Premissas!$B$17,Premissas!$B$18)))))</f>
        <v/>
      </c>
      <c r="Q1015" s="5">
        <f>IFERROR(P1015/Premissas!$B$4,0)</f>
        <v/>
      </c>
    </row>
    <row r="1016">
      <c r="A1016" s="2" t="n">
        <v>7</v>
      </c>
      <c r="B1016" s="2" t="n">
        <v>7801</v>
      </c>
      <c r="C1016" s="2" t="inlineStr">
        <is>
          <t>CARREGAMENTO</t>
        </is>
      </c>
      <c r="D1016" s="2" t="n">
        <v>5360463</v>
      </c>
      <c r="E1016" s="2" t="inlineStr">
        <is>
          <t>Wesley Magalhaes Braga</t>
        </is>
      </c>
      <c r="F1016" s="2" t="n">
        <v>468</v>
      </c>
      <c r="G1016" s="2" t="n">
        <v>18.8</v>
      </c>
      <c r="H1016" s="2" t="n">
        <v>25</v>
      </c>
      <c r="I1016" s="2" t="n">
        <v>0</v>
      </c>
      <c r="J1016" s="2" t="inlineStr">
        <is>
          <t>GPA</t>
        </is>
      </c>
      <c r="K1016" s="2">
        <f>IF(I1016&lt;&gt;"",I1016,IFERROR(INDEX(Base!$I:$I,MATCH(1,(Base!$C:$C=C1016)*(Base!$I:$I&lt;&gt;""),0)),0))</f>
        <v/>
      </c>
      <c r="L1016" s="2">
        <f>IF(AND(I1016="",K1016&gt;0),"SIM","NÃO")</f>
        <v/>
      </c>
      <c r="M1016" s="2">
        <f>IF(ISNUMBER(SEARCH("SEPARA",UPPER(C1016))),"NÃO","SIM")</f>
        <v/>
      </c>
      <c r="N1016" s="2">
        <f>IFERROR(H1016/K1016,0)</f>
        <v/>
      </c>
      <c r="O1016" s="2">
        <f>IF(M1016="NÃO","EXCLUÍDO",IF(N1016&lt;Premissas!$B$8,"&lt; 1,00",IF(N1016&lt;Premissas!$B$9,"1,00 – 1,19",IF(N1016&lt;Premissas!$B$10,"1,20 – 1,39",IF(N1016&lt;Premissas!$B$11,"1,40 – 1,59",IF(N1016&lt;Premissas!$B$12,"1,60 – 1,99","≥ 2,00"))))))</f>
        <v/>
      </c>
      <c r="P1016" s="5">
        <f>IF(OR(M1016="NÃO",N1016&lt;Premissas!$B$8),Premissas!$B$13,IF(N1016&lt;Premissas!$B$9,Premissas!$B$14,IF(N1016&lt;Premissas!$B$10,Premissas!$B$15,IF(N1016&lt;Premissas!$B$11,Premissas!$B$16,IF(N1016&lt;Premissas!$B$12,Premissas!$B$17,Premissas!$B$18)))))</f>
        <v/>
      </c>
      <c r="Q1016" s="5">
        <f>IFERROR(P1016/Premissas!$B$4,0)</f>
        <v/>
      </c>
    </row>
    <row r="1017">
      <c r="A1017" s="2" t="n">
        <v>7</v>
      </c>
      <c r="B1017" s="2" t="n">
        <v>7801</v>
      </c>
      <c r="C1017" s="2" t="inlineStr">
        <is>
          <t>CARREGAMENTO</t>
        </is>
      </c>
      <c r="D1017" s="2" t="n">
        <v>5369266</v>
      </c>
      <c r="E1017" s="2" t="inlineStr">
        <is>
          <t>Jose Daniel Pereira De Figueiredo</t>
        </is>
      </c>
      <c r="F1017" s="2" t="n">
        <v>298</v>
      </c>
      <c r="G1017" s="2" t="n">
        <v>36.71</v>
      </c>
      <c r="H1017" s="2" t="n">
        <v>8</v>
      </c>
      <c r="I1017" s="2" t="n">
        <v>0</v>
      </c>
      <c r="J1017" s="2" t="inlineStr">
        <is>
          <t>GPA</t>
        </is>
      </c>
      <c r="K1017" s="2">
        <f>IF(I1017&lt;&gt;"",I1017,IFERROR(INDEX(Base!$I:$I,MATCH(1,(Base!$C:$C=C1017)*(Base!$I:$I&lt;&gt;""),0)),0))</f>
        <v/>
      </c>
      <c r="L1017" s="2">
        <f>IF(AND(I1017="",K1017&gt;0),"SIM","NÃO")</f>
        <v/>
      </c>
      <c r="M1017" s="2">
        <f>IF(ISNUMBER(SEARCH("SEPARA",UPPER(C1017))),"NÃO","SIM")</f>
        <v/>
      </c>
      <c r="N1017" s="2">
        <f>IFERROR(H1017/K1017,0)</f>
        <v/>
      </c>
      <c r="O1017" s="2">
        <f>IF(M1017="NÃO","EXCLUÍDO",IF(N1017&lt;Premissas!$B$8,"&lt; 1,00",IF(N1017&lt;Premissas!$B$9,"1,00 – 1,19",IF(N1017&lt;Premissas!$B$10,"1,20 – 1,39",IF(N1017&lt;Premissas!$B$11,"1,40 – 1,59",IF(N1017&lt;Premissas!$B$12,"1,60 – 1,99","≥ 2,00"))))))</f>
        <v/>
      </c>
      <c r="P1017" s="5">
        <f>IF(OR(M1017="NÃO",N1017&lt;Premissas!$B$8),Premissas!$B$13,IF(N1017&lt;Premissas!$B$9,Premissas!$B$14,IF(N1017&lt;Premissas!$B$10,Premissas!$B$15,IF(N1017&lt;Premissas!$B$11,Premissas!$B$16,IF(N1017&lt;Premissas!$B$12,Premissas!$B$17,Premissas!$B$18)))))</f>
        <v/>
      </c>
      <c r="Q1017" s="5">
        <f>IFERROR(P1017/Premissas!$B$4,0)</f>
        <v/>
      </c>
    </row>
    <row r="1018">
      <c r="A1018" s="2" t="n">
        <v>7</v>
      </c>
      <c r="B1018" s="2" t="n">
        <v>7801</v>
      </c>
      <c r="C1018" s="2" t="inlineStr">
        <is>
          <t>SEPARACAO</t>
        </is>
      </c>
      <c r="D1018" s="2" t="n">
        <v>5369266</v>
      </c>
      <c r="E1018" s="2" t="inlineStr">
        <is>
          <t>Jose Daniel Pereira De Figueiredo</t>
        </is>
      </c>
      <c r="F1018" s="2" t="n">
        <v>958</v>
      </c>
      <c r="G1018" s="2" t="n">
        <v>10.37</v>
      </c>
      <c r="H1018" s="2" t="n">
        <v>92</v>
      </c>
      <c r="I1018" s="2" t="n">
        <v>0</v>
      </c>
      <c r="J1018" s="2" t="inlineStr">
        <is>
          <t>GPA</t>
        </is>
      </c>
      <c r="K1018" s="2">
        <f>IF(I1018&lt;&gt;"",I1018,IFERROR(INDEX(Base!$I:$I,MATCH(1,(Base!$C:$C=C1018)*(Base!$I:$I&lt;&gt;""),0)),0))</f>
        <v/>
      </c>
      <c r="L1018" s="2">
        <f>IF(AND(I1018="",K1018&gt;0),"SIM","NÃO")</f>
        <v/>
      </c>
      <c r="M1018" s="2">
        <f>IF(ISNUMBER(SEARCH("SEPARA",UPPER(C1018))),"NÃO","SIM")</f>
        <v/>
      </c>
      <c r="N1018" s="2">
        <f>IFERROR(H1018/K1018,0)</f>
        <v/>
      </c>
      <c r="O1018" s="2">
        <f>IF(M1018="NÃO","EXCLUÍDO",IF(N1018&lt;Premissas!$B$8,"&lt; 1,00",IF(N1018&lt;Premissas!$B$9,"1,00 – 1,19",IF(N1018&lt;Premissas!$B$10,"1,20 – 1,39",IF(N1018&lt;Premissas!$B$11,"1,40 – 1,59",IF(N1018&lt;Premissas!$B$12,"1,60 – 1,99","≥ 2,00"))))))</f>
        <v/>
      </c>
      <c r="P1018" s="5">
        <f>IF(OR(M1018="NÃO",N1018&lt;Premissas!$B$8),Premissas!$B$13,IF(N1018&lt;Premissas!$B$9,Premissas!$B$14,IF(N1018&lt;Premissas!$B$10,Premissas!$B$15,IF(N1018&lt;Premissas!$B$11,Premissas!$B$16,IF(N1018&lt;Premissas!$B$12,Premissas!$B$17,Premissas!$B$18)))))</f>
        <v/>
      </c>
      <c r="Q1018" s="5">
        <f>IFERROR(P1018/Premissas!$B$4,0)</f>
        <v/>
      </c>
    </row>
    <row r="1019">
      <c r="A1019" s="2" t="n">
        <v>7</v>
      </c>
      <c r="B1019" s="2" t="n">
        <v>7801</v>
      </c>
      <c r="C1019" s="2" t="inlineStr">
        <is>
          <t>ATIVIDADE OP. EMP.</t>
        </is>
      </c>
      <c r="D1019" s="2" t="n">
        <v>537071</v>
      </c>
      <c r="E1019" s="2" t="inlineStr">
        <is>
          <t>Gilmar De Azevedo Matos</t>
        </is>
      </c>
      <c r="F1019" s="2" t="n">
        <v>3700</v>
      </c>
      <c r="G1019" s="2" t="n">
        <v>153.23</v>
      </c>
      <c r="H1019" s="2" t="n">
        <v>24</v>
      </c>
      <c r="I1019" s="2" t="n">
        <v>0</v>
      </c>
      <c r="J1019" s="2" t="inlineStr">
        <is>
          <t>GPA</t>
        </is>
      </c>
      <c r="K1019" s="2">
        <f>IF(I1019&lt;&gt;"",I1019,IFERROR(INDEX(Base!$I:$I,MATCH(1,(Base!$C:$C=C1019)*(Base!$I:$I&lt;&gt;""),0)),0))</f>
        <v/>
      </c>
      <c r="L1019" s="2">
        <f>IF(AND(I1019="",K1019&gt;0),"SIM","NÃO")</f>
        <v/>
      </c>
      <c r="M1019" s="2">
        <f>IF(ISNUMBER(SEARCH("SEPARA",UPPER(C1019))),"NÃO","SIM")</f>
        <v/>
      </c>
      <c r="N1019" s="2">
        <f>IFERROR(H1019/K1019,0)</f>
        <v/>
      </c>
      <c r="O1019" s="2">
        <f>IF(M1019="NÃO","EXCLUÍDO",IF(N1019&lt;Premissas!$B$8,"&lt; 1,00",IF(N1019&lt;Premissas!$B$9,"1,00 – 1,19",IF(N1019&lt;Premissas!$B$10,"1,20 – 1,39",IF(N1019&lt;Premissas!$B$11,"1,40 – 1,59",IF(N1019&lt;Premissas!$B$12,"1,60 – 1,99","≥ 2,00"))))))</f>
        <v/>
      </c>
      <c r="P1019" s="5">
        <f>IF(OR(M1019="NÃO",N1019&lt;Premissas!$B$8),Premissas!$B$13,IF(N1019&lt;Premissas!$B$9,Premissas!$B$14,IF(N1019&lt;Premissas!$B$10,Premissas!$B$15,IF(N1019&lt;Premissas!$B$11,Premissas!$B$16,IF(N1019&lt;Premissas!$B$12,Premissas!$B$17,Premissas!$B$18)))))</f>
        <v/>
      </c>
      <c r="Q1019" s="5">
        <f>IFERROR(P1019/Premissas!$B$4,0)</f>
        <v/>
      </c>
    </row>
    <row r="1020">
      <c r="A1020" s="2" t="n">
        <v>7</v>
      </c>
      <c r="B1020" s="2" t="n">
        <v>7801</v>
      </c>
      <c r="C1020" s="2" t="inlineStr">
        <is>
          <t>CARREGAMENTO</t>
        </is>
      </c>
      <c r="D1020" s="2" t="n">
        <v>5370868</v>
      </c>
      <c r="E1020" s="2" t="inlineStr">
        <is>
          <t>GUSTAVO HENRIQUE FERREIRA DOS SANTOS</t>
        </is>
      </c>
      <c r="F1020" s="2" t="n">
        <v>28</v>
      </c>
      <c r="G1020" s="2" t="n">
        <v>1.47</v>
      </c>
      <c r="H1020" s="2" t="n">
        <v>19</v>
      </c>
      <c r="I1020" s="2" t="n">
        <v>0</v>
      </c>
      <c r="J1020" s="2" t="inlineStr">
        <is>
          <t>GPA</t>
        </is>
      </c>
      <c r="K1020" s="2">
        <f>IF(I1020&lt;&gt;"",I1020,IFERROR(INDEX(Base!$I:$I,MATCH(1,(Base!$C:$C=C1020)*(Base!$I:$I&lt;&gt;""),0)),0))</f>
        <v/>
      </c>
      <c r="L1020" s="2">
        <f>IF(AND(I1020="",K1020&gt;0),"SIM","NÃO")</f>
        <v/>
      </c>
      <c r="M1020" s="2">
        <f>IF(ISNUMBER(SEARCH("SEPARA",UPPER(C1020))),"NÃO","SIM")</f>
        <v/>
      </c>
      <c r="N1020" s="2">
        <f>IFERROR(H1020/K1020,0)</f>
        <v/>
      </c>
      <c r="O1020" s="2">
        <f>IF(M1020="NÃO","EXCLUÍDO",IF(N1020&lt;Premissas!$B$8,"&lt; 1,00",IF(N1020&lt;Premissas!$B$9,"1,00 – 1,19",IF(N1020&lt;Premissas!$B$10,"1,20 – 1,39",IF(N1020&lt;Premissas!$B$11,"1,40 – 1,59",IF(N1020&lt;Premissas!$B$12,"1,60 – 1,99","≥ 2,00"))))))</f>
        <v/>
      </c>
      <c r="P1020" s="5">
        <f>IF(OR(M1020="NÃO",N1020&lt;Premissas!$B$8),Premissas!$B$13,IF(N1020&lt;Premissas!$B$9,Premissas!$B$14,IF(N1020&lt;Premissas!$B$10,Premissas!$B$15,IF(N1020&lt;Premissas!$B$11,Premissas!$B$16,IF(N1020&lt;Premissas!$B$12,Premissas!$B$17,Premissas!$B$18)))))</f>
        <v/>
      </c>
      <c r="Q1020" s="5">
        <f>IFERROR(P1020/Premissas!$B$4,0)</f>
        <v/>
      </c>
    </row>
    <row r="1021">
      <c r="A1021" s="2" t="n">
        <v>7</v>
      </c>
      <c r="B1021" s="2" t="n">
        <v>7801</v>
      </c>
      <c r="C1021" s="2" t="inlineStr">
        <is>
          <t>RECEBIMENTO</t>
        </is>
      </c>
      <c r="D1021" s="2" t="n">
        <v>5370868</v>
      </c>
      <c r="E1021" s="2" t="inlineStr">
        <is>
          <t>GUSTAVO HENRIQUE FERREIRA DOS SANTOS</t>
        </is>
      </c>
      <c r="F1021" s="2" t="n">
        <v>107</v>
      </c>
      <c r="G1021" s="2" t="n">
        <v>6.18</v>
      </c>
      <c r="H1021" s="2" t="n">
        <v>17</v>
      </c>
      <c r="I1021" s="2" t="n">
        <v>0</v>
      </c>
      <c r="J1021" s="2" t="inlineStr">
        <is>
          <t>GPA</t>
        </is>
      </c>
      <c r="K1021" s="2">
        <f>IF(I1021&lt;&gt;"",I1021,IFERROR(INDEX(Base!$I:$I,MATCH(1,(Base!$C:$C=C1021)*(Base!$I:$I&lt;&gt;""),0)),0))</f>
        <v/>
      </c>
      <c r="L1021" s="2">
        <f>IF(AND(I1021="",K1021&gt;0),"SIM","NÃO")</f>
        <v/>
      </c>
      <c r="M1021" s="2">
        <f>IF(ISNUMBER(SEARCH("SEPARA",UPPER(C1021))),"NÃO","SIM")</f>
        <v/>
      </c>
      <c r="N1021" s="2">
        <f>IFERROR(H1021/K1021,0)</f>
        <v/>
      </c>
      <c r="O1021" s="2">
        <f>IF(M1021="NÃO","EXCLUÍDO",IF(N1021&lt;Premissas!$B$8,"&lt; 1,00",IF(N1021&lt;Premissas!$B$9,"1,00 – 1,19",IF(N1021&lt;Premissas!$B$10,"1,20 – 1,39",IF(N1021&lt;Premissas!$B$11,"1,40 – 1,59",IF(N1021&lt;Premissas!$B$12,"1,60 – 1,99","≥ 2,00"))))))</f>
        <v/>
      </c>
      <c r="P1021" s="5">
        <f>IF(OR(M1021="NÃO",N1021&lt;Premissas!$B$8),Premissas!$B$13,IF(N1021&lt;Premissas!$B$9,Premissas!$B$14,IF(N1021&lt;Premissas!$B$10,Premissas!$B$15,IF(N1021&lt;Premissas!$B$11,Premissas!$B$16,IF(N1021&lt;Premissas!$B$12,Premissas!$B$17,Premissas!$B$18)))))</f>
        <v/>
      </c>
      <c r="Q1021" s="5">
        <f>IFERROR(P1021/Premissas!$B$4,0)</f>
        <v/>
      </c>
    </row>
    <row r="1022">
      <c r="A1022" s="2" t="n">
        <v>7</v>
      </c>
      <c r="B1022" s="2" t="n">
        <v>7801</v>
      </c>
      <c r="C1022" s="2" t="inlineStr">
        <is>
          <t>PUXADA RECEB</t>
        </is>
      </c>
      <c r="D1022" s="2" t="n">
        <v>5399564</v>
      </c>
      <c r="E1022" s="2" t="inlineStr">
        <is>
          <t>ERICK VASCONCELOS FRANCO DE SA</t>
        </is>
      </c>
      <c r="F1022" s="2" t="n">
        <v>401</v>
      </c>
      <c r="G1022" s="2" t="n">
        <v>33.22</v>
      </c>
      <c r="H1022" s="2" t="n">
        <v>12</v>
      </c>
      <c r="I1022" s="2" t="n">
        <v>0</v>
      </c>
      <c r="J1022" s="2" t="inlineStr">
        <is>
          <t>GPA</t>
        </is>
      </c>
      <c r="K1022" s="2">
        <f>IF(I1022&lt;&gt;"",I1022,IFERROR(INDEX(Base!$I:$I,MATCH(1,(Base!$C:$C=C1022)*(Base!$I:$I&lt;&gt;""),0)),0))</f>
        <v/>
      </c>
      <c r="L1022" s="2">
        <f>IF(AND(I1022="",K1022&gt;0),"SIM","NÃO")</f>
        <v/>
      </c>
      <c r="M1022" s="2">
        <f>IF(ISNUMBER(SEARCH("SEPARA",UPPER(C1022))),"NÃO","SIM")</f>
        <v/>
      </c>
      <c r="N1022" s="2">
        <f>IFERROR(H1022/K1022,0)</f>
        <v/>
      </c>
      <c r="O1022" s="2">
        <f>IF(M1022="NÃO","EXCLUÍDO",IF(N1022&lt;Premissas!$B$8,"&lt; 1,00",IF(N1022&lt;Premissas!$B$9,"1,00 – 1,19",IF(N1022&lt;Premissas!$B$10,"1,20 – 1,39",IF(N1022&lt;Premissas!$B$11,"1,40 – 1,59",IF(N1022&lt;Premissas!$B$12,"1,60 – 1,99","≥ 2,00"))))))</f>
        <v/>
      </c>
      <c r="P1022" s="5">
        <f>IF(OR(M1022="NÃO",N1022&lt;Premissas!$B$8),Premissas!$B$13,IF(N1022&lt;Premissas!$B$9,Premissas!$B$14,IF(N1022&lt;Premissas!$B$10,Premissas!$B$15,IF(N1022&lt;Premissas!$B$11,Premissas!$B$16,IF(N1022&lt;Premissas!$B$12,Premissas!$B$17,Premissas!$B$18)))))</f>
        <v/>
      </c>
      <c r="Q1022" s="5">
        <f>IFERROR(P1022/Premissas!$B$4,0)</f>
        <v/>
      </c>
    </row>
    <row r="1023">
      <c r="A1023" s="2" t="n">
        <v>7</v>
      </c>
      <c r="B1023" s="2" t="n">
        <v>7801</v>
      </c>
      <c r="C1023" s="2" t="inlineStr">
        <is>
          <t>CARREGAMENTO</t>
        </is>
      </c>
      <c r="D1023" s="2" t="n">
        <v>5406498</v>
      </c>
      <c r="E1023" s="2" t="inlineStr">
        <is>
          <t>FELIPE Ferreira dos Anjos Lima</t>
        </is>
      </c>
      <c r="F1023" s="2" t="n">
        <v>350</v>
      </c>
      <c r="G1023" s="2" t="n">
        <v>36.93</v>
      </c>
      <c r="H1023" s="2" t="n">
        <v>9</v>
      </c>
      <c r="I1023" s="2" t="n">
        <v>0</v>
      </c>
      <c r="J1023" s="2" t="inlineStr">
        <is>
          <t>GPA</t>
        </is>
      </c>
      <c r="K1023" s="2">
        <f>IF(I1023&lt;&gt;"",I1023,IFERROR(INDEX(Base!$I:$I,MATCH(1,(Base!$C:$C=C1023)*(Base!$I:$I&lt;&gt;""),0)),0))</f>
        <v/>
      </c>
      <c r="L1023" s="2">
        <f>IF(AND(I1023="",K1023&gt;0),"SIM","NÃO")</f>
        <v/>
      </c>
      <c r="M1023" s="2">
        <f>IF(ISNUMBER(SEARCH("SEPARA",UPPER(C1023))),"NÃO","SIM")</f>
        <v/>
      </c>
      <c r="N1023" s="2">
        <f>IFERROR(H1023/K1023,0)</f>
        <v/>
      </c>
      <c r="O1023" s="2">
        <f>IF(M1023="NÃO","EXCLUÍDO",IF(N1023&lt;Premissas!$B$8,"&lt; 1,00",IF(N1023&lt;Premissas!$B$9,"1,00 – 1,19",IF(N1023&lt;Premissas!$B$10,"1,20 – 1,39",IF(N1023&lt;Premissas!$B$11,"1,40 – 1,59",IF(N1023&lt;Premissas!$B$12,"1,60 – 1,99","≥ 2,00"))))))</f>
        <v/>
      </c>
      <c r="P1023" s="5">
        <f>IF(OR(M1023="NÃO",N1023&lt;Premissas!$B$8),Premissas!$B$13,IF(N1023&lt;Premissas!$B$9,Premissas!$B$14,IF(N1023&lt;Premissas!$B$10,Premissas!$B$15,IF(N1023&lt;Premissas!$B$11,Premissas!$B$16,IF(N1023&lt;Premissas!$B$12,Premissas!$B$17,Premissas!$B$18)))))</f>
        <v/>
      </c>
      <c r="Q1023" s="5">
        <f>IFERROR(P1023/Premissas!$B$4,0)</f>
        <v/>
      </c>
    </row>
    <row r="1024">
      <c r="A1024" s="2" t="n">
        <v>7</v>
      </c>
      <c r="B1024" s="2" t="n">
        <v>7801</v>
      </c>
      <c r="C1024" s="2" t="inlineStr">
        <is>
          <t>PUXADA RECEB</t>
        </is>
      </c>
      <c r="D1024" s="2" t="n">
        <v>5406498</v>
      </c>
      <c r="E1024" s="2" t="inlineStr">
        <is>
          <t>FELIPE Ferreira dos Anjos Lima</t>
        </is>
      </c>
      <c r="F1024" s="2" t="n">
        <v>781</v>
      </c>
      <c r="G1024" s="2" t="n">
        <v>61.22</v>
      </c>
      <c r="H1024" s="2" t="n">
        <v>13</v>
      </c>
      <c r="I1024" s="2" t="n">
        <v>0</v>
      </c>
      <c r="J1024" s="2" t="inlineStr">
        <is>
          <t>GPA</t>
        </is>
      </c>
      <c r="K1024" s="2">
        <f>IF(I1024&lt;&gt;"",I1024,IFERROR(INDEX(Base!$I:$I,MATCH(1,(Base!$C:$C=C1024)*(Base!$I:$I&lt;&gt;""),0)),0))</f>
        <v/>
      </c>
      <c r="L1024" s="2">
        <f>IF(AND(I1024="",K1024&gt;0),"SIM","NÃO")</f>
        <v/>
      </c>
      <c r="M1024" s="2">
        <f>IF(ISNUMBER(SEARCH("SEPARA",UPPER(C1024))),"NÃO","SIM")</f>
        <v/>
      </c>
      <c r="N1024" s="2">
        <f>IFERROR(H1024/K1024,0)</f>
        <v/>
      </c>
      <c r="O1024" s="2">
        <f>IF(M1024="NÃO","EXCLUÍDO",IF(N1024&lt;Premissas!$B$8,"&lt; 1,00",IF(N1024&lt;Premissas!$B$9,"1,00 – 1,19",IF(N1024&lt;Premissas!$B$10,"1,20 – 1,39",IF(N1024&lt;Premissas!$B$11,"1,40 – 1,59",IF(N1024&lt;Premissas!$B$12,"1,60 – 1,99","≥ 2,00"))))))</f>
        <v/>
      </c>
      <c r="P1024" s="5">
        <f>IF(OR(M1024="NÃO",N1024&lt;Premissas!$B$8),Premissas!$B$13,IF(N1024&lt;Premissas!$B$9,Premissas!$B$14,IF(N1024&lt;Premissas!$B$10,Premissas!$B$15,IF(N1024&lt;Premissas!$B$11,Premissas!$B$16,IF(N1024&lt;Premissas!$B$12,Premissas!$B$17,Premissas!$B$18)))))</f>
        <v/>
      </c>
      <c r="Q1024" s="5">
        <f>IFERROR(P1024/Premissas!$B$4,0)</f>
        <v/>
      </c>
    </row>
    <row r="1025">
      <c r="A1025" s="2" t="n">
        <v>7</v>
      </c>
      <c r="B1025" s="2" t="n">
        <v>7801</v>
      </c>
      <c r="C1025" s="2" t="inlineStr">
        <is>
          <t>SEPARACAO</t>
        </is>
      </c>
      <c r="D1025" s="2" t="n">
        <v>5406498</v>
      </c>
      <c r="E1025" s="2" t="inlineStr">
        <is>
          <t>FELIPE Ferreira dos Anjos Lima</t>
        </is>
      </c>
      <c r="F1025" s="2" t="n">
        <v>1018</v>
      </c>
      <c r="G1025" s="2" t="n">
        <v>15.73</v>
      </c>
      <c r="H1025" s="2" t="n">
        <v>65</v>
      </c>
      <c r="I1025" s="2" t="n">
        <v>0</v>
      </c>
      <c r="J1025" s="2" t="inlineStr">
        <is>
          <t>GPA</t>
        </is>
      </c>
      <c r="K1025" s="2">
        <f>IF(I1025&lt;&gt;"",I1025,IFERROR(INDEX(Base!$I:$I,MATCH(1,(Base!$C:$C=C1025)*(Base!$I:$I&lt;&gt;""),0)),0))</f>
        <v/>
      </c>
      <c r="L1025" s="2">
        <f>IF(AND(I1025="",K1025&gt;0),"SIM","NÃO")</f>
        <v/>
      </c>
      <c r="M1025" s="2">
        <f>IF(ISNUMBER(SEARCH("SEPARA",UPPER(C1025))),"NÃO","SIM")</f>
        <v/>
      </c>
      <c r="N1025" s="2">
        <f>IFERROR(H1025/K1025,0)</f>
        <v/>
      </c>
      <c r="O1025" s="2">
        <f>IF(M1025="NÃO","EXCLUÍDO",IF(N1025&lt;Premissas!$B$8,"&lt; 1,00",IF(N1025&lt;Premissas!$B$9,"1,00 – 1,19",IF(N1025&lt;Premissas!$B$10,"1,20 – 1,39",IF(N1025&lt;Premissas!$B$11,"1,40 – 1,59",IF(N1025&lt;Premissas!$B$12,"1,60 – 1,99","≥ 2,00"))))))</f>
        <v/>
      </c>
      <c r="P1025" s="5">
        <f>IF(OR(M1025="NÃO",N1025&lt;Premissas!$B$8),Premissas!$B$13,IF(N1025&lt;Premissas!$B$9,Premissas!$B$14,IF(N1025&lt;Premissas!$B$10,Premissas!$B$15,IF(N1025&lt;Premissas!$B$11,Premissas!$B$16,IF(N1025&lt;Premissas!$B$12,Premissas!$B$17,Premissas!$B$18)))))</f>
        <v/>
      </c>
      <c r="Q1025" s="5">
        <f>IFERROR(P1025/Premissas!$B$4,0)</f>
        <v/>
      </c>
    </row>
    <row r="1026">
      <c r="A1026" s="2" t="n">
        <v>7</v>
      </c>
      <c r="B1026" s="2" t="n">
        <v>7801</v>
      </c>
      <c r="C1026" s="2" t="inlineStr">
        <is>
          <t>CARREGAMENTO</t>
        </is>
      </c>
      <c r="D1026" s="2" t="n">
        <v>5408075</v>
      </c>
      <c r="E1026" s="2" t="inlineStr">
        <is>
          <t>LEIDE CLEA DO SACRAMENTO</t>
        </is>
      </c>
      <c r="F1026" s="2" t="n">
        <v>977</v>
      </c>
      <c r="G1026" s="2" t="n">
        <v>99.62</v>
      </c>
      <c r="H1026" s="2" t="n">
        <v>10</v>
      </c>
      <c r="I1026" s="2" t="n">
        <v>0</v>
      </c>
      <c r="J1026" s="2" t="inlineStr">
        <is>
          <t>GPA</t>
        </is>
      </c>
      <c r="K1026" s="2">
        <f>IF(I1026&lt;&gt;"",I1026,IFERROR(INDEX(Base!$I:$I,MATCH(1,(Base!$C:$C=C1026)*(Base!$I:$I&lt;&gt;""),0)),0))</f>
        <v/>
      </c>
      <c r="L1026" s="2">
        <f>IF(AND(I1026="",K1026&gt;0),"SIM","NÃO")</f>
        <v/>
      </c>
      <c r="M1026" s="2">
        <f>IF(ISNUMBER(SEARCH("SEPARA",UPPER(C1026))),"NÃO","SIM")</f>
        <v/>
      </c>
      <c r="N1026" s="2">
        <f>IFERROR(H1026/K1026,0)</f>
        <v/>
      </c>
      <c r="O1026" s="2">
        <f>IF(M1026="NÃO","EXCLUÍDO",IF(N1026&lt;Premissas!$B$8,"&lt; 1,00",IF(N1026&lt;Premissas!$B$9,"1,00 – 1,19",IF(N1026&lt;Premissas!$B$10,"1,20 – 1,39",IF(N1026&lt;Premissas!$B$11,"1,40 – 1,59",IF(N1026&lt;Premissas!$B$12,"1,60 – 1,99","≥ 2,00"))))))</f>
        <v/>
      </c>
      <c r="P1026" s="5">
        <f>IF(OR(M1026="NÃO",N1026&lt;Premissas!$B$8),Premissas!$B$13,IF(N1026&lt;Premissas!$B$9,Premissas!$B$14,IF(N1026&lt;Premissas!$B$10,Premissas!$B$15,IF(N1026&lt;Premissas!$B$11,Premissas!$B$16,IF(N1026&lt;Premissas!$B$12,Premissas!$B$17,Premissas!$B$18)))))</f>
        <v/>
      </c>
      <c r="Q1026" s="5">
        <f>IFERROR(P1026/Premissas!$B$4,0)</f>
        <v/>
      </c>
    </row>
    <row r="1027">
      <c r="A1027" s="2" t="n">
        <v>7</v>
      </c>
      <c r="B1027" s="2" t="n">
        <v>7801</v>
      </c>
      <c r="C1027" s="2" t="inlineStr">
        <is>
          <t>CARREGAMENTO</t>
        </is>
      </c>
      <c r="D1027" s="2" t="n">
        <v>5409420</v>
      </c>
      <c r="E1027" s="2" t="inlineStr">
        <is>
          <t>SILAS DE OLIVEIRA VIANA</t>
        </is>
      </c>
      <c r="F1027" s="2" t="n">
        <v>933</v>
      </c>
      <c r="G1027" s="2" t="n">
        <v>39.89</v>
      </c>
      <c r="H1027" s="2" t="n">
        <v>23</v>
      </c>
      <c r="I1027" s="2" t="n">
        <v>0</v>
      </c>
      <c r="J1027" s="2" t="inlineStr">
        <is>
          <t>GPA</t>
        </is>
      </c>
      <c r="K1027" s="2">
        <f>IF(I1027&lt;&gt;"",I1027,IFERROR(INDEX(Base!$I:$I,MATCH(1,(Base!$C:$C=C1027)*(Base!$I:$I&lt;&gt;""),0)),0))</f>
        <v/>
      </c>
      <c r="L1027" s="2">
        <f>IF(AND(I1027="",K1027&gt;0),"SIM","NÃO")</f>
        <v/>
      </c>
      <c r="M1027" s="2">
        <f>IF(ISNUMBER(SEARCH("SEPARA",UPPER(C1027))),"NÃO","SIM")</f>
        <v/>
      </c>
      <c r="N1027" s="2">
        <f>IFERROR(H1027/K1027,0)</f>
        <v/>
      </c>
      <c r="O1027" s="2">
        <f>IF(M1027="NÃO","EXCLUÍDO",IF(N1027&lt;Premissas!$B$8,"&lt; 1,00",IF(N1027&lt;Premissas!$B$9,"1,00 – 1,19",IF(N1027&lt;Premissas!$B$10,"1,20 – 1,39",IF(N1027&lt;Premissas!$B$11,"1,40 – 1,59",IF(N1027&lt;Premissas!$B$12,"1,60 – 1,99","≥ 2,00"))))))</f>
        <v/>
      </c>
      <c r="P1027" s="5">
        <f>IF(OR(M1027="NÃO",N1027&lt;Premissas!$B$8),Premissas!$B$13,IF(N1027&lt;Premissas!$B$9,Premissas!$B$14,IF(N1027&lt;Premissas!$B$10,Premissas!$B$15,IF(N1027&lt;Premissas!$B$11,Premissas!$B$16,IF(N1027&lt;Premissas!$B$12,Premissas!$B$17,Premissas!$B$18)))))</f>
        <v/>
      </c>
      <c r="Q1027" s="5">
        <f>IFERROR(P1027/Premissas!$B$4,0)</f>
        <v/>
      </c>
    </row>
    <row r="1028">
      <c r="A1028" s="2" t="n">
        <v>7</v>
      </c>
      <c r="B1028" s="2" t="n">
        <v>7801</v>
      </c>
      <c r="C1028" s="2" t="inlineStr">
        <is>
          <t>PUXADA RECEB</t>
        </is>
      </c>
      <c r="D1028" s="2" t="n">
        <v>5410339</v>
      </c>
      <c r="E1028" s="2" t="inlineStr">
        <is>
          <t>Gustavo Pereira Araujo Leite</t>
        </is>
      </c>
      <c r="F1028" s="2" t="n">
        <v>4</v>
      </c>
      <c r="G1028" s="2" t="n">
        <v>7.01</v>
      </c>
      <c r="H1028" s="2" t="n">
        <v>1</v>
      </c>
      <c r="I1028" s="2" t="n">
        <v>0</v>
      </c>
      <c r="J1028" s="2" t="inlineStr">
        <is>
          <t>GPA</t>
        </is>
      </c>
      <c r="K1028" s="2">
        <f>IF(I1028&lt;&gt;"",I1028,IFERROR(INDEX(Base!$I:$I,MATCH(1,(Base!$C:$C=C1028)*(Base!$I:$I&lt;&gt;""),0)),0))</f>
        <v/>
      </c>
      <c r="L1028" s="2">
        <f>IF(AND(I1028="",K1028&gt;0),"SIM","NÃO")</f>
        <v/>
      </c>
      <c r="M1028" s="2">
        <f>IF(ISNUMBER(SEARCH("SEPARA",UPPER(C1028))),"NÃO","SIM")</f>
        <v/>
      </c>
      <c r="N1028" s="2">
        <f>IFERROR(H1028/K1028,0)</f>
        <v/>
      </c>
      <c r="O1028" s="2">
        <f>IF(M1028="NÃO","EXCLUÍDO",IF(N1028&lt;Premissas!$B$8,"&lt; 1,00",IF(N1028&lt;Premissas!$B$9,"1,00 – 1,19",IF(N1028&lt;Premissas!$B$10,"1,20 – 1,39",IF(N1028&lt;Premissas!$B$11,"1,40 – 1,59",IF(N1028&lt;Premissas!$B$12,"1,60 – 1,99","≥ 2,00"))))))</f>
        <v/>
      </c>
      <c r="P1028" s="5">
        <f>IF(OR(M1028="NÃO",N1028&lt;Premissas!$B$8),Premissas!$B$13,IF(N1028&lt;Premissas!$B$9,Premissas!$B$14,IF(N1028&lt;Premissas!$B$10,Premissas!$B$15,IF(N1028&lt;Premissas!$B$11,Premissas!$B$16,IF(N1028&lt;Premissas!$B$12,Premissas!$B$17,Premissas!$B$18)))))</f>
        <v/>
      </c>
      <c r="Q1028" s="5">
        <f>IFERROR(P1028/Premissas!$B$4,0)</f>
        <v/>
      </c>
    </row>
    <row r="1029">
      <c r="A1029" s="2" t="n">
        <v>7</v>
      </c>
      <c r="B1029" s="2" t="n">
        <v>7801</v>
      </c>
      <c r="C1029" s="2" t="inlineStr">
        <is>
          <t>RECEBIMENTO</t>
        </is>
      </c>
      <c r="D1029" s="2" t="n">
        <v>5410339</v>
      </c>
      <c r="E1029" s="2" t="inlineStr">
        <is>
          <t>Gustavo Pereira Araujo Leite</t>
        </is>
      </c>
      <c r="F1029" s="2" t="n">
        <v>15</v>
      </c>
      <c r="G1029" s="2" t="n">
        <v>14.66</v>
      </c>
      <c r="H1029" s="2" t="n">
        <v>1</v>
      </c>
      <c r="I1029" s="2" t="n">
        <v>0</v>
      </c>
      <c r="J1029" s="2" t="inlineStr">
        <is>
          <t>GPA</t>
        </is>
      </c>
      <c r="K1029" s="2">
        <f>IF(I1029&lt;&gt;"",I1029,IFERROR(INDEX(Base!$I:$I,MATCH(1,(Base!$C:$C=C1029)*(Base!$I:$I&lt;&gt;""),0)),0))</f>
        <v/>
      </c>
      <c r="L1029" s="2">
        <f>IF(AND(I1029="",K1029&gt;0),"SIM","NÃO")</f>
        <v/>
      </c>
      <c r="M1029" s="2">
        <f>IF(ISNUMBER(SEARCH("SEPARA",UPPER(C1029))),"NÃO","SIM")</f>
        <v/>
      </c>
      <c r="N1029" s="2">
        <f>IFERROR(H1029/K1029,0)</f>
        <v/>
      </c>
      <c r="O1029" s="2">
        <f>IF(M1029="NÃO","EXCLUÍDO",IF(N1029&lt;Premissas!$B$8,"&lt; 1,00",IF(N1029&lt;Premissas!$B$9,"1,00 – 1,19",IF(N1029&lt;Premissas!$B$10,"1,20 – 1,39",IF(N1029&lt;Premissas!$B$11,"1,40 – 1,59",IF(N1029&lt;Premissas!$B$12,"1,60 – 1,99","≥ 2,00"))))))</f>
        <v/>
      </c>
      <c r="P1029" s="5">
        <f>IF(OR(M1029="NÃO",N1029&lt;Premissas!$B$8),Premissas!$B$13,IF(N1029&lt;Premissas!$B$9,Premissas!$B$14,IF(N1029&lt;Premissas!$B$10,Premissas!$B$15,IF(N1029&lt;Premissas!$B$11,Premissas!$B$16,IF(N1029&lt;Premissas!$B$12,Premissas!$B$17,Premissas!$B$18)))))</f>
        <v/>
      </c>
      <c r="Q1029" s="5">
        <f>IFERROR(P1029/Premissas!$B$4,0)</f>
        <v/>
      </c>
    </row>
    <row r="1030">
      <c r="A1030" s="2" t="n">
        <v>7</v>
      </c>
      <c r="B1030" s="2" t="n">
        <v>7801</v>
      </c>
      <c r="C1030" s="2" t="inlineStr">
        <is>
          <t>SEPARACAO</t>
        </is>
      </c>
      <c r="D1030" s="2" t="n">
        <v>5410339</v>
      </c>
      <c r="E1030" s="2" t="inlineStr">
        <is>
          <t>Gustavo Pereira Araujo Leite</t>
        </is>
      </c>
      <c r="F1030" s="2" t="n">
        <v>8</v>
      </c>
      <c r="G1030" s="2" t="n">
        <v>1.17</v>
      </c>
      <c r="H1030" s="2" t="n">
        <v>7</v>
      </c>
      <c r="I1030" s="2" t="n">
        <v>0</v>
      </c>
      <c r="J1030" s="2" t="inlineStr">
        <is>
          <t>GPA</t>
        </is>
      </c>
      <c r="K1030" s="2">
        <f>IF(I1030&lt;&gt;"",I1030,IFERROR(INDEX(Base!$I:$I,MATCH(1,(Base!$C:$C=C1030)*(Base!$I:$I&lt;&gt;""),0)),0))</f>
        <v/>
      </c>
      <c r="L1030" s="2">
        <f>IF(AND(I1030="",K1030&gt;0),"SIM","NÃO")</f>
        <v/>
      </c>
      <c r="M1030" s="2">
        <f>IF(ISNUMBER(SEARCH("SEPARA",UPPER(C1030))),"NÃO","SIM")</f>
        <v/>
      </c>
      <c r="N1030" s="2">
        <f>IFERROR(H1030/K1030,0)</f>
        <v/>
      </c>
      <c r="O1030" s="2">
        <f>IF(M1030="NÃO","EXCLUÍDO",IF(N1030&lt;Premissas!$B$8,"&lt; 1,00",IF(N1030&lt;Premissas!$B$9,"1,00 – 1,19",IF(N1030&lt;Premissas!$B$10,"1,20 – 1,39",IF(N1030&lt;Premissas!$B$11,"1,40 – 1,59",IF(N1030&lt;Premissas!$B$12,"1,60 – 1,99","≥ 2,00"))))))</f>
        <v/>
      </c>
      <c r="P1030" s="5">
        <f>IF(OR(M1030="NÃO",N1030&lt;Premissas!$B$8),Premissas!$B$13,IF(N1030&lt;Premissas!$B$9,Premissas!$B$14,IF(N1030&lt;Premissas!$B$10,Premissas!$B$15,IF(N1030&lt;Premissas!$B$11,Premissas!$B$16,IF(N1030&lt;Premissas!$B$12,Premissas!$B$17,Premissas!$B$18)))))</f>
        <v/>
      </c>
      <c r="Q1030" s="5">
        <f>IFERROR(P1030/Premissas!$B$4,0)</f>
        <v/>
      </c>
    </row>
    <row r="1031">
      <c r="A1031" s="2" t="n">
        <v>7</v>
      </c>
      <c r="B1031" s="2" t="n">
        <v>7801</v>
      </c>
      <c r="C1031" s="2" t="inlineStr">
        <is>
          <t>SEPARACAO</t>
        </is>
      </c>
      <c r="D1031" s="2" t="n">
        <v>5411017</v>
      </c>
      <c r="E1031" s="2" t="inlineStr">
        <is>
          <t>Edson Araujo Rosa</t>
        </is>
      </c>
      <c r="F1031" s="2" t="n">
        <v>3548</v>
      </c>
      <c r="G1031" s="2" t="n">
        <v>81.68000000000001</v>
      </c>
      <c r="H1031" s="2" t="n">
        <v>43</v>
      </c>
      <c r="I1031" s="2" t="n">
        <v>0</v>
      </c>
      <c r="J1031" s="2" t="inlineStr">
        <is>
          <t>GPA</t>
        </is>
      </c>
      <c r="K1031" s="2">
        <f>IF(I1031&lt;&gt;"",I1031,IFERROR(INDEX(Base!$I:$I,MATCH(1,(Base!$C:$C=C1031)*(Base!$I:$I&lt;&gt;""),0)),0))</f>
        <v/>
      </c>
      <c r="L1031" s="2">
        <f>IF(AND(I1031="",K1031&gt;0),"SIM","NÃO")</f>
        <v/>
      </c>
      <c r="M1031" s="2">
        <f>IF(ISNUMBER(SEARCH("SEPARA",UPPER(C1031))),"NÃO","SIM")</f>
        <v/>
      </c>
      <c r="N1031" s="2">
        <f>IFERROR(H1031/K1031,0)</f>
        <v/>
      </c>
      <c r="O1031" s="2">
        <f>IF(M1031="NÃO","EXCLUÍDO",IF(N1031&lt;Premissas!$B$8,"&lt; 1,00",IF(N1031&lt;Premissas!$B$9,"1,00 – 1,19",IF(N1031&lt;Premissas!$B$10,"1,20 – 1,39",IF(N1031&lt;Premissas!$B$11,"1,40 – 1,59",IF(N1031&lt;Premissas!$B$12,"1,60 – 1,99","≥ 2,00"))))))</f>
        <v/>
      </c>
      <c r="P1031" s="5">
        <f>IF(OR(M1031="NÃO",N1031&lt;Premissas!$B$8),Premissas!$B$13,IF(N1031&lt;Premissas!$B$9,Premissas!$B$14,IF(N1031&lt;Premissas!$B$10,Premissas!$B$15,IF(N1031&lt;Premissas!$B$11,Premissas!$B$16,IF(N1031&lt;Premissas!$B$12,Premissas!$B$17,Premissas!$B$18)))))</f>
        <v/>
      </c>
      <c r="Q1031" s="5">
        <f>IFERROR(P1031/Premissas!$B$4,0)</f>
        <v/>
      </c>
    </row>
    <row r="1032">
      <c r="A1032" s="2" t="n">
        <v>7</v>
      </c>
      <c r="B1032" s="2" t="n">
        <v>7801</v>
      </c>
      <c r="C1032" s="2" t="inlineStr">
        <is>
          <t>SEPARACAO</t>
        </is>
      </c>
      <c r="D1032" s="2" t="n">
        <v>5420768</v>
      </c>
      <c r="E1032" s="2" t="inlineStr">
        <is>
          <t>Rafael Tadeu Da Silva</t>
        </is>
      </c>
      <c r="F1032" s="2" t="n">
        <v>8726</v>
      </c>
      <c r="G1032" s="2" t="n">
        <v>154.66</v>
      </c>
      <c r="H1032" s="2" t="n">
        <v>56</v>
      </c>
      <c r="I1032" s="2" t="n">
        <v>0</v>
      </c>
      <c r="J1032" s="2" t="inlineStr">
        <is>
          <t>GPA</t>
        </is>
      </c>
      <c r="K1032" s="2">
        <f>IF(I1032&lt;&gt;"",I1032,IFERROR(INDEX(Base!$I:$I,MATCH(1,(Base!$C:$C=C1032)*(Base!$I:$I&lt;&gt;""),0)),0))</f>
        <v/>
      </c>
      <c r="L1032" s="2">
        <f>IF(AND(I1032="",K1032&gt;0),"SIM","NÃO")</f>
        <v/>
      </c>
      <c r="M1032" s="2">
        <f>IF(ISNUMBER(SEARCH("SEPARA",UPPER(C1032))),"NÃO","SIM")</f>
        <v/>
      </c>
      <c r="N1032" s="2">
        <f>IFERROR(H1032/K1032,0)</f>
        <v/>
      </c>
      <c r="O1032" s="2">
        <f>IF(M1032="NÃO","EXCLUÍDO",IF(N1032&lt;Premissas!$B$8,"&lt; 1,00",IF(N1032&lt;Premissas!$B$9,"1,00 – 1,19",IF(N1032&lt;Premissas!$B$10,"1,20 – 1,39",IF(N1032&lt;Premissas!$B$11,"1,40 – 1,59",IF(N1032&lt;Premissas!$B$12,"1,60 – 1,99","≥ 2,00"))))))</f>
        <v/>
      </c>
      <c r="P1032" s="5">
        <f>IF(OR(M1032="NÃO",N1032&lt;Premissas!$B$8),Premissas!$B$13,IF(N1032&lt;Premissas!$B$9,Premissas!$B$14,IF(N1032&lt;Premissas!$B$10,Premissas!$B$15,IF(N1032&lt;Premissas!$B$11,Premissas!$B$16,IF(N1032&lt;Premissas!$B$12,Premissas!$B$17,Premissas!$B$18)))))</f>
        <v/>
      </c>
      <c r="Q1032" s="5">
        <f>IFERROR(P1032/Premissas!$B$4,0)</f>
        <v/>
      </c>
    </row>
    <row r="1033">
      <c r="A1033" s="2" t="n">
        <v>7</v>
      </c>
      <c r="B1033" s="2" t="n">
        <v>7801</v>
      </c>
      <c r="C1033" s="2" t="inlineStr">
        <is>
          <t>PUXADA RECEB</t>
        </is>
      </c>
      <c r="D1033" s="2" t="n">
        <v>5421004</v>
      </c>
      <c r="E1033" s="2" t="inlineStr">
        <is>
          <t>Thatyane Dos Santos Marinho</t>
        </is>
      </c>
      <c r="F1033" s="2" t="n">
        <v>2052</v>
      </c>
      <c r="G1033" s="2" t="n">
        <v>129.62</v>
      </c>
      <c r="H1033" s="2" t="n">
        <v>16</v>
      </c>
      <c r="I1033" s="2" t="n">
        <v>0</v>
      </c>
      <c r="J1033" s="2" t="inlineStr">
        <is>
          <t>GPA</t>
        </is>
      </c>
      <c r="K1033" s="2">
        <f>IF(I1033&lt;&gt;"",I1033,IFERROR(INDEX(Base!$I:$I,MATCH(1,(Base!$C:$C=C1033)*(Base!$I:$I&lt;&gt;""),0)),0))</f>
        <v/>
      </c>
      <c r="L1033" s="2">
        <f>IF(AND(I1033="",K1033&gt;0),"SIM","NÃO")</f>
        <v/>
      </c>
      <c r="M1033" s="2">
        <f>IF(ISNUMBER(SEARCH("SEPARA",UPPER(C1033))),"NÃO","SIM")</f>
        <v/>
      </c>
      <c r="N1033" s="2">
        <f>IFERROR(H1033/K1033,0)</f>
        <v/>
      </c>
      <c r="O1033" s="2">
        <f>IF(M1033="NÃO","EXCLUÍDO",IF(N1033&lt;Premissas!$B$8,"&lt; 1,00",IF(N1033&lt;Premissas!$B$9,"1,00 – 1,19",IF(N1033&lt;Premissas!$B$10,"1,20 – 1,39",IF(N1033&lt;Premissas!$B$11,"1,40 – 1,59",IF(N1033&lt;Premissas!$B$12,"1,60 – 1,99","≥ 2,00"))))))</f>
        <v/>
      </c>
      <c r="P1033" s="5">
        <f>IF(OR(M1033="NÃO",N1033&lt;Premissas!$B$8),Premissas!$B$13,IF(N1033&lt;Premissas!$B$9,Premissas!$B$14,IF(N1033&lt;Premissas!$B$10,Premissas!$B$15,IF(N1033&lt;Premissas!$B$11,Premissas!$B$16,IF(N1033&lt;Premissas!$B$12,Premissas!$B$17,Premissas!$B$18)))))</f>
        <v/>
      </c>
      <c r="Q1033" s="5">
        <f>IFERROR(P1033/Premissas!$B$4,0)</f>
        <v/>
      </c>
    </row>
    <row r="1034">
      <c r="A1034" s="2" t="n">
        <v>7</v>
      </c>
      <c r="B1034" s="2" t="n">
        <v>7801</v>
      </c>
      <c r="C1034" s="2" t="inlineStr">
        <is>
          <t>SEPARACAO</t>
        </is>
      </c>
      <c r="D1034" s="2" t="n">
        <v>5421004</v>
      </c>
      <c r="E1034" s="2" t="inlineStr">
        <is>
          <t>Thatyane Dos Santos Marinho</t>
        </is>
      </c>
      <c r="F1034" s="2" t="n">
        <v>344</v>
      </c>
      <c r="G1034" s="2" t="n">
        <v>16.26</v>
      </c>
      <c r="H1034" s="2" t="n">
        <v>21</v>
      </c>
      <c r="I1034" s="2" t="n">
        <v>0</v>
      </c>
      <c r="J1034" s="2" t="inlineStr">
        <is>
          <t>GPA</t>
        </is>
      </c>
      <c r="K1034" s="2">
        <f>IF(I1034&lt;&gt;"",I1034,IFERROR(INDEX(Base!$I:$I,MATCH(1,(Base!$C:$C=C1034)*(Base!$I:$I&lt;&gt;""),0)),0))</f>
        <v/>
      </c>
      <c r="L1034" s="2">
        <f>IF(AND(I1034="",K1034&gt;0),"SIM","NÃO")</f>
        <v/>
      </c>
      <c r="M1034" s="2">
        <f>IF(ISNUMBER(SEARCH("SEPARA",UPPER(C1034))),"NÃO","SIM")</f>
        <v/>
      </c>
      <c r="N1034" s="2">
        <f>IFERROR(H1034/K1034,0)</f>
        <v/>
      </c>
      <c r="O1034" s="2">
        <f>IF(M1034="NÃO","EXCLUÍDO",IF(N1034&lt;Premissas!$B$8,"&lt; 1,00",IF(N1034&lt;Premissas!$B$9,"1,00 – 1,19",IF(N1034&lt;Premissas!$B$10,"1,20 – 1,39",IF(N1034&lt;Premissas!$B$11,"1,40 – 1,59",IF(N1034&lt;Premissas!$B$12,"1,60 – 1,99","≥ 2,00"))))))</f>
        <v/>
      </c>
      <c r="P1034" s="5">
        <f>IF(OR(M1034="NÃO",N1034&lt;Premissas!$B$8),Premissas!$B$13,IF(N1034&lt;Premissas!$B$9,Premissas!$B$14,IF(N1034&lt;Premissas!$B$10,Premissas!$B$15,IF(N1034&lt;Premissas!$B$11,Premissas!$B$16,IF(N1034&lt;Premissas!$B$12,Premissas!$B$17,Premissas!$B$18)))))</f>
        <v/>
      </c>
      <c r="Q1034" s="5">
        <f>IFERROR(P1034/Premissas!$B$4,0)</f>
        <v/>
      </c>
    </row>
    <row r="1035">
      <c r="A1035" s="2" t="n">
        <v>7</v>
      </c>
      <c r="B1035" s="2" t="n">
        <v>7801</v>
      </c>
      <c r="C1035" s="2" t="inlineStr">
        <is>
          <t>CARREGAMENTO</t>
        </is>
      </c>
      <c r="D1035" s="2" t="n">
        <v>5421063</v>
      </c>
      <c r="E1035" s="2" t="inlineStr">
        <is>
          <t>BRUNO ALVES DE CASTRO</t>
        </is>
      </c>
      <c r="F1035" s="2" t="n">
        <v>60</v>
      </c>
      <c r="G1035" s="2" t="n">
        <v>6.74</v>
      </c>
      <c r="H1035" s="2" t="n">
        <v>9</v>
      </c>
      <c r="I1035" s="2" t="n">
        <v>0</v>
      </c>
      <c r="J1035" s="2" t="inlineStr">
        <is>
          <t>GPA</t>
        </is>
      </c>
      <c r="K1035" s="2">
        <f>IF(I1035&lt;&gt;"",I1035,IFERROR(INDEX(Base!$I:$I,MATCH(1,(Base!$C:$C=C1035)*(Base!$I:$I&lt;&gt;""),0)),0))</f>
        <v/>
      </c>
      <c r="L1035" s="2">
        <f>IF(AND(I1035="",K1035&gt;0),"SIM","NÃO")</f>
        <v/>
      </c>
      <c r="M1035" s="2">
        <f>IF(ISNUMBER(SEARCH("SEPARA",UPPER(C1035))),"NÃO","SIM")</f>
        <v/>
      </c>
      <c r="N1035" s="2">
        <f>IFERROR(H1035/K1035,0)</f>
        <v/>
      </c>
      <c r="O1035" s="2">
        <f>IF(M1035="NÃO","EXCLUÍDO",IF(N1035&lt;Premissas!$B$8,"&lt; 1,00",IF(N1035&lt;Premissas!$B$9,"1,00 – 1,19",IF(N1035&lt;Premissas!$B$10,"1,20 – 1,39",IF(N1035&lt;Premissas!$B$11,"1,40 – 1,59",IF(N1035&lt;Premissas!$B$12,"1,60 – 1,99","≥ 2,00"))))))</f>
        <v/>
      </c>
      <c r="P1035" s="5">
        <f>IF(OR(M1035="NÃO",N1035&lt;Premissas!$B$8),Premissas!$B$13,IF(N1035&lt;Premissas!$B$9,Premissas!$B$14,IF(N1035&lt;Premissas!$B$10,Premissas!$B$15,IF(N1035&lt;Premissas!$B$11,Premissas!$B$16,IF(N1035&lt;Premissas!$B$12,Premissas!$B$17,Premissas!$B$18)))))</f>
        <v/>
      </c>
      <c r="Q1035" s="5">
        <f>IFERROR(P1035/Premissas!$B$4,0)</f>
        <v/>
      </c>
    </row>
    <row r="1036">
      <c r="A1036" s="2" t="n">
        <v>7</v>
      </c>
      <c r="B1036" s="2" t="n">
        <v>7801</v>
      </c>
      <c r="C1036" s="2" t="inlineStr">
        <is>
          <t>PUXADA RECEB</t>
        </is>
      </c>
      <c r="D1036" s="2" t="n">
        <v>5421063</v>
      </c>
      <c r="E1036" s="2" t="inlineStr">
        <is>
          <t>BRUNO ALVES DE CASTRO</t>
        </is>
      </c>
      <c r="F1036" s="2" t="n">
        <v>4</v>
      </c>
      <c r="G1036" s="2" t="n">
        <v>8.42</v>
      </c>
      <c r="H1036" s="2" t="n">
        <v>0</v>
      </c>
      <c r="I1036" s="2" t="n">
        <v>0</v>
      </c>
      <c r="J1036" s="2" t="inlineStr">
        <is>
          <t>GPA</t>
        </is>
      </c>
      <c r="K1036" s="2">
        <f>IF(I1036&lt;&gt;"",I1036,IFERROR(INDEX(Base!$I:$I,MATCH(1,(Base!$C:$C=C1036)*(Base!$I:$I&lt;&gt;""),0)),0))</f>
        <v/>
      </c>
      <c r="L1036" s="2">
        <f>IF(AND(I1036="",K1036&gt;0),"SIM","NÃO")</f>
        <v/>
      </c>
      <c r="M1036" s="2">
        <f>IF(ISNUMBER(SEARCH("SEPARA",UPPER(C1036))),"NÃO","SIM")</f>
        <v/>
      </c>
      <c r="N1036" s="2">
        <f>IFERROR(H1036/K1036,0)</f>
        <v/>
      </c>
      <c r="O1036" s="2">
        <f>IF(M1036="NÃO","EXCLUÍDO",IF(N1036&lt;Premissas!$B$8,"&lt; 1,00",IF(N1036&lt;Premissas!$B$9,"1,00 – 1,19",IF(N1036&lt;Premissas!$B$10,"1,20 – 1,39",IF(N1036&lt;Premissas!$B$11,"1,40 – 1,59",IF(N1036&lt;Premissas!$B$12,"1,60 – 1,99","≥ 2,00"))))))</f>
        <v/>
      </c>
      <c r="P1036" s="5">
        <f>IF(OR(M1036="NÃO",N1036&lt;Premissas!$B$8),Premissas!$B$13,IF(N1036&lt;Premissas!$B$9,Premissas!$B$14,IF(N1036&lt;Premissas!$B$10,Premissas!$B$15,IF(N1036&lt;Premissas!$B$11,Premissas!$B$16,IF(N1036&lt;Premissas!$B$12,Premissas!$B$17,Premissas!$B$18)))))</f>
        <v/>
      </c>
      <c r="Q1036" s="5">
        <f>IFERROR(P1036/Premissas!$B$4,0)</f>
        <v/>
      </c>
    </row>
    <row r="1037">
      <c r="A1037" s="2" t="n">
        <v>7</v>
      </c>
      <c r="B1037" s="2" t="n">
        <v>7801</v>
      </c>
      <c r="C1037" s="2" t="inlineStr">
        <is>
          <t>CARREGAMENTO</t>
        </is>
      </c>
      <c r="D1037" s="2" t="n">
        <v>5421268</v>
      </c>
      <c r="E1037" s="2" t="inlineStr">
        <is>
          <t>Higor Barbosa Santos</t>
        </is>
      </c>
      <c r="F1037" s="2" t="n">
        <v>2137</v>
      </c>
      <c r="G1037" s="2" t="n">
        <v>116.49</v>
      </c>
      <c r="H1037" s="2" t="n">
        <v>18</v>
      </c>
      <c r="I1037" s="2" t="n">
        <v>0</v>
      </c>
      <c r="J1037" s="2" t="inlineStr">
        <is>
          <t>GPA</t>
        </is>
      </c>
      <c r="K1037" s="2">
        <f>IF(I1037&lt;&gt;"",I1037,IFERROR(INDEX(Base!$I:$I,MATCH(1,(Base!$C:$C=C1037)*(Base!$I:$I&lt;&gt;""),0)),0))</f>
        <v/>
      </c>
      <c r="L1037" s="2">
        <f>IF(AND(I1037="",K1037&gt;0),"SIM","NÃO")</f>
        <v/>
      </c>
      <c r="M1037" s="2">
        <f>IF(ISNUMBER(SEARCH("SEPARA",UPPER(C1037))),"NÃO","SIM")</f>
        <v/>
      </c>
      <c r="N1037" s="2">
        <f>IFERROR(H1037/K1037,0)</f>
        <v/>
      </c>
      <c r="O1037" s="2">
        <f>IF(M1037="NÃO","EXCLUÍDO",IF(N1037&lt;Premissas!$B$8,"&lt; 1,00",IF(N1037&lt;Premissas!$B$9,"1,00 – 1,19",IF(N1037&lt;Premissas!$B$10,"1,20 – 1,39",IF(N1037&lt;Premissas!$B$11,"1,40 – 1,59",IF(N1037&lt;Premissas!$B$12,"1,60 – 1,99","≥ 2,00"))))))</f>
        <v/>
      </c>
      <c r="P1037" s="5">
        <f>IF(OR(M1037="NÃO",N1037&lt;Premissas!$B$8),Premissas!$B$13,IF(N1037&lt;Premissas!$B$9,Premissas!$B$14,IF(N1037&lt;Premissas!$B$10,Premissas!$B$15,IF(N1037&lt;Premissas!$B$11,Premissas!$B$16,IF(N1037&lt;Premissas!$B$12,Premissas!$B$17,Premissas!$B$18)))))</f>
        <v/>
      </c>
      <c r="Q1037" s="5">
        <f>IFERROR(P1037/Premissas!$B$4,0)</f>
        <v/>
      </c>
    </row>
    <row r="1038">
      <c r="A1038" s="2" t="n">
        <v>7</v>
      </c>
      <c r="B1038" s="2" t="n">
        <v>7801</v>
      </c>
      <c r="C1038" s="2" t="inlineStr">
        <is>
          <t>PUXADA RECEB</t>
        </is>
      </c>
      <c r="D1038" s="2" t="n">
        <v>5421470</v>
      </c>
      <c r="E1038" s="2" t="inlineStr">
        <is>
          <t>JOSE DOMINGOS RODRIGUES</t>
        </is>
      </c>
      <c r="F1038" s="2" t="n">
        <v>379</v>
      </c>
      <c r="G1038" s="2" t="n">
        <v>19.7</v>
      </c>
      <c r="H1038" s="2" t="n">
        <v>19</v>
      </c>
      <c r="I1038" s="2" t="n">
        <v>0</v>
      </c>
      <c r="J1038" s="2" t="inlineStr">
        <is>
          <t>GPA</t>
        </is>
      </c>
      <c r="K1038" s="2">
        <f>IF(I1038&lt;&gt;"",I1038,IFERROR(INDEX(Base!$I:$I,MATCH(1,(Base!$C:$C=C1038)*(Base!$I:$I&lt;&gt;""),0)),0))</f>
        <v/>
      </c>
      <c r="L1038" s="2">
        <f>IF(AND(I1038="",K1038&gt;0),"SIM","NÃO")</f>
        <v/>
      </c>
      <c r="M1038" s="2">
        <f>IF(ISNUMBER(SEARCH("SEPARA",UPPER(C1038))),"NÃO","SIM")</f>
        <v/>
      </c>
      <c r="N1038" s="2">
        <f>IFERROR(H1038/K1038,0)</f>
        <v/>
      </c>
      <c r="O1038" s="2">
        <f>IF(M1038="NÃO","EXCLUÍDO",IF(N1038&lt;Premissas!$B$8,"&lt; 1,00",IF(N1038&lt;Premissas!$B$9,"1,00 – 1,19",IF(N1038&lt;Premissas!$B$10,"1,20 – 1,39",IF(N1038&lt;Premissas!$B$11,"1,40 – 1,59",IF(N1038&lt;Premissas!$B$12,"1,60 – 1,99","≥ 2,00"))))))</f>
        <v/>
      </c>
      <c r="P1038" s="5">
        <f>IF(OR(M1038="NÃO",N1038&lt;Premissas!$B$8),Premissas!$B$13,IF(N1038&lt;Premissas!$B$9,Premissas!$B$14,IF(N1038&lt;Premissas!$B$10,Premissas!$B$15,IF(N1038&lt;Premissas!$B$11,Premissas!$B$16,IF(N1038&lt;Premissas!$B$12,Premissas!$B$17,Premissas!$B$18)))))</f>
        <v/>
      </c>
      <c r="Q1038" s="5">
        <f>IFERROR(P1038/Premissas!$B$4,0)</f>
        <v/>
      </c>
    </row>
    <row r="1039">
      <c r="A1039" s="2" t="n">
        <v>7</v>
      </c>
      <c r="B1039" s="2" t="n">
        <v>7801</v>
      </c>
      <c r="C1039" s="2" t="inlineStr">
        <is>
          <t>PUXADA RECEB</t>
        </is>
      </c>
      <c r="D1039" s="2" t="n">
        <v>5422086</v>
      </c>
      <c r="E1039" s="2" t="inlineStr">
        <is>
          <t>Taiane Helena Piro De Lima</t>
        </is>
      </c>
      <c r="F1039" s="2" t="n">
        <v>3</v>
      </c>
      <c r="G1039" s="2" t="n">
        <v>6.67</v>
      </c>
      <c r="H1039" s="2" t="n">
        <v>0</v>
      </c>
      <c r="I1039" s="2" t="n">
        <v>0</v>
      </c>
      <c r="J1039" s="2" t="inlineStr">
        <is>
          <t>GPA</t>
        </is>
      </c>
      <c r="K1039" s="2">
        <f>IF(I1039&lt;&gt;"",I1039,IFERROR(INDEX(Base!$I:$I,MATCH(1,(Base!$C:$C=C1039)*(Base!$I:$I&lt;&gt;""),0)),0))</f>
        <v/>
      </c>
      <c r="L1039" s="2">
        <f>IF(AND(I1039="",K1039&gt;0),"SIM","NÃO")</f>
        <v/>
      </c>
      <c r="M1039" s="2">
        <f>IF(ISNUMBER(SEARCH("SEPARA",UPPER(C1039))),"NÃO","SIM")</f>
        <v/>
      </c>
      <c r="N1039" s="2">
        <f>IFERROR(H1039/K1039,0)</f>
        <v/>
      </c>
      <c r="O1039" s="2">
        <f>IF(M1039="NÃO","EXCLUÍDO",IF(N1039&lt;Premissas!$B$8,"&lt; 1,00",IF(N1039&lt;Premissas!$B$9,"1,00 – 1,19",IF(N1039&lt;Premissas!$B$10,"1,20 – 1,39",IF(N1039&lt;Premissas!$B$11,"1,40 – 1,59",IF(N1039&lt;Premissas!$B$12,"1,60 – 1,99","≥ 2,00"))))))</f>
        <v/>
      </c>
      <c r="P1039" s="5">
        <f>IF(OR(M1039="NÃO",N1039&lt;Premissas!$B$8),Premissas!$B$13,IF(N1039&lt;Premissas!$B$9,Premissas!$B$14,IF(N1039&lt;Premissas!$B$10,Premissas!$B$15,IF(N1039&lt;Premissas!$B$11,Premissas!$B$16,IF(N1039&lt;Premissas!$B$12,Premissas!$B$17,Premissas!$B$18)))))</f>
        <v/>
      </c>
      <c r="Q1039" s="5">
        <f>IFERROR(P1039/Premissas!$B$4,0)</f>
        <v/>
      </c>
    </row>
    <row r="1040">
      <c r="A1040" s="2" t="n">
        <v>7</v>
      </c>
      <c r="B1040" s="2" t="n">
        <v>7801</v>
      </c>
      <c r="C1040" s="2" t="inlineStr">
        <is>
          <t>CARREGAMENTO</t>
        </is>
      </c>
      <c r="D1040" s="2" t="n">
        <v>542716</v>
      </c>
      <c r="E1040" s="2" t="inlineStr">
        <is>
          <t>Rodolfo Rodrigues Arantes</t>
        </is>
      </c>
      <c r="F1040" s="2" t="n">
        <v>85</v>
      </c>
      <c r="G1040" s="2" t="n">
        <v>15.13</v>
      </c>
      <c r="H1040" s="2" t="n">
        <v>6</v>
      </c>
      <c r="I1040" s="2" t="n">
        <v>0</v>
      </c>
      <c r="J1040" s="2" t="inlineStr">
        <is>
          <t>GPA</t>
        </is>
      </c>
      <c r="K1040" s="2">
        <f>IF(I1040&lt;&gt;"",I1040,IFERROR(INDEX(Base!$I:$I,MATCH(1,(Base!$C:$C=C1040)*(Base!$I:$I&lt;&gt;""),0)),0))</f>
        <v/>
      </c>
      <c r="L1040" s="2">
        <f>IF(AND(I1040="",K1040&gt;0),"SIM","NÃO")</f>
        <v/>
      </c>
      <c r="M1040" s="2">
        <f>IF(ISNUMBER(SEARCH("SEPARA",UPPER(C1040))),"NÃO","SIM")</f>
        <v/>
      </c>
      <c r="N1040" s="2">
        <f>IFERROR(H1040/K1040,0)</f>
        <v/>
      </c>
      <c r="O1040" s="2">
        <f>IF(M1040="NÃO","EXCLUÍDO",IF(N1040&lt;Premissas!$B$8,"&lt; 1,00",IF(N1040&lt;Premissas!$B$9,"1,00 – 1,19",IF(N1040&lt;Premissas!$B$10,"1,20 – 1,39",IF(N1040&lt;Premissas!$B$11,"1,40 – 1,59",IF(N1040&lt;Premissas!$B$12,"1,60 – 1,99","≥ 2,00"))))))</f>
        <v/>
      </c>
      <c r="P1040" s="5">
        <f>IF(OR(M1040="NÃO",N1040&lt;Premissas!$B$8),Premissas!$B$13,IF(N1040&lt;Premissas!$B$9,Premissas!$B$14,IF(N1040&lt;Premissas!$B$10,Premissas!$B$15,IF(N1040&lt;Premissas!$B$11,Premissas!$B$16,IF(N1040&lt;Premissas!$B$12,Premissas!$B$17,Premissas!$B$18)))))</f>
        <v/>
      </c>
      <c r="Q1040" s="5">
        <f>IFERROR(P1040/Premissas!$B$4,0)</f>
        <v/>
      </c>
    </row>
    <row r="1041">
      <c r="A1041" s="2" t="n">
        <v>7</v>
      </c>
      <c r="B1041" s="2" t="n">
        <v>7801</v>
      </c>
      <c r="C1041" s="2" t="inlineStr">
        <is>
          <t>SEPARACAO</t>
        </is>
      </c>
      <c r="D1041" s="2" t="n">
        <v>542716</v>
      </c>
      <c r="E1041" s="2" t="inlineStr">
        <is>
          <t>Rodolfo Rodrigues Arantes</t>
        </is>
      </c>
      <c r="F1041" s="2" t="n">
        <v>323</v>
      </c>
      <c r="G1041" s="2" t="n">
        <v>12.74</v>
      </c>
      <c r="H1041" s="2" t="n">
        <v>25</v>
      </c>
      <c r="I1041" s="2" t="n">
        <v>0</v>
      </c>
      <c r="J1041" s="2" t="inlineStr">
        <is>
          <t>GPA</t>
        </is>
      </c>
      <c r="K1041" s="2">
        <f>IF(I1041&lt;&gt;"",I1041,IFERROR(INDEX(Base!$I:$I,MATCH(1,(Base!$C:$C=C1041)*(Base!$I:$I&lt;&gt;""),0)),0))</f>
        <v/>
      </c>
      <c r="L1041" s="2">
        <f>IF(AND(I1041="",K1041&gt;0),"SIM","NÃO")</f>
        <v/>
      </c>
      <c r="M1041" s="2">
        <f>IF(ISNUMBER(SEARCH("SEPARA",UPPER(C1041))),"NÃO","SIM")</f>
        <v/>
      </c>
      <c r="N1041" s="2">
        <f>IFERROR(H1041/K1041,0)</f>
        <v/>
      </c>
      <c r="O1041" s="2">
        <f>IF(M1041="NÃO","EXCLUÍDO",IF(N1041&lt;Premissas!$B$8,"&lt; 1,00",IF(N1041&lt;Premissas!$B$9,"1,00 – 1,19",IF(N1041&lt;Premissas!$B$10,"1,20 – 1,39",IF(N1041&lt;Premissas!$B$11,"1,40 – 1,59",IF(N1041&lt;Premissas!$B$12,"1,60 – 1,99","≥ 2,00"))))))</f>
        <v/>
      </c>
      <c r="P1041" s="5">
        <f>IF(OR(M1041="NÃO",N1041&lt;Premissas!$B$8),Premissas!$B$13,IF(N1041&lt;Premissas!$B$9,Premissas!$B$14,IF(N1041&lt;Premissas!$B$10,Premissas!$B$15,IF(N1041&lt;Premissas!$B$11,Premissas!$B$16,IF(N1041&lt;Premissas!$B$12,Premissas!$B$17,Premissas!$B$18)))))</f>
        <v/>
      </c>
      <c r="Q1041" s="5">
        <f>IFERROR(P1041/Premissas!$B$4,0)</f>
        <v/>
      </c>
    </row>
    <row r="1042">
      <c r="A1042" s="2" t="n">
        <v>7</v>
      </c>
      <c r="B1042" s="2" t="n">
        <v>7801</v>
      </c>
      <c r="C1042" s="2" t="inlineStr">
        <is>
          <t>PUXADA RECEB</t>
        </is>
      </c>
      <c r="D1042" s="2" t="n">
        <v>5435820</v>
      </c>
      <c r="E1042" s="2" t="inlineStr">
        <is>
          <t>Vitor Santos Araujo</t>
        </is>
      </c>
      <c r="F1042" s="2" t="n">
        <v>6</v>
      </c>
      <c r="G1042" s="2" t="n">
        <v>1.38</v>
      </c>
      <c r="H1042" s="2" t="n">
        <v>4</v>
      </c>
      <c r="I1042" s="2" t="n">
        <v>0</v>
      </c>
      <c r="J1042" s="2" t="inlineStr">
        <is>
          <t>GPA</t>
        </is>
      </c>
      <c r="K1042" s="2">
        <f>IF(I1042&lt;&gt;"",I1042,IFERROR(INDEX(Base!$I:$I,MATCH(1,(Base!$C:$C=C1042)*(Base!$I:$I&lt;&gt;""),0)),0))</f>
        <v/>
      </c>
      <c r="L1042" s="2">
        <f>IF(AND(I1042="",K1042&gt;0),"SIM","NÃO")</f>
        <v/>
      </c>
      <c r="M1042" s="2">
        <f>IF(ISNUMBER(SEARCH("SEPARA",UPPER(C1042))),"NÃO","SIM")</f>
        <v/>
      </c>
      <c r="N1042" s="2">
        <f>IFERROR(H1042/K1042,0)</f>
        <v/>
      </c>
      <c r="O1042" s="2">
        <f>IF(M1042="NÃO","EXCLUÍDO",IF(N1042&lt;Premissas!$B$8,"&lt; 1,00",IF(N1042&lt;Premissas!$B$9,"1,00 – 1,19",IF(N1042&lt;Premissas!$B$10,"1,20 – 1,39",IF(N1042&lt;Premissas!$B$11,"1,40 – 1,59",IF(N1042&lt;Premissas!$B$12,"1,60 – 1,99","≥ 2,00"))))))</f>
        <v/>
      </c>
      <c r="P1042" s="5">
        <f>IF(OR(M1042="NÃO",N1042&lt;Premissas!$B$8),Premissas!$B$13,IF(N1042&lt;Premissas!$B$9,Premissas!$B$14,IF(N1042&lt;Premissas!$B$10,Premissas!$B$15,IF(N1042&lt;Premissas!$B$11,Premissas!$B$16,IF(N1042&lt;Premissas!$B$12,Premissas!$B$17,Premissas!$B$18)))))</f>
        <v/>
      </c>
      <c r="Q1042" s="5">
        <f>IFERROR(P1042/Premissas!$B$4,0)</f>
        <v/>
      </c>
    </row>
    <row r="1043">
      <c r="A1043" s="2" t="n">
        <v>7</v>
      </c>
      <c r="B1043" s="2" t="n">
        <v>7801</v>
      </c>
      <c r="C1043" s="2" t="inlineStr">
        <is>
          <t>RECEBIMENTO</t>
        </is>
      </c>
      <c r="D1043" s="2" t="n">
        <v>5435820</v>
      </c>
      <c r="E1043" s="2" t="inlineStr">
        <is>
          <t>Vitor Santos Araujo</t>
        </is>
      </c>
      <c r="F1043" s="2" t="n">
        <v>160</v>
      </c>
      <c r="G1043" s="2" t="n">
        <v>11.45</v>
      </c>
      <c r="H1043" s="2" t="n">
        <v>14</v>
      </c>
      <c r="I1043" s="2" t="n">
        <v>0</v>
      </c>
      <c r="J1043" s="2" t="inlineStr">
        <is>
          <t>GPA</t>
        </is>
      </c>
      <c r="K1043" s="2">
        <f>IF(I1043&lt;&gt;"",I1043,IFERROR(INDEX(Base!$I:$I,MATCH(1,(Base!$C:$C=C1043)*(Base!$I:$I&lt;&gt;""),0)),0))</f>
        <v/>
      </c>
      <c r="L1043" s="2">
        <f>IF(AND(I1043="",K1043&gt;0),"SIM","NÃO")</f>
        <v/>
      </c>
      <c r="M1043" s="2">
        <f>IF(ISNUMBER(SEARCH("SEPARA",UPPER(C1043))),"NÃO","SIM")</f>
        <v/>
      </c>
      <c r="N1043" s="2">
        <f>IFERROR(H1043/K1043,0)</f>
        <v/>
      </c>
      <c r="O1043" s="2">
        <f>IF(M1043="NÃO","EXCLUÍDO",IF(N1043&lt;Premissas!$B$8,"&lt; 1,00",IF(N1043&lt;Premissas!$B$9,"1,00 – 1,19",IF(N1043&lt;Premissas!$B$10,"1,20 – 1,39",IF(N1043&lt;Premissas!$B$11,"1,40 – 1,59",IF(N1043&lt;Premissas!$B$12,"1,60 – 1,99","≥ 2,00"))))))</f>
        <v/>
      </c>
      <c r="P1043" s="5">
        <f>IF(OR(M1043="NÃO",N1043&lt;Premissas!$B$8),Premissas!$B$13,IF(N1043&lt;Premissas!$B$9,Premissas!$B$14,IF(N1043&lt;Premissas!$B$10,Premissas!$B$15,IF(N1043&lt;Premissas!$B$11,Premissas!$B$16,IF(N1043&lt;Premissas!$B$12,Premissas!$B$17,Premissas!$B$18)))))</f>
        <v/>
      </c>
      <c r="Q1043" s="5">
        <f>IFERROR(P1043/Premissas!$B$4,0)</f>
        <v/>
      </c>
    </row>
    <row r="1044">
      <c r="A1044" s="2" t="n">
        <v>7</v>
      </c>
      <c r="B1044" s="2" t="n">
        <v>7801</v>
      </c>
      <c r="C1044" s="2" t="inlineStr">
        <is>
          <t>CARREGAMENTO</t>
        </is>
      </c>
      <c r="D1044" s="2" t="n">
        <v>5437466</v>
      </c>
      <c r="E1044" s="2" t="inlineStr">
        <is>
          <t>Caua Ribeiro Da Silva</t>
        </is>
      </c>
      <c r="F1044" s="2" t="n">
        <v>1656</v>
      </c>
      <c r="G1044" s="2" t="n">
        <v>59.31</v>
      </c>
      <c r="H1044" s="2" t="n">
        <v>28</v>
      </c>
      <c r="I1044" s="2" t="n">
        <v>0</v>
      </c>
      <c r="J1044" s="2" t="inlineStr">
        <is>
          <t>GPA</t>
        </is>
      </c>
      <c r="K1044" s="2">
        <f>IF(I1044&lt;&gt;"",I1044,IFERROR(INDEX(Base!$I:$I,MATCH(1,(Base!$C:$C=C1044)*(Base!$I:$I&lt;&gt;""),0)),0))</f>
        <v/>
      </c>
      <c r="L1044" s="2">
        <f>IF(AND(I1044="",K1044&gt;0),"SIM","NÃO")</f>
        <v/>
      </c>
      <c r="M1044" s="2">
        <f>IF(ISNUMBER(SEARCH("SEPARA",UPPER(C1044))),"NÃO","SIM")</f>
        <v/>
      </c>
      <c r="N1044" s="2">
        <f>IFERROR(H1044/K1044,0)</f>
        <v/>
      </c>
      <c r="O1044" s="2">
        <f>IF(M1044="NÃO","EXCLUÍDO",IF(N1044&lt;Premissas!$B$8,"&lt; 1,00",IF(N1044&lt;Premissas!$B$9,"1,00 – 1,19",IF(N1044&lt;Premissas!$B$10,"1,20 – 1,39",IF(N1044&lt;Premissas!$B$11,"1,40 – 1,59",IF(N1044&lt;Premissas!$B$12,"1,60 – 1,99","≥ 2,00"))))))</f>
        <v/>
      </c>
      <c r="P1044" s="5">
        <f>IF(OR(M1044="NÃO",N1044&lt;Premissas!$B$8),Premissas!$B$13,IF(N1044&lt;Premissas!$B$9,Premissas!$B$14,IF(N1044&lt;Premissas!$B$10,Premissas!$B$15,IF(N1044&lt;Premissas!$B$11,Premissas!$B$16,IF(N1044&lt;Premissas!$B$12,Premissas!$B$17,Premissas!$B$18)))))</f>
        <v/>
      </c>
      <c r="Q1044" s="5">
        <f>IFERROR(P1044/Premissas!$B$4,0)</f>
        <v/>
      </c>
    </row>
    <row r="1045">
      <c r="A1045" s="2" t="n">
        <v>7</v>
      </c>
      <c r="B1045" s="2" t="n">
        <v>7801</v>
      </c>
      <c r="C1045" s="2" t="inlineStr">
        <is>
          <t>PUXADA RECEB</t>
        </is>
      </c>
      <c r="D1045" s="2" t="n">
        <v>5441218</v>
      </c>
      <c r="E1045" s="2" t="inlineStr">
        <is>
          <t>IAGO MATHEUS PEREIRA DOS SANTOS</t>
        </is>
      </c>
      <c r="F1045" s="2" t="n">
        <v>287</v>
      </c>
      <c r="G1045" s="2" t="n">
        <v>42.78</v>
      </c>
      <c r="H1045" s="2" t="n">
        <v>7</v>
      </c>
      <c r="I1045" s="2" t="n">
        <v>0</v>
      </c>
      <c r="J1045" s="2" t="inlineStr">
        <is>
          <t>GPA</t>
        </is>
      </c>
      <c r="K1045" s="2">
        <f>IF(I1045&lt;&gt;"",I1045,IFERROR(INDEX(Base!$I:$I,MATCH(1,(Base!$C:$C=C1045)*(Base!$I:$I&lt;&gt;""),0)),0))</f>
        <v/>
      </c>
      <c r="L1045" s="2">
        <f>IF(AND(I1045="",K1045&gt;0),"SIM","NÃO")</f>
        <v/>
      </c>
      <c r="M1045" s="2">
        <f>IF(ISNUMBER(SEARCH("SEPARA",UPPER(C1045))),"NÃO","SIM")</f>
        <v/>
      </c>
      <c r="N1045" s="2">
        <f>IFERROR(H1045/K1045,0)</f>
        <v/>
      </c>
      <c r="O1045" s="2">
        <f>IF(M1045="NÃO","EXCLUÍDO",IF(N1045&lt;Premissas!$B$8,"&lt; 1,00",IF(N1045&lt;Premissas!$B$9,"1,00 – 1,19",IF(N1045&lt;Premissas!$B$10,"1,20 – 1,39",IF(N1045&lt;Premissas!$B$11,"1,40 – 1,59",IF(N1045&lt;Premissas!$B$12,"1,60 – 1,99","≥ 2,00"))))))</f>
        <v/>
      </c>
      <c r="P1045" s="5">
        <f>IF(OR(M1045="NÃO",N1045&lt;Premissas!$B$8),Premissas!$B$13,IF(N1045&lt;Premissas!$B$9,Premissas!$B$14,IF(N1045&lt;Premissas!$B$10,Premissas!$B$15,IF(N1045&lt;Premissas!$B$11,Premissas!$B$16,IF(N1045&lt;Premissas!$B$12,Premissas!$B$17,Premissas!$B$18)))))</f>
        <v/>
      </c>
      <c r="Q1045" s="5">
        <f>IFERROR(P1045/Premissas!$B$4,0)</f>
        <v/>
      </c>
    </row>
    <row r="1046">
      <c r="A1046" s="2" t="n">
        <v>7</v>
      </c>
      <c r="B1046" s="2" t="n">
        <v>7801</v>
      </c>
      <c r="C1046" s="2" t="inlineStr">
        <is>
          <t>RECEBIMENTO</t>
        </is>
      </c>
      <c r="D1046" s="2" t="n">
        <v>5441218</v>
      </c>
      <c r="E1046" s="2" t="inlineStr">
        <is>
          <t>IAGO MATHEUS PEREIRA DOS SANTOS</t>
        </is>
      </c>
      <c r="F1046" s="2" t="n">
        <v>1684</v>
      </c>
      <c r="G1046" s="2" t="n">
        <v>128.65</v>
      </c>
      <c r="H1046" s="2" t="n">
        <v>13</v>
      </c>
      <c r="I1046" s="2" t="n">
        <v>0</v>
      </c>
      <c r="J1046" s="2" t="inlineStr">
        <is>
          <t>GPA</t>
        </is>
      </c>
      <c r="K1046" s="2">
        <f>IF(I1046&lt;&gt;"",I1046,IFERROR(INDEX(Base!$I:$I,MATCH(1,(Base!$C:$C=C1046)*(Base!$I:$I&lt;&gt;""),0)),0))</f>
        <v/>
      </c>
      <c r="L1046" s="2">
        <f>IF(AND(I1046="",K1046&gt;0),"SIM","NÃO")</f>
        <v/>
      </c>
      <c r="M1046" s="2">
        <f>IF(ISNUMBER(SEARCH("SEPARA",UPPER(C1046))),"NÃO","SIM")</f>
        <v/>
      </c>
      <c r="N1046" s="2">
        <f>IFERROR(H1046/K1046,0)</f>
        <v/>
      </c>
      <c r="O1046" s="2">
        <f>IF(M1046="NÃO","EXCLUÍDO",IF(N1046&lt;Premissas!$B$8,"&lt; 1,00",IF(N1046&lt;Premissas!$B$9,"1,00 – 1,19",IF(N1046&lt;Premissas!$B$10,"1,20 – 1,39",IF(N1046&lt;Premissas!$B$11,"1,40 – 1,59",IF(N1046&lt;Premissas!$B$12,"1,60 – 1,99","≥ 2,00"))))))</f>
        <v/>
      </c>
      <c r="P1046" s="5">
        <f>IF(OR(M1046="NÃO",N1046&lt;Premissas!$B$8),Premissas!$B$13,IF(N1046&lt;Premissas!$B$9,Premissas!$B$14,IF(N1046&lt;Premissas!$B$10,Premissas!$B$15,IF(N1046&lt;Premissas!$B$11,Premissas!$B$16,IF(N1046&lt;Premissas!$B$12,Premissas!$B$17,Premissas!$B$18)))))</f>
        <v/>
      </c>
      <c r="Q1046" s="5">
        <f>IFERROR(P1046/Premissas!$B$4,0)</f>
        <v/>
      </c>
    </row>
    <row r="1047">
      <c r="A1047" s="2" t="n">
        <v>7</v>
      </c>
      <c r="B1047" s="2" t="n">
        <v>7801</v>
      </c>
      <c r="C1047" s="2" t="inlineStr">
        <is>
          <t>PUXADA RECEB</t>
        </is>
      </c>
      <c r="D1047" s="2" t="n">
        <v>5443652</v>
      </c>
      <c r="E1047" s="2" t="inlineStr">
        <is>
          <t>Diego Alves De Capua</t>
        </is>
      </c>
      <c r="F1047" s="2" t="n">
        <v>1156</v>
      </c>
      <c r="G1047" s="2" t="n">
        <v>110.84</v>
      </c>
      <c r="H1047" s="2" t="n">
        <v>10</v>
      </c>
      <c r="I1047" s="2" t="n">
        <v>0</v>
      </c>
      <c r="J1047" s="2" t="inlineStr">
        <is>
          <t>GPA</t>
        </is>
      </c>
      <c r="K1047" s="2">
        <f>IF(I1047&lt;&gt;"",I1047,IFERROR(INDEX(Base!$I:$I,MATCH(1,(Base!$C:$C=C1047)*(Base!$I:$I&lt;&gt;""),0)),0))</f>
        <v/>
      </c>
      <c r="L1047" s="2">
        <f>IF(AND(I1047="",K1047&gt;0),"SIM","NÃO")</f>
        <v/>
      </c>
      <c r="M1047" s="2">
        <f>IF(ISNUMBER(SEARCH("SEPARA",UPPER(C1047))),"NÃO","SIM")</f>
        <v/>
      </c>
      <c r="N1047" s="2">
        <f>IFERROR(H1047/K1047,0)</f>
        <v/>
      </c>
      <c r="O1047" s="2">
        <f>IF(M1047="NÃO","EXCLUÍDO",IF(N1047&lt;Premissas!$B$8,"&lt; 1,00",IF(N1047&lt;Premissas!$B$9,"1,00 – 1,19",IF(N1047&lt;Premissas!$B$10,"1,20 – 1,39",IF(N1047&lt;Premissas!$B$11,"1,40 – 1,59",IF(N1047&lt;Premissas!$B$12,"1,60 – 1,99","≥ 2,00"))))))</f>
        <v/>
      </c>
      <c r="P1047" s="5">
        <f>IF(OR(M1047="NÃO",N1047&lt;Premissas!$B$8),Premissas!$B$13,IF(N1047&lt;Premissas!$B$9,Premissas!$B$14,IF(N1047&lt;Premissas!$B$10,Premissas!$B$15,IF(N1047&lt;Premissas!$B$11,Premissas!$B$16,IF(N1047&lt;Premissas!$B$12,Premissas!$B$17,Premissas!$B$18)))))</f>
        <v/>
      </c>
      <c r="Q1047" s="5">
        <f>IFERROR(P1047/Premissas!$B$4,0)</f>
        <v/>
      </c>
    </row>
    <row r="1048">
      <c r="A1048" s="2" t="n">
        <v>7</v>
      </c>
      <c r="B1048" s="2" t="n">
        <v>7801</v>
      </c>
      <c r="C1048" s="2" t="inlineStr">
        <is>
          <t>SEPARACAO</t>
        </is>
      </c>
      <c r="D1048" s="2" t="n">
        <v>5443652</v>
      </c>
      <c r="E1048" s="2" t="inlineStr">
        <is>
          <t>Diego Alves De Capua</t>
        </is>
      </c>
      <c r="F1048" s="2" t="n">
        <v>332</v>
      </c>
      <c r="G1048" s="2" t="n">
        <v>11.42</v>
      </c>
      <c r="H1048" s="2" t="n">
        <v>29</v>
      </c>
      <c r="I1048" s="2" t="n">
        <v>0</v>
      </c>
      <c r="J1048" s="2" t="inlineStr">
        <is>
          <t>GPA</t>
        </is>
      </c>
      <c r="K1048" s="2">
        <f>IF(I1048&lt;&gt;"",I1048,IFERROR(INDEX(Base!$I:$I,MATCH(1,(Base!$C:$C=C1048)*(Base!$I:$I&lt;&gt;""),0)),0))</f>
        <v/>
      </c>
      <c r="L1048" s="2">
        <f>IF(AND(I1048="",K1048&gt;0),"SIM","NÃO")</f>
        <v/>
      </c>
      <c r="M1048" s="2">
        <f>IF(ISNUMBER(SEARCH("SEPARA",UPPER(C1048))),"NÃO","SIM")</f>
        <v/>
      </c>
      <c r="N1048" s="2">
        <f>IFERROR(H1048/K1048,0)</f>
        <v/>
      </c>
      <c r="O1048" s="2">
        <f>IF(M1048="NÃO","EXCLUÍDO",IF(N1048&lt;Premissas!$B$8,"&lt; 1,00",IF(N1048&lt;Premissas!$B$9,"1,00 – 1,19",IF(N1048&lt;Premissas!$B$10,"1,20 – 1,39",IF(N1048&lt;Premissas!$B$11,"1,40 – 1,59",IF(N1048&lt;Premissas!$B$12,"1,60 – 1,99","≥ 2,00"))))))</f>
        <v/>
      </c>
      <c r="P1048" s="5">
        <f>IF(OR(M1048="NÃO",N1048&lt;Premissas!$B$8),Premissas!$B$13,IF(N1048&lt;Premissas!$B$9,Premissas!$B$14,IF(N1048&lt;Premissas!$B$10,Premissas!$B$15,IF(N1048&lt;Premissas!$B$11,Premissas!$B$16,IF(N1048&lt;Premissas!$B$12,Premissas!$B$17,Premissas!$B$18)))))</f>
        <v/>
      </c>
      <c r="Q1048" s="5">
        <f>IFERROR(P1048/Premissas!$B$4,0)</f>
        <v/>
      </c>
    </row>
    <row r="1049">
      <c r="A1049" s="2" t="n">
        <v>7</v>
      </c>
      <c r="B1049" s="2" t="n">
        <v>7801</v>
      </c>
      <c r="C1049" s="2" t="inlineStr">
        <is>
          <t>PUXADA RECEB</t>
        </is>
      </c>
      <c r="D1049" s="2" t="n">
        <v>5443938</v>
      </c>
      <c r="E1049" s="2" t="inlineStr">
        <is>
          <t>Samuel Gaspar Lopes</t>
        </is>
      </c>
      <c r="F1049" s="2" t="n">
        <v>2106</v>
      </c>
      <c r="G1049" s="2" t="n">
        <v>116.26</v>
      </c>
      <c r="H1049" s="2" t="n">
        <v>18</v>
      </c>
      <c r="I1049" s="2" t="n">
        <v>0</v>
      </c>
      <c r="J1049" s="2" t="inlineStr">
        <is>
          <t>GPA</t>
        </is>
      </c>
      <c r="K1049" s="2">
        <f>IF(I1049&lt;&gt;"",I1049,IFERROR(INDEX(Base!$I:$I,MATCH(1,(Base!$C:$C=C1049)*(Base!$I:$I&lt;&gt;""),0)),0))</f>
        <v/>
      </c>
      <c r="L1049" s="2">
        <f>IF(AND(I1049="",K1049&gt;0),"SIM","NÃO")</f>
        <v/>
      </c>
      <c r="M1049" s="2">
        <f>IF(ISNUMBER(SEARCH("SEPARA",UPPER(C1049))),"NÃO","SIM")</f>
        <v/>
      </c>
      <c r="N1049" s="2">
        <f>IFERROR(H1049/K1049,0)</f>
        <v/>
      </c>
      <c r="O1049" s="2">
        <f>IF(M1049="NÃO","EXCLUÍDO",IF(N1049&lt;Premissas!$B$8,"&lt; 1,00",IF(N1049&lt;Premissas!$B$9,"1,00 – 1,19",IF(N1049&lt;Premissas!$B$10,"1,20 – 1,39",IF(N1049&lt;Premissas!$B$11,"1,40 – 1,59",IF(N1049&lt;Premissas!$B$12,"1,60 – 1,99","≥ 2,00"))))))</f>
        <v/>
      </c>
      <c r="P1049" s="5">
        <f>IF(OR(M1049="NÃO",N1049&lt;Premissas!$B$8),Premissas!$B$13,IF(N1049&lt;Premissas!$B$9,Premissas!$B$14,IF(N1049&lt;Premissas!$B$10,Premissas!$B$15,IF(N1049&lt;Premissas!$B$11,Premissas!$B$16,IF(N1049&lt;Premissas!$B$12,Premissas!$B$17,Premissas!$B$18)))))</f>
        <v/>
      </c>
      <c r="Q1049" s="5">
        <f>IFERROR(P1049/Premissas!$B$4,0)</f>
        <v/>
      </c>
    </row>
    <row r="1050">
      <c r="A1050" s="2" t="n">
        <v>7</v>
      </c>
      <c r="B1050" s="2" t="n">
        <v>7801</v>
      </c>
      <c r="C1050" s="2" t="inlineStr">
        <is>
          <t>SEPARACAO</t>
        </is>
      </c>
      <c r="D1050" s="2" t="n">
        <v>5443938</v>
      </c>
      <c r="E1050" s="2" t="inlineStr">
        <is>
          <t>Samuel Gaspar Lopes</t>
        </is>
      </c>
      <c r="F1050" s="2" t="n">
        <v>844</v>
      </c>
      <c r="G1050" s="2" t="n">
        <v>10.8</v>
      </c>
      <c r="H1050" s="2" t="n">
        <v>78</v>
      </c>
      <c r="I1050" s="2" t="n">
        <v>0</v>
      </c>
      <c r="J1050" s="2" t="inlineStr">
        <is>
          <t>GPA</t>
        </is>
      </c>
      <c r="K1050" s="2">
        <f>IF(I1050&lt;&gt;"",I1050,IFERROR(INDEX(Base!$I:$I,MATCH(1,(Base!$C:$C=C1050)*(Base!$I:$I&lt;&gt;""),0)),0))</f>
        <v/>
      </c>
      <c r="L1050" s="2">
        <f>IF(AND(I1050="",K1050&gt;0),"SIM","NÃO")</f>
        <v/>
      </c>
      <c r="M1050" s="2">
        <f>IF(ISNUMBER(SEARCH("SEPARA",UPPER(C1050))),"NÃO","SIM")</f>
        <v/>
      </c>
      <c r="N1050" s="2">
        <f>IFERROR(H1050/K1050,0)</f>
        <v/>
      </c>
      <c r="O1050" s="2">
        <f>IF(M1050="NÃO","EXCLUÍDO",IF(N1050&lt;Premissas!$B$8,"&lt; 1,00",IF(N1050&lt;Premissas!$B$9,"1,00 – 1,19",IF(N1050&lt;Premissas!$B$10,"1,20 – 1,39",IF(N1050&lt;Premissas!$B$11,"1,40 – 1,59",IF(N1050&lt;Premissas!$B$12,"1,60 – 1,99","≥ 2,00"))))))</f>
        <v/>
      </c>
      <c r="P1050" s="5">
        <f>IF(OR(M1050="NÃO",N1050&lt;Premissas!$B$8),Premissas!$B$13,IF(N1050&lt;Premissas!$B$9,Premissas!$B$14,IF(N1050&lt;Premissas!$B$10,Premissas!$B$15,IF(N1050&lt;Premissas!$B$11,Premissas!$B$16,IF(N1050&lt;Premissas!$B$12,Premissas!$B$17,Premissas!$B$18)))))</f>
        <v/>
      </c>
      <c r="Q1050" s="5">
        <f>IFERROR(P1050/Premissas!$B$4,0)</f>
        <v/>
      </c>
    </row>
    <row r="1051">
      <c r="A1051" s="2" t="n">
        <v>7</v>
      </c>
      <c r="B1051" s="2" t="n">
        <v>7801</v>
      </c>
      <c r="C1051" s="2" t="inlineStr">
        <is>
          <t>CARREGAMENTO</t>
        </is>
      </c>
      <c r="D1051" s="2" t="n">
        <v>5444055</v>
      </c>
      <c r="E1051" s="2" t="inlineStr">
        <is>
          <t>Tiago Ferreira Da Costa De Oliveira</t>
        </is>
      </c>
      <c r="F1051" s="2" t="n">
        <v>953</v>
      </c>
      <c r="G1051" s="2" t="n">
        <v>42.31</v>
      </c>
      <c r="H1051" s="2" t="n">
        <v>23</v>
      </c>
      <c r="I1051" s="2" t="n">
        <v>0</v>
      </c>
      <c r="J1051" s="2" t="inlineStr">
        <is>
          <t>GPA</t>
        </is>
      </c>
      <c r="K1051" s="2">
        <f>IF(I1051&lt;&gt;"",I1051,IFERROR(INDEX(Base!$I:$I,MATCH(1,(Base!$C:$C=C1051)*(Base!$I:$I&lt;&gt;""),0)),0))</f>
        <v/>
      </c>
      <c r="L1051" s="2">
        <f>IF(AND(I1051="",K1051&gt;0),"SIM","NÃO")</f>
        <v/>
      </c>
      <c r="M1051" s="2">
        <f>IF(ISNUMBER(SEARCH("SEPARA",UPPER(C1051))),"NÃO","SIM")</f>
        <v/>
      </c>
      <c r="N1051" s="2">
        <f>IFERROR(H1051/K1051,0)</f>
        <v/>
      </c>
      <c r="O1051" s="2">
        <f>IF(M1051="NÃO","EXCLUÍDO",IF(N1051&lt;Premissas!$B$8,"&lt; 1,00",IF(N1051&lt;Premissas!$B$9,"1,00 – 1,19",IF(N1051&lt;Premissas!$B$10,"1,20 – 1,39",IF(N1051&lt;Premissas!$B$11,"1,40 – 1,59",IF(N1051&lt;Premissas!$B$12,"1,60 – 1,99","≥ 2,00"))))))</f>
        <v/>
      </c>
      <c r="P1051" s="5">
        <f>IF(OR(M1051="NÃO",N1051&lt;Premissas!$B$8),Premissas!$B$13,IF(N1051&lt;Premissas!$B$9,Premissas!$B$14,IF(N1051&lt;Premissas!$B$10,Premissas!$B$15,IF(N1051&lt;Premissas!$B$11,Premissas!$B$16,IF(N1051&lt;Premissas!$B$12,Premissas!$B$17,Premissas!$B$18)))))</f>
        <v/>
      </c>
      <c r="Q1051" s="5">
        <f>IFERROR(P1051/Premissas!$B$4,0)</f>
        <v/>
      </c>
    </row>
    <row r="1052">
      <c r="A1052" s="2" t="n">
        <v>7</v>
      </c>
      <c r="B1052" s="2" t="n">
        <v>7801</v>
      </c>
      <c r="C1052" s="2" t="inlineStr">
        <is>
          <t>PUXADA RECEB</t>
        </is>
      </c>
      <c r="D1052" s="2" t="n">
        <v>5448433</v>
      </c>
      <c r="E1052" s="2" t="inlineStr">
        <is>
          <t>Saudelia Ferreira Bezerra</t>
        </is>
      </c>
      <c r="F1052" s="2" t="n">
        <v>2766</v>
      </c>
      <c r="G1052" s="2" t="n">
        <v>118.9</v>
      </c>
      <c r="H1052" s="2" t="n">
        <v>23</v>
      </c>
      <c r="I1052" s="2" t="n">
        <v>0</v>
      </c>
      <c r="J1052" s="2" t="inlineStr">
        <is>
          <t>GPA</t>
        </is>
      </c>
      <c r="K1052" s="2">
        <f>IF(I1052&lt;&gt;"",I1052,IFERROR(INDEX(Base!$I:$I,MATCH(1,(Base!$C:$C=C1052)*(Base!$I:$I&lt;&gt;""),0)),0))</f>
        <v/>
      </c>
      <c r="L1052" s="2">
        <f>IF(AND(I1052="",K1052&gt;0),"SIM","NÃO")</f>
        <v/>
      </c>
      <c r="M1052" s="2">
        <f>IF(ISNUMBER(SEARCH("SEPARA",UPPER(C1052))),"NÃO","SIM")</f>
        <v/>
      </c>
      <c r="N1052" s="2">
        <f>IFERROR(H1052/K1052,0)</f>
        <v/>
      </c>
      <c r="O1052" s="2">
        <f>IF(M1052="NÃO","EXCLUÍDO",IF(N1052&lt;Premissas!$B$8,"&lt; 1,00",IF(N1052&lt;Premissas!$B$9,"1,00 – 1,19",IF(N1052&lt;Premissas!$B$10,"1,20 – 1,39",IF(N1052&lt;Premissas!$B$11,"1,40 – 1,59",IF(N1052&lt;Premissas!$B$12,"1,60 – 1,99","≥ 2,00"))))))</f>
        <v/>
      </c>
      <c r="P1052" s="5">
        <f>IF(OR(M1052="NÃO",N1052&lt;Premissas!$B$8),Premissas!$B$13,IF(N1052&lt;Premissas!$B$9,Premissas!$B$14,IF(N1052&lt;Premissas!$B$10,Premissas!$B$15,IF(N1052&lt;Premissas!$B$11,Premissas!$B$16,IF(N1052&lt;Premissas!$B$12,Premissas!$B$17,Premissas!$B$18)))))</f>
        <v/>
      </c>
      <c r="Q1052" s="5">
        <f>IFERROR(P1052/Premissas!$B$4,0)</f>
        <v/>
      </c>
    </row>
    <row r="1053">
      <c r="A1053" s="2" t="n">
        <v>7</v>
      </c>
      <c r="B1053" s="2" t="n">
        <v>7801</v>
      </c>
      <c r="C1053" s="2" t="inlineStr">
        <is>
          <t>SEPARACAO</t>
        </is>
      </c>
      <c r="D1053" s="2" t="n">
        <v>5448433</v>
      </c>
      <c r="E1053" s="2" t="inlineStr">
        <is>
          <t>Saudelia Ferreira Bezerra</t>
        </is>
      </c>
      <c r="F1053" s="2" t="n">
        <v>76</v>
      </c>
      <c r="G1053" s="2" t="n">
        <v>4.79</v>
      </c>
      <c r="H1053" s="2" t="n">
        <v>16</v>
      </c>
      <c r="I1053" s="2" t="n">
        <v>0</v>
      </c>
      <c r="J1053" s="2" t="inlineStr">
        <is>
          <t>GPA</t>
        </is>
      </c>
      <c r="K1053" s="2">
        <f>IF(I1053&lt;&gt;"",I1053,IFERROR(INDEX(Base!$I:$I,MATCH(1,(Base!$C:$C=C1053)*(Base!$I:$I&lt;&gt;""),0)),0))</f>
        <v/>
      </c>
      <c r="L1053" s="2">
        <f>IF(AND(I1053="",K1053&gt;0),"SIM","NÃO")</f>
        <v/>
      </c>
      <c r="M1053" s="2">
        <f>IF(ISNUMBER(SEARCH("SEPARA",UPPER(C1053))),"NÃO","SIM")</f>
        <v/>
      </c>
      <c r="N1053" s="2">
        <f>IFERROR(H1053/K1053,0)</f>
        <v/>
      </c>
      <c r="O1053" s="2">
        <f>IF(M1053="NÃO","EXCLUÍDO",IF(N1053&lt;Premissas!$B$8,"&lt; 1,00",IF(N1053&lt;Premissas!$B$9,"1,00 – 1,19",IF(N1053&lt;Premissas!$B$10,"1,20 – 1,39",IF(N1053&lt;Premissas!$B$11,"1,40 – 1,59",IF(N1053&lt;Premissas!$B$12,"1,60 – 1,99","≥ 2,00"))))))</f>
        <v/>
      </c>
      <c r="P1053" s="5">
        <f>IF(OR(M1053="NÃO",N1053&lt;Premissas!$B$8),Premissas!$B$13,IF(N1053&lt;Premissas!$B$9,Premissas!$B$14,IF(N1053&lt;Premissas!$B$10,Premissas!$B$15,IF(N1053&lt;Premissas!$B$11,Premissas!$B$16,IF(N1053&lt;Premissas!$B$12,Premissas!$B$17,Premissas!$B$18)))))</f>
        <v/>
      </c>
      <c r="Q1053" s="5">
        <f>IFERROR(P1053/Premissas!$B$4,0)</f>
        <v/>
      </c>
    </row>
    <row r="1054">
      <c r="A1054" s="2" t="n">
        <v>7</v>
      </c>
      <c r="B1054" s="2" t="n">
        <v>7801</v>
      </c>
      <c r="C1054" s="2" t="inlineStr">
        <is>
          <t>RECEBIMENTO</t>
        </is>
      </c>
      <c r="D1054" s="2" t="n">
        <v>5449120</v>
      </c>
      <c r="E1054" s="2" t="inlineStr">
        <is>
          <t>Antonia Alcione De Sousa Nunes</t>
        </is>
      </c>
      <c r="F1054" s="2" t="n">
        <v>135</v>
      </c>
      <c r="G1054" s="2" t="n">
        <v>3.93</v>
      </c>
      <c r="H1054" s="2" t="n">
        <v>34</v>
      </c>
      <c r="I1054" s="2" t="n">
        <v>0</v>
      </c>
      <c r="J1054" s="2" t="inlineStr">
        <is>
          <t>GPA</t>
        </is>
      </c>
      <c r="K1054" s="2">
        <f>IF(I1054&lt;&gt;"",I1054,IFERROR(INDEX(Base!$I:$I,MATCH(1,(Base!$C:$C=C1054)*(Base!$I:$I&lt;&gt;""),0)),0))</f>
        <v/>
      </c>
      <c r="L1054" s="2">
        <f>IF(AND(I1054="",K1054&gt;0),"SIM","NÃO")</f>
        <v/>
      </c>
      <c r="M1054" s="2">
        <f>IF(ISNUMBER(SEARCH("SEPARA",UPPER(C1054))),"NÃO","SIM")</f>
        <v/>
      </c>
      <c r="N1054" s="2">
        <f>IFERROR(H1054/K1054,0)</f>
        <v/>
      </c>
      <c r="O1054" s="2">
        <f>IF(M1054="NÃO","EXCLUÍDO",IF(N1054&lt;Premissas!$B$8,"&lt; 1,00",IF(N1054&lt;Premissas!$B$9,"1,00 – 1,19",IF(N1054&lt;Premissas!$B$10,"1,20 – 1,39",IF(N1054&lt;Premissas!$B$11,"1,40 – 1,59",IF(N1054&lt;Premissas!$B$12,"1,60 – 1,99","≥ 2,00"))))))</f>
        <v/>
      </c>
      <c r="P1054" s="5">
        <f>IF(OR(M1054="NÃO",N1054&lt;Premissas!$B$8),Premissas!$B$13,IF(N1054&lt;Premissas!$B$9,Premissas!$B$14,IF(N1054&lt;Premissas!$B$10,Premissas!$B$15,IF(N1054&lt;Premissas!$B$11,Premissas!$B$16,IF(N1054&lt;Premissas!$B$12,Premissas!$B$17,Premissas!$B$18)))))</f>
        <v/>
      </c>
      <c r="Q1054" s="5">
        <f>IFERROR(P1054/Premissas!$B$4,0)</f>
        <v/>
      </c>
    </row>
    <row r="1055">
      <c r="A1055" s="2" t="n">
        <v>7</v>
      </c>
      <c r="B1055" s="2" t="n">
        <v>7801</v>
      </c>
      <c r="C1055" s="2" t="inlineStr">
        <is>
          <t>SEPARACAO</t>
        </is>
      </c>
      <c r="D1055" s="2" t="n">
        <v>5449120</v>
      </c>
      <c r="E1055" s="2" t="inlineStr">
        <is>
          <t>Antonia Alcione De Sousa Nunes</t>
        </is>
      </c>
      <c r="F1055" s="2" t="n">
        <v>187</v>
      </c>
      <c r="G1055" s="2" t="n">
        <v>0.28</v>
      </c>
      <c r="H1055" s="2" t="n">
        <v>668</v>
      </c>
      <c r="I1055" s="2" t="n">
        <v>0</v>
      </c>
      <c r="J1055" s="2" t="inlineStr">
        <is>
          <t>GPA</t>
        </is>
      </c>
      <c r="K1055" s="2">
        <f>IF(I1055&lt;&gt;"",I1055,IFERROR(INDEX(Base!$I:$I,MATCH(1,(Base!$C:$C=C1055)*(Base!$I:$I&lt;&gt;""),0)),0))</f>
        <v/>
      </c>
      <c r="L1055" s="2">
        <f>IF(AND(I1055="",K1055&gt;0),"SIM","NÃO")</f>
        <v/>
      </c>
      <c r="M1055" s="2">
        <f>IF(ISNUMBER(SEARCH("SEPARA",UPPER(C1055))),"NÃO","SIM")</f>
        <v/>
      </c>
      <c r="N1055" s="2">
        <f>IFERROR(H1055/K1055,0)</f>
        <v/>
      </c>
      <c r="O1055" s="2">
        <f>IF(M1055="NÃO","EXCLUÍDO",IF(N1055&lt;Premissas!$B$8,"&lt; 1,00",IF(N1055&lt;Premissas!$B$9,"1,00 – 1,19",IF(N1055&lt;Premissas!$B$10,"1,20 – 1,39",IF(N1055&lt;Premissas!$B$11,"1,40 – 1,59",IF(N1055&lt;Premissas!$B$12,"1,60 – 1,99","≥ 2,00"))))))</f>
        <v/>
      </c>
      <c r="P1055" s="5">
        <f>IF(OR(M1055="NÃO",N1055&lt;Premissas!$B$8),Premissas!$B$13,IF(N1055&lt;Premissas!$B$9,Premissas!$B$14,IF(N1055&lt;Premissas!$B$10,Premissas!$B$15,IF(N1055&lt;Premissas!$B$11,Premissas!$B$16,IF(N1055&lt;Premissas!$B$12,Premissas!$B$17,Premissas!$B$18)))))</f>
        <v/>
      </c>
      <c r="Q1055" s="5">
        <f>IFERROR(P1055/Premissas!$B$4,0)</f>
        <v/>
      </c>
    </row>
    <row r="1056">
      <c r="A1056" s="2" t="n">
        <v>7</v>
      </c>
      <c r="B1056" s="2" t="n">
        <v>7801</v>
      </c>
      <c r="C1056" s="2" t="inlineStr">
        <is>
          <t>PUXADA RECEB</t>
        </is>
      </c>
      <c r="D1056" s="2" t="n">
        <v>5449367</v>
      </c>
      <c r="E1056" s="2" t="inlineStr">
        <is>
          <t>Thiago Souza Vieira</t>
        </is>
      </c>
      <c r="F1056" s="2" t="n">
        <v>7</v>
      </c>
      <c r="G1056" s="2" t="n">
        <v>13.57</v>
      </c>
      <c r="H1056" s="2" t="n">
        <v>1</v>
      </c>
      <c r="I1056" s="2" t="n">
        <v>0</v>
      </c>
      <c r="J1056" s="2" t="inlineStr">
        <is>
          <t>GPA</t>
        </is>
      </c>
      <c r="K1056" s="2">
        <f>IF(I1056&lt;&gt;"",I1056,IFERROR(INDEX(Base!$I:$I,MATCH(1,(Base!$C:$C=C1056)*(Base!$I:$I&lt;&gt;""),0)),0))</f>
        <v/>
      </c>
      <c r="L1056" s="2">
        <f>IF(AND(I1056="",K1056&gt;0),"SIM","NÃO")</f>
        <v/>
      </c>
      <c r="M1056" s="2">
        <f>IF(ISNUMBER(SEARCH("SEPARA",UPPER(C1056))),"NÃO","SIM")</f>
        <v/>
      </c>
      <c r="N1056" s="2">
        <f>IFERROR(H1056/K1056,0)</f>
        <v/>
      </c>
      <c r="O1056" s="2">
        <f>IF(M1056="NÃO","EXCLUÍDO",IF(N1056&lt;Premissas!$B$8,"&lt; 1,00",IF(N1056&lt;Premissas!$B$9,"1,00 – 1,19",IF(N1056&lt;Premissas!$B$10,"1,20 – 1,39",IF(N1056&lt;Premissas!$B$11,"1,40 – 1,59",IF(N1056&lt;Premissas!$B$12,"1,60 – 1,99","≥ 2,00"))))))</f>
        <v/>
      </c>
      <c r="P1056" s="5">
        <f>IF(OR(M1056="NÃO",N1056&lt;Premissas!$B$8),Premissas!$B$13,IF(N1056&lt;Premissas!$B$9,Premissas!$B$14,IF(N1056&lt;Premissas!$B$10,Premissas!$B$15,IF(N1056&lt;Premissas!$B$11,Premissas!$B$16,IF(N1056&lt;Premissas!$B$12,Premissas!$B$17,Premissas!$B$18)))))</f>
        <v/>
      </c>
      <c r="Q1056" s="5">
        <f>IFERROR(P1056/Premissas!$B$4,0)</f>
        <v/>
      </c>
    </row>
    <row r="1057">
      <c r="A1057" s="2" t="n">
        <v>7</v>
      </c>
      <c r="B1057" s="2" t="n">
        <v>7801</v>
      </c>
      <c r="C1057" s="2" t="inlineStr">
        <is>
          <t>RECEBIMENTO</t>
        </is>
      </c>
      <c r="D1057" s="2" t="n">
        <v>5449367</v>
      </c>
      <c r="E1057" s="2" t="inlineStr">
        <is>
          <t>Thiago Souza Vieira</t>
        </is>
      </c>
      <c r="F1057" s="2" t="n">
        <v>53</v>
      </c>
      <c r="G1057" s="2" t="n">
        <v>26.68</v>
      </c>
      <c r="H1057" s="2" t="n">
        <v>2</v>
      </c>
      <c r="I1057" s="2" t="n">
        <v>0</v>
      </c>
      <c r="J1057" s="2" t="inlineStr">
        <is>
          <t>GPA</t>
        </is>
      </c>
      <c r="K1057" s="2">
        <f>IF(I1057&lt;&gt;"",I1057,IFERROR(INDEX(Base!$I:$I,MATCH(1,(Base!$C:$C=C1057)*(Base!$I:$I&lt;&gt;""),0)),0))</f>
        <v/>
      </c>
      <c r="L1057" s="2">
        <f>IF(AND(I1057="",K1057&gt;0),"SIM","NÃO")</f>
        <v/>
      </c>
      <c r="M1057" s="2">
        <f>IF(ISNUMBER(SEARCH("SEPARA",UPPER(C1057))),"NÃO","SIM")</f>
        <v/>
      </c>
      <c r="N1057" s="2">
        <f>IFERROR(H1057/K1057,0)</f>
        <v/>
      </c>
      <c r="O1057" s="2">
        <f>IF(M1057="NÃO","EXCLUÍDO",IF(N1057&lt;Premissas!$B$8,"&lt; 1,00",IF(N1057&lt;Premissas!$B$9,"1,00 – 1,19",IF(N1057&lt;Premissas!$B$10,"1,20 – 1,39",IF(N1057&lt;Premissas!$B$11,"1,40 – 1,59",IF(N1057&lt;Premissas!$B$12,"1,60 – 1,99","≥ 2,00"))))))</f>
        <v/>
      </c>
      <c r="P1057" s="5">
        <f>IF(OR(M1057="NÃO",N1057&lt;Premissas!$B$8),Premissas!$B$13,IF(N1057&lt;Premissas!$B$9,Premissas!$B$14,IF(N1057&lt;Premissas!$B$10,Premissas!$B$15,IF(N1057&lt;Premissas!$B$11,Premissas!$B$16,IF(N1057&lt;Premissas!$B$12,Premissas!$B$17,Premissas!$B$18)))))</f>
        <v/>
      </c>
      <c r="Q1057" s="5">
        <f>IFERROR(P1057/Premissas!$B$4,0)</f>
        <v/>
      </c>
    </row>
    <row r="1058">
      <c r="A1058" s="2" t="n">
        <v>7</v>
      </c>
      <c r="B1058" s="2" t="n">
        <v>7801</v>
      </c>
      <c r="C1058" s="2" t="inlineStr">
        <is>
          <t>CARREGAMENTO</t>
        </is>
      </c>
      <c r="D1058" s="2" t="n">
        <v>5449570</v>
      </c>
      <c r="E1058" s="2" t="inlineStr">
        <is>
          <t>Ana Beatriz Dos Santos Silva</t>
        </is>
      </c>
      <c r="F1058" s="2" t="n">
        <v>373</v>
      </c>
      <c r="G1058" s="2" t="n">
        <v>53.5</v>
      </c>
      <c r="H1058" s="2" t="n">
        <v>7</v>
      </c>
      <c r="I1058" s="2" t="n">
        <v>0</v>
      </c>
      <c r="J1058" s="2" t="inlineStr">
        <is>
          <t>GPA</t>
        </is>
      </c>
      <c r="K1058" s="2">
        <f>IF(I1058&lt;&gt;"",I1058,IFERROR(INDEX(Base!$I:$I,MATCH(1,(Base!$C:$C=C1058)*(Base!$I:$I&lt;&gt;""),0)),0))</f>
        <v/>
      </c>
      <c r="L1058" s="2">
        <f>IF(AND(I1058="",K1058&gt;0),"SIM","NÃO")</f>
        <v/>
      </c>
      <c r="M1058" s="2">
        <f>IF(ISNUMBER(SEARCH("SEPARA",UPPER(C1058))),"NÃO","SIM")</f>
        <v/>
      </c>
      <c r="N1058" s="2">
        <f>IFERROR(H1058/K1058,0)</f>
        <v/>
      </c>
      <c r="O1058" s="2">
        <f>IF(M1058="NÃO","EXCLUÍDO",IF(N1058&lt;Premissas!$B$8,"&lt; 1,00",IF(N1058&lt;Premissas!$B$9,"1,00 – 1,19",IF(N1058&lt;Premissas!$B$10,"1,20 – 1,39",IF(N1058&lt;Premissas!$B$11,"1,40 – 1,59",IF(N1058&lt;Premissas!$B$12,"1,60 – 1,99","≥ 2,00"))))))</f>
        <v/>
      </c>
      <c r="P1058" s="5">
        <f>IF(OR(M1058="NÃO",N1058&lt;Premissas!$B$8),Premissas!$B$13,IF(N1058&lt;Premissas!$B$9,Premissas!$B$14,IF(N1058&lt;Premissas!$B$10,Premissas!$B$15,IF(N1058&lt;Premissas!$B$11,Premissas!$B$16,IF(N1058&lt;Premissas!$B$12,Premissas!$B$17,Premissas!$B$18)))))</f>
        <v/>
      </c>
      <c r="Q1058" s="5">
        <f>IFERROR(P1058/Premissas!$B$4,0)</f>
        <v/>
      </c>
    </row>
    <row r="1059">
      <c r="A1059" s="2" t="n">
        <v>7</v>
      </c>
      <c r="B1059" s="2" t="n">
        <v>7801</v>
      </c>
      <c r="C1059" s="2" t="inlineStr">
        <is>
          <t>SEPARACAO</t>
        </is>
      </c>
      <c r="D1059" s="2" t="n">
        <v>5450403</v>
      </c>
      <c r="E1059" s="2" t="inlineStr">
        <is>
          <t>Thiago De Lima Lucas</t>
        </is>
      </c>
      <c r="F1059" s="2" t="n">
        <v>2226</v>
      </c>
      <c r="G1059" s="2" t="n">
        <v>35.05</v>
      </c>
      <c r="H1059" s="2" t="n">
        <v>64</v>
      </c>
      <c r="I1059" s="2" t="n">
        <v>0</v>
      </c>
      <c r="J1059" s="2" t="inlineStr">
        <is>
          <t>GPA</t>
        </is>
      </c>
      <c r="K1059" s="2">
        <f>IF(I1059&lt;&gt;"",I1059,IFERROR(INDEX(Base!$I:$I,MATCH(1,(Base!$C:$C=C1059)*(Base!$I:$I&lt;&gt;""),0)),0))</f>
        <v/>
      </c>
      <c r="L1059" s="2">
        <f>IF(AND(I1059="",K1059&gt;0),"SIM","NÃO")</f>
        <v/>
      </c>
      <c r="M1059" s="2">
        <f>IF(ISNUMBER(SEARCH("SEPARA",UPPER(C1059))),"NÃO","SIM")</f>
        <v/>
      </c>
      <c r="N1059" s="2">
        <f>IFERROR(H1059/K1059,0)</f>
        <v/>
      </c>
      <c r="O1059" s="2">
        <f>IF(M1059="NÃO","EXCLUÍDO",IF(N1059&lt;Premissas!$B$8,"&lt; 1,00",IF(N1059&lt;Premissas!$B$9,"1,00 – 1,19",IF(N1059&lt;Premissas!$B$10,"1,20 – 1,39",IF(N1059&lt;Premissas!$B$11,"1,40 – 1,59",IF(N1059&lt;Premissas!$B$12,"1,60 – 1,99","≥ 2,00"))))))</f>
        <v/>
      </c>
      <c r="P1059" s="5">
        <f>IF(OR(M1059="NÃO",N1059&lt;Premissas!$B$8),Premissas!$B$13,IF(N1059&lt;Premissas!$B$9,Premissas!$B$14,IF(N1059&lt;Premissas!$B$10,Premissas!$B$15,IF(N1059&lt;Premissas!$B$11,Premissas!$B$16,IF(N1059&lt;Premissas!$B$12,Premissas!$B$17,Premissas!$B$18)))))</f>
        <v/>
      </c>
      <c r="Q1059" s="5">
        <f>IFERROR(P1059/Premissas!$B$4,0)</f>
        <v/>
      </c>
    </row>
    <row r="1060">
      <c r="A1060" s="2" t="n">
        <v>7</v>
      </c>
      <c r="B1060" s="2" t="n">
        <v>7801</v>
      </c>
      <c r="C1060" s="2" t="inlineStr">
        <is>
          <t>PUXADA RECEB</t>
        </is>
      </c>
      <c r="D1060" s="2" t="n">
        <v>5451949</v>
      </c>
      <c r="E1060" s="2" t="inlineStr">
        <is>
          <t>Edson Fernando Paulino</t>
        </is>
      </c>
      <c r="F1060" s="2" t="n">
        <v>385</v>
      </c>
      <c r="G1060" s="2" t="n">
        <v>35.78</v>
      </c>
      <c r="H1060" s="2" t="n">
        <v>11</v>
      </c>
      <c r="I1060" s="2" t="n">
        <v>0</v>
      </c>
      <c r="J1060" s="2" t="inlineStr">
        <is>
          <t>GPA</t>
        </is>
      </c>
      <c r="K1060" s="2">
        <f>IF(I1060&lt;&gt;"",I1060,IFERROR(INDEX(Base!$I:$I,MATCH(1,(Base!$C:$C=C1060)*(Base!$I:$I&lt;&gt;""),0)),0))</f>
        <v/>
      </c>
      <c r="L1060" s="2">
        <f>IF(AND(I1060="",K1060&gt;0),"SIM","NÃO")</f>
        <v/>
      </c>
      <c r="M1060" s="2">
        <f>IF(ISNUMBER(SEARCH("SEPARA",UPPER(C1060))),"NÃO","SIM")</f>
        <v/>
      </c>
      <c r="N1060" s="2">
        <f>IFERROR(H1060/K1060,0)</f>
        <v/>
      </c>
      <c r="O1060" s="2">
        <f>IF(M1060="NÃO","EXCLUÍDO",IF(N1060&lt;Premissas!$B$8,"&lt; 1,00",IF(N1060&lt;Premissas!$B$9,"1,00 – 1,19",IF(N1060&lt;Premissas!$B$10,"1,20 – 1,39",IF(N1060&lt;Premissas!$B$11,"1,40 – 1,59",IF(N1060&lt;Premissas!$B$12,"1,60 – 1,99","≥ 2,00"))))))</f>
        <v/>
      </c>
      <c r="P1060" s="5">
        <f>IF(OR(M1060="NÃO",N1060&lt;Premissas!$B$8),Premissas!$B$13,IF(N1060&lt;Premissas!$B$9,Premissas!$B$14,IF(N1060&lt;Premissas!$B$10,Premissas!$B$15,IF(N1060&lt;Premissas!$B$11,Premissas!$B$16,IF(N1060&lt;Premissas!$B$12,Premissas!$B$17,Premissas!$B$18)))))</f>
        <v/>
      </c>
      <c r="Q1060" s="5">
        <f>IFERROR(P1060/Premissas!$B$4,0)</f>
        <v/>
      </c>
    </row>
    <row r="1061">
      <c r="A1061" s="2" t="n">
        <v>7</v>
      </c>
      <c r="B1061" s="2" t="n">
        <v>7801</v>
      </c>
      <c r="C1061" s="2" t="inlineStr">
        <is>
          <t>PUXADA RECEB</t>
        </is>
      </c>
      <c r="D1061" s="2" t="n">
        <v>5452201</v>
      </c>
      <c r="E1061" s="2" t="inlineStr">
        <is>
          <t>DANIEL DA SILVA SERAFIM</t>
        </is>
      </c>
      <c r="F1061" s="2" t="n">
        <v>8</v>
      </c>
      <c r="G1061" s="2" t="n">
        <v>6.75</v>
      </c>
      <c r="H1061" s="2" t="n">
        <v>1</v>
      </c>
      <c r="I1061" s="2" t="n">
        <v>0</v>
      </c>
      <c r="J1061" s="2" t="inlineStr">
        <is>
          <t>GPA</t>
        </is>
      </c>
      <c r="K1061" s="2">
        <f>IF(I1061&lt;&gt;"",I1061,IFERROR(INDEX(Base!$I:$I,MATCH(1,(Base!$C:$C=C1061)*(Base!$I:$I&lt;&gt;""),0)),0))</f>
        <v/>
      </c>
      <c r="L1061" s="2">
        <f>IF(AND(I1061="",K1061&gt;0),"SIM","NÃO")</f>
        <v/>
      </c>
      <c r="M1061" s="2">
        <f>IF(ISNUMBER(SEARCH("SEPARA",UPPER(C1061))),"NÃO","SIM")</f>
        <v/>
      </c>
      <c r="N1061" s="2">
        <f>IFERROR(H1061/K1061,0)</f>
        <v/>
      </c>
      <c r="O1061" s="2">
        <f>IF(M1061="NÃO","EXCLUÍDO",IF(N1061&lt;Premissas!$B$8,"&lt; 1,00",IF(N1061&lt;Premissas!$B$9,"1,00 – 1,19",IF(N1061&lt;Premissas!$B$10,"1,20 – 1,39",IF(N1061&lt;Premissas!$B$11,"1,40 – 1,59",IF(N1061&lt;Premissas!$B$12,"1,60 – 1,99","≥ 2,00"))))))</f>
        <v/>
      </c>
      <c r="P1061" s="5">
        <f>IF(OR(M1061="NÃO",N1061&lt;Premissas!$B$8),Premissas!$B$13,IF(N1061&lt;Premissas!$B$9,Premissas!$B$14,IF(N1061&lt;Premissas!$B$10,Premissas!$B$15,IF(N1061&lt;Premissas!$B$11,Premissas!$B$16,IF(N1061&lt;Premissas!$B$12,Premissas!$B$17,Premissas!$B$18)))))</f>
        <v/>
      </c>
      <c r="Q1061" s="5">
        <f>IFERROR(P1061/Premissas!$B$4,0)</f>
        <v/>
      </c>
    </row>
    <row r="1062">
      <c r="A1062" s="2" t="n">
        <v>7</v>
      </c>
      <c r="B1062" s="2" t="n">
        <v>7801</v>
      </c>
      <c r="C1062" s="2" t="inlineStr">
        <is>
          <t>PUXADA RECEB</t>
        </is>
      </c>
      <c r="D1062" s="2" t="n">
        <v>5452260</v>
      </c>
      <c r="E1062" s="2" t="inlineStr">
        <is>
          <t>BRUNO REIS RIBEIRO</t>
        </is>
      </c>
      <c r="F1062" s="2" t="n">
        <v>260</v>
      </c>
      <c r="G1062" s="2" t="n">
        <v>27.42</v>
      </c>
      <c r="H1062" s="2" t="n">
        <v>9</v>
      </c>
      <c r="I1062" s="2" t="n">
        <v>0</v>
      </c>
      <c r="J1062" s="2" t="inlineStr">
        <is>
          <t>GPA</t>
        </is>
      </c>
      <c r="K1062" s="2">
        <f>IF(I1062&lt;&gt;"",I1062,IFERROR(INDEX(Base!$I:$I,MATCH(1,(Base!$C:$C=C1062)*(Base!$I:$I&lt;&gt;""),0)),0))</f>
        <v/>
      </c>
      <c r="L1062" s="2">
        <f>IF(AND(I1062="",K1062&gt;0),"SIM","NÃO")</f>
        <v/>
      </c>
      <c r="M1062" s="2">
        <f>IF(ISNUMBER(SEARCH("SEPARA",UPPER(C1062))),"NÃO","SIM")</f>
        <v/>
      </c>
      <c r="N1062" s="2">
        <f>IFERROR(H1062/K1062,0)</f>
        <v/>
      </c>
      <c r="O1062" s="2">
        <f>IF(M1062="NÃO","EXCLUÍDO",IF(N1062&lt;Premissas!$B$8,"&lt; 1,00",IF(N1062&lt;Premissas!$B$9,"1,00 – 1,19",IF(N1062&lt;Premissas!$B$10,"1,20 – 1,39",IF(N1062&lt;Premissas!$B$11,"1,40 – 1,59",IF(N1062&lt;Premissas!$B$12,"1,60 – 1,99","≥ 2,00"))))))</f>
        <v/>
      </c>
      <c r="P1062" s="5">
        <f>IF(OR(M1062="NÃO",N1062&lt;Premissas!$B$8),Premissas!$B$13,IF(N1062&lt;Premissas!$B$9,Premissas!$B$14,IF(N1062&lt;Premissas!$B$10,Premissas!$B$15,IF(N1062&lt;Premissas!$B$11,Premissas!$B$16,IF(N1062&lt;Premissas!$B$12,Premissas!$B$17,Premissas!$B$18)))))</f>
        <v/>
      </c>
      <c r="Q1062" s="5">
        <f>IFERROR(P1062/Premissas!$B$4,0)</f>
        <v/>
      </c>
    </row>
    <row r="1063">
      <c r="A1063" s="2" t="n">
        <v>7</v>
      </c>
      <c r="B1063" s="2" t="n">
        <v>7801</v>
      </c>
      <c r="C1063" s="2" t="inlineStr">
        <is>
          <t>RECEBIMENTO</t>
        </is>
      </c>
      <c r="D1063" s="2" t="n">
        <v>5452260</v>
      </c>
      <c r="E1063" s="2" t="inlineStr">
        <is>
          <t>BRUNO REIS RIBEIRO</t>
        </is>
      </c>
      <c r="F1063" s="2" t="n">
        <v>2047</v>
      </c>
      <c r="G1063" s="2" t="n">
        <v>125.6</v>
      </c>
      <c r="H1063" s="2" t="n">
        <v>16</v>
      </c>
      <c r="I1063" s="2" t="n">
        <v>0</v>
      </c>
      <c r="J1063" s="2" t="inlineStr">
        <is>
          <t>GPA</t>
        </is>
      </c>
      <c r="K1063" s="2">
        <f>IF(I1063&lt;&gt;"",I1063,IFERROR(INDEX(Base!$I:$I,MATCH(1,(Base!$C:$C=C1063)*(Base!$I:$I&lt;&gt;""),0)),0))</f>
        <v/>
      </c>
      <c r="L1063" s="2">
        <f>IF(AND(I1063="",K1063&gt;0),"SIM","NÃO")</f>
        <v/>
      </c>
      <c r="M1063" s="2">
        <f>IF(ISNUMBER(SEARCH("SEPARA",UPPER(C1063))),"NÃO","SIM")</f>
        <v/>
      </c>
      <c r="N1063" s="2">
        <f>IFERROR(H1063/K1063,0)</f>
        <v/>
      </c>
      <c r="O1063" s="2">
        <f>IF(M1063="NÃO","EXCLUÍDO",IF(N1063&lt;Premissas!$B$8,"&lt; 1,00",IF(N1063&lt;Premissas!$B$9,"1,00 – 1,19",IF(N1063&lt;Premissas!$B$10,"1,20 – 1,39",IF(N1063&lt;Premissas!$B$11,"1,40 – 1,59",IF(N1063&lt;Premissas!$B$12,"1,60 – 1,99","≥ 2,00"))))))</f>
        <v/>
      </c>
      <c r="P1063" s="5">
        <f>IF(OR(M1063="NÃO",N1063&lt;Premissas!$B$8),Premissas!$B$13,IF(N1063&lt;Premissas!$B$9,Premissas!$B$14,IF(N1063&lt;Premissas!$B$10,Premissas!$B$15,IF(N1063&lt;Premissas!$B$11,Premissas!$B$16,IF(N1063&lt;Premissas!$B$12,Premissas!$B$17,Premissas!$B$18)))))</f>
        <v/>
      </c>
      <c r="Q1063" s="5">
        <f>IFERROR(P1063/Premissas!$B$4,0)</f>
        <v/>
      </c>
    </row>
    <row r="1064">
      <c r="A1064" s="2" t="n">
        <v>7</v>
      </c>
      <c r="B1064" s="2" t="n">
        <v>7801</v>
      </c>
      <c r="C1064" s="2" t="inlineStr">
        <is>
          <t>PUXADA RECEB</t>
        </is>
      </c>
      <c r="D1064" s="2" t="n">
        <v>5452295</v>
      </c>
      <c r="E1064" s="2" t="inlineStr">
        <is>
          <t>ANDRE TORRES</t>
        </is>
      </c>
      <c r="F1064" s="2" t="n">
        <v>1552</v>
      </c>
      <c r="G1064" s="2" t="n">
        <v>115.7</v>
      </c>
      <c r="H1064" s="2" t="n">
        <v>13</v>
      </c>
      <c r="I1064" s="2" t="n">
        <v>0</v>
      </c>
      <c r="J1064" s="2" t="inlineStr">
        <is>
          <t>GPA</t>
        </is>
      </c>
      <c r="K1064" s="2">
        <f>IF(I1064&lt;&gt;"",I1064,IFERROR(INDEX(Base!$I:$I,MATCH(1,(Base!$C:$C=C1064)*(Base!$I:$I&lt;&gt;""),0)),0))</f>
        <v/>
      </c>
      <c r="L1064" s="2">
        <f>IF(AND(I1064="",K1064&gt;0),"SIM","NÃO")</f>
        <v/>
      </c>
      <c r="M1064" s="2">
        <f>IF(ISNUMBER(SEARCH("SEPARA",UPPER(C1064))),"NÃO","SIM")</f>
        <v/>
      </c>
      <c r="N1064" s="2">
        <f>IFERROR(H1064/K1064,0)</f>
        <v/>
      </c>
      <c r="O1064" s="2">
        <f>IF(M1064="NÃO","EXCLUÍDO",IF(N1064&lt;Premissas!$B$8,"&lt; 1,00",IF(N1064&lt;Premissas!$B$9,"1,00 – 1,19",IF(N1064&lt;Premissas!$B$10,"1,20 – 1,39",IF(N1064&lt;Premissas!$B$11,"1,40 – 1,59",IF(N1064&lt;Premissas!$B$12,"1,60 – 1,99","≥ 2,00"))))))</f>
        <v/>
      </c>
      <c r="P1064" s="5">
        <f>IF(OR(M1064="NÃO",N1064&lt;Premissas!$B$8),Premissas!$B$13,IF(N1064&lt;Premissas!$B$9,Premissas!$B$14,IF(N1064&lt;Premissas!$B$10,Premissas!$B$15,IF(N1064&lt;Premissas!$B$11,Premissas!$B$16,IF(N1064&lt;Premissas!$B$12,Premissas!$B$17,Premissas!$B$18)))))</f>
        <v/>
      </c>
      <c r="Q1064" s="5">
        <f>IFERROR(P1064/Premissas!$B$4,0)</f>
        <v/>
      </c>
    </row>
    <row r="1065">
      <c r="A1065" s="2" t="n">
        <v>7</v>
      </c>
      <c r="B1065" s="2" t="n">
        <v>7801</v>
      </c>
      <c r="C1065" s="2" t="inlineStr">
        <is>
          <t>SEPARACAO</t>
        </is>
      </c>
      <c r="D1065" s="2" t="n">
        <v>5452295</v>
      </c>
      <c r="E1065" s="2" t="inlineStr">
        <is>
          <t>ANDRE TORRES</t>
        </is>
      </c>
      <c r="F1065" s="2" t="n">
        <v>49</v>
      </c>
      <c r="G1065" s="2" t="n">
        <v>0.28</v>
      </c>
      <c r="H1065" s="2" t="n">
        <v>175</v>
      </c>
      <c r="I1065" s="2" t="n">
        <v>0</v>
      </c>
      <c r="J1065" s="2" t="inlineStr">
        <is>
          <t>GPA</t>
        </is>
      </c>
      <c r="K1065" s="2">
        <f>IF(I1065&lt;&gt;"",I1065,IFERROR(INDEX(Base!$I:$I,MATCH(1,(Base!$C:$C=C1065)*(Base!$I:$I&lt;&gt;""),0)),0))</f>
        <v/>
      </c>
      <c r="L1065" s="2">
        <f>IF(AND(I1065="",K1065&gt;0),"SIM","NÃO")</f>
        <v/>
      </c>
      <c r="M1065" s="2">
        <f>IF(ISNUMBER(SEARCH("SEPARA",UPPER(C1065))),"NÃO","SIM")</f>
        <v/>
      </c>
      <c r="N1065" s="2">
        <f>IFERROR(H1065/K1065,0)</f>
        <v/>
      </c>
      <c r="O1065" s="2">
        <f>IF(M1065="NÃO","EXCLUÍDO",IF(N1065&lt;Premissas!$B$8,"&lt; 1,00",IF(N1065&lt;Premissas!$B$9,"1,00 – 1,19",IF(N1065&lt;Premissas!$B$10,"1,20 – 1,39",IF(N1065&lt;Premissas!$B$11,"1,40 – 1,59",IF(N1065&lt;Premissas!$B$12,"1,60 – 1,99","≥ 2,00"))))))</f>
        <v/>
      </c>
      <c r="P1065" s="5">
        <f>IF(OR(M1065="NÃO",N1065&lt;Premissas!$B$8),Premissas!$B$13,IF(N1065&lt;Premissas!$B$9,Premissas!$B$14,IF(N1065&lt;Premissas!$B$10,Premissas!$B$15,IF(N1065&lt;Premissas!$B$11,Premissas!$B$16,IF(N1065&lt;Premissas!$B$12,Premissas!$B$17,Premissas!$B$18)))))</f>
        <v/>
      </c>
      <c r="Q1065" s="5">
        <f>IFERROR(P1065/Premissas!$B$4,0)</f>
        <v/>
      </c>
    </row>
    <row r="1066">
      <c r="A1066" s="2" t="n">
        <v>7</v>
      </c>
      <c r="B1066" s="2" t="n">
        <v>7801</v>
      </c>
      <c r="C1066" s="2" t="inlineStr">
        <is>
          <t>PUXADA RECEB</t>
        </is>
      </c>
      <c r="D1066" s="2" t="n">
        <v>5453364</v>
      </c>
      <c r="E1066" s="2" t="inlineStr">
        <is>
          <t>LUIZ FERNANDO TEIXEIRA</t>
        </is>
      </c>
      <c r="F1066" s="2" t="n">
        <v>295</v>
      </c>
      <c r="G1066" s="2" t="n">
        <v>55.72</v>
      </c>
      <c r="H1066" s="2" t="n">
        <v>5</v>
      </c>
      <c r="I1066" s="2" t="n">
        <v>0</v>
      </c>
      <c r="J1066" s="2" t="inlineStr">
        <is>
          <t>GPA</t>
        </is>
      </c>
      <c r="K1066" s="2">
        <f>IF(I1066&lt;&gt;"",I1066,IFERROR(INDEX(Base!$I:$I,MATCH(1,(Base!$C:$C=C1066)*(Base!$I:$I&lt;&gt;""),0)),0))</f>
        <v/>
      </c>
      <c r="L1066" s="2">
        <f>IF(AND(I1066="",K1066&gt;0),"SIM","NÃO")</f>
        <v/>
      </c>
      <c r="M1066" s="2">
        <f>IF(ISNUMBER(SEARCH("SEPARA",UPPER(C1066))),"NÃO","SIM")</f>
        <v/>
      </c>
      <c r="N1066" s="2">
        <f>IFERROR(H1066/K1066,0)</f>
        <v/>
      </c>
      <c r="O1066" s="2">
        <f>IF(M1066="NÃO","EXCLUÍDO",IF(N1066&lt;Premissas!$B$8,"&lt; 1,00",IF(N1066&lt;Premissas!$B$9,"1,00 – 1,19",IF(N1066&lt;Premissas!$B$10,"1,20 – 1,39",IF(N1066&lt;Premissas!$B$11,"1,40 – 1,59",IF(N1066&lt;Premissas!$B$12,"1,60 – 1,99","≥ 2,00"))))))</f>
        <v/>
      </c>
      <c r="P1066" s="5">
        <f>IF(OR(M1066="NÃO",N1066&lt;Premissas!$B$8),Premissas!$B$13,IF(N1066&lt;Premissas!$B$9,Premissas!$B$14,IF(N1066&lt;Premissas!$B$10,Premissas!$B$15,IF(N1066&lt;Premissas!$B$11,Premissas!$B$16,IF(N1066&lt;Premissas!$B$12,Premissas!$B$17,Premissas!$B$18)))))</f>
        <v/>
      </c>
      <c r="Q1066" s="5">
        <f>IFERROR(P1066/Premissas!$B$4,0)</f>
        <v/>
      </c>
    </row>
    <row r="1067">
      <c r="A1067" s="2" t="n">
        <v>7</v>
      </c>
      <c r="B1067" s="2" t="n">
        <v>7801</v>
      </c>
      <c r="C1067" s="2" t="inlineStr">
        <is>
          <t>SEPARACAO</t>
        </is>
      </c>
      <c r="D1067" s="2" t="n">
        <v>5453496</v>
      </c>
      <c r="E1067" s="2" t="inlineStr">
        <is>
          <t>DOUGLAS LUIZ</t>
        </is>
      </c>
      <c r="F1067" s="2" t="n">
        <v>10232</v>
      </c>
      <c r="G1067" s="2" t="n">
        <v>152.85</v>
      </c>
      <c r="H1067" s="2" t="n">
        <v>67</v>
      </c>
      <c r="I1067" s="2" t="n">
        <v>0</v>
      </c>
      <c r="J1067" s="2" t="inlineStr">
        <is>
          <t>GPA</t>
        </is>
      </c>
      <c r="K1067" s="2">
        <f>IF(I1067&lt;&gt;"",I1067,IFERROR(INDEX(Base!$I:$I,MATCH(1,(Base!$C:$C=C1067)*(Base!$I:$I&lt;&gt;""),0)),0))</f>
        <v/>
      </c>
      <c r="L1067" s="2">
        <f>IF(AND(I1067="",K1067&gt;0),"SIM","NÃO")</f>
        <v/>
      </c>
      <c r="M1067" s="2">
        <f>IF(ISNUMBER(SEARCH("SEPARA",UPPER(C1067))),"NÃO","SIM")</f>
        <v/>
      </c>
      <c r="N1067" s="2">
        <f>IFERROR(H1067/K1067,0)</f>
        <v/>
      </c>
      <c r="O1067" s="2">
        <f>IF(M1067="NÃO","EXCLUÍDO",IF(N1067&lt;Premissas!$B$8,"&lt; 1,00",IF(N1067&lt;Premissas!$B$9,"1,00 – 1,19",IF(N1067&lt;Premissas!$B$10,"1,20 – 1,39",IF(N1067&lt;Premissas!$B$11,"1,40 – 1,59",IF(N1067&lt;Premissas!$B$12,"1,60 – 1,99","≥ 2,00"))))))</f>
        <v/>
      </c>
      <c r="P1067" s="5">
        <f>IF(OR(M1067="NÃO",N1067&lt;Premissas!$B$8),Premissas!$B$13,IF(N1067&lt;Premissas!$B$9,Premissas!$B$14,IF(N1067&lt;Premissas!$B$10,Premissas!$B$15,IF(N1067&lt;Premissas!$B$11,Premissas!$B$16,IF(N1067&lt;Premissas!$B$12,Premissas!$B$17,Premissas!$B$18)))))</f>
        <v/>
      </c>
      <c r="Q1067" s="5">
        <f>IFERROR(P1067/Premissas!$B$4,0)</f>
        <v/>
      </c>
    </row>
    <row r="1068">
      <c r="A1068" s="2" t="n">
        <v>7</v>
      </c>
      <c r="B1068" s="2" t="n">
        <v>7801</v>
      </c>
      <c r="C1068" s="2" t="inlineStr">
        <is>
          <t>CARREGAMENTO</t>
        </is>
      </c>
      <c r="D1068" s="2" t="n">
        <v>5453690</v>
      </c>
      <c r="E1068" s="2" t="inlineStr">
        <is>
          <t>Joao Victor Marques De Souza</t>
        </is>
      </c>
      <c r="F1068" s="2" t="n">
        <v>1046</v>
      </c>
      <c r="G1068" s="2" t="n">
        <v>126.87</v>
      </c>
      <c r="H1068" s="2" t="n">
        <v>8</v>
      </c>
      <c r="I1068" s="2" t="n">
        <v>0</v>
      </c>
      <c r="J1068" s="2" t="inlineStr">
        <is>
          <t>GPA</t>
        </is>
      </c>
      <c r="K1068" s="2">
        <f>IF(I1068&lt;&gt;"",I1068,IFERROR(INDEX(Base!$I:$I,MATCH(1,(Base!$C:$C=C1068)*(Base!$I:$I&lt;&gt;""),0)),0))</f>
        <v/>
      </c>
      <c r="L1068" s="2">
        <f>IF(AND(I1068="",K1068&gt;0),"SIM","NÃO")</f>
        <v/>
      </c>
      <c r="M1068" s="2">
        <f>IF(ISNUMBER(SEARCH("SEPARA",UPPER(C1068))),"NÃO","SIM")</f>
        <v/>
      </c>
      <c r="N1068" s="2">
        <f>IFERROR(H1068/K1068,0)</f>
        <v/>
      </c>
      <c r="O1068" s="2">
        <f>IF(M1068="NÃO","EXCLUÍDO",IF(N1068&lt;Premissas!$B$8,"&lt; 1,00",IF(N1068&lt;Premissas!$B$9,"1,00 – 1,19",IF(N1068&lt;Premissas!$B$10,"1,20 – 1,39",IF(N1068&lt;Premissas!$B$11,"1,40 – 1,59",IF(N1068&lt;Premissas!$B$12,"1,60 – 1,99","≥ 2,00"))))))</f>
        <v/>
      </c>
      <c r="P1068" s="5">
        <f>IF(OR(M1068="NÃO",N1068&lt;Premissas!$B$8),Premissas!$B$13,IF(N1068&lt;Premissas!$B$9,Premissas!$B$14,IF(N1068&lt;Premissas!$B$10,Premissas!$B$15,IF(N1068&lt;Premissas!$B$11,Premissas!$B$16,IF(N1068&lt;Premissas!$B$12,Premissas!$B$17,Premissas!$B$18)))))</f>
        <v/>
      </c>
      <c r="Q1068" s="5">
        <f>IFERROR(P1068/Premissas!$B$4,0)</f>
        <v/>
      </c>
    </row>
    <row r="1069">
      <c r="A1069" s="2" t="n">
        <v>7</v>
      </c>
      <c r="B1069" s="2" t="n">
        <v>7801</v>
      </c>
      <c r="C1069" s="2" t="inlineStr">
        <is>
          <t>SEPARACAO</t>
        </is>
      </c>
      <c r="D1069" s="2" t="n">
        <v>5453690</v>
      </c>
      <c r="E1069" s="2" t="inlineStr">
        <is>
          <t>Joao Victor Marques De Souza</t>
        </is>
      </c>
      <c r="F1069" s="2" t="n">
        <v>186</v>
      </c>
      <c r="G1069" s="2" t="n">
        <v>8.26</v>
      </c>
      <c r="H1069" s="2" t="n">
        <v>23</v>
      </c>
      <c r="I1069" s="2" t="n">
        <v>0</v>
      </c>
      <c r="J1069" s="2" t="inlineStr">
        <is>
          <t>GPA</t>
        </is>
      </c>
      <c r="K1069" s="2">
        <f>IF(I1069&lt;&gt;"",I1069,IFERROR(INDEX(Base!$I:$I,MATCH(1,(Base!$C:$C=C1069)*(Base!$I:$I&lt;&gt;""),0)),0))</f>
        <v/>
      </c>
      <c r="L1069" s="2">
        <f>IF(AND(I1069="",K1069&gt;0),"SIM","NÃO")</f>
        <v/>
      </c>
      <c r="M1069" s="2">
        <f>IF(ISNUMBER(SEARCH("SEPARA",UPPER(C1069))),"NÃO","SIM")</f>
        <v/>
      </c>
      <c r="N1069" s="2">
        <f>IFERROR(H1069/K1069,0)</f>
        <v/>
      </c>
      <c r="O1069" s="2">
        <f>IF(M1069="NÃO","EXCLUÍDO",IF(N1069&lt;Premissas!$B$8,"&lt; 1,00",IF(N1069&lt;Premissas!$B$9,"1,00 – 1,19",IF(N1069&lt;Premissas!$B$10,"1,20 – 1,39",IF(N1069&lt;Premissas!$B$11,"1,40 – 1,59",IF(N1069&lt;Premissas!$B$12,"1,60 – 1,99","≥ 2,00"))))))</f>
        <v/>
      </c>
      <c r="P1069" s="5">
        <f>IF(OR(M1069="NÃO",N1069&lt;Premissas!$B$8),Premissas!$B$13,IF(N1069&lt;Premissas!$B$9,Premissas!$B$14,IF(N1069&lt;Premissas!$B$10,Premissas!$B$15,IF(N1069&lt;Premissas!$B$11,Premissas!$B$16,IF(N1069&lt;Premissas!$B$12,Premissas!$B$17,Premissas!$B$18)))))</f>
        <v/>
      </c>
      <c r="Q1069" s="5">
        <f>IFERROR(P1069/Premissas!$B$4,0)</f>
        <v/>
      </c>
    </row>
    <row r="1070">
      <c r="A1070" s="2" t="n">
        <v>7</v>
      </c>
      <c r="B1070" s="2" t="n">
        <v>7801</v>
      </c>
      <c r="C1070" s="2" t="inlineStr">
        <is>
          <t>PUXADA RECEB</t>
        </is>
      </c>
      <c r="D1070" s="2" t="n">
        <v>5454344</v>
      </c>
      <c r="E1070" s="2" t="inlineStr">
        <is>
          <t>Uelveston Ribeiro De Sousa</t>
        </is>
      </c>
      <c r="F1070" s="2" t="n">
        <v>1391</v>
      </c>
      <c r="G1070" s="2" t="n">
        <v>119.97</v>
      </c>
      <c r="H1070" s="2" t="n">
        <v>12</v>
      </c>
      <c r="I1070" s="2" t="n">
        <v>0</v>
      </c>
      <c r="J1070" s="2" t="inlineStr">
        <is>
          <t>GPA</t>
        </is>
      </c>
      <c r="K1070" s="2">
        <f>IF(I1070&lt;&gt;"",I1070,IFERROR(INDEX(Base!$I:$I,MATCH(1,(Base!$C:$C=C1070)*(Base!$I:$I&lt;&gt;""),0)),0))</f>
        <v/>
      </c>
      <c r="L1070" s="2">
        <f>IF(AND(I1070="",K1070&gt;0),"SIM","NÃO")</f>
        <v/>
      </c>
      <c r="M1070" s="2">
        <f>IF(ISNUMBER(SEARCH("SEPARA",UPPER(C1070))),"NÃO","SIM")</f>
        <v/>
      </c>
      <c r="N1070" s="2">
        <f>IFERROR(H1070/K1070,0)</f>
        <v/>
      </c>
      <c r="O1070" s="2">
        <f>IF(M1070="NÃO","EXCLUÍDO",IF(N1070&lt;Premissas!$B$8,"&lt; 1,00",IF(N1070&lt;Premissas!$B$9,"1,00 – 1,19",IF(N1070&lt;Premissas!$B$10,"1,20 – 1,39",IF(N1070&lt;Premissas!$B$11,"1,40 – 1,59",IF(N1070&lt;Premissas!$B$12,"1,60 – 1,99","≥ 2,00"))))))</f>
        <v/>
      </c>
      <c r="P1070" s="5">
        <f>IF(OR(M1070="NÃO",N1070&lt;Premissas!$B$8),Premissas!$B$13,IF(N1070&lt;Premissas!$B$9,Premissas!$B$14,IF(N1070&lt;Premissas!$B$10,Premissas!$B$15,IF(N1070&lt;Premissas!$B$11,Premissas!$B$16,IF(N1070&lt;Premissas!$B$12,Premissas!$B$17,Premissas!$B$18)))))</f>
        <v/>
      </c>
      <c r="Q1070" s="5">
        <f>IFERROR(P1070/Premissas!$B$4,0)</f>
        <v/>
      </c>
    </row>
    <row r="1071">
      <c r="A1071" s="2" t="n">
        <v>7</v>
      </c>
      <c r="B1071" s="2" t="n">
        <v>7801</v>
      </c>
      <c r="C1071" s="2" t="inlineStr">
        <is>
          <t>SEPARACAO</t>
        </is>
      </c>
      <c r="D1071" s="2" t="n">
        <v>5454344</v>
      </c>
      <c r="E1071" s="2" t="inlineStr">
        <is>
          <t>Uelveston Ribeiro De Sousa</t>
        </is>
      </c>
      <c r="F1071" s="2" t="n">
        <v>1274</v>
      </c>
      <c r="G1071" s="2" t="n">
        <v>28.36</v>
      </c>
      <c r="H1071" s="2" t="n">
        <v>45</v>
      </c>
      <c r="I1071" s="2" t="n">
        <v>0</v>
      </c>
      <c r="J1071" s="2" t="inlineStr">
        <is>
          <t>GPA</t>
        </is>
      </c>
      <c r="K1071" s="2">
        <f>IF(I1071&lt;&gt;"",I1071,IFERROR(INDEX(Base!$I:$I,MATCH(1,(Base!$C:$C=C1071)*(Base!$I:$I&lt;&gt;""),0)),0))</f>
        <v/>
      </c>
      <c r="L1071" s="2">
        <f>IF(AND(I1071="",K1071&gt;0),"SIM","NÃO")</f>
        <v/>
      </c>
      <c r="M1071" s="2">
        <f>IF(ISNUMBER(SEARCH("SEPARA",UPPER(C1071))),"NÃO","SIM")</f>
        <v/>
      </c>
      <c r="N1071" s="2">
        <f>IFERROR(H1071/K1071,0)</f>
        <v/>
      </c>
      <c r="O1071" s="2">
        <f>IF(M1071="NÃO","EXCLUÍDO",IF(N1071&lt;Premissas!$B$8,"&lt; 1,00",IF(N1071&lt;Premissas!$B$9,"1,00 – 1,19",IF(N1071&lt;Premissas!$B$10,"1,20 – 1,39",IF(N1071&lt;Premissas!$B$11,"1,40 – 1,59",IF(N1071&lt;Premissas!$B$12,"1,60 – 1,99","≥ 2,00"))))))</f>
        <v/>
      </c>
      <c r="P1071" s="5">
        <f>IF(OR(M1071="NÃO",N1071&lt;Premissas!$B$8),Premissas!$B$13,IF(N1071&lt;Premissas!$B$9,Premissas!$B$14,IF(N1071&lt;Premissas!$B$10,Premissas!$B$15,IF(N1071&lt;Premissas!$B$11,Premissas!$B$16,IF(N1071&lt;Premissas!$B$12,Premissas!$B$17,Premissas!$B$18)))))</f>
        <v/>
      </c>
      <c r="Q1071" s="5">
        <f>IFERROR(P1071/Premissas!$B$4,0)</f>
        <v/>
      </c>
    </row>
    <row r="1072">
      <c r="A1072" s="2" t="n">
        <v>7</v>
      </c>
      <c r="B1072" s="2" t="n">
        <v>7801</v>
      </c>
      <c r="C1072" s="2" t="inlineStr">
        <is>
          <t>CARREGAMENTO</t>
        </is>
      </c>
      <c r="D1072" s="2" t="n">
        <v>5454557</v>
      </c>
      <c r="E1072" s="2" t="inlineStr">
        <is>
          <t>Henrique Souza Baatsck</t>
        </is>
      </c>
      <c r="F1072" s="2" t="n">
        <v>176</v>
      </c>
      <c r="G1072" s="2" t="n">
        <v>23.54</v>
      </c>
      <c r="H1072" s="2" t="n">
        <v>7</v>
      </c>
      <c r="I1072" s="2" t="n">
        <v>0</v>
      </c>
      <c r="J1072" s="2" t="inlineStr">
        <is>
          <t>GPA</t>
        </is>
      </c>
      <c r="K1072" s="2">
        <f>IF(I1072&lt;&gt;"",I1072,IFERROR(INDEX(Base!$I:$I,MATCH(1,(Base!$C:$C=C1072)*(Base!$I:$I&lt;&gt;""),0)),0))</f>
        <v/>
      </c>
      <c r="L1072" s="2">
        <f>IF(AND(I1072="",K1072&gt;0),"SIM","NÃO")</f>
        <v/>
      </c>
      <c r="M1072" s="2">
        <f>IF(ISNUMBER(SEARCH("SEPARA",UPPER(C1072))),"NÃO","SIM")</f>
        <v/>
      </c>
      <c r="N1072" s="2">
        <f>IFERROR(H1072/K1072,0)</f>
        <v/>
      </c>
      <c r="O1072" s="2">
        <f>IF(M1072="NÃO","EXCLUÍDO",IF(N1072&lt;Premissas!$B$8,"&lt; 1,00",IF(N1072&lt;Premissas!$B$9,"1,00 – 1,19",IF(N1072&lt;Premissas!$B$10,"1,20 – 1,39",IF(N1072&lt;Premissas!$B$11,"1,40 – 1,59",IF(N1072&lt;Premissas!$B$12,"1,60 – 1,99","≥ 2,00"))))))</f>
        <v/>
      </c>
      <c r="P1072" s="5">
        <f>IF(OR(M1072="NÃO",N1072&lt;Premissas!$B$8),Premissas!$B$13,IF(N1072&lt;Premissas!$B$9,Premissas!$B$14,IF(N1072&lt;Premissas!$B$10,Premissas!$B$15,IF(N1072&lt;Premissas!$B$11,Premissas!$B$16,IF(N1072&lt;Premissas!$B$12,Premissas!$B$17,Premissas!$B$18)))))</f>
        <v/>
      </c>
      <c r="Q1072" s="5">
        <f>IFERROR(P1072/Premissas!$B$4,0)</f>
        <v/>
      </c>
    </row>
    <row r="1073">
      <c r="A1073" s="2" t="n">
        <v>7</v>
      </c>
      <c r="B1073" s="2" t="n">
        <v>7801</v>
      </c>
      <c r="C1073" s="2" t="inlineStr">
        <is>
          <t>CARREGAMENTO</t>
        </is>
      </c>
      <c r="D1073" s="2" t="n">
        <v>5454654</v>
      </c>
      <c r="E1073" s="2" t="inlineStr">
        <is>
          <t>IVAN   MELO DA CUNHA</t>
        </is>
      </c>
      <c r="F1073" s="2" t="n">
        <v>3</v>
      </c>
      <c r="G1073" s="2" t="n">
        <v>1.03</v>
      </c>
      <c r="H1073" s="2" t="n">
        <v>3</v>
      </c>
      <c r="I1073" s="2" t="n">
        <v>0</v>
      </c>
      <c r="J1073" s="2" t="inlineStr">
        <is>
          <t>GPA</t>
        </is>
      </c>
      <c r="K1073" s="2">
        <f>IF(I1073&lt;&gt;"",I1073,IFERROR(INDEX(Base!$I:$I,MATCH(1,(Base!$C:$C=C1073)*(Base!$I:$I&lt;&gt;""),0)),0))</f>
        <v/>
      </c>
      <c r="L1073" s="2">
        <f>IF(AND(I1073="",K1073&gt;0),"SIM","NÃO")</f>
        <v/>
      </c>
      <c r="M1073" s="2">
        <f>IF(ISNUMBER(SEARCH("SEPARA",UPPER(C1073))),"NÃO","SIM")</f>
        <v/>
      </c>
      <c r="N1073" s="2">
        <f>IFERROR(H1073/K1073,0)</f>
        <v/>
      </c>
      <c r="O1073" s="2">
        <f>IF(M1073="NÃO","EXCLUÍDO",IF(N1073&lt;Premissas!$B$8,"&lt; 1,00",IF(N1073&lt;Premissas!$B$9,"1,00 – 1,19",IF(N1073&lt;Premissas!$B$10,"1,20 – 1,39",IF(N1073&lt;Premissas!$B$11,"1,40 – 1,59",IF(N1073&lt;Premissas!$B$12,"1,60 – 1,99","≥ 2,00"))))))</f>
        <v/>
      </c>
      <c r="P1073" s="5">
        <f>IF(OR(M1073="NÃO",N1073&lt;Premissas!$B$8),Premissas!$B$13,IF(N1073&lt;Premissas!$B$9,Premissas!$B$14,IF(N1073&lt;Premissas!$B$10,Premissas!$B$15,IF(N1073&lt;Premissas!$B$11,Premissas!$B$16,IF(N1073&lt;Premissas!$B$12,Premissas!$B$17,Premissas!$B$18)))))</f>
        <v/>
      </c>
      <c r="Q1073" s="5">
        <f>IFERROR(P1073/Premissas!$B$4,0)</f>
        <v/>
      </c>
    </row>
    <row r="1074">
      <c r="A1074" s="2" t="n">
        <v>7</v>
      </c>
      <c r="B1074" s="2" t="n">
        <v>7801</v>
      </c>
      <c r="C1074" s="2" t="inlineStr">
        <is>
          <t>PUXADA RECEB</t>
        </is>
      </c>
      <c r="D1074" s="2" t="n">
        <v>5454654</v>
      </c>
      <c r="E1074" s="2" t="inlineStr">
        <is>
          <t>IVAN   MELO DA CUNHA</t>
        </is>
      </c>
      <c r="F1074" s="2" t="n">
        <v>82</v>
      </c>
      <c r="G1074" s="2" t="n">
        <v>23.98</v>
      </c>
      <c r="H1074" s="2" t="n">
        <v>3</v>
      </c>
      <c r="I1074" s="2" t="n">
        <v>0</v>
      </c>
      <c r="J1074" s="2" t="inlineStr">
        <is>
          <t>GPA</t>
        </is>
      </c>
      <c r="K1074" s="2">
        <f>IF(I1074&lt;&gt;"",I1074,IFERROR(INDEX(Base!$I:$I,MATCH(1,(Base!$C:$C=C1074)*(Base!$I:$I&lt;&gt;""),0)),0))</f>
        <v/>
      </c>
      <c r="L1074" s="2">
        <f>IF(AND(I1074="",K1074&gt;0),"SIM","NÃO")</f>
        <v/>
      </c>
      <c r="M1074" s="2">
        <f>IF(ISNUMBER(SEARCH("SEPARA",UPPER(C1074))),"NÃO","SIM")</f>
        <v/>
      </c>
      <c r="N1074" s="2">
        <f>IFERROR(H1074/K1074,0)</f>
        <v/>
      </c>
      <c r="O1074" s="2">
        <f>IF(M1074="NÃO","EXCLUÍDO",IF(N1074&lt;Premissas!$B$8,"&lt; 1,00",IF(N1074&lt;Premissas!$B$9,"1,00 – 1,19",IF(N1074&lt;Premissas!$B$10,"1,20 – 1,39",IF(N1074&lt;Premissas!$B$11,"1,40 – 1,59",IF(N1074&lt;Premissas!$B$12,"1,60 – 1,99","≥ 2,00"))))))</f>
        <v/>
      </c>
      <c r="P1074" s="5">
        <f>IF(OR(M1074="NÃO",N1074&lt;Premissas!$B$8),Premissas!$B$13,IF(N1074&lt;Premissas!$B$9,Premissas!$B$14,IF(N1074&lt;Premissas!$B$10,Premissas!$B$15,IF(N1074&lt;Premissas!$B$11,Premissas!$B$16,IF(N1074&lt;Premissas!$B$12,Premissas!$B$17,Premissas!$B$18)))))</f>
        <v/>
      </c>
      <c r="Q1074" s="5">
        <f>IFERROR(P1074/Premissas!$B$4,0)</f>
        <v/>
      </c>
    </row>
    <row r="1075">
      <c r="A1075" s="2" t="n">
        <v>7</v>
      </c>
      <c r="B1075" s="2" t="n">
        <v>7801</v>
      </c>
      <c r="C1075" s="2" t="inlineStr">
        <is>
          <t>RECEBIMENTO</t>
        </is>
      </c>
      <c r="D1075" s="2" t="n">
        <v>5454654</v>
      </c>
      <c r="E1075" s="2" t="inlineStr">
        <is>
          <t>IVAN   MELO DA CUNHA</t>
        </is>
      </c>
      <c r="F1075" s="2" t="n">
        <v>2</v>
      </c>
      <c r="G1075" s="2" t="n">
        <v>5.33</v>
      </c>
      <c r="H1075" s="2" t="n">
        <v>0</v>
      </c>
      <c r="I1075" s="2" t="n">
        <v>0</v>
      </c>
      <c r="J1075" s="2" t="inlineStr">
        <is>
          <t>GPA</t>
        </is>
      </c>
      <c r="K1075" s="2">
        <f>IF(I1075&lt;&gt;"",I1075,IFERROR(INDEX(Base!$I:$I,MATCH(1,(Base!$C:$C=C1075)*(Base!$I:$I&lt;&gt;""),0)),0))</f>
        <v/>
      </c>
      <c r="L1075" s="2">
        <f>IF(AND(I1075="",K1075&gt;0),"SIM","NÃO")</f>
        <v/>
      </c>
      <c r="M1075" s="2">
        <f>IF(ISNUMBER(SEARCH("SEPARA",UPPER(C1075))),"NÃO","SIM")</f>
        <v/>
      </c>
      <c r="N1075" s="2">
        <f>IFERROR(H1075/K1075,0)</f>
        <v/>
      </c>
      <c r="O1075" s="2">
        <f>IF(M1075="NÃO","EXCLUÍDO",IF(N1075&lt;Premissas!$B$8,"&lt; 1,00",IF(N1075&lt;Premissas!$B$9,"1,00 – 1,19",IF(N1075&lt;Premissas!$B$10,"1,20 – 1,39",IF(N1075&lt;Premissas!$B$11,"1,40 – 1,59",IF(N1075&lt;Premissas!$B$12,"1,60 – 1,99","≥ 2,00"))))))</f>
        <v/>
      </c>
      <c r="P1075" s="5">
        <f>IF(OR(M1075="NÃO",N1075&lt;Premissas!$B$8),Premissas!$B$13,IF(N1075&lt;Premissas!$B$9,Premissas!$B$14,IF(N1075&lt;Premissas!$B$10,Premissas!$B$15,IF(N1075&lt;Premissas!$B$11,Premissas!$B$16,IF(N1075&lt;Premissas!$B$12,Premissas!$B$17,Premissas!$B$18)))))</f>
        <v/>
      </c>
      <c r="Q1075" s="5">
        <f>IFERROR(P1075/Premissas!$B$4,0)</f>
        <v/>
      </c>
    </row>
    <row r="1076">
      <c r="A1076" s="2" t="n">
        <v>7</v>
      </c>
      <c r="B1076" s="2" t="n">
        <v>7801</v>
      </c>
      <c r="C1076" s="2" t="inlineStr">
        <is>
          <t>PUXADA RECEB</t>
        </is>
      </c>
      <c r="D1076" s="2" t="n">
        <v>5455170</v>
      </c>
      <c r="E1076" s="2" t="inlineStr">
        <is>
          <t>VINICIUS EDUARDO DA SILVA SENA</t>
        </is>
      </c>
      <c r="F1076" s="2" t="n">
        <v>490</v>
      </c>
      <c r="G1076" s="2" t="n">
        <v>109.14</v>
      </c>
      <c r="H1076" s="2" t="n">
        <v>4</v>
      </c>
      <c r="I1076" s="2" t="n">
        <v>0</v>
      </c>
      <c r="J1076" s="2" t="inlineStr">
        <is>
          <t>GPA</t>
        </is>
      </c>
      <c r="K1076" s="2">
        <f>IF(I1076&lt;&gt;"",I1076,IFERROR(INDEX(Base!$I:$I,MATCH(1,(Base!$C:$C=C1076)*(Base!$I:$I&lt;&gt;""),0)),0))</f>
        <v/>
      </c>
      <c r="L1076" s="2">
        <f>IF(AND(I1076="",K1076&gt;0),"SIM","NÃO")</f>
        <v/>
      </c>
      <c r="M1076" s="2">
        <f>IF(ISNUMBER(SEARCH("SEPARA",UPPER(C1076))),"NÃO","SIM")</f>
        <v/>
      </c>
      <c r="N1076" s="2">
        <f>IFERROR(H1076/K1076,0)</f>
        <v/>
      </c>
      <c r="O1076" s="2">
        <f>IF(M1076="NÃO","EXCLUÍDO",IF(N1076&lt;Premissas!$B$8,"&lt; 1,00",IF(N1076&lt;Premissas!$B$9,"1,00 – 1,19",IF(N1076&lt;Premissas!$B$10,"1,20 – 1,39",IF(N1076&lt;Premissas!$B$11,"1,40 – 1,59",IF(N1076&lt;Premissas!$B$12,"1,60 – 1,99","≥ 2,00"))))))</f>
        <v/>
      </c>
      <c r="P1076" s="5">
        <f>IF(OR(M1076="NÃO",N1076&lt;Premissas!$B$8),Premissas!$B$13,IF(N1076&lt;Premissas!$B$9,Premissas!$B$14,IF(N1076&lt;Premissas!$B$10,Premissas!$B$15,IF(N1076&lt;Premissas!$B$11,Premissas!$B$16,IF(N1076&lt;Premissas!$B$12,Premissas!$B$17,Premissas!$B$18)))))</f>
        <v/>
      </c>
      <c r="Q1076" s="5">
        <f>IFERROR(P1076/Premissas!$B$4,0)</f>
        <v/>
      </c>
    </row>
    <row r="1077">
      <c r="A1077" s="2" t="n">
        <v>7</v>
      </c>
      <c r="B1077" s="2" t="n">
        <v>7801</v>
      </c>
      <c r="C1077" s="2" t="inlineStr">
        <is>
          <t>SEPARACAO</t>
        </is>
      </c>
      <c r="D1077" s="2" t="n">
        <v>5455170</v>
      </c>
      <c r="E1077" s="2" t="inlineStr">
        <is>
          <t>VINICIUS EDUARDO DA SILVA SENA</t>
        </is>
      </c>
      <c r="F1077" s="2" t="n">
        <v>104</v>
      </c>
      <c r="G1077" s="2" t="n">
        <v>1.69</v>
      </c>
      <c r="H1077" s="2" t="n">
        <v>62</v>
      </c>
      <c r="I1077" s="2" t="n">
        <v>0</v>
      </c>
      <c r="J1077" s="2" t="inlineStr">
        <is>
          <t>GPA</t>
        </is>
      </c>
      <c r="K1077" s="2">
        <f>IF(I1077&lt;&gt;"",I1077,IFERROR(INDEX(Base!$I:$I,MATCH(1,(Base!$C:$C=C1077)*(Base!$I:$I&lt;&gt;""),0)),0))</f>
        <v/>
      </c>
      <c r="L1077" s="2">
        <f>IF(AND(I1077="",K1077&gt;0),"SIM","NÃO")</f>
        <v/>
      </c>
      <c r="M1077" s="2">
        <f>IF(ISNUMBER(SEARCH("SEPARA",UPPER(C1077))),"NÃO","SIM")</f>
        <v/>
      </c>
      <c r="N1077" s="2">
        <f>IFERROR(H1077/K1077,0)</f>
        <v/>
      </c>
      <c r="O1077" s="2">
        <f>IF(M1077="NÃO","EXCLUÍDO",IF(N1077&lt;Premissas!$B$8,"&lt; 1,00",IF(N1077&lt;Premissas!$B$9,"1,00 – 1,19",IF(N1077&lt;Premissas!$B$10,"1,20 – 1,39",IF(N1077&lt;Premissas!$B$11,"1,40 – 1,59",IF(N1077&lt;Premissas!$B$12,"1,60 – 1,99","≥ 2,00"))))))</f>
        <v/>
      </c>
      <c r="P1077" s="5">
        <f>IF(OR(M1077="NÃO",N1077&lt;Premissas!$B$8),Premissas!$B$13,IF(N1077&lt;Premissas!$B$9,Premissas!$B$14,IF(N1077&lt;Premissas!$B$10,Premissas!$B$15,IF(N1077&lt;Premissas!$B$11,Premissas!$B$16,IF(N1077&lt;Premissas!$B$12,Premissas!$B$17,Premissas!$B$18)))))</f>
        <v/>
      </c>
      <c r="Q1077" s="5">
        <f>IFERROR(P1077/Premissas!$B$4,0)</f>
        <v/>
      </c>
    </row>
    <row r="1078">
      <c r="A1078" s="2" t="n">
        <v>7</v>
      </c>
      <c r="B1078" s="2" t="n">
        <v>7801</v>
      </c>
      <c r="C1078" s="2" t="inlineStr">
        <is>
          <t>PUXADA RECEB</t>
        </is>
      </c>
      <c r="D1078" s="2" t="n">
        <v>5456649</v>
      </c>
      <c r="E1078" s="2" t="inlineStr">
        <is>
          <t>Jorge Felipe Evangelista Cardoso</t>
        </is>
      </c>
      <c r="F1078" s="2" t="n">
        <v>12</v>
      </c>
      <c r="G1078" s="2" t="n">
        <v>5.33</v>
      </c>
      <c r="H1078" s="2" t="n">
        <v>2</v>
      </c>
      <c r="I1078" s="2" t="n">
        <v>0</v>
      </c>
      <c r="J1078" s="2" t="inlineStr">
        <is>
          <t>GPA</t>
        </is>
      </c>
      <c r="K1078" s="2">
        <f>IF(I1078&lt;&gt;"",I1078,IFERROR(INDEX(Base!$I:$I,MATCH(1,(Base!$C:$C=C1078)*(Base!$I:$I&lt;&gt;""),0)),0))</f>
        <v/>
      </c>
      <c r="L1078" s="2">
        <f>IF(AND(I1078="",K1078&gt;0),"SIM","NÃO")</f>
        <v/>
      </c>
      <c r="M1078" s="2">
        <f>IF(ISNUMBER(SEARCH("SEPARA",UPPER(C1078))),"NÃO","SIM")</f>
        <v/>
      </c>
      <c r="N1078" s="2">
        <f>IFERROR(H1078/K1078,0)</f>
        <v/>
      </c>
      <c r="O1078" s="2">
        <f>IF(M1078="NÃO","EXCLUÍDO",IF(N1078&lt;Premissas!$B$8,"&lt; 1,00",IF(N1078&lt;Premissas!$B$9,"1,00 – 1,19",IF(N1078&lt;Premissas!$B$10,"1,20 – 1,39",IF(N1078&lt;Premissas!$B$11,"1,40 – 1,59",IF(N1078&lt;Premissas!$B$12,"1,60 – 1,99","≥ 2,00"))))))</f>
        <v/>
      </c>
      <c r="P1078" s="5">
        <f>IF(OR(M1078="NÃO",N1078&lt;Premissas!$B$8),Premissas!$B$13,IF(N1078&lt;Premissas!$B$9,Premissas!$B$14,IF(N1078&lt;Premissas!$B$10,Premissas!$B$15,IF(N1078&lt;Premissas!$B$11,Premissas!$B$16,IF(N1078&lt;Premissas!$B$12,Premissas!$B$17,Premissas!$B$18)))))</f>
        <v/>
      </c>
      <c r="Q1078" s="5">
        <f>IFERROR(P1078/Premissas!$B$4,0)</f>
        <v/>
      </c>
    </row>
    <row r="1079">
      <c r="A1079" s="2" t="n">
        <v>7</v>
      </c>
      <c r="B1079" s="2" t="n">
        <v>7801</v>
      </c>
      <c r="C1079" s="2" t="inlineStr">
        <is>
          <t>SEPARACAO</t>
        </is>
      </c>
      <c r="D1079" s="2" t="n">
        <v>5456649</v>
      </c>
      <c r="E1079" s="2" t="inlineStr">
        <is>
          <t>Jorge Felipe Evangelista Cardoso</t>
        </is>
      </c>
      <c r="F1079" s="2" t="n">
        <v>6</v>
      </c>
      <c r="G1079" s="2" t="n">
        <v>0.22</v>
      </c>
      <c r="H1079" s="2" t="n">
        <v>27</v>
      </c>
      <c r="I1079" s="2" t="n">
        <v>0</v>
      </c>
      <c r="J1079" s="2" t="inlineStr">
        <is>
          <t>GPA</t>
        </is>
      </c>
      <c r="K1079" s="2">
        <f>IF(I1079&lt;&gt;"",I1079,IFERROR(INDEX(Base!$I:$I,MATCH(1,(Base!$C:$C=C1079)*(Base!$I:$I&lt;&gt;""),0)),0))</f>
        <v/>
      </c>
      <c r="L1079" s="2">
        <f>IF(AND(I1079="",K1079&gt;0),"SIM","NÃO")</f>
        <v/>
      </c>
      <c r="M1079" s="2">
        <f>IF(ISNUMBER(SEARCH("SEPARA",UPPER(C1079))),"NÃO","SIM")</f>
        <v/>
      </c>
      <c r="N1079" s="2">
        <f>IFERROR(H1079/K1079,0)</f>
        <v/>
      </c>
      <c r="O1079" s="2">
        <f>IF(M1079="NÃO","EXCLUÍDO",IF(N1079&lt;Premissas!$B$8,"&lt; 1,00",IF(N1079&lt;Premissas!$B$9,"1,00 – 1,19",IF(N1079&lt;Premissas!$B$10,"1,20 – 1,39",IF(N1079&lt;Premissas!$B$11,"1,40 – 1,59",IF(N1079&lt;Premissas!$B$12,"1,60 – 1,99","≥ 2,00"))))))</f>
        <v/>
      </c>
      <c r="P1079" s="5">
        <f>IF(OR(M1079="NÃO",N1079&lt;Premissas!$B$8),Premissas!$B$13,IF(N1079&lt;Premissas!$B$9,Premissas!$B$14,IF(N1079&lt;Premissas!$B$10,Premissas!$B$15,IF(N1079&lt;Premissas!$B$11,Premissas!$B$16,IF(N1079&lt;Premissas!$B$12,Premissas!$B$17,Premissas!$B$18)))))</f>
        <v/>
      </c>
      <c r="Q1079" s="5">
        <f>IFERROR(P1079/Premissas!$B$4,0)</f>
        <v/>
      </c>
    </row>
    <row r="1080">
      <c r="A1080" s="2" t="n">
        <v>7</v>
      </c>
      <c r="B1080" s="2" t="n">
        <v>7801</v>
      </c>
      <c r="C1080" s="2" t="inlineStr">
        <is>
          <t>CARREGAMENTO</t>
        </is>
      </c>
      <c r="D1080" s="2" t="n">
        <v>5456908</v>
      </c>
      <c r="E1080" s="2" t="inlineStr">
        <is>
          <t>KAIQUE BASTOS MACHADO</t>
        </is>
      </c>
      <c r="F1080" s="2" t="n">
        <v>32</v>
      </c>
      <c r="G1080" s="2" t="n">
        <v>5.25</v>
      </c>
      <c r="H1080" s="2" t="n">
        <v>6</v>
      </c>
      <c r="I1080" s="2" t="n">
        <v>0</v>
      </c>
      <c r="J1080" s="2" t="inlineStr">
        <is>
          <t>GPA</t>
        </is>
      </c>
      <c r="K1080" s="2">
        <f>IF(I1080&lt;&gt;"",I1080,IFERROR(INDEX(Base!$I:$I,MATCH(1,(Base!$C:$C=C1080)*(Base!$I:$I&lt;&gt;""),0)),0))</f>
        <v/>
      </c>
      <c r="L1080" s="2">
        <f>IF(AND(I1080="",K1080&gt;0),"SIM","NÃO")</f>
        <v/>
      </c>
      <c r="M1080" s="2">
        <f>IF(ISNUMBER(SEARCH("SEPARA",UPPER(C1080))),"NÃO","SIM")</f>
        <v/>
      </c>
      <c r="N1080" s="2">
        <f>IFERROR(H1080/K1080,0)</f>
        <v/>
      </c>
      <c r="O1080" s="2">
        <f>IF(M1080="NÃO","EXCLUÍDO",IF(N1080&lt;Premissas!$B$8,"&lt; 1,00",IF(N1080&lt;Premissas!$B$9,"1,00 – 1,19",IF(N1080&lt;Premissas!$B$10,"1,20 – 1,39",IF(N1080&lt;Premissas!$B$11,"1,40 – 1,59",IF(N1080&lt;Premissas!$B$12,"1,60 – 1,99","≥ 2,00"))))))</f>
        <v/>
      </c>
      <c r="P1080" s="5">
        <f>IF(OR(M1080="NÃO",N1080&lt;Premissas!$B$8),Premissas!$B$13,IF(N1080&lt;Premissas!$B$9,Premissas!$B$14,IF(N1080&lt;Premissas!$B$10,Premissas!$B$15,IF(N1080&lt;Premissas!$B$11,Premissas!$B$16,IF(N1080&lt;Premissas!$B$12,Premissas!$B$17,Premissas!$B$18)))))</f>
        <v/>
      </c>
      <c r="Q1080" s="5">
        <f>IFERROR(P1080/Premissas!$B$4,0)</f>
        <v/>
      </c>
    </row>
    <row r="1081">
      <c r="A1081" s="2" t="n">
        <v>7</v>
      </c>
      <c r="B1081" s="2" t="n">
        <v>7801</v>
      </c>
      <c r="C1081" s="2" t="inlineStr">
        <is>
          <t>RECEBIMENTO</t>
        </is>
      </c>
      <c r="D1081" s="2" t="n">
        <v>5456908</v>
      </c>
      <c r="E1081" s="2" t="inlineStr">
        <is>
          <t>KAIQUE BASTOS MACHADO</t>
        </is>
      </c>
      <c r="F1081" s="2" t="n">
        <v>3</v>
      </c>
      <c r="G1081" s="2" t="n">
        <v>2.83</v>
      </c>
      <c r="H1081" s="2" t="n">
        <v>1</v>
      </c>
      <c r="I1081" s="2" t="n">
        <v>0</v>
      </c>
      <c r="J1081" s="2" t="inlineStr">
        <is>
          <t>GPA</t>
        </is>
      </c>
      <c r="K1081" s="2">
        <f>IF(I1081&lt;&gt;"",I1081,IFERROR(INDEX(Base!$I:$I,MATCH(1,(Base!$C:$C=C1081)*(Base!$I:$I&lt;&gt;""),0)),0))</f>
        <v/>
      </c>
      <c r="L1081" s="2">
        <f>IF(AND(I1081="",K1081&gt;0),"SIM","NÃO")</f>
        <v/>
      </c>
      <c r="M1081" s="2">
        <f>IF(ISNUMBER(SEARCH("SEPARA",UPPER(C1081))),"NÃO","SIM")</f>
        <v/>
      </c>
      <c r="N1081" s="2">
        <f>IFERROR(H1081/K1081,0)</f>
        <v/>
      </c>
      <c r="O1081" s="2">
        <f>IF(M1081="NÃO","EXCLUÍDO",IF(N1081&lt;Premissas!$B$8,"&lt; 1,00",IF(N1081&lt;Premissas!$B$9,"1,00 – 1,19",IF(N1081&lt;Premissas!$B$10,"1,20 – 1,39",IF(N1081&lt;Premissas!$B$11,"1,40 – 1,59",IF(N1081&lt;Premissas!$B$12,"1,60 – 1,99","≥ 2,00"))))))</f>
        <v/>
      </c>
      <c r="P1081" s="5">
        <f>IF(OR(M1081="NÃO",N1081&lt;Premissas!$B$8),Premissas!$B$13,IF(N1081&lt;Premissas!$B$9,Premissas!$B$14,IF(N1081&lt;Premissas!$B$10,Premissas!$B$15,IF(N1081&lt;Premissas!$B$11,Premissas!$B$16,IF(N1081&lt;Premissas!$B$12,Premissas!$B$17,Premissas!$B$18)))))</f>
        <v/>
      </c>
      <c r="Q1081" s="5">
        <f>IFERROR(P1081/Premissas!$B$4,0)</f>
        <v/>
      </c>
    </row>
    <row r="1082">
      <c r="A1082" s="2" t="n">
        <v>7</v>
      </c>
      <c r="B1082" s="2" t="n">
        <v>7801</v>
      </c>
      <c r="C1082" s="2" t="inlineStr">
        <is>
          <t>SEPARACAO</t>
        </is>
      </c>
      <c r="D1082" s="2" t="n">
        <v>5456908</v>
      </c>
      <c r="E1082" s="2" t="inlineStr">
        <is>
          <t>KAIQUE BASTOS MACHADO</t>
        </is>
      </c>
      <c r="F1082" s="2" t="n">
        <v>51</v>
      </c>
      <c r="G1082" s="2" t="n">
        <v>1.05</v>
      </c>
      <c r="H1082" s="2" t="n">
        <v>49</v>
      </c>
      <c r="I1082" s="2" t="n">
        <v>0</v>
      </c>
      <c r="J1082" s="2" t="inlineStr">
        <is>
          <t>GPA</t>
        </is>
      </c>
      <c r="K1082" s="2">
        <f>IF(I1082&lt;&gt;"",I1082,IFERROR(INDEX(Base!$I:$I,MATCH(1,(Base!$C:$C=C1082)*(Base!$I:$I&lt;&gt;""),0)),0))</f>
        <v/>
      </c>
      <c r="L1082" s="2">
        <f>IF(AND(I1082="",K1082&gt;0),"SIM","NÃO")</f>
        <v/>
      </c>
      <c r="M1082" s="2">
        <f>IF(ISNUMBER(SEARCH("SEPARA",UPPER(C1082))),"NÃO","SIM")</f>
        <v/>
      </c>
      <c r="N1082" s="2">
        <f>IFERROR(H1082/K1082,0)</f>
        <v/>
      </c>
      <c r="O1082" s="2">
        <f>IF(M1082="NÃO","EXCLUÍDO",IF(N1082&lt;Premissas!$B$8,"&lt; 1,00",IF(N1082&lt;Premissas!$B$9,"1,00 – 1,19",IF(N1082&lt;Premissas!$B$10,"1,20 – 1,39",IF(N1082&lt;Premissas!$B$11,"1,40 – 1,59",IF(N1082&lt;Premissas!$B$12,"1,60 – 1,99","≥ 2,00"))))))</f>
        <v/>
      </c>
      <c r="P1082" s="5">
        <f>IF(OR(M1082="NÃO",N1082&lt;Premissas!$B$8),Premissas!$B$13,IF(N1082&lt;Premissas!$B$9,Premissas!$B$14,IF(N1082&lt;Premissas!$B$10,Premissas!$B$15,IF(N1082&lt;Premissas!$B$11,Premissas!$B$16,IF(N1082&lt;Premissas!$B$12,Premissas!$B$17,Premissas!$B$18)))))</f>
        <v/>
      </c>
      <c r="Q1082" s="5">
        <f>IFERROR(P1082/Premissas!$B$4,0)</f>
        <v/>
      </c>
    </row>
    <row r="1083">
      <c r="A1083" s="2" t="n">
        <v>7</v>
      </c>
      <c r="B1083" s="2" t="n">
        <v>7801</v>
      </c>
      <c r="C1083" s="2" t="inlineStr">
        <is>
          <t>CARREGAMENTO</t>
        </is>
      </c>
      <c r="D1083" s="2" t="n">
        <v>5458072</v>
      </c>
      <c r="E1083" s="2" t="inlineStr">
        <is>
          <t>Eliel Farias Da Conceição</t>
        </is>
      </c>
      <c r="F1083" s="2" t="n">
        <v>1375</v>
      </c>
      <c r="G1083" s="2" t="n">
        <v>46.43</v>
      </c>
      <c r="H1083" s="2" t="n">
        <v>30</v>
      </c>
      <c r="I1083" s="2" t="n">
        <v>0</v>
      </c>
      <c r="J1083" s="2" t="inlineStr">
        <is>
          <t>GPA</t>
        </is>
      </c>
      <c r="K1083" s="2">
        <f>IF(I1083&lt;&gt;"",I1083,IFERROR(INDEX(Base!$I:$I,MATCH(1,(Base!$C:$C=C1083)*(Base!$I:$I&lt;&gt;""),0)),0))</f>
        <v/>
      </c>
      <c r="L1083" s="2">
        <f>IF(AND(I1083="",K1083&gt;0),"SIM","NÃO")</f>
        <v/>
      </c>
      <c r="M1083" s="2">
        <f>IF(ISNUMBER(SEARCH("SEPARA",UPPER(C1083))),"NÃO","SIM")</f>
        <v/>
      </c>
      <c r="N1083" s="2">
        <f>IFERROR(H1083/K1083,0)</f>
        <v/>
      </c>
      <c r="O1083" s="2">
        <f>IF(M1083="NÃO","EXCLUÍDO",IF(N1083&lt;Premissas!$B$8,"&lt; 1,00",IF(N1083&lt;Premissas!$B$9,"1,00 – 1,19",IF(N1083&lt;Premissas!$B$10,"1,20 – 1,39",IF(N1083&lt;Premissas!$B$11,"1,40 – 1,59",IF(N1083&lt;Premissas!$B$12,"1,60 – 1,99","≥ 2,00"))))))</f>
        <v/>
      </c>
      <c r="P1083" s="5">
        <f>IF(OR(M1083="NÃO",N1083&lt;Premissas!$B$8),Premissas!$B$13,IF(N1083&lt;Premissas!$B$9,Premissas!$B$14,IF(N1083&lt;Premissas!$B$10,Premissas!$B$15,IF(N1083&lt;Premissas!$B$11,Premissas!$B$16,IF(N1083&lt;Premissas!$B$12,Premissas!$B$17,Premissas!$B$18)))))</f>
        <v/>
      </c>
      <c r="Q1083" s="5">
        <f>IFERROR(P1083/Premissas!$B$4,0)</f>
        <v/>
      </c>
    </row>
    <row r="1084">
      <c r="A1084" s="2" t="n">
        <v>7</v>
      </c>
      <c r="B1084" s="2" t="n">
        <v>7801</v>
      </c>
      <c r="C1084" s="2" t="inlineStr">
        <is>
          <t>CARREGAMENTO</t>
        </is>
      </c>
      <c r="D1084" s="2" t="n">
        <v>5461456</v>
      </c>
      <c r="E1084" s="2" t="inlineStr">
        <is>
          <t>YGOR DE OLIVEIRA VIEIRA</t>
        </is>
      </c>
      <c r="F1084" s="2" t="n">
        <v>279</v>
      </c>
      <c r="G1084" s="2" t="n">
        <v>22.15</v>
      </c>
      <c r="H1084" s="2" t="n">
        <v>13</v>
      </c>
      <c r="I1084" s="2" t="n">
        <v>0</v>
      </c>
      <c r="J1084" s="2" t="inlineStr">
        <is>
          <t>GPA</t>
        </is>
      </c>
      <c r="K1084" s="2">
        <f>IF(I1084&lt;&gt;"",I1084,IFERROR(INDEX(Base!$I:$I,MATCH(1,(Base!$C:$C=C1084)*(Base!$I:$I&lt;&gt;""),0)),0))</f>
        <v/>
      </c>
      <c r="L1084" s="2">
        <f>IF(AND(I1084="",K1084&gt;0),"SIM","NÃO")</f>
        <v/>
      </c>
      <c r="M1084" s="2">
        <f>IF(ISNUMBER(SEARCH("SEPARA",UPPER(C1084))),"NÃO","SIM")</f>
        <v/>
      </c>
      <c r="N1084" s="2">
        <f>IFERROR(H1084/K1084,0)</f>
        <v/>
      </c>
      <c r="O1084" s="2">
        <f>IF(M1084="NÃO","EXCLUÍDO",IF(N1084&lt;Premissas!$B$8,"&lt; 1,00",IF(N1084&lt;Premissas!$B$9,"1,00 – 1,19",IF(N1084&lt;Premissas!$B$10,"1,20 – 1,39",IF(N1084&lt;Premissas!$B$11,"1,40 – 1,59",IF(N1084&lt;Premissas!$B$12,"1,60 – 1,99","≥ 2,00"))))))</f>
        <v/>
      </c>
      <c r="P1084" s="5">
        <f>IF(OR(M1084="NÃO",N1084&lt;Premissas!$B$8),Premissas!$B$13,IF(N1084&lt;Premissas!$B$9,Premissas!$B$14,IF(N1084&lt;Premissas!$B$10,Premissas!$B$15,IF(N1084&lt;Premissas!$B$11,Premissas!$B$16,IF(N1084&lt;Premissas!$B$12,Premissas!$B$17,Premissas!$B$18)))))</f>
        <v/>
      </c>
      <c r="Q1084" s="5">
        <f>IFERROR(P1084/Premissas!$B$4,0)</f>
        <v/>
      </c>
    </row>
    <row r="1085">
      <c r="A1085" s="2" t="n">
        <v>7</v>
      </c>
      <c r="B1085" s="2" t="n">
        <v>7801</v>
      </c>
      <c r="C1085" s="2" t="inlineStr">
        <is>
          <t>PUXADA RECEB</t>
        </is>
      </c>
      <c r="D1085" s="2" t="n">
        <v>5461456</v>
      </c>
      <c r="E1085" s="2" t="inlineStr">
        <is>
          <t>YGOR DE OLIVEIRA VIEIRA</t>
        </is>
      </c>
      <c r="F1085" s="2" t="n">
        <v>79</v>
      </c>
      <c r="G1085" s="2" t="n">
        <v>4.94</v>
      </c>
      <c r="H1085" s="2" t="n">
        <v>16</v>
      </c>
      <c r="I1085" s="2" t="n">
        <v>0</v>
      </c>
      <c r="J1085" s="2" t="inlineStr">
        <is>
          <t>GPA</t>
        </is>
      </c>
      <c r="K1085" s="2">
        <f>IF(I1085&lt;&gt;"",I1085,IFERROR(INDEX(Base!$I:$I,MATCH(1,(Base!$C:$C=C1085)*(Base!$I:$I&lt;&gt;""),0)),0))</f>
        <v/>
      </c>
      <c r="L1085" s="2">
        <f>IF(AND(I1085="",K1085&gt;0),"SIM","NÃO")</f>
        <v/>
      </c>
      <c r="M1085" s="2">
        <f>IF(ISNUMBER(SEARCH("SEPARA",UPPER(C1085))),"NÃO","SIM")</f>
        <v/>
      </c>
      <c r="N1085" s="2">
        <f>IFERROR(H1085/K1085,0)</f>
        <v/>
      </c>
      <c r="O1085" s="2">
        <f>IF(M1085="NÃO","EXCLUÍDO",IF(N1085&lt;Premissas!$B$8,"&lt; 1,00",IF(N1085&lt;Premissas!$B$9,"1,00 – 1,19",IF(N1085&lt;Premissas!$B$10,"1,20 – 1,39",IF(N1085&lt;Premissas!$B$11,"1,40 – 1,59",IF(N1085&lt;Premissas!$B$12,"1,60 – 1,99","≥ 2,00"))))))</f>
        <v/>
      </c>
      <c r="P1085" s="5">
        <f>IF(OR(M1085="NÃO",N1085&lt;Premissas!$B$8),Premissas!$B$13,IF(N1085&lt;Premissas!$B$9,Premissas!$B$14,IF(N1085&lt;Premissas!$B$10,Premissas!$B$15,IF(N1085&lt;Premissas!$B$11,Premissas!$B$16,IF(N1085&lt;Premissas!$B$12,Premissas!$B$17,Premissas!$B$18)))))</f>
        <v/>
      </c>
      <c r="Q1085" s="5">
        <f>IFERROR(P1085/Premissas!$B$4,0)</f>
        <v/>
      </c>
    </row>
    <row r="1086">
      <c r="A1086" s="2" t="n">
        <v>7</v>
      </c>
      <c r="B1086" s="2" t="n">
        <v>7801</v>
      </c>
      <c r="C1086" s="2" t="inlineStr">
        <is>
          <t>RECEBIMENTO</t>
        </is>
      </c>
      <c r="D1086" s="2" t="n">
        <v>5461456</v>
      </c>
      <c r="E1086" s="2" t="inlineStr">
        <is>
          <t>YGOR DE OLIVEIRA VIEIRA</t>
        </is>
      </c>
      <c r="F1086" s="2" t="n">
        <v>777</v>
      </c>
      <c r="G1086" s="2" t="n">
        <v>58.71</v>
      </c>
      <c r="H1086" s="2" t="n">
        <v>13</v>
      </c>
      <c r="I1086" s="2" t="n">
        <v>0</v>
      </c>
      <c r="J1086" s="2" t="inlineStr">
        <is>
          <t>GPA</t>
        </is>
      </c>
      <c r="K1086" s="2">
        <f>IF(I1086&lt;&gt;"",I1086,IFERROR(INDEX(Base!$I:$I,MATCH(1,(Base!$C:$C=C1086)*(Base!$I:$I&lt;&gt;""),0)),0))</f>
        <v/>
      </c>
      <c r="L1086" s="2">
        <f>IF(AND(I1086="",K1086&gt;0),"SIM","NÃO")</f>
        <v/>
      </c>
      <c r="M1086" s="2">
        <f>IF(ISNUMBER(SEARCH("SEPARA",UPPER(C1086))),"NÃO","SIM")</f>
        <v/>
      </c>
      <c r="N1086" s="2">
        <f>IFERROR(H1086/K1086,0)</f>
        <v/>
      </c>
      <c r="O1086" s="2">
        <f>IF(M1086="NÃO","EXCLUÍDO",IF(N1086&lt;Premissas!$B$8,"&lt; 1,00",IF(N1086&lt;Premissas!$B$9,"1,00 – 1,19",IF(N1086&lt;Premissas!$B$10,"1,20 – 1,39",IF(N1086&lt;Premissas!$B$11,"1,40 – 1,59",IF(N1086&lt;Premissas!$B$12,"1,60 – 1,99","≥ 2,00"))))))</f>
        <v/>
      </c>
      <c r="P1086" s="5">
        <f>IF(OR(M1086="NÃO",N1086&lt;Premissas!$B$8),Premissas!$B$13,IF(N1086&lt;Premissas!$B$9,Premissas!$B$14,IF(N1086&lt;Premissas!$B$10,Premissas!$B$15,IF(N1086&lt;Premissas!$B$11,Premissas!$B$16,IF(N1086&lt;Premissas!$B$12,Premissas!$B$17,Premissas!$B$18)))))</f>
        <v/>
      </c>
      <c r="Q1086" s="5">
        <f>IFERROR(P1086/Premissas!$B$4,0)</f>
        <v/>
      </c>
    </row>
    <row r="1087">
      <c r="A1087" s="2" t="n">
        <v>7</v>
      </c>
      <c r="B1087" s="2" t="n">
        <v>7801</v>
      </c>
      <c r="C1087" s="2" t="inlineStr">
        <is>
          <t>SEPARACAO</t>
        </is>
      </c>
      <c r="D1087" s="2" t="n">
        <v>5461456</v>
      </c>
      <c r="E1087" s="2" t="inlineStr">
        <is>
          <t>YGOR DE OLIVEIRA VIEIRA</t>
        </is>
      </c>
      <c r="F1087" s="2" t="n">
        <v>300</v>
      </c>
      <c r="G1087" s="2" t="n">
        <v>6.99</v>
      </c>
      <c r="H1087" s="2" t="n">
        <v>43</v>
      </c>
      <c r="I1087" s="2" t="n">
        <v>0</v>
      </c>
      <c r="J1087" s="2" t="inlineStr">
        <is>
          <t>GPA</t>
        </is>
      </c>
      <c r="K1087" s="2">
        <f>IF(I1087&lt;&gt;"",I1087,IFERROR(INDEX(Base!$I:$I,MATCH(1,(Base!$C:$C=C1087)*(Base!$I:$I&lt;&gt;""),0)),0))</f>
        <v/>
      </c>
      <c r="L1087" s="2">
        <f>IF(AND(I1087="",K1087&gt;0),"SIM","NÃO")</f>
        <v/>
      </c>
      <c r="M1087" s="2">
        <f>IF(ISNUMBER(SEARCH("SEPARA",UPPER(C1087))),"NÃO","SIM")</f>
        <v/>
      </c>
      <c r="N1087" s="2">
        <f>IFERROR(H1087/K1087,0)</f>
        <v/>
      </c>
      <c r="O1087" s="2">
        <f>IF(M1087="NÃO","EXCLUÍDO",IF(N1087&lt;Premissas!$B$8,"&lt; 1,00",IF(N1087&lt;Premissas!$B$9,"1,00 – 1,19",IF(N1087&lt;Premissas!$B$10,"1,20 – 1,39",IF(N1087&lt;Premissas!$B$11,"1,40 – 1,59",IF(N1087&lt;Premissas!$B$12,"1,60 – 1,99","≥ 2,00"))))))</f>
        <v/>
      </c>
      <c r="P1087" s="5">
        <f>IF(OR(M1087="NÃO",N1087&lt;Premissas!$B$8),Premissas!$B$13,IF(N1087&lt;Premissas!$B$9,Premissas!$B$14,IF(N1087&lt;Premissas!$B$10,Premissas!$B$15,IF(N1087&lt;Premissas!$B$11,Premissas!$B$16,IF(N1087&lt;Premissas!$B$12,Premissas!$B$17,Premissas!$B$18)))))</f>
        <v/>
      </c>
      <c r="Q1087" s="5">
        <f>IFERROR(P1087/Premissas!$B$4,0)</f>
        <v/>
      </c>
    </row>
    <row r="1088">
      <c r="A1088" s="2" t="n">
        <v>7</v>
      </c>
      <c r="B1088" s="2" t="n">
        <v>7801</v>
      </c>
      <c r="C1088" s="2" t="inlineStr">
        <is>
          <t>RECEBIMENTO</t>
        </is>
      </c>
      <c r="D1088" s="2" t="n">
        <v>5463238</v>
      </c>
      <c r="E1088" s="2" t="inlineStr">
        <is>
          <t>GABRIEL KELVIN DA SILVA</t>
        </is>
      </c>
      <c r="F1088" s="2" t="n">
        <v>1225</v>
      </c>
      <c r="G1088" s="2" t="n">
        <v>79.45999999999999</v>
      </c>
      <c r="H1088" s="2" t="n">
        <v>15</v>
      </c>
      <c r="I1088" s="2" t="n">
        <v>0</v>
      </c>
      <c r="J1088" s="2" t="inlineStr">
        <is>
          <t>GPA</t>
        </is>
      </c>
      <c r="K1088" s="2">
        <f>IF(I1088&lt;&gt;"",I1088,IFERROR(INDEX(Base!$I:$I,MATCH(1,(Base!$C:$C=C1088)*(Base!$I:$I&lt;&gt;""),0)),0))</f>
        <v/>
      </c>
      <c r="L1088" s="2">
        <f>IF(AND(I1088="",K1088&gt;0),"SIM","NÃO")</f>
        <v/>
      </c>
      <c r="M1088" s="2">
        <f>IF(ISNUMBER(SEARCH("SEPARA",UPPER(C1088))),"NÃO","SIM")</f>
        <v/>
      </c>
      <c r="N1088" s="2">
        <f>IFERROR(H1088/K1088,0)</f>
        <v/>
      </c>
      <c r="O1088" s="2">
        <f>IF(M1088="NÃO","EXCLUÍDO",IF(N1088&lt;Premissas!$B$8,"&lt; 1,00",IF(N1088&lt;Premissas!$B$9,"1,00 – 1,19",IF(N1088&lt;Premissas!$B$10,"1,20 – 1,39",IF(N1088&lt;Premissas!$B$11,"1,40 – 1,59",IF(N1088&lt;Premissas!$B$12,"1,60 – 1,99","≥ 2,00"))))))</f>
        <v/>
      </c>
      <c r="P1088" s="5">
        <f>IF(OR(M1088="NÃO",N1088&lt;Premissas!$B$8),Premissas!$B$13,IF(N1088&lt;Premissas!$B$9,Premissas!$B$14,IF(N1088&lt;Premissas!$B$10,Premissas!$B$15,IF(N1088&lt;Premissas!$B$11,Premissas!$B$16,IF(N1088&lt;Premissas!$B$12,Premissas!$B$17,Premissas!$B$18)))))</f>
        <v/>
      </c>
      <c r="Q1088" s="5">
        <f>IFERROR(P1088/Premissas!$B$4,0)</f>
        <v/>
      </c>
    </row>
    <row r="1089">
      <c r="A1089" s="2" t="n">
        <v>7</v>
      </c>
      <c r="B1089" s="2" t="n">
        <v>7801</v>
      </c>
      <c r="C1089" s="2" t="inlineStr">
        <is>
          <t>PUXADA RECEB</t>
        </is>
      </c>
      <c r="D1089" s="2" t="n">
        <v>5463858</v>
      </c>
      <c r="E1089" s="2" t="inlineStr">
        <is>
          <t>MARIA JOSE MENESES DA SILVA</t>
        </is>
      </c>
      <c r="F1089" s="2" t="n">
        <v>242</v>
      </c>
      <c r="G1089" s="2" t="n">
        <v>18.42</v>
      </c>
      <c r="H1089" s="2" t="n">
        <v>13</v>
      </c>
      <c r="I1089" s="2" t="n">
        <v>0</v>
      </c>
      <c r="J1089" s="2" t="inlineStr">
        <is>
          <t>GPA</t>
        </is>
      </c>
      <c r="K1089" s="2">
        <f>IF(I1089&lt;&gt;"",I1089,IFERROR(INDEX(Base!$I:$I,MATCH(1,(Base!$C:$C=C1089)*(Base!$I:$I&lt;&gt;""),0)),0))</f>
        <v/>
      </c>
      <c r="L1089" s="2">
        <f>IF(AND(I1089="",K1089&gt;0),"SIM","NÃO")</f>
        <v/>
      </c>
      <c r="M1089" s="2">
        <f>IF(ISNUMBER(SEARCH("SEPARA",UPPER(C1089))),"NÃO","SIM")</f>
        <v/>
      </c>
      <c r="N1089" s="2">
        <f>IFERROR(H1089/K1089,0)</f>
        <v/>
      </c>
      <c r="O1089" s="2">
        <f>IF(M1089="NÃO","EXCLUÍDO",IF(N1089&lt;Premissas!$B$8,"&lt; 1,00",IF(N1089&lt;Premissas!$B$9,"1,00 – 1,19",IF(N1089&lt;Premissas!$B$10,"1,20 – 1,39",IF(N1089&lt;Premissas!$B$11,"1,40 – 1,59",IF(N1089&lt;Premissas!$B$12,"1,60 – 1,99","≥ 2,00"))))))</f>
        <v/>
      </c>
      <c r="P1089" s="5">
        <f>IF(OR(M1089="NÃO",N1089&lt;Premissas!$B$8),Premissas!$B$13,IF(N1089&lt;Premissas!$B$9,Premissas!$B$14,IF(N1089&lt;Premissas!$B$10,Premissas!$B$15,IF(N1089&lt;Premissas!$B$11,Premissas!$B$16,IF(N1089&lt;Premissas!$B$12,Premissas!$B$17,Premissas!$B$18)))))</f>
        <v/>
      </c>
      <c r="Q1089" s="5">
        <f>IFERROR(P1089/Premissas!$B$4,0)</f>
        <v/>
      </c>
    </row>
    <row r="1090">
      <c r="A1090" s="2" t="n">
        <v>7</v>
      </c>
      <c r="B1090" s="2" t="n">
        <v>7801</v>
      </c>
      <c r="C1090" s="2" t="inlineStr">
        <is>
          <t>RECEBIMENTO</t>
        </is>
      </c>
      <c r="D1090" s="2" t="n">
        <v>5463858</v>
      </c>
      <c r="E1090" s="2" t="inlineStr">
        <is>
          <t>MARIA JOSE MENESES DA SILVA</t>
        </is>
      </c>
      <c r="F1090" s="2" t="n">
        <v>2822</v>
      </c>
      <c r="G1090" s="2" t="n">
        <v>103.88</v>
      </c>
      <c r="H1090" s="2" t="n">
        <v>27</v>
      </c>
      <c r="I1090" s="2" t="n">
        <v>0</v>
      </c>
      <c r="J1090" s="2" t="inlineStr">
        <is>
          <t>GPA</t>
        </is>
      </c>
      <c r="K1090" s="2">
        <f>IF(I1090&lt;&gt;"",I1090,IFERROR(INDEX(Base!$I:$I,MATCH(1,(Base!$C:$C=C1090)*(Base!$I:$I&lt;&gt;""),0)),0))</f>
        <v/>
      </c>
      <c r="L1090" s="2">
        <f>IF(AND(I1090="",K1090&gt;0),"SIM","NÃO")</f>
        <v/>
      </c>
      <c r="M1090" s="2">
        <f>IF(ISNUMBER(SEARCH("SEPARA",UPPER(C1090))),"NÃO","SIM")</f>
        <v/>
      </c>
      <c r="N1090" s="2">
        <f>IFERROR(H1090/K1090,0)</f>
        <v/>
      </c>
      <c r="O1090" s="2">
        <f>IF(M1090="NÃO","EXCLUÍDO",IF(N1090&lt;Premissas!$B$8,"&lt; 1,00",IF(N1090&lt;Premissas!$B$9,"1,00 – 1,19",IF(N1090&lt;Premissas!$B$10,"1,20 – 1,39",IF(N1090&lt;Premissas!$B$11,"1,40 – 1,59",IF(N1090&lt;Premissas!$B$12,"1,60 – 1,99","≥ 2,00"))))))</f>
        <v/>
      </c>
      <c r="P1090" s="5">
        <f>IF(OR(M1090="NÃO",N1090&lt;Premissas!$B$8),Premissas!$B$13,IF(N1090&lt;Premissas!$B$9,Premissas!$B$14,IF(N1090&lt;Premissas!$B$10,Premissas!$B$15,IF(N1090&lt;Premissas!$B$11,Premissas!$B$16,IF(N1090&lt;Premissas!$B$12,Premissas!$B$17,Premissas!$B$18)))))</f>
        <v/>
      </c>
      <c r="Q1090" s="5">
        <f>IFERROR(P1090/Premissas!$B$4,0)</f>
        <v/>
      </c>
    </row>
    <row r="1091">
      <c r="A1091" s="2" t="n">
        <v>7</v>
      </c>
      <c r="B1091" s="2" t="n">
        <v>7801</v>
      </c>
      <c r="C1091" s="2" t="inlineStr">
        <is>
          <t>ATIVIDADE OP. EMP.</t>
        </is>
      </c>
      <c r="D1091" s="2" t="n">
        <v>546620</v>
      </c>
      <c r="E1091" s="2" t="inlineStr">
        <is>
          <t>REINILTON SANTOS CONCEICAO</t>
        </is>
      </c>
      <c r="F1091" s="2" t="n">
        <v>748</v>
      </c>
      <c r="G1091" s="2" t="n">
        <v>107.5</v>
      </c>
      <c r="H1091" s="2" t="n">
        <v>7</v>
      </c>
      <c r="I1091" s="2" t="n">
        <v>0</v>
      </c>
      <c r="J1091" s="2" t="inlineStr">
        <is>
          <t>GPA</t>
        </is>
      </c>
      <c r="K1091" s="2">
        <f>IF(I1091&lt;&gt;"",I1091,IFERROR(INDEX(Base!$I:$I,MATCH(1,(Base!$C:$C=C1091)*(Base!$I:$I&lt;&gt;""),0)),0))</f>
        <v/>
      </c>
      <c r="L1091" s="2">
        <f>IF(AND(I1091="",K1091&gt;0),"SIM","NÃO")</f>
        <v/>
      </c>
      <c r="M1091" s="2">
        <f>IF(ISNUMBER(SEARCH("SEPARA",UPPER(C1091))),"NÃO","SIM")</f>
        <v/>
      </c>
      <c r="N1091" s="2">
        <f>IFERROR(H1091/K1091,0)</f>
        <v/>
      </c>
      <c r="O1091" s="2">
        <f>IF(M1091="NÃO","EXCLUÍDO",IF(N1091&lt;Premissas!$B$8,"&lt; 1,00",IF(N1091&lt;Premissas!$B$9,"1,00 – 1,19",IF(N1091&lt;Premissas!$B$10,"1,20 – 1,39",IF(N1091&lt;Premissas!$B$11,"1,40 – 1,59",IF(N1091&lt;Premissas!$B$12,"1,60 – 1,99","≥ 2,00"))))))</f>
        <v/>
      </c>
      <c r="P1091" s="5">
        <f>IF(OR(M1091="NÃO",N1091&lt;Premissas!$B$8),Premissas!$B$13,IF(N1091&lt;Premissas!$B$9,Premissas!$B$14,IF(N1091&lt;Premissas!$B$10,Premissas!$B$15,IF(N1091&lt;Premissas!$B$11,Premissas!$B$16,IF(N1091&lt;Premissas!$B$12,Premissas!$B$17,Premissas!$B$18)))))</f>
        <v/>
      </c>
      <c r="Q1091" s="5">
        <f>IFERROR(P1091/Premissas!$B$4,0)</f>
        <v/>
      </c>
    </row>
    <row r="1092">
      <c r="A1092" s="2" t="n">
        <v>7</v>
      </c>
      <c r="B1092" s="2" t="n">
        <v>7801</v>
      </c>
      <c r="C1092" s="2" t="inlineStr">
        <is>
          <t>ATIVIDADE OP. EMP.</t>
        </is>
      </c>
      <c r="D1092" s="2" t="n">
        <v>5470609</v>
      </c>
      <c r="E1092" s="2" t="inlineStr">
        <is>
          <t>Francisco Manoel Dos Santos</t>
        </is>
      </c>
      <c r="F1092" s="2" t="n">
        <v>1864</v>
      </c>
      <c r="G1092" s="2" t="n">
        <v>165.78</v>
      </c>
      <c r="H1092" s="2" t="n">
        <v>11</v>
      </c>
      <c r="I1092" s="2" t="n">
        <v>0</v>
      </c>
      <c r="J1092" s="2" t="inlineStr">
        <is>
          <t>GPA</t>
        </is>
      </c>
      <c r="K1092" s="2">
        <f>IF(I1092&lt;&gt;"",I1092,IFERROR(INDEX(Base!$I:$I,MATCH(1,(Base!$C:$C=C1092)*(Base!$I:$I&lt;&gt;""),0)),0))</f>
        <v/>
      </c>
      <c r="L1092" s="2">
        <f>IF(AND(I1092="",K1092&gt;0),"SIM","NÃO")</f>
        <v/>
      </c>
      <c r="M1092" s="2">
        <f>IF(ISNUMBER(SEARCH("SEPARA",UPPER(C1092))),"NÃO","SIM")</f>
        <v/>
      </c>
      <c r="N1092" s="2">
        <f>IFERROR(H1092/K1092,0)</f>
        <v/>
      </c>
      <c r="O1092" s="2">
        <f>IF(M1092="NÃO","EXCLUÍDO",IF(N1092&lt;Premissas!$B$8,"&lt; 1,00",IF(N1092&lt;Premissas!$B$9,"1,00 – 1,19",IF(N1092&lt;Premissas!$B$10,"1,20 – 1,39",IF(N1092&lt;Premissas!$B$11,"1,40 – 1,59",IF(N1092&lt;Premissas!$B$12,"1,60 – 1,99","≥ 2,00"))))))</f>
        <v/>
      </c>
      <c r="P1092" s="5">
        <f>IF(OR(M1092="NÃO",N1092&lt;Premissas!$B$8),Premissas!$B$13,IF(N1092&lt;Premissas!$B$9,Premissas!$B$14,IF(N1092&lt;Premissas!$B$10,Premissas!$B$15,IF(N1092&lt;Premissas!$B$11,Premissas!$B$16,IF(N1092&lt;Premissas!$B$12,Premissas!$B$17,Premissas!$B$18)))))</f>
        <v/>
      </c>
      <c r="Q1092" s="5">
        <f>IFERROR(P1092/Premissas!$B$4,0)</f>
        <v/>
      </c>
    </row>
    <row r="1093">
      <c r="A1093" s="2" t="n">
        <v>7</v>
      </c>
      <c r="B1093" s="2" t="n">
        <v>7801</v>
      </c>
      <c r="C1093" s="2" t="inlineStr">
        <is>
          <t>SEPARACAO</t>
        </is>
      </c>
      <c r="D1093" s="2" t="n">
        <v>5484588</v>
      </c>
      <c r="E1093" s="2" t="inlineStr">
        <is>
          <t>Wandemberg De Castro Abreu</t>
        </is>
      </c>
      <c r="F1093" s="2" t="n">
        <v>36</v>
      </c>
      <c r="G1093" s="2" t="n">
        <v>1.23</v>
      </c>
      <c r="H1093" s="2" t="n">
        <v>29</v>
      </c>
      <c r="I1093" s="2" t="n">
        <v>0</v>
      </c>
      <c r="J1093" s="2" t="inlineStr">
        <is>
          <t>GPA</t>
        </is>
      </c>
      <c r="K1093" s="2">
        <f>IF(I1093&lt;&gt;"",I1093,IFERROR(INDEX(Base!$I:$I,MATCH(1,(Base!$C:$C=C1093)*(Base!$I:$I&lt;&gt;""),0)),0))</f>
        <v/>
      </c>
      <c r="L1093" s="2">
        <f>IF(AND(I1093="",K1093&gt;0),"SIM","NÃO")</f>
        <v/>
      </c>
      <c r="M1093" s="2">
        <f>IF(ISNUMBER(SEARCH("SEPARA",UPPER(C1093))),"NÃO","SIM")</f>
        <v/>
      </c>
      <c r="N1093" s="2">
        <f>IFERROR(H1093/K1093,0)</f>
        <v/>
      </c>
      <c r="O1093" s="2">
        <f>IF(M1093="NÃO","EXCLUÍDO",IF(N1093&lt;Premissas!$B$8,"&lt; 1,00",IF(N1093&lt;Premissas!$B$9,"1,00 – 1,19",IF(N1093&lt;Premissas!$B$10,"1,20 – 1,39",IF(N1093&lt;Premissas!$B$11,"1,40 – 1,59",IF(N1093&lt;Premissas!$B$12,"1,60 – 1,99","≥ 2,00"))))))</f>
        <v/>
      </c>
      <c r="P1093" s="5">
        <f>IF(OR(M1093="NÃO",N1093&lt;Premissas!$B$8),Premissas!$B$13,IF(N1093&lt;Premissas!$B$9,Premissas!$B$14,IF(N1093&lt;Premissas!$B$10,Premissas!$B$15,IF(N1093&lt;Premissas!$B$11,Premissas!$B$16,IF(N1093&lt;Premissas!$B$12,Premissas!$B$17,Premissas!$B$18)))))</f>
        <v/>
      </c>
      <c r="Q1093" s="5">
        <f>IFERROR(P1093/Premissas!$B$4,0)</f>
        <v/>
      </c>
    </row>
    <row r="1094">
      <c r="A1094" s="2" t="n">
        <v>7</v>
      </c>
      <c r="B1094" s="2" t="n">
        <v>7801</v>
      </c>
      <c r="C1094" s="2" t="inlineStr">
        <is>
          <t>CARREGAMENTO</t>
        </is>
      </c>
      <c r="D1094" s="2" t="n">
        <v>5487587</v>
      </c>
      <c r="E1094" s="2" t="inlineStr">
        <is>
          <t>Fernanda Clementino</t>
        </is>
      </c>
      <c r="F1094" s="2" t="n">
        <v>233</v>
      </c>
      <c r="G1094" s="2" t="n">
        <v>22.03</v>
      </c>
      <c r="H1094" s="2" t="n">
        <v>11</v>
      </c>
      <c r="I1094" s="2" t="n">
        <v>0</v>
      </c>
      <c r="J1094" s="2" t="inlineStr">
        <is>
          <t>GPA</t>
        </is>
      </c>
      <c r="K1094" s="2">
        <f>IF(I1094&lt;&gt;"",I1094,IFERROR(INDEX(Base!$I:$I,MATCH(1,(Base!$C:$C=C1094)*(Base!$I:$I&lt;&gt;""),0)),0))</f>
        <v/>
      </c>
      <c r="L1094" s="2">
        <f>IF(AND(I1094="",K1094&gt;0),"SIM","NÃO")</f>
        <v/>
      </c>
      <c r="M1094" s="2">
        <f>IF(ISNUMBER(SEARCH("SEPARA",UPPER(C1094))),"NÃO","SIM")</f>
        <v/>
      </c>
      <c r="N1094" s="2">
        <f>IFERROR(H1094/K1094,0)</f>
        <v/>
      </c>
      <c r="O1094" s="2">
        <f>IF(M1094="NÃO","EXCLUÍDO",IF(N1094&lt;Premissas!$B$8,"&lt; 1,00",IF(N1094&lt;Premissas!$B$9,"1,00 – 1,19",IF(N1094&lt;Premissas!$B$10,"1,20 – 1,39",IF(N1094&lt;Premissas!$B$11,"1,40 – 1,59",IF(N1094&lt;Premissas!$B$12,"1,60 – 1,99","≥ 2,00"))))))</f>
        <v/>
      </c>
      <c r="P1094" s="5">
        <f>IF(OR(M1094="NÃO",N1094&lt;Premissas!$B$8),Premissas!$B$13,IF(N1094&lt;Premissas!$B$9,Premissas!$B$14,IF(N1094&lt;Premissas!$B$10,Premissas!$B$15,IF(N1094&lt;Premissas!$B$11,Premissas!$B$16,IF(N1094&lt;Premissas!$B$12,Premissas!$B$17,Premissas!$B$18)))))</f>
        <v/>
      </c>
      <c r="Q1094" s="5">
        <f>IFERROR(P1094/Premissas!$B$4,0)</f>
        <v/>
      </c>
    </row>
    <row r="1095">
      <c r="A1095" s="2" t="n">
        <v>7</v>
      </c>
      <c r="B1095" s="2" t="n">
        <v>7801</v>
      </c>
      <c r="C1095" s="2" t="inlineStr">
        <is>
          <t>CARREGAMENTO</t>
        </is>
      </c>
      <c r="D1095" s="2" t="n">
        <v>5488877</v>
      </c>
      <c r="E1095" s="2" t="inlineStr">
        <is>
          <t>Kaua Gomes Dos Santos</t>
        </is>
      </c>
      <c r="F1095" s="2" t="n">
        <v>549</v>
      </c>
      <c r="G1095" s="2" t="n">
        <v>18.82</v>
      </c>
      <c r="H1095" s="2" t="n">
        <v>29</v>
      </c>
      <c r="I1095" s="2" t="n">
        <v>0</v>
      </c>
      <c r="J1095" s="2" t="inlineStr">
        <is>
          <t>GPA</t>
        </is>
      </c>
      <c r="K1095" s="2">
        <f>IF(I1095&lt;&gt;"",I1095,IFERROR(INDEX(Base!$I:$I,MATCH(1,(Base!$C:$C=C1095)*(Base!$I:$I&lt;&gt;""),0)),0))</f>
        <v/>
      </c>
      <c r="L1095" s="2">
        <f>IF(AND(I1095="",K1095&gt;0),"SIM","NÃO")</f>
        <v/>
      </c>
      <c r="M1095" s="2">
        <f>IF(ISNUMBER(SEARCH("SEPARA",UPPER(C1095))),"NÃO","SIM")</f>
        <v/>
      </c>
      <c r="N1095" s="2">
        <f>IFERROR(H1095/K1095,0)</f>
        <v/>
      </c>
      <c r="O1095" s="2">
        <f>IF(M1095="NÃO","EXCLUÍDO",IF(N1095&lt;Premissas!$B$8,"&lt; 1,00",IF(N1095&lt;Premissas!$B$9,"1,00 – 1,19",IF(N1095&lt;Premissas!$B$10,"1,20 – 1,39",IF(N1095&lt;Premissas!$B$11,"1,40 – 1,59",IF(N1095&lt;Premissas!$B$12,"1,60 – 1,99","≥ 2,00"))))))</f>
        <v/>
      </c>
      <c r="P1095" s="5">
        <f>IF(OR(M1095="NÃO",N1095&lt;Premissas!$B$8),Premissas!$B$13,IF(N1095&lt;Premissas!$B$9,Premissas!$B$14,IF(N1095&lt;Premissas!$B$10,Premissas!$B$15,IF(N1095&lt;Premissas!$B$11,Premissas!$B$16,IF(N1095&lt;Premissas!$B$12,Premissas!$B$17,Premissas!$B$18)))))</f>
        <v/>
      </c>
      <c r="Q1095" s="5">
        <f>IFERROR(P1095/Premissas!$B$4,0)</f>
        <v/>
      </c>
    </row>
    <row r="1096">
      <c r="A1096" s="2" t="n">
        <v>7</v>
      </c>
      <c r="B1096" s="2" t="n">
        <v>7801</v>
      </c>
      <c r="C1096" s="2" t="inlineStr">
        <is>
          <t>SEPARACAO</t>
        </is>
      </c>
      <c r="D1096" s="2" t="n">
        <v>5489300</v>
      </c>
      <c r="E1096" s="2" t="inlineStr">
        <is>
          <t>Erica Barbosa Soares</t>
        </is>
      </c>
      <c r="F1096" s="2" t="n">
        <v>3623</v>
      </c>
      <c r="G1096" s="2" t="n">
        <v>77.68000000000001</v>
      </c>
      <c r="H1096" s="2" t="n">
        <v>47</v>
      </c>
      <c r="I1096" s="2" t="n">
        <v>0</v>
      </c>
      <c r="J1096" s="2" t="inlineStr">
        <is>
          <t>GPA</t>
        </is>
      </c>
      <c r="K1096" s="2">
        <f>IF(I1096&lt;&gt;"",I1096,IFERROR(INDEX(Base!$I:$I,MATCH(1,(Base!$C:$C=C1096)*(Base!$I:$I&lt;&gt;""),0)),0))</f>
        <v/>
      </c>
      <c r="L1096" s="2">
        <f>IF(AND(I1096="",K1096&gt;0),"SIM","NÃO")</f>
        <v/>
      </c>
      <c r="M1096" s="2">
        <f>IF(ISNUMBER(SEARCH("SEPARA",UPPER(C1096))),"NÃO","SIM")</f>
        <v/>
      </c>
      <c r="N1096" s="2">
        <f>IFERROR(H1096/K1096,0)</f>
        <v/>
      </c>
      <c r="O1096" s="2">
        <f>IF(M1096="NÃO","EXCLUÍDO",IF(N1096&lt;Premissas!$B$8,"&lt; 1,00",IF(N1096&lt;Premissas!$B$9,"1,00 – 1,19",IF(N1096&lt;Premissas!$B$10,"1,20 – 1,39",IF(N1096&lt;Premissas!$B$11,"1,40 – 1,59",IF(N1096&lt;Premissas!$B$12,"1,60 – 1,99","≥ 2,00"))))))</f>
        <v/>
      </c>
      <c r="P1096" s="5">
        <f>IF(OR(M1096="NÃO",N1096&lt;Premissas!$B$8),Premissas!$B$13,IF(N1096&lt;Premissas!$B$9,Premissas!$B$14,IF(N1096&lt;Premissas!$B$10,Premissas!$B$15,IF(N1096&lt;Premissas!$B$11,Premissas!$B$16,IF(N1096&lt;Premissas!$B$12,Premissas!$B$17,Premissas!$B$18)))))</f>
        <v/>
      </c>
      <c r="Q1096" s="5">
        <f>IFERROR(P1096/Premissas!$B$4,0)</f>
        <v/>
      </c>
    </row>
    <row r="1097">
      <c r="A1097" s="2" t="n">
        <v>7</v>
      </c>
      <c r="B1097" s="2" t="n">
        <v>7801</v>
      </c>
      <c r="C1097" s="2" t="inlineStr">
        <is>
          <t>CARREGAMENTO</t>
        </is>
      </c>
      <c r="D1097" s="2" t="n">
        <v>5510074</v>
      </c>
      <c r="E1097" s="2" t="inlineStr">
        <is>
          <t>GABRIEL HENRIQUE DE SOUZA OLIVEIRA</t>
        </is>
      </c>
      <c r="F1097" s="2" t="n">
        <v>309</v>
      </c>
      <c r="G1097" s="2" t="n">
        <v>20.4</v>
      </c>
      <c r="H1097" s="2" t="n">
        <v>15</v>
      </c>
      <c r="I1097" s="2" t="n">
        <v>0</v>
      </c>
      <c r="J1097" s="2" t="inlineStr">
        <is>
          <t>GPA</t>
        </is>
      </c>
      <c r="K1097" s="2">
        <f>IF(I1097&lt;&gt;"",I1097,IFERROR(INDEX(Base!$I:$I,MATCH(1,(Base!$C:$C=C1097)*(Base!$I:$I&lt;&gt;""),0)),0))</f>
        <v/>
      </c>
      <c r="L1097" s="2">
        <f>IF(AND(I1097="",K1097&gt;0),"SIM","NÃO")</f>
        <v/>
      </c>
      <c r="M1097" s="2">
        <f>IF(ISNUMBER(SEARCH("SEPARA",UPPER(C1097))),"NÃO","SIM")</f>
        <v/>
      </c>
      <c r="N1097" s="2">
        <f>IFERROR(H1097/K1097,0)</f>
        <v/>
      </c>
      <c r="O1097" s="2">
        <f>IF(M1097="NÃO","EXCLUÍDO",IF(N1097&lt;Premissas!$B$8,"&lt; 1,00",IF(N1097&lt;Premissas!$B$9,"1,00 – 1,19",IF(N1097&lt;Premissas!$B$10,"1,20 – 1,39",IF(N1097&lt;Premissas!$B$11,"1,40 – 1,59",IF(N1097&lt;Premissas!$B$12,"1,60 – 1,99","≥ 2,00"))))))</f>
        <v/>
      </c>
      <c r="P1097" s="5">
        <f>IF(OR(M1097="NÃO",N1097&lt;Premissas!$B$8),Premissas!$B$13,IF(N1097&lt;Premissas!$B$9,Premissas!$B$14,IF(N1097&lt;Premissas!$B$10,Premissas!$B$15,IF(N1097&lt;Premissas!$B$11,Premissas!$B$16,IF(N1097&lt;Premissas!$B$12,Premissas!$B$17,Premissas!$B$18)))))</f>
        <v/>
      </c>
      <c r="Q1097" s="5">
        <f>IFERROR(P1097/Premissas!$B$4,0)</f>
        <v/>
      </c>
    </row>
    <row r="1098">
      <c r="A1098" s="2" t="n">
        <v>7</v>
      </c>
      <c r="B1098" s="2" t="n">
        <v>7801</v>
      </c>
      <c r="C1098" s="2" t="inlineStr">
        <is>
          <t>PUXADA RECEB</t>
        </is>
      </c>
      <c r="D1098" s="2" t="n">
        <v>5510074</v>
      </c>
      <c r="E1098" s="2" t="inlineStr">
        <is>
          <t>GABRIEL HENRIQUE DE SOUZA OLIVEIRA</t>
        </is>
      </c>
      <c r="F1098" s="2" t="n">
        <v>20</v>
      </c>
      <c r="G1098" s="2" t="n">
        <v>1.46</v>
      </c>
      <c r="H1098" s="2" t="n">
        <v>14</v>
      </c>
      <c r="I1098" s="2" t="n">
        <v>0</v>
      </c>
      <c r="J1098" s="2" t="inlineStr">
        <is>
          <t>GPA</t>
        </is>
      </c>
      <c r="K1098" s="2">
        <f>IF(I1098&lt;&gt;"",I1098,IFERROR(INDEX(Base!$I:$I,MATCH(1,(Base!$C:$C=C1098)*(Base!$I:$I&lt;&gt;""),0)),0))</f>
        <v/>
      </c>
      <c r="L1098" s="2">
        <f>IF(AND(I1098="",K1098&gt;0),"SIM","NÃO")</f>
        <v/>
      </c>
      <c r="M1098" s="2">
        <f>IF(ISNUMBER(SEARCH("SEPARA",UPPER(C1098))),"NÃO","SIM")</f>
        <v/>
      </c>
      <c r="N1098" s="2">
        <f>IFERROR(H1098/K1098,0)</f>
        <v/>
      </c>
      <c r="O1098" s="2">
        <f>IF(M1098="NÃO","EXCLUÍDO",IF(N1098&lt;Premissas!$B$8,"&lt; 1,00",IF(N1098&lt;Premissas!$B$9,"1,00 – 1,19",IF(N1098&lt;Premissas!$B$10,"1,20 – 1,39",IF(N1098&lt;Premissas!$B$11,"1,40 – 1,59",IF(N1098&lt;Premissas!$B$12,"1,60 – 1,99","≥ 2,00"))))))</f>
        <v/>
      </c>
      <c r="P1098" s="5">
        <f>IF(OR(M1098="NÃO",N1098&lt;Premissas!$B$8),Premissas!$B$13,IF(N1098&lt;Premissas!$B$9,Premissas!$B$14,IF(N1098&lt;Premissas!$B$10,Premissas!$B$15,IF(N1098&lt;Premissas!$B$11,Premissas!$B$16,IF(N1098&lt;Premissas!$B$12,Premissas!$B$17,Premissas!$B$18)))))</f>
        <v/>
      </c>
      <c r="Q1098" s="5">
        <f>IFERROR(P1098/Premissas!$B$4,0)</f>
        <v/>
      </c>
    </row>
    <row r="1099">
      <c r="A1099" s="2" t="n">
        <v>7</v>
      </c>
      <c r="B1099" s="2" t="n">
        <v>7801</v>
      </c>
      <c r="C1099" s="2" t="inlineStr">
        <is>
          <t>RECEBIMENTO</t>
        </is>
      </c>
      <c r="D1099" s="2" t="n">
        <v>5510074</v>
      </c>
      <c r="E1099" s="2" t="inlineStr">
        <is>
          <t>GABRIEL HENRIQUE DE SOUZA OLIVEIRA</t>
        </is>
      </c>
      <c r="F1099" s="2" t="n">
        <v>279</v>
      </c>
      <c r="G1099" s="2" t="n">
        <v>15.46</v>
      </c>
      <c r="H1099" s="2" t="n">
        <v>18</v>
      </c>
      <c r="I1099" s="2" t="n">
        <v>0</v>
      </c>
      <c r="J1099" s="2" t="inlineStr">
        <is>
          <t>GPA</t>
        </is>
      </c>
      <c r="K1099" s="2">
        <f>IF(I1099&lt;&gt;"",I1099,IFERROR(INDEX(Base!$I:$I,MATCH(1,(Base!$C:$C=C1099)*(Base!$I:$I&lt;&gt;""),0)),0))</f>
        <v/>
      </c>
      <c r="L1099" s="2">
        <f>IF(AND(I1099="",K1099&gt;0),"SIM","NÃO")</f>
        <v/>
      </c>
      <c r="M1099" s="2">
        <f>IF(ISNUMBER(SEARCH("SEPARA",UPPER(C1099))),"NÃO","SIM")</f>
        <v/>
      </c>
      <c r="N1099" s="2">
        <f>IFERROR(H1099/K1099,0)</f>
        <v/>
      </c>
      <c r="O1099" s="2">
        <f>IF(M1099="NÃO","EXCLUÍDO",IF(N1099&lt;Premissas!$B$8,"&lt; 1,00",IF(N1099&lt;Premissas!$B$9,"1,00 – 1,19",IF(N1099&lt;Premissas!$B$10,"1,20 – 1,39",IF(N1099&lt;Premissas!$B$11,"1,40 – 1,59",IF(N1099&lt;Premissas!$B$12,"1,60 – 1,99","≥ 2,00"))))))</f>
        <v/>
      </c>
      <c r="P1099" s="5">
        <f>IF(OR(M1099="NÃO",N1099&lt;Premissas!$B$8),Premissas!$B$13,IF(N1099&lt;Premissas!$B$9,Premissas!$B$14,IF(N1099&lt;Premissas!$B$10,Premissas!$B$15,IF(N1099&lt;Premissas!$B$11,Premissas!$B$16,IF(N1099&lt;Premissas!$B$12,Premissas!$B$17,Premissas!$B$18)))))</f>
        <v/>
      </c>
      <c r="Q1099" s="5">
        <f>IFERROR(P1099/Premissas!$B$4,0)</f>
        <v/>
      </c>
    </row>
    <row r="1100">
      <c r="A1100" s="2" t="n">
        <v>7</v>
      </c>
      <c r="B1100" s="2" t="n">
        <v>7801</v>
      </c>
      <c r="C1100" s="2" t="inlineStr">
        <is>
          <t>SEPARACAO</t>
        </is>
      </c>
      <c r="D1100" s="2" t="n">
        <v>5510074</v>
      </c>
      <c r="E1100" s="2" t="inlineStr">
        <is>
          <t>GABRIEL HENRIQUE DE SOUZA OLIVEIRA</t>
        </is>
      </c>
      <c r="F1100" s="2" t="n">
        <v>932</v>
      </c>
      <c r="G1100" s="2" t="n">
        <v>18.75</v>
      </c>
      <c r="H1100" s="2" t="n">
        <v>50</v>
      </c>
      <c r="I1100" s="2" t="n">
        <v>0</v>
      </c>
      <c r="J1100" s="2" t="inlineStr">
        <is>
          <t>GPA</t>
        </is>
      </c>
      <c r="K1100" s="2">
        <f>IF(I1100&lt;&gt;"",I1100,IFERROR(INDEX(Base!$I:$I,MATCH(1,(Base!$C:$C=C1100)*(Base!$I:$I&lt;&gt;""),0)),0))</f>
        <v/>
      </c>
      <c r="L1100" s="2">
        <f>IF(AND(I1100="",K1100&gt;0),"SIM","NÃO")</f>
        <v/>
      </c>
      <c r="M1100" s="2">
        <f>IF(ISNUMBER(SEARCH("SEPARA",UPPER(C1100))),"NÃO","SIM")</f>
        <v/>
      </c>
      <c r="N1100" s="2">
        <f>IFERROR(H1100/K1100,0)</f>
        <v/>
      </c>
      <c r="O1100" s="2">
        <f>IF(M1100="NÃO","EXCLUÍDO",IF(N1100&lt;Premissas!$B$8,"&lt; 1,00",IF(N1100&lt;Premissas!$B$9,"1,00 – 1,19",IF(N1100&lt;Premissas!$B$10,"1,20 – 1,39",IF(N1100&lt;Premissas!$B$11,"1,40 – 1,59",IF(N1100&lt;Premissas!$B$12,"1,60 – 1,99","≥ 2,00"))))))</f>
        <v/>
      </c>
      <c r="P1100" s="5">
        <f>IF(OR(M1100="NÃO",N1100&lt;Premissas!$B$8),Premissas!$B$13,IF(N1100&lt;Premissas!$B$9,Premissas!$B$14,IF(N1100&lt;Premissas!$B$10,Premissas!$B$15,IF(N1100&lt;Premissas!$B$11,Premissas!$B$16,IF(N1100&lt;Premissas!$B$12,Premissas!$B$17,Premissas!$B$18)))))</f>
        <v/>
      </c>
      <c r="Q1100" s="5">
        <f>IFERROR(P1100/Premissas!$B$4,0)</f>
        <v/>
      </c>
    </row>
    <row r="1101">
      <c r="A1101" s="2" t="n">
        <v>7</v>
      </c>
      <c r="B1101" s="2" t="n">
        <v>7801</v>
      </c>
      <c r="C1101" s="2" t="inlineStr">
        <is>
          <t>CARREGAMENTO</t>
        </is>
      </c>
      <c r="D1101" s="2" t="n">
        <v>5522595</v>
      </c>
      <c r="E1101" s="2" t="inlineStr">
        <is>
          <t>Joseneto Queiroz De Souza</t>
        </is>
      </c>
      <c r="F1101" s="2" t="n">
        <v>906</v>
      </c>
      <c r="G1101" s="2" t="n">
        <v>41.98</v>
      </c>
      <c r="H1101" s="2" t="n">
        <v>22</v>
      </c>
      <c r="I1101" s="2" t="n">
        <v>0</v>
      </c>
      <c r="J1101" s="2" t="inlineStr">
        <is>
          <t>GPA</t>
        </is>
      </c>
      <c r="K1101" s="2">
        <f>IF(I1101&lt;&gt;"",I1101,IFERROR(INDEX(Base!$I:$I,MATCH(1,(Base!$C:$C=C1101)*(Base!$I:$I&lt;&gt;""),0)),0))</f>
        <v/>
      </c>
      <c r="L1101" s="2">
        <f>IF(AND(I1101="",K1101&gt;0),"SIM","NÃO")</f>
        <v/>
      </c>
      <c r="M1101" s="2">
        <f>IF(ISNUMBER(SEARCH("SEPARA",UPPER(C1101))),"NÃO","SIM")</f>
        <v/>
      </c>
      <c r="N1101" s="2">
        <f>IFERROR(H1101/K1101,0)</f>
        <v/>
      </c>
      <c r="O1101" s="2">
        <f>IF(M1101="NÃO","EXCLUÍDO",IF(N1101&lt;Premissas!$B$8,"&lt; 1,00",IF(N1101&lt;Premissas!$B$9,"1,00 – 1,19",IF(N1101&lt;Premissas!$B$10,"1,20 – 1,39",IF(N1101&lt;Premissas!$B$11,"1,40 – 1,59",IF(N1101&lt;Premissas!$B$12,"1,60 – 1,99","≥ 2,00"))))))</f>
        <v/>
      </c>
      <c r="P1101" s="5">
        <f>IF(OR(M1101="NÃO",N1101&lt;Premissas!$B$8),Premissas!$B$13,IF(N1101&lt;Premissas!$B$9,Premissas!$B$14,IF(N1101&lt;Premissas!$B$10,Premissas!$B$15,IF(N1101&lt;Premissas!$B$11,Premissas!$B$16,IF(N1101&lt;Premissas!$B$12,Premissas!$B$17,Premissas!$B$18)))))</f>
        <v/>
      </c>
      <c r="Q1101" s="5">
        <f>IFERROR(P1101/Premissas!$B$4,0)</f>
        <v/>
      </c>
    </row>
    <row r="1102">
      <c r="A1102" s="2" t="n">
        <v>7</v>
      </c>
      <c r="B1102" s="2" t="n">
        <v>7801</v>
      </c>
      <c r="C1102" s="2" t="inlineStr">
        <is>
          <t>RECEBIMENTO</t>
        </is>
      </c>
      <c r="D1102" s="2" t="n">
        <v>5530172</v>
      </c>
      <c r="E1102" s="2" t="inlineStr">
        <is>
          <t>Lucas Dias Ribeiro</t>
        </is>
      </c>
      <c r="F1102" s="2" t="n">
        <v>2480</v>
      </c>
      <c r="G1102" s="2" t="n">
        <v>87.61</v>
      </c>
      <c r="H1102" s="2" t="n">
        <v>28</v>
      </c>
      <c r="I1102" s="2" t="n">
        <v>0</v>
      </c>
      <c r="J1102" s="2" t="inlineStr">
        <is>
          <t>GPA</t>
        </is>
      </c>
      <c r="K1102" s="2">
        <f>IF(I1102&lt;&gt;"",I1102,IFERROR(INDEX(Base!$I:$I,MATCH(1,(Base!$C:$C=C1102)*(Base!$I:$I&lt;&gt;""),0)),0))</f>
        <v/>
      </c>
      <c r="L1102" s="2">
        <f>IF(AND(I1102="",K1102&gt;0),"SIM","NÃO")</f>
        <v/>
      </c>
      <c r="M1102" s="2">
        <f>IF(ISNUMBER(SEARCH("SEPARA",UPPER(C1102))),"NÃO","SIM")</f>
        <v/>
      </c>
      <c r="N1102" s="2">
        <f>IFERROR(H1102/K1102,0)</f>
        <v/>
      </c>
      <c r="O1102" s="2">
        <f>IF(M1102="NÃO","EXCLUÍDO",IF(N1102&lt;Premissas!$B$8,"&lt; 1,00",IF(N1102&lt;Premissas!$B$9,"1,00 – 1,19",IF(N1102&lt;Premissas!$B$10,"1,20 – 1,39",IF(N1102&lt;Premissas!$B$11,"1,40 – 1,59",IF(N1102&lt;Premissas!$B$12,"1,60 – 1,99","≥ 2,00"))))))</f>
        <v/>
      </c>
      <c r="P1102" s="5">
        <f>IF(OR(M1102="NÃO",N1102&lt;Premissas!$B$8),Premissas!$B$13,IF(N1102&lt;Premissas!$B$9,Premissas!$B$14,IF(N1102&lt;Premissas!$B$10,Premissas!$B$15,IF(N1102&lt;Premissas!$B$11,Premissas!$B$16,IF(N1102&lt;Premissas!$B$12,Premissas!$B$17,Premissas!$B$18)))))</f>
        <v/>
      </c>
      <c r="Q1102" s="5">
        <f>IFERROR(P1102/Premissas!$B$4,0)</f>
        <v/>
      </c>
    </row>
    <row r="1103">
      <c r="A1103" s="2" t="n">
        <v>7</v>
      </c>
      <c r="B1103" s="2" t="n">
        <v>7801</v>
      </c>
      <c r="C1103" s="2" t="inlineStr">
        <is>
          <t>CARREGAMENTO</t>
        </is>
      </c>
      <c r="D1103" s="2" t="n">
        <v>5530407</v>
      </c>
      <c r="E1103" s="2" t="inlineStr">
        <is>
          <t>Carlos Eduardo Ribeiro Goulart De Andrade</t>
        </is>
      </c>
      <c r="F1103" s="2" t="n">
        <v>1058</v>
      </c>
      <c r="G1103" s="2" t="n">
        <v>50.19</v>
      </c>
      <c r="H1103" s="2" t="n">
        <v>21</v>
      </c>
      <c r="I1103" s="2" t="n">
        <v>0</v>
      </c>
      <c r="J1103" s="2" t="inlineStr">
        <is>
          <t>GPA</t>
        </is>
      </c>
      <c r="K1103" s="2">
        <f>IF(I1103&lt;&gt;"",I1103,IFERROR(INDEX(Base!$I:$I,MATCH(1,(Base!$C:$C=C1103)*(Base!$I:$I&lt;&gt;""),0)),0))</f>
        <v/>
      </c>
      <c r="L1103" s="2">
        <f>IF(AND(I1103="",K1103&gt;0),"SIM","NÃO")</f>
        <v/>
      </c>
      <c r="M1103" s="2">
        <f>IF(ISNUMBER(SEARCH("SEPARA",UPPER(C1103))),"NÃO","SIM")</f>
        <v/>
      </c>
      <c r="N1103" s="2">
        <f>IFERROR(H1103/K1103,0)</f>
        <v/>
      </c>
      <c r="O1103" s="2">
        <f>IF(M1103="NÃO","EXCLUÍDO",IF(N1103&lt;Premissas!$B$8,"&lt; 1,00",IF(N1103&lt;Premissas!$B$9,"1,00 – 1,19",IF(N1103&lt;Premissas!$B$10,"1,20 – 1,39",IF(N1103&lt;Premissas!$B$11,"1,40 – 1,59",IF(N1103&lt;Premissas!$B$12,"1,60 – 1,99","≥ 2,00"))))))</f>
        <v/>
      </c>
      <c r="P1103" s="5">
        <f>IF(OR(M1103="NÃO",N1103&lt;Premissas!$B$8),Premissas!$B$13,IF(N1103&lt;Premissas!$B$9,Premissas!$B$14,IF(N1103&lt;Premissas!$B$10,Premissas!$B$15,IF(N1103&lt;Premissas!$B$11,Premissas!$B$16,IF(N1103&lt;Premissas!$B$12,Premissas!$B$17,Premissas!$B$18)))))</f>
        <v/>
      </c>
      <c r="Q1103" s="5">
        <f>IFERROR(P1103/Premissas!$B$4,0)</f>
        <v/>
      </c>
    </row>
    <row r="1104">
      <c r="A1104" s="2" t="n">
        <v>7</v>
      </c>
      <c r="B1104" s="2" t="n">
        <v>7801</v>
      </c>
      <c r="C1104" s="2" t="inlineStr">
        <is>
          <t>PUXADA RECEB</t>
        </is>
      </c>
      <c r="D1104" s="2" t="n">
        <v>5535344</v>
      </c>
      <c r="E1104" s="2" t="inlineStr">
        <is>
          <t>WESLEY ALVES DE OLIVEIRA</t>
        </is>
      </c>
      <c r="F1104" s="2" t="n">
        <v>245</v>
      </c>
      <c r="G1104" s="2" t="n">
        <v>16.58</v>
      </c>
      <c r="H1104" s="2" t="n">
        <v>15</v>
      </c>
      <c r="I1104" s="2" t="n">
        <v>0</v>
      </c>
      <c r="J1104" s="2" t="inlineStr">
        <is>
          <t>GPA</t>
        </is>
      </c>
      <c r="K1104" s="2">
        <f>IF(I1104&lt;&gt;"",I1104,IFERROR(INDEX(Base!$I:$I,MATCH(1,(Base!$C:$C=C1104)*(Base!$I:$I&lt;&gt;""),0)),0))</f>
        <v/>
      </c>
      <c r="L1104" s="2">
        <f>IF(AND(I1104="",K1104&gt;0),"SIM","NÃO")</f>
        <v/>
      </c>
      <c r="M1104" s="2">
        <f>IF(ISNUMBER(SEARCH("SEPARA",UPPER(C1104))),"NÃO","SIM")</f>
        <v/>
      </c>
      <c r="N1104" s="2">
        <f>IFERROR(H1104/K1104,0)</f>
        <v/>
      </c>
      <c r="O1104" s="2">
        <f>IF(M1104="NÃO","EXCLUÍDO",IF(N1104&lt;Premissas!$B$8,"&lt; 1,00",IF(N1104&lt;Premissas!$B$9,"1,00 – 1,19",IF(N1104&lt;Premissas!$B$10,"1,20 – 1,39",IF(N1104&lt;Premissas!$B$11,"1,40 – 1,59",IF(N1104&lt;Premissas!$B$12,"1,60 – 1,99","≥ 2,00"))))))</f>
        <v/>
      </c>
      <c r="P1104" s="5">
        <f>IF(OR(M1104="NÃO",N1104&lt;Premissas!$B$8),Premissas!$B$13,IF(N1104&lt;Premissas!$B$9,Premissas!$B$14,IF(N1104&lt;Premissas!$B$10,Premissas!$B$15,IF(N1104&lt;Premissas!$B$11,Premissas!$B$16,IF(N1104&lt;Premissas!$B$12,Premissas!$B$17,Premissas!$B$18)))))</f>
        <v/>
      </c>
      <c r="Q1104" s="5">
        <f>IFERROR(P1104/Premissas!$B$4,0)</f>
        <v/>
      </c>
    </row>
    <row r="1105">
      <c r="A1105" s="2" t="n">
        <v>7</v>
      </c>
      <c r="B1105" s="2" t="n">
        <v>7801</v>
      </c>
      <c r="C1105" s="2" t="inlineStr">
        <is>
          <t>RECEBIMENTO</t>
        </is>
      </c>
      <c r="D1105" s="2" t="n">
        <v>5535344</v>
      </c>
      <c r="E1105" s="2" t="inlineStr">
        <is>
          <t>WESLEY ALVES DE OLIVEIRA</t>
        </is>
      </c>
      <c r="F1105" s="2" t="n">
        <v>1545</v>
      </c>
      <c r="G1105" s="2" t="n">
        <v>113.76</v>
      </c>
      <c r="H1105" s="2" t="n">
        <v>14</v>
      </c>
      <c r="I1105" s="2" t="n">
        <v>0</v>
      </c>
      <c r="J1105" s="2" t="inlineStr">
        <is>
          <t>GPA</t>
        </is>
      </c>
      <c r="K1105" s="2">
        <f>IF(I1105&lt;&gt;"",I1105,IFERROR(INDEX(Base!$I:$I,MATCH(1,(Base!$C:$C=C1105)*(Base!$I:$I&lt;&gt;""),0)),0))</f>
        <v/>
      </c>
      <c r="L1105" s="2">
        <f>IF(AND(I1105="",K1105&gt;0),"SIM","NÃO")</f>
        <v/>
      </c>
      <c r="M1105" s="2">
        <f>IF(ISNUMBER(SEARCH("SEPARA",UPPER(C1105))),"NÃO","SIM")</f>
        <v/>
      </c>
      <c r="N1105" s="2">
        <f>IFERROR(H1105/K1105,0)</f>
        <v/>
      </c>
      <c r="O1105" s="2">
        <f>IF(M1105="NÃO","EXCLUÍDO",IF(N1105&lt;Premissas!$B$8,"&lt; 1,00",IF(N1105&lt;Premissas!$B$9,"1,00 – 1,19",IF(N1105&lt;Premissas!$B$10,"1,20 – 1,39",IF(N1105&lt;Premissas!$B$11,"1,40 – 1,59",IF(N1105&lt;Premissas!$B$12,"1,60 – 1,99","≥ 2,00"))))))</f>
        <v/>
      </c>
      <c r="P1105" s="5">
        <f>IF(OR(M1105="NÃO",N1105&lt;Premissas!$B$8),Premissas!$B$13,IF(N1105&lt;Premissas!$B$9,Premissas!$B$14,IF(N1105&lt;Premissas!$B$10,Premissas!$B$15,IF(N1105&lt;Premissas!$B$11,Premissas!$B$16,IF(N1105&lt;Premissas!$B$12,Premissas!$B$17,Premissas!$B$18)))))</f>
        <v/>
      </c>
      <c r="Q1105" s="5">
        <f>IFERROR(P1105/Premissas!$B$4,0)</f>
        <v/>
      </c>
    </row>
    <row r="1106">
      <c r="A1106" s="2" t="n">
        <v>7</v>
      </c>
      <c r="B1106" s="2" t="n">
        <v>7801</v>
      </c>
      <c r="C1106" s="2" t="inlineStr">
        <is>
          <t>CARREGAMENTO</t>
        </is>
      </c>
      <c r="D1106" s="2" t="n">
        <v>5535930</v>
      </c>
      <c r="E1106" s="2" t="inlineStr">
        <is>
          <t>Guilherme Henrique De Miranda</t>
        </is>
      </c>
      <c r="F1106" s="2" t="n">
        <v>84</v>
      </c>
      <c r="G1106" s="2" t="n">
        <v>22.38</v>
      </c>
      <c r="H1106" s="2" t="n">
        <v>4</v>
      </c>
      <c r="I1106" s="2" t="n">
        <v>0</v>
      </c>
      <c r="J1106" s="2" t="inlineStr">
        <is>
          <t>GPA</t>
        </is>
      </c>
      <c r="K1106" s="2">
        <f>IF(I1106&lt;&gt;"",I1106,IFERROR(INDEX(Base!$I:$I,MATCH(1,(Base!$C:$C=C1106)*(Base!$I:$I&lt;&gt;""),0)),0))</f>
        <v/>
      </c>
      <c r="L1106" s="2">
        <f>IF(AND(I1106="",K1106&gt;0),"SIM","NÃO")</f>
        <v/>
      </c>
      <c r="M1106" s="2">
        <f>IF(ISNUMBER(SEARCH("SEPARA",UPPER(C1106))),"NÃO","SIM")</f>
        <v/>
      </c>
      <c r="N1106" s="2">
        <f>IFERROR(H1106/K1106,0)</f>
        <v/>
      </c>
      <c r="O1106" s="2">
        <f>IF(M1106="NÃO","EXCLUÍDO",IF(N1106&lt;Premissas!$B$8,"&lt; 1,00",IF(N1106&lt;Premissas!$B$9,"1,00 – 1,19",IF(N1106&lt;Premissas!$B$10,"1,20 – 1,39",IF(N1106&lt;Premissas!$B$11,"1,40 – 1,59",IF(N1106&lt;Premissas!$B$12,"1,60 – 1,99","≥ 2,00"))))))</f>
        <v/>
      </c>
      <c r="P1106" s="5">
        <f>IF(OR(M1106="NÃO",N1106&lt;Premissas!$B$8),Premissas!$B$13,IF(N1106&lt;Premissas!$B$9,Premissas!$B$14,IF(N1106&lt;Premissas!$B$10,Premissas!$B$15,IF(N1106&lt;Premissas!$B$11,Premissas!$B$16,IF(N1106&lt;Premissas!$B$12,Premissas!$B$17,Premissas!$B$18)))))</f>
        <v/>
      </c>
      <c r="Q1106" s="5">
        <f>IFERROR(P1106/Premissas!$B$4,0)</f>
        <v/>
      </c>
    </row>
    <row r="1107">
      <c r="A1107" s="2" t="n">
        <v>7</v>
      </c>
      <c r="B1107" s="2" t="n">
        <v>7801</v>
      </c>
      <c r="C1107" s="2" t="inlineStr">
        <is>
          <t>SEPARACAO</t>
        </is>
      </c>
      <c r="D1107" s="2" t="n">
        <v>5535964</v>
      </c>
      <c r="E1107" s="2" t="inlineStr">
        <is>
          <t>Keven Gustavo Rodrigues Pereira</t>
        </is>
      </c>
      <c r="F1107" s="2" t="n">
        <v>547</v>
      </c>
      <c r="G1107" s="2" t="n">
        <v>17.7</v>
      </c>
      <c r="H1107" s="2" t="n">
        <v>31</v>
      </c>
      <c r="I1107" s="2" t="n">
        <v>0</v>
      </c>
      <c r="J1107" s="2" t="inlineStr">
        <is>
          <t>GPA</t>
        </is>
      </c>
      <c r="K1107" s="2">
        <f>IF(I1107&lt;&gt;"",I1107,IFERROR(INDEX(Base!$I:$I,MATCH(1,(Base!$C:$C=C1107)*(Base!$I:$I&lt;&gt;""),0)),0))</f>
        <v/>
      </c>
      <c r="L1107" s="2">
        <f>IF(AND(I1107="",K1107&gt;0),"SIM","NÃO")</f>
        <v/>
      </c>
      <c r="M1107" s="2">
        <f>IF(ISNUMBER(SEARCH("SEPARA",UPPER(C1107))),"NÃO","SIM")</f>
        <v/>
      </c>
      <c r="N1107" s="2">
        <f>IFERROR(H1107/K1107,0)</f>
        <v/>
      </c>
      <c r="O1107" s="2">
        <f>IF(M1107="NÃO","EXCLUÍDO",IF(N1107&lt;Premissas!$B$8,"&lt; 1,00",IF(N1107&lt;Premissas!$B$9,"1,00 – 1,19",IF(N1107&lt;Premissas!$B$10,"1,20 – 1,39",IF(N1107&lt;Premissas!$B$11,"1,40 – 1,59",IF(N1107&lt;Premissas!$B$12,"1,60 – 1,99","≥ 2,00"))))))</f>
        <v/>
      </c>
      <c r="P1107" s="5">
        <f>IF(OR(M1107="NÃO",N1107&lt;Premissas!$B$8),Premissas!$B$13,IF(N1107&lt;Premissas!$B$9,Premissas!$B$14,IF(N1107&lt;Premissas!$B$10,Premissas!$B$15,IF(N1107&lt;Premissas!$B$11,Premissas!$B$16,IF(N1107&lt;Premissas!$B$12,Premissas!$B$17,Premissas!$B$18)))))</f>
        <v/>
      </c>
      <c r="Q1107" s="5">
        <f>IFERROR(P1107/Premissas!$B$4,0)</f>
        <v/>
      </c>
    </row>
    <row r="1108">
      <c r="A1108" s="2" t="n">
        <v>7</v>
      </c>
      <c r="B1108" s="2" t="n">
        <v>7801</v>
      </c>
      <c r="C1108" s="2" t="inlineStr">
        <is>
          <t>SEPARACAO</t>
        </is>
      </c>
      <c r="D1108" s="2" t="n">
        <v>5540461</v>
      </c>
      <c r="E1108" s="2" t="inlineStr">
        <is>
          <t>FERNANDO ALONSO DA SILVA</t>
        </is>
      </c>
      <c r="F1108" s="2" t="n">
        <v>8260</v>
      </c>
      <c r="G1108" s="2" t="n">
        <v>133.09</v>
      </c>
      <c r="H1108" s="2" t="n">
        <v>62</v>
      </c>
      <c r="I1108" s="2" t="n">
        <v>0</v>
      </c>
      <c r="J1108" s="2" t="inlineStr">
        <is>
          <t>GPA</t>
        </is>
      </c>
      <c r="K1108" s="2">
        <f>IF(I1108&lt;&gt;"",I1108,IFERROR(INDEX(Base!$I:$I,MATCH(1,(Base!$C:$C=C1108)*(Base!$I:$I&lt;&gt;""),0)),0))</f>
        <v/>
      </c>
      <c r="L1108" s="2">
        <f>IF(AND(I1108="",K1108&gt;0),"SIM","NÃO")</f>
        <v/>
      </c>
      <c r="M1108" s="2">
        <f>IF(ISNUMBER(SEARCH("SEPARA",UPPER(C1108))),"NÃO","SIM")</f>
        <v/>
      </c>
      <c r="N1108" s="2">
        <f>IFERROR(H1108/K1108,0)</f>
        <v/>
      </c>
      <c r="O1108" s="2">
        <f>IF(M1108="NÃO","EXCLUÍDO",IF(N1108&lt;Premissas!$B$8,"&lt; 1,00",IF(N1108&lt;Premissas!$B$9,"1,00 – 1,19",IF(N1108&lt;Premissas!$B$10,"1,20 – 1,39",IF(N1108&lt;Premissas!$B$11,"1,40 – 1,59",IF(N1108&lt;Premissas!$B$12,"1,60 – 1,99","≥ 2,00"))))))</f>
        <v/>
      </c>
      <c r="P1108" s="5">
        <f>IF(OR(M1108="NÃO",N1108&lt;Premissas!$B$8),Premissas!$B$13,IF(N1108&lt;Premissas!$B$9,Premissas!$B$14,IF(N1108&lt;Premissas!$B$10,Premissas!$B$15,IF(N1108&lt;Premissas!$B$11,Premissas!$B$16,IF(N1108&lt;Premissas!$B$12,Premissas!$B$17,Premissas!$B$18)))))</f>
        <v/>
      </c>
      <c r="Q1108" s="5">
        <f>IFERROR(P1108/Premissas!$B$4,0)</f>
        <v/>
      </c>
    </row>
    <row r="1109">
      <c r="A1109" s="2" t="n">
        <v>7</v>
      </c>
      <c r="B1109" s="2" t="n">
        <v>7801</v>
      </c>
      <c r="C1109" s="2" t="inlineStr">
        <is>
          <t>SEPARACAO</t>
        </is>
      </c>
      <c r="D1109" s="2" t="n">
        <v>5556406</v>
      </c>
      <c r="E1109" s="2" t="inlineStr">
        <is>
          <t>Marcos Antonio Pereira</t>
        </is>
      </c>
      <c r="F1109" s="2" t="n">
        <v>1339</v>
      </c>
      <c r="G1109" s="2" t="n">
        <v>43.89</v>
      </c>
      <c r="H1109" s="2" t="n">
        <v>31</v>
      </c>
      <c r="I1109" s="2" t="n">
        <v>0</v>
      </c>
      <c r="J1109" s="2" t="inlineStr">
        <is>
          <t>GPA</t>
        </is>
      </c>
      <c r="K1109" s="2">
        <f>IF(I1109&lt;&gt;"",I1109,IFERROR(INDEX(Base!$I:$I,MATCH(1,(Base!$C:$C=C1109)*(Base!$I:$I&lt;&gt;""),0)),0))</f>
        <v/>
      </c>
      <c r="L1109" s="2">
        <f>IF(AND(I1109="",K1109&gt;0),"SIM","NÃO")</f>
        <v/>
      </c>
      <c r="M1109" s="2">
        <f>IF(ISNUMBER(SEARCH("SEPARA",UPPER(C1109))),"NÃO","SIM")</f>
        <v/>
      </c>
      <c r="N1109" s="2">
        <f>IFERROR(H1109/K1109,0)</f>
        <v/>
      </c>
      <c r="O1109" s="2">
        <f>IF(M1109="NÃO","EXCLUÍDO",IF(N1109&lt;Premissas!$B$8,"&lt; 1,00",IF(N1109&lt;Premissas!$B$9,"1,00 – 1,19",IF(N1109&lt;Premissas!$B$10,"1,20 – 1,39",IF(N1109&lt;Premissas!$B$11,"1,40 – 1,59",IF(N1109&lt;Premissas!$B$12,"1,60 – 1,99","≥ 2,00"))))))</f>
        <v/>
      </c>
      <c r="P1109" s="5">
        <f>IF(OR(M1109="NÃO",N1109&lt;Premissas!$B$8),Premissas!$B$13,IF(N1109&lt;Premissas!$B$9,Premissas!$B$14,IF(N1109&lt;Premissas!$B$10,Premissas!$B$15,IF(N1109&lt;Premissas!$B$11,Premissas!$B$16,IF(N1109&lt;Premissas!$B$12,Premissas!$B$17,Premissas!$B$18)))))</f>
        <v/>
      </c>
      <c r="Q1109" s="5">
        <f>IFERROR(P1109/Premissas!$B$4,0)</f>
        <v/>
      </c>
    </row>
    <row r="1110">
      <c r="A1110" s="2" t="n">
        <v>7</v>
      </c>
      <c r="B1110" s="2" t="n">
        <v>7801</v>
      </c>
      <c r="C1110" s="2" t="inlineStr">
        <is>
          <t>PUXADA RECEB</t>
        </is>
      </c>
      <c r="D1110" s="2" t="n">
        <v>5557925</v>
      </c>
      <c r="E1110" s="2" t="inlineStr">
        <is>
          <t>LUCIA CLEIDE VIANA DOS SANTOS</t>
        </is>
      </c>
      <c r="F1110" s="2" t="n">
        <v>95</v>
      </c>
      <c r="G1110" s="2" t="n">
        <v>5.81</v>
      </c>
      <c r="H1110" s="2" t="n">
        <v>16</v>
      </c>
      <c r="I1110" s="2" t="n">
        <v>0</v>
      </c>
      <c r="J1110" s="2" t="inlineStr">
        <is>
          <t>GPA</t>
        </is>
      </c>
      <c r="K1110" s="2">
        <f>IF(I1110&lt;&gt;"",I1110,IFERROR(INDEX(Base!$I:$I,MATCH(1,(Base!$C:$C=C1110)*(Base!$I:$I&lt;&gt;""),0)),0))</f>
        <v/>
      </c>
      <c r="L1110" s="2">
        <f>IF(AND(I1110="",K1110&gt;0),"SIM","NÃO")</f>
        <v/>
      </c>
      <c r="M1110" s="2">
        <f>IF(ISNUMBER(SEARCH("SEPARA",UPPER(C1110))),"NÃO","SIM")</f>
        <v/>
      </c>
      <c r="N1110" s="2">
        <f>IFERROR(H1110/K1110,0)</f>
        <v/>
      </c>
      <c r="O1110" s="2">
        <f>IF(M1110="NÃO","EXCLUÍDO",IF(N1110&lt;Premissas!$B$8,"&lt; 1,00",IF(N1110&lt;Premissas!$B$9,"1,00 – 1,19",IF(N1110&lt;Premissas!$B$10,"1,20 – 1,39",IF(N1110&lt;Premissas!$B$11,"1,40 – 1,59",IF(N1110&lt;Premissas!$B$12,"1,60 – 1,99","≥ 2,00"))))))</f>
        <v/>
      </c>
      <c r="P1110" s="5">
        <f>IF(OR(M1110="NÃO",N1110&lt;Premissas!$B$8),Premissas!$B$13,IF(N1110&lt;Premissas!$B$9,Premissas!$B$14,IF(N1110&lt;Premissas!$B$10,Premissas!$B$15,IF(N1110&lt;Premissas!$B$11,Premissas!$B$16,IF(N1110&lt;Premissas!$B$12,Premissas!$B$17,Premissas!$B$18)))))</f>
        <v/>
      </c>
      <c r="Q1110" s="5">
        <f>IFERROR(P1110/Premissas!$B$4,0)</f>
        <v/>
      </c>
    </row>
    <row r="1111">
      <c r="A1111" s="2" t="n">
        <v>7</v>
      </c>
      <c r="B1111" s="2" t="n">
        <v>7801</v>
      </c>
      <c r="C1111" s="2" t="inlineStr">
        <is>
          <t>PUXADA RECEB</t>
        </is>
      </c>
      <c r="D1111" s="2" t="n">
        <v>5567238</v>
      </c>
      <c r="E1111" s="2" t="inlineStr">
        <is>
          <t>WILMAR SERGIO</t>
        </is>
      </c>
      <c r="F1111" s="2" t="n">
        <v>12</v>
      </c>
      <c r="G1111" s="2" t="n">
        <v>6.36</v>
      </c>
      <c r="H1111" s="2" t="n">
        <v>2</v>
      </c>
      <c r="I1111" s="2" t="n">
        <v>0</v>
      </c>
      <c r="J1111" s="2" t="inlineStr">
        <is>
          <t>GPA</t>
        </is>
      </c>
      <c r="K1111" s="2">
        <f>IF(I1111&lt;&gt;"",I1111,IFERROR(INDEX(Base!$I:$I,MATCH(1,(Base!$C:$C=C1111)*(Base!$I:$I&lt;&gt;""),0)),0))</f>
        <v/>
      </c>
      <c r="L1111" s="2">
        <f>IF(AND(I1111="",K1111&gt;0),"SIM","NÃO")</f>
        <v/>
      </c>
      <c r="M1111" s="2">
        <f>IF(ISNUMBER(SEARCH("SEPARA",UPPER(C1111))),"NÃO","SIM")</f>
        <v/>
      </c>
      <c r="N1111" s="2">
        <f>IFERROR(H1111/K1111,0)</f>
        <v/>
      </c>
      <c r="O1111" s="2">
        <f>IF(M1111="NÃO","EXCLUÍDO",IF(N1111&lt;Premissas!$B$8,"&lt; 1,00",IF(N1111&lt;Premissas!$B$9,"1,00 – 1,19",IF(N1111&lt;Premissas!$B$10,"1,20 – 1,39",IF(N1111&lt;Premissas!$B$11,"1,40 – 1,59",IF(N1111&lt;Premissas!$B$12,"1,60 – 1,99","≥ 2,00"))))))</f>
        <v/>
      </c>
      <c r="P1111" s="5">
        <f>IF(OR(M1111="NÃO",N1111&lt;Premissas!$B$8),Premissas!$B$13,IF(N1111&lt;Premissas!$B$9,Premissas!$B$14,IF(N1111&lt;Premissas!$B$10,Premissas!$B$15,IF(N1111&lt;Premissas!$B$11,Premissas!$B$16,IF(N1111&lt;Premissas!$B$12,Premissas!$B$17,Premissas!$B$18)))))</f>
        <v/>
      </c>
      <c r="Q1111" s="5">
        <f>IFERROR(P1111/Premissas!$B$4,0)</f>
        <v/>
      </c>
    </row>
    <row r="1112">
      <c r="A1112" s="2" t="n">
        <v>7</v>
      </c>
      <c r="B1112" s="2" t="n">
        <v>7801</v>
      </c>
      <c r="C1112" s="2" t="inlineStr">
        <is>
          <t>PUXADA RECEB</t>
        </is>
      </c>
      <c r="D1112" s="2" t="n">
        <v>5568897</v>
      </c>
      <c r="E1112" s="2" t="inlineStr">
        <is>
          <t>Everton Oliveira Da Silva</t>
        </is>
      </c>
      <c r="F1112" s="2" t="n">
        <v>123</v>
      </c>
      <c r="G1112" s="2" t="n">
        <v>19.75</v>
      </c>
      <c r="H1112" s="2" t="n">
        <v>6</v>
      </c>
      <c r="I1112" s="2" t="n">
        <v>0</v>
      </c>
      <c r="J1112" s="2" t="inlineStr">
        <is>
          <t>GPA</t>
        </is>
      </c>
      <c r="K1112" s="2">
        <f>IF(I1112&lt;&gt;"",I1112,IFERROR(INDEX(Base!$I:$I,MATCH(1,(Base!$C:$C=C1112)*(Base!$I:$I&lt;&gt;""),0)),0))</f>
        <v/>
      </c>
      <c r="L1112" s="2">
        <f>IF(AND(I1112="",K1112&gt;0),"SIM","NÃO")</f>
        <v/>
      </c>
      <c r="M1112" s="2">
        <f>IF(ISNUMBER(SEARCH("SEPARA",UPPER(C1112))),"NÃO","SIM")</f>
        <v/>
      </c>
      <c r="N1112" s="2">
        <f>IFERROR(H1112/K1112,0)</f>
        <v/>
      </c>
      <c r="O1112" s="2">
        <f>IF(M1112="NÃO","EXCLUÍDO",IF(N1112&lt;Premissas!$B$8,"&lt; 1,00",IF(N1112&lt;Premissas!$B$9,"1,00 – 1,19",IF(N1112&lt;Premissas!$B$10,"1,20 – 1,39",IF(N1112&lt;Premissas!$B$11,"1,40 – 1,59",IF(N1112&lt;Premissas!$B$12,"1,60 – 1,99","≥ 2,00"))))))</f>
        <v/>
      </c>
      <c r="P1112" s="5">
        <f>IF(OR(M1112="NÃO",N1112&lt;Premissas!$B$8),Premissas!$B$13,IF(N1112&lt;Premissas!$B$9,Premissas!$B$14,IF(N1112&lt;Premissas!$B$10,Premissas!$B$15,IF(N1112&lt;Premissas!$B$11,Premissas!$B$16,IF(N1112&lt;Premissas!$B$12,Premissas!$B$17,Premissas!$B$18)))))</f>
        <v/>
      </c>
      <c r="Q1112" s="5">
        <f>IFERROR(P1112/Premissas!$B$4,0)</f>
        <v/>
      </c>
    </row>
    <row r="1113">
      <c r="A1113" s="2" t="n">
        <v>7</v>
      </c>
      <c r="B1113" s="2" t="n">
        <v>7801</v>
      </c>
      <c r="C1113" s="2" t="inlineStr">
        <is>
          <t>SEPARACAO</t>
        </is>
      </c>
      <c r="D1113" s="2" t="n">
        <v>5568897</v>
      </c>
      <c r="E1113" s="2" t="inlineStr">
        <is>
          <t>Everton Oliveira Da Silva</t>
        </is>
      </c>
      <c r="F1113" s="2" t="n">
        <v>338</v>
      </c>
      <c r="G1113" s="2" t="n">
        <v>19.27</v>
      </c>
      <c r="H1113" s="2" t="n">
        <v>18</v>
      </c>
      <c r="I1113" s="2" t="n">
        <v>0</v>
      </c>
      <c r="J1113" s="2" t="inlineStr">
        <is>
          <t>GPA</t>
        </is>
      </c>
      <c r="K1113" s="2">
        <f>IF(I1113&lt;&gt;"",I1113,IFERROR(INDEX(Base!$I:$I,MATCH(1,(Base!$C:$C=C1113)*(Base!$I:$I&lt;&gt;""),0)),0))</f>
        <v/>
      </c>
      <c r="L1113" s="2">
        <f>IF(AND(I1113="",K1113&gt;0),"SIM","NÃO")</f>
        <v/>
      </c>
      <c r="M1113" s="2">
        <f>IF(ISNUMBER(SEARCH("SEPARA",UPPER(C1113))),"NÃO","SIM")</f>
        <v/>
      </c>
      <c r="N1113" s="2">
        <f>IFERROR(H1113/K1113,0)</f>
        <v/>
      </c>
      <c r="O1113" s="2">
        <f>IF(M1113="NÃO","EXCLUÍDO",IF(N1113&lt;Premissas!$B$8,"&lt; 1,00",IF(N1113&lt;Premissas!$B$9,"1,00 – 1,19",IF(N1113&lt;Premissas!$B$10,"1,20 – 1,39",IF(N1113&lt;Premissas!$B$11,"1,40 – 1,59",IF(N1113&lt;Premissas!$B$12,"1,60 – 1,99","≥ 2,00"))))))</f>
        <v/>
      </c>
      <c r="P1113" s="5">
        <f>IF(OR(M1113="NÃO",N1113&lt;Premissas!$B$8),Premissas!$B$13,IF(N1113&lt;Premissas!$B$9,Premissas!$B$14,IF(N1113&lt;Premissas!$B$10,Premissas!$B$15,IF(N1113&lt;Premissas!$B$11,Premissas!$B$16,IF(N1113&lt;Premissas!$B$12,Premissas!$B$17,Premissas!$B$18)))))</f>
        <v/>
      </c>
      <c r="Q1113" s="5">
        <f>IFERROR(P1113/Premissas!$B$4,0)</f>
        <v/>
      </c>
    </row>
    <row r="1114">
      <c r="A1114" s="2" t="n">
        <v>7</v>
      </c>
      <c r="B1114" s="2" t="n">
        <v>7801</v>
      </c>
      <c r="C1114" s="2" t="inlineStr">
        <is>
          <t>PUXADA RECEB</t>
        </is>
      </c>
      <c r="D1114" s="2" t="n">
        <v>5579155</v>
      </c>
      <c r="E1114" s="2" t="inlineStr">
        <is>
          <t>SUELDA DA SILVA DE SOUZA</t>
        </is>
      </c>
      <c r="F1114" s="2" t="n">
        <v>2357</v>
      </c>
      <c r="G1114" s="2" t="n">
        <v>150.78</v>
      </c>
      <c r="H1114" s="2" t="n">
        <v>16</v>
      </c>
      <c r="I1114" s="2" t="n">
        <v>0</v>
      </c>
      <c r="J1114" s="2" t="inlineStr">
        <is>
          <t>GPA</t>
        </is>
      </c>
      <c r="K1114" s="2">
        <f>IF(I1114&lt;&gt;"",I1114,IFERROR(INDEX(Base!$I:$I,MATCH(1,(Base!$C:$C=C1114)*(Base!$I:$I&lt;&gt;""),0)),0))</f>
        <v/>
      </c>
      <c r="L1114" s="2">
        <f>IF(AND(I1114="",K1114&gt;0),"SIM","NÃO")</f>
        <v/>
      </c>
      <c r="M1114" s="2">
        <f>IF(ISNUMBER(SEARCH("SEPARA",UPPER(C1114))),"NÃO","SIM")</f>
        <v/>
      </c>
      <c r="N1114" s="2">
        <f>IFERROR(H1114/K1114,0)</f>
        <v/>
      </c>
      <c r="O1114" s="2">
        <f>IF(M1114="NÃO","EXCLUÍDO",IF(N1114&lt;Premissas!$B$8,"&lt; 1,00",IF(N1114&lt;Premissas!$B$9,"1,00 – 1,19",IF(N1114&lt;Premissas!$B$10,"1,20 – 1,39",IF(N1114&lt;Premissas!$B$11,"1,40 – 1,59",IF(N1114&lt;Premissas!$B$12,"1,60 – 1,99","≥ 2,00"))))))</f>
        <v/>
      </c>
      <c r="P1114" s="5">
        <f>IF(OR(M1114="NÃO",N1114&lt;Premissas!$B$8),Premissas!$B$13,IF(N1114&lt;Premissas!$B$9,Premissas!$B$14,IF(N1114&lt;Premissas!$B$10,Premissas!$B$15,IF(N1114&lt;Premissas!$B$11,Premissas!$B$16,IF(N1114&lt;Premissas!$B$12,Premissas!$B$17,Premissas!$B$18)))))</f>
        <v/>
      </c>
      <c r="Q1114" s="5">
        <f>IFERROR(P1114/Premissas!$B$4,0)</f>
        <v/>
      </c>
    </row>
    <row r="1115">
      <c r="A1115" s="2" t="n">
        <v>7</v>
      </c>
      <c r="B1115" s="2" t="n">
        <v>7801</v>
      </c>
      <c r="C1115" s="2" t="inlineStr">
        <is>
          <t>RECEBIMENTO</t>
        </is>
      </c>
      <c r="D1115" s="2" t="n">
        <v>5579155</v>
      </c>
      <c r="E1115" s="2" t="inlineStr">
        <is>
          <t>SUELDA DA SILVA DE SOUZA</t>
        </is>
      </c>
      <c r="F1115" s="2" t="n">
        <v>330</v>
      </c>
      <c r="G1115" s="2" t="n">
        <v>10.95</v>
      </c>
      <c r="H1115" s="2" t="n">
        <v>30</v>
      </c>
      <c r="I1115" s="2" t="n">
        <v>0</v>
      </c>
      <c r="J1115" s="2" t="inlineStr">
        <is>
          <t>GPA</t>
        </is>
      </c>
      <c r="K1115" s="2">
        <f>IF(I1115&lt;&gt;"",I1115,IFERROR(INDEX(Base!$I:$I,MATCH(1,(Base!$C:$C=C1115)*(Base!$I:$I&lt;&gt;""),0)),0))</f>
        <v/>
      </c>
      <c r="L1115" s="2">
        <f>IF(AND(I1115="",K1115&gt;0),"SIM","NÃO")</f>
        <v/>
      </c>
      <c r="M1115" s="2">
        <f>IF(ISNUMBER(SEARCH("SEPARA",UPPER(C1115))),"NÃO","SIM")</f>
        <v/>
      </c>
      <c r="N1115" s="2">
        <f>IFERROR(H1115/K1115,0)</f>
        <v/>
      </c>
      <c r="O1115" s="2">
        <f>IF(M1115="NÃO","EXCLUÍDO",IF(N1115&lt;Premissas!$B$8,"&lt; 1,00",IF(N1115&lt;Premissas!$B$9,"1,00 – 1,19",IF(N1115&lt;Premissas!$B$10,"1,20 – 1,39",IF(N1115&lt;Premissas!$B$11,"1,40 – 1,59",IF(N1115&lt;Premissas!$B$12,"1,60 – 1,99","≥ 2,00"))))))</f>
        <v/>
      </c>
      <c r="P1115" s="5">
        <f>IF(OR(M1115="NÃO",N1115&lt;Premissas!$B$8),Premissas!$B$13,IF(N1115&lt;Premissas!$B$9,Premissas!$B$14,IF(N1115&lt;Premissas!$B$10,Premissas!$B$15,IF(N1115&lt;Premissas!$B$11,Premissas!$B$16,IF(N1115&lt;Premissas!$B$12,Premissas!$B$17,Premissas!$B$18)))))</f>
        <v/>
      </c>
      <c r="Q1115" s="5">
        <f>IFERROR(P1115/Premissas!$B$4,0)</f>
        <v/>
      </c>
    </row>
    <row r="1116">
      <c r="A1116" s="2" t="n">
        <v>7</v>
      </c>
      <c r="B1116" s="2" t="n">
        <v>7801</v>
      </c>
      <c r="C1116" s="2" t="inlineStr">
        <is>
          <t>SEPARACAO</t>
        </is>
      </c>
      <c r="D1116" s="2" t="n">
        <v>5584914</v>
      </c>
      <c r="E1116" s="2" t="inlineStr">
        <is>
          <t>CLEONICE CAMPOS DE JESUS</t>
        </is>
      </c>
      <c r="F1116" s="2" t="n">
        <v>4353</v>
      </c>
      <c r="G1116" s="2" t="n">
        <v>94.39</v>
      </c>
      <c r="H1116" s="2" t="n">
        <v>46</v>
      </c>
      <c r="I1116" s="2" t="n">
        <v>0</v>
      </c>
      <c r="J1116" s="2" t="inlineStr">
        <is>
          <t>GPA</t>
        </is>
      </c>
      <c r="K1116" s="2">
        <f>IF(I1116&lt;&gt;"",I1116,IFERROR(INDEX(Base!$I:$I,MATCH(1,(Base!$C:$C=C1116)*(Base!$I:$I&lt;&gt;""),0)),0))</f>
        <v/>
      </c>
      <c r="L1116" s="2">
        <f>IF(AND(I1116="",K1116&gt;0),"SIM","NÃO")</f>
        <v/>
      </c>
      <c r="M1116" s="2">
        <f>IF(ISNUMBER(SEARCH("SEPARA",UPPER(C1116))),"NÃO","SIM")</f>
        <v/>
      </c>
      <c r="N1116" s="2">
        <f>IFERROR(H1116/K1116,0)</f>
        <v/>
      </c>
      <c r="O1116" s="2">
        <f>IF(M1116="NÃO","EXCLUÍDO",IF(N1116&lt;Premissas!$B$8,"&lt; 1,00",IF(N1116&lt;Premissas!$B$9,"1,00 – 1,19",IF(N1116&lt;Premissas!$B$10,"1,20 – 1,39",IF(N1116&lt;Premissas!$B$11,"1,40 – 1,59",IF(N1116&lt;Premissas!$B$12,"1,60 – 1,99","≥ 2,00"))))))</f>
        <v/>
      </c>
      <c r="P1116" s="5">
        <f>IF(OR(M1116="NÃO",N1116&lt;Premissas!$B$8),Premissas!$B$13,IF(N1116&lt;Premissas!$B$9,Premissas!$B$14,IF(N1116&lt;Premissas!$B$10,Premissas!$B$15,IF(N1116&lt;Premissas!$B$11,Premissas!$B$16,IF(N1116&lt;Premissas!$B$12,Premissas!$B$17,Premissas!$B$18)))))</f>
        <v/>
      </c>
      <c r="Q1116" s="5">
        <f>IFERROR(P1116/Premissas!$B$4,0)</f>
        <v/>
      </c>
    </row>
    <row r="1117">
      <c r="A1117" s="2" t="n">
        <v>7</v>
      </c>
      <c r="B1117" s="2" t="n">
        <v>7801</v>
      </c>
      <c r="C1117" s="2" t="inlineStr">
        <is>
          <t>PUXADA RECEB</t>
        </is>
      </c>
      <c r="D1117" s="2" t="n">
        <v>5590221</v>
      </c>
      <c r="E1117" s="2" t="inlineStr">
        <is>
          <t>LUANA SANTOS MIRANDA</t>
        </is>
      </c>
      <c r="F1117" s="2" t="n">
        <v>1265</v>
      </c>
      <c r="G1117" s="2" t="n">
        <v>132.13</v>
      </c>
      <c r="H1117" s="2" t="n">
        <v>10</v>
      </c>
      <c r="I1117" s="2" t="n">
        <v>0</v>
      </c>
      <c r="J1117" s="2" t="inlineStr">
        <is>
          <t>GPA</t>
        </is>
      </c>
      <c r="K1117" s="2">
        <f>IF(I1117&lt;&gt;"",I1117,IFERROR(INDEX(Base!$I:$I,MATCH(1,(Base!$C:$C=C1117)*(Base!$I:$I&lt;&gt;""),0)),0))</f>
        <v/>
      </c>
      <c r="L1117" s="2">
        <f>IF(AND(I1117="",K1117&gt;0),"SIM","NÃO")</f>
        <v/>
      </c>
      <c r="M1117" s="2">
        <f>IF(ISNUMBER(SEARCH("SEPARA",UPPER(C1117))),"NÃO","SIM")</f>
        <v/>
      </c>
      <c r="N1117" s="2">
        <f>IFERROR(H1117/K1117,0)</f>
        <v/>
      </c>
      <c r="O1117" s="2">
        <f>IF(M1117="NÃO","EXCLUÍDO",IF(N1117&lt;Premissas!$B$8,"&lt; 1,00",IF(N1117&lt;Premissas!$B$9,"1,00 – 1,19",IF(N1117&lt;Premissas!$B$10,"1,20 – 1,39",IF(N1117&lt;Premissas!$B$11,"1,40 – 1,59",IF(N1117&lt;Premissas!$B$12,"1,60 – 1,99","≥ 2,00"))))))</f>
        <v/>
      </c>
      <c r="P1117" s="5">
        <f>IF(OR(M1117="NÃO",N1117&lt;Premissas!$B$8),Premissas!$B$13,IF(N1117&lt;Premissas!$B$9,Premissas!$B$14,IF(N1117&lt;Premissas!$B$10,Premissas!$B$15,IF(N1117&lt;Premissas!$B$11,Premissas!$B$16,IF(N1117&lt;Premissas!$B$12,Premissas!$B$17,Premissas!$B$18)))))</f>
        <v/>
      </c>
      <c r="Q1117" s="5">
        <f>IFERROR(P1117/Premissas!$B$4,0)</f>
        <v/>
      </c>
    </row>
    <row r="1118">
      <c r="A1118" s="2" t="n">
        <v>7</v>
      </c>
      <c r="B1118" s="2" t="n">
        <v>7801</v>
      </c>
      <c r="C1118" s="2" t="inlineStr">
        <is>
          <t>SEPARACAO</t>
        </is>
      </c>
      <c r="D1118" s="2" t="n">
        <v>5590221</v>
      </c>
      <c r="E1118" s="2" t="inlineStr">
        <is>
          <t>LUANA SANTOS MIRANDA</t>
        </is>
      </c>
      <c r="F1118" s="2" t="n">
        <v>541</v>
      </c>
      <c r="G1118" s="2" t="n">
        <v>11.71</v>
      </c>
      <c r="H1118" s="2" t="n">
        <v>46</v>
      </c>
      <c r="I1118" s="2" t="n">
        <v>0</v>
      </c>
      <c r="J1118" s="2" t="inlineStr">
        <is>
          <t>GPA</t>
        </is>
      </c>
      <c r="K1118" s="2">
        <f>IF(I1118&lt;&gt;"",I1118,IFERROR(INDEX(Base!$I:$I,MATCH(1,(Base!$C:$C=C1118)*(Base!$I:$I&lt;&gt;""),0)),0))</f>
        <v/>
      </c>
      <c r="L1118" s="2">
        <f>IF(AND(I1118="",K1118&gt;0),"SIM","NÃO")</f>
        <v/>
      </c>
      <c r="M1118" s="2">
        <f>IF(ISNUMBER(SEARCH("SEPARA",UPPER(C1118))),"NÃO","SIM")</f>
        <v/>
      </c>
      <c r="N1118" s="2">
        <f>IFERROR(H1118/K1118,0)</f>
        <v/>
      </c>
      <c r="O1118" s="2">
        <f>IF(M1118="NÃO","EXCLUÍDO",IF(N1118&lt;Premissas!$B$8,"&lt; 1,00",IF(N1118&lt;Premissas!$B$9,"1,00 – 1,19",IF(N1118&lt;Premissas!$B$10,"1,20 – 1,39",IF(N1118&lt;Premissas!$B$11,"1,40 – 1,59",IF(N1118&lt;Premissas!$B$12,"1,60 – 1,99","≥ 2,00"))))))</f>
        <v/>
      </c>
      <c r="P1118" s="5">
        <f>IF(OR(M1118="NÃO",N1118&lt;Premissas!$B$8),Premissas!$B$13,IF(N1118&lt;Premissas!$B$9,Premissas!$B$14,IF(N1118&lt;Premissas!$B$10,Premissas!$B$15,IF(N1118&lt;Premissas!$B$11,Premissas!$B$16,IF(N1118&lt;Premissas!$B$12,Premissas!$B$17,Premissas!$B$18)))))</f>
        <v/>
      </c>
      <c r="Q1118" s="5">
        <f>IFERROR(P1118/Premissas!$B$4,0)</f>
        <v/>
      </c>
    </row>
    <row r="1119">
      <c r="A1119" s="2" t="n">
        <v>7</v>
      </c>
      <c r="B1119" s="2" t="n">
        <v>7801</v>
      </c>
      <c r="C1119" s="2" t="inlineStr">
        <is>
          <t>PUXADA RECEB</t>
        </is>
      </c>
      <c r="D1119" s="2" t="n">
        <v>5592887</v>
      </c>
      <c r="E1119" s="2" t="inlineStr">
        <is>
          <t>Sabrina Santos Miranda</t>
        </is>
      </c>
      <c r="F1119" s="2" t="n">
        <v>102</v>
      </c>
      <c r="G1119" s="2" t="n">
        <v>12.76</v>
      </c>
      <c r="H1119" s="2" t="n">
        <v>8</v>
      </c>
      <c r="I1119" s="2" t="n">
        <v>0</v>
      </c>
      <c r="J1119" s="2" t="inlineStr">
        <is>
          <t>GPA</t>
        </is>
      </c>
      <c r="K1119" s="2">
        <f>IF(I1119&lt;&gt;"",I1119,IFERROR(INDEX(Base!$I:$I,MATCH(1,(Base!$C:$C=C1119)*(Base!$I:$I&lt;&gt;""),0)),0))</f>
        <v/>
      </c>
      <c r="L1119" s="2">
        <f>IF(AND(I1119="",K1119&gt;0),"SIM","NÃO")</f>
        <v/>
      </c>
      <c r="M1119" s="2">
        <f>IF(ISNUMBER(SEARCH("SEPARA",UPPER(C1119))),"NÃO","SIM")</f>
        <v/>
      </c>
      <c r="N1119" s="2">
        <f>IFERROR(H1119/K1119,0)</f>
        <v/>
      </c>
      <c r="O1119" s="2">
        <f>IF(M1119="NÃO","EXCLUÍDO",IF(N1119&lt;Premissas!$B$8,"&lt; 1,00",IF(N1119&lt;Premissas!$B$9,"1,00 – 1,19",IF(N1119&lt;Premissas!$B$10,"1,20 – 1,39",IF(N1119&lt;Premissas!$B$11,"1,40 – 1,59",IF(N1119&lt;Premissas!$B$12,"1,60 – 1,99","≥ 2,00"))))))</f>
        <v/>
      </c>
      <c r="P1119" s="5">
        <f>IF(OR(M1119="NÃO",N1119&lt;Premissas!$B$8),Premissas!$B$13,IF(N1119&lt;Premissas!$B$9,Premissas!$B$14,IF(N1119&lt;Premissas!$B$10,Premissas!$B$15,IF(N1119&lt;Premissas!$B$11,Premissas!$B$16,IF(N1119&lt;Premissas!$B$12,Premissas!$B$17,Premissas!$B$18)))))</f>
        <v/>
      </c>
      <c r="Q1119" s="5">
        <f>IFERROR(P1119/Premissas!$B$4,0)</f>
        <v/>
      </c>
    </row>
    <row r="1120">
      <c r="A1120" s="2" t="n">
        <v>7</v>
      </c>
      <c r="B1120" s="2" t="n">
        <v>7801</v>
      </c>
      <c r="C1120" s="2" t="inlineStr">
        <is>
          <t>RECEBIMENTO</t>
        </is>
      </c>
      <c r="D1120" s="2" t="n">
        <v>5592887</v>
      </c>
      <c r="E1120" s="2" t="inlineStr">
        <is>
          <t>Sabrina Santos Miranda</t>
        </is>
      </c>
      <c r="F1120" s="2" t="n">
        <v>2242</v>
      </c>
      <c r="G1120" s="2" t="n">
        <v>151.31</v>
      </c>
      <c r="H1120" s="2" t="n">
        <v>15</v>
      </c>
      <c r="I1120" s="2" t="n">
        <v>0</v>
      </c>
      <c r="J1120" s="2" t="inlineStr">
        <is>
          <t>GPA</t>
        </is>
      </c>
      <c r="K1120" s="2">
        <f>IF(I1120&lt;&gt;"",I1120,IFERROR(INDEX(Base!$I:$I,MATCH(1,(Base!$C:$C=C1120)*(Base!$I:$I&lt;&gt;""),0)),0))</f>
        <v/>
      </c>
      <c r="L1120" s="2">
        <f>IF(AND(I1120="",K1120&gt;0),"SIM","NÃO")</f>
        <v/>
      </c>
      <c r="M1120" s="2">
        <f>IF(ISNUMBER(SEARCH("SEPARA",UPPER(C1120))),"NÃO","SIM")</f>
        <v/>
      </c>
      <c r="N1120" s="2">
        <f>IFERROR(H1120/K1120,0)</f>
        <v/>
      </c>
      <c r="O1120" s="2">
        <f>IF(M1120="NÃO","EXCLUÍDO",IF(N1120&lt;Premissas!$B$8,"&lt; 1,00",IF(N1120&lt;Premissas!$B$9,"1,00 – 1,19",IF(N1120&lt;Premissas!$B$10,"1,20 – 1,39",IF(N1120&lt;Premissas!$B$11,"1,40 – 1,59",IF(N1120&lt;Premissas!$B$12,"1,60 – 1,99","≥ 2,00"))))))</f>
        <v/>
      </c>
      <c r="P1120" s="5">
        <f>IF(OR(M1120="NÃO",N1120&lt;Premissas!$B$8),Premissas!$B$13,IF(N1120&lt;Premissas!$B$9,Premissas!$B$14,IF(N1120&lt;Premissas!$B$10,Premissas!$B$15,IF(N1120&lt;Premissas!$B$11,Premissas!$B$16,IF(N1120&lt;Premissas!$B$12,Premissas!$B$17,Premissas!$B$18)))))</f>
        <v/>
      </c>
      <c r="Q1120" s="5">
        <f>IFERROR(P1120/Premissas!$B$4,0)</f>
        <v/>
      </c>
    </row>
    <row r="1121">
      <c r="A1121" s="2" t="n">
        <v>7</v>
      </c>
      <c r="B1121" s="2" t="n">
        <v>7801</v>
      </c>
      <c r="C1121" s="2" t="inlineStr">
        <is>
          <t>PUXADA RECEB</t>
        </is>
      </c>
      <c r="D1121" s="2" t="n">
        <v>5593867</v>
      </c>
      <c r="E1121" s="2" t="inlineStr">
        <is>
          <t>Nubia Rodrigues Dos Santos</t>
        </is>
      </c>
      <c r="F1121" s="2" t="n">
        <v>1101</v>
      </c>
      <c r="G1121" s="2" t="n">
        <v>113</v>
      </c>
      <c r="H1121" s="2" t="n">
        <v>10</v>
      </c>
      <c r="I1121" s="2" t="n">
        <v>0</v>
      </c>
      <c r="J1121" s="2" t="inlineStr">
        <is>
          <t>GPA</t>
        </is>
      </c>
      <c r="K1121" s="2">
        <f>IF(I1121&lt;&gt;"",I1121,IFERROR(INDEX(Base!$I:$I,MATCH(1,(Base!$C:$C=C1121)*(Base!$I:$I&lt;&gt;""),0)),0))</f>
        <v/>
      </c>
      <c r="L1121" s="2">
        <f>IF(AND(I1121="",K1121&gt;0),"SIM","NÃO")</f>
        <v/>
      </c>
      <c r="M1121" s="2">
        <f>IF(ISNUMBER(SEARCH("SEPARA",UPPER(C1121))),"NÃO","SIM")</f>
        <v/>
      </c>
      <c r="N1121" s="2">
        <f>IFERROR(H1121/K1121,0)</f>
        <v/>
      </c>
      <c r="O1121" s="2">
        <f>IF(M1121="NÃO","EXCLUÍDO",IF(N1121&lt;Premissas!$B$8,"&lt; 1,00",IF(N1121&lt;Premissas!$B$9,"1,00 – 1,19",IF(N1121&lt;Premissas!$B$10,"1,20 – 1,39",IF(N1121&lt;Premissas!$B$11,"1,40 – 1,59",IF(N1121&lt;Premissas!$B$12,"1,60 – 1,99","≥ 2,00"))))))</f>
        <v/>
      </c>
      <c r="P1121" s="5">
        <f>IF(OR(M1121="NÃO",N1121&lt;Premissas!$B$8),Premissas!$B$13,IF(N1121&lt;Premissas!$B$9,Premissas!$B$14,IF(N1121&lt;Premissas!$B$10,Premissas!$B$15,IF(N1121&lt;Premissas!$B$11,Premissas!$B$16,IF(N1121&lt;Premissas!$B$12,Premissas!$B$17,Premissas!$B$18)))))</f>
        <v/>
      </c>
      <c r="Q1121" s="5">
        <f>IFERROR(P1121/Premissas!$B$4,0)</f>
        <v/>
      </c>
    </row>
    <row r="1122">
      <c r="A1122" s="2" t="n">
        <v>7</v>
      </c>
      <c r="B1122" s="2" t="n">
        <v>7801</v>
      </c>
      <c r="C1122" s="2" t="inlineStr">
        <is>
          <t>SEPARACAO</t>
        </is>
      </c>
      <c r="D1122" s="2" t="n">
        <v>5593867</v>
      </c>
      <c r="E1122" s="2" t="inlineStr">
        <is>
          <t>Nubia Rodrigues Dos Santos</t>
        </is>
      </c>
      <c r="F1122" s="2" t="n">
        <v>139</v>
      </c>
      <c r="G1122" s="2" t="n">
        <v>13.38</v>
      </c>
      <c r="H1122" s="2" t="n">
        <v>10</v>
      </c>
      <c r="I1122" s="2" t="n">
        <v>0</v>
      </c>
      <c r="J1122" s="2" t="inlineStr">
        <is>
          <t>GPA</t>
        </is>
      </c>
      <c r="K1122" s="2">
        <f>IF(I1122&lt;&gt;"",I1122,IFERROR(INDEX(Base!$I:$I,MATCH(1,(Base!$C:$C=C1122)*(Base!$I:$I&lt;&gt;""),0)),0))</f>
        <v/>
      </c>
      <c r="L1122" s="2">
        <f>IF(AND(I1122="",K1122&gt;0),"SIM","NÃO")</f>
        <v/>
      </c>
      <c r="M1122" s="2">
        <f>IF(ISNUMBER(SEARCH("SEPARA",UPPER(C1122))),"NÃO","SIM")</f>
        <v/>
      </c>
      <c r="N1122" s="2">
        <f>IFERROR(H1122/K1122,0)</f>
        <v/>
      </c>
      <c r="O1122" s="2">
        <f>IF(M1122="NÃO","EXCLUÍDO",IF(N1122&lt;Premissas!$B$8,"&lt; 1,00",IF(N1122&lt;Premissas!$B$9,"1,00 – 1,19",IF(N1122&lt;Premissas!$B$10,"1,20 – 1,39",IF(N1122&lt;Premissas!$B$11,"1,40 – 1,59",IF(N1122&lt;Premissas!$B$12,"1,60 – 1,99","≥ 2,00"))))))</f>
        <v/>
      </c>
      <c r="P1122" s="5">
        <f>IF(OR(M1122="NÃO",N1122&lt;Premissas!$B$8),Premissas!$B$13,IF(N1122&lt;Premissas!$B$9,Premissas!$B$14,IF(N1122&lt;Premissas!$B$10,Premissas!$B$15,IF(N1122&lt;Premissas!$B$11,Premissas!$B$16,IF(N1122&lt;Premissas!$B$12,Premissas!$B$17,Premissas!$B$18)))))</f>
        <v/>
      </c>
      <c r="Q1122" s="5">
        <f>IFERROR(P1122/Premissas!$B$4,0)</f>
        <v/>
      </c>
    </row>
    <row r="1123">
      <c r="A1123" s="2" t="n">
        <v>7</v>
      </c>
      <c r="B1123" s="2" t="n">
        <v>7801</v>
      </c>
      <c r="C1123" s="2" t="inlineStr">
        <is>
          <t>ATIVIDADE OP. EMP.</t>
        </is>
      </c>
      <c r="D1123" s="2" t="n">
        <v>559507</v>
      </c>
      <c r="E1123" s="2" t="inlineStr">
        <is>
          <t>Josivaldo Antonio Da Silva</t>
        </is>
      </c>
      <c r="F1123" s="2" t="n">
        <v>978</v>
      </c>
      <c r="G1123" s="2" t="n">
        <v>167.1</v>
      </c>
      <c r="H1123" s="2" t="n">
        <v>6</v>
      </c>
      <c r="I1123" s="2" t="n">
        <v>0</v>
      </c>
      <c r="J1123" s="2" t="inlineStr">
        <is>
          <t>GPA</t>
        </is>
      </c>
      <c r="K1123" s="2">
        <f>IF(I1123&lt;&gt;"",I1123,IFERROR(INDEX(Base!$I:$I,MATCH(1,(Base!$C:$C=C1123)*(Base!$I:$I&lt;&gt;""),0)),0))</f>
        <v/>
      </c>
      <c r="L1123" s="2">
        <f>IF(AND(I1123="",K1123&gt;0),"SIM","NÃO")</f>
        <v/>
      </c>
      <c r="M1123" s="2">
        <f>IF(ISNUMBER(SEARCH("SEPARA",UPPER(C1123))),"NÃO","SIM")</f>
        <v/>
      </c>
      <c r="N1123" s="2">
        <f>IFERROR(H1123/K1123,0)</f>
        <v/>
      </c>
      <c r="O1123" s="2">
        <f>IF(M1123="NÃO","EXCLUÍDO",IF(N1123&lt;Premissas!$B$8,"&lt; 1,00",IF(N1123&lt;Premissas!$B$9,"1,00 – 1,19",IF(N1123&lt;Premissas!$B$10,"1,20 – 1,39",IF(N1123&lt;Premissas!$B$11,"1,40 – 1,59",IF(N1123&lt;Premissas!$B$12,"1,60 – 1,99","≥ 2,00"))))))</f>
        <v/>
      </c>
      <c r="P1123" s="5">
        <f>IF(OR(M1123="NÃO",N1123&lt;Premissas!$B$8),Premissas!$B$13,IF(N1123&lt;Premissas!$B$9,Premissas!$B$14,IF(N1123&lt;Premissas!$B$10,Premissas!$B$15,IF(N1123&lt;Premissas!$B$11,Premissas!$B$16,IF(N1123&lt;Premissas!$B$12,Premissas!$B$17,Premissas!$B$18)))))</f>
        <v/>
      </c>
      <c r="Q1123" s="5">
        <f>IFERROR(P1123/Premissas!$B$4,0)</f>
        <v/>
      </c>
    </row>
    <row r="1124">
      <c r="A1124" s="2" t="n">
        <v>7</v>
      </c>
      <c r="B1124" s="2" t="n">
        <v>7801</v>
      </c>
      <c r="C1124" s="2" t="inlineStr">
        <is>
          <t>PUXADA RECEB</t>
        </is>
      </c>
      <c r="D1124" s="2" t="n">
        <v>5600740</v>
      </c>
      <c r="E1124" s="2" t="inlineStr">
        <is>
          <t>PALOMA DIAS</t>
        </is>
      </c>
      <c r="F1124" s="2" t="n">
        <v>1603</v>
      </c>
      <c r="G1124" s="2" t="n">
        <v>129.01</v>
      </c>
      <c r="H1124" s="2" t="n">
        <v>12</v>
      </c>
      <c r="I1124" s="2" t="n">
        <v>0</v>
      </c>
      <c r="J1124" s="2" t="inlineStr">
        <is>
          <t>GPA</t>
        </is>
      </c>
      <c r="K1124" s="2">
        <f>IF(I1124&lt;&gt;"",I1124,IFERROR(INDEX(Base!$I:$I,MATCH(1,(Base!$C:$C=C1124)*(Base!$I:$I&lt;&gt;""),0)),0))</f>
        <v/>
      </c>
      <c r="L1124" s="2">
        <f>IF(AND(I1124="",K1124&gt;0),"SIM","NÃO")</f>
        <v/>
      </c>
      <c r="M1124" s="2">
        <f>IF(ISNUMBER(SEARCH("SEPARA",UPPER(C1124))),"NÃO","SIM")</f>
        <v/>
      </c>
      <c r="N1124" s="2">
        <f>IFERROR(H1124/K1124,0)</f>
        <v/>
      </c>
      <c r="O1124" s="2">
        <f>IF(M1124="NÃO","EXCLUÍDO",IF(N1124&lt;Premissas!$B$8,"&lt; 1,00",IF(N1124&lt;Premissas!$B$9,"1,00 – 1,19",IF(N1124&lt;Premissas!$B$10,"1,20 – 1,39",IF(N1124&lt;Premissas!$B$11,"1,40 – 1,59",IF(N1124&lt;Premissas!$B$12,"1,60 – 1,99","≥ 2,00"))))))</f>
        <v/>
      </c>
      <c r="P1124" s="5">
        <f>IF(OR(M1124="NÃO",N1124&lt;Premissas!$B$8),Premissas!$B$13,IF(N1124&lt;Premissas!$B$9,Premissas!$B$14,IF(N1124&lt;Premissas!$B$10,Premissas!$B$15,IF(N1124&lt;Premissas!$B$11,Premissas!$B$16,IF(N1124&lt;Premissas!$B$12,Premissas!$B$17,Premissas!$B$18)))))</f>
        <v/>
      </c>
      <c r="Q1124" s="5">
        <f>IFERROR(P1124/Premissas!$B$4,0)</f>
        <v/>
      </c>
    </row>
    <row r="1125">
      <c r="A1125" s="2" t="n">
        <v>7</v>
      </c>
      <c r="B1125" s="2" t="n">
        <v>7801</v>
      </c>
      <c r="C1125" s="2" t="inlineStr">
        <is>
          <t>SEPARACAO</t>
        </is>
      </c>
      <c r="D1125" s="2" t="n">
        <v>5600740</v>
      </c>
      <c r="E1125" s="2" t="inlineStr">
        <is>
          <t>PALOMA DIAS</t>
        </is>
      </c>
      <c r="F1125" s="2" t="n">
        <v>80</v>
      </c>
      <c r="G1125" s="2" t="n">
        <v>1.65</v>
      </c>
      <c r="H1125" s="2" t="n">
        <v>48</v>
      </c>
      <c r="I1125" s="2" t="n">
        <v>0</v>
      </c>
      <c r="J1125" s="2" t="inlineStr">
        <is>
          <t>GPA</t>
        </is>
      </c>
      <c r="K1125" s="2">
        <f>IF(I1125&lt;&gt;"",I1125,IFERROR(INDEX(Base!$I:$I,MATCH(1,(Base!$C:$C=C1125)*(Base!$I:$I&lt;&gt;""),0)),0))</f>
        <v/>
      </c>
      <c r="L1125" s="2">
        <f>IF(AND(I1125="",K1125&gt;0),"SIM","NÃO")</f>
        <v/>
      </c>
      <c r="M1125" s="2">
        <f>IF(ISNUMBER(SEARCH("SEPARA",UPPER(C1125))),"NÃO","SIM")</f>
        <v/>
      </c>
      <c r="N1125" s="2">
        <f>IFERROR(H1125/K1125,0)</f>
        <v/>
      </c>
      <c r="O1125" s="2">
        <f>IF(M1125="NÃO","EXCLUÍDO",IF(N1125&lt;Premissas!$B$8,"&lt; 1,00",IF(N1125&lt;Premissas!$B$9,"1,00 – 1,19",IF(N1125&lt;Premissas!$B$10,"1,20 – 1,39",IF(N1125&lt;Premissas!$B$11,"1,40 – 1,59",IF(N1125&lt;Premissas!$B$12,"1,60 – 1,99","≥ 2,00"))))))</f>
        <v/>
      </c>
      <c r="P1125" s="5">
        <f>IF(OR(M1125="NÃO",N1125&lt;Premissas!$B$8),Premissas!$B$13,IF(N1125&lt;Premissas!$B$9,Premissas!$B$14,IF(N1125&lt;Premissas!$B$10,Premissas!$B$15,IF(N1125&lt;Premissas!$B$11,Premissas!$B$16,IF(N1125&lt;Premissas!$B$12,Premissas!$B$17,Premissas!$B$18)))))</f>
        <v/>
      </c>
      <c r="Q1125" s="5">
        <f>IFERROR(P1125/Premissas!$B$4,0)</f>
        <v/>
      </c>
    </row>
    <row r="1126">
      <c r="A1126" s="2" t="n">
        <v>7</v>
      </c>
      <c r="B1126" s="2" t="n">
        <v>7801</v>
      </c>
      <c r="C1126" s="2" t="inlineStr">
        <is>
          <t>PUXADA RECEB</t>
        </is>
      </c>
      <c r="D1126" s="2" t="n">
        <v>5608775</v>
      </c>
      <c r="E1126" s="2" t="inlineStr">
        <is>
          <t>RACHEL CAETANO DOS SANTOS</t>
        </is>
      </c>
      <c r="F1126" s="2" t="n">
        <v>406</v>
      </c>
      <c r="G1126" s="2" t="n">
        <v>24.38</v>
      </c>
      <c r="H1126" s="2" t="n">
        <v>17</v>
      </c>
      <c r="I1126" s="2" t="n">
        <v>0</v>
      </c>
      <c r="J1126" s="2" t="inlineStr">
        <is>
          <t>GPA</t>
        </is>
      </c>
      <c r="K1126" s="2">
        <f>IF(I1126&lt;&gt;"",I1126,IFERROR(INDEX(Base!$I:$I,MATCH(1,(Base!$C:$C=C1126)*(Base!$I:$I&lt;&gt;""),0)),0))</f>
        <v/>
      </c>
      <c r="L1126" s="2">
        <f>IF(AND(I1126="",K1126&gt;0),"SIM","NÃO")</f>
        <v/>
      </c>
      <c r="M1126" s="2">
        <f>IF(ISNUMBER(SEARCH("SEPARA",UPPER(C1126))),"NÃO","SIM")</f>
        <v/>
      </c>
      <c r="N1126" s="2">
        <f>IFERROR(H1126/K1126,0)</f>
        <v/>
      </c>
      <c r="O1126" s="2">
        <f>IF(M1126="NÃO","EXCLUÍDO",IF(N1126&lt;Premissas!$B$8,"&lt; 1,00",IF(N1126&lt;Premissas!$B$9,"1,00 – 1,19",IF(N1126&lt;Premissas!$B$10,"1,20 – 1,39",IF(N1126&lt;Premissas!$B$11,"1,40 – 1,59",IF(N1126&lt;Premissas!$B$12,"1,60 – 1,99","≥ 2,00"))))))</f>
        <v/>
      </c>
      <c r="P1126" s="5">
        <f>IF(OR(M1126="NÃO",N1126&lt;Premissas!$B$8),Premissas!$B$13,IF(N1126&lt;Premissas!$B$9,Premissas!$B$14,IF(N1126&lt;Premissas!$B$10,Premissas!$B$15,IF(N1126&lt;Premissas!$B$11,Premissas!$B$16,IF(N1126&lt;Premissas!$B$12,Premissas!$B$17,Premissas!$B$18)))))</f>
        <v/>
      </c>
      <c r="Q1126" s="5">
        <f>IFERROR(P1126/Premissas!$B$4,0)</f>
        <v/>
      </c>
    </row>
    <row r="1127">
      <c r="A1127" s="2" t="n">
        <v>7</v>
      </c>
      <c r="B1127" s="2" t="n">
        <v>7801</v>
      </c>
      <c r="C1127" s="2" t="inlineStr">
        <is>
          <t>SEPARACAO</t>
        </is>
      </c>
      <c r="D1127" s="2" t="n">
        <v>5608775</v>
      </c>
      <c r="E1127" s="2" t="inlineStr">
        <is>
          <t>RACHEL CAETANO DOS SANTOS</t>
        </is>
      </c>
      <c r="F1127" s="2" t="n">
        <v>7018</v>
      </c>
      <c r="G1127" s="2" t="n">
        <v>109.04</v>
      </c>
      <c r="H1127" s="2" t="n">
        <v>64</v>
      </c>
      <c r="I1127" s="2" t="n">
        <v>0</v>
      </c>
      <c r="J1127" s="2" t="inlineStr">
        <is>
          <t>GPA</t>
        </is>
      </c>
      <c r="K1127" s="2">
        <f>IF(I1127&lt;&gt;"",I1127,IFERROR(INDEX(Base!$I:$I,MATCH(1,(Base!$C:$C=C1127)*(Base!$I:$I&lt;&gt;""),0)),0))</f>
        <v/>
      </c>
      <c r="L1127" s="2">
        <f>IF(AND(I1127="",K1127&gt;0),"SIM","NÃO")</f>
        <v/>
      </c>
      <c r="M1127" s="2">
        <f>IF(ISNUMBER(SEARCH("SEPARA",UPPER(C1127))),"NÃO","SIM")</f>
        <v/>
      </c>
      <c r="N1127" s="2">
        <f>IFERROR(H1127/K1127,0)</f>
        <v/>
      </c>
      <c r="O1127" s="2">
        <f>IF(M1127="NÃO","EXCLUÍDO",IF(N1127&lt;Premissas!$B$8,"&lt; 1,00",IF(N1127&lt;Premissas!$B$9,"1,00 – 1,19",IF(N1127&lt;Premissas!$B$10,"1,20 – 1,39",IF(N1127&lt;Premissas!$B$11,"1,40 – 1,59",IF(N1127&lt;Premissas!$B$12,"1,60 – 1,99","≥ 2,00"))))))</f>
        <v/>
      </c>
      <c r="P1127" s="5">
        <f>IF(OR(M1127="NÃO",N1127&lt;Premissas!$B$8),Premissas!$B$13,IF(N1127&lt;Premissas!$B$9,Premissas!$B$14,IF(N1127&lt;Premissas!$B$10,Premissas!$B$15,IF(N1127&lt;Premissas!$B$11,Premissas!$B$16,IF(N1127&lt;Premissas!$B$12,Premissas!$B$17,Premissas!$B$18)))))</f>
        <v/>
      </c>
      <c r="Q1127" s="5">
        <f>IFERROR(P1127/Premissas!$B$4,0)</f>
        <v/>
      </c>
    </row>
    <row r="1128">
      <c r="A1128" s="2" t="n">
        <v>7</v>
      </c>
      <c r="B1128" s="2" t="n">
        <v>7801</v>
      </c>
      <c r="C1128" s="2" t="inlineStr">
        <is>
          <t>PUXADA RECEB</t>
        </is>
      </c>
      <c r="D1128" s="2" t="n">
        <v>5609674</v>
      </c>
      <c r="E1128" s="2" t="inlineStr">
        <is>
          <t>AUGUSTO DE MORAES CELIO</t>
        </is>
      </c>
      <c r="F1128" s="2" t="n">
        <v>3260</v>
      </c>
      <c r="G1128" s="2" t="n">
        <v>112.06</v>
      </c>
      <c r="H1128" s="2" t="n">
        <v>29</v>
      </c>
      <c r="I1128" s="2" t="n">
        <v>0</v>
      </c>
      <c r="J1128" s="2" t="inlineStr">
        <is>
          <t>GPA</t>
        </is>
      </c>
      <c r="K1128" s="2">
        <f>IF(I1128&lt;&gt;"",I1128,IFERROR(INDEX(Base!$I:$I,MATCH(1,(Base!$C:$C=C1128)*(Base!$I:$I&lt;&gt;""),0)),0))</f>
        <v/>
      </c>
      <c r="L1128" s="2">
        <f>IF(AND(I1128="",K1128&gt;0),"SIM","NÃO")</f>
        <v/>
      </c>
      <c r="M1128" s="2">
        <f>IF(ISNUMBER(SEARCH("SEPARA",UPPER(C1128))),"NÃO","SIM")</f>
        <v/>
      </c>
      <c r="N1128" s="2">
        <f>IFERROR(H1128/K1128,0)</f>
        <v/>
      </c>
      <c r="O1128" s="2">
        <f>IF(M1128="NÃO","EXCLUÍDO",IF(N1128&lt;Premissas!$B$8,"&lt; 1,00",IF(N1128&lt;Premissas!$B$9,"1,00 – 1,19",IF(N1128&lt;Premissas!$B$10,"1,20 – 1,39",IF(N1128&lt;Premissas!$B$11,"1,40 – 1,59",IF(N1128&lt;Premissas!$B$12,"1,60 – 1,99","≥ 2,00"))))))</f>
        <v/>
      </c>
      <c r="P1128" s="5">
        <f>IF(OR(M1128="NÃO",N1128&lt;Premissas!$B$8),Premissas!$B$13,IF(N1128&lt;Premissas!$B$9,Premissas!$B$14,IF(N1128&lt;Premissas!$B$10,Premissas!$B$15,IF(N1128&lt;Premissas!$B$11,Premissas!$B$16,IF(N1128&lt;Premissas!$B$12,Premissas!$B$17,Premissas!$B$18)))))</f>
        <v/>
      </c>
      <c r="Q1128" s="5">
        <f>IFERROR(P1128/Premissas!$B$4,0)</f>
        <v/>
      </c>
    </row>
    <row r="1129">
      <c r="A1129" s="2" t="n">
        <v>7</v>
      </c>
      <c r="B1129" s="2" t="n">
        <v>7801</v>
      </c>
      <c r="C1129" s="2" t="inlineStr">
        <is>
          <t>SEPARACAO</t>
        </is>
      </c>
      <c r="D1129" s="2" t="n">
        <v>5609674</v>
      </c>
      <c r="E1129" s="2" t="inlineStr">
        <is>
          <t>AUGUSTO DE MORAES CELIO</t>
        </is>
      </c>
      <c r="F1129" s="2" t="n">
        <v>961</v>
      </c>
      <c r="G1129" s="2" t="n">
        <v>16.17</v>
      </c>
      <c r="H1129" s="2" t="n">
        <v>59</v>
      </c>
      <c r="I1129" s="2" t="n">
        <v>0</v>
      </c>
      <c r="J1129" s="2" t="inlineStr">
        <is>
          <t>GPA</t>
        </is>
      </c>
      <c r="K1129" s="2">
        <f>IF(I1129&lt;&gt;"",I1129,IFERROR(INDEX(Base!$I:$I,MATCH(1,(Base!$C:$C=C1129)*(Base!$I:$I&lt;&gt;""),0)),0))</f>
        <v/>
      </c>
      <c r="L1129" s="2">
        <f>IF(AND(I1129="",K1129&gt;0),"SIM","NÃO")</f>
        <v/>
      </c>
      <c r="M1129" s="2">
        <f>IF(ISNUMBER(SEARCH("SEPARA",UPPER(C1129))),"NÃO","SIM")</f>
        <v/>
      </c>
      <c r="N1129" s="2">
        <f>IFERROR(H1129/K1129,0)</f>
        <v/>
      </c>
      <c r="O1129" s="2">
        <f>IF(M1129="NÃO","EXCLUÍDO",IF(N1129&lt;Premissas!$B$8,"&lt; 1,00",IF(N1129&lt;Premissas!$B$9,"1,00 – 1,19",IF(N1129&lt;Premissas!$B$10,"1,20 – 1,39",IF(N1129&lt;Premissas!$B$11,"1,40 – 1,59",IF(N1129&lt;Premissas!$B$12,"1,60 – 1,99","≥ 2,00"))))))</f>
        <v/>
      </c>
      <c r="P1129" s="5">
        <f>IF(OR(M1129="NÃO",N1129&lt;Premissas!$B$8),Premissas!$B$13,IF(N1129&lt;Premissas!$B$9,Premissas!$B$14,IF(N1129&lt;Premissas!$B$10,Premissas!$B$15,IF(N1129&lt;Premissas!$B$11,Premissas!$B$16,IF(N1129&lt;Premissas!$B$12,Premissas!$B$17,Premissas!$B$18)))))</f>
        <v/>
      </c>
      <c r="Q1129" s="5">
        <f>IFERROR(P1129/Premissas!$B$4,0)</f>
        <v/>
      </c>
    </row>
    <row r="1130">
      <c r="A1130" s="2" t="n">
        <v>7</v>
      </c>
      <c r="B1130" s="2" t="n">
        <v>7801</v>
      </c>
      <c r="C1130" s="2" t="inlineStr">
        <is>
          <t>PUXADA RECEB</t>
        </is>
      </c>
      <c r="D1130" s="2" t="n">
        <v>5613329</v>
      </c>
      <c r="E1130" s="2" t="inlineStr">
        <is>
          <t>Jose Orlando Dos Santos Silva</t>
        </is>
      </c>
      <c r="F1130" s="2" t="n">
        <v>325</v>
      </c>
      <c r="G1130" s="2" t="n">
        <v>35.38</v>
      </c>
      <c r="H1130" s="2" t="n">
        <v>9</v>
      </c>
      <c r="I1130" s="2" t="n">
        <v>0</v>
      </c>
      <c r="J1130" s="2" t="inlineStr">
        <is>
          <t>GPA</t>
        </is>
      </c>
      <c r="K1130" s="2">
        <f>IF(I1130&lt;&gt;"",I1130,IFERROR(INDEX(Base!$I:$I,MATCH(1,(Base!$C:$C=C1130)*(Base!$I:$I&lt;&gt;""),0)),0))</f>
        <v/>
      </c>
      <c r="L1130" s="2">
        <f>IF(AND(I1130="",K1130&gt;0),"SIM","NÃO")</f>
        <v/>
      </c>
      <c r="M1130" s="2">
        <f>IF(ISNUMBER(SEARCH("SEPARA",UPPER(C1130))),"NÃO","SIM")</f>
        <v/>
      </c>
      <c r="N1130" s="2">
        <f>IFERROR(H1130/K1130,0)</f>
        <v/>
      </c>
      <c r="O1130" s="2">
        <f>IF(M1130="NÃO","EXCLUÍDO",IF(N1130&lt;Premissas!$B$8,"&lt; 1,00",IF(N1130&lt;Premissas!$B$9,"1,00 – 1,19",IF(N1130&lt;Premissas!$B$10,"1,20 – 1,39",IF(N1130&lt;Premissas!$B$11,"1,40 – 1,59",IF(N1130&lt;Premissas!$B$12,"1,60 – 1,99","≥ 2,00"))))))</f>
        <v/>
      </c>
      <c r="P1130" s="5">
        <f>IF(OR(M1130="NÃO",N1130&lt;Premissas!$B$8),Premissas!$B$13,IF(N1130&lt;Premissas!$B$9,Premissas!$B$14,IF(N1130&lt;Premissas!$B$10,Premissas!$B$15,IF(N1130&lt;Premissas!$B$11,Premissas!$B$16,IF(N1130&lt;Premissas!$B$12,Premissas!$B$17,Premissas!$B$18)))))</f>
        <v/>
      </c>
      <c r="Q1130" s="5">
        <f>IFERROR(P1130/Premissas!$B$4,0)</f>
        <v/>
      </c>
    </row>
    <row r="1131">
      <c r="A1131" s="2" t="n">
        <v>7</v>
      </c>
      <c r="B1131" s="2" t="n">
        <v>7801</v>
      </c>
      <c r="C1131" s="2" t="inlineStr">
        <is>
          <t>SEPARACAO</t>
        </is>
      </c>
      <c r="D1131" s="2" t="n">
        <v>5613329</v>
      </c>
      <c r="E1131" s="2" t="inlineStr">
        <is>
          <t>Jose Orlando Dos Santos Silva</t>
        </is>
      </c>
      <c r="F1131" s="2" t="n">
        <v>35</v>
      </c>
      <c r="G1131" s="2" t="n">
        <v>2.28</v>
      </c>
      <c r="H1131" s="2" t="n">
        <v>15</v>
      </c>
      <c r="I1131" s="2" t="n">
        <v>0</v>
      </c>
      <c r="J1131" s="2" t="inlineStr">
        <is>
          <t>GPA</t>
        </is>
      </c>
      <c r="K1131" s="2">
        <f>IF(I1131&lt;&gt;"",I1131,IFERROR(INDEX(Base!$I:$I,MATCH(1,(Base!$C:$C=C1131)*(Base!$I:$I&lt;&gt;""),0)),0))</f>
        <v/>
      </c>
      <c r="L1131" s="2">
        <f>IF(AND(I1131="",K1131&gt;0),"SIM","NÃO")</f>
        <v/>
      </c>
      <c r="M1131" s="2">
        <f>IF(ISNUMBER(SEARCH("SEPARA",UPPER(C1131))),"NÃO","SIM")</f>
        <v/>
      </c>
      <c r="N1131" s="2">
        <f>IFERROR(H1131/K1131,0)</f>
        <v/>
      </c>
      <c r="O1131" s="2">
        <f>IF(M1131="NÃO","EXCLUÍDO",IF(N1131&lt;Premissas!$B$8,"&lt; 1,00",IF(N1131&lt;Premissas!$B$9,"1,00 – 1,19",IF(N1131&lt;Premissas!$B$10,"1,20 – 1,39",IF(N1131&lt;Premissas!$B$11,"1,40 – 1,59",IF(N1131&lt;Premissas!$B$12,"1,60 – 1,99","≥ 2,00"))))))</f>
        <v/>
      </c>
      <c r="P1131" s="5">
        <f>IF(OR(M1131="NÃO",N1131&lt;Premissas!$B$8),Premissas!$B$13,IF(N1131&lt;Premissas!$B$9,Premissas!$B$14,IF(N1131&lt;Premissas!$B$10,Premissas!$B$15,IF(N1131&lt;Premissas!$B$11,Premissas!$B$16,IF(N1131&lt;Premissas!$B$12,Premissas!$B$17,Premissas!$B$18)))))</f>
        <v/>
      </c>
      <c r="Q1131" s="5">
        <f>IFERROR(P1131/Premissas!$B$4,0)</f>
        <v/>
      </c>
    </row>
    <row r="1132">
      <c r="A1132" s="2" t="n">
        <v>7</v>
      </c>
      <c r="B1132" s="2" t="n">
        <v>7801</v>
      </c>
      <c r="C1132" s="2" t="inlineStr">
        <is>
          <t>PUXADA RECEB</t>
        </is>
      </c>
      <c r="D1132" s="2" t="n">
        <v>5613922</v>
      </c>
      <c r="E1132" s="2" t="inlineStr">
        <is>
          <t>DIEGO DIEGO ARMANDO</t>
        </is>
      </c>
      <c r="F1132" s="2" t="n">
        <v>2</v>
      </c>
      <c r="G1132" s="2" t="n">
        <v>13.34</v>
      </c>
      <c r="H1132" s="2" t="n">
        <v>0</v>
      </c>
      <c r="I1132" s="2" t="n">
        <v>0</v>
      </c>
      <c r="J1132" s="2" t="inlineStr">
        <is>
          <t>GPA</t>
        </is>
      </c>
      <c r="K1132" s="2">
        <f>IF(I1132&lt;&gt;"",I1132,IFERROR(INDEX(Base!$I:$I,MATCH(1,(Base!$C:$C=C1132)*(Base!$I:$I&lt;&gt;""),0)),0))</f>
        <v/>
      </c>
      <c r="L1132" s="2">
        <f>IF(AND(I1132="",K1132&gt;0),"SIM","NÃO")</f>
        <v/>
      </c>
      <c r="M1132" s="2">
        <f>IF(ISNUMBER(SEARCH("SEPARA",UPPER(C1132))),"NÃO","SIM")</f>
        <v/>
      </c>
      <c r="N1132" s="2">
        <f>IFERROR(H1132/K1132,0)</f>
        <v/>
      </c>
      <c r="O1132" s="2">
        <f>IF(M1132="NÃO","EXCLUÍDO",IF(N1132&lt;Premissas!$B$8,"&lt; 1,00",IF(N1132&lt;Premissas!$B$9,"1,00 – 1,19",IF(N1132&lt;Premissas!$B$10,"1,20 – 1,39",IF(N1132&lt;Premissas!$B$11,"1,40 – 1,59",IF(N1132&lt;Premissas!$B$12,"1,60 – 1,99","≥ 2,00"))))))</f>
        <v/>
      </c>
      <c r="P1132" s="5">
        <f>IF(OR(M1132="NÃO",N1132&lt;Premissas!$B$8),Premissas!$B$13,IF(N1132&lt;Premissas!$B$9,Premissas!$B$14,IF(N1132&lt;Premissas!$B$10,Premissas!$B$15,IF(N1132&lt;Premissas!$B$11,Premissas!$B$16,IF(N1132&lt;Premissas!$B$12,Premissas!$B$17,Premissas!$B$18)))))</f>
        <v/>
      </c>
      <c r="Q1132" s="5">
        <f>IFERROR(P1132/Premissas!$B$4,0)</f>
        <v/>
      </c>
    </row>
    <row r="1133">
      <c r="A1133" s="2" t="n">
        <v>7</v>
      </c>
      <c r="B1133" s="2" t="n">
        <v>7801</v>
      </c>
      <c r="C1133" s="2" t="inlineStr">
        <is>
          <t>SEPARACAO</t>
        </is>
      </c>
      <c r="D1133" s="2" t="n">
        <v>5613922</v>
      </c>
      <c r="E1133" s="2" t="inlineStr">
        <is>
          <t>DIEGO DIEGO ARMANDO</t>
        </is>
      </c>
      <c r="F1133" s="2" t="n">
        <v>764</v>
      </c>
      <c r="G1133" s="2" t="n">
        <v>12.02</v>
      </c>
      <c r="H1133" s="2" t="n">
        <v>64</v>
      </c>
      <c r="I1133" s="2" t="n">
        <v>0</v>
      </c>
      <c r="J1133" s="2" t="inlineStr">
        <is>
          <t>GPA</t>
        </is>
      </c>
      <c r="K1133" s="2">
        <f>IF(I1133&lt;&gt;"",I1133,IFERROR(INDEX(Base!$I:$I,MATCH(1,(Base!$C:$C=C1133)*(Base!$I:$I&lt;&gt;""),0)),0))</f>
        <v/>
      </c>
      <c r="L1133" s="2">
        <f>IF(AND(I1133="",K1133&gt;0),"SIM","NÃO")</f>
        <v/>
      </c>
      <c r="M1133" s="2">
        <f>IF(ISNUMBER(SEARCH("SEPARA",UPPER(C1133))),"NÃO","SIM")</f>
        <v/>
      </c>
      <c r="N1133" s="2">
        <f>IFERROR(H1133/K1133,0)</f>
        <v/>
      </c>
      <c r="O1133" s="2">
        <f>IF(M1133="NÃO","EXCLUÍDO",IF(N1133&lt;Premissas!$B$8,"&lt; 1,00",IF(N1133&lt;Premissas!$B$9,"1,00 – 1,19",IF(N1133&lt;Premissas!$B$10,"1,20 – 1,39",IF(N1133&lt;Premissas!$B$11,"1,40 – 1,59",IF(N1133&lt;Premissas!$B$12,"1,60 – 1,99","≥ 2,00"))))))</f>
        <v/>
      </c>
      <c r="P1133" s="5">
        <f>IF(OR(M1133="NÃO",N1133&lt;Premissas!$B$8),Premissas!$B$13,IF(N1133&lt;Premissas!$B$9,Premissas!$B$14,IF(N1133&lt;Premissas!$B$10,Premissas!$B$15,IF(N1133&lt;Premissas!$B$11,Premissas!$B$16,IF(N1133&lt;Premissas!$B$12,Premissas!$B$17,Premissas!$B$18)))))</f>
        <v/>
      </c>
      <c r="Q1133" s="5">
        <f>IFERROR(P1133/Premissas!$B$4,0)</f>
        <v/>
      </c>
    </row>
    <row r="1134">
      <c r="A1134" s="2" t="n">
        <v>7</v>
      </c>
      <c r="B1134" s="2" t="n">
        <v>7801</v>
      </c>
      <c r="C1134" s="2" t="inlineStr">
        <is>
          <t>PUXADA RECEB</t>
        </is>
      </c>
      <c r="D1134" s="2" t="n">
        <v>5614392</v>
      </c>
      <c r="E1134" s="2" t="inlineStr">
        <is>
          <t>Joseane Dos Santos Castro Boffo</t>
        </is>
      </c>
      <c r="F1134" s="2" t="n">
        <v>1822</v>
      </c>
      <c r="G1134" s="2" t="n">
        <v>121.72</v>
      </c>
      <c r="H1134" s="2" t="n">
        <v>15</v>
      </c>
      <c r="I1134" s="2" t="n">
        <v>0</v>
      </c>
      <c r="J1134" s="2" t="inlineStr">
        <is>
          <t>GPA</t>
        </is>
      </c>
      <c r="K1134" s="2">
        <f>IF(I1134&lt;&gt;"",I1134,IFERROR(INDEX(Base!$I:$I,MATCH(1,(Base!$C:$C=C1134)*(Base!$I:$I&lt;&gt;""),0)),0))</f>
        <v/>
      </c>
      <c r="L1134" s="2">
        <f>IF(AND(I1134="",K1134&gt;0),"SIM","NÃO")</f>
        <v/>
      </c>
      <c r="M1134" s="2">
        <f>IF(ISNUMBER(SEARCH("SEPARA",UPPER(C1134))),"NÃO","SIM")</f>
        <v/>
      </c>
      <c r="N1134" s="2">
        <f>IFERROR(H1134/K1134,0)</f>
        <v/>
      </c>
      <c r="O1134" s="2">
        <f>IF(M1134="NÃO","EXCLUÍDO",IF(N1134&lt;Premissas!$B$8,"&lt; 1,00",IF(N1134&lt;Premissas!$B$9,"1,00 – 1,19",IF(N1134&lt;Premissas!$B$10,"1,20 – 1,39",IF(N1134&lt;Premissas!$B$11,"1,40 – 1,59",IF(N1134&lt;Premissas!$B$12,"1,60 – 1,99","≥ 2,00"))))))</f>
        <v/>
      </c>
      <c r="P1134" s="5">
        <f>IF(OR(M1134="NÃO",N1134&lt;Premissas!$B$8),Premissas!$B$13,IF(N1134&lt;Premissas!$B$9,Premissas!$B$14,IF(N1134&lt;Premissas!$B$10,Premissas!$B$15,IF(N1134&lt;Premissas!$B$11,Premissas!$B$16,IF(N1134&lt;Premissas!$B$12,Premissas!$B$17,Premissas!$B$18)))))</f>
        <v/>
      </c>
      <c r="Q1134" s="5">
        <f>IFERROR(P1134/Premissas!$B$4,0)</f>
        <v/>
      </c>
    </row>
    <row r="1135">
      <c r="A1135" s="2" t="n">
        <v>7</v>
      </c>
      <c r="B1135" s="2" t="n">
        <v>7801</v>
      </c>
      <c r="C1135" s="2" t="inlineStr">
        <is>
          <t>SEPARACAO</t>
        </is>
      </c>
      <c r="D1135" s="2" t="n">
        <v>5614392</v>
      </c>
      <c r="E1135" s="2" t="inlineStr">
        <is>
          <t>Joseane Dos Santos Castro Boffo</t>
        </is>
      </c>
      <c r="F1135" s="2" t="n">
        <v>406</v>
      </c>
      <c r="G1135" s="2" t="n">
        <v>13.8</v>
      </c>
      <c r="H1135" s="2" t="n">
        <v>29</v>
      </c>
      <c r="I1135" s="2" t="n">
        <v>0</v>
      </c>
      <c r="J1135" s="2" t="inlineStr">
        <is>
          <t>GPA</t>
        </is>
      </c>
      <c r="K1135" s="2">
        <f>IF(I1135&lt;&gt;"",I1135,IFERROR(INDEX(Base!$I:$I,MATCH(1,(Base!$C:$C=C1135)*(Base!$I:$I&lt;&gt;""),0)),0))</f>
        <v/>
      </c>
      <c r="L1135" s="2">
        <f>IF(AND(I1135="",K1135&gt;0),"SIM","NÃO")</f>
        <v/>
      </c>
      <c r="M1135" s="2">
        <f>IF(ISNUMBER(SEARCH("SEPARA",UPPER(C1135))),"NÃO","SIM")</f>
        <v/>
      </c>
      <c r="N1135" s="2">
        <f>IFERROR(H1135/K1135,0)</f>
        <v/>
      </c>
      <c r="O1135" s="2">
        <f>IF(M1135="NÃO","EXCLUÍDO",IF(N1135&lt;Premissas!$B$8,"&lt; 1,00",IF(N1135&lt;Premissas!$B$9,"1,00 – 1,19",IF(N1135&lt;Premissas!$B$10,"1,20 – 1,39",IF(N1135&lt;Premissas!$B$11,"1,40 – 1,59",IF(N1135&lt;Premissas!$B$12,"1,60 – 1,99","≥ 2,00"))))))</f>
        <v/>
      </c>
      <c r="P1135" s="5">
        <f>IF(OR(M1135="NÃO",N1135&lt;Premissas!$B$8),Premissas!$B$13,IF(N1135&lt;Premissas!$B$9,Premissas!$B$14,IF(N1135&lt;Premissas!$B$10,Premissas!$B$15,IF(N1135&lt;Premissas!$B$11,Premissas!$B$16,IF(N1135&lt;Premissas!$B$12,Premissas!$B$17,Premissas!$B$18)))))</f>
        <v/>
      </c>
      <c r="Q1135" s="5">
        <f>IFERROR(P1135/Premissas!$B$4,0)</f>
        <v/>
      </c>
    </row>
    <row r="1136">
      <c r="A1136" s="2" t="n">
        <v>7</v>
      </c>
      <c r="B1136" s="2" t="n">
        <v>7801</v>
      </c>
      <c r="C1136" s="2" t="inlineStr">
        <is>
          <t>SEPARACAO</t>
        </is>
      </c>
      <c r="D1136" s="2" t="n">
        <v>5633451</v>
      </c>
      <c r="E1136" s="2" t="inlineStr">
        <is>
          <t>Jessica Amanda Santos Constantino Da Silva</t>
        </is>
      </c>
      <c r="F1136" s="2" t="n">
        <v>8941</v>
      </c>
      <c r="G1136" s="2" t="n">
        <v>150.87</v>
      </c>
      <c r="H1136" s="2" t="n">
        <v>59</v>
      </c>
      <c r="I1136" s="2" t="n">
        <v>0</v>
      </c>
      <c r="J1136" s="2" t="inlineStr">
        <is>
          <t>GPA</t>
        </is>
      </c>
      <c r="K1136" s="2">
        <f>IF(I1136&lt;&gt;"",I1136,IFERROR(INDEX(Base!$I:$I,MATCH(1,(Base!$C:$C=C1136)*(Base!$I:$I&lt;&gt;""),0)),0))</f>
        <v/>
      </c>
      <c r="L1136" s="2">
        <f>IF(AND(I1136="",K1136&gt;0),"SIM","NÃO")</f>
        <v/>
      </c>
      <c r="M1136" s="2">
        <f>IF(ISNUMBER(SEARCH("SEPARA",UPPER(C1136))),"NÃO","SIM")</f>
        <v/>
      </c>
      <c r="N1136" s="2">
        <f>IFERROR(H1136/K1136,0)</f>
        <v/>
      </c>
      <c r="O1136" s="2">
        <f>IF(M1136="NÃO","EXCLUÍDO",IF(N1136&lt;Premissas!$B$8,"&lt; 1,00",IF(N1136&lt;Premissas!$B$9,"1,00 – 1,19",IF(N1136&lt;Premissas!$B$10,"1,20 – 1,39",IF(N1136&lt;Premissas!$B$11,"1,40 – 1,59",IF(N1136&lt;Premissas!$B$12,"1,60 – 1,99","≥ 2,00"))))))</f>
        <v/>
      </c>
      <c r="P1136" s="5">
        <f>IF(OR(M1136="NÃO",N1136&lt;Premissas!$B$8),Premissas!$B$13,IF(N1136&lt;Premissas!$B$9,Premissas!$B$14,IF(N1136&lt;Premissas!$B$10,Premissas!$B$15,IF(N1136&lt;Premissas!$B$11,Premissas!$B$16,IF(N1136&lt;Premissas!$B$12,Premissas!$B$17,Premissas!$B$18)))))</f>
        <v/>
      </c>
      <c r="Q1136" s="5">
        <f>IFERROR(P1136/Premissas!$B$4,0)</f>
        <v/>
      </c>
    </row>
    <row r="1137">
      <c r="A1137" s="2" t="n">
        <v>7</v>
      </c>
      <c r="B1137" s="2" t="n">
        <v>7801</v>
      </c>
      <c r="C1137" s="2" t="inlineStr">
        <is>
          <t>SEPARACAO</t>
        </is>
      </c>
      <c r="D1137" s="2" t="n">
        <v>5634806</v>
      </c>
      <c r="E1137" s="2" t="inlineStr">
        <is>
          <t>KEYTH LIMA DE FONSECA</t>
        </is>
      </c>
      <c r="F1137" s="2" t="n">
        <v>9308</v>
      </c>
      <c r="G1137" s="2" t="n">
        <v>132.28</v>
      </c>
      <c r="H1137" s="2" t="n">
        <v>70</v>
      </c>
      <c r="I1137" s="2" t="n">
        <v>0</v>
      </c>
      <c r="J1137" s="2" t="inlineStr">
        <is>
          <t>GPA</t>
        </is>
      </c>
      <c r="K1137" s="2">
        <f>IF(I1137&lt;&gt;"",I1137,IFERROR(INDEX(Base!$I:$I,MATCH(1,(Base!$C:$C=C1137)*(Base!$I:$I&lt;&gt;""),0)),0))</f>
        <v/>
      </c>
      <c r="L1137" s="2">
        <f>IF(AND(I1137="",K1137&gt;0),"SIM","NÃO")</f>
        <v/>
      </c>
      <c r="M1137" s="2">
        <f>IF(ISNUMBER(SEARCH("SEPARA",UPPER(C1137))),"NÃO","SIM")</f>
        <v/>
      </c>
      <c r="N1137" s="2">
        <f>IFERROR(H1137/K1137,0)</f>
        <v/>
      </c>
      <c r="O1137" s="2">
        <f>IF(M1137="NÃO","EXCLUÍDO",IF(N1137&lt;Premissas!$B$8,"&lt; 1,00",IF(N1137&lt;Premissas!$B$9,"1,00 – 1,19",IF(N1137&lt;Premissas!$B$10,"1,20 – 1,39",IF(N1137&lt;Premissas!$B$11,"1,40 – 1,59",IF(N1137&lt;Premissas!$B$12,"1,60 – 1,99","≥ 2,00"))))))</f>
        <v/>
      </c>
      <c r="P1137" s="5">
        <f>IF(OR(M1137="NÃO",N1137&lt;Premissas!$B$8),Premissas!$B$13,IF(N1137&lt;Premissas!$B$9,Premissas!$B$14,IF(N1137&lt;Premissas!$B$10,Premissas!$B$15,IF(N1137&lt;Premissas!$B$11,Premissas!$B$16,IF(N1137&lt;Premissas!$B$12,Premissas!$B$17,Premissas!$B$18)))))</f>
        <v/>
      </c>
      <c r="Q1137" s="5">
        <f>IFERROR(P1137/Premissas!$B$4,0)</f>
        <v/>
      </c>
    </row>
    <row r="1138">
      <c r="A1138" s="2" t="n">
        <v>7</v>
      </c>
      <c r="B1138" s="2" t="n">
        <v>7801</v>
      </c>
      <c r="C1138" s="2" t="inlineStr">
        <is>
          <t>CARREGAMENTO</t>
        </is>
      </c>
      <c r="D1138" s="2" t="n">
        <v>5639026</v>
      </c>
      <c r="E1138" s="2" t="inlineStr">
        <is>
          <t>Guiveline Faustin</t>
        </is>
      </c>
      <c r="F1138" s="2" t="n">
        <v>988</v>
      </c>
      <c r="G1138" s="2" t="n">
        <v>80.56</v>
      </c>
      <c r="H1138" s="2" t="n">
        <v>12</v>
      </c>
      <c r="I1138" s="2" t="n">
        <v>0</v>
      </c>
      <c r="J1138" s="2" t="inlineStr">
        <is>
          <t>GPA</t>
        </is>
      </c>
      <c r="K1138" s="2">
        <f>IF(I1138&lt;&gt;"",I1138,IFERROR(INDEX(Base!$I:$I,MATCH(1,(Base!$C:$C=C1138)*(Base!$I:$I&lt;&gt;""),0)),0))</f>
        <v/>
      </c>
      <c r="L1138" s="2">
        <f>IF(AND(I1138="",K1138&gt;0),"SIM","NÃO")</f>
        <v/>
      </c>
      <c r="M1138" s="2">
        <f>IF(ISNUMBER(SEARCH("SEPARA",UPPER(C1138))),"NÃO","SIM")</f>
        <v/>
      </c>
      <c r="N1138" s="2">
        <f>IFERROR(H1138/K1138,0)</f>
        <v/>
      </c>
      <c r="O1138" s="2">
        <f>IF(M1138="NÃO","EXCLUÍDO",IF(N1138&lt;Premissas!$B$8,"&lt; 1,00",IF(N1138&lt;Premissas!$B$9,"1,00 – 1,19",IF(N1138&lt;Premissas!$B$10,"1,20 – 1,39",IF(N1138&lt;Premissas!$B$11,"1,40 – 1,59",IF(N1138&lt;Premissas!$B$12,"1,60 – 1,99","≥ 2,00"))))))</f>
        <v/>
      </c>
      <c r="P1138" s="5">
        <f>IF(OR(M1138="NÃO",N1138&lt;Premissas!$B$8),Premissas!$B$13,IF(N1138&lt;Premissas!$B$9,Premissas!$B$14,IF(N1138&lt;Premissas!$B$10,Premissas!$B$15,IF(N1138&lt;Premissas!$B$11,Premissas!$B$16,IF(N1138&lt;Premissas!$B$12,Premissas!$B$17,Premissas!$B$18)))))</f>
        <v/>
      </c>
      <c r="Q1138" s="5">
        <f>IFERROR(P1138/Premissas!$B$4,0)</f>
        <v/>
      </c>
    </row>
    <row r="1139">
      <c r="A1139" s="2" t="n">
        <v>7</v>
      </c>
      <c r="B1139" s="2" t="n">
        <v>7801</v>
      </c>
      <c r="C1139" s="2" t="inlineStr">
        <is>
          <t>SEPARACAO</t>
        </is>
      </c>
      <c r="D1139" s="2" t="n">
        <v>5639026</v>
      </c>
      <c r="E1139" s="2" t="inlineStr">
        <is>
          <t>Guiveline Faustin</t>
        </is>
      </c>
      <c r="F1139" s="2" t="n">
        <v>498</v>
      </c>
      <c r="G1139" s="2" t="n">
        <v>10.73</v>
      </c>
      <c r="H1139" s="2" t="n">
        <v>46</v>
      </c>
      <c r="I1139" s="2" t="n">
        <v>0</v>
      </c>
      <c r="J1139" s="2" t="inlineStr">
        <is>
          <t>GPA</t>
        </is>
      </c>
      <c r="K1139" s="2">
        <f>IF(I1139&lt;&gt;"",I1139,IFERROR(INDEX(Base!$I:$I,MATCH(1,(Base!$C:$C=C1139)*(Base!$I:$I&lt;&gt;""),0)),0))</f>
        <v/>
      </c>
      <c r="L1139" s="2">
        <f>IF(AND(I1139="",K1139&gt;0),"SIM","NÃO")</f>
        <v/>
      </c>
      <c r="M1139" s="2">
        <f>IF(ISNUMBER(SEARCH("SEPARA",UPPER(C1139))),"NÃO","SIM")</f>
        <v/>
      </c>
      <c r="N1139" s="2">
        <f>IFERROR(H1139/K1139,0)</f>
        <v/>
      </c>
      <c r="O1139" s="2">
        <f>IF(M1139="NÃO","EXCLUÍDO",IF(N1139&lt;Premissas!$B$8,"&lt; 1,00",IF(N1139&lt;Premissas!$B$9,"1,00 – 1,19",IF(N1139&lt;Premissas!$B$10,"1,20 – 1,39",IF(N1139&lt;Premissas!$B$11,"1,40 – 1,59",IF(N1139&lt;Premissas!$B$12,"1,60 – 1,99","≥ 2,00"))))))</f>
        <v/>
      </c>
      <c r="P1139" s="5">
        <f>IF(OR(M1139="NÃO",N1139&lt;Premissas!$B$8),Premissas!$B$13,IF(N1139&lt;Premissas!$B$9,Premissas!$B$14,IF(N1139&lt;Premissas!$B$10,Premissas!$B$15,IF(N1139&lt;Premissas!$B$11,Premissas!$B$16,IF(N1139&lt;Premissas!$B$12,Premissas!$B$17,Premissas!$B$18)))))</f>
        <v/>
      </c>
      <c r="Q1139" s="5">
        <f>IFERROR(P1139/Premissas!$B$4,0)</f>
        <v/>
      </c>
    </row>
    <row r="1140">
      <c r="A1140" s="2" t="n">
        <v>7</v>
      </c>
      <c r="B1140" s="2" t="n">
        <v>7801</v>
      </c>
      <c r="C1140" s="2" t="inlineStr">
        <is>
          <t>PUXADA RECEB</t>
        </is>
      </c>
      <c r="D1140" s="2" t="n">
        <v>5646367</v>
      </c>
      <c r="E1140" s="2" t="inlineStr">
        <is>
          <t>Niuma Cabral Pereira</t>
        </is>
      </c>
      <c r="F1140" s="2" t="n">
        <v>2990</v>
      </c>
      <c r="G1140" s="2" t="n">
        <v>135.39</v>
      </c>
      <c r="H1140" s="2" t="n">
        <v>22</v>
      </c>
      <c r="I1140" s="2" t="n">
        <v>0</v>
      </c>
      <c r="J1140" s="2" t="inlineStr">
        <is>
          <t>GPA</t>
        </is>
      </c>
      <c r="K1140" s="2">
        <f>IF(I1140&lt;&gt;"",I1140,IFERROR(INDEX(Base!$I:$I,MATCH(1,(Base!$C:$C=C1140)*(Base!$I:$I&lt;&gt;""),0)),0))</f>
        <v/>
      </c>
      <c r="L1140" s="2">
        <f>IF(AND(I1140="",K1140&gt;0),"SIM","NÃO")</f>
        <v/>
      </c>
      <c r="M1140" s="2">
        <f>IF(ISNUMBER(SEARCH("SEPARA",UPPER(C1140))),"NÃO","SIM")</f>
        <v/>
      </c>
      <c r="N1140" s="2">
        <f>IFERROR(H1140/K1140,0)</f>
        <v/>
      </c>
      <c r="O1140" s="2">
        <f>IF(M1140="NÃO","EXCLUÍDO",IF(N1140&lt;Premissas!$B$8,"&lt; 1,00",IF(N1140&lt;Premissas!$B$9,"1,00 – 1,19",IF(N1140&lt;Premissas!$B$10,"1,20 – 1,39",IF(N1140&lt;Premissas!$B$11,"1,40 – 1,59",IF(N1140&lt;Premissas!$B$12,"1,60 – 1,99","≥ 2,00"))))))</f>
        <v/>
      </c>
      <c r="P1140" s="5">
        <f>IF(OR(M1140="NÃO",N1140&lt;Premissas!$B$8),Premissas!$B$13,IF(N1140&lt;Premissas!$B$9,Premissas!$B$14,IF(N1140&lt;Premissas!$B$10,Premissas!$B$15,IF(N1140&lt;Premissas!$B$11,Premissas!$B$16,IF(N1140&lt;Premissas!$B$12,Premissas!$B$17,Premissas!$B$18)))))</f>
        <v/>
      </c>
      <c r="Q1140" s="5">
        <f>IFERROR(P1140/Premissas!$B$4,0)</f>
        <v/>
      </c>
    </row>
    <row r="1141">
      <c r="A1141" s="2" t="n">
        <v>7</v>
      </c>
      <c r="B1141" s="2" t="n">
        <v>7801</v>
      </c>
      <c r="C1141" s="2" t="inlineStr">
        <is>
          <t>SEPARACAO</t>
        </is>
      </c>
      <c r="D1141" s="2" t="n">
        <v>5646367</v>
      </c>
      <c r="E1141" s="2" t="inlineStr">
        <is>
          <t>Niuma Cabral Pereira</t>
        </is>
      </c>
      <c r="F1141" s="2" t="n">
        <v>1578</v>
      </c>
      <c r="G1141" s="2" t="n">
        <v>27.61</v>
      </c>
      <c r="H1141" s="2" t="n">
        <v>57</v>
      </c>
      <c r="I1141" s="2" t="n">
        <v>0</v>
      </c>
      <c r="J1141" s="2" t="inlineStr">
        <is>
          <t>GPA</t>
        </is>
      </c>
      <c r="K1141" s="2">
        <f>IF(I1141&lt;&gt;"",I1141,IFERROR(INDEX(Base!$I:$I,MATCH(1,(Base!$C:$C=C1141)*(Base!$I:$I&lt;&gt;""),0)),0))</f>
        <v/>
      </c>
      <c r="L1141" s="2">
        <f>IF(AND(I1141="",K1141&gt;0),"SIM","NÃO")</f>
        <v/>
      </c>
      <c r="M1141" s="2">
        <f>IF(ISNUMBER(SEARCH("SEPARA",UPPER(C1141))),"NÃO","SIM")</f>
        <v/>
      </c>
      <c r="N1141" s="2">
        <f>IFERROR(H1141/K1141,0)</f>
        <v/>
      </c>
      <c r="O1141" s="2">
        <f>IF(M1141="NÃO","EXCLUÍDO",IF(N1141&lt;Premissas!$B$8,"&lt; 1,00",IF(N1141&lt;Premissas!$B$9,"1,00 – 1,19",IF(N1141&lt;Premissas!$B$10,"1,20 – 1,39",IF(N1141&lt;Premissas!$B$11,"1,40 – 1,59",IF(N1141&lt;Premissas!$B$12,"1,60 – 1,99","≥ 2,00"))))))</f>
        <v/>
      </c>
      <c r="P1141" s="5">
        <f>IF(OR(M1141="NÃO",N1141&lt;Premissas!$B$8),Premissas!$B$13,IF(N1141&lt;Premissas!$B$9,Premissas!$B$14,IF(N1141&lt;Premissas!$B$10,Premissas!$B$15,IF(N1141&lt;Premissas!$B$11,Premissas!$B$16,IF(N1141&lt;Premissas!$B$12,Premissas!$B$17,Premissas!$B$18)))))</f>
        <v/>
      </c>
      <c r="Q1141" s="5">
        <f>IFERROR(P1141/Premissas!$B$4,0)</f>
        <v/>
      </c>
    </row>
    <row r="1142">
      <c r="A1142" s="2" t="n">
        <v>7</v>
      </c>
      <c r="B1142" s="2" t="n">
        <v>7801</v>
      </c>
      <c r="C1142" s="2" t="inlineStr">
        <is>
          <t>PUXADA RECEB</t>
        </is>
      </c>
      <c r="D1142" s="2" t="n">
        <v>5646456</v>
      </c>
      <c r="E1142" s="2" t="inlineStr">
        <is>
          <t>ANA CAROLINE REIS FERREIRA</t>
        </is>
      </c>
      <c r="F1142" s="2" t="n">
        <v>35</v>
      </c>
      <c r="G1142" s="2" t="n">
        <v>31.41</v>
      </c>
      <c r="H1142" s="2" t="n">
        <v>1</v>
      </c>
      <c r="I1142" s="2" t="n">
        <v>0</v>
      </c>
      <c r="J1142" s="2" t="inlineStr">
        <is>
          <t>GPA</t>
        </is>
      </c>
      <c r="K1142" s="2">
        <f>IF(I1142&lt;&gt;"",I1142,IFERROR(INDEX(Base!$I:$I,MATCH(1,(Base!$C:$C=C1142)*(Base!$I:$I&lt;&gt;""),0)),0))</f>
        <v/>
      </c>
      <c r="L1142" s="2">
        <f>IF(AND(I1142="",K1142&gt;0),"SIM","NÃO")</f>
        <v/>
      </c>
      <c r="M1142" s="2">
        <f>IF(ISNUMBER(SEARCH("SEPARA",UPPER(C1142))),"NÃO","SIM")</f>
        <v/>
      </c>
      <c r="N1142" s="2">
        <f>IFERROR(H1142/K1142,0)</f>
        <v/>
      </c>
      <c r="O1142" s="2">
        <f>IF(M1142="NÃO","EXCLUÍDO",IF(N1142&lt;Premissas!$B$8,"&lt; 1,00",IF(N1142&lt;Premissas!$B$9,"1,00 – 1,19",IF(N1142&lt;Premissas!$B$10,"1,20 – 1,39",IF(N1142&lt;Premissas!$B$11,"1,40 – 1,59",IF(N1142&lt;Premissas!$B$12,"1,60 – 1,99","≥ 2,00"))))))</f>
        <v/>
      </c>
      <c r="P1142" s="5">
        <f>IF(OR(M1142="NÃO",N1142&lt;Premissas!$B$8),Premissas!$B$13,IF(N1142&lt;Premissas!$B$9,Premissas!$B$14,IF(N1142&lt;Premissas!$B$10,Premissas!$B$15,IF(N1142&lt;Premissas!$B$11,Premissas!$B$16,IF(N1142&lt;Premissas!$B$12,Premissas!$B$17,Premissas!$B$18)))))</f>
        <v/>
      </c>
      <c r="Q1142" s="5">
        <f>IFERROR(P1142/Premissas!$B$4,0)</f>
        <v/>
      </c>
    </row>
    <row r="1143">
      <c r="A1143" s="2" t="n">
        <v>7</v>
      </c>
      <c r="B1143" s="2" t="n">
        <v>7801</v>
      </c>
      <c r="C1143" s="2" t="inlineStr">
        <is>
          <t>PUXADA RECEB</t>
        </is>
      </c>
      <c r="D1143" s="2" t="n">
        <v>5648904</v>
      </c>
      <c r="E1143" s="2" t="inlineStr">
        <is>
          <t>Jorge Luis Pineiro Lezcano</t>
        </is>
      </c>
      <c r="F1143" s="2" t="n">
        <v>668</v>
      </c>
      <c r="G1143" s="2" t="n">
        <v>49.56</v>
      </c>
      <c r="H1143" s="2" t="n">
        <v>13</v>
      </c>
      <c r="I1143" s="2" t="n">
        <v>0</v>
      </c>
      <c r="J1143" s="2" t="inlineStr">
        <is>
          <t>GPA</t>
        </is>
      </c>
      <c r="K1143" s="2">
        <f>IF(I1143&lt;&gt;"",I1143,IFERROR(INDEX(Base!$I:$I,MATCH(1,(Base!$C:$C=C1143)*(Base!$I:$I&lt;&gt;""),0)),0))</f>
        <v/>
      </c>
      <c r="L1143" s="2">
        <f>IF(AND(I1143="",K1143&gt;0),"SIM","NÃO")</f>
        <v/>
      </c>
      <c r="M1143" s="2">
        <f>IF(ISNUMBER(SEARCH("SEPARA",UPPER(C1143))),"NÃO","SIM")</f>
        <v/>
      </c>
      <c r="N1143" s="2">
        <f>IFERROR(H1143/K1143,0)</f>
        <v/>
      </c>
      <c r="O1143" s="2">
        <f>IF(M1143="NÃO","EXCLUÍDO",IF(N1143&lt;Premissas!$B$8,"&lt; 1,00",IF(N1143&lt;Premissas!$B$9,"1,00 – 1,19",IF(N1143&lt;Premissas!$B$10,"1,20 – 1,39",IF(N1143&lt;Premissas!$B$11,"1,40 – 1,59",IF(N1143&lt;Premissas!$B$12,"1,60 – 1,99","≥ 2,00"))))))</f>
        <v/>
      </c>
      <c r="P1143" s="5">
        <f>IF(OR(M1143="NÃO",N1143&lt;Premissas!$B$8),Premissas!$B$13,IF(N1143&lt;Premissas!$B$9,Premissas!$B$14,IF(N1143&lt;Premissas!$B$10,Premissas!$B$15,IF(N1143&lt;Premissas!$B$11,Premissas!$B$16,IF(N1143&lt;Premissas!$B$12,Premissas!$B$17,Premissas!$B$18)))))</f>
        <v/>
      </c>
      <c r="Q1143" s="5">
        <f>IFERROR(P1143/Premissas!$B$4,0)</f>
        <v/>
      </c>
    </row>
    <row r="1144">
      <c r="A1144" s="2" t="n">
        <v>7</v>
      </c>
      <c r="B1144" s="2" t="n">
        <v>7801</v>
      </c>
      <c r="C1144" s="2" t="inlineStr">
        <is>
          <t>SEPARACAO</t>
        </is>
      </c>
      <c r="D1144" s="2" t="n">
        <v>5648904</v>
      </c>
      <c r="E1144" s="2" t="inlineStr">
        <is>
          <t>Jorge Luis Pineiro Lezcano</t>
        </is>
      </c>
      <c r="F1144" s="2" t="n">
        <v>3183</v>
      </c>
      <c r="G1144" s="2" t="n">
        <v>61.75</v>
      </c>
      <c r="H1144" s="2" t="n">
        <v>52</v>
      </c>
      <c r="I1144" s="2" t="n">
        <v>0</v>
      </c>
      <c r="J1144" s="2" t="inlineStr">
        <is>
          <t>GPA</t>
        </is>
      </c>
      <c r="K1144" s="2">
        <f>IF(I1144&lt;&gt;"",I1144,IFERROR(INDEX(Base!$I:$I,MATCH(1,(Base!$C:$C=C1144)*(Base!$I:$I&lt;&gt;""),0)),0))</f>
        <v/>
      </c>
      <c r="L1144" s="2">
        <f>IF(AND(I1144="",K1144&gt;0),"SIM","NÃO")</f>
        <v/>
      </c>
      <c r="M1144" s="2">
        <f>IF(ISNUMBER(SEARCH("SEPARA",UPPER(C1144))),"NÃO","SIM")</f>
        <v/>
      </c>
      <c r="N1144" s="2">
        <f>IFERROR(H1144/K1144,0)</f>
        <v/>
      </c>
      <c r="O1144" s="2">
        <f>IF(M1144="NÃO","EXCLUÍDO",IF(N1144&lt;Premissas!$B$8,"&lt; 1,00",IF(N1144&lt;Premissas!$B$9,"1,00 – 1,19",IF(N1144&lt;Premissas!$B$10,"1,20 – 1,39",IF(N1144&lt;Premissas!$B$11,"1,40 – 1,59",IF(N1144&lt;Premissas!$B$12,"1,60 – 1,99","≥ 2,00"))))))</f>
        <v/>
      </c>
      <c r="P1144" s="5">
        <f>IF(OR(M1144="NÃO",N1144&lt;Premissas!$B$8),Premissas!$B$13,IF(N1144&lt;Premissas!$B$9,Premissas!$B$14,IF(N1144&lt;Premissas!$B$10,Premissas!$B$15,IF(N1144&lt;Premissas!$B$11,Premissas!$B$16,IF(N1144&lt;Premissas!$B$12,Premissas!$B$17,Premissas!$B$18)))))</f>
        <v/>
      </c>
      <c r="Q1144" s="5">
        <f>IFERROR(P1144/Premissas!$B$4,0)</f>
        <v/>
      </c>
    </row>
    <row r="1145">
      <c r="A1145" s="2" t="n">
        <v>7</v>
      </c>
      <c r="B1145" s="2" t="n">
        <v>7801</v>
      </c>
      <c r="C1145" s="2" t="inlineStr">
        <is>
          <t>PUXADA RECEB</t>
        </is>
      </c>
      <c r="D1145" s="2" t="n">
        <v>5650690</v>
      </c>
      <c r="E1145" s="2" t="inlineStr">
        <is>
          <t>ANDRE LUIZ</t>
        </is>
      </c>
      <c r="F1145" s="2" t="n">
        <v>1775</v>
      </c>
      <c r="G1145" s="2" t="n">
        <v>151.09</v>
      </c>
      <c r="H1145" s="2" t="n">
        <v>12</v>
      </c>
      <c r="I1145" s="2" t="n">
        <v>0</v>
      </c>
      <c r="J1145" s="2" t="inlineStr">
        <is>
          <t>GPA</t>
        </is>
      </c>
      <c r="K1145" s="2">
        <f>IF(I1145&lt;&gt;"",I1145,IFERROR(INDEX(Base!$I:$I,MATCH(1,(Base!$C:$C=C1145)*(Base!$I:$I&lt;&gt;""),0)),0))</f>
        <v/>
      </c>
      <c r="L1145" s="2">
        <f>IF(AND(I1145="",K1145&gt;0),"SIM","NÃO")</f>
        <v/>
      </c>
      <c r="M1145" s="2">
        <f>IF(ISNUMBER(SEARCH("SEPARA",UPPER(C1145))),"NÃO","SIM")</f>
        <v/>
      </c>
      <c r="N1145" s="2">
        <f>IFERROR(H1145/K1145,0)</f>
        <v/>
      </c>
      <c r="O1145" s="2">
        <f>IF(M1145="NÃO","EXCLUÍDO",IF(N1145&lt;Premissas!$B$8,"&lt; 1,00",IF(N1145&lt;Premissas!$B$9,"1,00 – 1,19",IF(N1145&lt;Premissas!$B$10,"1,20 – 1,39",IF(N1145&lt;Premissas!$B$11,"1,40 – 1,59",IF(N1145&lt;Premissas!$B$12,"1,60 – 1,99","≥ 2,00"))))))</f>
        <v/>
      </c>
      <c r="P1145" s="5">
        <f>IF(OR(M1145="NÃO",N1145&lt;Premissas!$B$8),Premissas!$B$13,IF(N1145&lt;Premissas!$B$9,Premissas!$B$14,IF(N1145&lt;Premissas!$B$10,Premissas!$B$15,IF(N1145&lt;Premissas!$B$11,Premissas!$B$16,IF(N1145&lt;Premissas!$B$12,Premissas!$B$17,Premissas!$B$18)))))</f>
        <v/>
      </c>
      <c r="Q1145" s="5">
        <f>IFERROR(P1145/Premissas!$B$4,0)</f>
        <v/>
      </c>
    </row>
    <row r="1146">
      <c r="A1146" s="2" t="n">
        <v>7</v>
      </c>
      <c r="B1146" s="2" t="n">
        <v>7801</v>
      </c>
      <c r="C1146" s="2" t="inlineStr">
        <is>
          <t>SEPARACAO</t>
        </is>
      </c>
      <c r="D1146" s="2" t="n">
        <v>5650690</v>
      </c>
      <c r="E1146" s="2" t="inlineStr">
        <is>
          <t>ANDRE LUIZ</t>
        </is>
      </c>
      <c r="F1146" s="2" t="n">
        <v>561</v>
      </c>
      <c r="G1146" s="2" t="n">
        <v>16.6</v>
      </c>
      <c r="H1146" s="2" t="n">
        <v>34</v>
      </c>
      <c r="I1146" s="2" t="n">
        <v>0</v>
      </c>
      <c r="J1146" s="2" t="inlineStr">
        <is>
          <t>GPA</t>
        </is>
      </c>
      <c r="K1146" s="2">
        <f>IF(I1146&lt;&gt;"",I1146,IFERROR(INDEX(Base!$I:$I,MATCH(1,(Base!$C:$C=C1146)*(Base!$I:$I&lt;&gt;""),0)),0))</f>
        <v/>
      </c>
      <c r="L1146" s="2">
        <f>IF(AND(I1146="",K1146&gt;0),"SIM","NÃO")</f>
        <v/>
      </c>
      <c r="M1146" s="2">
        <f>IF(ISNUMBER(SEARCH("SEPARA",UPPER(C1146))),"NÃO","SIM")</f>
        <v/>
      </c>
      <c r="N1146" s="2">
        <f>IFERROR(H1146/K1146,0)</f>
        <v/>
      </c>
      <c r="O1146" s="2">
        <f>IF(M1146="NÃO","EXCLUÍDO",IF(N1146&lt;Premissas!$B$8,"&lt; 1,00",IF(N1146&lt;Premissas!$B$9,"1,00 – 1,19",IF(N1146&lt;Premissas!$B$10,"1,20 – 1,39",IF(N1146&lt;Premissas!$B$11,"1,40 – 1,59",IF(N1146&lt;Premissas!$B$12,"1,60 – 1,99","≥ 2,00"))))))</f>
        <v/>
      </c>
      <c r="P1146" s="5">
        <f>IF(OR(M1146="NÃO",N1146&lt;Premissas!$B$8),Premissas!$B$13,IF(N1146&lt;Premissas!$B$9,Premissas!$B$14,IF(N1146&lt;Premissas!$B$10,Premissas!$B$15,IF(N1146&lt;Premissas!$B$11,Premissas!$B$16,IF(N1146&lt;Premissas!$B$12,Premissas!$B$17,Premissas!$B$18)))))</f>
        <v/>
      </c>
      <c r="Q1146" s="5">
        <f>IFERROR(P1146/Premissas!$B$4,0)</f>
        <v/>
      </c>
    </row>
    <row r="1147">
      <c r="A1147" s="2" t="n">
        <v>7</v>
      </c>
      <c r="B1147" s="2" t="n">
        <v>7801</v>
      </c>
      <c r="C1147" s="2" t="inlineStr">
        <is>
          <t>ATIVIDADE OP. EMP.</t>
        </is>
      </c>
      <c r="D1147" s="2" t="n">
        <v>565732</v>
      </c>
      <c r="E1147" s="2" t="inlineStr">
        <is>
          <t>TIAGO RODRIGUES MADUREIRA</t>
        </is>
      </c>
      <c r="F1147" s="2" t="n">
        <v>1401</v>
      </c>
      <c r="G1147" s="2" t="n">
        <v>167.64</v>
      </c>
      <c r="H1147" s="2" t="n">
        <v>8</v>
      </c>
      <c r="I1147" s="2" t="n">
        <v>0</v>
      </c>
      <c r="J1147" s="2" t="inlineStr">
        <is>
          <t>GPA</t>
        </is>
      </c>
      <c r="K1147" s="2">
        <f>IF(I1147&lt;&gt;"",I1147,IFERROR(INDEX(Base!$I:$I,MATCH(1,(Base!$C:$C=C1147)*(Base!$I:$I&lt;&gt;""),0)),0))</f>
        <v/>
      </c>
      <c r="L1147" s="2">
        <f>IF(AND(I1147="",K1147&gt;0),"SIM","NÃO")</f>
        <v/>
      </c>
      <c r="M1147" s="2">
        <f>IF(ISNUMBER(SEARCH("SEPARA",UPPER(C1147))),"NÃO","SIM")</f>
        <v/>
      </c>
      <c r="N1147" s="2">
        <f>IFERROR(H1147/K1147,0)</f>
        <v/>
      </c>
      <c r="O1147" s="2">
        <f>IF(M1147="NÃO","EXCLUÍDO",IF(N1147&lt;Premissas!$B$8,"&lt; 1,00",IF(N1147&lt;Premissas!$B$9,"1,00 – 1,19",IF(N1147&lt;Premissas!$B$10,"1,20 – 1,39",IF(N1147&lt;Premissas!$B$11,"1,40 – 1,59",IF(N1147&lt;Premissas!$B$12,"1,60 – 1,99","≥ 2,00"))))))</f>
        <v/>
      </c>
      <c r="P1147" s="5">
        <f>IF(OR(M1147="NÃO",N1147&lt;Premissas!$B$8),Premissas!$B$13,IF(N1147&lt;Premissas!$B$9,Premissas!$B$14,IF(N1147&lt;Premissas!$B$10,Premissas!$B$15,IF(N1147&lt;Premissas!$B$11,Premissas!$B$16,IF(N1147&lt;Premissas!$B$12,Premissas!$B$17,Premissas!$B$18)))))</f>
        <v/>
      </c>
      <c r="Q1147" s="5">
        <f>IFERROR(P1147/Premissas!$B$4,0)</f>
        <v/>
      </c>
    </row>
    <row r="1148">
      <c r="A1148" s="2" t="n">
        <v>7</v>
      </c>
      <c r="B1148" s="2" t="n">
        <v>7801</v>
      </c>
      <c r="C1148" s="2" t="inlineStr">
        <is>
          <t>PUXADA RECEB</t>
        </is>
      </c>
      <c r="D1148" s="2" t="n">
        <v>5659060</v>
      </c>
      <c r="E1148" s="2" t="inlineStr">
        <is>
          <t>Natalia Biscaro Jose</t>
        </is>
      </c>
      <c r="F1148" s="2" t="n">
        <v>1635</v>
      </c>
      <c r="G1148" s="2" t="n">
        <v>114.76</v>
      </c>
      <c r="H1148" s="2" t="n">
        <v>14</v>
      </c>
      <c r="I1148" s="2" t="n">
        <v>0</v>
      </c>
      <c r="J1148" s="2" t="inlineStr">
        <is>
          <t>GPA</t>
        </is>
      </c>
      <c r="K1148" s="2">
        <f>IF(I1148&lt;&gt;"",I1148,IFERROR(INDEX(Base!$I:$I,MATCH(1,(Base!$C:$C=C1148)*(Base!$I:$I&lt;&gt;""),0)),0))</f>
        <v/>
      </c>
      <c r="L1148" s="2">
        <f>IF(AND(I1148="",K1148&gt;0),"SIM","NÃO")</f>
        <v/>
      </c>
      <c r="M1148" s="2">
        <f>IF(ISNUMBER(SEARCH("SEPARA",UPPER(C1148))),"NÃO","SIM")</f>
        <v/>
      </c>
      <c r="N1148" s="2">
        <f>IFERROR(H1148/K1148,0)</f>
        <v/>
      </c>
      <c r="O1148" s="2">
        <f>IF(M1148="NÃO","EXCLUÍDO",IF(N1148&lt;Premissas!$B$8,"&lt; 1,00",IF(N1148&lt;Premissas!$B$9,"1,00 – 1,19",IF(N1148&lt;Premissas!$B$10,"1,20 – 1,39",IF(N1148&lt;Premissas!$B$11,"1,40 – 1,59",IF(N1148&lt;Premissas!$B$12,"1,60 – 1,99","≥ 2,00"))))))</f>
        <v/>
      </c>
      <c r="P1148" s="5">
        <f>IF(OR(M1148="NÃO",N1148&lt;Premissas!$B$8),Premissas!$B$13,IF(N1148&lt;Premissas!$B$9,Premissas!$B$14,IF(N1148&lt;Premissas!$B$10,Premissas!$B$15,IF(N1148&lt;Premissas!$B$11,Premissas!$B$16,IF(N1148&lt;Premissas!$B$12,Premissas!$B$17,Premissas!$B$18)))))</f>
        <v/>
      </c>
      <c r="Q1148" s="5">
        <f>IFERROR(P1148/Premissas!$B$4,0)</f>
        <v/>
      </c>
    </row>
    <row r="1149">
      <c r="A1149" s="2" t="n">
        <v>7</v>
      </c>
      <c r="B1149" s="2" t="n">
        <v>7801</v>
      </c>
      <c r="C1149" s="2" t="inlineStr">
        <is>
          <t>SEPARACAO</t>
        </is>
      </c>
      <c r="D1149" s="2" t="n">
        <v>5659060</v>
      </c>
      <c r="E1149" s="2" t="inlineStr">
        <is>
          <t>Natalia Biscaro Jose</t>
        </is>
      </c>
      <c r="F1149" s="2" t="n">
        <v>2691</v>
      </c>
      <c r="G1149" s="2" t="n">
        <v>30.58</v>
      </c>
      <c r="H1149" s="2" t="n">
        <v>88</v>
      </c>
      <c r="I1149" s="2" t="n">
        <v>0</v>
      </c>
      <c r="J1149" s="2" t="inlineStr">
        <is>
          <t>GPA</t>
        </is>
      </c>
      <c r="K1149" s="2">
        <f>IF(I1149&lt;&gt;"",I1149,IFERROR(INDEX(Base!$I:$I,MATCH(1,(Base!$C:$C=C1149)*(Base!$I:$I&lt;&gt;""),0)),0))</f>
        <v/>
      </c>
      <c r="L1149" s="2">
        <f>IF(AND(I1149="",K1149&gt;0),"SIM","NÃO")</f>
        <v/>
      </c>
      <c r="M1149" s="2">
        <f>IF(ISNUMBER(SEARCH("SEPARA",UPPER(C1149))),"NÃO","SIM")</f>
        <v/>
      </c>
      <c r="N1149" s="2">
        <f>IFERROR(H1149/K1149,0)</f>
        <v/>
      </c>
      <c r="O1149" s="2">
        <f>IF(M1149="NÃO","EXCLUÍDO",IF(N1149&lt;Premissas!$B$8,"&lt; 1,00",IF(N1149&lt;Premissas!$B$9,"1,00 – 1,19",IF(N1149&lt;Premissas!$B$10,"1,20 – 1,39",IF(N1149&lt;Premissas!$B$11,"1,40 – 1,59",IF(N1149&lt;Premissas!$B$12,"1,60 – 1,99","≥ 2,00"))))))</f>
        <v/>
      </c>
      <c r="P1149" s="5">
        <f>IF(OR(M1149="NÃO",N1149&lt;Premissas!$B$8),Premissas!$B$13,IF(N1149&lt;Premissas!$B$9,Premissas!$B$14,IF(N1149&lt;Premissas!$B$10,Premissas!$B$15,IF(N1149&lt;Premissas!$B$11,Premissas!$B$16,IF(N1149&lt;Premissas!$B$12,Premissas!$B$17,Premissas!$B$18)))))</f>
        <v/>
      </c>
      <c r="Q1149" s="5">
        <f>IFERROR(P1149/Premissas!$B$4,0)</f>
        <v/>
      </c>
    </row>
    <row r="1150">
      <c r="A1150" s="2" t="n">
        <v>7</v>
      </c>
      <c r="B1150" s="2" t="n">
        <v>7801</v>
      </c>
      <c r="C1150" s="2" t="inlineStr">
        <is>
          <t>CARREGAMENTO</t>
        </is>
      </c>
      <c r="D1150" s="2" t="n">
        <v>5659817</v>
      </c>
      <c r="E1150" s="2" t="inlineStr">
        <is>
          <t>FELIPE ALVES</t>
        </is>
      </c>
      <c r="F1150" s="2" t="n">
        <v>1362</v>
      </c>
      <c r="G1150" s="2" t="n">
        <v>92.09999999999999</v>
      </c>
      <c r="H1150" s="2" t="n">
        <v>15</v>
      </c>
      <c r="I1150" s="2" t="n">
        <v>0</v>
      </c>
      <c r="J1150" s="2" t="inlineStr">
        <is>
          <t>GPA</t>
        </is>
      </c>
      <c r="K1150" s="2">
        <f>IF(I1150&lt;&gt;"",I1150,IFERROR(INDEX(Base!$I:$I,MATCH(1,(Base!$C:$C=C1150)*(Base!$I:$I&lt;&gt;""),0)),0))</f>
        <v/>
      </c>
      <c r="L1150" s="2">
        <f>IF(AND(I1150="",K1150&gt;0),"SIM","NÃO")</f>
        <v/>
      </c>
      <c r="M1150" s="2">
        <f>IF(ISNUMBER(SEARCH("SEPARA",UPPER(C1150))),"NÃO","SIM")</f>
        <v/>
      </c>
      <c r="N1150" s="2">
        <f>IFERROR(H1150/K1150,0)</f>
        <v/>
      </c>
      <c r="O1150" s="2">
        <f>IF(M1150="NÃO","EXCLUÍDO",IF(N1150&lt;Premissas!$B$8,"&lt; 1,00",IF(N1150&lt;Premissas!$B$9,"1,00 – 1,19",IF(N1150&lt;Premissas!$B$10,"1,20 – 1,39",IF(N1150&lt;Premissas!$B$11,"1,40 – 1,59",IF(N1150&lt;Premissas!$B$12,"1,60 – 1,99","≥ 2,00"))))))</f>
        <v/>
      </c>
      <c r="P1150" s="5">
        <f>IF(OR(M1150="NÃO",N1150&lt;Premissas!$B$8),Premissas!$B$13,IF(N1150&lt;Premissas!$B$9,Premissas!$B$14,IF(N1150&lt;Premissas!$B$10,Premissas!$B$15,IF(N1150&lt;Premissas!$B$11,Premissas!$B$16,IF(N1150&lt;Premissas!$B$12,Premissas!$B$17,Premissas!$B$18)))))</f>
        <v/>
      </c>
      <c r="Q1150" s="5">
        <f>IFERROR(P1150/Premissas!$B$4,0)</f>
        <v/>
      </c>
    </row>
    <row r="1151">
      <c r="A1151" s="2" t="n">
        <v>7</v>
      </c>
      <c r="B1151" s="2" t="n">
        <v>7801</v>
      </c>
      <c r="C1151" s="2" t="inlineStr">
        <is>
          <t>PUXADA RECEB</t>
        </is>
      </c>
      <c r="D1151" s="2" t="n">
        <v>5659850</v>
      </c>
      <c r="E1151" s="2" t="inlineStr">
        <is>
          <t>Soraya Correa Araujo</t>
        </is>
      </c>
      <c r="F1151" s="2" t="n">
        <v>2799</v>
      </c>
      <c r="G1151" s="2" t="n">
        <v>109.51</v>
      </c>
      <c r="H1151" s="2" t="n">
        <v>26</v>
      </c>
      <c r="I1151" s="2" t="n">
        <v>0</v>
      </c>
      <c r="J1151" s="2" t="inlineStr">
        <is>
          <t>GPA</t>
        </is>
      </c>
      <c r="K1151" s="2">
        <f>IF(I1151&lt;&gt;"",I1151,IFERROR(INDEX(Base!$I:$I,MATCH(1,(Base!$C:$C=C1151)*(Base!$I:$I&lt;&gt;""),0)),0))</f>
        <v/>
      </c>
      <c r="L1151" s="2">
        <f>IF(AND(I1151="",K1151&gt;0),"SIM","NÃO")</f>
        <v/>
      </c>
      <c r="M1151" s="2">
        <f>IF(ISNUMBER(SEARCH("SEPARA",UPPER(C1151))),"NÃO","SIM")</f>
        <v/>
      </c>
      <c r="N1151" s="2">
        <f>IFERROR(H1151/K1151,0)</f>
        <v/>
      </c>
      <c r="O1151" s="2">
        <f>IF(M1151="NÃO","EXCLUÍDO",IF(N1151&lt;Premissas!$B$8,"&lt; 1,00",IF(N1151&lt;Premissas!$B$9,"1,00 – 1,19",IF(N1151&lt;Premissas!$B$10,"1,20 – 1,39",IF(N1151&lt;Premissas!$B$11,"1,40 – 1,59",IF(N1151&lt;Premissas!$B$12,"1,60 – 1,99","≥ 2,00"))))))</f>
        <v/>
      </c>
      <c r="P1151" s="5">
        <f>IF(OR(M1151="NÃO",N1151&lt;Premissas!$B$8),Premissas!$B$13,IF(N1151&lt;Premissas!$B$9,Premissas!$B$14,IF(N1151&lt;Premissas!$B$10,Premissas!$B$15,IF(N1151&lt;Premissas!$B$11,Premissas!$B$16,IF(N1151&lt;Premissas!$B$12,Premissas!$B$17,Premissas!$B$18)))))</f>
        <v/>
      </c>
      <c r="Q1151" s="5">
        <f>IFERROR(P1151/Premissas!$B$4,0)</f>
        <v/>
      </c>
    </row>
    <row r="1152">
      <c r="A1152" s="2" t="n">
        <v>7</v>
      </c>
      <c r="B1152" s="2" t="n">
        <v>7801</v>
      </c>
      <c r="C1152" s="2" t="inlineStr">
        <is>
          <t>SEPARACAO</t>
        </is>
      </c>
      <c r="D1152" s="2" t="n">
        <v>5659850</v>
      </c>
      <c r="E1152" s="2" t="inlineStr">
        <is>
          <t>Soraya Correa Araujo</t>
        </is>
      </c>
      <c r="F1152" s="2" t="n">
        <v>2977</v>
      </c>
      <c r="G1152" s="2" t="n">
        <v>34.64</v>
      </c>
      <c r="H1152" s="2" t="n">
        <v>86</v>
      </c>
      <c r="I1152" s="2" t="n">
        <v>0</v>
      </c>
      <c r="J1152" s="2" t="inlineStr">
        <is>
          <t>GPA</t>
        </is>
      </c>
      <c r="K1152" s="2">
        <f>IF(I1152&lt;&gt;"",I1152,IFERROR(INDEX(Base!$I:$I,MATCH(1,(Base!$C:$C=C1152)*(Base!$I:$I&lt;&gt;""),0)),0))</f>
        <v/>
      </c>
      <c r="L1152" s="2">
        <f>IF(AND(I1152="",K1152&gt;0),"SIM","NÃO")</f>
        <v/>
      </c>
      <c r="M1152" s="2">
        <f>IF(ISNUMBER(SEARCH("SEPARA",UPPER(C1152))),"NÃO","SIM")</f>
        <v/>
      </c>
      <c r="N1152" s="2">
        <f>IFERROR(H1152/K1152,0)</f>
        <v/>
      </c>
      <c r="O1152" s="2">
        <f>IF(M1152="NÃO","EXCLUÍDO",IF(N1152&lt;Premissas!$B$8,"&lt; 1,00",IF(N1152&lt;Premissas!$B$9,"1,00 – 1,19",IF(N1152&lt;Premissas!$B$10,"1,20 – 1,39",IF(N1152&lt;Premissas!$B$11,"1,40 – 1,59",IF(N1152&lt;Premissas!$B$12,"1,60 – 1,99","≥ 2,00"))))))</f>
        <v/>
      </c>
      <c r="P1152" s="5">
        <f>IF(OR(M1152="NÃO",N1152&lt;Premissas!$B$8),Premissas!$B$13,IF(N1152&lt;Premissas!$B$9,Premissas!$B$14,IF(N1152&lt;Premissas!$B$10,Premissas!$B$15,IF(N1152&lt;Premissas!$B$11,Premissas!$B$16,IF(N1152&lt;Premissas!$B$12,Premissas!$B$17,Premissas!$B$18)))))</f>
        <v/>
      </c>
      <c r="Q1152" s="5">
        <f>IFERROR(P1152/Premissas!$B$4,0)</f>
        <v/>
      </c>
    </row>
    <row r="1153">
      <c r="A1153" s="2" t="n">
        <v>7</v>
      </c>
      <c r="B1153" s="2" t="n">
        <v>7801</v>
      </c>
      <c r="C1153" s="2" t="inlineStr">
        <is>
          <t>PUXADA RECEB</t>
        </is>
      </c>
      <c r="D1153" s="2" t="n">
        <v>5660793</v>
      </c>
      <c r="E1153" s="2" t="inlineStr">
        <is>
          <t>JAMILE DE QUEIROZ</t>
        </is>
      </c>
      <c r="F1153" s="2" t="n">
        <v>91</v>
      </c>
      <c r="G1153" s="2" t="n">
        <v>47.06</v>
      </c>
      <c r="H1153" s="2" t="n">
        <v>2</v>
      </c>
      <c r="I1153" s="2" t="n">
        <v>0</v>
      </c>
      <c r="J1153" s="2" t="inlineStr">
        <is>
          <t>GPA</t>
        </is>
      </c>
      <c r="K1153" s="2">
        <f>IF(I1153&lt;&gt;"",I1153,IFERROR(INDEX(Base!$I:$I,MATCH(1,(Base!$C:$C=C1153)*(Base!$I:$I&lt;&gt;""),0)),0))</f>
        <v/>
      </c>
      <c r="L1153" s="2">
        <f>IF(AND(I1153="",K1153&gt;0),"SIM","NÃO")</f>
        <v/>
      </c>
      <c r="M1153" s="2">
        <f>IF(ISNUMBER(SEARCH("SEPARA",UPPER(C1153))),"NÃO","SIM")</f>
        <v/>
      </c>
      <c r="N1153" s="2">
        <f>IFERROR(H1153/K1153,0)</f>
        <v/>
      </c>
      <c r="O1153" s="2">
        <f>IF(M1153="NÃO","EXCLUÍDO",IF(N1153&lt;Premissas!$B$8,"&lt; 1,00",IF(N1153&lt;Premissas!$B$9,"1,00 – 1,19",IF(N1153&lt;Premissas!$B$10,"1,20 – 1,39",IF(N1153&lt;Premissas!$B$11,"1,40 – 1,59",IF(N1153&lt;Premissas!$B$12,"1,60 – 1,99","≥ 2,00"))))))</f>
        <v/>
      </c>
      <c r="P1153" s="5">
        <f>IF(OR(M1153="NÃO",N1153&lt;Premissas!$B$8),Premissas!$B$13,IF(N1153&lt;Premissas!$B$9,Premissas!$B$14,IF(N1153&lt;Premissas!$B$10,Premissas!$B$15,IF(N1153&lt;Premissas!$B$11,Premissas!$B$16,IF(N1153&lt;Premissas!$B$12,Premissas!$B$17,Premissas!$B$18)))))</f>
        <v/>
      </c>
      <c r="Q1153" s="5">
        <f>IFERROR(P1153/Premissas!$B$4,0)</f>
        <v/>
      </c>
    </row>
    <row r="1154">
      <c r="A1154" s="2" t="n">
        <v>7</v>
      </c>
      <c r="B1154" s="2" t="n">
        <v>7801</v>
      </c>
      <c r="C1154" s="2" t="inlineStr">
        <is>
          <t>SEPARACAO</t>
        </is>
      </c>
      <c r="D1154" s="2" t="n">
        <v>5660793</v>
      </c>
      <c r="E1154" s="2" t="inlineStr">
        <is>
          <t>JAMILE DE QUEIROZ</t>
        </is>
      </c>
      <c r="F1154" s="2" t="n">
        <v>3745</v>
      </c>
      <c r="G1154" s="2" t="n">
        <v>72.37</v>
      </c>
      <c r="H1154" s="2" t="n">
        <v>52</v>
      </c>
      <c r="I1154" s="2" t="n">
        <v>0</v>
      </c>
      <c r="J1154" s="2" t="inlineStr">
        <is>
          <t>GPA</t>
        </is>
      </c>
      <c r="K1154" s="2">
        <f>IF(I1154&lt;&gt;"",I1154,IFERROR(INDEX(Base!$I:$I,MATCH(1,(Base!$C:$C=C1154)*(Base!$I:$I&lt;&gt;""),0)),0))</f>
        <v/>
      </c>
      <c r="L1154" s="2">
        <f>IF(AND(I1154="",K1154&gt;0),"SIM","NÃO")</f>
        <v/>
      </c>
      <c r="M1154" s="2">
        <f>IF(ISNUMBER(SEARCH("SEPARA",UPPER(C1154))),"NÃO","SIM")</f>
        <v/>
      </c>
      <c r="N1154" s="2">
        <f>IFERROR(H1154/K1154,0)</f>
        <v/>
      </c>
      <c r="O1154" s="2">
        <f>IF(M1154="NÃO","EXCLUÍDO",IF(N1154&lt;Premissas!$B$8,"&lt; 1,00",IF(N1154&lt;Premissas!$B$9,"1,00 – 1,19",IF(N1154&lt;Premissas!$B$10,"1,20 – 1,39",IF(N1154&lt;Premissas!$B$11,"1,40 – 1,59",IF(N1154&lt;Premissas!$B$12,"1,60 – 1,99","≥ 2,00"))))))</f>
        <v/>
      </c>
      <c r="P1154" s="5">
        <f>IF(OR(M1154="NÃO",N1154&lt;Premissas!$B$8),Premissas!$B$13,IF(N1154&lt;Premissas!$B$9,Premissas!$B$14,IF(N1154&lt;Premissas!$B$10,Premissas!$B$15,IF(N1154&lt;Premissas!$B$11,Premissas!$B$16,IF(N1154&lt;Premissas!$B$12,Premissas!$B$17,Premissas!$B$18)))))</f>
        <v/>
      </c>
      <c r="Q1154" s="5">
        <f>IFERROR(P1154/Premissas!$B$4,0)</f>
        <v/>
      </c>
    </row>
    <row r="1155">
      <c r="A1155" s="2" t="n">
        <v>7</v>
      </c>
      <c r="B1155" s="2" t="n">
        <v>7801</v>
      </c>
      <c r="C1155" s="2" t="inlineStr">
        <is>
          <t>PUXADA RECEB</t>
        </is>
      </c>
      <c r="D1155" s="2" t="n">
        <v>5662508</v>
      </c>
      <c r="E1155" s="2" t="inlineStr">
        <is>
          <t>RIAN ALVES</t>
        </is>
      </c>
      <c r="F1155" s="2" t="n">
        <v>248</v>
      </c>
      <c r="G1155" s="2" t="n">
        <v>24.15</v>
      </c>
      <c r="H1155" s="2" t="n">
        <v>10</v>
      </c>
      <c r="I1155" s="2" t="n">
        <v>0</v>
      </c>
      <c r="J1155" s="2" t="inlineStr">
        <is>
          <t>GPA</t>
        </is>
      </c>
      <c r="K1155" s="2">
        <f>IF(I1155&lt;&gt;"",I1155,IFERROR(INDEX(Base!$I:$I,MATCH(1,(Base!$C:$C=C1155)*(Base!$I:$I&lt;&gt;""),0)),0))</f>
        <v/>
      </c>
      <c r="L1155" s="2">
        <f>IF(AND(I1155="",K1155&gt;0),"SIM","NÃO")</f>
        <v/>
      </c>
      <c r="M1155" s="2">
        <f>IF(ISNUMBER(SEARCH("SEPARA",UPPER(C1155))),"NÃO","SIM")</f>
        <v/>
      </c>
      <c r="N1155" s="2">
        <f>IFERROR(H1155/K1155,0)</f>
        <v/>
      </c>
      <c r="O1155" s="2">
        <f>IF(M1155="NÃO","EXCLUÍDO",IF(N1155&lt;Premissas!$B$8,"&lt; 1,00",IF(N1155&lt;Premissas!$B$9,"1,00 – 1,19",IF(N1155&lt;Premissas!$B$10,"1,20 – 1,39",IF(N1155&lt;Premissas!$B$11,"1,40 – 1,59",IF(N1155&lt;Premissas!$B$12,"1,60 – 1,99","≥ 2,00"))))))</f>
        <v/>
      </c>
      <c r="P1155" s="5">
        <f>IF(OR(M1155="NÃO",N1155&lt;Premissas!$B$8),Premissas!$B$13,IF(N1155&lt;Premissas!$B$9,Premissas!$B$14,IF(N1155&lt;Premissas!$B$10,Premissas!$B$15,IF(N1155&lt;Premissas!$B$11,Premissas!$B$16,IF(N1155&lt;Premissas!$B$12,Premissas!$B$17,Premissas!$B$18)))))</f>
        <v/>
      </c>
      <c r="Q1155" s="5">
        <f>IFERROR(P1155/Premissas!$B$4,0)</f>
        <v/>
      </c>
    </row>
    <row r="1156">
      <c r="A1156" s="2" t="n">
        <v>7</v>
      </c>
      <c r="B1156" s="2" t="n">
        <v>7801</v>
      </c>
      <c r="C1156" s="2" t="inlineStr">
        <is>
          <t>SEPARACAO</t>
        </is>
      </c>
      <c r="D1156" s="2" t="n">
        <v>5662508</v>
      </c>
      <c r="E1156" s="2" t="inlineStr">
        <is>
          <t>RIAN ALVES</t>
        </is>
      </c>
      <c r="F1156" s="2" t="n">
        <v>8522</v>
      </c>
      <c r="G1156" s="2" t="n">
        <v>152.81</v>
      </c>
      <c r="H1156" s="2" t="n">
        <v>56</v>
      </c>
      <c r="I1156" s="2" t="n">
        <v>0</v>
      </c>
      <c r="J1156" s="2" t="inlineStr">
        <is>
          <t>GPA</t>
        </is>
      </c>
      <c r="K1156" s="2">
        <f>IF(I1156&lt;&gt;"",I1156,IFERROR(INDEX(Base!$I:$I,MATCH(1,(Base!$C:$C=C1156)*(Base!$I:$I&lt;&gt;""),0)),0))</f>
        <v/>
      </c>
      <c r="L1156" s="2">
        <f>IF(AND(I1156="",K1156&gt;0),"SIM","NÃO")</f>
        <v/>
      </c>
      <c r="M1156" s="2">
        <f>IF(ISNUMBER(SEARCH("SEPARA",UPPER(C1156))),"NÃO","SIM")</f>
        <v/>
      </c>
      <c r="N1156" s="2">
        <f>IFERROR(H1156/K1156,0)</f>
        <v/>
      </c>
      <c r="O1156" s="2">
        <f>IF(M1156="NÃO","EXCLUÍDO",IF(N1156&lt;Premissas!$B$8,"&lt; 1,00",IF(N1156&lt;Premissas!$B$9,"1,00 – 1,19",IF(N1156&lt;Premissas!$B$10,"1,20 – 1,39",IF(N1156&lt;Premissas!$B$11,"1,40 – 1,59",IF(N1156&lt;Premissas!$B$12,"1,60 – 1,99","≥ 2,00"))))))</f>
        <v/>
      </c>
      <c r="P1156" s="5">
        <f>IF(OR(M1156="NÃO",N1156&lt;Premissas!$B$8),Premissas!$B$13,IF(N1156&lt;Premissas!$B$9,Premissas!$B$14,IF(N1156&lt;Premissas!$B$10,Premissas!$B$15,IF(N1156&lt;Premissas!$B$11,Premissas!$B$16,IF(N1156&lt;Premissas!$B$12,Premissas!$B$17,Premissas!$B$18)))))</f>
        <v/>
      </c>
      <c r="Q1156" s="5">
        <f>IFERROR(P1156/Premissas!$B$4,0)</f>
        <v/>
      </c>
    </row>
    <row r="1157">
      <c r="A1157" s="2" t="n">
        <v>7</v>
      </c>
      <c r="B1157" s="2" t="n">
        <v>7801</v>
      </c>
      <c r="C1157" s="2" t="inlineStr">
        <is>
          <t>PUXADA RECEB</t>
        </is>
      </c>
      <c r="D1157" s="2" t="n">
        <v>5665426</v>
      </c>
      <c r="E1157" s="2" t="inlineStr">
        <is>
          <t>GLEIIN DIAS</t>
        </is>
      </c>
      <c r="F1157" s="2" t="n">
        <v>74</v>
      </c>
      <c r="G1157" s="2" t="n">
        <v>29.75</v>
      </c>
      <c r="H1157" s="2" t="n">
        <v>2</v>
      </c>
      <c r="I1157" s="2" t="n">
        <v>0</v>
      </c>
      <c r="J1157" s="2" t="inlineStr">
        <is>
          <t>GPA</t>
        </is>
      </c>
      <c r="K1157" s="2">
        <f>IF(I1157&lt;&gt;"",I1157,IFERROR(INDEX(Base!$I:$I,MATCH(1,(Base!$C:$C=C1157)*(Base!$I:$I&lt;&gt;""),0)),0))</f>
        <v/>
      </c>
      <c r="L1157" s="2">
        <f>IF(AND(I1157="",K1157&gt;0),"SIM","NÃO")</f>
        <v/>
      </c>
      <c r="M1157" s="2">
        <f>IF(ISNUMBER(SEARCH("SEPARA",UPPER(C1157))),"NÃO","SIM")</f>
        <v/>
      </c>
      <c r="N1157" s="2">
        <f>IFERROR(H1157/K1157,0)</f>
        <v/>
      </c>
      <c r="O1157" s="2">
        <f>IF(M1157="NÃO","EXCLUÍDO",IF(N1157&lt;Premissas!$B$8,"&lt; 1,00",IF(N1157&lt;Premissas!$B$9,"1,00 – 1,19",IF(N1157&lt;Premissas!$B$10,"1,20 – 1,39",IF(N1157&lt;Premissas!$B$11,"1,40 – 1,59",IF(N1157&lt;Premissas!$B$12,"1,60 – 1,99","≥ 2,00"))))))</f>
        <v/>
      </c>
      <c r="P1157" s="5">
        <f>IF(OR(M1157="NÃO",N1157&lt;Premissas!$B$8),Premissas!$B$13,IF(N1157&lt;Premissas!$B$9,Premissas!$B$14,IF(N1157&lt;Premissas!$B$10,Premissas!$B$15,IF(N1157&lt;Premissas!$B$11,Premissas!$B$16,IF(N1157&lt;Premissas!$B$12,Premissas!$B$17,Premissas!$B$18)))))</f>
        <v/>
      </c>
      <c r="Q1157" s="5">
        <f>IFERROR(P1157/Premissas!$B$4,0)</f>
        <v/>
      </c>
    </row>
    <row r="1158">
      <c r="A1158" s="2" t="n">
        <v>7</v>
      </c>
      <c r="B1158" s="2" t="n">
        <v>7801</v>
      </c>
      <c r="C1158" s="2" t="inlineStr">
        <is>
          <t>PUXADA RECEB</t>
        </is>
      </c>
      <c r="D1158" s="2" t="n">
        <v>5665469</v>
      </c>
      <c r="E1158" s="2" t="inlineStr">
        <is>
          <t>Fagner Santana Nogueira</t>
        </is>
      </c>
      <c r="F1158" s="2" t="n">
        <v>1856</v>
      </c>
      <c r="G1158" s="2" t="n">
        <v>93.51000000000001</v>
      </c>
      <c r="H1158" s="2" t="n">
        <v>20</v>
      </c>
      <c r="I1158" s="2" t="n">
        <v>0</v>
      </c>
      <c r="J1158" s="2" t="inlineStr">
        <is>
          <t>GPA</t>
        </is>
      </c>
      <c r="K1158" s="2">
        <f>IF(I1158&lt;&gt;"",I1158,IFERROR(INDEX(Base!$I:$I,MATCH(1,(Base!$C:$C=C1158)*(Base!$I:$I&lt;&gt;""),0)),0))</f>
        <v/>
      </c>
      <c r="L1158" s="2">
        <f>IF(AND(I1158="",K1158&gt;0),"SIM","NÃO")</f>
        <v/>
      </c>
      <c r="M1158" s="2">
        <f>IF(ISNUMBER(SEARCH("SEPARA",UPPER(C1158))),"NÃO","SIM")</f>
        <v/>
      </c>
      <c r="N1158" s="2">
        <f>IFERROR(H1158/K1158,0)</f>
        <v/>
      </c>
      <c r="O1158" s="2">
        <f>IF(M1158="NÃO","EXCLUÍDO",IF(N1158&lt;Premissas!$B$8,"&lt; 1,00",IF(N1158&lt;Premissas!$B$9,"1,00 – 1,19",IF(N1158&lt;Premissas!$B$10,"1,20 – 1,39",IF(N1158&lt;Premissas!$B$11,"1,40 – 1,59",IF(N1158&lt;Premissas!$B$12,"1,60 – 1,99","≥ 2,00"))))))</f>
        <v/>
      </c>
      <c r="P1158" s="5">
        <f>IF(OR(M1158="NÃO",N1158&lt;Premissas!$B$8),Premissas!$B$13,IF(N1158&lt;Premissas!$B$9,Premissas!$B$14,IF(N1158&lt;Premissas!$B$10,Premissas!$B$15,IF(N1158&lt;Premissas!$B$11,Premissas!$B$16,IF(N1158&lt;Premissas!$B$12,Premissas!$B$17,Premissas!$B$18)))))</f>
        <v/>
      </c>
      <c r="Q1158" s="5">
        <f>IFERROR(P1158/Premissas!$B$4,0)</f>
        <v/>
      </c>
    </row>
    <row r="1159">
      <c r="A1159" s="2" t="n">
        <v>7</v>
      </c>
      <c r="B1159" s="2" t="n">
        <v>7801</v>
      </c>
      <c r="C1159" s="2" t="inlineStr">
        <is>
          <t>SEPARACAO</t>
        </is>
      </c>
      <c r="D1159" s="2" t="n">
        <v>5665469</v>
      </c>
      <c r="E1159" s="2" t="inlineStr">
        <is>
          <t>Fagner Santana Nogueira</t>
        </is>
      </c>
      <c r="F1159" s="2" t="n">
        <v>283</v>
      </c>
      <c r="G1159" s="2" t="n">
        <v>12.31</v>
      </c>
      <c r="H1159" s="2" t="n">
        <v>23</v>
      </c>
      <c r="I1159" s="2" t="n">
        <v>0</v>
      </c>
      <c r="J1159" s="2" t="inlineStr">
        <is>
          <t>GPA</t>
        </is>
      </c>
      <c r="K1159" s="2">
        <f>IF(I1159&lt;&gt;"",I1159,IFERROR(INDEX(Base!$I:$I,MATCH(1,(Base!$C:$C=C1159)*(Base!$I:$I&lt;&gt;""),0)),0))</f>
        <v/>
      </c>
      <c r="L1159" s="2">
        <f>IF(AND(I1159="",K1159&gt;0),"SIM","NÃO")</f>
        <v/>
      </c>
      <c r="M1159" s="2">
        <f>IF(ISNUMBER(SEARCH("SEPARA",UPPER(C1159))),"NÃO","SIM")</f>
        <v/>
      </c>
      <c r="N1159" s="2">
        <f>IFERROR(H1159/K1159,0)</f>
        <v/>
      </c>
      <c r="O1159" s="2">
        <f>IF(M1159="NÃO","EXCLUÍDO",IF(N1159&lt;Premissas!$B$8,"&lt; 1,00",IF(N1159&lt;Premissas!$B$9,"1,00 – 1,19",IF(N1159&lt;Premissas!$B$10,"1,20 – 1,39",IF(N1159&lt;Premissas!$B$11,"1,40 – 1,59",IF(N1159&lt;Premissas!$B$12,"1,60 – 1,99","≥ 2,00"))))))</f>
        <v/>
      </c>
      <c r="P1159" s="5">
        <f>IF(OR(M1159="NÃO",N1159&lt;Premissas!$B$8),Premissas!$B$13,IF(N1159&lt;Premissas!$B$9,Premissas!$B$14,IF(N1159&lt;Premissas!$B$10,Premissas!$B$15,IF(N1159&lt;Premissas!$B$11,Premissas!$B$16,IF(N1159&lt;Premissas!$B$12,Premissas!$B$17,Premissas!$B$18)))))</f>
        <v/>
      </c>
      <c r="Q1159" s="5">
        <f>IFERROR(P1159/Premissas!$B$4,0)</f>
        <v/>
      </c>
    </row>
    <row r="1160">
      <c r="A1160" s="2" t="n">
        <v>7</v>
      </c>
      <c r="B1160" s="2" t="n">
        <v>7801</v>
      </c>
      <c r="C1160" s="2" t="inlineStr">
        <is>
          <t>CARREGAMENTO</t>
        </is>
      </c>
      <c r="D1160" s="2" t="n">
        <v>5666082</v>
      </c>
      <c r="E1160" s="2" t="inlineStr">
        <is>
          <t>Marcos Antonio De Oliveira</t>
        </is>
      </c>
      <c r="F1160" s="2" t="n">
        <v>198</v>
      </c>
      <c r="G1160" s="2" t="n">
        <v>27.85</v>
      </c>
      <c r="H1160" s="2" t="n">
        <v>7</v>
      </c>
      <c r="I1160" s="2" t="n">
        <v>0</v>
      </c>
      <c r="J1160" s="2" t="inlineStr">
        <is>
          <t>GPA</t>
        </is>
      </c>
      <c r="K1160" s="2">
        <f>IF(I1160&lt;&gt;"",I1160,IFERROR(INDEX(Base!$I:$I,MATCH(1,(Base!$C:$C=C1160)*(Base!$I:$I&lt;&gt;""),0)),0))</f>
        <v/>
      </c>
      <c r="L1160" s="2">
        <f>IF(AND(I1160="",K1160&gt;0),"SIM","NÃO")</f>
        <v/>
      </c>
      <c r="M1160" s="2">
        <f>IF(ISNUMBER(SEARCH("SEPARA",UPPER(C1160))),"NÃO","SIM")</f>
        <v/>
      </c>
      <c r="N1160" s="2">
        <f>IFERROR(H1160/K1160,0)</f>
        <v/>
      </c>
      <c r="O1160" s="2">
        <f>IF(M1160="NÃO","EXCLUÍDO",IF(N1160&lt;Premissas!$B$8,"&lt; 1,00",IF(N1160&lt;Premissas!$B$9,"1,00 – 1,19",IF(N1160&lt;Premissas!$B$10,"1,20 – 1,39",IF(N1160&lt;Premissas!$B$11,"1,40 – 1,59",IF(N1160&lt;Premissas!$B$12,"1,60 – 1,99","≥ 2,00"))))))</f>
        <v/>
      </c>
      <c r="P1160" s="5">
        <f>IF(OR(M1160="NÃO",N1160&lt;Premissas!$B$8),Premissas!$B$13,IF(N1160&lt;Premissas!$B$9,Premissas!$B$14,IF(N1160&lt;Premissas!$B$10,Premissas!$B$15,IF(N1160&lt;Premissas!$B$11,Premissas!$B$16,IF(N1160&lt;Premissas!$B$12,Premissas!$B$17,Premissas!$B$18)))))</f>
        <v/>
      </c>
      <c r="Q1160" s="5">
        <f>IFERROR(P1160/Premissas!$B$4,0)</f>
        <v/>
      </c>
    </row>
    <row r="1161">
      <c r="A1161" s="2" t="n">
        <v>7</v>
      </c>
      <c r="B1161" s="2" t="n">
        <v>7801</v>
      </c>
      <c r="C1161" s="2" t="inlineStr">
        <is>
          <t>SEPARACAO</t>
        </is>
      </c>
      <c r="D1161" s="2" t="n">
        <v>5666082</v>
      </c>
      <c r="E1161" s="2" t="inlineStr">
        <is>
          <t>Marcos Antonio De Oliveira</t>
        </is>
      </c>
      <c r="F1161" s="2" t="n">
        <v>287</v>
      </c>
      <c r="G1161" s="2" t="n">
        <v>10.32</v>
      </c>
      <c r="H1161" s="2" t="n">
        <v>28</v>
      </c>
      <c r="I1161" s="2" t="n">
        <v>0</v>
      </c>
      <c r="J1161" s="2" t="inlineStr">
        <is>
          <t>GPA</t>
        </is>
      </c>
      <c r="K1161" s="2">
        <f>IF(I1161&lt;&gt;"",I1161,IFERROR(INDEX(Base!$I:$I,MATCH(1,(Base!$C:$C=C1161)*(Base!$I:$I&lt;&gt;""),0)),0))</f>
        <v/>
      </c>
      <c r="L1161" s="2">
        <f>IF(AND(I1161="",K1161&gt;0),"SIM","NÃO")</f>
        <v/>
      </c>
      <c r="M1161" s="2">
        <f>IF(ISNUMBER(SEARCH("SEPARA",UPPER(C1161))),"NÃO","SIM")</f>
        <v/>
      </c>
      <c r="N1161" s="2">
        <f>IFERROR(H1161/K1161,0)</f>
        <v/>
      </c>
      <c r="O1161" s="2">
        <f>IF(M1161="NÃO","EXCLUÍDO",IF(N1161&lt;Premissas!$B$8,"&lt; 1,00",IF(N1161&lt;Premissas!$B$9,"1,00 – 1,19",IF(N1161&lt;Premissas!$B$10,"1,20 – 1,39",IF(N1161&lt;Premissas!$B$11,"1,40 – 1,59",IF(N1161&lt;Premissas!$B$12,"1,60 – 1,99","≥ 2,00"))))))</f>
        <v/>
      </c>
      <c r="P1161" s="5">
        <f>IF(OR(M1161="NÃO",N1161&lt;Premissas!$B$8),Premissas!$B$13,IF(N1161&lt;Premissas!$B$9,Premissas!$B$14,IF(N1161&lt;Premissas!$B$10,Premissas!$B$15,IF(N1161&lt;Premissas!$B$11,Premissas!$B$16,IF(N1161&lt;Premissas!$B$12,Premissas!$B$17,Premissas!$B$18)))))</f>
        <v/>
      </c>
      <c r="Q1161" s="5">
        <f>IFERROR(P1161/Premissas!$B$4,0)</f>
        <v/>
      </c>
    </row>
    <row r="1162">
      <c r="A1162" s="2" t="n">
        <v>7</v>
      </c>
      <c r="B1162" s="2" t="n">
        <v>7801</v>
      </c>
      <c r="C1162" s="2" t="inlineStr">
        <is>
          <t>CARREGAMENTO</t>
        </is>
      </c>
      <c r="D1162" s="2" t="n">
        <v>5667178</v>
      </c>
      <c r="E1162" s="2" t="inlineStr">
        <is>
          <t>Thaina De Sousa Santos Menezes</t>
        </is>
      </c>
      <c r="F1162" s="2" t="n">
        <v>119</v>
      </c>
      <c r="G1162" s="2" t="n">
        <v>3.14</v>
      </c>
      <c r="H1162" s="2" t="n">
        <v>38</v>
      </c>
      <c r="I1162" s="2" t="n">
        <v>0</v>
      </c>
      <c r="J1162" s="2" t="inlineStr">
        <is>
          <t>GPA</t>
        </is>
      </c>
      <c r="K1162" s="2">
        <f>IF(I1162&lt;&gt;"",I1162,IFERROR(INDEX(Base!$I:$I,MATCH(1,(Base!$C:$C=C1162)*(Base!$I:$I&lt;&gt;""),0)),0))</f>
        <v/>
      </c>
      <c r="L1162" s="2">
        <f>IF(AND(I1162="",K1162&gt;0),"SIM","NÃO")</f>
        <v/>
      </c>
      <c r="M1162" s="2">
        <f>IF(ISNUMBER(SEARCH("SEPARA",UPPER(C1162))),"NÃO","SIM")</f>
        <v/>
      </c>
      <c r="N1162" s="2">
        <f>IFERROR(H1162/K1162,0)</f>
        <v/>
      </c>
      <c r="O1162" s="2">
        <f>IF(M1162="NÃO","EXCLUÍDO",IF(N1162&lt;Premissas!$B$8,"&lt; 1,00",IF(N1162&lt;Premissas!$B$9,"1,00 – 1,19",IF(N1162&lt;Premissas!$B$10,"1,20 – 1,39",IF(N1162&lt;Premissas!$B$11,"1,40 – 1,59",IF(N1162&lt;Premissas!$B$12,"1,60 – 1,99","≥ 2,00"))))))</f>
        <v/>
      </c>
      <c r="P1162" s="5">
        <f>IF(OR(M1162="NÃO",N1162&lt;Premissas!$B$8),Premissas!$B$13,IF(N1162&lt;Premissas!$B$9,Premissas!$B$14,IF(N1162&lt;Premissas!$B$10,Premissas!$B$15,IF(N1162&lt;Premissas!$B$11,Premissas!$B$16,IF(N1162&lt;Premissas!$B$12,Premissas!$B$17,Premissas!$B$18)))))</f>
        <v/>
      </c>
      <c r="Q1162" s="5">
        <f>IFERROR(P1162/Premissas!$B$4,0)</f>
        <v/>
      </c>
    </row>
    <row r="1163">
      <c r="A1163" s="2" t="n">
        <v>7</v>
      </c>
      <c r="B1163" s="2" t="n">
        <v>7801</v>
      </c>
      <c r="C1163" s="2" t="inlineStr">
        <is>
          <t>SEPARACAO</t>
        </is>
      </c>
      <c r="D1163" s="2" t="n">
        <v>5667453</v>
      </c>
      <c r="E1163" s="2" t="inlineStr">
        <is>
          <t>CAIO JULIO</t>
        </is>
      </c>
      <c r="F1163" s="2" t="n">
        <v>3785</v>
      </c>
      <c r="G1163" s="2" t="n">
        <v>82.53</v>
      </c>
      <c r="H1163" s="2" t="n">
        <v>46</v>
      </c>
      <c r="I1163" s="2" t="n">
        <v>0</v>
      </c>
      <c r="J1163" s="2" t="inlineStr">
        <is>
          <t>GPA</t>
        </is>
      </c>
      <c r="K1163" s="2">
        <f>IF(I1163&lt;&gt;"",I1163,IFERROR(INDEX(Base!$I:$I,MATCH(1,(Base!$C:$C=C1163)*(Base!$I:$I&lt;&gt;""),0)),0))</f>
        <v/>
      </c>
      <c r="L1163" s="2">
        <f>IF(AND(I1163="",K1163&gt;0),"SIM","NÃO")</f>
        <v/>
      </c>
      <c r="M1163" s="2">
        <f>IF(ISNUMBER(SEARCH("SEPARA",UPPER(C1163))),"NÃO","SIM")</f>
        <v/>
      </c>
      <c r="N1163" s="2">
        <f>IFERROR(H1163/K1163,0)</f>
        <v/>
      </c>
      <c r="O1163" s="2">
        <f>IF(M1163="NÃO","EXCLUÍDO",IF(N1163&lt;Premissas!$B$8,"&lt; 1,00",IF(N1163&lt;Premissas!$B$9,"1,00 – 1,19",IF(N1163&lt;Premissas!$B$10,"1,20 – 1,39",IF(N1163&lt;Premissas!$B$11,"1,40 – 1,59",IF(N1163&lt;Premissas!$B$12,"1,60 – 1,99","≥ 2,00"))))))</f>
        <v/>
      </c>
      <c r="P1163" s="5">
        <f>IF(OR(M1163="NÃO",N1163&lt;Premissas!$B$8),Premissas!$B$13,IF(N1163&lt;Premissas!$B$9,Premissas!$B$14,IF(N1163&lt;Premissas!$B$10,Premissas!$B$15,IF(N1163&lt;Premissas!$B$11,Premissas!$B$16,IF(N1163&lt;Premissas!$B$12,Premissas!$B$17,Premissas!$B$18)))))</f>
        <v/>
      </c>
      <c r="Q1163" s="5">
        <f>IFERROR(P1163/Premissas!$B$4,0)</f>
        <v/>
      </c>
    </row>
    <row r="1164">
      <c r="A1164" s="2" t="n">
        <v>7</v>
      </c>
      <c r="B1164" s="2" t="n">
        <v>7801</v>
      </c>
      <c r="C1164" s="2" t="inlineStr">
        <is>
          <t>CARREGAMENTO</t>
        </is>
      </c>
      <c r="D1164" s="2" t="n">
        <v>5667640</v>
      </c>
      <c r="E1164" s="2" t="inlineStr">
        <is>
          <t>ROSANGELA RIBEIRO</t>
        </is>
      </c>
      <c r="F1164" s="2" t="n">
        <v>151</v>
      </c>
      <c r="G1164" s="2" t="n">
        <v>8.380000000000001</v>
      </c>
      <c r="H1164" s="2" t="n">
        <v>18</v>
      </c>
      <c r="I1164" s="2" t="n">
        <v>0</v>
      </c>
      <c r="J1164" s="2" t="inlineStr">
        <is>
          <t>GPA</t>
        </is>
      </c>
      <c r="K1164" s="2">
        <f>IF(I1164&lt;&gt;"",I1164,IFERROR(INDEX(Base!$I:$I,MATCH(1,(Base!$C:$C=C1164)*(Base!$I:$I&lt;&gt;""),0)),0))</f>
        <v/>
      </c>
      <c r="L1164" s="2">
        <f>IF(AND(I1164="",K1164&gt;0),"SIM","NÃO")</f>
        <v/>
      </c>
      <c r="M1164" s="2">
        <f>IF(ISNUMBER(SEARCH("SEPARA",UPPER(C1164))),"NÃO","SIM")</f>
        <v/>
      </c>
      <c r="N1164" s="2">
        <f>IFERROR(H1164/K1164,0)</f>
        <v/>
      </c>
      <c r="O1164" s="2">
        <f>IF(M1164="NÃO","EXCLUÍDO",IF(N1164&lt;Premissas!$B$8,"&lt; 1,00",IF(N1164&lt;Premissas!$B$9,"1,00 – 1,19",IF(N1164&lt;Premissas!$B$10,"1,20 – 1,39",IF(N1164&lt;Premissas!$B$11,"1,40 – 1,59",IF(N1164&lt;Premissas!$B$12,"1,60 – 1,99","≥ 2,00"))))))</f>
        <v/>
      </c>
      <c r="P1164" s="5">
        <f>IF(OR(M1164="NÃO",N1164&lt;Premissas!$B$8),Premissas!$B$13,IF(N1164&lt;Premissas!$B$9,Premissas!$B$14,IF(N1164&lt;Premissas!$B$10,Premissas!$B$15,IF(N1164&lt;Premissas!$B$11,Premissas!$B$16,IF(N1164&lt;Premissas!$B$12,Premissas!$B$17,Premissas!$B$18)))))</f>
        <v/>
      </c>
      <c r="Q1164" s="5">
        <f>IFERROR(P1164/Premissas!$B$4,0)</f>
        <v/>
      </c>
    </row>
    <row r="1165">
      <c r="A1165" s="2" t="n">
        <v>7</v>
      </c>
      <c r="B1165" s="2" t="n">
        <v>7801</v>
      </c>
      <c r="C1165" s="2" t="inlineStr">
        <is>
          <t>SEPARACAO</t>
        </is>
      </c>
      <c r="D1165" s="2" t="n">
        <v>5667640</v>
      </c>
      <c r="E1165" s="2" t="inlineStr">
        <is>
          <t>ROSANGELA RIBEIRO</t>
        </is>
      </c>
      <c r="F1165" s="2" t="n">
        <v>1682</v>
      </c>
      <c r="G1165" s="2" t="n">
        <v>43.57</v>
      </c>
      <c r="H1165" s="2" t="n">
        <v>39</v>
      </c>
      <c r="I1165" s="2" t="n">
        <v>0</v>
      </c>
      <c r="J1165" s="2" t="inlineStr">
        <is>
          <t>GPA</t>
        </is>
      </c>
      <c r="K1165" s="2">
        <f>IF(I1165&lt;&gt;"",I1165,IFERROR(INDEX(Base!$I:$I,MATCH(1,(Base!$C:$C=C1165)*(Base!$I:$I&lt;&gt;""),0)),0))</f>
        <v/>
      </c>
      <c r="L1165" s="2">
        <f>IF(AND(I1165="",K1165&gt;0),"SIM","NÃO")</f>
        <v/>
      </c>
      <c r="M1165" s="2">
        <f>IF(ISNUMBER(SEARCH("SEPARA",UPPER(C1165))),"NÃO","SIM")</f>
        <v/>
      </c>
      <c r="N1165" s="2">
        <f>IFERROR(H1165/K1165,0)</f>
        <v/>
      </c>
      <c r="O1165" s="2">
        <f>IF(M1165="NÃO","EXCLUÍDO",IF(N1165&lt;Premissas!$B$8,"&lt; 1,00",IF(N1165&lt;Premissas!$B$9,"1,00 – 1,19",IF(N1165&lt;Premissas!$B$10,"1,20 – 1,39",IF(N1165&lt;Premissas!$B$11,"1,40 – 1,59",IF(N1165&lt;Premissas!$B$12,"1,60 – 1,99","≥ 2,00"))))))</f>
        <v/>
      </c>
      <c r="P1165" s="5">
        <f>IF(OR(M1165="NÃO",N1165&lt;Premissas!$B$8),Premissas!$B$13,IF(N1165&lt;Premissas!$B$9,Premissas!$B$14,IF(N1165&lt;Premissas!$B$10,Premissas!$B$15,IF(N1165&lt;Premissas!$B$11,Premissas!$B$16,IF(N1165&lt;Premissas!$B$12,Premissas!$B$17,Premissas!$B$18)))))</f>
        <v/>
      </c>
      <c r="Q1165" s="5">
        <f>IFERROR(P1165/Premissas!$B$4,0)</f>
        <v/>
      </c>
    </row>
    <row r="1166">
      <c r="A1166" s="2" t="n">
        <v>7</v>
      </c>
      <c r="B1166" s="2" t="n">
        <v>7801</v>
      </c>
      <c r="C1166" s="2" t="inlineStr">
        <is>
          <t>PUXADA RECEB</t>
        </is>
      </c>
      <c r="D1166" s="2" t="n">
        <v>5667941</v>
      </c>
      <c r="E1166" s="2" t="inlineStr">
        <is>
          <t>UMBERTO UMBERTO IORIO FILHO</t>
        </is>
      </c>
      <c r="F1166" s="2" t="n">
        <v>1073</v>
      </c>
      <c r="G1166" s="2" t="n">
        <v>77.67</v>
      </c>
      <c r="H1166" s="2" t="n">
        <v>14</v>
      </c>
      <c r="I1166" s="2" t="n">
        <v>0</v>
      </c>
      <c r="J1166" s="2" t="inlineStr">
        <is>
          <t>GPA</t>
        </is>
      </c>
      <c r="K1166" s="2">
        <f>IF(I1166&lt;&gt;"",I1166,IFERROR(INDEX(Base!$I:$I,MATCH(1,(Base!$C:$C=C1166)*(Base!$I:$I&lt;&gt;""),0)),0))</f>
        <v/>
      </c>
      <c r="L1166" s="2">
        <f>IF(AND(I1166="",K1166&gt;0),"SIM","NÃO")</f>
        <v/>
      </c>
      <c r="M1166" s="2">
        <f>IF(ISNUMBER(SEARCH("SEPARA",UPPER(C1166))),"NÃO","SIM")</f>
        <v/>
      </c>
      <c r="N1166" s="2">
        <f>IFERROR(H1166/K1166,0)</f>
        <v/>
      </c>
      <c r="O1166" s="2">
        <f>IF(M1166="NÃO","EXCLUÍDO",IF(N1166&lt;Premissas!$B$8,"&lt; 1,00",IF(N1166&lt;Premissas!$B$9,"1,00 – 1,19",IF(N1166&lt;Premissas!$B$10,"1,20 – 1,39",IF(N1166&lt;Premissas!$B$11,"1,40 – 1,59",IF(N1166&lt;Premissas!$B$12,"1,60 – 1,99","≥ 2,00"))))))</f>
        <v/>
      </c>
      <c r="P1166" s="5">
        <f>IF(OR(M1166="NÃO",N1166&lt;Premissas!$B$8),Premissas!$B$13,IF(N1166&lt;Premissas!$B$9,Premissas!$B$14,IF(N1166&lt;Premissas!$B$10,Premissas!$B$15,IF(N1166&lt;Premissas!$B$11,Premissas!$B$16,IF(N1166&lt;Premissas!$B$12,Premissas!$B$17,Premissas!$B$18)))))</f>
        <v/>
      </c>
      <c r="Q1166" s="5">
        <f>IFERROR(P1166/Premissas!$B$4,0)</f>
        <v/>
      </c>
    </row>
    <row r="1167">
      <c r="A1167" s="2" t="n">
        <v>7</v>
      </c>
      <c r="B1167" s="2" t="n">
        <v>7801</v>
      </c>
      <c r="C1167" s="2" t="inlineStr">
        <is>
          <t>SEPARACAO</t>
        </is>
      </c>
      <c r="D1167" s="2" t="n">
        <v>5667941</v>
      </c>
      <c r="E1167" s="2" t="inlineStr">
        <is>
          <t>UMBERTO UMBERTO IORIO FILHO</t>
        </is>
      </c>
      <c r="F1167" s="2" t="n">
        <v>1327</v>
      </c>
      <c r="G1167" s="2" t="n">
        <v>21.59</v>
      </c>
      <c r="H1167" s="2" t="n">
        <v>61</v>
      </c>
      <c r="I1167" s="2" t="n">
        <v>0</v>
      </c>
      <c r="J1167" s="2" t="inlineStr">
        <is>
          <t>GPA</t>
        </is>
      </c>
      <c r="K1167" s="2">
        <f>IF(I1167&lt;&gt;"",I1167,IFERROR(INDEX(Base!$I:$I,MATCH(1,(Base!$C:$C=C1167)*(Base!$I:$I&lt;&gt;""),0)),0))</f>
        <v/>
      </c>
      <c r="L1167" s="2">
        <f>IF(AND(I1167="",K1167&gt;0),"SIM","NÃO")</f>
        <v/>
      </c>
      <c r="M1167" s="2">
        <f>IF(ISNUMBER(SEARCH("SEPARA",UPPER(C1167))),"NÃO","SIM")</f>
        <v/>
      </c>
      <c r="N1167" s="2">
        <f>IFERROR(H1167/K1167,0)</f>
        <v/>
      </c>
      <c r="O1167" s="2">
        <f>IF(M1167="NÃO","EXCLUÍDO",IF(N1167&lt;Premissas!$B$8,"&lt; 1,00",IF(N1167&lt;Premissas!$B$9,"1,00 – 1,19",IF(N1167&lt;Premissas!$B$10,"1,20 – 1,39",IF(N1167&lt;Premissas!$B$11,"1,40 – 1,59",IF(N1167&lt;Premissas!$B$12,"1,60 – 1,99","≥ 2,00"))))))</f>
        <v/>
      </c>
      <c r="P1167" s="5">
        <f>IF(OR(M1167="NÃO",N1167&lt;Premissas!$B$8),Premissas!$B$13,IF(N1167&lt;Premissas!$B$9,Premissas!$B$14,IF(N1167&lt;Premissas!$B$10,Premissas!$B$15,IF(N1167&lt;Premissas!$B$11,Premissas!$B$16,IF(N1167&lt;Premissas!$B$12,Premissas!$B$17,Premissas!$B$18)))))</f>
        <v/>
      </c>
      <c r="Q1167" s="5">
        <f>IFERROR(P1167/Premissas!$B$4,0)</f>
        <v/>
      </c>
    </row>
    <row r="1168">
      <c r="A1168" s="2" t="n">
        <v>7</v>
      </c>
      <c r="B1168" s="2" t="n">
        <v>7801</v>
      </c>
      <c r="C1168" s="2" t="inlineStr">
        <is>
          <t>CARREGAMENTO</t>
        </is>
      </c>
      <c r="D1168" s="2" t="n">
        <v>5670640</v>
      </c>
      <c r="E1168" s="2" t="inlineStr">
        <is>
          <t>Ricardo Matheus Santos Souza</t>
        </is>
      </c>
      <c r="F1168" s="2" t="n">
        <v>972</v>
      </c>
      <c r="G1168" s="2" t="n">
        <v>95.56</v>
      </c>
      <c r="H1168" s="2" t="n">
        <v>10</v>
      </c>
      <c r="I1168" s="2" t="n">
        <v>0</v>
      </c>
      <c r="J1168" s="2" t="inlineStr">
        <is>
          <t>GPA</t>
        </is>
      </c>
      <c r="K1168" s="2">
        <f>IF(I1168&lt;&gt;"",I1168,IFERROR(INDEX(Base!$I:$I,MATCH(1,(Base!$C:$C=C1168)*(Base!$I:$I&lt;&gt;""),0)),0))</f>
        <v/>
      </c>
      <c r="L1168" s="2">
        <f>IF(AND(I1168="",K1168&gt;0),"SIM","NÃO")</f>
        <v/>
      </c>
      <c r="M1168" s="2">
        <f>IF(ISNUMBER(SEARCH("SEPARA",UPPER(C1168))),"NÃO","SIM")</f>
        <v/>
      </c>
      <c r="N1168" s="2">
        <f>IFERROR(H1168/K1168,0)</f>
        <v/>
      </c>
      <c r="O1168" s="2">
        <f>IF(M1168="NÃO","EXCLUÍDO",IF(N1168&lt;Premissas!$B$8,"&lt; 1,00",IF(N1168&lt;Premissas!$B$9,"1,00 – 1,19",IF(N1168&lt;Premissas!$B$10,"1,20 – 1,39",IF(N1168&lt;Premissas!$B$11,"1,40 – 1,59",IF(N1168&lt;Premissas!$B$12,"1,60 – 1,99","≥ 2,00"))))))</f>
        <v/>
      </c>
      <c r="P1168" s="5">
        <f>IF(OR(M1168="NÃO",N1168&lt;Premissas!$B$8),Premissas!$B$13,IF(N1168&lt;Premissas!$B$9,Premissas!$B$14,IF(N1168&lt;Premissas!$B$10,Premissas!$B$15,IF(N1168&lt;Premissas!$B$11,Premissas!$B$16,IF(N1168&lt;Premissas!$B$12,Premissas!$B$17,Premissas!$B$18)))))</f>
        <v/>
      </c>
      <c r="Q1168" s="5">
        <f>IFERROR(P1168/Premissas!$B$4,0)</f>
        <v/>
      </c>
    </row>
    <row r="1169">
      <c r="A1169" s="2" t="n">
        <v>7</v>
      </c>
      <c r="B1169" s="2" t="n">
        <v>7801</v>
      </c>
      <c r="C1169" s="2" t="inlineStr">
        <is>
          <t>SEPARACAO</t>
        </is>
      </c>
      <c r="D1169" s="2" t="n">
        <v>5670640</v>
      </c>
      <c r="E1169" s="2" t="inlineStr">
        <is>
          <t>Ricardo Matheus Santos Souza</t>
        </is>
      </c>
      <c r="F1169" s="2" t="n">
        <v>257</v>
      </c>
      <c r="G1169" s="2" t="n">
        <v>4.03</v>
      </c>
      <c r="H1169" s="2" t="n">
        <v>64</v>
      </c>
      <c r="I1169" s="2" t="n">
        <v>0</v>
      </c>
      <c r="J1169" s="2" t="inlineStr">
        <is>
          <t>GPA</t>
        </is>
      </c>
      <c r="K1169" s="2">
        <f>IF(I1169&lt;&gt;"",I1169,IFERROR(INDEX(Base!$I:$I,MATCH(1,(Base!$C:$C=C1169)*(Base!$I:$I&lt;&gt;""),0)),0))</f>
        <v/>
      </c>
      <c r="L1169" s="2">
        <f>IF(AND(I1169="",K1169&gt;0),"SIM","NÃO")</f>
        <v/>
      </c>
      <c r="M1169" s="2">
        <f>IF(ISNUMBER(SEARCH("SEPARA",UPPER(C1169))),"NÃO","SIM")</f>
        <v/>
      </c>
      <c r="N1169" s="2">
        <f>IFERROR(H1169/K1169,0)</f>
        <v/>
      </c>
      <c r="O1169" s="2">
        <f>IF(M1169="NÃO","EXCLUÍDO",IF(N1169&lt;Premissas!$B$8,"&lt; 1,00",IF(N1169&lt;Premissas!$B$9,"1,00 – 1,19",IF(N1169&lt;Premissas!$B$10,"1,20 – 1,39",IF(N1169&lt;Premissas!$B$11,"1,40 – 1,59",IF(N1169&lt;Premissas!$B$12,"1,60 – 1,99","≥ 2,00"))))))</f>
        <v/>
      </c>
      <c r="P1169" s="5">
        <f>IF(OR(M1169="NÃO",N1169&lt;Premissas!$B$8),Premissas!$B$13,IF(N1169&lt;Premissas!$B$9,Premissas!$B$14,IF(N1169&lt;Premissas!$B$10,Premissas!$B$15,IF(N1169&lt;Premissas!$B$11,Premissas!$B$16,IF(N1169&lt;Premissas!$B$12,Premissas!$B$17,Premissas!$B$18)))))</f>
        <v/>
      </c>
      <c r="Q1169" s="5">
        <f>IFERROR(P1169/Premissas!$B$4,0)</f>
        <v/>
      </c>
    </row>
    <row r="1170">
      <c r="A1170" s="2" t="n">
        <v>7</v>
      </c>
      <c r="B1170" s="2" t="n">
        <v>7801</v>
      </c>
      <c r="C1170" s="2" t="inlineStr">
        <is>
          <t>CARREGAMENTO</t>
        </is>
      </c>
      <c r="D1170" s="2" t="n">
        <v>5672937</v>
      </c>
      <c r="E1170" s="2" t="inlineStr">
        <is>
          <t>ALESSANDRO KRETZSCHMAR</t>
        </is>
      </c>
      <c r="F1170" s="2" t="n">
        <v>236</v>
      </c>
      <c r="G1170" s="2" t="n">
        <v>33.11</v>
      </c>
      <c r="H1170" s="2" t="n">
        <v>7</v>
      </c>
      <c r="I1170" s="2" t="n">
        <v>0</v>
      </c>
      <c r="J1170" s="2" t="inlineStr">
        <is>
          <t>GPA</t>
        </is>
      </c>
      <c r="K1170" s="2">
        <f>IF(I1170&lt;&gt;"",I1170,IFERROR(INDEX(Base!$I:$I,MATCH(1,(Base!$C:$C=C1170)*(Base!$I:$I&lt;&gt;""),0)),0))</f>
        <v/>
      </c>
      <c r="L1170" s="2">
        <f>IF(AND(I1170="",K1170&gt;0),"SIM","NÃO")</f>
        <v/>
      </c>
      <c r="M1170" s="2">
        <f>IF(ISNUMBER(SEARCH("SEPARA",UPPER(C1170))),"NÃO","SIM")</f>
        <v/>
      </c>
      <c r="N1170" s="2">
        <f>IFERROR(H1170/K1170,0)</f>
        <v/>
      </c>
      <c r="O1170" s="2">
        <f>IF(M1170="NÃO","EXCLUÍDO",IF(N1170&lt;Premissas!$B$8,"&lt; 1,00",IF(N1170&lt;Premissas!$B$9,"1,00 – 1,19",IF(N1170&lt;Premissas!$B$10,"1,20 – 1,39",IF(N1170&lt;Premissas!$B$11,"1,40 – 1,59",IF(N1170&lt;Premissas!$B$12,"1,60 – 1,99","≥ 2,00"))))))</f>
        <v/>
      </c>
      <c r="P1170" s="5">
        <f>IF(OR(M1170="NÃO",N1170&lt;Premissas!$B$8),Premissas!$B$13,IF(N1170&lt;Premissas!$B$9,Premissas!$B$14,IF(N1170&lt;Premissas!$B$10,Premissas!$B$15,IF(N1170&lt;Premissas!$B$11,Premissas!$B$16,IF(N1170&lt;Premissas!$B$12,Premissas!$B$17,Premissas!$B$18)))))</f>
        <v/>
      </c>
      <c r="Q1170" s="5">
        <f>IFERROR(P1170/Premissas!$B$4,0)</f>
        <v/>
      </c>
    </row>
    <row r="1171">
      <c r="A1171" s="2" t="n">
        <v>7</v>
      </c>
      <c r="B1171" s="2" t="n">
        <v>7801</v>
      </c>
      <c r="C1171" s="2" t="inlineStr">
        <is>
          <t>PUXADA RECEB</t>
        </is>
      </c>
      <c r="D1171" s="2" t="n">
        <v>5673259</v>
      </c>
      <c r="E1171" s="2" t="inlineStr">
        <is>
          <t>Priscila DOS SANTOS</t>
        </is>
      </c>
      <c r="F1171" s="2" t="n">
        <v>61</v>
      </c>
      <c r="G1171" s="2" t="n">
        <v>6.86</v>
      </c>
      <c r="H1171" s="2" t="n">
        <v>9</v>
      </c>
      <c r="I1171" s="2" t="n">
        <v>0</v>
      </c>
      <c r="J1171" s="2" t="inlineStr">
        <is>
          <t>GPA</t>
        </is>
      </c>
      <c r="K1171" s="2">
        <f>IF(I1171&lt;&gt;"",I1171,IFERROR(INDEX(Base!$I:$I,MATCH(1,(Base!$C:$C=C1171)*(Base!$I:$I&lt;&gt;""),0)),0))</f>
        <v/>
      </c>
      <c r="L1171" s="2">
        <f>IF(AND(I1171="",K1171&gt;0),"SIM","NÃO")</f>
        <v/>
      </c>
      <c r="M1171" s="2">
        <f>IF(ISNUMBER(SEARCH("SEPARA",UPPER(C1171))),"NÃO","SIM")</f>
        <v/>
      </c>
      <c r="N1171" s="2">
        <f>IFERROR(H1171/K1171,0)</f>
        <v/>
      </c>
      <c r="O1171" s="2">
        <f>IF(M1171="NÃO","EXCLUÍDO",IF(N1171&lt;Premissas!$B$8,"&lt; 1,00",IF(N1171&lt;Premissas!$B$9,"1,00 – 1,19",IF(N1171&lt;Premissas!$B$10,"1,20 – 1,39",IF(N1171&lt;Premissas!$B$11,"1,40 – 1,59",IF(N1171&lt;Premissas!$B$12,"1,60 – 1,99","≥ 2,00"))))))</f>
        <v/>
      </c>
      <c r="P1171" s="5">
        <f>IF(OR(M1171="NÃO",N1171&lt;Premissas!$B$8),Premissas!$B$13,IF(N1171&lt;Premissas!$B$9,Premissas!$B$14,IF(N1171&lt;Premissas!$B$10,Premissas!$B$15,IF(N1171&lt;Premissas!$B$11,Premissas!$B$16,IF(N1171&lt;Premissas!$B$12,Premissas!$B$17,Premissas!$B$18)))))</f>
        <v/>
      </c>
      <c r="Q1171" s="5">
        <f>IFERROR(P1171/Premissas!$B$4,0)</f>
        <v/>
      </c>
    </row>
    <row r="1172">
      <c r="A1172" s="2" t="n">
        <v>7</v>
      </c>
      <c r="B1172" s="2" t="n">
        <v>7801</v>
      </c>
      <c r="C1172" s="2" t="inlineStr">
        <is>
          <t>RECEBIMENTO</t>
        </is>
      </c>
      <c r="D1172" s="2" t="n">
        <v>5673259</v>
      </c>
      <c r="E1172" s="2" t="inlineStr">
        <is>
          <t>Priscila DOS SANTOS</t>
        </is>
      </c>
      <c r="F1172" s="2" t="n">
        <v>4</v>
      </c>
      <c r="G1172" s="2" t="n">
        <v>0.39</v>
      </c>
      <c r="H1172" s="2" t="n">
        <v>10</v>
      </c>
      <c r="I1172" s="2" t="n">
        <v>0</v>
      </c>
      <c r="J1172" s="2" t="inlineStr">
        <is>
          <t>GPA</t>
        </is>
      </c>
      <c r="K1172" s="2">
        <f>IF(I1172&lt;&gt;"",I1172,IFERROR(INDEX(Base!$I:$I,MATCH(1,(Base!$C:$C=C1172)*(Base!$I:$I&lt;&gt;""),0)),0))</f>
        <v/>
      </c>
      <c r="L1172" s="2">
        <f>IF(AND(I1172="",K1172&gt;0),"SIM","NÃO")</f>
        <v/>
      </c>
      <c r="M1172" s="2">
        <f>IF(ISNUMBER(SEARCH("SEPARA",UPPER(C1172))),"NÃO","SIM")</f>
        <v/>
      </c>
      <c r="N1172" s="2">
        <f>IFERROR(H1172/K1172,0)</f>
        <v/>
      </c>
      <c r="O1172" s="2">
        <f>IF(M1172="NÃO","EXCLUÍDO",IF(N1172&lt;Premissas!$B$8,"&lt; 1,00",IF(N1172&lt;Premissas!$B$9,"1,00 – 1,19",IF(N1172&lt;Premissas!$B$10,"1,20 – 1,39",IF(N1172&lt;Premissas!$B$11,"1,40 – 1,59",IF(N1172&lt;Premissas!$B$12,"1,60 – 1,99","≥ 2,00"))))))</f>
        <v/>
      </c>
      <c r="P1172" s="5">
        <f>IF(OR(M1172="NÃO",N1172&lt;Premissas!$B$8),Premissas!$B$13,IF(N1172&lt;Premissas!$B$9,Premissas!$B$14,IF(N1172&lt;Premissas!$B$10,Premissas!$B$15,IF(N1172&lt;Premissas!$B$11,Premissas!$B$16,IF(N1172&lt;Premissas!$B$12,Premissas!$B$17,Premissas!$B$18)))))</f>
        <v/>
      </c>
      <c r="Q1172" s="5">
        <f>IFERROR(P1172/Premissas!$B$4,0)</f>
        <v/>
      </c>
    </row>
    <row r="1173">
      <c r="A1173" s="2" t="n">
        <v>7</v>
      </c>
      <c r="B1173" s="2" t="n">
        <v>7801</v>
      </c>
      <c r="C1173" s="2" t="inlineStr">
        <is>
          <t>SEPARACAO</t>
        </is>
      </c>
      <c r="D1173" s="2" t="n">
        <v>5673267</v>
      </c>
      <c r="E1173" s="2" t="inlineStr">
        <is>
          <t>ESTER PEREIRA</t>
        </is>
      </c>
      <c r="F1173" s="2" t="n">
        <v>482</v>
      </c>
      <c r="G1173" s="2" t="n">
        <v>10.6</v>
      </c>
      <c r="H1173" s="2" t="n">
        <v>45</v>
      </c>
      <c r="I1173" s="2" t="n">
        <v>0</v>
      </c>
      <c r="J1173" s="2" t="inlineStr">
        <is>
          <t>GPA</t>
        </is>
      </c>
      <c r="K1173" s="2">
        <f>IF(I1173&lt;&gt;"",I1173,IFERROR(INDEX(Base!$I:$I,MATCH(1,(Base!$C:$C=C1173)*(Base!$I:$I&lt;&gt;""),0)),0))</f>
        <v/>
      </c>
      <c r="L1173" s="2">
        <f>IF(AND(I1173="",K1173&gt;0),"SIM","NÃO")</f>
        <v/>
      </c>
      <c r="M1173" s="2">
        <f>IF(ISNUMBER(SEARCH("SEPARA",UPPER(C1173))),"NÃO","SIM")</f>
        <v/>
      </c>
      <c r="N1173" s="2">
        <f>IFERROR(H1173/K1173,0)</f>
        <v/>
      </c>
      <c r="O1173" s="2">
        <f>IF(M1173="NÃO","EXCLUÍDO",IF(N1173&lt;Premissas!$B$8,"&lt; 1,00",IF(N1173&lt;Premissas!$B$9,"1,00 – 1,19",IF(N1173&lt;Premissas!$B$10,"1,20 – 1,39",IF(N1173&lt;Premissas!$B$11,"1,40 – 1,59",IF(N1173&lt;Premissas!$B$12,"1,60 – 1,99","≥ 2,00"))))))</f>
        <v/>
      </c>
      <c r="P1173" s="5">
        <f>IF(OR(M1173="NÃO",N1173&lt;Premissas!$B$8),Premissas!$B$13,IF(N1173&lt;Premissas!$B$9,Premissas!$B$14,IF(N1173&lt;Premissas!$B$10,Premissas!$B$15,IF(N1173&lt;Premissas!$B$11,Premissas!$B$16,IF(N1173&lt;Premissas!$B$12,Premissas!$B$17,Premissas!$B$18)))))</f>
        <v/>
      </c>
      <c r="Q1173" s="5">
        <f>IFERROR(P1173/Premissas!$B$4,0)</f>
        <v/>
      </c>
    </row>
    <row r="1174">
      <c r="A1174" s="2" t="n">
        <v>7</v>
      </c>
      <c r="B1174" s="2" t="n">
        <v>7801</v>
      </c>
      <c r="C1174" s="2" t="inlineStr">
        <is>
          <t>CARREGAMENTO</t>
        </is>
      </c>
      <c r="D1174" s="2" t="n">
        <v>5675260</v>
      </c>
      <c r="E1174" s="2" t="inlineStr">
        <is>
          <t>CAMILA LIMA</t>
        </is>
      </c>
      <c r="F1174" s="2" t="n">
        <v>2104</v>
      </c>
      <c r="G1174" s="2" t="n">
        <v>80.84</v>
      </c>
      <c r="H1174" s="2" t="n">
        <v>26</v>
      </c>
      <c r="I1174" s="2" t="n">
        <v>0</v>
      </c>
      <c r="J1174" s="2" t="inlineStr">
        <is>
          <t>GPA</t>
        </is>
      </c>
      <c r="K1174" s="2">
        <f>IF(I1174&lt;&gt;"",I1174,IFERROR(INDEX(Base!$I:$I,MATCH(1,(Base!$C:$C=C1174)*(Base!$I:$I&lt;&gt;""),0)),0))</f>
        <v/>
      </c>
      <c r="L1174" s="2">
        <f>IF(AND(I1174="",K1174&gt;0),"SIM","NÃO")</f>
        <v/>
      </c>
      <c r="M1174" s="2">
        <f>IF(ISNUMBER(SEARCH("SEPARA",UPPER(C1174))),"NÃO","SIM")</f>
        <v/>
      </c>
      <c r="N1174" s="2">
        <f>IFERROR(H1174/K1174,0)</f>
        <v/>
      </c>
      <c r="O1174" s="2">
        <f>IF(M1174="NÃO","EXCLUÍDO",IF(N1174&lt;Premissas!$B$8,"&lt; 1,00",IF(N1174&lt;Premissas!$B$9,"1,00 – 1,19",IF(N1174&lt;Premissas!$B$10,"1,20 – 1,39",IF(N1174&lt;Premissas!$B$11,"1,40 – 1,59",IF(N1174&lt;Premissas!$B$12,"1,60 – 1,99","≥ 2,00"))))))</f>
        <v/>
      </c>
      <c r="P1174" s="5">
        <f>IF(OR(M1174="NÃO",N1174&lt;Premissas!$B$8),Premissas!$B$13,IF(N1174&lt;Premissas!$B$9,Premissas!$B$14,IF(N1174&lt;Premissas!$B$10,Premissas!$B$15,IF(N1174&lt;Premissas!$B$11,Premissas!$B$16,IF(N1174&lt;Premissas!$B$12,Premissas!$B$17,Premissas!$B$18)))))</f>
        <v/>
      </c>
      <c r="Q1174" s="5">
        <f>IFERROR(P1174/Premissas!$B$4,0)</f>
        <v/>
      </c>
    </row>
    <row r="1175">
      <c r="A1175" s="2" t="n">
        <v>7</v>
      </c>
      <c r="B1175" s="2" t="n">
        <v>7801</v>
      </c>
      <c r="C1175" s="2" t="inlineStr">
        <is>
          <t>PUXADA RECEB</t>
        </is>
      </c>
      <c r="D1175" s="2" t="n">
        <v>5676959</v>
      </c>
      <c r="E1175" s="2" t="inlineStr">
        <is>
          <t>Luis Carlos Gomes Correia</t>
        </is>
      </c>
      <c r="F1175" s="2" t="n">
        <v>98</v>
      </c>
      <c r="G1175" s="2" t="n">
        <v>6.14</v>
      </c>
      <c r="H1175" s="2" t="n">
        <v>16</v>
      </c>
      <c r="I1175" s="2" t="n">
        <v>0</v>
      </c>
      <c r="J1175" s="2" t="inlineStr">
        <is>
          <t>GPA</t>
        </is>
      </c>
      <c r="K1175" s="2">
        <f>IF(I1175&lt;&gt;"",I1175,IFERROR(INDEX(Base!$I:$I,MATCH(1,(Base!$C:$C=C1175)*(Base!$I:$I&lt;&gt;""),0)),0))</f>
        <v/>
      </c>
      <c r="L1175" s="2">
        <f>IF(AND(I1175="",K1175&gt;0),"SIM","NÃO")</f>
        <v/>
      </c>
      <c r="M1175" s="2">
        <f>IF(ISNUMBER(SEARCH("SEPARA",UPPER(C1175))),"NÃO","SIM")</f>
        <v/>
      </c>
      <c r="N1175" s="2">
        <f>IFERROR(H1175/K1175,0)</f>
        <v/>
      </c>
      <c r="O1175" s="2">
        <f>IF(M1175="NÃO","EXCLUÍDO",IF(N1175&lt;Premissas!$B$8,"&lt; 1,00",IF(N1175&lt;Premissas!$B$9,"1,00 – 1,19",IF(N1175&lt;Premissas!$B$10,"1,20 – 1,39",IF(N1175&lt;Premissas!$B$11,"1,40 – 1,59",IF(N1175&lt;Premissas!$B$12,"1,60 – 1,99","≥ 2,00"))))))</f>
        <v/>
      </c>
      <c r="P1175" s="5">
        <f>IF(OR(M1175="NÃO",N1175&lt;Premissas!$B$8),Premissas!$B$13,IF(N1175&lt;Premissas!$B$9,Premissas!$B$14,IF(N1175&lt;Premissas!$B$10,Premissas!$B$15,IF(N1175&lt;Premissas!$B$11,Premissas!$B$16,IF(N1175&lt;Premissas!$B$12,Premissas!$B$17,Premissas!$B$18)))))</f>
        <v/>
      </c>
      <c r="Q1175" s="5">
        <f>IFERROR(P1175/Premissas!$B$4,0)</f>
        <v/>
      </c>
    </row>
    <row r="1176">
      <c r="A1176" s="2" t="n">
        <v>7</v>
      </c>
      <c r="B1176" s="2" t="n">
        <v>7801</v>
      </c>
      <c r="C1176" s="2" t="inlineStr">
        <is>
          <t>SEPARACAO</t>
        </is>
      </c>
      <c r="D1176" s="2" t="n">
        <v>5676959</v>
      </c>
      <c r="E1176" s="2" t="inlineStr">
        <is>
          <t>Luis Carlos Gomes Correia</t>
        </is>
      </c>
      <c r="F1176" s="2" t="n">
        <v>2663</v>
      </c>
      <c r="G1176" s="2" t="n">
        <v>44.58</v>
      </c>
      <c r="H1176" s="2" t="n">
        <v>60</v>
      </c>
      <c r="I1176" s="2" t="n">
        <v>0</v>
      </c>
      <c r="J1176" s="2" t="inlineStr">
        <is>
          <t>GPA</t>
        </is>
      </c>
      <c r="K1176" s="2">
        <f>IF(I1176&lt;&gt;"",I1176,IFERROR(INDEX(Base!$I:$I,MATCH(1,(Base!$C:$C=C1176)*(Base!$I:$I&lt;&gt;""),0)),0))</f>
        <v/>
      </c>
      <c r="L1176" s="2">
        <f>IF(AND(I1176="",K1176&gt;0),"SIM","NÃO")</f>
        <v/>
      </c>
      <c r="M1176" s="2">
        <f>IF(ISNUMBER(SEARCH("SEPARA",UPPER(C1176))),"NÃO","SIM")</f>
        <v/>
      </c>
      <c r="N1176" s="2">
        <f>IFERROR(H1176/K1176,0)</f>
        <v/>
      </c>
      <c r="O1176" s="2">
        <f>IF(M1176="NÃO","EXCLUÍDO",IF(N1176&lt;Premissas!$B$8,"&lt; 1,00",IF(N1176&lt;Premissas!$B$9,"1,00 – 1,19",IF(N1176&lt;Premissas!$B$10,"1,20 – 1,39",IF(N1176&lt;Premissas!$B$11,"1,40 – 1,59",IF(N1176&lt;Premissas!$B$12,"1,60 – 1,99","≥ 2,00"))))))</f>
        <v/>
      </c>
      <c r="P1176" s="5">
        <f>IF(OR(M1176="NÃO",N1176&lt;Premissas!$B$8),Premissas!$B$13,IF(N1176&lt;Premissas!$B$9,Premissas!$B$14,IF(N1176&lt;Premissas!$B$10,Premissas!$B$15,IF(N1176&lt;Premissas!$B$11,Premissas!$B$16,IF(N1176&lt;Premissas!$B$12,Premissas!$B$17,Premissas!$B$18)))))</f>
        <v/>
      </c>
      <c r="Q1176" s="5">
        <f>IFERROR(P1176/Premissas!$B$4,0)</f>
        <v/>
      </c>
    </row>
    <row r="1177">
      <c r="A1177" s="2" t="n">
        <v>7</v>
      </c>
      <c r="B1177" s="2" t="n">
        <v>7801</v>
      </c>
      <c r="C1177" s="2" t="inlineStr">
        <is>
          <t>SEPARACAO</t>
        </is>
      </c>
      <c r="D1177" s="2" t="n">
        <v>5677181</v>
      </c>
      <c r="E1177" s="2" t="inlineStr">
        <is>
          <t>Larissa Dias De Oliveira</t>
        </is>
      </c>
      <c r="F1177" s="2" t="n">
        <v>542</v>
      </c>
      <c r="G1177" s="2" t="n">
        <v>16.19</v>
      </c>
      <c r="H1177" s="2" t="n">
        <v>33</v>
      </c>
      <c r="I1177" s="2" t="n">
        <v>0</v>
      </c>
      <c r="J1177" s="2" t="inlineStr">
        <is>
          <t>GPA</t>
        </is>
      </c>
      <c r="K1177" s="2">
        <f>IF(I1177&lt;&gt;"",I1177,IFERROR(INDEX(Base!$I:$I,MATCH(1,(Base!$C:$C=C1177)*(Base!$I:$I&lt;&gt;""),0)),0))</f>
        <v/>
      </c>
      <c r="L1177" s="2">
        <f>IF(AND(I1177="",K1177&gt;0),"SIM","NÃO")</f>
        <v/>
      </c>
      <c r="M1177" s="2">
        <f>IF(ISNUMBER(SEARCH("SEPARA",UPPER(C1177))),"NÃO","SIM")</f>
        <v/>
      </c>
      <c r="N1177" s="2">
        <f>IFERROR(H1177/K1177,0)</f>
        <v/>
      </c>
      <c r="O1177" s="2">
        <f>IF(M1177="NÃO","EXCLUÍDO",IF(N1177&lt;Premissas!$B$8,"&lt; 1,00",IF(N1177&lt;Premissas!$B$9,"1,00 – 1,19",IF(N1177&lt;Premissas!$B$10,"1,20 – 1,39",IF(N1177&lt;Premissas!$B$11,"1,40 – 1,59",IF(N1177&lt;Premissas!$B$12,"1,60 – 1,99","≥ 2,00"))))))</f>
        <v/>
      </c>
      <c r="P1177" s="5">
        <f>IF(OR(M1177="NÃO",N1177&lt;Premissas!$B$8),Premissas!$B$13,IF(N1177&lt;Premissas!$B$9,Premissas!$B$14,IF(N1177&lt;Premissas!$B$10,Premissas!$B$15,IF(N1177&lt;Premissas!$B$11,Premissas!$B$16,IF(N1177&lt;Premissas!$B$12,Premissas!$B$17,Premissas!$B$18)))))</f>
        <v/>
      </c>
      <c r="Q1177" s="5">
        <f>IFERROR(P1177/Premissas!$B$4,0)</f>
        <v/>
      </c>
    </row>
    <row r="1178">
      <c r="A1178" s="2" t="n">
        <v>7</v>
      </c>
      <c r="B1178" s="2" t="n">
        <v>7801</v>
      </c>
      <c r="C1178" s="2" t="inlineStr">
        <is>
          <t>SEPARACAO</t>
        </is>
      </c>
      <c r="D1178" s="2" t="n">
        <v>5681235</v>
      </c>
      <c r="E1178" s="2" t="inlineStr">
        <is>
          <t>Francisco Xavier Ferreira De Carvalho</t>
        </is>
      </c>
      <c r="F1178" s="2" t="n">
        <v>2714</v>
      </c>
      <c r="G1178" s="2" t="n">
        <v>34.08</v>
      </c>
      <c r="H1178" s="2" t="n">
        <v>80</v>
      </c>
      <c r="I1178" s="2" t="n">
        <v>0</v>
      </c>
      <c r="J1178" s="2" t="inlineStr">
        <is>
          <t>GPA</t>
        </is>
      </c>
      <c r="K1178" s="2">
        <f>IF(I1178&lt;&gt;"",I1178,IFERROR(INDEX(Base!$I:$I,MATCH(1,(Base!$C:$C=C1178)*(Base!$I:$I&lt;&gt;""),0)),0))</f>
        <v/>
      </c>
      <c r="L1178" s="2">
        <f>IF(AND(I1178="",K1178&gt;0),"SIM","NÃO")</f>
        <v/>
      </c>
      <c r="M1178" s="2">
        <f>IF(ISNUMBER(SEARCH("SEPARA",UPPER(C1178))),"NÃO","SIM")</f>
        <v/>
      </c>
      <c r="N1178" s="2">
        <f>IFERROR(H1178/K1178,0)</f>
        <v/>
      </c>
      <c r="O1178" s="2">
        <f>IF(M1178="NÃO","EXCLUÍDO",IF(N1178&lt;Premissas!$B$8,"&lt; 1,00",IF(N1178&lt;Premissas!$B$9,"1,00 – 1,19",IF(N1178&lt;Premissas!$B$10,"1,20 – 1,39",IF(N1178&lt;Premissas!$B$11,"1,40 – 1,59",IF(N1178&lt;Premissas!$B$12,"1,60 – 1,99","≥ 2,00"))))))</f>
        <v/>
      </c>
      <c r="P1178" s="5">
        <f>IF(OR(M1178="NÃO",N1178&lt;Premissas!$B$8),Premissas!$B$13,IF(N1178&lt;Premissas!$B$9,Premissas!$B$14,IF(N1178&lt;Premissas!$B$10,Premissas!$B$15,IF(N1178&lt;Premissas!$B$11,Premissas!$B$16,IF(N1178&lt;Premissas!$B$12,Premissas!$B$17,Premissas!$B$18)))))</f>
        <v/>
      </c>
      <c r="Q1178" s="5">
        <f>IFERROR(P1178/Premissas!$B$4,0)</f>
        <v/>
      </c>
    </row>
    <row r="1179">
      <c r="A1179" s="2" t="n">
        <v>7</v>
      </c>
      <c r="B1179" s="2" t="n">
        <v>7801</v>
      </c>
      <c r="C1179" s="2" t="inlineStr">
        <is>
          <t>PUXADA RECEB</t>
        </is>
      </c>
      <c r="D1179" s="2" t="n">
        <v>5687721</v>
      </c>
      <c r="E1179" s="2" t="inlineStr">
        <is>
          <t>DALILA RIBERIO</t>
        </is>
      </c>
      <c r="F1179" s="2" t="n">
        <v>2</v>
      </c>
      <c r="G1179" s="2" t="n">
        <v>3.05</v>
      </c>
      <c r="H1179" s="2" t="n">
        <v>1</v>
      </c>
      <c r="I1179" s="2" t="n">
        <v>0</v>
      </c>
      <c r="J1179" s="2" t="inlineStr">
        <is>
          <t>GPA</t>
        </is>
      </c>
      <c r="K1179" s="2">
        <f>IF(I1179&lt;&gt;"",I1179,IFERROR(INDEX(Base!$I:$I,MATCH(1,(Base!$C:$C=C1179)*(Base!$I:$I&lt;&gt;""),0)),0))</f>
        <v/>
      </c>
      <c r="L1179" s="2">
        <f>IF(AND(I1179="",K1179&gt;0),"SIM","NÃO")</f>
        <v/>
      </c>
      <c r="M1179" s="2">
        <f>IF(ISNUMBER(SEARCH("SEPARA",UPPER(C1179))),"NÃO","SIM")</f>
        <v/>
      </c>
      <c r="N1179" s="2">
        <f>IFERROR(H1179/K1179,0)</f>
        <v/>
      </c>
      <c r="O1179" s="2">
        <f>IF(M1179="NÃO","EXCLUÍDO",IF(N1179&lt;Premissas!$B$8,"&lt; 1,00",IF(N1179&lt;Premissas!$B$9,"1,00 – 1,19",IF(N1179&lt;Premissas!$B$10,"1,20 – 1,39",IF(N1179&lt;Premissas!$B$11,"1,40 – 1,59",IF(N1179&lt;Premissas!$B$12,"1,60 – 1,99","≥ 2,00"))))))</f>
        <v/>
      </c>
      <c r="P1179" s="5">
        <f>IF(OR(M1179="NÃO",N1179&lt;Premissas!$B$8),Premissas!$B$13,IF(N1179&lt;Premissas!$B$9,Premissas!$B$14,IF(N1179&lt;Premissas!$B$10,Premissas!$B$15,IF(N1179&lt;Premissas!$B$11,Premissas!$B$16,IF(N1179&lt;Premissas!$B$12,Premissas!$B$17,Premissas!$B$18)))))</f>
        <v/>
      </c>
      <c r="Q1179" s="5">
        <f>IFERROR(P1179/Premissas!$B$4,0)</f>
        <v/>
      </c>
    </row>
    <row r="1180">
      <c r="A1180" s="2" t="n">
        <v>7</v>
      </c>
      <c r="B1180" s="2" t="n">
        <v>7801</v>
      </c>
      <c r="C1180" s="2" t="inlineStr">
        <is>
          <t>CARREGAMENTO</t>
        </is>
      </c>
      <c r="D1180" s="2" t="n">
        <v>5692741</v>
      </c>
      <c r="E1180" s="2" t="inlineStr">
        <is>
          <t>Leticia Ferreira De Queiroz</t>
        </is>
      </c>
      <c r="F1180" s="2" t="n">
        <v>246</v>
      </c>
      <c r="G1180" s="2" t="n">
        <v>19.74</v>
      </c>
      <c r="H1180" s="2" t="n">
        <v>12</v>
      </c>
      <c r="I1180" s="2" t="n">
        <v>0</v>
      </c>
      <c r="J1180" s="2" t="inlineStr">
        <is>
          <t>GPA</t>
        </is>
      </c>
      <c r="K1180" s="2">
        <f>IF(I1180&lt;&gt;"",I1180,IFERROR(INDEX(Base!$I:$I,MATCH(1,(Base!$C:$C=C1180)*(Base!$I:$I&lt;&gt;""),0)),0))</f>
        <v/>
      </c>
      <c r="L1180" s="2">
        <f>IF(AND(I1180="",K1180&gt;0),"SIM","NÃO")</f>
        <v/>
      </c>
      <c r="M1180" s="2">
        <f>IF(ISNUMBER(SEARCH("SEPARA",UPPER(C1180))),"NÃO","SIM")</f>
        <v/>
      </c>
      <c r="N1180" s="2">
        <f>IFERROR(H1180/K1180,0)</f>
        <v/>
      </c>
      <c r="O1180" s="2">
        <f>IF(M1180="NÃO","EXCLUÍDO",IF(N1180&lt;Premissas!$B$8,"&lt; 1,00",IF(N1180&lt;Premissas!$B$9,"1,00 – 1,19",IF(N1180&lt;Premissas!$B$10,"1,20 – 1,39",IF(N1180&lt;Premissas!$B$11,"1,40 – 1,59",IF(N1180&lt;Premissas!$B$12,"1,60 – 1,99","≥ 2,00"))))))</f>
        <v/>
      </c>
      <c r="P1180" s="5">
        <f>IF(OR(M1180="NÃO",N1180&lt;Premissas!$B$8),Premissas!$B$13,IF(N1180&lt;Premissas!$B$9,Premissas!$B$14,IF(N1180&lt;Premissas!$B$10,Premissas!$B$15,IF(N1180&lt;Premissas!$B$11,Premissas!$B$16,IF(N1180&lt;Premissas!$B$12,Premissas!$B$17,Premissas!$B$18)))))</f>
        <v/>
      </c>
      <c r="Q1180" s="5">
        <f>IFERROR(P1180/Premissas!$B$4,0)</f>
        <v/>
      </c>
    </row>
    <row r="1181">
      <c r="A1181" s="2" t="n">
        <v>7</v>
      </c>
      <c r="B1181" s="2" t="n">
        <v>7801</v>
      </c>
      <c r="C1181" s="2" t="inlineStr">
        <is>
          <t>SEPARACAO</t>
        </is>
      </c>
      <c r="D1181" s="2" t="n">
        <v>5692741</v>
      </c>
      <c r="E1181" s="2" t="inlineStr">
        <is>
          <t>Leticia Ferreira De Queiroz</t>
        </is>
      </c>
      <c r="F1181" s="2" t="n">
        <v>335</v>
      </c>
      <c r="G1181" s="2" t="n">
        <v>9.27</v>
      </c>
      <c r="H1181" s="2" t="n">
        <v>36</v>
      </c>
      <c r="I1181" s="2" t="n">
        <v>0</v>
      </c>
      <c r="J1181" s="2" t="inlineStr">
        <is>
          <t>GPA</t>
        </is>
      </c>
      <c r="K1181" s="2">
        <f>IF(I1181&lt;&gt;"",I1181,IFERROR(INDEX(Base!$I:$I,MATCH(1,(Base!$C:$C=C1181)*(Base!$I:$I&lt;&gt;""),0)),0))</f>
        <v/>
      </c>
      <c r="L1181" s="2">
        <f>IF(AND(I1181="",K1181&gt;0),"SIM","NÃO")</f>
        <v/>
      </c>
      <c r="M1181" s="2">
        <f>IF(ISNUMBER(SEARCH("SEPARA",UPPER(C1181))),"NÃO","SIM")</f>
        <v/>
      </c>
      <c r="N1181" s="2">
        <f>IFERROR(H1181/K1181,0)</f>
        <v/>
      </c>
      <c r="O1181" s="2">
        <f>IF(M1181="NÃO","EXCLUÍDO",IF(N1181&lt;Premissas!$B$8,"&lt; 1,00",IF(N1181&lt;Premissas!$B$9,"1,00 – 1,19",IF(N1181&lt;Premissas!$B$10,"1,20 – 1,39",IF(N1181&lt;Premissas!$B$11,"1,40 – 1,59",IF(N1181&lt;Premissas!$B$12,"1,60 – 1,99","≥ 2,00"))))))</f>
        <v/>
      </c>
      <c r="P1181" s="5">
        <f>IF(OR(M1181="NÃO",N1181&lt;Premissas!$B$8),Premissas!$B$13,IF(N1181&lt;Premissas!$B$9,Premissas!$B$14,IF(N1181&lt;Premissas!$B$10,Premissas!$B$15,IF(N1181&lt;Premissas!$B$11,Premissas!$B$16,IF(N1181&lt;Premissas!$B$12,Premissas!$B$17,Premissas!$B$18)))))</f>
        <v/>
      </c>
      <c r="Q1181" s="5">
        <f>IFERROR(P1181/Premissas!$B$4,0)</f>
        <v/>
      </c>
    </row>
    <row r="1182">
      <c r="A1182" s="2" t="n">
        <v>7</v>
      </c>
      <c r="B1182" s="2" t="n">
        <v>7801</v>
      </c>
      <c r="C1182" s="2" t="inlineStr">
        <is>
          <t>SEPARACAO</t>
        </is>
      </c>
      <c r="D1182" s="2" t="n">
        <v>5693411</v>
      </c>
      <c r="E1182" s="2" t="inlineStr">
        <is>
          <t>Lais Cristina De Sousa Cabral</t>
        </is>
      </c>
      <c r="F1182" s="2" t="n">
        <v>9494</v>
      </c>
      <c r="G1182" s="2" t="n">
        <v>166.38</v>
      </c>
      <c r="H1182" s="2" t="n">
        <v>57</v>
      </c>
      <c r="I1182" s="2" t="n">
        <v>0</v>
      </c>
      <c r="J1182" s="2" t="inlineStr">
        <is>
          <t>GPA</t>
        </is>
      </c>
      <c r="K1182" s="2">
        <f>IF(I1182&lt;&gt;"",I1182,IFERROR(INDEX(Base!$I:$I,MATCH(1,(Base!$C:$C=C1182)*(Base!$I:$I&lt;&gt;""),0)),0))</f>
        <v/>
      </c>
      <c r="L1182" s="2">
        <f>IF(AND(I1182="",K1182&gt;0),"SIM","NÃO")</f>
        <v/>
      </c>
      <c r="M1182" s="2">
        <f>IF(ISNUMBER(SEARCH("SEPARA",UPPER(C1182))),"NÃO","SIM")</f>
        <v/>
      </c>
      <c r="N1182" s="2">
        <f>IFERROR(H1182/K1182,0)</f>
        <v/>
      </c>
      <c r="O1182" s="2">
        <f>IF(M1182="NÃO","EXCLUÍDO",IF(N1182&lt;Premissas!$B$8,"&lt; 1,00",IF(N1182&lt;Premissas!$B$9,"1,00 – 1,19",IF(N1182&lt;Premissas!$B$10,"1,20 – 1,39",IF(N1182&lt;Premissas!$B$11,"1,40 – 1,59",IF(N1182&lt;Premissas!$B$12,"1,60 – 1,99","≥ 2,00"))))))</f>
        <v/>
      </c>
      <c r="P1182" s="5">
        <f>IF(OR(M1182="NÃO",N1182&lt;Premissas!$B$8),Premissas!$B$13,IF(N1182&lt;Premissas!$B$9,Premissas!$B$14,IF(N1182&lt;Premissas!$B$10,Premissas!$B$15,IF(N1182&lt;Premissas!$B$11,Premissas!$B$16,IF(N1182&lt;Premissas!$B$12,Premissas!$B$17,Premissas!$B$18)))))</f>
        <v/>
      </c>
      <c r="Q1182" s="5">
        <f>IFERROR(P1182/Premissas!$B$4,0)</f>
        <v/>
      </c>
    </row>
    <row r="1183">
      <c r="A1183" s="2" t="n">
        <v>7</v>
      </c>
      <c r="B1183" s="2" t="n">
        <v>7801</v>
      </c>
      <c r="C1183" s="2" t="inlineStr">
        <is>
          <t>SEPARACAO</t>
        </is>
      </c>
      <c r="D1183" s="2" t="n">
        <v>5695198</v>
      </c>
      <c r="E1183" s="2" t="inlineStr">
        <is>
          <t>Elizabete Cristina Da Silva Djegov Pinto</t>
        </is>
      </c>
      <c r="F1183" s="2" t="n">
        <v>8736</v>
      </c>
      <c r="G1183" s="2" t="n">
        <v>113.34</v>
      </c>
      <c r="H1183" s="2" t="n">
        <v>77</v>
      </c>
      <c r="I1183" s="2" t="n">
        <v>0</v>
      </c>
      <c r="J1183" s="2" t="inlineStr">
        <is>
          <t>GPA</t>
        </is>
      </c>
      <c r="K1183" s="2">
        <f>IF(I1183&lt;&gt;"",I1183,IFERROR(INDEX(Base!$I:$I,MATCH(1,(Base!$C:$C=C1183)*(Base!$I:$I&lt;&gt;""),0)),0))</f>
        <v/>
      </c>
      <c r="L1183" s="2">
        <f>IF(AND(I1183="",K1183&gt;0),"SIM","NÃO")</f>
        <v/>
      </c>
      <c r="M1183" s="2">
        <f>IF(ISNUMBER(SEARCH("SEPARA",UPPER(C1183))),"NÃO","SIM")</f>
        <v/>
      </c>
      <c r="N1183" s="2">
        <f>IFERROR(H1183/K1183,0)</f>
        <v/>
      </c>
      <c r="O1183" s="2">
        <f>IF(M1183="NÃO","EXCLUÍDO",IF(N1183&lt;Premissas!$B$8,"&lt; 1,00",IF(N1183&lt;Premissas!$B$9,"1,00 – 1,19",IF(N1183&lt;Premissas!$B$10,"1,20 – 1,39",IF(N1183&lt;Premissas!$B$11,"1,40 – 1,59",IF(N1183&lt;Premissas!$B$12,"1,60 – 1,99","≥ 2,00"))))))</f>
        <v/>
      </c>
      <c r="P1183" s="5">
        <f>IF(OR(M1183="NÃO",N1183&lt;Premissas!$B$8),Premissas!$B$13,IF(N1183&lt;Premissas!$B$9,Premissas!$B$14,IF(N1183&lt;Premissas!$B$10,Premissas!$B$15,IF(N1183&lt;Premissas!$B$11,Premissas!$B$16,IF(N1183&lt;Premissas!$B$12,Premissas!$B$17,Premissas!$B$18)))))</f>
        <v/>
      </c>
      <c r="Q1183" s="5">
        <f>IFERROR(P1183/Premissas!$B$4,0)</f>
        <v/>
      </c>
    </row>
    <row r="1184">
      <c r="A1184" s="2" t="n">
        <v>7</v>
      </c>
      <c r="B1184" s="2" t="n">
        <v>7801</v>
      </c>
      <c r="C1184" s="2" t="inlineStr">
        <is>
          <t>SEPARACAO</t>
        </is>
      </c>
      <c r="D1184" s="2" t="n">
        <v>5699509</v>
      </c>
      <c r="E1184" s="2" t="inlineStr">
        <is>
          <t>Rita De Cassia Amador</t>
        </is>
      </c>
      <c r="F1184" s="2" t="n">
        <v>2833</v>
      </c>
      <c r="G1184" s="2" t="n">
        <v>68.93000000000001</v>
      </c>
      <c r="H1184" s="2" t="n">
        <v>41</v>
      </c>
      <c r="I1184" s="2" t="n">
        <v>0</v>
      </c>
      <c r="J1184" s="2" t="inlineStr">
        <is>
          <t>GPA</t>
        </is>
      </c>
      <c r="K1184" s="2">
        <f>IF(I1184&lt;&gt;"",I1184,IFERROR(INDEX(Base!$I:$I,MATCH(1,(Base!$C:$C=C1184)*(Base!$I:$I&lt;&gt;""),0)),0))</f>
        <v/>
      </c>
      <c r="L1184" s="2">
        <f>IF(AND(I1184="",K1184&gt;0),"SIM","NÃO")</f>
        <v/>
      </c>
      <c r="M1184" s="2">
        <f>IF(ISNUMBER(SEARCH("SEPARA",UPPER(C1184))),"NÃO","SIM")</f>
        <v/>
      </c>
      <c r="N1184" s="2">
        <f>IFERROR(H1184/K1184,0)</f>
        <v/>
      </c>
      <c r="O1184" s="2">
        <f>IF(M1184="NÃO","EXCLUÍDO",IF(N1184&lt;Premissas!$B$8,"&lt; 1,00",IF(N1184&lt;Premissas!$B$9,"1,00 – 1,19",IF(N1184&lt;Premissas!$B$10,"1,20 – 1,39",IF(N1184&lt;Premissas!$B$11,"1,40 – 1,59",IF(N1184&lt;Premissas!$B$12,"1,60 – 1,99","≥ 2,00"))))))</f>
        <v/>
      </c>
      <c r="P1184" s="5">
        <f>IF(OR(M1184="NÃO",N1184&lt;Premissas!$B$8),Premissas!$B$13,IF(N1184&lt;Premissas!$B$9,Premissas!$B$14,IF(N1184&lt;Premissas!$B$10,Premissas!$B$15,IF(N1184&lt;Premissas!$B$11,Premissas!$B$16,IF(N1184&lt;Premissas!$B$12,Premissas!$B$17,Premissas!$B$18)))))</f>
        <v/>
      </c>
      <c r="Q1184" s="5">
        <f>IFERROR(P1184/Premissas!$B$4,0)</f>
        <v/>
      </c>
    </row>
    <row r="1185">
      <c r="A1185" s="2" t="n">
        <v>7</v>
      </c>
      <c r="B1185" s="2" t="n">
        <v>7801</v>
      </c>
      <c r="C1185" s="2" t="inlineStr">
        <is>
          <t>SEPARACAO</t>
        </is>
      </c>
      <c r="D1185" s="2" t="n">
        <v>5699983</v>
      </c>
      <c r="E1185" s="2" t="inlineStr">
        <is>
          <t>GABRIEL OLIVEIRA ANDRADE</t>
        </is>
      </c>
      <c r="F1185" s="2" t="n">
        <v>286</v>
      </c>
      <c r="G1185" s="2" t="n">
        <v>6.57</v>
      </c>
      <c r="H1185" s="2" t="n">
        <v>44</v>
      </c>
      <c r="I1185" s="2" t="n">
        <v>0</v>
      </c>
      <c r="J1185" s="2" t="inlineStr">
        <is>
          <t>GPA</t>
        </is>
      </c>
      <c r="K1185" s="2">
        <f>IF(I1185&lt;&gt;"",I1185,IFERROR(INDEX(Base!$I:$I,MATCH(1,(Base!$C:$C=C1185)*(Base!$I:$I&lt;&gt;""),0)),0))</f>
        <v/>
      </c>
      <c r="L1185" s="2">
        <f>IF(AND(I1185="",K1185&gt;0),"SIM","NÃO")</f>
        <v/>
      </c>
      <c r="M1185" s="2">
        <f>IF(ISNUMBER(SEARCH("SEPARA",UPPER(C1185))),"NÃO","SIM")</f>
        <v/>
      </c>
      <c r="N1185" s="2">
        <f>IFERROR(H1185/K1185,0)</f>
        <v/>
      </c>
      <c r="O1185" s="2">
        <f>IF(M1185="NÃO","EXCLUÍDO",IF(N1185&lt;Premissas!$B$8,"&lt; 1,00",IF(N1185&lt;Premissas!$B$9,"1,00 – 1,19",IF(N1185&lt;Premissas!$B$10,"1,20 – 1,39",IF(N1185&lt;Premissas!$B$11,"1,40 – 1,59",IF(N1185&lt;Premissas!$B$12,"1,60 – 1,99","≥ 2,00"))))))</f>
        <v/>
      </c>
      <c r="P1185" s="5">
        <f>IF(OR(M1185="NÃO",N1185&lt;Premissas!$B$8),Premissas!$B$13,IF(N1185&lt;Premissas!$B$9,Premissas!$B$14,IF(N1185&lt;Premissas!$B$10,Premissas!$B$15,IF(N1185&lt;Premissas!$B$11,Premissas!$B$16,IF(N1185&lt;Premissas!$B$12,Premissas!$B$17,Premissas!$B$18)))))</f>
        <v/>
      </c>
      <c r="Q1185" s="5">
        <f>IFERROR(P1185/Premissas!$B$4,0)</f>
        <v/>
      </c>
    </row>
    <row r="1186">
      <c r="A1186" s="2" t="n">
        <v>7</v>
      </c>
      <c r="B1186" s="2" t="n">
        <v>7801</v>
      </c>
      <c r="C1186" s="2" t="inlineStr">
        <is>
          <t>SEPARACAO</t>
        </is>
      </c>
      <c r="D1186" s="2" t="n">
        <v>5700019</v>
      </c>
      <c r="E1186" s="2" t="inlineStr">
        <is>
          <t>Raquel Teles Dos Santos</t>
        </is>
      </c>
      <c r="F1186" s="2" t="n">
        <v>5388</v>
      </c>
      <c r="G1186" s="2" t="n">
        <v>81.47</v>
      </c>
      <c r="H1186" s="2" t="n">
        <v>66</v>
      </c>
      <c r="I1186" s="2" t="n">
        <v>0</v>
      </c>
      <c r="J1186" s="2" t="inlineStr">
        <is>
          <t>GPA</t>
        </is>
      </c>
      <c r="K1186" s="2">
        <f>IF(I1186&lt;&gt;"",I1186,IFERROR(INDEX(Base!$I:$I,MATCH(1,(Base!$C:$C=C1186)*(Base!$I:$I&lt;&gt;""),0)),0))</f>
        <v/>
      </c>
      <c r="L1186" s="2">
        <f>IF(AND(I1186="",K1186&gt;0),"SIM","NÃO")</f>
        <v/>
      </c>
      <c r="M1186" s="2">
        <f>IF(ISNUMBER(SEARCH("SEPARA",UPPER(C1186))),"NÃO","SIM")</f>
        <v/>
      </c>
      <c r="N1186" s="2">
        <f>IFERROR(H1186/K1186,0)</f>
        <v/>
      </c>
      <c r="O1186" s="2">
        <f>IF(M1186="NÃO","EXCLUÍDO",IF(N1186&lt;Premissas!$B$8,"&lt; 1,00",IF(N1186&lt;Premissas!$B$9,"1,00 – 1,19",IF(N1186&lt;Premissas!$B$10,"1,20 – 1,39",IF(N1186&lt;Premissas!$B$11,"1,40 – 1,59",IF(N1186&lt;Premissas!$B$12,"1,60 – 1,99","≥ 2,00"))))))</f>
        <v/>
      </c>
      <c r="P1186" s="5">
        <f>IF(OR(M1186="NÃO",N1186&lt;Premissas!$B$8),Premissas!$B$13,IF(N1186&lt;Premissas!$B$9,Premissas!$B$14,IF(N1186&lt;Premissas!$B$10,Premissas!$B$15,IF(N1186&lt;Premissas!$B$11,Premissas!$B$16,IF(N1186&lt;Premissas!$B$12,Premissas!$B$17,Premissas!$B$18)))))</f>
        <v/>
      </c>
      <c r="Q1186" s="5">
        <f>IFERROR(P1186/Premissas!$B$4,0)</f>
        <v/>
      </c>
    </row>
    <row r="1187">
      <c r="A1187" s="2" t="n">
        <v>7</v>
      </c>
      <c r="B1187" s="2" t="n">
        <v>7801</v>
      </c>
      <c r="C1187" s="2" t="inlineStr">
        <is>
          <t>CARREGAMENTO</t>
        </is>
      </c>
      <c r="D1187" s="2" t="n">
        <v>5702011</v>
      </c>
      <c r="E1187" s="2" t="inlineStr">
        <is>
          <t>WILIAN CRISPIM DA SILVA</t>
        </is>
      </c>
      <c r="F1187" s="2" t="n">
        <v>799</v>
      </c>
      <c r="G1187" s="2" t="n">
        <v>54.75</v>
      </c>
      <c r="H1187" s="2" t="n">
        <v>15</v>
      </c>
      <c r="I1187" s="2" t="n">
        <v>0</v>
      </c>
      <c r="J1187" s="2" t="inlineStr">
        <is>
          <t>GPA</t>
        </is>
      </c>
      <c r="K1187" s="2">
        <f>IF(I1187&lt;&gt;"",I1187,IFERROR(INDEX(Base!$I:$I,MATCH(1,(Base!$C:$C=C1187)*(Base!$I:$I&lt;&gt;""),0)),0))</f>
        <v/>
      </c>
      <c r="L1187" s="2">
        <f>IF(AND(I1187="",K1187&gt;0),"SIM","NÃO")</f>
        <v/>
      </c>
      <c r="M1187" s="2">
        <f>IF(ISNUMBER(SEARCH("SEPARA",UPPER(C1187))),"NÃO","SIM")</f>
        <v/>
      </c>
      <c r="N1187" s="2">
        <f>IFERROR(H1187/K1187,0)</f>
        <v/>
      </c>
      <c r="O1187" s="2">
        <f>IF(M1187="NÃO","EXCLUÍDO",IF(N1187&lt;Premissas!$B$8,"&lt; 1,00",IF(N1187&lt;Premissas!$B$9,"1,00 – 1,19",IF(N1187&lt;Premissas!$B$10,"1,20 – 1,39",IF(N1187&lt;Premissas!$B$11,"1,40 – 1,59",IF(N1187&lt;Premissas!$B$12,"1,60 – 1,99","≥ 2,00"))))))</f>
        <v/>
      </c>
      <c r="P1187" s="5">
        <f>IF(OR(M1187="NÃO",N1187&lt;Premissas!$B$8),Premissas!$B$13,IF(N1187&lt;Premissas!$B$9,Premissas!$B$14,IF(N1187&lt;Premissas!$B$10,Premissas!$B$15,IF(N1187&lt;Premissas!$B$11,Premissas!$B$16,IF(N1187&lt;Premissas!$B$12,Premissas!$B$17,Premissas!$B$18)))))</f>
        <v/>
      </c>
      <c r="Q1187" s="5">
        <f>IFERROR(P1187/Premissas!$B$4,0)</f>
        <v/>
      </c>
    </row>
    <row r="1188">
      <c r="A1188" s="2" t="n">
        <v>7</v>
      </c>
      <c r="B1188" s="2" t="n">
        <v>7801</v>
      </c>
      <c r="C1188" s="2" t="inlineStr">
        <is>
          <t>PUXADA RECEB</t>
        </is>
      </c>
      <c r="D1188" s="2" t="n">
        <v>5702011</v>
      </c>
      <c r="E1188" s="2" t="inlineStr">
        <is>
          <t>WILIAN CRISPIM DA SILVA</t>
        </is>
      </c>
      <c r="F1188" s="2" t="n">
        <v>380</v>
      </c>
      <c r="G1188" s="2" t="n">
        <v>60.52</v>
      </c>
      <c r="H1188" s="2" t="n">
        <v>6</v>
      </c>
      <c r="I1188" s="2" t="n">
        <v>0</v>
      </c>
      <c r="J1188" s="2" t="inlineStr">
        <is>
          <t>GPA</t>
        </is>
      </c>
      <c r="K1188" s="2">
        <f>IF(I1188&lt;&gt;"",I1188,IFERROR(INDEX(Base!$I:$I,MATCH(1,(Base!$C:$C=C1188)*(Base!$I:$I&lt;&gt;""),0)),0))</f>
        <v/>
      </c>
      <c r="L1188" s="2">
        <f>IF(AND(I1188="",K1188&gt;0),"SIM","NÃO")</f>
        <v/>
      </c>
      <c r="M1188" s="2">
        <f>IF(ISNUMBER(SEARCH("SEPARA",UPPER(C1188))),"NÃO","SIM")</f>
        <v/>
      </c>
      <c r="N1188" s="2">
        <f>IFERROR(H1188/K1188,0)</f>
        <v/>
      </c>
      <c r="O1188" s="2">
        <f>IF(M1188="NÃO","EXCLUÍDO",IF(N1188&lt;Premissas!$B$8,"&lt; 1,00",IF(N1188&lt;Premissas!$B$9,"1,00 – 1,19",IF(N1188&lt;Premissas!$B$10,"1,20 – 1,39",IF(N1188&lt;Premissas!$B$11,"1,40 – 1,59",IF(N1188&lt;Premissas!$B$12,"1,60 – 1,99","≥ 2,00"))))))</f>
        <v/>
      </c>
      <c r="P1188" s="5">
        <f>IF(OR(M1188="NÃO",N1188&lt;Premissas!$B$8),Premissas!$B$13,IF(N1188&lt;Premissas!$B$9,Premissas!$B$14,IF(N1188&lt;Premissas!$B$10,Premissas!$B$15,IF(N1188&lt;Premissas!$B$11,Premissas!$B$16,IF(N1188&lt;Premissas!$B$12,Premissas!$B$17,Premissas!$B$18)))))</f>
        <v/>
      </c>
      <c r="Q1188" s="5">
        <f>IFERROR(P1188/Premissas!$B$4,0)</f>
        <v/>
      </c>
    </row>
    <row r="1189">
      <c r="A1189" s="2" t="n">
        <v>7</v>
      </c>
      <c r="B1189" s="2" t="n">
        <v>7801</v>
      </c>
      <c r="C1189" s="2" t="inlineStr">
        <is>
          <t>SEPARACAO</t>
        </is>
      </c>
      <c r="D1189" s="2" t="n">
        <v>5702011</v>
      </c>
      <c r="E1189" s="2" t="inlineStr">
        <is>
          <t>WILIAN CRISPIM DA SILVA</t>
        </is>
      </c>
      <c r="F1189" s="2" t="n">
        <v>1020</v>
      </c>
      <c r="G1189" s="2" t="n">
        <v>14.11</v>
      </c>
      <c r="H1189" s="2" t="n">
        <v>72</v>
      </c>
      <c r="I1189" s="2" t="n">
        <v>0</v>
      </c>
      <c r="J1189" s="2" t="inlineStr">
        <is>
          <t>GPA</t>
        </is>
      </c>
      <c r="K1189" s="2">
        <f>IF(I1189&lt;&gt;"",I1189,IFERROR(INDEX(Base!$I:$I,MATCH(1,(Base!$C:$C=C1189)*(Base!$I:$I&lt;&gt;""),0)),0))</f>
        <v/>
      </c>
      <c r="L1189" s="2">
        <f>IF(AND(I1189="",K1189&gt;0),"SIM","NÃO")</f>
        <v/>
      </c>
      <c r="M1189" s="2">
        <f>IF(ISNUMBER(SEARCH("SEPARA",UPPER(C1189))),"NÃO","SIM")</f>
        <v/>
      </c>
      <c r="N1189" s="2">
        <f>IFERROR(H1189/K1189,0)</f>
        <v/>
      </c>
      <c r="O1189" s="2">
        <f>IF(M1189="NÃO","EXCLUÍDO",IF(N1189&lt;Premissas!$B$8,"&lt; 1,00",IF(N1189&lt;Premissas!$B$9,"1,00 – 1,19",IF(N1189&lt;Premissas!$B$10,"1,20 – 1,39",IF(N1189&lt;Premissas!$B$11,"1,40 – 1,59",IF(N1189&lt;Premissas!$B$12,"1,60 – 1,99","≥ 2,00"))))))</f>
        <v/>
      </c>
      <c r="P1189" s="5">
        <f>IF(OR(M1189="NÃO",N1189&lt;Premissas!$B$8),Premissas!$B$13,IF(N1189&lt;Premissas!$B$9,Premissas!$B$14,IF(N1189&lt;Premissas!$B$10,Premissas!$B$15,IF(N1189&lt;Premissas!$B$11,Premissas!$B$16,IF(N1189&lt;Premissas!$B$12,Premissas!$B$17,Premissas!$B$18)))))</f>
        <v/>
      </c>
      <c r="Q1189" s="5">
        <f>IFERROR(P1189/Premissas!$B$4,0)</f>
        <v/>
      </c>
    </row>
    <row r="1190">
      <c r="A1190" s="2" t="n">
        <v>7</v>
      </c>
      <c r="B1190" s="2" t="n">
        <v>7801</v>
      </c>
      <c r="C1190" s="2" t="inlineStr">
        <is>
          <t>SEPARACAO</t>
        </is>
      </c>
      <c r="D1190" s="2" t="n">
        <v>5702356</v>
      </c>
      <c r="E1190" s="2" t="inlineStr">
        <is>
          <t>Aldirene Da Silva Torres</t>
        </is>
      </c>
      <c r="F1190" s="2" t="n">
        <v>1476</v>
      </c>
      <c r="G1190" s="2" t="n">
        <v>23.05</v>
      </c>
      <c r="H1190" s="2" t="n">
        <v>64</v>
      </c>
      <c r="I1190" s="2" t="n">
        <v>0</v>
      </c>
      <c r="J1190" s="2" t="inlineStr">
        <is>
          <t>GPA</t>
        </is>
      </c>
      <c r="K1190" s="2">
        <f>IF(I1190&lt;&gt;"",I1190,IFERROR(INDEX(Base!$I:$I,MATCH(1,(Base!$C:$C=C1190)*(Base!$I:$I&lt;&gt;""),0)),0))</f>
        <v/>
      </c>
      <c r="L1190" s="2">
        <f>IF(AND(I1190="",K1190&gt;0),"SIM","NÃO")</f>
        <v/>
      </c>
      <c r="M1190" s="2">
        <f>IF(ISNUMBER(SEARCH("SEPARA",UPPER(C1190))),"NÃO","SIM")</f>
        <v/>
      </c>
      <c r="N1190" s="2">
        <f>IFERROR(H1190/K1190,0)</f>
        <v/>
      </c>
      <c r="O1190" s="2">
        <f>IF(M1190="NÃO","EXCLUÍDO",IF(N1190&lt;Premissas!$B$8,"&lt; 1,00",IF(N1190&lt;Premissas!$B$9,"1,00 – 1,19",IF(N1190&lt;Premissas!$B$10,"1,20 – 1,39",IF(N1190&lt;Premissas!$B$11,"1,40 – 1,59",IF(N1190&lt;Premissas!$B$12,"1,60 – 1,99","≥ 2,00"))))))</f>
        <v/>
      </c>
      <c r="P1190" s="5">
        <f>IF(OR(M1190="NÃO",N1190&lt;Premissas!$B$8),Premissas!$B$13,IF(N1190&lt;Premissas!$B$9,Premissas!$B$14,IF(N1190&lt;Premissas!$B$10,Premissas!$B$15,IF(N1190&lt;Premissas!$B$11,Premissas!$B$16,IF(N1190&lt;Premissas!$B$12,Premissas!$B$17,Premissas!$B$18)))))</f>
        <v/>
      </c>
      <c r="Q1190" s="5">
        <f>IFERROR(P1190/Premissas!$B$4,0)</f>
        <v/>
      </c>
    </row>
    <row r="1191">
      <c r="A1191" s="2" t="n">
        <v>7</v>
      </c>
      <c r="B1191" s="2" t="n">
        <v>7801</v>
      </c>
      <c r="C1191" s="2" t="inlineStr">
        <is>
          <t>CARREGAMENTO</t>
        </is>
      </c>
      <c r="D1191" s="2" t="n">
        <v>5709180</v>
      </c>
      <c r="E1191" s="2" t="inlineStr">
        <is>
          <t>Rafael Alves Farias</t>
        </is>
      </c>
      <c r="F1191" s="2" t="n">
        <v>4</v>
      </c>
      <c r="G1191" s="2" t="n">
        <v>0.87</v>
      </c>
      <c r="H1191" s="2" t="n">
        <v>5</v>
      </c>
      <c r="I1191" s="2" t="n">
        <v>0</v>
      </c>
      <c r="J1191" s="2" t="inlineStr">
        <is>
          <t>GPA</t>
        </is>
      </c>
      <c r="K1191" s="2">
        <f>IF(I1191&lt;&gt;"",I1191,IFERROR(INDEX(Base!$I:$I,MATCH(1,(Base!$C:$C=C1191)*(Base!$I:$I&lt;&gt;""),0)),0))</f>
        <v/>
      </c>
      <c r="L1191" s="2">
        <f>IF(AND(I1191="",K1191&gt;0),"SIM","NÃO")</f>
        <v/>
      </c>
      <c r="M1191" s="2">
        <f>IF(ISNUMBER(SEARCH("SEPARA",UPPER(C1191))),"NÃO","SIM")</f>
        <v/>
      </c>
      <c r="N1191" s="2">
        <f>IFERROR(H1191/K1191,0)</f>
        <v/>
      </c>
      <c r="O1191" s="2">
        <f>IF(M1191="NÃO","EXCLUÍDO",IF(N1191&lt;Premissas!$B$8,"&lt; 1,00",IF(N1191&lt;Premissas!$B$9,"1,00 – 1,19",IF(N1191&lt;Premissas!$B$10,"1,20 – 1,39",IF(N1191&lt;Premissas!$B$11,"1,40 – 1,59",IF(N1191&lt;Premissas!$B$12,"1,60 – 1,99","≥ 2,00"))))))</f>
        <v/>
      </c>
      <c r="P1191" s="5">
        <f>IF(OR(M1191="NÃO",N1191&lt;Premissas!$B$8),Premissas!$B$13,IF(N1191&lt;Premissas!$B$9,Premissas!$B$14,IF(N1191&lt;Premissas!$B$10,Premissas!$B$15,IF(N1191&lt;Premissas!$B$11,Premissas!$B$16,IF(N1191&lt;Premissas!$B$12,Premissas!$B$17,Premissas!$B$18)))))</f>
        <v/>
      </c>
      <c r="Q1191" s="5">
        <f>IFERROR(P1191/Premissas!$B$4,0)</f>
        <v/>
      </c>
    </row>
    <row r="1192">
      <c r="A1192" s="2" t="n">
        <v>7</v>
      </c>
      <c r="B1192" s="2" t="n">
        <v>7801</v>
      </c>
      <c r="C1192" s="2" t="inlineStr">
        <is>
          <t>CARREGAMENTO</t>
        </is>
      </c>
      <c r="D1192" s="2" t="n">
        <v>5711010</v>
      </c>
      <c r="E1192" s="2" t="inlineStr">
        <is>
          <t>Lucas Silva Oliveira</t>
        </is>
      </c>
      <c r="F1192" s="2" t="n">
        <v>257</v>
      </c>
      <c r="G1192" s="2" t="n">
        <v>34.77</v>
      </c>
      <c r="H1192" s="2" t="n">
        <v>7</v>
      </c>
      <c r="I1192" s="2" t="n">
        <v>0</v>
      </c>
      <c r="J1192" s="2" t="inlineStr">
        <is>
          <t>GPA</t>
        </is>
      </c>
      <c r="K1192" s="2">
        <f>IF(I1192&lt;&gt;"",I1192,IFERROR(INDEX(Base!$I:$I,MATCH(1,(Base!$C:$C=C1192)*(Base!$I:$I&lt;&gt;""),0)),0))</f>
        <v/>
      </c>
      <c r="L1192" s="2">
        <f>IF(AND(I1192="",K1192&gt;0),"SIM","NÃO")</f>
        <v/>
      </c>
      <c r="M1192" s="2">
        <f>IF(ISNUMBER(SEARCH("SEPARA",UPPER(C1192))),"NÃO","SIM")</f>
        <v/>
      </c>
      <c r="N1192" s="2">
        <f>IFERROR(H1192/K1192,0)</f>
        <v/>
      </c>
      <c r="O1192" s="2">
        <f>IF(M1192="NÃO","EXCLUÍDO",IF(N1192&lt;Premissas!$B$8,"&lt; 1,00",IF(N1192&lt;Premissas!$B$9,"1,00 – 1,19",IF(N1192&lt;Premissas!$B$10,"1,20 – 1,39",IF(N1192&lt;Premissas!$B$11,"1,40 – 1,59",IF(N1192&lt;Premissas!$B$12,"1,60 – 1,99","≥ 2,00"))))))</f>
        <v/>
      </c>
      <c r="P1192" s="5">
        <f>IF(OR(M1192="NÃO",N1192&lt;Premissas!$B$8),Premissas!$B$13,IF(N1192&lt;Premissas!$B$9,Premissas!$B$14,IF(N1192&lt;Premissas!$B$10,Premissas!$B$15,IF(N1192&lt;Premissas!$B$11,Premissas!$B$16,IF(N1192&lt;Premissas!$B$12,Premissas!$B$17,Premissas!$B$18)))))</f>
        <v/>
      </c>
      <c r="Q1192" s="5">
        <f>IFERROR(P1192/Premissas!$B$4,0)</f>
        <v/>
      </c>
    </row>
    <row r="1193">
      <c r="A1193" s="2" t="n">
        <v>7</v>
      </c>
      <c r="B1193" s="2" t="n">
        <v>7801</v>
      </c>
      <c r="C1193" s="2" t="inlineStr">
        <is>
          <t>SEPARACAO</t>
        </is>
      </c>
      <c r="D1193" s="2" t="n">
        <v>5711010</v>
      </c>
      <c r="E1193" s="2" t="inlineStr">
        <is>
          <t>Lucas Silva Oliveira</t>
        </is>
      </c>
      <c r="F1193" s="2" t="n">
        <v>132</v>
      </c>
      <c r="G1193" s="2" t="n">
        <v>5.07</v>
      </c>
      <c r="H1193" s="2" t="n">
        <v>26</v>
      </c>
      <c r="I1193" s="2" t="n">
        <v>0</v>
      </c>
      <c r="J1193" s="2" t="inlineStr">
        <is>
          <t>GPA</t>
        </is>
      </c>
      <c r="K1193" s="2">
        <f>IF(I1193&lt;&gt;"",I1193,IFERROR(INDEX(Base!$I:$I,MATCH(1,(Base!$C:$C=C1193)*(Base!$I:$I&lt;&gt;""),0)),0))</f>
        <v/>
      </c>
      <c r="L1193" s="2">
        <f>IF(AND(I1193="",K1193&gt;0),"SIM","NÃO")</f>
        <v/>
      </c>
      <c r="M1193" s="2">
        <f>IF(ISNUMBER(SEARCH("SEPARA",UPPER(C1193))),"NÃO","SIM")</f>
        <v/>
      </c>
      <c r="N1193" s="2">
        <f>IFERROR(H1193/K1193,0)</f>
        <v/>
      </c>
      <c r="O1193" s="2">
        <f>IF(M1193="NÃO","EXCLUÍDO",IF(N1193&lt;Premissas!$B$8,"&lt; 1,00",IF(N1193&lt;Premissas!$B$9,"1,00 – 1,19",IF(N1193&lt;Premissas!$B$10,"1,20 – 1,39",IF(N1193&lt;Premissas!$B$11,"1,40 – 1,59",IF(N1193&lt;Premissas!$B$12,"1,60 – 1,99","≥ 2,00"))))))</f>
        <v/>
      </c>
      <c r="P1193" s="5">
        <f>IF(OR(M1193="NÃO",N1193&lt;Premissas!$B$8),Premissas!$B$13,IF(N1193&lt;Premissas!$B$9,Premissas!$B$14,IF(N1193&lt;Premissas!$B$10,Premissas!$B$15,IF(N1193&lt;Premissas!$B$11,Premissas!$B$16,IF(N1193&lt;Premissas!$B$12,Premissas!$B$17,Premissas!$B$18)))))</f>
        <v/>
      </c>
      <c r="Q1193" s="5">
        <f>IFERROR(P1193/Premissas!$B$4,0)</f>
        <v/>
      </c>
    </row>
    <row r="1194">
      <c r="A1194" s="2" t="n">
        <v>7</v>
      </c>
      <c r="B1194" s="2" t="n">
        <v>7801</v>
      </c>
      <c r="C1194" s="2" t="inlineStr">
        <is>
          <t>PUXADA RECEB</t>
        </is>
      </c>
      <c r="D1194" s="2" t="n">
        <v>5713986</v>
      </c>
      <c r="E1194" s="2" t="inlineStr">
        <is>
          <t>Allex Macedo Silva</t>
        </is>
      </c>
      <c r="F1194" s="2" t="n">
        <v>71</v>
      </c>
      <c r="G1194" s="2" t="n">
        <v>5.79</v>
      </c>
      <c r="H1194" s="2" t="n">
        <v>12</v>
      </c>
      <c r="I1194" s="2" t="n">
        <v>0</v>
      </c>
      <c r="J1194" s="2" t="inlineStr">
        <is>
          <t>GPA</t>
        </is>
      </c>
      <c r="K1194" s="2">
        <f>IF(I1194&lt;&gt;"",I1194,IFERROR(INDEX(Base!$I:$I,MATCH(1,(Base!$C:$C=C1194)*(Base!$I:$I&lt;&gt;""),0)),0))</f>
        <v/>
      </c>
      <c r="L1194" s="2">
        <f>IF(AND(I1194="",K1194&gt;0),"SIM","NÃO")</f>
        <v/>
      </c>
      <c r="M1194" s="2">
        <f>IF(ISNUMBER(SEARCH("SEPARA",UPPER(C1194))),"NÃO","SIM")</f>
        <v/>
      </c>
      <c r="N1194" s="2">
        <f>IFERROR(H1194/K1194,0)</f>
        <v/>
      </c>
      <c r="O1194" s="2">
        <f>IF(M1194="NÃO","EXCLUÍDO",IF(N1194&lt;Premissas!$B$8,"&lt; 1,00",IF(N1194&lt;Premissas!$B$9,"1,00 – 1,19",IF(N1194&lt;Premissas!$B$10,"1,20 – 1,39",IF(N1194&lt;Premissas!$B$11,"1,40 – 1,59",IF(N1194&lt;Premissas!$B$12,"1,60 – 1,99","≥ 2,00"))))))</f>
        <v/>
      </c>
      <c r="P1194" s="5">
        <f>IF(OR(M1194="NÃO",N1194&lt;Premissas!$B$8),Premissas!$B$13,IF(N1194&lt;Premissas!$B$9,Premissas!$B$14,IF(N1194&lt;Premissas!$B$10,Premissas!$B$15,IF(N1194&lt;Premissas!$B$11,Premissas!$B$16,IF(N1194&lt;Premissas!$B$12,Premissas!$B$17,Premissas!$B$18)))))</f>
        <v/>
      </c>
      <c r="Q1194" s="5">
        <f>IFERROR(P1194/Premissas!$B$4,0)</f>
        <v/>
      </c>
    </row>
    <row r="1195">
      <c r="A1195" s="2" t="n">
        <v>7</v>
      </c>
      <c r="B1195" s="2" t="n">
        <v>7801</v>
      </c>
      <c r="C1195" s="2" t="inlineStr">
        <is>
          <t>SEPARACAO</t>
        </is>
      </c>
      <c r="D1195" s="2" t="n">
        <v>5714320</v>
      </c>
      <c r="E1195" s="2" t="inlineStr">
        <is>
          <t>Thauana Silva Dos Santos</t>
        </is>
      </c>
      <c r="F1195" s="2" t="n">
        <v>3340</v>
      </c>
      <c r="G1195" s="2" t="n">
        <v>83.04000000000001</v>
      </c>
      <c r="H1195" s="2" t="n">
        <v>40</v>
      </c>
      <c r="I1195" s="2" t="n">
        <v>0</v>
      </c>
      <c r="J1195" s="2" t="inlineStr">
        <is>
          <t>GPA</t>
        </is>
      </c>
      <c r="K1195" s="2">
        <f>IF(I1195&lt;&gt;"",I1195,IFERROR(INDEX(Base!$I:$I,MATCH(1,(Base!$C:$C=C1195)*(Base!$I:$I&lt;&gt;""),0)),0))</f>
        <v/>
      </c>
      <c r="L1195" s="2">
        <f>IF(AND(I1195="",K1195&gt;0),"SIM","NÃO")</f>
        <v/>
      </c>
      <c r="M1195" s="2">
        <f>IF(ISNUMBER(SEARCH("SEPARA",UPPER(C1195))),"NÃO","SIM")</f>
        <v/>
      </c>
      <c r="N1195" s="2">
        <f>IFERROR(H1195/K1195,0)</f>
        <v/>
      </c>
      <c r="O1195" s="2">
        <f>IF(M1195="NÃO","EXCLUÍDO",IF(N1195&lt;Premissas!$B$8,"&lt; 1,00",IF(N1195&lt;Premissas!$B$9,"1,00 – 1,19",IF(N1195&lt;Premissas!$B$10,"1,20 – 1,39",IF(N1195&lt;Premissas!$B$11,"1,40 – 1,59",IF(N1195&lt;Premissas!$B$12,"1,60 – 1,99","≥ 2,00"))))))</f>
        <v/>
      </c>
      <c r="P1195" s="5">
        <f>IF(OR(M1195="NÃO",N1195&lt;Premissas!$B$8),Premissas!$B$13,IF(N1195&lt;Premissas!$B$9,Premissas!$B$14,IF(N1195&lt;Premissas!$B$10,Premissas!$B$15,IF(N1195&lt;Premissas!$B$11,Premissas!$B$16,IF(N1195&lt;Premissas!$B$12,Premissas!$B$17,Premissas!$B$18)))))</f>
        <v/>
      </c>
      <c r="Q1195" s="5">
        <f>IFERROR(P1195/Premissas!$B$4,0)</f>
        <v/>
      </c>
    </row>
    <row r="1196">
      <c r="A1196" s="2" t="n">
        <v>7</v>
      </c>
      <c r="B1196" s="2" t="n">
        <v>7801</v>
      </c>
      <c r="C1196" s="2" t="inlineStr">
        <is>
          <t>CARREGAMENTO</t>
        </is>
      </c>
      <c r="D1196" s="2" t="n">
        <v>5714370</v>
      </c>
      <c r="E1196" s="2" t="inlineStr">
        <is>
          <t>Poliana Araujo Barradas</t>
        </is>
      </c>
      <c r="F1196" s="2" t="n">
        <v>264</v>
      </c>
      <c r="G1196" s="2" t="n">
        <v>9.130000000000001</v>
      </c>
      <c r="H1196" s="2" t="n">
        <v>29</v>
      </c>
      <c r="I1196" s="2" t="n">
        <v>0</v>
      </c>
      <c r="J1196" s="2" t="inlineStr">
        <is>
          <t>GPA</t>
        </is>
      </c>
      <c r="K1196" s="2">
        <f>IF(I1196&lt;&gt;"",I1196,IFERROR(INDEX(Base!$I:$I,MATCH(1,(Base!$C:$C=C1196)*(Base!$I:$I&lt;&gt;""),0)),0))</f>
        <v/>
      </c>
      <c r="L1196" s="2">
        <f>IF(AND(I1196="",K1196&gt;0),"SIM","NÃO")</f>
        <v/>
      </c>
      <c r="M1196" s="2">
        <f>IF(ISNUMBER(SEARCH("SEPARA",UPPER(C1196))),"NÃO","SIM")</f>
        <v/>
      </c>
      <c r="N1196" s="2">
        <f>IFERROR(H1196/K1196,0)</f>
        <v/>
      </c>
      <c r="O1196" s="2">
        <f>IF(M1196="NÃO","EXCLUÍDO",IF(N1196&lt;Premissas!$B$8,"&lt; 1,00",IF(N1196&lt;Premissas!$B$9,"1,00 – 1,19",IF(N1196&lt;Premissas!$B$10,"1,20 – 1,39",IF(N1196&lt;Premissas!$B$11,"1,40 – 1,59",IF(N1196&lt;Premissas!$B$12,"1,60 – 1,99","≥ 2,00"))))))</f>
        <v/>
      </c>
      <c r="P1196" s="5">
        <f>IF(OR(M1196="NÃO",N1196&lt;Premissas!$B$8),Premissas!$B$13,IF(N1196&lt;Premissas!$B$9,Premissas!$B$14,IF(N1196&lt;Premissas!$B$10,Premissas!$B$15,IF(N1196&lt;Premissas!$B$11,Premissas!$B$16,IF(N1196&lt;Premissas!$B$12,Premissas!$B$17,Premissas!$B$18)))))</f>
        <v/>
      </c>
      <c r="Q1196" s="5">
        <f>IFERROR(P1196/Premissas!$B$4,0)</f>
        <v/>
      </c>
    </row>
    <row r="1197">
      <c r="A1197" s="2" t="n">
        <v>7</v>
      </c>
      <c r="B1197" s="2" t="n">
        <v>7801</v>
      </c>
      <c r="C1197" s="2" t="inlineStr">
        <is>
          <t>PUXADA RECEB</t>
        </is>
      </c>
      <c r="D1197" s="2" t="n">
        <v>5729335</v>
      </c>
      <c r="E1197" s="2" t="inlineStr">
        <is>
          <t>CELIO SANTANA</t>
        </is>
      </c>
      <c r="F1197" s="2" t="n">
        <v>1</v>
      </c>
      <c r="G1197" s="2" t="n">
        <v>0</v>
      </c>
      <c r="H1197" s="2" t="n">
        <v>0</v>
      </c>
      <c r="I1197" s="2" t="n">
        <v>0</v>
      </c>
      <c r="J1197" s="2" t="inlineStr">
        <is>
          <t>GPA</t>
        </is>
      </c>
      <c r="K1197" s="2">
        <f>IF(I1197&lt;&gt;"",I1197,IFERROR(INDEX(Base!$I:$I,MATCH(1,(Base!$C:$C=C1197)*(Base!$I:$I&lt;&gt;""),0)),0))</f>
        <v/>
      </c>
      <c r="L1197" s="2">
        <f>IF(AND(I1197="",K1197&gt;0),"SIM","NÃO")</f>
        <v/>
      </c>
      <c r="M1197" s="2">
        <f>IF(ISNUMBER(SEARCH("SEPARA",UPPER(C1197))),"NÃO","SIM")</f>
        <v/>
      </c>
      <c r="N1197" s="2">
        <f>IFERROR(H1197/K1197,0)</f>
        <v/>
      </c>
      <c r="O1197" s="2">
        <f>IF(M1197="NÃO","EXCLUÍDO",IF(N1197&lt;Premissas!$B$8,"&lt; 1,00",IF(N1197&lt;Premissas!$B$9,"1,00 – 1,19",IF(N1197&lt;Premissas!$B$10,"1,20 – 1,39",IF(N1197&lt;Premissas!$B$11,"1,40 – 1,59",IF(N1197&lt;Premissas!$B$12,"1,60 – 1,99","≥ 2,00"))))))</f>
        <v/>
      </c>
      <c r="P1197" s="5">
        <f>IF(OR(M1197="NÃO",N1197&lt;Premissas!$B$8),Premissas!$B$13,IF(N1197&lt;Premissas!$B$9,Premissas!$B$14,IF(N1197&lt;Premissas!$B$10,Premissas!$B$15,IF(N1197&lt;Premissas!$B$11,Premissas!$B$16,IF(N1197&lt;Premissas!$B$12,Premissas!$B$17,Premissas!$B$18)))))</f>
        <v/>
      </c>
      <c r="Q1197" s="5">
        <f>IFERROR(P1197/Premissas!$B$4,0)</f>
        <v/>
      </c>
    </row>
    <row r="1198">
      <c r="A1198" s="2" t="n">
        <v>7</v>
      </c>
      <c r="B1198" s="2" t="n">
        <v>7801</v>
      </c>
      <c r="C1198" s="2" t="inlineStr">
        <is>
          <t>SEPARACAO</t>
        </is>
      </c>
      <c r="D1198" s="2" t="n">
        <v>5729335</v>
      </c>
      <c r="E1198" s="2" t="inlineStr">
        <is>
          <t>CELIO SANTANA</t>
        </is>
      </c>
      <c r="F1198" s="2" t="n">
        <v>2666</v>
      </c>
      <c r="G1198" s="2" t="n">
        <v>44.09</v>
      </c>
      <c r="H1198" s="2" t="n">
        <v>60</v>
      </c>
      <c r="I1198" s="2" t="n">
        <v>0</v>
      </c>
      <c r="J1198" s="2" t="inlineStr">
        <is>
          <t>GPA</t>
        </is>
      </c>
      <c r="K1198" s="2">
        <f>IF(I1198&lt;&gt;"",I1198,IFERROR(INDEX(Base!$I:$I,MATCH(1,(Base!$C:$C=C1198)*(Base!$I:$I&lt;&gt;""),0)),0))</f>
        <v/>
      </c>
      <c r="L1198" s="2">
        <f>IF(AND(I1198="",K1198&gt;0),"SIM","NÃO")</f>
        <v/>
      </c>
      <c r="M1198" s="2">
        <f>IF(ISNUMBER(SEARCH("SEPARA",UPPER(C1198))),"NÃO","SIM")</f>
        <v/>
      </c>
      <c r="N1198" s="2">
        <f>IFERROR(H1198/K1198,0)</f>
        <v/>
      </c>
      <c r="O1198" s="2">
        <f>IF(M1198="NÃO","EXCLUÍDO",IF(N1198&lt;Premissas!$B$8,"&lt; 1,00",IF(N1198&lt;Premissas!$B$9,"1,00 – 1,19",IF(N1198&lt;Premissas!$B$10,"1,20 – 1,39",IF(N1198&lt;Premissas!$B$11,"1,40 – 1,59",IF(N1198&lt;Premissas!$B$12,"1,60 – 1,99","≥ 2,00"))))))</f>
        <v/>
      </c>
      <c r="P1198" s="5">
        <f>IF(OR(M1198="NÃO",N1198&lt;Premissas!$B$8),Premissas!$B$13,IF(N1198&lt;Premissas!$B$9,Premissas!$B$14,IF(N1198&lt;Premissas!$B$10,Premissas!$B$15,IF(N1198&lt;Premissas!$B$11,Premissas!$B$16,IF(N1198&lt;Premissas!$B$12,Premissas!$B$17,Premissas!$B$18)))))</f>
        <v/>
      </c>
      <c r="Q1198" s="5">
        <f>IFERROR(P1198/Premissas!$B$4,0)</f>
        <v/>
      </c>
    </row>
    <row r="1199">
      <c r="A1199" s="2" t="n">
        <v>7</v>
      </c>
      <c r="B1199" s="2" t="n">
        <v>7801</v>
      </c>
      <c r="C1199" s="2" t="inlineStr">
        <is>
          <t>PUXADA RECEB</t>
        </is>
      </c>
      <c r="D1199" s="2" t="n">
        <v>5729882</v>
      </c>
      <c r="E1199" s="2" t="inlineStr">
        <is>
          <t>NYCOLAS DE JESUS GOMES</t>
        </is>
      </c>
      <c r="F1199" s="2" t="n">
        <v>56</v>
      </c>
      <c r="G1199" s="2" t="n">
        <v>8.42</v>
      </c>
      <c r="H1199" s="2" t="n">
        <v>7</v>
      </c>
      <c r="I1199" s="2" t="n">
        <v>0</v>
      </c>
      <c r="J1199" s="2" t="inlineStr">
        <is>
          <t>GPA</t>
        </is>
      </c>
      <c r="K1199" s="2">
        <f>IF(I1199&lt;&gt;"",I1199,IFERROR(INDEX(Base!$I:$I,MATCH(1,(Base!$C:$C=C1199)*(Base!$I:$I&lt;&gt;""),0)),0))</f>
        <v/>
      </c>
      <c r="L1199" s="2">
        <f>IF(AND(I1199="",K1199&gt;0),"SIM","NÃO")</f>
        <v/>
      </c>
      <c r="M1199" s="2">
        <f>IF(ISNUMBER(SEARCH("SEPARA",UPPER(C1199))),"NÃO","SIM")</f>
        <v/>
      </c>
      <c r="N1199" s="2">
        <f>IFERROR(H1199/K1199,0)</f>
        <v/>
      </c>
      <c r="O1199" s="2">
        <f>IF(M1199="NÃO","EXCLUÍDO",IF(N1199&lt;Premissas!$B$8,"&lt; 1,00",IF(N1199&lt;Premissas!$B$9,"1,00 – 1,19",IF(N1199&lt;Premissas!$B$10,"1,20 – 1,39",IF(N1199&lt;Premissas!$B$11,"1,40 – 1,59",IF(N1199&lt;Premissas!$B$12,"1,60 – 1,99","≥ 2,00"))))))</f>
        <v/>
      </c>
      <c r="P1199" s="5">
        <f>IF(OR(M1199="NÃO",N1199&lt;Premissas!$B$8),Premissas!$B$13,IF(N1199&lt;Premissas!$B$9,Premissas!$B$14,IF(N1199&lt;Premissas!$B$10,Premissas!$B$15,IF(N1199&lt;Premissas!$B$11,Premissas!$B$16,IF(N1199&lt;Premissas!$B$12,Premissas!$B$17,Premissas!$B$18)))))</f>
        <v/>
      </c>
      <c r="Q1199" s="5">
        <f>IFERROR(P1199/Premissas!$B$4,0)</f>
        <v/>
      </c>
    </row>
    <row r="1200">
      <c r="A1200" s="2" t="n">
        <v>7</v>
      </c>
      <c r="B1200" s="2" t="n">
        <v>7801</v>
      </c>
      <c r="C1200" s="2" t="inlineStr">
        <is>
          <t>SEPARACAO</t>
        </is>
      </c>
      <c r="D1200" s="2" t="n">
        <v>5729882</v>
      </c>
      <c r="E1200" s="2" t="inlineStr">
        <is>
          <t>NYCOLAS DE JESUS GOMES</t>
        </is>
      </c>
      <c r="F1200" s="2" t="n">
        <v>9155</v>
      </c>
      <c r="G1200" s="2" t="n">
        <v>130.84</v>
      </c>
      <c r="H1200" s="2" t="n">
        <v>70</v>
      </c>
      <c r="I1200" s="2" t="n">
        <v>0</v>
      </c>
      <c r="J1200" s="2" t="inlineStr">
        <is>
          <t>GPA</t>
        </is>
      </c>
      <c r="K1200" s="2">
        <f>IF(I1200&lt;&gt;"",I1200,IFERROR(INDEX(Base!$I:$I,MATCH(1,(Base!$C:$C=C1200)*(Base!$I:$I&lt;&gt;""),0)),0))</f>
        <v/>
      </c>
      <c r="L1200" s="2">
        <f>IF(AND(I1200="",K1200&gt;0),"SIM","NÃO")</f>
        <v/>
      </c>
      <c r="M1200" s="2">
        <f>IF(ISNUMBER(SEARCH("SEPARA",UPPER(C1200))),"NÃO","SIM")</f>
        <v/>
      </c>
      <c r="N1200" s="2">
        <f>IFERROR(H1200/K1200,0)</f>
        <v/>
      </c>
      <c r="O1200" s="2">
        <f>IF(M1200="NÃO","EXCLUÍDO",IF(N1200&lt;Premissas!$B$8,"&lt; 1,00",IF(N1200&lt;Premissas!$B$9,"1,00 – 1,19",IF(N1200&lt;Premissas!$B$10,"1,20 – 1,39",IF(N1200&lt;Premissas!$B$11,"1,40 – 1,59",IF(N1200&lt;Premissas!$B$12,"1,60 – 1,99","≥ 2,00"))))))</f>
        <v/>
      </c>
      <c r="P1200" s="5">
        <f>IF(OR(M1200="NÃO",N1200&lt;Premissas!$B$8),Premissas!$B$13,IF(N1200&lt;Premissas!$B$9,Premissas!$B$14,IF(N1200&lt;Premissas!$B$10,Premissas!$B$15,IF(N1200&lt;Premissas!$B$11,Premissas!$B$16,IF(N1200&lt;Premissas!$B$12,Premissas!$B$17,Premissas!$B$18)))))</f>
        <v/>
      </c>
      <c r="Q1200" s="5">
        <f>IFERROR(P1200/Premissas!$B$4,0)</f>
        <v/>
      </c>
    </row>
    <row r="1201">
      <c r="A1201" s="2" t="n">
        <v>7</v>
      </c>
      <c r="B1201" s="2" t="n">
        <v>7801</v>
      </c>
      <c r="C1201" s="2" t="inlineStr">
        <is>
          <t>PUXADA RECEB</t>
        </is>
      </c>
      <c r="D1201" s="2" t="n">
        <v>5730260</v>
      </c>
      <c r="E1201" s="2" t="inlineStr">
        <is>
          <t>WANDERSON NUNES</t>
        </is>
      </c>
      <c r="F1201" s="2" t="n">
        <v>59</v>
      </c>
      <c r="G1201" s="2" t="n">
        <v>19.25</v>
      </c>
      <c r="H1201" s="2" t="n">
        <v>3</v>
      </c>
      <c r="I1201" s="2" t="n">
        <v>0</v>
      </c>
      <c r="J1201" s="2" t="inlineStr">
        <is>
          <t>GPA</t>
        </is>
      </c>
      <c r="K1201" s="2">
        <f>IF(I1201&lt;&gt;"",I1201,IFERROR(INDEX(Base!$I:$I,MATCH(1,(Base!$C:$C=C1201)*(Base!$I:$I&lt;&gt;""),0)),0))</f>
        <v/>
      </c>
      <c r="L1201" s="2">
        <f>IF(AND(I1201="",K1201&gt;0),"SIM","NÃO")</f>
        <v/>
      </c>
      <c r="M1201" s="2">
        <f>IF(ISNUMBER(SEARCH("SEPARA",UPPER(C1201))),"NÃO","SIM")</f>
        <v/>
      </c>
      <c r="N1201" s="2">
        <f>IFERROR(H1201/K1201,0)</f>
        <v/>
      </c>
      <c r="O1201" s="2">
        <f>IF(M1201="NÃO","EXCLUÍDO",IF(N1201&lt;Premissas!$B$8,"&lt; 1,00",IF(N1201&lt;Premissas!$B$9,"1,00 – 1,19",IF(N1201&lt;Premissas!$B$10,"1,20 – 1,39",IF(N1201&lt;Premissas!$B$11,"1,40 – 1,59",IF(N1201&lt;Premissas!$B$12,"1,60 – 1,99","≥ 2,00"))))))</f>
        <v/>
      </c>
      <c r="P1201" s="5">
        <f>IF(OR(M1201="NÃO",N1201&lt;Premissas!$B$8),Premissas!$B$13,IF(N1201&lt;Premissas!$B$9,Premissas!$B$14,IF(N1201&lt;Premissas!$B$10,Premissas!$B$15,IF(N1201&lt;Premissas!$B$11,Premissas!$B$16,IF(N1201&lt;Premissas!$B$12,Premissas!$B$17,Premissas!$B$18)))))</f>
        <v/>
      </c>
      <c r="Q1201" s="5">
        <f>IFERROR(P1201/Premissas!$B$4,0)</f>
        <v/>
      </c>
    </row>
    <row r="1202">
      <c r="A1202" s="2" t="n">
        <v>7</v>
      </c>
      <c r="B1202" s="2" t="n">
        <v>7801</v>
      </c>
      <c r="C1202" s="2" t="inlineStr">
        <is>
          <t>SEPARACAO</t>
        </is>
      </c>
      <c r="D1202" s="2" t="n">
        <v>5730260</v>
      </c>
      <c r="E1202" s="2" t="inlineStr">
        <is>
          <t>WANDERSON NUNES</t>
        </is>
      </c>
      <c r="F1202" s="2" t="n">
        <v>600</v>
      </c>
      <c r="G1202" s="2" t="n">
        <v>14.31</v>
      </c>
      <c r="H1202" s="2" t="n">
        <v>42</v>
      </c>
      <c r="I1202" s="2" t="n">
        <v>0</v>
      </c>
      <c r="J1202" s="2" t="inlineStr">
        <is>
          <t>GPA</t>
        </is>
      </c>
      <c r="K1202" s="2">
        <f>IF(I1202&lt;&gt;"",I1202,IFERROR(INDEX(Base!$I:$I,MATCH(1,(Base!$C:$C=C1202)*(Base!$I:$I&lt;&gt;""),0)),0))</f>
        <v/>
      </c>
      <c r="L1202" s="2">
        <f>IF(AND(I1202="",K1202&gt;0),"SIM","NÃO")</f>
        <v/>
      </c>
      <c r="M1202" s="2">
        <f>IF(ISNUMBER(SEARCH("SEPARA",UPPER(C1202))),"NÃO","SIM")</f>
        <v/>
      </c>
      <c r="N1202" s="2">
        <f>IFERROR(H1202/K1202,0)</f>
        <v/>
      </c>
      <c r="O1202" s="2">
        <f>IF(M1202="NÃO","EXCLUÍDO",IF(N1202&lt;Premissas!$B$8,"&lt; 1,00",IF(N1202&lt;Premissas!$B$9,"1,00 – 1,19",IF(N1202&lt;Premissas!$B$10,"1,20 – 1,39",IF(N1202&lt;Premissas!$B$11,"1,40 – 1,59",IF(N1202&lt;Premissas!$B$12,"1,60 – 1,99","≥ 2,00"))))))</f>
        <v/>
      </c>
      <c r="P1202" s="5">
        <f>IF(OR(M1202="NÃO",N1202&lt;Premissas!$B$8),Premissas!$B$13,IF(N1202&lt;Premissas!$B$9,Premissas!$B$14,IF(N1202&lt;Premissas!$B$10,Premissas!$B$15,IF(N1202&lt;Premissas!$B$11,Premissas!$B$16,IF(N1202&lt;Premissas!$B$12,Premissas!$B$17,Premissas!$B$18)))))</f>
        <v/>
      </c>
      <c r="Q1202" s="5">
        <f>IFERROR(P1202/Premissas!$B$4,0)</f>
        <v/>
      </c>
    </row>
    <row r="1203">
      <c r="A1203" s="2" t="n">
        <v>7</v>
      </c>
      <c r="B1203" s="2" t="n">
        <v>7801</v>
      </c>
      <c r="C1203" s="2" t="inlineStr">
        <is>
          <t>PUXADA RECEB</t>
        </is>
      </c>
      <c r="D1203" s="2" t="n">
        <v>5730341</v>
      </c>
      <c r="E1203" s="2" t="inlineStr">
        <is>
          <t>David Trindade De Souza</t>
        </is>
      </c>
      <c r="F1203" s="2" t="n">
        <v>1915</v>
      </c>
      <c r="G1203" s="2" t="n">
        <v>118.96</v>
      </c>
      <c r="H1203" s="2" t="n">
        <v>16</v>
      </c>
      <c r="I1203" s="2" t="n">
        <v>0</v>
      </c>
      <c r="J1203" s="2" t="inlineStr">
        <is>
          <t>GPA</t>
        </is>
      </c>
      <c r="K1203" s="2">
        <f>IF(I1203&lt;&gt;"",I1203,IFERROR(INDEX(Base!$I:$I,MATCH(1,(Base!$C:$C=C1203)*(Base!$I:$I&lt;&gt;""),0)),0))</f>
        <v/>
      </c>
      <c r="L1203" s="2">
        <f>IF(AND(I1203="",K1203&gt;0),"SIM","NÃO")</f>
        <v/>
      </c>
      <c r="M1203" s="2">
        <f>IF(ISNUMBER(SEARCH("SEPARA",UPPER(C1203))),"NÃO","SIM")</f>
        <v/>
      </c>
      <c r="N1203" s="2">
        <f>IFERROR(H1203/K1203,0)</f>
        <v/>
      </c>
      <c r="O1203" s="2">
        <f>IF(M1203="NÃO","EXCLUÍDO",IF(N1203&lt;Premissas!$B$8,"&lt; 1,00",IF(N1203&lt;Premissas!$B$9,"1,00 – 1,19",IF(N1203&lt;Premissas!$B$10,"1,20 – 1,39",IF(N1203&lt;Premissas!$B$11,"1,40 – 1,59",IF(N1203&lt;Premissas!$B$12,"1,60 – 1,99","≥ 2,00"))))))</f>
        <v/>
      </c>
      <c r="P1203" s="5">
        <f>IF(OR(M1203="NÃO",N1203&lt;Premissas!$B$8),Premissas!$B$13,IF(N1203&lt;Premissas!$B$9,Premissas!$B$14,IF(N1203&lt;Premissas!$B$10,Premissas!$B$15,IF(N1203&lt;Premissas!$B$11,Premissas!$B$16,IF(N1203&lt;Premissas!$B$12,Premissas!$B$17,Premissas!$B$18)))))</f>
        <v/>
      </c>
      <c r="Q1203" s="5">
        <f>IFERROR(P1203/Premissas!$B$4,0)</f>
        <v/>
      </c>
    </row>
    <row r="1204">
      <c r="A1204" s="2" t="n">
        <v>7</v>
      </c>
      <c r="B1204" s="2" t="n">
        <v>7801</v>
      </c>
      <c r="C1204" s="2" t="inlineStr">
        <is>
          <t>SEPARACAO</t>
        </is>
      </c>
      <c r="D1204" s="2" t="n">
        <v>5730341</v>
      </c>
      <c r="E1204" s="2" t="inlineStr">
        <is>
          <t>David Trindade De Souza</t>
        </is>
      </c>
      <c r="F1204" s="2" t="n">
        <v>2370</v>
      </c>
      <c r="G1204" s="2" t="n">
        <v>29.18</v>
      </c>
      <c r="H1204" s="2" t="n">
        <v>81</v>
      </c>
      <c r="I1204" s="2" t="n">
        <v>0</v>
      </c>
      <c r="J1204" s="2" t="inlineStr">
        <is>
          <t>GPA</t>
        </is>
      </c>
      <c r="K1204" s="2">
        <f>IF(I1204&lt;&gt;"",I1204,IFERROR(INDEX(Base!$I:$I,MATCH(1,(Base!$C:$C=C1204)*(Base!$I:$I&lt;&gt;""),0)),0))</f>
        <v/>
      </c>
      <c r="L1204" s="2">
        <f>IF(AND(I1204="",K1204&gt;0),"SIM","NÃO")</f>
        <v/>
      </c>
      <c r="M1204" s="2">
        <f>IF(ISNUMBER(SEARCH("SEPARA",UPPER(C1204))),"NÃO","SIM")</f>
        <v/>
      </c>
      <c r="N1204" s="2">
        <f>IFERROR(H1204/K1204,0)</f>
        <v/>
      </c>
      <c r="O1204" s="2">
        <f>IF(M1204="NÃO","EXCLUÍDO",IF(N1204&lt;Premissas!$B$8,"&lt; 1,00",IF(N1204&lt;Premissas!$B$9,"1,00 – 1,19",IF(N1204&lt;Premissas!$B$10,"1,20 – 1,39",IF(N1204&lt;Premissas!$B$11,"1,40 – 1,59",IF(N1204&lt;Premissas!$B$12,"1,60 – 1,99","≥ 2,00"))))))</f>
        <v/>
      </c>
      <c r="P1204" s="5">
        <f>IF(OR(M1204="NÃO",N1204&lt;Premissas!$B$8),Premissas!$B$13,IF(N1204&lt;Premissas!$B$9,Premissas!$B$14,IF(N1204&lt;Premissas!$B$10,Premissas!$B$15,IF(N1204&lt;Premissas!$B$11,Premissas!$B$16,IF(N1204&lt;Premissas!$B$12,Premissas!$B$17,Premissas!$B$18)))))</f>
        <v/>
      </c>
      <c r="Q1204" s="5">
        <f>IFERROR(P1204/Premissas!$B$4,0)</f>
        <v/>
      </c>
    </row>
    <row r="1205">
      <c r="A1205" s="2" t="n">
        <v>7</v>
      </c>
      <c r="B1205" s="2" t="n">
        <v>7801</v>
      </c>
      <c r="C1205" s="2" t="inlineStr">
        <is>
          <t>CARREGAMENTO</t>
        </is>
      </c>
      <c r="D1205" s="2" t="n">
        <v>5731801</v>
      </c>
      <c r="E1205" s="2" t="inlineStr">
        <is>
          <t>Akila Tabita Goncalves Cordeiro</t>
        </is>
      </c>
      <c r="F1205" s="2" t="n">
        <v>217</v>
      </c>
      <c r="G1205" s="2" t="n">
        <v>50.87</v>
      </c>
      <c r="H1205" s="2" t="n">
        <v>4</v>
      </c>
      <c r="I1205" s="2" t="n">
        <v>0</v>
      </c>
      <c r="J1205" s="2" t="inlineStr">
        <is>
          <t>GPA</t>
        </is>
      </c>
      <c r="K1205" s="2">
        <f>IF(I1205&lt;&gt;"",I1205,IFERROR(INDEX(Base!$I:$I,MATCH(1,(Base!$C:$C=C1205)*(Base!$I:$I&lt;&gt;""),0)),0))</f>
        <v/>
      </c>
      <c r="L1205" s="2">
        <f>IF(AND(I1205="",K1205&gt;0),"SIM","NÃO")</f>
        <v/>
      </c>
      <c r="M1205" s="2">
        <f>IF(ISNUMBER(SEARCH("SEPARA",UPPER(C1205))),"NÃO","SIM")</f>
        <v/>
      </c>
      <c r="N1205" s="2">
        <f>IFERROR(H1205/K1205,0)</f>
        <v/>
      </c>
      <c r="O1205" s="2">
        <f>IF(M1205="NÃO","EXCLUÍDO",IF(N1205&lt;Premissas!$B$8,"&lt; 1,00",IF(N1205&lt;Premissas!$B$9,"1,00 – 1,19",IF(N1205&lt;Premissas!$B$10,"1,20 – 1,39",IF(N1205&lt;Premissas!$B$11,"1,40 – 1,59",IF(N1205&lt;Premissas!$B$12,"1,60 – 1,99","≥ 2,00"))))))</f>
        <v/>
      </c>
      <c r="P1205" s="5">
        <f>IF(OR(M1205="NÃO",N1205&lt;Premissas!$B$8),Premissas!$B$13,IF(N1205&lt;Premissas!$B$9,Premissas!$B$14,IF(N1205&lt;Premissas!$B$10,Premissas!$B$15,IF(N1205&lt;Premissas!$B$11,Premissas!$B$16,IF(N1205&lt;Premissas!$B$12,Premissas!$B$17,Premissas!$B$18)))))</f>
        <v/>
      </c>
      <c r="Q1205" s="5">
        <f>IFERROR(P1205/Premissas!$B$4,0)</f>
        <v/>
      </c>
    </row>
    <row r="1206">
      <c r="A1206" s="2" t="n">
        <v>7</v>
      </c>
      <c r="B1206" s="2" t="n">
        <v>7801</v>
      </c>
      <c r="C1206" s="2" t="inlineStr">
        <is>
          <t>SEPARACAO</t>
        </is>
      </c>
      <c r="D1206" s="2" t="n">
        <v>5731801</v>
      </c>
      <c r="E1206" s="2" t="inlineStr">
        <is>
          <t>Akila Tabita Goncalves Cordeiro</t>
        </is>
      </c>
      <c r="F1206" s="2" t="n">
        <v>848</v>
      </c>
      <c r="G1206" s="2" t="n">
        <v>29.15</v>
      </c>
      <c r="H1206" s="2" t="n">
        <v>29</v>
      </c>
      <c r="I1206" s="2" t="n">
        <v>0</v>
      </c>
      <c r="J1206" s="2" t="inlineStr">
        <is>
          <t>GPA</t>
        </is>
      </c>
      <c r="K1206" s="2">
        <f>IF(I1206&lt;&gt;"",I1206,IFERROR(INDEX(Base!$I:$I,MATCH(1,(Base!$C:$C=C1206)*(Base!$I:$I&lt;&gt;""),0)),0))</f>
        <v/>
      </c>
      <c r="L1206" s="2">
        <f>IF(AND(I1206="",K1206&gt;0),"SIM","NÃO")</f>
        <v/>
      </c>
      <c r="M1206" s="2">
        <f>IF(ISNUMBER(SEARCH("SEPARA",UPPER(C1206))),"NÃO","SIM")</f>
        <v/>
      </c>
      <c r="N1206" s="2">
        <f>IFERROR(H1206/K1206,0)</f>
        <v/>
      </c>
      <c r="O1206" s="2">
        <f>IF(M1206="NÃO","EXCLUÍDO",IF(N1206&lt;Premissas!$B$8,"&lt; 1,00",IF(N1206&lt;Premissas!$B$9,"1,00 – 1,19",IF(N1206&lt;Premissas!$B$10,"1,20 – 1,39",IF(N1206&lt;Premissas!$B$11,"1,40 – 1,59",IF(N1206&lt;Premissas!$B$12,"1,60 – 1,99","≥ 2,00"))))))</f>
        <v/>
      </c>
      <c r="P1206" s="5">
        <f>IF(OR(M1206="NÃO",N1206&lt;Premissas!$B$8),Premissas!$B$13,IF(N1206&lt;Premissas!$B$9,Premissas!$B$14,IF(N1206&lt;Premissas!$B$10,Premissas!$B$15,IF(N1206&lt;Premissas!$B$11,Premissas!$B$16,IF(N1206&lt;Premissas!$B$12,Premissas!$B$17,Premissas!$B$18)))))</f>
        <v/>
      </c>
      <c r="Q1206" s="5">
        <f>IFERROR(P1206/Premissas!$B$4,0)</f>
        <v/>
      </c>
    </row>
    <row r="1207">
      <c r="A1207" s="2" t="n">
        <v>7</v>
      </c>
      <c r="B1207" s="2" t="n">
        <v>7801</v>
      </c>
      <c r="C1207" s="2" t="inlineStr">
        <is>
          <t>CARREGAMENTO</t>
        </is>
      </c>
      <c r="D1207" s="2" t="n">
        <v>5731992</v>
      </c>
      <c r="E1207" s="2" t="inlineStr">
        <is>
          <t>Gabriele Dos Santos Miranda</t>
        </is>
      </c>
      <c r="F1207" s="2" t="n">
        <v>253</v>
      </c>
      <c r="G1207" s="2" t="n">
        <v>31.57</v>
      </c>
      <c r="H1207" s="2" t="n">
        <v>8</v>
      </c>
      <c r="I1207" s="2" t="n">
        <v>0</v>
      </c>
      <c r="J1207" s="2" t="inlineStr">
        <is>
          <t>GPA</t>
        </is>
      </c>
      <c r="K1207" s="2">
        <f>IF(I1207&lt;&gt;"",I1207,IFERROR(INDEX(Base!$I:$I,MATCH(1,(Base!$C:$C=C1207)*(Base!$I:$I&lt;&gt;""),0)),0))</f>
        <v/>
      </c>
      <c r="L1207" s="2">
        <f>IF(AND(I1207="",K1207&gt;0),"SIM","NÃO")</f>
        <v/>
      </c>
      <c r="M1207" s="2">
        <f>IF(ISNUMBER(SEARCH("SEPARA",UPPER(C1207))),"NÃO","SIM")</f>
        <v/>
      </c>
      <c r="N1207" s="2">
        <f>IFERROR(H1207/K1207,0)</f>
        <v/>
      </c>
      <c r="O1207" s="2">
        <f>IF(M1207="NÃO","EXCLUÍDO",IF(N1207&lt;Premissas!$B$8,"&lt; 1,00",IF(N1207&lt;Premissas!$B$9,"1,00 – 1,19",IF(N1207&lt;Premissas!$B$10,"1,20 – 1,39",IF(N1207&lt;Premissas!$B$11,"1,40 – 1,59",IF(N1207&lt;Premissas!$B$12,"1,60 – 1,99","≥ 2,00"))))))</f>
        <v/>
      </c>
      <c r="P1207" s="5">
        <f>IF(OR(M1207="NÃO",N1207&lt;Premissas!$B$8),Premissas!$B$13,IF(N1207&lt;Premissas!$B$9,Premissas!$B$14,IF(N1207&lt;Premissas!$B$10,Premissas!$B$15,IF(N1207&lt;Premissas!$B$11,Premissas!$B$16,IF(N1207&lt;Premissas!$B$12,Premissas!$B$17,Premissas!$B$18)))))</f>
        <v/>
      </c>
      <c r="Q1207" s="5">
        <f>IFERROR(P1207/Premissas!$B$4,0)</f>
        <v/>
      </c>
    </row>
    <row r="1208">
      <c r="A1208" s="2" t="n">
        <v>7</v>
      </c>
      <c r="B1208" s="2" t="n">
        <v>7801</v>
      </c>
      <c r="C1208" s="2" t="inlineStr">
        <is>
          <t>SEPARACAO</t>
        </is>
      </c>
      <c r="D1208" s="2" t="n">
        <v>5731992</v>
      </c>
      <c r="E1208" s="2" t="inlineStr">
        <is>
          <t>Gabriele Dos Santos Miranda</t>
        </is>
      </c>
      <c r="F1208" s="2" t="n">
        <v>809</v>
      </c>
      <c r="G1208" s="2" t="n">
        <v>15.79</v>
      </c>
      <c r="H1208" s="2" t="n">
        <v>51</v>
      </c>
      <c r="I1208" s="2" t="n">
        <v>0</v>
      </c>
      <c r="J1208" s="2" t="inlineStr">
        <is>
          <t>GPA</t>
        </is>
      </c>
      <c r="K1208" s="2">
        <f>IF(I1208&lt;&gt;"",I1208,IFERROR(INDEX(Base!$I:$I,MATCH(1,(Base!$C:$C=C1208)*(Base!$I:$I&lt;&gt;""),0)),0))</f>
        <v/>
      </c>
      <c r="L1208" s="2">
        <f>IF(AND(I1208="",K1208&gt;0),"SIM","NÃO")</f>
        <v/>
      </c>
      <c r="M1208" s="2">
        <f>IF(ISNUMBER(SEARCH("SEPARA",UPPER(C1208))),"NÃO","SIM")</f>
        <v/>
      </c>
      <c r="N1208" s="2">
        <f>IFERROR(H1208/K1208,0)</f>
        <v/>
      </c>
      <c r="O1208" s="2">
        <f>IF(M1208="NÃO","EXCLUÍDO",IF(N1208&lt;Premissas!$B$8,"&lt; 1,00",IF(N1208&lt;Premissas!$B$9,"1,00 – 1,19",IF(N1208&lt;Premissas!$B$10,"1,20 – 1,39",IF(N1208&lt;Premissas!$B$11,"1,40 – 1,59",IF(N1208&lt;Premissas!$B$12,"1,60 – 1,99","≥ 2,00"))))))</f>
        <v/>
      </c>
      <c r="P1208" s="5">
        <f>IF(OR(M1208="NÃO",N1208&lt;Premissas!$B$8),Premissas!$B$13,IF(N1208&lt;Premissas!$B$9,Premissas!$B$14,IF(N1208&lt;Premissas!$B$10,Premissas!$B$15,IF(N1208&lt;Premissas!$B$11,Premissas!$B$16,IF(N1208&lt;Premissas!$B$12,Premissas!$B$17,Premissas!$B$18)))))</f>
        <v/>
      </c>
      <c r="Q1208" s="5">
        <f>IFERROR(P1208/Premissas!$B$4,0)</f>
        <v/>
      </c>
    </row>
    <row r="1209">
      <c r="A1209" s="2" t="n">
        <v>7</v>
      </c>
      <c r="B1209" s="2" t="n">
        <v>7801</v>
      </c>
      <c r="C1209" s="2" t="inlineStr">
        <is>
          <t>SEPARACAO</t>
        </is>
      </c>
      <c r="D1209" s="2" t="n">
        <v>5732352</v>
      </c>
      <c r="E1209" s="2" t="inlineStr">
        <is>
          <t>Cintia Dos Santos Soares</t>
        </is>
      </c>
      <c r="F1209" s="2" t="n">
        <v>1805</v>
      </c>
      <c r="G1209" s="2" t="n">
        <v>20.9</v>
      </c>
      <c r="H1209" s="2" t="n">
        <v>86</v>
      </c>
      <c r="I1209" s="2" t="n">
        <v>0</v>
      </c>
      <c r="J1209" s="2" t="inlineStr">
        <is>
          <t>GPA</t>
        </is>
      </c>
      <c r="K1209" s="2">
        <f>IF(I1209&lt;&gt;"",I1209,IFERROR(INDEX(Base!$I:$I,MATCH(1,(Base!$C:$C=C1209)*(Base!$I:$I&lt;&gt;""),0)),0))</f>
        <v/>
      </c>
      <c r="L1209" s="2">
        <f>IF(AND(I1209="",K1209&gt;0),"SIM","NÃO")</f>
        <v/>
      </c>
      <c r="M1209" s="2">
        <f>IF(ISNUMBER(SEARCH("SEPARA",UPPER(C1209))),"NÃO","SIM")</f>
        <v/>
      </c>
      <c r="N1209" s="2">
        <f>IFERROR(H1209/K1209,0)</f>
        <v/>
      </c>
      <c r="O1209" s="2">
        <f>IF(M1209="NÃO","EXCLUÍDO",IF(N1209&lt;Premissas!$B$8,"&lt; 1,00",IF(N1209&lt;Premissas!$B$9,"1,00 – 1,19",IF(N1209&lt;Premissas!$B$10,"1,20 – 1,39",IF(N1209&lt;Premissas!$B$11,"1,40 – 1,59",IF(N1209&lt;Premissas!$B$12,"1,60 – 1,99","≥ 2,00"))))))</f>
        <v/>
      </c>
      <c r="P1209" s="5">
        <f>IF(OR(M1209="NÃO",N1209&lt;Premissas!$B$8),Premissas!$B$13,IF(N1209&lt;Premissas!$B$9,Premissas!$B$14,IF(N1209&lt;Premissas!$B$10,Premissas!$B$15,IF(N1209&lt;Premissas!$B$11,Premissas!$B$16,IF(N1209&lt;Premissas!$B$12,Premissas!$B$17,Premissas!$B$18)))))</f>
        <v/>
      </c>
      <c r="Q1209" s="5">
        <f>IFERROR(P1209/Premissas!$B$4,0)</f>
        <v/>
      </c>
    </row>
    <row r="1210">
      <c r="A1210" s="2" t="n">
        <v>7</v>
      </c>
      <c r="B1210" s="2" t="n">
        <v>7801</v>
      </c>
      <c r="C1210" s="2" t="inlineStr">
        <is>
          <t>SEPARACAO</t>
        </is>
      </c>
      <c r="D1210" s="2" t="n">
        <v>5733294</v>
      </c>
      <c r="E1210" s="2" t="inlineStr">
        <is>
          <t>OSCAR EDUARDO ZUNIGA</t>
        </is>
      </c>
      <c r="F1210" s="2" t="n">
        <v>4247</v>
      </c>
      <c r="G1210" s="2" t="n">
        <v>67.45</v>
      </c>
      <c r="H1210" s="2" t="n">
        <v>63</v>
      </c>
      <c r="I1210" s="2" t="n">
        <v>0</v>
      </c>
      <c r="J1210" s="2" t="inlineStr">
        <is>
          <t>GPA</t>
        </is>
      </c>
      <c r="K1210" s="2">
        <f>IF(I1210&lt;&gt;"",I1210,IFERROR(INDEX(Base!$I:$I,MATCH(1,(Base!$C:$C=C1210)*(Base!$I:$I&lt;&gt;""),0)),0))</f>
        <v/>
      </c>
      <c r="L1210" s="2">
        <f>IF(AND(I1210="",K1210&gt;0),"SIM","NÃO")</f>
        <v/>
      </c>
      <c r="M1210" s="2">
        <f>IF(ISNUMBER(SEARCH("SEPARA",UPPER(C1210))),"NÃO","SIM")</f>
        <v/>
      </c>
      <c r="N1210" s="2">
        <f>IFERROR(H1210/K1210,0)</f>
        <v/>
      </c>
      <c r="O1210" s="2">
        <f>IF(M1210="NÃO","EXCLUÍDO",IF(N1210&lt;Premissas!$B$8,"&lt; 1,00",IF(N1210&lt;Premissas!$B$9,"1,00 – 1,19",IF(N1210&lt;Premissas!$B$10,"1,20 – 1,39",IF(N1210&lt;Premissas!$B$11,"1,40 – 1,59",IF(N1210&lt;Premissas!$B$12,"1,60 – 1,99","≥ 2,00"))))))</f>
        <v/>
      </c>
      <c r="P1210" s="5">
        <f>IF(OR(M1210="NÃO",N1210&lt;Premissas!$B$8),Premissas!$B$13,IF(N1210&lt;Premissas!$B$9,Premissas!$B$14,IF(N1210&lt;Premissas!$B$10,Premissas!$B$15,IF(N1210&lt;Premissas!$B$11,Premissas!$B$16,IF(N1210&lt;Premissas!$B$12,Premissas!$B$17,Premissas!$B$18)))))</f>
        <v/>
      </c>
      <c r="Q1210" s="5">
        <f>IFERROR(P1210/Premissas!$B$4,0)</f>
        <v/>
      </c>
    </row>
    <row r="1211">
      <c r="A1211" s="2" t="n">
        <v>7</v>
      </c>
      <c r="B1211" s="2" t="n">
        <v>7801</v>
      </c>
      <c r="C1211" s="2" t="inlineStr">
        <is>
          <t>CARREGAMENTO</t>
        </is>
      </c>
      <c r="D1211" s="2" t="n">
        <v>5733677</v>
      </c>
      <c r="E1211" s="2" t="inlineStr">
        <is>
          <t>GEOVANNA SARAIVA</t>
        </is>
      </c>
      <c r="F1211" s="2" t="n">
        <v>519</v>
      </c>
      <c r="G1211" s="2" t="n">
        <v>60.19</v>
      </c>
      <c r="H1211" s="2" t="n">
        <v>9</v>
      </c>
      <c r="I1211" s="2" t="n">
        <v>0</v>
      </c>
      <c r="J1211" s="2" t="inlineStr">
        <is>
          <t>GPA</t>
        </is>
      </c>
      <c r="K1211" s="2">
        <f>IF(I1211&lt;&gt;"",I1211,IFERROR(INDEX(Base!$I:$I,MATCH(1,(Base!$C:$C=C1211)*(Base!$I:$I&lt;&gt;""),0)),0))</f>
        <v/>
      </c>
      <c r="L1211" s="2">
        <f>IF(AND(I1211="",K1211&gt;0),"SIM","NÃO")</f>
        <v/>
      </c>
      <c r="M1211" s="2">
        <f>IF(ISNUMBER(SEARCH("SEPARA",UPPER(C1211))),"NÃO","SIM")</f>
        <v/>
      </c>
      <c r="N1211" s="2">
        <f>IFERROR(H1211/K1211,0)</f>
        <v/>
      </c>
      <c r="O1211" s="2">
        <f>IF(M1211="NÃO","EXCLUÍDO",IF(N1211&lt;Premissas!$B$8,"&lt; 1,00",IF(N1211&lt;Premissas!$B$9,"1,00 – 1,19",IF(N1211&lt;Premissas!$B$10,"1,20 – 1,39",IF(N1211&lt;Premissas!$B$11,"1,40 – 1,59",IF(N1211&lt;Premissas!$B$12,"1,60 – 1,99","≥ 2,00"))))))</f>
        <v/>
      </c>
      <c r="P1211" s="5">
        <f>IF(OR(M1211="NÃO",N1211&lt;Premissas!$B$8),Premissas!$B$13,IF(N1211&lt;Premissas!$B$9,Premissas!$B$14,IF(N1211&lt;Premissas!$B$10,Premissas!$B$15,IF(N1211&lt;Premissas!$B$11,Premissas!$B$16,IF(N1211&lt;Premissas!$B$12,Premissas!$B$17,Premissas!$B$18)))))</f>
        <v/>
      </c>
      <c r="Q1211" s="5">
        <f>IFERROR(P1211/Premissas!$B$4,0)</f>
        <v/>
      </c>
    </row>
    <row r="1212">
      <c r="A1212" s="2" t="n">
        <v>7</v>
      </c>
      <c r="B1212" s="2" t="n">
        <v>7801</v>
      </c>
      <c r="C1212" s="2" t="inlineStr">
        <is>
          <t>SEPARACAO</t>
        </is>
      </c>
      <c r="D1212" s="2" t="n">
        <v>5733677</v>
      </c>
      <c r="E1212" s="2" t="inlineStr">
        <is>
          <t>GEOVANNA SARAIVA</t>
        </is>
      </c>
      <c r="F1212" s="2" t="n">
        <v>10</v>
      </c>
      <c r="G1212" s="2" t="n">
        <v>1.85</v>
      </c>
      <c r="H1212" s="2" t="n">
        <v>5</v>
      </c>
      <c r="I1212" s="2" t="n">
        <v>0</v>
      </c>
      <c r="J1212" s="2" t="inlineStr">
        <is>
          <t>GPA</t>
        </is>
      </c>
      <c r="K1212" s="2">
        <f>IF(I1212&lt;&gt;"",I1212,IFERROR(INDEX(Base!$I:$I,MATCH(1,(Base!$C:$C=C1212)*(Base!$I:$I&lt;&gt;""),0)),0))</f>
        <v/>
      </c>
      <c r="L1212" s="2">
        <f>IF(AND(I1212="",K1212&gt;0),"SIM","NÃO")</f>
        <v/>
      </c>
      <c r="M1212" s="2">
        <f>IF(ISNUMBER(SEARCH("SEPARA",UPPER(C1212))),"NÃO","SIM")</f>
        <v/>
      </c>
      <c r="N1212" s="2">
        <f>IFERROR(H1212/K1212,0)</f>
        <v/>
      </c>
      <c r="O1212" s="2">
        <f>IF(M1212="NÃO","EXCLUÍDO",IF(N1212&lt;Premissas!$B$8,"&lt; 1,00",IF(N1212&lt;Premissas!$B$9,"1,00 – 1,19",IF(N1212&lt;Premissas!$B$10,"1,20 – 1,39",IF(N1212&lt;Premissas!$B$11,"1,40 – 1,59",IF(N1212&lt;Premissas!$B$12,"1,60 – 1,99","≥ 2,00"))))))</f>
        <v/>
      </c>
      <c r="P1212" s="5">
        <f>IF(OR(M1212="NÃO",N1212&lt;Premissas!$B$8),Premissas!$B$13,IF(N1212&lt;Premissas!$B$9,Premissas!$B$14,IF(N1212&lt;Premissas!$B$10,Premissas!$B$15,IF(N1212&lt;Premissas!$B$11,Premissas!$B$16,IF(N1212&lt;Premissas!$B$12,Premissas!$B$17,Premissas!$B$18)))))</f>
        <v/>
      </c>
      <c r="Q1212" s="5">
        <f>IFERROR(P1212/Premissas!$B$4,0)</f>
        <v/>
      </c>
    </row>
    <row r="1213">
      <c r="A1213" s="2" t="n">
        <v>7</v>
      </c>
      <c r="B1213" s="2" t="n">
        <v>7801</v>
      </c>
      <c r="C1213" s="2" t="inlineStr">
        <is>
          <t>CARREGAMENTO</t>
        </is>
      </c>
      <c r="D1213" s="2" t="n">
        <v>5734851</v>
      </c>
      <c r="E1213" s="2" t="inlineStr">
        <is>
          <t>LUCAS VIEIRA</t>
        </is>
      </c>
      <c r="F1213" s="2" t="n">
        <v>284</v>
      </c>
      <c r="G1213" s="2" t="n">
        <v>41.63</v>
      </c>
      <c r="H1213" s="2" t="n">
        <v>7</v>
      </c>
      <c r="I1213" s="2" t="n">
        <v>0</v>
      </c>
      <c r="J1213" s="2" t="inlineStr">
        <is>
          <t>GPA</t>
        </is>
      </c>
      <c r="K1213" s="2">
        <f>IF(I1213&lt;&gt;"",I1213,IFERROR(INDEX(Base!$I:$I,MATCH(1,(Base!$C:$C=C1213)*(Base!$I:$I&lt;&gt;""),0)),0))</f>
        <v/>
      </c>
      <c r="L1213" s="2">
        <f>IF(AND(I1213="",K1213&gt;0),"SIM","NÃO")</f>
        <v/>
      </c>
      <c r="M1213" s="2">
        <f>IF(ISNUMBER(SEARCH("SEPARA",UPPER(C1213))),"NÃO","SIM")</f>
        <v/>
      </c>
      <c r="N1213" s="2">
        <f>IFERROR(H1213/K1213,0)</f>
        <v/>
      </c>
      <c r="O1213" s="2">
        <f>IF(M1213="NÃO","EXCLUÍDO",IF(N1213&lt;Premissas!$B$8,"&lt; 1,00",IF(N1213&lt;Premissas!$B$9,"1,00 – 1,19",IF(N1213&lt;Premissas!$B$10,"1,20 – 1,39",IF(N1213&lt;Premissas!$B$11,"1,40 – 1,59",IF(N1213&lt;Premissas!$B$12,"1,60 – 1,99","≥ 2,00"))))))</f>
        <v/>
      </c>
      <c r="P1213" s="5">
        <f>IF(OR(M1213="NÃO",N1213&lt;Premissas!$B$8),Premissas!$B$13,IF(N1213&lt;Premissas!$B$9,Premissas!$B$14,IF(N1213&lt;Premissas!$B$10,Premissas!$B$15,IF(N1213&lt;Premissas!$B$11,Premissas!$B$16,IF(N1213&lt;Premissas!$B$12,Premissas!$B$17,Premissas!$B$18)))))</f>
        <v/>
      </c>
      <c r="Q1213" s="5">
        <f>IFERROR(P1213/Premissas!$B$4,0)</f>
        <v/>
      </c>
    </row>
    <row r="1214">
      <c r="A1214" s="2" t="n">
        <v>7</v>
      </c>
      <c r="B1214" s="2" t="n">
        <v>7801</v>
      </c>
      <c r="C1214" s="2" t="inlineStr">
        <is>
          <t>PUXADA RECEB</t>
        </is>
      </c>
      <c r="D1214" s="2" t="n">
        <v>5734851</v>
      </c>
      <c r="E1214" s="2" t="inlineStr">
        <is>
          <t>LUCAS VIEIRA</t>
        </is>
      </c>
      <c r="F1214" s="2" t="n">
        <v>250</v>
      </c>
      <c r="G1214" s="2" t="n">
        <v>47.05</v>
      </c>
      <c r="H1214" s="2" t="n">
        <v>5</v>
      </c>
      <c r="I1214" s="2" t="n">
        <v>0</v>
      </c>
      <c r="J1214" s="2" t="inlineStr">
        <is>
          <t>GPA</t>
        </is>
      </c>
      <c r="K1214" s="2">
        <f>IF(I1214&lt;&gt;"",I1214,IFERROR(INDEX(Base!$I:$I,MATCH(1,(Base!$C:$C=C1214)*(Base!$I:$I&lt;&gt;""),0)),0))</f>
        <v/>
      </c>
      <c r="L1214" s="2">
        <f>IF(AND(I1214="",K1214&gt;0),"SIM","NÃO")</f>
        <v/>
      </c>
      <c r="M1214" s="2">
        <f>IF(ISNUMBER(SEARCH("SEPARA",UPPER(C1214))),"NÃO","SIM")</f>
        <v/>
      </c>
      <c r="N1214" s="2">
        <f>IFERROR(H1214/K1214,0)</f>
        <v/>
      </c>
      <c r="O1214" s="2">
        <f>IF(M1214="NÃO","EXCLUÍDO",IF(N1214&lt;Premissas!$B$8,"&lt; 1,00",IF(N1214&lt;Premissas!$B$9,"1,00 – 1,19",IF(N1214&lt;Premissas!$B$10,"1,20 – 1,39",IF(N1214&lt;Premissas!$B$11,"1,40 – 1,59",IF(N1214&lt;Premissas!$B$12,"1,60 – 1,99","≥ 2,00"))))))</f>
        <v/>
      </c>
      <c r="P1214" s="5">
        <f>IF(OR(M1214="NÃO",N1214&lt;Premissas!$B$8),Premissas!$B$13,IF(N1214&lt;Premissas!$B$9,Premissas!$B$14,IF(N1214&lt;Premissas!$B$10,Premissas!$B$15,IF(N1214&lt;Premissas!$B$11,Premissas!$B$16,IF(N1214&lt;Premissas!$B$12,Premissas!$B$17,Premissas!$B$18)))))</f>
        <v/>
      </c>
      <c r="Q1214" s="5">
        <f>IFERROR(P1214/Premissas!$B$4,0)</f>
        <v/>
      </c>
    </row>
    <row r="1215">
      <c r="A1215" s="2" t="n">
        <v>7</v>
      </c>
      <c r="B1215" s="2" t="n">
        <v>7801</v>
      </c>
      <c r="C1215" s="2" t="inlineStr">
        <is>
          <t>SEPARACAO</t>
        </is>
      </c>
      <c r="D1215" s="2" t="n">
        <v>5734851</v>
      </c>
      <c r="E1215" s="2" t="inlineStr">
        <is>
          <t>LUCAS VIEIRA</t>
        </is>
      </c>
      <c r="F1215" s="2" t="n">
        <v>512</v>
      </c>
      <c r="G1215" s="2" t="n">
        <v>5.85</v>
      </c>
      <c r="H1215" s="2" t="n">
        <v>88</v>
      </c>
      <c r="I1215" s="2" t="n">
        <v>0</v>
      </c>
      <c r="J1215" s="2" t="inlineStr">
        <is>
          <t>GPA</t>
        </is>
      </c>
      <c r="K1215" s="2">
        <f>IF(I1215&lt;&gt;"",I1215,IFERROR(INDEX(Base!$I:$I,MATCH(1,(Base!$C:$C=C1215)*(Base!$I:$I&lt;&gt;""),0)),0))</f>
        <v/>
      </c>
      <c r="L1215" s="2">
        <f>IF(AND(I1215="",K1215&gt;0),"SIM","NÃO")</f>
        <v/>
      </c>
      <c r="M1215" s="2">
        <f>IF(ISNUMBER(SEARCH("SEPARA",UPPER(C1215))),"NÃO","SIM")</f>
        <v/>
      </c>
      <c r="N1215" s="2">
        <f>IFERROR(H1215/K1215,0)</f>
        <v/>
      </c>
      <c r="O1215" s="2">
        <f>IF(M1215="NÃO","EXCLUÍDO",IF(N1215&lt;Premissas!$B$8,"&lt; 1,00",IF(N1215&lt;Premissas!$B$9,"1,00 – 1,19",IF(N1215&lt;Premissas!$B$10,"1,20 – 1,39",IF(N1215&lt;Premissas!$B$11,"1,40 – 1,59",IF(N1215&lt;Premissas!$B$12,"1,60 – 1,99","≥ 2,00"))))))</f>
        <v/>
      </c>
      <c r="P1215" s="5">
        <f>IF(OR(M1215="NÃO",N1215&lt;Premissas!$B$8),Premissas!$B$13,IF(N1215&lt;Premissas!$B$9,Premissas!$B$14,IF(N1215&lt;Premissas!$B$10,Premissas!$B$15,IF(N1215&lt;Premissas!$B$11,Premissas!$B$16,IF(N1215&lt;Premissas!$B$12,Premissas!$B$17,Premissas!$B$18)))))</f>
        <v/>
      </c>
      <c r="Q1215" s="5">
        <f>IFERROR(P1215/Premissas!$B$4,0)</f>
        <v/>
      </c>
    </row>
    <row r="1216">
      <c r="A1216" s="2" t="n">
        <v>7</v>
      </c>
      <c r="B1216" s="2" t="n">
        <v>7801</v>
      </c>
      <c r="C1216" s="2" t="inlineStr">
        <is>
          <t>PUXADA RECEB</t>
        </is>
      </c>
      <c r="D1216" s="2" t="n">
        <v>5736471</v>
      </c>
      <c r="E1216" s="2" t="inlineStr">
        <is>
          <t>Camilly Daniela Ferreira Nunes</t>
        </is>
      </c>
      <c r="F1216" s="2" t="n">
        <v>125</v>
      </c>
      <c r="G1216" s="2" t="n">
        <v>15.09</v>
      </c>
      <c r="H1216" s="2" t="n">
        <v>8</v>
      </c>
      <c r="I1216" s="2" t="n">
        <v>0</v>
      </c>
      <c r="J1216" s="2" t="inlineStr">
        <is>
          <t>GPA</t>
        </is>
      </c>
      <c r="K1216" s="2">
        <f>IF(I1216&lt;&gt;"",I1216,IFERROR(INDEX(Base!$I:$I,MATCH(1,(Base!$C:$C=C1216)*(Base!$I:$I&lt;&gt;""),0)),0))</f>
        <v/>
      </c>
      <c r="L1216" s="2">
        <f>IF(AND(I1216="",K1216&gt;0),"SIM","NÃO")</f>
        <v/>
      </c>
      <c r="M1216" s="2">
        <f>IF(ISNUMBER(SEARCH("SEPARA",UPPER(C1216))),"NÃO","SIM")</f>
        <v/>
      </c>
      <c r="N1216" s="2">
        <f>IFERROR(H1216/K1216,0)</f>
        <v/>
      </c>
      <c r="O1216" s="2">
        <f>IF(M1216="NÃO","EXCLUÍDO",IF(N1216&lt;Premissas!$B$8,"&lt; 1,00",IF(N1216&lt;Premissas!$B$9,"1,00 – 1,19",IF(N1216&lt;Premissas!$B$10,"1,20 – 1,39",IF(N1216&lt;Premissas!$B$11,"1,40 – 1,59",IF(N1216&lt;Premissas!$B$12,"1,60 – 1,99","≥ 2,00"))))))</f>
        <v/>
      </c>
      <c r="P1216" s="5">
        <f>IF(OR(M1216="NÃO",N1216&lt;Premissas!$B$8),Premissas!$B$13,IF(N1216&lt;Premissas!$B$9,Premissas!$B$14,IF(N1216&lt;Premissas!$B$10,Premissas!$B$15,IF(N1216&lt;Premissas!$B$11,Premissas!$B$16,IF(N1216&lt;Premissas!$B$12,Premissas!$B$17,Premissas!$B$18)))))</f>
        <v/>
      </c>
      <c r="Q1216" s="5">
        <f>IFERROR(P1216/Premissas!$B$4,0)</f>
        <v/>
      </c>
    </row>
    <row r="1217">
      <c r="A1217" s="2" t="n">
        <v>7</v>
      </c>
      <c r="B1217" s="2" t="n">
        <v>7801</v>
      </c>
      <c r="C1217" s="2" t="inlineStr">
        <is>
          <t>RECEBIMENTO</t>
        </is>
      </c>
      <c r="D1217" s="2" t="n">
        <v>5736471</v>
      </c>
      <c r="E1217" s="2" t="inlineStr">
        <is>
          <t>Camilly Daniela Ferreira Nunes</t>
        </is>
      </c>
      <c r="F1217" s="2" t="n">
        <v>2565</v>
      </c>
      <c r="G1217" s="2" t="n">
        <v>150.15</v>
      </c>
      <c r="H1217" s="2" t="n">
        <v>17</v>
      </c>
      <c r="I1217" s="2" t="n">
        <v>0</v>
      </c>
      <c r="J1217" s="2" t="inlineStr">
        <is>
          <t>GPA</t>
        </is>
      </c>
      <c r="K1217" s="2">
        <f>IF(I1217&lt;&gt;"",I1217,IFERROR(INDEX(Base!$I:$I,MATCH(1,(Base!$C:$C=C1217)*(Base!$I:$I&lt;&gt;""),0)),0))</f>
        <v/>
      </c>
      <c r="L1217" s="2">
        <f>IF(AND(I1217="",K1217&gt;0),"SIM","NÃO")</f>
        <v/>
      </c>
      <c r="M1217" s="2">
        <f>IF(ISNUMBER(SEARCH("SEPARA",UPPER(C1217))),"NÃO","SIM")</f>
        <v/>
      </c>
      <c r="N1217" s="2">
        <f>IFERROR(H1217/K1217,0)</f>
        <v/>
      </c>
      <c r="O1217" s="2">
        <f>IF(M1217="NÃO","EXCLUÍDO",IF(N1217&lt;Premissas!$B$8,"&lt; 1,00",IF(N1217&lt;Premissas!$B$9,"1,00 – 1,19",IF(N1217&lt;Premissas!$B$10,"1,20 – 1,39",IF(N1217&lt;Premissas!$B$11,"1,40 – 1,59",IF(N1217&lt;Premissas!$B$12,"1,60 – 1,99","≥ 2,00"))))))</f>
        <v/>
      </c>
      <c r="P1217" s="5">
        <f>IF(OR(M1217="NÃO",N1217&lt;Premissas!$B$8),Premissas!$B$13,IF(N1217&lt;Premissas!$B$9,Premissas!$B$14,IF(N1217&lt;Premissas!$B$10,Premissas!$B$15,IF(N1217&lt;Premissas!$B$11,Premissas!$B$16,IF(N1217&lt;Premissas!$B$12,Premissas!$B$17,Premissas!$B$18)))))</f>
        <v/>
      </c>
      <c r="Q1217" s="5">
        <f>IFERROR(P1217/Premissas!$B$4,0)</f>
        <v/>
      </c>
    </row>
    <row r="1218">
      <c r="A1218" s="2" t="n">
        <v>7</v>
      </c>
      <c r="B1218" s="2" t="n">
        <v>7801</v>
      </c>
      <c r="C1218" s="2" t="inlineStr">
        <is>
          <t>SEPARACAO</t>
        </is>
      </c>
      <c r="D1218" s="2" t="n">
        <v>5739977</v>
      </c>
      <c r="E1218" s="2" t="inlineStr">
        <is>
          <t>Renato MOREIRA DA SILVA</t>
        </is>
      </c>
      <c r="F1218" s="2" t="n">
        <v>6196</v>
      </c>
      <c r="G1218" s="2" t="n">
        <v>111.67</v>
      </c>
      <c r="H1218" s="2" t="n">
        <v>55</v>
      </c>
      <c r="I1218" s="2" t="n">
        <v>0</v>
      </c>
      <c r="J1218" s="2" t="inlineStr">
        <is>
          <t>GPA</t>
        </is>
      </c>
      <c r="K1218" s="2">
        <f>IF(I1218&lt;&gt;"",I1218,IFERROR(INDEX(Base!$I:$I,MATCH(1,(Base!$C:$C=C1218)*(Base!$I:$I&lt;&gt;""),0)),0))</f>
        <v/>
      </c>
      <c r="L1218" s="2">
        <f>IF(AND(I1218="",K1218&gt;0),"SIM","NÃO")</f>
        <v/>
      </c>
      <c r="M1218" s="2">
        <f>IF(ISNUMBER(SEARCH("SEPARA",UPPER(C1218))),"NÃO","SIM")</f>
        <v/>
      </c>
      <c r="N1218" s="2">
        <f>IFERROR(H1218/K1218,0)</f>
        <v/>
      </c>
      <c r="O1218" s="2">
        <f>IF(M1218="NÃO","EXCLUÍDO",IF(N1218&lt;Premissas!$B$8,"&lt; 1,00",IF(N1218&lt;Premissas!$B$9,"1,00 – 1,19",IF(N1218&lt;Premissas!$B$10,"1,20 – 1,39",IF(N1218&lt;Premissas!$B$11,"1,40 – 1,59",IF(N1218&lt;Premissas!$B$12,"1,60 – 1,99","≥ 2,00"))))))</f>
        <v/>
      </c>
      <c r="P1218" s="5">
        <f>IF(OR(M1218="NÃO",N1218&lt;Premissas!$B$8),Premissas!$B$13,IF(N1218&lt;Premissas!$B$9,Premissas!$B$14,IF(N1218&lt;Premissas!$B$10,Premissas!$B$15,IF(N1218&lt;Premissas!$B$11,Premissas!$B$16,IF(N1218&lt;Premissas!$B$12,Premissas!$B$17,Premissas!$B$18)))))</f>
        <v/>
      </c>
      <c r="Q1218" s="5">
        <f>IFERROR(P1218/Premissas!$B$4,0)</f>
        <v/>
      </c>
    </row>
    <row r="1219">
      <c r="A1219" s="2" t="n">
        <v>7</v>
      </c>
      <c r="B1219" s="2" t="n">
        <v>7801</v>
      </c>
      <c r="C1219" s="2" t="inlineStr">
        <is>
          <t>PUXADA RECEB</t>
        </is>
      </c>
      <c r="D1219" s="2" t="n">
        <v>5740240</v>
      </c>
      <c r="E1219" s="2" t="inlineStr">
        <is>
          <t>ANDRE BARBOSA LOURENCO</t>
        </is>
      </c>
      <c r="F1219" s="2" t="n">
        <v>75</v>
      </c>
      <c r="G1219" s="2" t="n">
        <v>31.82</v>
      </c>
      <c r="H1219" s="2" t="n">
        <v>2</v>
      </c>
      <c r="I1219" s="2" t="n">
        <v>0</v>
      </c>
      <c r="J1219" s="2" t="inlineStr">
        <is>
          <t>GPA</t>
        </is>
      </c>
      <c r="K1219" s="2">
        <f>IF(I1219&lt;&gt;"",I1219,IFERROR(INDEX(Base!$I:$I,MATCH(1,(Base!$C:$C=C1219)*(Base!$I:$I&lt;&gt;""),0)),0))</f>
        <v/>
      </c>
      <c r="L1219" s="2">
        <f>IF(AND(I1219="",K1219&gt;0),"SIM","NÃO")</f>
        <v/>
      </c>
      <c r="M1219" s="2">
        <f>IF(ISNUMBER(SEARCH("SEPARA",UPPER(C1219))),"NÃO","SIM")</f>
        <v/>
      </c>
      <c r="N1219" s="2">
        <f>IFERROR(H1219/K1219,0)</f>
        <v/>
      </c>
      <c r="O1219" s="2">
        <f>IF(M1219="NÃO","EXCLUÍDO",IF(N1219&lt;Premissas!$B$8,"&lt; 1,00",IF(N1219&lt;Premissas!$B$9,"1,00 – 1,19",IF(N1219&lt;Premissas!$B$10,"1,20 – 1,39",IF(N1219&lt;Premissas!$B$11,"1,40 – 1,59",IF(N1219&lt;Premissas!$B$12,"1,60 – 1,99","≥ 2,00"))))))</f>
        <v/>
      </c>
      <c r="P1219" s="5">
        <f>IF(OR(M1219="NÃO",N1219&lt;Premissas!$B$8),Premissas!$B$13,IF(N1219&lt;Premissas!$B$9,Premissas!$B$14,IF(N1219&lt;Premissas!$B$10,Premissas!$B$15,IF(N1219&lt;Premissas!$B$11,Premissas!$B$16,IF(N1219&lt;Premissas!$B$12,Premissas!$B$17,Premissas!$B$18)))))</f>
        <v/>
      </c>
      <c r="Q1219" s="5">
        <f>IFERROR(P1219/Premissas!$B$4,0)</f>
        <v/>
      </c>
    </row>
    <row r="1220">
      <c r="A1220" s="2" t="n">
        <v>7</v>
      </c>
      <c r="B1220" s="2" t="n">
        <v>7801</v>
      </c>
      <c r="C1220" s="2" t="inlineStr">
        <is>
          <t>PUXADA RECEB</t>
        </is>
      </c>
      <c r="D1220" s="2" t="n">
        <v>5747163</v>
      </c>
      <c r="E1220" s="2" t="inlineStr">
        <is>
          <t>BHASANA MASHABA</t>
        </is>
      </c>
      <c r="F1220" s="2" t="n">
        <v>452</v>
      </c>
      <c r="G1220" s="2" t="n">
        <v>43.55</v>
      </c>
      <c r="H1220" s="2" t="n">
        <v>10</v>
      </c>
      <c r="I1220" s="2" t="n">
        <v>0</v>
      </c>
      <c r="J1220" s="2" t="inlineStr">
        <is>
          <t>GPA</t>
        </is>
      </c>
      <c r="K1220" s="2">
        <f>IF(I1220&lt;&gt;"",I1220,IFERROR(INDEX(Base!$I:$I,MATCH(1,(Base!$C:$C=C1220)*(Base!$I:$I&lt;&gt;""),0)),0))</f>
        <v/>
      </c>
      <c r="L1220" s="2">
        <f>IF(AND(I1220="",K1220&gt;0),"SIM","NÃO")</f>
        <v/>
      </c>
      <c r="M1220" s="2">
        <f>IF(ISNUMBER(SEARCH("SEPARA",UPPER(C1220))),"NÃO","SIM")</f>
        <v/>
      </c>
      <c r="N1220" s="2">
        <f>IFERROR(H1220/K1220,0)</f>
        <v/>
      </c>
      <c r="O1220" s="2">
        <f>IF(M1220="NÃO","EXCLUÍDO",IF(N1220&lt;Premissas!$B$8,"&lt; 1,00",IF(N1220&lt;Premissas!$B$9,"1,00 – 1,19",IF(N1220&lt;Premissas!$B$10,"1,20 – 1,39",IF(N1220&lt;Premissas!$B$11,"1,40 – 1,59",IF(N1220&lt;Premissas!$B$12,"1,60 – 1,99","≥ 2,00"))))))</f>
        <v/>
      </c>
      <c r="P1220" s="5">
        <f>IF(OR(M1220="NÃO",N1220&lt;Premissas!$B$8),Premissas!$B$13,IF(N1220&lt;Premissas!$B$9,Premissas!$B$14,IF(N1220&lt;Premissas!$B$10,Premissas!$B$15,IF(N1220&lt;Premissas!$B$11,Premissas!$B$16,IF(N1220&lt;Premissas!$B$12,Premissas!$B$17,Premissas!$B$18)))))</f>
        <v/>
      </c>
      <c r="Q1220" s="5">
        <f>IFERROR(P1220/Premissas!$B$4,0)</f>
        <v/>
      </c>
    </row>
    <row r="1221">
      <c r="A1221" s="2" t="n">
        <v>7</v>
      </c>
      <c r="B1221" s="2" t="n">
        <v>7801</v>
      </c>
      <c r="C1221" s="2" t="inlineStr">
        <is>
          <t>SEPARACAO</t>
        </is>
      </c>
      <c r="D1221" s="2" t="n">
        <v>5747163</v>
      </c>
      <c r="E1221" s="2" t="inlineStr">
        <is>
          <t>BHASANA MASHABA</t>
        </is>
      </c>
      <c r="F1221" s="2" t="n">
        <v>5214</v>
      </c>
      <c r="G1221" s="2" t="n">
        <v>103.18</v>
      </c>
      <c r="H1221" s="2" t="n">
        <v>51</v>
      </c>
      <c r="I1221" s="2" t="n">
        <v>0</v>
      </c>
      <c r="J1221" s="2" t="inlineStr">
        <is>
          <t>GPA</t>
        </is>
      </c>
      <c r="K1221" s="2">
        <f>IF(I1221&lt;&gt;"",I1221,IFERROR(INDEX(Base!$I:$I,MATCH(1,(Base!$C:$C=C1221)*(Base!$I:$I&lt;&gt;""),0)),0))</f>
        <v/>
      </c>
      <c r="L1221" s="2">
        <f>IF(AND(I1221="",K1221&gt;0),"SIM","NÃO")</f>
        <v/>
      </c>
      <c r="M1221" s="2">
        <f>IF(ISNUMBER(SEARCH("SEPARA",UPPER(C1221))),"NÃO","SIM")</f>
        <v/>
      </c>
      <c r="N1221" s="2">
        <f>IFERROR(H1221/K1221,0)</f>
        <v/>
      </c>
      <c r="O1221" s="2">
        <f>IF(M1221="NÃO","EXCLUÍDO",IF(N1221&lt;Premissas!$B$8,"&lt; 1,00",IF(N1221&lt;Premissas!$B$9,"1,00 – 1,19",IF(N1221&lt;Premissas!$B$10,"1,20 – 1,39",IF(N1221&lt;Premissas!$B$11,"1,40 – 1,59",IF(N1221&lt;Premissas!$B$12,"1,60 – 1,99","≥ 2,00"))))))</f>
        <v/>
      </c>
      <c r="P1221" s="5">
        <f>IF(OR(M1221="NÃO",N1221&lt;Premissas!$B$8),Premissas!$B$13,IF(N1221&lt;Premissas!$B$9,Premissas!$B$14,IF(N1221&lt;Premissas!$B$10,Premissas!$B$15,IF(N1221&lt;Premissas!$B$11,Premissas!$B$16,IF(N1221&lt;Premissas!$B$12,Premissas!$B$17,Premissas!$B$18)))))</f>
        <v/>
      </c>
      <c r="Q1221" s="5">
        <f>IFERROR(P1221/Premissas!$B$4,0)</f>
        <v/>
      </c>
    </row>
    <row r="1222">
      <c r="A1222" s="2" t="n">
        <v>7</v>
      </c>
      <c r="B1222" s="2" t="n">
        <v>7801</v>
      </c>
      <c r="C1222" s="2" t="inlineStr">
        <is>
          <t>CARREGAMENTO</t>
        </is>
      </c>
      <c r="D1222" s="2" t="n">
        <v>5750059</v>
      </c>
      <c r="E1222" s="2" t="inlineStr">
        <is>
          <t>Francisco Kaique De Souza</t>
        </is>
      </c>
      <c r="F1222" s="2" t="n">
        <v>235</v>
      </c>
      <c r="G1222" s="2" t="n">
        <v>27.18</v>
      </c>
      <c r="H1222" s="2" t="n">
        <v>9</v>
      </c>
      <c r="I1222" s="2" t="n">
        <v>0</v>
      </c>
      <c r="J1222" s="2" t="inlineStr">
        <is>
          <t>GPA</t>
        </is>
      </c>
      <c r="K1222" s="2">
        <f>IF(I1222&lt;&gt;"",I1222,IFERROR(INDEX(Base!$I:$I,MATCH(1,(Base!$C:$C=C1222)*(Base!$I:$I&lt;&gt;""),0)),0))</f>
        <v/>
      </c>
      <c r="L1222" s="2">
        <f>IF(AND(I1222="",K1222&gt;0),"SIM","NÃO")</f>
        <v/>
      </c>
      <c r="M1222" s="2">
        <f>IF(ISNUMBER(SEARCH("SEPARA",UPPER(C1222))),"NÃO","SIM")</f>
        <v/>
      </c>
      <c r="N1222" s="2">
        <f>IFERROR(H1222/K1222,0)</f>
        <v/>
      </c>
      <c r="O1222" s="2">
        <f>IF(M1222="NÃO","EXCLUÍDO",IF(N1222&lt;Premissas!$B$8,"&lt; 1,00",IF(N1222&lt;Premissas!$B$9,"1,00 – 1,19",IF(N1222&lt;Premissas!$B$10,"1,20 – 1,39",IF(N1222&lt;Premissas!$B$11,"1,40 – 1,59",IF(N1222&lt;Premissas!$B$12,"1,60 – 1,99","≥ 2,00"))))))</f>
        <v/>
      </c>
      <c r="P1222" s="5">
        <f>IF(OR(M1222="NÃO",N1222&lt;Premissas!$B$8),Premissas!$B$13,IF(N1222&lt;Premissas!$B$9,Premissas!$B$14,IF(N1222&lt;Premissas!$B$10,Premissas!$B$15,IF(N1222&lt;Premissas!$B$11,Premissas!$B$16,IF(N1222&lt;Premissas!$B$12,Premissas!$B$17,Premissas!$B$18)))))</f>
        <v/>
      </c>
      <c r="Q1222" s="5">
        <f>IFERROR(P1222/Premissas!$B$4,0)</f>
        <v/>
      </c>
    </row>
    <row r="1223">
      <c r="A1223" s="2" t="n">
        <v>7</v>
      </c>
      <c r="B1223" s="2" t="n">
        <v>7801</v>
      </c>
      <c r="C1223" s="2" t="inlineStr">
        <is>
          <t>PUXADA RECEB</t>
        </is>
      </c>
      <c r="D1223" s="2" t="n">
        <v>5755263</v>
      </c>
      <c r="E1223" s="2" t="inlineStr">
        <is>
          <t>LUCAS SOUZA CORDEIRO</t>
        </is>
      </c>
      <c r="F1223" s="2" t="n">
        <v>2254</v>
      </c>
      <c r="G1223" s="2" t="n">
        <v>138.02</v>
      </c>
      <c r="H1223" s="2" t="n">
        <v>16</v>
      </c>
      <c r="I1223" s="2" t="n">
        <v>0</v>
      </c>
      <c r="J1223" s="2" t="inlineStr">
        <is>
          <t>GPA</t>
        </is>
      </c>
      <c r="K1223" s="2">
        <f>IF(I1223&lt;&gt;"",I1223,IFERROR(INDEX(Base!$I:$I,MATCH(1,(Base!$C:$C=C1223)*(Base!$I:$I&lt;&gt;""),0)),0))</f>
        <v/>
      </c>
      <c r="L1223" s="2">
        <f>IF(AND(I1223="",K1223&gt;0),"SIM","NÃO")</f>
        <v/>
      </c>
      <c r="M1223" s="2">
        <f>IF(ISNUMBER(SEARCH("SEPARA",UPPER(C1223))),"NÃO","SIM")</f>
        <v/>
      </c>
      <c r="N1223" s="2">
        <f>IFERROR(H1223/K1223,0)</f>
        <v/>
      </c>
      <c r="O1223" s="2">
        <f>IF(M1223="NÃO","EXCLUÍDO",IF(N1223&lt;Premissas!$B$8,"&lt; 1,00",IF(N1223&lt;Premissas!$B$9,"1,00 – 1,19",IF(N1223&lt;Premissas!$B$10,"1,20 – 1,39",IF(N1223&lt;Premissas!$B$11,"1,40 – 1,59",IF(N1223&lt;Premissas!$B$12,"1,60 – 1,99","≥ 2,00"))))))</f>
        <v/>
      </c>
      <c r="P1223" s="5">
        <f>IF(OR(M1223="NÃO",N1223&lt;Premissas!$B$8),Premissas!$B$13,IF(N1223&lt;Premissas!$B$9,Premissas!$B$14,IF(N1223&lt;Premissas!$B$10,Premissas!$B$15,IF(N1223&lt;Premissas!$B$11,Premissas!$B$16,IF(N1223&lt;Premissas!$B$12,Premissas!$B$17,Premissas!$B$18)))))</f>
        <v/>
      </c>
      <c r="Q1223" s="5">
        <f>IFERROR(P1223/Premissas!$B$4,0)</f>
        <v/>
      </c>
    </row>
    <row r="1224">
      <c r="A1224" s="2" t="n">
        <v>7</v>
      </c>
      <c r="B1224" s="2" t="n">
        <v>7801</v>
      </c>
      <c r="C1224" s="2" t="inlineStr">
        <is>
          <t>SEPARACAO</t>
        </is>
      </c>
      <c r="D1224" s="2" t="n">
        <v>5755263</v>
      </c>
      <c r="E1224" s="2" t="inlineStr">
        <is>
          <t>LUCAS SOUZA CORDEIRO</t>
        </is>
      </c>
      <c r="F1224" s="2" t="n">
        <v>589</v>
      </c>
      <c r="G1224" s="2" t="n">
        <v>7.21</v>
      </c>
      <c r="H1224" s="2" t="n">
        <v>82</v>
      </c>
      <c r="I1224" s="2" t="n">
        <v>0</v>
      </c>
      <c r="J1224" s="2" t="inlineStr">
        <is>
          <t>GPA</t>
        </is>
      </c>
      <c r="K1224" s="2">
        <f>IF(I1224&lt;&gt;"",I1224,IFERROR(INDEX(Base!$I:$I,MATCH(1,(Base!$C:$C=C1224)*(Base!$I:$I&lt;&gt;""),0)),0))</f>
        <v/>
      </c>
      <c r="L1224" s="2">
        <f>IF(AND(I1224="",K1224&gt;0),"SIM","NÃO")</f>
        <v/>
      </c>
      <c r="M1224" s="2">
        <f>IF(ISNUMBER(SEARCH("SEPARA",UPPER(C1224))),"NÃO","SIM")</f>
        <v/>
      </c>
      <c r="N1224" s="2">
        <f>IFERROR(H1224/K1224,0)</f>
        <v/>
      </c>
      <c r="O1224" s="2">
        <f>IF(M1224="NÃO","EXCLUÍDO",IF(N1224&lt;Premissas!$B$8,"&lt; 1,00",IF(N1224&lt;Premissas!$B$9,"1,00 – 1,19",IF(N1224&lt;Premissas!$B$10,"1,20 – 1,39",IF(N1224&lt;Premissas!$B$11,"1,40 – 1,59",IF(N1224&lt;Premissas!$B$12,"1,60 – 1,99","≥ 2,00"))))))</f>
        <v/>
      </c>
      <c r="P1224" s="5">
        <f>IF(OR(M1224="NÃO",N1224&lt;Premissas!$B$8),Premissas!$B$13,IF(N1224&lt;Premissas!$B$9,Premissas!$B$14,IF(N1224&lt;Premissas!$B$10,Premissas!$B$15,IF(N1224&lt;Premissas!$B$11,Premissas!$B$16,IF(N1224&lt;Premissas!$B$12,Premissas!$B$17,Premissas!$B$18)))))</f>
        <v/>
      </c>
      <c r="Q1224" s="5">
        <f>IFERROR(P1224/Premissas!$B$4,0)</f>
        <v/>
      </c>
    </row>
    <row r="1225">
      <c r="A1225" s="2" t="n">
        <v>7</v>
      </c>
      <c r="B1225" s="2" t="n">
        <v>7801</v>
      </c>
      <c r="C1225" s="2" t="inlineStr">
        <is>
          <t>SEPARACAO</t>
        </is>
      </c>
      <c r="D1225" s="2" t="n">
        <v>5758866</v>
      </c>
      <c r="E1225" s="2" t="inlineStr">
        <is>
          <t>Henryque Estacio De Sousa Siqueira</t>
        </is>
      </c>
      <c r="F1225" s="2" t="n">
        <v>405</v>
      </c>
      <c r="G1225" s="2" t="n">
        <v>12.69</v>
      </c>
      <c r="H1225" s="2" t="n">
        <v>32</v>
      </c>
      <c r="I1225" s="2" t="n">
        <v>0</v>
      </c>
      <c r="J1225" s="2" t="inlineStr">
        <is>
          <t>GPA</t>
        </is>
      </c>
      <c r="K1225" s="2">
        <f>IF(I1225&lt;&gt;"",I1225,IFERROR(INDEX(Base!$I:$I,MATCH(1,(Base!$C:$C=C1225)*(Base!$I:$I&lt;&gt;""),0)),0))</f>
        <v/>
      </c>
      <c r="L1225" s="2">
        <f>IF(AND(I1225="",K1225&gt;0),"SIM","NÃO")</f>
        <v/>
      </c>
      <c r="M1225" s="2">
        <f>IF(ISNUMBER(SEARCH("SEPARA",UPPER(C1225))),"NÃO","SIM")</f>
        <v/>
      </c>
      <c r="N1225" s="2">
        <f>IFERROR(H1225/K1225,0)</f>
        <v/>
      </c>
      <c r="O1225" s="2">
        <f>IF(M1225="NÃO","EXCLUÍDO",IF(N1225&lt;Premissas!$B$8,"&lt; 1,00",IF(N1225&lt;Premissas!$B$9,"1,00 – 1,19",IF(N1225&lt;Premissas!$B$10,"1,20 – 1,39",IF(N1225&lt;Premissas!$B$11,"1,40 – 1,59",IF(N1225&lt;Premissas!$B$12,"1,60 – 1,99","≥ 2,00"))))))</f>
        <v/>
      </c>
      <c r="P1225" s="5">
        <f>IF(OR(M1225="NÃO",N1225&lt;Premissas!$B$8),Premissas!$B$13,IF(N1225&lt;Premissas!$B$9,Premissas!$B$14,IF(N1225&lt;Premissas!$B$10,Premissas!$B$15,IF(N1225&lt;Premissas!$B$11,Premissas!$B$16,IF(N1225&lt;Premissas!$B$12,Premissas!$B$17,Premissas!$B$18)))))</f>
        <v/>
      </c>
      <c r="Q1225" s="5">
        <f>IFERROR(P1225/Premissas!$B$4,0)</f>
        <v/>
      </c>
    </row>
    <row r="1226">
      <c r="A1226" s="2" t="n">
        <v>7</v>
      </c>
      <c r="B1226" s="2" t="n">
        <v>7801</v>
      </c>
      <c r="C1226" s="2" t="inlineStr">
        <is>
          <t>PUXADA RECEB</t>
        </is>
      </c>
      <c r="D1226" s="2" t="n">
        <v>5759030</v>
      </c>
      <c r="E1226" s="2" t="inlineStr">
        <is>
          <t>Enzo Venancio Da Silva Ribeiro</t>
        </is>
      </c>
      <c r="F1226" s="2" t="n">
        <v>1136</v>
      </c>
      <c r="G1226" s="2" t="n">
        <v>79.3</v>
      </c>
      <c r="H1226" s="2" t="n">
        <v>14</v>
      </c>
      <c r="I1226" s="2" t="n">
        <v>0</v>
      </c>
      <c r="J1226" s="2" t="inlineStr">
        <is>
          <t>GPA</t>
        </is>
      </c>
      <c r="K1226" s="2">
        <f>IF(I1226&lt;&gt;"",I1226,IFERROR(INDEX(Base!$I:$I,MATCH(1,(Base!$C:$C=C1226)*(Base!$I:$I&lt;&gt;""),0)),0))</f>
        <v/>
      </c>
      <c r="L1226" s="2">
        <f>IF(AND(I1226="",K1226&gt;0),"SIM","NÃO")</f>
        <v/>
      </c>
      <c r="M1226" s="2">
        <f>IF(ISNUMBER(SEARCH("SEPARA",UPPER(C1226))),"NÃO","SIM")</f>
        <v/>
      </c>
      <c r="N1226" s="2">
        <f>IFERROR(H1226/K1226,0)</f>
        <v/>
      </c>
      <c r="O1226" s="2">
        <f>IF(M1226="NÃO","EXCLUÍDO",IF(N1226&lt;Premissas!$B$8,"&lt; 1,00",IF(N1226&lt;Premissas!$B$9,"1,00 – 1,19",IF(N1226&lt;Premissas!$B$10,"1,20 – 1,39",IF(N1226&lt;Premissas!$B$11,"1,40 – 1,59",IF(N1226&lt;Premissas!$B$12,"1,60 – 1,99","≥ 2,00"))))))</f>
        <v/>
      </c>
      <c r="P1226" s="5">
        <f>IF(OR(M1226="NÃO",N1226&lt;Premissas!$B$8),Premissas!$B$13,IF(N1226&lt;Premissas!$B$9,Premissas!$B$14,IF(N1226&lt;Premissas!$B$10,Premissas!$B$15,IF(N1226&lt;Premissas!$B$11,Premissas!$B$16,IF(N1226&lt;Premissas!$B$12,Premissas!$B$17,Premissas!$B$18)))))</f>
        <v/>
      </c>
      <c r="Q1226" s="5">
        <f>IFERROR(P1226/Premissas!$B$4,0)</f>
        <v/>
      </c>
    </row>
    <row r="1227">
      <c r="A1227" s="2" t="n">
        <v>7</v>
      </c>
      <c r="B1227" s="2" t="n">
        <v>7801</v>
      </c>
      <c r="C1227" s="2" t="inlineStr">
        <is>
          <t>SEPARACAO</t>
        </is>
      </c>
      <c r="D1227" s="2" t="n">
        <v>5759030</v>
      </c>
      <c r="E1227" s="2" t="inlineStr">
        <is>
          <t>Enzo Venancio Da Silva Ribeiro</t>
        </is>
      </c>
      <c r="F1227" s="2" t="n">
        <v>815</v>
      </c>
      <c r="G1227" s="2" t="n">
        <v>16.06</v>
      </c>
      <c r="H1227" s="2" t="n">
        <v>51</v>
      </c>
      <c r="I1227" s="2" t="n">
        <v>0</v>
      </c>
      <c r="J1227" s="2" t="inlineStr">
        <is>
          <t>GPA</t>
        </is>
      </c>
      <c r="K1227" s="2">
        <f>IF(I1227&lt;&gt;"",I1227,IFERROR(INDEX(Base!$I:$I,MATCH(1,(Base!$C:$C=C1227)*(Base!$I:$I&lt;&gt;""),0)),0))</f>
        <v/>
      </c>
      <c r="L1227" s="2">
        <f>IF(AND(I1227="",K1227&gt;0),"SIM","NÃO")</f>
        <v/>
      </c>
      <c r="M1227" s="2">
        <f>IF(ISNUMBER(SEARCH("SEPARA",UPPER(C1227))),"NÃO","SIM")</f>
        <v/>
      </c>
      <c r="N1227" s="2">
        <f>IFERROR(H1227/K1227,0)</f>
        <v/>
      </c>
      <c r="O1227" s="2">
        <f>IF(M1227="NÃO","EXCLUÍDO",IF(N1227&lt;Premissas!$B$8,"&lt; 1,00",IF(N1227&lt;Premissas!$B$9,"1,00 – 1,19",IF(N1227&lt;Premissas!$B$10,"1,20 – 1,39",IF(N1227&lt;Premissas!$B$11,"1,40 – 1,59",IF(N1227&lt;Premissas!$B$12,"1,60 – 1,99","≥ 2,00"))))))</f>
        <v/>
      </c>
      <c r="P1227" s="5">
        <f>IF(OR(M1227="NÃO",N1227&lt;Premissas!$B$8),Premissas!$B$13,IF(N1227&lt;Premissas!$B$9,Premissas!$B$14,IF(N1227&lt;Premissas!$B$10,Premissas!$B$15,IF(N1227&lt;Premissas!$B$11,Premissas!$B$16,IF(N1227&lt;Premissas!$B$12,Premissas!$B$17,Premissas!$B$18)))))</f>
        <v/>
      </c>
      <c r="Q1227" s="5">
        <f>IFERROR(P1227/Premissas!$B$4,0)</f>
        <v/>
      </c>
    </row>
    <row r="1228">
      <c r="A1228" s="2" t="n">
        <v>7</v>
      </c>
      <c r="B1228" s="2" t="n">
        <v>7801</v>
      </c>
      <c r="C1228" s="2" t="inlineStr">
        <is>
          <t>SEPARACAO</t>
        </is>
      </c>
      <c r="D1228" s="2" t="n">
        <v>5759170</v>
      </c>
      <c r="E1228" s="2" t="inlineStr">
        <is>
          <t>WELLINGTON PRATES</t>
        </is>
      </c>
      <c r="F1228" s="2" t="n">
        <v>14194</v>
      </c>
      <c r="G1228" s="2" t="n">
        <v>124.67</v>
      </c>
      <c r="H1228" s="2" t="n">
        <v>114</v>
      </c>
      <c r="I1228" s="2" t="n">
        <v>0</v>
      </c>
      <c r="J1228" s="2" t="inlineStr">
        <is>
          <t>GPA</t>
        </is>
      </c>
      <c r="K1228" s="2">
        <f>IF(I1228&lt;&gt;"",I1228,IFERROR(INDEX(Base!$I:$I,MATCH(1,(Base!$C:$C=C1228)*(Base!$I:$I&lt;&gt;""),0)),0))</f>
        <v/>
      </c>
      <c r="L1228" s="2">
        <f>IF(AND(I1228="",K1228&gt;0),"SIM","NÃO")</f>
        <v/>
      </c>
      <c r="M1228" s="2">
        <f>IF(ISNUMBER(SEARCH("SEPARA",UPPER(C1228))),"NÃO","SIM")</f>
        <v/>
      </c>
      <c r="N1228" s="2">
        <f>IFERROR(H1228/K1228,0)</f>
        <v/>
      </c>
      <c r="O1228" s="2">
        <f>IF(M1228="NÃO","EXCLUÍDO",IF(N1228&lt;Premissas!$B$8,"&lt; 1,00",IF(N1228&lt;Premissas!$B$9,"1,00 – 1,19",IF(N1228&lt;Premissas!$B$10,"1,20 – 1,39",IF(N1228&lt;Premissas!$B$11,"1,40 – 1,59",IF(N1228&lt;Premissas!$B$12,"1,60 – 1,99","≥ 2,00"))))))</f>
        <v/>
      </c>
      <c r="P1228" s="5">
        <f>IF(OR(M1228="NÃO",N1228&lt;Premissas!$B$8),Premissas!$B$13,IF(N1228&lt;Premissas!$B$9,Premissas!$B$14,IF(N1228&lt;Premissas!$B$10,Premissas!$B$15,IF(N1228&lt;Premissas!$B$11,Premissas!$B$16,IF(N1228&lt;Premissas!$B$12,Premissas!$B$17,Premissas!$B$18)))))</f>
        <v/>
      </c>
      <c r="Q1228" s="5">
        <f>IFERROR(P1228/Premissas!$B$4,0)</f>
        <v/>
      </c>
    </row>
    <row r="1229">
      <c r="A1229" s="2" t="n">
        <v>7</v>
      </c>
      <c r="B1229" s="2" t="n">
        <v>7801</v>
      </c>
      <c r="C1229" s="2" t="inlineStr">
        <is>
          <t>SEPARACAO</t>
        </is>
      </c>
      <c r="D1229" s="2" t="n">
        <v>5760097</v>
      </c>
      <c r="E1229" s="2" t="inlineStr">
        <is>
          <t>GIRLANE MARIA</t>
        </is>
      </c>
      <c r="F1229" s="2" t="n">
        <v>1358</v>
      </c>
      <c r="G1229" s="2" t="n">
        <v>37.23</v>
      </c>
      <c r="H1229" s="2" t="n">
        <v>36</v>
      </c>
      <c r="I1229" s="2" t="n">
        <v>0</v>
      </c>
      <c r="J1229" s="2" t="inlineStr">
        <is>
          <t>GPA</t>
        </is>
      </c>
      <c r="K1229" s="2">
        <f>IF(I1229&lt;&gt;"",I1229,IFERROR(INDEX(Base!$I:$I,MATCH(1,(Base!$C:$C=C1229)*(Base!$I:$I&lt;&gt;""),0)),0))</f>
        <v/>
      </c>
      <c r="L1229" s="2">
        <f>IF(AND(I1229="",K1229&gt;0),"SIM","NÃO")</f>
        <v/>
      </c>
      <c r="M1229" s="2">
        <f>IF(ISNUMBER(SEARCH("SEPARA",UPPER(C1229))),"NÃO","SIM")</f>
        <v/>
      </c>
      <c r="N1229" s="2">
        <f>IFERROR(H1229/K1229,0)</f>
        <v/>
      </c>
      <c r="O1229" s="2">
        <f>IF(M1229="NÃO","EXCLUÍDO",IF(N1229&lt;Premissas!$B$8,"&lt; 1,00",IF(N1229&lt;Premissas!$B$9,"1,00 – 1,19",IF(N1229&lt;Premissas!$B$10,"1,20 – 1,39",IF(N1229&lt;Premissas!$B$11,"1,40 – 1,59",IF(N1229&lt;Premissas!$B$12,"1,60 – 1,99","≥ 2,00"))))))</f>
        <v/>
      </c>
      <c r="P1229" s="5">
        <f>IF(OR(M1229="NÃO",N1229&lt;Premissas!$B$8),Premissas!$B$13,IF(N1229&lt;Premissas!$B$9,Premissas!$B$14,IF(N1229&lt;Premissas!$B$10,Premissas!$B$15,IF(N1229&lt;Premissas!$B$11,Premissas!$B$16,IF(N1229&lt;Premissas!$B$12,Premissas!$B$17,Premissas!$B$18)))))</f>
        <v/>
      </c>
      <c r="Q1229" s="5">
        <f>IFERROR(P1229/Premissas!$B$4,0)</f>
        <v/>
      </c>
    </row>
    <row r="1230">
      <c r="A1230" s="2" t="n">
        <v>7</v>
      </c>
      <c r="B1230" s="2" t="n">
        <v>7801</v>
      </c>
      <c r="C1230" s="2" t="inlineStr">
        <is>
          <t>PUXADA RECEB</t>
        </is>
      </c>
      <c r="D1230" s="2" t="n">
        <v>5768454</v>
      </c>
      <c r="E1230" s="2" t="inlineStr">
        <is>
          <t>Gisele Araujo Lopes</t>
        </is>
      </c>
      <c r="F1230" s="2" t="n">
        <v>2067</v>
      </c>
      <c r="G1230" s="2" t="n">
        <v>128.9</v>
      </c>
      <c r="H1230" s="2" t="n">
        <v>16</v>
      </c>
      <c r="I1230" s="2" t="n">
        <v>0</v>
      </c>
      <c r="J1230" s="2" t="inlineStr">
        <is>
          <t>GPA</t>
        </is>
      </c>
      <c r="K1230" s="2">
        <f>IF(I1230&lt;&gt;"",I1230,IFERROR(INDEX(Base!$I:$I,MATCH(1,(Base!$C:$C=C1230)*(Base!$I:$I&lt;&gt;""),0)),0))</f>
        <v/>
      </c>
      <c r="L1230" s="2">
        <f>IF(AND(I1230="",K1230&gt;0),"SIM","NÃO")</f>
        <v/>
      </c>
      <c r="M1230" s="2">
        <f>IF(ISNUMBER(SEARCH("SEPARA",UPPER(C1230))),"NÃO","SIM")</f>
        <v/>
      </c>
      <c r="N1230" s="2">
        <f>IFERROR(H1230/K1230,0)</f>
        <v/>
      </c>
      <c r="O1230" s="2">
        <f>IF(M1230="NÃO","EXCLUÍDO",IF(N1230&lt;Premissas!$B$8,"&lt; 1,00",IF(N1230&lt;Premissas!$B$9,"1,00 – 1,19",IF(N1230&lt;Premissas!$B$10,"1,20 – 1,39",IF(N1230&lt;Premissas!$B$11,"1,40 – 1,59",IF(N1230&lt;Premissas!$B$12,"1,60 – 1,99","≥ 2,00"))))))</f>
        <v/>
      </c>
      <c r="P1230" s="5">
        <f>IF(OR(M1230="NÃO",N1230&lt;Premissas!$B$8),Premissas!$B$13,IF(N1230&lt;Premissas!$B$9,Premissas!$B$14,IF(N1230&lt;Premissas!$B$10,Premissas!$B$15,IF(N1230&lt;Premissas!$B$11,Premissas!$B$16,IF(N1230&lt;Premissas!$B$12,Premissas!$B$17,Premissas!$B$18)))))</f>
        <v/>
      </c>
      <c r="Q1230" s="5">
        <f>IFERROR(P1230/Premissas!$B$4,0)</f>
        <v/>
      </c>
    </row>
    <row r="1231">
      <c r="A1231" s="2" t="n">
        <v>7</v>
      </c>
      <c r="B1231" s="2" t="n">
        <v>7801</v>
      </c>
      <c r="C1231" s="2" t="inlineStr">
        <is>
          <t>SEPARACAO</t>
        </is>
      </c>
      <c r="D1231" s="2" t="n">
        <v>5768454</v>
      </c>
      <c r="E1231" s="2" t="inlineStr">
        <is>
          <t>Gisele Araujo Lopes</t>
        </is>
      </c>
      <c r="F1231" s="2" t="n">
        <v>2055</v>
      </c>
      <c r="G1231" s="2" t="n">
        <v>28.15</v>
      </c>
      <c r="H1231" s="2" t="n">
        <v>73</v>
      </c>
      <c r="I1231" s="2" t="n">
        <v>0</v>
      </c>
      <c r="J1231" s="2" t="inlineStr">
        <is>
          <t>GPA</t>
        </is>
      </c>
      <c r="K1231" s="2">
        <f>IF(I1231&lt;&gt;"",I1231,IFERROR(INDEX(Base!$I:$I,MATCH(1,(Base!$C:$C=C1231)*(Base!$I:$I&lt;&gt;""),0)),0))</f>
        <v/>
      </c>
      <c r="L1231" s="2">
        <f>IF(AND(I1231="",K1231&gt;0),"SIM","NÃO")</f>
        <v/>
      </c>
      <c r="M1231" s="2">
        <f>IF(ISNUMBER(SEARCH("SEPARA",UPPER(C1231))),"NÃO","SIM")</f>
        <v/>
      </c>
      <c r="N1231" s="2">
        <f>IFERROR(H1231/K1231,0)</f>
        <v/>
      </c>
      <c r="O1231" s="2">
        <f>IF(M1231="NÃO","EXCLUÍDO",IF(N1231&lt;Premissas!$B$8,"&lt; 1,00",IF(N1231&lt;Premissas!$B$9,"1,00 – 1,19",IF(N1231&lt;Premissas!$B$10,"1,20 – 1,39",IF(N1231&lt;Premissas!$B$11,"1,40 – 1,59",IF(N1231&lt;Premissas!$B$12,"1,60 – 1,99","≥ 2,00"))))))</f>
        <v/>
      </c>
      <c r="P1231" s="5">
        <f>IF(OR(M1231="NÃO",N1231&lt;Premissas!$B$8),Premissas!$B$13,IF(N1231&lt;Premissas!$B$9,Premissas!$B$14,IF(N1231&lt;Premissas!$B$10,Premissas!$B$15,IF(N1231&lt;Premissas!$B$11,Premissas!$B$16,IF(N1231&lt;Premissas!$B$12,Premissas!$B$17,Premissas!$B$18)))))</f>
        <v/>
      </c>
      <c r="Q1231" s="5">
        <f>IFERROR(P1231/Premissas!$B$4,0)</f>
        <v/>
      </c>
    </row>
    <row r="1232">
      <c r="A1232" s="2" t="n">
        <v>7</v>
      </c>
      <c r="B1232" s="2" t="n">
        <v>7801</v>
      </c>
      <c r="C1232" s="2" t="inlineStr">
        <is>
          <t>PUXADA RECEB</t>
        </is>
      </c>
      <c r="D1232" s="2" t="n">
        <v>5782490</v>
      </c>
      <c r="E1232" s="2" t="inlineStr">
        <is>
          <t>Wesley Correia Gomes</t>
        </is>
      </c>
      <c r="F1232" s="2" t="n">
        <v>1373</v>
      </c>
      <c r="G1232" s="2" t="n">
        <v>115.37</v>
      </c>
      <c r="H1232" s="2" t="n">
        <v>12</v>
      </c>
      <c r="I1232" s="2" t="n">
        <v>0</v>
      </c>
      <c r="J1232" s="2" t="inlineStr">
        <is>
          <t>GPA</t>
        </is>
      </c>
      <c r="K1232" s="2">
        <f>IF(I1232&lt;&gt;"",I1232,IFERROR(INDEX(Base!$I:$I,MATCH(1,(Base!$C:$C=C1232)*(Base!$I:$I&lt;&gt;""),0)),0))</f>
        <v/>
      </c>
      <c r="L1232" s="2">
        <f>IF(AND(I1232="",K1232&gt;0),"SIM","NÃO")</f>
        <v/>
      </c>
      <c r="M1232" s="2">
        <f>IF(ISNUMBER(SEARCH("SEPARA",UPPER(C1232))),"NÃO","SIM")</f>
        <v/>
      </c>
      <c r="N1232" s="2">
        <f>IFERROR(H1232/K1232,0)</f>
        <v/>
      </c>
      <c r="O1232" s="2">
        <f>IF(M1232="NÃO","EXCLUÍDO",IF(N1232&lt;Premissas!$B$8,"&lt; 1,00",IF(N1232&lt;Premissas!$B$9,"1,00 – 1,19",IF(N1232&lt;Premissas!$B$10,"1,20 – 1,39",IF(N1232&lt;Premissas!$B$11,"1,40 – 1,59",IF(N1232&lt;Premissas!$B$12,"1,60 – 1,99","≥ 2,00"))))))</f>
        <v/>
      </c>
      <c r="P1232" s="5">
        <f>IF(OR(M1232="NÃO",N1232&lt;Premissas!$B$8),Premissas!$B$13,IF(N1232&lt;Premissas!$B$9,Premissas!$B$14,IF(N1232&lt;Premissas!$B$10,Premissas!$B$15,IF(N1232&lt;Premissas!$B$11,Premissas!$B$16,IF(N1232&lt;Premissas!$B$12,Premissas!$B$17,Premissas!$B$18)))))</f>
        <v/>
      </c>
      <c r="Q1232" s="5">
        <f>IFERROR(P1232/Premissas!$B$4,0)</f>
        <v/>
      </c>
    </row>
    <row r="1233">
      <c r="A1233" s="2" t="n">
        <v>7</v>
      </c>
      <c r="B1233" s="2" t="n">
        <v>7801</v>
      </c>
      <c r="C1233" s="2" t="inlineStr">
        <is>
          <t>SEPARACAO</t>
        </is>
      </c>
      <c r="D1233" s="2" t="n">
        <v>5782490</v>
      </c>
      <c r="E1233" s="2" t="inlineStr">
        <is>
          <t>Wesley Correia Gomes</t>
        </is>
      </c>
      <c r="F1233" s="2" t="n">
        <v>723</v>
      </c>
      <c r="G1233" s="2" t="n">
        <v>25.12</v>
      </c>
      <c r="H1233" s="2" t="n">
        <v>29</v>
      </c>
      <c r="I1233" s="2" t="n">
        <v>0</v>
      </c>
      <c r="J1233" s="2" t="inlineStr">
        <is>
          <t>GPA</t>
        </is>
      </c>
      <c r="K1233" s="2">
        <f>IF(I1233&lt;&gt;"",I1233,IFERROR(INDEX(Base!$I:$I,MATCH(1,(Base!$C:$C=C1233)*(Base!$I:$I&lt;&gt;""),0)),0))</f>
        <v/>
      </c>
      <c r="L1233" s="2">
        <f>IF(AND(I1233="",K1233&gt;0),"SIM","NÃO")</f>
        <v/>
      </c>
      <c r="M1233" s="2">
        <f>IF(ISNUMBER(SEARCH("SEPARA",UPPER(C1233))),"NÃO","SIM")</f>
        <v/>
      </c>
      <c r="N1233" s="2">
        <f>IFERROR(H1233/K1233,0)</f>
        <v/>
      </c>
      <c r="O1233" s="2">
        <f>IF(M1233="NÃO","EXCLUÍDO",IF(N1233&lt;Premissas!$B$8,"&lt; 1,00",IF(N1233&lt;Premissas!$B$9,"1,00 – 1,19",IF(N1233&lt;Premissas!$B$10,"1,20 – 1,39",IF(N1233&lt;Premissas!$B$11,"1,40 – 1,59",IF(N1233&lt;Premissas!$B$12,"1,60 – 1,99","≥ 2,00"))))))</f>
        <v/>
      </c>
      <c r="P1233" s="5">
        <f>IF(OR(M1233="NÃO",N1233&lt;Premissas!$B$8),Premissas!$B$13,IF(N1233&lt;Premissas!$B$9,Premissas!$B$14,IF(N1233&lt;Premissas!$B$10,Premissas!$B$15,IF(N1233&lt;Premissas!$B$11,Premissas!$B$16,IF(N1233&lt;Premissas!$B$12,Premissas!$B$17,Premissas!$B$18)))))</f>
        <v/>
      </c>
      <c r="Q1233" s="5">
        <f>IFERROR(P1233/Premissas!$B$4,0)</f>
        <v/>
      </c>
    </row>
    <row r="1234">
      <c r="A1234" s="2" t="n">
        <v>7</v>
      </c>
      <c r="B1234" s="2" t="n">
        <v>7801</v>
      </c>
      <c r="C1234" s="2" t="inlineStr">
        <is>
          <t>SEPARACAO</t>
        </is>
      </c>
      <c r="D1234" s="2" t="n">
        <v>5785740</v>
      </c>
      <c r="E1234" s="2" t="inlineStr">
        <is>
          <t>MARCOS DA SILVA PEREIRA</t>
        </is>
      </c>
      <c r="F1234" s="2" t="n">
        <v>469</v>
      </c>
      <c r="G1234" s="2" t="n">
        <v>5.56</v>
      </c>
      <c r="H1234" s="2" t="n">
        <v>84</v>
      </c>
      <c r="I1234" s="2" t="n">
        <v>0</v>
      </c>
      <c r="J1234" s="2" t="inlineStr">
        <is>
          <t>GPA</t>
        </is>
      </c>
      <c r="K1234" s="2">
        <f>IF(I1234&lt;&gt;"",I1234,IFERROR(INDEX(Base!$I:$I,MATCH(1,(Base!$C:$C=C1234)*(Base!$I:$I&lt;&gt;""),0)),0))</f>
        <v/>
      </c>
      <c r="L1234" s="2">
        <f>IF(AND(I1234="",K1234&gt;0),"SIM","NÃO")</f>
        <v/>
      </c>
      <c r="M1234" s="2">
        <f>IF(ISNUMBER(SEARCH("SEPARA",UPPER(C1234))),"NÃO","SIM")</f>
        <v/>
      </c>
      <c r="N1234" s="2">
        <f>IFERROR(H1234/K1234,0)</f>
        <v/>
      </c>
      <c r="O1234" s="2">
        <f>IF(M1234="NÃO","EXCLUÍDO",IF(N1234&lt;Premissas!$B$8,"&lt; 1,00",IF(N1234&lt;Premissas!$B$9,"1,00 – 1,19",IF(N1234&lt;Premissas!$B$10,"1,20 – 1,39",IF(N1234&lt;Premissas!$B$11,"1,40 – 1,59",IF(N1234&lt;Premissas!$B$12,"1,60 – 1,99","≥ 2,00"))))))</f>
        <v/>
      </c>
      <c r="P1234" s="5">
        <f>IF(OR(M1234="NÃO",N1234&lt;Premissas!$B$8),Premissas!$B$13,IF(N1234&lt;Premissas!$B$9,Premissas!$B$14,IF(N1234&lt;Premissas!$B$10,Premissas!$B$15,IF(N1234&lt;Premissas!$B$11,Premissas!$B$16,IF(N1234&lt;Premissas!$B$12,Premissas!$B$17,Premissas!$B$18)))))</f>
        <v/>
      </c>
      <c r="Q1234" s="5">
        <f>IFERROR(P1234/Premissas!$B$4,0)</f>
        <v/>
      </c>
    </row>
    <row r="1235">
      <c r="A1235" s="2" t="n">
        <v>7</v>
      </c>
      <c r="B1235" s="2" t="n">
        <v>7801</v>
      </c>
      <c r="C1235" s="2" t="inlineStr">
        <is>
          <t>CARREGAMENTO</t>
        </is>
      </c>
      <c r="D1235" s="2" t="n">
        <v>5791251</v>
      </c>
      <c r="E1235" s="2" t="inlineStr">
        <is>
          <t>Hugo Dos Santos Pereira Motta</t>
        </is>
      </c>
      <c r="F1235" s="2" t="n">
        <v>203</v>
      </c>
      <c r="G1235" s="2" t="n">
        <v>20.08</v>
      </c>
      <c r="H1235" s="2" t="n">
        <v>10</v>
      </c>
      <c r="I1235" s="2" t="n">
        <v>0</v>
      </c>
      <c r="J1235" s="2" t="inlineStr">
        <is>
          <t>GPA</t>
        </is>
      </c>
      <c r="K1235" s="2">
        <f>IF(I1235&lt;&gt;"",I1235,IFERROR(INDEX(Base!$I:$I,MATCH(1,(Base!$C:$C=C1235)*(Base!$I:$I&lt;&gt;""),0)),0))</f>
        <v/>
      </c>
      <c r="L1235" s="2">
        <f>IF(AND(I1235="",K1235&gt;0),"SIM","NÃO")</f>
        <v/>
      </c>
      <c r="M1235" s="2">
        <f>IF(ISNUMBER(SEARCH("SEPARA",UPPER(C1235))),"NÃO","SIM")</f>
        <v/>
      </c>
      <c r="N1235" s="2">
        <f>IFERROR(H1235/K1235,0)</f>
        <v/>
      </c>
      <c r="O1235" s="2">
        <f>IF(M1235="NÃO","EXCLUÍDO",IF(N1235&lt;Premissas!$B$8,"&lt; 1,00",IF(N1235&lt;Premissas!$B$9,"1,00 – 1,19",IF(N1235&lt;Premissas!$B$10,"1,20 – 1,39",IF(N1235&lt;Premissas!$B$11,"1,40 – 1,59",IF(N1235&lt;Premissas!$B$12,"1,60 – 1,99","≥ 2,00"))))))</f>
        <v/>
      </c>
      <c r="P1235" s="5">
        <f>IF(OR(M1235="NÃO",N1235&lt;Premissas!$B$8),Premissas!$B$13,IF(N1235&lt;Premissas!$B$9,Premissas!$B$14,IF(N1235&lt;Premissas!$B$10,Premissas!$B$15,IF(N1235&lt;Premissas!$B$11,Premissas!$B$16,IF(N1235&lt;Premissas!$B$12,Premissas!$B$17,Premissas!$B$18)))))</f>
        <v/>
      </c>
      <c r="Q1235" s="5">
        <f>IFERROR(P1235/Premissas!$B$4,0)</f>
        <v/>
      </c>
    </row>
    <row r="1236">
      <c r="A1236" s="2" t="n">
        <v>7</v>
      </c>
      <c r="B1236" s="2" t="n">
        <v>7801</v>
      </c>
      <c r="C1236" s="2" t="inlineStr">
        <is>
          <t>SEPARACAO</t>
        </is>
      </c>
      <c r="D1236" s="2" t="n">
        <v>5791251</v>
      </c>
      <c r="E1236" s="2" t="inlineStr">
        <is>
          <t>Hugo Dos Santos Pereira Motta</t>
        </is>
      </c>
      <c r="F1236" s="2" t="n">
        <v>177</v>
      </c>
      <c r="G1236" s="2" t="n">
        <v>2.63</v>
      </c>
      <c r="H1236" s="2" t="n">
        <v>67</v>
      </c>
      <c r="I1236" s="2" t="n">
        <v>0</v>
      </c>
      <c r="J1236" s="2" t="inlineStr">
        <is>
          <t>GPA</t>
        </is>
      </c>
      <c r="K1236" s="2">
        <f>IF(I1236&lt;&gt;"",I1236,IFERROR(INDEX(Base!$I:$I,MATCH(1,(Base!$C:$C=C1236)*(Base!$I:$I&lt;&gt;""),0)),0))</f>
        <v/>
      </c>
      <c r="L1236" s="2">
        <f>IF(AND(I1236="",K1236&gt;0),"SIM","NÃO")</f>
        <v/>
      </c>
      <c r="M1236" s="2">
        <f>IF(ISNUMBER(SEARCH("SEPARA",UPPER(C1236))),"NÃO","SIM")</f>
        <v/>
      </c>
      <c r="N1236" s="2">
        <f>IFERROR(H1236/K1236,0)</f>
        <v/>
      </c>
      <c r="O1236" s="2">
        <f>IF(M1236="NÃO","EXCLUÍDO",IF(N1236&lt;Premissas!$B$8,"&lt; 1,00",IF(N1236&lt;Premissas!$B$9,"1,00 – 1,19",IF(N1236&lt;Premissas!$B$10,"1,20 – 1,39",IF(N1236&lt;Premissas!$B$11,"1,40 – 1,59",IF(N1236&lt;Premissas!$B$12,"1,60 – 1,99","≥ 2,00"))))))</f>
        <v/>
      </c>
      <c r="P1236" s="5">
        <f>IF(OR(M1236="NÃO",N1236&lt;Premissas!$B$8),Premissas!$B$13,IF(N1236&lt;Premissas!$B$9,Premissas!$B$14,IF(N1236&lt;Premissas!$B$10,Premissas!$B$15,IF(N1236&lt;Premissas!$B$11,Premissas!$B$16,IF(N1236&lt;Premissas!$B$12,Premissas!$B$17,Premissas!$B$18)))))</f>
        <v/>
      </c>
      <c r="Q1236" s="5">
        <f>IFERROR(P1236/Premissas!$B$4,0)</f>
        <v/>
      </c>
    </row>
    <row r="1237">
      <c r="A1237" s="2" t="n">
        <v>7</v>
      </c>
      <c r="B1237" s="2" t="n">
        <v>7801</v>
      </c>
      <c r="C1237" s="2" t="inlineStr">
        <is>
          <t>RECEBIMENTO</t>
        </is>
      </c>
      <c r="D1237" s="2" t="n">
        <v>5791316</v>
      </c>
      <c r="E1237" s="2" t="inlineStr">
        <is>
          <t>HENRY KAUAN FREITAS GALINDO</t>
        </is>
      </c>
      <c r="F1237" s="2" t="n">
        <v>14</v>
      </c>
      <c r="G1237" s="2" t="n">
        <v>5.75</v>
      </c>
      <c r="H1237" s="2" t="n">
        <v>2</v>
      </c>
      <c r="I1237" s="2" t="n">
        <v>0</v>
      </c>
      <c r="J1237" s="2" t="inlineStr">
        <is>
          <t>GPA</t>
        </is>
      </c>
      <c r="K1237" s="2">
        <f>IF(I1237&lt;&gt;"",I1237,IFERROR(INDEX(Base!$I:$I,MATCH(1,(Base!$C:$C=C1237)*(Base!$I:$I&lt;&gt;""),0)),0))</f>
        <v/>
      </c>
      <c r="L1237" s="2">
        <f>IF(AND(I1237="",K1237&gt;0),"SIM","NÃO")</f>
        <v/>
      </c>
      <c r="M1237" s="2">
        <f>IF(ISNUMBER(SEARCH("SEPARA",UPPER(C1237))),"NÃO","SIM")</f>
        <v/>
      </c>
      <c r="N1237" s="2">
        <f>IFERROR(H1237/K1237,0)</f>
        <v/>
      </c>
      <c r="O1237" s="2">
        <f>IF(M1237="NÃO","EXCLUÍDO",IF(N1237&lt;Premissas!$B$8,"&lt; 1,00",IF(N1237&lt;Premissas!$B$9,"1,00 – 1,19",IF(N1237&lt;Premissas!$B$10,"1,20 – 1,39",IF(N1237&lt;Premissas!$B$11,"1,40 – 1,59",IF(N1237&lt;Premissas!$B$12,"1,60 – 1,99","≥ 2,00"))))))</f>
        <v/>
      </c>
      <c r="P1237" s="5">
        <f>IF(OR(M1237="NÃO",N1237&lt;Premissas!$B$8),Premissas!$B$13,IF(N1237&lt;Premissas!$B$9,Premissas!$B$14,IF(N1237&lt;Premissas!$B$10,Premissas!$B$15,IF(N1237&lt;Premissas!$B$11,Premissas!$B$16,IF(N1237&lt;Premissas!$B$12,Premissas!$B$17,Premissas!$B$18)))))</f>
        <v/>
      </c>
      <c r="Q1237" s="5">
        <f>IFERROR(P1237/Premissas!$B$4,0)</f>
        <v/>
      </c>
    </row>
    <row r="1238">
      <c r="A1238" s="2" t="n">
        <v>7</v>
      </c>
      <c r="B1238" s="2" t="n">
        <v>7801</v>
      </c>
      <c r="C1238" s="2" t="inlineStr">
        <is>
          <t>SEPARACAO</t>
        </is>
      </c>
      <c r="D1238" s="2" t="n">
        <v>5791316</v>
      </c>
      <c r="E1238" s="2" t="inlineStr">
        <is>
          <t>HENRY KAUAN FREITAS GALINDO</t>
        </is>
      </c>
      <c r="F1238" s="2" t="n">
        <v>1961</v>
      </c>
      <c r="G1238" s="2" t="n">
        <v>30.16</v>
      </c>
      <c r="H1238" s="2" t="n">
        <v>65</v>
      </c>
      <c r="I1238" s="2" t="n">
        <v>0</v>
      </c>
      <c r="J1238" s="2" t="inlineStr">
        <is>
          <t>GPA</t>
        </is>
      </c>
      <c r="K1238" s="2">
        <f>IF(I1238&lt;&gt;"",I1238,IFERROR(INDEX(Base!$I:$I,MATCH(1,(Base!$C:$C=C1238)*(Base!$I:$I&lt;&gt;""),0)),0))</f>
        <v/>
      </c>
      <c r="L1238" s="2">
        <f>IF(AND(I1238="",K1238&gt;0),"SIM","NÃO")</f>
        <v/>
      </c>
      <c r="M1238" s="2">
        <f>IF(ISNUMBER(SEARCH("SEPARA",UPPER(C1238))),"NÃO","SIM")</f>
        <v/>
      </c>
      <c r="N1238" s="2">
        <f>IFERROR(H1238/K1238,0)</f>
        <v/>
      </c>
      <c r="O1238" s="2">
        <f>IF(M1238="NÃO","EXCLUÍDO",IF(N1238&lt;Premissas!$B$8,"&lt; 1,00",IF(N1238&lt;Premissas!$B$9,"1,00 – 1,19",IF(N1238&lt;Premissas!$B$10,"1,20 – 1,39",IF(N1238&lt;Premissas!$B$11,"1,40 – 1,59",IF(N1238&lt;Premissas!$B$12,"1,60 – 1,99","≥ 2,00"))))))</f>
        <v/>
      </c>
      <c r="P1238" s="5">
        <f>IF(OR(M1238="NÃO",N1238&lt;Premissas!$B$8),Premissas!$B$13,IF(N1238&lt;Premissas!$B$9,Premissas!$B$14,IF(N1238&lt;Premissas!$B$10,Premissas!$B$15,IF(N1238&lt;Premissas!$B$11,Premissas!$B$16,IF(N1238&lt;Premissas!$B$12,Premissas!$B$17,Premissas!$B$18)))))</f>
        <v/>
      </c>
      <c r="Q1238" s="5">
        <f>IFERROR(P1238/Premissas!$B$4,0)</f>
        <v/>
      </c>
    </row>
    <row r="1239">
      <c r="A1239" s="2" t="n">
        <v>7</v>
      </c>
      <c r="B1239" s="2" t="n">
        <v>7801</v>
      </c>
      <c r="C1239" s="2" t="inlineStr">
        <is>
          <t>PUXADA RECEB</t>
        </is>
      </c>
      <c r="D1239" s="2" t="n">
        <v>5793300</v>
      </c>
      <c r="E1239" s="2" t="inlineStr">
        <is>
          <t>Rodrigo Moreira Alves Da Silva</t>
        </is>
      </c>
      <c r="F1239" s="2" t="n">
        <v>1589</v>
      </c>
      <c r="G1239" s="2" t="n">
        <v>152.35</v>
      </c>
      <c r="H1239" s="2" t="n">
        <v>10</v>
      </c>
      <c r="I1239" s="2" t="n">
        <v>0</v>
      </c>
      <c r="J1239" s="2" t="inlineStr">
        <is>
          <t>GPA</t>
        </is>
      </c>
      <c r="K1239" s="2">
        <f>IF(I1239&lt;&gt;"",I1239,IFERROR(INDEX(Base!$I:$I,MATCH(1,(Base!$C:$C=C1239)*(Base!$I:$I&lt;&gt;""),0)),0))</f>
        <v/>
      </c>
      <c r="L1239" s="2">
        <f>IF(AND(I1239="",K1239&gt;0),"SIM","NÃO")</f>
        <v/>
      </c>
      <c r="M1239" s="2">
        <f>IF(ISNUMBER(SEARCH("SEPARA",UPPER(C1239))),"NÃO","SIM")</f>
        <v/>
      </c>
      <c r="N1239" s="2">
        <f>IFERROR(H1239/K1239,0)</f>
        <v/>
      </c>
      <c r="O1239" s="2">
        <f>IF(M1239="NÃO","EXCLUÍDO",IF(N1239&lt;Premissas!$B$8,"&lt; 1,00",IF(N1239&lt;Premissas!$B$9,"1,00 – 1,19",IF(N1239&lt;Premissas!$B$10,"1,20 – 1,39",IF(N1239&lt;Premissas!$B$11,"1,40 – 1,59",IF(N1239&lt;Premissas!$B$12,"1,60 – 1,99","≥ 2,00"))))))</f>
        <v/>
      </c>
      <c r="P1239" s="5">
        <f>IF(OR(M1239="NÃO",N1239&lt;Premissas!$B$8),Premissas!$B$13,IF(N1239&lt;Premissas!$B$9,Premissas!$B$14,IF(N1239&lt;Premissas!$B$10,Premissas!$B$15,IF(N1239&lt;Premissas!$B$11,Premissas!$B$16,IF(N1239&lt;Premissas!$B$12,Premissas!$B$17,Premissas!$B$18)))))</f>
        <v/>
      </c>
      <c r="Q1239" s="5">
        <f>IFERROR(P1239/Premissas!$B$4,0)</f>
        <v/>
      </c>
    </row>
    <row r="1240">
      <c r="A1240" s="2" t="n">
        <v>7</v>
      </c>
      <c r="B1240" s="2" t="n">
        <v>7801</v>
      </c>
      <c r="C1240" s="2" t="inlineStr">
        <is>
          <t>SEPARACAO</t>
        </is>
      </c>
      <c r="D1240" s="2" t="n">
        <v>5793300</v>
      </c>
      <c r="E1240" s="2" t="inlineStr">
        <is>
          <t>Rodrigo Moreira Alves Da Silva</t>
        </is>
      </c>
      <c r="F1240" s="2" t="n">
        <v>282</v>
      </c>
      <c r="G1240" s="2" t="n">
        <v>7.6</v>
      </c>
      <c r="H1240" s="2" t="n">
        <v>37</v>
      </c>
      <c r="I1240" s="2" t="n">
        <v>0</v>
      </c>
      <c r="J1240" s="2" t="inlineStr">
        <is>
          <t>GPA</t>
        </is>
      </c>
      <c r="K1240" s="2">
        <f>IF(I1240&lt;&gt;"",I1240,IFERROR(INDEX(Base!$I:$I,MATCH(1,(Base!$C:$C=C1240)*(Base!$I:$I&lt;&gt;""),0)),0))</f>
        <v/>
      </c>
      <c r="L1240" s="2">
        <f>IF(AND(I1240="",K1240&gt;0),"SIM","NÃO")</f>
        <v/>
      </c>
      <c r="M1240" s="2">
        <f>IF(ISNUMBER(SEARCH("SEPARA",UPPER(C1240))),"NÃO","SIM")</f>
        <v/>
      </c>
      <c r="N1240" s="2">
        <f>IFERROR(H1240/K1240,0)</f>
        <v/>
      </c>
      <c r="O1240" s="2">
        <f>IF(M1240="NÃO","EXCLUÍDO",IF(N1240&lt;Premissas!$B$8,"&lt; 1,00",IF(N1240&lt;Premissas!$B$9,"1,00 – 1,19",IF(N1240&lt;Premissas!$B$10,"1,20 – 1,39",IF(N1240&lt;Premissas!$B$11,"1,40 – 1,59",IF(N1240&lt;Premissas!$B$12,"1,60 – 1,99","≥ 2,00"))))))</f>
        <v/>
      </c>
      <c r="P1240" s="5">
        <f>IF(OR(M1240="NÃO",N1240&lt;Premissas!$B$8),Premissas!$B$13,IF(N1240&lt;Premissas!$B$9,Premissas!$B$14,IF(N1240&lt;Premissas!$B$10,Premissas!$B$15,IF(N1240&lt;Premissas!$B$11,Premissas!$B$16,IF(N1240&lt;Premissas!$B$12,Premissas!$B$17,Premissas!$B$18)))))</f>
        <v/>
      </c>
      <c r="Q1240" s="5">
        <f>IFERROR(P1240/Premissas!$B$4,0)</f>
        <v/>
      </c>
    </row>
    <row r="1241">
      <c r="A1241" s="2" t="n">
        <v>7</v>
      </c>
      <c r="B1241" s="2" t="n">
        <v>7801</v>
      </c>
      <c r="C1241" s="2" t="inlineStr">
        <is>
          <t>PUXADA RECEB</t>
        </is>
      </c>
      <c r="D1241" s="2" t="n">
        <v>5794536</v>
      </c>
      <c r="E1241" s="2" t="inlineStr">
        <is>
          <t>MAICON FRANCISCO ALVES DE LIMA</t>
        </is>
      </c>
      <c r="F1241" s="2" t="n">
        <v>1926</v>
      </c>
      <c r="G1241" s="2" t="n">
        <v>82.73</v>
      </c>
      <c r="H1241" s="2" t="n">
        <v>23</v>
      </c>
      <c r="I1241" s="2" t="n">
        <v>0</v>
      </c>
      <c r="J1241" s="2" t="inlineStr">
        <is>
          <t>GPA</t>
        </is>
      </c>
      <c r="K1241" s="2">
        <f>IF(I1241&lt;&gt;"",I1241,IFERROR(INDEX(Base!$I:$I,MATCH(1,(Base!$C:$C=C1241)*(Base!$I:$I&lt;&gt;""),0)),0))</f>
        <v/>
      </c>
      <c r="L1241" s="2">
        <f>IF(AND(I1241="",K1241&gt;0),"SIM","NÃO")</f>
        <v/>
      </c>
      <c r="M1241" s="2">
        <f>IF(ISNUMBER(SEARCH("SEPARA",UPPER(C1241))),"NÃO","SIM")</f>
        <v/>
      </c>
      <c r="N1241" s="2">
        <f>IFERROR(H1241/K1241,0)</f>
        <v/>
      </c>
      <c r="O1241" s="2">
        <f>IF(M1241="NÃO","EXCLUÍDO",IF(N1241&lt;Premissas!$B$8,"&lt; 1,00",IF(N1241&lt;Premissas!$B$9,"1,00 – 1,19",IF(N1241&lt;Premissas!$B$10,"1,20 – 1,39",IF(N1241&lt;Premissas!$B$11,"1,40 – 1,59",IF(N1241&lt;Premissas!$B$12,"1,60 – 1,99","≥ 2,00"))))))</f>
        <v/>
      </c>
      <c r="P1241" s="5">
        <f>IF(OR(M1241="NÃO",N1241&lt;Premissas!$B$8),Premissas!$B$13,IF(N1241&lt;Premissas!$B$9,Premissas!$B$14,IF(N1241&lt;Premissas!$B$10,Premissas!$B$15,IF(N1241&lt;Premissas!$B$11,Premissas!$B$16,IF(N1241&lt;Premissas!$B$12,Premissas!$B$17,Premissas!$B$18)))))</f>
        <v/>
      </c>
      <c r="Q1241" s="5">
        <f>IFERROR(P1241/Premissas!$B$4,0)</f>
        <v/>
      </c>
    </row>
    <row r="1242">
      <c r="A1242" s="2" t="n">
        <v>7</v>
      </c>
      <c r="B1242" s="2" t="n">
        <v>7801</v>
      </c>
      <c r="C1242" s="2" t="inlineStr">
        <is>
          <t>SEPARACAO</t>
        </is>
      </c>
      <c r="D1242" s="2" t="n">
        <v>5794536</v>
      </c>
      <c r="E1242" s="2" t="inlineStr">
        <is>
          <t>MAICON FRANCISCO ALVES DE LIMA</t>
        </is>
      </c>
      <c r="F1242" s="2" t="n">
        <v>1502</v>
      </c>
      <c r="G1242" s="2" t="n">
        <v>47.7</v>
      </c>
      <c r="H1242" s="2" t="n">
        <v>31</v>
      </c>
      <c r="I1242" s="2" t="n">
        <v>0</v>
      </c>
      <c r="J1242" s="2" t="inlineStr">
        <is>
          <t>GPA</t>
        </is>
      </c>
      <c r="K1242" s="2">
        <f>IF(I1242&lt;&gt;"",I1242,IFERROR(INDEX(Base!$I:$I,MATCH(1,(Base!$C:$C=C1242)*(Base!$I:$I&lt;&gt;""),0)),0))</f>
        <v/>
      </c>
      <c r="L1242" s="2">
        <f>IF(AND(I1242="",K1242&gt;0),"SIM","NÃO")</f>
        <v/>
      </c>
      <c r="M1242" s="2">
        <f>IF(ISNUMBER(SEARCH("SEPARA",UPPER(C1242))),"NÃO","SIM")</f>
        <v/>
      </c>
      <c r="N1242" s="2">
        <f>IFERROR(H1242/K1242,0)</f>
        <v/>
      </c>
      <c r="O1242" s="2">
        <f>IF(M1242="NÃO","EXCLUÍDO",IF(N1242&lt;Premissas!$B$8,"&lt; 1,00",IF(N1242&lt;Premissas!$B$9,"1,00 – 1,19",IF(N1242&lt;Premissas!$B$10,"1,20 – 1,39",IF(N1242&lt;Premissas!$B$11,"1,40 – 1,59",IF(N1242&lt;Premissas!$B$12,"1,60 – 1,99","≥ 2,00"))))))</f>
        <v/>
      </c>
      <c r="P1242" s="5">
        <f>IF(OR(M1242="NÃO",N1242&lt;Premissas!$B$8),Premissas!$B$13,IF(N1242&lt;Premissas!$B$9,Premissas!$B$14,IF(N1242&lt;Premissas!$B$10,Premissas!$B$15,IF(N1242&lt;Premissas!$B$11,Premissas!$B$16,IF(N1242&lt;Premissas!$B$12,Premissas!$B$17,Premissas!$B$18)))))</f>
        <v/>
      </c>
      <c r="Q1242" s="5">
        <f>IFERROR(P1242/Premissas!$B$4,0)</f>
        <v/>
      </c>
    </row>
    <row r="1243">
      <c r="A1243" s="2" t="n">
        <v>7</v>
      </c>
      <c r="B1243" s="2" t="n">
        <v>7801</v>
      </c>
      <c r="C1243" s="2" t="inlineStr">
        <is>
          <t>CARREGAMENTO</t>
        </is>
      </c>
      <c r="D1243" s="2" t="n">
        <v>579589</v>
      </c>
      <c r="E1243" s="2" t="inlineStr">
        <is>
          <t>Sebastiao Americo Da Silva Filho</t>
        </is>
      </c>
      <c r="F1243" s="2" t="n">
        <v>9</v>
      </c>
      <c r="G1243" s="2" t="n">
        <v>3.88</v>
      </c>
      <c r="H1243" s="2" t="n">
        <v>2</v>
      </c>
      <c r="I1243" s="2" t="n">
        <v>0</v>
      </c>
      <c r="J1243" s="2" t="inlineStr">
        <is>
          <t>GPA</t>
        </is>
      </c>
      <c r="K1243" s="2">
        <f>IF(I1243&lt;&gt;"",I1243,IFERROR(INDEX(Base!$I:$I,MATCH(1,(Base!$C:$C=C1243)*(Base!$I:$I&lt;&gt;""),0)),0))</f>
        <v/>
      </c>
      <c r="L1243" s="2">
        <f>IF(AND(I1243="",K1243&gt;0),"SIM","NÃO")</f>
        <v/>
      </c>
      <c r="M1243" s="2">
        <f>IF(ISNUMBER(SEARCH("SEPARA",UPPER(C1243))),"NÃO","SIM")</f>
        <v/>
      </c>
      <c r="N1243" s="2">
        <f>IFERROR(H1243/K1243,0)</f>
        <v/>
      </c>
      <c r="O1243" s="2">
        <f>IF(M1243="NÃO","EXCLUÍDO",IF(N1243&lt;Premissas!$B$8,"&lt; 1,00",IF(N1243&lt;Premissas!$B$9,"1,00 – 1,19",IF(N1243&lt;Premissas!$B$10,"1,20 – 1,39",IF(N1243&lt;Premissas!$B$11,"1,40 – 1,59",IF(N1243&lt;Premissas!$B$12,"1,60 – 1,99","≥ 2,00"))))))</f>
        <v/>
      </c>
      <c r="P1243" s="5">
        <f>IF(OR(M1243="NÃO",N1243&lt;Premissas!$B$8),Premissas!$B$13,IF(N1243&lt;Premissas!$B$9,Premissas!$B$14,IF(N1243&lt;Premissas!$B$10,Premissas!$B$15,IF(N1243&lt;Premissas!$B$11,Premissas!$B$16,IF(N1243&lt;Premissas!$B$12,Premissas!$B$17,Premissas!$B$18)))))</f>
        <v/>
      </c>
      <c r="Q1243" s="5">
        <f>IFERROR(P1243/Premissas!$B$4,0)</f>
        <v/>
      </c>
    </row>
    <row r="1244">
      <c r="A1244" s="2" t="n">
        <v>7</v>
      </c>
      <c r="B1244" s="2" t="n">
        <v>7801</v>
      </c>
      <c r="C1244" s="2" t="inlineStr">
        <is>
          <t>SEPARACAO</t>
        </is>
      </c>
      <c r="D1244" s="2" t="n">
        <v>5795923</v>
      </c>
      <c r="E1244" s="2" t="inlineStr">
        <is>
          <t>Anderson Houck</t>
        </is>
      </c>
      <c r="F1244" s="2" t="n">
        <v>7448</v>
      </c>
      <c r="G1244" s="2" t="n">
        <v>122.91</v>
      </c>
      <c r="H1244" s="2" t="n">
        <v>61</v>
      </c>
      <c r="I1244" s="2" t="n">
        <v>0</v>
      </c>
      <c r="J1244" s="2" t="inlineStr">
        <is>
          <t>GPA</t>
        </is>
      </c>
      <c r="K1244" s="2">
        <f>IF(I1244&lt;&gt;"",I1244,IFERROR(INDEX(Base!$I:$I,MATCH(1,(Base!$C:$C=C1244)*(Base!$I:$I&lt;&gt;""),0)),0))</f>
        <v/>
      </c>
      <c r="L1244" s="2">
        <f>IF(AND(I1244="",K1244&gt;0),"SIM","NÃO")</f>
        <v/>
      </c>
      <c r="M1244" s="2">
        <f>IF(ISNUMBER(SEARCH("SEPARA",UPPER(C1244))),"NÃO","SIM")</f>
        <v/>
      </c>
      <c r="N1244" s="2">
        <f>IFERROR(H1244/K1244,0)</f>
        <v/>
      </c>
      <c r="O1244" s="2">
        <f>IF(M1244="NÃO","EXCLUÍDO",IF(N1244&lt;Premissas!$B$8,"&lt; 1,00",IF(N1244&lt;Premissas!$B$9,"1,00 – 1,19",IF(N1244&lt;Premissas!$B$10,"1,20 – 1,39",IF(N1244&lt;Premissas!$B$11,"1,40 – 1,59",IF(N1244&lt;Premissas!$B$12,"1,60 – 1,99","≥ 2,00"))))))</f>
        <v/>
      </c>
      <c r="P1244" s="5">
        <f>IF(OR(M1244="NÃO",N1244&lt;Premissas!$B$8),Premissas!$B$13,IF(N1244&lt;Premissas!$B$9,Premissas!$B$14,IF(N1244&lt;Premissas!$B$10,Premissas!$B$15,IF(N1244&lt;Premissas!$B$11,Premissas!$B$16,IF(N1244&lt;Premissas!$B$12,Premissas!$B$17,Premissas!$B$18)))))</f>
        <v/>
      </c>
      <c r="Q1244" s="5">
        <f>IFERROR(P1244/Premissas!$B$4,0)</f>
        <v/>
      </c>
    </row>
    <row r="1245">
      <c r="A1245" s="2" t="n">
        <v>7</v>
      </c>
      <c r="B1245" s="2" t="n">
        <v>7801</v>
      </c>
      <c r="C1245" s="2" t="inlineStr">
        <is>
          <t>PUXADA RECEB</t>
        </is>
      </c>
      <c r="D1245" s="2" t="n">
        <v>5803896</v>
      </c>
      <c r="E1245" s="2" t="inlineStr">
        <is>
          <t>RONALDO MIRANDA</t>
        </is>
      </c>
      <c r="F1245" s="2" t="n">
        <v>8</v>
      </c>
      <c r="G1245" s="2" t="n">
        <v>0.31</v>
      </c>
      <c r="H1245" s="2" t="n">
        <v>26</v>
      </c>
      <c r="I1245" s="2" t="n">
        <v>0</v>
      </c>
      <c r="J1245" s="2" t="inlineStr">
        <is>
          <t>GPA</t>
        </is>
      </c>
      <c r="K1245" s="2">
        <f>IF(I1245&lt;&gt;"",I1245,IFERROR(INDEX(Base!$I:$I,MATCH(1,(Base!$C:$C=C1245)*(Base!$I:$I&lt;&gt;""),0)),0))</f>
        <v/>
      </c>
      <c r="L1245" s="2">
        <f>IF(AND(I1245="",K1245&gt;0),"SIM","NÃO")</f>
        <v/>
      </c>
      <c r="M1245" s="2">
        <f>IF(ISNUMBER(SEARCH("SEPARA",UPPER(C1245))),"NÃO","SIM")</f>
        <v/>
      </c>
      <c r="N1245" s="2">
        <f>IFERROR(H1245/K1245,0)</f>
        <v/>
      </c>
      <c r="O1245" s="2">
        <f>IF(M1245="NÃO","EXCLUÍDO",IF(N1245&lt;Premissas!$B$8,"&lt; 1,00",IF(N1245&lt;Premissas!$B$9,"1,00 – 1,19",IF(N1245&lt;Premissas!$B$10,"1,20 – 1,39",IF(N1245&lt;Premissas!$B$11,"1,40 – 1,59",IF(N1245&lt;Premissas!$B$12,"1,60 – 1,99","≥ 2,00"))))))</f>
        <v/>
      </c>
      <c r="P1245" s="5">
        <f>IF(OR(M1245="NÃO",N1245&lt;Premissas!$B$8),Premissas!$B$13,IF(N1245&lt;Premissas!$B$9,Premissas!$B$14,IF(N1245&lt;Premissas!$B$10,Premissas!$B$15,IF(N1245&lt;Premissas!$B$11,Premissas!$B$16,IF(N1245&lt;Premissas!$B$12,Premissas!$B$17,Premissas!$B$18)))))</f>
        <v/>
      </c>
      <c r="Q1245" s="5">
        <f>IFERROR(P1245/Premissas!$B$4,0)</f>
        <v/>
      </c>
    </row>
    <row r="1246">
      <c r="A1246" s="2" t="n">
        <v>7</v>
      </c>
      <c r="B1246" s="2" t="n">
        <v>7801</v>
      </c>
      <c r="C1246" s="2" t="inlineStr">
        <is>
          <t>SEPARACAO</t>
        </is>
      </c>
      <c r="D1246" s="2" t="n">
        <v>5803896</v>
      </c>
      <c r="E1246" s="2" t="inlineStr">
        <is>
          <t>RONALDO MIRANDA</t>
        </is>
      </c>
      <c r="F1246" s="2" t="n">
        <v>1128</v>
      </c>
      <c r="G1246" s="2" t="n">
        <v>21.54</v>
      </c>
      <c r="H1246" s="2" t="n">
        <v>52</v>
      </c>
      <c r="I1246" s="2" t="n">
        <v>0</v>
      </c>
      <c r="J1246" s="2" t="inlineStr">
        <is>
          <t>GPA</t>
        </is>
      </c>
      <c r="K1246" s="2">
        <f>IF(I1246&lt;&gt;"",I1246,IFERROR(INDEX(Base!$I:$I,MATCH(1,(Base!$C:$C=C1246)*(Base!$I:$I&lt;&gt;""),0)),0))</f>
        <v/>
      </c>
      <c r="L1246" s="2">
        <f>IF(AND(I1246="",K1246&gt;0),"SIM","NÃO")</f>
        <v/>
      </c>
      <c r="M1246" s="2">
        <f>IF(ISNUMBER(SEARCH("SEPARA",UPPER(C1246))),"NÃO","SIM")</f>
        <v/>
      </c>
      <c r="N1246" s="2">
        <f>IFERROR(H1246/K1246,0)</f>
        <v/>
      </c>
      <c r="O1246" s="2">
        <f>IF(M1246="NÃO","EXCLUÍDO",IF(N1246&lt;Premissas!$B$8,"&lt; 1,00",IF(N1246&lt;Premissas!$B$9,"1,00 – 1,19",IF(N1246&lt;Premissas!$B$10,"1,20 – 1,39",IF(N1246&lt;Premissas!$B$11,"1,40 – 1,59",IF(N1246&lt;Premissas!$B$12,"1,60 – 1,99","≥ 2,00"))))))</f>
        <v/>
      </c>
      <c r="P1246" s="5">
        <f>IF(OR(M1246="NÃO",N1246&lt;Premissas!$B$8),Premissas!$B$13,IF(N1246&lt;Premissas!$B$9,Premissas!$B$14,IF(N1246&lt;Premissas!$B$10,Premissas!$B$15,IF(N1246&lt;Premissas!$B$11,Premissas!$B$16,IF(N1246&lt;Premissas!$B$12,Premissas!$B$17,Premissas!$B$18)))))</f>
        <v/>
      </c>
      <c r="Q1246" s="5">
        <f>IFERROR(P1246/Premissas!$B$4,0)</f>
        <v/>
      </c>
    </row>
    <row r="1247">
      <c r="A1247" s="2" t="n">
        <v>7</v>
      </c>
      <c r="B1247" s="2" t="n">
        <v>7801</v>
      </c>
      <c r="C1247" s="2" t="inlineStr">
        <is>
          <t>SEPARACAO</t>
        </is>
      </c>
      <c r="D1247" s="2" t="n">
        <v>5804329</v>
      </c>
      <c r="E1247" s="2" t="inlineStr">
        <is>
          <t>Jeferson André</t>
        </is>
      </c>
      <c r="F1247" s="2" t="n">
        <v>1442</v>
      </c>
      <c r="G1247" s="2" t="n">
        <v>23.28</v>
      </c>
      <c r="H1247" s="2" t="n">
        <v>62</v>
      </c>
      <c r="I1247" s="2" t="n">
        <v>0</v>
      </c>
      <c r="J1247" s="2" t="inlineStr">
        <is>
          <t>GPA</t>
        </is>
      </c>
      <c r="K1247" s="2">
        <f>IF(I1247&lt;&gt;"",I1247,IFERROR(INDEX(Base!$I:$I,MATCH(1,(Base!$C:$C=C1247)*(Base!$I:$I&lt;&gt;""),0)),0))</f>
        <v/>
      </c>
      <c r="L1247" s="2">
        <f>IF(AND(I1247="",K1247&gt;0),"SIM","NÃO")</f>
        <v/>
      </c>
      <c r="M1247" s="2">
        <f>IF(ISNUMBER(SEARCH("SEPARA",UPPER(C1247))),"NÃO","SIM")</f>
        <v/>
      </c>
      <c r="N1247" s="2">
        <f>IFERROR(H1247/K1247,0)</f>
        <v/>
      </c>
      <c r="O1247" s="2">
        <f>IF(M1247="NÃO","EXCLUÍDO",IF(N1247&lt;Premissas!$B$8,"&lt; 1,00",IF(N1247&lt;Premissas!$B$9,"1,00 – 1,19",IF(N1247&lt;Premissas!$B$10,"1,20 – 1,39",IF(N1247&lt;Premissas!$B$11,"1,40 – 1,59",IF(N1247&lt;Premissas!$B$12,"1,60 – 1,99","≥ 2,00"))))))</f>
        <v/>
      </c>
      <c r="P1247" s="5">
        <f>IF(OR(M1247="NÃO",N1247&lt;Premissas!$B$8),Premissas!$B$13,IF(N1247&lt;Premissas!$B$9,Premissas!$B$14,IF(N1247&lt;Premissas!$B$10,Premissas!$B$15,IF(N1247&lt;Premissas!$B$11,Premissas!$B$16,IF(N1247&lt;Premissas!$B$12,Premissas!$B$17,Premissas!$B$18)))))</f>
        <v/>
      </c>
      <c r="Q1247" s="5">
        <f>IFERROR(P1247/Premissas!$B$4,0)</f>
        <v/>
      </c>
    </row>
    <row r="1248">
      <c r="A1248" s="2" t="n">
        <v>7</v>
      </c>
      <c r="B1248" s="2" t="n">
        <v>7801</v>
      </c>
      <c r="C1248" s="2" t="inlineStr">
        <is>
          <t>CARREGAMENTO</t>
        </is>
      </c>
      <c r="D1248" s="2" t="n">
        <v>5805279</v>
      </c>
      <c r="E1248" s="2" t="inlineStr">
        <is>
          <t>VINICIUS CORREA</t>
        </is>
      </c>
      <c r="F1248" s="2" t="n">
        <v>123</v>
      </c>
      <c r="G1248" s="2" t="n">
        <v>16.95</v>
      </c>
      <c r="H1248" s="2" t="n">
        <v>7</v>
      </c>
      <c r="I1248" s="2" t="n">
        <v>0</v>
      </c>
      <c r="J1248" s="2" t="inlineStr">
        <is>
          <t>GPA</t>
        </is>
      </c>
      <c r="K1248" s="2">
        <f>IF(I1248&lt;&gt;"",I1248,IFERROR(INDEX(Base!$I:$I,MATCH(1,(Base!$C:$C=C1248)*(Base!$I:$I&lt;&gt;""),0)),0))</f>
        <v/>
      </c>
      <c r="L1248" s="2">
        <f>IF(AND(I1248="",K1248&gt;0),"SIM","NÃO")</f>
        <v/>
      </c>
      <c r="M1248" s="2">
        <f>IF(ISNUMBER(SEARCH("SEPARA",UPPER(C1248))),"NÃO","SIM")</f>
        <v/>
      </c>
      <c r="N1248" s="2">
        <f>IFERROR(H1248/K1248,0)</f>
        <v/>
      </c>
      <c r="O1248" s="2">
        <f>IF(M1248="NÃO","EXCLUÍDO",IF(N1248&lt;Premissas!$B$8,"&lt; 1,00",IF(N1248&lt;Premissas!$B$9,"1,00 – 1,19",IF(N1248&lt;Premissas!$B$10,"1,20 – 1,39",IF(N1248&lt;Premissas!$B$11,"1,40 – 1,59",IF(N1248&lt;Premissas!$B$12,"1,60 – 1,99","≥ 2,00"))))))</f>
        <v/>
      </c>
      <c r="P1248" s="5">
        <f>IF(OR(M1248="NÃO",N1248&lt;Premissas!$B$8),Premissas!$B$13,IF(N1248&lt;Premissas!$B$9,Premissas!$B$14,IF(N1248&lt;Premissas!$B$10,Premissas!$B$15,IF(N1248&lt;Premissas!$B$11,Premissas!$B$16,IF(N1248&lt;Premissas!$B$12,Premissas!$B$17,Premissas!$B$18)))))</f>
        <v/>
      </c>
      <c r="Q1248" s="5">
        <f>IFERROR(P1248/Premissas!$B$4,0)</f>
        <v/>
      </c>
    </row>
    <row r="1249">
      <c r="A1249" s="2" t="n">
        <v>7</v>
      </c>
      <c r="B1249" s="2" t="n">
        <v>7801</v>
      </c>
      <c r="C1249" s="2" t="inlineStr">
        <is>
          <t>PUXADA RECEB</t>
        </is>
      </c>
      <c r="D1249" s="2" t="n">
        <v>5805899</v>
      </c>
      <c r="E1249" s="2" t="inlineStr">
        <is>
          <t>JACKSON SOARES</t>
        </is>
      </c>
      <c r="F1249" s="2" t="n">
        <v>348</v>
      </c>
      <c r="G1249" s="2" t="n">
        <v>34.18</v>
      </c>
      <c r="H1249" s="2" t="n">
        <v>10</v>
      </c>
      <c r="I1249" s="2" t="n">
        <v>0</v>
      </c>
      <c r="J1249" s="2" t="inlineStr">
        <is>
          <t>GPA</t>
        </is>
      </c>
      <c r="K1249" s="2">
        <f>IF(I1249&lt;&gt;"",I1249,IFERROR(INDEX(Base!$I:$I,MATCH(1,(Base!$C:$C=C1249)*(Base!$I:$I&lt;&gt;""),0)),0))</f>
        <v/>
      </c>
      <c r="L1249" s="2">
        <f>IF(AND(I1249="",K1249&gt;0),"SIM","NÃO")</f>
        <v/>
      </c>
      <c r="M1249" s="2">
        <f>IF(ISNUMBER(SEARCH("SEPARA",UPPER(C1249))),"NÃO","SIM")</f>
        <v/>
      </c>
      <c r="N1249" s="2">
        <f>IFERROR(H1249/K1249,0)</f>
        <v/>
      </c>
      <c r="O1249" s="2">
        <f>IF(M1249="NÃO","EXCLUÍDO",IF(N1249&lt;Premissas!$B$8,"&lt; 1,00",IF(N1249&lt;Premissas!$B$9,"1,00 – 1,19",IF(N1249&lt;Premissas!$B$10,"1,20 – 1,39",IF(N1249&lt;Premissas!$B$11,"1,40 – 1,59",IF(N1249&lt;Premissas!$B$12,"1,60 – 1,99","≥ 2,00"))))))</f>
        <v/>
      </c>
      <c r="P1249" s="5">
        <f>IF(OR(M1249="NÃO",N1249&lt;Premissas!$B$8),Premissas!$B$13,IF(N1249&lt;Premissas!$B$9,Premissas!$B$14,IF(N1249&lt;Premissas!$B$10,Premissas!$B$15,IF(N1249&lt;Premissas!$B$11,Premissas!$B$16,IF(N1249&lt;Premissas!$B$12,Premissas!$B$17,Premissas!$B$18)))))</f>
        <v/>
      </c>
      <c r="Q1249" s="5">
        <f>IFERROR(P1249/Premissas!$B$4,0)</f>
        <v/>
      </c>
    </row>
    <row r="1250">
      <c r="A1250" s="2" t="n">
        <v>7</v>
      </c>
      <c r="B1250" s="2" t="n">
        <v>7801</v>
      </c>
      <c r="C1250" s="2" t="inlineStr">
        <is>
          <t>SEPARACAO</t>
        </is>
      </c>
      <c r="D1250" s="2" t="n">
        <v>5805899</v>
      </c>
      <c r="E1250" s="2" t="inlineStr">
        <is>
          <t>JACKSON SOARES</t>
        </is>
      </c>
      <c r="F1250" s="2" t="n">
        <v>11337</v>
      </c>
      <c r="G1250" s="2" t="n">
        <v>148.83</v>
      </c>
      <c r="H1250" s="2" t="n">
        <v>76</v>
      </c>
      <c r="I1250" s="2" t="n">
        <v>0</v>
      </c>
      <c r="J1250" s="2" t="inlineStr">
        <is>
          <t>GPA</t>
        </is>
      </c>
      <c r="K1250" s="2">
        <f>IF(I1250&lt;&gt;"",I1250,IFERROR(INDEX(Base!$I:$I,MATCH(1,(Base!$C:$C=C1250)*(Base!$I:$I&lt;&gt;""),0)),0))</f>
        <v/>
      </c>
      <c r="L1250" s="2">
        <f>IF(AND(I1250="",K1250&gt;0),"SIM","NÃO")</f>
        <v/>
      </c>
      <c r="M1250" s="2">
        <f>IF(ISNUMBER(SEARCH("SEPARA",UPPER(C1250))),"NÃO","SIM")</f>
        <v/>
      </c>
      <c r="N1250" s="2">
        <f>IFERROR(H1250/K1250,0)</f>
        <v/>
      </c>
      <c r="O1250" s="2">
        <f>IF(M1250="NÃO","EXCLUÍDO",IF(N1250&lt;Premissas!$B$8,"&lt; 1,00",IF(N1250&lt;Premissas!$B$9,"1,00 – 1,19",IF(N1250&lt;Premissas!$B$10,"1,20 – 1,39",IF(N1250&lt;Premissas!$B$11,"1,40 – 1,59",IF(N1250&lt;Premissas!$B$12,"1,60 – 1,99","≥ 2,00"))))))</f>
        <v/>
      </c>
      <c r="P1250" s="5">
        <f>IF(OR(M1250="NÃO",N1250&lt;Premissas!$B$8),Premissas!$B$13,IF(N1250&lt;Premissas!$B$9,Premissas!$B$14,IF(N1250&lt;Premissas!$B$10,Premissas!$B$15,IF(N1250&lt;Premissas!$B$11,Premissas!$B$16,IF(N1250&lt;Premissas!$B$12,Premissas!$B$17,Premissas!$B$18)))))</f>
        <v/>
      </c>
      <c r="Q1250" s="5">
        <f>IFERROR(P1250/Premissas!$B$4,0)</f>
        <v/>
      </c>
    </row>
    <row r="1251">
      <c r="A1251" s="2" t="n">
        <v>7</v>
      </c>
      <c r="B1251" s="2" t="n">
        <v>7801</v>
      </c>
      <c r="C1251" s="2" t="inlineStr">
        <is>
          <t>CARREGAMENTO</t>
        </is>
      </c>
      <c r="D1251" s="2" t="n">
        <v>5809380</v>
      </c>
      <c r="E1251" s="2" t="inlineStr">
        <is>
          <t>WAGNER DAS CHAGAS DANTAS</t>
        </is>
      </c>
      <c r="F1251" s="2" t="n">
        <v>187</v>
      </c>
      <c r="G1251" s="2" t="n">
        <v>18.25</v>
      </c>
      <c r="H1251" s="2" t="n">
        <v>10</v>
      </c>
      <c r="I1251" s="2" t="n">
        <v>0</v>
      </c>
      <c r="J1251" s="2" t="inlineStr">
        <is>
          <t>GPA</t>
        </is>
      </c>
      <c r="K1251" s="2">
        <f>IF(I1251&lt;&gt;"",I1251,IFERROR(INDEX(Base!$I:$I,MATCH(1,(Base!$C:$C=C1251)*(Base!$I:$I&lt;&gt;""),0)),0))</f>
        <v/>
      </c>
      <c r="L1251" s="2">
        <f>IF(AND(I1251="",K1251&gt;0),"SIM","NÃO")</f>
        <v/>
      </c>
      <c r="M1251" s="2">
        <f>IF(ISNUMBER(SEARCH("SEPARA",UPPER(C1251))),"NÃO","SIM")</f>
        <v/>
      </c>
      <c r="N1251" s="2">
        <f>IFERROR(H1251/K1251,0)</f>
        <v/>
      </c>
      <c r="O1251" s="2">
        <f>IF(M1251="NÃO","EXCLUÍDO",IF(N1251&lt;Premissas!$B$8,"&lt; 1,00",IF(N1251&lt;Premissas!$B$9,"1,00 – 1,19",IF(N1251&lt;Premissas!$B$10,"1,20 – 1,39",IF(N1251&lt;Premissas!$B$11,"1,40 – 1,59",IF(N1251&lt;Premissas!$B$12,"1,60 – 1,99","≥ 2,00"))))))</f>
        <v/>
      </c>
      <c r="P1251" s="5">
        <f>IF(OR(M1251="NÃO",N1251&lt;Premissas!$B$8),Premissas!$B$13,IF(N1251&lt;Premissas!$B$9,Premissas!$B$14,IF(N1251&lt;Premissas!$B$10,Premissas!$B$15,IF(N1251&lt;Premissas!$B$11,Premissas!$B$16,IF(N1251&lt;Premissas!$B$12,Premissas!$B$17,Premissas!$B$18)))))</f>
        <v/>
      </c>
      <c r="Q1251" s="5">
        <f>IFERROR(P1251/Premissas!$B$4,0)</f>
        <v/>
      </c>
    </row>
    <row r="1252">
      <c r="A1252" s="2" t="n">
        <v>7</v>
      </c>
      <c r="B1252" s="2" t="n">
        <v>7801</v>
      </c>
      <c r="C1252" s="2" t="inlineStr">
        <is>
          <t>SEPARACAO</t>
        </is>
      </c>
      <c r="D1252" s="2" t="n">
        <v>5814723</v>
      </c>
      <c r="E1252" s="2" t="inlineStr">
        <is>
          <t>Elaine Cristina Moura Sampaio Ribeiro</t>
        </is>
      </c>
      <c r="F1252" s="2" t="n">
        <v>190</v>
      </c>
      <c r="G1252" s="2" t="n">
        <v>8.369999999999999</v>
      </c>
      <c r="H1252" s="2" t="n">
        <v>23</v>
      </c>
      <c r="I1252" s="2" t="n">
        <v>0</v>
      </c>
      <c r="J1252" s="2" t="inlineStr">
        <is>
          <t>GPA</t>
        </is>
      </c>
      <c r="K1252" s="2">
        <f>IF(I1252&lt;&gt;"",I1252,IFERROR(INDEX(Base!$I:$I,MATCH(1,(Base!$C:$C=C1252)*(Base!$I:$I&lt;&gt;""),0)),0))</f>
        <v/>
      </c>
      <c r="L1252" s="2">
        <f>IF(AND(I1252="",K1252&gt;0),"SIM","NÃO")</f>
        <v/>
      </c>
      <c r="M1252" s="2">
        <f>IF(ISNUMBER(SEARCH("SEPARA",UPPER(C1252))),"NÃO","SIM")</f>
        <v/>
      </c>
      <c r="N1252" s="2">
        <f>IFERROR(H1252/K1252,0)</f>
        <v/>
      </c>
      <c r="O1252" s="2">
        <f>IF(M1252="NÃO","EXCLUÍDO",IF(N1252&lt;Premissas!$B$8,"&lt; 1,00",IF(N1252&lt;Premissas!$B$9,"1,00 – 1,19",IF(N1252&lt;Premissas!$B$10,"1,20 – 1,39",IF(N1252&lt;Premissas!$B$11,"1,40 – 1,59",IF(N1252&lt;Premissas!$B$12,"1,60 – 1,99","≥ 2,00"))))))</f>
        <v/>
      </c>
      <c r="P1252" s="5">
        <f>IF(OR(M1252="NÃO",N1252&lt;Premissas!$B$8),Premissas!$B$13,IF(N1252&lt;Premissas!$B$9,Premissas!$B$14,IF(N1252&lt;Premissas!$B$10,Premissas!$B$15,IF(N1252&lt;Premissas!$B$11,Premissas!$B$16,IF(N1252&lt;Premissas!$B$12,Premissas!$B$17,Premissas!$B$18)))))</f>
        <v/>
      </c>
      <c r="Q1252" s="5">
        <f>IFERROR(P1252/Premissas!$B$4,0)</f>
        <v/>
      </c>
    </row>
    <row r="1253">
      <c r="A1253" s="2" t="n">
        <v>7</v>
      </c>
      <c r="B1253" s="2" t="n">
        <v>7801</v>
      </c>
      <c r="C1253" s="2" t="inlineStr">
        <is>
          <t>PUXADA RECEB</t>
        </is>
      </c>
      <c r="D1253" s="2" t="n">
        <v>5814820</v>
      </c>
      <c r="E1253" s="2" t="inlineStr">
        <is>
          <t>VAGNER FERREIRA</t>
        </is>
      </c>
      <c r="F1253" s="2" t="n">
        <v>84</v>
      </c>
      <c r="G1253" s="2" t="n">
        <v>24.19</v>
      </c>
      <c r="H1253" s="2" t="n">
        <v>3</v>
      </c>
      <c r="I1253" s="2" t="n">
        <v>0</v>
      </c>
      <c r="J1253" s="2" t="inlineStr">
        <is>
          <t>GPA</t>
        </is>
      </c>
      <c r="K1253" s="2">
        <f>IF(I1253&lt;&gt;"",I1253,IFERROR(INDEX(Base!$I:$I,MATCH(1,(Base!$C:$C=C1253)*(Base!$I:$I&lt;&gt;""),0)),0))</f>
        <v/>
      </c>
      <c r="L1253" s="2">
        <f>IF(AND(I1253="",K1253&gt;0),"SIM","NÃO")</f>
        <v/>
      </c>
      <c r="M1253" s="2">
        <f>IF(ISNUMBER(SEARCH("SEPARA",UPPER(C1253))),"NÃO","SIM")</f>
        <v/>
      </c>
      <c r="N1253" s="2">
        <f>IFERROR(H1253/K1253,0)</f>
        <v/>
      </c>
      <c r="O1253" s="2">
        <f>IF(M1253="NÃO","EXCLUÍDO",IF(N1253&lt;Premissas!$B$8,"&lt; 1,00",IF(N1253&lt;Premissas!$B$9,"1,00 – 1,19",IF(N1253&lt;Premissas!$B$10,"1,20 – 1,39",IF(N1253&lt;Premissas!$B$11,"1,40 – 1,59",IF(N1253&lt;Premissas!$B$12,"1,60 – 1,99","≥ 2,00"))))))</f>
        <v/>
      </c>
      <c r="P1253" s="5">
        <f>IF(OR(M1253="NÃO",N1253&lt;Premissas!$B$8),Premissas!$B$13,IF(N1253&lt;Premissas!$B$9,Premissas!$B$14,IF(N1253&lt;Premissas!$B$10,Premissas!$B$15,IF(N1253&lt;Premissas!$B$11,Premissas!$B$16,IF(N1253&lt;Premissas!$B$12,Premissas!$B$17,Premissas!$B$18)))))</f>
        <v/>
      </c>
      <c r="Q1253" s="5">
        <f>IFERROR(P1253/Premissas!$B$4,0)</f>
        <v/>
      </c>
    </row>
    <row r="1254">
      <c r="A1254" s="2" t="n">
        <v>7</v>
      </c>
      <c r="B1254" s="2" t="n">
        <v>7801</v>
      </c>
      <c r="C1254" s="2" t="inlineStr">
        <is>
          <t>SEPARACAO</t>
        </is>
      </c>
      <c r="D1254" s="2" t="n">
        <v>5814820</v>
      </c>
      <c r="E1254" s="2" t="inlineStr">
        <is>
          <t>VAGNER FERREIRA</t>
        </is>
      </c>
      <c r="F1254" s="2" t="n">
        <v>1611</v>
      </c>
      <c r="G1254" s="2" t="n">
        <v>24.13</v>
      </c>
      <c r="H1254" s="2" t="n">
        <v>67</v>
      </c>
      <c r="I1254" s="2" t="n">
        <v>0</v>
      </c>
      <c r="J1254" s="2" t="inlineStr">
        <is>
          <t>GPA</t>
        </is>
      </c>
      <c r="K1254" s="2">
        <f>IF(I1254&lt;&gt;"",I1254,IFERROR(INDEX(Base!$I:$I,MATCH(1,(Base!$C:$C=C1254)*(Base!$I:$I&lt;&gt;""),0)),0))</f>
        <v/>
      </c>
      <c r="L1254" s="2">
        <f>IF(AND(I1254="",K1254&gt;0),"SIM","NÃO")</f>
        <v/>
      </c>
      <c r="M1254" s="2">
        <f>IF(ISNUMBER(SEARCH("SEPARA",UPPER(C1254))),"NÃO","SIM")</f>
        <v/>
      </c>
      <c r="N1254" s="2">
        <f>IFERROR(H1254/K1254,0)</f>
        <v/>
      </c>
      <c r="O1254" s="2">
        <f>IF(M1254="NÃO","EXCLUÍDO",IF(N1254&lt;Premissas!$B$8,"&lt; 1,00",IF(N1254&lt;Premissas!$B$9,"1,00 – 1,19",IF(N1254&lt;Premissas!$B$10,"1,20 – 1,39",IF(N1254&lt;Premissas!$B$11,"1,40 – 1,59",IF(N1254&lt;Premissas!$B$12,"1,60 – 1,99","≥ 2,00"))))))</f>
        <v/>
      </c>
      <c r="P1254" s="5">
        <f>IF(OR(M1254="NÃO",N1254&lt;Premissas!$B$8),Premissas!$B$13,IF(N1254&lt;Premissas!$B$9,Premissas!$B$14,IF(N1254&lt;Premissas!$B$10,Premissas!$B$15,IF(N1254&lt;Premissas!$B$11,Premissas!$B$16,IF(N1254&lt;Premissas!$B$12,Premissas!$B$17,Premissas!$B$18)))))</f>
        <v/>
      </c>
      <c r="Q1254" s="5">
        <f>IFERROR(P1254/Premissas!$B$4,0)</f>
        <v/>
      </c>
    </row>
    <row r="1255">
      <c r="A1255" s="2" t="n">
        <v>7</v>
      </c>
      <c r="B1255" s="2" t="n">
        <v>7801</v>
      </c>
      <c r="C1255" s="2" t="inlineStr">
        <is>
          <t>PUXADA RECEB</t>
        </is>
      </c>
      <c r="D1255" s="2" t="n">
        <v>5816912</v>
      </c>
      <c r="E1255" s="2" t="inlineStr">
        <is>
          <t>LUIZ ANTONIO</t>
        </is>
      </c>
      <c r="F1255" s="2" t="n">
        <v>97</v>
      </c>
      <c r="G1255" s="2" t="n">
        <v>33.64</v>
      </c>
      <c r="H1255" s="2" t="n">
        <v>3</v>
      </c>
      <c r="I1255" s="2" t="n">
        <v>0</v>
      </c>
      <c r="J1255" s="2" t="inlineStr">
        <is>
          <t>GPA</t>
        </is>
      </c>
      <c r="K1255" s="2">
        <f>IF(I1255&lt;&gt;"",I1255,IFERROR(INDEX(Base!$I:$I,MATCH(1,(Base!$C:$C=C1255)*(Base!$I:$I&lt;&gt;""),0)),0))</f>
        <v/>
      </c>
      <c r="L1255" s="2">
        <f>IF(AND(I1255="",K1255&gt;0),"SIM","NÃO")</f>
        <v/>
      </c>
      <c r="M1255" s="2">
        <f>IF(ISNUMBER(SEARCH("SEPARA",UPPER(C1255))),"NÃO","SIM")</f>
        <v/>
      </c>
      <c r="N1255" s="2">
        <f>IFERROR(H1255/K1255,0)</f>
        <v/>
      </c>
      <c r="O1255" s="2">
        <f>IF(M1255="NÃO","EXCLUÍDO",IF(N1255&lt;Premissas!$B$8,"&lt; 1,00",IF(N1255&lt;Premissas!$B$9,"1,00 – 1,19",IF(N1255&lt;Premissas!$B$10,"1,20 – 1,39",IF(N1255&lt;Premissas!$B$11,"1,40 – 1,59",IF(N1255&lt;Premissas!$B$12,"1,60 – 1,99","≥ 2,00"))))))</f>
        <v/>
      </c>
      <c r="P1255" s="5">
        <f>IF(OR(M1255="NÃO",N1255&lt;Premissas!$B$8),Premissas!$B$13,IF(N1255&lt;Premissas!$B$9,Premissas!$B$14,IF(N1255&lt;Premissas!$B$10,Premissas!$B$15,IF(N1255&lt;Premissas!$B$11,Premissas!$B$16,IF(N1255&lt;Premissas!$B$12,Premissas!$B$17,Premissas!$B$18)))))</f>
        <v/>
      </c>
      <c r="Q1255" s="5">
        <f>IFERROR(P1255/Premissas!$B$4,0)</f>
        <v/>
      </c>
    </row>
    <row r="1256">
      <c r="A1256" s="2" t="n">
        <v>7</v>
      </c>
      <c r="B1256" s="2" t="n">
        <v>7801</v>
      </c>
      <c r="C1256" s="2" t="inlineStr">
        <is>
          <t>SEPARACAO</t>
        </is>
      </c>
      <c r="D1256" s="2" t="n">
        <v>5816912</v>
      </c>
      <c r="E1256" s="2" t="inlineStr">
        <is>
          <t>LUIZ ANTONIO</t>
        </is>
      </c>
      <c r="F1256" s="2" t="n">
        <v>1540</v>
      </c>
      <c r="G1256" s="2" t="n">
        <v>39.95</v>
      </c>
      <c r="H1256" s="2" t="n">
        <v>39</v>
      </c>
      <c r="I1256" s="2" t="n">
        <v>0</v>
      </c>
      <c r="J1256" s="2" t="inlineStr">
        <is>
          <t>GPA</t>
        </is>
      </c>
      <c r="K1256" s="2">
        <f>IF(I1256&lt;&gt;"",I1256,IFERROR(INDEX(Base!$I:$I,MATCH(1,(Base!$C:$C=C1256)*(Base!$I:$I&lt;&gt;""),0)),0))</f>
        <v/>
      </c>
      <c r="L1256" s="2">
        <f>IF(AND(I1256="",K1256&gt;0),"SIM","NÃO")</f>
        <v/>
      </c>
      <c r="M1256" s="2">
        <f>IF(ISNUMBER(SEARCH("SEPARA",UPPER(C1256))),"NÃO","SIM")</f>
        <v/>
      </c>
      <c r="N1256" s="2">
        <f>IFERROR(H1256/K1256,0)</f>
        <v/>
      </c>
      <c r="O1256" s="2">
        <f>IF(M1256="NÃO","EXCLUÍDO",IF(N1256&lt;Premissas!$B$8,"&lt; 1,00",IF(N1256&lt;Premissas!$B$9,"1,00 – 1,19",IF(N1256&lt;Premissas!$B$10,"1,20 – 1,39",IF(N1256&lt;Premissas!$B$11,"1,40 – 1,59",IF(N1256&lt;Premissas!$B$12,"1,60 – 1,99","≥ 2,00"))))))</f>
        <v/>
      </c>
      <c r="P1256" s="5">
        <f>IF(OR(M1256="NÃO",N1256&lt;Premissas!$B$8),Premissas!$B$13,IF(N1256&lt;Premissas!$B$9,Premissas!$B$14,IF(N1256&lt;Premissas!$B$10,Premissas!$B$15,IF(N1256&lt;Premissas!$B$11,Premissas!$B$16,IF(N1256&lt;Premissas!$B$12,Premissas!$B$17,Premissas!$B$18)))))</f>
        <v/>
      </c>
      <c r="Q1256" s="5">
        <f>IFERROR(P1256/Premissas!$B$4,0)</f>
        <v/>
      </c>
    </row>
    <row r="1257">
      <c r="A1257" s="2" t="n">
        <v>7</v>
      </c>
      <c r="B1257" s="2" t="n">
        <v>7801</v>
      </c>
      <c r="C1257" s="2" t="inlineStr">
        <is>
          <t>PUXADA RECEB</t>
        </is>
      </c>
      <c r="D1257" s="2" t="n">
        <v>5817390</v>
      </c>
      <c r="E1257" s="2" t="inlineStr">
        <is>
          <t>RAUAN DOS SANTOS</t>
        </is>
      </c>
      <c r="F1257" s="2" t="n">
        <v>1669</v>
      </c>
      <c r="G1257" s="2" t="n">
        <v>97.04000000000001</v>
      </c>
      <c r="H1257" s="2" t="n">
        <v>17</v>
      </c>
      <c r="I1257" s="2" t="n">
        <v>0</v>
      </c>
      <c r="J1257" s="2" t="inlineStr">
        <is>
          <t>GPA</t>
        </is>
      </c>
      <c r="K1257" s="2">
        <f>IF(I1257&lt;&gt;"",I1257,IFERROR(INDEX(Base!$I:$I,MATCH(1,(Base!$C:$C=C1257)*(Base!$I:$I&lt;&gt;""),0)),0))</f>
        <v/>
      </c>
      <c r="L1257" s="2">
        <f>IF(AND(I1257="",K1257&gt;0),"SIM","NÃO")</f>
        <v/>
      </c>
      <c r="M1257" s="2">
        <f>IF(ISNUMBER(SEARCH("SEPARA",UPPER(C1257))),"NÃO","SIM")</f>
        <v/>
      </c>
      <c r="N1257" s="2">
        <f>IFERROR(H1257/K1257,0)</f>
        <v/>
      </c>
      <c r="O1257" s="2">
        <f>IF(M1257="NÃO","EXCLUÍDO",IF(N1257&lt;Premissas!$B$8,"&lt; 1,00",IF(N1257&lt;Premissas!$B$9,"1,00 – 1,19",IF(N1257&lt;Premissas!$B$10,"1,20 – 1,39",IF(N1257&lt;Premissas!$B$11,"1,40 – 1,59",IF(N1257&lt;Premissas!$B$12,"1,60 – 1,99","≥ 2,00"))))))</f>
        <v/>
      </c>
      <c r="P1257" s="5">
        <f>IF(OR(M1257="NÃO",N1257&lt;Premissas!$B$8),Premissas!$B$13,IF(N1257&lt;Premissas!$B$9,Premissas!$B$14,IF(N1257&lt;Premissas!$B$10,Premissas!$B$15,IF(N1257&lt;Premissas!$B$11,Premissas!$B$16,IF(N1257&lt;Premissas!$B$12,Premissas!$B$17,Premissas!$B$18)))))</f>
        <v/>
      </c>
      <c r="Q1257" s="5">
        <f>IFERROR(P1257/Premissas!$B$4,0)</f>
        <v/>
      </c>
    </row>
    <row r="1258">
      <c r="A1258" s="2" t="n">
        <v>7</v>
      </c>
      <c r="B1258" s="2" t="n">
        <v>7801</v>
      </c>
      <c r="C1258" s="2" t="inlineStr">
        <is>
          <t>SEPARACAO</t>
        </is>
      </c>
      <c r="D1258" s="2" t="n">
        <v>5817390</v>
      </c>
      <c r="E1258" s="2" t="inlineStr">
        <is>
          <t>RAUAN DOS SANTOS</t>
        </is>
      </c>
      <c r="F1258" s="2" t="n">
        <v>1589</v>
      </c>
      <c r="G1258" s="2" t="n">
        <v>22.26</v>
      </c>
      <c r="H1258" s="2" t="n">
        <v>71</v>
      </c>
      <c r="I1258" s="2" t="n">
        <v>0</v>
      </c>
      <c r="J1258" s="2" t="inlineStr">
        <is>
          <t>GPA</t>
        </is>
      </c>
      <c r="K1258" s="2">
        <f>IF(I1258&lt;&gt;"",I1258,IFERROR(INDEX(Base!$I:$I,MATCH(1,(Base!$C:$C=C1258)*(Base!$I:$I&lt;&gt;""),0)),0))</f>
        <v/>
      </c>
      <c r="L1258" s="2">
        <f>IF(AND(I1258="",K1258&gt;0),"SIM","NÃO")</f>
        <v/>
      </c>
      <c r="M1258" s="2">
        <f>IF(ISNUMBER(SEARCH("SEPARA",UPPER(C1258))),"NÃO","SIM")</f>
        <v/>
      </c>
      <c r="N1258" s="2">
        <f>IFERROR(H1258/K1258,0)</f>
        <v/>
      </c>
      <c r="O1258" s="2">
        <f>IF(M1258="NÃO","EXCLUÍDO",IF(N1258&lt;Premissas!$B$8,"&lt; 1,00",IF(N1258&lt;Premissas!$B$9,"1,00 – 1,19",IF(N1258&lt;Premissas!$B$10,"1,20 – 1,39",IF(N1258&lt;Premissas!$B$11,"1,40 – 1,59",IF(N1258&lt;Premissas!$B$12,"1,60 – 1,99","≥ 2,00"))))))</f>
        <v/>
      </c>
      <c r="P1258" s="5">
        <f>IF(OR(M1258="NÃO",N1258&lt;Premissas!$B$8),Premissas!$B$13,IF(N1258&lt;Premissas!$B$9,Premissas!$B$14,IF(N1258&lt;Premissas!$B$10,Premissas!$B$15,IF(N1258&lt;Premissas!$B$11,Premissas!$B$16,IF(N1258&lt;Premissas!$B$12,Premissas!$B$17,Premissas!$B$18)))))</f>
        <v/>
      </c>
      <c r="Q1258" s="5">
        <f>IFERROR(P1258/Premissas!$B$4,0)</f>
        <v/>
      </c>
    </row>
    <row r="1259">
      <c r="A1259" s="2" t="n">
        <v>7</v>
      </c>
      <c r="B1259" s="2" t="n">
        <v>7801</v>
      </c>
      <c r="C1259" s="2" t="inlineStr">
        <is>
          <t>SEPARACAO</t>
        </is>
      </c>
      <c r="D1259" s="2" t="n">
        <v>5820588</v>
      </c>
      <c r="E1259" s="2" t="inlineStr">
        <is>
          <t>LUCAS DE OLIVEIRA</t>
        </is>
      </c>
      <c r="F1259" s="2" t="n">
        <v>944</v>
      </c>
      <c r="G1259" s="2" t="n">
        <v>12.58</v>
      </c>
      <c r="H1259" s="2" t="n">
        <v>75</v>
      </c>
      <c r="I1259" s="2" t="n">
        <v>0</v>
      </c>
      <c r="J1259" s="2" t="inlineStr">
        <is>
          <t>GPA</t>
        </is>
      </c>
      <c r="K1259" s="2">
        <f>IF(I1259&lt;&gt;"",I1259,IFERROR(INDEX(Base!$I:$I,MATCH(1,(Base!$C:$C=C1259)*(Base!$I:$I&lt;&gt;""),0)),0))</f>
        <v/>
      </c>
      <c r="L1259" s="2">
        <f>IF(AND(I1259="",K1259&gt;0),"SIM","NÃO")</f>
        <v/>
      </c>
      <c r="M1259" s="2">
        <f>IF(ISNUMBER(SEARCH("SEPARA",UPPER(C1259))),"NÃO","SIM")</f>
        <v/>
      </c>
      <c r="N1259" s="2">
        <f>IFERROR(H1259/K1259,0)</f>
        <v/>
      </c>
      <c r="O1259" s="2">
        <f>IF(M1259="NÃO","EXCLUÍDO",IF(N1259&lt;Premissas!$B$8,"&lt; 1,00",IF(N1259&lt;Premissas!$B$9,"1,00 – 1,19",IF(N1259&lt;Premissas!$B$10,"1,20 – 1,39",IF(N1259&lt;Premissas!$B$11,"1,40 – 1,59",IF(N1259&lt;Premissas!$B$12,"1,60 – 1,99","≥ 2,00"))))))</f>
        <v/>
      </c>
      <c r="P1259" s="5">
        <f>IF(OR(M1259="NÃO",N1259&lt;Premissas!$B$8),Premissas!$B$13,IF(N1259&lt;Premissas!$B$9,Premissas!$B$14,IF(N1259&lt;Premissas!$B$10,Premissas!$B$15,IF(N1259&lt;Premissas!$B$11,Premissas!$B$16,IF(N1259&lt;Premissas!$B$12,Premissas!$B$17,Premissas!$B$18)))))</f>
        <v/>
      </c>
      <c r="Q1259" s="5">
        <f>IFERROR(P1259/Premissas!$B$4,0)</f>
        <v/>
      </c>
    </row>
    <row r="1260">
      <c r="A1260" s="2" t="n">
        <v>7</v>
      </c>
      <c r="B1260" s="2" t="n">
        <v>7801</v>
      </c>
      <c r="C1260" s="2" t="inlineStr">
        <is>
          <t>CARREGAMENTO</t>
        </is>
      </c>
      <c r="D1260" s="2" t="n">
        <v>5822467</v>
      </c>
      <c r="E1260" s="2" t="inlineStr">
        <is>
          <t>LAURENI TORRES</t>
        </is>
      </c>
      <c r="F1260" s="2" t="n">
        <v>61</v>
      </c>
      <c r="G1260" s="2" t="n">
        <v>5.81</v>
      </c>
      <c r="H1260" s="2" t="n">
        <v>10</v>
      </c>
      <c r="I1260" s="2" t="n">
        <v>0</v>
      </c>
      <c r="J1260" s="2" t="inlineStr">
        <is>
          <t>GPA</t>
        </is>
      </c>
      <c r="K1260" s="2">
        <f>IF(I1260&lt;&gt;"",I1260,IFERROR(INDEX(Base!$I:$I,MATCH(1,(Base!$C:$C=C1260)*(Base!$I:$I&lt;&gt;""),0)),0))</f>
        <v/>
      </c>
      <c r="L1260" s="2">
        <f>IF(AND(I1260="",K1260&gt;0),"SIM","NÃO")</f>
        <v/>
      </c>
      <c r="M1260" s="2">
        <f>IF(ISNUMBER(SEARCH("SEPARA",UPPER(C1260))),"NÃO","SIM")</f>
        <v/>
      </c>
      <c r="N1260" s="2">
        <f>IFERROR(H1260/K1260,0)</f>
        <v/>
      </c>
      <c r="O1260" s="2">
        <f>IF(M1260="NÃO","EXCLUÍDO",IF(N1260&lt;Premissas!$B$8,"&lt; 1,00",IF(N1260&lt;Premissas!$B$9,"1,00 – 1,19",IF(N1260&lt;Premissas!$B$10,"1,20 – 1,39",IF(N1260&lt;Premissas!$B$11,"1,40 – 1,59",IF(N1260&lt;Premissas!$B$12,"1,60 – 1,99","≥ 2,00"))))))</f>
        <v/>
      </c>
      <c r="P1260" s="5">
        <f>IF(OR(M1260="NÃO",N1260&lt;Premissas!$B$8),Premissas!$B$13,IF(N1260&lt;Premissas!$B$9,Premissas!$B$14,IF(N1260&lt;Premissas!$B$10,Premissas!$B$15,IF(N1260&lt;Premissas!$B$11,Premissas!$B$16,IF(N1260&lt;Premissas!$B$12,Premissas!$B$17,Premissas!$B$18)))))</f>
        <v/>
      </c>
      <c r="Q1260" s="5">
        <f>IFERROR(P1260/Premissas!$B$4,0)</f>
        <v/>
      </c>
    </row>
    <row r="1261">
      <c r="A1261" s="2" t="n">
        <v>7</v>
      </c>
      <c r="B1261" s="2" t="n">
        <v>7801</v>
      </c>
      <c r="C1261" s="2" t="inlineStr">
        <is>
          <t>SEPARACAO</t>
        </is>
      </c>
      <c r="D1261" s="2" t="n">
        <v>5822467</v>
      </c>
      <c r="E1261" s="2" t="inlineStr">
        <is>
          <t>LAURENI TORRES</t>
        </is>
      </c>
      <c r="F1261" s="2" t="n">
        <v>660</v>
      </c>
      <c r="G1261" s="2" t="n">
        <v>9.949999999999999</v>
      </c>
      <c r="H1261" s="2" t="n">
        <v>66</v>
      </c>
      <c r="I1261" s="2" t="n">
        <v>0</v>
      </c>
      <c r="J1261" s="2" t="inlineStr">
        <is>
          <t>GPA</t>
        </is>
      </c>
      <c r="K1261" s="2">
        <f>IF(I1261&lt;&gt;"",I1261,IFERROR(INDEX(Base!$I:$I,MATCH(1,(Base!$C:$C=C1261)*(Base!$I:$I&lt;&gt;""),0)),0))</f>
        <v/>
      </c>
      <c r="L1261" s="2">
        <f>IF(AND(I1261="",K1261&gt;0),"SIM","NÃO")</f>
        <v/>
      </c>
      <c r="M1261" s="2">
        <f>IF(ISNUMBER(SEARCH("SEPARA",UPPER(C1261))),"NÃO","SIM")</f>
        <v/>
      </c>
      <c r="N1261" s="2">
        <f>IFERROR(H1261/K1261,0)</f>
        <v/>
      </c>
      <c r="O1261" s="2">
        <f>IF(M1261="NÃO","EXCLUÍDO",IF(N1261&lt;Premissas!$B$8,"&lt; 1,00",IF(N1261&lt;Premissas!$B$9,"1,00 – 1,19",IF(N1261&lt;Premissas!$B$10,"1,20 – 1,39",IF(N1261&lt;Premissas!$B$11,"1,40 – 1,59",IF(N1261&lt;Premissas!$B$12,"1,60 – 1,99","≥ 2,00"))))))</f>
        <v/>
      </c>
      <c r="P1261" s="5">
        <f>IF(OR(M1261="NÃO",N1261&lt;Premissas!$B$8),Premissas!$B$13,IF(N1261&lt;Premissas!$B$9,Premissas!$B$14,IF(N1261&lt;Premissas!$B$10,Premissas!$B$15,IF(N1261&lt;Premissas!$B$11,Premissas!$B$16,IF(N1261&lt;Premissas!$B$12,Premissas!$B$17,Premissas!$B$18)))))</f>
        <v/>
      </c>
      <c r="Q1261" s="5">
        <f>IFERROR(P1261/Premissas!$B$4,0)</f>
        <v/>
      </c>
    </row>
    <row r="1262">
      <c r="A1262" s="2" t="n">
        <v>7</v>
      </c>
      <c r="B1262" s="2" t="n">
        <v>7801</v>
      </c>
      <c r="C1262" s="2" t="inlineStr">
        <is>
          <t>CARREGAMENTO</t>
        </is>
      </c>
      <c r="D1262" s="2" t="n">
        <v>5828902</v>
      </c>
      <c r="E1262" s="2" t="inlineStr">
        <is>
          <t>PERICLES JESUS</t>
        </is>
      </c>
      <c r="F1262" s="2" t="n">
        <v>597</v>
      </c>
      <c r="G1262" s="2" t="n">
        <v>43.6</v>
      </c>
      <c r="H1262" s="2" t="n">
        <v>14</v>
      </c>
      <c r="I1262" s="2" t="n">
        <v>0</v>
      </c>
      <c r="J1262" s="2" t="inlineStr">
        <is>
          <t>GPA</t>
        </is>
      </c>
      <c r="K1262" s="2">
        <f>IF(I1262&lt;&gt;"",I1262,IFERROR(INDEX(Base!$I:$I,MATCH(1,(Base!$C:$C=C1262)*(Base!$I:$I&lt;&gt;""),0)),0))</f>
        <v/>
      </c>
      <c r="L1262" s="2">
        <f>IF(AND(I1262="",K1262&gt;0),"SIM","NÃO")</f>
        <v/>
      </c>
      <c r="M1262" s="2">
        <f>IF(ISNUMBER(SEARCH("SEPARA",UPPER(C1262))),"NÃO","SIM")</f>
        <v/>
      </c>
      <c r="N1262" s="2">
        <f>IFERROR(H1262/K1262,0)</f>
        <v/>
      </c>
      <c r="O1262" s="2">
        <f>IF(M1262="NÃO","EXCLUÍDO",IF(N1262&lt;Premissas!$B$8,"&lt; 1,00",IF(N1262&lt;Premissas!$B$9,"1,00 – 1,19",IF(N1262&lt;Premissas!$B$10,"1,20 – 1,39",IF(N1262&lt;Premissas!$B$11,"1,40 – 1,59",IF(N1262&lt;Premissas!$B$12,"1,60 – 1,99","≥ 2,00"))))))</f>
        <v/>
      </c>
      <c r="P1262" s="5">
        <f>IF(OR(M1262="NÃO",N1262&lt;Premissas!$B$8),Premissas!$B$13,IF(N1262&lt;Premissas!$B$9,Premissas!$B$14,IF(N1262&lt;Premissas!$B$10,Premissas!$B$15,IF(N1262&lt;Premissas!$B$11,Premissas!$B$16,IF(N1262&lt;Premissas!$B$12,Premissas!$B$17,Premissas!$B$18)))))</f>
        <v/>
      </c>
      <c r="Q1262" s="5">
        <f>IFERROR(P1262/Premissas!$B$4,0)</f>
        <v/>
      </c>
    </row>
    <row r="1263">
      <c r="A1263" s="2" t="n">
        <v>7</v>
      </c>
      <c r="B1263" s="2" t="n">
        <v>7801</v>
      </c>
      <c r="C1263" s="2" t="inlineStr">
        <is>
          <t>PUXADA RECEB</t>
        </is>
      </c>
      <c r="D1263" s="2" t="n">
        <v>5828902</v>
      </c>
      <c r="E1263" s="2" t="inlineStr">
        <is>
          <t>PERICLES JESUS</t>
        </is>
      </c>
      <c r="F1263" s="2" t="n">
        <v>693</v>
      </c>
      <c r="G1263" s="2" t="n">
        <v>80.51000000000001</v>
      </c>
      <c r="H1263" s="2" t="n">
        <v>9</v>
      </c>
      <c r="I1263" s="2" t="n">
        <v>0</v>
      </c>
      <c r="J1263" s="2" t="inlineStr">
        <is>
          <t>GPA</t>
        </is>
      </c>
      <c r="K1263" s="2">
        <f>IF(I1263&lt;&gt;"",I1263,IFERROR(INDEX(Base!$I:$I,MATCH(1,(Base!$C:$C=C1263)*(Base!$I:$I&lt;&gt;""),0)),0))</f>
        <v/>
      </c>
      <c r="L1263" s="2">
        <f>IF(AND(I1263="",K1263&gt;0),"SIM","NÃO")</f>
        <v/>
      </c>
      <c r="M1263" s="2">
        <f>IF(ISNUMBER(SEARCH("SEPARA",UPPER(C1263))),"NÃO","SIM")</f>
        <v/>
      </c>
      <c r="N1263" s="2">
        <f>IFERROR(H1263/K1263,0)</f>
        <v/>
      </c>
      <c r="O1263" s="2">
        <f>IF(M1263="NÃO","EXCLUÍDO",IF(N1263&lt;Premissas!$B$8,"&lt; 1,00",IF(N1263&lt;Premissas!$B$9,"1,00 – 1,19",IF(N1263&lt;Premissas!$B$10,"1,20 – 1,39",IF(N1263&lt;Premissas!$B$11,"1,40 – 1,59",IF(N1263&lt;Premissas!$B$12,"1,60 – 1,99","≥ 2,00"))))))</f>
        <v/>
      </c>
      <c r="P1263" s="5">
        <f>IF(OR(M1263="NÃO",N1263&lt;Premissas!$B$8),Premissas!$B$13,IF(N1263&lt;Premissas!$B$9,Premissas!$B$14,IF(N1263&lt;Premissas!$B$10,Premissas!$B$15,IF(N1263&lt;Premissas!$B$11,Premissas!$B$16,IF(N1263&lt;Premissas!$B$12,Premissas!$B$17,Premissas!$B$18)))))</f>
        <v/>
      </c>
      <c r="Q1263" s="5">
        <f>IFERROR(P1263/Premissas!$B$4,0)</f>
        <v/>
      </c>
    </row>
    <row r="1264">
      <c r="A1264" s="2" t="n">
        <v>7</v>
      </c>
      <c r="B1264" s="2" t="n">
        <v>7801</v>
      </c>
      <c r="C1264" s="2" t="inlineStr">
        <is>
          <t>SEPARACAO</t>
        </is>
      </c>
      <c r="D1264" s="2" t="n">
        <v>5828902</v>
      </c>
      <c r="E1264" s="2" t="inlineStr">
        <is>
          <t>PERICLES JESUS</t>
        </is>
      </c>
      <c r="F1264" s="2" t="n">
        <v>2256</v>
      </c>
      <c r="G1264" s="2" t="n">
        <v>21.73</v>
      </c>
      <c r="H1264" s="2" t="n">
        <v>104</v>
      </c>
      <c r="I1264" s="2" t="n">
        <v>0</v>
      </c>
      <c r="J1264" s="2" t="inlineStr">
        <is>
          <t>GPA</t>
        </is>
      </c>
      <c r="K1264" s="2">
        <f>IF(I1264&lt;&gt;"",I1264,IFERROR(INDEX(Base!$I:$I,MATCH(1,(Base!$C:$C=C1264)*(Base!$I:$I&lt;&gt;""),0)),0))</f>
        <v/>
      </c>
      <c r="L1264" s="2">
        <f>IF(AND(I1264="",K1264&gt;0),"SIM","NÃO")</f>
        <v/>
      </c>
      <c r="M1264" s="2">
        <f>IF(ISNUMBER(SEARCH("SEPARA",UPPER(C1264))),"NÃO","SIM")</f>
        <v/>
      </c>
      <c r="N1264" s="2">
        <f>IFERROR(H1264/K1264,0)</f>
        <v/>
      </c>
      <c r="O1264" s="2">
        <f>IF(M1264="NÃO","EXCLUÍDO",IF(N1264&lt;Premissas!$B$8,"&lt; 1,00",IF(N1264&lt;Premissas!$B$9,"1,00 – 1,19",IF(N1264&lt;Premissas!$B$10,"1,20 – 1,39",IF(N1264&lt;Premissas!$B$11,"1,40 – 1,59",IF(N1264&lt;Premissas!$B$12,"1,60 – 1,99","≥ 2,00"))))))</f>
        <v/>
      </c>
      <c r="P1264" s="5">
        <f>IF(OR(M1264="NÃO",N1264&lt;Premissas!$B$8),Premissas!$B$13,IF(N1264&lt;Premissas!$B$9,Premissas!$B$14,IF(N1264&lt;Premissas!$B$10,Premissas!$B$15,IF(N1264&lt;Premissas!$B$11,Premissas!$B$16,IF(N1264&lt;Premissas!$B$12,Premissas!$B$17,Premissas!$B$18)))))</f>
        <v/>
      </c>
      <c r="Q1264" s="5">
        <f>IFERROR(P1264/Premissas!$B$4,0)</f>
        <v/>
      </c>
    </row>
    <row r="1265">
      <c r="A1265" s="2" t="n">
        <v>7</v>
      </c>
      <c r="B1265" s="2" t="n">
        <v>7801</v>
      </c>
      <c r="C1265" s="2" t="inlineStr">
        <is>
          <t>SEPARACAO</t>
        </is>
      </c>
      <c r="D1265" s="2" t="n">
        <v>5832748</v>
      </c>
      <c r="E1265" s="2" t="inlineStr">
        <is>
          <t>ADRIANO DA SILVA</t>
        </is>
      </c>
      <c r="F1265" s="2" t="n">
        <v>12</v>
      </c>
      <c r="G1265" s="2" t="n">
        <v>0.16</v>
      </c>
      <c r="H1265" s="2" t="n">
        <v>75</v>
      </c>
      <c r="I1265" s="2" t="n">
        <v>0</v>
      </c>
      <c r="J1265" s="2" t="inlineStr">
        <is>
          <t>GPA</t>
        </is>
      </c>
      <c r="K1265" s="2">
        <f>IF(I1265&lt;&gt;"",I1265,IFERROR(INDEX(Base!$I:$I,MATCH(1,(Base!$C:$C=C1265)*(Base!$I:$I&lt;&gt;""),0)),0))</f>
        <v/>
      </c>
      <c r="L1265" s="2">
        <f>IF(AND(I1265="",K1265&gt;0),"SIM","NÃO")</f>
        <v/>
      </c>
      <c r="M1265" s="2">
        <f>IF(ISNUMBER(SEARCH("SEPARA",UPPER(C1265))),"NÃO","SIM")</f>
        <v/>
      </c>
      <c r="N1265" s="2">
        <f>IFERROR(H1265/K1265,0)</f>
        <v/>
      </c>
      <c r="O1265" s="2">
        <f>IF(M1265="NÃO","EXCLUÍDO",IF(N1265&lt;Premissas!$B$8,"&lt; 1,00",IF(N1265&lt;Premissas!$B$9,"1,00 – 1,19",IF(N1265&lt;Premissas!$B$10,"1,20 – 1,39",IF(N1265&lt;Premissas!$B$11,"1,40 – 1,59",IF(N1265&lt;Premissas!$B$12,"1,60 – 1,99","≥ 2,00"))))))</f>
        <v/>
      </c>
      <c r="P1265" s="5">
        <f>IF(OR(M1265="NÃO",N1265&lt;Premissas!$B$8),Premissas!$B$13,IF(N1265&lt;Premissas!$B$9,Premissas!$B$14,IF(N1265&lt;Premissas!$B$10,Premissas!$B$15,IF(N1265&lt;Premissas!$B$11,Premissas!$B$16,IF(N1265&lt;Premissas!$B$12,Premissas!$B$17,Premissas!$B$18)))))</f>
        <v/>
      </c>
      <c r="Q1265" s="5">
        <f>IFERROR(P1265/Premissas!$B$4,0)</f>
        <v/>
      </c>
    </row>
    <row r="1266">
      <c r="A1266" s="2" t="n">
        <v>7</v>
      </c>
      <c r="B1266" s="2" t="n">
        <v>7801</v>
      </c>
      <c r="C1266" s="2" t="inlineStr">
        <is>
          <t>SEPARACAO</t>
        </is>
      </c>
      <c r="D1266" s="2" t="n">
        <v>5833280</v>
      </c>
      <c r="E1266" s="2" t="inlineStr">
        <is>
          <t>WILLIAN GOMES</t>
        </is>
      </c>
      <c r="F1266" s="2" t="n">
        <v>5168</v>
      </c>
      <c r="G1266" s="2" t="n">
        <v>119.93</v>
      </c>
      <c r="H1266" s="2" t="n">
        <v>43</v>
      </c>
      <c r="I1266" s="2" t="n">
        <v>0</v>
      </c>
      <c r="J1266" s="2" t="inlineStr">
        <is>
          <t>GPA</t>
        </is>
      </c>
      <c r="K1266" s="2">
        <f>IF(I1266&lt;&gt;"",I1266,IFERROR(INDEX(Base!$I:$I,MATCH(1,(Base!$C:$C=C1266)*(Base!$I:$I&lt;&gt;""),0)),0))</f>
        <v/>
      </c>
      <c r="L1266" s="2">
        <f>IF(AND(I1266="",K1266&gt;0),"SIM","NÃO")</f>
        <v/>
      </c>
      <c r="M1266" s="2">
        <f>IF(ISNUMBER(SEARCH("SEPARA",UPPER(C1266))),"NÃO","SIM")</f>
        <v/>
      </c>
      <c r="N1266" s="2">
        <f>IFERROR(H1266/K1266,0)</f>
        <v/>
      </c>
      <c r="O1266" s="2">
        <f>IF(M1266="NÃO","EXCLUÍDO",IF(N1266&lt;Premissas!$B$8,"&lt; 1,00",IF(N1266&lt;Premissas!$B$9,"1,00 – 1,19",IF(N1266&lt;Premissas!$B$10,"1,20 – 1,39",IF(N1266&lt;Premissas!$B$11,"1,40 – 1,59",IF(N1266&lt;Premissas!$B$12,"1,60 – 1,99","≥ 2,00"))))))</f>
        <v/>
      </c>
      <c r="P1266" s="5">
        <f>IF(OR(M1266="NÃO",N1266&lt;Premissas!$B$8),Premissas!$B$13,IF(N1266&lt;Premissas!$B$9,Premissas!$B$14,IF(N1266&lt;Premissas!$B$10,Premissas!$B$15,IF(N1266&lt;Premissas!$B$11,Premissas!$B$16,IF(N1266&lt;Premissas!$B$12,Premissas!$B$17,Premissas!$B$18)))))</f>
        <v/>
      </c>
      <c r="Q1266" s="5">
        <f>IFERROR(P1266/Premissas!$B$4,0)</f>
        <v/>
      </c>
    </row>
    <row r="1267">
      <c r="A1267" s="2" t="n">
        <v>7</v>
      </c>
      <c r="B1267" s="2" t="n">
        <v>7801</v>
      </c>
      <c r="C1267" s="2" t="inlineStr">
        <is>
          <t>SEPARACAO</t>
        </is>
      </c>
      <c r="D1267" s="2" t="n">
        <v>5833698</v>
      </c>
      <c r="E1267" s="2" t="inlineStr">
        <is>
          <t>Moussa Mariame Camara</t>
        </is>
      </c>
      <c r="F1267" s="2" t="n">
        <v>13456</v>
      </c>
      <c r="G1267" s="2" t="n">
        <v>154.08</v>
      </c>
      <c r="H1267" s="2" t="n">
        <v>87</v>
      </c>
      <c r="I1267" s="2" t="n">
        <v>0</v>
      </c>
      <c r="J1267" s="2" t="inlineStr">
        <is>
          <t>GPA</t>
        </is>
      </c>
      <c r="K1267" s="2">
        <f>IF(I1267&lt;&gt;"",I1267,IFERROR(INDEX(Base!$I:$I,MATCH(1,(Base!$C:$C=C1267)*(Base!$I:$I&lt;&gt;""),0)),0))</f>
        <v/>
      </c>
      <c r="L1267" s="2">
        <f>IF(AND(I1267="",K1267&gt;0),"SIM","NÃO")</f>
        <v/>
      </c>
      <c r="M1267" s="2">
        <f>IF(ISNUMBER(SEARCH("SEPARA",UPPER(C1267))),"NÃO","SIM")</f>
        <v/>
      </c>
      <c r="N1267" s="2">
        <f>IFERROR(H1267/K1267,0)</f>
        <v/>
      </c>
      <c r="O1267" s="2">
        <f>IF(M1267="NÃO","EXCLUÍDO",IF(N1267&lt;Premissas!$B$8,"&lt; 1,00",IF(N1267&lt;Premissas!$B$9,"1,00 – 1,19",IF(N1267&lt;Premissas!$B$10,"1,20 – 1,39",IF(N1267&lt;Premissas!$B$11,"1,40 – 1,59",IF(N1267&lt;Premissas!$B$12,"1,60 – 1,99","≥ 2,00"))))))</f>
        <v/>
      </c>
      <c r="P1267" s="5">
        <f>IF(OR(M1267="NÃO",N1267&lt;Premissas!$B$8),Premissas!$B$13,IF(N1267&lt;Premissas!$B$9,Premissas!$B$14,IF(N1267&lt;Premissas!$B$10,Premissas!$B$15,IF(N1267&lt;Premissas!$B$11,Premissas!$B$16,IF(N1267&lt;Premissas!$B$12,Premissas!$B$17,Premissas!$B$18)))))</f>
        <v/>
      </c>
      <c r="Q1267" s="5">
        <f>IFERROR(P1267/Premissas!$B$4,0)</f>
        <v/>
      </c>
    </row>
    <row r="1268">
      <c r="A1268" s="2" t="n">
        <v>7</v>
      </c>
      <c r="B1268" s="2" t="n">
        <v>7801</v>
      </c>
      <c r="C1268" s="2" t="inlineStr">
        <is>
          <t>SEPARACAO</t>
        </is>
      </c>
      <c r="D1268" s="2" t="n">
        <v>5834791</v>
      </c>
      <c r="E1268" s="2" t="inlineStr">
        <is>
          <t>Micheal Nyiawung Lebebeh</t>
        </is>
      </c>
      <c r="F1268" s="2" t="n">
        <v>7829</v>
      </c>
      <c r="G1268" s="2" t="n">
        <v>113.86</v>
      </c>
      <c r="H1268" s="2" t="n">
        <v>69</v>
      </c>
      <c r="I1268" s="2" t="n">
        <v>0</v>
      </c>
      <c r="J1268" s="2" t="inlineStr">
        <is>
          <t>GPA</t>
        </is>
      </c>
      <c r="K1268" s="2">
        <f>IF(I1268&lt;&gt;"",I1268,IFERROR(INDEX(Base!$I:$I,MATCH(1,(Base!$C:$C=C1268)*(Base!$I:$I&lt;&gt;""),0)),0))</f>
        <v/>
      </c>
      <c r="L1268" s="2">
        <f>IF(AND(I1268="",K1268&gt;0),"SIM","NÃO")</f>
        <v/>
      </c>
      <c r="M1268" s="2">
        <f>IF(ISNUMBER(SEARCH("SEPARA",UPPER(C1268))),"NÃO","SIM")</f>
        <v/>
      </c>
      <c r="N1268" s="2">
        <f>IFERROR(H1268/K1268,0)</f>
        <v/>
      </c>
      <c r="O1268" s="2">
        <f>IF(M1268="NÃO","EXCLUÍDO",IF(N1268&lt;Premissas!$B$8,"&lt; 1,00",IF(N1268&lt;Premissas!$B$9,"1,00 – 1,19",IF(N1268&lt;Premissas!$B$10,"1,20 – 1,39",IF(N1268&lt;Premissas!$B$11,"1,40 – 1,59",IF(N1268&lt;Premissas!$B$12,"1,60 – 1,99","≥ 2,00"))))))</f>
        <v/>
      </c>
      <c r="P1268" s="5">
        <f>IF(OR(M1268="NÃO",N1268&lt;Premissas!$B$8),Premissas!$B$13,IF(N1268&lt;Premissas!$B$9,Premissas!$B$14,IF(N1268&lt;Premissas!$B$10,Premissas!$B$15,IF(N1268&lt;Premissas!$B$11,Premissas!$B$16,IF(N1268&lt;Premissas!$B$12,Premissas!$B$17,Premissas!$B$18)))))</f>
        <v/>
      </c>
      <c r="Q1268" s="5">
        <f>IFERROR(P1268/Premissas!$B$4,0)</f>
        <v/>
      </c>
    </row>
    <row r="1269">
      <c r="A1269" s="2" t="n">
        <v>7</v>
      </c>
      <c r="B1269" s="2" t="n">
        <v>7801</v>
      </c>
      <c r="C1269" s="2" t="inlineStr">
        <is>
          <t>SEPARACAO</t>
        </is>
      </c>
      <c r="D1269" s="2" t="n">
        <v>5836360</v>
      </c>
      <c r="E1269" s="2" t="inlineStr">
        <is>
          <t>GABRIEL PEREIRA</t>
        </is>
      </c>
      <c r="F1269" s="2" t="n">
        <v>524</v>
      </c>
      <c r="G1269" s="2" t="n">
        <v>7.99</v>
      </c>
      <c r="H1269" s="2" t="n">
        <v>66</v>
      </c>
      <c r="I1269" s="2" t="n">
        <v>0</v>
      </c>
      <c r="J1269" s="2" t="inlineStr">
        <is>
          <t>GPA</t>
        </is>
      </c>
      <c r="K1269" s="2">
        <f>IF(I1269&lt;&gt;"",I1269,IFERROR(INDEX(Base!$I:$I,MATCH(1,(Base!$C:$C=C1269)*(Base!$I:$I&lt;&gt;""),0)),0))</f>
        <v/>
      </c>
      <c r="L1269" s="2">
        <f>IF(AND(I1269="",K1269&gt;0),"SIM","NÃO")</f>
        <v/>
      </c>
      <c r="M1269" s="2">
        <f>IF(ISNUMBER(SEARCH("SEPARA",UPPER(C1269))),"NÃO","SIM")</f>
        <v/>
      </c>
      <c r="N1269" s="2">
        <f>IFERROR(H1269/K1269,0)</f>
        <v/>
      </c>
      <c r="O1269" s="2">
        <f>IF(M1269="NÃO","EXCLUÍDO",IF(N1269&lt;Premissas!$B$8,"&lt; 1,00",IF(N1269&lt;Premissas!$B$9,"1,00 – 1,19",IF(N1269&lt;Premissas!$B$10,"1,20 – 1,39",IF(N1269&lt;Premissas!$B$11,"1,40 – 1,59",IF(N1269&lt;Premissas!$B$12,"1,60 – 1,99","≥ 2,00"))))))</f>
        <v/>
      </c>
      <c r="P1269" s="5">
        <f>IF(OR(M1269="NÃO",N1269&lt;Premissas!$B$8),Premissas!$B$13,IF(N1269&lt;Premissas!$B$9,Premissas!$B$14,IF(N1269&lt;Premissas!$B$10,Premissas!$B$15,IF(N1269&lt;Premissas!$B$11,Premissas!$B$16,IF(N1269&lt;Premissas!$B$12,Premissas!$B$17,Premissas!$B$18)))))</f>
        <v/>
      </c>
      <c r="Q1269" s="5">
        <f>IFERROR(P1269/Premissas!$B$4,0)</f>
        <v/>
      </c>
    </row>
    <row r="1270">
      <c r="A1270" s="2" t="n">
        <v>7</v>
      </c>
      <c r="B1270" s="2" t="n">
        <v>7801</v>
      </c>
      <c r="C1270" s="2" t="inlineStr">
        <is>
          <t>PUXADA RECEB</t>
        </is>
      </c>
      <c r="D1270" s="2" t="n">
        <v>5839300</v>
      </c>
      <c r="E1270" s="2" t="inlineStr">
        <is>
          <t>Murillo Tosta Ferreira</t>
        </is>
      </c>
      <c r="F1270" s="2" t="n">
        <v>84</v>
      </c>
      <c r="G1270" s="2" t="n">
        <v>24.44</v>
      </c>
      <c r="H1270" s="2" t="n">
        <v>3</v>
      </c>
      <c r="I1270" s="2" t="n">
        <v>0</v>
      </c>
      <c r="J1270" s="2" t="inlineStr">
        <is>
          <t>GPA</t>
        </is>
      </c>
      <c r="K1270" s="2">
        <f>IF(I1270&lt;&gt;"",I1270,IFERROR(INDEX(Base!$I:$I,MATCH(1,(Base!$C:$C=C1270)*(Base!$I:$I&lt;&gt;""),0)),0))</f>
        <v/>
      </c>
      <c r="L1270" s="2">
        <f>IF(AND(I1270="",K1270&gt;0),"SIM","NÃO")</f>
        <v/>
      </c>
      <c r="M1270" s="2">
        <f>IF(ISNUMBER(SEARCH("SEPARA",UPPER(C1270))),"NÃO","SIM")</f>
        <v/>
      </c>
      <c r="N1270" s="2">
        <f>IFERROR(H1270/K1270,0)</f>
        <v/>
      </c>
      <c r="O1270" s="2">
        <f>IF(M1270="NÃO","EXCLUÍDO",IF(N1270&lt;Premissas!$B$8,"&lt; 1,00",IF(N1270&lt;Premissas!$B$9,"1,00 – 1,19",IF(N1270&lt;Premissas!$B$10,"1,20 – 1,39",IF(N1270&lt;Premissas!$B$11,"1,40 – 1,59",IF(N1270&lt;Premissas!$B$12,"1,60 – 1,99","≥ 2,00"))))))</f>
        <v/>
      </c>
      <c r="P1270" s="5">
        <f>IF(OR(M1270="NÃO",N1270&lt;Premissas!$B$8),Premissas!$B$13,IF(N1270&lt;Premissas!$B$9,Premissas!$B$14,IF(N1270&lt;Premissas!$B$10,Premissas!$B$15,IF(N1270&lt;Premissas!$B$11,Premissas!$B$16,IF(N1270&lt;Premissas!$B$12,Premissas!$B$17,Premissas!$B$18)))))</f>
        <v/>
      </c>
      <c r="Q1270" s="5">
        <f>IFERROR(P1270/Premissas!$B$4,0)</f>
        <v/>
      </c>
    </row>
    <row r="1271">
      <c r="A1271" s="2" t="n">
        <v>7</v>
      </c>
      <c r="B1271" s="2" t="n">
        <v>7801</v>
      </c>
      <c r="C1271" s="2" t="inlineStr">
        <is>
          <t>SEPARACAO</t>
        </is>
      </c>
      <c r="D1271" s="2" t="n">
        <v>5839300</v>
      </c>
      <c r="E1271" s="2" t="inlineStr">
        <is>
          <t>Murillo Tosta Ferreira</t>
        </is>
      </c>
      <c r="F1271" s="2" t="n">
        <v>378</v>
      </c>
      <c r="G1271" s="2" t="n">
        <v>2.81</v>
      </c>
      <c r="H1271" s="2" t="n">
        <v>135</v>
      </c>
      <c r="I1271" s="2" t="n">
        <v>0</v>
      </c>
      <c r="J1271" s="2" t="inlineStr">
        <is>
          <t>GPA</t>
        </is>
      </c>
      <c r="K1271" s="2">
        <f>IF(I1271&lt;&gt;"",I1271,IFERROR(INDEX(Base!$I:$I,MATCH(1,(Base!$C:$C=C1271)*(Base!$I:$I&lt;&gt;""),0)),0))</f>
        <v/>
      </c>
      <c r="L1271" s="2">
        <f>IF(AND(I1271="",K1271&gt;0),"SIM","NÃO")</f>
        <v/>
      </c>
      <c r="M1271" s="2">
        <f>IF(ISNUMBER(SEARCH("SEPARA",UPPER(C1271))),"NÃO","SIM")</f>
        <v/>
      </c>
      <c r="N1271" s="2">
        <f>IFERROR(H1271/K1271,0)</f>
        <v/>
      </c>
      <c r="O1271" s="2">
        <f>IF(M1271="NÃO","EXCLUÍDO",IF(N1271&lt;Premissas!$B$8,"&lt; 1,00",IF(N1271&lt;Premissas!$B$9,"1,00 – 1,19",IF(N1271&lt;Premissas!$B$10,"1,20 – 1,39",IF(N1271&lt;Premissas!$B$11,"1,40 – 1,59",IF(N1271&lt;Premissas!$B$12,"1,60 – 1,99","≥ 2,00"))))))</f>
        <v/>
      </c>
      <c r="P1271" s="5">
        <f>IF(OR(M1271="NÃO",N1271&lt;Premissas!$B$8),Premissas!$B$13,IF(N1271&lt;Premissas!$B$9,Premissas!$B$14,IF(N1271&lt;Premissas!$B$10,Premissas!$B$15,IF(N1271&lt;Premissas!$B$11,Premissas!$B$16,IF(N1271&lt;Premissas!$B$12,Premissas!$B$17,Premissas!$B$18)))))</f>
        <v/>
      </c>
      <c r="Q1271" s="5">
        <f>IFERROR(P1271/Premissas!$B$4,0)</f>
        <v/>
      </c>
    </row>
    <row r="1272">
      <c r="A1272" s="2" t="n">
        <v>7</v>
      </c>
      <c r="B1272" s="2" t="n">
        <v>7801</v>
      </c>
      <c r="C1272" s="2" t="inlineStr">
        <is>
          <t>SEPARACAO</t>
        </is>
      </c>
      <c r="D1272" s="2" t="n">
        <v>5840147</v>
      </c>
      <c r="E1272" s="2" t="inlineStr">
        <is>
          <t>VITALIS MBAKOU</t>
        </is>
      </c>
      <c r="F1272" s="2" t="n">
        <v>15762</v>
      </c>
      <c r="G1272" s="2" t="n">
        <v>174.87</v>
      </c>
      <c r="H1272" s="2" t="n">
        <v>90</v>
      </c>
      <c r="I1272" s="2" t="n">
        <v>0</v>
      </c>
      <c r="J1272" s="2" t="inlineStr">
        <is>
          <t>GPA</t>
        </is>
      </c>
      <c r="K1272" s="2">
        <f>IF(I1272&lt;&gt;"",I1272,IFERROR(INDEX(Base!$I:$I,MATCH(1,(Base!$C:$C=C1272)*(Base!$I:$I&lt;&gt;""),0)),0))</f>
        <v/>
      </c>
      <c r="L1272" s="2">
        <f>IF(AND(I1272="",K1272&gt;0),"SIM","NÃO")</f>
        <v/>
      </c>
      <c r="M1272" s="2">
        <f>IF(ISNUMBER(SEARCH("SEPARA",UPPER(C1272))),"NÃO","SIM")</f>
        <v/>
      </c>
      <c r="N1272" s="2">
        <f>IFERROR(H1272/K1272,0)</f>
        <v/>
      </c>
      <c r="O1272" s="2">
        <f>IF(M1272="NÃO","EXCLUÍDO",IF(N1272&lt;Premissas!$B$8,"&lt; 1,00",IF(N1272&lt;Premissas!$B$9,"1,00 – 1,19",IF(N1272&lt;Premissas!$B$10,"1,20 – 1,39",IF(N1272&lt;Premissas!$B$11,"1,40 – 1,59",IF(N1272&lt;Premissas!$B$12,"1,60 – 1,99","≥ 2,00"))))))</f>
        <v/>
      </c>
      <c r="P1272" s="5">
        <f>IF(OR(M1272="NÃO",N1272&lt;Premissas!$B$8),Premissas!$B$13,IF(N1272&lt;Premissas!$B$9,Premissas!$B$14,IF(N1272&lt;Premissas!$B$10,Premissas!$B$15,IF(N1272&lt;Premissas!$B$11,Premissas!$B$16,IF(N1272&lt;Premissas!$B$12,Premissas!$B$17,Premissas!$B$18)))))</f>
        <v/>
      </c>
      <c r="Q1272" s="5">
        <f>IFERROR(P1272/Premissas!$B$4,0)</f>
        <v/>
      </c>
    </row>
    <row r="1273">
      <c r="A1273" s="2" t="n">
        <v>7</v>
      </c>
      <c r="B1273" s="2" t="n">
        <v>7801</v>
      </c>
      <c r="C1273" s="2" t="inlineStr">
        <is>
          <t>SEPARACAO</t>
        </is>
      </c>
      <c r="D1273" s="2" t="n">
        <v>5840708</v>
      </c>
      <c r="E1273" s="2" t="inlineStr">
        <is>
          <t>Eugene Anangmeje</t>
        </is>
      </c>
      <c r="F1273" s="2" t="n">
        <v>10418</v>
      </c>
      <c r="G1273" s="2" t="n">
        <v>191.9</v>
      </c>
      <c r="H1273" s="2" t="n">
        <v>54</v>
      </c>
      <c r="I1273" s="2" t="n">
        <v>0</v>
      </c>
      <c r="J1273" s="2" t="inlineStr">
        <is>
          <t>GPA</t>
        </is>
      </c>
      <c r="K1273" s="2">
        <f>IF(I1273&lt;&gt;"",I1273,IFERROR(INDEX(Base!$I:$I,MATCH(1,(Base!$C:$C=C1273)*(Base!$I:$I&lt;&gt;""),0)),0))</f>
        <v/>
      </c>
      <c r="L1273" s="2">
        <f>IF(AND(I1273="",K1273&gt;0),"SIM","NÃO")</f>
        <v/>
      </c>
      <c r="M1273" s="2">
        <f>IF(ISNUMBER(SEARCH("SEPARA",UPPER(C1273))),"NÃO","SIM")</f>
        <v/>
      </c>
      <c r="N1273" s="2">
        <f>IFERROR(H1273/K1273,0)</f>
        <v/>
      </c>
      <c r="O1273" s="2">
        <f>IF(M1273="NÃO","EXCLUÍDO",IF(N1273&lt;Premissas!$B$8,"&lt; 1,00",IF(N1273&lt;Premissas!$B$9,"1,00 – 1,19",IF(N1273&lt;Premissas!$B$10,"1,20 – 1,39",IF(N1273&lt;Premissas!$B$11,"1,40 – 1,59",IF(N1273&lt;Premissas!$B$12,"1,60 – 1,99","≥ 2,00"))))))</f>
        <v/>
      </c>
      <c r="P1273" s="5">
        <f>IF(OR(M1273="NÃO",N1273&lt;Premissas!$B$8),Premissas!$B$13,IF(N1273&lt;Premissas!$B$9,Premissas!$B$14,IF(N1273&lt;Premissas!$B$10,Premissas!$B$15,IF(N1273&lt;Premissas!$B$11,Premissas!$B$16,IF(N1273&lt;Premissas!$B$12,Premissas!$B$17,Premissas!$B$18)))))</f>
        <v/>
      </c>
      <c r="Q1273" s="5">
        <f>IFERROR(P1273/Premissas!$B$4,0)</f>
        <v/>
      </c>
    </row>
    <row r="1274">
      <c r="A1274" s="2" t="n">
        <v>7</v>
      </c>
      <c r="B1274" s="2" t="n">
        <v>7801</v>
      </c>
      <c r="C1274" s="2" t="inlineStr">
        <is>
          <t>CARREGAMENTO</t>
        </is>
      </c>
      <c r="D1274" s="2" t="n">
        <v>5840848</v>
      </c>
      <c r="E1274" s="2" t="inlineStr">
        <is>
          <t>PAULO ALEXANDRE G. FONSECA</t>
        </is>
      </c>
      <c r="F1274" s="2" t="n">
        <v>20</v>
      </c>
      <c r="G1274" s="2" t="n">
        <v>8.109999999999999</v>
      </c>
      <c r="H1274" s="2" t="n">
        <v>2</v>
      </c>
      <c r="I1274" s="2" t="n">
        <v>0</v>
      </c>
      <c r="J1274" s="2" t="inlineStr">
        <is>
          <t>GPA</t>
        </is>
      </c>
      <c r="K1274" s="2">
        <f>IF(I1274&lt;&gt;"",I1274,IFERROR(INDEX(Base!$I:$I,MATCH(1,(Base!$C:$C=C1274)*(Base!$I:$I&lt;&gt;""),0)),0))</f>
        <v/>
      </c>
      <c r="L1274" s="2">
        <f>IF(AND(I1274="",K1274&gt;0),"SIM","NÃO")</f>
        <v/>
      </c>
      <c r="M1274" s="2">
        <f>IF(ISNUMBER(SEARCH("SEPARA",UPPER(C1274))),"NÃO","SIM")</f>
        <v/>
      </c>
      <c r="N1274" s="2">
        <f>IFERROR(H1274/K1274,0)</f>
        <v/>
      </c>
      <c r="O1274" s="2">
        <f>IF(M1274="NÃO","EXCLUÍDO",IF(N1274&lt;Premissas!$B$8,"&lt; 1,00",IF(N1274&lt;Premissas!$B$9,"1,00 – 1,19",IF(N1274&lt;Premissas!$B$10,"1,20 – 1,39",IF(N1274&lt;Premissas!$B$11,"1,40 – 1,59",IF(N1274&lt;Premissas!$B$12,"1,60 – 1,99","≥ 2,00"))))))</f>
        <v/>
      </c>
      <c r="P1274" s="5">
        <f>IF(OR(M1274="NÃO",N1274&lt;Premissas!$B$8),Premissas!$B$13,IF(N1274&lt;Premissas!$B$9,Premissas!$B$14,IF(N1274&lt;Premissas!$B$10,Premissas!$B$15,IF(N1274&lt;Premissas!$B$11,Premissas!$B$16,IF(N1274&lt;Premissas!$B$12,Premissas!$B$17,Premissas!$B$18)))))</f>
        <v/>
      </c>
      <c r="Q1274" s="5">
        <f>IFERROR(P1274/Premissas!$B$4,0)</f>
        <v/>
      </c>
    </row>
    <row r="1275">
      <c r="A1275" s="2" t="n">
        <v>7</v>
      </c>
      <c r="B1275" s="2" t="n">
        <v>7801</v>
      </c>
      <c r="C1275" s="2" t="inlineStr">
        <is>
          <t>ATIVIDADE OP. EMP.</t>
        </is>
      </c>
      <c r="D1275" s="2" t="n">
        <v>584688</v>
      </c>
      <c r="E1275" s="2" t="inlineStr">
        <is>
          <t>Fernando Firmino Da Silva</t>
        </is>
      </c>
      <c r="F1275" s="2" t="n">
        <v>1481</v>
      </c>
      <c r="G1275" s="2" t="n">
        <v>193.75</v>
      </c>
      <c r="H1275" s="2" t="n">
        <v>8</v>
      </c>
      <c r="I1275" s="2" t="n">
        <v>0</v>
      </c>
      <c r="J1275" s="2" t="inlineStr">
        <is>
          <t>GPA</t>
        </is>
      </c>
      <c r="K1275" s="2">
        <f>IF(I1275&lt;&gt;"",I1275,IFERROR(INDEX(Base!$I:$I,MATCH(1,(Base!$C:$C=C1275)*(Base!$I:$I&lt;&gt;""),0)),0))</f>
        <v/>
      </c>
      <c r="L1275" s="2">
        <f>IF(AND(I1275="",K1275&gt;0),"SIM","NÃO")</f>
        <v/>
      </c>
      <c r="M1275" s="2">
        <f>IF(ISNUMBER(SEARCH("SEPARA",UPPER(C1275))),"NÃO","SIM")</f>
        <v/>
      </c>
      <c r="N1275" s="2">
        <f>IFERROR(H1275/K1275,0)</f>
        <v/>
      </c>
      <c r="O1275" s="2">
        <f>IF(M1275="NÃO","EXCLUÍDO",IF(N1275&lt;Premissas!$B$8,"&lt; 1,00",IF(N1275&lt;Premissas!$B$9,"1,00 – 1,19",IF(N1275&lt;Premissas!$B$10,"1,20 – 1,39",IF(N1275&lt;Premissas!$B$11,"1,40 – 1,59",IF(N1275&lt;Premissas!$B$12,"1,60 – 1,99","≥ 2,00"))))))</f>
        <v/>
      </c>
      <c r="P1275" s="5">
        <f>IF(OR(M1275="NÃO",N1275&lt;Premissas!$B$8),Premissas!$B$13,IF(N1275&lt;Premissas!$B$9,Premissas!$B$14,IF(N1275&lt;Premissas!$B$10,Premissas!$B$15,IF(N1275&lt;Premissas!$B$11,Premissas!$B$16,IF(N1275&lt;Premissas!$B$12,Premissas!$B$17,Premissas!$B$18)))))</f>
        <v/>
      </c>
      <c r="Q1275" s="5">
        <f>IFERROR(P1275/Premissas!$B$4,0)</f>
        <v/>
      </c>
    </row>
    <row r="1276">
      <c r="A1276" s="2" t="n">
        <v>7</v>
      </c>
      <c r="B1276" s="2" t="n">
        <v>7801</v>
      </c>
      <c r="C1276" s="2" t="inlineStr">
        <is>
          <t>SEPARACAO</t>
        </is>
      </c>
      <c r="D1276" s="2" t="n">
        <v>5849381</v>
      </c>
      <c r="E1276" s="2" t="inlineStr">
        <is>
          <t>JOAO SUNGO</t>
        </is>
      </c>
      <c r="F1276" s="2" t="n">
        <v>4067</v>
      </c>
      <c r="G1276" s="2" t="n">
        <v>89.95999999999999</v>
      </c>
      <c r="H1276" s="2" t="n">
        <v>45</v>
      </c>
      <c r="I1276" s="2" t="n">
        <v>0</v>
      </c>
      <c r="J1276" s="2" t="inlineStr">
        <is>
          <t>GPA</t>
        </is>
      </c>
      <c r="K1276" s="2">
        <f>IF(I1276&lt;&gt;"",I1276,IFERROR(INDEX(Base!$I:$I,MATCH(1,(Base!$C:$C=C1276)*(Base!$I:$I&lt;&gt;""),0)),0))</f>
        <v/>
      </c>
      <c r="L1276" s="2">
        <f>IF(AND(I1276="",K1276&gt;0),"SIM","NÃO")</f>
        <v/>
      </c>
      <c r="M1276" s="2">
        <f>IF(ISNUMBER(SEARCH("SEPARA",UPPER(C1276))),"NÃO","SIM")</f>
        <v/>
      </c>
      <c r="N1276" s="2">
        <f>IFERROR(H1276/K1276,0)</f>
        <v/>
      </c>
      <c r="O1276" s="2">
        <f>IF(M1276="NÃO","EXCLUÍDO",IF(N1276&lt;Premissas!$B$8,"&lt; 1,00",IF(N1276&lt;Premissas!$B$9,"1,00 – 1,19",IF(N1276&lt;Premissas!$B$10,"1,20 – 1,39",IF(N1276&lt;Premissas!$B$11,"1,40 – 1,59",IF(N1276&lt;Premissas!$B$12,"1,60 – 1,99","≥ 2,00"))))))</f>
        <v/>
      </c>
      <c r="P1276" s="5">
        <f>IF(OR(M1276="NÃO",N1276&lt;Premissas!$B$8),Premissas!$B$13,IF(N1276&lt;Premissas!$B$9,Premissas!$B$14,IF(N1276&lt;Premissas!$B$10,Premissas!$B$15,IF(N1276&lt;Premissas!$B$11,Premissas!$B$16,IF(N1276&lt;Premissas!$B$12,Premissas!$B$17,Premissas!$B$18)))))</f>
        <v/>
      </c>
      <c r="Q1276" s="5">
        <f>IFERROR(P1276/Premissas!$B$4,0)</f>
        <v/>
      </c>
    </row>
    <row r="1277">
      <c r="A1277" s="2" t="n">
        <v>7</v>
      </c>
      <c r="B1277" s="2" t="n">
        <v>7801</v>
      </c>
      <c r="C1277" s="2" t="inlineStr">
        <is>
          <t>SEPARACAO</t>
        </is>
      </c>
      <c r="D1277" s="2" t="n">
        <v>5850622</v>
      </c>
      <c r="E1277" s="2" t="inlineStr">
        <is>
          <t>Alcebiades Araujo De Lima</t>
        </is>
      </c>
      <c r="F1277" s="2" t="n">
        <v>27</v>
      </c>
      <c r="G1277" s="2" t="n">
        <v>2.51</v>
      </c>
      <c r="H1277" s="2" t="n">
        <v>11</v>
      </c>
      <c r="I1277" s="2" t="n">
        <v>0</v>
      </c>
      <c r="J1277" s="2" t="inlineStr">
        <is>
          <t>GPA</t>
        </is>
      </c>
      <c r="K1277" s="2">
        <f>IF(I1277&lt;&gt;"",I1277,IFERROR(INDEX(Base!$I:$I,MATCH(1,(Base!$C:$C=C1277)*(Base!$I:$I&lt;&gt;""),0)),0))</f>
        <v/>
      </c>
      <c r="L1277" s="2">
        <f>IF(AND(I1277="",K1277&gt;0),"SIM","NÃO")</f>
        <v/>
      </c>
      <c r="M1277" s="2">
        <f>IF(ISNUMBER(SEARCH("SEPARA",UPPER(C1277))),"NÃO","SIM")</f>
        <v/>
      </c>
      <c r="N1277" s="2">
        <f>IFERROR(H1277/K1277,0)</f>
        <v/>
      </c>
      <c r="O1277" s="2">
        <f>IF(M1277="NÃO","EXCLUÍDO",IF(N1277&lt;Premissas!$B$8,"&lt; 1,00",IF(N1277&lt;Premissas!$B$9,"1,00 – 1,19",IF(N1277&lt;Premissas!$B$10,"1,20 – 1,39",IF(N1277&lt;Premissas!$B$11,"1,40 – 1,59",IF(N1277&lt;Premissas!$B$12,"1,60 – 1,99","≥ 2,00"))))))</f>
        <v/>
      </c>
      <c r="P1277" s="5">
        <f>IF(OR(M1277="NÃO",N1277&lt;Premissas!$B$8),Premissas!$B$13,IF(N1277&lt;Premissas!$B$9,Premissas!$B$14,IF(N1277&lt;Premissas!$B$10,Premissas!$B$15,IF(N1277&lt;Premissas!$B$11,Premissas!$B$16,IF(N1277&lt;Premissas!$B$12,Premissas!$B$17,Premissas!$B$18)))))</f>
        <v/>
      </c>
      <c r="Q1277" s="5">
        <f>IFERROR(P1277/Premissas!$B$4,0)</f>
        <v/>
      </c>
    </row>
    <row r="1278">
      <c r="A1278" s="2" t="n">
        <v>7</v>
      </c>
      <c r="B1278" s="2" t="n">
        <v>7801</v>
      </c>
      <c r="C1278" s="2" t="inlineStr">
        <is>
          <t>SEPARACAO</t>
        </is>
      </c>
      <c r="D1278" s="2" t="n">
        <v>5852692</v>
      </c>
      <c r="E1278" s="2" t="inlineStr">
        <is>
          <t>Maria Eduarda Cavalcanti De Oliveira</t>
        </is>
      </c>
      <c r="F1278" s="2" t="n">
        <v>9082</v>
      </c>
      <c r="G1278" s="2" t="n">
        <v>129.77</v>
      </c>
      <c r="H1278" s="2" t="n">
        <v>70</v>
      </c>
      <c r="I1278" s="2" t="n">
        <v>0</v>
      </c>
      <c r="J1278" s="2" t="inlineStr">
        <is>
          <t>GPA</t>
        </is>
      </c>
      <c r="K1278" s="2">
        <f>IF(I1278&lt;&gt;"",I1278,IFERROR(INDEX(Base!$I:$I,MATCH(1,(Base!$C:$C=C1278)*(Base!$I:$I&lt;&gt;""),0)),0))</f>
        <v/>
      </c>
      <c r="L1278" s="2">
        <f>IF(AND(I1278="",K1278&gt;0),"SIM","NÃO")</f>
        <v/>
      </c>
      <c r="M1278" s="2">
        <f>IF(ISNUMBER(SEARCH("SEPARA",UPPER(C1278))),"NÃO","SIM")</f>
        <v/>
      </c>
      <c r="N1278" s="2">
        <f>IFERROR(H1278/K1278,0)</f>
        <v/>
      </c>
      <c r="O1278" s="2">
        <f>IF(M1278="NÃO","EXCLUÍDO",IF(N1278&lt;Premissas!$B$8,"&lt; 1,00",IF(N1278&lt;Premissas!$B$9,"1,00 – 1,19",IF(N1278&lt;Premissas!$B$10,"1,20 – 1,39",IF(N1278&lt;Premissas!$B$11,"1,40 – 1,59",IF(N1278&lt;Premissas!$B$12,"1,60 – 1,99","≥ 2,00"))))))</f>
        <v/>
      </c>
      <c r="P1278" s="5">
        <f>IF(OR(M1278="NÃO",N1278&lt;Premissas!$B$8),Premissas!$B$13,IF(N1278&lt;Premissas!$B$9,Premissas!$B$14,IF(N1278&lt;Premissas!$B$10,Premissas!$B$15,IF(N1278&lt;Premissas!$B$11,Premissas!$B$16,IF(N1278&lt;Premissas!$B$12,Premissas!$B$17,Premissas!$B$18)))))</f>
        <v/>
      </c>
      <c r="Q1278" s="5">
        <f>IFERROR(P1278/Premissas!$B$4,0)</f>
        <v/>
      </c>
    </row>
    <row r="1279">
      <c r="A1279" s="2" t="n">
        <v>7</v>
      </c>
      <c r="B1279" s="2" t="n">
        <v>7801</v>
      </c>
      <c r="C1279" s="2" t="inlineStr">
        <is>
          <t>PUXADA RECEB</t>
        </is>
      </c>
      <c r="D1279" s="2" t="n">
        <v>5853230</v>
      </c>
      <c r="E1279" s="2" t="inlineStr">
        <is>
          <t>Deivid Jacson Martins Silva</t>
        </is>
      </c>
      <c r="F1279" s="2" t="n">
        <v>1251</v>
      </c>
      <c r="G1279" s="2" t="n">
        <v>103.23</v>
      </c>
      <c r="H1279" s="2" t="n">
        <v>12</v>
      </c>
      <c r="I1279" s="2" t="n">
        <v>0</v>
      </c>
      <c r="J1279" s="2" t="inlineStr">
        <is>
          <t>GPA</t>
        </is>
      </c>
      <c r="K1279" s="2">
        <f>IF(I1279&lt;&gt;"",I1279,IFERROR(INDEX(Base!$I:$I,MATCH(1,(Base!$C:$C=C1279)*(Base!$I:$I&lt;&gt;""),0)),0))</f>
        <v/>
      </c>
      <c r="L1279" s="2">
        <f>IF(AND(I1279="",K1279&gt;0),"SIM","NÃO")</f>
        <v/>
      </c>
      <c r="M1279" s="2">
        <f>IF(ISNUMBER(SEARCH("SEPARA",UPPER(C1279))),"NÃO","SIM")</f>
        <v/>
      </c>
      <c r="N1279" s="2">
        <f>IFERROR(H1279/K1279,0)</f>
        <v/>
      </c>
      <c r="O1279" s="2">
        <f>IF(M1279="NÃO","EXCLUÍDO",IF(N1279&lt;Premissas!$B$8,"&lt; 1,00",IF(N1279&lt;Premissas!$B$9,"1,00 – 1,19",IF(N1279&lt;Premissas!$B$10,"1,20 – 1,39",IF(N1279&lt;Premissas!$B$11,"1,40 – 1,59",IF(N1279&lt;Premissas!$B$12,"1,60 – 1,99","≥ 2,00"))))))</f>
        <v/>
      </c>
      <c r="P1279" s="5">
        <f>IF(OR(M1279="NÃO",N1279&lt;Premissas!$B$8),Premissas!$B$13,IF(N1279&lt;Premissas!$B$9,Premissas!$B$14,IF(N1279&lt;Premissas!$B$10,Premissas!$B$15,IF(N1279&lt;Premissas!$B$11,Premissas!$B$16,IF(N1279&lt;Premissas!$B$12,Premissas!$B$17,Premissas!$B$18)))))</f>
        <v/>
      </c>
      <c r="Q1279" s="5">
        <f>IFERROR(P1279/Premissas!$B$4,0)</f>
        <v/>
      </c>
    </row>
    <row r="1280">
      <c r="A1280" s="2" t="n">
        <v>7</v>
      </c>
      <c r="B1280" s="2" t="n">
        <v>7801</v>
      </c>
      <c r="C1280" s="2" t="inlineStr">
        <is>
          <t>SEPARACAO</t>
        </is>
      </c>
      <c r="D1280" s="2" t="n">
        <v>5853230</v>
      </c>
      <c r="E1280" s="2" t="inlineStr">
        <is>
          <t>Deivid Jacson Martins Silva</t>
        </is>
      </c>
      <c r="F1280" s="2" t="n">
        <v>225</v>
      </c>
      <c r="G1280" s="2" t="n">
        <v>5.2</v>
      </c>
      <c r="H1280" s="2" t="n">
        <v>43</v>
      </c>
      <c r="I1280" s="2" t="n">
        <v>0</v>
      </c>
      <c r="J1280" s="2" t="inlineStr">
        <is>
          <t>GPA</t>
        </is>
      </c>
      <c r="K1280" s="2">
        <f>IF(I1280&lt;&gt;"",I1280,IFERROR(INDEX(Base!$I:$I,MATCH(1,(Base!$C:$C=C1280)*(Base!$I:$I&lt;&gt;""),0)),0))</f>
        <v/>
      </c>
      <c r="L1280" s="2">
        <f>IF(AND(I1280="",K1280&gt;0),"SIM","NÃO")</f>
        <v/>
      </c>
      <c r="M1280" s="2">
        <f>IF(ISNUMBER(SEARCH("SEPARA",UPPER(C1280))),"NÃO","SIM")</f>
        <v/>
      </c>
      <c r="N1280" s="2">
        <f>IFERROR(H1280/K1280,0)</f>
        <v/>
      </c>
      <c r="O1280" s="2">
        <f>IF(M1280="NÃO","EXCLUÍDO",IF(N1280&lt;Premissas!$B$8,"&lt; 1,00",IF(N1280&lt;Premissas!$B$9,"1,00 – 1,19",IF(N1280&lt;Premissas!$B$10,"1,20 – 1,39",IF(N1280&lt;Premissas!$B$11,"1,40 – 1,59",IF(N1280&lt;Premissas!$B$12,"1,60 – 1,99","≥ 2,00"))))))</f>
        <v/>
      </c>
      <c r="P1280" s="5">
        <f>IF(OR(M1280="NÃO",N1280&lt;Premissas!$B$8),Premissas!$B$13,IF(N1280&lt;Premissas!$B$9,Premissas!$B$14,IF(N1280&lt;Premissas!$B$10,Premissas!$B$15,IF(N1280&lt;Premissas!$B$11,Premissas!$B$16,IF(N1280&lt;Premissas!$B$12,Premissas!$B$17,Premissas!$B$18)))))</f>
        <v/>
      </c>
      <c r="Q1280" s="5">
        <f>IFERROR(P1280/Premissas!$B$4,0)</f>
        <v/>
      </c>
    </row>
    <row r="1281">
      <c r="A1281" s="2" t="n">
        <v>7</v>
      </c>
      <c r="B1281" s="2" t="n">
        <v>7801</v>
      </c>
      <c r="C1281" s="2" t="inlineStr">
        <is>
          <t>PUXADA RECEB</t>
        </is>
      </c>
      <c r="D1281" s="2" t="n">
        <v>5853249</v>
      </c>
      <c r="E1281" s="2" t="inlineStr">
        <is>
          <t>Michelle Aparecida Pinto Vieira</t>
        </is>
      </c>
      <c r="F1281" s="2" t="n">
        <v>2127</v>
      </c>
      <c r="G1281" s="2" t="n">
        <v>130.09</v>
      </c>
      <c r="H1281" s="2" t="n">
        <v>16</v>
      </c>
      <c r="I1281" s="2" t="n">
        <v>0</v>
      </c>
      <c r="J1281" s="2" t="inlineStr">
        <is>
          <t>GPA</t>
        </is>
      </c>
      <c r="K1281" s="2">
        <f>IF(I1281&lt;&gt;"",I1281,IFERROR(INDEX(Base!$I:$I,MATCH(1,(Base!$C:$C=C1281)*(Base!$I:$I&lt;&gt;""),0)),0))</f>
        <v/>
      </c>
      <c r="L1281" s="2">
        <f>IF(AND(I1281="",K1281&gt;0),"SIM","NÃO")</f>
        <v/>
      </c>
      <c r="M1281" s="2">
        <f>IF(ISNUMBER(SEARCH("SEPARA",UPPER(C1281))),"NÃO","SIM")</f>
        <v/>
      </c>
      <c r="N1281" s="2">
        <f>IFERROR(H1281/K1281,0)</f>
        <v/>
      </c>
      <c r="O1281" s="2">
        <f>IF(M1281="NÃO","EXCLUÍDO",IF(N1281&lt;Premissas!$B$8,"&lt; 1,00",IF(N1281&lt;Premissas!$B$9,"1,00 – 1,19",IF(N1281&lt;Premissas!$B$10,"1,20 – 1,39",IF(N1281&lt;Premissas!$B$11,"1,40 – 1,59",IF(N1281&lt;Premissas!$B$12,"1,60 – 1,99","≥ 2,00"))))))</f>
        <v/>
      </c>
      <c r="P1281" s="5">
        <f>IF(OR(M1281="NÃO",N1281&lt;Premissas!$B$8),Premissas!$B$13,IF(N1281&lt;Premissas!$B$9,Premissas!$B$14,IF(N1281&lt;Premissas!$B$10,Premissas!$B$15,IF(N1281&lt;Premissas!$B$11,Premissas!$B$16,IF(N1281&lt;Premissas!$B$12,Premissas!$B$17,Premissas!$B$18)))))</f>
        <v/>
      </c>
      <c r="Q1281" s="5">
        <f>IFERROR(P1281/Premissas!$B$4,0)</f>
        <v/>
      </c>
    </row>
    <row r="1282">
      <c r="A1282" s="2" t="n">
        <v>7</v>
      </c>
      <c r="B1282" s="2" t="n">
        <v>7801</v>
      </c>
      <c r="C1282" s="2" t="inlineStr">
        <is>
          <t>SEPARACAO</t>
        </is>
      </c>
      <c r="D1282" s="2" t="n">
        <v>5853249</v>
      </c>
      <c r="E1282" s="2" t="inlineStr">
        <is>
          <t>Michelle Aparecida Pinto Vieira</t>
        </is>
      </c>
      <c r="F1282" s="2" t="n">
        <v>553</v>
      </c>
      <c r="G1282" s="2" t="n">
        <v>9.98</v>
      </c>
      <c r="H1282" s="2" t="n">
        <v>55</v>
      </c>
      <c r="I1282" s="2" t="n">
        <v>0</v>
      </c>
      <c r="J1282" s="2" t="inlineStr">
        <is>
          <t>GPA</t>
        </is>
      </c>
      <c r="K1282" s="2">
        <f>IF(I1282&lt;&gt;"",I1282,IFERROR(INDEX(Base!$I:$I,MATCH(1,(Base!$C:$C=C1282)*(Base!$I:$I&lt;&gt;""),0)),0))</f>
        <v/>
      </c>
      <c r="L1282" s="2">
        <f>IF(AND(I1282="",K1282&gt;0),"SIM","NÃO")</f>
        <v/>
      </c>
      <c r="M1282" s="2">
        <f>IF(ISNUMBER(SEARCH("SEPARA",UPPER(C1282))),"NÃO","SIM")</f>
        <v/>
      </c>
      <c r="N1282" s="2">
        <f>IFERROR(H1282/K1282,0)</f>
        <v/>
      </c>
      <c r="O1282" s="2">
        <f>IF(M1282="NÃO","EXCLUÍDO",IF(N1282&lt;Premissas!$B$8,"&lt; 1,00",IF(N1282&lt;Premissas!$B$9,"1,00 – 1,19",IF(N1282&lt;Premissas!$B$10,"1,20 – 1,39",IF(N1282&lt;Premissas!$B$11,"1,40 – 1,59",IF(N1282&lt;Premissas!$B$12,"1,60 – 1,99","≥ 2,00"))))))</f>
        <v/>
      </c>
      <c r="P1282" s="5">
        <f>IF(OR(M1282="NÃO",N1282&lt;Premissas!$B$8),Premissas!$B$13,IF(N1282&lt;Premissas!$B$9,Premissas!$B$14,IF(N1282&lt;Premissas!$B$10,Premissas!$B$15,IF(N1282&lt;Premissas!$B$11,Premissas!$B$16,IF(N1282&lt;Premissas!$B$12,Premissas!$B$17,Premissas!$B$18)))))</f>
        <v/>
      </c>
      <c r="Q1282" s="5">
        <f>IFERROR(P1282/Premissas!$B$4,0)</f>
        <v/>
      </c>
    </row>
    <row r="1283">
      <c r="A1283" s="2" t="n">
        <v>7</v>
      </c>
      <c r="B1283" s="2" t="n">
        <v>7801</v>
      </c>
      <c r="C1283" s="2" t="inlineStr">
        <is>
          <t>CARREGAMENTO</t>
        </is>
      </c>
      <c r="D1283" s="2" t="n">
        <v>5853265</v>
      </c>
      <c r="E1283" s="2" t="inlineStr">
        <is>
          <t>Gerson Dos Santos Florentino</t>
        </is>
      </c>
      <c r="F1283" s="2" t="n">
        <v>410</v>
      </c>
      <c r="G1283" s="2" t="n">
        <v>20.48</v>
      </c>
      <c r="H1283" s="2" t="n">
        <v>20</v>
      </c>
      <c r="I1283" s="2" t="n">
        <v>0</v>
      </c>
      <c r="J1283" s="2" t="inlineStr">
        <is>
          <t>GPA</t>
        </is>
      </c>
      <c r="K1283" s="2">
        <f>IF(I1283&lt;&gt;"",I1283,IFERROR(INDEX(Base!$I:$I,MATCH(1,(Base!$C:$C=C1283)*(Base!$I:$I&lt;&gt;""),0)),0))</f>
        <v/>
      </c>
      <c r="L1283" s="2">
        <f>IF(AND(I1283="",K1283&gt;0),"SIM","NÃO")</f>
        <v/>
      </c>
      <c r="M1283" s="2">
        <f>IF(ISNUMBER(SEARCH("SEPARA",UPPER(C1283))),"NÃO","SIM")</f>
        <v/>
      </c>
      <c r="N1283" s="2">
        <f>IFERROR(H1283/K1283,0)</f>
        <v/>
      </c>
      <c r="O1283" s="2">
        <f>IF(M1283="NÃO","EXCLUÍDO",IF(N1283&lt;Premissas!$B$8,"&lt; 1,00",IF(N1283&lt;Premissas!$B$9,"1,00 – 1,19",IF(N1283&lt;Premissas!$B$10,"1,20 – 1,39",IF(N1283&lt;Premissas!$B$11,"1,40 – 1,59",IF(N1283&lt;Premissas!$B$12,"1,60 – 1,99","≥ 2,00"))))))</f>
        <v/>
      </c>
      <c r="P1283" s="5">
        <f>IF(OR(M1283="NÃO",N1283&lt;Premissas!$B$8),Premissas!$B$13,IF(N1283&lt;Premissas!$B$9,Premissas!$B$14,IF(N1283&lt;Premissas!$B$10,Premissas!$B$15,IF(N1283&lt;Premissas!$B$11,Premissas!$B$16,IF(N1283&lt;Premissas!$B$12,Premissas!$B$17,Premissas!$B$18)))))</f>
        <v/>
      </c>
      <c r="Q1283" s="5">
        <f>IFERROR(P1283/Premissas!$B$4,0)</f>
        <v/>
      </c>
    </row>
    <row r="1284">
      <c r="A1284" s="2" t="n">
        <v>7</v>
      </c>
      <c r="B1284" s="2" t="n">
        <v>7801</v>
      </c>
      <c r="C1284" s="2" t="inlineStr">
        <is>
          <t>SEPARACAO</t>
        </is>
      </c>
      <c r="D1284" s="2" t="n">
        <v>5853290</v>
      </c>
      <c r="E1284" s="2" t="inlineStr">
        <is>
          <t>RAFAELA NERI FERREIRA</t>
        </is>
      </c>
      <c r="F1284" s="2" t="n">
        <v>220</v>
      </c>
      <c r="G1284" s="2" t="n">
        <v>4.76</v>
      </c>
      <c r="H1284" s="2" t="n">
        <v>46</v>
      </c>
      <c r="I1284" s="2" t="n">
        <v>0</v>
      </c>
      <c r="J1284" s="2" t="inlineStr">
        <is>
          <t>GPA</t>
        </is>
      </c>
      <c r="K1284" s="2">
        <f>IF(I1284&lt;&gt;"",I1284,IFERROR(INDEX(Base!$I:$I,MATCH(1,(Base!$C:$C=C1284)*(Base!$I:$I&lt;&gt;""),0)),0))</f>
        <v/>
      </c>
      <c r="L1284" s="2">
        <f>IF(AND(I1284="",K1284&gt;0),"SIM","NÃO")</f>
        <v/>
      </c>
      <c r="M1284" s="2">
        <f>IF(ISNUMBER(SEARCH("SEPARA",UPPER(C1284))),"NÃO","SIM")</f>
        <v/>
      </c>
      <c r="N1284" s="2">
        <f>IFERROR(H1284/K1284,0)</f>
        <v/>
      </c>
      <c r="O1284" s="2">
        <f>IF(M1284="NÃO","EXCLUÍDO",IF(N1284&lt;Premissas!$B$8,"&lt; 1,00",IF(N1284&lt;Premissas!$B$9,"1,00 – 1,19",IF(N1284&lt;Premissas!$B$10,"1,20 – 1,39",IF(N1284&lt;Premissas!$B$11,"1,40 – 1,59",IF(N1284&lt;Premissas!$B$12,"1,60 – 1,99","≥ 2,00"))))))</f>
        <v/>
      </c>
      <c r="P1284" s="5">
        <f>IF(OR(M1284="NÃO",N1284&lt;Premissas!$B$8),Premissas!$B$13,IF(N1284&lt;Premissas!$B$9,Premissas!$B$14,IF(N1284&lt;Premissas!$B$10,Premissas!$B$15,IF(N1284&lt;Premissas!$B$11,Premissas!$B$16,IF(N1284&lt;Premissas!$B$12,Premissas!$B$17,Premissas!$B$18)))))</f>
        <v/>
      </c>
      <c r="Q1284" s="5">
        <f>IFERROR(P1284/Premissas!$B$4,0)</f>
        <v/>
      </c>
    </row>
    <row r="1285">
      <c r="A1285" s="2" t="n">
        <v>7</v>
      </c>
      <c r="B1285" s="2" t="n">
        <v>7801</v>
      </c>
      <c r="C1285" s="2" t="inlineStr">
        <is>
          <t>SEPARACAO</t>
        </is>
      </c>
      <c r="D1285" s="2" t="n">
        <v>5853788</v>
      </c>
      <c r="E1285" s="2" t="inlineStr">
        <is>
          <t>RENILDA PEREIRA</t>
        </is>
      </c>
      <c r="F1285" s="2" t="n">
        <v>4291</v>
      </c>
      <c r="G1285" s="2" t="n">
        <v>88.25</v>
      </c>
      <c r="H1285" s="2" t="n">
        <v>49</v>
      </c>
      <c r="I1285" s="2" t="n">
        <v>0</v>
      </c>
      <c r="J1285" s="2" t="inlineStr">
        <is>
          <t>GPA</t>
        </is>
      </c>
      <c r="K1285" s="2">
        <f>IF(I1285&lt;&gt;"",I1285,IFERROR(INDEX(Base!$I:$I,MATCH(1,(Base!$C:$C=C1285)*(Base!$I:$I&lt;&gt;""),0)),0))</f>
        <v/>
      </c>
      <c r="L1285" s="2">
        <f>IF(AND(I1285="",K1285&gt;0),"SIM","NÃO")</f>
        <v/>
      </c>
      <c r="M1285" s="2">
        <f>IF(ISNUMBER(SEARCH("SEPARA",UPPER(C1285))),"NÃO","SIM")</f>
        <v/>
      </c>
      <c r="N1285" s="2">
        <f>IFERROR(H1285/K1285,0)</f>
        <v/>
      </c>
      <c r="O1285" s="2">
        <f>IF(M1285="NÃO","EXCLUÍDO",IF(N1285&lt;Premissas!$B$8,"&lt; 1,00",IF(N1285&lt;Premissas!$B$9,"1,00 – 1,19",IF(N1285&lt;Premissas!$B$10,"1,20 – 1,39",IF(N1285&lt;Premissas!$B$11,"1,40 – 1,59",IF(N1285&lt;Premissas!$B$12,"1,60 – 1,99","≥ 2,00"))))))</f>
        <v/>
      </c>
      <c r="P1285" s="5">
        <f>IF(OR(M1285="NÃO",N1285&lt;Premissas!$B$8),Premissas!$B$13,IF(N1285&lt;Premissas!$B$9,Premissas!$B$14,IF(N1285&lt;Premissas!$B$10,Premissas!$B$15,IF(N1285&lt;Premissas!$B$11,Premissas!$B$16,IF(N1285&lt;Premissas!$B$12,Premissas!$B$17,Premissas!$B$18)))))</f>
        <v/>
      </c>
      <c r="Q1285" s="5">
        <f>IFERROR(P1285/Premissas!$B$4,0)</f>
        <v/>
      </c>
    </row>
    <row r="1286">
      <c r="A1286" s="2" t="n">
        <v>7</v>
      </c>
      <c r="B1286" s="2" t="n">
        <v>7801</v>
      </c>
      <c r="C1286" s="2" t="inlineStr">
        <is>
          <t>SEPARACAO</t>
        </is>
      </c>
      <c r="D1286" s="2" t="n">
        <v>5853877</v>
      </c>
      <c r="E1286" s="2" t="inlineStr">
        <is>
          <t>Julio Cesar Martinho De Andrade</t>
        </is>
      </c>
      <c r="F1286" s="2" t="n">
        <v>6054</v>
      </c>
      <c r="G1286" s="2" t="n">
        <v>171.94</v>
      </c>
      <c r="H1286" s="2" t="n">
        <v>35</v>
      </c>
      <c r="I1286" s="2" t="n">
        <v>0</v>
      </c>
      <c r="J1286" s="2" t="inlineStr">
        <is>
          <t>GPA</t>
        </is>
      </c>
      <c r="K1286" s="2">
        <f>IF(I1286&lt;&gt;"",I1286,IFERROR(INDEX(Base!$I:$I,MATCH(1,(Base!$C:$C=C1286)*(Base!$I:$I&lt;&gt;""),0)),0))</f>
        <v/>
      </c>
      <c r="L1286" s="2">
        <f>IF(AND(I1286="",K1286&gt;0),"SIM","NÃO")</f>
        <v/>
      </c>
      <c r="M1286" s="2">
        <f>IF(ISNUMBER(SEARCH("SEPARA",UPPER(C1286))),"NÃO","SIM")</f>
        <v/>
      </c>
      <c r="N1286" s="2">
        <f>IFERROR(H1286/K1286,0)</f>
        <v/>
      </c>
      <c r="O1286" s="2">
        <f>IF(M1286="NÃO","EXCLUÍDO",IF(N1286&lt;Premissas!$B$8,"&lt; 1,00",IF(N1286&lt;Premissas!$B$9,"1,00 – 1,19",IF(N1286&lt;Premissas!$B$10,"1,20 – 1,39",IF(N1286&lt;Premissas!$B$11,"1,40 – 1,59",IF(N1286&lt;Premissas!$B$12,"1,60 – 1,99","≥ 2,00"))))))</f>
        <v/>
      </c>
      <c r="P1286" s="5">
        <f>IF(OR(M1286="NÃO",N1286&lt;Premissas!$B$8),Premissas!$B$13,IF(N1286&lt;Premissas!$B$9,Premissas!$B$14,IF(N1286&lt;Premissas!$B$10,Premissas!$B$15,IF(N1286&lt;Premissas!$B$11,Premissas!$B$16,IF(N1286&lt;Premissas!$B$12,Premissas!$B$17,Premissas!$B$18)))))</f>
        <v/>
      </c>
      <c r="Q1286" s="5">
        <f>IFERROR(P1286/Premissas!$B$4,0)</f>
        <v/>
      </c>
    </row>
    <row r="1287">
      <c r="A1287" s="2" t="n">
        <v>7</v>
      </c>
      <c r="B1287" s="2" t="n">
        <v>7801</v>
      </c>
      <c r="C1287" s="2" t="inlineStr">
        <is>
          <t>SEPARACAO</t>
        </is>
      </c>
      <c r="D1287" s="2" t="n">
        <v>5854210</v>
      </c>
      <c r="E1287" s="2" t="inlineStr">
        <is>
          <t>Dayane Aparecida Da Silva Pinto</t>
        </is>
      </c>
      <c r="F1287" s="2" t="n">
        <v>156</v>
      </c>
      <c r="G1287" s="2" t="n">
        <v>4.19</v>
      </c>
      <c r="H1287" s="2" t="n">
        <v>37</v>
      </c>
      <c r="I1287" s="2" t="n">
        <v>0</v>
      </c>
      <c r="J1287" s="2" t="inlineStr">
        <is>
          <t>GPA</t>
        </is>
      </c>
      <c r="K1287" s="2">
        <f>IF(I1287&lt;&gt;"",I1287,IFERROR(INDEX(Base!$I:$I,MATCH(1,(Base!$C:$C=C1287)*(Base!$I:$I&lt;&gt;""),0)),0))</f>
        <v/>
      </c>
      <c r="L1287" s="2">
        <f>IF(AND(I1287="",K1287&gt;0),"SIM","NÃO")</f>
        <v/>
      </c>
      <c r="M1287" s="2">
        <f>IF(ISNUMBER(SEARCH("SEPARA",UPPER(C1287))),"NÃO","SIM")</f>
        <v/>
      </c>
      <c r="N1287" s="2">
        <f>IFERROR(H1287/K1287,0)</f>
        <v/>
      </c>
      <c r="O1287" s="2">
        <f>IF(M1287="NÃO","EXCLUÍDO",IF(N1287&lt;Premissas!$B$8,"&lt; 1,00",IF(N1287&lt;Premissas!$B$9,"1,00 – 1,19",IF(N1287&lt;Premissas!$B$10,"1,20 – 1,39",IF(N1287&lt;Premissas!$B$11,"1,40 – 1,59",IF(N1287&lt;Premissas!$B$12,"1,60 – 1,99","≥ 2,00"))))))</f>
        <v/>
      </c>
      <c r="P1287" s="5">
        <f>IF(OR(M1287="NÃO",N1287&lt;Premissas!$B$8),Premissas!$B$13,IF(N1287&lt;Premissas!$B$9,Premissas!$B$14,IF(N1287&lt;Premissas!$B$10,Premissas!$B$15,IF(N1287&lt;Premissas!$B$11,Premissas!$B$16,IF(N1287&lt;Premissas!$B$12,Premissas!$B$17,Premissas!$B$18)))))</f>
        <v/>
      </c>
      <c r="Q1287" s="5">
        <f>IFERROR(P1287/Premissas!$B$4,0)</f>
        <v/>
      </c>
    </row>
    <row r="1288">
      <c r="A1288" s="2" t="n">
        <v>7</v>
      </c>
      <c r="B1288" s="2" t="n">
        <v>7801</v>
      </c>
      <c r="C1288" s="2" t="inlineStr">
        <is>
          <t>SEPARACAO</t>
        </is>
      </c>
      <c r="D1288" s="2" t="n">
        <v>5854822</v>
      </c>
      <c r="E1288" s="2" t="inlineStr">
        <is>
          <t>SONITA ASHU</t>
        </is>
      </c>
      <c r="F1288" s="2" t="n">
        <v>22121</v>
      </c>
      <c r="G1288" s="2" t="n">
        <v>157.81</v>
      </c>
      <c r="H1288" s="2" t="n">
        <v>140</v>
      </c>
      <c r="I1288" s="2" t="n">
        <v>0</v>
      </c>
      <c r="J1288" s="2" t="inlineStr">
        <is>
          <t>GPA</t>
        </is>
      </c>
      <c r="K1288" s="2">
        <f>IF(I1288&lt;&gt;"",I1288,IFERROR(INDEX(Base!$I:$I,MATCH(1,(Base!$C:$C=C1288)*(Base!$I:$I&lt;&gt;""),0)),0))</f>
        <v/>
      </c>
      <c r="L1288" s="2">
        <f>IF(AND(I1288="",K1288&gt;0),"SIM","NÃO")</f>
        <v/>
      </c>
      <c r="M1288" s="2">
        <f>IF(ISNUMBER(SEARCH("SEPARA",UPPER(C1288))),"NÃO","SIM")</f>
        <v/>
      </c>
      <c r="N1288" s="2">
        <f>IFERROR(H1288/K1288,0)</f>
        <v/>
      </c>
      <c r="O1288" s="2">
        <f>IF(M1288="NÃO","EXCLUÍDO",IF(N1288&lt;Premissas!$B$8,"&lt; 1,00",IF(N1288&lt;Premissas!$B$9,"1,00 – 1,19",IF(N1288&lt;Premissas!$B$10,"1,20 – 1,39",IF(N1288&lt;Premissas!$B$11,"1,40 – 1,59",IF(N1288&lt;Premissas!$B$12,"1,60 – 1,99","≥ 2,00"))))))</f>
        <v/>
      </c>
      <c r="P1288" s="5">
        <f>IF(OR(M1288="NÃO",N1288&lt;Premissas!$B$8),Premissas!$B$13,IF(N1288&lt;Premissas!$B$9,Premissas!$B$14,IF(N1288&lt;Premissas!$B$10,Premissas!$B$15,IF(N1288&lt;Premissas!$B$11,Premissas!$B$16,IF(N1288&lt;Premissas!$B$12,Premissas!$B$17,Premissas!$B$18)))))</f>
        <v/>
      </c>
      <c r="Q1288" s="5">
        <f>IFERROR(P1288/Premissas!$B$4,0)</f>
        <v/>
      </c>
    </row>
    <row r="1289">
      <c r="A1289" s="2" t="n">
        <v>7</v>
      </c>
      <c r="B1289" s="2" t="n">
        <v>7801</v>
      </c>
      <c r="C1289" s="2" t="inlineStr">
        <is>
          <t>SEPARACAO</t>
        </is>
      </c>
      <c r="D1289" s="2" t="n">
        <v>5854997</v>
      </c>
      <c r="E1289" s="2" t="inlineStr">
        <is>
          <t>Loveline Nyiawung Atemnkeng</t>
        </is>
      </c>
      <c r="F1289" s="2" t="n">
        <v>17516</v>
      </c>
      <c r="G1289" s="2" t="n">
        <v>175.88</v>
      </c>
      <c r="H1289" s="2" t="n">
        <v>100</v>
      </c>
      <c r="I1289" s="2" t="n">
        <v>0</v>
      </c>
      <c r="J1289" s="2" t="inlineStr">
        <is>
          <t>GPA</t>
        </is>
      </c>
      <c r="K1289" s="2">
        <f>IF(I1289&lt;&gt;"",I1289,IFERROR(INDEX(Base!$I:$I,MATCH(1,(Base!$C:$C=C1289)*(Base!$I:$I&lt;&gt;""),0)),0))</f>
        <v/>
      </c>
      <c r="L1289" s="2">
        <f>IF(AND(I1289="",K1289&gt;0),"SIM","NÃO")</f>
        <v/>
      </c>
      <c r="M1289" s="2">
        <f>IF(ISNUMBER(SEARCH("SEPARA",UPPER(C1289))),"NÃO","SIM")</f>
        <v/>
      </c>
      <c r="N1289" s="2">
        <f>IFERROR(H1289/K1289,0)</f>
        <v/>
      </c>
      <c r="O1289" s="2">
        <f>IF(M1289="NÃO","EXCLUÍDO",IF(N1289&lt;Premissas!$B$8,"&lt; 1,00",IF(N1289&lt;Premissas!$B$9,"1,00 – 1,19",IF(N1289&lt;Premissas!$B$10,"1,20 – 1,39",IF(N1289&lt;Premissas!$B$11,"1,40 – 1,59",IF(N1289&lt;Premissas!$B$12,"1,60 – 1,99","≥ 2,00"))))))</f>
        <v/>
      </c>
      <c r="P1289" s="5">
        <f>IF(OR(M1289="NÃO",N1289&lt;Premissas!$B$8),Premissas!$B$13,IF(N1289&lt;Premissas!$B$9,Premissas!$B$14,IF(N1289&lt;Premissas!$B$10,Premissas!$B$15,IF(N1289&lt;Premissas!$B$11,Premissas!$B$16,IF(N1289&lt;Premissas!$B$12,Premissas!$B$17,Premissas!$B$18)))))</f>
        <v/>
      </c>
      <c r="Q1289" s="5">
        <f>IFERROR(P1289/Premissas!$B$4,0)</f>
        <v/>
      </c>
    </row>
    <row r="1290">
      <c r="A1290" s="2" t="n">
        <v>7</v>
      </c>
      <c r="B1290" s="2" t="n">
        <v>7801</v>
      </c>
      <c r="C1290" s="2" t="inlineStr">
        <is>
          <t>CARREGAMENTO</t>
        </is>
      </c>
      <c r="D1290" s="2" t="n">
        <v>5858070</v>
      </c>
      <c r="E1290" s="2" t="inlineStr">
        <is>
          <t>GEORGES NLANKEU</t>
        </is>
      </c>
      <c r="F1290" s="2" t="n">
        <v>18</v>
      </c>
      <c r="G1290" s="2" t="n">
        <v>0.31</v>
      </c>
      <c r="H1290" s="2" t="n">
        <v>58</v>
      </c>
      <c r="I1290" s="2" t="n">
        <v>0</v>
      </c>
      <c r="J1290" s="2" t="inlineStr">
        <is>
          <t>GPA</t>
        </is>
      </c>
      <c r="K1290" s="2">
        <f>IF(I1290&lt;&gt;"",I1290,IFERROR(INDEX(Base!$I:$I,MATCH(1,(Base!$C:$C=C1290)*(Base!$I:$I&lt;&gt;""),0)),0))</f>
        <v/>
      </c>
      <c r="L1290" s="2">
        <f>IF(AND(I1290="",K1290&gt;0),"SIM","NÃO")</f>
        <v/>
      </c>
      <c r="M1290" s="2">
        <f>IF(ISNUMBER(SEARCH("SEPARA",UPPER(C1290))),"NÃO","SIM")</f>
        <v/>
      </c>
      <c r="N1290" s="2">
        <f>IFERROR(H1290/K1290,0)</f>
        <v/>
      </c>
      <c r="O1290" s="2">
        <f>IF(M1290="NÃO","EXCLUÍDO",IF(N1290&lt;Premissas!$B$8,"&lt; 1,00",IF(N1290&lt;Premissas!$B$9,"1,00 – 1,19",IF(N1290&lt;Premissas!$B$10,"1,20 – 1,39",IF(N1290&lt;Premissas!$B$11,"1,40 – 1,59",IF(N1290&lt;Premissas!$B$12,"1,60 – 1,99","≥ 2,00"))))))</f>
        <v/>
      </c>
      <c r="P1290" s="5">
        <f>IF(OR(M1290="NÃO",N1290&lt;Premissas!$B$8),Premissas!$B$13,IF(N1290&lt;Premissas!$B$9,Premissas!$B$14,IF(N1290&lt;Premissas!$B$10,Premissas!$B$15,IF(N1290&lt;Premissas!$B$11,Premissas!$B$16,IF(N1290&lt;Premissas!$B$12,Premissas!$B$17,Premissas!$B$18)))))</f>
        <v/>
      </c>
      <c r="Q1290" s="5">
        <f>IFERROR(P1290/Premissas!$B$4,0)</f>
        <v/>
      </c>
    </row>
    <row r="1291">
      <c r="A1291" s="2" t="n">
        <v>7</v>
      </c>
      <c r="B1291" s="2" t="n">
        <v>7801</v>
      </c>
      <c r="C1291" s="2" t="inlineStr">
        <is>
          <t>SEPARACAO</t>
        </is>
      </c>
      <c r="D1291" s="2" t="n">
        <v>5858070</v>
      </c>
      <c r="E1291" s="2" t="inlineStr">
        <is>
          <t>GEORGES NLANKEU</t>
        </is>
      </c>
      <c r="F1291" s="2" t="n">
        <v>2318</v>
      </c>
      <c r="G1291" s="2" t="n">
        <v>52.65</v>
      </c>
      <c r="H1291" s="2" t="n">
        <v>44</v>
      </c>
      <c r="I1291" s="2" t="n">
        <v>0</v>
      </c>
      <c r="J1291" s="2" t="inlineStr">
        <is>
          <t>GPA</t>
        </is>
      </c>
      <c r="K1291" s="2">
        <f>IF(I1291&lt;&gt;"",I1291,IFERROR(INDEX(Base!$I:$I,MATCH(1,(Base!$C:$C=C1291)*(Base!$I:$I&lt;&gt;""),0)),0))</f>
        <v/>
      </c>
      <c r="L1291" s="2">
        <f>IF(AND(I1291="",K1291&gt;0),"SIM","NÃO")</f>
        <v/>
      </c>
      <c r="M1291" s="2">
        <f>IF(ISNUMBER(SEARCH("SEPARA",UPPER(C1291))),"NÃO","SIM")</f>
        <v/>
      </c>
      <c r="N1291" s="2">
        <f>IFERROR(H1291/K1291,0)</f>
        <v/>
      </c>
      <c r="O1291" s="2">
        <f>IF(M1291="NÃO","EXCLUÍDO",IF(N1291&lt;Premissas!$B$8,"&lt; 1,00",IF(N1291&lt;Premissas!$B$9,"1,00 – 1,19",IF(N1291&lt;Premissas!$B$10,"1,20 – 1,39",IF(N1291&lt;Premissas!$B$11,"1,40 – 1,59",IF(N1291&lt;Premissas!$B$12,"1,60 – 1,99","≥ 2,00"))))))</f>
        <v/>
      </c>
      <c r="P1291" s="5">
        <f>IF(OR(M1291="NÃO",N1291&lt;Premissas!$B$8),Premissas!$B$13,IF(N1291&lt;Premissas!$B$9,Premissas!$B$14,IF(N1291&lt;Premissas!$B$10,Premissas!$B$15,IF(N1291&lt;Premissas!$B$11,Premissas!$B$16,IF(N1291&lt;Premissas!$B$12,Premissas!$B$17,Premissas!$B$18)))))</f>
        <v/>
      </c>
      <c r="Q1291" s="5">
        <f>IFERROR(P1291/Premissas!$B$4,0)</f>
        <v/>
      </c>
    </row>
    <row r="1292">
      <c r="A1292" s="2" t="n">
        <v>7</v>
      </c>
      <c r="B1292" s="2" t="n">
        <v>7801</v>
      </c>
      <c r="C1292" s="2" t="inlineStr">
        <is>
          <t>CARREGAMENTO</t>
        </is>
      </c>
      <c r="D1292" s="2" t="n">
        <v>5861624</v>
      </c>
      <c r="E1292" s="2" t="inlineStr">
        <is>
          <t>FABRICIO SILVA</t>
        </is>
      </c>
      <c r="F1292" s="2" t="n">
        <v>858</v>
      </c>
      <c r="G1292" s="2" t="n">
        <v>111.5</v>
      </c>
      <c r="H1292" s="2" t="n">
        <v>8</v>
      </c>
      <c r="I1292" s="2" t="n">
        <v>0</v>
      </c>
      <c r="J1292" s="2" t="inlineStr">
        <is>
          <t>GPA</t>
        </is>
      </c>
      <c r="K1292" s="2">
        <f>IF(I1292&lt;&gt;"",I1292,IFERROR(INDEX(Base!$I:$I,MATCH(1,(Base!$C:$C=C1292)*(Base!$I:$I&lt;&gt;""),0)),0))</f>
        <v/>
      </c>
      <c r="L1292" s="2">
        <f>IF(AND(I1292="",K1292&gt;0),"SIM","NÃO")</f>
        <v/>
      </c>
      <c r="M1292" s="2">
        <f>IF(ISNUMBER(SEARCH("SEPARA",UPPER(C1292))),"NÃO","SIM")</f>
        <v/>
      </c>
      <c r="N1292" s="2">
        <f>IFERROR(H1292/K1292,0)</f>
        <v/>
      </c>
      <c r="O1292" s="2">
        <f>IF(M1292="NÃO","EXCLUÍDO",IF(N1292&lt;Premissas!$B$8,"&lt; 1,00",IF(N1292&lt;Premissas!$B$9,"1,00 – 1,19",IF(N1292&lt;Premissas!$B$10,"1,20 – 1,39",IF(N1292&lt;Premissas!$B$11,"1,40 – 1,59",IF(N1292&lt;Premissas!$B$12,"1,60 – 1,99","≥ 2,00"))))))</f>
        <v/>
      </c>
      <c r="P1292" s="5">
        <f>IF(OR(M1292="NÃO",N1292&lt;Premissas!$B$8),Premissas!$B$13,IF(N1292&lt;Premissas!$B$9,Premissas!$B$14,IF(N1292&lt;Premissas!$B$10,Premissas!$B$15,IF(N1292&lt;Premissas!$B$11,Premissas!$B$16,IF(N1292&lt;Premissas!$B$12,Premissas!$B$17,Premissas!$B$18)))))</f>
        <v/>
      </c>
      <c r="Q1292" s="5">
        <f>IFERROR(P1292/Premissas!$B$4,0)</f>
        <v/>
      </c>
    </row>
    <row r="1293">
      <c r="A1293" s="2" t="n">
        <v>7</v>
      </c>
      <c r="B1293" s="2" t="n">
        <v>7801</v>
      </c>
      <c r="C1293" s="2" t="inlineStr">
        <is>
          <t>PUXADA RECEB</t>
        </is>
      </c>
      <c r="D1293" s="2" t="n">
        <v>5862540</v>
      </c>
      <c r="E1293" s="2" t="inlineStr">
        <is>
          <t>ALAN DOS SANTOS CUNHA</t>
        </is>
      </c>
      <c r="F1293" s="2" t="n">
        <v>181</v>
      </c>
      <c r="G1293" s="2" t="n">
        <v>11.56</v>
      </c>
      <c r="H1293" s="2" t="n">
        <v>16</v>
      </c>
      <c r="I1293" s="2" t="n">
        <v>0</v>
      </c>
      <c r="J1293" s="2" t="inlineStr">
        <is>
          <t>GPA</t>
        </is>
      </c>
      <c r="K1293" s="2">
        <f>IF(I1293&lt;&gt;"",I1293,IFERROR(INDEX(Base!$I:$I,MATCH(1,(Base!$C:$C=C1293)*(Base!$I:$I&lt;&gt;""),0)),0))</f>
        <v/>
      </c>
      <c r="L1293" s="2">
        <f>IF(AND(I1293="",K1293&gt;0),"SIM","NÃO")</f>
        <v/>
      </c>
      <c r="M1293" s="2">
        <f>IF(ISNUMBER(SEARCH("SEPARA",UPPER(C1293))),"NÃO","SIM")</f>
        <v/>
      </c>
      <c r="N1293" s="2">
        <f>IFERROR(H1293/K1293,0)</f>
        <v/>
      </c>
      <c r="O1293" s="2">
        <f>IF(M1293="NÃO","EXCLUÍDO",IF(N1293&lt;Premissas!$B$8,"&lt; 1,00",IF(N1293&lt;Premissas!$B$9,"1,00 – 1,19",IF(N1293&lt;Premissas!$B$10,"1,20 – 1,39",IF(N1293&lt;Premissas!$B$11,"1,40 – 1,59",IF(N1293&lt;Premissas!$B$12,"1,60 – 1,99","≥ 2,00"))))))</f>
        <v/>
      </c>
      <c r="P1293" s="5">
        <f>IF(OR(M1293="NÃO",N1293&lt;Premissas!$B$8),Premissas!$B$13,IF(N1293&lt;Premissas!$B$9,Premissas!$B$14,IF(N1293&lt;Premissas!$B$10,Premissas!$B$15,IF(N1293&lt;Premissas!$B$11,Premissas!$B$16,IF(N1293&lt;Premissas!$B$12,Premissas!$B$17,Premissas!$B$18)))))</f>
        <v/>
      </c>
      <c r="Q1293" s="5">
        <f>IFERROR(P1293/Premissas!$B$4,0)</f>
        <v/>
      </c>
    </row>
    <row r="1294">
      <c r="A1294" s="2" t="n">
        <v>7</v>
      </c>
      <c r="B1294" s="2" t="n">
        <v>7801</v>
      </c>
      <c r="C1294" s="2" t="inlineStr">
        <is>
          <t>SEPARACAO</t>
        </is>
      </c>
      <c r="D1294" s="2" t="n">
        <v>5862540</v>
      </c>
      <c r="E1294" s="2" t="inlineStr">
        <is>
          <t>ALAN DOS SANTOS CUNHA</t>
        </is>
      </c>
      <c r="F1294" s="2" t="n">
        <v>483</v>
      </c>
      <c r="G1294" s="2" t="n">
        <v>12.26</v>
      </c>
      <c r="H1294" s="2" t="n">
        <v>39</v>
      </c>
      <c r="I1294" s="2" t="n">
        <v>0</v>
      </c>
      <c r="J1294" s="2" t="inlineStr">
        <is>
          <t>GPA</t>
        </is>
      </c>
      <c r="K1294" s="2">
        <f>IF(I1294&lt;&gt;"",I1294,IFERROR(INDEX(Base!$I:$I,MATCH(1,(Base!$C:$C=C1294)*(Base!$I:$I&lt;&gt;""),0)),0))</f>
        <v/>
      </c>
      <c r="L1294" s="2">
        <f>IF(AND(I1294="",K1294&gt;0),"SIM","NÃO")</f>
        <v/>
      </c>
      <c r="M1294" s="2">
        <f>IF(ISNUMBER(SEARCH("SEPARA",UPPER(C1294))),"NÃO","SIM")</f>
        <v/>
      </c>
      <c r="N1294" s="2">
        <f>IFERROR(H1294/K1294,0)</f>
        <v/>
      </c>
      <c r="O1294" s="2">
        <f>IF(M1294="NÃO","EXCLUÍDO",IF(N1294&lt;Premissas!$B$8,"&lt; 1,00",IF(N1294&lt;Premissas!$B$9,"1,00 – 1,19",IF(N1294&lt;Premissas!$B$10,"1,20 – 1,39",IF(N1294&lt;Premissas!$B$11,"1,40 – 1,59",IF(N1294&lt;Premissas!$B$12,"1,60 – 1,99","≥ 2,00"))))))</f>
        <v/>
      </c>
      <c r="P1294" s="5">
        <f>IF(OR(M1294="NÃO",N1294&lt;Premissas!$B$8),Premissas!$B$13,IF(N1294&lt;Premissas!$B$9,Premissas!$B$14,IF(N1294&lt;Premissas!$B$10,Premissas!$B$15,IF(N1294&lt;Premissas!$B$11,Premissas!$B$16,IF(N1294&lt;Premissas!$B$12,Premissas!$B$17,Premissas!$B$18)))))</f>
        <v/>
      </c>
      <c r="Q1294" s="5">
        <f>IFERROR(P1294/Premissas!$B$4,0)</f>
        <v/>
      </c>
    </row>
    <row r="1295">
      <c r="A1295" s="2" t="n">
        <v>7</v>
      </c>
      <c r="B1295" s="2" t="n">
        <v>7801</v>
      </c>
      <c r="C1295" s="2" t="inlineStr">
        <is>
          <t>SEPARACAO</t>
        </is>
      </c>
      <c r="D1295" s="2" t="n">
        <v>5862914</v>
      </c>
      <c r="E1295" s="2" t="inlineStr">
        <is>
          <t>SAMARA ALVES</t>
        </is>
      </c>
      <c r="F1295" s="2" t="n">
        <v>4649</v>
      </c>
      <c r="G1295" s="2" t="n">
        <v>97.61</v>
      </c>
      <c r="H1295" s="2" t="n">
        <v>48</v>
      </c>
      <c r="I1295" s="2" t="n">
        <v>0</v>
      </c>
      <c r="J1295" s="2" t="inlineStr">
        <is>
          <t>GPA</t>
        </is>
      </c>
      <c r="K1295" s="2">
        <f>IF(I1295&lt;&gt;"",I1295,IFERROR(INDEX(Base!$I:$I,MATCH(1,(Base!$C:$C=C1295)*(Base!$I:$I&lt;&gt;""),0)),0))</f>
        <v/>
      </c>
      <c r="L1295" s="2">
        <f>IF(AND(I1295="",K1295&gt;0),"SIM","NÃO")</f>
        <v/>
      </c>
      <c r="M1295" s="2">
        <f>IF(ISNUMBER(SEARCH("SEPARA",UPPER(C1295))),"NÃO","SIM")</f>
        <v/>
      </c>
      <c r="N1295" s="2">
        <f>IFERROR(H1295/K1295,0)</f>
        <v/>
      </c>
      <c r="O1295" s="2">
        <f>IF(M1295="NÃO","EXCLUÍDO",IF(N1295&lt;Premissas!$B$8,"&lt; 1,00",IF(N1295&lt;Premissas!$B$9,"1,00 – 1,19",IF(N1295&lt;Premissas!$B$10,"1,20 – 1,39",IF(N1295&lt;Premissas!$B$11,"1,40 – 1,59",IF(N1295&lt;Premissas!$B$12,"1,60 – 1,99","≥ 2,00"))))))</f>
        <v/>
      </c>
      <c r="P1295" s="5">
        <f>IF(OR(M1295="NÃO",N1295&lt;Premissas!$B$8),Premissas!$B$13,IF(N1295&lt;Premissas!$B$9,Premissas!$B$14,IF(N1295&lt;Premissas!$B$10,Premissas!$B$15,IF(N1295&lt;Premissas!$B$11,Premissas!$B$16,IF(N1295&lt;Premissas!$B$12,Premissas!$B$17,Premissas!$B$18)))))</f>
        <v/>
      </c>
      <c r="Q1295" s="5">
        <f>IFERROR(P1295/Premissas!$B$4,0)</f>
        <v/>
      </c>
    </row>
    <row r="1296">
      <c r="A1296" s="2" t="n">
        <v>7</v>
      </c>
      <c r="B1296" s="2" t="n">
        <v>7801</v>
      </c>
      <c r="C1296" s="2" t="inlineStr">
        <is>
          <t>PUXADA RECEB</t>
        </is>
      </c>
      <c r="D1296" s="2" t="n">
        <v>5865085</v>
      </c>
      <c r="E1296" s="2" t="inlineStr">
        <is>
          <t>THAMIRES KELLY SANTOS</t>
        </is>
      </c>
      <c r="F1296" s="2" t="n">
        <v>221</v>
      </c>
      <c r="G1296" s="2" t="n">
        <v>43.94</v>
      </c>
      <c r="H1296" s="2" t="n">
        <v>5</v>
      </c>
      <c r="I1296" s="2" t="n">
        <v>0</v>
      </c>
      <c r="J1296" s="2" t="inlineStr">
        <is>
          <t>GPA</t>
        </is>
      </c>
      <c r="K1296" s="2">
        <f>IF(I1296&lt;&gt;"",I1296,IFERROR(INDEX(Base!$I:$I,MATCH(1,(Base!$C:$C=C1296)*(Base!$I:$I&lt;&gt;""),0)),0))</f>
        <v/>
      </c>
      <c r="L1296" s="2">
        <f>IF(AND(I1296="",K1296&gt;0),"SIM","NÃO")</f>
        <v/>
      </c>
      <c r="M1296" s="2">
        <f>IF(ISNUMBER(SEARCH("SEPARA",UPPER(C1296))),"NÃO","SIM")</f>
        <v/>
      </c>
      <c r="N1296" s="2">
        <f>IFERROR(H1296/K1296,0)</f>
        <v/>
      </c>
      <c r="O1296" s="2">
        <f>IF(M1296="NÃO","EXCLUÍDO",IF(N1296&lt;Premissas!$B$8,"&lt; 1,00",IF(N1296&lt;Premissas!$B$9,"1,00 – 1,19",IF(N1296&lt;Premissas!$B$10,"1,20 – 1,39",IF(N1296&lt;Premissas!$B$11,"1,40 – 1,59",IF(N1296&lt;Premissas!$B$12,"1,60 – 1,99","≥ 2,00"))))))</f>
        <v/>
      </c>
      <c r="P1296" s="5">
        <f>IF(OR(M1296="NÃO",N1296&lt;Premissas!$B$8),Premissas!$B$13,IF(N1296&lt;Premissas!$B$9,Premissas!$B$14,IF(N1296&lt;Premissas!$B$10,Premissas!$B$15,IF(N1296&lt;Premissas!$B$11,Premissas!$B$16,IF(N1296&lt;Premissas!$B$12,Premissas!$B$17,Premissas!$B$18)))))</f>
        <v/>
      </c>
      <c r="Q1296" s="5">
        <f>IFERROR(P1296/Premissas!$B$4,0)</f>
        <v/>
      </c>
    </row>
    <row r="1297">
      <c r="A1297" s="2" t="n">
        <v>7</v>
      </c>
      <c r="B1297" s="2" t="n">
        <v>7801</v>
      </c>
      <c r="C1297" s="2" t="inlineStr">
        <is>
          <t>PUXADA RECEB</t>
        </is>
      </c>
      <c r="D1297" s="2" t="n">
        <v>5865522</v>
      </c>
      <c r="E1297" s="2" t="inlineStr">
        <is>
          <t>William Matos Correia</t>
        </is>
      </c>
      <c r="F1297" s="2" t="n">
        <v>2596</v>
      </c>
      <c r="G1297" s="2" t="n">
        <v>134.46</v>
      </c>
      <c r="H1297" s="2" t="n">
        <v>19</v>
      </c>
      <c r="I1297" s="2" t="n">
        <v>0</v>
      </c>
      <c r="J1297" s="2" t="inlineStr">
        <is>
          <t>GPA</t>
        </is>
      </c>
      <c r="K1297" s="2">
        <f>IF(I1297&lt;&gt;"",I1297,IFERROR(INDEX(Base!$I:$I,MATCH(1,(Base!$C:$C=C1297)*(Base!$I:$I&lt;&gt;""),0)),0))</f>
        <v/>
      </c>
      <c r="L1297" s="2">
        <f>IF(AND(I1297="",K1297&gt;0),"SIM","NÃO")</f>
        <v/>
      </c>
      <c r="M1297" s="2">
        <f>IF(ISNUMBER(SEARCH("SEPARA",UPPER(C1297))),"NÃO","SIM")</f>
        <v/>
      </c>
      <c r="N1297" s="2">
        <f>IFERROR(H1297/K1297,0)</f>
        <v/>
      </c>
      <c r="O1297" s="2">
        <f>IF(M1297="NÃO","EXCLUÍDO",IF(N1297&lt;Premissas!$B$8,"&lt; 1,00",IF(N1297&lt;Premissas!$B$9,"1,00 – 1,19",IF(N1297&lt;Premissas!$B$10,"1,20 – 1,39",IF(N1297&lt;Premissas!$B$11,"1,40 – 1,59",IF(N1297&lt;Premissas!$B$12,"1,60 – 1,99","≥ 2,00"))))))</f>
        <v/>
      </c>
      <c r="P1297" s="5">
        <f>IF(OR(M1297="NÃO",N1297&lt;Premissas!$B$8),Premissas!$B$13,IF(N1297&lt;Premissas!$B$9,Premissas!$B$14,IF(N1297&lt;Premissas!$B$10,Premissas!$B$15,IF(N1297&lt;Premissas!$B$11,Premissas!$B$16,IF(N1297&lt;Premissas!$B$12,Premissas!$B$17,Premissas!$B$18)))))</f>
        <v/>
      </c>
      <c r="Q1297" s="5">
        <f>IFERROR(P1297/Premissas!$B$4,0)</f>
        <v/>
      </c>
    </row>
    <row r="1298">
      <c r="A1298" s="2" t="n">
        <v>7</v>
      </c>
      <c r="B1298" s="2" t="n">
        <v>7801</v>
      </c>
      <c r="C1298" s="2" t="inlineStr">
        <is>
          <t>SEPARACAO</t>
        </is>
      </c>
      <c r="D1298" s="2" t="n">
        <v>5865522</v>
      </c>
      <c r="E1298" s="2" t="inlineStr">
        <is>
          <t>William Matos Correia</t>
        </is>
      </c>
      <c r="F1298" s="2" t="n">
        <v>88</v>
      </c>
      <c r="G1298" s="2" t="n">
        <v>2.54</v>
      </c>
      <c r="H1298" s="2" t="n">
        <v>35</v>
      </c>
      <c r="I1298" s="2" t="n">
        <v>0</v>
      </c>
      <c r="J1298" s="2" t="inlineStr">
        <is>
          <t>GPA</t>
        </is>
      </c>
      <c r="K1298" s="2">
        <f>IF(I1298&lt;&gt;"",I1298,IFERROR(INDEX(Base!$I:$I,MATCH(1,(Base!$C:$C=C1298)*(Base!$I:$I&lt;&gt;""),0)),0))</f>
        <v/>
      </c>
      <c r="L1298" s="2">
        <f>IF(AND(I1298="",K1298&gt;0),"SIM","NÃO")</f>
        <v/>
      </c>
      <c r="M1298" s="2">
        <f>IF(ISNUMBER(SEARCH("SEPARA",UPPER(C1298))),"NÃO","SIM")</f>
        <v/>
      </c>
      <c r="N1298" s="2">
        <f>IFERROR(H1298/K1298,0)</f>
        <v/>
      </c>
      <c r="O1298" s="2">
        <f>IF(M1298="NÃO","EXCLUÍDO",IF(N1298&lt;Premissas!$B$8,"&lt; 1,00",IF(N1298&lt;Premissas!$B$9,"1,00 – 1,19",IF(N1298&lt;Premissas!$B$10,"1,20 – 1,39",IF(N1298&lt;Premissas!$B$11,"1,40 – 1,59",IF(N1298&lt;Premissas!$B$12,"1,60 – 1,99","≥ 2,00"))))))</f>
        <v/>
      </c>
      <c r="P1298" s="5">
        <f>IF(OR(M1298="NÃO",N1298&lt;Premissas!$B$8),Premissas!$B$13,IF(N1298&lt;Premissas!$B$9,Premissas!$B$14,IF(N1298&lt;Premissas!$B$10,Premissas!$B$15,IF(N1298&lt;Premissas!$B$11,Premissas!$B$16,IF(N1298&lt;Premissas!$B$12,Premissas!$B$17,Premissas!$B$18)))))</f>
        <v/>
      </c>
      <c r="Q1298" s="5">
        <f>IFERROR(P1298/Premissas!$B$4,0)</f>
        <v/>
      </c>
    </row>
    <row r="1299">
      <c r="A1299" s="2" t="n">
        <v>7</v>
      </c>
      <c r="B1299" s="2" t="n">
        <v>7801</v>
      </c>
      <c r="C1299" s="2" t="inlineStr">
        <is>
          <t>SEPARACAO</t>
        </is>
      </c>
      <c r="D1299" s="2" t="n">
        <v>5877067</v>
      </c>
      <c r="E1299" s="2" t="inlineStr">
        <is>
          <t>EDLANE SANTOS MORAES</t>
        </is>
      </c>
      <c r="F1299" s="2" t="n">
        <v>4762</v>
      </c>
      <c r="G1299" s="2" t="n">
        <v>93.79000000000001</v>
      </c>
      <c r="H1299" s="2" t="n">
        <v>51</v>
      </c>
      <c r="I1299" s="2" t="n">
        <v>0</v>
      </c>
      <c r="J1299" s="2" t="inlineStr">
        <is>
          <t>GPA</t>
        </is>
      </c>
      <c r="K1299" s="2">
        <f>IF(I1299&lt;&gt;"",I1299,IFERROR(INDEX(Base!$I:$I,MATCH(1,(Base!$C:$C=C1299)*(Base!$I:$I&lt;&gt;""),0)),0))</f>
        <v/>
      </c>
      <c r="L1299" s="2">
        <f>IF(AND(I1299="",K1299&gt;0),"SIM","NÃO")</f>
        <v/>
      </c>
      <c r="M1299" s="2">
        <f>IF(ISNUMBER(SEARCH("SEPARA",UPPER(C1299))),"NÃO","SIM")</f>
        <v/>
      </c>
      <c r="N1299" s="2">
        <f>IFERROR(H1299/K1299,0)</f>
        <v/>
      </c>
      <c r="O1299" s="2">
        <f>IF(M1299="NÃO","EXCLUÍDO",IF(N1299&lt;Premissas!$B$8,"&lt; 1,00",IF(N1299&lt;Premissas!$B$9,"1,00 – 1,19",IF(N1299&lt;Premissas!$B$10,"1,20 – 1,39",IF(N1299&lt;Premissas!$B$11,"1,40 – 1,59",IF(N1299&lt;Premissas!$B$12,"1,60 – 1,99","≥ 2,00"))))))</f>
        <v/>
      </c>
      <c r="P1299" s="5">
        <f>IF(OR(M1299="NÃO",N1299&lt;Premissas!$B$8),Premissas!$B$13,IF(N1299&lt;Premissas!$B$9,Premissas!$B$14,IF(N1299&lt;Premissas!$B$10,Premissas!$B$15,IF(N1299&lt;Premissas!$B$11,Premissas!$B$16,IF(N1299&lt;Premissas!$B$12,Premissas!$B$17,Premissas!$B$18)))))</f>
        <v/>
      </c>
      <c r="Q1299" s="5">
        <f>IFERROR(P1299/Premissas!$B$4,0)</f>
        <v/>
      </c>
    </row>
    <row r="1300">
      <c r="A1300" s="2" t="n">
        <v>7</v>
      </c>
      <c r="B1300" s="2" t="n">
        <v>7801</v>
      </c>
      <c r="C1300" s="2" t="inlineStr">
        <is>
          <t>SEPARACAO</t>
        </is>
      </c>
      <c r="D1300" s="2" t="n">
        <v>5877202</v>
      </c>
      <c r="E1300" s="2" t="inlineStr">
        <is>
          <t>SARA MUKANO MBONGO PEDRO</t>
        </is>
      </c>
      <c r="F1300" s="2" t="n">
        <v>9187</v>
      </c>
      <c r="G1300" s="2" t="n">
        <v>162.82</v>
      </c>
      <c r="H1300" s="2" t="n">
        <v>56</v>
      </c>
      <c r="I1300" s="2" t="n">
        <v>0</v>
      </c>
      <c r="J1300" s="2" t="inlineStr">
        <is>
          <t>GPA</t>
        </is>
      </c>
      <c r="K1300" s="2">
        <f>IF(I1300&lt;&gt;"",I1300,IFERROR(INDEX(Base!$I:$I,MATCH(1,(Base!$C:$C=C1300)*(Base!$I:$I&lt;&gt;""),0)),0))</f>
        <v/>
      </c>
      <c r="L1300" s="2">
        <f>IF(AND(I1300="",K1300&gt;0),"SIM","NÃO")</f>
        <v/>
      </c>
      <c r="M1300" s="2">
        <f>IF(ISNUMBER(SEARCH("SEPARA",UPPER(C1300))),"NÃO","SIM")</f>
        <v/>
      </c>
      <c r="N1300" s="2">
        <f>IFERROR(H1300/K1300,0)</f>
        <v/>
      </c>
      <c r="O1300" s="2">
        <f>IF(M1300="NÃO","EXCLUÍDO",IF(N1300&lt;Premissas!$B$8,"&lt; 1,00",IF(N1300&lt;Premissas!$B$9,"1,00 – 1,19",IF(N1300&lt;Premissas!$B$10,"1,20 – 1,39",IF(N1300&lt;Premissas!$B$11,"1,40 – 1,59",IF(N1300&lt;Premissas!$B$12,"1,60 – 1,99","≥ 2,00"))))))</f>
        <v/>
      </c>
      <c r="P1300" s="5">
        <f>IF(OR(M1300="NÃO",N1300&lt;Premissas!$B$8),Premissas!$B$13,IF(N1300&lt;Premissas!$B$9,Premissas!$B$14,IF(N1300&lt;Premissas!$B$10,Premissas!$B$15,IF(N1300&lt;Premissas!$B$11,Premissas!$B$16,IF(N1300&lt;Premissas!$B$12,Premissas!$B$17,Premissas!$B$18)))))</f>
        <v/>
      </c>
      <c r="Q1300" s="5">
        <f>IFERROR(P1300/Premissas!$B$4,0)</f>
        <v/>
      </c>
    </row>
    <row r="1301">
      <c r="A1301" s="2" t="n">
        <v>7</v>
      </c>
      <c r="B1301" s="2" t="n">
        <v>7801</v>
      </c>
      <c r="C1301" s="2" t="inlineStr">
        <is>
          <t>SEPARACAO</t>
        </is>
      </c>
      <c r="D1301" s="2" t="n">
        <v>5880742</v>
      </c>
      <c r="E1301" s="2" t="inlineStr">
        <is>
          <t>DEBORA SANTOS</t>
        </is>
      </c>
      <c r="F1301" s="2" t="n">
        <v>1026</v>
      </c>
      <c r="G1301" s="2" t="n">
        <v>30.51</v>
      </c>
      <c r="H1301" s="2" t="n">
        <v>34</v>
      </c>
      <c r="I1301" s="2" t="n">
        <v>0</v>
      </c>
      <c r="J1301" s="2" t="inlineStr">
        <is>
          <t>GPA</t>
        </is>
      </c>
      <c r="K1301" s="2">
        <f>IF(I1301&lt;&gt;"",I1301,IFERROR(INDEX(Base!$I:$I,MATCH(1,(Base!$C:$C=C1301)*(Base!$I:$I&lt;&gt;""),0)),0))</f>
        <v/>
      </c>
      <c r="L1301" s="2">
        <f>IF(AND(I1301="",K1301&gt;0),"SIM","NÃO")</f>
        <v/>
      </c>
      <c r="M1301" s="2">
        <f>IF(ISNUMBER(SEARCH("SEPARA",UPPER(C1301))),"NÃO","SIM")</f>
        <v/>
      </c>
      <c r="N1301" s="2">
        <f>IFERROR(H1301/K1301,0)</f>
        <v/>
      </c>
      <c r="O1301" s="2">
        <f>IF(M1301="NÃO","EXCLUÍDO",IF(N1301&lt;Premissas!$B$8,"&lt; 1,00",IF(N1301&lt;Premissas!$B$9,"1,00 – 1,19",IF(N1301&lt;Premissas!$B$10,"1,20 – 1,39",IF(N1301&lt;Premissas!$B$11,"1,40 – 1,59",IF(N1301&lt;Premissas!$B$12,"1,60 – 1,99","≥ 2,00"))))))</f>
        <v/>
      </c>
      <c r="P1301" s="5">
        <f>IF(OR(M1301="NÃO",N1301&lt;Premissas!$B$8),Premissas!$B$13,IF(N1301&lt;Premissas!$B$9,Premissas!$B$14,IF(N1301&lt;Premissas!$B$10,Premissas!$B$15,IF(N1301&lt;Premissas!$B$11,Premissas!$B$16,IF(N1301&lt;Premissas!$B$12,Premissas!$B$17,Premissas!$B$18)))))</f>
        <v/>
      </c>
      <c r="Q1301" s="5">
        <f>IFERROR(P1301/Premissas!$B$4,0)</f>
        <v/>
      </c>
    </row>
    <row r="1302">
      <c r="A1302" s="2" t="n">
        <v>7</v>
      </c>
      <c r="B1302" s="2" t="n">
        <v>7801</v>
      </c>
      <c r="C1302" s="2" t="inlineStr">
        <is>
          <t>SEPARACAO</t>
        </is>
      </c>
      <c r="D1302" s="2" t="n">
        <v>5882400</v>
      </c>
      <c r="E1302" s="2" t="inlineStr">
        <is>
          <t>Kaique Silva Pereira Do Val</t>
        </is>
      </c>
      <c r="F1302" s="2" t="n">
        <v>8953</v>
      </c>
      <c r="G1302" s="2" t="n">
        <v>140.65</v>
      </c>
      <c r="H1302" s="2" t="n">
        <v>64</v>
      </c>
      <c r="I1302" s="2" t="n">
        <v>0</v>
      </c>
      <c r="J1302" s="2" t="inlineStr">
        <is>
          <t>GPA</t>
        </is>
      </c>
      <c r="K1302" s="2">
        <f>IF(I1302&lt;&gt;"",I1302,IFERROR(INDEX(Base!$I:$I,MATCH(1,(Base!$C:$C=C1302)*(Base!$I:$I&lt;&gt;""),0)),0))</f>
        <v/>
      </c>
      <c r="L1302" s="2">
        <f>IF(AND(I1302="",K1302&gt;0),"SIM","NÃO")</f>
        <v/>
      </c>
      <c r="M1302" s="2">
        <f>IF(ISNUMBER(SEARCH("SEPARA",UPPER(C1302))),"NÃO","SIM")</f>
        <v/>
      </c>
      <c r="N1302" s="2">
        <f>IFERROR(H1302/K1302,0)</f>
        <v/>
      </c>
      <c r="O1302" s="2">
        <f>IF(M1302="NÃO","EXCLUÍDO",IF(N1302&lt;Premissas!$B$8,"&lt; 1,00",IF(N1302&lt;Premissas!$B$9,"1,00 – 1,19",IF(N1302&lt;Premissas!$B$10,"1,20 – 1,39",IF(N1302&lt;Premissas!$B$11,"1,40 – 1,59",IF(N1302&lt;Premissas!$B$12,"1,60 – 1,99","≥ 2,00"))))))</f>
        <v/>
      </c>
      <c r="P1302" s="5">
        <f>IF(OR(M1302="NÃO",N1302&lt;Premissas!$B$8),Premissas!$B$13,IF(N1302&lt;Premissas!$B$9,Premissas!$B$14,IF(N1302&lt;Premissas!$B$10,Premissas!$B$15,IF(N1302&lt;Premissas!$B$11,Premissas!$B$16,IF(N1302&lt;Premissas!$B$12,Premissas!$B$17,Premissas!$B$18)))))</f>
        <v/>
      </c>
      <c r="Q1302" s="5">
        <f>IFERROR(P1302/Premissas!$B$4,0)</f>
        <v/>
      </c>
    </row>
    <row r="1303">
      <c r="A1303" s="2" t="n">
        <v>7</v>
      </c>
      <c r="B1303" s="2" t="n">
        <v>7801</v>
      </c>
      <c r="C1303" s="2" t="inlineStr">
        <is>
          <t>CARREGAMENTO</t>
        </is>
      </c>
      <c r="D1303" s="2" t="n">
        <v>5885264</v>
      </c>
      <c r="E1303" s="2" t="inlineStr">
        <is>
          <t>Maycon Douglas Alves De Oliveira</t>
        </is>
      </c>
      <c r="F1303" s="2" t="n">
        <v>1604</v>
      </c>
      <c r="G1303" s="2" t="n">
        <v>87.56</v>
      </c>
      <c r="H1303" s="2" t="n">
        <v>18</v>
      </c>
      <c r="I1303" s="2" t="n">
        <v>0</v>
      </c>
      <c r="J1303" s="2" t="inlineStr">
        <is>
          <t>GPA</t>
        </is>
      </c>
      <c r="K1303" s="2">
        <f>IF(I1303&lt;&gt;"",I1303,IFERROR(INDEX(Base!$I:$I,MATCH(1,(Base!$C:$C=C1303)*(Base!$I:$I&lt;&gt;""),0)),0))</f>
        <v/>
      </c>
      <c r="L1303" s="2">
        <f>IF(AND(I1303="",K1303&gt;0),"SIM","NÃO")</f>
        <v/>
      </c>
      <c r="M1303" s="2">
        <f>IF(ISNUMBER(SEARCH("SEPARA",UPPER(C1303))),"NÃO","SIM")</f>
        <v/>
      </c>
      <c r="N1303" s="2">
        <f>IFERROR(H1303/K1303,0)</f>
        <v/>
      </c>
      <c r="O1303" s="2">
        <f>IF(M1303="NÃO","EXCLUÍDO",IF(N1303&lt;Premissas!$B$8,"&lt; 1,00",IF(N1303&lt;Premissas!$B$9,"1,00 – 1,19",IF(N1303&lt;Premissas!$B$10,"1,20 – 1,39",IF(N1303&lt;Premissas!$B$11,"1,40 – 1,59",IF(N1303&lt;Premissas!$B$12,"1,60 – 1,99","≥ 2,00"))))))</f>
        <v/>
      </c>
      <c r="P1303" s="5">
        <f>IF(OR(M1303="NÃO",N1303&lt;Premissas!$B$8),Premissas!$B$13,IF(N1303&lt;Premissas!$B$9,Premissas!$B$14,IF(N1303&lt;Premissas!$B$10,Premissas!$B$15,IF(N1303&lt;Premissas!$B$11,Premissas!$B$16,IF(N1303&lt;Premissas!$B$12,Premissas!$B$17,Premissas!$B$18)))))</f>
        <v/>
      </c>
      <c r="Q1303" s="5">
        <f>IFERROR(P1303/Premissas!$B$4,0)</f>
        <v/>
      </c>
    </row>
    <row r="1304">
      <c r="A1304" s="2" t="n">
        <v>7</v>
      </c>
      <c r="B1304" s="2" t="n">
        <v>7801</v>
      </c>
      <c r="C1304" s="2" t="inlineStr">
        <is>
          <t>CARREGAMENTO</t>
        </is>
      </c>
      <c r="D1304" s="2" t="n">
        <v>5885337</v>
      </c>
      <c r="E1304" s="2" t="inlineStr">
        <is>
          <t>WAGNER ESTEVAM</t>
        </is>
      </c>
      <c r="F1304" s="2" t="n">
        <v>60</v>
      </c>
      <c r="G1304" s="2" t="n">
        <v>2.52</v>
      </c>
      <c r="H1304" s="2" t="n">
        <v>24</v>
      </c>
      <c r="I1304" s="2" t="n">
        <v>0</v>
      </c>
      <c r="J1304" s="2" t="inlineStr">
        <is>
          <t>GPA</t>
        </is>
      </c>
      <c r="K1304" s="2">
        <f>IF(I1304&lt;&gt;"",I1304,IFERROR(INDEX(Base!$I:$I,MATCH(1,(Base!$C:$C=C1304)*(Base!$I:$I&lt;&gt;""),0)),0))</f>
        <v/>
      </c>
      <c r="L1304" s="2">
        <f>IF(AND(I1304="",K1304&gt;0),"SIM","NÃO")</f>
        <v/>
      </c>
      <c r="M1304" s="2">
        <f>IF(ISNUMBER(SEARCH("SEPARA",UPPER(C1304))),"NÃO","SIM")</f>
        <v/>
      </c>
      <c r="N1304" s="2">
        <f>IFERROR(H1304/K1304,0)</f>
        <v/>
      </c>
      <c r="O1304" s="2">
        <f>IF(M1304="NÃO","EXCLUÍDO",IF(N1304&lt;Premissas!$B$8,"&lt; 1,00",IF(N1304&lt;Premissas!$B$9,"1,00 – 1,19",IF(N1304&lt;Premissas!$B$10,"1,20 – 1,39",IF(N1304&lt;Premissas!$B$11,"1,40 – 1,59",IF(N1304&lt;Premissas!$B$12,"1,60 – 1,99","≥ 2,00"))))))</f>
        <v/>
      </c>
      <c r="P1304" s="5">
        <f>IF(OR(M1304="NÃO",N1304&lt;Premissas!$B$8),Premissas!$B$13,IF(N1304&lt;Premissas!$B$9,Premissas!$B$14,IF(N1304&lt;Premissas!$B$10,Premissas!$B$15,IF(N1304&lt;Premissas!$B$11,Premissas!$B$16,IF(N1304&lt;Premissas!$B$12,Premissas!$B$17,Premissas!$B$18)))))</f>
        <v/>
      </c>
      <c r="Q1304" s="5">
        <f>IFERROR(P1304/Premissas!$B$4,0)</f>
        <v/>
      </c>
    </row>
    <row r="1305">
      <c r="A1305" s="2" t="n">
        <v>7</v>
      </c>
      <c r="B1305" s="2" t="n">
        <v>7801</v>
      </c>
      <c r="C1305" s="2" t="inlineStr">
        <is>
          <t>SEPARACAO</t>
        </is>
      </c>
      <c r="D1305" s="2" t="n">
        <v>5886708</v>
      </c>
      <c r="E1305" s="2" t="inlineStr">
        <is>
          <t>MIDACHKA LOUIRANVIL</t>
        </is>
      </c>
      <c r="F1305" s="2" t="n">
        <v>13027</v>
      </c>
      <c r="G1305" s="2" t="n">
        <v>159.25</v>
      </c>
      <c r="H1305" s="2" t="n">
        <v>82</v>
      </c>
      <c r="I1305" s="2" t="n">
        <v>0</v>
      </c>
      <c r="J1305" s="2" t="inlineStr">
        <is>
          <t>GPA</t>
        </is>
      </c>
      <c r="K1305" s="2">
        <f>IF(I1305&lt;&gt;"",I1305,IFERROR(INDEX(Base!$I:$I,MATCH(1,(Base!$C:$C=C1305)*(Base!$I:$I&lt;&gt;""),0)),0))</f>
        <v/>
      </c>
      <c r="L1305" s="2">
        <f>IF(AND(I1305="",K1305&gt;0),"SIM","NÃO")</f>
        <v/>
      </c>
      <c r="M1305" s="2">
        <f>IF(ISNUMBER(SEARCH("SEPARA",UPPER(C1305))),"NÃO","SIM")</f>
        <v/>
      </c>
      <c r="N1305" s="2">
        <f>IFERROR(H1305/K1305,0)</f>
        <v/>
      </c>
      <c r="O1305" s="2">
        <f>IF(M1305="NÃO","EXCLUÍDO",IF(N1305&lt;Premissas!$B$8,"&lt; 1,00",IF(N1305&lt;Premissas!$B$9,"1,00 – 1,19",IF(N1305&lt;Premissas!$B$10,"1,20 – 1,39",IF(N1305&lt;Premissas!$B$11,"1,40 – 1,59",IF(N1305&lt;Premissas!$B$12,"1,60 – 1,99","≥ 2,00"))))))</f>
        <v/>
      </c>
      <c r="P1305" s="5">
        <f>IF(OR(M1305="NÃO",N1305&lt;Premissas!$B$8),Premissas!$B$13,IF(N1305&lt;Premissas!$B$9,Premissas!$B$14,IF(N1305&lt;Premissas!$B$10,Premissas!$B$15,IF(N1305&lt;Premissas!$B$11,Premissas!$B$16,IF(N1305&lt;Premissas!$B$12,Premissas!$B$17,Premissas!$B$18)))))</f>
        <v/>
      </c>
      <c r="Q1305" s="5">
        <f>IFERROR(P1305/Premissas!$B$4,0)</f>
        <v/>
      </c>
    </row>
    <row r="1306">
      <c r="A1306" s="2" t="n">
        <v>7</v>
      </c>
      <c r="B1306" s="2" t="n">
        <v>7801</v>
      </c>
      <c r="C1306" s="2" t="inlineStr">
        <is>
          <t>SEPARACAO</t>
        </is>
      </c>
      <c r="D1306" s="2" t="n">
        <v>5886864</v>
      </c>
      <c r="E1306" s="2" t="inlineStr">
        <is>
          <t>RIAN APARECIDO PACHECO</t>
        </is>
      </c>
      <c r="F1306" s="2" t="n">
        <v>5070</v>
      </c>
      <c r="G1306" s="2" t="n">
        <v>88.02</v>
      </c>
      <c r="H1306" s="2" t="n">
        <v>58</v>
      </c>
      <c r="I1306" s="2" t="n">
        <v>0</v>
      </c>
      <c r="J1306" s="2" t="inlineStr">
        <is>
          <t>GPA</t>
        </is>
      </c>
      <c r="K1306" s="2">
        <f>IF(I1306&lt;&gt;"",I1306,IFERROR(INDEX(Base!$I:$I,MATCH(1,(Base!$C:$C=C1306)*(Base!$I:$I&lt;&gt;""),0)),0))</f>
        <v/>
      </c>
      <c r="L1306" s="2">
        <f>IF(AND(I1306="",K1306&gt;0),"SIM","NÃO")</f>
        <v/>
      </c>
      <c r="M1306" s="2">
        <f>IF(ISNUMBER(SEARCH("SEPARA",UPPER(C1306))),"NÃO","SIM")</f>
        <v/>
      </c>
      <c r="N1306" s="2">
        <f>IFERROR(H1306/K1306,0)</f>
        <v/>
      </c>
      <c r="O1306" s="2">
        <f>IF(M1306="NÃO","EXCLUÍDO",IF(N1306&lt;Premissas!$B$8,"&lt; 1,00",IF(N1306&lt;Premissas!$B$9,"1,00 – 1,19",IF(N1306&lt;Premissas!$B$10,"1,20 – 1,39",IF(N1306&lt;Premissas!$B$11,"1,40 – 1,59",IF(N1306&lt;Premissas!$B$12,"1,60 – 1,99","≥ 2,00"))))))</f>
        <v/>
      </c>
      <c r="P1306" s="5">
        <f>IF(OR(M1306="NÃO",N1306&lt;Premissas!$B$8),Premissas!$B$13,IF(N1306&lt;Premissas!$B$9,Premissas!$B$14,IF(N1306&lt;Premissas!$B$10,Premissas!$B$15,IF(N1306&lt;Premissas!$B$11,Premissas!$B$16,IF(N1306&lt;Premissas!$B$12,Premissas!$B$17,Premissas!$B$18)))))</f>
        <v/>
      </c>
      <c r="Q1306" s="5">
        <f>IFERROR(P1306/Premissas!$B$4,0)</f>
        <v/>
      </c>
    </row>
    <row r="1307">
      <c r="A1307" s="2" t="n">
        <v>7</v>
      </c>
      <c r="B1307" s="2" t="n">
        <v>7801</v>
      </c>
      <c r="C1307" s="2" t="inlineStr">
        <is>
          <t>PUXADA RECEB</t>
        </is>
      </c>
      <c r="D1307" s="2" t="n">
        <v>5890276</v>
      </c>
      <c r="E1307" s="2" t="inlineStr">
        <is>
          <t>Daniel Rodrigues Lavezzo</t>
        </is>
      </c>
      <c r="F1307" s="2" t="n">
        <v>463</v>
      </c>
      <c r="G1307" s="2" t="n">
        <v>48.59</v>
      </c>
      <c r="H1307" s="2" t="n">
        <v>10</v>
      </c>
      <c r="I1307" s="2" t="n">
        <v>0</v>
      </c>
      <c r="J1307" s="2" t="inlineStr">
        <is>
          <t>GPA</t>
        </is>
      </c>
      <c r="K1307" s="2">
        <f>IF(I1307&lt;&gt;"",I1307,IFERROR(INDEX(Base!$I:$I,MATCH(1,(Base!$C:$C=C1307)*(Base!$I:$I&lt;&gt;""),0)),0))</f>
        <v/>
      </c>
      <c r="L1307" s="2">
        <f>IF(AND(I1307="",K1307&gt;0),"SIM","NÃO")</f>
        <v/>
      </c>
      <c r="M1307" s="2">
        <f>IF(ISNUMBER(SEARCH("SEPARA",UPPER(C1307))),"NÃO","SIM")</f>
        <v/>
      </c>
      <c r="N1307" s="2">
        <f>IFERROR(H1307/K1307,0)</f>
        <v/>
      </c>
      <c r="O1307" s="2">
        <f>IF(M1307="NÃO","EXCLUÍDO",IF(N1307&lt;Premissas!$B$8,"&lt; 1,00",IF(N1307&lt;Premissas!$B$9,"1,00 – 1,19",IF(N1307&lt;Premissas!$B$10,"1,20 – 1,39",IF(N1307&lt;Premissas!$B$11,"1,40 – 1,59",IF(N1307&lt;Premissas!$B$12,"1,60 – 1,99","≥ 2,00"))))))</f>
        <v/>
      </c>
      <c r="P1307" s="5">
        <f>IF(OR(M1307="NÃO",N1307&lt;Premissas!$B$8),Premissas!$B$13,IF(N1307&lt;Premissas!$B$9,Premissas!$B$14,IF(N1307&lt;Premissas!$B$10,Premissas!$B$15,IF(N1307&lt;Premissas!$B$11,Premissas!$B$16,IF(N1307&lt;Premissas!$B$12,Premissas!$B$17,Premissas!$B$18)))))</f>
        <v/>
      </c>
      <c r="Q1307" s="5">
        <f>IFERROR(P1307/Premissas!$B$4,0)</f>
        <v/>
      </c>
    </row>
    <row r="1308">
      <c r="A1308" s="2" t="n">
        <v>7</v>
      </c>
      <c r="B1308" s="2" t="n">
        <v>7801</v>
      </c>
      <c r="C1308" s="2" t="inlineStr">
        <is>
          <t>SEPARACAO</t>
        </is>
      </c>
      <c r="D1308" s="2" t="n">
        <v>5890276</v>
      </c>
      <c r="E1308" s="2" t="inlineStr">
        <is>
          <t>Daniel Rodrigues Lavezzo</t>
        </is>
      </c>
      <c r="F1308" s="2" t="n">
        <v>5157</v>
      </c>
      <c r="G1308" s="2" t="n">
        <v>104.15</v>
      </c>
      <c r="H1308" s="2" t="n">
        <v>50</v>
      </c>
      <c r="I1308" s="2" t="n">
        <v>0</v>
      </c>
      <c r="J1308" s="2" t="inlineStr">
        <is>
          <t>GPA</t>
        </is>
      </c>
      <c r="K1308" s="2">
        <f>IF(I1308&lt;&gt;"",I1308,IFERROR(INDEX(Base!$I:$I,MATCH(1,(Base!$C:$C=C1308)*(Base!$I:$I&lt;&gt;""),0)),0))</f>
        <v/>
      </c>
      <c r="L1308" s="2">
        <f>IF(AND(I1308="",K1308&gt;0),"SIM","NÃO")</f>
        <v/>
      </c>
      <c r="M1308" s="2">
        <f>IF(ISNUMBER(SEARCH("SEPARA",UPPER(C1308))),"NÃO","SIM")</f>
        <v/>
      </c>
      <c r="N1308" s="2">
        <f>IFERROR(H1308/K1308,0)</f>
        <v/>
      </c>
      <c r="O1308" s="2">
        <f>IF(M1308="NÃO","EXCLUÍDO",IF(N1308&lt;Premissas!$B$8,"&lt; 1,00",IF(N1308&lt;Premissas!$B$9,"1,00 – 1,19",IF(N1308&lt;Premissas!$B$10,"1,20 – 1,39",IF(N1308&lt;Premissas!$B$11,"1,40 – 1,59",IF(N1308&lt;Premissas!$B$12,"1,60 – 1,99","≥ 2,00"))))))</f>
        <v/>
      </c>
      <c r="P1308" s="5">
        <f>IF(OR(M1308="NÃO",N1308&lt;Premissas!$B$8),Premissas!$B$13,IF(N1308&lt;Premissas!$B$9,Premissas!$B$14,IF(N1308&lt;Premissas!$B$10,Premissas!$B$15,IF(N1308&lt;Premissas!$B$11,Premissas!$B$16,IF(N1308&lt;Premissas!$B$12,Premissas!$B$17,Premissas!$B$18)))))</f>
        <v/>
      </c>
      <c r="Q1308" s="5">
        <f>IFERROR(P1308/Premissas!$B$4,0)</f>
        <v/>
      </c>
    </row>
    <row r="1309">
      <c r="A1309" s="2" t="n">
        <v>7</v>
      </c>
      <c r="B1309" s="2" t="n">
        <v>7801</v>
      </c>
      <c r="C1309" s="2" t="inlineStr">
        <is>
          <t>SEPARACAO</t>
        </is>
      </c>
      <c r="D1309" s="2" t="n">
        <v>5895561</v>
      </c>
      <c r="E1309" s="2" t="inlineStr">
        <is>
          <t>Alessandra Fatima Souza Silva</t>
        </is>
      </c>
      <c r="F1309" s="2" t="n">
        <v>5009</v>
      </c>
      <c r="G1309" s="2" t="n">
        <v>89.94</v>
      </c>
      <c r="H1309" s="2" t="n">
        <v>56</v>
      </c>
      <c r="I1309" s="2" t="n">
        <v>0</v>
      </c>
      <c r="J1309" s="2" t="inlineStr">
        <is>
          <t>GPA</t>
        </is>
      </c>
      <c r="K1309" s="2">
        <f>IF(I1309&lt;&gt;"",I1309,IFERROR(INDEX(Base!$I:$I,MATCH(1,(Base!$C:$C=C1309)*(Base!$I:$I&lt;&gt;""),0)),0))</f>
        <v/>
      </c>
      <c r="L1309" s="2">
        <f>IF(AND(I1309="",K1309&gt;0),"SIM","NÃO")</f>
        <v/>
      </c>
      <c r="M1309" s="2">
        <f>IF(ISNUMBER(SEARCH("SEPARA",UPPER(C1309))),"NÃO","SIM")</f>
        <v/>
      </c>
      <c r="N1309" s="2">
        <f>IFERROR(H1309/K1309,0)</f>
        <v/>
      </c>
      <c r="O1309" s="2">
        <f>IF(M1309="NÃO","EXCLUÍDO",IF(N1309&lt;Premissas!$B$8,"&lt; 1,00",IF(N1309&lt;Premissas!$B$9,"1,00 – 1,19",IF(N1309&lt;Premissas!$B$10,"1,20 – 1,39",IF(N1309&lt;Premissas!$B$11,"1,40 – 1,59",IF(N1309&lt;Premissas!$B$12,"1,60 – 1,99","≥ 2,00"))))))</f>
        <v/>
      </c>
      <c r="P1309" s="5">
        <f>IF(OR(M1309="NÃO",N1309&lt;Premissas!$B$8),Premissas!$B$13,IF(N1309&lt;Premissas!$B$9,Premissas!$B$14,IF(N1309&lt;Premissas!$B$10,Premissas!$B$15,IF(N1309&lt;Premissas!$B$11,Premissas!$B$16,IF(N1309&lt;Premissas!$B$12,Premissas!$B$17,Premissas!$B$18)))))</f>
        <v/>
      </c>
      <c r="Q1309" s="5">
        <f>IFERROR(P1309/Premissas!$B$4,0)</f>
        <v/>
      </c>
    </row>
    <row r="1310">
      <c r="A1310" s="2" t="n">
        <v>7</v>
      </c>
      <c r="B1310" s="2" t="n">
        <v>7801</v>
      </c>
      <c r="C1310" s="2" t="inlineStr">
        <is>
          <t>SEPARACAO</t>
        </is>
      </c>
      <c r="D1310" s="2" t="n">
        <v>5900840</v>
      </c>
      <c r="E1310" s="2" t="inlineStr">
        <is>
          <t>Gislene Pereira Da Silva</t>
        </is>
      </c>
      <c r="F1310" s="2" t="n">
        <v>1473</v>
      </c>
      <c r="G1310" s="2" t="n">
        <v>50.67</v>
      </c>
      <c r="H1310" s="2" t="n">
        <v>29</v>
      </c>
      <c r="I1310" s="2" t="n">
        <v>0</v>
      </c>
      <c r="J1310" s="2" t="inlineStr">
        <is>
          <t>GPA</t>
        </is>
      </c>
      <c r="K1310" s="2">
        <f>IF(I1310&lt;&gt;"",I1310,IFERROR(INDEX(Base!$I:$I,MATCH(1,(Base!$C:$C=C1310)*(Base!$I:$I&lt;&gt;""),0)),0))</f>
        <v/>
      </c>
      <c r="L1310" s="2">
        <f>IF(AND(I1310="",K1310&gt;0),"SIM","NÃO")</f>
        <v/>
      </c>
      <c r="M1310" s="2">
        <f>IF(ISNUMBER(SEARCH("SEPARA",UPPER(C1310))),"NÃO","SIM")</f>
        <v/>
      </c>
      <c r="N1310" s="2">
        <f>IFERROR(H1310/K1310,0)</f>
        <v/>
      </c>
      <c r="O1310" s="2">
        <f>IF(M1310="NÃO","EXCLUÍDO",IF(N1310&lt;Premissas!$B$8,"&lt; 1,00",IF(N1310&lt;Premissas!$B$9,"1,00 – 1,19",IF(N1310&lt;Premissas!$B$10,"1,20 – 1,39",IF(N1310&lt;Premissas!$B$11,"1,40 – 1,59",IF(N1310&lt;Premissas!$B$12,"1,60 – 1,99","≥ 2,00"))))))</f>
        <v/>
      </c>
      <c r="P1310" s="5">
        <f>IF(OR(M1310="NÃO",N1310&lt;Premissas!$B$8),Premissas!$B$13,IF(N1310&lt;Premissas!$B$9,Premissas!$B$14,IF(N1310&lt;Premissas!$B$10,Premissas!$B$15,IF(N1310&lt;Premissas!$B$11,Premissas!$B$16,IF(N1310&lt;Premissas!$B$12,Premissas!$B$17,Premissas!$B$18)))))</f>
        <v/>
      </c>
      <c r="Q1310" s="5">
        <f>IFERROR(P1310/Premissas!$B$4,0)</f>
        <v/>
      </c>
    </row>
    <row r="1311">
      <c r="A1311" s="2" t="n">
        <v>7</v>
      </c>
      <c r="B1311" s="2" t="n">
        <v>7801</v>
      </c>
      <c r="C1311" s="2" t="inlineStr">
        <is>
          <t>SEPARACAO</t>
        </is>
      </c>
      <c r="D1311" s="2" t="n">
        <v>5901359</v>
      </c>
      <c r="E1311" s="2" t="inlineStr">
        <is>
          <t>Joane Val</t>
        </is>
      </c>
      <c r="F1311" s="2" t="n">
        <v>4578</v>
      </c>
      <c r="G1311" s="2" t="n">
        <v>75.83</v>
      </c>
      <c r="H1311" s="2" t="n">
        <v>60</v>
      </c>
      <c r="I1311" s="2" t="n">
        <v>0</v>
      </c>
      <c r="J1311" s="2" t="inlineStr">
        <is>
          <t>GPA</t>
        </is>
      </c>
      <c r="K1311" s="2">
        <f>IF(I1311&lt;&gt;"",I1311,IFERROR(INDEX(Base!$I:$I,MATCH(1,(Base!$C:$C=C1311)*(Base!$I:$I&lt;&gt;""),0)),0))</f>
        <v/>
      </c>
      <c r="L1311" s="2">
        <f>IF(AND(I1311="",K1311&gt;0),"SIM","NÃO")</f>
        <v/>
      </c>
      <c r="M1311" s="2">
        <f>IF(ISNUMBER(SEARCH("SEPARA",UPPER(C1311))),"NÃO","SIM")</f>
        <v/>
      </c>
      <c r="N1311" s="2">
        <f>IFERROR(H1311/K1311,0)</f>
        <v/>
      </c>
      <c r="O1311" s="2">
        <f>IF(M1311="NÃO","EXCLUÍDO",IF(N1311&lt;Premissas!$B$8,"&lt; 1,00",IF(N1311&lt;Premissas!$B$9,"1,00 – 1,19",IF(N1311&lt;Premissas!$B$10,"1,20 – 1,39",IF(N1311&lt;Premissas!$B$11,"1,40 – 1,59",IF(N1311&lt;Premissas!$B$12,"1,60 – 1,99","≥ 2,00"))))))</f>
        <v/>
      </c>
      <c r="P1311" s="5">
        <f>IF(OR(M1311="NÃO",N1311&lt;Premissas!$B$8),Premissas!$B$13,IF(N1311&lt;Premissas!$B$9,Premissas!$B$14,IF(N1311&lt;Premissas!$B$10,Premissas!$B$15,IF(N1311&lt;Premissas!$B$11,Premissas!$B$16,IF(N1311&lt;Premissas!$B$12,Premissas!$B$17,Premissas!$B$18)))))</f>
        <v/>
      </c>
      <c r="Q1311" s="5">
        <f>IFERROR(P1311/Premissas!$B$4,0)</f>
        <v/>
      </c>
    </row>
    <row r="1312">
      <c r="A1312" s="2" t="n">
        <v>7</v>
      </c>
      <c r="B1312" s="2" t="n">
        <v>7801</v>
      </c>
      <c r="C1312" s="2" t="inlineStr">
        <is>
          <t>PUXADA RECEB</t>
        </is>
      </c>
      <c r="D1312" s="2" t="n">
        <v>5902932</v>
      </c>
      <c r="E1312" s="2" t="inlineStr">
        <is>
          <t>Lutatala Sebastiao Simao Ndombaxi</t>
        </is>
      </c>
      <c r="F1312" s="2" t="n">
        <v>121</v>
      </c>
      <c r="G1312" s="2" t="n">
        <v>8.07</v>
      </c>
      <c r="H1312" s="2" t="n">
        <v>15</v>
      </c>
      <c r="I1312" s="2" t="n">
        <v>0</v>
      </c>
      <c r="J1312" s="2" t="inlineStr">
        <is>
          <t>GPA</t>
        </is>
      </c>
      <c r="K1312" s="2">
        <f>IF(I1312&lt;&gt;"",I1312,IFERROR(INDEX(Base!$I:$I,MATCH(1,(Base!$C:$C=C1312)*(Base!$I:$I&lt;&gt;""),0)),0))</f>
        <v/>
      </c>
      <c r="L1312" s="2">
        <f>IF(AND(I1312="",K1312&gt;0),"SIM","NÃO")</f>
        <v/>
      </c>
      <c r="M1312" s="2">
        <f>IF(ISNUMBER(SEARCH("SEPARA",UPPER(C1312))),"NÃO","SIM")</f>
        <v/>
      </c>
      <c r="N1312" s="2">
        <f>IFERROR(H1312/K1312,0)</f>
        <v/>
      </c>
      <c r="O1312" s="2">
        <f>IF(M1312="NÃO","EXCLUÍDO",IF(N1312&lt;Premissas!$B$8,"&lt; 1,00",IF(N1312&lt;Premissas!$B$9,"1,00 – 1,19",IF(N1312&lt;Premissas!$B$10,"1,20 – 1,39",IF(N1312&lt;Premissas!$B$11,"1,40 – 1,59",IF(N1312&lt;Premissas!$B$12,"1,60 – 1,99","≥ 2,00"))))))</f>
        <v/>
      </c>
      <c r="P1312" s="5">
        <f>IF(OR(M1312="NÃO",N1312&lt;Premissas!$B$8),Premissas!$B$13,IF(N1312&lt;Premissas!$B$9,Premissas!$B$14,IF(N1312&lt;Premissas!$B$10,Premissas!$B$15,IF(N1312&lt;Premissas!$B$11,Premissas!$B$16,IF(N1312&lt;Premissas!$B$12,Premissas!$B$17,Premissas!$B$18)))))</f>
        <v/>
      </c>
      <c r="Q1312" s="5">
        <f>IFERROR(P1312/Premissas!$B$4,0)</f>
        <v/>
      </c>
    </row>
    <row r="1313">
      <c r="A1313" s="2" t="n">
        <v>7</v>
      </c>
      <c r="B1313" s="2" t="n">
        <v>7801</v>
      </c>
      <c r="C1313" s="2" t="inlineStr">
        <is>
          <t>SEPARACAO</t>
        </is>
      </c>
      <c r="D1313" s="2" t="n">
        <v>5902932</v>
      </c>
      <c r="E1313" s="2" t="inlineStr">
        <is>
          <t>Lutatala Sebastiao Simao Ndombaxi</t>
        </is>
      </c>
      <c r="F1313" s="2" t="n">
        <v>11780</v>
      </c>
      <c r="G1313" s="2" t="n">
        <v>138.43</v>
      </c>
      <c r="H1313" s="2" t="n">
        <v>85</v>
      </c>
      <c r="I1313" s="2" t="n">
        <v>0</v>
      </c>
      <c r="J1313" s="2" t="inlineStr">
        <is>
          <t>GPA</t>
        </is>
      </c>
      <c r="K1313" s="2">
        <f>IF(I1313&lt;&gt;"",I1313,IFERROR(INDEX(Base!$I:$I,MATCH(1,(Base!$C:$C=C1313)*(Base!$I:$I&lt;&gt;""),0)),0))</f>
        <v/>
      </c>
      <c r="L1313" s="2">
        <f>IF(AND(I1313="",K1313&gt;0),"SIM","NÃO")</f>
        <v/>
      </c>
      <c r="M1313" s="2">
        <f>IF(ISNUMBER(SEARCH("SEPARA",UPPER(C1313))),"NÃO","SIM")</f>
        <v/>
      </c>
      <c r="N1313" s="2">
        <f>IFERROR(H1313/K1313,0)</f>
        <v/>
      </c>
      <c r="O1313" s="2">
        <f>IF(M1313="NÃO","EXCLUÍDO",IF(N1313&lt;Premissas!$B$8,"&lt; 1,00",IF(N1313&lt;Premissas!$B$9,"1,00 – 1,19",IF(N1313&lt;Premissas!$B$10,"1,20 – 1,39",IF(N1313&lt;Premissas!$B$11,"1,40 – 1,59",IF(N1313&lt;Premissas!$B$12,"1,60 – 1,99","≥ 2,00"))))))</f>
        <v/>
      </c>
      <c r="P1313" s="5">
        <f>IF(OR(M1313="NÃO",N1313&lt;Premissas!$B$8),Premissas!$B$13,IF(N1313&lt;Premissas!$B$9,Premissas!$B$14,IF(N1313&lt;Premissas!$B$10,Premissas!$B$15,IF(N1313&lt;Premissas!$B$11,Premissas!$B$16,IF(N1313&lt;Premissas!$B$12,Premissas!$B$17,Premissas!$B$18)))))</f>
        <v/>
      </c>
      <c r="Q1313" s="5">
        <f>IFERROR(P1313/Premissas!$B$4,0)</f>
        <v/>
      </c>
    </row>
    <row r="1314">
      <c r="A1314" s="2" t="n">
        <v>7</v>
      </c>
      <c r="B1314" s="2" t="n">
        <v>7801</v>
      </c>
      <c r="C1314" s="2" t="inlineStr">
        <is>
          <t>CARREGAMENTO</t>
        </is>
      </c>
      <c r="D1314" s="2" t="n">
        <v>5904765</v>
      </c>
      <c r="E1314" s="2" t="inlineStr">
        <is>
          <t xml:space="preserve">NICOLAS OLIVEIRA </t>
        </is>
      </c>
      <c r="F1314" s="2" t="n">
        <v>38</v>
      </c>
      <c r="G1314" s="2" t="n">
        <v>3.17</v>
      </c>
      <c r="H1314" s="2" t="n">
        <v>12</v>
      </c>
      <c r="I1314" s="2" t="n">
        <v>0</v>
      </c>
      <c r="J1314" s="2" t="inlineStr">
        <is>
          <t>GPA</t>
        </is>
      </c>
      <c r="K1314" s="2">
        <f>IF(I1314&lt;&gt;"",I1314,IFERROR(INDEX(Base!$I:$I,MATCH(1,(Base!$C:$C=C1314)*(Base!$I:$I&lt;&gt;""),0)),0))</f>
        <v/>
      </c>
      <c r="L1314" s="2">
        <f>IF(AND(I1314="",K1314&gt;0),"SIM","NÃO")</f>
        <v/>
      </c>
      <c r="M1314" s="2">
        <f>IF(ISNUMBER(SEARCH("SEPARA",UPPER(C1314))),"NÃO","SIM")</f>
        <v/>
      </c>
      <c r="N1314" s="2">
        <f>IFERROR(H1314/K1314,0)</f>
        <v/>
      </c>
      <c r="O1314" s="2">
        <f>IF(M1314="NÃO","EXCLUÍDO",IF(N1314&lt;Premissas!$B$8,"&lt; 1,00",IF(N1314&lt;Premissas!$B$9,"1,00 – 1,19",IF(N1314&lt;Premissas!$B$10,"1,20 – 1,39",IF(N1314&lt;Premissas!$B$11,"1,40 – 1,59",IF(N1314&lt;Premissas!$B$12,"1,60 – 1,99","≥ 2,00"))))))</f>
        <v/>
      </c>
      <c r="P1314" s="5">
        <f>IF(OR(M1314="NÃO",N1314&lt;Premissas!$B$8),Premissas!$B$13,IF(N1314&lt;Premissas!$B$9,Premissas!$B$14,IF(N1314&lt;Premissas!$B$10,Premissas!$B$15,IF(N1314&lt;Premissas!$B$11,Premissas!$B$16,IF(N1314&lt;Premissas!$B$12,Premissas!$B$17,Premissas!$B$18)))))</f>
        <v/>
      </c>
      <c r="Q1314" s="5">
        <f>IFERROR(P1314/Premissas!$B$4,0)</f>
        <v/>
      </c>
    </row>
    <row r="1315">
      <c r="A1315" s="2" t="n">
        <v>7</v>
      </c>
      <c r="B1315" s="2" t="n">
        <v>7801</v>
      </c>
      <c r="C1315" s="2" t="inlineStr">
        <is>
          <t>PUXADA RECEB</t>
        </is>
      </c>
      <c r="D1315" s="2" t="n">
        <v>5904765</v>
      </c>
      <c r="E1315" s="2" t="inlineStr">
        <is>
          <t xml:space="preserve">NICOLAS OLIVEIRA </t>
        </is>
      </c>
      <c r="F1315" s="2" t="n">
        <v>30</v>
      </c>
      <c r="G1315" s="2" t="n">
        <v>10.06</v>
      </c>
      <c r="H1315" s="2" t="n">
        <v>3</v>
      </c>
      <c r="I1315" s="2" t="n">
        <v>0</v>
      </c>
      <c r="J1315" s="2" t="inlineStr">
        <is>
          <t>GPA</t>
        </is>
      </c>
      <c r="K1315" s="2">
        <f>IF(I1315&lt;&gt;"",I1315,IFERROR(INDEX(Base!$I:$I,MATCH(1,(Base!$C:$C=C1315)*(Base!$I:$I&lt;&gt;""),0)),0))</f>
        <v/>
      </c>
      <c r="L1315" s="2">
        <f>IF(AND(I1315="",K1315&gt;0),"SIM","NÃO")</f>
        <v/>
      </c>
      <c r="M1315" s="2">
        <f>IF(ISNUMBER(SEARCH("SEPARA",UPPER(C1315))),"NÃO","SIM")</f>
        <v/>
      </c>
      <c r="N1315" s="2">
        <f>IFERROR(H1315/K1315,0)</f>
        <v/>
      </c>
      <c r="O1315" s="2">
        <f>IF(M1315="NÃO","EXCLUÍDO",IF(N1315&lt;Premissas!$B$8,"&lt; 1,00",IF(N1315&lt;Premissas!$B$9,"1,00 – 1,19",IF(N1315&lt;Premissas!$B$10,"1,20 – 1,39",IF(N1315&lt;Premissas!$B$11,"1,40 – 1,59",IF(N1315&lt;Premissas!$B$12,"1,60 – 1,99","≥ 2,00"))))))</f>
        <v/>
      </c>
      <c r="P1315" s="5">
        <f>IF(OR(M1315="NÃO",N1315&lt;Premissas!$B$8),Premissas!$B$13,IF(N1315&lt;Premissas!$B$9,Premissas!$B$14,IF(N1315&lt;Premissas!$B$10,Premissas!$B$15,IF(N1315&lt;Premissas!$B$11,Premissas!$B$16,IF(N1315&lt;Premissas!$B$12,Premissas!$B$17,Premissas!$B$18)))))</f>
        <v/>
      </c>
      <c r="Q1315" s="5">
        <f>IFERROR(P1315/Premissas!$B$4,0)</f>
        <v/>
      </c>
    </row>
    <row r="1316">
      <c r="A1316" s="2" t="n">
        <v>7</v>
      </c>
      <c r="B1316" s="2" t="n">
        <v>7801</v>
      </c>
      <c r="C1316" s="2" t="inlineStr">
        <is>
          <t>SEPARACAO</t>
        </is>
      </c>
      <c r="D1316" s="2" t="n">
        <v>5904765</v>
      </c>
      <c r="E1316" s="2" t="inlineStr">
        <is>
          <t xml:space="preserve">NICOLAS OLIVEIRA </t>
        </is>
      </c>
      <c r="F1316" s="2" t="n">
        <v>192</v>
      </c>
      <c r="G1316" s="2" t="n">
        <v>4.77</v>
      </c>
      <c r="H1316" s="2" t="n">
        <v>40</v>
      </c>
      <c r="I1316" s="2" t="n">
        <v>0</v>
      </c>
      <c r="J1316" s="2" t="inlineStr">
        <is>
          <t>GPA</t>
        </is>
      </c>
      <c r="K1316" s="2">
        <f>IF(I1316&lt;&gt;"",I1316,IFERROR(INDEX(Base!$I:$I,MATCH(1,(Base!$C:$C=C1316)*(Base!$I:$I&lt;&gt;""),0)),0))</f>
        <v/>
      </c>
      <c r="L1316" s="2">
        <f>IF(AND(I1316="",K1316&gt;0),"SIM","NÃO")</f>
        <v/>
      </c>
      <c r="M1316" s="2">
        <f>IF(ISNUMBER(SEARCH("SEPARA",UPPER(C1316))),"NÃO","SIM")</f>
        <v/>
      </c>
      <c r="N1316" s="2">
        <f>IFERROR(H1316/K1316,0)</f>
        <v/>
      </c>
      <c r="O1316" s="2">
        <f>IF(M1316="NÃO","EXCLUÍDO",IF(N1316&lt;Premissas!$B$8,"&lt; 1,00",IF(N1316&lt;Premissas!$B$9,"1,00 – 1,19",IF(N1316&lt;Premissas!$B$10,"1,20 – 1,39",IF(N1316&lt;Premissas!$B$11,"1,40 – 1,59",IF(N1316&lt;Premissas!$B$12,"1,60 – 1,99","≥ 2,00"))))))</f>
        <v/>
      </c>
      <c r="P1316" s="5">
        <f>IF(OR(M1316="NÃO",N1316&lt;Premissas!$B$8),Premissas!$B$13,IF(N1316&lt;Premissas!$B$9,Premissas!$B$14,IF(N1316&lt;Premissas!$B$10,Premissas!$B$15,IF(N1316&lt;Premissas!$B$11,Premissas!$B$16,IF(N1316&lt;Premissas!$B$12,Premissas!$B$17,Premissas!$B$18)))))</f>
        <v/>
      </c>
      <c r="Q1316" s="5">
        <f>IFERROR(P1316/Premissas!$B$4,0)</f>
        <v/>
      </c>
    </row>
    <row r="1317">
      <c r="A1317" s="2" t="n">
        <v>7</v>
      </c>
      <c r="B1317" s="2" t="n">
        <v>7801</v>
      </c>
      <c r="C1317" s="2" t="inlineStr">
        <is>
          <t>SEPARACAO</t>
        </is>
      </c>
      <c r="D1317" s="2" t="n">
        <v>5904919</v>
      </c>
      <c r="E1317" s="2" t="inlineStr">
        <is>
          <t>DAIANE CRISTINA</t>
        </is>
      </c>
      <c r="F1317" s="2" t="n">
        <v>144</v>
      </c>
      <c r="G1317" s="2" t="n">
        <v>5.39</v>
      </c>
      <c r="H1317" s="2" t="n">
        <v>27</v>
      </c>
      <c r="I1317" s="2" t="n">
        <v>0</v>
      </c>
      <c r="J1317" s="2" t="inlineStr">
        <is>
          <t>GPA</t>
        </is>
      </c>
      <c r="K1317" s="2">
        <f>IF(I1317&lt;&gt;"",I1317,IFERROR(INDEX(Base!$I:$I,MATCH(1,(Base!$C:$C=C1317)*(Base!$I:$I&lt;&gt;""),0)),0))</f>
        <v/>
      </c>
      <c r="L1317" s="2">
        <f>IF(AND(I1317="",K1317&gt;0),"SIM","NÃO")</f>
        <v/>
      </c>
      <c r="M1317" s="2">
        <f>IF(ISNUMBER(SEARCH("SEPARA",UPPER(C1317))),"NÃO","SIM")</f>
        <v/>
      </c>
      <c r="N1317" s="2">
        <f>IFERROR(H1317/K1317,0)</f>
        <v/>
      </c>
      <c r="O1317" s="2">
        <f>IF(M1317="NÃO","EXCLUÍDO",IF(N1317&lt;Premissas!$B$8,"&lt; 1,00",IF(N1317&lt;Premissas!$B$9,"1,00 – 1,19",IF(N1317&lt;Premissas!$B$10,"1,20 – 1,39",IF(N1317&lt;Premissas!$B$11,"1,40 – 1,59",IF(N1317&lt;Premissas!$B$12,"1,60 – 1,99","≥ 2,00"))))))</f>
        <v/>
      </c>
      <c r="P1317" s="5">
        <f>IF(OR(M1317="NÃO",N1317&lt;Premissas!$B$8),Premissas!$B$13,IF(N1317&lt;Premissas!$B$9,Premissas!$B$14,IF(N1317&lt;Premissas!$B$10,Premissas!$B$15,IF(N1317&lt;Premissas!$B$11,Premissas!$B$16,IF(N1317&lt;Premissas!$B$12,Premissas!$B$17,Premissas!$B$18)))))</f>
        <v/>
      </c>
      <c r="Q1317" s="5">
        <f>IFERROR(P1317/Premissas!$B$4,0)</f>
        <v/>
      </c>
    </row>
    <row r="1318">
      <c r="A1318" s="2" t="n">
        <v>7</v>
      </c>
      <c r="B1318" s="2" t="n">
        <v>7801</v>
      </c>
      <c r="C1318" s="2" t="inlineStr">
        <is>
          <t>CARREGAMENTO</t>
        </is>
      </c>
      <c r="D1318" s="2" t="n">
        <v>590764</v>
      </c>
      <c r="E1318" s="2" t="inlineStr">
        <is>
          <t>Walber Gleithon Bezerra Da Silva</t>
        </is>
      </c>
      <c r="F1318" s="2" t="n">
        <v>434</v>
      </c>
      <c r="G1318" s="2" t="n">
        <v>18.81</v>
      </c>
      <c r="H1318" s="2" t="n">
        <v>23</v>
      </c>
      <c r="I1318" s="2" t="n">
        <v>0</v>
      </c>
      <c r="J1318" s="2" t="inlineStr">
        <is>
          <t>GPA</t>
        </is>
      </c>
      <c r="K1318" s="2">
        <f>IF(I1318&lt;&gt;"",I1318,IFERROR(INDEX(Base!$I:$I,MATCH(1,(Base!$C:$C=C1318)*(Base!$I:$I&lt;&gt;""),0)),0))</f>
        <v/>
      </c>
      <c r="L1318" s="2">
        <f>IF(AND(I1318="",K1318&gt;0),"SIM","NÃO")</f>
        <v/>
      </c>
      <c r="M1318" s="2">
        <f>IF(ISNUMBER(SEARCH("SEPARA",UPPER(C1318))),"NÃO","SIM")</f>
        <v/>
      </c>
      <c r="N1318" s="2">
        <f>IFERROR(H1318/K1318,0)</f>
        <v/>
      </c>
      <c r="O1318" s="2">
        <f>IF(M1318="NÃO","EXCLUÍDO",IF(N1318&lt;Premissas!$B$8,"&lt; 1,00",IF(N1318&lt;Premissas!$B$9,"1,00 – 1,19",IF(N1318&lt;Premissas!$B$10,"1,20 – 1,39",IF(N1318&lt;Premissas!$B$11,"1,40 – 1,59",IF(N1318&lt;Premissas!$B$12,"1,60 – 1,99","≥ 2,00"))))))</f>
        <v/>
      </c>
      <c r="P1318" s="5">
        <f>IF(OR(M1318="NÃO",N1318&lt;Premissas!$B$8),Premissas!$B$13,IF(N1318&lt;Premissas!$B$9,Premissas!$B$14,IF(N1318&lt;Premissas!$B$10,Premissas!$B$15,IF(N1318&lt;Premissas!$B$11,Premissas!$B$16,IF(N1318&lt;Premissas!$B$12,Premissas!$B$17,Premissas!$B$18)))))</f>
        <v/>
      </c>
      <c r="Q1318" s="5">
        <f>IFERROR(P1318/Premissas!$B$4,0)</f>
        <v/>
      </c>
    </row>
    <row r="1319">
      <c r="A1319" s="2" t="n">
        <v>7</v>
      </c>
      <c r="B1319" s="2" t="n">
        <v>7801</v>
      </c>
      <c r="C1319" s="2" t="inlineStr">
        <is>
          <t>SEPARACAO</t>
        </is>
      </c>
      <c r="D1319" s="2" t="n">
        <v>5913543</v>
      </c>
      <c r="E1319" s="2" t="inlineStr">
        <is>
          <t>Beatriz Campos De Souza</t>
        </is>
      </c>
      <c r="F1319" s="2" t="n">
        <v>10529</v>
      </c>
      <c r="G1319" s="2" t="n">
        <v>147.75</v>
      </c>
      <c r="H1319" s="2" t="n">
        <v>71</v>
      </c>
      <c r="I1319" s="2" t="n">
        <v>0</v>
      </c>
      <c r="J1319" s="2" t="inlineStr">
        <is>
          <t>GPA</t>
        </is>
      </c>
      <c r="K1319" s="2">
        <f>IF(I1319&lt;&gt;"",I1319,IFERROR(INDEX(Base!$I:$I,MATCH(1,(Base!$C:$C=C1319)*(Base!$I:$I&lt;&gt;""),0)),0))</f>
        <v/>
      </c>
      <c r="L1319" s="2">
        <f>IF(AND(I1319="",K1319&gt;0),"SIM","NÃO")</f>
        <v/>
      </c>
      <c r="M1319" s="2">
        <f>IF(ISNUMBER(SEARCH("SEPARA",UPPER(C1319))),"NÃO","SIM")</f>
        <v/>
      </c>
      <c r="N1319" s="2">
        <f>IFERROR(H1319/K1319,0)</f>
        <v/>
      </c>
      <c r="O1319" s="2">
        <f>IF(M1319="NÃO","EXCLUÍDO",IF(N1319&lt;Premissas!$B$8,"&lt; 1,00",IF(N1319&lt;Premissas!$B$9,"1,00 – 1,19",IF(N1319&lt;Premissas!$B$10,"1,20 – 1,39",IF(N1319&lt;Premissas!$B$11,"1,40 – 1,59",IF(N1319&lt;Premissas!$B$12,"1,60 – 1,99","≥ 2,00"))))))</f>
        <v/>
      </c>
      <c r="P1319" s="5">
        <f>IF(OR(M1319="NÃO",N1319&lt;Premissas!$B$8),Premissas!$B$13,IF(N1319&lt;Premissas!$B$9,Premissas!$B$14,IF(N1319&lt;Premissas!$B$10,Premissas!$B$15,IF(N1319&lt;Premissas!$B$11,Premissas!$B$16,IF(N1319&lt;Premissas!$B$12,Premissas!$B$17,Premissas!$B$18)))))</f>
        <v/>
      </c>
      <c r="Q1319" s="5">
        <f>IFERROR(P1319/Premissas!$B$4,0)</f>
        <v/>
      </c>
    </row>
    <row r="1320">
      <c r="A1320" s="2" t="n">
        <v>7</v>
      </c>
      <c r="B1320" s="2" t="n">
        <v>7801</v>
      </c>
      <c r="C1320" s="2" t="inlineStr">
        <is>
          <t>SEPARACAO</t>
        </is>
      </c>
      <c r="D1320" s="2" t="n">
        <v>5916615</v>
      </c>
      <c r="E1320" s="2" t="inlineStr">
        <is>
          <t>Gilmar Pires</t>
        </is>
      </c>
      <c r="F1320" s="2" t="n">
        <v>9130</v>
      </c>
      <c r="G1320" s="2" t="n">
        <v>155.34</v>
      </c>
      <c r="H1320" s="2" t="n">
        <v>59</v>
      </c>
      <c r="I1320" s="2" t="n">
        <v>0</v>
      </c>
      <c r="J1320" s="2" t="inlineStr">
        <is>
          <t>GPA</t>
        </is>
      </c>
      <c r="K1320" s="2">
        <f>IF(I1320&lt;&gt;"",I1320,IFERROR(INDEX(Base!$I:$I,MATCH(1,(Base!$C:$C=C1320)*(Base!$I:$I&lt;&gt;""),0)),0))</f>
        <v/>
      </c>
      <c r="L1320" s="2">
        <f>IF(AND(I1320="",K1320&gt;0),"SIM","NÃO")</f>
        <v/>
      </c>
      <c r="M1320" s="2">
        <f>IF(ISNUMBER(SEARCH("SEPARA",UPPER(C1320))),"NÃO","SIM")</f>
        <v/>
      </c>
      <c r="N1320" s="2">
        <f>IFERROR(H1320/K1320,0)</f>
        <v/>
      </c>
      <c r="O1320" s="2">
        <f>IF(M1320="NÃO","EXCLUÍDO",IF(N1320&lt;Premissas!$B$8,"&lt; 1,00",IF(N1320&lt;Premissas!$B$9,"1,00 – 1,19",IF(N1320&lt;Premissas!$B$10,"1,20 – 1,39",IF(N1320&lt;Premissas!$B$11,"1,40 – 1,59",IF(N1320&lt;Premissas!$B$12,"1,60 – 1,99","≥ 2,00"))))))</f>
        <v/>
      </c>
      <c r="P1320" s="5">
        <f>IF(OR(M1320="NÃO",N1320&lt;Premissas!$B$8),Premissas!$B$13,IF(N1320&lt;Premissas!$B$9,Premissas!$B$14,IF(N1320&lt;Premissas!$B$10,Premissas!$B$15,IF(N1320&lt;Premissas!$B$11,Premissas!$B$16,IF(N1320&lt;Premissas!$B$12,Premissas!$B$17,Premissas!$B$18)))))</f>
        <v/>
      </c>
      <c r="Q1320" s="5">
        <f>IFERROR(P1320/Premissas!$B$4,0)</f>
        <v/>
      </c>
    </row>
    <row r="1321">
      <c r="A1321" s="2" t="n">
        <v>7</v>
      </c>
      <c r="B1321" s="2" t="n">
        <v>7801</v>
      </c>
      <c r="C1321" s="2" t="inlineStr">
        <is>
          <t>CARREGAMENTO</t>
        </is>
      </c>
      <c r="D1321" s="2" t="n">
        <v>5919355</v>
      </c>
      <c r="E1321" s="2" t="inlineStr">
        <is>
          <t>ISRAEL BRITTO</t>
        </is>
      </c>
      <c r="F1321" s="2" t="n">
        <v>5</v>
      </c>
      <c r="G1321" s="2" t="n">
        <v>0.01</v>
      </c>
      <c r="H1321" s="2" t="n">
        <v>500</v>
      </c>
      <c r="I1321" s="2" t="n">
        <v>0</v>
      </c>
      <c r="J1321" s="2" t="inlineStr">
        <is>
          <t>GPA</t>
        </is>
      </c>
      <c r="K1321" s="2">
        <f>IF(I1321&lt;&gt;"",I1321,IFERROR(INDEX(Base!$I:$I,MATCH(1,(Base!$C:$C=C1321)*(Base!$I:$I&lt;&gt;""),0)),0))</f>
        <v/>
      </c>
      <c r="L1321" s="2">
        <f>IF(AND(I1321="",K1321&gt;0),"SIM","NÃO")</f>
        <v/>
      </c>
      <c r="M1321" s="2">
        <f>IF(ISNUMBER(SEARCH("SEPARA",UPPER(C1321))),"NÃO","SIM")</f>
        <v/>
      </c>
      <c r="N1321" s="2">
        <f>IFERROR(H1321/K1321,0)</f>
        <v/>
      </c>
      <c r="O1321" s="2">
        <f>IF(M1321="NÃO","EXCLUÍDO",IF(N1321&lt;Premissas!$B$8,"&lt; 1,00",IF(N1321&lt;Premissas!$B$9,"1,00 – 1,19",IF(N1321&lt;Premissas!$B$10,"1,20 – 1,39",IF(N1321&lt;Premissas!$B$11,"1,40 – 1,59",IF(N1321&lt;Premissas!$B$12,"1,60 – 1,99","≥ 2,00"))))))</f>
        <v/>
      </c>
      <c r="P1321" s="5">
        <f>IF(OR(M1321="NÃO",N1321&lt;Premissas!$B$8),Premissas!$B$13,IF(N1321&lt;Premissas!$B$9,Premissas!$B$14,IF(N1321&lt;Premissas!$B$10,Premissas!$B$15,IF(N1321&lt;Premissas!$B$11,Premissas!$B$16,IF(N1321&lt;Premissas!$B$12,Premissas!$B$17,Premissas!$B$18)))))</f>
        <v/>
      </c>
      <c r="Q1321" s="5">
        <f>IFERROR(P1321/Premissas!$B$4,0)</f>
        <v/>
      </c>
    </row>
    <row r="1322">
      <c r="A1322" s="2" t="n">
        <v>7</v>
      </c>
      <c r="B1322" s="2" t="n">
        <v>7801</v>
      </c>
      <c r="C1322" s="2" t="inlineStr">
        <is>
          <t>RECEBIMENTO</t>
        </is>
      </c>
      <c r="D1322" s="2" t="n">
        <v>5919355</v>
      </c>
      <c r="E1322" s="2" t="inlineStr">
        <is>
          <t>ISRAEL BRITTO</t>
        </is>
      </c>
      <c r="F1322" s="2" t="n">
        <v>1841</v>
      </c>
      <c r="G1322" s="2" t="n">
        <v>36.21</v>
      </c>
      <c r="H1322" s="2" t="n">
        <v>51</v>
      </c>
      <c r="I1322" s="2" t="n">
        <v>0</v>
      </c>
      <c r="J1322" s="2" t="inlineStr">
        <is>
          <t>GPA</t>
        </is>
      </c>
      <c r="K1322" s="2">
        <f>IF(I1322&lt;&gt;"",I1322,IFERROR(INDEX(Base!$I:$I,MATCH(1,(Base!$C:$C=C1322)*(Base!$I:$I&lt;&gt;""),0)),0))</f>
        <v/>
      </c>
      <c r="L1322" s="2">
        <f>IF(AND(I1322="",K1322&gt;0),"SIM","NÃO")</f>
        <v/>
      </c>
      <c r="M1322" s="2">
        <f>IF(ISNUMBER(SEARCH("SEPARA",UPPER(C1322))),"NÃO","SIM")</f>
        <v/>
      </c>
      <c r="N1322" s="2">
        <f>IFERROR(H1322/K1322,0)</f>
        <v/>
      </c>
      <c r="O1322" s="2">
        <f>IF(M1322="NÃO","EXCLUÍDO",IF(N1322&lt;Premissas!$B$8,"&lt; 1,00",IF(N1322&lt;Premissas!$B$9,"1,00 – 1,19",IF(N1322&lt;Premissas!$B$10,"1,20 – 1,39",IF(N1322&lt;Premissas!$B$11,"1,40 – 1,59",IF(N1322&lt;Premissas!$B$12,"1,60 – 1,99","≥ 2,00"))))))</f>
        <v/>
      </c>
      <c r="P1322" s="5">
        <f>IF(OR(M1322="NÃO",N1322&lt;Premissas!$B$8),Premissas!$B$13,IF(N1322&lt;Premissas!$B$9,Premissas!$B$14,IF(N1322&lt;Premissas!$B$10,Premissas!$B$15,IF(N1322&lt;Premissas!$B$11,Premissas!$B$16,IF(N1322&lt;Premissas!$B$12,Premissas!$B$17,Premissas!$B$18)))))</f>
        <v/>
      </c>
      <c r="Q1322" s="5">
        <f>IFERROR(P1322/Premissas!$B$4,0)</f>
        <v/>
      </c>
    </row>
    <row r="1323">
      <c r="A1323" s="2" t="n">
        <v>7</v>
      </c>
      <c r="B1323" s="2" t="n">
        <v>7801</v>
      </c>
      <c r="C1323" s="2" t="inlineStr">
        <is>
          <t>SEPARACAO</t>
        </is>
      </c>
      <c r="D1323" s="2" t="n">
        <v>5919355</v>
      </c>
      <c r="E1323" s="2" t="inlineStr">
        <is>
          <t>ISRAEL BRITTO</t>
        </is>
      </c>
      <c r="F1323" s="2" t="n">
        <v>681</v>
      </c>
      <c r="G1323" s="2" t="n">
        <v>3.09</v>
      </c>
      <c r="H1323" s="2" t="n">
        <v>220</v>
      </c>
      <c r="I1323" s="2" t="n">
        <v>0</v>
      </c>
      <c r="J1323" s="2" t="inlineStr">
        <is>
          <t>GPA</t>
        </is>
      </c>
      <c r="K1323" s="2">
        <f>IF(I1323&lt;&gt;"",I1323,IFERROR(INDEX(Base!$I:$I,MATCH(1,(Base!$C:$C=C1323)*(Base!$I:$I&lt;&gt;""),0)),0))</f>
        <v/>
      </c>
      <c r="L1323" s="2">
        <f>IF(AND(I1323="",K1323&gt;0),"SIM","NÃO")</f>
        <v/>
      </c>
      <c r="M1323" s="2">
        <f>IF(ISNUMBER(SEARCH("SEPARA",UPPER(C1323))),"NÃO","SIM")</f>
        <v/>
      </c>
      <c r="N1323" s="2">
        <f>IFERROR(H1323/K1323,0)</f>
        <v/>
      </c>
      <c r="O1323" s="2">
        <f>IF(M1323="NÃO","EXCLUÍDO",IF(N1323&lt;Premissas!$B$8,"&lt; 1,00",IF(N1323&lt;Premissas!$B$9,"1,00 – 1,19",IF(N1323&lt;Premissas!$B$10,"1,20 – 1,39",IF(N1323&lt;Premissas!$B$11,"1,40 – 1,59",IF(N1323&lt;Premissas!$B$12,"1,60 – 1,99","≥ 2,00"))))))</f>
        <v/>
      </c>
      <c r="P1323" s="5">
        <f>IF(OR(M1323="NÃO",N1323&lt;Premissas!$B$8),Premissas!$B$13,IF(N1323&lt;Premissas!$B$9,Premissas!$B$14,IF(N1323&lt;Premissas!$B$10,Premissas!$B$15,IF(N1323&lt;Premissas!$B$11,Premissas!$B$16,IF(N1323&lt;Premissas!$B$12,Premissas!$B$17,Premissas!$B$18)))))</f>
        <v/>
      </c>
      <c r="Q1323" s="5">
        <f>IFERROR(P1323/Premissas!$B$4,0)</f>
        <v/>
      </c>
    </row>
    <row r="1324">
      <c r="A1324" s="2" t="n">
        <v>7</v>
      </c>
      <c r="B1324" s="2" t="n">
        <v>7801</v>
      </c>
      <c r="C1324" s="2" t="inlineStr">
        <is>
          <t>SEPARACAO</t>
        </is>
      </c>
      <c r="D1324" s="2" t="n">
        <v>5919746</v>
      </c>
      <c r="E1324" s="2" t="inlineStr">
        <is>
          <t>Guilherme Bezerra De Farias</t>
        </is>
      </c>
      <c r="F1324" s="2" t="n">
        <v>10120</v>
      </c>
      <c r="G1324" s="2" t="n">
        <v>123.37</v>
      </c>
      <c r="H1324" s="2" t="n">
        <v>82</v>
      </c>
      <c r="I1324" s="2" t="n">
        <v>0</v>
      </c>
      <c r="J1324" s="2" t="inlineStr">
        <is>
          <t>GPA</t>
        </is>
      </c>
      <c r="K1324" s="2">
        <f>IF(I1324&lt;&gt;"",I1324,IFERROR(INDEX(Base!$I:$I,MATCH(1,(Base!$C:$C=C1324)*(Base!$I:$I&lt;&gt;""),0)),0))</f>
        <v/>
      </c>
      <c r="L1324" s="2">
        <f>IF(AND(I1324="",K1324&gt;0),"SIM","NÃO")</f>
        <v/>
      </c>
      <c r="M1324" s="2">
        <f>IF(ISNUMBER(SEARCH("SEPARA",UPPER(C1324))),"NÃO","SIM")</f>
        <v/>
      </c>
      <c r="N1324" s="2">
        <f>IFERROR(H1324/K1324,0)</f>
        <v/>
      </c>
      <c r="O1324" s="2">
        <f>IF(M1324="NÃO","EXCLUÍDO",IF(N1324&lt;Premissas!$B$8,"&lt; 1,00",IF(N1324&lt;Premissas!$B$9,"1,00 – 1,19",IF(N1324&lt;Premissas!$B$10,"1,20 – 1,39",IF(N1324&lt;Premissas!$B$11,"1,40 – 1,59",IF(N1324&lt;Premissas!$B$12,"1,60 – 1,99","≥ 2,00"))))))</f>
        <v/>
      </c>
      <c r="P1324" s="5">
        <f>IF(OR(M1324="NÃO",N1324&lt;Premissas!$B$8),Premissas!$B$13,IF(N1324&lt;Premissas!$B$9,Premissas!$B$14,IF(N1324&lt;Premissas!$B$10,Premissas!$B$15,IF(N1324&lt;Premissas!$B$11,Premissas!$B$16,IF(N1324&lt;Premissas!$B$12,Premissas!$B$17,Premissas!$B$18)))))</f>
        <v/>
      </c>
      <c r="Q1324" s="5">
        <f>IFERROR(P1324/Premissas!$B$4,0)</f>
        <v/>
      </c>
    </row>
    <row r="1325">
      <c r="A1325" s="2" t="n">
        <v>7</v>
      </c>
      <c r="B1325" s="2" t="n">
        <v>7801</v>
      </c>
      <c r="C1325" s="2" t="inlineStr">
        <is>
          <t>SEPARACAO</t>
        </is>
      </c>
      <c r="D1325" s="2" t="n">
        <v>5922216</v>
      </c>
      <c r="E1325" s="2" t="inlineStr">
        <is>
          <t>Thiago Batista Alvares Paulino</t>
        </is>
      </c>
      <c r="F1325" s="2" t="n">
        <v>1219</v>
      </c>
      <c r="G1325" s="2" t="n">
        <v>63.56</v>
      </c>
      <c r="H1325" s="2" t="n">
        <v>19</v>
      </c>
      <c r="I1325" s="2" t="n">
        <v>0</v>
      </c>
      <c r="J1325" s="2" t="inlineStr">
        <is>
          <t>GPA</t>
        </is>
      </c>
      <c r="K1325" s="2">
        <f>IF(I1325&lt;&gt;"",I1325,IFERROR(INDEX(Base!$I:$I,MATCH(1,(Base!$C:$C=C1325)*(Base!$I:$I&lt;&gt;""),0)),0))</f>
        <v/>
      </c>
      <c r="L1325" s="2">
        <f>IF(AND(I1325="",K1325&gt;0),"SIM","NÃO")</f>
        <v/>
      </c>
      <c r="M1325" s="2">
        <f>IF(ISNUMBER(SEARCH("SEPARA",UPPER(C1325))),"NÃO","SIM")</f>
        <v/>
      </c>
      <c r="N1325" s="2">
        <f>IFERROR(H1325/K1325,0)</f>
        <v/>
      </c>
      <c r="O1325" s="2">
        <f>IF(M1325="NÃO","EXCLUÍDO",IF(N1325&lt;Premissas!$B$8,"&lt; 1,00",IF(N1325&lt;Premissas!$B$9,"1,00 – 1,19",IF(N1325&lt;Premissas!$B$10,"1,20 – 1,39",IF(N1325&lt;Premissas!$B$11,"1,40 – 1,59",IF(N1325&lt;Premissas!$B$12,"1,60 – 1,99","≥ 2,00"))))))</f>
        <v/>
      </c>
      <c r="P1325" s="5">
        <f>IF(OR(M1325="NÃO",N1325&lt;Premissas!$B$8),Premissas!$B$13,IF(N1325&lt;Premissas!$B$9,Premissas!$B$14,IF(N1325&lt;Premissas!$B$10,Premissas!$B$15,IF(N1325&lt;Premissas!$B$11,Premissas!$B$16,IF(N1325&lt;Premissas!$B$12,Premissas!$B$17,Premissas!$B$18)))))</f>
        <v/>
      </c>
      <c r="Q1325" s="5">
        <f>IFERROR(P1325/Premissas!$B$4,0)</f>
        <v/>
      </c>
    </row>
    <row r="1326">
      <c r="A1326" s="2" t="n">
        <v>7</v>
      </c>
      <c r="B1326" s="2" t="n">
        <v>7801</v>
      </c>
      <c r="C1326" s="2" t="inlineStr">
        <is>
          <t>SEPARACAO</t>
        </is>
      </c>
      <c r="D1326" s="2" t="n">
        <v>5922240</v>
      </c>
      <c r="E1326" s="2" t="inlineStr">
        <is>
          <t>Vicente Jacinto De Oliveira</t>
        </is>
      </c>
      <c r="F1326" s="2" t="n">
        <v>308</v>
      </c>
      <c r="G1326" s="2" t="n">
        <v>4.93</v>
      </c>
      <c r="H1326" s="2" t="n">
        <v>62</v>
      </c>
      <c r="I1326" s="2" t="n">
        <v>0</v>
      </c>
      <c r="J1326" s="2" t="inlineStr">
        <is>
          <t>GPA</t>
        </is>
      </c>
      <c r="K1326" s="2">
        <f>IF(I1326&lt;&gt;"",I1326,IFERROR(INDEX(Base!$I:$I,MATCH(1,(Base!$C:$C=C1326)*(Base!$I:$I&lt;&gt;""),0)),0))</f>
        <v/>
      </c>
      <c r="L1326" s="2">
        <f>IF(AND(I1326="",K1326&gt;0),"SIM","NÃO")</f>
        <v/>
      </c>
      <c r="M1326" s="2">
        <f>IF(ISNUMBER(SEARCH("SEPARA",UPPER(C1326))),"NÃO","SIM")</f>
        <v/>
      </c>
      <c r="N1326" s="2">
        <f>IFERROR(H1326/K1326,0)</f>
        <v/>
      </c>
      <c r="O1326" s="2">
        <f>IF(M1326="NÃO","EXCLUÍDO",IF(N1326&lt;Premissas!$B$8,"&lt; 1,00",IF(N1326&lt;Premissas!$B$9,"1,00 – 1,19",IF(N1326&lt;Premissas!$B$10,"1,20 – 1,39",IF(N1326&lt;Premissas!$B$11,"1,40 – 1,59",IF(N1326&lt;Premissas!$B$12,"1,60 – 1,99","≥ 2,00"))))))</f>
        <v/>
      </c>
      <c r="P1326" s="5">
        <f>IF(OR(M1326="NÃO",N1326&lt;Premissas!$B$8),Premissas!$B$13,IF(N1326&lt;Premissas!$B$9,Premissas!$B$14,IF(N1326&lt;Premissas!$B$10,Premissas!$B$15,IF(N1326&lt;Premissas!$B$11,Premissas!$B$16,IF(N1326&lt;Premissas!$B$12,Premissas!$B$17,Premissas!$B$18)))))</f>
        <v/>
      </c>
      <c r="Q1326" s="5">
        <f>IFERROR(P1326/Premissas!$B$4,0)</f>
        <v/>
      </c>
    </row>
    <row r="1327">
      <c r="A1327" s="2" t="n">
        <v>7</v>
      </c>
      <c r="B1327" s="2" t="n">
        <v>7801</v>
      </c>
      <c r="C1327" s="2" t="inlineStr">
        <is>
          <t>SEPARACAO</t>
        </is>
      </c>
      <c r="D1327" s="2" t="n">
        <v>5926017</v>
      </c>
      <c r="E1327" s="2" t="inlineStr">
        <is>
          <t>Gustavo Rodrigues De Farias</t>
        </is>
      </c>
      <c r="F1327" s="2" t="n">
        <v>7560</v>
      </c>
      <c r="G1327" s="2" t="n">
        <v>131.08</v>
      </c>
      <c r="H1327" s="2" t="n">
        <v>58</v>
      </c>
      <c r="I1327" s="2" t="n">
        <v>0</v>
      </c>
      <c r="J1327" s="2" t="inlineStr">
        <is>
          <t>GPA</t>
        </is>
      </c>
      <c r="K1327" s="2">
        <f>IF(I1327&lt;&gt;"",I1327,IFERROR(INDEX(Base!$I:$I,MATCH(1,(Base!$C:$C=C1327)*(Base!$I:$I&lt;&gt;""),0)),0))</f>
        <v/>
      </c>
      <c r="L1327" s="2">
        <f>IF(AND(I1327="",K1327&gt;0),"SIM","NÃO")</f>
        <v/>
      </c>
      <c r="M1327" s="2">
        <f>IF(ISNUMBER(SEARCH("SEPARA",UPPER(C1327))),"NÃO","SIM")</f>
        <v/>
      </c>
      <c r="N1327" s="2">
        <f>IFERROR(H1327/K1327,0)</f>
        <v/>
      </c>
      <c r="O1327" s="2">
        <f>IF(M1327="NÃO","EXCLUÍDO",IF(N1327&lt;Premissas!$B$8,"&lt; 1,00",IF(N1327&lt;Premissas!$B$9,"1,00 – 1,19",IF(N1327&lt;Premissas!$B$10,"1,20 – 1,39",IF(N1327&lt;Premissas!$B$11,"1,40 – 1,59",IF(N1327&lt;Premissas!$B$12,"1,60 – 1,99","≥ 2,00"))))))</f>
        <v/>
      </c>
      <c r="P1327" s="5">
        <f>IF(OR(M1327="NÃO",N1327&lt;Premissas!$B$8),Premissas!$B$13,IF(N1327&lt;Premissas!$B$9,Premissas!$B$14,IF(N1327&lt;Premissas!$B$10,Premissas!$B$15,IF(N1327&lt;Premissas!$B$11,Premissas!$B$16,IF(N1327&lt;Premissas!$B$12,Premissas!$B$17,Premissas!$B$18)))))</f>
        <v/>
      </c>
      <c r="Q1327" s="5">
        <f>IFERROR(P1327/Premissas!$B$4,0)</f>
        <v/>
      </c>
    </row>
    <row r="1328">
      <c r="A1328" s="2" t="n">
        <v>7</v>
      </c>
      <c r="B1328" s="2" t="n">
        <v>7801</v>
      </c>
      <c r="C1328" s="2" t="inlineStr">
        <is>
          <t>SEPARACAO</t>
        </is>
      </c>
      <c r="D1328" s="2" t="n">
        <v>5927234</v>
      </c>
      <c r="E1328" s="2" t="inlineStr">
        <is>
          <t>Wilbert Augustin</t>
        </is>
      </c>
      <c r="F1328" s="2" t="n">
        <v>4894</v>
      </c>
      <c r="G1328" s="2" t="n">
        <v>93.2</v>
      </c>
      <c r="H1328" s="2" t="n">
        <v>53</v>
      </c>
      <c r="I1328" s="2" t="n">
        <v>0</v>
      </c>
      <c r="J1328" s="2" t="inlineStr">
        <is>
          <t>GPA</t>
        </is>
      </c>
      <c r="K1328" s="2">
        <f>IF(I1328&lt;&gt;"",I1328,IFERROR(INDEX(Base!$I:$I,MATCH(1,(Base!$C:$C=C1328)*(Base!$I:$I&lt;&gt;""),0)),0))</f>
        <v/>
      </c>
      <c r="L1328" s="2">
        <f>IF(AND(I1328="",K1328&gt;0),"SIM","NÃO")</f>
        <v/>
      </c>
      <c r="M1328" s="2">
        <f>IF(ISNUMBER(SEARCH("SEPARA",UPPER(C1328))),"NÃO","SIM")</f>
        <v/>
      </c>
      <c r="N1328" s="2">
        <f>IFERROR(H1328/K1328,0)</f>
        <v/>
      </c>
      <c r="O1328" s="2">
        <f>IF(M1328="NÃO","EXCLUÍDO",IF(N1328&lt;Premissas!$B$8,"&lt; 1,00",IF(N1328&lt;Premissas!$B$9,"1,00 – 1,19",IF(N1328&lt;Premissas!$B$10,"1,20 – 1,39",IF(N1328&lt;Premissas!$B$11,"1,40 – 1,59",IF(N1328&lt;Premissas!$B$12,"1,60 – 1,99","≥ 2,00"))))))</f>
        <v/>
      </c>
      <c r="P1328" s="5">
        <f>IF(OR(M1328="NÃO",N1328&lt;Premissas!$B$8),Premissas!$B$13,IF(N1328&lt;Premissas!$B$9,Premissas!$B$14,IF(N1328&lt;Premissas!$B$10,Premissas!$B$15,IF(N1328&lt;Premissas!$B$11,Premissas!$B$16,IF(N1328&lt;Premissas!$B$12,Premissas!$B$17,Premissas!$B$18)))))</f>
        <v/>
      </c>
      <c r="Q1328" s="5">
        <f>IFERROR(P1328/Premissas!$B$4,0)</f>
        <v/>
      </c>
    </row>
    <row r="1329">
      <c r="A1329" s="2" t="n">
        <v>7</v>
      </c>
      <c r="B1329" s="2" t="n">
        <v>7801</v>
      </c>
      <c r="C1329" s="2" t="inlineStr">
        <is>
          <t>PUXADA RECEB</t>
        </is>
      </c>
      <c r="D1329" s="2" t="n">
        <v>592760</v>
      </c>
      <c r="E1329" s="2" t="inlineStr">
        <is>
          <t>Renato Lopes Da Rocha</t>
        </is>
      </c>
      <c r="F1329" s="2" t="n">
        <v>20</v>
      </c>
      <c r="G1329" s="2" t="n">
        <v>7.35</v>
      </c>
      <c r="H1329" s="2" t="n">
        <v>3</v>
      </c>
      <c r="I1329" s="2" t="n">
        <v>0</v>
      </c>
      <c r="J1329" s="2" t="inlineStr">
        <is>
          <t>GPA</t>
        </is>
      </c>
      <c r="K1329" s="2">
        <f>IF(I1329&lt;&gt;"",I1329,IFERROR(INDEX(Base!$I:$I,MATCH(1,(Base!$C:$C=C1329)*(Base!$I:$I&lt;&gt;""),0)),0))</f>
        <v/>
      </c>
      <c r="L1329" s="2">
        <f>IF(AND(I1329="",K1329&gt;0),"SIM","NÃO")</f>
        <v/>
      </c>
      <c r="M1329" s="2">
        <f>IF(ISNUMBER(SEARCH("SEPARA",UPPER(C1329))),"NÃO","SIM")</f>
        <v/>
      </c>
      <c r="N1329" s="2">
        <f>IFERROR(H1329/K1329,0)</f>
        <v/>
      </c>
      <c r="O1329" s="2">
        <f>IF(M1329="NÃO","EXCLUÍDO",IF(N1329&lt;Premissas!$B$8,"&lt; 1,00",IF(N1329&lt;Premissas!$B$9,"1,00 – 1,19",IF(N1329&lt;Premissas!$B$10,"1,20 – 1,39",IF(N1329&lt;Premissas!$B$11,"1,40 – 1,59",IF(N1329&lt;Premissas!$B$12,"1,60 – 1,99","≥ 2,00"))))))</f>
        <v/>
      </c>
      <c r="P1329" s="5">
        <f>IF(OR(M1329="NÃO",N1329&lt;Premissas!$B$8),Premissas!$B$13,IF(N1329&lt;Premissas!$B$9,Premissas!$B$14,IF(N1329&lt;Premissas!$B$10,Premissas!$B$15,IF(N1329&lt;Premissas!$B$11,Premissas!$B$16,IF(N1329&lt;Premissas!$B$12,Premissas!$B$17,Premissas!$B$18)))))</f>
        <v/>
      </c>
      <c r="Q1329" s="5">
        <f>IFERROR(P1329/Premissas!$B$4,0)</f>
        <v/>
      </c>
    </row>
    <row r="1330">
      <c r="A1330" s="2" t="n">
        <v>7</v>
      </c>
      <c r="B1330" s="2" t="n">
        <v>7801</v>
      </c>
      <c r="C1330" s="2" t="inlineStr">
        <is>
          <t>SEPARACAO</t>
        </is>
      </c>
      <c r="D1330" s="2" t="n">
        <v>5927820</v>
      </c>
      <c r="E1330" s="2" t="inlineStr">
        <is>
          <t>Alisson Rocha Vieira</t>
        </is>
      </c>
      <c r="F1330" s="2" t="n">
        <v>10270</v>
      </c>
      <c r="G1330" s="2" t="n">
        <v>160.59</v>
      </c>
      <c r="H1330" s="2" t="n">
        <v>64</v>
      </c>
      <c r="I1330" s="2" t="n">
        <v>0</v>
      </c>
      <c r="J1330" s="2" t="inlineStr">
        <is>
          <t>GPA</t>
        </is>
      </c>
      <c r="K1330" s="2">
        <f>IF(I1330&lt;&gt;"",I1330,IFERROR(INDEX(Base!$I:$I,MATCH(1,(Base!$C:$C=C1330)*(Base!$I:$I&lt;&gt;""),0)),0))</f>
        <v/>
      </c>
      <c r="L1330" s="2">
        <f>IF(AND(I1330="",K1330&gt;0),"SIM","NÃO")</f>
        <v/>
      </c>
      <c r="M1330" s="2">
        <f>IF(ISNUMBER(SEARCH("SEPARA",UPPER(C1330))),"NÃO","SIM")</f>
        <v/>
      </c>
      <c r="N1330" s="2">
        <f>IFERROR(H1330/K1330,0)</f>
        <v/>
      </c>
      <c r="O1330" s="2">
        <f>IF(M1330="NÃO","EXCLUÍDO",IF(N1330&lt;Premissas!$B$8,"&lt; 1,00",IF(N1330&lt;Premissas!$B$9,"1,00 – 1,19",IF(N1330&lt;Premissas!$B$10,"1,20 – 1,39",IF(N1330&lt;Premissas!$B$11,"1,40 – 1,59",IF(N1330&lt;Premissas!$B$12,"1,60 – 1,99","≥ 2,00"))))))</f>
        <v/>
      </c>
      <c r="P1330" s="5">
        <f>IF(OR(M1330="NÃO",N1330&lt;Premissas!$B$8),Premissas!$B$13,IF(N1330&lt;Premissas!$B$9,Premissas!$B$14,IF(N1330&lt;Premissas!$B$10,Premissas!$B$15,IF(N1330&lt;Premissas!$B$11,Premissas!$B$16,IF(N1330&lt;Premissas!$B$12,Premissas!$B$17,Premissas!$B$18)))))</f>
        <v/>
      </c>
      <c r="Q1330" s="5">
        <f>IFERROR(P1330/Premissas!$B$4,0)</f>
        <v/>
      </c>
    </row>
    <row r="1331">
      <c r="A1331" s="2" t="n">
        <v>7</v>
      </c>
      <c r="B1331" s="2" t="n">
        <v>7801</v>
      </c>
      <c r="C1331" s="2" t="inlineStr">
        <is>
          <t>CARREGAMENTO</t>
        </is>
      </c>
      <c r="D1331" s="2" t="n">
        <v>592865</v>
      </c>
      <c r="E1331" s="2" t="inlineStr">
        <is>
          <t>Leandro De Jesus Pereira</t>
        </is>
      </c>
      <c r="F1331" s="2" t="n">
        <v>430</v>
      </c>
      <c r="G1331" s="2" t="n">
        <v>57.03</v>
      </c>
      <c r="H1331" s="2" t="n">
        <v>8</v>
      </c>
      <c r="I1331" s="2" t="n">
        <v>0</v>
      </c>
      <c r="J1331" s="2" t="inlineStr">
        <is>
          <t>GPA</t>
        </is>
      </c>
      <c r="K1331" s="2">
        <f>IF(I1331&lt;&gt;"",I1331,IFERROR(INDEX(Base!$I:$I,MATCH(1,(Base!$C:$C=C1331)*(Base!$I:$I&lt;&gt;""),0)),0))</f>
        <v/>
      </c>
      <c r="L1331" s="2">
        <f>IF(AND(I1331="",K1331&gt;0),"SIM","NÃO")</f>
        <v/>
      </c>
      <c r="M1331" s="2">
        <f>IF(ISNUMBER(SEARCH("SEPARA",UPPER(C1331))),"NÃO","SIM")</f>
        <v/>
      </c>
      <c r="N1331" s="2">
        <f>IFERROR(H1331/K1331,0)</f>
        <v/>
      </c>
      <c r="O1331" s="2">
        <f>IF(M1331="NÃO","EXCLUÍDO",IF(N1331&lt;Premissas!$B$8,"&lt; 1,00",IF(N1331&lt;Premissas!$B$9,"1,00 – 1,19",IF(N1331&lt;Premissas!$B$10,"1,20 – 1,39",IF(N1331&lt;Premissas!$B$11,"1,40 – 1,59",IF(N1331&lt;Premissas!$B$12,"1,60 – 1,99","≥ 2,00"))))))</f>
        <v/>
      </c>
      <c r="P1331" s="5">
        <f>IF(OR(M1331="NÃO",N1331&lt;Premissas!$B$8),Premissas!$B$13,IF(N1331&lt;Premissas!$B$9,Premissas!$B$14,IF(N1331&lt;Premissas!$B$10,Premissas!$B$15,IF(N1331&lt;Premissas!$B$11,Premissas!$B$16,IF(N1331&lt;Premissas!$B$12,Premissas!$B$17,Premissas!$B$18)))))</f>
        <v/>
      </c>
      <c r="Q1331" s="5">
        <f>IFERROR(P1331/Premissas!$B$4,0)</f>
        <v/>
      </c>
    </row>
    <row r="1332">
      <c r="A1332" s="2" t="n">
        <v>7</v>
      </c>
      <c r="B1332" s="2" t="n">
        <v>7801</v>
      </c>
      <c r="C1332" s="2" t="inlineStr">
        <is>
          <t>SEPARACAO</t>
        </is>
      </c>
      <c r="D1332" s="2" t="n">
        <v>5929288</v>
      </c>
      <c r="E1332" s="2" t="inlineStr">
        <is>
          <t>Pedro Henrique Ferreira Da Silva</t>
        </is>
      </c>
      <c r="F1332" s="2" t="n">
        <v>7347</v>
      </c>
      <c r="G1332" s="2" t="n">
        <v>108.04</v>
      </c>
      <c r="H1332" s="2" t="n">
        <v>68</v>
      </c>
      <c r="I1332" s="2" t="n">
        <v>0</v>
      </c>
      <c r="J1332" s="2" t="inlineStr">
        <is>
          <t>GPA</t>
        </is>
      </c>
      <c r="K1332" s="2">
        <f>IF(I1332&lt;&gt;"",I1332,IFERROR(INDEX(Base!$I:$I,MATCH(1,(Base!$C:$C=C1332)*(Base!$I:$I&lt;&gt;""),0)),0))</f>
        <v/>
      </c>
      <c r="L1332" s="2">
        <f>IF(AND(I1332="",K1332&gt;0),"SIM","NÃO")</f>
        <v/>
      </c>
      <c r="M1332" s="2">
        <f>IF(ISNUMBER(SEARCH("SEPARA",UPPER(C1332))),"NÃO","SIM")</f>
        <v/>
      </c>
      <c r="N1332" s="2">
        <f>IFERROR(H1332/K1332,0)</f>
        <v/>
      </c>
      <c r="O1332" s="2">
        <f>IF(M1332="NÃO","EXCLUÍDO",IF(N1332&lt;Premissas!$B$8,"&lt; 1,00",IF(N1332&lt;Premissas!$B$9,"1,00 – 1,19",IF(N1332&lt;Premissas!$B$10,"1,20 – 1,39",IF(N1332&lt;Premissas!$B$11,"1,40 – 1,59",IF(N1332&lt;Premissas!$B$12,"1,60 – 1,99","≥ 2,00"))))))</f>
        <v/>
      </c>
      <c r="P1332" s="5">
        <f>IF(OR(M1332="NÃO",N1332&lt;Premissas!$B$8),Premissas!$B$13,IF(N1332&lt;Premissas!$B$9,Premissas!$B$14,IF(N1332&lt;Premissas!$B$10,Premissas!$B$15,IF(N1332&lt;Premissas!$B$11,Premissas!$B$16,IF(N1332&lt;Premissas!$B$12,Premissas!$B$17,Premissas!$B$18)))))</f>
        <v/>
      </c>
      <c r="Q1332" s="5">
        <f>IFERROR(P1332/Premissas!$B$4,0)</f>
        <v/>
      </c>
    </row>
    <row r="1333">
      <c r="A1333" s="2" t="n">
        <v>7</v>
      </c>
      <c r="B1333" s="2" t="n">
        <v>7801</v>
      </c>
      <c r="C1333" s="2" t="inlineStr">
        <is>
          <t>SEPARACAO</t>
        </is>
      </c>
      <c r="D1333" s="2" t="n">
        <v>5929989</v>
      </c>
      <c r="E1333" s="2" t="inlineStr">
        <is>
          <t>Deniel Lucas Matos Da Silva</t>
        </is>
      </c>
      <c r="F1333" s="2" t="n">
        <v>12891</v>
      </c>
      <c r="G1333" s="2" t="n">
        <v>164.99</v>
      </c>
      <c r="H1333" s="2" t="n">
        <v>78</v>
      </c>
      <c r="I1333" s="2" t="n">
        <v>0</v>
      </c>
      <c r="J1333" s="2" t="inlineStr">
        <is>
          <t>GPA</t>
        </is>
      </c>
      <c r="K1333" s="2">
        <f>IF(I1333&lt;&gt;"",I1333,IFERROR(INDEX(Base!$I:$I,MATCH(1,(Base!$C:$C=C1333)*(Base!$I:$I&lt;&gt;""),0)),0))</f>
        <v/>
      </c>
      <c r="L1333" s="2">
        <f>IF(AND(I1333="",K1333&gt;0),"SIM","NÃO")</f>
        <v/>
      </c>
      <c r="M1333" s="2">
        <f>IF(ISNUMBER(SEARCH("SEPARA",UPPER(C1333))),"NÃO","SIM")</f>
        <v/>
      </c>
      <c r="N1333" s="2">
        <f>IFERROR(H1333/K1333,0)</f>
        <v/>
      </c>
      <c r="O1333" s="2">
        <f>IF(M1333="NÃO","EXCLUÍDO",IF(N1333&lt;Premissas!$B$8,"&lt; 1,00",IF(N1333&lt;Premissas!$B$9,"1,00 – 1,19",IF(N1333&lt;Premissas!$B$10,"1,20 – 1,39",IF(N1333&lt;Premissas!$B$11,"1,40 – 1,59",IF(N1333&lt;Premissas!$B$12,"1,60 – 1,99","≥ 2,00"))))))</f>
        <v/>
      </c>
      <c r="P1333" s="5">
        <f>IF(OR(M1333="NÃO",N1333&lt;Premissas!$B$8),Premissas!$B$13,IF(N1333&lt;Premissas!$B$9,Premissas!$B$14,IF(N1333&lt;Premissas!$B$10,Premissas!$B$15,IF(N1333&lt;Premissas!$B$11,Premissas!$B$16,IF(N1333&lt;Premissas!$B$12,Premissas!$B$17,Premissas!$B$18)))))</f>
        <v/>
      </c>
      <c r="Q1333" s="5">
        <f>IFERROR(P1333/Premissas!$B$4,0)</f>
        <v/>
      </c>
    </row>
    <row r="1334">
      <c r="A1334" s="2" t="n">
        <v>7</v>
      </c>
      <c r="B1334" s="2" t="n">
        <v>7801</v>
      </c>
      <c r="C1334" s="2" t="inlineStr">
        <is>
          <t>PUXADA RECEB</t>
        </is>
      </c>
      <c r="D1334" s="2" t="n">
        <v>5931487</v>
      </c>
      <c r="E1334" s="2" t="inlineStr">
        <is>
          <t>Pedro Henrique Barbosa Da Silva</t>
        </is>
      </c>
      <c r="F1334" s="2" t="n">
        <v>2</v>
      </c>
      <c r="G1334" s="2" t="n">
        <v>3.53</v>
      </c>
      <c r="H1334" s="2" t="n">
        <v>1</v>
      </c>
      <c r="I1334" s="2" t="n">
        <v>0</v>
      </c>
      <c r="J1334" s="2" t="inlineStr">
        <is>
          <t>GPA</t>
        </is>
      </c>
      <c r="K1334" s="2">
        <f>IF(I1334&lt;&gt;"",I1334,IFERROR(INDEX(Base!$I:$I,MATCH(1,(Base!$C:$C=C1334)*(Base!$I:$I&lt;&gt;""),0)),0))</f>
        <v/>
      </c>
      <c r="L1334" s="2">
        <f>IF(AND(I1334="",K1334&gt;0),"SIM","NÃO")</f>
        <v/>
      </c>
      <c r="M1334" s="2">
        <f>IF(ISNUMBER(SEARCH("SEPARA",UPPER(C1334))),"NÃO","SIM")</f>
        <v/>
      </c>
      <c r="N1334" s="2">
        <f>IFERROR(H1334/K1334,0)</f>
        <v/>
      </c>
      <c r="O1334" s="2">
        <f>IF(M1334="NÃO","EXCLUÍDO",IF(N1334&lt;Premissas!$B$8,"&lt; 1,00",IF(N1334&lt;Premissas!$B$9,"1,00 – 1,19",IF(N1334&lt;Premissas!$B$10,"1,20 – 1,39",IF(N1334&lt;Premissas!$B$11,"1,40 – 1,59",IF(N1334&lt;Premissas!$B$12,"1,60 – 1,99","≥ 2,00"))))))</f>
        <v/>
      </c>
      <c r="P1334" s="5">
        <f>IF(OR(M1334="NÃO",N1334&lt;Premissas!$B$8),Premissas!$B$13,IF(N1334&lt;Premissas!$B$9,Premissas!$B$14,IF(N1334&lt;Premissas!$B$10,Premissas!$B$15,IF(N1334&lt;Premissas!$B$11,Premissas!$B$16,IF(N1334&lt;Premissas!$B$12,Premissas!$B$17,Premissas!$B$18)))))</f>
        <v/>
      </c>
      <c r="Q1334" s="5">
        <f>IFERROR(P1334/Premissas!$B$4,0)</f>
        <v/>
      </c>
    </row>
    <row r="1335">
      <c r="A1335" s="2" t="n">
        <v>7</v>
      </c>
      <c r="B1335" s="2" t="n">
        <v>7801</v>
      </c>
      <c r="C1335" s="2" t="inlineStr">
        <is>
          <t>SEPARACAO</t>
        </is>
      </c>
      <c r="D1335" s="2" t="n">
        <v>5931487</v>
      </c>
      <c r="E1335" s="2" t="inlineStr">
        <is>
          <t>Pedro Henrique Barbosa Da Silva</t>
        </is>
      </c>
      <c r="F1335" s="2" t="n">
        <v>244</v>
      </c>
      <c r="G1335" s="2" t="n">
        <v>3.58</v>
      </c>
      <c r="H1335" s="2" t="n">
        <v>68</v>
      </c>
      <c r="I1335" s="2" t="n">
        <v>0</v>
      </c>
      <c r="J1335" s="2" t="inlineStr">
        <is>
          <t>GPA</t>
        </is>
      </c>
      <c r="K1335" s="2">
        <f>IF(I1335&lt;&gt;"",I1335,IFERROR(INDEX(Base!$I:$I,MATCH(1,(Base!$C:$C=C1335)*(Base!$I:$I&lt;&gt;""),0)),0))</f>
        <v/>
      </c>
      <c r="L1335" s="2">
        <f>IF(AND(I1335="",K1335&gt;0),"SIM","NÃO")</f>
        <v/>
      </c>
      <c r="M1335" s="2">
        <f>IF(ISNUMBER(SEARCH("SEPARA",UPPER(C1335))),"NÃO","SIM")</f>
        <v/>
      </c>
      <c r="N1335" s="2">
        <f>IFERROR(H1335/K1335,0)</f>
        <v/>
      </c>
      <c r="O1335" s="2">
        <f>IF(M1335="NÃO","EXCLUÍDO",IF(N1335&lt;Premissas!$B$8,"&lt; 1,00",IF(N1335&lt;Premissas!$B$9,"1,00 – 1,19",IF(N1335&lt;Premissas!$B$10,"1,20 – 1,39",IF(N1335&lt;Premissas!$B$11,"1,40 – 1,59",IF(N1335&lt;Premissas!$B$12,"1,60 – 1,99","≥ 2,00"))))))</f>
        <v/>
      </c>
      <c r="P1335" s="5">
        <f>IF(OR(M1335="NÃO",N1335&lt;Premissas!$B$8),Premissas!$B$13,IF(N1335&lt;Premissas!$B$9,Premissas!$B$14,IF(N1335&lt;Premissas!$B$10,Premissas!$B$15,IF(N1335&lt;Premissas!$B$11,Premissas!$B$16,IF(N1335&lt;Premissas!$B$12,Premissas!$B$17,Premissas!$B$18)))))</f>
        <v/>
      </c>
      <c r="Q1335" s="5">
        <f>IFERROR(P1335/Premissas!$B$4,0)</f>
        <v/>
      </c>
    </row>
    <row r="1336">
      <c r="A1336" s="2" t="n">
        <v>7</v>
      </c>
      <c r="B1336" s="2" t="n">
        <v>7801</v>
      </c>
      <c r="C1336" s="2" t="inlineStr">
        <is>
          <t>SEPARACAO</t>
        </is>
      </c>
      <c r="D1336" s="2" t="n">
        <v>5937671</v>
      </c>
      <c r="E1336" s="2" t="inlineStr">
        <is>
          <t>Andre Reis Da Mata Rodrigues</t>
        </is>
      </c>
      <c r="F1336" s="2" t="n">
        <v>13254</v>
      </c>
      <c r="G1336" s="2" t="n">
        <v>164.05</v>
      </c>
      <c r="H1336" s="2" t="n">
        <v>81</v>
      </c>
      <c r="I1336" s="2" t="n">
        <v>0</v>
      </c>
      <c r="J1336" s="2" t="inlineStr">
        <is>
          <t>GPA</t>
        </is>
      </c>
      <c r="K1336" s="2">
        <f>IF(I1336&lt;&gt;"",I1336,IFERROR(INDEX(Base!$I:$I,MATCH(1,(Base!$C:$C=C1336)*(Base!$I:$I&lt;&gt;""),0)),0))</f>
        <v/>
      </c>
      <c r="L1336" s="2">
        <f>IF(AND(I1336="",K1336&gt;0),"SIM","NÃO")</f>
        <v/>
      </c>
      <c r="M1336" s="2">
        <f>IF(ISNUMBER(SEARCH("SEPARA",UPPER(C1336))),"NÃO","SIM")</f>
        <v/>
      </c>
      <c r="N1336" s="2">
        <f>IFERROR(H1336/K1336,0)</f>
        <v/>
      </c>
      <c r="O1336" s="2">
        <f>IF(M1336="NÃO","EXCLUÍDO",IF(N1336&lt;Premissas!$B$8,"&lt; 1,00",IF(N1336&lt;Premissas!$B$9,"1,00 – 1,19",IF(N1336&lt;Premissas!$B$10,"1,20 – 1,39",IF(N1336&lt;Premissas!$B$11,"1,40 – 1,59",IF(N1336&lt;Premissas!$B$12,"1,60 – 1,99","≥ 2,00"))))))</f>
        <v/>
      </c>
      <c r="P1336" s="5">
        <f>IF(OR(M1336="NÃO",N1336&lt;Premissas!$B$8),Premissas!$B$13,IF(N1336&lt;Premissas!$B$9,Premissas!$B$14,IF(N1336&lt;Premissas!$B$10,Premissas!$B$15,IF(N1336&lt;Premissas!$B$11,Premissas!$B$16,IF(N1336&lt;Premissas!$B$12,Premissas!$B$17,Premissas!$B$18)))))</f>
        <v/>
      </c>
      <c r="Q1336" s="5">
        <f>IFERROR(P1336/Premissas!$B$4,0)</f>
        <v/>
      </c>
    </row>
    <row r="1337">
      <c r="A1337" s="2" t="n">
        <v>7</v>
      </c>
      <c r="B1337" s="2" t="n">
        <v>7801</v>
      </c>
      <c r="C1337" s="2" t="inlineStr">
        <is>
          <t>SEPARACAO</t>
        </is>
      </c>
      <c r="D1337" s="2" t="n">
        <v>5939003</v>
      </c>
      <c r="E1337" s="2" t="inlineStr">
        <is>
          <t>Gisele Sabino Candido Silva</t>
        </is>
      </c>
      <c r="F1337" s="2" t="n">
        <v>8699</v>
      </c>
      <c r="G1337" s="2" t="n">
        <v>166.19</v>
      </c>
      <c r="H1337" s="2" t="n">
        <v>52</v>
      </c>
      <c r="I1337" s="2" t="n">
        <v>0</v>
      </c>
      <c r="J1337" s="2" t="inlineStr">
        <is>
          <t>GPA</t>
        </is>
      </c>
      <c r="K1337" s="2">
        <f>IF(I1337&lt;&gt;"",I1337,IFERROR(INDEX(Base!$I:$I,MATCH(1,(Base!$C:$C=C1337)*(Base!$I:$I&lt;&gt;""),0)),0))</f>
        <v/>
      </c>
      <c r="L1337" s="2">
        <f>IF(AND(I1337="",K1337&gt;0),"SIM","NÃO")</f>
        <v/>
      </c>
      <c r="M1337" s="2">
        <f>IF(ISNUMBER(SEARCH("SEPARA",UPPER(C1337))),"NÃO","SIM")</f>
        <v/>
      </c>
      <c r="N1337" s="2">
        <f>IFERROR(H1337/K1337,0)</f>
        <v/>
      </c>
      <c r="O1337" s="2">
        <f>IF(M1337="NÃO","EXCLUÍDO",IF(N1337&lt;Premissas!$B$8,"&lt; 1,00",IF(N1337&lt;Premissas!$B$9,"1,00 – 1,19",IF(N1337&lt;Premissas!$B$10,"1,20 – 1,39",IF(N1337&lt;Premissas!$B$11,"1,40 – 1,59",IF(N1337&lt;Premissas!$B$12,"1,60 – 1,99","≥ 2,00"))))))</f>
        <v/>
      </c>
      <c r="P1337" s="5">
        <f>IF(OR(M1337="NÃO",N1337&lt;Premissas!$B$8),Premissas!$B$13,IF(N1337&lt;Premissas!$B$9,Premissas!$B$14,IF(N1337&lt;Premissas!$B$10,Premissas!$B$15,IF(N1337&lt;Premissas!$B$11,Premissas!$B$16,IF(N1337&lt;Premissas!$B$12,Premissas!$B$17,Premissas!$B$18)))))</f>
        <v/>
      </c>
      <c r="Q1337" s="5">
        <f>IFERROR(P1337/Premissas!$B$4,0)</f>
        <v/>
      </c>
    </row>
    <row r="1338">
      <c r="A1338" s="2" t="n">
        <v>7</v>
      </c>
      <c r="B1338" s="2" t="n">
        <v>7801</v>
      </c>
      <c r="C1338" s="2" t="inlineStr">
        <is>
          <t>PUXADA RECEB</t>
        </is>
      </c>
      <c r="D1338" s="2" t="n">
        <v>5945259</v>
      </c>
      <c r="E1338" s="2" t="inlineStr">
        <is>
          <t>Matheus Bittencourt Santos</t>
        </is>
      </c>
      <c r="F1338" s="2" t="n">
        <v>6</v>
      </c>
      <c r="G1338" s="2" t="n">
        <v>12.65</v>
      </c>
      <c r="H1338" s="2" t="n">
        <v>0</v>
      </c>
      <c r="I1338" s="2" t="n">
        <v>0</v>
      </c>
      <c r="J1338" s="2" t="inlineStr">
        <is>
          <t>GPA</t>
        </is>
      </c>
      <c r="K1338" s="2">
        <f>IF(I1338&lt;&gt;"",I1338,IFERROR(INDEX(Base!$I:$I,MATCH(1,(Base!$C:$C=C1338)*(Base!$I:$I&lt;&gt;""),0)),0))</f>
        <v/>
      </c>
      <c r="L1338" s="2">
        <f>IF(AND(I1338="",K1338&gt;0),"SIM","NÃO")</f>
        <v/>
      </c>
      <c r="M1338" s="2">
        <f>IF(ISNUMBER(SEARCH("SEPARA",UPPER(C1338))),"NÃO","SIM")</f>
        <v/>
      </c>
      <c r="N1338" s="2">
        <f>IFERROR(H1338/K1338,0)</f>
        <v/>
      </c>
      <c r="O1338" s="2">
        <f>IF(M1338="NÃO","EXCLUÍDO",IF(N1338&lt;Premissas!$B$8,"&lt; 1,00",IF(N1338&lt;Premissas!$B$9,"1,00 – 1,19",IF(N1338&lt;Premissas!$B$10,"1,20 – 1,39",IF(N1338&lt;Premissas!$B$11,"1,40 – 1,59",IF(N1338&lt;Premissas!$B$12,"1,60 – 1,99","≥ 2,00"))))))</f>
        <v/>
      </c>
      <c r="P1338" s="5">
        <f>IF(OR(M1338="NÃO",N1338&lt;Premissas!$B$8),Premissas!$B$13,IF(N1338&lt;Premissas!$B$9,Premissas!$B$14,IF(N1338&lt;Premissas!$B$10,Premissas!$B$15,IF(N1338&lt;Premissas!$B$11,Premissas!$B$16,IF(N1338&lt;Premissas!$B$12,Premissas!$B$17,Premissas!$B$18)))))</f>
        <v/>
      </c>
      <c r="Q1338" s="5">
        <f>IFERROR(P1338/Premissas!$B$4,0)</f>
        <v/>
      </c>
    </row>
    <row r="1339">
      <c r="A1339" s="2" t="n">
        <v>7</v>
      </c>
      <c r="B1339" s="2" t="n">
        <v>7801</v>
      </c>
      <c r="C1339" s="2" t="inlineStr">
        <is>
          <t>SEPARACAO</t>
        </is>
      </c>
      <c r="D1339" s="2" t="n">
        <v>5945259</v>
      </c>
      <c r="E1339" s="2" t="inlineStr">
        <is>
          <t>Matheus Bittencourt Santos</t>
        </is>
      </c>
      <c r="F1339" s="2" t="n">
        <v>128</v>
      </c>
      <c r="G1339" s="2" t="n">
        <v>4.77</v>
      </c>
      <c r="H1339" s="2" t="n">
        <v>27</v>
      </c>
      <c r="I1339" s="2" t="n">
        <v>0</v>
      </c>
      <c r="J1339" s="2" t="inlineStr">
        <is>
          <t>GPA</t>
        </is>
      </c>
      <c r="K1339" s="2">
        <f>IF(I1339&lt;&gt;"",I1339,IFERROR(INDEX(Base!$I:$I,MATCH(1,(Base!$C:$C=C1339)*(Base!$I:$I&lt;&gt;""),0)),0))</f>
        <v/>
      </c>
      <c r="L1339" s="2">
        <f>IF(AND(I1339="",K1339&gt;0),"SIM","NÃO")</f>
        <v/>
      </c>
      <c r="M1339" s="2">
        <f>IF(ISNUMBER(SEARCH("SEPARA",UPPER(C1339))),"NÃO","SIM")</f>
        <v/>
      </c>
      <c r="N1339" s="2">
        <f>IFERROR(H1339/K1339,0)</f>
        <v/>
      </c>
      <c r="O1339" s="2">
        <f>IF(M1339="NÃO","EXCLUÍDO",IF(N1339&lt;Premissas!$B$8,"&lt; 1,00",IF(N1339&lt;Premissas!$B$9,"1,00 – 1,19",IF(N1339&lt;Premissas!$B$10,"1,20 – 1,39",IF(N1339&lt;Premissas!$B$11,"1,40 – 1,59",IF(N1339&lt;Premissas!$B$12,"1,60 – 1,99","≥ 2,00"))))))</f>
        <v/>
      </c>
      <c r="P1339" s="5">
        <f>IF(OR(M1339="NÃO",N1339&lt;Premissas!$B$8),Premissas!$B$13,IF(N1339&lt;Premissas!$B$9,Premissas!$B$14,IF(N1339&lt;Premissas!$B$10,Premissas!$B$15,IF(N1339&lt;Premissas!$B$11,Premissas!$B$16,IF(N1339&lt;Premissas!$B$12,Premissas!$B$17,Premissas!$B$18)))))</f>
        <v/>
      </c>
      <c r="Q1339" s="5">
        <f>IFERROR(P1339/Premissas!$B$4,0)</f>
        <v/>
      </c>
    </row>
    <row r="1340">
      <c r="A1340" s="2" t="n">
        <v>7</v>
      </c>
      <c r="B1340" s="2" t="n">
        <v>7801</v>
      </c>
      <c r="C1340" s="2" t="inlineStr">
        <is>
          <t>CARREGAMENTO</t>
        </is>
      </c>
      <c r="D1340" s="2" t="n">
        <v>5945933</v>
      </c>
      <c r="E1340" s="2" t="inlineStr">
        <is>
          <t>Jair De Franca Souza Junior</t>
        </is>
      </c>
      <c r="F1340" s="2" t="n">
        <v>94</v>
      </c>
      <c r="G1340" s="2" t="n">
        <v>4.14</v>
      </c>
      <c r="H1340" s="2" t="n">
        <v>23</v>
      </c>
      <c r="I1340" s="2" t="n">
        <v>0</v>
      </c>
      <c r="J1340" s="2" t="inlineStr">
        <is>
          <t>GPA</t>
        </is>
      </c>
      <c r="K1340" s="2">
        <f>IF(I1340&lt;&gt;"",I1340,IFERROR(INDEX(Base!$I:$I,MATCH(1,(Base!$C:$C=C1340)*(Base!$I:$I&lt;&gt;""),0)),0))</f>
        <v/>
      </c>
      <c r="L1340" s="2">
        <f>IF(AND(I1340="",K1340&gt;0),"SIM","NÃO")</f>
        <v/>
      </c>
      <c r="M1340" s="2">
        <f>IF(ISNUMBER(SEARCH("SEPARA",UPPER(C1340))),"NÃO","SIM")</f>
        <v/>
      </c>
      <c r="N1340" s="2">
        <f>IFERROR(H1340/K1340,0)</f>
        <v/>
      </c>
      <c r="O1340" s="2">
        <f>IF(M1340="NÃO","EXCLUÍDO",IF(N1340&lt;Premissas!$B$8,"&lt; 1,00",IF(N1340&lt;Premissas!$B$9,"1,00 – 1,19",IF(N1340&lt;Premissas!$B$10,"1,20 – 1,39",IF(N1340&lt;Premissas!$B$11,"1,40 – 1,59",IF(N1340&lt;Premissas!$B$12,"1,60 – 1,99","≥ 2,00"))))))</f>
        <v/>
      </c>
      <c r="P1340" s="5">
        <f>IF(OR(M1340="NÃO",N1340&lt;Premissas!$B$8),Premissas!$B$13,IF(N1340&lt;Premissas!$B$9,Premissas!$B$14,IF(N1340&lt;Premissas!$B$10,Premissas!$B$15,IF(N1340&lt;Premissas!$B$11,Premissas!$B$16,IF(N1340&lt;Premissas!$B$12,Premissas!$B$17,Premissas!$B$18)))))</f>
        <v/>
      </c>
      <c r="Q1340" s="5">
        <f>IFERROR(P1340/Premissas!$B$4,0)</f>
        <v/>
      </c>
    </row>
    <row r="1341">
      <c r="A1341" s="2" t="n">
        <v>7</v>
      </c>
      <c r="B1341" s="2" t="n">
        <v>7801</v>
      </c>
      <c r="C1341" s="2" t="inlineStr">
        <is>
          <t>PUXADA RECEB</t>
        </is>
      </c>
      <c r="D1341" s="2" t="n">
        <v>5945933</v>
      </c>
      <c r="E1341" s="2" t="inlineStr">
        <is>
          <t>Jair De Franca Souza Junior</t>
        </is>
      </c>
      <c r="F1341" s="2" t="n">
        <v>1</v>
      </c>
      <c r="G1341" s="2" t="n">
        <v>2.45</v>
      </c>
      <c r="H1341" s="2" t="n">
        <v>0</v>
      </c>
      <c r="I1341" s="2" t="n">
        <v>0</v>
      </c>
      <c r="J1341" s="2" t="inlineStr">
        <is>
          <t>GPA</t>
        </is>
      </c>
      <c r="K1341" s="2">
        <f>IF(I1341&lt;&gt;"",I1341,IFERROR(INDEX(Base!$I:$I,MATCH(1,(Base!$C:$C=C1341)*(Base!$I:$I&lt;&gt;""),0)),0))</f>
        <v/>
      </c>
      <c r="L1341" s="2">
        <f>IF(AND(I1341="",K1341&gt;0),"SIM","NÃO")</f>
        <v/>
      </c>
      <c r="M1341" s="2">
        <f>IF(ISNUMBER(SEARCH("SEPARA",UPPER(C1341))),"NÃO","SIM")</f>
        <v/>
      </c>
      <c r="N1341" s="2">
        <f>IFERROR(H1341/K1341,0)</f>
        <v/>
      </c>
      <c r="O1341" s="2">
        <f>IF(M1341="NÃO","EXCLUÍDO",IF(N1341&lt;Premissas!$B$8,"&lt; 1,00",IF(N1341&lt;Premissas!$B$9,"1,00 – 1,19",IF(N1341&lt;Premissas!$B$10,"1,20 – 1,39",IF(N1341&lt;Premissas!$B$11,"1,40 – 1,59",IF(N1341&lt;Premissas!$B$12,"1,60 – 1,99","≥ 2,00"))))))</f>
        <v/>
      </c>
      <c r="P1341" s="5">
        <f>IF(OR(M1341="NÃO",N1341&lt;Premissas!$B$8),Premissas!$B$13,IF(N1341&lt;Premissas!$B$9,Premissas!$B$14,IF(N1341&lt;Premissas!$B$10,Premissas!$B$15,IF(N1341&lt;Premissas!$B$11,Premissas!$B$16,IF(N1341&lt;Premissas!$B$12,Premissas!$B$17,Premissas!$B$18)))))</f>
        <v/>
      </c>
      <c r="Q1341" s="5">
        <f>IFERROR(P1341/Premissas!$B$4,0)</f>
        <v/>
      </c>
    </row>
    <row r="1342">
      <c r="A1342" s="2" t="n">
        <v>7</v>
      </c>
      <c r="B1342" s="2" t="n">
        <v>7801</v>
      </c>
      <c r="C1342" s="2" t="inlineStr">
        <is>
          <t>SEPARACAO</t>
        </is>
      </c>
      <c r="D1342" s="2" t="n">
        <v>5945933</v>
      </c>
      <c r="E1342" s="2" t="inlineStr">
        <is>
          <t>Jair De Franca Souza Junior</t>
        </is>
      </c>
      <c r="F1342" s="2" t="n">
        <v>474</v>
      </c>
      <c r="G1342" s="2" t="n">
        <v>6.26</v>
      </c>
      <c r="H1342" s="2" t="n">
        <v>76</v>
      </c>
      <c r="I1342" s="2" t="n">
        <v>0</v>
      </c>
      <c r="J1342" s="2" t="inlineStr">
        <is>
          <t>GPA</t>
        </is>
      </c>
      <c r="K1342" s="2">
        <f>IF(I1342&lt;&gt;"",I1342,IFERROR(INDEX(Base!$I:$I,MATCH(1,(Base!$C:$C=C1342)*(Base!$I:$I&lt;&gt;""),0)),0))</f>
        <v/>
      </c>
      <c r="L1342" s="2">
        <f>IF(AND(I1342="",K1342&gt;0),"SIM","NÃO")</f>
        <v/>
      </c>
      <c r="M1342" s="2">
        <f>IF(ISNUMBER(SEARCH("SEPARA",UPPER(C1342))),"NÃO","SIM")</f>
        <v/>
      </c>
      <c r="N1342" s="2">
        <f>IFERROR(H1342/K1342,0)</f>
        <v/>
      </c>
      <c r="O1342" s="2">
        <f>IF(M1342="NÃO","EXCLUÍDO",IF(N1342&lt;Premissas!$B$8,"&lt; 1,00",IF(N1342&lt;Premissas!$B$9,"1,00 – 1,19",IF(N1342&lt;Premissas!$B$10,"1,20 – 1,39",IF(N1342&lt;Premissas!$B$11,"1,40 – 1,59",IF(N1342&lt;Premissas!$B$12,"1,60 – 1,99","≥ 2,00"))))))</f>
        <v/>
      </c>
      <c r="P1342" s="5">
        <f>IF(OR(M1342="NÃO",N1342&lt;Premissas!$B$8),Premissas!$B$13,IF(N1342&lt;Premissas!$B$9,Premissas!$B$14,IF(N1342&lt;Premissas!$B$10,Premissas!$B$15,IF(N1342&lt;Premissas!$B$11,Premissas!$B$16,IF(N1342&lt;Premissas!$B$12,Premissas!$B$17,Premissas!$B$18)))))</f>
        <v/>
      </c>
      <c r="Q1342" s="5">
        <f>IFERROR(P1342/Premissas!$B$4,0)</f>
        <v/>
      </c>
    </row>
    <row r="1343">
      <c r="A1343" s="2" t="n">
        <v>7</v>
      </c>
      <c r="B1343" s="2" t="n">
        <v>7801</v>
      </c>
      <c r="C1343" s="2" t="inlineStr">
        <is>
          <t>SEPARACAO</t>
        </is>
      </c>
      <c r="D1343" s="2" t="n">
        <v>5946948</v>
      </c>
      <c r="E1343" s="2" t="inlineStr">
        <is>
          <t>Dumel Louis Jacques</t>
        </is>
      </c>
      <c r="F1343" s="2" t="n">
        <v>15213</v>
      </c>
      <c r="G1343" s="2" t="n">
        <v>199.7</v>
      </c>
      <c r="H1343" s="2" t="n">
        <v>76</v>
      </c>
      <c r="I1343" s="2" t="n">
        <v>0</v>
      </c>
      <c r="J1343" s="2" t="inlineStr">
        <is>
          <t>GPA</t>
        </is>
      </c>
      <c r="K1343" s="2">
        <f>IF(I1343&lt;&gt;"",I1343,IFERROR(INDEX(Base!$I:$I,MATCH(1,(Base!$C:$C=C1343)*(Base!$I:$I&lt;&gt;""),0)),0))</f>
        <v/>
      </c>
      <c r="L1343" s="2">
        <f>IF(AND(I1343="",K1343&gt;0),"SIM","NÃO")</f>
        <v/>
      </c>
      <c r="M1343" s="2">
        <f>IF(ISNUMBER(SEARCH("SEPARA",UPPER(C1343))),"NÃO","SIM")</f>
        <v/>
      </c>
      <c r="N1343" s="2">
        <f>IFERROR(H1343/K1343,0)</f>
        <v/>
      </c>
      <c r="O1343" s="2">
        <f>IF(M1343="NÃO","EXCLUÍDO",IF(N1343&lt;Premissas!$B$8,"&lt; 1,00",IF(N1343&lt;Premissas!$B$9,"1,00 – 1,19",IF(N1343&lt;Premissas!$B$10,"1,20 – 1,39",IF(N1343&lt;Premissas!$B$11,"1,40 – 1,59",IF(N1343&lt;Premissas!$B$12,"1,60 – 1,99","≥ 2,00"))))))</f>
        <v/>
      </c>
      <c r="P1343" s="5">
        <f>IF(OR(M1343="NÃO",N1343&lt;Premissas!$B$8),Premissas!$B$13,IF(N1343&lt;Premissas!$B$9,Premissas!$B$14,IF(N1343&lt;Premissas!$B$10,Premissas!$B$15,IF(N1343&lt;Premissas!$B$11,Premissas!$B$16,IF(N1343&lt;Premissas!$B$12,Premissas!$B$17,Premissas!$B$18)))))</f>
        <v/>
      </c>
      <c r="Q1343" s="5">
        <f>IFERROR(P1343/Premissas!$B$4,0)</f>
        <v/>
      </c>
    </row>
    <row r="1344">
      <c r="A1344" s="2" t="n">
        <v>7</v>
      </c>
      <c r="B1344" s="2" t="n">
        <v>7801</v>
      </c>
      <c r="C1344" s="2" t="inlineStr">
        <is>
          <t>SEPARACAO</t>
        </is>
      </c>
      <c r="D1344" s="2" t="n">
        <v>5954231</v>
      </c>
      <c r="E1344" s="2" t="inlineStr">
        <is>
          <t>Kayke Reis Lima</t>
        </is>
      </c>
      <c r="F1344" s="2" t="n">
        <v>2250</v>
      </c>
      <c r="G1344" s="2" t="n">
        <v>41.15</v>
      </c>
      <c r="H1344" s="2" t="n">
        <v>55</v>
      </c>
      <c r="I1344" s="2" t="n">
        <v>0</v>
      </c>
      <c r="J1344" s="2" t="inlineStr">
        <is>
          <t>GPA</t>
        </is>
      </c>
      <c r="K1344" s="2">
        <f>IF(I1344&lt;&gt;"",I1344,IFERROR(INDEX(Base!$I:$I,MATCH(1,(Base!$C:$C=C1344)*(Base!$I:$I&lt;&gt;""),0)),0))</f>
        <v/>
      </c>
      <c r="L1344" s="2">
        <f>IF(AND(I1344="",K1344&gt;0),"SIM","NÃO")</f>
        <v/>
      </c>
      <c r="M1344" s="2">
        <f>IF(ISNUMBER(SEARCH("SEPARA",UPPER(C1344))),"NÃO","SIM")</f>
        <v/>
      </c>
      <c r="N1344" s="2">
        <f>IFERROR(H1344/K1344,0)</f>
        <v/>
      </c>
      <c r="O1344" s="2">
        <f>IF(M1344="NÃO","EXCLUÍDO",IF(N1344&lt;Premissas!$B$8,"&lt; 1,00",IF(N1344&lt;Premissas!$B$9,"1,00 – 1,19",IF(N1344&lt;Premissas!$B$10,"1,20 – 1,39",IF(N1344&lt;Premissas!$B$11,"1,40 – 1,59",IF(N1344&lt;Premissas!$B$12,"1,60 – 1,99","≥ 2,00"))))))</f>
        <v/>
      </c>
      <c r="P1344" s="5">
        <f>IF(OR(M1344="NÃO",N1344&lt;Premissas!$B$8),Premissas!$B$13,IF(N1344&lt;Premissas!$B$9,Premissas!$B$14,IF(N1344&lt;Premissas!$B$10,Premissas!$B$15,IF(N1344&lt;Premissas!$B$11,Premissas!$B$16,IF(N1344&lt;Premissas!$B$12,Premissas!$B$17,Premissas!$B$18)))))</f>
        <v/>
      </c>
      <c r="Q1344" s="5">
        <f>IFERROR(P1344/Premissas!$B$4,0)</f>
        <v/>
      </c>
    </row>
    <row r="1345">
      <c r="A1345" s="2" t="n">
        <v>7</v>
      </c>
      <c r="B1345" s="2" t="n">
        <v>7801</v>
      </c>
      <c r="C1345" s="2" t="inlineStr">
        <is>
          <t>PUXADA RECEB</t>
        </is>
      </c>
      <c r="D1345" s="2" t="n">
        <v>5957699</v>
      </c>
      <c r="E1345" s="2" t="inlineStr">
        <is>
          <t>Erick Nascimento De Oliveira</t>
        </is>
      </c>
      <c r="F1345" s="2" t="n">
        <v>9</v>
      </c>
      <c r="G1345" s="2" t="n">
        <v>3.36</v>
      </c>
      <c r="H1345" s="2" t="n">
        <v>3</v>
      </c>
      <c r="I1345" s="2" t="n">
        <v>0</v>
      </c>
      <c r="J1345" s="2" t="inlineStr">
        <is>
          <t>GPA</t>
        </is>
      </c>
      <c r="K1345" s="2">
        <f>IF(I1345&lt;&gt;"",I1345,IFERROR(INDEX(Base!$I:$I,MATCH(1,(Base!$C:$C=C1345)*(Base!$I:$I&lt;&gt;""),0)),0))</f>
        <v/>
      </c>
      <c r="L1345" s="2">
        <f>IF(AND(I1345="",K1345&gt;0),"SIM","NÃO")</f>
        <v/>
      </c>
      <c r="M1345" s="2">
        <f>IF(ISNUMBER(SEARCH("SEPARA",UPPER(C1345))),"NÃO","SIM")</f>
        <v/>
      </c>
      <c r="N1345" s="2">
        <f>IFERROR(H1345/K1345,0)</f>
        <v/>
      </c>
      <c r="O1345" s="2">
        <f>IF(M1345="NÃO","EXCLUÍDO",IF(N1345&lt;Premissas!$B$8,"&lt; 1,00",IF(N1345&lt;Premissas!$B$9,"1,00 – 1,19",IF(N1345&lt;Premissas!$B$10,"1,20 – 1,39",IF(N1345&lt;Premissas!$B$11,"1,40 – 1,59",IF(N1345&lt;Premissas!$B$12,"1,60 – 1,99","≥ 2,00"))))))</f>
        <v/>
      </c>
      <c r="P1345" s="5">
        <f>IF(OR(M1345="NÃO",N1345&lt;Premissas!$B$8),Premissas!$B$13,IF(N1345&lt;Premissas!$B$9,Premissas!$B$14,IF(N1345&lt;Premissas!$B$10,Premissas!$B$15,IF(N1345&lt;Premissas!$B$11,Premissas!$B$16,IF(N1345&lt;Premissas!$B$12,Premissas!$B$17,Premissas!$B$18)))))</f>
        <v/>
      </c>
      <c r="Q1345" s="5">
        <f>IFERROR(P1345/Premissas!$B$4,0)</f>
        <v/>
      </c>
    </row>
    <row r="1346">
      <c r="A1346" s="2" t="n">
        <v>7</v>
      </c>
      <c r="B1346" s="2" t="n">
        <v>7801</v>
      </c>
      <c r="C1346" s="2" t="inlineStr">
        <is>
          <t>SEPARACAO</t>
        </is>
      </c>
      <c r="D1346" s="2" t="n">
        <v>5957699</v>
      </c>
      <c r="E1346" s="2" t="inlineStr">
        <is>
          <t>Erick Nascimento De Oliveira</t>
        </is>
      </c>
      <c r="F1346" s="2" t="n">
        <v>7897</v>
      </c>
      <c r="G1346" s="2" t="n">
        <v>146.49</v>
      </c>
      <c r="H1346" s="2" t="n">
        <v>54</v>
      </c>
      <c r="I1346" s="2" t="n">
        <v>0</v>
      </c>
      <c r="J1346" s="2" t="inlineStr">
        <is>
          <t>GPA</t>
        </is>
      </c>
      <c r="K1346" s="2">
        <f>IF(I1346&lt;&gt;"",I1346,IFERROR(INDEX(Base!$I:$I,MATCH(1,(Base!$C:$C=C1346)*(Base!$I:$I&lt;&gt;""),0)),0))</f>
        <v/>
      </c>
      <c r="L1346" s="2">
        <f>IF(AND(I1346="",K1346&gt;0),"SIM","NÃO")</f>
        <v/>
      </c>
      <c r="M1346" s="2">
        <f>IF(ISNUMBER(SEARCH("SEPARA",UPPER(C1346))),"NÃO","SIM")</f>
        <v/>
      </c>
      <c r="N1346" s="2">
        <f>IFERROR(H1346/K1346,0)</f>
        <v/>
      </c>
      <c r="O1346" s="2">
        <f>IF(M1346="NÃO","EXCLUÍDO",IF(N1346&lt;Premissas!$B$8,"&lt; 1,00",IF(N1346&lt;Premissas!$B$9,"1,00 – 1,19",IF(N1346&lt;Premissas!$B$10,"1,20 – 1,39",IF(N1346&lt;Premissas!$B$11,"1,40 – 1,59",IF(N1346&lt;Premissas!$B$12,"1,60 – 1,99","≥ 2,00"))))))</f>
        <v/>
      </c>
      <c r="P1346" s="5">
        <f>IF(OR(M1346="NÃO",N1346&lt;Premissas!$B$8),Premissas!$B$13,IF(N1346&lt;Premissas!$B$9,Premissas!$B$14,IF(N1346&lt;Premissas!$B$10,Premissas!$B$15,IF(N1346&lt;Premissas!$B$11,Premissas!$B$16,IF(N1346&lt;Premissas!$B$12,Premissas!$B$17,Premissas!$B$18)))))</f>
        <v/>
      </c>
      <c r="Q1346" s="5">
        <f>IFERROR(P1346/Premissas!$B$4,0)</f>
        <v/>
      </c>
    </row>
    <row r="1347">
      <c r="A1347" s="2" t="n">
        <v>7</v>
      </c>
      <c r="B1347" s="2" t="n">
        <v>7801</v>
      </c>
      <c r="C1347" s="2" t="inlineStr">
        <is>
          <t>SEPARACAO</t>
        </is>
      </c>
      <c r="D1347" s="2" t="n">
        <v>5957702</v>
      </c>
      <c r="E1347" s="2" t="inlineStr">
        <is>
          <t>Sandra Caseus</t>
        </is>
      </c>
      <c r="F1347" s="2" t="n">
        <v>11968</v>
      </c>
      <c r="G1347" s="2" t="n">
        <v>162.19</v>
      </c>
      <c r="H1347" s="2" t="n">
        <v>74</v>
      </c>
      <c r="I1347" s="2" t="n">
        <v>0</v>
      </c>
      <c r="J1347" s="2" t="inlineStr">
        <is>
          <t>GPA</t>
        </is>
      </c>
      <c r="K1347" s="2">
        <f>IF(I1347&lt;&gt;"",I1347,IFERROR(INDEX(Base!$I:$I,MATCH(1,(Base!$C:$C=C1347)*(Base!$I:$I&lt;&gt;""),0)),0))</f>
        <v/>
      </c>
      <c r="L1347" s="2">
        <f>IF(AND(I1347="",K1347&gt;0),"SIM","NÃO")</f>
        <v/>
      </c>
      <c r="M1347" s="2">
        <f>IF(ISNUMBER(SEARCH("SEPARA",UPPER(C1347))),"NÃO","SIM")</f>
        <v/>
      </c>
      <c r="N1347" s="2">
        <f>IFERROR(H1347/K1347,0)</f>
        <v/>
      </c>
      <c r="O1347" s="2">
        <f>IF(M1347="NÃO","EXCLUÍDO",IF(N1347&lt;Premissas!$B$8,"&lt; 1,00",IF(N1347&lt;Premissas!$B$9,"1,00 – 1,19",IF(N1347&lt;Premissas!$B$10,"1,20 – 1,39",IF(N1347&lt;Premissas!$B$11,"1,40 – 1,59",IF(N1347&lt;Premissas!$B$12,"1,60 – 1,99","≥ 2,00"))))))</f>
        <v/>
      </c>
      <c r="P1347" s="5">
        <f>IF(OR(M1347="NÃO",N1347&lt;Premissas!$B$8),Premissas!$B$13,IF(N1347&lt;Premissas!$B$9,Premissas!$B$14,IF(N1347&lt;Premissas!$B$10,Premissas!$B$15,IF(N1347&lt;Premissas!$B$11,Premissas!$B$16,IF(N1347&lt;Premissas!$B$12,Premissas!$B$17,Premissas!$B$18)))))</f>
        <v/>
      </c>
      <c r="Q1347" s="5">
        <f>IFERROR(P1347/Premissas!$B$4,0)</f>
        <v/>
      </c>
    </row>
    <row r="1348">
      <c r="A1348" s="2" t="n">
        <v>7</v>
      </c>
      <c r="B1348" s="2" t="n">
        <v>7801</v>
      </c>
      <c r="C1348" s="2" t="inlineStr">
        <is>
          <t>SEPARACAO</t>
        </is>
      </c>
      <c r="D1348" s="2" t="n">
        <v>5957761</v>
      </c>
      <c r="E1348" s="2" t="inlineStr">
        <is>
          <t>Fernanda Ribeiro Marques</t>
        </is>
      </c>
      <c r="F1348" s="2" t="n">
        <v>9943</v>
      </c>
      <c r="G1348" s="2" t="n">
        <v>170.18</v>
      </c>
      <c r="H1348" s="2" t="n">
        <v>58</v>
      </c>
      <c r="I1348" s="2" t="n">
        <v>0</v>
      </c>
      <c r="J1348" s="2" t="inlineStr">
        <is>
          <t>GPA</t>
        </is>
      </c>
      <c r="K1348" s="2">
        <f>IF(I1348&lt;&gt;"",I1348,IFERROR(INDEX(Base!$I:$I,MATCH(1,(Base!$C:$C=C1348)*(Base!$I:$I&lt;&gt;""),0)),0))</f>
        <v/>
      </c>
      <c r="L1348" s="2">
        <f>IF(AND(I1348="",K1348&gt;0),"SIM","NÃO")</f>
        <v/>
      </c>
      <c r="M1348" s="2">
        <f>IF(ISNUMBER(SEARCH("SEPARA",UPPER(C1348))),"NÃO","SIM")</f>
        <v/>
      </c>
      <c r="N1348" s="2">
        <f>IFERROR(H1348/K1348,0)</f>
        <v/>
      </c>
      <c r="O1348" s="2">
        <f>IF(M1348="NÃO","EXCLUÍDO",IF(N1348&lt;Premissas!$B$8,"&lt; 1,00",IF(N1348&lt;Premissas!$B$9,"1,00 – 1,19",IF(N1348&lt;Premissas!$B$10,"1,20 – 1,39",IF(N1348&lt;Premissas!$B$11,"1,40 – 1,59",IF(N1348&lt;Premissas!$B$12,"1,60 – 1,99","≥ 2,00"))))))</f>
        <v/>
      </c>
      <c r="P1348" s="5">
        <f>IF(OR(M1348="NÃO",N1348&lt;Premissas!$B$8),Premissas!$B$13,IF(N1348&lt;Premissas!$B$9,Premissas!$B$14,IF(N1348&lt;Premissas!$B$10,Premissas!$B$15,IF(N1348&lt;Premissas!$B$11,Premissas!$B$16,IF(N1348&lt;Premissas!$B$12,Premissas!$B$17,Premissas!$B$18)))))</f>
        <v/>
      </c>
      <c r="Q1348" s="5">
        <f>IFERROR(P1348/Premissas!$B$4,0)</f>
        <v/>
      </c>
    </row>
    <row r="1349">
      <c r="A1349" s="2" t="n">
        <v>7</v>
      </c>
      <c r="B1349" s="2" t="n">
        <v>7801</v>
      </c>
      <c r="C1349" s="2" t="inlineStr">
        <is>
          <t>CARREGAMENTO</t>
        </is>
      </c>
      <c r="D1349" s="2" t="n">
        <v>5958067</v>
      </c>
      <c r="E1349" s="2" t="inlineStr">
        <is>
          <t>Elizandra Dos Santos Feitoza</t>
        </is>
      </c>
      <c r="F1349" s="2" t="n">
        <v>568</v>
      </c>
      <c r="G1349" s="2" t="n">
        <v>37.13</v>
      </c>
      <c r="H1349" s="2" t="n">
        <v>15</v>
      </c>
      <c r="I1349" s="2" t="n">
        <v>0</v>
      </c>
      <c r="J1349" s="2" t="inlineStr">
        <is>
          <t>GPA</t>
        </is>
      </c>
      <c r="K1349" s="2">
        <f>IF(I1349&lt;&gt;"",I1349,IFERROR(INDEX(Base!$I:$I,MATCH(1,(Base!$C:$C=C1349)*(Base!$I:$I&lt;&gt;""),0)),0))</f>
        <v/>
      </c>
      <c r="L1349" s="2">
        <f>IF(AND(I1349="",K1349&gt;0),"SIM","NÃO")</f>
        <v/>
      </c>
      <c r="M1349" s="2">
        <f>IF(ISNUMBER(SEARCH("SEPARA",UPPER(C1349))),"NÃO","SIM")</f>
        <v/>
      </c>
      <c r="N1349" s="2">
        <f>IFERROR(H1349/K1349,0)</f>
        <v/>
      </c>
      <c r="O1349" s="2">
        <f>IF(M1349="NÃO","EXCLUÍDO",IF(N1349&lt;Premissas!$B$8,"&lt; 1,00",IF(N1349&lt;Premissas!$B$9,"1,00 – 1,19",IF(N1349&lt;Premissas!$B$10,"1,20 – 1,39",IF(N1349&lt;Premissas!$B$11,"1,40 – 1,59",IF(N1349&lt;Premissas!$B$12,"1,60 – 1,99","≥ 2,00"))))))</f>
        <v/>
      </c>
      <c r="P1349" s="5">
        <f>IF(OR(M1349="NÃO",N1349&lt;Premissas!$B$8),Premissas!$B$13,IF(N1349&lt;Premissas!$B$9,Premissas!$B$14,IF(N1349&lt;Premissas!$B$10,Premissas!$B$15,IF(N1349&lt;Premissas!$B$11,Premissas!$B$16,IF(N1349&lt;Premissas!$B$12,Premissas!$B$17,Premissas!$B$18)))))</f>
        <v/>
      </c>
      <c r="Q1349" s="5">
        <f>IFERROR(P1349/Premissas!$B$4,0)</f>
        <v/>
      </c>
    </row>
    <row r="1350">
      <c r="A1350" s="2" t="n">
        <v>7</v>
      </c>
      <c r="B1350" s="2" t="n">
        <v>7801</v>
      </c>
      <c r="C1350" s="2" t="inlineStr">
        <is>
          <t>SEPARACAO</t>
        </is>
      </c>
      <c r="D1350" s="2" t="n">
        <v>5958067</v>
      </c>
      <c r="E1350" s="2" t="inlineStr">
        <is>
          <t>Elizandra Dos Santos Feitoza</t>
        </is>
      </c>
      <c r="F1350" s="2" t="n">
        <v>417</v>
      </c>
      <c r="G1350" s="2" t="n">
        <v>2.52</v>
      </c>
      <c r="H1350" s="2" t="n">
        <v>165</v>
      </c>
      <c r="I1350" s="2" t="n">
        <v>0</v>
      </c>
      <c r="J1350" s="2" t="inlineStr">
        <is>
          <t>GPA</t>
        </is>
      </c>
      <c r="K1350" s="2">
        <f>IF(I1350&lt;&gt;"",I1350,IFERROR(INDEX(Base!$I:$I,MATCH(1,(Base!$C:$C=C1350)*(Base!$I:$I&lt;&gt;""),0)),0))</f>
        <v/>
      </c>
      <c r="L1350" s="2">
        <f>IF(AND(I1350="",K1350&gt;0),"SIM","NÃO")</f>
        <v/>
      </c>
      <c r="M1350" s="2">
        <f>IF(ISNUMBER(SEARCH("SEPARA",UPPER(C1350))),"NÃO","SIM")</f>
        <v/>
      </c>
      <c r="N1350" s="2">
        <f>IFERROR(H1350/K1350,0)</f>
        <v/>
      </c>
      <c r="O1350" s="2">
        <f>IF(M1350="NÃO","EXCLUÍDO",IF(N1350&lt;Premissas!$B$8,"&lt; 1,00",IF(N1350&lt;Premissas!$B$9,"1,00 – 1,19",IF(N1350&lt;Premissas!$B$10,"1,20 – 1,39",IF(N1350&lt;Premissas!$B$11,"1,40 – 1,59",IF(N1350&lt;Premissas!$B$12,"1,60 – 1,99","≥ 2,00"))))))</f>
        <v/>
      </c>
      <c r="P1350" s="5">
        <f>IF(OR(M1350="NÃO",N1350&lt;Premissas!$B$8),Premissas!$B$13,IF(N1350&lt;Premissas!$B$9,Premissas!$B$14,IF(N1350&lt;Premissas!$B$10,Premissas!$B$15,IF(N1350&lt;Premissas!$B$11,Premissas!$B$16,IF(N1350&lt;Premissas!$B$12,Premissas!$B$17,Premissas!$B$18)))))</f>
        <v/>
      </c>
      <c r="Q1350" s="5">
        <f>IFERROR(P1350/Premissas!$B$4,0)</f>
        <v/>
      </c>
    </row>
    <row r="1351">
      <c r="A1351" s="2" t="n">
        <v>7</v>
      </c>
      <c r="B1351" s="2" t="n">
        <v>7801</v>
      </c>
      <c r="C1351" s="2" t="inlineStr">
        <is>
          <t>SEPARACAO</t>
        </is>
      </c>
      <c r="D1351" s="2" t="n">
        <v>5958083</v>
      </c>
      <c r="E1351" s="2" t="inlineStr">
        <is>
          <t>Lovelie Alphonse</t>
        </is>
      </c>
      <c r="F1351" s="2" t="n">
        <v>35</v>
      </c>
      <c r="G1351" s="2" t="n">
        <v>2.62</v>
      </c>
      <c r="H1351" s="2" t="n">
        <v>13</v>
      </c>
      <c r="I1351" s="2" t="n">
        <v>0</v>
      </c>
      <c r="J1351" s="2" t="inlineStr">
        <is>
          <t>GPA</t>
        </is>
      </c>
      <c r="K1351" s="2">
        <f>IF(I1351&lt;&gt;"",I1351,IFERROR(INDEX(Base!$I:$I,MATCH(1,(Base!$C:$C=C1351)*(Base!$I:$I&lt;&gt;""),0)),0))</f>
        <v/>
      </c>
      <c r="L1351" s="2">
        <f>IF(AND(I1351="",K1351&gt;0),"SIM","NÃO")</f>
        <v/>
      </c>
      <c r="M1351" s="2">
        <f>IF(ISNUMBER(SEARCH("SEPARA",UPPER(C1351))),"NÃO","SIM")</f>
        <v/>
      </c>
      <c r="N1351" s="2">
        <f>IFERROR(H1351/K1351,0)</f>
        <v/>
      </c>
      <c r="O1351" s="2">
        <f>IF(M1351="NÃO","EXCLUÍDO",IF(N1351&lt;Premissas!$B$8,"&lt; 1,00",IF(N1351&lt;Premissas!$B$9,"1,00 – 1,19",IF(N1351&lt;Premissas!$B$10,"1,20 – 1,39",IF(N1351&lt;Premissas!$B$11,"1,40 – 1,59",IF(N1351&lt;Premissas!$B$12,"1,60 – 1,99","≥ 2,00"))))))</f>
        <v/>
      </c>
      <c r="P1351" s="5">
        <f>IF(OR(M1351="NÃO",N1351&lt;Premissas!$B$8),Premissas!$B$13,IF(N1351&lt;Premissas!$B$9,Premissas!$B$14,IF(N1351&lt;Premissas!$B$10,Premissas!$B$15,IF(N1351&lt;Premissas!$B$11,Premissas!$B$16,IF(N1351&lt;Premissas!$B$12,Premissas!$B$17,Premissas!$B$18)))))</f>
        <v/>
      </c>
      <c r="Q1351" s="5">
        <f>IFERROR(P1351/Premissas!$B$4,0)</f>
        <v/>
      </c>
    </row>
    <row r="1352">
      <c r="A1352" s="2" t="n">
        <v>7</v>
      </c>
      <c r="B1352" s="2" t="n">
        <v>7801</v>
      </c>
      <c r="C1352" s="2" t="inlineStr">
        <is>
          <t>SEPARACAO</t>
        </is>
      </c>
      <c r="D1352" s="2" t="n">
        <v>5958946</v>
      </c>
      <c r="E1352" s="2" t="inlineStr">
        <is>
          <t>Igor Gabriel Franca Da Silva</t>
        </is>
      </c>
      <c r="F1352" s="2" t="n">
        <v>922</v>
      </c>
      <c r="G1352" s="2" t="n">
        <v>27.45</v>
      </c>
      <c r="H1352" s="2" t="n">
        <v>34</v>
      </c>
      <c r="I1352" s="2" t="n">
        <v>0</v>
      </c>
      <c r="J1352" s="2" t="inlineStr">
        <is>
          <t>GPA</t>
        </is>
      </c>
      <c r="K1352" s="2">
        <f>IF(I1352&lt;&gt;"",I1352,IFERROR(INDEX(Base!$I:$I,MATCH(1,(Base!$C:$C=C1352)*(Base!$I:$I&lt;&gt;""),0)),0))</f>
        <v/>
      </c>
      <c r="L1352" s="2">
        <f>IF(AND(I1352="",K1352&gt;0),"SIM","NÃO")</f>
        <v/>
      </c>
      <c r="M1352" s="2">
        <f>IF(ISNUMBER(SEARCH("SEPARA",UPPER(C1352))),"NÃO","SIM")</f>
        <v/>
      </c>
      <c r="N1352" s="2">
        <f>IFERROR(H1352/K1352,0)</f>
        <v/>
      </c>
      <c r="O1352" s="2">
        <f>IF(M1352="NÃO","EXCLUÍDO",IF(N1352&lt;Premissas!$B$8,"&lt; 1,00",IF(N1352&lt;Premissas!$B$9,"1,00 – 1,19",IF(N1352&lt;Premissas!$B$10,"1,20 – 1,39",IF(N1352&lt;Premissas!$B$11,"1,40 – 1,59",IF(N1352&lt;Premissas!$B$12,"1,60 – 1,99","≥ 2,00"))))))</f>
        <v/>
      </c>
      <c r="P1352" s="5">
        <f>IF(OR(M1352="NÃO",N1352&lt;Premissas!$B$8),Premissas!$B$13,IF(N1352&lt;Premissas!$B$9,Premissas!$B$14,IF(N1352&lt;Premissas!$B$10,Premissas!$B$15,IF(N1352&lt;Premissas!$B$11,Premissas!$B$16,IF(N1352&lt;Premissas!$B$12,Premissas!$B$17,Premissas!$B$18)))))</f>
        <v/>
      </c>
      <c r="Q1352" s="5">
        <f>IFERROR(P1352/Premissas!$B$4,0)</f>
        <v/>
      </c>
    </row>
    <row r="1353">
      <c r="A1353" s="2" t="n">
        <v>7</v>
      </c>
      <c r="B1353" s="2" t="n">
        <v>7801</v>
      </c>
      <c r="C1353" s="2" t="inlineStr">
        <is>
          <t>SEPARACAO</t>
        </is>
      </c>
      <c r="D1353" s="2" t="n">
        <v>5962722</v>
      </c>
      <c r="E1353" s="2" t="inlineStr">
        <is>
          <t>Vitor De Proenca Santos</t>
        </is>
      </c>
      <c r="F1353" s="2" t="n">
        <v>77</v>
      </c>
      <c r="G1353" s="2" t="n">
        <v>1.98</v>
      </c>
      <c r="H1353" s="2" t="n">
        <v>39</v>
      </c>
      <c r="I1353" s="2" t="n">
        <v>0</v>
      </c>
      <c r="J1353" s="2" t="inlineStr">
        <is>
          <t>GPA</t>
        </is>
      </c>
      <c r="K1353" s="2">
        <f>IF(I1353&lt;&gt;"",I1353,IFERROR(INDEX(Base!$I:$I,MATCH(1,(Base!$C:$C=C1353)*(Base!$I:$I&lt;&gt;""),0)),0))</f>
        <v/>
      </c>
      <c r="L1353" s="2">
        <f>IF(AND(I1353="",K1353&gt;0),"SIM","NÃO")</f>
        <v/>
      </c>
      <c r="M1353" s="2">
        <f>IF(ISNUMBER(SEARCH("SEPARA",UPPER(C1353))),"NÃO","SIM")</f>
        <v/>
      </c>
      <c r="N1353" s="2">
        <f>IFERROR(H1353/K1353,0)</f>
        <v/>
      </c>
      <c r="O1353" s="2">
        <f>IF(M1353="NÃO","EXCLUÍDO",IF(N1353&lt;Premissas!$B$8,"&lt; 1,00",IF(N1353&lt;Premissas!$B$9,"1,00 – 1,19",IF(N1353&lt;Premissas!$B$10,"1,20 – 1,39",IF(N1353&lt;Premissas!$B$11,"1,40 – 1,59",IF(N1353&lt;Premissas!$B$12,"1,60 – 1,99","≥ 2,00"))))))</f>
        <v/>
      </c>
      <c r="P1353" s="5">
        <f>IF(OR(M1353="NÃO",N1353&lt;Premissas!$B$8),Premissas!$B$13,IF(N1353&lt;Premissas!$B$9,Premissas!$B$14,IF(N1353&lt;Premissas!$B$10,Premissas!$B$15,IF(N1353&lt;Premissas!$B$11,Premissas!$B$16,IF(N1353&lt;Premissas!$B$12,Premissas!$B$17,Premissas!$B$18)))))</f>
        <v/>
      </c>
      <c r="Q1353" s="5">
        <f>IFERROR(P1353/Premissas!$B$4,0)</f>
        <v/>
      </c>
    </row>
    <row r="1354">
      <c r="A1354" s="2" t="n">
        <v>7</v>
      </c>
      <c r="B1354" s="2" t="n">
        <v>7801</v>
      </c>
      <c r="C1354" s="2" t="inlineStr">
        <is>
          <t>SEPARACAO</t>
        </is>
      </c>
      <c r="D1354" s="2" t="n">
        <v>5964407</v>
      </c>
      <c r="E1354" s="2" t="inlineStr">
        <is>
          <t>Carlos Henrique Bernardes Da Silva</t>
        </is>
      </c>
      <c r="F1354" s="2" t="n">
        <v>67</v>
      </c>
      <c r="G1354" s="2" t="n">
        <v>4.03</v>
      </c>
      <c r="H1354" s="2" t="n">
        <v>17</v>
      </c>
      <c r="I1354" s="2" t="n">
        <v>0</v>
      </c>
      <c r="J1354" s="2" t="inlineStr">
        <is>
          <t>GPA</t>
        </is>
      </c>
      <c r="K1354" s="2">
        <f>IF(I1354&lt;&gt;"",I1354,IFERROR(INDEX(Base!$I:$I,MATCH(1,(Base!$C:$C=C1354)*(Base!$I:$I&lt;&gt;""),0)),0))</f>
        <v/>
      </c>
      <c r="L1354" s="2">
        <f>IF(AND(I1354="",K1354&gt;0),"SIM","NÃO")</f>
        <v/>
      </c>
      <c r="M1354" s="2">
        <f>IF(ISNUMBER(SEARCH("SEPARA",UPPER(C1354))),"NÃO","SIM")</f>
        <v/>
      </c>
      <c r="N1354" s="2">
        <f>IFERROR(H1354/K1354,0)</f>
        <v/>
      </c>
      <c r="O1354" s="2">
        <f>IF(M1354="NÃO","EXCLUÍDO",IF(N1354&lt;Premissas!$B$8,"&lt; 1,00",IF(N1354&lt;Premissas!$B$9,"1,00 – 1,19",IF(N1354&lt;Premissas!$B$10,"1,20 – 1,39",IF(N1354&lt;Premissas!$B$11,"1,40 – 1,59",IF(N1354&lt;Premissas!$B$12,"1,60 – 1,99","≥ 2,00"))))))</f>
        <v/>
      </c>
      <c r="P1354" s="5">
        <f>IF(OR(M1354="NÃO",N1354&lt;Premissas!$B$8),Premissas!$B$13,IF(N1354&lt;Premissas!$B$9,Premissas!$B$14,IF(N1354&lt;Premissas!$B$10,Premissas!$B$15,IF(N1354&lt;Premissas!$B$11,Premissas!$B$16,IF(N1354&lt;Premissas!$B$12,Premissas!$B$17,Premissas!$B$18)))))</f>
        <v/>
      </c>
      <c r="Q1354" s="5">
        <f>IFERROR(P1354/Premissas!$B$4,0)</f>
        <v/>
      </c>
    </row>
    <row r="1355">
      <c r="A1355" s="2" t="n">
        <v>7</v>
      </c>
      <c r="B1355" s="2" t="n">
        <v>7801</v>
      </c>
      <c r="C1355" s="2" t="inlineStr">
        <is>
          <t>SEPARACAO</t>
        </is>
      </c>
      <c r="D1355" s="2" t="n">
        <v>5964890</v>
      </c>
      <c r="E1355" s="2" t="inlineStr">
        <is>
          <t>Fellipe Miguel Guimaraes Mauad</t>
        </is>
      </c>
      <c r="F1355" s="2" t="n">
        <v>992</v>
      </c>
      <c r="G1355" s="2" t="n">
        <v>22.71</v>
      </c>
      <c r="H1355" s="2" t="n">
        <v>44</v>
      </c>
      <c r="I1355" s="2" t="n">
        <v>0</v>
      </c>
      <c r="J1355" s="2" t="inlineStr">
        <is>
          <t>GPA</t>
        </is>
      </c>
      <c r="K1355" s="2">
        <f>IF(I1355&lt;&gt;"",I1355,IFERROR(INDEX(Base!$I:$I,MATCH(1,(Base!$C:$C=C1355)*(Base!$I:$I&lt;&gt;""),0)),0))</f>
        <v/>
      </c>
      <c r="L1355" s="2">
        <f>IF(AND(I1355="",K1355&gt;0),"SIM","NÃO")</f>
        <v/>
      </c>
      <c r="M1355" s="2">
        <f>IF(ISNUMBER(SEARCH("SEPARA",UPPER(C1355))),"NÃO","SIM")</f>
        <v/>
      </c>
      <c r="N1355" s="2">
        <f>IFERROR(H1355/K1355,0)</f>
        <v/>
      </c>
      <c r="O1355" s="2">
        <f>IF(M1355="NÃO","EXCLUÍDO",IF(N1355&lt;Premissas!$B$8,"&lt; 1,00",IF(N1355&lt;Premissas!$B$9,"1,00 – 1,19",IF(N1355&lt;Premissas!$B$10,"1,20 – 1,39",IF(N1355&lt;Premissas!$B$11,"1,40 – 1,59",IF(N1355&lt;Premissas!$B$12,"1,60 – 1,99","≥ 2,00"))))))</f>
        <v/>
      </c>
      <c r="P1355" s="5">
        <f>IF(OR(M1355="NÃO",N1355&lt;Premissas!$B$8),Premissas!$B$13,IF(N1355&lt;Premissas!$B$9,Premissas!$B$14,IF(N1355&lt;Premissas!$B$10,Premissas!$B$15,IF(N1355&lt;Premissas!$B$11,Premissas!$B$16,IF(N1355&lt;Premissas!$B$12,Premissas!$B$17,Premissas!$B$18)))))</f>
        <v/>
      </c>
      <c r="Q1355" s="5">
        <f>IFERROR(P1355/Premissas!$B$4,0)</f>
        <v/>
      </c>
    </row>
    <row r="1356">
      <c r="A1356" s="2" t="n">
        <v>7</v>
      </c>
      <c r="B1356" s="2" t="n">
        <v>7801</v>
      </c>
      <c r="C1356" s="2" t="inlineStr">
        <is>
          <t>SEPARACAO</t>
        </is>
      </c>
      <c r="D1356" s="2" t="n">
        <v>5968240</v>
      </c>
      <c r="E1356" s="2" t="inlineStr">
        <is>
          <t>Jailton Hercilio Da Silva</t>
        </is>
      </c>
      <c r="F1356" s="2" t="n">
        <v>12781</v>
      </c>
      <c r="G1356" s="2" t="n">
        <v>154.9</v>
      </c>
      <c r="H1356" s="2" t="n">
        <v>83</v>
      </c>
      <c r="I1356" s="2" t="n">
        <v>0</v>
      </c>
      <c r="J1356" s="2" t="inlineStr">
        <is>
          <t>GPA</t>
        </is>
      </c>
      <c r="K1356" s="2">
        <f>IF(I1356&lt;&gt;"",I1356,IFERROR(INDEX(Base!$I:$I,MATCH(1,(Base!$C:$C=C1356)*(Base!$I:$I&lt;&gt;""),0)),0))</f>
        <v/>
      </c>
      <c r="L1356" s="2">
        <f>IF(AND(I1356="",K1356&gt;0),"SIM","NÃO")</f>
        <v/>
      </c>
      <c r="M1356" s="2">
        <f>IF(ISNUMBER(SEARCH("SEPARA",UPPER(C1356))),"NÃO","SIM")</f>
        <v/>
      </c>
      <c r="N1356" s="2">
        <f>IFERROR(H1356/K1356,0)</f>
        <v/>
      </c>
      <c r="O1356" s="2">
        <f>IF(M1356="NÃO","EXCLUÍDO",IF(N1356&lt;Premissas!$B$8,"&lt; 1,00",IF(N1356&lt;Premissas!$B$9,"1,00 – 1,19",IF(N1356&lt;Premissas!$B$10,"1,20 – 1,39",IF(N1356&lt;Premissas!$B$11,"1,40 – 1,59",IF(N1356&lt;Premissas!$B$12,"1,60 – 1,99","≥ 2,00"))))))</f>
        <v/>
      </c>
      <c r="P1356" s="5">
        <f>IF(OR(M1356="NÃO",N1356&lt;Premissas!$B$8),Premissas!$B$13,IF(N1356&lt;Premissas!$B$9,Premissas!$B$14,IF(N1356&lt;Premissas!$B$10,Premissas!$B$15,IF(N1356&lt;Premissas!$B$11,Premissas!$B$16,IF(N1356&lt;Premissas!$B$12,Premissas!$B$17,Premissas!$B$18)))))</f>
        <v/>
      </c>
      <c r="Q1356" s="5">
        <f>IFERROR(P1356/Premissas!$B$4,0)</f>
        <v/>
      </c>
    </row>
    <row r="1357">
      <c r="A1357" s="2" t="n">
        <v>7</v>
      </c>
      <c r="B1357" s="2" t="n">
        <v>7801</v>
      </c>
      <c r="C1357" s="2" t="inlineStr">
        <is>
          <t>SEPARACAO</t>
        </is>
      </c>
      <c r="D1357" s="2" t="n">
        <v>5968364</v>
      </c>
      <c r="E1357" s="2" t="inlineStr">
        <is>
          <t>Kaue Fernando Hodato Lima Da Silva</t>
        </is>
      </c>
      <c r="F1357" s="2" t="n">
        <v>346</v>
      </c>
      <c r="G1357" s="2" t="n">
        <v>6.16</v>
      </c>
      <c r="H1357" s="2" t="n">
        <v>56</v>
      </c>
      <c r="I1357" s="2" t="n">
        <v>0</v>
      </c>
      <c r="J1357" s="2" t="inlineStr">
        <is>
          <t>GPA</t>
        </is>
      </c>
      <c r="K1357" s="2">
        <f>IF(I1357&lt;&gt;"",I1357,IFERROR(INDEX(Base!$I:$I,MATCH(1,(Base!$C:$C=C1357)*(Base!$I:$I&lt;&gt;""),0)),0))</f>
        <v/>
      </c>
      <c r="L1357" s="2">
        <f>IF(AND(I1357="",K1357&gt;0),"SIM","NÃO")</f>
        <v/>
      </c>
      <c r="M1357" s="2">
        <f>IF(ISNUMBER(SEARCH("SEPARA",UPPER(C1357))),"NÃO","SIM")</f>
        <v/>
      </c>
      <c r="N1357" s="2">
        <f>IFERROR(H1357/K1357,0)</f>
        <v/>
      </c>
      <c r="O1357" s="2">
        <f>IF(M1357="NÃO","EXCLUÍDO",IF(N1357&lt;Premissas!$B$8,"&lt; 1,00",IF(N1357&lt;Premissas!$B$9,"1,00 – 1,19",IF(N1357&lt;Premissas!$B$10,"1,20 – 1,39",IF(N1357&lt;Premissas!$B$11,"1,40 – 1,59",IF(N1357&lt;Premissas!$B$12,"1,60 – 1,99","≥ 2,00"))))))</f>
        <v/>
      </c>
      <c r="P1357" s="5">
        <f>IF(OR(M1357="NÃO",N1357&lt;Premissas!$B$8),Premissas!$B$13,IF(N1357&lt;Premissas!$B$9,Premissas!$B$14,IF(N1357&lt;Premissas!$B$10,Premissas!$B$15,IF(N1357&lt;Premissas!$B$11,Premissas!$B$16,IF(N1357&lt;Premissas!$B$12,Premissas!$B$17,Premissas!$B$18)))))</f>
        <v/>
      </c>
      <c r="Q1357" s="5">
        <f>IFERROR(P1357/Premissas!$B$4,0)</f>
        <v/>
      </c>
    </row>
    <row r="1358">
      <c r="A1358" s="2" t="n">
        <v>7</v>
      </c>
      <c r="B1358" s="2" t="n">
        <v>7801</v>
      </c>
      <c r="C1358" s="2" t="inlineStr">
        <is>
          <t>SEPARACAO</t>
        </is>
      </c>
      <c r="D1358" s="2" t="n">
        <v>5968372</v>
      </c>
      <c r="E1358" s="2" t="inlineStr">
        <is>
          <t>Reginaldo Da Conceicao Souza</t>
        </is>
      </c>
      <c r="F1358" s="2" t="n">
        <v>9937</v>
      </c>
      <c r="G1358" s="2" t="n">
        <v>123.41</v>
      </c>
      <c r="H1358" s="2" t="n">
        <v>81</v>
      </c>
      <c r="I1358" s="2" t="n">
        <v>0</v>
      </c>
      <c r="J1358" s="2" t="inlineStr">
        <is>
          <t>GPA</t>
        </is>
      </c>
      <c r="K1358" s="2">
        <f>IF(I1358&lt;&gt;"",I1358,IFERROR(INDEX(Base!$I:$I,MATCH(1,(Base!$C:$C=C1358)*(Base!$I:$I&lt;&gt;""),0)),0))</f>
        <v/>
      </c>
      <c r="L1358" s="2">
        <f>IF(AND(I1358="",K1358&gt;0),"SIM","NÃO")</f>
        <v/>
      </c>
      <c r="M1358" s="2">
        <f>IF(ISNUMBER(SEARCH("SEPARA",UPPER(C1358))),"NÃO","SIM")</f>
        <v/>
      </c>
      <c r="N1358" s="2">
        <f>IFERROR(H1358/K1358,0)</f>
        <v/>
      </c>
      <c r="O1358" s="2">
        <f>IF(M1358="NÃO","EXCLUÍDO",IF(N1358&lt;Premissas!$B$8,"&lt; 1,00",IF(N1358&lt;Premissas!$B$9,"1,00 – 1,19",IF(N1358&lt;Premissas!$B$10,"1,20 – 1,39",IF(N1358&lt;Premissas!$B$11,"1,40 – 1,59",IF(N1358&lt;Premissas!$B$12,"1,60 – 1,99","≥ 2,00"))))))</f>
        <v/>
      </c>
      <c r="P1358" s="5">
        <f>IF(OR(M1358="NÃO",N1358&lt;Premissas!$B$8),Premissas!$B$13,IF(N1358&lt;Premissas!$B$9,Premissas!$B$14,IF(N1358&lt;Premissas!$B$10,Premissas!$B$15,IF(N1358&lt;Premissas!$B$11,Premissas!$B$16,IF(N1358&lt;Premissas!$B$12,Premissas!$B$17,Premissas!$B$18)))))</f>
        <v/>
      </c>
      <c r="Q1358" s="5">
        <f>IFERROR(P1358/Premissas!$B$4,0)</f>
        <v/>
      </c>
    </row>
    <row r="1359">
      <c r="A1359" s="2" t="n">
        <v>7</v>
      </c>
      <c r="B1359" s="2" t="n">
        <v>7801</v>
      </c>
      <c r="C1359" s="2" t="inlineStr">
        <is>
          <t>SEPARACAO</t>
        </is>
      </c>
      <c r="D1359" s="2" t="n">
        <v>5968380</v>
      </c>
      <c r="E1359" s="2" t="inlineStr">
        <is>
          <t>Edvan Nascimento Silva</t>
        </is>
      </c>
      <c r="F1359" s="2" t="n">
        <v>9752</v>
      </c>
      <c r="G1359" s="2" t="n">
        <v>157.92</v>
      </c>
      <c r="H1359" s="2" t="n">
        <v>62</v>
      </c>
      <c r="I1359" s="2" t="n">
        <v>0</v>
      </c>
      <c r="J1359" s="2" t="inlineStr">
        <is>
          <t>GPA</t>
        </is>
      </c>
      <c r="K1359" s="2">
        <f>IF(I1359&lt;&gt;"",I1359,IFERROR(INDEX(Base!$I:$I,MATCH(1,(Base!$C:$C=C1359)*(Base!$I:$I&lt;&gt;""),0)),0))</f>
        <v/>
      </c>
      <c r="L1359" s="2">
        <f>IF(AND(I1359="",K1359&gt;0),"SIM","NÃO")</f>
        <v/>
      </c>
      <c r="M1359" s="2">
        <f>IF(ISNUMBER(SEARCH("SEPARA",UPPER(C1359))),"NÃO","SIM")</f>
        <v/>
      </c>
      <c r="N1359" s="2">
        <f>IFERROR(H1359/K1359,0)</f>
        <v/>
      </c>
      <c r="O1359" s="2">
        <f>IF(M1359="NÃO","EXCLUÍDO",IF(N1359&lt;Premissas!$B$8,"&lt; 1,00",IF(N1359&lt;Premissas!$B$9,"1,00 – 1,19",IF(N1359&lt;Premissas!$B$10,"1,20 – 1,39",IF(N1359&lt;Premissas!$B$11,"1,40 – 1,59",IF(N1359&lt;Premissas!$B$12,"1,60 – 1,99","≥ 2,00"))))))</f>
        <v/>
      </c>
      <c r="P1359" s="5">
        <f>IF(OR(M1359="NÃO",N1359&lt;Premissas!$B$8),Premissas!$B$13,IF(N1359&lt;Premissas!$B$9,Premissas!$B$14,IF(N1359&lt;Premissas!$B$10,Premissas!$B$15,IF(N1359&lt;Premissas!$B$11,Premissas!$B$16,IF(N1359&lt;Premissas!$B$12,Premissas!$B$17,Premissas!$B$18)))))</f>
        <v/>
      </c>
      <c r="Q1359" s="5">
        <f>IFERROR(P1359/Premissas!$B$4,0)</f>
        <v/>
      </c>
    </row>
    <row r="1360">
      <c r="A1360" s="2" t="n">
        <v>7</v>
      </c>
      <c r="B1360" s="2" t="n">
        <v>7801</v>
      </c>
      <c r="C1360" s="2" t="inlineStr">
        <is>
          <t>SEPARACAO</t>
        </is>
      </c>
      <c r="D1360" s="2" t="n">
        <v>5968569</v>
      </c>
      <c r="E1360" s="2" t="inlineStr">
        <is>
          <t>Bruno Dos Santos Souza</t>
        </is>
      </c>
      <c r="F1360" s="2" t="n">
        <v>12201</v>
      </c>
      <c r="G1360" s="2" t="n">
        <v>159.28</v>
      </c>
      <c r="H1360" s="2" t="n">
        <v>77</v>
      </c>
      <c r="I1360" s="2" t="n">
        <v>0</v>
      </c>
      <c r="J1360" s="2" t="inlineStr">
        <is>
          <t>GPA</t>
        </is>
      </c>
      <c r="K1360" s="2">
        <f>IF(I1360&lt;&gt;"",I1360,IFERROR(INDEX(Base!$I:$I,MATCH(1,(Base!$C:$C=C1360)*(Base!$I:$I&lt;&gt;""),0)),0))</f>
        <v/>
      </c>
      <c r="L1360" s="2">
        <f>IF(AND(I1360="",K1360&gt;0),"SIM","NÃO")</f>
        <v/>
      </c>
      <c r="M1360" s="2">
        <f>IF(ISNUMBER(SEARCH("SEPARA",UPPER(C1360))),"NÃO","SIM")</f>
        <v/>
      </c>
      <c r="N1360" s="2">
        <f>IFERROR(H1360/K1360,0)</f>
        <v/>
      </c>
      <c r="O1360" s="2">
        <f>IF(M1360="NÃO","EXCLUÍDO",IF(N1360&lt;Premissas!$B$8,"&lt; 1,00",IF(N1360&lt;Premissas!$B$9,"1,00 – 1,19",IF(N1360&lt;Premissas!$B$10,"1,20 – 1,39",IF(N1360&lt;Premissas!$B$11,"1,40 – 1,59",IF(N1360&lt;Premissas!$B$12,"1,60 – 1,99","≥ 2,00"))))))</f>
        <v/>
      </c>
      <c r="P1360" s="5">
        <f>IF(OR(M1360="NÃO",N1360&lt;Premissas!$B$8),Premissas!$B$13,IF(N1360&lt;Premissas!$B$9,Premissas!$B$14,IF(N1360&lt;Premissas!$B$10,Premissas!$B$15,IF(N1360&lt;Premissas!$B$11,Premissas!$B$16,IF(N1360&lt;Premissas!$B$12,Premissas!$B$17,Premissas!$B$18)))))</f>
        <v/>
      </c>
      <c r="Q1360" s="5">
        <f>IFERROR(P1360/Premissas!$B$4,0)</f>
        <v/>
      </c>
    </row>
    <row r="1361">
      <c r="A1361" s="2" t="n">
        <v>7</v>
      </c>
      <c r="B1361" s="2" t="n">
        <v>7801</v>
      </c>
      <c r="C1361" s="2" t="inlineStr">
        <is>
          <t>SEPARACAO</t>
        </is>
      </c>
      <c r="D1361" s="2" t="n">
        <v>5968887</v>
      </c>
      <c r="E1361" s="2" t="inlineStr">
        <is>
          <t>Wesley Nascimento Cardoso</t>
        </is>
      </c>
      <c r="F1361" s="2" t="n">
        <v>7731</v>
      </c>
      <c r="G1361" s="2" t="n">
        <v>110.62</v>
      </c>
      <c r="H1361" s="2" t="n">
        <v>70</v>
      </c>
      <c r="I1361" s="2" t="n">
        <v>0</v>
      </c>
      <c r="J1361" s="2" t="inlineStr">
        <is>
          <t>GPA</t>
        </is>
      </c>
      <c r="K1361" s="2">
        <f>IF(I1361&lt;&gt;"",I1361,IFERROR(INDEX(Base!$I:$I,MATCH(1,(Base!$C:$C=C1361)*(Base!$I:$I&lt;&gt;""),0)),0))</f>
        <v/>
      </c>
      <c r="L1361" s="2">
        <f>IF(AND(I1361="",K1361&gt;0),"SIM","NÃO")</f>
        <v/>
      </c>
      <c r="M1361" s="2">
        <f>IF(ISNUMBER(SEARCH("SEPARA",UPPER(C1361))),"NÃO","SIM")</f>
        <v/>
      </c>
      <c r="N1361" s="2">
        <f>IFERROR(H1361/K1361,0)</f>
        <v/>
      </c>
      <c r="O1361" s="2">
        <f>IF(M1361="NÃO","EXCLUÍDO",IF(N1361&lt;Premissas!$B$8,"&lt; 1,00",IF(N1361&lt;Premissas!$B$9,"1,00 – 1,19",IF(N1361&lt;Premissas!$B$10,"1,20 – 1,39",IF(N1361&lt;Premissas!$B$11,"1,40 – 1,59",IF(N1361&lt;Premissas!$B$12,"1,60 – 1,99","≥ 2,00"))))))</f>
        <v/>
      </c>
      <c r="P1361" s="5">
        <f>IF(OR(M1361="NÃO",N1361&lt;Premissas!$B$8),Premissas!$B$13,IF(N1361&lt;Premissas!$B$9,Premissas!$B$14,IF(N1361&lt;Premissas!$B$10,Premissas!$B$15,IF(N1361&lt;Premissas!$B$11,Premissas!$B$16,IF(N1361&lt;Premissas!$B$12,Premissas!$B$17,Premissas!$B$18)))))</f>
        <v/>
      </c>
      <c r="Q1361" s="5">
        <f>IFERROR(P1361/Premissas!$B$4,0)</f>
        <v/>
      </c>
    </row>
    <row r="1362">
      <c r="A1362" s="2" t="n">
        <v>7</v>
      </c>
      <c r="B1362" s="2" t="n">
        <v>7801</v>
      </c>
      <c r="C1362" s="2" t="inlineStr">
        <is>
          <t>SEPARACAO</t>
        </is>
      </c>
      <c r="D1362" s="2" t="n">
        <v>5971438</v>
      </c>
      <c r="E1362" s="2" t="inlineStr">
        <is>
          <t>Ana Claudia De Lima</t>
        </is>
      </c>
      <c r="F1362" s="2" t="n">
        <v>9136</v>
      </c>
      <c r="G1362" s="2" t="n">
        <v>163.61</v>
      </c>
      <c r="H1362" s="2" t="n">
        <v>56</v>
      </c>
      <c r="I1362" s="2" t="n">
        <v>0</v>
      </c>
      <c r="J1362" s="2" t="inlineStr">
        <is>
          <t>GPA</t>
        </is>
      </c>
      <c r="K1362" s="2">
        <f>IF(I1362&lt;&gt;"",I1362,IFERROR(INDEX(Base!$I:$I,MATCH(1,(Base!$C:$C=C1362)*(Base!$I:$I&lt;&gt;""),0)),0))</f>
        <v/>
      </c>
      <c r="L1362" s="2">
        <f>IF(AND(I1362="",K1362&gt;0),"SIM","NÃO")</f>
        <v/>
      </c>
      <c r="M1362" s="2">
        <f>IF(ISNUMBER(SEARCH("SEPARA",UPPER(C1362))),"NÃO","SIM")</f>
        <v/>
      </c>
      <c r="N1362" s="2">
        <f>IFERROR(H1362/K1362,0)</f>
        <v/>
      </c>
      <c r="O1362" s="2">
        <f>IF(M1362="NÃO","EXCLUÍDO",IF(N1362&lt;Premissas!$B$8,"&lt; 1,00",IF(N1362&lt;Premissas!$B$9,"1,00 – 1,19",IF(N1362&lt;Premissas!$B$10,"1,20 – 1,39",IF(N1362&lt;Premissas!$B$11,"1,40 – 1,59",IF(N1362&lt;Premissas!$B$12,"1,60 – 1,99","≥ 2,00"))))))</f>
        <v/>
      </c>
      <c r="P1362" s="5">
        <f>IF(OR(M1362="NÃO",N1362&lt;Premissas!$B$8),Premissas!$B$13,IF(N1362&lt;Premissas!$B$9,Premissas!$B$14,IF(N1362&lt;Premissas!$B$10,Premissas!$B$15,IF(N1362&lt;Premissas!$B$11,Premissas!$B$16,IF(N1362&lt;Premissas!$B$12,Premissas!$B$17,Premissas!$B$18)))))</f>
        <v/>
      </c>
      <c r="Q1362" s="5">
        <f>IFERROR(P1362/Premissas!$B$4,0)</f>
        <v/>
      </c>
    </row>
    <row r="1363">
      <c r="A1363" s="2" t="n">
        <v>7</v>
      </c>
      <c r="B1363" s="2" t="n">
        <v>7801</v>
      </c>
      <c r="C1363" s="2" t="inlineStr">
        <is>
          <t>SEPARACAO</t>
        </is>
      </c>
      <c r="D1363" s="2" t="n">
        <v>5971470</v>
      </c>
      <c r="E1363" s="2" t="inlineStr">
        <is>
          <t>Fernando Magalhaes</t>
        </is>
      </c>
      <c r="F1363" s="2" t="n">
        <v>8123</v>
      </c>
      <c r="G1363" s="2" t="n">
        <v>110.71</v>
      </c>
      <c r="H1363" s="2" t="n">
        <v>73</v>
      </c>
      <c r="I1363" s="2" t="n">
        <v>0</v>
      </c>
      <c r="J1363" s="2" t="inlineStr">
        <is>
          <t>GPA</t>
        </is>
      </c>
      <c r="K1363" s="2">
        <f>IF(I1363&lt;&gt;"",I1363,IFERROR(INDEX(Base!$I:$I,MATCH(1,(Base!$C:$C=C1363)*(Base!$I:$I&lt;&gt;""),0)),0))</f>
        <v/>
      </c>
      <c r="L1363" s="2">
        <f>IF(AND(I1363="",K1363&gt;0),"SIM","NÃO")</f>
        <v/>
      </c>
      <c r="M1363" s="2">
        <f>IF(ISNUMBER(SEARCH("SEPARA",UPPER(C1363))),"NÃO","SIM")</f>
        <v/>
      </c>
      <c r="N1363" s="2">
        <f>IFERROR(H1363/K1363,0)</f>
        <v/>
      </c>
      <c r="O1363" s="2">
        <f>IF(M1363="NÃO","EXCLUÍDO",IF(N1363&lt;Premissas!$B$8,"&lt; 1,00",IF(N1363&lt;Premissas!$B$9,"1,00 – 1,19",IF(N1363&lt;Premissas!$B$10,"1,20 – 1,39",IF(N1363&lt;Premissas!$B$11,"1,40 – 1,59",IF(N1363&lt;Premissas!$B$12,"1,60 – 1,99","≥ 2,00"))))))</f>
        <v/>
      </c>
      <c r="P1363" s="5">
        <f>IF(OR(M1363="NÃO",N1363&lt;Premissas!$B$8),Premissas!$B$13,IF(N1363&lt;Premissas!$B$9,Premissas!$B$14,IF(N1363&lt;Premissas!$B$10,Premissas!$B$15,IF(N1363&lt;Premissas!$B$11,Premissas!$B$16,IF(N1363&lt;Premissas!$B$12,Premissas!$B$17,Premissas!$B$18)))))</f>
        <v/>
      </c>
      <c r="Q1363" s="5">
        <f>IFERROR(P1363/Premissas!$B$4,0)</f>
        <v/>
      </c>
    </row>
    <row r="1364">
      <c r="A1364" s="2" t="n">
        <v>7</v>
      </c>
      <c r="B1364" s="2" t="n">
        <v>7801</v>
      </c>
      <c r="C1364" s="2" t="inlineStr">
        <is>
          <t>SEPARACAO</t>
        </is>
      </c>
      <c r="D1364" s="2" t="n">
        <v>5974054</v>
      </c>
      <c r="E1364" s="2" t="inlineStr">
        <is>
          <t>Larissa Fernanda Alves Rodrigues</t>
        </is>
      </c>
      <c r="F1364" s="2" t="n">
        <v>9944</v>
      </c>
      <c r="G1364" s="2" t="n">
        <v>170.15</v>
      </c>
      <c r="H1364" s="2" t="n">
        <v>58</v>
      </c>
      <c r="I1364" s="2" t="n">
        <v>0</v>
      </c>
      <c r="J1364" s="2" t="inlineStr">
        <is>
          <t>GPA</t>
        </is>
      </c>
      <c r="K1364" s="2">
        <f>IF(I1364&lt;&gt;"",I1364,IFERROR(INDEX(Base!$I:$I,MATCH(1,(Base!$C:$C=C1364)*(Base!$I:$I&lt;&gt;""),0)),0))</f>
        <v/>
      </c>
      <c r="L1364" s="2">
        <f>IF(AND(I1364="",K1364&gt;0),"SIM","NÃO")</f>
        <v/>
      </c>
      <c r="M1364" s="2">
        <f>IF(ISNUMBER(SEARCH("SEPARA",UPPER(C1364))),"NÃO","SIM")</f>
        <v/>
      </c>
      <c r="N1364" s="2">
        <f>IFERROR(H1364/K1364,0)</f>
        <v/>
      </c>
      <c r="O1364" s="2">
        <f>IF(M1364="NÃO","EXCLUÍDO",IF(N1364&lt;Premissas!$B$8,"&lt; 1,00",IF(N1364&lt;Premissas!$B$9,"1,00 – 1,19",IF(N1364&lt;Premissas!$B$10,"1,20 – 1,39",IF(N1364&lt;Premissas!$B$11,"1,40 – 1,59",IF(N1364&lt;Premissas!$B$12,"1,60 – 1,99","≥ 2,00"))))))</f>
        <v/>
      </c>
      <c r="P1364" s="5">
        <f>IF(OR(M1364="NÃO",N1364&lt;Premissas!$B$8),Premissas!$B$13,IF(N1364&lt;Premissas!$B$9,Premissas!$B$14,IF(N1364&lt;Premissas!$B$10,Premissas!$B$15,IF(N1364&lt;Premissas!$B$11,Premissas!$B$16,IF(N1364&lt;Premissas!$B$12,Premissas!$B$17,Premissas!$B$18)))))</f>
        <v/>
      </c>
      <c r="Q1364" s="5">
        <f>IFERROR(P1364/Premissas!$B$4,0)</f>
        <v/>
      </c>
    </row>
    <row r="1365">
      <c r="A1365" s="2" t="n">
        <v>7</v>
      </c>
      <c r="B1365" s="2" t="n">
        <v>7801</v>
      </c>
      <c r="C1365" s="2" t="inlineStr">
        <is>
          <t>SEPARACAO</t>
        </is>
      </c>
      <c r="D1365" s="2" t="n">
        <v>5974356</v>
      </c>
      <c r="E1365" s="2" t="inlineStr">
        <is>
          <t>Antonia Luiza Morais De Aguiar</t>
        </is>
      </c>
      <c r="F1365" s="2" t="n">
        <v>8077</v>
      </c>
      <c r="G1365" s="2" t="n">
        <v>134.66</v>
      </c>
      <c r="H1365" s="2" t="n">
        <v>60</v>
      </c>
      <c r="I1365" s="2" t="n">
        <v>0</v>
      </c>
      <c r="J1365" s="2" t="inlineStr">
        <is>
          <t>GPA</t>
        </is>
      </c>
      <c r="K1365" s="2">
        <f>IF(I1365&lt;&gt;"",I1365,IFERROR(INDEX(Base!$I:$I,MATCH(1,(Base!$C:$C=C1365)*(Base!$I:$I&lt;&gt;""),0)),0))</f>
        <v/>
      </c>
      <c r="L1365" s="2">
        <f>IF(AND(I1365="",K1365&gt;0),"SIM","NÃO")</f>
        <v/>
      </c>
      <c r="M1365" s="2">
        <f>IF(ISNUMBER(SEARCH("SEPARA",UPPER(C1365))),"NÃO","SIM")</f>
        <v/>
      </c>
      <c r="N1365" s="2">
        <f>IFERROR(H1365/K1365,0)</f>
        <v/>
      </c>
      <c r="O1365" s="2">
        <f>IF(M1365="NÃO","EXCLUÍDO",IF(N1365&lt;Premissas!$B$8,"&lt; 1,00",IF(N1365&lt;Premissas!$B$9,"1,00 – 1,19",IF(N1365&lt;Premissas!$B$10,"1,20 – 1,39",IF(N1365&lt;Premissas!$B$11,"1,40 – 1,59",IF(N1365&lt;Premissas!$B$12,"1,60 – 1,99","≥ 2,00"))))))</f>
        <v/>
      </c>
      <c r="P1365" s="5">
        <f>IF(OR(M1365="NÃO",N1365&lt;Premissas!$B$8),Premissas!$B$13,IF(N1365&lt;Premissas!$B$9,Premissas!$B$14,IF(N1365&lt;Premissas!$B$10,Premissas!$B$15,IF(N1365&lt;Premissas!$B$11,Premissas!$B$16,IF(N1365&lt;Premissas!$B$12,Premissas!$B$17,Premissas!$B$18)))))</f>
        <v/>
      </c>
      <c r="Q1365" s="5">
        <f>IFERROR(P1365/Premissas!$B$4,0)</f>
        <v/>
      </c>
    </row>
    <row r="1366">
      <c r="A1366" s="2" t="n">
        <v>7</v>
      </c>
      <c r="B1366" s="2" t="n">
        <v>7801</v>
      </c>
      <c r="C1366" s="2" t="inlineStr">
        <is>
          <t>SEPARACAO</t>
        </is>
      </c>
      <c r="D1366" s="2" t="n">
        <v>5974623</v>
      </c>
      <c r="E1366" s="2" t="inlineStr">
        <is>
          <t>Marcos Aurelio Monteiro Godinho</t>
        </is>
      </c>
      <c r="F1366" s="2" t="n">
        <v>1891</v>
      </c>
      <c r="G1366" s="2" t="n">
        <v>69.33</v>
      </c>
      <c r="H1366" s="2" t="n">
        <v>27</v>
      </c>
      <c r="I1366" s="2" t="n">
        <v>0</v>
      </c>
      <c r="J1366" s="2" t="inlineStr">
        <is>
          <t>GPA</t>
        </is>
      </c>
      <c r="K1366" s="2">
        <f>IF(I1366&lt;&gt;"",I1366,IFERROR(INDEX(Base!$I:$I,MATCH(1,(Base!$C:$C=C1366)*(Base!$I:$I&lt;&gt;""),0)),0))</f>
        <v/>
      </c>
      <c r="L1366" s="2">
        <f>IF(AND(I1366="",K1366&gt;0),"SIM","NÃO")</f>
        <v/>
      </c>
      <c r="M1366" s="2">
        <f>IF(ISNUMBER(SEARCH("SEPARA",UPPER(C1366))),"NÃO","SIM")</f>
        <v/>
      </c>
      <c r="N1366" s="2">
        <f>IFERROR(H1366/K1366,0)</f>
        <v/>
      </c>
      <c r="O1366" s="2">
        <f>IF(M1366="NÃO","EXCLUÍDO",IF(N1366&lt;Premissas!$B$8,"&lt; 1,00",IF(N1366&lt;Premissas!$B$9,"1,00 – 1,19",IF(N1366&lt;Premissas!$B$10,"1,20 – 1,39",IF(N1366&lt;Premissas!$B$11,"1,40 – 1,59",IF(N1366&lt;Premissas!$B$12,"1,60 – 1,99","≥ 2,00"))))))</f>
        <v/>
      </c>
      <c r="P1366" s="5">
        <f>IF(OR(M1366="NÃO",N1366&lt;Premissas!$B$8),Premissas!$B$13,IF(N1366&lt;Premissas!$B$9,Premissas!$B$14,IF(N1366&lt;Premissas!$B$10,Premissas!$B$15,IF(N1366&lt;Premissas!$B$11,Premissas!$B$16,IF(N1366&lt;Premissas!$B$12,Premissas!$B$17,Premissas!$B$18)))))</f>
        <v/>
      </c>
      <c r="Q1366" s="5">
        <f>IFERROR(P1366/Premissas!$B$4,0)</f>
        <v/>
      </c>
    </row>
    <row r="1367">
      <c r="A1367" s="2" t="n">
        <v>7</v>
      </c>
      <c r="B1367" s="2" t="n">
        <v>7801</v>
      </c>
      <c r="C1367" s="2" t="inlineStr">
        <is>
          <t>SEPARACAO</t>
        </is>
      </c>
      <c r="D1367" s="2" t="n">
        <v>5977584</v>
      </c>
      <c r="E1367" s="2" t="inlineStr">
        <is>
          <t>Ramon Goncalves Silva</t>
        </is>
      </c>
      <c r="F1367" s="2" t="n">
        <v>8776</v>
      </c>
      <c r="G1367" s="2" t="n">
        <v>128.05</v>
      </c>
      <c r="H1367" s="2" t="n">
        <v>69</v>
      </c>
      <c r="I1367" s="2" t="n">
        <v>0</v>
      </c>
      <c r="J1367" s="2" t="inlineStr">
        <is>
          <t>GPA</t>
        </is>
      </c>
      <c r="K1367" s="2">
        <f>IF(I1367&lt;&gt;"",I1367,IFERROR(INDEX(Base!$I:$I,MATCH(1,(Base!$C:$C=C1367)*(Base!$I:$I&lt;&gt;""),0)),0))</f>
        <v/>
      </c>
      <c r="L1367" s="2">
        <f>IF(AND(I1367="",K1367&gt;0),"SIM","NÃO")</f>
        <v/>
      </c>
      <c r="M1367" s="2">
        <f>IF(ISNUMBER(SEARCH("SEPARA",UPPER(C1367))),"NÃO","SIM")</f>
        <v/>
      </c>
      <c r="N1367" s="2">
        <f>IFERROR(H1367/K1367,0)</f>
        <v/>
      </c>
      <c r="O1367" s="2">
        <f>IF(M1367="NÃO","EXCLUÍDO",IF(N1367&lt;Premissas!$B$8,"&lt; 1,00",IF(N1367&lt;Premissas!$B$9,"1,00 – 1,19",IF(N1367&lt;Premissas!$B$10,"1,20 – 1,39",IF(N1367&lt;Premissas!$B$11,"1,40 – 1,59",IF(N1367&lt;Premissas!$B$12,"1,60 – 1,99","≥ 2,00"))))))</f>
        <v/>
      </c>
      <c r="P1367" s="5">
        <f>IF(OR(M1367="NÃO",N1367&lt;Premissas!$B$8),Premissas!$B$13,IF(N1367&lt;Premissas!$B$9,Premissas!$B$14,IF(N1367&lt;Premissas!$B$10,Premissas!$B$15,IF(N1367&lt;Premissas!$B$11,Premissas!$B$16,IF(N1367&lt;Premissas!$B$12,Premissas!$B$17,Premissas!$B$18)))))</f>
        <v/>
      </c>
      <c r="Q1367" s="5">
        <f>IFERROR(P1367/Premissas!$B$4,0)</f>
        <v/>
      </c>
    </row>
    <row r="1368">
      <c r="A1368" s="2" t="n">
        <v>7</v>
      </c>
      <c r="B1368" s="2" t="n">
        <v>7801</v>
      </c>
      <c r="C1368" s="2" t="inlineStr">
        <is>
          <t>SEPARACAO</t>
        </is>
      </c>
      <c r="D1368" s="2" t="n">
        <v>5978572</v>
      </c>
      <c r="E1368" s="2" t="inlineStr">
        <is>
          <t>Matheus Henrique Barbosa Santos</t>
        </is>
      </c>
      <c r="F1368" s="2" t="n">
        <v>4443</v>
      </c>
      <c r="G1368" s="2" t="n">
        <v>110.09</v>
      </c>
      <c r="H1368" s="2" t="n">
        <v>40</v>
      </c>
      <c r="I1368" s="2" t="n">
        <v>0</v>
      </c>
      <c r="J1368" s="2" t="inlineStr">
        <is>
          <t>GPA</t>
        </is>
      </c>
      <c r="K1368" s="2">
        <f>IF(I1368&lt;&gt;"",I1368,IFERROR(INDEX(Base!$I:$I,MATCH(1,(Base!$C:$C=C1368)*(Base!$I:$I&lt;&gt;""),0)),0))</f>
        <v/>
      </c>
      <c r="L1368" s="2">
        <f>IF(AND(I1368="",K1368&gt;0),"SIM","NÃO")</f>
        <v/>
      </c>
      <c r="M1368" s="2">
        <f>IF(ISNUMBER(SEARCH("SEPARA",UPPER(C1368))),"NÃO","SIM")</f>
        <v/>
      </c>
      <c r="N1368" s="2">
        <f>IFERROR(H1368/K1368,0)</f>
        <v/>
      </c>
      <c r="O1368" s="2">
        <f>IF(M1368="NÃO","EXCLUÍDO",IF(N1368&lt;Premissas!$B$8,"&lt; 1,00",IF(N1368&lt;Premissas!$B$9,"1,00 – 1,19",IF(N1368&lt;Premissas!$B$10,"1,20 – 1,39",IF(N1368&lt;Premissas!$B$11,"1,40 – 1,59",IF(N1368&lt;Premissas!$B$12,"1,60 – 1,99","≥ 2,00"))))))</f>
        <v/>
      </c>
      <c r="P1368" s="5">
        <f>IF(OR(M1368="NÃO",N1368&lt;Premissas!$B$8),Premissas!$B$13,IF(N1368&lt;Premissas!$B$9,Premissas!$B$14,IF(N1368&lt;Premissas!$B$10,Premissas!$B$15,IF(N1368&lt;Premissas!$B$11,Premissas!$B$16,IF(N1368&lt;Premissas!$B$12,Premissas!$B$17,Premissas!$B$18)))))</f>
        <v/>
      </c>
      <c r="Q1368" s="5">
        <f>IFERROR(P1368/Premissas!$B$4,0)</f>
        <v/>
      </c>
    </row>
    <row r="1369">
      <c r="A1369" s="2" t="n">
        <v>7</v>
      </c>
      <c r="B1369" s="2" t="n">
        <v>7801</v>
      </c>
      <c r="C1369" s="2" t="inlineStr">
        <is>
          <t>SEPARACAO</t>
        </is>
      </c>
      <c r="D1369" s="2" t="n">
        <v>5980119</v>
      </c>
      <c r="E1369" s="2" t="inlineStr">
        <is>
          <t>Pablo Henrique Oliveira De Jesus</t>
        </is>
      </c>
      <c r="F1369" s="2" t="n">
        <v>5230</v>
      </c>
      <c r="G1369" s="2" t="n">
        <v>137.03</v>
      </c>
      <c r="H1369" s="2" t="n">
        <v>38</v>
      </c>
      <c r="I1369" s="2" t="n">
        <v>0</v>
      </c>
      <c r="J1369" s="2" t="inlineStr">
        <is>
          <t>GPA</t>
        </is>
      </c>
      <c r="K1369" s="2">
        <f>IF(I1369&lt;&gt;"",I1369,IFERROR(INDEX(Base!$I:$I,MATCH(1,(Base!$C:$C=C1369)*(Base!$I:$I&lt;&gt;""),0)),0))</f>
        <v/>
      </c>
      <c r="L1369" s="2">
        <f>IF(AND(I1369="",K1369&gt;0),"SIM","NÃO")</f>
        <v/>
      </c>
      <c r="M1369" s="2">
        <f>IF(ISNUMBER(SEARCH("SEPARA",UPPER(C1369))),"NÃO","SIM")</f>
        <v/>
      </c>
      <c r="N1369" s="2">
        <f>IFERROR(H1369/K1369,0)</f>
        <v/>
      </c>
      <c r="O1369" s="2">
        <f>IF(M1369="NÃO","EXCLUÍDO",IF(N1369&lt;Premissas!$B$8,"&lt; 1,00",IF(N1369&lt;Premissas!$B$9,"1,00 – 1,19",IF(N1369&lt;Premissas!$B$10,"1,20 – 1,39",IF(N1369&lt;Premissas!$B$11,"1,40 – 1,59",IF(N1369&lt;Premissas!$B$12,"1,60 – 1,99","≥ 2,00"))))))</f>
        <v/>
      </c>
      <c r="P1369" s="5">
        <f>IF(OR(M1369="NÃO",N1369&lt;Premissas!$B$8),Premissas!$B$13,IF(N1369&lt;Premissas!$B$9,Premissas!$B$14,IF(N1369&lt;Premissas!$B$10,Premissas!$B$15,IF(N1369&lt;Premissas!$B$11,Premissas!$B$16,IF(N1369&lt;Premissas!$B$12,Premissas!$B$17,Premissas!$B$18)))))</f>
        <v/>
      </c>
      <c r="Q1369" s="5">
        <f>IFERROR(P1369/Premissas!$B$4,0)</f>
        <v/>
      </c>
    </row>
    <row r="1370">
      <c r="A1370" s="2" t="n">
        <v>7</v>
      </c>
      <c r="B1370" s="2" t="n">
        <v>7801</v>
      </c>
      <c r="C1370" s="2" t="inlineStr">
        <is>
          <t>SEPARACAO</t>
        </is>
      </c>
      <c r="D1370" s="2" t="n">
        <v>5980313</v>
      </c>
      <c r="E1370" s="2" t="inlineStr">
        <is>
          <t>Gabriela Da Silva Diniz</t>
        </is>
      </c>
      <c r="F1370" s="2" t="n">
        <v>4396</v>
      </c>
      <c r="G1370" s="2" t="n">
        <v>60.15</v>
      </c>
      <c r="H1370" s="2" t="n">
        <v>73</v>
      </c>
      <c r="I1370" s="2" t="n">
        <v>0</v>
      </c>
      <c r="J1370" s="2" t="inlineStr">
        <is>
          <t>GPA</t>
        </is>
      </c>
      <c r="K1370" s="2">
        <f>IF(I1370&lt;&gt;"",I1370,IFERROR(INDEX(Base!$I:$I,MATCH(1,(Base!$C:$C=C1370)*(Base!$I:$I&lt;&gt;""),0)),0))</f>
        <v/>
      </c>
      <c r="L1370" s="2">
        <f>IF(AND(I1370="",K1370&gt;0),"SIM","NÃO")</f>
        <v/>
      </c>
      <c r="M1370" s="2">
        <f>IF(ISNUMBER(SEARCH("SEPARA",UPPER(C1370))),"NÃO","SIM")</f>
        <v/>
      </c>
      <c r="N1370" s="2">
        <f>IFERROR(H1370/K1370,0)</f>
        <v/>
      </c>
      <c r="O1370" s="2">
        <f>IF(M1370="NÃO","EXCLUÍDO",IF(N1370&lt;Premissas!$B$8,"&lt; 1,00",IF(N1370&lt;Premissas!$B$9,"1,00 – 1,19",IF(N1370&lt;Premissas!$B$10,"1,20 – 1,39",IF(N1370&lt;Premissas!$B$11,"1,40 – 1,59",IF(N1370&lt;Premissas!$B$12,"1,60 – 1,99","≥ 2,00"))))))</f>
        <v/>
      </c>
      <c r="P1370" s="5">
        <f>IF(OR(M1370="NÃO",N1370&lt;Premissas!$B$8),Premissas!$B$13,IF(N1370&lt;Premissas!$B$9,Premissas!$B$14,IF(N1370&lt;Premissas!$B$10,Premissas!$B$15,IF(N1370&lt;Premissas!$B$11,Premissas!$B$16,IF(N1370&lt;Premissas!$B$12,Premissas!$B$17,Premissas!$B$18)))))</f>
        <v/>
      </c>
      <c r="Q1370" s="5">
        <f>IFERROR(P1370/Premissas!$B$4,0)</f>
        <v/>
      </c>
    </row>
    <row r="1371">
      <c r="A1371" s="2" t="n">
        <v>7</v>
      </c>
      <c r="B1371" s="2" t="n">
        <v>7801</v>
      </c>
      <c r="C1371" s="2" t="inlineStr">
        <is>
          <t>SEPARACAO</t>
        </is>
      </c>
      <c r="D1371" s="2" t="n">
        <v>5981395</v>
      </c>
      <c r="E1371" s="2" t="inlineStr">
        <is>
          <t>Nathan De Almeida</t>
        </is>
      </c>
      <c r="F1371" s="2" t="n">
        <v>1945</v>
      </c>
      <c r="G1371" s="2" t="n">
        <v>41.06</v>
      </c>
      <c r="H1371" s="2" t="n">
        <v>47</v>
      </c>
      <c r="I1371" s="2" t="n">
        <v>0</v>
      </c>
      <c r="J1371" s="2" t="inlineStr">
        <is>
          <t>GPA</t>
        </is>
      </c>
      <c r="K1371" s="2">
        <f>IF(I1371&lt;&gt;"",I1371,IFERROR(INDEX(Base!$I:$I,MATCH(1,(Base!$C:$C=C1371)*(Base!$I:$I&lt;&gt;""),0)),0))</f>
        <v/>
      </c>
      <c r="L1371" s="2">
        <f>IF(AND(I1371="",K1371&gt;0),"SIM","NÃO")</f>
        <v/>
      </c>
      <c r="M1371" s="2">
        <f>IF(ISNUMBER(SEARCH("SEPARA",UPPER(C1371))),"NÃO","SIM")</f>
        <v/>
      </c>
      <c r="N1371" s="2">
        <f>IFERROR(H1371/K1371,0)</f>
        <v/>
      </c>
      <c r="O1371" s="2">
        <f>IF(M1371="NÃO","EXCLUÍDO",IF(N1371&lt;Premissas!$B$8,"&lt; 1,00",IF(N1371&lt;Premissas!$B$9,"1,00 – 1,19",IF(N1371&lt;Premissas!$B$10,"1,20 – 1,39",IF(N1371&lt;Premissas!$B$11,"1,40 – 1,59",IF(N1371&lt;Premissas!$B$12,"1,60 – 1,99","≥ 2,00"))))))</f>
        <v/>
      </c>
      <c r="P1371" s="5">
        <f>IF(OR(M1371="NÃO",N1371&lt;Premissas!$B$8),Premissas!$B$13,IF(N1371&lt;Premissas!$B$9,Premissas!$B$14,IF(N1371&lt;Premissas!$B$10,Premissas!$B$15,IF(N1371&lt;Premissas!$B$11,Premissas!$B$16,IF(N1371&lt;Premissas!$B$12,Premissas!$B$17,Premissas!$B$18)))))</f>
        <v/>
      </c>
      <c r="Q1371" s="5">
        <f>IFERROR(P1371/Premissas!$B$4,0)</f>
        <v/>
      </c>
    </row>
    <row r="1372">
      <c r="A1372" s="2" t="n">
        <v>7</v>
      </c>
      <c r="B1372" s="2" t="n">
        <v>7801</v>
      </c>
      <c r="C1372" s="2" t="inlineStr">
        <is>
          <t>SEPARACAO</t>
        </is>
      </c>
      <c r="D1372" s="2" t="n">
        <v>5983592</v>
      </c>
      <c r="E1372" s="2" t="inlineStr">
        <is>
          <t>Luana Vitoria Pereira De Souza</t>
        </is>
      </c>
      <c r="F1372" s="2" t="n">
        <v>7153</v>
      </c>
      <c r="G1372" s="2" t="n">
        <v>137.52</v>
      </c>
      <c r="H1372" s="2" t="n">
        <v>52</v>
      </c>
      <c r="I1372" s="2" t="n">
        <v>0</v>
      </c>
      <c r="J1372" s="2" t="inlineStr">
        <is>
          <t>GPA</t>
        </is>
      </c>
      <c r="K1372" s="2">
        <f>IF(I1372&lt;&gt;"",I1372,IFERROR(INDEX(Base!$I:$I,MATCH(1,(Base!$C:$C=C1372)*(Base!$I:$I&lt;&gt;""),0)),0))</f>
        <v/>
      </c>
      <c r="L1372" s="2">
        <f>IF(AND(I1372="",K1372&gt;0),"SIM","NÃO")</f>
        <v/>
      </c>
      <c r="M1372" s="2">
        <f>IF(ISNUMBER(SEARCH("SEPARA",UPPER(C1372))),"NÃO","SIM")</f>
        <v/>
      </c>
      <c r="N1372" s="2">
        <f>IFERROR(H1372/K1372,0)</f>
        <v/>
      </c>
      <c r="O1372" s="2">
        <f>IF(M1372="NÃO","EXCLUÍDO",IF(N1372&lt;Premissas!$B$8,"&lt; 1,00",IF(N1372&lt;Premissas!$B$9,"1,00 – 1,19",IF(N1372&lt;Premissas!$B$10,"1,20 – 1,39",IF(N1372&lt;Premissas!$B$11,"1,40 – 1,59",IF(N1372&lt;Premissas!$B$12,"1,60 – 1,99","≥ 2,00"))))))</f>
        <v/>
      </c>
      <c r="P1372" s="5">
        <f>IF(OR(M1372="NÃO",N1372&lt;Premissas!$B$8),Premissas!$B$13,IF(N1372&lt;Premissas!$B$9,Premissas!$B$14,IF(N1372&lt;Premissas!$B$10,Premissas!$B$15,IF(N1372&lt;Premissas!$B$11,Premissas!$B$16,IF(N1372&lt;Premissas!$B$12,Premissas!$B$17,Premissas!$B$18)))))</f>
        <v/>
      </c>
      <c r="Q1372" s="5">
        <f>IFERROR(P1372/Premissas!$B$4,0)</f>
        <v/>
      </c>
    </row>
    <row r="1373">
      <c r="A1373" s="2" t="n">
        <v>7</v>
      </c>
      <c r="B1373" s="2" t="n">
        <v>7801</v>
      </c>
      <c r="C1373" s="2" t="inlineStr">
        <is>
          <t>SEPARACAO</t>
        </is>
      </c>
      <c r="D1373" s="2" t="n">
        <v>5983851</v>
      </c>
      <c r="E1373" s="2" t="inlineStr">
        <is>
          <t>Charlie Gabriel Jaracevskis Rozendo De Souza</t>
        </is>
      </c>
      <c r="F1373" s="2" t="n">
        <v>7334</v>
      </c>
      <c r="G1373" s="2" t="n">
        <v>132.75</v>
      </c>
      <c r="H1373" s="2" t="n">
        <v>55</v>
      </c>
      <c r="I1373" s="2" t="n">
        <v>0</v>
      </c>
      <c r="J1373" s="2" t="inlineStr">
        <is>
          <t>GPA</t>
        </is>
      </c>
      <c r="K1373" s="2">
        <f>IF(I1373&lt;&gt;"",I1373,IFERROR(INDEX(Base!$I:$I,MATCH(1,(Base!$C:$C=C1373)*(Base!$I:$I&lt;&gt;""),0)),0))</f>
        <v/>
      </c>
      <c r="L1373" s="2">
        <f>IF(AND(I1373="",K1373&gt;0),"SIM","NÃO")</f>
        <v/>
      </c>
      <c r="M1373" s="2">
        <f>IF(ISNUMBER(SEARCH("SEPARA",UPPER(C1373))),"NÃO","SIM")</f>
        <v/>
      </c>
      <c r="N1373" s="2">
        <f>IFERROR(H1373/K1373,0)</f>
        <v/>
      </c>
      <c r="O1373" s="2">
        <f>IF(M1373="NÃO","EXCLUÍDO",IF(N1373&lt;Premissas!$B$8,"&lt; 1,00",IF(N1373&lt;Premissas!$B$9,"1,00 – 1,19",IF(N1373&lt;Premissas!$B$10,"1,20 – 1,39",IF(N1373&lt;Premissas!$B$11,"1,40 – 1,59",IF(N1373&lt;Premissas!$B$12,"1,60 – 1,99","≥ 2,00"))))))</f>
        <v/>
      </c>
      <c r="P1373" s="5">
        <f>IF(OR(M1373="NÃO",N1373&lt;Premissas!$B$8),Premissas!$B$13,IF(N1373&lt;Premissas!$B$9,Premissas!$B$14,IF(N1373&lt;Premissas!$B$10,Premissas!$B$15,IF(N1373&lt;Premissas!$B$11,Premissas!$B$16,IF(N1373&lt;Premissas!$B$12,Premissas!$B$17,Premissas!$B$18)))))</f>
        <v/>
      </c>
      <c r="Q1373" s="5">
        <f>IFERROR(P1373/Premissas!$B$4,0)</f>
        <v/>
      </c>
    </row>
    <row r="1374">
      <c r="A1374" s="2" t="n">
        <v>7</v>
      </c>
      <c r="B1374" s="2" t="n">
        <v>7801</v>
      </c>
      <c r="C1374" s="2" t="inlineStr">
        <is>
          <t>SEPARACAO</t>
        </is>
      </c>
      <c r="D1374" s="2" t="n">
        <v>5984882</v>
      </c>
      <c r="E1374" s="2" t="inlineStr">
        <is>
          <t>Obinna Nduchegwo</t>
        </is>
      </c>
      <c r="F1374" s="2" t="n">
        <v>3592</v>
      </c>
      <c r="G1374" s="2" t="n">
        <v>62.2</v>
      </c>
      <c r="H1374" s="2" t="n">
        <v>58</v>
      </c>
      <c r="I1374" s="2" t="n">
        <v>0</v>
      </c>
      <c r="J1374" s="2" t="inlineStr">
        <is>
          <t>GPA</t>
        </is>
      </c>
      <c r="K1374" s="2">
        <f>IF(I1374&lt;&gt;"",I1374,IFERROR(INDEX(Base!$I:$I,MATCH(1,(Base!$C:$C=C1374)*(Base!$I:$I&lt;&gt;""),0)),0))</f>
        <v/>
      </c>
      <c r="L1374" s="2">
        <f>IF(AND(I1374="",K1374&gt;0),"SIM","NÃO")</f>
        <v/>
      </c>
      <c r="M1374" s="2">
        <f>IF(ISNUMBER(SEARCH("SEPARA",UPPER(C1374))),"NÃO","SIM")</f>
        <v/>
      </c>
      <c r="N1374" s="2">
        <f>IFERROR(H1374/K1374,0)</f>
        <v/>
      </c>
      <c r="O1374" s="2">
        <f>IF(M1374="NÃO","EXCLUÍDO",IF(N1374&lt;Premissas!$B$8,"&lt; 1,00",IF(N1374&lt;Premissas!$B$9,"1,00 – 1,19",IF(N1374&lt;Premissas!$B$10,"1,20 – 1,39",IF(N1374&lt;Premissas!$B$11,"1,40 – 1,59",IF(N1374&lt;Premissas!$B$12,"1,60 – 1,99","≥ 2,00"))))))</f>
        <v/>
      </c>
      <c r="P1374" s="5">
        <f>IF(OR(M1374="NÃO",N1374&lt;Premissas!$B$8),Premissas!$B$13,IF(N1374&lt;Premissas!$B$9,Premissas!$B$14,IF(N1374&lt;Premissas!$B$10,Premissas!$B$15,IF(N1374&lt;Premissas!$B$11,Premissas!$B$16,IF(N1374&lt;Premissas!$B$12,Premissas!$B$17,Premissas!$B$18)))))</f>
        <v/>
      </c>
      <c r="Q1374" s="5">
        <f>IFERROR(P1374/Premissas!$B$4,0)</f>
        <v/>
      </c>
    </row>
    <row r="1375">
      <c r="A1375" s="2" t="n">
        <v>7</v>
      </c>
      <c r="B1375" s="2" t="n">
        <v>7801</v>
      </c>
      <c r="C1375" s="2" t="inlineStr">
        <is>
          <t>PUXADA RECEB</t>
        </is>
      </c>
      <c r="D1375" s="2" t="n">
        <v>5984971</v>
      </c>
      <c r="E1375" s="2" t="inlineStr">
        <is>
          <t>Vagner Silvano Souza Junior</t>
        </is>
      </c>
      <c r="F1375" s="2" t="n">
        <v>774</v>
      </c>
      <c r="G1375" s="2" t="n">
        <v>40.62</v>
      </c>
      <c r="H1375" s="2" t="n">
        <v>19</v>
      </c>
      <c r="I1375" s="2" t="n">
        <v>0</v>
      </c>
      <c r="J1375" s="2" t="inlineStr">
        <is>
          <t>GPA</t>
        </is>
      </c>
      <c r="K1375" s="2">
        <f>IF(I1375&lt;&gt;"",I1375,IFERROR(INDEX(Base!$I:$I,MATCH(1,(Base!$C:$C=C1375)*(Base!$I:$I&lt;&gt;""),0)),0))</f>
        <v/>
      </c>
      <c r="L1375" s="2">
        <f>IF(AND(I1375="",K1375&gt;0),"SIM","NÃO")</f>
        <v/>
      </c>
      <c r="M1375" s="2">
        <f>IF(ISNUMBER(SEARCH("SEPARA",UPPER(C1375))),"NÃO","SIM")</f>
        <v/>
      </c>
      <c r="N1375" s="2">
        <f>IFERROR(H1375/K1375,0)</f>
        <v/>
      </c>
      <c r="O1375" s="2">
        <f>IF(M1375="NÃO","EXCLUÍDO",IF(N1375&lt;Premissas!$B$8,"&lt; 1,00",IF(N1375&lt;Premissas!$B$9,"1,00 – 1,19",IF(N1375&lt;Premissas!$B$10,"1,20 – 1,39",IF(N1375&lt;Premissas!$B$11,"1,40 – 1,59",IF(N1375&lt;Premissas!$B$12,"1,60 – 1,99","≥ 2,00"))))))</f>
        <v/>
      </c>
      <c r="P1375" s="5">
        <f>IF(OR(M1375="NÃO",N1375&lt;Premissas!$B$8),Premissas!$B$13,IF(N1375&lt;Premissas!$B$9,Premissas!$B$14,IF(N1375&lt;Premissas!$B$10,Premissas!$B$15,IF(N1375&lt;Premissas!$B$11,Premissas!$B$16,IF(N1375&lt;Premissas!$B$12,Premissas!$B$17,Premissas!$B$18)))))</f>
        <v/>
      </c>
      <c r="Q1375" s="5">
        <f>IFERROR(P1375/Premissas!$B$4,0)</f>
        <v/>
      </c>
    </row>
    <row r="1376">
      <c r="A1376" s="2" t="n">
        <v>7</v>
      </c>
      <c r="B1376" s="2" t="n">
        <v>7801</v>
      </c>
      <c r="C1376" s="2" t="inlineStr">
        <is>
          <t>SEPARACAO</t>
        </is>
      </c>
      <c r="D1376" s="2" t="n">
        <v>5984971</v>
      </c>
      <c r="E1376" s="2" t="inlineStr">
        <is>
          <t>Vagner Silvano Souza Junior</t>
        </is>
      </c>
      <c r="F1376" s="2" t="n">
        <v>10166</v>
      </c>
      <c r="G1376" s="2" t="n">
        <v>114.11</v>
      </c>
      <c r="H1376" s="2" t="n">
        <v>89</v>
      </c>
      <c r="I1376" s="2" t="n">
        <v>0</v>
      </c>
      <c r="J1376" s="2" t="inlineStr">
        <is>
          <t>GPA</t>
        </is>
      </c>
      <c r="K1376" s="2">
        <f>IF(I1376&lt;&gt;"",I1376,IFERROR(INDEX(Base!$I:$I,MATCH(1,(Base!$C:$C=C1376)*(Base!$I:$I&lt;&gt;""),0)),0))</f>
        <v/>
      </c>
      <c r="L1376" s="2">
        <f>IF(AND(I1376="",K1376&gt;0),"SIM","NÃO")</f>
        <v/>
      </c>
      <c r="M1376" s="2">
        <f>IF(ISNUMBER(SEARCH("SEPARA",UPPER(C1376))),"NÃO","SIM")</f>
        <v/>
      </c>
      <c r="N1376" s="2">
        <f>IFERROR(H1376/K1376,0)</f>
        <v/>
      </c>
      <c r="O1376" s="2">
        <f>IF(M1376="NÃO","EXCLUÍDO",IF(N1376&lt;Premissas!$B$8,"&lt; 1,00",IF(N1376&lt;Premissas!$B$9,"1,00 – 1,19",IF(N1376&lt;Premissas!$B$10,"1,20 – 1,39",IF(N1376&lt;Premissas!$B$11,"1,40 – 1,59",IF(N1376&lt;Premissas!$B$12,"1,60 – 1,99","≥ 2,00"))))))</f>
        <v/>
      </c>
      <c r="P1376" s="5">
        <f>IF(OR(M1376="NÃO",N1376&lt;Premissas!$B$8),Premissas!$B$13,IF(N1376&lt;Premissas!$B$9,Premissas!$B$14,IF(N1376&lt;Premissas!$B$10,Premissas!$B$15,IF(N1376&lt;Premissas!$B$11,Premissas!$B$16,IF(N1376&lt;Premissas!$B$12,Premissas!$B$17,Premissas!$B$18)))))</f>
        <v/>
      </c>
      <c r="Q1376" s="5">
        <f>IFERROR(P1376/Premissas!$B$4,0)</f>
        <v/>
      </c>
    </row>
    <row r="1377">
      <c r="A1377" s="2" t="n">
        <v>7</v>
      </c>
      <c r="B1377" s="2" t="n">
        <v>7801</v>
      </c>
      <c r="C1377" s="2" t="inlineStr">
        <is>
          <t>SEPARACAO</t>
        </is>
      </c>
      <c r="D1377" s="2" t="n">
        <v>5985005</v>
      </c>
      <c r="E1377" s="2" t="inlineStr">
        <is>
          <t>Marie Juline Francois</t>
        </is>
      </c>
      <c r="F1377" s="2" t="n">
        <v>6645</v>
      </c>
      <c r="G1377" s="2" t="n">
        <v>121.44</v>
      </c>
      <c r="H1377" s="2" t="n">
        <v>55</v>
      </c>
      <c r="I1377" s="2" t="n">
        <v>0</v>
      </c>
      <c r="J1377" s="2" t="inlineStr">
        <is>
          <t>GPA</t>
        </is>
      </c>
      <c r="K1377" s="2">
        <f>IF(I1377&lt;&gt;"",I1377,IFERROR(INDEX(Base!$I:$I,MATCH(1,(Base!$C:$C=C1377)*(Base!$I:$I&lt;&gt;""),0)),0))</f>
        <v/>
      </c>
      <c r="L1377" s="2">
        <f>IF(AND(I1377="",K1377&gt;0),"SIM","NÃO")</f>
        <v/>
      </c>
      <c r="M1377" s="2">
        <f>IF(ISNUMBER(SEARCH("SEPARA",UPPER(C1377))),"NÃO","SIM")</f>
        <v/>
      </c>
      <c r="N1377" s="2">
        <f>IFERROR(H1377/K1377,0)</f>
        <v/>
      </c>
      <c r="O1377" s="2">
        <f>IF(M1377="NÃO","EXCLUÍDO",IF(N1377&lt;Premissas!$B$8,"&lt; 1,00",IF(N1377&lt;Premissas!$B$9,"1,00 – 1,19",IF(N1377&lt;Premissas!$B$10,"1,20 – 1,39",IF(N1377&lt;Premissas!$B$11,"1,40 – 1,59",IF(N1377&lt;Premissas!$B$12,"1,60 – 1,99","≥ 2,00"))))))</f>
        <v/>
      </c>
      <c r="P1377" s="5">
        <f>IF(OR(M1377="NÃO",N1377&lt;Premissas!$B$8),Premissas!$B$13,IF(N1377&lt;Premissas!$B$9,Premissas!$B$14,IF(N1377&lt;Premissas!$B$10,Premissas!$B$15,IF(N1377&lt;Premissas!$B$11,Premissas!$B$16,IF(N1377&lt;Premissas!$B$12,Premissas!$B$17,Premissas!$B$18)))))</f>
        <v/>
      </c>
      <c r="Q1377" s="5">
        <f>IFERROR(P1377/Premissas!$B$4,0)</f>
        <v/>
      </c>
    </row>
    <row r="1378">
      <c r="A1378" s="2" t="n">
        <v>7</v>
      </c>
      <c r="B1378" s="2" t="n">
        <v>7801</v>
      </c>
      <c r="C1378" s="2" t="inlineStr">
        <is>
          <t>SEPARACAO</t>
        </is>
      </c>
      <c r="D1378" s="2" t="n">
        <v>5986680</v>
      </c>
      <c r="E1378" s="2" t="inlineStr">
        <is>
          <t>Geovana Vitoria Ferreira Dos Santos</t>
        </is>
      </c>
      <c r="F1378" s="2" t="n">
        <v>2861</v>
      </c>
      <c r="G1378" s="2" t="n">
        <v>49.66</v>
      </c>
      <c r="H1378" s="2" t="n">
        <v>58</v>
      </c>
      <c r="I1378" s="2" t="n">
        <v>0</v>
      </c>
      <c r="J1378" s="2" t="inlineStr">
        <is>
          <t>GPA</t>
        </is>
      </c>
      <c r="K1378" s="2">
        <f>IF(I1378&lt;&gt;"",I1378,IFERROR(INDEX(Base!$I:$I,MATCH(1,(Base!$C:$C=C1378)*(Base!$I:$I&lt;&gt;""),0)),0))</f>
        <v/>
      </c>
      <c r="L1378" s="2">
        <f>IF(AND(I1378="",K1378&gt;0),"SIM","NÃO")</f>
        <v/>
      </c>
      <c r="M1378" s="2">
        <f>IF(ISNUMBER(SEARCH("SEPARA",UPPER(C1378))),"NÃO","SIM")</f>
        <v/>
      </c>
      <c r="N1378" s="2">
        <f>IFERROR(H1378/K1378,0)</f>
        <v/>
      </c>
      <c r="O1378" s="2">
        <f>IF(M1378="NÃO","EXCLUÍDO",IF(N1378&lt;Premissas!$B$8,"&lt; 1,00",IF(N1378&lt;Premissas!$B$9,"1,00 – 1,19",IF(N1378&lt;Premissas!$B$10,"1,20 – 1,39",IF(N1378&lt;Premissas!$B$11,"1,40 – 1,59",IF(N1378&lt;Premissas!$B$12,"1,60 – 1,99","≥ 2,00"))))))</f>
        <v/>
      </c>
      <c r="P1378" s="5">
        <f>IF(OR(M1378="NÃO",N1378&lt;Premissas!$B$8),Premissas!$B$13,IF(N1378&lt;Premissas!$B$9,Premissas!$B$14,IF(N1378&lt;Premissas!$B$10,Premissas!$B$15,IF(N1378&lt;Premissas!$B$11,Premissas!$B$16,IF(N1378&lt;Premissas!$B$12,Premissas!$B$17,Premissas!$B$18)))))</f>
        <v/>
      </c>
      <c r="Q1378" s="5">
        <f>IFERROR(P1378/Premissas!$B$4,0)</f>
        <v/>
      </c>
    </row>
    <row r="1379">
      <c r="A1379" s="2" t="n">
        <v>7</v>
      </c>
      <c r="B1379" s="2" t="n">
        <v>7801</v>
      </c>
      <c r="C1379" s="2" t="inlineStr">
        <is>
          <t>SEPARACAO</t>
        </is>
      </c>
      <c r="D1379" s="2" t="n">
        <v>5987881</v>
      </c>
      <c r="E1379" s="2" t="inlineStr">
        <is>
          <t>Ruth Gracia Mpangui Okito</t>
        </is>
      </c>
      <c r="F1379" s="2" t="n">
        <v>2198</v>
      </c>
      <c r="G1379" s="2" t="n">
        <v>79.15000000000001</v>
      </c>
      <c r="H1379" s="2" t="n">
        <v>28</v>
      </c>
      <c r="I1379" s="2" t="n">
        <v>0</v>
      </c>
      <c r="J1379" s="2" t="inlineStr">
        <is>
          <t>GPA</t>
        </is>
      </c>
      <c r="K1379" s="2">
        <f>IF(I1379&lt;&gt;"",I1379,IFERROR(INDEX(Base!$I:$I,MATCH(1,(Base!$C:$C=C1379)*(Base!$I:$I&lt;&gt;""),0)),0))</f>
        <v/>
      </c>
      <c r="L1379" s="2">
        <f>IF(AND(I1379="",K1379&gt;0),"SIM","NÃO")</f>
        <v/>
      </c>
      <c r="M1379" s="2">
        <f>IF(ISNUMBER(SEARCH("SEPARA",UPPER(C1379))),"NÃO","SIM")</f>
        <v/>
      </c>
      <c r="N1379" s="2">
        <f>IFERROR(H1379/K1379,0)</f>
        <v/>
      </c>
      <c r="O1379" s="2">
        <f>IF(M1379="NÃO","EXCLUÍDO",IF(N1379&lt;Premissas!$B$8,"&lt; 1,00",IF(N1379&lt;Premissas!$B$9,"1,00 – 1,19",IF(N1379&lt;Premissas!$B$10,"1,20 – 1,39",IF(N1379&lt;Premissas!$B$11,"1,40 – 1,59",IF(N1379&lt;Premissas!$B$12,"1,60 – 1,99","≥ 2,00"))))))</f>
        <v/>
      </c>
      <c r="P1379" s="5">
        <f>IF(OR(M1379="NÃO",N1379&lt;Premissas!$B$8),Premissas!$B$13,IF(N1379&lt;Premissas!$B$9,Premissas!$B$14,IF(N1379&lt;Premissas!$B$10,Premissas!$B$15,IF(N1379&lt;Premissas!$B$11,Premissas!$B$16,IF(N1379&lt;Premissas!$B$12,Premissas!$B$17,Premissas!$B$18)))))</f>
        <v/>
      </c>
      <c r="Q1379" s="5">
        <f>IFERROR(P1379/Premissas!$B$4,0)</f>
        <v/>
      </c>
    </row>
    <row r="1380">
      <c r="A1380" s="2" t="n">
        <v>7</v>
      </c>
      <c r="B1380" s="2" t="n">
        <v>7801</v>
      </c>
      <c r="C1380" s="2" t="inlineStr">
        <is>
          <t>SEPARACAO</t>
        </is>
      </c>
      <c r="D1380" s="2" t="n">
        <v>5988837</v>
      </c>
      <c r="E1380" s="2" t="inlineStr">
        <is>
          <t>Chinedu Victor Ujam</t>
        </is>
      </c>
      <c r="F1380" s="2" t="n">
        <v>8054</v>
      </c>
      <c r="G1380" s="2" t="n">
        <v>142.03</v>
      </c>
      <c r="H1380" s="2" t="n">
        <v>57</v>
      </c>
      <c r="I1380" s="2" t="n">
        <v>0</v>
      </c>
      <c r="J1380" s="2" t="inlineStr">
        <is>
          <t>GPA</t>
        </is>
      </c>
      <c r="K1380" s="2">
        <f>IF(I1380&lt;&gt;"",I1380,IFERROR(INDEX(Base!$I:$I,MATCH(1,(Base!$C:$C=C1380)*(Base!$I:$I&lt;&gt;""),0)),0))</f>
        <v/>
      </c>
      <c r="L1380" s="2">
        <f>IF(AND(I1380="",K1380&gt;0),"SIM","NÃO")</f>
        <v/>
      </c>
      <c r="M1380" s="2">
        <f>IF(ISNUMBER(SEARCH("SEPARA",UPPER(C1380))),"NÃO","SIM")</f>
        <v/>
      </c>
      <c r="N1380" s="2">
        <f>IFERROR(H1380/K1380,0)</f>
        <v/>
      </c>
      <c r="O1380" s="2">
        <f>IF(M1380="NÃO","EXCLUÍDO",IF(N1380&lt;Premissas!$B$8,"&lt; 1,00",IF(N1380&lt;Premissas!$B$9,"1,00 – 1,19",IF(N1380&lt;Premissas!$B$10,"1,20 – 1,39",IF(N1380&lt;Premissas!$B$11,"1,40 – 1,59",IF(N1380&lt;Premissas!$B$12,"1,60 – 1,99","≥ 2,00"))))))</f>
        <v/>
      </c>
      <c r="P1380" s="5">
        <f>IF(OR(M1380="NÃO",N1380&lt;Premissas!$B$8),Premissas!$B$13,IF(N1380&lt;Premissas!$B$9,Premissas!$B$14,IF(N1380&lt;Premissas!$B$10,Premissas!$B$15,IF(N1380&lt;Premissas!$B$11,Premissas!$B$16,IF(N1380&lt;Premissas!$B$12,Premissas!$B$17,Premissas!$B$18)))))</f>
        <v/>
      </c>
      <c r="Q1380" s="5">
        <f>IFERROR(P1380/Premissas!$B$4,0)</f>
        <v/>
      </c>
    </row>
    <row r="1381">
      <c r="A1381" s="2" t="n">
        <v>7</v>
      </c>
      <c r="B1381" s="2" t="n">
        <v>7801</v>
      </c>
      <c r="C1381" s="2" t="inlineStr">
        <is>
          <t>CARREGAMENTO</t>
        </is>
      </c>
      <c r="D1381" s="2" t="n">
        <v>5992354</v>
      </c>
      <c r="E1381" s="2" t="inlineStr">
        <is>
          <t>Micaelly Ferreira De Oliveira</t>
        </is>
      </c>
      <c r="F1381" s="2" t="n">
        <v>45</v>
      </c>
      <c r="G1381" s="2" t="n">
        <v>3.31</v>
      </c>
      <c r="H1381" s="2" t="n">
        <v>14</v>
      </c>
      <c r="I1381" s="2" t="n">
        <v>0</v>
      </c>
      <c r="J1381" s="2" t="inlineStr">
        <is>
          <t>GPA</t>
        </is>
      </c>
      <c r="K1381" s="2">
        <f>IF(I1381&lt;&gt;"",I1381,IFERROR(INDEX(Base!$I:$I,MATCH(1,(Base!$C:$C=C1381)*(Base!$I:$I&lt;&gt;""),0)),0))</f>
        <v/>
      </c>
      <c r="L1381" s="2">
        <f>IF(AND(I1381="",K1381&gt;0),"SIM","NÃO")</f>
        <v/>
      </c>
      <c r="M1381" s="2">
        <f>IF(ISNUMBER(SEARCH("SEPARA",UPPER(C1381))),"NÃO","SIM")</f>
        <v/>
      </c>
      <c r="N1381" s="2">
        <f>IFERROR(H1381/K1381,0)</f>
        <v/>
      </c>
      <c r="O1381" s="2">
        <f>IF(M1381="NÃO","EXCLUÍDO",IF(N1381&lt;Premissas!$B$8,"&lt; 1,00",IF(N1381&lt;Premissas!$B$9,"1,00 – 1,19",IF(N1381&lt;Premissas!$B$10,"1,20 – 1,39",IF(N1381&lt;Premissas!$B$11,"1,40 – 1,59",IF(N1381&lt;Premissas!$B$12,"1,60 – 1,99","≥ 2,00"))))))</f>
        <v/>
      </c>
      <c r="P1381" s="5">
        <f>IF(OR(M1381="NÃO",N1381&lt;Premissas!$B$8),Premissas!$B$13,IF(N1381&lt;Premissas!$B$9,Premissas!$B$14,IF(N1381&lt;Premissas!$B$10,Premissas!$B$15,IF(N1381&lt;Premissas!$B$11,Premissas!$B$16,IF(N1381&lt;Premissas!$B$12,Premissas!$B$17,Premissas!$B$18)))))</f>
        <v/>
      </c>
      <c r="Q1381" s="5">
        <f>IFERROR(P1381/Premissas!$B$4,0)</f>
        <v/>
      </c>
    </row>
    <row r="1382">
      <c r="A1382" s="2" t="n">
        <v>7</v>
      </c>
      <c r="B1382" s="2" t="n">
        <v>7801</v>
      </c>
      <c r="C1382" s="2" t="inlineStr">
        <is>
          <t>RECEBIMENTO</t>
        </is>
      </c>
      <c r="D1382" s="2" t="n">
        <v>5992354</v>
      </c>
      <c r="E1382" s="2" t="inlineStr">
        <is>
          <t>Micaelly Ferreira De Oliveira</t>
        </is>
      </c>
      <c r="F1382" s="2" t="n">
        <v>1508</v>
      </c>
      <c r="G1382" s="2" t="n">
        <v>52.32</v>
      </c>
      <c r="H1382" s="2" t="n">
        <v>29</v>
      </c>
      <c r="I1382" s="2" t="n">
        <v>0</v>
      </c>
      <c r="J1382" s="2" t="inlineStr">
        <is>
          <t>GPA</t>
        </is>
      </c>
      <c r="K1382" s="2">
        <f>IF(I1382&lt;&gt;"",I1382,IFERROR(INDEX(Base!$I:$I,MATCH(1,(Base!$C:$C=C1382)*(Base!$I:$I&lt;&gt;""),0)),0))</f>
        <v/>
      </c>
      <c r="L1382" s="2">
        <f>IF(AND(I1382="",K1382&gt;0),"SIM","NÃO")</f>
        <v/>
      </c>
      <c r="M1382" s="2">
        <f>IF(ISNUMBER(SEARCH("SEPARA",UPPER(C1382))),"NÃO","SIM")</f>
        <v/>
      </c>
      <c r="N1382" s="2">
        <f>IFERROR(H1382/K1382,0)</f>
        <v/>
      </c>
      <c r="O1382" s="2">
        <f>IF(M1382="NÃO","EXCLUÍDO",IF(N1382&lt;Premissas!$B$8,"&lt; 1,00",IF(N1382&lt;Premissas!$B$9,"1,00 – 1,19",IF(N1382&lt;Premissas!$B$10,"1,20 – 1,39",IF(N1382&lt;Premissas!$B$11,"1,40 – 1,59",IF(N1382&lt;Premissas!$B$12,"1,60 – 1,99","≥ 2,00"))))))</f>
        <v/>
      </c>
      <c r="P1382" s="5">
        <f>IF(OR(M1382="NÃO",N1382&lt;Premissas!$B$8),Premissas!$B$13,IF(N1382&lt;Premissas!$B$9,Premissas!$B$14,IF(N1382&lt;Premissas!$B$10,Premissas!$B$15,IF(N1382&lt;Premissas!$B$11,Premissas!$B$16,IF(N1382&lt;Premissas!$B$12,Premissas!$B$17,Premissas!$B$18)))))</f>
        <v/>
      </c>
      <c r="Q1382" s="5">
        <f>IFERROR(P1382/Premissas!$B$4,0)</f>
        <v/>
      </c>
    </row>
    <row r="1383">
      <c r="A1383" s="2" t="n">
        <v>7</v>
      </c>
      <c r="B1383" s="2" t="n">
        <v>7801</v>
      </c>
      <c r="C1383" s="2" t="inlineStr">
        <is>
          <t>PUXADA RECEB</t>
        </is>
      </c>
      <c r="D1383" s="2" t="n">
        <v>599373</v>
      </c>
      <c r="E1383" s="2" t="inlineStr">
        <is>
          <t>MARIA MARIA IZIDIO DE LIMA</t>
        </is>
      </c>
      <c r="F1383" s="2" t="n">
        <v>45</v>
      </c>
      <c r="G1383" s="2" t="n">
        <v>2.96</v>
      </c>
      <c r="H1383" s="2" t="n">
        <v>15</v>
      </c>
      <c r="I1383" s="2" t="n">
        <v>0</v>
      </c>
      <c r="J1383" s="2" t="inlineStr">
        <is>
          <t>GPA</t>
        </is>
      </c>
      <c r="K1383" s="2">
        <f>IF(I1383&lt;&gt;"",I1383,IFERROR(INDEX(Base!$I:$I,MATCH(1,(Base!$C:$C=C1383)*(Base!$I:$I&lt;&gt;""),0)),0))</f>
        <v/>
      </c>
      <c r="L1383" s="2">
        <f>IF(AND(I1383="",K1383&gt;0),"SIM","NÃO")</f>
        <v/>
      </c>
      <c r="M1383" s="2">
        <f>IF(ISNUMBER(SEARCH("SEPARA",UPPER(C1383))),"NÃO","SIM")</f>
        <v/>
      </c>
      <c r="N1383" s="2">
        <f>IFERROR(H1383/K1383,0)</f>
        <v/>
      </c>
      <c r="O1383" s="2">
        <f>IF(M1383="NÃO","EXCLUÍDO",IF(N1383&lt;Premissas!$B$8,"&lt; 1,00",IF(N1383&lt;Premissas!$B$9,"1,00 – 1,19",IF(N1383&lt;Premissas!$B$10,"1,20 – 1,39",IF(N1383&lt;Premissas!$B$11,"1,40 – 1,59",IF(N1383&lt;Premissas!$B$12,"1,60 – 1,99","≥ 2,00"))))))</f>
        <v/>
      </c>
      <c r="P1383" s="5">
        <f>IF(OR(M1383="NÃO",N1383&lt;Premissas!$B$8),Premissas!$B$13,IF(N1383&lt;Premissas!$B$9,Premissas!$B$14,IF(N1383&lt;Premissas!$B$10,Premissas!$B$15,IF(N1383&lt;Premissas!$B$11,Premissas!$B$16,IF(N1383&lt;Premissas!$B$12,Premissas!$B$17,Premissas!$B$18)))))</f>
        <v/>
      </c>
      <c r="Q1383" s="5">
        <f>IFERROR(P1383/Premissas!$B$4,0)</f>
        <v/>
      </c>
    </row>
    <row r="1384">
      <c r="A1384" s="2" t="n">
        <v>7</v>
      </c>
      <c r="B1384" s="2" t="n">
        <v>7801</v>
      </c>
      <c r="C1384" s="2" t="inlineStr">
        <is>
          <t>RECEBIMENTO</t>
        </is>
      </c>
      <c r="D1384" s="2" t="n">
        <v>599373</v>
      </c>
      <c r="E1384" s="2" t="inlineStr">
        <is>
          <t>MARIA MARIA IZIDIO DE LIMA</t>
        </is>
      </c>
      <c r="F1384" s="2" t="n">
        <v>2435</v>
      </c>
      <c r="G1384" s="2" t="n">
        <v>150.75</v>
      </c>
      <c r="H1384" s="2" t="n">
        <v>16</v>
      </c>
      <c r="I1384" s="2" t="n">
        <v>0</v>
      </c>
      <c r="J1384" s="2" t="inlineStr">
        <is>
          <t>GPA</t>
        </is>
      </c>
      <c r="K1384" s="2">
        <f>IF(I1384&lt;&gt;"",I1384,IFERROR(INDEX(Base!$I:$I,MATCH(1,(Base!$C:$C=C1384)*(Base!$I:$I&lt;&gt;""),0)),0))</f>
        <v/>
      </c>
      <c r="L1384" s="2">
        <f>IF(AND(I1384="",K1384&gt;0),"SIM","NÃO")</f>
        <v/>
      </c>
      <c r="M1384" s="2">
        <f>IF(ISNUMBER(SEARCH("SEPARA",UPPER(C1384))),"NÃO","SIM")</f>
        <v/>
      </c>
      <c r="N1384" s="2">
        <f>IFERROR(H1384/K1384,0)</f>
        <v/>
      </c>
      <c r="O1384" s="2">
        <f>IF(M1384="NÃO","EXCLUÍDO",IF(N1384&lt;Premissas!$B$8,"&lt; 1,00",IF(N1384&lt;Premissas!$B$9,"1,00 – 1,19",IF(N1384&lt;Premissas!$B$10,"1,20 – 1,39",IF(N1384&lt;Premissas!$B$11,"1,40 – 1,59",IF(N1384&lt;Premissas!$B$12,"1,60 – 1,99","≥ 2,00"))))))</f>
        <v/>
      </c>
      <c r="P1384" s="5">
        <f>IF(OR(M1384="NÃO",N1384&lt;Premissas!$B$8),Premissas!$B$13,IF(N1384&lt;Premissas!$B$9,Premissas!$B$14,IF(N1384&lt;Premissas!$B$10,Premissas!$B$15,IF(N1384&lt;Premissas!$B$11,Premissas!$B$16,IF(N1384&lt;Premissas!$B$12,Premissas!$B$17,Premissas!$B$18)))))</f>
        <v/>
      </c>
      <c r="Q1384" s="5">
        <f>IFERROR(P1384/Premissas!$B$4,0)</f>
        <v/>
      </c>
    </row>
    <row r="1385">
      <c r="A1385" s="2" t="n">
        <v>7</v>
      </c>
      <c r="B1385" s="2" t="n">
        <v>7801</v>
      </c>
      <c r="C1385" s="2" t="inlineStr">
        <is>
          <t>SEPARACAO</t>
        </is>
      </c>
      <c r="D1385" s="2" t="n">
        <v>5994454</v>
      </c>
      <c r="E1385" s="2" t="inlineStr">
        <is>
          <t>Rafael Ferreira Da Silva</t>
        </is>
      </c>
      <c r="F1385" s="2" t="n">
        <v>10303</v>
      </c>
      <c r="G1385" s="2" t="n">
        <v>157.74</v>
      </c>
      <c r="H1385" s="2" t="n">
        <v>65</v>
      </c>
      <c r="I1385" s="2" t="n">
        <v>0</v>
      </c>
      <c r="J1385" s="2" t="inlineStr">
        <is>
          <t>GPA</t>
        </is>
      </c>
      <c r="K1385" s="2">
        <f>IF(I1385&lt;&gt;"",I1385,IFERROR(INDEX(Base!$I:$I,MATCH(1,(Base!$C:$C=C1385)*(Base!$I:$I&lt;&gt;""),0)),0))</f>
        <v/>
      </c>
      <c r="L1385" s="2">
        <f>IF(AND(I1385="",K1385&gt;0),"SIM","NÃO")</f>
        <v/>
      </c>
      <c r="M1385" s="2">
        <f>IF(ISNUMBER(SEARCH("SEPARA",UPPER(C1385))),"NÃO","SIM")</f>
        <v/>
      </c>
      <c r="N1385" s="2">
        <f>IFERROR(H1385/K1385,0)</f>
        <v/>
      </c>
      <c r="O1385" s="2">
        <f>IF(M1385="NÃO","EXCLUÍDO",IF(N1385&lt;Premissas!$B$8,"&lt; 1,00",IF(N1385&lt;Premissas!$B$9,"1,00 – 1,19",IF(N1385&lt;Premissas!$B$10,"1,20 – 1,39",IF(N1385&lt;Premissas!$B$11,"1,40 – 1,59",IF(N1385&lt;Premissas!$B$12,"1,60 – 1,99","≥ 2,00"))))))</f>
        <v/>
      </c>
      <c r="P1385" s="5">
        <f>IF(OR(M1385="NÃO",N1385&lt;Premissas!$B$8),Premissas!$B$13,IF(N1385&lt;Premissas!$B$9,Premissas!$B$14,IF(N1385&lt;Premissas!$B$10,Premissas!$B$15,IF(N1385&lt;Premissas!$B$11,Premissas!$B$16,IF(N1385&lt;Premissas!$B$12,Premissas!$B$17,Premissas!$B$18)))))</f>
        <v/>
      </c>
      <c r="Q1385" s="5">
        <f>IFERROR(P1385/Premissas!$B$4,0)</f>
        <v/>
      </c>
    </row>
    <row r="1386">
      <c r="A1386" s="2" t="n">
        <v>7</v>
      </c>
      <c r="B1386" s="2" t="n">
        <v>7801</v>
      </c>
      <c r="C1386" s="2" t="inlineStr">
        <is>
          <t>SEPARACAO</t>
        </is>
      </c>
      <c r="D1386" s="2" t="n">
        <v>5994977</v>
      </c>
      <c r="E1386" s="2" t="inlineStr">
        <is>
          <t>Fernanda Carolyne Freitas De Queiroz</t>
        </is>
      </c>
      <c r="F1386" s="2" t="n">
        <v>7213</v>
      </c>
      <c r="G1386" s="2" t="n">
        <v>141.74</v>
      </c>
      <c r="H1386" s="2" t="n">
        <v>51</v>
      </c>
      <c r="I1386" s="2" t="n">
        <v>0</v>
      </c>
      <c r="J1386" s="2" t="inlineStr">
        <is>
          <t>GPA</t>
        </is>
      </c>
      <c r="K1386" s="2">
        <f>IF(I1386&lt;&gt;"",I1386,IFERROR(INDEX(Base!$I:$I,MATCH(1,(Base!$C:$C=C1386)*(Base!$I:$I&lt;&gt;""),0)),0))</f>
        <v/>
      </c>
      <c r="L1386" s="2">
        <f>IF(AND(I1386="",K1386&gt;0),"SIM","NÃO")</f>
        <v/>
      </c>
      <c r="M1386" s="2">
        <f>IF(ISNUMBER(SEARCH("SEPARA",UPPER(C1386))),"NÃO","SIM")</f>
        <v/>
      </c>
      <c r="N1386" s="2">
        <f>IFERROR(H1386/K1386,0)</f>
        <v/>
      </c>
      <c r="O1386" s="2">
        <f>IF(M1386="NÃO","EXCLUÍDO",IF(N1386&lt;Premissas!$B$8,"&lt; 1,00",IF(N1386&lt;Premissas!$B$9,"1,00 – 1,19",IF(N1386&lt;Premissas!$B$10,"1,20 – 1,39",IF(N1386&lt;Premissas!$B$11,"1,40 – 1,59",IF(N1386&lt;Premissas!$B$12,"1,60 – 1,99","≥ 2,00"))))))</f>
        <v/>
      </c>
      <c r="P1386" s="5">
        <f>IF(OR(M1386="NÃO",N1386&lt;Premissas!$B$8),Premissas!$B$13,IF(N1386&lt;Premissas!$B$9,Premissas!$B$14,IF(N1386&lt;Premissas!$B$10,Premissas!$B$15,IF(N1386&lt;Premissas!$B$11,Premissas!$B$16,IF(N1386&lt;Premissas!$B$12,Premissas!$B$17,Premissas!$B$18)))))</f>
        <v/>
      </c>
      <c r="Q1386" s="5">
        <f>IFERROR(P1386/Premissas!$B$4,0)</f>
        <v/>
      </c>
    </row>
    <row r="1387">
      <c r="A1387" s="2" t="n">
        <v>7</v>
      </c>
      <c r="B1387" s="2" t="n">
        <v>7801</v>
      </c>
      <c r="C1387" s="2" t="inlineStr">
        <is>
          <t>SEPARACAO</t>
        </is>
      </c>
      <c r="D1387" s="2" t="n">
        <v>5995000</v>
      </c>
      <c r="E1387" s="2" t="inlineStr">
        <is>
          <t>Fabio Felipe</t>
        </is>
      </c>
      <c r="F1387" s="2" t="n">
        <v>904</v>
      </c>
      <c r="G1387" s="2" t="n">
        <v>47.06</v>
      </c>
      <c r="H1387" s="2" t="n">
        <v>19</v>
      </c>
      <c r="I1387" s="2" t="n">
        <v>0</v>
      </c>
      <c r="J1387" s="2" t="inlineStr">
        <is>
          <t>GPA</t>
        </is>
      </c>
      <c r="K1387" s="2">
        <f>IF(I1387&lt;&gt;"",I1387,IFERROR(INDEX(Base!$I:$I,MATCH(1,(Base!$C:$C=C1387)*(Base!$I:$I&lt;&gt;""),0)),0))</f>
        <v/>
      </c>
      <c r="L1387" s="2">
        <f>IF(AND(I1387="",K1387&gt;0),"SIM","NÃO")</f>
        <v/>
      </c>
      <c r="M1387" s="2">
        <f>IF(ISNUMBER(SEARCH("SEPARA",UPPER(C1387))),"NÃO","SIM")</f>
        <v/>
      </c>
      <c r="N1387" s="2">
        <f>IFERROR(H1387/K1387,0)</f>
        <v/>
      </c>
      <c r="O1387" s="2">
        <f>IF(M1387="NÃO","EXCLUÍDO",IF(N1387&lt;Premissas!$B$8,"&lt; 1,00",IF(N1387&lt;Premissas!$B$9,"1,00 – 1,19",IF(N1387&lt;Premissas!$B$10,"1,20 – 1,39",IF(N1387&lt;Premissas!$B$11,"1,40 – 1,59",IF(N1387&lt;Premissas!$B$12,"1,60 – 1,99","≥ 2,00"))))))</f>
        <v/>
      </c>
      <c r="P1387" s="5">
        <f>IF(OR(M1387="NÃO",N1387&lt;Premissas!$B$8),Premissas!$B$13,IF(N1387&lt;Premissas!$B$9,Premissas!$B$14,IF(N1387&lt;Premissas!$B$10,Premissas!$B$15,IF(N1387&lt;Premissas!$B$11,Premissas!$B$16,IF(N1387&lt;Premissas!$B$12,Premissas!$B$17,Premissas!$B$18)))))</f>
        <v/>
      </c>
      <c r="Q1387" s="5">
        <f>IFERROR(P1387/Premissas!$B$4,0)</f>
        <v/>
      </c>
    </row>
    <row r="1388">
      <c r="A1388" s="2" t="n">
        <v>7</v>
      </c>
      <c r="B1388" s="2" t="n">
        <v>7801</v>
      </c>
      <c r="C1388" s="2" t="inlineStr">
        <is>
          <t>SEPARACAO</t>
        </is>
      </c>
      <c r="D1388" s="2" t="n">
        <v>5995027</v>
      </c>
      <c r="E1388" s="2" t="inlineStr">
        <is>
          <t>Otavio Bueno De Almeida</t>
        </is>
      </c>
      <c r="F1388" s="2" t="n">
        <v>4420</v>
      </c>
      <c r="G1388" s="2" t="n">
        <v>111.53</v>
      </c>
      <c r="H1388" s="2" t="n">
        <v>40</v>
      </c>
      <c r="I1388" s="2" t="n">
        <v>0</v>
      </c>
      <c r="J1388" s="2" t="inlineStr">
        <is>
          <t>GPA</t>
        </is>
      </c>
      <c r="K1388" s="2">
        <f>IF(I1388&lt;&gt;"",I1388,IFERROR(INDEX(Base!$I:$I,MATCH(1,(Base!$C:$C=C1388)*(Base!$I:$I&lt;&gt;""),0)),0))</f>
        <v/>
      </c>
      <c r="L1388" s="2">
        <f>IF(AND(I1388="",K1388&gt;0),"SIM","NÃO")</f>
        <v/>
      </c>
      <c r="M1388" s="2">
        <f>IF(ISNUMBER(SEARCH("SEPARA",UPPER(C1388))),"NÃO","SIM")</f>
        <v/>
      </c>
      <c r="N1388" s="2">
        <f>IFERROR(H1388/K1388,0)</f>
        <v/>
      </c>
      <c r="O1388" s="2">
        <f>IF(M1388="NÃO","EXCLUÍDO",IF(N1388&lt;Premissas!$B$8,"&lt; 1,00",IF(N1388&lt;Premissas!$B$9,"1,00 – 1,19",IF(N1388&lt;Premissas!$B$10,"1,20 – 1,39",IF(N1388&lt;Premissas!$B$11,"1,40 – 1,59",IF(N1388&lt;Premissas!$B$12,"1,60 – 1,99","≥ 2,00"))))))</f>
        <v/>
      </c>
      <c r="P1388" s="5">
        <f>IF(OR(M1388="NÃO",N1388&lt;Premissas!$B$8),Premissas!$B$13,IF(N1388&lt;Premissas!$B$9,Premissas!$B$14,IF(N1388&lt;Premissas!$B$10,Premissas!$B$15,IF(N1388&lt;Premissas!$B$11,Premissas!$B$16,IF(N1388&lt;Premissas!$B$12,Premissas!$B$17,Premissas!$B$18)))))</f>
        <v/>
      </c>
      <c r="Q1388" s="5">
        <f>IFERROR(P1388/Premissas!$B$4,0)</f>
        <v/>
      </c>
    </row>
    <row r="1389">
      <c r="A1389" s="2" t="n">
        <v>7</v>
      </c>
      <c r="B1389" s="2" t="n">
        <v>7801</v>
      </c>
      <c r="C1389" s="2" t="inlineStr">
        <is>
          <t>SEPARACAO</t>
        </is>
      </c>
      <c r="D1389" s="2" t="n">
        <v>5995035</v>
      </c>
      <c r="E1389" s="2" t="inlineStr">
        <is>
          <t>Matheus Da Silva Reis</t>
        </is>
      </c>
      <c r="F1389" s="2" t="n">
        <v>1334</v>
      </c>
      <c r="G1389" s="2" t="n">
        <v>54.7</v>
      </c>
      <c r="H1389" s="2" t="n">
        <v>24</v>
      </c>
      <c r="I1389" s="2" t="n">
        <v>0</v>
      </c>
      <c r="J1389" s="2" t="inlineStr">
        <is>
          <t>GPA</t>
        </is>
      </c>
      <c r="K1389" s="2">
        <f>IF(I1389&lt;&gt;"",I1389,IFERROR(INDEX(Base!$I:$I,MATCH(1,(Base!$C:$C=C1389)*(Base!$I:$I&lt;&gt;""),0)),0))</f>
        <v/>
      </c>
      <c r="L1389" s="2">
        <f>IF(AND(I1389="",K1389&gt;0),"SIM","NÃO")</f>
        <v/>
      </c>
      <c r="M1389" s="2">
        <f>IF(ISNUMBER(SEARCH("SEPARA",UPPER(C1389))),"NÃO","SIM")</f>
        <v/>
      </c>
      <c r="N1389" s="2">
        <f>IFERROR(H1389/K1389,0)</f>
        <v/>
      </c>
      <c r="O1389" s="2">
        <f>IF(M1389="NÃO","EXCLUÍDO",IF(N1389&lt;Premissas!$B$8,"&lt; 1,00",IF(N1389&lt;Premissas!$B$9,"1,00 – 1,19",IF(N1389&lt;Premissas!$B$10,"1,20 – 1,39",IF(N1389&lt;Premissas!$B$11,"1,40 – 1,59",IF(N1389&lt;Premissas!$B$12,"1,60 – 1,99","≥ 2,00"))))))</f>
        <v/>
      </c>
      <c r="P1389" s="5">
        <f>IF(OR(M1389="NÃO",N1389&lt;Premissas!$B$8),Premissas!$B$13,IF(N1389&lt;Premissas!$B$9,Premissas!$B$14,IF(N1389&lt;Premissas!$B$10,Premissas!$B$15,IF(N1389&lt;Premissas!$B$11,Premissas!$B$16,IF(N1389&lt;Premissas!$B$12,Premissas!$B$17,Premissas!$B$18)))))</f>
        <v/>
      </c>
      <c r="Q1389" s="5">
        <f>IFERROR(P1389/Premissas!$B$4,0)</f>
        <v/>
      </c>
    </row>
    <row r="1390">
      <c r="A1390" s="2" t="n">
        <v>7</v>
      </c>
      <c r="B1390" s="2" t="n">
        <v>7801</v>
      </c>
      <c r="C1390" s="2" t="inlineStr">
        <is>
          <t>SEPARACAO</t>
        </is>
      </c>
      <c r="D1390" s="2" t="n">
        <v>5995060</v>
      </c>
      <c r="E1390" s="2" t="inlineStr">
        <is>
          <t>Thaise Rocha Barbosa</t>
        </is>
      </c>
      <c r="F1390" s="2" t="n">
        <v>11304</v>
      </c>
      <c r="G1390" s="2" t="n">
        <v>165.39</v>
      </c>
      <c r="H1390" s="2" t="n">
        <v>68</v>
      </c>
      <c r="I1390" s="2" t="n">
        <v>0</v>
      </c>
      <c r="J1390" s="2" t="inlineStr">
        <is>
          <t>GPA</t>
        </is>
      </c>
      <c r="K1390" s="2">
        <f>IF(I1390&lt;&gt;"",I1390,IFERROR(INDEX(Base!$I:$I,MATCH(1,(Base!$C:$C=C1390)*(Base!$I:$I&lt;&gt;""),0)),0))</f>
        <v/>
      </c>
      <c r="L1390" s="2">
        <f>IF(AND(I1390="",K1390&gt;0),"SIM","NÃO")</f>
        <v/>
      </c>
      <c r="M1390" s="2">
        <f>IF(ISNUMBER(SEARCH("SEPARA",UPPER(C1390))),"NÃO","SIM")</f>
        <v/>
      </c>
      <c r="N1390" s="2">
        <f>IFERROR(H1390/K1390,0)</f>
        <v/>
      </c>
      <c r="O1390" s="2">
        <f>IF(M1390="NÃO","EXCLUÍDO",IF(N1390&lt;Premissas!$B$8,"&lt; 1,00",IF(N1390&lt;Premissas!$B$9,"1,00 – 1,19",IF(N1390&lt;Premissas!$B$10,"1,20 – 1,39",IF(N1390&lt;Premissas!$B$11,"1,40 – 1,59",IF(N1390&lt;Premissas!$B$12,"1,60 – 1,99","≥ 2,00"))))))</f>
        <v/>
      </c>
      <c r="P1390" s="5">
        <f>IF(OR(M1390="NÃO",N1390&lt;Premissas!$B$8),Premissas!$B$13,IF(N1390&lt;Premissas!$B$9,Premissas!$B$14,IF(N1390&lt;Premissas!$B$10,Premissas!$B$15,IF(N1390&lt;Premissas!$B$11,Premissas!$B$16,IF(N1390&lt;Premissas!$B$12,Premissas!$B$17,Premissas!$B$18)))))</f>
        <v/>
      </c>
      <c r="Q1390" s="5">
        <f>IFERROR(P1390/Premissas!$B$4,0)</f>
        <v/>
      </c>
    </row>
    <row r="1391">
      <c r="A1391" s="2" t="n">
        <v>7</v>
      </c>
      <c r="B1391" s="2" t="n">
        <v>7801</v>
      </c>
      <c r="C1391" s="2" t="inlineStr">
        <is>
          <t>SEPARACAO</t>
        </is>
      </c>
      <c r="D1391" s="2" t="n">
        <v>5995086</v>
      </c>
      <c r="E1391" s="2" t="inlineStr">
        <is>
          <t>Guilherme Fernando Goncalves De Andrade Marques</t>
        </is>
      </c>
      <c r="F1391" s="2" t="n">
        <v>2225</v>
      </c>
      <c r="G1391" s="2" t="n">
        <v>59.73</v>
      </c>
      <c r="H1391" s="2" t="n">
        <v>37</v>
      </c>
      <c r="I1391" s="2" t="n">
        <v>0</v>
      </c>
      <c r="J1391" s="2" t="inlineStr">
        <is>
          <t>GPA</t>
        </is>
      </c>
      <c r="K1391" s="2">
        <f>IF(I1391&lt;&gt;"",I1391,IFERROR(INDEX(Base!$I:$I,MATCH(1,(Base!$C:$C=C1391)*(Base!$I:$I&lt;&gt;""),0)),0))</f>
        <v/>
      </c>
      <c r="L1391" s="2">
        <f>IF(AND(I1391="",K1391&gt;0),"SIM","NÃO")</f>
        <v/>
      </c>
      <c r="M1391" s="2">
        <f>IF(ISNUMBER(SEARCH("SEPARA",UPPER(C1391))),"NÃO","SIM")</f>
        <v/>
      </c>
      <c r="N1391" s="2">
        <f>IFERROR(H1391/K1391,0)</f>
        <v/>
      </c>
      <c r="O1391" s="2">
        <f>IF(M1391="NÃO","EXCLUÍDO",IF(N1391&lt;Premissas!$B$8,"&lt; 1,00",IF(N1391&lt;Premissas!$B$9,"1,00 – 1,19",IF(N1391&lt;Premissas!$B$10,"1,20 – 1,39",IF(N1391&lt;Premissas!$B$11,"1,40 – 1,59",IF(N1391&lt;Premissas!$B$12,"1,60 – 1,99","≥ 2,00"))))))</f>
        <v/>
      </c>
      <c r="P1391" s="5">
        <f>IF(OR(M1391="NÃO",N1391&lt;Premissas!$B$8),Premissas!$B$13,IF(N1391&lt;Premissas!$B$9,Premissas!$B$14,IF(N1391&lt;Premissas!$B$10,Premissas!$B$15,IF(N1391&lt;Premissas!$B$11,Premissas!$B$16,IF(N1391&lt;Premissas!$B$12,Premissas!$B$17,Premissas!$B$18)))))</f>
        <v/>
      </c>
      <c r="Q1391" s="5">
        <f>IFERROR(P1391/Premissas!$B$4,0)</f>
        <v/>
      </c>
    </row>
    <row r="1392">
      <c r="A1392" s="2" t="n">
        <v>7</v>
      </c>
      <c r="B1392" s="2" t="n">
        <v>7801</v>
      </c>
      <c r="C1392" s="2" t="inlineStr">
        <is>
          <t>SEPARACAO</t>
        </is>
      </c>
      <c r="D1392" s="2" t="n">
        <v>5995213</v>
      </c>
      <c r="E1392" s="2" t="inlineStr">
        <is>
          <t>Ellen Cristiny Hilario Da Silva</t>
        </is>
      </c>
      <c r="F1392" s="2" t="n">
        <v>5116</v>
      </c>
      <c r="G1392" s="2" t="n">
        <v>119.89</v>
      </c>
      <c r="H1392" s="2" t="n">
        <v>43</v>
      </c>
      <c r="I1392" s="2" t="n">
        <v>0</v>
      </c>
      <c r="J1392" s="2" t="inlineStr">
        <is>
          <t>GPA</t>
        </is>
      </c>
      <c r="K1392" s="2">
        <f>IF(I1392&lt;&gt;"",I1392,IFERROR(INDEX(Base!$I:$I,MATCH(1,(Base!$C:$C=C1392)*(Base!$I:$I&lt;&gt;""),0)),0))</f>
        <v/>
      </c>
      <c r="L1392" s="2">
        <f>IF(AND(I1392="",K1392&gt;0),"SIM","NÃO")</f>
        <v/>
      </c>
      <c r="M1392" s="2">
        <f>IF(ISNUMBER(SEARCH("SEPARA",UPPER(C1392))),"NÃO","SIM")</f>
        <v/>
      </c>
      <c r="N1392" s="2">
        <f>IFERROR(H1392/K1392,0)</f>
        <v/>
      </c>
      <c r="O1392" s="2">
        <f>IF(M1392="NÃO","EXCLUÍDO",IF(N1392&lt;Premissas!$B$8,"&lt; 1,00",IF(N1392&lt;Premissas!$B$9,"1,00 – 1,19",IF(N1392&lt;Premissas!$B$10,"1,20 – 1,39",IF(N1392&lt;Premissas!$B$11,"1,40 – 1,59",IF(N1392&lt;Premissas!$B$12,"1,60 – 1,99","≥ 2,00"))))))</f>
        <v/>
      </c>
      <c r="P1392" s="5">
        <f>IF(OR(M1392="NÃO",N1392&lt;Premissas!$B$8),Premissas!$B$13,IF(N1392&lt;Premissas!$B$9,Premissas!$B$14,IF(N1392&lt;Premissas!$B$10,Premissas!$B$15,IF(N1392&lt;Premissas!$B$11,Premissas!$B$16,IF(N1392&lt;Premissas!$B$12,Premissas!$B$17,Premissas!$B$18)))))</f>
        <v/>
      </c>
      <c r="Q1392" s="5">
        <f>IFERROR(P1392/Premissas!$B$4,0)</f>
        <v/>
      </c>
    </row>
    <row r="1393">
      <c r="A1393" s="2" t="n">
        <v>7</v>
      </c>
      <c r="B1393" s="2" t="n">
        <v>7801</v>
      </c>
      <c r="C1393" s="2" t="inlineStr">
        <is>
          <t>SEPARACAO</t>
        </is>
      </c>
      <c r="D1393" s="2" t="n">
        <v>5995884</v>
      </c>
      <c r="E1393" s="2" t="inlineStr">
        <is>
          <t>Geovana Dos Santos Pereira</t>
        </is>
      </c>
      <c r="F1393" s="2" t="n">
        <v>5167</v>
      </c>
      <c r="G1393" s="2" t="n">
        <v>144.47</v>
      </c>
      <c r="H1393" s="2" t="n">
        <v>36</v>
      </c>
      <c r="I1393" s="2" t="n">
        <v>0</v>
      </c>
      <c r="J1393" s="2" t="inlineStr">
        <is>
          <t>GPA</t>
        </is>
      </c>
      <c r="K1393" s="2">
        <f>IF(I1393&lt;&gt;"",I1393,IFERROR(INDEX(Base!$I:$I,MATCH(1,(Base!$C:$C=C1393)*(Base!$I:$I&lt;&gt;""),0)),0))</f>
        <v/>
      </c>
      <c r="L1393" s="2">
        <f>IF(AND(I1393="",K1393&gt;0),"SIM","NÃO")</f>
        <v/>
      </c>
      <c r="M1393" s="2">
        <f>IF(ISNUMBER(SEARCH("SEPARA",UPPER(C1393))),"NÃO","SIM")</f>
        <v/>
      </c>
      <c r="N1393" s="2">
        <f>IFERROR(H1393/K1393,0)</f>
        <v/>
      </c>
      <c r="O1393" s="2">
        <f>IF(M1393="NÃO","EXCLUÍDO",IF(N1393&lt;Premissas!$B$8,"&lt; 1,00",IF(N1393&lt;Premissas!$B$9,"1,00 – 1,19",IF(N1393&lt;Premissas!$B$10,"1,20 – 1,39",IF(N1393&lt;Premissas!$B$11,"1,40 – 1,59",IF(N1393&lt;Premissas!$B$12,"1,60 – 1,99","≥ 2,00"))))))</f>
        <v/>
      </c>
      <c r="P1393" s="5">
        <f>IF(OR(M1393="NÃO",N1393&lt;Premissas!$B$8),Premissas!$B$13,IF(N1393&lt;Premissas!$B$9,Premissas!$B$14,IF(N1393&lt;Premissas!$B$10,Premissas!$B$15,IF(N1393&lt;Premissas!$B$11,Premissas!$B$16,IF(N1393&lt;Premissas!$B$12,Premissas!$B$17,Premissas!$B$18)))))</f>
        <v/>
      </c>
      <c r="Q1393" s="5">
        <f>IFERROR(P1393/Premissas!$B$4,0)</f>
        <v/>
      </c>
    </row>
    <row r="1394">
      <c r="A1394" s="2" t="n">
        <v>7</v>
      </c>
      <c r="B1394" s="2" t="n">
        <v>7801</v>
      </c>
      <c r="C1394" s="2" t="inlineStr">
        <is>
          <t>SEPARACAO</t>
        </is>
      </c>
      <c r="D1394" s="2" t="n">
        <v>5995922</v>
      </c>
      <c r="E1394" s="2" t="inlineStr">
        <is>
          <t>Marcos Alexandre De Oliveira Feitosa</t>
        </is>
      </c>
      <c r="F1394" s="2" t="n">
        <v>2650</v>
      </c>
      <c r="G1394" s="2" t="n">
        <v>73.95999999999999</v>
      </c>
      <c r="H1394" s="2" t="n">
        <v>36</v>
      </c>
      <c r="I1394" s="2" t="n">
        <v>0</v>
      </c>
      <c r="J1394" s="2" t="inlineStr">
        <is>
          <t>GPA</t>
        </is>
      </c>
      <c r="K1394" s="2">
        <f>IF(I1394&lt;&gt;"",I1394,IFERROR(INDEX(Base!$I:$I,MATCH(1,(Base!$C:$C=C1394)*(Base!$I:$I&lt;&gt;""),0)),0))</f>
        <v/>
      </c>
      <c r="L1394" s="2">
        <f>IF(AND(I1394="",K1394&gt;0),"SIM","NÃO")</f>
        <v/>
      </c>
      <c r="M1394" s="2">
        <f>IF(ISNUMBER(SEARCH("SEPARA",UPPER(C1394))),"NÃO","SIM")</f>
        <v/>
      </c>
      <c r="N1394" s="2">
        <f>IFERROR(H1394/K1394,0)</f>
        <v/>
      </c>
      <c r="O1394" s="2">
        <f>IF(M1394="NÃO","EXCLUÍDO",IF(N1394&lt;Premissas!$B$8,"&lt; 1,00",IF(N1394&lt;Premissas!$B$9,"1,00 – 1,19",IF(N1394&lt;Premissas!$B$10,"1,20 – 1,39",IF(N1394&lt;Premissas!$B$11,"1,40 – 1,59",IF(N1394&lt;Premissas!$B$12,"1,60 – 1,99","≥ 2,00"))))))</f>
        <v/>
      </c>
      <c r="P1394" s="5">
        <f>IF(OR(M1394="NÃO",N1394&lt;Premissas!$B$8),Premissas!$B$13,IF(N1394&lt;Premissas!$B$9,Premissas!$B$14,IF(N1394&lt;Premissas!$B$10,Premissas!$B$15,IF(N1394&lt;Premissas!$B$11,Premissas!$B$16,IF(N1394&lt;Premissas!$B$12,Premissas!$B$17,Premissas!$B$18)))))</f>
        <v/>
      </c>
      <c r="Q1394" s="5">
        <f>IFERROR(P1394/Premissas!$B$4,0)</f>
        <v/>
      </c>
    </row>
    <row r="1395">
      <c r="A1395" s="2" t="n">
        <v>7</v>
      </c>
      <c r="B1395" s="2" t="n">
        <v>7801</v>
      </c>
      <c r="C1395" s="2" t="inlineStr">
        <is>
          <t>SEPARACAO</t>
        </is>
      </c>
      <c r="D1395" s="2" t="n">
        <v>5996058</v>
      </c>
      <c r="E1395" s="2" t="inlineStr">
        <is>
          <t>Alexandre Geraso Carazai</t>
        </is>
      </c>
      <c r="F1395" s="2" t="n">
        <v>7220</v>
      </c>
      <c r="G1395" s="2" t="n">
        <v>130.05</v>
      </c>
      <c r="H1395" s="2" t="n">
        <v>56</v>
      </c>
      <c r="I1395" s="2" t="n">
        <v>0</v>
      </c>
      <c r="J1395" s="2" t="inlineStr">
        <is>
          <t>GPA</t>
        </is>
      </c>
      <c r="K1395" s="2">
        <f>IF(I1395&lt;&gt;"",I1395,IFERROR(INDEX(Base!$I:$I,MATCH(1,(Base!$C:$C=C1395)*(Base!$I:$I&lt;&gt;""),0)),0))</f>
        <v/>
      </c>
      <c r="L1395" s="2">
        <f>IF(AND(I1395="",K1395&gt;0),"SIM","NÃO")</f>
        <v/>
      </c>
      <c r="M1395" s="2">
        <f>IF(ISNUMBER(SEARCH("SEPARA",UPPER(C1395))),"NÃO","SIM")</f>
        <v/>
      </c>
      <c r="N1395" s="2">
        <f>IFERROR(H1395/K1395,0)</f>
        <v/>
      </c>
      <c r="O1395" s="2">
        <f>IF(M1395="NÃO","EXCLUÍDO",IF(N1395&lt;Premissas!$B$8,"&lt; 1,00",IF(N1395&lt;Premissas!$B$9,"1,00 – 1,19",IF(N1395&lt;Premissas!$B$10,"1,20 – 1,39",IF(N1395&lt;Premissas!$B$11,"1,40 – 1,59",IF(N1395&lt;Premissas!$B$12,"1,60 – 1,99","≥ 2,00"))))))</f>
        <v/>
      </c>
      <c r="P1395" s="5">
        <f>IF(OR(M1395="NÃO",N1395&lt;Premissas!$B$8),Premissas!$B$13,IF(N1395&lt;Premissas!$B$9,Premissas!$B$14,IF(N1395&lt;Premissas!$B$10,Premissas!$B$15,IF(N1395&lt;Premissas!$B$11,Premissas!$B$16,IF(N1395&lt;Premissas!$B$12,Premissas!$B$17,Premissas!$B$18)))))</f>
        <v/>
      </c>
      <c r="Q1395" s="5">
        <f>IFERROR(P1395/Premissas!$B$4,0)</f>
        <v/>
      </c>
    </row>
    <row r="1396">
      <c r="A1396" s="2" t="n">
        <v>7</v>
      </c>
      <c r="B1396" s="2" t="n">
        <v>7801</v>
      </c>
      <c r="C1396" s="2" t="inlineStr">
        <is>
          <t>SEPARACAO</t>
        </is>
      </c>
      <c r="D1396" s="2" t="n">
        <v>5996082</v>
      </c>
      <c r="E1396" s="2" t="inlineStr">
        <is>
          <t>Abuchukwu Stanley Anyanwu</t>
        </is>
      </c>
      <c r="F1396" s="2" t="n">
        <v>5174</v>
      </c>
      <c r="G1396" s="2" t="n">
        <v>90.01000000000001</v>
      </c>
      <c r="H1396" s="2" t="n">
        <v>57</v>
      </c>
      <c r="I1396" s="2" t="n">
        <v>0</v>
      </c>
      <c r="J1396" s="2" t="inlineStr">
        <is>
          <t>GPA</t>
        </is>
      </c>
      <c r="K1396" s="2">
        <f>IF(I1396&lt;&gt;"",I1396,IFERROR(INDEX(Base!$I:$I,MATCH(1,(Base!$C:$C=C1396)*(Base!$I:$I&lt;&gt;""),0)),0))</f>
        <v/>
      </c>
      <c r="L1396" s="2">
        <f>IF(AND(I1396="",K1396&gt;0),"SIM","NÃO")</f>
        <v/>
      </c>
      <c r="M1396" s="2">
        <f>IF(ISNUMBER(SEARCH("SEPARA",UPPER(C1396))),"NÃO","SIM")</f>
        <v/>
      </c>
      <c r="N1396" s="2">
        <f>IFERROR(H1396/K1396,0)</f>
        <v/>
      </c>
      <c r="O1396" s="2">
        <f>IF(M1396="NÃO","EXCLUÍDO",IF(N1396&lt;Premissas!$B$8,"&lt; 1,00",IF(N1396&lt;Premissas!$B$9,"1,00 – 1,19",IF(N1396&lt;Premissas!$B$10,"1,20 – 1,39",IF(N1396&lt;Premissas!$B$11,"1,40 – 1,59",IF(N1396&lt;Premissas!$B$12,"1,60 – 1,99","≥ 2,00"))))))</f>
        <v/>
      </c>
      <c r="P1396" s="5">
        <f>IF(OR(M1396="NÃO",N1396&lt;Premissas!$B$8),Premissas!$B$13,IF(N1396&lt;Premissas!$B$9,Premissas!$B$14,IF(N1396&lt;Premissas!$B$10,Premissas!$B$15,IF(N1396&lt;Premissas!$B$11,Premissas!$B$16,IF(N1396&lt;Premissas!$B$12,Premissas!$B$17,Premissas!$B$18)))))</f>
        <v/>
      </c>
      <c r="Q1396" s="5">
        <f>IFERROR(P1396/Premissas!$B$4,0)</f>
        <v/>
      </c>
    </row>
    <row r="1397">
      <c r="A1397" s="2" t="n">
        <v>7</v>
      </c>
      <c r="B1397" s="2" t="n">
        <v>7801</v>
      </c>
      <c r="C1397" s="2" t="inlineStr">
        <is>
          <t>SEPARACAO</t>
        </is>
      </c>
      <c r="D1397" s="2" t="n">
        <v>5996090</v>
      </c>
      <c r="E1397" s="2" t="inlineStr">
        <is>
          <t>Lawrenta Adubu</t>
        </is>
      </c>
      <c r="F1397" s="2" t="n">
        <v>2810</v>
      </c>
      <c r="G1397" s="2" t="n">
        <v>88.73</v>
      </c>
      <c r="H1397" s="2" t="n">
        <v>32</v>
      </c>
      <c r="I1397" s="2" t="n">
        <v>0</v>
      </c>
      <c r="J1397" s="2" t="inlineStr">
        <is>
          <t>GPA</t>
        </is>
      </c>
      <c r="K1397" s="2">
        <f>IF(I1397&lt;&gt;"",I1397,IFERROR(INDEX(Base!$I:$I,MATCH(1,(Base!$C:$C=C1397)*(Base!$I:$I&lt;&gt;""),0)),0))</f>
        <v/>
      </c>
      <c r="L1397" s="2">
        <f>IF(AND(I1397="",K1397&gt;0),"SIM","NÃO")</f>
        <v/>
      </c>
      <c r="M1397" s="2">
        <f>IF(ISNUMBER(SEARCH("SEPARA",UPPER(C1397))),"NÃO","SIM")</f>
        <v/>
      </c>
      <c r="N1397" s="2">
        <f>IFERROR(H1397/K1397,0)</f>
        <v/>
      </c>
      <c r="O1397" s="2">
        <f>IF(M1397="NÃO","EXCLUÍDO",IF(N1397&lt;Premissas!$B$8,"&lt; 1,00",IF(N1397&lt;Premissas!$B$9,"1,00 – 1,19",IF(N1397&lt;Premissas!$B$10,"1,20 – 1,39",IF(N1397&lt;Premissas!$B$11,"1,40 – 1,59",IF(N1397&lt;Premissas!$B$12,"1,60 – 1,99","≥ 2,00"))))))</f>
        <v/>
      </c>
      <c r="P1397" s="5">
        <f>IF(OR(M1397="NÃO",N1397&lt;Premissas!$B$8),Premissas!$B$13,IF(N1397&lt;Premissas!$B$9,Premissas!$B$14,IF(N1397&lt;Premissas!$B$10,Premissas!$B$15,IF(N1397&lt;Premissas!$B$11,Premissas!$B$16,IF(N1397&lt;Premissas!$B$12,Premissas!$B$17,Premissas!$B$18)))))</f>
        <v/>
      </c>
      <c r="Q1397" s="5">
        <f>IFERROR(P1397/Premissas!$B$4,0)</f>
        <v/>
      </c>
    </row>
    <row r="1398">
      <c r="A1398" s="2" t="n">
        <v>7</v>
      </c>
      <c r="B1398" s="2" t="n">
        <v>7801</v>
      </c>
      <c r="C1398" s="2" t="inlineStr">
        <is>
          <t>SEPARACAO</t>
        </is>
      </c>
      <c r="D1398" s="2" t="n">
        <v>5996163</v>
      </c>
      <c r="E1398" s="2" t="inlineStr">
        <is>
          <t>Andressa Jeronymo Xavier</t>
        </is>
      </c>
      <c r="F1398" s="2" t="n">
        <v>153</v>
      </c>
      <c r="G1398" s="2" t="n">
        <v>6.87</v>
      </c>
      <c r="H1398" s="2" t="n">
        <v>22</v>
      </c>
      <c r="I1398" s="2" t="n">
        <v>0</v>
      </c>
      <c r="J1398" s="2" t="inlineStr">
        <is>
          <t>GPA</t>
        </is>
      </c>
      <c r="K1398" s="2">
        <f>IF(I1398&lt;&gt;"",I1398,IFERROR(INDEX(Base!$I:$I,MATCH(1,(Base!$C:$C=C1398)*(Base!$I:$I&lt;&gt;""),0)),0))</f>
        <v/>
      </c>
      <c r="L1398" s="2">
        <f>IF(AND(I1398="",K1398&gt;0),"SIM","NÃO")</f>
        <v/>
      </c>
      <c r="M1398" s="2">
        <f>IF(ISNUMBER(SEARCH("SEPARA",UPPER(C1398))),"NÃO","SIM")</f>
        <v/>
      </c>
      <c r="N1398" s="2">
        <f>IFERROR(H1398/K1398,0)</f>
        <v/>
      </c>
      <c r="O1398" s="2">
        <f>IF(M1398="NÃO","EXCLUÍDO",IF(N1398&lt;Premissas!$B$8,"&lt; 1,00",IF(N1398&lt;Premissas!$B$9,"1,00 – 1,19",IF(N1398&lt;Premissas!$B$10,"1,20 – 1,39",IF(N1398&lt;Premissas!$B$11,"1,40 – 1,59",IF(N1398&lt;Premissas!$B$12,"1,60 – 1,99","≥ 2,00"))))))</f>
        <v/>
      </c>
      <c r="P1398" s="5">
        <f>IF(OR(M1398="NÃO",N1398&lt;Premissas!$B$8),Premissas!$B$13,IF(N1398&lt;Premissas!$B$9,Premissas!$B$14,IF(N1398&lt;Premissas!$B$10,Premissas!$B$15,IF(N1398&lt;Premissas!$B$11,Premissas!$B$16,IF(N1398&lt;Premissas!$B$12,Premissas!$B$17,Premissas!$B$18)))))</f>
        <v/>
      </c>
      <c r="Q1398" s="5">
        <f>IFERROR(P1398/Premissas!$B$4,0)</f>
        <v/>
      </c>
    </row>
    <row r="1399">
      <c r="A1399" s="2" t="n">
        <v>7</v>
      </c>
      <c r="B1399" s="2" t="n">
        <v>7801</v>
      </c>
      <c r="C1399" s="2" t="inlineStr">
        <is>
          <t>SEPARACAO</t>
        </is>
      </c>
      <c r="D1399" s="2" t="n">
        <v>5997020</v>
      </c>
      <c r="E1399" s="2" t="inlineStr">
        <is>
          <t>Welber Alvino Gama</t>
        </is>
      </c>
      <c r="F1399" s="2" t="n">
        <v>3185</v>
      </c>
      <c r="G1399" s="2" t="n">
        <v>140.4</v>
      </c>
      <c r="H1399" s="2" t="n">
        <v>23</v>
      </c>
      <c r="I1399" s="2" t="n">
        <v>0</v>
      </c>
      <c r="J1399" s="2" t="inlineStr">
        <is>
          <t>GPA</t>
        </is>
      </c>
      <c r="K1399" s="2">
        <f>IF(I1399&lt;&gt;"",I1399,IFERROR(INDEX(Base!$I:$I,MATCH(1,(Base!$C:$C=C1399)*(Base!$I:$I&lt;&gt;""),0)),0))</f>
        <v/>
      </c>
      <c r="L1399" s="2">
        <f>IF(AND(I1399="",K1399&gt;0),"SIM","NÃO")</f>
        <v/>
      </c>
      <c r="M1399" s="2">
        <f>IF(ISNUMBER(SEARCH("SEPARA",UPPER(C1399))),"NÃO","SIM")</f>
        <v/>
      </c>
      <c r="N1399" s="2">
        <f>IFERROR(H1399/K1399,0)</f>
        <v/>
      </c>
      <c r="O1399" s="2">
        <f>IF(M1399="NÃO","EXCLUÍDO",IF(N1399&lt;Premissas!$B$8,"&lt; 1,00",IF(N1399&lt;Premissas!$B$9,"1,00 – 1,19",IF(N1399&lt;Premissas!$B$10,"1,20 – 1,39",IF(N1399&lt;Premissas!$B$11,"1,40 – 1,59",IF(N1399&lt;Premissas!$B$12,"1,60 – 1,99","≥ 2,00"))))))</f>
        <v/>
      </c>
      <c r="P1399" s="5">
        <f>IF(OR(M1399="NÃO",N1399&lt;Premissas!$B$8),Premissas!$B$13,IF(N1399&lt;Premissas!$B$9,Premissas!$B$14,IF(N1399&lt;Premissas!$B$10,Premissas!$B$15,IF(N1399&lt;Premissas!$B$11,Premissas!$B$16,IF(N1399&lt;Premissas!$B$12,Premissas!$B$17,Premissas!$B$18)))))</f>
        <v/>
      </c>
      <c r="Q1399" s="5">
        <f>IFERROR(P1399/Premissas!$B$4,0)</f>
        <v/>
      </c>
    </row>
    <row r="1400">
      <c r="A1400" s="2" t="n">
        <v>7</v>
      </c>
      <c r="B1400" s="2" t="n">
        <v>7801</v>
      </c>
      <c r="C1400" s="2" t="inlineStr">
        <is>
          <t>SEPARACAO</t>
        </is>
      </c>
      <c r="D1400" s="2" t="n">
        <v>5997194</v>
      </c>
      <c r="E1400" s="2" t="inlineStr">
        <is>
          <t>Sabrina Santos De Almeida Ferreira</t>
        </is>
      </c>
      <c r="F1400" s="2" t="n">
        <v>3151</v>
      </c>
      <c r="G1400" s="2" t="n">
        <v>59.75</v>
      </c>
      <c r="H1400" s="2" t="n">
        <v>53</v>
      </c>
      <c r="I1400" s="2" t="n">
        <v>0</v>
      </c>
      <c r="J1400" s="2" t="inlineStr">
        <is>
          <t>GPA</t>
        </is>
      </c>
      <c r="K1400" s="2">
        <f>IF(I1400&lt;&gt;"",I1400,IFERROR(INDEX(Base!$I:$I,MATCH(1,(Base!$C:$C=C1400)*(Base!$I:$I&lt;&gt;""),0)),0))</f>
        <v/>
      </c>
      <c r="L1400" s="2">
        <f>IF(AND(I1400="",K1400&gt;0),"SIM","NÃO")</f>
        <v/>
      </c>
      <c r="M1400" s="2">
        <f>IF(ISNUMBER(SEARCH("SEPARA",UPPER(C1400))),"NÃO","SIM")</f>
        <v/>
      </c>
      <c r="N1400" s="2">
        <f>IFERROR(H1400/K1400,0)</f>
        <v/>
      </c>
      <c r="O1400" s="2">
        <f>IF(M1400="NÃO","EXCLUÍDO",IF(N1400&lt;Premissas!$B$8,"&lt; 1,00",IF(N1400&lt;Premissas!$B$9,"1,00 – 1,19",IF(N1400&lt;Premissas!$B$10,"1,20 – 1,39",IF(N1400&lt;Premissas!$B$11,"1,40 – 1,59",IF(N1400&lt;Premissas!$B$12,"1,60 – 1,99","≥ 2,00"))))))</f>
        <v/>
      </c>
      <c r="P1400" s="5">
        <f>IF(OR(M1400="NÃO",N1400&lt;Premissas!$B$8),Premissas!$B$13,IF(N1400&lt;Premissas!$B$9,Premissas!$B$14,IF(N1400&lt;Premissas!$B$10,Premissas!$B$15,IF(N1400&lt;Premissas!$B$11,Premissas!$B$16,IF(N1400&lt;Premissas!$B$12,Premissas!$B$17,Premissas!$B$18)))))</f>
        <v/>
      </c>
      <c r="Q1400" s="5">
        <f>IFERROR(P1400/Premissas!$B$4,0)</f>
        <v/>
      </c>
    </row>
    <row r="1401">
      <c r="A1401" s="2" t="n">
        <v>7</v>
      </c>
      <c r="B1401" s="2" t="n">
        <v>7801</v>
      </c>
      <c r="C1401" s="2" t="inlineStr">
        <is>
          <t>SEPARACAO</t>
        </is>
      </c>
      <c r="D1401" s="2" t="n">
        <v>5998328</v>
      </c>
      <c r="E1401" s="2" t="inlineStr">
        <is>
          <t>Edielson Matheus Santos Souza</t>
        </is>
      </c>
      <c r="F1401" s="2" t="n">
        <v>5013</v>
      </c>
      <c r="G1401" s="2" t="n">
        <v>121.23</v>
      </c>
      <c r="H1401" s="2" t="n">
        <v>41</v>
      </c>
      <c r="I1401" s="2" t="n">
        <v>0</v>
      </c>
      <c r="J1401" s="2" t="inlineStr">
        <is>
          <t>GPA</t>
        </is>
      </c>
      <c r="K1401" s="2">
        <f>IF(I1401&lt;&gt;"",I1401,IFERROR(INDEX(Base!$I:$I,MATCH(1,(Base!$C:$C=C1401)*(Base!$I:$I&lt;&gt;""),0)),0))</f>
        <v/>
      </c>
      <c r="L1401" s="2">
        <f>IF(AND(I1401="",K1401&gt;0),"SIM","NÃO")</f>
        <v/>
      </c>
      <c r="M1401" s="2">
        <f>IF(ISNUMBER(SEARCH("SEPARA",UPPER(C1401))),"NÃO","SIM")</f>
        <v/>
      </c>
      <c r="N1401" s="2">
        <f>IFERROR(H1401/K1401,0)</f>
        <v/>
      </c>
      <c r="O1401" s="2">
        <f>IF(M1401="NÃO","EXCLUÍDO",IF(N1401&lt;Premissas!$B$8,"&lt; 1,00",IF(N1401&lt;Premissas!$B$9,"1,00 – 1,19",IF(N1401&lt;Premissas!$B$10,"1,20 – 1,39",IF(N1401&lt;Premissas!$B$11,"1,40 – 1,59",IF(N1401&lt;Premissas!$B$12,"1,60 – 1,99","≥ 2,00"))))))</f>
        <v/>
      </c>
      <c r="P1401" s="5">
        <f>IF(OR(M1401="NÃO",N1401&lt;Premissas!$B$8),Premissas!$B$13,IF(N1401&lt;Premissas!$B$9,Premissas!$B$14,IF(N1401&lt;Premissas!$B$10,Premissas!$B$15,IF(N1401&lt;Premissas!$B$11,Premissas!$B$16,IF(N1401&lt;Premissas!$B$12,Premissas!$B$17,Premissas!$B$18)))))</f>
        <v/>
      </c>
      <c r="Q1401" s="5">
        <f>IFERROR(P1401/Premissas!$B$4,0)</f>
        <v/>
      </c>
    </row>
    <row r="1402">
      <c r="A1402" s="2" t="n">
        <v>7</v>
      </c>
      <c r="B1402" s="2" t="n">
        <v>7801</v>
      </c>
      <c r="C1402" s="2" t="inlineStr">
        <is>
          <t>SEPARACAO</t>
        </is>
      </c>
      <c r="D1402" s="2" t="n">
        <v>5998581</v>
      </c>
      <c r="E1402" s="2" t="inlineStr">
        <is>
          <t>Anayochukwu Bobby Onyewuchi</t>
        </is>
      </c>
      <c r="F1402" s="2" t="n">
        <v>8010</v>
      </c>
      <c r="G1402" s="2" t="n">
        <v>134.12</v>
      </c>
      <c r="H1402" s="2" t="n">
        <v>60</v>
      </c>
      <c r="I1402" s="2" t="n">
        <v>0</v>
      </c>
      <c r="J1402" s="2" t="inlineStr">
        <is>
          <t>GPA</t>
        </is>
      </c>
      <c r="K1402" s="2">
        <f>IF(I1402&lt;&gt;"",I1402,IFERROR(INDEX(Base!$I:$I,MATCH(1,(Base!$C:$C=C1402)*(Base!$I:$I&lt;&gt;""),0)),0))</f>
        <v/>
      </c>
      <c r="L1402" s="2">
        <f>IF(AND(I1402="",K1402&gt;0),"SIM","NÃO")</f>
        <v/>
      </c>
      <c r="M1402" s="2">
        <f>IF(ISNUMBER(SEARCH("SEPARA",UPPER(C1402))),"NÃO","SIM")</f>
        <v/>
      </c>
      <c r="N1402" s="2">
        <f>IFERROR(H1402/K1402,0)</f>
        <v/>
      </c>
      <c r="O1402" s="2">
        <f>IF(M1402="NÃO","EXCLUÍDO",IF(N1402&lt;Premissas!$B$8,"&lt; 1,00",IF(N1402&lt;Premissas!$B$9,"1,00 – 1,19",IF(N1402&lt;Premissas!$B$10,"1,20 – 1,39",IF(N1402&lt;Premissas!$B$11,"1,40 – 1,59",IF(N1402&lt;Premissas!$B$12,"1,60 – 1,99","≥ 2,00"))))))</f>
        <v/>
      </c>
      <c r="P1402" s="5">
        <f>IF(OR(M1402="NÃO",N1402&lt;Premissas!$B$8),Premissas!$B$13,IF(N1402&lt;Premissas!$B$9,Premissas!$B$14,IF(N1402&lt;Premissas!$B$10,Premissas!$B$15,IF(N1402&lt;Premissas!$B$11,Premissas!$B$16,IF(N1402&lt;Premissas!$B$12,Premissas!$B$17,Premissas!$B$18)))))</f>
        <v/>
      </c>
      <c r="Q1402" s="5">
        <f>IFERROR(P1402/Premissas!$B$4,0)</f>
        <v/>
      </c>
    </row>
    <row r="1403">
      <c r="A1403" s="2" t="n">
        <v>7</v>
      </c>
      <c r="B1403" s="2" t="n">
        <v>7801</v>
      </c>
      <c r="C1403" s="2" t="inlineStr">
        <is>
          <t>SEPARACAO</t>
        </is>
      </c>
      <c r="D1403" s="2" t="n">
        <v>5998603</v>
      </c>
      <c r="E1403" s="2" t="inlineStr">
        <is>
          <t>Chibuike Simon Anaekwe</t>
        </is>
      </c>
      <c r="F1403" s="2" t="n">
        <v>6593</v>
      </c>
      <c r="G1403" s="2" t="n">
        <v>133.53</v>
      </c>
      <c r="H1403" s="2" t="n">
        <v>49</v>
      </c>
      <c r="I1403" s="2" t="n">
        <v>0</v>
      </c>
      <c r="J1403" s="2" t="inlineStr">
        <is>
          <t>GPA</t>
        </is>
      </c>
      <c r="K1403" s="2">
        <f>IF(I1403&lt;&gt;"",I1403,IFERROR(INDEX(Base!$I:$I,MATCH(1,(Base!$C:$C=C1403)*(Base!$I:$I&lt;&gt;""),0)),0))</f>
        <v/>
      </c>
      <c r="L1403" s="2">
        <f>IF(AND(I1403="",K1403&gt;0),"SIM","NÃO")</f>
        <v/>
      </c>
      <c r="M1403" s="2">
        <f>IF(ISNUMBER(SEARCH("SEPARA",UPPER(C1403))),"NÃO","SIM")</f>
        <v/>
      </c>
      <c r="N1403" s="2">
        <f>IFERROR(H1403/K1403,0)</f>
        <v/>
      </c>
      <c r="O1403" s="2">
        <f>IF(M1403="NÃO","EXCLUÍDO",IF(N1403&lt;Premissas!$B$8,"&lt; 1,00",IF(N1403&lt;Premissas!$B$9,"1,00 – 1,19",IF(N1403&lt;Premissas!$B$10,"1,20 – 1,39",IF(N1403&lt;Premissas!$B$11,"1,40 – 1,59",IF(N1403&lt;Premissas!$B$12,"1,60 – 1,99","≥ 2,00"))))))</f>
        <v/>
      </c>
      <c r="P1403" s="5">
        <f>IF(OR(M1403="NÃO",N1403&lt;Premissas!$B$8),Premissas!$B$13,IF(N1403&lt;Premissas!$B$9,Premissas!$B$14,IF(N1403&lt;Premissas!$B$10,Premissas!$B$15,IF(N1403&lt;Premissas!$B$11,Premissas!$B$16,IF(N1403&lt;Premissas!$B$12,Premissas!$B$17,Premissas!$B$18)))))</f>
        <v/>
      </c>
      <c r="Q1403" s="5">
        <f>IFERROR(P1403/Premissas!$B$4,0)</f>
        <v/>
      </c>
    </row>
    <row r="1404">
      <c r="A1404" s="2" t="n">
        <v>7</v>
      </c>
      <c r="B1404" s="2" t="n">
        <v>7801</v>
      </c>
      <c r="C1404" s="2" t="inlineStr">
        <is>
          <t>SEPARACAO</t>
        </is>
      </c>
      <c r="D1404" s="2" t="n">
        <v>599869</v>
      </c>
      <c r="E1404" s="2" t="inlineStr">
        <is>
          <t>Pedro Hissao Yano</t>
        </is>
      </c>
      <c r="F1404" s="2" t="n">
        <v>194</v>
      </c>
      <c r="G1404" s="2" t="n">
        <v>1.01</v>
      </c>
      <c r="H1404" s="2" t="n">
        <v>192</v>
      </c>
      <c r="I1404" s="2" t="n">
        <v>0</v>
      </c>
      <c r="J1404" s="2" t="inlineStr">
        <is>
          <t>GPA</t>
        </is>
      </c>
      <c r="K1404" s="2">
        <f>IF(I1404&lt;&gt;"",I1404,IFERROR(INDEX(Base!$I:$I,MATCH(1,(Base!$C:$C=C1404)*(Base!$I:$I&lt;&gt;""),0)),0))</f>
        <v/>
      </c>
      <c r="L1404" s="2">
        <f>IF(AND(I1404="",K1404&gt;0),"SIM","NÃO")</f>
        <v/>
      </c>
      <c r="M1404" s="2">
        <f>IF(ISNUMBER(SEARCH("SEPARA",UPPER(C1404))),"NÃO","SIM")</f>
        <v/>
      </c>
      <c r="N1404" s="2">
        <f>IFERROR(H1404/K1404,0)</f>
        <v/>
      </c>
      <c r="O1404" s="2">
        <f>IF(M1404="NÃO","EXCLUÍDO",IF(N1404&lt;Premissas!$B$8,"&lt; 1,00",IF(N1404&lt;Premissas!$B$9,"1,00 – 1,19",IF(N1404&lt;Premissas!$B$10,"1,20 – 1,39",IF(N1404&lt;Premissas!$B$11,"1,40 – 1,59",IF(N1404&lt;Premissas!$B$12,"1,60 – 1,99","≥ 2,00"))))))</f>
        <v/>
      </c>
      <c r="P1404" s="5">
        <f>IF(OR(M1404="NÃO",N1404&lt;Premissas!$B$8),Premissas!$B$13,IF(N1404&lt;Premissas!$B$9,Premissas!$B$14,IF(N1404&lt;Premissas!$B$10,Premissas!$B$15,IF(N1404&lt;Premissas!$B$11,Premissas!$B$16,IF(N1404&lt;Premissas!$B$12,Premissas!$B$17,Premissas!$B$18)))))</f>
        <v/>
      </c>
      <c r="Q1404" s="5">
        <f>IFERROR(P1404/Premissas!$B$4,0)</f>
        <v/>
      </c>
    </row>
    <row r="1405">
      <c r="A1405" s="2" t="n">
        <v>7</v>
      </c>
      <c r="B1405" s="2" t="n">
        <v>7801</v>
      </c>
      <c r="C1405" s="2" t="inlineStr">
        <is>
          <t>SEPARACAO</t>
        </is>
      </c>
      <c r="D1405" s="2" t="n">
        <v>5998719</v>
      </c>
      <c r="E1405" s="2" t="inlineStr">
        <is>
          <t>Matheus Souza Santos</t>
        </is>
      </c>
      <c r="F1405" s="2" t="n">
        <v>9491</v>
      </c>
      <c r="G1405" s="2" t="n">
        <v>152.44</v>
      </c>
      <c r="H1405" s="2" t="n">
        <v>62</v>
      </c>
      <c r="I1405" s="2" t="n">
        <v>0</v>
      </c>
      <c r="J1405" s="2" t="inlineStr">
        <is>
          <t>GPA</t>
        </is>
      </c>
      <c r="K1405" s="2">
        <f>IF(I1405&lt;&gt;"",I1405,IFERROR(INDEX(Base!$I:$I,MATCH(1,(Base!$C:$C=C1405)*(Base!$I:$I&lt;&gt;""),0)),0))</f>
        <v/>
      </c>
      <c r="L1405" s="2">
        <f>IF(AND(I1405="",K1405&gt;0),"SIM","NÃO")</f>
        <v/>
      </c>
      <c r="M1405" s="2">
        <f>IF(ISNUMBER(SEARCH("SEPARA",UPPER(C1405))),"NÃO","SIM")</f>
        <v/>
      </c>
      <c r="N1405" s="2">
        <f>IFERROR(H1405/K1405,0)</f>
        <v/>
      </c>
      <c r="O1405" s="2">
        <f>IF(M1405="NÃO","EXCLUÍDO",IF(N1405&lt;Premissas!$B$8,"&lt; 1,00",IF(N1405&lt;Premissas!$B$9,"1,00 – 1,19",IF(N1405&lt;Premissas!$B$10,"1,20 – 1,39",IF(N1405&lt;Premissas!$B$11,"1,40 – 1,59",IF(N1405&lt;Premissas!$B$12,"1,60 – 1,99","≥ 2,00"))))))</f>
        <v/>
      </c>
      <c r="P1405" s="5">
        <f>IF(OR(M1405="NÃO",N1405&lt;Premissas!$B$8),Premissas!$B$13,IF(N1405&lt;Premissas!$B$9,Premissas!$B$14,IF(N1405&lt;Premissas!$B$10,Premissas!$B$15,IF(N1405&lt;Premissas!$B$11,Premissas!$B$16,IF(N1405&lt;Premissas!$B$12,Premissas!$B$17,Premissas!$B$18)))))</f>
        <v/>
      </c>
      <c r="Q1405" s="5">
        <f>IFERROR(P1405/Premissas!$B$4,0)</f>
        <v/>
      </c>
    </row>
    <row r="1406">
      <c r="A1406" s="2" t="n">
        <v>7</v>
      </c>
      <c r="B1406" s="2" t="n">
        <v>7801</v>
      </c>
      <c r="C1406" s="2" t="inlineStr">
        <is>
          <t>SEPARACAO</t>
        </is>
      </c>
      <c r="D1406" s="2" t="n">
        <v>5998816</v>
      </c>
      <c r="E1406" s="2" t="inlineStr">
        <is>
          <t>Gustavo De Oliveira Reis Da Silva</t>
        </is>
      </c>
      <c r="F1406" s="2" t="n">
        <v>3442</v>
      </c>
      <c r="G1406" s="2" t="n">
        <v>125.31</v>
      </c>
      <c r="H1406" s="2" t="n">
        <v>27</v>
      </c>
      <c r="I1406" s="2" t="n">
        <v>0</v>
      </c>
      <c r="J1406" s="2" t="inlineStr">
        <is>
          <t>GPA</t>
        </is>
      </c>
      <c r="K1406" s="2">
        <f>IF(I1406&lt;&gt;"",I1406,IFERROR(INDEX(Base!$I:$I,MATCH(1,(Base!$C:$C=C1406)*(Base!$I:$I&lt;&gt;""),0)),0))</f>
        <v/>
      </c>
      <c r="L1406" s="2">
        <f>IF(AND(I1406="",K1406&gt;0),"SIM","NÃO")</f>
        <v/>
      </c>
      <c r="M1406" s="2">
        <f>IF(ISNUMBER(SEARCH("SEPARA",UPPER(C1406))),"NÃO","SIM")</f>
        <v/>
      </c>
      <c r="N1406" s="2">
        <f>IFERROR(H1406/K1406,0)</f>
        <v/>
      </c>
      <c r="O1406" s="2">
        <f>IF(M1406="NÃO","EXCLUÍDO",IF(N1406&lt;Premissas!$B$8,"&lt; 1,00",IF(N1406&lt;Premissas!$B$9,"1,00 – 1,19",IF(N1406&lt;Premissas!$B$10,"1,20 – 1,39",IF(N1406&lt;Premissas!$B$11,"1,40 – 1,59",IF(N1406&lt;Premissas!$B$12,"1,60 – 1,99","≥ 2,00"))))))</f>
        <v/>
      </c>
      <c r="P1406" s="5">
        <f>IF(OR(M1406="NÃO",N1406&lt;Premissas!$B$8),Premissas!$B$13,IF(N1406&lt;Premissas!$B$9,Premissas!$B$14,IF(N1406&lt;Premissas!$B$10,Premissas!$B$15,IF(N1406&lt;Premissas!$B$11,Premissas!$B$16,IF(N1406&lt;Premissas!$B$12,Premissas!$B$17,Premissas!$B$18)))))</f>
        <v/>
      </c>
      <c r="Q1406" s="5">
        <f>IFERROR(P1406/Premissas!$B$4,0)</f>
        <v/>
      </c>
    </row>
    <row r="1407">
      <c r="A1407" s="2" t="n">
        <v>7</v>
      </c>
      <c r="B1407" s="2" t="n">
        <v>7801</v>
      </c>
      <c r="C1407" s="2" t="inlineStr">
        <is>
          <t>SEPARACAO</t>
        </is>
      </c>
      <c r="D1407" s="2" t="n">
        <v>5998824</v>
      </c>
      <c r="E1407" s="2" t="inlineStr">
        <is>
          <t>Rafaela Cristine Brito Da Silva</t>
        </is>
      </c>
      <c r="F1407" s="2" t="n">
        <v>5200</v>
      </c>
      <c r="G1407" s="2" t="n">
        <v>159.78</v>
      </c>
      <c r="H1407" s="2" t="n">
        <v>33</v>
      </c>
      <c r="I1407" s="2" t="n">
        <v>0</v>
      </c>
      <c r="J1407" s="2" t="inlineStr">
        <is>
          <t>GPA</t>
        </is>
      </c>
      <c r="K1407" s="2">
        <f>IF(I1407&lt;&gt;"",I1407,IFERROR(INDEX(Base!$I:$I,MATCH(1,(Base!$C:$C=C1407)*(Base!$I:$I&lt;&gt;""),0)),0))</f>
        <v/>
      </c>
      <c r="L1407" s="2">
        <f>IF(AND(I1407="",K1407&gt;0),"SIM","NÃO")</f>
        <v/>
      </c>
      <c r="M1407" s="2">
        <f>IF(ISNUMBER(SEARCH("SEPARA",UPPER(C1407))),"NÃO","SIM")</f>
        <v/>
      </c>
      <c r="N1407" s="2">
        <f>IFERROR(H1407/K1407,0)</f>
        <v/>
      </c>
      <c r="O1407" s="2">
        <f>IF(M1407="NÃO","EXCLUÍDO",IF(N1407&lt;Premissas!$B$8,"&lt; 1,00",IF(N1407&lt;Premissas!$B$9,"1,00 – 1,19",IF(N1407&lt;Premissas!$B$10,"1,20 – 1,39",IF(N1407&lt;Premissas!$B$11,"1,40 – 1,59",IF(N1407&lt;Premissas!$B$12,"1,60 – 1,99","≥ 2,00"))))))</f>
        <v/>
      </c>
      <c r="P1407" s="5">
        <f>IF(OR(M1407="NÃO",N1407&lt;Premissas!$B$8),Premissas!$B$13,IF(N1407&lt;Premissas!$B$9,Premissas!$B$14,IF(N1407&lt;Premissas!$B$10,Premissas!$B$15,IF(N1407&lt;Premissas!$B$11,Premissas!$B$16,IF(N1407&lt;Premissas!$B$12,Premissas!$B$17,Premissas!$B$18)))))</f>
        <v/>
      </c>
      <c r="Q1407" s="5">
        <f>IFERROR(P1407/Premissas!$B$4,0)</f>
        <v/>
      </c>
    </row>
    <row r="1408">
      <c r="A1408" s="2" t="n">
        <v>7</v>
      </c>
      <c r="B1408" s="2" t="n">
        <v>7801</v>
      </c>
      <c r="C1408" s="2" t="inlineStr">
        <is>
          <t>SEPARACAO</t>
        </is>
      </c>
      <c r="D1408" s="2" t="n">
        <v>5998999</v>
      </c>
      <c r="E1408" s="2" t="inlineStr">
        <is>
          <t>Samuel Udoka Godwin</t>
        </is>
      </c>
      <c r="F1408" s="2" t="n">
        <v>2399</v>
      </c>
      <c r="G1408" s="2" t="n">
        <v>87.17</v>
      </c>
      <c r="H1408" s="2" t="n">
        <v>28</v>
      </c>
      <c r="I1408" s="2" t="n">
        <v>0</v>
      </c>
      <c r="J1408" s="2" t="inlineStr">
        <is>
          <t>GPA</t>
        </is>
      </c>
      <c r="K1408" s="2">
        <f>IF(I1408&lt;&gt;"",I1408,IFERROR(INDEX(Base!$I:$I,MATCH(1,(Base!$C:$C=C1408)*(Base!$I:$I&lt;&gt;""),0)),0))</f>
        <v/>
      </c>
      <c r="L1408" s="2">
        <f>IF(AND(I1408="",K1408&gt;0),"SIM","NÃO")</f>
        <v/>
      </c>
      <c r="M1408" s="2">
        <f>IF(ISNUMBER(SEARCH("SEPARA",UPPER(C1408))),"NÃO","SIM")</f>
        <v/>
      </c>
      <c r="N1408" s="2">
        <f>IFERROR(H1408/K1408,0)</f>
        <v/>
      </c>
      <c r="O1408" s="2">
        <f>IF(M1408="NÃO","EXCLUÍDO",IF(N1408&lt;Premissas!$B$8,"&lt; 1,00",IF(N1408&lt;Premissas!$B$9,"1,00 – 1,19",IF(N1408&lt;Premissas!$B$10,"1,20 – 1,39",IF(N1408&lt;Premissas!$B$11,"1,40 – 1,59",IF(N1408&lt;Premissas!$B$12,"1,60 – 1,99","≥ 2,00"))))))</f>
        <v/>
      </c>
      <c r="P1408" s="5">
        <f>IF(OR(M1408="NÃO",N1408&lt;Premissas!$B$8),Premissas!$B$13,IF(N1408&lt;Premissas!$B$9,Premissas!$B$14,IF(N1408&lt;Premissas!$B$10,Premissas!$B$15,IF(N1408&lt;Premissas!$B$11,Premissas!$B$16,IF(N1408&lt;Premissas!$B$12,Premissas!$B$17,Premissas!$B$18)))))</f>
        <v/>
      </c>
      <c r="Q1408" s="5">
        <f>IFERROR(P1408/Premissas!$B$4,0)</f>
        <v/>
      </c>
    </row>
    <row r="1409">
      <c r="A1409" s="2" t="n">
        <v>7</v>
      </c>
      <c r="B1409" s="2" t="n">
        <v>7801</v>
      </c>
      <c r="C1409" s="2" t="inlineStr">
        <is>
          <t>SEPARACAO</t>
        </is>
      </c>
      <c r="D1409" s="2" t="n">
        <v>5999197</v>
      </c>
      <c r="E1409" s="2" t="inlineStr">
        <is>
          <t>Marcelo Takao Ono</t>
        </is>
      </c>
      <c r="F1409" s="2" t="n">
        <v>5069</v>
      </c>
      <c r="G1409" s="2" t="n">
        <v>113.22</v>
      </c>
      <c r="H1409" s="2" t="n">
        <v>45</v>
      </c>
      <c r="I1409" s="2" t="n">
        <v>0</v>
      </c>
      <c r="J1409" s="2" t="inlineStr">
        <is>
          <t>GPA</t>
        </is>
      </c>
      <c r="K1409" s="2">
        <f>IF(I1409&lt;&gt;"",I1409,IFERROR(INDEX(Base!$I:$I,MATCH(1,(Base!$C:$C=C1409)*(Base!$I:$I&lt;&gt;""),0)),0))</f>
        <v/>
      </c>
      <c r="L1409" s="2">
        <f>IF(AND(I1409="",K1409&gt;0),"SIM","NÃO")</f>
        <v/>
      </c>
      <c r="M1409" s="2">
        <f>IF(ISNUMBER(SEARCH("SEPARA",UPPER(C1409))),"NÃO","SIM")</f>
        <v/>
      </c>
      <c r="N1409" s="2">
        <f>IFERROR(H1409/K1409,0)</f>
        <v/>
      </c>
      <c r="O1409" s="2">
        <f>IF(M1409="NÃO","EXCLUÍDO",IF(N1409&lt;Premissas!$B$8,"&lt; 1,00",IF(N1409&lt;Premissas!$B$9,"1,00 – 1,19",IF(N1409&lt;Premissas!$B$10,"1,20 – 1,39",IF(N1409&lt;Premissas!$B$11,"1,40 – 1,59",IF(N1409&lt;Premissas!$B$12,"1,60 – 1,99","≥ 2,00"))))))</f>
        <v/>
      </c>
      <c r="P1409" s="5">
        <f>IF(OR(M1409="NÃO",N1409&lt;Premissas!$B$8),Premissas!$B$13,IF(N1409&lt;Premissas!$B$9,Premissas!$B$14,IF(N1409&lt;Premissas!$B$10,Premissas!$B$15,IF(N1409&lt;Premissas!$B$11,Premissas!$B$16,IF(N1409&lt;Premissas!$B$12,Premissas!$B$17,Premissas!$B$18)))))</f>
        <v/>
      </c>
      <c r="Q1409" s="5">
        <f>IFERROR(P1409/Premissas!$B$4,0)</f>
        <v/>
      </c>
    </row>
    <row r="1410">
      <c r="A1410" s="2" t="n">
        <v>7</v>
      </c>
      <c r="B1410" s="2" t="n">
        <v>7801</v>
      </c>
      <c r="C1410" s="2" t="inlineStr">
        <is>
          <t>SEPARACAO</t>
        </is>
      </c>
      <c r="D1410" s="2" t="n">
        <v>5999367</v>
      </c>
      <c r="E1410" s="2" t="inlineStr">
        <is>
          <t>Stephen Emeka</t>
        </is>
      </c>
      <c r="F1410" s="2" t="n">
        <v>2533</v>
      </c>
      <c r="G1410" s="2" t="n">
        <v>89.67</v>
      </c>
      <c r="H1410" s="2" t="n">
        <v>28</v>
      </c>
      <c r="I1410" s="2" t="n">
        <v>0</v>
      </c>
      <c r="J1410" s="2" t="inlineStr">
        <is>
          <t>GPA</t>
        </is>
      </c>
      <c r="K1410" s="2">
        <f>IF(I1410&lt;&gt;"",I1410,IFERROR(INDEX(Base!$I:$I,MATCH(1,(Base!$C:$C=C1410)*(Base!$I:$I&lt;&gt;""),0)),0))</f>
        <v/>
      </c>
      <c r="L1410" s="2">
        <f>IF(AND(I1410="",K1410&gt;0),"SIM","NÃO")</f>
        <v/>
      </c>
      <c r="M1410" s="2">
        <f>IF(ISNUMBER(SEARCH("SEPARA",UPPER(C1410))),"NÃO","SIM")</f>
        <v/>
      </c>
      <c r="N1410" s="2">
        <f>IFERROR(H1410/K1410,0)</f>
        <v/>
      </c>
      <c r="O1410" s="2">
        <f>IF(M1410="NÃO","EXCLUÍDO",IF(N1410&lt;Premissas!$B$8,"&lt; 1,00",IF(N1410&lt;Premissas!$B$9,"1,00 – 1,19",IF(N1410&lt;Premissas!$B$10,"1,20 – 1,39",IF(N1410&lt;Premissas!$B$11,"1,40 – 1,59",IF(N1410&lt;Premissas!$B$12,"1,60 – 1,99","≥ 2,00"))))))</f>
        <v/>
      </c>
      <c r="P1410" s="5">
        <f>IF(OR(M1410="NÃO",N1410&lt;Premissas!$B$8),Premissas!$B$13,IF(N1410&lt;Premissas!$B$9,Premissas!$B$14,IF(N1410&lt;Premissas!$B$10,Premissas!$B$15,IF(N1410&lt;Premissas!$B$11,Premissas!$B$16,IF(N1410&lt;Premissas!$B$12,Premissas!$B$17,Premissas!$B$18)))))</f>
        <v/>
      </c>
      <c r="Q1410" s="5">
        <f>IFERROR(P1410/Premissas!$B$4,0)</f>
        <v/>
      </c>
    </row>
    <row r="1411">
      <c r="A1411" s="2" t="n">
        <v>7</v>
      </c>
      <c r="B1411" s="2" t="n">
        <v>7801</v>
      </c>
      <c r="C1411" s="2" t="inlineStr">
        <is>
          <t>SEPARACAO</t>
        </is>
      </c>
      <c r="D1411" s="2" t="n">
        <v>5999383</v>
      </c>
      <c r="E1411" s="2" t="inlineStr">
        <is>
          <t>Onome Ogo Ovwigho</t>
        </is>
      </c>
      <c r="F1411" s="2" t="n">
        <v>511</v>
      </c>
      <c r="G1411" s="2" t="n">
        <v>16.91</v>
      </c>
      <c r="H1411" s="2" t="n">
        <v>30</v>
      </c>
      <c r="I1411" s="2" t="n">
        <v>0</v>
      </c>
      <c r="J1411" s="2" t="inlineStr">
        <is>
          <t>GPA</t>
        </is>
      </c>
      <c r="K1411" s="2">
        <f>IF(I1411&lt;&gt;"",I1411,IFERROR(INDEX(Base!$I:$I,MATCH(1,(Base!$C:$C=C1411)*(Base!$I:$I&lt;&gt;""),0)),0))</f>
        <v/>
      </c>
      <c r="L1411" s="2">
        <f>IF(AND(I1411="",K1411&gt;0),"SIM","NÃO")</f>
        <v/>
      </c>
      <c r="M1411" s="2">
        <f>IF(ISNUMBER(SEARCH("SEPARA",UPPER(C1411))),"NÃO","SIM")</f>
        <v/>
      </c>
      <c r="N1411" s="2">
        <f>IFERROR(H1411/K1411,0)</f>
        <v/>
      </c>
      <c r="O1411" s="2">
        <f>IF(M1411="NÃO","EXCLUÍDO",IF(N1411&lt;Premissas!$B$8,"&lt; 1,00",IF(N1411&lt;Premissas!$B$9,"1,00 – 1,19",IF(N1411&lt;Premissas!$B$10,"1,20 – 1,39",IF(N1411&lt;Premissas!$B$11,"1,40 – 1,59",IF(N1411&lt;Premissas!$B$12,"1,60 – 1,99","≥ 2,00"))))))</f>
        <v/>
      </c>
      <c r="P1411" s="5">
        <f>IF(OR(M1411="NÃO",N1411&lt;Premissas!$B$8),Premissas!$B$13,IF(N1411&lt;Premissas!$B$9,Premissas!$B$14,IF(N1411&lt;Premissas!$B$10,Premissas!$B$15,IF(N1411&lt;Premissas!$B$11,Premissas!$B$16,IF(N1411&lt;Premissas!$B$12,Premissas!$B$17,Premissas!$B$18)))))</f>
        <v/>
      </c>
      <c r="Q1411" s="5">
        <f>IFERROR(P1411/Premissas!$B$4,0)</f>
        <v/>
      </c>
    </row>
    <row r="1412">
      <c r="A1412" s="2" t="n">
        <v>7</v>
      </c>
      <c r="B1412" s="2" t="n">
        <v>7801</v>
      </c>
      <c r="C1412" s="2" t="inlineStr">
        <is>
          <t>SEPARACAO</t>
        </is>
      </c>
      <c r="D1412" s="2" t="n">
        <v>5999553</v>
      </c>
      <c r="E1412" s="2" t="inlineStr">
        <is>
          <t>Maria Valdelene Dos Santos Souza</t>
        </is>
      </c>
      <c r="F1412" s="2" t="n">
        <v>569</v>
      </c>
      <c r="G1412" s="2" t="n">
        <v>16.5</v>
      </c>
      <c r="H1412" s="2" t="n">
        <v>34</v>
      </c>
      <c r="I1412" s="2" t="n">
        <v>0</v>
      </c>
      <c r="J1412" s="2" t="inlineStr">
        <is>
          <t>GPA</t>
        </is>
      </c>
      <c r="K1412" s="2">
        <f>IF(I1412&lt;&gt;"",I1412,IFERROR(INDEX(Base!$I:$I,MATCH(1,(Base!$C:$C=C1412)*(Base!$I:$I&lt;&gt;""),0)),0))</f>
        <v/>
      </c>
      <c r="L1412" s="2">
        <f>IF(AND(I1412="",K1412&gt;0),"SIM","NÃO")</f>
        <v/>
      </c>
      <c r="M1412" s="2">
        <f>IF(ISNUMBER(SEARCH("SEPARA",UPPER(C1412))),"NÃO","SIM")</f>
        <v/>
      </c>
      <c r="N1412" s="2">
        <f>IFERROR(H1412/K1412,0)</f>
        <v/>
      </c>
      <c r="O1412" s="2">
        <f>IF(M1412="NÃO","EXCLUÍDO",IF(N1412&lt;Premissas!$B$8,"&lt; 1,00",IF(N1412&lt;Premissas!$B$9,"1,00 – 1,19",IF(N1412&lt;Premissas!$B$10,"1,20 – 1,39",IF(N1412&lt;Premissas!$B$11,"1,40 – 1,59",IF(N1412&lt;Premissas!$B$12,"1,60 – 1,99","≥ 2,00"))))))</f>
        <v/>
      </c>
      <c r="P1412" s="5">
        <f>IF(OR(M1412="NÃO",N1412&lt;Premissas!$B$8),Premissas!$B$13,IF(N1412&lt;Premissas!$B$9,Premissas!$B$14,IF(N1412&lt;Premissas!$B$10,Premissas!$B$15,IF(N1412&lt;Premissas!$B$11,Premissas!$B$16,IF(N1412&lt;Premissas!$B$12,Premissas!$B$17,Premissas!$B$18)))))</f>
        <v/>
      </c>
      <c r="Q1412" s="5">
        <f>IFERROR(P1412/Premissas!$B$4,0)</f>
        <v/>
      </c>
    </row>
    <row r="1413">
      <c r="A1413" s="2" t="n">
        <v>7</v>
      </c>
      <c r="B1413" s="2" t="n">
        <v>7801</v>
      </c>
      <c r="C1413" s="2" t="inlineStr">
        <is>
          <t>SEPARACAO</t>
        </is>
      </c>
      <c r="D1413" s="2" t="n">
        <v>5999588</v>
      </c>
      <c r="E1413" s="2" t="inlineStr">
        <is>
          <t>Roberia Maria Pereira</t>
        </is>
      </c>
      <c r="F1413" s="2" t="n">
        <v>2322</v>
      </c>
      <c r="G1413" s="2" t="n">
        <v>92.22</v>
      </c>
      <c r="H1413" s="2" t="n">
        <v>25</v>
      </c>
      <c r="I1413" s="2" t="n">
        <v>0</v>
      </c>
      <c r="J1413" s="2" t="inlineStr">
        <is>
          <t>GPA</t>
        </is>
      </c>
      <c r="K1413" s="2">
        <f>IF(I1413&lt;&gt;"",I1413,IFERROR(INDEX(Base!$I:$I,MATCH(1,(Base!$C:$C=C1413)*(Base!$I:$I&lt;&gt;""),0)),0))</f>
        <v/>
      </c>
      <c r="L1413" s="2">
        <f>IF(AND(I1413="",K1413&gt;0),"SIM","NÃO")</f>
        <v/>
      </c>
      <c r="M1413" s="2">
        <f>IF(ISNUMBER(SEARCH("SEPARA",UPPER(C1413))),"NÃO","SIM")</f>
        <v/>
      </c>
      <c r="N1413" s="2">
        <f>IFERROR(H1413/K1413,0)</f>
        <v/>
      </c>
      <c r="O1413" s="2">
        <f>IF(M1413="NÃO","EXCLUÍDO",IF(N1413&lt;Premissas!$B$8,"&lt; 1,00",IF(N1413&lt;Premissas!$B$9,"1,00 – 1,19",IF(N1413&lt;Premissas!$B$10,"1,20 – 1,39",IF(N1413&lt;Premissas!$B$11,"1,40 – 1,59",IF(N1413&lt;Premissas!$B$12,"1,60 – 1,99","≥ 2,00"))))))</f>
        <v/>
      </c>
      <c r="P1413" s="5">
        <f>IF(OR(M1413="NÃO",N1413&lt;Premissas!$B$8),Premissas!$B$13,IF(N1413&lt;Premissas!$B$9,Premissas!$B$14,IF(N1413&lt;Premissas!$B$10,Premissas!$B$15,IF(N1413&lt;Premissas!$B$11,Premissas!$B$16,IF(N1413&lt;Premissas!$B$12,Premissas!$B$17,Premissas!$B$18)))))</f>
        <v/>
      </c>
      <c r="Q1413" s="5">
        <f>IFERROR(P1413/Premissas!$B$4,0)</f>
        <v/>
      </c>
    </row>
    <row r="1414">
      <c r="A1414" s="2" t="n">
        <v>7</v>
      </c>
      <c r="B1414" s="2" t="n">
        <v>7801</v>
      </c>
      <c r="C1414" s="2" t="inlineStr">
        <is>
          <t>SEPARACAO</t>
        </is>
      </c>
      <c r="D1414" s="2" t="n">
        <v>5999650</v>
      </c>
      <c r="E1414" s="2" t="inlineStr">
        <is>
          <t>Edvania Andrade De Oliveira</t>
        </is>
      </c>
      <c r="F1414" s="2" t="n">
        <v>4005</v>
      </c>
      <c r="G1414" s="2" t="n">
        <v>149.01</v>
      </c>
      <c r="H1414" s="2" t="n">
        <v>27</v>
      </c>
      <c r="I1414" s="2" t="n">
        <v>0</v>
      </c>
      <c r="J1414" s="2" t="inlineStr">
        <is>
          <t>GPA</t>
        </is>
      </c>
      <c r="K1414" s="2">
        <f>IF(I1414&lt;&gt;"",I1414,IFERROR(INDEX(Base!$I:$I,MATCH(1,(Base!$C:$C=C1414)*(Base!$I:$I&lt;&gt;""),0)),0))</f>
        <v/>
      </c>
      <c r="L1414" s="2">
        <f>IF(AND(I1414="",K1414&gt;0),"SIM","NÃO")</f>
        <v/>
      </c>
      <c r="M1414" s="2">
        <f>IF(ISNUMBER(SEARCH("SEPARA",UPPER(C1414))),"NÃO","SIM")</f>
        <v/>
      </c>
      <c r="N1414" s="2">
        <f>IFERROR(H1414/K1414,0)</f>
        <v/>
      </c>
      <c r="O1414" s="2">
        <f>IF(M1414="NÃO","EXCLUÍDO",IF(N1414&lt;Premissas!$B$8,"&lt; 1,00",IF(N1414&lt;Premissas!$B$9,"1,00 – 1,19",IF(N1414&lt;Premissas!$B$10,"1,20 – 1,39",IF(N1414&lt;Premissas!$B$11,"1,40 – 1,59",IF(N1414&lt;Premissas!$B$12,"1,60 – 1,99","≥ 2,00"))))))</f>
        <v/>
      </c>
      <c r="P1414" s="5">
        <f>IF(OR(M1414="NÃO",N1414&lt;Premissas!$B$8),Premissas!$B$13,IF(N1414&lt;Premissas!$B$9,Premissas!$B$14,IF(N1414&lt;Premissas!$B$10,Premissas!$B$15,IF(N1414&lt;Premissas!$B$11,Premissas!$B$16,IF(N1414&lt;Premissas!$B$12,Premissas!$B$17,Premissas!$B$18)))))</f>
        <v/>
      </c>
      <c r="Q1414" s="5">
        <f>IFERROR(P1414/Premissas!$B$4,0)</f>
        <v/>
      </c>
    </row>
    <row r="1415">
      <c r="A1415" s="2" t="n">
        <v>7</v>
      </c>
      <c r="B1415" s="2" t="n">
        <v>7801</v>
      </c>
      <c r="C1415" s="2" t="inlineStr">
        <is>
          <t>SEPARACAO</t>
        </is>
      </c>
      <c r="D1415" s="2" t="n">
        <v>5999790</v>
      </c>
      <c r="E1415" s="2" t="inlineStr">
        <is>
          <t>Chukwudi Ikechukwu Obidi</t>
        </is>
      </c>
      <c r="F1415" s="2" t="n">
        <v>2059</v>
      </c>
      <c r="G1415" s="2" t="n">
        <v>78.2</v>
      </c>
      <c r="H1415" s="2" t="n">
        <v>26</v>
      </c>
      <c r="I1415" s="2" t="n">
        <v>0</v>
      </c>
      <c r="J1415" s="2" t="inlineStr">
        <is>
          <t>GPA</t>
        </is>
      </c>
      <c r="K1415" s="2">
        <f>IF(I1415&lt;&gt;"",I1415,IFERROR(INDEX(Base!$I:$I,MATCH(1,(Base!$C:$C=C1415)*(Base!$I:$I&lt;&gt;""),0)),0))</f>
        <v/>
      </c>
      <c r="L1415" s="2">
        <f>IF(AND(I1415="",K1415&gt;0),"SIM","NÃO")</f>
        <v/>
      </c>
      <c r="M1415" s="2">
        <f>IF(ISNUMBER(SEARCH("SEPARA",UPPER(C1415))),"NÃO","SIM")</f>
        <v/>
      </c>
      <c r="N1415" s="2">
        <f>IFERROR(H1415/K1415,0)</f>
        <v/>
      </c>
      <c r="O1415" s="2">
        <f>IF(M1415="NÃO","EXCLUÍDO",IF(N1415&lt;Premissas!$B$8,"&lt; 1,00",IF(N1415&lt;Premissas!$B$9,"1,00 – 1,19",IF(N1415&lt;Premissas!$B$10,"1,20 – 1,39",IF(N1415&lt;Premissas!$B$11,"1,40 – 1,59",IF(N1415&lt;Premissas!$B$12,"1,60 – 1,99","≥ 2,00"))))))</f>
        <v/>
      </c>
      <c r="P1415" s="5">
        <f>IF(OR(M1415="NÃO",N1415&lt;Premissas!$B$8),Premissas!$B$13,IF(N1415&lt;Premissas!$B$9,Premissas!$B$14,IF(N1415&lt;Premissas!$B$10,Premissas!$B$15,IF(N1415&lt;Premissas!$B$11,Premissas!$B$16,IF(N1415&lt;Premissas!$B$12,Premissas!$B$17,Premissas!$B$18)))))</f>
        <v/>
      </c>
      <c r="Q1415" s="5">
        <f>IFERROR(P1415/Premissas!$B$4,0)</f>
        <v/>
      </c>
    </row>
    <row r="1416">
      <c r="A1416" s="2" t="n">
        <v>7</v>
      </c>
      <c r="B1416" s="2" t="n">
        <v>7801</v>
      </c>
      <c r="C1416" s="2" t="inlineStr">
        <is>
          <t>SEPARACAO</t>
        </is>
      </c>
      <c r="D1416" s="2" t="n">
        <v>6000398</v>
      </c>
      <c r="E1416" s="2" t="inlineStr">
        <is>
          <t>Andre Luiz Silva Cardoso</t>
        </is>
      </c>
      <c r="F1416" s="2" t="n">
        <v>2238</v>
      </c>
      <c r="G1416" s="2" t="n">
        <v>38.56</v>
      </c>
      <c r="H1416" s="2" t="n">
        <v>58</v>
      </c>
      <c r="I1416" s="2" t="n">
        <v>0</v>
      </c>
      <c r="J1416" s="2" t="inlineStr">
        <is>
          <t>GPA</t>
        </is>
      </c>
      <c r="K1416" s="2">
        <f>IF(I1416&lt;&gt;"",I1416,IFERROR(INDEX(Base!$I:$I,MATCH(1,(Base!$C:$C=C1416)*(Base!$I:$I&lt;&gt;""),0)),0))</f>
        <v/>
      </c>
      <c r="L1416" s="2">
        <f>IF(AND(I1416="",K1416&gt;0),"SIM","NÃO")</f>
        <v/>
      </c>
      <c r="M1416" s="2">
        <f>IF(ISNUMBER(SEARCH("SEPARA",UPPER(C1416))),"NÃO","SIM")</f>
        <v/>
      </c>
      <c r="N1416" s="2">
        <f>IFERROR(H1416/K1416,0)</f>
        <v/>
      </c>
      <c r="O1416" s="2">
        <f>IF(M1416="NÃO","EXCLUÍDO",IF(N1416&lt;Premissas!$B$8,"&lt; 1,00",IF(N1416&lt;Premissas!$B$9,"1,00 – 1,19",IF(N1416&lt;Premissas!$B$10,"1,20 – 1,39",IF(N1416&lt;Premissas!$B$11,"1,40 – 1,59",IF(N1416&lt;Premissas!$B$12,"1,60 – 1,99","≥ 2,00"))))))</f>
        <v/>
      </c>
      <c r="P1416" s="5">
        <f>IF(OR(M1416="NÃO",N1416&lt;Premissas!$B$8),Premissas!$B$13,IF(N1416&lt;Premissas!$B$9,Premissas!$B$14,IF(N1416&lt;Premissas!$B$10,Premissas!$B$15,IF(N1416&lt;Premissas!$B$11,Premissas!$B$16,IF(N1416&lt;Premissas!$B$12,Premissas!$B$17,Premissas!$B$18)))))</f>
        <v/>
      </c>
      <c r="Q1416" s="5">
        <f>IFERROR(P1416/Premissas!$B$4,0)</f>
        <v/>
      </c>
    </row>
    <row r="1417">
      <c r="A1417" s="2" t="n">
        <v>7</v>
      </c>
      <c r="B1417" s="2" t="n">
        <v>7801</v>
      </c>
      <c r="C1417" s="2" t="inlineStr">
        <is>
          <t>SEPARACAO</t>
        </is>
      </c>
      <c r="D1417" s="2" t="n">
        <v>6001025</v>
      </c>
      <c r="E1417" s="2" t="inlineStr">
        <is>
          <t>Brenda Alexandre De Lima Brito</t>
        </is>
      </c>
      <c r="F1417" s="2" t="n">
        <v>7338</v>
      </c>
      <c r="G1417" s="2" t="n">
        <v>164.77</v>
      </c>
      <c r="H1417" s="2" t="n">
        <v>45</v>
      </c>
      <c r="I1417" s="2" t="n">
        <v>0</v>
      </c>
      <c r="J1417" s="2" t="inlineStr">
        <is>
          <t>GPA</t>
        </is>
      </c>
      <c r="K1417" s="2">
        <f>IF(I1417&lt;&gt;"",I1417,IFERROR(INDEX(Base!$I:$I,MATCH(1,(Base!$C:$C=C1417)*(Base!$I:$I&lt;&gt;""),0)),0))</f>
        <v/>
      </c>
      <c r="L1417" s="2">
        <f>IF(AND(I1417="",K1417&gt;0),"SIM","NÃO")</f>
        <v/>
      </c>
      <c r="M1417" s="2">
        <f>IF(ISNUMBER(SEARCH("SEPARA",UPPER(C1417))),"NÃO","SIM")</f>
        <v/>
      </c>
      <c r="N1417" s="2">
        <f>IFERROR(H1417/K1417,0)</f>
        <v/>
      </c>
      <c r="O1417" s="2">
        <f>IF(M1417="NÃO","EXCLUÍDO",IF(N1417&lt;Premissas!$B$8,"&lt; 1,00",IF(N1417&lt;Premissas!$B$9,"1,00 – 1,19",IF(N1417&lt;Premissas!$B$10,"1,20 – 1,39",IF(N1417&lt;Premissas!$B$11,"1,40 – 1,59",IF(N1417&lt;Premissas!$B$12,"1,60 – 1,99","≥ 2,00"))))))</f>
        <v/>
      </c>
      <c r="P1417" s="5">
        <f>IF(OR(M1417="NÃO",N1417&lt;Premissas!$B$8),Premissas!$B$13,IF(N1417&lt;Premissas!$B$9,Premissas!$B$14,IF(N1417&lt;Premissas!$B$10,Premissas!$B$15,IF(N1417&lt;Premissas!$B$11,Premissas!$B$16,IF(N1417&lt;Premissas!$B$12,Premissas!$B$17,Premissas!$B$18)))))</f>
        <v/>
      </c>
      <c r="Q1417" s="5">
        <f>IFERROR(P1417/Premissas!$B$4,0)</f>
        <v/>
      </c>
    </row>
    <row r="1418">
      <c r="A1418" s="2" t="n">
        <v>7</v>
      </c>
      <c r="B1418" s="2" t="n">
        <v>7801</v>
      </c>
      <c r="C1418" s="2" t="inlineStr">
        <is>
          <t>SEPARACAO</t>
        </is>
      </c>
      <c r="D1418" s="2" t="n">
        <v>6001130</v>
      </c>
      <c r="E1418" s="2" t="inlineStr">
        <is>
          <t>Gustavo Jardim Pereira</t>
        </is>
      </c>
      <c r="F1418" s="2" t="n">
        <v>1657</v>
      </c>
      <c r="G1418" s="2" t="n">
        <v>49.02</v>
      </c>
      <c r="H1418" s="2" t="n">
        <v>34</v>
      </c>
      <c r="I1418" s="2" t="n">
        <v>0</v>
      </c>
      <c r="J1418" s="2" t="inlineStr">
        <is>
          <t>GPA</t>
        </is>
      </c>
      <c r="K1418" s="2">
        <f>IF(I1418&lt;&gt;"",I1418,IFERROR(INDEX(Base!$I:$I,MATCH(1,(Base!$C:$C=C1418)*(Base!$I:$I&lt;&gt;""),0)),0))</f>
        <v/>
      </c>
      <c r="L1418" s="2">
        <f>IF(AND(I1418="",K1418&gt;0),"SIM","NÃO")</f>
        <v/>
      </c>
      <c r="M1418" s="2">
        <f>IF(ISNUMBER(SEARCH("SEPARA",UPPER(C1418))),"NÃO","SIM")</f>
        <v/>
      </c>
      <c r="N1418" s="2">
        <f>IFERROR(H1418/K1418,0)</f>
        <v/>
      </c>
      <c r="O1418" s="2">
        <f>IF(M1418="NÃO","EXCLUÍDO",IF(N1418&lt;Premissas!$B$8,"&lt; 1,00",IF(N1418&lt;Premissas!$B$9,"1,00 – 1,19",IF(N1418&lt;Premissas!$B$10,"1,20 – 1,39",IF(N1418&lt;Premissas!$B$11,"1,40 – 1,59",IF(N1418&lt;Premissas!$B$12,"1,60 – 1,99","≥ 2,00"))))))</f>
        <v/>
      </c>
      <c r="P1418" s="5">
        <f>IF(OR(M1418="NÃO",N1418&lt;Premissas!$B$8),Premissas!$B$13,IF(N1418&lt;Premissas!$B$9,Premissas!$B$14,IF(N1418&lt;Premissas!$B$10,Premissas!$B$15,IF(N1418&lt;Premissas!$B$11,Premissas!$B$16,IF(N1418&lt;Premissas!$B$12,Premissas!$B$17,Premissas!$B$18)))))</f>
        <v/>
      </c>
      <c r="Q1418" s="5">
        <f>IFERROR(P1418/Premissas!$B$4,0)</f>
        <v/>
      </c>
    </row>
    <row r="1419">
      <c r="A1419" s="2" t="n">
        <v>7</v>
      </c>
      <c r="B1419" s="2" t="n">
        <v>7801</v>
      </c>
      <c r="C1419" s="2" t="inlineStr">
        <is>
          <t>SEPARACAO</t>
        </is>
      </c>
      <c r="D1419" s="2" t="n">
        <v>6001173</v>
      </c>
      <c r="E1419" s="2" t="inlineStr">
        <is>
          <t>Thalia Dos Santos Genuino</t>
        </is>
      </c>
      <c r="F1419" s="2" t="n">
        <v>2029</v>
      </c>
      <c r="G1419" s="2" t="n">
        <v>65.31</v>
      </c>
      <c r="H1419" s="2" t="n">
        <v>31</v>
      </c>
      <c r="I1419" s="2" t="n">
        <v>0</v>
      </c>
      <c r="J1419" s="2" t="inlineStr">
        <is>
          <t>GPA</t>
        </is>
      </c>
      <c r="K1419" s="2">
        <f>IF(I1419&lt;&gt;"",I1419,IFERROR(INDEX(Base!$I:$I,MATCH(1,(Base!$C:$C=C1419)*(Base!$I:$I&lt;&gt;""),0)),0))</f>
        <v/>
      </c>
      <c r="L1419" s="2">
        <f>IF(AND(I1419="",K1419&gt;0),"SIM","NÃO")</f>
        <v/>
      </c>
      <c r="M1419" s="2">
        <f>IF(ISNUMBER(SEARCH("SEPARA",UPPER(C1419))),"NÃO","SIM")</f>
        <v/>
      </c>
      <c r="N1419" s="2">
        <f>IFERROR(H1419/K1419,0)</f>
        <v/>
      </c>
      <c r="O1419" s="2">
        <f>IF(M1419="NÃO","EXCLUÍDO",IF(N1419&lt;Premissas!$B$8,"&lt; 1,00",IF(N1419&lt;Premissas!$B$9,"1,00 – 1,19",IF(N1419&lt;Premissas!$B$10,"1,20 – 1,39",IF(N1419&lt;Premissas!$B$11,"1,40 – 1,59",IF(N1419&lt;Premissas!$B$12,"1,60 – 1,99","≥ 2,00"))))))</f>
        <v/>
      </c>
      <c r="P1419" s="5">
        <f>IF(OR(M1419="NÃO",N1419&lt;Premissas!$B$8),Premissas!$B$13,IF(N1419&lt;Premissas!$B$9,Premissas!$B$14,IF(N1419&lt;Premissas!$B$10,Premissas!$B$15,IF(N1419&lt;Premissas!$B$11,Premissas!$B$16,IF(N1419&lt;Premissas!$B$12,Premissas!$B$17,Premissas!$B$18)))))</f>
        <v/>
      </c>
      <c r="Q1419" s="5">
        <f>IFERROR(P1419/Premissas!$B$4,0)</f>
        <v/>
      </c>
    </row>
    <row r="1420">
      <c r="A1420" s="2" t="n">
        <v>7</v>
      </c>
      <c r="B1420" s="2" t="n">
        <v>7801</v>
      </c>
      <c r="C1420" s="2" t="inlineStr">
        <is>
          <t>SEPARACAO</t>
        </is>
      </c>
      <c r="D1420" s="2" t="n">
        <v>6001181</v>
      </c>
      <c r="E1420" s="2" t="inlineStr">
        <is>
          <t>Innocent Emeka Okolo</t>
        </is>
      </c>
      <c r="F1420" s="2" t="n">
        <v>7986</v>
      </c>
      <c r="G1420" s="2" t="n">
        <v>139.29</v>
      </c>
      <c r="H1420" s="2" t="n">
        <v>57</v>
      </c>
      <c r="I1420" s="2" t="n">
        <v>0</v>
      </c>
      <c r="J1420" s="2" t="inlineStr">
        <is>
          <t>GPA</t>
        </is>
      </c>
      <c r="K1420" s="2">
        <f>IF(I1420&lt;&gt;"",I1420,IFERROR(INDEX(Base!$I:$I,MATCH(1,(Base!$C:$C=C1420)*(Base!$I:$I&lt;&gt;""),0)),0))</f>
        <v/>
      </c>
      <c r="L1420" s="2">
        <f>IF(AND(I1420="",K1420&gt;0),"SIM","NÃO")</f>
        <v/>
      </c>
      <c r="M1420" s="2">
        <f>IF(ISNUMBER(SEARCH("SEPARA",UPPER(C1420))),"NÃO","SIM")</f>
        <v/>
      </c>
      <c r="N1420" s="2">
        <f>IFERROR(H1420/K1420,0)</f>
        <v/>
      </c>
      <c r="O1420" s="2">
        <f>IF(M1420="NÃO","EXCLUÍDO",IF(N1420&lt;Premissas!$B$8,"&lt; 1,00",IF(N1420&lt;Premissas!$B$9,"1,00 – 1,19",IF(N1420&lt;Premissas!$B$10,"1,20 – 1,39",IF(N1420&lt;Premissas!$B$11,"1,40 – 1,59",IF(N1420&lt;Premissas!$B$12,"1,60 – 1,99","≥ 2,00"))))))</f>
        <v/>
      </c>
      <c r="P1420" s="5">
        <f>IF(OR(M1420="NÃO",N1420&lt;Premissas!$B$8),Premissas!$B$13,IF(N1420&lt;Premissas!$B$9,Premissas!$B$14,IF(N1420&lt;Premissas!$B$10,Premissas!$B$15,IF(N1420&lt;Premissas!$B$11,Premissas!$B$16,IF(N1420&lt;Premissas!$B$12,Premissas!$B$17,Premissas!$B$18)))))</f>
        <v/>
      </c>
      <c r="Q1420" s="5">
        <f>IFERROR(P1420/Premissas!$B$4,0)</f>
        <v/>
      </c>
    </row>
    <row r="1421">
      <c r="A1421" s="2" t="n">
        <v>7</v>
      </c>
      <c r="B1421" s="2" t="n">
        <v>7801</v>
      </c>
      <c r="C1421" s="2" t="inlineStr">
        <is>
          <t>SEPARACAO</t>
        </is>
      </c>
      <c r="D1421" s="2" t="n">
        <v>6001203</v>
      </c>
      <c r="E1421" s="2" t="inlineStr">
        <is>
          <t>Marcelo Sousa Dos Santos</t>
        </is>
      </c>
      <c r="F1421" s="2" t="n">
        <v>8701</v>
      </c>
      <c r="G1421" s="2" t="n">
        <v>130.09</v>
      </c>
      <c r="H1421" s="2" t="n">
        <v>67</v>
      </c>
      <c r="I1421" s="2" t="n">
        <v>0</v>
      </c>
      <c r="J1421" s="2" t="inlineStr">
        <is>
          <t>GPA</t>
        </is>
      </c>
      <c r="K1421" s="2">
        <f>IF(I1421&lt;&gt;"",I1421,IFERROR(INDEX(Base!$I:$I,MATCH(1,(Base!$C:$C=C1421)*(Base!$I:$I&lt;&gt;""),0)),0))</f>
        <v/>
      </c>
      <c r="L1421" s="2">
        <f>IF(AND(I1421="",K1421&gt;0),"SIM","NÃO")</f>
        <v/>
      </c>
      <c r="M1421" s="2">
        <f>IF(ISNUMBER(SEARCH("SEPARA",UPPER(C1421))),"NÃO","SIM")</f>
        <v/>
      </c>
      <c r="N1421" s="2">
        <f>IFERROR(H1421/K1421,0)</f>
        <v/>
      </c>
      <c r="O1421" s="2">
        <f>IF(M1421="NÃO","EXCLUÍDO",IF(N1421&lt;Premissas!$B$8,"&lt; 1,00",IF(N1421&lt;Premissas!$B$9,"1,00 – 1,19",IF(N1421&lt;Premissas!$B$10,"1,20 – 1,39",IF(N1421&lt;Premissas!$B$11,"1,40 – 1,59",IF(N1421&lt;Premissas!$B$12,"1,60 – 1,99","≥ 2,00"))))))</f>
        <v/>
      </c>
      <c r="P1421" s="5">
        <f>IF(OR(M1421="NÃO",N1421&lt;Premissas!$B$8),Premissas!$B$13,IF(N1421&lt;Premissas!$B$9,Premissas!$B$14,IF(N1421&lt;Premissas!$B$10,Premissas!$B$15,IF(N1421&lt;Premissas!$B$11,Premissas!$B$16,IF(N1421&lt;Premissas!$B$12,Premissas!$B$17,Premissas!$B$18)))))</f>
        <v/>
      </c>
      <c r="Q1421" s="5">
        <f>IFERROR(P1421/Premissas!$B$4,0)</f>
        <v/>
      </c>
    </row>
    <row r="1422">
      <c r="A1422" s="2" t="n">
        <v>7</v>
      </c>
      <c r="B1422" s="2" t="n">
        <v>7801</v>
      </c>
      <c r="C1422" s="2" t="inlineStr">
        <is>
          <t>SEPARACAO</t>
        </is>
      </c>
      <c r="D1422" s="2" t="n">
        <v>6001238</v>
      </c>
      <c r="E1422" s="2" t="inlineStr">
        <is>
          <t>Karine Da Silva Ferreira</t>
        </is>
      </c>
      <c r="F1422" s="2" t="n">
        <v>3304</v>
      </c>
      <c r="G1422" s="2" t="n">
        <v>117.89</v>
      </c>
      <c r="H1422" s="2" t="n">
        <v>28</v>
      </c>
      <c r="I1422" s="2" t="n">
        <v>0</v>
      </c>
      <c r="J1422" s="2" t="inlineStr">
        <is>
          <t>GPA</t>
        </is>
      </c>
      <c r="K1422" s="2">
        <f>IF(I1422&lt;&gt;"",I1422,IFERROR(INDEX(Base!$I:$I,MATCH(1,(Base!$C:$C=C1422)*(Base!$I:$I&lt;&gt;""),0)),0))</f>
        <v/>
      </c>
      <c r="L1422" s="2">
        <f>IF(AND(I1422="",K1422&gt;0),"SIM","NÃO")</f>
        <v/>
      </c>
      <c r="M1422" s="2">
        <f>IF(ISNUMBER(SEARCH("SEPARA",UPPER(C1422))),"NÃO","SIM")</f>
        <v/>
      </c>
      <c r="N1422" s="2">
        <f>IFERROR(H1422/K1422,0)</f>
        <v/>
      </c>
      <c r="O1422" s="2">
        <f>IF(M1422="NÃO","EXCLUÍDO",IF(N1422&lt;Premissas!$B$8,"&lt; 1,00",IF(N1422&lt;Premissas!$B$9,"1,00 – 1,19",IF(N1422&lt;Premissas!$B$10,"1,20 – 1,39",IF(N1422&lt;Premissas!$B$11,"1,40 – 1,59",IF(N1422&lt;Premissas!$B$12,"1,60 – 1,99","≥ 2,00"))))))</f>
        <v/>
      </c>
      <c r="P1422" s="5">
        <f>IF(OR(M1422="NÃO",N1422&lt;Premissas!$B$8),Premissas!$B$13,IF(N1422&lt;Premissas!$B$9,Premissas!$B$14,IF(N1422&lt;Premissas!$B$10,Premissas!$B$15,IF(N1422&lt;Premissas!$B$11,Premissas!$B$16,IF(N1422&lt;Premissas!$B$12,Premissas!$B$17,Premissas!$B$18)))))</f>
        <v/>
      </c>
      <c r="Q1422" s="5">
        <f>IFERROR(P1422/Premissas!$B$4,0)</f>
        <v/>
      </c>
    </row>
    <row r="1423">
      <c r="A1423" s="2" t="n">
        <v>7</v>
      </c>
      <c r="B1423" s="2" t="n">
        <v>7801</v>
      </c>
      <c r="C1423" s="2" t="inlineStr">
        <is>
          <t>SEPARACAO</t>
        </is>
      </c>
      <c r="D1423" s="2" t="n">
        <v>6001300</v>
      </c>
      <c r="E1423" s="2" t="inlineStr">
        <is>
          <t>Andre Silva Castro</t>
        </is>
      </c>
      <c r="F1423" s="2" t="n">
        <v>1605</v>
      </c>
      <c r="G1423" s="2" t="n">
        <v>57.33</v>
      </c>
      <c r="H1423" s="2" t="n">
        <v>28</v>
      </c>
      <c r="I1423" s="2" t="n">
        <v>0</v>
      </c>
      <c r="J1423" s="2" t="inlineStr">
        <is>
          <t>GPA</t>
        </is>
      </c>
      <c r="K1423" s="2">
        <f>IF(I1423&lt;&gt;"",I1423,IFERROR(INDEX(Base!$I:$I,MATCH(1,(Base!$C:$C=C1423)*(Base!$I:$I&lt;&gt;""),0)),0))</f>
        <v/>
      </c>
      <c r="L1423" s="2">
        <f>IF(AND(I1423="",K1423&gt;0),"SIM","NÃO")</f>
        <v/>
      </c>
      <c r="M1423" s="2">
        <f>IF(ISNUMBER(SEARCH("SEPARA",UPPER(C1423))),"NÃO","SIM")</f>
        <v/>
      </c>
      <c r="N1423" s="2">
        <f>IFERROR(H1423/K1423,0)</f>
        <v/>
      </c>
      <c r="O1423" s="2">
        <f>IF(M1423="NÃO","EXCLUÍDO",IF(N1423&lt;Premissas!$B$8,"&lt; 1,00",IF(N1423&lt;Premissas!$B$9,"1,00 – 1,19",IF(N1423&lt;Premissas!$B$10,"1,20 – 1,39",IF(N1423&lt;Premissas!$B$11,"1,40 – 1,59",IF(N1423&lt;Premissas!$B$12,"1,60 – 1,99","≥ 2,00"))))))</f>
        <v/>
      </c>
      <c r="P1423" s="5">
        <f>IF(OR(M1423="NÃO",N1423&lt;Premissas!$B$8),Premissas!$B$13,IF(N1423&lt;Premissas!$B$9,Premissas!$B$14,IF(N1423&lt;Premissas!$B$10,Premissas!$B$15,IF(N1423&lt;Premissas!$B$11,Premissas!$B$16,IF(N1423&lt;Premissas!$B$12,Premissas!$B$17,Premissas!$B$18)))))</f>
        <v/>
      </c>
      <c r="Q1423" s="5">
        <f>IFERROR(P1423/Premissas!$B$4,0)</f>
        <v/>
      </c>
    </row>
    <row r="1424">
      <c r="A1424" s="2" t="n">
        <v>7</v>
      </c>
      <c r="B1424" s="2" t="n">
        <v>7801</v>
      </c>
      <c r="C1424" s="2" t="inlineStr">
        <is>
          <t>SEPARACAO</t>
        </is>
      </c>
      <c r="D1424" s="2" t="n">
        <v>6001335</v>
      </c>
      <c r="E1424" s="2" t="inlineStr">
        <is>
          <t>Marcelo Adriano De Oliveira</t>
        </is>
      </c>
      <c r="F1424" s="2" t="n">
        <v>3567</v>
      </c>
      <c r="G1424" s="2" t="n">
        <v>89.88</v>
      </c>
      <c r="H1424" s="2" t="n">
        <v>40</v>
      </c>
      <c r="I1424" s="2" t="n">
        <v>0</v>
      </c>
      <c r="J1424" s="2" t="inlineStr">
        <is>
          <t>GPA</t>
        </is>
      </c>
      <c r="K1424" s="2">
        <f>IF(I1424&lt;&gt;"",I1424,IFERROR(INDEX(Base!$I:$I,MATCH(1,(Base!$C:$C=C1424)*(Base!$I:$I&lt;&gt;""),0)),0))</f>
        <v/>
      </c>
      <c r="L1424" s="2">
        <f>IF(AND(I1424="",K1424&gt;0),"SIM","NÃO")</f>
        <v/>
      </c>
      <c r="M1424" s="2">
        <f>IF(ISNUMBER(SEARCH("SEPARA",UPPER(C1424))),"NÃO","SIM")</f>
        <v/>
      </c>
      <c r="N1424" s="2">
        <f>IFERROR(H1424/K1424,0)</f>
        <v/>
      </c>
      <c r="O1424" s="2">
        <f>IF(M1424="NÃO","EXCLUÍDO",IF(N1424&lt;Premissas!$B$8,"&lt; 1,00",IF(N1424&lt;Premissas!$B$9,"1,00 – 1,19",IF(N1424&lt;Premissas!$B$10,"1,20 – 1,39",IF(N1424&lt;Premissas!$B$11,"1,40 – 1,59",IF(N1424&lt;Premissas!$B$12,"1,60 – 1,99","≥ 2,00"))))))</f>
        <v/>
      </c>
      <c r="P1424" s="5">
        <f>IF(OR(M1424="NÃO",N1424&lt;Premissas!$B$8),Premissas!$B$13,IF(N1424&lt;Premissas!$B$9,Premissas!$B$14,IF(N1424&lt;Premissas!$B$10,Premissas!$B$15,IF(N1424&lt;Premissas!$B$11,Premissas!$B$16,IF(N1424&lt;Premissas!$B$12,Premissas!$B$17,Premissas!$B$18)))))</f>
        <v/>
      </c>
      <c r="Q1424" s="5">
        <f>IFERROR(P1424/Premissas!$B$4,0)</f>
        <v/>
      </c>
    </row>
    <row r="1425">
      <c r="A1425" s="2" t="n">
        <v>7</v>
      </c>
      <c r="B1425" s="2" t="n">
        <v>7801</v>
      </c>
      <c r="C1425" s="2" t="inlineStr">
        <is>
          <t>PUXADA RECEB</t>
        </is>
      </c>
      <c r="D1425" s="2" t="n">
        <v>6001360</v>
      </c>
      <c r="E1425" s="2" t="inlineStr">
        <is>
          <t>Karen Cristina Santana Souza</t>
        </is>
      </c>
      <c r="F1425" s="2" t="n">
        <v>64</v>
      </c>
      <c r="G1425" s="2" t="n">
        <v>4.65</v>
      </c>
      <c r="H1425" s="2" t="n">
        <v>14</v>
      </c>
      <c r="I1425" s="2" t="n">
        <v>0</v>
      </c>
      <c r="J1425" s="2" t="inlineStr">
        <is>
          <t>GPA</t>
        </is>
      </c>
      <c r="K1425" s="2">
        <f>IF(I1425&lt;&gt;"",I1425,IFERROR(INDEX(Base!$I:$I,MATCH(1,(Base!$C:$C=C1425)*(Base!$I:$I&lt;&gt;""),0)),0))</f>
        <v/>
      </c>
      <c r="L1425" s="2">
        <f>IF(AND(I1425="",K1425&gt;0),"SIM","NÃO")</f>
        <v/>
      </c>
      <c r="M1425" s="2">
        <f>IF(ISNUMBER(SEARCH("SEPARA",UPPER(C1425))),"NÃO","SIM")</f>
        <v/>
      </c>
      <c r="N1425" s="2">
        <f>IFERROR(H1425/K1425,0)</f>
        <v/>
      </c>
      <c r="O1425" s="2">
        <f>IF(M1425="NÃO","EXCLUÍDO",IF(N1425&lt;Premissas!$B$8,"&lt; 1,00",IF(N1425&lt;Premissas!$B$9,"1,00 – 1,19",IF(N1425&lt;Premissas!$B$10,"1,20 – 1,39",IF(N1425&lt;Premissas!$B$11,"1,40 – 1,59",IF(N1425&lt;Premissas!$B$12,"1,60 – 1,99","≥ 2,00"))))))</f>
        <v/>
      </c>
      <c r="P1425" s="5">
        <f>IF(OR(M1425="NÃO",N1425&lt;Premissas!$B$8),Premissas!$B$13,IF(N1425&lt;Premissas!$B$9,Premissas!$B$14,IF(N1425&lt;Premissas!$B$10,Premissas!$B$15,IF(N1425&lt;Premissas!$B$11,Premissas!$B$16,IF(N1425&lt;Premissas!$B$12,Premissas!$B$17,Premissas!$B$18)))))</f>
        <v/>
      </c>
      <c r="Q1425" s="5">
        <f>IFERROR(P1425/Premissas!$B$4,0)</f>
        <v/>
      </c>
    </row>
    <row r="1426">
      <c r="A1426" s="2" t="n">
        <v>7</v>
      </c>
      <c r="B1426" s="2" t="n">
        <v>7801</v>
      </c>
      <c r="C1426" s="2" t="inlineStr">
        <is>
          <t>SEPARACAO</t>
        </is>
      </c>
      <c r="D1426" s="2" t="n">
        <v>6001360</v>
      </c>
      <c r="E1426" s="2" t="inlineStr">
        <is>
          <t>Karen Cristina Santana Souza</t>
        </is>
      </c>
      <c r="F1426" s="2" t="n">
        <v>5138</v>
      </c>
      <c r="G1426" s="2" t="n">
        <v>110.55</v>
      </c>
      <c r="H1426" s="2" t="n">
        <v>46</v>
      </c>
      <c r="I1426" s="2" t="n">
        <v>0</v>
      </c>
      <c r="J1426" s="2" t="inlineStr">
        <is>
          <t>GPA</t>
        </is>
      </c>
      <c r="K1426" s="2">
        <f>IF(I1426&lt;&gt;"",I1426,IFERROR(INDEX(Base!$I:$I,MATCH(1,(Base!$C:$C=C1426)*(Base!$I:$I&lt;&gt;""),0)),0))</f>
        <v/>
      </c>
      <c r="L1426" s="2">
        <f>IF(AND(I1426="",K1426&gt;0),"SIM","NÃO")</f>
        <v/>
      </c>
      <c r="M1426" s="2">
        <f>IF(ISNUMBER(SEARCH("SEPARA",UPPER(C1426))),"NÃO","SIM")</f>
        <v/>
      </c>
      <c r="N1426" s="2">
        <f>IFERROR(H1426/K1426,0)</f>
        <v/>
      </c>
      <c r="O1426" s="2">
        <f>IF(M1426="NÃO","EXCLUÍDO",IF(N1426&lt;Premissas!$B$8,"&lt; 1,00",IF(N1426&lt;Premissas!$B$9,"1,00 – 1,19",IF(N1426&lt;Premissas!$B$10,"1,20 – 1,39",IF(N1426&lt;Premissas!$B$11,"1,40 – 1,59",IF(N1426&lt;Premissas!$B$12,"1,60 – 1,99","≥ 2,00"))))))</f>
        <v/>
      </c>
      <c r="P1426" s="5">
        <f>IF(OR(M1426="NÃO",N1426&lt;Premissas!$B$8),Premissas!$B$13,IF(N1426&lt;Premissas!$B$9,Premissas!$B$14,IF(N1426&lt;Premissas!$B$10,Premissas!$B$15,IF(N1426&lt;Premissas!$B$11,Premissas!$B$16,IF(N1426&lt;Premissas!$B$12,Premissas!$B$17,Premissas!$B$18)))))</f>
        <v/>
      </c>
      <c r="Q1426" s="5">
        <f>IFERROR(P1426/Premissas!$B$4,0)</f>
        <v/>
      </c>
    </row>
    <row r="1427">
      <c r="A1427" s="2" t="n">
        <v>7</v>
      </c>
      <c r="B1427" s="2" t="n">
        <v>7801</v>
      </c>
      <c r="C1427" s="2" t="inlineStr">
        <is>
          <t>SEPARACAO</t>
        </is>
      </c>
      <c r="D1427" s="2" t="n">
        <v>6001572</v>
      </c>
      <c r="E1427" s="2" t="inlineStr">
        <is>
          <t>Grasiele Barbosa Dos Santos</t>
        </is>
      </c>
      <c r="F1427" s="2" t="n">
        <v>247</v>
      </c>
      <c r="G1427" s="2" t="n">
        <v>15.79</v>
      </c>
      <c r="H1427" s="2" t="n">
        <v>16</v>
      </c>
      <c r="I1427" s="2" t="n">
        <v>0</v>
      </c>
      <c r="J1427" s="2" t="inlineStr">
        <is>
          <t>GPA</t>
        </is>
      </c>
      <c r="K1427" s="2">
        <f>IF(I1427&lt;&gt;"",I1427,IFERROR(INDEX(Base!$I:$I,MATCH(1,(Base!$C:$C=C1427)*(Base!$I:$I&lt;&gt;""),0)),0))</f>
        <v/>
      </c>
      <c r="L1427" s="2">
        <f>IF(AND(I1427="",K1427&gt;0),"SIM","NÃO")</f>
        <v/>
      </c>
      <c r="M1427" s="2">
        <f>IF(ISNUMBER(SEARCH("SEPARA",UPPER(C1427))),"NÃO","SIM")</f>
        <v/>
      </c>
      <c r="N1427" s="2">
        <f>IFERROR(H1427/K1427,0)</f>
        <v/>
      </c>
      <c r="O1427" s="2">
        <f>IF(M1427="NÃO","EXCLUÍDO",IF(N1427&lt;Premissas!$B$8,"&lt; 1,00",IF(N1427&lt;Premissas!$B$9,"1,00 – 1,19",IF(N1427&lt;Premissas!$B$10,"1,20 – 1,39",IF(N1427&lt;Premissas!$B$11,"1,40 – 1,59",IF(N1427&lt;Premissas!$B$12,"1,60 – 1,99","≥ 2,00"))))))</f>
        <v/>
      </c>
      <c r="P1427" s="5">
        <f>IF(OR(M1427="NÃO",N1427&lt;Premissas!$B$8),Premissas!$B$13,IF(N1427&lt;Premissas!$B$9,Premissas!$B$14,IF(N1427&lt;Premissas!$B$10,Premissas!$B$15,IF(N1427&lt;Premissas!$B$11,Premissas!$B$16,IF(N1427&lt;Premissas!$B$12,Premissas!$B$17,Premissas!$B$18)))))</f>
        <v/>
      </c>
      <c r="Q1427" s="5">
        <f>IFERROR(P1427/Premissas!$B$4,0)</f>
        <v/>
      </c>
    </row>
    <row r="1428">
      <c r="A1428" s="2" t="n">
        <v>7</v>
      </c>
      <c r="B1428" s="2" t="n">
        <v>7801</v>
      </c>
      <c r="C1428" s="2" t="inlineStr">
        <is>
          <t>SEPARACAO</t>
        </is>
      </c>
      <c r="D1428" s="2" t="n">
        <v>6001742</v>
      </c>
      <c r="E1428" s="2" t="inlineStr">
        <is>
          <t>Milena Alves Rodrigues</t>
        </is>
      </c>
      <c r="F1428" s="2" t="n">
        <v>4999</v>
      </c>
      <c r="G1428" s="2" t="n">
        <v>138.31</v>
      </c>
      <c r="H1428" s="2" t="n">
        <v>36</v>
      </c>
      <c r="I1428" s="2" t="n">
        <v>0</v>
      </c>
      <c r="J1428" s="2" t="inlineStr">
        <is>
          <t>GPA</t>
        </is>
      </c>
      <c r="K1428" s="2">
        <f>IF(I1428&lt;&gt;"",I1428,IFERROR(INDEX(Base!$I:$I,MATCH(1,(Base!$C:$C=C1428)*(Base!$I:$I&lt;&gt;""),0)),0))</f>
        <v/>
      </c>
      <c r="L1428" s="2">
        <f>IF(AND(I1428="",K1428&gt;0),"SIM","NÃO")</f>
        <v/>
      </c>
      <c r="M1428" s="2">
        <f>IF(ISNUMBER(SEARCH("SEPARA",UPPER(C1428))),"NÃO","SIM")</f>
        <v/>
      </c>
      <c r="N1428" s="2">
        <f>IFERROR(H1428/K1428,0)</f>
        <v/>
      </c>
      <c r="O1428" s="2">
        <f>IF(M1428="NÃO","EXCLUÍDO",IF(N1428&lt;Premissas!$B$8,"&lt; 1,00",IF(N1428&lt;Premissas!$B$9,"1,00 – 1,19",IF(N1428&lt;Premissas!$B$10,"1,20 – 1,39",IF(N1428&lt;Premissas!$B$11,"1,40 – 1,59",IF(N1428&lt;Premissas!$B$12,"1,60 – 1,99","≥ 2,00"))))))</f>
        <v/>
      </c>
      <c r="P1428" s="5">
        <f>IF(OR(M1428="NÃO",N1428&lt;Premissas!$B$8),Premissas!$B$13,IF(N1428&lt;Premissas!$B$9,Premissas!$B$14,IF(N1428&lt;Premissas!$B$10,Premissas!$B$15,IF(N1428&lt;Premissas!$B$11,Premissas!$B$16,IF(N1428&lt;Premissas!$B$12,Premissas!$B$17,Premissas!$B$18)))))</f>
        <v/>
      </c>
      <c r="Q1428" s="5">
        <f>IFERROR(P1428/Premissas!$B$4,0)</f>
        <v/>
      </c>
    </row>
    <row r="1429">
      <c r="A1429" s="2" t="n">
        <v>7</v>
      </c>
      <c r="B1429" s="2" t="n">
        <v>7801</v>
      </c>
      <c r="C1429" s="2" t="inlineStr">
        <is>
          <t>SEPARACAO</t>
        </is>
      </c>
      <c r="D1429" s="2" t="n">
        <v>6001947</v>
      </c>
      <c r="E1429" s="2" t="inlineStr">
        <is>
          <t>Tassiane De Barros Oliveira</t>
        </is>
      </c>
      <c r="F1429" s="2" t="n">
        <v>221</v>
      </c>
      <c r="G1429" s="2" t="n">
        <v>10.25</v>
      </c>
      <c r="H1429" s="2" t="n">
        <v>22</v>
      </c>
      <c r="I1429" s="2" t="n">
        <v>0</v>
      </c>
      <c r="J1429" s="2" t="inlineStr">
        <is>
          <t>GPA</t>
        </is>
      </c>
      <c r="K1429" s="2">
        <f>IF(I1429&lt;&gt;"",I1429,IFERROR(INDEX(Base!$I:$I,MATCH(1,(Base!$C:$C=C1429)*(Base!$I:$I&lt;&gt;""),0)),0))</f>
        <v/>
      </c>
      <c r="L1429" s="2">
        <f>IF(AND(I1429="",K1429&gt;0),"SIM","NÃO")</f>
        <v/>
      </c>
      <c r="M1429" s="2">
        <f>IF(ISNUMBER(SEARCH("SEPARA",UPPER(C1429))),"NÃO","SIM")</f>
        <v/>
      </c>
      <c r="N1429" s="2">
        <f>IFERROR(H1429/K1429,0)</f>
        <v/>
      </c>
      <c r="O1429" s="2">
        <f>IF(M1429="NÃO","EXCLUÍDO",IF(N1429&lt;Premissas!$B$8,"&lt; 1,00",IF(N1429&lt;Premissas!$B$9,"1,00 – 1,19",IF(N1429&lt;Premissas!$B$10,"1,20 – 1,39",IF(N1429&lt;Premissas!$B$11,"1,40 – 1,59",IF(N1429&lt;Premissas!$B$12,"1,60 – 1,99","≥ 2,00"))))))</f>
        <v/>
      </c>
      <c r="P1429" s="5">
        <f>IF(OR(M1429="NÃO",N1429&lt;Premissas!$B$8),Premissas!$B$13,IF(N1429&lt;Premissas!$B$9,Premissas!$B$14,IF(N1429&lt;Premissas!$B$10,Premissas!$B$15,IF(N1429&lt;Premissas!$B$11,Premissas!$B$16,IF(N1429&lt;Premissas!$B$12,Premissas!$B$17,Premissas!$B$18)))))</f>
        <v/>
      </c>
      <c r="Q1429" s="5">
        <f>IFERROR(P1429/Premissas!$B$4,0)</f>
        <v/>
      </c>
    </row>
    <row r="1430">
      <c r="A1430" s="2" t="n">
        <v>7</v>
      </c>
      <c r="B1430" s="2" t="n">
        <v>7801</v>
      </c>
      <c r="C1430" s="2" t="inlineStr">
        <is>
          <t>SEPARACAO</t>
        </is>
      </c>
      <c r="D1430" s="2" t="n">
        <v>6002854</v>
      </c>
      <c r="E1430" s="2" t="inlineStr">
        <is>
          <t>Bruno Miro Da Silva</t>
        </is>
      </c>
      <c r="F1430" s="2" t="n">
        <v>1528</v>
      </c>
      <c r="G1430" s="2" t="n">
        <v>65.27</v>
      </c>
      <c r="H1430" s="2" t="n">
        <v>23</v>
      </c>
      <c r="I1430" s="2" t="n">
        <v>0</v>
      </c>
      <c r="J1430" s="2" t="inlineStr">
        <is>
          <t>GPA</t>
        </is>
      </c>
      <c r="K1430" s="2">
        <f>IF(I1430&lt;&gt;"",I1430,IFERROR(INDEX(Base!$I:$I,MATCH(1,(Base!$C:$C=C1430)*(Base!$I:$I&lt;&gt;""),0)),0))</f>
        <v/>
      </c>
      <c r="L1430" s="2">
        <f>IF(AND(I1430="",K1430&gt;0),"SIM","NÃO")</f>
        <v/>
      </c>
      <c r="M1430" s="2">
        <f>IF(ISNUMBER(SEARCH("SEPARA",UPPER(C1430))),"NÃO","SIM")</f>
        <v/>
      </c>
      <c r="N1430" s="2">
        <f>IFERROR(H1430/K1430,0)</f>
        <v/>
      </c>
      <c r="O1430" s="2">
        <f>IF(M1430="NÃO","EXCLUÍDO",IF(N1430&lt;Premissas!$B$8,"&lt; 1,00",IF(N1430&lt;Premissas!$B$9,"1,00 – 1,19",IF(N1430&lt;Premissas!$B$10,"1,20 – 1,39",IF(N1430&lt;Premissas!$B$11,"1,40 – 1,59",IF(N1430&lt;Premissas!$B$12,"1,60 – 1,99","≥ 2,00"))))))</f>
        <v/>
      </c>
      <c r="P1430" s="5">
        <f>IF(OR(M1430="NÃO",N1430&lt;Premissas!$B$8),Premissas!$B$13,IF(N1430&lt;Premissas!$B$9,Premissas!$B$14,IF(N1430&lt;Premissas!$B$10,Premissas!$B$15,IF(N1430&lt;Premissas!$B$11,Premissas!$B$16,IF(N1430&lt;Premissas!$B$12,Premissas!$B$17,Premissas!$B$18)))))</f>
        <v/>
      </c>
      <c r="Q1430" s="5">
        <f>IFERROR(P1430/Premissas!$B$4,0)</f>
        <v/>
      </c>
    </row>
    <row r="1431">
      <c r="A1431" s="2" t="n">
        <v>7</v>
      </c>
      <c r="B1431" s="2" t="n">
        <v>7801</v>
      </c>
      <c r="C1431" s="2" t="inlineStr">
        <is>
          <t>SEPARACAO</t>
        </is>
      </c>
      <c r="D1431" s="2" t="n">
        <v>6003753</v>
      </c>
      <c r="E1431" s="2" t="inlineStr">
        <is>
          <t>Vitoria Beatriz De Oliveira Andrade</t>
        </is>
      </c>
      <c r="F1431" s="2" t="n">
        <v>386</v>
      </c>
      <c r="G1431" s="2" t="n">
        <v>14.84</v>
      </c>
      <c r="H1431" s="2" t="n">
        <v>26</v>
      </c>
      <c r="I1431" s="2" t="n">
        <v>0</v>
      </c>
      <c r="J1431" s="2" t="inlineStr">
        <is>
          <t>GPA</t>
        </is>
      </c>
      <c r="K1431" s="2">
        <f>IF(I1431&lt;&gt;"",I1431,IFERROR(INDEX(Base!$I:$I,MATCH(1,(Base!$C:$C=C1431)*(Base!$I:$I&lt;&gt;""),0)),0))</f>
        <v/>
      </c>
      <c r="L1431" s="2">
        <f>IF(AND(I1431="",K1431&gt;0),"SIM","NÃO")</f>
        <v/>
      </c>
      <c r="M1431" s="2">
        <f>IF(ISNUMBER(SEARCH("SEPARA",UPPER(C1431))),"NÃO","SIM")</f>
        <v/>
      </c>
      <c r="N1431" s="2">
        <f>IFERROR(H1431/K1431,0)</f>
        <v/>
      </c>
      <c r="O1431" s="2">
        <f>IF(M1431="NÃO","EXCLUÍDO",IF(N1431&lt;Premissas!$B$8,"&lt; 1,00",IF(N1431&lt;Premissas!$B$9,"1,00 – 1,19",IF(N1431&lt;Premissas!$B$10,"1,20 – 1,39",IF(N1431&lt;Premissas!$B$11,"1,40 – 1,59",IF(N1431&lt;Premissas!$B$12,"1,60 – 1,99","≥ 2,00"))))))</f>
        <v/>
      </c>
      <c r="P1431" s="5">
        <f>IF(OR(M1431="NÃO",N1431&lt;Premissas!$B$8),Premissas!$B$13,IF(N1431&lt;Premissas!$B$9,Premissas!$B$14,IF(N1431&lt;Premissas!$B$10,Premissas!$B$15,IF(N1431&lt;Premissas!$B$11,Premissas!$B$16,IF(N1431&lt;Premissas!$B$12,Premissas!$B$17,Premissas!$B$18)))))</f>
        <v/>
      </c>
      <c r="Q1431" s="5">
        <f>IFERROR(P1431/Premissas!$B$4,0)</f>
        <v/>
      </c>
    </row>
    <row r="1432">
      <c r="A1432" s="2" t="n">
        <v>7</v>
      </c>
      <c r="B1432" s="2" t="n">
        <v>7801</v>
      </c>
      <c r="C1432" s="2" t="inlineStr">
        <is>
          <t>SEPARACAO</t>
        </is>
      </c>
      <c r="D1432" s="2" t="n">
        <v>6003850</v>
      </c>
      <c r="E1432" s="2" t="inlineStr">
        <is>
          <t>Reginaldo Domingos Dos Santos</t>
        </is>
      </c>
      <c r="F1432" s="2" t="n">
        <v>4640</v>
      </c>
      <c r="G1432" s="2" t="n">
        <v>118.18</v>
      </c>
      <c r="H1432" s="2" t="n">
        <v>39</v>
      </c>
      <c r="I1432" s="2" t="n">
        <v>0</v>
      </c>
      <c r="J1432" s="2" t="inlineStr">
        <is>
          <t>GPA</t>
        </is>
      </c>
      <c r="K1432" s="2">
        <f>IF(I1432&lt;&gt;"",I1432,IFERROR(INDEX(Base!$I:$I,MATCH(1,(Base!$C:$C=C1432)*(Base!$I:$I&lt;&gt;""),0)),0))</f>
        <v/>
      </c>
      <c r="L1432" s="2">
        <f>IF(AND(I1432="",K1432&gt;0),"SIM","NÃO")</f>
        <v/>
      </c>
      <c r="M1432" s="2">
        <f>IF(ISNUMBER(SEARCH("SEPARA",UPPER(C1432))),"NÃO","SIM")</f>
        <v/>
      </c>
      <c r="N1432" s="2">
        <f>IFERROR(H1432/K1432,0)</f>
        <v/>
      </c>
      <c r="O1432" s="2">
        <f>IF(M1432="NÃO","EXCLUÍDO",IF(N1432&lt;Premissas!$B$8,"&lt; 1,00",IF(N1432&lt;Premissas!$B$9,"1,00 – 1,19",IF(N1432&lt;Premissas!$B$10,"1,20 – 1,39",IF(N1432&lt;Premissas!$B$11,"1,40 – 1,59",IF(N1432&lt;Premissas!$B$12,"1,60 – 1,99","≥ 2,00"))))))</f>
        <v/>
      </c>
      <c r="P1432" s="5">
        <f>IF(OR(M1432="NÃO",N1432&lt;Premissas!$B$8),Premissas!$B$13,IF(N1432&lt;Premissas!$B$9,Premissas!$B$14,IF(N1432&lt;Premissas!$B$10,Premissas!$B$15,IF(N1432&lt;Premissas!$B$11,Premissas!$B$16,IF(N1432&lt;Premissas!$B$12,Premissas!$B$17,Premissas!$B$18)))))</f>
        <v/>
      </c>
      <c r="Q1432" s="5">
        <f>IFERROR(P1432/Premissas!$B$4,0)</f>
        <v/>
      </c>
    </row>
    <row r="1433">
      <c r="A1433" s="2" t="n">
        <v>7</v>
      </c>
      <c r="B1433" s="2" t="n">
        <v>7801</v>
      </c>
      <c r="C1433" s="2" t="inlineStr">
        <is>
          <t>SEPARACAO</t>
        </is>
      </c>
      <c r="D1433" s="2" t="n">
        <v>6004547</v>
      </c>
      <c r="E1433" s="2" t="inlineStr">
        <is>
          <t>Lucilia Maria Amorim</t>
        </is>
      </c>
      <c r="F1433" s="2" t="n">
        <v>584</v>
      </c>
      <c r="G1433" s="2" t="n">
        <v>15.09</v>
      </c>
      <c r="H1433" s="2" t="n">
        <v>39</v>
      </c>
      <c r="I1433" s="2" t="n">
        <v>0</v>
      </c>
      <c r="J1433" s="2" t="inlineStr">
        <is>
          <t>GPA</t>
        </is>
      </c>
      <c r="K1433" s="2">
        <f>IF(I1433&lt;&gt;"",I1433,IFERROR(INDEX(Base!$I:$I,MATCH(1,(Base!$C:$C=C1433)*(Base!$I:$I&lt;&gt;""),0)),0))</f>
        <v/>
      </c>
      <c r="L1433" s="2">
        <f>IF(AND(I1433="",K1433&gt;0),"SIM","NÃO")</f>
        <v/>
      </c>
      <c r="M1433" s="2">
        <f>IF(ISNUMBER(SEARCH("SEPARA",UPPER(C1433))),"NÃO","SIM")</f>
        <v/>
      </c>
      <c r="N1433" s="2">
        <f>IFERROR(H1433/K1433,0)</f>
        <v/>
      </c>
      <c r="O1433" s="2">
        <f>IF(M1433="NÃO","EXCLUÍDO",IF(N1433&lt;Premissas!$B$8,"&lt; 1,00",IF(N1433&lt;Premissas!$B$9,"1,00 – 1,19",IF(N1433&lt;Premissas!$B$10,"1,20 – 1,39",IF(N1433&lt;Premissas!$B$11,"1,40 – 1,59",IF(N1433&lt;Premissas!$B$12,"1,60 – 1,99","≥ 2,00"))))))</f>
        <v/>
      </c>
      <c r="P1433" s="5">
        <f>IF(OR(M1433="NÃO",N1433&lt;Premissas!$B$8),Premissas!$B$13,IF(N1433&lt;Premissas!$B$9,Premissas!$B$14,IF(N1433&lt;Premissas!$B$10,Premissas!$B$15,IF(N1433&lt;Premissas!$B$11,Premissas!$B$16,IF(N1433&lt;Premissas!$B$12,Premissas!$B$17,Premissas!$B$18)))))</f>
        <v/>
      </c>
      <c r="Q1433" s="5">
        <f>IFERROR(P1433/Premissas!$B$4,0)</f>
        <v/>
      </c>
    </row>
    <row r="1434">
      <c r="A1434" s="2" t="n">
        <v>7</v>
      </c>
      <c r="B1434" s="2" t="n">
        <v>7801</v>
      </c>
      <c r="C1434" s="2" t="inlineStr">
        <is>
          <t>SEPARACAO</t>
        </is>
      </c>
      <c r="D1434" s="2" t="n">
        <v>6005535</v>
      </c>
      <c r="E1434" s="2" t="inlineStr">
        <is>
          <t>Karla Cavalcanti Silva</t>
        </is>
      </c>
      <c r="F1434" s="2" t="n">
        <v>804</v>
      </c>
      <c r="G1434" s="2" t="n">
        <v>13.73</v>
      </c>
      <c r="H1434" s="2" t="n">
        <v>59</v>
      </c>
      <c r="I1434" s="2" t="n">
        <v>0</v>
      </c>
      <c r="J1434" s="2" t="inlineStr">
        <is>
          <t>GPA</t>
        </is>
      </c>
      <c r="K1434" s="2">
        <f>IF(I1434&lt;&gt;"",I1434,IFERROR(INDEX(Base!$I:$I,MATCH(1,(Base!$C:$C=C1434)*(Base!$I:$I&lt;&gt;""),0)),0))</f>
        <v/>
      </c>
      <c r="L1434" s="2">
        <f>IF(AND(I1434="",K1434&gt;0),"SIM","NÃO")</f>
        <v/>
      </c>
      <c r="M1434" s="2">
        <f>IF(ISNUMBER(SEARCH("SEPARA",UPPER(C1434))),"NÃO","SIM")</f>
        <v/>
      </c>
      <c r="N1434" s="2">
        <f>IFERROR(H1434/K1434,0)</f>
        <v/>
      </c>
      <c r="O1434" s="2">
        <f>IF(M1434="NÃO","EXCLUÍDO",IF(N1434&lt;Premissas!$B$8,"&lt; 1,00",IF(N1434&lt;Premissas!$B$9,"1,00 – 1,19",IF(N1434&lt;Premissas!$B$10,"1,20 – 1,39",IF(N1434&lt;Premissas!$B$11,"1,40 – 1,59",IF(N1434&lt;Premissas!$B$12,"1,60 – 1,99","≥ 2,00"))))))</f>
        <v/>
      </c>
      <c r="P1434" s="5">
        <f>IF(OR(M1434="NÃO",N1434&lt;Premissas!$B$8),Premissas!$B$13,IF(N1434&lt;Premissas!$B$9,Premissas!$B$14,IF(N1434&lt;Premissas!$B$10,Premissas!$B$15,IF(N1434&lt;Premissas!$B$11,Premissas!$B$16,IF(N1434&lt;Premissas!$B$12,Premissas!$B$17,Premissas!$B$18)))))</f>
        <v/>
      </c>
      <c r="Q1434" s="5">
        <f>IFERROR(P1434/Premissas!$B$4,0)</f>
        <v/>
      </c>
    </row>
    <row r="1435">
      <c r="A1435" s="2" t="n">
        <v>7</v>
      </c>
      <c r="B1435" s="2" t="n">
        <v>7801</v>
      </c>
      <c r="C1435" s="2" t="inlineStr">
        <is>
          <t>SEPARACAO</t>
        </is>
      </c>
      <c r="D1435" s="2" t="n">
        <v>6005764</v>
      </c>
      <c r="E1435" s="2" t="inlineStr">
        <is>
          <t>Chinonso Stephen Onuegbu</t>
        </is>
      </c>
      <c r="F1435" s="2" t="n">
        <v>1995</v>
      </c>
      <c r="G1435" s="2" t="n">
        <v>62.43</v>
      </c>
      <c r="H1435" s="2" t="n">
        <v>32</v>
      </c>
      <c r="I1435" s="2" t="n">
        <v>0</v>
      </c>
      <c r="J1435" s="2" t="inlineStr">
        <is>
          <t>GPA</t>
        </is>
      </c>
      <c r="K1435" s="2">
        <f>IF(I1435&lt;&gt;"",I1435,IFERROR(INDEX(Base!$I:$I,MATCH(1,(Base!$C:$C=C1435)*(Base!$I:$I&lt;&gt;""),0)),0))</f>
        <v/>
      </c>
      <c r="L1435" s="2">
        <f>IF(AND(I1435="",K1435&gt;0),"SIM","NÃO")</f>
        <v/>
      </c>
      <c r="M1435" s="2">
        <f>IF(ISNUMBER(SEARCH("SEPARA",UPPER(C1435))),"NÃO","SIM")</f>
        <v/>
      </c>
      <c r="N1435" s="2">
        <f>IFERROR(H1435/K1435,0)</f>
        <v/>
      </c>
      <c r="O1435" s="2">
        <f>IF(M1435="NÃO","EXCLUÍDO",IF(N1435&lt;Premissas!$B$8,"&lt; 1,00",IF(N1435&lt;Premissas!$B$9,"1,00 – 1,19",IF(N1435&lt;Premissas!$B$10,"1,20 – 1,39",IF(N1435&lt;Premissas!$B$11,"1,40 – 1,59",IF(N1435&lt;Premissas!$B$12,"1,60 – 1,99","≥ 2,00"))))))</f>
        <v/>
      </c>
      <c r="P1435" s="5">
        <f>IF(OR(M1435="NÃO",N1435&lt;Premissas!$B$8),Premissas!$B$13,IF(N1435&lt;Premissas!$B$9,Premissas!$B$14,IF(N1435&lt;Premissas!$B$10,Premissas!$B$15,IF(N1435&lt;Premissas!$B$11,Premissas!$B$16,IF(N1435&lt;Premissas!$B$12,Premissas!$B$17,Premissas!$B$18)))))</f>
        <v/>
      </c>
      <c r="Q1435" s="5">
        <f>IFERROR(P1435/Premissas!$B$4,0)</f>
        <v/>
      </c>
    </row>
    <row r="1436">
      <c r="A1436" s="2" t="n">
        <v>7</v>
      </c>
      <c r="B1436" s="2" t="n">
        <v>7801</v>
      </c>
      <c r="C1436" s="2" t="inlineStr">
        <is>
          <t>SEPARACAO</t>
        </is>
      </c>
      <c r="D1436" s="2" t="n">
        <v>6005802</v>
      </c>
      <c r="E1436" s="2" t="inlineStr">
        <is>
          <t>Susana Mangueira De Sousa</t>
        </is>
      </c>
      <c r="F1436" s="2" t="n">
        <v>2566</v>
      </c>
      <c r="G1436" s="2" t="n">
        <v>72.17</v>
      </c>
      <c r="H1436" s="2" t="n">
        <v>36</v>
      </c>
      <c r="I1436" s="2" t="n">
        <v>0</v>
      </c>
      <c r="J1436" s="2" t="inlineStr">
        <is>
          <t>GPA</t>
        </is>
      </c>
      <c r="K1436" s="2">
        <f>IF(I1436&lt;&gt;"",I1436,IFERROR(INDEX(Base!$I:$I,MATCH(1,(Base!$C:$C=C1436)*(Base!$I:$I&lt;&gt;""),0)),0))</f>
        <v/>
      </c>
      <c r="L1436" s="2">
        <f>IF(AND(I1436="",K1436&gt;0),"SIM","NÃO")</f>
        <v/>
      </c>
      <c r="M1436" s="2">
        <f>IF(ISNUMBER(SEARCH("SEPARA",UPPER(C1436))),"NÃO","SIM")</f>
        <v/>
      </c>
      <c r="N1436" s="2">
        <f>IFERROR(H1436/K1436,0)</f>
        <v/>
      </c>
      <c r="O1436" s="2">
        <f>IF(M1436="NÃO","EXCLUÍDO",IF(N1436&lt;Premissas!$B$8,"&lt; 1,00",IF(N1436&lt;Premissas!$B$9,"1,00 – 1,19",IF(N1436&lt;Premissas!$B$10,"1,20 – 1,39",IF(N1436&lt;Premissas!$B$11,"1,40 – 1,59",IF(N1436&lt;Premissas!$B$12,"1,60 – 1,99","≥ 2,00"))))))</f>
        <v/>
      </c>
      <c r="P1436" s="5">
        <f>IF(OR(M1436="NÃO",N1436&lt;Premissas!$B$8),Premissas!$B$13,IF(N1436&lt;Premissas!$B$9,Premissas!$B$14,IF(N1436&lt;Premissas!$B$10,Premissas!$B$15,IF(N1436&lt;Premissas!$B$11,Premissas!$B$16,IF(N1436&lt;Premissas!$B$12,Premissas!$B$17,Premissas!$B$18)))))</f>
        <v/>
      </c>
      <c r="Q1436" s="5">
        <f>IFERROR(P1436/Premissas!$B$4,0)</f>
        <v/>
      </c>
    </row>
    <row r="1437">
      <c r="A1437" s="2" t="n">
        <v>7</v>
      </c>
      <c r="B1437" s="2" t="n">
        <v>7801</v>
      </c>
      <c r="C1437" s="2" t="inlineStr">
        <is>
          <t>SEPARACAO</t>
        </is>
      </c>
      <c r="D1437" s="2" t="n">
        <v>6006175</v>
      </c>
      <c r="E1437" s="2" t="inlineStr">
        <is>
          <t>Leandro Andrade</t>
        </is>
      </c>
      <c r="F1437" s="2" t="n">
        <v>1021</v>
      </c>
      <c r="G1437" s="2" t="n">
        <v>24.35</v>
      </c>
      <c r="H1437" s="2" t="n">
        <v>42</v>
      </c>
      <c r="I1437" s="2" t="n">
        <v>0</v>
      </c>
      <c r="J1437" s="2" t="inlineStr">
        <is>
          <t>GPA</t>
        </is>
      </c>
      <c r="K1437" s="2">
        <f>IF(I1437&lt;&gt;"",I1437,IFERROR(INDEX(Base!$I:$I,MATCH(1,(Base!$C:$C=C1437)*(Base!$I:$I&lt;&gt;""),0)),0))</f>
        <v/>
      </c>
      <c r="L1437" s="2">
        <f>IF(AND(I1437="",K1437&gt;0),"SIM","NÃO")</f>
        <v/>
      </c>
      <c r="M1437" s="2">
        <f>IF(ISNUMBER(SEARCH("SEPARA",UPPER(C1437))),"NÃO","SIM")</f>
        <v/>
      </c>
      <c r="N1437" s="2">
        <f>IFERROR(H1437/K1437,0)</f>
        <v/>
      </c>
      <c r="O1437" s="2">
        <f>IF(M1437="NÃO","EXCLUÍDO",IF(N1437&lt;Premissas!$B$8,"&lt; 1,00",IF(N1437&lt;Premissas!$B$9,"1,00 – 1,19",IF(N1437&lt;Premissas!$B$10,"1,20 – 1,39",IF(N1437&lt;Premissas!$B$11,"1,40 – 1,59",IF(N1437&lt;Premissas!$B$12,"1,60 – 1,99","≥ 2,00"))))))</f>
        <v/>
      </c>
      <c r="P1437" s="5">
        <f>IF(OR(M1437="NÃO",N1437&lt;Premissas!$B$8),Premissas!$B$13,IF(N1437&lt;Premissas!$B$9,Premissas!$B$14,IF(N1437&lt;Premissas!$B$10,Premissas!$B$15,IF(N1437&lt;Premissas!$B$11,Premissas!$B$16,IF(N1437&lt;Premissas!$B$12,Premissas!$B$17,Premissas!$B$18)))))</f>
        <v/>
      </c>
      <c r="Q1437" s="5">
        <f>IFERROR(P1437/Premissas!$B$4,0)</f>
        <v/>
      </c>
    </row>
    <row r="1438">
      <c r="A1438" s="2" t="n">
        <v>7</v>
      </c>
      <c r="B1438" s="2" t="n">
        <v>7801</v>
      </c>
      <c r="C1438" s="2" t="inlineStr">
        <is>
          <t>SEPARACAO</t>
        </is>
      </c>
      <c r="D1438" s="2" t="n">
        <v>6006833</v>
      </c>
      <c r="E1438" s="2" t="inlineStr">
        <is>
          <t>Misael Gomes</t>
        </is>
      </c>
      <c r="F1438" s="2" t="n">
        <v>1934</v>
      </c>
      <c r="G1438" s="2" t="n">
        <v>62.19</v>
      </c>
      <c r="H1438" s="2" t="n">
        <v>31</v>
      </c>
      <c r="I1438" s="2" t="n">
        <v>0</v>
      </c>
      <c r="J1438" s="2" t="inlineStr">
        <is>
          <t>GPA</t>
        </is>
      </c>
      <c r="K1438" s="2">
        <f>IF(I1438&lt;&gt;"",I1438,IFERROR(INDEX(Base!$I:$I,MATCH(1,(Base!$C:$C=C1438)*(Base!$I:$I&lt;&gt;""),0)),0))</f>
        <v/>
      </c>
      <c r="L1438" s="2">
        <f>IF(AND(I1438="",K1438&gt;0),"SIM","NÃO")</f>
        <v/>
      </c>
      <c r="M1438" s="2">
        <f>IF(ISNUMBER(SEARCH("SEPARA",UPPER(C1438))),"NÃO","SIM")</f>
        <v/>
      </c>
      <c r="N1438" s="2">
        <f>IFERROR(H1438/K1438,0)</f>
        <v/>
      </c>
      <c r="O1438" s="2">
        <f>IF(M1438="NÃO","EXCLUÍDO",IF(N1438&lt;Premissas!$B$8,"&lt; 1,00",IF(N1438&lt;Premissas!$B$9,"1,00 – 1,19",IF(N1438&lt;Premissas!$B$10,"1,20 – 1,39",IF(N1438&lt;Premissas!$B$11,"1,40 – 1,59",IF(N1438&lt;Premissas!$B$12,"1,60 – 1,99","≥ 2,00"))))))</f>
        <v/>
      </c>
      <c r="P1438" s="5">
        <f>IF(OR(M1438="NÃO",N1438&lt;Premissas!$B$8),Premissas!$B$13,IF(N1438&lt;Premissas!$B$9,Premissas!$B$14,IF(N1438&lt;Premissas!$B$10,Premissas!$B$15,IF(N1438&lt;Premissas!$B$11,Premissas!$B$16,IF(N1438&lt;Premissas!$B$12,Premissas!$B$17,Premissas!$B$18)))))</f>
        <v/>
      </c>
      <c r="Q1438" s="5">
        <f>IFERROR(P1438/Premissas!$B$4,0)</f>
        <v/>
      </c>
    </row>
    <row r="1439">
      <c r="A1439" s="2" t="n">
        <v>7</v>
      </c>
      <c r="B1439" s="2" t="n">
        <v>7801</v>
      </c>
      <c r="C1439" s="2" t="inlineStr">
        <is>
          <t>SEPARACAO</t>
        </is>
      </c>
      <c r="D1439" s="2" t="n">
        <v>6006884</v>
      </c>
      <c r="E1439" s="2" t="inlineStr">
        <is>
          <t>Vinicius Marcelino Da Silva</t>
        </is>
      </c>
      <c r="F1439" s="2" t="n">
        <v>2387</v>
      </c>
      <c r="G1439" s="2" t="n">
        <v>80.93000000000001</v>
      </c>
      <c r="H1439" s="2" t="n">
        <v>29</v>
      </c>
      <c r="I1439" s="2" t="n">
        <v>0</v>
      </c>
      <c r="J1439" s="2" t="inlineStr">
        <is>
          <t>GPA</t>
        </is>
      </c>
      <c r="K1439" s="2">
        <f>IF(I1439&lt;&gt;"",I1439,IFERROR(INDEX(Base!$I:$I,MATCH(1,(Base!$C:$C=C1439)*(Base!$I:$I&lt;&gt;""),0)),0))</f>
        <v/>
      </c>
      <c r="L1439" s="2">
        <f>IF(AND(I1439="",K1439&gt;0),"SIM","NÃO")</f>
        <v/>
      </c>
      <c r="M1439" s="2">
        <f>IF(ISNUMBER(SEARCH("SEPARA",UPPER(C1439))),"NÃO","SIM")</f>
        <v/>
      </c>
      <c r="N1439" s="2">
        <f>IFERROR(H1439/K1439,0)</f>
        <v/>
      </c>
      <c r="O1439" s="2">
        <f>IF(M1439="NÃO","EXCLUÍDO",IF(N1439&lt;Premissas!$B$8,"&lt; 1,00",IF(N1439&lt;Premissas!$B$9,"1,00 – 1,19",IF(N1439&lt;Premissas!$B$10,"1,20 – 1,39",IF(N1439&lt;Premissas!$B$11,"1,40 – 1,59",IF(N1439&lt;Premissas!$B$12,"1,60 – 1,99","≥ 2,00"))))))</f>
        <v/>
      </c>
      <c r="P1439" s="5">
        <f>IF(OR(M1439="NÃO",N1439&lt;Premissas!$B$8),Premissas!$B$13,IF(N1439&lt;Premissas!$B$9,Premissas!$B$14,IF(N1439&lt;Premissas!$B$10,Premissas!$B$15,IF(N1439&lt;Premissas!$B$11,Premissas!$B$16,IF(N1439&lt;Premissas!$B$12,Premissas!$B$17,Premissas!$B$18)))))</f>
        <v/>
      </c>
      <c r="Q1439" s="5">
        <f>IFERROR(P1439/Premissas!$B$4,0)</f>
        <v/>
      </c>
    </row>
    <row r="1440">
      <c r="A1440" s="2" t="n">
        <v>7</v>
      </c>
      <c r="B1440" s="2" t="n">
        <v>7801</v>
      </c>
      <c r="C1440" s="2" t="inlineStr">
        <is>
          <t>SEPARACAO</t>
        </is>
      </c>
      <c r="D1440" s="2" t="n">
        <v>6007260</v>
      </c>
      <c r="E1440" s="2" t="inlineStr">
        <is>
          <t>Caua Pereira Nogueira</t>
        </is>
      </c>
      <c r="F1440" s="2" t="n">
        <v>896</v>
      </c>
      <c r="G1440" s="2" t="n">
        <v>25.65</v>
      </c>
      <c r="H1440" s="2" t="n">
        <v>35</v>
      </c>
      <c r="I1440" s="2" t="n">
        <v>0</v>
      </c>
      <c r="J1440" s="2" t="inlineStr">
        <is>
          <t>GPA</t>
        </is>
      </c>
      <c r="K1440" s="2">
        <f>IF(I1440&lt;&gt;"",I1440,IFERROR(INDEX(Base!$I:$I,MATCH(1,(Base!$C:$C=C1440)*(Base!$I:$I&lt;&gt;""),0)),0))</f>
        <v/>
      </c>
      <c r="L1440" s="2">
        <f>IF(AND(I1440="",K1440&gt;0),"SIM","NÃO")</f>
        <v/>
      </c>
      <c r="M1440" s="2">
        <f>IF(ISNUMBER(SEARCH("SEPARA",UPPER(C1440))),"NÃO","SIM")</f>
        <v/>
      </c>
      <c r="N1440" s="2">
        <f>IFERROR(H1440/K1440,0)</f>
        <v/>
      </c>
      <c r="O1440" s="2">
        <f>IF(M1440="NÃO","EXCLUÍDO",IF(N1440&lt;Premissas!$B$8,"&lt; 1,00",IF(N1440&lt;Premissas!$B$9,"1,00 – 1,19",IF(N1440&lt;Premissas!$B$10,"1,20 – 1,39",IF(N1440&lt;Premissas!$B$11,"1,40 – 1,59",IF(N1440&lt;Premissas!$B$12,"1,60 – 1,99","≥ 2,00"))))))</f>
        <v/>
      </c>
      <c r="P1440" s="5">
        <f>IF(OR(M1440="NÃO",N1440&lt;Premissas!$B$8),Premissas!$B$13,IF(N1440&lt;Premissas!$B$9,Premissas!$B$14,IF(N1440&lt;Premissas!$B$10,Premissas!$B$15,IF(N1440&lt;Premissas!$B$11,Premissas!$B$16,IF(N1440&lt;Premissas!$B$12,Premissas!$B$17,Premissas!$B$18)))))</f>
        <v/>
      </c>
      <c r="Q1440" s="5">
        <f>IFERROR(P1440/Premissas!$B$4,0)</f>
        <v/>
      </c>
    </row>
    <row r="1441">
      <c r="A1441" s="2" t="n">
        <v>7</v>
      </c>
      <c r="B1441" s="2" t="n">
        <v>7801</v>
      </c>
      <c r="C1441" s="2" t="inlineStr">
        <is>
          <t>SEPARACAO</t>
        </is>
      </c>
      <c r="D1441" s="2" t="n">
        <v>6008089</v>
      </c>
      <c r="E1441" s="2" t="inlineStr">
        <is>
          <t>Isaias De Freitas De Jesus</t>
        </is>
      </c>
      <c r="F1441" s="2" t="n">
        <v>1984</v>
      </c>
      <c r="G1441" s="2" t="n">
        <v>78.39</v>
      </c>
      <c r="H1441" s="2" t="n">
        <v>25</v>
      </c>
      <c r="I1441" s="2" t="n">
        <v>0</v>
      </c>
      <c r="J1441" s="2" t="inlineStr">
        <is>
          <t>GPA</t>
        </is>
      </c>
      <c r="K1441" s="2">
        <f>IF(I1441&lt;&gt;"",I1441,IFERROR(INDEX(Base!$I:$I,MATCH(1,(Base!$C:$C=C1441)*(Base!$I:$I&lt;&gt;""),0)),0))</f>
        <v/>
      </c>
      <c r="L1441" s="2">
        <f>IF(AND(I1441="",K1441&gt;0),"SIM","NÃO")</f>
        <v/>
      </c>
      <c r="M1441" s="2">
        <f>IF(ISNUMBER(SEARCH("SEPARA",UPPER(C1441))),"NÃO","SIM")</f>
        <v/>
      </c>
      <c r="N1441" s="2">
        <f>IFERROR(H1441/K1441,0)</f>
        <v/>
      </c>
      <c r="O1441" s="2">
        <f>IF(M1441="NÃO","EXCLUÍDO",IF(N1441&lt;Premissas!$B$8,"&lt; 1,00",IF(N1441&lt;Premissas!$B$9,"1,00 – 1,19",IF(N1441&lt;Premissas!$B$10,"1,20 – 1,39",IF(N1441&lt;Premissas!$B$11,"1,40 – 1,59",IF(N1441&lt;Premissas!$B$12,"1,60 – 1,99","≥ 2,00"))))))</f>
        <v/>
      </c>
      <c r="P1441" s="5">
        <f>IF(OR(M1441="NÃO",N1441&lt;Premissas!$B$8),Premissas!$B$13,IF(N1441&lt;Premissas!$B$9,Premissas!$B$14,IF(N1441&lt;Premissas!$B$10,Premissas!$B$15,IF(N1441&lt;Premissas!$B$11,Premissas!$B$16,IF(N1441&lt;Premissas!$B$12,Premissas!$B$17,Premissas!$B$18)))))</f>
        <v/>
      </c>
      <c r="Q1441" s="5">
        <f>IFERROR(P1441/Premissas!$B$4,0)</f>
        <v/>
      </c>
    </row>
    <row r="1442">
      <c r="A1442" s="2" t="n">
        <v>7</v>
      </c>
      <c r="B1442" s="2" t="n">
        <v>7801</v>
      </c>
      <c r="C1442" s="2" t="inlineStr">
        <is>
          <t>SEPARACAO</t>
        </is>
      </c>
      <c r="D1442" s="2" t="n">
        <v>6008224</v>
      </c>
      <c r="E1442" s="2" t="inlineStr">
        <is>
          <t>Ikenna Edward Okorie</t>
        </is>
      </c>
      <c r="F1442" s="2" t="n">
        <v>1286</v>
      </c>
      <c r="G1442" s="2" t="n">
        <v>52.58</v>
      </c>
      <c r="H1442" s="2" t="n">
        <v>24</v>
      </c>
      <c r="I1442" s="2" t="n">
        <v>0</v>
      </c>
      <c r="J1442" s="2" t="inlineStr">
        <is>
          <t>GPA</t>
        </is>
      </c>
      <c r="K1442" s="2">
        <f>IF(I1442&lt;&gt;"",I1442,IFERROR(INDEX(Base!$I:$I,MATCH(1,(Base!$C:$C=C1442)*(Base!$I:$I&lt;&gt;""),0)),0))</f>
        <v/>
      </c>
      <c r="L1442" s="2">
        <f>IF(AND(I1442="",K1442&gt;0),"SIM","NÃO")</f>
        <v/>
      </c>
      <c r="M1442" s="2">
        <f>IF(ISNUMBER(SEARCH("SEPARA",UPPER(C1442))),"NÃO","SIM")</f>
        <v/>
      </c>
      <c r="N1442" s="2">
        <f>IFERROR(H1442/K1442,0)</f>
        <v/>
      </c>
      <c r="O1442" s="2">
        <f>IF(M1442="NÃO","EXCLUÍDO",IF(N1442&lt;Premissas!$B$8,"&lt; 1,00",IF(N1442&lt;Premissas!$B$9,"1,00 – 1,19",IF(N1442&lt;Premissas!$B$10,"1,20 – 1,39",IF(N1442&lt;Premissas!$B$11,"1,40 – 1,59",IF(N1442&lt;Premissas!$B$12,"1,60 – 1,99","≥ 2,00"))))))</f>
        <v/>
      </c>
      <c r="P1442" s="5">
        <f>IF(OR(M1442="NÃO",N1442&lt;Premissas!$B$8),Premissas!$B$13,IF(N1442&lt;Premissas!$B$9,Premissas!$B$14,IF(N1442&lt;Premissas!$B$10,Premissas!$B$15,IF(N1442&lt;Premissas!$B$11,Premissas!$B$16,IF(N1442&lt;Premissas!$B$12,Premissas!$B$17,Premissas!$B$18)))))</f>
        <v/>
      </c>
      <c r="Q1442" s="5">
        <f>IFERROR(P1442/Premissas!$B$4,0)</f>
        <v/>
      </c>
    </row>
    <row r="1443">
      <c r="A1443" s="2" t="n">
        <v>7</v>
      </c>
      <c r="B1443" s="2" t="n">
        <v>7801</v>
      </c>
      <c r="C1443" s="2" t="inlineStr">
        <is>
          <t>SEPARACAO</t>
        </is>
      </c>
      <c r="D1443" s="2" t="n">
        <v>6010539</v>
      </c>
      <c r="E1443" s="2" t="inlineStr">
        <is>
          <t>Paul Madueke Nwatu</t>
        </is>
      </c>
      <c r="F1443" s="2" t="n">
        <v>2285</v>
      </c>
      <c r="G1443" s="2" t="n">
        <v>73.66</v>
      </c>
      <c r="H1443" s="2" t="n">
        <v>31</v>
      </c>
      <c r="I1443" s="2" t="n">
        <v>0</v>
      </c>
      <c r="J1443" s="2" t="inlineStr">
        <is>
          <t>GPA</t>
        </is>
      </c>
      <c r="K1443" s="2">
        <f>IF(I1443&lt;&gt;"",I1443,IFERROR(INDEX(Base!$I:$I,MATCH(1,(Base!$C:$C=C1443)*(Base!$I:$I&lt;&gt;""),0)),0))</f>
        <v/>
      </c>
      <c r="L1443" s="2">
        <f>IF(AND(I1443="",K1443&gt;0),"SIM","NÃO")</f>
        <v/>
      </c>
      <c r="M1443" s="2">
        <f>IF(ISNUMBER(SEARCH("SEPARA",UPPER(C1443))),"NÃO","SIM")</f>
        <v/>
      </c>
      <c r="N1443" s="2">
        <f>IFERROR(H1443/K1443,0)</f>
        <v/>
      </c>
      <c r="O1443" s="2">
        <f>IF(M1443="NÃO","EXCLUÍDO",IF(N1443&lt;Premissas!$B$8,"&lt; 1,00",IF(N1443&lt;Premissas!$B$9,"1,00 – 1,19",IF(N1443&lt;Premissas!$B$10,"1,20 – 1,39",IF(N1443&lt;Premissas!$B$11,"1,40 – 1,59",IF(N1443&lt;Premissas!$B$12,"1,60 – 1,99","≥ 2,00"))))))</f>
        <v/>
      </c>
      <c r="P1443" s="5">
        <f>IF(OR(M1443="NÃO",N1443&lt;Premissas!$B$8),Premissas!$B$13,IF(N1443&lt;Premissas!$B$9,Premissas!$B$14,IF(N1443&lt;Premissas!$B$10,Premissas!$B$15,IF(N1443&lt;Premissas!$B$11,Premissas!$B$16,IF(N1443&lt;Premissas!$B$12,Premissas!$B$17,Premissas!$B$18)))))</f>
        <v/>
      </c>
      <c r="Q1443" s="5">
        <f>IFERROR(P1443/Premissas!$B$4,0)</f>
        <v/>
      </c>
    </row>
    <row r="1444">
      <c r="A1444" s="2" t="n">
        <v>7</v>
      </c>
      <c r="B1444" s="2" t="n">
        <v>7801</v>
      </c>
      <c r="C1444" s="2" t="inlineStr">
        <is>
          <t>SEPARACAO</t>
        </is>
      </c>
      <c r="D1444" s="2" t="n">
        <v>6010660</v>
      </c>
      <c r="E1444" s="2" t="inlineStr">
        <is>
          <t>Kenneth Emenike Atuh</t>
        </is>
      </c>
      <c r="F1444" s="2" t="n">
        <v>1851</v>
      </c>
      <c r="G1444" s="2" t="n">
        <v>70.98999999999999</v>
      </c>
      <c r="H1444" s="2" t="n">
        <v>26</v>
      </c>
      <c r="I1444" s="2" t="n">
        <v>0</v>
      </c>
      <c r="J1444" s="2" t="inlineStr">
        <is>
          <t>GPA</t>
        </is>
      </c>
      <c r="K1444" s="2">
        <f>IF(I1444&lt;&gt;"",I1444,IFERROR(INDEX(Base!$I:$I,MATCH(1,(Base!$C:$C=C1444)*(Base!$I:$I&lt;&gt;""),0)),0))</f>
        <v/>
      </c>
      <c r="L1444" s="2">
        <f>IF(AND(I1444="",K1444&gt;0),"SIM","NÃO")</f>
        <v/>
      </c>
      <c r="M1444" s="2">
        <f>IF(ISNUMBER(SEARCH("SEPARA",UPPER(C1444))),"NÃO","SIM")</f>
        <v/>
      </c>
      <c r="N1444" s="2">
        <f>IFERROR(H1444/K1444,0)</f>
        <v/>
      </c>
      <c r="O1444" s="2">
        <f>IF(M1444="NÃO","EXCLUÍDO",IF(N1444&lt;Premissas!$B$8,"&lt; 1,00",IF(N1444&lt;Premissas!$B$9,"1,00 – 1,19",IF(N1444&lt;Premissas!$B$10,"1,20 – 1,39",IF(N1444&lt;Premissas!$B$11,"1,40 – 1,59",IF(N1444&lt;Premissas!$B$12,"1,60 – 1,99","≥ 2,00"))))))</f>
        <v/>
      </c>
      <c r="P1444" s="5">
        <f>IF(OR(M1444="NÃO",N1444&lt;Premissas!$B$8),Premissas!$B$13,IF(N1444&lt;Premissas!$B$9,Premissas!$B$14,IF(N1444&lt;Premissas!$B$10,Premissas!$B$15,IF(N1444&lt;Premissas!$B$11,Premissas!$B$16,IF(N1444&lt;Premissas!$B$12,Premissas!$B$17,Premissas!$B$18)))))</f>
        <v/>
      </c>
      <c r="Q1444" s="5">
        <f>IFERROR(P1444/Premissas!$B$4,0)</f>
        <v/>
      </c>
    </row>
    <row r="1445">
      <c r="A1445" s="2" t="n">
        <v>7</v>
      </c>
      <c r="B1445" s="2" t="n">
        <v>7801</v>
      </c>
      <c r="C1445" s="2" t="inlineStr">
        <is>
          <t>SEPARACAO</t>
        </is>
      </c>
      <c r="D1445" s="2" t="n">
        <v>6010725</v>
      </c>
      <c r="E1445" s="2" t="inlineStr">
        <is>
          <t>Chidi Okere</t>
        </is>
      </c>
      <c r="F1445" s="2" t="n">
        <v>1108</v>
      </c>
      <c r="G1445" s="2" t="n">
        <v>64.14</v>
      </c>
      <c r="H1445" s="2" t="n">
        <v>17</v>
      </c>
      <c r="I1445" s="2" t="n">
        <v>0</v>
      </c>
      <c r="J1445" s="2" t="inlineStr">
        <is>
          <t>GPA</t>
        </is>
      </c>
      <c r="K1445" s="2">
        <f>IF(I1445&lt;&gt;"",I1445,IFERROR(INDEX(Base!$I:$I,MATCH(1,(Base!$C:$C=C1445)*(Base!$I:$I&lt;&gt;""),0)),0))</f>
        <v/>
      </c>
      <c r="L1445" s="2">
        <f>IF(AND(I1445="",K1445&gt;0),"SIM","NÃO")</f>
        <v/>
      </c>
      <c r="M1445" s="2">
        <f>IF(ISNUMBER(SEARCH("SEPARA",UPPER(C1445))),"NÃO","SIM")</f>
        <v/>
      </c>
      <c r="N1445" s="2">
        <f>IFERROR(H1445/K1445,0)</f>
        <v/>
      </c>
      <c r="O1445" s="2">
        <f>IF(M1445="NÃO","EXCLUÍDO",IF(N1445&lt;Premissas!$B$8,"&lt; 1,00",IF(N1445&lt;Premissas!$B$9,"1,00 – 1,19",IF(N1445&lt;Premissas!$B$10,"1,20 – 1,39",IF(N1445&lt;Premissas!$B$11,"1,40 – 1,59",IF(N1445&lt;Premissas!$B$12,"1,60 – 1,99","≥ 2,00"))))))</f>
        <v/>
      </c>
      <c r="P1445" s="5">
        <f>IF(OR(M1445="NÃO",N1445&lt;Premissas!$B$8),Premissas!$B$13,IF(N1445&lt;Premissas!$B$9,Premissas!$B$14,IF(N1445&lt;Premissas!$B$10,Premissas!$B$15,IF(N1445&lt;Premissas!$B$11,Premissas!$B$16,IF(N1445&lt;Premissas!$B$12,Premissas!$B$17,Premissas!$B$18)))))</f>
        <v/>
      </c>
      <c r="Q1445" s="5">
        <f>IFERROR(P1445/Premissas!$B$4,0)</f>
        <v/>
      </c>
    </row>
    <row r="1446">
      <c r="A1446" s="2" t="n">
        <v>7</v>
      </c>
      <c r="B1446" s="2" t="n">
        <v>7801</v>
      </c>
      <c r="C1446" s="2" t="inlineStr">
        <is>
          <t>ATIVIDADE OP. EMP.</t>
        </is>
      </c>
      <c r="D1446" s="2" t="n">
        <v>601139</v>
      </c>
      <c r="E1446" s="2" t="inlineStr">
        <is>
          <t>LUIZ DE SOUSA ALVES PEREIRA</t>
        </is>
      </c>
      <c r="F1446" s="2" t="n">
        <v>100</v>
      </c>
      <c r="G1446" s="2" t="n">
        <v>19.09</v>
      </c>
      <c r="H1446" s="2" t="n">
        <v>5</v>
      </c>
      <c r="I1446" s="2" t="n">
        <v>0</v>
      </c>
      <c r="J1446" s="2" t="inlineStr">
        <is>
          <t>GPA</t>
        </is>
      </c>
      <c r="K1446" s="2">
        <f>IF(I1446&lt;&gt;"",I1446,IFERROR(INDEX(Base!$I:$I,MATCH(1,(Base!$C:$C=C1446)*(Base!$I:$I&lt;&gt;""),0)),0))</f>
        <v/>
      </c>
      <c r="L1446" s="2">
        <f>IF(AND(I1446="",K1446&gt;0),"SIM","NÃO")</f>
        <v/>
      </c>
      <c r="M1446" s="2">
        <f>IF(ISNUMBER(SEARCH("SEPARA",UPPER(C1446))),"NÃO","SIM")</f>
        <v/>
      </c>
      <c r="N1446" s="2">
        <f>IFERROR(H1446/K1446,0)</f>
        <v/>
      </c>
      <c r="O1446" s="2">
        <f>IF(M1446="NÃO","EXCLUÍDO",IF(N1446&lt;Premissas!$B$8,"&lt; 1,00",IF(N1446&lt;Premissas!$B$9,"1,00 – 1,19",IF(N1446&lt;Premissas!$B$10,"1,20 – 1,39",IF(N1446&lt;Premissas!$B$11,"1,40 – 1,59",IF(N1446&lt;Premissas!$B$12,"1,60 – 1,99","≥ 2,00"))))))</f>
        <v/>
      </c>
      <c r="P1446" s="5">
        <f>IF(OR(M1446="NÃO",N1446&lt;Premissas!$B$8),Premissas!$B$13,IF(N1446&lt;Premissas!$B$9,Premissas!$B$14,IF(N1446&lt;Premissas!$B$10,Premissas!$B$15,IF(N1446&lt;Premissas!$B$11,Premissas!$B$16,IF(N1446&lt;Premissas!$B$12,Premissas!$B$17,Premissas!$B$18)))))</f>
        <v/>
      </c>
      <c r="Q1446" s="5">
        <f>IFERROR(P1446/Premissas!$B$4,0)</f>
        <v/>
      </c>
    </row>
    <row r="1447">
      <c r="A1447" s="2" t="n">
        <v>7</v>
      </c>
      <c r="B1447" s="2" t="n">
        <v>7801</v>
      </c>
      <c r="C1447" s="2" t="inlineStr">
        <is>
          <t>SEPARACAO</t>
        </is>
      </c>
      <c r="D1447" s="2" t="n">
        <v>6012213</v>
      </c>
      <c r="E1447" s="2" t="inlineStr">
        <is>
          <t>Maria Alaide Pereira Nogueira Santos</t>
        </is>
      </c>
      <c r="F1447" s="2" t="n">
        <v>72</v>
      </c>
      <c r="G1447" s="2" t="n">
        <v>6.62</v>
      </c>
      <c r="H1447" s="2" t="n">
        <v>11</v>
      </c>
      <c r="I1447" s="2" t="n">
        <v>0</v>
      </c>
      <c r="J1447" s="2" t="inlineStr">
        <is>
          <t>GPA</t>
        </is>
      </c>
      <c r="K1447" s="2">
        <f>IF(I1447&lt;&gt;"",I1447,IFERROR(INDEX(Base!$I:$I,MATCH(1,(Base!$C:$C=C1447)*(Base!$I:$I&lt;&gt;""),0)),0))</f>
        <v/>
      </c>
      <c r="L1447" s="2">
        <f>IF(AND(I1447="",K1447&gt;0),"SIM","NÃO")</f>
        <v/>
      </c>
      <c r="M1447" s="2">
        <f>IF(ISNUMBER(SEARCH("SEPARA",UPPER(C1447))),"NÃO","SIM")</f>
        <v/>
      </c>
      <c r="N1447" s="2">
        <f>IFERROR(H1447/K1447,0)</f>
        <v/>
      </c>
      <c r="O1447" s="2">
        <f>IF(M1447="NÃO","EXCLUÍDO",IF(N1447&lt;Premissas!$B$8,"&lt; 1,00",IF(N1447&lt;Premissas!$B$9,"1,00 – 1,19",IF(N1447&lt;Premissas!$B$10,"1,20 – 1,39",IF(N1447&lt;Premissas!$B$11,"1,40 – 1,59",IF(N1447&lt;Premissas!$B$12,"1,60 – 1,99","≥ 2,00"))))))</f>
        <v/>
      </c>
      <c r="P1447" s="5">
        <f>IF(OR(M1447="NÃO",N1447&lt;Premissas!$B$8),Premissas!$B$13,IF(N1447&lt;Premissas!$B$9,Premissas!$B$14,IF(N1447&lt;Premissas!$B$10,Premissas!$B$15,IF(N1447&lt;Premissas!$B$11,Premissas!$B$16,IF(N1447&lt;Premissas!$B$12,Premissas!$B$17,Premissas!$B$18)))))</f>
        <v/>
      </c>
      <c r="Q1447" s="5">
        <f>IFERROR(P1447/Premissas!$B$4,0)</f>
        <v/>
      </c>
    </row>
    <row r="1448">
      <c r="A1448" s="2" t="n">
        <v>7</v>
      </c>
      <c r="B1448" s="2" t="n">
        <v>7801</v>
      </c>
      <c r="C1448" s="2" t="inlineStr">
        <is>
          <t>SEPARACAO</t>
        </is>
      </c>
      <c r="D1448" s="2" t="n">
        <v>6012221</v>
      </c>
      <c r="E1448" s="2" t="inlineStr">
        <is>
          <t>Kamilly Costa Do Rosario Borges</t>
        </is>
      </c>
      <c r="F1448" s="2" t="n">
        <v>128</v>
      </c>
      <c r="G1448" s="2" t="n">
        <v>6.37</v>
      </c>
      <c r="H1448" s="2" t="n">
        <v>20</v>
      </c>
      <c r="I1448" s="2" t="n">
        <v>0</v>
      </c>
      <c r="J1448" s="2" t="inlineStr">
        <is>
          <t>GPA</t>
        </is>
      </c>
      <c r="K1448" s="2">
        <f>IF(I1448&lt;&gt;"",I1448,IFERROR(INDEX(Base!$I:$I,MATCH(1,(Base!$C:$C=C1448)*(Base!$I:$I&lt;&gt;""),0)),0))</f>
        <v/>
      </c>
      <c r="L1448" s="2">
        <f>IF(AND(I1448="",K1448&gt;0),"SIM","NÃO")</f>
        <v/>
      </c>
      <c r="M1448" s="2">
        <f>IF(ISNUMBER(SEARCH("SEPARA",UPPER(C1448))),"NÃO","SIM")</f>
        <v/>
      </c>
      <c r="N1448" s="2">
        <f>IFERROR(H1448/K1448,0)</f>
        <v/>
      </c>
      <c r="O1448" s="2">
        <f>IF(M1448="NÃO","EXCLUÍDO",IF(N1448&lt;Premissas!$B$8,"&lt; 1,00",IF(N1448&lt;Premissas!$B$9,"1,00 – 1,19",IF(N1448&lt;Premissas!$B$10,"1,20 – 1,39",IF(N1448&lt;Premissas!$B$11,"1,40 – 1,59",IF(N1448&lt;Premissas!$B$12,"1,60 – 1,99","≥ 2,00"))))))</f>
        <v/>
      </c>
      <c r="P1448" s="5">
        <f>IF(OR(M1448="NÃO",N1448&lt;Premissas!$B$8),Premissas!$B$13,IF(N1448&lt;Premissas!$B$9,Premissas!$B$14,IF(N1448&lt;Premissas!$B$10,Premissas!$B$15,IF(N1448&lt;Premissas!$B$11,Premissas!$B$16,IF(N1448&lt;Premissas!$B$12,Premissas!$B$17,Premissas!$B$18)))))</f>
        <v/>
      </c>
      <c r="Q1448" s="5">
        <f>IFERROR(P1448/Premissas!$B$4,0)</f>
        <v/>
      </c>
    </row>
    <row r="1449">
      <c r="A1449" s="2" t="n">
        <v>7</v>
      </c>
      <c r="B1449" s="2" t="n">
        <v>7801</v>
      </c>
      <c r="C1449" s="2" t="inlineStr">
        <is>
          <t>SEPARACAO</t>
        </is>
      </c>
      <c r="D1449" s="2" t="n">
        <v>6012256</v>
      </c>
      <c r="E1449" s="2" t="inlineStr">
        <is>
          <t>Thamires Jordana Barros Rosa</t>
        </is>
      </c>
      <c r="F1449" s="2" t="n">
        <v>125</v>
      </c>
      <c r="G1449" s="2" t="n">
        <v>6.41</v>
      </c>
      <c r="H1449" s="2" t="n">
        <v>20</v>
      </c>
      <c r="I1449" s="2" t="n">
        <v>0</v>
      </c>
      <c r="J1449" s="2" t="inlineStr">
        <is>
          <t>GPA</t>
        </is>
      </c>
      <c r="K1449" s="2">
        <f>IF(I1449&lt;&gt;"",I1449,IFERROR(INDEX(Base!$I:$I,MATCH(1,(Base!$C:$C=C1449)*(Base!$I:$I&lt;&gt;""),0)),0))</f>
        <v/>
      </c>
      <c r="L1449" s="2">
        <f>IF(AND(I1449="",K1449&gt;0),"SIM","NÃO")</f>
        <v/>
      </c>
      <c r="M1449" s="2">
        <f>IF(ISNUMBER(SEARCH("SEPARA",UPPER(C1449))),"NÃO","SIM")</f>
        <v/>
      </c>
      <c r="N1449" s="2">
        <f>IFERROR(H1449/K1449,0)</f>
        <v/>
      </c>
      <c r="O1449" s="2">
        <f>IF(M1449="NÃO","EXCLUÍDO",IF(N1449&lt;Premissas!$B$8,"&lt; 1,00",IF(N1449&lt;Premissas!$B$9,"1,00 – 1,19",IF(N1449&lt;Premissas!$B$10,"1,20 – 1,39",IF(N1449&lt;Premissas!$B$11,"1,40 – 1,59",IF(N1449&lt;Premissas!$B$12,"1,60 – 1,99","≥ 2,00"))))))</f>
        <v/>
      </c>
      <c r="P1449" s="5">
        <f>IF(OR(M1449="NÃO",N1449&lt;Premissas!$B$8),Premissas!$B$13,IF(N1449&lt;Premissas!$B$9,Premissas!$B$14,IF(N1449&lt;Premissas!$B$10,Premissas!$B$15,IF(N1449&lt;Premissas!$B$11,Premissas!$B$16,IF(N1449&lt;Premissas!$B$12,Premissas!$B$17,Premissas!$B$18)))))</f>
        <v/>
      </c>
      <c r="Q1449" s="5">
        <f>IFERROR(P1449/Premissas!$B$4,0)</f>
        <v/>
      </c>
    </row>
    <row r="1450">
      <c r="A1450" s="2" t="n">
        <v>7</v>
      </c>
      <c r="B1450" s="2" t="n">
        <v>7801</v>
      </c>
      <c r="C1450" s="2" t="inlineStr">
        <is>
          <t>SEPARACAO</t>
        </is>
      </c>
      <c r="D1450" s="2" t="n">
        <v>6012280</v>
      </c>
      <c r="E1450" s="2" t="inlineStr">
        <is>
          <t>Moroni Siqueira Inacio</t>
        </is>
      </c>
      <c r="F1450" s="2" t="n">
        <v>263</v>
      </c>
      <c r="G1450" s="2" t="n">
        <v>5.41</v>
      </c>
      <c r="H1450" s="2" t="n">
        <v>49</v>
      </c>
      <c r="I1450" s="2" t="n">
        <v>0</v>
      </c>
      <c r="J1450" s="2" t="inlineStr">
        <is>
          <t>GPA</t>
        </is>
      </c>
      <c r="K1450" s="2">
        <f>IF(I1450&lt;&gt;"",I1450,IFERROR(INDEX(Base!$I:$I,MATCH(1,(Base!$C:$C=C1450)*(Base!$I:$I&lt;&gt;""),0)),0))</f>
        <v/>
      </c>
      <c r="L1450" s="2">
        <f>IF(AND(I1450="",K1450&gt;0),"SIM","NÃO")</f>
        <v/>
      </c>
      <c r="M1450" s="2">
        <f>IF(ISNUMBER(SEARCH("SEPARA",UPPER(C1450))),"NÃO","SIM")</f>
        <v/>
      </c>
      <c r="N1450" s="2">
        <f>IFERROR(H1450/K1450,0)</f>
        <v/>
      </c>
      <c r="O1450" s="2">
        <f>IF(M1450="NÃO","EXCLUÍDO",IF(N1450&lt;Premissas!$B$8,"&lt; 1,00",IF(N1450&lt;Premissas!$B$9,"1,00 – 1,19",IF(N1450&lt;Premissas!$B$10,"1,20 – 1,39",IF(N1450&lt;Premissas!$B$11,"1,40 – 1,59",IF(N1450&lt;Premissas!$B$12,"1,60 – 1,99","≥ 2,00"))))))</f>
        <v/>
      </c>
      <c r="P1450" s="5">
        <f>IF(OR(M1450="NÃO",N1450&lt;Premissas!$B$8),Premissas!$B$13,IF(N1450&lt;Premissas!$B$9,Premissas!$B$14,IF(N1450&lt;Premissas!$B$10,Premissas!$B$15,IF(N1450&lt;Premissas!$B$11,Premissas!$B$16,IF(N1450&lt;Premissas!$B$12,Premissas!$B$17,Premissas!$B$18)))))</f>
        <v/>
      </c>
      <c r="Q1450" s="5">
        <f>IFERROR(P1450/Premissas!$B$4,0)</f>
        <v/>
      </c>
    </row>
    <row r="1451">
      <c r="A1451" s="2" t="n">
        <v>7</v>
      </c>
      <c r="B1451" s="2" t="n">
        <v>7801</v>
      </c>
      <c r="C1451" s="2" t="inlineStr">
        <is>
          <t>SEPARACAO</t>
        </is>
      </c>
      <c r="D1451" s="2" t="n">
        <v>6012680</v>
      </c>
      <c r="E1451" s="2" t="inlineStr">
        <is>
          <t>Cristiane Aparecida Comerce</t>
        </is>
      </c>
      <c r="F1451" s="2" t="n">
        <v>387</v>
      </c>
      <c r="G1451" s="2" t="n">
        <v>18.16</v>
      </c>
      <c r="H1451" s="2" t="n">
        <v>21</v>
      </c>
      <c r="I1451" s="2" t="n">
        <v>0</v>
      </c>
      <c r="J1451" s="2" t="inlineStr">
        <is>
          <t>GPA</t>
        </is>
      </c>
      <c r="K1451" s="2">
        <f>IF(I1451&lt;&gt;"",I1451,IFERROR(INDEX(Base!$I:$I,MATCH(1,(Base!$C:$C=C1451)*(Base!$I:$I&lt;&gt;""),0)),0))</f>
        <v/>
      </c>
      <c r="L1451" s="2">
        <f>IF(AND(I1451="",K1451&gt;0),"SIM","NÃO")</f>
        <v/>
      </c>
      <c r="M1451" s="2">
        <f>IF(ISNUMBER(SEARCH("SEPARA",UPPER(C1451))),"NÃO","SIM")</f>
        <v/>
      </c>
      <c r="N1451" s="2">
        <f>IFERROR(H1451/K1451,0)</f>
        <v/>
      </c>
      <c r="O1451" s="2">
        <f>IF(M1451="NÃO","EXCLUÍDO",IF(N1451&lt;Premissas!$B$8,"&lt; 1,00",IF(N1451&lt;Premissas!$B$9,"1,00 – 1,19",IF(N1451&lt;Premissas!$B$10,"1,20 – 1,39",IF(N1451&lt;Premissas!$B$11,"1,40 – 1,59",IF(N1451&lt;Premissas!$B$12,"1,60 – 1,99","≥ 2,00"))))))</f>
        <v/>
      </c>
      <c r="P1451" s="5">
        <f>IF(OR(M1451="NÃO",N1451&lt;Premissas!$B$8),Premissas!$B$13,IF(N1451&lt;Premissas!$B$9,Premissas!$B$14,IF(N1451&lt;Premissas!$B$10,Premissas!$B$15,IF(N1451&lt;Premissas!$B$11,Premissas!$B$16,IF(N1451&lt;Premissas!$B$12,Premissas!$B$17,Premissas!$B$18)))))</f>
        <v/>
      </c>
      <c r="Q1451" s="5">
        <f>IFERROR(P1451/Premissas!$B$4,0)</f>
        <v/>
      </c>
    </row>
    <row r="1452">
      <c r="A1452" s="2" t="n">
        <v>7</v>
      </c>
      <c r="B1452" s="2" t="n">
        <v>7801</v>
      </c>
      <c r="C1452" s="2" t="inlineStr">
        <is>
          <t>SEPARACAO</t>
        </is>
      </c>
      <c r="D1452" s="2" t="n">
        <v>6013163</v>
      </c>
      <c r="E1452" s="2" t="inlineStr">
        <is>
          <t>Joseph Abuchi Anyanwu</t>
        </is>
      </c>
      <c r="F1452" s="2" t="n">
        <v>358</v>
      </c>
      <c r="G1452" s="2" t="n">
        <v>12.11</v>
      </c>
      <c r="H1452" s="2" t="n">
        <v>30</v>
      </c>
      <c r="I1452" s="2" t="n">
        <v>0</v>
      </c>
      <c r="J1452" s="2" t="inlineStr">
        <is>
          <t>GPA</t>
        </is>
      </c>
      <c r="K1452" s="2">
        <f>IF(I1452&lt;&gt;"",I1452,IFERROR(INDEX(Base!$I:$I,MATCH(1,(Base!$C:$C=C1452)*(Base!$I:$I&lt;&gt;""),0)),0))</f>
        <v/>
      </c>
      <c r="L1452" s="2">
        <f>IF(AND(I1452="",K1452&gt;0),"SIM","NÃO")</f>
        <v/>
      </c>
      <c r="M1452" s="2">
        <f>IF(ISNUMBER(SEARCH("SEPARA",UPPER(C1452))),"NÃO","SIM")</f>
        <v/>
      </c>
      <c r="N1452" s="2">
        <f>IFERROR(H1452/K1452,0)</f>
        <v/>
      </c>
      <c r="O1452" s="2">
        <f>IF(M1452="NÃO","EXCLUÍDO",IF(N1452&lt;Premissas!$B$8,"&lt; 1,00",IF(N1452&lt;Premissas!$B$9,"1,00 – 1,19",IF(N1452&lt;Premissas!$B$10,"1,20 – 1,39",IF(N1452&lt;Premissas!$B$11,"1,40 – 1,59",IF(N1452&lt;Premissas!$B$12,"1,60 – 1,99","≥ 2,00"))))))</f>
        <v/>
      </c>
      <c r="P1452" s="5">
        <f>IF(OR(M1452="NÃO",N1452&lt;Premissas!$B$8),Premissas!$B$13,IF(N1452&lt;Premissas!$B$9,Premissas!$B$14,IF(N1452&lt;Premissas!$B$10,Premissas!$B$15,IF(N1452&lt;Premissas!$B$11,Premissas!$B$16,IF(N1452&lt;Premissas!$B$12,Premissas!$B$17,Premissas!$B$18)))))</f>
        <v/>
      </c>
      <c r="Q1452" s="5">
        <f>IFERROR(P1452/Premissas!$B$4,0)</f>
        <v/>
      </c>
    </row>
    <row r="1453">
      <c r="A1453" s="2" t="n">
        <v>7</v>
      </c>
      <c r="B1453" s="2" t="n">
        <v>7801</v>
      </c>
      <c r="C1453" s="2" t="inlineStr">
        <is>
          <t>SEPARACAO</t>
        </is>
      </c>
      <c r="D1453" s="2" t="n">
        <v>6013260</v>
      </c>
      <c r="E1453" s="2" t="inlineStr">
        <is>
          <t>Marcel Robson Zelenkovas</t>
        </is>
      </c>
      <c r="F1453" s="2" t="n">
        <v>210</v>
      </c>
      <c r="G1453" s="2" t="n">
        <v>7.91</v>
      </c>
      <c r="H1453" s="2" t="n">
        <v>27</v>
      </c>
      <c r="I1453" s="2" t="n">
        <v>0</v>
      </c>
      <c r="J1453" s="2" t="inlineStr">
        <is>
          <t>GPA</t>
        </is>
      </c>
      <c r="K1453" s="2">
        <f>IF(I1453&lt;&gt;"",I1453,IFERROR(INDEX(Base!$I:$I,MATCH(1,(Base!$C:$C=C1453)*(Base!$I:$I&lt;&gt;""),0)),0))</f>
        <v/>
      </c>
      <c r="L1453" s="2">
        <f>IF(AND(I1453="",K1453&gt;0),"SIM","NÃO")</f>
        <v/>
      </c>
      <c r="M1453" s="2">
        <f>IF(ISNUMBER(SEARCH("SEPARA",UPPER(C1453))),"NÃO","SIM")</f>
        <v/>
      </c>
      <c r="N1453" s="2">
        <f>IFERROR(H1453/K1453,0)</f>
        <v/>
      </c>
      <c r="O1453" s="2">
        <f>IF(M1453="NÃO","EXCLUÍDO",IF(N1453&lt;Premissas!$B$8,"&lt; 1,00",IF(N1453&lt;Premissas!$B$9,"1,00 – 1,19",IF(N1453&lt;Premissas!$B$10,"1,20 – 1,39",IF(N1453&lt;Premissas!$B$11,"1,40 – 1,59",IF(N1453&lt;Premissas!$B$12,"1,60 – 1,99","≥ 2,00"))))))</f>
        <v/>
      </c>
      <c r="P1453" s="5">
        <f>IF(OR(M1453="NÃO",N1453&lt;Premissas!$B$8),Premissas!$B$13,IF(N1453&lt;Premissas!$B$9,Premissas!$B$14,IF(N1453&lt;Premissas!$B$10,Premissas!$B$15,IF(N1453&lt;Premissas!$B$11,Premissas!$B$16,IF(N1453&lt;Premissas!$B$12,Premissas!$B$17,Premissas!$B$18)))))</f>
        <v/>
      </c>
      <c r="Q1453" s="5">
        <f>IFERROR(P1453/Premissas!$B$4,0)</f>
        <v/>
      </c>
    </row>
    <row r="1454">
      <c r="A1454" s="2" t="n">
        <v>7</v>
      </c>
      <c r="B1454" s="2" t="n">
        <v>7801</v>
      </c>
      <c r="C1454" s="2" t="inlineStr">
        <is>
          <t>SEPARACAO</t>
        </is>
      </c>
      <c r="D1454" s="2" t="n">
        <v>6013457</v>
      </c>
      <c r="E1454" s="2" t="inlineStr">
        <is>
          <t>Beatriz De Sales Dos Santos</t>
        </is>
      </c>
      <c r="F1454" s="2" t="n">
        <v>714</v>
      </c>
      <c r="G1454" s="2" t="n">
        <v>25.24</v>
      </c>
      <c r="H1454" s="2" t="n">
        <v>28</v>
      </c>
      <c r="I1454" s="2" t="n">
        <v>0</v>
      </c>
      <c r="J1454" s="2" t="inlineStr">
        <is>
          <t>GPA</t>
        </is>
      </c>
      <c r="K1454" s="2">
        <f>IF(I1454&lt;&gt;"",I1454,IFERROR(INDEX(Base!$I:$I,MATCH(1,(Base!$C:$C=C1454)*(Base!$I:$I&lt;&gt;""),0)),0))</f>
        <v/>
      </c>
      <c r="L1454" s="2">
        <f>IF(AND(I1454="",K1454&gt;0),"SIM","NÃO")</f>
        <v/>
      </c>
      <c r="M1454" s="2">
        <f>IF(ISNUMBER(SEARCH("SEPARA",UPPER(C1454))),"NÃO","SIM")</f>
        <v/>
      </c>
      <c r="N1454" s="2">
        <f>IFERROR(H1454/K1454,0)</f>
        <v/>
      </c>
      <c r="O1454" s="2">
        <f>IF(M1454="NÃO","EXCLUÍDO",IF(N1454&lt;Premissas!$B$8,"&lt; 1,00",IF(N1454&lt;Premissas!$B$9,"1,00 – 1,19",IF(N1454&lt;Premissas!$B$10,"1,20 – 1,39",IF(N1454&lt;Premissas!$B$11,"1,40 – 1,59",IF(N1454&lt;Premissas!$B$12,"1,60 – 1,99","≥ 2,00"))))))</f>
        <v/>
      </c>
      <c r="P1454" s="5">
        <f>IF(OR(M1454="NÃO",N1454&lt;Premissas!$B$8),Premissas!$B$13,IF(N1454&lt;Premissas!$B$9,Premissas!$B$14,IF(N1454&lt;Premissas!$B$10,Premissas!$B$15,IF(N1454&lt;Premissas!$B$11,Premissas!$B$16,IF(N1454&lt;Premissas!$B$12,Premissas!$B$17,Premissas!$B$18)))))</f>
        <v/>
      </c>
      <c r="Q1454" s="5">
        <f>IFERROR(P1454/Premissas!$B$4,0)</f>
        <v/>
      </c>
    </row>
    <row r="1455">
      <c r="A1455" s="2" t="n">
        <v>7</v>
      </c>
      <c r="B1455" s="2" t="n">
        <v>7801</v>
      </c>
      <c r="C1455" s="2" t="inlineStr">
        <is>
          <t>SEPARACAO</t>
        </is>
      </c>
      <c r="D1455" s="2" t="n">
        <v>6013805</v>
      </c>
      <c r="E1455" s="2" t="inlineStr">
        <is>
          <t>Rafael Dos Santos Alves</t>
        </is>
      </c>
      <c r="F1455" s="2" t="n">
        <v>417</v>
      </c>
      <c r="G1455" s="2" t="n">
        <v>10.22</v>
      </c>
      <c r="H1455" s="2" t="n">
        <v>41</v>
      </c>
      <c r="I1455" s="2" t="n">
        <v>0</v>
      </c>
      <c r="J1455" s="2" t="inlineStr">
        <is>
          <t>GPA</t>
        </is>
      </c>
      <c r="K1455" s="2">
        <f>IF(I1455&lt;&gt;"",I1455,IFERROR(INDEX(Base!$I:$I,MATCH(1,(Base!$C:$C=C1455)*(Base!$I:$I&lt;&gt;""),0)),0))</f>
        <v/>
      </c>
      <c r="L1455" s="2">
        <f>IF(AND(I1455="",K1455&gt;0),"SIM","NÃO")</f>
        <v/>
      </c>
      <c r="M1455" s="2">
        <f>IF(ISNUMBER(SEARCH("SEPARA",UPPER(C1455))),"NÃO","SIM")</f>
        <v/>
      </c>
      <c r="N1455" s="2">
        <f>IFERROR(H1455/K1455,0)</f>
        <v/>
      </c>
      <c r="O1455" s="2">
        <f>IF(M1455="NÃO","EXCLUÍDO",IF(N1455&lt;Premissas!$B$8,"&lt; 1,00",IF(N1455&lt;Premissas!$B$9,"1,00 – 1,19",IF(N1455&lt;Premissas!$B$10,"1,20 – 1,39",IF(N1455&lt;Premissas!$B$11,"1,40 – 1,59",IF(N1455&lt;Premissas!$B$12,"1,60 – 1,99","≥ 2,00"))))))</f>
        <v/>
      </c>
      <c r="P1455" s="5">
        <f>IF(OR(M1455="NÃO",N1455&lt;Premissas!$B$8),Premissas!$B$13,IF(N1455&lt;Premissas!$B$9,Premissas!$B$14,IF(N1455&lt;Premissas!$B$10,Premissas!$B$15,IF(N1455&lt;Premissas!$B$11,Premissas!$B$16,IF(N1455&lt;Premissas!$B$12,Premissas!$B$17,Premissas!$B$18)))))</f>
        <v/>
      </c>
      <c r="Q1455" s="5">
        <f>IFERROR(P1455/Premissas!$B$4,0)</f>
        <v/>
      </c>
    </row>
    <row r="1456">
      <c r="A1456" s="2" t="n">
        <v>7</v>
      </c>
      <c r="B1456" s="2" t="n">
        <v>7801</v>
      </c>
      <c r="C1456" s="2" t="inlineStr">
        <is>
          <t>SEPARACAO</t>
        </is>
      </c>
      <c r="D1456" s="2" t="n">
        <v>6014267</v>
      </c>
      <c r="E1456" s="2" t="inlineStr">
        <is>
          <t>Leonardo Da Silva Campos</t>
        </is>
      </c>
      <c r="F1456" s="2" t="n">
        <v>1127</v>
      </c>
      <c r="G1456" s="2" t="n">
        <v>29.14</v>
      </c>
      <c r="H1456" s="2" t="n">
        <v>39</v>
      </c>
      <c r="I1456" s="2" t="n">
        <v>0</v>
      </c>
      <c r="J1456" s="2" t="inlineStr">
        <is>
          <t>GPA</t>
        </is>
      </c>
      <c r="K1456" s="2">
        <f>IF(I1456&lt;&gt;"",I1456,IFERROR(INDEX(Base!$I:$I,MATCH(1,(Base!$C:$C=C1456)*(Base!$I:$I&lt;&gt;""),0)),0))</f>
        <v/>
      </c>
      <c r="L1456" s="2">
        <f>IF(AND(I1456="",K1456&gt;0),"SIM","NÃO")</f>
        <v/>
      </c>
      <c r="M1456" s="2">
        <f>IF(ISNUMBER(SEARCH("SEPARA",UPPER(C1456))),"NÃO","SIM")</f>
        <v/>
      </c>
      <c r="N1456" s="2">
        <f>IFERROR(H1456/K1456,0)</f>
        <v/>
      </c>
      <c r="O1456" s="2">
        <f>IF(M1456="NÃO","EXCLUÍDO",IF(N1456&lt;Premissas!$B$8,"&lt; 1,00",IF(N1456&lt;Premissas!$B$9,"1,00 – 1,19",IF(N1456&lt;Premissas!$B$10,"1,20 – 1,39",IF(N1456&lt;Premissas!$B$11,"1,40 – 1,59",IF(N1456&lt;Premissas!$B$12,"1,60 – 1,99","≥ 2,00"))))))</f>
        <v/>
      </c>
      <c r="P1456" s="5">
        <f>IF(OR(M1456="NÃO",N1456&lt;Premissas!$B$8),Premissas!$B$13,IF(N1456&lt;Premissas!$B$9,Premissas!$B$14,IF(N1456&lt;Premissas!$B$10,Premissas!$B$15,IF(N1456&lt;Premissas!$B$11,Premissas!$B$16,IF(N1456&lt;Premissas!$B$12,Premissas!$B$17,Premissas!$B$18)))))</f>
        <v/>
      </c>
      <c r="Q1456" s="5">
        <f>IFERROR(P1456/Premissas!$B$4,0)</f>
        <v/>
      </c>
    </row>
    <row r="1457">
      <c r="A1457" s="2" t="n">
        <v>7</v>
      </c>
      <c r="B1457" s="2" t="n">
        <v>7801</v>
      </c>
      <c r="C1457" s="2" t="inlineStr">
        <is>
          <t>SEPARACAO</t>
        </is>
      </c>
      <c r="D1457" s="2" t="n">
        <v>6014330</v>
      </c>
      <c r="E1457" s="2" t="inlineStr">
        <is>
          <t>Okechukwu Chigbu</t>
        </is>
      </c>
      <c r="F1457" s="2" t="n">
        <v>83</v>
      </c>
      <c r="G1457" s="2" t="n">
        <v>5.85</v>
      </c>
      <c r="H1457" s="2" t="n">
        <v>14</v>
      </c>
      <c r="I1457" s="2" t="n">
        <v>0</v>
      </c>
      <c r="J1457" s="2" t="inlineStr">
        <is>
          <t>GPA</t>
        </is>
      </c>
      <c r="K1457" s="2">
        <f>IF(I1457&lt;&gt;"",I1457,IFERROR(INDEX(Base!$I:$I,MATCH(1,(Base!$C:$C=C1457)*(Base!$I:$I&lt;&gt;""),0)),0))</f>
        <v/>
      </c>
      <c r="L1457" s="2">
        <f>IF(AND(I1457="",K1457&gt;0),"SIM","NÃO")</f>
        <v/>
      </c>
      <c r="M1457" s="2">
        <f>IF(ISNUMBER(SEARCH("SEPARA",UPPER(C1457))),"NÃO","SIM")</f>
        <v/>
      </c>
      <c r="N1457" s="2">
        <f>IFERROR(H1457/K1457,0)</f>
        <v/>
      </c>
      <c r="O1457" s="2">
        <f>IF(M1457="NÃO","EXCLUÍDO",IF(N1457&lt;Premissas!$B$8,"&lt; 1,00",IF(N1457&lt;Premissas!$B$9,"1,00 – 1,19",IF(N1457&lt;Premissas!$B$10,"1,20 – 1,39",IF(N1457&lt;Premissas!$B$11,"1,40 – 1,59",IF(N1457&lt;Premissas!$B$12,"1,60 – 1,99","≥ 2,00"))))))</f>
        <v/>
      </c>
      <c r="P1457" s="5">
        <f>IF(OR(M1457="NÃO",N1457&lt;Premissas!$B$8),Premissas!$B$13,IF(N1457&lt;Premissas!$B$9,Premissas!$B$14,IF(N1457&lt;Premissas!$B$10,Premissas!$B$15,IF(N1457&lt;Premissas!$B$11,Premissas!$B$16,IF(N1457&lt;Premissas!$B$12,Premissas!$B$17,Premissas!$B$18)))))</f>
        <v/>
      </c>
      <c r="Q1457" s="5">
        <f>IFERROR(P1457/Premissas!$B$4,0)</f>
        <v/>
      </c>
    </row>
    <row r="1458">
      <c r="A1458" s="2" t="n">
        <v>7</v>
      </c>
      <c r="B1458" s="2" t="n">
        <v>7801</v>
      </c>
      <c r="C1458" s="2" t="inlineStr">
        <is>
          <t>SEPARACAO</t>
        </is>
      </c>
      <c r="D1458" s="2" t="n">
        <v>6014356</v>
      </c>
      <c r="E1458" s="2" t="inlineStr">
        <is>
          <t>Nonso Kenneth Mcalfred</t>
        </is>
      </c>
      <c r="F1458" s="2" t="n">
        <v>697</v>
      </c>
      <c r="G1458" s="2" t="n">
        <v>26.27</v>
      </c>
      <c r="H1458" s="2" t="n">
        <v>27</v>
      </c>
      <c r="I1458" s="2" t="n">
        <v>0</v>
      </c>
      <c r="J1458" s="2" t="inlineStr">
        <is>
          <t>GPA</t>
        </is>
      </c>
      <c r="K1458" s="2">
        <f>IF(I1458&lt;&gt;"",I1458,IFERROR(INDEX(Base!$I:$I,MATCH(1,(Base!$C:$C=C1458)*(Base!$I:$I&lt;&gt;""),0)),0))</f>
        <v/>
      </c>
      <c r="L1458" s="2">
        <f>IF(AND(I1458="",K1458&gt;0),"SIM","NÃO")</f>
        <v/>
      </c>
      <c r="M1458" s="2">
        <f>IF(ISNUMBER(SEARCH("SEPARA",UPPER(C1458))),"NÃO","SIM")</f>
        <v/>
      </c>
      <c r="N1458" s="2">
        <f>IFERROR(H1458/K1458,0)</f>
        <v/>
      </c>
      <c r="O1458" s="2">
        <f>IF(M1458="NÃO","EXCLUÍDO",IF(N1458&lt;Premissas!$B$8,"&lt; 1,00",IF(N1458&lt;Premissas!$B$9,"1,00 – 1,19",IF(N1458&lt;Premissas!$B$10,"1,20 – 1,39",IF(N1458&lt;Premissas!$B$11,"1,40 – 1,59",IF(N1458&lt;Premissas!$B$12,"1,60 – 1,99","≥ 2,00"))))))</f>
        <v/>
      </c>
      <c r="P1458" s="5">
        <f>IF(OR(M1458="NÃO",N1458&lt;Premissas!$B$8),Premissas!$B$13,IF(N1458&lt;Premissas!$B$9,Premissas!$B$14,IF(N1458&lt;Premissas!$B$10,Premissas!$B$15,IF(N1458&lt;Premissas!$B$11,Premissas!$B$16,IF(N1458&lt;Premissas!$B$12,Premissas!$B$17,Premissas!$B$18)))))</f>
        <v/>
      </c>
      <c r="Q1458" s="5">
        <f>IFERROR(P1458/Premissas!$B$4,0)</f>
        <v/>
      </c>
    </row>
    <row r="1459">
      <c r="A1459" s="2" t="n">
        <v>7</v>
      </c>
      <c r="B1459" s="2" t="n">
        <v>7801</v>
      </c>
      <c r="C1459" s="2" t="inlineStr">
        <is>
          <t>SEPARACAO</t>
        </is>
      </c>
      <c r="D1459" s="2" t="n">
        <v>6014550</v>
      </c>
      <c r="E1459" s="2" t="inlineStr">
        <is>
          <t>Exthar Cherlie Soulouque</t>
        </is>
      </c>
      <c r="F1459" s="2" t="n">
        <v>158</v>
      </c>
      <c r="G1459" s="2" t="n">
        <v>9.31</v>
      </c>
      <c r="H1459" s="2" t="n">
        <v>17</v>
      </c>
      <c r="I1459" s="2" t="n">
        <v>0</v>
      </c>
      <c r="J1459" s="2" t="inlineStr">
        <is>
          <t>GPA</t>
        </is>
      </c>
      <c r="K1459" s="2">
        <f>IF(I1459&lt;&gt;"",I1459,IFERROR(INDEX(Base!$I:$I,MATCH(1,(Base!$C:$C=C1459)*(Base!$I:$I&lt;&gt;""),0)),0))</f>
        <v/>
      </c>
      <c r="L1459" s="2">
        <f>IF(AND(I1459="",K1459&gt;0),"SIM","NÃO")</f>
        <v/>
      </c>
      <c r="M1459" s="2">
        <f>IF(ISNUMBER(SEARCH("SEPARA",UPPER(C1459))),"NÃO","SIM")</f>
        <v/>
      </c>
      <c r="N1459" s="2">
        <f>IFERROR(H1459/K1459,0)</f>
        <v/>
      </c>
      <c r="O1459" s="2">
        <f>IF(M1459="NÃO","EXCLUÍDO",IF(N1459&lt;Premissas!$B$8,"&lt; 1,00",IF(N1459&lt;Premissas!$B$9,"1,00 – 1,19",IF(N1459&lt;Premissas!$B$10,"1,20 – 1,39",IF(N1459&lt;Premissas!$B$11,"1,40 – 1,59",IF(N1459&lt;Premissas!$B$12,"1,60 – 1,99","≥ 2,00"))))))</f>
        <v/>
      </c>
      <c r="P1459" s="5">
        <f>IF(OR(M1459="NÃO",N1459&lt;Premissas!$B$8),Premissas!$B$13,IF(N1459&lt;Premissas!$B$9,Premissas!$B$14,IF(N1459&lt;Premissas!$B$10,Premissas!$B$15,IF(N1459&lt;Premissas!$B$11,Premissas!$B$16,IF(N1459&lt;Premissas!$B$12,Premissas!$B$17,Premissas!$B$18)))))</f>
        <v/>
      </c>
      <c r="Q1459" s="5">
        <f>IFERROR(P1459/Premissas!$B$4,0)</f>
        <v/>
      </c>
    </row>
    <row r="1460">
      <c r="A1460" s="2" t="n">
        <v>7</v>
      </c>
      <c r="B1460" s="2" t="n">
        <v>7801</v>
      </c>
      <c r="C1460" s="2" t="inlineStr">
        <is>
          <t>SEPARACAO</t>
        </is>
      </c>
      <c r="D1460" s="2" t="n">
        <v>6014674</v>
      </c>
      <c r="E1460" s="2" t="inlineStr">
        <is>
          <t>Anthony Ikechukwu Emeka</t>
        </is>
      </c>
      <c r="F1460" s="2" t="n">
        <v>403</v>
      </c>
      <c r="G1460" s="2" t="n">
        <v>23</v>
      </c>
      <c r="H1460" s="2" t="n">
        <v>18</v>
      </c>
      <c r="I1460" s="2" t="n">
        <v>0</v>
      </c>
      <c r="J1460" s="2" t="inlineStr">
        <is>
          <t>GPA</t>
        </is>
      </c>
      <c r="K1460" s="2">
        <f>IF(I1460&lt;&gt;"",I1460,IFERROR(INDEX(Base!$I:$I,MATCH(1,(Base!$C:$C=C1460)*(Base!$I:$I&lt;&gt;""),0)),0))</f>
        <v/>
      </c>
      <c r="L1460" s="2">
        <f>IF(AND(I1460="",K1460&gt;0),"SIM","NÃO")</f>
        <v/>
      </c>
      <c r="M1460" s="2">
        <f>IF(ISNUMBER(SEARCH("SEPARA",UPPER(C1460))),"NÃO","SIM")</f>
        <v/>
      </c>
      <c r="N1460" s="2">
        <f>IFERROR(H1460/K1460,0)</f>
        <v/>
      </c>
      <c r="O1460" s="2">
        <f>IF(M1460="NÃO","EXCLUÍDO",IF(N1460&lt;Premissas!$B$8,"&lt; 1,00",IF(N1460&lt;Premissas!$B$9,"1,00 – 1,19",IF(N1460&lt;Premissas!$B$10,"1,20 – 1,39",IF(N1460&lt;Premissas!$B$11,"1,40 – 1,59",IF(N1460&lt;Premissas!$B$12,"1,60 – 1,99","≥ 2,00"))))))</f>
        <v/>
      </c>
      <c r="P1460" s="5">
        <f>IF(OR(M1460="NÃO",N1460&lt;Premissas!$B$8),Premissas!$B$13,IF(N1460&lt;Premissas!$B$9,Premissas!$B$14,IF(N1460&lt;Premissas!$B$10,Premissas!$B$15,IF(N1460&lt;Premissas!$B$11,Premissas!$B$16,IF(N1460&lt;Premissas!$B$12,Premissas!$B$17,Premissas!$B$18)))))</f>
        <v/>
      </c>
      <c r="Q1460" s="5">
        <f>IFERROR(P1460/Premissas!$B$4,0)</f>
        <v/>
      </c>
    </row>
    <row r="1461">
      <c r="A1461" s="2" t="n">
        <v>7</v>
      </c>
      <c r="B1461" s="2" t="n">
        <v>7801</v>
      </c>
      <c r="C1461" s="2" t="inlineStr">
        <is>
          <t>SEPARACAO</t>
        </is>
      </c>
      <c r="D1461" s="2" t="n">
        <v>6014879</v>
      </c>
      <c r="E1461" s="2" t="inlineStr">
        <is>
          <t>Anayochukwu Emmanuel Azi</t>
        </is>
      </c>
      <c r="F1461" s="2" t="n">
        <v>767</v>
      </c>
      <c r="G1461" s="2" t="n">
        <v>24.49</v>
      </c>
      <c r="H1461" s="2" t="n">
        <v>31</v>
      </c>
      <c r="I1461" s="2" t="n">
        <v>0</v>
      </c>
      <c r="J1461" s="2" t="inlineStr">
        <is>
          <t>GPA</t>
        </is>
      </c>
      <c r="K1461" s="2">
        <f>IF(I1461&lt;&gt;"",I1461,IFERROR(INDEX(Base!$I:$I,MATCH(1,(Base!$C:$C=C1461)*(Base!$I:$I&lt;&gt;""),0)),0))</f>
        <v/>
      </c>
      <c r="L1461" s="2">
        <f>IF(AND(I1461="",K1461&gt;0),"SIM","NÃO")</f>
        <v/>
      </c>
      <c r="M1461" s="2">
        <f>IF(ISNUMBER(SEARCH("SEPARA",UPPER(C1461))),"NÃO","SIM")</f>
        <v/>
      </c>
      <c r="N1461" s="2">
        <f>IFERROR(H1461/K1461,0)</f>
        <v/>
      </c>
      <c r="O1461" s="2">
        <f>IF(M1461="NÃO","EXCLUÍDO",IF(N1461&lt;Premissas!$B$8,"&lt; 1,00",IF(N1461&lt;Premissas!$B$9,"1,00 – 1,19",IF(N1461&lt;Premissas!$B$10,"1,20 – 1,39",IF(N1461&lt;Premissas!$B$11,"1,40 – 1,59",IF(N1461&lt;Premissas!$B$12,"1,60 – 1,99","≥ 2,00"))))))</f>
        <v/>
      </c>
      <c r="P1461" s="5">
        <f>IF(OR(M1461="NÃO",N1461&lt;Premissas!$B$8),Premissas!$B$13,IF(N1461&lt;Premissas!$B$9,Premissas!$B$14,IF(N1461&lt;Premissas!$B$10,Premissas!$B$15,IF(N1461&lt;Premissas!$B$11,Premissas!$B$16,IF(N1461&lt;Premissas!$B$12,Premissas!$B$17,Premissas!$B$18)))))</f>
        <v/>
      </c>
      <c r="Q1461" s="5">
        <f>IFERROR(P1461/Premissas!$B$4,0)</f>
        <v/>
      </c>
    </row>
    <row r="1462">
      <c r="A1462" s="2" t="n">
        <v>7</v>
      </c>
      <c r="B1462" s="2" t="n">
        <v>7801</v>
      </c>
      <c r="C1462" s="2" t="inlineStr">
        <is>
          <t>SEPARACAO</t>
        </is>
      </c>
      <c r="D1462" s="2" t="n">
        <v>6016120</v>
      </c>
      <c r="E1462" s="2" t="inlineStr">
        <is>
          <t>Ubiratan De Moraes E Oliveira</t>
        </is>
      </c>
      <c r="F1462" s="2" t="n">
        <v>341</v>
      </c>
      <c r="G1462" s="2" t="n">
        <v>5.72</v>
      </c>
      <c r="H1462" s="2" t="n">
        <v>60</v>
      </c>
      <c r="I1462" s="2" t="n">
        <v>0</v>
      </c>
      <c r="J1462" s="2" t="inlineStr">
        <is>
          <t>GPA</t>
        </is>
      </c>
      <c r="K1462" s="2">
        <f>IF(I1462&lt;&gt;"",I1462,IFERROR(INDEX(Base!$I:$I,MATCH(1,(Base!$C:$C=C1462)*(Base!$I:$I&lt;&gt;""),0)),0))</f>
        <v/>
      </c>
      <c r="L1462" s="2">
        <f>IF(AND(I1462="",K1462&gt;0),"SIM","NÃO")</f>
        <v/>
      </c>
      <c r="M1462" s="2">
        <f>IF(ISNUMBER(SEARCH("SEPARA",UPPER(C1462))),"NÃO","SIM")</f>
        <v/>
      </c>
      <c r="N1462" s="2">
        <f>IFERROR(H1462/K1462,0)</f>
        <v/>
      </c>
      <c r="O1462" s="2">
        <f>IF(M1462="NÃO","EXCLUÍDO",IF(N1462&lt;Premissas!$B$8,"&lt; 1,00",IF(N1462&lt;Premissas!$B$9,"1,00 – 1,19",IF(N1462&lt;Premissas!$B$10,"1,20 – 1,39",IF(N1462&lt;Premissas!$B$11,"1,40 – 1,59",IF(N1462&lt;Premissas!$B$12,"1,60 – 1,99","≥ 2,00"))))))</f>
        <v/>
      </c>
      <c r="P1462" s="5">
        <f>IF(OR(M1462="NÃO",N1462&lt;Premissas!$B$8),Premissas!$B$13,IF(N1462&lt;Premissas!$B$9,Premissas!$B$14,IF(N1462&lt;Premissas!$B$10,Premissas!$B$15,IF(N1462&lt;Premissas!$B$11,Premissas!$B$16,IF(N1462&lt;Premissas!$B$12,Premissas!$B$17,Premissas!$B$18)))))</f>
        <v/>
      </c>
      <c r="Q1462" s="5">
        <f>IFERROR(P1462/Premissas!$B$4,0)</f>
        <v/>
      </c>
    </row>
    <row r="1463">
      <c r="A1463" s="2" t="n">
        <v>7</v>
      </c>
      <c r="B1463" s="2" t="n">
        <v>7801</v>
      </c>
      <c r="C1463" s="2" t="inlineStr">
        <is>
          <t>SEPARACAO</t>
        </is>
      </c>
      <c r="D1463" s="2" t="n">
        <v>6016286</v>
      </c>
      <c r="E1463" s="2" t="inlineStr">
        <is>
          <t>Onwubiko Uzochukwu Michael</t>
        </is>
      </c>
      <c r="F1463" s="2" t="n">
        <v>20</v>
      </c>
      <c r="G1463" s="2" t="n">
        <v>2.83</v>
      </c>
      <c r="H1463" s="2" t="n">
        <v>7</v>
      </c>
      <c r="I1463" s="2" t="n">
        <v>0</v>
      </c>
      <c r="J1463" s="2" t="inlineStr">
        <is>
          <t>GPA</t>
        </is>
      </c>
      <c r="K1463" s="2">
        <f>IF(I1463&lt;&gt;"",I1463,IFERROR(INDEX(Base!$I:$I,MATCH(1,(Base!$C:$C=C1463)*(Base!$I:$I&lt;&gt;""),0)),0))</f>
        <v/>
      </c>
      <c r="L1463" s="2">
        <f>IF(AND(I1463="",K1463&gt;0),"SIM","NÃO")</f>
        <v/>
      </c>
      <c r="M1463" s="2">
        <f>IF(ISNUMBER(SEARCH("SEPARA",UPPER(C1463))),"NÃO","SIM")</f>
        <v/>
      </c>
      <c r="N1463" s="2">
        <f>IFERROR(H1463/K1463,0)</f>
        <v/>
      </c>
      <c r="O1463" s="2">
        <f>IF(M1463="NÃO","EXCLUÍDO",IF(N1463&lt;Premissas!$B$8,"&lt; 1,00",IF(N1463&lt;Premissas!$B$9,"1,00 – 1,19",IF(N1463&lt;Premissas!$B$10,"1,20 – 1,39",IF(N1463&lt;Premissas!$B$11,"1,40 – 1,59",IF(N1463&lt;Premissas!$B$12,"1,60 – 1,99","≥ 2,00"))))))</f>
        <v/>
      </c>
      <c r="P1463" s="5">
        <f>IF(OR(M1463="NÃO",N1463&lt;Premissas!$B$8),Premissas!$B$13,IF(N1463&lt;Premissas!$B$9,Premissas!$B$14,IF(N1463&lt;Premissas!$B$10,Premissas!$B$15,IF(N1463&lt;Premissas!$B$11,Premissas!$B$16,IF(N1463&lt;Premissas!$B$12,Premissas!$B$17,Premissas!$B$18)))))</f>
        <v/>
      </c>
      <c r="Q1463" s="5">
        <f>IFERROR(P1463/Premissas!$B$4,0)</f>
        <v/>
      </c>
    </row>
    <row r="1464">
      <c r="A1464" s="2" t="n">
        <v>7</v>
      </c>
      <c r="B1464" s="2" t="n">
        <v>7801</v>
      </c>
      <c r="C1464" s="2" t="inlineStr">
        <is>
          <t>SEPARACAO</t>
        </is>
      </c>
      <c r="D1464" s="2" t="n">
        <v>6017312</v>
      </c>
      <c r="E1464" s="2" t="inlineStr">
        <is>
          <t>Amanda Napoleao De Oliveira</t>
        </is>
      </c>
      <c r="F1464" s="2" t="n">
        <v>305</v>
      </c>
      <c r="G1464" s="2" t="n">
        <v>5.84</v>
      </c>
      <c r="H1464" s="2" t="n">
        <v>52</v>
      </c>
      <c r="I1464" s="2" t="n">
        <v>0</v>
      </c>
      <c r="J1464" s="2" t="inlineStr">
        <is>
          <t>GPA</t>
        </is>
      </c>
      <c r="K1464" s="2">
        <f>IF(I1464&lt;&gt;"",I1464,IFERROR(INDEX(Base!$I:$I,MATCH(1,(Base!$C:$C=C1464)*(Base!$I:$I&lt;&gt;""),0)),0))</f>
        <v/>
      </c>
      <c r="L1464" s="2">
        <f>IF(AND(I1464="",K1464&gt;0),"SIM","NÃO")</f>
        <v/>
      </c>
      <c r="M1464" s="2">
        <f>IF(ISNUMBER(SEARCH("SEPARA",UPPER(C1464))),"NÃO","SIM")</f>
        <v/>
      </c>
      <c r="N1464" s="2">
        <f>IFERROR(H1464/K1464,0)</f>
        <v/>
      </c>
      <c r="O1464" s="2">
        <f>IF(M1464="NÃO","EXCLUÍDO",IF(N1464&lt;Premissas!$B$8,"&lt; 1,00",IF(N1464&lt;Premissas!$B$9,"1,00 – 1,19",IF(N1464&lt;Premissas!$B$10,"1,20 – 1,39",IF(N1464&lt;Premissas!$B$11,"1,40 – 1,59",IF(N1464&lt;Premissas!$B$12,"1,60 – 1,99","≥ 2,00"))))))</f>
        <v/>
      </c>
      <c r="P1464" s="5">
        <f>IF(OR(M1464="NÃO",N1464&lt;Premissas!$B$8),Premissas!$B$13,IF(N1464&lt;Premissas!$B$9,Premissas!$B$14,IF(N1464&lt;Premissas!$B$10,Premissas!$B$15,IF(N1464&lt;Premissas!$B$11,Premissas!$B$16,IF(N1464&lt;Premissas!$B$12,Premissas!$B$17,Premissas!$B$18)))))</f>
        <v/>
      </c>
      <c r="Q1464" s="5">
        <f>IFERROR(P1464/Premissas!$B$4,0)</f>
        <v/>
      </c>
    </row>
    <row r="1465">
      <c r="A1465" s="2" t="n">
        <v>7</v>
      </c>
      <c r="B1465" s="2" t="n">
        <v>7801</v>
      </c>
      <c r="C1465" s="2" t="inlineStr">
        <is>
          <t>SEPARACAO</t>
        </is>
      </c>
      <c r="D1465" s="2" t="n">
        <v>6018831</v>
      </c>
      <c r="E1465" s="2" t="inlineStr">
        <is>
          <t>Thiago De Oliveira Camargo</t>
        </is>
      </c>
      <c r="F1465" s="2" t="n">
        <v>240</v>
      </c>
      <c r="G1465" s="2" t="n">
        <v>4.95</v>
      </c>
      <c r="H1465" s="2" t="n">
        <v>48</v>
      </c>
      <c r="I1465" s="2" t="n">
        <v>0</v>
      </c>
      <c r="J1465" s="2" t="inlineStr">
        <is>
          <t>GPA</t>
        </is>
      </c>
      <c r="K1465" s="2">
        <f>IF(I1465&lt;&gt;"",I1465,IFERROR(INDEX(Base!$I:$I,MATCH(1,(Base!$C:$C=C1465)*(Base!$I:$I&lt;&gt;""),0)),0))</f>
        <v/>
      </c>
      <c r="L1465" s="2">
        <f>IF(AND(I1465="",K1465&gt;0),"SIM","NÃO")</f>
        <v/>
      </c>
      <c r="M1465" s="2">
        <f>IF(ISNUMBER(SEARCH("SEPARA",UPPER(C1465))),"NÃO","SIM")</f>
        <v/>
      </c>
      <c r="N1465" s="2">
        <f>IFERROR(H1465/K1465,0)</f>
        <v/>
      </c>
      <c r="O1465" s="2">
        <f>IF(M1465="NÃO","EXCLUÍDO",IF(N1465&lt;Premissas!$B$8,"&lt; 1,00",IF(N1465&lt;Premissas!$B$9,"1,00 – 1,19",IF(N1465&lt;Premissas!$B$10,"1,20 – 1,39",IF(N1465&lt;Premissas!$B$11,"1,40 – 1,59",IF(N1465&lt;Premissas!$B$12,"1,60 – 1,99","≥ 2,00"))))))</f>
        <v/>
      </c>
      <c r="P1465" s="5">
        <f>IF(OR(M1465="NÃO",N1465&lt;Premissas!$B$8),Premissas!$B$13,IF(N1465&lt;Premissas!$B$9,Premissas!$B$14,IF(N1465&lt;Premissas!$B$10,Premissas!$B$15,IF(N1465&lt;Premissas!$B$11,Premissas!$B$16,IF(N1465&lt;Premissas!$B$12,Premissas!$B$17,Premissas!$B$18)))))</f>
        <v/>
      </c>
      <c r="Q1465" s="5">
        <f>IFERROR(P1465/Premissas!$B$4,0)</f>
        <v/>
      </c>
    </row>
    <row r="1466">
      <c r="A1466" s="2" t="n">
        <v>7</v>
      </c>
      <c r="B1466" s="2" t="n">
        <v>7801</v>
      </c>
      <c r="C1466" s="2" t="inlineStr">
        <is>
          <t>SEPARACAO</t>
        </is>
      </c>
      <c r="D1466" s="2" t="n">
        <v>6019021</v>
      </c>
      <c r="E1466" s="2" t="inlineStr">
        <is>
          <t>Rayssa Sabino De Lima</t>
        </is>
      </c>
      <c r="F1466" s="2" t="n">
        <v>354</v>
      </c>
      <c r="G1466" s="2" t="n">
        <v>6.23</v>
      </c>
      <c r="H1466" s="2" t="n">
        <v>57</v>
      </c>
      <c r="I1466" s="2" t="n">
        <v>0</v>
      </c>
      <c r="J1466" s="2" t="inlineStr">
        <is>
          <t>GPA</t>
        </is>
      </c>
      <c r="K1466" s="2">
        <f>IF(I1466&lt;&gt;"",I1466,IFERROR(INDEX(Base!$I:$I,MATCH(1,(Base!$C:$C=C1466)*(Base!$I:$I&lt;&gt;""),0)),0))</f>
        <v/>
      </c>
      <c r="L1466" s="2">
        <f>IF(AND(I1466="",K1466&gt;0),"SIM","NÃO")</f>
        <v/>
      </c>
      <c r="M1466" s="2">
        <f>IF(ISNUMBER(SEARCH("SEPARA",UPPER(C1466))),"NÃO","SIM")</f>
        <v/>
      </c>
      <c r="N1466" s="2">
        <f>IFERROR(H1466/K1466,0)</f>
        <v/>
      </c>
      <c r="O1466" s="2">
        <f>IF(M1466="NÃO","EXCLUÍDO",IF(N1466&lt;Premissas!$B$8,"&lt; 1,00",IF(N1466&lt;Premissas!$B$9,"1,00 – 1,19",IF(N1466&lt;Premissas!$B$10,"1,20 – 1,39",IF(N1466&lt;Premissas!$B$11,"1,40 – 1,59",IF(N1466&lt;Premissas!$B$12,"1,60 – 1,99","≥ 2,00"))))))</f>
        <v/>
      </c>
      <c r="P1466" s="5">
        <f>IF(OR(M1466="NÃO",N1466&lt;Premissas!$B$8),Premissas!$B$13,IF(N1466&lt;Premissas!$B$9,Premissas!$B$14,IF(N1466&lt;Premissas!$B$10,Premissas!$B$15,IF(N1466&lt;Premissas!$B$11,Premissas!$B$16,IF(N1466&lt;Premissas!$B$12,Premissas!$B$17,Premissas!$B$18)))))</f>
        <v/>
      </c>
      <c r="Q1466" s="5">
        <f>IFERROR(P1466/Premissas!$B$4,0)</f>
        <v/>
      </c>
    </row>
    <row r="1467">
      <c r="A1467" s="2" t="n">
        <v>7</v>
      </c>
      <c r="B1467" s="2" t="n">
        <v>7801</v>
      </c>
      <c r="C1467" s="2" t="inlineStr">
        <is>
          <t>SEPARACAO</t>
        </is>
      </c>
      <c r="D1467" s="2" t="n">
        <v>6019358</v>
      </c>
      <c r="E1467" s="2" t="inlineStr">
        <is>
          <t>Temitope Agbola</t>
        </is>
      </c>
      <c r="F1467" s="2" t="n">
        <v>146</v>
      </c>
      <c r="G1467" s="2" t="n">
        <v>6.23</v>
      </c>
      <c r="H1467" s="2" t="n">
        <v>23</v>
      </c>
      <c r="I1467" s="2" t="n">
        <v>0</v>
      </c>
      <c r="J1467" s="2" t="inlineStr">
        <is>
          <t>GPA</t>
        </is>
      </c>
      <c r="K1467" s="2">
        <f>IF(I1467&lt;&gt;"",I1467,IFERROR(INDEX(Base!$I:$I,MATCH(1,(Base!$C:$C=C1467)*(Base!$I:$I&lt;&gt;""),0)),0))</f>
        <v/>
      </c>
      <c r="L1467" s="2">
        <f>IF(AND(I1467="",K1467&gt;0),"SIM","NÃO")</f>
        <v/>
      </c>
      <c r="M1467" s="2">
        <f>IF(ISNUMBER(SEARCH("SEPARA",UPPER(C1467))),"NÃO","SIM")</f>
        <v/>
      </c>
      <c r="N1467" s="2">
        <f>IFERROR(H1467/K1467,0)</f>
        <v/>
      </c>
      <c r="O1467" s="2">
        <f>IF(M1467="NÃO","EXCLUÍDO",IF(N1467&lt;Premissas!$B$8,"&lt; 1,00",IF(N1467&lt;Premissas!$B$9,"1,00 – 1,19",IF(N1467&lt;Premissas!$B$10,"1,20 – 1,39",IF(N1467&lt;Premissas!$B$11,"1,40 – 1,59",IF(N1467&lt;Premissas!$B$12,"1,60 – 1,99","≥ 2,00"))))))</f>
        <v/>
      </c>
      <c r="P1467" s="5">
        <f>IF(OR(M1467="NÃO",N1467&lt;Premissas!$B$8),Premissas!$B$13,IF(N1467&lt;Premissas!$B$9,Premissas!$B$14,IF(N1467&lt;Premissas!$B$10,Premissas!$B$15,IF(N1467&lt;Premissas!$B$11,Premissas!$B$16,IF(N1467&lt;Premissas!$B$12,Premissas!$B$17,Premissas!$B$18)))))</f>
        <v/>
      </c>
      <c r="Q1467" s="5">
        <f>IFERROR(P1467/Premissas!$B$4,0)</f>
        <v/>
      </c>
    </row>
    <row r="1468">
      <c r="A1468" s="2" t="n">
        <v>7</v>
      </c>
      <c r="B1468" s="2" t="n">
        <v>7801</v>
      </c>
      <c r="C1468" s="2" t="inlineStr">
        <is>
          <t>SEPARACAO</t>
        </is>
      </c>
      <c r="D1468" s="2" t="n">
        <v>6019609</v>
      </c>
      <c r="E1468" s="2" t="inlineStr">
        <is>
          <t>Ijioma Ibemgbulam David</t>
        </is>
      </c>
      <c r="F1468" s="2" t="n">
        <v>105</v>
      </c>
      <c r="G1468" s="2" t="n">
        <v>6.51</v>
      </c>
      <c r="H1468" s="2" t="n">
        <v>16</v>
      </c>
      <c r="I1468" s="2" t="n">
        <v>0</v>
      </c>
      <c r="J1468" s="2" t="inlineStr">
        <is>
          <t>GPA</t>
        </is>
      </c>
      <c r="K1468" s="2">
        <f>IF(I1468&lt;&gt;"",I1468,IFERROR(INDEX(Base!$I:$I,MATCH(1,(Base!$C:$C=C1468)*(Base!$I:$I&lt;&gt;""),0)),0))</f>
        <v/>
      </c>
      <c r="L1468" s="2">
        <f>IF(AND(I1468="",K1468&gt;0),"SIM","NÃO")</f>
        <v/>
      </c>
      <c r="M1468" s="2">
        <f>IF(ISNUMBER(SEARCH("SEPARA",UPPER(C1468))),"NÃO","SIM")</f>
        <v/>
      </c>
      <c r="N1468" s="2">
        <f>IFERROR(H1468/K1468,0)</f>
        <v/>
      </c>
      <c r="O1468" s="2">
        <f>IF(M1468="NÃO","EXCLUÍDO",IF(N1468&lt;Premissas!$B$8,"&lt; 1,00",IF(N1468&lt;Premissas!$B$9,"1,00 – 1,19",IF(N1468&lt;Premissas!$B$10,"1,20 – 1,39",IF(N1468&lt;Premissas!$B$11,"1,40 – 1,59",IF(N1468&lt;Premissas!$B$12,"1,60 – 1,99","≥ 2,00"))))))</f>
        <v/>
      </c>
      <c r="P1468" s="5">
        <f>IF(OR(M1468="NÃO",N1468&lt;Premissas!$B$8),Premissas!$B$13,IF(N1468&lt;Premissas!$B$9,Premissas!$B$14,IF(N1468&lt;Premissas!$B$10,Premissas!$B$15,IF(N1468&lt;Premissas!$B$11,Premissas!$B$16,IF(N1468&lt;Premissas!$B$12,Premissas!$B$17,Premissas!$B$18)))))</f>
        <v/>
      </c>
      <c r="Q1468" s="5">
        <f>IFERROR(P1468/Premissas!$B$4,0)</f>
        <v/>
      </c>
    </row>
    <row r="1469">
      <c r="A1469" s="2" t="n">
        <v>7</v>
      </c>
      <c r="B1469" s="2" t="n">
        <v>7801</v>
      </c>
      <c r="C1469" s="2" t="inlineStr">
        <is>
          <t>PUXADA RECEB</t>
        </is>
      </c>
      <c r="D1469" s="2" t="n">
        <v>603996</v>
      </c>
      <c r="E1469" s="2" t="inlineStr">
        <is>
          <t>DANIEL RICARDO DA COSTA DEUS</t>
        </is>
      </c>
      <c r="F1469" s="2" t="n">
        <v>179</v>
      </c>
      <c r="G1469" s="2" t="n">
        <v>40.12</v>
      </c>
      <c r="H1469" s="2" t="n">
        <v>4</v>
      </c>
      <c r="I1469" s="2" t="n">
        <v>0</v>
      </c>
      <c r="J1469" s="2" t="inlineStr">
        <is>
          <t>GPA</t>
        </is>
      </c>
      <c r="K1469" s="2">
        <f>IF(I1469&lt;&gt;"",I1469,IFERROR(INDEX(Base!$I:$I,MATCH(1,(Base!$C:$C=C1469)*(Base!$I:$I&lt;&gt;""),0)),0))</f>
        <v/>
      </c>
      <c r="L1469" s="2">
        <f>IF(AND(I1469="",K1469&gt;0),"SIM","NÃO")</f>
        <v/>
      </c>
      <c r="M1469" s="2">
        <f>IF(ISNUMBER(SEARCH("SEPARA",UPPER(C1469))),"NÃO","SIM")</f>
        <v/>
      </c>
      <c r="N1469" s="2">
        <f>IFERROR(H1469/K1469,0)</f>
        <v/>
      </c>
      <c r="O1469" s="2">
        <f>IF(M1469="NÃO","EXCLUÍDO",IF(N1469&lt;Premissas!$B$8,"&lt; 1,00",IF(N1469&lt;Premissas!$B$9,"1,00 – 1,19",IF(N1469&lt;Premissas!$B$10,"1,20 – 1,39",IF(N1469&lt;Premissas!$B$11,"1,40 – 1,59",IF(N1469&lt;Premissas!$B$12,"1,60 – 1,99","≥ 2,00"))))))</f>
        <v/>
      </c>
      <c r="P1469" s="5">
        <f>IF(OR(M1469="NÃO",N1469&lt;Premissas!$B$8),Premissas!$B$13,IF(N1469&lt;Premissas!$B$9,Premissas!$B$14,IF(N1469&lt;Premissas!$B$10,Premissas!$B$15,IF(N1469&lt;Premissas!$B$11,Premissas!$B$16,IF(N1469&lt;Premissas!$B$12,Premissas!$B$17,Premissas!$B$18)))))</f>
        <v/>
      </c>
      <c r="Q1469" s="5">
        <f>IFERROR(P1469/Premissas!$B$4,0)</f>
        <v/>
      </c>
    </row>
    <row r="1470">
      <c r="A1470" s="2" t="n">
        <v>7</v>
      </c>
      <c r="B1470" s="2" t="n">
        <v>7801</v>
      </c>
      <c r="C1470" s="2" t="inlineStr">
        <is>
          <t>PUXADA RECEB</t>
        </is>
      </c>
      <c r="D1470" s="2" t="n">
        <v>605531</v>
      </c>
      <c r="E1470" s="2" t="inlineStr">
        <is>
          <t>AILTON ROBERTO PEREIRA</t>
        </is>
      </c>
      <c r="F1470" s="2" t="n">
        <v>585</v>
      </c>
      <c r="G1470" s="2" t="n">
        <v>45.88</v>
      </c>
      <c r="H1470" s="2" t="n">
        <v>13</v>
      </c>
      <c r="I1470" s="2" t="n">
        <v>0</v>
      </c>
      <c r="J1470" s="2" t="inlineStr">
        <is>
          <t>GPA</t>
        </is>
      </c>
      <c r="K1470" s="2">
        <f>IF(I1470&lt;&gt;"",I1470,IFERROR(INDEX(Base!$I:$I,MATCH(1,(Base!$C:$C=C1470)*(Base!$I:$I&lt;&gt;""),0)),0))</f>
        <v/>
      </c>
      <c r="L1470" s="2">
        <f>IF(AND(I1470="",K1470&gt;0),"SIM","NÃO")</f>
        <v/>
      </c>
      <c r="M1470" s="2">
        <f>IF(ISNUMBER(SEARCH("SEPARA",UPPER(C1470))),"NÃO","SIM")</f>
        <v/>
      </c>
      <c r="N1470" s="2">
        <f>IFERROR(H1470/K1470,0)</f>
        <v/>
      </c>
      <c r="O1470" s="2">
        <f>IF(M1470="NÃO","EXCLUÍDO",IF(N1470&lt;Premissas!$B$8,"&lt; 1,00",IF(N1470&lt;Premissas!$B$9,"1,00 – 1,19",IF(N1470&lt;Premissas!$B$10,"1,20 – 1,39",IF(N1470&lt;Premissas!$B$11,"1,40 – 1,59",IF(N1470&lt;Premissas!$B$12,"1,60 – 1,99","≥ 2,00"))))))</f>
        <v/>
      </c>
      <c r="P1470" s="5">
        <f>IF(OR(M1470="NÃO",N1470&lt;Premissas!$B$8),Premissas!$B$13,IF(N1470&lt;Premissas!$B$9,Premissas!$B$14,IF(N1470&lt;Premissas!$B$10,Premissas!$B$15,IF(N1470&lt;Premissas!$B$11,Premissas!$B$16,IF(N1470&lt;Premissas!$B$12,Premissas!$B$17,Premissas!$B$18)))))</f>
        <v/>
      </c>
      <c r="Q1470" s="5">
        <f>IFERROR(P1470/Premissas!$B$4,0)</f>
        <v/>
      </c>
    </row>
    <row r="1471">
      <c r="A1471" s="2" t="n">
        <v>7</v>
      </c>
      <c r="B1471" s="2" t="n">
        <v>7801</v>
      </c>
      <c r="C1471" s="2" t="inlineStr">
        <is>
          <t>RECEBIMENTO</t>
        </is>
      </c>
      <c r="D1471" s="2" t="n">
        <v>605531</v>
      </c>
      <c r="E1471" s="2" t="inlineStr">
        <is>
          <t>AILTON ROBERTO PEREIRA</t>
        </is>
      </c>
      <c r="F1471" s="2" t="n">
        <v>1601</v>
      </c>
      <c r="G1471" s="2" t="n">
        <v>100.43</v>
      </c>
      <c r="H1471" s="2" t="n">
        <v>16</v>
      </c>
      <c r="I1471" s="2" t="n">
        <v>0</v>
      </c>
      <c r="J1471" s="2" t="inlineStr">
        <is>
          <t>GPA</t>
        </is>
      </c>
      <c r="K1471" s="2">
        <f>IF(I1471&lt;&gt;"",I1471,IFERROR(INDEX(Base!$I:$I,MATCH(1,(Base!$C:$C=C1471)*(Base!$I:$I&lt;&gt;""),0)),0))</f>
        <v/>
      </c>
      <c r="L1471" s="2">
        <f>IF(AND(I1471="",K1471&gt;0),"SIM","NÃO")</f>
        <v/>
      </c>
      <c r="M1471" s="2">
        <f>IF(ISNUMBER(SEARCH("SEPARA",UPPER(C1471))),"NÃO","SIM")</f>
        <v/>
      </c>
      <c r="N1471" s="2">
        <f>IFERROR(H1471/K1471,0)</f>
        <v/>
      </c>
      <c r="O1471" s="2">
        <f>IF(M1471="NÃO","EXCLUÍDO",IF(N1471&lt;Premissas!$B$8,"&lt; 1,00",IF(N1471&lt;Premissas!$B$9,"1,00 – 1,19",IF(N1471&lt;Premissas!$B$10,"1,20 – 1,39",IF(N1471&lt;Premissas!$B$11,"1,40 – 1,59",IF(N1471&lt;Premissas!$B$12,"1,60 – 1,99","≥ 2,00"))))))</f>
        <v/>
      </c>
      <c r="P1471" s="5">
        <f>IF(OR(M1471="NÃO",N1471&lt;Premissas!$B$8),Premissas!$B$13,IF(N1471&lt;Premissas!$B$9,Premissas!$B$14,IF(N1471&lt;Premissas!$B$10,Premissas!$B$15,IF(N1471&lt;Premissas!$B$11,Premissas!$B$16,IF(N1471&lt;Premissas!$B$12,Premissas!$B$17,Premissas!$B$18)))))</f>
        <v/>
      </c>
      <c r="Q1471" s="5">
        <f>IFERROR(P1471/Premissas!$B$4,0)</f>
        <v/>
      </c>
    </row>
    <row r="1472">
      <c r="A1472" s="2" t="n">
        <v>7</v>
      </c>
      <c r="B1472" s="2" t="n">
        <v>7801</v>
      </c>
      <c r="C1472" s="2" t="inlineStr">
        <is>
          <t>CARREGAMENTO</t>
        </is>
      </c>
      <c r="D1472" s="2" t="n">
        <v>612990</v>
      </c>
      <c r="E1472" s="2" t="inlineStr">
        <is>
          <t>BEATRIZ RODRIGUES DE CARVALHO</t>
        </is>
      </c>
      <c r="F1472" s="2" t="n">
        <v>131</v>
      </c>
      <c r="G1472" s="2" t="n">
        <v>9.92</v>
      </c>
      <c r="H1472" s="2" t="n">
        <v>13</v>
      </c>
      <c r="I1472" s="2" t="n">
        <v>0</v>
      </c>
      <c r="J1472" s="2" t="inlineStr">
        <is>
          <t>GPA</t>
        </is>
      </c>
      <c r="K1472" s="2">
        <f>IF(I1472&lt;&gt;"",I1472,IFERROR(INDEX(Base!$I:$I,MATCH(1,(Base!$C:$C=C1472)*(Base!$I:$I&lt;&gt;""),0)),0))</f>
        <v/>
      </c>
      <c r="L1472" s="2">
        <f>IF(AND(I1472="",K1472&gt;0),"SIM","NÃO")</f>
        <v/>
      </c>
      <c r="M1472" s="2">
        <f>IF(ISNUMBER(SEARCH("SEPARA",UPPER(C1472))),"NÃO","SIM")</f>
        <v/>
      </c>
      <c r="N1472" s="2">
        <f>IFERROR(H1472/K1472,0)</f>
        <v/>
      </c>
      <c r="O1472" s="2">
        <f>IF(M1472="NÃO","EXCLUÍDO",IF(N1472&lt;Premissas!$B$8,"&lt; 1,00",IF(N1472&lt;Premissas!$B$9,"1,00 – 1,19",IF(N1472&lt;Premissas!$B$10,"1,20 – 1,39",IF(N1472&lt;Premissas!$B$11,"1,40 – 1,59",IF(N1472&lt;Premissas!$B$12,"1,60 – 1,99","≥ 2,00"))))))</f>
        <v/>
      </c>
      <c r="P1472" s="5">
        <f>IF(OR(M1472="NÃO",N1472&lt;Premissas!$B$8),Premissas!$B$13,IF(N1472&lt;Premissas!$B$9,Premissas!$B$14,IF(N1472&lt;Premissas!$B$10,Premissas!$B$15,IF(N1472&lt;Premissas!$B$11,Premissas!$B$16,IF(N1472&lt;Premissas!$B$12,Premissas!$B$17,Premissas!$B$18)))))</f>
        <v/>
      </c>
      <c r="Q1472" s="5">
        <f>IFERROR(P1472/Premissas!$B$4,0)</f>
        <v/>
      </c>
    </row>
    <row r="1473">
      <c r="A1473" s="2" t="n">
        <v>7</v>
      </c>
      <c r="B1473" s="2" t="n">
        <v>7801</v>
      </c>
      <c r="C1473" s="2" t="inlineStr">
        <is>
          <t>SEPARACAO</t>
        </is>
      </c>
      <c r="D1473" s="2" t="n">
        <v>612990</v>
      </c>
      <c r="E1473" s="2" t="inlineStr">
        <is>
          <t>BEATRIZ RODRIGUES DE CARVALHO</t>
        </is>
      </c>
      <c r="F1473" s="2" t="n">
        <v>155</v>
      </c>
      <c r="G1473" s="2" t="n">
        <v>1.06</v>
      </c>
      <c r="H1473" s="2" t="n">
        <v>146</v>
      </c>
      <c r="I1473" s="2" t="n">
        <v>0</v>
      </c>
      <c r="J1473" s="2" t="inlineStr">
        <is>
          <t>GPA</t>
        </is>
      </c>
      <c r="K1473" s="2">
        <f>IF(I1473&lt;&gt;"",I1473,IFERROR(INDEX(Base!$I:$I,MATCH(1,(Base!$C:$C=C1473)*(Base!$I:$I&lt;&gt;""),0)),0))</f>
        <v/>
      </c>
      <c r="L1473" s="2">
        <f>IF(AND(I1473="",K1473&gt;0),"SIM","NÃO")</f>
        <v/>
      </c>
      <c r="M1473" s="2">
        <f>IF(ISNUMBER(SEARCH("SEPARA",UPPER(C1473))),"NÃO","SIM")</f>
        <v/>
      </c>
      <c r="N1473" s="2">
        <f>IFERROR(H1473/K1473,0)</f>
        <v/>
      </c>
      <c r="O1473" s="2">
        <f>IF(M1473="NÃO","EXCLUÍDO",IF(N1473&lt;Premissas!$B$8,"&lt; 1,00",IF(N1473&lt;Premissas!$B$9,"1,00 – 1,19",IF(N1473&lt;Premissas!$B$10,"1,20 – 1,39",IF(N1473&lt;Premissas!$B$11,"1,40 – 1,59",IF(N1473&lt;Premissas!$B$12,"1,60 – 1,99","≥ 2,00"))))))</f>
        <v/>
      </c>
      <c r="P1473" s="5">
        <f>IF(OR(M1473="NÃO",N1473&lt;Premissas!$B$8),Premissas!$B$13,IF(N1473&lt;Premissas!$B$9,Premissas!$B$14,IF(N1473&lt;Premissas!$B$10,Premissas!$B$15,IF(N1473&lt;Premissas!$B$11,Premissas!$B$16,IF(N1473&lt;Premissas!$B$12,Premissas!$B$17,Premissas!$B$18)))))</f>
        <v/>
      </c>
      <c r="Q1473" s="5">
        <f>IFERROR(P1473/Premissas!$B$4,0)</f>
        <v/>
      </c>
    </row>
    <row r="1474">
      <c r="A1474" s="2" t="n">
        <v>7</v>
      </c>
      <c r="B1474" s="2" t="n">
        <v>7801</v>
      </c>
      <c r="C1474" s="2" t="inlineStr">
        <is>
          <t>ATIVIDADE OP. EMP.</t>
        </is>
      </c>
      <c r="D1474" s="2" t="n">
        <v>613274</v>
      </c>
      <c r="E1474" s="2" t="inlineStr">
        <is>
          <t>Carlos Eduardo Da Piedade Silva</t>
        </is>
      </c>
      <c r="F1474" s="2" t="n">
        <v>1276</v>
      </c>
      <c r="G1474" s="2" t="n">
        <v>118.48</v>
      </c>
      <c r="H1474" s="2" t="n">
        <v>11</v>
      </c>
      <c r="I1474" s="2" t="n">
        <v>0</v>
      </c>
      <c r="J1474" s="2" t="inlineStr">
        <is>
          <t>GPA</t>
        </is>
      </c>
      <c r="K1474" s="2">
        <f>IF(I1474&lt;&gt;"",I1474,IFERROR(INDEX(Base!$I:$I,MATCH(1,(Base!$C:$C=C1474)*(Base!$I:$I&lt;&gt;""),0)),0))</f>
        <v/>
      </c>
      <c r="L1474" s="2">
        <f>IF(AND(I1474="",K1474&gt;0),"SIM","NÃO")</f>
        <v/>
      </c>
      <c r="M1474" s="2">
        <f>IF(ISNUMBER(SEARCH("SEPARA",UPPER(C1474))),"NÃO","SIM")</f>
        <v/>
      </c>
      <c r="N1474" s="2">
        <f>IFERROR(H1474/K1474,0)</f>
        <v/>
      </c>
      <c r="O1474" s="2">
        <f>IF(M1474="NÃO","EXCLUÍDO",IF(N1474&lt;Premissas!$B$8,"&lt; 1,00",IF(N1474&lt;Premissas!$B$9,"1,00 – 1,19",IF(N1474&lt;Premissas!$B$10,"1,20 – 1,39",IF(N1474&lt;Premissas!$B$11,"1,40 – 1,59",IF(N1474&lt;Premissas!$B$12,"1,60 – 1,99","≥ 2,00"))))))</f>
        <v/>
      </c>
      <c r="P1474" s="5">
        <f>IF(OR(M1474="NÃO",N1474&lt;Premissas!$B$8),Premissas!$B$13,IF(N1474&lt;Premissas!$B$9,Premissas!$B$14,IF(N1474&lt;Premissas!$B$10,Premissas!$B$15,IF(N1474&lt;Premissas!$B$11,Premissas!$B$16,IF(N1474&lt;Premissas!$B$12,Premissas!$B$17,Premissas!$B$18)))))</f>
        <v/>
      </c>
      <c r="Q1474" s="5">
        <f>IFERROR(P1474/Premissas!$B$4,0)</f>
        <v/>
      </c>
    </row>
    <row r="1475">
      <c r="A1475" s="2" t="n">
        <v>7</v>
      </c>
      <c r="B1475" s="2" t="n">
        <v>7801</v>
      </c>
      <c r="C1475" s="2" t="inlineStr">
        <is>
          <t>ATIVIDADE OP. EMP.</t>
        </is>
      </c>
      <c r="D1475" s="2" t="n">
        <v>6150</v>
      </c>
      <c r="E1475" s="2" t="inlineStr">
        <is>
          <t>Francisco Lopes Braga</t>
        </is>
      </c>
      <c r="F1475" s="2" t="n">
        <v>2196</v>
      </c>
      <c r="G1475" s="2" t="n">
        <v>165.26</v>
      </c>
      <c r="H1475" s="2" t="n">
        <v>13</v>
      </c>
      <c r="I1475" s="2" t="n">
        <v>0</v>
      </c>
      <c r="J1475" s="2" t="inlineStr">
        <is>
          <t>GPA</t>
        </is>
      </c>
      <c r="K1475" s="2">
        <f>IF(I1475&lt;&gt;"",I1475,IFERROR(INDEX(Base!$I:$I,MATCH(1,(Base!$C:$C=C1475)*(Base!$I:$I&lt;&gt;""),0)),0))</f>
        <v/>
      </c>
      <c r="L1475" s="2">
        <f>IF(AND(I1475="",K1475&gt;0),"SIM","NÃO")</f>
        <v/>
      </c>
      <c r="M1475" s="2">
        <f>IF(ISNUMBER(SEARCH("SEPARA",UPPER(C1475))),"NÃO","SIM")</f>
        <v/>
      </c>
      <c r="N1475" s="2">
        <f>IFERROR(H1475/K1475,0)</f>
        <v/>
      </c>
      <c r="O1475" s="2">
        <f>IF(M1475="NÃO","EXCLUÍDO",IF(N1475&lt;Premissas!$B$8,"&lt; 1,00",IF(N1475&lt;Premissas!$B$9,"1,00 – 1,19",IF(N1475&lt;Premissas!$B$10,"1,20 – 1,39",IF(N1475&lt;Premissas!$B$11,"1,40 – 1,59",IF(N1475&lt;Premissas!$B$12,"1,60 – 1,99","≥ 2,00"))))))</f>
        <v/>
      </c>
      <c r="P1475" s="5">
        <f>IF(OR(M1475="NÃO",N1475&lt;Premissas!$B$8),Premissas!$B$13,IF(N1475&lt;Premissas!$B$9,Premissas!$B$14,IF(N1475&lt;Premissas!$B$10,Premissas!$B$15,IF(N1475&lt;Premissas!$B$11,Premissas!$B$16,IF(N1475&lt;Premissas!$B$12,Premissas!$B$17,Premissas!$B$18)))))</f>
        <v/>
      </c>
      <c r="Q1475" s="5">
        <f>IFERROR(P1475/Premissas!$B$4,0)</f>
        <v/>
      </c>
    </row>
    <row r="1476">
      <c r="A1476" s="2" t="n">
        <v>7</v>
      </c>
      <c r="B1476" s="2" t="n">
        <v>7801</v>
      </c>
      <c r="C1476" s="2" t="inlineStr">
        <is>
          <t>RECEBIMENTO</t>
        </is>
      </c>
      <c r="D1476" s="2" t="n">
        <v>617148</v>
      </c>
      <c r="E1476" s="2" t="inlineStr">
        <is>
          <t>Paulo Afonso De Farias</t>
        </is>
      </c>
      <c r="F1476" s="2" t="n">
        <v>2368</v>
      </c>
      <c r="G1476" s="2" t="n">
        <v>80.27</v>
      </c>
      <c r="H1476" s="2" t="n">
        <v>30</v>
      </c>
      <c r="I1476" s="2" t="n">
        <v>0</v>
      </c>
      <c r="J1476" s="2" t="inlineStr">
        <is>
          <t>GPA</t>
        </is>
      </c>
      <c r="K1476" s="2">
        <f>IF(I1476&lt;&gt;"",I1476,IFERROR(INDEX(Base!$I:$I,MATCH(1,(Base!$C:$C=C1476)*(Base!$I:$I&lt;&gt;""),0)),0))</f>
        <v/>
      </c>
      <c r="L1476" s="2">
        <f>IF(AND(I1476="",K1476&gt;0),"SIM","NÃO")</f>
        <v/>
      </c>
      <c r="M1476" s="2">
        <f>IF(ISNUMBER(SEARCH("SEPARA",UPPER(C1476))),"NÃO","SIM")</f>
        <v/>
      </c>
      <c r="N1476" s="2">
        <f>IFERROR(H1476/K1476,0)</f>
        <v/>
      </c>
      <c r="O1476" s="2">
        <f>IF(M1476="NÃO","EXCLUÍDO",IF(N1476&lt;Premissas!$B$8,"&lt; 1,00",IF(N1476&lt;Premissas!$B$9,"1,00 – 1,19",IF(N1476&lt;Premissas!$B$10,"1,20 – 1,39",IF(N1476&lt;Premissas!$B$11,"1,40 – 1,59",IF(N1476&lt;Premissas!$B$12,"1,60 – 1,99","≥ 2,00"))))))</f>
        <v/>
      </c>
      <c r="P1476" s="5">
        <f>IF(OR(M1476="NÃO",N1476&lt;Premissas!$B$8),Premissas!$B$13,IF(N1476&lt;Premissas!$B$9,Premissas!$B$14,IF(N1476&lt;Premissas!$B$10,Premissas!$B$15,IF(N1476&lt;Premissas!$B$11,Premissas!$B$16,IF(N1476&lt;Premissas!$B$12,Premissas!$B$17,Premissas!$B$18)))))</f>
        <v/>
      </c>
      <c r="Q1476" s="5">
        <f>IFERROR(P1476/Premissas!$B$4,0)</f>
        <v/>
      </c>
    </row>
    <row r="1477">
      <c r="A1477" s="2" t="n">
        <v>7</v>
      </c>
      <c r="B1477" s="2" t="n">
        <v>7801</v>
      </c>
      <c r="C1477" s="2" t="inlineStr">
        <is>
          <t>SEPARACAO</t>
        </is>
      </c>
      <c r="D1477" s="2" t="n">
        <v>625438</v>
      </c>
      <c r="E1477" s="2" t="inlineStr">
        <is>
          <t>ELAYNE CRISTINA RODRIGUES</t>
        </is>
      </c>
      <c r="F1477" s="2" t="n">
        <v>11458</v>
      </c>
      <c r="G1477" s="2" t="n">
        <v>128.72</v>
      </c>
      <c r="H1477" s="2" t="n">
        <v>89</v>
      </c>
      <c r="I1477" s="2" t="n">
        <v>0</v>
      </c>
      <c r="J1477" s="2" t="inlineStr">
        <is>
          <t>GPA</t>
        </is>
      </c>
      <c r="K1477" s="2">
        <f>IF(I1477&lt;&gt;"",I1477,IFERROR(INDEX(Base!$I:$I,MATCH(1,(Base!$C:$C=C1477)*(Base!$I:$I&lt;&gt;""),0)),0))</f>
        <v/>
      </c>
      <c r="L1477" s="2">
        <f>IF(AND(I1477="",K1477&gt;0),"SIM","NÃO")</f>
        <v/>
      </c>
      <c r="M1477" s="2">
        <f>IF(ISNUMBER(SEARCH("SEPARA",UPPER(C1477))),"NÃO","SIM")</f>
        <v/>
      </c>
      <c r="N1477" s="2">
        <f>IFERROR(H1477/K1477,0)</f>
        <v/>
      </c>
      <c r="O1477" s="2">
        <f>IF(M1477="NÃO","EXCLUÍDO",IF(N1477&lt;Premissas!$B$8,"&lt; 1,00",IF(N1477&lt;Premissas!$B$9,"1,00 – 1,19",IF(N1477&lt;Premissas!$B$10,"1,20 – 1,39",IF(N1477&lt;Premissas!$B$11,"1,40 – 1,59",IF(N1477&lt;Premissas!$B$12,"1,60 – 1,99","≥ 2,00"))))))</f>
        <v/>
      </c>
      <c r="P1477" s="5">
        <f>IF(OR(M1477="NÃO",N1477&lt;Premissas!$B$8),Premissas!$B$13,IF(N1477&lt;Premissas!$B$9,Premissas!$B$14,IF(N1477&lt;Premissas!$B$10,Premissas!$B$15,IF(N1477&lt;Premissas!$B$11,Premissas!$B$16,IF(N1477&lt;Premissas!$B$12,Premissas!$B$17,Premissas!$B$18)))))</f>
        <v/>
      </c>
      <c r="Q1477" s="5">
        <f>IFERROR(P1477/Premissas!$B$4,0)</f>
        <v/>
      </c>
    </row>
    <row r="1478">
      <c r="A1478" s="2" t="n">
        <v>7</v>
      </c>
      <c r="B1478" s="2" t="n">
        <v>7801</v>
      </c>
      <c r="C1478" s="2" t="inlineStr">
        <is>
          <t>ATIVIDADE OP. EMP.</t>
        </is>
      </c>
      <c r="D1478" s="2" t="n">
        <v>631834</v>
      </c>
      <c r="E1478" s="2" t="inlineStr">
        <is>
          <t>DIONIZA MARIA DOS SANTOS</t>
        </is>
      </c>
      <c r="F1478" s="2" t="n">
        <v>673</v>
      </c>
      <c r="G1478" s="2" t="n">
        <v>186.3</v>
      </c>
      <c r="H1478" s="2" t="n">
        <v>4</v>
      </c>
      <c r="I1478" s="2" t="n">
        <v>0</v>
      </c>
      <c r="J1478" s="2" t="inlineStr">
        <is>
          <t>GPA</t>
        </is>
      </c>
      <c r="K1478" s="2">
        <f>IF(I1478&lt;&gt;"",I1478,IFERROR(INDEX(Base!$I:$I,MATCH(1,(Base!$C:$C=C1478)*(Base!$I:$I&lt;&gt;""),0)),0))</f>
        <v/>
      </c>
      <c r="L1478" s="2">
        <f>IF(AND(I1478="",K1478&gt;0),"SIM","NÃO")</f>
        <v/>
      </c>
      <c r="M1478" s="2">
        <f>IF(ISNUMBER(SEARCH("SEPARA",UPPER(C1478))),"NÃO","SIM")</f>
        <v/>
      </c>
      <c r="N1478" s="2">
        <f>IFERROR(H1478/K1478,0)</f>
        <v/>
      </c>
      <c r="O1478" s="2">
        <f>IF(M1478="NÃO","EXCLUÍDO",IF(N1478&lt;Premissas!$B$8,"&lt; 1,00",IF(N1478&lt;Premissas!$B$9,"1,00 – 1,19",IF(N1478&lt;Premissas!$B$10,"1,20 – 1,39",IF(N1478&lt;Premissas!$B$11,"1,40 – 1,59",IF(N1478&lt;Premissas!$B$12,"1,60 – 1,99","≥ 2,00"))))))</f>
        <v/>
      </c>
      <c r="P1478" s="5">
        <f>IF(OR(M1478="NÃO",N1478&lt;Premissas!$B$8),Premissas!$B$13,IF(N1478&lt;Premissas!$B$9,Premissas!$B$14,IF(N1478&lt;Premissas!$B$10,Premissas!$B$15,IF(N1478&lt;Premissas!$B$11,Premissas!$B$16,IF(N1478&lt;Premissas!$B$12,Premissas!$B$17,Premissas!$B$18)))))</f>
        <v/>
      </c>
      <c r="Q1478" s="5">
        <f>IFERROR(P1478/Premissas!$B$4,0)</f>
        <v/>
      </c>
    </row>
    <row r="1479">
      <c r="A1479" s="2" t="n">
        <v>7</v>
      </c>
      <c r="B1479" s="2" t="n">
        <v>7801</v>
      </c>
      <c r="C1479" s="2" t="inlineStr">
        <is>
          <t>RECEBIMENTO</t>
        </is>
      </c>
      <c r="D1479" s="2" t="n">
        <v>633940</v>
      </c>
      <c r="E1479" s="2" t="inlineStr">
        <is>
          <t>Maria Betania Alves Vicente</t>
        </is>
      </c>
      <c r="F1479" s="2" t="n">
        <v>464</v>
      </c>
      <c r="G1479" s="2" t="n">
        <v>32.96</v>
      </c>
      <c r="H1479" s="2" t="n">
        <v>14</v>
      </c>
      <c r="I1479" s="2" t="n">
        <v>0</v>
      </c>
      <c r="J1479" s="2" t="inlineStr">
        <is>
          <t>GPA</t>
        </is>
      </c>
      <c r="K1479" s="2">
        <f>IF(I1479&lt;&gt;"",I1479,IFERROR(INDEX(Base!$I:$I,MATCH(1,(Base!$C:$C=C1479)*(Base!$I:$I&lt;&gt;""),0)),0))</f>
        <v/>
      </c>
      <c r="L1479" s="2">
        <f>IF(AND(I1479="",K1479&gt;0),"SIM","NÃO")</f>
        <v/>
      </c>
      <c r="M1479" s="2">
        <f>IF(ISNUMBER(SEARCH("SEPARA",UPPER(C1479))),"NÃO","SIM")</f>
        <v/>
      </c>
      <c r="N1479" s="2">
        <f>IFERROR(H1479/K1479,0)</f>
        <v/>
      </c>
      <c r="O1479" s="2">
        <f>IF(M1479="NÃO","EXCLUÍDO",IF(N1479&lt;Premissas!$B$8,"&lt; 1,00",IF(N1479&lt;Premissas!$B$9,"1,00 – 1,19",IF(N1479&lt;Premissas!$B$10,"1,20 – 1,39",IF(N1479&lt;Premissas!$B$11,"1,40 – 1,59",IF(N1479&lt;Premissas!$B$12,"1,60 – 1,99","≥ 2,00"))))))</f>
        <v/>
      </c>
      <c r="P1479" s="5">
        <f>IF(OR(M1479="NÃO",N1479&lt;Premissas!$B$8),Premissas!$B$13,IF(N1479&lt;Premissas!$B$9,Premissas!$B$14,IF(N1479&lt;Premissas!$B$10,Premissas!$B$15,IF(N1479&lt;Premissas!$B$11,Premissas!$B$16,IF(N1479&lt;Premissas!$B$12,Premissas!$B$17,Premissas!$B$18)))))</f>
        <v/>
      </c>
      <c r="Q1479" s="5">
        <f>IFERROR(P1479/Premissas!$B$4,0)</f>
        <v/>
      </c>
    </row>
    <row r="1480">
      <c r="A1480" s="2" t="n">
        <v>7</v>
      </c>
      <c r="B1480" s="2" t="n">
        <v>7801</v>
      </c>
      <c r="C1480" s="2" t="inlineStr">
        <is>
          <t>CARREGAMENTO</t>
        </is>
      </c>
      <c r="D1480" s="2" t="n">
        <v>664473</v>
      </c>
      <c r="E1480" s="2" t="inlineStr">
        <is>
          <t>Gilmar Macedo Pires</t>
        </is>
      </c>
      <c r="F1480" s="2" t="n">
        <v>52</v>
      </c>
      <c r="G1480" s="2" t="n">
        <v>4.56</v>
      </c>
      <c r="H1480" s="2" t="n">
        <v>11</v>
      </c>
      <c r="I1480" s="2" t="n">
        <v>0</v>
      </c>
      <c r="J1480" s="2" t="inlineStr">
        <is>
          <t>GPA</t>
        </is>
      </c>
      <c r="K1480" s="2">
        <f>IF(I1480&lt;&gt;"",I1480,IFERROR(INDEX(Base!$I:$I,MATCH(1,(Base!$C:$C=C1480)*(Base!$I:$I&lt;&gt;""),0)),0))</f>
        <v/>
      </c>
      <c r="L1480" s="2">
        <f>IF(AND(I1480="",K1480&gt;0),"SIM","NÃO")</f>
        <v/>
      </c>
      <c r="M1480" s="2">
        <f>IF(ISNUMBER(SEARCH("SEPARA",UPPER(C1480))),"NÃO","SIM")</f>
        <v/>
      </c>
      <c r="N1480" s="2">
        <f>IFERROR(H1480/K1480,0)</f>
        <v/>
      </c>
      <c r="O1480" s="2">
        <f>IF(M1480="NÃO","EXCLUÍDO",IF(N1480&lt;Premissas!$B$8,"&lt; 1,00",IF(N1480&lt;Premissas!$B$9,"1,00 – 1,19",IF(N1480&lt;Premissas!$B$10,"1,20 – 1,39",IF(N1480&lt;Premissas!$B$11,"1,40 – 1,59",IF(N1480&lt;Premissas!$B$12,"1,60 – 1,99","≥ 2,00"))))))</f>
        <v/>
      </c>
      <c r="P1480" s="5">
        <f>IF(OR(M1480="NÃO",N1480&lt;Premissas!$B$8),Premissas!$B$13,IF(N1480&lt;Premissas!$B$9,Premissas!$B$14,IF(N1480&lt;Premissas!$B$10,Premissas!$B$15,IF(N1480&lt;Premissas!$B$11,Premissas!$B$16,IF(N1480&lt;Premissas!$B$12,Premissas!$B$17,Premissas!$B$18)))))</f>
        <v/>
      </c>
      <c r="Q1480" s="5">
        <f>IFERROR(P1480/Premissas!$B$4,0)</f>
        <v/>
      </c>
    </row>
    <row r="1481">
      <c r="A1481" s="2" t="n">
        <v>7</v>
      </c>
      <c r="B1481" s="2" t="n">
        <v>7801</v>
      </c>
      <c r="C1481" s="2" t="inlineStr">
        <is>
          <t>SEPARACAO</t>
        </is>
      </c>
      <c r="D1481" s="2" t="n">
        <v>667361</v>
      </c>
      <c r="E1481" s="2" t="inlineStr">
        <is>
          <t>Orlando Vieira De Sa</t>
        </is>
      </c>
      <c r="F1481" s="2" t="n">
        <v>63</v>
      </c>
      <c r="G1481" s="2" t="n">
        <v>0.28</v>
      </c>
      <c r="H1481" s="2" t="n">
        <v>225</v>
      </c>
      <c r="I1481" s="2" t="n">
        <v>0</v>
      </c>
      <c r="J1481" s="2" t="inlineStr">
        <is>
          <t>GPA</t>
        </is>
      </c>
      <c r="K1481" s="2">
        <f>IF(I1481&lt;&gt;"",I1481,IFERROR(INDEX(Base!$I:$I,MATCH(1,(Base!$C:$C=C1481)*(Base!$I:$I&lt;&gt;""),0)),0))</f>
        <v/>
      </c>
      <c r="L1481" s="2">
        <f>IF(AND(I1481="",K1481&gt;0),"SIM","NÃO")</f>
        <v/>
      </c>
      <c r="M1481" s="2">
        <f>IF(ISNUMBER(SEARCH("SEPARA",UPPER(C1481))),"NÃO","SIM")</f>
        <v/>
      </c>
      <c r="N1481" s="2">
        <f>IFERROR(H1481/K1481,0)</f>
        <v/>
      </c>
      <c r="O1481" s="2">
        <f>IF(M1481="NÃO","EXCLUÍDO",IF(N1481&lt;Premissas!$B$8,"&lt; 1,00",IF(N1481&lt;Premissas!$B$9,"1,00 – 1,19",IF(N1481&lt;Premissas!$B$10,"1,20 – 1,39",IF(N1481&lt;Premissas!$B$11,"1,40 – 1,59",IF(N1481&lt;Premissas!$B$12,"1,60 – 1,99","≥ 2,00"))))))</f>
        <v/>
      </c>
      <c r="P1481" s="5">
        <f>IF(OR(M1481="NÃO",N1481&lt;Premissas!$B$8),Premissas!$B$13,IF(N1481&lt;Premissas!$B$9,Premissas!$B$14,IF(N1481&lt;Premissas!$B$10,Premissas!$B$15,IF(N1481&lt;Premissas!$B$11,Premissas!$B$16,IF(N1481&lt;Premissas!$B$12,Premissas!$B$17,Premissas!$B$18)))))</f>
        <v/>
      </c>
      <c r="Q1481" s="5">
        <f>IFERROR(P1481/Premissas!$B$4,0)</f>
        <v/>
      </c>
    </row>
    <row r="1482">
      <c r="A1482" s="2" t="n">
        <v>7</v>
      </c>
      <c r="B1482" s="2" t="n">
        <v>7801</v>
      </c>
      <c r="C1482" s="2" t="inlineStr">
        <is>
          <t>PUXADA RECEB</t>
        </is>
      </c>
      <c r="D1482" s="2" t="n">
        <v>670624</v>
      </c>
      <c r="E1482" s="2" t="inlineStr">
        <is>
          <t>Gardenia Silva Neves Dos Santos</t>
        </is>
      </c>
      <c r="F1482" s="2" t="n">
        <v>27</v>
      </c>
      <c r="G1482" s="2" t="n">
        <v>4.73</v>
      </c>
      <c r="H1482" s="2" t="n">
        <v>6</v>
      </c>
      <c r="I1482" s="2" t="n">
        <v>0</v>
      </c>
      <c r="J1482" s="2" t="inlineStr">
        <is>
          <t>GPA</t>
        </is>
      </c>
      <c r="K1482" s="2">
        <f>IF(I1482&lt;&gt;"",I1482,IFERROR(INDEX(Base!$I:$I,MATCH(1,(Base!$C:$C=C1482)*(Base!$I:$I&lt;&gt;""),0)),0))</f>
        <v/>
      </c>
      <c r="L1482" s="2">
        <f>IF(AND(I1482="",K1482&gt;0),"SIM","NÃO")</f>
        <v/>
      </c>
      <c r="M1482" s="2">
        <f>IF(ISNUMBER(SEARCH("SEPARA",UPPER(C1482))),"NÃO","SIM")</f>
        <v/>
      </c>
      <c r="N1482" s="2">
        <f>IFERROR(H1482/K1482,0)</f>
        <v/>
      </c>
      <c r="O1482" s="2">
        <f>IF(M1482="NÃO","EXCLUÍDO",IF(N1482&lt;Premissas!$B$8,"&lt; 1,00",IF(N1482&lt;Premissas!$B$9,"1,00 – 1,19",IF(N1482&lt;Premissas!$B$10,"1,20 – 1,39",IF(N1482&lt;Premissas!$B$11,"1,40 – 1,59",IF(N1482&lt;Premissas!$B$12,"1,60 – 1,99","≥ 2,00"))))))</f>
        <v/>
      </c>
      <c r="P1482" s="5">
        <f>IF(OR(M1482="NÃO",N1482&lt;Premissas!$B$8),Premissas!$B$13,IF(N1482&lt;Premissas!$B$9,Premissas!$B$14,IF(N1482&lt;Premissas!$B$10,Premissas!$B$15,IF(N1482&lt;Premissas!$B$11,Premissas!$B$16,IF(N1482&lt;Premissas!$B$12,Premissas!$B$17,Premissas!$B$18)))))</f>
        <v/>
      </c>
      <c r="Q1482" s="5">
        <f>IFERROR(P1482/Premissas!$B$4,0)</f>
        <v/>
      </c>
    </row>
    <row r="1483">
      <c r="A1483" s="2" t="n">
        <v>7</v>
      </c>
      <c r="B1483" s="2" t="n">
        <v>7801</v>
      </c>
      <c r="C1483" s="2" t="inlineStr">
        <is>
          <t>RECEBIMENTO</t>
        </is>
      </c>
      <c r="D1483" s="2" t="n">
        <v>670624</v>
      </c>
      <c r="E1483" s="2" t="inlineStr">
        <is>
          <t>Gardenia Silva Neves Dos Santos</t>
        </is>
      </c>
      <c r="F1483" s="2" t="n">
        <v>2625</v>
      </c>
      <c r="G1483" s="2" t="n">
        <v>178.93</v>
      </c>
      <c r="H1483" s="2" t="n">
        <v>15</v>
      </c>
      <c r="I1483" s="2" t="n">
        <v>0</v>
      </c>
      <c r="J1483" s="2" t="inlineStr">
        <is>
          <t>GPA</t>
        </is>
      </c>
      <c r="K1483" s="2">
        <f>IF(I1483&lt;&gt;"",I1483,IFERROR(INDEX(Base!$I:$I,MATCH(1,(Base!$C:$C=C1483)*(Base!$I:$I&lt;&gt;""),0)),0))</f>
        <v/>
      </c>
      <c r="L1483" s="2">
        <f>IF(AND(I1483="",K1483&gt;0),"SIM","NÃO")</f>
        <v/>
      </c>
      <c r="M1483" s="2">
        <f>IF(ISNUMBER(SEARCH("SEPARA",UPPER(C1483))),"NÃO","SIM")</f>
        <v/>
      </c>
      <c r="N1483" s="2">
        <f>IFERROR(H1483/K1483,0)</f>
        <v/>
      </c>
      <c r="O1483" s="2">
        <f>IF(M1483="NÃO","EXCLUÍDO",IF(N1483&lt;Premissas!$B$8,"&lt; 1,00",IF(N1483&lt;Premissas!$B$9,"1,00 – 1,19",IF(N1483&lt;Premissas!$B$10,"1,20 – 1,39",IF(N1483&lt;Premissas!$B$11,"1,40 – 1,59",IF(N1483&lt;Premissas!$B$12,"1,60 – 1,99","≥ 2,00"))))))</f>
        <v/>
      </c>
      <c r="P1483" s="5">
        <f>IF(OR(M1483="NÃO",N1483&lt;Premissas!$B$8),Premissas!$B$13,IF(N1483&lt;Premissas!$B$9,Premissas!$B$14,IF(N1483&lt;Premissas!$B$10,Premissas!$B$15,IF(N1483&lt;Premissas!$B$11,Premissas!$B$16,IF(N1483&lt;Premissas!$B$12,Premissas!$B$17,Premissas!$B$18)))))</f>
        <v/>
      </c>
      <c r="Q1483" s="5">
        <f>IFERROR(P1483/Premissas!$B$4,0)</f>
        <v/>
      </c>
    </row>
    <row r="1484">
      <c r="A1484" s="2" t="n">
        <v>7</v>
      </c>
      <c r="B1484" s="2" t="n">
        <v>7801</v>
      </c>
      <c r="C1484" s="2" t="inlineStr">
        <is>
          <t>PUXADA RECEB</t>
        </is>
      </c>
      <c r="D1484" s="2" t="n">
        <v>677430</v>
      </c>
      <c r="E1484" s="2" t="inlineStr">
        <is>
          <t>Claudiceia Maria Silva</t>
        </is>
      </c>
      <c r="F1484" s="2" t="n">
        <v>71</v>
      </c>
      <c r="G1484" s="2" t="n">
        <v>11.31</v>
      </c>
      <c r="H1484" s="2" t="n">
        <v>6</v>
      </c>
      <c r="I1484" s="2" t="n">
        <v>0</v>
      </c>
      <c r="J1484" s="2" t="inlineStr">
        <is>
          <t>GPA</t>
        </is>
      </c>
      <c r="K1484" s="2">
        <f>IF(I1484&lt;&gt;"",I1484,IFERROR(INDEX(Base!$I:$I,MATCH(1,(Base!$C:$C=C1484)*(Base!$I:$I&lt;&gt;""),0)),0))</f>
        <v/>
      </c>
      <c r="L1484" s="2">
        <f>IF(AND(I1484="",K1484&gt;0),"SIM","NÃO")</f>
        <v/>
      </c>
      <c r="M1484" s="2">
        <f>IF(ISNUMBER(SEARCH("SEPARA",UPPER(C1484))),"NÃO","SIM")</f>
        <v/>
      </c>
      <c r="N1484" s="2">
        <f>IFERROR(H1484/K1484,0)</f>
        <v/>
      </c>
      <c r="O1484" s="2">
        <f>IF(M1484="NÃO","EXCLUÍDO",IF(N1484&lt;Premissas!$B$8,"&lt; 1,00",IF(N1484&lt;Premissas!$B$9,"1,00 – 1,19",IF(N1484&lt;Premissas!$B$10,"1,20 – 1,39",IF(N1484&lt;Premissas!$B$11,"1,40 – 1,59",IF(N1484&lt;Premissas!$B$12,"1,60 – 1,99","≥ 2,00"))))))</f>
        <v/>
      </c>
      <c r="P1484" s="5">
        <f>IF(OR(M1484="NÃO",N1484&lt;Premissas!$B$8),Premissas!$B$13,IF(N1484&lt;Premissas!$B$9,Premissas!$B$14,IF(N1484&lt;Premissas!$B$10,Premissas!$B$15,IF(N1484&lt;Premissas!$B$11,Premissas!$B$16,IF(N1484&lt;Premissas!$B$12,Premissas!$B$17,Premissas!$B$18)))))</f>
        <v/>
      </c>
      <c r="Q1484" s="5">
        <f>IFERROR(P1484/Premissas!$B$4,0)</f>
        <v/>
      </c>
    </row>
    <row r="1485">
      <c r="A1485" s="2" t="n">
        <v>7</v>
      </c>
      <c r="B1485" s="2" t="n">
        <v>7801</v>
      </c>
      <c r="C1485" s="2" t="inlineStr">
        <is>
          <t>RECEBIMENTO</t>
        </is>
      </c>
      <c r="D1485" s="2" t="n">
        <v>677430</v>
      </c>
      <c r="E1485" s="2" t="inlineStr">
        <is>
          <t>Claudiceia Maria Silva</t>
        </is>
      </c>
      <c r="F1485" s="2" t="n">
        <v>2605</v>
      </c>
      <c r="G1485" s="2" t="n">
        <v>158.46</v>
      </c>
      <c r="H1485" s="2" t="n">
        <v>16</v>
      </c>
      <c r="I1485" s="2" t="n">
        <v>0</v>
      </c>
      <c r="J1485" s="2" t="inlineStr">
        <is>
          <t>GPA</t>
        </is>
      </c>
      <c r="K1485" s="2">
        <f>IF(I1485&lt;&gt;"",I1485,IFERROR(INDEX(Base!$I:$I,MATCH(1,(Base!$C:$C=C1485)*(Base!$I:$I&lt;&gt;""),0)),0))</f>
        <v/>
      </c>
      <c r="L1485" s="2">
        <f>IF(AND(I1485="",K1485&gt;0),"SIM","NÃO")</f>
        <v/>
      </c>
      <c r="M1485" s="2">
        <f>IF(ISNUMBER(SEARCH("SEPARA",UPPER(C1485))),"NÃO","SIM")</f>
        <v/>
      </c>
      <c r="N1485" s="2">
        <f>IFERROR(H1485/K1485,0)</f>
        <v/>
      </c>
      <c r="O1485" s="2">
        <f>IF(M1485="NÃO","EXCLUÍDO",IF(N1485&lt;Premissas!$B$8,"&lt; 1,00",IF(N1485&lt;Premissas!$B$9,"1,00 – 1,19",IF(N1485&lt;Premissas!$B$10,"1,20 – 1,39",IF(N1485&lt;Premissas!$B$11,"1,40 – 1,59",IF(N1485&lt;Premissas!$B$12,"1,60 – 1,99","≥ 2,00"))))))</f>
        <v/>
      </c>
      <c r="P1485" s="5">
        <f>IF(OR(M1485="NÃO",N1485&lt;Premissas!$B$8),Premissas!$B$13,IF(N1485&lt;Premissas!$B$9,Premissas!$B$14,IF(N1485&lt;Premissas!$B$10,Premissas!$B$15,IF(N1485&lt;Premissas!$B$11,Premissas!$B$16,IF(N1485&lt;Premissas!$B$12,Premissas!$B$17,Premissas!$B$18)))))</f>
        <v/>
      </c>
      <c r="Q1485" s="5">
        <f>IFERROR(P1485/Premissas!$B$4,0)</f>
        <v/>
      </c>
    </row>
    <row r="1486">
      <c r="A1486" s="2" t="n">
        <v>7</v>
      </c>
      <c r="B1486" s="2" t="n">
        <v>7801</v>
      </c>
      <c r="C1486" s="2" t="inlineStr">
        <is>
          <t>ATIVIDADE OP. EMP.</t>
        </is>
      </c>
      <c r="D1486" s="2" t="n">
        <v>68168</v>
      </c>
      <c r="E1486" s="2" t="inlineStr">
        <is>
          <t>Mario Marcio Moraes De Azevedo</t>
        </is>
      </c>
      <c r="F1486" s="2" t="n">
        <v>3419</v>
      </c>
      <c r="G1486" s="2" t="n">
        <v>228.01</v>
      </c>
      <c r="H1486" s="2" t="n">
        <v>15</v>
      </c>
      <c r="I1486" s="2" t="n">
        <v>0</v>
      </c>
      <c r="J1486" s="2" t="inlineStr">
        <is>
          <t>GPA</t>
        </is>
      </c>
      <c r="K1486" s="2">
        <f>IF(I1486&lt;&gt;"",I1486,IFERROR(INDEX(Base!$I:$I,MATCH(1,(Base!$C:$C=C1486)*(Base!$I:$I&lt;&gt;""),0)),0))</f>
        <v/>
      </c>
      <c r="L1486" s="2">
        <f>IF(AND(I1486="",K1486&gt;0),"SIM","NÃO")</f>
        <v/>
      </c>
      <c r="M1486" s="2">
        <f>IF(ISNUMBER(SEARCH("SEPARA",UPPER(C1486))),"NÃO","SIM")</f>
        <v/>
      </c>
      <c r="N1486" s="2">
        <f>IFERROR(H1486/K1486,0)</f>
        <v/>
      </c>
      <c r="O1486" s="2">
        <f>IF(M1486="NÃO","EXCLUÍDO",IF(N1486&lt;Premissas!$B$8,"&lt; 1,00",IF(N1486&lt;Premissas!$B$9,"1,00 – 1,19",IF(N1486&lt;Premissas!$B$10,"1,20 – 1,39",IF(N1486&lt;Premissas!$B$11,"1,40 – 1,59",IF(N1486&lt;Premissas!$B$12,"1,60 – 1,99","≥ 2,00"))))))</f>
        <v/>
      </c>
      <c r="P1486" s="5">
        <f>IF(OR(M1486="NÃO",N1486&lt;Premissas!$B$8),Premissas!$B$13,IF(N1486&lt;Premissas!$B$9,Premissas!$B$14,IF(N1486&lt;Premissas!$B$10,Premissas!$B$15,IF(N1486&lt;Premissas!$B$11,Premissas!$B$16,IF(N1486&lt;Premissas!$B$12,Premissas!$B$17,Premissas!$B$18)))))</f>
        <v/>
      </c>
      <c r="Q1486" s="5">
        <f>IFERROR(P1486/Premissas!$B$4,0)</f>
        <v/>
      </c>
    </row>
    <row r="1487">
      <c r="A1487" s="2" t="n">
        <v>7</v>
      </c>
      <c r="B1487" s="2" t="n">
        <v>7801</v>
      </c>
      <c r="C1487" s="2" t="inlineStr">
        <is>
          <t>CARREGAMENTO</t>
        </is>
      </c>
      <c r="D1487" s="2" t="n">
        <v>688778</v>
      </c>
      <c r="E1487" s="2" t="inlineStr">
        <is>
          <t>Jose Vagner Faustino</t>
        </is>
      </c>
      <c r="F1487" s="2" t="n">
        <v>60</v>
      </c>
      <c r="G1487" s="2" t="n">
        <v>4.17</v>
      </c>
      <c r="H1487" s="2" t="n">
        <v>14</v>
      </c>
      <c r="I1487" s="2" t="n">
        <v>0</v>
      </c>
      <c r="J1487" s="2" t="inlineStr">
        <is>
          <t>GPA</t>
        </is>
      </c>
      <c r="K1487" s="2">
        <f>IF(I1487&lt;&gt;"",I1487,IFERROR(INDEX(Base!$I:$I,MATCH(1,(Base!$C:$C=C1487)*(Base!$I:$I&lt;&gt;""),0)),0))</f>
        <v/>
      </c>
      <c r="L1487" s="2">
        <f>IF(AND(I1487="",K1487&gt;0),"SIM","NÃO")</f>
        <v/>
      </c>
      <c r="M1487" s="2">
        <f>IF(ISNUMBER(SEARCH("SEPARA",UPPER(C1487))),"NÃO","SIM")</f>
        <v/>
      </c>
      <c r="N1487" s="2">
        <f>IFERROR(H1487/K1487,0)</f>
        <v/>
      </c>
      <c r="O1487" s="2">
        <f>IF(M1487="NÃO","EXCLUÍDO",IF(N1487&lt;Premissas!$B$8,"&lt; 1,00",IF(N1487&lt;Premissas!$B$9,"1,00 – 1,19",IF(N1487&lt;Premissas!$B$10,"1,20 – 1,39",IF(N1487&lt;Premissas!$B$11,"1,40 – 1,59",IF(N1487&lt;Premissas!$B$12,"1,60 – 1,99","≥ 2,00"))))))</f>
        <v/>
      </c>
      <c r="P1487" s="5">
        <f>IF(OR(M1487="NÃO",N1487&lt;Premissas!$B$8),Premissas!$B$13,IF(N1487&lt;Premissas!$B$9,Premissas!$B$14,IF(N1487&lt;Premissas!$B$10,Premissas!$B$15,IF(N1487&lt;Premissas!$B$11,Premissas!$B$16,IF(N1487&lt;Premissas!$B$12,Premissas!$B$17,Premissas!$B$18)))))</f>
        <v/>
      </c>
      <c r="Q1487" s="5">
        <f>IFERROR(P1487/Premissas!$B$4,0)</f>
        <v/>
      </c>
    </row>
    <row r="1488">
      <c r="A1488" s="2" t="n">
        <v>7</v>
      </c>
      <c r="B1488" s="2" t="n">
        <v>7801</v>
      </c>
      <c r="C1488" s="2" t="inlineStr">
        <is>
          <t>ATIVIDADE OP. EMP.</t>
        </is>
      </c>
      <c r="D1488" s="2" t="n">
        <v>695728</v>
      </c>
      <c r="E1488" s="2" t="inlineStr">
        <is>
          <t>Vanusa Da Silva</t>
        </is>
      </c>
      <c r="F1488" s="2" t="n">
        <v>231</v>
      </c>
      <c r="G1488" s="2" t="n">
        <v>44.16</v>
      </c>
      <c r="H1488" s="2" t="n">
        <v>5</v>
      </c>
      <c r="I1488" s="2" t="n">
        <v>0</v>
      </c>
      <c r="J1488" s="2" t="inlineStr">
        <is>
          <t>GPA</t>
        </is>
      </c>
      <c r="K1488" s="2">
        <f>IF(I1488&lt;&gt;"",I1488,IFERROR(INDEX(Base!$I:$I,MATCH(1,(Base!$C:$C=C1488)*(Base!$I:$I&lt;&gt;""),0)),0))</f>
        <v/>
      </c>
      <c r="L1488" s="2">
        <f>IF(AND(I1488="",K1488&gt;0),"SIM","NÃO")</f>
        <v/>
      </c>
      <c r="M1488" s="2">
        <f>IF(ISNUMBER(SEARCH("SEPARA",UPPER(C1488))),"NÃO","SIM")</f>
        <v/>
      </c>
      <c r="N1488" s="2">
        <f>IFERROR(H1488/K1488,0)</f>
        <v/>
      </c>
      <c r="O1488" s="2">
        <f>IF(M1488="NÃO","EXCLUÍDO",IF(N1488&lt;Premissas!$B$8,"&lt; 1,00",IF(N1488&lt;Premissas!$B$9,"1,00 – 1,19",IF(N1488&lt;Premissas!$B$10,"1,20 – 1,39",IF(N1488&lt;Premissas!$B$11,"1,40 – 1,59",IF(N1488&lt;Premissas!$B$12,"1,60 – 1,99","≥ 2,00"))))))</f>
        <v/>
      </c>
      <c r="P1488" s="5">
        <f>IF(OR(M1488="NÃO",N1488&lt;Premissas!$B$8),Premissas!$B$13,IF(N1488&lt;Premissas!$B$9,Premissas!$B$14,IF(N1488&lt;Premissas!$B$10,Premissas!$B$15,IF(N1488&lt;Premissas!$B$11,Premissas!$B$16,IF(N1488&lt;Premissas!$B$12,Premissas!$B$17,Premissas!$B$18)))))</f>
        <v/>
      </c>
      <c r="Q1488" s="5">
        <f>IFERROR(P1488/Premissas!$B$4,0)</f>
        <v/>
      </c>
    </row>
    <row r="1489">
      <c r="A1489" s="2" t="n">
        <v>7</v>
      </c>
      <c r="B1489" s="2" t="n">
        <v>7801</v>
      </c>
      <c r="C1489" s="2" t="inlineStr">
        <is>
          <t>ATIVIDADE OP. EMP.</t>
        </is>
      </c>
      <c r="D1489" s="2" t="n">
        <v>701827</v>
      </c>
      <c r="E1489" s="2" t="inlineStr">
        <is>
          <t>GILVAN DA SILVA CRUZ</t>
        </is>
      </c>
      <c r="F1489" s="2" t="n">
        <v>924</v>
      </c>
      <c r="G1489" s="2" t="n">
        <v>150.63</v>
      </c>
      <c r="H1489" s="2" t="n">
        <v>6</v>
      </c>
      <c r="I1489" s="2" t="n">
        <v>0</v>
      </c>
      <c r="J1489" s="2" t="inlineStr">
        <is>
          <t>GPA</t>
        </is>
      </c>
      <c r="K1489" s="2">
        <f>IF(I1489&lt;&gt;"",I1489,IFERROR(INDEX(Base!$I:$I,MATCH(1,(Base!$C:$C=C1489)*(Base!$I:$I&lt;&gt;""),0)),0))</f>
        <v/>
      </c>
      <c r="L1489" s="2">
        <f>IF(AND(I1489="",K1489&gt;0),"SIM","NÃO")</f>
        <v/>
      </c>
      <c r="M1489" s="2">
        <f>IF(ISNUMBER(SEARCH("SEPARA",UPPER(C1489))),"NÃO","SIM")</f>
        <v/>
      </c>
      <c r="N1489" s="2">
        <f>IFERROR(H1489/K1489,0)</f>
        <v/>
      </c>
      <c r="O1489" s="2">
        <f>IF(M1489="NÃO","EXCLUÍDO",IF(N1489&lt;Premissas!$B$8,"&lt; 1,00",IF(N1489&lt;Premissas!$B$9,"1,00 – 1,19",IF(N1489&lt;Premissas!$B$10,"1,20 – 1,39",IF(N1489&lt;Premissas!$B$11,"1,40 – 1,59",IF(N1489&lt;Premissas!$B$12,"1,60 – 1,99","≥ 2,00"))))))</f>
        <v/>
      </c>
      <c r="P1489" s="5">
        <f>IF(OR(M1489="NÃO",N1489&lt;Premissas!$B$8),Premissas!$B$13,IF(N1489&lt;Premissas!$B$9,Premissas!$B$14,IF(N1489&lt;Premissas!$B$10,Premissas!$B$15,IF(N1489&lt;Premissas!$B$11,Premissas!$B$16,IF(N1489&lt;Premissas!$B$12,Premissas!$B$17,Premissas!$B$18)))))</f>
        <v/>
      </c>
      <c r="Q1489" s="5">
        <f>IFERROR(P1489/Premissas!$B$4,0)</f>
        <v/>
      </c>
    </row>
    <row r="1490">
      <c r="A1490" s="2" t="n">
        <v>7</v>
      </c>
      <c r="B1490" s="2" t="n">
        <v>7801</v>
      </c>
      <c r="C1490" s="2" t="inlineStr">
        <is>
          <t>ATIVIDADE OP. EMP.</t>
        </is>
      </c>
      <c r="D1490" s="2" t="n">
        <v>75361</v>
      </c>
      <c r="E1490" s="2" t="inlineStr">
        <is>
          <t>JANILSON DE GOES ARAUJO</t>
        </is>
      </c>
      <c r="F1490" s="2" t="n">
        <v>1107</v>
      </c>
      <c r="G1490" s="2" t="n">
        <v>169.74</v>
      </c>
      <c r="H1490" s="2" t="n">
        <v>7</v>
      </c>
      <c r="I1490" s="2" t="n">
        <v>0</v>
      </c>
      <c r="J1490" s="2" t="inlineStr">
        <is>
          <t>GPA</t>
        </is>
      </c>
      <c r="K1490" s="2">
        <f>IF(I1490&lt;&gt;"",I1490,IFERROR(INDEX(Base!$I:$I,MATCH(1,(Base!$C:$C=C1490)*(Base!$I:$I&lt;&gt;""),0)),0))</f>
        <v/>
      </c>
      <c r="L1490" s="2">
        <f>IF(AND(I1490="",K1490&gt;0),"SIM","NÃO")</f>
        <v/>
      </c>
      <c r="M1490" s="2">
        <f>IF(ISNUMBER(SEARCH("SEPARA",UPPER(C1490))),"NÃO","SIM")</f>
        <v/>
      </c>
      <c r="N1490" s="2">
        <f>IFERROR(H1490/K1490,0)</f>
        <v/>
      </c>
      <c r="O1490" s="2">
        <f>IF(M1490="NÃO","EXCLUÍDO",IF(N1490&lt;Premissas!$B$8,"&lt; 1,00",IF(N1490&lt;Premissas!$B$9,"1,00 – 1,19",IF(N1490&lt;Premissas!$B$10,"1,20 – 1,39",IF(N1490&lt;Premissas!$B$11,"1,40 – 1,59",IF(N1490&lt;Premissas!$B$12,"1,60 – 1,99","≥ 2,00"))))))</f>
        <v/>
      </c>
      <c r="P1490" s="5">
        <f>IF(OR(M1490="NÃO",N1490&lt;Premissas!$B$8),Premissas!$B$13,IF(N1490&lt;Premissas!$B$9,Premissas!$B$14,IF(N1490&lt;Premissas!$B$10,Premissas!$B$15,IF(N1490&lt;Premissas!$B$11,Premissas!$B$16,IF(N1490&lt;Premissas!$B$12,Premissas!$B$17,Premissas!$B$18)))))</f>
        <v/>
      </c>
      <c r="Q1490" s="5">
        <f>IFERROR(P1490/Premissas!$B$4,0)</f>
        <v/>
      </c>
    </row>
    <row r="1491">
      <c r="A1491" s="2" t="n">
        <v>7</v>
      </c>
      <c r="B1491" s="2" t="n">
        <v>7801</v>
      </c>
      <c r="C1491" s="2" t="inlineStr">
        <is>
          <t>ATIVIDADE OP. EMP.</t>
        </is>
      </c>
      <c r="D1491" s="2" t="n">
        <v>86952</v>
      </c>
      <c r="E1491" s="2" t="inlineStr">
        <is>
          <t>Aderso Amando Agra</t>
        </is>
      </c>
      <c r="F1491" s="2" t="n">
        <v>1343</v>
      </c>
      <c r="G1491" s="2" t="n">
        <v>167.92</v>
      </c>
      <c r="H1491" s="2" t="n">
        <v>8</v>
      </c>
      <c r="I1491" s="2" t="n">
        <v>0</v>
      </c>
      <c r="J1491" s="2" t="inlineStr">
        <is>
          <t>GPA</t>
        </is>
      </c>
      <c r="K1491" s="2">
        <f>IF(I1491&lt;&gt;"",I1491,IFERROR(INDEX(Base!$I:$I,MATCH(1,(Base!$C:$C=C1491)*(Base!$I:$I&lt;&gt;""),0)),0))</f>
        <v/>
      </c>
      <c r="L1491" s="2">
        <f>IF(AND(I1491="",K1491&gt;0),"SIM","NÃO")</f>
        <v/>
      </c>
      <c r="M1491" s="2">
        <f>IF(ISNUMBER(SEARCH("SEPARA",UPPER(C1491))),"NÃO","SIM")</f>
        <v/>
      </c>
      <c r="N1491" s="2">
        <f>IFERROR(H1491/K1491,0)</f>
        <v/>
      </c>
      <c r="O1491" s="2">
        <f>IF(M1491="NÃO","EXCLUÍDO",IF(N1491&lt;Premissas!$B$8,"&lt; 1,00",IF(N1491&lt;Premissas!$B$9,"1,00 – 1,19",IF(N1491&lt;Premissas!$B$10,"1,20 – 1,39",IF(N1491&lt;Premissas!$B$11,"1,40 – 1,59",IF(N1491&lt;Premissas!$B$12,"1,60 – 1,99","≥ 2,00"))))))</f>
        <v/>
      </c>
      <c r="P1491" s="5">
        <f>IF(OR(M1491="NÃO",N1491&lt;Premissas!$B$8),Premissas!$B$13,IF(N1491&lt;Premissas!$B$9,Premissas!$B$14,IF(N1491&lt;Premissas!$B$10,Premissas!$B$15,IF(N1491&lt;Premissas!$B$11,Premissas!$B$16,IF(N1491&lt;Premissas!$B$12,Premissas!$B$17,Premissas!$B$18)))))</f>
        <v/>
      </c>
      <c r="Q1491" s="5">
        <f>IFERROR(P1491/Premissas!$B$4,0)</f>
        <v/>
      </c>
    </row>
    <row r="1492">
      <c r="A1492" s="2" t="n">
        <v>7</v>
      </c>
      <c r="B1492" s="2" t="n">
        <v>7801</v>
      </c>
      <c r="C1492" s="2" t="inlineStr">
        <is>
          <t>SEPARACAO</t>
        </is>
      </c>
      <c r="D1492" s="2" t="n">
        <v>86952</v>
      </c>
      <c r="E1492" s="2" t="inlineStr">
        <is>
          <t>Aderso Amando Agra</t>
        </is>
      </c>
      <c r="F1492" s="2" t="n">
        <v>375</v>
      </c>
      <c r="G1492" s="2" t="n">
        <v>0.24</v>
      </c>
      <c r="H1492" s="2" t="n">
        <v>1563</v>
      </c>
      <c r="I1492" s="2" t="n">
        <v>0</v>
      </c>
      <c r="J1492" s="2" t="inlineStr">
        <is>
          <t>GPA</t>
        </is>
      </c>
      <c r="K1492" s="2">
        <f>IF(I1492&lt;&gt;"",I1492,IFERROR(INDEX(Base!$I:$I,MATCH(1,(Base!$C:$C=C1492)*(Base!$I:$I&lt;&gt;""),0)),0))</f>
        <v/>
      </c>
      <c r="L1492" s="2">
        <f>IF(AND(I1492="",K1492&gt;0),"SIM","NÃO")</f>
        <v/>
      </c>
      <c r="M1492" s="2">
        <f>IF(ISNUMBER(SEARCH("SEPARA",UPPER(C1492))),"NÃO","SIM")</f>
        <v/>
      </c>
      <c r="N1492" s="2">
        <f>IFERROR(H1492/K1492,0)</f>
        <v/>
      </c>
      <c r="O1492" s="2">
        <f>IF(M1492="NÃO","EXCLUÍDO",IF(N1492&lt;Premissas!$B$8,"&lt; 1,00",IF(N1492&lt;Premissas!$B$9,"1,00 – 1,19",IF(N1492&lt;Premissas!$B$10,"1,20 – 1,39",IF(N1492&lt;Premissas!$B$11,"1,40 – 1,59",IF(N1492&lt;Premissas!$B$12,"1,60 – 1,99","≥ 2,00"))))))</f>
        <v/>
      </c>
      <c r="P1492" s="5">
        <f>IF(OR(M1492="NÃO",N1492&lt;Premissas!$B$8),Premissas!$B$13,IF(N1492&lt;Premissas!$B$9,Premissas!$B$14,IF(N1492&lt;Premissas!$B$10,Premissas!$B$15,IF(N1492&lt;Premissas!$B$11,Premissas!$B$16,IF(N1492&lt;Premissas!$B$12,Premissas!$B$17,Premissas!$B$18)))))</f>
        <v/>
      </c>
      <c r="Q1492" s="5">
        <f>IFERROR(P1492/Premissas!$B$4,0)</f>
        <v/>
      </c>
    </row>
    <row r="1493">
      <c r="A1493" s="2" t="n">
        <v>7</v>
      </c>
      <c r="B1493" s="2" t="n">
        <v>7801</v>
      </c>
      <c r="C1493" s="2" t="inlineStr">
        <is>
          <t>RECEBIMENTO</t>
        </is>
      </c>
      <c r="D1493" s="2" t="n">
        <v>91943</v>
      </c>
      <c r="E1493" s="2" t="inlineStr">
        <is>
          <t>Antao Jorge Barreto</t>
        </is>
      </c>
      <c r="F1493" s="2" t="n">
        <v>2459</v>
      </c>
      <c r="G1493" s="2" t="n">
        <v>112.68</v>
      </c>
      <c r="H1493" s="2" t="n">
        <v>22</v>
      </c>
      <c r="I1493" s="2" t="n">
        <v>0</v>
      </c>
      <c r="J1493" s="2" t="inlineStr">
        <is>
          <t>GPA</t>
        </is>
      </c>
      <c r="K1493" s="2">
        <f>IF(I1493&lt;&gt;"",I1493,IFERROR(INDEX(Base!$I:$I,MATCH(1,(Base!$C:$C=C1493)*(Base!$I:$I&lt;&gt;""),0)),0))</f>
        <v/>
      </c>
      <c r="L1493" s="2">
        <f>IF(AND(I1493="",K1493&gt;0),"SIM","NÃO")</f>
        <v/>
      </c>
      <c r="M1493" s="2">
        <f>IF(ISNUMBER(SEARCH("SEPARA",UPPER(C1493))),"NÃO","SIM")</f>
        <v/>
      </c>
      <c r="N1493" s="2">
        <f>IFERROR(H1493/K1493,0)</f>
        <v/>
      </c>
      <c r="O1493" s="2">
        <f>IF(M1493="NÃO","EXCLUÍDO",IF(N1493&lt;Premissas!$B$8,"&lt; 1,00",IF(N1493&lt;Premissas!$B$9,"1,00 – 1,19",IF(N1493&lt;Premissas!$B$10,"1,20 – 1,39",IF(N1493&lt;Premissas!$B$11,"1,40 – 1,59",IF(N1493&lt;Premissas!$B$12,"1,60 – 1,99","≥ 2,00"))))))</f>
        <v/>
      </c>
      <c r="P1493" s="5">
        <f>IF(OR(M1493="NÃO",N1493&lt;Premissas!$B$8),Premissas!$B$13,IF(N1493&lt;Premissas!$B$9,Premissas!$B$14,IF(N1493&lt;Premissas!$B$10,Premissas!$B$15,IF(N1493&lt;Premissas!$B$11,Premissas!$B$16,IF(N1493&lt;Premissas!$B$12,Premissas!$B$17,Premissas!$B$18)))))</f>
        <v/>
      </c>
      <c r="Q1493" s="5">
        <f>IFERROR(P1493/Premissas!$B$4,0)</f>
        <v/>
      </c>
    </row>
    <row r="1494">
      <c r="A1494" s="2" t="n">
        <v>7</v>
      </c>
      <c r="B1494" s="2" t="n">
        <v>930</v>
      </c>
      <c r="C1494" s="2" t="inlineStr">
        <is>
          <t>RECEBIMENTO</t>
        </is>
      </c>
      <c r="D1494" s="2" t="n">
        <v>122853</v>
      </c>
      <c r="E1494" s="2" t="inlineStr">
        <is>
          <t>ROSE KATIA  DE OLIVEIRA</t>
        </is>
      </c>
      <c r="F1494" s="2" t="n">
        <v>3587</v>
      </c>
      <c r="G1494" s="2" t="n">
        <v>139.5</v>
      </c>
      <c r="H1494" s="2" t="n">
        <v>26</v>
      </c>
      <c r="I1494" s="2" t="n">
        <v>0</v>
      </c>
      <c r="J1494" s="2" t="inlineStr">
        <is>
          <t>GPA</t>
        </is>
      </c>
      <c r="K1494" s="2">
        <f>IF(I1494&lt;&gt;"",I1494,IFERROR(INDEX(Base!$I:$I,MATCH(1,(Base!$C:$C=C1494)*(Base!$I:$I&lt;&gt;""),0)),0))</f>
        <v/>
      </c>
      <c r="L1494" s="2">
        <f>IF(AND(I1494="",K1494&gt;0),"SIM","NÃO")</f>
        <v/>
      </c>
      <c r="M1494" s="2">
        <f>IF(ISNUMBER(SEARCH("SEPARA",UPPER(C1494))),"NÃO","SIM")</f>
        <v/>
      </c>
      <c r="N1494" s="2">
        <f>IFERROR(H1494/K1494,0)</f>
        <v/>
      </c>
      <c r="O1494" s="2">
        <f>IF(M1494="NÃO","EXCLUÍDO",IF(N1494&lt;Premissas!$B$8,"&lt; 1,00",IF(N1494&lt;Premissas!$B$9,"1,00 – 1,19",IF(N1494&lt;Premissas!$B$10,"1,20 – 1,39",IF(N1494&lt;Premissas!$B$11,"1,40 – 1,59",IF(N1494&lt;Premissas!$B$12,"1,60 – 1,99","≥ 2,00"))))))</f>
        <v/>
      </c>
      <c r="P1494" s="5">
        <f>IF(OR(M1494="NÃO",N1494&lt;Premissas!$B$8),Premissas!$B$13,IF(N1494&lt;Premissas!$B$9,Premissas!$B$14,IF(N1494&lt;Premissas!$B$10,Premissas!$B$15,IF(N1494&lt;Premissas!$B$11,Premissas!$B$16,IF(N1494&lt;Premissas!$B$12,Premissas!$B$17,Premissas!$B$18)))))</f>
        <v/>
      </c>
      <c r="Q1494" s="5">
        <f>IFERROR(P1494/Premissas!$B$4,0)</f>
        <v/>
      </c>
    </row>
    <row r="1495">
      <c r="A1495" s="2" t="n">
        <v>7</v>
      </c>
      <c r="B1495" s="2" t="n">
        <v>930</v>
      </c>
      <c r="C1495" s="2" t="inlineStr">
        <is>
          <t>ATIVIDADE OP. EMP.</t>
        </is>
      </c>
      <c r="D1495" s="2" t="n">
        <v>128476</v>
      </c>
      <c r="E1495" s="2" t="inlineStr">
        <is>
          <t>Manoel Alves Vieira</t>
        </is>
      </c>
      <c r="F1495" s="2" t="n">
        <v>732</v>
      </c>
      <c r="G1495" s="2" t="n">
        <v>69.44</v>
      </c>
      <c r="H1495" s="2" t="n">
        <v>11</v>
      </c>
      <c r="I1495" s="2" t="n">
        <v>0</v>
      </c>
      <c r="J1495" s="2" t="inlineStr">
        <is>
          <t>GPA</t>
        </is>
      </c>
      <c r="K1495" s="2">
        <f>IF(I1495&lt;&gt;"",I1495,IFERROR(INDEX(Base!$I:$I,MATCH(1,(Base!$C:$C=C1495)*(Base!$I:$I&lt;&gt;""),0)),0))</f>
        <v/>
      </c>
      <c r="L1495" s="2">
        <f>IF(AND(I1495="",K1495&gt;0),"SIM","NÃO")</f>
        <v/>
      </c>
      <c r="M1495" s="2">
        <f>IF(ISNUMBER(SEARCH("SEPARA",UPPER(C1495))),"NÃO","SIM")</f>
        <v/>
      </c>
      <c r="N1495" s="2">
        <f>IFERROR(H1495/K1495,0)</f>
        <v/>
      </c>
      <c r="O1495" s="2">
        <f>IF(M1495="NÃO","EXCLUÍDO",IF(N1495&lt;Premissas!$B$8,"&lt; 1,00",IF(N1495&lt;Premissas!$B$9,"1,00 – 1,19",IF(N1495&lt;Premissas!$B$10,"1,20 – 1,39",IF(N1495&lt;Premissas!$B$11,"1,40 – 1,59",IF(N1495&lt;Premissas!$B$12,"1,60 – 1,99","≥ 2,00"))))))</f>
        <v/>
      </c>
      <c r="P1495" s="5">
        <f>IF(OR(M1495="NÃO",N1495&lt;Premissas!$B$8),Premissas!$B$13,IF(N1495&lt;Premissas!$B$9,Premissas!$B$14,IF(N1495&lt;Premissas!$B$10,Premissas!$B$15,IF(N1495&lt;Premissas!$B$11,Premissas!$B$16,IF(N1495&lt;Premissas!$B$12,Premissas!$B$17,Premissas!$B$18)))))</f>
        <v/>
      </c>
      <c r="Q1495" s="5">
        <f>IFERROR(P1495/Premissas!$B$4,0)</f>
        <v/>
      </c>
    </row>
    <row r="1496">
      <c r="A1496" s="2" t="n">
        <v>7</v>
      </c>
      <c r="B1496" s="2" t="n">
        <v>930</v>
      </c>
      <c r="C1496" s="2" t="inlineStr">
        <is>
          <t>PUXADA RECEB</t>
        </is>
      </c>
      <c r="D1496" s="2" t="n">
        <v>161429</v>
      </c>
      <c r="E1496" s="2" t="inlineStr">
        <is>
          <t>JOAO GOMES DE ALMEIDA</t>
        </is>
      </c>
      <c r="F1496" s="2" t="n">
        <v>349</v>
      </c>
      <c r="G1496" s="2" t="n">
        <v>34.25</v>
      </c>
      <c r="H1496" s="2" t="n">
        <v>10</v>
      </c>
      <c r="I1496" s="2" t="n">
        <v>0</v>
      </c>
      <c r="J1496" s="2" t="inlineStr">
        <is>
          <t>GPA</t>
        </is>
      </c>
      <c r="K1496" s="2">
        <f>IF(I1496&lt;&gt;"",I1496,IFERROR(INDEX(Base!$I:$I,MATCH(1,(Base!$C:$C=C1496)*(Base!$I:$I&lt;&gt;""),0)),0))</f>
        <v/>
      </c>
      <c r="L1496" s="2">
        <f>IF(AND(I1496="",K1496&gt;0),"SIM","NÃO")</f>
        <v/>
      </c>
      <c r="M1496" s="2">
        <f>IF(ISNUMBER(SEARCH("SEPARA",UPPER(C1496))),"NÃO","SIM")</f>
        <v/>
      </c>
      <c r="N1496" s="2">
        <f>IFERROR(H1496/K1496,0)</f>
        <v/>
      </c>
      <c r="O1496" s="2">
        <f>IF(M1496="NÃO","EXCLUÍDO",IF(N1496&lt;Premissas!$B$8,"&lt; 1,00",IF(N1496&lt;Premissas!$B$9,"1,00 – 1,19",IF(N1496&lt;Premissas!$B$10,"1,20 – 1,39",IF(N1496&lt;Premissas!$B$11,"1,40 – 1,59",IF(N1496&lt;Premissas!$B$12,"1,60 – 1,99","≥ 2,00"))))))</f>
        <v/>
      </c>
      <c r="P1496" s="5">
        <f>IF(OR(M1496="NÃO",N1496&lt;Premissas!$B$8),Premissas!$B$13,IF(N1496&lt;Premissas!$B$9,Premissas!$B$14,IF(N1496&lt;Premissas!$B$10,Premissas!$B$15,IF(N1496&lt;Premissas!$B$11,Premissas!$B$16,IF(N1496&lt;Premissas!$B$12,Premissas!$B$17,Premissas!$B$18)))))</f>
        <v/>
      </c>
      <c r="Q1496" s="5">
        <f>IFERROR(P1496/Premissas!$B$4,0)</f>
        <v/>
      </c>
    </row>
    <row r="1497">
      <c r="A1497" s="2" t="n">
        <v>7</v>
      </c>
      <c r="B1497" s="2" t="n">
        <v>930</v>
      </c>
      <c r="C1497" s="2" t="inlineStr">
        <is>
          <t>RECEBIMENTO</t>
        </is>
      </c>
      <c r="D1497" s="2" t="n">
        <v>176631</v>
      </c>
      <c r="E1497" s="2" t="inlineStr">
        <is>
          <t>LUCAS ANDRADE CAFE</t>
        </is>
      </c>
      <c r="F1497" s="2" t="n">
        <v>720</v>
      </c>
      <c r="G1497" s="2" t="n">
        <v>51.9</v>
      </c>
      <c r="H1497" s="2" t="n">
        <v>14</v>
      </c>
      <c r="I1497" s="2" t="n">
        <v>0</v>
      </c>
      <c r="J1497" s="2" t="inlineStr">
        <is>
          <t>GPA</t>
        </is>
      </c>
      <c r="K1497" s="2">
        <f>IF(I1497&lt;&gt;"",I1497,IFERROR(INDEX(Base!$I:$I,MATCH(1,(Base!$C:$C=C1497)*(Base!$I:$I&lt;&gt;""),0)),0))</f>
        <v/>
      </c>
      <c r="L1497" s="2">
        <f>IF(AND(I1497="",K1497&gt;0),"SIM","NÃO")</f>
        <v/>
      </c>
      <c r="M1497" s="2">
        <f>IF(ISNUMBER(SEARCH("SEPARA",UPPER(C1497))),"NÃO","SIM")</f>
        <v/>
      </c>
      <c r="N1497" s="2">
        <f>IFERROR(H1497/K1497,0)</f>
        <v/>
      </c>
      <c r="O1497" s="2">
        <f>IF(M1497="NÃO","EXCLUÍDO",IF(N1497&lt;Premissas!$B$8,"&lt; 1,00",IF(N1497&lt;Premissas!$B$9,"1,00 – 1,19",IF(N1497&lt;Premissas!$B$10,"1,20 – 1,39",IF(N1497&lt;Premissas!$B$11,"1,40 – 1,59",IF(N1497&lt;Premissas!$B$12,"1,60 – 1,99","≥ 2,00"))))))</f>
        <v/>
      </c>
      <c r="P1497" s="5">
        <f>IF(OR(M1497="NÃO",N1497&lt;Premissas!$B$8),Premissas!$B$13,IF(N1497&lt;Premissas!$B$9,Premissas!$B$14,IF(N1497&lt;Premissas!$B$10,Premissas!$B$15,IF(N1497&lt;Premissas!$B$11,Premissas!$B$16,IF(N1497&lt;Premissas!$B$12,Premissas!$B$17,Premissas!$B$18)))))</f>
        <v/>
      </c>
      <c r="Q1497" s="5">
        <f>IFERROR(P1497/Premissas!$B$4,0)</f>
        <v/>
      </c>
    </row>
    <row r="1498">
      <c r="A1498" s="2" t="n">
        <v>7</v>
      </c>
      <c r="B1498" s="2" t="n">
        <v>930</v>
      </c>
      <c r="C1498" s="2" t="inlineStr">
        <is>
          <t>ATIVIDADE OP. EMP.</t>
        </is>
      </c>
      <c r="D1498" s="2" t="n">
        <v>257617</v>
      </c>
      <c r="E1498" s="2" t="inlineStr">
        <is>
          <t>FRANCISCO NEILTON PEREIRA DE ARAUJO</t>
        </is>
      </c>
      <c r="F1498" s="2" t="n">
        <v>2399</v>
      </c>
      <c r="G1498" s="2" t="n">
        <v>111.07</v>
      </c>
      <c r="H1498" s="2" t="n">
        <v>22</v>
      </c>
      <c r="I1498" s="2" t="n">
        <v>0</v>
      </c>
      <c r="J1498" s="2" t="inlineStr">
        <is>
          <t>GPA</t>
        </is>
      </c>
      <c r="K1498" s="2">
        <f>IF(I1498&lt;&gt;"",I1498,IFERROR(INDEX(Base!$I:$I,MATCH(1,(Base!$C:$C=C1498)*(Base!$I:$I&lt;&gt;""),0)),0))</f>
        <v/>
      </c>
      <c r="L1498" s="2">
        <f>IF(AND(I1498="",K1498&gt;0),"SIM","NÃO")</f>
        <v/>
      </c>
      <c r="M1498" s="2">
        <f>IF(ISNUMBER(SEARCH("SEPARA",UPPER(C1498))),"NÃO","SIM")</f>
        <v/>
      </c>
      <c r="N1498" s="2">
        <f>IFERROR(H1498/K1498,0)</f>
        <v/>
      </c>
      <c r="O1498" s="2">
        <f>IF(M1498="NÃO","EXCLUÍDO",IF(N1498&lt;Premissas!$B$8,"&lt; 1,00",IF(N1498&lt;Premissas!$B$9,"1,00 – 1,19",IF(N1498&lt;Premissas!$B$10,"1,20 – 1,39",IF(N1498&lt;Premissas!$B$11,"1,40 – 1,59",IF(N1498&lt;Premissas!$B$12,"1,60 – 1,99","≥ 2,00"))))))</f>
        <v/>
      </c>
      <c r="P1498" s="5">
        <f>IF(OR(M1498="NÃO",N1498&lt;Premissas!$B$8),Premissas!$B$13,IF(N1498&lt;Premissas!$B$9,Premissas!$B$14,IF(N1498&lt;Premissas!$B$10,Premissas!$B$15,IF(N1498&lt;Premissas!$B$11,Premissas!$B$16,IF(N1498&lt;Premissas!$B$12,Premissas!$B$17,Premissas!$B$18)))))</f>
        <v/>
      </c>
      <c r="Q1498" s="5">
        <f>IFERROR(P1498/Premissas!$B$4,0)</f>
        <v/>
      </c>
    </row>
    <row r="1499">
      <c r="A1499" s="2" t="n">
        <v>7</v>
      </c>
      <c r="B1499" s="2" t="n">
        <v>930</v>
      </c>
      <c r="C1499" s="2" t="inlineStr">
        <is>
          <t>PUXADA RECEB</t>
        </is>
      </c>
      <c r="D1499" s="2" t="n">
        <v>27002</v>
      </c>
      <c r="E1499" s="2" t="inlineStr">
        <is>
          <t>EDVALDO ALVES DUARTE</t>
        </is>
      </c>
      <c r="F1499" s="2" t="n">
        <v>23</v>
      </c>
      <c r="G1499" s="2" t="n">
        <v>10.69</v>
      </c>
      <c r="H1499" s="2" t="n">
        <v>2</v>
      </c>
      <c r="I1499" s="2" t="n">
        <v>0</v>
      </c>
      <c r="J1499" s="2" t="inlineStr">
        <is>
          <t>GPA</t>
        </is>
      </c>
      <c r="K1499" s="2">
        <f>IF(I1499&lt;&gt;"",I1499,IFERROR(INDEX(Base!$I:$I,MATCH(1,(Base!$C:$C=C1499)*(Base!$I:$I&lt;&gt;""),0)),0))</f>
        <v/>
      </c>
      <c r="L1499" s="2">
        <f>IF(AND(I1499="",K1499&gt;0),"SIM","NÃO")</f>
        <v/>
      </c>
      <c r="M1499" s="2">
        <f>IF(ISNUMBER(SEARCH("SEPARA",UPPER(C1499))),"NÃO","SIM")</f>
        <v/>
      </c>
      <c r="N1499" s="2">
        <f>IFERROR(H1499/K1499,0)</f>
        <v/>
      </c>
      <c r="O1499" s="2">
        <f>IF(M1499="NÃO","EXCLUÍDO",IF(N1499&lt;Premissas!$B$8,"&lt; 1,00",IF(N1499&lt;Premissas!$B$9,"1,00 – 1,19",IF(N1499&lt;Premissas!$B$10,"1,20 – 1,39",IF(N1499&lt;Premissas!$B$11,"1,40 – 1,59",IF(N1499&lt;Premissas!$B$12,"1,60 – 1,99","≥ 2,00"))))))</f>
        <v/>
      </c>
      <c r="P1499" s="5">
        <f>IF(OR(M1499="NÃO",N1499&lt;Premissas!$B$8),Premissas!$B$13,IF(N1499&lt;Premissas!$B$9,Premissas!$B$14,IF(N1499&lt;Premissas!$B$10,Premissas!$B$15,IF(N1499&lt;Premissas!$B$11,Premissas!$B$16,IF(N1499&lt;Premissas!$B$12,Premissas!$B$17,Premissas!$B$18)))))</f>
        <v/>
      </c>
      <c r="Q1499" s="5">
        <f>IFERROR(P1499/Premissas!$B$4,0)</f>
        <v/>
      </c>
    </row>
    <row r="1500">
      <c r="A1500" s="2" t="n">
        <v>7</v>
      </c>
      <c r="B1500" s="2" t="n">
        <v>930</v>
      </c>
      <c r="C1500" s="2" t="inlineStr">
        <is>
          <t>CARREGAMENTO</t>
        </is>
      </c>
      <c r="D1500" s="2" t="n">
        <v>2807203</v>
      </c>
      <c r="E1500" s="2" t="inlineStr">
        <is>
          <t>ANDERSON ALEXANDRE ALPHA DALLAQUA</t>
        </is>
      </c>
      <c r="F1500" s="2" t="n">
        <v>539</v>
      </c>
      <c r="G1500" s="2" t="n">
        <v>13.18</v>
      </c>
      <c r="H1500" s="2" t="n">
        <v>41</v>
      </c>
      <c r="I1500" s="2" t="n">
        <v>0</v>
      </c>
      <c r="J1500" s="2" t="inlineStr">
        <is>
          <t>GPA</t>
        </is>
      </c>
      <c r="K1500" s="2">
        <f>IF(I1500&lt;&gt;"",I1500,IFERROR(INDEX(Base!$I:$I,MATCH(1,(Base!$C:$C=C1500)*(Base!$I:$I&lt;&gt;""),0)),0))</f>
        <v/>
      </c>
      <c r="L1500" s="2">
        <f>IF(AND(I1500="",K1500&gt;0),"SIM","NÃO")</f>
        <v/>
      </c>
      <c r="M1500" s="2">
        <f>IF(ISNUMBER(SEARCH("SEPARA",UPPER(C1500))),"NÃO","SIM")</f>
        <v/>
      </c>
      <c r="N1500" s="2">
        <f>IFERROR(H1500/K1500,0)</f>
        <v/>
      </c>
      <c r="O1500" s="2">
        <f>IF(M1500="NÃO","EXCLUÍDO",IF(N1500&lt;Premissas!$B$8,"&lt; 1,00",IF(N1500&lt;Premissas!$B$9,"1,00 – 1,19",IF(N1500&lt;Premissas!$B$10,"1,20 – 1,39",IF(N1500&lt;Premissas!$B$11,"1,40 – 1,59",IF(N1500&lt;Premissas!$B$12,"1,60 – 1,99","≥ 2,00"))))))</f>
        <v/>
      </c>
      <c r="P1500" s="5">
        <f>IF(OR(M1500="NÃO",N1500&lt;Premissas!$B$8),Premissas!$B$13,IF(N1500&lt;Premissas!$B$9,Premissas!$B$14,IF(N1500&lt;Premissas!$B$10,Premissas!$B$15,IF(N1500&lt;Premissas!$B$11,Premissas!$B$16,IF(N1500&lt;Premissas!$B$12,Premissas!$B$17,Premissas!$B$18)))))</f>
        <v/>
      </c>
      <c r="Q1500" s="5">
        <f>IFERROR(P1500/Premissas!$B$4,0)</f>
        <v/>
      </c>
    </row>
    <row r="1501">
      <c r="A1501" s="2" t="n">
        <v>7</v>
      </c>
      <c r="B1501" s="2" t="n">
        <v>930</v>
      </c>
      <c r="C1501" s="2" t="inlineStr">
        <is>
          <t>RECEBIMENTO</t>
        </is>
      </c>
      <c r="D1501" s="2" t="n">
        <v>28887</v>
      </c>
      <c r="E1501" s="2" t="inlineStr">
        <is>
          <t>MARILZA DE MATOS GOMES</t>
        </is>
      </c>
      <c r="F1501" s="2" t="n">
        <v>669</v>
      </c>
      <c r="G1501" s="2" t="n">
        <v>20.04</v>
      </c>
      <c r="H1501" s="2" t="n">
        <v>33</v>
      </c>
      <c r="I1501" s="2" t="n">
        <v>0</v>
      </c>
      <c r="J1501" s="2" t="inlineStr">
        <is>
          <t>GPA</t>
        </is>
      </c>
      <c r="K1501" s="2">
        <f>IF(I1501&lt;&gt;"",I1501,IFERROR(INDEX(Base!$I:$I,MATCH(1,(Base!$C:$C=C1501)*(Base!$I:$I&lt;&gt;""),0)),0))</f>
        <v/>
      </c>
      <c r="L1501" s="2">
        <f>IF(AND(I1501="",K1501&gt;0),"SIM","NÃO")</f>
        <v/>
      </c>
      <c r="M1501" s="2">
        <f>IF(ISNUMBER(SEARCH("SEPARA",UPPER(C1501))),"NÃO","SIM")</f>
        <v/>
      </c>
      <c r="N1501" s="2">
        <f>IFERROR(H1501/K1501,0)</f>
        <v/>
      </c>
      <c r="O1501" s="2">
        <f>IF(M1501="NÃO","EXCLUÍDO",IF(N1501&lt;Premissas!$B$8,"&lt; 1,00",IF(N1501&lt;Premissas!$B$9,"1,00 – 1,19",IF(N1501&lt;Premissas!$B$10,"1,20 – 1,39",IF(N1501&lt;Premissas!$B$11,"1,40 – 1,59",IF(N1501&lt;Premissas!$B$12,"1,60 – 1,99","≥ 2,00"))))))</f>
        <v/>
      </c>
      <c r="P1501" s="5">
        <f>IF(OR(M1501="NÃO",N1501&lt;Premissas!$B$8),Premissas!$B$13,IF(N1501&lt;Premissas!$B$9,Premissas!$B$14,IF(N1501&lt;Premissas!$B$10,Premissas!$B$15,IF(N1501&lt;Premissas!$B$11,Premissas!$B$16,IF(N1501&lt;Premissas!$B$12,Premissas!$B$17,Premissas!$B$18)))))</f>
        <v/>
      </c>
      <c r="Q1501" s="5">
        <f>IFERROR(P1501/Premissas!$B$4,0)</f>
        <v/>
      </c>
    </row>
    <row r="1502">
      <c r="A1502" s="2" t="n">
        <v>7</v>
      </c>
      <c r="B1502" s="2" t="n">
        <v>930</v>
      </c>
      <c r="C1502" s="2" t="inlineStr">
        <is>
          <t>ATIVIDADE OP. EMP.</t>
        </is>
      </c>
      <c r="D1502" s="2" t="n">
        <v>2946548</v>
      </c>
      <c r="E1502" s="2" t="inlineStr">
        <is>
          <t>Tiago Balduino Vazzi</t>
        </is>
      </c>
      <c r="F1502" s="2" t="n">
        <v>2752</v>
      </c>
      <c r="G1502" s="2" t="n">
        <v>108.7</v>
      </c>
      <c r="H1502" s="2" t="n">
        <v>25</v>
      </c>
      <c r="I1502" s="2" t="n">
        <v>0</v>
      </c>
      <c r="J1502" s="2" t="inlineStr">
        <is>
          <t>GPA</t>
        </is>
      </c>
      <c r="K1502" s="2">
        <f>IF(I1502&lt;&gt;"",I1502,IFERROR(INDEX(Base!$I:$I,MATCH(1,(Base!$C:$C=C1502)*(Base!$I:$I&lt;&gt;""),0)),0))</f>
        <v/>
      </c>
      <c r="L1502" s="2">
        <f>IF(AND(I1502="",K1502&gt;0),"SIM","NÃO")</f>
        <v/>
      </c>
      <c r="M1502" s="2">
        <f>IF(ISNUMBER(SEARCH("SEPARA",UPPER(C1502))),"NÃO","SIM")</f>
        <v/>
      </c>
      <c r="N1502" s="2">
        <f>IFERROR(H1502/K1502,0)</f>
        <v/>
      </c>
      <c r="O1502" s="2">
        <f>IF(M1502="NÃO","EXCLUÍDO",IF(N1502&lt;Premissas!$B$8,"&lt; 1,00",IF(N1502&lt;Premissas!$B$9,"1,00 – 1,19",IF(N1502&lt;Premissas!$B$10,"1,20 – 1,39",IF(N1502&lt;Premissas!$B$11,"1,40 – 1,59",IF(N1502&lt;Premissas!$B$12,"1,60 – 1,99","≥ 2,00"))))))</f>
        <v/>
      </c>
      <c r="P1502" s="5">
        <f>IF(OR(M1502="NÃO",N1502&lt;Premissas!$B$8),Premissas!$B$13,IF(N1502&lt;Premissas!$B$9,Premissas!$B$14,IF(N1502&lt;Premissas!$B$10,Premissas!$B$15,IF(N1502&lt;Premissas!$B$11,Premissas!$B$16,IF(N1502&lt;Premissas!$B$12,Premissas!$B$17,Premissas!$B$18)))))</f>
        <v/>
      </c>
      <c r="Q1502" s="5">
        <f>IFERROR(P1502/Premissas!$B$4,0)</f>
        <v/>
      </c>
    </row>
    <row r="1503">
      <c r="A1503" s="2" t="n">
        <v>7</v>
      </c>
      <c r="B1503" s="2" t="n">
        <v>930</v>
      </c>
      <c r="C1503" s="2" t="inlineStr">
        <is>
          <t>CARREGAMENTO</t>
        </is>
      </c>
      <c r="D1503" s="2" t="n">
        <v>3023575</v>
      </c>
      <c r="E1503" s="2" t="inlineStr">
        <is>
          <t>LUIZ PAULO SOUZA GOMES</t>
        </is>
      </c>
      <c r="F1503" s="2" t="n">
        <v>17</v>
      </c>
      <c r="G1503" s="2" t="n">
        <v>0.15</v>
      </c>
      <c r="H1503" s="2" t="n">
        <v>113</v>
      </c>
      <c r="I1503" s="2" t="n">
        <v>0</v>
      </c>
      <c r="J1503" s="2" t="inlineStr">
        <is>
          <t>GPA</t>
        </is>
      </c>
      <c r="K1503" s="2">
        <f>IF(I1503&lt;&gt;"",I1503,IFERROR(INDEX(Base!$I:$I,MATCH(1,(Base!$C:$C=C1503)*(Base!$I:$I&lt;&gt;""),0)),0))</f>
        <v/>
      </c>
      <c r="L1503" s="2">
        <f>IF(AND(I1503="",K1503&gt;0),"SIM","NÃO")</f>
        <v/>
      </c>
      <c r="M1503" s="2">
        <f>IF(ISNUMBER(SEARCH("SEPARA",UPPER(C1503))),"NÃO","SIM")</f>
        <v/>
      </c>
      <c r="N1503" s="2">
        <f>IFERROR(H1503/K1503,0)</f>
        <v/>
      </c>
      <c r="O1503" s="2">
        <f>IF(M1503="NÃO","EXCLUÍDO",IF(N1503&lt;Premissas!$B$8,"&lt; 1,00",IF(N1503&lt;Premissas!$B$9,"1,00 – 1,19",IF(N1503&lt;Premissas!$B$10,"1,20 – 1,39",IF(N1503&lt;Premissas!$B$11,"1,40 – 1,59",IF(N1503&lt;Premissas!$B$12,"1,60 – 1,99","≥ 2,00"))))))</f>
        <v/>
      </c>
      <c r="P1503" s="5">
        <f>IF(OR(M1503="NÃO",N1503&lt;Premissas!$B$8),Premissas!$B$13,IF(N1503&lt;Premissas!$B$9,Premissas!$B$14,IF(N1503&lt;Premissas!$B$10,Premissas!$B$15,IF(N1503&lt;Premissas!$B$11,Premissas!$B$16,IF(N1503&lt;Premissas!$B$12,Premissas!$B$17,Premissas!$B$18)))))</f>
        <v/>
      </c>
      <c r="Q1503" s="5">
        <f>IFERROR(P1503/Premissas!$B$4,0)</f>
        <v/>
      </c>
    </row>
    <row r="1504">
      <c r="A1504" s="2" t="n">
        <v>7</v>
      </c>
      <c r="B1504" s="2" t="n">
        <v>930</v>
      </c>
      <c r="C1504" s="2" t="inlineStr">
        <is>
          <t>RECEBIMENTO</t>
        </is>
      </c>
      <c r="D1504" s="2" t="n">
        <v>3067653</v>
      </c>
      <c r="E1504" s="2" t="inlineStr">
        <is>
          <t>ANTONIO LEITE</t>
        </is>
      </c>
      <c r="F1504" s="2" t="n">
        <v>56</v>
      </c>
      <c r="G1504" s="2" t="n">
        <v>8.85</v>
      </c>
      <c r="H1504" s="2" t="n">
        <v>6</v>
      </c>
      <c r="I1504" s="2" t="n">
        <v>0</v>
      </c>
      <c r="J1504" s="2" t="inlineStr">
        <is>
          <t>GPA</t>
        </is>
      </c>
      <c r="K1504" s="2">
        <f>IF(I1504&lt;&gt;"",I1504,IFERROR(INDEX(Base!$I:$I,MATCH(1,(Base!$C:$C=C1504)*(Base!$I:$I&lt;&gt;""),0)),0))</f>
        <v/>
      </c>
      <c r="L1504" s="2">
        <f>IF(AND(I1504="",K1504&gt;0),"SIM","NÃO")</f>
        <v/>
      </c>
      <c r="M1504" s="2">
        <f>IF(ISNUMBER(SEARCH("SEPARA",UPPER(C1504))),"NÃO","SIM")</f>
        <v/>
      </c>
      <c r="N1504" s="2">
        <f>IFERROR(H1504/K1504,0)</f>
        <v/>
      </c>
      <c r="O1504" s="2">
        <f>IF(M1504="NÃO","EXCLUÍDO",IF(N1504&lt;Premissas!$B$8,"&lt; 1,00",IF(N1504&lt;Premissas!$B$9,"1,00 – 1,19",IF(N1504&lt;Premissas!$B$10,"1,20 – 1,39",IF(N1504&lt;Premissas!$B$11,"1,40 – 1,59",IF(N1504&lt;Premissas!$B$12,"1,60 – 1,99","≥ 2,00"))))))</f>
        <v/>
      </c>
      <c r="P1504" s="5">
        <f>IF(OR(M1504="NÃO",N1504&lt;Premissas!$B$8),Premissas!$B$13,IF(N1504&lt;Premissas!$B$9,Premissas!$B$14,IF(N1504&lt;Premissas!$B$10,Premissas!$B$15,IF(N1504&lt;Premissas!$B$11,Premissas!$B$16,IF(N1504&lt;Premissas!$B$12,Premissas!$B$17,Premissas!$B$18)))))</f>
        <v/>
      </c>
      <c r="Q1504" s="5">
        <f>IFERROR(P1504/Premissas!$B$4,0)</f>
        <v/>
      </c>
    </row>
    <row r="1505">
      <c r="A1505" s="2" t="n">
        <v>7</v>
      </c>
      <c r="B1505" s="2" t="n">
        <v>930</v>
      </c>
      <c r="C1505" s="2" t="inlineStr">
        <is>
          <t>CARREGAMENTO</t>
        </is>
      </c>
      <c r="D1505" s="2" t="n">
        <v>307364</v>
      </c>
      <c r="E1505" s="2" t="inlineStr">
        <is>
          <t>Rosilei Maria De Jesus Santos</t>
        </is>
      </c>
      <c r="F1505" s="2" t="n">
        <v>15</v>
      </c>
      <c r="G1505" s="2" t="n">
        <v>0.1</v>
      </c>
      <c r="H1505" s="2" t="n">
        <v>150</v>
      </c>
      <c r="I1505" s="2" t="n">
        <v>0</v>
      </c>
      <c r="J1505" s="2" t="inlineStr">
        <is>
          <t>GPA</t>
        </is>
      </c>
      <c r="K1505" s="2">
        <f>IF(I1505&lt;&gt;"",I1505,IFERROR(INDEX(Base!$I:$I,MATCH(1,(Base!$C:$C=C1505)*(Base!$I:$I&lt;&gt;""),0)),0))</f>
        <v/>
      </c>
      <c r="L1505" s="2">
        <f>IF(AND(I1505="",K1505&gt;0),"SIM","NÃO")</f>
        <v/>
      </c>
      <c r="M1505" s="2">
        <f>IF(ISNUMBER(SEARCH("SEPARA",UPPER(C1505))),"NÃO","SIM")</f>
        <v/>
      </c>
      <c r="N1505" s="2">
        <f>IFERROR(H1505/K1505,0)</f>
        <v/>
      </c>
      <c r="O1505" s="2">
        <f>IF(M1505="NÃO","EXCLUÍDO",IF(N1505&lt;Premissas!$B$8,"&lt; 1,00",IF(N1505&lt;Premissas!$B$9,"1,00 – 1,19",IF(N1505&lt;Premissas!$B$10,"1,20 – 1,39",IF(N1505&lt;Premissas!$B$11,"1,40 – 1,59",IF(N1505&lt;Premissas!$B$12,"1,60 – 1,99","≥ 2,00"))))))</f>
        <v/>
      </c>
      <c r="P1505" s="5">
        <f>IF(OR(M1505="NÃO",N1505&lt;Premissas!$B$8),Premissas!$B$13,IF(N1505&lt;Premissas!$B$9,Premissas!$B$14,IF(N1505&lt;Premissas!$B$10,Premissas!$B$15,IF(N1505&lt;Premissas!$B$11,Premissas!$B$16,IF(N1505&lt;Premissas!$B$12,Premissas!$B$17,Premissas!$B$18)))))</f>
        <v/>
      </c>
      <c r="Q1505" s="5">
        <f>IFERROR(P1505/Premissas!$B$4,0)</f>
        <v/>
      </c>
    </row>
    <row r="1506">
      <c r="A1506" s="2" t="n">
        <v>7</v>
      </c>
      <c r="B1506" s="2" t="n">
        <v>930</v>
      </c>
      <c r="C1506" s="2" t="inlineStr">
        <is>
          <t>RECEBIMENTO</t>
        </is>
      </c>
      <c r="D1506" s="2" t="n">
        <v>3191540</v>
      </c>
      <c r="E1506" s="2" t="inlineStr">
        <is>
          <t>Gabriel Vicente Da Silva</t>
        </is>
      </c>
      <c r="F1506" s="2" t="n">
        <v>52</v>
      </c>
      <c r="G1506" s="2" t="n">
        <v>11.39</v>
      </c>
      <c r="H1506" s="2" t="n">
        <v>5</v>
      </c>
      <c r="I1506" s="2" t="n">
        <v>0</v>
      </c>
      <c r="J1506" s="2" t="inlineStr">
        <is>
          <t>GPA</t>
        </is>
      </c>
      <c r="K1506" s="2">
        <f>IF(I1506&lt;&gt;"",I1506,IFERROR(INDEX(Base!$I:$I,MATCH(1,(Base!$C:$C=C1506)*(Base!$I:$I&lt;&gt;""),0)),0))</f>
        <v/>
      </c>
      <c r="L1506" s="2">
        <f>IF(AND(I1506="",K1506&gt;0),"SIM","NÃO")</f>
        <v/>
      </c>
      <c r="M1506" s="2">
        <f>IF(ISNUMBER(SEARCH("SEPARA",UPPER(C1506))),"NÃO","SIM")</f>
        <v/>
      </c>
      <c r="N1506" s="2">
        <f>IFERROR(H1506/K1506,0)</f>
        <v/>
      </c>
      <c r="O1506" s="2">
        <f>IF(M1506="NÃO","EXCLUÍDO",IF(N1506&lt;Premissas!$B$8,"&lt; 1,00",IF(N1506&lt;Premissas!$B$9,"1,00 – 1,19",IF(N1506&lt;Premissas!$B$10,"1,20 – 1,39",IF(N1506&lt;Premissas!$B$11,"1,40 – 1,59",IF(N1506&lt;Premissas!$B$12,"1,60 – 1,99","≥ 2,00"))))))</f>
        <v/>
      </c>
      <c r="P1506" s="5">
        <f>IF(OR(M1506="NÃO",N1506&lt;Premissas!$B$8),Premissas!$B$13,IF(N1506&lt;Premissas!$B$9,Premissas!$B$14,IF(N1506&lt;Premissas!$B$10,Premissas!$B$15,IF(N1506&lt;Premissas!$B$11,Premissas!$B$16,IF(N1506&lt;Premissas!$B$12,Premissas!$B$17,Premissas!$B$18)))))</f>
        <v/>
      </c>
      <c r="Q1506" s="5">
        <f>IFERROR(P1506/Premissas!$B$4,0)</f>
        <v/>
      </c>
    </row>
    <row r="1507">
      <c r="A1507" s="2" t="n">
        <v>7</v>
      </c>
      <c r="B1507" s="2" t="n">
        <v>930</v>
      </c>
      <c r="C1507" s="2" t="inlineStr">
        <is>
          <t>CARREGAMENTO</t>
        </is>
      </c>
      <c r="D1507" s="2" t="n">
        <v>3387275</v>
      </c>
      <c r="E1507" s="2" t="inlineStr">
        <is>
          <t>DIOGENES LUIZ TENORIO</t>
        </is>
      </c>
      <c r="F1507" s="2" t="n">
        <v>1</v>
      </c>
      <c r="G1507" s="2" t="n">
        <v>6.67</v>
      </c>
      <c r="H1507" s="2" t="n">
        <v>0</v>
      </c>
      <c r="I1507" s="2" t="n">
        <v>0</v>
      </c>
      <c r="J1507" s="2" t="inlineStr">
        <is>
          <t>GPA</t>
        </is>
      </c>
      <c r="K1507" s="2">
        <f>IF(I1507&lt;&gt;"",I1507,IFERROR(INDEX(Base!$I:$I,MATCH(1,(Base!$C:$C=C1507)*(Base!$I:$I&lt;&gt;""),0)),0))</f>
        <v/>
      </c>
      <c r="L1507" s="2">
        <f>IF(AND(I1507="",K1507&gt;0),"SIM","NÃO")</f>
        <v/>
      </c>
      <c r="M1507" s="2">
        <f>IF(ISNUMBER(SEARCH("SEPARA",UPPER(C1507))),"NÃO","SIM")</f>
        <v/>
      </c>
      <c r="N1507" s="2">
        <f>IFERROR(H1507/K1507,0)</f>
        <v/>
      </c>
      <c r="O1507" s="2">
        <f>IF(M1507="NÃO","EXCLUÍDO",IF(N1507&lt;Premissas!$B$8,"&lt; 1,00",IF(N1507&lt;Premissas!$B$9,"1,00 – 1,19",IF(N1507&lt;Premissas!$B$10,"1,20 – 1,39",IF(N1507&lt;Premissas!$B$11,"1,40 – 1,59",IF(N1507&lt;Premissas!$B$12,"1,60 – 1,99","≥ 2,00"))))))</f>
        <v/>
      </c>
      <c r="P1507" s="5">
        <f>IF(OR(M1507="NÃO",N1507&lt;Premissas!$B$8),Premissas!$B$13,IF(N1507&lt;Premissas!$B$9,Premissas!$B$14,IF(N1507&lt;Premissas!$B$10,Premissas!$B$15,IF(N1507&lt;Premissas!$B$11,Premissas!$B$16,IF(N1507&lt;Premissas!$B$12,Premissas!$B$17,Premissas!$B$18)))))</f>
        <v/>
      </c>
      <c r="Q1507" s="5">
        <f>IFERROR(P1507/Premissas!$B$4,0)</f>
        <v/>
      </c>
    </row>
    <row r="1508">
      <c r="A1508" s="2" t="n">
        <v>7</v>
      </c>
      <c r="B1508" s="2" t="n">
        <v>930</v>
      </c>
      <c r="C1508" s="2" t="inlineStr">
        <is>
          <t>RECEBIMENTO</t>
        </is>
      </c>
      <c r="D1508" s="2" t="n">
        <v>3392090</v>
      </c>
      <c r="E1508" s="2" t="inlineStr">
        <is>
          <t>ELIAS SILVA VASCONCELOS</t>
        </is>
      </c>
      <c r="F1508" s="2" t="n">
        <v>4123</v>
      </c>
      <c r="G1508" s="2" t="n">
        <v>148.01</v>
      </c>
      <c r="H1508" s="2" t="n">
        <v>28</v>
      </c>
      <c r="I1508" s="2" t="n">
        <v>0</v>
      </c>
      <c r="J1508" s="2" t="inlineStr">
        <is>
          <t>GPA</t>
        </is>
      </c>
      <c r="K1508" s="2">
        <f>IF(I1508&lt;&gt;"",I1508,IFERROR(INDEX(Base!$I:$I,MATCH(1,(Base!$C:$C=C1508)*(Base!$I:$I&lt;&gt;""),0)),0))</f>
        <v/>
      </c>
      <c r="L1508" s="2">
        <f>IF(AND(I1508="",K1508&gt;0),"SIM","NÃO")</f>
        <v/>
      </c>
      <c r="M1508" s="2">
        <f>IF(ISNUMBER(SEARCH("SEPARA",UPPER(C1508))),"NÃO","SIM")</f>
        <v/>
      </c>
      <c r="N1508" s="2">
        <f>IFERROR(H1508/K1508,0)</f>
        <v/>
      </c>
      <c r="O1508" s="2">
        <f>IF(M1508="NÃO","EXCLUÍDO",IF(N1508&lt;Premissas!$B$8,"&lt; 1,00",IF(N1508&lt;Premissas!$B$9,"1,00 – 1,19",IF(N1508&lt;Premissas!$B$10,"1,20 – 1,39",IF(N1508&lt;Premissas!$B$11,"1,40 – 1,59",IF(N1508&lt;Premissas!$B$12,"1,60 – 1,99","≥ 2,00"))))))</f>
        <v/>
      </c>
      <c r="P1508" s="5">
        <f>IF(OR(M1508="NÃO",N1508&lt;Premissas!$B$8),Premissas!$B$13,IF(N1508&lt;Premissas!$B$9,Premissas!$B$14,IF(N1508&lt;Premissas!$B$10,Premissas!$B$15,IF(N1508&lt;Premissas!$B$11,Premissas!$B$16,IF(N1508&lt;Premissas!$B$12,Premissas!$B$17,Premissas!$B$18)))))</f>
        <v/>
      </c>
      <c r="Q1508" s="5">
        <f>IFERROR(P1508/Premissas!$B$4,0)</f>
        <v/>
      </c>
    </row>
    <row r="1509">
      <c r="A1509" s="2" t="n">
        <v>7</v>
      </c>
      <c r="B1509" s="2" t="n">
        <v>930</v>
      </c>
      <c r="C1509" s="2" t="inlineStr">
        <is>
          <t>CARREGAMENTO</t>
        </is>
      </c>
      <c r="D1509" s="2" t="n">
        <v>3446441</v>
      </c>
      <c r="E1509" s="2" t="inlineStr">
        <is>
          <t>Mauro Prudente Dos Santos</t>
        </is>
      </c>
      <c r="F1509" s="2" t="n">
        <v>274</v>
      </c>
      <c r="G1509" s="2" t="n">
        <v>9.289999999999999</v>
      </c>
      <c r="H1509" s="2" t="n">
        <v>29</v>
      </c>
      <c r="I1509" s="2" t="n">
        <v>0</v>
      </c>
      <c r="J1509" s="2" t="inlineStr">
        <is>
          <t>GPA</t>
        </is>
      </c>
      <c r="K1509" s="2">
        <f>IF(I1509&lt;&gt;"",I1509,IFERROR(INDEX(Base!$I:$I,MATCH(1,(Base!$C:$C=C1509)*(Base!$I:$I&lt;&gt;""),0)),0))</f>
        <v/>
      </c>
      <c r="L1509" s="2">
        <f>IF(AND(I1509="",K1509&gt;0),"SIM","NÃO")</f>
        <v/>
      </c>
      <c r="M1509" s="2">
        <f>IF(ISNUMBER(SEARCH("SEPARA",UPPER(C1509))),"NÃO","SIM")</f>
        <v/>
      </c>
      <c r="N1509" s="2">
        <f>IFERROR(H1509/K1509,0)</f>
        <v/>
      </c>
      <c r="O1509" s="2">
        <f>IF(M1509="NÃO","EXCLUÍDO",IF(N1509&lt;Premissas!$B$8,"&lt; 1,00",IF(N1509&lt;Premissas!$B$9,"1,00 – 1,19",IF(N1509&lt;Premissas!$B$10,"1,20 – 1,39",IF(N1509&lt;Premissas!$B$11,"1,40 – 1,59",IF(N1509&lt;Premissas!$B$12,"1,60 – 1,99","≥ 2,00"))))))</f>
        <v/>
      </c>
      <c r="P1509" s="5">
        <f>IF(OR(M1509="NÃO",N1509&lt;Premissas!$B$8),Premissas!$B$13,IF(N1509&lt;Premissas!$B$9,Premissas!$B$14,IF(N1509&lt;Premissas!$B$10,Premissas!$B$15,IF(N1509&lt;Premissas!$B$11,Premissas!$B$16,IF(N1509&lt;Premissas!$B$12,Premissas!$B$17,Premissas!$B$18)))))</f>
        <v/>
      </c>
      <c r="Q1509" s="5">
        <f>IFERROR(P1509/Premissas!$B$4,0)</f>
        <v/>
      </c>
    </row>
    <row r="1510">
      <c r="A1510" s="2" t="n">
        <v>7</v>
      </c>
      <c r="B1510" s="2" t="n">
        <v>930</v>
      </c>
      <c r="C1510" s="2" t="inlineStr">
        <is>
          <t>RECEBIMENTO</t>
        </is>
      </c>
      <c r="D1510" s="2" t="n">
        <v>3446441</v>
      </c>
      <c r="E1510" s="2" t="inlineStr">
        <is>
          <t>Mauro Prudente Dos Santos</t>
        </is>
      </c>
      <c r="F1510" s="2" t="n">
        <v>362</v>
      </c>
      <c r="G1510" s="2" t="n">
        <v>19.13</v>
      </c>
      <c r="H1510" s="2" t="n">
        <v>19</v>
      </c>
      <c r="I1510" s="2" t="n">
        <v>0</v>
      </c>
      <c r="J1510" s="2" t="inlineStr">
        <is>
          <t>GPA</t>
        </is>
      </c>
      <c r="K1510" s="2">
        <f>IF(I1510&lt;&gt;"",I1510,IFERROR(INDEX(Base!$I:$I,MATCH(1,(Base!$C:$C=C1510)*(Base!$I:$I&lt;&gt;""),0)),0))</f>
        <v/>
      </c>
      <c r="L1510" s="2">
        <f>IF(AND(I1510="",K1510&gt;0),"SIM","NÃO")</f>
        <v/>
      </c>
      <c r="M1510" s="2">
        <f>IF(ISNUMBER(SEARCH("SEPARA",UPPER(C1510))),"NÃO","SIM")</f>
        <v/>
      </c>
      <c r="N1510" s="2">
        <f>IFERROR(H1510/K1510,0)</f>
        <v/>
      </c>
      <c r="O1510" s="2">
        <f>IF(M1510="NÃO","EXCLUÍDO",IF(N1510&lt;Premissas!$B$8,"&lt; 1,00",IF(N1510&lt;Premissas!$B$9,"1,00 – 1,19",IF(N1510&lt;Premissas!$B$10,"1,20 – 1,39",IF(N1510&lt;Premissas!$B$11,"1,40 – 1,59",IF(N1510&lt;Premissas!$B$12,"1,60 – 1,99","≥ 2,00"))))))</f>
        <v/>
      </c>
      <c r="P1510" s="5">
        <f>IF(OR(M1510="NÃO",N1510&lt;Premissas!$B$8),Premissas!$B$13,IF(N1510&lt;Premissas!$B$9,Premissas!$B$14,IF(N1510&lt;Premissas!$B$10,Premissas!$B$15,IF(N1510&lt;Premissas!$B$11,Premissas!$B$16,IF(N1510&lt;Premissas!$B$12,Premissas!$B$17,Premissas!$B$18)))))</f>
        <v/>
      </c>
      <c r="Q1510" s="5">
        <f>IFERROR(P1510/Premissas!$B$4,0)</f>
        <v/>
      </c>
    </row>
    <row r="1511">
      <c r="A1511" s="2" t="n">
        <v>7</v>
      </c>
      <c r="B1511" s="2" t="n">
        <v>930</v>
      </c>
      <c r="C1511" s="2" t="inlineStr">
        <is>
          <t>CARREGAMENTO</t>
        </is>
      </c>
      <c r="D1511" s="2" t="n">
        <v>3478467</v>
      </c>
      <c r="E1511" s="2" t="inlineStr">
        <is>
          <t>RICARDO FERNANDES</t>
        </is>
      </c>
      <c r="F1511" s="2" t="n">
        <v>393</v>
      </c>
      <c r="G1511" s="2" t="n">
        <v>9.710000000000001</v>
      </c>
      <c r="H1511" s="2" t="n">
        <v>40</v>
      </c>
      <c r="I1511" s="2" t="n">
        <v>0</v>
      </c>
      <c r="J1511" s="2" t="inlineStr">
        <is>
          <t>GPA</t>
        </is>
      </c>
      <c r="K1511" s="2">
        <f>IF(I1511&lt;&gt;"",I1511,IFERROR(INDEX(Base!$I:$I,MATCH(1,(Base!$C:$C=C1511)*(Base!$I:$I&lt;&gt;""),0)),0))</f>
        <v/>
      </c>
      <c r="L1511" s="2">
        <f>IF(AND(I1511="",K1511&gt;0),"SIM","NÃO")</f>
        <v/>
      </c>
      <c r="M1511" s="2">
        <f>IF(ISNUMBER(SEARCH("SEPARA",UPPER(C1511))),"NÃO","SIM")</f>
        <v/>
      </c>
      <c r="N1511" s="2">
        <f>IFERROR(H1511/K1511,0)</f>
        <v/>
      </c>
      <c r="O1511" s="2">
        <f>IF(M1511="NÃO","EXCLUÍDO",IF(N1511&lt;Premissas!$B$8,"&lt; 1,00",IF(N1511&lt;Premissas!$B$9,"1,00 – 1,19",IF(N1511&lt;Premissas!$B$10,"1,20 – 1,39",IF(N1511&lt;Premissas!$B$11,"1,40 – 1,59",IF(N1511&lt;Premissas!$B$12,"1,60 – 1,99","≥ 2,00"))))))</f>
        <v/>
      </c>
      <c r="P1511" s="5">
        <f>IF(OR(M1511="NÃO",N1511&lt;Premissas!$B$8),Premissas!$B$13,IF(N1511&lt;Premissas!$B$9,Premissas!$B$14,IF(N1511&lt;Premissas!$B$10,Premissas!$B$15,IF(N1511&lt;Premissas!$B$11,Premissas!$B$16,IF(N1511&lt;Premissas!$B$12,Premissas!$B$17,Premissas!$B$18)))))</f>
        <v/>
      </c>
      <c r="Q1511" s="5">
        <f>IFERROR(P1511/Premissas!$B$4,0)</f>
        <v/>
      </c>
    </row>
    <row r="1512">
      <c r="A1512" s="2" t="n">
        <v>7</v>
      </c>
      <c r="B1512" s="2" t="n">
        <v>930</v>
      </c>
      <c r="C1512" s="2" t="inlineStr">
        <is>
          <t>RECEBIMENTO</t>
        </is>
      </c>
      <c r="D1512" s="2" t="n">
        <v>367364</v>
      </c>
      <c r="E1512" s="2" t="inlineStr">
        <is>
          <t>MILTON FELIPE DA SILVA</t>
        </is>
      </c>
      <c r="F1512" s="2" t="n">
        <v>3001</v>
      </c>
      <c r="G1512" s="2" t="n">
        <v>145.98</v>
      </c>
      <c r="H1512" s="2" t="n">
        <v>21</v>
      </c>
      <c r="I1512" s="2" t="n">
        <v>0</v>
      </c>
      <c r="J1512" s="2" t="inlineStr">
        <is>
          <t>GPA</t>
        </is>
      </c>
      <c r="K1512" s="2">
        <f>IF(I1512&lt;&gt;"",I1512,IFERROR(INDEX(Base!$I:$I,MATCH(1,(Base!$C:$C=C1512)*(Base!$I:$I&lt;&gt;""),0)),0))</f>
        <v/>
      </c>
      <c r="L1512" s="2">
        <f>IF(AND(I1512="",K1512&gt;0),"SIM","NÃO")</f>
        <v/>
      </c>
      <c r="M1512" s="2">
        <f>IF(ISNUMBER(SEARCH("SEPARA",UPPER(C1512))),"NÃO","SIM")</f>
        <v/>
      </c>
      <c r="N1512" s="2">
        <f>IFERROR(H1512/K1512,0)</f>
        <v/>
      </c>
      <c r="O1512" s="2">
        <f>IF(M1512="NÃO","EXCLUÍDO",IF(N1512&lt;Premissas!$B$8,"&lt; 1,00",IF(N1512&lt;Premissas!$B$9,"1,00 – 1,19",IF(N1512&lt;Premissas!$B$10,"1,20 – 1,39",IF(N1512&lt;Premissas!$B$11,"1,40 – 1,59",IF(N1512&lt;Premissas!$B$12,"1,60 – 1,99","≥ 2,00"))))))</f>
        <v/>
      </c>
      <c r="P1512" s="5">
        <f>IF(OR(M1512="NÃO",N1512&lt;Premissas!$B$8),Premissas!$B$13,IF(N1512&lt;Premissas!$B$9,Premissas!$B$14,IF(N1512&lt;Premissas!$B$10,Premissas!$B$15,IF(N1512&lt;Premissas!$B$11,Premissas!$B$16,IF(N1512&lt;Premissas!$B$12,Premissas!$B$17,Premissas!$B$18)))))</f>
        <v/>
      </c>
      <c r="Q1512" s="5">
        <f>IFERROR(P1512/Premissas!$B$4,0)</f>
        <v/>
      </c>
    </row>
    <row r="1513">
      <c r="A1513" s="2" t="n">
        <v>7</v>
      </c>
      <c r="B1513" s="2" t="n">
        <v>930</v>
      </c>
      <c r="C1513" s="2" t="inlineStr">
        <is>
          <t>ATIVIDADE OP. EMP.</t>
        </is>
      </c>
      <c r="D1513" s="2" t="n">
        <v>372952</v>
      </c>
      <c r="E1513" s="2" t="inlineStr">
        <is>
          <t>MARCOS ROBERTO DE SOUZA</t>
        </is>
      </c>
      <c r="F1513" s="2" t="n">
        <v>1438</v>
      </c>
      <c r="G1513" s="2" t="n">
        <v>42.37</v>
      </c>
      <c r="H1513" s="2" t="n">
        <v>34</v>
      </c>
      <c r="I1513" s="2" t="n">
        <v>0</v>
      </c>
      <c r="J1513" s="2" t="inlineStr">
        <is>
          <t>GPA</t>
        </is>
      </c>
      <c r="K1513" s="2">
        <f>IF(I1513&lt;&gt;"",I1513,IFERROR(INDEX(Base!$I:$I,MATCH(1,(Base!$C:$C=C1513)*(Base!$I:$I&lt;&gt;""),0)),0))</f>
        <v/>
      </c>
      <c r="L1513" s="2">
        <f>IF(AND(I1513="",K1513&gt;0),"SIM","NÃO")</f>
        <v/>
      </c>
      <c r="M1513" s="2">
        <f>IF(ISNUMBER(SEARCH("SEPARA",UPPER(C1513))),"NÃO","SIM")</f>
        <v/>
      </c>
      <c r="N1513" s="2">
        <f>IFERROR(H1513/K1513,0)</f>
        <v/>
      </c>
      <c r="O1513" s="2">
        <f>IF(M1513="NÃO","EXCLUÍDO",IF(N1513&lt;Premissas!$B$8,"&lt; 1,00",IF(N1513&lt;Premissas!$B$9,"1,00 – 1,19",IF(N1513&lt;Premissas!$B$10,"1,20 – 1,39",IF(N1513&lt;Premissas!$B$11,"1,40 – 1,59",IF(N1513&lt;Premissas!$B$12,"1,60 – 1,99","≥ 2,00"))))))</f>
        <v/>
      </c>
      <c r="P1513" s="5">
        <f>IF(OR(M1513="NÃO",N1513&lt;Premissas!$B$8),Premissas!$B$13,IF(N1513&lt;Premissas!$B$9,Premissas!$B$14,IF(N1513&lt;Premissas!$B$10,Premissas!$B$15,IF(N1513&lt;Premissas!$B$11,Premissas!$B$16,IF(N1513&lt;Premissas!$B$12,Premissas!$B$17,Premissas!$B$18)))))</f>
        <v/>
      </c>
      <c r="Q1513" s="5">
        <f>IFERROR(P1513/Premissas!$B$4,0)</f>
        <v/>
      </c>
    </row>
    <row r="1514">
      <c r="A1514" s="2" t="n">
        <v>7</v>
      </c>
      <c r="B1514" s="2" t="n">
        <v>930</v>
      </c>
      <c r="C1514" s="2" t="inlineStr">
        <is>
          <t>PUXADA RECEB</t>
        </is>
      </c>
      <c r="D1514" s="2" t="n">
        <v>383180</v>
      </c>
      <c r="E1514" s="2" t="inlineStr">
        <is>
          <t>SEVERINO ANTONIO</t>
        </is>
      </c>
      <c r="F1514" s="2" t="n">
        <v>630</v>
      </c>
      <c r="G1514" s="2" t="n">
        <v>21.61</v>
      </c>
      <c r="H1514" s="2" t="n">
        <v>29</v>
      </c>
      <c r="I1514" s="2" t="n">
        <v>0</v>
      </c>
      <c r="J1514" s="2" t="inlineStr">
        <is>
          <t>GPA</t>
        </is>
      </c>
      <c r="K1514" s="2">
        <f>IF(I1514&lt;&gt;"",I1514,IFERROR(INDEX(Base!$I:$I,MATCH(1,(Base!$C:$C=C1514)*(Base!$I:$I&lt;&gt;""),0)),0))</f>
        <v/>
      </c>
      <c r="L1514" s="2">
        <f>IF(AND(I1514="",K1514&gt;0),"SIM","NÃO")</f>
        <v/>
      </c>
      <c r="M1514" s="2">
        <f>IF(ISNUMBER(SEARCH("SEPARA",UPPER(C1514))),"NÃO","SIM")</f>
        <v/>
      </c>
      <c r="N1514" s="2">
        <f>IFERROR(H1514/K1514,0)</f>
        <v/>
      </c>
      <c r="O1514" s="2">
        <f>IF(M1514="NÃO","EXCLUÍDO",IF(N1514&lt;Premissas!$B$8,"&lt; 1,00",IF(N1514&lt;Premissas!$B$9,"1,00 – 1,19",IF(N1514&lt;Premissas!$B$10,"1,20 – 1,39",IF(N1514&lt;Premissas!$B$11,"1,40 – 1,59",IF(N1514&lt;Premissas!$B$12,"1,60 – 1,99","≥ 2,00"))))))</f>
        <v/>
      </c>
      <c r="P1514" s="5">
        <f>IF(OR(M1514="NÃO",N1514&lt;Premissas!$B$8),Premissas!$B$13,IF(N1514&lt;Premissas!$B$9,Premissas!$B$14,IF(N1514&lt;Premissas!$B$10,Premissas!$B$15,IF(N1514&lt;Premissas!$B$11,Premissas!$B$16,IF(N1514&lt;Premissas!$B$12,Premissas!$B$17,Premissas!$B$18)))))</f>
        <v/>
      </c>
      <c r="Q1514" s="5">
        <f>IFERROR(P1514/Premissas!$B$4,0)</f>
        <v/>
      </c>
    </row>
    <row r="1515">
      <c r="A1515" s="2" t="n">
        <v>7</v>
      </c>
      <c r="B1515" s="2" t="n">
        <v>930</v>
      </c>
      <c r="C1515" s="2" t="inlineStr">
        <is>
          <t>ATIVIDADE OP. EMP.</t>
        </is>
      </c>
      <c r="D1515" s="2" t="n">
        <v>389833</v>
      </c>
      <c r="E1515" s="2" t="inlineStr">
        <is>
          <t>Luiz Carlos Gomes</t>
        </is>
      </c>
      <c r="F1515" s="2" t="n">
        <v>1754</v>
      </c>
      <c r="G1515" s="2" t="n">
        <v>67.52</v>
      </c>
      <c r="H1515" s="2" t="n">
        <v>26</v>
      </c>
      <c r="I1515" s="2" t="n">
        <v>0</v>
      </c>
      <c r="J1515" s="2" t="inlineStr">
        <is>
          <t>GPA</t>
        </is>
      </c>
      <c r="K1515" s="2">
        <f>IF(I1515&lt;&gt;"",I1515,IFERROR(INDEX(Base!$I:$I,MATCH(1,(Base!$C:$C=C1515)*(Base!$I:$I&lt;&gt;""),0)),0))</f>
        <v/>
      </c>
      <c r="L1515" s="2">
        <f>IF(AND(I1515="",K1515&gt;0),"SIM","NÃO")</f>
        <v/>
      </c>
      <c r="M1515" s="2">
        <f>IF(ISNUMBER(SEARCH("SEPARA",UPPER(C1515))),"NÃO","SIM")</f>
        <v/>
      </c>
      <c r="N1515" s="2">
        <f>IFERROR(H1515/K1515,0)</f>
        <v/>
      </c>
      <c r="O1515" s="2">
        <f>IF(M1515="NÃO","EXCLUÍDO",IF(N1515&lt;Premissas!$B$8,"&lt; 1,00",IF(N1515&lt;Premissas!$B$9,"1,00 – 1,19",IF(N1515&lt;Premissas!$B$10,"1,20 – 1,39",IF(N1515&lt;Premissas!$B$11,"1,40 – 1,59",IF(N1515&lt;Premissas!$B$12,"1,60 – 1,99","≥ 2,00"))))))</f>
        <v/>
      </c>
      <c r="P1515" s="5">
        <f>IF(OR(M1515="NÃO",N1515&lt;Premissas!$B$8),Premissas!$B$13,IF(N1515&lt;Premissas!$B$9,Premissas!$B$14,IF(N1515&lt;Premissas!$B$10,Premissas!$B$15,IF(N1515&lt;Premissas!$B$11,Premissas!$B$16,IF(N1515&lt;Premissas!$B$12,Premissas!$B$17,Premissas!$B$18)))))</f>
        <v/>
      </c>
      <c r="Q1515" s="5">
        <f>IFERROR(P1515/Premissas!$B$4,0)</f>
        <v/>
      </c>
    </row>
    <row r="1516">
      <c r="A1516" s="2" t="n">
        <v>7</v>
      </c>
      <c r="B1516" s="2" t="n">
        <v>930</v>
      </c>
      <c r="C1516" s="2" t="inlineStr">
        <is>
          <t>ATIVIDADE OP. EMP.</t>
        </is>
      </c>
      <c r="D1516" s="2" t="n">
        <v>4041291</v>
      </c>
      <c r="E1516" s="2" t="inlineStr">
        <is>
          <t>CAIO CESAR ALVES DE LIMA</t>
        </is>
      </c>
      <c r="F1516" s="2" t="n">
        <v>382</v>
      </c>
      <c r="G1516" s="2" t="n">
        <v>33.8</v>
      </c>
      <c r="H1516" s="2" t="n">
        <v>11</v>
      </c>
      <c r="I1516" s="2" t="n">
        <v>0</v>
      </c>
      <c r="J1516" s="2" t="inlineStr">
        <is>
          <t>GPA</t>
        </is>
      </c>
      <c r="K1516" s="2">
        <f>IF(I1516&lt;&gt;"",I1516,IFERROR(INDEX(Base!$I:$I,MATCH(1,(Base!$C:$C=C1516)*(Base!$I:$I&lt;&gt;""),0)),0))</f>
        <v/>
      </c>
      <c r="L1516" s="2">
        <f>IF(AND(I1516="",K1516&gt;0),"SIM","NÃO")</f>
        <v/>
      </c>
      <c r="M1516" s="2">
        <f>IF(ISNUMBER(SEARCH("SEPARA",UPPER(C1516))),"NÃO","SIM")</f>
        <v/>
      </c>
      <c r="N1516" s="2">
        <f>IFERROR(H1516/K1516,0)</f>
        <v/>
      </c>
      <c r="O1516" s="2">
        <f>IF(M1516="NÃO","EXCLUÍDO",IF(N1516&lt;Premissas!$B$8,"&lt; 1,00",IF(N1516&lt;Premissas!$B$9,"1,00 – 1,19",IF(N1516&lt;Premissas!$B$10,"1,20 – 1,39",IF(N1516&lt;Premissas!$B$11,"1,40 – 1,59",IF(N1516&lt;Premissas!$B$12,"1,60 – 1,99","≥ 2,00"))))))</f>
        <v/>
      </c>
      <c r="P1516" s="5">
        <f>IF(OR(M1516="NÃO",N1516&lt;Premissas!$B$8),Premissas!$B$13,IF(N1516&lt;Premissas!$B$9,Premissas!$B$14,IF(N1516&lt;Premissas!$B$10,Premissas!$B$15,IF(N1516&lt;Premissas!$B$11,Premissas!$B$16,IF(N1516&lt;Premissas!$B$12,Premissas!$B$17,Premissas!$B$18)))))</f>
        <v/>
      </c>
      <c r="Q1516" s="5">
        <f>IFERROR(P1516/Premissas!$B$4,0)</f>
        <v/>
      </c>
    </row>
    <row r="1517">
      <c r="A1517" s="2" t="n">
        <v>7</v>
      </c>
      <c r="B1517" s="2" t="n">
        <v>930</v>
      </c>
      <c r="C1517" s="2" t="inlineStr">
        <is>
          <t>RECEBIMENTO</t>
        </is>
      </c>
      <c r="D1517" s="2" t="n">
        <v>407144</v>
      </c>
      <c r="E1517" s="2" t="inlineStr">
        <is>
          <t>Valdinea Santos Do Espirito Santo</t>
        </is>
      </c>
      <c r="F1517" s="2" t="n">
        <v>5381</v>
      </c>
      <c r="G1517" s="2" t="n">
        <v>145.33</v>
      </c>
      <c r="H1517" s="2" t="n">
        <v>37</v>
      </c>
      <c r="I1517" s="2" t="n">
        <v>0</v>
      </c>
      <c r="J1517" s="2" t="inlineStr">
        <is>
          <t>GPA</t>
        </is>
      </c>
      <c r="K1517" s="2">
        <f>IF(I1517&lt;&gt;"",I1517,IFERROR(INDEX(Base!$I:$I,MATCH(1,(Base!$C:$C=C1517)*(Base!$I:$I&lt;&gt;""),0)),0))</f>
        <v/>
      </c>
      <c r="L1517" s="2">
        <f>IF(AND(I1517="",K1517&gt;0),"SIM","NÃO")</f>
        <v/>
      </c>
      <c r="M1517" s="2">
        <f>IF(ISNUMBER(SEARCH("SEPARA",UPPER(C1517))),"NÃO","SIM")</f>
        <v/>
      </c>
      <c r="N1517" s="2">
        <f>IFERROR(H1517/K1517,0)</f>
        <v/>
      </c>
      <c r="O1517" s="2">
        <f>IF(M1517="NÃO","EXCLUÍDO",IF(N1517&lt;Premissas!$B$8,"&lt; 1,00",IF(N1517&lt;Premissas!$B$9,"1,00 – 1,19",IF(N1517&lt;Premissas!$B$10,"1,20 – 1,39",IF(N1517&lt;Premissas!$B$11,"1,40 – 1,59",IF(N1517&lt;Premissas!$B$12,"1,60 – 1,99","≥ 2,00"))))))</f>
        <v/>
      </c>
      <c r="P1517" s="5">
        <f>IF(OR(M1517="NÃO",N1517&lt;Premissas!$B$8),Premissas!$B$13,IF(N1517&lt;Premissas!$B$9,Premissas!$B$14,IF(N1517&lt;Premissas!$B$10,Premissas!$B$15,IF(N1517&lt;Premissas!$B$11,Premissas!$B$16,IF(N1517&lt;Premissas!$B$12,Premissas!$B$17,Premissas!$B$18)))))</f>
        <v/>
      </c>
      <c r="Q1517" s="5">
        <f>IFERROR(P1517/Premissas!$B$4,0)</f>
        <v/>
      </c>
    </row>
    <row r="1518">
      <c r="A1518" s="2" t="n">
        <v>7</v>
      </c>
      <c r="B1518" s="2" t="n">
        <v>930</v>
      </c>
      <c r="C1518" s="2" t="inlineStr">
        <is>
          <t>ATIVIDADE OP. EMP.</t>
        </is>
      </c>
      <c r="D1518" s="2" t="n">
        <v>416858</v>
      </c>
      <c r="E1518" s="2" t="inlineStr">
        <is>
          <t>Clayton de Oliveira Domingues</t>
        </is>
      </c>
      <c r="F1518" s="2" t="n">
        <v>1504</v>
      </c>
      <c r="G1518" s="2" t="n">
        <v>68.40000000000001</v>
      </c>
      <c r="H1518" s="2" t="n">
        <v>22</v>
      </c>
      <c r="I1518" s="2" t="n">
        <v>0</v>
      </c>
      <c r="J1518" s="2" t="inlineStr">
        <is>
          <t>GPA</t>
        </is>
      </c>
      <c r="K1518" s="2">
        <f>IF(I1518&lt;&gt;"",I1518,IFERROR(INDEX(Base!$I:$I,MATCH(1,(Base!$C:$C=C1518)*(Base!$I:$I&lt;&gt;""),0)),0))</f>
        <v/>
      </c>
      <c r="L1518" s="2">
        <f>IF(AND(I1518="",K1518&gt;0),"SIM","NÃO")</f>
        <v/>
      </c>
      <c r="M1518" s="2">
        <f>IF(ISNUMBER(SEARCH("SEPARA",UPPER(C1518))),"NÃO","SIM")</f>
        <v/>
      </c>
      <c r="N1518" s="2">
        <f>IFERROR(H1518/K1518,0)</f>
        <v/>
      </c>
      <c r="O1518" s="2">
        <f>IF(M1518="NÃO","EXCLUÍDO",IF(N1518&lt;Premissas!$B$8,"&lt; 1,00",IF(N1518&lt;Premissas!$B$9,"1,00 – 1,19",IF(N1518&lt;Premissas!$B$10,"1,20 – 1,39",IF(N1518&lt;Premissas!$B$11,"1,40 – 1,59",IF(N1518&lt;Premissas!$B$12,"1,60 – 1,99","≥ 2,00"))))))</f>
        <v/>
      </c>
      <c r="P1518" s="5">
        <f>IF(OR(M1518="NÃO",N1518&lt;Premissas!$B$8),Premissas!$B$13,IF(N1518&lt;Premissas!$B$9,Premissas!$B$14,IF(N1518&lt;Premissas!$B$10,Premissas!$B$15,IF(N1518&lt;Premissas!$B$11,Premissas!$B$16,IF(N1518&lt;Premissas!$B$12,Premissas!$B$17,Premissas!$B$18)))))</f>
        <v/>
      </c>
      <c r="Q1518" s="5">
        <f>IFERROR(P1518/Premissas!$B$4,0)</f>
        <v/>
      </c>
    </row>
    <row r="1519">
      <c r="A1519" s="2" t="n">
        <v>7</v>
      </c>
      <c r="B1519" s="2" t="n">
        <v>930</v>
      </c>
      <c r="C1519" s="2" t="inlineStr">
        <is>
          <t>RECEBIMENTO</t>
        </is>
      </c>
      <c r="D1519" s="2" t="n">
        <v>416858</v>
      </c>
      <c r="E1519" s="2" t="inlineStr">
        <is>
          <t>Clayton de Oliveira Domingues</t>
        </is>
      </c>
      <c r="F1519" s="2" t="n">
        <v>19</v>
      </c>
      <c r="G1519" s="2" t="n">
        <v>0.4</v>
      </c>
      <c r="H1519" s="2" t="n">
        <v>48</v>
      </c>
      <c r="I1519" s="2" t="n">
        <v>0</v>
      </c>
      <c r="J1519" s="2" t="inlineStr">
        <is>
          <t>GPA</t>
        </is>
      </c>
      <c r="K1519" s="2">
        <f>IF(I1519&lt;&gt;"",I1519,IFERROR(INDEX(Base!$I:$I,MATCH(1,(Base!$C:$C=C1519)*(Base!$I:$I&lt;&gt;""),0)),0))</f>
        <v/>
      </c>
      <c r="L1519" s="2">
        <f>IF(AND(I1519="",K1519&gt;0),"SIM","NÃO")</f>
        <v/>
      </c>
      <c r="M1519" s="2">
        <f>IF(ISNUMBER(SEARCH("SEPARA",UPPER(C1519))),"NÃO","SIM")</f>
        <v/>
      </c>
      <c r="N1519" s="2">
        <f>IFERROR(H1519/K1519,0)</f>
        <v/>
      </c>
      <c r="O1519" s="2">
        <f>IF(M1519="NÃO","EXCLUÍDO",IF(N1519&lt;Premissas!$B$8,"&lt; 1,00",IF(N1519&lt;Premissas!$B$9,"1,00 – 1,19",IF(N1519&lt;Premissas!$B$10,"1,20 – 1,39",IF(N1519&lt;Premissas!$B$11,"1,40 – 1,59",IF(N1519&lt;Premissas!$B$12,"1,60 – 1,99","≥ 2,00"))))))</f>
        <v/>
      </c>
      <c r="P1519" s="5">
        <f>IF(OR(M1519="NÃO",N1519&lt;Premissas!$B$8),Premissas!$B$13,IF(N1519&lt;Premissas!$B$9,Premissas!$B$14,IF(N1519&lt;Premissas!$B$10,Premissas!$B$15,IF(N1519&lt;Premissas!$B$11,Premissas!$B$16,IF(N1519&lt;Premissas!$B$12,Premissas!$B$17,Premissas!$B$18)))))</f>
        <v/>
      </c>
      <c r="Q1519" s="5">
        <f>IFERROR(P1519/Premissas!$B$4,0)</f>
        <v/>
      </c>
    </row>
    <row r="1520">
      <c r="A1520" s="2" t="n">
        <v>7</v>
      </c>
      <c r="B1520" s="2" t="n">
        <v>930</v>
      </c>
      <c r="C1520" s="2" t="inlineStr">
        <is>
          <t>PUXADA RECEB</t>
        </is>
      </c>
      <c r="D1520" s="2" t="n">
        <v>4191447</v>
      </c>
      <c r="E1520" s="2" t="inlineStr">
        <is>
          <t>ALEXANDRE GOMES DA SILVA</t>
        </is>
      </c>
      <c r="F1520" s="2" t="n">
        <v>2080</v>
      </c>
      <c r="G1520" s="2" t="n">
        <v>76.79000000000001</v>
      </c>
      <c r="H1520" s="2" t="n">
        <v>27</v>
      </c>
      <c r="I1520" s="2" t="n">
        <v>0</v>
      </c>
      <c r="J1520" s="2" t="inlineStr">
        <is>
          <t>GPA</t>
        </is>
      </c>
      <c r="K1520" s="2">
        <f>IF(I1520&lt;&gt;"",I1520,IFERROR(INDEX(Base!$I:$I,MATCH(1,(Base!$C:$C=C1520)*(Base!$I:$I&lt;&gt;""),0)),0))</f>
        <v/>
      </c>
      <c r="L1520" s="2">
        <f>IF(AND(I1520="",K1520&gt;0),"SIM","NÃO")</f>
        <v/>
      </c>
      <c r="M1520" s="2">
        <f>IF(ISNUMBER(SEARCH("SEPARA",UPPER(C1520))),"NÃO","SIM")</f>
        <v/>
      </c>
      <c r="N1520" s="2">
        <f>IFERROR(H1520/K1520,0)</f>
        <v/>
      </c>
      <c r="O1520" s="2">
        <f>IF(M1520="NÃO","EXCLUÍDO",IF(N1520&lt;Premissas!$B$8,"&lt; 1,00",IF(N1520&lt;Premissas!$B$9,"1,00 – 1,19",IF(N1520&lt;Premissas!$B$10,"1,20 – 1,39",IF(N1520&lt;Premissas!$B$11,"1,40 – 1,59",IF(N1520&lt;Premissas!$B$12,"1,60 – 1,99","≥ 2,00"))))))</f>
        <v/>
      </c>
      <c r="P1520" s="5">
        <f>IF(OR(M1520="NÃO",N1520&lt;Premissas!$B$8),Premissas!$B$13,IF(N1520&lt;Premissas!$B$9,Premissas!$B$14,IF(N1520&lt;Premissas!$B$10,Premissas!$B$15,IF(N1520&lt;Premissas!$B$11,Premissas!$B$16,IF(N1520&lt;Premissas!$B$12,Premissas!$B$17,Premissas!$B$18)))))</f>
        <v/>
      </c>
      <c r="Q1520" s="5">
        <f>IFERROR(P1520/Premissas!$B$4,0)</f>
        <v/>
      </c>
    </row>
    <row r="1521">
      <c r="A1521" s="2" t="n">
        <v>7</v>
      </c>
      <c r="B1521" s="2" t="n">
        <v>930</v>
      </c>
      <c r="C1521" s="2" t="inlineStr">
        <is>
          <t>CARREGAMENTO</t>
        </is>
      </c>
      <c r="D1521" s="2" t="n">
        <v>422175</v>
      </c>
      <c r="E1521" s="2" t="inlineStr">
        <is>
          <t>MIKE HENRIQUE VINICIUS</t>
        </is>
      </c>
      <c r="F1521" s="2" t="n">
        <v>106</v>
      </c>
      <c r="G1521" s="2" t="n">
        <v>7.17</v>
      </c>
      <c r="H1521" s="2" t="n">
        <v>15</v>
      </c>
      <c r="I1521" s="2" t="n">
        <v>0</v>
      </c>
      <c r="J1521" s="2" t="inlineStr">
        <is>
          <t>GPA</t>
        </is>
      </c>
      <c r="K1521" s="2">
        <f>IF(I1521&lt;&gt;"",I1521,IFERROR(INDEX(Base!$I:$I,MATCH(1,(Base!$C:$C=C1521)*(Base!$I:$I&lt;&gt;""),0)),0))</f>
        <v/>
      </c>
      <c r="L1521" s="2">
        <f>IF(AND(I1521="",K1521&gt;0),"SIM","NÃO")</f>
        <v/>
      </c>
      <c r="M1521" s="2">
        <f>IF(ISNUMBER(SEARCH("SEPARA",UPPER(C1521))),"NÃO","SIM")</f>
        <v/>
      </c>
      <c r="N1521" s="2">
        <f>IFERROR(H1521/K1521,0)</f>
        <v/>
      </c>
      <c r="O1521" s="2">
        <f>IF(M1521="NÃO","EXCLUÍDO",IF(N1521&lt;Premissas!$B$8,"&lt; 1,00",IF(N1521&lt;Premissas!$B$9,"1,00 – 1,19",IF(N1521&lt;Premissas!$B$10,"1,20 – 1,39",IF(N1521&lt;Premissas!$B$11,"1,40 – 1,59",IF(N1521&lt;Premissas!$B$12,"1,60 – 1,99","≥ 2,00"))))))</f>
        <v/>
      </c>
      <c r="P1521" s="5">
        <f>IF(OR(M1521="NÃO",N1521&lt;Premissas!$B$8),Premissas!$B$13,IF(N1521&lt;Premissas!$B$9,Premissas!$B$14,IF(N1521&lt;Premissas!$B$10,Premissas!$B$15,IF(N1521&lt;Premissas!$B$11,Premissas!$B$16,IF(N1521&lt;Premissas!$B$12,Premissas!$B$17,Premissas!$B$18)))))</f>
        <v/>
      </c>
      <c r="Q1521" s="5">
        <f>IFERROR(P1521/Premissas!$B$4,0)</f>
        <v/>
      </c>
    </row>
    <row r="1522">
      <c r="A1522" s="2" t="n">
        <v>7</v>
      </c>
      <c r="B1522" s="2" t="n">
        <v>930</v>
      </c>
      <c r="C1522" s="2" t="inlineStr">
        <is>
          <t>ATIVIDADE OP. EMP.</t>
        </is>
      </c>
      <c r="D1522" s="2" t="n">
        <v>431576</v>
      </c>
      <c r="E1522" s="2" t="inlineStr">
        <is>
          <t>Jose Carlos Da Silva Barros</t>
        </is>
      </c>
      <c r="F1522" s="2" t="n">
        <v>1663</v>
      </c>
      <c r="G1522" s="2" t="n">
        <v>40.18</v>
      </c>
      <c r="H1522" s="2" t="n">
        <v>41</v>
      </c>
      <c r="I1522" s="2" t="n">
        <v>0</v>
      </c>
      <c r="J1522" s="2" t="inlineStr">
        <is>
          <t>GPA</t>
        </is>
      </c>
      <c r="K1522" s="2">
        <f>IF(I1522&lt;&gt;"",I1522,IFERROR(INDEX(Base!$I:$I,MATCH(1,(Base!$C:$C=C1522)*(Base!$I:$I&lt;&gt;""),0)),0))</f>
        <v/>
      </c>
      <c r="L1522" s="2">
        <f>IF(AND(I1522="",K1522&gt;0),"SIM","NÃO")</f>
        <v/>
      </c>
      <c r="M1522" s="2">
        <f>IF(ISNUMBER(SEARCH("SEPARA",UPPER(C1522))),"NÃO","SIM")</f>
        <v/>
      </c>
      <c r="N1522" s="2">
        <f>IFERROR(H1522/K1522,0)</f>
        <v/>
      </c>
      <c r="O1522" s="2">
        <f>IF(M1522="NÃO","EXCLUÍDO",IF(N1522&lt;Premissas!$B$8,"&lt; 1,00",IF(N1522&lt;Premissas!$B$9,"1,00 – 1,19",IF(N1522&lt;Premissas!$B$10,"1,20 – 1,39",IF(N1522&lt;Premissas!$B$11,"1,40 – 1,59",IF(N1522&lt;Premissas!$B$12,"1,60 – 1,99","≥ 2,00"))))))</f>
        <v/>
      </c>
      <c r="P1522" s="5">
        <f>IF(OR(M1522="NÃO",N1522&lt;Premissas!$B$8),Premissas!$B$13,IF(N1522&lt;Premissas!$B$9,Premissas!$B$14,IF(N1522&lt;Premissas!$B$10,Premissas!$B$15,IF(N1522&lt;Premissas!$B$11,Premissas!$B$16,IF(N1522&lt;Premissas!$B$12,Premissas!$B$17,Premissas!$B$18)))))</f>
        <v/>
      </c>
      <c r="Q1522" s="5">
        <f>IFERROR(P1522/Premissas!$B$4,0)</f>
        <v/>
      </c>
    </row>
    <row r="1523">
      <c r="A1523" s="2" t="n">
        <v>7</v>
      </c>
      <c r="B1523" s="2" t="n">
        <v>930</v>
      </c>
      <c r="C1523" s="2" t="inlineStr">
        <is>
          <t>SEPARACAO</t>
        </is>
      </c>
      <c r="D1523" s="2" t="n">
        <v>431576</v>
      </c>
      <c r="E1523" s="2" t="inlineStr">
        <is>
          <t>Jose Carlos Da Silva Barros</t>
        </is>
      </c>
      <c r="F1523" s="2" t="n">
        <v>400</v>
      </c>
      <c r="G1523" s="2" t="n">
        <v>0.65</v>
      </c>
      <c r="H1523" s="2" t="n">
        <v>615</v>
      </c>
      <c r="I1523" s="2" t="n">
        <v>0</v>
      </c>
      <c r="J1523" s="2" t="inlineStr">
        <is>
          <t>GPA</t>
        </is>
      </c>
      <c r="K1523" s="2">
        <f>IF(I1523&lt;&gt;"",I1523,IFERROR(INDEX(Base!$I:$I,MATCH(1,(Base!$C:$C=C1523)*(Base!$I:$I&lt;&gt;""),0)),0))</f>
        <v/>
      </c>
      <c r="L1523" s="2">
        <f>IF(AND(I1523="",K1523&gt;0),"SIM","NÃO")</f>
        <v/>
      </c>
      <c r="M1523" s="2">
        <f>IF(ISNUMBER(SEARCH("SEPARA",UPPER(C1523))),"NÃO","SIM")</f>
        <v/>
      </c>
      <c r="N1523" s="2">
        <f>IFERROR(H1523/K1523,0)</f>
        <v/>
      </c>
      <c r="O1523" s="2">
        <f>IF(M1523="NÃO","EXCLUÍDO",IF(N1523&lt;Premissas!$B$8,"&lt; 1,00",IF(N1523&lt;Premissas!$B$9,"1,00 – 1,19",IF(N1523&lt;Premissas!$B$10,"1,20 – 1,39",IF(N1523&lt;Premissas!$B$11,"1,40 – 1,59",IF(N1523&lt;Premissas!$B$12,"1,60 – 1,99","≥ 2,00"))))))</f>
        <v/>
      </c>
      <c r="P1523" s="5">
        <f>IF(OR(M1523="NÃO",N1523&lt;Premissas!$B$8),Premissas!$B$13,IF(N1523&lt;Premissas!$B$9,Premissas!$B$14,IF(N1523&lt;Premissas!$B$10,Premissas!$B$15,IF(N1523&lt;Premissas!$B$11,Premissas!$B$16,IF(N1523&lt;Premissas!$B$12,Premissas!$B$17,Premissas!$B$18)))))</f>
        <v/>
      </c>
      <c r="Q1523" s="5">
        <f>IFERROR(P1523/Premissas!$B$4,0)</f>
        <v/>
      </c>
    </row>
    <row r="1524">
      <c r="A1524" s="2" t="n">
        <v>7</v>
      </c>
      <c r="B1524" s="2" t="n">
        <v>930</v>
      </c>
      <c r="C1524" s="2" t="inlineStr">
        <is>
          <t>ATIVIDADE OP. EMP.</t>
        </is>
      </c>
      <c r="D1524" s="2" t="n">
        <v>435411</v>
      </c>
      <c r="E1524" s="2" t="inlineStr">
        <is>
          <t>JOSE EVANGELISTA DA SILVA</t>
        </is>
      </c>
      <c r="F1524" s="2" t="n">
        <v>1580</v>
      </c>
      <c r="G1524" s="2" t="n">
        <v>55.89</v>
      </c>
      <c r="H1524" s="2" t="n">
        <v>28</v>
      </c>
      <c r="I1524" s="2" t="n">
        <v>0</v>
      </c>
      <c r="J1524" s="2" t="inlineStr">
        <is>
          <t>GPA</t>
        </is>
      </c>
      <c r="K1524" s="2">
        <f>IF(I1524&lt;&gt;"",I1524,IFERROR(INDEX(Base!$I:$I,MATCH(1,(Base!$C:$C=C1524)*(Base!$I:$I&lt;&gt;""),0)),0))</f>
        <v/>
      </c>
      <c r="L1524" s="2">
        <f>IF(AND(I1524="",K1524&gt;0),"SIM","NÃO")</f>
        <v/>
      </c>
      <c r="M1524" s="2">
        <f>IF(ISNUMBER(SEARCH("SEPARA",UPPER(C1524))),"NÃO","SIM")</f>
        <v/>
      </c>
      <c r="N1524" s="2">
        <f>IFERROR(H1524/K1524,0)</f>
        <v/>
      </c>
      <c r="O1524" s="2">
        <f>IF(M1524="NÃO","EXCLUÍDO",IF(N1524&lt;Premissas!$B$8,"&lt; 1,00",IF(N1524&lt;Premissas!$B$9,"1,00 – 1,19",IF(N1524&lt;Premissas!$B$10,"1,20 – 1,39",IF(N1524&lt;Premissas!$B$11,"1,40 – 1,59",IF(N1524&lt;Premissas!$B$12,"1,60 – 1,99","≥ 2,00"))))))</f>
        <v/>
      </c>
      <c r="P1524" s="5">
        <f>IF(OR(M1524="NÃO",N1524&lt;Premissas!$B$8),Premissas!$B$13,IF(N1524&lt;Premissas!$B$9,Premissas!$B$14,IF(N1524&lt;Premissas!$B$10,Premissas!$B$15,IF(N1524&lt;Premissas!$B$11,Premissas!$B$16,IF(N1524&lt;Premissas!$B$12,Premissas!$B$17,Premissas!$B$18)))))</f>
        <v/>
      </c>
      <c r="Q1524" s="5">
        <f>IFERROR(P1524/Premissas!$B$4,0)</f>
        <v/>
      </c>
    </row>
    <row r="1525">
      <c r="A1525" s="2" t="n">
        <v>7</v>
      </c>
      <c r="B1525" s="2" t="n">
        <v>930</v>
      </c>
      <c r="C1525" s="2" t="inlineStr">
        <is>
          <t>CARREGAMENTO</t>
        </is>
      </c>
      <c r="D1525" s="2" t="n">
        <v>4394453</v>
      </c>
      <c r="E1525" s="2" t="inlineStr">
        <is>
          <t>GEOVANE AQUINO DE LIMA</t>
        </is>
      </c>
      <c r="F1525" s="2" t="n">
        <v>160</v>
      </c>
      <c r="G1525" s="2" t="n">
        <v>3.41</v>
      </c>
      <c r="H1525" s="2" t="n">
        <v>47</v>
      </c>
      <c r="I1525" s="2" t="n">
        <v>0</v>
      </c>
      <c r="J1525" s="2" t="inlineStr">
        <is>
          <t>GPA</t>
        </is>
      </c>
      <c r="K1525" s="2">
        <f>IF(I1525&lt;&gt;"",I1525,IFERROR(INDEX(Base!$I:$I,MATCH(1,(Base!$C:$C=C1525)*(Base!$I:$I&lt;&gt;""),0)),0))</f>
        <v/>
      </c>
      <c r="L1525" s="2">
        <f>IF(AND(I1525="",K1525&gt;0),"SIM","NÃO")</f>
        <v/>
      </c>
      <c r="M1525" s="2">
        <f>IF(ISNUMBER(SEARCH("SEPARA",UPPER(C1525))),"NÃO","SIM")</f>
        <v/>
      </c>
      <c r="N1525" s="2">
        <f>IFERROR(H1525/K1525,0)</f>
        <v/>
      </c>
      <c r="O1525" s="2">
        <f>IF(M1525="NÃO","EXCLUÍDO",IF(N1525&lt;Premissas!$B$8,"&lt; 1,00",IF(N1525&lt;Premissas!$B$9,"1,00 – 1,19",IF(N1525&lt;Premissas!$B$10,"1,20 – 1,39",IF(N1525&lt;Premissas!$B$11,"1,40 – 1,59",IF(N1525&lt;Premissas!$B$12,"1,60 – 1,99","≥ 2,00"))))))</f>
        <v/>
      </c>
      <c r="P1525" s="5">
        <f>IF(OR(M1525="NÃO",N1525&lt;Premissas!$B$8),Premissas!$B$13,IF(N1525&lt;Premissas!$B$9,Premissas!$B$14,IF(N1525&lt;Premissas!$B$10,Premissas!$B$15,IF(N1525&lt;Premissas!$B$11,Premissas!$B$16,IF(N1525&lt;Premissas!$B$12,Premissas!$B$17,Premissas!$B$18)))))</f>
        <v/>
      </c>
      <c r="Q1525" s="5">
        <f>IFERROR(P1525/Premissas!$B$4,0)</f>
        <v/>
      </c>
    </row>
    <row r="1526">
      <c r="A1526" s="2" t="n">
        <v>7</v>
      </c>
      <c r="B1526" s="2" t="n">
        <v>930</v>
      </c>
      <c r="C1526" s="2" t="inlineStr">
        <is>
          <t>PUXADA RECEB</t>
        </is>
      </c>
      <c r="D1526" s="2" t="n">
        <v>440970</v>
      </c>
      <c r="E1526" s="2" t="inlineStr">
        <is>
          <t>JOSE FLAVIO BARBOSA DA SILVA</t>
        </is>
      </c>
      <c r="F1526" s="2" t="n">
        <v>35</v>
      </c>
      <c r="G1526" s="2" t="n">
        <v>1.37</v>
      </c>
      <c r="H1526" s="2" t="n">
        <v>26</v>
      </c>
      <c r="I1526" s="2" t="n">
        <v>0</v>
      </c>
      <c r="J1526" s="2" t="inlineStr">
        <is>
          <t>GPA</t>
        </is>
      </c>
      <c r="K1526" s="2">
        <f>IF(I1526&lt;&gt;"",I1526,IFERROR(INDEX(Base!$I:$I,MATCH(1,(Base!$C:$C=C1526)*(Base!$I:$I&lt;&gt;""),0)),0))</f>
        <v/>
      </c>
      <c r="L1526" s="2">
        <f>IF(AND(I1526="",K1526&gt;0),"SIM","NÃO")</f>
        <v/>
      </c>
      <c r="M1526" s="2">
        <f>IF(ISNUMBER(SEARCH("SEPARA",UPPER(C1526))),"NÃO","SIM")</f>
        <v/>
      </c>
      <c r="N1526" s="2">
        <f>IFERROR(H1526/K1526,0)</f>
        <v/>
      </c>
      <c r="O1526" s="2">
        <f>IF(M1526="NÃO","EXCLUÍDO",IF(N1526&lt;Premissas!$B$8,"&lt; 1,00",IF(N1526&lt;Premissas!$B$9,"1,00 – 1,19",IF(N1526&lt;Premissas!$B$10,"1,20 – 1,39",IF(N1526&lt;Premissas!$B$11,"1,40 – 1,59",IF(N1526&lt;Premissas!$B$12,"1,60 – 1,99","≥ 2,00"))))))</f>
        <v/>
      </c>
      <c r="P1526" s="5">
        <f>IF(OR(M1526="NÃO",N1526&lt;Premissas!$B$8),Premissas!$B$13,IF(N1526&lt;Premissas!$B$9,Premissas!$B$14,IF(N1526&lt;Premissas!$B$10,Premissas!$B$15,IF(N1526&lt;Premissas!$B$11,Premissas!$B$16,IF(N1526&lt;Premissas!$B$12,Premissas!$B$17,Premissas!$B$18)))))</f>
        <v/>
      </c>
      <c r="Q1526" s="5">
        <f>IFERROR(P1526/Premissas!$B$4,0)</f>
        <v/>
      </c>
    </row>
    <row r="1527">
      <c r="A1527" s="2" t="n">
        <v>7</v>
      </c>
      <c r="B1527" s="2" t="n">
        <v>930</v>
      </c>
      <c r="C1527" s="2" t="inlineStr">
        <is>
          <t>RECEBIMENTO</t>
        </is>
      </c>
      <c r="D1527" s="2" t="n">
        <v>440970</v>
      </c>
      <c r="E1527" s="2" t="inlineStr">
        <is>
          <t>JOSE FLAVIO BARBOSA DA SILVA</t>
        </is>
      </c>
      <c r="F1527" s="2" t="n">
        <v>3237</v>
      </c>
      <c r="G1527" s="2" t="n">
        <v>128.92</v>
      </c>
      <c r="H1527" s="2" t="n">
        <v>25</v>
      </c>
      <c r="I1527" s="2" t="n">
        <v>0</v>
      </c>
      <c r="J1527" s="2" t="inlineStr">
        <is>
          <t>GPA</t>
        </is>
      </c>
      <c r="K1527" s="2">
        <f>IF(I1527&lt;&gt;"",I1527,IFERROR(INDEX(Base!$I:$I,MATCH(1,(Base!$C:$C=C1527)*(Base!$I:$I&lt;&gt;""),0)),0))</f>
        <v/>
      </c>
      <c r="L1527" s="2">
        <f>IF(AND(I1527="",K1527&gt;0),"SIM","NÃO")</f>
        <v/>
      </c>
      <c r="M1527" s="2">
        <f>IF(ISNUMBER(SEARCH("SEPARA",UPPER(C1527))),"NÃO","SIM")</f>
        <v/>
      </c>
      <c r="N1527" s="2">
        <f>IFERROR(H1527/K1527,0)</f>
        <v/>
      </c>
      <c r="O1527" s="2">
        <f>IF(M1527="NÃO","EXCLUÍDO",IF(N1527&lt;Premissas!$B$8,"&lt; 1,00",IF(N1527&lt;Premissas!$B$9,"1,00 – 1,19",IF(N1527&lt;Premissas!$B$10,"1,20 – 1,39",IF(N1527&lt;Premissas!$B$11,"1,40 – 1,59",IF(N1527&lt;Premissas!$B$12,"1,60 – 1,99","≥ 2,00"))))))</f>
        <v/>
      </c>
      <c r="P1527" s="5">
        <f>IF(OR(M1527="NÃO",N1527&lt;Premissas!$B$8),Premissas!$B$13,IF(N1527&lt;Premissas!$B$9,Premissas!$B$14,IF(N1527&lt;Premissas!$B$10,Premissas!$B$15,IF(N1527&lt;Premissas!$B$11,Premissas!$B$16,IF(N1527&lt;Premissas!$B$12,Premissas!$B$17,Premissas!$B$18)))))</f>
        <v/>
      </c>
      <c r="Q1527" s="5">
        <f>IFERROR(P1527/Premissas!$B$4,0)</f>
        <v/>
      </c>
    </row>
    <row r="1528">
      <c r="A1528" s="2" t="n">
        <v>7</v>
      </c>
      <c r="B1528" s="2" t="n">
        <v>930</v>
      </c>
      <c r="C1528" s="2" t="inlineStr">
        <is>
          <t>ATIVIDADE OP. EMP.</t>
        </is>
      </c>
      <c r="D1528" s="2" t="n">
        <v>444940</v>
      </c>
      <c r="E1528" s="2" t="inlineStr">
        <is>
          <t>Thiago Pereira de Melo</t>
        </is>
      </c>
      <c r="F1528" s="2" t="n">
        <v>467</v>
      </c>
      <c r="G1528" s="2" t="n">
        <v>25.79</v>
      </c>
      <c r="H1528" s="2" t="n">
        <v>18</v>
      </c>
      <c r="I1528" s="2" t="n">
        <v>0</v>
      </c>
      <c r="J1528" s="2" t="inlineStr">
        <is>
          <t>GPA</t>
        </is>
      </c>
      <c r="K1528" s="2">
        <f>IF(I1528&lt;&gt;"",I1528,IFERROR(INDEX(Base!$I:$I,MATCH(1,(Base!$C:$C=C1528)*(Base!$I:$I&lt;&gt;""),0)),0))</f>
        <v/>
      </c>
      <c r="L1528" s="2">
        <f>IF(AND(I1528="",K1528&gt;0),"SIM","NÃO")</f>
        <v/>
      </c>
      <c r="M1528" s="2">
        <f>IF(ISNUMBER(SEARCH("SEPARA",UPPER(C1528))),"NÃO","SIM")</f>
        <v/>
      </c>
      <c r="N1528" s="2">
        <f>IFERROR(H1528/K1528,0)</f>
        <v/>
      </c>
      <c r="O1528" s="2">
        <f>IF(M1528="NÃO","EXCLUÍDO",IF(N1528&lt;Premissas!$B$8,"&lt; 1,00",IF(N1528&lt;Premissas!$B$9,"1,00 – 1,19",IF(N1528&lt;Premissas!$B$10,"1,20 – 1,39",IF(N1528&lt;Premissas!$B$11,"1,40 – 1,59",IF(N1528&lt;Premissas!$B$12,"1,60 – 1,99","≥ 2,00"))))))</f>
        <v/>
      </c>
      <c r="P1528" s="5">
        <f>IF(OR(M1528="NÃO",N1528&lt;Premissas!$B$8),Premissas!$B$13,IF(N1528&lt;Premissas!$B$9,Premissas!$B$14,IF(N1528&lt;Premissas!$B$10,Premissas!$B$15,IF(N1528&lt;Premissas!$B$11,Premissas!$B$16,IF(N1528&lt;Premissas!$B$12,Premissas!$B$17,Premissas!$B$18)))))</f>
        <v/>
      </c>
      <c r="Q1528" s="5">
        <f>IFERROR(P1528/Premissas!$B$4,0)</f>
        <v/>
      </c>
    </row>
    <row r="1529">
      <c r="A1529" s="2" t="n">
        <v>7</v>
      </c>
      <c r="B1529" s="2" t="n">
        <v>930</v>
      </c>
      <c r="C1529" s="2" t="inlineStr">
        <is>
          <t>RECEBIMENTO</t>
        </is>
      </c>
      <c r="D1529" s="2" t="n">
        <v>4455045</v>
      </c>
      <c r="E1529" s="2" t="inlineStr">
        <is>
          <t>LUCINALDO CALADO FERREIRA</t>
        </is>
      </c>
      <c r="F1529" s="2" t="n">
        <v>2762</v>
      </c>
      <c r="G1529" s="2" t="n">
        <v>85.52</v>
      </c>
      <c r="H1529" s="2" t="n">
        <v>32</v>
      </c>
      <c r="I1529" s="2" t="n">
        <v>0</v>
      </c>
      <c r="J1529" s="2" t="inlineStr">
        <is>
          <t>GPA</t>
        </is>
      </c>
      <c r="K1529" s="2">
        <f>IF(I1529&lt;&gt;"",I1529,IFERROR(INDEX(Base!$I:$I,MATCH(1,(Base!$C:$C=C1529)*(Base!$I:$I&lt;&gt;""),0)),0))</f>
        <v/>
      </c>
      <c r="L1529" s="2">
        <f>IF(AND(I1529="",K1529&gt;0),"SIM","NÃO")</f>
        <v/>
      </c>
      <c r="M1529" s="2">
        <f>IF(ISNUMBER(SEARCH("SEPARA",UPPER(C1529))),"NÃO","SIM")</f>
        <v/>
      </c>
      <c r="N1529" s="2">
        <f>IFERROR(H1529/K1529,0)</f>
        <v/>
      </c>
      <c r="O1529" s="2">
        <f>IF(M1529="NÃO","EXCLUÍDO",IF(N1529&lt;Premissas!$B$8,"&lt; 1,00",IF(N1529&lt;Premissas!$B$9,"1,00 – 1,19",IF(N1529&lt;Premissas!$B$10,"1,20 – 1,39",IF(N1529&lt;Premissas!$B$11,"1,40 – 1,59",IF(N1529&lt;Premissas!$B$12,"1,60 – 1,99","≥ 2,00"))))))</f>
        <v/>
      </c>
      <c r="P1529" s="5">
        <f>IF(OR(M1529="NÃO",N1529&lt;Premissas!$B$8),Premissas!$B$13,IF(N1529&lt;Premissas!$B$9,Premissas!$B$14,IF(N1529&lt;Premissas!$B$10,Premissas!$B$15,IF(N1529&lt;Premissas!$B$11,Premissas!$B$16,IF(N1529&lt;Premissas!$B$12,Premissas!$B$17,Premissas!$B$18)))))</f>
        <v/>
      </c>
      <c r="Q1529" s="5">
        <f>IFERROR(P1529/Premissas!$B$4,0)</f>
        <v/>
      </c>
    </row>
    <row r="1530">
      <c r="A1530" s="2" t="n">
        <v>7</v>
      </c>
      <c r="B1530" s="2" t="n">
        <v>930</v>
      </c>
      <c r="C1530" s="2" t="inlineStr">
        <is>
          <t>ATIVIDADE OP. EMP.</t>
        </is>
      </c>
      <c r="D1530" s="2" t="n">
        <v>446151</v>
      </c>
      <c r="E1530" s="2" t="inlineStr">
        <is>
          <t>MARCOS NUNES SOARES</t>
        </is>
      </c>
      <c r="F1530" s="2" t="n">
        <v>39</v>
      </c>
      <c r="G1530" s="2" t="n">
        <v>4.6</v>
      </c>
      <c r="H1530" s="2" t="n">
        <v>8</v>
      </c>
      <c r="I1530" s="2" t="n">
        <v>0</v>
      </c>
      <c r="J1530" s="2" t="inlineStr">
        <is>
          <t>GPA</t>
        </is>
      </c>
      <c r="K1530" s="2">
        <f>IF(I1530&lt;&gt;"",I1530,IFERROR(INDEX(Base!$I:$I,MATCH(1,(Base!$C:$C=C1530)*(Base!$I:$I&lt;&gt;""),0)),0))</f>
        <v/>
      </c>
      <c r="L1530" s="2">
        <f>IF(AND(I1530="",K1530&gt;0),"SIM","NÃO")</f>
        <v/>
      </c>
      <c r="M1530" s="2">
        <f>IF(ISNUMBER(SEARCH("SEPARA",UPPER(C1530))),"NÃO","SIM")</f>
        <v/>
      </c>
      <c r="N1530" s="2">
        <f>IFERROR(H1530/K1530,0)</f>
        <v/>
      </c>
      <c r="O1530" s="2">
        <f>IF(M1530="NÃO","EXCLUÍDO",IF(N1530&lt;Premissas!$B$8,"&lt; 1,00",IF(N1530&lt;Premissas!$B$9,"1,00 – 1,19",IF(N1530&lt;Premissas!$B$10,"1,20 – 1,39",IF(N1530&lt;Premissas!$B$11,"1,40 – 1,59",IF(N1530&lt;Premissas!$B$12,"1,60 – 1,99","≥ 2,00"))))))</f>
        <v/>
      </c>
      <c r="P1530" s="5">
        <f>IF(OR(M1530="NÃO",N1530&lt;Premissas!$B$8),Premissas!$B$13,IF(N1530&lt;Premissas!$B$9,Premissas!$B$14,IF(N1530&lt;Premissas!$B$10,Premissas!$B$15,IF(N1530&lt;Premissas!$B$11,Premissas!$B$16,IF(N1530&lt;Premissas!$B$12,Premissas!$B$17,Premissas!$B$18)))))</f>
        <v/>
      </c>
      <c r="Q1530" s="5">
        <f>IFERROR(P1530/Premissas!$B$4,0)</f>
        <v/>
      </c>
    </row>
    <row r="1531">
      <c r="A1531" s="2" t="n">
        <v>7</v>
      </c>
      <c r="B1531" s="2" t="n">
        <v>930</v>
      </c>
      <c r="C1531" s="2" t="inlineStr">
        <is>
          <t>CARREGAMENTO</t>
        </is>
      </c>
      <c r="D1531" s="2" t="n">
        <v>4487770</v>
      </c>
      <c r="E1531" s="2" t="inlineStr">
        <is>
          <t>FRANCK MIRACLES</t>
        </is>
      </c>
      <c r="F1531" s="2" t="n">
        <v>431</v>
      </c>
      <c r="G1531" s="2" t="n">
        <v>23.55</v>
      </c>
      <c r="H1531" s="2" t="n">
        <v>18</v>
      </c>
      <c r="I1531" s="2" t="n">
        <v>0</v>
      </c>
      <c r="J1531" s="2" t="inlineStr">
        <is>
          <t>GPA</t>
        </is>
      </c>
      <c r="K1531" s="2">
        <f>IF(I1531&lt;&gt;"",I1531,IFERROR(INDEX(Base!$I:$I,MATCH(1,(Base!$C:$C=C1531)*(Base!$I:$I&lt;&gt;""),0)),0))</f>
        <v/>
      </c>
      <c r="L1531" s="2">
        <f>IF(AND(I1531="",K1531&gt;0),"SIM","NÃO")</f>
        <v/>
      </c>
      <c r="M1531" s="2">
        <f>IF(ISNUMBER(SEARCH("SEPARA",UPPER(C1531))),"NÃO","SIM")</f>
        <v/>
      </c>
      <c r="N1531" s="2">
        <f>IFERROR(H1531/K1531,0)</f>
        <v/>
      </c>
      <c r="O1531" s="2">
        <f>IF(M1531="NÃO","EXCLUÍDO",IF(N1531&lt;Premissas!$B$8,"&lt; 1,00",IF(N1531&lt;Premissas!$B$9,"1,00 – 1,19",IF(N1531&lt;Premissas!$B$10,"1,20 – 1,39",IF(N1531&lt;Premissas!$B$11,"1,40 – 1,59",IF(N1531&lt;Premissas!$B$12,"1,60 – 1,99","≥ 2,00"))))))</f>
        <v/>
      </c>
      <c r="P1531" s="5">
        <f>IF(OR(M1531="NÃO",N1531&lt;Premissas!$B$8),Premissas!$B$13,IF(N1531&lt;Premissas!$B$9,Premissas!$B$14,IF(N1531&lt;Premissas!$B$10,Premissas!$B$15,IF(N1531&lt;Premissas!$B$11,Premissas!$B$16,IF(N1531&lt;Premissas!$B$12,Premissas!$B$17,Premissas!$B$18)))))</f>
        <v/>
      </c>
      <c r="Q1531" s="5">
        <f>IFERROR(P1531/Premissas!$B$4,0)</f>
        <v/>
      </c>
    </row>
    <row r="1532">
      <c r="A1532" s="2" t="n">
        <v>7</v>
      </c>
      <c r="B1532" s="2" t="n">
        <v>930</v>
      </c>
      <c r="C1532" s="2" t="inlineStr">
        <is>
          <t>ATIVIDADE OP. EMP.</t>
        </is>
      </c>
      <c r="D1532" s="2" t="n">
        <v>452948</v>
      </c>
      <c r="E1532" s="2" t="inlineStr">
        <is>
          <t>RIBAMAR EVANGELISTA RIBEIRO</t>
        </is>
      </c>
      <c r="F1532" s="2" t="n">
        <v>864</v>
      </c>
      <c r="G1532" s="2" t="n">
        <v>90.61</v>
      </c>
      <c r="H1532" s="2" t="n">
        <v>10</v>
      </c>
      <c r="I1532" s="2" t="n">
        <v>0</v>
      </c>
      <c r="J1532" s="2" t="inlineStr">
        <is>
          <t>GPA</t>
        </is>
      </c>
      <c r="K1532" s="2">
        <f>IF(I1532&lt;&gt;"",I1532,IFERROR(INDEX(Base!$I:$I,MATCH(1,(Base!$C:$C=C1532)*(Base!$I:$I&lt;&gt;""),0)),0))</f>
        <v/>
      </c>
      <c r="L1532" s="2">
        <f>IF(AND(I1532="",K1532&gt;0),"SIM","NÃO")</f>
        <v/>
      </c>
      <c r="M1532" s="2">
        <f>IF(ISNUMBER(SEARCH("SEPARA",UPPER(C1532))),"NÃO","SIM")</f>
        <v/>
      </c>
      <c r="N1532" s="2">
        <f>IFERROR(H1532/K1532,0)</f>
        <v/>
      </c>
      <c r="O1532" s="2">
        <f>IF(M1532="NÃO","EXCLUÍDO",IF(N1532&lt;Premissas!$B$8,"&lt; 1,00",IF(N1532&lt;Premissas!$B$9,"1,00 – 1,19",IF(N1532&lt;Premissas!$B$10,"1,20 – 1,39",IF(N1532&lt;Premissas!$B$11,"1,40 – 1,59",IF(N1532&lt;Premissas!$B$12,"1,60 – 1,99","≥ 2,00"))))))</f>
        <v/>
      </c>
      <c r="P1532" s="5">
        <f>IF(OR(M1532="NÃO",N1532&lt;Premissas!$B$8),Premissas!$B$13,IF(N1532&lt;Premissas!$B$9,Premissas!$B$14,IF(N1532&lt;Premissas!$B$10,Premissas!$B$15,IF(N1532&lt;Premissas!$B$11,Premissas!$B$16,IF(N1532&lt;Premissas!$B$12,Premissas!$B$17,Premissas!$B$18)))))</f>
        <v/>
      </c>
      <c r="Q1532" s="5">
        <f>IFERROR(P1532/Premissas!$B$4,0)</f>
        <v/>
      </c>
    </row>
    <row r="1533">
      <c r="A1533" s="2" t="n">
        <v>7</v>
      </c>
      <c r="B1533" s="2" t="n">
        <v>930</v>
      </c>
      <c r="C1533" s="2" t="inlineStr">
        <is>
          <t>CARREGAMENTO</t>
        </is>
      </c>
      <c r="D1533" s="2" t="n">
        <v>4531485</v>
      </c>
      <c r="E1533" s="2" t="inlineStr">
        <is>
          <t>GUILHERME DE OLIVEIRA SILVA</t>
        </is>
      </c>
      <c r="F1533" s="2" t="n">
        <v>423</v>
      </c>
      <c r="G1533" s="2" t="n">
        <v>22.22</v>
      </c>
      <c r="H1533" s="2" t="n">
        <v>19</v>
      </c>
      <c r="I1533" s="2" t="n">
        <v>0</v>
      </c>
      <c r="J1533" s="2" t="inlineStr">
        <is>
          <t>GPA</t>
        </is>
      </c>
      <c r="K1533" s="2">
        <f>IF(I1533&lt;&gt;"",I1533,IFERROR(INDEX(Base!$I:$I,MATCH(1,(Base!$C:$C=C1533)*(Base!$I:$I&lt;&gt;""),0)),0))</f>
        <v/>
      </c>
      <c r="L1533" s="2">
        <f>IF(AND(I1533="",K1533&gt;0),"SIM","NÃO")</f>
        <v/>
      </c>
      <c r="M1533" s="2">
        <f>IF(ISNUMBER(SEARCH("SEPARA",UPPER(C1533))),"NÃO","SIM")</f>
        <v/>
      </c>
      <c r="N1533" s="2">
        <f>IFERROR(H1533/K1533,0)</f>
        <v/>
      </c>
      <c r="O1533" s="2">
        <f>IF(M1533="NÃO","EXCLUÍDO",IF(N1533&lt;Premissas!$B$8,"&lt; 1,00",IF(N1533&lt;Premissas!$B$9,"1,00 – 1,19",IF(N1533&lt;Premissas!$B$10,"1,20 – 1,39",IF(N1533&lt;Premissas!$B$11,"1,40 – 1,59",IF(N1533&lt;Premissas!$B$12,"1,60 – 1,99","≥ 2,00"))))))</f>
        <v/>
      </c>
      <c r="P1533" s="5">
        <f>IF(OR(M1533="NÃO",N1533&lt;Premissas!$B$8),Premissas!$B$13,IF(N1533&lt;Premissas!$B$9,Premissas!$B$14,IF(N1533&lt;Premissas!$B$10,Premissas!$B$15,IF(N1533&lt;Premissas!$B$11,Premissas!$B$16,IF(N1533&lt;Premissas!$B$12,Premissas!$B$17,Premissas!$B$18)))))</f>
        <v/>
      </c>
      <c r="Q1533" s="5">
        <f>IFERROR(P1533/Premissas!$B$4,0)</f>
        <v/>
      </c>
    </row>
    <row r="1534">
      <c r="A1534" s="2" t="n">
        <v>7</v>
      </c>
      <c r="B1534" s="2" t="n">
        <v>930</v>
      </c>
      <c r="C1534" s="2" t="inlineStr">
        <is>
          <t>RECEBIMENTO</t>
        </is>
      </c>
      <c r="D1534" s="2" t="n">
        <v>4559193</v>
      </c>
      <c r="E1534" s="2" t="inlineStr">
        <is>
          <t>DANIELA DE JESUS VICENTE</t>
        </is>
      </c>
      <c r="F1534" s="2" t="n">
        <v>434</v>
      </c>
      <c r="G1534" s="2" t="n">
        <v>52.08</v>
      </c>
      <c r="H1534" s="2" t="n">
        <v>8</v>
      </c>
      <c r="I1534" s="2" t="n">
        <v>0</v>
      </c>
      <c r="J1534" s="2" t="inlineStr">
        <is>
          <t>GPA</t>
        </is>
      </c>
      <c r="K1534" s="2">
        <f>IF(I1534&lt;&gt;"",I1534,IFERROR(INDEX(Base!$I:$I,MATCH(1,(Base!$C:$C=C1534)*(Base!$I:$I&lt;&gt;""),0)),0))</f>
        <v/>
      </c>
      <c r="L1534" s="2">
        <f>IF(AND(I1534="",K1534&gt;0),"SIM","NÃO")</f>
        <v/>
      </c>
      <c r="M1534" s="2">
        <f>IF(ISNUMBER(SEARCH("SEPARA",UPPER(C1534))),"NÃO","SIM")</f>
        <v/>
      </c>
      <c r="N1534" s="2">
        <f>IFERROR(H1534/K1534,0)</f>
        <v/>
      </c>
      <c r="O1534" s="2">
        <f>IF(M1534="NÃO","EXCLUÍDO",IF(N1534&lt;Premissas!$B$8,"&lt; 1,00",IF(N1534&lt;Premissas!$B$9,"1,00 – 1,19",IF(N1534&lt;Premissas!$B$10,"1,20 – 1,39",IF(N1534&lt;Premissas!$B$11,"1,40 – 1,59",IF(N1534&lt;Premissas!$B$12,"1,60 – 1,99","≥ 2,00"))))))</f>
        <v/>
      </c>
      <c r="P1534" s="5">
        <f>IF(OR(M1534="NÃO",N1534&lt;Premissas!$B$8),Premissas!$B$13,IF(N1534&lt;Premissas!$B$9,Premissas!$B$14,IF(N1534&lt;Premissas!$B$10,Premissas!$B$15,IF(N1534&lt;Premissas!$B$11,Premissas!$B$16,IF(N1534&lt;Premissas!$B$12,Premissas!$B$17,Premissas!$B$18)))))</f>
        <v/>
      </c>
      <c r="Q1534" s="5">
        <f>IFERROR(P1534/Premissas!$B$4,0)</f>
        <v/>
      </c>
    </row>
    <row r="1535">
      <c r="A1535" s="2" t="n">
        <v>7</v>
      </c>
      <c r="B1535" s="2" t="n">
        <v>930</v>
      </c>
      <c r="C1535" s="2" t="inlineStr">
        <is>
          <t>ATIVIDADE OP. EMP.</t>
        </is>
      </c>
      <c r="D1535" s="2" t="n">
        <v>456226</v>
      </c>
      <c r="E1535" s="2" t="inlineStr">
        <is>
          <t>RONALDO CIPRIANO DE SOUSA</t>
        </is>
      </c>
      <c r="F1535" s="2" t="n">
        <v>3339</v>
      </c>
      <c r="G1535" s="2" t="n">
        <v>19</v>
      </c>
      <c r="H1535" s="2" t="n">
        <v>176</v>
      </c>
      <c r="I1535" s="2" t="n">
        <v>0</v>
      </c>
      <c r="J1535" s="2" t="inlineStr">
        <is>
          <t>GPA</t>
        </is>
      </c>
      <c r="K1535" s="2">
        <f>IF(I1535&lt;&gt;"",I1535,IFERROR(INDEX(Base!$I:$I,MATCH(1,(Base!$C:$C=C1535)*(Base!$I:$I&lt;&gt;""),0)),0))</f>
        <v/>
      </c>
      <c r="L1535" s="2">
        <f>IF(AND(I1535="",K1535&gt;0),"SIM","NÃO")</f>
        <v/>
      </c>
      <c r="M1535" s="2">
        <f>IF(ISNUMBER(SEARCH("SEPARA",UPPER(C1535))),"NÃO","SIM")</f>
        <v/>
      </c>
      <c r="N1535" s="2">
        <f>IFERROR(H1535/K1535,0)</f>
        <v/>
      </c>
      <c r="O1535" s="2">
        <f>IF(M1535="NÃO","EXCLUÍDO",IF(N1535&lt;Premissas!$B$8,"&lt; 1,00",IF(N1535&lt;Premissas!$B$9,"1,00 – 1,19",IF(N1535&lt;Premissas!$B$10,"1,20 – 1,39",IF(N1535&lt;Premissas!$B$11,"1,40 – 1,59",IF(N1535&lt;Premissas!$B$12,"1,60 – 1,99","≥ 2,00"))))))</f>
        <v/>
      </c>
      <c r="P1535" s="5">
        <f>IF(OR(M1535="NÃO",N1535&lt;Premissas!$B$8),Premissas!$B$13,IF(N1535&lt;Premissas!$B$9,Premissas!$B$14,IF(N1535&lt;Premissas!$B$10,Premissas!$B$15,IF(N1535&lt;Premissas!$B$11,Premissas!$B$16,IF(N1535&lt;Premissas!$B$12,Premissas!$B$17,Premissas!$B$18)))))</f>
        <v/>
      </c>
      <c r="Q1535" s="5">
        <f>IFERROR(P1535/Premissas!$B$4,0)</f>
        <v/>
      </c>
    </row>
    <row r="1536">
      <c r="A1536" s="2" t="n">
        <v>7</v>
      </c>
      <c r="B1536" s="2" t="n">
        <v>930</v>
      </c>
      <c r="C1536" s="2" t="inlineStr">
        <is>
          <t>RECEBIMENTO</t>
        </is>
      </c>
      <c r="D1536" s="2" t="n">
        <v>4754328</v>
      </c>
      <c r="E1536" s="2" t="inlineStr">
        <is>
          <t>BRENDA MILENA VIEIRA</t>
        </is>
      </c>
      <c r="F1536" s="2" t="n">
        <v>3635</v>
      </c>
      <c r="G1536" s="2" t="n">
        <v>146.32</v>
      </c>
      <c r="H1536" s="2" t="n">
        <v>25</v>
      </c>
      <c r="I1536" s="2" t="n">
        <v>0</v>
      </c>
      <c r="J1536" s="2" t="inlineStr">
        <is>
          <t>GPA</t>
        </is>
      </c>
      <c r="K1536" s="2">
        <f>IF(I1536&lt;&gt;"",I1536,IFERROR(INDEX(Base!$I:$I,MATCH(1,(Base!$C:$C=C1536)*(Base!$I:$I&lt;&gt;""),0)),0))</f>
        <v/>
      </c>
      <c r="L1536" s="2">
        <f>IF(AND(I1536="",K1536&gt;0),"SIM","NÃO")</f>
        <v/>
      </c>
      <c r="M1536" s="2">
        <f>IF(ISNUMBER(SEARCH("SEPARA",UPPER(C1536))),"NÃO","SIM")</f>
        <v/>
      </c>
      <c r="N1536" s="2">
        <f>IFERROR(H1536/K1536,0)</f>
        <v/>
      </c>
      <c r="O1536" s="2">
        <f>IF(M1536="NÃO","EXCLUÍDO",IF(N1536&lt;Premissas!$B$8,"&lt; 1,00",IF(N1536&lt;Premissas!$B$9,"1,00 – 1,19",IF(N1536&lt;Premissas!$B$10,"1,20 – 1,39",IF(N1536&lt;Premissas!$B$11,"1,40 – 1,59",IF(N1536&lt;Premissas!$B$12,"1,60 – 1,99","≥ 2,00"))))))</f>
        <v/>
      </c>
      <c r="P1536" s="5">
        <f>IF(OR(M1536="NÃO",N1536&lt;Premissas!$B$8),Premissas!$B$13,IF(N1536&lt;Premissas!$B$9,Premissas!$B$14,IF(N1536&lt;Premissas!$B$10,Premissas!$B$15,IF(N1536&lt;Premissas!$B$11,Premissas!$B$16,IF(N1536&lt;Premissas!$B$12,Premissas!$B$17,Premissas!$B$18)))))</f>
        <v/>
      </c>
      <c r="Q1536" s="5">
        <f>IFERROR(P1536/Premissas!$B$4,0)</f>
        <v/>
      </c>
    </row>
    <row r="1537">
      <c r="A1537" s="2" t="n">
        <v>7</v>
      </c>
      <c r="B1537" s="2" t="n">
        <v>930</v>
      </c>
      <c r="C1537" s="2" t="inlineStr">
        <is>
          <t>CARREGAMENTO</t>
        </is>
      </c>
      <c r="D1537" s="2" t="n">
        <v>5110416</v>
      </c>
      <c r="E1537" s="2" t="inlineStr">
        <is>
          <t>Joilton Felix Dos Santos</t>
        </is>
      </c>
      <c r="F1537" s="2" t="n">
        <v>31</v>
      </c>
      <c r="G1537" s="2" t="n">
        <v>0.3</v>
      </c>
      <c r="H1537" s="2" t="n">
        <v>103</v>
      </c>
      <c r="I1537" s="2" t="n">
        <v>0</v>
      </c>
      <c r="J1537" s="2" t="inlineStr">
        <is>
          <t>GPA</t>
        </is>
      </c>
      <c r="K1537" s="2">
        <f>IF(I1537&lt;&gt;"",I1537,IFERROR(INDEX(Base!$I:$I,MATCH(1,(Base!$C:$C=C1537)*(Base!$I:$I&lt;&gt;""),0)),0))</f>
        <v/>
      </c>
      <c r="L1537" s="2">
        <f>IF(AND(I1537="",K1537&gt;0),"SIM","NÃO")</f>
        <v/>
      </c>
      <c r="M1537" s="2">
        <f>IF(ISNUMBER(SEARCH("SEPARA",UPPER(C1537))),"NÃO","SIM")</f>
        <v/>
      </c>
      <c r="N1537" s="2">
        <f>IFERROR(H1537/K1537,0)</f>
        <v/>
      </c>
      <c r="O1537" s="2">
        <f>IF(M1537="NÃO","EXCLUÍDO",IF(N1537&lt;Premissas!$B$8,"&lt; 1,00",IF(N1537&lt;Premissas!$B$9,"1,00 – 1,19",IF(N1537&lt;Premissas!$B$10,"1,20 – 1,39",IF(N1537&lt;Premissas!$B$11,"1,40 – 1,59",IF(N1537&lt;Premissas!$B$12,"1,60 – 1,99","≥ 2,00"))))))</f>
        <v/>
      </c>
      <c r="P1537" s="5">
        <f>IF(OR(M1537="NÃO",N1537&lt;Premissas!$B$8),Premissas!$B$13,IF(N1537&lt;Premissas!$B$9,Premissas!$B$14,IF(N1537&lt;Premissas!$B$10,Premissas!$B$15,IF(N1537&lt;Premissas!$B$11,Premissas!$B$16,IF(N1537&lt;Premissas!$B$12,Premissas!$B$17,Premissas!$B$18)))))</f>
        <v/>
      </c>
      <c r="Q1537" s="5">
        <f>IFERROR(P1537/Premissas!$B$4,0)</f>
        <v/>
      </c>
    </row>
    <row r="1538">
      <c r="A1538" s="2" t="n">
        <v>7</v>
      </c>
      <c r="B1538" s="2" t="n">
        <v>930</v>
      </c>
      <c r="C1538" s="2" t="inlineStr">
        <is>
          <t>PUXADA RECEB</t>
        </is>
      </c>
      <c r="D1538" s="2" t="n">
        <v>5110416</v>
      </c>
      <c r="E1538" s="2" t="inlineStr">
        <is>
          <t>Joilton Felix Dos Santos</t>
        </is>
      </c>
      <c r="F1538" s="2" t="n">
        <v>133</v>
      </c>
      <c r="G1538" s="2" t="n">
        <v>15.69</v>
      </c>
      <c r="H1538" s="2" t="n">
        <v>8</v>
      </c>
      <c r="I1538" s="2" t="n">
        <v>0</v>
      </c>
      <c r="J1538" s="2" t="inlineStr">
        <is>
          <t>GPA</t>
        </is>
      </c>
      <c r="K1538" s="2">
        <f>IF(I1538&lt;&gt;"",I1538,IFERROR(INDEX(Base!$I:$I,MATCH(1,(Base!$C:$C=C1538)*(Base!$I:$I&lt;&gt;""),0)),0))</f>
        <v/>
      </c>
      <c r="L1538" s="2">
        <f>IF(AND(I1538="",K1538&gt;0),"SIM","NÃO")</f>
        <v/>
      </c>
      <c r="M1538" s="2">
        <f>IF(ISNUMBER(SEARCH("SEPARA",UPPER(C1538))),"NÃO","SIM")</f>
        <v/>
      </c>
      <c r="N1538" s="2">
        <f>IFERROR(H1538/K1538,0)</f>
        <v/>
      </c>
      <c r="O1538" s="2">
        <f>IF(M1538="NÃO","EXCLUÍDO",IF(N1538&lt;Premissas!$B$8,"&lt; 1,00",IF(N1538&lt;Premissas!$B$9,"1,00 – 1,19",IF(N1538&lt;Premissas!$B$10,"1,20 – 1,39",IF(N1538&lt;Premissas!$B$11,"1,40 – 1,59",IF(N1538&lt;Premissas!$B$12,"1,60 – 1,99","≥ 2,00"))))))</f>
        <v/>
      </c>
      <c r="P1538" s="5">
        <f>IF(OR(M1538="NÃO",N1538&lt;Premissas!$B$8),Premissas!$B$13,IF(N1538&lt;Premissas!$B$9,Premissas!$B$14,IF(N1538&lt;Premissas!$B$10,Premissas!$B$15,IF(N1538&lt;Premissas!$B$11,Premissas!$B$16,IF(N1538&lt;Premissas!$B$12,Premissas!$B$17,Premissas!$B$18)))))</f>
        <v/>
      </c>
      <c r="Q1538" s="5">
        <f>IFERROR(P1538/Premissas!$B$4,0)</f>
        <v/>
      </c>
    </row>
    <row r="1539">
      <c r="A1539" s="2" t="n">
        <v>7</v>
      </c>
      <c r="B1539" s="2" t="n">
        <v>930</v>
      </c>
      <c r="C1539" s="2" t="inlineStr">
        <is>
          <t>RECEBIMENTO</t>
        </is>
      </c>
      <c r="D1539" s="2" t="n">
        <v>5110416</v>
      </c>
      <c r="E1539" s="2" t="inlineStr">
        <is>
          <t>Joilton Felix Dos Santos</t>
        </is>
      </c>
      <c r="F1539" s="2" t="n">
        <v>1196</v>
      </c>
      <c r="G1539" s="2" t="n">
        <v>77.47</v>
      </c>
      <c r="H1539" s="2" t="n">
        <v>15</v>
      </c>
      <c r="I1539" s="2" t="n">
        <v>0</v>
      </c>
      <c r="J1539" s="2" t="inlineStr">
        <is>
          <t>GPA</t>
        </is>
      </c>
      <c r="K1539" s="2">
        <f>IF(I1539&lt;&gt;"",I1539,IFERROR(INDEX(Base!$I:$I,MATCH(1,(Base!$C:$C=C1539)*(Base!$I:$I&lt;&gt;""),0)),0))</f>
        <v/>
      </c>
      <c r="L1539" s="2">
        <f>IF(AND(I1539="",K1539&gt;0),"SIM","NÃO")</f>
        <v/>
      </c>
      <c r="M1539" s="2">
        <f>IF(ISNUMBER(SEARCH("SEPARA",UPPER(C1539))),"NÃO","SIM")</f>
        <v/>
      </c>
      <c r="N1539" s="2">
        <f>IFERROR(H1539/K1539,0)</f>
        <v/>
      </c>
      <c r="O1539" s="2">
        <f>IF(M1539="NÃO","EXCLUÍDO",IF(N1539&lt;Premissas!$B$8,"&lt; 1,00",IF(N1539&lt;Premissas!$B$9,"1,00 – 1,19",IF(N1539&lt;Premissas!$B$10,"1,20 – 1,39",IF(N1539&lt;Premissas!$B$11,"1,40 – 1,59",IF(N1539&lt;Premissas!$B$12,"1,60 – 1,99","≥ 2,00"))))))</f>
        <v/>
      </c>
      <c r="P1539" s="5">
        <f>IF(OR(M1539="NÃO",N1539&lt;Premissas!$B$8),Premissas!$B$13,IF(N1539&lt;Premissas!$B$9,Premissas!$B$14,IF(N1539&lt;Premissas!$B$10,Premissas!$B$15,IF(N1539&lt;Premissas!$B$11,Premissas!$B$16,IF(N1539&lt;Premissas!$B$12,Premissas!$B$17,Premissas!$B$18)))))</f>
        <v/>
      </c>
      <c r="Q1539" s="5">
        <f>IFERROR(P1539/Premissas!$B$4,0)</f>
        <v/>
      </c>
    </row>
    <row r="1540">
      <c r="A1540" s="2" t="n">
        <v>7</v>
      </c>
      <c r="B1540" s="2" t="n">
        <v>930</v>
      </c>
      <c r="C1540" s="2" t="inlineStr">
        <is>
          <t>RECEBIMENTO</t>
        </is>
      </c>
      <c r="D1540" s="2" t="n">
        <v>513028</v>
      </c>
      <c r="E1540" s="2" t="inlineStr">
        <is>
          <t>Samuel Benedito dos Santos</t>
        </is>
      </c>
      <c r="F1540" s="2" t="n">
        <v>2204</v>
      </c>
      <c r="G1540" s="2" t="n">
        <v>127.4</v>
      </c>
      <c r="H1540" s="2" t="n">
        <v>17</v>
      </c>
      <c r="I1540" s="2" t="n">
        <v>0</v>
      </c>
      <c r="J1540" s="2" t="inlineStr">
        <is>
          <t>GPA</t>
        </is>
      </c>
      <c r="K1540" s="2">
        <f>IF(I1540&lt;&gt;"",I1540,IFERROR(INDEX(Base!$I:$I,MATCH(1,(Base!$C:$C=C1540)*(Base!$I:$I&lt;&gt;""),0)),0))</f>
        <v/>
      </c>
      <c r="L1540" s="2">
        <f>IF(AND(I1540="",K1540&gt;0),"SIM","NÃO")</f>
        <v/>
      </c>
      <c r="M1540" s="2">
        <f>IF(ISNUMBER(SEARCH("SEPARA",UPPER(C1540))),"NÃO","SIM")</f>
        <v/>
      </c>
      <c r="N1540" s="2">
        <f>IFERROR(H1540/K1540,0)</f>
        <v/>
      </c>
      <c r="O1540" s="2">
        <f>IF(M1540="NÃO","EXCLUÍDO",IF(N1540&lt;Premissas!$B$8,"&lt; 1,00",IF(N1540&lt;Premissas!$B$9,"1,00 – 1,19",IF(N1540&lt;Premissas!$B$10,"1,20 – 1,39",IF(N1540&lt;Premissas!$B$11,"1,40 – 1,59",IF(N1540&lt;Premissas!$B$12,"1,60 – 1,99","≥ 2,00"))))))</f>
        <v/>
      </c>
      <c r="P1540" s="5">
        <f>IF(OR(M1540="NÃO",N1540&lt;Premissas!$B$8),Premissas!$B$13,IF(N1540&lt;Premissas!$B$9,Premissas!$B$14,IF(N1540&lt;Premissas!$B$10,Premissas!$B$15,IF(N1540&lt;Premissas!$B$11,Premissas!$B$16,IF(N1540&lt;Premissas!$B$12,Premissas!$B$17,Premissas!$B$18)))))</f>
        <v/>
      </c>
      <c r="Q1540" s="5">
        <f>IFERROR(P1540/Premissas!$B$4,0)</f>
        <v/>
      </c>
    </row>
    <row r="1541">
      <c r="A1541" s="2" t="n">
        <v>7</v>
      </c>
      <c r="B1541" s="2" t="n">
        <v>930</v>
      </c>
      <c r="C1541" s="2" t="inlineStr">
        <is>
          <t>SEPARACAO</t>
        </is>
      </c>
      <c r="D1541" s="2" t="n">
        <v>513045</v>
      </c>
      <c r="E1541" s="2" t="inlineStr">
        <is>
          <t>ANTONIEL DA SILVA FERREIRA</t>
        </is>
      </c>
      <c r="F1541" s="2" t="n">
        <v>76</v>
      </c>
      <c r="G1541" s="2" t="n">
        <v>3.28</v>
      </c>
      <c r="H1541" s="2" t="n">
        <v>23</v>
      </c>
      <c r="I1541" s="2" t="n">
        <v>0</v>
      </c>
      <c r="J1541" s="2" t="inlineStr">
        <is>
          <t>GPA</t>
        </is>
      </c>
      <c r="K1541" s="2">
        <f>IF(I1541&lt;&gt;"",I1541,IFERROR(INDEX(Base!$I:$I,MATCH(1,(Base!$C:$C=C1541)*(Base!$I:$I&lt;&gt;""),0)),0))</f>
        <v/>
      </c>
      <c r="L1541" s="2">
        <f>IF(AND(I1541="",K1541&gt;0),"SIM","NÃO")</f>
        <v/>
      </c>
      <c r="M1541" s="2">
        <f>IF(ISNUMBER(SEARCH("SEPARA",UPPER(C1541))),"NÃO","SIM")</f>
        <v/>
      </c>
      <c r="N1541" s="2">
        <f>IFERROR(H1541/K1541,0)</f>
        <v/>
      </c>
      <c r="O1541" s="2">
        <f>IF(M1541="NÃO","EXCLUÍDO",IF(N1541&lt;Premissas!$B$8,"&lt; 1,00",IF(N1541&lt;Premissas!$B$9,"1,00 – 1,19",IF(N1541&lt;Premissas!$B$10,"1,20 – 1,39",IF(N1541&lt;Premissas!$B$11,"1,40 – 1,59",IF(N1541&lt;Premissas!$B$12,"1,60 – 1,99","≥ 2,00"))))))</f>
        <v/>
      </c>
      <c r="P1541" s="5">
        <f>IF(OR(M1541="NÃO",N1541&lt;Premissas!$B$8),Premissas!$B$13,IF(N1541&lt;Premissas!$B$9,Premissas!$B$14,IF(N1541&lt;Premissas!$B$10,Premissas!$B$15,IF(N1541&lt;Premissas!$B$11,Premissas!$B$16,IF(N1541&lt;Premissas!$B$12,Premissas!$B$17,Premissas!$B$18)))))</f>
        <v/>
      </c>
      <c r="Q1541" s="5">
        <f>IFERROR(P1541/Premissas!$B$4,0)</f>
        <v/>
      </c>
    </row>
    <row r="1542">
      <c r="A1542" s="2" t="n">
        <v>7</v>
      </c>
      <c r="B1542" s="2" t="n">
        <v>930</v>
      </c>
      <c r="C1542" s="2" t="inlineStr">
        <is>
          <t>RECEBIMENTO</t>
        </is>
      </c>
      <c r="D1542" s="2" t="n">
        <v>514133</v>
      </c>
      <c r="E1542" s="2" t="inlineStr">
        <is>
          <t>Claudemir Ricardo</t>
        </is>
      </c>
      <c r="F1542" s="2" t="n">
        <v>20</v>
      </c>
      <c r="G1542" s="2" t="n">
        <v>6.67</v>
      </c>
      <c r="H1542" s="2" t="n">
        <v>3</v>
      </c>
      <c r="I1542" s="2" t="n">
        <v>0</v>
      </c>
      <c r="J1542" s="2" t="inlineStr">
        <is>
          <t>GPA</t>
        </is>
      </c>
      <c r="K1542" s="2">
        <f>IF(I1542&lt;&gt;"",I1542,IFERROR(INDEX(Base!$I:$I,MATCH(1,(Base!$C:$C=C1542)*(Base!$I:$I&lt;&gt;""),0)),0))</f>
        <v/>
      </c>
      <c r="L1542" s="2">
        <f>IF(AND(I1542="",K1542&gt;0),"SIM","NÃO")</f>
        <v/>
      </c>
      <c r="M1542" s="2">
        <f>IF(ISNUMBER(SEARCH("SEPARA",UPPER(C1542))),"NÃO","SIM")</f>
        <v/>
      </c>
      <c r="N1542" s="2">
        <f>IFERROR(H1542/K1542,0)</f>
        <v/>
      </c>
      <c r="O1542" s="2">
        <f>IF(M1542="NÃO","EXCLUÍDO",IF(N1542&lt;Premissas!$B$8,"&lt; 1,00",IF(N1542&lt;Premissas!$B$9,"1,00 – 1,19",IF(N1542&lt;Premissas!$B$10,"1,20 – 1,39",IF(N1542&lt;Premissas!$B$11,"1,40 – 1,59",IF(N1542&lt;Premissas!$B$12,"1,60 – 1,99","≥ 2,00"))))))</f>
        <v/>
      </c>
      <c r="P1542" s="5">
        <f>IF(OR(M1542="NÃO",N1542&lt;Premissas!$B$8),Premissas!$B$13,IF(N1542&lt;Premissas!$B$9,Premissas!$B$14,IF(N1542&lt;Premissas!$B$10,Premissas!$B$15,IF(N1542&lt;Premissas!$B$11,Premissas!$B$16,IF(N1542&lt;Premissas!$B$12,Premissas!$B$17,Premissas!$B$18)))))</f>
        <v/>
      </c>
      <c r="Q1542" s="5">
        <f>IFERROR(P1542/Premissas!$B$4,0)</f>
        <v/>
      </c>
    </row>
    <row r="1543">
      <c r="A1543" s="2" t="n">
        <v>7</v>
      </c>
      <c r="B1543" s="2" t="n">
        <v>930</v>
      </c>
      <c r="C1543" s="2" t="inlineStr">
        <is>
          <t>CARREGAMENTO</t>
        </is>
      </c>
      <c r="D1543" s="2" t="n">
        <v>5149266</v>
      </c>
      <c r="E1543" s="2" t="inlineStr">
        <is>
          <t>Francisco Augusto Ferreira Junior</t>
        </is>
      </c>
      <c r="F1543" s="2" t="n">
        <v>32</v>
      </c>
      <c r="G1543" s="2" t="n">
        <v>1.93</v>
      </c>
      <c r="H1543" s="2" t="n">
        <v>17</v>
      </c>
      <c r="I1543" s="2" t="n">
        <v>0</v>
      </c>
      <c r="J1543" s="2" t="inlineStr">
        <is>
          <t>GPA</t>
        </is>
      </c>
      <c r="K1543" s="2">
        <f>IF(I1543&lt;&gt;"",I1543,IFERROR(INDEX(Base!$I:$I,MATCH(1,(Base!$C:$C=C1543)*(Base!$I:$I&lt;&gt;""),0)),0))</f>
        <v/>
      </c>
      <c r="L1543" s="2">
        <f>IF(AND(I1543="",K1543&gt;0),"SIM","NÃO")</f>
        <v/>
      </c>
      <c r="M1543" s="2">
        <f>IF(ISNUMBER(SEARCH("SEPARA",UPPER(C1543))),"NÃO","SIM")</f>
        <v/>
      </c>
      <c r="N1543" s="2">
        <f>IFERROR(H1543/K1543,0)</f>
        <v/>
      </c>
      <c r="O1543" s="2">
        <f>IF(M1543="NÃO","EXCLUÍDO",IF(N1543&lt;Premissas!$B$8,"&lt; 1,00",IF(N1543&lt;Premissas!$B$9,"1,00 – 1,19",IF(N1543&lt;Premissas!$B$10,"1,20 – 1,39",IF(N1543&lt;Premissas!$B$11,"1,40 – 1,59",IF(N1543&lt;Premissas!$B$12,"1,60 – 1,99","≥ 2,00"))))))</f>
        <v/>
      </c>
      <c r="P1543" s="5">
        <f>IF(OR(M1543="NÃO",N1543&lt;Premissas!$B$8),Premissas!$B$13,IF(N1543&lt;Premissas!$B$9,Premissas!$B$14,IF(N1543&lt;Premissas!$B$10,Premissas!$B$15,IF(N1543&lt;Premissas!$B$11,Premissas!$B$16,IF(N1543&lt;Premissas!$B$12,Premissas!$B$17,Premissas!$B$18)))))</f>
        <v/>
      </c>
      <c r="Q1543" s="5">
        <f>IFERROR(P1543/Premissas!$B$4,0)</f>
        <v/>
      </c>
    </row>
    <row r="1544">
      <c r="A1544" s="2" t="n">
        <v>7</v>
      </c>
      <c r="B1544" s="2" t="n">
        <v>930</v>
      </c>
      <c r="C1544" s="2" t="inlineStr">
        <is>
          <t>PUXADA RECEB</t>
        </is>
      </c>
      <c r="D1544" s="2" t="n">
        <v>5149266</v>
      </c>
      <c r="E1544" s="2" t="inlineStr">
        <is>
          <t>Francisco Augusto Ferreira Junior</t>
        </is>
      </c>
      <c r="F1544" s="2" t="n">
        <v>1461</v>
      </c>
      <c r="G1544" s="2" t="n">
        <v>36.1</v>
      </c>
      <c r="H1544" s="2" t="n">
        <v>40</v>
      </c>
      <c r="I1544" s="2" t="n">
        <v>0</v>
      </c>
      <c r="J1544" s="2" t="inlineStr">
        <is>
          <t>GPA</t>
        </is>
      </c>
      <c r="K1544" s="2">
        <f>IF(I1544&lt;&gt;"",I1544,IFERROR(INDEX(Base!$I:$I,MATCH(1,(Base!$C:$C=C1544)*(Base!$I:$I&lt;&gt;""),0)),0))</f>
        <v/>
      </c>
      <c r="L1544" s="2">
        <f>IF(AND(I1544="",K1544&gt;0),"SIM","NÃO")</f>
        <v/>
      </c>
      <c r="M1544" s="2">
        <f>IF(ISNUMBER(SEARCH("SEPARA",UPPER(C1544))),"NÃO","SIM")</f>
        <v/>
      </c>
      <c r="N1544" s="2">
        <f>IFERROR(H1544/K1544,0)</f>
        <v/>
      </c>
      <c r="O1544" s="2">
        <f>IF(M1544="NÃO","EXCLUÍDO",IF(N1544&lt;Premissas!$B$8,"&lt; 1,00",IF(N1544&lt;Premissas!$B$9,"1,00 – 1,19",IF(N1544&lt;Premissas!$B$10,"1,20 – 1,39",IF(N1544&lt;Premissas!$B$11,"1,40 – 1,59",IF(N1544&lt;Premissas!$B$12,"1,60 – 1,99","≥ 2,00"))))))</f>
        <v/>
      </c>
      <c r="P1544" s="5">
        <f>IF(OR(M1544="NÃO",N1544&lt;Premissas!$B$8),Premissas!$B$13,IF(N1544&lt;Premissas!$B$9,Premissas!$B$14,IF(N1544&lt;Premissas!$B$10,Premissas!$B$15,IF(N1544&lt;Premissas!$B$11,Premissas!$B$16,IF(N1544&lt;Premissas!$B$12,Premissas!$B$17,Premissas!$B$18)))))</f>
        <v/>
      </c>
      <c r="Q1544" s="5">
        <f>IFERROR(P1544/Premissas!$B$4,0)</f>
        <v/>
      </c>
    </row>
    <row r="1545">
      <c r="A1545" s="2" t="n">
        <v>7</v>
      </c>
      <c r="B1545" s="2" t="n">
        <v>930</v>
      </c>
      <c r="C1545" s="2" t="inlineStr">
        <is>
          <t>CARREGAMENTO</t>
        </is>
      </c>
      <c r="D1545" s="2" t="n">
        <v>5196191</v>
      </c>
      <c r="E1545" s="2" t="inlineStr">
        <is>
          <t>NATANAEL ARCELINO DOS SANTOS</t>
        </is>
      </c>
      <c r="F1545" s="2" t="n">
        <v>130</v>
      </c>
      <c r="G1545" s="2" t="n">
        <v>12.2</v>
      </c>
      <c r="H1545" s="2" t="n">
        <v>11</v>
      </c>
      <c r="I1545" s="2" t="n">
        <v>0</v>
      </c>
      <c r="J1545" s="2" t="inlineStr">
        <is>
          <t>GPA</t>
        </is>
      </c>
      <c r="K1545" s="2">
        <f>IF(I1545&lt;&gt;"",I1545,IFERROR(INDEX(Base!$I:$I,MATCH(1,(Base!$C:$C=C1545)*(Base!$I:$I&lt;&gt;""),0)),0))</f>
        <v/>
      </c>
      <c r="L1545" s="2">
        <f>IF(AND(I1545="",K1545&gt;0),"SIM","NÃO")</f>
        <v/>
      </c>
      <c r="M1545" s="2">
        <f>IF(ISNUMBER(SEARCH("SEPARA",UPPER(C1545))),"NÃO","SIM")</f>
        <v/>
      </c>
      <c r="N1545" s="2">
        <f>IFERROR(H1545/K1545,0)</f>
        <v/>
      </c>
      <c r="O1545" s="2">
        <f>IF(M1545="NÃO","EXCLUÍDO",IF(N1545&lt;Premissas!$B$8,"&lt; 1,00",IF(N1545&lt;Premissas!$B$9,"1,00 – 1,19",IF(N1545&lt;Premissas!$B$10,"1,20 – 1,39",IF(N1545&lt;Premissas!$B$11,"1,40 – 1,59",IF(N1545&lt;Premissas!$B$12,"1,60 – 1,99","≥ 2,00"))))))</f>
        <v/>
      </c>
      <c r="P1545" s="5">
        <f>IF(OR(M1545="NÃO",N1545&lt;Premissas!$B$8),Premissas!$B$13,IF(N1545&lt;Premissas!$B$9,Premissas!$B$14,IF(N1545&lt;Premissas!$B$10,Premissas!$B$15,IF(N1545&lt;Premissas!$B$11,Premissas!$B$16,IF(N1545&lt;Premissas!$B$12,Premissas!$B$17,Premissas!$B$18)))))</f>
        <v/>
      </c>
      <c r="Q1545" s="5">
        <f>IFERROR(P1545/Premissas!$B$4,0)</f>
        <v/>
      </c>
    </row>
    <row r="1546">
      <c r="A1546" s="2" t="n">
        <v>7</v>
      </c>
      <c r="B1546" s="2" t="n">
        <v>930</v>
      </c>
      <c r="C1546" s="2" t="inlineStr">
        <is>
          <t>PUXADA RECEB</t>
        </is>
      </c>
      <c r="D1546" s="2" t="n">
        <v>5196191</v>
      </c>
      <c r="E1546" s="2" t="inlineStr">
        <is>
          <t>NATANAEL ARCELINO DOS SANTOS</t>
        </is>
      </c>
      <c r="F1546" s="2" t="n">
        <v>67</v>
      </c>
      <c r="G1546" s="2" t="n">
        <v>3.73</v>
      </c>
      <c r="H1546" s="2" t="n">
        <v>18</v>
      </c>
      <c r="I1546" s="2" t="n">
        <v>0</v>
      </c>
      <c r="J1546" s="2" t="inlineStr">
        <is>
          <t>GPA</t>
        </is>
      </c>
      <c r="K1546" s="2">
        <f>IF(I1546&lt;&gt;"",I1546,IFERROR(INDEX(Base!$I:$I,MATCH(1,(Base!$C:$C=C1546)*(Base!$I:$I&lt;&gt;""),0)),0))</f>
        <v/>
      </c>
      <c r="L1546" s="2">
        <f>IF(AND(I1546="",K1546&gt;0),"SIM","NÃO")</f>
        <v/>
      </c>
      <c r="M1546" s="2">
        <f>IF(ISNUMBER(SEARCH("SEPARA",UPPER(C1546))),"NÃO","SIM")</f>
        <v/>
      </c>
      <c r="N1546" s="2">
        <f>IFERROR(H1546/K1546,0)</f>
        <v/>
      </c>
      <c r="O1546" s="2">
        <f>IF(M1546="NÃO","EXCLUÍDO",IF(N1546&lt;Premissas!$B$8,"&lt; 1,00",IF(N1546&lt;Premissas!$B$9,"1,00 – 1,19",IF(N1546&lt;Premissas!$B$10,"1,20 – 1,39",IF(N1546&lt;Premissas!$B$11,"1,40 – 1,59",IF(N1546&lt;Premissas!$B$12,"1,60 – 1,99","≥ 2,00"))))))</f>
        <v/>
      </c>
      <c r="P1546" s="5">
        <f>IF(OR(M1546="NÃO",N1546&lt;Premissas!$B$8),Premissas!$B$13,IF(N1546&lt;Premissas!$B$9,Premissas!$B$14,IF(N1546&lt;Premissas!$B$10,Premissas!$B$15,IF(N1546&lt;Premissas!$B$11,Premissas!$B$16,IF(N1546&lt;Premissas!$B$12,Premissas!$B$17,Premissas!$B$18)))))</f>
        <v/>
      </c>
      <c r="Q1546" s="5">
        <f>IFERROR(P1546/Premissas!$B$4,0)</f>
        <v/>
      </c>
    </row>
    <row r="1547">
      <c r="A1547" s="2" t="n">
        <v>7</v>
      </c>
      <c r="B1547" s="2" t="n">
        <v>930</v>
      </c>
      <c r="C1547" s="2" t="inlineStr">
        <is>
          <t>CARREGAMENTO</t>
        </is>
      </c>
      <c r="D1547" s="2" t="n">
        <v>5198690</v>
      </c>
      <c r="E1547" s="2" t="inlineStr">
        <is>
          <t>JOELES DOS SANTOS CARVALHO</t>
        </is>
      </c>
      <c r="F1547" s="2" t="n">
        <v>112</v>
      </c>
      <c r="G1547" s="2" t="n">
        <v>7.8</v>
      </c>
      <c r="H1547" s="2" t="n">
        <v>14</v>
      </c>
      <c r="I1547" s="2" t="n">
        <v>0</v>
      </c>
      <c r="J1547" s="2" t="inlineStr">
        <is>
          <t>GPA</t>
        </is>
      </c>
      <c r="K1547" s="2">
        <f>IF(I1547&lt;&gt;"",I1547,IFERROR(INDEX(Base!$I:$I,MATCH(1,(Base!$C:$C=C1547)*(Base!$I:$I&lt;&gt;""),0)),0))</f>
        <v/>
      </c>
      <c r="L1547" s="2">
        <f>IF(AND(I1547="",K1547&gt;0),"SIM","NÃO")</f>
        <v/>
      </c>
      <c r="M1547" s="2">
        <f>IF(ISNUMBER(SEARCH("SEPARA",UPPER(C1547))),"NÃO","SIM")</f>
        <v/>
      </c>
      <c r="N1547" s="2">
        <f>IFERROR(H1547/K1547,0)</f>
        <v/>
      </c>
      <c r="O1547" s="2">
        <f>IF(M1547="NÃO","EXCLUÍDO",IF(N1547&lt;Premissas!$B$8,"&lt; 1,00",IF(N1547&lt;Premissas!$B$9,"1,00 – 1,19",IF(N1547&lt;Premissas!$B$10,"1,20 – 1,39",IF(N1547&lt;Premissas!$B$11,"1,40 – 1,59",IF(N1547&lt;Premissas!$B$12,"1,60 – 1,99","≥ 2,00"))))))</f>
        <v/>
      </c>
      <c r="P1547" s="5">
        <f>IF(OR(M1547="NÃO",N1547&lt;Premissas!$B$8),Premissas!$B$13,IF(N1547&lt;Premissas!$B$9,Premissas!$B$14,IF(N1547&lt;Premissas!$B$10,Premissas!$B$15,IF(N1547&lt;Premissas!$B$11,Premissas!$B$16,IF(N1547&lt;Premissas!$B$12,Premissas!$B$17,Premissas!$B$18)))))</f>
        <v/>
      </c>
      <c r="Q1547" s="5">
        <f>IFERROR(P1547/Premissas!$B$4,0)</f>
        <v/>
      </c>
    </row>
    <row r="1548">
      <c r="A1548" s="2" t="n">
        <v>7</v>
      </c>
      <c r="B1548" s="2" t="n">
        <v>930</v>
      </c>
      <c r="C1548" s="2" t="inlineStr">
        <is>
          <t>ATIVIDADE OP. EMP.</t>
        </is>
      </c>
      <c r="D1548" s="2" t="n">
        <v>5235626</v>
      </c>
      <c r="E1548" s="2" t="inlineStr">
        <is>
          <t>WELLINGTON DA SAILVA</t>
        </is>
      </c>
      <c r="F1548" s="2" t="n">
        <v>1343</v>
      </c>
      <c r="G1548" s="2" t="n">
        <v>35.84</v>
      </c>
      <c r="H1548" s="2" t="n">
        <v>37</v>
      </c>
      <c r="I1548" s="2" t="n">
        <v>0</v>
      </c>
      <c r="J1548" s="2" t="inlineStr">
        <is>
          <t>GPA</t>
        </is>
      </c>
      <c r="K1548" s="2">
        <f>IF(I1548&lt;&gt;"",I1548,IFERROR(INDEX(Base!$I:$I,MATCH(1,(Base!$C:$C=C1548)*(Base!$I:$I&lt;&gt;""),0)),0))</f>
        <v/>
      </c>
      <c r="L1548" s="2">
        <f>IF(AND(I1548="",K1548&gt;0),"SIM","NÃO")</f>
        <v/>
      </c>
      <c r="M1548" s="2">
        <f>IF(ISNUMBER(SEARCH("SEPARA",UPPER(C1548))),"NÃO","SIM")</f>
        <v/>
      </c>
      <c r="N1548" s="2">
        <f>IFERROR(H1548/K1548,0)</f>
        <v/>
      </c>
      <c r="O1548" s="2">
        <f>IF(M1548="NÃO","EXCLUÍDO",IF(N1548&lt;Premissas!$B$8,"&lt; 1,00",IF(N1548&lt;Premissas!$B$9,"1,00 – 1,19",IF(N1548&lt;Premissas!$B$10,"1,20 – 1,39",IF(N1548&lt;Premissas!$B$11,"1,40 – 1,59",IF(N1548&lt;Premissas!$B$12,"1,60 – 1,99","≥ 2,00"))))))</f>
        <v/>
      </c>
      <c r="P1548" s="5">
        <f>IF(OR(M1548="NÃO",N1548&lt;Premissas!$B$8),Premissas!$B$13,IF(N1548&lt;Premissas!$B$9,Premissas!$B$14,IF(N1548&lt;Premissas!$B$10,Premissas!$B$15,IF(N1548&lt;Premissas!$B$11,Premissas!$B$16,IF(N1548&lt;Premissas!$B$12,Premissas!$B$17,Premissas!$B$18)))))</f>
        <v/>
      </c>
      <c r="Q1548" s="5">
        <f>IFERROR(P1548/Premissas!$B$4,0)</f>
        <v/>
      </c>
    </row>
    <row r="1549">
      <c r="A1549" s="2" t="n">
        <v>7</v>
      </c>
      <c r="B1549" s="2" t="n">
        <v>930</v>
      </c>
      <c r="C1549" s="2" t="inlineStr">
        <is>
          <t>PUXADA RECEB</t>
        </is>
      </c>
      <c r="D1549" s="2" t="n">
        <v>523703</v>
      </c>
      <c r="E1549" s="2" t="inlineStr">
        <is>
          <t>WELLINGTON ALVES DA SILVA</t>
        </is>
      </c>
      <c r="F1549" s="2" t="n">
        <v>110</v>
      </c>
      <c r="G1549" s="2" t="n">
        <v>4.65</v>
      </c>
      <c r="H1549" s="2" t="n">
        <v>24</v>
      </c>
      <c r="I1549" s="2" t="n">
        <v>0</v>
      </c>
      <c r="J1549" s="2" t="inlineStr">
        <is>
          <t>GPA</t>
        </is>
      </c>
      <c r="K1549" s="2">
        <f>IF(I1549&lt;&gt;"",I1549,IFERROR(INDEX(Base!$I:$I,MATCH(1,(Base!$C:$C=C1549)*(Base!$I:$I&lt;&gt;""),0)),0))</f>
        <v/>
      </c>
      <c r="L1549" s="2">
        <f>IF(AND(I1549="",K1549&gt;0),"SIM","NÃO")</f>
        <v/>
      </c>
      <c r="M1549" s="2">
        <f>IF(ISNUMBER(SEARCH("SEPARA",UPPER(C1549))),"NÃO","SIM")</f>
        <v/>
      </c>
      <c r="N1549" s="2">
        <f>IFERROR(H1549/K1549,0)</f>
        <v/>
      </c>
      <c r="O1549" s="2">
        <f>IF(M1549="NÃO","EXCLUÍDO",IF(N1549&lt;Premissas!$B$8,"&lt; 1,00",IF(N1549&lt;Premissas!$B$9,"1,00 – 1,19",IF(N1549&lt;Premissas!$B$10,"1,20 – 1,39",IF(N1549&lt;Premissas!$B$11,"1,40 – 1,59",IF(N1549&lt;Premissas!$B$12,"1,60 – 1,99","≥ 2,00"))))))</f>
        <v/>
      </c>
      <c r="P1549" s="5">
        <f>IF(OR(M1549="NÃO",N1549&lt;Premissas!$B$8),Premissas!$B$13,IF(N1549&lt;Premissas!$B$9,Premissas!$B$14,IF(N1549&lt;Premissas!$B$10,Premissas!$B$15,IF(N1549&lt;Premissas!$B$11,Premissas!$B$16,IF(N1549&lt;Premissas!$B$12,Premissas!$B$17,Premissas!$B$18)))))</f>
        <v/>
      </c>
      <c r="Q1549" s="5">
        <f>IFERROR(P1549/Premissas!$B$4,0)</f>
        <v/>
      </c>
    </row>
    <row r="1550">
      <c r="A1550" s="2" t="n">
        <v>7</v>
      </c>
      <c r="B1550" s="2" t="n">
        <v>930</v>
      </c>
      <c r="C1550" s="2" t="inlineStr">
        <is>
          <t>CARREGAMENTO</t>
        </is>
      </c>
      <c r="D1550" s="2" t="n">
        <v>5254582</v>
      </c>
      <c r="E1550" s="2" t="inlineStr">
        <is>
          <t>Sonildo Amancio Da Silva</t>
        </is>
      </c>
      <c r="F1550" s="2" t="n">
        <v>31</v>
      </c>
      <c r="G1550" s="2" t="n">
        <v>10.84</v>
      </c>
      <c r="H1550" s="2" t="n">
        <v>3</v>
      </c>
      <c r="I1550" s="2" t="n">
        <v>0</v>
      </c>
      <c r="J1550" s="2" t="inlineStr">
        <is>
          <t>GPA</t>
        </is>
      </c>
      <c r="K1550" s="2">
        <f>IF(I1550&lt;&gt;"",I1550,IFERROR(INDEX(Base!$I:$I,MATCH(1,(Base!$C:$C=C1550)*(Base!$I:$I&lt;&gt;""),0)),0))</f>
        <v/>
      </c>
      <c r="L1550" s="2">
        <f>IF(AND(I1550="",K1550&gt;0),"SIM","NÃO")</f>
        <v/>
      </c>
      <c r="M1550" s="2">
        <f>IF(ISNUMBER(SEARCH("SEPARA",UPPER(C1550))),"NÃO","SIM")</f>
        <v/>
      </c>
      <c r="N1550" s="2">
        <f>IFERROR(H1550/K1550,0)</f>
        <v/>
      </c>
      <c r="O1550" s="2">
        <f>IF(M1550="NÃO","EXCLUÍDO",IF(N1550&lt;Premissas!$B$8,"&lt; 1,00",IF(N1550&lt;Premissas!$B$9,"1,00 – 1,19",IF(N1550&lt;Premissas!$B$10,"1,20 – 1,39",IF(N1550&lt;Premissas!$B$11,"1,40 – 1,59",IF(N1550&lt;Premissas!$B$12,"1,60 – 1,99","≥ 2,00"))))))</f>
        <v/>
      </c>
      <c r="P1550" s="5">
        <f>IF(OR(M1550="NÃO",N1550&lt;Premissas!$B$8),Premissas!$B$13,IF(N1550&lt;Premissas!$B$9,Premissas!$B$14,IF(N1550&lt;Premissas!$B$10,Premissas!$B$15,IF(N1550&lt;Premissas!$B$11,Premissas!$B$16,IF(N1550&lt;Premissas!$B$12,Premissas!$B$17,Premissas!$B$18)))))</f>
        <v/>
      </c>
      <c r="Q1550" s="5">
        <f>IFERROR(P1550/Premissas!$B$4,0)</f>
        <v/>
      </c>
    </row>
    <row r="1551">
      <c r="A1551" s="2" t="n">
        <v>7</v>
      </c>
      <c r="B1551" s="2" t="n">
        <v>930</v>
      </c>
      <c r="C1551" s="2" t="inlineStr">
        <is>
          <t>ATIVIDADE OP. EMP.</t>
        </is>
      </c>
      <c r="D1551" s="2" t="n">
        <v>5256038</v>
      </c>
      <c r="E1551" s="2" t="inlineStr">
        <is>
          <t>Gustavo Henrique Pereira De Sousa</t>
        </is>
      </c>
      <c r="F1551" s="2" t="n">
        <v>1134</v>
      </c>
      <c r="G1551" s="2" t="n">
        <v>32.96</v>
      </c>
      <c r="H1551" s="2" t="n">
        <v>34</v>
      </c>
      <c r="I1551" s="2" t="n">
        <v>0</v>
      </c>
      <c r="J1551" s="2" t="inlineStr">
        <is>
          <t>GPA</t>
        </is>
      </c>
      <c r="K1551" s="2">
        <f>IF(I1551&lt;&gt;"",I1551,IFERROR(INDEX(Base!$I:$I,MATCH(1,(Base!$C:$C=C1551)*(Base!$I:$I&lt;&gt;""),0)),0))</f>
        <v/>
      </c>
      <c r="L1551" s="2">
        <f>IF(AND(I1551="",K1551&gt;0),"SIM","NÃO")</f>
        <v/>
      </c>
      <c r="M1551" s="2">
        <f>IF(ISNUMBER(SEARCH("SEPARA",UPPER(C1551))),"NÃO","SIM")</f>
        <v/>
      </c>
      <c r="N1551" s="2">
        <f>IFERROR(H1551/K1551,0)</f>
        <v/>
      </c>
      <c r="O1551" s="2">
        <f>IF(M1551="NÃO","EXCLUÍDO",IF(N1551&lt;Premissas!$B$8,"&lt; 1,00",IF(N1551&lt;Premissas!$B$9,"1,00 – 1,19",IF(N1551&lt;Premissas!$B$10,"1,20 – 1,39",IF(N1551&lt;Premissas!$B$11,"1,40 – 1,59",IF(N1551&lt;Premissas!$B$12,"1,60 – 1,99","≥ 2,00"))))))</f>
        <v/>
      </c>
      <c r="P1551" s="5">
        <f>IF(OR(M1551="NÃO",N1551&lt;Premissas!$B$8),Premissas!$B$13,IF(N1551&lt;Premissas!$B$9,Premissas!$B$14,IF(N1551&lt;Premissas!$B$10,Premissas!$B$15,IF(N1551&lt;Premissas!$B$11,Premissas!$B$16,IF(N1551&lt;Premissas!$B$12,Premissas!$B$17,Premissas!$B$18)))))</f>
        <v/>
      </c>
      <c r="Q1551" s="5">
        <f>IFERROR(P1551/Premissas!$B$4,0)</f>
        <v/>
      </c>
    </row>
    <row r="1552">
      <c r="A1552" s="2" t="n">
        <v>7</v>
      </c>
      <c r="B1552" s="2" t="n">
        <v>930</v>
      </c>
      <c r="C1552" s="2" t="inlineStr">
        <is>
          <t>CARREGAMENTO</t>
        </is>
      </c>
      <c r="D1552" s="2" t="n">
        <v>5256194</v>
      </c>
      <c r="E1552" s="2" t="inlineStr">
        <is>
          <t>Francisco Huerbeth Silva De Sousa</t>
        </is>
      </c>
      <c r="F1552" s="2" t="n">
        <v>921</v>
      </c>
      <c r="G1552" s="2" t="n">
        <v>50.95</v>
      </c>
      <c r="H1552" s="2" t="n">
        <v>18</v>
      </c>
      <c r="I1552" s="2" t="n">
        <v>0</v>
      </c>
      <c r="J1552" s="2" t="inlineStr">
        <is>
          <t>GPA</t>
        </is>
      </c>
      <c r="K1552" s="2">
        <f>IF(I1552&lt;&gt;"",I1552,IFERROR(INDEX(Base!$I:$I,MATCH(1,(Base!$C:$C=C1552)*(Base!$I:$I&lt;&gt;""),0)),0))</f>
        <v/>
      </c>
      <c r="L1552" s="2">
        <f>IF(AND(I1552="",K1552&gt;0),"SIM","NÃO")</f>
        <v/>
      </c>
      <c r="M1552" s="2">
        <f>IF(ISNUMBER(SEARCH("SEPARA",UPPER(C1552))),"NÃO","SIM")</f>
        <v/>
      </c>
      <c r="N1552" s="2">
        <f>IFERROR(H1552/K1552,0)</f>
        <v/>
      </c>
      <c r="O1552" s="2">
        <f>IF(M1552="NÃO","EXCLUÍDO",IF(N1552&lt;Premissas!$B$8,"&lt; 1,00",IF(N1552&lt;Premissas!$B$9,"1,00 – 1,19",IF(N1552&lt;Premissas!$B$10,"1,20 – 1,39",IF(N1552&lt;Premissas!$B$11,"1,40 – 1,59",IF(N1552&lt;Premissas!$B$12,"1,60 – 1,99","≥ 2,00"))))))</f>
        <v/>
      </c>
      <c r="P1552" s="5">
        <f>IF(OR(M1552="NÃO",N1552&lt;Premissas!$B$8),Premissas!$B$13,IF(N1552&lt;Premissas!$B$9,Premissas!$B$14,IF(N1552&lt;Premissas!$B$10,Premissas!$B$15,IF(N1552&lt;Premissas!$B$11,Premissas!$B$16,IF(N1552&lt;Premissas!$B$12,Premissas!$B$17,Premissas!$B$18)))))</f>
        <v/>
      </c>
      <c r="Q1552" s="5">
        <f>IFERROR(P1552/Premissas!$B$4,0)</f>
        <v/>
      </c>
    </row>
    <row r="1553">
      <c r="A1553" s="2" t="n">
        <v>7</v>
      </c>
      <c r="B1553" s="2" t="n">
        <v>930</v>
      </c>
      <c r="C1553" s="2" t="inlineStr">
        <is>
          <t>ATIVIDADE OP. EMP.</t>
        </is>
      </c>
      <c r="D1553" s="2" t="n">
        <v>5256429</v>
      </c>
      <c r="E1553" s="2" t="inlineStr">
        <is>
          <t>Henrique Barreto De Sousa</t>
        </is>
      </c>
      <c r="F1553" s="2" t="n">
        <v>141</v>
      </c>
      <c r="G1553" s="2" t="n">
        <v>7.67</v>
      </c>
      <c r="H1553" s="2" t="n">
        <v>18</v>
      </c>
      <c r="I1553" s="2" t="n">
        <v>0</v>
      </c>
      <c r="J1553" s="2" t="inlineStr">
        <is>
          <t>GPA</t>
        </is>
      </c>
      <c r="K1553" s="2">
        <f>IF(I1553&lt;&gt;"",I1553,IFERROR(INDEX(Base!$I:$I,MATCH(1,(Base!$C:$C=C1553)*(Base!$I:$I&lt;&gt;""),0)),0))</f>
        <v/>
      </c>
      <c r="L1553" s="2">
        <f>IF(AND(I1553="",K1553&gt;0),"SIM","NÃO")</f>
        <v/>
      </c>
      <c r="M1553" s="2">
        <f>IF(ISNUMBER(SEARCH("SEPARA",UPPER(C1553))),"NÃO","SIM")</f>
        <v/>
      </c>
      <c r="N1553" s="2">
        <f>IFERROR(H1553/K1553,0)</f>
        <v/>
      </c>
      <c r="O1553" s="2">
        <f>IF(M1553="NÃO","EXCLUÍDO",IF(N1553&lt;Premissas!$B$8,"&lt; 1,00",IF(N1553&lt;Premissas!$B$9,"1,00 – 1,19",IF(N1553&lt;Premissas!$B$10,"1,20 – 1,39",IF(N1553&lt;Premissas!$B$11,"1,40 – 1,59",IF(N1553&lt;Premissas!$B$12,"1,60 – 1,99","≥ 2,00"))))))</f>
        <v/>
      </c>
      <c r="P1553" s="5">
        <f>IF(OR(M1553="NÃO",N1553&lt;Premissas!$B$8),Premissas!$B$13,IF(N1553&lt;Premissas!$B$9,Premissas!$B$14,IF(N1553&lt;Premissas!$B$10,Premissas!$B$15,IF(N1553&lt;Premissas!$B$11,Premissas!$B$16,IF(N1553&lt;Premissas!$B$12,Premissas!$B$17,Premissas!$B$18)))))</f>
        <v/>
      </c>
      <c r="Q1553" s="5">
        <f>IFERROR(P1553/Premissas!$B$4,0)</f>
        <v/>
      </c>
    </row>
    <row r="1554">
      <c r="A1554" s="2" t="n">
        <v>7</v>
      </c>
      <c r="B1554" s="2" t="n">
        <v>930</v>
      </c>
      <c r="C1554" s="2" t="inlineStr">
        <is>
          <t>CARREGAMENTO</t>
        </is>
      </c>
      <c r="D1554" s="2" t="n">
        <v>526191</v>
      </c>
      <c r="E1554" s="2" t="inlineStr">
        <is>
          <t>TIAGO ROSA FERREIRA</t>
        </is>
      </c>
      <c r="F1554" s="2" t="n">
        <v>521</v>
      </c>
      <c r="G1554" s="2" t="n">
        <v>38.84</v>
      </c>
      <c r="H1554" s="2" t="n">
        <v>13</v>
      </c>
      <c r="I1554" s="2" t="n">
        <v>0</v>
      </c>
      <c r="J1554" s="2" t="inlineStr">
        <is>
          <t>GPA</t>
        </is>
      </c>
      <c r="K1554" s="2">
        <f>IF(I1554&lt;&gt;"",I1554,IFERROR(INDEX(Base!$I:$I,MATCH(1,(Base!$C:$C=C1554)*(Base!$I:$I&lt;&gt;""),0)),0))</f>
        <v/>
      </c>
      <c r="L1554" s="2">
        <f>IF(AND(I1554="",K1554&gt;0),"SIM","NÃO")</f>
        <v/>
      </c>
      <c r="M1554" s="2">
        <f>IF(ISNUMBER(SEARCH("SEPARA",UPPER(C1554))),"NÃO","SIM")</f>
        <v/>
      </c>
      <c r="N1554" s="2">
        <f>IFERROR(H1554/K1554,0)</f>
        <v/>
      </c>
      <c r="O1554" s="2">
        <f>IF(M1554="NÃO","EXCLUÍDO",IF(N1554&lt;Premissas!$B$8,"&lt; 1,00",IF(N1554&lt;Premissas!$B$9,"1,00 – 1,19",IF(N1554&lt;Premissas!$B$10,"1,20 – 1,39",IF(N1554&lt;Premissas!$B$11,"1,40 – 1,59",IF(N1554&lt;Premissas!$B$12,"1,60 – 1,99","≥ 2,00"))))))</f>
        <v/>
      </c>
      <c r="P1554" s="5">
        <f>IF(OR(M1554="NÃO",N1554&lt;Premissas!$B$8),Premissas!$B$13,IF(N1554&lt;Premissas!$B$9,Premissas!$B$14,IF(N1554&lt;Premissas!$B$10,Premissas!$B$15,IF(N1554&lt;Premissas!$B$11,Premissas!$B$16,IF(N1554&lt;Premissas!$B$12,Premissas!$B$17,Premissas!$B$18)))))</f>
        <v/>
      </c>
      <c r="Q1554" s="5">
        <f>IFERROR(P1554/Premissas!$B$4,0)</f>
        <v/>
      </c>
    </row>
    <row r="1555">
      <c r="A1555" s="2" t="n">
        <v>7</v>
      </c>
      <c r="B1555" s="2" t="n">
        <v>930</v>
      </c>
      <c r="C1555" s="2" t="inlineStr">
        <is>
          <t>PUXADA RECEB</t>
        </is>
      </c>
      <c r="D1555" s="2" t="n">
        <v>526191</v>
      </c>
      <c r="E1555" s="2" t="inlineStr">
        <is>
          <t>TIAGO ROSA FERREIRA</t>
        </is>
      </c>
      <c r="F1555" s="2" t="n">
        <v>199</v>
      </c>
      <c r="G1555" s="2" t="n">
        <v>11.61</v>
      </c>
      <c r="H1555" s="2" t="n">
        <v>17</v>
      </c>
      <c r="I1555" s="2" t="n">
        <v>0</v>
      </c>
      <c r="J1555" s="2" t="inlineStr">
        <is>
          <t>GPA</t>
        </is>
      </c>
      <c r="K1555" s="2">
        <f>IF(I1555&lt;&gt;"",I1555,IFERROR(INDEX(Base!$I:$I,MATCH(1,(Base!$C:$C=C1555)*(Base!$I:$I&lt;&gt;""),0)),0))</f>
        <v/>
      </c>
      <c r="L1555" s="2">
        <f>IF(AND(I1555="",K1555&gt;0),"SIM","NÃO")</f>
        <v/>
      </c>
      <c r="M1555" s="2">
        <f>IF(ISNUMBER(SEARCH("SEPARA",UPPER(C1555))),"NÃO","SIM")</f>
        <v/>
      </c>
      <c r="N1555" s="2">
        <f>IFERROR(H1555/K1555,0)</f>
        <v/>
      </c>
      <c r="O1555" s="2">
        <f>IF(M1555="NÃO","EXCLUÍDO",IF(N1555&lt;Premissas!$B$8,"&lt; 1,00",IF(N1555&lt;Premissas!$B$9,"1,00 – 1,19",IF(N1555&lt;Premissas!$B$10,"1,20 – 1,39",IF(N1555&lt;Premissas!$B$11,"1,40 – 1,59",IF(N1555&lt;Premissas!$B$12,"1,60 – 1,99","≥ 2,00"))))))</f>
        <v/>
      </c>
      <c r="P1555" s="5">
        <f>IF(OR(M1555="NÃO",N1555&lt;Premissas!$B$8),Premissas!$B$13,IF(N1555&lt;Premissas!$B$9,Premissas!$B$14,IF(N1555&lt;Premissas!$B$10,Premissas!$B$15,IF(N1555&lt;Premissas!$B$11,Premissas!$B$16,IF(N1555&lt;Premissas!$B$12,Premissas!$B$17,Premissas!$B$18)))))</f>
        <v/>
      </c>
      <c r="Q1555" s="5">
        <f>IFERROR(P1555/Premissas!$B$4,0)</f>
        <v/>
      </c>
    </row>
    <row r="1556">
      <c r="A1556" s="2" t="n">
        <v>7</v>
      </c>
      <c r="B1556" s="2" t="n">
        <v>930</v>
      </c>
      <c r="C1556" s="2" t="inlineStr">
        <is>
          <t>ATIVIDADE OP. EMP.</t>
        </is>
      </c>
      <c r="D1556" s="2" t="n">
        <v>52717</v>
      </c>
      <c r="E1556" s="2" t="inlineStr">
        <is>
          <t>JORGE ALVES DOS SANTOS</t>
        </is>
      </c>
      <c r="F1556" s="2" t="n">
        <v>1118</v>
      </c>
      <c r="G1556" s="2" t="n">
        <v>53.93</v>
      </c>
      <c r="H1556" s="2" t="n">
        <v>21</v>
      </c>
      <c r="I1556" s="2" t="n">
        <v>0</v>
      </c>
      <c r="J1556" s="2" t="inlineStr">
        <is>
          <t>GPA</t>
        </is>
      </c>
      <c r="K1556" s="2">
        <f>IF(I1556&lt;&gt;"",I1556,IFERROR(INDEX(Base!$I:$I,MATCH(1,(Base!$C:$C=C1556)*(Base!$I:$I&lt;&gt;""),0)),0))</f>
        <v/>
      </c>
      <c r="L1556" s="2">
        <f>IF(AND(I1556="",K1556&gt;0),"SIM","NÃO")</f>
        <v/>
      </c>
      <c r="M1556" s="2">
        <f>IF(ISNUMBER(SEARCH("SEPARA",UPPER(C1556))),"NÃO","SIM")</f>
        <v/>
      </c>
      <c r="N1556" s="2">
        <f>IFERROR(H1556/K1556,0)</f>
        <v/>
      </c>
      <c r="O1556" s="2">
        <f>IF(M1556="NÃO","EXCLUÍDO",IF(N1556&lt;Premissas!$B$8,"&lt; 1,00",IF(N1556&lt;Premissas!$B$9,"1,00 – 1,19",IF(N1556&lt;Premissas!$B$10,"1,20 – 1,39",IF(N1556&lt;Premissas!$B$11,"1,40 – 1,59",IF(N1556&lt;Premissas!$B$12,"1,60 – 1,99","≥ 2,00"))))))</f>
        <v/>
      </c>
      <c r="P1556" s="5">
        <f>IF(OR(M1556="NÃO",N1556&lt;Premissas!$B$8),Premissas!$B$13,IF(N1556&lt;Premissas!$B$9,Premissas!$B$14,IF(N1556&lt;Premissas!$B$10,Premissas!$B$15,IF(N1556&lt;Premissas!$B$11,Premissas!$B$16,IF(N1556&lt;Premissas!$B$12,Premissas!$B$17,Premissas!$B$18)))))</f>
        <v/>
      </c>
      <c r="Q1556" s="5">
        <f>IFERROR(P1556/Premissas!$B$4,0)</f>
        <v/>
      </c>
    </row>
    <row r="1557">
      <c r="A1557" s="2" t="n">
        <v>7</v>
      </c>
      <c r="B1557" s="2" t="n">
        <v>930</v>
      </c>
      <c r="C1557" s="2" t="inlineStr">
        <is>
          <t>ATIVIDADE OP. EMP.</t>
        </is>
      </c>
      <c r="D1557" s="2" t="n">
        <v>5279275</v>
      </c>
      <c r="E1557" s="2" t="inlineStr">
        <is>
          <t>CLEBER SILVA DE OLIVEIRA</t>
        </is>
      </c>
      <c r="F1557" s="2" t="n">
        <v>1483</v>
      </c>
      <c r="G1557" s="2" t="n">
        <v>29.59</v>
      </c>
      <c r="H1557" s="2" t="n">
        <v>50</v>
      </c>
      <c r="I1557" s="2" t="n">
        <v>0</v>
      </c>
      <c r="J1557" s="2" t="inlineStr">
        <is>
          <t>GPA</t>
        </is>
      </c>
      <c r="K1557" s="2">
        <f>IF(I1557&lt;&gt;"",I1557,IFERROR(INDEX(Base!$I:$I,MATCH(1,(Base!$C:$C=C1557)*(Base!$I:$I&lt;&gt;""),0)),0))</f>
        <v/>
      </c>
      <c r="L1557" s="2">
        <f>IF(AND(I1557="",K1557&gt;0),"SIM","NÃO")</f>
        <v/>
      </c>
      <c r="M1557" s="2">
        <f>IF(ISNUMBER(SEARCH("SEPARA",UPPER(C1557))),"NÃO","SIM")</f>
        <v/>
      </c>
      <c r="N1557" s="2">
        <f>IFERROR(H1557/K1557,0)</f>
        <v/>
      </c>
      <c r="O1557" s="2">
        <f>IF(M1557="NÃO","EXCLUÍDO",IF(N1557&lt;Premissas!$B$8,"&lt; 1,00",IF(N1557&lt;Premissas!$B$9,"1,00 – 1,19",IF(N1557&lt;Premissas!$B$10,"1,20 – 1,39",IF(N1557&lt;Premissas!$B$11,"1,40 – 1,59",IF(N1557&lt;Premissas!$B$12,"1,60 – 1,99","≥ 2,00"))))))</f>
        <v/>
      </c>
      <c r="P1557" s="5">
        <f>IF(OR(M1557="NÃO",N1557&lt;Premissas!$B$8),Premissas!$B$13,IF(N1557&lt;Premissas!$B$9,Premissas!$B$14,IF(N1557&lt;Premissas!$B$10,Premissas!$B$15,IF(N1557&lt;Premissas!$B$11,Premissas!$B$16,IF(N1557&lt;Premissas!$B$12,Premissas!$B$17,Premissas!$B$18)))))</f>
        <v/>
      </c>
      <c r="Q1557" s="5">
        <f>IFERROR(P1557/Premissas!$B$4,0)</f>
        <v/>
      </c>
    </row>
    <row r="1558">
      <c r="A1558" s="2" t="n">
        <v>7</v>
      </c>
      <c r="B1558" s="2" t="n">
        <v>930</v>
      </c>
      <c r="C1558" s="2" t="inlineStr">
        <is>
          <t>PUXADA RECEB</t>
        </is>
      </c>
      <c r="D1558" s="2" t="n">
        <v>5284929</v>
      </c>
      <c r="E1558" s="2" t="inlineStr">
        <is>
          <t>Francisco Natanael Bezerra de Souza</t>
        </is>
      </c>
      <c r="F1558" s="2" t="n">
        <v>5</v>
      </c>
      <c r="G1558" s="2" t="n">
        <v>1.2</v>
      </c>
      <c r="H1558" s="2" t="n">
        <v>4</v>
      </c>
      <c r="I1558" s="2" t="n">
        <v>0</v>
      </c>
      <c r="J1558" s="2" t="inlineStr">
        <is>
          <t>GPA</t>
        </is>
      </c>
      <c r="K1558" s="2">
        <f>IF(I1558&lt;&gt;"",I1558,IFERROR(INDEX(Base!$I:$I,MATCH(1,(Base!$C:$C=C1558)*(Base!$I:$I&lt;&gt;""),0)),0))</f>
        <v/>
      </c>
      <c r="L1558" s="2">
        <f>IF(AND(I1558="",K1558&gt;0),"SIM","NÃO")</f>
        <v/>
      </c>
      <c r="M1558" s="2">
        <f>IF(ISNUMBER(SEARCH("SEPARA",UPPER(C1558))),"NÃO","SIM")</f>
        <v/>
      </c>
      <c r="N1558" s="2">
        <f>IFERROR(H1558/K1558,0)</f>
        <v/>
      </c>
      <c r="O1558" s="2">
        <f>IF(M1558="NÃO","EXCLUÍDO",IF(N1558&lt;Premissas!$B$8,"&lt; 1,00",IF(N1558&lt;Premissas!$B$9,"1,00 – 1,19",IF(N1558&lt;Premissas!$B$10,"1,20 – 1,39",IF(N1558&lt;Premissas!$B$11,"1,40 – 1,59",IF(N1558&lt;Premissas!$B$12,"1,60 – 1,99","≥ 2,00"))))))</f>
        <v/>
      </c>
      <c r="P1558" s="5">
        <f>IF(OR(M1558="NÃO",N1558&lt;Premissas!$B$8),Premissas!$B$13,IF(N1558&lt;Premissas!$B$9,Premissas!$B$14,IF(N1558&lt;Premissas!$B$10,Premissas!$B$15,IF(N1558&lt;Premissas!$B$11,Premissas!$B$16,IF(N1558&lt;Premissas!$B$12,Premissas!$B$17,Premissas!$B$18)))))</f>
        <v/>
      </c>
      <c r="Q1558" s="5">
        <f>IFERROR(P1558/Premissas!$B$4,0)</f>
        <v/>
      </c>
    </row>
    <row r="1559">
      <c r="A1559" s="2" t="n">
        <v>7</v>
      </c>
      <c r="B1559" s="2" t="n">
        <v>930</v>
      </c>
      <c r="C1559" s="2" t="inlineStr">
        <is>
          <t>RECEBIMENTO</t>
        </is>
      </c>
      <c r="D1559" s="2" t="n">
        <v>5284929</v>
      </c>
      <c r="E1559" s="2" t="inlineStr">
        <is>
          <t>Francisco Natanael Bezerra de Souza</t>
        </is>
      </c>
      <c r="F1559" s="2" t="n">
        <v>6</v>
      </c>
      <c r="G1559" s="2" t="n">
        <v>7.51</v>
      </c>
      <c r="H1559" s="2" t="n">
        <v>1</v>
      </c>
      <c r="I1559" s="2" t="n">
        <v>0</v>
      </c>
      <c r="J1559" s="2" t="inlineStr">
        <is>
          <t>GPA</t>
        </is>
      </c>
      <c r="K1559" s="2">
        <f>IF(I1559&lt;&gt;"",I1559,IFERROR(INDEX(Base!$I:$I,MATCH(1,(Base!$C:$C=C1559)*(Base!$I:$I&lt;&gt;""),0)),0))</f>
        <v/>
      </c>
      <c r="L1559" s="2">
        <f>IF(AND(I1559="",K1559&gt;0),"SIM","NÃO")</f>
        <v/>
      </c>
      <c r="M1559" s="2">
        <f>IF(ISNUMBER(SEARCH("SEPARA",UPPER(C1559))),"NÃO","SIM")</f>
        <v/>
      </c>
      <c r="N1559" s="2">
        <f>IFERROR(H1559/K1559,0)</f>
        <v/>
      </c>
      <c r="O1559" s="2">
        <f>IF(M1559="NÃO","EXCLUÍDO",IF(N1559&lt;Premissas!$B$8,"&lt; 1,00",IF(N1559&lt;Premissas!$B$9,"1,00 – 1,19",IF(N1559&lt;Premissas!$B$10,"1,20 – 1,39",IF(N1559&lt;Premissas!$B$11,"1,40 – 1,59",IF(N1559&lt;Premissas!$B$12,"1,60 – 1,99","≥ 2,00"))))))</f>
        <v/>
      </c>
      <c r="P1559" s="5">
        <f>IF(OR(M1559="NÃO",N1559&lt;Premissas!$B$8),Premissas!$B$13,IF(N1559&lt;Premissas!$B$9,Premissas!$B$14,IF(N1559&lt;Premissas!$B$10,Premissas!$B$15,IF(N1559&lt;Premissas!$B$11,Premissas!$B$16,IF(N1559&lt;Premissas!$B$12,Premissas!$B$17,Premissas!$B$18)))))</f>
        <v/>
      </c>
      <c r="Q1559" s="5">
        <f>IFERROR(P1559/Premissas!$B$4,0)</f>
        <v/>
      </c>
    </row>
    <row r="1560">
      <c r="A1560" s="2" t="n">
        <v>7</v>
      </c>
      <c r="B1560" s="2" t="n">
        <v>930</v>
      </c>
      <c r="C1560" s="2" t="inlineStr">
        <is>
          <t>RECEBIMENTO</t>
        </is>
      </c>
      <c r="D1560" s="2" t="n">
        <v>5287090</v>
      </c>
      <c r="E1560" s="2" t="inlineStr">
        <is>
          <t>CRISTIAN DA SILVA GAMA</t>
        </is>
      </c>
      <c r="F1560" s="2" t="n">
        <v>3337</v>
      </c>
      <c r="G1560" s="2" t="n">
        <v>136.48</v>
      </c>
      <c r="H1560" s="2" t="n">
        <v>24</v>
      </c>
      <c r="I1560" s="2" t="n">
        <v>0</v>
      </c>
      <c r="J1560" s="2" t="inlineStr">
        <is>
          <t>GPA</t>
        </is>
      </c>
      <c r="K1560" s="2">
        <f>IF(I1560&lt;&gt;"",I1560,IFERROR(INDEX(Base!$I:$I,MATCH(1,(Base!$C:$C=C1560)*(Base!$I:$I&lt;&gt;""),0)),0))</f>
        <v/>
      </c>
      <c r="L1560" s="2">
        <f>IF(AND(I1560="",K1560&gt;0),"SIM","NÃO")</f>
        <v/>
      </c>
      <c r="M1560" s="2">
        <f>IF(ISNUMBER(SEARCH("SEPARA",UPPER(C1560))),"NÃO","SIM")</f>
        <v/>
      </c>
      <c r="N1560" s="2">
        <f>IFERROR(H1560/K1560,0)</f>
        <v/>
      </c>
      <c r="O1560" s="2">
        <f>IF(M1560="NÃO","EXCLUÍDO",IF(N1560&lt;Premissas!$B$8,"&lt; 1,00",IF(N1560&lt;Premissas!$B$9,"1,00 – 1,19",IF(N1560&lt;Premissas!$B$10,"1,20 – 1,39",IF(N1560&lt;Premissas!$B$11,"1,40 – 1,59",IF(N1560&lt;Premissas!$B$12,"1,60 – 1,99","≥ 2,00"))))))</f>
        <v/>
      </c>
      <c r="P1560" s="5">
        <f>IF(OR(M1560="NÃO",N1560&lt;Premissas!$B$8),Premissas!$B$13,IF(N1560&lt;Premissas!$B$9,Premissas!$B$14,IF(N1560&lt;Premissas!$B$10,Premissas!$B$15,IF(N1560&lt;Premissas!$B$11,Premissas!$B$16,IF(N1560&lt;Premissas!$B$12,Premissas!$B$17,Premissas!$B$18)))))</f>
        <v/>
      </c>
      <c r="Q1560" s="5">
        <f>IFERROR(P1560/Premissas!$B$4,0)</f>
        <v/>
      </c>
    </row>
    <row r="1561">
      <c r="A1561" s="2" t="n">
        <v>7</v>
      </c>
      <c r="B1561" s="2" t="n">
        <v>930</v>
      </c>
      <c r="C1561" s="2" t="inlineStr">
        <is>
          <t>CARREGAMENTO</t>
        </is>
      </c>
      <c r="D1561" s="2" t="n">
        <v>5288169</v>
      </c>
      <c r="E1561" s="2" t="inlineStr">
        <is>
          <t>ENIVELTON PEREIRA GAMA</t>
        </is>
      </c>
      <c r="F1561" s="2" t="n">
        <v>19</v>
      </c>
      <c r="G1561" s="2" t="n">
        <v>0.15</v>
      </c>
      <c r="H1561" s="2" t="n">
        <v>127</v>
      </c>
      <c r="I1561" s="2" t="n">
        <v>0</v>
      </c>
      <c r="J1561" s="2" t="inlineStr">
        <is>
          <t>GPA</t>
        </is>
      </c>
      <c r="K1561" s="2">
        <f>IF(I1561&lt;&gt;"",I1561,IFERROR(INDEX(Base!$I:$I,MATCH(1,(Base!$C:$C=C1561)*(Base!$I:$I&lt;&gt;""),0)),0))</f>
        <v/>
      </c>
      <c r="L1561" s="2">
        <f>IF(AND(I1561="",K1561&gt;0),"SIM","NÃO")</f>
        <v/>
      </c>
      <c r="M1561" s="2">
        <f>IF(ISNUMBER(SEARCH("SEPARA",UPPER(C1561))),"NÃO","SIM")</f>
        <v/>
      </c>
      <c r="N1561" s="2">
        <f>IFERROR(H1561/K1561,0)</f>
        <v/>
      </c>
      <c r="O1561" s="2">
        <f>IF(M1561="NÃO","EXCLUÍDO",IF(N1561&lt;Premissas!$B$8,"&lt; 1,00",IF(N1561&lt;Premissas!$B$9,"1,00 – 1,19",IF(N1561&lt;Premissas!$B$10,"1,20 – 1,39",IF(N1561&lt;Premissas!$B$11,"1,40 – 1,59",IF(N1561&lt;Premissas!$B$12,"1,60 – 1,99","≥ 2,00"))))))</f>
        <v/>
      </c>
      <c r="P1561" s="5">
        <f>IF(OR(M1561="NÃO",N1561&lt;Premissas!$B$8),Premissas!$B$13,IF(N1561&lt;Premissas!$B$9,Premissas!$B$14,IF(N1561&lt;Premissas!$B$10,Premissas!$B$15,IF(N1561&lt;Premissas!$B$11,Premissas!$B$16,IF(N1561&lt;Premissas!$B$12,Premissas!$B$17,Premissas!$B$18)))))</f>
        <v/>
      </c>
      <c r="Q1561" s="5">
        <f>IFERROR(P1561/Premissas!$B$4,0)</f>
        <v/>
      </c>
    </row>
    <row r="1562">
      <c r="A1562" s="2" t="n">
        <v>7</v>
      </c>
      <c r="B1562" s="2" t="n">
        <v>930</v>
      </c>
      <c r="C1562" s="2" t="inlineStr">
        <is>
          <t>PUXADA RECEB</t>
        </is>
      </c>
      <c r="D1562" s="2" t="n">
        <v>5288169</v>
      </c>
      <c r="E1562" s="2" t="inlineStr">
        <is>
          <t>ENIVELTON PEREIRA GAMA</t>
        </is>
      </c>
      <c r="F1562" s="2" t="n">
        <v>70</v>
      </c>
      <c r="G1562" s="2" t="n">
        <v>6.9</v>
      </c>
      <c r="H1562" s="2" t="n">
        <v>10</v>
      </c>
      <c r="I1562" s="2" t="n">
        <v>0</v>
      </c>
      <c r="J1562" s="2" t="inlineStr">
        <is>
          <t>GPA</t>
        </is>
      </c>
      <c r="K1562" s="2">
        <f>IF(I1562&lt;&gt;"",I1562,IFERROR(INDEX(Base!$I:$I,MATCH(1,(Base!$C:$C=C1562)*(Base!$I:$I&lt;&gt;""),0)),0))</f>
        <v/>
      </c>
      <c r="L1562" s="2">
        <f>IF(AND(I1562="",K1562&gt;0),"SIM","NÃO")</f>
        <v/>
      </c>
      <c r="M1562" s="2">
        <f>IF(ISNUMBER(SEARCH("SEPARA",UPPER(C1562))),"NÃO","SIM")</f>
        <v/>
      </c>
      <c r="N1562" s="2">
        <f>IFERROR(H1562/K1562,0)</f>
        <v/>
      </c>
      <c r="O1562" s="2">
        <f>IF(M1562="NÃO","EXCLUÍDO",IF(N1562&lt;Premissas!$B$8,"&lt; 1,00",IF(N1562&lt;Premissas!$B$9,"1,00 – 1,19",IF(N1562&lt;Premissas!$B$10,"1,20 – 1,39",IF(N1562&lt;Premissas!$B$11,"1,40 – 1,59",IF(N1562&lt;Premissas!$B$12,"1,60 – 1,99","≥ 2,00"))))))</f>
        <v/>
      </c>
      <c r="P1562" s="5">
        <f>IF(OR(M1562="NÃO",N1562&lt;Premissas!$B$8),Premissas!$B$13,IF(N1562&lt;Premissas!$B$9,Premissas!$B$14,IF(N1562&lt;Premissas!$B$10,Premissas!$B$15,IF(N1562&lt;Premissas!$B$11,Premissas!$B$16,IF(N1562&lt;Premissas!$B$12,Premissas!$B$17,Premissas!$B$18)))))</f>
        <v/>
      </c>
      <c r="Q1562" s="5">
        <f>IFERROR(P1562/Premissas!$B$4,0)</f>
        <v/>
      </c>
    </row>
    <row r="1563">
      <c r="A1563" s="2" t="n">
        <v>7</v>
      </c>
      <c r="B1563" s="2" t="n">
        <v>930</v>
      </c>
      <c r="C1563" s="2" t="inlineStr">
        <is>
          <t>RECEBIMENTO</t>
        </is>
      </c>
      <c r="D1563" s="2" t="n">
        <v>5288169</v>
      </c>
      <c r="E1563" s="2" t="inlineStr">
        <is>
          <t>ENIVELTON PEREIRA GAMA</t>
        </is>
      </c>
      <c r="F1563" s="2" t="n">
        <v>2022</v>
      </c>
      <c r="G1563" s="2" t="n">
        <v>80.09999999999999</v>
      </c>
      <c r="H1563" s="2" t="n">
        <v>25</v>
      </c>
      <c r="I1563" s="2" t="n">
        <v>0</v>
      </c>
      <c r="J1563" s="2" t="inlineStr">
        <is>
          <t>GPA</t>
        </is>
      </c>
      <c r="K1563" s="2">
        <f>IF(I1563&lt;&gt;"",I1563,IFERROR(INDEX(Base!$I:$I,MATCH(1,(Base!$C:$C=C1563)*(Base!$I:$I&lt;&gt;""),0)),0))</f>
        <v/>
      </c>
      <c r="L1563" s="2">
        <f>IF(AND(I1563="",K1563&gt;0),"SIM","NÃO")</f>
        <v/>
      </c>
      <c r="M1563" s="2">
        <f>IF(ISNUMBER(SEARCH("SEPARA",UPPER(C1563))),"NÃO","SIM")</f>
        <v/>
      </c>
      <c r="N1563" s="2">
        <f>IFERROR(H1563/K1563,0)</f>
        <v/>
      </c>
      <c r="O1563" s="2">
        <f>IF(M1563="NÃO","EXCLUÍDO",IF(N1563&lt;Premissas!$B$8,"&lt; 1,00",IF(N1563&lt;Premissas!$B$9,"1,00 – 1,19",IF(N1563&lt;Premissas!$B$10,"1,20 – 1,39",IF(N1563&lt;Premissas!$B$11,"1,40 – 1,59",IF(N1563&lt;Premissas!$B$12,"1,60 – 1,99","≥ 2,00"))))))</f>
        <v/>
      </c>
      <c r="P1563" s="5">
        <f>IF(OR(M1563="NÃO",N1563&lt;Premissas!$B$8),Premissas!$B$13,IF(N1563&lt;Premissas!$B$9,Premissas!$B$14,IF(N1563&lt;Premissas!$B$10,Premissas!$B$15,IF(N1563&lt;Premissas!$B$11,Premissas!$B$16,IF(N1563&lt;Premissas!$B$12,Premissas!$B$17,Premissas!$B$18)))))</f>
        <v/>
      </c>
      <c r="Q1563" s="5">
        <f>IFERROR(P1563/Premissas!$B$4,0)</f>
        <v/>
      </c>
    </row>
    <row r="1564">
      <c r="A1564" s="2" t="n">
        <v>7</v>
      </c>
      <c r="B1564" s="2" t="n">
        <v>930</v>
      </c>
      <c r="C1564" s="2" t="inlineStr">
        <is>
          <t>CARREGAMENTO</t>
        </is>
      </c>
      <c r="D1564" s="2" t="n">
        <v>5299802</v>
      </c>
      <c r="E1564" s="2" t="inlineStr">
        <is>
          <t>BRUNO ALVES VIEIRA DOS SANTOS</t>
        </is>
      </c>
      <c r="F1564" s="2" t="n">
        <v>97</v>
      </c>
      <c r="G1564" s="2" t="n">
        <v>8.029999999999999</v>
      </c>
      <c r="H1564" s="2" t="n">
        <v>12</v>
      </c>
      <c r="I1564" s="2" t="n">
        <v>0</v>
      </c>
      <c r="J1564" s="2" t="inlineStr">
        <is>
          <t>GPA</t>
        </is>
      </c>
      <c r="K1564" s="2">
        <f>IF(I1564&lt;&gt;"",I1564,IFERROR(INDEX(Base!$I:$I,MATCH(1,(Base!$C:$C=C1564)*(Base!$I:$I&lt;&gt;""),0)),0))</f>
        <v/>
      </c>
      <c r="L1564" s="2">
        <f>IF(AND(I1564="",K1564&gt;0),"SIM","NÃO")</f>
        <v/>
      </c>
      <c r="M1564" s="2">
        <f>IF(ISNUMBER(SEARCH("SEPARA",UPPER(C1564))),"NÃO","SIM")</f>
        <v/>
      </c>
      <c r="N1564" s="2">
        <f>IFERROR(H1564/K1564,0)</f>
        <v/>
      </c>
      <c r="O1564" s="2">
        <f>IF(M1564="NÃO","EXCLUÍDO",IF(N1564&lt;Premissas!$B$8,"&lt; 1,00",IF(N1564&lt;Premissas!$B$9,"1,00 – 1,19",IF(N1564&lt;Premissas!$B$10,"1,20 – 1,39",IF(N1564&lt;Premissas!$B$11,"1,40 – 1,59",IF(N1564&lt;Premissas!$B$12,"1,60 – 1,99","≥ 2,00"))))))</f>
        <v/>
      </c>
      <c r="P1564" s="5">
        <f>IF(OR(M1564="NÃO",N1564&lt;Premissas!$B$8),Premissas!$B$13,IF(N1564&lt;Premissas!$B$9,Premissas!$B$14,IF(N1564&lt;Premissas!$B$10,Premissas!$B$15,IF(N1564&lt;Premissas!$B$11,Premissas!$B$16,IF(N1564&lt;Premissas!$B$12,Premissas!$B$17,Premissas!$B$18)))))</f>
        <v/>
      </c>
      <c r="Q1564" s="5">
        <f>IFERROR(P1564/Premissas!$B$4,0)</f>
        <v/>
      </c>
    </row>
    <row r="1565">
      <c r="A1565" s="2" t="n">
        <v>7</v>
      </c>
      <c r="B1565" s="2" t="n">
        <v>930</v>
      </c>
      <c r="C1565" s="2" t="inlineStr">
        <is>
          <t>ATIVIDADE OP. EMP.</t>
        </is>
      </c>
      <c r="D1565" s="2" t="n">
        <v>5300738</v>
      </c>
      <c r="E1565" s="2" t="inlineStr">
        <is>
          <t>EMERSON VINICIUS SANTANA</t>
        </is>
      </c>
      <c r="F1565" s="2" t="n">
        <v>894</v>
      </c>
      <c r="G1565" s="2" t="n">
        <v>31.71</v>
      </c>
      <c r="H1565" s="2" t="n">
        <v>28</v>
      </c>
      <c r="I1565" s="2" t="n">
        <v>0</v>
      </c>
      <c r="J1565" s="2" t="inlineStr">
        <is>
          <t>GPA</t>
        </is>
      </c>
      <c r="K1565" s="2">
        <f>IF(I1565&lt;&gt;"",I1565,IFERROR(INDEX(Base!$I:$I,MATCH(1,(Base!$C:$C=C1565)*(Base!$I:$I&lt;&gt;""),0)),0))</f>
        <v/>
      </c>
      <c r="L1565" s="2">
        <f>IF(AND(I1565="",K1565&gt;0),"SIM","NÃO")</f>
        <v/>
      </c>
      <c r="M1565" s="2">
        <f>IF(ISNUMBER(SEARCH("SEPARA",UPPER(C1565))),"NÃO","SIM")</f>
        <v/>
      </c>
      <c r="N1565" s="2">
        <f>IFERROR(H1565/K1565,0)</f>
        <v/>
      </c>
      <c r="O1565" s="2">
        <f>IF(M1565="NÃO","EXCLUÍDO",IF(N1565&lt;Premissas!$B$8,"&lt; 1,00",IF(N1565&lt;Premissas!$B$9,"1,00 – 1,19",IF(N1565&lt;Premissas!$B$10,"1,20 – 1,39",IF(N1565&lt;Premissas!$B$11,"1,40 – 1,59",IF(N1565&lt;Premissas!$B$12,"1,60 – 1,99","≥ 2,00"))))))</f>
        <v/>
      </c>
      <c r="P1565" s="5">
        <f>IF(OR(M1565="NÃO",N1565&lt;Premissas!$B$8),Premissas!$B$13,IF(N1565&lt;Premissas!$B$9,Premissas!$B$14,IF(N1565&lt;Premissas!$B$10,Premissas!$B$15,IF(N1565&lt;Premissas!$B$11,Premissas!$B$16,IF(N1565&lt;Premissas!$B$12,Premissas!$B$17,Premissas!$B$18)))))</f>
        <v/>
      </c>
      <c r="Q1565" s="5">
        <f>IFERROR(P1565/Premissas!$B$4,0)</f>
        <v/>
      </c>
    </row>
    <row r="1566">
      <c r="A1566" s="2" t="n">
        <v>7</v>
      </c>
      <c r="B1566" s="2" t="n">
        <v>930</v>
      </c>
      <c r="C1566" s="2" t="inlineStr">
        <is>
          <t>SEPARACAO</t>
        </is>
      </c>
      <c r="D1566" s="2" t="n">
        <v>5300738</v>
      </c>
      <c r="E1566" s="2" t="inlineStr">
        <is>
          <t>EMERSON VINICIUS SANTANA</t>
        </is>
      </c>
      <c r="F1566" s="2" t="n">
        <v>20</v>
      </c>
      <c r="G1566" s="2" t="n">
        <v>0.62</v>
      </c>
      <c r="H1566" s="2" t="n">
        <v>32</v>
      </c>
      <c r="I1566" s="2" t="n">
        <v>0</v>
      </c>
      <c r="J1566" s="2" t="inlineStr">
        <is>
          <t>GPA</t>
        </is>
      </c>
      <c r="K1566" s="2">
        <f>IF(I1566&lt;&gt;"",I1566,IFERROR(INDEX(Base!$I:$I,MATCH(1,(Base!$C:$C=C1566)*(Base!$I:$I&lt;&gt;""),0)),0))</f>
        <v/>
      </c>
      <c r="L1566" s="2">
        <f>IF(AND(I1566="",K1566&gt;0),"SIM","NÃO")</f>
        <v/>
      </c>
      <c r="M1566" s="2">
        <f>IF(ISNUMBER(SEARCH("SEPARA",UPPER(C1566))),"NÃO","SIM")</f>
        <v/>
      </c>
      <c r="N1566" s="2">
        <f>IFERROR(H1566/K1566,0)</f>
        <v/>
      </c>
      <c r="O1566" s="2">
        <f>IF(M1566="NÃO","EXCLUÍDO",IF(N1566&lt;Premissas!$B$8,"&lt; 1,00",IF(N1566&lt;Premissas!$B$9,"1,00 – 1,19",IF(N1566&lt;Premissas!$B$10,"1,20 – 1,39",IF(N1566&lt;Premissas!$B$11,"1,40 – 1,59",IF(N1566&lt;Premissas!$B$12,"1,60 – 1,99","≥ 2,00"))))))</f>
        <v/>
      </c>
      <c r="P1566" s="5">
        <f>IF(OR(M1566="NÃO",N1566&lt;Premissas!$B$8),Premissas!$B$13,IF(N1566&lt;Premissas!$B$9,Premissas!$B$14,IF(N1566&lt;Premissas!$B$10,Premissas!$B$15,IF(N1566&lt;Premissas!$B$11,Premissas!$B$16,IF(N1566&lt;Premissas!$B$12,Premissas!$B$17,Premissas!$B$18)))))</f>
        <v/>
      </c>
      <c r="Q1566" s="5">
        <f>IFERROR(P1566/Premissas!$B$4,0)</f>
        <v/>
      </c>
    </row>
    <row r="1567">
      <c r="A1567" s="2" t="n">
        <v>7</v>
      </c>
      <c r="B1567" s="2" t="n">
        <v>930</v>
      </c>
      <c r="C1567" s="2" t="inlineStr">
        <is>
          <t>CARREGAMENTO</t>
        </is>
      </c>
      <c r="D1567" s="2" t="n">
        <v>5303338</v>
      </c>
      <c r="E1567" s="2" t="inlineStr">
        <is>
          <t>GUILHERME CAMARGO DE LIMA</t>
        </is>
      </c>
      <c r="F1567" s="2" t="n">
        <v>563</v>
      </c>
      <c r="G1567" s="2" t="n">
        <v>15.1</v>
      </c>
      <c r="H1567" s="2" t="n">
        <v>37</v>
      </c>
      <c r="I1567" s="2" t="n">
        <v>0</v>
      </c>
      <c r="J1567" s="2" t="inlineStr">
        <is>
          <t>GPA</t>
        </is>
      </c>
      <c r="K1567" s="2">
        <f>IF(I1567&lt;&gt;"",I1567,IFERROR(INDEX(Base!$I:$I,MATCH(1,(Base!$C:$C=C1567)*(Base!$I:$I&lt;&gt;""),0)),0))</f>
        <v/>
      </c>
      <c r="L1567" s="2">
        <f>IF(AND(I1567="",K1567&gt;0),"SIM","NÃO")</f>
        <v/>
      </c>
      <c r="M1567" s="2">
        <f>IF(ISNUMBER(SEARCH("SEPARA",UPPER(C1567))),"NÃO","SIM")</f>
        <v/>
      </c>
      <c r="N1567" s="2">
        <f>IFERROR(H1567/K1567,0)</f>
        <v/>
      </c>
      <c r="O1567" s="2">
        <f>IF(M1567="NÃO","EXCLUÍDO",IF(N1567&lt;Premissas!$B$8,"&lt; 1,00",IF(N1567&lt;Premissas!$B$9,"1,00 – 1,19",IF(N1567&lt;Premissas!$B$10,"1,20 – 1,39",IF(N1567&lt;Premissas!$B$11,"1,40 – 1,59",IF(N1567&lt;Premissas!$B$12,"1,60 – 1,99","≥ 2,00"))))))</f>
        <v/>
      </c>
      <c r="P1567" s="5">
        <f>IF(OR(M1567="NÃO",N1567&lt;Premissas!$B$8),Premissas!$B$13,IF(N1567&lt;Premissas!$B$9,Premissas!$B$14,IF(N1567&lt;Premissas!$B$10,Premissas!$B$15,IF(N1567&lt;Premissas!$B$11,Premissas!$B$16,IF(N1567&lt;Premissas!$B$12,Premissas!$B$17,Premissas!$B$18)))))</f>
        <v/>
      </c>
      <c r="Q1567" s="5">
        <f>IFERROR(P1567/Premissas!$B$4,0)</f>
        <v/>
      </c>
    </row>
    <row r="1568">
      <c r="A1568" s="2" t="n">
        <v>7</v>
      </c>
      <c r="B1568" s="2" t="n">
        <v>930</v>
      </c>
      <c r="C1568" s="2" t="inlineStr">
        <is>
          <t>CARREGAMENTO</t>
        </is>
      </c>
      <c r="D1568" s="2" t="n">
        <v>5305918</v>
      </c>
      <c r="E1568" s="2" t="inlineStr">
        <is>
          <t>WILLIANS DE OLIVEIRA FERREIRA</t>
        </is>
      </c>
      <c r="F1568" s="2" t="n">
        <v>21</v>
      </c>
      <c r="G1568" s="2" t="n">
        <v>0.05</v>
      </c>
      <c r="H1568" s="2" t="n">
        <v>420</v>
      </c>
      <c r="I1568" s="2" t="n">
        <v>0</v>
      </c>
      <c r="J1568" s="2" t="inlineStr">
        <is>
          <t>GPA</t>
        </is>
      </c>
      <c r="K1568" s="2">
        <f>IF(I1568&lt;&gt;"",I1568,IFERROR(INDEX(Base!$I:$I,MATCH(1,(Base!$C:$C=C1568)*(Base!$I:$I&lt;&gt;""),0)),0))</f>
        <v/>
      </c>
      <c r="L1568" s="2">
        <f>IF(AND(I1568="",K1568&gt;0),"SIM","NÃO")</f>
        <v/>
      </c>
      <c r="M1568" s="2">
        <f>IF(ISNUMBER(SEARCH("SEPARA",UPPER(C1568))),"NÃO","SIM")</f>
        <v/>
      </c>
      <c r="N1568" s="2">
        <f>IFERROR(H1568/K1568,0)</f>
        <v/>
      </c>
      <c r="O1568" s="2">
        <f>IF(M1568="NÃO","EXCLUÍDO",IF(N1568&lt;Premissas!$B$8,"&lt; 1,00",IF(N1568&lt;Premissas!$B$9,"1,00 – 1,19",IF(N1568&lt;Premissas!$B$10,"1,20 – 1,39",IF(N1568&lt;Premissas!$B$11,"1,40 – 1,59",IF(N1568&lt;Premissas!$B$12,"1,60 – 1,99","≥ 2,00"))))))</f>
        <v/>
      </c>
      <c r="P1568" s="5">
        <f>IF(OR(M1568="NÃO",N1568&lt;Premissas!$B$8),Premissas!$B$13,IF(N1568&lt;Premissas!$B$9,Premissas!$B$14,IF(N1568&lt;Premissas!$B$10,Premissas!$B$15,IF(N1568&lt;Premissas!$B$11,Premissas!$B$16,IF(N1568&lt;Premissas!$B$12,Premissas!$B$17,Premissas!$B$18)))))</f>
        <v/>
      </c>
      <c r="Q1568" s="5">
        <f>IFERROR(P1568/Premissas!$B$4,0)</f>
        <v/>
      </c>
    </row>
    <row r="1569">
      <c r="A1569" s="2" t="n">
        <v>7</v>
      </c>
      <c r="B1569" s="2" t="n">
        <v>930</v>
      </c>
      <c r="C1569" s="2" t="inlineStr">
        <is>
          <t>ATIVIDADE OP. EMP.</t>
        </is>
      </c>
      <c r="D1569" s="2" t="n">
        <v>5306000</v>
      </c>
      <c r="E1569" s="2" t="inlineStr">
        <is>
          <t>Henrique de Oliveira Borges</t>
        </is>
      </c>
      <c r="F1569" s="2" t="n">
        <v>1574</v>
      </c>
      <c r="G1569" s="2" t="n">
        <v>32.72</v>
      </c>
      <c r="H1569" s="2" t="n">
        <v>48</v>
      </c>
      <c r="I1569" s="2" t="n">
        <v>0</v>
      </c>
      <c r="J1569" s="2" t="inlineStr">
        <is>
          <t>GPA</t>
        </is>
      </c>
      <c r="K1569" s="2">
        <f>IF(I1569&lt;&gt;"",I1569,IFERROR(INDEX(Base!$I:$I,MATCH(1,(Base!$C:$C=C1569)*(Base!$I:$I&lt;&gt;""),0)),0))</f>
        <v/>
      </c>
      <c r="L1569" s="2">
        <f>IF(AND(I1569="",K1569&gt;0),"SIM","NÃO")</f>
        <v/>
      </c>
      <c r="M1569" s="2">
        <f>IF(ISNUMBER(SEARCH("SEPARA",UPPER(C1569))),"NÃO","SIM")</f>
        <v/>
      </c>
      <c r="N1569" s="2">
        <f>IFERROR(H1569/K1569,0)</f>
        <v/>
      </c>
      <c r="O1569" s="2">
        <f>IF(M1569="NÃO","EXCLUÍDO",IF(N1569&lt;Premissas!$B$8,"&lt; 1,00",IF(N1569&lt;Premissas!$B$9,"1,00 – 1,19",IF(N1569&lt;Premissas!$B$10,"1,20 – 1,39",IF(N1569&lt;Premissas!$B$11,"1,40 – 1,59",IF(N1569&lt;Premissas!$B$12,"1,60 – 1,99","≥ 2,00"))))))</f>
        <v/>
      </c>
      <c r="P1569" s="5">
        <f>IF(OR(M1569="NÃO",N1569&lt;Premissas!$B$8),Premissas!$B$13,IF(N1569&lt;Premissas!$B$9,Premissas!$B$14,IF(N1569&lt;Premissas!$B$10,Premissas!$B$15,IF(N1569&lt;Premissas!$B$11,Premissas!$B$16,IF(N1569&lt;Premissas!$B$12,Premissas!$B$17,Premissas!$B$18)))))</f>
        <v/>
      </c>
      <c r="Q1569" s="5">
        <f>IFERROR(P1569/Premissas!$B$4,0)</f>
        <v/>
      </c>
    </row>
    <row r="1570">
      <c r="A1570" s="2" t="n">
        <v>7</v>
      </c>
      <c r="B1570" s="2" t="n">
        <v>930</v>
      </c>
      <c r="C1570" s="2" t="inlineStr">
        <is>
          <t>CARREGAMENTO</t>
        </is>
      </c>
      <c r="D1570" s="2" t="n">
        <v>5306000</v>
      </c>
      <c r="E1570" s="2" t="inlineStr">
        <is>
          <t>Henrique de Oliveira Borges</t>
        </is>
      </c>
      <c r="F1570" s="2" t="n">
        <v>25</v>
      </c>
      <c r="G1570" s="2" t="n">
        <v>0.88</v>
      </c>
      <c r="H1570" s="2" t="n">
        <v>28</v>
      </c>
      <c r="I1570" s="2" t="n">
        <v>0</v>
      </c>
      <c r="J1570" s="2" t="inlineStr">
        <is>
          <t>GPA</t>
        </is>
      </c>
      <c r="K1570" s="2">
        <f>IF(I1570&lt;&gt;"",I1570,IFERROR(INDEX(Base!$I:$I,MATCH(1,(Base!$C:$C=C1570)*(Base!$I:$I&lt;&gt;""),0)),0))</f>
        <v/>
      </c>
      <c r="L1570" s="2">
        <f>IF(AND(I1570="",K1570&gt;0),"SIM","NÃO")</f>
        <v/>
      </c>
      <c r="M1570" s="2">
        <f>IF(ISNUMBER(SEARCH("SEPARA",UPPER(C1570))),"NÃO","SIM")</f>
        <v/>
      </c>
      <c r="N1570" s="2">
        <f>IFERROR(H1570/K1570,0)</f>
        <v/>
      </c>
      <c r="O1570" s="2">
        <f>IF(M1570="NÃO","EXCLUÍDO",IF(N1570&lt;Premissas!$B$8,"&lt; 1,00",IF(N1570&lt;Premissas!$B$9,"1,00 – 1,19",IF(N1570&lt;Premissas!$B$10,"1,20 – 1,39",IF(N1570&lt;Premissas!$B$11,"1,40 – 1,59",IF(N1570&lt;Premissas!$B$12,"1,60 – 1,99","≥ 2,00"))))))</f>
        <v/>
      </c>
      <c r="P1570" s="5">
        <f>IF(OR(M1570="NÃO",N1570&lt;Premissas!$B$8),Premissas!$B$13,IF(N1570&lt;Premissas!$B$9,Premissas!$B$14,IF(N1570&lt;Premissas!$B$10,Premissas!$B$15,IF(N1570&lt;Premissas!$B$11,Premissas!$B$16,IF(N1570&lt;Premissas!$B$12,Premissas!$B$17,Premissas!$B$18)))))</f>
        <v/>
      </c>
      <c r="Q1570" s="5">
        <f>IFERROR(P1570/Premissas!$B$4,0)</f>
        <v/>
      </c>
    </row>
    <row r="1571">
      <c r="A1571" s="2" t="n">
        <v>7</v>
      </c>
      <c r="B1571" s="2" t="n">
        <v>930</v>
      </c>
      <c r="C1571" s="2" t="inlineStr">
        <is>
          <t>CARREGAMENTO</t>
        </is>
      </c>
      <c r="D1571" s="2" t="n">
        <v>5306981</v>
      </c>
      <c r="E1571" s="2" t="inlineStr">
        <is>
          <t>Guilherme Alves do Nascimento</t>
        </is>
      </c>
      <c r="F1571" s="2" t="n">
        <v>589</v>
      </c>
      <c r="G1571" s="2" t="n">
        <v>57.61</v>
      </c>
      <c r="H1571" s="2" t="n">
        <v>10</v>
      </c>
      <c r="I1571" s="2" t="n">
        <v>0</v>
      </c>
      <c r="J1571" s="2" t="inlineStr">
        <is>
          <t>GPA</t>
        </is>
      </c>
      <c r="K1571" s="2">
        <f>IF(I1571&lt;&gt;"",I1571,IFERROR(INDEX(Base!$I:$I,MATCH(1,(Base!$C:$C=C1571)*(Base!$I:$I&lt;&gt;""),0)),0))</f>
        <v/>
      </c>
      <c r="L1571" s="2">
        <f>IF(AND(I1571="",K1571&gt;0),"SIM","NÃO")</f>
        <v/>
      </c>
      <c r="M1571" s="2">
        <f>IF(ISNUMBER(SEARCH("SEPARA",UPPER(C1571))),"NÃO","SIM")</f>
        <v/>
      </c>
      <c r="N1571" s="2">
        <f>IFERROR(H1571/K1571,0)</f>
        <v/>
      </c>
      <c r="O1571" s="2">
        <f>IF(M1571="NÃO","EXCLUÍDO",IF(N1571&lt;Premissas!$B$8,"&lt; 1,00",IF(N1571&lt;Premissas!$B$9,"1,00 – 1,19",IF(N1571&lt;Premissas!$B$10,"1,20 – 1,39",IF(N1571&lt;Premissas!$B$11,"1,40 – 1,59",IF(N1571&lt;Premissas!$B$12,"1,60 – 1,99","≥ 2,00"))))))</f>
        <v/>
      </c>
      <c r="P1571" s="5">
        <f>IF(OR(M1571="NÃO",N1571&lt;Premissas!$B$8),Premissas!$B$13,IF(N1571&lt;Premissas!$B$9,Premissas!$B$14,IF(N1571&lt;Premissas!$B$10,Premissas!$B$15,IF(N1571&lt;Premissas!$B$11,Premissas!$B$16,IF(N1571&lt;Premissas!$B$12,Premissas!$B$17,Premissas!$B$18)))))</f>
        <v/>
      </c>
      <c r="Q1571" s="5">
        <f>IFERROR(P1571/Premissas!$B$4,0)</f>
        <v/>
      </c>
    </row>
    <row r="1572">
      <c r="A1572" s="2" t="n">
        <v>7</v>
      </c>
      <c r="B1572" s="2" t="n">
        <v>930</v>
      </c>
      <c r="C1572" s="2" t="inlineStr">
        <is>
          <t>CARREGAMENTO</t>
        </is>
      </c>
      <c r="D1572" s="2" t="n">
        <v>5307171</v>
      </c>
      <c r="E1572" s="2" t="inlineStr">
        <is>
          <t>Francisco Claudio Lima de sousa</t>
        </is>
      </c>
      <c r="F1572" s="2" t="n">
        <v>224</v>
      </c>
      <c r="G1572" s="2" t="n">
        <v>16.13</v>
      </c>
      <c r="H1572" s="2" t="n">
        <v>14</v>
      </c>
      <c r="I1572" s="2" t="n">
        <v>0</v>
      </c>
      <c r="J1572" s="2" t="inlineStr">
        <is>
          <t>GPA</t>
        </is>
      </c>
      <c r="K1572" s="2">
        <f>IF(I1572&lt;&gt;"",I1572,IFERROR(INDEX(Base!$I:$I,MATCH(1,(Base!$C:$C=C1572)*(Base!$I:$I&lt;&gt;""),0)),0))</f>
        <v/>
      </c>
      <c r="L1572" s="2">
        <f>IF(AND(I1572="",K1572&gt;0),"SIM","NÃO")</f>
        <v/>
      </c>
      <c r="M1572" s="2">
        <f>IF(ISNUMBER(SEARCH("SEPARA",UPPER(C1572))),"NÃO","SIM")</f>
        <v/>
      </c>
      <c r="N1572" s="2">
        <f>IFERROR(H1572/K1572,0)</f>
        <v/>
      </c>
      <c r="O1572" s="2">
        <f>IF(M1572="NÃO","EXCLUÍDO",IF(N1572&lt;Premissas!$B$8,"&lt; 1,00",IF(N1572&lt;Premissas!$B$9,"1,00 – 1,19",IF(N1572&lt;Premissas!$B$10,"1,20 – 1,39",IF(N1572&lt;Premissas!$B$11,"1,40 – 1,59",IF(N1572&lt;Premissas!$B$12,"1,60 – 1,99","≥ 2,00"))))))</f>
        <v/>
      </c>
      <c r="P1572" s="5">
        <f>IF(OR(M1572="NÃO",N1572&lt;Premissas!$B$8),Premissas!$B$13,IF(N1572&lt;Premissas!$B$9,Premissas!$B$14,IF(N1572&lt;Premissas!$B$10,Premissas!$B$15,IF(N1572&lt;Premissas!$B$11,Premissas!$B$16,IF(N1572&lt;Premissas!$B$12,Premissas!$B$17,Premissas!$B$18)))))</f>
        <v/>
      </c>
      <c r="Q1572" s="5">
        <f>IFERROR(P1572/Premissas!$B$4,0)</f>
        <v/>
      </c>
    </row>
    <row r="1573">
      <c r="A1573" s="2" t="n">
        <v>7</v>
      </c>
      <c r="B1573" s="2" t="n">
        <v>930</v>
      </c>
      <c r="C1573" s="2" t="inlineStr">
        <is>
          <t>CARREGAMENTO</t>
        </is>
      </c>
      <c r="D1573" s="2" t="n">
        <v>5322260</v>
      </c>
      <c r="E1573" s="2" t="inlineStr">
        <is>
          <t>Rafael Dos Reis Silva</t>
        </is>
      </c>
      <c r="F1573" s="2" t="n">
        <v>22</v>
      </c>
      <c r="G1573" s="2" t="n">
        <v>1.76</v>
      </c>
      <c r="H1573" s="2" t="n">
        <v>13</v>
      </c>
      <c r="I1573" s="2" t="n">
        <v>0</v>
      </c>
      <c r="J1573" s="2" t="inlineStr">
        <is>
          <t>GPA</t>
        </is>
      </c>
      <c r="K1573" s="2">
        <f>IF(I1573&lt;&gt;"",I1573,IFERROR(INDEX(Base!$I:$I,MATCH(1,(Base!$C:$C=C1573)*(Base!$I:$I&lt;&gt;""),0)),0))</f>
        <v/>
      </c>
      <c r="L1573" s="2">
        <f>IF(AND(I1573="",K1573&gt;0),"SIM","NÃO")</f>
        <v/>
      </c>
      <c r="M1573" s="2">
        <f>IF(ISNUMBER(SEARCH("SEPARA",UPPER(C1573))),"NÃO","SIM")</f>
        <v/>
      </c>
      <c r="N1573" s="2">
        <f>IFERROR(H1573/K1573,0)</f>
        <v/>
      </c>
      <c r="O1573" s="2">
        <f>IF(M1573="NÃO","EXCLUÍDO",IF(N1573&lt;Premissas!$B$8,"&lt; 1,00",IF(N1573&lt;Premissas!$B$9,"1,00 – 1,19",IF(N1573&lt;Premissas!$B$10,"1,20 – 1,39",IF(N1573&lt;Premissas!$B$11,"1,40 – 1,59",IF(N1573&lt;Premissas!$B$12,"1,60 – 1,99","≥ 2,00"))))))</f>
        <v/>
      </c>
      <c r="P1573" s="5">
        <f>IF(OR(M1573="NÃO",N1573&lt;Premissas!$B$8),Premissas!$B$13,IF(N1573&lt;Premissas!$B$9,Premissas!$B$14,IF(N1573&lt;Premissas!$B$10,Premissas!$B$15,IF(N1573&lt;Premissas!$B$11,Premissas!$B$16,IF(N1573&lt;Premissas!$B$12,Premissas!$B$17,Premissas!$B$18)))))</f>
        <v/>
      </c>
      <c r="Q1573" s="5">
        <f>IFERROR(P1573/Premissas!$B$4,0)</f>
        <v/>
      </c>
    </row>
    <row r="1574">
      <c r="A1574" s="2" t="n">
        <v>7</v>
      </c>
      <c r="B1574" s="2" t="n">
        <v>930</v>
      </c>
      <c r="C1574" s="2" t="inlineStr">
        <is>
          <t>RECEBIMENTO</t>
        </is>
      </c>
      <c r="D1574" s="2" t="n">
        <v>5322260</v>
      </c>
      <c r="E1574" s="2" t="inlineStr">
        <is>
          <t>Rafael Dos Reis Silva</t>
        </is>
      </c>
      <c r="F1574" s="2" t="n">
        <v>1175</v>
      </c>
      <c r="G1574" s="2" t="n">
        <v>32.44</v>
      </c>
      <c r="H1574" s="2" t="n">
        <v>36</v>
      </c>
      <c r="I1574" s="2" t="n">
        <v>0</v>
      </c>
      <c r="J1574" s="2" t="inlineStr">
        <is>
          <t>GPA</t>
        </is>
      </c>
      <c r="K1574" s="2">
        <f>IF(I1574&lt;&gt;"",I1574,IFERROR(INDEX(Base!$I:$I,MATCH(1,(Base!$C:$C=C1574)*(Base!$I:$I&lt;&gt;""),0)),0))</f>
        <v/>
      </c>
      <c r="L1574" s="2">
        <f>IF(AND(I1574="",K1574&gt;0),"SIM","NÃO")</f>
        <v/>
      </c>
      <c r="M1574" s="2">
        <f>IF(ISNUMBER(SEARCH("SEPARA",UPPER(C1574))),"NÃO","SIM")</f>
        <v/>
      </c>
      <c r="N1574" s="2">
        <f>IFERROR(H1574/K1574,0)</f>
        <v/>
      </c>
      <c r="O1574" s="2">
        <f>IF(M1574="NÃO","EXCLUÍDO",IF(N1574&lt;Premissas!$B$8,"&lt; 1,00",IF(N1574&lt;Premissas!$B$9,"1,00 – 1,19",IF(N1574&lt;Premissas!$B$10,"1,20 – 1,39",IF(N1574&lt;Premissas!$B$11,"1,40 – 1,59",IF(N1574&lt;Premissas!$B$12,"1,60 – 1,99","≥ 2,00"))))))</f>
        <v/>
      </c>
      <c r="P1574" s="5">
        <f>IF(OR(M1574="NÃO",N1574&lt;Premissas!$B$8),Premissas!$B$13,IF(N1574&lt;Premissas!$B$9,Premissas!$B$14,IF(N1574&lt;Premissas!$B$10,Premissas!$B$15,IF(N1574&lt;Premissas!$B$11,Premissas!$B$16,IF(N1574&lt;Premissas!$B$12,Premissas!$B$17,Premissas!$B$18)))))</f>
        <v/>
      </c>
      <c r="Q1574" s="5">
        <f>IFERROR(P1574/Premissas!$B$4,0)</f>
        <v/>
      </c>
    </row>
    <row r="1575">
      <c r="A1575" s="2" t="n">
        <v>7</v>
      </c>
      <c r="B1575" s="2" t="n">
        <v>930</v>
      </c>
      <c r="C1575" s="2" t="inlineStr">
        <is>
          <t>CARREGAMENTO</t>
        </is>
      </c>
      <c r="D1575" s="2" t="n">
        <v>5331854</v>
      </c>
      <c r="E1575" s="2" t="inlineStr">
        <is>
          <t>Vinicius Corel De Morais</t>
        </is>
      </c>
      <c r="F1575" s="2" t="n">
        <v>1405</v>
      </c>
      <c r="G1575" s="2" t="n">
        <v>61.76</v>
      </c>
      <c r="H1575" s="2" t="n">
        <v>23</v>
      </c>
      <c r="I1575" s="2" t="n">
        <v>0</v>
      </c>
      <c r="J1575" s="2" t="inlineStr">
        <is>
          <t>GPA</t>
        </is>
      </c>
      <c r="K1575" s="2">
        <f>IF(I1575&lt;&gt;"",I1575,IFERROR(INDEX(Base!$I:$I,MATCH(1,(Base!$C:$C=C1575)*(Base!$I:$I&lt;&gt;""),0)),0))</f>
        <v/>
      </c>
      <c r="L1575" s="2">
        <f>IF(AND(I1575="",K1575&gt;0),"SIM","NÃO")</f>
        <v/>
      </c>
      <c r="M1575" s="2">
        <f>IF(ISNUMBER(SEARCH("SEPARA",UPPER(C1575))),"NÃO","SIM")</f>
        <v/>
      </c>
      <c r="N1575" s="2">
        <f>IFERROR(H1575/K1575,0)</f>
        <v/>
      </c>
      <c r="O1575" s="2">
        <f>IF(M1575="NÃO","EXCLUÍDO",IF(N1575&lt;Premissas!$B$8,"&lt; 1,00",IF(N1575&lt;Premissas!$B$9,"1,00 – 1,19",IF(N1575&lt;Premissas!$B$10,"1,20 – 1,39",IF(N1575&lt;Premissas!$B$11,"1,40 – 1,59",IF(N1575&lt;Premissas!$B$12,"1,60 – 1,99","≥ 2,00"))))))</f>
        <v/>
      </c>
      <c r="P1575" s="5">
        <f>IF(OR(M1575="NÃO",N1575&lt;Premissas!$B$8),Premissas!$B$13,IF(N1575&lt;Premissas!$B$9,Premissas!$B$14,IF(N1575&lt;Premissas!$B$10,Premissas!$B$15,IF(N1575&lt;Premissas!$B$11,Premissas!$B$16,IF(N1575&lt;Premissas!$B$12,Premissas!$B$17,Premissas!$B$18)))))</f>
        <v/>
      </c>
      <c r="Q1575" s="5">
        <f>IFERROR(P1575/Premissas!$B$4,0)</f>
        <v/>
      </c>
    </row>
    <row r="1576">
      <c r="A1576" s="2" t="n">
        <v>7</v>
      </c>
      <c r="B1576" s="2" t="n">
        <v>930</v>
      </c>
      <c r="C1576" s="2" t="inlineStr">
        <is>
          <t>RECEBIMENTO</t>
        </is>
      </c>
      <c r="D1576" s="2" t="n">
        <v>5331854</v>
      </c>
      <c r="E1576" s="2" t="inlineStr">
        <is>
          <t>Vinicius Corel De Morais</t>
        </is>
      </c>
      <c r="F1576" s="2" t="n">
        <v>400</v>
      </c>
      <c r="G1576" s="2" t="n">
        <v>5.51</v>
      </c>
      <c r="H1576" s="2" t="n">
        <v>73</v>
      </c>
      <c r="I1576" s="2" t="n">
        <v>0</v>
      </c>
      <c r="J1576" s="2" t="inlineStr">
        <is>
          <t>GPA</t>
        </is>
      </c>
      <c r="K1576" s="2">
        <f>IF(I1576&lt;&gt;"",I1576,IFERROR(INDEX(Base!$I:$I,MATCH(1,(Base!$C:$C=C1576)*(Base!$I:$I&lt;&gt;""),0)),0))</f>
        <v/>
      </c>
      <c r="L1576" s="2">
        <f>IF(AND(I1576="",K1576&gt;0),"SIM","NÃO")</f>
        <v/>
      </c>
      <c r="M1576" s="2">
        <f>IF(ISNUMBER(SEARCH("SEPARA",UPPER(C1576))),"NÃO","SIM")</f>
        <v/>
      </c>
      <c r="N1576" s="2">
        <f>IFERROR(H1576/K1576,0)</f>
        <v/>
      </c>
      <c r="O1576" s="2">
        <f>IF(M1576="NÃO","EXCLUÍDO",IF(N1576&lt;Premissas!$B$8,"&lt; 1,00",IF(N1576&lt;Premissas!$B$9,"1,00 – 1,19",IF(N1576&lt;Premissas!$B$10,"1,20 – 1,39",IF(N1576&lt;Premissas!$B$11,"1,40 – 1,59",IF(N1576&lt;Premissas!$B$12,"1,60 – 1,99","≥ 2,00"))))))</f>
        <v/>
      </c>
      <c r="P1576" s="5">
        <f>IF(OR(M1576="NÃO",N1576&lt;Premissas!$B$8),Premissas!$B$13,IF(N1576&lt;Premissas!$B$9,Premissas!$B$14,IF(N1576&lt;Premissas!$B$10,Premissas!$B$15,IF(N1576&lt;Premissas!$B$11,Premissas!$B$16,IF(N1576&lt;Premissas!$B$12,Premissas!$B$17,Premissas!$B$18)))))</f>
        <v/>
      </c>
      <c r="Q1576" s="5">
        <f>IFERROR(P1576/Premissas!$B$4,0)</f>
        <v/>
      </c>
    </row>
    <row r="1577">
      <c r="A1577" s="2" t="n">
        <v>7</v>
      </c>
      <c r="B1577" s="2" t="n">
        <v>930</v>
      </c>
      <c r="C1577" s="2" t="inlineStr">
        <is>
          <t>PUXADA RECEB</t>
        </is>
      </c>
      <c r="D1577" s="2" t="n">
        <v>5351120</v>
      </c>
      <c r="E1577" s="2" t="inlineStr">
        <is>
          <t>VINICIUS JUNCKER LUCAS</t>
        </is>
      </c>
      <c r="F1577" s="2" t="n">
        <v>1415</v>
      </c>
      <c r="G1577" s="2" t="n">
        <v>66.94</v>
      </c>
      <c r="H1577" s="2" t="n">
        <v>21</v>
      </c>
      <c r="I1577" s="2" t="n">
        <v>0</v>
      </c>
      <c r="J1577" s="2" t="inlineStr">
        <is>
          <t>GPA</t>
        </is>
      </c>
      <c r="K1577" s="2">
        <f>IF(I1577&lt;&gt;"",I1577,IFERROR(INDEX(Base!$I:$I,MATCH(1,(Base!$C:$C=C1577)*(Base!$I:$I&lt;&gt;""),0)),0))</f>
        <v/>
      </c>
      <c r="L1577" s="2">
        <f>IF(AND(I1577="",K1577&gt;0),"SIM","NÃO")</f>
        <v/>
      </c>
      <c r="M1577" s="2">
        <f>IF(ISNUMBER(SEARCH("SEPARA",UPPER(C1577))),"NÃO","SIM")</f>
        <v/>
      </c>
      <c r="N1577" s="2">
        <f>IFERROR(H1577/K1577,0)</f>
        <v/>
      </c>
      <c r="O1577" s="2">
        <f>IF(M1577="NÃO","EXCLUÍDO",IF(N1577&lt;Premissas!$B$8,"&lt; 1,00",IF(N1577&lt;Premissas!$B$9,"1,00 – 1,19",IF(N1577&lt;Premissas!$B$10,"1,20 – 1,39",IF(N1577&lt;Premissas!$B$11,"1,40 – 1,59",IF(N1577&lt;Premissas!$B$12,"1,60 – 1,99","≥ 2,00"))))))</f>
        <v/>
      </c>
      <c r="P1577" s="5">
        <f>IF(OR(M1577="NÃO",N1577&lt;Premissas!$B$8),Premissas!$B$13,IF(N1577&lt;Premissas!$B$9,Premissas!$B$14,IF(N1577&lt;Premissas!$B$10,Premissas!$B$15,IF(N1577&lt;Premissas!$B$11,Premissas!$B$16,IF(N1577&lt;Premissas!$B$12,Premissas!$B$17,Premissas!$B$18)))))</f>
        <v/>
      </c>
      <c r="Q1577" s="5">
        <f>IFERROR(P1577/Premissas!$B$4,0)</f>
        <v/>
      </c>
    </row>
    <row r="1578">
      <c r="A1578" s="2" t="n">
        <v>7</v>
      </c>
      <c r="B1578" s="2" t="n">
        <v>930</v>
      </c>
      <c r="C1578" s="2" t="inlineStr">
        <is>
          <t>RECEBIMENTO</t>
        </is>
      </c>
      <c r="D1578" s="2" t="n">
        <v>5351120</v>
      </c>
      <c r="E1578" s="2" t="inlineStr">
        <is>
          <t>VINICIUS JUNCKER LUCAS</t>
        </is>
      </c>
      <c r="F1578" s="2" t="n">
        <v>5</v>
      </c>
      <c r="G1578" s="2" t="n">
        <v>1.68</v>
      </c>
      <c r="H1578" s="2" t="n">
        <v>3</v>
      </c>
      <c r="I1578" s="2" t="n">
        <v>0</v>
      </c>
      <c r="J1578" s="2" t="inlineStr">
        <is>
          <t>GPA</t>
        </is>
      </c>
      <c r="K1578" s="2">
        <f>IF(I1578&lt;&gt;"",I1578,IFERROR(INDEX(Base!$I:$I,MATCH(1,(Base!$C:$C=C1578)*(Base!$I:$I&lt;&gt;""),0)),0))</f>
        <v/>
      </c>
      <c r="L1578" s="2">
        <f>IF(AND(I1578="",K1578&gt;0),"SIM","NÃO")</f>
        <v/>
      </c>
      <c r="M1578" s="2">
        <f>IF(ISNUMBER(SEARCH("SEPARA",UPPER(C1578))),"NÃO","SIM")</f>
        <v/>
      </c>
      <c r="N1578" s="2">
        <f>IFERROR(H1578/K1578,0)</f>
        <v/>
      </c>
      <c r="O1578" s="2">
        <f>IF(M1578="NÃO","EXCLUÍDO",IF(N1578&lt;Premissas!$B$8,"&lt; 1,00",IF(N1578&lt;Premissas!$B$9,"1,00 – 1,19",IF(N1578&lt;Premissas!$B$10,"1,20 – 1,39",IF(N1578&lt;Premissas!$B$11,"1,40 – 1,59",IF(N1578&lt;Premissas!$B$12,"1,60 – 1,99","≥ 2,00"))))))</f>
        <v/>
      </c>
      <c r="P1578" s="5">
        <f>IF(OR(M1578="NÃO",N1578&lt;Premissas!$B$8),Premissas!$B$13,IF(N1578&lt;Premissas!$B$9,Premissas!$B$14,IF(N1578&lt;Premissas!$B$10,Premissas!$B$15,IF(N1578&lt;Premissas!$B$11,Premissas!$B$16,IF(N1578&lt;Premissas!$B$12,Premissas!$B$17,Premissas!$B$18)))))</f>
        <v/>
      </c>
      <c r="Q1578" s="5">
        <f>IFERROR(P1578/Premissas!$B$4,0)</f>
        <v/>
      </c>
    </row>
    <row r="1579">
      <c r="A1579" s="2" t="n">
        <v>7</v>
      </c>
      <c r="B1579" s="2" t="n">
        <v>930</v>
      </c>
      <c r="C1579" s="2" t="inlineStr">
        <is>
          <t>ATIVIDADE OP. EMP.</t>
        </is>
      </c>
      <c r="D1579" s="2" t="n">
        <v>535662</v>
      </c>
      <c r="E1579" s="2" t="inlineStr">
        <is>
          <t>Paulo Rogerio Carvalho Da Silv</t>
        </is>
      </c>
      <c r="F1579" s="2" t="n">
        <v>1285</v>
      </c>
      <c r="G1579" s="2" t="n">
        <v>59.9</v>
      </c>
      <c r="H1579" s="2" t="n">
        <v>21</v>
      </c>
      <c r="I1579" s="2" t="n">
        <v>0</v>
      </c>
      <c r="J1579" s="2" t="inlineStr">
        <is>
          <t>GPA</t>
        </is>
      </c>
      <c r="K1579" s="2">
        <f>IF(I1579&lt;&gt;"",I1579,IFERROR(INDEX(Base!$I:$I,MATCH(1,(Base!$C:$C=C1579)*(Base!$I:$I&lt;&gt;""),0)),0))</f>
        <v/>
      </c>
      <c r="L1579" s="2">
        <f>IF(AND(I1579="",K1579&gt;0),"SIM","NÃO")</f>
        <v/>
      </c>
      <c r="M1579" s="2">
        <f>IF(ISNUMBER(SEARCH("SEPARA",UPPER(C1579))),"NÃO","SIM")</f>
        <v/>
      </c>
      <c r="N1579" s="2">
        <f>IFERROR(H1579/K1579,0)</f>
        <v/>
      </c>
      <c r="O1579" s="2">
        <f>IF(M1579="NÃO","EXCLUÍDO",IF(N1579&lt;Premissas!$B$8,"&lt; 1,00",IF(N1579&lt;Premissas!$B$9,"1,00 – 1,19",IF(N1579&lt;Premissas!$B$10,"1,20 – 1,39",IF(N1579&lt;Premissas!$B$11,"1,40 – 1,59",IF(N1579&lt;Premissas!$B$12,"1,60 – 1,99","≥ 2,00"))))))</f>
        <v/>
      </c>
      <c r="P1579" s="5">
        <f>IF(OR(M1579="NÃO",N1579&lt;Premissas!$B$8),Premissas!$B$13,IF(N1579&lt;Premissas!$B$9,Premissas!$B$14,IF(N1579&lt;Premissas!$B$10,Premissas!$B$15,IF(N1579&lt;Premissas!$B$11,Premissas!$B$16,IF(N1579&lt;Premissas!$B$12,Premissas!$B$17,Premissas!$B$18)))))</f>
        <v/>
      </c>
      <c r="Q1579" s="5">
        <f>IFERROR(P1579/Premissas!$B$4,0)</f>
        <v/>
      </c>
    </row>
    <row r="1580">
      <c r="A1580" s="2" t="n">
        <v>7</v>
      </c>
      <c r="B1580" s="2" t="n">
        <v>930</v>
      </c>
      <c r="C1580" s="2" t="inlineStr">
        <is>
          <t>ATIVIDADE OP. EMP.</t>
        </is>
      </c>
      <c r="D1580" s="2" t="n">
        <v>5358043</v>
      </c>
      <c r="E1580" s="2" t="inlineStr">
        <is>
          <t>Gidiael Pereira Ferreira</t>
        </is>
      </c>
      <c r="F1580" s="2" t="n">
        <v>29</v>
      </c>
      <c r="G1580" s="2" t="n">
        <v>11.11</v>
      </c>
      <c r="H1580" s="2" t="n">
        <v>3</v>
      </c>
      <c r="I1580" s="2" t="n">
        <v>0</v>
      </c>
      <c r="J1580" s="2" t="inlineStr">
        <is>
          <t>GPA</t>
        </is>
      </c>
      <c r="K1580" s="2">
        <f>IF(I1580&lt;&gt;"",I1580,IFERROR(INDEX(Base!$I:$I,MATCH(1,(Base!$C:$C=C1580)*(Base!$I:$I&lt;&gt;""),0)),0))</f>
        <v/>
      </c>
      <c r="L1580" s="2">
        <f>IF(AND(I1580="",K1580&gt;0),"SIM","NÃO")</f>
        <v/>
      </c>
      <c r="M1580" s="2">
        <f>IF(ISNUMBER(SEARCH("SEPARA",UPPER(C1580))),"NÃO","SIM")</f>
        <v/>
      </c>
      <c r="N1580" s="2">
        <f>IFERROR(H1580/K1580,0)</f>
        <v/>
      </c>
      <c r="O1580" s="2">
        <f>IF(M1580="NÃO","EXCLUÍDO",IF(N1580&lt;Premissas!$B$8,"&lt; 1,00",IF(N1580&lt;Premissas!$B$9,"1,00 – 1,19",IF(N1580&lt;Premissas!$B$10,"1,20 – 1,39",IF(N1580&lt;Premissas!$B$11,"1,40 – 1,59",IF(N1580&lt;Premissas!$B$12,"1,60 – 1,99","≥ 2,00"))))))</f>
        <v/>
      </c>
      <c r="P1580" s="5">
        <f>IF(OR(M1580="NÃO",N1580&lt;Premissas!$B$8),Premissas!$B$13,IF(N1580&lt;Premissas!$B$9,Premissas!$B$14,IF(N1580&lt;Premissas!$B$10,Premissas!$B$15,IF(N1580&lt;Premissas!$B$11,Premissas!$B$16,IF(N1580&lt;Premissas!$B$12,Premissas!$B$17,Premissas!$B$18)))))</f>
        <v/>
      </c>
      <c r="Q1580" s="5">
        <f>IFERROR(P1580/Premissas!$B$4,0)</f>
        <v/>
      </c>
    </row>
    <row r="1581">
      <c r="A1581" s="2" t="n">
        <v>7</v>
      </c>
      <c r="B1581" s="2" t="n">
        <v>930</v>
      </c>
      <c r="C1581" s="2" t="inlineStr">
        <is>
          <t>CARREGAMENTO</t>
        </is>
      </c>
      <c r="D1581" s="2" t="n">
        <v>5376726</v>
      </c>
      <c r="E1581" s="2" t="inlineStr">
        <is>
          <t>CAIQUE LIMA BARBOSA</t>
        </is>
      </c>
      <c r="F1581" s="2" t="n">
        <v>27</v>
      </c>
      <c r="G1581" s="2" t="n">
        <v>0.76</v>
      </c>
      <c r="H1581" s="2" t="n">
        <v>36</v>
      </c>
      <c r="I1581" s="2" t="n">
        <v>0</v>
      </c>
      <c r="J1581" s="2" t="inlineStr">
        <is>
          <t>GPA</t>
        </is>
      </c>
      <c r="K1581" s="2">
        <f>IF(I1581&lt;&gt;"",I1581,IFERROR(INDEX(Base!$I:$I,MATCH(1,(Base!$C:$C=C1581)*(Base!$I:$I&lt;&gt;""),0)),0))</f>
        <v/>
      </c>
      <c r="L1581" s="2">
        <f>IF(AND(I1581="",K1581&gt;0),"SIM","NÃO")</f>
        <v/>
      </c>
      <c r="M1581" s="2">
        <f>IF(ISNUMBER(SEARCH("SEPARA",UPPER(C1581))),"NÃO","SIM")</f>
        <v/>
      </c>
      <c r="N1581" s="2">
        <f>IFERROR(H1581/K1581,0)</f>
        <v/>
      </c>
      <c r="O1581" s="2">
        <f>IF(M1581="NÃO","EXCLUÍDO",IF(N1581&lt;Premissas!$B$8,"&lt; 1,00",IF(N1581&lt;Premissas!$B$9,"1,00 – 1,19",IF(N1581&lt;Premissas!$B$10,"1,20 – 1,39",IF(N1581&lt;Premissas!$B$11,"1,40 – 1,59",IF(N1581&lt;Premissas!$B$12,"1,60 – 1,99","≥ 2,00"))))))</f>
        <v/>
      </c>
      <c r="P1581" s="5">
        <f>IF(OR(M1581="NÃO",N1581&lt;Premissas!$B$8),Premissas!$B$13,IF(N1581&lt;Premissas!$B$9,Premissas!$B$14,IF(N1581&lt;Premissas!$B$10,Premissas!$B$15,IF(N1581&lt;Premissas!$B$11,Premissas!$B$16,IF(N1581&lt;Premissas!$B$12,Premissas!$B$17,Premissas!$B$18)))))</f>
        <v/>
      </c>
      <c r="Q1581" s="5">
        <f>IFERROR(P1581/Premissas!$B$4,0)</f>
        <v/>
      </c>
    </row>
    <row r="1582">
      <c r="A1582" s="2" t="n">
        <v>7</v>
      </c>
      <c r="B1582" s="2" t="n">
        <v>930</v>
      </c>
      <c r="C1582" s="2" t="inlineStr">
        <is>
          <t>CARREGAMENTO</t>
        </is>
      </c>
      <c r="D1582" s="2" t="n">
        <v>5382459</v>
      </c>
      <c r="E1582" s="2" t="inlineStr">
        <is>
          <t>PAULO CESAR GONCALVES</t>
        </is>
      </c>
      <c r="F1582" s="2" t="n">
        <v>1</v>
      </c>
      <c r="G1582" s="2" t="n">
        <v>5.23</v>
      </c>
      <c r="H1582" s="2" t="n">
        <v>0</v>
      </c>
      <c r="I1582" s="2" t="n">
        <v>0</v>
      </c>
      <c r="J1582" s="2" t="inlineStr">
        <is>
          <t>GPA</t>
        </is>
      </c>
      <c r="K1582" s="2">
        <f>IF(I1582&lt;&gt;"",I1582,IFERROR(INDEX(Base!$I:$I,MATCH(1,(Base!$C:$C=C1582)*(Base!$I:$I&lt;&gt;""),0)),0))</f>
        <v/>
      </c>
      <c r="L1582" s="2">
        <f>IF(AND(I1582="",K1582&gt;0),"SIM","NÃO")</f>
        <v/>
      </c>
      <c r="M1582" s="2">
        <f>IF(ISNUMBER(SEARCH("SEPARA",UPPER(C1582))),"NÃO","SIM")</f>
        <v/>
      </c>
      <c r="N1582" s="2">
        <f>IFERROR(H1582/K1582,0)</f>
        <v/>
      </c>
      <c r="O1582" s="2">
        <f>IF(M1582="NÃO","EXCLUÍDO",IF(N1582&lt;Premissas!$B$8,"&lt; 1,00",IF(N1582&lt;Premissas!$B$9,"1,00 – 1,19",IF(N1582&lt;Premissas!$B$10,"1,20 – 1,39",IF(N1582&lt;Premissas!$B$11,"1,40 – 1,59",IF(N1582&lt;Premissas!$B$12,"1,60 – 1,99","≥ 2,00"))))))</f>
        <v/>
      </c>
      <c r="P1582" s="5">
        <f>IF(OR(M1582="NÃO",N1582&lt;Premissas!$B$8),Premissas!$B$13,IF(N1582&lt;Premissas!$B$9,Premissas!$B$14,IF(N1582&lt;Premissas!$B$10,Premissas!$B$15,IF(N1582&lt;Premissas!$B$11,Premissas!$B$16,IF(N1582&lt;Premissas!$B$12,Premissas!$B$17,Premissas!$B$18)))))</f>
        <v/>
      </c>
      <c r="Q1582" s="5">
        <f>IFERROR(P1582/Premissas!$B$4,0)</f>
        <v/>
      </c>
    </row>
    <row r="1583">
      <c r="A1583" s="2" t="n">
        <v>7</v>
      </c>
      <c r="B1583" s="2" t="n">
        <v>930</v>
      </c>
      <c r="C1583" s="2" t="inlineStr">
        <is>
          <t>CARREGAMENTO</t>
        </is>
      </c>
      <c r="D1583" s="2" t="n">
        <v>5387019</v>
      </c>
      <c r="E1583" s="2" t="inlineStr">
        <is>
          <t>Jose Vitor Ferreira Campos</t>
        </is>
      </c>
      <c r="F1583" s="2" t="n">
        <v>14</v>
      </c>
      <c r="G1583" s="2" t="n">
        <v>0.34</v>
      </c>
      <c r="H1583" s="2" t="n">
        <v>41</v>
      </c>
      <c r="I1583" s="2" t="n">
        <v>0</v>
      </c>
      <c r="J1583" s="2" t="inlineStr">
        <is>
          <t>GPA</t>
        </is>
      </c>
      <c r="K1583" s="2">
        <f>IF(I1583&lt;&gt;"",I1583,IFERROR(INDEX(Base!$I:$I,MATCH(1,(Base!$C:$C=C1583)*(Base!$I:$I&lt;&gt;""),0)),0))</f>
        <v/>
      </c>
      <c r="L1583" s="2">
        <f>IF(AND(I1583="",K1583&gt;0),"SIM","NÃO")</f>
        <v/>
      </c>
      <c r="M1583" s="2">
        <f>IF(ISNUMBER(SEARCH("SEPARA",UPPER(C1583))),"NÃO","SIM")</f>
        <v/>
      </c>
      <c r="N1583" s="2">
        <f>IFERROR(H1583/K1583,0)</f>
        <v/>
      </c>
      <c r="O1583" s="2">
        <f>IF(M1583="NÃO","EXCLUÍDO",IF(N1583&lt;Premissas!$B$8,"&lt; 1,00",IF(N1583&lt;Premissas!$B$9,"1,00 – 1,19",IF(N1583&lt;Premissas!$B$10,"1,20 – 1,39",IF(N1583&lt;Premissas!$B$11,"1,40 – 1,59",IF(N1583&lt;Premissas!$B$12,"1,60 – 1,99","≥ 2,00"))))))</f>
        <v/>
      </c>
      <c r="P1583" s="5">
        <f>IF(OR(M1583="NÃO",N1583&lt;Premissas!$B$8),Premissas!$B$13,IF(N1583&lt;Premissas!$B$9,Premissas!$B$14,IF(N1583&lt;Premissas!$B$10,Premissas!$B$15,IF(N1583&lt;Premissas!$B$11,Premissas!$B$16,IF(N1583&lt;Premissas!$B$12,Premissas!$B$17,Premissas!$B$18)))))</f>
        <v/>
      </c>
      <c r="Q1583" s="5">
        <f>IFERROR(P1583/Premissas!$B$4,0)</f>
        <v/>
      </c>
    </row>
    <row r="1584">
      <c r="A1584" s="2" t="n">
        <v>7</v>
      </c>
      <c r="B1584" s="2" t="n">
        <v>930</v>
      </c>
      <c r="C1584" s="2" t="inlineStr">
        <is>
          <t>PUXADA RECEB</t>
        </is>
      </c>
      <c r="D1584" s="2" t="n">
        <v>5387019</v>
      </c>
      <c r="E1584" s="2" t="inlineStr">
        <is>
          <t>Jose Vitor Ferreira Campos</t>
        </is>
      </c>
      <c r="F1584" s="2" t="n">
        <v>25</v>
      </c>
      <c r="G1584" s="2" t="n">
        <v>1.38</v>
      </c>
      <c r="H1584" s="2" t="n">
        <v>18</v>
      </c>
      <c r="I1584" s="2" t="n">
        <v>0</v>
      </c>
      <c r="J1584" s="2" t="inlineStr">
        <is>
          <t>GPA</t>
        </is>
      </c>
      <c r="K1584" s="2">
        <f>IF(I1584&lt;&gt;"",I1584,IFERROR(INDEX(Base!$I:$I,MATCH(1,(Base!$C:$C=C1584)*(Base!$I:$I&lt;&gt;""),0)),0))</f>
        <v/>
      </c>
      <c r="L1584" s="2">
        <f>IF(AND(I1584="",K1584&gt;0),"SIM","NÃO")</f>
        <v/>
      </c>
      <c r="M1584" s="2">
        <f>IF(ISNUMBER(SEARCH("SEPARA",UPPER(C1584))),"NÃO","SIM")</f>
        <v/>
      </c>
      <c r="N1584" s="2">
        <f>IFERROR(H1584/K1584,0)</f>
        <v/>
      </c>
      <c r="O1584" s="2">
        <f>IF(M1584="NÃO","EXCLUÍDO",IF(N1584&lt;Premissas!$B$8,"&lt; 1,00",IF(N1584&lt;Premissas!$B$9,"1,00 – 1,19",IF(N1584&lt;Premissas!$B$10,"1,20 – 1,39",IF(N1584&lt;Premissas!$B$11,"1,40 – 1,59",IF(N1584&lt;Premissas!$B$12,"1,60 – 1,99","≥ 2,00"))))))</f>
        <v/>
      </c>
      <c r="P1584" s="5">
        <f>IF(OR(M1584="NÃO",N1584&lt;Premissas!$B$8),Premissas!$B$13,IF(N1584&lt;Premissas!$B$9,Premissas!$B$14,IF(N1584&lt;Premissas!$B$10,Premissas!$B$15,IF(N1584&lt;Premissas!$B$11,Premissas!$B$16,IF(N1584&lt;Premissas!$B$12,Premissas!$B$17,Premissas!$B$18)))))</f>
        <v/>
      </c>
      <c r="Q1584" s="5">
        <f>IFERROR(P1584/Premissas!$B$4,0)</f>
        <v/>
      </c>
    </row>
    <row r="1585">
      <c r="A1585" s="2" t="n">
        <v>7</v>
      </c>
      <c r="B1585" s="2" t="n">
        <v>930</v>
      </c>
      <c r="C1585" s="2" t="inlineStr">
        <is>
          <t>PUXADA RECEB</t>
        </is>
      </c>
      <c r="D1585" s="2" t="n">
        <v>5387078</v>
      </c>
      <c r="E1585" s="2" t="inlineStr">
        <is>
          <t>JOSE EDSON DA SILVA</t>
        </is>
      </c>
      <c r="F1585" s="2" t="n">
        <v>462</v>
      </c>
      <c r="G1585" s="2" t="n">
        <v>13.12</v>
      </c>
      <c r="H1585" s="2" t="n">
        <v>35</v>
      </c>
      <c r="I1585" s="2" t="n">
        <v>0</v>
      </c>
      <c r="J1585" s="2" t="inlineStr">
        <is>
          <t>GPA</t>
        </is>
      </c>
      <c r="K1585" s="2">
        <f>IF(I1585&lt;&gt;"",I1585,IFERROR(INDEX(Base!$I:$I,MATCH(1,(Base!$C:$C=C1585)*(Base!$I:$I&lt;&gt;""),0)),0))</f>
        <v/>
      </c>
      <c r="L1585" s="2">
        <f>IF(AND(I1585="",K1585&gt;0),"SIM","NÃO")</f>
        <v/>
      </c>
      <c r="M1585" s="2">
        <f>IF(ISNUMBER(SEARCH("SEPARA",UPPER(C1585))),"NÃO","SIM")</f>
        <v/>
      </c>
      <c r="N1585" s="2">
        <f>IFERROR(H1585/K1585,0)</f>
        <v/>
      </c>
      <c r="O1585" s="2">
        <f>IF(M1585="NÃO","EXCLUÍDO",IF(N1585&lt;Premissas!$B$8,"&lt; 1,00",IF(N1585&lt;Premissas!$B$9,"1,00 – 1,19",IF(N1585&lt;Premissas!$B$10,"1,20 – 1,39",IF(N1585&lt;Premissas!$B$11,"1,40 – 1,59",IF(N1585&lt;Premissas!$B$12,"1,60 – 1,99","≥ 2,00"))))))</f>
        <v/>
      </c>
      <c r="P1585" s="5">
        <f>IF(OR(M1585="NÃO",N1585&lt;Premissas!$B$8),Premissas!$B$13,IF(N1585&lt;Premissas!$B$9,Premissas!$B$14,IF(N1585&lt;Premissas!$B$10,Premissas!$B$15,IF(N1585&lt;Premissas!$B$11,Premissas!$B$16,IF(N1585&lt;Premissas!$B$12,Premissas!$B$17,Premissas!$B$18)))))</f>
        <v/>
      </c>
      <c r="Q1585" s="5">
        <f>IFERROR(P1585/Premissas!$B$4,0)</f>
        <v/>
      </c>
    </row>
    <row r="1586">
      <c r="A1586" s="2" t="n">
        <v>7</v>
      </c>
      <c r="B1586" s="2" t="n">
        <v>930</v>
      </c>
      <c r="C1586" s="2" t="inlineStr">
        <is>
          <t>CARREGAMENTO</t>
        </is>
      </c>
      <c r="D1586" s="2" t="n">
        <v>5393230</v>
      </c>
      <c r="E1586" s="2" t="inlineStr">
        <is>
          <t>Anderson Dias Silva</t>
        </is>
      </c>
      <c r="F1586" s="2" t="n">
        <v>115</v>
      </c>
      <c r="G1586" s="2" t="n">
        <v>5.38</v>
      </c>
      <c r="H1586" s="2" t="n">
        <v>21</v>
      </c>
      <c r="I1586" s="2" t="n">
        <v>0</v>
      </c>
      <c r="J1586" s="2" t="inlineStr">
        <is>
          <t>GPA</t>
        </is>
      </c>
      <c r="K1586" s="2">
        <f>IF(I1586&lt;&gt;"",I1586,IFERROR(INDEX(Base!$I:$I,MATCH(1,(Base!$C:$C=C1586)*(Base!$I:$I&lt;&gt;""),0)),0))</f>
        <v/>
      </c>
      <c r="L1586" s="2">
        <f>IF(AND(I1586="",K1586&gt;0),"SIM","NÃO")</f>
        <v/>
      </c>
      <c r="M1586" s="2">
        <f>IF(ISNUMBER(SEARCH("SEPARA",UPPER(C1586))),"NÃO","SIM")</f>
        <v/>
      </c>
      <c r="N1586" s="2">
        <f>IFERROR(H1586/K1586,0)</f>
        <v/>
      </c>
      <c r="O1586" s="2">
        <f>IF(M1586="NÃO","EXCLUÍDO",IF(N1586&lt;Premissas!$B$8,"&lt; 1,00",IF(N1586&lt;Premissas!$B$9,"1,00 – 1,19",IF(N1586&lt;Premissas!$B$10,"1,20 – 1,39",IF(N1586&lt;Premissas!$B$11,"1,40 – 1,59",IF(N1586&lt;Premissas!$B$12,"1,60 – 1,99","≥ 2,00"))))))</f>
        <v/>
      </c>
      <c r="P1586" s="5">
        <f>IF(OR(M1586="NÃO",N1586&lt;Premissas!$B$8),Premissas!$B$13,IF(N1586&lt;Premissas!$B$9,Premissas!$B$14,IF(N1586&lt;Premissas!$B$10,Premissas!$B$15,IF(N1586&lt;Premissas!$B$11,Premissas!$B$16,IF(N1586&lt;Premissas!$B$12,Premissas!$B$17,Premissas!$B$18)))))</f>
        <v/>
      </c>
      <c r="Q1586" s="5">
        <f>IFERROR(P1586/Premissas!$B$4,0)</f>
        <v/>
      </c>
    </row>
    <row r="1587">
      <c r="A1587" s="2" t="n">
        <v>7</v>
      </c>
      <c r="B1587" s="2" t="n">
        <v>930</v>
      </c>
      <c r="C1587" s="2" t="inlineStr">
        <is>
          <t>RECEBIMENTO</t>
        </is>
      </c>
      <c r="D1587" s="2" t="n">
        <v>5396247</v>
      </c>
      <c r="E1587" s="2" t="inlineStr">
        <is>
          <t>Julio Cesar Da Silva Correa</t>
        </is>
      </c>
      <c r="F1587" s="2" t="n">
        <v>47</v>
      </c>
      <c r="G1587" s="2" t="n">
        <v>1.26</v>
      </c>
      <c r="H1587" s="2" t="n">
        <v>37</v>
      </c>
      <c r="I1587" s="2" t="n">
        <v>0</v>
      </c>
      <c r="J1587" s="2" t="inlineStr">
        <is>
          <t>GPA</t>
        </is>
      </c>
      <c r="K1587" s="2">
        <f>IF(I1587&lt;&gt;"",I1587,IFERROR(INDEX(Base!$I:$I,MATCH(1,(Base!$C:$C=C1587)*(Base!$I:$I&lt;&gt;""),0)),0))</f>
        <v/>
      </c>
      <c r="L1587" s="2">
        <f>IF(AND(I1587="",K1587&gt;0),"SIM","NÃO")</f>
        <v/>
      </c>
      <c r="M1587" s="2">
        <f>IF(ISNUMBER(SEARCH("SEPARA",UPPER(C1587))),"NÃO","SIM")</f>
        <v/>
      </c>
      <c r="N1587" s="2">
        <f>IFERROR(H1587/K1587,0)</f>
        <v/>
      </c>
      <c r="O1587" s="2">
        <f>IF(M1587="NÃO","EXCLUÍDO",IF(N1587&lt;Premissas!$B$8,"&lt; 1,00",IF(N1587&lt;Premissas!$B$9,"1,00 – 1,19",IF(N1587&lt;Premissas!$B$10,"1,20 – 1,39",IF(N1587&lt;Premissas!$B$11,"1,40 – 1,59",IF(N1587&lt;Premissas!$B$12,"1,60 – 1,99","≥ 2,00"))))))</f>
        <v/>
      </c>
      <c r="P1587" s="5">
        <f>IF(OR(M1587="NÃO",N1587&lt;Premissas!$B$8),Premissas!$B$13,IF(N1587&lt;Premissas!$B$9,Premissas!$B$14,IF(N1587&lt;Premissas!$B$10,Premissas!$B$15,IF(N1587&lt;Premissas!$B$11,Premissas!$B$16,IF(N1587&lt;Premissas!$B$12,Premissas!$B$17,Premissas!$B$18)))))</f>
        <v/>
      </c>
      <c r="Q1587" s="5">
        <f>IFERROR(P1587/Premissas!$B$4,0)</f>
        <v/>
      </c>
    </row>
    <row r="1588">
      <c r="A1588" s="2" t="n">
        <v>7</v>
      </c>
      <c r="B1588" s="2" t="n">
        <v>930</v>
      </c>
      <c r="C1588" s="2" t="inlineStr">
        <is>
          <t>CARREGAMENTO</t>
        </is>
      </c>
      <c r="D1588" s="2" t="n">
        <v>5412277</v>
      </c>
      <c r="E1588" s="2" t="inlineStr">
        <is>
          <t>MARCOS VINICIUS CARVALHO DANTAS</t>
        </is>
      </c>
      <c r="F1588" s="2" t="n">
        <v>344</v>
      </c>
      <c r="G1588" s="2" t="n">
        <v>28.87</v>
      </c>
      <c r="H1588" s="2" t="n">
        <v>12</v>
      </c>
      <c r="I1588" s="2" t="n">
        <v>0</v>
      </c>
      <c r="J1588" s="2" t="inlineStr">
        <is>
          <t>GPA</t>
        </is>
      </c>
      <c r="K1588" s="2">
        <f>IF(I1588&lt;&gt;"",I1588,IFERROR(INDEX(Base!$I:$I,MATCH(1,(Base!$C:$C=C1588)*(Base!$I:$I&lt;&gt;""),0)),0))</f>
        <v/>
      </c>
      <c r="L1588" s="2">
        <f>IF(AND(I1588="",K1588&gt;0),"SIM","NÃO")</f>
        <v/>
      </c>
      <c r="M1588" s="2">
        <f>IF(ISNUMBER(SEARCH("SEPARA",UPPER(C1588))),"NÃO","SIM")</f>
        <v/>
      </c>
      <c r="N1588" s="2">
        <f>IFERROR(H1588/K1588,0)</f>
        <v/>
      </c>
      <c r="O1588" s="2">
        <f>IF(M1588="NÃO","EXCLUÍDO",IF(N1588&lt;Premissas!$B$8,"&lt; 1,00",IF(N1588&lt;Premissas!$B$9,"1,00 – 1,19",IF(N1588&lt;Premissas!$B$10,"1,20 – 1,39",IF(N1588&lt;Premissas!$B$11,"1,40 – 1,59",IF(N1588&lt;Premissas!$B$12,"1,60 – 1,99","≥ 2,00"))))))</f>
        <v/>
      </c>
      <c r="P1588" s="5">
        <f>IF(OR(M1588="NÃO",N1588&lt;Premissas!$B$8),Premissas!$B$13,IF(N1588&lt;Premissas!$B$9,Premissas!$B$14,IF(N1588&lt;Premissas!$B$10,Premissas!$B$15,IF(N1588&lt;Premissas!$B$11,Premissas!$B$16,IF(N1588&lt;Premissas!$B$12,Premissas!$B$17,Premissas!$B$18)))))</f>
        <v/>
      </c>
      <c r="Q1588" s="5">
        <f>IFERROR(P1588/Premissas!$B$4,0)</f>
        <v/>
      </c>
    </row>
    <row r="1589">
      <c r="A1589" s="2" t="n">
        <v>7</v>
      </c>
      <c r="B1589" s="2" t="n">
        <v>930</v>
      </c>
      <c r="C1589" s="2" t="inlineStr">
        <is>
          <t>CARREGAMENTO</t>
        </is>
      </c>
      <c r="D1589" s="2" t="n">
        <v>5416639</v>
      </c>
      <c r="E1589" s="2" t="inlineStr">
        <is>
          <t>Gabriel De Araujo Fonseca</t>
        </is>
      </c>
      <c r="F1589" s="2" t="n">
        <v>1026</v>
      </c>
      <c r="G1589" s="2" t="n">
        <v>28.68</v>
      </c>
      <c r="H1589" s="2" t="n">
        <v>36</v>
      </c>
      <c r="I1589" s="2" t="n">
        <v>0</v>
      </c>
      <c r="J1589" s="2" t="inlineStr">
        <is>
          <t>GPA</t>
        </is>
      </c>
      <c r="K1589" s="2">
        <f>IF(I1589&lt;&gt;"",I1589,IFERROR(INDEX(Base!$I:$I,MATCH(1,(Base!$C:$C=C1589)*(Base!$I:$I&lt;&gt;""),0)),0))</f>
        <v/>
      </c>
      <c r="L1589" s="2">
        <f>IF(AND(I1589="",K1589&gt;0),"SIM","NÃO")</f>
        <v/>
      </c>
      <c r="M1589" s="2">
        <f>IF(ISNUMBER(SEARCH("SEPARA",UPPER(C1589))),"NÃO","SIM")</f>
        <v/>
      </c>
      <c r="N1589" s="2">
        <f>IFERROR(H1589/K1589,0)</f>
        <v/>
      </c>
      <c r="O1589" s="2">
        <f>IF(M1589="NÃO","EXCLUÍDO",IF(N1589&lt;Premissas!$B$8,"&lt; 1,00",IF(N1589&lt;Premissas!$B$9,"1,00 – 1,19",IF(N1589&lt;Premissas!$B$10,"1,20 – 1,39",IF(N1589&lt;Premissas!$B$11,"1,40 – 1,59",IF(N1589&lt;Premissas!$B$12,"1,60 – 1,99","≥ 2,00"))))))</f>
        <v/>
      </c>
      <c r="P1589" s="5">
        <f>IF(OR(M1589="NÃO",N1589&lt;Premissas!$B$8),Premissas!$B$13,IF(N1589&lt;Premissas!$B$9,Premissas!$B$14,IF(N1589&lt;Premissas!$B$10,Premissas!$B$15,IF(N1589&lt;Premissas!$B$11,Premissas!$B$16,IF(N1589&lt;Premissas!$B$12,Premissas!$B$17,Premissas!$B$18)))))</f>
        <v/>
      </c>
      <c r="Q1589" s="5">
        <f>IFERROR(P1589/Premissas!$B$4,0)</f>
        <v/>
      </c>
    </row>
    <row r="1590">
      <c r="A1590" s="2" t="n">
        <v>7</v>
      </c>
      <c r="B1590" s="2" t="n">
        <v>930</v>
      </c>
      <c r="C1590" s="2" t="inlineStr">
        <is>
          <t>RECEBIMENTO</t>
        </is>
      </c>
      <c r="D1590" s="2" t="n">
        <v>5416639</v>
      </c>
      <c r="E1590" s="2" t="inlineStr">
        <is>
          <t>Gabriel De Araujo Fonseca</t>
        </is>
      </c>
      <c r="F1590" s="2" t="n">
        <v>217</v>
      </c>
      <c r="G1590" s="2" t="n">
        <v>13.64</v>
      </c>
      <c r="H1590" s="2" t="n">
        <v>16</v>
      </c>
      <c r="I1590" s="2" t="n">
        <v>0</v>
      </c>
      <c r="J1590" s="2" t="inlineStr">
        <is>
          <t>GPA</t>
        </is>
      </c>
      <c r="K1590" s="2">
        <f>IF(I1590&lt;&gt;"",I1590,IFERROR(INDEX(Base!$I:$I,MATCH(1,(Base!$C:$C=C1590)*(Base!$I:$I&lt;&gt;""),0)),0))</f>
        <v/>
      </c>
      <c r="L1590" s="2">
        <f>IF(AND(I1590="",K1590&gt;0),"SIM","NÃO")</f>
        <v/>
      </c>
      <c r="M1590" s="2">
        <f>IF(ISNUMBER(SEARCH("SEPARA",UPPER(C1590))),"NÃO","SIM")</f>
        <v/>
      </c>
      <c r="N1590" s="2">
        <f>IFERROR(H1590/K1590,0)</f>
        <v/>
      </c>
      <c r="O1590" s="2">
        <f>IF(M1590="NÃO","EXCLUÍDO",IF(N1590&lt;Premissas!$B$8,"&lt; 1,00",IF(N1590&lt;Premissas!$B$9,"1,00 – 1,19",IF(N1590&lt;Premissas!$B$10,"1,20 – 1,39",IF(N1590&lt;Premissas!$B$11,"1,40 – 1,59",IF(N1590&lt;Premissas!$B$12,"1,60 – 1,99","≥ 2,00"))))))</f>
        <v/>
      </c>
      <c r="P1590" s="5">
        <f>IF(OR(M1590="NÃO",N1590&lt;Premissas!$B$8),Premissas!$B$13,IF(N1590&lt;Premissas!$B$9,Premissas!$B$14,IF(N1590&lt;Premissas!$B$10,Premissas!$B$15,IF(N1590&lt;Premissas!$B$11,Premissas!$B$16,IF(N1590&lt;Premissas!$B$12,Premissas!$B$17,Premissas!$B$18)))))</f>
        <v/>
      </c>
      <c r="Q1590" s="5">
        <f>IFERROR(P1590/Premissas!$B$4,0)</f>
        <v/>
      </c>
    </row>
    <row r="1591">
      <c r="A1591" s="2" t="n">
        <v>7</v>
      </c>
      <c r="B1591" s="2" t="n">
        <v>930</v>
      </c>
      <c r="C1591" s="2" t="inlineStr">
        <is>
          <t>CARREGAMENTO</t>
        </is>
      </c>
      <c r="D1591" s="2" t="n">
        <v>5429943</v>
      </c>
      <c r="E1591" s="2" t="inlineStr">
        <is>
          <t>CICERO RONALDO SILVA</t>
        </is>
      </c>
      <c r="F1591" s="2" t="n">
        <v>519</v>
      </c>
      <c r="G1591" s="2" t="n">
        <v>12.4</v>
      </c>
      <c r="H1591" s="2" t="n">
        <v>42</v>
      </c>
      <c r="I1591" s="2" t="n">
        <v>0</v>
      </c>
      <c r="J1591" s="2" t="inlineStr">
        <is>
          <t>GPA</t>
        </is>
      </c>
      <c r="K1591" s="2">
        <f>IF(I1591&lt;&gt;"",I1591,IFERROR(INDEX(Base!$I:$I,MATCH(1,(Base!$C:$C=C1591)*(Base!$I:$I&lt;&gt;""),0)),0))</f>
        <v/>
      </c>
      <c r="L1591" s="2">
        <f>IF(AND(I1591="",K1591&gt;0),"SIM","NÃO")</f>
        <v/>
      </c>
      <c r="M1591" s="2">
        <f>IF(ISNUMBER(SEARCH("SEPARA",UPPER(C1591))),"NÃO","SIM")</f>
        <v/>
      </c>
      <c r="N1591" s="2">
        <f>IFERROR(H1591/K1591,0)</f>
        <v/>
      </c>
      <c r="O1591" s="2">
        <f>IF(M1591="NÃO","EXCLUÍDO",IF(N1591&lt;Premissas!$B$8,"&lt; 1,00",IF(N1591&lt;Premissas!$B$9,"1,00 – 1,19",IF(N1591&lt;Premissas!$B$10,"1,20 – 1,39",IF(N1591&lt;Premissas!$B$11,"1,40 – 1,59",IF(N1591&lt;Premissas!$B$12,"1,60 – 1,99","≥ 2,00"))))))</f>
        <v/>
      </c>
      <c r="P1591" s="5">
        <f>IF(OR(M1591="NÃO",N1591&lt;Premissas!$B$8),Premissas!$B$13,IF(N1591&lt;Premissas!$B$9,Premissas!$B$14,IF(N1591&lt;Premissas!$B$10,Premissas!$B$15,IF(N1591&lt;Premissas!$B$11,Premissas!$B$16,IF(N1591&lt;Premissas!$B$12,Premissas!$B$17,Premissas!$B$18)))))</f>
        <v/>
      </c>
      <c r="Q1591" s="5">
        <f>IFERROR(P1591/Premissas!$B$4,0)</f>
        <v/>
      </c>
    </row>
    <row r="1592">
      <c r="A1592" s="2" t="n">
        <v>7</v>
      </c>
      <c r="B1592" s="2" t="n">
        <v>930</v>
      </c>
      <c r="C1592" s="2" t="inlineStr">
        <is>
          <t>PUXADA RECEB</t>
        </is>
      </c>
      <c r="D1592" s="2" t="n">
        <v>5434807</v>
      </c>
      <c r="E1592" s="2" t="inlineStr">
        <is>
          <t>Luis Fabiano Porto Da Silva</t>
        </is>
      </c>
      <c r="F1592" s="2" t="n">
        <v>1</v>
      </c>
      <c r="G1592" s="2" t="n">
        <v>0.27</v>
      </c>
      <c r="H1592" s="2" t="n">
        <v>4</v>
      </c>
      <c r="I1592" s="2" t="n">
        <v>0</v>
      </c>
      <c r="J1592" s="2" t="inlineStr">
        <is>
          <t>GPA</t>
        </is>
      </c>
      <c r="K1592" s="2">
        <f>IF(I1592&lt;&gt;"",I1592,IFERROR(INDEX(Base!$I:$I,MATCH(1,(Base!$C:$C=C1592)*(Base!$I:$I&lt;&gt;""),0)),0))</f>
        <v/>
      </c>
      <c r="L1592" s="2">
        <f>IF(AND(I1592="",K1592&gt;0),"SIM","NÃO")</f>
        <v/>
      </c>
      <c r="M1592" s="2">
        <f>IF(ISNUMBER(SEARCH("SEPARA",UPPER(C1592))),"NÃO","SIM")</f>
        <v/>
      </c>
      <c r="N1592" s="2">
        <f>IFERROR(H1592/K1592,0)</f>
        <v/>
      </c>
      <c r="O1592" s="2">
        <f>IF(M1592="NÃO","EXCLUÍDO",IF(N1592&lt;Premissas!$B$8,"&lt; 1,00",IF(N1592&lt;Premissas!$B$9,"1,00 – 1,19",IF(N1592&lt;Premissas!$B$10,"1,20 – 1,39",IF(N1592&lt;Premissas!$B$11,"1,40 – 1,59",IF(N1592&lt;Premissas!$B$12,"1,60 – 1,99","≥ 2,00"))))))</f>
        <v/>
      </c>
      <c r="P1592" s="5">
        <f>IF(OR(M1592="NÃO",N1592&lt;Premissas!$B$8),Premissas!$B$13,IF(N1592&lt;Premissas!$B$9,Premissas!$B$14,IF(N1592&lt;Premissas!$B$10,Premissas!$B$15,IF(N1592&lt;Premissas!$B$11,Premissas!$B$16,IF(N1592&lt;Premissas!$B$12,Premissas!$B$17,Premissas!$B$18)))))</f>
        <v/>
      </c>
      <c r="Q1592" s="5">
        <f>IFERROR(P1592/Premissas!$B$4,0)</f>
        <v/>
      </c>
    </row>
    <row r="1593">
      <c r="A1593" s="2" t="n">
        <v>7</v>
      </c>
      <c r="B1593" s="2" t="n">
        <v>930</v>
      </c>
      <c r="C1593" s="2" t="inlineStr">
        <is>
          <t>CARREGAMENTO</t>
        </is>
      </c>
      <c r="D1593" s="2" t="n">
        <v>5440416</v>
      </c>
      <c r="E1593" s="2" t="inlineStr">
        <is>
          <t>Jean Carlos Pereira De Aguiar</t>
        </is>
      </c>
      <c r="F1593" s="2" t="n">
        <v>512</v>
      </c>
      <c r="G1593" s="2" t="n">
        <v>28.45</v>
      </c>
      <c r="H1593" s="2" t="n">
        <v>18</v>
      </c>
      <c r="I1593" s="2" t="n">
        <v>0</v>
      </c>
      <c r="J1593" s="2" t="inlineStr">
        <is>
          <t>GPA</t>
        </is>
      </c>
      <c r="K1593" s="2">
        <f>IF(I1593&lt;&gt;"",I1593,IFERROR(INDEX(Base!$I:$I,MATCH(1,(Base!$C:$C=C1593)*(Base!$I:$I&lt;&gt;""),0)),0))</f>
        <v/>
      </c>
      <c r="L1593" s="2">
        <f>IF(AND(I1593="",K1593&gt;0),"SIM","NÃO")</f>
        <v/>
      </c>
      <c r="M1593" s="2">
        <f>IF(ISNUMBER(SEARCH("SEPARA",UPPER(C1593))),"NÃO","SIM")</f>
        <v/>
      </c>
      <c r="N1593" s="2">
        <f>IFERROR(H1593/K1593,0)</f>
        <v/>
      </c>
      <c r="O1593" s="2">
        <f>IF(M1593="NÃO","EXCLUÍDO",IF(N1593&lt;Premissas!$B$8,"&lt; 1,00",IF(N1593&lt;Premissas!$B$9,"1,00 – 1,19",IF(N1593&lt;Premissas!$B$10,"1,20 – 1,39",IF(N1593&lt;Premissas!$B$11,"1,40 – 1,59",IF(N1593&lt;Premissas!$B$12,"1,60 – 1,99","≥ 2,00"))))))</f>
        <v/>
      </c>
      <c r="P1593" s="5">
        <f>IF(OR(M1593="NÃO",N1593&lt;Premissas!$B$8),Premissas!$B$13,IF(N1593&lt;Premissas!$B$9,Premissas!$B$14,IF(N1593&lt;Premissas!$B$10,Premissas!$B$15,IF(N1593&lt;Premissas!$B$11,Premissas!$B$16,IF(N1593&lt;Premissas!$B$12,Premissas!$B$17,Premissas!$B$18)))))</f>
        <v/>
      </c>
      <c r="Q1593" s="5">
        <f>IFERROR(P1593/Premissas!$B$4,0)</f>
        <v/>
      </c>
    </row>
    <row r="1594">
      <c r="A1594" s="2" t="n">
        <v>7</v>
      </c>
      <c r="B1594" s="2" t="n">
        <v>930</v>
      </c>
      <c r="C1594" s="2" t="inlineStr">
        <is>
          <t>CARREGAMENTO</t>
        </is>
      </c>
      <c r="D1594" s="2" t="n">
        <v>5442176</v>
      </c>
      <c r="E1594" s="2" t="inlineStr">
        <is>
          <t>Cleison De Jesus Azevedo</t>
        </is>
      </c>
      <c r="F1594" s="2" t="n">
        <v>636</v>
      </c>
      <c r="G1594" s="2" t="n">
        <v>61.13</v>
      </c>
      <c r="H1594" s="2" t="n">
        <v>10</v>
      </c>
      <c r="I1594" s="2" t="n">
        <v>0</v>
      </c>
      <c r="J1594" s="2" t="inlineStr">
        <is>
          <t>GPA</t>
        </is>
      </c>
      <c r="K1594" s="2">
        <f>IF(I1594&lt;&gt;"",I1594,IFERROR(INDEX(Base!$I:$I,MATCH(1,(Base!$C:$C=C1594)*(Base!$I:$I&lt;&gt;""),0)),0))</f>
        <v/>
      </c>
      <c r="L1594" s="2">
        <f>IF(AND(I1594="",K1594&gt;0),"SIM","NÃO")</f>
        <v/>
      </c>
      <c r="M1594" s="2">
        <f>IF(ISNUMBER(SEARCH("SEPARA",UPPER(C1594))),"NÃO","SIM")</f>
        <v/>
      </c>
      <c r="N1594" s="2">
        <f>IFERROR(H1594/K1594,0)</f>
        <v/>
      </c>
      <c r="O1594" s="2">
        <f>IF(M1594="NÃO","EXCLUÍDO",IF(N1594&lt;Premissas!$B$8,"&lt; 1,00",IF(N1594&lt;Premissas!$B$9,"1,00 – 1,19",IF(N1594&lt;Premissas!$B$10,"1,20 – 1,39",IF(N1594&lt;Premissas!$B$11,"1,40 – 1,59",IF(N1594&lt;Premissas!$B$12,"1,60 – 1,99","≥ 2,00"))))))</f>
        <v/>
      </c>
      <c r="P1594" s="5">
        <f>IF(OR(M1594="NÃO",N1594&lt;Premissas!$B$8),Premissas!$B$13,IF(N1594&lt;Premissas!$B$9,Premissas!$B$14,IF(N1594&lt;Premissas!$B$10,Premissas!$B$15,IF(N1594&lt;Premissas!$B$11,Premissas!$B$16,IF(N1594&lt;Premissas!$B$12,Premissas!$B$17,Premissas!$B$18)))))</f>
        <v/>
      </c>
      <c r="Q1594" s="5">
        <f>IFERROR(P1594/Premissas!$B$4,0)</f>
        <v/>
      </c>
    </row>
    <row r="1595">
      <c r="A1595" s="2" t="n">
        <v>7</v>
      </c>
      <c r="B1595" s="2" t="n">
        <v>930</v>
      </c>
      <c r="C1595" s="2" t="inlineStr">
        <is>
          <t>ATIVIDADE OP. EMP.</t>
        </is>
      </c>
      <c r="D1595" s="2" t="n">
        <v>5446929</v>
      </c>
      <c r="E1595" s="2" t="inlineStr">
        <is>
          <t>Carlos Soares De Jesus</t>
        </is>
      </c>
      <c r="F1595" s="2" t="n">
        <v>1138</v>
      </c>
      <c r="G1595" s="2" t="n">
        <v>65.95</v>
      </c>
      <c r="H1595" s="2" t="n">
        <v>17</v>
      </c>
      <c r="I1595" s="2" t="n">
        <v>0</v>
      </c>
      <c r="J1595" s="2" t="inlineStr">
        <is>
          <t>GPA</t>
        </is>
      </c>
      <c r="K1595" s="2">
        <f>IF(I1595&lt;&gt;"",I1595,IFERROR(INDEX(Base!$I:$I,MATCH(1,(Base!$C:$C=C1595)*(Base!$I:$I&lt;&gt;""),0)),0))</f>
        <v/>
      </c>
      <c r="L1595" s="2">
        <f>IF(AND(I1595="",K1595&gt;0),"SIM","NÃO")</f>
        <v/>
      </c>
      <c r="M1595" s="2">
        <f>IF(ISNUMBER(SEARCH("SEPARA",UPPER(C1595))),"NÃO","SIM")</f>
        <v/>
      </c>
      <c r="N1595" s="2">
        <f>IFERROR(H1595/K1595,0)</f>
        <v/>
      </c>
      <c r="O1595" s="2">
        <f>IF(M1595="NÃO","EXCLUÍDO",IF(N1595&lt;Premissas!$B$8,"&lt; 1,00",IF(N1595&lt;Premissas!$B$9,"1,00 – 1,19",IF(N1595&lt;Premissas!$B$10,"1,20 – 1,39",IF(N1595&lt;Premissas!$B$11,"1,40 – 1,59",IF(N1595&lt;Premissas!$B$12,"1,60 – 1,99","≥ 2,00"))))))</f>
        <v/>
      </c>
      <c r="P1595" s="5">
        <f>IF(OR(M1595="NÃO",N1595&lt;Premissas!$B$8),Premissas!$B$13,IF(N1595&lt;Premissas!$B$9,Premissas!$B$14,IF(N1595&lt;Premissas!$B$10,Premissas!$B$15,IF(N1595&lt;Premissas!$B$11,Premissas!$B$16,IF(N1595&lt;Premissas!$B$12,Premissas!$B$17,Premissas!$B$18)))))</f>
        <v/>
      </c>
      <c r="Q1595" s="5">
        <f>IFERROR(P1595/Premissas!$B$4,0)</f>
        <v/>
      </c>
    </row>
    <row r="1596">
      <c r="A1596" s="2" t="n">
        <v>7</v>
      </c>
      <c r="B1596" s="2" t="n">
        <v>930</v>
      </c>
      <c r="C1596" s="2" t="inlineStr">
        <is>
          <t>ATIVIDADE OP. EMP.</t>
        </is>
      </c>
      <c r="D1596" s="2" t="n">
        <v>5447844</v>
      </c>
      <c r="E1596" s="2" t="inlineStr">
        <is>
          <t>Jose Carlos Pereira De Araujo</t>
        </is>
      </c>
      <c r="F1596" s="2" t="n">
        <v>1467</v>
      </c>
      <c r="G1596" s="2" t="n">
        <v>67.2</v>
      </c>
      <c r="H1596" s="2" t="n">
        <v>22</v>
      </c>
      <c r="I1596" s="2" t="n">
        <v>0</v>
      </c>
      <c r="J1596" s="2" t="inlineStr">
        <is>
          <t>GPA</t>
        </is>
      </c>
      <c r="K1596" s="2">
        <f>IF(I1596&lt;&gt;"",I1596,IFERROR(INDEX(Base!$I:$I,MATCH(1,(Base!$C:$C=C1596)*(Base!$I:$I&lt;&gt;""),0)),0))</f>
        <v/>
      </c>
      <c r="L1596" s="2">
        <f>IF(AND(I1596="",K1596&gt;0),"SIM","NÃO")</f>
        <v/>
      </c>
      <c r="M1596" s="2">
        <f>IF(ISNUMBER(SEARCH("SEPARA",UPPER(C1596))),"NÃO","SIM")</f>
        <v/>
      </c>
      <c r="N1596" s="2">
        <f>IFERROR(H1596/K1596,0)</f>
        <v/>
      </c>
      <c r="O1596" s="2">
        <f>IF(M1596="NÃO","EXCLUÍDO",IF(N1596&lt;Premissas!$B$8,"&lt; 1,00",IF(N1596&lt;Premissas!$B$9,"1,00 – 1,19",IF(N1596&lt;Premissas!$B$10,"1,20 – 1,39",IF(N1596&lt;Premissas!$B$11,"1,40 – 1,59",IF(N1596&lt;Premissas!$B$12,"1,60 – 1,99","≥ 2,00"))))))</f>
        <v/>
      </c>
      <c r="P1596" s="5">
        <f>IF(OR(M1596="NÃO",N1596&lt;Premissas!$B$8),Premissas!$B$13,IF(N1596&lt;Premissas!$B$9,Premissas!$B$14,IF(N1596&lt;Premissas!$B$10,Premissas!$B$15,IF(N1596&lt;Premissas!$B$11,Premissas!$B$16,IF(N1596&lt;Premissas!$B$12,Premissas!$B$17,Premissas!$B$18)))))</f>
        <v/>
      </c>
      <c r="Q1596" s="5">
        <f>IFERROR(P1596/Premissas!$B$4,0)</f>
        <v/>
      </c>
    </row>
    <row r="1597">
      <c r="A1597" s="2" t="n">
        <v>7</v>
      </c>
      <c r="B1597" s="2" t="n">
        <v>930</v>
      </c>
      <c r="C1597" s="2" t="inlineStr">
        <is>
          <t>SEPARACAO</t>
        </is>
      </c>
      <c r="D1597" s="2" t="n">
        <v>5448956</v>
      </c>
      <c r="E1597" s="2" t="inlineStr">
        <is>
          <t>Aparecido Rodrigues Da Silva</t>
        </is>
      </c>
      <c r="F1597" s="2" t="n">
        <v>16051</v>
      </c>
      <c r="G1597" s="2" t="n">
        <v>142.48</v>
      </c>
      <c r="H1597" s="2" t="n">
        <v>113</v>
      </c>
      <c r="I1597" s="2" t="n">
        <v>0</v>
      </c>
      <c r="J1597" s="2" t="inlineStr">
        <is>
          <t>GPA</t>
        </is>
      </c>
      <c r="K1597" s="2">
        <f>IF(I1597&lt;&gt;"",I1597,IFERROR(INDEX(Base!$I:$I,MATCH(1,(Base!$C:$C=C1597)*(Base!$I:$I&lt;&gt;""),0)),0))</f>
        <v/>
      </c>
      <c r="L1597" s="2">
        <f>IF(AND(I1597="",K1597&gt;0),"SIM","NÃO")</f>
        <v/>
      </c>
      <c r="M1597" s="2">
        <f>IF(ISNUMBER(SEARCH("SEPARA",UPPER(C1597))),"NÃO","SIM")</f>
        <v/>
      </c>
      <c r="N1597" s="2">
        <f>IFERROR(H1597/K1597,0)</f>
        <v/>
      </c>
      <c r="O1597" s="2">
        <f>IF(M1597="NÃO","EXCLUÍDO",IF(N1597&lt;Premissas!$B$8,"&lt; 1,00",IF(N1597&lt;Premissas!$B$9,"1,00 – 1,19",IF(N1597&lt;Premissas!$B$10,"1,20 – 1,39",IF(N1597&lt;Premissas!$B$11,"1,40 – 1,59",IF(N1597&lt;Premissas!$B$12,"1,60 – 1,99","≥ 2,00"))))))</f>
        <v/>
      </c>
      <c r="P1597" s="5">
        <f>IF(OR(M1597="NÃO",N1597&lt;Premissas!$B$8),Premissas!$B$13,IF(N1597&lt;Premissas!$B$9,Premissas!$B$14,IF(N1597&lt;Premissas!$B$10,Premissas!$B$15,IF(N1597&lt;Premissas!$B$11,Premissas!$B$16,IF(N1597&lt;Premissas!$B$12,Premissas!$B$17,Premissas!$B$18)))))</f>
        <v/>
      </c>
      <c r="Q1597" s="5">
        <f>IFERROR(P1597/Premissas!$B$4,0)</f>
        <v/>
      </c>
    </row>
    <row r="1598">
      <c r="A1598" s="2" t="n">
        <v>7</v>
      </c>
      <c r="B1598" s="2" t="n">
        <v>930</v>
      </c>
      <c r="C1598" s="2" t="inlineStr">
        <is>
          <t>ATIVIDADE OP. EMP.</t>
        </is>
      </c>
      <c r="D1598" s="2" t="n">
        <v>5449693</v>
      </c>
      <c r="E1598" s="2" t="inlineStr">
        <is>
          <t>Renan Ramos Galhardo</t>
        </is>
      </c>
      <c r="F1598" s="2" t="n">
        <v>682</v>
      </c>
      <c r="G1598" s="2" t="n">
        <v>8.43</v>
      </c>
      <c r="H1598" s="2" t="n">
        <v>81</v>
      </c>
      <c r="I1598" s="2" t="n">
        <v>0</v>
      </c>
      <c r="J1598" s="2" t="inlineStr">
        <is>
          <t>GPA</t>
        </is>
      </c>
      <c r="K1598" s="2">
        <f>IF(I1598&lt;&gt;"",I1598,IFERROR(INDEX(Base!$I:$I,MATCH(1,(Base!$C:$C=C1598)*(Base!$I:$I&lt;&gt;""),0)),0))</f>
        <v/>
      </c>
      <c r="L1598" s="2">
        <f>IF(AND(I1598="",K1598&gt;0),"SIM","NÃO")</f>
        <v/>
      </c>
      <c r="M1598" s="2">
        <f>IF(ISNUMBER(SEARCH("SEPARA",UPPER(C1598))),"NÃO","SIM")</f>
        <v/>
      </c>
      <c r="N1598" s="2">
        <f>IFERROR(H1598/K1598,0)</f>
        <v/>
      </c>
      <c r="O1598" s="2">
        <f>IF(M1598="NÃO","EXCLUÍDO",IF(N1598&lt;Premissas!$B$8,"&lt; 1,00",IF(N1598&lt;Premissas!$B$9,"1,00 – 1,19",IF(N1598&lt;Premissas!$B$10,"1,20 – 1,39",IF(N1598&lt;Premissas!$B$11,"1,40 – 1,59",IF(N1598&lt;Premissas!$B$12,"1,60 – 1,99","≥ 2,00"))))))</f>
        <v/>
      </c>
      <c r="P1598" s="5">
        <f>IF(OR(M1598="NÃO",N1598&lt;Premissas!$B$8),Premissas!$B$13,IF(N1598&lt;Premissas!$B$9,Premissas!$B$14,IF(N1598&lt;Premissas!$B$10,Premissas!$B$15,IF(N1598&lt;Premissas!$B$11,Premissas!$B$16,IF(N1598&lt;Premissas!$B$12,Premissas!$B$17,Premissas!$B$18)))))</f>
        <v/>
      </c>
      <c r="Q1598" s="5">
        <f>IFERROR(P1598/Premissas!$B$4,0)</f>
        <v/>
      </c>
    </row>
    <row r="1599">
      <c r="A1599" s="2" t="n">
        <v>7</v>
      </c>
      <c r="B1599" s="2" t="n">
        <v>930</v>
      </c>
      <c r="C1599" s="2" t="inlineStr">
        <is>
          <t>ATIVIDADE OP. EMP.</t>
        </is>
      </c>
      <c r="D1599" s="2" t="n">
        <v>5450918</v>
      </c>
      <c r="E1599" s="2" t="inlineStr">
        <is>
          <t>Richard Leonardo De Lima</t>
        </is>
      </c>
      <c r="F1599" s="2" t="n">
        <v>654</v>
      </c>
      <c r="G1599" s="2" t="n">
        <v>80.98</v>
      </c>
      <c r="H1599" s="2" t="n">
        <v>8</v>
      </c>
      <c r="I1599" s="2" t="n">
        <v>0</v>
      </c>
      <c r="J1599" s="2" t="inlineStr">
        <is>
          <t>GPA</t>
        </is>
      </c>
      <c r="K1599" s="2">
        <f>IF(I1599&lt;&gt;"",I1599,IFERROR(INDEX(Base!$I:$I,MATCH(1,(Base!$C:$C=C1599)*(Base!$I:$I&lt;&gt;""),0)),0))</f>
        <v/>
      </c>
      <c r="L1599" s="2">
        <f>IF(AND(I1599="",K1599&gt;0),"SIM","NÃO")</f>
        <v/>
      </c>
      <c r="M1599" s="2">
        <f>IF(ISNUMBER(SEARCH("SEPARA",UPPER(C1599))),"NÃO","SIM")</f>
        <v/>
      </c>
      <c r="N1599" s="2">
        <f>IFERROR(H1599/K1599,0)</f>
        <v/>
      </c>
      <c r="O1599" s="2">
        <f>IF(M1599="NÃO","EXCLUÍDO",IF(N1599&lt;Premissas!$B$8,"&lt; 1,00",IF(N1599&lt;Premissas!$B$9,"1,00 – 1,19",IF(N1599&lt;Premissas!$B$10,"1,20 – 1,39",IF(N1599&lt;Premissas!$B$11,"1,40 – 1,59",IF(N1599&lt;Premissas!$B$12,"1,60 – 1,99","≥ 2,00"))))))</f>
        <v/>
      </c>
      <c r="P1599" s="5">
        <f>IF(OR(M1599="NÃO",N1599&lt;Premissas!$B$8),Premissas!$B$13,IF(N1599&lt;Premissas!$B$9,Premissas!$B$14,IF(N1599&lt;Premissas!$B$10,Premissas!$B$15,IF(N1599&lt;Premissas!$B$11,Premissas!$B$16,IF(N1599&lt;Premissas!$B$12,Premissas!$B$17,Premissas!$B$18)))))</f>
        <v/>
      </c>
      <c r="Q1599" s="5">
        <f>IFERROR(P1599/Premissas!$B$4,0)</f>
        <v/>
      </c>
    </row>
    <row r="1600">
      <c r="A1600" s="2" t="n">
        <v>7</v>
      </c>
      <c r="B1600" s="2" t="n">
        <v>930</v>
      </c>
      <c r="C1600" s="2" t="inlineStr">
        <is>
          <t>CARREGAMENTO</t>
        </is>
      </c>
      <c r="D1600" s="2" t="n">
        <v>5451892</v>
      </c>
      <c r="E1600" s="2" t="inlineStr">
        <is>
          <t>James Castello Ribeiro</t>
        </is>
      </c>
      <c r="F1600" s="2" t="n">
        <v>3</v>
      </c>
      <c r="G1600" s="2" t="n">
        <v>0.07000000000000001</v>
      </c>
      <c r="H1600" s="2" t="n">
        <v>43</v>
      </c>
      <c r="I1600" s="2" t="n">
        <v>0</v>
      </c>
      <c r="J1600" s="2" t="inlineStr">
        <is>
          <t>GPA</t>
        </is>
      </c>
      <c r="K1600" s="2">
        <f>IF(I1600&lt;&gt;"",I1600,IFERROR(INDEX(Base!$I:$I,MATCH(1,(Base!$C:$C=C1600)*(Base!$I:$I&lt;&gt;""),0)),0))</f>
        <v/>
      </c>
      <c r="L1600" s="2">
        <f>IF(AND(I1600="",K1600&gt;0),"SIM","NÃO")</f>
        <v/>
      </c>
      <c r="M1600" s="2">
        <f>IF(ISNUMBER(SEARCH("SEPARA",UPPER(C1600))),"NÃO","SIM")</f>
        <v/>
      </c>
      <c r="N1600" s="2">
        <f>IFERROR(H1600/K1600,0)</f>
        <v/>
      </c>
      <c r="O1600" s="2">
        <f>IF(M1600="NÃO","EXCLUÍDO",IF(N1600&lt;Premissas!$B$8,"&lt; 1,00",IF(N1600&lt;Premissas!$B$9,"1,00 – 1,19",IF(N1600&lt;Premissas!$B$10,"1,20 – 1,39",IF(N1600&lt;Premissas!$B$11,"1,40 – 1,59",IF(N1600&lt;Premissas!$B$12,"1,60 – 1,99","≥ 2,00"))))))</f>
        <v/>
      </c>
      <c r="P1600" s="5">
        <f>IF(OR(M1600="NÃO",N1600&lt;Premissas!$B$8),Premissas!$B$13,IF(N1600&lt;Premissas!$B$9,Premissas!$B$14,IF(N1600&lt;Premissas!$B$10,Premissas!$B$15,IF(N1600&lt;Premissas!$B$11,Premissas!$B$16,IF(N1600&lt;Premissas!$B$12,Premissas!$B$17,Premissas!$B$18)))))</f>
        <v/>
      </c>
      <c r="Q1600" s="5">
        <f>IFERROR(P1600/Premissas!$B$4,0)</f>
        <v/>
      </c>
    </row>
    <row r="1601">
      <c r="A1601" s="2" t="n">
        <v>7</v>
      </c>
      <c r="B1601" s="2" t="n">
        <v>930</v>
      </c>
      <c r="C1601" s="2" t="inlineStr">
        <is>
          <t>PUXADA RECEB</t>
        </is>
      </c>
      <c r="D1601" s="2" t="n">
        <v>5453356</v>
      </c>
      <c r="E1601" s="2" t="inlineStr">
        <is>
          <t>Leandro Marcos Rodrigues Vieira</t>
        </is>
      </c>
      <c r="F1601" s="2" t="n">
        <v>105</v>
      </c>
      <c r="G1601" s="2" t="n">
        <v>15.52</v>
      </c>
      <c r="H1601" s="2" t="n">
        <v>7</v>
      </c>
      <c r="I1601" s="2" t="n">
        <v>0</v>
      </c>
      <c r="J1601" s="2" t="inlineStr">
        <is>
          <t>GPA</t>
        </is>
      </c>
      <c r="K1601" s="2">
        <f>IF(I1601&lt;&gt;"",I1601,IFERROR(INDEX(Base!$I:$I,MATCH(1,(Base!$C:$C=C1601)*(Base!$I:$I&lt;&gt;""),0)),0))</f>
        <v/>
      </c>
      <c r="L1601" s="2">
        <f>IF(AND(I1601="",K1601&gt;0),"SIM","NÃO")</f>
        <v/>
      </c>
      <c r="M1601" s="2">
        <f>IF(ISNUMBER(SEARCH("SEPARA",UPPER(C1601))),"NÃO","SIM")</f>
        <v/>
      </c>
      <c r="N1601" s="2">
        <f>IFERROR(H1601/K1601,0)</f>
        <v/>
      </c>
      <c r="O1601" s="2">
        <f>IF(M1601="NÃO","EXCLUÍDO",IF(N1601&lt;Premissas!$B$8,"&lt; 1,00",IF(N1601&lt;Premissas!$B$9,"1,00 – 1,19",IF(N1601&lt;Premissas!$B$10,"1,20 – 1,39",IF(N1601&lt;Premissas!$B$11,"1,40 – 1,59",IF(N1601&lt;Premissas!$B$12,"1,60 – 1,99","≥ 2,00"))))))</f>
        <v/>
      </c>
      <c r="P1601" s="5">
        <f>IF(OR(M1601="NÃO",N1601&lt;Premissas!$B$8),Premissas!$B$13,IF(N1601&lt;Premissas!$B$9,Premissas!$B$14,IF(N1601&lt;Premissas!$B$10,Premissas!$B$15,IF(N1601&lt;Premissas!$B$11,Premissas!$B$16,IF(N1601&lt;Premissas!$B$12,Premissas!$B$17,Premissas!$B$18)))))</f>
        <v/>
      </c>
      <c r="Q1601" s="5">
        <f>IFERROR(P1601/Premissas!$B$4,0)</f>
        <v/>
      </c>
    </row>
    <row r="1602">
      <c r="A1602" s="2" t="n">
        <v>7</v>
      </c>
      <c r="B1602" s="2" t="n">
        <v>930</v>
      </c>
      <c r="C1602" s="2" t="inlineStr">
        <is>
          <t>SEPARACAO</t>
        </is>
      </c>
      <c r="D1602" s="2" t="n">
        <v>5453356</v>
      </c>
      <c r="E1602" s="2" t="inlineStr">
        <is>
          <t>Leandro Marcos Rodrigues Vieira</t>
        </is>
      </c>
      <c r="F1602" s="2" t="n">
        <v>321</v>
      </c>
      <c r="G1602" s="2" t="n">
        <v>3.35</v>
      </c>
      <c r="H1602" s="2" t="n">
        <v>96</v>
      </c>
      <c r="I1602" s="2" t="n">
        <v>0</v>
      </c>
      <c r="J1602" s="2" t="inlineStr">
        <is>
          <t>GPA</t>
        </is>
      </c>
      <c r="K1602" s="2">
        <f>IF(I1602&lt;&gt;"",I1602,IFERROR(INDEX(Base!$I:$I,MATCH(1,(Base!$C:$C=C1602)*(Base!$I:$I&lt;&gt;""),0)),0))</f>
        <v/>
      </c>
      <c r="L1602" s="2">
        <f>IF(AND(I1602="",K1602&gt;0),"SIM","NÃO")</f>
        <v/>
      </c>
      <c r="M1602" s="2">
        <f>IF(ISNUMBER(SEARCH("SEPARA",UPPER(C1602))),"NÃO","SIM")</f>
        <v/>
      </c>
      <c r="N1602" s="2">
        <f>IFERROR(H1602/K1602,0)</f>
        <v/>
      </c>
      <c r="O1602" s="2">
        <f>IF(M1602="NÃO","EXCLUÍDO",IF(N1602&lt;Premissas!$B$8,"&lt; 1,00",IF(N1602&lt;Premissas!$B$9,"1,00 – 1,19",IF(N1602&lt;Premissas!$B$10,"1,20 – 1,39",IF(N1602&lt;Premissas!$B$11,"1,40 – 1,59",IF(N1602&lt;Premissas!$B$12,"1,60 – 1,99","≥ 2,00"))))))</f>
        <v/>
      </c>
      <c r="P1602" s="5">
        <f>IF(OR(M1602="NÃO",N1602&lt;Premissas!$B$8),Premissas!$B$13,IF(N1602&lt;Premissas!$B$9,Premissas!$B$14,IF(N1602&lt;Premissas!$B$10,Premissas!$B$15,IF(N1602&lt;Premissas!$B$11,Premissas!$B$16,IF(N1602&lt;Premissas!$B$12,Premissas!$B$17,Premissas!$B$18)))))</f>
        <v/>
      </c>
      <c r="Q1602" s="5">
        <f>IFERROR(P1602/Premissas!$B$4,0)</f>
        <v/>
      </c>
    </row>
    <row r="1603">
      <c r="A1603" s="2" t="n">
        <v>7</v>
      </c>
      <c r="B1603" s="2" t="n">
        <v>930</v>
      </c>
      <c r="C1603" s="2" t="inlineStr">
        <is>
          <t>PUXADA RECEB</t>
        </is>
      </c>
      <c r="D1603" s="2" t="n">
        <v>5454263</v>
      </c>
      <c r="E1603" s="2" t="inlineStr">
        <is>
          <t>Juraci Monteiro</t>
        </is>
      </c>
      <c r="F1603" s="2" t="n">
        <v>41</v>
      </c>
      <c r="G1603" s="2" t="n">
        <v>12.69</v>
      </c>
      <c r="H1603" s="2" t="n">
        <v>3</v>
      </c>
      <c r="I1603" s="2" t="n">
        <v>0</v>
      </c>
      <c r="J1603" s="2" t="inlineStr">
        <is>
          <t>GPA</t>
        </is>
      </c>
      <c r="K1603" s="2">
        <f>IF(I1603&lt;&gt;"",I1603,IFERROR(INDEX(Base!$I:$I,MATCH(1,(Base!$C:$C=C1603)*(Base!$I:$I&lt;&gt;""),0)),0))</f>
        <v/>
      </c>
      <c r="L1603" s="2">
        <f>IF(AND(I1603="",K1603&gt;0),"SIM","NÃO")</f>
        <v/>
      </c>
      <c r="M1603" s="2">
        <f>IF(ISNUMBER(SEARCH("SEPARA",UPPER(C1603))),"NÃO","SIM")</f>
        <v/>
      </c>
      <c r="N1603" s="2">
        <f>IFERROR(H1603/K1603,0)</f>
        <v/>
      </c>
      <c r="O1603" s="2">
        <f>IF(M1603="NÃO","EXCLUÍDO",IF(N1603&lt;Premissas!$B$8,"&lt; 1,00",IF(N1603&lt;Premissas!$B$9,"1,00 – 1,19",IF(N1603&lt;Premissas!$B$10,"1,20 – 1,39",IF(N1603&lt;Premissas!$B$11,"1,40 – 1,59",IF(N1603&lt;Premissas!$B$12,"1,60 – 1,99","≥ 2,00"))))))</f>
        <v/>
      </c>
      <c r="P1603" s="5">
        <f>IF(OR(M1603="NÃO",N1603&lt;Premissas!$B$8),Premissas!$B$13,IF(N1603&lt;Premissas!$B$9,Premissas!$B$14,IF(N1603&lt;Premissas!$B$10,Premissas!$B$15,IF(N1603&lt;Premissas!$B$11,Premissas!$B$16,IF(N1603&lt;Premissas!$B$12,Premissas!$B$17,Premissas!$B$18)))))</f>
        <v/>
      </c>
      <c r="Q1603" s="5">
        <f>IFERROR(P1603/Premissas!$B$4,0)</f>
        <v/>
      </c>
    </row>
    <row r="1604">
      <c r="A1604" s="2" t="n">
        <v>7</v>
      </c>
      <c r="B1604" s="2" t="n">
        <v>930</v>
      </c>
      <c r="C1604" s="2" t="inlineStr">
        <is>
          <t>CARREGAMENTO</t>
        </is>
      </c>
      <c r="D1604" s="2" t="n">
        <v>5455774</v>
      </c>
      <c r="E1604" s="2" t="inlineStr">
        <is>
          <t>Luiz Henrique Raimundo Junior</t>
        </is>
      </c>
      <c r="F1604" s="2" t="n">
        <v>917</v>
      </c>
      <c r="G1604" s="2" t="n">
        <v>32.79</v>
      </c>
      <c r="H1604" s="2" t="n">
        <v>28</v>
      </c>
      <c r="I1604" s="2" t="n">
        <v>0</v>
      </c>
      <c r="J1604" s="2" t="inlineStr">
        <is>
          <t>GPA</t>
        </is>
      </c>
      <c r="K1604" s="2">
        <f>IF(I1604&lt;&gt;"",I1604,IFERROR(INDEX(Base!$I:$I,MATCH(1,(Base!$C:$C=C1604)*(Base!$I:$I&lt;&gt;""),0)),0))</f>
        <v/>
      </c>
      <c r="L1604" s="2">
        <f>IF(AND(I1604="",K1604&gt;0),"SIM","NÃO")</f>
        <v/>
      </c>
      <c r="M1604" s="2">
        <f>IF(ISNUMBER(SEARCH("SEPARA",UPPER(C1604))),"NÃO","SIM")</f>
        <v/>
      </c>
      <c r="N1604" s="2">
        <f>IFERROR(H1604/K1604,0)</f>
        <v/>
      </c>
      <c r="O1604" s="2">
        <f>IF(M1604="NÃO","EXCLUÍDO",IF(N1604&lt;Premissas!$B$8,"&lt; 1,00",IF(N1604&lt;Premissas!$B$9,"1,00 – 1,19",IF(N1604&lt;Premissas!$B$10,"1,20 – 1,39",IF(N1604&lt;Premissas!$B$11,"1,40 – 1,59",IF(N1604&lt;Premissas!$B$12,"1,60 – 1,99","≥ 2,00"))))))</f>
        <v/>
      </c>
      <c r="P1604" s="5">
        <f>IF(OR(M1604="NÃO",N1604&lt;Premissas!$B$8),Premissas!$B$13,IF(N1604&lt;Premissas!$B$9,Premissas!$B$14,IF(N1604&lt;Premissas!$B$10,Premissas!$B$15,IF(N1604&lt;Premissas!$B$11,Premissas!$B$16,IF(N1604&lt;Premissas!$B$12,Premissas!$B$17,Premissas!$B$18)))))</f>
        <v/>
      </c>
      <c r="Q1604" s="5">
        <f>IFERROR(P1604/Premissas!$B$4,0)</f>
        <v/>
      </c>
    </row>
    <row r="1605">
      <c r="A1605" s="2" t="n">
        <v>7</v>
      </c>
      <c r="B1605" s="2" t="n">
        <v>930</v>
      </c>
      <c r="C1605" s="2" t="inlineStr">
        <is>
          <t>RECEBIMENTO</t>
        </is>
      </c>
      <c r="D1605" s="2" t="n">
        <v>5455774</v>
      </c>
      <c r="E1605" s="2" t="inlineStr">
        <is>
          <t>Luiz Henrique Raimundo Junior</t>
        </is>
      </c>
      <c r="F1605" s="2" t="n">
        <v>51</v>
      </c>
      <c r="G1605" s="2" t="n">
        <v>3.72</v>
      </c>
      <c r="H1605" s="2" t="n">
        <v>14</v>
      </c>
      <c r="I1605" s="2" t="n">
        <v>0</v>
      </c>
      <c r="J1605" s="2" t="inlineStr">
        <is>
          <t>GPA</t>
        </is>
      </c>
      <c r="K1605" s="2">
        <f>IF(I1605&lt;&gt;"",I1605,IFERROR(INDEX(Base!$I:$I,MATCH(1,(Base!$C:$C=C1605)*(Base!$I:$I&lt;&gt;""),0)),0))</f>
        <v/>
      </c>
      <c r="L1605" s="2">
        <f>IF(AND(I1605="",K1605&gt;0),"SIM","NÃO")</f>
        <v/>
      </c>
      <c r="M1605" s="2">
        <f>IF(ISNUMBER(SEARCH("SEPARA",UPPER(C1605))),"NÃO","SIM")</f>
        <v/>
      </c>
      <c r="N1605" s="2">
        <f>IFERROR(H1605/K1605,0)</f>
        <v/>
      </c>
      <c r="O1605" s="2">
        <f>IF(M1605="NÃO","EXCLUÍDO",IF(N1605&lt;Premissas!$B$8,"&lt; 1,00",IF(N1605&lt;Premissas!$B$9,"1,00 – 1,19",IF(N1605&lt;Premissas!$B$10,"1,20 – 1,39",IF(N1605&lt;Premissas!$B$11,"1,40 – 1,59",IF(N1605&lt;Premissas!$B$12,"1,60 – 1,99","≥ 2,00"))))))</f>
        <v/>
      </c>
      <c r="P1605" s="5">
        <f>IF(OR(M1605="NÃO",N1605&lt;Premissas!$B$8),Premissas!$B$13,IF(N1605&lt;Premissas!$B$9,Premissas!$B$14,IF(N1605&lt;Premissas!$B$10,Premissas!$B$15,IF(N1605&lt;Premissas!$B$11,Premissas!$B$16,IF(N1605&lt;Premissas!$B$12,Premissas!$B$17,Premissas!$B$18)))))</f>
        <v/>
      </c>
      <c r="Q1605" s="5">
        <f>IFERROR(P1605/Premissas!$B$4,0)</f>
        <v/>
      </c>
    </row>
    <row r="1606">
      <c r="A1606" s="2" t="n">
        <v>7</v>
      </c>
      <c r="B1606" s="2" t="n">
        <v>930</v>
      </c>
      <c r="C1606" s="2" t="inlineStr">
        <is>
          <t>SEPARACAO</t>
        </is>
      </c>
      <c r="D1606" s="2" t="n">
        <v>5455774</v>
      </c>
      <c r="E1606" s="2" t="inlineStr">
        <is>
          <t>Luiz Henrique Raimundo Junior</t>
        </is>
      </c>
      <c r="F1606" s="2" t="n">
        <v>498</v>
      </c>
      <c r="G1606" s="2" t="n">
        <v>2.38</v>
      </c>
      <c r="H1606" s="2" t="n">
        <v>209</v>
      </c>
      <c r="I1606" s="2" t="n">
        <v>0</v>
      </c>
      <c r="J1606" s="2" t="inlineStr">
        <is>
          <t>GPA</t>
        </is>
      </c>
      <c r="K1606" s="2">
        <f>IF(I1606&lt;&gt;"",I1606,IFERROR(INDEX(Base!$I:$I,MATCH(1,(Base!$C:$C=C1606)*(Base!$I:$I&lt;&gt;""),0)),0))</f>
        <v/>
      </c>
      <c r="L1606" s="2">
        <f>IF(AND(I1606="",K1606&gt;0),"SIM","NÃO")</f>
        <v/>
      </c>
      <c r="M1606" s="2">
        <f>IF(ISNUMBER(SEARCH("SEPARA",UPPER(C1606))),"NÃO","SIM")</f>
        <v/>
      </c>
      <c r="N1606" s="2">
        <f>IFERROR(H1606/K1606,0)</f>
        <v/>
      </c>
      <c r="O1606" s="2">
        <f>IF(M1606="NÃO","EXCLUÍDO",IF(N1606&lt;Premissas!$B$8,"&lt; 1,00",IF(N1606&lt;Premissas!$B$9,"1,00 – 1,19",IF(N1606&lt;Premissas!$B$10,"1,20 – 1,39",IF(N1606&lt;Premissas!$B$11,"1,40 – 1,59",IF(N1606&lt;Premissas!$B$12,"1,60 – 1,99","≥ 2,00"))))))</f>
        <v/>
      </c>
      <c r="P1606" s="5">
        <f>IF(OR(M1606="NÃO",N1606&lt;Premissas!$B$8),Premissas!$B$13,IF(N1606&lt;Premissas!$B$9,Premissas!$B$14,IF(N1606&lt;Premissas!$B$10,Premissas!$B$15,IF(N1606&lt;Premissas!$B$11,Premissas!$B$16,IF(N1606&lt;Premissas!$B$12,Premissas!$B$17,Premissas!$B$18)))))</f>
        <v/>
      </c>
      <c r="Q1606" s="5">
        <f>IFERROR(P1606/Premissas!$B$4,0)</f>
        <v/>
      </c>
    </row>
    <row r="1607">
      <c r="A1607" s="2" t="n">
        <v>7</v>
      </c>
      <c r="B1607" s="2" t="n">
        <v>930</v>
      </c>
      <c r="C1607" s="2" t="inlineStr">
        <is>
          <t>ATIVIDADE OP. EMP.</t>
        </is>
      </c>
      <c r="D1607" s="2" t="n">
        <v>545941</v>
      </c>
      <c r="E1607" s="2" t="inlineStr">
        <is>
          <t>Tiago Rodrigues Pires</t>
        </is>
      </c>
      <c r="F1607" s="2" t="n">
        <v>2348</v>
      </c>
      <c r="G1607" s="2" t="n">
        <v>64.06999999999999</v>
      </c>
      <c r="H1607" s="2" t="n">
        <v>37</v>
      </c>
      <c r="I1607" s="2" t="n">
        <v>0</v>
      </c>
      <c r="J1607" s="2" t="inlineStr">
        <is>
          <t>GPA</t>
        </is>
      </c>
      <c r="K1607" s="2">
        <f>IF(I1607&lt;&gt;"",I1607,IFERROR(INDEX(Base!$I:$I,MATCH(1,(Base!$C:$C=C1607)*(Base!$I:$I&lt;&gt;""),0)),0))</f>
        <v/>
      </c>
      <c r="L1607" s="2">
        <f>IF(AND(I1607="",K1607&gt;0),"SIM","NÃO")</f>
        <v/>
      </c>
      <c r="M1607" s="2">
        <f>IF(ISNUMBER(SEARCH("SEPARA",UPPER(C1607))),"NÃO","SIM")</f>
        <v/>
      </c>
      <c r="N1607" s="2">
        <f>IFERROR(H1607/K1607,0)</f>
        <v/>
      </c>
      <c r="O1607" s="2">
        <f>IF(M1607="NÃO","EXCLUÍDO",IF(N1607&lt;Premissas!$B$8,"&lt; 1,00",IF(N1607&lt;Premissas!$B$9,"1,00 – 1,19",IF(N1607&lt;Premissas!$B$10,"1,20 – 1,39",IF(N1607&lt;Premissas!$B$11,"1,40 – 1,59",IF(N1607&lt;Premissas!$B$12,"1,60 – 1,99","≥ 2,00"))))))</f>
        <v/>
      </c>
      <c r="P1607" s="5">
        <f>IF(OR(M1607="NÃO",N1607&lt;Premissas!$B$8),Premissas!$B$13,IF(N1607&lt;Premissas!$B$9,Premissas!$B$14,IF(N1607&lt;Premissas!$B$10,Premissas!$B$15,IF(N1607&lt;Premissas!$B$11,Premissas!$B$16,IF(N1607&lt;Premissas!$B$12,Premissas!$B$17,Premissas!$B$18)))))</f>
        <v/>
      </c>
      <c r="Q1607" s="5">
        <f>IFERROR(P1607/Premissas!$B$4,0)</f>
        <v/>
      </c>
    </row>
    <row r="1608">
      <c r="A1608" s="2" t="n">
        <v>7</v>
      </c>
      <c r="B1608" s="2" t="n">
        <v>930</v>
      </c>
      <c r="C1608" s="2" t="inlineStr">
        <is>
          <t>CARREGAMENTO</t>
        </is>
      </c>
      <c r="D1608" s="2" t="n">
        <v>5461855</v>
      </c>
      <c r="E1608" s="2" t="inlineStr">
        <is>
          <t>Denilson Jose Da Silva</t>
        </is>
      </c>
      <c r="F1608" s="2" t="n">
        <v>2094</v>
      </c>
      <c r="G1608" s="2" t="n">
        <v>38.27</v>
      </c>
      <c r="H1608" s="2" t="n">
        <v>55</v>
      </c>
      <c r="I1608" s="2" t="n">
        <v>0</v>
      </c>
      <c r="J1608" s="2" t="inlineStr">
        <is>
          <t>GPA</t>
        </is>
      </c>
      <c r="K1608" s="2">
        <f>IF(I1608&lt;&gt;"",I1608,IFERROR(INDEX(Base!$I:$I,MATCH(1,(Base!$C:$C=C1608)*(Base!$I:$I&lt;&gt;""),0)),0))</f>
        <v/>
      </c>
      <c r="L1608" s="2">
        <f>IF(AND(I1608="",K1608&gt;0),"SIM","NÃO")</f>
        <v/>
      </c>
      <c r="M1608" s="2">
        <f>IF(ISNUMBER(SEARCH("SEPARA",UPPER(C1608))),"NÃO","SIM")</f>
        <v/>
      </c>
      <c r="N1608" s="2">
        <f>IFERROR(H1608/K1608,0)</f>
        <v/>
      </c>
      <c r="O1608" s="2">
        <f>IF(M1608="NÃO","EXCLUÍDO",IF(N1608&lt;Premissas!$B$8,"&lt; 1,00",IF(N1608&lt;Premissas!$B$9,"1,00 – 1,19",IF(N1608&lt;Premissas!$B$10,"1,20 – 1,39",IF(N1608&lt;Premissas!$B$11,"1,40 – 1,59",IF(N1608&lt;Premissas!$B$12,"1,60 – 1,99","≥ 2,00"))))))</f>
        <v/>
      </c>
      <c r="P1608" s="5">
        <f>IF(OR(M1608="NÃO",N1608&lt;Premissas!$B$8),Premissas!$B$13,IF(N1608&lt;Premissas!$B$9,Premissas!$B$14,IF(N1608&lt;Premissas!$B$10,Premissas!$B$15,IF(N1608&lt;Premissas!$B$11,Premissas!$B$16,IF(N1608&lt;Premissas!$B$12,Premissas!$B$17,Premissas!$B$18)))))</f>
        <v/>
      </c>
      <c r="Q1608" s="5">
        <f>IFERROR(P1608/Premissas!$B$4,0)</f>
        <v/>
      </c>
    </row>
    <row r="1609">
      <c r="A1609" s="2" t="n">
        <v>7</v>
      </c>
      <c r="B1609" s="2" t="n">
        <v>930</v>
      </c>
      <c r="C1609" s="2" t="inlineStr">
        <is>
          <t>CARREGAMENTO</t>
        </is>
      </c>
      <c r="D1609" s="2" t="n">
        <v>5462550</v>
      </c>
      <c r="E1609" s="2" t="inlineStr">
        <is>
          <t>Felipe Nobrega Silva</t>
        </is>
      </c>
      <c r="F1609" s="2" t="n">
        <v>389</v>
      </c>
      <c r="G1609" s="2" t="n">
        <v>19.36</v>
      </c>
      <c r="H1609" s="2" t="n">
        <v>20</v>
      </c>
      <c r="I1609" s="2" t="n">
        <v>0</v>
      </c>
      <c r="J1609" s="2" t="inlineStr">
        <is>
          <t>GPA</t>
        </is>
      </c>
      <c r="K1609" s="2">
        <f>IF(I1609&lt;&gt;"",I1609,IFERROR(INDEX(Base!$I:$I,MATCH(1,(Base!$C:$C=C1609)*(Base!$I:$I&lt;&gt;""),0)),0))</f>
        <v/>
      </c>
      <c r="L1609" s="2">
        <f>IF(AND(I1609="",K1609&gt;0),"SIM","NÃO")</f>
        <v/>
      </c>
      <c r="M1609" s="2">
        <f>IF(ISNUMBER(SEARCH("SEPARA",UPPER(C1609))),"NÃO","SIM")</f>
        <v/>
      </c>
      <c r="N1609" s="2">
        <f>IFERROR(H1609/K1609,0)</f>
        <v/>
      </c>
      <c r="O1609" s="2">
        <f>IF(M1609="NÃO","EXCLUÍDO",IF(N1609&lt;Premissas!$B$8,"&lt; 1,00",IF(N1609&lt;Premissas!$B$9,"1,00 – 1,19",IF(N1609&lt;Premissas!$B$10,"1,20 – 1,39",IF(N1609&lt;Premissas!$B$11,"1,40 – 1,59",IF(N1609&lt;Premissas!$B$12,"1,60 – 1,99","≥ 2,00"))))))</f>
        <v/>
      </c>
      <c r="P1609" s="5">
        <f>IF(OR(M1609="NÃO",N1609&lt;Premissas!$B$8),Premissas!$B$13,IF(N1609&lt;Premissas!$B$9,Premissas!$B$14,IF(N1609&lt;Premissas!$B$10,Premissas!$B$15,IF(N1609&lt;Premissas!$B$11,Premissas!$B$16,IF(N1609&lt;Premissas!$B$12,Premissas!$B$17,Premissas!$B$18)))))</f>
        <v/>
      </c>
      <c r="Q1609" s="5">
        <f>IFERROR(P1609/Premissas!$B$4,0)</f>
        <v/>
      </c>
    </row>
    <row r="1610">
      <c r="A1610" s="2" t="n">
        <v>7</v>
      </c>
      <c r="B1610" s="2" t="n">
        <v>930</v>
      </c>
      <c r="C1610" s="2" t="inlineStr">
        <is>
          <t>CARREGAMENTO</t>
        </is>
      </c>
      <c r="D1610" s="2" t="n">
        <v>5462959</v>
      </c>
      <c r="E1610" s="2" t="inlineStr">
        <is>
          <t>Jonathan Silva Dos Santos</t>
        </is>
      </c>
      <c r="F1610" s="2" t="n">
        <v>9</v>
      </c>
      <c r="G1610" s="2" t="n">
        <v>11.42</v>
      </c>
      <c r="H1610" s="2" t="n">
        <v>1</v>
      </c>
      <c r="I1610" s="2" t="n">
        <v>0</v>
      </c>
      <c r="J1610" s="2" t="inlineStr">
        <is>
          <t>GPA</t>
        </is>
      </c>
      <c r="K1610" s="2">
        <f>IF(I1610&lt;&gt;"",I1610,IFERROR(INDEX(Base!$I:$I,MATCH(1,(Base!$C:$C=C1610)*(Base!$I:$I&lt;&gt;""),0)),0))</f>
        <v/>
      </c>
      <c r="L1610" s="2">
        <f>IF(AND(I1610="",K1610&gt;0),"SIM","NÃO")</f>
        <v/>
      </c>
      <c r="M1610" s="2">
        <f>IF(ISNUMBER(SEARCH("SEPARA",UPPER(C1610))),"NÃO","SIM")</f>
        <v/>
      </c>
      <c r="N1610" s="2">
        <f>IFERROR(H1610/K1610,0)</f>
        <v/>
      </c>
      <c r="O1610" s="2">
        <f>IF(M1610="NÃO","EXCLUÍDO",IF(N1610&lt;Premissas!$B$8,"&lt; 1,00",IF(N1610&lt;Premissas!$B$9,"1,00 – 1,19",IF(N1610&lt;Premissas!$B$10,"1,20 – 1,39",IF(N1610&lt;Premissas!$B$11,"1,40 – 1,59",IF(N1610&lt;Premissas!$B$12,"1,60 – 1,99","≥ 2,00"))))))</f>
        <v/>
      </c>
      <c r="P1610" s="5">
        <f>IF(OR(M1610="NÃO",N1610&lt;Premissas!$B$8),Premissas!$B$13,IF(N1610&lt;Premissas!$B$9,Premissas!$B$14,IF(N1610&lt;Premissas!$B$10,Premissas!$B$15,IF(N1610&lt;Premissas!$B$11,Premissas!$B$16,IF(N1610&lt;Premissas!$B$12,Premissas!$B$17,Premissas!$B$18)))))</f>
        <v/>
      </c>
      <c r="Q1610" s="5">
        <f>IFERROR(P1610/Premissas!$B$4,0)</f>
        <v/>
      </c>
    </row>
    <row r="1611">
      <c r="A1611" s="2" t="n">
        <v>7</v>
      </c>
      <c r="B1611" s="2" t="n">
        <v>930</v>
      </c>
      <c r="C1611" s="2" t="inlineStr">
        <is>
          <t>SEPARACAO</t>
        </is>
      </c>
      <c r="D1611" s="2" t="n">
        <v>5463602</v>
      </c>
      <c r="E1611" s="2" t="inlineStr">
        <is>
          <t>Robson Rodrigues Teixeira</t>
        </is>
      </c>
      <c r="F1611" s="2" t="n">
        <v>181</v>
      </c>
      <c r="G1611" s="2" t="n">
        <v>2.35</v>
      </c>
      <c r="H1611" s="2" t="n">
        <v>77</v>
      </c>
      <c r="I1611" s="2" t="n">
        <v>0</v>
      </c>
      <c r="J1611" s="2" t="inlineStr">
        <is>
          <t>GPA</t>
        </is>
      </c>
      <c r="K1611" s="2">
        <f>IF(I1611&lt;&gt;"",I1611,IFERROR(INDEX(Base!$I:$I,MATCH(1,(Base!$C:$C=C1611)*(Base!$I:$I&lt;&gt;""),0)),0))</f>
        <v/>
      </c>
      <c r="L1611" s="2">
        <f>IF(AND(I1611="",K1611&gt;0),"SIM","NÃO")</f>
        <v/>
      </c>
      <c r="M1611" s="2">
        <f>IF(ISNUMBER(SEARCH("SEPARA",UPPER(C1611))),"NÃO","SIM")</f>
        <v/>
      </c>
      <c r="N1611" s="2">
        <f>IFERROR(H1611/K1611,0)</f>
        <v/>
      </c>
      <c r="O1611" s="2">
        <f>IF(M1611="NÃO","EXCLUÍDO",IF(N1611&lt;Premissas!$B$8,"&lt; 1,00",IF(N1611&lt;Premissas!$B$9,"1,00 – 1,19",IF(N1611&lt;Premissas!$B$10,"1,20 – 1,39",IF(N1611&lt;Premissas!$B$11,"1,40 – 1,59",IF(N1611&lt;Premissas!$B$12,"1,60 – 1,99","≥ 2,00"))))))</f>
        <v/>
      </c>
      <c r="P1611" s="5">
        <f>IF(OR(M1611="NÃO",N1611&lt;Premissas!$B$8),Premissas!$B$13,IF(N1611&lt;Premissas!$B$9,Premissas!$B$14,IF(N1611&lt;Premissas!$B$10,Premissas!$B$15,IF(N1611&lt;Premissas!$B$11,Premissas!$B$16,IF(N1611&lt;Premissas!$B$12,Premissas!$B$17,Premissas!$B$18)))))</f>
        <v/>
      </c>
      <c r="Q1611" s="5">
        <f>IFERROR(P1611/Premissas!$B$4,0)</f>
        <v/>
      </c>
    </row>
    <row r="1612">
      <c r="A1612" s="2" t="n">
        <v>7</v>
      </c>
      <c r="B1612" s="2" t="n">
        <v>930</v>
      </c>
      <c r="C1612" s="2" t="inlineStr">
        <is>
          <t>CARREGAMENTO</t>
        </is>
      </c>
      <c r="D1612" s="2" t="n">
        <v>5466253</v>
      </c>
      <c r="E1612" s="2" t="inlineStr">
        <is>
          <t>Michel Martins Dos Santos</t>
        </is>
      </c>
      <c r="F1612" s="2" t="n">
        <v>750</v>
      </c>
      <c r="G1612" s="2" t="n">
        <v>19.42</v>
      </c>
      <c r="H1612" s="2" t="n">
        <v>39</v>
      </c>
      <c r="I1612" s="2" t="n">
        <v>0</v>
      </c>
      <c r="J1612" s="2" t="inlineStr">
        <is>
          <t>GPA</t>
        </is>
      </c>
      <c r="K1612" s="2">
        <f>IF(I1612&lt;&gt;"",I1612,IFERROR(INDEX(Base!$I:$I,MATCH(1,(Base!$C:$C=C1612)*(Base!$I:$I&lt;&gt;""),0)),0))</f>
        <v/>
      </c>
      <c r="L1612" s="2">
        <f>IF(AND(I1612="",K1612&gt;0),"SIM","NÃO")</f>
        <v/>
      </c>
      <c r="M1612" s="2">
        <f>IF(ISNUMBER(SEARCH("SEPARA",UPPER(C1612))),"NÃO","SIM")</f>
        <v/>
      </c>
      <c r="N1612" s="2">
        <f>IFERROR(H1612/K1612,0)</f>
        <v/>
      </c>
      <c r="O1612" s="2">
        <f>IF(M1612="NÃO","EXCLUÍDO",IF(N1612&lt;Premissas!$B$8,"&lt; 1,00",IF(N1612&lt;Premissas!$B$9,"1,00 – 1,19",IF(N1612&lt;Premissas!$B$10,"1,20 – 1,39",IF(N1612&lt;Premissas!$B$11,"1,40 – 1,59",IF(N1612&lt;Premissas!$B$12,"1,60 – 1,99","≥ 2,00"))))))</f>
        <v/>
      </c>
      <c r="P1612" s="5">
        <f>IF(OR(M1612="NÃO",N1612&lt;Premissas!$B$8),Premissas!$B$13,IF(N1612&lt;Premissas!$B$9,Premissas!$B$14,IF(N1612&lt;Premissas!$B$10,Premissas!$B$15,IF(N1612&lt;Premissas!$B$11,Premissas!$B$16,IF(N1612&lt;Premissas!$B$12,Premissas!$B$17,Premissas!$B$18)))))</f>
        <v/>
      </c>
      <c r="Q1612" s="5">
        <f>IFERROR(P1612/Premissas!$B$4,0)</f>
        <v/>
      </c>
    </row>
    <row r="1613">
      <c r="A1613" s="2" t="n">
        <v>7</v>
      </c>
      <c r="B1613" s="2" t="n">
        <v>930</v>
      </c>
      <c r="C1613" s="2" t="inlineStr">
        <is>
          <t>SEPARACAO</t>
        </is>
      </c>
      <c r="D1613" s="2" t="n">
        <v>5466253</v>
      </c>
      <c r="E1613" s="2" t="inlineStr">
        <is>
          <t>Michel Martins Dos Santos</t>
        </is>
      </c>
      <c r="F1613" s="2" t="n">
        <v>38</v>
      </c>
      <c r="G1613" s="2" t="n">
        <v>0.18</v>
      </c>
      <c r="H1613" s="2" t="n">
        <v>211</v>
      </c>
      <c r="I1613" s="2" t="n">
        <v>0</v>
      </c>
      <c r="J1613" s="2" t="inlineStr">
        <is>
          <t>GPA</t>
        </is>
      </c>
      <c r="K1613" s="2">
        <f>IF(I1613&lt;&gt;"",I1613,IFERROR(INDEX(Base!$I:$I,MATCH(1,(Base!$C:$C=C1613)*(Base!$I:$I&lt;&gt;""),0)),0))</f>
        <v/>
      </c>
      <c r="L1613" s="2">
        <f>IF(AND(I1613="",K1613&gt;0),"SIM","NÃO")</f>
        <v/>
      </c>
      <c r="M1613" s="2">
        <f>IF(ISNUMBER(SEARCH("SEPARA",UPPER(C1613))),"NÃO","SIM")</f>
        <v/>
      </c>
      <c r="N1613" s="2">
        <f>IFERROR(H1613/K1613,0)</f>
        <v/>
      </c>
      <c r="O1613" s="2">
        <f>IF(M1613="NÃO","EXCLUÍDO",IF(N1613&lt;Premissas!$B$8,"&lt; 1,00",IF(N1613&lt;Premissas!$B$9,"1,00 – 1,19",IF(N1613&lt;Premissas!$B$10,"1,20 – 1,39",IF(N1613&lt;Premissas!$B$11,"1,40 – 1,59",IF(N1613&lt;Premissas!$B$12,"1,60 – 1,99","≥ 2,00"))))))</f>
        <v/>
      </c>
      <c r="P1613" s="5">
        <f>IF(OR(M1613="NÃO",N1613&lt;Premissas!$B$8),Premissas!$B$13,IF(N1613&lt;Premissas!$B$9,Premissas!$B$14,IF(N1613&lt;Premissas!$B$10,Premissas!$B$15,IF(N1613&lt;Premissas!$B$11,Premissas!$B$16,IF(N1613&lt;Premissas!$B$12,Premissas!$B$17,Premissas!$B$18)))))</f>
        <v/>
      </c>
      <c r="Q1613" s="5">
        <f>IFERROR(P1613/Premissas!$B$4,0)</f>
        <v/>
      </c>
    </row>
    <row r="1614">
      <c r="A1614" s="2" t="n">
        <v>7</v>
      </c>
      <c r="B1614" s="2" t="n">
        <v>930</v>
      </c>
      <c r="C1614" s="2" t="inlineStr">
        <is>
          <t>ATIVIDADE OP. EMP.</t>
        </is>
      </c>
      <c r="D1614" s="2" t="n">
        <v>5466369</v>
      </c>
      <c r="E1614" s="2" t="inlineStr">
        <is>
          <t>Bonifacio Dos Santos E Silva</t>
        </is>
      </c>
      <c r="F1614" s="2" t="n">
        <v>995</v>
      </c>
      <c r="G1614" s="2" t="n">
        <v>83.02</v>
      </c>
      <c r="H1614" s="2" t="n">
        <v>12</v>
      </c>
      <c r="I1614" s="2" t="n">
        <v>0</v>
      </c>
      <c r="J1614" s="2" t="inlineStr">
        <is>
          <t>GPA</t>
        </is>
      </c>
      <c r="K1614" s="2">
        <f>IF(I1614&lt;&gt;"",I1614,IFERROR(INDEX(Base!$I:$I,MATCH(1,(Base!$C:$C=C1614)*(Base!$I:$I&lt;&gt;""),0)),0))</f>
        <v/>
      </c>
      <c r="L1614" s="2">
        <f>IF(AND(I1614="",K1614&gt;0),"SIM","NÃO")</f>
        <v/>
      </c>
      <c r="M1614" s="2">
        <f>IF(ISNUMBER(SEARCH("SEPARA",UPPER(C1614))),"NÃO","SIM")</f>
        <v/>
      </c>
      <c r="N1614" s="2">
        <f>IFERROR(H1614/K1614,0)</f>
        <v/>
      </c>
      <c r="O1614" s="2">
        <f>IF(M1614="NÃO","EXCLUÍDO",IF(N1614&lt;Premissas!$B$8,"&lt; 1,00",IF(N1614&lt;Premissas!$B$9,"1,00 – 1,19",IF(N1614&lt;Premissas!$B$10,"1,20 – 1,39",IF(N1614&lt;Premissas!$B$11,"1,40 – 1,59",IF(N1614&lt;Premissas!$B$12,"1,60 – 1,99","≥ 2,00"))))))</f>
        <v/>
      </c>
      <c r="P1614" s="5">
        <f>IF(OR(M1614="NÃO",N1614&lt;Premissas!$B$8),Premissas!$B$13,IF(N1614&lt;Premissas!$B$9,Premissas!$B$14,IF(N1614&lt;Premissas!$B$10,Premissas!$B$15,IF(N1614&lt;Premissas!$B$11,Premissas!$B$16,IF(N1614&lt;Premissas!$B$12,Premissas!$B$17,Premissas!$B$18)))))</f>
        <v/>
      </c>
      <c r="Q1614" s="5">
        <f>IFERROR(P1614/Premissas!$B$4,0)</f>
        <v/>
      </c>
    </row>
    <row r="1615">
      <c r="A1615" s="2" t="n">
        <v>7</v>
      </c>
      <c r="B1615" s="2" t="n">
        <v>930</v>
      </c>
      <c r="C1615" s="2" t="inlineStr">
        <is>
          <t>CARREGAMENTO</t>
        </is>
      </c>
      <c r="D1615" s="2" t="n">
        <v>5470005</v>
      </c>
      <c r="E1615" s="2" t="inlineStr">
        <is>
          <t>Rodrigo Inacio Leite Da Silva</t>
        </is>
      </c>
      <c r="F1615" s="2" t="n">
        <v>22</v>
      </c>
      <c r="G1615" s="2" t="n">
        <v>0.09</v>
      </c>
      <c r="H1615" s="2" t="n">
        <v>244</v>
      </c>
      <c r="I1615" s="2" t="n">
        <v>0</v>
      </c>
      <c r="J1615" s="2" t="inlineStr">
        <is>
          <t>GPA</t>
        </is>
      </c>
      <c r="K1615" s="2">
        <f>IF(I1615&lt;&gt;"",I1615,IFERROR(INDEX(Base!$I:$I,MATCH(1,(Base!$C:$C=C1615)*(Base!$I:$I&lt;&gt;""),0)),0))</f>
        <v/>
      </c>
      <c r="L1615" s="2">
        <f>IF(AND(I1615="",K1615&gt;0),"SIM","NÃO")</f>
        <v/>
      </c>
      <c r="M1615" s="2">
        <f>IF(ISNUMBER(SEARCH("SEPARA",UPPER(C1615))),"NÃO","SIM")</f>
        <v/>
      </c>
      <c r="N1615" s="2">
        <f>IFERROR(H1615/K1615,0)</f>
        <v/>
      </c>
      <c r="O1615" s="2">
        <f>IF(M1615="NÃO","EXCLUÍDO",IF(N1615&lt;Premissas!$B$8,"&lt; 1,00",IF(N1615&lt;Premissas!$B$9,"1,00 – 1,19",IF(N1615&lt;Premissas!$B$10,"1,20 – 1,39",IF(N1615&lt;Premissas!$B$11,"1,40 – 1,59",IF(N1615&lt;Premissas!$B$12,"1,60 – 1,99","≥ 2,00"))))))</f>
        <v/>
      </c>
      <c r="P1615" s="5">
        <f>IF(OR(M1615="NÃO",N1615&lt;Premissas!$B$8),Premissas!$B$13,IF(N1615&lt;Premissas!$B$9,Premissas!$B$14,IF(N1615&lt;Premissas!$B$10,Premissas!$B$15,IF(N1615&lt;Premissas!$B$11,Premissas!$B$16,IF(N1615&lt;Premissas!$B$12,Premissas!$B$17,Premissas!$B$18)))))</f>
        <v/>
      </c>
      <c r="Q1615" s="5">
        <f>IFERROR(P1615/Premissas!$B$4,0)</f>
        <v/>
      </c>
    </row>
    <row r="1616">
      <c r="A1616" s="2" t="n">
        <v>7</v>
      </c>
      <c r="B1616" s="2" t="n">
        <v>930</v>
      </c>
      <c r="C1616" s="2" t="inlineStr">
        <is>
          <t>CARREGAMENTO</t>
        </is>
      </c>
      <c r="D1616" s="2" t="n">
        <v>5491240</v>
      </c>
      <c r="E1616" s="2" t="inlineStr">
        <is>
          <t>Gabriel Lemos De Lima Dos Santos</t>
        </is>
      </c>
      <c r="F1616" s="2" t="n">
        <v>126</v>
      </c>
      <c r="G1616" s="2" t="n">
        <v>37.6</v>
      </c>
      <c r="H1616" s="2" t="n">
        <v>3</v>
      </c>
      <c r="I1616" s="2" t="n">
        <v>0</v>
      </c>
      <c r="J1616" s="2" t="inlineStr">
        <is>
          <t>GPA</t>
        </is>
      </c>
      <c r="K1616" s="2">
        <f>IF(I1616&lt;&gt;"",I1616,IFERROR(INDEX(Base!$I:$I,MATCH(1,(Base!$C:$C=C1616)*(Base!$I:$I&lt;&gt;""),0)),0))</f>
        <v/>
      </c>
      <c r="L1616" s="2">
        <f>IF(AND(I1616="",K1616&gt;0),"SIM","NÃO")</f>
        <v/>
      </c>
      <c r="M1616" s="2">
        <f>IF(ISNUMBER(SEARCH("SEPARA",UPPER(C1616))),"NÃO","SIM")</f>
        <v/>
      </c>
      <c r="N1616" s="2">
        <f>IFERROR(H1616/K1616,0)</f>
        <v/>
      </c>
      <c r="O1616" s="2">
        <f>IF(M1616="NÃO","EXCLUÍDO",IF(N1616&lt;Premissas!$B$8,"&lt; 1,00",IF(N1616&lt;Premissas!$B$9,"1,00 – 1,19",IF(N1616&lt;Premissas!$B$10,"1,20 – 1,39",IF(N1616&lt;Premissas!$B$11,"1,40 – 1,59",IF(N1616&lt;Premissas!$B$12,"1,60 – 1,99","≥ 2,00"))))))</f>
        <v/>
      </c>
      <c r="P1616" s="5">
        <f>IF(OR(M1616="NÃO",N1616&lt;Premissas!$B$8),Premissas!$B$13,IF(N1616&lt;Premissas!$B$9,Premissas!$B$14,IF(N1616&lt;Premissas!$B$10,Premissas!$B$15,IF(N1616&lt;Premissas!$B$11,Premissas!$B$16,IF(N1616&lt;Premissas!$B$12,Premissas!$B$17,Premissas!$B$18)))))</f>
        <v/>
      </c>
      <c r="Q1616" s="5">
        <f>IFERROR(P1616/Premissas!$B$4,0)</f>
        <v/>
      </c>
    </row>
    <row r="1617">
      <c r="A1617" s="2" t="n">
        <v>7</v>
      </c>
      <c r="B1617" s="2" t="n">
        <v>930</v>
      </c>
      <c r="C1617" s="2" t="inlineStr">
        <is>
          <t>PUXADA RECEB</t>
        </is>
      </c>
      <c r="D1617" s="2" t="n">
        <v>549848</v>
      </c>
      <c r="E1617" s="2" t="inlineStr">
        <is>
          <t>KEITE RODRIGUES DE OLIVEIRA</t>
        </is>
      </c>
      <c r="F1617" s="2" t="n">
        <v>3466</v>
      </c>
      <c r="G1617" s="2" t="n">
        <v>74.62</v>
      </c>
      <c r="H1617" s="2" t="n">
        <v>46</v>
      </c>
      <c r="I1617" s="2" t="n">
        <v>0</v>
      </c>
      <c r="J1617" s="2" t="inlineStr">
        <is>
          <t>GPA</t>
        </is>
      </c>
      <c r="K1617" s="2">
        <f>IF(I1617&lt;&gt;"",I1617,IFERROR(INDEX(Base!$I:$I,MATCH(1,(Base!$C:$C=C1617)*(Base!$I:$I&lt;&gt;""),0)),0))</f>
        <v/>
      </c>
      <c r="L1617" s="2">
        <f>IF(AND(I1617="",K1617&gt;0),"SIM","NÃO")</f>
        <v/>
      </c>
      <c r="M1617" s="2">
        <f>IF(ISNUMBER(SEARCH("SEPARA",UPPER(C1617))),"NÃO","SIM")</f>
        <v/>
      </c>
      <c r="N1617" s="2">
        <f>IFERROR(H1617/K1617,0)</f>
        <v/>
      </c>
      <c r="O1617" s="2">
        <f>IF(M1617="NÃO","EXCLUÍDO",IF(N1617&lt;Premissas!$B$8,"&lt; 1,00",IF(N1617&lt;Premissas!$B$9,"1,00 – 1,19",IF(N1617&lt;Premissas!$B$10,"1,20 – 1,39",IF(N1617&lt;Premissas!$B$11,"1,40 – 1,59",IF(N1617&lt;Premissas!$B$12,"1,60 – 1,99","≥ 2,00"))))))</f>
        <v/>
      </c>
      <c r="P1617" s="5">
        <f>IF(OR(M1617="NÃO",N1617&lt;Premissas!$B$8),Premissas!$B$13,IF(N1617&lt;Premissas!$B$9,Premissas!$B$14,IF(N1617&lt;Premissas!$B$10,Premissas!$B$15,IF(N1617&lt;Premissas!$B$11,Premissas!$B$16,IF(N1617&lt;Premissas!$B$12,Premissas!$B$17,Premissas!$B$18)))))</f>
        <v/>
      </c>
      <c r="Q1617" s="5">
        <f>IFERROR(P1617/Premissas!$B$4,0)</f>
        <v/>
      </c>
    </row>
    <row r="1618">
      <c r="A1618" s="2" t="n">
        <v>7</v>
      </c>
      <c r="B1618" s="2" t="n">
        <v>930</v>
      </c>
      <c r="C1618" s="2" t="inlineStr">
        <is>
          <t>SEPARACAO</t>
        </is>
      </c>
      <c r="D1618" s="2" t="n">
        <v>5549540</v>
      </c>
      <c r="E1618" s="2" t="inlineStr">
        <is>
          <t>Luiz Antonio Henrique</t>
        </is>
      </c>
      <c r="F1618" s="2" t="n">
        <v>15898</v>
      </c>
      <c r="G1618" s="2" t="n">
        <v>124.22</v>
      </c>
      <c r="H1618" s="2" t="n">
        <v>128</v>
      </c>
      <c r="I1618" s="2" t="n">
        <v>0</v>
      </c>
      <c r="J1618" s="2" t="inlineStr">
        <is>
          <t>GPA</t>
        </is>
      </c>
      <c r="K1618" s="2">
        <f>IF(I1618&lt;&gt;"",I1618,IFERROR(INDEX(Base!$I:$I,MATCH(1,(Base!$C:$C=C1618)*(Base!$I:$I&lt;&gt;""),0)),0))</f>
        <v/>
      </c>
      <c r="L1618" s="2">
        <f>IF(AND(I1618="",K1618&gt;0),"SIM","NÃO")</f>
        <v/>
      </c>
      <c r="M1618" s="2">
        <f>IF(ISNUMBER(SEARCH("SEPARA",UPPER(C1618))),"NÃO","SIM")</f>
        <v/>
      </c>
      <c r="N1618" s="2">
        <f>IFERROR(H1618/K1618,0)</f>
        <v/>
      </c>
      <c r="O1618" s="2">
        <f>IF(M1618="NÃO","EXCLUÍDO",IF(N1618&lt;Premissas!$B$8,"&lt; 1,00",IF(N1618&lt;Premissas!$B$9,"1,00 – 1,19",IF(N1618&lt;Premissas!$B$10,"1,20 – 1,39",IF(N1618&lt;Premissas!$B$11,"1,40 – 1,59",IF(N1618&lt;Premissas!$B$12,"1,60 – 1,99","≥ 2,00"))))))</f>
        <v/>
      </c>
      <c r="P1618" s="5">
        <f>IF(OR(M1618="NÃO",N1618&lt;Premissas!$B$8),Premissas!$B$13,IF(N1618&lt;Premissas!$B$9,Premissas!$B$14,IF(N1618&lt;Premissas!$B$10,Premissas!$B$15,IF(N1618&lt;Premissas!$B$11,Premissas!$B$16,IF(N1618&lt;Premissas!$B$12,Premissas!$B$17,Premissas!$B$18)))))</f>
        <v/>
      </c>
      <c r="Q1618" s="5">
        <f>IFERROR(P1618/Premissas!$B$4,0)</f>
        <v/>
      </c>
    </row>
    <row r="1619">
      <c r="A1619" s="2" t="n">
        <v>7</v>
      </c>
      <c r="B1619" s="2" t="n">
        <v>930</v>
      </c>
      <c r="C1619" s="2" t="inlineStr">
        <is>
          <t>SEPARACAO</t>
        </is>
      </c>
      <c r="D1619" s="2" t="n">
        <v>5549922</v>
      </c>
      <c r="E1619" s="2" t="inlineStr">
        <is>
          <t>Benedito Nonato Da Silva</t>
        </is>
      </c>
      <c r="F1619" s="2" t="n">
        <v>19941</v>
      </c>
      <c r="G1619" s="2" t="n">
        <v>134.08</v>
      </c>
      <c r="H1619" s="2" t="n">
        <v>149</v>
      </c>
      <c r="I1619" s="2" t="n">
        <v>0</v>
      </c>
      <c r="J1619" s="2" t="inlineStr">
        <is>
          <t>GPA</t>
        </is>
      </c>
      <c r="K1619" s="2">
        <f>IF(I1619&lt;&gt;"",I1619,IFERROR(INDEX(Base!$I:$I,MATCH(1,(Base!$C:$C=C1619)*(Base!$I:$I&lt;&gt;""),0)),0))</f>
        <v/>
      </c>
      <c r="L1619" s="2">
        <f>IF(AND(I1619="",K1619&gt;0),"SIM","NÃO")</f>
        <v/>
      </c>
      <c r="M1619" s="2">
        <f>IF(ISNUMBER(SEARCH("SEPARA",UPPER(C1619))),"NÃO","SIM")</f>
        <v/>
      </c>
      <c r="N1619" s="2">
        <f>IFERROR(H1619/K1619,0)</f>
        <v/>
      </c>
      <c r="O1619" s="2">
        <f>IF(M1619="NÃO","EXCLUÍDO",IF(N1619&lt;Premissas!$B$8,"&lt; 1,00",IF(N1619&lt;Premissas!$B$9,"1,00 – 1,19",IF(N1619&lt;Premissas!$B$10,"1,20 – 1,39",IF(N1619&lt;Premissas!$B$11,"1,40 – 1,59",IF(N1619&lt;Premissas!$B$12,"1,60 – 1,99","≥ 2,00"))))))</f>
        <v/>
      </c>
      <c r="P1619" s="5">
        <f>IF(OR(M1619="NÃO",N1619&lt;Premissas!$B$8),Premissas!$B$13,IF(N1619&lt;Premissas!$B$9,Premissas!$B$14,IF(N1619&lt;Premissas!$B$10,Premissas!$B$15,IF(N1619&lt;Premissas!$B$11,Premissas!$B$16,IF(N1619&lt;Premissas!$B$12,Premissas!$B$17,Premissas!$B$18)))))</f>
        <v/>
      </c>
      <c r="Q1619" s="5">
        <f>IFERROR(P1619/Premissas!$B$4,0)</f>
        <v/>
      </c>
    </row>
    <row r="1620">
      <c r="A1620" s="2" t="n">
        <v>7</v>
      </c>
      <c r="B1620" s="2" t="n">
        <v>930</v>
      </c>
      <c r="C1620" s="2" t="inlineStr">
        <is>
          <t>CARREGAMENTO</t>
        </is>
      </c>
      <c r="D1620" s="2" t="n">
        <v>5550904</v>
      </c>
      <c r="E1620" s="2" t="inlineStr">
        <is>
          <t>Renan Oliveira Da Cruz</t>
        </is>
      </c>
      <c r="F1620" s="2" t="n">
        <v>72</v>
      </c>
      <c r="G1620" s="2" t="n">
        <v>1.57</v>
      </c>
      <c r="H1620" s="2" t="n">
        <v>46</v>
      </c>
      <c r="I1620" s="2" t="n">
        <v>0</v>
      </c>
      <c r="J1620" s="2" t="inlineStr">
        <is>
          <t>GPA</t>
        </is>
      </c>
      <c r="K1620" s="2">
        <f>IF(I1620&lt;&gt;"",I1620,IFERROR(INDEX(Base!$I:$I,MATCH(1,(Base!$C:$C=C1620)*(Base!$I:$I&lt;&gt;""),0)),0))</f>
        <v/>
      </c>
      <c r="L1620" s="2">
        <f>IF(AND(I1620="",K1620&gt;0),"SIM","NÃO")</f>
        <v/>
      </c>
      <c r="M1620" s="2">
        <f>IF(ISNUMBER(SEARCH("SEPARA",UPPER(C1620))),"NÃO","SIM")</f>
        <v/>
      </c>
      <c r="N1620" s="2">
        <f>IFERROR(H1620/K1620,0)</f>
        <v/>
      </c>
      <c r="O1620" s="2">
        <f>IF(M1620="NÃO","EXCLUÍDO",IF(N1620&lt;Premissas!$B$8,"&lt; 1,00",IF(N1620&lt;Premissas!$B$9,"1,00 – 1,19",IF(N1620&lt;Premissas!$B$10,"1,20 – 1,39",IF(N1620&lt;Premissas!$B$11,"1,40 – 1,59",IF(N1620&lt;Premissas!$B$12,"1,60 – 1,99","≥ 2,00"))))))</f>
        <v/>
      </c>
      <c r="P1620" s="5">
        <f>IF(OR(M1620="NÃO",N1620&lt;Premissas!$B$8),Premissas!$B$13,IF(N1620&lt;Premissas!$B$9,Premissas!$B$14,IF(N1620&lt;Premissas!$B$10,Premissas!$B$15,IF(N1620&lt;Premissas!$B$11,Premissas!$B$16,IF(N1620&lt;Premissas!$B$12,Premissas!$B$17,Premissas!$B$18)))))</f>
        <v/>
      </c>
      <c r="Q1620" s="5">
        <f>IFERROR(P1620/Premissas!$B$4,0)</f>
        <v/>
      </c>
    </row>
    <row r="1621">
      <c r="A1621" s="2" t="n">
        <v>7</v>
      </c>
      <c r="B1621" s="2" t="n">
        <v>930</v>
      </c>
      <c r="C1621" s="2" t="inlineStr">
        <is>
          <t>PUXADA RECEB</t>
        </is>
      </c>
      <c r="D1621" s="2" t="n">
        <v>5551480</v>
      </c>
      <c r="E1621" s="2" t="inlineStr">
        <is>
          <t>Ricardo Angelis Panhan</t>
        </is>
      </c>
      <c r="F1621" s="2" t="n">
        <v>3</v>
      </c>
      <c r="G1621" s="2" t="n">
        <v>0.08</v>
      </c>
      <c r="H1621" s="2" t="n">
        <v>38</v>
      </c>
      <c r="I1621" s="2" t="n">
        <v>0</v>
      </c>
      <c r="J1621" s="2" t="inlineStr">
        <is>
          <t>GPA</t>
        </is>
      </c>
      <c r="K1621" s="2">
        <f>IF(I1621&lt;&gt;"",I1621,IFERROR(INDEX(Base!$I:$I,MATCH(1,(Base!$C:$C=C1621)*(Base!$I:$I&lt;&gt;""),0)),0))</f>
        <v/>
      </c>
      <c r="L1621" s="2">
        <f>IF(AND(I1621="",K1621&gt;0),"SIM","NÃO")</f>
        <v/>
      </c>
      <c r="M1621" s="2">
        <f>IF(ISNUMBER(SEARCH("SEPARA",UPPER(C1621))),"NÃO","SIM")</f>
        <v/>
      </c>
      <c r="N1621" s="2">
        <f>IFERROR(H1621/K1621,0)</f>
        <v/>
      </c>
      <c r="O1621" s="2">
        <f>IF(M1621="NÃO","EXCLUÍDO",IF(N1621&lt;Premissas!$B$8,"&lt; 1,00",IF(N1621&lt;Premissas!$B$9,"1,00 – 1,19",IF(N1621&lt;Premissas!$B$10,"1,20 – 1,39",IF(N1621&lt;Premissas!$B$11,"1,40 – 1,59",IF(N1621&lt;Premissas!$B$12,"1,60 – 1,99","≥ 2,00"))))))</f>
        <v/>
      </c>
      <c r="P1621" s="5">
        <f>IF(OR(M1621="NÃO",N1621&lt;Premissas!$B$8),Premissas!$B$13,IF(N1621&lt;Premissas!$B$9,Premissas!$B$14,IF(N1621&lt;Premissas!$B$10,Premissas!$B$15,IF(N1621&lt;Premissas!$B$11,Premissas!$B$16,IF(N1621&lt;Premissas!$B$12,Premissas!$B$17,Premissas!$B$18)))))</f>
        <v/>
      </c>
      <c r="Q1621" s="5">
        <f>IFERROR(P1621/Premissas!$B$4,0)</f>
        <v/>
      </c>
    </row>
    <row r="1622">
      <c r="A1622" s="2" t="n">
        <v>7</v>
      </c>
      <c r="B1622" s="2" t="n">
        <v>930</v>
      </c>
      <c r="C1622" s="2" t="inlineStr">
        <is>
          <t>SEPARACAO</t>
        </is>
      </c>
      <c r="D1622" s="2" t="n">
        <v>5551480</v>
      </c>
      <c r="E1622" s="2" t="inlineStr">
        <is>
          <t>Ricardo Angelis Panhan</t>
        </is>
      </c>
      <c r="F1622" s="2" t="n">
        <v>435</v>
      </c>
      <c r="G1622" s="2" t="n">
        <v>5.73</v>
      </c>
      <c r="H1622" s="2" t="n">
        <v>76</v>
      </c>
      <c r="I1622" s="2" t="n">
        <v>0</v>
      </c>
      <c r="J1622" s="2" t="inlineStr">
        <is>
          <t>GPA</t>
        </is>
      </c>
      <c r="K1622" s="2">
        <f>IF(I1622&lt;&gt;"",I1622,IFERROR(INDEX(Base!$I:$I,MATCH(1,(Base!$C:$C=C1622)*(Base!$I:$I&lt;&gt;""),0)),0))</f>
        <v/>
      </c>
      <c r="L1622" s="2">
        <f>IF(AND(I1622="",K1622&gt;0),"SIM","NÃO")</f>
        <v/>
      </c>
      <c r="M1622" s="2">
        <f>IF(ISNUMBER(SEARCH("SEPARA",UPPER(C1622))),"NÃO","SIM")</f>
        <v/>
      </c>
      <c r="N1622" s="2">
        <f>IFERROR(H1622/K1622,0)</f>
        <v/>
      </c>
      <c r="O1622" s="2">
        <f>IF(M1622="NÃO","EXCLUÍDO",IF(N1622&lt;Premissas!$B$8,"&lt; 1,00",IF(N1622&lt;Premissas!$B$9,"1,00 – 1,19",IF(N1622&lt;Premissas!$B$10,"1,20 – 1,39",IF(N1622&lt;Premissas!$B$11,"1,40 – 1,59",IF(N1622&lt;Premissas!$B$12,"1,60 – 1,99","≥ 2,00"))))))</f>
        <v/>
      </c>
      <c r="P1622" s="5">
        <f>IF(OR(M1622="NÃO",N1622&lt;Premissas!$B$8),Premissas!$B$13,IF(N1622&lt;Premissas!$B$9,Premissas!$B$14,IF(N1622&lt;Premissas!$B$10,Premissas!$B$15,IF(N1622&lt;Premissas!$B$11,Premissas!$B$16,IF(N1622&lt;Premissas!$B$12,Premissas!$B$17,Premissas!$B$18)))))</f>
        <v/>
      </c>
      <c r="Q1622" s="5">
        <f>IFERROR(P1622/Premissas!$B$4,0)</f>
        <v/>
      </c>
    </row>
    <row r="1623">
      <c r="A1623" s="2" t="n">
        <v>7</v>
      </c>
      <c r="B1623" s="2" t="n">
        <v>930</v>
      </c>
      <c r="C1623" s="2" t="inlineStr">
        <is>
          <t>CARREGAMENTO</t>
        </is>
      </c>
      <c r="D1623" s="2" t="n">
        <v>5551650</v>
      </c>
      <c r="E1623" s="2" t="inlineStr">
        <is>
          <t>Domingos Morais Da Rocha</t>
        </is>
      </c>
      <c r="F1623" s="2" t="n">
        <v>249</v>
      </c>
      <c r="G1623" s="2" t="n">
        <v>7.73</v>
      </c>
      <c r="H1623" s="2" t="n">
        <v>32</v>
      </c>
      <c r="I1623" s="2" t="n">
        <v>0</v>
      </c>
      <c r="J1623" s="2" t="inlineStr">
        <is>
          <t>GPA</t>
        </is>
      </c>
      <c r="K1623" s="2">
        <f>IF(I1623&lt;&gt;"",I1623,IFERROR(INDEX(Base!$I:$I,MATCH(1,(Base!$C:$C=C1623)*(Base!$I:$I&lt;&gt;""),0)),0))</f>
        <v/>
      </c>
      <c r="L1623" s="2">
        <f>IF(AND(I1623="",K1623&gt;0),"SIM","NÃO")</f>
        <v/>
      </c>
      <c r="M1623" s="2">
        <f>IF(ISNUMBER(SEARCH("SEPARA",UPPER(C1623))),"NÃO","SIM")</f>
        <v/>
      </c>
      <c r="N1623" s="2">
        <f>IFERROR(H1623/K1623,0)</f>
        <v/>
      </c>
      <c r="O1623" s="2">
        <f>IF(M1623="NÃO","EXCLUÍDO",IF(N1623&lt;Premissas!$B$8,"&lt; 1,00",IF(N1623&lt;Premissas!$B$9,"1,00 – 1,19",IF(N1623&lt;Premissas!$B$10,"1,20 – 1,39",IF(N1623&lt;Premissas!$B$11,"1,40 – 1,59",IF(N1623&lt;Premissas!$B$12,"1,60 – 1,99","≥ 2,00"))))))</f>
        <v/>
      </c>
      <c r="P1623" s="5">
        <f>IF(OR(M1623="NÃO",N1623&lt;Premissas!$B$8),Premissas!$B$13,IF(N1623&lt;Premissas!$B$9,Premissas!$B$14,IF(N1623&lt;Premissas!$B$10,Premissas!$B$15,IF(N1623&lt;Premissas!$B$11,Premissas!$B$16,IF(N1623&lt;Premissas!$B$12,Premissas!$B$17,Premissas!$B$18)))))</f>
        <v/>
      </c>
      <c r="Q1623" s="5">
        <f>IFERROR(P1623/Premissas!$B$4,0)</f>
        <v/>
      </c>
    </row>
    <row r="1624">
      <c r="A1624" s="2" t="n">
        <v>7</v>
      </c>
      <c r="B1624" s="2" t="n">
        <v>930</v>
      </c>
      <c r="C1624" s="2" t="inlineStr">
        <is>
          <t>ATIVIDADE OP. EMP.</t>
        </is>
      </c>
      <c r="D1624" s="2" t="n">
        <v>555667</v>
      </c>
      <c r="E1624" s="2" t="inlineStr">
        <is>
          <t>GIOVANE ALVES RAMOS</t>
        </is>
      </c>
      <c r="F1624" s="2" t="n">
        <v>1064</v>
      </c>
      <c r="G1624" s="2" t="n">
        <v>58.84</v>
      </c>
      <c r="H1624" s="2" t="n">
        <v>18</v>
      </c>
      <c r="I1624" s="2" t="n">
        <v>0</v>
      </c>
      <c r="J1624" s="2" t="inlineStr">
        <is>
          <t>GPA</t>
        </is>
      </c>
      <c r="K1624" s="2">
        <f>IF(I1624&lt;&gt;"",I1624,IFERROR(INDEX(Base!$I:$I,MATCH(1,(Base!$C:$C=C1624)*(Base!$I:$I&lt;&gt;""),0)),0))</f>
        <v/>
      </c>
      <c r="L1624" s="2">
        <f>IF(AND(I1624="",K1624&gt;0),"SIM","NÃO")</f>
        <v/>
      </c>
      <c r="M1624" s="2">
        <f>IF(ISNUMBER(SEARCH("SEPARA",UPPER(C1624))),"NÃO","SIM")</f>
        <v/>
      </c>
      <c r="N1624" s="2">
        <f>IFERROR(H1624/K1624,0)</f>
        <v/>
      </c>
      <c r="O1624" s="2">
        <f>IF(M1624="NÃO","EXCLUÍDO",IF(N1624&lt;Premissas!$B$8,"&lt; 1,00",IF(N1624&lt;Premissas!$B$9,"1,00 – 1,19",IF(N1624&lt;Premissas!$B$10,"1,20 – 1,39",IF(N1624&lt;Premissas!$B$11,"1,40 – 1,59",IF(N1624&lt;Premissas!$B$12,"1,60 – 1,99","≥ 2,00"))))))</f>
        <v/>
      </c>
      <c r="P1624" s="5">
        <f>IF(OR(M1624="NÃO",N1624&lt;Premissas!$B$8),Premissas!$B$13,IF(N1624&lt;Premissas!$B$9,Premissas!$B$14,IF(N1624&lt;Premissas!$B$10,Premissas!$B$15,IF(N1624&lt;Premissas!$B$11,Premissas!$B$16,IF(N1624&lt;Premissas!$B$12,Premissas!$B$17,Premissas!$B$18)))))</f>
        <v/>
      </c>
      <c r="Q1624" s="5">
        <f>IFERROR(P1624/Premissas!$B$4,0)</f>
        <v/>
      </c>
    </row>
    <row r="1625">
      <c r="A1625" s="2" t="n">
        <v>7</v>
      </c>
      <c r="B1625" s="2" t="n">
        <v>930</v>
      </c>
      <c r="C1625" s="2" t="inlineStr">
        <is>
          <t>CARREGAMENTO</t>
        </is>
      </c>
      <c r="D1625" s="2" t="n">
        <v>5557976</v>
      </c>
      <c r="E1625" s="2" t="inlineStr">
        <is>
          <t>DIOGO PINHEIRO</t>
        </is>
      </c>
      <c r="F1625" s="2" t="n">
        <v>501</v>
      </c>
      <c r="G1625" s="2" t="n">
        <v>16.96</v>
      </c>
      <c r="H1625" s="2" t="n">
        <v>30</v>
      </c>
      <c r="I1625" s="2" t="n">
        <v>0</v>
      </c>
      <c r="J1625" s="2" t="inlineStr">
        <is>
          <t>GPA</t>
        </is>
      </c>
      <c r="K1625" s="2">
        <f>IF(I1625&lt;&gt;"",I1625,IFERROR(INDEX(Base!$I:$I,MATCH(1,(Base!$C:$C=C1625)*(Base!$I:$I&lt;&gt;""),0)),0))</f>
        <v/>
      </c>
      <c r="L1625" s="2">
        <f>IF(AND(I1625="",K1625&gt;0),"SIM","NÃO")</f>
        <v/>
      </c>
      <c r="M1625" s="2">
        <f>IF(ISNUMBER(SEARCH("SEPARA",UPPER(C1625))),"NÃO","SIM")</f>
        <v/>
      </c>
      <c r="N1625" s="2">
        <f>IFERROR(H1625/K1625,0)</f>
        <v/>
      </c>
      <c r="O1625" s="2">
        <f>IF(M1625="NÃO","EXCLUÍDO",IF(N1625&lt;Premissas!$B$8,"&lt; 1,00",IF(N1625&lt;Premissas!$B$9,"1,00 – 1,19",IF(N1625&lt;Premissas!$B$10,"1,20 – 1,39",IF(N1625&lt;Premissas!$B$11,"1,40 – 1,59",IF(N1625&lt;Premissas!$B$12,"1,60 – 1,99","≥ 2,00"))))))</f>
        <v/>
      </c>
      <c r="P1625" s="5">
        <f>IF(OR(M1625="NÃO",N1625&lt;Premissas!$B$8),Premissas!$B$13,IF(N1625&lt;Premissas!$B$9,Premissas!$B$14,IF(N1625&lt;Premissas!$B$10,Premissas!$B$15,IF(N1625&lt;Premissas!$B$11,Premissas!$B$16,IF(N1625&lt;Premissas!$B$12,Premissas!$B$17,Premissas!$B$18)))))</f>
        <v/>
      </c>
      <c r="Q1625" s="5">
        <f>IFERROR(P1625/Premissas!$B$4,0)</f>
        <v/>
      </c>
    </row>
    <row r="1626">
      <c r="A1626" s="2" t="n">
        <v>7</v>
      </c>
      <c r="B1626" s="2" t="n">
        <v>930</v>
      </c>
      <c r="C1626" s="2" t="inlineStr">
        <is>
          <t>ATIVIDADE OP. EMP.</t>
        </is>
      </c>
      <c r="D1626" s="2" t="n">
        <v>5558859</v>
      </c>
      <c r="E1626" s="2" t="inlineStr">
        <is>
          <t>Jonnathan Moura Da Silva</t>
        </is>
      </c>
      <c r="F1626" s="2" t="n">
        <v>592</v>
      </c>
      <c r="G1626" s="2" t="n">
        <v>80.05</v>
      </c>
      <c r="H1626" s="2" t="n">
        <v>7</v>
      </c>
      <c r="I1626" s="2" t="n">
        <v>0</v>
      </c>
      <c r="J1626" s="2" t="inlineStr">
        <is>
          <t>GPA</t>
        </is>
      </c>
      <c r="K1626" s="2">
        <f>IF(I1626&lt;&gt;"",I1626,IFERROR(INDEX(Base!$I:$I,MATCH(1,(Base!$C:$C=C1626)*(Base!$I:$I&lt;&gt;""),0)),0))</f>
        <v/>
      </c>
      <c r="L1626" s="2">
        <f>IF(AND(I1626="",K1626&gt;0),"SIM","NÃO")</f>
        <v/>
      </c>
      <c r="M1626" s="2">
        <f>IF(ISNUMBER(SEARCH("SEPARA",UPPER(C1626))),"NÃO","SIM")</f>
        <v/>
      </c>
      <c r="N1626" s="2">
        <f>IFERROR(H1626/K1626,0)</f>
        <v/>
      </c>
      <c r="O1626" s="2">
        <f>IF(M1626="NÃO","EXCLUÍDO",IF(N1626&lt;Premissas!$B$8,"&lt; 1,00",IF(N1626&lt;Premissas!$B$9,"1,00 – 1,19",IF(N1626&lt;Premissas!$B$10,"1,20 – 1,39",IF(N1626&lt;Premissas!$B$11,"1,40 – 1,59",IF(N1626&lt;Premissas!$B$12,"1,60 – 1,99","≥ 2,00"))))))</f>
        <v/>
      </c>
      <c r="P1626" s="5">
        <f>IF(OR(M1626="NÃO",N1626&lt;Premissas!$B$8),Premissas!$B$13,IF(N1626&lt;Premissas!$B$9,Premissas!$B$14,IF(N1626&lt;Premissas!$B$10,Premissas!$B$15,IF(N1626&lt;Premissas!$B$11,Premissas!$B$16,IF(N1626&lt;Premissas!$B$12,Premissas!$B$17,Premissas!$B$18)))))</f>
        <v/>
      </c>
      <c r="Q1626" s="5">
        <f>IFERROR(P1626/Premissas!$B$4,0)</f>
        <v/>
      </c>
    </row>
    <row r="1627">
      <c r="A1627" s="2" t="n">
        <v>7</v>
      </c>
      <c r="B1627" s="2" t="n">
        <v>930</v>
      </c>
      <c r="C1627" s="2" t="inlineStr">
        <is>
          <t>SEPARACAO</t>
        </is>
      </c>
      <c r="D1627" s="2" t="n">
        <v>5571138</v>
      </c>
      <c r="E1627" s="2" t="inlineStr">
        <is>
          <t>Jose Alves De Souza</t>
        </is>
      </c>
      <c r="F1627" s="2" t="n">
        <v>7549</v>
      </c>
      <c r="G1627" s="2" t="n">
        <v>93.17</v>
      </c>
      <c r="H1627" s="2" t="n">
        <v>81</v>
      </c>
      <c r="I1627" s="2" t="n">
        <v>0</v>
      </c>
      <c r="J1627" s="2" t="inlineStr">
        <is>
          <t>GPA</t>
        </is>
      </c>
      <c r="K1627" s="2">
        <f>IF(I1627&lt;&gt;"",I1627,IFERROR(INDEX(Base!$I:$I,MATCH(1,(Base!$C:$C=C1627)*(Base!$I:$I&lt;&gt;""),0)),0))</f>
        <v/>
      </c>
      <c r="L1627" s="2">
        <f>IF(AND(I1627="",K1627&gt;0),"SIM","NÃO")</f>
        <v/>
      </c>
      <c r="M1627" s="2">
        <f>IF(ISNUMBER(SEARCH("SEPARA",UPPER(C1627))),"NÃO","SIM")</f>
        <v/>
      </c>
      <c r="N1627" s="2">
        <f>IFERROR(H1627/K1627,0)</f>
        <v/>
      </c>
      <c r="O1627" s="2">
        <f>IF(M1627="NÃO","EXCLUÍDO",IF(N1627&lt;Premissas!$B$8,"&lt; 1,00",IF(N1627&lt;Premissas!$B$9,"1,00 – 1,19",IF(N1627&lt;Premissas!$B$10,"1,20 – 1,39",IF(N1627&lt;Premissas!$B$11,"1,40 – 1,59",IF(N1627&lt;Premissas!$B$12,"1,60 – 1,99","≥ 2,00"))))))</f>
        <v/>
      </c>
      <c r="P1627" s="5">
        <f>IF(OR(M1627="NÃO",N1627&lt;Premissas!$B$8),Premissas!$B$13,IF(N1627&lt;Premissas!$B$9,Premissas!$B$14,IF(N1627&lt;Premissas!$B$10,Premissas!$B$15,IF(N1627&lt;Premissas!$B$11,Premissas!$B$16,IF(N1627&lt;Premissas!$B$12,Premissas!$B$17,Premissas!$B$18)))))</f>
        <v/>
      </c>
      <c r="Q1627" s="5">
        <f>IFERROR(P1627/Premissas!$B$4,0)</f>
        <v/>
      </c>
    </row>
    <row r="1628">
      <c r="A1628" s="2" t="n">
        <v>7</v>
      </c>
      <c r="B1628" s="2" t="n">
        <v>930</v>
      </c>
      <c r="C1628" s="2" t="inlineStr">
        <is>
          <t>PUXADA RECEB</t>
        </is>
      </c>
      <c r="D1628" s="2" t="n">
        <v>5606217</v>
      </c>
      <c r="E1628" s="2" t="inlineStr">
        <is>
          <t>Erik Henrique Tavares De Noronha</t>
        </is>
      </c>
      <c r="F1628" s="2" t="n">
        <v>66</v>
      </c>
      <c r="G1628" s="2" t="n">
        <v>3.81</v>
      </c>
      <c r="H1628" s="2" t="n">
        <v>17</v>
      </c>
      <c r="I1628" s="2" t="n">
        <v>0</v>
      </c>
      <c r="J1628" s="2" t="inlineStr">
        <is>
          <t>GPA</t>
        </is>
      </c>
      <c r="K1628" s="2">
        <f>IF(I1628&lt;&gt;"",I1628,IFERROR(INDEX(Base!$I:$I,MATCH(1,(Base!$C:$C=C1628)*(Base!$I:$I&lt;&gt;""),0)),0))</f>
        <v/>
      </c>
      <c r="L1628" s="2">
        <f>IF(AND(I1628="",K1628&gt;0),"SIM","NÃO")</f>
        <v/>
      </c>
      <c r="M1628" s="2">
        <f>IF(ISNUMBER(SEARCH("SEPARA",UPPER(C1628))),"NÃO","SIM")</f>
        <v/>
      </c>
      <c r="N1628" s="2">
        <f>IFERROR(H1628/K1628,0)</f>
        <v/>
      </c>
      <c r="O1628" s="2">
        <f>IF(M1628="NÃO","EXCLUÍDO",IF(N1628&lt;Premissas!$B$8,"&lt; 1,00",IF(N1628&lt;Premissas!$B$9,"1,00 – 1,19",IF(N1628&lt;Premissas!$B$10,"1,20 – 1,39",IF(N1628&lt;Premissas!$B$11,"1,40 – 1,59",IF(N1628&lt;Premissas!$B$12,"1,60 – 1,99","≥ 2,00"))))))</f>
        <v/>
      </c>
      <c r="P1628" s="5">
        <f>IF(OR(M1628="NÃO",N1628&lt;Premissas!$B$8),Premissas!$B$13,IF(N1628&lt;Premissas!$B$9,Premissas!$B$14,IF(N1628&lt;Premissas!$B$10,Premissas!$B$15,IF(N1628&lt;Premissas!$B$11,Premissas!$B$16,IF(N1628&lt;Premissas!$B$12,Premissas!$B$17,Premissas!$B$18)))))</f>
        <v/>
      </c>
      <c r="Q1628" s="5">
        <f>IFERROR(P1628/Premissas!$B$4,0)</f>
        <v/>
      </c>
    </row>
    <row r="1629">
      <c r="A1629" s="2" t="n">
        <v>7</v>
      </c>
      <c r="B1629" s="2" t="n">
        <v>930</v>
      </c>
      <c r="C1629" s="2" t="inlineStr">
        <is>
          <t>RECEBIMENTO</t>
        </is>
      </c>
      <c r="D1629" s="2" t="n">
        <v>5606217</v>
      </c>
      <c r="E1629" s="2" t="inlineStr">
        <is>
          <t>Erik Henrique Tavares De Noronha</t>
        </is>
      </c>
      <c r="F1629" s="2" t="n">
        <v>948</v>
      </c>
      <c r="G1629" s="2" t="n">
        <v>74.19</v>
      </c>
      <c r="H1629" s="2" t="n">
        <v>13</v>
      </c>
      <c r="I1629" s="2" t="n">
        <v>0</v>
      </c>
      <c r="J1629" s="2" t="inlineStr">
        <is>
          <t>GPA</t>
        </is>
      </c>
      <c r="K1629" s="2">
        <f>IF(I1629&lt;&gt;"",I1629,IFERROR(INDEX(Base!$I:$I,MATCH(1,(Base!$C:$C=C1629)*(Base!$I:$I&lt;&gt;""),0)),0))</f>
        <v/>
      </c>
      <c r="L1629" s="2">
        <f>IF(AND(I1629="",K1629&gt;0),"SIM","NÃO")</f>
        <v/>
      </c>
      <c r="M1629" s="2">
        <f>IF(ISNUMBER(SEARCH("SEPARA",UPPER(C1629))),"NÃO","SIM")</f>
        <v/>
      </c>
      <c r="N1629" s="2">
        <f>IFERROR(H1629/K1629,0)</f>
        <v/>
      </c>
      <c r="O1629" s="2">
        <f>IF(M1629="NÃO","EXCLUÍDO",IF(N1629&lt;Premissas!$B$8,"&lt; 1,00",IF(N1629&lt;Premissas!$B$9,"1,00 – 1,19",IF(N1629&lt;Premissas!$B$10,"1,20 – 1,39",IF(N1629&lt;Premissas!$B$11,"1,40 – 1,59",IF(N1629&lt;Premissas!$B$12,"1,60 – 1,99","≥ 2,00"))))))</f>
        <v/>
      </c>
      <c r="P1629" s="5">
        <f>IF(OR(M1629="NÃO",N1629&lt;Premissas!$B$8),Premissas!$B$13,IF(N1629&lt;Premissas!$B$9,Premissas!$B$14,IF(N1629&lt;Premissas!$B$10,Premissas!$B$15,IF(N1629&lt;Premissas!$B$11,Premissas!$B$16,IF(N1629&lt;Premissas!$B$12,Premissas!$B$17,Premissas!$B$18)))))</f>
        <v/>
      </c>
      <c r="Q1629" s="5">
        <f>IFERROR(P1629/Premissas!$B$4,0)</f>
        <v/>
      </c>
    </row>
    <row r="1630">
      <c r="A1630" s="2" t="n">
        <v>7</v>
      </c>
      <c r="B1630" s="2" t="n">
        <v>930</v>
      </c>
      <c r="C1630" s="2" t="inlineStr">
        <is>
          <t>CARREGAMENTO</t>
        </is>
      </c>
      <c r="D1630" s="2" t="n">
        <v>5606969</v>
      </c>
      <c r="E1630" s="2" t="inlineStr">
        <is>
          <t>Robert Pereira De Oliveira</t>
        </is>
      </c>
      <c r="F1630" s="2" t="n">
        <v>819</v>
      </c>
      <c r="G1630" s="2" t="n">
        <v>71.01000000000001</v>
      </c>
      <c r="H1630" s="2" t="n">
        <v>12</v>
      </c>
      <c r="I1630" s="2" t="n">
        <v>0</v>
      </c>
      <c r="J1630" s="2" t="inlineStr">
        <is>
          <t>GPA</t>
        </is>
      </c>
      <c r="K1630" s="2">
        <f>IF(I1630&lt;&gt;"",I1630,IFERROR(INDEX(Base!$I:$I,MATCH(1,(Base!$C:$C=C1630)*(Base!$I:$I&lt;&gt;""),0)),0))</f>
        <v/>
      </c>
      <c r="L1630" s="2">
        <f>IF(AND(I1630="",K1630&gt;0),"SIM","NÃO")</f>
        <v/>
      </c>
      <c r="M1630" s="2">
        <f>IF(ISNUMBER(SEARCH("SEPARA",UPPER(C1630))),"NÃO","SIM")</f>
        <v/>
      </c>
      <c r="N1630" s="2">
        <f>IFERROR(H1630/K1630,0)</f>
        <v/>
      </c>
      <c r="O1630" s="2">
        <f>IF(M1630="NÃO","EXCLUÍDO",IF(N1630&lt;Premissas!$B$8,"&lt; 1,00",IF(N1630&lt;Premissas!$B$9,"1,00 – 1,19",IF(N1630&lt;Premissas!$B$10,"1,20 – 1,39",IF(N1630&lt;Premissas!$B$11,"1,40 – 1,59",IF(N1630&lt;Premissas!$B$12,"1,60 – 1,99","≥ 2,00"))))))</f>
        <v/>
      </c>
      <c r="P1630" s="5">
        <f>IF(OR(M1630="NÃO",N1630&lt;Premissas!$B$8),Premissas!$B$13,IF(N1630&lt;Premissas!$B$9,Premissas!$B$14,IF(N1630&lt;Premissas!$B$10,Premissas!$B$15,IF(N1630&lt;Premissas!$B$11,Premissas!$B$16,IF(N1630&lt;Premissas!$B$12,Premissas!$B$17,Premissas!$B$18)))))</f>
        <v/>
      </c>
      <c r="Q1630" s="5">
        <f>IFERROR(P1630/Premissas!$B$4,0)</f>
        <v/>
      </c>
    </row>
    <row r="1631">
      <c r="A1631" s="2" t="n">
        <v>7</v>
      </c>
      <c r="B1631" s="2" t="n">
        <v>930</v>
      </c>
      <c r="C1631" s="2" t="inlineStr">
        <is>
          <t>PUXADA RECEB</t>
        </is>
      </c>
      <c r="D1631" s="2" t="n">
        <v>5609410</v>
      </c>
      <c r="E1631" s="2" t="inlineStr">
        <is>
          <t>MAURICIO FERREIRA DA SILVA</t>
        </is>
      </c>
      <c r="F1631" s="2" t="n">
        <v>1255</v>
      </c>
      <c r="G1631" s="2" t="n">
        <v>48.31</v>
      </c>
      <c r="H1631" s="2" t="n">
        <v>26</v>
      </c>
      <c r="I1631" s="2" t="n">
        <v>0</v>
      </c>
      <c r="J1631" s="2" t="inlineStr">
        <is>
          <t>GPA</t>
        </is>
      </c>
      <c r="K1631" s="2">
        <f>IF(I1631&lt;&gt;"",I1631,IFERROR(INDEX(Base!$I:$I,MATCH(1,(Base!$C:$C=C1631)*(Base!$I:$I&lt;&gt;""),0)),0))</f>
        <v/>
      </c>
      <c r="L1631" s="2">
        <f>IF(AND(I1631="",K1631&gt;0),"SIM","NÃO")</f>
        <v/>
      </c>
      <c r="M1631" s="2">
        <f>IF(ISNUMBER(SEARCH("SEPARA",UPPER(C1631))),"NÃO","SIM")</f>
        <v/>
      </c>
      <c r="N1631" s="2">
        <f>IFERROR(H1631/K1631,0)</f>
        <v/>
      </c>
      <c r="O1631" s="2">
        <f>IF(M1631="NÃO","EXCLUÍDO",IF(N1631&lt;Premissas!$B$8,"&lt; 1,00",IF(N1631&lt;Premissas!$B$9,"1,00 – 1,19",IF(N1631&lt;Premissas!$B$10,"1,20 – 1,39",IF(N1631&lt;Premissas!$B$11,"1,40 – 1,59",IF(N1631&lt;Premissas!$B$12,"1,60 – 1,99","≥ 2,00"))))))</f>
        <v/>
      </c>
      <c r="P1631" s="5">
        <f>IF(OR(M1631="NÃO",N1631&lt;Premissas!$B$8),Premissas!$B$13,IF(N1631&lt;Premissas!$B$9,Premissas!$B$14,IF(N1631&lt;Premissas!$B$10,Premissas!$B$15,IF(N1631&lt;Premissas!$B$11,Premissas!$B$16,IF(N1631&lt;Premissas!$B$12,Premissas!$B$17,Premissas!$B$18)))))</f>
        <v/>
      </c>
      <c r="Q1631" s="5">
        <f>IFERROR(P1631/Premissas!$B$4,0)</f>
        <v/>
      </c>
    </row>
    <row r="1632">
      <c r="A1632" s="2" t="n">
        <v>7</v>
      </c>
      <c r="B1632" s="2" t="n">
        <v>930</v>
      </c>
      <c r="C1632" s="2" t="inlineStr">
        <is>
          <t>CARREGAMENTO</t>
        </is>
      </c>
      <c r="D1632" s="2" t="n">
        <v>5622263</v>
      </c>
      <c r="E1632" s="2" t="inlineStr">
        <is>
          <t>Igor Cardoso De Araujo</t>
        </is>
      </c>
      <c r="F1632" s="2" t="n">
        <v>193</v>
      </c>
      <c r="G1632" s="2" t="n">
        <v>5.3</v>
      </c>
      <c r="H1632" s="2" t="n">
        <v>36</v>
      </c>
      <c r="I1632" s="2" t="n">
        <v>0</v>
      </c>
      <c r="J1632" s="2" t="inlineStr">
        <is>
          <t>GPA</t>
        </is>
      </c>
      <c r="K1632" s="2">
        <f>IF(I1632&lt;&gt;"",I1632,IFERROR(INDEX(Base!$I:$I,MATCH(1,(Base!$C:$C=C1632)*(Base!$I:$I&lt;&gt;""),0)),0))</f>
        <v/>
      </c>
      <c r="L1632" s="2">
        <f>IF(AND(I1632="",K1632&gt;0),"SIM","NÃO")</f>
        <v/>
      </c>
      <c r="M1632" s="2">
        <f>IF(ISNUMBER(SEARCH("SEPARA",UPPER(C1632))),"NÃO","SIM")</f>
        <v/>
      </c>
      <c r="N1632" s="2">
        <f>IFERROR(H1632/K1632,0)</f>
        <v/>
      </c>
      <c r="O1632" s="2">
        <f>IF(M1632="NÃO","EXCLUÍDO",IF(N1632&lt;Premissas!$B$8,"&lt; 1,00",IF(N1632&lt;Premissas!$B$9,"1,00 – 1,19",IF(N1632&lt;Premissas!$B$10,"1,20 – 1,39",IF(N1632&lt;Premissas!$B$11,"1,40 – 1,59",IF(N1632&lt;Premissas!$B$12,"1,60 – 1,99","≥ 2,00"))))))</f>
        <v/>
      </c>
      <c r="P1632" s="5">
        <f>IF(OR(M1632="NÃO",N1632&lt;Premissas!$B$8),Premissas!$B$13,IF(N1632&lt;Premissas!$B$9,Premissas!$B$14,IF(N1632&lt;Premissas!$B$10,Premissas!$B$15,IF(N1632&lt;Premissas!$B$11,Premissas!$B$16,IF(N1632&lt;Premissas!$B$12,Premissas!$B$17,Premissas!$B$18)))))</f>
        <v/>
      </c>
      <c r="Q1632" s="5">
        <f>IFERROR(P1632/Premissas!$B$4,0)</f>
        <v/>
      </c>
    </row>
    <row r="1633">
      <c r="A1633" s="2" t="n">
        <v>7</v>
      </c>
      <c r="B1633" s="2" t="n">
        <v>930</v>
      </c>
      <c r="C1633" s="2" t="inlineStr">
        <is>
          <t>SEPARACAO</t>
        </is>
      </c>
      <c r="D1633" s="2" t="n">
        <v>5622301</v>
      </c>
      <c r="E1633" s="2" t="inlineStr">
        <is>
          <t>Gabriel De Souza Bueno</t>
        </is>
      </c>
      <c r="F1633" s="2" t="n">
        <v>278</v>
      </c>
      <c r="G1633" s="2" t="n">
        <v>8.609999999999999</v>
      </c>
      <c r="H1633" s="2" t="n">
        <v>32</v>
      </c>
      <c r="I1633" s="2" t="n">
        <v>0</v>
      </c>
      <c r="J1633" s="2" t="inlineStr">
        <is>
          <t>GPA</t>
        </is>
      </c>
      <c r="K1633" s="2">
        <f>IF(I1633&lt;&gt;"",I1633,IFERROR(INDEX(Base!$I:$I,MATCH(1,(Base!$C:$C=C1633)*(Base!$I:$I&lt;&gt;""),0)),0))</f>
        <v/>
      </c>
      <c r="L1633" s="2">
        <f>IF(AND(I1633="",K1633&gt;0),"SIM","NÃO")</f>
        <v/>
      </c>
      <c r="M1633" s="2">
        <f>IF(ISNUMBER(SEARCH("SEPARA",UPPER(C1633))),"NÃO","SIM")</f>
        <v/>
      </c>
      <c r="N1633" s="2">
        <f>IFERROR(H1633/K1633,0)</f>
        <v/>
      </c>
      <c r="O1633" s="2">
        <f>IF(M1633="NÃO","EXCLUÍDO",IF(N1633&lt;Premissas!$B$8,"&lt; 1,00",IF(N1633&lt;Premissas!$B$9,"1,00 – 1,19",IF(N1633&lt;Premissas!$B$10,"1,20 – 1,39",IF(N1633&lt;Premissas!$B$11,"1,40 – 1,59",IF(N1633&lt;Premissas!$B$12,"1,60 – 1,99","≥ 2,00"))))))</f>
        <v/>
      </c>
      <c r="P1633" s="5">
        <f>IF(OR(M1633="NÃO",N1633&lt;Premissas!$B$8),Premissas!$B$13,IF(N1633&lt;Premissas!$B$9,Premissas!$B$14,IF(N1633&lt;Premissas!$B$10,Premissas!$B$15,IF(N1633&lt;Premissas!$B$11,Premissas!$B$16,IF(N1633&lt;Premissas!$B$12,Premissas!$B$17,Premissas!$B$18)))))</f>
        <v/>
      </c>
      <c r="Q1633" s="5">
        <f>IFERROR(P1633/Premissas!$B$4,0)</f>
        <v/>
      </c>
    </row>
    <row r="1634">
      <c r="A1634" s="2" t="n">
        <v>7</v>
      </c>
      <c r="B1634" s="2" t="n">
        <v>930</v>
      </c>
      <c r="C1634" s="2" t="inlineStr">
        <is>
          <t>CARREGAMENTO</t>
        </is>
      </c>
      <c r="D1634" s="2" t="n">
        <v>5622565</v>
      </c>
      <c r="E1634" s="2" t="inlineStr">
        <is>
          <t>FELLIPHE KAUÃ RODRIGUES</t>
        </is>
      </c>
      <c r="F1634" s="2" t="n">
        <v>182</v>
      </c>
      <c r="G1634" s="2" t="n">
        <v>5.09</v>
      </c>
      <c r="H1634" s="2" t="n">
        <v>36</v>
      </c>
      <c r="I1634" s="2" t="n">
        <v>0</v>
      </c>
      <c r="J1634" s="2" t="inlineStr">
        <is>
          <t>GPA</t>
        </is>
      </c>
      <c r="K1634" s="2">
        <f>IF(I1634&lt;&gt;"",I1634,IFERROR(INDEX(Base!$I:$I,MATCH(1,(Base!$C:$C=C1634)*(Base!$I:$I&lt;&gt;""),0)),0))</f>
        <v/>
      </c>
      <c r="L1634" s="2">
        <f>IF(AND(I1634="",K1634&gt;0),"SIM","NÃO")</f>
        <v/>
      </c>
      <c r="M1634" s="2">
        <f>IF(ISNUMBER(SEARCH("SEPARA",UPPER(C1634))),"NÃO","SIM")</f>
        <v/>
      </c>
      <c r="N1634" s="2">
        <f>IFERROR(H1634/K1634,0)</f>
        <v/>
      </c>
      <c r="O1634" s="2">
        <f>IF(M1634="NÃO","EXCLUÍDO",IF(N1634&lt;Premissas!$B$8,"&lt; 1,00",IF(N1634&lt;Premissas!$B$9,"1,00 – 1,19",IF(N1634&lt;Premissas!$B$10,"1,20 – 1,39",IF(N1634&lt;Premissas!$B$11,"1,40 – 1,59",IF(N1634&lt;Premissas!$B$12,"1,60 – 1,99","≥ 2,00"))))))</f>
        <v/>
      </c>
      <c r="P1634" s="5">
        <f>IF(OR(M1634="NÃO",N1634&lt;Premissas!$B$8),Premissas!$B$13,IF(N1634&lt;Premissas!$B$9,Premissas!$B$14,IF(N1634&lt;Premissas!$B$10,Premissas!$B$15,IF(N1634&lt;Premissas!$B$11,Premissas!$B$16,IF(N1634&lt;Premissas!$B$12,Premissas!$B$17,Premissas!$B$18)))))</f>
        <v/>
      </c>
      <c r="Q1634" s="5">
        <f>IFERROR(P1634/Premissas!$B$4,0)</f>
        <v/>
      </c>
    </row>
    <row r="1635">
      <c r="A1635" s="2" t="n">
        <v>7</v>
      </c>
      <c r="B1635" s="2" t="n">
        <v>930</v>
      </c>
      <c r="C1635" s="2" t="inlineStr">
        <is>
          <t>SEPARACAO</t>
        </is>
      </c>
      <c r="D1635" s="2" t="n">
        <v>5622565</v>
      </c>
      <c r="E1635" s="2" t="inlineStr">
        <is>
          <t>FELLIPHE KAUÃ RODRIGUES</t>
        </is>
      </c>
      <c r="F1635" s="2" t="n">
        <v>12</v>
      </c>
      <c r="G1635" s="2" t="n">
        <v>0.25</v>
      </c>
      <c r="H1635" s="2" t="n">
        <v>48</v>
      </c>
      <c r="I1635" s="2" t="n">
        <v>0</v>
      </c>
      <c r="J1635" s="2" t="inlineStr">
        <is>
          <t>GPA</t>
        </is>
      </c>
      <c r="K1635" s="2">
        <f>IF(I1635&lt;&gt;"",I1635,IFERROR(INDEX(Base!$I:$I,MATCH(1,(Base!$C:$C=C1635)*(Base!$I:$I&lt;&gt;""),0)),0))</f>
        <v/>
      </c>
      <c r="L1635" s="2">
        <f>IF(AND(I1635="",K1635&gt;0),"SIM","NÃO")</f>
        <v/>
      </c>
      <c r="M1635" s="2">
        <f>IF(ISNUMBER(SEARCH("SEPARA",UPPER(C1635))),"NÃO","SIM")</f>
        <v/>
      </c>
      <c r="N1635" s="2">
        <f>IFERROR(H1635/K1635,0)</f>
        <v/>
      </c>
      <c r="O1635" s="2">
        <f>IF(M1635="NÃO","EXCLUÍDO",IF(N1635&lt;Premissas!$B$8,"&lt; 1,00",IF(N1635&lt;Premissas!$B$9,"1,00 – 1,19",IF(N1635&lt;Premissas!$B$10,"1,20 – 1,39",IF(N1635&lt;Premissas!$B$11,"1,40 – 1,59",IF(N1635&lt;Premissas!$B$12,"1,60 – 1,99","≥ 2,00"))))))</f>
        <v/>
      </c>
      <c r="P1635" s="5">
        <f>IF(OR(M1635="NÃO",N1635&lt;Premissas!$B$8),Premissas!$B$13,IF(N1635&lt;Premissas!$B$9,Premissas!$B$14,IF(N1635&lt;Premissas!$B$10,Premissas!$B$15,IF(N1635&lt;Premissas!$B$11,Premissas!$B$16,IF(N1635&lt;Premissas!$B$12,Premissas!$B$17,Premissas!$B$18)))))</f>
        <v/>
      </c>
      <c r="Q1635" s="5">
        <f>IFERROR(P1635/Premissas!$B$4,0)</f>
        <v/>
      </c>
    </row>
    <row r="1636">
      <c r="A1636" s="2" t="n">
        <v>7</v>
      </c>
      <c r="B1636" s="2" t="n">
        <v>930</v>
      </c>
      <c r="C1636" s="2" t="inlineStr">
        <is>
          <t>CARREGAMENTO</t>
        </is>
      </c>
      <c r="D1636" s="2" t="n">
        <v>5623510</v>
      </c>
      <c r="E1636" s="2" t="inlineStr">
        <is>
          <t>Guilherme Do Espirito Santo</t>
        </is>
      </c>
      <c r="F1636" s="2" t="n">
        <v>41</v>
      </c>
      <c r="G1636" s="2" t="n">
        <v>1.03</v>
      </c>
      <c r="H1636" s="2" t="n">
        <v>40</v>
      </c>
      <c r="I1636" s="2" t="n">
        <v>0</v>
      </c>
      <c r="J1636" s="2" t="inlineStr">
        <is>
          <t>GPA</t>
        </is>
      </c>
      <c r="K1636" s="2">
        <f>IF(I1636&lt;&gt;"",I1636,IFERROR(INDEX(Base!$I:$I,MATCH(1,(Base!$C:$C=C1636)*(Base!$I:$I&lt;&gt;""),0)),0))</f>
        <v/>
      </c>
      <c r="L1636" s="2">
        <f>IF(AND(I1636="",K1636&gt;0),"SIM","NÃO")</f>
        <v/>
      </c>
      <c r="M1636" s="2">
        <f>IF(ISNUMBER(SEARCH("SEPARA",UPPER(C1636))),"NÃO","SIM")</f>
        <v/>
      </c>
      <c r="N1636" s="2">
        <f>IFERROR(H1636/K1636,0)</f>
        <v/>
      </c>
      <c r="O1636" s="2">
        <f>IF(M1636="NÃO","EXCLUÍDO",IF(N1636&lt;Premissas!$B$8,"&lt; 1,00",IF(N1636&lt;Premissas!$B$9,"1,00 – 1,19",IF(N1636&lt;Premissas!$B$10,"1,20 – 1,39",IF(N1636&lt;Premissas!$B$11,"1,40 – 1,59",IF(N1636&lt;Premissas!$B$12,"1,60 – 1,99","≥ 2,00"))))))</f>
        <v/>
      </c>
      <c r="P1636" s="5">
        <f>IF(OR(M1636="NÃO",N1636&lt;Premissas!$B$8),Premissas!$B$13,IF(N1636&lt;Premissas!$B$9,Premissas!$B$14,IF(N1636&lt;Premissas!$B$10,Premissas!$B$15,IF(N1636&lt;Premissas!$B$11,Premissas!$B$16,IF(N1636&lt;Premissas!$B$12,Premissas!$B$17,Premissas!$B$18)))))</f>
        <v/>
      </c>
      <c r="Q1636" s="5">
        <f>IFERROR(P1636/Premissas!$B$4,0)</f>
        <v/>
      </c>
    </row>
    <row r="1637">
      <c r="A1637" s="2" t="n">
        <v>7</v>
      </c>
      <c r="B1637" s="2" t="n">
        <v>930</v>
      </c>
      <c r="C1637" s="2" t="inlineStr">
        <is>
          <t>PUXADA RECEB</t>
        </is>
      </c>
      <c r="D1637" s="2" t="n">
        <v>5623510</v>
      </c>
      <c r="E1637" s="2" t="inlineStr">
        <is>
          <t>Guilherme Do Espirito Santo</t>
        </is>
      </c>
      <c r="F1637" s="2" t="n">
        <v>5</v>
      </c>
      <c r="G1637" s="2" t="n">
        <v>0.04</v>
      </c>
      <c r="H1637" s="2" t="n">
        <v>125</v>
      </c>
      <c r="I1637" s="2" t="n">
        <v>0</v>
      </c>
      <c r="J1637" s="2" t="inlineStr">
        <is>
          <t>GPA</t>
        </is>
      </c>
      <c r="K1637" s="2">
        <f>IF(I1637&lt;&gt;"",I1637,IFERROR(INDEX(Base!$I:$I,MATCH(1,(Base!$C:$C=C1637)*(Base!$I:$I&lt;&gt;""),0)),0))</f>
        <v/>
      </c>
      <c r="L1637" s="2">
        <f>IF(AND(I1637="",K1637&gt;0),"SIM","NÃO")</f>
        <v/>
      </c>
      <c r="M1637" s="2">
        <f>IF(ISNUMBER(SEARCH("SEPARA",UPPER(C1637))),"NÃO","SIM")</f>
        <v/>
      </c>
      <c r="N1637" s="2">
        <f>IFERROR(H1637/K1637,0)</f>
        <v/>
      </c>
      <c r="O1637" s="2">
        <f>IF(M1637="NÃO","EXCLUÍDO",IF(N1637&lt;Premissas!$B$8,"&lt; 1,00",IF(N1637&lt;Premissas!$B$9,"1,00 – 1,19",IF(N1637&lt;Premissas!$B$10,"1,20 – 1,39",IF(N1637&lt;Premissas!$B$11,"1,40 – 1,59",IF(N1637&lt;Premissas!$B$12,"1,60 – 1,99","≥ 2,00"))))))</f>
        <v/>
      </c>
      <c r="P1637" s="5">
        <f>IF(OR(M1637="NÃO",N1637&lt;Premissas!$B$8),Premissas!$B$13,IF(N1637&lt;Premissas!$B$9,Premissas!$B$14,IF(N1637&lt;Premissas!$B$10,Premissas!$B$15,IF(N1637&lt;Premissas!$B$11,Premissas!$B$16,IF(N1637&lt;Premissas!$B$12,Premissas!$B$17,Premissas!$B$18)))))</f>
        <v/>
      </c>
      <c r="Q1637" s="5">
        <f>IFERROR(P1637/Premissas!$B$4,0)</f>
        <v/>
      </c>
    </row>
    <row r="1638">
      <c r="A1638" s="2" t="n">
        <v>7</v>
      </c>
      <c r="B1638" s="2" t="n">
        <v>930</v>
      </c>
      <c r="C1638" s="2" t="inlineStr">
        <is>
          <t>SEPARACAO</t>
        </is>
      </c>
      <c r="D1638" s="2" t="n">
        <v>5623510</v>
      </c>
      <c r="E1638" s="2" t="inlineStr">
        <is>
          <t>Guilherme Do Espirito Santo</t>
        </is>
      </c>
      <c r="F1638" s="2" t="n">
        <v>35</v>
      </c>
      <c r="G1638" s="2" t="n">
        <v>0.19</v>
      </c>
      <c r="H1638" s="2" t="n">
        <v>184</v>
      </c>
      <c r="I1638" s="2" t="n">
        <v>0</v>
      </c>
      <c r="J1638" s="2" t="inlineStr">
        <is>
          <t>GPA</t>
        </is>
      </c>
      <c r="K1638" s="2">
        <f>IF(I1638&lt;&gt;"",I1638,IFERROR(INDEX(Base!$I:$I,MATCH(1,(Base!$C:$C=C1638)*(Base!$I:$I&lt;&gt;""),0)),0))</f>
        <v/>
      </c>
      <c r="L1638" s="2">
        <f>IF(AND(I1638="",K1638&gt;0),"SIM","NÃO")</f>
        <v/>
      </c>
      <c r="M1638" s="2">
        <f>IF(ISNUMBER(SEARCH("SEPARA",UPPER(C1638))),"NÃO","SIM")</f>
        <v/>
      </c>
      <c r="N1638" s="2">
        <f>IFERROR(H1638/K1638,0)</f>
        <v/>
      </c>
      <c r="O1638" s="2">
        <f>IF(M1638="NÃO","EXCLUÍDO",IF(N1638&lt;Premissas!$B$8,"&lt; 1,00",IF(N1638&lt;Premissas!$B$9,"1,00 – 1,19",IF(N1638&lt;Premissas!$B$10,"1,20 – 1,39",IF(N1638&lt;Premissas!$B$11,"1,40 – 1,59",IF(N1638&lt;Premissas!$B$12,"1,60 – 1,99","≥ 2,00"))))))</f>
        <v/>
      </c>
      <c r="P1638" s="5">
        <f>IF(OR(M1638="NÃO",N1638&lt;Premissas!$B$8),Premissas!$B$13,IF(N1638&lt;Premissas!$B$9,Premissas!$B$14,IF(N1638&lt;Premissas!$B$10,Premissas!$B$15,IF(N1638&lt;Premissas!$B$11,Premissas!$B$16,IF(N1638&lt;Premissas!$B$12,Premissas!$B$17,Premissas!$B$18)))))</f>
        <v/>
      </c>
      <c r="Q1638" s="5">
        <f>IFERROR(P1638/Premissas!$B$4,0)</f>
        <v/>
      </c>
    </row>
    <row r="1639">
      <c r="A1639" s="2" t="n">
        <v>7</v>
      </c>
      <c r="B1639" s="2" t="n">
        <v>930</v>
      </c>
      <c r="C1639" s="2" t="inlineStr">
        <is>
          <t>CARREGAMENTO</t>
        </is>
      </c>
      <c r="D1639" s="2" t="n">
        <v>5626935</v>
      </c>
      <c r="E1639" s="2" t="inlineStr">
        <is>
          <t>Joao Vytor Da Silva</t>
        </is>
      </c>
      <c r="F1639" s="2" t="n">
        <v>796</v>
      </c>
      <c r="G1639" s="2" t="n">
        <v>82.02</v>
      </c>
      <c r="H1639" s="2" t="n">
        <v>10</v>
      </c>
      <c r="I1639" s="2" t="n">
        <v>0</v>
      </c>
      <c r="J1639" s="2" t="inlineStr">
        <is>
          <t>GPA</t>
        </is>
      </c>
      <c r="K1639" s="2">
        <f>IF(I1639&lt;&gt;"",I1639,IFERROR(INDEX(Base!$I:$I,MATCH(1,(Base!$C:$C=C1639)*(Base!$I:$I&lt;&gt;""),0)),0))</f>
        <v/>
      </c>
      <c r="L1639" s="2">
        <f>IF(AND(I1639="",K1639&gt;0),"SIM","NÃO")</f>
        <v/>
      </c>
      <c r="M1639" s="2">
        <f>IF(ISNUMBER(SEARCH("SEPARA",UPPER(C1639))),"NÃO","SIM")</f>
        <v/>
      </c>
      <c r="N1639" s="2">
        <f>IFERROR(H1639/K1639,0)</f>
        <v/>
      </c>
      <c r="O1639" s="2">
        <f>IF(M1639="NÃO","EXCLUÍDO",IF(N1639&lt;Premissas!$B$8,"&lt; 1,00",IF(N1639&lt;Premissas!$B$9,"1,00 – 1,19",IF(N1639&lt;Premissas!$B$10,"1,20 – 1,39",IF(N1639&lt;Premissas!$B$11,"1,40 – 1,59",IF(N1639&lt;Premissas!$B$12,"1,60 – 1,99","≥ 2,00"))))))</f>
        <v/>
      </c>
      <c r="P1639" s="5">
        <f>IF(OR(M1639="NÃO",N1639&lt;Premissas!$B$8),Premissas!$B$13,IF(N1639&lt;Premissas!$B$9,Premissas!$B$14,IF(N1639&lt;Premissas!$B$10,Premissas!$B$15,IF(N1639&lt;Premissas!$B$11,Premissas!$B$16,IF(N1639&lt;Premissas!$B$12,Premissas!$B$17,Premissas!$B$18)))))</f>
        <v/>
      </c>
      <c r="Q1639" s="5">
        <f>IFERROR(P1639/Premissas!$B$4,0)</f>
        <v/>
      </c>
    </row>
    <row r="1640">
      <c r="A1640" s="2" t="n">
        <v>7</v>
      </c>
      <c r="B1640" s="2" t="n">
        <v>930</v>
      </c>
      <c r="C1640" s="2" t="inlineStr">
        <is>
          <t>CARREGAMENTO</t>
        </is>
      </c>
      <c r="D1640" s="2" t="n">
        <v>5637139</v>
      </c>
      <c r="E1640" s="2" t="inlineStr">
        <is>
          <t>Junior Raphael Da Silva Gomes</t>
        </is>
      </c>
      <c r="F1640" s="2" t="n">
        <v>113</v>
      </c>
      <c r="G1640" s="2" t="n">
        <v>9.51</v>
      </c>
      <c r="H1640" s="2" t="n">
        <v>12</v>
      </c>
      <c r="I1640" s="2" t="n">
        <v>0</v>
      </c>
      <c r="J1640" s="2" t="inlineStr">
        <is>
          <t>GPA</t>
        </is>
      </c>
      <c r="K1640" s="2">
        <f>IF(I1640&lt;&gt;"",I1640,IFERROR(INDEX(Base!$I:$I,MATCH(1,(Base!$C:$C=C1640)*(Base!$I:$I&lt;&gt;""),0)),0))</f>
        <v/>
      </c>
      <c r="L1640" s="2">
        <f>IF(AND(I1640="",K1640&gt;0),"SIM","NÃO")</f>
        <v/>
      </c>
      <c r="M1640" s="2">
        <f>IF(ISNUMBER(SEARCH("SEPARA",UPPER(C1640))),"NÃO","SIM")</f>
        <v/>
      </c>
      <c r="N1640" s="2">
        <f>IFERROR(H1640/K1640,0)</f>
        <v/>
      </c>
      <c r="O1640" s="2">
        <f>IF(M1640="NÃO","EXCLUÍDO",IF(N1640&lt;Premissas!$B$8,"&lt; 1,00",IF(N1640&lt;Premissas!$B$9,"1,00 – 1,19",IF(N1640&lt;Premissas!$B$10,"1,20 – 1,39",IF(N1640&lt;Premissas!$B$11,"1,40 – 1,59",IF(N1640&lt;Premissas!$B$12,"1,60 – 1,99","≥ 2,00"))))))</f>
        <v/>
      </c>
      <c r="P1640" s="5">
        <f>IF(OR(M1640="NÃO",N1640&lt;Premissas!$B$8),Premissas!$B$13,IF(N1640&lt;Premissas!$B$9,Premissas!$B$14,IF(N1640&lt;Premissas!$B$10,Premissas!$B$15,IF(N1640&lt;Premissas!$B$11,Premissas!$B$16,IF(N1640&lt;Premissas!$B$12,Premissas!$B$17,Premissas!$B$18)))))</f>
        <v/>
      </c>
      <c r="Q1640" s="5">
        <f>IFERROR(P1640/Premissas!$B$4,0)</f>
        <v/>
      </c>
    </row>
    <row r="1641">
      <c r="A1641" s="2" t="n">
        <v>7</v>
      </c>
      <c r="B1641" s="2" t="n">
        <v>930</v>
      </c>
      <c r="C1641" s="2" t="inlineStr">
        <is>
          <t>SEPARACAO</t>
        </is>
      </c>
      <c r="D1641" s="2" t="n">
        <v>5637139</v>
      </c>
      <c r="E1641" s="2" t="inlineStr">
        <is>
          <t>Junior Raphael Da Silva Gomes</t>
        </is>
      </c>
      <c r="F1641" s="2" t="n">
        <v>111</v>
      </c>
      <c r="G1641" s="2" t="n">
        <v>0.8100000000000001</v>
      </c>
      <c r="H1641" s="2" t="n">
        <v>137</v>
      </c>
      <c r="I1641" s="2" t="n">
        <v>0</v>
      </c>
      <c r="J1641" s="2" t="inlineStr">
        <is>
          <t>GPA</t>
        </is>
      </c>
      <c r="K1641" s="2">
        <f>IF(I1641&lt;&gt;"",I1641,IFERROR(INDEX(Base!$I:$I,MATCH(1,(Base!$C:$C=C1641)*(Base!$I:$I&lt;&gt;""),0)),0))</f>
        <v/>
      </c>
      <c r="L1641" s="2">
        <f>IF(AND(I1641="",K1641&gt;0),"SIM","NÃO")</f>
        <v/>
      </c>
      <c r="M1641" s="2">
        <f>IF(ISNUMBER(SEARCH("SEPARA",UPPER(C1641))),"NÃO","SIM")</f>
        <v/>
      </c>
      <c r="N1641" s="2">
        <f>IFERROR(H1641/K1641,0)</f>
        <v/>
      </c>
      <c r="O1641" s="2">
        <f>IF(M1641="NÃO","EXCLUÍDO",IF(N1641&lt;Premissas!$B$8,"&lt; 1,00",IF(N1641&lt;Premissas!$B$9,"1,00 – 1,19",IF(N1641&lt;Premissas!$B$10,"1,20 – 1,39",IF(N1641&lt;Premissas!$B$11,"1,40 – 1,59",IF(N1641&lt;Premissas!$B$12,"1,60 – 1,99","≥ 2,00"))))))</f>
        <v/>
      </c>
      <c r="P1641" s="5">
        <f>IF(OR(M1641="NÃO",N1641&lt;Premissas!$B$8),Premissas!$B$13,IF(N1641&lt;Premissas!$B$9,Premissas!$B$14,IF(N1641&lt;Premissas!$B$10,Premissas!$B$15,IF(N1641&lt;Premissas!$B$11,Premissas!$B$16,IF(N1641&lt;Premissas!$B$12,Premissas!$B$17,Premissas!$B$18)))))</f>
        <v/>
      </c>
      <c r="Q1641" s="5">
        <f>IFERROR(P1641/Premissas!$B$4,0)</f>
        <v/>
      </c>
    </row>
    <row r="1642">
      <c r="A1642" s="2" t="n">
        <v>7</v>
      </c>
      <c r="B1642" s="2" t="n">
        <v>930</v>
      </c>
      <c r="C1642" s="2" t="inlineStr">
        <is>
          <t>CARREGAMENTO</t>
        </is>
      </c>
      <c r="D1642" s="2" t="n">
        <v>5648700</v>
      </c>
      <c r="E1642" s="2" t="inlineStr">
        <is>
          <t>Tiago Santos De Jesus</t>
        </is>
      </c>
      <c r="F1642" s="2" t="n">
        <v>40</v>
      </c>
      <c r="G1642" s="2" t="n">
        <v>0.88</v>
      </c>
      <c r="H1642" s="2" t="n">
        <v>45</v>
      </c>
      <c r="I1642" s="2" t="n">
        <v>0</v>
      </c>
      <c r="J1642" s="2" t="inlineStr">
        <is>
          <t>GPA</t>
        </is>
      </c>
      <c r="K1642" s="2">
        <f>IF(I1642&lt;&gt;"",I1642,IFERROR(INDEX(Base!$I:$I,MATCH(1,(Base!$C:$C=C1642)*(Base!$I:$I&lt;&gt;""),0)),0))</f>
        <v/>
      </c>
      <c r="L1642" s="2">
        <f>IF(AND(I1642="",K1642&gt;0),"SIM","NÃO")</f>
        <v/>
      </c>
      <c r="M1642" s="2">
        <f>IF(ISNUMBER(SEARCH("SEPARA",UPPER(C1642))),"NÃO","SIM")</f>
        <v/>
      </c>
      <c r="N1642" s="2">
        <f>IFERROR(H1642/K1642,0)</f>
        <v/>
      </c>
      <c r="O1642" s="2">
        <f>IF(M1642="NÃO","EXCLUÍDO",IF(N1642&lt;Premissas!$B$8,"&lt; 1,00",IF(N1642&lt;Premissas!$B$9,"1,00 – 1,19",IF(N1642&lt;Premissas!$B$10,"1,20 – 1,39",IF(N1642&lt;Premissas!$B$11,"1,40 – 1,59",IF(N1642&lt;Premissas!$B$12,"1,60 – 1,99","≥ 2,00"))))))</f>
        <v/>
      </c>
      <c r="P1642" s="5">
        <f>IF(OR(M1642="NÃO",N1642&lt;Premissas!$B$8),Premissas!$B$13,IF(N1642&lt;Premissas!$B$9,Premissas!$B$14,IF(N1642&lt;Premissas!$B$10,Premissas!$B$15,IF(N1642&lt;Premissas!$B$11,Premissas!$B$16,IF(N1642&lt;Premissas!$B$12,Premissas!$B$17,Premissas!$B$18)))))</f>
        <v/>
      </c>
      <c r="Q1642" s="5">
        <f>IFERROR(P1642/Premissas!$B$4,0)</f>
        <v/>
      </c>
    </row>
    <row r="1643">
      <c r="A1643" s="2" t="n">
        <v>7</v>
      </c>
      <c r="B1643" s="2" t="n">
        <v>930</v>
      </c>
      <c r="C1643" s="2" t="inlineStr">
        <is>
          <t>PUXADA RECEB</t>
        </is>
      </c>
      <c r="D1643" s="2" t="n">
        <v>5648700</v>
      </c>
      <c r="E1643" s="2" t="inlineStr">
        <is>
          <t>Tiago Santos De Jesus</t>
        </is>
      </c>
      <c r="F1643" s="2" t="n">
        <v>3</v>
      </c>
      <c r="G1643" s="2" t="n">
        <v>0.25</v>
      </c>
      <c r="H1643" s="2" t="n">
        <v>12</v>
      </c>
      <c r="I1643" s="2" t="n">
        <v>0</v>
      </c>
      <c r="J1643" s="2" t="inlineStr">
        <is>
          <t>GPA</t>
        </is>
      </c>
      <c r="K1643" s="2">
        <f>IF(I1643&lt;&gt;"",I1643,IFERROR(INDEX(Base!$I:$I,MATCH(1,(Base!$C:$C=C1643)*(Base!$I:$I&lt;&gt;""),0)),0))</f>
        <v/>
      </c>
      <c r="L1643" s="2">
        <f>IF(AND(I1643="",K1643&gt;0),"SIM","NÃO")</f>
        <v/>
      </c>
      <c r="M1643" s="2">
        <f>IF(ISNUMBER(SEARCH("SEPARA",UPPER(C1643))),"NÃO","SIM")</f>
        <v/>
      </c>
      <c r="N1643" s="2">
        <f>IFERROR(H1643/K1643,0)</f>
        <v/>
      </c>
      <c r="O1643" s="2">
        <f>IF(M1643="NÃO","EXCLUÍDO",IF(N1643&lt;Premissas!$B$8,"&lt; 1,00",IF(N1643&lt;Premissas!$B$9,"1,00 – 1,19",IF(N1643&lt;Premissas!$B$10,"1,20 – 1,39",IF(N1643&lt;Premissas!$B$11,"1,40 – 1,59",IF(N1643&lt;Premissas!$B$12,"1,60 – 1,99","≥ 2,00"))))))</f>
        <v/>
      </c>
      <c r="P1643" s="5">
        <f>IF(OR(M1643="NÃO",N1643&lt;Premissas!$B$8),Premissas!$B$13,IF(N1643&lt;Premissas!$B$9,Premissas!$B$14,IF(N1643&lt;Premissas!$B$10,Premissas!$B$15,IF(N1643&lt;Premissas!$B$11,Premissas!$B$16,IF(N1643&lt;Premissas!$B$12,Premissas!$B$17,Premissas!$B$18)))))</f>
        <v/>
      </c>
      <c r="Q1643" s="5">
        <f>IFERROR(P1643/Premissas!$B$4,0)</f>
        <v/>
      </c>
    </row>
    <row r="1644">
      <c r="A1644" s="2" t="n">
        <v>7</v>
      </c>
      <c r="B1644" s="2" t="n">
        <v>930</v>
      </c>
      <c r="C1644" s="2" t="inlineStr">
        <is>
          <t>RECEBIMENTO</t>
        </is>
      </c>
      <c r="D1644" s="2" t="n">
        <v>5648700</v>
      </c>
      <c r="E1644" s="2" t="inlineStr">
        <is>
          <t>Tiago Santos De Jesus</t>
        </is>
      </c>
      <c r="F1644" s="2" t="n">
        <v>1</v>
      </c>
      <c r="G1644" s="2" t="n">
        <v>1.51</v>
      </c>
      <c r="H1644" s="2" t="n">
        <v>1</v>
      </c>
      <c r="I1644" s="2" t="n">
        <v>0</v>
      </c>
      <c r="J1644" s="2" t="inlineStr">
        <is>
          <t>GPA</t>
        </is>
      </c>
      <c r="K1644" s="2">
        <f>IF(I1644&lt;&gt;"",I1644,IFERROR(INDEX(Base!$I:$I,MATCH(1,(Base!$C:$C=C1644)*(Base!$I:$I&lt;&gt;""),0)),0))</f>
        <v/>
      </c>
      <c r="L1644" s="2">
        <f>IF(AND(I1644="",K1644&gt;0),"SIM","NÃO")</f>
        <v/>
      </c>
      <c r="M1644" s="2">
        <f>IF(ISNUMBER(SEARCH("SEPARA",UPPER(C1644))),"NÃO","SIM")</f>
        <v/>
      </c>
      <c r="N1644" s="2">
        <f>IFERROR(H1644/K1644,0)</f>
        <v/>
      </c>
      <c r="O1644" s="2">
        <f>IF(M1644="NÃO","EXCLUÍDO",IF(N1644&lt;Premissas!$B$8,"&lt; 1,00",IF(N1644&lt;Premissas!$B$9,"1,00 – 1,19",IF(N1644&lt;Premissas!$B$10,"1,20 – 1,39",IF(N1644&lt;Premissas!$B$11,"1,40 – 1,59",IF(N1644&lt;Premissas!$B$12,"1,60 – 1,99","≥ 2,00"))))))</f>
        <v/>
      </c>
      <c r="P1644" s="5">
        <f>IF(OR(M1644="NÃO",N1644&lt;Premissas!$B$8),Premissas!$B$13,IF(N1644&lt;Premissas!$B$9,Premissas!$B$14,IF(N1644&lt;Premissas!$B$10,Premissas!$B$15,IF(N1644&lt;Premissas!$B$11,Premissas!$B$16,IF(N1644&lt;Premissas!$B$12,Premissas!$B$17,Premissas!$B$18)))))</f>
        <v/>
      </c>
      <c r="Q1644" s="5">
        <f>IFERROR(P1644/Premissas!$B$4,0)</f>
        <v/>
      </c>
    </row>
    <row r="1645">
      <c r="A1645" s="2" t="n">
        <v>7</v>
      </c>
      <c r="B1645" s="2" t="n">
        <v>930</v>
      </c>
      <c r="C1645" s="2" t="inlineStr">
        <is>
          <t>CARREGAMENTO</t>
        </is>
      </c>
      <c r="D1645" s="2" t="n">
        <v>5658349</v>
      </c>
      <c r="E1645" s="2" t="inlineStr">
        <is>
          <t>Vitor Antunes Lopes Cantero</t>
        </is>
      </c>
      <c r="F1645" s="2" t="n">
        <v>312</v>
      </c>
      <c r="G1645" s="2" t="n">
        <v>21.29</v>
      </c>
      <c r="H1645" s="2" t="n">
        <v>15</v>
      </c>
      <c r="I1645" s="2" t="n">
        <v>0</v>
      </c>
      <c r="J1645" s="2" t="inlineStr">
        <is>
          <t>GPA</t>
        </is>
      </c>
      <c r="K1645" s="2">
        <f>IF(I1645&lt;&gt;"",I1645,IFERROR(INDEX(Base!$I:$I,MATCH(1,(Base!$C:$C=C1645)*(Base!$I:$I&lt;&gt;""),0)),0))</f>
        <v/>
      </c>
      <c r="L1645" s="2">
        <f>IF(AND(I1645="",K1645&gt;0),"SIM","NÃO")</f>
        <v/>
      </c>
      <c r="M1645" s="2">
        <f>IF(ISNUMBER(SEARCH("SEPARA",UPPER(C1645))),"NÃO","SIM")</f>
        <v/>
      </c>
      <c r="N1645" s="2">
        <f>IFERROR(H1645/K1645,0)</f>
        <v/>
      </c>
      <c r="O1645" s="2">
        <f>IF(M1645="NÃO","EXCLUÍDO",IF(N1645&lt;Premissas!$B$8,"&lt; 1,00",IF(N1645&lt;Premissas!$B$9,"1,00 – 1,19",IF(N1645&lt;Premissas!$B$10,"1,20 – 1,39",IF(N1645&lt;Premissas!$B$11,"1,40 – 1,59",IF(N1645&lt;Premissas!$B$12,"1,60 – 1,99","≥ 2,00"))))))</f>
        <v/>
      </c>
      <c r="P1645" s="5">
        <f>IF(OR(M1645="NÃO",N1645&lt;Premissas!$B$8),Premissas!$B$13,IF(N1645&lt;Premissas!$B$9,Premissas!$B$14,IF(N1645&lt;Premissas!$B$10,Premissas!$B$15,IF(N1645&lt;Premissas!$B$11,Premissas!$B$16,IF(N1645&lt;Premissas!$B$12,Premissas!$B$17,Premissas!$B$18)))))</f>
        <v/>
      </c>
      <c r="Q1645" s="5">
        <f>IFERROR(P1645/Premissas!$B$4,0)</f>
        <v/>
      </c>
    </row>
    <row r="1646">
      <c r="A1646" s="2" t="n">
        <v>7</v>
      </c>
      <c r="B1646" s="2" t="n">
        <v>930</v>
      </c>
      <c r="C1646" s="2" t="inlineStr">
        <is>
          <t>ATIVIDADE OP. EMP.</t>
        </is>
      </c>
      <c r="D1646" s="2" t="n">
        <v>5666945</v>
      </c>
      <c r="E1646" s="2" t="inlineStr">
        <is>
          <t>Felipe Amador Moreira</t>
        </is>
      </c>
      <c r="F1646" s="2" t="n">
        <v>669</v>
      </c>
      <c r="G1646" s="2" t="n">
        <v>49.39</v>
      </c>
      <c r="H1646" s="2" t="n">
        <v>14</v>
      </c>
      <c r="I1646" s="2" t="n">
        <v>0</v>
      </c>
      <c r="J1646" s="2" t="inlineStr">
        <is>
          <t>GPA</t>
        </is>
      </c>
      <c r="K1646" s="2">
        <f>IF(I1646&lt;&gt;"",I1646,IFERROR(INDEX(Base!$I:$I,MATCH(1,(Base!$C:$C=C1646)*(Base!$I:$I&lt;&gt;""),0)),0))</f>
        <v/>
      </c>
      <c r="L1646" s="2">
        <f>IF(AND(I1646="",K1646&gt;0),"SIM","NÃO")</f>
        <v/>
      </c>
      <c r="M1646" s="2">
        <f>IF(ISNUMBER(SEARCH("SEPARA",UPPER(C1646))),"NÃO","SIM")</f>
        <v/>
      </c>
      <c r="N1646" s="2">
        <f>IFERROR(H1646/K1646,0)</f>
        <v/>
      </c>
      <c r="O1646" s="2">
        <f>IF(M1646="NÃO","EXCLUÍDO",IF(N1646&lt;Premissas!$B$8,"&lt; 1,00",IF(N1646&lt;Premissas!$B$9,"1,00 – 1,19",IF(N1646&lt;Premissas!$B$10,"1,20 – 1,39",IF(N1646&lt;Premissas!$B$11,"1,40 – 1,59",IF(N1646&lt;Premissas!$B$12,"1,60 – 1,99","≥ 2,00"))))))</f>
        <v/>
      </c>
      <c r="P1646" s="5">
        <f>IF(OR(M1646="NÃO",N1646&lt;Premissas!$B$8),Premissas!$B$13,IF(N1646&lt;Premissas!$B$9,Premissas!$B$14,IF(N1646&lt;Premissas!$B$10,Premissas!$B$15,IF(N1646&lt;Premissas!$B$11,Premissas!$B$16,IF(N1646&lt;Premissas!$B$12,Premissas!$B$17,Premissas!$B$18)))))</f>
        <v/>
      </c>
      <c r="Q1646" s="5">
        <f>IFERROR(P1646/Premissas!$B$4,0)</f>
        <v/>
      </c>
    </row>
    <row r="1647">
      <c r="A1647" s="2" t="n">
        <v>7</v>
      </c>
      <c r="B1647" s="2" t="n">
        <v>930</v>
      </c>
      <c r="C1647" s="2" t="inlineStr">
        <is>
          <t>CARREGAMENTO</t>
        </is>
      </c>
      <c r="D1647" s="2" t="n">
        <v>5666945</v>
      </c>
      <c r="E1647" s="2" t="inlineStr">
        <is>
          <t>Felipe Amador Moreira</t>
        </is>
      </c>
      <c r="F1647" s="2" t="n">
        <v>19</v>
      </c>
      <c r="G1647" s="2" t="n">
        <v>0.53</v>
      </c>
      <c r="H1647" s="2" t="n">
        <v>36</v>
      </c>
      <c r="I1647" s="2" t="n">
        <v>0</v>
      </c>
      <c r="J1647" s="2" t="inlineStr">
        <is>
          <t>GPA</t>
        </is>
      </c>
      <c r="K1647" s="2">
        <f>IF(I1647&lt;&gt;"",I1647,IFERROR(INDEX(Base!$I:$I,MATCH(1,(Base!$C:$C=C1647)*(Base!$I:$I&lt;&gt;""),0)),0))</f>
        <v/>
      </c>
      <c r="L1647" s="2">
        <f>IF(AND(I1647="",K1647&gt;0),"SIM","NÃO")</f>
        <v/>
      </c>
      <c r="M1647" s="2">
        <f>IF(ISNUMBER(SEARCH("SEPARA",UPPER(C1647))),"NÃO","SIM")</f>
        <v/>
      </c>
      <c r="N1647" s="2">
        <f>IFERROR(H1647/K1647,0)</f>
        <v/>
      </c>
      <c r="O1647" s="2">
        <f>IF(M1647="NÃO","EXCLUÍDO",IF(N1647&lt;Premissas!$B$8,"&lt; 1,00",IF(N1647&lt;Premissas!$B$9,"1,00 – 1,19",IF(N1647&lt;Premissas!$B$10,"1,20 – 1,39",IF(N1647&lt;Premissas!$B$11,"1,40 – 1,59",IF(N1647&lt;Premissas!$B$12,"1,60 – 1,99","≥ 2,00"))))))</f>
        <v/>
      </c>
      <c r="P1647" s="5">
        <f>IF(OR(M1647="NÃO",N1647&lt;Premissas!$B$8),Premissas!$B$13,IF(N1647&lt;Premissas!$B$9,Premissas!$B$14,IF(N1647&lt;Premissas!$B$10,Premissas!$B$15,IF(N1647&lt;Premissas!$B$11,Premissas!$B$16,IF(N1647&lt;Premissas!$B$12,Premissas!$B$17,Premissas!$B$18)))))</f>
        <v/>
      </c>
      <c r="Q1647" s="5">
        <f>IFERROR(P1647/Premissas!$B$4,0)</f>
        <v/>
      </c>
    </row>
    <row r="1648">
      <c r="A1648" s="2" t="n">
        <v>7</v>
      </c>
      <c r="B1648" s="2" t="n">
        <v>930</v>
      </c>
      <c r="C1648" s="2" t="inlineStr">
        <is>
          <t>CARREGAMENTO</t>
        </is>
      </c>
      <c r="D1648" s="2" t="n">
        <v>5668115</v>
      </c>
      <c r="E1648" s="2" t="inlineStr">
        <is>
          <t>IVAN SILVA OLIVEIRA</t>
        </is>
      </c>
      <c r="F1648" s="2" t="n">
        <v>89</v>
      </c>
      <c r="G1648" s="2" t="n">
        <v>3.94</v>
      </c>
      <c r="H1648" s="2" t="n">
        <v>23</v>
      </c>
      <c r="I1648" s="2" t="n">
        <v>0</v>
      </c>
      <c r="J1648" s="2" t="inlineStr">
        <is>
          <t>GPA</t>
        </is>
      </c>
      <c r="K1648" s="2">
        <f>IF(I1648&lt;&gt;"",I1648,IFERROR(INDEX(Base!$I:$I,MATCH(1,(Base!$C:$C=C1648)*(Base!$I:$I&lt;&gt;""),0)),0))</f>
        <v/>
      </c>
      <c r="L1648" s="2">
        <f>IF(AND(I1648="",K1648&gt;0),"SIM","NÃO")</f>
        <v/>
      </c>
      <c r="M1648" s="2">
        <f>IF(ISNUMBER(SEARCH("SEPARA",UPPER(C1648))),"NÃO","SIM")</f>
        <v/>
      </c>
      <c r="N1648" s="2">
        <f>IFERROR(H1648/K1648,0)</f>
        <v/>
      </c>
      <c r="O1648" s="2">
        <f>IF(M1648="NÃO","EXCLUÍDO",IF(N1648&lt;Premissas!$B$8,"&lt; 1,00",IF(N1648&lt;Premissas!$B$9,"1,00 – 1,19",IF(N1648&lt;Premissas!$B$10,"1,20 – 1,39",IF(N1648&lt;Premissas!$B$11,"1,40 – 1,59",IF(N1648&lt;Premissas!$B$12,"1,60 – 1,99","≥ 2,00"))))))</f>
        <v/>
      </c>
      <c r="P1648" s="5">
        <f>IF(OR(M1648="NÃO",N1648&lt;Premissas!$B$8),Premissas!$B$13,IF(N1648&lt;Premissas!$B$9,Premissas!$B$14,IF(N1648&lt;Premissas!$B$10,Premissas!$B$15,IF(N1648&lt;Premissas!$B$11,Premissas!$B$16,IF(N1648&lt;Premissas!$B$12,Premissas!$B$17,Premissas!$B$18)))))</f>
        <v/>
      </c>
      <c r="Q1648" s="5">
        <f>IFERROR(P1648/Premissas!$B$4,0)</f>
        <v/>
      </c>
    </row>
    <row r="1649">
      <c r="A1649" s="2" t="n">
        <v>7</v>
      </c>
      <c r="B1649" s="2" t="n">
        <v>930</v>
      </c>
      <c r="C1649" s="2" t="inlineStr">
        <is>
          <t>SEPARACAO</t>
        </is>
      </c>
      <c r="D1649" s="2" t="n">
        <v>5668115</v>
      </c>
      <c r="E1649" s="2" t="inlineStr">
        <is>
          <t>IVAN SILVA OLIVEIRA</t>
        </is>
      </c>
      <c r="F1649" s="2" t="n">
        <v>24</v>
      </c>
      <c r="G1649" s="2" t="n">
        <v>0.35</v>
      </c>
      <c r="H1649" s="2" t="n">
        <v>69</v>
      </c>
      <c r="I1649" s="2" t="n">
        <v>0</v>
      </c>
      <c r="J1649" s="2" t="inlineStr">
        <is>
          <t>GPA</t>
        </is>
      </c>
      <c r="K1649" s="2">
        <f>IF(I1649&lt;&gt;"",I1649,IFERROR(INDEX(Base!$I:$I,MATCH(1,(Base!$C:$C=C1649)*(Base!$I:$I&lt;&gt;""),0)),0))</f>
        <v/>
      </c>
      <c r="L1649" s="2">
        <f>IF(AND(I1649="",K1649&gt;0),"SIM","NÃO")</f>
        <v/>
      </c>
      <c r="M1649" s="2">
        <f>IF(ISNUMBER(SEARCH("SEPARA",UPPER(C1649))),"NÃO","SIM")</f>
        <v/>
      </c>
      <c r="N1649" s="2">
        <f>IFERROR(H1649/K1649,0)</f>
        <v/>
      </c>
      <c r="O1649" s="2">
        <f>IF(M1649="NÃO","EXCLUÍDO",IF(N1649&lt;Premissas!$B$8,"&lt; 1,00",IF(N1649&lt;Premissas!$B$9,"1,00 – 1,19",IF(N1649&lt;Premissas!$B$10,"1,20 – 1,39",IF(N1649&lt;Premissas!$B$11,"1,40 – 1,59",IF(N1649&lt;Premissas!$B$12,"1,60 – 1,99","≥ 2,00"))))))</f>
        <v/>
      </c>
      <c r="P1649" s="5">
        <f>IF(OR(M1649="NÃO",N1649&lt;Premissas!$B$8),Premissas!$B$13,IF(N1649&lt;Premissas!$B$9,Premissas!$B$14,IF(N1649&lt;Premissas!$B$10,Premissas!$B$15,IF(N1649&lt;Premissas!$B$11,Premissas!$B$16,IF(N1649&lt;Premissas!$B$12,Premissas!$B$17,Premissas!$B$18)))))</f>
        <v/>
      </c>
      <c r="Q1649" s="5">
        <f>IFERROR(P1649/Premissas!$B$4,0)</f>
        <v/>
      </c>
    </row>
    <row r="1650">
      <c r="A1650" s="2" t="n">
        <v>7</v>
      </c>
      <c r="B1650" s="2" t="n">
        <v>930</v>
      </c>
      <c r="C1650" s="2" t="inlineStr">
        <is>
          <t>SEPARACAO</t>
        </is>
      </c>
      <c r="D1650" s="2" t="n">
        <v>5668964</v>
      </c>
      <c r="E1650" s="2" t="inlineStr">
        <is>
          <t>Valdemar De Jesus</t>
        </is>
      </c>
      <c r="F1650" s="2" t="n">
        <v>10120</v>
      </c>
      <c r="G1650" s="2" t="n">
        <v>95.7</v>
      </c>
      <c r="H1650" s="2" t="n">
        <v>106</v>
      </c>
      <c r="I1650" s="2" t="n">
        <v>0</v>
      </c>
      <c r="J1650" s="2" t="inlineStr">
        <is>
          <t>GPA</t>
        </is>
      </c>
      <c r="K1650" s="2">
        <f>IF(I1650&lt;&gt;"",I1650,IFERROR(INDEX(Base!$I:$I,MATCH(1,(Base!$C:$C=C1650)*(Base!$I:$I&lt;&gt;""),0)),0))</f>
        <v/>
      </c>
      <c r="L1650" s="2">
        <f>IF(AND(I1650="",K1650&gt;0),"SIM","NÃO")</f>
        <v/>
      </c>
      <c r="M1650" s="2">
        <f>IF(ISNUMBER(SEARCH("SEPARA",UPPER(C1650))),"NÃO","SIM")</f>
        <v/>
      </c>
      <c r="N1650" s="2">
        <f>IFERROR(H1650/K1650,0)</f>
        <v/>
      </c>
      <c r="O1650" s="2">
        <f>IF(M1650="NÃO","EXCLUÍDO",IF(N1650&lt;Premissas!$B$8,"&lt; 1,00",IF(N1650&lt;Premissas!$B$9,"1,00 – 1,19",IF(N1650&lt;Premissas!$B$10,"1,20 – 1,39",IF(N1650&lt;Premissas!$B$11,"1,40 – 1,59",IF(N1650&lt;Premissas!$B$12,"1,60 – 1,99","≥ 2,00"))))))</f>
        <v/>
      </c>
      <c r="P1650" s="5">
        <f>IF(OR(M1650="NÃO",N1650&lt;Premissas!$B$8),Premissas!$B$13,IF(N1650&lt;Premissas!$B$9,Premissas!$B$14,IF(N1650&lt;Premissas!$B$10,Premissas!$B$15,IF(N1650&lt;Premissas!$B$11,Premissas!$B$16,IF(N1650&lt;Premissas!$B$12,Premissas!$B$17,Premissas!$B$18)))))</f>
        <v/>
      </c>
      <c r="Q1650" s="5">
        <f>IFERROR(P1650/Premissas!$B$4,0)</f>
        <v/>
      </c>
    </row>
    <row r="1651">
      <c r="A1651" s="2" t="n">
        <v>7</v>
      </c>
      <c r="B1651" s="2" t="n">
        <v>930</v>
      </c>
      <c r="C1651" s="2" t="inlineStr">
        <is>
          <t>SEPARACAO</t>
        </is>
      </c>
      <c r="D1651" s="2" t="n">
        <v>5670063</v>
      </c>
      <c r="E1651" s="2" t="inlineStr">
        <is>
          <t>Lourival Ferreira Dos Santos</t>
        </is>
      </c>
      <c r="F1651" s="2" t="n">
        <v>7807</v>
      </c>
      <c r="G1651" s="2" t="n">
        <v>73.23999999999999</v>
      </c>
      <c r="H1651" s="2" t="n">
        <v>107</v>
      </c>
      <c r="I1651" s="2" t="n">
        <v>0</v>
      </c>
      <c r="J1651" s="2" t="inlineStr">
        <is>
          <t>GPA</t>
        </is>
      </c>
      <c r="K1651" s="2">
        <f>IF(I1651&lt;&gt;"",I1651,IFERROR(INDEX(Base!$I:$I,MATCH(1,(Base!$C:$C=C1651)*(Base!$I:$I&lt;&gt;""),0)),0))</f>
        <v/>
      </c>
      <c r="L1651" s="2">
        <f>IF(AND(I1651="",K1651&gt;0),"SIM","NÃO")</f>
        <v/>
      </c>
      <c r="M1651" s="2">
        <f>IF(ISNUMBER(SEARCH("SEPARA",UPPER(C1651))),"NÃO","SIM")</f>
        <v/>
      </c>
      <c r="N1651" s="2">
        <f>IFERROR(H1651/K1651,0)</f>
        <v/>
      </c>
      <c r="O1651" s="2">
        <f>IF(M1651="NÃO","EXCLUÍDO",IF(N1651&lt;Premissas!$B$8,"&lt; 1,00",IF(N1651&lt;Premissas!$B$9,"1,00 – 1,19",IF(N1651&lt;Premissas!$B$10,"1,20 – 1,39",IF(N1651&lt;Premissas!$B$11,"1,40 – 1,59",IF(N1651&lt;Premissas!$B$12,"1,60 – 1,99","≥ 2,00"))))))</f>
        <v/>
      </c>
      <c r="P1651" s="5">
        <f>IF(OR(M1651="NÃO",N1651&lt;Premissas!$B$8),Premissas!$B$13,IF(N1651&lt;Premissas!$B$9,Premissas!$B$14,IF(N1651&lt;Premissas!$B$10,Premissas!$B$15,IF(N1651&lt;Premissas!$B$11,Premissas!$B$16,IF(N1651&lt;Premissas!$B$12,Premissas!$B$17,Premissas!$B$18)))))</f>
        <v/>
      </c>
      <c r="Q1651" s="5">
        <f>IFERROR(P1651/Premissas!$B$4,0)</f>
        <v/>
      </c>
    </row>
    <row r="1652">
      <c r="A1652" s="2" t="n">
        <v>7</v>
      </c>
      <c r="B1652" s="2" t="n">
        <v>930</v>
      </c>
      <c r="C1652" s="2" t="inlineStr">
        <is>
          <t>PUXADA RECEB</t>
        </is>
      </c>
      <c r="D1652" s="2" t="n">
        <v>5686849</v>
      </c>
      <c r="E1652" s="2" t="inlineStr">
        <is>
          <t>Marcelo Raimundo De Sousa Junior</t>
        </is>
      </c>
      <c r="F1652" s="2" t="n">
        <v>224</v>
      </c>
      <c r="G1652" s="2" t="n">
        <v>21.62</v>
      </c>
      <c r="H1652" s="2" t="n">
        <v>10</v>
      </c>
      <c r="I1652" s="2" t="n">
        <v>0</v>
      </c>
      <c r="J1652" s="2" t="inlineStr">
        <is>
          <t>GPA</t>
        </is>
      </c>
      <c r="K1652" s="2">
        <f>IF(I1652&lt;&gt;"",I1652,IFERROR(INDEX(Base!$I:$I,MATCH(1,(Base!$C:$C=C1652)*(Base!$I:$I&lt;&gt;""),0)),0))</f>
        <v/>
      </c>
      <c r="L1652" s="2">
        <f>IF(AND(I1652="",K1652&gt;0),"SIM","NÃO")</f>
        <v/>
      </c>
      <c r="M1652" s="2">
        <f>IF(ISNUMBER(SEARCH("SEPARA",UPPER(C1652))),"NÃO","SIM")</f>
        <v/>
      </c>
      <c r="N1652" s="2">
        <f>IFERROR(H1652/K1652,0)</f>
        <v/>
      </c>
      <c r="O1652" s="2">
        <f>IF(M1652="NÃO","EXCLUÍDO",IF(N1652&lt;Premissas!$B$8,"&lt; 1,00",IF(N1652&lt;Premissas!$B$9,"1,00 – 1,19",IF(N1652&lt;Premissas!$B$10,"1,20 – 1,39",IF(N1652&lt;Premissas!$B$11,"1,40 – 1,59",IF(N1652&lt;Premissas!$B$12,"1,60 – 1,99","≥ 2,00"))))))</f>
        <v/>
      </c>
      <c r="P1652" s="5">
        <f>IF(OR(M1652="NÃO",N1652&lt;Premissas!$B$8),Premissas!$B$13,IF(N1652&lt;Premissas!$B$9,Premissas!$B$14,IF(N1652&lt;Premissas!$B$10,Premissas!$B$15,IF(N1652&lt;Premissas!$B$11,Premissas!$B$16,IF(N1652&lt;Premissas!$B$12,Premissas!$B$17,Premissas!$B$18)))))</f>
        <v/>
      </c>
      <c r="Q1652" s="5">
        <f>IFERROR(P1652/Premissas!$B$4,0)</f>
        <v/>
      </c>
    </row>
    <row r="1653">
      <c r="A1653" s="2" t="n">
        <v>7</v>
      </c>
      <c r="B1653" s="2" t="n">
        <v>930</v>
      </c>
      <c r="C1653" s="2" t="inlineStr">
        <is>
          <t>SEPARACAO</t>
        </is>
      </c>
      <c r="D1653" s="2" t="n">
        <v>5686849</v>
      </c>
      <c r="E1653" s="2" t="inlineStr">
        <is>
          <t>Marcelo Raimundo De Sousa Junior</t>
        </is>
      </c>
      <c r="F1653" s="2" t="n">
        <v>779</v>
      </c>
      <c r="G1653" s="2" t="n">
        <v>8.300000000000001</v>
      </c>
      <c r="H1653" s="2" t="n">
        <v>94</v>
      </c>
      <c r="I1653" s="2" t="n">
        <v>0</v>
      </c>
      <c r="J1653" s="2" t="inlineStr">
        <is>
          <t>GPA</t>
        </is>
      </c>
      <c r="K1653" s="2">
        <f>IF(I1653&lt;&gt;"",I1653,IFERROR(INDEX(Base!$I:$I,MATCH(1,(Base!$C:$C=C1653)*(Base!$I:$I&lt;&gt;""),0)),0))</f>
        <v/>
      </c>
      <c r="L1653" s="2">
        <f>IF(AND(I1653="",K1653&gt;0),"SIM","NÃO")</f>
        <v/>
      </c>
      <c r="M1653" s="2">
        <f>IF(ISNUMBER(SEARCH("SEPARA",UPPER(C1653))),"NÃO","SIM")</f>
        <v/>
      </c>
      <c r="N1653" s="2">
        <f>IFERROR(H1653/K1653,0)</f>
        <v/>
      </c>
      <c r="O1653" s="2">
        <f>IF(M1653="NÃO","EXCLUÍDO",IF(N1653&lt;Premissas!$B$8,"&lt; 1,00",IF(N1653&lt;Premissas!$B$9,"1,00 – 1,19",IF(N1653&lt;Premissas!$B$10,"1,20 – 1,39",IF(N1653&lt;Premissas!$B$11,"1,40 – 1,59",IF(N1653&lt;Premissas!$B$12,"1,60 – 1,99","≥ 2,00"))))))</f>
        <v/>
      </c>
      <c r="P1653" s="5">
        <f>IF(OR(M1653="NÃO",N1653&lt;Premissas!$B$8),Premissas!$B$13,IF(N1653&lt;Premissas!$B$9,Premissas!$B$14,IF(N1653&lt;Premissas!$B$10,Premissas!$B$15,IF(N1653&lt;Premissas!$B$11,Premissas!$B$16,IF(N1653&lt;Premissas!$B$12,Premissas!$B$17,Premissas!$B$18)))))</f>
        <v/>
      </c>
      <c r="Q1653" s="5">
        <f>IFERROR(P1653/Premissas!$B$4,0)</f>
        <v/>
      </c>
    </row>
    <row r="1654">
      <c r="A1654" s="2" t="n">
        <v>7</v>
      </c>
      <c r="B1654" s="2" t="n">
        <v>930</v>
      </c>
      <c r="C1654" s="2" t="inlineStr">
        <is>
          <t>SEPARACAO</t>
        </is>
      </c>
      <c r="D1654" s="2" t="n">
        <v>5689694</v>
      </c>
      <c r="E1654" s="2" t="inlineStr">
        <is>
          <t>Michael Duane Graves</t>
        </is>
      </c>
      <c r="F1654" s="2" t="n">
        <v>6017</v>
      </c>
      <c r="G1654" s="2" t="n">
        <v>107.5</v>
      </c>
      <c r="H1654" s="2" t="n">
        <v>56</v>
      </c>
      <c r="I1654" s="2" t="n">
        <v>0</v>
      </c>
      <c r="J1654" s="2" t="inlineStr">
        <is>
          <t>GPA</t>
        </is>
      </c>
      <c r="K1654" s="2">
        <f>IF(I1654&lt;&gt;"",I1654,IFERROR(INDEX(Base!$I:$I,MATCH(1,(Base!$C:$C=C1654)*(Base!$I:$I&lt;&gt;""),0)),0))</f>
        <v/>
      </c>
      <c r="L1654" s="2">
        <f>IF(AND(I1654="",K1654&gt;0),"SIM","NÃO")</f>
        <v/>
      </c>
      <c r="M1654" s="2">
        <f>IF(ISNUMBER(SEARCH("SEPARA",UPPER(C1654))),"NÃO","SIM")</f>
        <v/>
      </c>
      <c r="N1654" s="2">
        <f>IFERROR(H1654/K1654,0)</f>
        <v/>
      </c>
      <c r="O1654" s="2">
        <f>IF(M1654="NÃO","EXCLUÍDO",IF(N1654&lt;Premissas!$B$8,"&lt; 1,00",IF(N1654&lt;Premissas!$B$9,"1,00 – 1,19",IF(N1654&lt;Premissas!$B$10,"1,20 – 1,39",IF(N1654&lt;Premissas!$B$11,"1,40 – 1,59",IF(N1654&lt;Premissas!$B$12,"1,60 – 1,99","≥ 2,00"))))))</f>
        <v/>
      </c>
      <c r="P1654" s="5">
        <f>IF(OR(M1654="NÃO",N1654&lt;Premissas!$B$8),Premissas!$B$13,IF(N1654&lt;Premissas!$B$9,Premissas!$B$14,IF(N1654&lt;Premissas!$B$10,Premissas!$B$15,IF(N1654&lt;Premissas!$B$11,Premissas!$B$16,IF(N1654&lt;Premissas!$B$12,Premissas!$B$17,Premissas!$B$18)))))</f>
        <v/>
      </c>
      <c r="Q1654" s="5">
        <f>IFERROR(P1654/Premissas!$B$4,0)</f>
        <v/>
      </c>
    </row>
    <row r="1655">
      <c r="A1655" s="2" t="n">
        <v>7</v>
      </c>
      <c r="B1655" s="2" t="n">
        <v>930</v>
      </c>
      <c r="C1655" s="2" t="inlineStr">
        <is>
          <t>SEPARACAO</t>
        </is>
      </c>
      <c r="D1655" s="2" t="n">
        <v>5698634</v>
      </c>
      <c r="E1655" s="2" t="inlineStr">
        <is>
          <t>Martinho Da Silva Primo</t>
        </is>
      </c>
      <c r="F1655" s="2" t="n">
        <v>2729</v>
      </c>
      <c r="G1655" s="2" t="n">
        <v>127.68</v>
      </c>
      <c r="H1655" s="2" t="n">
        <v>21</v>
      </c>
      <c r="I1655" s="2" t="n">
        <v>0</v>
      </c>
      <c r="J1655" s="2" t="inlineStr">
        <is>
          <t>GPA</t>
        </is>
      </c>
      <c r="K1655" s="2">
        <f>IF(I1655&lt;&gt;"",I1655,IFERROR(INDEX(Base!$I:$I,MATCH(1,(Base!$C:$C=C1655)*(Base!$I:$I&lt;&gt;""),0)),0))</f>
        <v/>
      </c>
      <c r="L1655" s="2">
        <f>IF(AND(I1655="",K1655&gt;0),"SIM","NÃO")</f>
        <v/>
      </c>
      <c r="M1655" s="2">
        <f>IF(ISNUMBER(SEARCH("SEPARA",UPPER(C1655))),"NÃO","SIM")</f>
        <v/>
      </c>
      <c r="N1655" s="2">
        <f>IFERROR(H1655/K1655,0)</f>
        <v/>
      </c>
      <c r="O1655" s="2">
        <f>IF(M1655="NÃO","EXCLUÍDO",IF(N1655&lt;Premissas!$B$8,"&lt; 1,00",IF(N1655&lt;Premissas!$B$9,"1,00 – 1,19",IF(N1655&lt;Premissas!$B$10,"1,20 – 1,39",IF(N1655&lt;Premissas!$B$11,"1,40 – 1,59",IF(N1655&lt;Premissas!$B$12,"1,60 – 1,99","≥ 2,00"))))))</f>
        <v/>
      </c>
      <c r="P1655" s="5">
        <f>IF(OR(M1655="NÃO",N1655&lt;Premissas!$B$8),Premissas!$B$13,IF(N1655&lt;Premissas!$B$9,Premissas!$B$14,IF(N1655&lt;Premissas!$B$10,Premissas!$B$15,IF(N1655&lt;Premissas!$B$11,Premissas!$B$16,IF(N1655&lt;Premissas!$B$12,Premissas!$B$17,Premissas!$B$18)))))</f>
        <v/>
      </c>
      <c r="Q1655" s="5">
        <f>IFERROR(P1655/Premissas!$B$4,0)</f>
        <v/>
      </c>
    </row>
    <row r="1656">
      <c r="A1656" s="2" t="n">
        <v>7</v>
      </c>
      <c r="B1656" s="2" t="n">
        <v>930</v>
      </c>
      <c r="C1656" s="2" t="inlineStr">
        <is>
          <t>PUXADA RECEB</t>
        </is>
      </c>
      <c r="D1656" s="2" t="n">
        <v>5699967</v>
      </c>
      <c r="E1656" s="2" t="inlineStr">
        <is>
          <t>Mikelson Hippolyte</t>
        </is>
      </c>
      <c r="F1656" s="2" t="n">
        <v>1855</v>
      </c>
      <c r="G1656" s="2" t="n">
        <v>49</v>
      </c>
      <c r="H1656" s="2" t="n">
        <v>38</v>
      </c>
      <c r="I1656" s="2" t="n">
        <v>0</v>
      </c>
      <c r="J1656" s="2" t="inlineStr">
        <is>
          <t>GPA</t>
        </is>
      </c>
      <c r="K1656" s="2">
        <f>IF(I1656&lt;&gt;"",I1656,IFERROR(INDEX(Base!$I:$I,MATCH(1,(Base!$C:$C=C1656)*(Base!$I:$I&lt;&gt;""),0)),0))</f>
        <v/>
      </c>
      <c r="L1656" s="2">
        <f>IF(AND(I1656="",K1656&gt;0),"SIM","NÃO")</f>
        <v/>
      </c>
      <c r="M1656" s="2">
        <f>IF(ISNUMBER(SEARCH("SEPARA",UPPER(C1656))),"NÃO","SIM")</f>
        <v/>
      </c>
      <c r="N1656" s="2">
        <f>IFERROR(H1656/K1656,0)</f>
        <v/>
      </c>
      <c r="O1656" s="2">
        <f>IF(M1656="NÃO","EXCLUÍDO",IF(N1656&lt;Premissas!$B$8,"&lt; 1,00",IF(N1656&lt;Premissas!$B$9,"1,00 – 1,19",IF(N1656&lt;Premissas!$B$10,"1,20 – 1,39",IF(N1656&lt;Premissas!$B$11,"1,40 – 1,59",IF(N1656&lt;Premissas!$B$12,"1,60 – 1,99","≥ 2,00"))))))</f>
        <v/>
      </c>
      <c r="P1656" s="5">
        <f>IF(OR(M1656="NÃO",N1656&lt;Premissas!$B$8),Premissas!$B$13,IF(N1656&lt;Premissas!$B$9,Premissas!$B$14,IF(N1656&lt;Premissas!$B$10,Premissas!$B$15,IF(N1656&lt;Premissas!$B$11,Premissas!$B$16,IF(N1656&lt;Premissas!$B$12,Premissas!$B$17,Premissas!$B$18)))))</f>
        <v/>
      </c>
      <c r="Q1656" s="5">
        <f>IFERROR(P1656/Premissas!$B$4,0)</f>
        <v/>
      </c>
    </row>
    <row r="1657">
      <c r="A1657" s="2" t="n">
        <v>7</v>
      </c>
      <c r="B1657" s="2" t="n">
        <v>930</v>
      </c>
      <c r="C1657" s="2" t="inlineStr">
        <is>
          <t>CARREGAMENTO</t>
        </is>
      </c>
      <c r="D1657" s="2" t="n">
        <v>5701562</v>
      </c>
      <c r="E1657" s="2" t="inlineStr">
        <is>
          <t>Victor Dos Santos Reis</t>
        </is>
      </c>
      <c r="F1657" s="2" t="n">
        <v>812</v>
      </c>
      <c r="G1657" s="2" t="n">
        <v>46.18</v>
      </c>
      <c r="H1657" s="2" t="n">
        <v>18</v>
      </c>
      <c r="I1657" s="2" t="n">
        <v>0</v>
      </c>
      <c r="J1657" s="2" t="inlineStr">
        <is>
          <t>GPA</t>
        </is>
      </c>
      <c r="K1657" s="2">
        <f>IF(I1657&lt;&gt;"",I1657,IFERROR(INDEX(Base!$I:$I,MATCH(1,(Base!$C:$C=C1657)*(Base!$I:$I&lt;&gt;""),0)),0))</f>
        <v/>
      </c>
      <c r="L1657" s="2">
        <f>IF(AND(I1657="",K1657&gt;0),"SIM","NÃO")</f>
        <v/>
      </c>
      <c r="M1657" s="2">
        <f>IF(ISNUMBER(SEARCH("SEPARA",UPPER(C1657))),"NÃO","SIM")</f>
        <v/>
      </c>
      <c r="N1657" s="2">
        <f>IFERROR(H1657/K1657,0)</f>
        <v/>
      </c>
      <c r="O1657" s="2">
        <f>IF(M1657="NÃO","EXCLUÍDO",IF(N1657&lt;Premissas!$B$8,"&lt; 1,00",IF(N1657&lt;Premissas!$B$9,"1,00 – 1,19",IF(N1657&lt;Premissas!$B$10,"1,20 – 1,39",IF(N1657&lt;Premissas!$B$11,"1,40 – 1,59",IF(N1657&lt;Premissas!$B$12,"1,60 – 1,99","≥ 2,00"))))))</f>
        <v/>
      </c>
      <c r="P1657" s="5">
        <f>IF(OR(M1657="NÃO",N1657&lt;Premissas!$B$8),Premissas!$B$13,IF(N1657&lt;Premissas!$B$9,Premissas!$B$14,IF(N1657&lt;Premissas!$B$10,Premissas!$B$15,IF(N1657&lt;Premissas!$B$11,Premissas!$B$16,IF(N1657&lt;Premissas!$B$12,Premissas!$B$17,Premissas!$B$18)))))</f>
        <v/>
      </c>
      <c r="Q1657" s="5">
        <f>IFERROR(P1657/Premissas!$B$4,0)</f>
        <v/>
      </c>
    </row>
    <row r="1658">
      <c r="A1658" s="2" t="n">
        <v>7</v>
      </c>
      <c r="B1658" s="2" t="n">
        <v>930</v>
      </c>
      <c r="C1658" s="2" t="inlineStr">
        <is>
          <t>CARREGAMENTO</t>
        </is>
      </c>
      <c r="D1658" s="2" t="n">
        <v>5722063</v>
      </c>
      <c r="E1658" s="2" t="inlineStr">
        <is>
          <t>Ruan Lagos Dos Santos Evangelista</t>
        </is>
      </c>
      <c r="F1658" s="2" t="n">
        <v>2586</v>
      </c>
      <c r="G1658" s="2" t="n">
        <v>38.05</v>
      </c>
      <c r="H1658" s="2" t="n">
        <v>68</v>
      </c>
      <c r="I1658" s="2" t="n">
        <v>0</v>
      </c>
      <c r="J1658" s="2" t="inlineStr">
        <is>
          <t>GPA</t>
        </is>
      </c>
      <c r="K1658" s="2">
        <f>IF(I1658&lt;&gt;"",I1658,IFERROR(INDEX(Base!$I:$I,MATCH(1,(Base!$C:$C=C1658)*(Base!$I:$I&lt;&gt;""),0)),0))</f>
        <v/>
      </c>
      <c r="L1658" s="2">
        <f>IF(AND(I1658="",K1658&gt;0),"SIM","NÃO")</f>
        <v/>
      </c>
      <c r="M1658" s="2">
        <f>IF(ISNUMBER(SEARCH("SEPARA",UPPER(C1658))),"NÃO","SIM")</f>
        <v/>
      </c>
      <c r="N1658" s="2">
        <f>IFERROR(H1658/K1658,0)</f>
        <v/>
      </c>
      <c r="O1658" s="2">
        <f>IF(M1658="NÃO","EXCLUÍDO",IF(N1658&lt;Premissas!$B$8,"&lt; 1,00",IF(N1658&lt;Premissas!$B$9,"1,00 – 1,19",IF(N1658&lt;Premissas!$B$10,"1,20 – 1,39",IF(N1658&lt;Premissas!$B$11,"1,40 – 1,59",IF(N1658&lt;Premissas!$B$12,"1,60 – 1,99","≥ 2,00"))))))</f>
        <v/>
      </c>
      <c r="P1658" s="5">
        <f>IF(OR(M1658="NÃO",N1658&lt;Premissas!$B$8),Premissas!$B$13,IF(N1658&lt;Premissas!$B$9,Premissas!$B$14,IF(N1658&lt;Premissas!$B$10,Premissas!$B$15,IF(N1658&lt;Premissas!$B$11,Premissas!$B$16,IF(N1658&lt;Premissas!$B$12,Premissas!$B$17,Premissas!$B$18)))))</f>
        <v/>
      </c>
      <c r="Q1658" s="5">
        <f>IFERROR(P1658/Premissas!$B$4,0)</f>
        <v/>
      </c>
    </row>
    <row r="1659">
      <c r="A1659" s="2" t="n">
        <v>7</v>
      </c>
      <c r="B1659" s="2" t="n">
        <v>930</v>
      </c>
      <c r="C1659" s="2" t="inlineStr">
        <is>
          <t>CARREGAMENTO</t>
        </is>
      </c>
      <c r="D1659" s="2" t="n">
        <v>5722616</v>
      </c>
      <c r="E1659" s="2" t="inlineStr">
        <is>
          <t>Gerlando Silva Alves</t>
        </is>
      </c>
      <c r="F1659" s="2" t="n">
        <v>182</v>
      </c>
      <c r="G1659" s="2" t="n">
        <v>3.23</v>
      </c>
      <c r="H1659" s="2" t="n">
        <v>56</v>
      </c>
      <c r="I1659" s="2" t="n">
        <v>0</v>
      </c>
      <c r="J1659" s="2" t="inlineStr">
        <is>
          <t>GPA</t>
        </is>
      </c>
      <c r="K1659" s="2">
        <f>IF(I1659&lt;&gt;"",I1659,IFERROR(INDEX(Base!$I:$I,MATCH(1,(Base!$C:$C=C1659)*(Base!$I:$I&lt;&gt;""),0)),0))</f>
        <v/>
      </c>
      <c r="L1659" s="2">
        <f>IF(AND(I1659="",K1659&gt;0),"SIM","NÃO")</f>
        <v/>
      </c>
      <c r="M1659" s="2">
        <f>IF(ISNUMBER(SEARCH("SEPARA",UPPER(C1659))),"NÃO","SIM")</f>
        <v/>
      </c>
      <c r="N1659" s="2">
        <f>IFERROR(H1659/K1659,0)</f>
        <v/>
      </c>
      <c r="O1659" s="2">
        <f>IF(M1659="NÃO","EXCLUÍDO",IF(N1659&lt;Premissas!$B$8,"&lt; 1,00",IF(N1659&lt;Premissas!$B$9,"1,00 – 1,19",IF(N1659&lt;Premissas!$B$10,"1,20 – 1,39",IF(N1659&lt;Premissas!$B$11,"1,40 – 1,59",IF(N1659&lt;Premissas!$B$12,"1,60 – 1,99","≥ 2,00"))))))</f>
        <v/>
      </c>
      <c r="P1659" s="5">
        <f>IF(OR(M1659="NÃO",N1659&lt;Premissas!$B$8),Premissas!$B$13,IF(N1659&lt;Premissas!$B$9,Premissas!$B$14,IF(N1659&lt;Premissas!$B$10,Premissas!$B$15,IF(N1659&lt;Premissas!$B$11,Premissas!$B$16,IF(N1659&lt;Premissas!$B$12,Premissas!$B$17,Premissas!$B$18)))))</f>
        <v/>
      </c>
      <c r="Q1659" s="5">
        <f>IFERROR(P1659/Premissas!$B$4,0)</f>
        <v/>
      </c>
    </row>
    <row r="1660">
      <c r="A1660" s="2" t="n">
        <v>7</v>
      </c>
      <c r="B1660" s="2" t="n">
        <v>930</v>
      </c>
      <c r="C1660" s="2" t="inlineStr">
        <is>
          <t>CARREGAMENTO</t>
        </is>
      </c>
      <c r="D1660" s="2" t="n">
        <v>5723914</v>
      </c>
      <c r="E1660" s="2" t="inlineStr">
        <is>
          <t>Gustavo Luiz Silva Lucena</t>
        </is>
      </c>
      <c r="F1660" s="2" t="n">
        <v>1039</v>
      </c>
      <c r="G1660" s="2" t="n">
        <v>15.94</v>
      </c>
      <c r="H1660" s="2" t="n">
        <v>65</v>
      </c>
      <c r="I1660" s="2" t="n">
        <v>0</v>
      </c>
      <c r="J1660" s="2" t="inlineStr">
        <is>
          <t>GPA</t>
        </is>
      </c>
      <c r="K1660" s="2">
        <f>IF(I1660&lt;&gt;"",I1660,IFERROR(INDEX(Base!$I:$I,MATCH(1,(Base!$C:$C=C1660)*(Base!$I:$I&lt;&gt;""),0)),0))</f>
        <v/>
      </c>
      <c r="L1660" s="2">
        <f>IF(AND(I1660="",K1660&gt;0),"SIM","NÃO")</f>
        <v/>
      </c>
      <c r="M1660" s="2">
        <f>IF(ISNUMBER(SEARCH("SEPARA",UPPER(C1660))),"NÃO","SIM")</f>
        <v/>
      </c>
      <c r="N1660" s="2">
        <f>IFERROR(H1660/K1660,0)</f>
        <v/>
      </c>
      <c r="O1660" s="2">
        <f>IF(M1660="NÃO","EXCLUÍDO",IF(N1660&lt;Premissas!$B$8,"&lt; 1,00",IF(N1660&lt;Premissas!$B$9,"1,00 – 1,19",IF(N1660&lt;Premissas!$B$10,"1,20 – 1,39",IF(N1660&lt;Premissas!$B$11,"1,40 – 1,59",IF(N1660&lt;Premissas!$B$12,"1,60 – 1,99","≥ 2,00"))))))</f>
        <v/>
      </c>
      <c r="P1660" s="5">
        <f>IF(OR(M1660="NÃO",N1660&lt;Premissas!$B$8),Premissas!$B$13,IF(N1660&lt;Premissas!$B$9,Premissas!$B$14,IF(N1660&lt;Premissas!$B$10,Premissas!$B$15,IF(N1660&lt;Premissas!$B$11,Premissas!$B$16,IF(N1660&lt;Premissas!$B$12,Premissas!$B$17,Premissas!$B$18)))))</f>
        <v/>
      </c>
      <c r="Q1660" s="5">
        <f>IFERROR(P1660/Premissas!$B$4,0)</f>
        <v/>
      </c>
    </row>
    <row r="1661">
      <c r="A1661" s="2" t="n">
        <v>7</v>
      </c>
      <c r="B1661" s="2" t="n">
        <v>930</v>
      </c>
      <c r="C1661" s="2" t="inlineStr">
        <is>
          <t>CARREGAMENTO</t>
        </is>
      </c>
      <c r="D1661" s="2" t="n">
        <v>5732875</v>
      </c>
      <c r="E1661" s="2" t="inlineStr">
        <is>
          <t>Ryan Antunes Sousa Silva</t>
        </is>
      </c>
      <c r="F1661" s="2" t="n">
        <v>1994</v>
      </c>
      <c r="G1661" s="2" t="n">
        <v>39.4</v>
      </c>
      <c r="H1661" s="2" t="n">
        <v>51</v>
      </c>
      <c r="I1661" s="2" t="n">
        <v>0</v>
      </c>
      <c r="J1661" s="2" t="inlineStr">
        <is>
          <t>GPA</t>
        </is>
      </c>
      <c r="K1661" s="2">
        <f>IF(I1661&lt;&gt;"",I1661,IFERROR(INDEX(Base!$I:$I,MATCH(1,(Base!$C:$C=C1661)*(Base!$I:$I&lt;&gt;""),0)),0))</f>
        <v/>
      </c>
      <c r="L1661" s="2">
        <f>IF(AND(I1661="",K1661&gt;0),"SIM","NÃO")</f>
        <v/>
      </c>
      <c r="M1661" s="2">
        <f>IF(ISNUMBER(SEARCH("SEPARA",UPPER(C1661))),"NÃO","SIM")</f>
        <v/>
      </c>
      <c r="N1661" s="2">
        <f>IFERROR(H1661/K1661,0)</f>
        <v/>
      </c>
      <c r="O1661" s="2">
        <f>IF(M1661="NÃO","EXCLUÍDO",IF(N1661&lt;Premissas!$B$8,"&lt; 1,00",IF(N1661&lt;Premissas!$B$9,"1,00 – 1,19",IF(N1661&lt;Premissas!$B$10,"1,20 – 1,39",IF(N1661&lt;Premissas!$B$11,"1,40 – 1,59",IF(N1661&lt;Premissas!$B$12,"1,60 – 1,99","≥ 2,00"))))))</f>
        <v/>
      </c>
      <c r="P1661" s="5">
        <f>IF(OR(M1661="NÃO",N1661&lt;Premissas!$B$8),Premissas!$B$13,IF(N1661&lt;Premissas!$B$9,Premissas!$B$14,IF(N1661&lt;Premissas!$B$10,Premissas!$B$15,IF(N1661&lt;Premissas!$B$11,Premissas!$B$16,IF(N1661&lt;Premissas!$B$12,Premissas!$B$17,Premissas!$B$18)))))</f>
        <v/>
      </c>
      <c r="Q1661" s="5">
        <f>IFERROR(P1661/Premissas!$B$4,0)</f>
        <v/>
      </c>
    </row>
    <row r="1662">
      <c r="A1662" s="2" t="n">
        <v>7</v>
      </c>
      <c r="B1662" s="2" t="n">
        <v>930</v>
      </c>
      <c r="C1662" s="2" t="inlineStr">
        <is>
          <t>CARREGAMENTO</t>
        </is>
      </c>
      <c r="D1662" s="2" t="n">
        <v>5738946</v>
      </c>
      <c r="E1662" s="2" t="inlineStr">
        <is>
          <t>Pedro Valerio Da Silva Junior</t>
        </is>
      </c>
      <c r="F1662" s="2" t="n">
        <v>6</v>
      </c>
      <c r="G1662" s="2" t="n">
        <v>0.07000000000000001</v>
      </c>
      <c r="H1662" s="2" t="n">
        <v>86</v>
      </c>
      <c r="I1662" s="2" t="n">
        <v>0</v>
      </c>
      <c r="J1662" s="2" t="inlineStr">
        <is>
          <t>GPA</t>
        </is>
      </c>
      <c r="K1662" s="2">
        <f>IF(I1662&lt;&gt;"",I1662,IFERROR(INDEX(Base!$I:$I,MATCH(1,(Base!$C:$C=C1662)*(Base!$I:$I&lt;&gt;""),0)),0))</f>
        <v/>
      </c>
      <c r="L1662" s="2">
        <f>IF(AND(I1662="",K1662&gt;0),"SIM","NÃO")</f>
        <v/>
      </c>
      <c r="M1662" s="2">
        <f>IF(ISNUMBER(SEARCH("SEPARA",UPPER(C1662))),"NÃO","SIM")</f>
        <v/>
      </c>
      <c r="N1662" s="2">
        <f>IFERROR(H1662/K1662,0)</f>
        <v/>
      </c>
      <c r="O1662" s="2">
        <f>IF(M1662="NÃO","EXCLUÍDO",IF(N1662&lt;Premissas!$B$8,"&lt; 1,00",IF(N1662&lt;Premissas!$B$9,"1,00 – 1,19",IF(N1662&lt;Premissas!$B$10,"1,20 – 1,39",IF(N1662&lt;Premissas!$B$11,"1,40 – 1,59",IF(N1662&lt;Premissas!$B$12,"1,60 – 1,99","≥ 2,00"))))))</f>
        <v/>
      </c>
      <c r="P1662" s="5">
        <f>IF(OR(M1662="NÃO",N1662&lt;Premissas!$B$8),Premissas!$B$13,IF(N1662&lt;Premissas!$B$9,Premissas!$B$14,IF(N1662&lt;Premissas!$B$10,Premissas!$B$15,IF(N1662&lt;Premissas!$B$11,Premissas!$B$16,IF(N1662&lt;Premissas!$B$12,Premissas!$B$17,Premissas!$B$18)))))</f>
        <v/>
      </c>
      <c r="Q1662" s="5">
        <f>IFERROR(P1662/Premissas!$B$4,0)</f>
        <v/>
      </c>
    </row>
    <row r="1663">
      <c r="A1663" s="2" t="n">
        <v>7</v>
      </c>
      <c r="B1663" s="2" t="n">
        <v>930</v>
      </c>
      <c r="C1663" s="2" t="inlineStr">
        <is>
          <t>RECEBIMENTO</t>
        </is>
      </c>
      <c r="D1663" s="2" t="n">
        <v>5738946</v>
      </c>
      <c r="E1663" s="2" t="inlineStr">
        <is>
          <t>Pedro Valerio Da Silva Junior</t>
        </is>
      </c>
      <c r="F1663" s="2" t="n">
        <v>8921</v>
      </c>
      <c r="G1663" s="2" t="n">
        <v>127.41</v>
      </c>
      <c r="H1663" s="2" t="n">
        <v>70</v>
      </c>
      <c r="I1663" s="2" t="n">
        <v>0</v>
      </c>
      <c r="J1663" s="2" t="inlineStr">
        <is>
          <t>GPA</t>
        </is>
      </c>
      <c r="K1663" s="2">
        <f>IF(I1663&lt;&gt;"",I1663,IFERROR(INDEX(Base!$I:$I,MATCH(1,(Base!$C:$C=C1663)*(Base!$I:$I&lt;&gt;""),0)),0))</f>
        <v/>
      </c>
      <c r="L1663" s="2">
        <f>IF(AND(I1663="",K1663&gt;0),"SIM","NÃO")</f>
        <v/>
      </c>
      <c r="M1663" s="2">
        <f>IF(ISNUMBER(SEARCH("SEPARA",UPPER(C1663))),"NÃO","SIM")</f>
        <v/>
      </c>
      <c r="N1663" s="2">
        <f>IFERROR(H1663/K1663,0)</f>
        <v/>
      </c>
      <c r="O1663" s="2">
        <f>IF(M1663="NÃO","EXCLUÍDO",IF(N1663&lt;Premissas!$B$8,"&lt; 1,00",IF(N1663&lt;Premissas!$B$9,"1,00 – 1,19",IF(N1663&lt;Premissas!$B$10,"1,20 – 1,39",IF(N1663&lt;Premissas!$B$11,"1,40 – 1,59",IF(N1663&lt;Premissas!$B$12,"1,60 – 1,99","≥ 2,00"))))))</f>
        <v/>
      </c>
      <c r="P1663" s="5">
        <f>IF(OR(M1663="NÃO",N1663&lt;Premissas!$B$8),Premissas!$B$13,IF(N1663&lt;Premissas!$B$9,Premissas!$B$14,IF(N1663&lt;Premissas!$B$10,Premissas!$B$15,IF(N1663&lt;Premissas!$B$11,Premissas!$B$16,IF(N1663&lt;Premissas!$B$12,Premissas!$B$17,Premissas!$B$18)))))</f>
        <v/>
      </c>
      <c r="Q1663" s="5">
        <f>IFERROR(P1663/Premissas!$B$4,0)</f>
        <v/>
      </c>
    </row>
    <row r="1664">
      <c r="A1664" s="2" t="n">
        <v>7</v>
      </c>
      <c r="B1664" s="2" t="n">
        <v>930</v>
      </c>
      <c r="C1664" s="2" t="inlineStr">
        <is>
          <t>PUXADA RECEB</t>
        </is>
      </c>
      <c r="D1664" s="2" t="n">
        <v>5740665</v>
      </c>
      <c r="E1664" s="2" t="inlineStr">
        <is>
          <t>Rodrigo Barreto Diniz</t>
        </is>
      </c>
      <c r="F1664" s="2" t="n">
        <v>107</v>
      </c>
      <c r="G1664" s="2" t="n">
        <v>7.21</v>
      </c>
      <c r="H1664" s="2" t="n">
        <v>15</v>
      </c>
      <c r="I1664" s="2" t="n">
        <v>0</v>
      </c>
      <c r="J1664" s="2" t="inlineStr">
        <is>
          <t>GPA</t>
        </is>
      </c>
      <c r="K1664" s="2">
        <f>IF(I1664&lt;&gt;"",I1664,IFERROR(INDEX(Base!$I:$I,MATCH(1,(Base!$C:$C=C1664)*(Base!$I:$I&lt;&gt;""),0)),0))</f>
        <v/>
      </c>
      <c r="L1664" s="2">
        <f>IF(AND(I1664="",K1664&gt;0),"SIM","NÃO")</f>
        <v/>
      </c>
      <c r="M1664" s="2">
        <f>IF(ISNUMBER(SEARCH("SEPARA",UPPER(C1664))),"NÃO","SIM")</f>
        <v/>
      </c>
      <c r="N1664" s="2">
        <f>IFERROR(H1664/K1664,0)</f>
        <v/>
      </c>
      <c r="O1664" s="2">
        <f>IF(M1664="NÃO","EXCLUÍDO",IF(N1664&lt;Premissas!$B$8,"&lt; 1,00",IF(N1664&lt;Premissas!$B$9,"1,00 – 1,19",IF(N1664&lt;Premissas!$B$10,"1,20 – 1,39",IF(N1664&lt;Premissas!$B$11,"1,40 – 1,59",IF(N1664&lt;Premissas!$B$12,"1,60 – 1,99","≥ 2,00"))))))</f>
        <v/>
      </c>
      <c r="P1664" s="5">
        <f>IF(OR(M1664="NÃO",N1664&lt;Premissas!$B$8),Premissas!$B$13,IF(N1664&lt;Premissas!$B$9,Premissas!$B$14,IF(N1664&lt;Premissas!$B$10,Premissas!$B$15,IF(N1664&lt;Premissas!$B$11,Premissas!$B$16,IF(N1664&lt;Premissas!$B$12,Premissas!$B$17,Premissas!$B$18)))))</f>
        <v/>
      </c>
      <c r="Q1664" s="5">
        <f>IFERROR(P1664/Premissas!$B$4,0)</f>
        <v/>
      </c>
    </row>
    <row r="1665">
      <c r="A1665" s="2" t="n">
        <v>7</v>
      </c>
      <c r="B1665" s="2" t="n">
        <v>930</v>
      </c>
      <c r="C1665" s="2" t="inlineStr">
        <is>
          <t>ATIVIDADE OP. EMP.</t>
        </is>
      </c>
      <c r="D1665" s="2" t="n">
        <v>5748780</v>
      </c>
      <c r="E1665" s="2" t="inlineStr">
        <is>
          <t>Eliu Ornan Monasterio Calles</t>
        </is>
      </c>
      <c r="F1665" s="2" t="n">
        <v>564</v>
      </c>
      <c r="G1665" s="2" t="n">
        <v>77.84</v>
      </c>
      <c r="H1665" s="2" t="n">
        <v>7</v>
      </c>
      <c r="I1665" s="2" t="n">
        <v>0</v>
      </c>
      <c r="J1665" s="2" t="inlineStr">
        <is>
          <t>GPA</t>
        </is>
      </c>
      <c r="K1665" s="2">
        <f>IF(I1665&lt;&gt;"",I1665,IFERROR(INDEX(Base!$I:$I,MATCH(1,(Base!$C:$C=C1665)*(Base!$I:$I&lt;&gt;""),0)),0))</f>
        <v/>
      </c>
      <c r="L1665" s="2">
        <f>IF(AND(I1665="",K1665&gt;0),"SIM","NÃO")</f>
        <v/>
      </c>
      <c r="M1665" s="2">
        <f>IF(ISNUMBER(SEARCH("SEPARA",UPPER(C1665))),"NÃO","SIM")</f>
        <v/>
      </c>
      <c r="N1665" s="2">
        <f>IFERROR(H1665/K1665,0)</f>
        <v/>
      </c>
      <c r="O1665" s="2">
        <f>IF(M1665="NÃO","EXCLUÍDO",IF(N1665&lt;Premissas!$B$8,"&lt; 1,00",IF(N1665&lt;Premissas!$B$9,"1,00 – 1,19",IF(N1665&lt;Premissas!$B$10,"1,20 – 1,39",IF(N1665&lt;Premissas!$B$11,"1,40 – 1,59",IF(N1665&lt;Premissas!$B$12,"1,60 – 1,99","≥ 2,00"))))))</f>
        <v/>
      </c>
      <c r="P1665" s="5">
        <f>IF(OR(M1665="NÃO",N1665&lt;Premissas!$B$8),Premissas!$B$13,IF(N1665&lt;Premissas!$B$9,Premissas!$B$14,IF(N1665&lt;Premissas!$B$10,Premissas!$B$15,IF(N1665&lt;Premissas!$B$11,Premissas!$B$16,IF(N1665&lt;Premissas!$B$12,Premissas!$B$17,Premissas!$B$18)))))</f>
        <v/>
      </c>
      <c r="Q1665" s="5">
        <f>IFERROR(P1665/Premissas!$B$4,0)</f>
        <v/>
      </c>
    </row>
    <row r="1666">
      <c r="A1666" s="2" t="n">
        <v>7</v>
      </c>
      <c r="B1666" s="2" t="n">
        <v>930</v>
      </c>
      <c r="C1666" s="2" t="inlineStr">
        <is>
          <t>SEPARACAO</t>
        </is>
      </c>
      <c r="D1666" s="2" t="n">
        <v>5760364</v>
      </c>
      <c r="E1666" s="2" t="inlineStr">
        <is>
          <t>Andre Luiz Maia</t>
        </is>
      </c>
      <c r="F1666" s="2" t="n">
        <v>1590</v>
      </c>
      <c r="G1666" s="2" t="n">
        <v>31.37</v>
      </c>
      <c r="H1666" s="2" t="n">
        <v>51</v>
      </c>
      <c r="I1666" s="2" t="n">
        <v>0</v>
      </c>
      <c r="J1666" s="2" t="inlineStr">
        <is>
          <t>GPA</t>
        </is>
      </c>
      <c r="K1666" s="2">
        <f>IF(I1666&lt;&gt;"",I1666,IFERROR(INDEX(Base!$I:$I,MATCH(1,(Base!$C:$C=C1666)*(Base!$I:$I&lt;&gt;""),0)),0))</f>
        <v/>
      </c>
      <c r="L1666" s="2">
        <f>IF(AND(I1666="",K1666&gt;0),"SIM","NÃO")</f>
        <v/>
      </c>
      <c r="M1666" s="2">
        <f>IF(ISNUMBER(SEARCH("SEPARA",UPPER(C1666))),"NÃO","SIM")</f>
        <v/>
      </c>
      <c r="N1666" s="2">
        <f>IFERROR(H1666/K1666,0)</f>
        <v/>
      </c>
      <c r="O1666" s="2">
        <f>IF(M1666="NÃO","EXCLUÍDO",IF(N1666&lt;Premissas!$B$8,"&lt; 1,00",IF(N1666&lt;Premissas!$B$9,"1,00 – 1,19",IF(N1666&lt;Premissas!$B$10,"1,20 – 1,39",IF(N1666&lt;Premissas!$B$11,"1,40 – 1,59",IF(N1666&lt;Premissas!$B$12,"1,60 – 1,99","≥ 2,00"))))))</f>
        <v/>
      </c>
      <c r="P1666" s="5">
        <f>IF(OR(M1666="NÃO",N1666&lt;Premissas!$B$8),Premissas!$B$13,IF(N1666&lt;Premissas!$B$9,Premissas!$B$14,IF(N1666&lt;Premissas!$B$10,Premissas!$B$15,IF(N1666&lt;Premissas!$B$11,Premissas!$B$16,IF(N1666&lt;Premissas!$B$12,Premissas!$B$17,Premissas!$B$18)))))</f>
        <v/>
      </c>
      <c r="Q1666" s="5">
        <f>IFERROR(P1666/Premissas!$B$4,0)</f>
        <v/>
      </c>
    </row>
    <row r="1667">
      <c r="A1667" s="2" t="n">
        <v>7</v>
      </c>
      <c r="B1667" s="2" t="n">
        <v>930</v>
      </c>
      <c r="C1667" s="2" t="inlineStr">
        <is>
          <t>SEPARACAO</t>
        </is>
      </c>
      <c r="D1667" s="2" t="n">
        <v>5760372</v>
      </c>
      <c r="E1667" s="2" t="inlineStr">
        <is>
          <t>Michael Chukwuebuka Emmanuel</t>
        </is>
      </c>
      <c r="F1667" s="2" t="n">
        <v>1308</v>
      </c>
      <c r="G1667" s="2" t="n">
        <v>11.07</v>
      </c>
      <c r="H1667" s="2" t="n">
        <v>118</v>
      </c>
      <c r="I1667" s="2" t="n">
        <v>0</v>
      </c>
      <c r="J1667" s="2" t="inlineStr">
        <is>
          <t>GPA</t>
        </is>
      </c>
      <c r="K1667" s="2">
        <f>IF(I1667&lt;&gt;"",I1667,IFERROR(INDEX(Base!$I:$I,MATCH(1,(Base!$C:$C=C1667)*(Base!$I:$I&lt;&gt;""),0)),0))</f>
        <v/>
      </c>
      <c r="L1667" s="2">
        <f>IF(AND(I1667="",K1667&gt;0),"SIM","NÃO")</f>
        <v/>
      </c>
      <c r="M1667" s="2">
        <f>IF(ISNUMBER(SEARCH("SEPARA",UPPER(C1667))),"NÃO","SIM")</f>
        <v/>
      </c>
      <c r="N1667" s="2">
        <f>IFERROR(H1667/K1667,0)</f>
        <v/>
      </c>
      <c r="O1667" s="2">
        <f>IF(M1667="NÃO","EXCLUÍDO",IF(N1667&lt;Premissas!$B$8,"&lt; 1,00",IF(N1667&lt;Premissas!$B$9,"1,00 – 1,19",IF(N1667&lt;Premissas!$B$10,"1,20 – 1,39",IF(N1667&lt;Premissas!$B$11,"1,40 – 1,59",IF(N1667&lt;Premissas!$B$12,"1,60 – 1,99","≥ 2,00"))))))</f>
        <v/>
      </c>
      <c r="P1667" s="5">
        <f>IF(OR(M1667="NÃO",N1667&lt;Premissas!$B$8),Premissas!$B$13,IF(N1667&lt;Premissas!$B$9,Premissas!$B$14,IF(N1667&lt;Premissas!$B$10,Premissas!$B$15,IF(N1667&lt;Premissas!$B$11,Premissas!$B$16,IF(N1667&lt;Premissas!$B$12,Premissas!$B$17,Premissas!$B$18)))))</f>
        <v/>
      </c>
      <c r="Q1667" s="5">
        <f>IFERROR(P1667/Premissas!$B$4,0)</f>
        <v/>
      </c>
    </row>
    <row r="1668">
      <c r="A1668" s="2" t="n">
        <v>7</v>
      </c>
      <c r="B1668" s="2" t="n">
        <v>930</v>
      </c>
      <c r="C1668" s="2" t="inlineStr">
        <is>
          <t>CARREGAMENTO</t>
        </is>
      </c>
      <c r="D1668" s="2" t="n">
        <v>5766982</v>
      </c>
      <c r="E1668" s="2" t="inlineStr">
        <is>
          <t>DANIEL FRANCISCO DE SOUZA JUNIOR</t>
        </is>
      </c>
      <c r="F1668" s="2" t="n">
        <v>81</v>
      </c>
      <c r="G1668" s="2" t="n">
        <v>3.86</v>
      </c>
      <c r="H1668" s="2" t="n">
        <v>21</v>
      </c>
      <c r="I1668" s="2" t="n">
        <v>0</v>
      </c>
      <c r="J1668" s="2" t="inlineStr">
        <is>
          <t>GPA</t>
        </is>
      </c>
      <c r="K1668" s="2">
        <f>IF(I1668&lt;&gt;"",I1668,IFERROR(INDEX(Base!$I:$I,MATCH(1,(Base!$C:$C=C1668)*(Base!$I:$I&lt;&gt;""),0)),0))</f>
        <v/>
      </c>
      <c r="L1668" s="2">
        <f>IF(AND(I1668="",K1668&gt;0),"SIM","NÃO")</f>
        <v/>
      </c>
      <c r="M1668" s="2">
        <f>IF(ISNUMBER(SEARCH("SEPARA",UPPER(C1668))),"NÃO","SIM")</f>
        <v/>
      </c>
      <c r="N1668" s="2">
        <f>IFERROR(H1668/K1668,0)</f>
        <v/>
      </c>
      <c r="O1668" s="2">
        <f>IF(M1668="NÃO","EXCLUÍDO",IF(N1668&lt;Premissas!$B$8,"&lt; 1,00",IF(N1668&lt;Premissas!$B$9,"1,00 – 1,19",IF(N1668&lt;Premissas!$B$10,"1,20 – 1,39",IF(N1668&lt;Premissas!$B$11,"1,40 – 1,59",IF(N1668&lt;Premissas!$B$12,"1,60 – 1,99","≥ 2,00"))))))</f>
        <v/>
      </c>
      <c r="P1668" s="5">
        <f>IF(OR(M1668="NÃO",N1668&lt;Premissas!$B$8),Premissas!$B$13,IF(N1668&lt;Premissas!$B$9,Premissas!$B$14,IF(N1668&lt;Premissas!$B$10,Premissas!$B$15,IF(N1668&lt;Premissas!$B$11,Premissas!$B$16,IF(N1668&lt;Premissas!$B$12,Premissas!$B$17,Premissas!$B$18)))))</f>
        <v/>
      </c>
      <c r="Q1668" s="5">
        <f>IFERROR(P1668/Premissas!$B$4,0)</f>
        <v/>
      </c>
    </row>
    <row r="1669">
      <c r="A1669" s="2" t="n">
        <v>7</v>
      </c>
      <c r="B1669" s="2" t="n">
        <v>930</v>
      </c>
      <c r="C1669" s="2" t="inlineStr">
        <is>
          <t>SEPARACAO</t>
        </is>
      </c>
      <c r="D1669" s="2" t="n">
        <v>5766982</v>
      </c>
      <c r="E1669" s="2" t="inlineStr">
        <is>
          <t>DANIEL FRANCISCO DE SOUZA JUNIOR</t>
        </is>
      </c>
      <c r="F1669" s="2" t="n">
        <v>18</v>
      </c>
      <c r="G1669" s="2" t="n">
        <v>2.27</v>
      </c>
      <c r="H1669" s="2" t="n">
        <v>8</v>
      </c>
      <c r="I1669" s="2" t="n">
        <v>0</v>
      </c>
      <c r="J1669" s="2" t="inlineStr">
        <is>
          <t>GPA</t>
        </is>
      </c>
      <c r="K1669" s="2">
        <f>IF(I1669&lt;&gt;"",I1669,IFERROR(INDEX(Base!$I:$I,MATCH(1,(Base!$C:$C=C1669)*(Base!$I:$I&lt;&gt;""),0)),0))</f>
        <v/>
      </c>
      <c r="L1669" s="2">
        <f>IF(AND(I1669="",K1669&gt;0),"SIM","NÃO")</f>
        <v/>
      </c>
      <c r="M1669" s="2">
        <f>IF(ISNUMBER(SEARCH("SEPARA",UPPER(C1669))),"NÃO","SIM")</f>
        <v/>
      </c>
      <c r="N1669" s="2">
        <f>IFERROR(H1669/K1669,0)</f>
        <v/>
      </c>
      <c r="O1669" s="2">
        <f>IF(M1669="NÃO","EXCLUÍDO",IF(N1669&lt;Premissas!$B$8,"&lt; 1,00",IF(N1669&lt;Premissas!$B$9,"1,00 – 1,19",IF(N1669&lt;Premissas!$B$10,"1,20 – 1,39",IF(N1669&lt;Premissas!$B$11,"1,40 – 1,59",IF(N1669&lt;Premissas!$B$12,"1,60 – 1,99","≥ 2,00"))))))</f>
        <v/>
      </c>
      <c r="P1669" s="5">
        <f>IF(OR(M1669="NÃO",N1669&lt;Premissas!$B$8),Premissas!$B$13,IF(N1669&lt;Premissas!$B$9,Premissas!$B$14,IF(N1669&lt;Premissas!$B$10,Premissas!$B$15,IF(N1669&lt;Premissas!$B$11,Premissas!$B$16,IF(N1669&lt;Premissas!$B$12,Premissas!$B$17,Premissas!$B$18)))))</f>
        <v/>
      </c>
      <c r="Q1669" s="5">
        <f>IFERROR(P1669/Premissas!$B$4,0)</f>
        <v/>
      </c>
    </row>
    <row r="1670">
      <c r="A1670" s="2" t="n">
        <v>7</v>
      </c>
      <c r="B1670" s="2" t="n">
        <v>930</v>
      </c>
      <c r="C1670" s="2" t="inlineStr">
        <is>
          <t>SEPARACAO</t>
        </is>
      </c>
      <c r="D1670" s="2" t="n">
        <v>5768969</v>
      </c>
      <c r="E1670" s="2" t="inlineStr">
        <is>
          <t>KEVIN ARAUJO MOREIRA PEREIRA</t>
        </is>
      </c>
      <c r="F1670" s="2" t="n">
        <v>1618</v>
      </c>
      <c r="G1670" s="2" t="n">
        <v>51.38</v>
      </c>
      <c r="H1670" s="2" t="n">
        <v>31</v>
      </c>
      <c r="I1670" s="2" t="n">
        <v>0</v>
      </c>
      <c r="J1670" s="2" t="inlineStr">
        <is>
          <t>GPA</t>
        </is>
      </c>
      <c r="K1670" s="2">
        <f>IF(I1670&lt;&gt;"",I1670,IFERROR(INDEX(Base!$I:$I,MATCH(1,(Base!$C:$C=C1670)*(Base!$I:$I&lt;&gt;""),0)),0))</f>
        <v/>
      </c>
      <c r="L1670" s="2">
        <f>IF(AND(I1670="",K1670&gt;0),"SIM","NÃO")</f>
        <v/>
      </c>
      <c r="M1670" s="2">
        <f>IF(ISNUMBER(SEARCH("SEPARA",UPPER(C1670))),"NÃO","SIM")</f>
        <v/>
      </c>
      <c r="N1670" s="2">
        <f>IFERROR(H1670/K1670,0)</f>
        <v/>
      </c>
      <c r="O1670" s="2">
        <f>IF(M1670="NÃO","EXCLUÍDO",IF(N1670&lt;Premissas!$B$8,"&lt; 1,00",IF(N1670&lt;Premissas!$B$9,"1,00 – 1,19",IF(N1670&lt;Premissas!$B$10,"1,20 – 1,39",IF(N1670&lt;Premissas!$B$11,"1,40 – 1,59",IF(N1670&lt;Premissas!$B$12,"1,60 – 1,99","≥ 2,00"))))))</f>
        <v/>
      </c>
      <c r="P1670" s="5">
        <f>IF(OR(M1670="NÃO",N1670&lt;Premissas!$B$8),Premissas!$B$13,IF(N1670&lt;Premissas!$B$9,Premissas!$B$14,IF(N1670&lt;Premissas!$B$10,Premissas!$B$15,IF(N1670&lt;Premissas!$B$11,Premissas!$B$16,IF(N1670&lt;Premissas!$B$12,Premissas!$B$17,Premissas!$B$18)))))</f>
        <v/>
      </c>
      <c r="Q1670" s="5">
        <f>IFERROR(P1670/Premissas!$B$4,0)</f>
        <v/>
      </c>
    </row>
    <row r="1671">
      <c r="A1671" s="2" t="n">
        <v>7</v>
      </c>
      <c r="B1671" s="2" t="n">
        <v>930</v>
      </c>
      <c r="C1671" s="2" t="inlineStr">
        <is>
          <t>CARREGAMENTO</t>
        </is>
      </c>
      <c r="D1671" s="2" t="n">
        <v>577628</v>
      </c>
      <c r="E1671" s="2" t="inlineStr">
        <is>
          <t>EMERSON DE JESUS MELO DA SILVA</t>
        </is>
      </c>
      <c r="F1671" s="2" t="n">
        <v>47</v>
      </c>
      <c r="G1671" s="2" t="n">
        <v>2.83</v>
      </c>
      <c r="H1671" s="2" t="n">
        <v>17</v>
      </c>
      <c r="I1671" s="2" t="n">
        <v>0</v>
      </c>
      <c r="J1671" s="2" t="inlineStr">
        <is>
          <t>GPA</t>
        </is>
      </c>
      <c r="K1671" s="2">
        <f>IF(I1671&lt;&gt;"",I1671,IFERROR(INDEX(Base!$I:$I,MATCH(1,(Base!$C:$C=C1671)*(Base!$I:$I&lt;&gt;""),0)),0))</f>
        <v/>
      </c>
      <c r="L1671" s="2">
        <f>IF(AND(I1671="",K1671&gt;0),"SIM","NÃO")</f>
        <v/>
      </c>
      <c r="M1671" s="2">
        <f>IF(ISNUMBER(SEARCH("SEPARA",UPPER(C1671))),"NÃO","SIM")</f>
        <v/>
      </c>
      <c r="N1671" s="2">
        <f>IFERROR(H1671/K1671,0)</f>
        <v/>
      </c>
      <c r="O1671" s="2">
        <f>IF(M1671="NÃO","EXCLUÍDO",IF(N1671&lt;Premissas!$B$8,"&lt; 1,00",IF(N1671&lt;Premissas!$B$9,"1,00 – 1,19",IF(N1671&lt;Premissas!$B$10,"1,20 – 1,39",IF(N1671&lt;Premissas!$B$11,"1,40 – 1,59",IF(N1671&lt;Premissas!$B$12,"1,60 – 1,99","≥ 2,00"))))))</f>
        <v/>
      </c>
      <c r="P1671" s="5">
        <f>IF(OR(M1671="NÃO",N1671&lt;Premissas!$B$8),Premissas!$B$13,IF(N1671&lt;Premissas!$B$9,Premissas!$B$14,IF(N1671&lt;Premissas!$B$10,Premissas!$B$15,IF(N1671&lt;Premissas!$B$11,Premissas!$B$16,IF(N1671&lt;Premissas!$B$12,Premissas!$B$17,Premissas!$B$18)))))</f>
        <v/>
      </c>
      <c r="Q1671" s="5">
        <f>IFERROR(P1671/Premissas!$B$4,0)</f>
        <v/>
      </c>
    </row>
    <row r="1672">
      <c r="A1672" s="2" t="n">
        <v>7</v>
      </c>
      <c r="B1672" s="2" t="n">
        <v>930</v>
      </c>
      <c r="C1672" s="2" t="inlineStr">
        <is>
          <t>CARREGAMENTO</t>
        </is>
      </c>
      <c r="D1672" s="2" t="n">
        <v>5776503</v>
      </c>
      <c r="E1672" s="2" t="inlineStr">
        <is>
          <t>Matheus Marcelino De Jesus</t>
        </is>
      </c>
      <c r="F1672" s="2" t="n">
        <v>482</v>
      </c>
      <c r="G1672" s="2" t="n">
        <v>10.72</v>
      </c>
      <c r="H1672" s="2" t="n">
        <v>45</v>
      </c>
      <c r="I1672" s="2" t="n">
        <v>0</v>
      </c>
      <c r="J1672" s="2" t="inlineStr">
        <is>
          <t>GPA</t>
        </is>
      </c>
      <c r="K1672" s="2">
        <f>IF(I1672&lt;&gt;"",I1672,IFERROR(INDEX(Base!$I:$I,MATCH(1,(Base!$C:$C=C1672)*(Base!$I:$I&lt;&gt;""),0)),0))</f>
        <v/>
      </c>
      <c r="L1672" s="2">
        <f>IF(AND(I1672="",K1672&gt;0),"SIM","NÃO")</f>
        <v/>
      </c>
      <c r="M1672" s="2">
        <f>IF(ISNUMBER(SEARCH("SEPARA",UPPER(C1672))),"NÃO","SIM")</f>
        <v/>
      </c>
      <c r="N1672" s="2">
        <f>IFERROR(H1672/K1672,0)</f>
        <v/>
      </c>
      <c r="O1672" s="2">
        <f>IF(M1672="NÃO","EXCLUÍDO",IF(N1672&lt;Premissas!$B$8,"&lt; 1,00",IF(N1672&lt;Premissas!$B$9,"1,00 – 1,19",IF(N1672&lt;Premissas!$B$10,"1,20 – 1,39",IF(N1672&lt;Premissas!$B$11,"1,40 – 1,59",IF(N1672&lt;Premissas!$B$12,"1,60 – 1,99","≥ 2,00"))))))</f>
        <v/>
      </c>
      <c r="P1672" s="5">
        <f>IF(OR(M1672="NÃO",N1672&lt;Premissas!$B$8),Premissas!$B$13,IF(N1672&lt;Premissas!$B$9,Premissas!$B$14,IF(N1672&lt;Premissas!$B$10,Premissas!$B$15,IF(N1672&lt;Premissas!$B$11,Premissas!$B$16,IF(N1672&lt;Premissas!$B$12,Premissas!$B$17,Premissas!$B$18)))))</f>
        <v/>
      </c>
      <c r="Q1672" s="5">
        <f>IFERROR(P1672/Premissas!$B$4,0)</f>
        <v/>
      </c>
    </row>
    <row r="1673">
      <c r="A1673" s="2" t="n">
        <v>7</v>
      </c>
      <c r="B1673" s="2" t="n">
        <v>930</v>
      </c>
      <c r="C1673" s="2" t="inlineStr">
        <is>
          <t>PUXADA RECEB</t>
        </is>
      </c>
      <c r="D1673" s="2" t="n">
        <v>5776813</v>
      </c>
      <c r="E1673" s="2" t="inlineStr">
        <is>
          <t>Helio Fernandes De Oliveira</t>
        </is>
      </c>
      <c r="F1673" s="2" t="n">
        <v>6</v>
      </c>
      <c r="G1673" s="2" t="n">
        <v>0.18</v>
      </c>
      <c r="H1673" s="2" t="n">
        <v>33</v>
      </c>
      <c r="I1673" s="2" t="n">
        <v>0</v>
      </c>
      <c r="J1673" s="2" t="inlineStr">
        <is>
          <t>GPA</t>
        </is>
      </c>
      <c r="K1673" s="2">
        <f>IF(I1673&lt;&gt;"",I1673,IFERROR(INDEX(Base!$I:$I,MATCH(1,(Base!$C:$C=C1673)*(Base!$I:$I&lt;&gt;""),0)),0))</f>
        <v/>
      </c>
      <c r="L1673" s="2">
        <f>IF(AND(I1673="",K1673&gt;0),"SIM","NÃO")</f>
        <v/>
      </c>
      <c r="M1673" s="2">
        <f>IF(ISNUMBER(SEARCH("SEPARA",UPPER(C1673))),"NÃO","SIM")</f>
        <v/>
      </c>
      <c r="N1673" s="2">
        <f>IFERROR(H1673/K1673,0)</f>
        <v/>
      </c>
      <c r="O1673" s="2">
        <f>IF(M1673="NÃO","EXCLUÍDO",IF(N1673&lt;Premissas!$B$8,"&lt; 1,00",IF(N1673&lt;Premissas!$B$9,"1,00 – 1,19",IF(N1673&lt;Premissas!$B$10,"1,20 – 1,39",IF(N1673&lt;Premissas!$B$11,"1,40 – 1,59",IF(N1673&lt;Premissas!$B$12,"1,60 – 1,99","≥ 2,00"))))))</f>
        <v/>
      </c>
      <c r="P1673" s="5">
        <f>IF(OR(M1673="NÃO",N1673&lt;Premissas!$B$8),Premissas!$B$13,IF(N1673&lt;Premissas!$B$9,Premissas!$B$14,IF(N1673&lt;Premissas!$B$10,Premissas!$B$15,IF(N1673&lt;Premissas!$B$11,Premissas!$B$16,IF(N1673&lt;Premissas!$B$12,Premissas!$B$17,Premissas!$B$18)))))</f>
        <v/>
      </c>
      <c r="Q1673" s="5">
        <f>IFERROR(P1673/Premissas!$B$4,0)</f>
        <v/>
      </c>
    </row>
    <row r="1674">
      <c r="A1674" s="2" t="n">
        <v>7</v>
      </c>
      <c r="B1674" s="2" t="n">
        <v>930</v>
      </c>
      <c r="C1674" s="2" t="inlineStr">
        <is>
          <t>SEPARACAO</t>
        </is>
      </c>
      <c r="D1674" s="2" t="n">
        <v>5778662</v>
      </c>
      <c r="E1674" s="2" t="inlineStr">
        <is>
          <t>Kaua Anderson Da Silva Santos</t>
        </is>
      </c>
      <c r="F1674" s="2" t="n">
        <v>11066</v>
      </c>
      <c r="G1674" s="2" t="n">
        <v>75.28</v>
      </c>
      <c r="H1674" s="2" t="n">
        <v>147</v>
      </c>
      <c r="I1674" s="2" t="n">
        <v>0</v>
      </c>
      <c r="J1674" s="2" t="inlineStr">
        <is>
          <t>GPA</t>
        </is>
      </c>
      <c r="K1674" s="2">
        <f>IF(I1674&lt;&gt;"",I1674,IFERROR(INDEX(Base!$I:$I,MATCH(1,(Base!$C:$C=C1674)*(Base!$I:$I&lt;&gt;""),0)),0))</f>
        <v/>
      </c>
      <c r="L1674" s="2">
        <f>IF(AND(I1674="",K1674&gt;0),"SIM","NÃO")</f>
        <v/>
      </c>
      <c r="M1674" s="2">
        <f>IF(ISNUMBER(SEARCH("SEPARA",UPPER(C1674))),"NÃO","SIM")</f>
        <v/>
      </c>
      <c r="N1674" s="2">
        <f>IFERROR(H1674/K1674,0)</f>
        <v/>
      </c>
      <c r="O1674" s="2">
        <f>IF(M1674="NÃO","EXCLUÍDO",IF(N1674&lt;Premissas!$B$8,"&lt; 1,00",IF(N1674&lt;Premissas!$B$9,"1,00 – 1,19",IF(N1674&lt;Premissas!$B$10,"1,20 – 1,39",IF(N1674&lt;Premissas!$B$11,"1,40 – 1,59",IF(N1674&lt;Premissas!$B$12,"1,60 – 1,99","≥ 2,00"))))))</f>
        <v/>
      </c>
      <c r="P1674" s="5">
        <f>IF(OR(M1674="NÃO",N1674&lt;Premissas!$B$8),Premissas!$B$13,IF(N1674&lt;Premissas!$B$9,Premissas!$B$14,IF(N1674&lt;Premissas!$B$10,Premissas!$B$15,IF(N1674&lt;Premissas!$B$11,Premissas!$B$16,IF(N1674&lt;Premissas!$B$12,Premissas!$B$17,Premissas!$B$18)))))</f>
        <v/>
      </c>
      <c r="Q1674" s="5">
        <f>IFERROR(P1674/Premissas!$B$4,0)</f>
        <v/>
      </c>
    </row>
    <row r="1675">
      <c r="A1675" s="2" t="n">
        <v>7</v>
      </c>
      <c r="B1675" s="2" t="n">
        <v>930</v>
      </c>
      <c r="C1675" s="2" t="inlineStr">
        <is>
          <t>CARREGAMENTO</t>
        </is>
      </c>
      <c r="D1675" s="2" t="n">
        <v>5781639</v>
      </c>
      <c r="E1675" s="2" t="inlineStr">
        <is>
          <t>Yago Yuri Da Costa Silva</t>
        </is>
      </c>
      <c r="F1675" s="2" t="n">
        <v>1776</v>
      </c>
      <c r="G1675" s="2" t="n">
        <v>33.32</v>
      </c>
      <c r="H1675" s="2" t="n">
        <v>53</v>
      </c>
      <c r="I1675" s="2" t="n">
        <v>0</v>
      </c>
      <c r="J1675" s="2" t="inlineStr">
        <is>
          <t>GPA</t>
        </is>
      </c>
      <c r="K1675" s="2">
        <f>IF(I1675&lt;&gt;"",I1675,IFERROR(INDEX(Base!$I:$I,MATCH(1,(Base!$C:$C=C1675)*(Base!$I:$I&lt;&gt;""),0)),0))</f>
        <v/>
      </c>
      <c r="L1675" s="2">
        <f>IF(AND(I1675="",K1675&gt;0),"SIM","NÃO")</f>
        <v/>
      </c>
      <c r="M1675" s="2">
        <f>IF(ISNUMBER(SEARCH("SEPARA",UPPER(C1675))),"NÃO","SIM")</f>
        <v/>
      </c>
      <c r="N1675" s="2">
        <f>IFERROR(H1675/K1675,0)</f>
        <v/>
      </c>
      <c r="O1675" s="2">
        <f>IF(M1675="NÃO","EXCLUÍDO",IF(N1675&lt;Premissas!$B$8,"&lt; 1,00",IF(N1675&lt;Premissas!$B$9,"1,00 – 1,19",IF(N1675&lt;Premissas!$B$10,"1,20 – 1,39",IF(N1675&lt;Premissas!$B$11,"1,40 – 1,59",IF(N1675&lt;Premissas!$B$12,"1,60 – 1,99","≥ 2,00"))))))</f>
        <v/>
      </c>
      <c r="P1675" s="5">
        <f>IF(OR(M1675="NÃO",N1675&lt;Premissas!$B$8),Premissas!$B$13,IF(N1675&lt;Premissas!$B$9,Premissas!$B$14,IF(N1675&lt;Premissas!$B$10,Premissas!$B$15,IF(N1675&lt;Premissas!$B$11,Premissas!$B$16,IF(N1675&lt;Premissas!$B$12,Premissas!$B$17,Premissas!$B$18)))))</f>
        <v/>
      </c>
      <c r="Q1675" s="5">
        <f>IFERROR(P1675/Premissas!$B$4,0)</f>
        <v/>
      </c>
    </row>
    <row r="1676">
      <c r="A1676" s="2" t="n">
        <v>7</v>
      </c>
      <c r="B1676" s="2" t="n">
        <v>930</v>
      </c>
      <c r="C1676" s="2" t="inlineStr">
        <is>
          <t>CARREGAMENTO</t>
        </is>
      </c>
      <c r="D1676" s="2" t="n">
        <v>5782040</v>
      </c>
      <c r="E1676" s="2" t="inlineStr">
        <is>
          <t>Samuel Henrique Palhoto Lima Bento</t>
        </is>
      </c>
      <c r="F1676" s="2" t="n">
        <v>154</v>
      </c>
      <c r="G1676" s="2" t="n">
        <v>3.37</v>
      </c>
      <c r="H1676" s="2" t="n">
        <v>46</v>
      </c>
      <c r="I1676" s="2" t="n">
        <v>0</v>
      </c>
      <c r="J1676" s="2" t="inlineStr">
        <is>
          <t>GPA</t>
        </is>
      </c>
      <c r="K1676" s="2">
        <f>IF(I1676&lt;&gt;"",I1676,IFERROR(INDEX(Base!$I:$I,MATCH(1,(Base!$C:$C=C1676)*(Base!$I:$I&lt;&gt;""),0)),0))</f>
        <v/>
      </c>
      <c r="L1676" s="2">
        <f>IF(AND(I1676="",K1676&gt;0),"SIM","NÃO")</f>
        <v/>
      </c>
      <c r="M1676" s="2">
        <f>IF(ISNUMBER(SEARCH("SEPARA",UPPER(C1676))),"NÃO","SIM")</f>
        <v/>
      </c>
      <c r="N1676" s="2">
        <f>IFERROR(H1676/K1676,0)</f>
        <v/>
      </c>
      <c r="O1676" s="2">
        <f>IF(M1676="NÃO","EXCLUÍDO",IF(N1676&lt;Premissas!$B$8,"&lt; 1,00",IF(N1676&lt;Premissas!$B$9,"1,00 – 1,19",IF(N1676&lt;Premissas!$B$10,"1,20 – 1,39",IF(N1676&lt;Premissas!$B$11,"1,40 – 1,59",IF(N1676&lt;Premissas!$B$12,"1,60 – 1,99","≥ 2,00"))))))</f>
        <v/>
      </c>
      <c r="P1676" s="5">
        <f>IF(OR(M1676="NÃO",N1676&lt;Premissas!$B$8),Premissas!$B$13,IF(N1676&lt;Premissas!$B$9,Premissas!$B$14,IF(N1676&lt;Premissas!$B$10,Premissas!$B$15,IF(N1676&lt;Premissas!$B$11,Premissas!$B$16,IF(N1676&lt;Premissas!$B$12,Premissas!$B$17,Premissas!$B$18)))))</f>
        <v/>
      </c>
      <c r="Q1676" s="5">
        <f>IFERROR(P1676/Premissas!$B$4,0)</f>
        <v/>
      </c>
    </row>
    <row r="1677">
      <c r="A1677" s="2" t="n">
        <v>7</v>
      </c>
      <c r="B1677" s="2" t="n">
        <v>930</v>
      </c>
      <c r="C1677" s="2" t="inlineStr">
        <is>
          <t>CARREGAMENTO</t>
        </is>
      </c>
      <c r="D1677" s="2" t="n">
        <v>5782520</v>
      </c>
      <c r="E1677" s="2" t="inlineStr">
        <is>
          <t>Tiago Jose De Assis</t>
        </is>
      </c>
      <c r="F1677" s="2" t="n">
        <v>216</v>
      </c>
      <c r="G1677" s="2" t="n">
        <v>19.09</v>
      </c>
      <c r="H1677" s="2" t="n">
        <v>11</v>
      </c>
      <c r="I1677" s="2" t="n">
        <v>0</v>
      </c>
      <c r="J1677" s="2" t="inlineStr">
        <is>
          <t>GPA</t>
        </is>
      </c>
      <c r="K1677" s="2">
        <f>IF(I1677&lt;&gt;"",I1677,IFERROR(INDEX(Base!$I:$I,MATCH(1,(Base!$C:$C=C1677)*(Base!$I:$I&lt;&gt;""),0)),0))</f>
        <v/>
      </c>
      <c r="L1677" s="2">
        <f>IF(AND(I1677="",K1677&gt;0),"SIM","NÃO")</f>
        <v/>
      </c>
      <c r="M1677" s="2">
        <f>IF(ISNUMBER(SEARCH("SEPARA",UPPER(C1677))),"NÃO","SIM")</f>
        <v/>
      </c>
      <c r="N1677" s="2">
        <f>IFERROR(H1677/K1677,0)</f>
        <v/>
      </c>
      <c r="O1677" s="2">
        <f>IF(M1677="NÃO","EXCLUÍDO",IF(N1677&lt;Premissas!$B$8,"&lt; 1,00",IF(N1677&lt;Premissas!$B$9,"1,00 – 1,19",IF(N1677&lt;Premissas!$B$10,"1,20 – 1,39",IF(N1677&lt;Premissas!$B$11,"1,40 – 1,59",IF(N1677&lt;Premissas!$B$12,"1,60 – 1,99","≥ 2,00"))))))</f>
        <v/>
      </c>
      <c r="P1677" s="5">
        <f>IF(OR(M1677="NÃO",N1677&lt;Premissas!$B$8),Premissas!$B$13,IF(N1677&lt;Premissas!$B$9,Premissas!$B$14,IF(N1677&lt;Premissas!$B$10,Premissas!$B$15,IF(N1677&lt;Premissas!$B$11,Premissas!$B$16,IF(N1677&lt;Premissas!$B$12,Premissas!$B$17,Premissas!$B$18)))))</f>
        <v/>
      </c>
      <c r="Q1677" s="5">
        <f>IFERROR(P1677/Premissas!$B$4,0)</f>
        <v/>
      </c>
    </row>
    <row r="1678">
      <c r="A1678" s="2" t="n">
        <v>7</v>
      </c>
      <c r="B1678" s="2" t="n">
        <v>930</v>
      </c>
      <c r="C1678" s="2" t="inlineStr">
        <is>
          <t>PUXADA RECEB</t>
        </is>
      </c>
      <c r="D1678" s="2" t="n">
        <v>5783895</v>
      </c>
      <c r="E1678" s="2" t="inlineStr">
        <is>
          <t>Jesus Sebastian Paredes Gutierrez</t>
        </is>
      </c>
      <c r="F1678" s="2" t="n">
        <v>2276</v>
      </c>
      <c r="G1678" s="2" t="n">
        <v>69.56999999999999</v>
      </c>
      <c r="H1678" s="2" t="n">
        <v>33</v>
      </c>
      <c r="I1678" s="2" t="n">
        <v>0</v>
      </c>
      <c r="J1678" s="2" t="inlineStr">
        <is>
          <t>GPA</t>
        </is>
      </c>
      <c r="K1678" s="2">
        <f>IF(I1678&lt;&gt;"",I1678,IFERROR(INDEX(Base!$I:$I,MATCH(1,(Base!$C:$C=C1678)*(Base!$I:$I&lt;&gt;""),0)),0))</f>
        <v/>
      </c>
      <c r="L1678" s="2">
        <f>IF(AND(I1678="",K1678&gt;0),"SIM","NÃO")</f>
        <v/>
      </c>
      <c r="M1678" s="2">
        <f>IF(ISNUMBER(SEARCH("SEPARA",UPPER(C1678))),"NÃO","SIM")</f>
        <v/>
      </c>
      <c r="N1678" s="2">
        <f>IFERROR(H1678/K1678,0)</f>
        <v/>
      </c>
      <c r="O1678" s="2">
        <f>IF(M1678="NÃO","EXCLUÍDO",IF(N1678&lt;Premissas!$B$8,"&lt; 1,00",IF(N1678&lt;Premissas!$B$9,"1,00 – 1,19",IF(N1678&lt;Premissas!$B$10,"1,20 – 1,39",IF(N1678&lt;Premissas!$B$11,"1,40 – 1,59",IF(N1678&lt;Premissas!$B$12,"1,60 – 1,99","≥ 2,00"))))))</f>
        <v/>
      </c>
      <c r="P1678" s="5">
        <f>IF(OR(M1678="NÃO",N1678&lt;Premissas!$B$8),Premissas!$B$13,IF(N1678&lt;Premissas!$B$9,Premissas!$B$14,IF(N1678&lt;Premissas!$B$10,Premissas!$B$15,IF(N1678&lt;Premissas!$B$11,Premissas!$B$16,IF(N1678&lt;Premissas!$B$12,Premissas!$B$17,Premissas!$B$18)))))</f>
        <v/>
      </c>
      <c r="Q1678" s="5">
        <f>IFERROR(P1678/Premissas!$B$4,0)</f>
        <v/>
      </c>
    </row>
    <row r="1679">
      <c r="A1679" s="2" t="n">
        <v>7</v>
      </c>
      <c r="B1679" s="2" t="n">
        <v>930</v>
      </c>
      <c r="C1679" s="2" t="inlineStr">
        <is>
          <t>SEPARACAO</t>
        </is>
      </c>
      <c r="D1679" s="2" t="n">
        <v>5783895</v>
      </c>
      <c r="E1679" s="2" t="inlineStr">
        <is>
          <t>Jesus Sebastian Paredes Gutierrez</t>
        </is>
      </c>
      <c r="F1679" s="2" t="n">
        <v>55</v>
      </c>
      <c r="G1679" s="2" t="n">
        <v>0.79</v>
      </c>
      <c r="H1679" s="2" t="n">
        <v>70</v>
      </c>
      <c r="I1679" s="2" t="n">
        <v>0</v>
      </c>
      <c r="J1679" s="2" t="inlineStr">
        <is>
          <t>GPA</t>
        </is>
      </c>
      <c r="K1679" s="2">
        <f>IF(I1679&lt;&gt;"",I1679,IFERROR(INDEX(Base!$I:$I,MATCH(1,(Base!$C:$C=C1679)*(Base!$I:$I&lt;&gt;""),0)),0))</f>
        <v/>
      </c>
      <c r="L1679" s="2">
        <f>IF(AND(I1679="",K1679&gt;0),"SIM","NÃO")</f>
        <v/>
      </c>
      <c r="M1679" s="2">
        <f>IF(ISNUMBER(SEARCH("SEPARA",UPPER(C1679))),"NÃO","SIM")</f>
        <v/>
      </c>
      <c r="N1679" s="2">
        <f>IFERROR(H1679/K1679,0)</f>
        <v/>
      </c>
      <c r="O1679" s="2">
        <f>IF(M1679="NÃO","EXCLUÍDO",IF(N1679&lt;Premissas!$B$8,"&lt; 1,00",IF(N1679&lt;Premissas!$B$9,"1,00 – 1,19",IF(N1679&lt;Premissas!$B$10,"1,20 – 1,39",IF(N1679&lt;Premissas!$B$11,"1,40 – 1,59",IF(N1679&lt;Premissas!$B$12,"1,60 – 1,99","≥ 2,00"))))))</f>
        <v/>
      </c>
      <c r="P1679" s="5">
        <f>IF(OR(M1679="NÃO",N1679&lt;Premissas!$B$8),Premissas!$B$13,IF(N1679&lt;Premissas!$B$9,Premissas!$B$14,IF(N1679&lt;Premissas!$B$10,Premissas!$B$15,IF(N1679&lt;Premissas!$B$11,Premissas!$B$16,IF(N1679&lt;Premissas!$B$12,Premissas!$B$17,Premissas!$B$18)))))</f>
        <v/>
      </c>
      <c r="Q1679" s="5">
        <f>IFERROR(P1679/Premissas!$B$4,0)</f>
        <v/>
      </c>
    </row>
    <row r="1680">
      <c r="A1680" s="2" t="n">
        <v>7</v>
      </c>
      <c r="B1680" s="2" t="n">
        <v>930</v>
      </c>
      <c r="C1680" s="2" t="inlineStr">
        <is>
          <t>CARREGAMENTO</t>
        </is>
      </c>
      <c r="D1680" s="2" t="n">
        <v>5785359</v>
      </c>
      <c r="E1680" s="2" t="inlineStr">
        <is>
          <t>Lucas Ribeiro De Jesus</t>
        </is>
      </c>
      <c r="F1680" s="2" t="n">
        <v>321</v>
      </c>
      <c r="G1680" s="2" t="n">
        <v>4.04</v>
      </c>
      <c r="H1680" s="2" t="n">
        <v>79</v>
      </c>
      <c r="I1680" s="2" t="n">
        <v>0</v>
      </c>
      <c r="J1680" s="2" t="inlineStr">
        <is>
          <t>GPA</t>
        </is>
      </c>
      <c r="K1680" s="2">
        <f>IF(I1680&lt;&gt;"",I1680,IFERROR(INDEX(Base!$I:$I,MATCH(1,(Base!$C:$C=C1680)*(Base!$I:$I&lt;&gt;""),0)),0))</f>
        <v/>
      </c>
      <c r="L1680" s="2">
        <f>IF(AND(I1680="",K1680&gt;0),"SIM","NÃO")</f>
        <v/>
      </c>
      <c r="M1680" s="2">
        <f>IF(ISNUMBER(SEARCH("SEPARA",UPPER(C1680))),"NÃO","SIM")</f>
        <v/>
      </c>
      <c r="N1680" s="2">
        <f>IFERROR(H1680/K1680,0)</f>
        <v/>
      </c>
      <c r="O1680" s="2">
        <f>IF(M1680="NÃO","EXCLUÍDO",IF(N1680&lt;Premissas!$B$8,"&lt; 1,00",IF(N1680&lt;Premissas!$B$9,"1,00 – 1,19",IF(N1680&lt;Premissas!$B$10,"1,20 – 1,39",IF(N1680&lt;Premissas!$B$11,"1,40 – 1,59",IF(N1680&lt;Premissas!$B$12,"1,60 – 1,99","≥ 2,00"))))))</f>
        <v/>
      </c>
      <c r="P1680" s="5">
        <f>IF(OR(M1680="NÃO",N1680&lt;Premissas!$B$8),Premissas!$B$13,IF(N1680&lt;Premissas!$B$9,Premissas!$B$14,IF(N1680&lt;Premissas!$B$10,Premissas!$B$15,IF(N1680&lt;Premissas!$B$11,Premissas!$B$16,IF(N1680&lt;Premissas!$B$12,Premissas!$B$17,Premissas!$B$18)))))</f>
        <v/>
      </c>
      <c r="Q1680" s="5">
        <f>IFERROR(P1680/Premissas!$B$4,0)</f>
        <v/>
      </c>
    </row>
    <row r="1681">
      <c r="A1681" s="2" t="n">
        <v>7</v>
      </c>
      <c r="B1681" s="2" t="n">
        <v>930</v>
      </c>
      <c r="C1681" s="2" t="inlineStr">
        <is>
          <t>CARREGAMENTO</t>
        </is>
      </c>
      <c r="D1681" s="2" t="n">
        <v>5785790</v>
      </c>
      <c r="E1681" s="2" t="inlineStr">
        <is>
          <t>Sebastiao Rodrigues Do Nascimento</t>
        </is>
      </c>
      <c r="F1681" s="2" t="n">
        <v>554</v>
      </c>
      <c r="G1681" s="2" t="n">
        <v>37.39</v>
      </c>
      <c r="H1681" s="2" t="n">
        <v>15</v>
      </c>
      <c r="I1681" s="2" t="n">
        <v>0</v>
      </c>
      <c r="J1681" s="2" t="inlineStr">
        <is>
          <t>GPA</t>
        </is>
      </c>
      <c r="K1681" s="2">
        <f>IF(I1681&lt;&gt;"",I1681,IFERROR(INDEX(Base!$I:$I,MATCH(1,(Base!$C:$C=C1681)*(Base!$I:$I&lt;&gt;""),0)),0))</f>
        <v/>
      </c>
      <c r="L1681" s="2">
        <f>IF(AND(I1681="",K1681&gt;0),"SIM","NÃO")</f>
        <v/>
      </c>
      <c r="M1681" s="2">
        <f>IF(ISNUMBER(SEARCH("SEPARA",UPPER(C1681))),"NÃO","SIM")</f>
        <v/>
      </c>
      <c r="N1681" s="2">
        <f>IFERROR(H1681/K1681,0)</f>
        <v/>
      </c>
      <c r="O1681" s="2">
        <f>IF(M1681="NÃO","EXCLUÍDO",IF(N1681&lt;Premissas!$B$8,"&lt; 1,00",IF(N1681&lt;Premissas!$B$9,"1,00 – 1,19",IF(N1681&lt;Premissas!$B$10,"1,20 – 1,39",IF(N1681&lt;Premissas!$B$11,"1,40 – 1,59",IF(N1681&lt;Premissas!$B$12,"1,60 – 1,99","≥ 2,00"))))))</f>
        <v/>
      </c>
      <c r="P1681" s="5">
        <f>IF(OR(M1681="NÃO",N1681&lt;Premissas!$B$8),Premissas!$B$13,IF(N1681&lt;Premissas!$B$9,Premissas!$B$14,IF(N1681&lt;Premissas!$B$10,Premissas!$B$15,IF(N1681&lt;Premissas!$B$11,Premissas!$B$16,IF(N1681&lt;Premissas!$B$12,Premissas!$B$17,Premissas!$B$18)))))</f>
        <v/>
      </c>
      <c r="Q1681" s="5">
        <f>IFERROR(P1681/Premissas!$B$4,0)</f>
        <v/>
      </c>
    </row>
    <row r="1682">
      <c r="A1682" s="2" t="n">
        <v>7</v>
      </c>
      <c r="B1682" s="2" t="n">
        <v>930</v>
      </c>
      <c r="C1682" s="2" t="inlineStr">
        <is>
          <t>CARREGAMENTO</t>
        </is>
      </c>
      <c r="D1682" s="2" t="n">
        <v>5786444</v>
      </c>
      <c r="E1682" s="2" t="inlineStr">
        <is>
          <t>Romulo Soares De Araujo</t>
        </is>
      </c>
      <c r="F1682" s="2" t="n">
        <v>482</v>
      </c>
      <c r="G1682" s="2" t="n">
        <v>21.7</v>
      </c>
      <c r="H1682" s="2" t="n">
        <v>22</v>
      </c>
      <c r="I1682" s="2" t="n">
        <v>0</v>
      </c>
      <c r="J1682" s="2" t="inlineStr">
        <is>
          <t>GPA</t>
        </is>
      </c>
      <c r="K1682" s="2">
        <f>IF(I1682&lt;&gt;"",I1682,IFERROR(INDEX(Base!$I:$I,MATCH(1,(Base!$C:$C=C1682)*(Base!$I:$I&lt;&gt;""),0)),0))</f>
        <v/>
      </c>
      <c r="L1682" s="2">
        <f>IF(AND(I1682="",K1682&gt;0),"SIM","NÃO")</f>
        <v/>
      </c>
      <c r="M1682" s="2">
        <f>IF(ISNUMBER(SEARCH("SEPARA",UPPER(C1682))),"NÃO","SIM")</f>
        <v/>
      </c>
      <c r="N1682" s="2">
        <f>IFERROR(H1682/K1682,0)</f>
        <v/>
      </c>
      <c r="O1682" s="2">
        <f>IF(M1682="NÃO","EXCLUÍDO",IF(N1682&lt;Premissas!$B$8,"&lt; 1,00",IF(N1682&lt;Premissas!$B$9,"1,00 – 1,19",IF(N1682&lt;Premissas!$B$10,"1,20 – 1,39",IF(N1682&lt;Premissas!$B$11,"1,40 – 1,59",IF(N1682&lt;Premissas!$B$12,"1,60 – 1,99","≥ 2,00"))))))</f>
        <v/>
      </c>
      <c r="P1682" s="5">
        <f>IF(OR(M1682="NÃO",N1682&lt;Premissas!$B$8),Premissas!$B$13,IF(N1682&lt;Premissas!$B$9,Premissas!$B$14,IF(N1682&lt;Premissas!$B$10,Premissas!$B$15,IF(N1682&lt;Premissas!$B$11,Premissas!$B$16,IF(N1682&lt;Premissas!$B$12,Premissas!$B$17,Premissas!$B$18)))))</f>
        <v/>
      </c>
      <c r="Q1682" s="5">
        <f>IFERROR(P1682/Premissas!$B$4,0)</f>
        <v/>
      </c>
    </row>
    <row r="1683">
      <c r="A1683" s="2" t="n">
        <v>7</v>
      </c>
      <c r="B1683" s="2" t="n">
        <v>930</v>
      </c>
      <c r="C1683" s="2" t="inlineStr">
        <is>
          <t>PUXADA RECEB</t>
        </is>
      </c>
      <c r="D1683" s="2" t="n">
        <v>5786444</v>
      </c>
      <c r="E1683" s="2" t="inlineStr">
        <is>
          <t>Romulo Soares De Araujo</t>
        </is>
      </c>
      <c r="F1683" s="2" t="n">
        <v>39</v>
      </c>
      <c r="G1683" s="2" t="n">
        <v>6.51</v>
      </c>
      <c r="H1683" s="2" t="n">
        <v>6</v>
      </c>
      <c r="I1683" s="2" t="n">
        <v>0</v>
      </c>
      <c r="J1683" s="2" t="inlineStr">
        <is>
          <t>GPA</t>
        </is>
      </c>
      <c r="K1683" s="2">
        <f>IF(I1683&lt;&gt;"",I1683,IFERROR(INDEX(Base!$I:$I,MATCH(1,(Base!$C:$C=C1683)*(Base!$I:$I&lt;&gt;""),0)),0))</f>
        <v/>
      </c>
      <c r="L1683" s="2">
        <f>IF(AND(I1683="",K1683&gt;0),"SIM","NÃO")</f>
        <v/>
      </c>
      <c r="M1683" s="2">
        <f>IF(ISNUMBER(SEARCH("SEPARA",UPPER(C1683))),"NÃO","SIM")</f>
        <v/>
      </c>
      <c r="N1683" s="2">
        <f>IFERROR(H1683/K1683,0)</f>
        <v/>
      </c>
      <c r="O1683" s="2">
        <f>IF(M1683="NÃO","EXCLUÍDO",IF(N1683&lt;Premissas!$B$8,"&lt; 1,00",IF(N1683&lt;Premissas!$B$9,"1,00 – 1,19",IF(N1683&lt;Premissas!$B$10,"1,20 – 1,39",IF(N1683&lt;Premissas!$B$11,"1,40 – 1,59",IF(N1683&lt;Premissas!$B$12,"1,60 – 1,99","≥ 2,00"))))))</f>
        <v/>
      </c>
      <c r="P1683" s="5">
        <f>IF(OR(M1683="NÃO",N1683&lt;Premissas!$B$8),Premissas!$B$13,IF(N1683&lt;Premissas!$B$9,Premissas!$B$14,IF(N1683&lt;Premissas!$B$10,Premissas!$B$15,IF(N1683&lt;Premissas!$B$11,Premissas!$B$16,IF(N1683&lt;Premissas!$B$12,Premissas!$B$17,Premissas!$B$18)))))</f>
        <v/>
      </c>
      <c r="Q1683" s="5">
        <f>IFERROR(P1683/Premissas!$B$4,0)</f>
        <v/>
      </c>
    </row>
    <row r="1684">
      <c r="A1684" s="2" t="n">
        <v>7</v>
      </c>
      <c r="B1684" s="2" t="n">
        <v>930</v>
      </c>
      <c r="C1684" s="2" t="inlineStr">
        <is>
          <t>SEPARACAO</t>
        </is>
      </c>
      <c r="D1684" s="2" t="n">
        <v>5786444</v>
      </c>
      <c r="E1684" s="2" t="inlineStr">
        <is>
          <t>Romulo Soares De Araujo</t>
        </is>
      </c>
      <c r="F1684" s="2" t="n">
        <v>1539</v>
      </c>
      <c r="G1684" s="2" t="n">
        <v>14.43</v>
      </c>
      <c r="H1684" s="2" t="n">
        <v>107</v>
      </c>
      <c r="I1684" s="2" t="n">
        <v>0</v>
      </c>
      <c r="J1684" s="2" t="inlineStr">
        <is>
          <t>GPA</t>
        </is>
      </c>
      <c r="K1684" s="2">
        <f>IF(I1684&lt;&gt;"",I1684,IFERROR(INDEX(Base!$I:$I,MATCH(1,(Base!$C:$C=C1684)*(Base!$I:$I&lt;&gt;""),0)),0))</f>
        <v/>
      </c>
      <c r="L1684" s="2">
        <f>IF(AND(I1684="",K1684&gt;0),"SIM","NÃO")</f>
        <v/>
      </c>
      <c r="M1684" s="2">
        <f>IF(ISNUMBER(SEARCH("SEPARA",UPPER(C1684))),"NÃO","SIM")</f>
        <v/>
      </c>
      <c r="N1684" s="2">
        <f>IFERROR(H1684/K1684,0)</f>
        <v/>
      </c>
      <c r="O1684" s="2">
        <f>IF(M1684="NÃO","EXCLUÍDO",IF(N1684&lt;Premissas!$B$8,"&lt; 1,00",IF(N1684&lt;Premissas!$B$9,"1,00 – 1,19",IF(N1684&lt;Premissas!$B$10,"1,20 – 1,39",IF(N1684&lt;Premissas!$B$11,"1,40 – 1,59",IF(N1684&lt;Premissas!$B$12,"1,60 – 1,99","≥ 2,00"))))))</f>
        <v/>
      </c>
      <c r="P1684" s="5">
        <f>IF(OR(M1684="NÃO",N1684&lt;Premissas!$B$8),Premissas!$B$13,IF(N1684&lt;Premissas!$B$9,Premissas!$B$14,IF(N1684&lt;Premissas!$B$10,Premissas!$B$15,IF(N1684&lt;Premissas!$B$11,Premissas!$B$16,IF(N1684&lt;Premissas!$B$12,Premissas!$B$17,Premissas!$B$18)))))</f>
        <v/>
      </c>
      <c r="Q1684" s="5">
        <f>IFERROR(P1684/Premissas!$B$4,0)</f>
        <v/>
      </c>
    </row>
    <row r="1685">
      <c r="A1685" s="2" t="n">
        <v>7</v>
      </c>
      <c r="B1685" s="2" t="n">
        <v>930</v>
      </c>
      <c r="C1685" s="2" t="inlineStr">
        <is>
          <t>CARREGAMENTO</t>
        </is>
      </c>
      <c r="D1685" s="2" t="n">
        <v>5788943</v>
      </c>
      <c r="E1685" s="2" t="inlineStr">
        <is>
          <t>Guerrada Christos Ngandzien Itoua</t>
        </is>
      </c>
      <c r="F1685" s="2" t="n">
        <v>917</v>
      </c>
      <c r="G1685" s="2" t="n">
        <v>57.25</v>
      </c>
      <c r="H1685" s="2" t="n">
        <v>16</v>
      </c>
      <c r="I1685" s="2" t="n">
        <v>0</v>
      </c>
      <c r="J1685" s="2" t="inlineStr">
        <is>
          <t>GPA</t>
        </is>
      </c>
      <c r="K1685" s="2">
        <f>IF(I1685&lt;&gt;"",I1685,IFERROR(INDEX(Base!$I:$I,MATCH(1,(Base!$C:$C=C1685)*(Base!$I:$I&lt;&gt;""),0)),0))</f>
        <v/>
      </c>
      <c r="L1685" s="2">
        <f>IF(AND(I1685="",K1685&gt;0),"SIM","NÃO")</f>
        <v/>
      </c>
      <c r="M1685" s="2">
        <f>IF(ISNUMBER(SEARCH("SEPARA",UPPER(C1685))),"NÃO","SIM")</f>
        <v/>
      </c>
      <c r="N1685" s="2">
        <f>IFERROR(H1685/K1685,0)</f>
        <v/>
      </c>
      <c r="O1685" s="2">
        <f>IF(M1685="NÃO","EXCLUÍDO",IF(N1685&lt;Premissas!$B$8,"&lt; 1,00",IF(N1685&lt;Premissas!$B$9,"1,00 – 1,19",IF(N1685&lt;Premissas!$B$10,"1,20 – 1,39",IF(N1685&lt;Premissas!$B$11,"1,40 – 1,59",IF(N1685&lt;Premissas!$B$12,"1,60 – 1,99","≥ 2,00"))))))</f>
        <v/>
      </c>
      <c r="P1685" s="5">
        <f>IF(OR(M1685="NÃO",N1685&lt;Premissas!$B$8),Premissas!$B$13,IF(N1685&lt;Premissas!$B$9,Premissas!$B$14,IF(N1685&lt;Premissas!$B$10,Premissas!$B$15,IF(N1685&lt;Premissas!$B$11,Premissas!$B$16,IF(N1685&lt;Premissas!$B$12,Premissas!$B$17,Premissas!$B$18)))))</f>
        <v/>
      </c>
      <c r="Q1685" s="5">
        <f>IFERROR(P1685/Premissas!$B$4,0)</f>
        <v/>
      </c>
    </row>
    <row r="1686">
      <c r="A1686" s="2" t="n">
        <v>7</v>
      </c>
      <c r="B1686" s="2" t="n">
        <v>930</v>
      </c>
      <c r="C1686" s="2" t="inlineStr">
        <is>
          <t>CARREGAMENTO</t>
        </is>
      </c>
      <c r="D1686" s="2" t="n">
        <v>5791219</v>
      </c>
      <c r="E1686" s="2" t="inlineStr">
        <is>
          <t>KAYKE HENRIQUE BARBOSA</t>
        </is>
      </c>
      <c r="F1686" s="2" t="n">
        <v>34</v>
      </c>
      <c r="G1686" s="2" t="n">
        <v>2.13</v>
      </c>
      <c r="H1686" s="2" t="n">
        <v>16</v>
      </c>
      <c r="I1686" s="2" t="n">
        <v>0</v>
      </c>
      <c r="J1686" s="2" t="inlineStr">
        <is>
          <t>GPA</t>
        </is>
      </c>
      <c r="K1686" s="2">
        <f>IF(I1686&lt;&gt;"",I1686,IFERROR(INDEX(Base!$I:$I,MATCH(1,(Base!$C:$C=C1686)*(Base!$I:$I&lt;&gt;""),0)),0))</f>
        <v/>
      </c>
      <c r="L1686" s="2">
        <f>IF(AND(I1686="",K1686&gt;0),"SIM","NÃO")</f>
        <v/>
      </c>
      <c r="M1686" s="2">
        <f>IF(ISNUMBER(SEARCH("SEPARA",UPPER(C1686))),"NÃO","SIM")</f>
        <v/>
      </c>
      <c r="N1686" s="2">
        <f>IFERROR(H1686/K1686,0)</f>
        <v/>
      </c>
      <c r="O1686" s="2">
        <f>IF(M1686="NÃO","EXCLUÍDO",IF(N1686&lt;Premissas!$B$8,"&lt; 1,00",IF(N1686&lt;Premissas!$B$9,"1,00 – 1,19",IF(N1686&lt;Premissas!$B$10,"1,20 – 1,39",IF(N1686&lt;Premissas!$B$11,"1,40 – 1,59",IF(N1686&lt;Premissas!$B$12,"1,60 – 1,99","≥ 2,00"))))))</f>
        <v/>
      </c>
      <c r="P1686" s="5">
        <f>IF(OR(M1686="NÃO",N1686&lt;Premissas!$B$8),Premissas!$B$13,IF(N1686&lt;Premissas!$B$9,Premissas!$B$14,IF(N1686&lt;Premissas!$B$10,Premissas!$B$15,IF(N1686&lt;Premissas!$B$11,Premissas!$B$16,IF(N1686&lt;Premissas!$B$12,Premissas!$B$17,Premissas!$B$18)))))</f>
        <v/>
      </c>
      <c r="Q1686" s="5">
        <f>IFERROR(P1686/Premissas!$B$4,0)</f>
        <v/>
      </c>
    </row>
    <row r="1687">
      <c r="A1687" s="2" t="n">
        <v>7</v>
      </c>
      <c r="B1687" s="2" t="n">
        <v>930</v>
      </c>
      <c r="C1687" s="2" t="inlineStr">
        <is>
          <t>PUXADA RECEB</t>
        </is>
      </c>
      <c r="D1687" s="2" t="n">
        <v>5791219</v>
      </c>
      <c r="E1687" s="2" t="inlineStr">
        <is>
          <t>KAYKE HENRIQUE BARBOSA</t>
        </is>
      </c>
      <c r="F1687" s="2" t="n">
        <v>11</v>
      </c>
      <c r="G1687" s="2" t="n">
        <v>1.26</v>
      </c>
      <c r="H1687" s="2" t="n">
        <v>9</v>
      </c>
      <c r="I1687" s="2" t="n">
        <v>0</v>
      </c>
      <c r="J1687" s="2" t="inlineStr">
        <is>
          <t>GPA</t>
        </is>
      </c>
      <c r="K1687" s="2">
        <f>IF(I1687&lt;&gt;"",I1687,IFERROR(INDEX(Base!$I:$I,MATCH(1,(Base!$C:$C=C1687)*(Base!$I:$I&lt;&gt;""),0)),0))</f>
        <v/>
      </c>
      <c r="L1687" s="2">
        <f>IF(AND(I1687="",K1687&gt;0),"SIM","NÃO")</f>
        <v/>
      </c>
      <c r="M1687" s="2">
        <f>IF(ISNUMBER(SEARCH("SEPARA",UPPER(C1687))),"NÃO","SIM")</f>
        <v/>
      </c>
      <c r="N1687" s="2">
        <f>IFERROR(H1687/K1687,0)</f>
        <v/>
      </c>
      <c r="O1687" s="2">
        <f>IF(M1687="NÃO","EXCLUÍDO",IF(N1687&lt;Premissas!$B$8,"&lt; 1,00",IF(N1687&lt;Premissas!$B$9,"1,00 – 1,19",IF(N1687&lt;Premissas!$B$10,"1,20 – 1,39",IF(N1687&lt;Premissas!$B$11,"1,40 – 1,59",IF(N1687&lt;Premissas!$B$12,"1,60 – 1,99","≥ 2,00"))))))</f>
        <v/>
      </c>
      <c r="P1687" s="5">
        <f>IF(OR(M1687="NÃO",N1687&lt;Premissas!$B$8),Premissas!$B$13,IF(N1687&lt;Premissas!$B$9,Premissas!$B$14,IF(N1687&lt;Premissas!$B$10,Premissas!$B$15,IF(N1687&lt;Premissas!$B$11,Premissas!$B$16,IF(N1687&lt;Premissas!$B$12,Premissas!$B$17,Premissas!$B$18)))))</f>
        <v/>
      </c>
      <c r="Q1687" s="5">
        <f>IFERROR(P1687/Premissas!$B$4,0)</f>
        <v/>
      </c>
    </row>
    <row r="1688">
      <c r="A1688" s="2" t="n">
        <v>7</v>
      </c>
      <c r="B1688" s="2" t="n">
        <v>930</v>
      </c>
      <c r="C1688" s="2" t="inlineStr">
        <is>
          <t>SEPARACAO</t>
        </is>
      </c>
      <c r="D1688" s="2" t="n">
        <v>5791553</v>
      </c>
      <c r="E1688" s="2" t="inlineStr">
        <is>
          <t>Jose Damiao Da Silva</t>
        </is>
      </c>
      <c r="F1688" s="2" t="n">
        <v>569</v>
      </c>
      <c r="G1688" s="2" t="n">
        <v>6.6</v>
      </c>
      <c r="H1688" s="2" t="n">
        <v>86</v>
      </c>
      <c r="I1688" s="2" t="n">
        <v>0</v>
      </c>
      <c r="J1688" s="2" t="inlineStr">
        <is>
          <t>GPA</t>
        </is>
      </c>
      <c r="K1688" s="2">
        <f>IF(I1688&lt;&gt;"",I1688,IFERROR(INDEX(Base!$I:$I,MATCH(1,(Base!$C:$C=C1688)*(Base!$I:$I&lt;&gt;""),0)),0))</f>
        <v/>
      </c>
      <c r="L1688" s="2">
        <f>IF(AND(I1688="",K1688&gt;0),"SIM","NÃO")</f>
        <v/>
      </c>
      <c r="M1688" s="2">
        <f>IF(ISNUMBER(SEARCH("SEPARA",UPPER(C1688))),"NÃO","SIM")</f>
        <v/>
      </c>
      <c r="N1688" s="2">
        <f>IFERROR(H1688/K1688,0)</f>
        <v/>
      </c>
      <c r="O1688" s="2">
        <f>IF(M1688="NÃO","EXCLUÍDO",IF(N1688&lt;Premissas!$B$8,"&lt; 1,00",IF(N1688&lt;Premissas!$B$9,"1,00 – 1,19",IF(N1688&lt;Premissas!$B$10,"1,20 – 1,39",IF(N1688&lt;Premissas!$B$11,"1,40 – 1,59",IF(N1688&lt;Premissas!$B$12,"1,60 – 1,99","≥ 2,00"))))))</f>
        <v/>
      </c>
      <c r="P1688" s="5">
        <f>IF(OR(M1688="NÃO",N1688&lt;Premissas!$B$8),Premissas!$B$13,IF(N1688&lt;Premissas!$B$9,Premissas!$B$14,IF(N1688&lt;Premissas!$B$10,Premissas!$B$15,IF(N1688&lt;Premissas!$B$11,Premissas!$B$16,IF(N1688&lt;Premissas!$B$12,Premissas!$B$17,Premissas!$B$18)))))</f>
        <v/>
      </c>
      <c r="Q1688" s="5">
        <f>IFERROR(P1688/Premissas!$B$4,0)</f>
        <v/>
      </c>
    </row>
    <row r="1689">
      <c r="A1689" s="2" t="n">
        <v>7</v>
      </c>
      <c r="B1689" s="2" t="n">
        <v>930</v>
      </c>
      <c r="C1689" s="2" t="inlineStr">
        <is>
          <t>CARREGAMENTO</t>
        </is>
      </c>
      <c r="D1689" s="2" t="n">
        <v>5795737</v>
      </c>
      <c r="E1689" s="2" t="inlineStr">
        <is>
          <t>David Soares Do Nascimento</t>
        </is>
      </c>
      <c r="F1689" s="2" t="n">
        <v>573</v>
      </c>
      <c r="G1689" s="2" t="n">
        <v>10.42</v>
      </c>
      <c r="H1689" s="2" t="n">
        <v>55</v>
      </c>
      <c r="I1689" s="2" t="n">
        <v>0</v>
      </c>
      <c r="J1689" s="2" t="inlineStr">
        <is>
          <t>GPA</t>
        </is>
      </c>
      <c r="K1689" s="2">
        <f>IF(I1689&lt;&gt;"",I1689,IFERROR(INDEX(Base!$I:$I,MATCH(1,(Base!$C:$C=C1689)*(Base!$I:$I&lt;&gt;""),0)),0))</f>
        <v/>
      </c>
      <c r="L1689" s="2">
        <f>IF(AND(I1689="",K1689&gt;0),"SIM","NÃO")</f>
        <v/>
      </c>
      <c r="M1689" s="2">
        <f>IF(ISNUMBER(SEARCH("SEPARA",UPPER(C1689))),"NÃO","SIM")</f>
        <v/>
      </c>
      <c r="N1689" s="2">
        <f>IFERROR(H1689/K1689,0)</f>
        <v/>
      </c>
      <c r="O1689" s="2">
        <f>IF(M1689="NÃO","EXCLUÍDO",IF(N1689&lt;Premissas!$B$8,"&lt; 1,00",IF(N1689&lt;Premissas!$B$9,"1,00 – 1,19",IF(N1689&lt;Premissas!$B$10,"1,20 – 1,39",IF(N1689&lt;Premissas!$B$11,"1,40 – 1,59",IF(N1689&lt;Premissas!$B$12,"1,60 – 1,99","≥ 2,00"))))))</f>
        <v/>
      </c>
      <c r="P1689" s="5">
        <f>IF(OR(M1689="NÃO",N1689&lt;Premissas!$B$8),Premissas!$B$13,IF(N1689&lt;Premissas!$B$9,Premissas!$B$14,IF(N1689&lt;Premissas!$B$10,Premissas!$B$15,IF(N1689&lt;Premissas!$B$11,Premissas!$B$16,IF(N1689&lt;Premissas!$B$12,Premissas!$B$17,Premissas!$B$18)))))</f>
        <v/>
      </c>
      <c r="Q1689" s="5">
        <f>IFERROR(P1689/Premissas!$B$4,0)</f>
        <v/>
      </c>
    </row>
    <row r="1690">
      <c r="A1690" s="2" t="n">
        <v>7</v>
      </c>
      <c r="B1690" s="2" t="n">
        <v>930</v>
      </c>
      <c r="C1690" s="2" t="inlineStr">
        <is>
          <t>SEPARACAO</t>
        </is>
      </c>
      <c r="D1690" s="2" t="n">
        <v>5795737</v>
      </c>
      <c r="E1690" s="2" t="inlineStr">
        <is>
          <t>David Soares Do Nascimento</t>
        </is>
      </c>
      <c r="F1690" s="2" t="n">
        <v>432</v>
      </c>
      <c r="G1690" s="2" t="n">
        <v>2.92</v>
      </c>
      <c r="H1690" s="2" t="n">
        <v>148</v>
      </c>
      <c r="I1690" s="2" t="n">
        <v>0</v>
      </c>
      <c r="J1690" s="2" t="inlineStr">
        <is>
          <t>GPA</t>
        </is>
      </c>
      <c r="K1690" s="2">
        <f>IF(I1690&lt;&gt;"",I1690,IFERROR(INDEX(Base!$I:$I,MATCH(1,(Base!$C:$C=C1690)*(Base!$I:$I&lt;&gt;""),0)),0))</f>
        <v/>
      </c>
      <c r="L1690" s="2">
        <f>IF(AND(I1690="",K1690&gt;0),"SIM","NÃO")</f>
        <v/>
      </c>
      <c r="M1690" s="2">
        <f>IF(ISNUMBER(SEARCH("SEPARA",UPPER(C1690))),"NÃO","SIM")</f>
        <v/>
      </c>
      <c r="N1690" s="2">
        <f>IFERROR(H1690/K1690,0)</f>
        <v/>
      </c>
      <c r="O1690" s="2">
        <f>IF(M1690="NÃO","EXCLUÍDO",IF(N1690&lt;Premissas!$B$8,"&lt; 1,00",IF(N1690&lt;Premissas!$B$9,"1,00 – 1,19",IF(N1690&lt;Premissas!$B$10,"1,20 – 1,39",IF(N1690&lt;Premissas!$B$11,"1,40 – 1,59",IF(N1690&lt;Premissas!$B$12,"1,60 – 1,99","≥ 2,00"))))))</f>
        <v/>
      </c>
      <c r="P1690" s="5">
        <f>IF(OR(M1690="NÃO",N1690&lt;Premissas!$B$8),Premissas!$B$13,IF(N1690&lt;Premissas!$B$9,Premissas!$B$14,IF(N1690&lt;Premissas!$B$10,Premissas!$B$15,IF(N1690&lt;Premissas!$B$11,Premissas!$B$16,IF(N1690&lt;Premissas!$B$12,Premissas!$B$17,Premissas!$B$18)))))</f>
        <v/>
      </c>
      <c r="Q1690" s="5">
        <f>IFERROR(P1690/Premissas!$B$4,0)</f>
        <v/>
      </c>
    </row>
    <row r="1691">
      <c r="A1691" s="2" t="n">
        <v>7</v>
      </c>
      <c r="B1691" s="2" t="n">
        <v>930</v>
      </c>
      <c r="C1691" s="2" t="inlineStr">
        <is>
          <t>CARREGAMENTO</t>
        </is>
      </c>
      <c r="D1691" s="2" t="n">
        <v>5796210</v>
      </c>
      <c r="E1691" s="2" t="inlineStr">
        <is>
          <t>LUCIANO EGIDIO</t>
        </is>
      </c>
      <c r="F1691" s="2" t="n">
        <v>2196</v>
      </c>
      <c r="G1691" s="2" t="n">
        <v>94.39</v>
      </c>
      <c r="H1691" s="2" t="n">
        <v>23</v>
      </c>
      <c r="I1691" s="2" t="n">
        <v>0</v>
      </c>
      <c r="J1691" s="2" t="inlineStr">
        <is>
          <t>GPA</t>
        </is>
      </c>
      <c r="K1691" s="2">
        <f>IF(I1691&lt;&gt;"",I1691,IFERROR(INDEX(Base!$I:$I,MATCH(1,(Base!$C:$C=C1691)*(Base!$I:$I&lt;&gt;""),0)),0))</f>
        <v/>
      </c>
      <c r="L1691" s="2">
        <f>IF(AND(I1691="",K1691&gt;0),"SIM","NÃO")</f>
        <v/>
      </c>
      <c r="M1691" s="2">
        <f>IF(ISNUMBER(SEARCH("SEPARA",UPPER(C1691))),"NÃO","SIM")</f>
        <v/>
      </c>
      <c r="N1691" s="2">
        <f>IFERROR(H1691/K1691,0)</f>
        <v/>
      </c>
      <c r="O1691" s="2">
        <f>IF(M1691="NÃO","EXCLUÍDO",IF(N1691&lt;Premissas!$B$8,"&lt; 1,00",IF(N1691&lt;Premissas!$B$9,"1,00 – 1,19",IF(N1691&lt;Premissas!$B$10,"1,20 – 1,39",IF(N1691&lt;Premissas!$B$11,"1,40 – 1,59",IF(N1691&lt;Premissas!$B$12,"1,60 – 1,99","≥ 2,00"))))))</f>
        <v/>
      </c>
      <c r="P1691" s="5">
        <f>IF(OR(M1691="NÃO",N1691&lt;Premissas!$B$8),Premissas!$B$13,IF(N1691&lt;Premissas!$B$9,Premissas!$B$14,IF(N1691&lt;Premissas!$B$10,Premissas!$B$15,IF(N1691&lt;Premissas!$B$11,Premissas!$B$16,IF(N1691&lt;Premissas!$B$12,Premissas!$B$17,Premissas!$B$18)))))</f>
        <v/>
      </c>
      <c r="Q1691" s="5">
        <f>IFERROR(P1691/Premissas!$B$4,0)</f>
        <v/>
      </c>
    </row>
    <row r="1692">
      <c r="A1692" s="2" t="n">
        <v>7</v>
      </c>
      <c r="B1692" s="2" t="n">
        <v>930</v>
      </c>
      <c r="C1692" s="2" t="inlineStr">
        <is>
          <t>PUXADA RECEB</t>
        </is>
      </c>
      <c r="D1692" s="2" t="n">
        <v>5796210</v>
      </c>
      <c r="E1692" s="2" t="inlineStr">
        <is>
          <t>LUCIANO EGIDIO</t>
        </is>
      </c>
      <c r="F1692" s="2" t="n">
        <v>25</v>
      </c>
      <c r="G1692" s="2" t="n">
        <v>0.39</v>
      </c>
      <c r="H1692" s="2" t="n">
        <v>64</v>
      </c>
      <c r="I1692" s="2" t="n">
        <v>0</v>
      </c>
      <c r="J1692" s="2" t="inlineStr">
        <is>
          <t>GPA</t>
        </is>
      </c>
      <c r="K1692" s="2">
        <f>IF(I1692&lt;&gt;"",I1692,IFERROR(INDEX(Base!$I:$I,MATCH(1,(Base!$C:$C=C1692)*(Base!$I:$I&lt;&gt;""),0)),0))</f>
        <v/>
      </c>
      <c r="L1692" s="2">
        <f>IF(AND(I1692="",K1692&gt;0),"SIM","NÃO")</f>
        <v/>
      </c>
      <c r="M1692" s="2">
        <f>IF(ISNUMBER(SEARCH("SEPARA",UPPER(C1692))),"NÃO","SIM")</f>
        <v/>
      </c>
      <c r="N1692" s="2">
        <f>IFERROR(H1692/K1692,0)</f>
        <v/>
      </c>
      <c r="O1692" s="2">
        <f>IF(M1692="NÃO","EXCLUÍDO",IF(N1692&lt;Premissas!$B$8,"&lt; 1,00",IF(N1692&lt;Premissas!$B$9,"1,00 – 1,19",IF(N1692&lt;Premissas!$B$10,"1,20 – 1,39",IF(N1692&lt;Premissas!$B$11,"1,40 – 1,59",IF(N1692&lt;Premissas!$B$12,"1,60 – 1,99","≥ 2,00"))))))</f>
        <v/>
      </c>
      <c r="P1692" s="5">
        <f>IF(OR(M1692="NÃO",N1692&lt;Premissas!$B$8),Premissas!$B$13,IF(N1692&lt;Premissas!$B$9,Premissas!$B$14,IF(N1692&lt;Premissas!$B$10,Premissas!$B$15,IF(N1692&lt;Premissas!$B$11,Premissas!$B$16,IF(N1692&lt;Premissas!$B$12,Premissas!$B$17,Premissas!$B$18)))))</f>
        <v/>
      </c>
      <c r="Q1692" s="5">
        <f>IFERROR(P1692/Premissas!$B$4,0)</f>
        <v/>
      </c>
    </row>
    <row r="1693">
      <c r="A1693" s="2" t="n">
        <v>7</v>
      </c>
      <c r="B1693" s="2" t="n">
        <v>930</v>
      </c>
      <c r="C1693" s="2" t="inlineStr">
        <is>
          <t>CARREGAMENTO</t>
        </is>
      </c>
      <c r="D1693" s="2" t="n">
        <v>5796385</v>
      </c>
      <c r="E1693" s="2" t="inlineStr">
        <is>
          <t>Breno Henrique Novaes</t>
        </is>
      </c>
      <c r="F1693" s="2" t="n">
        <v>265</v>
      </c>
      <c r="G1693" s="2" t="n">
        <v>12.01</v>
      </c>
      <c r="H1693" s="2" t="n">
        <v>22</v>
      </c>
      <c r="I1693" s="2" t="n">
        <v>0</v>
      </c>
      <c r="J1693" s="2" t="inlineStr">
        <is>
          <t>GPA</t>
        </is>
      </c>
      <c r="K1693" s="2">
        <f>IF(I1693&lt;&gt;"",I1693,IFERROR(INDEX(Base!$I:$I,MATCH(1,(Base!$C:$C=C1693)*(Base!$I:$I&lt;&gt;""),0)),0))</f>
        <v/>
      </c>
      <c r="L1693" s="2">
        <f>IF(AND(I1693="",K1693&gt;0),"SIM","NÃO")</f>
        <v/>
      </c>
      <c r="M1693" s="2">
        <f>IF(ISNUMBER(SEARCH("SEPARA",UPPER(C1693))),"NÃO","SIM")</f>
        <v/>
      </c>
      <c r="N1693" s="2">
        <f>IFERROR(H1693/K1693,0)</f>
        <v/>
      </c>
      <c r="O1693" s="2">
        <f>IF(M1693="NÃO","EXCLUÍDO",IF(N1693&lt;Premissas!$B$8,"&lt; 1,00",IF(N1693&lt;Premissas!$B$9,"1,00 – 1,19",IF(N1693&lt;Premissas!$B$10,"1,20 – 1,39",IF(N1693&lt;Premissas!$B$11,"1,40 – 1,59",IF(N1693&lt;Premissas!$B$12,"1,60 – 1,99","≥ 2,00"))))))</f>
        <v/>
      </c>
      <c r="P1693" s="5">
        <f>IF(OR(M1693="NÃO",N1693&lt;Premissas!$B$8),Premissas!$B$13,IF(N1693&lt;Premissas!$B$9,Premissas!$B$14,IF(N1693&lt;Premissas!$B$10,Premissas!$B$15,IF(N1693&lt;Premissas!$B$11,Premissas!$B$16,IF(N1693&lt;Premissas!$B$12,Premissas!$B$17,Premissas!$B$18)))))</f>
        <v/>
      </c>
      <c r="Q1693" s="5">
        <f>IFERROR(P1693/Premissas!$B$4,0)</f>
        <v/>
      </c>
    </row>
    <row r="1694">
      <c r="A1694" s="2" t="n">
        <v>7</v>
      </c>
      <c r="B1694" s="2" t="n">
        <v>930</v>
      </c>
      <c r="C1694" s="2" t="inlineStr">
        <is>
          <t>SEPARACAO</t>
        </is>
      </c>
      <c r="D1694" s="2" t="n">
        <v>5796385</v>
      </c>
      <c r="E1694" s="2" t="inlineStr">
        <is>
          <t>Breno Henrique Novaes</t>
        </is>
      </c>
      <c r="F1694" s="2" t="n">
        <v>2692</v>
      </c>
      <c r="G1694" s="2" t="n">
        <v>36.41</v>
      </c>
      <c r="H1694" s="2" t="n">
        <v>74</v>
      </c>
      <c r="I1694" s="2" t="n">
        <v>0</v>
      </c>
      <c r="J1694" s="2" t="inlineStr">
        <is>
          <t>GPA</t>
        </is>
      </c>
      <c r="K1694" s="2">
        <f>IF(I1694&lt;&gt;"",I1694,IFERROR(INDEX(Base!$I:$I,MATCH(1,(Base!$C:$C=C1694)*(Base!$I:$I&lt;&gt;""),0)),0))</f>
        <v/>
      </c>
      <c r="L1694" s="2">
        <f>IF(AND(I1694="",K1694&gt;0),"SIM","NÃO")</f>
        <v/>
      </c>
      <c r="M1694" s="2">
        <f>IF(ISNUMBER(SEARCH("SEPARA",UPPER(C1694))),"NÃO","SIM")</f>
        <v/>
      </c>
      <c r="N1694" s="2">
        <f>IFERROR(H1694/K1694,0)</f>
        <v/>
      </c>
      <c r="O1694" s="2">
        <f>IF(M1694="NÃO","EXCLUÍDO",IF(N1694&lt;Premissas!$B$8,"&lt; 1,00",IF(N1694&lt;Premissas!$B$9,"1,00 – 1,19",IF(N1694&lt;Premissas!$B$10,"1,20 – 1,39",IF(N1694&lt;Premissas!$B$11,"1,40 – 1,59",IF(N1694&lt;Premissas!$B$12,"1,60 – 1,99","≥ 2,00"))))))</f>
        <v/>
      </c>
      <c r="P1694" s="5">
        <f>IF(OR(M1694="NÃO",N1694&lt;Premissas!$B$8),Premissas!$B$13,IF(N1694&lt;Premissas!$B$9,Premissas!$B$14,IF(N1694&lt;Premissas!$B$10,Premissas!$B$15,IF(N1694&lt;Premissas!$B$11,Premissas!$B$16,IF(N1694&lt;Premissas!$B$12,Premissas!$B$17,Premissas!$B$18)))))</f>
        <v/>
      </c>
      <c r="Q1694" s="5">
        <f>IFERROR(P1694/Premissas!$B$4,0)</f>
        <v/>
      </c>
    </row>
    <row r="1695">
      <c r="A1695" s="2" t="n">
        <v>7</v>
      </c>
      <c r="B1695" s="2" t="n">
        <v>930</v>
      </c>
      <c r="C1695" s="2" t="inlineStr">
        <is>
          <t>SEPARACAO</t>
        </is>
      </c>
      <c r="D1695" s="2" t="n">
        <v>5800188</v>
      </c>
      <c r="E1695" s="2" t="inlineStr">
        <is>
          <t>JEANCLAUDE KABANU</t>
        </is>
      </c>
      <c r="F1695" s="2" t="n">
        <v>1223</v>
      </c>
      <c r="G1695" s="2" t="n">
        <v>20.2</v>
      </c>
      <c r="H1695" s="2" t="n">
        <v>61</v>
      </c>
      <c r="I1695" s="2" t="n">
        <v>0</v>
      </c>
      <c r="J1695" s="2" t="inlineStr">
        <is>
          <t>GPA</t>
        </is>
      </c>
      <c r="K1695" s="2">
        <f>IF(I1695&lt;&gt;"",I1695,IFERROR(INDEX(Base!$I:$I,MATCH(1,(Base!$C:$C=C1695)*(Base!$I:$I&lt;&gt;""),0)),0))</f>
        <v/>
      </c>
      <c r="L1695" s="2">
        <f>IF(AND(I1695="",K1695&gt;0),"SIM","NÃO")</f>
        <v/>
      </c>
      <c r="M1695" s="2">
        <f>IF(ISNUMBER(SEARCH("SEPARA",UPPER(C1695))),"NÃO","SIM")</f>
        <v/>
      </c>
      <c r="N1695" s="2">
        <f>IFERROR(H1695/K1695,0)</f>
        <v/>
      </c>
      <c r="O1695" s="2">
        <f>IF(M1695="NÃO","EXCLUÍDO",IF(N1695&lt;Premissas!$B$8,"&lt; 1,00",IF(N1695&lt;Premissas!$B$9,"1,00 – 1,19",IF(N1695&lt;Premissas!$B$10,"1,20 – 1,39",IF(N1695&lt;Premissas!$B$11,"1,40 – 1,59",IF(N1695&lt;Premissas!$B$12,"1,60 – 1,99","≥ 2,00"))))))</f>
        <v/>
      </c>
      <c r="P1695" s="5">
        <f>IF(OR(M1695="NÃO",N1695&lt;Premissas!$B$8),Premissas!$B$13,IF(N1695&lt;Premissas!$B$9,Premissas!$B$14,IF(N1695&lt;Premissas!$B$10,Premissas!$B$15,IF(N1695&lt;Premissas!$B$11,Premissas!$B$16,IF(N1695&lt;Premissas!$B$12,Premissas!$B$17,Premissas!$B$18)))))</f>
        <v/>
      </c>
      <c r="Q1695" s="5">
        <f>IFERROR(P1695/Premissas!$B$4,0)</f>
        <v/>
      </c>
    </row>
    <row r="1696">
      <c r="A1696" s="2" t="n">
        <v>7</v>
      </c>
      <c r="B1696" s="2" t="n">
        <v>930</v>
      </c>
      <c r="C1696" s="2" t="inlineStr">
        <is>
          <t>SEPARACAO</t>
        </is>
      </c>
      <c r="D1696" s="2" t="n">
        <v>5800722</v>
      </c>
      <c r="E1696" s="2" t="inlineStr">
        <is>
          <t>Simon Juan Manuel Gomez</t>
        </is>
      </c>
      <c r="F1696" s="2" t="n">
        <v>13884</v>
      </c>
      <c r="G1696" s="2" t="n">
        <v>109.19</v>
      </c>
      <c r="H1696" s="2" t="n">
        <v>127</v>
      </c>
      <c r="I1696" s="2" t="n">
        <v>0</v>
      </c>
      <c r="J1696" s="2" t="inlineStr">
        <is>
          <t>GPA</t>
        </is>
      </c>
      <c r="K1696" s="2">
        <f>IF(I1696&lt;&gt;"",I1696,IFERROR(INDEX(Base!$I:$I,MATCH(1,(Base!$C:$C=C1696)*(Base!$I:$I&lt;&gt;""),0)),0))</f>
        <v/>
      </c>
      <c r="L1696" s="2">
        <f>IF(AND(I1696="",K1696&gt;0),"SIM","NÃO")</f>
        <v/>
      </c>
      <c r="M1696" s="2">
        <f>IF(ISNUMBER(SEARCH("SEPARA",UPPER(C1696))),"NÃO","SIM")</f>
        <v/>
      </c>
      <c r="N1696" s="2">
        <f>IFERROR(H1696/K1696,0)</f>
        <v/>
      </c>
      <c r="O1696" s="2">
        <f>IF(M1696="NÃO","EXCLUÍDO",IF(N1696&lt;Premissas!$B$8,"&lt; 1,00",IF(N1696&lt;Premissas!$B$9,"1,00 – 1,19",IF(N1696&lt;Premissas!$B$10,"1,20 – 1,39",IF(N1696&lt;Premissas!$B$11,"1,40 – 1,59",IF(N1696&lt;Premissas!$B$12,"1,60 – 1,99","≥ 2,00"))))))</f>
        <v/>
      </c>
      <c r="P1696" s="5">
        <f>IF(OR(M1696="NÃO",N1696&lt;Premissas!$B$8),Premissas!$B$13,IF(N1696&lt;Premissas!$B$9,Premissas!$B$14,IF(N1696&lt;Premissas!$B$10,Premissas!$B$15,IF(N1696&lt;Premissas!$B$11,Premissas!$B$16,IF(N1696&lt;Premissas!$B$12,Premissas!$B$17,Premissas!$B$18)))))</f>
        <v/>
      </c>
      <c r="Q1696" s="5">
        <f>IFERROR(P1696/Premissas!$B$4,0)</f>
        <v/>
      </c>
    </row>
    <row r="1697">
      <c r="A1697" s="2" t="n">
        <v>7</v>
      </c>
      <c r="B1697" s="2" t="n">
        <v>930</v>
      </c>
      <c r="C1697" s="2" t="inlineStr">
        <is>
          <t>ATIVIDADE OP. EMP.</t>
        </is>
      </c>
      <c r="D1697" s="2" t="n">
        <v>5804477</v>
      </c>
      <c r="E1697" s="2" t="inlineStr">
        <is>
          <t>Oussama Boughdadi</t>
        </is>
      </c>
      <c r="F1697" s="2" t="n">
        <v>2141</v>
      </c>
      <c r="G1697" s="2" t="n">
        <v>74.03</v>
      </c>
      <c r="H1697" s="2" t="n">
        <v>29</v>
      </c>
      <c r="I1697" s="2" t="n">
        <v>0</v>
      </c>
      <c r="J1697" s="2" t="inlineStr">
        <is>
          <t>GPA</t>
        </is>
      </c>
      <c r="K1697" s="2">
        <f>IF(I1697&lt;&gt;"",I1697,IFERROR(INDEX(Base!$I:$I,MATCH(1,(Base!$C:$C=C1697)*(Base!$I:$I&lt;&gt;""),0)),0))</f>
        <v/>
      </c>
      <c r="L1697" s="2">
        <f>IF(AND(I1697="",K1697&gt;0),"SIM","NÃO")</f>
        <v/>
      </c>
      <c r="M1697" s="2">
        <f>IF(ISNUMBER(SEARCH("SEPARA",UPPER(C1697))),"NÃO","SIM")</f>
        <v/>
      </c>
      <c r="N1697" s="2">
        <f>IFERROR(H1697/K1697,0)</f>
        <v/>
      </c>
      <c r="O1697" s="2">
        <f>IF(M1697="NÃO","EXCLUÍDO",IF(N1697&lt;Premissas!$B$8,"&lt; 1,00",IF(N1697&lt;Premissas!$B$9,"1,00 – 1,19",IF(N1697&lt;Premissas!$B$10,"1,20 – 1,39",IF(N1697&lt;Premissas!$B$11,"1,40 – 1,59",IF(N1697&lt;Premissas!$B$12,"1,60 – 1,99","≥ 2,00"))))))</f>
        <v/>
      </c>
      <c r="P1697" s="5">
        <f>IF(OR(M1697="NÃO",N1697&lt;Premissas!$B$8),Premissas!$B$13,IF(N1697&lt;Premissas!$B$9,Premissas!$B$14,IF(N1697&lt;Premissas!$B$10,Premissas!$B$15,IF(N1697&lt;Premissas!$B$11,Premissas!$B$16,IF(N1697&lt;Premissas!$B$12,Premissas!$B$17,Premissas!$B$18)))))</f>
        <v/>
      </c>
      <c r="Q1697" s="5">
        <f>IFERROR(P1697/Premissas!$B$4,0)</f>
        <v/>
      </c>
    </row>
    <row r="1698">
      <c r="A1698" s="2" t="n">
        <v>7</v>
      </c>
      <c r="B1698" s="2" t="n">
        <v>930</v>
      </c>
      <c r="C1698" s="2" t="inlineStr">
        <is>
          <t>SEPARACAO</t>
        </is>
      </c>
      <c r="D1698" s="2" t="n">
        <v>5804477</v>
      </c>
      <c r="E1698" s="2" t="inlineStr">
        <is>
          <t>Oussama Boughdadi</t>
        </is>
      </c>
      <c r="F1698" s="2" t="n">
        <v>4424</v>
      </c>
      <c r="G1698" s="2" t="n">
        <v>20.87</v>
      </c>
      <c r="H1698" s="2" t="n">
        <v>212</v>
      </c>
      <c r="I1698" s="2" t="n">
        <v>0</v>
      </c>
      <c r="J1698" s="2" t="inlineStr">
        <is>
          <t>GPA</t>
        </is>
      </c>
      <c r="K1698" s="2">
        <f>IF(I1698&lt;&gt;"",I1698,IFERROR(INDEX(Base!$I:$I,MATCH(1,(Base!$C:$C=C1698)*(Base!$I:$I&lt;&gt;""),0)),0))</f>
        <v/>
      </c>
      <c r="L1698" s="2">
        <f>IF(AND(I1698="",K1698&gt;0),"SIM","NÃO")</f>
        <v/>
      </c>
      <c r="M1698" s="2">
        <f>IF(ISNUMBER(SEARCH("SEPARA",UPPER(C1698))),"NÃO","SIM")</f>
        <v/>
      </c>
      <c r="N1698" s="2">
        <f>IFERROR(H1698/K1698,0)</f>
        <v/>
      </c>
      <c r="O1698" s="2">
        <f>IF(M1698="NÃO","EXCLUÍDO",IF(N1698&lt;Premissas!$B$8,"&lt; 1,00",IF(N1698&lt;Premissas!$B$9,"1,00 – 1,19",IF(N1698&lt;Premissas!$B$10,"1,20 – 1,39",IF(N1698&lt;Premissas!$B$11,"1,40 – 1,59",IF(N1698&lt;Premissas!$B$12,"1,60 – 1,99","≥ 2,00"))))))</f>
        <v/>
      </c>
      <c r="P1698" s="5">
        <f>IF(OR(M1698="NÃO",N1698&lt;Premissas!$B$8),Premissas!$B$13,IF(N1698&lt;Premissas!$B$9,Premissas!$B$14,IF(N1698&lt;Premissas!$B$10,Premissas!$B$15,IF(N1698&lt;Premissas!$B$11,Premissas!$B$16,IF(N1698&lt;Premissas!$B$12,Premissas!$B$17,Premissas!$B$18)))))</f>
        <v/>
      </c>
      <c r="Q1698" s="5">
        <f>IFERROR(P1698/Premissas!$B$4,0)</f>
        <v/>
      </c>
    </row>
    <row r="1699">
      <c r="A1699" s="2" t="n">
        <v>7</v>
      </c>
      <c r="B1699" s="2" t="n">
        <v>930</v>
      </c>
      <c r="C1699" s="2" t="inlineStr">
        <is>
          <t>CARREGAMENTO</t>
        </is>
      </c>
      <c r="D1699" s="2" t="n">
        <v>5806682</v>
      </c>
      <c r="E1699" s="2" t="inlineStr">
        <is>
          <t>ONYEKA MICHAEL ATUOZO</t>
        </is>
      </c>
      <c r="F1699" s="2" t="n">
        <v>1108</v>
      </c>
      <c r="G1699" s="2" t="n">
        <v>15.23</v>
      </c>
      <c r="H1699" s="2" t="n">
        <v>73</v>
      </c>
      <c r="I1699" s="2" t="n">
        <v>0</v>
      </c>
      <c r="J1699" s="2" t="inlineStr">
        <is>
          <t>GPA</t>
        </is>
      </c>
      <c r="K1699" s="2">
        <f>IF(I1699&lt;&gt;"",I1699,IFERROR(INDEX(Base!$I:$I,MATCH(1,(Base!$C:$C=C1699)*(Base!$I:$I&lt;&gt;""),0)),0))</f>
        <v/>
      </c>
      <c r="L1699" s="2">
        <f>IF(AND(I1699="",K1699&gt;0),"SIM","NÃO")</f>
        <v/>
      </c>
      <c r="M1699" s="2">
        <f>IF(ISNUMBER(SEARCH("SEPARA",UPPER(C1699))),"NÃO","SIM")</f>
        <v/>
      </c>
      <c r="N1699" s="2">
        <f>IFERROR(H1699/K1699,0)</f>
        <v/>
      </c>
      <c r="O1699" s="2">
        <f>IF(M1699="NÃO","EXCLUÍDO",IF(N1699&lt;Premissas!$B$8,"&lt; 1,00",IF(N1699&lt;Premissas!$B$9,"1,00 – 1,19",IF(N1699&lt;Premissas!$B$10,"1,20 – 1,39",IF(N1699&lt;Premissas!$B$11,"1,40 – 1,59",IF(N1699&lt;Premissas!$B$12,"1,60 – 1,99","≥ 2,00"))))))</f>
        <v/>
      </c>
      <c r="P1699" s="5">
        <f>IF(OR(M1699="NÃO",N1699&lt;Premissas!$B$8),Premissas!$B$13,IF(N1699&lt;Premissas!$B$9,Premissas!$B$14,IF(N1699&lt;Premissas!$B$10,Premissas!$B$15,IF(N1699&lt;Premissas!$B$11,Premissas!$B$16,IF(N1699&lt;Premissas!$B$12,Premissas!$B$17,Premissas!$B$18)))))</f>
        <v/>
      </c>
      <c r="Q1699" s="5">
        <f>IFERROR(P1699/Premissas!$B$4,0)</f>
        <v/>
      </c>
    </row>
    <row r="1700">
      <c r="A1700" s="2" t="n">
        <v>7</v>
      </c>
      <c r="B1700" s="2" t="n">
        <v>930</v>
      </c>
      <c r="C1700" s="2" t="inlineStr">
        <is>
          <t>SEPARACAO</t>
        </is>
      </c>
      <c r="D1700" s="2" t="n">
        <v>5819571</v>
      </c>
      <c r="E1700" s="2" t="inlineStr">
        <is>
          <t>Diego Araujo Dias</t>
        </is>
      </c>
      <c r="F1700" s="2" t="n">
        <v>10478</v>
      </c>
      <c r="G1700" s="2" t="n">
        <v>131.41</v>
      </c>
      <c r="H1700" s="2" t="n">
        <v>80</v>
      </c>
      <c r="I1700" s="2" t="n">
        <v>0</v>
      </c>
      <c r="J1700" s="2" t="inlineStr">
        <is>
          <t>GPA</t>
        </is>
      </c>
      <c r="K1700" s="2">
        <f>IF(I1700&lt;&gt;"",I1700,IFERROR(INDEX(Base!$I:$I,MATCH(1,(Base!$C:$C=C1700)*(Base!$I:$I&lt;&gt;""),0)),0))</f>
        <v/>
      </c>
      <c r="L1700" s="2">
        <f>IF(AND(I1700="",K1700&gt;0),"SIM","NÃO")</f>
        <v/>
      </c>
      <c r="M1700" s="2">
        <f>IF(ISNUMBER(SEARCH("SEPARA",UPPER(C1700))),"NÃO","SIM")</f>
        <v/>
      </c>
      <c r="N1700" s="2">
        <f>IFERROR(H1700/K1700,0)</f>
        <v/>
      </c>
      <c r="O1700" s="2">
        <f>IF(M1700="NÃO","EXCLUÍDO",IF(N1700&lt;Premissas!$B$8,"&lt; 1,00",IF(N1700&lt;Premissas!$B$9,"1,00 – 1,19",IF(N1700&lt;Premissas!$B$10,"1,20 – 1,39",IF(N1700&lt;Premissas!$B$11,"1,40 – 1,59",IF(N1700&lt;Premissas!$B$12,"1,60 – 1,99","≥ 2,00"))))))</f>
        <v/>
      </c>
      <c r="P1700" s="5">
        <f>IF(OR(M1700="NÃO",N1700&lt;Premissas!$B$8),Premissas!$B$13,IF(N1700&lt;Premissas!$B$9,Premissas!$B$14,IF(N1700&lt;Premissas!$B$10,Premissas!$B$15,IF(N1700&lt;Premissas!$B$11,Premissas!$B$16,IF(N1700&lt;Premissas!$B$12,Premissas!$B$17,Premissas!$B$18)))))</f>
        <v/>
      </c>
      <c r="Q1700" s="5">
        <f>IFERROR(P1700/Premissas!$B$4,0)</f>
        <v/>
      </c>
    </row>
    <row r="1701">
      <c r="A1701" s="2" t="n">
        <v>7</v>
      </c>
      <c r="B1701" s="2" t="n">
        <v>930</v>
      </c>
      <c r="C1701" s="2" t="inlineStr">
        <is>
          <t>SEPARACAO</t>
        </is>
      </c>
      <c r="D1701" s="2" t="n">
        <v>5819628</v>
      </c>
      <c r="E1701" s="2" t="inlineStr">
        <is>
          <t>Augusto Neves Junior</t>
        </is>
      </c>
      <c r="F1701" s="2" t="n">
        <v>3462</v>
      </c>
      <c r="G1701" s="2" t="n">
        <v>72.5</v>
      </c>
      <c r="H1701" s="2" t="n">
        <v>48</v>
      </c>
      <c r="I1701" s="2" t="n">
        <v>0</v>
      </c>
      <c r="J1701" s="2" t="inlineStr">
        <is>
          <t>GPA</t>
        </is>
      </c>
      <c r="K1701" s="2">
        <f>IF(I1701&lt;&gt;"",I1701,IFERROR(INDEX(Base!$I:$I,MATCH(1,(Base!$C:$C=C1701)*(Base!$I:$I&lt;&gt;""),0)),0))</f>
        <v/>
      </c>
      <c r="L1701" s="2">
        <f>IF(AND(I1701="",K1701&gt;0),"SIM","NÃO")</f>
        <v/>
      </c>
      <c r="M1701" s="2">
        <f>IF(ISNUMBER(SEARCH("SEPARA",UPPER(C1701))),"NÃO","SIM")</f>
        <v/>
      </c>
      <c r="N1701" s="2">
        <f>IFERROR(H1701/K1701,0)</f>
        <v/>
      </c>
      <c r="O1701" s="2">
        <f>IF(M1701="NÃO","EXCLUÍDO",IF(N1701&lt;Premissas!$B$8,"&lt; 1,00",IF(N1701&lt;Premissas!$B$9,"1,00 – 1,19",IF(N1701&lt;Premissas!$B$10,"1,20 – 1,39",IF(N1701&lt;Premissas!$B$11,"1,40 – 1,59",IF(N1701&lt;Premissas!$B$12,"1,60 – 1,99","≥ 2,00"))))))</f>
        <v/>
      </c>
      <c r="P1701" s="5">
        <f>IF(OR(M1701="NÃO",N1701&lt;Premissas!$B$8),Premissas!$B$13,IF(N1701&lt;Premissas!$B$9,Premissas!$B$14,IF(N1701&lt;Premissas!$B$10,Premissas!$B$15,IF(N1701&lt;Premissas!$B$11,Premissas!$B$16,IF(N1701&lt;Premissas!$B$12,Premissas!$B$17,Premissas!$B$18)))))</f>
        <v/>
      </c>
      <c r="Q1701" s="5">
        <f>IFERROR(P1701/Premissas!$B$4,0)</f>
        <v/>
      </c>
    </row>
    <row r="1702">
      <c r="A1702" s="2" t="n">
        <v>7</v>
      </c>
      <c r="B1702" s="2" t="n">
        <v>930</v>
      </c>
      <c r="C1702" s="2" t="inlineStr">
        <is>
          <t>SEPARACAO</t>
        </is>
      </c>
      <c r="D1702" s="2" t="n">
        <v>5819890</v>
      </c>
      <c r="E1702" s="2" t="inlineStr">
        <is>
          <t>MATEUS ANTONIO MATOTA</t>
        </is>
      </c>
      <c r="F1702" s="2" t="n">
        <v>1562</v>
      </c>
      <c r="G1702" s="2" t="n">
        <v>49.6</v>
      </c>
      <c r="H1702" s="2" t="n">
        <v>31</v>
      </c>
      <c r="I1702" s="2" t="n">
        <v>0</v>
      </c>
      <c r="J1702" s="2" t="inlineStr">
        <is>
          <t>GPA</t>
        </is>
      </c>
      <c r="K1702" s="2">
        <f>IF(I1702&lt;&gt;"",I1702,IFERROR(INDEX(Base!$I:$I,MATCH(1,(Base!$C:$C=C1702)*(Base!$I:$I&lt;&gt;""),0)),0))</f>
        <v/>
      </c>
      <c r="L1702" s="2">
        <f>IF(AND(I1702="",K1702&gt;0),"SIM","NÃO")</f>
        <v/>
      </c>
      <c r="M1702" s="2">
        <f>IF(ISNUMBER(SEARCH("SEPARA",UPPER(C1702))),"NÃO","SIM")</f>
        <v/>
      </c>
      <c r="N1702" s="2">
        <f>IFERROR(H1702/K1702,0)</f>
        <v/>
      </c>
      <c r="O1702" s="2">
        <f>IF(M1702="NÃO","EXCLUÍDO",IF(N1702&lt;Premissas!$B$8,"&lt; 1,00",IF(N1702&lt;Premissas!$B$9,"1,00 – 1,19",IF(N1702&lt;Premissas!$B$10,"1,20 – 1,39",IF(N1702&lt;Premissas!$B$11,"1,40 – 1,59",IF(N1702&lt;Premissas!$B$12,"1,60 – 1,99","≥ 2,00"))))))</f>
        <v/>
      </c>
      <c r="P1702" s="5">
        <f>IF(OR(M1702="NÃO",N1702&lt;Premissas!$B$8),Premissas!$B$13,IF(N1702&lt;Premissas!$B$9,Premissas!$B$14,IF(N1702&lt;Premissas!$B$10,Premissas!$B$15,IF(N1702&lt;Premissas!$B$11,Premissas!$B$16,IF(N1702&lt;Premissas!$B$12,Premissas!$B$17,Premissas!$B$18)))))</f>
        <v/>
      </c>
      <c r="Q1702" s="5">
        <f>IFERROR(P1702/Premissas!$B$4,0)</f>
        <v/>
      </c>
    </row>
    <row r="1703">
      <c r="A1703" s="2" t="n">
        <v>7</v>
      </c>
      <c r="B1703" s="2" t="n">
        <v>930</v>
      </c>
      <c r="C1703" s="2" t="inlineStr">
        <is>
          <t>PUXADA RECEB</t>
        </is>
      </c>
      <c r="D1703" s="2" t="n">
        <v>5825920</v>
      </c>
      <c r="E1703" s="2" t="inlineStr">
        <is>
          <t>Diego Alves Da Silva</t>
        </is>
      </c>
      <c r="F1703" s="2" t="n">
        <v>7</v>
      </c>
      <c r="G1703" s="2" t="n">
        <v>4.13</v>
      </c>
      <c r="H1703" s="2" t="n">
        <v>2</v>
      </c>
      <c r="I1703" s="2" t="n">
        <v>0</v>
      </c>
      <c r="J1703" s="2" t="inlineStr">
        <is>
          <t>GPA</t>
        </is>
      </c>
      <c r="K1703" s="2">
        <f>IF(I1703&lt;&gt;"",I1703,IFERROR(INDEX(Base!$I:$I,MATCH(1,(Base!$C:$C=C1703)*(Base!$I:$I&lt;&gt;""),0)),0))</f>
        <v/>
      </c>
      <c r="L1703" s="2">
        <f>IF(AND(I1703="",K1703&gt;0),"SIM","NÃO")</f>
        <v/>
      </c>
      <c r="M1703" s="2">
        <f>IF(ISNUMBER(SEARCH("SEPARA",UPPER(C1703))),"NÃO","SIM")</f>
        <v/>
      </c>
      <c r="N1703" s="2">
        <f>IFERROR(H1703/K1703,0)</f>
        <v/>
      </c>
      <c r="O1703" s="2">
        <f>IF(M1703="NÃO","EXCLUÍDO",IF(N1703&lt;Premissas!$B$8,"&lt; 1,00",IF(N1703&lt;Premissas!$B$9,"1,00 – 1,19",IF(N1703&lt;Premissas!$B$10,"1,20 – 1,39",IF(N1703&lt;Premissas!$B$11,"1,40 – 1,59",IF(N1703&lt;Premissas!$B$12,"1,60 – 1,99","≥ 2,00"))))))</f>
        <v/>
      </c>
      <c r="P1703" s="5">
        <f>IF(OR(M1703="NÃO",N1703&lt;Premissas!$B$8),Premissas!$B$13,IF(N1703&lt;Premissas!$B$9,Premissas!$B$14,IF(N1703&lt;Premissas!$B$10,Premissas!$B$15,IF(N1703&lt;Premissas!$B$11,Premissas!$B$16,IF(N1703&lt;Premissas!$B$12,Premissas!$B$17,Premissas!$B$18)))))</f>
        <v/>
      </c>
      <c r="Q1703" s="5">
        <f>IFERROR(P1703/Premissas!$B$4,0)</f>
        <v/>
      </c>
    </row>
    <row r="1704">
      <c r="A1704" s="2" t="n">
        <v>7</v>
      </c>
      <c r="B1704" s="2" t="n">
        <v>930</v>
      </c>
      <c r="C1704" s="2" t="inlineStr">
        <is>
          <t>SEPARACAO</t>
        </is>
      </c>
      <c r="D1704" s="2" t="n">
        <v>5827060</v>
      </c>
      <c r="E1704" s="2" t="inlineStr">
        <is>
          <t>Kisonga Junior</t>
        </is>
      </c>
      <c r="F1704" s="2" t="n">
        <v>16211</v>
      </c>
      <c r="G1704" s="2" t="n">
        <v>121.8</v>
      </c>
      <c r="H1704" s="2" t="n">
        <v>133</v>
      </c>
      <c r="I1704" s="2" t="n">
        <v>0</v>
      </c>
      <c r="J1704" s="2" t="inlineStr">
        <is>
          <t>GPA</t>
        </is>
      </c>
      <c r="K1704" s="2">
        <f>IF(I1704&lt;&gt;"",I1704,IFERROR(INDEX(Base!$I:$I,MATCH(1,(Base!$C:$C=C1704)*(Base!$I:$I&lt;&gt;""),0)),0))</f>
        <v/>
      </c>
      <c r="L1704" s="2">
        <f>IF(AND(I1704="",K1704&gt;0),"SIM","NÃO")</f>
        <v/>
      </c>
      <c r="M1704" s="2">
        <f>IF(ISNUMBER(SEARCH("SEPARA",UPPER(C1704))),"NÃO","SIM")</f>
        <v/>
      </c>
      <c r="N1704" s="2">
        <f>IFERROR(H1704/K1704,0)</f>
        <v/>
      </c>
      <c r="O1704" s="2">
        <f>IF(M1704="NÃO","EXCLUÍDO",IF(N1704&lt;Premissas!$B$8,"&lt; 1,00",IF(N1704&lt;Premissas!$B$9,"1,00 – 1,19",IF(N1704&lt;Premissas!$B$10,"1,20 – 1,39",IF(N1704&lt;Premissas!$B$11,"1,40 – 1,59",IF(N1704&lt;Premissas!$B$12,"1,60 – 1,99","≥ 2,00"))))))</f>
        <v/>
      </c>
      <c r="P1704" s="5">
        <f>IF(OR(M1704="NÃO",N1704&lt;Premissas!$B$8),Premissas!$B$13,IF(N1704&lt;Premissas!$B$9,Premissas!$B$14,IF(N1704&lt;Premissas!$B$10,Premissas!$B$15,IF(N1704&lt;Premissas!$B$11,Premissas!$B$16,IF(N1704&lt;Premissas!$B$12,Premissas!$B$17,Premissas!$B$18)))))</f>
        <v/>
      </c>
      <c r="Q1704" s="5">
        <f>IFERROR(P1704/Premissas!$B$4,0)</f>
        <v/>
      </c>
    </row>
    <row r="1705">
      <c r="A1705" s="2" t="n">
        <v>7</v>
      </c>
      <c r="B1705" s="2" t="n">
        <v>930</v>
      </c>
      <c r="C1705" s="2" t="inlineStr">
        <is>
          <t>SEPARACAO</t>
        </is>
      </c>
      <c r="D1705" s="2" t="n">
        <v>5827655</v>
      </c>
      <c r="E1705" s="2" t="inlineStr">
        <is>
          <t>Diego Rodrigues Da Silva</t>
        </is>
      </c>
      <c r="F1705" s="2" t="n">
        <v>3608</v>
      </c>
      <c r="G1705" s="2" t="n">
        <v>54.73</v>
      </c>
      <c r="H1705" s="2" t="n">
        <v>66</v>
      </c>
      <c r="I1705" s="2" t="n">
        <v>0</v>
      </c>
      <c r="J1705" s="2" t="inlineStr">
        <is>
          <t>GPA</t>
        </is>
      </c>
      <c r="K1705" s="2">
        <f>IF(I1705&lt;&gt;"",I1705,IFERROR(INDEX(Base!$I:$I,MATCH(1,(Base!$C:$C=C1705)*(Base!$I:$I&lt;&gt;""),0)),0))</f>
        <v/>
      </c>
      <c r="L1705" s="2">
        <f>IF(AND(I1705="",K1705&gt;0),"SIM","NÃO")</f>
        <v/>
      </c>
      <c r="M1705" s="2">
        <f>IF(ISNUMBER(SEARCH("SEPARA",UPPER(C1705))),"NÃO","SIM")</f>
        <v/>
      </c>
      <c r="N1705" s="2">
        <f>IFERROR(H1705/K1705,0)</f>
        <v/>
      </c>
      <c r="O1705" s="2">
        <f>IF(M1705="NÃO","EXCLUÍDO",IF(N1705&lt;Premissas!$B$8,"&lt; 1,00",IF(N1705&lt;Premissas!$B$9,"1,00 – 1,19",IF(N1705&lt;Premissas!$B$10,"1,20 – 1,39",IF(N1705&lt;Premissas!$B$11,"1,40 – 1,59",IF(N1705&lt;Premissas!$B$12,"1,60 – 1,99","≥ 2,00"))))))</f>
        <v/>
      </c>
      <c r="P1705" s="5">
        <f>IF(OR(M1705="NÃO",N1705&lt;Premissas!$B$8),Premissas!$B$13,IF(N1705&lt;Premissas!$B$9,Premissas!$B$14,IF(N1705&lt;Premissas!$B$10,Premissas!$B$15,IF(N1705&lt;Premissas!$B$11,Premissas!$B$16,IF(N1705&lt;Premissas!$B$12,Premissas!$B$17,Premissas!$B$18)))))</f>
        <v/>
      </c>
      <c r="Q1705" s="5">
        <f>IFERROR(P1705/Premissas!$B$4,0)</f>
        <v/>
      </c>
    </row>
    <row r="1706">
      <c r="A1706" s="2" t="n">
        <v>7</v>
      </c>
      <c r="B1706" s="2" t="n">
        <v>930</v>
      </c>
      <c r="C1706" s="2" t="inlineStr">
        <is>
          <t>SEPARACAO</t>
        </is>
      </c>
      <c r="D1706" s="2" t="n">
        <v>5828481</v>
      </c>
      <c r="E1706" s="2" t="inlineStr">
        <is>
          <t>David Barbosa Santos</t>
        </is>
      </c>
      <c r="F1706" s="2" t="n">
        <v>1277</v>
      </c>
      <c r="G1706" s="2" t="n">
        <v>24.25</v>
      </c>
      <c r="H1706" s="2" t="n">
        <v>53</v>
      </c>
      <c r="I1706" s="2" t="n">
        <v>0</v>
      </c>
      <c r="J1706" s="2" t="inlineStr">
        <is>
          <t>GPA</t>
        </is>
      </c>
      <c r="K1706" s="2">
        <f>IF(I1706&lt;&gt;"",I1706,IFERROR(INDEX(Base!$I:$I,MATCH(1,(Base!$C:$C=C1706)*(Base!$I:$I&lt;&gt;""),0)),0))</f>
        <v/>
      </c>
      <c r="L1706" s="2">
        <f>IF(AND(I1706="",K1706&gt;0),"SIM","NÃO")</f>
        <v/>
      </c>
      <c r="M1706" s="2">
        <f>IF(ISNUMBER(SEARCH("SEPARA",UPPER(C1706))),"NÃO","SIM")</f>
        <v/>
      </c>
      <c r="N1706" s="2">
        <f>IFERROR(H1706/K1706,0)</f>
        <v/>
      </c>
      <c r="O1706" s="2">
        <f>IF(M1706="NÃO","EXCLUÍDO",IF(N1706&lt;Premissas!$B$8,"&lt; 1,00",IF(N1706&lt;Premissas!$B$9,"1,00 – 1,19",IF(N1706&lt;Premissas!$B$10,"1,20 – 1,39",IF(N1706&lt;Premissas!$B$11,"1,40 – 1,59",IF(N1706&lt;Premissas!$B$12,"1,60 – 1,99","≥ 2,00"))))))</f>
        <v/>
      </c>
      <c r="P1706" s="5">
        <f>IF(OR(M1706="NÃO",N1706&lt;Premissas!$B$8),Premissas!$B$13,IF(N1706&lt;Premissas!$B$9,Premissas!$B$14,IF(N1706&lt;Premissas!$B$10,Premissas!$B$15,IF(N1706&lt;Premissas!$B$11,Premissas!$B$16,IF(N1706&lt;Premissas!$B$12,Premissas!$B$17,Premissas!$B$18)))))</f>
        <v/>
      </c>
      <c r="Q1706" s="5">
        <f>IFERROR(P1706/Premissas!$B$4,0)</f>
        <v/>
      </c>
    </row>
    <row r="1707">
      <c r="A1707" s="2" t="n">
        <v>7</v>
      </c>
      <c r="B1707" s="2" t="n">
        <v>930</v>
      </c>
      <c r="C1707" s="2" t="inlineStr">
        <is>
          <t>SEPARACAO</t>
        </is>
      </c>
      <c r="D1707" s="2" t="n">
        <v>5830400</v>
      </c>
      <c r="E1707" s="2" t="inlineStr">
        <is>
          <t>GALIANO NZAKULU IDIATUAVUDILA</t>
        </is>
      </c>
      <c r="F1707" s="2" t="n">
        <v>3371</v>
      </c>
      <c r="G1707" s="2" t="n">
        <v>69.90000000000001</v>
      </c>
      <c r="H1707" s="2" t="n">
        <v>48</v>
      </c>
      <c r="I1707" s="2" t="n">
        <v>0</v>
      </c>
      <c r="J1707" s="2" t="inlineStr">
        <is>
          <t>GPA</t>
        </is>
      </c>
      <c r="K1707" s="2">
        <f>IF(I1707&lt;&gt;"",I1707,IFERROR(INDEX(Base!$I:$I,MATCH(1,(Base!$C:$C=C1707)*(Base!$I:$I&lt;&gt;""),0)),0))</f>
        <v/>
      </c>
      <c r="L1707" s="2">
        <f>IF(AND(I1707="",K1707&gt;0),"SIM","NÃO")</f>
        <v/>
      </c>
      <c r="M1707" s="2">
        <f>IF(ISNUMBER(SEARCH("SEPARA",UPPER(C1707))),"NÃO","SIM")</f>
        <v/>
      </c>
      <c r="N1707" s="2">
        <f>IFERROR(H1707/K1707,0)</f>
        <v/>
      </c>
      <c r="O1707" s="2">
        <f>IF(M1707="NÃO","EXCLUÍDO",IF(N1707&lt;Premissas!$B$8,"&lt; 1,00",IF(N1707&lt;Premissas!$B$9,"1,00 – 1,19",IF(N1707&lt;Premissas!$B$10,"1,20 – 1,39",IF(N1707&lt;Premissas!$B$11,"1,40 – 1,59",IF(N1707&lt;Premissas!$B$12,"1,60 – 1,99","≥ 2,00"))))))</f>
        <v/>
      </c>
      <c r="P1707" s="5">
        <f>IF(OR(M1707="NÃO",N1707&lt;Premissas!$B$8),Premissas!$B$13,IF(N1707&lt;Premissas!$B$9,Premissas!$B$14,IF(N1707&lt;Premissas!$B$10,Premissas!$B$15,IF(N1707&lt;Premissas!$B$11,Premissas!$B$16,IF(N1707&lt;Premissas!$B$12,Premissas!$B$17,Premissas!$B$18)))))</f>
        <v/>
      </c>
      <c r="Q1707" s="5">
        <f>IFERROR(P1707/Premissas!$B$4,0)</f>
        <v/>
      </c>
    </row>
    <row r="1708">
      <c r="A1708" s="2" t="n">
        <v>7</v>
      </c>
      <c r="B1708" s="2" t="n">
        <v>930</v>
      </c>
      <c r="C1708" s="2" t="inlineStr">
        <is>
          <t>RECEBIMENTO</t>
        </is>
      </c>
      <c r="D1708" s="2" t="n">
        <v>5835690</v>
      </c>
      <c r="E1708" s="2" t="inlineStr">
        <is>
          <t>Carla Maria De Souza</t>
        </is>
      </c>
      <c r="F1708" s="2" t="n">
        <v>2033</v>
      </c>
      <c r="G1708" s="2" t="n">
        <v>93.76000000000001</v>
      </c>
      <c r="H1708" s="2" t="n">
        <v>22</v>
      </c>
      <c r="I1708" s="2" t="n">
        <v>0</v>
      </c>
      <c r="J1708" s="2" t="inlineStr">
        <is>
          <t>GPA</t>
        </is>
      </c>
      <c r="K1708" s="2">
        <f>IF(I1708&lt;&gt;"",I1708,IFERROR(INDEX(Base!$I:$I,MATCH(1,(Base!$C:$C=C1708)*(Base!$I:$I&lt;&gt;""),0)),0))</f>
        <v/>
      </c>
      <c r="L1708" s="2">
        <f>IF(AND(I1708="",K1708&gt;0),"SIM","NÃO")</f>
        <v/>
      </c>
      <c r="M1708" s="2">
        <f>IF(ISNUMBER(SEARCH("SEPARA",UPPER(C1708))),"NÃO","SIM")</f>
        <v/>
      </c>
      <c r="N1708" s="2">
        <f>IFERROR(H1708/K1708,0)</f>
        <v/>
      </c>
      <c r="O1708" s="2">
        <f>IF(M1708="NÃO","EXCLUÍDO",IF(N1708&lt;Premissas!$B$8,"&lt; 1,00",IF(N1708&lt;Premissas!$B$9,"1,00 – 1,19",IF(N1708&lt;Premissas!$B$10,"1,20 – 1,39",IF(N1708&lt;Premissas!$B$11,"1,40 – 1,59",IF(N1708&lt;Premissas!$B$12,"1,60 – 1,99","≥ 2,00"))))))</f>
        <v/>
      </c>
      <c r="P1708" s="5">
        <f>IF(OR(M1708="NÃO",N1708&lt;Premissas!$B$8),Premissas!$B$13,IF(N1708&lt;Premissas!$B$9,Premissas!$B$14,IF(N1708&lt;Premissas!$B$10,Premissas!$B$15,IF(N1708&lt;Premissas!$B$11,Premissas!$B$16,IF(N1708&lt;Premissas!$B$12,Premissas!$B$17,Premissas!$B$18)))))</f>
        <v/>
      </c>
      <c r="Q1708" s="5">
        <f>IFERROR(P1708/Premissas!$B$4,0)</f>
        <v/>
      </c>
    </row>
    <row r="1709">
      <c r="A1709" s="2" t="n">
        <v>7</v>
      </c>
      <c r="B1709" s="2" t="n">
        <v>930</v>
      </c>
      <c r="C1709" s="2" t="inlineStr">
        <is>
          <t>CARREGAMENTO</t>
        </is>
      </c>
      <c r="D1709" s="2" t="n">
        <v>5847770</v>
      </c>
      <c r="E1709" s="2" t="inlineStr">
        <is>
          <t>Marcus Vinicius Dos Santos Oliveira</t>
        </is>
      </c>
      <c r="F1709" s="2" t="n">
        <v>591</v>
      </c>
      <c r="G1709" s="2" t="n">
        <v>11.2</v>
      </c>
      <c r="H1709" s="2" t="n">
        <v>53</v>
      </c>
      <c r="I1709" s="2" t="n">
        <v>0</v>
      </c>
      <c r="J1709" s="2" t="inlineStr">
        <is>
          <t>GPA</t>
        </is>
      </c>
      <c r="K1709" s="2">
        <f>IF(I1709&lt;&gt;"",I1709,IFERROR(INDEX(Base!$I:$I,MATCH(1,(Base!$C:$C=C1709)*(Base!$I:$I&lt;&gt;""),0)),0))</f>
        <v/>
      </c>
      <c r="L1709" s="2">
        <f>IF(AND(I1709="",K1709&gt;0),"SIM","NÃO")</f>
        <v/>
      </c>
      <c r="M1709" s="2">
        <f>IF(ISNUMBER(SEARCH("SEPARA",UPPER(C1709))),"NÃO","SIM")</f>
        <v/>
      </c>
      <c r="N1709" s="2">
        <f>IFERROR(H1709/K1709,0)</f>
        <v/>
      </c>
      <c r="O1709" s="2">
        <f>IF(M1709="NÃO","EXCLUÍDO",IF(N1709&lt;Premissas!$B$8,"&lt; 1,00",IF(N1709&lt;Premissas!$B$9,"1,00 – 1,19",IF(N1709&lt;Premissas!$B$10,"1,20 – 1,39",IF(N1709&lt;Premissas!$B$11,"1,40 – 1,59",IF(N1709&lt;Premissas!$B$12,"1,60 – 1,99","≥ 2,00"))))))</f>
        <v/>
      </c>
      <c r="P1709" s="5">
        <f>IF(OR(M1709="NÃO",N1709&lt;Premissas!$B$8),Premissas!$B$13,IF(N1709&lt;Premissas!$B$9,Premissas!$B$14,IF(N1709&lt;Premissas!$B$10,Premissas!$B$15,IF(N1709&lt;Premissas!$B$11,Premissas!$B$16,IF(N1709&lt;Premissas!$B$12,Premissas!$B$17,Premissas!$B$18)))))</f>
        <v/>
      </c>
      <c r="Q1709" s="5">
        <f>IFERROR(P1709/Premissas!$B$4,0)</f>
        <v/>
      </c>
    </row>
    <row r="1710">
      <c r="A1710" s="2" t="n">
        <v>7</v>
      </c>
      <c r="B1710" s="2" t="n">
        <v>930</v>
      </c>
      <c r="C1710" s="2" t="inlineStr">
        <is>
          <t>ATIVIDADE OP. EMP.</t>
        </is>
      </c>
      <c r="D1710" s="2" t="n">
        <v>585717</v>
      </c>
      <c r="E1710" s="2" t="inlineStr">
        <is>
          <t>Walter da Silva Teixeira</t>
        </is>
      </c>
      <c r="F1710" s="2" t="n">
        <v>1058</v>
      </c>
      <c r="G1710" s="2" t="n">
        <v>46.42</v>
      </c>
      <c r="H1710" s="2" t="n">
        <v>23</v>
      </c>
      <c r="I1710" s="2" t="n">
        <v>0</v>
      </c>
      <c r="J1710" s="2" t="inlineStr">
        <is>
          <t>GPA</t>
        </is>
      </c>
      <c r="K1710" s="2">
        <f>IF(I1710&lt;&gt;"",I1710,IFERROR(INDEX(Base!$I:$I,MATCH(1,(Base!$C:$C=C1710)*(Base!$I:$I&lt;&gt;""),0)),0))</f>
        <v/>
      </c>
      <c r="L1710" s="2">
        <f>IF(AND(I1710="",K1710&gt;0),"SIM","NÃO")</f>
        <v/>
      </c>
      <c r="M1710" s="2">
        <f>IF(ISNUMBER(SEARCH("SEPARA",UPPER(C1710))),"NÃO","SIM")</f>
        <v/>
      </c>
      <c r="N1710" s="2">
        <f>IFERROR(H1710/K1710,0)</f>
        <v/>
      </c>
      <c r="O1710" s="2">
        <f>IF(M1710="NÃO","EXCLUÍDO",IF(N1710&lt;Premissas!$B$8,"&lt; 1,00",IF(N1710&lt;Premissas!$B$9,"1,00 – 1,19",IF(N1710&lt;Premissas!$B$10,"1,20 – 1,39",IF(N1710&lt;Premissas!$B$11,"1,40 – 1,59",IF(N1710&lt;Premissas!$B$12,"1,60 – 1,99","≥ 2,00"))))))</f>
        <v/>
      </c>
      <c r="P1710" s="5">
        <f>IF(OR(M1710="NÃO",N1710&lt;Premissas!$B$8),Premissas!$B$13,IF(N1710&lt;Premissas!$B$9,Premissas!$B$14,IF(N1710&lt;Premissas!$B$10,Premissas!$B$15,IF(N1710&lt;Premissas!$B$11,Premissas!$B$16,IF(N1710&lt;Premissas!$B$12,Premissas!$B$17,Premissas!$B$18)))))</f>
        <v/>
      </c>
      <c r="Q1710" s="5">
        <f>IFERROR(P1710/Premissas!$B$4,0)</f>
        <v/>
      </c>
    </row>
    <row r="1711">
      <c r="A1711" s="2" t="n">
        <v>7</v>
      </c>
      <c r="B1711" s="2" t="n">
        <v>930</v>
      </c>
      <c r="C1711" s="2" t="inlineStr">
        <is>
          <t>SEPARACAO</t>
        </is>
      </c>
      <c r="D1711" s="2" t="n">
        <v>5869420</v>
      </c>
      <c r="E1711" s="2" t="inlineStr">
        <is>
          <t>Caique Cesar Cruz Arruda</t>
        </is>
      </c>
      <c r="F1711" s="2" t="n">
        <v>3005</v>
      </c>
      <c r="G1711" s="2" t="n">
        <v>37.08</v>
      </c>
      <c r="H1711" s="2" t="n">
        <v>81</v>
      </c>
      <c r="I1711" s="2" t="n">
        <v>0</v>
      </c>
      <c r="J1711" s="2" t="inlineStr">
        <is>
          <t>GPA</t>
        </is>
      </c>
      <c r="K1711" s="2">
        <f>IF(I1711&lt;&gt;"",I1711,IFERROR(INDEX(Base!$I:$I,MATCH(1,(Base!$C:$C=C1711)*(Base!$I:$I&lt;&gt;""),0)),0))</f>
        <v/>
      </c>
      <c r="L1711" s="2">
        <f>IF(AND(I1711="",K1711&gt;0),"SIM","NÃO")</f>
        <v/>
      </c>
      <c r="M1711" s="2">
        <f>IF(ISNUMBER(SEARCH("SEPARA",UPPER(C1711))),"NÃO","SIM")</f>
        <v/>
      </c>
      <c r="N1711" s="2">
        <f>IFERROR(H1711/K1711,0)</f>
        <v/>
      </c>
      <c r="O1711" s="2">
        <f>IF(M1711="NÃO","EXCLUÍDO",IF(N1711&lt;Premissas!$B$8,"&lt; 1,00",IF(N1711&lt;Premissas!$B$9,"1,00 – 1,19",IF(N1711&lt;Premissas!$B$10,"1,20 – 1,39",IF(N1711&lt;Premissas!$B$11,"1,40 – 1,59",IF(N1711&lt;Premissas!$B$12,"1,60 – 1,99","≥ 2,00"))))))</f>
        <v/>
      </c>
      <c r="P1711" s="5">
        <f>IF(OR(M1711="NÃO",N1711&lt;Premissas!$B$8),Premissas!$B$13,IF(N1711&lt;Premissas!$B$9,Premissas!$B$14,IF(N1711&lt;Premissas!$B$10,Premissas!$B$15,IF(N1711&lt;Premissas!$B$11,Premissas!$B$16,IF(N1711&lt;Premissas!$B$12,Premissas!$B$17,Premissas!$B$18)))))</f>
        <v/>
      </c>
      <c r="Q1711" s="5">
        <f>IFERROR(P1711/Premissas!$B$4,0)</f>
        <v/>
      </c>
    </row>
    <row r="1712">
      <c r="A1712" s="2" t="n">
        <v>7</v>
      </c>
      <c r="B1712" s="2" t="n">
        <v>930</v>
      </c>
      <c r="C1712" s="2" t="inlineStr">
        <is>
          <t>CARREGAMENTO</t>
        </is>
      </c>
      <c r="D1712" s="2" t="n">
        <v>5882290</v>
      </c>
      <c r="E1712" s="2" t="inlineStr">
        <is>
          <t>Kenneth Nna Obioma</t>
        </is>
      </c>
      <c r="F1712" s="2" t="n">
        <v>2185</v>
      </c>
      <c r="G1712" s="2" t="n">
        <v>72.76000000000001</v>
      </c>
      <c r="H1712" s="2" t="n">
        <v>30</v>
      </c>
      <c r="I1712" s="2" t="n">
        <v>0</v>
      </c>
      <c r="J1712" s="2" t="inlineStr">
        <is>
          <t>GPA</t>
        </is>
      </c>
      <c r="K1712" s="2">
        <f>IF(I1712&lt;&gt;"",I1712,IFERROR(INDEX(Base!$I:$I,MATCH(1,(Base!$C:$C=C1712)*(Base!$I:$I&lt;&gt;""),0)),0))</f>
        <v/>
      </c>
      <c r="L1712" s="2">
        <f>IF(AND(I1712="",K1712&gt;0),"SIM","NÃO")</f>
        <v/>
      </c>
      <c r="M1712" s="2">
        <f>IF(ISNUMBER(SEARCH("SEPARA",UPPER(C1712))),"NÃO","SIM")</f>
        <v/>
      </c>
      <c r="N1712" s="2">
        <f>IFERROR(H1712/K1712,0)</f>
        <v/>
      </c>
      <c r="O1712" s="2">
        <f>IF(M1712="NÃO","EXCLUÍDO",IF(N1712&lt;Premissas!$B$8,"&lt; 1,00",IF(N1712&lt;Premissas!$B$9,"1,00 – 1,19",IF(N1712&lt;Premissas!$B$10,"1,20 – 1,39",IF(N1712&lt;Premissas!$B$11,"1,40 – 1,59",IF(N1712&lt;Premissas!$B$12,"1,60 – 1,99","≥ 2,00"))))))</f>
        <v/>
      </c>
      <c r="P1712" s="5">
        <f>IF(OR(M1712="NÃO",N1712&lt;Premissas!$B$8),Premissas!$B$13,IF(N1712&lt;Premissas!$B$9,Premissas!$B$14,IF(N1712&lt;Premissas!$B$10,Premissas!$B$15,IF(N1712&lt;Premissas!$B$11,Premissas!$B$16,IF(N1712&lt;Premissas!$B$12,Premissas!$B$17,Premissas!$B$18)))))</f>
        <v/>
      </c>
      <c r="Q1712" s="5">
        <f>IFERROR(P1712/Premissas!$B$4,0)</f>
        <v/>
      </c>
    </row>
    <row r="1713">
      <c r="A1713" s="2" t="n">
        <v>7</v>
      </c>
      <c r="B1713" s="2" t="n">
        <v>930</v>
      </c>
      <c r="C1713" s="2" t="inlineStr">
        <is>
          <t>PUXADA RECEB</t>
        </is>
      </c>
      <c r="D1713" s="2" t="n">
        <v>5882290</v>
      </c>
      <c r="E1713" s="2" t="inlineStr">
        <is>
          <t>Kenneth Nna Obioma</t>
        </is>
      </c>
      <c r="F1713" s="2" t="n">
        <v>3</v>
      </c>
      <c r="G1713" s="2" t="n">
        <v>0.91</v>
      </c>
      <c r="H1713" s="2" t="n">
        <v>3</v>
      </c>
      <c r="I1713" s="2" t="n">
        <v>0</v>
      </c>
      <c r="J1713" s="2" t="inlineStr">
        <is>
          <t>GPA</t>
        </is>
      </c>
      <c r="K1713" s="2">
        <f>IF(I1713&lt;&gt;"",I1713,IFERROR(INDEX(Base!$I:$I,MATCH(1,(Base!$C:$C=C1713)*(Base!$I:$I&lt;&gt;""),0)),0))</f>
        <v/>
      </c>
      <c r="L1713" s="2">
        <f>IF(AND(I1713="",K1713&gt;0),"SIM","NÃO")</f>
        <v/>
      </c>
      <c r="M1713" s="2">
        <f>IF(ISNUMBER(SEARCH("SEPARA",UPPER(C1713))),"NÃO","SIM")</f>
        <v/>
      </c>
      <c r="N1713" s="2">
        <f>IFERROR(H1713/K1713,0)</f>
        <v/>
      </c>
      <c r="O1713" s="2">
        <f>IF(M1713="NÃO","EXCLUÍDO",IF(N1713&lt;Premissas!$B$8,"&lt; 1,00",IF(N1713&lt;Premissas!$B$9,"1,00 – 1,19",IF(N1713&lt;Premissas!$B$10,"1,20 – 1,39",IF(N1713&lt;Premissas!$B$11,"1,40 – 1,59",IF(N1713&lt;Premissas!$B$12,"1,60 – 1,99","≥ 2,00"))))))</f>
        <v/>
      </c>
      <c r="P1713" s="5">
        <f>IF(OR(M1713="NÃO",N1713&lt;Premissas!$B$8),Premissas!$B$13,IF(N1713&lt;Premissas!$B$9,Premissas!$B$14,IF(N1713&lt;Premissas!$B$10,Premissas!$B$15,IF(N1713&lt;Premissas!$B$11,Premissas!$B$16,IF(N1713&lt;Premissas!$B$12,Premissas!$B$17,Premissas!$B$18)))))</f>
        <v/>
      </c>
      <c r="Q1713" s="5">
        <f>IFERROR(P1713/Premissas!$B$4,0)</f>
        <v/>
      </c>
    </row>
    <row r="1714">
      <c r="A1714" s="2" t="n">
        <v>7</v>
      </c>
      <c r="B1714" s="2" t="n">
        <v>930</v>
      </c>
      <c r="C1714" s="2" t="inlineStr">
        <is>
          <t>SEPARACAO</t>
        </is>
      </c>
      <c r="D1714" s="2" t="n">
        <v>5882290</v>
      </c>
      <c r="E1714" s="2" t="inlineStr">
        <is>
          <t>Kenneth Nna Obioma</t>
        </is>
      </c>
      <c r="F1714" s="2" t="n">
        <v>40</v>
      </c>
      <c r="G1714" s="2" t="n">
        <v>0.8</v>
      </c>
      <c r="H1714" s="2" t="n">
        <v>50</v>
      </c>
      <c r="I1714" s="2" t="n">
        <v>0</v>
      </c>
      <c r="J1714" s="2" t="inlineStr">
        <is>
          <t>GPA</t>
        </is>
      </c>
      <c r="K1714" s="2">
        <f>IF(I1714&lt;&gt;"",I1714,IFERROR(INDEX(Base!$I:$I,MATCH(1,(Base!$C:$C=C1714)*(Base!$I:$I&lt;&gt;""),0)),0))</f>
        <v/>
      </c>
      <c r="L1714" s="2">
        <f>IF(AND(I1714="",K1714&gt;0),"SIM","NÃO")</f>
        <v/>
      </c>
      <c r="M1714" s="2">
        <f>IF(ISNUMBER(SEARCH("SEPARA",UPPER(C1714))),"NÃO","SIM")</f>
        <v/>
      </c>
      <c r="N1714" s="2">
        <f>IFERROR(H1714/K1714,0)</f>
        <v/>
      </c>
      <c r="O1714" s="2">
        <f>IF(M1714="NÃO","EXCLUÍDO",IF(N1714&lt;Premissas!$B$8,"&lt; 1,00",IF(N1714&lt;Premissas!$B$9,"1,00 – 1,19",IF(N1714&lt;Premissas!$B$10,"1,20 – 1,39",IF(N1714&lt;Premissas!$B$11,"1,40 – 1,59",IF(N1714&lt;Premissas!$B$12,"1,60 – 1,99","≥ 2,00"))))))</f>
        <v/>
      </c>
      <c r="P1714" s="5">
        <f>IF(OR(M1714="NÃO",N1714&lt;Premissas!$B$8),Premissas!$B$13,IF(N1714&lt;Premissas!$B$9,Premissas!$B$14,IF(N1714&lt;Premissas!$B$10,Premissas!$B$15,IF(N1714&lt;Premissas!$B$11,Premissas!$B$16,IF(N1714&lt;Premissas!$B$12,Premissas!$B$17,Premissas!$B$18)))))</f>
        <v/>
      </c>
      <c r="Q1714" s="5">
        <f>IFERROR(P1714/Premissas!$B$4,0)</f>
        <v/>
      </c>
    </row>
    <row r="1715">
      <c r="A1715" s="2" t="n">
        <v>7</v>
      </c>
      <c r="B1715" s="2" t="n">
        <v>930</v>
      </c>
      <c r="C1715" s="2" t="inlineStr">
        <is>
          <t>ATIVIDADE OP. EMP.</t>
        </is>
      </c>
      <c r="D1715" s="2" t="n">
        <v>5885558</v>
      </c>
      <c r="E1715" s="2" t="inlineStr">
        <is>
          <t>Silmara Alves De Santana</t>
        </is>
      </c>
      <c r="F1715" s="2" t="n">
        <v>726</v>
      </c>
      <c r="G1715" s="2" t="n">
        <v>63.55</v>
      </c>
      <c r="H1715" s="2" t="n">
        <v>11</v>
      </c>
      <c r="I1715" s="2" t="n">
        <v>0</v>
      </c>
      <c r="J1715" s="2" t="inlineStr">
        <is>
          <t>GPA</t>
        </is>
      </c>
      <c r="K1715" s="2">
        <f>IF(I1715&lt;&gt;"",I1715,IFERROR(INDEX(Base!$I:$I,MATCH(1,(Base!$C:$C=C1715)*(Base!$I:$I&lt;&gt;""),0)),0))</f>
        <v/>
      </c>
      <c r="L1715" s="2">
        <f>IF(AND(I1715="",K1715&gt;0),"SIM","NÃO")</f>
        <v/>
      </c>
      <c r="M1715" s="2">
        <f>IF(ISNUMBER(SEARCH("SEPARA",UPPER(C1715))),"NÃO","SIM")</f>
        <v/>
      </c>
      <c r="N1715" s="2">
        <f>IFERROR(H1715/K1715,0)</f>
        <v/>
      </c>
      <c r="O1715" s="2">
        <f>IF(M1715="NÃO","EXCLUÍDO",IF(N1715&lt;Premissas!$B$8,"&lt; 1,00",IF(N1715&lt;Premissas!$B$9,"1,00 – 1,19",IF(N1715&lt;Premissas!$B$10,"1,20 – 1,39",IF(N1715&lt;Premissas!$B$11,"1,40 – 1,59",IF(N1715&lt;Premissas!$B$12,"1,60 – 1,99","≥ 2,00"))))))</f>
        <v/>
      </c>
      <c r="P1715" s="5">
        <f>IF(OR(M1715="NÃO",N1715&lt;Premissas!$B$8),Premissas!$B$13,IF(N1715&lt;Premissas!$B$9,Premissas!$B$14,IF(N1715&lt;Premissas!$B$10,Premissas!$B$15,IF(N1715&lt;Premissas!$B$11,Premissas!$B$16,IF(N1715&lt;Premissas!$B$12,Premissas!$B$17,Premissas!$B$18)))))</f>
        <v/>
      </c>
      <c r="Q1715" s="5">
        <f>IFERROR(P1715/Premissas!$B$4,0)</f>
        <v/>
      </c>
    </row>
    <row r="1716">
      <c r="A1716" s="2" t="n">
        <v>7</v>
      </c>
      <c r="B1716" s="2" t="n">
        <v>930</v>
      </c>
      <c r="C1716" s="2" t="inlineStr">
        <is>
          <t>SEPARACAO</t>
        </is>
      </c>
      <c r="D1716" s="2" t="n">
        <v>5887429</v>
      </c>
      <c r="E1716" s="2" t="inlineStr">
        <is>
          <t>Caio Cassiano Da Silva</t>
        </is>
      </c>
      <c r="F1716" s="2" t="n">
        <v>10178</v>
      </c>
      <c r="G1716" s="2" t="n">
        <v>88.31999999999999</v>
      </c>
      <c r="H1716" s="2" t="n">
        <v>115</v>
      </c>
      <c r="I1716" s="2" t="n">
        <v>0</v>
      </c>
      <c r="J1716" s="2" t="inlineStr">
        <is>
          <t>GPA</t>
        </is>
      </c>
      <c r="K1716" s="2">
        <f>IF(I1716&lt;&gt;"",I1716,IFERROR(INDEX(Base!$I:$I,MATCH(1,(Base!$C:$C=C1716)*(Base!$I:$I&lt;&gt;""),0)),0))</f>
        <v/>
      </c>
      <c r="L1716" s="2">
        <f>IF(AND(I1716="",K1716&gt;0),"SIM","NÃO")</f>
        <v/>
      </c>
      <c r="M1716" s="2">
        <f>IF(ISNUMBER(SEARCH("SEPARA",UPPER(C1716))),"NÃO","SIM")</f>
        <v/>
      </c>
      <c r="N1716" s="2">
        <f>IFERROR(H1716/K1716,0)</f>
        <v/>
      </c>
      <c r="O1716" s="2">
        <f>IF(M1716="NÃO","EXCLUÍDO",IF(N1716&lt;Premissas!$B$8,"&lt; 1,00",IF(N1716&lt;Premissas!$B$9,"1,00 – 1,19",IF(N1716&lt;Premissas!$B$10,"1,20 – 1,39",IF(N1716&lt;Premissas!$B$11,"1,40 – 1,59",IF(N1716&lt;Premissas!$B$12,"1,60 – 1,99","≥ 2,00"))))))</f>
        <v/>
      </c>
      <c r="P1716" s="5">
        <f>IF(OR(M1716="NÃO",N1716&lt;Premissas!$B$8),Premissas!$B$13,IF(N1716&lt;Premissas!$B$9,Premissas!$B$14,IF(N1716&lt;Premissas!$B$10,Premissas!$B$15,IF(N1716&lt;Premissas!$B$11,Premissas!$B$16,IF(N1716&lt;Premissas!$B$12,Premissas!$B$17,Premissas!$B$18)))))</f>
        <v/>
      </c>
      <c r="Q1716" s="5">
        <f>IFERROR(P1716/Premissas!$B$4,0)</f>
        <v/>
      </c>
    </row>
    <row r="1717">
      <c r="A1717" s="2" t="n">
        <v>7</v>
      </c>
      <c r="B1717" s="2" t="n">
        <v>930</v>
      </c>
      <c r="C1717" s="2" t="inlineStr">
        <is>
          <t>SEPARACAO</t>
        </is>
      </c>
      <c r="D1717" s="2" t="n">
        <v>5890055</v>
      </c>
      <c r="E1717" s="2" t="inlineStr">
        <is>
          <t>Lucky Iwuoha</t>
        </is>
      </c>
      <c r="F1717" s="2" t="n">
        <v>384</v>
      </c>
      <c r="G1717" s="2" t="n">
        <v>6.73</v>
      </c>
      <c r="H1717" s="2" t="n">
        <v>57</v>
      </c>
      <c r="I1717" s="2" t="n">
        <v>0</v>
      </c>
      <c r="J1717" s="2" t="inlineStr">
        <is>
          <t>GPA</t>
        </is>
      </c>
      <c r="K1717" s="2">
        <f>IF(I1717&lt;&gt;"",I1717,IFERROR(INDEX(Base!$I:$I,MATCH(1,(Base!$C:$C=C1717)*(Base!$I:$I&lt;&gt;""),0)),0))</f>
        <v/>
      </c>
      <c r="L1717" s="2">
        <f>IF(AND(I1717="",K1717&gt;0),"SIM","NÃO")</f>
        <v/>
      </c>
      <c r="M1717" s="2">
        <f>IF(ISNUMBER(SEARCH("SEPARA",UPPER(C1717))),"NÃO","SIM")</f>
        <v/>
      </c>
      <c r="N1717" s="2">
        <f>IFERROR(H1717/K1717,0)</f>
        <v/>
      </c>
      <c r="O1717" s="2">
        <f>IF(M1717="NÃO","EXCLUÍDO",IF(N1717&lt;Premissas!$B$8,"&lt; 1,00",IF(N1717&lt;Premissas!$B$9,"1,00 – 1,19",IF(N1717&lt;Premissas!$B$10,"1,20 – 1,39",IF(N1717&lt;Premissas!$B$11,"1,40 – 1,59",IF(N1717&lt;Premissas!$B$12,"1,60 – 1,99","≥ 2,00"))))))</f>
        <v/>
      </c>
      <c r="P1717" s="5">
        <f>IF(OR(M1717="NÃO",N1717&lt;Premissas!$B$8),Premissas!$B$13,IF(N1717&lt;Premissas!$B$9,Premissas!$B$14,IF(N1717&lt;Premissas!$B$10,Premissas!$B$15,IF(N1717&lt;Premissas!$B$11,Premissas!$B$16,IF(N1717&lt;Premissas!$B$12,Premissas!$B$17,Premissas!$B$18)))))</f>
        <v/>
      </c>
      <c r="Q1717" s="5">
        <f>IFERROR(P1717/Premissas!$B$4,0)</f>
        <v/>
      </c>
    </row>
    <row r="1718">
      <c r="A1718" s="2" t="n">
        <v>7</v>
      </c>
      <c r="B1718" s="2" t="n">
        <v>930</v>
      </c>
      <c r="C1718" s="2" t="inlineStr">
        <is>
          <t>CARREGAMENTO</t>
        </is>
      </c>
      <c r="D1718" s="2" t="n">
        <v>5891353</v>
      </c>
      <c r="E1718" s="2" t="inlineStr">
        <is>
          <t>Everton Hugo Da Silva</t>
        </is>
      </c>
      <c r="F1718" s="2" t="n">
        <v>1880</v>
      </c>
      <c r="G1718" s="2" t="n">
        <v>29.41</v>
      </c>
      <c r="H1718" s="2" t="n">
        <v>64</v>
      </c>
      <c r="I1718" s="2" t="n">
        <v>0</v>
      </c>
      <c r="J1718" s="2" t="inlineStr">
        <is>
          <t>GPA</t>
        </is>
      </c>
      <c r="K1718" s="2">
        <f>IF(I1718&lt;&gt;"",I1718,IFERROR(INDEX(Base!$I:$I,MATCH(1,(Base!$C:$C=C1718)*(Base!$I:$I&lt;&gt;""),0)),0))</f>
        <v/>
      </c>
      <c r="L1718" s="2">
        <f>IF(AND(I1718="",K1718&gt;0),"SIM","NÃO")</f>
        <v/>
      </c>
      <c r="M1718" s="2">
        <f>IF(ISNUMBER(SEARCH("SEPARA",UPPER(C1718))),"NÃO","SIM")</f>
        <v/>
      </c>
      <c r="N1718" s="2">
        <f>IFERROR(H1718/K1718,0)</f>
        <v/>
      </c>
      <c r="O1718" s="2">
        <f>IF(M1718="NÃO","EXCLUÍDO",IF(N1718&lt;Premissas!$B$8,"&lt; 1,00",IF(N1718&lt;Premissas!$B$9,"1,00 – 1,19",IF(N1718&lt;Premissas!$B$10,"1,20 – 1,39",IF(N1718&lt;Premissas!$B$11,"1,40 – 1,59",IF(N1718&lt;Premissas!$B$12,"1,60 – 1,99","≥ 2,00"))))))</f>
        <v/>
      </c>
      <c r="P1718" s="5">
        <f>IF(OR(M1718="NÃO",N1718&lt;Premissas!$B$8),Premissas!$B$13,IF(N1718&lt;Premissas!$B$9,Premissas!$B$14,IF(N1718&lt;Premissas!$B$10,Premissas!$B$15,IF(N1718&lt;Premissas!$B$11,Premissas!$B$16,IF(N1718&lt;Premissas!$B$12,Premissas!$B$17,Premissas!$B$18)))))</f>
        <v/>
      </c>
      <c r="Q1718" s="5">
        <f>IFERROR(P1718/Premissas!$B$4,0)</f>
        <v/>
      </c>
    </row>
    <row r="1719">
      <c r="A1719" s="2" t="n">
        <v>7</v>
      </c>
      <c r="B1719" s="2" t="n">
        <v>930</v>
      </c>
      <c r="C1719" s="2" t="inlineStr">
        <is>
          <t>SEPARACAO</t>
        </is>
      </c>
      <c r="D1719" s="2" t="n">
        <v>5891353</v>
      </c>
      <c r="E1719" s="2" t="inlineStr">
        <is>
          <t>Everton Hugo Da Silva</t>
        </is>
      </c>
      <c r="F1719" s="2" t="n">
        <v>396</v>
      </c>
      <c r="G1719" s="2" t="n">
        <v>3.53</v>
      </c>
      <c r="H1719" s="2" t="n">
        <v>112</v>
      </c>
      <c r="I1719" s="2" t="n">
        <v>0</v>
      </c>
      <c r="J1719" s="2" t="inlineStr">
        <is>
          <t>GPA</t>
        </is>
      </c>
      <c r="K1719" s="2">
        <f>IF(I1719&lt;&gt;"",I1719,IFERROR(INDEX(Base!$I:$I,MATCH(1,(Base!$C:$C=C1719)*(Base!$I:$I&lt;&gt;""),0)),0))</f>
        <v/>
      </c>
      <c r="L1719" s="2">
        <f>IF(AND(I1719="",K1719&gt;0),"SIM","NÃO")</f>
        <v/>
      </c>
      <c r="M1719" s="2">
        <f>IF(ISNUMBER(SEARCH("SEPARA",UPPER(C1719))),"NÃO","SIM")</f>
        <v/>
      </c>
      <c r="N1719" s="2">
        <f>IFERROR(H1719/K1719,0)</f>
        <v/>
      </c>
      <c r="O1719" s="2">
        <f>IF(M1719="NÃO","EXCLUÍDO",IF(N1719&lt;Premissas!$B$8,"&lt; 1,00",IF(N1719&lt;Premissas!$B$9,"1,00 – 1,19",IF(N1719&lt;Premissas!$B$10,"1,20 – 1,39",IF(N1719&lt;Premissas!$B$11,"1,40 – 1,59",IF(N1719&lt;Premissas!$B$12,"1,60 – 1,99","≥ 2,00"))))))</f>
        <v/>
      </c>
      <c r="P1719" s="5">
        <f>IF(OR(M1719="NÃO",N1719&lt;Premissas!$B$8),Premissas!$B$13,IF(N1719&lt;Premissas!$B$9,Premissas!$B$14,IF(N1719&lt;Premissas!$B$10,Premissas!$B$15,IF(N1719&lt;Premissas!$B$11,Premissas!$B$16,IF(N1719&lt;Premissas!$B$12,Premissas!$B$17,Premissas!$B$18)))))</f>
        <v/>
      </c>
      <c r="Q1719" s="5">
        <f>IFERROR(P1719/Premissas!$B$4,0)</f>
        <v/>
      </c>
    </row>
    <row r="1720">
      <c r="A1720" s="2" t="n">
        <v>7</v>
      </c>
      <c r="B1720" s="2" t="n">
        <v>930</v>
      </c>
      <c r="C1720" s="2" t="inlineStr">
        <is>
          <t>CARREGAMENTO</t>
        </is>
      </c>
      <c r="D1720" s="2" t="n">
        <v>5893038</v>
      </c>
      <c r="E1720" s="2" t="inlineStr">
        <is>
          <t>Jailson De Souza Silva</t>
        </is>
      </c>
      <c r="F1720" s="2" t="n">
        <v>287</v>
      </c>
      <c r="G1720" s="2" t="n">
        <v>7.26</v>
      </c>
      <c r="H1720" s="2" t="n">
        <v>40</v>
      </c>
      <c r="I1720" s="2" t="n">
        <v>0</v>
      </c>
      <c r="J1720" s="2" t="inlineStr">
        <is>
          <t>GPA</t>
        </is>
      </c>
      <c r="K1720" s="2">
        <f>IF(I1720&lt;&gt;"",I1720,IFERROR(INDEX(Base!$I:$I,MATCH(1,(Base!$C:$C=C1720)*(Base!$I:$I&lt;&gt;""),0)),0))</f>
        <v/>
      </c>
      <c r="L1720" s="2">
        <f>IF(AND(I1720="",K1720&gt;0),"SIM","NÃO")</f>
        <v/>
      </c>
      <c r="M1720" s="2">
        <f>IF(ISNUMBER(SEARCH("SEPARA",UPPER(C1720))),"NÃO","SIM")</f>
        <v/>
      </c>
      <c r="N1720" s="2">
        <f>IFERROR(H1720/K1720,0)</f>
        <v/>
      </c>
      <c r="O1720" s="2">
        <f>IF(M1720="NÃO","EXCLUÍDO",IF(N1720&lt;Premissas!$B$8,"&lt; 1,00",IF(N1720&lt;Premissas!$B$9,"1,00 – 1,19",IF(N1720&lt;Premissas!$B$10,"1,20 – 1,39",IF(N1720&lt;Premissas!$B$11,"1,40 – 1,59",IF(N1720&lt;Premissas!$B$12,"1,60 – 1,99","≥ 2,00"))))))</f>
        <v/>
      </c>
      <c r="P1720" s="5">
        <f>IF(OR(M1720="NÃO",N1720&lt;Premissas!$B$8),Premissas!$B$13,IF(N1720&lt;Premissas!$B$9,Premissas!$B$14,IF(N1720&lt;Premissas!$B$10,Premissas!$B$15,IF(N1720&lt;Premissas!$B$11,Premissas!$B$16,IF(N1720&lt;Premissas!$B$12,Premissas!$B$17,Premissas!$B$18)))))</f>
        <v/>
      </c>
      <c r="Q1720" s="5">
        <f>IFERROR(P1720/Premissas!$B$4,0)</f>
        <v/>
      </c>
    </row>
    <row r="1721">
      <c r="A1721" s="2" t="n">
        <v>7</v>
      </c>
      <c r="B1721" s="2" t="n">
        <v>930</v>
      </c>
      <c r="C1721" s="2" t="inlineStr">
        <is>
          <t>SEPARACAO</t>
        </is>
      </c>
      <c r="D1721" s="2" t="n">
        <v>5893038</v>
      </c>
      <c r="E1721" s="2" t="inlineStr">
        <is>
          <t>Jailson De Souza Silva</t>
        </is>
      </c>
      <c r="F1721" s="2" t="n">
        <v>4649</v>
      </c>
      <c r="G1721" s="2" t="n">
        <v>47.2</v>
      </c>
      <c r="H1721" s="2" t="n">
        <v>98</v>
      </c>
      <c r="I1721" s="2" t="n">
        <v>0</v>
      </c>
      <c r="J1721" s="2" t="inlineStr">
        <is>
          <t>GPA</t>
        </is>
      </c>
      <c r="K1721" s="2">
        <f>IF(I1721&lt;&gt;"",I1721,IFERROR(INDEX(Base!$I:$I,MATCH(1,(Base!$C:$C=C1721)*(Base!$I:$I&lt;&gt;""),0)),0))</f>
        <v/>
      </c>
      <c r="L1721" s="2">
        <f>IF(AND(I1721="",K1721&gt;0),"SIM","NÃO")</f>
        <v/>
      </c>
      <c r="M1721" s="2">
        <f>IF(ISNUMBER(SEARCH("SEPARA",UPPER(C1721))),"NÃO","SIM")</f>
        <v/>
      </c>
      <c r="N1721" s="2">
        <f>IFERROR(H1721/K1721,0)</f>
        <v/>
      </c>
      <c r="O1721" s="2">
        <f>IF(M1721="NÃO","EXCLUÍDO",IF(N1721&lt;Premissas!$B$8,"&lt; 1,00",IF(N1721&lt;Premissas!$B$9,"1,00 – 1,19",IF(N1721&lt;Premissas!$B$10,"1,20 – 1,39",IF(N1721&lt;Premissas!$B$11,"1,40 – 1,59",IF(N1721&lt;Premissas!$B$12,"1,60 – 1,99","≥ 2,00"))))))</f>
        <v/>
      </c>
      <c r="P1721" s="5">
        <f>IF(OR(M1721="NÃO",N1721&lt;Premissas!$B$8),Premissas!$B$13,IF(N1721&lt;Premissas!$B$9,Premissas!$B$14,IF(N1721&lt;Premissas!$B$10,Premissas!$B$15,IF(N1721&lt;Premissas!$B$11,Premissas!$B$16,IF(N1721&lt;Premissas!$B$12,Premissas!$B$17,Premissas!$B$18)))))</f>
        <v/>
      </c>
      <c r="Q1721" s="5">
        <f>IFERROR(P1721/Premissas!$B$4,0)</f>
        <v/>
      </c>
    </row>
    <row r="1722">
      <c r="A1722" s="2" t="n">
        <v>7</v>
      </c>
      <c r="B1722" s="2" t="n">
        <v>930</v>
      </c>
      <c r="C1722" s="2" t="inlineStr">
        <is>
          <t>SEPARACAO</t>
        </is>
      </c>
      <c r="D1722" s="2" t="n">
        <v>5894034</v>
      </c>
      <c r="E1722" s="2" t="inlineStr">
        <is>
          <t>Nsumbo Zola</t>
        </is>
      </c>
      <c r="F1722" s="2" t="n">
        <v>6142</v>
      </c>
      <c r="G1722" s="2" t="n">
        <v>86.58</v>
      </c>
      <c r="H1722" s="2" t="n">
        <v>71</v>
      </c>
      <c r="I1722" s="2" t="n">
        <v>0</v>
      </c>
      <c r="J1722" s="2" t="inlineStr">
        <is>
          <t>GPA</t>
        </is>
      </c>
      <c r="K1722" s="2">
        <f>IF(I1722&lt;&gt;"",I1722,IFERROR(INDEX(Base!$I:$I,MATCH(1,(Base!$C:$C=C1722)*(Base!$I:$I&lt;&gt;""),0)),0))</f>
        <v/>
      </c>
      <c r="L1722" s="2">
        <f>IF(AND(I1722="",K1722&gt;0),"SIM","NÃO")</f>
        <v/>
      </c>
      <c r="M1722" s="2">
        <f>IF(ISNUMBER(SEARCH("SEPARA",UPPER(C1722))),"NÃO","SIM")</f>
        <v/>
      </c>
      <c r="N1722" s="2">
        <f>IFERROR(H1722/K1722,0)</f>
        <v/>
      </c>
      <c r="O1722" s="2">
        <f>IF(M1722="NÃO","EXCLUÍDO",IF(N1722&lt;Premissas!$B$8,"&lt; 1,00",IF(N1722&lt;Premissas!$B$9,"1,00 – 1,19",IF(N1722&lt;Premissas!$B$10,"1,20 – 1,39",IF(N1722&lt;Premissas!$B$11,"1,40 – 1,59",IF(N1722&lt;Premissas!$B$12,"1,60 – 1,99","≥ 2,00"))))))</f>
        <v/>
      </c>
      <c r="P1722" s="5">
        <f>IF(OR(M1722="NÃO",N1722&lt;Premissas!$B$8),Premissas!$B$13,IF(N1722&lt;Premissas!$B$9,Premissas!$B$14,IF(N1722&lt;Premissas!$B$10,Premissas!$B$15,IF(N1722&lt;Premissas!$B$11,Premissas!$B$16,IF(N1722&lt;Premissas!$B$12,Premissas!$B$17,Premissas!$B$18)))))</f>
        <v/>
      </c>
      <c r="Q1722" s="5">
        <f>IFERROR(P1722/Premissas!$B$4,0)</f>
        <v/>
      </c>
    </row>
    <row r="1723">
      <c r="A1723" s="2" t="n">
        <v>7</v>
      </c>
      <c r="B1723" s="2" t="n">
        <v>930</v>
      </c>
      <c r="C1723" s="2" t="inlineStr">
        <is>
          <t>PUXADA RECEB</t>
        </is>
      </c>
      <c r="D1723" s="2" t="n">
        <v>5894344</v>
      </c>
      <c r="E1723" s="2" t="inlineStr">
        <is>
          <t>Matheus Santos De Souza</t>
        </is>
      </c>
      <c r="F1723" s="2" t="n">
        <v>328</v>
      </c>
      <c r="G1723" s="2" t="n">
        <v>21.58</v>
      </c>
      <c r="H1723" s="2" t="n">
        <v>15</v>
      </c>
      <c r="I1723" s="2" t="n">
        <v>0</v>
      </c>
      <c r="J1723" s="2" t="inlineStr">
        <is>
          <t>GPA</t>
        </is>
      </c>
      <c r="K1723" s="2">
        <f>IF(I1723&lt;&gt;"",I1723,IFERROR(INDEX(Base!$I:$I,MATCH(1,(Base!$C:$C=C1723)*(Base!$I:$I&lt;&gt;""),0)),0))</f>
        <v/>
      </c>
      <c r="L1723" s="2">
        <f>IF(AND(I1723="",K1723&gt;0),"SIM","NÃO")</f>
        <v/>
      </c>
      <c r="M1723" s="2">
        <f>IF(ISNUMBER(SEARCH("SEPARA",UPPER(C1723))),"NÃO","SIM")</f>
        <v/>
      </c>
      <c r="N1723" s="2">
        <f>IFERROR(H1723/K1723,0)</f>
        <v/>
      </c>
      <c r="O1723" s="2">
        <f>IF(M1723="NÃO","EXCLUÍDO",IF(N1723&lt;Premissas!$B$8,"&lt; 1,00",IF(N1723&lt;Premissas!$B$9,"1,00 – 1,19",IF(N1723&lt;Premissas!$B$10,"1,20 – 1,39",IF(N1723&lt;Premissas!$B$11,"1,40 – 1,59",IF(N1723&lt;Premissas!$B$12,"1,60 – 1,99","≥ 2,00"))))))</f>
        <v/>
      </c>
      <c r="P1723" s="5">
        <f>IF(OR(M1723="NÃO",N1723&lt;Premissas!$B$8),Premissas!$B$13,IF(N1723&lt;Premissas!$B$9,Premissas!$B$14,IF(N1723&lt;Premissas!$B$10,Premissas!$B$15,IF(N1723&lt;Premissas!$B$11,Premissas!$B$16,IF(N1723&lt;Premissas!$B$12,Premissas!$B$17,Premissas!$B$18)))))</f>
        <v/>
      </c>
      <c r="Q1723" s="5">
        <f>IFERROR(P1723/Premissas!$B$4,0)</f>
        <v/>
      </c>
    </row>
    <row r="1724">
      <c r="A1724" s="2" t="n">
        <v>7</v>
      </c>
      <c r="B1724" s="2" t="n">
        <v>930</v>
      </c>
      <c r="C1724" s="2" t="inlineStr">
        <is>
          <t>RECEBIMENTO</t>
        </is>
      </c>
      <c r="D1724" s="2" t="n">
        <v>5896975</v>
      </c>
      <c r="E1724" s="2" t="inlineStr">
        <is>
          <t>Rosineia Lima De Amorim</t>
        </is>
      </c>
      <c r="F1724" s="2" t="n">
        <v>3302</v>
      </c>
      <c r="G1724" s="2" t="n">
        <v>126.73</v>
      </c>
      <c r="H1724" s="2" t="n">
        <v>26</v>
      </c>
      <c r="I1724" s="2" t="n">
        <v>0</v>
      </c>
      <c r="J1724" s="2" t="inlineStr">
        <is>
          <t>GPA</t>
        </is>
      </c>
      <c r="K1724" s="2">
        <f>IF(I1724&lt;&gt;"",I1724,IFERROR(INDEX(Base!$I:$I,MATCH(1,(Base!$C:$C=C1724)*(Base!$I:$I&lt;&gt;""),0)),0))</f>
        <v/>
      </c>
      <c r="L1724" s="2">
        <f>IF(AND(I1724="",K1724&gt;0),"SIM","NÃO")</f>
        <v/>
      </c>
      <c r="M1724" s="2">
        <f>IF(ISNUMBER(SEARCH("SEPARA",UPPER(C1724))),"NÃO","SIM")</f>
        <v/>
      </c>
      <c r="N1724" s="2">
        <f>IFERROR(H1724/K1724,0)</f>
        <v/>
      </c>
      <c r="O1724" s="2">
        <f>IF(M1724="NÃO","EXCLUÍDO",IF(N1724&lt;Premissas!$B$8,"&lt; 1,00",IF(N1724&lt;Premissas!$B$9,"1,00 – 1,19",IF(N1724&lt;Premissas!$B$10,"1,20 – 1,39",IF(N1724&lt;Premissas!$B$11,"1,40 – 1,59",IF(N1724&lt;Premissas!$B$12,"1,60 – 1,99","≥ 2,00"))))))</f>
        <v/>
      </c>
      <c r="P1724" s="5">
        <f>IF(OR(M1724="NÃO",N1724&lt;Premissas!$B$8),Premissas!$B$13,IF(N1724&lt;Premissas!$B$9,Premissas!$B$14,IF(N1724&lt;Premissas!$B$10,Premissas!$B$15,IF(N1724&lt;Premissas!$B$11,Premissas!$B$16,IF(N1724&lt;Premissas!$B$12,Premissas!$B$17,Premissas!$B$18)))))</f>
        <v/>
      </c>
      <c r="Q1724" s="5">
        <f>IFERROR(P1724/Premissas!$B$4,0)</f>
        <v/>
      </c>
    </row>
    <row r="1725">
      <c r="A1725" s="2" t="n">
        <v>7</v>
      </c>
      <c r="B1725" s="2" t="n">
        <v>930</v>
      </c>
      <c r="C1725" s="2" t="inlineStr">
        <is>
          <t>SEPARACAO</t>
        </is>
      </c>
      <c r="D1725" s="2" t="n">
        <v>5901898</v>
      </c>
      <c r="E1725" s="2" t="inlineStr">
        <is>
          <t>Chimezie Emmanuel Amadi</t>
        </is>
      </c>
      <c r="F1725" s="2" t="n">
        <v>14907</v>
      </c>
      <c r="G1725" s="2" t="n">
        <v>126.52</v>
      </c>
      <c r="H1725" s="2" t="n">
        <v>118</v>
      </c>
      <c r="I1725" s="2" t="n">
        <v>0</v>
      </c>
      <c r="J1725" s="2" t="inlineStr">
        <is>
          <t>GPA</t>
        </is>
      </c>
      <c r="K1725" s="2">
        <f>IF(I1725&lt;&gt;"",I1725,IFERROR(INDEX(Base!$I:$I,MATCH(1,(Base!$C:$C=C1725)*(Base!$I:$I&lt;&gt;""),0)),0))</f>
        <v/>
      </c>
      <c r="L1725" s="2">
        <f>IF(AND(I1725="",K1725&gt;0),"SIM","NÃO")</f>
        <v/>
      </c>
      <c r="M1725" s="2">
        <f>IF(ISNUMBER(SEARCH("SEPARA",UPPER(C1725))),"NÃO","SIM")</f>
        <v/>
      </c>
      <c r="N1725" s="2">
        <f>IFERROR(H1725/K1725,0)</f>
        <v/>
      </c>
      <c r="O1725" s="2">
        <f>IF(M1725="NÃO","EXCLUÍDO",IF(N1725&lt;Premissas!$B$8,"&lt; 1,00",IF(N1725&lt;Premissas!$B$9,"1,00 – 1,19",IF(N1725&lt;Premissas!$B$10,"1,20 – 1,39",IF(N1725&lt;Premissas!$B$11,"1,40 – 1,59",IF(N1725&lt;Premissas!$B$12,"1,60 – 1,99","≥ 2,00"))))))</f>
        <v/>
      </c>
      <c r="P1725" s="5">
        <f>IF(OR(M1725="NÃO",N1725&lt;Premissas!$B$8),Premissas!$B$13,IF(N1725&lt;Premissas!$B$9,Premissas!$B$14,IF(N1725&lt;Premissas!$B$10,Premissas!$B$15,IF(N1725&lt;Premissas!$B$11,Premissas!$B$16,IF(N1725&lt;Premissas!$B$12,Premissas!$B$17,Premissas!$B$18)))))</f>
        <v/>
      </c>
      <c r="Q1725" s="5">
        <f>IFERROR(P1725/Premissas!$B$4,0)</f>
        <v/>
      </c>
    </row>
    <row r="1726">
      <c r="A1726" s="2" t="n">
        <v>7</v>
      </c>
      <c r="B1726" s="2" t="n">
        <v>930</v>
      </c>
      <c r="C1726" s="2" t="inlineStr">
        <is>
          <t>SEPARACAO</t>
        </is>
      </c>
      <c r="D1726" s="2" t="n">
        <v>5904978</v>
      </c>
      <c r="E1726" s="2" t="inlineStr">
        <is>
          <t>Thiago Marcelo Elizeu</t>
        </is>
      </c>
      <c r="F1726" s="2" t="n">
        <v>579</v>
      </c>
      <c r="G1726" s="2" t="n">
        <v>7.4</v>
      </c>
      <c r="H1726" s="2" t="n">
        <v>78</v>
      </c>
      <c r="I1726" s="2" t="n">
        <v>0</v>
      </c>
      <c r="J1726" s="2" t="inlineStr">
        <is>
          <t>GPA</t>
        </is>
      </c>
      <c r="K1726" s="2">
        <f>IF(I1726&lt;&gt;"",I1726,IFERROR(INDEX(Base!$I:$I,MATCH(1,(Base!$C:$C=C1726)*(Base!$I:$I&lt;&gt;""),0)),0))</f>
        <v/>
      </c>
      <c r="L1726" s="2">
        <f>IF(AND(I1726="",K1726&gt;0),"SIM","NÃO")</f>
        <v/>
      </c>
      <c r="M1726" s="2">
        <f>IF(ISNUMBER(SEARCH("SEPARA",UPPER(C1726))),"NÃO","SIM")</f>
        <v/>
      </c>
      <c r="N1726" s="2">
        <f>IFERROR(H1726/K1726,0)</f>
        <v/>
      </c>
      <c r="O1726" s="2">
        <f>IF(M1726="NÃO","EXCLUÍDO",IF(N1726&lt;Premissas!$B$8,"&lt; 1,00",IF(N1726&lt;Premissas!$B$9,"1,00 – 1,19",IF(N1726&lt;Premissas!$B$10,"1,20 – 1,39",IF(N1726&lt;Premissas!$B$11,"1,40 – 1,59",IF(N1726&lt;Premissas!$B$12,"1,60 – 1,99","≥ 2,00"))))))</f>
        <v/>
      </c>
      <c r="P1726" s="5">
        <f>IF(OR(M1726="NÃO",N1726&lt;Premissas!$B$8),Premissas!$B$13,IF(N1726&lt;Premissas!$B$9,Premissas!$B$14,IF(N1726&lt;Premissas!$B$10,Premissas!$B$15,IF(N1726&lt;Premissas!$B$11,Premissas!$B$16,IF(N1726&lt;Premissas!$B$12,Premissas!$B$17,Premissas!$B$18)))))</f>
        <v/>
      </c>
      <c r="Q1726" s="5">
        <f>IFERROR(P1726/Premissas!$B$4,0)</f>
        <v/>
      </c>
    </row>
    <row r="1727">
      <c r="A1727" s="2" t="n">
        <v>7</v>
      </c>
      <c r="B1727" s="2" t="n">
        <v>930</v>
      </c>
      <c r="C1727" s="2" t="inlineStr">
        <is>
          <t>CARREGAMENTO</t>
        </is>
      </c>
      <c r="D1727" s="2" t="n">
        <v>5905486</v>
      </c>
      <c r="E1727" s="2" t="inlineStr">
        <is>
          <t>Regis Barbosa Cardoso</t>
        </is>
      </c>
      <c r="F1727" s="2" t="n">
        <v>1880</v>
      </c>
      <c r="G1727" s="2" t="n">
        <v>110.52</v>
      </c>
      <c r="H1727" s="2" t="n">
        <v>17</v>
      </c>
      <c r="I1727" s="2" t="n">
        <v>0</v>
      </c>
      <c r="J1727" s="2" t="inlineStr">
        <is>
          <t>GPA</t>
        </is>
      </c>
      <c r="K1727" s="2">
        <f>IF(I1727&lt;&gt;"",I1727,IFERROR(INDEX(Base!$I:$I,MATCH(1,(Base!$C:$C=C1727)*(Base!$I:$I&lt;&gt;""),0)),0))</f>
        <v/>
      </c>
      <c r="L1727" s="2">
        <f>IF(AND(I1727="",K1727&gt;0),"SIM","NÃO")</f>
        <v/>
      </c>
      <c r="M1727" s="2">
        <f>IF(ISNUMBER(SEARCH("SEPARA",UPPER(C1727))),"NÃO","SIM")</f>
        <v/>
      </c>
      <c r="N1727" s="2">
        <f>IFERROR(H1727/K1727,0)</f>
        <v/>
      </c>
      <c r="O1727" s="2">
        <f>IF(M1727="NÃO","EXCLUÍDO",IF(N1727&lt;Premissas!$B$8,"&lt; 1,00",IF(N1727&lt;Premissas!$B$9,"1,00 – 1,19",IF(N1727&lt;Premissas!$B$10,"1,20 – 1,39",IF(N1727&lt;Premissas!$B$11,"1,40 – 1,59",IF(N1727&lt;Premissas!$B$12,"1,60 – 1,99","≥ 2,00"))))))</f>
        <v/>
      </c>
      <c r="P1727" s="5">
        <f>IF(OR(M1727="NÃO",N1727&lt;Premissas!$B$8),Premissas!$B$13,IF(N1727&lt;Premissas!$B$9,Premissas!$B$14,IF(N1727&lt;Premissas!$B$10,Premissas!$B$15,IF(N1727&lt;Premissas!$B$11,Premissas!$B$16,IF(N1727&lt;Premissas!$B$12,Premissas!$B$17,Premissas!$B$18)))))</f>
        <v/>
      </c>
      <c r="Q1727" s="5">
        <f>IFERROR(P1727/Premissas!$B$4,0)</f>
        <v/>
      </c>
    </row>
    <row r="1728">
      <c r="A1728" s="2" t="n">
        <v>7</v>
      </c>
      <c r="B1728" s="2" t="n">
        <v>930</v>
      </c>
      <c r="C1728" s="2" t="inlineStr">
        <is>
          <t>SEPARACAO</t>
        </is>
      </c>
      <c r="D1728" s="2" t="n">
        <v>5906270</v>
      </c>
      <c r="E1728" s="2" t="inlineStr">
        <is>
          <t>Divino Makenguele</t>
        </is>
      </c>
      <c r="F1728" s="2" t="n">
        <v>8967</v>
      </c>
      <c r="G1728" s="2" t="n">
        <v>85.28</v>
      </c>
      <c r="H1728" s="2" t="n">
        <v>105</v>
      </c>
      <c r="I1728" s="2" t="n">
        <v>0</v>
      </c>
      <c r="J1728" s="2" t="inlineStr">
        <is>
          <t>GPA</t>
        </is>
      </c>
      <c r="K1728" s="2">
        <f>IF(I1728&lt;&gt;"",I1728,IFERROR(INDEX(Base!$I:$I,MATCH(1,(Base!$C:$C=C1728)*(Base!$I:$I&lt;&gt;""),0)),0))</f>
        <v/>
      </c>
      <c r="L1728" s="2">
        <f>IF(AND(I1728="",K1728&gt;0),"SIM","NÃO")</f>
        <v/>
      </c>
      <c r="M1728" s="2">
        <f>IF(ISNUMBER(SEARCH("SEPARA",UPPER(C1728))),"NÃO","SIM")</f>
        <v/>
      </c>
      <c r="N1728" s="2">
        <f>IFERROR(H1728/K1728,0)</f>
        <v/>
      </c>
      <c r="O1728" s="2">
        <f>IF(M1728="NÃO","EXCLUÍDO",IF(N1728&lt;Premissas!$B$8,"&lt; 1,00",IF(N1728&lt;Premissas!$B$9,"1,00 – 1,19",IF(N1728&lt;Premissas!$B$10,"1,20 – 1,39",IF(N1728&lt;Premissas!$B$11,"1,40 – 1,59",IF(N1728&lt;Premissas!$B$12,"1,60 – 1,99","≥ 2,00"))))))</f>
        <v/>
      </c>
      <c r="P1728" s="5">
        <f>IF(OR(M1728="NÃO",N1728&lt;Premissas!$B$8),Premissas!$B$13,IF(N1728&lt;Premissas!$B$9,Premissas!$B$14,IF(N1728&lt;Premissas!$B$10,Premissas!$B$15,IF(N1728&lt;Premissas!$B$11,Premissas!$B$16,IF(N1728&lt;Premissas!$B$12,Premissas!$B$17,Premissas!$B$18)))))</f>
        <v/>
      </c>
      <c r="Q1728" s="5">
        <f>IFERROR(P1728/Premissas!$B$4,0)</f>
        <v/>
      </c>
    </row>
    <row r="1729">
      <c r="A1729" s="2" t="n">
        <v>7</v>
      </c>
      <c r="B1729" s="2" t="n">
        <v>930</v>
      </c>
      <c r="C1729" s="2" t="inlineStr">
        <is>
          <t>SEPARACAO</t>
        </is>
      </c>
      <c r="D1729" s="2" t="n">
        <v>5906679</v>
      </c>
      <c r="E1729" s="2" t="inlineStr">
        <is>
          <t>Robson Da Silva Pereira</t>
        </is>
      </c>
      <c r="F1729" s="2" t="n">
        <v>9768</v>
      </c>
      <c r="G1729" s="2" t="n">
        <v>93.90000000000001</v>
      </c>
      <c r="H1729" s="2" t="n">
        <v>104</v>
      </c>
      <c r="I1729" s="2" t="n">
        <v>0</v>
      </c>
      <c r="J1729" s="2" t="inlineStr">
        <is>
          <t>GPA</t>
        </is>
      </c>
      <c r="K1729" s="2">
        <f>IF(I1729&lt;&gt;"",I1729,IFERROR(INDEX(Base!$I:$I,MATCH(1,(Base!$C:$C=C1729)*(Base!$I:$I&lt;&gt;""),0)),0))</f>
        <v/>
      </c>
      <c r="L1729" s="2">
        <f>IF(AND(I1729="",K1729&gt;0),"SIM","NÃO")</f>
        <v/>
      </c>
      <c r="M1729" s="2">
        <f>IF(ISNUMBER(SEARCH("SEPARA",UPPER(C1729))),"NÃO","SIM")</f>
        <v/>
      </c>
      <c r="N1729" s="2">
        <f>IFERROR(H1729/K1729,0)</f>
        <v/>
      </c>
      <c r="O1729" s="2">
        <f>IF(M1729="NÃO","EXCLUÍDO",IF(N1729&lt;Premissas!$B$8,"&lt; 1,00",IF(N1729&lt;Premissas!$B$9,"1,00 – 1,19",IF(N1729&lt;Premissas!$B$10,"1,20 – 1,39",IF(N1729&lt;Premissas!$B$11,"1,40 – 1,59",IF(N1729&lt;Premissas!$B$12,"1,60 – 1,99","≥ 2,00"))))))</f>
        <v/>
      </c>
      <c r="P1729" s="5">
        <f>IF(OR(M1729="NÃO",N1729&lt;Premissas!$B$8),Premissas!$B$13,IF(N1729&lt;Premissas!$B$9,Premissas!$B$14,IF(N1729&lt;Premissas!$B$10,Premissas!$B$15,IF(N1729&lt;Premissas!$B$11,Premissas!$B$16,IF(N1729&lt;Premissas!$B$12,Premissas!$B$17,Premissas!$B$18)))))</f>
        <v/>
      </c>
      <c r="Q1729" s="5">
        <f>IFERROR(P1729/Premissas!$B$4,0)</f>
        <v/>
      </c>
    </row>
    <row r="1730">
      <c r="A1730" s="2" t="n">
        <v>7</v>
      </c>
      <c r="B1730" s="2" t="n">
        <v>930</v>
      </c>
      <c r="C1730" s="2" t="inlineStr">
        <is>
          <t>CARREGAMENTO</t>
        </is>
      </c>
      <c r="D1730" s="2" t="n">
        <v>5906857</v>
      </c>
      <c r="E1730" s="2" t="inlineStr">
        <is>
          <t>Jacinto Carvalho Rodrigues</t>
        </is>
      </c>
      <c r="F1730" s="2" t="n">
        <v>250</v>
      </c>
      <c r="G1730" s="2" t="n">
        <v>13.93</v>
      </c>
      <c r="H1730" s="2" t="n">
        <v>18</v>
      </c>
      <c r="I1730" s="2" t="n">
        <v>0</v>
      </c>
      <c r="J1730" s="2" t="inlineStr">
        <is>
          <t>GPA</t>
        </is>
      </c>
      <c r="K1730" s="2">
        <f>IF(I1730&lt;&gt;"",I1730,IFERROR(INDEX(Base!$I:$I,MATCH(1,(Base!$C:$C=C1730)*(Base!$I:$I&lt;&gt;""),0)),0))</f>
        <v/>
      </c>
      <c r="L1730" s="2">
        <f>IF(AND(I1730="",K1730&gt;0),"SIM","NÃO")</f>
        <v/>
      </c>
      <c r="M1730" s="2">
        <f>IF(ISNUMBER(SEARCH("SEPARA",UPPER(C1730))),"NÃO","SIM")</f>
        <v/>
      </c>
      <c r="N1730" s="2">
        <f>IFERROR(H1730/K1730,0)</f>
        <v/>
      </c>
      <c r="O1730" s="2">
        <f>IF(M1730="NÃO","EXCLUÍDO",IF(N1730&lt;Premissas!$B$8,"&lt; 1,00",IF(N1730&lt;Premissas!$B$9,"1,00 – 1,19",IF(N1730&lt;Premissas!$B$10,"1,20 – 1,39",IF(N1730&lt;Premissas!$B$11,"1,40 – 1,59",IF(N1730&lt;Premissas!$B$12,"1,60 – 1,99","≥ 2,00"))))))</f>
        <v/>
      </c>
      <c r="P1730" s="5">
        <f>IF(OR(M1730="NÃO",N1730&lt;Premissas!$B$8),Premissas!$B$13,IF(N1730&lt;Premissas!$B$9,Premissas!$B$14,IF(N1730&lt;Premissas!$B$10,Premissas!$B$15,IF(N1730&lt;Premissas!$B$11,Premissas!$B$16,IF(N1730&lt;Premissas!$B$12,Premissas!$B$17,Premissas!$B$18)))))</f>
        <v/>
      </c>
      <c r="Q1730" s="5">
        <f>IFERROR(P1730/Premissas!$B$4,0)</f>
        <v/>
      </c>
    </row>
    <row r="1731">
      <c r="A1731" s="2" t="n">
        <v>7</v>
      </c>
      <c r="B1731" s="2" t="n">
        <v>930</v>
      </c>
      <c r="C1731" s="2" t="inlineStr">
        <is>
          <t>SEPARACAO</t>
        </is>
      </c>
      <c r="D1731" s="2" t="n">
        <v>5907322</v>
      </c>
      <c r="E1731" s="2" t="inlineStr">
        <is>
          <t>Rogerio Aparecido Passiani</t>
        </is>
      </c>
      <c r="F1731" s="2" t="n">
        <v>111</v>
      </c>
      <c r="G1731" s="2" t="n">
        <v>2.19</v>
      </c>
      <c r="H1731" s="2" t="n">
        <v>51</v>
      </c>
      <c r="I1731" s="2" t="n">
        <v>0</v>
      </c>
      <c r="J1731" s="2" t="inlineStr">
        <is>
          <t>GPA</t>
        </is>
      </c>
      <c r="K1731" s="2">
        <f>IF(I1731&lt;&gt;"",I1731,IFERROR(INDEX(Base!$I:$I,MATCH(1,(Base!$C:$C=C1731)*(Base!$I:$I&lt;&gt;""),0)),0))</f>
        <v/>
      </c>
      <c r="L1731" s="2">
        <f>IF(AND(I1731="",K1731&gt;0),"SIM","NÃO")</f>
        <v/>
      </c>
      <c r="M1731" s="2">
        <f>IF(ISNUMBER(SEARCH("SEPARA",UPPER(C1731))),"NÃO","SIM")</f>
        <v/>
      </c>
      <c r="N1731" s="2">
        <f>IFERROR(H1731/K1731,0)</f>
        <v/>
      </c>
      <c r="O1731" s="2">
        <f>IF(M1731="NÃO","EXCLUÍDO",IF(N1731&lt;Premissas!$B$8,"&lt; 1,00",IF(N1731&lt;Premissas!$B$9,"1,00 – 1,19",IF(N1731&lt;Premissas!$B$10,"1,20 – 1,39",IF(N1731&lt;Premissas!$B$11,"1,40 – 1,59",IF(N1731&lt;Premissas!$B$12,"1,60 – 1,99","≥ 2,00"))))))</f>
        <v/>
      </c>
      <c r="P1731" s="5">
        <f>IF(OR(M1731="NÃO",N1731&lt;Premissas!$B$8),Premissas!$B$13,IF(N1731&lt;Premissas!$B$9,Premissas!$B$14,IF(N1731&lt;Premissas!$B$10,Premissas!$B$15,IF(N1731&lt;Premissas!$B$11,Premissas!$B$16,IF(N1731&lt;Premissas!$B$12,Premissas!$B$17,Premissas!$B$18)))))</f>
        <v/>
      </c>
      <c r="Q1731" s="5">
        <f>IFERROR(P1731/Premissas!$B$4,0)</f>
        <v/>
      </c>
    </row>
    <row r="1732">
      <c r="A1732" s="2" t="n">
        <v>7</v>
      </c>
      <c r="B1732" s="2" t="n">
        <v>930</v>
      </c>
      <c r="C1732" s="2" t="inlineStr">
        <is>
          <t>PUXADA RECEB</t>
        </is>
      </c>
      <c r="D1732" s="2" t="n">
        <v>5908990</v>
      </c>
      <c r="E1732" s="2" t="inlineStr">
        <is>
          <t>Joilson Tavares Santos</t>
        </is>
      </c>
      <c r="F1732" s="2" t="n">
        <v>28</v>
      </c>
      <c r="G1732" s="2" t="n">
        <v>0.52</v>
      </c>
      <c r="H1732" s="2" t="n">
        <v>54</v>
      </c>
      <c r="I1732" s="2" t="n">
        <v>0</v>
      </c>
      <c r="J1732" s="2" t="inlineStr">
        <is>
          <t>GPA</t>
        </is>
      </c>
      <c r="K1732" s="2">
        <f>IF(I1732&lt;&gt;"",I1732,IFERROR(INDEX(Base!$I:$I,MATCH(1,(Base!$C:$C=C1732)*(Base!$I:$I&lt;&gt;""),0)),0))</f>
        <v/>
      </c>
      <c r="L1732" s="2">
        <f>IF(AND(I1732="",K1732&gt;0),"SIM","NÃO")</f>
        <v/>
      </c>
      <c r="M1732" s="2">
        <f>IF(ISNUMBER(SEARCH("SEPARA",UPPER(C1732))),"NÃO","SIM")</f>
        <v/>
      </c>
      <c r="N1732" s="2">
        <f>IFERROR(H1732/K1732,0)</f>
        <v/>
      </c>
      <c r="O1732" s="2">
        <f>IF(M1732="NÃO","EXCLUÍDO",IF(N1732&lt;Premissas!$B$8,"&lt; 1,00",IF(N1732&lt;Premissas!$B$9,"1,00 – 1,19",IF(N1732&lt;Premissas!$B$10,"1,20 – 1,39",IF(N1732&lt;Premissas!$B$11,"1,40 – 1,59",IF(N1732&lt;Premissas!$B$12,"1,60 – 1,99","≥ 2,00"))))))</f>
        <v/>
      </c>
      <c r="P1732" s="5">
        <f>IF(OR(M1732="NÃO",N1732&lt;Premissas!$B$8),Premissas!$B$13,IF(N1732&lt;Premissas!$B$9,Premissas!$B$14,IF(N1732&lt;Premissas!$B$10,Premissas!$B$15,IF(N1732&lt;Premissas!$B$11,Premissas!$B$16,IF(N1732&lt;Premissas!$B$12,Premissas!$B$17,Premissas!$B$18)))))</f>
        <v/>
      </c>
      <c r="Q1732" s="5">
        <f>IFERROR(P1732/Premissas!$B$4,0)</f>
        <v/>
      </c>
    </row>
    <row r="1733">
      <c r="A1733" s="2" t="n">
        <v>7</v>
      </c>
      <c r="B1733" s="2" t="n">
        <v>930</v>
      </c>
      <c r="C1733" s="2" t="inlineStr">
        <is>
          <t>RECEBIMENTO</t>
        </is>
      </c>
      <c r="D1733" s="2" t="n">
        <v>5908990</v>
      </c>
      <c r="E1733" s="2" t="inlineStr">
        <is>
          <t>Joilson Tavares Santos</t>
        </is>
      </c>
      <c r="F1733" s="2" t="n">
        <v>41</v>
      </c>
      <c r="G1733" s="2" t="n">
        <v>1.08</v>
      </c>
      <c r="H1733" s="2" t="n">
        <v>38</v>
      </c>
      <c r="I1733" s="2" t="n">
        <v>0</v>
      </c>
      <c r="J1733" s="2" t="inlineStr">
        <is>
          <t>GPA</t>
        </is>
      </c>
      <c r="K1733" s="2">
        <f>IF(I1733&lt;&gt;"",I1733,IFERROR(INDEX(Base!$I:$I,MATCH(1,(Base!$C:$C=C1733)*(Base!$I:$I&lt;&gt;""),0)),0))</f>
        <v/>
      </c>
      <c r="L1733" s="2">
        <f>IF(AND(I1733="",K1733&gt;0),"SIM","NÃO")</f>
        <v/>
      </c>
      <c r="M1733" s="2">
        <f>IF(ISNUMBER(SEARCH("SEPARA",UPPER(C1733))),"NÃO","SIM")</f>
        <v/>
      </c>
      <c r="N1733" s="2">
        <f>IFERROR(H1733/K1733,0)</f>
        <v/>
      </c>
      <c r="O1733" s="2">
        <f>IF(M1733="NÃO","EXCLUÍDO",IF(N1733&lt;Premissas!$B$8,"&lt; 1,00",IF(N1733&lt;Premissas!$B$9,"1,00 – 1,19",IF(N1733&lt;Premissas!$B$10,"1,20 – 1,39",IF(N1733&lt;Premissas!$B$11,"1,40 – 1,59",IF(N1733&lt;Premissas!$B$12,"1,60 – 1,99","≥ 2,00"))))))</f>
        <v/>
      </c>
      <c r="P1733" s="5">
        <f>IF(OR(M1733="NÃO",N1733&lt;Premissas!$B$8),Premissas!$B$13,IF(N1733&lt;Premissas!$B$9,Premissas!$B$14,IF(N1733&lt;Premissas!$B$10,Premissas!$B$15,IF(N1733&lt;Premissas!$B$11,Premissas!$B$16,IF(N1733&lt;Premissas!$B$12,Premissas!$B$17,Premissas!$B$18)))))</f>
        <v/>
      </c>
      <c r="Q1733" s="5">
        <f>IFERROR(P1733/Premissas!$B$4,0)</f>
        <v/>
      </c>
    </row>
    <row r="1734">
      <c r="A1734" s="2" t="n">
        <v>7</v>
      </c>
      <c r="B1734" s="2" t="n">
        <v>930</v>
      </c>
      <c r="C1734" s="2" t="inlineStr">
        <is>
          <t>SEPARACAO</t>
        </is>
      </c>
      <c r="D1734" s="2" t="n">
        <v>5908990</v>
      </c>
      <c r="E1734" s="2" t="inlineStr">
        <is>
          <t>Joilson Tavares Santos</t>
        </is>
      </c>
      <c r="F1734" s="2" t="n">
        <v>1033</v>
      </c>
      <c r="G1734" s="2" t="n">
        <v>9.43</v>
      </c>
      <c r="H1734" s="2" t="n">
        <v>110</v>
      </c>
      <c r="I1734" s="2" t="n">
        <v>0</v>
      </c>
      <c r="J1734" s="2" t="inlineStr">
        <is>
          <t>GPA</t>
        </is>
      </c>
      <c r="K1734" s="2">
        <f>IF(I1734&lt;&gt;"",I1734,IFERROR(INDEX(Base!$I:$I,MATCH(1,(Base!$C:$C=C1734)*(Base!$I:$I&lt;&gt;""),0)),0))</f>
        <v/>
      </c>
      <c r="L1734" s="2">
        <f>IF(AND(I1734="",K1734&gt;0),"SIM","NÃO")</f>
        <v/>
      </c>
      <c r="M1734" s="2">
        <f>IF(ISNUMBER(SEARCH("SEPARA",UPPER(C1734))),"NÃO","SIM")</f>
        <v/>
      </c>
      <c r="N1734" s="2">
        <f>IFERROR(H1734/K1734,0)</f>
        <v/>
      </c>
      <c r="O1734" s="2">
        <f>IF(M1734="NÃO","EXCLUÍDO",IF(N1734&lt;Premissas!$B$8,"&lt; 1,00",IF(N1734&lt;Premissas!$B$9,"1,00 – 1,19",IF(N1734&lt;Premissas!$B$10,"1,20 – 1,39",IF(N1734&lt;Premissas!$B$11,"1,40 – 1,59",IF(N1734&lt;Premissas!$B$12,"1,60 – 1,99","≥ 2,00"))))))</f>
        <v/>
      </c>
      <c r="P1734" s="5">
        <f>IF(OR(M1734="NÃO",N1734&lt;Premissas!$B$8),Premissas!$B$13,IF(N1734&lt;Premissas!$B$9,Premissas!$B$14,IF(N1734&lt;Premissas!$B$10,Premissas!$B$15,IF(N1734&lt;Premissas!$B$11,Premissas!$B$16,IF(N1734&lt;Premissas!$B$12,Premissas!$B$17,Premissas!$B$18)))))</f>
        <v/>
      </c>
      <c r="Q1734" s="5">
        <f>IFERROR(P1734/Premissas!$B$4,0)</f>
        <v/>
      </c>
    </row>
    <row r="1735">
      <c r="A1735" s="2" t="n">
        <v>7</v>
      </c>
      <c r="B1735" s="2" t="n">
        <v>930</v>
      </c>
      <c r="C1735" s="2" t="inlineStr">
        <is>
          <t>CARREGAMENTO</t>
        </is>
      </c>
      <c r="D1735" s="2" t="n">
        <v>5912679</v>
      </c>
      <c r="E1735" s="2" t="inlineStr">
        <is>
          <t>Leonardo Henrique Pereira Matco</t>
        </is>
      </c>
      <c r="F1735" s="2" t="n">
        <v>2075</v>
      </c>
      <c r="G1735" s="2" t="n">
        <v>44.8</v>
      </c>
      <c r="H1735" s="2" t="n">
        <v>46</v>
      </c>
      <c r="I1735" s="2" t="n">
        <v>0</v>
      </c>
      <c r="J1735" s="2" t="inlineStr">
        <is>
          <t>GPA</t>
        </is>
      </c>
      <c r="K1735" s="2">
        <f>IF(I1735&lt;&gt;"",I1735,IFERROR(INDEX(Base!$I:$I,MATCH(1,(Base!$C:$C=C1735)*(Base!$I:$I&lt;&gt;""),0)),0))</f>
        <v/>
      </c>
      <c r="L1735" s="2">
        <f>IF(AND(I1735="",K1735&gt;0),"SIM","NÃO")</f>
        <v/>
      </c>
      <c r="M1735" s="2">
        <f>IF(ISNUMBER(SEARCH("SEPARA",UPPER(C1735))),"NÃO","SIM")</f>
        <v/>
      </c>
      <c r="N1735" s="2">
        <f>IFERROR(H1735/K1735,0)</f>
        <v/>
      </c>
      <c r="O1735" s="2">
        <f>IF(M1735="NÃO","EXCLUÍDO",IF(N1735&lt;Premissas!$B$8,"&lt; 1,00",IF(N1735&lt;Premissas!$B$9,"1,00 – 1,19",IF(N1735&lt;Premissas!$B$10,"1,20 – 1,39",IF(N1735&lt;Premissas!$B$11,"1,40 – 1,59",IF(N1735&lt;Premissas!$B$12,"1,60 – 1,99","≥ 2,00"))))))</f>
        <v/>
      </c>
      <c r="P1735" s="5">
        <f>IF(OR(M1735="NÃO",N1735&lt;Premissas!$B$8),Premissas!$B$13,IF(N1735&lt;Premissas!$B$9,Premissas!$B$14,IF(N1735&lt;Premissas!$B$10,Premissas!$B$15,IF(N1735&lt;Premissas!$B$11,Premissas!$B$16,IF(N1735&lt;Premissas!$B$12,Premissas!$B$17,Premissas!$B$18)))))</f>
        <v/>
      </c>
      <c r="Q1735" s="5">
        <f>IFERROR(P1735/Premissas!$B$4,0)</f>
        <v/>
      </c>
    </row>
    <row r="1736">
      <c r="A1736" s="2" t="n">
        <v>7</v>
      </c>
      <c r="B1736" s="2" t="n">
        <v>930</v>
      </c>
      <c r="C1736" s="2" t="inlineStr">
        <is>
          <t>SEPARACAO</t>
        </is>
      </c>
      <c r="D1736" s="2" t="n">
        <v>5912679</v>
      </c>
      <c r="E1736" s="2" t="inlineStr">
        <is>
          <t>Leonardo Henrique Pereira Matco</t>
        </is>
      </c>
      <c r="F1736" s="2" t="n">
        <v>311</v>
      </c>
      <c r="G1736" s="2" t="n">
        <v>4.86</v>
      </c>
      <c r="H1736" s="2" t="n">
        <v>64</v>
      </c>
      <c r="I1736" s="2" t="n">
        <v>0</v>
      </c>
      <c r="J1736" s="2" t="inlineStr">
        <is>
          <t>GPA</t>
        </is>
      </c>
      <c r="K1736" s="2">
        <f>IF(I1736&lt;&gt;"",I1736,IFERROR(INDEX(Base!$I:$I,MATCH(1,(Base!$C:$C=C1736)*(Base!$I:$I&lt;&gt;""),0)),0))</f>
        <v/>
      </c>
      <c r="L1736" s="2">
        <f>IF(AND(I1736="",K1736&gt;0),"SIM","NÃO")</f>
        <v/>
      </c>
      <c r="M1736" s="2">
        <f>IF(ISNUMBER(SEARCH("SEPARA",UPPER(C1736))),"NÃO","SIM")</f>
        <v/>
      </c>
      <c r="N1736" s="2">
        <f>IFERROR(H1736/K1736,0)</f>
        <v/>
      </c>
      <c r="O1736" s="2">
        <f>IF(M1736="NÃO","EXCLUÍDO",IF(N1736&lt;Premissas!$B$8,"&lt; 1,00",IF(N1736&lt;Premissas!$B$9,"1,00 – 1,19",IF(N1736&lt;Premissas!$B$10,"1,20 – 1,39",IF(N1736&lt;Premissas!$B$11,"1,40 – 1,59",IF(N1736&lt;Premissas!$B$12,"1,60 – 1,99","≥ 2,00"))))))</f>
        <v/>
      </c>
      <c r="P1736" s="5">
        <f>IF(OR(M1736="NÃO",N1736&lt;Premissas!$B$8),Premissas!$B$13,IF(N1736&lt;Premissas!$B$9,Premissas!$B$14,IF(N1736&lt;Premissas!$B$10,Premissas!$B$15,IF(N1736&lt;Premissas!$B$11,Premissas!$B$16,IF(N1736&lt;Premissas!$B$12,Premissas!$B$17,Premissas!$B$18)))))</f>
        <v/>
      </c>
      <c r="Q1736" s="5">
        <f>IFERROR(P1736/Premissas!$B$4,0)</f>
        <v/>
      </c>
    </row>
    <row r="1737">
      <c r="A1737" s="2" t="n">
        <v>7</v>
      </c>
      <c r="B1737" s="2" t="n">
        <v>930</v>
      </c>
      <c r="C1737" s="2" t="inlineStr">
        <is>
          <t>CARREGAMENTO</t>
        </is>
      </c>
      <c r="D1737" s="2" t="n">
        <v>5920230</v>
      </c>
      <c r="E1737" s="2" t="inlineStr">
        <is>
          <t>Tochukwu Kingsley Ezirionye</t>
        </is>
      </c>
      <c r="F1737" s="2" t="n">
        <v>568</v>
      </c>
      <c r="G1737" s="2" t="n">
        <v>11.05</v>
      </c>
      <c r="H1737" s="2" t="n">
        <v>51</v>
      </c>
      <c r="I1737" s="2" t="n">
        <v>0</v>
      </c>
      <c r="J1737" s="2" t="inlineStr">
        <is>
          <t>GPA</t>
        </is>
      </c>
      <c r="K1737" s="2">
        <f>IF(I1737&lt;&gt;"",I1737,IFERROR(INDEX(Base!$I:$I,MATCH(1,(Base!$C:$C=C1737)*(Base!$I:$I&lt;&gt;""),0)),0))</f>
        <v/>
      </c>
      <c r="L1737" s="2">
        <f>IF(AND(I1737="",K1737&gt;0),"SIM","NÃO")</f>
        <v/>
      </c>
      <c r="M1737" s="2">
        <f>IF(ISNUMBER(SEARCH("SEPARA",UPPER(C1737))),"NÃO","SIM")</f>
        <v/>
      </c>
      <c r="N1737" s="2">
        <f>IFERROR(H1737/K1737,0)</f>
        <v/>
      </c>
      <c r="O1737" s="2">
        <f>IF(M1737="NÃO","EXCLUÍDO",IF(N1737&lt;Premissas!$B$8,"&lt; 1,00",IF(N1737&lt;Premissas!$B$9,"1,00 – 1,19",IF(N1737&lt;Premissas!$B$10,"1,20 – 1,39",IF(N1737&lt;Premissas!$B$11,"1,40 – 1,59",IF(N1737&lt;Premissas!$B$12,"1,60 – 1,99","≥ 2,00"))))))</f>
        <v/>
      </c>
      <c r="P1737" s="5">
        <f>IF(OR(M1737="NÃO",N1737&lt;Premissas!$B$8),Premissas!$B$13,IF(N1737&lt;Premissas!$B$9,Premissas!$B$14,IF(N1737&lt;Premissas!$B$10,Premissas!$B$15,IF(N1737&lt;Premissas!$B$11,Premissas!$B$16,IF(N1737&lt;Premissas!$B$12,Premissas!$B$17,Premissas!$B$18)))))</f>
        <v/>
      </c>
      <c r="Q1737" s="5">
        <f>IFERROR(P1737/Premissas!$B$4,0)</f>
        <v/>
      </c>
    </row>
    <row r="1738">
      <c r="A1738" s="2" t="n">
        <v>7</v>
      </c>
      <c r="B1738" s="2" t="n">
        <v>930</v>
      </c>
      <c r="C1738" s="2" t="inlineStr">
        <is>
          <t>SEPARACAO</t>
        </is>
      </c>
      <c r="D1738" s="2" t="n">
        <v>5920230</v>
      </c>
      <c r="E1738" s="2" t="inlineStr">
        <is>
          <t>Tochukwu Kingsley Ezirionye</t>
        </is>
      </c>
      <c r="F1738" s="2" t="n">
        <v>68</v>
      </c>
      <c r="G1738" s="2" t="n">
        <v>0.53</v>
      </c>
      <c r="H1738" s="2" t="n">
        <v>128</v>
      </c>
      <c r="I1738" s="2" t="n">
        <v>0</v>
      </c>
      <c r="J1738" s="2" t="inlineStr">
        <is>
          <t>GPA</t>
        </is>
      </c>
      <c r="K1738" s="2">
        <f>IF(I1738&lt;&gt;"",I1738,IFERROR(INDEX(Base!$I:$I,MATCH(1,(Base!$C:$C=C1738)*(Base!$I:$I&lt;&gt;""),0)),0))</f>
        <v/>
      </c>
      <c r="L1738" s="2">
        <f>IF(AND(I1738="",K1738&gt;0),"SIM","NÃO")</f>
        <v/>
      </c>
      <c r="M1738" s="2">
        <f>IF(ISNUMBER(SEARCH("SEPARA",UPPER(C1738))),"NÃO","SIM")</f>
        <v/>
      </c>
      <c r="N1738" s="2">
        <f>IFERROR(H1738/K1738,0)</f>
        <v/>
      </c>
      <c r="O1738" s="2">
        <f>IF(M1738="NÃO","EXCLUÍDO",IF(N1738&lt;Premissas!$B$8,"&lt; 1,00",IF(N1738&lt;Premissas!$B$9,"1,00 – 1,19",IF(N1738&lt;Premissas!$B$10,"1,20 – 1,39",IF(N1738&lt;Premissas!$B$11,"1,40 – 1,59",IF(N1738&lt;Premissas!$B$12,"1,60 – 1,99","≥ 2,00"))))))</f>
        <v/>
      </c>
      <c r="P1738" s="5">
        <f>IF(OR(M1738="NÃO",N1738&lt;Premissas!$B$8),Premissas!$B$13,IF(N1738&lt;Premissas!$B$9,Premissas!$B$14,IF(N1738&lt;Premissas!$B$10,Premissas!$B$15,IF(N1738&lt;Premissas!$B$11,Premissas!$B$16,IF(N1738&lt;Premissas!$B$12,Premissas!$B$17,Premissas!$B$18)))))</f>
        <v/>
      </c>
      <c r="Q1738" s="5">
        <f>IFERROR(P1738/Premissas!$B$4,0)</f>
        <v/>
      </c>
    </row>
    <row r="1739">
      <c r="A1739" s="2" t="n">
        <v>7</v>
      </c>
      <c r="B1739" s="2" t="n">
        <v>930</v>
      </c>
      <c r="C1739" s="2" t="inlineStr">
        <is>
          <t>CARREGAMENTO</t>
        </is>
      </c>
      <c r="D1739" s="2" t="n">
        <v>5923115</v>
      </c>
      <c r="E1739" s="2" t="inlineStr">
        <is>
          <t>Chimezie Thaddeus Okpaleke</t>
        </is>
      </c>
      <c r="F1739" s="2" t="n">
        <v>26</v>
      </c>
      <c r="G1739" s="2" t="n">
        <v>1.97</v>
      </c>
      <c r="H1739" s="2" t="n">
        <v>13</v>
      </c>
      <c r="I1739" s="2" t="n">
        <v>0</v>
      </c>
      <c r="J1739" s="2" t="inlineStr">
        <is>
          <t>GPA</t>
        </is>
      </c>
      <c r="K1739" s="2">
        <f>IF(I1739&lt;&gt;"",I1739,IFERROR(INDEX(Base!$I:$I,MATCH(1,(Base!$C:$C=C1739)*(Base!$I:$I&lt;&gt;""),0)),0))</f>
        <v/>
      </c>
      <c r="L1739" s="2">
        <f>IF(AND(I1739="",K1739&gt;0),"SIM","NÃO")</f>
        <v/>
      </c>
      <c r="M1739" s="2">
        <f>IF(ISNUMBER(SEARCH("SEPARA",UPPER(C1739))),"NÃO","SIM")</f>
        <v/>
      </c>
      <c r="N1739" s="2">
        <f>IFERROR(H1739/K1739,0)</f>
        <v/>
      </c>
      <c r="O1739" s="2">
        <f>IF(M1739="NÃO","EXCLUÍDO",IF(N1739&lt;Premissas!$B$8,"&lt; 1,00",IF(N1739&lt;Premissas!$B$9,"1,00 – 1,19",IF(N1739&lt;Premissas!$B$10,"1,20 – 1,39",IF(N1739&lt;Premissas!$B$11,"1,40 – 1,59",IF(N1739&lt;Premissas!$B$12,"1,60 – 1,99","≥ 2,00"))))))</f>
        <v/>
      </c>
      <c r="P1739" s="5">
        <f>IF(OR(M1739="NÃO",N1739&lt;Premissas!$B$8),Premissas!$B$13,IF(N1739&lt;Premissas!$B$9,Premissas!$B$14,IF(N1739&lt;Premissas!$B$10,Premissas!$B$15,IF(N1739&lt;Premissas!$B$11,Premissas!$B$16,IF(N1739&lt;Premissas!$B$12,Premissas!$B$17,Premissas!$B$18)))))</f>
        <v/>
      </c>
      <c r="Q1739" s="5">
        <f>IFERROR(P1739/Premissas!$B$4,0)</f>
        <v/>
      </c>
    </row>
    <row r="1740">
      <c r="A1740" s="2" t="n">
        <v>7</v>
      </c>
      <c r="B1740" s="2" t="n">
        <v>930</v>
      </c>
      <c r="C1740" s="2" t="inlineStr">
        <is>
          <t>SEPARACAO</t>
        </is>
      </c>
      <c r="D1740" s="2" t="n">
        <v>5923115</v>
      </c>
      <c r="E1740" s="2" t="inlineStr">
        <is>
          <t>Chimezie Thaddeus Okpaleke</t>
        </is>
      </c>
      <c r="F1740" s="2" t="n">
        <v>3491</v>
      </c>
      <c r="G1740" s="2" t="n">
        <v>55.11</v>
      </c>
      <c r="H1740" s="2" t="n">
        <v>63</v>
      </c>
      <c r="I1740" s="2" t="n">
        <v>0</v>
      </c>
      <c r="J1740" s="2" t="inlineStr">
        <is>
          <t>GPA</t>
        </is>
      </c>
      <c r="K1740" s="2">
        <f>IF(I1740&lt;&gt;"",I1740,IFERROR(INDEX(Base!$I:$I,MATCH(1,(Base!$C:$C=C1740)*(Base!$I:$I&lt;&gt;""),0)),0))</f>
        <v/>
      </c>
      <c r="L1740" s="2">
        <f>IF(AND(I1740="",K1740&gt;0),"SIM","NÃO")</f>
        <v/>
      </c>
      <c r="M1740" s="2">
        <f>IF(ISNUMBER(SEARCH("SEPARA",UPPER(C1740))),"NÃO","SIM")</f>
        <v/>
      </c>
      <c r="N1740" s="2">
        <f>IFERROR(H1740/K1740,0)</f>
        <v/>
      </c>
      <c r="O1740" s="2">
        <f>IF(M1740="NÃO","EXCLUÍDO",IF(N1740&lt;Premissas!$B$8,"&lt; 1,00",IF(N1740&lt;Premissas!$B$9,"1,00 – 1,19",IF(N1740&lt;Premissas!$B$10,"1,20 – 1,39",IF(N1740&lt;Premissas!$B$11,"1,40 – 1,59",IF(N1740&lt;Premissas!$B$12,"1,60 – 1,99","≥ 2,00"))))))</f>
        <v/>
      </c>
      <c r="P1740" s="5">
        <f>IF(OR(M1740="NÃO",N1740&lt;Premissas!$B$8),Premissas!$B$13,IF(N1740&lt;Premissas!$B$9,Premissas!$B$14,IF(N1740&lt;Premissas!$B$10,Premissas!$B$15,IF(N1740&lt;Premissas!$B$11,Premissas!$B$16,IF(N1740&lt;Premissas!$B$12,Premissas!$B$17,Premissas!$B$18)))))</f>
        <v/>
      </c>
      <c r="Q1740" s="5">
        <f>IFERROR(P1740/Premissas!$B$4,0)</f>
        <v/>
      </c>
    </row>
    <row r="1741">
      <c r="A1741" s="2" t="n">
        <v>7</v>
      </c>
      <c r="B1741" s="2" t="n">
        <v>930</v>
      </c>
      <c r="C1741" s="2" t="inlineStr">
        <is>
          <t>CARREGAMENTO</t>
        </is>
      </c>
      <c r="D1741" s="2" t="n">
        <v>5923689</v>
      </c>
      <c r="E1741" s="2" t="inlineStr">
        <is>
          <t>Gabriel Pereira De Sousa</t>
        </is>
      </c>
      <c r="F1741" s="2" t="n">
        <v>1698</v>
      </c>
      <c r="G1741" s="2" t="n">
        <v>46.1</v>
      </c>
      <c r="H1741" s="2" t="n">
        <v>37</v>
      </c>
      <c r="I1741" s="2" t="n">
        <v>0</v>
      </c>
      <c r="J1741" s="2" t="inlineStr">
        <is>
          <t>GPA</t>
        </is>
      </c>
      <c r="K1741" s="2">
        <f>IF(I1741&lt;&gt;"",I1741,IFERROR(INDEX(Base!$I:$I,MATCH(1,(Base!$C:$C=C1741)*(Base!$I:$I&lt;&gt;""),0)),0))</f>
        <v/>
      </c>
      <c r="L1741" s="2">
        <f>IF(AND(I1741="",K1741&gt;0),"SIM","NÃO")</f>
        <v/>
      </c>
      <c r="M1741" s="2">
        <f>IF(ISNUMBER(SEARCH("SEPARA",UPPER(C1741))),"NÃO","SIM")</f>
        <v/>
      </c>
      <c r="N1741" s="2">
        <f>IFERROR(H1741/K1741,0)</f>
        <v/>
      </c>
      <c r="O1741" s="2">
        <f>IF(M1741="NÃO","EXCLUÍDO",IF(N1741&lt;Premissas!$B$8,"&lt; 1,00",IF(N1741&lt;Premissas!$B$9,"1,00 – 1,19",IF(N1741&lt;Premissas!$B$10,"1,20 – 1,39",IF(N1741&lt;Premissas!$B$11,"1,40 – 1,59",IF(N1741&lt;Premissas!$B$12,"1,60 – 1,99","≥ 2,00"))))))</f>
        <v/>
      </c>
      <c r="P1741" s="5">
        <f>IF(OR(M1741="NÃO",N1741&lt;Premissas!$B$8),Premissas!$B$13,IF(N1741&lt;Premissas!$B$9,Premissas!$B$14,IF(N1741&lt;Premissas!$B$10,Premissas!$B$15,IF(N1741&lt;Premissas!$B$11,Premissas!$B$16,IF(N1741&lt;Premissas!$B$12,Premissas!$B$17,Premissas!$B$18)))))</f>
        <v/>
      </c>
      <c r="Q1741" s="5">
        <f>IFERROR(P1741/Premissas!$B$4,0)</f>
        <v/>
      </c>
    </row>
    <row r="1742">
      <c r="A1742" s="2" t="n">
        <v>7</v>
      </c>
      <c r="B1742" s="2" t="n">
        <v>930</v>
      </c>
      <c r="C1742" s="2" t="inlineStr">
        <is>
          <t>SEPARACAO</t>
        </is>
      </c>
      <c r="D1742" s="2" t="n">
        <v>5923689</v>
      </c>
      <c r="E1742" s="2" t="inlineStr">
        <is>
          <t>Gabriel Pereira De Sousa</t>
        </is>
      </c>
      <c r="F1742" s="2" t="n">
        <v>996</v>
      </c>
      <c r="G1742" s="2" t="n">
        <v>12.6</v>
      </c>
      <c r="H1742" s="2" t="n">
        <v>79</v>
      </c>
      <c r="I1742" s="2" t="n">
        <v>0</v>
      </c>
      <c r="J1742" s="2" t="inlineStr">
        <is>
          <t>GPA</t>
        </is>
      </c>
      <c r="K1742" s="2">
        <f>IF(I1742&lt;&gt;"",I1742,IFERROR(INDEX(Base!$I:$I,MATCH(1,(Base!$C:$C=C1742)*(Base!$I:$I&lt;&gt;""),0)),0))</f>
        <v/>
      </c>
      <c r="L1742" s="2">
        <f>IF(AND(I1742="",K1742&gt;0),"SIM","NÃO")</f>
        <v/>
      </c>
      <c r="M1742" s="2">
        <f>IF(ISNUMBER(SEARCH("SEPARA",UPPER(C1742))),"NÃO","SIM")</f>
        <v/>
      </c>
      <c r="N1742" s="2">
        <f>IFERROR(H1742/K1742,0)</f>
        <v/>
      </c>
      <c r="O1742" s="2">
        <f>IF(M1742="NÃO","EXCLUÍDO",IF(N1742&lt;Premissas!$B$8,"&lt; 1,00",IF(N1742&lt;Premissas!$B$9,"1,00 – 1,19",IF(N1742&lt;Premissas!$B$10,"1,20 – 1,39",IF(N1742&lt;Premissas!$B$11,"1,40 – 1,59",IF(N1742&lt;Premissas!$B$12,"1,60 – 1,99","≥ 2,00"))))))</f>
        <v/>
      </c>
      <c r="P1742" s="5">
        <f>IF(OR(M1742="NÃO",N1742&lt;Premissas!$B$8),Premissas!$B$13,IF(N1742&lt;Premissas!$B$9,Premissas!$B$14,IF(N1742&lt;Premissas!$B$10,Premissas!$B$15,IF(N1742&lt;Premissas!$B$11,Premissas!$B$16,IF(N1742&lt;Premissas!$B$12,Premissas!$B$17,Premissas!$B$18)))))</f>
        <v/>
      </c>
      <c r="Q1742" s="5">
        <f>IFERROR(P1742/Premissas!$B$4,0)</f>
        <v/>
      </c>
    </row>
    <row r="1743">
      <c r="A1743" s="2" t="n">
        <v>7</v>
      </c>
      <c r="B1743" s="2" t="n">
        <v>930</v>
      </c>
      <c r="C1743" s="2" t="inlineStr">
        <is>
          <t>CARREGAMENTO</t>
        </is>
      </c>
      <c r="D1743" s="2" t="n">
        <v>5924367</v>
      </c>
      <c r="E1743" s="2" t="inlineStr">
        <is>
          <t>Ricardo Bangala Sita Bula</t>
        </is>
      </c>
      <c r="F1743" s="2" t="n">
        <v>327</v>
      </c>
      <c r="G1743" s="2" t="n">
        <v>26.78</v>
      </c>
      <c r="H1743" s="2" t="n">
        <v>12</v>
      </c>
      <c r="I1743" s="2" t="n">
        <v>0</v>
      </c>
      <c r="J1743" s="2" t="inlineStr">
        <is>
          <t>GPA</t>
        </is>
      </c>
      <c r="K1743" s="2">
        <f>IF(I1743&lt;&gt;"",I1743,IFERROR(INDEX(Base!$I:$I,MATCH(1,(Base!$C:$C=C1743)*(Base!$I:$I&lt;&gt;""),0)),0))</f>
        <v/>
      </c>
      <c r="L1743" s="2">
        <f>IF(AND(I1743="",K1743&gt;0),"SIM","NÃO")</f>
        <v/>
      </c>
      <c r="M1743" s="2">
        <f>IF(ISNUMBER(SEARCH("SEPARA",UPPER(C1743))),"NÃO","SIM")</f>
        <v/>
      </c>
      <c r="N1743" s="2">
        <f>IFERROR(H1743/K1743,0)</f>
        <v/>
      </c>
      <c r="O1743" s="2">
        <f>IF(M1743="NÃO","EXCLUÍDO",IF(N1743&lt;Premissas!$B$8,"&lt; 1,00",IF(N1743&lt;Premissas!$B$9,"1,00 – 1,19",IF(N1743&lt;Premissas!$B$10,"1,20 – 1,39",IF(N1743&lt;Premissas!$B$11,"1,40 – 1,59",IF(N1743&lt;Premissas!$B$12,"1,60 – 1,99","≥ 2,00"))))))</f>
        <v/>
      </c>
      <c r="P1743" s="5">
        <f>IF(OR(M1743="NÃO",N1743&lt;Premissas!$B$8),Premissas!$B$13,IF(N1743&lt;Premissas!$B$9,Premissas!$B$14,IF(N1743&lt;Premissas!$B$10,Premissas!$B$15,IF(N1743&lt;Premissas!$B$11,Premissas!$B$16,IF(N1743&lt;Premissas!$B$12,Premissas!$B$17,Premissas!$B$18)))))</f>
        <v/>
      </c>
      <c r="Q1743" s="5">
        <f>IFERROR(P1743/Premissas!$B$4,0)</f>
        <v/>
      </c>
    </row>
    <row r="1744">
      <c r="A1744" s="2" t="n">
        <v>7</v>
      </c>
      <c r="B1744" s="2" t="n">
        <v>930</v>
      </c>
      <c r="C1744" s="2" t="inlineStr">
        <is>
          <t>SEPARACAO</t>
        </is>
      </c>
      <c r="D1744" s="2" t="n">
        <v>5924367</v>
      </c>
      <c r="E1744" s="2" t="inlineStr">
        <is>
          <t>Ricardo Bangala Sita Bula</t>
        </is>
      </c>
      <c r="F1744" s="2" t="n">
        <v>1263</v>
      </c>
      <c r="G1744" s="2" t="n">
        <v>32.46</v>
      </c>
      <c r="H1744" s="2" t="n">
        <v>39</v>
      </c>
      <c r="I1744" s="2" t="n">
        <v>0</v>
      </c>
      <c r="J1744" s="2" t="inlineStr">
        <is>
          <t>GPA</t>
        </is>
      </c>
      <c r="K1744" s="2">
        <f>IF(I1744&lt;&gt;"",I1744,IFERROR(INDEX(Base!$I:$I,MATCH(1,(Base!$C:$C=C1744)*(Base!$I:$I&lt;&gt;""),0)),0))</f>
        <v/>
      </c>
      <c r="L1744" s="2">
        <f>IF(AND(I1744="",K1744&gt;0),"SIM","NÃO")</f>
        <v/>
      </c>
      <c r="M1744" s="2">
        <f>IF(ISNUMBER(SEARCH("SEPARA",UPPER(C1744))),"NÃO","SIM")</f>
        <v/>
      </c>
      <c r="N1744" s="2">
        <f>IFERROR(H1744/K1744,0)</f>
        <v/>
      </c>
      <c r="O1744" s="2">
        <f>IF(M1744="NÃO","EXCLUÍDO",IF(N1744&lt;Premissas!$B$8,"&lt; 1,00",IF(N1744&lt;Premissas!$B$9,"1,00 – 1,19",IF(N1744&lt;Premissas!$B$10,"1,20 – 1,39",IF(N1744&lt;Premissas!$B$11,"1,40 – 1,59",IF(N1744&lt;Premissas!$B$12,"1,60 – 1,99","≥ 2,00"))))))</f>
        <v/>
      </c>
      <c r="P1744" s="5">
        <f>IF(OR(M1744="NÃO",N1744&lt;Premissas!$B$8),Premissas!$B$13,IF(N1744&lt;Premissas!$B$9,Premissas!$B$14,IF(N1744&lt;Premissas!$B$10,Premissas!$B$15,IF(N1744&lt;Premissas!$B$11,Premissas!$B$16,IF(N1744&lt;Premissas!$B$12,Premissas!$B$17,Premissas!$B$18)))))</f>
        <v/>
      </c>
      <c r="Q1744" s="5">
        <f>IFERROR(P1744/Premissas!$B$4,0)</f>
        <v/>
      </c>
    </row>
    <row r="1745">
      <c r="A1745" s="2" t="n">
        <v>7</v>
      </c>
      <c r="B1745" s="2" t="n">
        <v>930</v>
      </c>
      <c r="C1745" s="2" t="inlineStr">
        <is>
          <t>CARREGAMENTO</t>
        </is>
      </c>
      <c r="D1745" s="2" t="n">
        <v>5927676</v>
      </c>
      <c r="E1745" s="2" t="inlineStr">
        <is>
          <t>Julio Cesar Matos Magalhaes</t>
        </is>
      </c>
      <c r="F1745" s="2" t="n">
        <v>594</v>
      </c>
      <c r="G1745" s="2" t="n">
        <v>48.46</v>
      </c>
      <c r="H1745" s="2" t="n">
        <v>12</v>
      </c>
      <c r="I1745" s="2" t="n">
        <v>0</v>
      </c>
      <c r="J1745" s="2" t="inlineStr">
        <is>
          <t>GPA</t>
        </is>
      </c>
      <c r="K1745" s="2">
        <f>IF(I1745&lt;&gt;"",I1745,IFERROR(INDEX(Base!$I:$I,MATCH(1,(Base!$C:$C=C1745)*(Base!$I:$I&lt;&gt;""),0)),0))</f>
        <v/>
      </c>
      <c r="L1745" s="2">
        <f>IF(AND(I1745="",K1745&gt;0),"SIM","NÃO")</f>
        <v/>
      </c>
      <c r="M1745" s="2">
        <f>IF(ISNUMBER(SEARCH("SEPARA",UPPER(C1745))),"NÃO","SIM")</f>
        <v/>
      </c>
      <c r="N1745" s="2">
        <f>IFERROR(H1745/K1745,0)</f>
        <v/>
      </c>
      <c r="O1745" s="2">
        <f>IF(M1745="NÃO","EXCLUÍDO",IF(N1745&lt;Premissas!$B$8,"&lt; 1,00",IF(N1745&lt;Premissas!$B$9,"1,00 – 1,19",IF(N1745&lt;Premissas!$B$10,"1,20 – 1,39",IF(N1745&lt;Premissas!$B$11,"1,40 – 1,59",IF(N1745&lt;Premissas!$B$12,"1,60 – 1,99","≥ 2,00"))))))</f>
        <v/>
      </c>
      <c r="P1745" s="5">
        <f>IF(OR(M1745="NÃO",N1745&lt;Premissas!$B$8),Premissas!$B$13,IF(N1745&lt;Premissas!$B$9,Premissas!$B$14,IF(N1745&lt;Premissas!$B$10,Premissas!$B$15,IF(N1745&lt;Premissas!$B$11,Premissas!$B$16,IF(N1745&lt;Premissas!$B$12,Premissas!$B$17,Premissas!$B$18)))))</f>
        <v/>
      </c>
      <c r="Q1745" s="5">
        <f>IFERROR(P1745/Premissas!$B$4,0)</f>
        <v/>
      </c>
    </row>
    <row r="1746">
      <c r="A1746" s="2" t="n">
        <v>7</v>
      </c>
      <c r="B1746" s="2" t="n">
        <v>930</v>
      </c>
      <c r="C1746" s="2" t="inlineStr">
        <is>
          <t>SEPARACAO</t>
        </is>
      </c>
      <c r="D1746" s="2" t="n">
        <v>5927676</v>
      </c>
      <c r="E1746" s="2" t="inlineStr">
        <is>
          <t>Julio Cesar Matos Magalhaes</t>
        </is>
      </c>
      <c r="F1746" s="2" t="n">
        <v>35</v>
      </c>
      <c r="G1746" s="2" t="n">
        <v>0.06</v>
      </c>
      <c r="H1746" s="2" t="n">
        <v>583</v>
      </c>
      <c r="I1746" s="2" t="n">
        <v>0</v>
      </c>
      <c r="J1746" s="2" t="inlineStr">
        <is>
          <t>GPA</t>
        </is>
      </c>
      <c r="K1746" s="2">
        <f>IF(I1746&lt;&gt;"",I1746,IFERROR(INDEX(Base!$I:$I,MATCH(1,(Base!$C:$C=C1746)*(Base!$I:$I&lt;&gt;""),0)),0))</f>
        <v/>
      </c>
      <c r="L1746" s="2">
        <f>IF(AND(I1746="",K1746&gt;0),"SIM","NÃO")</f>
        <v/>
      </c>
      <c r="M1746" s="2">
        <f>IF(ISNUMBER(SEARCH("SEPARA",UPPER(C1746))),"NÃO","SIM")</f>
        <v/>
      </c>
      <c r="N1746" s="2">
        <f>IFERROR(H1746/K1746,0)</f>
        <v/>
      </c>
      <c r="O1746" s="2">
        <f>IF(M1746="NÃO","EXCLUÍDO",IF(N1746&lt;Premissas!$B$8,"&lt; 1,00",IF(N1746&lt;Premissas!$B$9,"1,00 – 1,19",IF(N1746&lt;Premissas!$B$10,"1,20 – 1,39",IF(N1746&lt;Premissas!$B$11,"1,40 – 1,59",IF(N1746&lt;Premissas!$B$12,"1,60 – 1,99","≥ 2,00"))))))</f>
        <v/>
      </c>
      <c r="P1746" s="5">
        <f>IF(OR(M1746="NÃO",N1746&lt;Premissas!$B$8),Premissas!$B$13,IF(N1746&lt;Premissas!$B$9,Premissas!$B$14,IF(N1746&lt;Premissas!$B$10,Premissas!$B$15,IF(N1746&lt;Premissas!$B$11,Premissas!$B$16,IF(N1746&lt;Premissas!$B$12,Premissas!$B$17,Premissas!$B$18)))))</f>
        <v/>
      </c>
      <c r="Q1746" s="5">
        <f>IFERROR(P1746/Premissas!$B$4,0)</f>
        <v/>
      </c>
    </row>
    <row r="1747">
      <c r="A1747" s="2" t="n">
        <v>7</v>
      </c>
      <c r="B1747" s="2" t="n">
        <v>930</v>
      </c>
      <c r="C1747" s="2" t="inlineStr">
        <is>
          <t>SEPARACAO</t>
        </is>
      </c>
      <c r="D1747" s="2" t="n">
        <v>5933048</v>
      </c>
      <c r="E1747" s="2" t="inlineStr">
        <is>
          <t>Pedro Luiz Cassiano De Campos</t>
        </is>
      </c>
      <c r="F1747" s="2" t="n">
        <v>4224</v>
      </c>
      <c r="G1747" s="2" t="n">
        <v>65.86</v>
      </c>
      <c r="H1747" s="2" t="n">
        <v>64</v>
      </c>
      <c r="I1747" s="2" t="n">
        <v>0</v>
      </c>
      <c r="J1747" s="2" t="inlineStr">
        <is>
          <t>GPA</t>
        </is>
      </c>
      <c r="K1747" s="2">
        <f>IF(I1747&lt;&gt;"",I1747,IFERROR(INDEX(Base!$I:$I,MATCH(1,(Base!$C:$C=C1747)*(Base!$I:$I&lt;&gt;""),0)),0))</f>
        <v/>
      </c>
      <c r="L1747" s="2">
        <f>IF(AND(I1747="",K1747&gt;0),"SIM","NÃO")</f>
        <v/>
      </c>
      <c r="M1747" s="2">
        <f>IF(ISNUMBER(SEARCH("SEPARA",UPPER(C1747))),"NÃO","SIM")</f>
        <v/>
      </c>
      <c r="N1747" s="2">
        <f>IFERROR(H1747/K1747,0)</f>
        <v/>
      </c>
      <c r="O1747" s="2">
        <f>IF(M1747="NÃO","EXCLUÍDO",IF(N1747&lt;Premissas!$B$8,"&lt; 1,00",IF(N1747&lt;Premissas!$B$9,"1,00 – 1,19",IF(N1747&lt;Premissas!$B$10,"1,20 – 1,39",IF(N1747&lt;Premissas!$B$11,"1,40 – 1,59",IF(N1747&lt;Premissas!$B$12,"1,60 – 1,99","≥ 2,00"))))))</f>
        <v/>
      </c>
      <c r="P1747" s="5">
        <f>IF(OR(M1747="NÃO",N1747&lt;Premissas!$B$8),Premissas!$B$13,IF(N1747&lt;Premissas!$B$9,Premissas!$B$14,IF(N1747&lt;Premissas!$B$10,Premissas!$B$15,IF(N1747&lt;Premissas!$B$11,Premissas!$B$16,IF(N1747&lt;Premissas!$B$12,Premissas!$B$17,Premissas!$B$18)))))</f>
        <v/>
      </c>
      <c r="Q1747" s="5">
        <f>IFERROR(P1747/Premissas!$B$4,0)</f>
        <v/>
      </c>
    </row>
    <row r="1748">
      <c r="A1748" s="2" t="n">
        <v>7</v>
      </c>
      <c r="B1748" s="2" t="n">
        <v>930</v>
      </c>
      <c r="C1748" s="2" t="inlineStr">
        <is>
          <t>SEPARACAO</t>
        </is>
      </c>
      <c r="D1748" s="2" t="n">
        <v>5937175</v>
      </c>
      <c r="E1748" s="2" t="inlineStr">
        <is>
          <t>Christopher Kumah Korodo</t>
        </is>
      </c>
      <c r="F1748" s="2" t="n">
        <v>5629</v>
      </c>
      <c r="G1748" s="2" t="n">
        <v>74.75</v>
      </c>
      <c r="H1748" s="2" t="n">
        <v>75</v>
      </c>
      <c r="I1748" s="2" t="n">
        <v>0</v>
      </c>
      <c r="J1748" s="2" t="inlineStr">
        <is>
          <t>GPA</t>
        </is>
      </c>
      <c r="K1748" s="2">
        <f>IF(I1748&lt;&gt;"",I1748,IFERROR(INDEX(Base!$I:$I,MATCH(1,(Base!$C:$C=C1748)*(Base!$I:$I&lt;&gt;""),0)),0))</f>
        <v/>
      </c>
      <c r="L1748" s="2">
        <f>IF(AND(I1748="",K1748&gt;0),"SIM","NÃO")</f>
        <v/>
      </c>
      <c r="M1748" s="2">
        <f>IF(ISNUMBER(SEARCH("SEPARA",UPPER(C1748))),"NÃO","SIM")</f>
        <v/>
      </c>
      <c r="N1748" s="2">
        <f>IFERROR(H1748/K1748,0)</f>
        <v/>
      </c>
      <c r="O1748" s="2">
        <f>IF(M1748="NÃO","EXCLUÍDO",IF(N1748&lt;Premissas!$B$8,"&lt; 1,00",IF(N1748&lt;Premissas!$B$9,"1,00 – 1,19",IF(N1748&lt;Premissas!$B$10,"1,20 – 1,39",IF(N1748&lt;Premissas!$B$11,"1,40 – 1,59",IF(N1748&lt;Premissas!$B$12,"1,60 – 1,99","≥ 2,00"))))))</f>
        <v/>
      </c>
      <c r="P1748" s="5">
        <f>IF(OR(M1748="NÃO",N1748&lt;Premissas!$B$8),Premissas!$B$13,IF(N1748&lt;Premissas!$B$9,Premissas!$B$14,IF(N1748&lt;Premissas!$B$10,Premissas!$B$15,IF(N1748&lt;Premissas!$B$11,Premissas!$B$16,IF(N1748&lt;Premissas!$B$12,Premissas!$B$17,Premissas!$B$18)))))</f>
        <v/>
      </c>
      <c r="Q1748" s="5">
        <f>IFERROR(P1748/Premissas!$B$4,0)</f>
        <v/>
      </c>
    </row>
    <row r="1749">
      <c r="A1749" s="2" t="n">
        <v>7</v>
      </c>
      <c r="B1749" s="2" t="n">
        <v>930</v>
      </c>
      <c r="C1749" s="2" t="inlineStr">
        <is>
          <t>CARREGAMENTO</t>
        </is>
      </c>
      <c r="D1749" s="2" t="n">
        <v>5940834</v>
      </c>
      <c r="E1749" s="2" t="inlineStr">
        <is>
          <t>Joseph Chinonso Ndubuisi</t>
        </is>
      </c>
      <c r="F1749" s="2" t="n">
        <v>1526</v>
      </c>
      <c r="G1749" s="2" t="n">
        <v>21.16</v>
      </c>
      <c r="H1749" s="2" t="n">
        <v>72</v>
      </c>
      <c r="I1749" s="2" t="n">
        <v>0</v>
      </c>
      <c r="J1749" s="2" t="inlineStr">
        <is>
          <t>GPA</t>
        </is>
      </c>
      <c r="K1749" s="2">
        <f>IF(I1749&lt;&gt;"",I1749,IFERROR(INDEX(Base!$I:$I,MATCH(1,(Base!$C:$C=C1749)*(Base!$I:$I&lt;&gt;""),0)),0))</f>
        <v/>
      </c>
      <c r="L1749" s="2">
        <f>IF(AND(I1749="",K1749&gt;0),"SIM","NÃO")</f>
        <v/>
      </c>
      <c r="M1749" s="2">
        <f>IF(ISNUMBER(SEARCH("SEPARA",UPPER(C1749))),"NÃO","SIM")</f>
        <v/>
      </c>
      <c r="N1749" s="2">
        <f>IFERROR(H1749/K1749,0)</f>
        <v/>
      </c>
      <c r="O1749" s="2">
        <f>IF(M1749="NÃO","EXCLUÍDO",IF(N1749&lt;Premissas!$B$8,"&lt; 1,00",IF(N1749&lt;Premissas!$B$9,"1,00 – 1,19",IF(N1749&lt;Premissas!$B$10,"1,20 – 1,39",IF(N1749&lt;Premissas!$B$11,"1,40 – 1,59",IF(N1749&lt;Premissas!$B$12,"1,60 – 1,99","≥ 2,00"))))))</f>
        <v/>
      </c>
      <c r="P1749" s="5">
        <f>IF(OR(M1749="NÃO",N1749&lt;Premissas!$B$8),Premissas!$B$13,IF(N1749&lt;Premissas!$B$9,Premissas!$B$14,IF(N1749&lt;Premissas!$B$10,Premissas!$B$15,IF(N1749&lt;Premissas!$B$11,Premissas!$B$16,IF(N1749&lt;Premissas!$B$12,Premissas!$B$17,Premissas!$B$18)))))</f>
        <v/>
      </c>
      <c r="Q1749" s="5">
        <f>IFERROR(P1749/Premissas!$B$4,0)</f>
        <v/>
      </c>
    </row>
    <row r="1750">
      <c r="A1750" s="2" t="n">
        <v>7</v>
      </c>
      <c r="B1750" s="2" t="n">
        <v>930</v>
      </c>
      <c r="C1750" s="2" t="inlineStr">
        <is>
          <t>SEPARACAO</t>
        </is>
      </c>
      <c r="D1750" s="2" t="n">
        <v>5940834</v>
      </c>
      <c r="E1750" s="2" t="inlineStr">
        <is>
          <t>Joseph Chinonso Ndubuisi</t>
        </is>
      </c>
      <c r="F1750" s="2" t="n">
        <v>21</v>
      </c>
      <c r="G1750" s="2" t="n">
        <v>0.45</v>
      </c>
      <c r="H1750" s="2" t="n">
        <v>47</v>
      </c>
      <c r="I1750" s="2" t="n">
        <v>0</v>
      </c>
      <c r="J1750" s="2" t="inlineStr">
        <is>
          <t>GPA</t>
        </is>
      </c>
      <c r="K1750" s="2">
        <f>IF(I1750&lt;&gt;"",I1750,IFERROR(INDEX(Base!$I:$I,MATCH(1,(Base!$C:$C=C1750)*(Base!$I:$I&lt;&gt;""),0)),0))</f>
        <v/>
      </c>
      <c r="L1750" s="2">
        <f>IF(AND(I1750="",K1750&gt;0),"SIM","NÃO")</f>
        <v/>
      </c>
      <c r="M1750" s="2">
        <f>IF(ISNUMBER(SEARCH("SEPARA",UPPER(C1750))),"NÃO","SIM")</f>
        <v/>
      </c>
      <c r="N1750" s="2">
        <f>IFERROR(H1750/K1750,0)</f>
        <v/>
      </c>
      <c r="O1750" s="2">
        <f>IF(M1750="NÃO","EXCLUÍDO",IF(N1750&lt;Premissas!$B$8,"&lt; 1,00",IF(N1750&lt;Premissas!$B$9,"1,00 – 1,19",IF(N1750&lt;Premissas!$B$10,"1,20 – 1,39",IF(N1750&lt;Premissas!$B$11,"1,40 – 1,59",IF(N1750&lt;Premissas!$B$12,"1,60 – 1,99","≥ 2,00"))))))</f>
        <v/>
      </c>
      <c r="P1750" s="5">
        <f>IF(OR(M1750="NÃO",N1750&lt;Premissas!$B$8),Premissas!$B$13,IF(N1750&lt;Premissas!$B$9,Premissas!$B$14,IF(N1750&lt;Premissas!$B$10,Premissas!$B$15,IF(N1750&lt;Premissas!$B$11,Premissas!$B$16,IF(N1750&lt;Premissas!$B$12,Premissas!$B$17,Premissas!$B$18)))))</f>
        <v/>
      </c>
      <c r="Q1750" s="5">
        <f>IFERROR(P1750/Premissas!$B$4,0)</f>
        <v/>
      </c>
    </row>
    <row r="1751">
      <c r="A1751" s="2" t="n">
        <v>7</v>
      </c>
      <c r="B1751" s="2" t="n">
        <v>930</v>
      </c>
      <c r="C1751" s="2" t="inlineStr">
        <is>
          <t>CARREGAMENTO</t>
        </is>
      </c>
      <c r="D1751" s="2" t="n">
        <v>5946484</v>
      </c>
      <c r="E1751" s="2" t="inlineStr">
        <is>
          <t>Pablo Henrique Da Silva</t>
        </is>
      </c>
      <c r="F1751" s="2" t="n">
        <v>2074</v>
      </c>
      <c r="G1751" s="2" t="n">
        <v>31.55</v>
      </c>
      <c r="H1751" s="2" t="n">
        <v>66</v>
      </c>
      <c r="I1751" s="2" t="n">
        <v>0</v>
      </c>
      <c r="J1751" s="2" t="inlineStr">
        <is>
          <t>GPA</t>
        </is>
      </c>
      <c r="K1751" s="2">
        <f>IF(I1751&lt;&gt;"",I1751,IFERROR(INDEX(Base!$I:$I,MATCH(1,(Base!$C:$C=C1751)*(Base!$I:$I&lt;&gt;""),0)),0))</f>
        <v/>
      </c>
      <c r="L1751" s="2">
        <f>IF(AND(I1751="",K1751&gt;0),"SIM","NÃO")</f>
        <v/>
      </c>
      <c r="M1751" s="2">
        <f>IF(ISNUMBER(SEARCH("SEPARA",UPPER(C1751))),"NÃO","SIM")</f>
        <v/>
      </c>
      <c r="N1751" s="2">
        <f>IFERROR(H1751/K1751,0)</f>
        <v/>
      </c>
      <c r="O1751" s="2">
        <f>IF(M1751="NÃO","EXCLUÍDO",IF(N1751&lt;Premissas!$B$8,"&lt; 1,00",IF(N1751&lt;Premissas!$B$9,"1,00 – 1,19",IF(N1751&lt;Premissas!$B$10,"1,20 – 1,39",IF(N1751&lt;Premissas!$B$11,"1,40 – 1,59",IF(N1751&lt;Premissas!$B$12,"1,60 – 1,99","≥ 2,00"))))))</f>
        <v/>
      </c>
      <c r="P1751" s="5">
        <f>IF(OR(M1751="NÃO",N1751&lt;Premissas!$B$8),Premissas!$B$13,IF(N1751&lt;Premissas!$B$9,Premissas!$B$14,IF(N1751&lt;Premissas!$B$10,Premissas!$B$15,IF(N1751&lt;Premissas!$B$11,Premissas!$B$16,IF(N1751&lt;Premissas!$B$12,Premissas!$B$17,Premissas!$B$18)))))</f>
        <v/>
      </c>
      <c r="Q1751" s="5">
        <f>IFERROR(P1751/Premissas!$B$4,0)</f>
        <v/>
      </c>
    </row>
    <row r="1752">
      <c r="A1752" s="2" t="n">
        <v>7</v>
      </c>
      <c r="B1752" s="2" t="n">
        <v>930</v>
      </c>
      <c r="C1752" s="2" t="inlineStr">
        <is>
          <t>SEPARACAO</t>
        </is>
      </c>
      <c r="D1752" s="2" t="n">
        <v>5946484</v>
      </c>
      <c r="E1752" s="2" t="inlineStr">
        <is>
          <t>Pablo Henrique Da Silva</t>
        </is>
      </c>
      <c r="F1752" s="2" t="n">
        <v>513</v>
      </c>
      <c r="G1752" s="2" t="n">
        <v>5.68</v>
      </c>
      <c r="H1752" s="2" t="n">
        <v>90</v>
      </c>
      <c r="I1752" s="2" t="n">
        <v>0</v>
      </c>
      <c r="J1752" s="2" t="inlineStr">
        <is>
          <t>GPA</t>
        </is>
      </c>
      <c r="K1752" s="2">
        <f>IF(I1752&lt;&gt;"",I1752,IFERROR(INDEX(Base!$I:$I,MATCH(1,(Base!$C:$C=C1752)*(Base!$I:$I&lt;&gt;""),0)),0))</f>
        <v/>
      </c>
      <c r="L1752" s="2">
        <f>IF(AND(I1752="",K1752&gt;0),"SIM","NÃO")</f>
        <v/>
      </c>
      <c r="M1752" s="2">
        <f>IF(ISNUMBER(SEARCH("SEPARA",UPPER(C1752))),"NÃO","SIM")</f>
        <v/>
      </c>
      <c r="N1752" s="2">
        <f>IFERROR(H1752/K1752,0)</f>
        <v/>
      </c>
      <c r="O1752" s="2">
        <f>IF(M1752="NÃO","EXCLUÍDO",IF(N1752&lt;Premissas!$B$8,"&lt; 1,00",IF(N1752&lt;Premissas!$B$9,"1,00 – 1,19",IF(N1752&lt;Premissas!$B$10,"1,20 – 1,39",IF(N1752&lt;Premissas!$B$11,"1,40 – 1,59",IF(N1752&lt;Premissas!$B$12,"1,60 – 1,99","≥ 2,00"))))))</f>
        <v/>
      </c>
      <c r="P1752" s="5">
        <f>IF(OR(M1752="NÃO",N1752&lt;Premissas!$B$8),Premissas!$B$13,IF(N1752&lt;Premissas!$B$9,Premissas!$B$14,IF(N1752&lt;Premissas!$B$10,Premissas!$B$15,IF(N1752&lt;Premissas!$B$11,Premissas!$B$16,IF(N1752&lt;Premissas!$B$12,Premissas!$B$17,Premissas!$B$18)))))</f>
        <v/>
      </c>
      <c r="Q1752" s="5">
        <f>IFERROR(P1752/Premissas!$B$4,0)</f>
        <v/>
      </c>
    </row>
    <row r="1753">
      <c r="A1753" s="2" t="n">
        <v>7</v>
      </c>
      <c r="B1753" s="2" t="n">
        <v>930</v>
      </c>
      <c r="C1753" s="2" t="inlineStr">
        <is>
          <t>SEPARACAO</t>
        </is>
      </c>
      <c r="D1753" s="2" t="n">
        <v>5951542</v>
      </c>
      <c r="E1753" s="2" t="inlineStr">
        <is>
          <t>Rogeiro Nzolameso Ferraz</t>
        </is>
      </c>
      <c r="F1753" s="2" t="n">
        <v>14084</v>
      </c>
      <c r="G1753" s="2" t="n">
        <v>115.87</v>
      </c>
      <c r="H1753" s="2" t="n">
        <v>122</v>
      </c>
      <c r="I1753" s="2" t="n">
        <v>0</v>
      </c>
      <c r="J1753" s="2" t="inlineStr">
        <is>
          <t>GPA</t>
        </is>
      </c>
      <c r="K1753" s="2">
        <f>IF(I1753&lt;&gt;"",I1753,IFERROR(INDEX(Base!$I:$I,MATCH(1,(Base!$C:$C=C1753)*(Base!$I:$I&lt;&gt;""),0)),0))</f>
        <v/>
      </c>
      <c r="L1753" s="2">
        <f>IF(AND(I1753="",K1753&gt;0),"SIM","NÃO")</f>
        <v/>
      </c>
      <c r="M1753" s="2">
        <f>IF(ISNUMBER(SEARCH("SEPARA",UPPER(C1753))),"NÃO","SIM")</f>
        <v/>
      </c>
      <c r="N1753" s="2">
        <f>IFERROR(H1753/K1753,0)</f>
        <v/>
      </c>
      <c r="O1753" s="2">
        <f>IF(M1753="NÃO","EXCLUÍDO",IF(N1753&lt;Premissas!$B$8,"&lt; 1,00",IF(N1753&lt;Premissas!$B$9,"1,00 – 1,19",IF(N1753&lt;Premissas!$B$10,"1,20 – 1,39",IF(N1753&lt;Premissas!$B$11,"1,40 – 1,59",IF(N1753&lt;Premissas!$B$12,"1,60 – 1,99","≥ 2,00"))))))</f>
        <v/>
      </c>
      <c r="P1753" s="5">
        <f>IF(OR(M1753="NÃO",N1753&lt;Premissas!$B$8),Premissas!$B$13,IF(N1753&lt;Premissas!$B$9,Premissas!$B$14,IF(N1753&lt;Premissas!$B$10,Premissas!$B$15,IF(N1753&lt;Premissas!$B$11,Premissas!$B$16,IF(N1753&lt;Premissas!$B$12,Premissas!$B$17,Premissas!$B$18)))))</f>
        <v/>
      </c>
      <c r="Q1753" s="5">
        <f>IFERROR(P1753/Premissas!$B$4,0)</f>
        <v/>
      </c>
    </row>
    <row r="1754">
      <c r="A1754" s="2" t="n">
        <v>7</v>
      </c>
      <c r="B1754" s="2" t="n">
        <v>930</v>
      </c>
      <c r="C1754" s="2" t="inlineStr">
        <is>
          <t>SEPARACAO</t>
        </is>
      </c>
      <c r="D1754" s="2" t="n">
        <v>5953626</v>
      </c>
      <c r="E1754" s="2" t="inlineStr">
        <is>
          <t>Luan Nogueira De Souza</t>
        </is>
      </c>
      <c r="F1754" s="2" t="n">
        <v>9394</v>
      </c>
      <c r="G1754" s="2" t="n">
        <v>130.56</v>
      </c>
      <c r="H1754" s="2" t="n">
        <v>72</v>
      </c>
      <c r="I1754" s="2" t="n">
        <v>0</v>
      </c>
      <c r="J1754" s="2" t="inlineStr">
        <is>
          <t>GPA</t>
        </is>
      </c>
      <c r="K1754" s="2">
        <f>IF(I1754&lt;&gt;"",I1754,IFERROR(INDEX(Base!$I:$I,MATCH(1,(Base!$C:$C=C1754)*(Base!$I:$I&lt;&gt;""),0)),0))</f>
        <v/>
      </c>
      <c r="L1754" s="2">
        <f>IF(AND(I1754="",K1754&gt;0),"SIM","NÃO")</f>
        <v/>
      </c>
      <c r="M1754" s="2">
        <f>IF(ISNUMBER(SEARCH("SEPARA",UPPER(C1754))),"NÃO","SIM")</f>
        <v/>
      </c>
      <c r="N1754" s="2">
        <f>IFERROR(H1754/K1754,0)</f>
        <v/>
      </c>
      <c r="O1754" s="2">
        <f>IF(M1754="NÃO","EXCLUÍDO",IF(N1754&lt;Premissas!$B$8,"&lt; 1,00",IF(N1754&lt;Premissas!$B$9,"1,00 – 1,19",IF(N1754&lt;Premissas!$B$10,"1,20 – 1,39",IF(N1754&lt;Premissas!$B$11,"1,40 – 1,59",IF(N1754&lt;Premissas!$B$12,"1,60 – 1,99","≥ 2,00"))))))</f>
        <v/>
      </c>
      <c r="P1754" s="5">
        <f>IF(OR(M1754="NÃO",N1754&lt;Premissas!$B$8),Premissas!$B$13,IF(N1754&lt;Premissas!$B$9,Premissas!$B$14,IF(N1754&lt;Premissas!$B$10,Premissas!$B$15,IF(N1754&lt;Premissas!$B$11,Premissas!$B$16,IF(N1754&lt;Premissas!$B$12,Premissas!$B$17,Premissas!$B$18)))))</f>
        <v/>
      </c>
      <c r="Q1754" s="5">
        <f>IFERROR(P1754/Premissas!$B$4,0)</f>
        <v/>
      </c>
    </row>
    <row r="1755">
      <c r="A1755" s="2" t="n">
        <v>7</v>
      </c>
      <c r="B1755" s="2" t="n">
        <v>930</v>
      </c>
      <c r="C1755" s="2" t="inlineStr">
        <is>
          <t>CARREGAMENTO</t>
        </is>
      </c>
      <c r="D1755" s="2" t="n">
        <v>5959128</v>
      </c>
      <c r="E1755" s="2" t="inlineStr">
        <is>
          <t>Fernando Miguel Da Conceicao</t>
        </is>
      </c>
      <c r="F1755" s="2" t="n">
        <v>45</v>
      </c>
      <c r="G1755" s="2" t="n">
        <v>2.82</v>
      </c>
      <c r="H1755" s="2" t="n">
        <v>16</v>
      </c>
      <c r="I1755" s="2" t="n">
        <v>0</v>
      </c>
      <c r="J1755" s="2" t="inlineStr">
        <is>
          <t>GPA</t>
        </is>
      </c>
      <c r="K1755" s="2">
        <f>IF(I1755&lt;&gt;"",I1755,IFERROR(INDEX(Base!$I:$I,MATCH(1,(Base!$C:$C=C1755)*(Base!$I:$I&lt;&gt;""),0)),0))</f>
        <v/>
      </c>
      <c r="L1755" s="2">
        <f>IF(AND(I1755="",K1755&gt;0),"SIM","NÃO")</f>
        <v/>
      </c>
      <c r="M1755" s="2">
        <f>IF(ISNUMBER(SEARCH("SEPARA",UPPER(C1755))),"NÃO","SIM")</f>
        <v/>
      </c>
      <c r="N1755" s="2">
        <f>IFERROR(H1755/K1755,0)</f>
        <v/>
      </c>
      <c r="O1755" s="2">
        <f>IF(M1755="NÃO","EXCLUÍDO",IF(N1755&lt;Premissas!$B$8,"&lt; 1,00",IF(N1755&lt;Premissas!$B$9,"1,00 – 1,19",IF(N1755&lt;Premissas!$B$10,"1,20 – 1,39",IF(N1755&lt;Premissas!$B$11,"1,40 – 1,59",IF(N1755&lt;Premissas!$B$12,"1,60 – 1,99","≥ 2,00"))))))</f>
        <v/>
      </c>
      <c r="P1755" s="5">
        <f>IF(OR(M1755="NÃO",N1755&lt;Premissas!$B$8),Premissas!$B$13,IF(N1755&lt;Premissas!$B$9,Premissas!$B$14,IF(N1755&lt;Premissas!$B$10,Premissas!$B$15,IF(N1755&lt;Premissas!$B$11,Premissas!$B$16,IF(N1755&lt;Premissas!$B$12,Premissas!$B$17,Premissas!$B$18)))))</f>
        <v/>
      </c>
      <c r="Q1755" s="5">
        <f>IFERROR(P1755/Premissas!$B$4,0)</f>
        <v/>
      </c>
    </row>
    <row r="1756">
      <c r="A1756" s="2" t="n">
        <v>7</v>
      </c>
      <c r="B1756" s="2" t="n">
        <v>930</v>
      </c>
      <c r="C1756" s="2" t="inlineStr">
        <is>
          <t>SEPARACAO</t>
        </is>
      </c>
      <c r="D1756" s="2" t="n">
        <v>5959128</v>
      </c>
      <c r="E1756" s="2" t="inlineStr">
        <is>
          <t>Fernando Miguel Da Conceicao</t>
        </is>
      </c>
      <c r="F1756" s="2" t="n">
        <v>8479</v>
      </c>
      <c r="G1756" s="2" t="n">
        <v>77.59999999999999</v>
      </c>
      <c r="H1756" s="2" t="n">
        <v>109</v>
      </c>
      <c r="I1756" s="2" t="n">
        <v>0</v>
      </c>
      <c r="J1756" s="2" t="inlineStr">
        <is>
          <t>GPA</t>
        </is>
      </c>
      <c r="K1756" s="2">
        <f>IF(I1756&lt;&gt;"",I1756,IFERROR(INDEX(Base!$I:$I,MATCH(1,(Base!$C:$C=C1756)*(Base!$I:$I&lt;&gt;""),0)),0))</f>
        <v/>
      </c>
      <c r="L1756" s="2">
        <f>IF(AND(I1756="",K1756&gt;0),"SIM","NÃO")</f>
        <v/>
      </c>
      <c r="M1756" s="2">
        <f>IF(ISNUMBER(SEARCH("SEPARA",UPPER(C1756))),"NÃO","SIM")</f>
        <v/>
      </c>
      <c r="N1756" s="2">
        <f>IFERROR(H1756/K1756,0)</f>
        <v/>
      </c>
      <c r="O1756" s="2">
        <f>IF(M1756="NÃO","EXCLUÍDO",IF(N1756&lt;Premissas!$B$8,"&lt; 1,00",IF(N1756&lt;Premissas!$B$9,"1,00 – 1,19",IF(N1756&lt;Premissas!$B$10,"1,20 – 1,39",IF(N1756&lt;Premissas!$B$11,"1,40 – 1,59",IF(N1756&lt;Premissas!$B$12,"1,60 – 1,99","≥ 2,00"))))))</f>
        <v/>
      </c>
      <c r="P1756" s="5">
        <f>IF(OR(M1756="NÃO",N1756&lt;Premissas!$B$8),Premissas!$B$13,IF(N1756&lt;Premissas!$B$9,Premissas!$B$14,IF(N1756&lt;Premissas!$B$10,Premissas!$B$15,IF(N1756&lt;Premissas!$B$11,Premissas!$B$16,IF(N1756&lt;Premissas!$B$12,Premissas!$B$17,Premissas!$B$18)))))</f>
        <v/>
      </c>
      <c r="Q1756" s="5">
        <f>IFERROR(P1756/Premissas!$B$4,0)</f>
        <v/>
      </c>
    </row>
    <row r="1757">
      <c r="A1757" s="2" t="n">
        <v>7</v>
      </c>
      <c r="B1757" s="2" t="n">
        <v>930</v>
      </c>
      <c r="C1757" s="2" t="inlineStr">
        <is>
          <t>SEPARACAO</t>
        </is>
      </c>
      <c r="D1757" s="2" t="n">
        <v>5960282</v>
      </c>
      <c r="E1757" s="2" t="inlineStr">
        <is>
          <t>Eduardo Lima Moreira</t>
        </is>
      </c>
      <c r="F1757" s="2" t="n">
        <v>10812</v>
      </c>
      <c r="G1757" s="2" t="n">
        <v>111.81</v>
      </c>
      <c r="H1757" s="2" t="n">
        <v>97</v>
      </c>
      <c r="I1757" s="2" t="n">
        <v>0</v>
      </c>
      <c r="J1757" s="2" t="inlineStr">
        <is>
          <t>GPA</t>
        </is>
      </c>
      <c r="K1757" s="2">
        <f>IF(I1757&lt;&gt;"",I1757,IFERROR(INDEX(Base!$I:$I,MATCH(1,(Base!$C:$C=C1757)*(Base!$I:$I&lt;&gt;""),0)),0))</f>
        <v/>
      </c>
      <c r="L1757" s="2">
        <f>IF(AND(I1757="",K1757&gt;0),"SIM","NÃO")</f>
        <v/>
      </c>
      <c r="M1757" s="2">
        <f>IF(ISNUMBER(SEARCH("SEPARA",UPPER(C1757))),"NÃO","SIM")</f>
        <v/>
      </c>
      <c r="N1757" s="2">
        <f>IFERROR(H1757/K1757,0)</f>
        <v/>
      </c>
      <c r="O1757" s="2">
        <f>IF(M1757="NÃO","EXCLUÍDO",IF(N1757&lt;Premissas!$B$8,"&lt; 1,00",IF(N1757&lt;Premissas!$B$9,"1,00 – 1,19",IF(N1757&lt;Premissas!$B$10,"1,20 – 1,39",IF(N1757&lt;Premissas!$B$11,"1,40 – 1,59",IF(N1757&lt;Premissas!$B$12,"1,60 – 1,99","≥ 2,00"))))))</f>
        <v/>
      </c>
      <c r="P1757" s="5">
        <f>IF(OR(M1757="NÃO",N1757&lt;Premissas!$B$8),Premissas!$B$13,IF(N1757&lt;Premissas!$B$9,Premissas!$B$14,IF(N1757&lt;Premissas!$B$10,Premissas!$B$15,IF(N1757&lt;Premissas!$B$11,Premissas!$B$16,IF(N1757&lt;Premissas!$B$12,Premissas!$B$17,Premissas!$B$18)))))</f>
        <v/>
      </c>
      <c r="Q1757" s="5">
        <f>IFERROR(P1757/Premissas!$B$4,0)</f>
        <v/>
      </c>
    </row>
    <row r="1758">
      <c r="A1758" s="2" t="n">
        <v>7</v>
      </c>
      <c r="B1758" s="2" t="n">
        <v>930</v>
      </c>
      <c r="C1758" s="2" t="inlineStr">
        <is>
          <t>SEPARACAO</t>
        </is>
      </c>
      <c r="D1758" s="2" t="n">
        <v>5961556</v>
      </c>
      <c r="E1758" s="2" t="inlineStr">
        <is>
          <t>Guilherme Amorim Souza</t>
        </is>
      </c>
      <c r="F1758" s="2" t="n">
        <v>25</v>
      </c>
      <c r="G1758" s="2" t="n">
        <v>0.6</v>
      </c>
      <c r="H1758" s="2" t="n">
        <v>42</v>
      </c>
      <c r="I1758" s="2" t="n">
        <v>0</v>
      </c>
      <c r="J1758" s="2" t="inlineStr">
        <is>
          <t>GPA</t>
        </is>
      </c>
      <c r="K1758" s="2">
        <f>IF(I1758&lt;&gt;"",I1758,IFERROR(INDEX(Base!$I:$I,MATCH(1,(Base!$C:$C=C1758)*(Base!$I:$I&lt;&gt;""),0)),0))</f>
        <v/>
      </c>
      <c r="L1758" s="2">
        <f>IF(AND(I1758="",K1758&gt;0),"SIM","NÃO")</f>
        <v/>
      </c>
      <c r="M1758" s="2">
        <f>IF(ISNUMBER(SEARCH("SEPARA",UPPER(C1758))),"NÃO","SIM")</f>
        <v/>
      </c>
      <c r="N1758" s="2">
        <f>IFERROR(H1758/K1758,0)</f>
        <v/>
      </c>
      <c r="O1758" s="2">
        <f>IF(M1758="NÃO","EXCLUÍDO",IF(N1758&lt;Premissas!$B$8,"&lt; 1,00",IF(N1758&lt;Premissas!$B$9,"1,00 – 1,19",IF(N1758&lt;Premissas!$B$10,"1,20 – 1,39",IF(N1758&lt;Premissas!$B$11,"1,40 – 1,59",IF(N1758&lt;Premissas!$B$12,"1,60 – 1,99","≥ 2,00"))))))</f>
        <v/>
      </c>
      <c r="P1758" s="5">
        <f>IF(OR(M1758="NÃO",N1758&lt;Premissas!$B$8),Premissas!$B$13,IF(N1758&lt;Premissas!$B$9,Premissas!$B$14,IF(N1758&lt;Premissas!$B$10,Premissas!$B$15,IF(N1758&lt;Premissas!$B$11,Premissas!$B$16,IF(N1758&lt;Premissas!$B$12,Premissas!$B$17,Premissas!$B$18)))))</f>
        <v/>
      </c>
      <c r="Q1758" s="5">
        <f>IFERROR(P1758/Premissas!$B$4,0)</f>
        <v/>
      </c>
    </row>
    <row r="1759">
      <c r="A1759" s="2" t="n">
        <v>7</v>
      </c>
      <c r="B1759" s="2" t="n">
        <v>930</v>
      </c>
      <c r="C1759" s="2" t="inlineStr">
        <is>
          <t>SEPARACAO</t>
        </is>
      </c>
      <c r="D1759" s="2" t="n">
        <v>5962145</v>
      </c>
      <c r="E1759" s="2" t="inlineStr">
        <is>
          <t>Matadi Kuama Martins</t>
        </is>
      </c>
      <c r="F1759" s="2" t="n">
        <v>9316</v>
      </c>
      <c r="G1759" s="2" t="n">
        <v>91.45999999999999</v>
      </c>
      <c r="H1759" s="2" t="n">
        <v>102</v>
      </c>
      <c r="I1759" s="2" t="n">
        <v>0</v>
      </c>
      <c r="J1759" s="2" t="inlineStr">
        <is>
          <t>GPA</t>
        </is>
      </c>
      <c r="K1759" s="2">
        <f>IF(I1759&lt;&gt;"",I1759,IFERROR(INDEX(Base!$I:$I,MATCH(1,(Base!$C:$C=C1759)*(Base!$I:$I&lt;&gt;""),0)),0))</f>
        <v/>
      </c>
      <c r="L1759" s="2">
        <f>IF(AND(I1759="",K1759&gt;0),"SIM","NÃO")</f>
        <v/>
      </c>
      <c r="M1759" s="2">
        <f>IF(ISNUMBER(SEARCH("SEPARA",UPPER(C1759))),"NÃO","SIM")</f>
        <v/>
      </c>
      <c r="N1759" s="2">
        <f>IFERROR(H1759/K1759,0)</f>
        <v/>
      </c>
      <c r="O1759" s="2">
        <f>IF(M1759="NÃO","EXCLUÍDO",IF(N1759&lt;Premissas!$B$8,"&lt; 1,00",IF(N1759&lt;Premissas!$B$9,"1,00 – 1,19",IF(N1759&lt;Premissas!$B$10,"1,20 – 1,39",IF(N1759&lt;Premissas!$B$11,"1,40 – 1,59",IF(N1759&lt;Premissas!$B$12,"1,60 – 1,99","≥ 2,00"))))))</f>
        <v/>
      </c>
      <c r="P1759" s="5">
        <f>IF(OR(M1759="NÃO",N1759&lt;Premissas!$B$8),Premissas!$B$13,IF(N1759&lt;Premissas!$B$9,Premissas!$B$14,IF(N1759&lt;Premissas!$B$10,Premissas!$B$15,IF(N1759&lt;Premissas!$B$11,Premissas!$B$16,IF(N1759&lt;Premissas!$B$12,Premissas!$B$17,Premissas!$B$18)))))</f>
        <v/>
      </c>
      <c r="Q1759" s="5">
        <f>IFERROR(P1759/Premissas!$B$4,0)</f>
        <v/>
      </c>
    </row>
    <row r="1760">
      <c r="A1760" s="2" t="n">
        <v>7</v>
      </c>
      <c r="B1760" s="2" t="n">
        <v>930</v>
      </c>
      <c r="C1760" s="2" t="inlineStr">
        <is>
          <t>PUXADA RECEB</t>
        </is>
      </c>
      <c r="D1760" s="2" t="n">
        <v>596382</v>
      </c>
      <c r="E1760" s="2" t="inlineStr">
        <is>
          <t>LUIZ MOAB DA SILVA</t>
        </is>
      </c>
      <c r="F1760" s="2" t="n">
        <v>356</v>
      </c>
      <c r="G1760" s="2" t="n">
        <v>8.82</v>
      </c>
      <c r="H1760" s="2" t="n">
        <v>40</v>
      </c>
      <c r="I1760" s="2" t="n">
        <v>0</v>
      </c>
      <c r="J1760" s="2" t="inlineStr">
        <is>
          <t>GPA</t>
        </is>
      </c>
      <c r="K1760" s="2">
        <f>IF(I1760&lt;&gt;"",I1760,IFERROR(INDEX(Base!$I:$I,MATCH(1,(Base!$C:$C=C1760)*(Base!$I:$I&lt;&gt;""),0)),0))</f>
        <v/>
      </c>
      <c r="L1760" s="2">
        <f>IF(AND(I1760="",K1760&gt;0),"SIM","NÃO")</f>
        <v/>
      </c>
      <c r="M1760" s="2">
        <f>IF(ISNUMBER(SEARCH("SEPARA",UPPER(C1760))),"NÃO","SIM")</f>
        <v/>
      </c>
      <c r="N1760" s="2">
        <f>IFERROR(H1760/K1760,0)</f>
        <v/>
      </c>
      <c r="O1760" s="2">
        <f>IF(M1760="NÃO","EXCLUÍDO",IF(N1760&lt;Premissas!$B$8,"&lt; 1,00",IF(N1760&lt;Premissas!$B$9,"1,00 – 1,19",IF(N1760&lt;Premissas!$B$10,"1,20 – 1,39",IF(N1760&lt;Premissas!$B$11,"1,40 – 1,59",IF(N1760&lt;Premissas!$B$12,"1,60 – 1,99","≥ 2,00"))))))</f>
        <v/>
      </c>
      <c r="P1760" s="5">
        <f>IF(OR(M1760="NÃO",N1760&lt;Premissas!$B$8),Premissas!$B$13,IF(N1760&lt;Premissas!$B$9,Premissas!$B$14,IF(N1760&lt;Premissas!$B$10,Premissas!$B$15,IF(N1760&lt;Premissas!$B$11,Premissas!$B$16,IF(N1760&lt;Premissas!$B$12,Premissas!$B$17,Premissas!$B$18)))))</f>
        <v/>
      </c>
      <c r="Q1760" s="5">
        <f>IFERROR(P1760/Premissas!$B$4,0)</f>
        <v/>
      </c>
    </row>
    <row r="1761">
      <c r="A1761" s="2" t="n">
        <v>7</v>
      </c>
      <c r="B1761" s="2" t="n">
        <v>930</v>
      </c>
      <c r="C1761" s="2" t="inlineStr">
        <is>
          <t>RECEBIMENTO</t>
        </is>
      </c>
      <c r="D1761" s="2" t="n">
        <v>596382</v>
      </c>
      <c r="E1761" s="2" t="inlineStr">
        <is>
          <t>LUIZ MOAB DA SILVA</t>
        </is>
      </c>
      <c r="F1761" s="2" t="n">
        <v>795</v>
      </c>
      <c r="G1761" s="2" t="n">
        <v>46.33</v>
      </c>
      <c r="H1761" s="2" t="n">
        <v>17</v>
      </c>
      <c r="I1761" s="2" t="n">
        <v>0</v>
      </c>
      <c r="J1761" s="2" t="inlineStr">
        <is>
          <t>GPA</t>
        </is>
      </c>
      <c r="K1761" s="2">
        <f>IF(I1761&lt;&gt;"",I1761,IFERROR(INDEX(Base!$I:$I,MATCH(1,(Base!$C:$C=C1761)*(Base!$I:$I&lt;&gt;""),0)),0))</f>
        <v/>
      </c>
      <c r="L1761" s="2">
        <f>IF(AND(I1761="",K1761&gt;0),"SIM","NÃO")</f>
        <v/>
      </c>
      <c r="M1761" s="2">
        <f>IF(ISNUMBER(SEARCH("SEPARA",UPPER(C1761))),"NÃO","SIM")</f>
        <v/>
      </c>
      <c r="N1761" s="2">
        <f>IFERROR(H1761/K1761,0)</f>
        <v/>
      </c>
      <c r="O1761" s="2">
        <f>IF(M1761="NÃO","EXCLUÍDO",IF(N1761&lt;Premissas!$B$8,"&lt; 1,00",IF(N1761&lt;Premissas!$B$9,"1,00 – 1,19",IF(N1761&lt;Premissas!$B$10,"1,20 – 1,39",IF(N1761&lt;Premissas!$B$11,"1,40 – 1,59",IF(N1761&lt;Premissas!$B$12,"1,60 – 1,99","≥ 2,00"))))))</f>
        <v/>
      </c>
      <c r="P1761" s="5">
        <f>IF(OR(M1761="NÃO",N1761&lt;Premissas!$B$8),Premissas!$B$13,IF(N1761&lt;Premissas!$B$9,Premissas!$B$14,IF(N1761&lt;Premissas!$B$10,Premissas!$B$15,IF(N1761&lt;Premissas!$B$11,Premissas!$B$16,IF(N1761&lt;Premissas!$B$12,Premissas!$B$17,Premissas!$B$18)))))</f>
        <v/>
      </c>
      <c r="Q1761" s="5">
        <f>IFERROR(P1761/Premissas!$B$4,0)</f>
        <v/>
      </c>
    </row>
    <row r="1762">
      <c r="A1762" s="2" t="n">
        <v>7</v>
      </c>
      <c r="B1762" s="2" t="n">
        <v>930</v>
      </c>
      <c r="C1762" s="2" t="inlineStr">
        <is>
          <t>SEPARACAO</t>
        </is>
      </c>
      <c r="D1762" s="2" t="n">
        <v>5964490</v>
      </c>
      <c r="E1762" s="2" t="inlineStr">
        <is>
          <t>David Meneses Da Silva</t>
        </is>
      </c>
      <c r="F1762" s="2" t="n">
        <v>5</v>
      </c>
      <c r="G1762" s="2" t="n">
        <v>0.03</v>
      </c>
      <c r="H1762" s="2" t="n">
        <v>167</v>
      </c>
      <c r="I1762" s="2" t="n">
        <v>0</v>
      </c>
      <c r="J1762" s="2" t="inlineStr">
        <is>
          <t>GPA</t>
        </is>
      </c>
      <c r="K1762" s="2">
        <f>IF(I1762&lt;&gt;"",I1762,IFERROR(INDEX(Base!$I:$I,MATCH(1,(Base!$C:$C=C1762)*(Base!$I:$I&lt;&gt;""),0)),0))</f>
        <v/>
      </c>
      <c r="L1762" s="2">
        <f>IF(AND(I1762="",K1762&gt;0),"SIM","NÃO")</f>
        <v/>
      </c>
      <c r="M1762" s="2">
        <f>IF(ISNUMBER(SEARCH("SEPARA",UPPER(C1762))),"NÃO","SIM")</f>
        <v/>
      </c>
      <c r="N1762" s="2">
        <f>IFERROR(H1762/K1762,0)</f>
        <v/>
      </c>
      <c r="O1762" s="2">
        <f>IF(M1762="NÃO","EXCLUÍDO",IF(N1762&lt;Premissas!$B$8,"&lt; 1,00",IF(N1762&lt;Premissas!$B$9,"1,00 – 1,19",IF(N1762&lt;Premissas!$B$10,"1,20 – 1,39",IF(N1762&lt;Premissas!$B$11,"1,40 – 1,59",IF(N1762&lt;Premissas!$B$12,"1,60 – 1,99","≥ 2,00"))))))</f>
        <v/>
      </c>
      <c r="P1762" s="5">
        <f>IF(OR(M1762="NÃO",N1762&lt;Premissas!$B$8),Premissas!$B$13,IF(N1762&lt;Premissas!$B$9,Premissas!$B$14,IF(N1762&lt;Premissas!$B$10,Premissas!$B$15,IF(N1762&lt;Premissas!$B$11,Premissas!$B$16,IF(N1762&lt;Premissas!$B$12,Premissas!$B$17,Premissas!$B$18)))))</f>
        <v/>
      </c>
      <c r="Q1762" s="5">
        <f>IFERROR(P1762/Premissas!$B$4,0)</f>
        <v/>
      </c>
    </row>
    <row r="1763">
      <c r="A1763" s="2" t="n">
        <v>7</v>
      </c>
      <c r="B1763" s="2" t="n">
        <v>930</v>
      </c>
      <c r="C1763" s="2" t="inlineStr">
        <is>
          <t>SEPARACAO</t>
        </is>
      </c>
      <c r="D1763" s="2" t="n">
        <v>5964806</v>
      </c>
      <c r="E1763" s="2" t="inlineStr">
        <is>
          <t>Marcio Oliveira Dos Santos</t>
        </is>
      </c>
      <c r="F1763" s="2" t="n">
        <v>3834</v>
      </c>
      <c r="G1763" s="2" t="n">
        <v>72.78</v>
      </c>
      <c r="H1763" s="2" t="n">
        <v>53</v>
      </c>
      <c r="I1763" s="2" t="n">
        <v>0</v>
      </c>
      <c r="J1763" s="2" t="inlineStr">
        <is>
          <t>GPA</t>
        </is>
      </c>
      <c r="K1763" s="2">
        <f>IF(I1763&lt;&gt;"",I1763,IFERROR(INDEX(Base!$I:$I,MATCH(1,(Base!$C:$C=C1763)*(Base!$I:$I&lt;&gt;""),0)),0))</f>
        <v/>
      </c>
      <c r="L1763" s="2">
        <f>IF(AND(I1763="",K1763&gt;0),"SIM","NÃO")</f>
        <v/>
      </c>
      <c r="M1763" s="2">
        <f>IF(ISNUMBER(SEARCH("SEPARA",UPPER(C1763))),"NÃO","SIM")</f>
        <v/>
      </c>
      <c r="N1763" s="2">
        <f>IFERROR(H1763/K1763,0)</f>
        <v/>
      </c>
      <c r="O1763" s="2">
        <f>IF(M1763="NÃO","EXCLUÍDO",IF(N1763&lt;Premissas!$B$8,"&lt; 1,00",IF(N1763&lt;Premissas!$B$9,"1,00 – 1,19",IF(N1763&lt;Premissas!$B$10,"1,20 – 1,39",IF(N1763&lt;Premissas!$B$11,"1,40 – 1,59",IF(N1763&lt;Premissas!$B$12,"1,60 – 1,99","≥ 2,00"))))))</f>
        <v/>
      </c>
      <c r="P1763" s="5">
        <f>IF(OR(M1763="NÃO",N1763&lt;Premissas!$B$8),Premissas!$B$13,IF(N1763&lt;Premissas!$B$9,Premissas!$B$14,IF(N1763&lt;Premissas!$B$10,Premissas!$B$15,IF(N1763&lt;Premissas!$B$11,Premissas!$B$16,IF(N1763&lt;Premissas!$B$12,Premissas!$B$17,Premissas!$B$18)))))</f>
        <v/>
      </c>
      <c r="Q1763" s="5">
        <f>IFERROR(P1763/Premissas!$B$4,0)</f>
        <v/>
      </c>
    </row>
    <row r="1764">
      <c r="A1764" s="2" t="n">
        <v>7</v>
      </c>
      <c r="B1764" s="2" t="n">
        <v>930</v>
      </c>
      <c r="C1764" s="2" t="inlineStr">
        <is>
          <t>SEPARACAO</t>
        </is>
      </c>
      <c r="D1764" s="2" t="n">
        <v>5965071</v>
      </c>
      <c r="E1764" s="2" t="inlineStr">
        <is>
          <t>Joao Victor Salazar Da Silva</t>
        </is>
      </c>
      <c r="F1764" s="2" t="n">
        <v>7573</v>
      </c>
      <c r="G1764" s="2" t="n">
        <v>96.45999999999999</v>
      </c>
      <c r="H1764" s="2" t="n">
        <v>79</v>
      </c>
      <c r="I1764" s="2" t="n">
        <v>0</v>
      </c>
      <c r="J1764" s="2" t="inlineStr">
        <is>
          <t>GPA</t>
        </is>
      </c>
      <c r="K1764" s="2">
        <f>IF(I1764&lt;&gt;"",I1764,IFERROR(INDEX(Base!$I:$I,MATCH(1,(Base!$C:$C=C1764)*(Base!$I:$I&lt;&gt;""),0)),0))</f>
        <v/>
      </c>
      <c r="L1764" s="2">
        <f>IF(AND(I1764="",K1764&gt;0),"SIM","NÃO")</f>
        <v/>
      </c>
      <c r="M1764" s="2">
        <f>IF(ISNUMBER(SEARCH("SEPARA",UPPER(C1764))),"NÃO","SIM")</f>
        <v/>
      </c>
      <c r="N1764" s="2">
        <f>IFERROR(H1764/K1764,0)</f>
        <v/>
      </c>
      <c r="O1764" s="2">
        <f>IF(M1764="NÃO","EXCLUÍDO",IF(N1764&lt;Premissas!$B$8,"&lt; 1,00",IF(N1764&lt;Premissas!$B$9,"1,00 – 1,19",IF(N1764&lt;Premissas!$B$10,"1,20 – 1,39",IF(N1764&lt;Premissas!$B$11,"1,40 – 1,59",IF(N1764&lt;Premissas!$B$12,"1,60 – 1,99","≥ 2,00"))))))</f>
        <v/>
      </c>
      <c r="P1764" s="5">
        <f>IF(OR(M1764="NÃO",N1764&lt;Premissas!$B$8),Premissas!$B$13,IF(N1764&lt;Premissas!$B$9,Premissas!$B$14,IF(N1764&lt;Premissas!$B$10,Premissas!$B$15,IF(N1764&lt;Premissas!$B$11,Premissas!$B$16,IF(N1764&lt;Premissas!$B$12,Premissas!$B$17,Premissas!$B$18)))))</f>
        <v/>
      </c>
      <c r="Q1764" s="5">
        <f>IFERROR(P1764/Premissas!$B$4,0)</f>
        <v/>
      </c>
    </row>
    <row r="1765">
      <c r="A1765" s="2" t="n">
        <v>7</v>
      </c>
      <c r="B1765" s="2" t="n">
        <v>930</v>
      </c>
      <c r="C1765" s="2" t="inlineStr">
        <is>
          <t>SEPARACAO</t>
        </is>
      </c>
      <c r="D1765" s="2" t="n">
        <v>5965659</v>
      </c>
      <c r="E1765" s="2" t="inlineStr">
        <is>
          <t>Carlos Alexandre Fonseca Sodre</t>
        </is>
      </c>
      <c r="F1765" s="2" t="n">
        <v>2220</v>
      </c>
      <c r="G1765" s="2" t="n">
        <v>34.55</v>
      </c>
      <c r="H1765" s="2" t="n">
        <v>64</v>
      </c>
      <c r="I1765" s="2" t="n">
        <v>0</v>
      </c>
      <c r="J1765" s="2" t="inlineStr">
        <is>
          <t>GPA</t>
        </is>
      </c>
      <c r="K1765" s="2">
        <f>IF(I1765&lt;&gt;"",I1765,IFERROR(INDEX(Base!$I:$I,MATCH(1,(Base!$C:$C=C1765)*(Base!$I:$I&lt;&gt;""),0)),0))</f>
        <v/>
      </c>
      <c r="L1765" s="2">
        <f>IF(AND(I1765="",K1765&gt;0),"SIM","NÃO")</f>
        <v/>
      </c>
      <c r="M1765" s="2">
        <f>IF(ISNUMBER(SEARCH("SEPARA",UPPER(C1765))),"NÃO","SIM")</f>
        <v/>
      </c>
      <c r="N1765" s="2">
        <f>IFERROR(H1765/K1765,0)</f>
        <v/>
      </c>
      <c r="O1765" s="2">
        <f>IF(M1765="NÃO","EXCLUÍDO",IF(N1765&lt;Premissas!$B$8,"&lt; 1,00",IF(N1765&lt;Premissas!$B$9,"1,00 – 1,19",IF(N1765&lt;Premissas!$B$10,"1,20 – 1,39",IF(N1765&lt;Premissas!$B$11,"1,40 – 1,59",IF(N1765&lt;Premissas!$B$12,"1,60 – 1,99","≥ 2,00"))))))</f>
        <v/>
      </c>
      <c r="P1765" s="5">
        <f>IF(OR(M1765="NÃO",N1765&lt;Premissas!$B$8),Premissas!$B$13,IF(N1765&lt;Premissas!$B$9,Premissas!$B$14,IF(N1765&lt;Premissas!$B$10,Premissas!$B$15,IF(N1765&lt;Premissas!$B$11,Premissas!$B$16,IF(N1765&lt;Premissas!$B$12,Premissas!$B$17,Premissas!$B$18)))))</f>
        <v/>
      </c>
      <c r="Q1765" s="5">
        <f>IFERROR(P1765/Premissas!$B$4,0)</f>
        <v/>
      </c>
    </row>
    <row r="1766">
      <c r="A1766" s="2" t="n">
        <v>7</v>
      </c>
      <c r="B1766" s="2" t="n">
        <v>930</v>
      </c>
      <c r="C1766" s="2" t="inlineStr">
        <is>
          <t>SEPARACAO</t>
        </is>
      </c>
      <c r="D1766" s="2" t="n">
        <v>5966930</v>
      </c>
      <c r="E1766" s="2" t="inlineStr">
        <is>
          <t>Joao Roberto Avelino Filho</t>
        </is>
      </c>
      <c r="F1766" s="2" t="n">
        <v>8448</v>
      </c>
      <c r="G1766" s="2" t="n">
        <v>112.56</v>
      </c>
      <c r="H1766" s="2" t="n">
        <v>75</v>
      </c>
      <c r="I1766" s="2" t="n">
        <v>0</v>
      </c>
      <c r="J1766" s="2" t="inlineStr">
        <is>
          <t>GPA</t>
        </is>
      </c>
      <c r="K1766" s="2">
        <f>IF(I1766&lt;&gt;"",I1766,IFERROR(INDEX(Base!$I:$I,MATCH(1,(Base!$C:$C=C1766)*(Base!$I:$I&lt;&gt;""),0)),0))</f>
        <v/>
      </c>
      <c r="L1766" s="2">
        <f>IF(AND(I1766="",K1766&gt;0),"SIM","NÃO")</f>
        <v/>
      </c>
      <c r="M1766" s="2">
        <f>IF(ISNUMBER(SEARCH("SEPARA",UPPER(C1766))),"NÃO","SIM")</f>
        <v/>
      </c>
      <c r="N1766" s="2">
        <f>IFERROR(H1766/K1766,0)</f>
        <v/>
      </c>
      <c r="O1766" s="2">
        <f>IF(M1766="NÃO","EXCLUÍDO",IF(N1766&lt;Premissas!$B$8,"&lt; 1,00",IF(N1766&lt;Premissas!$B$9,"1,00 – 1,19",IF(N1766&lt;Premissas!$B$10,"1,20 – 1,39",IF(N1766&lt;Premissas!$B$11,"1,40 – 1,59",IF(N1766&lt;Premissas!$B$12,"1,60 – 1,99","≥ 2,00"))))))</f>
        <v/>
      </c>
      <c r="P1766" s="5">
        <f>IF(OR(M1766="NÃO",N1766&lt;Premissas!$B$8),Premissas!$B$13,IF(N1766&lt;Premissas!$B$9,Premissas!$B$14,IF(N1766&lt;Premissas!$B$10,Premissas!$B$15,IF(N1766&lt;Premissas!$B$11,Premissas!$B$16,IF(N1766&lt;Premissas!$B$12,Premissas!$B$17,Premissas!$B$18)))))</f>
        <v/>
      </c>
      <c r="Q1766" s="5">
        <f>IFERROR(P1766/Premissas!$B$4,0)</f>
        <v/>
      </c>
    </row>
    <row r="1767">
      <c r="A1767" s="2" t="n">
        <v>7</v>
      </c>
      <c r="B1767" s="2" t="n">
        <v>930</v>
      </c>
      <c r="C1767" s="2" t="inlineStr">
        <is>
          <t>SEPARACAO</t>
        </is>
      </c>
      <c r="D1767" s="2" t="n">
        <v>5968100</v>
      </c>
      <c r="E1767" s="2" t="inlineStr">
        <is>
          <t>Fernando Oliveira Martins</t>
        </is>
      </c>
      <c r="F1767" s="2" t="n">
        <v>2150</v>
      </c>
      <c r="G1767" s="2" t="n">
        <v>42.82</v>
      </c>
      <c r="H1767" s="2" t="n">
        <v>50</v>
      </c>
      <c r="I1767" s="2" t="n">
        <v>0</v>
      </c>
      <c r="J1767" s="2" t="inlineStr">
        <is>
          <t>GPA</t>
        </is>
      </c>
      <c r="K1767" s="2">
        <f>IF(I1767&lt;&gt;"",I1767,IFERROR(INDEX(Base!$I:$I,MATCH(1,(Base!$C:$C=C1767)*(Base!$I:$I&lt;&gt;""),0)),0))</f>
        <v/>
      </c>
      <c r="L1767" s="2">
        <f>IF(AND(I1767="",K1767&gt;0),"SIM","NÃO")</f>
        <v/>
      </c>
      <c r="M1767" s="2">
        <f>IF(ISNUMBER(SEARCH("SEPARA",UPPER(C1767))),"NÃO","SIM")</f>
        <v/>
      </c>
      <c r="N1767" s="2">
        <f>IFERROR(H1767/K1767,0)</f>
        <v/>
      </c>
      <c r="O1767" s="2">
        <f>IF(M1767="NÃO","EXCLUÍDO",IF(N1767&lt;Premissas!$B$8,"&lt; 1,00",IF(N1767&lt;Premissas!$B$9,"1,00 – 1,19",IF(N1767&lt;Premissas!$B$10,"1,20 – 1,39",IF(N1767&lt;Premissas!$B$11,"1,40 – 1,59",IF(N1767&lt;Premissas!$B$12,"1,60 – 1,99","≥ 2,00"))))))</f>
        <v/>
      </c>
      <c r="P1767" s="5">
        <f>IF(OR(M1767="NÃO",N1767&lt;Premissas!$B$8),Premissas!$B$13,IF(N1767&lt;Premissas!$B$9,Premissas!$B$14,IF(N1767&lt;Premissas!$B$10,Premissas!$B$15,IF(N1767&lt;Premissas!$B$11,Premissas!$B$16,IF(N1767&lt;Premissas!$B$12,Premissas!$B$17,Premissas!$B$18)))))</f>
        <v/>
      </c>
      <c r="Q1767" s="5">
        <f>IFERROR(P1767/Premissas!$B$4,0)</f>
        <v/>
      </c>
    </row>
    <row r="1768">
      <c r="A1768" s="2" t="n">
        <v>7</v>
      </c>
      <c r="B1768" s="2" t="n">
        <v>930</v>
      </c>
      <c r="C1768" s="2" t="inlineStr">
        <is>
          <t>SEPARACAO</t>
        </is>
      </c>
      <c r="D1768" s="2" t="n">
        <v>5969425</v>
      </c>
      <c r="E1768" s="2" t="inlineStr">
        <is>
          <t>Victor Henrique Santos Rossati</t>
        </is>
      </c>
      <c r="F1768" s="2" t="n">
        <v>2608</v>
      </c>
      <c r="G1768" s="2" t="n">
        <v>35.19</v>
      </c>
      <c r="H1768" s="2" t="n">
        <v>74</v>
      </c>
      <c r="I1768" s="2" t="n">
        <v>0</v>
      </c>
      <c r="J1768" s="2" t="inlineStr">
        <is>
          <t>GPA</t>
        </is>
      </c>
      <c r="K1768" s="2">
        <f>IF(I1768&lt;&gt;"",I1768,IFERROR(INDEX(Base!$I:$I,MATCH(1,(Base!$C:$C=C1768)*(Base!$I:$I&lt;&gt;""),0)),0))</f>
        <v/>
      </c>
      <c r="L1768" s="2">
        <f>IF(AND(I1768="",K1768&gt;0),"SIM","NÃO")</f>
        <v/>
      </c>
      <c r="M1768" s="2">
        <f>IF(ISNUMBER(SEARCH("SEPARA",UPPER(C1768))),"NÃO","SIM")</f>
        <v/>
      </c>
      <c r="N1768" s="2">
        <f>IFERROR(H1768/K1768,0)</f>
        <v/>
      </c>
      <c r="O1768" s="2">
        <f>IF(M1768="NÃO","EXCLUÍDO",IF(N1768&lt;Premissas!$B$8,"&lt; 1,00",IF(N1768&lt;Premissas!$B$9,"1,00 – 1,19",IF(N1768&lt;Premissas!$B$10,"1,20 – 1,39",IF(N1768&lt;Premissas!$B$11,"1,40 – 1,59",IF(N1768&lt;Premissas!$B$12,"1,60 – 1,99","≥ 2,00"))))))</f>
        <v/>
      </c>
      <c r="P1768" s="5">
        <f>IF(OR(M1768="NÃO",N1768&lt;Premissas!$B$8),Premissas!$B$13,IF(N1768&lt;Premissas!$B$9,Premissas!$B$14,IF(N1768&lt;Premissas!$B$10,Premissas!$B$15,IF(N1768&lt;Premissas!$B$11,Premissas!$B$16,IF(N1768&lt;Premissas!$B$12,Premissas!$B$17,Premissas!$B$18)))))</f>
        <v/>
      </c>
      <c r="Q1768" s="5">
        <f>IFERROR(P1768/Premissas!$B$4,0)</f>
        <v/>
      </c>
    </row>
    <row r="1769">
      <c r="A1769" s="2" t="n">
        <v>7</v>
      </c>
      <c r="B1769" s="2" t="n">
        <v>930</v>
      </c>
      <c r="C1769" s="2" t="inlineStr">
        <is>
          <t>CARREGAMENTO</t>
        </is>
      </c>
      <c r="D1769" s="2" t="n">
        <v>5970164</v>
      </c>
      <c r="E1769" s="2" t="inlineStr">
        <is>
          <t>Johnatan Rudrigues Dionizio</t>
        </is>
      </c>
      <c r="F1769" s="2" t="n">
        <v>20</v>
      </c>
      <c r="G1769" s="2" t="n">
        <v>0.04</v>
      </c>
      <c r="H1769" s="2" t="n">
        <v>500</v>
      </c>
      <c r="I1769" s="2" t="n">
        <v>0</v>
      </c>
      <c r="J1769" s="2" t="inlineStr">
        <is>
          <t>GPA</t>
        </is>
      </c>
      <c r="K1769" s="2">
        <f>IF(I1769&lt;&gt;"",I1769,IFERROR(INDEX(Base!$I:$I,MATCH(1,(Base!$C:$C=C1769)*(Base!$I:$I&lt;&gt;""),0)),0))</f>
        <v/>
      </c>
      <c r="L1769" s="2">
        <f>IF(AND(I1769="",K1769&gt;0),"SIM","NÃO")</f>
        <v/>
      </c>
      <c r="M1769" s="2">
        <f>IF(ISNUMBER(SEARCH("SEPARA",UPPER(C1769))),"NÃO","SIM")</f>
        <v/>
      </c>
      <c r="N1769" s="2">
        <f>IFERROR(H1769/K1769,0)</f>
        <v/>
      </c>
      <c r="O1769" s="2">
        <f>IF(M1769="NÃO","EXCLUÍDO",IF(N1769&lt;Premissas!$B$8,"&lt; 1,00",IF(N1769&lt;Premissas!$B$9,"1,00 – 1,19",IF(N1769&lt;Premissas!$B$10,"1,20 – 1,39",IF(N1769&lt;Premissas!$B$11,"1,40 – 1,59",IF(N1769&lt;Premissas!$B$12,"1,60 – 1,99","≥ 2,00"))))))</f>
        <v/>
      </c>
      <c r="P1769" s="5">
        <f>IF(OR(M1769="NÃO",N1769&lt;Premissas!$B$8),Premissas!$B$13,IF(N1769&lt;Premissas!$B$9,Premissas!$B$14,IF(N1769&lt;Premissas!$B$10,Premissas!$B$15,IF(N1769&lt;Premissas!$B$11,Premissas!$B$16,IF(N1769&lt;Premissas!$B$12,Premissas!$B$17,Premissas!$B$18)))))</f>
        <v/>
      </c>
      <c r="Q1769" s="5">
        <f>IFERROR(P1769/Premissas!$B$4,0)</f>
        <v/>
      </c>
    </row>
    <row r="1770">
      <c r="A1770" s="2" t="n">
        <v>7</v>
      </c>
      <c r="B1770" s="2" t="n">
        <v>930</v>
      </c>
      <c r="C1770" s="2" t="inlineStr">
        <is>
          <t>SEPARACAO</t>
        </is>
      </c>
      <c r="D1770" s="2" t="n">
        <v>5970202</v>
      </c>
      <c r="E1770" s="2" t="inlineStr">
        <is>
          <t>Lucas Lopes Da Silva</t>
        </is>
      </c>
      <c r="F1770" s="2" t="n">
        <v>6628</v>
      </c>
      <c r="G1770" s="2" t="n">
        <v>59.29</v>
      </c>
      <c r="H1770" s="2" t="n">
        <v>112</v>
      </c>
      <c r="I1770" s="2" t="n">
        <v>0</v>
      </c>
      <c r="J1770" s="2" t="inlineStr">
        <is>
          <t>GPA</t>
        </is>
      </c>
      <c r="K1770" s="2">
        <f>IF(I1770&lt;&gt;"",I1770,IFERROR(INDEX(Base!$I:$I,MATCH(1,(Base!$C:$C=C1770)*(Base!$I:$I&lt;&gt;""),0)),0))</f>
        <v/>
      </c>
      <c r="L1770" s="2">
        <f>IF(AND(I1770="",K1770&gt;0),"SIM","NÃO")</f>
        <v/>
      </c>
      <c r="M1770" s="2">
        <f>IF(ISNUMBER(SEARCH("SEPARA",UPPER(C1770))),"NÃO","SIM")</f>
        <v/>
      </c>
      <c r="N1770" s="2">
        <f>IFERROR(H1770/K1770,0)</f>
        <v/>
      </c>
      <c r="O1770" s="2">
        <f>IF(M1770="NÃO","EXCLUÍDO",IF(N1770&lt;Premissas!$B$8,"&lt; 1,00",IF(N1770&lt;Premissas!$B$9,"1,00 – 1,19",IF(N1770&lt;Premissas!$B$10,"1,20 – 1,39",IF(N1770&lt;Premissas!$B$11,"1,40 – 1,59",IF(N1770&lt;Premissas!$B$12,"1,60 – 1,99","≥ 2,00"))))))</f>
        <v/>
      </c>
      <c r="P1770" s="5">
        <f>IF(OR(M1770="NÃO",N1770&lt;Premissas!$B$8),Premissas!$B$13,IF(N1770&lt;Premissas!$B$9,Premissas!$B$14,IF(N1770&lt;Premissas!$B$10,Premissas!$B$15,IF(N1770&lt;Premissas!$B$11,Premissas!$B$16,IF(N1770&lt;Premissas!$B$12,Premissas!$B$17,Premissas!$B$18)))))</f>
        <v/>
      </c>
      <c r="Q1770" s="5">
        <f>IFERROR(P1770/Premissas!$B$4,0)</f>
        <v/>
      </c>
    </row>
    <row r="1771">
      <c r="A1771" s="2" t="n">
        <v>7</v>
      </c>
      <c r="B1771" s="2" t="n">
        <v>930</v>
      </c>
      <c r="C1771" s="2" t="inlineStr">
        <is>
          <t>SEPARACAO</t>
        </is>
      </c>
      <c r="D1771" s="2" t="n">
        <v>5970652</v>
      </c>
      <c r="E1771" s="2" t="inlineStr">
        <is>
          <t>Danilo Cunha Moraes</t>
        </is>
      </c>
      <c r="F1771" s="2" t="n">
        <v>6529</v>
      </c>
      <c r="G1771" s="2" t="n">
        <v>85.18000000000001</v>
      </c>
      <c r="H1771" s="2" t="n">
        <v>77</v>
      </c>
      <c r="I1771" s="2" t="n">
        <v>0</v>
      </c>
      <c r="J1771" s="2" t="inlineStr">
        <is>
          <t>GPA</t>
        </is>
      </c>
      <c r="K1771" s="2">
        <f>IF(I1771&lt;&gt;"",I1771,IFERROR(INDEX(Base!$I:$I,MATCH(1,(Base!$C:$C=C1771)*(Base!$I:$I&lt;&gt;""),0)),0))</f>
        <v/>
      </c>
      <c r="L1771" s="2">
        <f>IF(AND(I1771="",K1771&gt;0),"SIM","NÃO")</f>
        <v/>
      </c>
      <c r="M1771" s="2">
        <f>IF(ISNUMBER(SEARCH("SEPARA",UPPER(C1771))),"NÃO","SIM")</f>
        <v/>
      </c>
      <c r="N1771" s="2">
        <f>IFERROR(H1771/K1771,0)</f>
        <v/>
      </c>
      <c r="O1771" s="2">
        <f>IF(M1771="NÃO","EXCLUÍDO",IF(N1771&lt;Premissas!$B$8,"&lt; 1,00",IF(N1771&lt;Premissas!$B$9,"1,00 – 1,19",IF(N1771&lt;Premissas!$B$10,"1,20 – 1,39",IF(N1771&lt;Premissas!$B$11,"1,40 – 1,59",IF(N1771&lt;Premissas!$B$12,"1,60 – 1,99","≥ 2,00"))))))</f>
        <v/>
      </c>
      <c r="P1771" s="5">
        <f>IF(OR(M1771="NÃO",N1771&lt;Premissas!$B$8),Premissas!$B$13,IF(N1771&lt;Premissas!$B$9,Premissas!$B$14,IF(N1771&lt;Premissas!$B$10,Premissas!$B$15,IF(N1771&lt;Premissas!$B$11,Premissas!$B$16,IF(N1771&lt;Premissas!$B$12,Premissas!$B$17,Premissas!$B$18)))))</f>
        <v/>
      </c>
      <c r="Q1771" s="5">
        <f>IFERROR(P1771/Premissas!$B$4,0)</f>
        <v/>
      </c>
    </row>
    <row r="1772">
      <c r="A1772" s="2" t="n">
        <v>7</v>
      </c>
      <c r="B1772" s="2" t="n">
        <v>930</v>
      </c>
      <c r="C1772" s="2" t="inlineStr">
        <is>
          <t>SEPARACAO</t>
        </is>
      </c>
      <c r="D1772" s="2" t="n">
        <v>5971977</v>
      </c>
      <c r="E1772" s="2" t="inlineStr">
        <is>
          <t>Douglas De Oliveira Marques</t>
        </is>
      </c>
      <c r="F1772" s="2" t="n">
        <v>5245</v>
      </c>
      <c r="G1772" s="2" t="n">
        <v>79.38</v>
      </c>
      <c r="H1772" s="2" t="n">
        <v>66</v>
      </c>
      <c r="I1772" s="2" t="n">
        <v>0</v>
      </c>
      <c r="J1772" s="2" t="inlineStr">
        <is>
          <t>GPA</t>
        </is>
      </c>
      <c r="K1772" s="2">
        <f>IF(I1772&lt;&gt;"",I1772,IFERROR(INDEX(Base!$I:$I,MATCH(1,(Base!$C:$C=C1772)*(Base!$I:$I&lt;&gt;""),0)),0))</f>
        <v/>
      </c>
      <c r="L1772" s="2">
        <f>IF(AND(I1772="",K1772&gt;0),"SIM","NÃO")</f>
        <v/>
      </c>
      <c r="M1772" s="2">
        <f>IF(ISNUMBER(SEARCH("SEPARA",UPPER(C1772))),"NÃO","SIM")</f>
        <v/>
      </c>
      <c r="N1772" s="2">
        <f>IFERROR(H1772/K1772,0)</f>
        <v/>
      </c>
      <c r="O1772" s="2">
        <f>IF(M1772="NÃO","EXCLUÍDO",IF(N1772&lt;Premissas!$B$8,"&lt; 1,00",IF(N1772&lt;Premissas!$B$9,"1,00 – 1,19",IF(N1772&lt;Premissas!$B$10,"1,20 – 1,39",IF(N1772&lt;Premissas!$B$11,"1,40 – 1,59",IF(N1772&lt;Premissas!$B$12,"1,60 – 1,99","≥ 2,00"))))))</f>
        <v/>
      </c>
      <c r="P1772" s="5">
        <f>IF(OR(M1772="NÃO",N1772&lt;Premissas!$B$8),Premissas!$B$13,IF(N1772&lt;Premissas!$B$9,Premissas!$B$14,IF(N1772&lt;Premissas!$B$10,Premissas!$B$15,IF(N1772&lt;Premissas!$B$11,Premissas!$B$16,IF(N1772&lt;Premissas!$B$12,Premissas!$B$17,Premissas!$B$18)))))</f>
        <v/>
      </c>
      <c r="Q1772" s="5">
        <f>IFERROR(P1772/Premissas!$B$4,0)</f>
        <v/>
      </c>
    </row>
    <row r="1773">
      <c r="A1773" s="2" t="n">
        <v>7</v>
      </c>
      <c r="B1773" s="2" t="n">
        <v>930</v>
      </c>
      <c r="C1773" s="2" t="inlineStr">
        <is>
          <t>SEPARACAO</t>
        </is>
      </c>
      <c r="D1773" s="2" t="n">
        <v>5972272</v>
      </c>
      <c r="E1773" s="2" t="inlineStr">
        <is>
          <t>Alex Dourado Santos</t>
        </is>
      </c>
      <c r="F1773" s="2" t="n">
        <v>1162</v>
      </c>
      <c r="G1773" s="2" t="n">
        <v>13.92</v>
      </c>
      <c r="H1773" s="2" t="n">
        <v>83</v>
      </c>
      <c r="I1773" s="2" t="n">
        <v>0</v>
      </c>
      <c r="J1773" s="2" t="inlineStr">
        <is>
          <t>GPA</t>
        </is>
      </c>
      <c r="K1773" s="2">
        <f>IF(I1773&lt;&gt;"",I1773,IFERROR(INDEX(Base!$I:$I,MATCH(1,(Base!$C:$C=C1773)*(Base!$I:$I&lt;&gt;""),0)),0))</f>
        <v/>
      </c>
      <c r="L1773" s="2">
        <f>IF(AND(I1773="",K1773&gt;0),"SIM","NÃO")</f>
        <v/>
      </c>
      <c r="M1773" s="2">
        <f>IF(ISNUMBER(SEARCH("SEPARA",UPPER(C1773))),"NÃO","SIM")</f>
        <v/>
      </c>
      <c r="N1773" s="2">
        <f>IFERROR(H1773/K1773,0)</f>
        <v/>
      </c>
      <c r="O1773" s="2">
        <f>IF(M1773="NÃO","EXCLUÍDO",IF(N1773&lt;Premissas!$B$8,"&lt; 1,00",IF(N1773&lt;Premissas!$B$9,"1,00 – 1,19",IF(N1773&lt;Premissas!$B$10,"1,20 – 1,39",IF(N1773&lt;Premissas!$B$11,"1,40 – 1,59",IF(N1773&lt;Premissas!$B$12,"1,60 – 1,99","≥ 2,00"))))))</f>
        <v/>
      </c>
      <c r="P1773" s="5">
        <f>IF(OR(M1773="NÃO",N1773&lt;Premissas!$B$8),Premissas!$B$13,IF(N1773&lt;Premissas!$B$9,Premissas!$B$14,IF(N1773&lt;Premissas!$B$10,Premissas!$B$15,IF(N1773&lt;Premissas!$B$11,Premissas!$B$16,IF(N1773&lt;Premissas!$B$12,Premissas!$B$17,Premissas!$B$18)))))</f>
        <v/>
      </c>
      <c r="Q1773" s="5">
        <f>IFERROR(P1773/Premissas!$B$4,0)</f>
        <v/>
      </c>
    </row>
    <row r="1774">
      <c r="A1774" s="2" t="n">
        <v>7</v>
      </c>
      <c r="B1774" s="2" t="n">
        <v>930</v>
      </c>
      <c r="C1774" s="2" t="inlineStr">
        <is>
          <t>SEPARACAO</t>
        </is>
      </c>
      <c r="D1774" s="2" t="n">
        <v>5975875</v>
      </c>
      <c r="E1774" s="2" t="inlineStr">
        <is>
          <t>Rahell Freire Silva</t>
        </is>
      </c>
      <c r="F1774" s="2" t="n">
        <v>8728</v>
      </c>
      <c r="G1774" s="2" t="n">
        <v>115.28</v>
      </c>
      <c r="H1774" s="2" t="n">
        <v>76</v>
      </c>
      <c r="I1774" s="2" t="n">
        <v>0</v>
      </c>
      <c r="J1774" s="2" t="inlineStr">
        <is>
          <t>GPA</t>
        </is>
      </c>
      <c r="K1774" s="2">
        <f>IF(I1774&lt;&gt;"",I1774,IFERROR(INDEX(Base!$I:$I,MATCH(1,(Base!$C:$C=C1774)*(Base!$I:$I&lt;&gt;""),0)),0))</f>
        <v/>
      </c>
      <c r="L1774" s="2">
        <f>IF(AND(I1774="",K1774&gt;0),"SIM","NÃO")</f>
        <v/>
      </c>
      <c r="M1774" s="2">
        <f>IF(ISNUMBER(SEARCH("SEPARA",UPPER(C1774))),"NÃO","SIM")</f>
        <v/>
      </c>
      <c r="N1774" s="2">
        <f>IFERROR(H1774/K1774,0)</f>
        <v/>
      </c>
      <c r="O1774" s="2">
        <f>IF(M1774="NÃO","EXCLUÍDO",IF(N1774&lt;Premissas!$B$8,"&lt; 1,00",IF(N1774&lt;Premissas!$B$9,"1,00 – 1,19",IF(N1774&lt;Premissas!$B$10,"1,20 – 1,39",IF(N1774&lt;Premissas!$B$11,"1,40 – 1,59",IF(N1774&lt;Premissas!$B$12,"1,60 – 1,99","≥ 2,00"))))))</f>
        <v/>
      </c>
      <c r="P1774" s="5">
        <f>IF(OR(M1774="NÃO",N1774&lt;Premissas!$B$8),Premissas!$B$13,IF(N1774&lt;Premissas!$B$9,Premissas!$B$14,IF(N1774&lt;Premissas!$B$10,Premissas!$B$15,IF(N1774&lt;Premissas!$B$11,Premissas!$B$16,IF(N1774&lt;Premissas!$B$12,Premissas!$B$17,Premissas!$B$18)))))</f>
        <v/>
      </c>
      <c r="Q1774" s="5">
        <f>IFERROR(P1774/Premissas!$B$4,0)</f>
        <v/>
      </c>
    </row>
    <row r="1775">
      <c r="A1775" s="2" t="n">
        <v>7</v>
      </c>
      <c r="B1775" s="2" t="n">
        <v>930</v>
      </c>
      <c r="C1775" s="2" t="inlineStr">
        <is>
          <t>CARREGAMENTO</t>
        </is>
      </c>
      <c r="D1775" s="2" t="n">
        <v>5977088</v>
      </c>
      <c r="E1775" s="2" t="inlineStr">
        <is>
          <t>Laysa Katlyn Bezerra Santos</t>
        </is>
      </c>
      <c r="F1775" s="2" t="n">
        <v>1016</v>
      </c>
      <c r="G1775" s="2" t="n">
        <v>77.43000000000001</v>
      </c>
      <c r="H1775" s="2" t="n">
        <v>13</v>
      </c>
      <c r="I1775" s="2" t="n">
        <v>0</v>
      </c>
      <c r="J1775" s="2" t="inlineStr">
        <is>
          <t>GPA</t>
        </is>
      </c>
      <c r="K1775" s="2">
        <f>IF(I1775&lt;&gt;"",I1775,IFERROR(INDEX(Base!$I:$I,MATCH(1,(Base!$C:$C=C1775)*(Base!$I:$I&lt;&gt;""),0)),0))</f>
        <v/>
      </c>
      <c r="L1775" s="2">
        <f>IF(AND(I1775="",K1775&gt;0),"SIM","NÃO")</f>
        <v/>
      </c>
      <c r="M1775" s="2">
        <f>IF(ISNUMBER(SEARCH("SEPARA",UPPER(C1775))),"NÃO","SIM")</f>
        <v/>
      </c>
      <c r="N1775" s="2">
        <f>IFERROR(H1775/K1775,0)</f>
        <v/>
      </c>
      <c r="O1775" s="2">
        <f>IF(M1775="NÃO","EXCLUÍDO",IF(N1775&lt;Premissas!$B$8,"&lt; 1,00",IF(N1775&lt;Premissas!$B$9,"1,00 – 1,19",IF(N1775&lt;Premissas!$B$10,"1,20 – 1,39",IF(N1775&lt;Premissas!$B$11,"1,40 – 1,59",IF(N1775&lt;Premissas!$B$12,"1,60 – 1,99","≥ 2,00"))))))</f>
        <v/>
      </c>
      <c r="P1775" s="5">
        <f>IF(OR(M1775="NÃO",N1775&lt;Premissas!$B$8),Premissas!$B$13,IF(N1775&lt;Premissas!$B$9,Premissas!$B$14,IF(N1775&lt;Premissas!$B$10,Premissas!$B$15,IF(N1775&lt;Premissas!$B$11,Premissas!$B$16,IF(N1775&lt;Premissas!$B$12,Premissas!$B$17,Premissas!$B$18)))))</f>
        <v/>
      </c>
      <c r="Q1775" s="5">
        <f>IFERROR(P1775/Premissas!$B$4,0)</f>
        <v/>
      </c>
    </row>
    <row r="1776">
      <c r="A1776" s="2" t="n">
        <v>7</v>
      </c>
      <c r="B1776" s="2" t="n">
        <v>930</v>
      </c>
      <c r="C1776" s="2" t="inlineStr">
        <is>
          <t>SEPARACAO</t>
        </is>
      </c>
      <c r="D1776" s="2" t="n">
        <v>5977266</v>
      </c>
      <c r="E1776" s="2" t="inlineStr">
        <is>
          <t>Jaqueline Gigante Queiroz</t>
        </is>
      </c>
      <c r="F1776" s="2" t="n">
        <v>4207</v>
      </c>
      <c r="G1776" s="2" t="n">
        <v>79.8</v>
      </c>
      <c r="H1776" s="2" t="n">
        <v>53</v>
      </c>
      <c r="I1776" s="2" t="n">
        <v>0</v>
      </c>
      <c r="J1776" s="2" t="inlineStr">
        <is>
          <t>GPA</t>
        </is>
      </c>
      <c r="K1776" s="2">
        <f>IF(I1776&lt;&gt;"",I1776,IFERROR(INDEX(Base!$I:$I,MATCH(1,(Base!$C:$C=C1776)*(Base!$I:$I&lt;&gt;""),0)),0))</f>
        <v/>
      </c>
      <c r="L1776" s="2">
        <f>IF(AND(I1776="",K1776&gt;0),"SIM","NÃO")</f>
        <v/>
      </c>
      <c r="M1776" s="2">
        <f>IF(ISNUMBER(SEARCH("SEPARA",UPPER(C1776))),"NÃO","SIM")</f>
        <v/>
      </c>
      <c r="N1776" s="2">
        <f>IFERROR(H1776/K1776,0)</f>
        <v/>
      </c>
      <c r="O1776" s="2">
        <f>IF(M1776="NÃO","EXCLUÍDO",IF(N1776&lt;Premissas!$B$8,"&lt; 1,00",IF(N1776&lt;Premissas!$B$9,"1,00 – 1,19",IF(N1776&lt;Premissas!$B$10,"1,20 – 1,39",IF(N1776&lt;Premissas!$B$11,"1,40 – 1,59",IF(N1776&lt;Premissas!$B$12,"1,60 – 1,99","≥ 2,00"))))))</f>
        <v/>
      </c>
      <c r="P1776" s="5">
        <f>IF(OR(M1776="NÃO",N1776&lt;Premissas!$B$8),Premissas!$B$13,IF(N1776&lt;Premissas!$B$9,Premissas!$B$14,IF(N1776&lt;Premissas!$B$10,Premissas!$B$15,IF(N1776&lt;Premissas!$B$11,Premissas!$B$16,IF(N1776&lt;Premissas!$B$12,Premissas!$B$17,Premissas!$B$18)))))</f>
        <v/>
      </c>
      <c r="Q1776" s="5">
        <f>IFERROR(P1776/Premissas!$B$4,0)</f>
        <v/>
      </c>
    </row>
    <row r="1777">
      <c r="A1777" s="2" t="n">
        <v>7</v>
      </c>
      <c r="B1777" s="2" t="n">
        <v>930</v>
      </c>
      <c r="C1777" s="2" t="inlineStr">
        <is>
          <t>SEPARACAO</t>
        </is>
      </c>
      <c r="D1777" s="2" t="n">
        <v>5978343</v>
      </c>
      <c r="E1777" s="2" t="inlineStr">
        <is>
          <t>Rodrigo Gabriel Da Silva</t>
        </is>
      </c>
      <c r="F1777" s="2" t="n">
        <v>6370</v>
      </c>
      <c r="G1777" s="2" t="n">
        <v>60.87</v>
      </c>
      <c r="H1777" s="2" t="n">
        <v>105</v>
      </c>
      <c r="I1777" s="2" t="n">
        <v>0</v>
      </c>
      <c r="J1777" s="2" t="inlineStr">
        <is>
          <t>GPA</t>
        </is>
      </c>
      <c r="K1777" s="2">
        <f>IF(I1777&lt;&gt;"",I1777,IFERROR(INDEX(Base!$I:$I,MATCH(1,(Base!$C:$C=C1777)*(Base!$I:$I&lt;&gt;""),0)),0))</f>
        <v/>
      </c>
      <c r="L1777" s="2">
        <f>IF(AND(I1777="",K1777&gt;0),"SIM","NÃO")</f>
        <v/>
      </c>
      <c r="M1777" s="2">
        <f>IF(ISNUMBER(SEARCH("SEPARA",UPPER(C1777))),"NÃO","SIM")</f>
        <v/>
      </c>
      <c r="N1777" s="2">
        <f>IFERROR(H1777/K1777,0)</f>
        <v/>
      </c>
      <c r="O1777" s="2">
        <f>IF(M1777="NÃO","EXCLUÍDO",IF(N1777&lt;Premissas!$B$8,"&lt; 1,00",IF(N1777&lt;Premissas!$B$9,"1,00 – 1,19",IF(N1777&lt;Premissas!$B$10,"1,20 – 1,39",IF(N1777&lt;Premissas!$B$11,"1,40 – 1,59",IF(N1777&lt;Premissas!$B$12,"1,60 – 1,99","≥ 2,00"))))))</f>
        <v/>
      </c>
      <c r="P1777" s="5">
        <f>IF(OR(M1777="NÃO",N1777&lt;Premissas!$B$8),Premissas!$B$13,IF(N1777&lt;Premissas!$B$9,Premissas!$B$14,IF(N1777&lt;Premissas!$B$10,Premissas!$B$15,IF(N1777&lt;Premissas!$B$11,Premissas!$B$16,IF(N1777&lt;Premissas!$B$12,Premissas!$B$17,Premissas!$B$18)))))</f>
        <v/>
      </c>
      <c r="Q1777" s="5">
        <f>IFERROR(P1777/Premissas!$B$4,0)</f>
        <v/>
      </c>
    </row>
    <row r="1778">
      <c r="A1778" s="2" t="n">
        <v>7</v>
      </c>
      <c r="B1778" s="2" t="n">
        <v>930</v>
      </c>
      <c r="C1778" s="2" t="inlineStr">
        <is>
          <t>SEPARACAO</t>
        </is>
      </c>
      <c r="D1778" s="2" t="n">
        <v>5978548</v>
      </c>
      <c r="E1778" s="2" t="inlineStr">
        <is>
          <t>Matheus Nogueira Souza</t>
        </is>
      </c>
      <c r="F1778" s="2" t="n">
        <v>7279</v>
      </c>
      <c r="G1778" s="2" t="n">
        <v>72.04000000000001</v>
      </c>
      <c r="H1778" s="2" t="n">
        <v>101</v>
      </c>
      <c r="I1778" s="2" t="n">
        <v>0</v>
      </c>
      <c r="J1778" s="2" t="inlineStr">
        <is>
          <t>GPA</t>
        </is>
      </c>
      <c r="K1778" s="2">
        <f>IF(I1778&lt;&gt;"",I1778,IFERROR(INDEX(Base!$I:$I,MATCH(1,(Base!$C:$C=C1778)*(Base!$I:$I&lt;&gt;""),0)),0))</f>
        <v/>
      </c>
      <c r="L1778" s="2">
        <f>IF(AND(I1778="",K1778&gt;0),"SIM","NÃO")</f>
        <v/>
      </c>
      <c r="M1778" s="2">
        <f>IF(ISNUMBER(SEARCH("SEPARA",UPPER(C1778))),"NÃO","SIM")</f>
        <v/>
      </c>
      <c r="N1778" s="2">
        <f>IFERROR(H1778/K1778,0)</f>
        <v/>
      </c>
      <c r="O1778" s="2">
        <f>IF(M1778="NÃO","EXCLUÍDO",IF(N1778&lt;Premissas!$B$8,"&lt; 1,00",IF(N1778&lt;Premissas!$B$9,"1,00 – 1,19",IF(N1778&lt;Premissas!$B$10,"1,20 – 1,39",IF(N1778&lt;Premissas!$B$11,"1,40 – 1,59",IF(N1778&lt;Premissas!$B$12,"1,60 – 1,99","≥ 2,00"))))))</f>
        <v/>
      </c>
      <c r="P1778" s="5">
        <f>IF(OR(M1778="NÃO",N1778&lt;Premissas!$B$8),Premissas!$B$13,IF(N1778&lt;Premissas!$B$9,Premissas!$B$14,IF(N1778&lt;Premissas!$B$10,Premissas!$B$15,IF(N1778&lt;Premissas!$B$11,Premissas!$B$16,IF(N1778&lt;Premissas!$B$12,Premissas!$B$17,Premissas!$B$18)))))</f>
        <v/>
      </c>
      <c r="Q1778" s="5">
        <f>IFERROR(P1778/Premissas!$B$4,0)</f>
        <v/>
      </c>
    </row>
    <row r="1779">
      <c r="A1779" s="2" t="n">
        <v>7</v>
      </c>
      <c r="B1779" s="2" t="n">
        <v>930</v>
      </c>
      <c r="C1779" s="2" t="inlineStr">
        <is>
          <t>SEPARACAO</t>
        </is>
      </c>
      <c r="D1779" s="2" t="n">
        <v>5979374</v>
      </c>
      <c r="E1779" s="2" t="inlineStr">
        <is>
          <t>Michael Andretti Rodrigues Da Costa</t>
        </is>
      </c>
      <c r="F1779" s="2" t="n">
        <v>9955</v>
      </c>
      <c r="G1779" s="2" t="n">
        <v>122.25</v>
      </c>
      <c r="H1779" s="2" t="n">
        <v>81</v>
      </c>
      <c r="I1779" s="2" t="n">
        <v>0</v>
      </c>
      <c r="J1779" s="2" t="inlineStr">
        <is>
          <t>GPA</t>
        </is>
      </c>
      <c r="K1779" s="2">
        <f>IF(I1779&lt;&gt;"",I1779,IFERROR(INDEX(Base!$I:$I,MATCH(1,(Base!$C:$C=C1779)*(Base!$I:$I&lt;&gt;""),0)),0))</f>
        <v/>
      </c>
      <c r="L1779" s="2">
        <f>IF(AND(I1779="",K1779&gt;0),"SIM","NÃO")</f>
        <v/>
      </c>
      <c r="M1779" s="2">
        <f>IF(ISNUMBER(SEARCH("SEPARA",UPPER(C1779))),"NÃO","SIM")</f>
        <v/>
      </c>
      <c r="N1779" s="2">
        <f>IFERROR(H1779/K1779,0)</f>
        <v/>
      </c>
      <c r="O1779" s="2">
        <f>IF(M1779="NÃO","EXCLUÍDO",IF(N1779&lt;Premissas!$B$8,"&lt; 1,00",IF(N1779&lt;Premissas!$B$9,"1,00 – 1,19",IF(N1779&lt;Premissas!$B$10,"1,20 – 1,39",IF(N1779&lt;Premissas!$B$11,"1,40 – 1,59",IF(N1779&lt;Premissas!$B$12,"1,60 – 1,99","≥ 2,00"))))))</f>
        <v/>
      </c>
      <c r="P1779" s="5">
        <f>IF(OR(M1779="NÃO",N1779&lt;Premissas!$B$8),Premissas!$B$13,IF(N1779&lt;Premissas!$B$9,Premissas!$B$14,IF(N1779&lt;Premissas!$B$10,Premissas!$B$15,IF(N1779&lt;Premissas!$B$11,Premissas!$B$16,IF(N1779&lt;Premissas!$B$12,Premissas!$B$17,Premissas!$B$18)))))</f>
        <v/>
      </c>
      <c r="Q1779" s="5">
        <f>IFERROR(P1779/Premissas!$B$4,0)</f>
        <v/>
      </c>
    </row>
    <row r="1780">
      <c r="A1780" s="2" t="n">
        <v>7</v>
      </c>
      <c r="B1780" s="2" t="n">
        <v>930</v>
      </c>
      <c r="C1780" s="2" t="inlineStr">
        <is>
          <t>SEPARACAO</t>
        </is>
      </c>
      <c r="D1780" s="2" t="n">
        <v>5981336</v>
      </c>
      <c r="E1780" s="2" t="inlineStr">
        <is>
          <t>Rodrigo Dos Santos Alves</t>
        </is>
      </c>
      <c r="F1780" s="2" t="n">
        <v>8964</v>
      </c>
      <c r="G1780" s="2" t="n">
        <v>111.1</v>
      </c>
      <c r="H1780" s="2" t="n">
        <v>81</v>
      </c>
      <c r="I1780" s="2" t="n">
        <v>0</v>
      </c>
      <c r="J1780" s="2" t="inlineStr">
        <is>
          <t>GPA</t>
        </is>
      </c>
      <c r="K1780" s="2">
        <f>IF(I1780&lt;&gt;"",I1780,IFERROR(INDEX(Base!$I:$I,MATCH(1,(Base!$C:$C=C1780)*(Base!$I:$I&lt;&gt;""),0)),0))</f>
        <v/>
      </c>
      <c r="L1780" s="2">
        <f>IF(AND(I1780="",K1780&gt;0),"SIM","NÃO")</f>
        <v/>
      </c>
      <c r="M1780" s="2">
        <f>IF(ISNUMBER(SEARCH("SEPARA",UPPER(C1780))),"NÃO","SIM")</f>
        <v/>
      </c>
      <c r="N1780" s="2">
        <f>IFERROR(H1780/K1780,0)</f>
        <v/>
      </c>
      <c r="O1780" s="2">
        <f>IF(M1780="NÃO","EXCLUÍDO",IF(N1780&lt;Premissas!$B$8,"&lt; 1,00",IF(N1780&lt;Premissas!$B$9,"1,00 – 1,19",IF(N1780&lt;Premissas!$B$10,"1,20 – 1,39",IF(N1780&lt;Premissas!$B$11,"1,40 – 1,59",IF(N1780&lt;Premissas!$B$12,"1,60 – 1,99","≥ 2,00"))))))</f>
        <v/>
      </c>
      <c r="P1780" s="5">
        <f>IF(OR(M1780="NÃO",N1780&lt;Premissas!$B$8),Premissas!$B$13,IF(N1780&lt;Premissas!$B$9,Premissas!$B$14,IF(N1780&lt;Premissas!$B$10,Premissas!$B$15,IF(N1780&lt;Premissas!$B$11,Premissas!$B$16,IF(N1780&lt;Premissas!$B$12,Premissas!$B$17,Premissas!$B$18)))))</f>
        <v/>
      </c>
      <c r="Q1780" s="5">
        <f>IFERROR(P1780/Premissas!$B$4,0)</f>
        <v/>
      </c>
    </row>
    <row r="1781">
      <c r="A1781" s="2" t="n">
        <v>7</v>
      </c>
      <c r="B1781" s="2" t="n">
        <v>930</v>
      </c>
      <c r="C1781" s="2" t="inlineStr">
        <is>
          <t>SEPARACAO</t>
        </is>
      </c>
      <c r="D1781" s="2" t="n">
        <v>5981786</v>
      </c>
      <c r="E1781" s="2" t="inlineStr">
        <is>
          <t>Eldaissy Maria De Sousa Silva</t>
        </is>
      </c>
      <c r="F1781" s="2" t="n">
        <v>2143</v>
      </c>
      <c r="G1781" s="2" t="n">
        <v>36.75</v>
      </c>
      <c r="H1781" s="2" t="n">
        <v>58</v>
      </c>
      <c r="I1781" s="2" t="n">
        <v>0</v>
      </c>
      <c r="J1781" s="2" t="inlineStr">
        <is>
          <t>GPA</t>
        </is>
      </c>
      <c r="K1781" s="2">
        <f>IF(I1781&lt;&gt;"",I1781,IFERROR(INDEX(Base!$I:$I,MATCH(1,(Base!$C:$C=C1781)*(Base!$I:$I&lt;&gt;""),0)),0))</f>
        <v/>
      </c>
      <c r="L1781" s="2">
        <f>IF(AND(I1781="",K1781&gt;0),"SIM","NÃO")</f>
        <v/>
      </c>
      <c r="M1781" s="2">
        <f>IF(ISNUMBER(SEARCH("SEPARA",UPPER(C1781))),"NÃO","SIM")</f>
        <v/>
      </c>
      <c r="N1781" s="2">
        <f>IFERROR(H1781/K1781,0)</f>
        <v/>
      </c>
      <c r="O1781" s="2">
        <f>IF(M1781="NÃO","EXCLUÍDO",IF(N1781&lt;Premissas!$B$8,"&lt; 1,00",IF(N1781&lt;Premissas!$B$9,"1,00 – 1,19",IF(N1781&lt;Premissas!$B$10,"1,20 – 1,39",IF(N1781&lt;Premissas!$B$11,"1,40 – 1,59",IF(N1781&lt;Premissas!$B$12,"1,60 – 1,99","≥ 2,00"))))))</f>
        <v/>
      </c>
      <c r="P1781" s="5">
        <f>IF(OR(M1781="NÃO",N1781&lt;Premissas!$B$8),Premissas!$B$13,IF(N1781&lt;Premissas!$B$9,Premissas!$B$14,IF(N1781&lt;Premissas!$B$10,Premissas!$B$15,IF(N1781&lt;Premissas!$B$11,Premissas!$B$16,IF(N1781&lt;Premissas!$B$12,Premissas!$B$17,Premissas!$B$18)))))</f>
        <v/>
      </c>
      <c r="Q1781" s="5">
        <f>IFERROR(P1781/Premissas!$B$4,0)</f>
        <v/>
      </c>
    </row>
    <row r="1782">
      <c r="A1782" s="2" t="n">
        <v>7</v>
      </c>
      <c r="B1782" s="2" t="n">
        <v>930</v>
      </c>
      <c r="C1782" s="2" t="inlineStr">
        <is>
          <t>SEPARACAO</t>
        </is>
      </c>
      <c r="D1782" s="2" t="n">
        <v>5982243</v>
      </c>
      <c r="E1782" s="2" t="inlineStr">
        <is>
          <t>Mayara Loyse De Souza Santos</t>
        </is>
      </c>
      <c r="F1782" s="2" t="n">
        <v>1740</v>
      </c>
      <c r="G1782" s="2" t="n">
        <v>31.28</v>
      </c>
      <c r="H1782" s="2" t="n">
        <v>56</v>
      </c>
      <c r="I1782" s="2" t="n">
        <v>0</v>
      </c>
      <c r="J1782" s="2" t="inlineStr">
        <is>
          <t>GPA</t>
        </is>
      </c>
      <c r="K1782" s="2">
        <f>IF(I1782&lt;&gt;"",I1782,IFERROR(INDEX(Base!$I:$I,MATCH(1,(Base!$C:$C=C1782)*(Base!$I:$I&lt;&gt;""),0)),0))</f>
        <v/>
      </c>
      <c r="L1782" s="2">
        <f>IF(AND(I1782="",K1782&gt;0),"SIM","NÃO")</f>
        <v/>
      </c>
      <c r="M1782" s="2">
        <f>IF(ISNUMBER(SEARCH("SEPARA",UPPER(C1782))),"NÃO","SIM")</f>
        <v/>
      </c>
      <c r="N1782" s="2">
        <f>IFERROR(H1782/K1782,0)</f>
        <v/>
      </c>
      <c r="O1782" s="2">
        <f>IF(M1782="NÃO","EXCLUÍDO",IF(N1782&lt;Premissas!$B$8,"&lt; 1,00",IF(N1782&lt;Premissas!$B$9,"1,00 – 1,19",IF(N1782&lt;Premissas!$B$10,"1,20 – 1,39",IF(N1782&lt;Premissas!$B$11,"1,40 – 1,59",IF(N1782&lt;Premissas!$B$12,"1,60 – 1,99","≥ 2,00"))))))</f>
        <v/>
      </c>
      <c r="P1782" s="5">
        <f>IF(OR(M1782="NÃO",N1782&lt;Premissas!$B$8),Premissas!$B$13,IF(N1782&lt;Premissas!$B$9,Premissas!$B$14,IF(N1782&lt;Premissas!$B$10,Premissas!$B$15,IF(N1782&lt;Premissas!$B$11,Premissas!$B$16,IF(N1782&lt;Premissas!$B$12,Premissas!$B$17,Premissas!$B$18)))))</f>
        <v/>
      </c>
      <c r="Q1782" s="5">
        <f>IFERROR(P1782/Premissas!$B$4,0)</f>
        <v/>
      </c>
    </row>
    <row r="1783">
      <c r="A1783" s="2" t="n">
        <v>7</v>
      </c>
      <c r="B1783" s="2" t="n">
        <v>930</v>
      </c>
      <c r="C1783" s="2" t="inlineStr">
        <is>
          <t>SEPARACAO</t>
        </is>
      </c>
      <c r="D1783" s="2" t="n">
        <v>5984165</v>
      </c>
      <c r="E1783" s="2" t="inlineStr">
        <is>
          <t>Tiago Henrique Oliveira Dos Santos</t>
        </is>
      </c>
      <c r="F1783" s="2" t="n">
        <v>3509</v>
      </c>
      <c r="G1783" s="2" t="n">
        <v>60.05</v>
      </c>
      <c r="H1783" s="2" t="n">
        <v>58</v>
      </c>
      <c r="I1783" s="2" t="n">
        <v>0</v>
      </c>
      <c r="J1783" s="2" t="inlineStr">
        <is>
          <t>GPA</t>
        </is>
      </c>
      <c r="K1783" s="2">
        <f>IF(I1783&lt;&gt;"",I1783,IFERROR(INDEX(Base!$I:$I,MATCH(1,(Base!$C:$C=C1783)*(Base!$I:$I&lt;&gt;""),0)),0))</f>
        <v/>
      </c>
      <c r="L1783" s="2">
        <f>IF(AND(I1783="",K1783&gt;0),"SIM","NÃO")</f>
        <v/>
      </c>
      <c r="M1783" s="2">
        <f>IF(ISNUMBER(SEARCH("SEPARA",UPPER(C1783))),"NÃO","SIM")</f>
        <v/>
      </c>
      <c r="N1783" s="2">
        <f>IFERROR(H1783/K1783,0)</f>
        <v/>
      </c>
      <c r="O1783" s="2">
        <f>IF(M1783="NÃO","EXCLUÍDO",IF(N1783&lt;Premissas!$B$8,"&lt; 1,00",IF(N1783&lt;Premissas!$B$9,"1,00 – 1,19",IF(N1783&lt;Premissas!$B$10,"1,20 – 1,39",IF(N1783&lt;Premissas!$B$11,"1,40 – 1,59",IF(N1783&lt;Premissas!$B$12,"1,60 – 1,99","≥ 2,00"))))))</f>
        <v/>
      </c>
      <c r="P1783" s="5">
        <f>IF(OR(M1783="NÃO",N1783&lt;Premissas!$B$8),Premissas!$B$13,IF(N1783&lt;Premissas!$B$9,Premissas!$B$14,IF(N1783&lt;Premissas!$B$10,Premissas!$B$15,IF(N1783&lt;Premissas!$B$11,Premissas!$B$16,IF(N1783&lt;Premissas!$B$12,Premissas!$B$17,Premissas!$B$18)))))</f>
        <v/>
      </c>
      <c r="Q1783" s="5">
        <f>IFERROR(P1783/Premissas!$B$4,0)</f>
        <v/>
      </c>
    </row>
    <row r="1784">
      <c r="A1784" s="2" t="n">
        <v>7</v>
      </c>
      <c r="B1784" s="2" t="n">
        <v>930</v>
      </c>
      <c r="C1784" s="2" t="inlineStr">
        <is>
          <t>SEPARACAO</t>
        </is>
      </c>
      <c r="D1784" s="2" t="n">
        <v>5986648</v>
      </c>
      <c r="E1784" s="2" t="inlineStr">
        <is>
          <t>Lucas Felix Nunes</t>
        </is>
      </c>
      <c r="F1784" s="2" t="n">
        <v>10940</v>
      </c>
      <c r="G1784" s="2" t="n">
        <v>92</v>
      </c>
      <c r="H1784" s="2" t="n">
        <v>119</v>
      </c>
      <c r="I1784" s="2" t="n">
        <v>0</v>
      </c>
      <c r="J1784" s="2" t="inlineStr">
        <is>
          <t>GPA</t>
        </is>
      </c>
      <c r="K1784" s="2">
        <f>IF(I1784&lt;&gt;"",I1784,IFERROR(INDEX(Base!$I:$I,MATCH(1,(Base!$C:$C=C1784)*(Base!$I:$I&lt;&gt;""),0)),0))</f>
        <v/>
      </c>
      <c r="L1784" s="2">
        <f>IF(AND(I1784="",K1784&gt;0),"SIM","NÃO")</f>
        <v/>
      </c>
      <c r="M1784" s="2">
        <f>IF(ISNUMBER(SEARCH("SEPARA",UPPER(C1784))),"NÃO","SIM")</f>
        <v/>
      </c>
      <c r="N1784" s="2">
        <f>IFERROR(H1784/K1784,0)</f>
        <v/>
      </c>
      <c r="O1784" s="2">
        <f>IF(M1784="NÃO","EXCLUÍDO",IF(N1784&lt;Premissas!$B$8,"&lt; 1,00",IF(N1784&lt;Premissas!$B$9,"1,00 – 1,19",IF(N1784&lt;Premissas!$B$10,"1,20 – 1,39",IF(N1784&lt;Premissas!$B$11,"1,40 – 1,59",IF(N1784&lt;Premissas!$B$12,"1,60 – 1,99","≥ 2,00"))))))</f>
        <v/>
      </c>
      <c r="P1784" s="5">
        <f>IF(OR(M1784="NÃO",N1784&lt;Premissas!$B$8),Premissas!$B$13,IF(N1784&lt;Premissas!$B$9,Premissas!$B$14,IF(N1784&lt;Premissas!$B$10,Premissas!$B$15,IF(N1784&lt;Premissas!$B$11,Premissas!$B$16,IF(N1784&lt;Premissas!$B$12,Premissas!$B$17,Premissas!$B$18)))))</f>
        <v/>
      </c>
      <c r="Q1784" s="5">
        <f>IFERROR(P1784/Premissas!$B$4,0)</f>
        <v/>
      </c>
    </row>
    <row r="1785">
      <c r="A1785" s="2" t="n">
        <v>7</v>
      </c>
      <c r="B1785" s="2" t="n">
        <v>930</v>
      </c>
      <c r="C1785" s="2" t="inlineStr">
        <is>
          <t>SEPARACAO</t>
        </is>
      </c>
      <c r="D1785" s="2" t="n">
        <v>5986818</v>
      </c>
      <c r="E1785" s="2" t="inlineStr">
        <is>
          <t>Ana Vitoria Brito Do Nascimento</t>
        </is>
      </c>
      <c r="F1785" s="2" t="n">
        <v>4065</v>
      </c>
      <c r="G1785" s="2" t="n">
        <v>150.55</v>
      </c>
      <c r="H1785" s="2" t="n">
        <v>27</v>
      </c>
      <c r="I1785" s="2" t="n">
        <v>0</v>
      </c>
      <c r="J1785" s="2" t="inlineStr">
        <is>
          <t>GPA</t>
        </is>
      </c>
      <c r="K1785" s="2">
        <f>IF(I1785&lt;&gt;"",I1785,IFERROR(INDEX(Base!$I:$I,MATCH(1,(Base!$C:$C=C1785)*(Base!$I:$I&lt;&gt;""),0)),0))</f>
        <v/>
      </c>
      <c r="L1785" s="2">
        <f>IF(AND(I1785="",K1785&gt;0),"SIM","NÃO")</f>
        <v/>
      </c>
      <c r="M1785" s="2">
        <f>IF(ISNUMBER(SEARCH("SEPARA",UPPER(C1785))),"NÃO","SIM")</f>
        <v/>
      </c>
      <c r="N1785" s="2">
        <f>IFERROR(H1785/K1785,0)</f>
        <v/>
      </c>
      <c r="O1785" s="2">
        <f>IF(M1785="NÃO","EXCLUÍDO",IF(N1785&lt;Premissas!$B$8,"&lt; 1,00",IF(N1785&lt;Premissas!$B$9,"1,00 – 1,19",IF(N1785&lt;Premissas!$B$10,"1,20 – 1,39",IF(N1785&lt;Premissas!$B$11,"1,40 – 1,59",IF(N1785&lt;Premissas!$B$12,"1,60 – 1,99","≥ 2,00"))))))</f>
        <v/>
      </c>
      <c r="P1785" s="5">
        <f>IF(OR(M1785="NÃO",N1785&lt;Premissas!$B$8),Premissas!$B$13,IF(N1785&lt;Premissas!$B$9,Premissas!$B$14,IF(N1785&lt;Premissas!$B$10,Premissas!$B$15,IF(N1785&lt;Premissas!$B$11,Premissas!$B$16,IF(N1785&lt;Premissas!$B$12,Premissas!$B$17,Premissas!$B$18)))))</f>
        <v/>
      </c>
      <c r="Q1785" s="5">
        <f>IFERROR(P1785/Premissas!$B$4,0)</f>
        <v/>
      </c>
    </row>
    <row r="1786">
      <c r="A1786" s="2" t="n">
        <v>7</v>
      </c>
      <c r="B1786" s="2" t="n">
        <v>930</v>
      </c>
      <c r="C1786" s="2" t="inlineStr">
        <is>
          <t>CARREGAMENTO</t>
        </is>
      </c>
      <c r="D1786" s="2" t="n">
        <v>5987113</v>
      </c>
      <c r="E1786" s="2" t="inlineStr">
        <is>
          <t>Venancio Bezerra Cavalcante</t>
        </is>
      </c>
      <c r="F1786" s="2" t="n">
        <v>329</v>
      </c>
      <c r="G1786" s="2" t="n">
        <v>9.92</v>
      </c>
      <c r="H1786" s="2" t="n">
        <v>33</v>
      </c>
      <c r="I1786" s="2" t="n">
        <v>0</v>
      </c>
      <c r="J1786" s="2" t="inlineStr">
        <is>
          <t>GPA</t>
        </is>
      </c>
      <c r="K1786" s="2">
        <f>IF(I1786&lt;&gt;"",I1786,IFERROR(INDEX(Base!$I:$I,MATCH(1,(Base!$C:$C=C1786)*(Base!$I:$I&lt;&gt;""),0)),0))</f>
        <v/>
      </c>
      <c r="L1786" s="2">
        <f>IF(AND(I1786="",K1786&gt;0),"SIM","NÃO")</f>
        <v/>
      </c>
      <c r="M1786" s="2">
        <f>IF(ISNUMBER(SEARCH("SEPARA",UPPER(C1786))),"NÃO","SIM")</f>
        <v/>
      </c>
      <c r="N1786" s="2">
        <f>IFERROR(H1786/K1786,0)</f>
        <v/>
      </c>
      <c r="O1786" s="2">
        <f>IF(M1786="NÃO","EXCLUÍDO",IF(N1786&lt;Premissas!$B$8,"&lt; 1,00",IF(N1786&lt;Premissas!$B$9,"1,00 – 1,19",IF(N1786&lt;Premissas!$B$10,"1,20 – 1,39",IF(N1786&lt;Premissas!$B$11,"1,40 – 1,59",IF(N1786&lt;Premissas!$B$12,"1,60 – 1,99","≥ 2,00"))))))</f>
        <v/>
      </c>
      <c r="P1786" s="5">
        <f>IF(OR(M1786="NÃO",N1786&lt;Premissas!$B$8),Premissas!$B$13,IF(N1786&lt;Premissas!$B$9,Premissas!$B$14,IF(N1786&lt;Premissas!$B$10,Premissas!$B$15,IF(N1786&lt;Premissas!$B$11,Premissas!$B$16,IF(N1786&lt;Premissas!$B$12,Premissas!$B$17,Premissas!$B$18)))))</f>
        <v/>
      </c>
      <c r="Q1786" s="5">
        <f>IFERROR(P1786/Premissas!$B$4,0)</f>
        <v/>
      </c>
    </row>
    <row r="1787">
      <c r="A1787" s="2" t="n">
        <v>7</v>
      </c>
      <c r="B1787" s="2" t="n">
        <v>930</v>
      </c>
      <c r="C1787" s="2" t="inlineStr">
        <is>
          <t>SEPARACAO</t>
        </is>
      </c>
      <c r="D1787" s="2" t="n">
        <v>5987113</v>
      </c>
      <c r="E1787" s="2" t="inlineStr">
        <is>
          <t>Venancio Bezerra Cavalcante</t>
        </is>
      </c>
      <c r="F1787" s="2" t="n">
        <v>7010</v>
      </c>
      <c r="G1787" s="2" t="n">
        <v>75.75</v>
      </c>
      <c r="H1787" s="2" t="n">
        <v>93</v>
      </c>
      <c r="I1787" s="2" t="n">
        <v>0</v>
      </c>
      <c r="J1787" s="2" t="inlineStr">
        <is>
          <t>GPA</t>
        </is>
      </c>
      <c r="K1787" s="2">
        <f>IF(I1787&lt;&gt;"",I1787,IFERROR(INDEX(Base!$I:$I,MATCH(1,(Base!$C:$C=C1787)*(Base!$I:$I&lt;&gt;""),0)),0))</f>
        <v/>
      </c>
      <c r="L1787" s="2">
        <f>IF(AND(I1787="",K1787&gt;0),"SIM","NÃO")</f>
        <v/>
      </c>
      <c r="M1787" s="2">
        <f>IF(ISNUMBER(SEARCH("SEPARA",UPPER(C1787))),"NÃO","SIM")</f>
        <v/>
      </c>
      <c r="N1787" s="2">
        <f>IFERROR(H1787/K1787,0)</f>
        <v/>
      </c>
      <c r="O1787" s="2">
        <f>IF(M1787="NÃO","EXCLUÍDO",IF(N1787&lt;Premissas!$B$8,"&lt; 1,00",IF(N1787&lt;Premissas!$B$9,"1,00 – 1,19",IF(N1787&lt;Premissas!$B$10,"1,20 – 1,39",IF(N1787&lt;Premissas!$B$11,"1,40 – 1,59",IF(N1787&lt;Premissas!$B$12,"1,60 – 1,99","≥ 2,00"))))))</f>
        <v/>
      </c>
      <c r="P1787" s="5">
        <f>IF(OR(M1787="NÃO",N1787&lt;Premissas!$B$8),Premissas!$B$13,IF(N1787&lt;Premissas!$B$9,Premissas!$B$14,IF(N1787&lt;Premissas!$B$10,Premissas!$B$15,IF(N1787&lt;Premissas!$B$11,Premissas!$B$16,IF(N1787&lt;Premissas!$B$12,Premissas!$B$17,Premissas!$B$18)))))</f>
        <v/>
      </c>
      <c r="Q1787" s="5">
        <f>IFERROR(P1787/Premissas!$B$4,0)</f>
        <v/>
      </c>
    </row>
    <row r="1788">
      <c r="A1788" s="2" t="n">
        <v>7</v>
      </c>
      <c r="B1788" s="2" t="n">
        <v>930</v>
      </c>
      <c r="C1788" s="2" t="inlineStr">
        <is>
          <t>SEPARACAO</t>
        </is>
      </c>
      <c r="D1788" s="2" t="n">
        <v>5987296</v>
      </c>
      <c r="E1788" s="2" t="inlineStr">
        <is>
          <t>Chidi Henry Edeh</t>
        </is>
      </c>
      <c r="F1788" s="2" t="n">
        <v>208</v>
      </c>
      <c r="G1788" s="2" t="n">
        <v>5.73</v>
      </c>
      <c r="H1788" s="2" t="n">
        <v>36</v>
      </c>
      <c r="I1788" s="2" t="n">
        <v>0</v>
      </c>
      <c r="J1788" s="2" t="inlineStr">
        <is>
          <t>GPA</t>
        </is>
      </c>
      <c r="K1788" s="2">
        <f>IF(I1788&lt;&gt;"",I1788,IFERROR(INDEX(Base!$I:$I,MATCH(1,(Base!$C:$C=C1788)*(Base!$I:$I&lt;&gt;""),0)),0))</f>
        <v/>
      </c>
      <c r="L1788" s="2">
        <f>IF(AND(I1788="",K1788&gt;0),"SIM","NÃO")</f>
        <v/>
      </c>
      <c r="M1788" s="2">
        <f>IF(ISNUMBER(SEARCH("SEPARA",UPPER(C1788))),"NÃO","SIM")</f>
        <v/>
      </c>
      <c r="N1788" s="2">
        <f>IFERROR(H1788/K1788,0)</f>
        <v/>
      </c>
      <c r="O1788" s="2">
        <f>IF(M1788="NÃO","EXCLUÍDO",IF(N1788&lt;Premissas!$B$8,"&lt; 1,00",IF(N1788&lt;Premissas!$B$9,"1,00 – 1,19",IF(N1788&lt;Premissas!$B$10,"1,20 – 1,39",IF(N1788&lt;Premissas!$B$11,"1,40 – 1,59",IF(N1788&lt;Premissas!$B$12,"1,60 – 1,99","≥ 2,00"))))))</f>
        <v/>
      </c>
      <c r="P1788" s="5">
        <f>IF(OR(M1788="NÃO",N1788&lt;Premissas!$B$8),Premissas!$B$13,IF(N1788&lt;Premissas!$B$9,Premissas!$B$14,IF(N1788&lt;Premissas!$B$10,Premissas!$B$15,IF(N1788&lt;Premissas!$B$11,Premissas!$B$16,IF(N1788&lt;Premissas!$B$12,Premissas!$B$17,Premissas!$B$18)))))</f>
        <v/>
      </c>
      <c r="Q1788" s="5">
        <f>IFERROR(P1788/Premissas!$B$4,0)</f>
        <v/>
      </c>
    </row>
    <row r="1789">
      <c r="A1789" s="2" t="n">
        <v>7</v>
      </c>
      <c r="B1789" s="2" t="n">
        <v>930</v>
      </c>
      <c r="C1789" s="2" t="inlineStr">
        <is>
          <t>SEPARACAO</t>
        </is>
      </c>
      <c r="D1789" s="2" t="n">
        <v>5987482</v>
      </c>
      <c r="E1789" s="2" t="inlineStr">
        <is>
          <t>Lindomar Rocha De Almeida</t>
        </is>
      </c>
      <c r="F1789" s="2" t="n">
        <v>4296</v>
      </c>
      <c r="G1789" s="2" t="n">
        <v>78.45</v>
      </c>
      <c r="H1789" s="2" t="n">
        <v>55</v>
      </c>
      <c r="I1789" s="2" t="n">
        <v>0</v>
      </c>
      <c r="J1789" s="2" t="inlineStr">
        <is>
          <t>GPA</t>
        </is>
      </c>
      <c r="K1789" s="2">
        <f>IF(I1789&lt;&gt;"",I1789,IFERROR(INDEX(Base!$I:$I,MATCH(1,(Base!$C:$C=C1789)*(Base!$I:$I&lt;&gt;""),0)),0))</f>
        <v/>
      </c>
      <c r="L1789" s="2">
        <f>IF(AND(I1789="",K1789&gt;0),"SIM","NÃO")</f>
        <v/>
      </c>
      <c r="M1789" s="2">
        <f>IF(ISNUMBER(SEARCH("SEPARA",UPPER(C1789))),"NÃO","SIM")</f>
        <v/>
      </c>
      <c r="N1789" s="2">
        <f>IFERROR(H1789/K1789,0)</f>
        <v/>
      </c>
      <c r="O1789" s="2">
        <f>IF(M1789="NÃO","EXCLUÍDO",IF(N1789&lt;Premissas!$B$8,"&lt; 1,00",IF(N1789&lt;Premissas!$B$9,"1,00 – 1,19",IF(N1789&lt;Premissas!$B$10,"1,20 – 1,39",IF(N1789&lt;Premissas!$B$11,"1,40 – 1,59",IF(N1789&lt;Premissas!$B$12,"1,60 – 1,99","≥ 2,00"))))))</f>
        <v/>
      </c>
      <c r="P1789" s="5">
        <f>IF(OR(M1789="NÃO",N1789&lt;Premissas!$B$8),Premissas!$B$13,IF(N1789&lt;Premissas!$B$9,Premissas!$B$14,IF(N1789&lt;Premissas!$B$10,Premissas!$B$15,IF(N1789&lt;Premissas!$B$11,Premissas!$B$16,IF(N1789&lt;Premissas!$B$12,Premissas!$B$17,Premissas!$B$18)))))</f>
        <v/>
      </c>
      <c r="Q1789" s="5">
        <f>IFERROR(P1789/Premissas!$B$4,0)</f>
        <v/>
      </c>
    </row>
    <row r="1790">
      <c r="A1790" s="2" t="n">
        <v>7</v>
      </c>
      <c r="B1790" s="2" t="n">
        <v>930</v>
      </c>
      <c r="C1790" s="2" t="inlineStr">
        <is>
          <t>SEPARACAO</t>
        </is>
      </c>
      <c r="D1790" s="2" t="n">
        <v>5987970</v>
      </c>
      <c r="E1790" s="2" t="inlineStr">
        <is>
          <t>Genivania Ribeiro Jurema</t>
        </is>
      </c>
      <c r="F1790" s="2" t="n">
        <v>1802</v>
      </c>
      <c r="G1790" s="2" t="n">
        <v>42.75</v>
      </c>
      <c r="H1790" s="2" t="n">
        <v>42</v>
      </c>
      <c r="I1790" s="2" t="n">
        <v>0</v>
      </c>
      <c r="J1790" s="2" t="inlineStr">
        <is>
          <t>GPA</t>
        </is>
      </c>
      <c r="K1790" s="2">
        <f>IF(I1790&lt;&gt;"",I1790,IFERROR(INDEX(Base!$I:$I,MATCH(1,(Base!$C:$C=C1790)*(Base!$I:$I&lt;&gt;""),0)),0))</f>
        <v/>
      </c>
      <c r="L1790" s="2">
        <f>IF(AND(I1790="",K1790&gt;0),"SIM","NÃO")</f>
        <v/>
      </c>
      <c r="M1790" s="2">
        <f>IF(ISNUMBER(SEARCH("SEPARA",UPPER(C1790))),"NÃO","SIM")</f>
        <v/>
      </c>
      <c r="N1790" s="2">
        <f>IFERROR(H1790/K1790,0)</f>
        <v/>
      </c>
      <c r="O1790" s="2">
        <f>IF(M1790="NÃO","EXCLUÍDO",IF(N1790&lt;Premissas!$B$8,"&lt; 1,00",IF(N1790&lt;Premissas!$B$9,"1,00 – 1,19",IF(N1790&lt;Premissas!$B$10,"1,20 – 1,39",IF(N1790&lt;Premissas!$B$11,"1,40 – 1,59",IF(N1790&lt;Premissas!$B$12,"1,60 – 1,99","≥ 2,00"))))))</f>
        <v/>
      </c>
      <c r="P1790" s="5">
        <f>IF(OR(M1790="NÃO",N1790&lt;Premissas!$B$8),Premissas!$B$13,IF(N1790&lt;Premissas!$B$9,Premissas!$B$14,IF(N1790&lt;Premissas!$B$10,Premissas!$B$15,IF(N1790&lt;Premissas!$B$11,Premissas!$B$16,IF(N1790&lt;Premissas!$B$12,Premissas!$B$17,Premissas!$B$18)))))</f>
        <v/>
      </c>
      <c r="Q1790" s="5">
        <f>IFERROR(P1790/Premissas!$B$4,0)</f>
        <v/>
      </c>
    </row>
    <row r="1791">
      <c r="A1791" s="2" t="n">
        <v>7</v>
      </c>
      <c r="B1791" s="2" t="n">
        <v>930</v>
      </c>
      <c r="C1791" s="2" t="inlineStr">
        <is>
          <t>CARREGAMENTO</t>
        </is>
      </c>
      <c r="D1791" s="2" t="n">
        <v>5988225</v>
      </c>
      <c r="E1791" s="2" t="inlineStr">
        <is>
          <t>Gabriel Nogueira Mauricio</t>
        </is>
      </c>
      <c r="F1791" s="2" t="n">
        <v>879</v>
      </c>
      <c r="G1791" s="2" t="n">
        <v>69</v>
      </c>
      <c r="H1791" s="2" t="n">
        <v>13</v>
      </c>
      <c r="I1791" s="2" t="n">
        <v>0</v>
      </c>
      <c r="J1791" s="2" t="inlineStr">
        <is>
          <t>GPA</t>
        </is>
      </c>
      <c r="K1791" s="2">
        <f>IF(I1791&lt;&gt;"",I1791,IFERROR(INDEX(Base!$I:$I,MATCH(1,(Base!$C:$C=C1791)*(Base!$I:$I&lt;&gt;""),0)),0))</f>
        <v/>
      </c>
      <c r="L1791" s="2">
        <f>IF(AND(I1791="",K1791&gt;0),"SIM","NÃO")</f>
        <v/>
      </c>
      <c r="M1791" s="2">
        <f>IF(ISNUMBER(SEARCH("SEPARA",UPPER(C1791))),"NÃO","SIM")</f>
        <v/>
      </c>
      <c r="N1791" s="2">
        <f>IFERROR(H1791/K1791,0)</f>
        <v/>
      </c>
      <c r="O1791" s="2">
        <f>IF(M1791="NÃO","EXCLUÍDO",IF(N1791&lt;Premissas!$B$8,"&lt; 1,00",IF(N1791&lt;Premissas!$B$9,"1,00 – 1,19",IF(N1791&lt;Premissas!$B$10,"1,20 – 1,39",IF(N1791&lt;Premissas!$B$11,"1,40 – 1,59",IF(N1791&lt;Premissas!$B$12,"1,60 – 1,99","≥ 2,00"))))))</f>
        <v/>
      </c>
      <c r="P1791" s="5">
        <f>IF(OR(M1791="NÃO",N1791&lt;Premissas!$B$8),Premissas!$B$13,IF(N1791&lt;Premissas!$B$9,Premissas!$B$14,IF(N1791&lt;Premissas!$B$10,Premissas!$B$15,IF(N1791&lt;Premissas!$B$11,Premissas!$B$16,IF(N1791&lt;Premissas!$B$12,Premissas!$B$17,Premissas!$B$18)))))</f>
        <v/>
      </c>
      <c r="Q1791" s="5">
        <f>IFERROR(P1791/Premissas!$B$4,0)</f>
        <v/>
      </c>
    </row>
    <row r="1792">
      <c r="A1792" s="2" t="n">
        <v>7</v>
      </c>
      <c r="B1792" s="2" t="n">
        <v>930</v>
      </c>
      <c r="C1792" s="2" t="inlineStr">
        <is>
          <t>SEPARACAO</t>
        </is>
      </c>
      <c r="D1792" s="2" t="n">
        <v>5988225</v>
      </c>
      <c r="E1792" s="2" t="inlineStr">
        <is>
          <t>Gabriel Nogueira Mauricio</t>
        </is>
      </c>
      <c r="F1792" s="2" t="n">
        <v>42</v>
      </c>
      <c r="G1792" s="2" t="n">
        <v>4.01</v>
      </c>
      <c r="H1792" s="2" t="n">
        <v>10</v>
      </c>
      <c r="I1792" s="2" t="n">
        <v>0</v>
      </c>
      <c r="J1792" s="2" t="inlineStr">
        <is>
          <t>GPA</t>
        </is>
      </c>
      <c r="K1792" s="2">
        <f>IF(I1792&lt;&gt;"",I1792,IFERROR(INDEX(Base!$I:$I,MATCH(1,(Base!$C:$C=C1792)*(Base!$I:$I&lt;&gt;""),0)),0))</f>
        <v/>
      </c>
      <c r="L1792" s="2">
        <f>IF(AND(I1792="",K1792&gt;0),"SIM","NÃO")</f>
        <v/>
      </c>
      <c r="M1792" s="2">
        <f>IF(ISNUMBER(SEARCH("SEPARA",UPPER(C1792))),"NÃO","SIM")</f>
        <v/>
      </c>
      <c r="N1792" s="2">
        <f>IFERROR(H1792/K1792,0)</f>
        <v/>
      </c>
      <c r="O1792" s="2">
        <f>IF(M1792="NÃO","EXCLUÍDO",IF(N1792&lt;Premissas!$B$8,"&lt; 1,00",IF(N1792&lt;Premissas!$B$9,"1,00 – 1,19",IF(N1792&lt;Premissas!$B$10,"1,20 – 1,39",IF(N1792&lt;Premissas!$B$11,"1,40 – 1,59",IF(N1792&lt;Premissas!$B$12,"1,60 – 1,99","≥ 2,00"))))))</f>
        <v/>
      </c>
      <c r="P1792" s="5">
        <f>IF(OR(M1792="NÃO",N1792&lt;Premissas!$B$8),Premissas!$B$13,IF(N1792&lt;Premissas!$B$9,Premissas!$B$14,IF(N1792&lt;Premissas!$B$10,Premissas!$B$15,IF(N1792&lt;Premissas!$B$11,Premissas!$B$16,IF(N1792&lt;Premissas!$B$12,Premissas!$B$17,Premissas!$B$18)))))</f>
        <v/>
      </c>
      <c r="Q1792" s="5">
        <f>IFERROR(P1792/Premissas!$B$4,0)</f>
        <v/>
      </c>
    </row>
    <row r="1793">
      <c r="A1793" s="2" t="n">
        <v>7</v>
      </c>
      <c r="B1793" s="2" t="n">
        <v>930</v>
      </c>
      <c r="C1793" s="2" t="inlineStr">
        <is>
          <t>SEPARACAO</t>
        </is>
      </c>
      <c r="D1793" s="2" t="n">
        <v>5989310</v>
      </c>
      <c r="E1793" s="2" t="inlineStr">
        <is>
          <t>Lourival Marcelino Da Silva</t>
        </is>
      </c>
      <c r="F1793" s="2" t="n">
        <v>3304</v>
      </c>
      <c r="G1793" s="2" t="n">
        <v>41.95</v>
      </c>
      <c r="H1793" s="2" t="n">
        <v>79</v>
      </c>
      <c r="I1793" s="2" t="n">
        <v>0</v>
      </c>
      <c r="J1793" s="2" t="inlineStr">
        <is>
          <t>GPA</t>
        </is>
      </c>
      <c r="K1793" s="2">
        <f>IF(I1793&lt;&gt;"",I1793,IFERROR(INDEX(Base!$I:$I,MATCH(1,(Base!$C:$C=C1793)*(Base!$I:$I&lt;&gt;""),0)),0))</f>
        <v/>
      </c>
      <c r="L1793" s="2">
        <f>IF(AND(I1793="",K1793&gt;0),"SIM","NÃO")</f>
        <v/>
      </c>
      <c r="M1793" s="2">
        <f>IF(ISNUMBER(SEARCH("SEPARA",UPPER(C1793))),"NÃO","SIM")</f>
        <v/>
      </c>
      <c r="N1793" s="2">
        <f>IFERROR(H1793/K1793,0)</f>
        <v/>
      </c>
      <c r="O1793" s="2">
        <f>IF(M1793="NÃO","EXCLUÍDO",IF(N1793&lt;Premissas!$B$8,"&lt; 1,00",IF(N1793&lt;Premissas!$B$9,"1,00 – 1,19",IF(N1793&lt;Premissas!$B$10,"1,20 – 1,39",IF(N1793&lt;Premissas!$B$11,"1,40 – 1,59",IF(N1793&lt;Premissas!$B$12,"1,60 – 1,99","≥ 2,00"))))))</f>
        <v/>
      </c>
      <c r="P1793" s="5">
        <f>IF(OR(M1793="NÃO",N1793&lt;Premissas!$B$8),Premissas!$B$13,IF(N1793&lt;Premissas!$B$9,Premissas!$B$14,IF(N1793&lt;Premissas!$B$10,Premissas!$B$15,IF(N1793&lt;Premissas!$B$11,Premissas!$B$16,IF(N1793&lt;Premissas!$B$12,Premissas!$B$17,Premissas!$B$18)))))</f>
        <v/>
      </c>
      <c r="Q1793" s="5">
        <f>IFERROR(P1793/Premissas!$B$4,0)</f>
        <v/>
      </c>
    </row>
    <row r="1794">
      <c r="A1794" s="2" t="n">
        <v>7</v>
      </c>
      <c r="B1794" s="2" t="n">
        <v>930</v>
      </c>
      <c r="C1794" s="2" t="inlineStr">
        <is>
          <t>SEPARACAO</t>
        </is>
      </c>
      <c r="D1794" s="2" t="n">
        <v>5990009</v>
      </c>
      <c r="E1794" s="2" t="inlineStr">
        <is>
          <t>Arthur Sales Barbosa</t>
        </is>
      </c>
      <c r="F1794" s="2" t="n">
        <v>2419</v>
      </c>
      <c r="G1794" s="2" t="n">
        <v>49.72</v>
      </c>
      <c r="H1794" s="2" t="n">
        <v>49</v>
      </c>
      <c r="I1794" s="2" t="n">
        <v>0</v>
      </c>
      <c r="J1794" s="2" t="inlineStr">
        <is>
          <t>GPA</t>
        </is>
      </c>
      <c r="K1794" s="2">
        <f>IF(I1794&lt;&gt;"",I1794,IFERROR(INDEX(Base!$I:$I,MATCH(1,(Base!$C:$C=C1794)*(Base!$I:$I&lt;&gt;""),0)),0))</f>
        <v/>
      </c>
      <c r="L1794" s="2">
        <f>IF(AND(I1794="",K1794&gt;0),"SIM","NÃO")</f>
        <v/>
      </c>
      <c r="M1794" s="2">
        <f>IF(ISNUMBER(SEARCH("SEPARA",UPPER(C1794))),"NÃO","SIM")</f>
        <v/>
      </c>
      <c r="N1794" s="2">
        <f>IFERROR(H1794/K1794,0)</f>
        <v/>
      </c>
      <c r="O1794" s="2">
        <f>IF(M1794="NÃO","EXCLUÍDO",IF(N1794&lt;Premissas!$B$8,"&lt; 1,00",IF(N1794&lt;Premissas!$B$9,"1,00 – 1,19",IF(N1794&lt;Premissas!$B$10,"1,20 – 1,39",IF(N1794&lt;Premissas!$B$11,"1,40 – 1,59",IF(N1794&lt;Premissas!$B$12,"1,60 – 1,99","≥ 2,00"))))))</f>
        <v/>
      </c>
      <c r="P1794" s="5">
        <f>IF(OR(M1794="NÃO",N1794&lt;Premissas!$B$8),Premissas!$B$13,IF(N1794&lt;Premissas!$B$9,Premissas!$B$14,IF(N1794&lt;Premissas!$B$10,Premissas!$B$15,IF(N1794&lt;Premissas!$B$11,Premissas!$B$16,IF(N1794&lt;Premissas!$B$12,Premissas!$B$17,Premissas!$B$18)))))</f>
        <v/>
      </c>
      <c r="Q1794" s="5">
        <f>IFERROR(P1794/Premissas!$B$4,0)</f>
        <v/>
      </c>
    </row>
    <row r="1795">
      <c r="A1795" s="2" t="n">
        <v>7</v>
      </c>
      <c r="B1795" s="2" t="n">
        <v>930</v>
      </c>
      <c r="C1795" s="2" t="inlineStr">
        <is>
          <t>SEPARACAO</t>
        </is>
      </c>
      <c r="D1795" s="2" t="n">
        <v>5990050</v>
      </c>
      <c r="E1795" s="2" t="inlineStr">
        <is>
          <t>Gabriel Barbosa Silva</t>
        </is>
      </c>
      <c r="F1795" s="2" t="n">
        <v>3555</v>
      </c>
      <c r="G1795" s="2" t="n">
        <v>40.36</v>
      </c>
      <c r="H1795" s="2" t="n">
        <v>88</v>
      </c>
      <c r="I1795" s="2" t="n">
        <v>0</v>
      </c>
      <c r="J1795" s="2" t="inlineStr">
        <is>
          <t>GPA</t>
        </is>
      </c>
      <c r="K1795" s="2">
        <f>IF(I1795&lt;&gt;"",I1795,IFERROR(INDEX(Base!$I:$I,MATCH(1,(Base!$C:$C=C1795)*(Base!$I:$I&lt;&gt;""),0)),0))</f>
        <v/>
      </c>
      <c r="L1795" s="2">
        <f>IF(AND(I1795="",K1795&gt;0),"SIM","NÃO")</f>
        <v/>
      </c>
      <c r="M1795" s="2">
        <f>IF(ISNUMBER(SEARCH("SEPARA",UPPER(C1795))),"NÃO","SIM")</f>
        <v/>
      </c>
      <c r="N1795" s="2">
        <f>IFERROR(H1795/K1795,0)</f>
        <v/>
      </c>
      <c r="O1795" s="2">
        <f>IF(M1795="NÃO","EXCLUÍDO",IF(N1795&lt;Premissas!$B$8,"&lt; 1,00",IF(N1795&lt;Premissas!$B$9,"1,00 – 1,19",IF(N1795&lt;Premissas!$B$10,"1,20 – 1,39",IF(N1795&lt;Premissas!$B$11,"1,40 – 1,59",IF(N1795&lt;Premissas!$B$12,"1,60 – 1,99","≥ 2,00"))))))</f>
        <v/>
      </c>
      <c r="P1795" s="5">
        <f>IF(OR(M1795="NÃO",N1795&lt;Premissas!$B$8),Premissas!$B$13,IF(N1795&lt;Premissas!$B$9,Premissas!$B$14,IF(N1795&lt;Premissas!$B$10,Premissas!$B$15,IF(N1795&lt;Premissas!$B$11,Premissas!$B$16,IF(N1795&lt;Premissas!$B$12,Premissas!$B$17,Premissas!$B$18)))))</f>
        <v/>
      </c>
      <c r="Q1795" s="5">
        <f>IFERROR(P1795/Premissas!$B$4,0)</f>
        <v/>
      </c>
    </row>
    <row r="1796">
      <c r="A1796" s="2" t="n">
        <v>7</v>
      </c>
      <c r="B1796" s="2" t="n">
        <v>930</v>
      </c>
      <c r="C1796" s="2" t="inlineStr">
        <is>
          <t>SEPARACAO</t>
        </is>
      </c>
      <c r="D1796" s="2" t="n">
        <v>5990289</v>
      </c>
      <c r="E1796" s="2" t="inlineStr">
        <is>
          <t>Mychell Martins Da Silva</t>
        </is>
      </c>
      <c r="F1796" s="2" t="n">
        <v>4010</v>
      </c>
      <c r="G1796" s="2" t="n">
        <v>77.34999999999999</v>
      </c>
      <c r="H1796" s="2" t="n">
        <v>52</v>
      </c>
      <c r="I1796" s="2" t="n">
        <v>0</v>
      </c>
      <c r="J1796" s="2" t="inlineStr">
        <is>
          <t>GPA</t>
        </is>
      </c>
      <c r="K1796" s="2">
        <f>IF(I1796&lt;&gt;"",I1796,IFERROR(INDEX(Base!$I:$I,MATCH(1,(Base!$C:$C=C1796)*(Base!$I:$I&lt;&gt;""),0)),0))</f>
        <v/>
      </c>
      <c r="L1796" s="2">
        <f>IF(AND(I1796="",K1796&gt;0),"SIM","NÃO")</f>
        <v/>
      </c>
      <c r="M1796" s="2">
        <f>IF(ISNUMBER(SEARCH("SEPARA",UPPER(C1796))),"NÃO","SIM")</f>
        <v/>
      </c>
      <c r="N1796" s="2">
        <f>IFERROR(H1796/K1796,0)</f>
        <v/>
      </c>
      <c r="O1796" s="2">
        <f>IF(M1796="NÃO","EXCLUÍDO",IF(N1796&lt;Premissas!$B$8,"&lt; 1,00",IF(N1796&lt;Premissas!$B$9,"1,00 – 1,19",IF(N1796&lt;Premissas!$B$10,"1,20 – 1,39",IF(N1796&lt;Premissas!$B$11,"1,40 – 1,59",IF(N1796&lt;Premissas!$B$12,"1,60 – 1,99","≥ 2,00"))))))</f>
        <v/>
      </c>
      <c r="P1796" s="5">
        <f>IF(OR(M1796="NÃO",N1796&lt;Premissas!$B$8),Premissas!$B$13,IF(N1796&lt;Premissas!$B$9,Premissas!$B$14,IF(N1796&lt;Premissas!$B$10,Premissas!$B$15,IF(N1796&lt;Premissas!$B$11,Premissas!$B$16,IF(N1796&lt;Premissas!$B$12,Premissas!$B$17,Premissas!$B$18)))))</f>
        <v/>
      </c>
      <c r="Q1796" s="5">
        <f>IFERROR(P1796/Premissas!$B$4,0)</f>
        <v/>
      </c>
    </row>
    <row r="1797">
      <c r="A1797" s="2" t="n">
        <v>7</v>
      </c>
      <c r="B1797" s="2" t="n">
        <v>930</v>
      </c>
      <c r="C1797" s="2" t="inlineStr">
        <is>
          <t>SEPARACAO</t>
        </is>
      </c>
      <c r="D1797" s="2" t="n">
        <v>5990483</v>
      </c>
      <c r="E1797" s="2" t="inlineStr">
        <is>
          <t>Queli Cristiane Nunes Da Silva</t>
        </is>
      </c>
      <c r="F1797" s="2" t="n">
        <v>3327</v>
      </c>
      <c r="G1797" s="2" t="n">
        <v>85.45</v>
      </c>
      <c r="H1797" s="2" t="n">
        <v>39</v>
      </c>
      <c r="I1797" s="2" t="n">
        <v>0</v>
      </c>
      <c r="J1797" s="2" t="inlineStr">
        <is>
          <t>GPA</t>
        </is>
      </c>
      <c r="K1797" s="2">
        <f>IF(I1797&lt;&gt;"",I1797,IFERROR(INDEX(Base!$I:$I,MATCH(1,(Base!$C:$C=C1797)*(Base!$I:$I&lt;&gt;""),0)),0))</f>
        <v/>
      </c>
      <c r="L1797" s="2">
        <f>IF(AND(I1797="",K1797&gt;0),"SIM","NÃO")</f>
        <v/>
      </c>
      <c r="M1797" s="2">
        <f>IF(ISNUMBER(SEARCH("SEPARA",UPPER(C1797))),"NÃO","SIM")</f>
        <v/>
      </c>
      <c r="N1797" s="2">
        <f>IFERROR(H1797/K1797,0)</f>
        <v/>
      </c>
      <c r="O1797" s="2">
        <f>IF(M1797="NÃO","EXCLUÍDO",IF(N1797&lt;Premissas!$B$8,"&lt; 1,00",IF(N1797&lt;Premissas!$B$9,"1,00 – 1,19",IF(N1797&lt;Premissas!$B$10,"1,20 – 1,39",IF(N1797&lt;Premissas!$B$11,"1,40 – 1,59",IF(N1797&lt;Premissas!$B$12,"1,60 – 1,99","≥ 2,00"))))))</f>
        <v/>
      </c>
      <c r="P1797" s="5">
        <f>IF(OR(M1797="NÃO",N1797&lt;Premissas!$B$8),Premissas!$B$13,IF(N1797&lt;Premissas!$B$9,Premissas!$B$14,IF(N1797&lt;Premissas!$B$10,Premissas!$B$15,IF(N1797&lt;Premissas!$B$11,Premissas!$B$16,IF(N1797&lt;Premissas!$B$12,Premissas!$B$17,Premissas!$B$18)))))</f>
        <v/>
      </c>
      <c r="Q1797" s="5">
        <f>IFERROR(P1797/Premissas!$B$4,0)</f>
        <v/>
      </c>
    </row>
    <row r="1798">
      <c r="A1798" s="2" t="n">
        <v>7</v>
      </c>
      <c r="B1798" s="2" t="n">
        <v>930</v>
      </c>
      <c r="C1798" s="2" t="inlineStr">
        <is>
          <t>SEPARACAO</t>
        </is>
      </c>
      <c r="D1798" s="2" t="n">
        <v>5991897</v>
      </c>
      <c r="E1798" s="2" t="inlineStr">
        <is>
          <t>Ana Paula Alinne Pinto Alves Da Silva</t>
        </is>
      </c>
      <c r="F1798" s="2" t="n">
        <v>1092</v>
      </c>
      <c r="G1798" s="2" t="n">
        <v>24.68</v>
      </c>
      <c r="H1798" s="2" t="n">
        <v>44</v>
      </c>
      <c r="I1798" s="2" t="n">
        <v>0</v>
      </c>
      <c r="J1798" s="2" t="inlineStr">
        <is>
          <t>GPA</t>
        </is>
      </c>
      <c r="K1798" s="2">
        <f>IF(I1798&lt;&gt;"",I1798,IFERROR(INDEX(Base!$I:$I,MATCH(1,(Base!$C:$C=C1798)*(Base!$I:$I&lt;&gt;""),0)),0))</f>
        <v/>
      </c>
      <c r="L1798" s="2">
        <f>IF(AND(I1798="",K1798&gt;0),"SIM","NÃO")</f>
        <v/>
      </c>
      <c r="M1798" s="2">
        <f>IF(ISNUMBER(SEARCH("SEPARA",UPPER(C1798))),"NÃO","SIM")</f>
        <v/>
      </c>
      <c r="N1798" s="2">
        <f>IFERROR(H1798/K1798,0)</f>
        <v/>
      </c>
      <c r="O1798" s="2">
        <f>IF(M1798="NÃO","EXCLUÍDO",IF(N1798&lt;Premissas!$B$8,"&lt; 1,00",IF(N1798&lt;Premissas!$B$9,"1,00 – 1,19",IF(N1798&lt;Premissas!$B$10,"1,20 – 1,39",IF(N1798&lt;Premissas!$B$11,"1,40 – 1,59",IF(N1798&lt;Premissas!$B$12,"1,60 – 1,99","≥ 2,00"))))))</f>
        <v/>
      </c>
      <c r="P1798" s="5">
        <f>IF(OR(M1798="NÃO",N1798&lt;Premissas!$B$8),Premissas!$B$13,IF(N1798&lt;Premissas!$B$9,Premissas!$B$14,IF(N1798&lt;Premissas!$B$10,Premissas!$B$15,IF(N1798&lt;Premissas!$B$11,Premissas!$B$16,IF(N1798&lt;Premissas!$B$12,Premissas!$B$17,Premissas!$B$18)))))</f>
        <v/>
      </c>
      <c r="Q1798" s="5">
        <f>IFERROR(P1798/Premissas!$B$4,0)</f>
        <v/>
      </c>
    </row>
    <row r="1799">
      <c r="A1799" s="2" t="n">
        <v>7</v>
      </c>
      <c r="B1799" s="2" t="n">
        <v>930</v>
      </c>
      <c r="C1799" s="2" t="inlineStr">
        <is>
          <t>SEPARACAO</t>
        </is>
      </c>
      <c r="D1799" s="2" t="n">
        <v>5994810</v>
      </c>
      <c r="E1799" s="2" t="inlineStr">
        <is>
          <t>Chukwuebuka Desmond Osikwu</t>
        </is>
      </c>
      <c r="F1799" s="2" t="n">
        <v>6328</v>
      </c>
      <c r="G1799" s="2" t="n">
        <v>93.81999999999999</v>
      </c>
      <c r="H1799" s="2" t="n">
        <v>67</v>
      </c>
      <c r="I1799" s="2" t="n">
        <v>0</v>
      </c>
      <c r="J1799" s="2" t="inlineStr">
        <is>
          <t>GPA</t>
        </is>
      </c>
      <c r="K1799" s="2">
        <f>IF(I1799&lt;&gt;"",I1799,IFERROR(INDEX(Base!$I:$I,MATCH(1,(Base!$C:$C=C1799)*(Base!$I:$I&lt;&gt;""),0)),0))</f>
        <v/>
      </c>
      <c r="L1799" s="2">
        <f>IF(AND(I1799="",K1799&gt;0),"SIM","NÃO")</f>
        <v/>
      </c>
      <c r="M1799" s="2">
        <f>IF(ISNUMBER(SEARCH("SEPARA",UPPER(C1799))),"NÃO","SIM")</f>
        <v/>
      </c>
      <c r="N1799" s="2">
        <f>IFERROR(H1799/K1799,0)</f>
        <v/>
      </c>
      <c r="O1799" s="2">
        <f>IF(M1799="NÃO","EXCLUÍDO",IF(N1799&lt;Premissas!$B$8,"&lt; 1,00",IF(N1799&lt;Premissas!$B$9,"1,00 – 1,19",IF(N1799&lt;Premissas!$B$10,"1,20 – 1,39",IF(N1799&lt;Premissas!$B$11,"1,40 – 1,59",IF(N1799&lt;Premissas!$B$12,"1,60 – 1,99","≥ 2,00"))))))</f>
        <v/>
      </c>
      <c r="P1799" s="5">
        <f>IF(OR(M1799="NÃO",N1799&lt;Premissas!$B$8),Premissas!$B$13,IF(N1799&lt;Premissas!$B$9,Premissas!$B$14,IF(N1799&lt;Premissas!$B$10,Premissas!$B$15,IF(N1799&lt;Premissas!$B$11,Premissas!$B$16,IF(N1799&lt;Premissas!$B$12,Premissas!$B$17,Premissas!$B$18)))))</f>
        <v/>
      </c>
      <c r="Q1799" s="5">
        <f>IFERROR(P1799/Premissas!$B$4,0)</f>
        <v/>
      </c>
    </row>
    <row r="1800">
      <c r="A1800" s="2" t="n">
        <v>7</v>
      </c>
      <c r="B1800" s="2" t="n">
        <v>930</v>
      </c>
      <c r="C1800" s="2" t="inlineStr">
        <is>
          <t>SEPARACAO</t>
        </is>
      </c>
      <c r="D1800" s="2" t="n">
        <v>5995302</v>
      </c>
      <c r="E1800" s="2" t="inlineStr">
        <is>
          <t>Jonathan Dos Santos Dias Ruivo</t>
        </is>
      </c>
      <c r="F1800" s="2" t="n">
        <v>2897</v>
      </c>
      <c r="G1800" s="2" t="n">
        <v>59.07</v>
      </c>
      <c r="H1800" s="2" t="n">
        <v>49</v>
      </c>
      <c r="I1800" s="2" t="n">
        <v>0</v>
      </c>
      <c r="J1800" s="2" t="inlineStr">
        <is>
          <t>GPA</t>
        </is>
      </c>
      <c r="K1800" s="2">
        <f>IF(I1800&lt;&gt;"",I1800,IFERROR(INDEX(Base!$I:$I,MATCH(1,(Base!$C:$C=C1800)*(Base!$I:$I&lt;&gt;""),0)),0))</f>
        <v/>
      </c>
      <c r="L1800" s="2">
        <f>IF(AND(I1800="",K1800&gt;0),"SIM","NÃO")</f>
        <v/>
      </c>
      <c r="M1800" s="2">
        <f>IF(ISNUMBER(SEARCH("SEPARA",UPPER(C1800))),"NÃO","SIM")</f>
        <v/>
      </c>
      <c r="N1800" s="2">
        <f>IFERROR(H1800/K1800,0)</f>
        <v/>
      </c>
      <c r="O1800" s="2">
        <f>IF(M1800="NÃO","EXCLUÍDO",IF(N1800&lt;Premissas!$B$8,"&lt; 1,00",IF(N1800&lt;Premissas!$B$9,"1,00 – 1,19",IF(N1800&lt;Premissas!$B$10,"1,20 – 1,39",IF(N1800&lt;Premissas!$B$11,"1,40 – 1,59",IF(N1800&lt;Premissas!$B$12,"1,60 – 1,99","≥ 2,00"))))))</f>
        <v/>
      </c>
      <c r="P1800" s="5">
        <f>IF(OR(M1800="NÃO",N1800&lt;Premissas!$B$8),Premissas!$B$13,IF(N1800&lt;Premissas!$B$9,Premissas!$B$14,IF(N1800&lt;Premissas!$B$10,Premissas!$B$15,IF(N1800&lt;Premissas!$B$11,Premissas!$B$16,IF(N1800&lt;Premissas!$B$12,Premissas!$B$17,Premissas!$B$18)))))</f>
        <v/>
      </c>
      <c r="Q1800" s="5">
        <f>IFERROR(P1800/Premissas!$B$4,0)</f>
        <v/>
      </c>
    </row>
    <row r="1801">
      <c r="A1801" s="2" t="n">
        <v>7</v>
      </c>
      <c r="B1801" s="2" t="n">
        <v>930</v>
      </c>
      <c r="C1801" s="2" t="inlineStr">
        <is>
          <t>SEPARACAO</t>
        </is>
      </c>
      <c r="D1801" s="2" t="n">
        <v>5996112</v>
      </c>
      <c r="E1801" s="2" t="inlineStr">
        <is>
          <t>Gustavo Assis De Souza</t>
        </is>
      </c>
      <c r="F1801" s="2" t="n">
        <v>2804</v>
      </c>
      <c r="G1801" s="2" t="n">
        <v>48.28</v>
      </c>
      <c r="H1801" s="2" t="n">
        <v>58</v>
      </c>
      <c r="I1801" s="2" t="n">
        <v>0</v>
      </c>
      <c r="J1801" s="2" t="inlineStr">
        <is>
          <t>GPA</t>
        </is>
      </c>
      <c r="K1801" s="2">
        <f>IF(I1801&lt;&gt;"",I1801,IFERROR(INDEX(Base!$I:$I,MATCH(1,(Base!$C:$C=C1801)*(Base!$I:$I&lt;&gt;""),0)),0))</f>
        <v/>
      </c>
      <c r="L1801" s="2">
        <f>IF(AND(I1801="",K1801&gt;0),"SIM","NÃO")</f>
        <v/>
      </c>
      <c r="M1801" s="2">
        <f>IF(ISNUMBER(SEARCH("SEPARA",UPPER(C1801))),"NÃO","SIM")</f>
        <v/>
      </c>
      <c r="N1801" s="2">
        <f>IFERROR(H1801/K1801,0)</f>
        <v/>
      </c>
      <c r="O1801" s="2">
        <f>IF(M1801="NÃO","EXCLUÍDO",IF(N1801&lt;Premissas!$B$8,"&lt; 1,00",IF(N1801&lt;Premissas!$B$9,"1,00 – 1,19",IF(N1801&lt;Premissas!$B$10,"1,20 – 1,39",IF(N1801&lt;Premissas!$B$11,"1,40 – 1,59",IF(N1801&lt;Premissas!$B$12,"1,60 – 1,99","≥ 2,00"))))))</f>
        <v/>
      </c>
      <c r="P1801" s="5">
        <f>IF(OR(M1801="NÃO",N1801&lt;Premissas!$B$8),Premissas!$B$13,IF(N1801&lt;Premissas!$B$9,Premissas!$B$14,IF(N1801&lt;Premissas!$B$10,Premissas!$B$15,IF(N1801&lt;Premissas!$B$11,Premissas!$B$16,IF(N1801&lt;Premissas!$B$12,Premissas!$B$17,Premissas!$B$18)))))</f>
        <v/>
      </c>
      <c r="Q1801" s="5">
        <f>IFERROR(P1801/Premissas!$B$4,0)</f>
        <v/>
      </c>
    </row>
    <row r="1802">
      <c r="A1802" s="2" t="n">
        <v>7</v>
      </c>
      <c r="B1802" s="2" t="n">
        <v>930</v>
      </c>
      <c r="C1802" s="2" t="inlineStr">
        <is>
          <t>SEPARACAO</t>
        </is>
      </c>
      <c r="D1802" s="2" t="n">
        <v>5996511</v>
      </c>
      <c r="E1802" s="2" t="inlineStr">
        <is>
          <t>Kauan Geronymo Da Silva</t>
        </is>
      </c>
      <c r="F1802" s="2" t="n">
        <v>5411</v>
      </c>
      <c r="G1802" s="2" t="n">
        <v>77.23999999999999</v>
      </c>
      <c r="H1802" s="2" t="n">
        <v>70</v>
      </c>
      <c r="I1802" s="2" t="n">
        <v>0</v>
      </c>
      <c r="J1802" s="2" t="inlineStr">
        <is>
          <t>GPA</t>
        </is>
      </c>
      <c r="K1802" s="2">
        <f>IF(I1802&lt;&gt;"",I1802,IFERROR(INDEX(Base!$I:$I,MATCH(1,(Base!$C:$C=C1802)*(Base!$I:$I&lt;&gt;""),0)),0))</f>
        <v/>
      </c>
      <c r="L1802" s="2">
        <f>IF(AND(I1802="",K1802&gt;0),"SIM","NÃO")</f>
        <v/>
      </c>
      <c r="M1802" s="2">
        <f>IF(ISNUMBER(SEARCH("SEPARA",UPPER(C1802))),"NÃO","SIM")</f>
        <v/>
      </c>
      <c r="N1802" s="2">
        <f>IFERROR(H1802/K1802,0)</f>
        <v/>
      </c>
      <c r="O1802" s="2">
        <f>IF(M1802="NÃO","EXCLUÍDO",IF(N1802&lt;Premissas!$B$8,"&lt; 1,00",IF(N1802&lt;Premissas!$B$9,"1,00 – 1,19",IF(N1802&lt;Premissas!$B$10,"1,20 – 1,39",IF(N1802&lt;Premissas!$B$11,"1,40 – 1,59",IF(N1802&lt;Premissas!$B$12,"1,60 – 1,99","≥ 2,00"))))))</f>
        <v/>
      </c>
      <c r="P1802" s="5">
        <f>IF(OR(M1802="NÃO",N1802&lt;Premissas!$B$8),Premissas!$B$13,IF(N1802&lt;Premissas!$B$9,Premissas!$B$14,IF(N1802&lt;Premissas!$B$10,Premissas!$B$15,IF(N1802&lt;Premissas!$B$11,Premissas!$B$16,IF(N1802&lt;Premissas!$B$12,Premissas!$B$17,Premissas!$B$18)))))</f>
        <v/>
      </c>
      <c r="Q1802" s="5">
        <f>IFERROR(P1802/Premissas!$B$4,0)</f>
        <v/>
      </c>
    </row>
    <row r="1803">
      <c r="A1803" s="2" t="n">
        <v>7</v>
      </c>
      <c r="B1803" s="2" t="n">
        <v>930</v>
      </c>
      <c r="C1803" s="2" t="inlineStr">
        <is>
          <t>SEPARACAO</t>
        </is>
      </c>
      <c r="D1803" s="2" t="n">
        <v>5996619</v>
      </c>
      <c r="E1803" s="2" t="inlineStr">
        <is>
          <t>Gustavo Gomes Da Silva</t>
        </is>
      </c>
      <c r="F1803" s="2" t="n">
        <v>5047</v>
      </c>
      <c r="G1803" s="2" t="n">
        <v>89.98</v>
      </c>
      <c r="H1803" s="2" t="n">
        <v>56</v>
      </c>
      <c r="I1803" s="2" t="n">
        <v>0</v>
      </c>
      <c r="J1803" s="2" t="inlineStr">
        <is>
          <t>GPA</t>
        </is>
      </c>
      <c r="K1803" s="2">
        <f>IF(I1803&lt;&gt;"",I1803,IFERROR(INDEX(Base!$I:$I,MATCH(1,(Base!$C:$C=C1803)*(Base!$I:$I&lt;&gt;""),0)),0))</f>
        <v/>
      </c>
      <c r="L1803" s="2">
        <f>IF(AND(I1803="",K1803&gt;0),"SIM","NÃO")</f>
        <v/>
      </c>
      <c r="M1803" s="2">
        <f>IF(ISNUMBER(SEARCH("SEPARA",UPPER(C1803))),"NÃO","SIM")</f>
        <v/>
      </c>
      <c r="N1803" s="2">
        <f>IFERROR(H1803/K1803,0)</f>
        <v/>
      </c>
      <c r="O1803" s="2">
        <f>IF(M1803="NÃO","EXCLUÍDO",IF(N1803&lt;Premissas!$B$8,"&lt; 1,00",IF(N1803&lt;Premissas!$B$9,"1,00 – 1,19",IF(N1803&lt;Premissas!$B$10,"1,20 – 1,39",IF(N1803&lt;Premissas!$B$11,"1,40 – 1,59",IF(N1803&lt;Premissas!$B$12,"1,60 – 1,99","≥ 2,00"))))))</f>
        <v/>
      </c>
      <c r="P1803" s="5">
        <f>IF(OR(M1803="NÃO",N1803&lt;Premissas!$B$8),Premissas!$B$13,IF(N1803&lt;Premissas!$B$9,Premissas!$B$14,IF(N1803&lt;Premissas!$B$10,Premissas!$B$15,IF(N1803&lt;Premissas!$B$11,Premissas!$B$16,IF(N1803&lt;Premissas!$B$12,Premissas!$B$17,Premissas!$B$18)))))</f>
        <v/>
      </c>
      <c r="Q1803" s="5">
        <f>IFERROR(P1803/Premissas!$B$4,0)</f>
        <v/>
      </c>
    </row>
    <row r="1804">
      <c r="A1804" s="2" t="n">
        <v>7</v>
      </c>
      <c r="B1804" s="2" t="n">
        <v>930</v>
      </c>
      <c r="C1804" s="2" t="inlineStr">
        <is>
          <t>SEPARACAO</t>
        </is>
      </c>
      <c r="D1804" s="2" t="n">
        <v>5997380</v>
      </c>
      <c r="E1804" s="2" t="inlineStr">
        <is>
          <t>Magnus Chukwudi Eriri</t>
        </is>
      </c>
      <c r="F1804" s="2" t="n">
        <v>10885</v>
      </c>
      <c r="G1804" s="2" t="n">
        <v>142.76</v>
      </c>
      <c r="H1804" s="2" t="n">
        <v>76</v>
      </c>
      <c r="I1804" s="2" t="n">
        <v>0</v>
      </c>
      <c r="J1804" s="2" t="inlineStr">
        <is>
          <t>GPA</t>
        </is>
      </c>
      <c r="K1804" s="2">
        <f>IF(I1804&lt;&gt;"",I1804,IFERROR(INDEX(Base!$I:$I,MATCH(1,(Base!$C:$C=C1804)*(Base!$I:$I&lt;&gt;""),0)),0))</f>
        <v/>
      </c>
      <c r="L1804" s="2">
        <f>IF(AND(I1804="",K1804&gt;0),"SIM","NÃO")</f>
        <v/>
      </c>
      <c r="M1804" s="2">
        <f>IF(ISNUMBER(SEARCH("SEPARA",UPPER(C1804))),"NÃO","SIM")</f>
        <v/>
      </c>
      <c r="N1804" s="2">
        <f>IFERROR(H1804/K1804,0)</f>
        <v/>
      </c>
      <c r="O1804" s="2">
        <f>IF(M1804="NÃO","EXCLUÍDO",IF(N1804&lt;Premissas!$B$8,"&lt; 1,00",IF(N1804&lt;Premissas!$B$9,"1,00 – 1,19",IF(N1804&lt;Premissas!$B$10,"1,20 – 1,39",IF(N1804&lt;Premissas!$B$11,"1,40 – 1,59",IF(N1804&lt;Premissas!$B$12,"1,60 – 1,99","≥ 2,00"))))))</f>
        <v/>
      </c>
      <c r="P1804" s="5">
        <f>IF(OR(M1804="NÃO",N1804&lt;Premissas!$B$8),Premissas!$B$13,IF(N1804&lt;Premissas!$B$9,Premissas!$B$14,IF(N1804&lt;Premissas!$B$10,Premissas!$B$15,IF(N1804&lt;Premissas!$B$11,Premissas!$B$16,IF(N1804&lt;Premissas!$B$12,Premissas!$B$17,Premissas!$B$18)))))</f>
        <v/>
      </c>
      <c r="Q1804" s="5">
        <f>IFERROR(P1804/Premissas!$B$4,0)</f>
        <v/>
      </c>
    </row>
    <row r="1805">
      <c r="A1805" s="2" t="n">
        <v>7</v>
      </c>
      <c r="B1805" s="2" t="n">
        <v>930</v>
      </c>
      <c r="C1805" s="2" t="inlineStr">
        <is>
          <t>SEPARACAO</t>
        </is>
      </c>
      <c r="D1805" s="2" t="n">
        <v>5997771</v>
      </c>
      <c r="E1805" s="2" t="inlineStr">
        <is>
          <t>Geovanny Santana Do Nascimento</t>
        </is>
      </c>
      <c r="F1805" s="2" t="n">
        <v>5279</v>
      </c>
      <c r="G1805" s="2" t="n">
        <v>59.96</v>
      </c>
      <c r="H1805" s="2" t="n">
        <v>88</v>
      </c>
      <c r="I1805" s="2" t="n">
        <v>0</v>
      </c>
      <c r="J1805" s="2" t="inlineStr">
        <is>
          <t>GPA</t>
        </is>
      </c>
      <c r="K1805" s="2">
        <f>IF(I1805&lt;&gt;"",I1805,IFERROR(INDEX(Base!$I:$I,MATCH(1,(Base!$C:$C=C1805)*(Base!$I:$I&lt;&gt;""),0)),0))</f>
        <v/>
      </c>
      <c r="L1805" s="2">
        <f>IF(AND(I1805="",K1805&gt;0),"SIM","NÃO")</f>
        <v/>
      </c>
      <c r="M1805" s="2">
        <f>IF(ISNUMBER(SEARCH("SEPARA",UPPER(C1805))),"NÃO","SIM")</f>
        <v/>
      </c>
      <c r="N1805" s="2">
        <f>IFERROR(H1805/K1805,0)</f>
        <v/>
      </c>
      <c r="O1805" s="2">
        <f>IF(M1805="NÃO","EXCLUÍDO",IF(N1805&lt;Premissas!$B$8,"&lt; 1,00",IF(N1805&lt;Premissas!$B$9,"1,00 – 1,19",IF(N1805&lt;Premissas!$B$10,"1,20 – 1,39",IF(N1805&lt;Premissas!$B$11,"1,40 – 1,59",IF(N1805&lt;Premissas!$B$12,"1,60 – 1,99","≥ 2,00"))))))</f>
        <v/>
      </c>
      <c r="P1805" s="5">
        <f>IF(OR(M1805="NÃO",N1805&lt;Premissas!$B$8),Premissas!$B$13,IF(N1805&lt;Premissas!$B$9,Premissas!$B$14,IF(N1805&lt;Premissas!$B$10,Premissas!$B$15,IF(N1805&lt;Premissas!$B$11,Premissas!$B$16,IF(N1805&lt;Premissas!$B$12,Premissas!$B$17,Premissas!$B$18)))))</f>
        <v/>
      </c>
      <c r="Q1805" s="5">
        <f>IFERROR(P1805/Premissas!$B$4,0)</f>
        <v/>
      </c>
    </row>
    <row r="1806">
      <c r="A1806" s="2" t="n">
        <v>7</v>
      </c>
      <c r="B1806" s="2" t="n">
        <v>930</v>
      </c>
      <c r="C1806" s="2" t="inlineStr">
        <is>
          <t>SEPARACAO</t>
        </is>
      </c>
      <c r="D1806" s="2" t="n">
        <v>5998417</v>
      </c>
      <c r="E1806" s="2" t="inlineStr">
        <is>
          <t>Goodness Ifechukwu Nwafor</t>
        </is>
      </c>
      <c r="F1806" s="2" t="n">
        <v>3206</v>
      </c>
      <c r="G1806" s="2" t="n">
        <v>74.04000000000001</v>
      </c>
      <c r="H1806" s="2" t="n">
        <v>43</v>
      </c>
      <c r="I1806" s="2" t="n">
        <v>0</v>
      </c>
      <c r="J1806" s="2" t="inlineStr">
        <is>
          <t>GPA</t>
        </is>
      </c>
      <c r="K1806" s="2">
        <f>IF(I1806&lt;&gt;"",I1806,IFERROR(INDEX(Base!$I:$I,MATCH(1,(Base!$C:$C=C1806)*(Base!$I:$I&lt;&gt;""),0)),0))</f>
        <v/>
      </c>
      <c r="L1806" s="2">
        <f>IF(AND(I1806="",K1806&gt;0),"SIM","NÃO")</f>
        <v/>
      </c>
      <c r="M1806" s="2">
        <f>IF(ISNUMBER(SEARCH("SEPARA",UPPER(C1806))),"NÃO","SIM")</f>
        <v/>
      </c>
      <c r="N1806" s="2">
        <f>IFERROR(H1806/K1806,0)</f>
        <v/>
      </c>
      <c r="O1806" s="2">
        <f>IF(M1806="NÃO","EXCLUÍDO",IF(N1806&lt;Premissas!$B$8,"&lt; 1,00",IF(N1806&lt;Premissas!$B$9,"1,00 – 1,19",IF(N1806&lt;Premissas!$B$10,"1,20 – 1,39",IF(N1806&lt;Premissas!$B$11,"1,40 – 1,59",IF(N1806&lt;Premissas!$B$12,"1,60 – 1,99","≥ 2,00"))))))</f>
        <v/>
      </c>
      <c r="P1806" s="5">
        <f>IF(OR(M1806="NÃO",N1806&lt;Premissas!$B$8),Premissas!$B$13,IF(N1806&lt;Premissas!$B$9,Premissas!$B$14,IF(N1806&lt;Premissas!$B$10,Premissas!$B$15,IF(N1806&lt;Premissas!$B$11,Premissas!$B$16,IF(N1806&lt;Premissas!$B$12,Premissas!$B$17,Premissas!$B$18)))))</f>
        <v/>
      </c>
      <c r="Q1806" s="5">
        <f>IFERROR(P1806/Premissas!$B$4,0)</f>
        <v/>
      </c>
    </row>
    <row r="1807">
      <c r="A1807" s="2" t="n">
        <v>7</v>
      </c>
      <c r="B1807" s="2" t="n">
        <v>930</v>
      </c>
      <c r="C1807" s="2" t="inlineStr">
        <is>
          <t>SEPARACAO</t>
        </is>
      </c>
      <c r="D1807" s="2" t="n">
        <v>5998484</v>
      </c>
      <c r="E1807" s="2" t="inlineStr">
        <is>
          <t>Gabriel Bezerra Da Silva</t>
        </is>
      </c>
      <c r="F1807" s="2" t="n">
        <v>11996</v>
      </c>
      <c r="G1807" s="2" t="n">
        <v>111.06</v>
      </c>
      <c r="H1807" s="2" t="n">
        <v>108</v>
      </c>
      <c r="I1807" s="2" t="n">
        <v>0</v>
      </c>
      <c r="J1807" s="2" t="inlineStr">
        <is>
          <t>GPA</t>
        </is>
      </c>
      <c r="K1807" s="2">
        <f>IF(I1807&lt;&gt;"",I1807,IFERROR(INDEX(Base!$I:$I,MATCH(1,(Base!$C:$C=C1807)*(Base!$I:$I&lt;&gt;""),0)),0))</f>
        <v/>
      </c>
      <c r="L1807" s="2">
        <f>IF(AND(I1807="",K1807&gt;0),"SIM","NÃO")</f>
        <v/>
      </c>
      <c r="M1807" s="2">
        <f>IF(ISNUMBER(SEARCH("SEPARA",UPPER(C1807))),"NÃO","SIM")</f>
        <v/>
      </c>
      <c r="N1807" s="2">
        <f>IFERROR(H1807/K1807,0)</f>
        <v/>
      </c>
      <c r="O1807" s="2">
        <f>IF(M1807="NÃO","EXCLUÍDO",IF(N1807&lt;Premissas!$B$8,"&lt; 1,00",IF(N1807&lt;Premissas!$B$9,"1,00 – 1,19",IF(N1807&lt;Premissas!$B$10,"1,20 – 1,39",IF(N1807&lt;Premissas!$B$11,"1,40 – 1,59",IF(N1807&lt;Premissas!$B$12,"1,60 – 1,99","≥ 2,00"))))))</f>
        <v/>
      </c>
      <c r="P1807" s="5">
        <f>IF(OR(M1807="NÃO",N1807&lt;Premissas!$B$8),Premissas!$B$13,IF(N1807&lt;Premissas!$B$9,Premissas!$B$14,IF(N1807&lt;Premissas!$B$10,Premissas!$B$15,IF(N1807&lt;Premissas!$B$11,Premissas!$B$16,IF(N1807&lt;Premissas!$B$12,Premissas!$B$17,Premissas!$B$18)))))</f>
        <v/>
      </c>
      <c r="Q1807" s="5">
        <f>IFERROR(P1807/Premissas!$B$4,0)</f>
        <v/>
      </c>
    </row>
    <row r="1808">
      <c r="A1808" s="2" t="n">
        <v>7</v>
      </c>
      <c r="B1808" s="2" t="n">
        <v>930</v>
      </c>
      <c r="C1808" s="2" t="inlineStr">
        <is>
          <t>SEPARACAO</t>
        </is>
      </c>
      <c r="D1808" s="2" t="n">
        <v>5998743</v>
      </c>
      <c r="E1808" s="2" t="inlineStr">
        <is>
          <t>Marlise Marlei Dos Santos</t>
        </is>
      </c>
      <c r="F1808" s="2" t="n">
        <v>8441</v>
      </c>
      <c r="G1808" s="2" t="n">
        <v>95.40000000000001</v>
      </c>
      <c r="H1808" s="2" t="n">
        <v>88</v>
      </c>
      <c r="I1808" s="2" t="n">
        <v>0</v>
      </c>
      <c r="J1808" s="2" t="inlineStr">
        <is>
          <t>GPA</t>
        </is>
      </c>
      <c r="K1808" s="2">
        <f>IF(I1808&lt;&gt;"",I1808,IFERROR(INDEX(Base!$I:$I,MATCH(1,(Base!$C:$C=C1808)*(Base!$I:$I&lt;&gt;""),0)),0))</f>
        <v/>
      </c>
      <c r="L1808" s="2">
        <f>IF(AND(I1808="",K1808&gt;0),"SIM","NÃO")</f>
        <v/>
      </c>
      <c r="M1808" s="2">
        <f>IF(ISNUMBER(SEARCH("SEPARA",UPPER(C1808))),"NÃO","SIM")</f>
        <v/>
      </c>
      <c r="N1808" s="2">
        <f>IFERROR(H1808/K1808,0)</f>
        <v/>
      </c>
      <c r="O1808" s="2">
        <f>IF(M1808="NÃO","EXCLUÍDO",IF(N1808&lt;Premissas!$B$8,"&lt; 1,00",IF(N1808&lt;Premissas!$B$9,"1,00 – 1,19",IF(N1808&lt;Premissas!$B$10,"1,20 – 1,39",IF(N1808&lt;Premissas!$B$11,"1,40 – 1,59",IF(N1808&lt;Premissas!$B$12,"1,60 – 1,99","≥ 2,00"))))))</f>
        <v/>
      </c>
      <c r="P1808" s="5">
        <f>IF(OR(M1808="NÃO",N1808&lt;Premissas!$B$8),Premissas!$B$13,IF(N1808&lt;Premissas!$B$9,Premissas!$B$14,IF(N1808&lt;Premissas!$B$10,Premissas!$B$15,IF(N1808&lt;Premissas!$B$11,Premissas!$B$16,IF(N1808&lt;Premissas!$B$12,Premissas!$B$17,Premissas!$B$18)))))</f>
        <v/>
      </c>
      <c r="Q1808" s="5">
        <f>IFERROR(P1808/Premissas!$B$4,0)</f>
        <v/>
      </c>
    </row>
    <row r="1809">
      <c r="A1809" s="2" t="n">
        <v>7</v>
      </c>
      <c r="B1809" s="2" t="n">
        <v>930</v>
      </c>
      <c r="C1809" s="2" t="inlineStr">
        <is>
          <t>SEPARACAO</t>
        </is>
      </c>
      <c r="D1809" s="2" t="n">
        <v>5999804</v>
      </c>
      <c r="E1809" s="2" t="inlineStr">
        <is>
          <t>Kaique Martines Macedo De Assis</t>
        </is>
      </c>
      <c r="F1809" s="2" t="n">
        <v>8224</v>
      </c>
      <c r="G1809" s="2" t="n">
        <v>101.97</v>
      </c>
      <c r="H1809" s="2" t="n">
        <v>81</v>
      </c>
      <c r="I1809" s="2" t="n">
        <v>0</v>
      </c>
      <c r="J1809" s="2" t="inlineStr">
        <is>
          <t>GPA</t>
        </is>
      </c>
      <c r="K1809" s="2">
        <f>IF(I1809&lt;&gt;"",I1809,IFERROR(INDEX(Base!$I:$I,MATCH(1,(Base!$C:$C=C1809)*(Base!$I:$I&lt;&gt;""),0)),0))</f>
        <v/>
      </c>
      <c r="L1809" s="2">
        <f>IF(AND(I1809="",K1809&gt;0),"SIM","NÃO")</f>
        <v/>
      </c>
      <c r="M1809" s="2">
        <f>IF(ISNUMBER(SEARCH("SEPARA",UPPER(C1809))),"NÃO","SIM")</f>
        <v/>
      </c>
      <c r="N1809" s="2">
        <f>IFERROR(H1809/K1809,0)</f>
        <v/>
      </c>
      <c r="O1809" s="2">
        <f>IF(M1809="NÃO","EXCLUÍDO",IF(N1809&lt;Premissas!$B$8,"&lt; 1,00",IF(N1809&lt;Premissas!$B$9,"1,00 – 1,19",IF(N1809&lt;Premissas!$B$10,"1,20 – 1,39",IF(N1809&lt;Premissas!$B$11,"1,40 – 1,59",IF(N1809&lt;Premissas!$B$12,"1,60 – 1,99","≥ 2,00"))))))</f>
        <v/>
      </c>
      <c r="P1809" s="5">
        <f>IF(OR(M1809="NÃO",N1809&lt;Premissas!$B$8),Premissas!$B$13,IF(N1809&lt;Premissas!$B$9,Premissas!$B$14,IF(N1809&lt;Premissas!$B$10,Premissas!$B$15,IF(N1809&lt;Premissas!$B$11,Premissas!$B$16,IF(N1809&lt;Premissas!$B$12,Premissas!$B$17,Premissas!$B$18)))))</f>
        <v/>
      </c>
      <c r="Q1809" s="5">
        <f>IFERROR(P1809/Premissas!$B$4,0)</f>
        <v/>
      </c>
    </row>
    <row r="1810">
      <c r="A1810" s="2" t="n">
        <v>7</v>
      </c>
      <c r="B1810" s="2" t="n">
        <v>930</v>
      </c>
      <c r="C1810" s="2" t="inlineStr">
        <is>
          <t>SEPARACAO</t>
        </is>
      </c>
      <c r="D1810" s="2" t="n">
        <v>5999820</v>
      </c>
      <c r="E1810" s="2" t="inlineStr">
        <is>
          <t>Yara Da Silva</t>
        </is>
      </c>
      <c r="F1810" s="2" t="n">
        <v>5403</v>
      </c>
      <c r="G1810" s="2" t="n">
        <v>63.1</v>
      </c>
      <c r="H1810" s="2" t="n">
        <v>86</v>
      </c>
      <c r="I1810" s="2" t="n">
        <v>0</v>
      </c>
      <c r="J1810" s="2" t="inlineStr">
        <is>
          <t>GPA</t>
        </is>
      </c>
      <c r="K1810" s="2">
        <f>IF(I1810&lt;&gt;"",I1810,IFERROR(INDEX(Base!$I:$I,MATCH(1,(Base!$C:$C=C1810)*(Base!$I:$I&lt;&gt;""),0)),0))</f>
        <v/>
      </c>
      <c r="L1810" s="2">
        <f>IF(AND(I1810="",K1810&gt;0),"SIM","NÃO")</f>
        <v/>
      </c>
      <c r="M1810" s="2">
        <f>IF(ISNUMBER(SEARCH("SEPARA",UPPER(C1810))),"NÃO","SIM")</f>
        <v/>
      </c>
      <c r="N1810" s="2">
        <f>IFERROR(H1810/K1810,0)</f>
        <v/>
      </c>
      <c r="O1810" s="2">
        <f>IF(M1810="NÃO","EXCLUÍDO",IF(N1810&lt;Premissas!$B$8,"&lt; 1,00",IF(N1810&lt;Premissas!$B$9,"1,00 – 1,19",IF(N1810&lt;Premissas!$B$10,"1,20 – 1,39",IF(N1810&lt;Premissas!$B$11,"1,40 – 1,59",IF(N1810&lt;Premissas!$B$12,"1,60 – 1,99","≥ 2,00"))))))</f>
        <v/>
      </c>
      <c r="P1810" s="5">
        <f>IF(OR(M1810="NÃO",N1810&lt;Premissas!$B$8),Premissas!$B$13,IF(N1810&lt;Premissas!$B$9,Premissas!$B$14,IF(N1810&lt;Premissas!$B$10,Premissas!$B$15,IF(N1810&lt;Premissas!$B$11,Premissas!$B$16,IF(N1810&lt;Premissas!$B$12,Premissas!$B$17,Premissas!$B$18)))))</f>
        <v/>
      </c>
      <c r="Q1810" s="5">
        <f>IFERROR(P1810/Premissas!$B$4,0)</f>
        <v/>
      </c>
    </row>
    <row r="1811">
      <c r="A1811" s="2" t="n">
        <v>7</v>
      </c>
      <c r="B1811" s="2" t="n">
        <v>930</v>
      </c>
      <c r="C1811" s="2" t="inlineStr">
        <is>
          <t>SEPARACAO</t>
        </is>
      </c>
      <c r="D1811" s="2" t="n">
        <v>5999979</v>
      </c>
      <c r="E1811" s="2" t="inlineStr">
        <is>
          <t>Edilene Seles Raiano De Sousa</t>
        </is>
      </c>
      <c r="F1811" s="2" t="n">
        <v>1402</v>
      </c>
      <c r="G1811" s="2" t="n">
        <v>27.04</v>
      </c>
      <c r="H1811" s="2" t="n">
        <v>52</v>
      </c>
      <c r="I1811" s="2" t="n">
        <v>0</v>
      </c>
      <c r="J1811" s="2" t="inlineStr">
        <is>
          <t>GPA</t>
        </is>
      </c>
      <c r="K1811" s="2">
        <f>IF(I1811&lt;&gt;"",I1811,IFERROR(INDEX(Base!$I:$I,MATCH(1,(Base!$C:$C=C1811)*(Base!$I:$I&lt;&gt;""),0)),0))</f>
        <v/>
      </c>
      <c r="L1811" s="2">
        <f>IF(AND(I1811="",K1811&gt;0),"SIM","NÃO")</f>
        <v/>
      </c>
      <c r="M1811" s="2">
        <f>IF(ISNUMBER(SEARCH("SEPARA",UPPER(C1811))),"NÃO","SIM")</f>
        <v/>
      </c>
      <c r="N1811" s="2">
        <f>IFERROR(H1811/K1811,0)</f>
        <v/>
      </c>
      <c r="O1811" s="2">
        <f>IF(M1811="NÃO","EXCLUÍDO",IF(N1811&lt;Premissas!$B$8,"&lt; 1,00",IF(N1811&lt;Premissas!$B$9,"1,00 – 1,19",IF(N1811&lt;Premissas!$B$10,"1,20 – 1,39",IF(N1811&lt;Premissas!$B$11,"1,40 – 1,59",IF(N1811&lt;Premissas!$B$12,"1,60 – 1,99","≥ 2,00"))))))</f>
        <v/>
      </c>
      <c r="P1811" s="5">
        <f>IF(OR(M1811="NÃO",N1811&lt;Premissas!$B$8),Premissas!$B$13,IF(N1811&lt;Premissas!$B$9,Premissas!$B$14,IF(N1811&lt;Premissas!$B$10,Premissas!$B$15,IF(N1811&lt;Premissas!$B$11,Premissas!$B$16,IF(N1811&lt;Premissas!$B$12,Premissas!$B$17,Premissas!$B$18)))))</f>
        <v/>
      </c>
      <c r="Q1811" s="5">
        <f>IFERROR(P1811/Premissas!$B$4,0)</f>
        <v/>
      </c>
    </row>
    <row r="1812">
      <c r="A1812" s="2" t="n">
        <v>7</v>
      </c>
      <c r="B1812" s="2" t="n">
        <v>930</v>
      </c>
      <c r="C1812" s="2" t="inlineStr">
        <is>
          <t>SEPARACAO</t>
        </is>
      </c>
      <c r="D1812" s="2" t="n">
        <v>6000037</v>
      </c>
      <c r="E1812" s="2" t="inlineStr">
        <is>
          <t>Cayque Lago Borges</t>
        </is>
      </c>
      <c r="F1812" s="2" t="n">
        <v>528</v>
      </c>
      <c r="G1812" s="2" t="n">
        <v>11.45</v>
      </c>
      <c r="H1812" s="2" t="n">
        <v>46</v>
      </c>
      <c r="I1812" s="2" t="n">
        <v>0</v>
      </c>
      <c r="J1812" s="2" t="inlineStr">
        <is>
          <t>GPA</t>
        </is>
      </c>
      <c r="K1812" s="2">
        <f>IF(I1812&lt;&gt;"",I1812,IFERROR(INDEX(Base!$I:$I,MATCH(1,(Base!$C:$C=C1812)*(Base!$I:$I&lt;&gt;""),0)),0))</f>
        <v/>
      </c>
      <c r="L1812" s="2">
        <f>IF(AND(I1812="",K1812&gt;0),"SIM","NÃO")</f>
        <v/>
      </c>
      <c r="M1812" s="2">
        <f>IF(ISNUMBER(SEARCH("SEPARA",UPPER(C1812))),"NÃO","SIM")</f>
        <v/>
      </c>
      <c r="N1812" s="2">
        <f>IFERROR(H1812/K1812,0)</f>
        <v/>
      </c>
      <c r="O1812" s="2">
        <f>IF(M1812="NÃO","EXCLUÍDO",IF(N1812&lt;Premissas!$B$8,"&lt; 1,00",IF(N1812&lt;Premissas!$B$9,"1,00 – 1,19",IF(N1812&lt;Premissas!$B$10,"1,20 – 1,39",IF(N1812&lt;Premissas!$B$11,"1,40 – 1,59",IF(N1812&lt;Premissas!$B$12,"1,60 – 1,99","≥ 2,00"))))))</f>
        <v/>
      </c>
      <c r="P1812" s="5">
        <f>IF(OR(M1812="NÃO",N1812&lt;Premissas!$B$8),Premissas!$B$13,IF(N1812&lt;Premissas!$B$9,Premissas!$B$14,IF(N1812&lt;Premissas!$B$10,Premissas!$B$15,IF(N1812&lt;Premissas!$B$11,Premissas!$B$16,IF(N1812&lt;Premissas!$B$12,Premissas!$B$17,Premissas!$B$18)))))</f>
        <v/>
      </c>
      <c r="Q1812" s="5">
        <f>IFERROR(P1812/Premissas!$B$4,0)</f>
        <v/>
      </c>
    </row>
    <row r="1813">
      <c r="A1813" s="2" t="n">
        <v>7</v>
      </c>
      <c r="B1813" s="2" t="n">
        <v>930</v>
      </c>
      <c r="C1813" s="2" t="inlineStr">
        <is>
          <t>SEPARACAO</t>
        </is>
      </c>
      <c r="D1813" s="2" t="n">
        <v>6000088</v>
      </c>
      <c r="E1813" s="2" t="inlineStr">
        <is>
          <t>Amanda Bergamim Leite</t>
        </is>
      </c>
      <c r="F1813" s="2" t="n">
        <v>3739</v>
      </c>
      <c r="G1813" s="2" t="n">
        <v>66.64</v>
      </c>
      <c r="H1813" s="2" t="n">
        <v>56</v>
      </c>
      <c r="I1813" s="2" t="n">
        <v>0</v>
      </c>
      <c r="J1813" s="2" t="inlineStr">
        <is>
          <t>GPA</t>
        </is>
      </c>
      <c r="K1813" s="2">
        <f>IF(I1813&lt;&gt;"",I1813,IFERROR(INDEX(Base!$I:$I,MATCH(1,(Base!$C:$C=C1813)*(Base!$I:$I&lt;&gt;""),0)),0))</f>
        <v/>
      </c>
      <c r="L1813" s="2">
        <f>IF(AND(I1813="",K1813&gt;0),"SIM","NÃO")</f>
        <v/>
      </c>
      <c r="M1813" s="2">
        <f>IF(ISNUMBER(SEARCH("SEPARA",UPPER(C1813))),"NÃO","SIM")</f>
        <v/>
      </c>
      <c r="N1813" s="2">
        <f>IFERROR(H1813/K1813,0)</f>
        <v/>
      </c>
      <c r="O1813" s="2">
        <f>IF(M1813="NÃO","EXCLUÍDO",IF(N1813&lt;Premissas!$B$8,"&lt; 1,00",IF(N1813&lt;Premissas!$B$9,"1,00 – 1,19",IF(N1813&lt;Premissas!$B$10,"1,20 – 1,39",IF(N1813&lt;Premissas!$B$11,"1,40 – 1,59",IF(N1813&lt;Premissas!$B$12,"1,60 – 1,99","≥ 2,00"))))))</f>
        <v/>
      </c>
      <c r="P1813" s="5">
        <f>IF(OR(M1813="NÃO",N1813&lt;Premissas!$B$8),Premissas!$B$13,IF(N1813&lt;Premissas!$B$9,Premissas!$B$14,IF(N1813&lt;Premissas!$B$10,Premissas!$B$15,IF(N1813&lt;Premissas!$B$11,Premissas!$B$16,IF(N1813&lt;Premissas!$B$12,Premissas!$B$17,Premissas!$B$18)))))</f>
        <v/>
      </c>
      <c r="Q1813" s="5">
        <f>IFERROR(P1813/Premissas!$B$4,0)</f>
        <v/>
      </c>
    </row>
    <row r="1814">
      <c r="A1814" s="2" t="n">
        <v>7</v>
      </c>
      <c r="B1814" s="2" t="n">
        <v>930</v>
      </c>
      <c r="C1814" s="2" t="inlineStr">
        <is>
          <t>SEPARACAO</t>
        </is>
      </c>
      <c r="D1814" s="2" t="n">
        <v>6000193</v>
      </c>
      <c r="E1814" s="2" t="inlineStr">
        <is>
          <t>Edel Preciva</t>
        </is>
      </c>
      <c r="F1814" s="2" t="n">
        <v>6261</v>
      </c>
      <c r="G1814" s="2" t="n">
        <v>97.72</v>
      </c>
      <c r="H1814" s="2" t="n">
        <v>64</v>
      </c>
      <c r="I1814" s="2" t="n">
        <v>0</v>
      </c>
      <c r="J1814" s="2" t="inlineStr">
        <is>
          <t>GPA</t>
        </is>
      </c>
      <c r="K1814" s="2">
        <f>IF(I1814&lt;&gt;"",I1814,IFERROR(INDEX(Base!$I:$I,MATCH(1,(Base!$C:$C=C1814)*(Base!$I:$I&lt;&gt;""),0)),0))</f>
        <v/>
      </c>
      <c r="L1814" s="2">
        <f>IF(AND(I1814="",K1814&gt;0),"SIM","NÃO")</f>
        <v/>
      </c>
      <c r="M1814" s="2">
        <f>IF(ISNUMBER(SEARCH("SEPARA",UPPER(C1814))),"NÃO","SIM")</f>
        <v/>
      </c>
      <c r="N1814" s="2">
        <f>IFERROR(H1814/K1814,0)</f>
        <v/>
      </c>
      <c r="O1814" s="2">
        <f>IF(M1814="NÃO","EXCLUÍDO",IF(N1814&lt;Premissas!$B$8,"&lt; 1,00",IF(N1814&lt;Premissas!$B$9,"1,00 – 1,19",IF(N1814&lt;Premissas!$B$10,"1,20 – 1,39",IF(N1814&lt;Premissas!$B$11,"1,40 – 1,59",IF(N1814&lt;Premissas!$B$12,"1,60 – 1,99","≥ 2,00"))))))</f>
        <v/>
      </c>
      <c r="P1814" s="5">
        <f>IF(OR(M1814="NÃO",N1814&lt;Premissas!$B$8),Premissas!$B$13,IF(N1814&lt;Premissas!$B$9,Premissas!$B$14,IF(N1814&lt;Premissas!$B$10,Premissas!$B$15,IF(N1814&lt;Premissas!$B$11,Premissas!$B$16,IF(N1814&lt;Premissas!$B$12,Premissas!$B$17,Premissas!$B$18)))))</f>
        <v/>
      </c>
      <c r="Q1814" s="5">
        <f>IFERROR(P1814/Premissas!$B$4,0)</f>
        <v/>
      </c>
    </row>
    <row r="1815">
      <c r="A1815" s="2" t="n">
        <v>7</v>
      </c>
      <c r="B1815" s="2" t="n">
        <v>930</v>
      </c>
      <c r="C1815" s="2" t="inlineStr">
        <is>
          <t>SEPARACAO</t>
        </is>
      </c>
      <c r="D1815" s="2" t="n">
        <v>6001297</v>
      </c>
      <c r="E1815" s="2" t="inlineStr">
        <is>
          <t>Ana Paula Gomes</t>
        </is>
      </c>
      <c r="F1815" s="2" t="n">
        <v>4980</v>
      </c>
      <c r="G1815" s="2" t="n">
        <v>83.11</v>
      </c>
      <c r="H1815" s="2" t="n">
        <v>60</v>
      </c>
      <c r="I1815" s="2" t="n">
        <v>0</v>
      </c>
      <c r="J1815" s="2" t="inlineStr">
        <is>
          <t>GPA</t>
        </is>
      </c>
      <c r="K1815" s="2">
        <f>IF(I1815&lt;&gt;"",I1815,IFERROR(INDEX(Base!$I:$I,MATCH(1,(Base!$C:$C=C1815)*(Base!$I:$I&lt;&gt;""),0)),0))</f>
        <v/>
      </c>
      <c r="L1815" s="2">
        <f>IF(AND(I1815="",K1815&gt;0),"SIM","NÃO")</f>
        <v/>
      </c>
      <c r="M1815" s="2">
        <f>IF(ISNUMBER(SEARCH("SEPARA",UPPER(C1815))),"NÃO","SIM")</f>
        <v/>
      </c>
      <c r="N1815" s="2">
        <f>IFERROR(H1815/K1815,0)</f>
        <v/>
      </c>
      <c r="O1815" s="2">
        <f>IF(M1815="NÃO","EXCLUÍDO",IF(N1815&lt;Premissas!$B$8,"&lt; 1,00",IF(N1815&lt;Premissas!$B$9,"1,00 – 1,19",IF(N1815&lt;Premissas!$B$10,"1,20 – 1,39",IF(N1815&lt;Premissas!$B$11,"1,40 – 1,59",IF(N1815&lt;Premissas!$B$12,"1,60 – 1,99","≥ 2,00"))))))</f>
        <v/>
      </c>
      <c r="P1815" s="5">
        <f>IF(OR(M1815="NÃO",N1815&lt;Premissas!$B$8),Premissas!$B$13,IF(N1815&lt;Premissas!$B$9,Premissas!$B$14,IF(N1815&lt;Premissas!$B$10,Premissas!$B$15,IF(N1815&lt;Premissas!$B$11,Premissas!$B$16,IF(N1815&lt;Premissas!$B$12,Premissas!$B$17,Premissas!$B$18)))))</f>
        <v/>
      </c>
      <c r="Q1815" s="5">
        <f>IFERROR(P1815/Premissas!$B$4,0)</f>
        <v/>
      </c>
    </row>
    <row r="1816">
      <c r="A1816" s="2" t="n">
        <v>7</v>
      </c>
      <c r="B1816" s="2" t="n">
        <v>930</v>
      </c>
      <c r="C1816" s="2" t="inlineStr">
        <is>
          <t>SEPARACAO</t>
        </is>
      </c>
      <c r="D1816" s="2" t="n">
        <v>6001319</v>
      </c>
      <c r="E1816" s="2" t="inlineStr">
        <is>
          <t>Wilder Matos Da Silva</t>
        </is>
      </c>
      <c r="F1816" s="2" t="n">
        <v>9204</v>
      </c>
      <c r="G1816" s="2" t="n">
        <v>90.92</v>
      </c>
      <c r="H1816" s="2" t="n">
        <v>101</v>
      </c>
      <c r="I1816" s="2" t="n">
        <v>0</v>
      </c>
      <c r="J1816" s="2" t="inlineStr">
        <is>
          <t>GPA</t>
        </is>
      </c>
      <c r="K1816" s="2">
        <f>IF(I1816&lt;&gt;"",I1816,IFERROR(INDEX(Base!$I:$I,MATCH(1,(Base!$C:$C=C1816)*(Base!$I:$I&lt;&gt;""),0)),0))</f>
        <v/>
      </c>
      <c r="L1816" s="2">
        <f>IF(AND(I1816="",K1816&gt;0),"SIM","NÃO")</f>
        <v/>
      </c>
      <c r="M1816" s="2">
        <f>IF(ISNUMBER(SEARCH("SEPARA",UPPER(C1816))),"NÃO","SIM")</f>
        <v/>
      </c>
      <c r="N1816" s="2">
        <f>IFERROR(H1816/K1816,0)</f>
        <v/>
      </c>
      <c r="O1816" s="2">
        <f>IF(M1816="NÃO","EXCLUÍDO",IF(N1816&lt;Premissas!$B$8,"&lt; 1,00",IF(N1816&lt;Premissas!$B$9,"1,00 – 1,19",IF(N1816&lt;Premissas!$B$10,"1,20 – 1,39",IF(N1816&lt;Premissas!$B$11,"1,40 – 1,59",IF(N1816&lt;Premissas!$B$12,"1,60 – 1,99","≥ 2,00"))))))</f>
        <v/>
      </c>
      <c r="P1816" s="5">
        <f>IF(OR(M1816="NÃO",N1816&lt;Premissas!$B$8),Premissas!$B$13,IF(N1816&lt;Premissas!$B$9,Premissas!$B$14,IF(N1816&lt;Premissas!$B$10,Premissas!$B$15,IF(N1816&lt;Premissas!$B$11,Premissas!$B$16,IF(N1816&lt;Premissas!$B$12,Premissas!$B$17,Premissas!$B$18)))))</f>
        <v/>
      </c>
      <c r="Q1816" s="5">
        <f>IFERROR(P1816/Premissas!$B$4,0)</f>
        <v/>
      </c>
    </row>
    <row r="1817">
      <c r="A1817" s="2" t="n">
        <v>7</v>
      </c>
      <c r="B1817" s="2" t="n">
        <v>930</v>
      </c>
      <c r="C1817" s="2" t="inlineStr">
        <is>
          <t>SEPARACAO</t>
        </is>
      </c>
      <c r="D1817" s="2" t="n">
        <v>6001343</v>
      </c>
      <c r="E1817" s="2" t="inlineStr">
        <is>
          <t>Victor Hugo Santos De Jesus</t>
        </is>
      </c>
      <c r="F1817" s="2" t="n">
        <v>404</v>
      </c>
      <c r="G1817" s="2" t="n">
        <v>14.38</v>
      </c>
      <c r="H1817" s="2" t="n">
        <v>28</v>
      </c>
      <c r="I1817" s="2" t="n">
        <v>0</v>
      </c>
      <c r="J1817" s="2" t="inlineStr">
        <is>
          <t>GPA</t>
        </is>
      </c>
      <c r="K1817" s="2">
        <f>IF(I1817&lt;&gt;"",I1817,IFERROR(INDEX(Base!$I:$I,MATCH(1,(Base!$C:$C=C1817)*(Base!$I:$I&lt;&gt;""),0)),0))</f>
        <v/>
      </c>
      <c r="L1817" s="2">
        <f>IF(AND(I1817="",K1817&gt;0),"SIM","NÃO")</f>
        <v/>
      </c>
      <c r="M1817" s="2">
        <f>IF(ISNUMBER(SEARCH("SEPARA",UPPER(C1817))),"NÃO","SIM")</f>
        <v/>
      </c>
      <c r="N1817" s="2">
        <f>IFERROR(H1817/K1817,0)</f>
        <v/>
      </c>
      <c r="O1817" s="2">
        <f>IF(M1817="NÃO","EXCLUÍDO",IF(N1817&lt;Premissas!$B$8,"&lt; 1,00",IF(N1817&lt;Premissas!$B$9,"1,00 – 1,19",IF(N1817&lt;Premissas!$B$10,"1,20 – 1,39",IF(N1817&lt;Premissas!$B$11,"1,40 – 1,59",IF(N1817&lt;Premissas!$B$12,"1,60 – 1,99","≥ 2,00"))))))</f>
        <v/>
      </c>
      <c r="P1817" s="5">
        <f>IF(OR(M1817="NÃO",N1817&lt;Premissas!$B$8),Premissas!$B$13,IF(N1817&lt;Premissas!$B$9,Premissas!$B$14,IF(N1817&lt;Premissas!$B$10,Premissas!$B$15,IF(N1817&lt;Premissas!$B$11,Premissas!$B$16,IF(N1817&lt;Premissas!$B$12,Premissas!$B$17,Premissas!$B$18)))))</f>
        <v/>
      </c>
      <c r="Q1817" s="5">
        <f>IFERROR(P1817/Premissas!$B$4,0)</f>
        <v/>
      </c>
    </row>
    <row r="1818">
      <c r="A1818" s="2" t="n">
        <v>7</v>
      </c>
      <c r="B1818" s="2" t="n">
        <v>930</v>
      </c>
      <c r="C1818" s="2" t="inlineStr">
        <is>
          <t>SEPARACAO</t>
        </is>
      </c>
      <c r="D1818" s="2" t="n">
        <v>6002382</v>
      </c>
      <c r="E1818" s="2" t="inlineStr">
        <is>
          <t>Eduardo Severo Da Silva</t>
        </is>
      </c>
      <c r="F1818" s="2" t="n">
        <v>6704</v>
      </c>
      <c r="G1818" s="2" t="n">
        <v>79.72</v>
      </c>
      <c r="H1818" s="2" t="n">
        <v>84</v>
      </c>
      <c r="I1818" s="2" t="n">
        <v>0</v>
      </c>
      <c r="J1818" s="2" t="inlineStr">
        <is>
          <t>GPA</t>
        </is>
      </c>
      <c r="K1818" s="2">
        <f>IF(I1818&lt;&gt;"",I1818,IFERROR(INDEX(Base!$I:$I,MATCH(1,(Base!$C:$C=C1818)*(Base!$I:$I&lt;&gt;""),0)),0))</f>
        <v/>
      </c>
      <c r="L1818" s="2">
        <f>IF(AND(I1818="",K1818&gt;0),"SIM","NÃO")</f>
        <v/>
      </c>
      <c r="M1818" s="2">
        <f>IF(ISNUMBER(SEARCH("SEPARA",UPPER(C1818))),"NÃO","SIM")</f>
        <v/>
      </c>
      <c r="N1818" s="2">
        <f>IFERROR(H1818/K1818,0)</f>
        <v/>
      </c>
      <c r="O1818" s="2">
        <f>IF(M1818="NÃO","EXCLUÍDO",IF(N1818&lt;Premissas!$B$8,"&lt; 1,00",IF(N1818&lt;Premissas!$B$9,"1,00 – 1,19",IF(N1818&lt;Premissas!$B$10,"1,20 – 1,39",IF(N1818&lt;Premissas!$B$11,"1,40 – 1,59",IF(N1818&lt;Premissas!$B$12,"1,60 – 1,99","≥ 2,00"))))))</f>
        <v/>
      </c>
      <c r="P1818" s="5">
        <f>IF(OR(M1818="NÃO",N1818&lt;Premissas!$B$8),Premissas!$B$13,IF(N1818&lt;Premissas!$B$9,Premissas!$B$14,IF(N1818&lt;Premissas!$B$10,Premissas!$B$15,IF(N1818&lt;Premissas!$B$11,Premissas!$B$16,IF(N1818&lt;Premissas!$B$12,Premissas!$B$17,Premissas!$B$18)))))</f>
        <v/>
      </c>
      <c r="Q1818" s="5">
        <f>IFERROR(P1818/Premissas!$B$4,0)</f>
        <v/>
      </c>
    </row>
    <row r="1819">
      <c r="A1819" s="2" t="n">
        <v>7</v>
      </c>
      <c r="B1819" s="2" t="n">
        <v>930</v>
      </c>
      <c r="C1819" s="2" t="inlineStr">
        <is>
          <t>SEPARACAO</t>
        </is>
      </c>
      <c r="D1819" s="2" t="n">
        <v>6002455</v>
      </c>
      <c r="E1819" s="2" t="inlineStr">
        <is>
          <t>Jose Thiago Mendonca Da Costa</t>
        </is>
      </c>
      <c r="F1819" s="2" t="n">
        <v>2975</v>
      </c>
      <c r="G1819" s="2" t="n">
        <v>50.79</v>
      </c>
      <c r="H1819" s="2" t="n">
        <v>59</v>
      </c>
      <c r="I1819" s="2" t="n">
        <v>0</v>
      </c>
      <c r="J1819" s="2" t="inlineStr">
        <is>
          <t>GPA</t>
        </is>
      </c>
      <c r="K1819" s="2">
        <f>IF(I1819&lt;&gt;"",I1819,IFERROR(INDEX(Base!$I:$I,MATCH(1,(Base!$C:$C=C1819)*(Base!$I:$I&lt;&gt;""),0)),0))</f>
        <v/>
      </c>
      <c r="L1819" s="2">
        <f>IF(AND(I1819="",K1819&gt;0),"SIM","NÃO")</f>
        <v/>
      </c>
      <c r="M1819" s="2">
        <f>IF(ISNUMBER(SEARCH("SEPARA",UPPER(C1819))),"NÃO","SIM")</f>
        <v/>
      </c>
      <c r="N1819" s="2">
        <f>IFERROR(H1819/K1819,0)</f>
        <v/>
      </c>
      <c r="O1819" s="2">
        <f>IF(M1819="NÃO","EXCLUÍDO",IF(N1819&lt;Premissas!$B$8,"&lt; 1,00",IF(N1819&lt;Premissas!$B$9,"1,00 – 1,19",IF(N1819&lt;Premissas!$B$10,"1,20 – 1,39",IF(N1819&lt;Premissas!$B$11,"1,40 – 1,59",IF(N1819&lt;Premissas!$B$12,"1,60 – 1,99","≥ 2,00"))))))</f>
        <v/>
      </c>
      <c r="P1819" s="5">
        <f>IF(OR(M1819="NÃO",N1819&lt;Premissas!$B$8),Premissas!$B$13,IF(N1819&lt;Premissas!$B$9,Premissas!$B$14,IF(N1819&lt;Premissas!$B$10,Premissas!$B$15,IF(N1819&lt;Premissas!$B$11,Premissas!$B$16,IF(N1819&lt;Premissas!$B$12,Premissas!$B$17,Premissas!$B$18)))))</f>
        <v/>
      </c>
      <c r="Q1819" s="5">
        <f>IFERROR(P1819/Premissas!$B$4,0)</f>
        <v/>
      </c>
    </row>
    <row r="1820">
      <c r="A1820" s="2" t="n">
        <v>7</v>
      </c>
      <c r="B1820" s="2" t="n">
        <v>930</v>
      </c>
      <c r="C1820" s="2" t="inlineStr">
        <is>
          <t>SEPARACAO</t>
        </is>
      </c>
      <c r="D1820" s="2" t="n">
        <v>6003427</v>
      </c>
      <c r="E1820" s="2" t="inlineStr">
        <is>
          <t>David Kongolo Kengela</t>
        </is>
      </c>
      <c r="F1820" s="2" t="n">
        <v>6582</v>
      </c>
      <c r="G1820" s="2" t="n">
        <v>88.93000000000001</v>
      </c>
      <c r="H1820" s="2" t="n">
        <v>74</v>
      </c>
      <c r="I1820" s="2" t="n">
        <v>0</v>
      </c>
      <c r="J1820" s="2" t="inlineStr">
        <is>
          <t>GPA</t>
        </is>
      </c>
      <c r="K1820" s="2">
        <f>IF(I1820&lt;&gt;"",I1820,IFERROR(INDEX(Base!$I:$I,MATCH(1,(Base!$C:$C=C1820)*(Base!$I:$I&lt;&gt;""),0)),0))</f>
        <v/>
      </c>
      <c r="L1820" s="2">
        <f>IF(AND(I1820="",K1820&gt;0),"SIM","NÃO")</f>
        <v/>
      </c>
      <c r="M1820" s="2">
        <f>IF(ISNUMBER(SEARCH("SEPARA",UPPER(C1820))),"NÃO","SIM")</f>
        <v/>
      </c>
      <c r="N1820" s="2">
        <f>IFERROR(H1820/K1820,0)</f>
        <v/>
      </c>
      <c r="O1820" s="2">
        <f>IF(M1820="NÃO","EXCLUÍDO",IF(N1820&lt;Premissas!$B$8,"&lt; 1,00",IF(N1820&lt;Premissas!$B$9,"1,00 – 1,19",IF(N1820&lt;Premissas!$B$10,"1,20 – 1,39",IF(N1820&lt;Premissas!$B$11,"1,40 – 1,59",IF(N1820&lt;Premissas!$B$12,"1,60 – 1,99","≥ 2,00"))))))</f>
        <v/>
      </c>
      <c r="P1820" s="5">
        <f>IF(OR(M1820="NÃO",N1820&lt;Premissas!$B$8),Premissas!$B$13,IF(N1820&lt;Premissas!$B$9,Premissas!$B$14,IF(N1820&lt;Premissas!$B$10,Premissas!$B$15,IF(N1820&lt;Premissas!$B$11,Premissas!$B$16,IF(N1820&lt;Premissas!$B$12,Premissas!$B$17,Premissas!$B$18)))))</f>
        <v/>
      </c>
      <c r="Q1820" s="5">
        <f>IFERROR(P1820/Premissas!$B$4,0)</f>
        <v/>
      </c>
    </row>
    <row r="1821">
      <c r="A1821" s="2" t="n">
        <v>7</v>
      </c>
      <c r="B1821" s="2" t="n">
        <v>930</v>
      </c>
      <c r="C1821" s="2" t="inlineStr">
        <is>
          <t>SEPARACAO</t>
        </is>
      </c>
      <c r="D1821" s="2" t="n">
        <v>6004504</v>
      </c>
      <c r="E1821" s="2" t="inlineStr">
        <is>
          <t>Saulo Ricardo Cavalcante</t>
        </is>
      </c>
      <c r="F1821" s="2" t="n">
        <v>3270</v>
      </c>
      <c r="G1821" s="2" t="n">
        <v>74.92</v>
      </c>
      <c r="H1821" s="2" t="n">
        <v>44</v>
      </c>
      <c r="I1821" s="2" t="n">
        <v>0</v>
      </c>
      <c r="J1821" s="2" t="inlineStr">
        <is>
          <t>GPA</t>
        </is>
      </c>
      <c r="K1821" s="2">
        <f>IF(I1821&lt;&gt;"",I1821,IFERROR(INDEX(Base!$I:$I,MATCH(1,(Base!$C:$C=C1821)*(Base!$I:$I&lt;&gt;""),0)),0))</f>
        <v/>
      </c>
      <c r="L1821" s="2">
        <f>IF(AND(I1821="",K1821&gt;0),"SIM","NÃO")</f>
        <v/>
      </c>
      <c r="M1821" s="2">
        <f>IF(ISNUMBER(SEARCH("SEPARA",UPPER(C1821))),"NÃO","SIM")</f>
        <v/>
      </c>
      <c r="N1821" s="2">
        <f>IFERROR(H1821/K1821,0)</f>
        <v/>
      </c>
      <c r="O1821" s="2">
        <f>IF(M1821="NÃO","EXCLUÍDO",IF(N1821&lt;Premissas!$B$8,"&lt; 1,00",IF(N1821&lt;Premissas!$B$9,"1,00 – 1,19",IF(N1821&lt;Premissas!$B$10,"1,20 – 1,39",IF(N1821&lt;Premissas!$B$11,"1,40 – 1,59",IF(N1821&lt;Premissas!$B$12,"1,60 – 1,99","≥ 2,00"))))))</f>
        <v/>
      </c>
      <c r="P1821" s="5">
        <f>IF(OR(M1821="NÃO",N1821&lt;Premissas!$B$8),Premissas!$B$13,IF(N1821&lt;Premissas!$B$9,Premissas!$B$14,IF(N1821&lt;Premissas!$B$10,Premissas!$B$15,IF(N1821&lt;Premissas!$B$11,Premissas!$B$16,IF(N1821&lt;Premissas!$B$12,Premissas!$B$17,Premissas!$B$18)))))</f>
        <v/>
      </c>
      <c r="Q1821" s="5">
        <f>IFERROR(P1821/Premissas!$B$4,0)</f>
        <v/>
      </c>
    </row>
    <row r="1822">
      <c r="A1822" s="2" t="n">
        <v>7</v>
      </c>
      <c r="B1822" s="2" t="n">
        <v>930</v>
      </c>
      <c r="C1822" s="2" t="inlineStr">
        <is>
          <t>SEPARACAO</t>
        </is>
      </c>
      <c r="D1822" s="2" t="n">
        <v>6004580</v>
      </c>
      <c r="E1822" s="2" t="inlineStr">
        <is>
          <t>Guilherme Ferreira Biazioli</t>
        </is>
      </c>
      <c r="F1822" s="2" t="n">
        <v>4570</v>
      </c>
      <c r="G1822" s="2" t="n">
        <v>58.94</v>
      </c>
      <c r="H1822" s="2" t="n">
        <v>78</v>
      </c>
      <c r="I1822" s="2" t="n">
        <v>0</v>
      </c>
      <c r="J1822" s="2" t="inlineStr">
        <is>
          <t>GPA</t>
        </is>
      </c>
      <c r="K1822" s="2">
        <f>IF(I1822&lt;&gt;"",I1822,IFERROR(INDEX(Base!$I:$I,MATCH(1,(Base!$C:$C=C1822)*(Base!$I:$I&lt;&gt;""),0)),0))</f>
        <v/>
      </c>
      <c r="L1822" s="2">
        <f>IF(AND(I1822="",K1822&gt;0),"SIM","NÃO")</f>
        <v/>
      </c>
      <c r="M1822" s="2">
        <f>IF(ISNUMBER(SEARCH("SEPARA",UPPER(C1822))),"NÃO","SIM")</f>
        <v/>
      </c>
      <c r="N1822" s="2">
        <f>IFERROR(H1822/K1822,0)</f>
        <v/>
      </c>
      <c r="O1822" s="2">
        <f>IF(M1822="NÃO","EXCLUÍDO",IF(N1822&lt;Premissas!$B$8,"&lt; 1,00",IF(N1822&lt;Premissas!$B$9,"1,00 – 1,19",IF(N1822&lt;Premissas!$B$10,"1,20 – 1,39",IF(N1822&lt;Premissas!$B$11,"1,40 – 1,59",IF(N1822&lt;Premissas!$B$12,"1,60 – 1,99","≥ 2,00"))))))</f>
        <v/>
      </c>
      <c r="P1822" s="5">
        <f>IF(OR(M1822="NÃO",N1822&lt;Premissas!$B$8),Premissas!$B$13,IF(N1822&lt;Premissas!$B$9,Premissas!$B$14,IF(N1822&lt;Premissas!$B$10,Premissas!$B$15,IF(N1822&lt;Premissas!$B$11,Premissas!$B$16,IF(N1822&lt;Premissas!$B$12,Premissas!$B$17,Premissas!$B$18)))))</f>
        <v/>
      </c>
      <c r="Q1822" s="5">
        <f>IFERROR(P1822/Premissas!$B$4,0)</f>
        <v/>
      </c>
    </row>
    <row r="1823">
      <c r="A1823" s="2" t="n">
        <v>7</v>
      </c>
      <c r="B1823" s="2" t="n">
        <v>930</v>
      </c>
      <c r="C1823" s="2" t="inlineStr">
        <is>
          <t>SEPARACAO</t>
        </is>
      </c>
      <c r="D1823" s="2" t="n">
        <v>6004741</v>
      </c>
      <c r="E1823" s="2" t="inlineStr">
        <is>
          <t>Antonio Geraldo Damiao Ferreira</t>
        </is>
      </c>
      <c r="F1823" s="2" t="n">
        <v>4562</v>
      </c>
      <c r="G1823" s="2" t="n">
        <v>56.54</v>
      </c>
      <c r="H1823" s="2" t="n">
        <v>81</v>
      </c>
      <c r="I1823" s="2" t="n">
        <v>0</v>
      </c>
      <c r="J1823" s="2" t="inlineStr">
        <is>
          <t>GPA</t>
        </is>
      </c>
      <c r="K1823" s="2">
        <f>IF(I1823&lt;&gt;"",I1823,IFERROR(INDEX(Base!$I:$I,MATCH(1,(Base!$C:$C=C1823)*(Base!$I:$I&lt;&gt;""),0)),0))</f>
        <v/>
      </c>
      <c r="L1823" s="2">
        <f>IF(AND(I1823="",K1823&gt;0),"SIM","NÃO")</f>
        <v/>
      </c>
      <c r="M1823" s="2">
        <f>IF(ISNUMBER(SEARCH("SEPARA",UPPER(C1823))),"NÃO","SIM")</f>
        <v/>
      </c>
      <c r="N1823" s="2">
        <f>IFERROR(H1823/K1823,0)</f>
        <v/>
      </c>
      <c r="O1823" s="2">
        <f>IF(M1823="NÃO","EXCLUÍDO",IF(N1823&lt;Premissas!$B$8,"&lt; 1,00",IF(N1823&lt;Premissas!$B$9,"1,00 – 1,19",IF(N1823&lt;Premissas!$B$10,"1,20 – 1,39",IF(N1823&lt;Premissas!$B$11,"1,40 – 1,59",IF(N1823&lt;Premissas!$B$12,"1,60 – 1,99","≥ 2,00"))))))</f>
        <v/>
      </c>
      <c r="P1823" s="5">
        <f>IF(OR(M1823="NÃO",N1823&lt;Premissas!$B$8),Premissas!$B$13,IF(N1823&lt;Premissas!$B$9,Premissas!$B$14,IF(N1823&lt;Premissas!$B$10,Premissas!$B$15,IF(N1823&lt;Premissas!$B$11,Premissas!$B$16,IF(N1823&lt;Premissas!$B$12,Premissas!$B$17,Premissas!$B$18)))))</f>
        <v/>
      </c>
      <c r="Q1823" s="5">
        <f>IFERROR(P1823/Premissas!$B$4,0)</f>
        <v/>
      </c>
    </row>
    <row r="1824">
      <c r="A1824" s="2" t="n">
        <v>7</v>
      </c>
      <c r="B1824" s="2" t="n">
        <v>930</v>
      </c>
      <c r="C1824" s="2" t="inlineStr">
        <is>
          <t>SEPARACAO</t>
        </is>
      </c>
      <c r="D1824" s="2" t="n">
        <v>6004911</v>
      </c>
      <c r="E1824" s="2" t="inlineStr">
        <is>
          <t>Rida Elimami</t>
        </is>
      </c>
      <c r="F1824" s="2" t="n">
        <v>10998</v>
      </c>
      <c r="G1824" s="2" t="n">
        <v>119.02</v>
      </c>
      <c r="H1824" s="2" t="n">
        <v>92</v>
      </c>
      <c r="I1824" s="2" t="n">
        <v>0</v>
      </c>
      <c r="J1824" s="2" t="inlineStr">
        <is>
          <t>GPA</t>
        </is>
      </c>
      <c r="K1824" s="2">
        <f>IF(I1824&lt;&gt;"",I1824,IFERROR(INDEX(Base!$I:$I,MATCH(1,(Base!$C:$C=C1824)*(Base!$I:$I&lt;&gt;""),0)),0))</f>
        <v/>
      </c>
      <c r="L1824" s="2">
        <f>IF(AND(I1824="",K1824&gt;0),"SIM","NÃO")</f>
        <v/>
      </c>
      <c r="M1824" s="2">
        <f>IF(ISNUMBER(SEARCH("SEPARA",UPPER(C1824))),"NÃO","SIM")</f>
        <v/>
      </c>
      <c r="N1824" s="2">
        <f>IFERROR(H1824/K1824,0)</f>
        <v/>
      </c>
      <c r="O1824" s="2">
        <f>IF(M1824="NÃO","EXCLUÍDO",IF(N1824&lt;Premissas!$B$8,"&lt; 1,00",IF(N1824&lt;Premissas!$B$9,"1,00 – 1,19",IF(N1824&lt;Premissas!$B$10,"1,20 – 1,39",IF(N1824&lt;Premissas!$B$11,"1,40 – 1,59",IF(N1824&lt;Premissas!$B$12,"1,60 – 1,99","≥ 2,00"))))))</f>
        <v/>
      </c>
      <c r="P1824" s="5">
        <f>IF(OR(M1824="NÃO",N1824&lt;Premissas!$B$8),Premissas!$B$13,IF(N1824&lt;Premissas!$B$9,Premissas!$B$14,IF(N1824&lt;Premissas!$B$10,Premissas!$B$15,IF(N1824&lt;Premissas!$B$11,Premissas!$B$16,IF(N1824&lt;Premissas!$B$12,Premissas!$B$17,Premissas!$B$18)))))</f>
        <v/>
      </c>
      <c r="Q1824" s="5">
        <f>IFERROR(P1824/Premissas!$B$4,0)</f>
        <v/>
      </c>
    </row>
    <row r="1825">
      <c r="A1825" s="2" t="n">
        <v>7</v>
      </c>
      <c r="B1825" s="2" t="n">
        <v>930</v>
      </c>
      <c r="C1825" s="2" t="inlineStr">
        <is>
          <t>SEPARACAO</t>
        </is>
      </c>
      <c r="D1825" s="2" t="n">
        <v>6005470</v>
      </c>
      <c r="E1825" s="2" t="inlineStr">
        <is>
          <t>Saibou Kombo</t>
        </is>
      </c>
      <c r="F1825" s="2" t="n">
        <v>11388</v>
      </c>
      <c r="G1825" s="2" t="n">
        <v>107.45</v>
      </c>
      <c r="H1825" s="2" t="n">
        <v>106</v>
      </c>
      <c r="I1825" s="2" t="n">
        <v>0</v>
      </c>
      <c r="J1825" s="2" t="inlineStr">
        <is>
          <t>GPA</t>
        </is>
      </c>
      <c r="K1825" s="2">
        <f>IF(I1825&lt;&gt;"",I1825,IFERROR(INDEX(Base!$I:$I,MATCH(1,(Base!$C:$C=C1825)*(Base!$I:$I&lt;&gt;""),0)),0))</f>
        <v/>
      </c>
      <c r="L1825" s="2">
        <f>IF(AND(I1825="",K1825&gt;0),"SIM","NÃO")</f>
        <v/>
      </c>
      <c r="M1825" s="2">
        <f>IF(ISNUMBER(SEARCH("SEPARA",UPPER(C1825))),"NÃO","SIM")</f>
        <v/>
      </c>
      <c r="N1825" s="2">
        <f>IFERROR(H1825/K1825,0)</f>
        <v/>
      </c>
      <c r="O1825" s="2">
        <f>IF(M1825="NÃO","EXCLUÍDO",IF(N1825&lt;Premissas!$B$8,"&lt; 1,00",IF(N1825&lt;Premissas!$B$9,"1,00 – 1,19",IF(N1825&lt;Premissas!$B$10,"1,20 – 1,39",IF(N1825&lt;Premissas!$B$11,"1,40 – 1,59",IF(N1825&lt;Premissas!$B$12,"1,60 – 1,99","≥ 2,00"))))))</f>
        <v/>
      </c>
      <c r="P1825" s="5">
        <f>IF(OR(M1825="NÃO",N1825&lt;Premissas!$B$8),Premissas!$B$13,IF(N1825&lt;Premissas!$B$9,Premissas!$B$14,IF(N1825&lt;Premissas!$B$10,Premissas!$B$15,IF(N1825&lt;Premissas!$B$11,Premissas!$B$16,IF(N1825&lt;Premissas!$B$12,Premissas!$B$17,Premissas!$B$18)))))</f>
        <v/>
      </c>
      <c r="Q1825" s="5">
        <f>IFERROR(P1825/Premissas!$B$4,0)</f>
        <v/>
      </c>
    </row>
    <row r="1826">
      <c r="A1826" s="2" t="n">
        <v>7</v>
      </c>
      <c r="B1826" s="2" t="n">
        <v>930</v>
      </c>
      <c r="C1826" s="2" t="inlineStr">
        <is>
          <t>SEPARACAO</t>
        </is>
      </c>
      <c r="D1826" s="2" t="n">
        <v>6006558</v>
      </c>
      <c r="E1826" s="2" t="inlineStr">
        <is>
          <t>Erick Aluisio Dos Santos</t>
        </is>
      </c>
      <c r="F1826" s="2" t="n">
        <v>1330</v>
      </c>
      <c r="G1826" s="2" t="n">
        <v>10.65</v>
      </c>
      <c r="H1826" s="2" t="n">
        <v>125</v>
      </c>
      <c r="I1826" s="2" t="n">
        <v>0</v>
      </c>
      <c r="J1826" s="2" t="inlineStr">
        <is>
          <t>GPA</t>
        </is>
      </c>
      <c r="K1826" s="2">
        <f>IF(I1826&lt;&gt;"",I1826,IFERROR(INDEX(Base!$I:$I,MATCH(1,(Base!$C:$C=C1826)*(Base!$I:$I&lt;&gt;""),0)),0))</f>
        <v/>
      </c>
      <c r="L1826" s="2">
        <f>IF(AND(I1826="",K1826&gt;0),"SIM","NÃO")</f>
        <v/>
      </c>
      <c r="M1826" s="2">
        <f>IF(ISNUMBER(SEARCH("SEPARA",UPPER(C1826))),"NÃO","SIM")</f>
        <v/>
      </c>
      <c r="N1826" s="2">
        <f>IFERROR(H1826/K1826,0)</f>
        <v/>
      </c>
      <c r="O1826" s="2">
        <f>IF(M1826="NÃO","EXCLUÍDO",IF(N1826&lt;Premissas!$B$8,"&lt; 1,00",IF(N1826&lt;Premissas!$B$9,"1,00 – 1,19",IF(N1826&lt;Premissas!$B$10,"1,20 – 1,39",IF(N1826&lt;Premissas!$B$11,"1,40 – 1,59",IF(N1826&lt;Premissas!$B$12,"1,60 – 1,99","≥ 2,00"))))))</f>
        <v/>
      </c>
      <c r="P1826" s="5">
        <f>IF(OR(M1826="NÃO",N1826&lt;Premissas!$B$8),Premissas!$B$13,IF(N1826&lt;Premissas!$B$9,Premissas!$B$14,IF(N1826&lt;Premissas!$B$10,Premissas!$B$15,IF(N1826&lt;Premissas!$B$11,Premissas!$B$16,IF(N1826&lt;Premissas!$B$12,Premissas!$B$17,Premissas!$B$18)))))</f>
        <v/>
      </c>
      <c r="Q1826" s="5">
        <f>IFERROR(P1826/Premissas!$B$4,0)</f>
        <v/>
      </c>
    </row>
    <row r="1827">
      <c r="A1827" s="2" t="n">
        <v>7</v>
      </c>
      <c r="B1827" s="2" t="n">
        <v>930</v>
      </c>
      <c r="C1827" s="2" t="inlineStr">
        <is>
          <t>SEPARACAO</t>
        </is>
      </c>
      <c r="D1827" s="2" t="n">
        <v>6006728</v>
      </c>
      <c r="E1827" s="2" t="inlineStr">
        <is>
          <t>Fabiano Lima Dos Santos Silva</t>
        </is>
      </c>
      <c r="F1827" s="2" t="n">
        <v>3233</v>
      </c>
      <c r="G1827" s="2" t="n">
        <v>38.2</v>
      </c>
      <c r="H1827" s="2" t="n">
        <v>85</v>
      </c>
      <c r="I1827" s="2" t="n">
        <v>0</v>
      </c>
      <c r="J1827" s="2" t="inlineStr">
        <is>
          <t>GPA</t>
        </is>
      </c>
      <c r="K1827" s="2">
        <f>IF(I1827&lt;&gt;"",I1827,IFERROR(INDEX(Base!$I:$I,MATCH(1,(Base!$C:$C=C1827)*(Base!$I:$I&lt;&gt;""),0)),0))</f>
        <v/>
      </c>
      <c r="L1827" s="2">
        <f>IF(AND(I1827="",K1827&gt;0),"SIM","NÃO")</f>
        <v/>
      </c>
      <c r="M1827" s="2">
        <f>IF(ISNUMBER(SEARCH("SEPARA",UPPER(C1827))),"NÃO","SIM")</f>
        <v/>
      </c>
      <c r="N1827" s="2">
        <f>IFERROR(H1827/K1827,0)</f>
        <v/>
      </c>
      <c r="O1827" s="2">
        <f>IF(M1827="NÃO","EXCLUÍDO",IF(N1827&lt;Premissas!$B$8,"&lt; 1,00",IF(N1827&lt;Premissas!$B$9,"1,00 – 1,19",IF(N1827&lt;Premissas!$B$10,"1,20 – 1,39",IF(N1827&lt;Premissas!$B$11,"1,40 – 1,59",IF(N1827&lt;Premissas!$B$12,"1,60 – 1,99","≥ 2,00"))))))</f>
        <v/>
      </c>
      <c r="P1827" s="5">
        <f>IF(OR(M1827="NÃO",N1827&lt;Premissas!$B$8),Premissas!$B$13,IF(N1827&lt;Premissas!$B$9,Premissas!$B$14,IF(N1827&lt;Premissas!$B$10,Premissas!$B$15,IF(N1827&lt;Premissas!$B$11,Premissas!$B$16,IF(N1827&lt;Premissas!$B$12,Premissas!$B$17,Premissas!$B$18)))))</f>
        <v/>
      </c>
      <c r="Q1827" s="5">
        <f>IFERROR(P1827/Premissas!$B$4,0)</f>
        <v/>
      </c>
    </row>
    <row r="1828">
      <c r="A1828" s="2" t="n">
        <v>7</v>
      </c>
      <c r="B1828" s="2" t="n">
        <v>930</v>
      </c>
      <c r="C1828" s="2" t="inlineStr">
        <is>
          <t>SEPARACAO</t>
        </is>
      </c>
      <c r="D1828" s="2" t="n">
        <v>6007856</v>
      </c>
      <c r="E1828" s="2" t="inlineStr">
        <is>
          <t>Giullia Bianca De Oliveira Pereira</t>
        </is>
      </c>
      <c r="F1828" s="2" t="n">
        <v>1409</v>
      </c>
      <c r="G1828" s="2" t="n">
        <v>28.98</v>
      </c>
      <c r="H1828" s="2" t="n">
        <v>49</v>
      </c>
      <c r="I1828" s="2" t="n">
        <v>0</v>
      </c>
      <c r="J1828" s="2" t="inlineStr">
        <is>
          <t>GPA</t>
        </is>
      </c>
      <c r="K1828" s="2">
        <f>IF(I1828&lt;&gt;"",I1828,IFERROR(INDEX(Base!$I:$I,MATCH(1,(Base!$C:$C=C1828)*(Base!$I:$I&lt;&gt;""),0)),0))</f>
        <v/>
      </c>
      <c r="L1828" s="2">
        <f>IF(AND(I1828="",K1828&gt;0),"SIM","NÃO")</f>
        <v/>
      </c>
      <c r="M1828" s="2">
        <f>IF(ISNUMBER(SEARCH("SEPARA",UPPER(C1828))),"NÃO","SIM")</f>
        <v/>
      </c>
      <c r="N1828" s="2">
        <f>IFERROR(H1828/K1828,0)</f>
        <v/>
      </c>
      <c r="O1828" s="2">
        <f>IF(M1828="NÃO","EXCLUÍDO",IF(N1828&lt;Premissas!$B$8,"&lt; 1,00",IF(N1828&lt;Premissas!$B$9,"1,00 – 1,19",IF(N1828&lt;Premissas!$B$10,"1,20 – 1,39",IF(N1828&lt;Premissas!$B$11,"1,40 – 1,59",IF(N1828&lt;Premissas!$B$12,"1,60 – 1,99","≥ 2,00"))))))</f>
        <v/>
      </c>
      <c r="P1828" s="5">
        <f>IF(OR(M1828="NÃO",N1828&lt;Premissas!$B$8),Premissas!$B$13,IF(N1828&lt;Premissas!$B$9,Premissas!$B$14,IF(N1828&lt;Premissas!$B$10,Premissas!$B$15,IF(N1828&lt;Premissas!$B$11,Premissas!$B$16,IF(N1828&lt;Premissas!$B$12,Premissas!$B$17,Premissas!$B$18)))))</f>
        <v/>
      </c>
      <c r="Q1828" s="5">
        <f>IFERROR(P1828/Premissas!$B$4,0)</f>
        <v/>
      </c>
    </row>
    <row r="1829">
      <c r="A1829" s="2" t="n">
        <v>7</v>
      </c>
      <c r="B1829" s="2" t="n">
        <v>930</v>
      </c>
      <c r="C1829" s="2" t="inlineStr">
        <is>
          <t>SEPARACAO</t>
        </is>
      </c>
      <c r="D1829" s="2" t="n">
        <v>6008135</v>
      </c>
      <c r="E1829" s="2" t="inlineStr">
        <is>
          <t>Ehinomen Orianele</t>
        </is>
      </c>
      <c r="F1829" s="2" t="n">
        <v>107</v>
      </c>
      <c r="G1829" s="2" t="n">
        <v>1.42</v>
      </c>
      <c r="H1829" s="2" t="n">
        <v>75</v>
      </c>
      <c r="I1829" s="2" t="n">
        <v>0</v>
      </c>
      <c r="J1829" s="2" t="inlineStr">
        <is>
          <t>GPA</t>
        </is>
      </c>
      <c r="K1829" s="2">
        <f>IF(I1829&lt;&gt;"",I1829,IFERROR(INDEX(Base!$I:$I,MATCH(1,(Base!$C:$C=C1829)*(Base!$I:$I&lt;&gt;""),0)),0))</f>
        <v/>
      </c>
      <c r="L1829" s="2">
        <f>IF(AND(I1829="",K1829&gt;0),"SIM","NÃO")</f>
        <v/>
      </c>
      <c r="M1829" s="2">
        <f>IF(ISNUMBER(SEARCH("SEPARA",UPPER(C1829))),"NÃO","SIM")</f>
        <v/>
      </c>
      <c r="N1829" s="2">
        <f>IFERROR(H1829/K1829,0)</f>
        <v/>
      </c>
      <c r="O1829" s="2">
        <f>IF(M1829="NÃO","EXCLUÍDO",IF(N1829&lt;Premissas!$B$8,"&lt; 1,00",IF(N1829&lt;Premissas!$B$9,"1,00 – 1,19",IF(N1829&lt;Premissas!$B$10,"1,20 – 1,39",IF(N1829&lt;Premissas!$B$11,"1,40 – 1,59",IF(N1829&lt;Premissas!$B$12,"1,60 – 1,99","≥ 2,00"))))))</f>
        <v/>
      </c>
      <c r="P1829" s="5">
        <f>IF(OR(M1829="NÃO",N1829&lt;Premissas!$B$8),Premissas!$B$13,IF(N1829&lt;Premissas!$B$9,Premissas!$B$14,IF(N1829&lt;Premissas!$B$10,Premissas!$B$15,IF(N1829&lt;Premissas!$B$11,Premissas!$B$16,IF(N1829&lt;Premissas!$B$12,Premissas!$B$17,Premissas!$B$18)))))</f>
        <v/>
      </c>
      <c r="Q1829" s="5">
        <f>IFERROR(P1829/Premissas!$B$4,0)</f>
        <v/>
      </c>
    </row>
    <row r="1830">
      <c r="A1830" s="2" t="n">
        <v>7</v>
      </c>
      <c r="B1830" s="2" t="n">
        <v>930</v>
      </c>
      <c r="C1830" s="2" t="inlineStr">
        <is>
          <t>SEPARACAO</t>
        </is>
      </c>
      <c r="D1830" s="2" t="n">
        <v>6008151</v>
      </c>
      <c r="E1830" s="2" t="inlineStr">
        <is>
          <t>Ayoub Ait Bourhim</t>
        </is>
      </c>
      <c r="F1830" s="2" t="n">
        <v>4878</v>
      </c>
      <c r="G1830" s="2" t="n">
        <v>71.28</v>
      </c>
      <c r="H1830" s="2" t="n">
        <v>68</v>
      </c>
      <c r="I1830" s="2" t="n">
        <v>0</v>
      </c>
      <c r="J1830" s="2" t="inlineStr">
        <is>
          <t>GPA</t>
        </is>
      </c>
      <c r="K1830" s="2">
        <f>IF(I1830&lt;&gt;"",I1830,IFERROR(INDEX(Base!$I:$I,MATCH(1,(Base!$C:$C=C1830)*(Base!$I:$I&lt;&gt;""),0)),0))</f>
        <v/>
      </c>
      <c r="L1830" s="2">
        <f>IF(AND(I1830="",K1830&gt;0),"SIM","NÃO")</f>
        <v/>
      </c>
      <c r="M1830" s="2">
        <f>IF(ISNUMBER(SEARCH("SEPARA",UPPER(C1830))),"NÃO","SIM")</f>
        <v/>
      </c>
      <c r="N1830" s="2">
        <f>IFERROR(H1830/K1830,0)</f>
        <v/>
      </c>
      <c r="O1830" s="2">
        <f>IF(M1830="NÃO","EXCLUÍDO",IF(N1830&lt;Premissas!$B$8,"&lt; 1,00",IF(N1830&lt;Premissas!$B$9,"1,00 – 1,19",IF(N1830&lt;Premissas!$B$10,"1,20 – 1,39",IF(N1830&lt;Premissas!$B$11,"1,40 – 1,59",IF(N1830&lt;Premissas!$B$12,"1,60 – 1,99","≥ 2,00"))))))</f>
        <v/>
      </c>
      <c r="P1830" s="5">
        <f>IF(OR(M1830="NÃO",N1830&lt;Premissas!$B$8),Premissas!$B$13,IF(N1830&lt;Premissas!$B$9,Premissas!$B$14,IF(N1830&lt;Premissas!$B$10,Premissas!$B$15,IF(N1830&lt;Premissas!$B$11,Premissas!$B$16,IF(N1830&lt;Premissas!$B$12,Premissas!$B$17,Premissas!$B$18)))))</f>
        <v/>
      </c>
      <c r="Q1830" s="5">
        <f>IFERROR(P1830/Premissas!$B$4,0)</f>
        <v/>
      </c>
    </row>
    <row r="1831">
      <c r="A1831" s="2" t="n">
        <v>7</v>
      </c>
      <c r="B1831" s="2" t="n">
        <v>930</v>
      </c>
      <c r="C1831" s="2" t="inlineStr">
        <is>
          <t>SEPARACAO</t>
        </is>
      </c>
      <c r="D1831" s="2" t="n">
        <v>6008925</v>
      </c>
      <c r="E1831" s="2" t="inlineStr">
        <is>
          <t>Portela Richelin Ngondzien Itoua</t>
        </is>
      </c>
      <c r="F1831" s="2" t="n">
        <v>7971</v>
      </c>
      <c r="G1831" s="2" t="n">
        <v>91.02</v>
      </c>
      <c r="H1831" s="2" t="n">
        <v>88</v>
      </c>
      <c r="I1831" s="2" t="n">
        <v>0</v>
      </c>
      <c r="J1831" s="2" t="inlineStr">
        <is>
          <t>GPA</t>
        </is>
      </c>
      <c r="K1831" s="2">
        <f>IF(I1831&lt;&gt;"",I1831,IFERROR(INDEX(Base!$I:$I,MATCH(1,(Base!$C:$C=C1831)*(Base!$I:$I&lt;&gt;""),0)),0))</f>
        <v/>
      </c>
      <c r="L1831" s="2">
        <f>IF(AND(I1831="",K1831&gt;0),"SIM","NÃO")</f>
        <v/>
      </c>
      <c r="M1831" s="2">
        <f>IF(ISNUMBER(SEARCH("SEPARA",UPPER(C1831))),"NÃO","SIM")</f>
        <v/>
      </c>
      <c r="N1831" s="2">
        <f>IFERROR(H1831/K1831,0)</f>
        <v/>
      </c>
      <c r="O1831" s="2">
        <f>IF(M1831="NÃO","EXCLUÍDO",IF(N1831&lt;Premissas!$B$8,"&lt; 1,00",IF(N1831&lt;Premissas!$B$9,"1,00 – 1,19",IF(N1831&lt;Premissas!$B$10,"1,20 – 1,39",IF(N1831&lt;Premissas!$B$11,"1,40 – 1,59",IF(N1831&lt;Premissas!$B$12,"1,60 – 1,99","≥ 2,00"))))))</f>
        <v/>
      </c>
      <c r="P1831" s="5">
        <f>IF(OR(M1831="NÃO",N1831&lt;Premissas!$B$8),Premissas!$B$13,IF(N1831&lt;Premissas!$B$9,Premissas!$B$14,IF(N1831&lt;Premissas!$B$10,Premissas!$B$15,IF(N1831&lt;Premissas!$B$11,Premissas!$B$16,IF(N1831&lt;Premissas!$B$12,Premissas!$B$17,Premissas!$B$18)))))</f>
        <v/>
      </c>
      <c r="Q1831" s="5">
        <f>IFERROR(P1831/Premissas!$B$4,0)</f>
        <v/>
      </c>
    </row>
    <row r="1832">
      <c r="A1832" s="2" t="n">
        <v>7</v>
      </c>
      <c r="B1832" s="2" t="n">
        <v>930</v>
      </c>
      <c r="C1832" s="2" t="inlineStr">
        <is>
          <t>SEPARACAO</t>
        </is>
      </c>
      <c r="D1832" s="2" t="n">
        <v>6008968</v>
      </c>
      <c r="E1832" s="2" t="inlineStr">
        <is>
          <t>Evelin Da Silva De Jesus</t>
        </is>
      </c>
      <c r="F1832" s="2" t="n">
        <v>2216</v>
      </c>
      <c r="G1832" s="2" t="n">
        <v>32.03</v>
      </c>
      <c r="H1832" s="2" t="n">
        <v>69</v>
      </c>
      <c r="I1832" s="2" t="n">
        <v>0</v>
      </c>
      <c r="J1832" s="2" t="inlineStr">
        <is>
          <t>GPA</t>
        </is>
      </c>
      <c r="K1832" s="2">
        <f>IF(I1832&lt;&gt;"",I1832,IFERROR(INDEX(Base!$I:$I,MATCH(1,(Base!$C:$C=C1832)*(Base!$I:$I&lt;&gt;""),0)),0))</f>
        <v/>
      </c>
      <c r="L1832" s="2">
        <f>IF(AND(I1832="",K1832&gt;0),"SIM","NÃO")</f>
        <v/>
      </c>
      <c r="M1832" s="2">
        <f>IF(ISNUMBER(SEARCH("SEPARA",UPPER(C1832))),"NÃO","SIM")</f>
        <v/>
      </c>
      <c r="N1832" s="2">
        <f>IFERROR(H1832/K1832,0)</f>
        <v/>
      </c>
      <c r="O1832" s="2">
        <f>IF(M1832="NÃO","EXCLUÍDO",IF(N1832&lt;Premissas!$B$8,"&lt; 1,00",IF(N1832&lt;Premissas!$B$9,"1,00 – 1,19",IF(N1832&lt;Premissas!$B$10,"1,20 – 1,39",IF(N1832&lt;Premissas!$B$11,"1,40 – 1,59",IF(N1832&lt;Premissas!$B$12,"1,60 – 1,99","≥ 2,00"))))))</f>
        <v/>
      </c>
      <c r="P1832" s="5">
        <f>IF(OR(M1832="NÃO",N1832&lt;Premissas!$B$8),Premissas!$B$13,IF(N1832&lt;Premissas!$B$9,Premissas!$B$14,IF(N1832&lt;Premissas!$B$10,Premissas!$B$15,IF(N1832&lt;Premissas!$B$11,Premissas!$B$16,IF(N1832&lt;Premissas!$B$12,Premissas!$B$17,Premissas!$B$18)))))</f>
        <v/>
      </c>
      <c r="Q1832" s="5">
        <f>IFERROR(P1832/Premissas!$B$4,0)</f>
        <v/>
      </c>
    </row>
    <row r="1833">
      <c r="A1833" s="2" t="n">
        <v>7</v>
      </c>
      <c r="B1833" s="2" t="n">
        <v>930</v>
      </c>
      <c r="C1833" s="2" t="inlineStr">
        <is>
          <t>SEPARACAO</t>
        </is>
      </c>
      <c r="D1833" s="2" t="n">
        <v>6009026</v>
      </c>
      <c r="E1833" s="2" t="inlineStr">
        <is>
          <t>Leandro Machado Da Silva</t>
        </is>
      </c>
      <c r="F1833" s="2" t="n">
        <v>3581</v>
      </c>
      <c r="G1833" s="2" t="n">
        <v>42.94</v>
      </c>
      <c r="H1833" s="2" t="n">
        <v>83</v>
      </c>
      <c r="I1833" s="2" t="n">
        <v>0</v>
      </c>
      <c r="J1833" s="2" t="inlineStr">
        <is>
          <t>GPA</t>
        </is>
      </c>
      <c r="K1833" s="2">
        <f>IF(I1833&lt;&gt;"",I1833,IFERROR(INDEX(Base!$I:$I,MATCH(1,(Base!$C:$C=C1833)*(Base!$I:$I&lt;&gt;""),0)),0))</f>
        <v/>
      </c>
      <c r="L1833" s="2">
        <f>IF(AND(I1833="",K1833&gt;0),"SIM","NÃO")</f>
        <v/>
      </c>
      <c r="M1833" s="2">
        <f>IF(ISNUMBER(SEARCH("SEPARA",UPPER(C1833))),"NÃO","SIM")</f>
        <v/>
      </c>
      <c r="N1833" s="2">
        <f>IFERROR(H1833/K1833,0)</f>
        <v/>
      </c>
      <c r="O1833" s="2">
        <f>IF(M1833="NÃO","EXCLUÍDO",IF(N1833&lt;Premissas!$B$8,"&lt; 1,00",IF(N1833&lt;Premissas!$B$9,"1,00 – 1,19",IF(N1833&lt;Premissas!$B$10,"1,20 – 1,39",IF(N1833&lt;Premissas!$B$11,"1,40 – 1,59",IF(N1833&lt;Premissas!$B$12,"1,60 – 1,99","≥ 2,00"))))))</f>
        <v/>
      </c>
      <c r="P1833" s="5">
        <f>IF(OR(M1833="NÃO",N1833&lt;Premissas!$B$8),Premissas!$B$13,IF(N1833&lt;Premissas!$B$9,Premissas!$B$14,IF(N1833&lt;Premissas!$B$10,Premissas!$B$15,IF(N1833&lt;Premissas!$B$11,Premissas!$B$16,IF(N1833&lt;Premissas!$B$12,Premissas!$B$17,Premissas!$B$18)))))</f>
        <v/>
      </c>
      <c r="Q1833" s="5">
        <f>IFERROR(P1833/Premissas!$B$4,0)</f>
        <v/>
      </c>
    </row>
    <row r="1834">
      <c r="A1834" s="2" t="n">
        <v>7</v>
      </c>
      <c r="B1834" s="2" t="n">
        <v>930</v>
      </c>
      <c r="C1834" s="2" t="inlineStr">
        <is>
          <t>SEPARACAO</t>
        </is>
      </c>
      <c r="D1834" s="2" t="n">
        <v>6009980</v>
      </c>
      <c r="E1834" s="2" t="inlineStr">
        <is>
          <t>Komlan Anani Guillaume Guedji</t>
        </is>
      </c>
      <c r="F1834" s="2" t="n">
        <v>4572</v>
      </c>
      <c r="G1834" s="2" t="n">
        <v>57.45</v>
      </c>
      <c r="H1834" s="2" t="n">
        <v>80</v>
      </c>
      <c r="I1834" s="2" t="n">
        <v>0</v>
      </c>
      <c r="J1834" s="2" t="inlineStr">
        <is>
          <t>GPA</t>
        </is>
      </c>
      <c r="K1834" s="2">
        <f>IF(I1834&lt;&gt;"",I1834,IFERROR(INDEX(Base!$I:$I,MATCH(1,(Base!$C:$C=C1834)*(Base!$I:$I&lt;&gt;""),0)),0))</f>
        <v/>
      </c>
      <c r="L1834" s="2">
        <f>IF(AND(I1834="",K1834&gt;0),"SIM","NÃO")</f>
        <v/>
      </c>
      <c r="M1834" s="2">
        <f>IF(ISNUMBER(SEARCH("SEPARA",UPPER(C1834))),"NÃO","SIM")</f>
        <v/>
      </c>
      <c r="N1834" s="2">
        <f>IFERROR(H1834/K1834,0)</f>
        <v/>
      </c>
      <c r="O1834" s="2">
        <f>IF(M1834="NÃO","EXCLUÍDO",IF(N1834&lt;Premissas!$B$8,"&lt; 1,00",IF(N1834&lt;Premissas!$B$9,"1,00 – 1,19",IF(N1834&lt;Premissas!$B$10,"1,20 – 1,39",IF(N1834&lt;Premissas!$B$11,"1,40 – 1,59",IF(N1834&lt;Premissas!$B$12,"1,60 – 1,99","≥ 2,00"))))))</f>
        <v/>
      </c>
      <c r="P1834" s="5">
        <f>IF(OR(M1834="NÃO",N1834&lt;Premissas!$B$8),Premissas!$B$13,IF(N1834&lt;Premissas!$B$9,Premissas!$B$14,IF(N1834&lt;Premissas!$B$10,Premissas!$B$15,IF(N1834&lt;Premissas!$B$11,Premissas!$B$16,IF(N1834&lt;Premissas!$B$12,Premissas!$B$17,Premissas!$B$18)))))</f>
        <v/>
      </c>
      <c r="Q1834" s="5">
        <f>IFERROR(P1834/Premissas!$B$4,0)</f>
        <v/>
      </c>
    </row>
    <row r="1835">
      <c r="A1835" s="2" t="n">
        <v>7</v>
      </c>
      <c r="B1835" s="2" t="n">
        <v>930</v>
      </c>
      <c r="C1835" s="2" t="inlineStr">
        <is>
          <t>SEPARACAO</t>
        </is>
      </c>
      <c r="D1835" s="2" t="n">
        <v>6010938</v>
      </c>
      <c r="E1835" s="2" t="inlineStr">
        <is>
          <t>Omar El Abouyi</t>
        </is>
      </c>
      <c r="F1835" s="2" t="n">
        <v>2849</v>
      </c>
      <c r="G1835" s="2" t="n">
        <v>36.93</v>
      </c>
      <c r="H1835" s="2" t="n">
        <v>77</v>
      </c>
      <c r="I1835" s="2" t="n">
        <v>0</v>
      </c>
      <c r="J1835" s="2" t="inlineStr">
        <is>
          <t>GPA</t>
        </is>
      </c>
      <c r="K1835" s="2">
        <f>IF(I1835&lt;&gt;"",I1835,IFERROR(INDEX(Base!$I:$I,MATCH(1,(Base!$C:$C=C1835)*(Base!$I:$I&lt;&gt;""),0)),0))</f>
        <v/>
      </c>
      <c r="L1835" s="2">
        <f>IF(AND(I1835="",K1835&gt;0),"SIM","NÃO")</f>
        <v/>
      </c>
      <c r="M1835" s="2">
        <f>IF(ISNUMBER(SEARCH("SEPARA",UPPER(C1835))),"NÃO","SIM")</f>
        <v/>
      </c>
      <c r="N1835" s="2">
        <f>IFERROR(H1835/K1835,0)</f>
        <v/>
      </c>
      <c r="O1835" s="2">
        <f>IF(M1835="NÃO","EXCLUÍDO",IF(N1835&lt;Premissas!$B$8,"&lt; 1,00",IF(N1835&lt;Premissas!$B$9,"1,00 – 1,19",IF(N1835&lt;Premissas!$B$10,"1,20 – 1,39",IF(N1835&lt;Premissas!$B$11,"1,40 – 1,59",IF(N1835&lt;Premissas!$B$12,"1,60 – 1,99","≥ 2,00"))))))</f>
        <v/>
      </c>
      <c r="P1835" s="5">
        <f>IF(OR(M1835="NÃO",N1835&lt;Premissas!$B$8),Premissas!$B$13,IF(N1835&lt;Premissas!$B$9,Premissas!$B$14,IF(N1835&lt;Premissas!$B$10,Premissas!$B$15,IF(N1835&lt;Premissas!$B$11,Premissas!$B$16,IF(N1835&lt;Premissas!$B$12,Premissas!$B$17,Premissas!$B$18)))))</f>
        <v/>
      </c>
      <c r="Q1835" s="5">
        <f>IFERROR(P1835/Premissas!$B$4,0)</f>
        <v/>
      </c>
    </row>
    <row r="1836">
      <c r="A1836" s="2" t="n">
        <v>7</v>
      </c>
      <c r="B1836" s="2" t="n">
        <v>930</v>
      </c>
      <c r="C1836" s="2" t="inlineStr">
        <is>
          <t>SEPARACAO</t>
        </is>
      </c>
      <c r="D1836" s="2" t="n">
        <v>6011004</v>
      </c>
      <c r="E1836" s="2" t="inlineStr">
        <is>
          <t>Chinonso Christian Nwezeh</t>
        </is>
      </c>
      <c r="F1836" s="2" t="n">
        <v>2639</v>
      </c>
      <c r="G1836" s="2" t="n">
        <v>41.25</v>
      </c>
      <c r="H1836" s="2" t="n">
        <v>64</v>
      </c>
      <c r="I1836" s="2" t="n">
        <v>0</v>
      </c>
      <c r="J1836" s="2" t="inlineStr">
        <is>
          <t>GPA</t>
        </is>
      </c>
      <c r="K1836" s="2">
        <f>IF(I1836&lt;&gt;"",I1836,IFERROR(INDEX(Base!$I:$I,MATCH(1,(Base!$C:$C=C1836)*(Base!$I:$I&lt;&gt;""),0)),0))</f>
        <v/>
      </c>
      <c r="L1836" s="2">
        <f>IF(AND(I1836="",K1836&gt;0),"SIM","NÃO")</f>
        <v/>
      </c>
      <c r="M1836" s="2">
        <f>IF(ISNUMBER(SEARCH("SEPARA",UPPER(C1836))),"NÃO","SIM")</f>
        <v/>
      </c>
      <c r="N1836" s="2">
        <f>IFERROR(H1836/K1836,0)</f>
        <v/>
      </c>
      <c r="O1836" s="2">
        <f>IF(M1836="NÃO","EXCLUÍDO",IF(N1836&lt;Premissas!$B$8,"&lt; 1,00",IF(N1836&lt;Premissas!$B$9,"1,00 – 1,19",IF(N1836&lt;Premissas!$B$10,"1,20 – 1,39",IF(N1836&lt;Premissas!$B$11,"1,40 – 1,59",IF(N1836&lt;Premissas!$B$12,"1,60 – 1,99","≥ 2,00"))))))</f>
        <v/>
      </c>
      <c r="P1836" s="5">
        <f>IF(OR(M1836="NÃO",N1836&lt;Premissas!$B$8),Premissas!$B$13,IF(N1836&lt;Premissas!$B$9,Premissas!$B$14,IF(N1836&lt;Premissas!$B$10,Premissas!$B$15,IF(N1836&lt;Premissas!$B$11,Premissas!$B$16,IF(N1836&lt;Premissas!$B$12,Premissas!$B$17,Premissas!$B$18)))))</f>
        <v/>
      </c>
      <c r="Q1836" s="5">
        <f>IFERROR(P1836/Premissas!$B$4,0)</f>
        <v/>
      </c>
    </row>
    <row r="1837">
      <c r="A1837" s="2" t="n">
        <v>7</v>
      </c>
      <c r="B1837" s="2" t="n">
        <v>930</v>
      </c>
      <c r="C1837" s="2" t="inlineStr">
        <is>
          <t>SEPARACAO</t>
        </is>
      </c>
      <c r="D1837" s="2" t="n">
        <v>6011101</v>
      </c>
      <c r="E1837" s="2" t="inlineStr">
        <is>
          <t>Nosa Majekodumi Owoloja</t>
        </is>
      </c>
      <c r="F1837" s="2" t="n">
        <v>2986</v>
      </c>
      <c r="G1837" s="2" t="n">
        <v>44.91</v>
      </c>
      <c r="H1837" s="2" t="n">
        <v>66</v>
      </c>
      <c r="I1837" s="2" t="n">
        <v>0</v>
      </c>
      <c r="J1837" s="2" t="inlineStr">
        <is>
          <t>GPA</t>
        </is>
      </c>
      <c r="K1837" s="2">
        <f>IF(I1837&lt;&gt;"",I1837,IFERROR(INDEX(Base!$I:$I,MATCH(1,(Base!$C:$C=C1837)*(Base!$I:$I&lt;&gt;""),0)),0))</f>
        <v/>
      </c>
      <c r="L1837" s="2">
        <f>IF(AND(I1837="",K1837&gt;0),"SIM","NÃO")</f>
        <v/>
      </c>
      <c r="M1837" s="2">
        <f>IF(ISNUMBER(SEARCH("SEPARA",UPPER(C1837))),"NÃO","SIM")</f>
        <v/>
      </c>
      <c r="N1837" s="2">
        <f>IFERROR(H1837/K1837,0)</f>
        <v/>
      </c>
      <c r="O1837" s="2">
        <f>IF(M1837="NÃO","EXCLUÍDO",IF(N1837&lt;Premissas!$B$8,"&lt; 1,00",IF(N1837&lt;Premissas!$B$9,"1,00 – 1,19",IF(N1837&lt;Premissas!$B$10,"1,20 – 1,39",IF(N1837&lt;Premissas!$B$11,"1,40 – 1,59",IF(N1837&lt;Premissas!$B$12,"1,60 – 1,99","≥ 2,00"))))))</f>
        <v/>
      </c>
      <c r="P1837" s="5">
        <f>IF(OR(M1837="NÃO",N1837&lt;Premissas!$B$8),Premissas!$B$13,IF(N1837&lt;Premissas!$B$9,Premissas!$B$14,IF(N1837&lt;Premissas!$B$10,Premissas!$B$15,IF(N1837&lt;Premissas!$B$11,Premissas!$B$16,IF(N1837&lt;Premissas!$B$12,Premissas!$B$17,Premissas!$B$18)))))</f>
        <v/>
      </c>
      <c r="Q1837" s="5">
        <f>IFERROR(P1837/Premissas!$B$4,0)</f>
        <v/>
      </c>
    </row>
    <row r="1838">
      <c r="A1838" s="2" t="n">
        <v>7</v>
      </c>
      <c r="B1838" s="2" t="n">
        <v>930</v>
      </c>
      <c r="C1838" s="2" t="inlineStr">
        <is>
          <t>SEPARACAO</t>
        </is>
      </c>
      <c r="D1838" s="2" t="n">
        <v>6011195</v>
      </c>
      <c r="E1838" s="2" t="inlineStr">
        <is>
          <t>Daniel Ibrahim</t>
        </is>
      </c>
      <c r="F1838" s="2" t="n">
        <v>3445</v>
      </c>
      <c r="G1838" s="2" t="n">
        <v>48.25</v>
      </c>
      <c r="H1838" s="2" t="n">
        <v>71</v>
      </c>
      <c r="I1838" s="2" t="n">
        <v>0</v>
      </c>
      <c r="J1838" s="2" t="inlineStr">
        <is>
          <t>GPA</t>
        </is>
      </c>
      <c r="K1838" s="2">
        <f>IF(I1838&lt;&gt;"",I1838,IFERROR(INDEX(Base!$I:$I,MATCH(1,(Base!$C:$C=C1838)*(Base!$I:$I&lt;&gt;""),0)),0))</f>
        <v/>
      </c>
      <c r="L1838" s="2">
        <f>IF(AND(I1838="",K1838&gt;0),"SIM","NÃO")</f>
        <v/>
      </c>
      <c r="M1838" s="2">
        <f>IF(ISNUMBER(SEARCH("SEPARA",UPPER(C1838))),"NÃO","SIM")</f>
        <v/>
      </c>
      <c r="N1838" s="2">
        <f>IFERROR(H1838/K1838,0)</f>
        <v/>
      </c>
      <c r="O1838" s="2">
        <f>IF(M1838="NÃO","EXCLUÍDO",IF(N1838&lt;Premissas!$B$8,"&lt; 1,00",IF(N1838&lt;Premissas!$B$9,"1,00 – 1,19",IF(N1838&lt;Premissas!$B$10,"1,20 – 1,39",IF(N1838&lt;Premissas!$B$11,"1,40 – 1,59",IF(N1838&lt;Premissas!$B$12,"1,60 – 1,99","≥ 2,00"))))))</f>
        <v/>
      </c>
      <c r="P1838" s="5">
        <f>IF(OR(M1838="NÃO",N1838&lt;Premissas!$B$8),Premissas!$B$13,IF(N1838&lt;Premissas!$B$9,Premissas!$B$14,IF(N1838&lt;Premissas!$B$10,Premissas!$B$15,IF(N1838&lt;Premissas!$B$11,Premissas!$B$16,IF(N1838&lt;Premissas!$B$12,Premissas!$B$17,Premissas!$B$18)))))</f>
        <v/>
      </c>
      <c r="Q1838" s="5">
        <f>IFERROR(P1838/Premissas!$B$4,0)</f>
        <v/>
      </c>
    </row>
    <row r="1839">
      <c r="A1839" s="2" t="n">
        <v>7</v>
      </c>
      <c r="B1839" s="2" t="n">
        <v>930</v>
      </c>
      <c r="C1839" s="2" t="inlineStr">
        <is>
          <t>SEPARACAO</t>
        </is>
      </c>
      <c r="D1839" s="2" t="n">
        <v>6013228</v>
      </c>
      <c r="E1839" s="2" t="inlineStr">
        <is>
          <t>Rafael William Januario</t>
        </is>
      </c>
      <c r="F1839" s="2" t="n">
        <v>1488</v>
      </c>
      <c r="G1839" s="2" t="n">
        <v>22.53</v>
      </c>
      <c r="H1839" s="2" t="n">
        <v>66</v>
      </c>
      <c r="I1839" s="2" t="n">
        <v>0</v>
      </c>
      <c r="J1839" s="2" t="inlineStr">
        <is>
          <t>GPA</t>
        </is>
      </c>
      <c r="K1839" s="2">
        <f>IF(I1839&lt;&gt;"",I1839,IFERROR(INDEX(Base!$I:$I,MATCH(1,(Base!$C:$C=C1839)*(Base!$I:$I&lt;&gt;""),0)),0))</f>
        <v/>
      </c>
      <c r="L1839" s="2">
        <f>IF(AND(I1839="",K1839&gt;0),"SIM","NÃO")</f>
        <v/>
      </c>
      <c r="M1839" s="2">
        <f>IF(ISNUMBER(SEARCH("SEPARA",UPPER(C1839))),"NÃO","SIM")</f>
        <v/>
      </c>
      <c r="N1839" s="2">
        <f>IFERROR(H1839/K1839,0)</f>
        <v/>
      </c>
      <c r="O1839" s="2">
        <f>IF(M1839="NÃO","EXCLUÍDO",IF(N1839&lt;Premissas!$B$8,"&lt; 1,00",IF(N1839&lt;Premissas!$B$9,"1,00 – 1,19",IF(N1839&lt;Premissas!$B$10,"1,20 – 1,39",IF(N1839&lt;Premissas!$B$11,"1,40 – 1,59",IF(N1839&lt;Premissas!$B$12,"1,60 – 1,99","≥ 2,00"))))))</f>
        <v/>
      </c>
      <c r="P1839" s="5">
        <f>IF(OR(M1839="NÃO",N1839&lt;Premissas!$B$8),Premissas!$B$13,IF(N1839&lt;Premissas!$B$9,Premissas!$B$14,IF(N1839&lt;Premissas!$B$10,Premissas!$B$15,IF(N1839&lt;Premissas!$B$11,Premissas!$B$16,IF(N1839&lt;Premissas!$B$12,Premissas!$B$17,Premissas!$B$18)))))</f>
        <v/>
      </c>
      <c r="Q1839" s="5">
        <f>IFERROR(P1839/Premissas!$B$4,0)</f>
        <v/>
      </c>
    </row>
    <row r="1840">
      <c r="A1840" s="2" t="n">
        <v>7</v>
      </c>
      <c r="B1840" s="2" t="n">
        <v>930</v>
      </c>
      <c r="C1840" s="2" t="inlineStr">
        <is>
          <t>SEPARACAO</t>
        </is>
      </c>
      <c r="D1840" s="2" t="n">
        <v>6015743</v>
      </c>
      <c r="E1840" s="2" t="inlineStr">
        <is>
          <t>Fernando Carlos De Jesus</t>
        </is>
      </c>
      <c r="F1840" s="2" t="n">
        <v>1855</v>
      </c>
      <c r="G1840" s="2" t="n">
        <v>22.61</v>
      </c>
      <c r="H1840" s="2" t="n">
        <v>82</v>
      </c>
      <c r="I1840" s="2" t="n">
        <v>0</v>
      </c>
      <c r="J1840" s="2" t="inlineStr">
        <is>
          <t>GPA</t>
        </is>
      </c>
      <c r="K1840" s="2">
        <f>IF(I1840&lt;&gt;"",I1840,IFERROR(INDEX(Base!$I:$I,MATCH(1,(Base!$C:$C=C1840)*(Base!$I:$I&lt;&gt;""),0)),0))</f>
        <v/>
      </c>
      <c r="L1840" s="2">
        <f>IF(AND(I1840="",K1840&gt;0),"SIM","NÃO")</f>
        <v/>
      </c>
      <c r="M1840" s="2">
        <f>IF(ISNUMBER(SEARCH("SEPARA",UPPER(C1840))),"NÃO","SIM")</f>
        <v/>
      </c>
      <c r="N1840" s="2">
        <f>IFERROR(H1840/K1840,0)</f>
        <v/>
      </c>
      <c r="O1840" s="2">
        <f>IF(M1840="NÃO","EXCLUÍDO",IF(N1840&lt;Premissas!$B$8,"&lt; 1,00",IF(N1840&lt;Premissas!$B$9,"1,00 – 1,19",IF(N1840&lt;Premissas!$B$10,"1,20 – 1,39",IF(N1840&lt;Premissas!$B$11,"1,40 – 1,59",IF(N1840&lt;Premissas!$B$12,"1,60 – 1,99","≥ 2,00"))))))</f>
        <v/>
      </c>
      <c r="P1840" s="5">
        <f>IF(OR(M1840="NÃO",N1840&lt;Premissas!$B$8),Premissas!$B$13,IF(N1840&lt;Premissas!$B$9,Premissas!$B$14,IF(N1840&lt;Premissas!$B$10,Premissas!$B$15,IF(N1840&lt;Premissas!$B$11,Premissas!$B$16,IF(N1840&lt;Premissas!$B$12,Premissas!$B$17,Premissas!$B$18)))))</f>
        <v/>
      </c>
      <c r="Q1840" s="5">
        <f>IFERROR(P1840/Premissas!$B$4,0)</f>
        <v/>
      </c>
    </row>
    <row r="1841">
      <c r="A1841" s="2" t="n">
        <v>7</v>
      </c>
      <c r="B1841" s="2" t="n">
        <v>930</v>
      </c>
      <c r="C1841" s="2" t="inlineStr">
        <is>
          <t>RECEBIMENTO</t>
        </is>
      </c>
      <c r="D1841" s="2" t="n">
        <v>603054</v>
      </c>
      <c r="E1841" s="2" t="inlineStr">
        <is>
          <t>EDUARDO SOARES PROCOPIO</t>
        </is>
      </c>
      <c r="F1841" s="2" t="n">
        <v>346</v>
      </c>
      <c r="G1841" s="2" t="n">
        <v>14.82</v>
      </c>
      <c r="H1841" s="2" t="n">
        <v>23</v>
      </c>
      <c r="I1841" s="2" t="n">
        <v>0</v>
      </c>
      <c r="J1841" s="2" t="inlineStr">
        <is>
          <t>GPA</t>
        </is>
      </c>
      <c r="K1841" s="2">
        <f>IF(I1841&lt;&gt;"",I1841,IFERROR(INDEX(Base!$I:$I,MATCH(1,(Base!$C:$C=C1841)*(Base!$I:$I&lt;&gt;""),0)),0))</f>
        <v/>
      </c>
      <c r="L1841" s="2">
        <f>IF(AND(I1841="",K1841&gt;0),"SIM","NÃO")</f>
        <v/>
      </c>
      <c r="M1841" s="2">
        <f>IF(ISNUMBER(SEARCH("SEPARA",UPPER(C1841))),"NÃO","SIM")</f>
        <v/>
      </c>
      <c r="N1841" s="2">
        <f>IFERROR(H1841/K1841,0)</f>
        <v/>
      </c>
      <c r="O1841" s="2">
        <f>IF(M1841="NÃO","EXCLUÍDO",IF(N1841&lt;Premissas!$B$8,"&lt; 1,00",IF(N1841&lt;Premissas!$B$9,"1,00 – 1,19",IF(N1841&lt;Premissas!$B$10,"1,20 – 1,39",IF(N1841&lt;Premissas!$B$11,"1,40 – 1,59",IF(N1841&lt;Premissas!$B$12,"1,60 – 1,99","≥ 2,00"))))))</f>
        <v/>
      </c>
      <c r="P1841" s="5">
        <f>IF(OR(M1841="NÃO",N1841&lt;Premissas!$B$8),Premissas!$B$13,IF(N1841&lt;Premissas!$B$9,Premissas!$B$14,IF(N1841&lt;Premissas!$B$10,Premissas!$B$15,IF(N1841&lt;Premissas!$B$11,Premissas!$B$16,IF(N1841&lt;Premissas!$B$12,Premissas!$B$17,Premissas!$B$18)))))</f>
        <v/>
      </c>
      <c r="Q1841" s="5">
        <f>IFERROR(P1841/Premissas!$B$4,0)</f>
        <v/>
      </c>
    </row>
    <row r="1842">
      <c r="A1842" s="2" t="n">
        <v>7</v>
      </c>
      <c r="B1842" s="2" t="n">
        <v>930</v>
      </c>
      <c r="C1842" s="2" t="inlineStr">
        <is>
          <t>PUXADA RECEB</t>
        </is>
      </c>
      <c r="D1842" s="2" t="n">
        <v>653467</v>
      </c>
      <c r="E1842" s="2" t="inlineStr">
        <is>
          <t>DANILO JOSIAS DE CARVALHO</t>
        </is>
      </c>
      <c r="F1842" s="2" t="n">
        <v>10</v>
      </c>
      <c r="G1842" s="2" t="n">
        <v>0.72</v>
      </c>
      <c r="H1842" s="2" t="n">
        <v>14</v>
      </c>
      <c r="I1842" s="2" t="n">
        <v>0</v>
      </c>
      <c r="J1842" s="2" t="inlineStr">
        <is>
          <t>GPA</t>
        </is>
      </c>
      <c r="K1842" s="2">
        <f>IF(I1842&lt;&gt;"",I1842,IFERROR(INDEX(Base!$I:$I,MATCH(1,(Base!$C:$C=C1842)*(Base!$I:$I&lt;&gt;""),0)),0))</f>
        <v/>
      </c>
      <c r="L1842" s="2">
        <f>IF(AND(I1842="",K1842&gt;0),"SIM","NÃO")</f>
        <v/>
      </c>
      <c r="M1842" s="2">
        <f>IF(ISNUMBER(SEARCH("SEPARA",UPPER(C1842))),"NÃO","SIM")</f>
        <v/>
      </c>
      <c r="N1842" s="2">
        <f>IFERROR(H1842/K1842,0)</f>
        <v/>
      </c>
      <c r="O1842" s="2">
        <f>IF(M1842="NÃO","EXCLUÍDO",IF(N1842&lt;Premissas!$B$8,"&lt; 1,00",IF(N1842&lt;Premissas!$B$9,"1,00 – 1,19",IF(N1842&lt;Premissas!$B$10,"1,20 – 1,39",IF(N1842&lt;Premissas!$B$11,"1,40 – 1,59",IF(N1842&lt;Premissas!$B$12,"1,60 – 1,99","≥ 2,00"))))))</f>
        <v/>
      </c>
      <c r="P1842" s="5">
        <f>IF(OR(M1842="NÃO",N1842&lt;Premissas!$B$8),Premissas!$B$13,IF(N1842&lt;Premissas!$B$9,Premissas!$B$14,IF(N1842&lt;Premissas!$B$10,Premissas!$B$15,IF(N1842&lt;Premissas!$B$11,Premissas!$B$16,IF(N1842&lt;Premissas!$B$12,Premissas!$B$17,Premissas!$B$18)))))</f>
        <v/>
      </c>
      <c r="Q1842" s="5">
        <f>IFERROR(P1842/Premissas!$B$4,0)</f>
        <v/>
      </c>
    </row>
    <row r="1843">
      <c r="A1843" s="2" t="n">
        <v>7</v>
      </c>
      <c r="B1843" s="2" t="n">
        <v>930</v>
      </c>
      <c r="C1843" s="2" t="inlineStr">
        <is>
          <t>RECEBIMENTO</t>
        </is>
      </c>
      <c r="D1843" s="2" t="n">
        <v>653467</v>
      </c>
      <c r="E1843" s="2" t="inlineStr">
        <is>
          <t>DANILO JOSIAS DE CARVALHO</t>
        </is>
      </c>
      <c r="F1843" s="2" t="n">
        <v>1746</v>
      </c>
      <c r="G1843" s="2" t="n">
        <v>134.01</v>
      </c>
      <c r="H1843" s="2" t="n">
        <v>13</v>
      </c>
      <c r="I1843" s="2" t="n">
        <v>0</v>
      </c>
      <c r="J1843" s="2" t="inlineStr">
        <is>
          <t>GPA</t>
        </is>
      </c>
      <c r="K1843" s="2">
        <f>IF(I1843&lt;&gt;"",I1843,IFERROR(INDEX(Base!$I:$I,MATCH(1,(Base!$C:$C=C1843)*(Base!$I:$I&lt;&gt;""),0)),0))</f>
        <v/>
      </c>
      <c r="L1843" s="2">
        <f>IF(AND(I1843="",K1843&gt;0),"SIM","NÃO")</f>
        <v/>
      </c>
      <c r="M1843" s="2">
        <f>IF(ISNUMBER(SEARCH("SEPARA",UPPER(C1843))),"NÃO","SIM")</f>
        <v/>
      </c>
      <c r="N1843" s="2">
        <f>IFERROR(H1843/K1843,0)</f>
        <v/>
      </c>
      <c r="O1843" s="2">
        <f>IF(M1843="NÃO","EXCLUÍDO",IF(N1843&lt;Premissas!$B$8,"&lt; 1,00",IF(N1843&lt;Premissas!$B$9,"1,00 – 1,19",IF(N1843&lt;Premissas!$B$10,"1,20 – 1,39",IF(N1843&lt;Premissas!$B$11,"1,40 – 1,59",IF(N1843&lt;Premissas!$B$12,"1,60 – 1,99","≥ 2,00"))))))</f>
        <v/>
      </c>
      <c r="P1843" s="5">
        <f>IF(OR(M1843="NÃO",N1843&lt;Premissas!$B$8),Premissas!$B$13,IF(N1843&lt;Premissas!$B$9,Premissas!$B$14,IF(N1843&lt;Premissas!$B$10,Premissas!$B$15,IF(N1843&lt;Premissas!$B$11,Premissas!$B$16,IF(N1843&lt;Premissas!$B$12,Premissas!$B$17,Premissas!$B$18)))))</f>
        <v/>
      </c>
      <c r="Q1843" s="5">
        <f>IFERROR(P1843/Premissas!$B$4,0)</f>
        <v/>
      </c>
    </row>
    <row r="1844">
      <c r="A1844" s="2" t="n">
        <v>7</v>
      </c>
      <c r="B1844" s="2" t="n">
        <v>930</v>
      </c>
      <c r="C1844" s="2" t="inlineStr">
        <is>
          <t>CARREGAMENTO</t>
        </is>
      </c>
      <c r="D1844" s="2" t="n">
        <v>665501</v>
      </c>
      <c r="E1844" s="2" t="inlineStr">
        <is>
          <t>RAFAEL NASCIMENTO DEMETRIO</t>
        </is>
      </c>
      <c r="F1844" s="2" t="n">
        <v>13</v>
      </c>
      <c r="G1844" s="2" t="n">
        <v>1.02</v>
      </c>
      <c r="H1844" s="2" t="n">
        <v>13</v>
      </c>
      <c r="I1844" s="2" t="n">
        <v>0</v>
      </c>
      <c r="J1844" s="2" t="inlineStr">
        <is>
          <t>GPA</t>
        </is>
      </c>
      <c r="K1844" s="2">
        <f>IF(I1844&lt;&gt;"",I1844,IFERROR(INDEX(Base!$I:$I,MATCH(1,(Base!$C:$C=C1844)*(Base!$I:$I&lt;&gt;""),0)),0))</f>
        <v/>
      </c>
      <c r="L1844" s="2">
        <f>IF(AND(I1844="",K1844&gt;0),"SIM","NÃO")</f>
        <v/>
      </c>
      <c r="M1844" s="2">
        <f>IF(ISNUMBER(SEARCH("SEPARA",UPPER(C1844))),"NÃO","SIM")</f>
        <v/>
      </c>
      <c r="N1844" s="2">
        <f>IFERROR(H1844/K1844,0)</f>
        <v/>
      </c>
      <c r="O1844" s="2">
        <f>IF(M1844="NÃO","EXCLUÍDO",IF(N1844&lt;Premissas!$B$8,"&lt; 1,00",IF(N1844&lt;Premissas!$B$9,"1,00 – 1,19",IF(N1844&lt;Premissas!$B$10,"1,20 – 1,39",IF(N1844&lt;Premissas!$B$11,"1,40 – 1,59",IF(N1844&lt;Premissas!$B$12,"1,60 – 1,99","≥ 2,00"))))))</f>
        <v/>
      </c>
      <c r="P1844" s="5">
        <f>IF(OR(M1844="NÃO",N1844&lt;Premissas!$B$8),Premissas!$B$13,IF(N1844&lt;Premissas!$B$9,Premissas!$B$14,IF(N1844&lt;Premissas!$B$10,Premissas!$B$15,IF(N1844&lt;Premissas!$B$11,Premissas!$B$16,IF(N1844&lt;Premissas!$B$12,Premissas!$B$17,Premissas!$B$18)))))</f>
        <v/>
      </c>
      <c r="Q1844" s="5">
        <f>IFERROR(P1844/Premissas!$B$4,0)</f>
        <v/>
      </c>
    </row>
    <row r="1845">
      <c r="A1845" s="2" t="n">
        <v>7</v>
      </c>
      <c r="B1845" s="2" t="n">
        <v>930</v>
      </c>
      <c r="C1845" s="2" t="inlineStr">
        <is>
          <t>ATIVIDADE OP. EMP.</t>
        </is>
      </c>
      <c r="D1845" s="2" t="n">
        <v>670364</v>
      </c>
      <c r="E1845" s="2" t="inlineStr">
        <is>
          <t>CLECIO ROBERTO DA SILVA</t>
        </is>
      </c>
      <c r="F1845" s="2" t="n">
        <v>1780</v>
      </c>
      <c r="G1845" s="2" t="n">
        <v>23.49</v>
      </c>
      <c r="H1845" s="2" t="n">
        <v>76</v>
      </c>
      <c r="I1845" s="2" t="n">
        <v>0</v>
      </c>
      <c r="J1845" s="2" t="inlineStr">
        <is>
          <t>GPA</t>
        </is>
      </c>
      <c r="K1845" s="2">
        <f>IF(I1845&lt;&gt;"",I1845,IFERROR(INDEX(Base!$I:$I,MATCH(1,(Base!$C:$C=C1845)*(Base!$I:$I&lt;&gt;""),0)),0))</f>
        <v/>
      </c>
      <c r="L1845" s="2">
        <f>IF(AND(I1845="",K1845&gt;0),"SIM","NÃO")</f>
        <v/>
      </c>
      <c r="M1845" s="2">
        <f>IF(ISNUMBER(SEARCH("SEPARA",UPPER(C1845))),"NÃO","SIM")</f>
        <v/>
      </c>
      <c r="N1845" s="2">
        <f>IFERROR(H1845/K1845,0)</f>
        <v/>
      </c>
      <c r="O1845" s="2">
        <f>IF(M1845="NÃO","EXCLUÍDO",IF(N1845&lt;Premissas!$B$8,"&lt; 1,00",IF(N1845&lt;Premissas!$B$9,"1,00 – 1,19",IF(N1845&lt;Premissas!$B$10,"1,20 – 1,39",IF(N1845&lt;Premissas!$B$11,"1,40 – 1,59",IF(N1845&lt;Premissas!$B$12,"1,60 – 1,99","≥ 2,00"))))))</f>
        <v/>
      </c>
      <c r="P1845" s="5">
        <f>IF(OR(M1845="NÃO",N1845&lt;Premissas!$B$8),Premissas!$B$13,IF(N1845&lt;Premissas!$B$9,Premissas!$B$14,IF(N1845&lt;Premissas!$B$10,Premissas!$B$15,IF(N1845&lt;Premissas!$B$11,Premissas!$B$16,IF(N1845&lt;Premissas!$B$12,Premissas!$B$17,Premissas!$B$18)))))</f>
        <v/>
      </c>
      <c r="Q1845" s="5">
        <f>IFERROR(P1845/Premissas!$B$4,0)</f>
        <v/>
      </c>
    </row>
    <row r="1846">
      <c r="A1846" s="2" t="n">
        <v>7</v>
      </c>
      <c r="B1846" s="2" t="n">
        <v>930</v>
      </c>
      <c r="C1846" s="2" t="inlineStr">
        <is>
          <t>RECEBIMENTO</t>
        </is>
      </c>
      <c r="D1846" s="2" t="n">
        <v>671519</v>
      </c>
      <c r="E1846" s="2" t="inlineStr">
        <is>
          <t>PAULO ROBERTO BERTACCHINI</t>
        </is>
      </c>
      <c r="F1846" s="2" t="n">
        <v>2531</v>
      </c>
      <c r="G1846" s="2" t="n">
        <v>139.28</v>
      </c>
      <c r="H1846" s="2" t="n">
        <v>18</v>
      </c>
      <c r="I1846" s="2" t="n">
        <v>0</v>
      </c>
      <c r="J1846" s="2" t="inlineStr">
        <is>
          <t>GPA</t>
        </is>
      </c>
      <c r="K1846" s="2">
        <f>IF(I1846&lt;&gt;"",I1846,IFERROR(INDEX(Base!$I:$I,MATCH(1,(Base!$C:$C=C1846)*(Base!$I:$I&lt;&gt;""),0)),0))</f>
        <v/>
      </c>
      <c r="L1846" s="2">
        <f>IF(AND(I1846="",K1846&gt;0),"SIM","NÃO")</f>
        <v/>
      </c>
      <c r="M1846" s="2">
        <f>IF(ISNUMBER(SEARCH("SEPARA",UPPER(C1846))),"NÃO","SIM")</f>
        <v/>
      </c>
      <c r="N1846" s="2">
        <f>IFERROR(H1846/K1846,0)</f>
        <v/>
      </c>
      <c r="O1846" s="2">
        <f>IF(M1846="NÃO","EXCLUÍDO",IF(N1846&lt;Premissas!$B$8,"&lt; 1,00",IF(N1846&lt;Premissas!$B$9,"1,00 – 1,19",IF(N1846&lt;Premissas!$B$10,"1,20 – 1,39",IF(N1846&lt;Premissas!$B$11,"1,40 – 1,59",IF(N1846&lt;Premissas!$B$12,"1,60 – 1,99","≥ 2,00"))))))</f>
        <v/>
      </c>
      <c r="P1846" s="5">
        <f>IF(OR(M1846="NÃO",N1846&lt;Premissas!$B$8),Premissas!$B$13,IF(N1846&lt;Premissas!$B$9,Premissas!$B$14,IF(N1846&lt;Premissas!$B$10,Premissas!$B$15,IF(N1846&lt;Premissas!$B$11,Premissas!$B$16,IF(N1846&lt;Premissas!$B$12,Premissas!$B$17,Premissas!$B$18)))))</f>
        <v/>
      </c>
      <c r="Q1846" s="5">
        <f>IFERROR(P1846/Premissas!$B$4,0)</f>
        <v/>
      </c>
    </row>
    <row r="1847">
      <c r="A1847" s="2" t="n">
        <v>7</v>
      </c>
      <c r="B1847" s="2" t="n">
        <v>930</v>
      </c>
      <c r="C1847" s="2" t="inlineStr">
        <is>
          <t>PUXADA RECEB</t>
        </is>
      </c>
      <c r="D1847" s="2" t="n">
        <v>689734</v>
      </c>
      <c r="E1847" s="2" t="inlineStr">
        <is>
          <t>ADILSON SOARES DE OLIVEIRA</t>
        </is>
      </c>
      <c r="F1847" s="2" t="n">
        <v>93</v>
      </c>
      <c r="G1847" s="2" t="n">
        <v>3.61</v>
      </c>
      <c r="H1847" s="2" t="n">
        <v>26</v>
      </c>
      <c r="I1847" s="2" t="n">
        <v>0</v>
      </c>
      <c r="J1847" s="2" t="inlineStr">
        <is>
          <t>GPA</t>
        </is>
      </c>
      <c r="K1847" s="2">
        <f>IF(I1847&lt;&gt;"",I1847,IFERROR(INDEX(Base!$I:$I,MATCH(1,(Base!$C:$C=C1847)*(Base!$I:$I&lt;&gt;""),0)),0))</f>
        <v/>
      </c>
      <c r="L1847" s="2">
        <f>IF(AND(I1847="",K1847&gt;0),"SIM","NÃO")</f>
        <v/>
      </c>
      <c r="M1847" s="2">
        <f>IF(ISNUMBER(SEARCH("SEPARA",UPPER(C1847))),"NÃO","SIM")</f>
        <v/>
      </c>
      <c r="N1847" s="2">
        <f>IFERROR(H1847/K1847,0)</f>
        <v/>
      </c>
      <c r="O1847" s="2">
        <f>IF(M1847="NÃO","EXCLUÍDO",IF(N1847&lt;Premissas!$B$8,"&lt; 1,00",IF(N1847&lt;Premissas!$B$9,"1,00 – 1,19",IF(N1847&lt;Premissas!$B$10,"1,20 – 1,39",IF(N1847&lt;Premissas!$B$11,"1,40 – 1,59",IF(N1847&lt;Premissas!$B$12,"1,60 – 1,99","≥ 2,00"))))))</f>
        <v/>
      </c>
      <c r="P1847" s="5">
        <f>IF(OR(M1847="NÃO",N1847&lt;Premissas!$B$8),Premissas!$B$13,IF(N1847&lt;Premissas!$B$9,Premissas!$B$14,IF(N1847&lt;Premissas!$B$10,Premissas!$B$15,IF(N1847&lt;Premissas!$B$11,Premissas!$B$16,IF(N1847&lt;Premissas!$B$12,Premissas!$B$17,Premissas!$B$18)))))</f>
        <v/>
      </c>
      <c r="Q1847" s="5">
        <f>IFERROR(P1847/Premissas!$B$4,0)</f>
        <v/>
      </c>
    </row>
    <row r="1848">
      <c r="A1848" s="2" t="n">
        <v>7</v>
      </c>
      <c r="B1848" s="2" t="n">
        <v>930</v>
      </c>
      <c r="C1848" s="2" t="inlineStr">
        <is>
          <t>SEPARACAO</t>
        </is>
      </c>
      <c r="D1848" s="2" t="n">
        <v>689734</v>
      </c>
      <c r="E1848" s="2" t="inlineStr">
        <is>
          <t>ADILSON SOARES DE OLIVEIRA</t>
        </is>
      </c>
      <c r="F1848" s="2" t="n">
        <v>1360</v>
      </c>
      <c r="G1848" s="2" t="n">
        <v>16.04</v>
      </c>
      <c r="H1848" s="2" t="n">
        <v>85</v>
      </c>
      <c r="I1848" s="2" t="n">
        <v>0</v>
      </c>
      <c r="J1848" s="2" t="inlineStr">
        <is>
          <t>GPA</t>
        </is>
      </c>
      <c r="K1848" s="2">
        <f>IF(I1848&lt;&gt;"",I1848,IFERROR(INDEX(Base!$I:$I,MATCH(1,(Base!$C:$C=C1848)*(Base!$I:$I&lt;&gt;""),0)),0))</f>
        <v/>
      </c>
      <c r="L1848" s="2">
        <f>IF(AND(I1848="",K1848&gt;0),"SIM","NÃO")</f>
        <v/>
      </c>
      <c r="M1848" s="2">
        <f>IF(ISNUMBER(SEARCH("SEPARA",UPPER(C1848))),"NÃO","SIM")</f>
        <v/>
      </c>
      <c r="N1848" s="2">
        <f>IFERROR(H1848/K1848,0)</f>
        <v/>
      </c>
      <c r="O1848" s="2">
        <f>IF(M1848="NÃO","EXCLUÍDO",IF(N1848&lt;Premissas!$B$8,"&lt; 1,00",IF(N1848&lt;Premissas!$B$9,"1,00 – 1,19",IF(N1848&lt;Premissas!$B$10,"1,20 – 1,39",IF(N1848&lt;Premissas!$B$11,"1,40 – 1,59",IF(N1848&lt;Premissas!$B$12,"1,60 – 1,99","≥ 2,00"))))))</f>
        <v/>
      </c>
      <c r="P1848" s="5">
        <f>IF(OR(M1848="NÃO",N1848&lt;Premissas!$B$8),Premissas!$B$13,IF(N1848&lt;Premissas!$B$9,Premissas!$B$14,IF(N1848&lt;Premissas!$B$10,Premissas!$B$15,IF(N1848&lt;Premissas!$B$11,Premissas!$B$16,IF(N1848&lt;Premissas!$B$12,Premissas!$B$17,Premissas!$B$18)))))</f>
        <v/>
      </c>
      <c r="Q1848" s="5">
        <f>IFERROR(P1848/Premissas!$B$4,0)</f>
        <v/>
      </c>
    </row>
    <row r="1849">
      <c r="A1849" s="2" t="n">
        <v>7</v>
      </c>
      <c r="B1849" s="2" t="n">
        <v>930</v>
      </c>
      <c r="C1849" s="2" t="inlineStr">
        <is>
          <t>CARREGAMENTO</t>
        </is>
      </c>
      <c r="D1849" s="2" t="n">
        <v>701017</v>
      </c>
      <c r="E1849" s="2" t="inlineStr">
        <is>
          <t>CHARLES MOREIRA</t>
        </is>
      </c>
      <c r="F1849" s="2" t="n">
        <v>17</v>
      </c>
      <c r="G1849" s="2" t="n">
        <v>1.42</v>
      </c>
      <c r="H1849" s="2" t="n">
        <v>12</v>
      </c>
      <c r="I1849" s="2" t="n">
        <v>0</v>
      </c>
      <c r="J1849" s="2" t="inlineStr">
        <is>
          <t>GPA</t>
        </is>
      </c>
      <c r="K1849" s="2">
        <f>IF(I1849&lt;&gt;"",I1849,IFERROR(INDEX(Base!$I:$I,MATCH(1,(Base!$C:$C=C1849)*(Base!$I:$I&lt;&gt;""),0)),0))</f>
        <v/>
      </c>
      <c r="L1849" s="2">
        <f>IF(AND(I1849="",K1849&gt;0),"SIM","NÃO")</f>
        <v/>
      </c>
      <c r="M1849" s="2">
        <f>IF(ISNUMBER(SEARCH("SEPARA",UPPER(C1849))),"NÃO","SIM")</f>
        <v/>
      </c>
      <c r="N1849" s="2">
        <f>IFERROR(H1849/K1849,0)</f>
        <v/>
      </c>
      <c r="O1849" s="2">
        <f>IF(M1849="NÃO","EXCLUÍDO",IF(N1849&lt;Premissas!$B$8,"&lt; 1,00",IF(N1849&lt;Premissas!$B$9,"1,00 – 1,19",IF(N1849&lt;Premissas!$B$10,"1,20 – 1,39",IF(N1849&lt;Premissas!$B$11,"1,40 – 1,59",IF(N1849&lt;Premissas!$B$12,"1,60 – 1,99","≥ 2,00"))))))</f>
        <v/>
      </c>
      <c r="P1849" s="5">
        <f>IF(OR(M1849="NÃO",N1849&lt;Premissas!$B$8),Premissas!$B$13,IF(N1849&lt;Premissas!$B$9,Premissas!$B$14,IF(N1849&lt;Premissas!$B$10,Premissas!$B$15,IF(N1849&lt;Premissas!$B$11,Premissas!$B$16,IF(N1849&lt;Premissas!$B$12,Premissas!$B$17,Premissas!$B$18)))))</f>
        <v/>
      </c>
      <c r="Q1849" s="5">
        <f>IFERROR(P1849/Premissas!$B$4,0)</f>
        <v/>
      </c>
    </row>
    <row r="1850">
      <c r="A1850" s="2" t="n">
        <v>7</v>
      </c>
      <c r="B1850" s="2" t="n">
        <v>930</v>
      </c>
      <c r="C1850" s="2" t="inlineStr">
        <is>
          <t>SEPARACAO</t>
        </is>
      </c>
      <c r="D1850" s="2" t="n">
        <v>90002495</v>
      </c>
      <c r="E1850" s="2" t="inlineStr">
        <is>
          <t>ERICK REIS MOREIRA</t>
        </is>
      </c>
      <c r="F1850" s="2" t="n">
        <v>8494</v>
      </c>
      <c r="G1850" s="2" t="n">
        <v>91.34999999999999</v>
      </c>
      <c r="H1850" s="2" t="n">
        <v>93</v>
      </c>
      <c r="I1850" s="2" t="n">
        <v>0</v>
      </c>
      <c r="J1850" s="2" t="inlineStr">
        <is>
          <t>GPA</t>
        </is>
      </c>
      <c r="K1850" s="2">
        <f>IF(I1850&lt;&gt;"",I1850,IFERROR(INDEX(Base!$I:$I,MATCH(1,(Base!$C:$C=C1850)*(Base!$I:$I&lt;&gt;""),0)),0))</f>
        <v/>
      </c>
      <c r="L1850" s="2">
        <f>IF(AND(I1850="",K1850&gt;0),"SIM","NÃO")</f>
        <v/>
      </c>
      <c r="M1850" s="2">
        <f>IF(ISNUMBER(SEARCH("SEPARA",UPPER(C1850))),"NÃO","SIM")</f>
        <v/>
      </c>
      <c r="N1850" s="2">
        <f>IFERROR(H1850/K1850,0)</f>
        <v/>
      </c>
      <c r="O1850" s="2">
        <f>IF(M1850="NÃO","EXCLUÍDO",IF(N1850&lt;Premissas!$B$8,"&lt; 1,00",IF(N1850&lt;Premissas!$B$9,"1,00 – 1,19",IF(N1850&lt;Premissas!$B$10,"1,20 – 1,39",IF(N1850&lt;Premissas!$B$11,"1,40 – 1,59",IF(N1850&lt;Premissas!$B$12,"1,60 – 1,99","≥ 2,00"))))))</f>
        <v/>
      </c>
      <c r="P1850" s="5">
        <f>IF(OR(M1850="NÃO",N1850&lt;Premissas!$B$8),Premissas!$B$13,IF(N1850&lt;Premissas!$B$9,Premissas!$B$14,IF(N1850&lt;Premissas!$B$10,Premissas!$B$15,IF(N1850&lt;Premissas!$B$11,Premissas!$B$16,IF(N1850&lt;Premissas!$B$12,Premissas!$B$17,Premissas!$B$18)))))</f>
        <v/>
      </c>
      <c r="Q1850" s="5">
        <f>IFERROR(P1850/Premissas!$B$4,0)</f>
        <v/>
      </c>
    </row>
    <row r="1851">
      <c r="A1851" s="2" t="n">
        <v>7</v>
      </c>
      <c r="B1851" s="2" t="n">
        <v>930</v>
      </c>
      <c r="C1851" s="2" t="inlineStr">
        <is>
          <t>ATIVIDADE OP. EMP.</t>
        </is>
      </c>
      <c r="D1851" s="2" t="n">
        <v>98905</v>
      </c>
      <c r="E1851" s="2" t="inlineStr">
        <is>
          <t>ALEXANDRE DE  OLIVEIRA  CANDIDO</t>
        </is>
      </c>
      <c r="F1851" s="2" t="n">
        <v>3062</v>
      </c>
      <c r="G1851" s="2" t="n">
        <v>106.49</v>
      </c>
      <c r="H1851" s="2" t="n">
        <v>29</v>
      </c>
      <c r="I1851" s="2" t="n">
        <v>0</v>
      </c>
      <c r="J1851" s="2" t="inlineStr">
        <is>
          <t>GPA</t>
        </is>
      </c>
      <c r="K1851" s="2">
        <f>IF(I1851&lt;&gt;"",I1851,IFERROR(INDEX(Base!$I:$I,MATCH(1,(Base!$C:$C=C1851)*(Base!$I:$I&lt;&gt;""),0)),0))</f>
        <v/>
      </c>
      <c r="L1851" s="2">
        <f>IF(AND(I1851="",K1851&gt;0),"SIM","NÃO")</f>
        <v/>
      </c>
      <c r="M1851" s="2">
        <f>IF(ISNUMBER(SEARCH("SEPARA",UPPER(C1851))),"NÃO","SIM")</f>
        <v/>
      </c>
      <c r="N1851" s="2">
        <f>IFERROR(H1851/K1851,0)</f>
        <v/>
      </c>
      <c r="O1851" s="2">
        <f>IF(M1851="NÃO","EXCLUÍDO",IF(N1851&lt;Premissas!$B$8,"&lt; 1,00",IF(N1851&lt;Premissas!$B$9,"1,00 – 1,19",IF(N1851&lt;Premissas!$B$10,"1,20 – 1,39",IF(N1851&lt;Premissas!$B$11,"1,40 – 1,59",IF(N1851&lt;Premissas!$B$12,"1,60 – 1,99","≥ 2,00"))))))</f>
        <v/>
      </c>
      <c r="P1851" s="5">
        <f>IF(OR(M1851="NÃO",N1851&lt;Premissas!$B$8),Premissas!$B$13,IF(N1851&lt;Premissas!$B$9,Premissas!$B$14,IF(N1851&lt;Premissas!$B$10,Premissas!$B$15,IF(N1851&lt;Premissas!$B$11,Premissas!$B$16,IF(N1851&lt;Premissas!$B$12,Premissas!$B$17,Premissas!$B$18)))))</f>
        <v/>
      </c>
      <c r="Q1851" s="5">
        <f>IFERROR(P1851/Premissas!$B$4,0)</f>
        <v/>
      </c>
    </row>
    <row r="1852">
      <c r="A1852" s="2" t="n">
        <v>8</v>
      </c>
      <c r="B1852" s="2" t="n">
        <v>1942</v>
      </c>
      <c r="C1852" s="2" t="inlineStr">
        <is>
          <t>RECEBIMENTO</t>
        </is>
      </c>
      <c r="D1852" s="2" t="n">
        <v>144295</v>
      </c>
      <c r="E1852" s="2" t="inlineStr">
        <is>
          <t>WAGNNO DE SOUSA VELOSO</t>
        </is>
      </c>
      <c r="F1852" s="2" t="n">
        <v>2232</v>
      </c>
      <c r="G1852" s="2" t="n">
        <v>116.94</v>
      </c>
      <c r="H1852" s="2" t="n">
        <v>19</v>
      </c>
      <c r="I1852" s="2" t="n">
        <v>17</v>
      </c>
      <c r="J1852" s="2" t="inlineStr">
        <is>
          <t>GPA</t>
        </is>
      </c>
      <c r="K1852" s="2">
        <f>IF(I1852&lt;&gt;"",I1852,IFERROR(INDEX(Base!$I:$I,MATCH(1,(Base!$C:$C=C1852)*(Base!$I:$I&lt;&gt;""),0)),0))</f>
        <v/>
      </c>
      <c r="L1852" s="2">
        <f>IF(AND(I1852="",K1852&gt;0),"SIM","NÃO")</f>
        <v/>
      </c>
      <c r="M1852" s="2">
        <f>IF(ISNUMBER(SEARCH("SEPARA",UPPER(C1852))),"NÃO","SIM")</f>
        <v/>
      </c>
      <c r="N1852" s="2">
        <f>IFERROR(H1852/K1852,0)</f>
        <v/>
      </c>
      <c r="O1852" s="2">
        <f>IF(M1852="NÃO","EXCLUÍDO",IF(N1852&lt;Premissas!$B$8,"&lt; 1,00",IF(N1852&lt;Premissas!$B$9,"1,00 – 1,19",IF(N1852&lt;Premissas!$B$10,"1,20 – 1,39",IF(N1852&lt;Premissas!$B$11,"1,40 – 1,59",IF(N1852&lt;Premissas!$B$12,"1,60 – 1,99","≥ 2,00"))))))</f>
        <v/>
      </c>
      <c r="P1852" s="5">
        <f>IF(OR(M1852="NÃO",N1852&lt;Premissas!$B$8),Premissas!$B$13,IF(N1852&lt;Premissas!$B$9,Premissas!$B$14,IF(N1852&lt;Premissas!$B$10,Premissas!$B$15,IF(N1852&lt;Premissas!$B$11,Premissas!$B$16,IF(N1852&lt;Premissas!$B$12,Premissas!$B$17,Premissas!$B$18)))))</f>
        <v/>
      </c>
      <c r="Q1852" s="5">
        <f>IFERROR(P1852/Premissas!$B$4,0)</f>
        <v/>
      </c>
    </row>
    <row r="1853">
      <c r="A1853" s="2" t="n">
        <v>8</v>
      </c>
      <c r="B1853" s="2" t="n">
        <v>1942</v>
      </c>
      <c r="C1853" s="2" t="inlineStr">
        <is>
          <t>ATIVIDADE OP. EMP.</t>
        </is>
      </c>
      <c r="D1853" s="2" t="n">
        <v>288530</v>
      </c>
      <c r="E1853" s="2" t="inlineStr">
        <is>
          <t>SERGIO APARECIDO RIBEIRO</t>
        </is>
      </c>
      <c r="F1853" s="2" t="n">
        <v>1650</v>
      </c>
      <c r="G1853" s="2" t="n">
        <v>85.86</v>
      </c>
      <c r="H1853" s="2" t="n">
        <v>19</v>
      </c>
      <c r="I1853" s="2" t="n">
        <v>20</v>
      </c>
      <c r="J1853" s="2" t="inlineStr">
        <is>
          <t>GPA</t>
        </is>
      </c>
      <c r="K1853" s="2">
        <f>IF(I1853&lt;&gt;"",I1853,IFERROR(INDEX(Base!$I:$I,MATCH(1,(Base!$C:$C=C1853)*(Base!$I:$I&lt;&gt;""),0)),0))</f>
        <v/>
      </c>
      <c r="L1853" s="2">
        <f>IF(AND(I1853="",K1853&gt;0),"SIM","NÃO")</f>
        <v/>
      </c>
      <c r="M1853" s="2">
        <f>IF(ISNUMBER(SEARCH("SEPARA",UPPER(C1853))),"NÃO","SIM")</f>
        <v/>
      </c>
      <c r="N1853" s="2">
        <f>IFERROR(H1853/K1853,0)</f>
        <v/>
      </c>
      <c r="O1853" s="2">
        <f>IF(M1853="NÃO","EXCLUÍDO",IF(N1853&lt;Premissas!$B$8,"&lt; 1,00",IF(N1853&lt;Premissas!$B$9,"1,00 – 1,19",IF(N1853&lt;Premissas!$B$10,"1,20 – 1,39",IF(N1853&lt;Premissas!$B$11,"1,40 – 1,59",IF(N1853&lt;Premissas!$B$12,"1,60 – 1,99","≥ 2,00"))))))</f>
        <v/>
      </c>
      <c r="P1853" s="5">
        <f>IF(OR(M1853="NÃO",N1853&lt;Premissas!$B$8),Premissas!$B$13,IF(N1853&lt;Premissas!$B$9,Premissas!$B$14,IF(N1853&lt;Premissas!$B$10,Premissas!$B$15,IF(N1853&lt;Premissas!$B$11,Premissas!$B$16,IF(N1853&lt;Premissas!$B$12,Premissas!$B$17,Premissas!$B$18)))))</f>
        <v/>
      </c>
      <c r="Q1853" s="5">
        <f>IFERROR(P1853/Premissas!$B$4,0)</f>
        <v/>
      </c>
    </row>
    <row r="1854">
      <c r="A1854" s="2" t="n">
        <v>8</v>
      </c>
      <c r="B1854" s="2" t="n">
        <v>1942</v>
      </c>
      <c r="C1854" s="2" t="inlineStr">
        <is>
          <t>ATIVIDADE OP. EMP.</t>
        </is>
      </c>
      <c r="D1854" s="2" t="n">
        <v>341984</v>
      </c>
      <c r="E1854" s="2" t="inlineStr">
        <is>
          <t>TADEU JOSE SOARES DE CARVALHO</t>
        </is>
      </c>
      <c r="F1854" s="2" t="n">
        <v>1758</v>
      </c>
      <c r="G1854" s="2" t="n">
        <v>94.16</v>
      </c>
      <c r="H1854" s="2" t="n">
        <v>19</v>
      </c>
      <c r="I1854" s="2" t="n">
        <v>20</v>
      </c>
      <c r="J1854" s="2" t="inlineStr">
        <is>
          <t>GPA</t>
        </is>
      </c>
      <c r="K1854" s="2">
        <f>IF(I1854&lt;&gt;"",I1854,IFERROR(INDEX(Base!$I:$I,MATCH(1,(Base!$C:$C=C1854)*(Base!$I:$I&lt;&gt;""),0)),0))</f>
        <v/>
      </c>
      <c r="L1854" s="2">
        <f>IF(AND(I1854="",K1854&gt;0),"SIM","NÃO")</f>
        <v/>
      </c>
      <c r="M1854" s="2">
        <f>IF(ISNUMBER(SEARCH("SEPARA",UPPER(C1854))),"NÃO","SIM")</f>
        <v/>
      </c>
      <c r="N1854" s="2">
        <f>IFERROR(H1854/K1854,0)</f>
        <v/>
      </c>
      <c r="O1854" s="2">
        <f>IF(M1854="NÃO","EXCLUÍDO",IF(N1854&lt;Premissas!$B$8,"&lt; 1,00",IF(N1854&lt;Premissas!$B$9,"1,00 – 1,19",IF(N1854&lt;Premissas!$B$10,"1,20 – 1,39",IF(N1854&lt;Premissas!$B$11,"1,40 – 1,59",IF(N1854&lt;Premissas!$B$12,"1,60 – 1,99","≥ 2,00"))))))</f>
        <v/>
      </c>
      <c r="P1854" s="5">
        <f>IF(OR(M1854="NÃO",N1854&lt;Premissas!$B$8),Premissas!$B$13,IF(N1854&lt;Premissas!$B$9,Premissas!$B$14,IF(N1854&lt;Premissas!$B$10,Premissas!$B$15,IF(N1854&lt;Premissas!$B$11,Premissas!$B$16,IF(N1854&lt;Premissas!$B$12,Premissas!$B$17,Premissas!$B$18)))))</f>
        <v/>
      </c>
      <c r="Q1854" s="5">
        <f>IFERROR(P1854/Premissas!$B$4,0)</f>
        <v/>
      </c>
    </row>
    <row r="1855">
      <c r="A1855" s="2" t="n">
        <v>8</v>
      </c>
      <c r="B1855" s="2" t="n">
        <v>1942</v>
      </c>
      <c r="C1855" s="2" t="inlineStr">
        <is>
          <t>SEPARACAO</t>
        </is>
      </c>
      <c r="D1855" s="2" t="n">
        <v>341984</v>
      </c>
      <c r="E1855" s="2" t="inlineStr">
        <is>
          <t>TADEU JOSE SOARES DE CARVALHO</t>
        </is>
      </c>
      <c r="F1855" s="2" t="n">
        <v>459</v>
      </c>
      <c r="G1855" s="2" t="n">
        <v>1.25</v>
      </c>
      <c r="H1855" s="2" t="n">
        <v>367</v>
      </c>
      <c r="I1855" s="2" t="n">
        <v>80</v>
      </c>
      <c r="J1855" s="2" t="inlineStr">
        <is>
          <t>GPA</t>
        </is>
      </c>
      <c r="K1855" s="2">
        <f>IF(I1855&lt;&gt;"",I1855,IFERROR(INDEX(Base!$I:$I,MATCH(1,(Base!$C:$C=C1855)*(Base!$I:$I&lt;&gt;""),0)),0))</f>
        <v/>
      </c>
      <c r="L1855" s="2">
        <f>IF(AND(I1855="",K1855&gt;0),"SIM","NÃO")</f>
        <v/>
      </c>
      <c r="M1855" s="2">
        <f>IF(ISNUMBER(SEARCH("SEPARA",UPPER(C1855))),"NÃO","SIM")</f>
        <v/>
      </c>
      <c r="N1855" s="2">
        <f>IFERROR(H1855/K1855,0)</f>
        <v/>
      </c>
      <c r="O1855" s="2">
        <f>IF(M1855="NÃO","EXCLUÍDO",IF(N1855&lt;Premissas!$B$8,"&lt; 1,00",IF(N1855&lt;Premissas!$B$9,"1,00 – 1,19",IF(N1855&lt;Premissas!$B$10,"1,20 – 1,39",IF(N1855&lt;Premissas!$B$11,"1,40 – 1,59",IF(N1855&lt;Premissas!$B$12,"1,60 – 1,99","≥ 2,00"))))))</f>
        <v/>
      </c>
      <c r="P1855" s="5">
        <f>IF(OR(M1855="NÃO",N1855&lt;Premissas!$B$8),Premissas!$B$13,IF(N1855&lt;Premissas!$B$9,Premissas!$B$14,IF(N1855&lt;Premissas!$B$10,Premissas!$B$15,IF(N1855&lt;Premissas!$B$11,Premissas!$B$16,IF(N1855&lt;Premissas!$B$12,Premissas!$B$17,Premissas!$B$18)))))</f>
        <v/>
      </c>
      <c r="Q1855" s="5">
        <f>IFERROR(P1855/Premissas!$B$4,0)</f>
        <v/>
      </c>
    </row>
    <row r="1856">
      <c r="A1856" s="2" t="n">
        <v>8</v>
      </c>
      <c r="B1856" s="2" t="n">
        <v>1942</v>
      </c>
      <c r="C1856" s="2" t="inlineStr">
        <is>
          <t>ATIVIDADE OP. EMP.</t>
        </is>
      </c>
      <c r="D1856" s="2" t="n">
        <v>3470822</v>
      </c>
      <c r="E1856" s="2" t="inlineStr">
        <is>
          <t>Lidiano Costa Santos</t>
        </is>
      </c>
      <c r="F1856" s="2" t="n">
        <v>1068</v>
      </c>
      <c r="G1856" s="2" t="n">
        <v>51.29</v>
      </c>
      <c r="H1856" s="2" t="n">
        <v>21</v>
      </c>
      <c r="I1856" s="2" t="n">
        <v>20</v>
      </c>
      <c r="J1856" s="2" t="inlineStr">
        <is>
          <t>GPA</t>
        </is>
      </c>
      <c r="K1856" s="2">
        <f>IF(I1856&lt;&gt;"",I1856,IFERROR(INDEX(Base!$I:$I,MATCH(1,(Base!$C:$C=C1856)*(Base!$I:$I&lt;&gt;""),0)),0))</f>
        <v/>
      </c>
      <c r="L1856" s="2">
        <f>IF(AND(I1856="",K1856&gt;0),"SIM","NÃO")</f>
        <v/>
      </c>
      <c r="M1856" s="2">
        <f>IF(ISNUMBER(SEARCH("SEPARA",UPPER(C1856))),"NÃO","SIM")</f>
        <v/>
      </c>
      <c r="N1856" s="2">
        <f>IFERROR(H1856/K1856,0)</f>
        <v/>
      </c>
      <c r="O1856" s="2">
        <f>IF(M1856="NÃO","EXCLUÍDO",IF(N1856&lt;Premissas!$B$8,"&lt; 1,00",IF(N1856&lt;Premissas!$B$9,"1,00 – 1,19",IF(N1856&lt;Premissas!$B$10,"1,20 – 1,39",IF(N1856&lt;Premissas!$B$11,"1,40 – 1,59",IF(N1856&lt;Premissas!$B$12,"1,60 – 1,99","≥ 2,00"))))))</f>
        <v/>
      </c>
      <c r="P1856" s="5">
        <f>IF(OR(M1856="NÃO",N1856&lt;Premissas!$B$8),Premissas!$B$13,IF(N1856&lt;Premissas!$B$9,Premissas!$B$14,IF(N1856&lt;Premissas!$B$10,Premissas!$B$15,IF(N1856&lt;Premissas!$B$11,Premissas!$B$16,IF(N1856&lt;Premissas!$B$12,Premissas!$B$17,Premissas!$B$18)))))</f>
        <v/>
      </c>
      <c r="Q1856" s="5">
        <f>IFERROR(P1856/Premissas!$B$4,0)</f>
        <v/>
      </c>
    </row>
    <row r="1857">
      <c r="A1857" s="2" t="n">
        <v>8</v>
      </c>
      <c r="B1857" s="2" t="n">
        <v>1942</v>
      </c>
      <c r="C1857" s="2" t="inlineStr">
        <is>
          <t>ATIVIDADE OP. EMP.</t>
        </is>
      </c>
      <c r="D1857" s="2" t="n">
        <v>358806</v>
      </c>
      <c r="E1857" s="2" t="inlineStr">
        <is>
          <t>CELSO BARBOSA</t>
        </is>
      </c>
      <c r="F1857" s="2" t="n">
        <v>1668</v>
      </c>
      <c r="G1857" s="2" t="n">
        <v>52.77</v>
      </c>
      <c r="H1857" s="2" t="n">
        <v>32</v>
      </c>
      <c r="I1857" s="2" t="n">
        <v>20</v>
      </c>
      <c r="J1857" s="2" t="inlineStr">
        <is>
          <t>GPA</t>
        </is>
      </c>
      <c r="K1857" s="2">
        <f>IF(I1857&lt;&gt;"",I1857,IFERROR(INDEX(Base!$I:$I,MATCH(1,(Base!$C:$C=C1857)*(Base!$I:$I&lt;&gt;""),0)),0))</f>
        <v/>
      </c>
      <c r="L1857" s="2">
        <f>IF(AND(I1857="",K1857&gt;0),"SIM","NÃO")</f>
        <v/>
      </c>
      <c r="M1857" s="2">
        <f>IF(ISNUMBER(SEARCH("SEPARA",UPPER(C1857))),"NÃO","SIM")</f>
        <v/>
      </c>
      <c r="N1857" s="2">
        <f>IFERROR(H1857/K1857,0)</f>
        <v/>
      </c>
      <c r="O1857" s="2">
        <f>IF(M1857="NÃO","EXCLUÍDO",IF(N1857&lt;Premissas!$B$8,"&lt; 1,00",IF(N1857&lt;Premissas!$B$9,"1,00 – 1,19",IF(N1857&lt;Premissas!$B$10,"1,20 – 1,39",IF(N1857&lt;Premissas!$B$11,"1,40 – 1,59",IF(N1857&lt;Premissas!$B$12,"1,60 – 1,99","≥ 2,00"))))))</f>
        <v/>
      </c>
      <c r="P1857" s="5">
        <f>IF(OR(M1857="NÃO",N1857&lt;Premissas!$B$8),Premissas!$B$13,IF(N1857&lt;Premissas!$B$9,Premissas!$B$14,IF(N1857&lt;Premissas!$B$10,Premissas!$B$15,IF(N1857&lt;Premissas!$B$11,Premissas!$B$16,IF(N1857&lt;Premissas!$B$12,Premissas!$B$17,Premissas!$B$18)))))</f>
        <v/>
      </c>
      <c r="Q1857" s="5">
        <f>IFERROR(P1857/Premissas!$B$4,0)</f>
        <v/>
      </c>
    </row>
    <row r="1858">
      <c r="A1858" s="2" t="n">
        <v>8</v>
      </c>
      <c r="B1858" s="2" t="n">
        <v>1942</v>
      </c>
      <c r="C1858" s="2" t="inlineStr">
        <is>
          <t>PUXADA RECEB</t>
        </is>
      </c>
      <c r="D1858" s="2" t="n">
        <v>3701417</v>
      </c>
      <c r="E1858" s="2" t="inlineStr">
        <is>
          <t>Jefferson De Oliveira Albunio</t>
        </is>
      </c>
      <c r="F1858" s="2" t="n">
        <v>4</v>
      </c>
      <c r="G1858" s="2" t="n">
        <v>0.02</v>
      </c>
      <c r="H1858" s="2" t="n">
        <v>200</v>
      </c>
      <c r="I1858" s="2" t="n">
        <v>16</v>
      </c>
      <c r="J1858" s="2" t="inlineStr">
        <is>
          <t>GPA</t>
        </is>
      </c>
      <c r="K1858" s="2">
        <f>IF(I1858&lt;&gt;"",I1858,IFERROR(INDEX(Base!$I:$I,MATCH(1,(Base!$C:$C=C1858)*(Base!$I:$I&lt;&gt;""),0)),0))</f>
        <v/>
      </c>
      <c r="L1858" s="2">
        <f>IF(AND(I1858="",K1858&gt;0),"SIM","NÃO")</f>
        <v/>
      </c>
      <c r="M1858" s="2">
        <f>IF(ISNUMBER(SEARCH("SEPARA",UPPER(C1858))),"NÃO","SIM")</f>
        <v/>
      </c>
      <c r="N1858" s="2">
        <f>IFERROR(H1858/K1858,0)</f>
        <v/>
      </c>
      <c r="O1858" s="2">
        <f>IF(M1858="NÃO","EXCLUÍDO",IF(N1858&lt;Premissas!$B$8,"&lt; 1,00",IF(N1858&lt;Premissas!$B$9,"1,00 – 1,19",IF(N1858&lt;Premissas!$B$10,"1,20 – 1,39",IF(N1858&lt;Premissas!$B$11,"1,40 – 1,59",IF(N1858&lt;Premissas!$B$12,"1,60 – 1,99","≥ 2,00"))))))</f>
        <v/>
      </c>
      <c r="P1858" s="5">
        <f>IF(OR(M1858="NÃO",N1858&lt;Premissas!$B$8),Premissas!$B$13,IF(N1858&lt;Premissas!$B$9,Premissas!$B$14,IF(N1858&lt;Premissas!$B$10,Premissas!$B$15,IF(N1858&lt;Premissas!$B$11,Premissas!$B$16,IF(N1858&lt;Premissas!$B$12,Premissas!$B$17,Premissas!$B$18)))))</f>
        <v/>
      </c>
      <c r="Q1858" s="5">
        <f>IFERROR(P1858/Premissas!$B$4,0)</f>
        <v/>
      </c>
    </row>
    <row r="1859">
      <c r="A1859" s="2" t="n">
        <v>8</v>
      </c>
      <c r="B1859" s="2" t="n">
        <v>1942</v>
      </c>
      <c r="C1859" s="2" t="inlineStr">
        <is>
          <t>RECEBIMENTO</t>
        </is>
      </c>
      <c r="D1859" s="2" t="n">
        <v>3701417</v>
      </c>
      <c r="E1859" s="2" t="inlineStr">
        <is>
          <t>Jefferson De Oliveira Albunio</t>
        </is>
      </c>
      <c r="F1859" s="2" t="n">
        <v>7</v>
      </c>
      <c r="G1859" s="2" t="n">
        <v>5.17</v>
      </c>
      <c r="H1859" s="2" t="n">
        <v>1</v>
      </c>
      <c r="I1859" s="2" t="n">
        <v>17</v>
      </c>
      <c r="J1859" s="2" t="inlineStr">
        <is>
          <t>GPA</t>
        </is>
      </c>
      <c r="K1859" s="2">
        <f>IF(I1859&lt;&gt;"",I1859,IFERROR(INDEX(Base!$I:$I,MATCH(1,(Base!$C:$C=C1859)*(Base!$I:$I&lt;&gt;""),0)),0))</f>
        <v/>
      </c>
      <c r="L1859" s="2">
        <f>IF(AND(I1859="",K1859&gt;0),"SIM","NÃO")</f>
        <v/>
      </c>
      <c r="M1859" s="2">
        <f>IF(ISNUMBER(SEARCH("SEPARA",UPPER(C1859))),"NÃO","SIM")</f>
        <v/>
      </c>
      <c r="N1859" s="2">
        <f>IFERROR(H1859/K1859,0)</f>
        <v/>
      </c>
      <c r="O1859" s="2">
        <f>IF(M1859="NÃO","EXCLUÍDO",IF(N1859&lt;Premissas!$B$8,"&lt; 1,00",IF(N1859&lt;Premissas!$B$9,"1,00 – 1,19",IF(N1859&lt;Premissas!$B$10,"1,20 – 1,39",IF(N1859&lt;Premissas!$B$11,"1,40 – 1,59",IF(N1859&lt;Premissas!$B$12,"1,60 – 1,99","≥ 2,00"))))))</f>
        <v/>
      </c>
      <c r="P1859" s="5">
        <f>IF(OR(M1859="NÃO",N1859&lt;Premissas!$B$8),Premissas!$B$13,IF(N1859&lt;Premissas!$B$9,Premissas!$B$14,IF(N1859&lt;Premissas!$B$10,Premissas!$B$15,IF(N1859&lt;Premissas!$B$11,Premissas!$B$16,IF(N1859&lt;Premissas!$B$12,Premissas!$B$17,Premissas!$B$18)))))</f>
        <v/>
      </c>
      <c r="Q1859" s="5">
        <f>IFERROR(P1859/Premissas!$B$4,0)</f>
        <v/>
      </c>
    </row>
    <row r="1860">
      <c r="A1860" s="2" t="n">
        <v>8</v>
      </c>
      <c r="B1860" s="2" t="n">
        <v>1942</v>
      </c>
      <c r="C1860" s="2" t="inlineStr">
        <is>
          <t>PUXADA RECEB</t>
        </is>
      </c>
      <c r="D1860" s="2" t="n">
        <v>3814319</v>
      </c>
      <c r="E1860" s="2" t="inlineStr">
        <is>
          <t>CARLOS ALEXANDRE DE ALMEIDA FERREIRA</t>
        </is>
      </c>
      <c r="F1860" s="2" t="n">
        <v>1</v>
      </c>
      <c r="G1860" s="2" t="n">
        <v>0.13</v>
      </c>
      <c r="H1860" s="2" t="n">
        <v>8</v>
      </c>
      <c r="I1860" s="2" t="n">
        <v>16</v>
      </c>
      <c r="J1860" s="2" t="inlineStr">
        <is>
          <t>GPA</t>
        </is>
      </c>
      <c r="K1860" s="2">
        <f>IF(I1860&lt;&gt;"",I1860,IFERROR(INDEX(Base!$I:$I,MATCH(1,(Base!$C:$C=C1860)*(Base!$I:$I&lt;&gt;""),0)),0))</f>
        <v/>
      </c>
      <c r="L1860" s="2">
        <f>IF(AND(I1860="",K1860&gt;0),"SIM","NÃO")</f>
        <v/>
      </c>
      <c r="M1860" s="2">
        <f>IF(ISNUMBER(SEARCH("SEPARA",UPPER(C1860))),"NÃO","SIM")</f>
        <v/>
      </c>
      <c r="N1860" s="2">
        <f>IFERROR(H1860/K1860,0)</f>
        <v/>
      </c>
      <c r="O1860" s="2">
        <f>IF(M1860="NÃO","EXCLUÍDO",IF(N1860&lt;Premissas!$B$8,"&lt; 1,00",IF(N1860&lt;Premissas!$B$9,"1,00 – 1,19",IF(N1860&lt;Premissas!$B$10,"1,20 – 1,39",IF(N1860&lt;Premissas!$B$11,"1,40 – 1,59",IF(N1860&lt;Premissas!$B$12,"1,60 – 1,99","≥ 2,00"))))))</f>
        <v/>
      </c>
      <c r="P1860" s="5">
        <f>IF(OR(M1860="NÃO",N1860&lt;Premissas!$B$8),Premissas!$B$13,IF(N1860&lt;Premissas!$B$9,Premissas!$B$14,IF(N1860&lt;Premissas!$B$10,Premissas!$B$15,IF(N1860&lt;Premissas!$B$11,Premissas!$B$16,IF(N1860&lt;Premissas!$B$12,Premissas!$B$17,Premissas!$B$18)))))</f>
        <v/>
      </c>
      <c r="Q1860" s="5">
        <f>IFERROR(P1860/Premissas!$B$4,0)</f>
        <v/>
      </c>
    </row>
    <row r="1861">
      <c r="A1861" s="2" t="n">
        <v>8</v>
      </c>
      <c r="B1861" s="2" t="n">
        <v>1942</v>
      </c>
      <c r="C1861" s="2" t="inlineStr">
        <is>
          <t>SEPARACAO</t>
        </is>
      </c>
      <c r="D1861" s="2" t="n">
        <v>3814319</v>
      </c>
      <c r="E1861" s="2" t="inlineStr">
        <is>
          <t>CARLOS ALEXANDRE DE ALMEIDA FERREIRA</t>
        </is>
      </c>
      <c r="F1861" s="2" t="n">
        <v>91</v>
      </c>
      <c r="G1861" s="2" t="n">
        <v>1.6</v>
      </c>
      <c r="H1861" s="2" t="n">
        <v>57</v>
      </c>
      <c r="I1861" s="2" t="n">
        <v>80</v>
      </c>
      <c r="J1861" s="2" t="inlineStr">
        <is>
          <t>GPA</t>
        </is>
      </c>
      <c r="K1861" s="2">
        <f>IF(I1861&lt;&gt;"",I1861,IFERROR(INDEX(Base!$I:$I,MATCH(1,(Base!$C:$C=C1861)*(Base!$I:$I&lt;&gt;""),0)),0))</f>
        <v/>
      </c>
      <c r="L1861" s="2">
        <f>IF(AND(I1861="",K1861&gt;0),"SIM","NÃO")</f>
        <v/>
      </c>
      <c r="M1861" s="2">
        <f>IF(ISNUMBER(SEARCH("SEPARA",UPPER(C1861))),"NÃO","SIM")</f>
        <v/>
      </c>
      <c r="N1861" s="2">
        <f>IFERROR(H1861/K1861,0)</f>
        <v/>
      </c>
      <c r="O1861" s="2">
        <f>IF(M1861="NÃO","EXCLUÍDO",IF(N1861&lt;Premissas!$B$8,"&lt; 1,00",IF(N1861&lt;Premissas!$B$9,"1,00 – 1,19",IF(N1861&lt;Premissas!$B$10,"1,20 – 1,39",IF(N1861&lt;Premissas!$B$11,"1,40 – 1,59",IF(N1861&lt;Premissas!$B$12,"1,60 – 1,99","≥ 2,00"))))))</f>
        <v/>
      </c>
      <c r="P1861" s="5">
        <f>IF(OR(M1861="NÃO",N1861&lt;Premissas!$B$8),Premissas!$B$13,IF(N1861&lt;Premissas!$B$9,Premissas!$B$14,IF(N1861&lt;Premissas!$B$10,Premissas!$B$15,IF(N1861&lt;Premissas!$B$11,Premissas!$B$16,IF(N1861&lt;Premissas!$B$12,Premissas!$B$17,Premissas!$B$18)))))</f>
        <v/>
      </c>
      <c r="Q1861" s="5">
        <f>IFERROR(P1861/Premissas!$B$4,0)</f>
        <v/>
      </c>
    </row>
    <row r="1862">
      <c r="A1862" s="2" t="n">
        <v>8</v>
      </c>
      <c r="B1862" s="2" t="n">
        <v>1942</v>
      </c>
      <c r="C1862" s="2" t="inlineStr">
        <is>
          <t>ATIVIDADE OP. EMP.</t>
        </is>
      </c>
      <c r="D1862" s="2" t="n">
        <v>3942139</v>
      </c>
      <c r="E1862" s="2" t="inlineStr">
        <is>
          <t>CAMILO DA SILVA FERREIRA</t>
        </is>
      </c>
      <c r="F1862" s="2" t="n">
        <v>620</v>
      </c>
      <c r="G1862" s="2" t="n">
        <v>42.03</v>
      </c>
      <c r="H1862" s="2" t="n">
        <v>15</v>
      </c>
      <c r="I1862" s="2" t="n">
        <v>20</v>
      </c>
      <c r="J1862" s="2" t="inlineStr">
        <is>
          <t>GPA</t>
        </is>
      </c>
      <c r="K1862" s="2">
        <f>IF(I1862&lt;&gt;"",I1862,IFERROR(INDEX(Base!$I:$I,MATCH(1,(Base!$C:$C=C1862)*(Base!$I:$I&lt;&gt;""),0)),0))</f>
        <v/>
      </c>
      <c r="L1862" s="2">
        <f>IF(AND(I1862="",K1862&gt;0),"SIM","NÃO")</f>
        <v/>
      </c>
      <c r="M1862" s="2">
        <f>IF(ISNUMBER(SEARCH("SEPARA",UPPER(C1862))),"NÃO","SIM")</f>
        <v/>
      </c>
      <c r="N1862" s="2">
        <f>IFERROR(H1862/K1862,0)</f>
        <v/>
      </c>
      <c r="O1862" s="2">
        <f>IF(M1862="NÃO","EXCLUÍDO",IF(N1862&lt;Premissas!$B$8,"&lt; 1,00",IF(N1862&lt;Premissas!$B$9,"1,00 – 1,19",IF(N1862&lt;Premissas!$B$10,"1,20 – 1,39",IF(N1862&lt;Premissas!$B$11,"1,40 – 1,59",IF(N1862&lt;Premissas!$B$12,"1,60 – 1,99","≥ 2,00"))))))</f>
        <v/>
      </c>
      <c r="P1862" s="5">
        <f>IF(OR(M1862="NÃO",N1862&lt;Premissas!$B$8),Premissas!$B$13,IF(N1862&lt;Premissas!$B$9,Premissas!$B$14,IF(N1862&lt;Premissas!$B$10,Premissas!$B$15,IF(N1862&lt;Premissas!$B$11,Premissas!$B$16,IF(N1862&lt;Premissas!$B$12,Premissas!$B$17,Premissas!$B$18)))))</f>
        <v/>
      </c>
      <c r="Q1862" s="5">
        <f>IFERROR(P1862/Premissas!$B$4,0)</f>
        <v/>
      </c>
    </row>
    <row r="1863">
      <c r="A1863" s="2" t="n">
        <v>8</v>
      </c>
      <c r="B1863" s="2" t="n">
        <v>1942</v>
      </c>
      <c r="C1863" s="2" t="inlineStr">
        <is>
          <t>SEPARACAO</t>
        </is>
      </c>
      <c r="D1863" s="2" t="n">
        <v>3942139</v>
      </c>
      <c r="E1863" s="2" t="inlineStr">
        <is>
          <t>CAMILO DA SILVA FERREIRA</t>
        </is>
      </c>
      <c r="F1863" s="2" t="n">
        <v>3790</v>
      </c>
      <c r="G1863" s="2" t="n">
        <v>34.66</v>
      </c>
      <c r="H1863" s="2" t="n">
        <v>109</v>
      </c>
      <c r="I1863" s="2" t="n">
        <v>80</v>
      </c>
      <c r="J1863" s="2" t="inlineStr">
        <is>
          <t>GPA</t>
        </is>
      </c>
      <c r="K1863" s="2">
        <f>IF(I1863&lt;&gt;"",I1863,IFERROR(INDEX(Base!$I:$I,MATCH(1,(Base!$C:$C=C1863)*(Base!$I:$I&lt;&gt;""),0)),0))</f>
        <v/>
      </c>
      <c r="L1863" s="2">
        <f>IF(AND(I1863="",K1863&gt;0),"SIM","NÃO")</f>
        <v/>
      </c>
      <c r="M1863" s="2">
        <f>IF(ISNUMBER(SEARCH("SEPARA",UPPER(C1863))),"NÃO","SIM")</f>
        <v/>
      </c>
      <c r="N1863" s="2">
        <f>IFERROR(H1863/K1863,0)</f>
        <v/>
      </c>
      <c r="O1863" s="2">
        <f>IF(M1863="NÃO","EXCLUÍDO",IF(N1863&lt;Premissas!$B$8,"&lt; 1,00",IF(N1863&lt;Premissas!$B$9,"1,00 – 1,19",IF(N1863&lt;Premissas!$B$10,"1,20 – 1,39",IF(N1863&lt;Premissas!$B$11,"1,40 – 1,59",IF(N1863&lt;Premissas!$B$12,"1,60 – 1,99","≥ 2,00"))))))</f>
        <v/>
      </c>
      <c r="P1863" s="5">
        <f>IF(OR(M1863="NÃO",N1863&lt;Premissas!$B$8),Premissas!$B$13,IF(N1863&lt;Premissas!$B$9,Premissas!$B$14,IF(N1863&lt;Premissas!$B$10,Premissas!$B$15,IF(N1863&lt;Premissas!$B$11,Premissas!$B$16,IF(N1863&lt;Premissas!$B$12,Premissas!$B$17,Premissas!$B$18)))))</f>
        <v/>
      </c>
      <c r="Q1863" s="5">
        <f>IFERROR(P1863/Premissas!$B$4,0)</f>
        <v/>
      </c>
    </row>
    <row r="1864">
      <c r="A1864" s="2" t="n">
        <v>8</v>
      </c>
      <c r="B1864" s="2" t="n">
        <v>1942</v>
      </c>
      <c r="C1864" s="2" t="inlineStr">
        <is>
          <t>ATIVIDADE OP. EMP.</t>
        </is>
      </c>
      <c r="D1864" s="2" t="n">
        <v>394394</v>
      </c>
      <c r="E1864" s="2" t="inlineStr">
        <is>
          <t>GENIVALDO MATOS DOS SANTOS</t>
        </is>
      </c>
      <c r="F1864" s="2" t="n">
        <v>1254</v>
      </c>
      <c r="G1864" s="2" t="n">
        <v>57.24</v>
      </c>
      <c r="H1864" s="2" t="n">
        <v>22</v>
      </c>
      <c r="I1864" s="2" t="n">
        <v>20</v>
      </c>
      <c r="J1864" s="2" t="inlineStr">
        <is>
          <t>GPA</t>
        </is>
      </c>
      <c r="K1864" s="2">
        <f>IF(I1864&lt;&gt;"",I1864,IFERROR(INDEX(Base!$I:$I,MATCH(1,(Base!$C:$C=C1864)*(Base!$I:$I&lt;&gt;""),0)),0))</f>
        <v/>
      </c>
      <c r="L1864" s="2">
        <f>IF(AND(I1864="",K1864&gt;0),"SIM","NÃO")</f>
        <v/>
      </c>
      <c r="M1864" s="2">
        <f>IF(ISNUMBER(SEARCH("SEPARA",UPPER(C1864))),"NÃO","SIM")</f>
        <v/>
      </c>
      <c r="N1864" s="2">
        <f>IFERROR(H1864/K1864,0)</f>
        <v/>
      </c>
      <c r="O1864" s="2">
        <f>IF(M1864="NÃO","EXCLUÍDO",IF(N1864&lt;Premissas!$B$8,"&lt; 1,00",IF(N1864&lt;Premissas!$B$9,"1,00 – 1,19",IF(N1864&lt;Premissas!$B$10,"1,20 – 1,39",IF(N1864&lt;Premissas!$B$11,"1,40 – 1,59",IF(N1864&lt;Premissas!$B$12,"1,60 – 1,99","≥ 2,00"))))))</f>
        <v/>
      </c>
      <c r="P1864" s="5">
        <f>IF(OR(M1864="NÃO",N1864&lt;Premissas!$B$8),Premissas!$B$13,IF(N1864&lt;Premissas!$B$9,Premissas!$B$14,IF(N1864&lt;Premissas!$B$10,Premissas!$B$15,IF(N1864&lt;Premissas!$B$11,Premissas!$B$16,IF(N1864&lt;Premissas!$B$12,Premissas!$B$17,Premissas!$B$18)))))</f>
        <v/>
      </c>
      <c r="Q1864" s="5">
        <f>IFERROR(P1864/Premissas!$B$4,0)</f>
        <v/>
      </c>
    </row>
    <row r="1865">
      <c r="A1865" s="2" t="n">
        <v>8</v>
      </c>
      <c r="B1865" s="2" t="n">
        <v>1942</v>
      </c>
      <c r="C1865" s="2" t="inlineStr">
        <is>
          <t>SEPARACAO</t>
        </is>
      </c>
      <c r="D1865" s="2" t="n">
        <v>394394</v>
      </c>
      <c r="E1865" s="2" t="inlineStr">
        <is>
          <t>GENIVALDO MATOS DOS SANTOS</t>
        </is>
      </c>
      <c r="F1865" s="2" t="n">
        <v>121</v>
      </c>
      <c r="G1865" s="2" t="n">
        <v>0.16</v>
      </c>
      <c r="H1865" s="2" t="n">
        <v>756</v>
      </c>
      <c r="I1865" s="2" t="n">
        <v>80</v>
      </c>
      <c r="J1865" s="2" t="inlineStr">
        <is>
          <t>GPA</t>
        </is>
      </c>
      <c r="K1865" s="2">
        <f>IF(I1865&lt;&gt;"",I1865,IFERROR(INDEX(Base!$I:$I,MATCH(1,(Base!$C:$C=C1865)*(Base!$I:$I&lt;&gt;""),0)),0))</f>
        <v/>
      </c>
      <c r="L1865" s="2">
        <f>IF(AND(I1865="",K1865&gt;0),"SIM","NÃO")</f>
        <v/>
      </c>
      <c r="M1865" s="2">
        <f>IF(ISNUMBER(SEARCH("SEPARA",UPPER(C1865))),"NÃO","SIM")</f>
        <v/>
      </c>
      <c r="N1865" s="2">
        <f>IFERROR(H1865/K1865,0)</f>
        <v/>
      </c>
      <c r="O1865" s="2">
        <f>IF(M1865="NÃO","EXCLUÍDO",IF(N1865&lt;Premissas!$B$8,"&lt; 1,00",IF(N1865&lt;Premissas!$B$9,"1,00 – 1,19",IF(N1865&lt;Premissas!$B$10,"1,20 – 1,39",IF(N1865&lt;Premissas!$B$11,"1,40 – 1,59",IF(N1865&lt;Premissas!$B$12,"1,60 – 1,99","≥ 2,00"))))))</f>
        <v/>
      </c>
      <c r="P1865" s="5">
        <f>IF(OR(M1865="NÃO",N1865&lt;Premissas!$B$8),Premissas!$B$13,IF(N1865&lt;Premissas!$B$9,Premissas!$B$14,IF(N1865&lt;Premissas!$B$10,Premissas!$B$15,IF(N1865&lt;Premissas!$B$11,Premissas!$B$16,IF(N1865&lt;Premissas!$B$12,Premissas!$B$17,Premissas!$B$18)))))</f>
        <v/>
      </c>
      <c r="Q1865" s="5">
        <f>IFERROR(P1865/Premissas!$B$4,0)</f>
        <v/>
      </c>
    </row>
    <row r="1866">
      <c r="A1866" s="2" t="n">
        <v>8</v>
      </c>
      <c r="B1866" s="2" t="n">
        <v>1942</v>
      </c>
      <c r="C1866" s="2" t="inlineStr">
        <is>
          <t>CARREGAMENTO</t>
        </is>
      </c>
      <c r="D1866" s="2" t="n">
        <v>403334</v>
      </c>
      <c r="E1866" s="2" t="inlineStr">
        <is>
          <t>JANIO WELLINGTON CORDEIRO GOMES</t>
        </is>
      </c>
      <c r="F1866" s="2" t="n">
        <v>1134</v>
      </c>
      <c r="G1866" s="2" t="n">
        <v>45.7</v>
      </c>
      <c r="H1866" s="2" t="n">
        <v>25</v>
      </c>
      <c r="I1866" s="2" t="n">
        <v>22</v>
      </c>
      <c r="J1866" s="2" t="inlineStr">
        <is>
          <t>GPA</t>
        </is>
      </c>
      <c r="K1866" s="2">
        <f>IF(I1866&lt;&gt;"",I1866,IFERROR(INDEX(Base!$I:$I,MATCH(1,(Base!$C:$C=C1866)*(Base!$I:$I&lt;&gt;""),0)),0))</f>
        <v/>
      </c>
      <c r="L1866" s="2">
        <f>IF(AND(I1866="",K1866&gt;0),"SIM","NÃO")</f>
        <v/>
      </c>
      <c r="M1866" s="2">
        <f>IF(ISNUMBER(SEARCH("SEPARA",UPPER(C1866))),"NÃO","SIM")</f>
        <v/>
      </c>
      <c r="N1866" s="2">
        <f>IFERROR(H1866/K1866,0)</f>
        <v/>
      </c>
      <c r="O1866" s="2">
        <f>IF(M1866="NÃO","EXCLUÍDO",IF(N1866&lt;Premissas!$B$8,"&lt; 1,00",IF(N1866&lt;Premissas!$B$9,"1,00 – 1,19",IF(N1866&lt;Premissas!$B$10,"1,20 – 1,39",IF(N1866&lt;Premissas!$B$11,"1,40 – 1,59",IF(N1866&lt;Premissas!$B$12,"1,60 – 1,99","≥ 2,00"))))))</f>
        <v/>
      </c>
      <c r="P1866" s="5">
        <f>IF(OR(M1866="NÃO",N1866&lt;Premissas!$B$8),Premissas!$B$13,IF(N1866&lt;Premissas!$B$9,Premissas!$B$14,IF(N1866&lt;Premissas!$B$10,Premissas!$B$15,IF(N1866&lt;Premissas!$B$11,Premissas!$B$16,IF(N1866&lt;Premissas!$B$12,Premissas!$B$17,Premissas!$B$18)))))</f>
        <v/>
      </c>
      <c r="Q1866" s="5">
        <f>IFERROR(P1866/Premissas!$B$4,0)</f>
        <v/>
      </c>
    </row>
    <row r="1867">
      <c r="A1867" s="2" t="n">
        <v>8</v>
      </c>
      <c r="B1867" s="2" t="n">
        <v>1942</v>
      </c>
      <c r="C1867" s="2" t="inlineStr">
        <is>
          <t>SEPARACAO</t>
        </is>
      </c>
      <c r="D1867" s="2" t="n">
        <v>403334</v>
      </c>
      <c r="E1867" s="2" t="inlineStr">
        <is>
          <t>JANIO WELLINGTON CORDEIRO GOMES</t>
        </is>
      </c>
      <c r="F1867" s="2" t="n">
        <v>117</v>
      </c>
      <c r="G1867" s="2" t="n">
        <v>1.78</v>
      </c>
      <c r="H1867" s="2" t="n">
        <v>66</v>
      </c>
      <c r="I1867" s="2" t="n">
        <v>80</v>
      </c>
      <c r="J1867" s="2" t="inlineStr">
        <is>
          <t>GPA</t>
        </is>
      </c>
      <c r="K1867" s="2">
        <f>IF(I1867&lt;&gt;"",I1867,IFERROR(INDEX(Base!$I:$I,MATCH(1,(Base!$C:$C=C1867)*(Base!$I:$I&lt;&gt;""),0)),0))</f>
        <v/>
      </c>
      <c r="L1867" s="2">
        <f>IF(AND(I1867="",K1867&gt;0),"SIM","NÃO")</f>
        <v/>
      </c>
      <c r="M1867" s="2">
        <f>IF(ISNUMBER(SEARCH("SEPARA",UPPER(C1867))),"NÃO","SIM")</f>
        <v/>
      </c>
      <c r="N1867" s="2">
        <f>IFERROR(H1867/K1867,0)</f>
        <v/>
      </c>
      <c r="O1867" s="2">
        <f>IF(M1867="NÃO","EXCLUÍDO",IF(N1867&lt;Premissas!$B$8,"&lt; 1,00",IF(N1867&lt;Premissas!$B$9,"1,00 – 1,19",IF(N1867&lt;Premissas!$B$10,"1,20 – 1,39",IF(N1867&lt;Premissas!$B$11,"1,40 – 1,59",IF(N1867&lt;Premissas!$B$12,"1,60 – 1,99","≥ 2,00"))))))</f>
        <v/>
      </c>
      <c r="P1867" s="5">
        <f>IF(OR(M1867="NÃO",N1867&lt;Premissas!$B$8),Premissas!$B$13,IF(N1867&lt;Premissas!$B$9,Premissas!$B$14,IF(N1867&lt;Premissas!$B$10,Premissas!$B$15,IF(N1867&lt;Premissas!$B$11,Premissas!$B$16,IF(N1867&lt;Premissas!$B$12,Premissas!$B$17,Premissas!$B$18)))))</f>
        <v/>
      </c>
      <c r="Q1867" s="5">
        <f>IFERROR(P1867/Premissas!$B$4,0)</f>
        <v/>
      </c>
    </row>
    <row r="1868">
      <c r="A1868" s="2" t="n">
        <v>8</v>
      </c>
      <c r="B1868" s="2" t="n">
        <v>1942</v>
      </c>
      <c r="C1868" s="2" t="inlineStr">
        <is>
          <t>PUXADA RECEB</t>
        </is>
      </c>
      <c r="D1868" s="2" t="n">
        <v>4186737</v>
      </c>
      <c r="E1868" s="2" t="inlineStr">
        <is>
          <t>Fernando Merlugo Ribeiro</t>
        </is>
      </c>
      <c r="F1868" s="2" t="n">
        <v>34</v>
      </c>
      <c r="G1868" s="2" t="n">
        <v>16.66</v>
      </c>
      <c r="H1868" s="2" t="n">
        <v>2</v>
      </c>
      <c r="I1868" s="2" t="n">
        <v>16</v>
      </c>
      <c r="J1868" s="2" t="inlineStr">
        <is>
          <t>GPA</t>
        </is>
      </c>
      <c r="K1868" s="2">
        <f>IF(I1868&lt;&gt;"",I1868,IFERROR(INDEX(Base!$I:$I,MATCH(1,(Base!$C:$C=C1868)*(Base!$I:$I&lt;&gt;""),0)),0))</f>
        <v/>
      </c>
      <c r="L1868" s="2">
        <f>IF(AND(I1868="",K1868&gt;0),"SIM","NÃO")</f>
        <v/>
      </c>
      <c r="M1868" s="2">
        <f>IF(ISNUMBER(SEARCH("SEPARA",UPPER(C1868))),"NÃO","SIM")</f>
        <v/>
      </c>
      <c r="N1868" s="2">
        <f>IFERROR(H1868/K1868,0)</f>
        <v/>
      </c>
      <c r="O1868" s="2">
        <f>IF(M1868="NÃO","EXCLUÍDO",IF(N1868&lt;Premissas!$B$8,"&lt; 1,00",IF(N1868&lt;Premissas!$B$9,"1,00 – 1,19",IF(N1868&lt;Premissas!$B$10,"1,20 – 1,39",IF(N1868&lt;Premissas!$B$11,"1,40 – 1,59",IF(N1868&lt;Premissas!$B$12,"1,60 – 1,99","≥ 2,00"))))))</f>
        <v/>
      </c>
      <c r="P1868" s="5">
        <f>IF(OR(M1868="NÃO",N1868&lt;Premissas!$B$8),Premissas!$B$13,IF(N1868&lt;Premissas!$B$9,Premissas!$B$14,IF(N1868&lt;Premissas!$B$10,Premissas!$B$15,IF(N1868&lt;Premissas!$B$11,Premissas!$B$16,IF(N1868&lt;Premissas!$B$12,Premissas!$B$17,Premissas!$B$18)))))</f>
        <v/>
      </c>
      <c r="Q1868" s="5">
        <f>IFERROR(P1868/Premissas!$B$4,0)</f>
        <v/>
      </c>
    </row>
    <row r="1869">
      <c r="A1869" s="2" t="n">
        <v>8</v>
      </c>
      <c r="B1869" s="2" t="n">
        <v>1942</v>
      </c>
      <c r="C1869" s="2" t="inlineStr">
        <is>
          <t>ATIVIDADE OP. EMP.</t>
        </is>
      </c>
      <c r="D1869" s="2" t="n">
        <v>418982</v>
      </c>
      <c r="E1869" s="2" t="inlineStr">
        <is>
          <t>EDIRLEI DE JESUS QUEIROZ</t>
        </is>
      </c>
      <c r="F1869" s="2" t="n">
        <v>1699</v>
      </c>
      <c r="G1869" s="2" t="n">
        <v>84.89</v>
      </c>
      <c r="H1869" s="2" t="n">
        <v>20</v>
      </c>
      <c r="I1869" s="2" t="n">
        <v>20</v>
      </c>
      <c r="J1869" s="2" t="inlineStr">
        <is>
          <t>GPA</t>
        </is>
      </c>
      <c r="K1869" s="2">
        <f>IF(I1869&lt;&gt;"",I1869,IFERROR(INDEX(Base!$I:$I,MATCH(1,(Base!$C:$C=C1869)*(Base!$I:$I&lt;&gt;""),0)),0))</f>
        <v/>
      </c>
      <c r="L1869" s="2">
        <f>IF(AND(I1869="",K1869&gt;0),"SIM","NÃO")</f>
        <v/>
      </c>
      <c r="M1869" s="2">
        <f>IF(ISNUMBER(SEARCH("SEPARA",UPPER(C1869))),"NÃO","SIM")</f>
        <v/>
      </c>
      <c r="N1869" s="2">
        <f>IFERROR(H1869/K1869,0)</f>
        <v/>
      </c>
      <c r="O1869" s="2">
        <f>IF(M1869="NÃO","EXCLUÍDO",IF(N1869&lt;Premissas!$B$8,"&lt; 1,00",IF(N1869&lt;Premissas!$B$9,"1,00 – 1,19",IF(N1869&lt;Premissas!$B$10,"1,20 – 1,39",IF(N1869&lt;Premissas!$B$11,"1,40 – 1,59",IF(N1869&lt;Premissas!$B$12,"1,60 – 1,99","≥ 2,00"))))))</f>
        <v/>
      </c>
      <c r="P1869" s="5">
        <f>IF(OR(M1869="NÃO",N1869&lt;Premissas!$B$8),Premissas!$B$13,IF(N1869&lt;Premissas!$B$9,Premissas!$B$14,IF(N1869&lt;Premissas!$B$10,Premissas!$B$15,IF(N1869&lt;Premissas!$B$11,Premissas!$B$16,IF(N1869&lt;Premissas!$B$12,Premissas!$B$17,Premissas!$B$18)))))</f>
        <v/>
      </c>
      <c r="Q1869" s="5">
        <f>IFERROR(P1869/Premissas!$B$4,0)</f>
        <v/>
      </c>
    </row>
    <row r="1870">
      <c r="A1870" s="2" t="n">
        <v>8</v>
      </c>
      <c r="B1870" s="2" t="n">
        <v>1942</v>
      </c>
      <c r="C1870" s="2" t="inlineStr">
        <is>
          <t>ATIVIDADE OP. EMP.</t>
        </is>
      </c>
      <c r="D1870" s="2" t="n">
        <v>434905</v>
      </c>
      <c r="E1870" s="2" t="inlineStr">
        <is>
          <t>ROBSON LUIZ ALVES SANCHES MADUENHA</t>
        </is>
      </c>
      <c r="F1870" s="2" t="n">
        <v>1373</v>
      </c>
      <c r="G1870" s="2" t="n">
        <v>49.52</v>
      </c>
      <c r="H1870" s="2" t="n">
        <v>28</v>
      </c>
      <c r="I1870" s="2" t="n">
        <v>20</v>
      </c>
      <c r="J1870" s="2" t="inlineStr">
        <is>
          <t>GPA</t>
        </is>
      </c>
      <c r="K1870" s="2">
        <f>IF(I1870&lt;&gt;"",I1870,IFERROR(INDEX(Base!$I:$I,MATCH(1,(Base!$C:$C=C1870)*(Base!$I:$I&lt;&gt;""),0)),0))</f>
        <v/>
      </c>
      <c r="L1870" s="2">
        <f>IF(AND(I1870="",K1870&gt;0),"SIM","NÃO")</f>
        <v/>
      </c>
      <c r="M1870" s="2">
        <f>IF(ISNUMBER(SEARCH("SEPARA",UPPER(C1870))),"NÃO","SIM")</f>
        <v/>
      </c>
      <c r="N1870" s="2">
        <f>IFERROR(H1870/K1870,0)</f>
        <v/>
      </c>
      <c r="O1870" s="2">
        <f>IF(M1870="NÃO","EXCLUÍDO",IF(N1870&lt;Premissas!$B$8,"&lt; 1,00",IF(N1870&lt;Premissas!$B$9,"1,00 – 1,19",IF(N1870&lt;Premissas!$B$10,"1,20 – 1,39",IF(N1870&lt;Premissas!$B$11,"1,40 – 1,59",IF(N1870&lt;Premissas!$B$12,"1,60 – 1,99","≥ 2,00"))))))</f>
        <v/>
      </c>
      <c r="P1870" s="5">
        <f>IF(OR(M1870="NÃO",N1870&lt;Premissas!$B$8),Premissas!$B$13,IF(N1870&lt;Premissas!$B$9,Premissas!$B$14,IF(N1870&lt;Premissas!$B$10,Premissas!$B$15,IF(N1870&lt;Premissas!$B$11,Premissas!$B$16,IF(N1870&lt;Premissas!$B$12,Premissas!$B$17,Premissas!$B$18)))))</f>
        <v/>
      </c>
      <c r="Q1870" s="5">
        <f>IFERROR(P1870/Premissas!$B$4,0)</f>
        <v/>
      </c>
    </row>
    <row r="1871">
      <c r="A1871" s="2" t="n">
        <v>8</v>
      </c>
      <c r="B1871" s="2" t="n">
        <v>1942</v>
      </c>
      <c r="C1871" s="2" t="inlineStr">
        <is>
          <t>SEPARACAO</t>
        </is>
      </c>
      <c r="D1871" s="2" t="n">
        <v>434905</v>
      </c>
      <c r="E1871" s="2" t="inlineStr">
        <is>
          <t>ROBSON LUIZ ALVES SANCHES MADUENHA</t>
        </is>
      </c>
      <c r="F1871" s="2" t="n">
        <v>2357</v>
      </c>
      <c r="G1871" s="2" t="n">
        <v>9.970000000000001</v>
      </c>
      <c r="H1871" s="2" t="n">
        <v>236</v>
      </c>
      <c r="I1871" s="2" t="n">
        <v>80</v>
      </c>
      <c r="J1871" s="2" t="inlineStr">
        <is>
          <t>GPA</t>
        </is>
      </c>
      <c r="K1871" s="2">
        <f>IF(I1871&lt;&gt;"",I1871,IFERROR(INDEX(Base!$I:$I,MATCH(1,(Base!$C:$C=C1871)*(Base!$I:$I&lt;&gt;""),0)),0))</f>
        <v/>
      </c>
      <c r="L1871" s="2">
        <f>IF(AND(I1871="",K1871&gt;0),"SIM","NÃO")</f>
        <v/>
      </c>
      <c r="M1871" s="2">
        <f>IF(ISNUMBER(SEARCH("SEPARA",UPPER(C1871))),"NÃO","SIM")</f>
        <v/>
      </c>
      <c r="N1871" s="2">
        <f>IFERROR(H1871/K1871,0)</f>
        <v/>
      </c>
      <c r="O1871" s="2">
        <f>IF(M1871="NÃO","EXCLUÍDO",IF(N1871&lt;Premissas!$B$8,"&lt; 1,00",IF(N1871&lt;Premissas!$B$9,"1,00 – 1,19",IF(N1871&lt;Premissas!$B$10,"1,20 – 1,39",IF(N1871&lt;Premissas!$B$11,"1,40 – 1,59",IF(N1871&lt;Premissas!$B$12,"1,60 – 1,99","≥ 2,00"))))))</f>
        <v/>
      </c>
      <c r="P1871" s="5">
        <f>IF(OR(M1871="NÃO",N1871&lt;Premissas!$B$8),Premissas!$B$13,IF(N1871&lt;Premissas!$B$9,Premissas!$B$14,IF(N1871&lt;Premissas!$B$10,Premissas!$B$15,IF(N1871&lt;Premissas!$B$11,Premissas!$B$16,IF(N1871&lt;Premissas!$B$12,Premissas!$B$17,Premissas!$B$18)))))</f>
        <v/>
      </c>
      <c r="Q1871" s="5">
        <f>IFERROR(P1871/Premissas!$B$4,0)</f>
        <v/>
      </c>
    </row>
    <row r="1872">
      <c r="A1872" s="2" t="n">
        <v>8</v>
      </c>
      <c r="B1872" s="2" t="n">
        <v>1942</v>
      </c>
      <c r="C1872" s="2" t="inlineStr">
        <is>
          <t>ATIVIDADE OP. EMP.</t>
        </is>
      </c>
      <c r="D1872" s="2" t="n">
        <v>4398637</v>
      </c>
      <c r="E1872" s="2" t="inlineStr">
        <is>
          <t>CARLOS ALEXANDRE OLIVEIRA SILVA</t>
        </is>
      </c>
      <c r="F1872" s="2" t="n">
        <v>1574</v>
      </c>
      <c r="G1872" s="2" t="n">
        <v>64.56</v>
      </c>
      <c r="H1872" s="2" t="n">
        <v>24</v>
      </c>
      <c r="I1872" s="2" t="n">
        <v>20</v>
      </c>
      <c r="J1872" s="2" t="inlineStr">
        <is>
          <t>GPA</t>
        </is>
      </c>
      <c r="K1872" s="2">
        <f>IF(I1872&lt;&gt;"",I1872,IFERROR(INDEX(Base!$I:$I,MATCH(1,(Base!$C:$C=C1872)*(Base!$I:$I&lt;&gt;""),0)),0))</f>
        <v/>
      </c>
      <c r="L1872" s="2">
        <f>IF(AND(I1872="",K1872&gt;0),"SIM","NÃO")</f>
        <v/>
      </c>
      <c r="M1872" s="2">
        <f>IF(ISNUMBER(SEARCH("SEPARA",UPPER(C1872))),"NÃO","SIM")</f>
        <v/>
      </c>
      <c r="N1872" s="2">
        <f>IFERROR(H1872/K1872,0)</f>
        <v/>
      </c>
      <c r="O1872" s="2">
        <f>IF(M1872="NÃO","EXCLUÍDO",IF(N1872&lt;Premissas!$B$8,"&lt; 1,00",IF(N1872&lt;Premissas!$B$9,"1,00 – 1,19",IF(N1872&lt;Premissas!$B$10,"1,20 – 1,39",IF(N1872&lt;Premissas!$B$11,"1,40 – 1,59",IF(N1872&lt;Premissas!$B$12,"1,60 – 1,99","≥ 2,00"))))))</f>
        <v/>
      </c>
      <c r="P1872" s="5">
        <f>IF(OR(M1872="NÃO",N1872&lt;Premissas!$B$8),Premissas!$B$13,IF(N1872&lt;Premissas!$B$9,Premissas!$B$14,IF(N1872&lt;Premissas!$B$10,Premissas!$B$15,IF(N1872&lt;Premissas!$B$11,Premissas!$B$16,IF(N1872&lt;Premissas!$B$12,Premissas!$B$17,Premissas!$B$18)))))</f>
        <v/>
      </c>
      <c r="Q1872" s="5">
        <f>IFERROR(P1872/Premissas!$B$4,0)</f>
        <v/>
      </c>
    </row>
    <row r="1873">
      <c r="A1873" s="2" t="n">
        <v>8</v>
      </c>
      <c r="B1873" s="2" t="n">
        <v>1942</v>
      </c>
      <c r="C1873" s="2" t="inlineStr">
        <is>
          <t>SEPARACAO</t>
        </is>
      </c>
      <c r="D1873" s="2" t="n">
        <v>4398637</v>
      </c>
      <c r="E1873" s="2" t="inlineStr">
        <is>
          <t>CARLOS ALEXANDRE OLIVEIRA SILVA</t>
        </is>
      </c>
      <c r="F1873" s="2" t="n">
        <v>1712</v>
      </c>
      <c r="G1873" s="2" t="n">
        <v>11.19</v>
      </c>
      <c r="H1873" s="2" t="n">
        <v>153</v>
      </c>
      <c r="I1873" s="2" t="n">
        <v>80</v>
      </c>
      <c r="J1873" s="2" t="inlineStr">
        <is>
          <t>GPA</t>
        </is>
      </c>
      <c r="K1873" s="2">
        <f>IF(I1873&lt;&gt;"",I1873,IFERROR(INDEX(Base!$I:$I,MATCH(1,(Base!$C:$C=C1873)*(Base!$I:$I&lt;&gt;""),0)),0))</f>
        <v/>
      </c>
      <c r="L1873" s="2">
        <f>IF(AND(I1873="",K1873&gt;0),"SIM","NÃO")</f>
        <v/>
      </c>
      <c r="M1873" s="2">
        <f>IF(ISNUMBER(SEARCH("SEPARA",UPPER(C1873))),"NÃO","SIM")</f>
        <v/>
      </c>
      <c r="N1873" s="2">
        <f>IFERROR(H1873/K1873,0)</f>
        <v/>
      </c>
      <c r="O1873" s="2">
        <f>IF(M1873="NÃO","EXCLUÍDO",IF(N1873&lt;Premissas!$B$8,"&lt; 1,00",IF(N1873&lt;Premissas!$B$9,"1,00 – 1,19",IF(N1873&lt;Premissas!$B$10,"1,20 – 1,39",IF(N1873&lt;Premissas!$B$11,"1,40 – 1,59",IF(N1873&lt;Premissas!$B$12,"1,60 – 1,99","≥ 2,00"))))))</f>
        <v/>
      </c>
      <c r="P1873" s="5">
        <f>IF(OR(M1873="NÃO",N1873&lt;Premissas!$B$8),Premissas!$B$13,IF(N1873&lt;Premissas!$B$9,Premissas!$B$14,IF(N1873&lt;Premissas!$B$10,Premissas!$B$15,IF(N1873&lt;Premissas!$B$11,Premissas!$B$16,IF(N1873&lt;Premissas!$B$12,Premissas!$B$17,Premissas!$B$18)))))</f>
        <v/>
      </c>
      <c r="Q1873" s="5">
        <f>IFERROR(P1873/Premissas!$B$4,0)</f>
        <v/>
      </c>
    </row>
    <row r="1874">
      <c r="A1874" s="2" t="n">
        <v>8</v>
      </c>
      <c r="B1874" s="2" t="n">
        <v>1942</v>
      </c>
      <c r="C1874" s="2" t="inlineStr">
        <is>
          <t>ATIVIDADE OP. EMP.</t>
        </is>
      </c>
      <c r="D1874" s="2" t="n">
        <v>4505697</v>
      </c>
      <c r="E1874" s="2" t="inlineStr">
        <is>
          <t>WELLINCTON ALMEIDA JULIÃO</t>
        </is>
      </c>
      <c r="F1874" s="2" t="n">
        <v>1582</v>
      </c>
      <c r="G1874" s="2" t="n">
        <v>80.15000000000001</v>
      </c>
      <c r="H1874" s="2" t="n">
        <v>20</v>
      </c>
      <c r="I1874" s="2" t="n">
        <v>20</v>
      </c>
      <c r="J1874" s="2" t="inlineStr">
        <is>
          <t>GPA</t>
        </is>
      </c>
      <c r="K1874" s="2">
        <f>IF(I1874&lt;&gt;"",I1874,IFERROR(INDEX(Base!$I:$I,MATCH(1,(Base!$C:$C=C1874)*(Base!$I:$I&lt;&gt;""),0)),0))</f>
        <v/>
      </c>
      <c r="L1874" s="2">
        <f>IF(AND(I1874="",K1874&gt;0),"SIM","NÃO")</f>
        <v/>
      </c>
      <c r="M1874" s="2">
        <f>IF(ISNUMBER(SEARCH("SEPARA",UPPER(C1874))),"NÃO","SIM")</f>
        <v/>
      </c>
      <c r="N1874" s="2">
        <f>IFERROR(H1874/K1874,0)</f>
        <v/>
      </c>
      <c r="O1874" s="2">
        <f>IF(M1874="NÃO","EXCLUÍDO",IF(N1874&lt;Premissas!$B$8,"&lt; 1,00",IF(N1874&lt;Premissas!$B$9,"1,00 – 1,19",IF(N1874&lt;Premissas!$B$10,"1,20 – 1,39",IF(N1874&lt;Premissas!$B$11,"1,40 – 1,59",IF(N1874&lt;Premissas!$B$12,"1,60 – 1,99","≥ 2,00"))))))</f>
        <v/>
      </c>
      <c r="P1874" s="5">
        <f>IF(OR(M1874="NÃO",N1874&lt;Premissas!$B$8),Premissas!$B$13,IF(N1874&lt;Premissas!$B$9,Premissas!$B$14,IF(N1874&lt;Premissas!$B$10,Premissas!$B$15,IF(N1874&lt;Premissas!$B$11,Premissas!$B$16,IF(N1874&lt;Premissas!$B$12,Premissas!$B$17,Premissas!$B$18)))))</f>
        <v/>
      </c>
      <c r="Q1874" s="5">
        <f>IFERROR(P1874/Premissas!$B$4,0)</f>
        <v/>
      </c>
    </row>
    <row r="1875">
      <c r="A1875" s="2" t="n">
        <v>8</v>
      </c>
      <c r="B1875" s="2" t="n">
        <v>1942</v>
      </c>
      <c r="C1875" s="2" t="inlineStr">
        <is>
          <t>RECEBIMENTO</t>
        </is>
      </c>
      <c r="D1875" s="2" t="n">
        <v>4505697</v>
      </c>
      <c r="E1875" s="2" t="inlineStr">
        <is>
          <t>WELLINCTON ALMEIDA JULIÃO</t>
        </is>
      </c>
      <c r="F1875" s="2" t="n">
        <v>37</v>
      </c>
      <c r="G1875" s="2" t="n">
        <v>7.34</v>
      </c>
      <c r="H1875" s="2" t="n">
        <v>5</v>
      </c>
      <c r="I1875" s="2" t="n">
        <v>17</v>
      </c>
      <c r="J1875" s="2" t="inlineStr">
        <is>
          <t>GPA</t>
        </is>
      </c>
      <c r="K1875" s="2">
        <f>IF(I1875&lt;&gt;"",I1875,IFERROR(INDEX(Base!$I:$I,MATCH(1,(Base!$C:$C=C1875)*(Base!$I:$I&lt;&gt;""),0)),0))</f>
        <v/>
      </c>
      <c r="L1875" s="2">
        <f>IF(AND(I1875="",K1875&gt;0),"SIM","NÃO")</f>
        <v/>
      </c>
      <c r="M1875" s="2">
        <f>IF(ISNUMBER(SEARCH("SEPARA",UPPER(C1875))),"NÃO","SIM")</f>
        <v/>
      </c>
      <c r="N1875" s="2">
        <f>IFERROR(H1875/K1875,0)</f>
        <v/>
      </c>
      <c r="O1875" s="2">
        <f>IF(M1875="NÃO","EXCLUÍDO",IF(N1875&lt;Premissas!$B$8,"&lt; 1,00",IF(N1875&lt;Premissas!$B$9,"1,00 – 1,19",IF(N1875&lt;Premissas!$B$10,"1,20 – 1,39",IF(N1875&lt;Premissas!$B$11,"1,40 – 1,59",IF(N1875&lt;Premissas!$B$12,"1,60 – 1,99","≥ 2,00"))))))</f>
        <v/>
      </c>
      <c r="P1875" s="5">
        <f>IF(OR(M1875="NÃO",N1875&lt;Premissas!$B$8),Premissas!$B$13,IF(N1875&lt;Premissas!$B$9,Premissas!$B$14,IF(N1875&lt;Premissas!$B$10,Premissas!$B$15,IF(N1875&lt;Premissas!$B$11,Premissas!$B$16,IF(N1875&lt;Premissas!$B$12,Premissas!$B$17,Premissas!$B$18)))))</f>
        <v/>
      </c>
      <c r="Q1875" s="5">
        <f>IFERROR(P1875/Premissas!$B$4,0)</f>
        <v/>
      </c>
    </row>
    <row r="1876">
      <c r="A1876" s="2" t="n">
        <v>8</v>
      </c>
      <c r="B1876" s="2" t="n">
        <v>1942</v>
      </c>
      <c r="C1876" s="2" t="inlineStr">
        <is>
          <t>SEPARACAO</t>
        </is>
      </c>
      <c r="D1876" s="2" t="n">
        <v>4505697</v>
      </c>
      <c r="E1876" s="2" t="inlineStr">
        <is>
          <t>WELLINCTON ALMEIDA JULIÃO</t>
        </is>
      </c>
      <c r="F1876" s="2" t="n">
        <v>102</v>
      </c>
      <c r="G1876" s="2" t="n">
        <v>0.37</v>
      </c>
      <c r="H1876" s="2" t="n">
        <v>276</v>
      </c>
      <c r="I1876" s="2" t="n">
        <v>80</v>
      </c>
      <c r="J1876" s="2" t="inlineStr">
        <is>
          <t>GPA</t>
        </is>
      </c>
      <c r="K1876" s="2">
        <f>IF(I1876&lt;&gt;"",I1876,IFERROR(INDEX(Base!$I:$I,MATCH(1,(Base!$C:$C=C1876)*(Base!$I:$I&lt;&gt;""),0)),0))</f>
        <v/>
      </c>
      <c r="L1876" s="2">
        <f>IF(AND(I1876="",K1876&gt;0),"SIM","NÃO")</f>
        <v/>
      </c>
      <c r="M1876" s="2">
        <f>IF(ISNUMBER(SEARCH("SEPARA",UPPER(C1876))),"NÃO","SIM")</f>
        <v/>
      </c>
      <c r="N1876" s="2">
        <f>IFERROR(H1876/K1876,0)</f>
        <v/>
      </c>
      <c r="O1876" s="2">
        <f>IF(M1876="NÃO","EXCLUÍDO",IF(N1876&lt;Premissas!$B$8,"&lt; 1,00",IF(N1876&lt;Premissas!$B$9,"1,00 – 1,19",IF(N1876&lt;Premissas!$B$10,"1,20 – 1,39",IF(N1876&lt;Premissas!$B$11,"1,40 – 1,59",IF(N1876&lt;Premissas!$B$12,"1,60 – 1,99","≥ 2,00"))))))</f>
        <v/>
      </c>
      <c r="P1876" s="5">
        <f>IF(OR(M1876="NÃO",N1876&lt;Premissas!$B$8),Premissas!$B$13,IF(N1876&lt;Premissas!$B$9,Premissas!$B$14,IF(N1876&lt;Premissas!$B$10,Premissas!$B$15,IF(N1876&lt;Premissas!$B$11,Premissas!$B$16,IF(N1876&lt;Premissas!$B$12,Premissas!$B$17,Premissas!$B$18)))))</f>
        <v/>
      </c>
      <c r="Q1876" s="5">
        <f>IFERROR(P1876/Premissas!$B$4,0)</f>
        <v/>
      </c>
    </row>
    <row r="1877">
      <c r="A1877" s="2" t="n">
        <v>8</v>
      </c>
      <c r="B1877" s="2" t="n">
        <v>1942</v>
      </c>
      <c r="C1877" s="2" t="inlineStr">
        <is>
          <t>RECEBIMENTO</t>
        </is>
      </c>
      <c r="D1877" s="2" t="n">
        <v>46632</v>
      </c>
      <c r="E1877" s="2" t="inlineStr">
        <is>
          <t>ARTHUR PEREIRA</t>
        </is>
      </c>
      <c r="F1877" s="2" t="n">
        <v>2773</v>
      </c>
      <c r="G1877" s="2" t="n">
        <v>144.29</v>
      </c>
      <c r="H1877" s="2" t="n">
        <v>19</v>
      </c>
      <c r="I1877" s="2" t="n">
        <v>17</v>
      </c>
      <c r="J1877" s="2" t="inlineStr">
        <is>
          <t>GPA</t>
        </is>
      </c>
      <c r="K1877" s="2">
        <f>IF(I1877&lt;&gt;"",I1877,IFERROR(INDEX(Base!$I:$I,MATCH(1,(Base!$C:$C=C1877)*(Base!$I:$I&lt;&gt;""),0)),0))</f>
        <v/>
      </c>
      <c r="L1877" s="2">
        <f>IF(AND(I1877="",K1877&gt;0),"SIM","NÃO")</f>
        <v/>
      </c>
      <c r="M1877" s="2">
        <f>IF(ISNUMBER(SEARCH("SEPARA",UPPER(C1877))),"NÃO","SIM")</f>
        <v/>
      </c>
      <c r="N1877" s="2">
        <f>IFERROR(H1877/K1877,0)</f>
        <v/>
      </c>
      <c r="O1877" s="2">
        <f>IF(M1877="NÃO","EXCLUÍDO",IF(N1877&lt;Premissas!$B$8,"&lt; 1,00",IF(N1877&lt;Premissas!$B$9,"1,00 – 1,19",IF(N1877&lt;Premissas!$B$10,"1,20 – 1,39",IF(N1877&lt;Premissas!$B$11,"1,40 – 1,59",IF(N1877&lt;Premissas!$B$12,"1,60 – 1,99","≥ 2,00"))))))</f>
        <v/>
      </c>
      <c r="P1877" s="5">
        <f>IF(OR(M1877="NÃO",N1877&lt;Premissas!$B$8),Premissas!$B$13,IF(N1877&lt;Premissas!$B$9,Premissas!$B$14,IF(N1877&lt;Premissas!$B$10,Premissas!$B$15,IF(N1877&lt;Premissas!$B$11,Premissas!$B$16,IF(N1877&lt;Premissas!$B$12,Premissas!$B$17,Premissas!$B$18)))))</f>
        <v/>
      </c>
      <c r="Q1877" s="5">
        <f>IFERROR(P1877/Premissas!$B$4,0)</f>
        <v/>
      </c>
    </row>
    <row r="1878">
      <c r="A1878" s="2" t="n">
        <v>8</v>
      </c>
      <c r="B1878" s="2" t="n">
        <v>1942</v>
      </c>
      <c r="C1878" s="2" t="inlineStr">
        <is>
          <t>ATIVIDADE OP. EMP.</t>
        </is>
      </c>
      <c r="D1878" s="2" t="n">
        <v>482457</v>
      </c>
      <c r="E1878" s="2" t="inlineStr">
        <is>
          <t>WALA SONAI DOS SANTOS PONCIO</t>
        </is>
      </c>
      <c r="F1878" s="2" t="n">
        <v>2577</v>
      </c>
      <c r="G1878" s="2" t="n">
        <v>92.05</v>
      </c>
      <c r="H1878" s="2" t="n">
        <v>28</v>
      </c>
      <c r="I1878" s="2" t="n">
        <v>20</v>
      </c>
      <c r="J1878" s="2" t="inlineStr">
        <is>
          <t>GPA</t>
        </is>
      </c>
      <c r="K1878" s="2">
        <f>IF(I1878&lt;&gt;"",I1878,IFERROR(INDEX(Base!$I:$I,MATCH(1,(Base!$C:$C=C1878)*(Base!$I:$I&lt;&gt;""),0)),0))</f>
        <v/>
      </c>
      <c r="L1878" s="2">
        <f>IF(AND(I1878="",K1878&gt;0),"SIM","NÃO")</f>
        <v/>
      </c>
      <c r="M1878" s="2">
        <f>IF(ISNUMBER(SEARCH("SEPARA",UPPER(C1878))),"NÃO","SIM")</f>
        <v/>
      </c>
      <c r="N1878" s="2">
        <f>IFERROR(H1878/K1878,0)</f>
        <v/>
      </c>
      <c r="O1878" s="2">
        <f>IF(M1878="NÃO","EXCLUÍDO",IF(N1878&lt;Premissas!$B$8,"&lt; 1,00",IF(N1878&lt;Premissas!$B$9,"1,00 – 1,19",IF(N1878&lt;Premissas!$B$10,"1,20 – 1,39",IF(N1878&lt;Premissas!$B$11,"1,40 – 1,59",IF(N1878&lt;Premissas!$B$12,"1,60 – 1,99","≥ 2,00"))))))</f>
        <v/>
      </c>
      <c r="P1878" s="5">
        <f>IF(OR(M1878="NÃO",N1878&lt;Premissas!$B$8),Premissas!$B$13,IF(N1878&lt;Premissas!$B$9,Premissas!$B$14,IF(N1878&lt;Premissas!$B$10,Premissas!$B$15,IF(N1878&lt;Premissas!$B$11,Premissas!$B$16,IF(N1878&lt;Premissas!$B$12,Premissas!$B$17,Premissas!$B$18)))))</f>
        <v/>
      </c>
      <c r="Q1878" s="5">
        <f>IFERROR(P1878/Premissas!$B$4,0)</f>
        <v/>
      </c>
    </row>
    <row r="1879">
      <c r="A1879" s="2" t="n">
        <v>8</v>
      </c>
      <c r="B1879" s="2" t="n">
        <v>1942</v>
      </c>
      <c r="C1879" s="2" t="inlineStr">
        <is>
          <t>CARREGAMENTO</t>
        </is>
      </c>
      <c r="D1879" s="2" t="n">
        <v>482457</v>
      </c>
      <c r="E1879" s="2" t="inlineStr">
        <is>
          <t>WALA SONAI DOS SANTOS PONCIO</t>
        </is>
      </c>
      <c r="F1879" s="2" t="n">
        <v>18</v>
      </c>
      <c r="G1879" s="2" t="n">
        <v>0.62</v>
      </c>
      <c r="H1879" s="2" t="n">
        <v>29</v>
      </c>
      <c r="I1879" s="2" t="n">
        <v>22</v>
      </c>
      <c r="J1879" s="2" t="inlineStr">
        <is>
          <t>GPA</t>
        </is>
      </c>
      <c r="K1879" s="2">
        <f>IF(I1879&lt;&gt;"",I1879,IFERROR(INDEX(Base!$I:$I,MATCH(1,(Base!$C:$C=C1879)*(Base!$I:$I&lt;&gt;""),0)),0))</f>
        <v/>
      </c>
      <c r="L1879" s="2">
        <f>IF(AND(I1879="",K1879&gt;0),"SIM","NÃO")</f>
        <v/>
      </c>
      <c r="M1879" s="2">
        <f>IF(ISNUMBER(SEARCH("SEPARA",UPPER(C1879))),"NÃO","SIM")</f>
        <v/>
      </c>
      <c r="N1879" s="2">
        <f>IFERROR(H1879/K1879,0)</f>
        <v/>
      </c>
      <c r="O1879" s="2">
        <f>IF(M1879="NÃO","EXCLUÍDO",IF(N1879&lt;Premissas!$B$8,"&lt; 1,00",IF(N1879&lt;Premissas!$B$9,"1,00 – 1,19",IF(N1879&lt;Premissas!$B$10,"1,20 – 1,39",IF(N1879&lt;Premissas!$B$11,"1,40 – 1,59",IF(N1879&lt;Premissas!$B$12,"1,60 – 1,99","≥ 2,00"))))))</f>
        <v/>
      </c>
      <c r="P1879" s="5">
        <f>IF(OR(M1879="NÃO",N1879&lt;Premissas!$B$8),Premissas!$B$13,IF(N1879&lt;Premissas!$B$9,Premissas!$B$14,IF(N1879&lt;Premissas!$B$10,Premissas!$B$15,IF(N1879&lt;Premissas!$B$11,Premissas!$B$16,IF(N1879&lt;Premissas!$B$12,Premissas!$B$17,Premissas!$B$18)))))</f>
        <v/>
      </c>
      <c r="Q1879" s="5">
        <f>IFERROR(P1879/Premissas!$B$4,0)</f>
        <v/>
      </c>
    </row>
    <row r="1880">
      <c r="A1880" s="2" t="n">
        <v>8</v>
      </c>
      <c r="B1880" s="2" t="n">
        <v>1942</v>
      </c>
      <c r="C1880" s="2" t="inlineStr">
        <is>
          <t>ATIVIDADE OP. EMP.</t>
        </is>
      </c>
      <c r="D1880" s="2" t="n">
        <v>4918797</v>
      </c>
      <c r="E1880" s="2" t="inlineStr">
        <is>
          <t>MOISES SANTOS DE MOURA</t>
        </is>
      </c>
      <c r="F1880" s="2" t="n">
        <v>1864</v>
      </c>
      <c r="G1880" s="2" t="n">
        <v>52.91</v>
      </c>
      <c r="H1880" s="2" t="n">
        <v>35</v>
      </c>
      <c r="I1880" s="2" t="n">
        <v>20</v>
      </c>
      <c r="J1880" s="2" t="inlineStr">
        <is>
          <t>GPA</t>
        </is>
      </c>
      <c r="K1880" s="2">
        <f>IF(I1880&lt;&gt;"",I1880,IFERROR(INDEX(Base!$I:$I,MATCH(1,(Base!$C:$C=C1880)*(Base!$I:$I&lt;&gt;""),0)),0))</f>
        <v/>
      </c>
      <c r="L1880" s="2">
        <f>IF(AND(I1880="",K1880&gt;0),"SIM","NÃO")</f>
        <v/>
      </c>
      <c r="M1880" s="2">
        <f>IF(ISNUMBER(SEARCH("SEPARA",UPPER(C1880))),"NÃO","SIM")</f>
        <v/>
      </c>
      <c r="N1880" s="2">
        <f>IFERROR(H1880/K1880,0)</f>
        <v/>
      </c>
      <c r="O1880" s="2">
        <f>IF(M1880="NÃO","EXCLUÍDO",IF(N1880&lt;Premissas!$B$8,"&lt; 1,00",IF(N1880&lt;Premissas!$B$9,"1,00 – 1,19",IF(N1880&lt;Premissas!$B$10,"1,20 – 1,39",IF(N1880&lt;Premissas!$B$11,"1,40 – 1,59",IF(N1880&lt;Premissas!$B$12,"1,60 – 1,99","≥ 2,00"))))))</f>
        <v/>
      </c>
      <c r="P1880" s="5">
        <f>IF(OR(M1880="NÃO",N1880&lt;Premissas!$B$8),Premissas!$B$13,IF(N1880&lt;Premissas!$B$9,Premissas!$B$14,IF(N1880&lt;Premissas!$B$10,Premissas!$B$15,IF(N1880&lt;Premissas!$B$11,Premissas!$B$16,IF(N1880&lt;Premissas!$B$12,Premissas!$B$17,Premissas!$B$18)))))</f>
        <v/>
      </c>
      <c r="Q1880" s="5">
        <f>IFERROR(P1880/Premissas!$B$4,0)</f>
        <v/>
      </c>
    </row>
    <row r="1881">
      <c r="A1881" s="2" t="n">
        <v>8</v>
      </c>
      <c r="B1881" s="2" t="n">
        <v>1942</v>
      </c>
      <c r="C1881" s="2" t="inlineStr">
        <is>
          <t>CARREGAMENTO</t>
        </is>
      </c>
      <c r="D1881" s="2" t="n">
        <v>4918797</v>
      </c>
      <c r="E1881" s="2" t="inlineStr">
        <is>
          <t>MOISES SANTOS DE MOURA</t>
        </is>
      </c>
      <c r="F1881" s="2" t="n">
        <v>16</v>
      </c>
      <c r="G1881" s="2" t="n">
        <v>1.04</v>
      </c>
      <c r="H1881" s="2" t="n">
        <v>15</v>
      </c>
      <c r="I1881" s="2" t="n">
        <v>22</v>
      </c>
      <c r="J1881" s="2" t="inlineStr">
        <is>
          <t>GPA</t>
        </is>
      </c>
      <c r="K1881" s="2">
        <f>IF(I1881&lt;&gt;"",I1881,IFERROR(INDEX(Base!$I:$I,MATCH(1,(Base!$C:$C=C1881)*(Base!$I:$I&lt;&gt;""),0)),0))</f>
        <v/>
      </c>
      <c r="L1881" s="2">
        <f>IF(AND(I1881="",K1881&gt;0),"SIM","NÃO")</f>
        <v/>
      </c>
      <c r="M1881" s="2">
        <f>IF(ISNUMBER(SEARCH("SEPARA",UPPER(C1881))),"NÃO","SIM")</f>
        <v/>
      </c>
      <c r="N1881" s="2">
        <f>IFERROR(H1881/K1881,0)</f>
        <v/>
      </c>
      <c r="O1881" s="2">
        <f>IF(M1881="NÃO","EXCLUÍDO",IF(N1881&lt;Premissas!$B$8,"&lt; 1,00",IF(N1881&lt;Premissas!$B$9,"1,00 – 1,19",IF(N1881&lt;Premissas!$B$10,"1,20 – 1,39",IF(N1881&lt;Premissas!$B$11,"1,40 – 1,59",IF(N1881&lt;Premissas!$B$12,"1,60 – 1,99","≥ 2,00"))))))</f>
        <v/>
      </c>
      <c r="P1881" s="5">
        <f>IF(OR(M1881="NÃO",N1881&lt;Premissas!$B$8),Premissas!$B$13,IF(N1881&lt;Premissas!$B$9,Premissas!$B$14,IF(N1881&lt;Premissas!$B$10,Premissas!$B$15,IF(N1881&lt;Premissas!$B$11,Premissas!$B$16,IF(N1881&lt;Premissas!$B$12,Premissas!$B$17,Premissas!$B$18)))))</f>
        <v/>
      </c>
      <c r="Q1881" s="5">
        <f>IFERROR(P1881/Premissas!$B$4,0)</f>
        <v/>
      </c>
    </row>
    <row r="1882">
      <c r="A1882" s="2" t="n">
        <v>8</v>
      </c>
      <c r="B1882" s="2" t="n">
        <v>1942</v>
      </c>
      <c r="C1882" s="2" t="inlineStr">
        <is>
          <t>SEPARACAO</t>
        </is>
      </c>
      <c r="D1882" s="2" t="n">
        <v>4918797</v>
      </c>
      <c r="E1882" s="2" t="inlineStr">
        <is>
          <t>MOISES SANTOS DE MOURA</t>
        </is>
      </c>
      <c r="F1882" s="2" t="n">
        <v>769</v>
      </c>
      <c r="G1882" s="2" t="n">
        <v>3.45</v>
      </c>
      <c r="H1882" s="2" t="n">
        <v>223</v>
      </c>
      <c r="I1882" s="2" t="n">
        <v>80</v>
      </c>
      <c r="J1882" s="2" t="inlineStr">
        <is>
          <t>GPA</t>
        </is>
      </c>
      <c r="K1882" s="2">
        <f>IF(I1882&lt;&gt;"",I1882,IFERROR(INDEX(Base!$I:$I,MATCH(1,(Base!$C:$C=C1882)*(Base!$I:$I&lt;&gt;""),0)),0))</f>
        <v/>
      </c>
      <c r="L1882" s="2">
        <f>IF(AND(I1882="",K1882&gt;0),"SIM","NÃO")</f>
        <v/>
      </c>
      <c r="M1882" s="2">
        <f>IF(ISNUMBER(SEARCH("SEPARA",UPPER(C1882))),"NÃO","SIM")</f>
        <v/>
      </c>
      <c r="N1882" s="2">
        <f>IFERROR(H1882/K1882,0)</f>
        <v/>
      </c>
      <c r="O1882" s="2">
        <f>IF(M1882="NÃO","EXCLUÍDO",IF(N1882&lt;Premissas!$B$8,"&lt; 1,00",IF(N1882&lt;Premissas!$B$9,"1,00 – 1,19",IF(N1882&lt;Premissas!$B$10,"1,20 – 1,39",IF(N1882&lt;Premissas!$B$11,"1,40 – 1,59",IF(N1882&lt;Premissas!$B$12,"1,60 – 1,99","≥ 2,00"))))))</f>
        <v/>
      </c>
      <c r="P1882" s="5">
        <f>IF(OR(M1882="NÃO",N1882&lt;Premissas!$B$8),Premissas!$B$13,IF(N1882&lt;Premissas!$B$9,Premissas!$B$14,IF(N1882&lt;Premissas!$B$10,Premissas!$B$15,IF(N1882&lt;Premissas!$B$11,Premissas!$B$16,IF(N1882&lt;Premissas!$B$12,Premissas!$B$17,Premissas!$B$18)))))</f>
        <v/>
      </c>
      <c r="Q1882" s="5">
        <f>IFERROR(P1882/Premissas!$B$4,0)</f>
        <v/>
      </c>
    </row>
    <row r="1883">
      <c r="A1883" s="2" t="n">
        <v>8</v>
      </c>
      <c r="B1883" s="2" t="n">
        <v>1942</v>
      </c>
      <c r="C1883" s="2" t="inlineStr">
        <is>
          <t>ATIVIDADE OP. EMP.</t>
        </is>
      </c>
      <c r="D1883" s="2" t="n">
        <v>5026148</v>
      </c>
      <c r="E1883" s="2" t="inlineStr">
        <is>
          <t>Emerson Batista</t>
        </is>
      </c>
      <c r="F1883" s="2" t="n">
        <v>1985</v>
      </c>
      <c r="G1883" s="2" t="n">
        <v>72.64</v>
      </c>
      <c r="H1883" s="2" t="n">
        <v>27</v>
      </c>
      <c r="I1883" s="2" t="n">
        <v>20</v>
      </c>
      <c r="J1883" s="2" t="inlineStr">
        <is>
          <t>GPA</t>
        </is>
      </c>
      <c r="K1883" s="2">
        <f>IF(I1883&lt;&gt;"",I1883,IFERROR(INDEX(Base!$I:$I,MATCH(1,(Base!$C:$C=C1883)*(Base!$I:$I&lt;&gt;""),0)),0))</f>
        <v/>
      </c>
      <c r="L1883" s="2">
        <f>IF(AND(I1883="",K1883&gt;0),"SIM","NÃO")</f>
        <v/>
      </c>
      <c r="M1883" s="2">
        <f>IF(ISNUMBER(SEARCH("SEPARA",UPPER(C1883))),"NÃO","SIM")</f>
        <v/>
      </c>
      <c r="N1883" s="2">
        <f>IFERROR(H1883/K1883,0)</f>
        <v/>
      </c>
      <c r="O1883" s="2">
        <f>IF(M1883="NÃO","EXCLUÍDO",IF(N1883&lt;Premissas!$B$8,"&lt; 1,00",IF(N1883&lt;Premissas!$B$9,"1,00 – 1,19",IF(N1883&lt;Premissas!$B$10,"1,20 – 1,39",IF(N1883&lt;Premissas!$B$11,"1,40 – 1,59",IF(N1883&lt;Premissas!$B$12,"1,60 – 1,99","≥ 2,00"))))))</f>
        <v/>
      </c>
      <c r="P1883" s="5">
        <f>IF(OR(M1883="NÃO",N1883&lt;Premissas!$B$8),Premissas!$B$13,IF(N1883&lt;Premissas!$B$9,Premissas!$B$14,IF(N1883&lt;Premissas!$B$10,Premissas!$B$15,IF(N1883&lt;Premissas!$B$11,Premissas!$B$16,IF(N1883&lt;Premissas!$B$12,Premissas!$B$17,Premissas!$B$18)))))</f>
        <v/>
      </c>
      <c r="Q1883" s="5">
        <f>IFERROR(P1883/Premissas!$B$4,0)</f>
        <v/>
      </c>
    </row>
    <row r="1884">
      <c r="A1884" s="2" t="n">
        <v>8</v>
      </c>
      <c r="B1884" s="2" t="n">
        <v>1942</v>
      </c>
      <c r="C1884" s="2" t="inlineStr">
        <is>
          <t>SEPARACAO</t>
        </is>
      </c>
      <c r="D1884" s="2" t="n">
        <v>5026148</v>
      </c>
      <c r="E1884" s="2" t="inlineStr">
        <is>
          <t>Emerson Batista</t>
        </is>
      </c>
      <c r="F1884" s="2" t="n">
        <v>595</v>
      </c>
      <c r="G1884" s="2" t="n">
        <v>3.83</v>
      </c>
      <c r="H1884" s="2" t="n">
        <v>155</v>
      </c>
      <c r="I1884" s="2" t="n">
        <v>80</v>
      </c>
      <c r="J1884" s="2" t="inlineStr">
        <is>
          <t>GPA</t>
        </is>
      </c>
      <c r="K1884" s="2">
        <f>IF(I1884&lt;&gt;"",I1884,IFERROR(INDEX(Base!$I:$I,MATCH(1,(Base!$C:$C=C1884)*(Base!$I:$I&lt;&gt;""),0)),0))</f>
        <v/>
      </c>
      <c r="L1884" s="2">
        <f>IF(AND(I1884="",K1884&gt;0),"SIM","NÃO")</f>
        <v/>
      </c>
      <c r="M1884" s="2">
        <f>IF(ISNUMBER(SEARCH("SEPARA",UPPER(C1884))),"NÃO","SIM")</f>
        <v/>
      </c>
      <c r="N1884" s="2">
        <f>IFERROR(H1884/K1884,0)</f>
        <v/>
      </c>
      <c r="O1884" s="2">
        <f>IF(M1884="NÃO","EXCLUÍDO",IF(N1884&lt;Premissas!$B$8,"&lt; 1,00",IF(N1884&lt;Premissas!$B$9,"1,00 – 1,19",IF(N1884&lt;Premissas!$B$10,"1,20 – 1,39",IF(N1884&lt;Premissas!$B$11,"1,40 – 1,59",IF(N1884&lt;Premissas!$B$12,"1,60 – 1,99","≥ 2,00"))))))</f>
        <v/>
      </c>
      <c r="P1884" s="5">
        <f>IF(OR(M1884="NÃO",N1884&lt;Premissas!$B$8),Premissas!$B$13,IF(N1884&lt;Premissas!$B$9,Premissas!$B$14,IF(N1884&lt;Premissas!$B$10,Premissas!$B$15,IF(N1884&lt;Premissas!$B$11,Premissas!$B$16,IF(N1884&lt;Premissas!$B$12,Premissas!$B$17,Premissas!$B$18)))))</f>
        <v/>
      </c>
      <c r="Q1884" s="5">
        <f>IFERROR(P1884/Premissas!$B$4,0)</f>
        <v/>
      </c>
    </row>
    <row r="1885">
      <c r="A1885" s="2" t="n">
        <v>8</v>
      </c>
      <c r="B1885" s="2" t="n">
        <v>1942</v>
      </c>
      <c r="C1885" s="2" t="inlineStr">
        <is>
          <t>CARREGAMENTO</t>
        </is>
      </c>
      <c r="D1885" s="2" t="n">
        <v>5030994</v>
      </c>
      <c r="E1885" s="2" t="inlineStr">
        <is>
          <t>Aron Ribeiro Pereira</t>
        </is>
      </c>
      <c r="F1885" s="2" t="n">
        <v>827</v>
      </c>
      <c r="G1885" s="2" t="n">
        <v>31.48</v>
      </c>
      <c r="H1885" s="2" t="n">
        <v>26</v>
      </c>
      <c r="I1885" s="2" t="n">
        <v>22</v>
      </c>
      <c r="J1885" s="2" t="inlineStr">
        <is>
          <t>GPA</t>
        </is>
      </c>
      <c r="K1885" s="2">
        <f>IF(I1885&lt;&gt;"",I1885,IFERROR(INDEX(Base!$I:$I,MATCH(1,(Base!$C:$C=C1885)*(Base!$I:$I&lt;&gt;""),0)),0))</f>
        <v/>
      </c>
      <c r="L1885" s="2">
        <f>IF(AND(I1885="",K1885&gt;0),"SIM","NÃO")</f>
        <v/>
      </c>
      <c r="M1885" s="2">
        <f>IF(ISNUMBER(SEARCH("SEPARA",UPPER(C1885))),"NÃO","SIM")</f>
        <v/>
      </c>
      <c r="N1885" s="2">
        <f>IFERROR(H1885/K1885,0)</f>
        <v/>
      </c>
      <c r="O1885" s="2">
        <f>IF(M1885="NÃO","EXCLUÍDO",IF(N1885&lt;Premissas!$B$8,"&lt; 1,00",IF(N1885&lt;Premissas!$B$9,"1,00 – 1,19",IF(N1885&lt;Premissas!$B$10,"1,20 – 1,39",IF(N1885&lt;Premissas!$B$11,"1,40 – 1,59",IF(N1885&lt;Premissas!$B$12,"1,60 – 1,99","≥ 2,00"))))))</f>
        <v/>
      </c>
      <c r="P1885" s="5">
        <f>IF(OR(M1885="NÃO",N1885&lt;Premissas!$B$8),Premissas!$B$13,IF(N1885&lt;Premissas!$B$9,Premissas!$B$14,IF(N1885&lt;Premissas!$B$10,Premissas!$B$15,IF(N1885&lt;Premissas!$B$11,Premissas!$B$16,IF(N1885&lt;Premissas!$B$12,Premissas!$B$17,Premissas!$B$18)))))</f>
        <v/>
      </c>
      <c r="Q1885" s="5">
        <f>IFERROR(P1885/Premissas!$B$4,0)</f>
        <v/>
      </c>
    </row>
    <row r="1886">
      <c r="A1886" s="2" t="n">
        <v>8</v>
      </c>
      <c r="B1886" s="2" t="n">
        <v>1942</v>
      </c>
      <c r="C1886" s="2" t="inlineStr">
        <is>
          <t>RECEBIMENTO</t>
        </is>
      </c>
      <c r="D1886" s="2" t="n">
        <v>5052823</v>
      </c>
      <c r="E1886" s="2" t="inlineStr">
        <is>
          <t>IVANIA ROCHA DOS SANTOS</t>
        </is>
      </c>
      <c r="F1886" s="2" t="n">
        <v>3858</v>
      </c>
      <c r="G1886" s="2" t="n">
        <v>148.72</v>
      </c>
      <c r="H1886" s="2" t="n">
        <v>26</v>
      </c>
      <c r="I1886" s="2" t="n">
        <v>17</v>
      </c>
      <c r="J1886" s="2" t="inlineStr">
        <is>
          <t>GPA</t>
        </is>
      </c>
      <c r="K1886" s="2">
        <f>IF(I1886&lt;&gt;"",I1886,IFERROR(INDEX(Base!$I:$I,MATCH(1,(Base!$C:$C=C1886)*(Base!$I:$I&lt;&gt;""),0)),0))</f>
        <v/>
      </c>
      <c r="L1886" s="2">
        <f>IF(AND(I1886="",K1886&gt;0),"SIM","NÃO")</f>
        <v/>
      </c>
      <c r="M1886" s="2">
        <f>IF(ISNUMBER(SEARCH("SEPARA",UPPER(C1886))),"NÃO","SIM")</f>
        <v/>
      </c>
      <c r="N1886" s="2">
        <f>IFERROR(H1886/K1886,0)</f>
        <v/>
      </c>
      <c r="O1886" s="2">
        <f>IF(M1886="NÃO","EXCLUÍDO",IF(N1886&lt;Premissas!$B$8,"&lt; 1,00",IF(N1886&lt;Premissas!$B$9,"1,00 – 1,19",IF(N1886&lt;Premissas!$B$10,"1,20 – 1,39",IF(N1886&lt;Premissas!$B$11,"1,40 – 1,59",IF(N1886&lt;Premissas!$B$12,"1,60 – 1,99","≥ 2,00"))))))</f>
        <v/>
      </c>
      <c r="P1886" s="5">
        <f>IF(OR(M1886="NÃO",N1886&lt;Premissas!$B$8),Premissas!$B$13,IF(N1886&lt;Premissas!$B$9,Premissas!$B$14,IF(N1886&lt;Premissas!$B$10,Premissas!$B$15,IF(N1886&lt;Premissas!$B$11,Premissas!$B$16,IF(N1886&lt;Premissas!$B$12,Premissas!$B$17,Premissas!$B$18)))))</f>
        <v/>
      </c>
      <c r="Q1886" s="5">
        <f>IFERROR(P1886/Premissas!$B$4,0)</f>
        <v/>
      </c>
    </row>
    <row r="1887">
      <c r="A1887" s="2" t="n">
        <v>8</v>
      </c>
      <c r="B1887" s="2" t="n">
        <v>1942</v>
      </c>
      <c r="C1887" s="2" t="inlineStr">
        <is>
          <t>ATIVIDADE OP. EMP.</t>
        </is>
      </c>
      <c r="D1887" s="2" t="n">
        <v>5066085</v>
      </c>
      <c r="E1887" s="2" t="inlineStr">
        <is>
          <t>MAYCON DA CONCEICAO</t>
        </is>
      </c>
      <c r="F1887" s="2" t="n">
        <v>1161</v>
      </c>
      <c r="G1887" s="2" t="n">
        <v>74.90000000000001</v>
      </c>
      <c r="H1887" s="2" t="n">
        <v>16</v>
      </c>
      <c r="I1887" s="2" t="n">
        <v>20</v>
      </c>
      <c r="J1887" s="2" t="inlineStr">
        <is>
          <t>GPA</t>
        </is>
      </c>
      <c r="K1887" s="2">
        <f>IF(I1887&lt;&gt;"",I1887,IFERROR(INDEX(Base!$I:$I,MATCH(1,(Base!$C:$C=C1887)*(Base!$I:$I&lt;&gt;""),0)),0))</f>
        <v/>
      </c>
      <c r="L1887" s="2">
        <f>IF(AND(I1887="",K1887&gt;0),"SIM","NÃO")</f>
        <v/>
      </c>
      <c r="M1887" s="2">
        <f>IF(ISNUMBER(SEARCH("SEPARA",UPPER(C1887))),"NÃO","SIM")</f>
        <v/>
      </c>
      <c r="N1887" s="2">
        <f>IFERROR(H1887/K1887,0)</f>
        <v/>
      </c>
      <c r="O1887" s="2">
        <f>IF(M1887="NÃO","EXCLUÍDO",IF(N1887&lt;Premissas!$B$8,"&lt; 1,00",IF(N1887&lt;Premissas!$B$9,"1,00 – 1,19",IF(N1887&lt;Premissas!$B$10,"1,20 – 1,39",IF(N1887&lt;Premissas!$B$11,"1,40 – 1,59",IF(N1887&lt;Premissas!$B$12,"1,60 – 1,99","≥ 2,00"))))))</f>
        <v/>
      </c>
      <c r="P1887" s="5">
        <f>IF(OR(M1887="NÃO",N1887&lt;Premissas!$B$8),Premissas!$B$13,IF(N1887&lt;Premissas!$B$9,Premissas!$B$14,IF(N1887&lt;Premissas!$B$10,Premissas!$B$15,IF(N1887&lt;Premissas!$B$11,Premissas!$B$16,IF(N1887&lt;Premissas!$B$12,Premissas!$B$17,Premissas!$B$18)))))</f>
        <v/>
      </c>
      <c r="Q1887" s="5">
        <f>IFERROR(P1887/Premissas!$B$4,0)</f>
        <v/>
      </c>
    </row>
    <row r="1888">
      <c r="A1888" s="2" t="n">
        <v>8</v>
      </c>
      <c r="B1888" s="2" t="n">
        <v>1942</v>
      </c>
      <c r="C1888" s="2" t="inlineStr">
        <is>
          <t>SEPARACAO</t>
        </is>
      </c>
      <c r="D1888" s="2" t="n">
        <v>5066085</v>
      </c>
      <c r="E1888" s="2" t="inlineStr">
        <is>
          <t>MAYCON DA CONCEICAO</t>
        </is>
      </c>
      <c r="F1888" s="2" t="n">
        <v>1467</v>
      </c>
      <c r="G1888" s="2" t="n">
        <v>10.89</v>
      </c>
      <c r="H1888" s="2" t="n">
        <v>135</v>
      </c>
      <c r="I1888" s="2" t="n">
        <v>80</v>
      </c>
      <c r="J1888" s="2" t="inlineStr">
        <is>
          <t>GPA</t>
        </is>
      </c>
      <c r="K1888" s="2">
        <f>IF(I1888&lt;&gt;"",I1888,IFERROR(INDEX(Base!$I:$I,MATCH(1,(Base!$C:$C=C1888)*(Base!$I:$I&lt;&gt;""),0)),0))</f>
        <v/>
      </c>
      <c r="L1888" s="2">
        <f>IF(AND(I1888="",K1888&gt;0),"SIM","NÃO")</f>
        <v/>
      </c>
      <c r="M1888" s="2">
        <f>IF(ISNUMBER(SEARCH("SEPARA",UPPER(C1888))),"NÃO","SIM")</f>
        <v/>
      </c>
      <c r="N1888" s="2">
        <f>IFERROR(H1888/K1888,0)</f>
        <v/>
      </c>
      <c r="O1888" s="2">
        <f>IF(M1888="NÃO","EXCLUÍDO",IF(N1888&lt;Premissas!$B$8,"&lt; 1,00",IF(N1888&lt;Premissas!$B$9,"1,00 – 1,19",IF(N1888&lt;Premissas!$B$10,"1,20 – 1,39",IF(N1888&lt;Premissas!$B$11,"1,40 – 1,59",IF(N1888&lt;Premissas!$B$12,"1,60 – 1,99","≥ 2,00"))))))</f>
        <v/>
      </c>
      <c r="P1888" s="5">
        <f>IF(OR(M1888="NÃO",N1888&lt;Premissas!$B$8),Premissas!$B$13,IF(N1888&lt;Premissas!$B$9,Premissas!$B$14,IF(N1888&lt;Premissas!$B$10,Premissas!$B$15,IF(N1888&lt;Premissas!$B$11,Premissas!$B$16,IF(N1888&lt;Premissas!$B$12,Premissas!$B$17,Premissas!$B$18)))))</f>
        <v/>
      </c>
      <c r="Q1888" s="5">
        <f>IFERROR(P1888/Premissas!$B$4,0)</f>
        <v/>
      </c>
    </row>
    <row r="1889">
      <c r="A1889" s="2" t="n">
        <v>8</v>
      </c>
      <c r="B1889" s="2" t="n">
        <v>1942</v>
      </c>
      <c r="C1889" s="2" t="inlineStr">
        <is>
          <t>CARREGAMENTO</t>
        </is>
      </c>
      <c r="D1889" s="2" t="n">
        <v>5113164</v>
      </c>
      <c r="E1889" s="2" t="inlineStr">
        <is>
          <t>Gabriel Henrique Lima Rodrigues</t>
        </is>
      </c>
      <c r="F1889" s="2" t="n">
        <v>1122</v>
      </c>
      <c r="G1889" s="2" t="n">
        <v>13.83</v>
      </c>
      <c r="H1889" s="2" t="n">
        <v>81</v>
      </c>
      <c r="I1889" s="2" t="n">
        <v>22</v>
      </c>
      <c r="J1889" s="2" t="inlineStr">
        <is>
          <t>GPA</t>
        </is>
      </c>
      <c r="K1889" s="2">
        <f>IF(I1889&lt;&gt;"",I1889,IFERROR(INDEX(Base!$I:$I,MATCH(1,(Base!$C:$C=C1889)*(Base!$I:$I&lt;&gt;""),0)),0))</f>
        <v/>
      </c>
      <c r="L1889" s="2">
        <f>IF(AND(I1889="",K1889&gt;0),"SIM","NÃO")</f>
        <v/>
      </c>
      <c r="M1889" s="2">
        <f>IF(ISNUMBER(SEARCH("SEPARA",UPPER(C1889))),"NÃO","SIM")</f>
        <v/>
      </c>
      <c r="N1889" s="2">
        <f>IFERROR(H1889/K1889,0)</f>
        <v/>
      </c>
      <c r="O1889" s="2">
        <f>IF(M1889="NÃO","EXCLUÍDO",IF(N1889&lt;Premissas!$B$8,"&lt; 1,00",IF(N1889&lt;Premissas!$B$9,"1,00 – 1,19",IF(N1889&lt;Premissas!$B$10,"1,20 – 1,39",IF(N1889&lt;Premissas!$B$11,"1,40 – 1,59",IF(N1889&lt;Premissas!$B$12,"1,60 – 1,99","≥ 2,00"))))))</f>
        <v/>
      </c>
      <c r="P1889" s="5">
        <f>IF(OR(M1889="NÃO",N1889&lt;Premissas!$B$8),Premissas!$B$13,IF(N1889&lt;Premissas!$B$9,Premissas!$B$14,IF(N1889&lt;Premissas!$B$10,Premissas!$B$15,IF(N1889&lt;Premissas!$B$11,Premissas!$B$16,IF(N1889&lt;Premissas!$B$12,Premissas!$B$17,Premissas!$B$18)))))</f>
        <v/>
      </c>
      <c r="Q1889" s="5">
        <f>IFERROR(P1889/Premissas!$B$4,0)</f>
        <v/>
      </c>
    </row>
    <row r="1890">
      <c r="A1890" s="2" t="n">
        <v>8</v>
      </c>
      <c r="B1890" s="2" t="n">
        <v>1942</v>
      </c>
      <c r="C1890" s="2" t="inlineStr">
        <is>
          <t>CARREGAMENTO</t>
        </is>
      </c>
      <c r="D1890" s="2" t="n">
        <v>5114292</v>
      </c>
      <c r="E1890" s="2" t="inlineStr">
        <is>
          <t>MATHUES MIRANDA</t>
        </is>
      </c>
      <c r="F1890" s="2" t="n">
        <v>1360</v>
      </c>
      <c r="G1890" s="2" t="n">
        <v>28.34</v>
      </c>
      <c r="H1890" s="2" t="n">
        <v>48</v>
      </c>
      <c r="I1890" s="2" t="n">
        <v>22</v>
      </c>
      <c r="J1890" s="2" t="inlineStr">
        <is>
          <t>GPA</t>
        </is>
      </c>
      <c r="K1890" s="2">
        <f>IF(I1890&lt;&gt;"",I1890,IFERROR(INDEX(Base!$I:$I,MATCH(1,(Base!$C:$C=C1890)*(Base!$I:$I&lt;&gt;""),0)),0))</f>
        <v/>
      </c>
      <c r="L1890" s="2">
        <f>IF(AND(I1890="",K1890&gt;0),"SIM","NÃO")</f>
        <v/>
      </c>
      <c r="M1890" s="2">
        <f>IF(ISNUMBER(SEARCH("SEPARA",UPPER(C1890))),"NÃO","SIM")</f>
        <v/>
      </c>
      <c r="N1890" s="2">
        <f>IFERROR(H1890/K1890,0)</f>
        <v/>
      </c>
      <c r="O1890" s="2">
        <f>IF(M1890="NÃO","EXCLUÍDO",IF(N1890&lt;Premissas!$B$8,"&lt; 1,00",IF(N1890&lt;Premissas!$B$9,"1,00 – 1,19",IF(N1890&lt;Premissas!$B$10,"1,20 – 1,39",IF(N1890&lt;Premissas!$B$11,"1,40 – 1,59",IF(N1890&lt;Premissas!$B$12,"1,60 – 1,99","≥ 2,00"))))))</f>
        <v/>
      </c>
      <c r="P1890" s="5">
        <f>IF(OR(M1890="NÃO",N1890&lt;Premissas!$B$8),Premissas!$B$13,IF(N1890&lt;Premissas!$B$9,Premissas!$B$14,IF(N1890&lt;Premissas!$B$10,Premissas!$B$15,IF(N1890&lt;Premissas!$B$11,Premissas!$B$16,IF(N1890&lt;Premissas!$B$12,Premissas!$B$17,Premissas!$B$18)))))</f>
        <v/>
      </c>
      <c r="Q1890" s="5">
        <f>IFERROR(P1890/Premissas!$B$4,0)</f>
        <v/>
      </c>
    </row>
    <row r="1891">
      <c r="A1891" s="2" t="n">
        <v>8</v>
      </c>
      <c r="B1891" s="2" t="n">
        <v>1942</v>
      </c>
      <c r="C1891" s="2" t="inlineStr">
        <is>
          <t>SEPARACAO</t>
        </is>
      </c>
      <c r="D1891" s="2" t="n">
        <v>5114292</v>
      </c>
      <c r="E1891" s="2" t="inlineStr">
        <is>
          <t>MATHUES MIRANDA</t>
        </is>
      </c>
      <c r="F1891" s="2" t="n">
        <v>850</v>
      </c>
      <c r="G1891" s="2" t="n">
        <v>4.66</v>
      </c>
      <c r="H1891" s="2" t="n">
        <v>182</v>
      </c>
      <c r="I1891" s="2" t="n">
        <v>80</v>
      </c>
      <c r="J1891" s="2" t="inlineStr">
        <is>
          <t>GPA</t>
        </is>
      </c>
      <c r="K1891" s="2">
        <f>IF(I1891&lt;&gt;"",I1891,IFERROR(INDEX(Base!$I:$I,MATCH(1,(Base!$C:$C=C1891)*(Base!$I:$I&lt;&gt;""),0)),0))</f>
        <v/>
      </c>
      <c r="L1891" s="2">
        <f>IF(AND(I1891="",K1891&gt;0),"SIM","NÃO")</f>
        <v/>
      </c>
      <c r="M1891" s="2">
        <f>IF(ISNUMBER(SEARCH("SEPARA",UPPER(C1891))),"NÃO","SIM")</f>
        <v/>
      </c>
      <c r="N1891" s="2">
        <f>IFERROR(H1891/K1891,0)</f>
        <v/>
      </c>
      <c r="O1891" s="2">
        <f>IF(M1891="NÃO","EXCLUÍDO",IF(N1891&lt;Premissas!$B$8,"&lt; 1,00",IF(N1891&lt;Premissas!$B$9,"1,00 – 1,19",IF(N1891&lt;Premissas!$B$10,"1,20 – 1,39",IF(N1891&lt;Premissas!$B$11,"1,40 – 1,59",IF(N1891&lt;Premissas!$B$12,"1,60 – 1,99","≥ 2,00"))))))</f>
        <v/>
      </c>
      <c r="P1891" s="5">
        <f>IF(OR(M1891="NÃO",N1891&lt;Premissas!$B$8),Premissas!$B$13,IF(N1891&lt;Premissas!$B$9,Premissas!$B$14,IF(N1891&lt;Premissas!$B$10,Premissas!$B$15,IF(N1891&lt;Premissas!$B$11,Premissas!$B$16,IF(N1891&lt;Premissas!$B$12,Premissas!$B$17,Premissas!$B$18)))))</f>
        <v/>
      </c>
      <c r="Q1891" s="5">
        <f>IFERROR(P1891/Premissas!$B$4,0)</f>
        <v/>
      </c>
    </row>
    <row r="1892">
      <c r="A1892" s="2" t="n">
        <v>8</v>
      </c>
      <c r="B1892" s="2" t="n">
        <v>1942</v>
      </c>
      <c r="C1892" s="2" t="inlineStr">
        <is>
          <t>SEPARACAO</t>
        </is>
      </c>
      <c r="D1892" s="2" t="n">
        <v>5116104</v>
      </c>
      <c r="E1892" s="2" t="inlineStr">
        <is>
          <t>VALDEMIR MACEDO</t>
        </is>
      </c>
      <c r="F1892" s="2" t="n">
        <v>7320</v>
      </c>
      <c r="G1892" s="2" t="n">
        <v>76.06999999999999</v>
      </c>
      <c r="H1892" s="2" t="n">
        <v>96</v>
      </c>
      <c r="I1892" s="2" t="n">
        <v>80</v>
      </c>
      <c r="J1892" s="2" t="inlineStr">
        <is>
          <t>GPA</t>
        </is>
      </c>
      <c r="K1892" s="2">
        <f>IF(I1892&lt;&gt;"",I1892,IFERROR(INDEX(Base!$I:$I,MATCH(1,(Base!$C:$C=C1892)*(Base!$I:$I&lt;&gt;""),0)),0))</f>
        <v/>
      </c>
      <c r="L1892" s="2">
        <f>IF(AND(I1892="",K1892&gt;0),"SIM","NÃO")</f>
        <v/>
      </c>
      <c r="M1892" s="2">
        <f>IF(ISNUMBER(SEARCH("SEPARA",UPPER(C1892))),"NÃO","SIM")</f>
        <v/>
      </c>
      <c r="N1892" s="2">
        <f>IFERROR(H1892/K1892,0)</f>
        <v/>
      </c>
      <c r="O1892" s="2">
        <f>IF(M1892="NÃO","EXCLUÍDO",IF(N1892&lt;Premissas!$B$8,"&lt; 1,00",IF(N1892&lt;Premissas!$B$9,"1,00 – 1,19",IF(N1892&lt;Premissas!$B$10,"1,20 – 1,39",IF(N1892&lt;Premissas!$B$11,"1,40 – 1,59",IF(N1892&lt;Premissas!$B$12,"1,60 – 1,99","≥ 2,00"))))))</f>
        <v/>
      </c>
      <c r="P1892" s="5">
        <f>IF(OR(M1892="NÃO",N1892&lt;Premissas!$B$8),Premissas!$B$13,IF(N1892&lt;Premissas!$B$9,Premissas!$B$14,IF(N1892&lt;Premissas!$B$10,Premissas!$B$15,IF(N1892&lt;Premissas!$B$11,Premissas!$B$16,IF(N1892&lt;Premissas!$B$12,Premissas!$B$17,Premissas!$B$18)))))</f>
        <v/>
      </c>
      <c r="Q1892" s="5">
        <f>IFERROR(P1892/Premissas!$B$4,0)</f>
        <v/>
      </c>
    </row>
    <row r="1893">
      <c r="A1893" s="2" t="n">
        <v>8</v>
      </c>
      <c r="B1893" s="2" t="n">
        <v>1942</v>
      </c>
      <c r="C1893" s="2" t="inlineStr">
        <is>
          <t>PUXADA RECEB</t>
        </is>
      </c>
      <c r="D1893" s="2" t="n">
        <v>5118514</v>
      </c>
      <c r="E1893" s="2" t="inlineStr">
        <is>
          <t>Marcel Santos</t>
        </is>
      </c>
      <c r="F1893" s="2" t="n">
        <v>108</v>
      </c>
      <c r="G1893" s="2" t="n">
        <v>10.96</v>
      </c>
      <c r="H1893" s="2" t="n">
        <v>10</v>
      </c>
      <c r="I1893" s="2" t="n">
        <v>16</v>
      </c>
      <c r="J1893" s="2" t="inlineStr">
        <is>
          <t>GPA</t>
        </is>
      </c>
      <c r="K1893" s="2">
        <f>IF(I1893&lt;&gt;"",I1893,IFERROR(INDEX(Base!$I:$I,MATCH(1,(Base!$C:$C=C1893)*(Base!$I:$I&lt;&gt;""),0)),0))</f>
        <v/>
      </c>
      <c r="L1893" s="2">
        <f>IF(AND(I1893="",K1893&gt;0),"SIM","NÃO")</f>
        <v/>
      </c>
      <c r="M1893" s="2">
        <f>IF(ISNUMBER(SEARCH("SEPARA",UPPER(C1893))),"NÃO","SIM")</f>
        <v/>
      </c>
      <c r="N1893" s="2">
        <f>IFERROR(H1893/K1893,0)</f>
        <v/>
      </c>
      <c r="O1893" s="2">
        <f>IF(M1893="NÃO","EXCLUÍDO",IF(N1893&lt;Premissas!$B$8,"&lt; 1,00",IF(N1893&lt;Premissas!$B$9,"1,00 – 1,19",IF(N1893&lt;Premissas!$B$10,"1,20 – 1,39",IF(N1893&lt;Premissas!$B$11,"1,40 – 1,59",IF(N1893&lt;Premissas!$B$12,"1,60 – 1,99","≥ 2,00"))))))</f>
        <v/>
      </c>
      <c r="P1893" s="5">
        <f>IF(OR(M1893="NÃO",N1893&lt;Premissas!$B$8),Premissas!$B$13,IF(N1893&lt;Premissas!$B$9,Premissas!$B$14,IF(N1893&lt;Premissas!$B$10,Premissas!$B$15,IF(N1893&lt;Premissas!$B$11,Premissas!$B$16,IF(N1893&lt;Premissas!$B$12,Premissas!$B$17,Premissas!$B$18)))))</f>
        <v/>
      </c>
      <c r="Q1893" s="5">
        <f>IFERROR(P1893/Premissas!$B$4,0)</f>
        <v/>
      </c>
    </row>
    <row r="1894">
      <c r="A1894" s="2" t="n">
        <v>8</v>
      </c>
      <c r="B1894" s="2" t="n">
        <v>1942</v>
      </c>
      <c r="C1894" s="2" t="inlineStr">
        <is>
          <t>RECEBIMENTO</t>
        </is>
      </c>
      <c r="D1894" s="2" t="n">
        <v>5118514</v>
      </c>
      <c r="E1894" s="2" t="inlineStr">
        <is>
          <t>Marcel Santos</t>
        </is>
      </c>
      <c r="F1894" s="2" t="n">
        <v>13</v>
      </c>
      <c r="G1894" s="2" t="n">
        <v>1.81</v>
      </c>
      <c r="H1894" s="2" t="n">
        <v>7</v>
      </c>
      <c r="I1894" s="2" t="n">
        <v>17</v>
      </c>
      <c r="J1894" s="2" t="inlineStr">
        <is>
          <t>GPA</t>
        </is>
      </c>
      <c r="K1894" s="2">
        <f>IF(I1894&lt;&gt;"",I1894,IFERROR(INDEX(Base!$I:$I,MATCH(1,(Base!$C:$C=C1894)*(Base!$I:$I&lt;&gt;""),0)),0))</f>
        <v/>
      </c>
      <c r="L1894" s="2">
        <f>IF(AND(I1894="",K1894&gt;0),"SIM","NÃO")</f>
        <v/>
      </c>
      <c r="M1894" s="2">
        <f>IF(ISNUMBER(SEARCH("SEPARA",UPPER(C1894))),"NÃO","SIM")</f>
        <v/>
      </c>
      <c r="N1894" s="2">
        <f>IFERROR(H1894/K1894,0)</f>
        <v/>
      </c>
      <c r="O1894" s="2">
        <f>IF(M1894="NÃO","EXCLUÍDO",IF(N1894&lt;Premissas!$B$8,"&lt; 1,00",IF(N1894&lt;Premissas!$B$9,"1,00 – 1,19",IF(N1894&lt;Premissas!$B$10,"1,20 – 1,39",IF(N1894&lt;Premissas!$B$11,"1,40 – 1,59",IF(N1894&lt;Premissas!$B$12,"1,60 – 1,99","≥ 2,00"))))))</f>
        <v/>
      </c>
      <c r="P1894" s="5">
        <f>IF(OR(M1894="NÃO",N1894&lt;Premissas!$B$8),Premissas!$B$13,IF(N1894&lt;Premissas!$B$9,Premissas!$B$14,IF(N1894&lt;Premissas!$B$10,Premissas!$B$15,IF(N1894&lt;Premissas!$B$11,Premissas!$B$16,IF(N1894&lt;Premissas!$B$12,Premissas!$B$17,Premissas!$B$18)))))</f>
        <v/>
      </c>
      <c r="Q1894" s="5">
        <f>IFERROR(P1894/Premissas!$B$4,0)</f>
        <v/>
      </c>
    </row>
    <row r="1895">
      <c r="A1895" s="2" t="n">
        <v>8</v>
      </c>
      <c r="B1895" s="2" t="n">
        <v>1942</v>
      </c>
      <c r="C1895" s="2" t="inlineStr">
        <is>
          <t>CARREGAMENTO</t>
        </is>
      </c>
      <c r="D1895" s="2" t="n">
        <v>5204879</v>
      </c>
      <c r="E1895" s="2" t="inlineStr">
        <is>
          <t>TIAGO HERMES DE SOUZA</t>
        </is>
      </c>
      <c r="F1895" s="2" t="n">
        <v>1210</v>
      </c>
      <c r="G1895" s="2" t="n">
        <v>63.66</v>
      </c>
      <c r="H1895" s="2" t="n">
        <v>19</v>
      </c>
      <c r="I1895" s="2" t="n">
        <v>22</v>
      </c>
      <c r="J1895" s="2" t="inlineStr">
        <is>
          <t>GPA</t>
        </is>
      </c>
      <c r="K1895" s="2">
        <f>IF(I1895&lt;&gt;"",I1895,IFERROR(INDEX(Base!$I:$I,MATCH(1,(Base!$C:$C=C1895)*(Base!$I:$I&lt;&gt;""),0)),0))</f>
        <v/>
      </c>
      <c r="L1895" s="2">
        <f>IF(AND(I1895="",K1895&gt;0),"SIM","NÃO")</f>
        <v/>
      </c>
      <c r="M1895" s="2">
        <f>IF(ISNUMBER(SEARCH("SEPARA",UPPER(C1895))),"NÃO","SIM")</f>
        <v/>
      </c>
      <c r="N1895" s="2">
        <f>IFERROR(H1895/K1895,0)</f>
        <v/>
      </c>
      <c r="O1895" s="2">
        <f>IF(M1895="NÃO","EXCLUÍDO",IF(N1895&lt;Premissas!$B$8,"&lt; 1,00",IF(N1895&lt;Premissas!$B$9,"1,00 – 1,19",IF(N1895&lt;Premissas!$B$10,"1,20 – 1,39",IF(N1895&lt;Premissas!$B$11,"1,40 – 1,59",IF(N1895&lt;Premissas!$B$12,"1,60 – 1,99","≥ 2,00"))))))</f>
        <v/>
      </c>
      <c r="P1895" s="5">
        <f>IF(OR(M1895="NÃO",N1895&lt;Premissas!$B$8),Premissas!$B$13,IF(N1895&lt;Premissas!$B$9,Premissas!$B$14,IF(N1895&lt;Premissas!$B$10,Premissas!$B$15,IF(N1895&lt;Premissas!$B$11,Premissas!$B$16,IF(N1895&lt;Premissas!$B$12,Premissas!$B$17,Premissas!$B$18)))))</f>
        <v/>
      </c>
      <c r="Q1895" s="5">
        <f>IFERROR(P1895/Premissas!$B$4,0)</f>
        <v/>
      </c>
    </row>
    <row r="1896">
      <c r="A1896" s="2" t="n">
        <v>8</v>
      </c>
      <c r="B1896" s="2" t="n">
        <v>1942</v>
      </c>
      <c r="C1896" s="2" t="inlineStr">
        <is>
          <t>SEPARACAO</t>
        </is>
      </c>
      <c r="D1896" s="2" t="n">
        <v>5204879</v>
      </c>
      <c r="E1896" s="2" t="inlineStr">
        <is>
          <t>TIAGO HERMES DE SOUZA</t>
        </is>
      </c>
      <c r="F1896" s="2" t="n">
        <v>22</v>
      </c>
      <c r="G1896" s="2" t="n">
        <v>1.03</v>
      </c>
      <c r="H1896" s="2" t="n">
        <v>21</v>
      </c>
      <c r="I1896" s="2" t="n">
        <v>80</v>
      </c>
      <c r="J1896" s="2" t="inlineStr">
        <is>
          <t>GPA</t>
        </is>
      </c>
      <c r="K1896" s="2">
        <f>IF(I1896&lt;&gt;"",I1896,IFERROR(INDEX(Base!$I:$I,MATCH(1,(Base!$C:$C=C1896)*(Base!$I:$I&lt;&gt;""),0)),0))</f>
        <v/>
      </c>
      <c r="L1896" s="2">
        <f>IF(AND(I1896="",K1896&gt;0),"SIM","NÃO")</f>
        <v/>
      </c>
      <c r="M1896" s="2">
        <f>IF(ISNUMBER(SEARCH("SEPARA",UPPER(C1896))),"NÃO","SIM")</f>
        <v/>
      </c>
      <c r="N1896" s="2">
        <f>IFERROR(H1896/K1896,0)</f>
        <v/>
      </c>
      <c r="O1896" s="2">
        <f>IF(M1896="NÃO","EXCLUÍDO",IF(N1896&lt;Premissas!$B$8,"&lt; 1,00",IF(N1896&lt;Premissas!$B$9,"1,00 – 1,19",IF(N1896&lt;Premissas!$B$10,"1,20 – 1,39",IF(N1896&lt;Premissas!$B$11,"1,40 – 1,59",IF(N1896&lt;Premissas!$B$12,"1,60 – 1,99","≥ 2,00"))))))</f>
        <v/>
      </c>
      <c r="P1896" s="5">
        <f>IF(OR(M1896="NÃO",N1896&lt;Premissas!$B$8),Premissas!$B$13,IF(N1896&lt;Premissas!$B$9,Premissas!$B$14,IF(N1896&lt;Premissas!$B$10,Premissas!$B$15,IF(N1896&lt;Premissas!$B$11,Premissas!$B$16,IF(N1896&lt;Premissas!$B$12,Premissas!$B$17,Premissas!$B$18)))))</f>
        <v/>
      </c>
      <c r="Q1896" s="5">
        <f>IFERROR(P1896/Premissas!$B$4,0)</f>
        <v/>
      </c>
    </row>
    <row r="1897">
      <c r="A1897" s="2" t="n">
        <v>8</v>
      </c>
      <c r="B1897" s="2" t="n">
        <v>1942</v>
      </c>
      <c r="C1897" s="2" t="inlineStr">
        <is>
          <t>ATIVIDADE OP. EMP.</t>
        </is>
      </c>
      <c r="D1897" s="2" t="n">
        <v>5221838</v>
      </c>
      <c r="E1897" s="2" t="inlineStr">
        <is>
          <t>WESLEY DOS SANTOS TUOZZO</t>
        </is>
      </c>
      <c r="F1897" s="2" t="n">
        <v>41</v>
      </c>
      <c r="G1897" s="2" t="n">
        <v>2.32</v>
      </c>
      <c r="H1897" s="2" t="n">
        <v>18</v>
      </c>
      <c r="I1897" s="2" t="n">
        <v>20</v>
      </c>
      <c r="J1897" s="2" t="inlineStr">
        <is>
          <t>GPA</t>
        </is>
      </c>
      <c r="K1897" s="2">
        <f>IF(I1897&lt;&gt;"",I1897,IFERROR(INDEX(Base!$I:$I,MATCH(1,(Base!$C:$C=C1897)*(Base!$I:$I&lt;&gt;""),0)),0))</f>
        <v/>
      </c>
      <c r="L1897" s="2">
        <f>IF(AND(I1897="",K1897&gt;0),"SIM","NÃO")</f>
        <v/>
      </c>
      <c r="M1897" s="2">
        <f>IF(ISNUMBER(SEARCH("SEPARA",UPPER(C1897))),"NÃO","SIM")</f>
        <v/>
      </c>
      <c r="N1897" s="2">
        <f>IFERROR(H1897/K1897,0)</f>
        <v/>
      </c>
      <c r="O1897" s="2">
        <f>IF(M1897="NÃO","EXCLUÍDO",IF(N1897&lt;Premissas!$B$8,"&lt; 1,00",IF(N1897&lt;Premissas!$B$9,"1,00 – 1,19",IF(N1897&lt;Premissas!$B$10,"1,20 – 1,39",IF(N1897&lt;Premissas!$B$11,"1,40 – 1,59",IF(N1897&lt;Premissas!$B$12,"1,60 – 1,99","≥ 2,00"))))))</f>
        <v/>
      </c>
      <c r="P1897" s="5">
        <f>IF(OR(M1897="NÃO",N1897&lt;Premissas!$B$8),Premissas!$B$13,IF(N1897&lt;Premissas!$B$9,Premissas!$B$14,IF(N1897&lt;Premissas!$B$10,Premissas!$B$15,IF(N1897&lt;Premissas!$B$11,Premissas!$B$16,IF(N1897&lt;Premissas!$B$12,Premissas!$B$17,Premissas!$B$18)))))</f>
        <v/>
      </c>
      <c r="Q1897" s="5">
        <f>IFERROR(P1897/Premissas!$B$4,0)</f>
        <v/>
      </c>
    </row>
    <row r="1898">
      <c r="A1898" s="2" t="n">
        <v>8</v>
      </c>
      <c r="B1898" s="2" t="n">
        <v>1942</v>
      </c>
      <c r="C1898" s="2" t="inlineStr">
        <is>
          <t>SEPARACAO</t>
        </is>
      </c>
      <c r="D1898" s="2" t="n">
        <v>5221838</v>
      </c>
      <c r="E1898" s="2" t="inlineStr">
        <is>
          <t>WESLEY DOS SANTOS TUOZZO</t>
        </is>
      </c>
      <c r="F1898" s="2" t="n">
        <v>297</v>
      </c>
      <c r="G1898" s="2" t="n">
        <v>1.59</v>
      </c>
      <c r="H1898" s="2" t="n">
        <v>187</v>
      </c>
      <c r="I1898" s="2" t="n">
        <v>80</v>
      </c>
      <c r="J1898" s="2" t="inlineStr">
        <is>
          <t>GPA</t>
        </is>
      </c>
      <c r="K1898" s="2">
        <f>IF(I1898&lt;&gt;"",I1898,IFERROR(INDEX(Base!$I:$I,MATCH(1,(Base!$C:$C=C1898)*(Base!$I:$I&lt;&gt;""),0)),0))</f>
        <v/>
      </c>
      <c r="L1898" s="2">
        <f>IF(AND(I1898="",K1898&gt;0),"SIM","NÃO")</f>
        <v/>
      </c>
      <c r="M1898" s="2">
        <f>IF(ISNUMBER(SEARCH("SEPARA",UPPER(C1898))),"NÃO","SIM")</f>
        <v/>
      </c>
      <c r="N1898" s="2">
        <f>IFERROR(H1898/K1898,0)</f>
        <v/>
      </c>
      <c r="O1898" s="2">
        <f>IF(M1898="NÃO","EXCLUÍDO",IF(N1898&lt;Premissas!$B$8,"&lt; 1,00",IF(N1898&lt;Premissas!$B$9,"1,00 – 1,19",IF(N1898&lt;Premissas!$B$10,"1,20 – 1,39",IF(N1898&lt;Premissas!$B$11,"1,40 – 1,59",IF(N1898&lt;Premissas!$B$12,"1,60 – 1,99","≥ 2,00"))))))</f>
        <v/>
      </c>
      <c r="P1898" s="5">
        <f>IF(OR(M1898="NÃO",N1898&lt;Premissas!$B$8),Premissas!$B$13,IF(N1898&lt;Premissas!$B$9,Premissas!$B$14,IF(N1898&lt;Premissas!$B$10,Premissas!$B$15,IF(N1898&lt;Premissas!$B$11,Premissas!$B$16,IF(N1898&lt;Premissas!$B$12,Premissas!$B$17,Premissas!$B$18)))))</f>
        <v/>
      </c>
      <c r="Q1898" s="5">
        <f>IFERROR(P1898/Premissas!$B$4,0)</f>
        <v/>
      </c>
    </row>
    <row r="1899">
      <c r="A1899" s="2" t="n">
        <v>8</v>
      </c>
      <c r="B1899" s="2" t="n">
        <v>1942</v>
      </c>
      <c r="C1899" s="2" t="inlineStr">
        <is>
          <t>SEPARACAO</t>
        </is>
      </c>
      <c r="D1899" s="2" t="n">
        <v>5222109</v>
      </c>
      <c r="E1899" s="2" t="inlineStr">
        <is>
          <t>IJOVANO FERNANDES PINHO</t>
        </is>
      </c>
      <c r="F1899" s="2" t="n">
        <v>160</v>
      </c>
      <c r="G1899" s="2" t="n">
        <v>3.08</v>
      </c>
      <c r="H1899" s="2" t="n">
        <v>52</v>
      </c>
      <c r="I1899" s="2" t="n">
        <v>80</v>
      </c>
      <c r="J1899" s="2" t="inlineStr">
        <is>
          <t>GPA</t>
        </is>
      </c>
      <c r="K1899" s="2">
        <f>IF(I1899&lt;&gt;"",I1899,IFERROR(INDEX(Base!$I:$I,MATCH(1,(Base!$C:$C=C1899)*(Base!$I:$I&lt;&gt;""),0)),0))</f>
        <v/>
      </c>
      <c r="L1899" s="2">
        <f>IF(AND(I1899="",K1899&gt;0),"SIM","NÃO")</f>
        <v/>
      </c>
      <c r="M1899" s="2">
        <f>IF(ISNUMBER(SEARCH("SEPARA",UPPER(C1899))),"NÃO","SIM")</f>
        <v/>
      </c>
      <c r="N1899" s="2">
        <f>IFERROR(H1899/K1899,0)</f>
        <v/>
      </c>
      <c r="O1899" s="2">
        <f>IF(M1899="NÃO","EXCLUÍDO",IF(N1899&lt;Premissas!$B$8,"&lt; 1,00",IF(N1899&lt;Premissas!$B$9,"1,00 – 1,19",IF(N1899&lt;Premissas!$B$10,"1,20 – 1,39",IF(N1899&lt;Premissas!$B$11,"1,40 – 1,59",IF(N1899&lt;Premissas!$B$12,"1,60 – 1,99","≥ 2,00"))))))</f>
        <v/>
      </c>
      <c r="P1899" s="5">
        <f>IF(OR(M1899="NÃO",N1899&lt;Premissas!$B$8),Premissas!$B$13,IF(N1899&lt;Premissas!$B$9,Premissas!$B$14,IF(N1899&lt;Premissas!$B$10,Premissas!$B$15,IF(N1899&lt;Premissas!$B$11,Premissas!$B$16,IF(N1899&lt;Premissas!$B$12,Premissas!$B$17,Premissas!$B$18)))))</f>
        <v/>
      </c>
      <c r="Q1899" s="5">
        <f>IFERROR(P1899/Premissas!$B$4,0)</f>
        <v/>
      </c>
    </row>
    <row r="1900">
      <c r="A1900" s="2" t="n">
        <v>8</v>
      </c>
      <c r="B1900" s="2" t="n">
        <v>1942</v>
      </c>
      <c r="C1900" s="2" t="inlineStr">
        <is>
          <t>ATIVIDADE OP. EMP.</t>
        </is>
      </c>
      <c r="D1900" s="2" t="n">
        <v>5224055</v>
      </c>
      <c r="E1900" s="2" t="inlineStr">
        <is>
          <t>Jose Carlos Da Silva</t>
        </is>
      </c>
      <c r="F1900" s="2" t="n">
        <v>1292</v>
      </c>
      <c r="G1900" s="2" t="n">
        <v>76.97</v>
      </c>
      <c r="H1900" s="2" t="n">
        <v>17</v>
      </c>
      <c r="I1900" s="2" t="n">
        <v>20</v>
      </c>
      <c r="J1900" s="2" t="inlineStr">
        <is>
          <t>GPA</t>
        </is>
      </c>
      <c r="K1900" s="2">
        <f>IF(I1900&lt;&gt;"",I1900,IFERROR(INDEX(Base!$I:$I,MATCH(1,(Base!$C:$C=C1900)*(Base!$I:$I&lt;&gt;""),0)),0))</f>
        <v/>
      </c>
      <c r="L1900" s="2">
        <f>IF(AND(I1900="",K1900&gt;0),"SIM","NÃO")</f>
        <v/>
      </c>
      <c r="M1900" s="2">
        <f>IF(ISNUMBER(SEARCH("SEPARA",UPPER(C1900))),"NÃO","SIM")</f>
        <v/>
      </c>
      <c r="N1900" s="2">
        <f>IFERROR(H1900/K1900,0)</f>
        <v/>
      </c>
      <c r="O1900" s="2">
        <f>IF(M1900="NÃO","EXCLUÍDO",IF(N1900&lt;Premissas!$B$8,"&lt; 1,00",IF(N1900&lt;Premissas!$B$9,"1,00 – 1,19",IF(N1900&lt;Premissas!$B$10,"1,20 – 1,39",IF(N1900&lt;Premissas!$B$11,"1,40 – 1,59",IF(N1900&lt;Premissas!$B$12,"1,60 – 1,99","≥ 2,00"))))))</f>
        <v/>
      </c>
      <c r="P1900" s="5">
        <f>IF(OR(M1900="NÃO",N1900&lt;Premissas!$B$8),Premissas!$B$13,IF(N1900&lt;Premissas!$B$9,Premissas!$B$14,IF(N1900&lt;Premissas!$B$10,Premissas!$B$15,IF(N1900&lt;Premissas!$B$11,Premissas!$B$16,IF(N1900&lt;Premissas!$B$12,Premissas!$B$17,Premissas!$B$18)))))</f>
        <v/>
      </c>
      <c r="Q1900" s="5">
        <f>IFERROR(P1900/Premissas!$B$4,0)</f>
        <v/>
      </c>
    </row>
    <row r="1901">
      <c r="A1901" s="2" t="n">
        <v>8</v>
      </c>
      <c r="B1901" s="2" t="n">
        <v>1942</v>
      </c>
      <c r="C1901" s="2" t="inlineStr">
        <is>
          <t>SEPARACAO</t>
        </is>
      </c>
      <c r="D1901" s="2" t="n">
        <v>5224055</v>
      </c>
      <c r="E1901" s="2" t="inlineStr">
        <is>
          <t>Jose Carlos Da Silva</t>
        </is>
      </c>
      <c r="F1901" s="2" t="n">
        <v>4954</v>
      </c>
      <c r="G1901" s="2" t="n">
        <v>20.21</v>
      </c>
      <c r="H1901" s="2" t="n">
        <v>245</v>
      </c>
      <c r="I1901" s="2" t="n">
        <v>80</v>
      </c>
      <c r="J1901" s="2" t="inlineStr">
        <is>
          <t>GPA</t>
        </is>
      </c>
      <c r="K1901" s="2">
        <f>IF(I1901&lt;&gt;"",I1901,IFERROR(INDEX(Base!$I:$I,MATCH(1,(Base!$C:$C=C1901)*(Base!$I:$I&lt;&gt;""),0)),0))</f>
        <v/>
      </c>
      <c r="L1901" s="2">
        <f>IF(AND(I1901="",K1901&gt;0),"SIM","NÃO")</f>
        <v/>
      </c>
      <c r="M1901" s="2">
        <f>IF(ISNUMBER(SEARCH("SEPARA",UPPER(C1901))),"NÃO","SIM")</f>
        <v/>
      </c>
      <c r="N1901" s="2">
        <f>IFERROR(H1901/K1901,0)</f>
        <v/>
      </c>
      <c r="O1901" s="2">
        <f>IF(M1901="NÃO","EXCLUÍDO",IF(N1901&lt;Premissas!$B$8,"&lt; 1,00",IF(N1901&lt;Premissas!$B$9,"1,00 – 1,19",IF(N1901&lt;Premissas!$B$10,"1,20 – 1,39",IF(N1901&lt;Premissas!$B$11,"1,40 – 1,59",IF(N1901&lt;Premissas!$B$12,"1,60 – 1,99","≥ 2,00"))))))</f>
        <v/>
      </c>
      <c r="P1901" s="5">
        <f>IF(OR(M1901="NÃO",N1901&lt;Premissas!$B$8),Premissas!$B$13,IF(N1901&lt;Premissas!$B$9,Premissas!$B$14,IF(N1901&lt;Premissas!$B$10,Premissas!$B$15,IF(N1901&lt;Premissas!$B$11,Premissas!$B$16,IF(N1901&lt;Premissas!$B$12,Premissas!$B$17,Premissas!$B$18)))))</f>
        <v/>
      </c>
      <c r="Q1901" s="5">
        <f>IFERROR(P1901/Premissas!$B$4,0)</f>
        <v/>
      </c>
    </row>
    <row r="1902">
      <c r="A1902" s="2" t="n">
        <v>8</v>
      </c>
      <c r="B1902" s="2" t="n">
        <v>1942</v>
      </c>
      <c r="C1902" s="2" t="inlineStr">
        <is>
          <t>CARREGAMENTO</t>
        </is>
      </c>
      <c r="D1902" s="2" t="n">
        <v>5224624</v>
      </c>
      <c r="E1902" s="2" t="inlineStr">
        <is>
          <t>LUIS FERNANDO DE JESUS CHAVES</t>
        </is>
      </c>
      <c r="F1902" s="2" t="n">
        <v>823</v>
      </c>
      <c r="G1902" s="2" t="n">
        <v>11.12</v>
      </c>
      <c r="H1902" s="2" t="n">
        <v>74</v>
      </c>
      <c r="I1902" s="2" t="n">
        <v>22</v>
      </c>
      <c r="J1902" s="2" t="inlineStr">
        <is>
          <t>GPA</t>
        </is>
      </c>
      <c r="K1902" s="2">
        <f>IF(I1902&lt;&gt;"",I1902,IFERROR(INDEX(Base!$I:$I,MATCH(1,(Base!$C:$C=C1902)*(Base!$I:$I&lt;&gt;""),0)),0))</f>
        <v/>
      </c>
      <c r="L1902" s="2">
        <f>IF(AND(I1902="",K1902&gt;0),"SIM","NÃO")</f>
        <v/>
      </c>
      <c r="M1902" s="2">
        <f>IF(ISNUMBER(SEARCH("SEPARA",UPPER(C1902))),"NÃO","SIM")</f>
        <v/>
      </c>
      <c r="N1902" s="2">
        <f>IFERROR(H1902/K1902,0)</f>
        <v/>
      </c>
      <c r="O1902" s="2">
        <f>IF(M1902="NÃO","EXCLUÍDO",IF(N1902&lt;Premissas!$B$8,"&lt; 1,00",IF(N1902&lt;Premissas!$B$9,"1,00 – 1,19",IF(N1902&lt;Premissas!$B$10,"1,20 – 1,39",IF(N1902&lt;Premissas!$B$11,"1,40 – 1,59",IF(N1902&lt;Premissas!$B$12,"1,60 – 1,99","≥ 2,00"))))))</f>
        <v/>
      </c>
      <c r="P1902" s="5">
        <f>IF(OR(M1902="NÃO",N1902&lt;Premissas!$B$8),Premissas!$B$13,IF(N1902&lt;Premissas!$B$9,Premissas!$B$14,IF(N1902&lt;Premissas!$B$10,Premissas!$B$15,IF(N1902&lt;Premissas!$B$11,Premissas!$B$16,IF(N1902&lt;Premissas!$B$12,Premissas!$B$17,Premissas!$B$18)))))</f>
        <v/>
      </c>
      <c r="Q1902" s="5">
        <f>IFERROR(P1902/Premissas!$B$4,0)</f>
        <v/>
      </c>
    </row>
    <row r="1903">
      <c r="A1903" s="2" t="n">
        <v>8</v>
      </c>
      <c r="B1903" s="2" t="n">
        <v>1942</v>
      </c>
      <c r="C1903" s="2" t="inlineStr">
        <is>
          <t>SEPARACAO</t>
        </is>
      </c>
      <c r="D1903" s="2" t="n">
        <v>5224624</v>
      </c>
      <c r="E1903" s="2" t="inlineStr">
        <is>
          <t>LUIS FERNANDO DE JESUS CHAVES</t>
        </is>
      </c>
      <c r="F1903" s="2" t="n">
        <v>539</v>
      </c>
      <c r="G1903" s="2" t="n">
        <v>8.81</v>
      </c>
      <c r="H1903" s="2" t="n">
        <v>61</v>
      </c>
      <c r="I1903" s="2" t="n">
        <v>80</v>
      </c>
      <c r="J1903" s="2" t="inlineStr">
        <is>
          <t>GPA</t>
        </is>
      </c>
      <c r="K1903" s="2">
        <f>IF(I1903&lt;&gt;"",I1903,IFERROR(INDEX(Base!$I:$I,MATCH(1,(Base!$C:$C=C1903)*(Base!$I:$I&lt;&gt;""),0)),0))</f>
        <v/>
      </c>
      <c r="L1903" s="2">
        <f>IF(AND(I1903="",K1903&gt;0),"SIM","NÃO")</f>
        <v/>
      </c>
      <c r="M1903" s="2">
        <f>IF(ISNUMBER(SEARCH("SEPARA",UPPER(C1903))),"NÃO","SIM")</f>
        <v/>
      </c>
      <c r="N1903" s="2">
        <f>IFERROR(H1903/K1903,0)</f>
        <v/>
      </c>
      <c r="O1903" s="2">
        <f>IF(M1903="NÃO","EXCLUÍDO",IF(N1903&lt;Premissas!$B$8,"&lt; 1,00",IF(N1903&lt;Premissas!$B$9,"1,00 – 1,19",IF(N1903&lt;Premissas!$B$10,"1,20 – 1,39",IF(N1903&lt;Premissas!$B$11,"1,40 – 1,59",IF(N1903&lt;Premissas!$B$12,"1,60 – 1,99","≥ 2,00"))))))</f>
        <v/>
      </c>
      <c r="P1903" s="5">
        <f>IF(OR(M1903="NÃO",N1903&lt;Premissas!$B$8),Premissas!$B$13,IF(N1903&lt;Premissas!$B$9,Premissas!$B$14,IF(N1903&lt;Premissas!$B$10,Premissas!$B$15,IF(N1903&lt;Premissas!$B$11,Premissas!$B$16,IF(N1903&lt;Premissas!$B$12,Premissas!$B$17,Premissas!$B$18)))))</f>
        <v/>
      </c>
      <c r="Q1903" s="5">
        <f>IFERROR(P1903/Premissas!$B$4,0)</f>
        <v/>
      </c>
    </row>
    <row r="1904">
      <c r="A1904" s="2" t="n">
        <v>8</v>
      </c>
      <c r="B1904" s="2" t="n">
        <v>1942</v>
      </c>
      <c r="C1904" s="2" t="inlineStr">
        <is>
          <t>CARREGAMENTO</t>
        </is>
      </c>
      <c r="D1904" s="2" t="n">
        <v>5227321</v>
      </c>
      <c r="E1904" s="2" t="inlineStr">
        <is>
          <t>ANILTON APARECIDO DE CAMPOS</t>
        </is>
      </c>
      <c r="F1904" s="2" t="n">
        <v>2284</v>
      </c>
      <c r="G1904" s="2" t="n">
        <v>37.81</v>
      </c>
      <c r="H1904" s="2" t="n">
        <v>60</v>
      </c>
      <c r="I1904" s="2" t="n">
        <v>22</v>
      </c>
      <c r="J1904" s="2" t="inlineStr">
        <is>
          <t>GPA</t>
        </is>
      </c>
      <c r="K1904" s="2">
        <f>IF(I1904&lt;&gt;"",I1904,IFERROR(INDEX(Base!$I:$I,MATCH(1,(Base!$C:$C=C1904)*(Base!$I:$I&lt;&gt;""),0)),0))</f>
        <v/>
      </c>
      <c r="L1904" s="2">
        <f>IF(AND(I1904="",K1904&gt;0),"SIM","NÃO")</f>
        <v/>
      </c>
      <c r="M1904" s="2">
        <f>IF(ISNUMBER(SEARCH("SEPARA",UPPER(C1904))),"NÃO","SIM")</f>
        <v/>
      </c>
      <c r="N1904" s="2">
        <f>IFERROR(H1904/K1904,0)</f>
        <v/>
      </c>
      <c r="O1904" s="2">
        <f>IF(M1904="NÃO","EXCLUÍDO",IF(N1904&lt;Premissas!$B$8,"&lt; 1,00",IF(N1904&lt;Premissas!$B$9,"1,00 – 1,19",IF(N1904&lt;Premissas!$B$10,"1,20 – 1,39",IF(N1904&lt;Premissas!$B$11,"1,40 – 1,59",IF(N1904&lt;Premissas!$B$12,"1,60 – 1,99","≥ 2,00"))))))</f>
        <v/>
      </c>
      <c r="P1904" s="5">
        <f>IF(OR(M1904="NÃO",N1904&lt;Premissas!$B$8),Premissas!$B$13,IF(N1904&lt;Premissas!$B$9,Premissas!$B$14,IF(N1904&lt;Premissas!$B$10,Premissas!$B$15,IF(N1904&lt;Premissas!$B$11,Premissas!$B$16,IF(N1904&lt;Premissas!$B$12,Premissas!$B$17,Premissas!$B$18)))))</f>
        <v/>
      </c>
      <c r="Q1904" s="5">
        <f>IFERROR(P1904/Premissas!$B$4,0)</f>
        <v/>
      </c>
    </row>
    <row r="1905">
      <c r="A1905" s="2" t="n">
        <v>8</v>
      </c>
      <c r="B1905" s="2" t="n">
        <v>1942</v>
      </c>
      <c r="C1905" s="2" t="inlineStr">
        <is>
          <t>SEPARACAO</t>
        </is>
      </c>
      <c r="D1905" s="2" t="n">
        <v>5227321</v>
      </c>
      <c r="E1905" s="2" t="inlineStr">
        <is>
          <t>ANILTON APARECIDO DE CAMPOS</t>
        </is>
      </c>
      <c r="F1905" s="2" t="n">
        <v>754</v>
      </c>
      <c r="G1905" s="2" t="n">
        <v>8.789999999999999</v>
      </c>
      <c r="H1905" s="2" t="n">
        <v>86</v>
      </c>
      <c r="I1905" s="2" t="n">
        <v>80</v>
      </c>
      <c r="J1905" s="2" t="inlineStr">
        <is>
          <t>GPA</t>
        </is>
      </c>
      <c r="K1905" s="2">
        <f>IF(I1905&lt;&gt;"",I1905,IFERROR(INDEX(Base!$I:$I,MATCH(1,(Base!$C:$C=C1905)*(Base!$I:$I&lt;&gt;""),0)),0))</f>
        <v/>
      </c>
      <c r="L1905" s="2">
        <f>IF(AND(I1905="",K1905&gt;0),"SIM","NÃO")</f>
        <v/>
      </c>
      <c r="M1905" s="2">
        <f>IF(ISNUMBER(SEARCH("SEPARA",UPPER(C1905))),"NÃO","SIM")</f>
        <v/>
      </c>
      <c r="N1905" s="2">
        <f>IFERROR(H1905/K1905,0)</f>
        <v/>
      </c>
      <c r="O1905" s="2">
        <f>IF(M1905="NÃO","EXCLUÍDO",IF(N1905&lt;Premissas!$B$8,"&lt; 1,00",IF(N1905&lt;Premissas!$B$9,"1,00 – 1,19",IF(N1905&lt;Premissas!$B$10,"1,20 – 1,39",IF(N1905&lt;Premissas!$B$11,"1,40 – 1,59",IF(N1905&lt;Premissas!$B$12,"1,60 – 1,99","≥ 2,00"))))))</f>
        <v/>
      </c>
      <c r="P1905" s="5">
        <f>IF(OR(M1905="NÃO",N1905&lt;Premissas!$B$8),Premissas!$B$13,IF(N1905&lt;Premissas!$B$9,Premissas!$B$14,IF(N1905&lt;Premissas!$B$10,Premissas!$B$15,IF(N1905&lt;Premissas!$B$11,Premissas!$B$16,IF(N1905&lt;Premissas!$B$12,Premissas!$B$17,Premissas!$B$18)))))</f>
        <v/>
      </c>
      <c r="Q1905" s="5">
        <f>IFERROR(P1905/Premissas!$B$4,0)</f>
        <v/>
      </c>
    </row>
    <row r="1906">
      <c r="A1906" s="2" t="n">
        <v>8</v>
      </c>
      <c r="B1906" s="2" t="n">
        <v>1942</v>
      </c>
      <c r="C1906" s="2" t="inlineStr">
        <is>
          <t>CARREGAMENTO</t>
        </is>
      </c>
      <c r="D1906" s="2" t="n">
        <v>5288029</v>
      </c>
      <c r="E1906" s="2" t="inlineStr">
        <is>
          <t>JOAO BATISTA BARROS</t>
        </is>
      </c>
      <c r="F1906" s="2" t="n">
        <v>131</v>
      </c>
      <c r="G1906" s="2" t="n">
        <v>4.02</v>
      </c>
      <c r="H1906" s="2" t="n">
        <v>33</v>
      </c>
      <c r="I1906" s="2" t="n">
        <v>22</v>
      </c>
      <c r="J1906" s="2" t="inlineStr">
        <is>
          <t>GPA</t>
        </is>
      </c>
      <c r="K1906" s="2">
        <f>IF(I1906&lt;&gt;"",I1906,IFERROR(INDEX(Base!$I:$I,MATCH(1,(Base!$C:$C=C1906)*(Base!$I:$I&lt;&gt;""),0)),0))</f>
        <v/>
      </c>
      <c r="L1906" s="2">
        <f>IF(AND(I1906="",K1906&gt;0),"SIM","NÃO")</f>
        <v/>
      </c>
      <c r="M1906" s="2">
        <f>IF(ISNUMBER(SEARCH("SEPARA",UPPER(C1906))),"NÃO","SIM")</f>
        <v/>
      </c>
      <c r="N1906" s="2">
        <f>IFERROR(H1906/K1906,0)</f>
        <v/>
      </c>
      <c r="O1906" s="2">
        <f>IF(M1906="NÃO","EXCLUÍDO",IF(N1906&lt;Premissas!$B$8,"&lt; 1,00",IF(N1906&lt;Premissas!$B$9,"1,00 – 1,19",IF(N1906&lt;Premissas!$B$10,"1,20 – 1,39",IF(N1906&lt;Premissas!$B$11,"1,40 – 1,59",IF(N1906&lt;Premissas!$B$12,"1,60 – 1,99","≥ 2,00"))))))</f>
        <v/>
      </c>
      <c r="P1906" s="5">
        <f>IF(OR(M1906="NÃO",N1906&lt;Premissas!$B$8),Premissas!$B$13,IF(N1906&lt;Premissas!$B$9,Premissas!$B$14,IF(N1906&lt;Premissas!$B$10,Premissas!$B$15,IF(N1906&lt;Premissas!$B$11,Premissas!$B$16,IF(N1906&lt;Premissas!$B$12,Premissas!$B$17,Premissas!$B$18)))))</f>
        <v/>
      </c>
      <c r="Q1906" s="5">
        <f>IFERROR(P1906/Premissas!$B$4,0)</f>
        <v/>
      </c>
    </row>
    <row r="1907">
      <c r="A1907" s="2" t="n">
        <v>8</v>
      </c>
      <c r="B1907" s="2" t="n">
        <v>1942</v>
      </c>
      <c r="C1907" s="2" t="inlineStr">
        <is>
          <t>CARREGAMENTO</t>
        </is>
      </c>
      <c r="D1907" s="2" t="n">
        <v>5308917</v>
      </c>
      <c r="E1907" s="2" t="inlineStr">
        <is>
          <t>LEON GUILHERME LESSA DOS SANTOS ALMEIDA</t>
        </is>
      </c>
      <c r="F1907" s="2" t="n">
        <v>735</v>
      </c>
      <c r="G1907" s="2" t="n">
        <v>48.86</v>
      </c>
      <c r="H1907" s="2" t="n">
        <v>15</v>
      </c>
      <c r="I1907" s="2" t="n">
        <v>22</v>
      </c>
      <c r="J1907" s="2" t="inlineStr">
        <is>
          <t>GPA</t>
        </is>
      </c>
      <c r="K1907" s="2">
        <f>IF(I1907&lt;&gt;"",I1907,IFERROR(INDEX(Base!$I:$I,MATCH(1,(Base!$C:$C=C1907)*(Base!$I:$I&lt;&gt;""),0)),0))</f>
        <v/>
      </c>
      <c r="L1907" s="2">
        <f>IF(AND(I1907="",K1907&gt;0),"SIM","NÃO")</f>
        <v/>
      </c>
      <c r="M1907" s="2">
        <f>IF(ISNUMBER(SEARCH("SEPARA",UPPER(C1907))),"NÃO","SIM")</f>
        <v/>
      </c>
      <c r="N1907" s="2">
        <f>IFERROR(H1907/K1907,0)</f>
        <v/>
      </c>
      <c r="O1907" s="2">
        <f>IF(M1907="NÃO","EXCLUÍDO",IF(N1907&lt;Premissas!$B$8,"&lt; 1,00",IF(N1907&lt;Premissas!$B$9,"1,00 – 1,19",IF(N1907&lt;Premissas!$B$10,"1,20 – 1,39",IF(N1907&lt;Premissas!$B$11,"1,40 – 1,59",IF(N1907&lt;Premissas!$B$12,"1,60 – 1,99","≥ 2,00"))))))</f>
        <v/>
      </c>
      <c r="P1907" s="5">
        <f>IF(OR(M1907="NÃO",N1907&lt;Premissas!$B$8),Premissas!$B$13,IF(N1907&lt;Premissas!$B$9,Premissas!$B$14,IF(N1907&lt;Premissas!$B$10,Premissas!$B$15,IF(N1907&lt;Premissas!$B$11,Premissas!$B$16,IF(N1907&lt;Premissas!$B$12,Premissas!$B$17,Premissas!$B$18)))))</f>
        <v/>
      </c>
      <c r="Q1907" s="5">
        <f>IFERROR(P1907/Premissas!$B$4,0)</f>
        <v/>
      </c>
    </row>
    <row r="1908">
      <c r="A1908" s="2" t="n">
        <v>8</v>
      </c>
      <c r="B1908" s="2" t="n">
        <v>1942</v>
      </c>
      <c r="C1908" s="2" t="inlineStr">
        <is>
          <t>SEPARACAO</t>
        </is>
      </c>
      <c r="D1908" s="2" t="n">
        <v>5328730</v>
      </c>
      <c r="E1908" s="2" t="inlineStr">
        <is>
          <t>Deusimario Souza Barros</t>
        </is>
      </c>
      <c r="F1908" s="2" t="n">
        <v>7724</v>
      </c>
      <c r="G1908" s="2" t="n">
        <v>93.73</v>
      </c>
      <c r="H1908" s="2" t="n">
        <v>82</v>
      </c>
      <c r="I1908" s="2" t="n">
        <v>80</v>
      </c>
      <c r="J1908" s="2" t="inlineStr">
        <is>
          <t>GPA</t>
        </is>
      </c>
      <c r="K1908" s="2">
        <f>IF(I1908&lt;&gt;"",I1908,IFERROR(INDEX(Base!$I:$I,MATCH(1,(Base!$C:$C=C1908)*(Base!$I:$I&lt;&gt;""),0)),0))</f>
        <v/>
      </c>
      <c r="L1908" s="2">
        <f>IF(AND(I1908="",K1908&gt;0),"SIM","NÃO")</f>
        <v/>
      </c>
      <c r="M1908" s="2">
        <f>IF(ISNUMBER(SEARCH("SEPARA",UPPER(C1908))),"NÃO","SIM")</f>
        <v/>
      </c>
      <c r="N1908" s="2">
        <f>IFERROR(H1908/K1908,0)</f>
        <v/>
      </c>
      <c r="O1908" s="2">
        <f>IF(M1908="NÃO","EXCLUÍDO",IF(N1908&lt;Premissas!$B$8,"&lt; 1,00",IF(N1908&lt;Premissas!$B$9,"1,00 – 1,19",IF(N1908&lt;Premissas!$B$10,"1,20 – 1,39",IF(N1908&lt;Premissas!$B$11,"1,40 – 1,59",IF(N1908&lt;Premissas!$B$12,"1,60 – 1,99","≥ 2,00"))))))</f>
        <v/>
      </c>
      <c r="P1908" s="5">
        <f>IF(OR(M1908="NÃO",N1908&lt;Premissas!$B$8),Premissas!$B$13,IF(N1908&lt;Premissas!$B$9,Premissas!$B$14,IF(N1908&lt;Premissas!$B$10,Premissas!$B$15,IF(N1908&lt;Premissas!$B$11,Premissas!$B$16,IF(N1908&lt;Premissas!$B$12,Premissas!$B$17,Premissas!$B$18)))))</f>
        <v/>
      </c>
      <c r="Q1908" s="5">
        <f>IFERROR(P1908/Premissas!$B$4,0)</f>
        <v/>
      </c>
    </row>
    <row r="1909">
      <c r="A1909" s="2" t="n">
        <v>8</v>
      </c>
      <c r="B1909" s="2" t="n">
        <v>1942</v>
      </c>
      <c r="C1909" s="2" t="inlineStr">
        <is>
          <t>PUXADA RECEB</t>
        </is>
      </c>
      <c r="D1909" s="2" t="n">
        <v>5331099</v>
      </c>
      <c r="E1909" s="2" t="inlineStr">
        <is>
          <t>Gustavo Henrique Santos Da Silva</t>
        </is>
      </c>
      <c r="F1909" s="2" t="n">
        <v>2</v>
      </c>
      <c r="G1909" s="2" t="n">
        <v>1.76</v>
      </c>
      <c r="H1909" s="2" t="n">
        <v>1</v>
      </c>
      <c r="I1909" s="2" t="n">
        <v>16</v>
      </c>
      <c r="J1909" s="2" t="inlineStr">
        <is>
          <t>GPA</t>
        </is>
      </c>
      <c r="K1909" s="2">
        <f>IF(I1909&lt;&gt;"",I1909,IFERROR(INDEX(Base!$I:$I,MATCH(1,(Base!$C:$C=C1909)*(Base!$I:$I&lt;&gt;""),0)),0))</f>
        <v/>
      </c>
      <c r="L1909" s="2">
        <f>IF(AND(I1909="",K1909&gt;0),"SIM","NÃO")</f>
        <v/>
      </c>
      <c r="M1909" s="2">
        <f>IF(ISNUMBER(SEARCH("SEPARA",UPPER(C1909))),"NÃO","SIM")</f>
        <v/>
      </c>
      <c r="N1909" s="2">
        <f>IFERROR(H1909/K1909,0)</f>
        <v/>
      </c>
      <c r="O1909" s="2">
        <f>IF(M1909="NÃO","EXCLUÍDO",IF(N1909&lt;Premissas!$B$8,"&lt; 1,00",IF(N1909&lt;Premissas!$B$9,"1,00 – 1,19",IF(N1909&lt;Premissas!$B$10,"1,20 – 1,39",IF(N1909&lt;Premissas!$B$11,"1,40 – 1,59",IF(N1909&lt;Premissas!$B$12,"1,60 – 1,99","≥ 2,00"))))))</f>
        <v/>
      </c>
      <c r="P1909" s="5">
        <f>IF(OR(M1909="NÃO",N1909&lt;Premissas!$B$8),Premissas!$B$13,IF(N1909&lt;Premissas!$B$9,Premissas!$B$14,IF(N1909&lt;Premissas!$B$10,Premissas!$B$15,IF(N1909&lt;Premissas!$B$11,Premissas!$B$16,IF(N1909&lt;Premissas!$B$12,Premissas!$B$17,Premissas!$B$18)))))</f>
        <v/>
      </c>
      <c r="Q1909" s="5">
        <f>IFERROR(P1909/Premissas!$B$4,0)</f>
        <v/>
      </c>
    </row>
    <row r="1910">
      <c r="A1910" s="2" t="n">
        <v>8</v>
      </c>
      <c r="B1910" s="2" t="n">
        <v>1942</v>
      </c>
      <c r="C1910" s="2" t="inlineStr">
        <is>
          <t>RECEBIMENTO</t>
        </is>
      </c>
      <c r="D1910" s="2" t="n">
        <v>5331099</v>
      </c>
      <c r="E1910" s="2" t="inlineStr">
        <is>
          <t>Gustavo Henrique Santos Da Silva</t>
        </is>
      </c>
      <c r="F1910" s="2" t="n">
        <v>1</v>
      </c>
      <c r="G1910" s="2" t="n">
        <v>0.04</v>
      </c>
      <c r="H1910" s="2" t="n">
        <v>25</v>
      </c>
      <c r="I1910" s="2" t="n">
        <v>17</v>
      </c>
      <c r="J1910" s="2" t="inlineStr">
        <is>
          <t>GPA</t>
        </is>
      </c>
      <c r="K1910" s="2">
        <f>IF(I1910&lt;&gt;"",I1910,IFERROR(INDEX(Base!$I:$I,MATCH(1,(Base!$C:$C=C1910)*(Base!$I:$I&lt;&gt;""),0)),0))</f>
        <v/>
      </c>
      <c r="L1910" s="2">
        <f>IF(AND(I1910="",K1910&gt;0),"SIM","NÃO")</f>
        <v/>
      </c>
      <c r="M1910" s="2">
        <f>IF(ISNUMBER(SEARCH("SEPARA",UPPER(C1910))),"NÃO","SIM")</f>
        <v/>
      </c>
      <c r="N1910" s="2">
        <f>IFERROR(H1910/K1910,0)</f>
        <v/>
      </c>
      <c r="O1910" s="2">
        <f>IF(M1910="NÃO","EXCLUÍDO",IF(N1910&lt;Premissas!$B$8,"&lt; 1,00",IF(N1910&lt;Premissas!$B$9,"1,00 – 1,19",IF(N1910&lt;Premissas!$B$10,"1,20 – 1,39",IF(N1910&lt;Premissas!$B$11,"1,40 – 1,59",IF(N1910&lt;Premissas!$B$12,"1,60 – 1,99","≥ 2,00"))))))</f>
        <v/>
      </c>
      <c r="P1910" s="5">
        <f>IF(OR(M1910="NÃO",N1910&lt;Premissas!$B$8),Premissas!$B$13,IF(N1910&lt;Premissas!$B$9,Premissas!$B$14,IF(N1910&lt;Premissas!$B$10,Premissas!$B$15,IF(N1910&lt;Premissas!$B$11,Premissas!$B$16,IF(N1910&lt;Premissas!$B$12,Premissas!$B$17,Premissas!$B$18)))))</f>
        <v/>
      </c>
      <c r="Q1910" s="5">
        <f>IFERROR(P1910/Premissas!$B$4,0)</f>
        <v/>
      </c>
    </row>
    <row r="1911">
      <c r="A1911" s="2" t="n">
        <v>8</v>
      </c>
      <c r="B1911" s="2" t="n">
        <v>1942</v>
      </c>
      <c r="C1911" s="2" t="inlineStr">
        <is>
          <t>CARREGAMENTO</t>
        </is>
      </c>
      <c r="D1911" s="2" t="n">
        <v>5346894</v>
      </c>
      <c r="E1911" s="2" t="inlineStr">
        <is>
          <t>Walison Cunha De Carvalho</t>
        </is>
      </c>
      <c r="F1911" s="2" t="n">
        <v>1473</v>
      </c>
      <c r="G1911" s="2" t="n">
        <v>78.42</v>
      </c>
      <c r="H1911" s="2" t="n">
        <v>19</v>
      </c>
      <c r="I1911" s="2" t="n">
        <v>22</v>
      </c>
      <c r="J1911" s="2" t="inlineStr">
        <is>
          <t>GPA</t>
        </is>
      </c>
      <c r="K1911" s="2">
        <f>IF(I1911&lt;&gt;"",I1911,IFERROR(INDEX(Base!$I:$I,MATCH(1,(Base!$C:$C=C1911)*(Base!$I:$I&lt;&gt;""),0)),0))</f>
        <v/>
      </c>
      <c r="L1911" s="2">
        <f>IF(AND(I1911="",K1911&gt;0),"SIM","NÃO")</f>
        <v/>
      </c>
      <c r="M1911" s="2">
        <f>IF(ISNUMBER(SEARCH("SEPARA",UPPER(C1911))),"NÃO","SIM")</f>
        <v/>
      </c>
      <c r="N1911" s="2">
        <f>IFERROR(H1911/K1911,0)</f>
        <v/>
      </c>
      <c r="O1911" s="2">
        <f>IF(M1911="NÃO","EXCLUÍDO",IF(N1911&lt;Premissas!$B$8,"&lt; 1,00",IF(N1911&lt;Premissas!$B$9,"1,00 – 1,19",IF(N1911&lt;Premissas!$B$10,"1,20 – 1,39",IF(N1911&lt;Premissas!$B$11,"1,40 – 1,59",IF(N1911&lt;Premissas!$B$12,"1,60 – 1,99","≥ 2,00"))))))</f>
        <v/>
      </c>
      <c r="P1911" s="5">
        <f>IF(OR(M1911="NÃO",N1911&lt;Premissas!$B$8),Premissas!$B$13,IF(N1911&lt;Premissas!$B$9,Premissas!$B$14,IF(N1911&lt;Premissas!$B$10,Premissas!$B$15,IF(N1911&lt;Premissas!$B$11,Premissas!$B$16,IF(N1911&lt;Premissas!$B$12,Premissas!$B$17,Premissas!$B$18)))))</f>
        <v/>
      </c>
      <c r="Q1911" s="5">
        <f>IFERROR(P1911/Premissas!$B$4,0)</f>
        <v/>
      </c>
    </row>
    <row r="1912">
      <c r="A1912" s="2" t="n">
        <v>8</v>
      </c>
      <c r="B1912" s="2" t="n">
        <v>1942</v>
      </c>
      <c r="C1912" s="2" t="inlineStr">
        <is>
          <t>SEPARACAO</t>
        </is>
      </c>
      <c r="D1912" s="2" t="n">
        <v>5346894</v>
      </c>
      <c r="E1912" s="2" t="inlineStr">
        <is>
          <t>Walison Cunha De Carvalho</t>
        </is>
      </c>
      <c r="F1912" s="2" t="n">
        <v>1636</v>
      </c>
      <c r="G1912" s="2" t="n">
        <v>15.63</v>
      </c>
      <c r="H1912" s="2" t="n">
        <v>105</v>
      </c>
      <c r="I1912" s="2" t="n">
        <v>80</v>
      </c>
      <c r="J1912" s="2" t="inlineStr">
        <is>
          <t>GPA</t>
        </is>
      </c>
      <c r="K1912" s="2">
        <f>IF(I1912&lt;&gt;"",I1912,IFERROR(INDEX(Base!$I:$I,MATCH(1,(Base!$C:$C=C1912)*(Base!$I:$I&lt;&gt;""),0)),0))</f>
        <v/>
      </c>
      <c r="L1912" s="2">
        <f>IF(AND(I1912="",K1912&gt;0),"SIM","NÃO")</f>
        <v/>
      </c>
      <c r="M1912" s="2">
        <f>IF(ISNUMBER(SEARCH("SEPARA",UPPER(C1912))),"NÃO","SIM")</f>
        <v/>
      </c>
      <c r="N1912" s="2">
        <f>IFERROR(H1912/K1912,0)</f>
        <v/>
      </c>
      <c r="O1912" s="2">
        <f>IF(M1912="NÃO","EXCLUÍDO",IF(N1912&lt;Premissas!$B$8,"&lt; 1,00",IF(N1912&lt;Premissas!$B$9,"1,00 – 1,19",IF(N1912&lt;Premissas!$B$10,"1,20 – 1,39",IF(N1912&lt;Premissas!$B$11,"1,40 – 1,59",IF(N1912&lt;Premissas!$B$12,"1,60 – 1,99","≥ 2,00"))))))</f>
        <v/>
      </c>
      <c r="P1912" s="5">
        <f>IF(OR(M1912="NÃO",N1912&lt;Premissas!$B$8),Premissas!$B$13,IF(N1912&lt;Premissas!$B$9,Premissas!$B$14,IF(N1912&lt;Premissas!$B$10,Premissas!$B$15,IF(N1912&lt;Premissas!$B$11,Premissas!$B$16,IF(N1912&lt;Premissas!$B$12,Premissas!$B$17,Premissas!$B$18)))))</f>
        <v/>
      </c>
      <c r="Q1912" s="5">
        <f>IFERROR(P1912/Premissas!$B$4,0)</f>
        <v/>
      </c>
    </row>
    <row r="1913">
      <c r="A1913" s="2" t="n">
        <v>8</v>
      </c>
      <c r="B1913" s="2" t="n">
        <v>1942</v>
      </c>
      <c r="C1913" s="2" t="inlineStr">
        <is>
          <t>ATIVIDADE OP. EMP.</t>
        </is>
      </c>
      <c r="D1913" s="2" t="n">
        <v>5365406</v>
      </c>
      <c r="E1913" s="2" t="inlineStr">
        <is>
          <t>ERICK ALVES</t>
        </is>
      </c>
      <c r="F1913" s="2" t="n">
        <v>1858</v>
      </c>
      <c r="G1913" s="2" t="n">
        <v>85.29000000000001</v>
      </c>
      <c r="H1913" s="2" t="n">
        <v>22</v>
      </c>
      <c r="I1913" s="2" t="n">
        <v>20</v>
      </c>
      <c r="J1913" s="2" t="inlineStr">
        <is>
          <t>GPA</t>
        </is>
      </c>
      <c r="K1913" s="2">
        <f>IF(I1913&lt;&gt;"",I1913,IFERROR(INDEX(Base!$I:$I,MATCH(1,(Base!$C:$C=C1913)*(Base!$I:$I&lt;&gt;""),0)),0))</f>
        <v/>
      </c>
      <c r="L1913" s="2">
        <f>IF(AND(I1913="",K1913&gt;0),"SIM","NÃO")</f>
        <v/>
      </c>
      <c r="M1913" s="2">
        <f>IF(ISNUMBER(SEARCH("SEPARA",UPPER(C1913))),"NÃO","SIM")</f>
        <v/>
      </c>
      <c r="N1913" s="2">
        <f>IFERROR(H1913/K1913,0)</f>
        <v/>
      </c>
      <c r="O1913" s="2">
        <f>IF(M1913="NÃO","EXCLUÍDO",IF(N1913&lt;Premissas!$B$8,"&lt; 1,00",IF(N1913&lt;Premissas!$B$9,"1,00 – 1,19",IF(N1913&lt;Premissas!$B$10,"1,20 – 1,39",IF(N1913&lt;Premissas!$B$11,"1,40 – 1,59",IF(N1913&lt;Premissas!$B$12,"1,60 – 1,99","≥ 2,00"))))))</f>
        <v/>
      </c>
      <c r="P1913" s="5">
        <f>IF(OR(M1913="NÃO",N1913&lt;Premissas!$B$8),Premissas!$B$13,IF(N1913&lt;Premissas!$B$9,Premissas!$B$14,IF(N1913&lt;Premissas!$B$10,Premissas!$B$15,IF(N1913&lt;Premissas!$B$11,Premissas!$B$16,IF(N1913&lt;Premissas!$B$12,Premissas!$B$17,Premissas!$B$18)))))</f>
        <v/>
      </c>
      <c r="Q1913" s="5">
        <f>IFERROR(P1913/Premissas!$B$4,0)</f>
        <v/>
      </c>
    </row>
    <row r="1914">
      <c r="A1914" s="2" t="n">
        <v>8</v>
      </c>
      <c r="B1914" s="2" t="n">
        <v>1942</v>
      </c>
      <c r="C1914" s="2" t="inlineStr">
        <is>
          <t>CARREGAMENTO</t>
        </is>
      </c>
      <c r="D1914" s="2" t="n">
        <v>5365406</v>
      </c>
      <c r="E1914" s="2" t="inlineStr">
        <is>
          <t>ERICK ALVES</t>
        </is>
      </c>
      <c r="F1914" s="2" t="n">
        <v>44</v>
      </c>
      <c r="G1914" s="2" t="n">
        <v>5.22</v>
      </c>
      <c r="H1914" s="2" t="n">
        <v>8</v>
      </c>
      <c r="I1914" s="2" t="n">
        <v>22</v>
      </c>
      <c r="J1914" s="2" t="inlineStr">
        <is>
          <t>GPA</t>
        </is>
      </c>
      <c r="K1914" s="2">
        <f>IF(I1914&lt;&gt;"",I1914,IFERROR(INDEX(Base!$I:$I,MATCH(1,(Base!$C:$C=C1914)*(Base!$I:$I&lt;&gt;""),0)),0))</f>
        <v/>
      </c>
      <c r="L1914" s="2">
        <f>IF(AND(I1914="",K1914&gt;0),"SIM","NÃO")</f>
        <v/>
      </c>
      <c r="M1914" s="2">
        <f>IF(ISNUMBER(SEARCH("SEPARA",UPPER(C1914))),"NÃO","SIM")</f>
        <v/>
      </c>
      <c r="N1914" s="2">
        <f>IFERROR(H1914/K1914,0)</f>
        <v/>
      </c>
      <c r="O1914" s="2">
        <f>IF(M1914="NÃO","EXCLUÍDO",IF(N1914&lt;Premissas!$B$8,"&lt; 1,00",IF(N1914&lt;Premissas!$B$9,"1,00 – 1,19",IF(N1914&lt;Premissas!$B$10,"1,20 – 1,39",IF(N1914&lt;Premissas!$B$11,"1,40 – 1,59",IF(N1914&lt;Premissas!$B$12,"1,60 – 1,99","≥ 2,00"))))))</f>
        <v/>
      </c>
      <c r="P1914" s="5">
        <f>IF(OR(M1914="NÃO",N1914&lt;Premissas!$B$8),Premissas!$B$13,IF(N1914&lt;Premissas!$B$9,Premissas!$B$14,IF(N1914&lt;Premissas!$B$10,Premissas!$B$15,IF(N1914&lt;Premissas!$B$11,Premissas!$B$16,IF(N1914&lt;Premissas!$B$12,Premissas!$B$17,Premissas!$B$18)))))</f>
        <v/>
      </c>
      <c r="Q1914" s="5">
        <f>IFERROR(P1914/Premissas!$B$4,0)</f>
        <v/>
      </c>
    </row>
    <row r="1915">
      <c r="A1915" s="2" t="n">
        <v>8</v>
      </c>
      <c r="B1915" s="2" t="n">
        <v>1942</v>
      </c>
      <c r="C1915" s="2" t="inlineStr">
        <is>
          <t>SEPARACAO</t>
        </is>
      </c>
      <c r="D1915" s="2" t="n">
        <v>5365406</v>
      </c>
      <c r="E1915" s="2" t="inlineStr">
        <is>
          <t>ERICK ALVES</t>
        </is>
      </c>
      <c r="F1915" s="2" t="n">
        <v>1529</v>
      </c>
      <c r="G1915" s="2" t="n">
        <v>8.779999999999999</v>
      </c>
      <c r="H1915" s="2" t="n">
        <v>174</v>
      </c>
      <c r="I1915" s="2" t="n">
        <v>80</v>
      </c>
      <c r="J1915" s="2" t="inlineStr">
        <is>
          <t>GPA</t>
        </is>
      </c>
      <c r="K1915" s="2">
        <f>IF(I1915&lt;&gt;"",I1915,IFERROR(INDEX(Base!$I:$I,MATCH(1,(Base!$C:$C=C1915)*(Base!$I:$I&lt;&gt;""),0)),0))</f>
        <v/>
      </c>
      <c r="L1915" s="2">
        <f>IF(AND(I1915="",K1915&gt;0),"SIM","NÃO")</f>
        <v/>
      </c>
      <c r="M1915" s="2">
        <f>IF(ISNUMBER(SEARCH("SEPARA",UPPER(C1915))),"NÃO","SIM")</f>
        <v/>
      </c>
      <c r="N1915" s="2">
        <f>IFERROR(H1915/K1915,0)</f>
        <v/>
      </c>
      <c r="O1915" s="2">
        <f>IF(M1915="NÃO","EXCLUÍDO",IF(N1915&lt;Premissas!$B$8,"&lt; 1,00",IF(N1915&lt;Premissas!$B$9,"1,00 – 1,19",IF(N1915&lt;Premissas!$B$10,"1,20 – 1,39",IF(N1915&lt;Premissas!$B$11,"1,40 – 1,59",IF(N1915&lt;Premissas!$B$12,"1,60 – 1,99","≥ 2,00"))))))</f>
        <v/>
      </c>
      <c r="P1915" s="5">
        <f>IF(OR(M1915="NÃO",N1915&lt;Premissas!$B$8),Premissas!$B$13,IF(N1915&lt;Premissas!$B$9,Premissas!$B$14,IF(N1915&lt;Premissas!$B$10,Premissas!$B$15,IF(N1915&lt;Premissas!$B$11,Premissas!$B$16,IF(N1915&lt;Premissas!$B$12,Premissas!$B$17,Premissas!$B$18)))))</f>
        <v/>
      </c>
      <c r="Q1915" s="5">
        <f>IFERROR(P1915/Premissas!$B$4,0)</f>
        <v/>
      </c>
    </row>
    <row r="1916">
      <c r="A1916" s="2" t="n">
        <v>8</v>
      </c>
      <c r="B1916" s="2" t="n">
        <v>1942</v>
      </c>
      <c r="C1916" s="2" t="inlineStr">
        <is>
          <t>PUXADA RECEB</t>
        </is>
      </c>
      <c r="D1916" s="2" t="n">
        <v>5402042</v>
      </c>
      <c r="E1916" s="2" t="inlineStr">
        <is>
          <t>Jefferson ferreira da silva</t>
        </is>
      </c>
      <c r="F1916" s="2" t="n">
        <v>220</v>
      </c>
      <c r="G1916" s="2" t="n">
        <v>10.86</v>
      </c>
      <c r="H1916" s="2" t="n">
        <v>20</v>
      </c>
      <c r="I1916" s="2" t="n">
        <v>16</v>
      </c>
      <c r="J1916" s="2" t="inlineStr">
        <is>
          <t>GPA</t>
        </is>
      </c>
      <c r="K1916" s="2">
        <f>IF(I1916&lt;&gt;"",I1916,IFERROR(INDEX(Base!$I:$I,MATCH(1,(Base!$C:$C=C1916)*(Base!$I:$I&lt;&gt;""),0)),0))</f>
        <v/>
      </c>
      <c r="L1916" s="2">
        <f>IF(AND(I1916="",K1916&gt;0),"SIM","NÃO")</f>
        <v/>
      </c>
      <c r="M1916" s="2">
        <f>IF(ISNUMBER(SEARCH("SEPARA",UPPER(C1916))),"NÃO","SIM")</f>
        <v/>
      </c>
      <c r="N1916" s="2">
        <f>IFERROR(H1916/K1916,0)</f>
        <v/>
      </c>
      <c r="O1916" s="2">
        <f>IF(M1916="NÃO","EXCLUÍDO",IF(N1916&lt;Premissas!$B$8,"&lt; 1,00",IF(N1916&lt;Premissas!$B$9,"1,00 – 1,19",IF(N1916&lt;Premissas!$B$10,"1,20 – 1,39",IF(N1916&lt;Premissas!$B$11,"1,40 – 1,59",IF(N1916&lt;Premissas!$B$12,"1,60 – 1,99","≥ 2,00"))))))</f>
        <v/>
      </c>
      <c r="P1916" s="5">
        <f>IF(OR(M1916="NÃO",N1916&lt;Premissas!$B$8),Premissas!$B$13,IF(N1916&lt;Premissas!$B$9,Premissas!$B$14,IF(N1916&lt;Premissas!$B$10,Premissas!$B$15,IF(N1916&lt;Premissas!$B$11,Premissas!$B$16,IF(N1916&lt;Premissas!$B$12,Premissas!$B$17,Premissas!$B$18)))))</f>
        <v/>
      </c>
      <c r="Q1916" s="5">
        <f>IFERROR(P1916/Premissas!$B$4,0)</f>
        <v/>
      </c>
    </row>
    <row r="1917">
      <c r="A1917" s="2" t="n">
        <v>8</v>
      </c>
      <c r="B1917" s="2" t="n">
        <v>1942</v>
      </c>
      <c r="C1917" s="2" t="inlineStr">
        <is>
          <t>ATIVIDADE OP. EMP.</t>
        </is>
      </c>
      <c r="D1917" s="2" t="n">
        <v>5430488</v>
      </c>
      <c r="E1917" s="2" t="inlineStr">
        <is>
          <t>CASSIO HENRIQUE DE SOUZA SANTOS</t>
        </is>
      </c>
      <c r="F1917" s="2" t="n">
        <v>1195</v>
      </c>
      <c r="G1917" s="2" t="n">
        <v>72.95999999999999</v>
      </c>
      <c r="H1917" s="2" t="n">
        <v>16</v>
      </c>
      <c r="I1917" s="2" t="n">
        <v>20</v>
      </c>
      <c r="J1917" s="2" t="inlineStr">
        <is>
          <t>GPA</t>
        </is>
      </c>
      <c r="K1917" s="2">
        <f>IF(I1917&lt;&gt;"",I1917,IFERROR(INDEX(Base!$I:$I,MATCH(1,(Base!$C:$C=C1917)*(Base!$I:$I&lt;&gt;""),0)),0))</f>
        <v/>
      </c>
      <c r="L1917" s="2">
        <f>IF(AND(I1917="",K1917&gt;0),"SIM","NÃO")</f>
        <v/>
      </c>
      <c r="M1917" s="2">
        <f>IF(ISNUMBER(SEARCH("SEPARA",UPPER(C1917))),"NÃO","SIM")</f>
        <v/>
      </c>
      <c r="N1917" s="2">
        <f>IFERROR(H1917/K1917,0)</f>
        <v/>
      </c>
      <c r="O1917" s="2">
        <f>IF(M1917="NÃO","EXCLUÍDO",IF(N1917&lt;Premissas!$B$8,"&lt; 1,00",IF(N1917&lt;Premissas!$B$9,"1,00 – 1,19",IF(N1917&lt;Premissas!$B$10,"1,20 – 1,39",IF(N1917&lt;Premissas!$B$11,"1,40 – 1,59",IF(N1917&lt;Premissas!$B$12,"1,60 – 1,99","≥ 2,00"))))))</f>
        <v/>
      </c>
      <c r="P1917" s="5">
        <f>IF(OR(M1917="NÃO",N1917&lt;Premissas!$B$8),Premissas!$B$13,IF(N1917&lt;Premissas!$B$9,Premissas!$B$14,IF(N1917&lt;Premissas!$B$10,Premissas!$B$15,IF(N1917&lt;Premissas!$B$11,Premissas!$B$16,IF(N1917&lt;Premissas!$B$12,Premissas!$B$17,Premissas!$B$18)))))</f>
        <v/>
      </c>
      <c r="Q1917" s="5">
        <f>IFERROR(P1917/Premissas!$B$4,0)</f>
        <v/>
      </c>
    </row>
    <row r="1918">
      <c r="A1918" s="2" t="n">
        <v>8</v>
      </c>
      <c r="B1918" s="2" t="n">
        <v>1942</v>
      </c>
      <c r="C1918" s="2" t="inlineStr">
        <is>
          <t>SEPARACAO</t>
        </is>
      </c>
      <c r="D1918" s="2" t="n">
        <v>5430488</v>
      </c>
      <c r="E1918" s="2" t="inlineStr">
        <is>
          <t>CASSIO HENRIQUE DE SOUZA SANTOS</t>
        </is>
      </c>
      <c r="F1918" s="2" t="n">
        <v>780</v>
      </c>
      <c r="G1918" s="2" t="n">
        <v>5.78</v>
      </c>
      <c r="H1918" s="2" t="n">
        <v>135</v>
      </c>
      <c r="I1918" s="2" t="n">
        <v>80</v>
      </c>
      <c r="J1918" s="2" t="inlineStr">
        <is>
          <t>GPA</t>
        </is>
      </c>
      <c r="K1918" s="2">
        <f>IF(I1918&lt;&gt;"",I1918,IFERROR(INDEX(Base!$I:$I,MATCH(1,(Base!$C:$C=C1918)*(Base!$I:$I&lt;&gt;""),0)),0))</f>
        <v/>
      </c>
      <c r="L1918" s="2">
        <f>IF(AND(I1918="",K1918&gt;0),"SIM","NÃO")</f>
        <v/>
      </c>
      <c r="M1918" s="2">
        <f>IF(ISNUMBER(SEARCH("SEPARA",UPPER(C1918))),"NÃO","SIM")</f>
        <v/>
      </c>
      <c r="N1918" s="2">
        <f>IFERROR(H1918/K1918,0)</f>
        <v/>
      </c>
      <c r="O1918" s="2">
        <f>IF(M1918="NÃO","EXCLUÍDO",IF(N1918&lt;Premissas!$B$8,"&lt; 1,00",IF(N1918&lt;Premissas!$B$9,"1,00 – 1,19",IF(N1918&lt;Premissas!$B$10,"1,20 – 1,39",IF(N1918&lt;Premissas!$B$11,"1,40 – 1,59",IF(N1918&lt;Premissas!$B$12,"1,60 – 1,99","≥ 2,00"))))))</f>
        <v/>
      </c>
      <c r="P1918" s="5">
        <f>IF(OR(M1918="NÃO",N1918&lt;Premissas!$B$8),Premissas!$B$13,IF(N1918&lt;Premissas!$B$9,Premissas!$B$14,IF(N1918&lt;Premissas!$B$10,Premissas!$B$15,IF(N1918&lt;Premissas!$B$11,Premissas!$B$16,IF(N1918&lt;Premissas!$B$12,Premissas!$B$17,Premissas!$B$18)))))</f>
        <v/>
      </c>
      <c r="Q1918" s="5">
        <f>IFERROR(P1918/Premissas!$B$4,0)</f>
        <v/>
      </c>
    </row>
    <row r="1919">
      <c r="A1919" s="2" t="n">
        <v>8</v>
      </c>
      <c r="B1919" s="2" t="n">
        <v>1942</v>
      </c>
      <c r="C1919" s="2" t="inlineStr">
        <is>
          <t>PUXADA RECEB</t>
        </is>
      </c>
      <c r="D1919" s="2" t="n">
        <v>5430577</v>
      </c>
      <c r="E1919" s="2" t="inlineStr">
        <is>
          <t>PAULO GEOVANI LEOPOLDINO</t>
        </is>
      </c>
      <c r="F1919" s="2" t="n">
        <v>1874</v>
      </c>
      <c r="G1919" s="2" t="n">
        <v>82.13</v>
      </c>
      <c r="H1919" s="2" t="n">
        <v>23</v>
      </c>
      <c r="I1919" s="2" t="n">
        <v>16</v>
      </c>
      <c r="J1919" s="2" t="inlineStr">
        <is>
          <t>GPA</t>
        </is>
      </c>
      <c r="K1919" s="2">
        <f>IF(I1919&lt;&gt;"",I1919,IFERROR(INDEX(Base!$I:$I,MATCH(1,(Base!$C:$C=C1919)*(Base!$I:$I&lt;&gt;""),0)),0))</f>
        <v/>
      </c>
      <c r="L1919" s="2">
        <f>IF(AND(I1919="",K1919&gt;0),"SIM","NÃO")</f>
        <v/>
      </c>
      <c r="M1919" s="2">
        <f>IF(ISNUMBER(SEARCH("SEPARA",UPPER(C1919))),"NÃO","SIM")</f>
        <v/>
      </c>
      <c r="N1919" s="2">
        <f>IFERROR(H1919/K1919,0)</f>
        <v/>
      </c>
      <c r="O1919" s="2">
        <f>IF(M1919="NÃO","EXCLUÍDO",IF(N1919&lt;Premissas!$B$8,"&lt; 1,00",IF(N1919&lt;Premissas!$B$9,"1,00 – 1,19",IF(N1919&lt;Premissas!$B$10,"1,20 – 1,39",IF(N1919&lt;Premissas!$B$11,"1,40 – 1,59",IF(N1919&lt;Premissas!$B$12,"1,60 – 1,99","≥ 2,00"))))))</f>
        <v/>
      </c>
      <c r="P1919" s="5">
        <f>IF(OR(M1919="NÃO",N1919&lt;Premissas!$B$8),Premissas!$B$13,IF(N1919&lt;Premissas!$B$9,Premissas!$B$14,IF(N1919&lt;Premissas!$B$10,Premissas!$B$15,IF(N1919&lt;Premissas!$B$11,Premissas!$B$16,IF(N1919&lt;Premissas!$B$12,Premissas!$B$17,Premissas!$B$18)))))</f>
        <v/>
      </c>
      <c r="Q1919" s="5">
        <f>IFERROR(P1919/Premissas!$B$4,0)</f>
        <v/>
      </c>
    </row>
    <row r="1920">
      <c r="A1920" s="2" t="n">
        <v>8</v>
      </c>
      <c r="B1920" s="2" t="n">
        <v>1942</v>
      </c>
      <c r="C1920" s="2" t="inlineStr">
        <is>
          <t>PUXADA RECEB</t>
        </is>
      </c>
      <c r="D1920" s="2" t="n">
        <v>5432979</v>
      </c>
      <c r="E1920" s="2" t="inlineStr">
        <is>
          <t>ALEXANDRE FERREIRA</t>
        </is>
      </c>
      <c r="F1920" s="2" t="n">
        <v>52</v>
      </c>
      <c r="G1920" s="2" t="n">
        <v>9.949999999999999</v>
      </c>
      <c r="H1920" s="2" t="n">
        <v>5</v>
      </c>
      <c r="I1920" s="2" t="n">
        <v>16</v>
      </c>
      <c r="J1920" s="2" t="inlineStr">
        <is>
          <t>GPA</t>
        </is>
      </c>
      <c r="K1920" s="2">
        <f>IF(I1920&lt;&gt;"",I1920,IFERROR(INDEX(Base!$I:$I,MATCH(1,(Base!$C:$C=C1920)*(Base!$I:$I&lt;&gt;""),0)),0))</f>
        <v/>
      </c>
      <c r="L1920" s="2">
        <f>IF(AND(I1920="",K1920&gt;0),"SIM","NÃO")</f>
        <v/>
      </c>
      <c r="M1920" s="2">
        <f>IF(ISNUMBER(SEARCH("SEPARA",UPPER(C1920))),"NÃO","SIM")</f>
        <v/>
      </c>
      <c r="N1920" s="2">
        <f>IFERROR(H1920/K1920,0)</f>
        <v/>
      </c>
      <c r="O1920" s="2">
        <f>IF(M1920="NÃO","EXCLUÍDO",IF(N1920&lt;Premissas!$B$8,"&lt; 1,00",IF(N1920&lt;Premissas!$B$9,"1,00 – 1,19",IF(N1920&lt;Premissas!$B$10,"1,20 – 1,39",IF(N1920&lt;Premissas!$B$11,"1,40 – 1,59",IF(N1920&lt;Premissas!$B$12,"1,60 – 1,99","≥ 2,00"))))))</f>
        <v/>
      </c>
      <c r="P1920" s="5">
        <f>IF(OR(M1920="NÃO",N1920&lt;Premissas!$B$8),Premissas!$B$13,IF(N1920&lt;Premissas!$B$9,Premissas!$B$14,IF(N1920&lt;Premissas!$B$10,Premissas!$B$15,IF(N1920&lt;Premissas!$B$11,Premissas!$B$16,IF(N1920&lt;Premissas!$B$12,Premissas!$B$17,Premissas!$B$18)))))</f>
        <v/>
      </c>
      <c r="Q1920" s="5">
        <f>IFERROR(P1920/Premissas!$B$4,0)</f>
        <v/>
      </c>
    </row>
    <row r="1921">
      <c r="A1921" s="2" t="n">
        <v>8</v>
      </c>
      <c r="B1921" s="2" t="n">
        <v>1942</v>
      </c>
      <c r="C1921" s="2" t="inlineStr">
        <is>
          <t>SEPARACAO</t>
        </is>
      </c>
      <c r="D1921" s="2" t="n">
        <v>5433045</v>
      </c>
      <c r="E1921" s="2" t="inlineStr">
        <is>
          <t>JOEL MARTIM SILVEIRA</t>
        </is>
      </c>
      <c r="F1921" s="2" t="n">
        <v>180</v>
      </c>
      <c r="G1921" s="2" t="n">
        <v>5.07</v>
      </c>
      <c r="H1921" s="2" t="n">
        <v>36</v>
      </c>
      <c r="I1921" s="2" t="n">
        <v>80</v>
      </c>
      <c r="J1921" s="2" t="inlineStr">
        <is>
          <t>GPA</t>
        </is>
      </c>
      <c r="K1921" s="2">
        <f>IF(I1921&lt;&gt;"",I1921,IFERROR(INDEX(Base!$I:$I,MATCH(1,(Base!$C:$C=C1921)*(Base!$I:$I&lt;&gt;""),0)),0))</f>
        <v/>
      </c>
      <c r="L1921" s="2">
        <f>IF(AND(I1921="",K1921&gt;0),"SIM","NÃO")</f>
        <v/>
      </c>
      <c r="M1921" s="2">
        <f>IF(ISNUMBER(SEARCH("SEPARA",UPPER(C1921))),"NÃO","SIM")</f>
        <v/>
      </c>
      <c r="N1921" s="2">
        <f>IFERROR(H1921/K1921,0)</f>
        <v/>
      </c>
      <c r="O1921" s="2">
        <f>IF(M1921="NÃO","EXCLUÍDO",IF(N1921&lt;Premissas!$B$8,"&lt; 1,00",IF(N1921&lt;Premissas!$B$9,"1,00 – 1,19",IF(N1921&lt;Premissas!$B$10,"1,20 – 1,39",IF(N1921&lt;Premissas!$B$11,"1,40 – 1,59",IF(N1921&lt;Premissas!$B$12,"1,60 – 1,99","≥ 2,00"))))))</f>
        <v/>
      </c>
      <c r="P1921" s="5">
        <f>IF(OR(M1921="NÃO",N1921&lt;Premissas!$B$8),Premissas!$B$13,IF(N1921&lt;Premissas!$B$9,Premissas!$B$14,IF(N1921&lt;Premissas!$B$10,Premissas!$B$15,IF(N1921&lt;Premissas!$B$11,Premissas!$B$16,IF(N1921&lt;Premissas!$B$12,Premissas!$B$17,Premissas!$B$18)))))</f>
        <v/>
      </c>
      <c r="Q1921" s="5">
        <f>IFERROR(P1921/Premissas!$B$4,0)</f>
        <v/>
      </c>
    </row>
    <row r="1922">
      <c r="A1922" s="2" t="n">
        <v>8</v>
      </c>
      <c r="B1922" s="2" t="n">
        <v>1942</v>
      </c>
      <c r="C1922" s="2" t="inlineStr">
        <is>
          <t>SEPARACAO</t>
        </is>
      </c>
      <c r="D1922" s="2" t="n">
        <v>5433452</v>
      </c>
      <c r="E1922" s="2" t="inlineStr">
        <is>
          <t>Joel dos Santos Iago</t>
        </is>
      </c>
      <c r="F1922" s="2" t="n">
        <v>5840</v>
      </c>
      <c r="G1922" s="2" t="n">
        <v>57.64</v>
      </c>
      <c r="H1922" s="2" t="n">
        <v>101</v>
      </c>
      <c r="I1922" s="2" t="n">
        <v>80</v>
      </c>
      <c r="J1922" s="2" t="inlineStr">
        <is>
          <t>GPA</t>
        </is>
      </c>
      <c r="K1922" s="2">
        <f>IF(I1922&lt;&gt;"",I1922,IFERROR(INDEX(Base!$I:$I,MATCH(1,(Base!$C:$C=C1922)*(Base!$I:$I&lt;&gt;""),0)),0))</f>
        <v/>
      </c>
      <c r="L1922" s="2">
        <f>IF(AND(I1922="",K1922&gt;0),"SIM","NÃO")</f>
        <v/>
      </c>
      <c r="M1922" s="2">
        <f>IF(ISNUMBER(SEARCH("SEPARA",UPPER(C1922))),"NÃO","SIM")</f>
        <v/>
      </c>
      <c r="N1922" s="2">
        <f>IFERROR(H1922/K1922,0)</f>
        <v/>
      </c>
      <c r="O1922" s="2">
        <f>IF(M1922="NÃO","EXCLUÍDO",IF(N1922&lt;Premissas!$B$8,"&lt; 1,00",IF(N1922&lt;Premissas!$B$9,"1,00 – 1,19",IF(N1922&lt;Premissas!$B$10,"1,20 – 1,39",IF(N1922&lt;Premissas!$B$11,"1,40 – 1,59",IF(N1922&lt;Premissas!$B$12,"1,60 – 1,99","≥ 2,00"))))))</f>
        <v/>
      </c>
      <c r="P1922" s="5">
        <f>IF(OR(M1922="NÃO",N1922&lt;Premissas!$B$8),Premissas!$B$13,IF(N1922&lt;Premissas!$B$9,Premissas!$B$14,IF(N1922&lt;Premissas!$B$10,Premissas!$B$15,IF(N1922&lt;Premissas!$B$11,Premissas!$B$16,IF(N1922&lt;Premissas!$B$12,Premissas!$B$17,Premissas!$B$18)))))</f>
        <v/>
      </c>
      <c r="Q1922" s="5">
        <f>IFERROR(P1922/Premissas!$B$4,0)</f>
        <v/>
      </c>
    </row>
    <row r="1923">
      <c r="A1923" s="2" t="n">
        <v>8</v>
      </c>
      <c r="B1923" s="2" t="n">
        <v>1942</v>
      </c>
      <c r="C1923" s="2" t="inlineStr">
        <is>
          <t>PUXADA RECEB</t>
        </is>
      </c>
      <c r="D1923" s="2" t="n">
        <v>5439728</v>
      </c>
      <c r="E1923" s="2" t="inlineStr">
        <is>
          <t>Murilo Richard</t>
        </is>
      </c>
      <c r="F1923" s="2" t="n">
        <v>1124</v>
      </c>
      <c r="G1923" s="2" t="n">
        <v>60.87</v>
      </c>
      <c r="H1923" s="2" t="n">
        <v>18</v>
      </c>
      <c r="I1923" s="2" t="n">
        <v>16</v>
      </c>
      <c r="J1923" s="2" t="inlineStr">
        <is>
          <t>GPA</t>
        </is>
      </c>
      <c r="K1923" s="2">
        <f>IF(I1923&lt;&gt;"",I1923,IFERROR(INDEX(Base!$I:$I,MATCH(1,(Base!$C:$C=C1923)*(Base!$I:$I&lt;&gt;""),0)),0))</f>
        <v/>
      </c>
      <c r="L1923" s="2">
        <f>IF(AND(I1923="",K1923&gt;0),"SIM","NÃO")</f>
        <v/>
      </c>
      <c r="M1923" s="2">
        <f>IF(ISNUMBER(SEARCH("SEPARA",UPPER(C1923))),"NÃO","SIM")</f>
        <v/>
      </c>
      <c r="N1923" s="2">
        <f>IFERROR(H1923/K1923,0)</f>
        <v/>
      </c>
      <c r="O1923" s="2">
        <f>IF(M1923="NÃO","EXCLUÍDO",IF(N1923&lt;Premissas!$B$8,"&lt; 1,00",IF(N1923&lt;Premissas!$B$9,"1,00 – 1,19",IF(N1923&lt;Premissas!$B$10,"1,20 – 1,39",IF(N1923&lt;Premissas!$B$11,"1,40 – 1,59",IF(N1923&lt;Premissas!$B$12,"1,60 – 1,99","≥ 2,00"))))))</f>
        <v/>
      </c>
      <c r="P1923" s="5">
        <f>IF(OR(M1923="NÃO",N1923&lt;Premissas!$B$8),Premissas!$B$13,IF(N1923&lt;Premissas!$B$9,Premissas!$B$14,IF(N1923&lt;Premissas!$B$10,Premissas!$B$15,IF(N1923&lt;Premissas!$B$11,Premissas!$B$16,IF(N1923&lt;Premissas!$B$12,Premissas!$B$17,Premissas!$B$18)))))</f>
        <v/>
      </c>
      <c r="Q1923" s="5">
        <f>IFERROR(P1923/Premissas!$B$4,0)</f>
        <v/>
      </c>
    </row>
    <row r="1924">
      <c r="A1924" s="2" t="n">
        <v>8</v>
      </c>
      <c r="B1924" s="2" t="n">
        <v>1942</v>
      </c>
      <c r="C1924" s="2" t="inlineStr">
        <is>
          <t>ATIVIDADE OP. EMP.</t>
        </is>
      </c>
      <c r="D1924" s="2" t="n">
        <v>5441420</v>
      </c>
      <c r="E1924" s="2" t="inlineStr">
        <is>
          <t>Bruno Esteves</t>
        </is>
      </c>
      <c r="F1924" s="2" t="n">
        <v>1356</v>
      </c>
      <c r="G1924" s="2" t="n">
        <v>87.36</v>
      </c>
      <c r="H1924" s="2" t="n">
        <v>16</v>
      </c>
      <c r="I1924" s="2" t="n">
        <v>20</v>
      </c>
      <c r="J1924" s="2" t="inlineStr">
        <is>
          <t>GPA</t>
        </is>
      </c>
      <c r="K1924" s="2">
        <f>IF(I1924&lt;&gt;"",I1924,IFERROR(INDEX(Base!$I:$I,MATCH(1,(Base!$C:$C=C1924)*(Base!$I:$I&lt;&gt;""),0)),0))</f>
        <v/>
      </c>
      <c r="L1924" s="2">
        <f>IF(AND(I1924="",K1924&gt;0),"SIM","NÃO")</f>
        <v/>
      </c>
      <c r="M1924" s="2">
        <f>IF(ISNUMBER(SEARCH("SEPARA",UPPER(C1924))),"NÃO","SIM")</f>
        <v/>
      </c>
      <c r="N1924" s="2">
        <f>IFERROR(H1924/K1924,0)</f>
        <v/>
      </c>
      <c r="O1924" s="2">
        <f>IF(M1924="NÃO","EXCLUÍDO",IF(N1924&lt;Premissas!$B$8,"&lt; 1,00",IF(N1924&lt;Premissas!$B$9,"1,00 – 1,19",IF(N1924&lt;Premissas!$B$10,"1,20 – 1,39",IF(N1924&lt;Premissas!$B$11,"1,40 – 1,59",IF(N1924&lt;Premissas!$B$12,"1,60 – 1,99","≥ 2,00"))))))</f>
        <v/>
      </c>
      <c r="P1924" s="5">
        <f>IF(OR(M1924="NÃO",N1924&lt;Premissas!$B$8),Premissas!$B$13,IF(N1924&lt;Premissas!$B$9,Premissas!$B$14,IF(N1924&lt;Premissas!$B$10,Premissas!$B$15,IF(N1924&lt;Premissas!$B$11,Premissas!$B$16,IF(N1924&lt;Premissas!$B$12,Premissas!$B$17,Premissas!$B$18)))))</f>
        <v/>
      </c>
      <c r="Q1924" s="5">
        <f>IFERROR(P1924/Premissas!$B$4,0)</f>
        <v/>
      </c>
    </row>
    <row r="1925">
      <c r="A1925" s="2" t="n">
        <v>8</v>
      </c>
      <c r="B1925" s="2" t="n">
        <v>1942</v>
      </c>
      <c r="C1925" s="2" t="inlineStr">
        <is>
          <t>SEPARACAO</t>
        </is>
      </c>
      <c r="D1925" s="2" t="n">
        <v>5441420</v>
      </c>
      <c r="E1925" s="2" t="inlineStr">
        <is>
          <t>Bruno Esteves</t>
        </is>
      </c>
      <c r="F1925" s="2" t="n">
        <v>517</v>
      </c>
      <c r="G1925" s="2" t="n">
        <v>0.05</v>
      </c>
      <c r="H1925" s="2" t="n">
        <v>10340</v>
      </c>
      <c r="I1925" s="2" t="n">
        <v>80</v>
      </c>
      <c r="J1925" s="2" t="inlineStr">
        <is>
          <t>GPA</t>
        </is>
      </c>
      <c r="K1925" s="2">
        <f>IF(I1925&lt;&gt;"",I1925,IFERROR(INDEX(Base!$I:$I,MATCH(1,(Base!$C:$C=C1925)*(Base!$I:$I&lt;&gt;""),0)),0))</f>
        <v/>
      </c>
      <c r="L1925" s="2">
        <f>IF(AND(I1925="",K1925&gt;0),"SIM","NÃO")</f>
        <v/>
      </c>
      <c r="M1925" s="2">
        <f>IF(ISNUMBER(SEARCH("SEPARA",UPPER(C1925))),"NÃO","SIM")</f>
        <v/>
      </c>
      <c r="N1925" s="2">
        <f>IFERROR(H1925/K1925,0)</f>
        <v/>
      </c>
      <c r="O1925" s="2">
        <f>IF(M1925="NÃO","EXCLUÍDO",IF(N1925&lt;Premissas!$B$8,"&lt; 1,00",IF(N1925&lt;Premissas!$B$9,"1,00 – 1,19",IF(N1925&lt;Premissas!$B$10,"1,20 – 1,39",IF(N1925&lt;Premissas!$B$11,"1,40 – 1,59",IF(N1925&lt;Premissas!$B$12,"1,60 – 1,99","≥ 2,00"))))))</f>
        <v/>
      </c>
      <c r="P1925" s="5">
        <f>IF(OR(M1925="NÃO",N1925&lt;Premissas!$B$8),Premissas!$B$13,IF(N1925&lt;Premissas!$B$9,Premissas!$B$14,IF(N1925&lt;Premissas!$B$10,Premissas!$B$15,IF(N1925&lt;Premissas!$B$11,Premissas!$B$16,IF(N1925&lt;Premissas!$B$12,Premissas!$B$17,Premissas!$B$18)))))</f>
        <v/>
      </c>
      <c r="Q1925" s="5">
        <f>IFERROR(P1925/Premissas!$B$4,0)</f>
        <v/>
      </c>
    </row>
    <row r="1926">
      <c r="A1926" s="2" t="n">
        <v>8</v>
      </c>
      <c r="B1926" s="2" t="n">
        <v>1942</v>
      </c>
      <c r="C1926" s="2" t="inlineStr">
        <is>
          <t>CARREGAMENTO</t>
        </is>
      </c>
      <c r="D1926" s="2" t="n">
        <v>5445892</v>
      </c>
      <c r="E1926" s="2" t="inlineStr">
        <is>
          <t>ROMARIO MACEDO</t>
        </is>
      </c>
      <c r="F1926" s="2" t="n">
        <v>867</v>
      </c>
      <c r="G1926" s="2" t="n">
        <v>16.34</v>
      </c>
      <c r="H1926" s="2" t="n">
        <v>53</v>
      </c>
      <c r="I1926" s="2" t="n">
        <v>22</v>
      </c>
      <c r="J1926" s="2" t="inlineStr">
        <is>
          <t>GPA</t>
        </is>
      </c>
      <c r="K1926" s="2">
        <f>IF(I1926&lt;&gt;"",I1926,IFERROR(INDEX(Base!$I:$I,MATCH(1,(Base!$C:$C=C1926)*(Base!$I:$I&lt;&gt;""),0)),0))</f>
        <v/>
      </c>
      <c r="L1926" s="2">
        <f>IF(AND(I1926="",K1926&gt;0),"SIM","NÃO")</f>
        <v/>
      </c>
      <c r="M1926" s="2">
        <f>IF(ISNUMBER(SEARCH("SEPARA",UPPER(C1926))),"NÃO","SIM")</f>
        <v/>
      </c>
      <c r="N1926" s="2">
        <f>IFERROR(H1926/K1926,0)</f>
        <v/>
      </c>
      <c r="O1926" s="2">
        <f>IF(M1926="NÃO","EXCLUÍDO",IF(N1926&lt;Premissas!$B$8,"&lt; 1,00",IF(N1926&lt;Premissas!$B$9,"1,00 – 1,19",IF(N1926&lt;Premissas!$B$10,"1,20 – 1,39",IF(N1926&lt;Premissas!$B$11,"1,40 – 1,59",IF(N1926&lt;Premissas!$B$12,"1,60 – 1,99","≥ 2,00"))))))</f>
        <v/>
      </c>
      <c r="P1926" s="5">
        <f>IF(OR(M1926="NÃO",N1926&lt;Premissas!$B$8),Premissas!$B$13,IF(N1926&lt;Premissas!$B$9,Premissas!$B$14,IF(N1926&lt;Premissas!$B$10,Premissas!$B$15,IF(N1926&lt;Premissas!$B$11,Premissas!$B$16,IF(N1926&lt;Premissas!$B$12,Premissas!$B$17,Premissas!$B$18)))))</f>
        <v/>
      </c>
      <c r="Q1926" s="5">
        <f>IFERROR(P1926/Premissas!$B$4,0)</f>
        <v/>
      </c>
    </row>
    <row r="1927">
      <c r="A1927" s="2" t="n">
        <v>8</v>
      </c>
      <c r="B1927" s="2" t="n">
        <v>1942</v>
      </c>
      <c r="C1927" s="2" t="inlineStr">
        <is>
          <t>SEPARACAO</t>
        </is>
      </c>
      <c r="D1927" s="2" t="n">
        <v>5447291</v>
      </c>
      <c r="E1927" s="2" t="inlineStr">
        <is>
          <t>EMANOEL BERTOLINO</t>
        </is>
      </c>
      <c r="F1927" s="2" t="n">
        <v>3574</v>
      </c>
      <c r="G1927" s="2" t="n">
        <v>39.9</v>
      </c>
      <c r="H1927" s="2" t="n">
        <v>90</v>
      </c>
      <c r="I1927" s="2" t="n">
        <v>80</v>
      </c>
      <c r="J1927" s="2" t="inlineStr">
        <is>
          <t>GPA</t>
        </is>
      </c>
      <c r="K1927" s="2">
        <f>IF(I1927&lt;&gt;"",I1927,IFERROR(INDEX(Base!$I:$I,MATCH(1,(Base!$C:$C=C1927)*(Base!$I:$I&lt;&gt;""),0)),0))</f>
        <v/>
      </c>
      <c r="L1927" s="2">
        <f>IF(AND(I1927="",K1927&gt;0),"SIM","NÃO")</f>
        <v/>
      </c>
      <c r="M1927" s="2">
        <f>IF(ISNUMBER(SEARCH("SEPARA",UPPER(C1927))),"NÃO","SIM")</f>
        <v/>
      </c>
      <c r="N1927" s="2">
        <f>IFERROR(H1927/K1927,0)</f>
        <v/>
      </c>
      <c r="O1927" s="2">
        <f>IF(M1927="NÃO","EXCLUÍDO",IF(N1927&lt;Premissas!$B$8,"&lt; 1,00",IF(N1927&lt;Premissas!$B$9,"1,00 – 1,19",IF(N1927&lt;Premissas!$B$10,"1,20 – 1,39",IF(N1927&lt;Premissas!$B$11,"1,40 – 1,59",IF(N1927&lt;Premissas!$B$12,"1,60 – 1,99","≥ 2,00"))))))</f>
        <v/>
      </c>
      <c r="P1927" s="5">
        <f>IF(OR(M1927="NÃO",N1927&lt;Premissas!$B$8),Premissas!$B$13,IF(N1927&lt;Premissas!$B$9,Premissas!$B$14,IF(N1927&lt;Premissas!$B$10,Premissas!$B$15,IF(N1927&lt;Premissas!$B$11,Premissas!$B$16,IF(N1927&lt;Premissas!$B$12,Premissas!$B$17,Premissas!$B$18)))))</f>
        <v/>
      </c>
      <c r="Q1927" s="5">
        <f>IFERROR(P1927/Premissas!$B$4,0)</f>
        <v/>
      </c>
    </row>
    <row r="1928">
      <c r="A1928" s="2" t="n">
        <v>8</v>
      </c>
      <c r="B1928" s="2" t="n">
        <v>1942</v>
      </c>
      <c r="C1928" s="2" t="inlineStr">
        <is>
          <t>CARREGAMENTO</t>
        </is>
      </c>
      <c r="D1928" s="2" t="n">
        <v>5448530</v>
      </c>
      <c r="E1928" s="2" t="inlineStr">
        <is>
          <t>Alef Paixao do Nascimento</t>
        </is>
      </c>
      <c r="F1928" s="2" t="n">
        <v>1576</v>
      </c>
      <c r="G1928" s="2" t="n">
        <v>29.98</v>
      </c>
      <c r="H1928" s="2" t="n">
        <v>53</v>
      </c>
      <c r="I1928" s="2" t="n">
        <v>22</v>
      </c>
      <c r="J1928" s="2" t="inlineStr">
        <is>
          <t>GPA</t>
        </is>
      </c>
      <c r="K1928" s="2">
        <f>IF(I1928&lt;&gt;"",I1928,IFERROR(INDEX(Base!$I:$I,MATCH(1,(Base!$C:$C=C1928)*(Base!$I:$I&lt;&gt;""),0)),0))</f>
        <v/>
      </c>
      <c r="L1928" s="2">
        <f>IF(AND(I1928="",K1928&gt;0),"SIM","NÃO")</f>
        <v/>
      </c>
      <c r="M1928" s="2">
        <f>IF(ISNUMBER(SEARCH("SEPARA",UPPER(C1928))),"NÃO","SIM")</f>
        <v/>
      </c>
      <c r="N1928" s="2">
        <f>IFERROR(H1928/K1928,0)</f>
        <v/>
      </c>
      <c r="O1928" s="2">
        <f>IF(M1928="NÃO","EXCLUÍDO",IF(N1928&lt;Premissas!$B$8,"&lt; 1,00",IF(N1928&lt;Premissas!$B$9,"1,00 – 1,19",IF(N1928&lt;Premissas!$B$10,"1,20 – 1,39",IF(N1928&lt;Premissas!$B$11,"1,40 – 1,59",IF(N1928&lt;Premissas!$B$12,"1,60 – 1,99","≥ 2,00"))))))</f>
        <v/>
      </c>
      <c r="P1928" s="5">
        <f>IF(OR(M1928="NÃO",N1928&lt;Premissas!$B$8),Premissas!$B$13,IF(N1928&lt;Premissas!$B$9,Premissas!$B$14,IF(N1928&lt;Premissas!$B$10,Premissas!$B$15,IF(N1928&lt;Premissas!$B$11,Premissas!$B$16,IF(N1928&lt;Premissas!$B$12,Premissas!$B$17,Premissas!$B$18)))))</f>
        <v/>
      </c>
      <c r="Q1928" s="5">
        <f>IFERROR(P1928/Premissas!$B$4,0)</f>
        <v/>
      </c>
    </row>
    <row r="1929">
      <c r="A1929" s="2" t="n">
        <v>8</v>
      </c>
      <c r="B1929" s="2" t="n">
        <v>1942</v>
      </c>
      <c r="C1929" s="2" t="inlineStr">
        <is>
          <t>SEPARACAO</t>
        </is>
      </c>
      <c r="D1929" s="2" t="n">
        <v>5448530</v>
      </c>
      <c r="E1929" s="2" t="inlineStr">
        <is>
          <t>Alef Paixao do Nascimento</t>
        </is>
      </c>
      <c r="F1929" s="2" t="n">
        <v>143</v>
      </c>
      <c r="G1929" s="2" t="n">
        <v>6.65</v>
      </c>
      <c r="H1929" s="2" t="n">
        <v>22</v>
      </c>
      <c r="I1929" s="2" t="n">
        <v>80</v>
      </c>
      <c r="J1929" s="2" t="inlineStr">
        <is>
          <t>GPA</t>
        </is>
      </c>
      <c r="K1929" s="2">
        <f>IF(I1929&lt;&gt;"",I1929,IFERROR(INDEX(Base!$I:$I,MATCH(1,(Base!$C:$C=C1929)*(Base!$I:$I&lt;&gt;""),0)),0))</f>
        <v/>
      </c>
      <c r="L1929" s="2">
        <f>IF(AND(I1929="",K1929&gt;0),"SIM","NÃO")</f>
        <v/>
      </c>
      <c r="M1929" s="2">
        <f>IF(ISNUMBER(SEARCH("SEPARA",UPPER(C1929))),"NÃO","SIM")</f>
        <v/>
      </c>
      <c r="N1929" s="2">
        <f>IFERROR(H1929/K1929,0)</f>
        <v/>
      </c>
      <c r="O1929" s="2">
        <f>IF(M1929="NÃO","EXCLUÍDO",IF(N1929&lt;Premissas!$B$8,"&lt; 1,00",IF(N1929&lt;Premissas!$B$9,"1,00 – 1,19",IF(N1929&lt;Premissas!$B$10,"1,20 – 1,39",IF(N1929&lt;Premissas!$B$11,"1,40 – 1,59",IF(N1929&lt;Premissas!$B$12,"1,60 – 1,99","≥ 2,00"))))))</f>
        <v/>
      </c>
      <c r="P1929" s="5">
        <f>IF(OR(M1929="NÃO",N1929&lt;Premissas!$B$8),Premissas!$B$13,IF(N1929&lt;Premissas!$B$9,Premissas!$B$14,IF(N1929&lt;Premissas!$B$10,Premissas!$B$15,IF(N1929&lt;Premissas!$B$11,Premissas!$B$16,IF(N1929&lt;Premissas!$B$12,Premissas!$B$17,Premissas!$B$18)))))</f>
        <v/>
      </c>
      <c r="Q1929" s="5">
        <f>IFERROR(P1929/Premissas!$B$4,0)</f>
        <v/>
      </c>
    </row>
    <row r="1930">
      <c r="A1930" s="2" t="n">
        <v>8</v>
      </c>
      <c r="B1930" s="2" t="n">
        <v>1942</v>
      </c>
      <c r="C1930" s="2" t="inlineStr">
        <is>
          <t>SEPARACAO</t>
        </is>
      </c>
      <c r="D1930" s="2" t="n">
        <v>5449081</v>
      </c>
      <c r="E1930" s="2" t="inlineStr">
        <is>
          <t>Kleber Eduardo Silva</t>
        </is>
      </c>
      <c r="F1930" s="2" t="n">
        <v>155</v>
      </c>
      <c r="G1930" s="2" t="n">
        <v>2.74</v>
      </c>
      <c r="H1930" s="2" t="n">
        <v>57</v>
      </c>
      <c r="I1930" s="2" t="n">
        <v>80</v>
      </c>
      <c r="J1930" s="2" t="inlineStr">
        <is>
          <t>GPA</t>
        </is>
      </c>
      <c r="K1930" s="2">
        <f>IF(I1930&lt;&gt;"",I1930,IFERROR(INDEX(Base!$I:$I,MATCH(1,(Base!$C:$C=C1930)*(Base!$I:$I&lt;&gt;""),0)),0))</f>
        <v/>
      </c>
      <c r="L1930" s="2">
        <f>IF(AND(I1930="",K1930&gt;0),"SIM","NÃO")</f>
        <v/>
      </c>
      <c r="M1930" s="2">
        <f>IF(ISNUMBER(SEARCH("SEPARA",UPPER(C1930))),"NÃO","SIM")</f>
        <v/>
      </c>
      <c r="N1930" s="2">
        <f>IFERROR(H1930/K1930,0)</f>
        <v/>
      </c>
      <c r="O1930" s="2">
        <f>IF(M1930="NÃO","EXCLUÍDO",IF(N1930&lt;Premissas!$B$8,"&lt; 1,00",IF(N1930&lt;Premissas!$B$9,"1,00 – 1,19",IF(N1930&lt;Premissas!$B$10,"1,20 – 1,39",IF(N1930&lt;Premissas!$B$11,"1,40 – 1,59",IF(N1930&lt;Premissas!$B$12,"1,60 – 1,99","≥ 2,00"))))))</f>
        <v/>
      </c>
      <c r="P1930" s="5">
        <f>IF(OR(M1930="NÃO",N1930&lt;Premissas!$B$8),Premissas!$B$13,IF(N1930&lt;Premissas!$B$9,Premissas!$B$14,IF(N1930&lt;Premissas!$B$10,Premissas!$B$15,IF(N1930&lt;Premissas!$B$11,Premissas!$B$16,IF(N1930&lt;Premissas!$B$12,Premissas!$B$17,Premissas!$B$18)))))</f>
        <v/>
      </c>
      <c r="Q1930" s="5">
        <f>IFERROR(P1930/Premissas!$B$4,0)</f>
        <v/>
      </c>
    </row>
    <row r="1931">
      <c r="A1931" s="2" t="n">
        <v>8</v>
      </c>
      <c r="B1931" s="2" t="n">
        <v>1942</v>
      </c>
      <c r="C1931" s="2" t="inlineStr">
        <is>
          <t>CARREGAMENTO</t>
        </is>
      </c>
      <c r="D1931" s="2" t="n">
        <v>5450462</v>
      </c>
      <c r="E1931" s="2" t="inlineStr">
        <is>
          <t>Juliano Nunes Cabral</t>
        </is>
      </c>
      <c r="F1931" s="2" t="n">
        <v>1352</v>
      </c>
      <c r="G1931" s="2" t="n">
        <v>27.82</v>
      </c>
      <c r="H1931" s="2" t="n">
        <v>49</v>
      </c>
      <c r="I1931" s="2" t="n">
        <v>22</v>
      </c>
      <c r="J1931" s="2" t="inlineStr">
        <is>
          <t>GPA</t>
        </is>
      </c>
      <c r="K1931" s="2">
        <f>IF(I1931&lt;&gt;"",I1931,IFERROR(INDEX(Base!$I:$I,MATCH(1,(Base!$C:$C=C1931)*(Base!$I:$I&lt;&gt;""),0)),0))</f>
        <v/>
      </c>
      <c r="L1931" s="2">
        <f>IF(AND(I1931="",K1931&gt;0),"SIM","NÃO")</f>
        <v/>
      </c>
      <c r="M1931" s="2">
        <f>IF(ISNUMBER(SEARCH("SEPARA",UPPER(C1931))),"NÃO","SIM")</f>
        <v/>
      </c>
      <c r="N1931" s="2">
        <f>IFERROR(H1931/K1931,0)</f>
        <v/>
      </c>
      <c r="O1931" s="2">
        <f>IF(M1931="NÃO","EXCLUÍDO",IF(N1931&lt;Premissas!$B$8,"&lt; 1,00",IF(N1931&lt;Premissas!$B$9,"1,00 – 1,19",IF(N1931&lt;Premissas!$B$10,"1,20 – 1,39",IF(N1931&lt;Premissas!$B$11,"1,40 – 1,59",IF(N1931&lt;Premissas!$B$12,"1,60 – 1,99","≥ 2,00"))))))</f>
        <v/>
      </c>
      <c r="P1931" s="5">
        <f>IF(OR(M1931="NÃO",N1931&lt;Premissas!$B$8),Premissas!$B$13,IF(N1931&lt;Premissas!$B$9,Premissas!$B$14,IF(N1931&lt;Premissas!$B$10,Premissas!$B$15,IF(N1931&lt;Premissas!$B$11,Premissas!$B$16,IF(N1931&lt;Premissas!$B$12,Premissas!$B$17,Premissas!$B$18)))))</f>
        <v/>
      </c>
      <c r="Q1931" s="5">
        <f>IFERROR(P1931/Premissas!$B$4,0)</f>
        <v/>
      </c>
    </row>
    <row r="1932">
      <c r="A1932" s="2" t="n">
        <v>8</v>
      </c>
      <c r="B1932" s="2" t="n">
        <v>1942</v>
      </c>
      <c r="C1932" s="2" t="inlineStr">
        <is>
          <t>PUXADA RECEB</t>
        </is>
      </c>
      <c r="D1932" s="2" t="n">
        <v>5450462</v>
      </c>
      <c r="E1932" s="2" t="inlineStr">
        <is>
          <t>Juliano Nunes Cabral</t>
        </is>
      </c>
      <c r="F1932" s="2" t="n">
        <v>7</v>
      </c>
      <c r="G1932" s="2" t="n">
        <v>1.28</v>
      </c>
      <c r="H1932" s="2" t="n">
        <v>5</v>
      </c>
      <c r="I1932" s="2" t="n">
        <v>16</v>
      </c>
      <c r="J1932" s="2" t="inlineStr">
        <is>
          <t>GPA</t>
        </is>
      </c>
      <c r="K1932" s="2">
        <f>IF(I1932&lt;&gt;"",I1932,IFERROR(INDEX(Base!$I:$I,MATCH(1,(Base!$C:$C=C1932)*(Base!$I:$I&lt;&gt;""),0)),0))</f>
        <v/>
      </c>
      <c r="L1932" s="2">
        <f>IF(AND(I1932="",K1932&gt;0),"SIM","NÃO")</f>
        <v/>
      </c>
      <c r="M1932" s="2">
        <f>IF(ISNUMBER(SEARCH("SEPARA",UPPER(C1932))),"NÃO","SIM")</f>
        <v/>
      </c>
      <c r="N1932" s="2">
        <f>IFERROR(H1932/K1932,0)</f>
        <v/>
      </c>
      <c r="O1932" s="2">
        <f>IF(M1932="NÃO","EXCLUÍDO",IF(N1932&lt;Premissas!$B$8,"&lt; 1,00",IF(N1932&lt;Premissas!$B$9,"1,00 – 1,19",IF(N1932&lt;Premissas!$B$10,"1,20 – 1,39",IF(N1932&lt;Premissas!$B$11,"1,40 – 1,59",IF(N1932&lt;Premissas!$B$12,"1,60 – 1,99","≥ 2,00"))))))</f>
        <v/>
      </c>
      <c r="P1932" s="5">
        <f>IF(OR(M1932="NÃO",N1932&lt;Premissas!$B$8),Premissas!$B$13,IF(N1932&lt;Premissas!$B$9,Premissas!$B$14,IF(N1932&lt;Premissas!$B$10,Premissas!$B$15,IF(N1932&lt;Premissas!$B$11,Premissas!$B$16,IF(N1932&lt;Premissas!$B$12,Premissas!$B$17,Premissas!$B$18)))))</f>
        <v/>
      </c>
      <c r="Q1932" s="5">
        <f>IFERROR(P1932/Premissas!$B$4,0)</f>
        <v/>
      </c>
    </row>
    <row r="1933">
      <c r="A1933" s="2" t="n">
        <v>8</v>
      </c>
      <c r="B1933" s="2" t="n">
        <v>1942</v>
      </c>
      <c r="C1933" s="2" t="inlineStr">
        <is>
          <t>SEPARACAO</t>
        </is>
      </c>
      <c r="D1933" s="2" t="n">
        <v>5450462</v>
      </c>
      <c r="E1933" s="2" t="inlineStr">
        <is>
          <t>Juliano Nunes Cabral</t>
        </is>
      </c>
      <c r="F1933" s="2" t="n">
        <v>405</v>
      </c>
      <c r="G1933" s="2" t="n">
        <v>6.53</v>
      </c>
      <c r="H1933" s="2" t="n">
        <v>62</v>
      </c>
      <c r="I1933" s="2" t="n">
        <v>80</v>
      </c>
      <c r="J1933" s="2" t="inlineStr">
        <is>
          <t>GPA</t>
        </is>
      </c>
      <c r="K1933" s="2">
        <f>IF(I1933&lt;&gt;"",I1933,IFERROR(INDEX(Base!$I:$I,MATCH(1,(Base!$C:$C=C1933)*(Base!$I:$I&lt;&gt;""),0)),0))</f>
        <v/>
      </c>
      <c r="L1933" s="2">
        <f>IF(AND(I1933="",K1933&gt;0),"SIM","NÃO")</f>
        <v/>
      </c>
      <c r="M1933" s="2">
        <f>IF(ISNUMBER(SEARCH("SEPARA",UPPER(C1933))),"NÃO","SIM")</f>
        <v/>
      </c>
      <c r="N1933" s="2">
        <f>IFERROR(H1933/K1933,0)</f>
        <v/>
      </c>
      <c r="O1933" s="2">
        <f>IF(M1933="NÃO","EXCLUÍDO",IF(N1933&lt;Premissas!$B$8,"&lt; 1,00",IF(N1933&lt;Premissas!$B$9,"1,00 – 1,19",IF(N1933&lt;Premissas!$B$10,"1,20 – 1,39",IF(N1933&lt;Premissas!$B$11,"1,40 – 1,59",IF(N1933&lt;Premissas!$B$12,"1,60 – 1,99","≥ 2,00"))))))</f>
        <v/>
      </c>
      <c r="P1933" s="5">
        <f>IF(OR(M1933="NÃO",N1933&lt;Premissas!$B$8),Premissas!$B$13,IF(N1933&lt;Premissas!$B$9,Premissas!$B$14,IF(N1933&lt;Premissas!$B$10,Premissas!$B$15,IF(N1933&lt;Premissas!$B$11,Premissas!$B$16,IF(N1933&lt;Premissas!$B$12,Premissas!$B$17,Premissas!$B$18)))))</f>
        <v/>
      </c>
      <c r="Q1933" s="5">
        <f>IFERROR(P1933/Premissas!$B$4,0)</f>
        <v/>
      </c>
    </row>
    <row r="1934">
      <c r="A1934" s="2" t="n">
        <v>8</v>
      </c>
      <c r="B1934" s="2" t="n">
        <v>1942</v>
      </c>
      <c r="C1934" s="2" t="inlineStr">
        <is>
          <t>ATIVIDADE OP. EMP.</t>
        </is>
      </c>
      <c r="D1934" s="2" t="n">
        <v>5450888</v>
      </c>
      <c r="E1934" s="2" t="inlineStr">
        <is>
          <t>FRANCISCO PEREIRA DE SOUZA</t>
        </is>
      </c>
      <c r="F1934" s="2" t="n">
        <v>1231</v>
      </c>
      <c r="G1934" s="2" t="n">
        <v>62.9</v>
      </c>
      <c r="H1934" s="2" t="n">
        <v>20</v>
      </c>
      <c r="I1934" s="2" t="n">
        <v>20</v>
      </c>
      <c r="J1934" s="2" t="inlineStr">
        <is>
          <t>GPA</t>
        </is>
      </c>
      <c r="K1934" s="2">
        <f>IF(I1934&lt;&gt;"",I1934,IFERROR(INDEX(Base!$I:$I,MATCH(1,(Base!$C:$C=C1934)*(Base!$I:$I&lt;&gt;""),0)),0))</f>
        <v/>
      </c>
      <c r="L1934" s="2">
        <f>IF(AND(I1934="",K1934&gt;0),"SIM","NÃO")</f>
        <v/>
      </c>
      <c r="M1934" s="2">
        <f>IF(ISNUMBER(SEARCH("SEPARA",UPPER(C1934))),"NÃO","SIM")</f>
        <v/>
      </c>
      <c r="N1934" s="2">
        <f>IFERROR(H1934/K1934,0)</f>
        <v/>
      </c>
      <c r="O1934" s="2">
        <f>IF(M1934="NÃO","EXCLUÍDO",IF(N1934&lt;Premissas!$B$8,"&lt; 1,00",IF(N1934&lt;Premissas!$B$9,"1,00 – 1,19",IF(N1934&lt;Premissas!$B$10,"1,20 – 1,39",IF(N1934&lt;Premissas!$B$11,"1,40 – 1,59",IF(N1934&lt;Premissas!$B$12,"1,60 – 1,99","≥ 2,00"))))))</f>
        <v/>
      </c>
      <c r="P1934" s="5">
        <f>IF(OR(M1934="NÃO",N1934&lt;Premissas!$B$8),Premissas!$B$13,IF(N1934&lt;Premissas!$B$9,Premissas!$B$14,IF(N1934&lt;Premissas!$B$10,Premissas!$B$15,IF(N1934&lt;Premissas!$B$11,Premissas!$B$16,IF(N1934&lt;Premissas!$B$12,Premissas!$B$17,Premissas!$B$18)))))</f>
        <v/>
      </c>
      <c r="Q1934" s="5">
        <f>IFERROR(P1934/Premissas!$B$4,0)</f>
        <v/>
      </c>
    </row>
    <row r="1935">
      <c r="A1935" s="2" t="n">
        <v>8</v>
      </c>
      <c r="B1935" s="2" t="n">
        <v>1942</v>
      </c>
      <c r="C1935" s="2" t="inlineStr">
        <is>
          <t>ATIVIDADE OP. EMP.</t>
        </is>
      </c>
      <c r="D1935" s="2" t="n">
        <v>5452228</v>
      </c>
      <c r="E1935" s="2" t="inlineStr">
        <is>
          <t>RODRIGO SOUZA RODRIGUES</t>
        </is>
      </c>
      <c r="F1935" s="2" t="n">
        <v>1274</v>
      </c>
      <c r="G1935" s="2" t="n">
        <v>42.67</v>
      </c>
      <c r="H1935" s="2" t="n">
        <v>30</v>
      </c>
      <c r="I1935" s="2" t="n">
        <v>20</v>
      </c>
      <c r="J1935" s="2" t="inlineStr">
        <is>
          <t>GPA</t>
        </is>
      </c>
      <c r="K1935" s="2">
        <f>IF(I1935&lt;&gt;"",I1935,IFERROR(INDEX(Base!$I:$I,MATCH(1,(Base!$C:$C=C1935)*(Base!$I:$I&lt;&gt;""),0)),0))</f>
        <v/>
      </c>
      <c r="L1935" s="2">
        <f>IF(AND(I1935="",K1935&gt;0),"SIM","NÃO")</f>
        <v/>
      </c>
      <c r="M1935" s="2">
        <f>IF(ISNUMBER(SEARCH("SEPARA",UPPER(C1935))),"NÃO","SIM")</f>
        <v/>
      </c>
      <c r="N1935" s="2">
        <f>IFERROR(H1935/K1935,0)</f>
        <v/>
      </c>
      <c r="O1935" s="2">
        <f>IF(M1935="NÃO","EXCLUÍDO",IF(N1935&lt;Premissas!$B$8,"&lt; 1,00",IF(N1935&lt;Premissas!$B$9,"1,00 – 1,19",IF(N1935&lt;Premissas!$B$10,"1,20 – 1,39",IF(N1935&lt;Premissas!$B$11,"1,40 – 1,59",IF(N1935&lt;Premissas!$B$12,"1,60 – 1,99","≥ 2,00"))))))</f>
        <v/>
      </c>
      <c r="P1935" s="5">
        <f>IF(OR(M1935="NÃO",N1935&lt;Premissas!$B$8),Premissas!$B$13,IF(N1935&lt;Premissas!$B$9,Premissas!$B$14,IF(N1935&lt;Premissas!$B$10,Premissas!$B$15,IF(N1935&lt;Premissas!$B$11,Premissas!$B$16,IF(N1935&lt;Premissas!$B$12,Premissas!$B$17,Premissas!$B$18)))))</f>
        <v/>
      </c>
      <c r="Q1935" s="5">
        <f>IFERROR(P1935/Premissas!$B$4,0)</f>
        <v/>
      </c>
    </row>
    <row r="1936">
      <c r="A1936" s="2" t="n">
        <v>8</v>
      </c>
      <c r="B1936" s="2" t="n">
        <v>1942</v>
      </c>
      <c r="C1936" s="2" t="inlineStr">
        <is>
          <t>SEPARACAO</t>
        </is>
      </c>
      <c r="D1936" s="2" t="n">
        <v>5452228</v>
      </c>
      <c r="E1936" s="2" t="inlineStr">
        <is>
          <t>RODRIGO SOUZA RODRIGUES</t>
        </is>
      </c>
      <c r="F1936" s="2" t="n">
        <v>4452</v>
      </c>
      <c r="G1936" s="2" t="n">
        <v>14.59</v>
      </c>
      <c r="H1936" s="2" t="n">
        <v>305</v>
      </c>
      <c r="I1936" s="2" t="n">
        <v>80</v>
      </c>
      <c r="J1936" s="2" t="inlineStr">
        <is>
          <t>GPA</t>
        </is>
      </c>
      <c r="K1936" s="2">
        <f>IF(I1936&lt;&gt;"",I1936,IFERROR(INDEX(Base!$I:$I,MATCH(1,(Base!$C:$C=C1936)*(Base!$I:$I&lt;&gt;""),0)),0))</f>
        <v/>
      </c>
      <c r="L1936" s="2">
        <f>IF(AND(I1936="",K1936&gt;0),"SIM","NÃO")</f>
        <v/>
      </c>
      <c r="M1936" s="2">
        <f>IF(ISNUMBER(SEARCH("SEPARA",UPPER(C1936))),"NÃO","SIM")</f>
        <v/>
      </c>
      <c r="N1936" s="2">
        <f>IFERROR(H1936/K1936,0)</f>
        <v/>
      </c>
      <c r="O1936" s="2">
        <f>IF(M1936="NÃO","EXCLUÍDO",IF(N1936&lt;Premissas!$B$8,"&lt; 1,00",IF(N1936&lt;Premissas!$B$9,"1,00 – 1,19",IF(N1936&lt;Premissas!$B$10,"1,20 – 1,39",IF(N1936&lt;Premissas!$B$11,"1,40 – 1,59",IF(N1936&lt;Premissas!$B$12,"1,60 – 1,99","≥ 2,00"))))))</f>
        <v/>
      </c>
      <c r="P1936" s="5">
        <f>IF(OR(M1936="NÃO",N1936&lt;Premissas!$B$8),Premissas!$B$13,IF(N1936&lt;Premissas!$B$9,Premissas!$B$14,IF(N1936&lt;Premissas!$B$10,Premissas!$B$15,IF(N1936&lt;Premissas!$B$11,Premissas!$B$16,IF(N1936&lt;Premissas!$B$12,Premissas!$B$17,Premissas!$B$18)))))</f>
        <v/>
      </c>
      <c r="Q1936" s="5">
        <f>IFERROR(P1936/Premissas!$B$4,0)</f>
        <v/>
      </c>
    </row>
    <row r="1937">
      <c r="A1937" s="2" t="n">
        <v>8</v>
      </c>
      <c r="B1937" s="2" t="n">
        <v>1942</v>
      </c>
      <c r="C1937" s="2" t="inlineStr">
        <is>
          <t>SEPARACAO</t>
        </is>
      </c>
      <c r="D1937" s="2" t="n">
        <v>5452686</v>
      </c>
      <c r="E1937" s="2" t="inlineStr">
        <is>
          <t>Leonardo Mertiliano de Souza</t>
        </is>
      </c>
      <c r="F1937" s="2" t="n">
        <v>12219</v>
      </c>
      <c r="G1937" s="2" t="n">
        <v>122.26</v>
      </c>
      <c r="H1937" s="2" t="n">
        <v>100</v>
      </c>
      <c r="I1937" s="2" t="n">
        <v>80</v>
      </c>
      <c r="J1937" s="2" t="inlineStr">
        <is>
          <t>GPA</t>
        </is>
      </c>
      <c r="K1937" s="2">
        <f>IF(I1937&lt;&gt;"",I1937,IFERROR(INDEX(Base!$I:$I,MATCH(1,(Base!$C:$C=C1937)*(Base!$I:$I&lt;&gt;""),0)),0))</f>
        <v/>
      </c>
      <c r="L1937" s="2">
        <f>IF(AND(I1937="",K1937&gt;0),"SIM","NÃO")</f>
        <v/>
      </c>
      <c r="M1937" s="2">
        <f>IF(ISNUMBER(SEARCH("SEPARA",UPPER(C1937))),"NÃO","SIM")</f>
        <v/>
      </c>
      <c r="N1937" s="2">
        <f>IFERROR(H1937/K1937,0)</f>
        <v/>
      </c>
      <c r="O1937" s="2">
        <f>IF(M1937="NÃO","EXCLUÍDO",IF(N1937&lt;Premissas!$B$8,"&lt; 1,00",IF(N1937&lt;Premissas!$B$9,"1,00 – 1,19",IF(N1937&lt;Premissas!$B$10,"1,20 – 1,39",IF(N1937&lt;Premissas!$B$11,"1,40 – 1,59",IF(N1937&lt;Premissas!$B$12,"1,60 – 1,99","≥ 2,00"))))))</f>
        <v/>
      </c>
      <c r="P1937" s="5">
        <f>IF(OR(M1937="NÃO",N1937&lt;Premissas!$B$8),Premissas!$B$13,IF(N1937&lt;Premissas!$B$9,Premissas!$B$14,IF(N1937&lt;Premissas!$B$10,Premissas!$B$15,IF(N1937&lt;Premissas!$B$11,Premissas!$B$16,IF(N1937&lt;Premissas!$B$12,Premissas!$B$17,Premissas!$B$18)))))</f>
        <v/>
      </c>
      <c r="Q1937" s="5">
        <f>IFERROR(P1937/Premissas!$B$4,0)</f>
        <v/>
      </c>
    </row>
    <row r="1938">
      <c r="A1938" s="2" t="n">
        <v>8</v>
      </c>
      <c r="B1938" s="2" t="n">
        <v>1942</v>
      </c>
      <c r="C1938" s="2" t="inlineStr">
        <is>
          <t>ATIVIDADE OP. EMP.</t>
        </is>
      </c>
      <c r="D1938" s="2" t="n">
        <v>5453100</v>
      </c>
      <c r="E1938" s="2" t="inlineStr">
        <is>
          <t>FABIANO SANTINO DE FARIAS</t>
        </is>
      </c>
      <c r="F1938" s="2" t="n">
        <v>1260</v>
      </c>
      <c r="G1938" s="2" t="n">
        <v>72.68000000000001</v>
      </c>
      <c r="H1938" s="2" t="n">
        <v>17</v>
      </c>
      <c r="I1938" s="2" t="n">
        <v>20</v>
      </c>
      <c r="J1938" s="2" t="inlineStr">
        <is>
          <t>GPA</t>
        </is>
      </c>
      <c r="K1938" s="2">
        <f>IF(I1938&lt;&gt;"",I1938,IFERROR(INDEX(Base!$I:$I,MATCH(1,(Base!$C:$C=C1938)*(Base!$I:$I&lt;&gt;""),0)),0))</f>
        <v/>
      </c>
      <c r="L1938" s="2">
        <f>IF(AND(I1938="",K1938&gt;0),"SIM","NÃO")</f>
        <v/>
      </c>
      <c r="M1938" s="2">
        <f>IF(ISNUMBER(SEARCH("SEPARA",UPPER(C1938))),"NÃO","SIM")</f>
        <v/>
      </c>
      <c r="N1938" s="2">
        <f>IFERROR(H1938/K1938,0)</f>
        <v/>
      </c>
      <c r="O1938" s="2">
        <f>IF(M1938="NÃO","EXCLUÍDO",IF(N1938&lt;Premissas!$B$8,"&lt; 1,00",IF(N1938&lt;Premissas!$B$9,"1,00 – 1,19",IF(N1938&lt;Premissas!$B$10,"1,20 – 1,39",IF(N1938&lt;Premissas!$B$11,"1,40 – 1,59",IF(N1938&lt;Premissas!$B$12,"1,60 – 1,99","≥ 2,00"))))))</f>
        <v/>
      </c>
      <c r="P1938" s="5">
        <f>IF(OR(M1938="NÃO",N1938&lt;Premissas!$B$8),Premissas!$B$13,IF(N1938&lt;Premissas!$B$9,Premissas!$B$14,IF(N1938&lt;Premissas!$B$10,Premissas!$B$15,IF(N1938&lt;Premissas!$B$11,Premissas!$B$16,IF(N1938&lt;Premissas!$B$12,Premissas!$B$17,Premissas!$B$18)))))</f>
        <v/>
      </c>
      <c r="Q1938" s="5">
        <f>IFERROR(P1938/Premissas!$B$4,0)</f>
        <v/>
      </c>
    </row>
    <row r="1939">
      <c r="A1939" s="2" t="n">
        <v>8</v>
      </c>
      <c r="B1939" s="2" t="n">
        <v>1942</v>
      </c>
      <c r="C1939" s="2" t="inlineStr">
        <is>
          <t>CARREGAMENTO</t>
        </is>
      </c>
      <c r="D1939" s="2" t="n">
        <v>5453100</v>
      </c>
      <c r="E1939" s="2" t="inlineStr">
        <is>
          <t>FABIANO SANTINO DE FARIAS</t>
        </is>
      </c>
      <c r="F1939" s="2" t="n">
        <v>28</v>
      </c>
      <c r="G1939" s="2" t="n">
        <v>0.59</v>
      </c>
      <c r="H1939" s="2" t="n">
        <v>47</v>
      </c>
      <c r="I1939" s="2" t="n">
        <v>22</v>
      </c>
      <c r="J1939" s="2" t="inlineStr">
        <is>
          <t>GPA</t>
        </is>
      </c>
      <c r="K1939" s="2">
        <f>IF(I1939&lt;&gt;"",I1939,IFERROR(INDEX(Base!$I:$I,MATCH(1,(Base!$C:$C=C1939)*(Base!$I:$I&lt;&gt;""),0)),0))</f>
        <v/>
      </c>
      <c r="L1939" s="2">
        <f>IF(AND(I1939="",K1939&gt;0),"SIM","NÃO")</f>
        <v/>
      </c>
      <c r="M1939" s="2">
        <f>IF(ISNUMBER(SEARCH("SEPARA",UPPER(C1939))),"NÃO","SIM")</f>
        <v/>
      </c>
      <c r="N1939" s="2">
        <f>IFERROR(H1939/K1939,0)</f>
        <v/>
      </c>
      <c r="O1939" s="2">
        <f>IF(M1939="NÃO","EXCLUÍDO",IF(N1939&lt;Premissas!$B$8,"&lt; 1,00",IF(N1939&lt;Premissas!$B$9,"1,00 – 1,19",IF(N1939&lt;Premissas!$B$10,"1,20 – 1,39",IF(N1939&lt;Premissas!$B$11,"1,40 – 1,59",IF(N1939&lt;Premissas!$B$12,"1,60 – 1,99","≥ 2,00"))))))</f>
        <v/>
      </c>
      <c r="P1939" s="5">
        <f>IF(OR(M1939="NÃO",N1939&lt;Premissas!$B$8),Premissas!$B$13,IF(N1939&lt;Premissas!$B$9,Premissas!$B$14,IF(N1939&lt;Premissas!$B$10,Premissas!$B$15,IF(N1939&lt;Premissas!$B$11,Premissas!$B$16,IF(N1939&lt;Premissas!$B$12,Premissas!$B$17,Premissas!$B$18)))))</f>
        <v/>
      </c>
      <c r="Q1939" s="5">
        <f>IFERROR(P1939/Premissas!$B$4,0)</f>
        <v/>
      </c>
    </row>
    <row r="1940">
      <c r="A1940" s="2" t="n">
        <v>8</v>
      </c>
      <c r="B1940" s="2" t="n">
        <v>1942</v>
      </c>
      <c r="C1940" s="2" t="inlineStr">
        <is>
          <t>CARREGAMENTO</t>
        </is>
      </c>
      <c r="D1940" s="2" t="n">
        <v>5454298</v>
      </c>
      <c r="E1940" s="2" t="inlineStr">
        <is>
          <t>Gabriel Silva Carvalho</t>
        </is>
      </c>
      <c r="F1940" s="2" t="n">
        <v>734</v>
      </c>
      <c r="G1940" s="2" t="n">
        <v>7.99</v>
      </c>
      <c r="H1940" s="2" t="n">
        <v>92</v>
      </c>
      <c r="I1940" s="2" t="n">
        <v>22</v>
      </c>
      <c r="J1940" s="2" t="inlineStr">
        <is>
          <t>GPA</t>
        </is>
      </c>
      <c r="K1940" s="2">
        <f>IF(I1940&lt;&gt;"",I1940,IFERROR(INDEX(Base!$I:$I,MATCH(1,(Base!$C:$C=C1940)*(Base!$I:$I&lt;&gt;""),0)),0))</f>
        <v/>
      </c>
      <c r="L1940" s="2">
        <f>IF(AND(I1940="",K1940&gt;0),"SIM","NÃO")</f>
        <v/>
      </c>
      <c r="M1940" s="2">
        <f>IF(ISNUMBER(SEARCH("SEPARA",UPPER(C1940))),"NÃO","SIM")</f>
        <v/>
      </c>
      <c r="N1940" s="2">
        <f>IFERROR(H1940/K1940,0)</f>
        <v/>
      </c>
      <c r="O1940" s="2">
        <f>IF(M1940="NÃO","EXCLUÍDO",IF(N1940&lt;Premissas!$B$8,"&lt; 1,00",IF(N1940&lt;Premissas!$B$9,"1,00 – 1,19",IF(N1940&lt;Premissas!$B$10,"1,20 – 1,39",IF(N1940&lt;Premissas!$B$11,"1,40 – 1,59",IF(N1940&lt;Premissas!$B$12,"1,60 – 1,99","≥ 2,00"))))))</f>
        <v/>
      </c>
      <c r="P1940" s="5">
        <f>IF(OR(M1940="NÃO",N1940&lt;Premissas!$B$8),Premissas!$B$13,IF(N1940&lt;Premissas!$B$9,Premissas!$B$14,IF(N1940&lt;Premissas!$B$10,Premissas!$B$15,IF(N1940&lt;Premissas!$B$11,Premissas!$B$16,IF(N1940&lt;Premissas!$B$12,Premissas!$B$17,Premissas!$B$18)))))</f>
        <v/>
      </c>
      <c r="Q1940" s="5">
        <f>IFERROR(P1940/Premissas!$B$4,0)</f>
        <v/>
      </c>
    </row>
    <row r="1941">
      <c r="A1941" s="2" t="n">
        <v>8</v>
      </c>
      <c r="B1941" s="2" t="n">
        <v>1942</v>
      </c>
      <c r="C1941" s="2" t="inlineStr">
        <is>
          <t>SEPARACAO</t>
        </is>
      </c>
      <c r="D1941" s="2" t="n">
        <v>5454298</v>
      </c>
      <c r="E1941" s="2" t="inlineStr">
        <is>
          <t>Gabriel Silva Carvalho</t>
        </is>
      </c>
      <c r="F1941" s="2" t="n">
        <v>411</v>
      </c>
      <c r="G1941" s="2" t="n">
        <v>7.41</v>
      </c>
      <c r="H1941" s="2" t="n">
        <v>55</v>
      </c>
      <c r="I1941" s="2" t="n">
        <v>80</v>
      </c>
      <c r="J1941" s="2" t="inlineStr">
        <is>
          <t>GPA</t>
        </is>
      </c>
      <c r="K1941" s="2">
        <f>IF(I1941&lt;&gt;"",I1941,IFERROR(INDEX(Base!$I:$I,MATCH(1,(Base!$C:$C=C1941)*(Base!$I:$I&lt;&gt;""),0)),0))</f>
        <v/>
      </c>
      <c r="L1941" s="2">
        <f>IF(AND(I1941="",K1941&gt;0),"SIM","NÃO")</f>
        <v/>
      </c>
      <c r="M1941" s="2">
        <f>IF(ISNUMBER(SEARCH("SEPARA",UPPER(C1941))),"NÃO","SIM")</f>
        <v/>
      </c>
      <c r="N1941" s="2">
        <f>IFERROR(H1941/K1941,0)</f>
        <v/>
      </c>
      <c r="O1941" s="2">
        <f>IF(M1941="NÃO","EXCLUÍDO",IF(N1941&lt;Premissas!$B$8,"&lt; 1,00",IF(N1941&lt;Premissas!$B$9,"1,00 – 1,19",IF(N1941&lt;Premissas!$B$10,"1,20 – 1,39",IF(N1941&lt;Premissas!$B$11,"1,40 – 1,59",IF(N1941&lt;Premissas!$B$12,"1,60 – 1,99","≥ 2,00"))))))</f>
        <v/>
      </c>
      <c r="P1941" s="5">
        <f>IF(OR(M1941="NÃO",N1941&lt;Premissas!$B$8),Premissas!$B$13,IF(N1941&lt;Premissas!$B$9,Premissas!$B$14,IF(N1941&lt;Premissas!$B$10,Premissas!$B$15,IF(N1941&lt;Premissas!$B$11,Premissas!$B$16,IF(N1941&lt;Premissas!$B$12,Premissas!$B$17,Premissas!$B$18)))))</f>
        <v/>
      </c>
      <c r="Q1941" s="5">
        <f>IFERROR(P1941/Premissas!$B$4,0)</f>
        <v/>
      </c>
    </row>
    <row r="1942">
      <c r="A1942" s="2" t="n">
        <v>8</v>
      </c>
      <c r="B1942" s="2" t="n">
        <v>1942</v>
      </c>
      <c r="C1942" s="2" t="inlineStr">
        <is>
          <t>ATIVIDADE OP. EMP.</t>
        </is>
      </c>
      <c r="D1942" s="2" t="n">
        <v>5455871</v>
      </c>
      <c r="E1942" s="2" t="inlineStr">
        <is>
          <t>CELSO PEREIRA DA SILVA</t>
        </is>
      </c>
      <c r="F1942" s="2" t="n">
        <v>199</v>
      </c>
      <c r="G1942" s="2" t="n">
        <v>25.87</v>
      </c>
      <c r="H1942" s="2" t="n">
        <v>8</v>
      </c>
      <c r="I1942" s="2" t="n">
        <v>20</v>
      </c>
      <c r="J1942" s="2" t="inlineStr">
        <is>
          <t>GPA</t>
        </is>
      </c>
      <c r="K1942" s="2">
        <f>IF(I1942&lt;&gt;"",I1942,IFERROR(INDEX(Base!$I:$I,MATCH(1,(Base!$C:$C=C1942)*(Base!$I:$I&lt;&gt;""),0)),0))</f>
        <v/>
      </c>
      <c r="L1942" s="2">
        <f>IF(AND(I1942="",K1942&gt;0),"SIM","NÃO")</f>
        <v/>
      </c>
      <c r="M1942" s="2">
        <f>IF(ISNUMBER(SEARCH("SEPARA",UPPER(C1942))),"NÃO","SIM")</f>
        <v/>
      </c>
      <c r="N1942" s="2">
        <f>IFERROR(H1942/K1942,0)</f>
        <v/>
      </c>
      <c r="O1942" s="2">
        <f>IF(M1942="NÃO","EXCLUÍDO",IF(N1942&lt;Premissas!$B$8,"&lt; 1,00",IF(N1942&lt;Premissas!$B$9,"1,00 – 1,19",IF(N1942&lt;Premissas!$B$10,"1,20 – 1,39",IF(N1942&lt;Premissas!$B$11,"1,40 – 1,59",IF(N1942&lt;Premissas!$B$12,"1,60 – 1,99","≥ 2,00"))))))</f>
        <v/>
      </c>
      <c r="P1942" s="5">
        <f>IF(OR(M1942="NÃO",N1942&lt;Premissas!$B$8),Premissas!$B$13,IF(N1942&lt;Premissas!$B$9,Premissas!$B$14,IF(N1942&lt;Premissas!$B$10,Premissas!$B$15,IF(N1942&lt;Premissas!$B$11,Premissas!$B$16,IF(N1942&lt;Premissas!$B$12,Premissas!$B$17,Premissas!$B$18)))))</f>
        <v/>
      </c>
      <c r="Q1942" s="5">
        <f>IFERROR(P1942/Premissas!$B$4,0)</f>
        <v/>
      </c>
    </row>
    <row r="1943">
      <c r="A1943" s="2" t="n">
        <v>8</v>
      </c>
      <c r="B1943" s="2" t="n">
        <v>1942</v>
      </c>
      <c r="C1943" s="2" t="inlineStr">
        <is>
          <t>CARREGAMENTO</t>
        </is>
      </c>
      <c r="D1943" s="2" t="n">
        <v>5455871</v>
      </c>
      <c r="E1943" s="2" t="inlineStr">
        <is>
          <t>CELSO PEREIRA DA SILVA</t>
        </is>
      </c>
      <c r="F1943" s="2" t="n">
        <v>96</v>
      </c>
      <c r="G1943" s="2" t="n">
        <v>0.8100000000000001</v>
      </c>
      <c r="H1943" s="2" t="n">
        <v>119</v>
      </c>
      <c r="I1943" s="2" t="n">
        <v>22</v>
      </c>
      <c r="J1943" s="2" t="inlineStr">
        <is>
          <t>GPA</t>
        </is>
      </c>
      <c r="K1943" s="2">
        <f>IF(I1943&lt;&gt;"",I1943,IFERROR(INDEX(Base!$I:$I,MATCH(1,(Base!$C:$C=C1943)*(Base!$I:$I&lt;&gt;""),0)),0))</f>
        <v/>
      </c>
      <c r="L1943" s="2">
        <f>IF(AND(I1943="",K1943&gt;0),"SIM","NÃO")</f>
        <v/>
      </c>
      <c r="M1943" s="2">
        <f>IF(ISNUMBER(SEARCH("SEPARA",UPPER(C1943))),"NÃO","SIM")</f>
        <v/>
      </c>
      <c r="N1943" s="2">
        <f>IFERROR(H1943/K1943,0)</f>
        <v/>
      </c>
      <c r="O1943" s="2">
        <f>IF(M1943="NÃO","EXCLUÍDO",IF(N1943&lt;Premissas!$B$8,"&lt; 1,00",IF(N1943&lt;Premissas!$B$9,"1,00 – 1,19",IF(N1943&lt;Premissas!$B$10,"1,20 – 1,39",IF(N1943&lt;Premissas!$B$11,"1,40 – 1,59",IF(N1943&lt;Premissas!$B$12,"1,60 – 1,99","≥ 2,00"))))))</f>
        <v/>
      </c>
      <c r="P1943" s="5">
        <f>IF(OR(M1943="NÃO",N1943&lt;Premissas!$B$8),Premissas!$B$13,IF(N1943&lt;Premissas!$B$9,Premissas!$B$14,IF(N1943&lt;Premissas!$B$10,Premissas!$B$15,IF(N1943&lt;Premissas!$B$11,Premissas!$B$16,IF(N1943&lt;Premissas!$B$12,Premissas!$B$17,Premissas!$B$18)))))</f>
        <v/>
      </c>
      <c r="Q1943" s="5">
        <f>IFERROR(P1943/Premissas!$B$4,0)</f>
        <v/>
      </c>
    </row>
    <row r="1944">
      <c r="A1944" s="2" t="n">
        <v>8</v>
      </c>
      <c r="B1944" s="2" t="n">
        <v>1942</v>
      </c>
      <c r="C1944" s="2" t="inlineStr">
        <is>
          <t>PUXADA RECEB</t>
        </is>
      </c>
      <c r="D1944" s="2" t="n">
        <v>5455871</v>
      </c>
      <c r="E1944" s="2" t="inlineStr">
        <is>
          <t>CELSO PEREIRA DA SILVA</t>
        </is>
      </c>
      <c r="F1944" s="2" t="n">
        <v>456</v>
      </c>
      <c r="G1944" s="2" t="n">
        <v>23.78</v>
      </c>
      <c r="H1944" s="2" t="n">
        <v>19</v>
      </c>
      <c r="I1944" s="2" t="n">
        <v>16</v>
      </c>
      <c r="J1944" s="2" t="inlineStr">
        <is>
          <t>GPA</t>
        </is>
      </c>
      <c r="K1944" s="2">
        <f>IF(I1944&lt;&gt;"",I1944,IFERROR(INDEX(Base!$I:$I,MATCH(1,(Base!$C:$C=C1944)*(Base!$I:$I&lt;&gt;""),0)),0))</f>
        <v/>
      </c>
      <c r="L1944" s="2">
        <f>IF(AND(I1944="",K1944&gt;0),"SIM","NÃO")</f>
        <v/>
      </c>
      <c r="M1944" s="2">
        <f>IF(ISNUMBER(SEARCH("SEPARA",UPPER(C1944))),"NÃO","SIM")</f>
        <v/>
      </c>
      <c r="N1944" s="2">
        <f>IFERROR(H1944/K1944,0)</f>
        <v/>
      </c>
      <c r="O1944" s="2">
        <f>IF(M1944="NÃO","EXCLUÍDO",IF(N1944&lt;Premissas!$B$8,"&lt; 1,00",IF(N1944&lt;Premissas!$B$9,"1,00 – 1,19",IF(N1944&lt;Premissas!$B$10,"1,20 – 1,39",IF(N1944&lt;Premissas!$B$11,"1,40 – 1,59",IF(N1944&lt;Premissas!$B$12,"1,60 – 1,99","≥ 2,00"))))))</f>
        <v/>
      </c>
      <c r="P1944" s="5">
        <f>IF(OR(M1944="NÃO",N1944&lt;Premissas!$B$8),Premissas!$B$13,IF(N1944&lt;Premissas!$B$9,Premissas!$B$14,IF(N1944&lt;Premissas!$B$10,Premissas!$B$15,IF(N1944&lt;Premissas!$B$11,Premissas!$B$16,IF(N1944&lt;Premissas!$B$12,Premissas!$B$17,Premissas!$B$18)))))</f>
        <v/>
      </c>
      <c r="Q1944" s="5">
        <f>IFERROR(P1944/Premissas!$B$4,0)</f>
        <v/>
      </c>
    </row>
    <row r="1945">
      <c r="A1945" s="2" t="n">
        <v>8</v>
      </c>
      <c r="B1945" s="2" t="n">
        <v>1942</v>
      </c>
      <c r="C1945" s="2" t="inlineStr">
        <is>
          <t>RECEBIMENTO</t>
        </is>
      </c>
      <c r="D1945" s="2" t="n">
        <v>5455871</v>
      </c>
      <c r="E1945" s="2" t="inlineStr">
        <is>
          <t>CELSO PEREIRA DA SILVA</t>
        </is>
      </c>
      <c r="F1945" s="2" t="n">
        <v>277</v>
      </c>
      <c r="G1945" s="2" t="n">
        <v>16.45</v>
      </c>
      <c r="H1945" s="2" t="n">
        <v>17</v>
      </c>
      <c r="I1945" s="2" t="n">
        <v>17</v>
      </c>
      <c r="J1945" s="2" t="inlineStr">
        <is>
          <t>GPA</t>
        </is>
      </c>
      <c r="K1945" s="2">
        <f>IF(I1945&lt;&gt;"",I1945,IFERROR(INDEX(Base!$I:$I,MATCH(1,(Base!$C:$C=C1945)*(Base!$I:$I&lt;&gt;""),0)),0))</f>
        <v/>
      </c>
      <c r="L1945" s="2">
        <f>IF(AND(I1945="",K1945&gt;0),"SIM","NÃO")</f>
        <v/>
      </c>
      <c r="M1945" s="2">
        <f>IF(ISNUMBER(SEARCH("SEPARA",UPPER(C1945))),"NÃO","SIM")</f>
        <v/>
      </c>
      <c r="N1945" s="2">
        <f>IFERROR(H1945/K1945,0)</f>
        <v/>
      </c>
      <c r="O1945" s="2">
        <f>IF(M1945="NÃO","EXCLUÍDO",IF(N1945&lt;Premissas!$B$8,"&lt; 1,00",IF(N1945&lt;Premissas!$B$9,"1,00 – 1,19",IF(N1945&lt;Premissas!$B$10,"1,20 – 1,39",IF(N1945&lt;Premissas!$B$11,"1,40 – 1,59",IF(N1945&lt;Premissas!$B$12,"1,60 – 1,99","≥ 2,00"))))))</f>
        <v/>
      </c>
      <c r="P1945" s="5">
        <f>IF(OR(M1945="NÃO",N1945&lt;Premissas!$B$8),Premissas!$B$13,IF(N1945&lt;Premissas!$B$9,Premissas!$B$14,IF(N1945&lt;Premissas!$B$10,Premissas!$B$15,IF(N1945&lt;Premissas!$B$11,Premissas!$B$16,IF(N1945&lt;Premissas!$B$12,Premissas!$B$17,Premissas!$B$18)))))</f>
        <v/>
      </c>
      <c r="Q1945" s="5">
        <f>IFERROR(P1945/Premissas!$B$4,0)</f>
        <v/>
      </c>
    </row>
    <row r="1946">
      <c r="A1946" s="2" t="n">
        <v>8</v>
      </c>
      <c r="B1946" s="2" t="n">
        <v>1942</v>
      </c>
      <c r="C1946" s="2" t="inlineStr">
        <is>
          <t>SEPARACAO</t>
        </is>
      </c>
      <c r="D1946" s="2" t="n">
        <v>5456827</v>
      </c>
      <c r="E1946" s="2" t="inlineStr">
        <is>
          <t>MATHEUS FARIAS DUTRA</t>
        </is>
      </c>
      <c r="F1946" s="2" t="n">
        <v>9197</v>
      </c>
      <c r="G1946" s="2" t="n">
        <v>80.42</v>
      </c>
      <c r="H1946" s="2" t="n">
        <v>114</v>
      </c>
      <c r="I1946" s="2" t="n">
        <v>80</v>
      </c>
      <c r="J1946" s="2" t="inlineStr">
        <is>
          <t>GPA</t>
        </is>
      </c>
      <c r="K1946" s="2">
        <f>IF(I1946&lt;&gt;"",I1946,IFERROR(INDEX(Base!$I:$I,MATCH(1,(Base!$C:$C=C1946)*(Base!$I:$I&lt;&gt;""),0)),0))</f>
        <v/>
      </c>
      <c r="L1946" s="2">
        <f>IF(AND(I1946="",K1946&gt;0),"SIM","NÃO")</f>
        <v/>
      </c>
      <c r="M1946" s="2">
        <f>IF(ISNUMBER(SEARCH("SEPARA",UPPER(C1946))),"NÃO","SIM")</f>
        <v/>
      </c>
      <c r="N1946" s="2">
        <f>IFERROR(H1946/K1946,0)</f>
        <v/>
      </c>
      <c r="O1946" s="2">
        <f>IF(M1946="NÃO","EXCLUÍDO",IF(N1946&lt;Premissas!$B$8,"&lt; 1,00",IF(N1946&lt;Premissas!$B$9,"1,00 – 1,19",IF(N1946&lt;Premissas!$B$10,"1,20 – 1,39",IF(N1946&lt;Premissas!$B$11,"1,40 – 1,59",IF(N1946&lt;Premissas!$B$12,"1,60 – 1,99","≥ 2,00"))))))</f>
        <v/>
      </c>
      <c r="P1946" s="5">
        <f>IF(OR(M1946="NÃO",N1946&lt;Premissas!$B$8),Premissas!$B$13,IF(N1946&lt;Premissas!$B$9,Premissas!$B$14,IF(N1946&lt;Premissas!$B$10,Premissas!$B$15,IF(N1946&lt;Premissas!$B$11,Premissas!$B$16,IF(N1946&lt;Premissas!$B$12,Premissas!$B$17,Premissas!$B$18)))))</f>
        <v/>
      </c>
      <c r="Q1946" s="5">
        <f>IFERROR(P1946/Premissas!$B$4,0)</f>
        <v/>
      </c>
    </row>
    <row r="1947">
      <c r="A1947" s="2" t="n">
        <v>8</v>
      </c>
      <c r="B1947" s="2" t="n">
        <v>1942</v>
      </c>
      <c r="C1947" s="2" t="inlineStr">
        <is>
          <t>CARREGAMENTO</t>
        </is>
      </c>
      <c r="D1947" s="2" t="n">
        <v>5458773</v>
      </c>
      <c r="E1947" s="2" t="inlineStr">
        <is>
          <t>Marcio Correia de Lima</t>
        </is>
      </c>
      <c r="F1947" s="2" t="n">
        <v>1312</v>
      </c>
      <c r="G1947" s="2" t="n">
        <v>17.33</v>
      </c>
      <c r="H1947" s="2" t="n">
        <v>76</v>
      </c>
      <c r="I1947" s="2" t="n">
        <v>22</v>
      </c>
      <c r="J1947" s="2" t="inlineStr">
        <is>
          <t>GPA</t>
        </is>
      </c>
      <c r="K1947" s="2">
        <f>IF(I1947&lt;&gt;"",I1947,IFERROR(INDEX(Base!$I:$I,MATCH(1,(Base!$C:$C=C1947)*(Base!$I:$I&lt;&gt;""),0)),0))</f>
        <v/>
      </c>
      <c r="L1947" s="2">
        <f>IF(AND(I1947="",K1947&gt;0),"SIM","NÃO")</f>
        <v/>
      </c>
      <c r="M1947" s="2">
        <f>IF(ISNUMBER(SEARCH("SEPARA",UPPER(C1947))),"NÃO","SIM")</f>
        <v/>
      </c>
      <c r="N1947" s="2">
        <f>IFERROR(H1947/K1947,0)</f>
        <v/>
      </c>
      <c r="O1947" s="2">
        <f>IF(M1947="NÃO","EXCLUÍDO",IF(N1947&lt;Premissas!$B$8,"&lt; 1,00",IF(N1947&lt;Premissas!$B$9,"1,00 – 1,19",IF(N1947&lt;Premissas!$B$10,"1,20 – 1,39",IF(N1947&lt;Premissas!$B$11,"1,40 – 1,59",IF(N1947&lt;Premissas!$B$12,"1,60 – 1,99","≥ 2,00"))))))</f>
        <v/>
      </c>
      <c r="P1947" s="5">
        <f>IF(OR(M1947="NÃO",N1947&lt;Premissas!$B$8),Premissas!$B$13,IF(N1947&lt;Premissas!$B$9,Premissas!$B$14,IF(N1947&lt;Premissas!$B$10,Premissas!$B$15,IF(N1947&lt;Premissas!$B$11,Premissas!$B$16,IF(N1947&lt;Premissas!$B$12,Premissas!$B$17,Premissas!$B$18)))))</f>
        <v/>
      </c>
      <c r="Q1947" s="5">
        <f>IFERROR(P1947/Premissas!$B$4,0)</f>
        <v/>
      </c>
    </row>
    <row r="1948">
      <c r="A1948" s="2" t="n">
        <v>8</v>
      </c>
      <c r="B1948" s="2" t="n">
        <v>1942</v>
      </c>
      <c r="C1948" s="2" t="inlineStr">
        <is>
          <t>SEPARACAO</t>
        </is>
      </c>
      <c r="D1948" s="2" t="n">
        <v>5463823</v>
      </c>
      <c r="E1948" s="2" t="inlineStr">
        <is>
          <t>FELIPE MARINHO DE OLIVEIRA</t>
        </is>
      </c>
      <c r="F1948" s="2" t="n">
        <v>10890</v>
      </c>
      <c r="G1948" s="2" t="n">
        <v>81.56</v>
      </c>
      <c r="H1948" s="2" t="n">
        <v>134</v>
      </c>
      <c r="I1948" s="2" t="n">
        <v>80</v>
      </c>
      <c r="J1948" s="2" t="inlineStr">
        <is>
          <t>GPA</t>
        </is>
      </c>
      <c r="K1948" s="2">
        <f>IF(I1948&lt;&gt;"",I1948,IFERROR(INDEX(Base!$I:$I,MATCH(1,(Base!$C:$C=C1948)*(Base!$I:$I&lt;&gt;""),0)),0))</f>
        <v/>
      </c>
      <c r="L1948" s="2">
        <f>IF(AND(I1948="",K1948&gt;0),"SIM","NÃO")</f>
        <v/>
      </c>
      <c r="M1948" s="2">
        <f>IF(ISNUMBER(SEARCH("SEPARA",UPPER(C1948))),"NÃO","SIM")</f>
        <v/>
      </c>
      <c r="N1948" s="2">
        <f>IFERROR(H1948/K1948,0)</f>
        <v/>
      </c>
      <c r="O1948" s="2">
        <f>IF(M1948="NÃO","EXCLUÍDO",IF(N1948&lt;Premissas!$B$8,"&lt; 1,00",IF(N1948&lt;Premissas!$B$9,"1,00 – 1,19",IF(N1948&lt;Premissas!$B$10,"1,20 – 1,39",IF(N1948&lt;Premissas!$B$11,"1,40 – 1,59",IF(N1948&lt;Premissas!$B$12,"1,60 – 1,99","≥ 2,00"))))))</f>
        <v/>
      </c>
      <c r="P1948" s="5">
        <f>IF(OR(M1948="NÃO",N1948&lt;Premissas!$B$8),Premissas!$B$13,IF(N1948&lt;Premissas!$B$9,Premissas!$B$14,IF(N1948&lt;Premissas!$B$10,Premissas!$B$15,IF(N1948&lt;Premissas!$B$11,Premissas!$B$16,IF(N1948&lt;Premissas!$B$12,Premissas!$B$17,Premissas!$B$18)))))</f>
        <v/>
      </c>
      <c r="Q1948" s="5">
        <f>IFERROR(P1948/Premissas!$B$4,0)</f>
        <v/>
      </c>
    </row>
    <row r="1949">
      <c r="A1949" s="2" t="n">
        <v>8</v>
      </c>
      <c r="B1949" s="2" t="n">
        <v>1942</v>
      </c>
      <c r="C1949" s="2" t="inlineStr">
        <is>
          <t>CARREGAMENTO</t>
        </is>
      </c>
      <c r="D1949" s="2" t="n">
        <v>5463920</v>
      </c>
      <c r="E1949" s="2" t="inlineStr">
        <is>
          <t>FERNANDO ROBERTO LIMA</t>
        </is>
      </c>
      <c r="F1949" s="2" t="n">
        <v>1858</v>
      </c>
      <c r="G1949" s="2" t="n">
        <v>39.4</v>
      </c>
      <c r="H1949" s="2" t="n">
        <v>47</v>
      </c>
      <c r="I1949" s="2" t="n">
        <v>22</v>
      </c>
      <c r="J1949" s="2" t="inlineStr">
        <is>
          <t>GPA</t>
        </is>
      </c>
      <c r="K1949" s="2">
        <f>IF(I1949&lt;&gt;"",I1949,IFERROR(INDEX(Base!$I:$I,MATCH(1,(Base!$C:$C=C1949)*(Base!$I:$I&lt;&gt;""),0)),0))</f>
        <v/>
      </c>
      <c r="L1949" s="2">
        <f>IF(AND(I1949="",K1949&gt;0),"SIM","NÃO")</f>
        <v/>
      </c>
      <c r="M1949" s="2">
        <f>IF(ISNUMBER(SEARCH("SEPARA",UPPER(C1949))),"NÃO","SIM")</f>
        <v/>
      </c>
      <c r="N1949" s="2">
        <f>IFERROR(H1949/K1949,0)</f>
        <v/>
      </c>
      <c r="O1949" s="2">
        <f>IF(M1949="NÃO","EXCLUÍDO",IF(N1949&lt;Premissas!$B$8,"&lt; 1,00",IF(N1949&lt;Premissas!$B$9,"1,00 – 1,19",IF(N1949&lt;Premissas!$B$10,"1,20 – 1,39",IF(N1949&lt;Premissas!$B$11,"1,40 – 1,59",IF(N1949&lt;Premissas!$B$12,"1,60 – 1,99","≥ 2,00"))))))</f>
        <v/>
      </c>
      <c r="P1949" s="5">
        <f>IF(OR(M1949="NÃO",N1949&lt;Premissas!$B$8),Premissas!$B$13,IF(N1949&lt;Premissas!$B$9,Premissas!$B$14,IF(N1949&lt;Premissas!$B$10,Premissas!$B$15,IF(N1949&lt;Premissas!$B$11,Premissas!$B$16,IF(N1949&lt;Premissas!$B$12,Premissas!$B$17,Premissas!$B$18)))))</f>
        <v/>
      </c>
      <c r="Q1949" s="5">
        <f>IFERROR(P1949/Premissas!$B$4,0)</f>
        <v/>
      </c>
    </row>
    <row r="1950">
      <c r="A1950" s="2" t="n">
        <v>8</v>
      </c>
      <c r="B1950" s="2" t="n">
        <v>1942</v>
      </c>
      <c r="C1950" s="2" t="inlineStr">
        <is>
          <t>SEPARACAO</t>
        </is>
      </c>
      <c r="D1950" s="2" t="n">
        <v>5463920</v>
      </c>
      <c r="E1950" s="2" t="inlineStr">
        <is>
          <t>FERNANDO ROBERTO LIMA</t>
        </is>
      </c>
      <c r="F1950" s="2" t="n">
        <v>1780</v>
      </c>
      <c r="G1950" s="2" t="n">
        <v>17.19</v>
      </c>
      <c r="H1950" s="2" t="n">
        <v>104</v>
      </c>
      <c r="I1950" s="2" t="n">
        <v>80</v>
      </c>
      <c r="J1950" s="2" t="inlineStr">
        <is>
          <t>GPA</t>
        </is>
      </c>
      <c r="K1950" s="2">
        <f>IF(I1950&lt;&gt;"",I1950,IFERROR(INDEX(Base!$I:$I,MATCH(1,(Base!$C:$C=C1950)*(Base!$I:$I&lt;&gt;""),0)),0))</f>
        <v/>
      </c>
      <c r="L1950" s="2">
        <f>IF(AND(I1950="",K1950&gt;0),"SIM","NÃO")</f>
        <v/>
      </c>
      <c r="M1950" s="2">
        <f>IF(ISNUMBER(SEARCH("SEPARA",UPPER(C1950))),"NÃO","SIM")</f>
        <v/>
      </c>
      <c r="N1950" s="2">
        <f>IFERROR(H1950/K1950,0)</f>
        <v/>
      </c>
      <c r="O1950" s="2">
        <f>IF(M1950="NÃO","EXCLUÍDO",IF(N1950&lt;Premissas!$B$8,"&lt; 1,00",IF(N1950&lt;Premissas!$B$9,"1,00 – 1,19",IF(N1950&lt;Premissas!$B$10,"1,20 – 1,39",IF(N1950&lt;Premissas!$B$11,"1,40 – 1,59",IF(N1950&lt;Premissas!$B$12,"1,60 – 1,99","≥ 2,00"))))))</f>
        <v/>
      </c>
      <c r="P1950" s="5">
        <f>IF(OR(M1950="NÃO",N1950&lt;Premissas!$B$8),Premissas!$B$13,IF(N1950&lt;Premissas!$B$9,Premissas!$B$14,IF(N1950&lt;Premissas!$B$10,Premissas!$B$15,IF(N1950&lt;Premissas!$B$11,Premissas!$B$16,IF(N1950&lt;Premissas!$B$12,Premissas!$B$17,Premissas!$B$18)))))</f>
        <v/>
      </c>
      <c r="Q1950" s="5">
        <f>IFERROR(P1950/Premissas!$B$4,0)</f>
        <v/>
      </c>
    </row>
    <row r="1951">
      <c r="A1951" s="2" t="n">
        <v>8</v>
      </c>
      <c r="B1951" s="2" t="n">
        <v>1942</v>
      </c>
      <c r="C1951" s="2" t="inlineStr">
        <is>
          <t>SEPARACAO</t>
        </is>
      </c>
      <c r="D1951" s="2" t="n">
        <v>5496152</v>
      </c>
      <c r="E1951" s="2" t="inlineStr">
        <is>
          <t>Marcelo Vicente Pereira Junior</t>
        </is>
      </c>
      <c r="F1951" s="2" t="n">
        <v>12057</v>
      </c>
      <c r="G1951" s="2" t="n">
        <v>101.99</v>
      </c>
      <c r="H1951" s="2" t="n">
        <v>118</v>
      </c>
      <c r="I1951" s="2" t="n">
        <v>80</v>
      </c>
      <c r="J1951" s="2" t="inlineStr">
        <is>
          <t>GPA</t>
        </is>
      </c>
      <c r="K1951" s="2">
        <f>IF(I1951&lt;&gt;"",I1951,IFERROR(INDEX(Base!$I:$I,MATCH(1,(Base!$C:$C=C1951)*(Base!$I:$I&lt;&gt;""),0)),0))</f>
        <v/>
      </c>
      <c r="L1951" s="2">
        <f>IF(AND(I1951="",K1951&gt;0),"SIM","NÃO")</f>
        <v/>
      </c>
      <c r="M1951" s="2">
        <f>IF(ISNUMBER(SEARCH("SEPARA",UPPER(C1951))),"NÃO","SIM")</f>
        <v/>
      </c>
      <c r="N1951" s="2">
        <f>IFERROR(H1951/K1951,0)</f>
        <v/>
      </c>
      <c r="O1951" s="2">
        <f>IF(M1951="NÃO","EXCLUÍDO",IF(N1951&lt;Premissas!$B$8,"&lt; 1,00",IF(N1951&lt;Premissas!$B$9,"1,00 – 1,19",IF(N1951&lt;Premissas!$B$10,"1,20 – 1,39",IF(N1951&lt;Premissas!$B$11,"1,40 – 1,59",IF(N1951&lt;Premissas!$B$12,"1,60 – 1,99","≥ 2,00"))))))</f>
        <v/>
      </c>
      <c r="P1951" s="5">
        <f>IF(OR(M1951="NÃO",N1951&lt;Premissas!$B$8),Premissas!$B$13,IF(N1951&lt;Premissas!$B$9,Premissas!$B$14,IF(N1951&lt;Premissas!$B$10,Premissas!$B$15,IF(N1951&lt;Premissas!$B$11,Premissas!$B$16,IF(N1951&lt;Premissas!$B$12,Premissas!$B$17,Premissas!$B$18)))))</f>
        <v/>
      </c>
      <c r="Q1951" s="5">
        <f>IFERROR(P1951/Premissas!$B$4,0)</f>
        <v/>
      </c>
    </row>
    <row r="1952">
      <c r="A1952" s="2" t="n">
        <v>8</v>
      </c>
      <c r="B1952" s="2" t="n">
        <v>1942</v>
      </c>
      <c r="C1952" s="2" t="inlineStr">
        <is>
          <t>SEPARACAO</t>
        </is>
      </c>
      <c r="D1952" s="2" t="n">
        <v>5517508</v>
      </c>
      <c r="E1952" s="2" t="inlineStr">
        <is>
          <t>Jhonathan Lucas Dantas Guedes</t>
        </is>
      </c>
      <c r="F1952" s="2" t="n">
        <v>1357</v>
      </c>
      <c r="G1952" s="2" t="n">
        <v>15.73</v>
      </c>
      <c r="H1952" s="2" t="n">
        <v>86</v>
      </c>
      <c r="I1952" s="2" t="n">
        <v>80</v>
      </c>
      <c r="J1952" s="2" t="inlineStr">
        <is>
          <t>GPA</t>
        </is>
      </c>
      <c r="K1952" s="2">
        <f>IF(I1952&lt;&gt;"",I1952,IFERROR(INDEX(Base!$I:$I,MATCH(1,(Base!$C:$C=C1952)*(Base!$I:$I&lt;&gt;""),0)),0))</f>
        <v/>
      </c>
      <c r="L1952" s="2">
        <f>IF(AND(I1952="",K1952&gt;0),"SIM","NÃO")</f>
        <v/>
      </c>
      <c r="M1952" s="2">
        <f>IF(ISNUMBER(SEARCH("SEPARA",UPPER(C1952))),"NÃO","SIM")</f>
        <v/>
      </c>
      <c r="N1952" s="2">
        <f>IFERROR(H1952/K1952,0)</f>
        <v/>
      </c>
      <c r="O1952" s="2">
        <f>IF(M1952="NÃO","EXCLUÍDO",IF(N1952&lt;Premissas!$B$8,"&lt; 1,00",IF(N1952&lt;Premissas!$B$9,"1,00 – 1,19",IF(N1952&lt;Premissas!$B$10,"1,20 – 1,39",IF(N1952&lt;Premissas!$B$11,"1,40 – 1,59",IF(N1952&lt;Premissas!$B$12,"1,60 – 1,99","≥ 2,00"))))))</f>
        <v/>
      </c>
      <c r="P1952" s="5">
        <f>IF(OR(M1952="NÃO",N1952&lt;Premissas!$B$8),Premissas!$B$13,IF(N1952&lt;Premissas!$B$9,Premissas!$B$14,IF(N1952&lt;Premissas!$B$10,Premissas!$B$15,IF(N1952&lt;Premissas!$B$11,Premissas!$B$16,IF(N1952&lt;Premissas!$B$12,Premissas!$B$17,Premissas!$B$18)))))</f>
        <v/>
      </c>
      <c r="Q1952" s="5">
        <f>IFERROR(P1952/Premissas!$B$4,0)</f>
        <v/>
      </c>
    </row>
    <row r="1953">
      <c r="A1953" s="2" t="n">
        <v>8</v>
      </c>
      <c r="B1953" s="2" t="n">
        <v>1942</v>
      </c>
      <c r="C1953" s="2" t="inlineStr">
        <is>
          <t>ATIVIDADE OP. EMP.</t>
        </is>
      </c>
      <c r="D1953" s="2" t="n">
        <v>5553334</v>
      </c>
      <c r="E1953" s="2" t="inlineStr">
        <is>
          <t>Rogerio Rodrigues Pinheiro</t>
        </is>
      </c>
      <c r="F1953" s="2" t="n">
        <v>336</v>
      </c>
      <c r="G1953" s="2" t="n">
        <v>28.48</v>
      </c>
      <c r="H1953" s="2" t="n">
        <v>12</v>
      </c>
      <c r="I1953" s="2" t="n">
        <v>20</v>
      </c>
      <c r="J1953" s="2" t="inlineStr">
        <is>
          <t>GPA</t>
        </is>
      </c>
      <c r="K1953" s="2">
        <f>IF(I1953&lt;&gt;"",I1953,IFERROR(INDEX(Base!$I:$I,MATCH(1,(Base!$C:$C=C1953)*(Base!$I:$I&lt;&gt;""),0)),0))</f>
        <v/>
      </c>
      <c r="L1953" s="2">
        <f>IF(AND(I1953="",K1953&gt;0),"SIM","NÃO")</f>
        <v/>
      </c>
      <c r="M1953" s="2">
        <f>IF(ISNUMBER(SEARCH("SEPARA",UPPER(C1953))),"NÃO","SIM")</f>
        <v/>
      </c>
      <c r="N1953" s="2">
        <f>IFERROR(H1953/K1953,0)</f>
        <v/>
      </c>
      <c r="O1953" s="2">
        <f>IF(M1953="NÃO","EXCLUÍDO",IF(N1953&lt;Premissas!$B$8,"&lt; 1,00",IF(N1953&lt;Premissas!$B$9,"1,00 – 1,19",IF(N1953&lt;Premissas!$B$10,"1,20 – 1,39",IF(N1953&lt;Premissas!$B$11,"1,40 – 1,59",IF(N1953&lt;Premissas!$B$12,"1,60 – 1,99","≥ 2,00"))))))</f>
        <v/>
      </c>
      <c r="P1953" s="5">
        <f>IF(OR(M1953="NÃO",N1953&lt;Premissas!$B$8),Premissas!$B$13,IF(N1953&lt;Premissas!$B$9,Premissas!$B$14,IF(N1953&lt;Premissas!$B$10,Premissas!$B$15,IF(N1953&lt;Premissas!$B$11,Premissas!$B$16,IF(N1953&lt;Premissas!$B$12,Premissas!$B$17,Premissas!$B$18)))))</f>
        <v/>
      </c>
      <c r="Q1953" s="5">
        <f>IFERROR(P1953/Premissas!$B$4,0)</f>
        <v/>
      </c>
    </row>
    <row r="1954">
      <c r="A1954" s="2" t="n">
        <v>8</v>
      </c>
      <c r="B1954" s="2" t="n">
        <v>1942</v>
      </c>
      <c r="C1954" s="2" t="inlineStr">
        <is>
          <t>SEPARACAO</t>
        </is>
      </c>
      <c r="D1954" s="2" t="n">
        <v>5553334</v>
      </c>
      <c r="E1954" s="2" t="inlineStr">
        <is>
          <t>Rogerio Rodrigues Pinheiro</t>
        </is>
      </c>
      <c r="F1954" s="2" t="n">
        <v>1632</v>
      </c>
      <c r="G1954" s="2" t="n">
        <v>28.16</v>
      </c>
      <c r="H1954" s="2" t="n">
        <v>58</v>
      </c>
      <c r="I1954" s="2" t="n">
        <v>80</v>
      </c>
      <c r="J1954" s="2" t="inlineStr">
        <is>
          <t>GPA</t>
        </is>
      </c>
      <c r="K1954" s="2">
        <f>IF(I1954&lt;&gt;"",I1954,IFERROR(INDEX(Base!$I:$I,MATCH(1,(Base!$C:$C=C1954)*(Base!$I:$I&lt;&gt;""),0)),0))</f>
        <v/>
      </c>
      <c r="L1954" s="2">
        <f>IF(AND(I1954="",K1954&gt;0),"SIM","NÃO")</f>
        <v/>
      </c>
      <c r="M1954" s="2">
        <f>IF(ISNUMBER(SEARCH("SEPARA",UPPER(C1954))),"NÃO","SIM")</f>
        <v/>
      </c>
      <c r="N1954" s="2">
        <f>IFERROR(H1954/K1954,0)</f>
        <v/>
      </c>
      <c r="O1954" s="2">
        <f>IF(M1954="NÃO","EXCLUÍDO",IF(N1954&lt;Premissas!$B$8,"&lt; 1,00",IF(N1954&lt;Premissas!$B$9,"1,00 – 1,19",IF(N1954&lt;Premissas!$B$10,"1,20 – 1,39",IF(N1954&lt;Premissas!$B$11,"1,40 – 1,59",IF(N1954&lt;Premissas!$B$12,"1,60 – 1,99","≥ 2,00"))))))</f>
        <v/>
      </c>
      <c r="P1954" s="5">
        <f>IF(OR(M1954="NÃO",N1954&lt;Premissas!$B$8),Premissas!$B$13,IF(N1954&lt;Premissas!$B$9,Premissas!$B$14,IF(N1954&lt;Premissas!$B$10,Premissas!$B$15,IF(N1954&lt;Premissas!$B$11,Premissas!$B$16,IF(N1954&lt;Premissas!$B$12,Premissas!$B$17,Premissas!$B$18)))))</f>
        <v/>
      </c>
      <c r="Q1954" s="5">
        <f>IFERROR(P1954/Premissas!$B$4,0)</f>
        <v/>
      </c>
    </row>
    <row r="1955">
      <c r="A1955" s="2" t="n">
        <v>8</v>
      </c>
      <c r="B1955" s="2" t="n">
        <v>1942</v>
      </c>
      <c r="C1955" s="2" t="inlineStr">
        <is>
          <t>SEPARACAO</t>
        </is>
      </c>
      <c r="D1955" s="2" t="n">
        <v>5554527</v>
      </c>
      <c r="E1955" s="2" t="inlineStr">
        <is>
          <t>Luis Eduardo Rocha Camargo</t>
        </is>
      </c>
      <c r="F1955" s="2" t="n">
        <v>9727</v>
      </c>
      <c r="G1955" s="2" t="n">
        <v>103.48</v>
      </c>
      <c r="H1955" s="2" t="n">
        <v>94</v>
      </c>
      <c r="I1955" s="2" t="n">
        <v>80</v>
      </c>
      <c r="J1955" s="2" t="inlineStr">
        <is>
          <t>GPA</t>
        </is>
      </c>
      <c r="K1955" s="2">
        <f>IF(I1955&lt;&gt;"",I1955,IFERROR(INDEX(Base!$I:$I,MATCH(1,(Base!$C:$C=C1955)*(Base!$I:$I&lt;&gt;""),0)),0))</f>
        <v/>
      </c>
      <c r="L1955" s="2">
        <f>IF(AND(I1955="",K1955&gt;0),"SIM","NÃO")</f>
        <v/>
      </c>
      <c r="M1955" s="2">
        <f>IF(ISNUMBER(SEARCH("SEPARA",UPPER(C1955))),"NÃO","SIM")</f>
        <v/>
      </c>
      <c r="N1955" s="2">
        <f>IFERROR(H1955/K1955,0)</f>
        <v/>
      </c>
      <c r="O1955" s="2">
        <f>IF(M1955="NÃO","EXCLUÍDO",IF(N1955&lt;Premissas!$B$8,"&lt; 1,00",IF(N1955&lt;Premissas!$B$9,"1,00 – 1,19",IF(N1955&lt;Premissas!$B$10,"1,20 – 1,39",IF(N1955&lt;Premissas!$B$11,"1,40 – 1,59",IF(N1955&lt;Premissas!$B$12,"1,60 – 1,99","≥ 2,00"))))))</f>
        <v/>
      </c>
      <c r="P1955" s="5">
        <f>IF(OR(M1955="NÃO",N1955&lt;Premissas!$B$8),Premissas!$B$13,IF(N1955&lt;Premissas!$B$9,Premissas!$B$14,IF(N1955&lt;Premissas!$B$10,Premissas!$B$15,IF(N1955&lt;Premissas!$B$11,Premissas!$B$16,IF(N1955&lt;Premissas!$B$12,Premissas!$B$17,Premissas!$B$18)))))</f>
        <v/>
      </c>
      <c r="Q1955" s="5">
        <f>IFERROR(P1955/Premissas!$B$4,0)</f>
        <v/>
      </c>
    </row>
    <row r="1956">
      <c r="A1956" s="2" t="n">
        <v>8</v>
      </c>
      <c r="B1956" s="2" t="n">
        <v>1942</v>
      </c>
      <c r="C1956" s="2" t="inlineStr">
        <is>
          <t>CARREGAMENTO</t>
        </is>
      </c>
      <c r="D1956" s="2" t="n">
        <v>5555914</v>
      </c>
      <c r="E1956" s="2" t="inlineStr">
        <is>
          <t>Daniel Elias Freire Da Silva</t>
        </is>
      </c>
      <c r="F1956" s="2" t="n">
        <v>731</v>
      </c>
      <c r="G1956" s="2" t="n">
        <v>6.74</v>
      </c>
      <c r="H1956" s="2" t="n">
        <v>108</v>
      </c>
      <c r="I1956" s="2" t="n">
        <v>22</v>
      </c>
      <c r="J1956" s="2" t="inlineStr">
        <is>
          <t>GPA</t>
        </is>
      </c>
      <c r="K1956" s="2">
        <f>IF(I1956&lt;&gt;"",I1956,IFERROR(INDEX(Base!$I:$I,MATCH(1,(Base!$C:$C=C1956)*(Base!$I:$I&lt;&gt;""),0)),0))</f>
        <v/>
      </c>
      <c r="L1956" s="2">
        <f>IF(AND(I1956="",K1956&gt;0),"SIM","NÃO")</f>
        <v/>
      </c>
      <c r="M1956" s="2">
        <f>IF(ISNUMBER(SEARCH("SEPARA",UPPER(C1956))),"NÃO","SIM")</f>
        <v/>
      </c>
      <c r="N1956" s="2">
        <f>IFERROR(H1956/K1956,0)</f>
        <v/>
      </c>
      <c r="O1956" s="2">
        <f>IF(M1956="NÃO","EXCLUÍDO",IF(N1956&lt;Premissas!$B$8,"&lt; 1,00",IF(N1956&lt;Premissas!$B$9,"1,00 – 1,19",IF(N1956&lt;Premissas!$B$10,"1,20 – 1,39",IF(N1956&lt;Premissas!$B$11,"1,40 – 1,59",IF(N1956&lt;Premissas!$B$12,"1,60 – 1,99","≥ 2,00"))))))</f>
        <v/>
      </c>
      <c r="P1956" s="5">
        <f>IF(OR(M1956="NÃO",N1956&lt;Premissas!$B$8),Premissas!$B$13,IF(N1956&lt;Premissas!$B$9,Premissas!$B$14,IF(N1956&lt;Premissas!$B$10,Premissas!$B$15,IF(N1956&lt;Premissas!$B$11,Premissas!$B$16,IF(N1956&lt;Premissas!$B$12,Premissas!$B$17,Premissas!$B$18)))))</f>
        <v/>
      </c>
      <c r="Q1956" s="5">
        <f>IFERROR(P1956/Premissas!$B$4,0)</f>
        <v/>
      </c>
    </row>
    <row r="1957">
      <c r="A1957" s="2" t="n">
        <v>8</v>
      </c>
      <c r="B1957" s="2" t="n">
        <v>1942</v>
      </c>
      <c r="C1957" s="2" t="inlineStr">
        <is>
          <t>PUXADA RECEB</t>
        </is>
      </c>
      <c r="D1957" s="2" t="n">
        <v>5555914</v>
      </c>
      <c r="E1957" s="2" t="inlineStr">
        <is>
          <t>Daniel Elias Freire Da Silva</t>
        </is>
      </c>
      <c r="F1957" s="2" t="n">
        <v>27</v>
      </c>
      <c r="G1957" s="2" t="n">
        <v>7.42</v>
      </c>
      <c r="H1957" s="2" t="n">
        <v>4</v>
      </c>
      <c r="I1957" s="2" t="n">
        <v>16</v>
      </c>
      <c r="J1957" s="2" t="inlineStr">
        <is>
          <t>GPA</t>
        </is>
      </c>
      <c r="K1957" s="2">
        <f>IF(I1957&lt;&gt;"",I1957,IFERROR(INDEX(Base!$I:$I,MATCH(1,(Base!$C:$C=C1957)*(Base!$I:$I&lt;&gt;""),0)),0))</f>
        <v/>
      </c>
      <c r="L1957" s="2">
        <f>IF(AND(I1957="",K1957&gt;0),"SIM","NÃO")</f>
        <v/>
      </c>
      <c r="M1957" s="2">
        <f>IF(ISNUMBER(SEARCH("SEPARA",UPPER(C1957))),"NÃO","SIM")</f>
        <v/>
      </c>
      <c r="N1957" s="2">
        <f>IFERROR(H1957/K1957,0)</f>
        <v/>
      </c>
      <c r="O1957" s="2">
        <f>IF(M1957="NÃO","EXCLUÍDO",IF(N1957&lt;Premissas!$B$8,"&lt; 1,00",IF(N1957&lt;Premissas!$B$9,"1,00 – 1,19",IF(N1957&lt;Premissas!$B$10,"1,20 – 1,39",IF(N1957&lt;Premissas!$B$11,"1,40 – 1,59",IF(N1957&lt;Premissas!$B$12,"1,60 – 1,99","≥ 2,00"))))))</f>
        <v/>
      </c>
      <c r="P1957" s="5">
        <f>IF(OR(M1957="NÃO",N1957&lt;Premissas!$B$8),Premissas!$B$13,IF(N1957&lt;Premissas!$B$9,Premissas!$B$14,IF(N1957&lt;Premissas!$B$10,Premissas!$B$15,IF(N1957&lt;Premissas!$B$11,Premissas!$B$16,IF(N1957&lt;Premissas!$B$12,Premissas!$B$17,Premissas!$B$18)))))</f>
        <v/>
      </c>
      <c r="Q1957" s="5">
        <f>IFERROR(P1957/Premissas!$B$4,0)</f>
        <v/>
      </c>
    </row>
    <row r="1958">
      <c r="A1958" s="2" t="n">
        <v>8</v>
      </c>
      <c r="B1958" s="2" t="n">
        <v>1942</v>
      </c>
      <c r="C1958" s="2" t="inlineStr">
        <is>
          <t>SEPARACAO</t>
        </is>
      </c>
      <c r="D1958" s="2" t="n">
        <v>5555914</v>
      </c>
      <c r="E1958" s="2" t="inlineStr">
        <is>
          <t>Daniel Elias Freire Da Silva</t>
        </is>
      </c>
      <c r="F1958" s="2" t="n">
        <v>1974</v>
      </c>
      <c r="G1958" s="2" t="n">
        <v>12.47</v>
      </c>
      <c r="H1958" s="2" t="n">
        <v>158</v>
      </c>
      <c r="I1958" s="2" t="n">
        <v>80</v>
      </c>
      <c r="J1958" s="2" t="inlineStr">
        <is>
          <t>GPA</t>
        </is>
      </c>
      <c r="K1958" s="2">
        <f>IF(I1958&lt;&gt;"",I1958,IFERROR(INDEX(Base!$I:$I,MATCH(1,(Base!$C:$C=C1958)*(Base!$I:$I&lt;&gt;""),0)),0))</f>
        <v/>
      </c>
      <c r="L1958" s="2">
        <f>IF(AND(I1958="",K1958&gt;0),"SIM","NÃO")</f>
        <v/>
      </c>
      <c r="M1958" s="2">
        <f>IF(ISNUMBER(SEARCH("SEPARA",UPPER(C1958))),"NÃO","SIM")</f>
        <v/>
      </c>
      <c r="N1958" s="2">
        <f>IFERROR(H1958/K1958,0)</f>
        <v/>
      </c>
      <c r="O1958" s="2">
        <f>IF(M1958="NÃO","EXCLUÍDO",IF(N1958&lt;Premissas!$B$8,"&lt; 1,00",IF(N1958&lt;Premissas!$B$9,"1,00 – 1,19",IF(N1958&lt;Premissas!$B$10,"1,20 – 1,39",IF(N1958&lt;Premissas!$B$11,"1,40 – 1,59",IF(N1958&lt;Premissas!$B$12,"1,60 – 1,99","≥ 2,00"))))))</f>
        <v/>
      </c>
      <c r="P1958" s="5">
        <f>IF(OR(M1958="NÃO",N1958&lt;Premissas!$B$8),Premissas!$B$13,IF(N1958&lt;Premissas!$B$9,Premissas!$B$14,IF(N1958&lt;Premissas!$B$10,Premissas!$B$15,IF(N1958&lt;Premissas!$B$11,Premissas!$B$16,IF(N1958&lt;Premissas!$B$12,Premissas!$B$17,Premissas!$B$18)))))</f>
        <v/>
      </c>
      <c r="Q1958" s="5">
        <f>IFERROR(P1958/Premissas!$B$4,0)</f>
        <v/>
      </c>
    </row>
    <row r="1959">
      <c r="A1959" s="2" t="n">
        <v>8</v>
      </c>
      <c r="B1959" s="2" t="n">
        <v>1942</v>
      </c>
      <c r="C1959" s="2" t="inlineStr">
        <is>
          <t>PUXADA RECEB</t>
        </is>
      </c>
      <c r="D1959" s="2" t="n">
        <v>5569168</v>
      </c>
      <c r="E1959" s="2" t="inlineStr">
        <is>
          <t>Pedro Lucas Silva Marinho</t>
        </is>
      </c>
      <c r="F1959" s="2" t="n">
        <v>3361</v>
      </c>
      <c r="G1959" s="2" t="n">
        <v>105.86</v>
      </c>
      <c r="H1959" s="2" t="n">
        <v>32</v>
      </c>
      <c r="I1959" s="2" t="n">
        <v>16</v>
      </c>
      <c r="J1959" s="2" t="inlineStr">
        <is>
          <t>GPA</t>
        </is>
      </c>
      <c r="K1959" s="2">
        <f>IF(I1959&lt;&gt;"",I1959,IFERROR(INDEX(Base!$I:$I,MATCH(1,(Base!$C:$C=C1959)*(Base!$I:$I&lt;&gt;""),0)),0))</f>
        <v/>
      </c>
      <c r="L1959" s="2">
        <f>IF(AND(I1959="",K1959&gt;0),"SIM","NÃO")</f>
        <v/>
      </c>
      <c r="M1959" s="2">
        <f>IF(ISNUMBER(SEARCH("SEPARA",UPPER(C1959))),"NÃO","SIM")</f>
        <v/>
      </c>
      <c r="N1959" s="2">
        <f>IFERROR(H1959/K1959,0)</f>
        <v/>
      </c>
      <c r="O1959" s="2">
        <f>IF(M1959="NÃO","EXCLUÍDO",IF(N1959&lt;Premissas!$B$8,"&lt; 1,00",IF(N1959&lt;Premissas!$B$9,"1,00 – 1,19",IF(N1959&lt;Premissas!$B$10,"1,20 – 1,39",IF(N1959&lt;Premissas!$B$11,"1,40 – 1,59",IF(N1959&lt;Premissas!$B$12,"1,60 – 1,99","≥ 2,00"))))))</f>
        <v/>
      </c>
      <c r="P1959" s="5">
        <f>IF(OR(M1959="NÃO",N1959&lt;Premissas!$B$8),Premissas!$B$13,IF(N1959&lt;Premissas!$B$9,Premissas!$B$14,IF(N1959&lt;Premissas!$B$10,Premissas!$B$15,IF(N1959&lt;Premissas!$B$11,Premissas!$B$16,IF(N1959&lt;Premissas!$B$12,Premissas!$B$17,Premissas!$B$18)))))</f>
        <v/>
      </c>
      <c r="Q1959" s="5">
        <f>IFERROR(P1959/Premissas!$B$4,0)</f>
        <v/>
      </c>
    </row>
    <row r="1960">
      <c r="A1960" s="2" t="n">
        <v>8</v>
      </c>
      <c r="B1960" s="2" t="n">
        <v>1942</v>
      </c>
      <c r="C1960" s="2" t="inlineStr">
        <is>
          <t>SEPARACAO</t>
        </is>
      </c>
      <c r="D1960" s="2" t="n">
        <v>5569168</v>
      </c>
      <c r="E1960" s="2" t="inlineStr">
        <is>
          <t>Pedro Lucas Silva Marinho</t>
        </is>
      </c>
      <c r="F1960" s="2" t="n">
        <v>741</v>
      </c>
      <c r="G1960" s="2" t="n">
        <v>7.71</v>
      </c>
      <c r="H1960" s="2" t="n">
        <v>96</v>
      </c>
      <c r="I1960" s="2" t="n">
        <v>80</v>
      </c>
      <c r="J1960" s="2" t="inlineStr">
        <is>
          <t>GPA</t>
        </is>
      </c>
      <c r="K1960" s="2">
        <f>IF(I1960&lt;&gt;"",I1960,IFERROR(INDEX(Base!$I:$I,MATCH(1,(Base!$C:$C=C1960)*(Base!$I:$I&lt;&gt;""),0)),0))</f>
        <v/>
      </c>
      <c r="L1960" s="2">
        <f>IF(AND(I1960="",K1960&gt;0),"SIM","NÃO")</f>
        <v/>
      </c>
      <c r="M1960" s="2">
        <f>IF(ISNUMBER(SEARCH("SEPARA",UPPER(C1960))),"NÃO","SIM")</f>
        <v/>
      </c>
      <c r="N1960" s="2">
        <f>IFERROR(H1960/K1960,0)</f>
        <v/>
      </c>
      <c r="O1960" s="2">
        <f>IF(M1960="NÃO","EXCLUÍDO",IF(N1960&lt;Premissas!$B$8,"&lt; 1,00",IF(N1960&lt;Premissas!$B$9,"1,00 – 1,19",IF(N1960&lt;Premissas!$B$10,"1,20 – 1,39",IF(N1960&lt;Premissas!$B$11,"1,40 – 1,59",IF(N1960&lt;Premissas!$B$12,"1,60 – 1,99","≥ 2,00"))))))</f>
        <v/>
      </c>
      <c r="P1960" s="5">
        <f>IF(OR(M1960="NÃO",N1960&lt;Premissas!$B$8),Premissas!$B$13,IF(N1960&lt;Premissas!$B$9,Premissas!$B$14,IF(N1960&lt;Premissas!$B$10,Premissas!$B$15,IF(N1960&lt;Premissas!$B$11,Premissas!$B$16,IF(N1960&lt;Premissas!$B$12,Premissas!$B$17,Premissas!$B$18)))))</f>
        <v/>
      </c>
      <c r="Q1960" s="5">
        <f>IFERROR(P1960/Premissas!$B$4,0)</f>
        <v/>
      </c>
    </row>
    <row r="1961">
      <c r="A1961" s="2" t="n">
        <v>8</v>
      </c>
      <c r="B1961" s="2" t="n">
        <v>1942</v>
      </c>
      <c r="C1961" s="2" t="inlineStr">
        <is>
          <t>ATIVIDADE OP. EMP.</t>
        </is>
      </c>
      <c r="D1961" s="2" t="n">
        <v>5575788</v>
      </c>
      <c r="E1961" s="2" t="inlineStr">
        <is>
          <t>Williams Da Silva Freitas</t>
        </is>
      </c>
      <c r="F1961" s="2" t="n">
        <v>44</v>
      </c>
      <c r="G1961" s="2" t="n">
        <v>7.31</v>
      </c>
      <c r="H1961" s="2" t="n">
        <v>6</v>
      </c>
      <c r="I1961" s="2" t="n">
        <v>20</v>
      </c>
      <c r="J1961" s="2" t="inlineStr">
        <is>
          <t>GPA</t>
        </is>
      </c>
      <c r="K1961" s="2">
        <f>IF(I1961&lt;&gt;"",I1961,IFERROR(INDEX(Base!$I:$I,MATCH(1,(Base!$C:$C=C1961)*(Base!$I:$I&lt;&gt;""),0)),0))</f>
        <v/>
      </c>
      <c r="L1961" s="2">
        <f>IF(AND(I1961="",K1961&gt;0),"SIM","NÃO")</f>
        <v/>
      </c>
      <c r="M1961" s="2">
        <f>IF(ISNUMBER(SEARCH("SEPARA",UPPER(C1961))),"NÃO","SIM")</f>
        <v/>
      </c>
      <c r="N1961" s="2">
        <f>IFERROR(H1961/K1961,0)</f>
        <v/>
      </c>
      <c r="O1961" s="2">
        <f>IF(M1961="NÃO","EXCLUÍDO",IF(N1961&lt;Premissas!$B$8,"&lt; 1,00",IF(N1961&lt;Premissas!$B$9,"1,00 – 1,19",IF(N1961&lt;Premissas!$B$10,"1,20 – 1,39",IF(N1961&lt;Premissas!$B$11,"1,40 – 1,59",IF(N1961&lt;Premissas!$B$12,"1,60 – 1,99","≥ 2,00"))))))</f>
        <v/>
      </c>
      <c r="P1961" s="5">
        <f>IF(OR(M1961="NÃO",N1961&lt;Premissas!$B$8),Premissas!$B$13,IF(N1961&lt;Premissas!$B$9,Premissas!$B$14,IF(N1961&lt;Premissas!$B$10,Premissas!$B$15,IF(N1961&lt;Premissas!$B$11,Premissas!$B$16,IF(N1961&lt;Premissas!$B$12,Premissas!$B$17,Premissas!$B$18)))))</f>
        <v/>
      </c>
      <c r="Q1961" s="5">
        <f>IFERROR(P1961/Premissas!$B$4,0)</f>
        <v/>
      </c>
    </row>
    <row r="1962">
      <c r="A1962" s="2" t="n">
        <v>8</v>
      </c>
      <c r="B1962" s="2" t="n">
        <v>1942</v>
      </c>
      <c r="C1962" s="2" t="inlineStr">
        <is>
          <t>ATIVIDADE OP. EMP.</t>
        </is>
      </c>
      <c r="D1962" s="2" t="n">
        <v>5582849</v>
      </c>
      <c r="E1962" s="2" t="inlineStr">
        <is>
          <t>Fernando Jose Nascimento Dos Anjos</t>
        </is>
      </c>
      <c r="F1962" s="2" t="n">
        <v>2048</v>
      </c>
      <c r="G1962" s="2" t="n">
        <v>89.36</v>
      </c>
      <c r="H1962" s="2" t="n">
        <v>23</v>
      </c>
      <c r="I1962" s="2" t="n">
        <v>20</v>
      </c>
      <c r="J1962" s="2" t="inlineStr">
        <is>
          <t>GPA</t>
        </is>
      </c>
      <c r="K1962" s="2">
        <f>IF(I1962&lt;&gt;"",I1962,IFERROR(INDEX(Base!$I:$I,MATCH(1,(Base!$C:$C=C1962)*(Base!$I:$I&lt;&gt;""),0)),0))</f>
        <v/>
      </c>
      <c r="L1962" s="2">
        <f>IF(AND(I1962="",K1962&gt;0),"SIM","NÃO")</f>
        <v/>
      </c>
      <c r="M1962" s="2">
        <f>IF(ISNUMBER(SEARCH("SEPARA",UPPER(C1962))),"NÃO","SIM")</f>
        <v/>
      </c>
      <c r="N1962" s="2">
        <f>IFERROR(H1962/K1962,0)</f>
        <v/>
      </c>
      <c r="O1962" s="2">
        <f>IF(M1962="NÃO","EXCLUÍDO",IF(N1962&lt;Premissas!$B$8,"&lt; 1,00",IF(N1962&lt;Premissas!$B$9,"1,00 – 1,19",IF(N1962&lt;Premissas!$B$10,"1,20 – 1,39",IF(N1962&lt;Premissas!$B$11,"1,40 – 1,59",IF(N1962&lt;Premissas!$B$12,"1,60 – 1,99","≥ 2,00"))))))</f>
        <v/>
      </c>
      <c r="P1962" s="5">
        <f>IF(OR(M1962="NÃO",N1962&lt;Premissas!$B$8),Premissas!$B$13,IF(N1962&lt;Premissas!$B$9,Premissas!$B$14,IF(N1962&lt;Premissas!$B$10,Premissas!$B$15,IF(N1962&lt;Premissas!$B$11,Premissas!$B$16,IF(N1962&lt;Premissas!$B$12,Premissas!$B$17,Premissas!$B$18)))))</f>
        <v/>
      </c>
      <c r="Q1962" s="5">
        <f>IFERROR(P1962/Premissas!$B$4,0)</f>
        <v/>
      </c>
    </row>
    <row r="1963">
      <c r="A1963" s="2" t="n">
        <v>8</v>
      </c>
      <c r="B1963" s="2" t="n">
        <v>1942</v>
      </c>
      <c r="C1963" s="2" t="inlineStr">
        <is>
          <t>SEPARACAO</t>
        </is>
      </c>
      <c r="D1963" s="2" t="n">
        <v>5598630</v>
      </c>
      <c r="E1963" s="2" t="inlineStr">
        <is>
          <t>Lucas Gabriel Dos Santos Dantas</t>
        </is>
      </c>
      <c r="F1963" s="2" t="n">
        <v>1575</v>
      </c>
      <c r="G1963" s="2" t="n">
        <v>22.25</v>
      </c>
      <c r="H1963" s="2" t="n">
        <v>71</v>
      </c>
      <c r="I1963" s="2" t="n">
        <v>80</v>
      </c>
      <c r="J1963" s="2" t="inlineStr">
        <is>
          <t>GPA</t>
        </is>
      </c>
      <c r="K1963" s="2">
        <f>IF(I1963&lt;&gt;"",I1963,IFERROR(INDEX(Base!$I:$I,MATCH(1,(Base!$C:$C=C1963)*(Base!$I:$I&lt;&gt;""),0)),0))</f>
        <v/>
      </c>
      <c r="L1963" s="2">
        <f>IF(AND(I1963="",K1963&gt;0),"SIM","NÃO")</f>
        <v/>
      </c>
      <c r="M1963" s="2">
        <f>IF(ISNUMBER(SEARCH("SEPARA",UPPER(C1963))),"NÃO","SIM")</f>
        <v/>
      </c>
      <c r="N1963" s="2">
        <f>IFERROR(H1963/K1963,0)</f>
        <v/>
      </c>
      <c r="O1963" s="2">
        <f>IF(M1963="NÃO","EXCLUÍDO",IF(N1963&lt;Premissas!$B$8,"&lt; 1,00",IF(N1963&lt;Premissas!$B$9,"1,00 – 1,19",IF(N1963&lt;Premissas!$B$10,"1,20 – 1,39",IF(N1963&lt;Premissas!$B$11,"1,40 – 1,59",IF(N1963&lt;Premissas!$B$12,"1,60 – 1,99","≥ 2,00"))))))</f>
        <v/>
      </c>
      <c r="P1963" s="5">
        <f>IF(OR(M1963="NÃO",N1963&lt;Premissas!$B$8),Premissas!$B$13,IF(N1963&lt;Premissas!$B$9,Premissas!$B$14,IF(N1963&lt;Premissas!$B$10,Premissas!$B$15,IF(N1963&lt;Premissas!$B$11,Premissas!$B$16,IF(N1963&lt;Premissas!$B$12,Premissas!$B$17,Premissas!$B$18)))))</f>
        <v/>
      </c>
      <c r="Q1963" s="5">
        <f>IFERROR(P1963/Premissas!$B$4,0)</f>
        <v/>
      </c>
    </row>
    <row r="1964">
      <c r="A1964" s="2" t="n">
        <v>8</v>
      </c>
      <c r="B1964" s="2" t="n">
        <v>1942</v>
      </c>
      <c r="C1964" s="2" t="inlineStr">
        <is>
          <t>CARREGAMENTO</t>
        </is>
      </c>
      <c r="D1964" s="2" t="n">
        <v>5606403</v>
      </c>
      <c r="E1964" s="2" t="inlineStr">
        <is>
          <t>Damiao De Jesus Lourenco Da Costa</t>
        </is>
      </c>
      <c r="F1964" s="2" t="n">
        <v>117</v>
      </c>
      <c r="G1964" s="2" t="n">
        <v>0.47</v>
      </c>
      <c r="H1964" s="2" t="n">
        <v>249</v>
      </c>
      <c r="I1964" s="2" t="n">
        <v>22</v>
      </c>
      <c r="J1964" s="2" t="inlineStr">
        <is>
          <t>GPA</t>
        </is>
      </c>
      <c r="K1964" s="2">
        <f>IF(I1964&lt;&gt;"",I1964,IFERROR(INDEX(Base!$I:$I,MATCH(1,(Base!$C:$C=C1964)*(Base!$I:$I&lt;&gt;""),0)),0))</f>
        <v/>
      </c>
      <c r="L1964" s="2">
        <f>IF(AND(I1964="",K1964&gt;0),"SIM","NÃO")</f>
        <v/>
      </c>
      <c r="M1964" s="2">
        <f>IF(ISNUMBER(SEARCH("SEPARA",UPPER(C1964))),"NÃO","SIM")</f>
        <v/>
      </c>
      <c r="N1964" s="2">
        <f>IFERROR(H1964/K1964,0)</f>
        <v/>
      </c>
      <c r="O1964" s="2">
        <f>IF(M1964="NÃO","EXCLUÍDO",IF(N1964&lt;Premissas!$B$8,"&lt; 1,00",IF(N1964&lt;Premissas!$B$9,"1,00 – 1,19",IF(N1964&lt;Premissas!$B$10,"1,20 – 1,39",IF(N1964&lt;Premissas!$B$11,"1,40 – 1,59",IF(N1964&lt;Premissas!$B$12,"1,60 – 1,99","≥ 2,00"))))))</f>
        <v/>
      </c>
      <c r="P1964" s="5">
        <f>IF(OR(M1964="NÃO",N1964&lt;Premissas!$B$8),Premissas!$B$13,IF(N1964&lt;Premissas!$B$9,Premissas!$B$14,IF(N1964&lt;Premissas!$B$10,Premissas!$B$15,IF(N1964&lt;Premissas!$B$11,Premissas!$B$16,IF(N1964&lt;Premissas!$B$12,Premissas!$B$17,Premissas!$B$18)))))</f>
        <v/>
      </c>
      <c r="Q1964" s="5">
        <f>IFERROR(P1964/Premissas!$B$4,0)</f>
        <v/>
      </c>
    </row>
    <row r="1965">
      <c r="A1965" s="2" t="n">
        <v>8</v>
      </c>
      <c r="B1965" s="2" t="n">
        <v>1942</v>
      </c>
      <c r="C1965" s="2" t="inlineStr">
        <is>
          <t>PUXADA RECEB</t>
        </is>
      </c>
      <c r="D1965" s="2" t="n">
        <v>5606403</v>
      </c>
      <c r="E1965" s="2" t="inlineStr">
        <is>
          <t>Damiao De Jesus Lourenco Da Costa</t>
        </is>
      </c>
      <c r="F1965" s="2" t="n">
        <v>547</v>
      </c>
      <c r="G1965" s="2" t="n">
        <v>28.07</v>
      </c>
      <c r="H1965" s="2" t="n">
        <v>19</v>
      </c>
      <c r="I1965" s="2" t="n">
        <v>16</v>
      </c>
      <c r="J1965" s="2" t="inlineStr">
        <is>
          <t>GPA</t>
        </is>
      </c>
      <c r="K1965" s="2">
        <f>IF(I1965&lt;&gt;"",I1965,IFERROR(INDEX(Base!$I:$I,MATCH(1,(Base!$C:$C=C1965)*(Base!$I:$I&lt;&gt;""),0)),0))</f>
        <v/>
      </c>
      <c r="L1965" s="2">
        <f>IF(AND(I1965="",K1965&gt;0),"SIM","NÃO")</f>
        <v/>
      </c>
      <c r="M1965" s="2">
        <f>IF(ISNUMBER(SEARCH("SEPARA",UPPER(C1965))),"NÃO","SIM")</f>
        <v/>
      </c>
      <c r="N1965" s="2">
        <f>IFERROR(H1965/K1965,0)</f>
        <v/>
      </c>
      <c r="O1965" s="2">
        <f>IF(M1965="NÃO","EXCLUÍDO",IF(N1965&lt;Premissas!$B$8,"&lt; 1,00",IF(N1965&lt;Premissas!$B$9,"1,00 – 1,19",IF(N1965&lt;Premissas!$B$10,"1,20 – 1,39",IF(N1965&lt;Premissas!$B$11,"1,40 – 1,59",IF(N1965&lt;Premissas!$B$12,"1,60 – 1,99","≥ 2,00"))))))</f>
        <v/>
      </c>
      <c r="P1965" s="5">
        <f>IF(OR(M1965="NÃO",N1965&lt;Premissas!$B$8),Premissas!$B$13,IF(N1965&lt;Premissas!$B$9,Premissas!$B$14,IF(N1965&lt;Premissas!$B$10,Premissas!$B$15,IF(N1965&lt;Premissas!$B$11,Premissas!$B$16,IF(N1965&lt;Premissas!$B$12,Premissas!$B$17,Premissas!$B$18)))))</f>
        <v/>
      </c>
      <c r="Q1965" s="5">
        <f>IFERROR(P1965/Premissas!$B$4,0)</f>
        <v/>
      </c>
    </row>
    <row r="1966">
      <c r="A1966" s="2" t="n">
        <v>8</v>
      </c>
      <c r="B1966" s="2" t="n">
        <v>1942</v>
      </c>
      <c r="C1966" s="2" t="inlineStr">
        <is>
          <t>RECEBIMENTO</t>
        </is>
      </c>
      <c r="D1966" s="2" t="n">
        <v>5606403</v>
      </c>
      <c r="E1966" s="2" t="inlineStr">
        <is>
          <t>Damiao De Jesus Lourenco Da Costa</t>
        </is>
      </c>
      <c r="F1966" s="2" t="n">
        <v>137</v>
      </c>
      <c r="G1966" s="2" t="n">
        <v>5.11</v>
      </c>
      <c r="H1966" s="2" t="n">
        <v>27</v>
      </c>
      <c r="I1966" s="2" t="n">
        <v>17</v>
      </c>
      <c r="J1966" s="2" t="inlineStr">
        <is>
          <t>GPA</t>
        </is>
      </c>
      <c r="K1966" s="2">
        <f>IF(I1966&lt;&gt;"",I1966,IFERROR(INDEX(Base!$I:$I,MATCH(1,(Base!$C:$C=C1966)*(Base!$I:$I&lt;&gt;""),0)),0))</f>
        <v/>
      </c>
      <c r="L1966" s="2">
        <f>IF(AND(I1966="",K1966&gt;0),"SIM","NÃO")</f>
        <v/>
      </c>
      <c r="M1966" s="2">
        <f>IF(ISNUMBER(SEARCH("SEPARA",UPPER(C1966))),"NÃO","SIM")</f>
        <v/>
      </c>
      <c r="N1966" s="2">
        <f>IFERROR(H1966/K1966,0)</f>
        <v/>
      </c>
      <c r="O1966" s="2">
        <f>IF(M1966="NÃO","EXCLUÍDO",IF(N1966&lt;Premissas!$B$8,"&lt; 1,00",IF(N1966&lt;Premissas!$B$9,"1,00 – 1,19",IF(N1966&lt;Premissas!$B$10,"1,20 – 1,39",IF(N1966&lt;Premissas!$B$11,"1,40 – 1,59",IF(N1966&lt;Premissas!$B$12,"1,60 – 1,99","≥ 2,00"))))))</f>
        <v/>
      </c>
      <c r="P1966" s="5">
        <f>IF(OR(M1966="NÃO",N1966&lt;Premissas!$B$8),Premissas!$B$13,IF(N1966&lt;Premissas!$B$9,Premissas!$B$14,IF(N1966&lt;Premissas!$B$10,Premissas!$B$15,IF(N1966&lt;Premissas!$B$11,Premissas!$B$16,IF(N1966&lt;Premissas!$B$12,Premissas!$B$17,Premissas!$B$18)))))</f>
        <v/>
      </c>
      <c r="Q1966" s="5">
        <f>IFERROR(P1966/Premissas!$B$4,0)</f>
        <v/>
      </c>
    </row>
    <row r="1967">
      <c r="A1967" s="2" t="n">
        <v>8</v>
      </c>
      <c r="B1967" s="2" t="n">
        <v>1942</v>
      </c>
      <c r="C1967" s="2" t="inlineStr">
        <is>
          <t>ATIVIDADE OP. EMP.</t>
        </is>
      </c>
      <c r="D1967" s="2" t="n">
        <v>5627923</v>
      </c>
      <c r="E1967" s="2" t="inlineStr">
        <is>
          <t>Ronaldo Santos Campos</t>
        </is>
      </c>
      <c r="F1967" s="2" t="n">
        <v>1401</v>
      </c>
      <c r="G1967" s="2" t="n">
        <v>71.63</v>
      </c>
      <c r="H1967" s="2" t="n">
        <v>20</v>
      </c>
      <c r="I1967" s="2" t="n">
        <v>20</v>
      </c>
      <c r="J1967" s="2" t="inlineStr">
        <is>
          <t>GPA</t>
        </is>
      </c>
      <c r="K1967" s="2">
        <f>IF(I1967&lt;&gt;"",I1967,IFERROR(INDEX(Base!$I:$I,MATCH(1,(Base!$C:$C=C1967)*(Base!$I:$I&lt;&gt;""),0)),0))</f>
        <v/>
      </c>
      <c r="L1967" s="2">
        <f>IF(AND(I1967="",K1967&gt;0),"SIM","NÃO")</f>
        <v/>
      </c>
      <c r="M1967" s="2">
        <f>IF(ISNUMBER(SEARCH("SEPARA",UPPER(C1967))),"NÃO","SIM")</f>
        <v/>
      </c>
      <c r="N1967" s="2">
        <f>IFERROR(H1967/K1967,0)</f>
        <v/>
      </c>
      <c r="O1967" s="2">
        <f>IF(M1967="NÃO","EXCLUÍDO",IF(N1967&lt;Premissas!$B$8,"&lt; 1,00",IF(N1967&lt;Premissas!$B$9,"1,00 – 1,19",IF(N1967&lt;Premissas!$B$10,"1,20 – 1,39",IF(N1967&lt;Premissas!$B$11,"1,40 – 1,59",IF(N1967&lt;Premissas!$B$12,"1,60 – 1,99","≥ 2,00"))))))</f>
        <v/>
      </c>
      <c r="P1967" s="5">
        <f>IF(OR(M1967="NÃO",N1967&lt;Premissas!$B$8),Premissas!$B$13,IF(N1967&lt;Premissas!$B$9,Premissas!$B$14,IF(N1967&lt;Premissas!$B$10,Premissas!$B$15,IF(N1967&lt;Premissas!$B$11,Premissas!$B$16,IF(N1967&lt;Premissas!$B$12,Premissas!$B$17,Premissas!$B$18)))))</f>
        <v/>
      </c>
      <c r="Q1967" s="5">
        <f>IFERROR(P1967/Premissas!$B$4,0)</f>
        <v/>
      </c>
    </row>
    <row r="1968">
      <c r="A1968" s="2" t="n">
        <v>8</v>
      </c>
      <c r="B1968" s="2" t="n">
        <v>1942</v>
      </c>
      <c r="C1968" s="2" t="inlineStr">
        <is>
          <t>SEPARACAO</t>
        </is>
      </c>
      <c r="D1968" s="2" t="n">
        <v>5627923</v>
      </c>
      <c r="E1968" s="2" t="inlineStr">
        <is>
          <t>Ronaldo Santos Campos</t>
        </is>
      </c>
      <c r="F1968" s="2" t="n">
        <v>399</v>
      </c>
      <c r="G1968" s="2" t="n">
        <v>5.01</v>
      </c>
      <c r="H1968" s="2" t="n">
        <v>80</v>
      </c>
      <c r="I1968" s="2" t="n">
        <v>80</v>
      </c>
      <c r="J1968" s="2" t="inlineStr">
        <is>
          <t>GPA</t>
        </is>
      </c>
      <c r="K1968" s="2">
        <f>IF(I1968&lt;&gt;"",I1968,IFERROR(INDEX(Base!$I:$I,MATCH(1,(Base!$C:$C=C1968)*(Base!$I:$I&lt;&gt;""),0)),0))</f>
        <v/>
      </c>
      <c r="L1968" s="2">
        <f>IF(AND(I1968="",K1968&gt;0),"SIM","NÃO")</f>
        <v/>
      </c>
      <c r="M1968" s="2">
        <f>IF(ISNUMBER(SEARCH("SEPARA",UPPER(C1968))),"NÃO","SIM")</f>
        <v/>
      </c>
      <c r="N1968" s="2">
        <f>IFERROR(H1968/K1968,0)</f>
        <v/>
      </c>
      <c r="O1968" s="2">
        <f>IF(M1968="NÃO","EXCLUÍDO",IF(N1968&lt;Premissas!$B$8,"&lt; 1,00",IF(N1968&lt;Premissas!$B$9,"1,00 – 1,19",IF(N1968&lt;Premissas!$B$10,"1,20 – 1,39",IF(N1968&lt;Premissas!$B$11,"1,40 – 1,59",IF(N1968&lt;Premissas!$B$12,"1,60 – 1,99","≥ 2,00"))))))</f>
        <v/>
      </c>
      <c r="P1968" s="5">
        <f>IF(OR(M1968="NÃO",N1968&lt;Premissas!$B$8),Premissas!$B$13,IF(N1968&lt;Premissas!$B$9,Premissas!$B$14,IF(N1968&lt;Premissas!$B$10,Premissas!$B$15,IF(N1968&lt;Premissas!$B$11,Premissas!$B$16,IF(N1968&lt;Premissas!$B$12,Premissas!$B$17,Premissas!$B$18)))))</f>
        <v/>
      </c>
      <c r="Q1968" s="5">
        <f>IFERROR(P1968/Premissas!$B$4,0)</f>
        <v/>
      </c>
    </row>
    <row r="1969">
      <c r="A1969" s="2" t="n">
        <v>8</v>
      </c>
      <c r="B1969" s="2" t="n">
        <v>1942</v>
      </c>
      <c r="C1969" s="2" t="inlineStr">
        <is>
          <t>PUXADA RECEB</t>
        </is>
      </c>
      <c r="D1969" s="2" t="n">
        <v>5633028</v>
      </c>
      <c r="E1969" s="2" t="inlineStr">
        <is>
          <t>Vitor Emanuel Carneiro Dos Santos</t>
        </is>
      </c>
      <c r="F1969" s="2" t="n">
        <v>1</v>
      </c>
      <c r="G1969" s="2" t="n">
        <v>1.13</v>
      </c>
      <c r="H1969" s="2" t="n">
        <v>1</v>
      </c>
      <c r="I1969" s="2" t="n">
        <v>16</v>
      </c>
      <c r="J1969" s="2" t="inlineStr">
        <is>
          <t>GPA</t>
        </is>
      </c>
      <c r="K1969" s="2">
        <f>IF(I1969&lt;&gt;"",I1969,IFERROR(INDEX(Base!$I:$I,MATCH(1,(Base!$C:$C=C1969)*(Base!$I:$I&lt;&gt;""),0)),0))</f>
        <v/>
      </c>
      <c r="L1969" s="2">
        <f>IF(AND(I1969="",K1969&gt;0),"SIM","NÃO")</f>
        <v/>
      </c>
      <c r="M1969" s="2">
        <f>IF(ISNUMBER(SEARCH("SEPARA",UPPER(C1969))),"NÃO","SIM")</f>
        <v/>
      </c>
      <c r="N1969" s="2">
        <f>IFERROR(H1969/K1969,0)</f>
        <v/>
      </c>
      <c r="O1969" s="2">
        <f>IF(M1969="NÃO","EXCLUÍDO",IF(N1969&lt;Premissas!$B$8,"&lt; 1,00",IF(N1969&lt;Premissas!$B$9,"1,00 – 1,19",IF(N1969&lt;Premissas!$B$10,"1,20 – 1,39",IF(N1969&lt;Premissas!$B$11,"1,40 – 1,59",IF(N1969&lt;Premissas!$B$12,"1,60 – 1,99","≥ 2,00"))))))</f>
        <v/>
      </c>
      <c r="P1969" s="5">
        <f>IF(OR(M1969="NÃO",N1969&lt;Premissas!$B$8),Premissas!$B$13,IF(N1969&lt;Premissas!$B$9,Premissas!$B$14,IF(N1969&lt;Premissas!$B$10,Premissas!$B$15,IF(N1969&lt;Premissas!$B$11,Premissas!$B$16,IF(N1969&lt;Premissas!$B$12,Premissas!$B$17,Premissas!$B$18)))))</f>
        <v/>
      </c>
      <c r="Q1969" s="5">
        <f>IFERROR(P1969/Premissas!$B$4,0)</f>
        <v/>
      </c>
    </row>
    <row r="1970">
      <c r="A1970" s="2" t="n">
        <v>8</v>
      </c>
      <c r="B1970" s="2" t="n">
        <v>1942</v>
      </c>
      <c r="C1970" s="2" t="inlineStr">
        <is>
          <t>SEPARACAO</t>
        </is>
      </c>
      <c r="D1970" s="2" t="n">
        <v>5633028</v>
      </c>
      <c r="E1970" s="2" t="inlineStr">
        <is>
          <t>Vitor Emanuel Carneiro Dos Santos</t>
        </is>
      </c>
      <c r="F1970" s="2" t="n">
        <v>4422</v>
      </c>
      <c r="G1970" s="2" t="n">
        <v>47.47</v>
      </c>
      <c r="H1970" s="2" t="n">
        <v>93</v>
      </c>
      <c r="I1970" s="2" t="n">
        <v>80</v>
      </c>
      <c r="J1970" s="2" t="inlineStr">
        <is>
          <t>GPA</t>
        </is>
      </c>
      <c r="K1970" s="2">
        <f>IF(I1970&lt;&gt;"",I1970,IFERROR(INDEX(Base!$I:$I,MATCH(1,(Base!$C:$C=C1970)*(Base!$I:$I&lt;&gt;""),0)),0))</f>
        <v/>
      </c>
      <c r="L1970" s="2">
        <f>IF(AND(I1970="",K1970&gt;0),"SIM","NÃO")</f>
        <v/>
      </c>
      <c r="M1970" s="2">
        <f>IF(ISNUMBER(SEARCH("SEPARA",UPPER(C1970))),"NÃO","SIM")</f>
        <v/>
      </c>
      <c r="N1970" s="2">
        <f>IFERROR(H1970/K1970,0)</f>
        <v/>
      </c>
      <c r="O1970" s="2">
        <f>IF(M1970="NÃO","EXCLUÍDO",IF(N1970&lt;Premissas!$B$8,"&lt; 1,00",IF(N1970&lt;Premissas!$B$9,"1,00 – 1,19",IF(N1970&lt;Premissas!$B$10,"1,20 – 1,39",IF(N1970&lt;Premissas!$B$11,"1,40 – 1,59",IF(N1970&lt;Premissas!$B$12,"1,60 – 1,99","≥ 2,00"))))))</f>
        <v/>
      </c>
      <c r="P1970" s="5">
        <f>IF(OR(M1970="NÃO",N1970&lt;Premissas!$B$8),Premissas!$B$13,IF(N1970&lt;Premissas!$B$9,Premissas!$B$14,IF(N1970&lt;Premissas!$B$10,Premissas!$B$15,IF(N1970&lt;Premissas!$B$11,Premissas!$B$16,IF(N1970&lt;Premissas!$B$12,Premissas!$B$17,Premissas!$B$18)))))</f>
        <v/>
      </c>
      <c r="Q1970" s="5">
        <f>IFERROR(P1970/Premissas!$B$4,0)</f>
        <v/>
      </c>
    </row>
    <row r="1971">
      <c r="A1971" s="2" t="n">
        <v>8</v>
      </c>
      <c r="B1971" s="2" t="n">
        <v>1942</v>
      </c>
      <c r="C1971" s="2" t="inlineStr">
        <is>
          <t>PUXADA RECEB</t>
        </is>
      </c>
      <c r="D1971" s="2" t="n">
        <v>563666</v>
      </c>
      <c r="E1971" s="2" t="inlineStr">
        <is>
          <t>Felipe Matinez Oliveira Souza</t>
        </is>
      </c>
      <c r="F1971" s="2" t="n">
        <v>5</v>
      </c>
      <c r="G1971" s="2" t="n">
        <v>2.11</v>
      </c>
      <c r="H1971" s="2" t="n">
        <v>2</v>
      </c>
      <c r="I1971" s="2" t="n">
        <v>16</v>
      </c>
      <c r="J1971" s="2" t="inlineStr">
        <is>
          <t>GPA</t>
        </is>
      </c>
      <c r="K1971" s="2">
        <f>IF(I1971&lt;&gt;"",I1971,IFERROR(INDEX(Base!$I:$I,MATCH(1,(Base!$C:$C=C1971)*(Base!$I:$I&lt;&gt;""),0)),0))</f>
        <v/>
      </c>
      <c r="L1971" s="2">
        <f>IF(AND(I1971="",K1971&gt;0),"SIM","NÃO")</f>
        <v/>
      </c>
      <c r="M1971" s="2">
        <f>IF(ISNUMBER(SEARCH("SEPARA",UPPER(C1971))),"NÃO","SIM")</f>
        <v/>
      </c>
      <c r="N1971" s="2">
        <f>IFERROR(H1971/K1971,0)</f>
        <v/>
      </c>
      <c r="O1971" s="2">
        <f>IF(M1971="NÃO","EXCLUÍDO",IF(N1971&lt;Premissas!$B$8,"&lt; 1,00",IF(N1971&lt;Premissas!$B$9,"1,00 – 1,19",IF(N1971&lt;Premissas!$B$10,"1,20 – 1,39",IF(N1971&lt;Premissas!$B$11,"1,40 – 1,59",IF(N1971&lt;Premissas!$B$12,"1,60 – 1,99","≥ 2,00"))))))</f>
        <v/>
      </c>
      <c r="P1971" s="5">
        <f>IF(OR(M1971="NÃO",N1971&lt;Premissas!$B$8),Premissas!$B$13,IF(N1971&lt;Premissas!$B$9,Premissas!$B$14,IF(N1971&lt;Premissas!$B$10,Premissas!$B$15,IF(N1971&lt;Premissas!$B$11,Premissas!$B$16,IF(N1971&lt;Premissas!$B$12,Premissas!$B$17,Premissas!$B$18)))))</f>
        <v/>
      </c>
      <c r="Q1971" s="5">
        <f>IFERROR(P1971/Premissas!$B$4,0)</f>
        <v/>
      </c>
    </row>
    <row r="1972">
      <c r="A1972" s="2" t="n">
        <v>8</v>
      </c>
      <c r="B1972" s="2" t="n">
        <v>1942</v>
      </c>
      <c r="C1972" s="2" t="inlineStr">
        <is>
          <t>RECEBIMENTO</t>
        </is>
      </c>
      <c r="D1972" s="2" t="n">
        <v>563666</v>
      </c>
      <c r="E1972" s="2" t="inlineStr">
        <is>
          <t>Felipe Matinez Oliveira Souza</t>
        </is>
      </c>
      <c r="F1972" s="2" t="n">
        <v>76</v>
      </c>
      <c r="G1972" s="2" t="n">
        <v>49.75</v>
      </c>
      <c r="H1972" s="2" t="n">
        <v>2</v>
      </c>
      <c r="I1972" s="2" t="n">
        <v>17</v>
      </c>
      <c r="J1972" s="2" t="inlineStr">
        <is>
          <t>GPA</t>
        </is>
      </c>
      <c r="K1972" s="2">
        <f>IF(I1972&lt;&gt;"",I1972,IFERROR(INDEX(Base!$I:$I,MATCH(1,(Base!$C:$C=C1972)*(Base!$I:$I&lt;&gt;""),0)),0))</f>
        <v/>
      </c>
      <c r="L1972" s="2">
        <f>IF(AND(I1972="",K1972&gt;0),"SIM","NÃO")</f>
        <v/>
      </c>
      <c r="M1972" s="2">
        <f>IF(ISNUMBER(SEARCH("SEPARA",UPPER(C1972))),"NÃO","SIM")</f>
        <v/>
      </c>
      <c r="N1972" s="2">
        <f>IFERROR(H1972/K1972,0)</f>
        <v/>
      </c>
      <c r="O1972" s="2">
        <f>IF(M1972="NÃO","EXCLUÍDO",IF(N1972&lt;Premissas!$B$8,"&lt; 1,00",IF(N1972&lt;Premissas!$B$9,"1,00 – 1,19",IF(N1972&lt;Premissas!$B$10,"1,20 – 1,39",IF(N1972&lt;Premissas!$B$11,"1,40 – 1,59",IF(N1972&lt;Premissas!$B$12,"1,60 – 1,99","≥ 2,00"))))))</f>
        <v/>
      </c>
      <c r="P1972" s="5">
        <f>IF(OR(M1972="NÃO",N1972&lt;Premissas!$B$8),Premissas!$B$13,IF(N1972&lt;Premissas!$B$9,Premissas!$B$14,IF(N1972&lt;Premissas!$B$10,Premissas!$B$15,IF(N1972&lt;Premissas!$B$11,Premissas!$B$16,IF(N1972&lt;Premissas!$B$12,Premissas!$B$17,Premissas!$B$18)))))</f>
        <v/>
      </c>
      <c r="Q1972" s="5">
        <f>IFERROR(P1972/Premissas!$B$4,0)</f>
        <v/>
      </c>
    </row>
    <row r="1973">
      <c r="A1973" s="2" t="n">
        <v>8</v>
      </c>
      <c r="B1973" s="2" t="n">
        <v>1942</v>
      </c>
      <c r="C1973" s="2" t="inlineStr">
        <is>
          <t>ATIVIDADE OP. EMP.</t>
        </is>
      </c>
      <c r="D1973" s="2" t="n">
        <v>564288</v>
      </c>
      <c r="E1973" s="2" t="inlineStr">
        <is>
          <t>REGINALDO URIAS PEDROSO</t>
        </is>
      </c>
      <c r="F1973" s="2" t="n">
        <v>1594</v>
      </c>
      <c r="G1973" s="2" t="n">
        <v>96.72</v>
      </c>
      <c r="H1973" s="2" t="n">
        <v>16</v>
      </c>
      <c r="I1973" s="2" t="n">
        <v>20</v>
      </c>
      <c r="J1973" s="2" t="inlineStr">
        <is>
          <t>GPA</t>
        </is>
      </c>
      <c r="K1973" s="2">
        <f>IF(I1973&lt;&gt;"",I1973,IFERROR(INDEX(Base!$I:$I,MATCH(1,(Base!$C:$C=C1973)*(Base!$I:$I&lt;&gt;""),0)),0))</f>
        <v/>
      </c>
      <c r="L1973" s="2">
        <f>IF(AND(I1973="",K1973&gt;0),"SIM","NÃO")</f>
        <v/>
      </c>
      <c r="M1973" s="2">
        <f>IF(ISNUMBER(SEARCH("SEPARA",UPPER(C1973))),"NÃO","SIM")</f>
        <v/>
      </c>
      <c r="N1973" s="2">
        <f>IFERROR(H1973/K1973,0)</f>
        <v/>
      </c>
      <c r="O1973" s="2">
        <f>IF(M1973="NÃO","EXCLUÍDO",IF(N1973&lt;Premissas!$B$8,"&lt; 1,00",IF(N1973&lt;Premissas!$B$9,"1,00 – 1,19",IF(N1973&lt;Premissas!$B$10,"1,20 – 1,39",IF(N1973&lt;Premissas!$B$11,"1,40 – 1,59",IF(N1973&lt;Premissas!$B$12,"1,60 – 1,99","≥ 2,00"))))))</f>
        <v/>
      </c>
      <c r="P1973" s="5">
        <f>IF(OR(M1973="NÃO",N1973&lt;Premissas!$B$8),Premissas!$B$13,IF(N1973&lt;Premissas!$B$9,Premissas!$B$14,IF(N1973&lt;Premissas!$B$10,Premissas!$B$15,IF(N1973&lt;Premissas!$B$11,Premissas!$B$16,IF(N1973&lt;Premissas!$B$12,Premissas!$B$17,Premissas!$B$18)))))</f>
        <v/>
      </c>
      <c r="Q1973" s="5">
        <f>IFERROR(P1973/Premissas!$B$4,0)</f>
        <v/>
      </c>
    </row>
    <row r="1974">
      <c r="A1974" s="2" t="n">
        <v>8</v>
      </c>
      <c r="B1974" s="2" t="n">
        <v>1942</v>
      </c>
      <c r="C1974" s="2" t="inlineStr">
        <is>
          <t>SEPARACAO</t>
        </is>
      </c>
      <c r="D1974" s="2" t="n">
        <v>564288</v>
      </c>
      <c r="E1974" s="2" t="inlineStr">
        <is>
          <t>REGINALDO URIAS PEDROSO</t>
        </is>
      </c>
      <c r="F1974" s="2" t="n">
        <v>55</v>
      </c>
      <c r="G1974" s="2" t="n">
        <v>0.42</v>
      </c>
      <c r="H1974" s="2" t="n">
        <v>131</v>
      </c>
      <c r="I1974" s="2" t="n">
        <v>80</v>
      </c>
      <c r="J1974" s="2" t="inlineStr">
        <is>
          <t>GPA</t>
        </is>
      </c>
      <c r="K1974" s="2">
        <f>IF(I1974&lt;&gt;"",I1974,IFERROR(INDEX(Base!$I:$I,MATCH(1,(Base!$C:$C=C1974)*(Base!$I:$I&lt;&gt;""),0)),0))</f>
        <v/>
      </c>
      <c r="L1974" s="2">
        <f>IF(AND(I1974="",K1974&gt;0),"SIM","NÃO")</f>
        <v/>
      </c>
      <c r="M1974" s="2">
        <f>IF(ISNUMBER(SEARCH("SEPARA",UPPER(C1974))),"NÃO","SIM")</f>
        <v/>
      </c>
      <c r="N1974" s="2">
        <f>IFERROR(H1974/K1974,0)</f>
        <v/>
      </c>
      <c r="O1974" s="2">
        <f>IF(M1974="NÃO","EXCLUÍDO",IF(N1974&lt;Premissas!$B$8,"&lt; 1,00",IF(N1974&lt;Premissas!$B$9,"1,00 – 1,19",IF(N1974&lt;Premissas!$B$10,"1,20 – 1,39",IF(N1974&lt;Premissas!$B$11,"1,40 – 1,59",IF(N1974&lt;Premissas!$B$12,"1,60 – 1,99","≥ 2,00"))))))</f>
        <v/>
      </c>
      <c r="P1974" s="5">
        <f>IF(OR(M1974="NÃO",N1974&lt;Premissas!$B$8),Premissas!$B$13,IF(N1974&lt;Premissas!$B$9,Premissas!$B$14,IF(N1974&lt;Premissas!$B$10,Premissas!$B$15,IF(N1974&lt;Premissas!$B$11,Premissas!$B$16,IF(N1974&lt;Premissas!$B$12,Premissas!$B$17,Premissas!$B$18)))))</f>
        <v/>
      </c>
      <c r="Q1974" s="5">
        <f>IFERROR(P1974/Premissas!$B$4,0)</f>
        <v/>
      </c>
    </row>
    <row r="1975">
      <c r="A1975" s="2" t="n">
        <v>8</v>
      </c>
      <c r="B1975" s="2" t="n">
        <v>1942</v>
      </c>
      <c r="C1975" s="2" t="inlineStr">
        <is>
          <t>CARREGAMENTO</t>
        </is>
      </c>
      <c r="D1975" s="2" t="n">
        <v>5653851</v>
      </c>
      <c r="E1975" s="2" t="inlineStr">
        <is>
          <t>Joao Henrique Alkmin Das Neves</t>
        </is>
      </c>
      <c r="F1975" s="2" t="n">
        <v>455</v>
      </c>
      <c r="G1975" s="2" t="n">
        <v>12.35</v>
      </c>
      <c r="H1975" s="2" t="n">
        <v>37</v>
      </c>
      <c r="I1975" s="2" t="n">
        <v>22</v>
      </c>
      <c r="J1975" s="2" t="inlineStr">
        <is>
          <t>GPA</t>
        </is>
      </c>
      <c r="K1975" s="2">
        <f>IF(I1975&lt;&gt;"",I1975,IFERROR(INDEX(Base!$I:$I,MATCH(1,(Base!$C:$C=C1975)*(Base!$I:$I&lt;&gt;""),0)),0))</f>
        <v/>
      </c>
      <c r="L1975" s="2">
        <f>IF(AND(I1975="",K1975&gt;0),"SIM","NÃO")</f>
        <v/>
      </c>
      <c r="M1975" s="2">
        <f>IF(ISNUMBER(SEARCH("SEPARA",UPPER(C1975))),"NÃO","SIM")</f>
        <v/>
      </c>
      <c r="N1975" s="2">
        <f>IFERROR(H1975/K1975,0)</f>
        <v/>
      </c>
      <c r="O1975" s="2">
        <f>IF(M1975="NÃO","EXCLUÍDO",IF(N1975&lt;Premissas!$B$8,"&lt; 1,00",IF(N1975&lt;Premissas!$B$9,"1,00 – 1,19",IF(N1975&lt;Premissas!$B$10,"1,20 – 1,39",IF(N1975&lt;Premissas!$B$11,"1,40 – 1,59",IF(N1975&lt;Premissas!$B$12,"1,60 – 1,99","≥ 2,00"))))))</f>
        <v/>
      </c>
      <c r="P1975" s="5">
        <f>IF(OR(M1975="NÃO",N1975&lt;Premissas!$B$8),Premissas!$B$13,IF(N1975&lt;Premissas!$B$9,Premissas!$B$14,IF(N1975&lt;Premissas!$B$10,Premissas!$B$15,IF(N1975&lt;Premissas!$B$11,Premissas!$B$16,IF(N1975&lt;Premissas!$B$12,Premissas!$B$17,Premissas!$B$18)))))</f>
        <v/>
      </c>
      <c r="Q1975" s="5">
        <f>IFERROR(P1975/Premissas!$B$4,0)</f>
        <v/>
      </c>
    </row>
    <row r="1976">
      <c r="A1976" s="2" t="n">
        <v>8</v>
      </c>
      <c r="B1976" s="2" t="n">
        <v>1942</v>
      </c>
      <c r="C1976" s="2" t="inlineStr">
        <is>
          <t>SEPARACAO</t>
        </is>
      </c>
      <c r="D1976" s="2" t="n">
        <v>5653851</v>
      </c>
      <c r="E1976" s="2" t="inlineStr">
        <is>
          <t>Joao Henrique Alkmin Das Neves</t>
        </is>
      </c>
      <c r="F1976" s="2" t="n">
        <v>1140</v>
      </c>
      <c r="G1976" s="2" t="n">
        <v>21.68</v>
      </c>
      <c r="H1976" s="2" t="n">
        <v>53</v>
      </c>
      <c r="I1976" s="2" t="n">
        <v>80</v>
      </c>
      <c r="J1976" s="2" t="inlineStr">
        <is>
          <t>GPA</t>
        </is>
      </c>
      <c r="K1976" s="2">
        <f>IF(I1976&lt;&gt;"",I1976,IFERROR(INDEX(Base!$I:$I,MATCH(1,(Base!$C:$C=C1976)*(Base!$I:$I&lt;&gt;""),0)),0))</f>
        <v/>
      </c>
      <c r="L1976" s="2">
        <f>IF(AND(I1976="",K1976&gt;0),"SIM","NÃO")</f>
        <v/>
      </c>
      <c r="M1976" s="2">
        <f>IF(ISNUMBER(SEARCH("SEPARA",UPPER(C1976))),"NÃO","SIM")</f>
        <v/>
      </c>
      <c r="N1976" s="2">
        <f>IFERROR(H1976/K1976,0)</f>
        <v/>
      </c>
      <c r="O1976" s="2">
        <f>IF(M1976="NÃO","EXCLUÍDO",IF(N1976&lt;Premissas!$B$8,"&lt; 1,00",IF(N1976&lt;Premissas!$B$9,"1,00 – 1,19",IF(N1976&lt;Premissas!$B$10,"1,20 – 1,39",IF(N1976&lt;Premissas!$B$11,"1,40 – 1,59",IF(N1976&lt;Premissas!$B$12,"1,60 – 1,99","≥ 2,00"))))))</f>
        <v/>
      </c>
      <c r="P1976" s="5">
        <f>IF(OR(M1976="NÃO",N1976&lt;Premissas!$B$8),Premissas!$B$13,IF(N1976&lt;Premissas!$B$9,Premissas!$B$14,IF(N1976&lt;Premissas!$B$10,Premissas!$B$15,IF(N1976&lt;Premissas!$B$11,Premissas!$B$16,IF(N1976&lt;Premissas!$B$12,Premissas!$B$17,Premissas!$B$18)))))</f>
        <v/>
      </c>
      <c r="Q1976" s="5">
        <f>IFERROR(P1976/Premissas!$B$4,0)</f>
        <v/>
      </c>
    </row>
    <row r="1977">
      <c r="A1977" s="2" t="n">
        <v>8</v>
      </c>
      <c r="B1977" s="2" t="n">
        <v>1942</v>
      </c>
      <c r="C1977" s="2" t="inlineStr">
        <is>
          <t>CARREGAMENTO</t>
        </is>
      </c>
      <c r="D1977" s="2" t="n">
        <v>5662176</v>
      </c>
      <c r="E1977" s="2" t="inlineStr">
        <is>
          <t>Uildson Reis Santana Silva</t>
        </is>
      </c>
      <c r="F1977" s="2" t="n">
        <v>1183</v>
      </c>
      <c r="G1977" s="2" t="n">
        <v>35.36</v>
      </c>
      <c r="H1977" s="2" t="n">
        <v>33</v>
      </c>
      <c r="I1977" s="2" t="n">
        <v>22</v>
      </c>
      <c r="J1977" s="2" t="inlineStr">
        <is>
          <t>GPA</t>
        </is>
      </c>
      <c r="K1977" s="2">
        <f>IF(I1977&lt;&gt;"",I1977,IFERROR(INDEX(Base!$I:$I,MATCH(1,(Base!$C:$C=C1977)*(Base!$I:$I&lt;&gt;""),0)),0))</f>
        <v/>
      </c>
      <c r="L1977" s="2">
        <f>IF(AND(I1977="",K1977&gt;0),"SIM","NÃO")</f>
        <v/>
      </c>
      <c r="M1977" s="2">
        <f>IF(ISNUMBER(SEARCH("SEPARA",UPPER(C1977))),"NÃO","SIM")</f>
        <v/>
      </c>
      <c r="N1977" s="2">
        <f>IFERROR(H1977/K1977,0)</f>
        <v/>
      </c>
      <c r="O1977" s="2">
        <f>IF(M1977="NÃO","EXCLUÍDO",IF(N1977&lt;Premissas!$B$8,"&lt; 1,00",IF(N1977&lt;Premissas!$B$9,"1,00 – 1,19",IF(N1977&lt;Premissas!$B$10,"1,20 – 1,39",IF(N1977&lt;Premissas!$B$11,"1,40 – 1,59",IF(N1977&lt;Premissas!$B$12,"1,60 – 1,99","≥ 2,00"))))))</f>
        <v/>
      </c>
      <c r="P1977" s="5">
        <f>IF(OR(M1977="NÃO",N1977&lt;Premissas!$B$8),Premissas!$B$13,IF(N1977&lt;Premissas!$B$9,Premissas!$B$14,IF(N1977&lt;Premissas!$B$10,Premissas!$B$15,IF(N1977&lt;Premissas!$B$11,Premissas!$B$16,IF(N1977&lt;Premissas!$B$12,Premissas!$B$17,Premissas!$B$18)))))</f>
        <v/>
      </c>
      <c r="Q1977" s="5">
        <f>IFERROR(P1977/Premissas!$B$4,0)</f>
        <v/>
      </c>
    </row>
    <row r="1978">
      <c r="A1978" s="2" t="n">
        <v>8</v>
      </c>
      <c r="B1978" s="2" t="n">
        <v>1942</v>
      </c>
      <c r="C1978" s="2" t="inlineStr">
        <is>
          <t>SEPARACAO</t>
        </is>
      </c>
      <c r="D1978" s="2" t="n">
        <v>5662176</v>
      </c>
      <c r="E1978" s="2" t="inlineStr">
        <is>
          <t>Uildson Reis Santana Silva</t>
        </is>
      </c>
      <c r="F1978" s="2" t="n">
        <v>717</v>
      </c>
      <c r="G1978" s="2" t="n">
        <v>10.74</v>
      </c>
      <c r="H1978" s="2" t="n">
        <v>67</v>
      </c>
      <c r="I1978" s="2" t="n">
        <v>80</v>
      </c>
      <c r="J1978" s="2" t="inlineStr">
        <is>
          <t>GPA</t>
        </is>
      </c>
      <c r="K1978" s="2">
        <f>IF(I1978&lt;&gt;"",I1978,IFERROR(INDEX(Base!$I:$I,MATCH(1,(Base!$C:$C=C1978)*(Base!$I:$I&lt;&gt;""),0)),0))</f>
        <v/>
      </c>
      <c r="L1978" s="2">
        <f>IF(AND(I1978="",K1978&gt;0),"SIM","NÃO")</f>
        <v/>
      </c>
      <c r="M1978" s="2">
        <f>IF(ISNUMBER(SEARCH("SEPARA",UPPER(C1978))),"NÃO","SIM")</f>
        <v/>
      </c>
      <c r="N1978" s="2">
        <f>IFERROR(H1978/K1978,0)</f>
        <v/>
      </c>
      <c r="O1978" s="2">
        <f>IF(M1978="NÃO","EXCLUÍDO",IF(N1978&lt;Premissas!$B$8,"&lt; 1,00",IF(N1978&lt;Premissas!$B$9,"1,00 – 1,19",IF(N1978&lt;Premissas!$B$10,"1,20 – 1,39",IF(N1978&lt;Premissas!$B$11,"1,40 – 1,59",IF(N1978&lt;Premissas!$B$12,"1,60 – 1,99","≥ 2,00"))))))</f>
        <v/>
      </c>
      <c r="P1978" s="5">
        <f>IF(OR(M1978="NÃO",N1978&lt;Premissas!$B$8),Premissas!$B$13,IF(N1978&lt;Premissas!$B$9,Premissas!$B$14,IF(N1978&lt;Premissas!$B$10,Premissas!$B$15,IF(N1978&lt;Premissas!$B$11,Premissas!$B$16,IF(N1978&lt;Premissas!$B$12,Premissas!$B$17,Premissas!$B$18)))))</f>
        <v/>
      </c>
      <c r="Q1978" s="5">
        <f>IFERROR(P1978/Premissas!$B$4,0)</f>
        <v/>
      </c>
    </row>
    <row r="1979">
      <c r="A1979" s="2" t="n">
        <v>8</v>
      </c>
      <c r="B1979" s="2" t="n">
        <v>1942</v>
      </c>
      <c r="C1979" s="2" t="inlineStr">
        <is>
          <t>SEPARACAO</t>
        </is>
      </c>
      <c r="D1979" s="2" t="n">
        <v>5662427</v>
      </c>
      <c r="E1979" s="2" t="inlineStr">
        <is>
          <t>Joao Vitor Do Nascimento Martins</t>
        </is>
      </c>
      <c r="F1979" s="2" t="n">
        <v>5955</v>
      </c>
      <c r="G1979" s="2" t="n">
        <v>65.64</v>
      </c>
      <c r="H1979" s="2" t="n">
        <v>91</v>
      </c>
      <c r="I1979" s="2" t="n">
        <v>80</v>
      </c>
      <c r="J1979" s="2" t="inlineStr">
        <is>
          <t>GPA</t>
        </is>
      </c>
      <c r="K1979" s="2">
        <f>IF(I1979&lt;&gt;"",I1979,IFERROR(INDEX(Base!$I:$I,MATCH(1,(Base!$C:$C=C1979)*(Base!$I:$I&lt;&gt;""),0)),0))</f>
        <v/>
      </c>
      <c r="L1979" s="2">
        <f>IF(AND(I1979="",K1979&gt;0),"SIM","NÃO")</f>
        <v/>
      </c>
      <c r="M1979" s="2">
        <f>IF(ISNUMBER(SEARCH("SEPARA",UPPER(C1979))),"NÃO","SIM")</f>
        <v/>
      </c>
      <c r="N1979" s="2">
        <f>IFERROR(H1979/K1979,0)</f>
        <v/>
      </c>
      <c r="O1979" s="2">
        <f>IF(M1979="NÃO","EXCLUÍDO",IF(N1979&lt;Premissas!$B$8,"&lt; 1,00",IF(N1979&lt;Premissas!$B$9,"1,00 – 1,19",IF(N1979&lt;Premissas!$B$10,"1,20 – 1,39",IF(N1979&lt;Premissas!$B$11,"1,40 – 1,59",IF(N1979&lt;Premissas!$B$12,"1,60 – 1,99","≥ 2,00"))))))</f>
        <v/>
      </c>
      <c r="P1979" s="5">
        <f>IF(OR(M1979="NÃO",N1979&lt;Premissas!$B$8),Premissas!$B$13,IF(N1979&lt;Premissas!$B$9,Premissas!$B$14,IF(N1979&lt;Premissas!$B$10,Premissas!$B$15,IF(N1979&lt;Premissas!$B$11,Premissas!$B$16,IF(N1979&lt;Premissas!$B$12,Premissas!$B$17,Premissas!$B$18)))))</f>
        <v/>
      </c>
      <c r="Q1979" s="5">
        <f>IFERROR(P1979/Premissas!$B$4,0)</f>
        <v/>
      </c>
    </row>
    <row r="1980">
      <c r="A1980" s="2" t="n">
        <v>8</v>
      </c>
      <c r="B1980" s="2" t="n">
        <v>1942</v>
      </c>
      <c r="C1980" s="2" t="inlineStr">
        <is>
          <t>SEPARACAO</t>
        </is>
      </c>
      <c r="D1980" s="2" t="n">
        <v>5665884</v>
      </c>
      <c r="E1980" s="2" t="inlineStr">
        <is>
          <t>Leandro De Oliveira Rocha</t>
        </is>
      </c>
      <c r="F1980" s="2" t="n">
        <v>13449</v>
      </c>
      <c r="G1980" s="2" t="n">
        <v>122.77</v>
      </c>
      <c r="H1980" s="2" t="n">
        <v>110</v>
      </c>
      <c r="I1980" s="2" t="n">
        <v>80</v>
      </c>
      <c r="J1980" s="2" t="inlineStr">
        <is>
          <t>GPA</t>
        </is>
      </c>
      <c r="K1980" s="2">
        <f>IF(I1980&lt;&gt;"",I1980,IFERROR(INDEX(Base!$I:$I,MATCH(1,(Base!$C:$C=C1980)*(Base!$I:$I&lt;&gt;""),0)),0))</f>
        <v/>
      </c>
      <c r="L1980" s="2">
        <f>IF(AND(I1980="",K1980&gt;0),"SIM","NÃO")</f>
        <v/>
      </c>
      <c r="M1980" s="2">
        <f>IF(ISNUMBER(SEARCH("SEPARA",UPPER(C1980))),"NÃO","SIM")</f>
        <v/>
      </c>
      <c r="N1980" s="2">
        <f>IFERROR(H1980/K1980,0)</f>
        <v/>
      </c>
      <c r="O1980" s="2">
        <f>IF(M1980="NÃO","EXCLUÍDO",IF(N1980&lt;Premissas!$B$8,"&lt; 1,00",IF(N1980&lt;Premissas!$B$9,"1,00 – 1,19",IF(N1980&lt;Premissas!$B$10,"1,20 – 1,39",IF(N1980&lt;Premissas!$B$11,"1,40 – 1,59",IF(N1980&lt;Premissas!$B$12,"1,60 – 1,99","≥ 2,00"))))))</f>
        <v/>
      </c>
      <c r="P1980" s="5">
        <f>IF(OR(M1980="NÃO",N1980&lt;Premissas!$B$8),Premissas!$B$13,IF(N1980&lt;Premissas!$B$9,Premissas!$B$14,IF(N1980&lt;Premissas!$B$10,Premissas!$B$15,IF(N1980&lt;Premissas!$B$11,Premissas!$B$16,IF(N1980&lt;Premissas!$B$12,Premissas!$B$17,Premissas!$B$18)))))</f>
        <v/>
      </c>
      <c r="Q1980" s="5">
        <f>IFERROR(P1980/Premissas!$B$4,0)</f>
        <v/>
      </c>
    </row>
    <row r="1981">
      <c r="A1981" s="2" t="n">
        <v>8</v>
      </c>
      <c r="B1981" s="2" t="n">
        <v>1942</v>
      </c>
      <c r="C1981" s="2" t="inlineStr">
        <is>
          <t>SEPARACAO</t>
        </is>
      </c>
      <c r="D1981" s="2" t="n">
        <v>5670098</v>
      </c>
      <c r="E1981" s="2" t="inlineStr">
        <is>
          <t>Gustavo Borges Silva</t>
        </is>
      </c>
      <c r="F1981" s="2" t="n">
        <v>6242</v>
      </c>
      <c r="G1981" s="2" t="n">
        <v>73.55</v>
      </c>
      <c r="H1981" s="2" t="n">
        <v>85</v>
      </c>
      <c r="I1981" s="2" t="n">
        <v>80</v>
      </c>
      <c r="J1981" s="2" t="inlineStr">
        <is>
          <t>GPA</t>
        </is>
      </c>
      <c r="K1981" s="2">
        <f>IF(I1981&lt;&gt;"",I1981,IFERROR(INDEX(Base!$I:$I,MATCH(1,(Base!$C:$C=C1981)*(Base!$I:$I&lt;&gt;""),0)),0))</f>
        <v/>
      </c>
      <c r="L1981" s="2">
        <f>IF(AND(I1981="",K1981&gt;0),"SIM","NÃO")</f>
        <v/>
      </c>
      <c r="M1981" s="2">
        <f>IF(ISNUMBER(SEARCH("SEPARA",UPPER(C1981))),"NÃO","SIM")</f>
        <v/>
      </c>
      <c r="N1981" s="2">
        <f>IFERROR(H1981/K1981,0)</f>
        <v/>
      </c>
      <c r="O1981" s="2">
        <f>IF(M1981="NÃO","EXCLUÍDO",IF(N1981&lt;Premissas!$B$8,"&lt; 1,00",IF(N1981&lt;Premissas!$B$9,"1,00 – 1,19",IF(N1981&lt;Premissas!$B$10,"1,20 – 1,39",IF(N1981&lt;Premissas!$B$11,"1,40 – 1,59",IF(N1981&lt;Premissas!$B$12,"1,60 – 1,99","≥ 2,00"))))))</f>
        <v/>
      </c>
      <c r="P1981" s="5">
        <f>IF(OR(M1981="NÃO",N1981&lt;Premissas!$B$8),Premissas!$B$13,IF(N1981&lt;Premissas!$B$9,Premissas!$B$14,IF(N1981&lt;Premissas!$B$10,Premissas!$B$15,IF(N1981&lt;Premissas!$B$11,Premissas!$B$16,IF(N1981&lt;Premissas!$B$12,Premissas!$B$17,Premissas!$B$18)))))</f>
        <v/>
      </c>
      <c r="Q1981" s="5">
        <f>IFERROR(P1981/Premissas!$B$4,0)</f>
        <v/>
      </c>
    </row>
    <row r="1982">
      <c r="A1982" s="2" t="n">
        <v>8</v>
      </c>
      <c r="B1982" s="2" t="n">
        <v>1942</v>
      </c>
      <c r="C1982" s="2" t="inlineStr">
        <is>
          <t>SEPARACAO</t>
        </is>
      </c>
      <c r="D1982" s="2" t="n">
        <v>5675979</v>
      </c>
      <c r="E1982" s="2" t="inlineStr">
        <is>
          <t>Kelvin Almeida Da Costa</t>
        </is>
      </c>
      <c r="F1982" s="2" t="n">
        <v>7493</v>
      </c>
      <c r="G1982" s="2" t="n">
        <v>85.13</v>
      </c>
      <c r="H1982" s="2" t="n">
        <v>88</v>
      </c>
      <c r="I1982" s="2" t="n">
        <v>80</v>
      </c>
      <c r="J1982" s="2" t="inlineStr">
        <is>
          <t>GPA</t>
        </is>
      </c>
      <c r="K1982" s="2">
        <f>IF(I1982&lt;&gt;"",I1982,IFERROR(INDEX(Base!$I:$I,MATCH(1,(Base!$C:$C=C1982)*(Base!$I:$I&lt;&gt;""),0)),0))</f>
        <v/>
      </c>
      <c r="L1982" s="2">
        <f>IF(AND(I1982="",K1982&gt;0),"SIM","NÃO")</f>
        <v/>
      </c>
      <c r="M1982" s="2">
        <f>IF(ISNUMBER(SEARCH("SEPARA",UPPER(C1982))),"NÃO","SIM")</f>
        <v/>
      </c>
      <c r="N1982" s="2">
        <f>IFERROR(H1982/K1982,0)</f>
        <v/>
      </c>
      <c r="O1982" s="2">
        <f>IF(M1982="NÃO","EXCLUÍDO",IF(N1982&lt;Premissas!$B$8,"&lt; 1,00",IF(N1982&lt;Premissas!$B$9,"1,00 – 1,19",IF(N1982&lt;Premissas!$B$10,"1,20 – 1,39",IF(N1982&lt;Premissas!$B$11,"1,40 – 1,59",IF(N1982&lt;Premissas!$B$12,"1,60 – 1,99","≥ 2,00"))))))</f>
        <v/>
      </c>
      <c r="P1982" s="5">
        <f>IF(OR(M1982="NÃO",N1982&lt;Premissas!$B$8),Premissas!$B$13,IF(N1982&lt;Premissas!$B$9,Premissas!$B$14,IF(N1982&lt;Premissas!$B$10,Premissas!$B$15,IF(N1982&lt;Premissas!$B$11,Premissas!$B$16,IF(N1982&lt;Premissas!$B$12,Premissas!$B$17,Premissas!$B$18)))))</f>
        <v/>
      </c>
      <c r="Q1982" s="5">
        <f>IFERROR(P1982/Premissas!$B$4,0)</f>
        <v/>
      </c>
    </row>
    <row r="1983">
      <c r="A1983" s="2" t="n">
        <v>8</v>
      </c>
      <c r="B1983" s="2" t="n">
        <v>1942</v>
      </c>
      <c r="C1983" s="2" t="inlineStr">
        <is>
          <t>SEPARACAO</t>
        </is>
      </c>
      <c r="D1983" s="2" t="n">
        <v>5682886</v>
      </c>
      <c r="E1983" s="2" t="inlineStr">
        <is>
          <t>Said Marreiros</t>
        </is>
      </c>
      <c r="F1983" s="2" t="n">
        <v>1422</v>
      </c>
      <c r="G1983" s="2" t="n">
        <v>23.5</v>
      </c>
      <c r="H1983" s="2" t="n">
        <v>61</v>
      </c>
      <c r="I1983" s="2" t="n">
        <v>80</v>
      </c>
      <c r="J1983" s="2" t="inlineStr">
        <is>
          <t>GPA</t>
        </is>
      </c>
      <c r="K1983" s="2">
        <f>IF(I1983&lt;&gt;"",I1983,IFERROR(INDEX(Base!$I:$I,MATCH(1,(Base!$C:$C=C1983)*(Base!$I:$I&lt;&gt;""),0)),0))</f>
        <v/>
      </c>
      <c r="L1983" s="2">
        <f>IF(AND(I1983="",K1983&gt;0),"SIM","NÃO")</f>
        <v/>
      </c>
      <c r="M1983" s="2">
        <f>IF(ISNUMBER(SEARCH("SEPARA",UPPER(C1983))),"NÃO","SIM")</f>
        <v/>
      </c>
      <c r="N1983" s="2">
        <f>IFERROR(H1983/K1983,0)</f>
        <v/>
      </c>
      <c r="O1983" s="2">
        <f>IF(M1983="NÃO","EXCLUÍDO",IF(N1983&lt;Premissas!$B$8,"&lt; 1,00",IF(N1983&lt;Premissas!$B$9,"1,00 – 1,19",IF(N1983&lt;Premissas!$B$10,"1,20 – 1,39",IF(N1983&lt;Premissas!$B$11,"1,40 – 1,59",IF(N1983&lt;Premissas!$B$12,"1,60 – 1,99","≥ 2,00"))))))</f>
        <v/>
      </c>
      <c r="P1983" s="5">
        <f>IF(OR(M1983="NÃO",N1983&lt;Premissas!$B$8),Premissas!$B$13,IF(N1983&lt;Premissas!$B$9,Premissas!$B$14,IF(N1983&lt;Premissas!$B$10,Premissas!$B$15,IF(N1983&lt;Premissas!$B$11,Premissas!$B$16,IF(N1983&lt;Premissas!$B$12,Premissas!$B$17,Premissas!$B$18)))))</f>
        <v/>
      </c>
      <c r="Q1983" s="5">
        <f>IFERROR(P1983/Premissas!$B$4,0)</f>
        <v/>
      </c>
    </row>
    <row r="1984">
      <c r="A1984" s="2" t="n">
        <v>8</v>
      </c>
      <c r="B1984" s="2" t="n">
        <v>1942</v>
      </c>
      <c r="C1984" s="2" t="inlineStr">
        <is>
          <t>CARREGAMENTO</t>
        </is>
      </c>
      <c r="D1984" s="2" t="n">
        <v>5685230</v>
      </c>
      <c r="E1984" s="2" t="inlineStr">
        <is>
          <t>Murilo Henrique Dos Santos Lopes</t>
        </is>
      </c>
      <c r="F1984" s="2" t="n">
        <v>48</v>
      </c>
      <c r="G1984" s="2" t="n">
        <v>0.15</v>
      </c>
      <c r="H1984" s="2" t="n">
        <v>320</v>
      </c>
      <c r="I1984" s="2" t="n">
        <v>22</v>
      </c>
      <c r="J1984" s="2" t="inlineStr">
        <is>
          <t>GPA</t>
        </is>
      </c>
      <c r="K1984" s="2">
        <f>IF(I1984&lt;&gt;"",I1984,IFERROR(INDEX(Base!$I:$I,MATCH(1,(Base!$C:$C=C1984)*(Base!$I:$I&lt;&gt;""),0)),0))</f>
        <v/>
      </c>
      <c r="L1984" s="2">
        <f>IF(AND(I1984="",K1984&gt;0),"SIM","NÃO")</f>
        <v/>
      </c>
      <c r="M1984" s="2">
        <f>IF(ISNUMBER(SEARCH("SEPARA",UPPER(C1984))),"NÃO","SIM")</f>
        <v/>
      </c>
      <c r="N1984" s="2">
        <f>IFERROR(H1984/K1984,0)</f>
        <v/>
      </c>
      <c r="O1984" s="2">
        <f>IF(M1984="NÃO","EXCLUÍDO",IF(N1984&lt;Premissas!$B$8,"&lt; 1,00",IF(N1984&lt;Premissas!$B$9,"1,00 – 1,19",IF(N1984&lt;Premissas!$B$10,"1,20 – 1,39",IF(N1984&lt;Premissas!$B$11,"1,40 – 1,59",IF(N1984&lt;Premissas!$B$12,"1,60 – 1,99","≥ 2,00"))))))</f>
        <v/>
      </c>
      <c r="P1984" s="5">
        <f>IF(OR(M1984="NÃO",N1984&lt;Premissas!$B$8),Premissas!$B$13,IF(N1984&lt;Premissas!$B$9,Premissas!$B$14,IF(N1984&lt;Premissas!$B$10,Premissas!$B$15,IF(N1984&lt;Premissas!$B$11,Premissas!$B$16,IF(N1984&lt;Premissas!$B$12,Premissas!$B$17,Premissas!$B$18)))))</f>
        <v/>
      </c>
      <c r="Q1984" s="5">
        <f>IFERROR(P1984/Premissas!$B$4,0)</f>
        <v/>
      </c>
    </row>
    <row r="1985">
      <c r="A1985" s="2" t="n">
        <v>8</v>
      </c>
      <c r="B1985" s="2" t="n">
        <v>1942</v>
      </c>
      <c r="C1985" s="2" t="inlineStr">
        <is>
          <t>SEPARACAO</t>
        </is>
      </c>
      <c r="D1985" s="2" t="n">
        <v>5685230</v>
      </c>
      <c r="E1985" s="2" t="inlineStr">
        <is>
          <t>Murilo Henrique Dos Santos Lopes</t>
        </is>
      </c>
      <c r="F1985" s="2" t="n">
        <v>11092</v>
      </c>
      <c r="G1985" s="2" t="n">
        <v>143.03</v>
      </c>
      <c r="H1985" s="2" t="n">
        <v>78</v>
      </c>
      <c r="I1985" s="2" t="n">
        <v>80</v>
      </c>
      <c r="J1985" s="2" t="inlineStr">
        <is>
          <t>GPA</t>
        </is>
      </c>
      <c r="K1985" s="2">
        <f>IF(I1985&lt;&gt;"",I1985,IFERROR(INDEX(Base!$I:$I,MATCH(1,(Base!$C:$C=C1985)*(Base!$I:$I&lt;&gt;""),0)),0))</f>
        <v/>
      </c>
      <c r="L1985" s="2">
        <f>IF(AND(I1985="",K1985&gt;0),"SIM","NÃO")</f>
        <v/>
      </c>
      <c r="M1985" s="2">
        <f>IF(ISNUMBER(SEARCH("SEPARA",UPPER(C1985))),"NÃO","SIM")</f>
        <v/>
      </c>
      <c r="N1985" s="2">
        <f>IFERROR(H1985/K1985,0)</f>
        <v/>
      </c>
      <c r="O1985" s="2">
        <f>IF(M1985="NÃO","EXCLUÍDO",IF(N1985&lt;Premissas!$B$8,"&lt; 1,00",IF(N1985&lt;Premissas!$B$9,"1,00 – 1,19",IF(N1985&lt;Premissas!$B$10,"1,20 – 1,39",IF(N1985&lt;Premissas!$B$11,"1,40 – 1,59",IF(N1985&lt;Premissas!$B$12,"1,60 – 1,99","≥ 2,00"))))))</f>
        <v/>
      </c>
      <c r="P1985" s="5">
        <f>IF(OR(M1985="NÃO",N1985&lt;Premissas!$B$8),Premissas!$B$13,IF(N1985&lt;Premissas!$B$9,Premissas!$B$14,IF(N1985&lt;Premissas!$B$10,Premissas!$B$15,IF(N1985&lt;Premissas!$B$11,Premissas!$B$16,IF(N1985&lt;Premissas!$B$12,Premissas!$B$17,Premissas!$B$18)))))</f>
        <v/>
      </c>
      <c r="Q1985" s="5">
        <f>IFERROR(P1985/Premissas!$B$4,0)</f>
        <v/>
      </c>
    </row>
    <row r="1986">
      <c r="A1986" s="2" t="n">
        <v>8</v>
      </c>
      <c r="B1986" s="2" t="n">
        <v>1942</v>
      </c>
      <c r="C1986" s="2" t="inlineStr">
        <is>
          <t>SEPARACAO</t>
        </is>
      </c>
      <c r="D1986" s="2" t="n">
        <v>5690005</v>
      </c>
      <c r="E1986" s="2" t="inlineStr">
        <is>
          <t>Nelson Henrique Gomes Alves</t>
        </is>
      </c>
      <c r="F1986" s="2" t="n">
        <v>10358</v>
      </c>
      <c r="G1986" s="2" t="n">
        <v>97.97</v>
      </c>
      <c r="H1986" s="2" t="n">
        <v>106</v>
      </c>
      <c r="I1986" s="2" t="n">
        <v>80</v>
      </c>
      <c r="J1986" s="2" t="inlineStr">
        <is>
          <t>GPA</t>
        </is>
      </c>
      <c r="K1986" s="2">
        <f>IF(I1986&lt;&gt;"",I1986,IFERROR(INDEX(Base!$I:$I,MATCH(1,(Base!$C:$C=C1986)*(Base!$I:$I&lt;&gt;""),0)),0))</f>
        <v/>
      </c>
      <c r="L1986" s="2">
        <f>IF(AND(I1986="",K1986&gt;0),"SIM","NÃO")</f>
        <v/>
      </c>
      <c r="M1986" s="2">
        <f>IF(ISNUMBER(SEARCH("SEPARA",UPPER(C1986))),"NÃO","SIM")</f>
        <v/>
      </c>
      <c r="N1986" s="2">
        <f>IFERROR(H1986/K1986,0)</f>
        <v/>
      </c>
      <c r="O1986" s="2">
        <f>IF(M1986="NÃO","EXCLUÍDO",IF(N1986&lt;Premissas!$B$8,"&lt; 1,00",IF(N1986&lt;Premissas!$B$9,"1,00 – 1,19",IF(N1986&lt;Premissas!$B$10,"1,20 – 1,39",IF(N1986&lt;Premissas!$B$11,"1,40 – 1,59",IF(N1986&lt;Premissas!$B$12,"1,60 – 1,99","≥ 2,00"))))))</f>
        <v/>
      </c>
      <c r="P1986" s="5">
        <f>IF(OR(M1986="NÃO",N1986&lt;Premissas!$B$8),Premissas!$B$13,IF(N1986&lt;Premissas!$B$9,Premissas!$B$14,IF(N1986&lt;Premissas!$B$10,Premissas!$B$15,IF(N1986&lt;Premissas!$B$11,Premissas!$B$16,IF(N1986&lt;Premissas!$B$12,Premissas!$B$17,Premissas!$B$18)))))</f>
        <v/>
      </c>
      <c r="Q1986" s="5">
        <f>IFERROR(P1986/Premissas!$B$4,0)</f>
        <v/>
      </c>
    </row>
    <row r="1987">
      <c r="A1987" s="2" t="n">
        <v>8</v>
      </c>
      <c r="B1987" s="2" t="n">
        <v>1942</v>
      </c>
      <c r="C1987" s="2" t="inlineStr">
        <is>
          <t>SEPARACAO</t>
        </is>
      </c>
      <c r="D1987" s="2" t="n">
        <v>5692822</v>
      </c>
      <c r="E1987" s="2" t="inlineStr">
        <is>
          <t>Rafael Carneiro</t>
        </is>
      </c>
      <c r="F1987" s="2" t="n">
        <v>4809</v>
      </c>
      <c r="G1987" s="2" t="n">
        <v>53.73</v>
      </c>
      <c r="H1987" s="2" t="n">
        <v>90</v>
      </c>
      <c r="I1987" s="2" t="n">
        <v>80</v>
      </c>
      <c r="J1987" s="2" t="inlineStr">
        <is>
          <t>GPA</t>
        </is>
      </c>
      <c r="K1987" s="2">
        <f>IF(I1987&lt;&gt;"",I1987,IFERROR(INDEX(Base!$I:$I,MATCH(1,(Base!$C:$C=C1987)*(Base!$I:$I&lt;&gt;""),0)),0))</f>
        <v/>
      </c>
      <c r="L1987" s="2">
        <f>IF(AND(I1987="",K1987&gt;0),"SIM","NÃO")</f>
        <v/>
      </c>
      <c r="M1987" s="2">
        <f>IF(ISNUMBER(SEARCH("SEPARA",UPPER(C1987))),"NÃO","SIM")</f>
        <v/>
      </c>
      <c r="N1987" s="2">
        <f>IFERROR(H1987/K1987,0)</f>
        <v/>
      </c>
      <c r="O1987" s="2">
        <f>IF(M1987="NÃO","EXCLUÍDO",IF(N1987&lt;Premissas!$B$8,"&lt; 1,00",IF(N1987&lt;Premissas!$B$9,"1,00 – 1,19",IF(N1987&lt;Premissas!$B$10,"1,20 – 1,39",IF(N1987&lt;Premissas!$B$11,"1,40 – 1,59",IF(N1987&lt;Premissas!$B$12,"1,60 – 1,99","≥ 2,00"))))))</f>
        <v/>
      </c>
      <c r="P1987" s="5">
        <f>IF(OR(M1987="NÃO",N1987&lt;Premissas!$B$8),Premissas!$B$13,IF(N1987&lt;Premissas!$B$9,Premissas!$B$14,IF(N1987&lt;Premissas!$B$10,Premissas!$B$15,IF(N1987&lt;Premissas!$B$11,Premissas!$B$16,IF(N1987&lt;Premissas!$B$12,Premissas!$B$17,Premissas!$B$18)))))</f>
        <v/>
      </c>
      <c r="Q1987" s="5">
        <f>IFERROR(P1987/Premissas!$B$4,0)</f>
        <v/>
      </c>
    </row>
    <row r="1988">
      <c r="A1988" s="2" t="n">
        <v>8</v>
      </c>
      <c r="B1988" s="2" t="n">
        <v>1942</v>
      </c>
      <c r="C1988" s="2" t="inlineStr">
        <is>
          <t>RECEBIMENTO</t>
        </is>
      </c>
      <c r="D1988" s="2" t="n">
        <v>570046</v>
      </c>
      <c r="E1988" s="2" t="inlineStr">
        <is>
          <t>ADRIANO PEREIRA DE SOUSA</t>
        </is>
      </c>
      <c r="F1988" s="2" t="n">
        <v>2698</v>
      </c>
      <c r="G1988" s="2" t="n">
        <v>163.28</v>
      </c>
      <c r="H1988" s="2" t="n">
        <v>17</v>
      </c>
      <c r="I1988" s="2" t="n">
        <v>17</v>
      </c>
      <c r="J1988" s="2" t="inlineStr">
        <is>
          <t>GPA</t>
        </is>
      </c>
      <c r="K1988" s="2">
        <f>IF(I1988&lt;&gt;"",I1988,IFERROR(INDEX(Base!$I:$I,MATCH(1,(Base!$C:$C=C1988)*(Base!$I:$I&lt;&gt;""),0)),0))</f>
        <v/>
      </c>
      <c r="L1988" s="2">
        <f>IF(AND(I1988="",K1988&gt;0),"SIM","NÃO")</f>
        <v/>
      </c>
      <c r="M1988" s="2">
        <f>IF(ISNUMBER(SEARCH("SEPARA",UPPER(C1988))),"NÃO","SIM")</f>
        <v/>
      </c>
      <c r="N1988" s="2">
        <f>IFERROR(H1988/K1988,0)</f>
        <v/>
      </c>
      <c r="O1988" s="2">
        <f>IF(M1988="NÃO","EXCLUÍDO",IF(N1988&lt;Premissas!$B$8,"&lt; 1,00",IF(N1988&lt;Premissas!$B$9,"1,00 – 1,19",IF(N1988&lt;Premissas!$B$10,"1,20 – 1,39",IF(N1988&lt;Premissas!$B$11,"1,40 – 1,59",IF(N1988&lt;Premissas!$B$12,"1,60 – 1,99","≥ 2,00"))))))</f>
        <v/>
      </c>
      <c r="P1988" s="5">
        <f>IF(OR(M1988="NÃO",N1988&lt;Premissas!$B$8),Premissas!$B$13,IF(N1988&lt;Premissas!$B$9,Premissas!$B$14,IF(N1988&lt;Premissas!$B$10,Premissas!$B$15,IF(N1988&lt;Premissas!$B$11,Premissas!$B$16,IF(N1988&lt;Premissas!$B$12,Premissas!$B$17,Premissas!$B$18)))))</f>
        <v/>
      </c>
      <c r="Q1988" s="5">
        <f>IFERROR(P1988/Premissas!$B$4,0)</f>
        <v/>
      </c>
    </row>
    <row r="1989">
      <c r="A1989" s="2" t="n">
        <v>8</v>
      </c>
      <c r="B1989" s="2" t="n">
        <v>1942</v>
      </c>
      <c r="C1989" s="2" t="inlineStr">
        <is>
          <t>SEPARACAO</t>
        </is>
      </c>
      <c r="D1989" s="2" t="n">
        <v>5704510</v>
      </c>
      <c r="E1989" s="2" t="inlineStr">
        <is>
          <t>Matheus Pereira Souza</t>
        </is>
      </c>
      <c r="F1989" s="2" t="n">
        <v>247</v>
      </c>
      <c r="G1989" s="2" t="n">
        <v>3.14</v>
      </c>
      <c r="H1989" s="2" t="n">
        <v>79</v>
      </c>
      <c r="I1989" s="2" t="n">
        <v>80</v>
      </c>
      <c r="J1989" s="2" t="inlineStr">
        <is>
          <t>GPA</t>
        </is>
      </c>
      <c r="K1989" s="2">
        <f>IF(I1989&lt;&gt;"",I1989,IFERROR(INDEX(Base!$I:$I,MATCH(1,(Base!$C:$C=C1989)*(Base!$I:$I&lt;&gt;""),0)),0))</f>
        <v/>
      </c>
      <c r="L1989" s="2">
        <f>IF(AND(I1989="",K1989&gt;0),"SIM","NÃO")</f>
        <v/>
      </c>
      <c r="M1989" s="2">
        <f>IF(ISNUMBER(SEARCH("SEPARA",UPPER(C1989))),"NÃO","SIM")</f>
        <v/>
      </c>
      <c r="N1989" s="2">
        <f>IFERROR(H1989/K1989,0)</f>
        <v/>
      </c>
      <c r="O1989" s="2">
        <f>IF(M1989="NÃO","EXCLUÍDO",IF(N1989&lt;Premissas!$B$8,"&lt; 1,00",IF(N1989&lt;Premissas!$B$9,"1,00 – 1,19",IF(N1989&lt;Premissas!$B$10,"1,20 – 1,39",IF(N1989&lt;Premissas!$B$11,"1,40 – 1,59",IF(N1989&lt;Premissas!$B$12,"1,60 – 1,99","≥ 2,00"))))))</f>
        <v/>
      </c>
      <c r="P1989" s="5">
        <f>IF(OR(M1989="NÃO",N1989&lt;Premissas!$B$8),Premissas!$B$13,IF(N1989&lt;Premissas!$B$9,Premissas!$B$14,IF(N1989&lt;Premissas!$B$10,Premissas!$B$15,IF(N1989&lt;Premissas!$B$11,Premissas!$B$16,IF(N1989&lt;Premissas!$B$12,Premissas!$B$17,Premissas!$B$18)))))</f>
        <v/>
      </c>
      <c r="Q1989" s="5">
        <f>IFERROR(P1989/Premissas!$B$4,0)</f>
        <v/>
      </c>
    </row>
    <row r="1990">
      <c r="A1990" s="2" t="n">
        <v>8</v>
      </c>
      <c r="B1990" s="2" t="n">
        <v>1942</v>
      </c>
      <c r="C1990" s="2" t="inlineStr">
        <is>
          <t>SEPARACAO</t>
        </is>
      </c>
      <c r="D1990" s="2" t="n">
        <v>5736668</v>
      </c>
      <c r="E1990" s="2" t="inlineStr">
        <is>
          <t>Frede Henrique Farias Dos Santos</t>
        </is>
      </c>
      <c r="F1990" s="2" t="n">
        <v>7364</v>
      </c>
      <c r="G1990" s="2" t="n">
        <v>93.73999999999999</v>
      </c>
      <c r="H1990" s="2" t="n">
        <v>79</v>
      </c>
      <c r="I1990" s="2" t="n">
        <v>80</v>
      </c>
      <c r="J1990" s="2" t="inlineStr">
        <is>
          <t>GPA</t>
        </is>
      </c>
      <c r="K1990" s="2">
        <f>IF(I1990&lt;&gt;"",I1990,IFERROR(INDEX(Base!$I:$I,MATCH(1,(Base!$C:$C=C1990)*(Base!$I:$I&lt;&gt;""),0)),0))</f>
        <v/>
      </c>
      <c r="L1990" s="2">
        <f>IF(AND(I1990="",K1990&gt;0),"SIM","NÃO")</f>
        <v/>
      </c>
      <c r="M1990" s="2">
        <f>IF(ISNUMBER(SEARCH("SEPARA",UPPER(C1990))),"NÃO","SIM")</f>
        <v/>
      </c>
      <c r="N1990" s="2">
        <f>IFERROR(H1990/K1990,0)</f>
        <v/>
      </c>
      <c r="O1990" s="2">
        <f>IF(M1990="NÃO","EXCLUÍDO",IF(N1990&lt;Premissas!$B$8,"&lt; 1,00",IF(N1990&lt;Premissas!$B$9,"1,00 – 1,19",IF(N1990&lt;Premissas!$B$10,"1,20 – 1,39",IF(N1990&lt;Premissas!$B$11,"1,40 – 1,59",IF(N1990&lt;Premissas!$B$12,"1,60 – 1,99","≥ 2,00"))))))</f>
        <v/>
      </c>
      <c r="P1990" s="5">
        <f>IF(OR(M1990="NÃO",N1990&lt;Premissas!$B$8),Premissas!$B$13,IF(N1990&lt;Premissas!$B$9,Premissas!$B$14,IF(N1990&lt;Premissas!$B$10,Premissas!$B$15,IF(N1990&lt;Premissas!$B$11,Premissas!$B$16,IF(N1990&lt;Premissas!$B$12,Premissas!$B$17,Premissas!$B$18)))))</f>
        <v/>
      </c>
      <c r="Q1990" s="5">
        <f>IFERROR(P1990/Premissas!$B$4,0)</f>
        <v/>
      </c>
    </row>
    <row r="1991">
      <c r="A1991" s="2" t="n">
        <v>8</v>
      </c>
      <c r="B1991" s="2" t="n">
        <v>1942</v>
      </c>
      <c r="C1991" s="2" t="inlineStr">
        <is>
          <t>SEPARACAO</t>
        </is>
      </c>
      <c r="D1991" s="2" t="n">
        <v>5745578</v>
      </c>
      <c r="E1991" s="2" t="inlineStr">
        <is>
          <t>David Da Silva Franco</t>
        </is>
      </c>
      <c r="F1991" s="2" t="n">
        <v>2339</v>
      </c>
      <c r="G1991" s="2" t="n">
        <v>41.25</v>
      </c>
      <c r="H1991" s="2" t="n">
        <v>57</v>
      </c>
      <c r="I1991" s="2" t="n">
        <v>80</v>
      </c>
      <c r="J1991" s="2" t="inlineStr">
        <is>
          <t>GPA</t>
        </is>
      </c>
      <c r="K1991" s="2">
        <f>IF(I1991&lt;&gt;"",I1991,IFERROR(INDEX(Base!$I:$I,MATCH(1,(Base!$C:$C=C1991)*(Base!$I:$I&lt;&gt;""),0)),0))</f>
        <v/>
      </c>
      <c r="L1991" s="2">
        <f>IF(AND(I1991="",K1991&gt;0),"SIM","NÃO")</f>
        <v/>
      </c>
      <c r="M1991" s="2">
        <f>IF(ISNUMBER(SEARCH("SEPARA",UPPER(C1991))),"NÃO","SIM")</f>
        <v/>
      </c>
      <c r="N1991" s="2">
        <f>IFERROR(H1991/K1991,0)</f>
        <v/>
      </c>
      <c r="O1991" s="2">
        <f>IF(M1991="NÃO","EXCLUÍDO",IF(N1991&lt;Premissas!$B$8,"&lt; 1,00",IF(N1991&lt;Premissas!$B$9,"1,00 – 1,19",IF(N1991&lt;Premissas!$B$10,"1,20 – 1,39",IF(N1991&lt;Premissas!$B$11,"1,40 – 1,59",IF(N1991&lt;Premissas!$B$12,"1,60 – 1,99","≥ 2,00"))))))</f>
        <v/>
      </c>
      <c r="P1991" s="5">
        <f>IF(OR(M1991="NÃO",N1991&lt;Premissas!$B$8),Premissas!$B$13,IF(N1991&lt;Premissas!$B$9,Premissas!$B$14,IF(N1991&lt;Premissas!$B$10,Premissas!$B$15,IF(N1991&lt;Premissas!$B$11,Premissas!$B$16,IF(N1991&lt;Premissas!$B$12,Premissas!$B$17,Premissas!$B$18)))))</f>
        <v/>
      </c>
      <c r="Q1991" s="5">
        <f>IFERROR(P1991/Premissas!$B$4,0)</f>
        <v/>
      </c>
    </row>
    <row r="1992">
      <c r="A1992" s="2" t="n">
        <v>8</v>
      </c>
      <c r="B1992" s="2" t="n">
        <v>1942</v>
      </c>
      <c r="C1992" s="2" t="inlineStr">
        <is>
          <t>PUXADA RECEB</t>
        </is>
      </c>
      <c r="D1992" s="2" t="n">
        <v>5781469</v>
      </c>
      <c r="E1992" s="2" t="inlineStr">
        <is>
          <t>Igor Liberato Cossich</t>
        </is>
      </c>
      <c r="F1992" s="2" t="n">
        <v>355</v>
      </c>
      <c r="G1992" s="2" t="n">
        <v>18.24</v>
      </c>
      <c r="H1992" s="2" t="n">
        <v>19</v>
      </c>
      <c r="I1992" s="2" t="n">
        <v>16</v>
      </c>
      <c r="J1992" s="2" t="inlineStr">
        <is>
          <t>GPA</t>
        </is>
      </c>
      <c r="K1992" s="2">
        <f>IF(I1992&lt;&gt;"",I1992,IFERROR(INDEX(Base!$I:$I,MATCH(1,(Base!$C:$C=C1992)*(Base!$I:$I&lt;&gt;""),0)),0))</f>
        <v/>
      </c>
      <c r="L1992" s="2">
        <f>IF(AND(I1992="",K1992&gt;0),"SIM","NÃO")</f>
        <v/>
      </c>
      <c r="M1992" s="2">
        <f>IF(ISNUMBER(SEARCH("SEPARA",UPPER(C1992))),"NÃO","SIM")</f>
        <v/>
      </c>
      <c r="N1992" s="2">
        <f>IFERROR(H1992/K1992,0)</f>
        <v/>
      </c>
      <c r="O1992" s="2">
        <f>IF(M1992="NÃO","EXCLUÍDO",IF(N1992&lt;Premissas!$B$8,"&lt; 1,00",IF(N1992&lt;Premissas!$B$9,"1,00 – 1,19",IF(N1992&lt;Premissas!$B$10,"1,20 – 1,39",IF(N1992&lt;Premissas!$B$11,"1,40 – 1,59",IF(N1992&lt;Premissas!$B$12,"1,60 – 1,99","≥ 2,00"))))))</f>
        <v/>
      </c>
      <c r="P1992" s="5">
        <f>IF(OR(M1992="NÃO",N1992&lt;Premissas!$B$8),Premissas!$B$13,IF(N1992&lt;Premissas!$B$9,Premissas!$B$14,IF(N1992&lt;Premissas!$B$10,Premissas!$B$15,IF(N1992&lt;Premissas!$B$11,Premissas!$B$16,IF(N1992&lt;Premissas!$B$12,Premissas!$B$17,Premissas!$B$18)))))</f>
        <v/>
      </c>
      <c r="Q1992" s="5">
        <f>IFERROR(P1992/Premissas!$B$4,0)</f>
        <v/>
      </c>
    </row>
    <row r="1993">
      <c r="A1993" s="2" t="n">
        <v>8</v>
      </c>
      <c r="B1993" s="2" t="n">
        <v>1942</v>
      </c>
      <c r="C1993" s="2" t="inlineStr">
        <is>
          <t>SEPARACAO</t>
        </is>
      </c>
      <c r="D1993" s="2" t="n">
        <v>5781469</v>
      </c>
      <c r="E1993" s="2" t="inlineStr">
        <is>
          <t>Igor Liberato Cossich</t>
        </is>
      </c>
      <c r="F1993" s="2" t="n">
        <v>789</v>
      </c>
      <c r="G1993" s="2" t="n">
        <v>9.960000000000001</v>
      </c>
      <c r="H1993" s="2" t="n">
        <v>79</v>
      </c>
      <c r="I1993" s="2" t="n">
        <v>80</v>
      </c>
      <c r="J1993" s="2" t="inlineStr">
        <is>
          <t>GPA</t>
        </is>
      </c>
      <c r="K1993" s="2">
        <f>IF(I1993&lt;&gt;"",I1993,IFERROR(INDEX(Base!$I:$I,MATCH(1,(Base!$C:$C=C1993)*(Base!$I:$I&lt;&gt;""),0)),0))</f>
        <v/>
      </c>
      <c r="L1993" s="2">
        <f>IF(AND(I1993="",K1993&gt;0),"SIM","NÃO")</f>
        <v/>
      </c>
      <c r="M1993" s="2">
        <f>IF(ISNUMBER(SEARCH("SEPARA",UPPER(C1993))),"NÃO","SIM")</f>
        <v/>
      </c>
      <c r="N1993" s="2">
        <f>IFERROR(H1993/K1993,0)</f>
        <v/>
      </c>
      <c r="O1993" s="2">
        <f>IF(M1993="NÃO","EXCLUÍDO",IF(N1993&lt;Premissas!$B$8,"&lt; 1,00",IF(N1993&lt;Premissas!$B$9,"1,00 – 1,19",IF(N1993&lt;Premissas!$B$10,"1,20 – 1,39",IF(N1993&lt;Premissas!$B$11,"1,40 – 1,59",IF(N1993&lt;Premissas!$B$12,"1,60 – 1,99","≥ 2,00"))))))</f>
        <v/>
      </c>
      <c r="P1993" s="5">
        <f>IF(OR(M1993="NÃO",N1993&lt;Premissas!$B$8),Premissas!$B$13,IF(N1993&lt;Premissas!$B$9,Premissas!$B$14,IF(N1993&lt;Premissas!$B$10,Premissas!$B$15,IF(N1993&lt;Premissas!$B$11,Premissas!$B$16,IF(N1993&lt;Premissas!$B$12,Premissas!$B$17,Premissas!$B$18)))))</f>
        <v/>
      </c>
      <c r="Q1993" s="5">
        <f>IFERROR(P1993/Premissas!$B$4,0)</f>
        <v/>
      </c>
    </row>
    <row r="1994">
      <c r="A1994" s="2" t="n">
        <v>8</v>
      </c>
      <c r="B1994" s="2" t="n">
        <v>1942</v>
      </c>
      <c r="C1994" s="2" t="inlineStr">
        <is>
          <t>PUXADA RECEB</t>
        </is>
      </c>
      <c r="D1994" s="2" t="n">
        <v>5797322</v>
      </c>
      <c r="E1994" s="2" t="inlineStr">
        <is>
          <t>Iago Rian Aragao Souza</t>
        </is>
      </c>
      <c r="F1994" s="2" t="n">
        <v>13</v>
      </c>
      <c r="G1994" s="2" t="n">
        <v>4.51</v>
      </c>
      <c r="H1994" s="2" t="n">
        <v>3</v>
      </c>
      <c r="I1994" s="2" t="n">
        <v>16</v>
      </c>
      <c r="J1994" s="2" t="inlineStr">
        <is>
          <t>GPA</t>
        </is>
      </c>
      <c r="K1994" s="2">
        <f>IF(I1994&lt;&gt;"",I1994,IFERROR(INDEX(Base!$I:$I,MATCH(1,(Base!$C:$C=C1994)*(Base!$I:$I&lt;&gt;""),0)),0))</f>
        <v/>
      </c>
      <c r="L1994" s="2">
        <f>IF(AND(I1994="",K1994&gt;0),"SIM","NÃO")</f>
        <v/>
      </c>
      <c r="M1994" s="2">
        <f>IF(ISNUMBER(SEARCH("SEPARA",UPPER(C1994))),"NÃO","SIM")</f>
        <v/>
      </c>
      <c r="N1994" s="2">
        <f>IFERROR(H1994/K1994,0)</f>
        <v/>
      </c>
      <c r="O1994" s="2">
        <f>IF(M1994="NÃO","EXCLUÍDO",IF(N1994&lt;Premissas!$B$8,"&lt; 1,00",IF(N1994&lt;Premissas!$B$9,"1,00 – 1,19",IF(N1994&lt;Premissas!$B$10,"1,20 – 1,39",IF(N1994&lt;Premissas!$B$11,"1,40 – 1,59",IF(N1994&lt;Premissas!$B$12,"1,60 – 1,99","≥ 2,00"))))))</f>
        <v/>
      </c>
      <c r="P1994" s="5">
        <f>IF(OR(M1994="NÃO",N1994&lt;Premissas!$B$8),Premissas!$B$13,IF(N1994&lt;Premissas!$B$9,Premissas!$B$14,IF(N1994&lt;Premissas!$B$10,Premissas!$B$15,IF(N1994&lt;Premissas!$B$11,Premissas!$B$16,IF(N1994&lt;Premissas!$B$12,Premissas!$B$17,Premissas!$B$18)))))</f>
        <v/>
      </c>
      <c r="Q1994" s="5">
        <f>IFERROR(P1994/Premissas!$B$4,0)</f>
        <v/>
      </c>
    </row>
    <row r="1995">
      <c r="A1995" s="2" t="n">
        <v>8</v>
      </c>
      <c r="B1995" s="2" t="n">
        <v>1942</v>
      </c>
      <c r="C1995" s="2" t="inlineStr">
        <is>
          <t>RECEBIMENTO</t>
        </is>
      </c>
      <c r="D1995" s="2" t="n">
        <v>5797322</v>
      </c>
      <c r="E1995" s="2" t="inlineStr">
        <is>
          <t>Iago Rian Aragao Souza</t>
        </is>
      </c>
      <c r="F1995" s="2" t="n">
        <v>43</v>
      </c>
      <c r="G1995" s="2" t="n">
        <v>4.11</v>
      </c>
      <c r="H1995" s="2" t="n">
        <v>10</v>
      </c>
      <c r="I1995" s="2" t="n">
        <v>17</v>
      </c>
      <c r="J1995" s="2" t="inlineStr">
        <is>
          <t>GPA</t>
        </is>
      </c>
      <c r="K1995" s="2">
        <f>IF(I1995&lt;&gt;"",I1995,IFERROR(INDEX(Base!$I:$I,MATCH(1,(Base!$C:$C=C1995)*(Base!$I:$I&lt;&gt;""),0)),0))</f>
        <v/>
      </c>
      <c r="L1995" s="2">
        <f>IF(AND(I1995="",K1995&gt;0),"SIM","NÃO")</f>
        <v/>
      </c>
      <c r="M1995" s="2">
        <f>IF(ISNUMBER(SEARCH("SEPARA",UPPER(C1995))),"NÃO","SIM")</f>
        <v/>
      </c>
      <c r="N1995" s="2">
        <f>IFERROR(H1995/K1995,0)</f>
        <v/>
      </c>
      <c r="O1995" s="2">
        <f>IF(M1995="NÃO","EXCLUÍDO",IF(N1995&lt;Premissas!$B$8,"&lt; 1,00",IF(N1995&lt;Premissas!$B$9,"1,00 – 1,19",IF(N1995&lt;Premissas!$B$10,"1,20 – 1,39",IF(N1995&lt;Premissas!$B$11,"1,40 – 1,59",IF(N1995&lt;Premissas!$B$12,"1,60 – 1,99","≥ 2,00"))))))</f>
        <v/>
      </c>
      <c r="P1995" s="5">
        <f>IF(OR(M1995="NÃO",N1995&lt;Premissas!$B$8),Premissas!$B$13,IF(N1995&lt;Premissas!$B$9,Premissas!$B$14,IF(N1995&lt;Premissas!$B$10,Premissas!$B$15,IF(N1995&lt;Premissas!$B$11,Premissas!$B$16,IF(N1995&lt;Premissas!$B$12,Premissas!$B$17,Premissas!$B$18)))))</f>
        <v/>
      </c>
      <c r="Q1995" s="5">
        <f>IFERROR(P1995/Premissas!$B$4,0)</f>
        <v/>
      </c>
    </row>
    <row r="1996">
      <c r="A1996" s="2" t="n">
        <v>8</v>
      </c>
      <c r="B1996" s="2" t="n">
        <v>1942</v>
      </c>
      <c r="C1996" s="2" t="inlineStr">
        <is>
          <t>CARREGAMENTO</t>
        </is>
      </c>
      <c r="D1996" s="2" t="n">
        <v>5801320</v>
      </c>
      <c r="E1996" s="2" t="inlineStr">
        <is>
          <t>Joao Vitor Ferreira Pais</t>
        </is>
      </c>
      <c r="F1996" s="2" t="n">
        <v>1166</v>
      </c>
      <c r="G1996" s="2" t="n">
        <v>34.03</v>
      </c>
      <c r="H1996" s="2" t="n">
        <v>34</v>
      </c>
      <c r="I1996" s="2" t="n">
        <v>22</v>
      </c>
      <c r="J1996" s="2" t="inlineStr">
        <is>
          <t>GPA</t>
        </is>
      </c>
      <c r="K1996" s="2">
        <f>IF(I1996&lt;&gt;"",I1996,IFERROR(INDEX(Base!$I:$I,MATCH(1,(Base!$C:$C=C1996)*(Base!$I:$I&lt;&gt;""),0)),0))</f>
        <v/>
      </c>
      <c r="L1996" s="2">
        <f>IF(AND(I1996="",K1996&gt;0),"SIM","NÃO")</f>
        <v/>
      </c>
      <c r="M1996" s="2">
        <f>IF(ISNUMBER(SEARCH("SEPARA",UPPER(C1996))),"NÃO","SIM")</f>
        <v/>
      </c>
      <c r="N1996" s="2">
        <f>IFERROR(H1996/K1996,0)</f>
        <v/>
      </c>
      <c r="O1996" s="2">
        <f>IF(M1996="NÃO","EXCLUÍDO",IF(N1996&lt;Premissas!$B$8,"&lt; 1,00",IF(N1996&lt;Premissas!$B$9,"1,00 – 1,19",IF(N1996&lt;Premissas!$B$10,"1,20 – 1,39",IF(N1996&lt;Premissas!$B$11,"1,40 – 1,59",IF(N1996&lt;Premissas!$B$12,"1,60 – 1,99","≥ 2,00"))))))</f>
        <v/>
      </c>
      <c r="P1996" s="5">
        <f>IF(OR(M1996="NÃO",N1996&lt;Premissas!$B$8),Premissas!$B$13,IF(N1996&lt;Premissas!$B$9,Premissas!$B$14,IF(N1996&lt;Premissas!$B$10,Premissas!$B$15,IF(N1996&lt;Premissas!$B$11,Premissas!$B$16,IF(N1996&lt;Premissas!$B$12,Premissas!$B$17,Premissas!$B$18)))))</f>
        <v/>
      </c>
      <c r="Q1996" s="5">
        <f>IFERROR(P1996/Premissas!$B$4,0)</f>
        <v/>
      </c>
    </row>
    <row r="1997">
      <c r="A1997" s="2" t="n">
        <v>8</v>
      </c>
      <c r="B1997" s="2" t="n">
        <v>1942</v>
      </c>
      <c r="C1997" s="2" t="inlineStr">
        <is>
          <t>SEPARACAO</t>
        </is>
      </c>
      <c r="D1997" s="2" t="n">
        <v>5801320</v>
      </c>
      <c r="E1997" s="2" t="inlineStr">
        <is>
          <t>Joao Vitor Ferreira Pais</t>
        </is>
      </c>
      <c r="F1997" s="2" t="n">
        <v>664</v>
      </c>
      <c r="G1997" s="2" t="n">
        <v>10.09</v>
      </c>
      <c r="H1997" s="2" t="n">
        <v>66</v>
      </c>
      <c r="I1997" s="2" t="n">
        <v>80</v>
      </c>
      <c r="J1997" s="2" t="inlineStr">
        <is>
          <t>GPA</t>
        </is>
      </c>
      <c r="K1997" s="2">
        <f>IF(I1997&lt;&gt;"",I1997,IFERROR(INDEX(Base!$I:$I,MATCH(1,(Base!$C:$C=C1997)*(Base!$I:$I&lt;&gt;""),0)),0))</f>
        <v/>
      </c>
      <c r="L1997" s="2">
        <f>IF(AND(I1997="",K1997&gt;0),"SIM","NÃO")</f>
        <v/>
      </c>
      <c r="M1997" s="2">
        <f>IF(ISNUMBER(SEARCH("SEPARA",UPPER(C1997))),"NÃO","SIM")</f>
        <v/>
      </c>
      <c r="N1997" s="2">
        <f>IFERROR(H1997/K1997,0)</f>
        <v/>
      </c>
      <c r="O1997" s="2">
        <f>IF(M1997="NÃO","EXCLUÍDO",IF(N1997&lt;Premissas!$B$8,"&lt; 1,00",IF(N1997&lt;Premissas!$B$9,"1,00 – 1,19",IF(N1997&lt;Premissas!$B$10,"1,20 – 1,39",IF(N1997&lt;Premissas!$B$11,"1,40 – 1,59",IF(N1997&lt;Premissas!$B$12,"1,60 – 1,99","≥ 2,00"))))))</f>
        <v/>
      </c>
      <c r="P1997" s="5">
        <f>IF(OR(M1997="NÃO",N1997&lt;Premissas!$B$8),Premissas!$B$13,IF(N1997&lt;Premissas!$B$9,Premissas!$B$14,IF(N1997&lt;Premissas!$B$10,Premissas!$B$15,IF(N1997&lt;Premissas!$B$11,Premissas!$B$16,IF(N1997&lt;Premissas!$B$12,Premissas!$B$17,Premissas!$B$18)))))</f>
        <v/>
      </c>
      <c r="Q1997" s="5">
        <f>IFERROR(P1997/Premissas!$B$4,0)</f>
        <v/>
      </c>
    </row>
    <row r="1998">
      <c r="A1998" s="2" t="n">
        <v>8</v>
      </c>
      <c r="B1998" s="2" t="n">
        <v>1942</v>
      </c>
      <c r="C1998" s="2" t="inlineStr">
        <is>
          <t>CARREGAMENTO</t>
        </is>
      </c>
      <c r="D1998" s="2" t="n">
        <v>5812267</v>
      </c>
      <c r="E1998" s="2" t="inlineStr">
        <is>
          <t>Kaique Rossi Da Silva</t>
        </is>
      </c>
      <c r="F1998" s="2" t="n">
        <v>146</v>
      </c>
      <c r="G1998" s="2" t="n">
        <v>8.449999999999999</v>
      </c>
      <c r="H1998" s="2" t="n">
        <v>17</v>
      </c>
      <c r="I1998" s="2" t="n">
        <v>22</v>
      </c>
      <c r="J1998" s="2" t="inlineStr">
        <is>
          <t>GPA</t>
        </is>
      </c>
      <c r="K1998" s="2">
        <f>IF(I1998&lt;&gt;"",I1998,IFERROR(INDEX(Base!$I:$I,MATCH(1,(Base!$C:$C=C1998)*(Base!$I:$I&lt;&gt;""),0)),0))</f>
        <v/>
      </c>
      <c r="L1998" s="2">
        <f>IF(AND(I1998="",K1998&gt;0),"SIM","NÃO")</f>
        <v/>
      </c>
      <c r="M1998" s="2">
        <f>IF(ISNUMBER(SEARCH("SEPARA",UPPER(C1998))),"NÃO","SIM")</f>
        <v/>
      </c>
      <c r="N1998" s="2">
        <f>IFERROR(H1998/K1998,0)</f>
        <v/>
      </c>
      <c r="O1998" s="2">
        <f>IF(M1998="NÃO","EXCLUÍDO",IF(N1998&lt;Premissas!$B$8,"&lt; 1,00",IF(N1998&lt;Premissas!$B$9,"1,00 – 1,19",IF(N1998&lt;Premissas!$B$10,"1,20 – 1,39",IF(N1998&lt;Premissas!$B$11,"1,40 – 1,59",IF(N1998&lt;Premissas!$B$12,"1,60 – 1,99","≥ 2,00"))))))</f>
        <v/>
      </c>
      <c r="P1998" s="5">
        <f>IF(OR(M1998="NÃO",N1998&lt;Premissas!$B$8),Premissas!$B$13,IF(N1998&lt;Premissas!$B$9,Premissas!$B$14,IF(N1998&lt;Premissas!$B$10,Premissas!$B$15,IF(N1998&lt;Premissas!$B$11,Premissas!$B$16,IF(N1998&lt;Premissas!$B$12,Premissas!$B$17,Premissas!$B$18)))))</f>
        <v/>
      </c>
      <c r="Q1998" s="5">
        <f>IFERROR(P1998/Premissas!$B$4,0)</f>
        <v/>
      </c>
    </row>
    <row r="1999">
      <c r="A1999" s="2" t="n">
        <v>8</v>
      </c>
      <c r="B1999" s="2" t="n">
        <v>1942</v>
      </c>
      <c r="C1999" s="2" t="inlineStr">
        <is>
          <t>SEPARACAO</t>
        </is>
      </c>
      <c r="D1999" s="2" t="n">
        <v>5812267</v>
      </c>
      <c r="E1999" s="2" t="inlineStr">
        <is>
          <t>Kaique Rossi Da Silva</t>
        </is>
      </c>
      <c r="F1999" s="2" t="n">
        <v>3686</v>
      </c>
      <c r="G1999" s="2" t="n">
        <v>47.9</v>
      </c>
      <c r="H1999" s="2" t="n">
        <v>77</v>
      </c>
      <c r="I1999" s="2" t="n">
        <v>80</v>
      </c>
      <c r="J1999" s="2" t="inlineStr">
        <is>
          <t>GPA</t>
        </is>
      </c>
      <c r="K1999" s="2">
        <f>IF(I1999&lt;&gt;"",I1999,IFERROR(INDEX(Base!$I:$I,MATCH(1,(Base!$C:$C=C1999)*(Base!$I:$I&lt;&gt;""),0)),0))</f>
        <v/>
      </c>
      <c r="L1999" s="2">
        <f>IF(AND(I1999="",K1999&gt;0),"SIM","NÃO")</f>
        <v/>
      </c>
      <c r="M1999" s="2">
        <f>IF(ISNUMBER(SEARCH("SEPARA",UPPER(C1999))),"NÃO","SIM")</f>
        <v/>
      </c>
      <c r="N1999" s="2">
        <f>IFERROR(H1999/K1999,0)</f>
        <v/>
      </c>
      <c r="O1999" s="2">
        <f>IF(M1999="NÃO","EXCLUÍDO",IF(N1999&lt;Premissas!$B$8,"&lt; 1,00",IF(N1999&lt;Premissas!$B$9,"1,00 – 1,19",IF(N1999&lt;Premissas!$B$10,"1,20 – 1,39",IF(N1999&lt;Premissas!$B$11,"1,40 – 1,59",IF(N1999&lt;Premissas!$B$12,"1,60 – 1,99","≥ 2,00"))))))</f>
        <v/>
      </c>
      <c r="P1999" s="5">
        <f>IF(OR(M1999="NÃO",N1999&lt;Premissas!$B$8),Premissas!$B$13,IF(N1999&lt;Premissas!$B$9,Premissas!$B$14,IF(N1999&lt;Premissas!$B$10,Premissas!$B$15,IF(N1999&lt;Premissas!$B$11,Premissas!$B$16,IF(N1999&lt;Premissas!$B$12,Premissas!$B$17,Premissas!$B$18)))))</f>
        <v/>
      </c>
      <c r="Q1999" s="5">
        <f>IFERROR(P1999/Premissas!$B$4,0)</f>
        <v/>
      </c>
    </row>
    <row r="2000">
      <c r="A2000" s="2" t="n">
        <v>8</v>
      </c>
      <c r="B2000" s="2" t="n">
        <v>1942</v>
      </c>
      <c r="C2000" s="2" t="inlineStr">
        <is>
          <t>SEPARACAO</t>
        </is>
      </c>
      <c r="D2000" s="2" t="n">
        <v>5812364</v>
      </c>
      <c r="E2000" s="2" t="inlineStr">
        <is>
          <t>Alexsander Moraes Romao</t>
        </is>
      </c>
      <c r="F2000" s="2" t="n">
        <v>5105</v>
      </c>
      <c r="G2000" s="2" t="n">
        <v>62.96</v>
      </c>
      <c r="H2000" s="2" t="n">
        <v>81</v>
      </c>
      <c r="I2000" s="2" t="n">
        <v>80</v>
      </c>
      <c r="J2000" s="2" t="inlineStr">
        <is>
          <t>GPA</t>
        </is>
      </c>
      <c r="K2000" s="2">
        <f>IF(I2000&lt;&gt;"",I2000,IFERROR(INDEX(Base!$I:$I,MATCH(1,(Base!$C:$C=C2000)*(Base!$I:$I&lt;&gt;""),0)),0))</f>
        <v/>
      </c>
      <c r="L2000" s="2">
        <f>IF(AND(I2000="",K2000&gt;0),"SIM","NÃO")</f>
        <v/>
      </c>
      <c r="M2000" s="2">
        <f>IF(ISNUMBER(SEARCH("SEPARA",UPPER(C2000))),"NÃO","SIM")</f>
        <v/>
      </c>
      <c r="N2000" s="2">
        <f>IFERROR(H2000/K2000,0)</f>
        <v/>
      </c>
      <c r="O2000" s="2">
        <f>IF(M2000="NÃO","EXCLUÍDO",IF(N2000&lt;Premissas!$B$8,"&lt; 1,00",IF(N2000&lt;Premissas!$B$9,"1,00 – 1,19",IF(N2000&lt;Premissas!$B$10,"1,20 – 1,39",IF(N2000&lt;Premissas!$B$11,"1,40 – 1,59",IF(N2000&lt;Premissas!$B$12,"1,60 – 1,99","≥ 2,00"))))))</f>
        <v/>
      </c>
      <c r="P2000" s="5">
        <f>IF(OR(M2000="NÃO",N2000&lt;Premissas!$B$8),Premissas!$B$13,IF(N2000&lt;Premissas!$B$9,Premissas!$B$14,IF(N2000&lt;Premissas!$B$10,Premissas!$B$15,IF(N2000&lt;Premissas!$B$11,Premissas!$B$16,IF(N2000&lt;Premissas!$B$12,Premissas!$B$17,Premissas!$B$18)))))</f>
        <v/>
      </c>
      <c r="Q2000" s="5">
        <f>IFERROR(P2000/Premissas!$B$4,0)</f>
        <v/>
      </c>
    </row>
    <row r="2001">
      <c r="A2001" s="2" t="n">
        <v>8</v>
      </c>
      <c r="B2001" s="2" t="n">
        <v>1942</v>
      </c>
      <c r="C2001" s="2" t="inlineStr">
        <is>
          <t>PUXADA RECEB</t>
        </is>
      </c>
      <c r="D2001" s="2" t="n">
        <v>5854709</v>
      </c>
      <c r="E2001" s="2" t="inlineStr">
        <is>
          <t>Arthur Filho Barbosa Ribeiro Junior</t>
        </is>
      </c>
      <c r="F2001" s="2" t="n">
        <v>2687</v>
      </c>
      <c r="G2001" s="2" t="n">
        <v>89.87</v>
      </c>
      <c r="H2001" s="2" t="n">
        <v>30</v>
      </c>
      <c r="I2001" s="2" t="n">
        <v>16</v>
      </c>
      <c r="J2001" s="2" t="inlineStr">
        <is>
          <t>GPA</t>
        </is>
      </c>
      <c r="K2001" s="2">
        <f>IF(I2001&lt;&gt;"",I2001,IFERROR(INDEX(Base!$I:$I,MATCH(1,(Base!$C:$C=C2001)*(Base!$I:$I&lt;&gt;""),0)),0))</f>
        <v/>
      </c>
      <c r="L2001" s="2">
        <f>IF(AND(I2001="",K2001&gt;0),"SIM","NÃO")</f>
        <v/>
      </c>
      <c r="M2001" s="2">
        <f>IF(ISNUMBER(SEARCH("SEPARA",UPPER(C2001))),"NÃO","SIM")</f>
        <v/>
      </c>
      <c r="N2001" s="2">
        <f>IFERROR(H2001/K2001,0)</f>
        <v/>
      </c>
      <c r="O2001" s="2">
        <f>IF(M2001="NÃO","EXCLUÍDO",IF(N2001&lt;Premissas!$B$8,"&lt; 1,00",IF(N2001&lt;Premissas!$B$9,"1,00 – 1,19",IF(N2001&lt;Premissas!$B$10,"1,20 – 1,39",IF(N2001&lt;Premissas!$B$11,"1,40 – 1,59",IF(N2001&lt;Premissas!$B$12,"1,60 – 1,99","≥ 2,00"))))))</f>
        <v/>
      </c>
      <c r="P2001" s="5">
        <f>IF(OR(M2001="NÃO",N2001&lt;Premissas!$B$8),Premissas!$B$13,IF(N2001&lt;Premissas!$B$9,Premissas!$B$14,IF(N2001&lt;Premissas!$B$10,Premissas!$B$15,IF(N2001&lt;Premissas!$B$11,Premissas!$B$16,IF(N2001&lt;Premissas!$B$12,Premissas!$B$17,Premissas!$B$18)))))</f>
        <v/>
      </c>
      <c r="Q2001" s="5">
        <f>IFERROR(P2001/Premissas!$B$4,0)</f>
        <v/>
      </c>
    </row>
    <row r="2002">
      <c r="A2002" s="2" t="n">
        <v>8</v>
      </c>
      <c r="B2002" s="2" t="n">
        <v>1942</v>
      </c>
      <c r="C2002" s="2" t="inlineStr">
        <is>
          <t>SEPARACAO</t>
        </is>
      </c>
      <c r="D2002" s="2" t="n">
        <v>5854709</v>
      </c>
      <c r="E2002" s="2" t="inlineStr">
        <is>
          <t>Arthur Filho Barbosa Ribeiro Junior</t>
        </is>
      </c>
      <c r="F2002" s="2" t="n">
        <v>677</v>
      </c>
      <c r="G2002" s="2" t="n">
        <v>5.51</v>
      </c>
      <c r="H2002" s="2" t="n">
        <v>123</v>
      </c>
      <c r="I2002" s="2" t="n">
        <v>80</v>
      </c>
      <c r="J2002" s="2" t="inlineStr">
        <is>
          <t>GPA</t>
        </is>
      </c>
      <c r="K2002" s="2">
        <f>IF(I2002&lt;&gt;"",I2002,IFERROR(INDEX(Base!$I:$I,MATCH(1,(Base!$C:$C=C2002)*(Base!$I:$I&lt;&gt;""),0)),0))</f>
        <v/>
      </c>
      <c r="L2002" s="2">
        <f>IF(AND(I2002="",K2002&gt;0),"SIM","NÃO")</f>
        <v/>
      </c>
      <c r="M2002" s="2">
        <f>IF(ISNUMBER(SEARCH("SEPARA",UPPER(C2002))),"NÃO","SIM")</f>
        <v/>
      </c>
      <c r="N2002" s="2">
        <f>IFERROR(H2002/K2002,0)</f>
        <v/>
      </c>
      <c r="O2002" s="2">
        <f>IF(M2002="NÃO","EXCLUÍDO",IF(N2002&lt;Premissas!$B$8,"&lt; 1,00",IF(N2002&lt;Premissas!$B$9,"1,00 – 1,19",IF(N2002&lt;Premissas!$B$10,"1,20 – 1,39",IF(N2002&lt;Premissas!$B$11,"1,40 – 1,59",IF(N2002&lt;Premissas!$B$12,"1,60 – 1,99","≥ 2,00"))))))</f>
        <v/>
      </c>
      <c r="P2002" s="5">
        <f>IF(OR(M2002="NÃO",N2002&lt;Premissas!$B$8),Premissas!$B$13,IF(N2002&lt;Premissas!$B$9,Premissas!$B$14,IF(N2002&lt;Premissas!$B$10,Premissas!$B$15,IF(N2002&lt;Premissas!$B$11,Premissas!$B$16,IF(N2002&lt;Premissas!$B$12,Premissas!$B$17,Premissas!$B$18)))))</f>
        <v/>
      </c>
      <c r="Q2002" s="5">
        <f>IFERROR(P2002/Premissas!$B$4,0)</f>
        <v/>
      </c>
    </row>
    <row r="2003">
      <c r="A2003" s="2" t="n">
        <v>8</v>
      </c>
      <c r="B2003" s="2" t="n">
        <v>1942</v>
      </c>
      <c r="C2003" s="2" t="inlineStr">
        <is>
          <t>SEPARACAO</t>
        </is>
      </c>
      <c r="D2003" s="2" t="n">
        <v>5862191</v>
      </c>
      <c r="E2003" s="2" t="inlineStr">
        <is>
          <t>Juarez Rodrigues Lincoln</t>
        </is>
      </c>
      <c r="F2003" s="2" t="n">
        <v>8049</v>
      </c>
      <c r="G2003" s="2" t="n">
        <v>123.9</v>
      </c>
      <c r="H2003" s="2" t="n">
        <v>65</v>
      </c>
      <c r="I2003" s="2" t="n">
        <v>80</v>
      </c>
      <c r="J2003" s="2" t="inlineStr">
        <is>
          <t>GPA</t>
        </is>
      </c>
      <c r="K2003" s="2">
        <f>IF(I2003&lt;&gt;"",I2003,IFERROR(INDEX(Base!$I:$I,MATCH(1,(Base!$C:$C=C2003)*(Base!$I:$I&lt;&gt;""),0)),0))</f>
        <v/>
      </c>
      <c r="L2003" s="2">
        <f>IF(AND(I2003="",K2003&gt;0),"SIM","NÃO")</f>
        <v/>
      </c>
      <c r="M2003" s="2">
        <f>IF(ISNUMBER(SEARCH("SEPARA",UPPER(C2003))),"NÃO","SIM")</f>
        <v/>
      </c>
      <c r="N2003" s="2">
        <f>IFERROR(H2003/K2003,0)</f>
        <v/>
      </c>
      <c r="O2003" s="2">
        <f>IF(M2003="NÃO","EXCLUÍDO",IF(N2003&lt;Premissas!$B$8,"&lt; 1,00",IF(N2003&lt;Premissas!$B$9,"1,00 – 1,19",IF(N2003&lt;Premissas!$B$10,"1,20 – 1,39",IF(N2003&lt;Premissas!$B$11,"1,40 – 1,59",IF(N2003&lt;Premissas!$B$12,"1,60 – 1,99","≥ 2,00"))))))</f>
        <v/>
      </c>
      <c r="P2003" s="5">
        <f>IF(OR(M2003="NÃO",N2003&lt;Premissas!$B$8),Premissas!$B$13,IF(N2003&lt;Premissas!$B$9,Premissas!$B$14,IF(N2003&lt;Premissas!$B$10,Premissas!$B$15,IF(N2003&lt;Premissas!$B$11,Premissas!$B$16,IF(N2003&lt;Premissas!$B$12,Premissas!$B$17,Premissas!$B$18)))))</f>
        <v/>
      </c>
      <c r="Q2003" s="5">
        <f>IFERROR(P2003/Premissas!$B$4,0)</f>
        <v/>
      </c>
    </row>
    <row r="2004">
      <c r="A2004" s="2" t="n">
        <v>8</v>
      </c>
      <c r="B2004" s="2" t="n">
        <v>1942</v>
      </c>
      <c r="C2004" s="2" t="inlineStr">
        <is>
          <t>SEPARACAO</t>
        </is>
      </c>
      <c r="D2004" s="2" t="n">
        <v>5864720</v>
      </c>
      <c r="E2004" s="2" t="inlineStr">
        <is>
          <t>Charles Deodato Da Costa Lima</t>
        </is>
      </c>
      <c r="F2004" s="2" t="n">
        <v>12953</v>
      </c>
      <c r="G2004" s="2" t="n">
        <v>126.49</v>
      </c>
      <c r="H2004" s="2" t="n">
        <v>102</v>
      </c>
      <c r="I2004" s="2" t="n">
        <v>80</v>
      </c>
      <c r="J2004" s="2" t="inlineStr">
        <is>
          <t>GPA</t>
        </is>
      </c>
      <c r="K2004" s="2">
        <f>IF(I2004&lt;&gt;"",I2004,IFERROR(INDEX(Base!$I:$I,MATCH(1,(Base!$C:$C=C2004)*(Base!$I:$I&lt;&gt;""),0)),0))</f>
        <v/>
      </c>
      <c r="L2004" s="2">
        <f>IF(AND(I2004="",K2004&gt;0),"SIM","NÃO")</f>
        <v/>
      </c>
      <c r="M2004" s="2">
        <f>IF(ISNUMBER(SEARCH("SEPARA",UPPER(C2004))),"NÃO","SIM")</f>
        <v/>
      </c>
      <c r="N2004" s="2">
        <f>IFERROR(H2004/K2004,0)</f>
        <v/>
      </c>
      <c r="O2004" s="2">
        <f>IF(M2004="NÃO","EXCLUÍDO",IF(N2004&lt;Premissas!$B$8,"&lt; 1,00",IF(N2004&lt;Premissas!$B$9,"1,00 – 1,19",IF(N2004&lt;Premissas!$B$10,"1,20 – 1,39",IF(N2004&lt;Premissas!$B$11,"1,40 – 1,59",IF(N2004&lt;Premissas!$B$12,"1,60 – 1,99","≥ 2,00"))))))</f>
        <v/>
      </c>
      <c r="P2004" s="5">
        <f>IF(OR(M2004="NÃO",N2004&lt;Premissas!$B$8),Premissas!$B$13,IF(N2004&lt;Premissas!$B$9,Premissas!$B$14,IF(N2004&lt;Premissas!$B$10,Premissas!$B$15,IF(N2004&lt;Premissas!$B$11,Premissas!$B$16,IF(N2004&lt;Premissas!$B$12,Premissas!$B$17,Premissas!$B$18)))))</f>
        <v/>
      </c>
      <c r="Q2004" s="5">
        <f>IFERROR(P2004/Premissas!$B$4,0)</f>
        <v/>
      </c>
    </row>
    <row r="2005">
      <c r="A2005" s="2" t="n">
        <v>8</v>
      </c>
      <c r="B2005" s="2" t="n">
        <v>1942</v>
      </c>
      <c r="C2005" s="2" t="inlineStr">
        <is>
          <t>ATIVIDADE OP. EMP.</t>
        </is>
      </c>
      <c r="D2005" s="2" t="n">
        <v>587354</v>
      </c>
      <c r="E2005" s="2" t="inlineStr">
        <is>
          <t>ARLINDO CARDOSO DA SILVA JUNIOR</t>
        </is>
      </c>
      <c r="F2005" s="2" t="n">
        <v>2024</v>
      </c>
      <c r="G2005" s="2" t="n">
        <v>99.84999999999999</v>
      </c>
      <c r="H2005" s="2" t="n">
        <v>20</v>
      </c>
      <c r="I2005" s="2" t="n">
        <v>20</v>
      </c>
      <c r="J2005" s="2" t="inlineStr">
        <is>
          <t>GPA</t>
        </is>
      </c>
      <c r="K2005" s="2">
        <f>IF(I2005&lt;&gt;"",I2005,IFERROR(INDEX(Base!$I:$I,MATCH(1,(Base!$C:$C=C2005)*(Base!$I:$I&lt;&gt;""),0)),0))</f>
        <v/>
      </c>
      <c r="L2005" s="2">
        <f>IF(AND(I2005="",K2005&gt;0),"SIM","NÃO")</f>
        <v/>
      </c>
      <c r="M2005" s="2">
        <f>IF(ISNUMBER(SEARCH("SEPARA",UPPER(C2005))),"NÃO","SIM")</f>
        <v/>
      </c>
      <c r="N2005" s="2">
        <f>IFERROR(H2005/K2005,0)</f>
        <v/>
      </c>
      <c r="O2005" s="2">
        <f>IF(M2005="NÃO","EXCLUÍDO",IF(N2005&lt;Premissas!$B$8,"&lt; 1,00",IF(N2005&lt;Premissas!$B$9,"1,00 – 1,19",IF(N2005&lt;Premissas!$B$10,"1,20 – 1,39",IF(N2005&lt;Premissas!$B$11,"1,40 – 1,59",IF(N2005&lt;Premissas!$B$12,"1,60 – 1,99","≥ 2,00"))))))</f>
        <v/>
      </c>
      <c r="P2005" s="5">
        <f>IF(OR(M2005="NÃO",N2005&lt;Premissas!$B$8),Premissas!$B$13,IF(N2005&lt;Premissas!$B$9,Premissas!$B$14,IF(N2005&lt;Premissas!$B$10,Premissas!$B$15,IF(N2005&lt;Premissas!$B$11,Premissas!$B$16,IF(N2005&lt;Premissas!$B$12,Premissas!$B$17,Premissas!$B$18)))))</f>
        <v/>
      </c>
      <c r="Q2005" s="5">
        <f>IFERROR(P2005/Premissas!$B$4,0)</f>
        <v/>
      </c>
    </row>
    <row r="2006">
      <c r="A2006" s="2" t="n">
        <v>8</v>
      </c>
      <c r="B2006" s="2" t="n">
        <v>1942</v>
      </c>
      <c r="C2006" s="2" t="inlineStr">
        <is>
          <t>SEPARACAO</t>
        </is>
      </c>
      <c r="D2006" s="2" t="n">
        <v>587354</v>
      </c>
      <c r="E2006" s="2" t="inlineStr">
        <is>
          <t>ARLINDO CARDOSO DA SILVA JUNIOR</t>
        </is>
      </c>
      <c r="F2006" s="2" t="n">
        <v>184</v>
      </c>
      <c r="G2006" s="2" t="n">
        <v>0.21</v>
      </c>
      <c r="H2006" s="2" t="n">
        <v>876</v>
      </c>
      <c r="I2006" s="2" t="n">
        <v>80</v>
      </c>
      <c r="J2006" s="2" t="inlineStr">
        <is>
          <t>GPA</t>
        </is>
      </c>
      <c r="K2006" s="2">
        <f>IF(I2006&lt;&gt;"",I2006,IFERROR(INDEX(Base!$I:$I,MATCH(1,(Base!$C:$C=C2006)*(Base!$I:$I&lt;&gt;""),0)),0))</f>
        <v/>
      </c>
      <c r="L2006" s="2">
        <f>IF(AND(I2006="",K2006&gt;0),"SIM","NÃO")</f>
        <v/>
      </c>
      <c r="M2006" s="2">
        <f>IF(ISNUMBER(SEARCH("SEPARA",UPPER(C2006))),"NÃO","SIM")</f>
        <v/>
      </c>
      <c r="N2006" s="2">
        <f>IFERROR(H2006/K2006,0)</f>
        <v/>
      </c>
      <c r="O2006" s="2">
        <f>IF(M2006="NÃO","EXCLUÍDO",IF(N2006&lt;Premissas!$B$8,"&lt; 1,00",IF(N2006&lt;Premissas!$B$9,"1,00 – 1,19",IF(N2006&lt;Premissas!$B$10,"1,20 – 1,39",IF(N2006&lt;Premissas!$B$11,"1,40 – 1,59",IF(N2006&lt;Premissas!$B$12,"1,60 – 1,99","≥ 2,00"))))))</f>
        <v/>
      </c>
      <c r="P2006" s="5">
        <f>IF(OR(M2006="NÃO",N2006&lt;Premissas!$B$8),Premissas!$B$13,IF(N2006&lt;Premissas!$B$9,Premissas!$B$14,IF(N2006&lt;Premissas!$B$10,Premissas!$B$15,IF(N2006&lt;Premissas!$B$11,Premissas!$B$16,IF(N2006&lt;Premissas!$B$12,Premissas!$B$17,Premissas!$B$18)))))</f>
        <v/>
      </c>
      <c r="Q2006" s="5">
        <f>IFERROR(P2006/Premissas!$B$4,0)</f>
        <v/>
      </c>
    </row>
    <row r="2007">
      <c r="A2007" s="2" t="n">
        <v>8</v>
      </c>
      <c r="B2007" s="2" t="n">
        <v>1942</v>
      </c>
      <c r="C2007" s="2" t="inlineStr">
        <is>
          <t>SEPARACAO</t>
        </is>
      </c>
      <c r="D2007" s="2" t="n">
        <v>5874700</v>
      </c>
      <c r="E2007" s="2" t="inlineStr">
        <is>
          <t>Bryan Matheus Coler Caprari</t>
        </is>
      </c>
      <c r="F2007" s="2" t="n">
        <v>5802</v>
      </c>
      <c r="G2007" s="2" t="n">
        <v>82.84999999999999</v>
      </c>
      <c r="H2007" s="2" t="n">
        <v>70</v>
      </c>
      <c r="I2007" s="2" t="n">
        <v>80</v>
      </c>
      <c r="J2007" s="2" t="inlineStr">
        <is>
          <t>GPA</t>
        </is>
      </c>
      <c r="K2007" s="2">
        <f>IF(I2007&lt;&gt;"",I2007,IFERROR(INDEX(Base!$I:$I,MATCH(1,(Base!$C:$C=C2007)*(Base!$I:$I&lt;&gt;""),0)),0))</f>
        <v/>
      </c>
      <c r="L2007" s="2">
        <f>IF(AND(I2007="",K2007&gt;0),"SIM","NÃO")</f>
        <v/>
      </c>
      <c r="M2007" s="2">
        <f>IF(ISNUMBER(SEARCH("SEPARA",UPPER(C2007))),"NÃO","SIM")</f>
        <v/>
      </c>
      <c r="N2007" s="2">
        <f>IFERROR(H2007/K2007,0)</f>
        <v/>
      </c>
      <c r="O2007" s="2">
        <f>IF(M2007="NÃO","EXCLUÍDO",IF(N2007&lt;Premissas!$B$8,"&lt; 1,00",IF(N2007&lt;Premissas!$B$9,"1,00 – 1,19",IF(N2007&lt;Premissas!$B$10,"1,20 – 1,39",IF(N2007&lt;Premissas!$B$11,"1,40 – 1,59",IF(N2007&lt;Premissas!$B$12,"1,60 – 1,99","≥ 2,00"))))))</f>
        <v/>
      </c>
      <c r="P2007" s="5">
        <f>IF(OR(M2007="NÃO",N2007&lt;Premissas!$B$8),Premissas!$B$13,IF(N2007&lt;Premissas!$B$9,Premissas!$B$14,IF(N2007&lt;Premissas!$B$10,Premissas!$B$15,IF(N2007&lt;Premissas!$B$11,Premissas!$B$16,IF(N2007&lt;Premissas!$B$12,Premissas!$B$17,Premissas!$B$18)))))</f>
        <v/>
      </c>
      <c r="Q2007" s="5">
        <f>IFERROR(P2007/Premissas!$B$4,0)</f>
        <v/>
      </c>
    </row>
    <row r="2008">
      <c r="A2008" s="2" t="n">
        <v>8</v>
      </c>
      <c r="B2008" s="2" t="n">
        <v>1942</v>
      </c>
      <c r="C2008" s="2" t="inlineStr">
        <is>
          <t>SEPARACAO</t>
        </is>
      </c>
      <c r="D2008" s="2" t="n">
        <v>5910471</v>
      </c>
      <c r="E2008" s="2" t="inlineStr">
        <is>
          <t>Caique Luiz Do Nascimento</t>
        </is>
      </c>
      <c r="F2008" s="2" t="n">
        <v>4358</v>
      </c>
      <c r="G2008" s="2" t="n">
        <v>69.36</v>
      </c>
      <c r="H2008" s="2" t="n">
        <v>63</v>
      </c>
      <c r="I2008" s="2" t="n">
        <v>80</v>
      </c>
      <c r="J2008" s="2" t="inlineStr">
        <is>
          <t>GPA</t>
        </is>
      </c>
      <c r="K2008" s="2">
        <f>IF(I2008&lt;&gt;"",I2008,IFERROR(INDEX(Base!$I:$I,MATCH(1,(Base!$C:$C=C2008)*(Base!$I:$I&lt;&gt;""),0)),0))</f>
        <v/>
      </c>
      <c r="L2008" s="2">
        <f>IF(AND(I2008="",K2008&gt;0),"SIM","NÃO")</f>
        <v/>
      </c>
      <c r="M2008" s="2">
        <f>IF(ISNUMBER(SEARCH("SEPARA",UPPER(C2008))),"NÃO","SIM")</f>
        <v/>
      </c>
      <c r="N2008" s="2">
        <f>IFERROR(H2008/K2008,0)</f>
        <v/>
      </c>
      <c r="O2008" s="2">
        <f>IF(M2008="NÃO","EXCLUÍDO",IF(N2008&lt;Premissas!$B$8,"&lt; 1,00",IF(N2008&lt;Premissas!$B$9,"1,00 – 1,19",IF(N2008&lt;Premissas!$B$10,"1,20 – 1,39",IF(N2008&lt;Premissas!$B$11,"1,40 – 1,59",IF(N2008&lt;Premissas!$B$12,"1,60 – 1,99","≥ 2,00"))))))</f>
        <v/>
      </c>
      <c r="P2008" s="5">
        <f>IF(OR(M2008="NÃO",N2008&lt;Premissas!$B$8),Premissas!$B$13,IF(N2008&lt;Premissas!$B$9,Premissas!$B$14,IF(N2008&lt;Premissas!$B$10,Premissas!$B$15,IF(N2008&lt;Premissas!$B$11,Premissas!$B$16,IF(N2008&lt;Premissas!$B$12,Premissas!$B$17,Premissas!$B$18)))))</f>
        <v/>
      </c>
      <c r="Q2008" s="5">
        <f>IFERROR(P2008/Premissas!$B$4,0)</f>
        <v/>
      </c>
    </row>
    <row r="2009">
      <c r="A2009" s="2" t="n">
        <v>8</v>
      </c>
      <c r="B2009" s="2" t="n">
        <v>1942</v>
      </c>
      <c r="C2009" s="2" t="inlineStr">
        <is>
          <t>CARREGAMENTO</t>
        </is>
      </c>
      <c r="D2009" s="2" t="n">
        <v>5912652</v>
      </c>
      <c r="E2009" s="2" t="inlineStr">
        <is>
          <t>Kevin Martins Araujo Dos Santos</t>
        </is>
      </c>
      <c r="F2009" s="2" t="n">
        <v>225</v>
      </c>
      <c r="G2009" s="2" t="n">
        <v>13</v>
      </c>
      <c r="H2009" s="2" t="n">
        <v>17</v>
      </c>
      <c r="I2009" s="2" t="n">
        <v>22</v>
      </c>
      <c r="J2009" s="2" t="inlineStr">
        <is>
          <t>GPA</t>
        </is>
      </c>
      <c r="K2009" s="2">
        <f>IF(I2009&lt;&gt;"",I2009,IFERROR(INDEX(Base!$I:$I,MATCH(1,(Base!$C:$C=C2009)*(Base!$I:$I&lt;&gt;""),0)),0))</f>
        <v/>
      </c>
      <c r="L2009" s="2">
        <f>IF(AND(I2009="",K2009&gt;0),"SIM","NÃO")</f>
        <v/>
      </c>
      <c r="M2009" s="2">
        <f>IF(ISNUMBER(SEARCH("SEPARA",UPPER(C2009))),"NÃO","SIM")</f>
        <v/>
      </c>
      <c r="N2009" s="2">
        <f>IFERROR(H2009/K2009,0)</f>
        <v/>
      </c>
      <c r="O2009" s="2">
        <f>IF(M2009="NÃO","EXCLUÍDO",IF(N2009&lt;Premissas!$B$8,"&lt; 1,00",IF(N2009&lt;Premissas!$B$9,"1,00 – 1,19",IF(N2009&lt;Premissas!$B$10,"1,20 – 1,39",IF(N2009&lt;Premissas!$B$11,"1,40 – 1,59",IF(N2009&lt;Premissas!$B$12,"1,60 – 1,99","≥ 2,00"))))))</f>
        <v/>
      </c>
      <c r="P2009" s="5">
        <f>IF(OR(M2009="NÃO",N2009&lt;Premissas!$B$8),Premissas!$B$13,IF(N2009&lt;Premissas!$B$9,Premissas!$B$14,IF(N2009&lt;Premissas!$B$10,Premissas!$B$15,IF(N2009&lt;Premissas!$B$11,Premissas!$B$16,IF(N2009&lt;Premissas!$B$12,Premissas!$B$17,Premissas!$B$18)))))</f>
        <v/>
      </c>
      <c r="Q2009" s="5">
        <f>IFERROR(P2009/Premissas!$B$4,0)</f>
        <v/>
      </c>
    </row>
    <row r="2010">
      <c r="A2010" s="2" t="n">
        <v>8</v>
      </c>
      <c r="B2010" s="2" t="n">
        <v>1942</v>
      </c>
      <c r="C2010" s="2" t="inlineStr">
        <is>
          <t>SEPARACAO</t>
        </is>
      </c>
      <c r="D2010" s="2" t="n">
        <v>5912652</v>
      </c>
      <c r="E2010" s="2" t="inlineStr">
        <is>
          <t>Kevin Martins Araujo Dos Santos</t>
        </is>
      </c>
      <c r="F2010" s="2" t="n">
        <v>572</v>
      </c>
      <c r="G2010" s="2" t="n">
        <v>22.69</v>
      </c>
      <c r="H2010" s="2" t="n">
        <v>25</v>
      </c>
      <c r="I2010" s="2" t="n">
        <v>80</v>
      </c>
      <c r="J2010" s="2" t="inlineStr">
        <is>
          <t>GPA</t>
        </is>
      </c>
      <c r="K2010" s="2">
        <f>IF(I2010&lt;&gt;"",I2010,IFERROR(INDEX(Base!$I:$I,MATCH(1,(Base!$C:$C=C2010)*(Base!$I:$I&lt;&gt;""),0)),0))</f>
        <v/>
      </c>
      <c r="L2010" s="2">
        <f>IF(AND(I2010="",K2010&gt;0),"SIM","NÃO")</f>
        <v/>
      </c>
      <c r="M2010" s="2">
        <f>IF(ISNUMBER(SEARCH("SEPARA",UPPER(C2010))),"NÃO","SIM")</f>
        <v/>
      </c>
      <c r="N2010" s="2">
        <f>IFERROR(H2010/K2010,0)</f>
        <v/>
      </c>
      <c r="O2010" s="2">
        <f>IF(M2010="NÃO","EXCLUÍDO",IF(N2010&lt;Premissas!$B$8,"&lt; 1,00",IF(N2010&lt;Premissas!$B$9,"1,00 – 1,19",IF(N2010&lt;Premissas!$B$10,"1,20 – 1,39",IF(N2010&lt;Premissas!$B$11,"1,40 – 1,59",IF(N2010&lt;Premissas!$B$12,"1,60 – 1,99","≥ 2,00"))))))</f>
        <v/>
      </c>
      <c r="P2010" s="5">
        <f>IF(OR(M2010="NÃO",N2010&lt;Premissas!$B$8),Premissas!$B$13,IF(N2010&lt;Premissas!$B$9,Premissas!$B$14,IF(N2010&lt;Premissas!$B$10,Premissas!$B$15,IF(N2010&lt;Premissas!$B$11,Premissas!$B$16,IF(N2010&lt;Premissas!$B$12,Premissas!$B$17,Premissas!$B$18)))))</f>
        <v/>
      </c>
      <c r="Q2010" s="5">
        <f>IFERROR(P2010/Premissas!$B$4,0)</f>
        <v/>
      </c>
    </row>
    <row r="2011">
      <c r="A2011" s="2" t="n">
        <v>8</v>
      </c>
      <c r="B2011" s="2" t="n">
        <v>1942</v>
      </c>
      <c r="C2011" s="2" t="inlineStr">
        <is>
          <t>SEPARACAO</t>
        </is>
      </c>
      <c r="D2011" s="2" t="n">
        <v>5915210</v>
      </c>
      <c r="E2011" s="2" t="inlineStr">
        <is>
          <t>Vinicius Dos Santos Cavalcante</t>
        </is>
      </c>
      <c r="F2011" s="2" t="n">
        <v>864</v>
      </c>
      <c r="G2011" s="2" t="n">
        <v>11.94</v>
      </c>
      <c r="H2011" s="2" t="n">
        <v>72</v>
      </c>
      <c r="I2011" s="2" t="n">
        <v>80</v>
      </c>
      <c r="J2011" s="2" t="inlineStr">
        <is>
          <t>GPA</t>
        </is>
      </c>
      <c r="K2011" s="2">
        <f>IF(I2011&lt;&gt;"",I2011,IFERROR(INDEX(Base!$I:$I,MATCH(1,(Base!$C:$C=C2011)*(Base!$I:$I&lt;&gt;""),0)),0))</f>
        <v/>
      </c>
      <c r="L2011" s="2">
        <f>IF(AND(I2011="",K2011&gt;0),"SIM","NÃO")</f>
        <v/>
      </c>
      <c r="M2011" s="2">
        <f>IF(ISNUMBER(SEARCH("SEPARA",UPPER(C2011))),"NÃO","SIM")</f>
        <v/>
      </c>
      <c r="N2011" s="2">
        <f>IFERROR(H2011/K2011,0)</f>
        <v/>
      </c>
      <c r="O2011" s="2">
        <f>IF(M2011="NÃO","EXCLUÍDO",IF(N2011&lt;Premissas!$B$8,"&lt; 1,00",IF(N2011&lt;Premissas!$B$9,"1,00 – 1,19",IF(N2011&lt;Premissas!$B$10,"1,20 – 1,39",IF(N2011&lt;Premissas!$B$11,"1,40 – 1,59",IF(N2011&lt;Premissas!$B$12,"1,60 – 1,99","≥ 2,00"))))))</f>
        <v/>
      </c>
      <c r="P2011" s="5">
        <f>IF(OR(M2011="NÃO",N2011&lt;Premissas!$B$8),Premissas!$B$13,IF(N2011&lt;Premissas!$B$9,Premissas!$B$14,IF(N2011&lt;Premissas!$B$10,Premissas!$B$15,IF(N2011&lt;Premissas!$B$11,Premissas!$B$16,IF(N2011&lt;Premissas!$B$12,Premissas!$B$17,Premissas!$B$18)))))</f>
        <v/>
      </c>
      <c r="Q2011" s="5">
        <f>IFERROR(P2011/Premissas!$B$4,0)</f>
        <v/>
      </c>
    </row>
    <row r="2012">
      <c r="A2012" s="2" t="n">
        <v>8</v>
      </c>
      <c r="B2012" s="2" t="n">
        <v>1942</v>
      </c>
      <c r="C2012" s="2" t="inlineStr">
        <is>
          <t>SEPARACAO</t>
        </is>
      </c>
      <c r="D2012" s="2" t="n">
        <v>5921023</v>
      </c>
      <c r="E2012" s="2" t="inlineStr">
        <is>
          <t>Renato Santos Da Costa</t>
        </is>
      </c>
      <c r="F2012" s="2" t="n">
        <v>8598</v>
      </c>
      <c r="G2012" s="2" t="n">
        <v>92.29000000000001</v>
      </c>
      <c r="H2012" s="2" t="n">
        <v>93</v>
      </c>
      <c r="I2012" s="2" t="n">
        <v>80</v>
      </c>
      <c r="J2012" s="2" t="inlineStr">
        <is>
          <t>GPA</t>
        </is>
      </c>
      <c r="K2012" s="2">
        <f>IF(I2012&lt;&gt;"",I2012,IFERROR(INDEX(Base!$I:$I,MATCH(1,(Base!$C:$C=C2012)*(Base!$I:$I&lt;&gt;""),0)),0))</f>
        <v/>
      </c>
      <c r="L2012" s="2">
        <f>IF(AND(I2012="",K2012&gt;0),"SIM","NÃO")</f>
        <v/>
      </c>
      <c r="M2012" s="2">
        <f>IF(ISNUMBER(SEARCH("SEPARA",UPPER(C2012))),"NÃO","SIM")</f>
        <v/>
      </c>
      <c r="N2012" s="2">
        <f>IFERROR(H2012/K2012,0)</f>
        <v/>
      </c>
      <c r="O2012" s="2">
        <f>IF(M2012="NÃO","EXCLUÍDO",IF(N2012&lt;Premissas!$B$8,"&lt; 1,00",IF(N2012&lt;Premissas!$B$9,"1,00 – 1,19",IF(N2012&lt;Premissas!$B$10,"1,20 – 1,39",IF(N2012&lt;Premissas!$B$11,"1,40 – 1,59",IF(N2012&lt;Premissas!$B$12,"1,60 – 1,99","≥ 2,00"))))))</f>
        <v/>
      </c>
      <c r="P2012" s="5">
        <f>IF(OR(M2012="NÃO",N2012&lt;Premissas!$B$8),Premissas!$B$13,IF(N2012&lt;Premissas!$B$9,Premissas!$B$14,IF(N2012&lt;Premissas!$B$10,Premissas!$B$15,IF(N2012&lt;Premissas!$B$11,Premissas!$B$16,IF(N2012&lt;Premissas!$B$12,Premissas!$B$17,Premissas!$B$18)))))</f>
        <v/>
      </c>
      <c r="Q2012" s="5">
        <f>IFERROR(P2012/Premissas!$B$4,0)</f>
        <v/>
      </c>
    </row>
    <row r="2013">
      <c r="A2013" s="2" t="n">
        <v>8</v>
      </c>
      <c r="B2013" s="2" t="n">
        <v>1942</v>
      </c>
      <c r="C2013" s="2" t="inlineStr">
        <is>
          <t>SEPARACAO</t>
        </is>
      </c>
      <c r="D2013" s="2" t="n">
        <v>5921325</v>
      </c>
      <c r="E2013" s="2" t="inlineStr">
        <is>
          <t>Wellington De Aguiar Costa</t>
        </is>
      </c>
      <c r="F2013" s="2" t="n">
        <v>8227</v>
      </c>
      <c r="G2013" s="2" t="n">
        <v>116.97</v>
      </c>
      <c r="H2013" s="2" t="n">
        <v>70</v>
      </c>
      <c r="I2013" s="2" t="n">
        <v>80</v>
      </c>
      <c r="J2013" s="2" t="inlineStr">
        <is>
          <t>GPA</t>
        </is>
      </c>
      <c r="K2013" s="2">
        <f>IF(I2013&lt;&gt;"",I2013,IFERROR(INDEX(Base!$I:$I,MATCH(1,(Base!$C:$C=C2013)*(Base!$I:$I&lt;&gt;""),0)),0))</f>
        <v/>
      </c>
      <c r="L2013" s="2">
        <f>IF(AND(I2013="",K2013&gt;0),"SIM","NÃO")</f>
        <v/>
      </c>
      <c r="M2013" s="2">
        <f>IF(ISNUMBER(SEARCH("SEPARA",UPPER(C2013))),"NÃO","SIM")</f>
        <v/>
      </c>
      <c r="N2013" s="2">
        <f>IFERROR(H2013/K2013,0)</f>
        <v/>
      </c>
      <c r="O2013" s="2">
        <f>IF(M2013="NÃO","EXCLUÍDO",IF(N2013&lt;Premissas!$B$8,"&lt; 1,00",IF(N2013&lt;Premissas!$B$9,"1,00 – 1,19",IF(N2013&lt;Premissas!$B$10,"1,20 – 1,39",IF(N2013&lt;Premissas!$B$11,"1,40 – 1,59",IF(N2013&lt;Premissas!$B$12,"1,60 – 1,99","≥ 2,00"))))))</f>
        <v/>
      </c>
      <c r="P2013" s="5">
        <f>IF(OR(M2013="NÃO",N2013&lt;Premissas!$B$8),Premissas!$B$13,IF(N2013&lt;Premissas!$B$9,Premissas!$B$14,IF(N2013&lt;Premissas!$B$10,Premissas!$B$15,IF(N2013&lt;Premissas!$B$11,Premissas!$B$16,IF(N2013&lt;Premissas!$B$12,Premissas!$B$17,Premissas!$B$18)))))</f>
        <v/>
      </c>
      <c r="Q2013" s="5">
        <f>IFERROR(P2013/Premissas!$B$4,0)</f>
        <v/>
      </c>
    </row>
    <row r="2014">
      <c r="A2014" s="2" t="n">
        <v>8</v>
      </c>
      <c r="B2014" s="2" t="n">
        <v>1942</v>
      </c>
      <c r="C2014" s="2" t="inlineStr">
        <is>
          <t>SEPARACAO</t>
        </is>
      </c>
      <c r="D2014" s="2" t="n">
        <v>5926858</v>
      </c>
      <c r="E2014" s="2" t="inlineStr">
        <is>
          <t>Andre Mateus Da Silva De Oliveira</t>
        </is>
      </c>
      <c r="F2014" s="2" t="n">
        <v>9849</v>
      </c>
      <c r="G2014" s="2" t="n">
        <v>94.84999999999999</v>
      </c>
      <c r="H2014" s="2" t="n">
        <v>104</v>
      </c>
      <c r="I2014" s="2" t="n">
        <v>80</v>
      </c>
      <c r="J2014" s="2" t="inlineStr">
        <is>
          <t>GPA</t>
        </is>
      </c>
      <c r="K2014" s="2">
        <f>IF(I2014&lt;&gt;"",I2014,IFERROR(INDEX(Base!$I:$I,MATCH(1,(Base!$C:$C=C2014)*(Base!$I:$I&lt;&gt;""),0)),0))</f>
        <v/>
      </c>
      <c r="L2014" s="2">
        <f>IF(AND(I2014="",K2014&gt;0),"SIM","NÃO")</f>
        <v/>
      </c>
      <c r="M2014" s="2">
        <f>IF(ISNUMBER(SEARCH("SEPARA",UPPER(C2014))),"NÃO","SIM")</f>
        <v/>
      </c>
      <c r="N2014" s="2">
        <f>IFERROR(H2014/K2014,0)</f>
        <v/>
      </c>
      <c r="O2014" s="2">
        <f>IF(M2014="NÃO","EXCLUÍDO",IF(N2014&lt;Premissas!$B$8,"&lt; 1,00",IF(N2014&lt;Premissas!$B$9,"1,00 – 1,19",IF(N2014&lt;Premissas!$B$10,"1,20 – 1,39",IF(N2014&lt;Premissas!$B$11,"1,40 – 1,59",IF(N2014&lt;Premissas!$B$12,"1,60 – 1,99","≥ 2,00"))))))</f>
        <v/>
      </c>
      <c r="P2014" s="5">
        <f>IF(OR(M2014="NÃO",N2014&lt;Premissas!$B$8),Premissas!$B$13,IF(N2014&lt;Premissas!$B$9,Premissas!$B$14,IF(N2014&lt;Premissas!$B$10,Premissas!$B$15,IF(N2014&lt;Premissas!$B$11,Premissas!$B$16,IF(N2014&lt;Premissas!$B$12,Premissas!$B$17,Premissas!$B$18)))))</f>
        <v/>
      </c>
      <c r="Q2014" s="5">
        <f>IFERROR(P2014/Premissas!$B$4,0)</f>
        <v/>
      </c>
    </row>
    <row r="2015">
      <c r="A2015" s="2" t="n">
        <v>8</v>
      </c>
      <c r="B2015" s="2" t="n">
        <v>1942</v>
      </c>
      <c r="C2015" s="2" t="inlineStr">
        <is>
          <t>SEPARACAO</t>
        </is>
      </c>
      <c r="D2015" s="2" t="n">
        <v>5936160</v>
      </c>
      <c r="E2015" s="2" t="inlineStr">
        <is>
          <t>Alan Carlos De Oliveira Santos</t>
        </is>
      </c>
      <c r="F2015" s="2" t="n">
        <v>5372</v>
      </c>
      <c r="G2015" s="2" t="n">
        <v>70.7</v>
      </c>
      <c r="H2015" s="2" t="n">
        <v>76</v>
      </c>
      <c r="I2015" s="2" t="n">
        <v>80</v>
      </c>
      <c r="J2015" s="2" t="inlineStr">
        <is>
          <t>GPA</t>
        </is>
      </c>
      <c r="K2015" s="2">
        <f>IF(I2015&lt;&gt;"",I2015,IFERROR(INDEX(Base!$I:$I,MATCH(1,(Base!$C:$C=C2015)*(Base!$I:$I&lt;&gt;""),0)),0))</f>
        <v/>
      </c>
      <c r="L2015" s="2">
        <f>IF(AND(I2015="",K2015&gt;0),"SIM","NÃO")</f>
        <v/>
      </c>
      <c r="M2015" s="2">
        <f>IF(ISNUMBER(SEARCH("SEPARA",UPPER(C2015))),"NÃO","SIM")</f>
        <v/>
      </c>
      <c r="N2015" s="2">
        <f>IFERROR(H2015/K2015,0)</f>
        <v/>
      </c>
      <c r="O2015" s="2">
        <f>IF(M2015="NÃO","EXCLUÍDO",IF(N2015&lt;Premissas!$B$8,"&lt; 1,00",IF(N2015&lt;Premissas!$B$9,"1,00 – 1,19",IF(N2015&lt;Premissas!$B$10,"1,20 – 1,39",IF(N2015&lt;Premissas!$B$11,"1,40 – 1,59",IF(N2015&lt;Premissas!$B$12,"1,60 – 1,99","≥ 2,00"))))))</f>
        <v/>
      </c>
      <c r="P2015" s="5">
        <f>IF(OR(M2015="NÃO",N2015&lt;Premissas!$B$8),Premissas!$B$13,IF(N2015&lt;Premissas!$B$9,Premissas!$B$14,IF(N2015&lt;Premissas!$B$10,Premissas!$B$15,IF(N2015&lt;Premissas!$B$11,Premissas!$B$16,IF(N2015&lt;Premissas!$B$12,Premissas!$B$17,Premissas!$B$18)))))</f>
        <v/>
      </c>
      <c r="Q2015" s="5">
        <f>IFERROR(P2015/Premissas!$B$4,0)</f>
        <v/>
      </c>
    </row>
    <row r="2016">
      <c r="A2016" s="2" t="n">
        <v>8</v>
      </c>
      <c r="B2016" s="2" t="n">
        <v>1942</v>
      </c>
      <c r="C2016" s="2" t="inlineStr">
        <is>
          <t>SEPARACAO</t>
        </is>
      </c>
      <c r="D2016" s="2" t="n">
        <v>5938767</v>
      </c>
      <c r="E2016" s="2" t="inlineStr">
        <is>
          <t>Misael Jose Rondon Romero</t>
        </is>
      </c>
      <c r="F2016" s="2" t="n">
        <v>10890</v>
      </c>
      <c r="G2016" s="2" t="n">
        <v>78.56</v>
      </c>
      <c r="H2016" s="2" t="n">
        <v>139</v>
      </c>
      <c r="I2016" s="2" t="n">
        <v>80</v>
      </c>
      <c r="J2016" s="2" t="inlineStr">
        <is>
          <t>GPA</t>
        </is>
      </c>
      <c r="K2016" s="2">
        <f>IF(I2016&lt;&gt;"",I2016,IFERROR(INDEX(Base!$I:$I,MATCH(1,(Base!$C:$C=C2016)*(Base!$I:$I&lt;&gt;""),0)),0))</f>
        <v/>
      </c>
      <c r="L2016" s="2">
        <f>IF(AND(I2016="",K2016&gt;0),"SIM","NÃO")</f>
        <v/>
      </c>
      <c r="M2016" s="2">
        <f>IF(ISNUMBER(SEARCH("SEPARA",UPPER(C2016))),"NÃO","SIM")</f>
        <v/>
      </c>
      <c r="N2016" s="2">
        <f>IFERROR(H2016/K2016,0)</f>
        <v/>
      </c>
      <c r="O2016" s="2">
        <f>IF(M2016="NÃO","EXCLUÍDO",IF(N2016&lt;Premissas!$B$8,"&lt; 1,00",IF(N2016&lt;Premissas!$B$9,"1,00 – 1,19",IF(N2016&lt;Premissas!$B$10,"1,20 – 1,39",IF(N2016&lt;Premissas!$B$11,"1,40 – 1,59",IF(N2016&lt;Premissas!$B$12,"1,60 – 1,99","≥ 2,00"))))))</f>
        <v/>
      </c>
      <c r="P2016" s="5">
        <f>IF(OR(M2016="NÃO",N2016&lt;Premissas!$B$8),Premissas!$B$13,IF(N2016&lt;Premissas!$B$9,Premissas!$B$14,IF(N2016&lt;Premissas!$B$10,Premissas!$B$15,IF(N2016&lt;Premissas!$B$11,Premissas!$B$16,IF(N2016&lt;Premissas!$B$12,Premissas!$B$17,Premissas!$B$18)))))</f>
        <v/>
      </c>
      <c r="Q2016" s="5">
        <f>IFERROR(P2016/Premissas!$B$4,0)</f>
        <v/>
      </c>
    </row>
    <row r="2017">
      <c r="A2017" s="2" t="n">
        <v>8</v>
      </c>
      <c r="B2017" s="2" t="n">
        <v>1942</v>
      </c>
      <c r="C2017" s="2" t="inlineStr">
        <is>
          <t>SEPARACAO</t>
        </is>
      </c>
      <c r="D2017" s="2" t="n">
        <v>5938899</v>
      </c>
      <c r="E2017" s="2" t="inlineStr">
        <is>
          <t>Amilcar Alejandro Martinez Hidrogo</t>
        </is>
      </c>
      <c r="F2017" s="2" t="n">
        <v>10213</v>
      </c>
      <c r="G2017" s="2" t="n">
        <v>103.98</v>
      </c>
      <c r="H2017" s="2" t="n">
        <v>98</v>
      </c>
      <c r="I2017" s="2" t="n">
        <v>80</v>
      </c>
      <c r="J2017" s="2" t="inlineStr">
        <is>
          <t>GPA</t>
        </is>
      </c>
      <c r="K2017" s="2">
        <f>IF(I2017&lt;&gt;"",I2017,IFERROR(INDEX(Base!$I:$I,MATCH(1,(Base!$C:$C=C2017)*(Base!$I:$I&lt;&gt;""),0)),0))</f>
        <v/>
      </c>
      <c r="L2017" s="2">
        <f>IF(AND(I2017="",K2017&gt;0),"SIM","NÃO")</f>
        <v/>
      </c>
      <c r="M2017" s="2">
        <f>IF(ISNUMBER(SEARCH("SEPARA",UPPER(C2017))),"NÃO","SIM")</f>
        <v/>
      </c>
      <c r="N2017" s="2">
        <f>IFERROR(H2017/K2017,0)</f>
        <v/>
      </c>
      <c r="O2017" s="2">
        <f>IF(M2017="NÃO","EXCLUÍDO",IF(N2017&lt;Premissas!$B$8,"&lt; 1,00",IF(N2017&lt;Premissas!$B$9,"1,00 – 1,19",IF(N2017&lt;Premissas!$B$10,"1,20 – 1,39",IF(N2017&lt;Premissas!$B$11,"1,40 – 1,59",IF(N2017&lt;Premissas!$B$12,"1,60 – 1,99","≥ 2,00"))))))</f>
        <v/>
      </c>
      <c r="P2017" s="5">
        <f>IF(OR(M2017="NÃO",N2017&lt;Premissas!$B$8),Premissas!$B$13,IF(N2017&lt;Premissas!$B$9,Premissas!$B$14,IF(N2017&lt;Premissas!$B$10,Premissas!$B$15,IF(N2017&lt;Premissas!$B$11,Premissas!$B$16,IF(N2017&lt;Premissas!$B$12,Premissas!$B$17,Premissas!$B$18)))))</f>
        <v/>
      </c>
      <c r="Q2017" s="5">
        <f>IFERROR(P2017/Premissas!$B$4,0)</f>
        <v/>
      </c>
    </row>
    <row r="2018">
      <c r="A2018" s="2" t="n">
        <v>8</v>
      </c>
      <c r="B2018" s="2" t="n">
        <v>1942</v>
      </c>
      <c r="C2018" s="2" t="inlineStr">
        <is>
          <t>SEPARACAO</t>
        </is>
      </c>
      <c r="D2018" s="2" t="n">
        <v>5941075</v>
      </c>
      <c r="E2018" s="2" t="inlineStr">
        <is>
          <t>Eduardo Cecilio Sizilio</t>
        </is>
      </c>
      <c r="F2018" s="2" t="n">
        <v>13082</v>
      </c>
      <c r="G2018" s="2" t="n">
        <v>111.25</v>
      </c>
      <c r="H2018" s="2" t="n">
        <v>118</v>
      </c>
      <c r="I2018" s="2" t="n">
        <v>80</v>
      </c>
      <c r="J2018" s="2" t="inlineStr">
        <is>
          <t>GPA</t>
        </is>
      </c>
      <c r="K2018" s="2">
        <f>IF(I2018&lt;&gt;"",I2018,IFERROR(INDEX(Base!$I:$I,MATCH(1,(Base!$C:$C=C2018)*(Base!$I:$I&lt;&gt;""),0)),0))</f>
        <v/>
      </c>
      <c r="L2018" s="2">
        <f>IF(AND(I2018="",K2018&gt;0),"SIM","NÃO")</f>
        <v/>
      </c>
      <c r="M2018" s="2">
        <f>IF(ISNUMBER(SEARCH("SEPARA",UPPER(C2018))),"NÃO","SIM")</f>
        <v/>
      </c>
      <c r="N2018" s="2">
        <f>IFERROR(H2018/K2018,0)</f>
        <v/>
      </c>
      <c r="O2018" s="2">
        <f>IF(M2018="NÃO","EXCLUÍDO",IF(N2018&lt;Premissas!$B$8,"&lt; 1,00",IF(N2018&lt;Premissas!$B$9,"1,00 – 1,19",IF(N2018&lt;Premissas!$B$10,"1,20 – 1,39",IF(N2018&lt;Premissas!$B$11,"1,40 – 1,59",IF(N2018&lt;Premissas!$B$12,"1,60 – 1,99","≥ 2,00"))))))</f>
        <v/>
      </c>
      <c r="P2018" s="5">
        <f>IF(OR(M2018="NÃO",N2018&lt;Premissas!$B$8),Premissas!$B$13,IF(N2018&lt;Premissas!$B$9,Premissas!$B$14,IF(N2018&lt;Premissas!$B$10,Premissas!$B$15,IF(N2018&lt;Premissas!$B$11,Premissas!$B$16,IF(N2018&lt;Premissas!$B$12,Premissas!$B$17,Premissas!$B$18)))))</f>
        <v/>
      </c>
      <c r="Q2018" s="5">
        <f>IFERROR(P2018/Premissas!$B$4,0)</f>
        <v/>
      </c>
    </row>
    <row r="2019">
      <c r="A2019" s="2" t="n">
        <v>8</v>
      </c>
      <c r="B2019" s="2" t="n">
        <v>1942</v>
      </c>
      <c r="C2019" s="2" t="inlineStr">
        <is>
          <t>SEPARACAO</t>
        </is>
      </c>
      <c r="D2019" s="2" t="n">
        <v>5942381</v>
      </c>
      <c r="E2019" s="2" t="inlineStr">
        <is>
          <t>Elber De Jesus Santos</t>
        </is>
      </c>
      <c r="F2019" s="2" t="n">
        <v>11366</v>
      </c>
      <c r="G2019" s="2" t="n">
        <v>124.89</v>
      </c>
      <c r="H2019" s="2" t="n">
        <v>91</v>
      </c>
      <c r="I2019" s="2" t="n">
        <v>80</v>
      </c>
      <c r="J2019" s="2" t="inlineStr">
        <is>
          <t>GPA</t>
        </is>
      </c>
      <c r="K2019" s="2">
        <f>IF(I2019&lt;&gt;"",I2019,IFERROR(INDEX(Base!$I:$I,MATCH(1,(Base!$C:$C=C2019)*(Base!$I:$I&lt;&gt;""),0)),0))</f>
        <v/>
      </c>
      <c r="L2019" s="2">
        <f>IF(AND(I2019="",K2019&gt;0),"SIM","NÃO")</f>
        <v/>
      </c>
      <c r="M2019" s="2">
        <f>IF(ISNUMBER(SEARCH("SEPARA",UPPER(C2019))),"NÃO","SIM")</f>
        <v/>
      </c>
      <c r="N2019" s="2">
        <f>IFERROR(H2019/K2019,0)</f>
        <v/>
      </c>
      <c r="O2019" s="2">
        <f>IF(M2019="NÃO","EXCLUÍDO",IF(N2019&lt;Premissas!$B$8,"&lt; 1,00",IF(N2019&lt;Premissas!$B$9,"1,00 – 1,19",IF(N2019&lt;Premissas!$B$10,"1,20 – 1,39",IF(N2019&lt;Premissas!$B$11,"1,40 – 1,59",IF(N2019&lt;Premissas!$B$12,"1,60 – 1,99","≥ 2,00"))))))</f>
        <v/>
      </c>
      <c r="P2019" s="5">
        <f>IF(OR(M2019="NÃO",N2019&lt;Premissas!$B$8),Premissas!$B$13,IF(N2019&lt;Premissas!$B$9,Premissas!$B$14,IF(N2019&lt;Premissas!$B$10,Premissas!$B$15,IF(N2019&lt;Premissas!$B$11,Premissas!$B$16,IF(N2019&lt;Premissas!$B$12,Premissas!$B$17,Premissas!$B$18)))))</f>
        <v/>
      </c>
      <c r="Q2019" s="5">
        <f>IFERROR(P2019/Premissas!$B$4,0)</f>
        <v/>
      </c>
    </row>
    <row r="2020">
      <c r="A2020" s="2" t="n">
        <v>8</v>
      </c>
      <c r="B2020" s="2" t="n">
        <v>1942</v>
      </c>
      <c r="C2020" s="2" t="inlineStr">
        <is>
          <t>SEPARACAO</t>
        </is>
      </c>
      <c r="D2020" s="2" t="n">
        <v>5946492</v>
      </c>
      <c r="E2020" s="2" t="inlineStr">
        <is>
          <t>Lucas Henrique Vanderlei Da Silva</t>
        </is>
      </c>
      <c r="F2020" s="2" t="n">
        <v>1513</v>
      </c>
      <c r="G2020" s="2" t="n">
        <v>19.79</v>
      </c>
      <c r="H2020" s="2" t="n">
        <v>76</v>
      </c>
      <c r="I2020" s="2" t="n">
        <v>80</v>
      </c>
      <c r="J2020" s="2" t="inlineStr">
        <is>
          <t>GPA</t>
        </is>
      </c>
      <c r="K2020" s="2">
        <f>IF(I2020&lt;&gt;"",I2020,IFERROR(INDEX(Base!$I:$I,MATCH(1,(Base!$C:$C=C2020)*(Base!$I:$I&lt;&gt;""),0)),0))</f>
        <v/>
      </c>
      <c r="L2020" s="2">
        <f>IF(AND(I2020="",K2020&gt;0),"SIM","NÃO")</f>
        <v/>
      </c>
      <c r="M2020" s="2">
        <f>IF(ISNUMBER(SEARCH("SEPARA",UPPER(C2020))),"NÃO","SIM")</f>
        <v/>
      </c>
      <c r="N2020" s="2">
        <f>IFERROR(H2020/K2020,0)</f>
        <v/>
      </c>
      <c r="O2020" s="2">
        <f>IF(M2020="NÃO","EXCLUÍDO",IF(N2020&lt;Premissas!$B$8,"&lt; 1,00",IF(N2020&lt;Premissas!$B$9,"1,00 – 1,19",IF(N2020&lt;Premissas!$B$10,"1,20 – 1,39",IF(N2020&lt;Premissas!$B$11,"1,40 – 1,59",IF(N2020&lt;Premissas!$B$12,"1,60 – 1,99","≥ 2,00"))))))</f>
        <v/>
      </c>
      <c r="P2020" s="5">
        <f>IF(OR(M2020="NÃO",N2020&lt;Premissas!$B$8),Premissas!$B$13,IF(N2020&lt;Premissas!$B$9,Premissas!$B$14,IF(N2020&lt;Premissas!$B$10,Premissas!$B$15,IF(N2020&lt;Premissas!$B$11,Premissas!$B$16,IF(N2020&lt;Premissas!$B$12,Premissas!$B$17,Premissas!$B$18)))))</f>
        <v/>
      </c>
      <c r="Q2020" s="5">
        <f>IFERROR(P2020/Premissas!$B$4,0)</f>
        <v/>
      </c>
    </row>
    <row r="2021">
      <c r="A2021" s="2" t="n">
        <v>8</v>
      </c>
      <c r="B2021" s="2" t="n">
        <v>1942</v>
      </c>
      <c r="C2021" s="2" t="inlineStr">
        <is>
          <t>SEPARACAO</t>
        </is>
      </c>
      <c r="D2021" s="2" t="n">
        <v>5946859</v>
      </c>
      <c r="E2021" s="2" t="inlineStr">
        <is>
          <t>Alison Alexandre De Fegueredo</t>
        </is>
      </c>
      <c r="F2021" s="2" t="n">
        <v>11682</v>
      </c>
      <c r="G2021" s="2" t="n">
        <v>95.44</v>
      </c>
      <c r="H2021" s="2" t="n">
        <v>122</v>
      </c>
      <c r="I2021" s="2" t="n">
        <v>80</v>
      </c>
      <c r="J2021" s="2" t="inlineStr">
        <is>
          <t>GPA</t>
        </is>
      </c>
      <c r="K2021" s="2">
        <f>IF(I2021&lt;&gt;"",I2021,IFERROR(INDEX(Base!$I:$I,MATCH(1,(Base!$C:$C=C2021)*(Base!$I:$I&lt;&gt;""),0)),0))</f>
        <v/>
      </c>
      <c r="L2021" s="2">
        <f>IF(AND(I2021="",K2021&gt;0),"SIM","NÃO")</f>
        <v/>
      </c>
      <c r="M2021" s="2">
        <f>IF(ISNUMBER(SEARCH("SEPARA",UPPER(C2021))),"NÃO","SIM")</f>
        <v/>
      </c>
      <c r="N2021" s="2">
        <f>IFERROR(H2021/K2021,0)</f>
        <v/>
      </c>
      <c r="O2021" s="2">
        <f>IF(M2021="NÃO","EXCLUÍDO",IF(N2021&lt;Premissas!$B$8,"&lt; 1,00",IF(N2021&lt;Premissas!$B$9,"1,00 – 1,19",IF(N2021&lt;Premissas!$B$10,"1,20 – 1,39",IF(N2021&lt;Premissas!$B$11,"1,40 – 1,59",IF(N2021&lt;Premissas!$B$12,"1,60 – 1,99","≥ 2,00"))))))</f>
        <v/>
      </c>
      <c r="P2021" s="5">
        <f>IF(OR(M2021="NÃO",N2021&lt;Premissas!$B$8),Premissas!$B$13,IF(N2021&lt;Premissas!$B$9,Premissas!$B$14,IF(N2021&lt;Premissas!$B$10,Premissas!$B$15,IF(N2021&lt;Premissas!$B$11,Premissas!$B$16,IF(N2021&lt;Premissas!$B$12,Premissas!$B$17,Premissas!$B$18)))))</f>
        <v/>
      </c>
      <c r="Q2021" s="5">
        <f>IFERROR(P2021/Premissas!$B$4,0)</f>
        <v/>
      </c>
    </row>
    <row r="2022">
      <c r="A2022" s="2" t="n">
        <v>8</v>
      </c>
      <c r="B2022" s="2" t="n">
        <v>1942</v>
      </c>
      <c r="C2022" s="2" t="inlineStr">
        <is>
          <t>SEPARACAO</t>
        </is>
      </c>
      <c r="D2022" s="2" t="n">
        <v>5947618</v>
      </c>
      <c r="E2022" s="2" t="inlineStr">
        <is>
          <t>Thiago De Aguilar Teixeira</t>
        </is>
      </c>
      <c r="F2022" s="2" t="n">
        <v>5634</v>
      </c>
      <c r="G2022" s="2" t="n">
        <v>92.5</v>
      </c>
      <c r="H2022" s="2" t="n">
        <v>61</v>
      </c>
      <c r="I2022" s="2" t="n">
        <v>80</v>
      </c>
      <c r="J2022" s="2" t="inlineStr">
        <is>
          <t>GPA</t>
        </is>
      </c>
      <c r="K2022" s="2">
        <f>IF(I2022&lt;&gt;"",I2022,IFERROR(INDEX(Base!$I:$I,MATCH(1,(Base!$C:$C=C2022)*(Base!$I:$I&lt;&gt;""),0)),0))</f>
        <v/>
      </c>
      <c r="L2022" s="2">
        <f>IF(AND(I2022="",K2022&gt;0),"SIM","NÃO")</f>
        <v/>
      </c>
      <c r="M2022" s="2">
        <f>IF(ISNUMBER(SEARCH("SEPARA",UPPER(C2022))),"NÃO","SIM")</f>
        <v/>
      </c>
      <c r="N2022" s="2">
        <f>IFERROR(H2022/K2022,0)</f>
        <v/>
      </c>
      <c r="O2022" s="2">
        <f>IF(M2022="NÃO","EXCLUÍDO",IF(N2022&lt;Premissas!$B$8,"&lt; 1,00",IF(N2022&lt;Premissas!$B$9,"1,00 – 1,19",IF(N2022&lt;Premissas!$B$10,"1,20 – 1,39",IF(N2022&lt;Premissas!$B$11,"1,40 – 1,59",IF(N2022&lt;Premissas!$B$12,"1,60 – 1,99","≥ 2,00"))))))</f>
        <v/>
      </c>
      <c r="P2022" s="5">
        <f>IF(OR(M2022="NÃO",N2022&lt;Premissas!$B$8),Premissas!$B$13,IF(N2022&lt;Premissas!$B$9,Premissas!$B$14,IF(N2022&lt;Premissas!$B$10,Premissas!$B$15,IF(N2022&lt;Premissas!$B$11,Premissas!$B$16,IF(N2022&lt;Premissas!$B$12,Premissas!$B$17,Premissas!$B$18)))))</f>
        <v/>
      </c>
      <c r="Q2022" s="5">
        <f>IFERROR(P2022/Premissas!$B$4,0)</f>
        <v/>
      </c>
    </row>
    <row r="2023">
      <c r="A2023" s="2" t="n">
        <v>8</v>
      </c>
      <c r="B2023" s="2" t="n">
        <v>1942</v>
      </c>
      <c r="C2023" s="2" t="inlineStr">
        <is>
          <t>SEPARACAO</t>
        </is>
      </c>
      <c r="D2023" s="2" t="n">
        <v>5948410</v>
      </c>
      <c r="E2023" s="2" t="inlineStr">
        <is>
          <t>Helton John Araujo Lins</t>
        </is>
      </c>
      <c r="F2023" s="2" t="n">
        <v>9166</v>
      </c>
      <c r="G2023" s="2" t="n">
        <v>111.86</v>
      </c>
      <c r="H2023" s="2" t="n">
        <v>82</v>
      </c>
      <c r="I2023" s="2" t="n">
        <v>80</v>
      </c>
      <c r="J2023" s="2" t="inlineStr">
        <is>
          <t>GPA</t>
        </is>
      </c>
      <c r="K2023" s="2">
        <f>IF(I2023&lt;&gt;"",I2023,IFERROR(INDEX(Base!$I:$I,MATCH(1,(Base!$C:$C=C2023)*(Base!$I:$I&lt;&gt;""),0)),0))</f>
        <v/>
      </c>
      <c r="L2023" s="2">
        <f>IF(AND(I2023="",K2023&gt;0),"SIM","NÃO")</f>
        <v/>
      </c>
      <c r="M2023" s="2">
        <f>IF(ISNUMBER(SEARCH("SEPARA",UPPER(C2023))),"NÃO","SIM")</f>
        <v/>
      </c>
      <c r="N2023" s="2">
        <f>IFERROR(H2023/K2023,0)</f>
        <v/>
      </c>
      <c r="O2023" s="2">
        <f>IF(M2023="NÃO","EXCLUÍDO",IF(N2023&lt;Premissas!$B$8,"&lt; 1,00",IF(N2023&lt;Premissas!$B$9,"1,00 – 1,19",IF(N2023&lt;Premissas!$B$10,"1,20 – 1,39",IF(N2023&lt;Premissas!$B$11,"1,40 – 1,59",IF(N2023&lt;Premissas!$B$12,"1,60 – 1,99","≥ 2,00"))))))</f>
        <v/>
      </c>
      <c r="P2023" s="5">
        <f>IF(OR(M2023="NÃO",N2023&lt;Premissas!$B$8),Premissas!$B$13,IF(N2023&lt;Premissas!$B$9,Premissas!$B$14,IF(N2023&lt;Premissas!$B$10,Premissas!$B$15,IF(N2023&lt;Premissas!$B$11,Premissas!$B$16,IF(N2023&lt;Premissas!$B$12,Premissas!$B$17,Premissas!$B$18)))))</f>
        <v/>
      </c>
      <c r="Q2023" s="5">
        <f>IFERROR(P2023/Premissas!$B$4,0)</f>
        <v/>
      </c>
    </row>
    <row r="2024">
      <c r="A2024" s="2" t="n">
        <v>8</v>
      </c>
      <c r="B2024" s="2" t="n">
        <v>1942</v>
      </c>
      <c r="C2024" s="2" t="inlineStr">
        <is>
          <t>SEPARACAO</t>
        </is>
      </c>
      <c r="D2024" s="2" t="n">
        <v>5949157</v>
      </c>
      <c r="E2024" s="2" t="inlineStr">
        <is>
          <t>Ed Carlos Pereira De Andrade</t>
        </is>
      </c>
      <c r="F2024" s="2" t="n">
        <v>6774</v>
      </c>
      <c r="G2024" s="2" t="n">
        <v>100.47</v>
      </c>
      <c r="H2024" s="2" t="n">
        <v>67</v>
      </c>
      <c r="I2024" s="2" t="n">
        <v>80</v>
      </c>
      <c r="J2024" s="2" t="inlineStr">
        <is>
          <t>GPA</t>
        </is>
      </c>
      <c r="K2024" s="2">
        <f>IF(I2024&lt;&gt;"",I2024,IFERROR(INDEX(Base!$I:$I,MATCH(1,(Base!$C:$C=C2024)*(Base!$I:$I&lt;&gt;""),0)),0))</f>
        <v/>
      </c>
      <c r="L2024" s="2">
        <f>IF(AND(I2024="",K2024&gt;0),"SIM","NÃO")</f>
        <v/>
      </c>
      <c r="M2024" s="2">
        <f>IF(ISNUMBER(SEARCH("SEPARA",UPPER(C2024))),"NÃO","SIM")</f>
        <v/>
      </c>
      <c r="N2024" s="2">
        <f>IFERROR(H2024/K2024,0)</f>
        <v/>
      </c>
      <c r="O2024" s="2">
        <f>IF(M2024="NÃO","EXCLUÍDO",IF(N2024&lt;Premissas!$B$8,"&lt; 1,00",IF(N2024&lt;Premissas!$B$9,"1,00 – 1,19",IF(N2024&lt;Premissas!$B$10,"1,20 – 1,39",IF(N2024&lt;Premissas!$B$11,"1,40 – 1,59",IF(N2024&lt;Premissas!$B$12,"1,60 – 1,99","≥ 2,00"))))))</f>
        <v/>
      </c>
      <c r="P2024" s="5">
        <f>IF(OR(M2024="NÃO",N2024&lt;Premissas!$B$8),Premissas!$B$13,IF(N2024&lt;Premissas!$B$9,Premissas!$B$14,IF(N2024&lt;Premissas!$B$10,Premissas!$B$15,IF(N2024&lt;Premissas!$B$11,Premissas!$B$16,IF(N2024&lt;Premissas!$B$12,Premissas!$B$17,Premissas!$B$18)))))</f>
        <v/>
      </c>
      <c r="Q2024" s="5">
        <f>IFERROR(P2024/Premissas!$B$4,0)</f>
        <v/>
      </c>
    </row>
    <row r="2025">
      <c r="A2025" s="2" t="n">
        <v>8</v>
      </c>
      <c r="B2025" s="2" t="n">
        <v>1942</v>
      </c>
      <c r="C2025" s="2" t="inlineStr">
        <is>
          <t>SEPARACAO</t>
        </is>
      </c>
      <c r="D2025" s="2" t="n">
        <v>5951321</v>
      </c>
      <c r="E2025" s="2" t="inlineStr">
        <is>
          <t>Renato Claudino De Moura Annibal</t>
        </is>
      </c>
      <c r="F2025" s="2" t="n">
        <v>11336</v>
      </c>
      <c r="G2025" s="2" t="n">
        <v>105.33</v>
      </c>
      <c r="H2025" s="2" t="n">
        <v>108</v>
      </c>
      <c r="I2025" s="2" t="n">
        <v>80</v>
      </c>
      <c r="J2025" s="2" t="inlineStr">
        <is>
          <t>GPA</t>
        </is>
      </c>
      <c r="K2025" s="2">
        <f>IF(I2025&lt;&gt;"",I2025,IFERROR(INDEX(Base!$I:$I,MATCH(1,(Base!$C:$C=C2025)*(Base!$I:$I&lt;&gt;""),0)),0))</f>
        <v/>
      </c>
      <c r="L2025" s="2">
        <f>IF(AND(I2025="",K2025&gt;0),"SIM","NÃO")</f>
        <v/>
      </c>
      <c r="M2025" s="2">
        <f>IF(ISNUMBER(SEARCH("SEPARA",UPPER(C2025))),"NÃO","SIM")</f>
        <v/>
      </c>
      <c r="N2025" s="2">
        <f>IFERROR(H2025/K2025,0)</f>
        <v/>
      </c>
      <c r="O2025" s="2">
        <f>IF(M2025="NÃO","EXCLUÍDO",IF(N2025&lt;Premissas!$B$8,"&lt; 1,00",IF(N2025&lt;Premissas!$B$9,"1,00 – 1,19",IF(N2025&lt;Premissas!$B$10,"1,20 – 1,39",IF(N2025&lt;Premissas!$B$11,"1,40 – 1,59",IF(N2025&lt;Premissas!$B$12,"1,60 – 1,99","≥ 2,00"))))))</f>
        <v/>
      </c>
      <c r="P2025" s="5">
        <f>IF(OR(M2025="NÃO",N2025&lt;Premissas!$B$8),Premissas!$B$13,IF(N2025&lt;Premissas!$B$9,Premissas!$B$14,IF(N2025&lt;Premissas!$B$10,Premissas!$B$15,IF(N2025&lt;Premissas!$B$11,Premissas!$B$16,IF(N2025&lt;Premissas!$B$12,Premissas!$B$17,Premissas!$B$18)))))</f>
        <v/>
      </c>
      <c r="Q2025" s="5">
        <f>IFERROR(P2025/Premissas!$B$4,0)</f>
        <v/>
      </c>
    </row>
    <row r="2026">
      <c r="A2026" s="2" t="n">
        <v>8</v>
      </c>
      <c r="B2026" s="2" t="n">
        <v>1942</v>
      </c>
      <c r="C2026" s="2" t="inlineStr">
        <is>
          <t>SEPARACAO</t>
        </is>
      </c>
      <c r="D2026" s="2" t="n">
        <v>5952476</v>
      </c>
      <c r="E2026" s="2" t="inlineStr">
        <is>
          <t>Caio Goncalves</t>
        </is>
      </c>
      <c r="F2026" s="2" t="n">
        <v>11077</v>
      </c>
      <c r="G2026" s="2" t="n">
        <v>121.52</v>
      </c>
      <c r="H2026" s="2" t="n">
        <v>91</v>
      </c>
      <c r="I2026" s="2" t="n">
        <v>80</v>
      </c>
      <c r="J2026" s="2" t="inlineStr">
        <is>
          <t>GPA</t>
        </is>
      </c>
      <c r="K2026" s="2">
        <f>IF(I2026&lt;&gt;"",I2026,IFERROR(INDEX(Base!$I:$I,MATCH(1,(Base!$C:$C=C2026)*(Base!$I:$I&lt;&gt;""),0)),0))</f>
        <v/>
      </c>
      <c r="L2026" s="2">
        <f>IF(AND(I2026="",K2026&gt;0),"SIM","NÃO")</f>
        <v/>
      </c>
      <c r="M2026" s="2">
        <f>IF(ISNUMBER(SEARCH("SEPARA",UPPER(C2026))),"NÃO","SIM")</f>
        <v/>
      </c>
      <c r="N2026" s="2">
        <f>IFERROR(H2026/K2026,0)</f>
        <v/>
      </c>
      <c r="O2026" s="2">
        <f>IF(M2026="NÃO","EXCLUÍDO",IF(N2026&lt;Premissas!$B$8,"&lt; 1,00",IF(N2026&lt;Premissas!$B$9,"1,00 – 1,19",IF(N2026&lt;Premissas!$B$10,"1,20 – 1,39",IF(N2026&lt;Premissas!$B$11,"1,40 – 1,59",IF(N2026&lt;Premissas!$B$12,"1,60 – 1,99","≥ 2,00"))))))</f>
        <v/>
      </c>
      <c r="P2026" s="5">
        <f>IF(OR(M2026="NÃO",N2026&lt;Premissas!$B$8),Premissas!$B$13,IF(N2026&lt;Premissas!$B$9,Premissas!$B$14,IF(N2026&lt;Premissas!$B$10,Premissas!$B$15,IF(N2026&lt;Premissas!$B$11,Premissas!$B$16,IF(N2026&lt;Premissas!$B$12,Premissas!$B$17,Premissas!$B$18)))))</f>
        <v/>
      </c>
      <c r="Q2026" s="5">
        <f>IFERROR(P2026/Premissas!$B$4,0)</f>
        <v/>
      </c>
    </row>
    <row r="2027">
      <c r="A2027" s="2" t="n">
        <v>8</v>
      </c>
      <c r="B2027" s="2" t="n">
        <v>1942</v>
      </c>
      <c r="C2027" s="2" t="inlineStr">
        <is>
          <t>SEPARACAO</t>
        </is>
      </c>
      <c r="D2027" s="2" t="n">
        <v>5954894</v>
      </c>
      <c r="E2027" s="2" t="inlineStr">
        <is>
          <t>Vitor Manoel De Araujo</t>
        </is>
      </c>
      <c r="F2027" s="2" t="n">
        <v>11366</v>
      </c>
      <c r="G2027" s="2" t="n">
        <v>75.09</v>
      </c>
      <c r="H2027" s="2" t="n">
        <v>151</v>
      </c>
      <c r="I2027" s="2" t="n">
        <v>80</v>
      </c>
      <c r="J2027" s="2" t="inlineStr">
        <is>
          <t>GPA</t>
        </is>
      </c>
      <c r="K2027" s="2">
        <f>IF(I2027&lt;&gt;"",I2027,IFERROR(INDEX(Base!$I:$I,MATCH(1,(Base!$C:$C=C2027)*(Base!$I:$I&lt;&gt;""),0)),0))</f>
        <v/>
      </c>
      <c r="L2027" s="2">
        <f>IF(AND(I2027="",K2027&gt;0),"SIM","NÃO")</f>
        <v/>
      </c>
      <c r="M2027" s="2">
        <f>IF(ISNUMBER(SEARCH("SEPARA",UPPER(C2027))),"NÃO","SIM")</f>
        <v/>
      </c>
      <c r="N2027" s="2">
        <f>IFERROR(H2027/K2027,0)</f>
        <v/>
      </c>
      <c r="O2027" s="2">
        <f>IF(M2027="NÃO","EXCLUÍDO",IF(N2027&lt;Premissas!$B$8,"&lt; 1,00",IF(N2027&lt;Premissas!$B$9,"1,00 – 1,19",IF(N2027&lt;Premissas!$B$10,"1,20 – 1,39",IF(N2027&lt;Premissas!$B$11,"1,40 – 1,59",IF(N2027&lt;Premissas!$B$12,"1,60 – 1,99","≥ 2,00"))))))</f>
        <v/>
      </c>
      <c r="P2027" s="5">
        <f>IF(OR(M2027="NÃO",N2027&lt;Premissas!$B$8),Premissas!$B$13,IF(N2027&lt;Premissas!$B$9,Premissas!$B$14,IF(N2027&lt;Premissas!$B$10,Premissas!$B$15,IF(N2027&lt;Premissas!$B$11,Premissas!$B$16,IF(N2027&lt;Premissas!$B$12,Premissas!$B$17,Premissas!$B$18)))))</f>
        <v/>
      </c>
      <c r="Q2027" s="5">
        <f>IFERROR(P2027/Premissas!$B$4,0)</f>
        <v/>
      </c>
    </row>
    <row r="2028">
      <c r="A2028" s="2" t="n">
        <v>8</v>
      </c>
      <c r="B2028" s="2" t="n">
        <v>1942</v>
      </c>
      <c r="C2028" s="2" t="inlineStr">
        <is>
          <t>SEPARACAO</t>
        </is>
      </c>
      <c r="D2028" s="2" t="n">
        <v>5955190</v>
      </c>
      <c r="E2028" s="2" t="inlineStr">
        <is>
          <t>Bryan Leite De Souza</t>
        </is>
      </c>
      <c r="F2028" s="2" t="n">
        <v>7270</v>
      </c>
      <c r="G2028" s="2" t="n">
        <v>113.07</v>
      </c>
      <c r="H2028" s="2" t="n">
        <v>64</v>
      </c>
      <c r="I2028" s="2" t="n">
        <v>80</v>
      </c>
      <c r="J2028" s="2" t="inlineStr">
        <is>
          <t>GPA</t>
        </is>
      </c>
      <c r="K2028" s="2">
        <f>IF(I2028&lt;&gt;"",I2028,IFERROR(INDEX(Base!$I:$I,MATCH(1,(Base!$C:$C=C2028)*(Base!$I:$I&lt;&gt;""),0)),0))</f>
        <v/>
      </c>
      <c r="L2028" s="2">
        <f>IF(AND(I2028="",K2028&gt;0),"SIM","NÃO")</f>
        <v/>
      </c>
      <c r="M2028" s="2">
        <f>IF(ISNUMBER(SEARCH("SEPARA",UPPER(C2028))),"NÃO","SIM")</f>
        <v/>
      </c>
      <c r="N2028" s="2">
        <f>IFERROR(H2028/K2028,0)</f>
        <v/>
      </c>
      <c r="O2028" s="2">
        <f>IF(M2028="NÃO","EXCLUÍDO",IF(N2028&lt;Premissas!$B$8,"&lt; 1,00",IF(N2028&lt;Premissas!$B$9,"1,00 – 1,19",IF(N2028&lt;Premissas!$B$10,"1,20 – 1,39",IF(N2028&lt;Premissas!$B$11,"1,40 – 1,59",IF(N2028&lt;Premissas!$B$12,"1,60 – 1,99","≥ 2,00"))))))</f>
        <v/>
      </c>
      <c r="P2028" s="5">
        <f>IF(OR(M2028="NÃO",N2028&lt;Premissas!$B$8),Premissas!$B$13,IF(N2028&lt;Premissas!$B$9,Premissas!$B$14,IF(N2028&lt;Premissas!$B$10,Premissas!$B$15,IF(N2028&lt;Premissas!$B$11,Premissas!$B$16,IF(N2028&lt;Premissas!$B$12,Premissas!$B$17,Premissas!$B$18)))))</f>
        <v/>
      </c>
      <c r="Q2028" s="5">
        <f>IFERROR(P2028/Premissas!$B$4,0)</f>
        <v/>
      </c>
    </row>
    <row r="2029">
      <c r="A2029" s="2" t="n">
        <v>8</v>
      </c>
      <c r="B2029" s="2" t="n">
        <v>1942</v>
      </c>
      <c r="C2029" s="2" t="inlineStr">
        <is>
          <t>SEPARACAO</t>
        </is>
      </c>
      <c r="D2029" s="2" t="n">
        <v>5957893</v>
      </c>
      <c r="E2029" s="2" t="inlineStr">
        <is>
          <t>Paulo Dos Santos Stefano</t>
        </is>
      </c>
      <c r="F2029" s="2" t="n">
        <v>12279</v>
      </c>
      <c r="G2029" s="2" t="n">
        <v>116.9</v>
      </c>
      <c r="H2029" s="2" t="n">
        <v>105</v>
      </c>
      <c r="I2029" s="2" t="n">
        <v>80</v>
      </c>
      <c r="J2029" s="2" t="inlineStr">
        <is>
          <t>GPA</t>
        </is>
      </c>
      <c r="K2029" s="2">
        <f>IF(I2029&lt;&gt;"",I2029,IFERROR(INDEX(Base!$I:$I,MATCH(1,(Base!$C:$C=C2029)*(Base!$I:$I&lt;&gt;""),0)),0))</f>
        <v/>
      </c>
      <c r="L2029" s="2">
        <f>IF(AND(I2029="",K2029&gt;0),"SIM","NÃO")</f>
        <v/>
      </c>
      <c r="M2029" s="2">
        <f>IF(ISNUMBER(SEARCH("SEPARA",UPPER(C2029))),"NÃO","SIM")</f>
        <v/>
      </c>
      <c r="N2029" s="2">
        <f>IFERROR(H2029/K2029,0)</f>
        <v/>
      </c>
      <c r="O2029" s="2">
        <f>IF(M2029="NÃO","EXCLUÍDO",IF(N2029&lt;Premissas!$B$8,"&lt; 1,00",IF(N2029&lt;Premissas!$B$9,"1,00 – 1,19",IF(N2029&lt;Premissas!$B$10,"1,20 – 1,39",IF(N2029&lt;Premissas!$B$11,"1,40 – 1,59",IF(N2029&lt;Premissas!$B$12,"1,60 – 1,99","≥ 2,00"))))))</f>
        <v/>
      </c>
      <c r="P2029" s="5">
        <f>IF(OR(M2029="NÃO",N2029&lt;Premissas!$B$8),Premissas!$B$13,IF(N2029&lt;Premissas!$B$9,Premissas!$B$14,IF(N2029&lt;Premissas!$B$10,Premissas!$B$15,IF(N2029&lt;Premissas!$B$11,Premissas!$B$16,IF(N2029&lt;Premissas!$B$12,Premissas!$B$17,Premissas!$B$18)))))</f>
        <v/>
      </c>
      <c r="Q2029" s="5">
        <f>IFERROR(P2029/Premissas!$B$4,0)</f>
        <v/>
      </c>
    </row>
    <row r="2030">
      <c r="A2030" s="2" t="n">
        <v>8</v>
      </c>
      <c r="B2030" s="2" t="n">
        <v>1942</v>
      </c>
      <c r="C2030" s="2" t="inlineStr">
        <is>
          <t>SEPARACAO</t>
        </is>
      </c>
      <c r="D2030" s="2" t="n">
        <v>5968704</v>
      </c>
      <c r="E2030" s="2" t="inlineStr">
        <is>
          <t>Rafael De Jesus Silva</t>
        </is>
      </c>
      <c r="F2030" s="2" t="n">
        <v>4606</v>
      </c>
      <c r="G2030" s="2" t="n">
        <v>84.95</v>
      </c>
      <c r="H2030" s="2" t="n">
        <v>54</v>
      </c>
      <c r="I2030" s="2" t="n">
        <v>80</v>
      </c>
      <c r="J2030" s="2" t="inlineStr">
        <is>
          <t>GPA</t>
        </is>
      </c>
      <c r="K2030" s="2">
        <f>IF(I2030&lt;&gt;"",I2030,IFERROR(INDEX(Base!$I:$I,MATCH(1,(Base!$C:$C=C2030)*(Base!$I:$I&lt;&gt;""),0)),0))</f>
        <v/>
      </c>
      <c r="L2030" s="2">
        <f>IF(AND(I2030="",K2030&gt;0),"SIM","NÃO")</f>
        <v/>
      </c>
      <c r="M2030" s="2">
        <f>IF(ISNUMBER(SEARCH("SEPARA",UPPER(C2030))),"NÃO","SIM")</f>
        <v/>
      </c>
      <c r="N2030" s="2">
        <f>IFERROR(H2030/K2030,0)</f>
        <v/>
      </c>
      <c r="O2030" s="2">
        <f>IF(M2030="NÃO","EXCLUÍDO",IF(N2030&lt;Premissas!$B$8,"&lt; 1,00",IF(N2030&lt;Premissas!$B$9,"1,00 – 1,19",IF(N2030&lt;Premissas!$B$10,"1,20 – 1,39",IF(N2030&lt;Premissas!$B$11,"1,40 – 1,59",IF(N2030&lt;Premissas!$B$12,"1,60 – 1,99","≥ 2,00"))))))</f>
        <v/>
      </c>
      <c r="P2030" s="5">
        <f>IF(OR(M2030="NÃO",N2030&lt;Premissas!$B$8),Premissas!$B$13,IF(N2030&lt;Premissas!$B$9,Premissas!$B$14,IF(N2030&lt;Premissas!$B$10,Premissas!$B$15,IF(N2030&lt;Premissas!$B$11,Premissas!$B$16,IF(N2030&lt;Premissas!$B$12,Premissas!$B$17,Premissas!$B$18)))))</f>
        <v/>
      </c>
      <c r="Q2030" s="5">
        <f>IFERROR(P2030/Premissas!$B$4,0)</f>
        <v/>
      </c>
    </row>
    <row r="2031">
      <c r="A2031" s="2" t="n">
        <v>8</v>
      </c>
      <c r="B2031" s="2" t="n">
        <v>1942</v>
      </c>
      <c r="C2031" s="2" t="inlineStr">
        <is>
          <t>SEPARACAO</t>
        </is>
      </c>
      <c r="D2031" s="2" t="n">
        <v>5977495</v>
      </c>
      <c r="E2031" s="2" t="inlineStr">
        <is>
          <t>Caua David Lopes</t>
        </is>
      </c>
      <c r="F2031" s="2" t="n">
        <v>1457</v>
      </c>
      <c r="G2031" s="2" t="n">
        <v>23.62</v>
      </c>
      <c r="H2031" s="2" t="n">
        <v>62</v>
      </c>
      <c r="I2031" s="2" t="n">
        <v>80</v>
      </c>
      <c r="J2031" s="2" t="inlineStr">
        <is>
          <t>GPA</t>
        </is>
      </c>
      <c r="K2031" s="2">
        <f>IF(I2031&lt;&gt;"",I2031,IFERROR(INDEX(Base!$I:$I,MATCH(1,(Base!$C:$C=C2031)*(Base!$I:$I&lt;&gt;""),0)),0))</f>
        <v/>
      </c>
      <c r="L2031" s="2">
        <f>IF(AND(I2031="",K2031&gt;0),"SIM","NÃO")</f>
        <v/>
      </c>
      <c r="M2031" s="2">
        <f>IF(ISNUMBER(SEARCH("SEPARA",UPPER(C2031))),"NÃO","SIM")</f>
        <v/>
      </c>
      <c r="N2031" s="2">
        <f>IFERROR(H2031/K2031,0)</f>
        <v/>
      </c>
      <c r="O2031" s="2">
        <f>IF(M2031="NÃO","EXCLUÍDO",IF(N2031&lt;Premissas!$B$8,"&lt; 1,00",IF(N2031&lt;Premissas!$B$9,"1,00 – 1,19",IF(N2031&lt;Premissas!$B$10,"1,20 – 1,39",IF(N2031&lt;Premissas!$B$11,"1,40 – 1,59",IF(N2031&lt;Premissas!$B$12,"1,60 – 1,99","≥ 2,00"))))))</f>
        <v/>
      </c>
      <c r="P2031" s="5">
        <f>IF(OR(M2031="NÃO",N2031&lt;Premissas!$B$8),Premissas!$B$13,IF(N2031&lt;Premissas!$B$9,Premissas!$B$14,IF(N2031&lt;Premissas!$B$10,Premissas!$B$15,IF(N2031&lt;Premissas!$B$11,Premissas!$B$16,IF(N2031&lt;Premissas!$B$12,Premissas!$B$17,Premissas!$B$18)))))</f>
        <v/>
      </c>
      <c r="Q2031" s="5">
        <f>IFERROR(P2031/Premissas!$B$4,0)</f>
        <v/>
      </c>
    </row>
    <row r="2032">
      <c r="A2032" s="2" t="n">
        <v>8</v>
      </c>
      <c r="B2032" s="2" t="n">
        <v>1942</v>
      </c>
      <c r="C2032" s="2" t="inlineStr">
        <is>
          <t>SEPARACAO</t>
        </is>
      </c>
      <c r="D2032" s="2" t="n">
        <v>5977606</v>
      </c>
      <c r="E2032" s="2" t="inlineStr">
        <is>
          <t>Silvanez De Oliveira</t>
        </is>
      </c>
      <c r="F2032" s="2" t="n">
        <v>8679</v>
      </c>
      <c r="G2032" s="2" t="n">
        <v>114.9</v>
      </c>
      <c r="H2032" s="2" t="n">
        <v>76</v>
      </c>
      <c r="I2032" s="2" t="n">
        <v>80</v>
      </c>
      <c r="J2032" s="2" t="inlineStr">
        <is>
          <t>GPA</t>
        </is>
      </c>
      <c r="K2032" s="2">
        <f>IF(I2032&lt;&gt;"",I2032,IFERROR(INDEX(Base!$I:$I,MATCH(1,(Base!$C:$C=C2032)*(Base!$I:$I&lt;&gt;""),0)),0))</f>
        <v/>
      </c>
      <c r="L2032" s="2">
        <f>IF(AND(I2032="",K2032&gt;0),"SIM","NÃO")</f>
        <v/>
      </c>
      <c r="M2032" s="2">
        <f>IF(ISNUMBER(SEARCH("SEPARA",UPPER(C2032))),"NÃO","SIM")</f>
        <v/>
      </c>
      <c r="N2032" s="2">
        <f>IFERROR(H2032/K2032,0)</f>
        <v/>
      </c>
      <c r="O2032" s="2">
        <f>IF(M2032="NÃO","EXCLUÍDO",IF(N2032&lt;Premissas!$B$8,"&lt; 1,00",IF(N2032&lt;Premissas!$B$9,"1,00 – 1,19",IF(N2032&lt;Premissas!$B$10,"1,20 – 1,39",IF(N2032&lt;Premissas!$B$11,"1,40 – 1,59",IF(N2032&lt;Premissas!$B$12,"1,60 – 1,99","≥ 2,00"))))))</f>
        <v/>
      </c>
      <c r="P2032" s="5">
        <f>IF(OR(M2032="NÃO",N2032&lt;Premissas!$B$8),Premissas!$B$13,IF(N2032&lt;Premissas!$B$9,Premissas!$B$14,IF(N2032&lt;Premissas!$B$10,Premissas!$B$15,IF(N2032&lt;Premissas!$B$11,Premissas!$B$16,IF(N2032&lt;Premissas!$B$12,Premissas!$B$17,Premissas!$B$18)))))</f>
        <v/>
      </c>
      <c r="Q2032" s="5">
        <f>IFERROR(P2032/Premissas!$B$4,0)</f>
        <v/>
      </c>
    </row>
    <row r="2033">
      <c r="A2033" s="2" t="n">
        <v>8</v>
      </c>
      <c r="B2033" s="2" t="n">
        <v>1942</v>
      </c>
      <c r="C2033" s="2" t="inlineStr">
        <is>
          <t>SEPARACAO</t>
        </is>
      </c>
      <c r="D2033" s="2" t="n">
        <v>5980500</v>
      </c>
      <c r="E2033" s="2" t="inlineStr">
        <is>
          <t>Jean Lucas Dos Santos Correia</t>
        </is>
      </c>
      <c r="F2033" s="2" t="n">
        <v>1045</v>
      </c>
      <c r="G2033" s="2" t="n">
        <v>20.01</v>
      </c>
      <c r="H2033" s="2" t="n">
        <v>52</v>
      </c>
      <c r="I2033" s="2" t="n">
        <v>80</v>
      </c>
      <c r="J2033" s="2" t="inlineStr">
        <is>
          <t>GPA</t>
        </is>
      </c>
      <c r="K2033" s="2">
        <f>IF(I2033&lt;&gt;"",I2033,IFERROR(INDEX(Base!$I:$I,MATCH(1,(Base!$C:$C=C2033)*(Base!$I:$I&lt;&gt;""),0)),0))</f>
        <v/>
      </c>
      <c r="L2033" s="2">
        <f>IF(AND(I2033="",K2033&gt;0),"SIM","NÃO")</f>
        <v/>
      </c>
      <c r="M2033" s="2">
        <f>IF(ISNUMBER(SEARCH("SEPARA",UPPER(C2033))),"NÃO","SIM")</f>
        <v/>
      </c>
      <c r="N2033" s="2">
        <f>IFERROR(H2033/K2033,0)</f>
        <v/>
      </c>
      <c r="O2033" s="2">
        <f>IF(M2033="NÃO","EXCLUÍDO",IF(N2033&lt;Premissas!$B$8,"&lt; 1,00",IF(N2033&lt;Premissas!$B$9,"1,00 – 1,19",IF(N2033&lt;Premissas!$B$10,"1,20 – 1,39",IF(N2033&lt;Premissas!$B$11,"1,40 – 1,59",IF(N2033&lt;Premissas!$B$12,"1,60 – 1,99","≥ 2,00"))))))</f>
        <v/>
      </c>
      <c r="P2033" s="5">
        <f>IF(OR(M2033="NÃO",N2033&lt;Premissas!$B$8),Premissas!$B$13,IF(N2033&lt;Premissas!$B$9,Premissas!$B$14,IF(N2033&lt;Premissas!$B$10,Premissas!$B$15,IF(N2033&lt;Premissas!$B$11,Premissas!$B$16,IF(N2033&lt;Premissas!$B$12,Premissas!$B$17,Premissas!$B$18)))))</f>
        <v/>
      </c>
      <c r="Q2033" s="5">
        <f>IFERROR(P2033/Premissas!$B$4,0)</f>
        <v/>
      </c>
    </row>
    <row r="2034">
      <c r="A2034" s="2" t="n">
        <v>8</v>
      </c>
      <c r="B2034" s="2" t="n">
        <v>1942</v>
      </c>
      <c r="C2034" s="2" t="inlineStr">
        <is>
          <t>SEPARACAO</t>
        </is>
      </c>
      <c r="D2034" s="2" t="n">
        <v>5984149</v>
      </c>
      <c r="E2034" s="2" t="inlineStr">
        <is>
          <t>Victor De Oliveira Mota</t>
        </is>
      </c>
      <c r="F2034" s="2" t="n">
        <v>3298</v>
      </c>
      <c r="G2034" s="2" t="n">
        <v>55.4</v>
      </c>
      <c r="H2034" s="2" t="n">
        <v>60</v>
      </c>
      <c r="I2034" s="2" t="n">
        <v>80</v>
      </c>
      <c r="J2034" s="2" t="inlineStr">
        <is>
          <t>GPA</t>
        </is>
      </c>
      <c r="K2034" s="2">
        <f>IF(I2034&lt;&gt;"",I2034,IFERROR(INDEX(Base!$I:$I,MATCH(1,(Base!$C:$C=C2034)*(Base!$I:$I&lt;&gt;""),0)),0))</f>
        <v/>
      </c>
      <c r="L2034" s="2">
        <f>IF(AND(I2034="",K2034&gt;0),"SIM","NÃO")</f>
        <v/>
      </c>
      <c r="M2034" s="2">
        <f>IF(ISNUMBER(SEARCH("SEPARA",UPPER(C2034))),"NÃO","SIM")</f>
        <v/>
      </c>
      <c r="N2034" s="2">
        <f>IFERROR(H2034/K2034,0)</f>
        <v/>
      </c>
      <c r="O2034" s="2">
        <f>IF(M2034="NÃO","EXCLUÍDO",IF(N2034&lt;Premissas!$B$8,"&lt; 1,00",IF(N2034&lt;Premissas!$B$9,"1,00 – 1,19",IF(N2034&lt;Premissas!$B$10,"1,20 – 1,39",IF(N2034&lt;Premissas!$B$11,"1,40 – 1,59",IF(N2034&lt;Premissas!$B$12,"1,60 – 1,99","≥ 2,00"))))))</f>
        <v/>
      </c>
      <c r="P2034" s="5">
        <f>IF(OR(M2034="NÃO",N2034&lt;Premissas!$B$8),Premissas!$B$13,IF(N2034&lt;Premissas!$B$9,Premissas!$B$14,IF(N2034&lt;Premissas!$B$10,Premissas!$B$15,IF(N2034&lt;Premissas!$B$11,Premissas!$B$16,IF(N2034&lt;Premissas!$B$12,Premissas!$B$17,Premissas!$B$18)))))</f>
        <v/>
      </c>
      <c r="Q2034" s="5">
        <f>IFERROR(P2034/Premissas!$B$4,0)</f>
        <v/>
      </c>
    </row>
    <row r="2035">
      <c r="A2035" s="2" t="n">
        <v>8</v>
      </c>
      <c r="B2035" s="2" t="n">
        <v>1942</v>
      </c>
      <c r="C2035" s="2" t="inlineStr">
        <is>
          <t>SEPARACAO</t>
        </is>
      </c>
      <c r="D2035" s="2" t="n">
        <v>5984742</v>
      </c>
      <c r="E2035" s="2" t="inlineStr">
        <is>
          <t>Diogo Lopes Cerqueira</t>
        </is>
      </c>
      <c r="F2035" s="2" t="n">
        <v>8194</v>
      </c>
      <c r="G2035" s="2" t="n">
        <v>98.38</v>
      </c>
      <c r="H2035" s="2" t="n">
        <v>83</v>
      </c>
      <c r="I2035" s="2" t="n">
        <v>80</v>
      </c>
      <c r="J2035" s="2" t="inlineStr">
        <is>
          <t>GPA</t>
        </is>
      </c>
      <c r="K2035" s="2">
        <f>IF(I2035&lt;&gt;"",I2035,IFERROR(INDEX(Base!$I:$I,MATCH(1,(Base!$C:$C=C2035)*(Base!$I:$I&lt;&gt;""),0)),0))</f>
        <v/>
      </c>
      <c r="L2035" s="2">
        <f>IF(AND(I2035="",K2035&gt;0),"SIM","NÃO")</f>
        <v/>
      </c>
      <c r="M2035" s="2">
        <f>IF(ISNUMBER(SEARCH("SEPARA",UPPER(C2035))),"NÃO","SIM")</f>
        <v/>
      </c>
      <c r="N2035" s="2">
        <f>IFERROR(H2035/K2035,0)</f>
        <v/>
      </c>
      <c r="O2035" s="2">
        <f>IF(M2035="NÃO","EXCLUÍDO",IF(N2035&lt;Premissas!$B$8,"&lt; 1,00",IF(N2035&lt;Premissas!$B$9,"1,00 – 1,19",IF(N2035&lt;Premissas!$B$10,"1,20 – 1,39",IF(N2035&lt;Premissas!$B$11,"1,40 – 1,59",IF(N2035&lt;Premissas!$B$12,"1,60 – 1,99","≥ 2,00"))))))</f>
        <v/>
      </c>
      <c r="P2035" s="5">
        <f>IF(OR(M2035="NÃO",N2035&lt;Premissas!$B$8),Premissas!$B$13,IF(N2035&lt;Premissas!$B$9,Premissas!$B$14,IF(N2035&lt;Premissas!$B$10,Premissas!$B$15,IF(N2035&lt;Premissas!$B$11,Premissas!$B$16,IF(N2035&lt;Premissas!$B$12,Premissas!$B$17,Premissas!$B$18)))))</f>
        <v/>
      </c>
      <c r="Q2035" s="5">
        <f>IFERROR(P2035/Premissas!$B$4,0)</f>
        <v/>
      </c>
    </row>
    <row r="2036">
      <c r="A2036" s="2" t="n">
        <v>8</v>
      </c>
      <c r="B2036" s="2" t="n">
        <v>1942</v>
      </c>
      <c r="C2036" s="2" t="inlineStr">
        <is>
          <t>SEPARACAO</t>
        </is>
      </c>
      <c r="D2036" s="2" t="n">
        <v>5990327</v>
      </c>
      <c r="E2036" s="2" t="inlineStr">
        <is>
          <t>Guilherme Costa Marcelino</t>
        </is>
      </c>
      <c r="F2036" s="2" t="n">
        <v>9012</v>
      </c>
      <c r="G2036" s="2" t="n">
        <v>108.4</v>
      </c>
      <c r="H2036" s="2" t="n">
        <v>83</v>
      </c>
      <c r="I2036" s="2" t="n">
        <v>80</v>
      </c>
      <c r="J2036" s="2" t="inlineStr">
        <is>
          <t>GPA</t>
        </is>
      </c>
      <c r="K2036" s="2">
        <f>IF(I2036&lt;&gt;"",I2036,IFERROR(INDEX(Base!$I:$I,MATCH(1,(Base!$C:$C=C2036)*(Base!$I:$I&lt;&gt;""),0)),0))</f>
        <v/>
      </c>
      <c r="L2036" s="2">
        <f>IF(AND(I2036="",K2036&gt;0),"SIM","NÃO")</f>
        <v/>
      </c>
      <c r="M2036" s="2">
        <f>IF(ISNUMBER(SEARCH("SEPARA",UPPER(C2036))),"NÃO","SIM")</f>
        <v/>
      </c>
      <c r="N2036" s="2">
        <f>IFERROR(H2036/K2036,0)</f>
        <v/>
      </c>
      <c r="O2036" s="2">
        <f>IF(M2036="NÃO","EXCLUÍDO",IF(N2036&lt;Premissas!$B$8,"&lt; 1,00",IF(N2036&lt;Premissas!$B$9,"1,00 – 1,19",IF(N2036&lt;Premissas!$B$10,"1,20 – 1,39",IF(N2036&lt;Premissas!$B$11,"1,40 – 1,59",IF(N2036&lt;Premissas!$B$12,"1,60 – 1,99","≥ 2,00"))))))</f>
        <v/>
      </c>
      <c r="P2036" s="5">
        <f>IF(OR(M2036="NÃO",N2036&lt;Premissas!$B$8),Premissas!$B$13,IF(N2036&lt;Premissas!$B$9,Premissas!$B$14,IF(N2036&lt;Premissas!$B$10,Premissas!$B$15,IF(N2036&lt;Premissas!$B$11,Premissas!$B$16,IF(N2036&lt;Premissas!$B$12,Premissas!$B$17,Premissas!$B$18)))))</f>
        <v/>
      </c>
      <c r="Q2036" s="5">
        <f>IFERROR(P2036/Premissas!$B$4,0)</f>
        <v/>
      </c>
    </row>
    <row r="2037">
      <c r="A2037" s="2" t="n">
        <v>8</v>
      </c>
      <c r="B2037" s="2" t="n">
        <v>1942</v>
      </c>
      <c r="C2037" s="2" t="inlineStr">
        <is>
          <t>SEPARACAO</t>
        </is>
      </c>
      <c r="D2037" s="2" t="n">
        <v>5990653</v>
      </c>
      <c r="E2037" s="2" t="inlineStr">
        <is>
          <t>Alan Da Silva Veras</t>
        </is>
      </c>
      <c r="F2037" s="2" t="n">
        <v>5149</v>
      </c>
      <c r="G2037" s="2" t="n">
        <v>95.18000000000001</v>
      </c>
      <c r="H2037" s="2" t="n">
        <v>54</v>
      </c>
      <c r="I2037" s="2" t="n">
        <v>80</v>
      </c>
      <c r="J2037" s="2" t="inlineStr">
        <is>
          <t>GPA</t>
        </is>
      </c>
      <c r="K2037" s="2">
        <f>IF(I2037&lt;&gt;"",I2037,IFERROR(INDEX(Base!$I:$I,MATCH(1,(Base!$C:$C=C2037)*(Base!$I:$I&lt;&gt;""),0)),0))</f>
        <v/>
      </c>
      <c r="L2037" s="2">
        <f>IF(AND(I2037="",K2037&gt;0),"SIM","NÃO")</f>
        <v/>
      </c>
      <c r="M2037" s="2">
        <f>IF(ISNUMBER(SEARCH("SEPARA",UPPER(C2037))),"NÃO","SIM")</f>
        <v/>
      </c>
      <c r="N2037" s="2">
        <f>IFERROR(H2037/K2037,0)</f>
        <v/>
      </c>
      <c r="O2037" s="2">
        <f>IF(M2037="NÃO","EXCLUÍDO",IF(N2037&lt;Premissas!$B$8,"&lt; 1,00",IF(N2037&lt;Premissas!$B$9,"1,00 – 1,19",IF(N2037&lt;Premissas!$B$10,"1,20 – 1,39",IF(N2037&lt;Premissas!$B$11,"1,40 – 1,59",IF(N2037&lt;Premissas!$B$12,"1,60 – 1,99","≥ 2,00"))))))</f>
        <v/>
      </c>
      <c r="P2037" s="5">
        <f>IF(OR(M2037="NÃO",N2037&lt;Premissas!$B$8),Premissas!$B$13,IF(N2037&lt;Premissas!$B$9,Premissas!$B$14,IF(N2037&lt;Premissas!$B$10,Premissas!$B$15,IF(N2037&lt;Premissas!$B$11,Premissas!$B$16,IF(N2037&lt;Premissas!$B$12,Premissas!$B$17,Premissas!$B$18)))))</f>
        <v/>
      </c>
      <c r="Q2037" s="5">
        <f>IFERROR(P2037/Premissas!$B$4,0)</f>
        <v/>
      </c>
    </row>
    <row r="2038">
      <c r="A2038" s="2" t="n">
        <v>8</v>
      </c>
      <c r="B2038" s="2" t="n">
        <v>1942</v>
      </c>
      <c r="C2038" s="2" t="inlineStr">
        <is>
          <t>SEPARACAO</t>
        </is>
      </c>
      <c r="D2038" s="2" t="n">
        <v>5992567</v>
      </c>
      <c r="E2038" s="2" t="inlineStr">
        <is>
          <t>Luiz Sergio Ribeiro Gaspar Doble</t>
        </is>
      </c>
      <c r="F2038" s="2" t="n">
        <v>1370</v>
      </c>
      <c r="G2038" s="2" t="n">
        <v>28.88</v>
      </c>
      <c r="H2038" s="2" t="n">
        <v>47</v>
      </c>
      <c r="I2038" s="2" t="n">
        <v>80</v>
      </c>
      <c r="J2038" s="2" t="inlineStr">
        <is>
          <t>GPA</t>
        </is>
      </c>
      <c r="K2038" s="2">
        <f>IF(I2038&lt;&gt;"",I2038,IFERROR(INDEX(Base!$I:$I,MATCH(1,(Base!$C:$C=C2038)*(Base!$I:$I&lt;&gt;""),0)),0))</f>
        <v/>
      </c>
      <c r="L2038" s="2">
        <f>IF(AND(I2038="",K2038&gt;0),"SIM","NÃO")</f>
        <v/>
      </c>
      <c r="M2038" s="2">
        <f>IF(ISNUMBER(SEARCH("SEPARA",UPPER(C2038))),"NÃO","SIM")</f>
        <v/>
      </c>
      <c r="N2038" s="2">
        <f>IFERROR(H2038/K2038,0)</f>
        <v/>
      </c>
      <c r="O2038" s="2">
        <f>IF(M2038="NÃO","EXCLUÍDO",IF(N2038&lt;Premissas!$B$8,"&lt; 1,00",IF(N2038&lt;Premissas!$B$9,"1,00 – 1,19",IF(N2038&lt;Premissas!$B$10,"1,20 – 1,39",IF(N2038&lt;Premissas!$B$11,"1,40 – 1,59",IF(N2038&lt;Premissas!$B$12,"1,60 – 1,99","≥ 2,00"))))))</f>
        <v/>
      </c>
      <c r="P2038" s="5">
        <f>IF(OR(M2038="NÃO",N2038&lt;Premissas!$B$8),Premissas!$B$13,IF(N2038&lt;Premissas!$B$9,Premissas!$B$14,IF(N2038&lt;Premissas!$B$10,Premissas!$B$15,IF(N2038&lt;Premissas!$B$11,Premissas!$B$16,IF(N2038&lt;Premissas!$B$12,Premissas!$B$17,Premissas!$B$18)))))</f>
        <v/>
      </c>
      <c r="Q2038" s="5">
        <f>IFERROR(P2038/Premissas!$B$4,0)</f>
        <v/>
      </c>
    </row>
    <row r="2039">
      <c r="A2039" s="2" t="n">
        <v>8</v>
      </c>
      <c r="B2039" s="2" t="n">
        <v>1942</v>
      </c>
      <c r="C2039" s="2" t="inlineStr">
        <is>
          <t>SEPARACAO</t>
        </is>
      </c>
      <c r="D2039" s="2" t="n">
        <v>5994373</v>
      </c>
      <c r="E2039" s="2" t="inlineStr">
        <is>
          <t>Victor Vinicius Junqueira</t>
        </is>
      </c>
      <c r="F2039" s="2" t="n">
        <v>7488</v>
      </c>
      <c r="G2039" s="2" t="n">
        <v>86.97</v>
      </c>
      <c r="H2039" s="2" t="n">
        <v>86</v>
      </c>
      <c r="I2039" s="2" t="n">
        <v>80</v>
      </c>
      <c r="J2039" s="2" t="inlineStr">
        <is>
          <t>GPA</t>
        </is>
      </c>
      <c r="K2039" s="2">
        <f>IF(I2039&lt;&gt;"",I2039,IFERROR(INDEX(Base!$I:$I,MATCH(1,(Base!$C:$C=C2039)*(Base!$I:$I&lt;&gt;""),0)),0))</f>
        <v/>
      </c>
      <c r="L2039" s="2">
        <f>IF(AND(I2039="",K2039&gt;0),"SIM","NÃO")</f>
        <v/>
      </c>
      <c r="M2039" s="2">
        <f>IF(ISNUMBER(SEARCH("SEPARA",UPPER(C2039))),"NÃO","SIM")</f>
        <v/>
      </c>
      <c r="N2039" s="2">
        <f>IFERROR(H2039/K2039,0)</f>
        <v/>
      </c>
      <c r="O2039" s="2">
        <f>IF(M2039="NÃO","EXCLUÍDO",IF(N2039&lt;Premissas!$B$8,"&lt; 1,00",IF(N2039&lt;Premissas!$B$9,"1,00 – 1,19",IF(N2039&lt;Premissas!$B$10,"1,20 – 1,39",IF(N2039&lt;Premissas!$B$11,"1,40 – 1,59",IF(N2039&lt;Premissas!$B$12,"1,60 – 1,99","≥ 2,00"))))))</f>
        <v/>
      </c>
      <c r="P2039" s="5">
        <f>IF(OR(M2039="NÃO",N2039&lt;Premissas!$B$8),Premissas!$B$13,IF(N2039&lt;Premissas!$B$9,Premissas!$B$14,IF(N2039&lt;Premissas!$B$10,Premissas!$B$15,IF(N2039&lt;Premissas!$B$11,Premissas!$B$16,IF(N2039&lt;Premissas!$B$12,Premissas!$B$17,Premissas!$B$18)))))</f>
        <v/>
      </c>
      <c r="Q2039" s="5">
        <f>IFERROR(P2039/Premissas!$B$4,0)</f>
        <v/>
      </c>
    </row>
    <row r="2040">
      <c r="A2040" s="2" t="n">
        <v>8</v>
      </c>
      <c r="B2040" s="2" t="n">
        <v>1942</v>
      </c>
      <c r="C2040" s="2" t="inlineStr">
        <is>
          <t>CARREGAMENTO</t>
        </is>
      </c>
      <c r="D2040" s="2" t="n">
        <v>5995795</v>
      </c>
      <c r="E2040" s="2" t="inlineStr">
        <is>
          <t>Jorge Antonio Quijada Perez</t>
        </is>
      </c>
      <c r="F2040" s="2" t="n">
        <v>331</v>
      </c>
      <c r="G2040" s="2" t="n">
        <v>12.23</v>
      </c>
      <c r="H2040" s="2" t="n">
        <v>27</v>
      </c>
      <c r="I2040" s="2" t="n">
        <v>22</v>
      </c>
      <c r="J2040" s="2" t="inlineStr">
        <is>
          <t>GPA</t>
        </is>
      </c>
      <c r="K2040" s="2">
        <f>IF(I2040&lt;&gt;"",I2040,IFERROR(INDEX(Base!$I:$I,MATCH(1,(Base!$C:$C=C2040)*(Base!$I:$I&lt;&gt;""),0)),0))</f>
        <v/>
      </c>
      <c r="L2040" s="2">
        <f>IF(AND(I2040="",K2040&gt;0),"SIM","NÃO")</f>
        <v/>
      </c>
      <c r="M2040" s="2">
        <f>IF(ISNUMBER(SEARCH("SEPARA",UPPER(C2040))),"NÃO","SIM")</f>
        <v/>
      </c>
      <c r="N2040" s="2">
        <f>IFERROR(H2040/K2040,0)</f>
        <v/>
      </c>
      <c r="O2040" s="2">
        <f>IF(M2040="NÃO","EXCLUÍDO",IF(N2040&lt;Premissas!$B$8,"&lt; 1,00",IF(N2040&lt;Premissas!$B$9,"1,00 – 1,19",IF(N2040&lt;Premissas!$B$10,"1,20 – 1,39",IF(N2040&lt;Premissas!$B$11,"1,40 – 1,59",IF(N2040&lt;Premissas!$B$12,"1,60 – 1,99","≥ 2,00"))))))</f>
        <v/>
      </c>
      <c r="P2040" s="5">
        <f>IF(OR(M2040="NÃO",N2040&lt;Premissas!$B$8),Premissas!$B$13,IF(N2040&lt;Premissas!$B$9,Premissas!$B$14,IF(N2040&lt;Premissas!$B$10,Premissas!$B$15,IF(N2040&lt;Premissas!$B$11,Premissas!$B$16,IF(N2040&lt;Premissas!$B$12,Premissas!$B$17,Premissas!$B$18)))))</f>
        <v/>
      </c>
      <c r="Q2040" s="5">
        <f>IFERROR(P2040/Premissas!$B$4,0)</f>
        <v/>
      </c>
    </row>
    <row r="2041">
      <c r="A2041" s="2" t="n">
        <v>8</v>
      </c>
      <c r="B2041" s="2" t="n">
        <v>1942</v>
      </c>
      <c r="C2041" s="2" t="inlineStr">
        <is>
          <t>SEPARACAO</t>
        </is>
      </c>
      <c r="D2041" s="2" t="n">
        <v>5995795</v>
      </c>
      <c r="E2041" s="2" t="inlineStr">
        <is>
          <t>Jorge Antonio Quijada Perez</t>
        </is>
      </c>
      <c r="F2041" s="2" t="n">
        <v>3022</v>
      </c>
      <c r="G2041" s="2" t="n">
        <v>40.24</v>
      </c>
      <c r="H2041" s="2" t="n">
        <v>75</v>
      </c>
      <c r="I2041" s="2" t="n">
        <v>80</v>
      </c>
      <c r="J2041" s="2" t="inlineStr">
        <is>
          <t>GPA</t>
        </is>
      </c>
      <c r="K2041" s="2">
        <f>IF(I2041&lt;&gt;"",I2041,IFERROR(INDEX(Base!$I:$I,MATCH(1,(Base!$C:$C=C2041)*(Base!$I:$I&lt;&gt;""),0)),0))</f>
        <v/>
      </c>
      <c r="L2041" s="2">
        <f>IF(AND(I2041="",K2041&gt;0),"SIM","NÃO")</f>
        <v/>
      </c>
      <c r="M2041" s="2">
        <f>IF(ISNUMBER(SEARCH("SEPARA",UPPER(C2041))),"NÃO","SIM")</f>
        <v/>
      </c>
      <c r="N2041" s="2">
        <f>IFERROR(H2041/K2041,0)</f>
        <v/>
      </c>
      <c r="O2041" s="2">
        <f>IF(M2041="NÃO","EXCLUÍDO",IF(N2041&lt;Premissas!$B$8,"&lt; 1,00",IF(N2041&lt;Premissas!$B$9,"1,00 – 1,19",IF(N2041&lt;Premissas!$B$10,"1,20 – 1,39",IF(N2041&lt;Premissas!$B$11,"1,40 – 1,59",IF(N2041&lt;Premissas!$B$12,"1,60 – 1,99","≥ 2,00"))))))</f>
        <v/>
      </c>
      <c r="P2041" s="5">
        <f>IF(OR(M2041="NÃO",N2041&lt;Premissas!$B$8),Premissas!$B$13,IF(N2041&lt;Premissas!$B$9,Premissas!$B$14,IF(N2041&lt;Premissas!$B$10,Premissas!$B$15,IF(N2041&lt;Premissas!$B$11,Premissas!$B$16,IF(N2041&lt;Premissas!$B$12,Premissas!$B$17,Premissas!$B$18)))))</f>
        <v/>
      </c>
      <c r="Q2041" s="5">
        <f>IFERROR(P2041/Premissas!$B$4,0)</f>
        <v/>
      </c>
    </row>
    <row r="2042">
      <c r="A2042" s="2" t="n">
        <v>8</v>
      </c>
      <c r="B2042" s="2" t="n">
        <v>1942</v>
      </c>
      <c r="C2042" s="2" t="inlineStr">
        <is>
          <t>SEPARACAO</t>
        </is>
      </c>
      <c r="D2042" s="2" t="n">
        <v>5996848</v>
      </c>
      <c r="E2042" s="2" t="inlineStr">
        <is>
          <t>Bruno Rodrigues Anaia</t>
        </is>
      </c>
      <c r="F2042" s="2" t="n">
        <v>5842</v>
      </c>
      <c r="G2042" s="2" t="n">
        <v>71.95999999999999</v>
      </c>
      <c r="H2042" s="2" t="n">
        <v>81</v>
      </c>
      <c r="I2042" s="2" t="n">
        <v>80</v>
      </c>
      <c r="J2042" s="2" t="inlineStr">
        <is>
          <t>GPA</t>
        </is>
      </c>
      <c r="K2042" s="2">
        <f>IF(I2042&lt;&gt;"",I2042,IFERROR(INDEX(Base!$I:$I,MATCH(1,(Base!$C:$C=C2042)*(Base!$I:$I&lt;&gt;""),0)),0))</f>
        <v/>
      </c>
      <c r="L2042" s="2">
        <f>IF(AND(I2042="",K2042&gt;0),"SIM","NÃO")</f>
        <v/>
      </c>
      <c r="M2042" s="2">
        <f>IF(ISNUMBER(SEARCH("SEPARA",UPPER(C2042))),"NÃO","SIM")</f>
        <v/>
      </c>
      <c r="N2042" s="2">
        <f>IFERROR(H2042/K2042,0)</f>
        <v/>
      </c>
      <c r="O2042" s="2">
        <f>IF(M2042="NÃO","EXCLUÍDO",IF(N2042&lt;Premissas!$B$8,"&lt; 1,00",IF(N2042&lt;Premissas!$B$9,"1,00 – 1,19",IF(N2042&lt;Premissas!$B$10,"1,20 – 1,39",IF(N2042&lt;Premissas!$B$11,"1,40 – 1,59",IF(N2042&lt;Premissas!$B$12,"1,60 – 1,99","≥ 2,00"))))))</f>
        <v/>
      </c>
      <c r="P2042" s="5">
        <f>IF(OR(M2042="NÃO",N2042&lt;Premissas!$B$8),Premissas!$B$13,IF(N2042&lt;Premissas!$B$9,Premissas!$B$14,IF(N2042&lt;Premissas!$B$10,Premissas!$B$15,IF(N2042&lt;Premissas!$B$11,Premissas!$B$16,IF(N2042&lt;Premissas!$B$12,Premissas!$B$17,Premissas!$B$18)))))</f>
        <v/>
      </c>
      <c r="Q2042" s="5">
        <f>IFERROR(P2042/Premissas!$B$4,0)</f>
        <v/>
      </c>
    </row>
    <row r="2043">
      <c r="A2043" s="2" t="n">
        <v>8</v>
      </c>
      <c r="B2043" s="2" t="n">
        <v>1942</v>
      </c>
      <c r="C2043" s="2" t="inlineStr">
        <is>
          <t>SEPARACAO</t>
        </is>
      </c>
      <c r="D2043" s="2" t="n">
        <v>5997291</v>
      </c>
      <c r="E2043" s="2" t="inlineStr">
        <is>
          <t>Carlos Henrique Pinheiro De Souza</t>
        </is>
      </c>
      <c r="F2043" s="2" t="n">
        <v>7189</v>
      </c>
      <c r="G2043" s="2" t="n">
        <v>91.83</v>
      </c>
      <c r="H2043" s="2" t="n">
        <v>78</v>
      </c>
      <c r="I2043" s="2" t="n">
        <v>80</v>
      </c>
      <c r="J2043" s="2" t="inlineStr">
        <is>
          <t>GPA</t>
        </is>
      </c>
      <c r="K2043" s="2">
        <f>IF(I2043&lt;&gt;"",I2043,IFERROR(INDEX(Base!$I:$I,MATCH(1,(Base!$C:$C=C2043)*(Base!$I:$I&lt;&gt;""),0)),0))</f>
        <v/>
      </c>
      <c r="L2043" s="2">
        <f>IF(AND(I2043="",K2043&gt;0),"SIM","NÃO")</f>
        <v/>
      </c>
      <c r="M2043" s="2">
        <f>IF(ISNUMBER(SEARCH("SEPARA",UPPER(C2043))),"NÃO","SIM")</f>
        <v/>
      </c>
      <c r="N2043" s="2">
        <f>IFERROR(H2043/K2043,0)</f>
        <v/>
      </c>
      <c r="O2043" s="2">
        <f>IF(M2043="NÃO","EXCLUÍDO",IF(N2043&lt;Premissas!$B$8,"&lt; 1,00",IF(N2043&lt;Premissas!$B$9,"1,00 – 1,19",IF(N2043&lt;Premissas!$B$10,"1,20 – 1,39",IF(N2043&lt;Premissas!$B$11,"1,40 – 1,59",IF(N2043&lt;Premissas!$B$12,"1,60 – 1,99","≥ 2,00"))))))</f>
        <v/>
      </c>
      <c r="P2043" s="5">
        <f>IF(OR(M2043="NÃO",N2043&lt;Premissas!$B$8),Premissas!$B$13,IF(N2043&lt;Premissas!$B$9,Premissas!$B$14,IF(N2043&lt;Premissas!$B$10,Premissas!$B$15,IF(N2043&lt;Premissas!$B$11,Premissas!$B$16,IF(N2043&lt;Premissas!$B$12,Premissas!$B$17,Premissas!$B$18)))))</f>
        <v/>
      </c>
      <c r="Q2043" s="5">
        <f>IFERROR(P2043/Premissas!$B$4,0)</f>
        <v/>
      </c>
    </row>
    <row r="2044">
      <c r="A2044" s="2" t="n">
        <v>8</v>
      </c>
      <c r="B2044" s="2" t="n">
        <v>1942</v>
      </c>
      <c r="C2044" s="2" t="inlineStr">
        <is>
          <t>SEPARACAO</t>
        </is>
      </c>
      <c r="D2044" s="2" t="n">
        <v>5997909</v>
      </c>
      <c r="E2044" s="2" t="inlineStr">
        <is>
          <t>Matheus Roberto Ferreira</t>
        </is>
      </c>
      <c r="F2044" s="2" t="n">
        <v>10544</v>
      </c>
      <c r="G2044" s="2" t="n">
        <v>114.6</v>
      </c>
      <c r="H2044" s="2" t="n">
        <v>92</v>
      </c>
      <c r="I2044" s="2" t="n">
        <v>80</v>
      </c>
      <c r="J2044" s="2" t="inlineStr">
        <is>
          <t>GPA</t>
        </is>
      </c>
      <c r="K2044" s="2">
        <f>IF(I2044&lt;&gt;"",I2044,IFERROR(INDEX(Base!$I:$I,MATCH(1,(Base!$C:$C=C2044)*(Base!$I:$I&lt;&gt;""),0)),0))</f>
        <v/>
      </c>
      <c r="L2044" s="2">
        <f>IF(AND(I2044="",K2044&gt;0),"SIM","NÃO")</f>
        <v/>
      </c>
      <c r="M2044" s="2">
        <f>IF(ISNUMBER(SEARCH("SEPARA",UPPER(C2044))),"NÃO","SIM")</f>
        <v/>
      </c>
      <c r="N2044" s="2">
        <f>IFERROR(H2044/K2044,0)</f>
        <v/>
      </c>
      <c r="O2044" s="2">
        <f>IF(M2044="NÃO","EXCLUÍDO",IF(N2044&lt;Premissas!$B$8,"&lt; 1,00",IF(N2044&lt;Premissas!$B$9,"1,00 – 1,19",IF(N2044&lt;Premissas!$B$10,"1,20 – 1,39",IF(N2044&lt;Premissas!$B$11,"1,40 – 1,59",IF(N2044&lt;Premissas!$B$12,"1,60 – 1,99","≥ 2,00"))))))</f>
        <v/>
      </c>
      <c r="P2044" s="5">
        <f>IF(OR(M2044="NÃO",N2044&lt;Premissas!$B$8),Premissas!$B$13,IF(N2044&lt;Premissas!$B$9,Premissas!$B$14,IF(N2044&lt;Premissas!$B$10,Premissas!$B$15,IF(N2044&lt;Premissas!$B$11,Premissas!$B$16,IF(N2044&lt;Premissas!$B$12,Premissas!$B$17,Premissas!$B$18)))))</f>
        <v/>
      </c>
      <c r="Q2044" s="5">
        <f>IFERROR(P2044/Premissas!$B$4,0)</f>
        <v/>
      </c>
    </row>
    <row r="2045">
      <c r="A2045" s="2" t="n">
        <v>8</v>
      </c>
      <c r="B2045" s="2" t="n">
        <v>1942</v>
      </c>
      <c r="C2045" s="2" t="inlineStr">
        <is>
          <t>SEPARACAO</t>
        </is>
      </c>
      <c r="D2045" s="2" t="n">
        <v>5998204</v>
      </c>
      <c r="E2045" s="2" t="inlineStr">
        <is>
          <t>Paulo Henrique Rodrigues Dos Santos</t>
        </is>
      </c>
      <c r="F2045" s="2" t="n">
        <v>4809</v>
      </c>
      <c r="G2045" s="2" t="n">
        <v>83.40000000000001</v>
      </c>
      <c r="H2045" s="2" t="n">
        <v>58</v>
      </c>
      <c r="I2045" s="2" t="n">
        <v>80</v>
      </c>
      <c r="J2045" s="2" t="inlineStr">
        <is>
          <t>GPA</t>
        </is>
      </c>
      <c r="K2045" s="2">
        <f>IF(I2045&lt;&gt;"",I2045,IFERROR(INDEX(Base!$I:$I,MATCH(1,(Base!$C:$C=C2045)*(Base!$I:$I&lt;&gt;""),0)),0))</f>
        <v/>
      </c>
      <c r="L2045" s="2">
        <f>IF(AND(I2045="",K2045&gt;0),"SIM","NÃO")</f>
        <v/>
      </c>
      <c r="M2045" s="2">
        <f>IF(ISNUMBER(SEARCH("SEPARA",UPPER(C2045))),"NÃO","SIM")</f>
        <v/>
      </c>
      <c r="N2045" s="2">
        <f>IFERROR(H2045/K2045,0)</f>
        <v/>
      </c>
      <c r="O2045" s="2">
        <f>IF(M2045="NÃO","EXCLUÍDO",IF(N2045&lt;Premissas!$B$8,"&lt; 1,00",IF(N2045&lt;Premissas!$B$9,"1,00 – 1,19",IF(N2045&lt;Premissas!$B$10,"1,20 – 1,39",IF(N2045&lt;Premissas!$B$11,"1,40 – 1,59",IF(N2045&lt;Premissas!$B$12,"1,60 – 1,99","≥ 2,00"))))))</f>
        <v/>
      </c>
      <c r="P2045" s="5">
        <f>IF(OR(M2045="NÃO",N2045&lt;Premissas!$B$8),Premissas!$B$13,IF(N2045&lt;Premissas!$B$9,Premissas!$B$14,IF(N2045&lt;Premissas!$B$10,Premissas!$B$15,IF(N2045&lt;Premissas!$B$11,Premissas!$B$16,IF(N2045&lt;Premissas!$B$12,Premissas!$B$17,Premissas!$B$18)))))</f>
        <v/>
      </c>
      <c r="Q2045" s="5">
        <f>IFERROR(P2045/Premissas!$B$4,0)</f>
        <v/>
      </c>
    </row>
    <row r="2046">
      <c r="A2046" s="2" t="n">
        <v>8</v>
      </c>
      <c r="B2046" s="2" t="n">
        <v>1942</v>
      </c>
      <c r="C2046" s="2" t="inlineStr">
        <is>
          <t>SEPARACAO</t>
        </is>
      </c>
      <c r="D2046" s="2" t="n">
        <v>5998301</v>
      </c>
      <c r="E2046" s="2" t="inlineStr">
        <is>
          <t>Weslley Henrique Santino De Atayde</t>
        </is>
      </c>
      <c r="F2046" s="2" t="n">
        <v>1859</v>
      </c>
      <c r="G2046" s="2" t="n">
        <v>37.23</v>
      </c>
      <c r="H2046" s="2" t="n">
        <v>50</v>
      </c>
      <c r="I2046" s="2" t="n">
        <v>80</v>
      </c>
      <c r="J2046" s="2" t="inlineStr">
        <is>
          <t>GPA</t>
        </is>
      </c>
      <c r="K2046" s="2">
        <f>IF(I2046&lt;&gt;"",I2046,IFERROR(INDEX(Base!$I:$I,MATCH(1,(Base!$C:$C=C2046)*(Base!$I:$I&lt;&gt;""),0)),0))</f>
        <v/>
      </c>
      <c r="L2046" s="2">
        <f>IF(AND(I2046="",K2046&gt;0),"SIM","NÃO")</f>
        <v/>
      </c>
      <c r="M2046" s="2">
        <f>IF(ISNUMBER(SEARCH("SEPARA",UPPER(C2046))),"NÃO","SIM")</f>
        <v/>
      </c>
      <c r="N2046" s="2">
        <f>IFERROR(H2046/K2046,0)</f>
        <v/>
      </c>
      <c r="O2046" s="2">
        <f>IF(M2046="NÃO","EXCLUÍDO",IF(N2046&lt;Premissas!$B$8,"&lt; 1,00",IF(N2046&lt;Premissas!$B$9,"1,00 – 1,19",IF(N2046&lt;Premissas!$B$10,"1,20 – 1,39",IF(N2046&lt;Premissas!$B$11,"1,40 – 1,59",IF(N2046&lt;Premissas!$B$12,"1,60 – 1,99","≥ 2,00"))))))</f>
        <v/>
      </c>
      <c r="P2046" s="5">
        <f>IF(OR(M2046="NÃO",N2046&lt;Premissas!$B$8),Premissas!$B$13,IF(N2046&lt;Premissas!$B$9,Premissas!$B$14,IF(N2046&lt;Premissas!$B$10,Premissas!$B$15,IF(N2046&lt;Premissas!$B$11,Premissas!$B$16,IF(N2046&lt;Premissas!$B$12,Premissas!$B$17,Premissas!$B$18)))))</f>
        <v/>
      </c>
      <c r="Q2046" s="5">
        <f>IFERROR(P2046/Premissas!$B$4,0)</f>
        <v/>
      </c>
    </row>
    <row r="2047">
      <c r="A2047" s="2" t="n">
        <v>8</v>
      </c>
      <c r="B2047" s="2" t="n">
        <v>1942</v>
      </c>
      <c r="C2047" s="2" t="inlineStr">
        <is>
          <t>SEPARACAO</t>
        </is>
      </c>
      <c r="D2047" s="2" t="n">
        <v>5998573</v>
      </c>
      <c r="E2047" s="2" t="inlineStr">
        <is>
          <t>Luigi Vidal Veiga</t>
        </is>
      </c>
      <c r="F2047" s="2" t="n">
        <v>7352</v>
      </c>
      <c r="G2047" s="2" t="n">
        <v>80.81999999999999</v>
      </c>
      <c r="H2047" s="2" t="n">
        <v>91</v>
      </c>
      <c r="I2047" s="2" t="n">
        <v>80</v>
      </c>
      <c r="J2047" s="2" t="inlineStr">
        <is>
          <t>GPA</t>
        </is>
      </c>
      <c r="K2047" s="2">
        <f>IF(I2047&lt;&gt;"",I2047,IFERROR(INDEX(Base!$I:$I,MATCH(1,(Base!$C:$C=C2047)*(Base!$I:$I&lt;&gt;""),0)),0))</f>
        <v/>
      </c>
      <c r="L2047" s="2">
        <f>IF(AND(I2047="",K2047&gt;0),"SIM","NÃO")</f>
        <v/>
      </c>
      <c r="M2047" s="2">
        <f>IF(ISNUMBER(SEARCH("SEPARA",UPPER(C2047))),"NÃO","SIM")</f>
        <v/>
      </c>
      <c r="N2047" s="2">
        <f>IFERROR(H2047/K2047,0)</f>
        <v/>
      </c>
      <c r="O2047" s="2">
        <f>IF(M2047="NÃO","EXCLUÍDO",IF(N2047&lt;Premissas!$B$8,"&lt; 1,00",IF(N2047&lt;Premissas!$B$9,"1,00 – 1,19",IF(N2047&lt;Premissas!$B$10,"1,20 – 1,39",IF(N2047&lt;Premissas!$B$11,"1,40 – 1,59",IF(N2047&lt;Premissas!$B$12,"1,60 – 1,99","≥ 2,00"))))))</f>
        <v/>
      </c>
      <c r="P2047" s="5">
        <f>IF(OR(M2047="NÃO",N2047&lt;Premissas!$B$8),Premissas!$B$13,IF(N2047&lt;Premissas!$B$9,Premissas!$B$14,IF(N2047&lt;Premissas!$B$10,Premissas!$B$15,IF(N2047&lt;Premissas!$B$11,Premissas!$B$16,IF(N2047&lt;Premissas!$B$12,Premissas!$B$17,Premissas!$B$18)))))</f>
        <v/>
      </c>
      <c r="Q2047" s="5">
        <f>IFERROR(P2047/Premissas!$B$4,0)</f>
        <v/>
      </c>
    </row>
    <row r="2048">
      <c r="A2048" s="2" t="n">
        <v>8</v>
      </c>
      <c r="B2048" s="2" t="n">
        <v>1942</v>
      </c>
      <c r="C2048" s="2" t="inlineStr">
        <is>
          <t>SEPARACAO</t>
        </is>
      </c>
      <c r="D2048" s="2" t="n">
        <v>6000975</v>
      </c>
      <c r="E2048" s="2" t="inlineStr">
        <is>
          <t>Gustavo Da Silva Martineli</t>
        </is>
      </c>
      <c r="F2048" s="2" t="n">
        <v>4823</v>
      </c>
      <c r="G2048" s="2" t="n">
        <v>75.59999999999999</v>
      </c>
      <c r="H2048" s="2" t="n">
        <v>64</v>
      </c>
      <c r="I2048" s="2" t="n">
        <v>80</v>
      </c>
      <c r="J2048" s="2" t="inlineStr">
        <is>
          <t>GPA</t>
        </is>
      </c>
      <c r="K2048" s="2">
        <f>IF(I2048&lt;&gt;"",I2048,IFERROR(INDEX(Base!$I:$I,MATCH(1,(Base!$C:$C=C2048)*(Base!$I:$I&lt;&gt;""),0)),0))</f>
        <v/>
      </c>
      <c r="L2048" s="2">
        <f>IF(AND(I2048="",K2048&gt;0),"SIM","NÃO")</f>
        <v/>
      </c>
      <c r="M2048" s="2">
        <f>IF(ISNUMBER(SEARCH("SEPARA",UPPER(C2048))),"NÃO","SIM")</f>
        <v/>
      </c>
      <c r="N2048" s="2">
        <f>IFERROR(H2048/K2048,0)</f>
        <v/>
      </c>
      <c r="O2048" s="2">
        <f>IF(M2048="NÃO","EXCLUÍDO",IF(N2048&lt;Premissas!$B$8,"&lt; 1,00",IF(N2048&lt;Premissas!$B$9,"1,00 – 1,19",IF(N2048&lt;Premissas!$B$10,"1,20 – 1,39",IF(N2048&lt;Premissas!$B$11,"1,40 – 1,59",IF(N2048&lt;Premissas!$B$12,"1,60 – 1,99","≥ 2,00"))))))</f>
        <v/>
      </c>
      <c r="P2048" s="5">
        <f>IF(OR(M2048="NÃO",N2048&lt;Premissas!$B$8),Premissas!$B$13,IF(N2048&lt;Premissas!$B$9,Premissas!$B$14,IF(N2048&lt;Premissas!$B$10,Premissas!$B$15,IF(N2048&lt;Premissas!$B$11,Premissas!$B$16,IF(N2048&lt;Premissas!$B$12,Premissas!$B$17,Premissas!$B$18)))))</f>
        <v/>
      </c>
      <c r="Q2048" s="5">
        <f>IFERROR(P2048/Premissas!$B$4,0)</f>
        <v/>
      </c>
    </row>
    <row r="2049">
      <c r="A2049" s="2" t="n">
        <v>8</v>
      </c>
      <c r="B2049" s="2" t="n">
        <v>1942</v>
      </c>
      <c r="C2049" s="2" t="inlineStr">
        <is>
          <t>SEPARACAO</t>
        </is>
      </c>
      <c r="D2049" s="2" t="n">
        <v>6001599</v>
      </c>
      <c r="E2049" s="2" t="inlineStr">
        <is>
          <t>Cicero Paulo Alves Dos Santos</t>
        </is>
      </c>
      <c r="F2049" s="2" t="n">
        <v>7304</v>
      </c>
      <c r="G2049" s="2" t="n">
        <v>91.26000000000001</v>
      </c>
      <c r="H2049" s="2" t="n">
        <v>80</v>
      </c>
      <c r="I2049" s="2" t="n">
        <v>80</v>
      </c>
      <c r="J2049" s="2" t="inlineStr">
        <is>
          <t>GPA</t>
        </is>
      </c>
      <c r="K2049" s="2">
        <f>IF(I2049&lt;&gt;"",I2049,IFERROR(INDEX(Base!$I:$I,MATCH(1,(Base!$C:$C=C2049)*(Base!$I:$I&lt;&gt;""),0)),0))</f>
        <v/>
      </c>
      <c r="L2049" s="2">
        <f>IF(AND(I2049="",K2049&gt;0),"SIM","NÃO")</f>
        <v/>
      </c>
      <c r="M2049" s="2">
        <f>IF(ISNUMBER(SEARCH("SEPARA",UPPER(C2049))),"NÃO","SIM")</f>
        <v/>
      </c>
      <c r="N2049" s="2">
        <f>IFERROR(H2049/K2049,0)</f>
        <v/>
      </c>
      <c r="O2049" s="2">
        <f>IF(M2049="NÃO","EXCLUÍDO",IF(N2049&lt;Premissas!$B$8,"&lt; 1,00",IF(N2049&lt;Premissas!$B$9,"1,00 – 1,19",IF(N2049&lt;Premissas!$B$10,"1,20 – 1,39",IF(N2049&lt;Premissas!$B$11,"1,40 – 1,59",IF(N2049&lt;Premissas!$B$12,"1,60 – 1,99","≥ 2,00"))))))</f>
        <v/>
      </c>
      <c r="P2049" s="5">
        <f>IF(OR(M2049="NÃO",N2049&lt;Premissas!$B$8),Premissas!$B$13,IF(N2049&lt;Premissas!$B$9,Premissas!$B$14,IF(N2049&lt;Premissas!$B$10,Premissas!$B$15,IF(N2049&lt;Premissas!$B$11,Premissas!$B$16,IF(N2049&lt;Premissas!$B$12,Premissas!$B$17,Premissas!$B$18)))))</f>
        <v/>
      </c>
      <c r="Q2049" s="5">
        <f>IFERROR(P2049/Premissas!$B$4,0)</f>
        <v/>
      </c>
    </row>
    <row r="2050">
      <c r="A2050" s="2" t="n">
        <v>8</v>
      </c>
      <c r="B2050" s="2" t="n">
        <v>1942</v>
      </c>
      <c r="C2050" s="2" t="inlineStr">
        <is>
          <t>SEPARACAO</t>
        </is>
      </c>
      <c r="D2050" s="2" t="n">
        <v>6002676</v>
      </c>
      <c r="E2050" s="2" t="inlineStr">
        <is>
          <t>Eduardo Dos Santos Esteves</t>
        </is>
      </c>
      <c r="F2050" s="2" t="n">
        <v>5489</v>
      </c>
      <c r="G2050" s="2" t="n">
        <v>72.04000000000001</v>
      </c>
      <c r="H2050" s="2" t="n">
        <v>76</v>
      </c>
      <c r="I2050" s="2" t="n">
        <v>80</v>
      </c>
      <c r="J2050" s="2" t="inlineStr">
        <is>
          <t>GPA</t>
        </is>
      </c>
      <c r="K2050" s="2">
        <f>IF(I2050&lt;&gt;"",I2050,IFERROR(INDEX(Base!$I:$I,MATCH(1,(Base!$C:$C=C2050)*(Base!$I:$I&lt;&gt;""),0)),0))</f>
        <v/>
      </c>
      <c r="L2050" s="2">
        <f>IF(AND(I2050="",K2050&gt;0),"SIM","NÃO")</f>
        <v/>
      </c>
      <c r="M2050" s="2">
        <f>IF(ISNUMBER(SEARCH("SEPARA",UPPER(C2050))),"NÃO","SIM")</f>
        <v/>
      </c>
      <c r="N2050" s="2">
        <f>IFERROR(H2050/K2050,0)</f>
        <v/>
      </c>
      <c r="O2050" s="2">
        <f>IF(M2050="NÃO","EXCLUÍDO",IF(N2050&lt;Premissas!$B$8,"&lt; 1,00",IF(N2050&lt;Premissas!$B$9,"1,00 – 1,19",IF(N2050&lt;Premissas!$B$10,"1,20 – 1,39",IF(N2050&lt;Premissas!$B$11,"1,40 – 1,59",IF(N2050&lt;Premissas!$B$12,"1,60 – 1,99","≥ 2,00"))))))</f>
        <v/>
      </c>
      <c r="P2050" s="5">
        <f>IF(OR(M2050="NÃO",N2050&lt;Premissas!$B$8),Premissas!$B$13,IF(N2050&lt;Premissas!$B$9,Premissas!$B$14,IF(N2050&lt;Premissas!$B$10,Premissas!$B$15,IF(N2050&lt;Premissas!$B$11,Premissas!$B$16,IF(N2050&lt;Premissas!$B$12,Premissas!$B$17,Premissas!$B$18)))))</f>
        <v/>
      </c>
      <c r="Q2050" s="5">
        <f>IFERROR(P2050/Premissas!$B$4,0)</f>
        <v/>
      </c>
    </row>
    <row r="2051">
      <c r="A2051" s="2" t="n">
        <v>8</v>
      </c>
      <c r="B2051" s="2" t="n">
        <v>1942</v>
      </c>
      <c r="C2051" s="2" t="inlineStr">
        <is>
          <t>SEPARACAO</t>
        </is>
      </c>
      <c r="D2051" s="2" t="n">
        <v>6004032</v>
      </c>
      <c r="E2051" s="2" t="inlineStr">
        <is>
          <t>Gabriel Theodoro Da Silva</t>
        </is>
      </c>
      <c r="F2051" s="2" t="n">
        <v>5420</v>
      </c>
      <c r="G2051" s="2" t="n">
        <v>95.27</v>
      </c>
      <c r="H2051" s="2" t="n">
        <v>57</v>
      </c>
      <c r="I2051" s="2" t="n">
        <v>80</v>
      </c>
      <c r="J2051" s="2" t="inlineStr">
        <is>
          <t>GPA</t>
        </is>
      </c>
      <c r="K2051" s="2">
        <f>IF(I2051&lt;&gt;"",I2051,IFERROR(INDEX(Base!$I:$I,MATCH(1,(Base!$C:$C=C2051)*(Base!$I:$I&lt;&gt;""),0)),0))</f>
        <v/>
      </c>
      <c r="L2051" s="2">
        <f>IF(AND(I2051="",K2051&gt;0),"SIM","NÃO")</f>
        <v/>
      </c>
      <c r="M2051" s="2">
        <f>IF(ISNUMBER(SEARCH("SEPARA",UPPER(C2051))),"NÃO","SIM")</f>
        <v/>
      </c>
      <c r="N2051" s="2">
        <f>IFERROR(H2051/K2051,0)</f>
        <v/>
      </c>
      <c r="O2051" s="2">
        <f>IF(M2051="NÃO","EXCLUÍDO",IF(N2051&lt;Premissas!$B$8,"&lt; 1,00",IF(N2051&lt;Premissas!$B$9,"1,00 – 1,19",IF(N2051&lt;Premissas!$B$10,"1,20 – 1,39",IF(N2051&lt;Premissas!$B$11,"1,40 – 1,59",IF(N2051&lt;Premissas!$B$12,"1,60 – 1,99","≥ 2,00"))))))</f>
        <v/>
      </c>
      <c r="P2051" s="5">
        <f>IF(OR(M2051="NÃO",N2051&lt;Premissas!$B$8),Premissas!$B$13,IF(N2051&lt;Premissas!$B$9,Premissas!$B$14,IF(N2051&lt;Premissas!$B$10,Premissas!$B$15,IF(N2051&lt;Premissas!$B$11,Premissas!$B$16,IF(N2051&lt;Premissas!$B$12,Premissas!$B$17,Premissas!$B$18)))))</f>
        <v/>
      </c>
      <c r="Q2051" s="5">
        <f>IFERROR(P2051/Premissas!$B$4,0)</f>
        <v/>
      </c>
    </row>
    <row r="2052">
      <c r="A2052" s="2" t="n">
        <v>8</v>
      </c>
      <c r="B2052" s="2" t="n">
        <v>1942</v>
      </c>
      <c r="C2052" s="2" t="inlineStr">
        <is>
          <t>SEPARACAO</t>
        </is>
      </c>
      <c r="D2052" s="2" t="n">
        <v>6005209</v>
      </c>
      <c r="E2052" s="2" t="inlineStr">
        <is>
          <t>Diogo Da Silva Rodrigues</t>
        </is>
      </c>
      <c r="F2052" s="2" t="n">
        <v>400</v>
      </c>
      <c r="G2052" s="2" t="n">
        <v>8.85</v>
      </c>
      <c r="H2052" s="2" t="n">
        <v>45</v>
      </c>
      <c r="I2052" s="2" t="n">
        <v>80</v>
      </c>
      <c r="J2052" s="2" t="inlineStr">
        <is>
          <t>GPA</t>
        </is>
      </c>
      <c r="K2052" s="2">
        <f>IF(I2052&lt;&gt;"",I2052,IFERROR(INDEX(Base!$I:$I,MATCH(1,(Base!$C:$C=C2052)*(Base!$I:$I&lt;&gt;""),0)),0))</f>
        <v/>
      </c>
      <c r="L2052" s="2">
        <f>IF(AND(I2052="",K2052&gt;0),"SIM","NÃO")</f>
        <v/>
      </c>
      <c r="M2052" s="2">
        <f>IF(ISNUMBER(SEARCH("SEPARA",UPPER(C2052))),"NÃO","SIM")</f>
        <v/>
      </c>
      <c r="N2052" s="2">
        <f>IFERROR(H2052/K2052,0)</f>
        <v/>
      </c>
      <c r="O2052" s="2">
        <f>IF(M2052="NÃO","EXCLUÍDO",IF(N2052&lt;Premissas!$B$8,"&lt; 1,00",IF(N2052&lt;Premissas!$B$9,"1,00 – 1,19",IF(N2052&lt;Premissas!$B$10,"1,20 – 1,39",IF(N2052&lt;Premissas!$B$11,"1,40 – 1,59",IF(N2052&lt;Premissas!$B$12,"1,60 – 1,99","≥ 2,00"))))))</f>
        <v/>
      </c>
      <c r="P2052" s="5">
        <f>IF(OR(M2052="NÃO",N2052&lt;Premissas!$B$8),Premissas!$B$13,IF(N2052&lt;Premissas!$B$9,Premissas!$B$14,IF(N2052&lt;Premissas!$B$10,Premissas!$B$15,IF(N2052&lt;Premissas!$B$11,Premissas!$B$16,IF(N2052&lt;Premissas!$B$12,Premissas!$B$17,Premissas!$B$18)))))</f>
        <v/>
      </c>
      <c r="Q2052" s="5">
        <f>IFERROR(P2052/Premissas!$B$4,0)</f>
        <v/>
      </c>
    </row>
    <row r="2053">
      <c r="A2053" s="2" t="n">
        <v>8</v>
      </c>
      <c r="B2053" s="2" t="n">
        <v>1942</v>
      </c>
      <c r="C2053" s="2" t="inlineStr">
        <is>
          <t>SEPARACAO</t>
        </is>
      </c>
      <c r="D2053" s="2" t="n">
        <v>6005225</v>
      </c>
      <c r="E2053" s="2" t="inlineStr">
        <is>
          <t>Alan Correia Queiroz</t>
        </is>
      </c>
      <c r="F2053" s="2" t="n">
        <v>9636</v>
      </c>
      <c r="G2053" s="2" t="n">
        <v>92.13</v>
      </c>
      <c r="H2053" s="2" t="n">
        <v>105</v>
      </c>
      <c r="I2053" s="2" t="n">
        <v>80</v>
      </c>
      <c r="J2053" s="2" t="inlineStr">
        <is>
          <t>GPA</t>
        </is>
      </c>
      <c r="K2053" s="2">
        <f>IF(I2053&lt;&gt;"",I2053,IFERROR(INDEX(Base!$I:$I,MATCH(1,(Base!$C:$C=C2053)*(Base!$I:$I&lt;&gt;""),0)),0))</f>
        <v/>
      </c>
      <c r="L2053" s="2">
        <f>IF(AND(I2053="",K2053&gt;0),"SIM","NÃO")</f>
        <v/>
      </c>
      <c r="M2053" s="2">
        <f>IF(ISNUMBER(SEARCH("SEPARA",UPPER(C2053))),"NÃO","SIM")</f>
        <v/>
      </c>
      <c r="N2053" s="2">
        <f>IFERROR(H2053/K2053,0)</f>
        <v/>
      </c>
      <c r="O2053" s="2">
        <f>IF(M2053="NÃO","EXCLUÍDO",IF(N2053&lt;Premissas!$B$8,"&lt; 1,00",IF(N2053&lt;Premissas!$B$9,"1,00 – 1,19",IF(N2053&lt;Premissas!$B$10,"1,20 – 1,39",IF(N2053&lt;Premissas!$B$11,"1,40 – 1,59",IF(N2053&lt;Premissas!$B$12,"1,60 – 1,99","≥ 2,00"))))))</f>
        <v/>
      </c>
      <c r="P2053" s="5">
        <f>IF(OR(M2053="NÃO",N2053&lt;Premissas!$B$8),Premissas!$B$13,IF(N2053&lt;Premissas!$B$9,Premissas!$B$14,IF(N2053&lt;Premissas!$B$10,Premissas!$B$15,IF(N2053&lt;Premissas!$B$11,Premissas!$B$16,IF(N2053&lt;Premissas!$B$12,Premissas!$B$17,Premissas!$B$18)))))</f>
        <v/>
      </c>
      <c r="Q2053" s="5">
        <f>IFERROR(P2053/Premissas!$B$4,0)</f>
        <v/>
      </c>
    </row>
    <row r="2054">
      <c r="A2054" s="2" t="n">
        <v>8</v>
      </c>
      <c r="B2054" s="2" t="n">
        <v>1942</v>
      </c>
      <c r="C2054" s="2" t="inlineStr">
        <is>
          <t>SEPARACAO</t>
        </is>
      </c>
      <c r="D2054" s="2" t="n">
        <v>6005365</v>
      </c>
      <c r="E2054" s="2" t="inlineStr">
        <is>
          <t>Ingrid Franciele Dos Santos Costa</t>
        </is>
      </c>
      <c r="F2054" s="2" t="n">
        <v>7418</v>
      </c>
      <c r="G2054" s="2" t="n">
        <v>119.38</v>
      </c>
      <c r="H2054" s="2" t="n">
        <v>62</v>
      </c>
      <c r="I2054" s="2" t="n">
        <v>80</v>
      </c>
      <c r="J2054" s="2" t="inlineStr">
        <is>
          <t>GPA</t>
        </is>
      </c>
      <c r="K2054" s="2">
        <f>IF(I2054&lt;&gt;"",I2054,IFERROR(INDEX(Base!$I:$I,MATCH(1,(Base!$C:$C=C2054)*(Base!$I:$I&lt;&gt;""),0)),0))</f>
        <v/>
      </c>
      <c r="L2054" s="2">
        <f>IF(AND(I2054="",K2054&gt;0),"SIM","NÃO")</f>
        <v/>
      </c>
      <c r="M2054" s="2">
        <f>IF(ISNUMBER(SEARCH("SEPARA",UPPER(C2054))),"NÃO","SIM")</f>
        <v/>
      </c>
      <c r="N2054" s="2">
        <f>IFERROR(H2054/K2054,0)</f>
        <v/>
      </c>
      <c r="O2054" s="2">
        <f>IF(M2054="NÃO","EXCLUÍDO",IF(N2054&lt;Premissas!$B$8,"&lt; 1,00",IF(N2054&lt;Premissas!$B$9,"1,00 – 1,19",IF(N2054&lt;Premissas!$B$10,"1,20 – 1,39",IF(N2054&lt;Premissas!$B$11,"1,40 – 1,59",IF(N2054&lt;Premissas!$B$12,"1,60 – 1,99","≥ 2,00"))))))</f>
        <v/>
      </c>
      <c r="P2054" s="5">
        <f>IF(OR(M2054="NÃO",N2054&lt;Premissas!$B$8),Premissas!$B$13,IF(N2054&lt;Premissas!$B$9,Premissas!$B$14,IF(N2054&lt;Premissas!$B$10,Premissas!$B$15,IF(N2054&lt;Premissas!$B$11,Premissas!$B$16,IF(N2054&lt;Premissas!$B$12,Premissas!$B$17,Premissas!$B$18)))))</f>
        <v/>
      </c>
      <c r="Q2054" s="5">
        <f>IFERROR(P2054/Premissas!$B$4,0)</f>
        <v/>
      </c>
    </row>
    <row r="2055">
      <c r="A2055" s="2" t="n">
        <v>8</v>
      </c>
      <c r="B2055" s="2" t="n">
        <v>1942</v>
      </c>
      <c r="C2055" s="2" t="inlineStr">
        <is>
          <t>SEPARACAO</t>
        </is>
      </c>
      <c r="D2055" s="2" t="n">
        <v>6008526</v>
      </c>
      <c r="E2055" s="2" t="inlineStr">
        <is>
          <t>Keldryn Victor Jose De Souza</t>
        </is>
      </c>
      <c r="F2055" s="2" t="n">
        <v>6262</v>
      </c>
      <c r="G2055" s="2" t="n">
        <v>87.59999999999999</v>
      </c>
      <c r="H2055" s="2" t="n">
        <v>71</v>
      </c>
      <c r="I2055" s="2" t="n">
        <v>80</v>
      </c>
      <c r="J2055" s="2" t="inlineStr">
        <is>
          <t>GPA</t>
        </is>
      </c>
      <c r="K2055" s="2">
        <f>IF(I2055&lt;&gt;"",I2055,IFERROR(INDEX(Base!$I:$I,MATCH(1,(Base!$C:$C=C2055)*(Base!$I:$I&lt;&gt;""),0)),0))</f>
        <v/>
      </c>
      <c r="L2055" s="2">
        <f>IF(AND(I2055="",K2055&gt;0),"SIM","NÃO")</f>
        <v/>
      </c>
      <c r="M2055" s="2">
        <f>IF(ISNUMBER(SEARCH("SEPARA",UPPER(C2055))),"NÃO","SIM")</f>
        <v/>
      </c>
      <c r="N2055" s="2">
        <f>IFERROR(H2055/K2055,0)</f>
        <v/>
      </c>
      <c r="O2055" s="2">
        <f>IF(M2055="NÃO","EXCLUÍDO",IF(N2055&lt;Premissas!$B$8,"&lt; 1,00",IF(N2055&lt;Premissas!$B$9,"1,00 – 1,19",IF(N2055&lt;Premissas!$B$10,"1,20 – 1,39",IF(N2055&lt;Premissas!$B$11,"1,40 – 1,59",IF(N2055&lt;Premissas!$B$12,"1,60 – 1,99","≥ 2,00"))))))</f>
        <v/>
      </c>
      <c r="P2055" s="5">
        <f>IF(OR(M2055="NÃO",N2055&lt;Premissas!$B$8),Premissas!$B$13,IF(N2055&lt;Premissas!$B$9,Premissas!$B$14,IF(N2055&lt;Premissas!$B$10,Premissas!$B$15,IF(N2055&lt;Premissas!$B$11,Premissas!$B$16,IF(N2055&lt;Premissas!$B$12,Premissas!$B$17,Premissas!$B$18)))))</f>
        <v/>
      </c>
      <c r="Q2055" s="5">
        <f>IFERROR(P2055/Premissas!$B$4,0)</f>
        <v/>
      </c>
    </row>
    <row r="2056">
      <c r="A2056" s="2" t="n">
        <v>8</v>
      </c>
      <c r="B2056" s="2" t="n">
        <v>1942</v>
      </c>
      <c r="C2056" s="2" t="inlineStr">
        <is>
          <t>SEPARACAO</t>
        </is>
      </c>
      <c r="D2056" s="2" t="n">
        <v>6009000</v>
      </c>
      <c r="E2056" s="2" t="inlineStr">
        <is>
          <t>Luis Gustavo Delfino Dos Santos</t>
        </is>
      </c>
      <c r="F2056" s="2" t="n">
        <v>8062</v>
      </c>
      <c r="G2056" s="2" t="n">
        <v>90.90000000000001</v>
      </c>
      <c r="H2056" s="2" t="n">
        <v>89</v>
      </c>
      <c r="I2056" s="2" t="n">
        <v>80</v>
      </c>
      <c r="J2056" s="2" t="inlineStr">
        <is>
          <t>GPA</t>
        </is>
      </c>
      <c r="K2056" s="2">
        <f>IF(I2056&lt;&gt;"",I2056,IFERROR(INDEX(Base!$I:$I,MATCH(1,(Base!$C:$C=C2056)*(Base!$I:$I&lt;&gt;""),0)),0))</f>
        <v/>
      </c>
      <c r="L2056" s="2">
        <f>IF(AND(I2056="",K2056&gt;0),"SIM","NÃO")</f>
        <v/>
      </c>
      <c r="M2056" s="2">
        <f>IF(ISNUMBER(SEARCH("SEPARA",UPPER(C2056))),"NÃO","SIM")</f>
        <v/>
      </c>
      <c r="N2056" s="2">
        <f>IFERROR(H2056/K2056,0)</f>
        <v/>
      </c>
      <c r="O2056" s="2">
        <f>IF(M2056="NÃO","EXCLUÍDO",IF(N2056&lt;Premissas!$B$8,"&lt; 1,00",IF(N2056&lt;Premissas!$B$9,"1,00 – 1,19",IF(N2056&lt;Premissas!$B$10,"1,20 – 1,39",IF(N2056&lt;Premissas!$B$11,"1,40 – 1,59",IF(N2056&lt;Premissas!$B$12,"1,60 – 1,99","≥ 2,00"))))))</f>
        <v/>
      </c>
      <c r="P2056" s="5">
        <f>IF(OR(M2056="NÃO",N2056&lt;Premissas!$B$8),Premissas!$B$13,IF(N2056&lt;Premissas!$B$9,Premissas!$B$14,IF(N2056&lt;Premissas!$B$10,Premissas!$B$15,IF(N2056&lt;Premissas!$B$11,Premissas!$B$16,IF(N2056&lt;Premissas!$B$12,Premissas!$B$17,Premissas!$B$18)))))</f>
        <v/>
      </c>
      <c r="Q2056" s="5">
        <f>IFERROR(P2056/Premissas!$B$4,0)</f>
        <v/>
      </c>
    </row>
    <row r="2057">
      <c r="A2057" s="2" t="n">
        <v>8</v>
      </c>
      <c r="B2057" s="2" t="n">
        <v>1942</v>
      </c>
      <c r="C2057" s="2" t="inlineStr">
        <is>
          <t>SEPARACAO</t>
        </is>
      </c>
      <c r="D2057" s="2" t="n">
        <v>6010474</v>
      </c>
      <c r="E2057" s="2" t="inlineStr">
        <is>
          <t>Wendew Luiz Franco Campos</t>
        </is>
      </c>
      <c r="F2057" s="2" t="n">
        <v>6908</v>
      </c>
      <c r="G2057" s="2" t="n">
        <v>118.2</v>
      </c>
      <c r="H2057" s="2" t="n">
        <v>58</v>
      </c>
      <c r="I2057" s="2" t="n">
        <v>80</v>
      </c>
      <c r="J2057" s="2" t="inlineStr">
        <is>
          <t>GPA</t>
        </is>
      </c>
      <c r="K2057" s="2">
        <f>IF(I2057&lt;&gt;"",I2057,IFERROR(INDEX(Base!$I:$I,MATCH(1,(Base!$C:$C=C2057)*(Base!$I:$I&lt;&gt;""),0)),0))</f>
        <v/>
      </c>
      <c r="L2057" s="2">
        <f>IF(AND(I2057="",K2057&gt;0),"SIM","NÃO")</f>
        <v/>
      </c>
      <c r="M2057" s="2">
        <f>IF(ISNUMBER(SEARCH("SEPARA",UPPER(C2057))),"NÃO","SIM")</f>
        <v/>
      </c>
      <c r="N2057" s="2">
        <f>IFERROR(H2057/K2057,0)</f>
        <v/>
      </c>
      <c r="O2057" s="2">
        <f>IF(M2057="NÃO","EXCLUÍDO",IF(N2057&lt;Premissas!$B$8,"&lt; 1,00",IF(N2057&lt;Premissas!$B$9,"1,00 – 1,19",IF(N2057&lt;Premissas!$B$10,"1,20 – 1,39",IF(N2057&lt;Premissas!$B$11,"1,40 – 1,59",IF(N2057&lt;Premissas!$B$12,"1,60 – 1,99","≥ 2,00"))))))</f>
        <v/>
      </c>
      <c r="P2057" s="5">
        <f>IF(OR(M2057="NÃO",N2057&lt;Premissas!$B$8),Premissas!$B$13,IF(N2057&lt;Premissas!$B$9,Premissas!$B$14,IF(N2057&lt;Premissas!$B$10,Premissas!$B$15,IF(N2057&lt;Premissas!$B$11,Premissas!$B$16,IF(N2057&lt;Premissas!$B$12,Premissas!$B$17,Premissas!$B$18)))))</f>
        <v/>
      </c>
      <c r="Q2057" s="5">
        <f>IFERROR(P2057/Premissas!$B$4,0)</f>
        <v/>
      </c>
    </row>
    <row r="2058">
      <c r="A2058" s="2" t="n">
        <v>8</v>
      </c>
      <c r="B2058" s="2" t="n">
        <v>1942</v>
      </c>
      <c r="C2058" s="2" t="inlineStr">
        <is>
          <t>SEPARACAO</t>
        </is>
      </c>
      <c r="D2058" s="2" t="n">
        <v>6011012</v>
      </c>
      <c r="E2058" s="2" t="inlineStr">
        <is>
          <t>Joao Batista Ribeiro Neto</t>
        </is>
      </c>
      <c r="F2058" s="2" t="n">
        <v>1319</v>
      </c>
      <c r="G2058" s="2" t="n">
        <v>23.34</v>
      </c>
      <c r="H2058" s="2" t="n">
        <v>57</v>
      </c>
      <c r="I2058" s="2" t="n">
        <v>80</v>
      </c>
      <c r="J2058" s="2" t="inlineStr">
        <is>
          <t>GPA</t>
        </is>
      </c>
      <c r="K2058" s="2">
        <f>IF(I2058&lt;&gt;"",I2058,IFERROR(INDEX(Base!$I:$I,MATCH(1,(Base!$C:$C=C2058)*(Base!$I:$I&lt;&gt;""),0)),0))</f>
        <v/>
      </c>
      <c r="L2058" s="2">
        <f>IF(AND(I2058="",K2058&gt;0),"SIM","NÃO")</f>
        <v/>
      </c>
      <c r="M2058" s="2">
        <f>IF(ISNUMBER(SEARCH("SEPARA",UPPER(C2058))),"NÃO","SIM")</f>
        <v/>
      </c>
      <c r="N2058" s="2">
        <f>IFERROR(H2058/K2058,0)</f>
        <v/>
      </c>
      <c r="O2058" s="2">
        <f>IF(M2058="NÃO","EXCLUÍDO",IF(N2058&lt;Premissas!$B$8,"&lt; 1,00",IF(N2058&lt;Premissas!$B$9,"1,00 – 1,19",IF(N2058&lt;Premissas!$B$10,"1,20 – 1,39",IF(N2058&lt;Premissas!$B$11,"1,40 – 1,59",IF(N2058&lt;Premissas!$B$12,"1,60 – 1,99","≥ 2,00"))))))</f>
        <v/>
      </c>
      <c r="P2058" s="5">
        <f>IF(OR(M2058="NÃO",N2058&lt;Premissas!$B$8),Premissas!$B$13,IF(N2058&lt;Premissas!$B$9,Premissas!$B$14,IF(N2058&lt;Premissas!$B$10,Premissas!$B$15,IF(N2058&lt;Premissas!$B$11,Premissas!$B$16,IF(N2058&lt;Premissas!$B$12,Premissas!$B$17,Premissas!$B$18)))))</f>
        <v/>
      </c>
      <c r="Q2058" s="5">
        <f>IFERROR(P2058/Premissas!$B$4,0)</f>
        <v/>
      </c>
    </row>
    <row r="2059">
      <c r="A2059" s="2" t="n">
        <v>8</v>
      </c>
      <c r="B2059" s="2" t="n">
        <v>1942</v>
      </c>
      <c r="C2059" s="2" t="inlineStr">
        <is>
          <t>SEPARACAO</t>
        </is>
      </c>
      <c r="D2059" s="2" t="n">
        <v>6011039</v>
      </c>
      <c r="E2059" s="2" t="inlineStr">
        <is>
          <t>Igor Leonardo Muniz Silva</t>
        </is>
      </c>
      <c r="F2059" s="2" t="n">
        <v>589</v>
      </c>
      <c r="G2059" s="2" t="n">
        <v>8.880000000000001</v>
      </c>
      <c r="H2059" s="2" t="n">
        <v>66</v>
      </c>
      <c r="I2059" s="2" t="n">
        <v>80</v>
      </c>
      <c r="J2059" s="2" t="inlineStr">
        <is>
          <t>GPA</t>
        </is>
      </c>
      <c r="K2059" s="2">
        <f>IF(I2059&lt;&gt;"",I2059,IFERROR(INDEX(Base!$I:$I,MATCH(1,(Base!$C:$C=C2059)*(Base!$I:$I&lt;&gt;""),0)),0))</f>
        <v/>
      </c>
      <c r="L2059" s="2">
        <f>IF(AND(I2059="",K2059&gt;0),"SIM","NÃO")</f>
        <v/>
      </c>
      <c r="M2059" s="2">
        <f>IF(ISNUMBER(SEARCH("SEPARA",UPPER(C2059))),"NÃO","SIM")</f>
        <v/>
      </c>
      <c r="N2059" s="2">
        <f>IFERROR(H2059/K2059,0)</f>
        <v/>
      </c>
      <c r="O2059" s="2">
        <f>IF(M2059="NÃO","EXCLUÍDO",IF(N2059&lt;Premissas!$B$8,"&lt; 1,00",IF(N2059&lt;Premissas!$B$9,"1,00 – 1,19",IF(N2059&lt;Premissas!$B$10,"1,20 – 1,39",IF(N2059&lt;Premissas!$B$11,"1,40 – 1,59",IF(N2059&lt;Premissas!$B$12,"1,60 – 1,99","≥ 2,00"))))))</f>
        <v/>
      </c>
      <c r="P2059" s="5">
        <f>IF(OR(M2059="NÃO",N2059&lt;Premissas!$B$8),Premissas!$B$13,IF(N2059&lt;Premissas!$B$9,Premissas!$B$14,IF(N2059&lt;Premissas!$B$10,Premissas!$B$15,IF(N2059&lt;Premissas!$B$11,Premissas!$B$16,IF(N2059&lt;Premissas!$B$12,Premissas!$B$17,Premissas!$B$18)))))</f>
        <v/>
      </c>
      <c r="Q2059" s="5">
        <f>IFERROR(P2059/Premissas!$B$4,0)</f>
        <v/>
      </c>
    </row>
    <row r="2060">
      <c r="A2060" s="2" t="n">
        <v>8</v>
      </c>
      <c r="B2060" s="2" t="n">
        <v>1942</v>
      </c>
      <c r="C2060" s="2" t="inlineStr">
        <is>
          <t>SEPARACAO</t>
        </is>
      </c>
      <c r="D2060" s="2" t="n">
        <v>6011080</v>
      </c>
      <c r="E2060" s="2" t="inlineStr">
        <is>
          <t>Felipe Santos Da Silva</t>
        </is>
      </c>
      <c r="F2060" s="2" t="n">
        <v>5642</v>
      </c>
      <c r="G2060" s="2" t="n">
        <v>104.77</v>
      </c>
      <c r="H2060" s="2" t="n">
        <v>54</v>
      </c>
      <c r="I2060" s="2" t="n">
        <v>80</v>
      </c>
      <c r="J2060" s="2" t="inlineStr">
        <is>
          <t>GPA</t>
        </is>
      </c>
      <c r="K2060" s="2">
        <f>IF(I2060&lt;&gt;"",I2060,IFERROR(INDEX(Base!$I:$I,MATCH(1,(Base!$C:$C=C2060)*(Base!$I:$I&lt;&gt;""),0)),0))</f>
        <v/>
      </c>
      <c r="L2060" s="2">
        <f>IF(AND(I2060="",K2060&gt;0),"SIM","NÃO")</f>
        <v/>
      </c>
      <c r="M2060" s="2">
        <f>IF(ISNUMBER(SEARCH("SEPARA",UPPER(C2060))),"NÃO","SIM")</f>
        <v/>
      </c>
      <c r="N2060" s="2">
        <f>IFERROR(H2060/K2060,0)</f>
        <v/>
      </c>
      <c r="O2060" s="2">
        <f>IF(M2060="NÃO","EXCLUÍDO",IF(N2060&lt;Premissas!$B$8,"&lt; 1,00",IF(N2060&lt;Premissas!$B$9,"1,00 – 1,19",IF(N2060&lt;Premissas!$B$10,"1,20 – 1,39",IF(N2060&lt;Premissas!$B$11,"1,40 – 1,59",IF(N2060&lt;Premissas!$B$12,"1,60 – 1,99","≥ 2,00"))))))</f>
        <v/>
      </c>
      <c r="P2060" s="5">
        <f>IF(OR(M2060="NÃO",N2060&lt;Premissas!$B$8),Premissas!$B$13,IF(N2060&lt;Premissas!$B$9,Premissas!$B$14,IF(N2060&lt;Premissas!$B$10,Premissas!$B$15,IF(N2060&lt;Premissas!$B$11,Premissas!$B$16,IF(N2060&lt;Premissas!$B$12,Premissas!$B$17,Premissas!$B$18)))))</f>
        <v/>
      </c>
      <c r="Q2060" s="5">
        <f>IFERROR(P2060/Premissas!$B$4,0)</f>
        <v/>
      </c>
    </row>
    <row r="2061">
      <c r="A2061" s="2" t="n">
        <v>8</v>
      </c>
      <c r="B2061" s="2" t="n">
        <v>1942</v>
      </c>
      <c r="C2061" s="2" t="inlineStr">
        <is>
          <t>SEPARACAO</t>
        </is>
      </c>
      <c r="D2061" s="2" t="n">
        <v>6012310</v>
      </c>
      <c r="E2061" s="2" t="inlineStr">
        <is>
          <t>Rayane Cristina Pupulin Martins Oliveira</t>
        </is>
      </c>
      <c r="F2061" s="2" t="n">
        <v>3468</v>
      </c>
      <c r="G2061" s="2" t="n">
        <v>72.28</v>
      </c>
      <c r="H2061" s="2" t="n">
        <v>48</v>
      </c>
      <c r="I2061" s="2" t="n">
        <v>80</v>
      </c>
      <c r="J2061" s="2" t="inlineStr">
        <is>
          <t>GPA</t>
        </is>
      </c>
      <c r="K2061" s="2">
        <f>IF(I2061&lt;&gt;"",I2061,IFERROR(INDEX(Base!$I:$I,MATCH(1,(Base!$C:$C=C2061)*(Base!$I:$I&lt;&gt;""),0)),0))</f>
        <v/>
      </c>
      <c r="L2061" s="2">
        <f>IF(AND(I2061="",K2061&gt;0),"SIM","NÃO")</f>
        <v/>
      </c>
      <c r="M2061" s="2">
        <f>IF(ISNUMBER(SEARCH("SEPARA",UPPER(C2061))),"NÃO","SIM")</f>
        <v/>
      </c>
      <c r="N2061" s="2">
        <f>IFERROR(H2061/K2061,0)</f>
        <v/>
      </c>
      <c r="O2061" s="2">
        <f>IF(M2061="NÃO","EXCLUÍDO",IF(N2061&lt;Premissas!$B$8,"&lt; 1,00",IF(N2061&lt;Premissas!$B$9,"1,00 – 1,19",IF(N2061&lt;Premissas!$B$10,"1,20 – 1,39",IF(N2061&lt;Premissas!$B$11,"1,40 – 1,59",IF(N2061&lt;Premissas!$B$12,"1,60 – 1,99","≥ 2,00"))))))</f>
        <v/>
      </c>
      <c r="P2061" s="5">
        <f>IF(OR(M2061="NÃO",N2061&lt;Premissas!$B$8),Premissas!$B$13,IF(N2061&lt;Premissas!$B$9,Premissas!$B$14,IF(N2061&lt;Premissas!$B$10,Premissas!$B$15,IF(N2061&lt;Premissas!$B$11,Premissas!$B$16,IF(N2061&lt;Premissas!$B$12,Premissas!$B$17,Premissas!$B$18)))))</f>
        <v/>
      </c>
      <c r="Q2061" s="5">
        <f>IFERROR(P2061/Premissas!$B$4,0)</f>
        <v/>
      </c>
    </row>
    <row r="2062">
      <c r="A2062" s="2" t="n">
        <v>8</v>
      </c>
      <c r="B2062" s="2" t="n">
        <v>1942</v>
      </c>
      <c r="C2062" s="2" t="inlineStr">
        <is>
          <t>SEPARACAO</t>
        </is>
      </c>
      <c r="D2062" s="2" t="n">
        <v>6012973</v>
      </c>
      <c r="E2062" s="2" t="inlineStr">
        <is>
          <t>Bruno Wallace Santos Saraiva</t>
        </is>
      </c>
      <c r="F2062" s="2" t="n">
        <v>365</v>
      </c>
      <c r="G2062" s="2" t="n">
        <v>8.99</v>
      </c>
      <c r="H2062" s="2" t="n">
        <v>41</v>
      </c>
      <c r="I2062" s="2" t="n">
        <v>80</v>
      </c>
      <c r="J2062" s="2" t="inlineStr">
        <is>
          <t>GPA</t>
        </is>
      </c>
      <c r="K2062" s="2">
        <f>IF(I2062&lt;&gt;"",I2062,IFERROR(INDEX(Base!$I:$I,MATCH(1,(Base!$C:$C=C2062)*(Base!$I:$I&lt;&gt;""),0)),0))</f>
        <v/>
      </c>
      <c r="L2062" s="2">
        <f>IF(AND(I2062="",K2062&gt;0),"SIM","NÃO")</f>
        <v/>
      </c>
      <c r="M2062" s="2">
        <f>IF(ISNUMBER(SEARCH("SEPARA",UPPER(C2062))),"NÃO","SIM")</f>
        <v/>
      </c>
      <c r="N2062" s="2">
        <f>IFERROR(H2062/K2062,0)</f>
        <v/>
      </c>
      <c r="O2062" s="2">
        <f>IF(M2062="NÃO","EXCLUÍDO",IF(N2062&lt;Premissas!$B$8,"&lt; 1,00",IF(N2062&lt;Premissas!$B$9,"1,00 – 1,19",IF(N2062&lt;Premissas!$B$10,"1,20 – 1,39",IF(N2062&lt;Premissas!$B$11,"1,40 – 1,59",IF(N2062&lt;Premissas!$B$12,"1,60 – 1,99","≥ 2,00"))))))</f>
        <v/>
      </c>
      <c r="P2062" s="5">
        <f>IF(OR(M2062="NÃO",N2062&lt;Premissas!$B$8),Premissas!$B$13,IF(N2062&lt;Premissas!$B$9,Premissas!$B$14,IF(N2062&lt;Premissas!$B$10,Premissas!$B$15,IF(N2062&lt;Premissas!$B$11,Premissas!$B$16,IF(N2062&lt;Premissas!$B$12,Premissas!$B$17,Premissas!$B$18)))))</f>
        <v/>
      </c>
      <c r="Q2062" s="5">
        <f>IFERROR(P2062/Premissas!$B$4,0)</f>
        <v/>
      </c>
    </row>
    <row r="2063">
      <c r="A2063" s="2" t="n">
        <v>8</v>
      </c>
      <c r="B2063" s="2" t="n">
        <v>1942</v>
      </c>
      <c r="C2063" s="2" t="inlineStr">
        <is>
          <t>SEPARACAO</t>
        </is>
      </c>
      <c r="D2063" s="2" t="n">
        <v>6014240</v>
      </c>
      <c r="E2063" s="2" t="inlineStr">
        <is>
          <t>Jonas Ramos Dos Santos Filho</t>
        </is>
      </c>
      <c r="F2063" s="2" t="n">
        <v>3557</v>
      </c>
      <c r="G2063" s="2" t="n">
        <v>74.22</v>
      </c>
      <c r="H2063" s="2" t="n">
        <v>48</v>
      </c>
      <c r="I2063" s="2" t="n">
        <v>80</v>
      </c>
      <c r="J2063" s="2" t="inlineStr">
        <is>
          <t>GPA</t>
        </is>
      </c>
      <c r="K2063" s="2">
        <f>IF(I2063&lt;&gt;"",I2063,IFERROR(INDEX(Base!$I:$I,MATCH(1,(Base!$C:$C=C2063)*(Base!$I:$I&lt;&gt;""),0)),0))</f>
        <v/>
      </c>
      <c r="L2063" s="2">
        <f>IF(AND(I2063="",K2063&gt;0),"SIM","NÃO")</f>
        <v/>
      </c>
      <c r="M2063" s="2">
        <f>IF(ISNUMBER(SEARCH("SEPARA",UPPER(C2063))),"NÃO","SIM")</f>
        <v/>
      </c>
      <c r="N2063" s="2">
        <f>IFERROR(H2063/K2063,0)</f>
        <v/>
      </c>
      <c r="O2063" s="2">
        <f>IF(M2063="NÃO","EXCLUÍDO",IF(N2063&lt;Premissas!$B$8,"&lt; 1,00",IF(N2063&lt;Premissas!$B$9,"1,00 – 1,19",IF(N2063&lt;Premissas!$B$10,"1,20 – 1,39",IF(N2063&lt;Premissas!$B$11,"1,40 – 1,59",IF(N2063&lt;Premissas!$B$12,"1,60 – 1,99","≥ 2,00"))))))</f>
        <v/>
      </c>
      <c r="P2063" s="5">
        <f>IF(OR(M2063="NÃO",N2063&lt;Premissas!$B$8),Premissas!$B$13,IF(N2063&lt;Premissas!$B$9,Premissas!$B$14,IF(N2063&lt;Premissas!$B$10,Premissas!$B$15,IF(N2063&lt;Premissas!$B$11,Premissas!$B$16,IF(N2063&lt;Premissas!$B$12,Premissas!$B$17,Premissas!$B$18)))))</f>
        <v/>
      </c>
      <c r="Q2063" s="5">
        <f>IFERROR(P2063/Premissas!$B$4,0)</f>
        <v/>
      </c>
    </row>
    <row r="2064">
      <c r="A2064" s="2" t="n">
        <v>8</v>
      </c>
      <c r="B2064" s="2" t="n">
        <v>1942</v>
      </c>
      <c r="C2064" s="2" t="inlineStr">
        <is>
          <t>SEPARACAO</t>
        </is>
      </c>
      <c r="D2064" s="2" t="n">
        <v>6014410</v>
      </c>
      <c r="E2064" s="2" t="inlineStr">
        <is>
          <t>Victor Hugo Rodrigues Da Silva</t>
        </is>
      </c>
      <c r="F2064" s="2" t="n">
        <v>8236</v>
      </c>
      <c r="G2064" s="2" t="n">
        <v>116.29</v>
      </c>
      <c r="H2064" s="2" t="n">
        <v>71</v>
      </c>
      <c r="I2064" s="2" t="n">
        <v>80</v>
      </c>
      <c r="J2064" s="2" t="inlineStr">
        <is>
          <t>GPA</t>
        </is>
      </c>
      <c r="K2064" s="2">
        <f>IF(I2064&lt;&gt;"",I2064,IFERROR(INDEX(Base!$I:$I,MATCH(1,(Base!$C:$C=C2064)*(Base!$I:$I&lt;&gt;""),0)),0))</f>
        <v/>
      </c>
      <c r="L2064" s="2">
        <f>IF(AND(I2064="",K2064&gt;0),"SIM","NÃO")</f>
        <v/>
      </c>
      <c r="M2064" s="2">
        <f>IF(ISNUMBER(SEARCH("SEPARA",UPPER(C2064))),"NÃO","SIM")</f>
        <v/>
      </c>
      <c r="N2064" s="2">
        <f>IFERROR(H2064/K2064,0)</f>
        <v/>
      </c>
      <c r="O2064" s="2">
        <f>IF(M2064="NÃO","EXCLUÍDO",IF(N2064&lt;Premissas!$B$8,"&lt; 1,00",IF(N2064&lt;Premissas!$B$9,"1,00 – 1,19",IF(N2064&lt;Premissas!$B$10,"1,20 – 1,39",IF(N2064&lt;Premissas!$B$11,"1,40 – 1,59",IF(N2064&lt;Premissas!$B$12,"1,60 – 1,99","≥ 2,00"))))))</f>
        <v/>
      </c>
      <c r="P2064" s="5">
        <f>IF(OR(M2064="NÃO",N2064&lt;Premissas!$B$8),Premissas!$B$13,IF(N2064&lt;Premissas!$B$9,Premissas!$B$14,IF(N2064&lt;Premissas!$B$10,Premissas!$B$15,IF(N2064&lt;Premissas!$B$11,Premissas!$B$16,IF(N2064&lt;Premissas!$B$12,Premissas!$B$17,Premissas!$B$18)))))</f>
        <v/>
      </c>
      <c r="Q2064" s="5">
        <f>IFERROR(P2064/Premissas!$B$4,0)</f>
        <v/>
      </c>
    </row>
    <row r="2065">
      <c r="A2065" s="2" t="n">
        <v>8</v>
      </c>
      <c r="B2065" s="2" t="n">
        <v>1942</v>
      </c>
      <c r="C2065" s="2" t="inlineStr">
        <is>
          <t>SEPARACAO</t>
        </is>
      </c>
      <c r="D2065" s="2" t="n">
        <v>6014437</v>
      </c>
      <c r="E2065" s="2" t="inlineStr">
        <is>
          <t>Wellington Dos Santos Martins</t>
        </is>
      </c>
      <c r="F2065" s="2" t="n">
        <v>3116</v>
      </c>
      <c r="G2065" s="2" t="n">
        <v>52.49</v>
      </c>
      <c r="H2065" s="2" t="n">
        <v>59</v>
      </c>
      <c r="I2065" s="2" t="n">
        <v>80</v>
      </c>
      <c r="J2065" s="2" t="inlineStr">
        <is>
          <t>GPA</t>
        </is>
      </c>
      <c r="K2065" s="2">
        <f>IF(I2065&lt;&gt;"",I2065,IFERROR(INDEX(Base!$I:$I,MATCH(1,(Base!$C:$C=C2065)*(Base!$I:$I&lt;&gt;""),0)),0))</f>
        <v/>
      </c>
      <c r="L2065" s="2">
        <f>IF(AND(I2065="",K2065&gt;0),"SIM","NÃO")</f>
        <v/>
      </c>
      <c r="M2065" s="2">
        <f>IF(ISNUMBER(SEARCH("SEPARA",UPPER(C2065))),"NÃO","SIM")</f>
        <v/>
      </c>
      <c r="N2065" s="2">
        <f>IFERROR(H2065/K2065,0)</f>
        <v/>
      </c>
      <c r="O2065" s="2">
        <f>IF(M2065="NÃO","EXCLUÍDO",IF(N2065&lt;Premissas!$B$8,"&lt; 1,00",IF(N2065&lt;Premissas!$B$9,"1,00 – 1,19",IF(N2065&lt;Premissas!$B$10,"1,20 – 1,39",IF(N2065&lt;Premissas!$B$11,"1,40 – 1,59",IF(N2065&lt;Premissas!$B$12,"1,60 – 1,99","≥ 2,00"))))))</f>
        <v/>
      </c>
      <c r="P2065" s="5">
        <f>IF(OR(M2065="NÃO",N2065&lt;Premissas!$B$8),Premissas!$B$13,IF(N2065&lt;Premissas!$B$9,Premissas!$B$14,IF(N2065&lt;Premissas!$B$10,Premissas!$B$15,IF(N2065&lt;Premissas!$B$11,Premissas!$B$16,IF(N2065&lt;Premissas!$B$12,Premissas!$B$17,Premissas!$B$18)))))</f>
        <v/>
      </c>
      <c r="Q2065" s="5">
        <f>IFERROR(P2065/Premissas!$B$4,0)</f>
        <v/>
      </c>
    </row>
    <row r="2066">
      <c r="A2066" s="2" t="n">
        <v>8</v>
      </c>
      <c r="B2066" s="2" t="n">
        <v>1942</v>
      </c>
      <c r="C2066" s="2" t="inlineStr">
        <is>
          <t>SEPARACAO</t>
        </is>
      </c>
      <c r="D2066" s="2" t="n">
        <v>6015760</v>
      </c>
      <c r="E2066" s="2" t="inlineStr">
        <is>
          <t>Henrique Alves Benicio</t>
        </is>
      </c>
      <c r="F2066" s="2" t="n">
        <v>5282</v>
      </c>
      <c r="G2066" s="2" t="n">
        <v>84.98</v>
      </c>
      <c r="H2066" s="2" t="n">
        <v>62</v>
      </c>
      <c r="I2066" s="2" t="n">
        <v>80</v>
      </c>
      <c r="J2066" s="2" t="inlineStr">
        <is>
          <t>GPA</t>
        </is>
      </c>
      <c r="K2066" s="2">
        <f>IF(I2066&lt;&gt;"",I2066,IFERROR(INDEX(Base!$I:$I,MATCH(1,(Base!$C:$C=C2066)*(Base!$I:$I&lt;&gt;""),0)),0))</f>
        <v/>
      </c>
      <c r="L2066" s="2">
        <f>IF(AND(I2066="",K2066&gt;0),"SIM","NÃO")</f>
        <v/>
      </c>
      <c r="M2066" s="2">
        <f>IF(ISNUMBER(SEARCH("SEPARA",UPPER(C2066))),"NÃO","SIM")</f>
        <v/>
      </c>
      <c r="N2066" s="2">
        <f>IFERROR(H2066/K2066,0)</f>
        <v/>
      </c>
      <c r="O2066" s="2">
        <f>IF(M2066="NÃO","EXCLUÍDO",IF(N2066&lt;Premissas!$B$8,"&lt; 1,00",IF(N2066&lt;Premissas!$B$9,"1,00 – 1,19",IF(N2066&lt;Premissas!$B$10,"1,20 – 1,39",IF(N2066&lt;Premissas!$B$11,"1,40 – 1,59",IF(N2066&lt;Premissas!$B$12,"1,60 – 1,99","≥ 2,00"))))))</f>
        <v/>
      </c>
      <c r="P2066" s="5">
        <f>IF(OR(M2066="NÃO",N2066&lt;Premissas!$B$8),Premissas!$B$13,IF(N2066&lt;Premissas!$B$9,Premissas!$B$14,IF(N2066&lt;Premissas!$B$10,Premissas!$B$15,IF(N2066&lt;Premissas!$B$11,Premissas!$B$16,IF(N2066&lt;Premissas!$B$12,Premissas!$B$17,Premissas!$B$18)))))</f>
        <v/>
      </c>
      <c r="Q2066" s="5">
        <f>IFERROR(P2066/Premissas!$B$4,0)</f>
        <v/>
      </c>
    </row>
    <row r="2067">
      <c r="A2067" s="2" t="n">
        <v>8</v>
      </c>
      <c r="B2067" s="2" t="n">
        <v>1942</v>
      </c>
      <c r="C2067" s="2" t="inlineStr">
        <is>
          <t>SEPARACAO</t>
        </is>
      </c>
      <c r="D2067" s="2" t="n">
        <v>6016049</v>
      </c>
      <c r="E2067" s="2" t="inlineStr">
        <is>
          <t>Alan De Lima Goncalves</t>
        </is>
      </c>
      <c r="F2067" s="2" t="n">
        <v>5175</v>
      </c>
      <c r="G2067" s="2" t="n">
        <v>85.92</v>
      </c>
      <c r="H2067" s="2" t="n">
        <v>60</v>
      </c>
      <c r="I2067" s="2" t="n">
        <v>80</v>
      </c>
      <c r="J2067" s="2" t="inlineStr">
        <is>
          <t>GPA</t>
        </is>
      </c>
      <c r="K2067" s="2">
        <f>IF(I2067&lt;&gt;"",I2067,IFERROR(INDEX(Base!$I:$I,MATCH(1,(Base!$C:$C=C2067)*(Base!$I:$I&lt;&gt;""),0)),0))</f>
        <v/>
      </c>
      <c r="L2067" s="2">
        <f>IF(AND(I2067="",K2067&gt;0),"SIM","NÃO")</f>
        <v/>
      </c>
      <c r="M2067" s="2">
        <f>IF(ISNUMBER(SEARCH("SEPARA",UPPER(C2067))),"NÃO","SIM")</f>
        <v/>
      </c>
      <c r="N2067" s="2">
        <f>IFERROR(H2067/K2067,0)</f>
        <v/>
      </c>
      <c r="O2067" s="2">
        <f>IF(M2067="NÃO","EXCLUÍDO",IF(N2067&lt;Premissas!$B$8,"&lt; 1,00",IF(N2067&lt;Premissas!$B$9,"1,00 – 1,19",IF(N2067&lt;Premissas!$B$10,"1,20 – 1,39",IF(N2067&lt;Premissas!$B$11,"1,40 – 1,59",IF(N2067&lt;Premissas!$B$12,"1,60 – 1,99","≥ 2,00"))))))</f>
        <v/>
      </c>
      <c r="P2067" s="5">
        <f>IF(OR(M2067="NÃO",N2067&lt;Premissas!$B$8),Premissas!$B$13,IF(N2067&lt;Premissas!$B$9,Premissas!$B$14,IF(N2067&lt;Premissas!$B$10,Premissas!$B$15,IF(N2067&lt;Premissas!$B$11,Premissas!$B$16,IF(N2067&lt;Premissas!$B$12,Premissas!$B$17,Premissas!$B$18)))))</f>
        <v/>
      </c>
      <c r="Q2067" s="5">
        <f>IFERROR(P2067/Premissas!$B$4,0)</f>
        <v/>
      </c>
    </row>
    <row r="2068">
      <c r="A2068" s="2" t="n">
        <v>8</v>
      </c>
      <c r="B2068" s="2" t="n">
        <v>1942</v>
      </c>
      <c r="C2068" s="2" t="inlineStr">
        <is>
          <t>SEPARACAO</t>
        </is>
      </c>
      <c r="D2068" s="2" t="n">
        <v>6016073</v>
      </c>
      <c r="E2068" s="2" t="inlineStr">
        <is>
          <t>Jadson De Souza Ferreira</t>
        </is>
      </c>
      <c r="F2068" s="2" t="n">
        <v>5177</v>
      </c>
      <c r="G2068" s="2" t="n">
        <v>87.69</v>
      </c>
      <c r="H2068" s="2" t="n">
        <v>59</v>
      </c>
      <c r="I2068" s="2" t="n">
        <v>80</v>
      </c>
      <c r="J2068" s="2" t="inlineStr">
        <is>
          <t>GPA</t>
        </is>
      </c>
      <c r="K2068" s="2">
        <f>IF(I2068&lt;&gt;"",I2068,IFERROR(INDEX(Base!$I:$I,MATCH(1,(Base!$C:$C=C2068)*(Base!$I:$I&lt;&gt;""),0)),0))</f>
        <v/>
      </c>
      <c r="L2068" s="2">
        <f>IF(AND(I2068="",K2068&gt;0),"SIM","NÃO")</f>
        <v/>
      </c>
      <c r="M2068" s="2">
        <f>IF(ISNUMBER(SEARCH("SEPARA",UPPER(C2068))),"NÃO","SIM")</f>
        <v/>
      </c>
      <c r="N2068" s="2">
        <f>IFERROR(H2068/K2068,0)</f>
        <v/>
      </c>
      <c r="O2068" s="2">
        <f>IF(M2068="NÃO","EXCLUÍDO",IF(N2068&lt;Premissas!$B$8,"&lt; 1,00",IF(N2068&lt;Premissas!$B$9,"1,00 – 1,19",IF(N2068&lt;Premissas!$B$10,"1,20 – 1,39",IF(N2068&lt;Premissas!$B$11,"1,40 – 1,59",IF(N2068&lt;Premissas!$B$12,"1,60 – 1,99","≥ 2,00"))))))</f>
        <v/>
      </c>
      <c r="P2068" s="5">
        <f>IF(OR(M2068="NÃO",N2068&lt;Premissas!$B$8),Premissas!$B$13,IF(N2068&lt;Premissas!$B$9,Premissas!$B$14,IF(N2068&lt;Premissas!$B$10,Premissas!$B$15,IF(N2068&lt;Premissas!$B$11,Premissas!$B$16,IF(N2068&lt;Premissas!$B$12,Premissas!$B$17,Premissas!$B$18)))))</f>
        <v/>
      </c>
      <c r="Q2068" s="5">
        <f>IFERROR(P2068/Premissas!$B$4,0)</f>
        <v/>
      </c>
    </row>
    <row r="2069">
      <c r="A2069" s="2" t="n">
        <v>8</v>
      </c>
      <c r="B2069" s="2" t="n">
        <v>1942</v>
      </c>
      <c r="C2069" s="2" t="inlineStr">
        <is>
          <t>SEPARACAO</t>
        </is>
      </c>
      <c r="D2069" s="2" t="n">
        <v>6018025</v>
      </c>
      <c r="E2069" s="2" t="inlineStr">
        <is>
          <t>Carlos Alberto De Assuncao Oliveira</t>
        </is>
      </c>
      <c r="F2069" s="2" t="n">
        <v>3299</v>
      </c>
      <c r="G2069" s="2" t="n">
        <v>55.24</v>
      </c>
      <c r="H2069" s="2" t="n">
        <v>60</v>
      </c>
      <c r="I2069" s="2" t="n">
        <v>80</v>
      </c>
      <c r="J2069" s="2" t="inlineStr">
        <is>
          <t>GPA</t>
        </is>
      </c>
      <c r="K2069" s="2">
        <f>IF(I2069&lt;&gt;"",I2069,IFERROR(INDEX(Base!$I:$I,MATCH(1,(Base!$C:$C=C2069)*(Base!$I:$I&lt;&gt;""),0)),0))</f>
        <v/>
      </c>
      <c r="L2069" s="2">
        <f>IF(AND(I2069="",K2069&gt;0),"SIM","NÃO")</f>
        <v/>
      </c>
      <c r="M2069" s="2">
        <f>IF(ISNUMBER(SEARCH("SEPARA",UPPER(C2069))),"NÃO","SIM")</f>
        <v/>
      </c>
      <c r="N2069" s="2">
        <f>IFERROR(H2069/K2069,0)</f>
        <v/>
      </c>
      <c r="O2069" s="2">
        <f>IF(M2069="NÃO","EXCLUÍDO",IF(N2069&lt;Premissas!$B$8,"&lt; 1,00",IF(N2069&lt;Premissas!$B$9,"1,00 – 1,19",IF(N2069&lt;Premissas!$B$10,"1,20 – 1,39",IF(N2069&lt;Premissas!$B$11,"1,40 – 1,59",IF(N2069&lt;Premissas!$B$12,"1,60 – 1,99","≥ 2,00"))))))</f>
        <v/>
      </c>
      <c r="P2069" s="5">
        <f>IF(OR(M2069="NÃO",N2069&lt;Premissas!$B$8),Premissas!$B$13,IF(N2069&lt;Premissas!$B$9,Premissas!$B$14,IF(N2069&lt;Premissas!$B$10,Premissas!$B$15,IF(N2069&lt;Premissas!$B$11,Premissas!$B$16,IF(N2069&lt;Premissas!$B$12,Premissas!$B$17,Premissas!$B$18)))))</f>
        <v/>
      </c>
      <c r="Q2069" s="5">
        <f>IFERROR(P2069/Premissas!$B$4,0)</f>
        <v/>
      </c>
    </row>
    <row r="2070">
      <c r="A2070" s="2" t="n">
        <v>8</v>
      </c>
      <c r="B2070" s="2" t="n">
        <v>1942</v>
      </c>
      <c r="C2070" s="2" t="inlineStr">
        <is>
          <t>SEPARACAO</t>
        </is>
      </c>
      <c r="D2070" s="2" t="n">
        <v>6018157</v>
      </c>
      <c r="E2070" s="2" t="inlineStr">
        <is>
          <t>Ana Paula Amado Dos Santos Freitas</t>
        </is>
      </c>
      <c r="F2070" s="2" t="n">
        <v>2224</v>
      </c>
      <c r="G2070" s="2" t="n">
        <v>40.55</v>
      </c>
      <c r="H2070" s="2" t="n">
        <v>55</v>
      </c>
      <c r="I2070" s="2" t="n">
        <v>80</v>
      </c>
      <c r="J2070" s="2" t="inlineStr">
        <is>
          <t>GPA</t>
        </is>
      </c>
      <c r="K2070" s="2">
        <f>IF(I2070&lt;&gt;"",I2070,IFERROR(INDEX(Base!$I:$I,MATCH(1,(Base!$C:$C=C2070)*(Base!$I:$I&lt;&gt;""),0)),0))</f>
        <v/>
      </c>
      <c r="L2070" s="2">
        <f>IF(AND(I2070="",K2070&gt;0),"SIM","NÃO")</f>
        <v/>
      </c>
      <c r="M2070" s="2">
        <f>IF(ISNUMBER(SEARCH("SEPARA",UPPER(C2070))),"NÃO","SIM")</f>
        <v/>
      </c>
      <c r="N2070" s="2">
        <f>IFERROR(H2070/K2070,0)</f>
        <v/>
      </c>
      <c r="O2070" s="2">
        <f>IF(M2070="NÃO","EXCLUÍDO",IF(N2070&lt;Premissas!$B$8,"&lt; 1,00",IF(N2070&lt;Premissas!$B$9,"1,00 – 1,19",IF(N2070&lt;Premissas!$B$10,"1,20 – 1,39",IF(N2070&lt;Premissas!$B$11,"1,40 – 1,59",IF(N2070&lt;Premissas!$B$12,"1,60 – 1,99","≥ 2,00"))))))</f>
        <v/>
      </c>
      <c r="P2070" s="5">
        <f>IF(OR(M2070="NÃO",N2070&lt;Premissas!$B$8),Premissas!$B$13,IF(N2070&lt;Premissas!$B$9,Premissas!$B$14,IF(N2070&lt;Premissas!$B$10,Premissas!$B$15,IF(N2070&lt;Premissas!$B$11,Premissas!$B$16,IF(N2070&lt;Premissas!$B$12,Premissas!$B$17,Premissas!$B$18)))))</f>
        <v/>
      </c>
      <c r="Q2070" s="5">
        <f>IFERROR(P2070/Premissas!$B$4,0)</f>
        <v/>
      </c>
    </row>
    <row r="2071">
      <c r="A2071" s="2" t="n">
        <v>8</v>
      </c>
      <c r="B2071" s="2" t="n">
        <v>1942</v>
      </c>
      <c r="C2071" s="2" t="inlineStr">
        <is>
          <t>SEPARACAO</t>
        </is>
      </c>
      <c r="D2071" s="2" t="n">
        <v>6018262</v>
      </c>
      <c r="E2071" s="2" t="inlineStr">
        <is>
          <t>Gabriel Tavares Dos Santos</t>
        </is>
      </c>
      <c r="F2071" s="2" t="n">
        <v>4290</v>
      </c>
      <c r="G2071" s="2" t="n">
        <v>78.67</v>
      </c>
      <c r="H2071" s="2" t="n">
        <v>55</v>
      </c>
      <c r="I2071" s="2" t="n">
        <v>80</v>
      </c>
      <c r="J2071" s="2" t="inlineStr">
        <is>
          <t>GPA</t>
        </is>
      </c>
      <c r="K2071" s="2">
        <f>IF(I2071&lt;&gt;"",I2071,IFERROR(INDEX(Base!$I:$I,MATCH(1,(Base!$C:$C=C2071)*(Base!$I:$I&lt;&gt;""),0)),0))</f>
        <v/>
      </c>
      <c r="L2071" s="2">
        <f>IF(AND(I2071="",K2071&gt;0),"SIM","NÃO")</f>
        <v/>
      </c>
      <c r="M2071" s="2">
        <f>IF(ISNUMBER(SEARCH("SEPARA",UPPER(C2071))),"NÃO","SIM")</f>
        <v/>
      </c>
      <c r="N2071" s="2">
        <f>IFERROR(H2071/K2071,0)</f>
        <v/>
      </c>
      <c r="O2071" s="2">
        <f>IF(M2071="NÃO","EXCLUÍDO",IF(N2071&lt;Premissas!$B$8,"&lt; 1,00",IF(N2071&lt;Premissas!$B$9,"1,00 – 1,19",IF(N2071&lt;Premissas!$B$10,"1,20 – 1,39",IF(N2071&lt;Premissas!$B$11,"1,40 – 1,59",IF(N2071&lt;Premissas!$B$12,"1,60 – 1,99","≥ 2,00"))))))</f>
        <v/>
      </c>
      <c r="P2071" s="5">
        <f>IF(OR(M2071="NÃO",N2071&lt;Premissas!$B$8),Premissas!$B$13,IF(N2071&lt;Premissas!$B$9,Premissas!$B$14,IF(N2071&lt;Premissas!$B$10,Premissas!$B$15,IF(N2071&lt;Premissas!$B$11,Premissas!$B$16,IF(N2071&lt;Premissas!$B$12,Premissas!$B$17,Premissas!$B$18)))))</f>
        <v/>
      </c>
      <c r="Q2071" s="5">
        <f>IFERROR(P2071/Premissas!$B$4,0)</f>
        <v/>
      </c>
    </row>
    <row r="2072">
      <c r="A2072" s="2" t="n">
        <v>8</v>
      </c>
      <c r="B2072" s="2" t="n">
        <v>1942</v>
      </c>
      <c r="C2072" s="2" t="inlineStr">
        <is>
          <t>SEPARACAO</t>
        </is>
      </c>
      <c r="D2072" s="2" t="n">
        <v>6018505</v>
      </c>
      <c r="E2072" s="2" t="inlineStr">
        <is>
          <t>Willians Silva Santos</t>
        </is>
      </c>
      <c r="F2072" s="2" t="n">
        <v>3861</v>
      </c>
      <c r="G2072" s="2" t="n">
        <v>44.68</v>
      </c>
      <c r="H2072" s="2" t="n">
        <v>86</v>
      </c>
      <c r="I2072" s="2" t="n">
        <v>80</v>
      </c>
      <c r="J2072" s="2" t="inlineStr">
        <is>
          <t>GPA</t>
        </is>
      </c>
      <c r="K2072" s="2">
        <f>IF(I2072&lt;&gt;"",I2072,IFERROR(INDEX(Base!$I:$I,MATCH(1,(Base!$C:$C=C2072)*(Base!$I:$I&lt;&gt;""),0)),0))</f>
        <v/>
      </c>
      <c r="L2072" s="2">
        <f>IF(AND(I2072="",K2072&gt;0),"SIM","NÃO")</f>
        <v/>
      </c>
      <c r="M2072" s="2">
        <f>IF(ISNUMBER(SEARCH("SEPARA",UPPER(C2072))),"NÃO","SIM")</f>
        <v/>
      </c>
      <c r="N2072" s="2">
        <f>IFERROR(H2072/K2072,0)</f>
        <v/>
      </c>
      <c r="O2072" s="2">
        <f>IF(M2072="NÃO","EXCLUÍDO",IF(N2072&lt;Premissas!$B$8,"&lt; 1,00",IF(N2072&lt;Premissas!$B$9,"1,00 – 1,19",IF(N2072&lt;Premissas!$B$10,"1,20 – 1,39",IF(N2072&lt;Premissas!$B$11,"1,40 – 1,59",IF(N2072&lt;Premissas!$B$12,"1,60 – 1,99","≥ 2,00"))))))</f>
        <v/>
      </c>
      <c r="P2072" s="5">
        <f>IF(OR(M2072="NÃO",N2072&lt;Premissas!$B$8),Premissas!$B$13,IF(N2072&lt;Premissas!$B$9,Premissas!$B$14,IF(N2072&lt;Premissas!$B$10,Premissas!$B$15,IF(N2072&lt;Premissas!$B$11,Premissas!$B$16,IF(N2072&lt;Premissas!$B$12,Premissas!$B$17,Premissas!$B$18)))))</f>
        <v/>
      </c>
      <c r="Q2072" s="5">
        <f>IFERROR(P2072/Premissas!$B$4,0)</f>
        <v/>
      </c>
    </row>
    <row r="2073">
      <c r="A2073" s="2" t="n">
        <v>8</v>
      </c>
      <c r="B2073" s="2" t="n">
        <v>1942</v>
      </c>
      <c r="C2073" s="2" t="inlineStr">
        <is>
          <t>SEPARACAO</t>
        </is>
      </c>
      <c r="D2073" s="2" t="n">
        <v>6018890</v>
      </c>
      <c r="E2073" s="2" t="inlineStr">
        <is>
          <t>Aparecido Marcelo Barbosa Junior</t>
        </is>
      </c>
      <c r="F2073" s="2" t="n">
        <v>4703</v>
      </c>
      <c r="G2073" s="2" t="n">
        <v>85.84999999999999</v>
      </c>
      <c r="H2073" s="2" t="n">
        <v>55</v>
      </c>
      <c r="I2073" s="2" t="n">
        <v>80</v>
      </c>
      <c r="J2073" s="2" t="inlineStr">
        <is>
          <t>GPA</t>
        </is>
      </c>
      <c r="K2073" s="2">
        <f>IF(I2073&lt;&gt;"",I2073,IFERROR(INDEX(Base!$I:$I,MATCH(1,(Base!$C:$C=C2073)*(Base!$I:$I&lt;&gt;""),0)),0))</f>
        <v/>
      </c>
      <c r="L2073" s="2">
        <f>IF(AND(I2073="",K2073&gt;0),"SIM","NÃO")</f>
        <v/>
      </c>
      <c r="M2073" s="2">
        <f>IF(ISNUMBER(SEARCH("SEPARA",UPPER(C2073))),"NÃO","SIM")</f>
        <v/>
      </c>
      <c r="N2073" s="2">
        <f>IFERROR(H2073/K2073,0)</f>
        <v/>
      </c>
      <c r="O2073" s="2">
        <f>IF(M2073="NÃO","EXCLUÍDO",IF(N2073&lt;Premissas!$B$8,"&lt; 1,00",IF(N2073&lt;Premissas!$B$9,"1,00 – 1,19",IF(N2073&lt;Premissas!$B$10,"1,20 – 1,39",IF(N2073&lt;Premissas!$B$11,"1,40 – 1,59",IF(N2073&lt;Premissas!$B$12,"1,60 – 1,99","≥ 2,00"))))))</f>
        <v/>
      </c>
      <c r="P2073" s="5">
        <f>IF(OR(M2073="NÃO",N2073&lt;Premissas!$B$8),Premissas!$B$13,IF(N2073&lt;Premissas!$B$9,Premissas!$B$14,IF(N2073&lt;Premissas!$B$10,Premissas!$B$15,IF(N2073&lt;Premissas!$B$11,Premissas!$B$16,IF(N2073&lt;Premissas!$B$12,Premissas!$B$17,Premissas!$B$18)))))</f>
        <v/>
      </c>
      <c r="Q2073" s="5">
        <f>IFERROR(P2073/Premissas!$B$4,0)</f>
        <v/>
      </c>
    </row>
    <row r="2074">
      <c r="A2074" s="2" t="n">
        <v>8</v>
      </c>
      <c r="B2074" s="2" t="n">
        <v>1942</v>
      </c>
      <c r="C2074" s="2" t="inlineStr">
        <is>
          <t>SEPARACAO</t>
        </is>
      </c>
      <c r="D2074" s="2" t="n">
        <v>6021182</v>
      </c>
      <c r="E2074" s="2" t="inlineStr">
        <is>
          <t>Lazaro Maciel Pereira Brasilino</t>
        </is>
      </c>
      <c r="F2074" s="2" t="n">
        <v>4364</v>
      </c>
      <c r="G2074" s="2" t="n">
        <v>76.06999999999999</v>
      </c>
      <c r="H2074" s="2" t="n">
        <v>57</v>
      </c>
      <c r="I2074" s="2" t="n">
        <v>80</v>
      </c>
      <c r="J2074" s="2" t="inlineStr">
        <is>
          <t>GPA</t>
        </is>
      </c>
      <c r="K2074" s="2">
        <f>IF(I2074&lt;&gt;"",I2074,IFERROR(INDEX(Base!$I:$I,MATCH(1,(Base!$C:$C=C2074)*(Base!$I:$I&lt;&gt;""),0)),0))</f>
        <v/>
      </c>
      <c r="L2074" s="2">
        <f>IF(AND(I2074="",K2074&gt;0),"SIM","NÃO")</f>
        <v/>
      </c>
      <c r="M2074" s="2">
        <f>IF(ISNUMBER(SEARCH("SEPARA",UPPER(C2074))),"NÃO","SIM")</f>
        <v/>
      </c>
      <c r="N2074" s="2">
        <f>IFERROR(H2074/K2074,0)</f>
        <v/>
      </c>
      <c r="O2074" s="2">
        <f>IF(M2074="NÃO","EXCLUÍDO",IF(N2074&lt;Premissas!$B$8,"&lt; 1,00",IF(N2074&lt;Premissas!$B$9,"1,00 – 1,19",IF(N2074&lt;Premissas!$B$10,"1,20 – 1,39",IF(N2074&lt;Premissas!$B$11,"1,40 – 1,59",IF(N2074&lt;Premissas!$B$12,"1,60 – 1,99","≥ 2,00"))))))</f>
        <v/>
      </c>
      <c r="P2074" s="5">
        <f>IF(OR(M2074="NÃO",N2074&lt;Premissas!$B$8),Premissas!$B$13,IF(N2074&lt;Premissas!$B$9,Premissas!$B$14,IF(N2074&lt;Premissas!$B$10,Premissas!$B$15,IF(N2074&lt;Premissas!$B$11,Premissas!$B$16,IF(N2074&lt;Premissas!$B$12,Premissas!$B$17,Premissas!$B$18)))))</f>
        <v/>
      </c>
      <c r="Q2074" s="5">
        <f>IFERROR(P2074/Premissas!$B$4,0)</f>
        <v/>
      </c>
    </row>
    <row r="2075">
      <c r="A2075" s="2" t="n">
        <v>8</v>
      </c>
      <c r="B2075" s="2" t="n">
        <v>1942</v>
      </c>
      <c r="C2075" s="2" t="inlineStr">
        <is>
          <t>SEPARACAO</t>
        </is>
      </c>
      <c r="D2075" s="2" t="n">
        <v>6022260</v>
      </c>
      <c r="E2075" s="2" t="inlineStr">
        <is>
          <t>Thiago Dos Santos Bonfim Da Silva</t>
        </is>
      </c>
      <c r="F2075" s="2" t="n">
        <v>216</v>
      </c>
      <c r="G2075" s="2" t="n">
        <v>7.07</v>
      </c>
      <c r="H2075" s="2" t="n">
        <v>31</v>
      </c>
      <c r="I2075" s="2" t="n">
        <v>80</v>
      </c>
      <c r="J2075" s="2" t="inlineStr">
        <is>
          <t>GPA</t>
        </is>
      </c>
      <c r="K2075" s="2">
        <f>IF(I2075&lt;&gt;"",I2075,IFERROR(INDEX(Base!$I:$I,MATCH(1,(Base!$C:$C=C2075)*(Base!$I:$I&lt;&gt;""),0)),0))</f>
        <v/>
      </c>
      <c r="L2075" s="2">
        <f>IF(AND(I2075="",K2075&gt;0),"SIM","NÃO")</f>
        <v/>
      </c>
      <c r="M2075" s="2">
        <f>IF(ISNUMBER(SEARCH("SEPARA",UPPER(C2075))),"NÃO","SIM")</f>
        <v/>
      </c>
      <c r="N2075" s="2">
        <f>IFERROR(H2075/K2075,0)</f>
        <v/>
      </c>
      <c r="O2075" s="2">
        <f>IF(M2075="NÃO","EXCLUÍDO",IF(N2075&lt;Premissas!$B$8,"&lt; 1,00",IF(N2075&lt;Premissas!$B$9,"1,00 – 1,19",IF(N2075&lt;Premissas!$B$10,"1,20 – 1,39",IF(N2075&lt;Premissas!$B$11,"1,40 – 1,59",IF(N2075&lt;Premissas!$B$12,"1,60 – 1,99","≥ 2,00"))))))</f>
        <v/>
      </c>
      <c r="P2075" s="5">
        <f>IF(OR(M2075="NÃO",N2075&lt;Premissas!$B$8),Premissas!$B$13,IF(N2075&lt;Premissas!$B$9,Premissas!$B$14,IF(N2075&lt;Premissas!$B$10,Premissas!$B$15,IF(N2075&lt;Premissas!$B$11,Premissas!$B$16,IF(N2075&lt;Premissas!$B$12,Premissas!$B$17,Premissas!$B$18)))))</f>
        <v/>
      </c>
      <c r="Q2075" s="5">
        <f>IFERROR(P2075/Premissas!$B$4,0)</f>
        <v/>
      </c>
    </row>
    <row r="2076">
      <c r="A2076" s="2" t="n">
        <v>8</v>
      </c>
      <c r="B2076" s="2" t="n">
        <v>1942</v>
      </c>
      <c r="C2076" s="2" t="inlineStr">
        <is>
          <t>SEPARACAO</t>
        </is>
      </c>
      <c r="D2076" s="2" t="n">
        <v>6022839</v>
      </c>
      <c r="E2076" s="2" t="inlineStr">
        <is>
          <t>Ana Sophia Dos Santos</t>
        </is>
      </c>
      <c r="F2076" s="2" t="n">
        <v>769</v>
      </c>
      <c r="G2076" s="2" t="n">
        <v>24.54</v>
      </c>
      <c r="H2076" s="2" t="n">
        <v>31</v>
      </c>
      <c r="I2076" s="2" t="n">
        <v>80</v>
      </c>
      <c r="J2076" s="2" t="inlineStr">
        <is>
          <t>GPA</t>
        </is>
      </c>
      <c r="K2076" s="2">
        <f>IF(I2076&lt;&gt;"",I2076,IFERROR(INDEX(Base!$I:$I,MATCH(1,(Base!$C:$C=C2076)*(Base!$I:$I&lt;&gt;""),0)),0))</f>
        <v/>
      </c>
      <c r="L2076" s="2">
        <f>IF(AND(I2076="",K2076&gt;0),"SIM","NÃO")</f>
        <v/>
      </c>
      <c r="M2076" s="2">
        <f>IF(ISNUMBER(SEARCH("SEPARA",UPPER(C2076))),"NÃO","SIM")</f>
        <v/>
      </c>
      <c r="N2076" s="2">
        <f>IFERROR(H2076/K2076,0)</f>
        <v/>
      </c>
      <c r="O2076" s="2">
        <f>IF(M2076="NÃO","EXCLUÍDO",IF(N2076&lt;Premissas!$B$8,"&lt; 1,00",IF(N2076&lt;Premissas!$B$9,"1,00 – 1,19",IF(N2076&lt;Premissas!$B$10,"1,20 – 1,39",IF(N2076&lt;Premissas!$B$11,"1,40 – 1,59",IF(N2076&lt;Premissas!$B$12,"1,60 – 1,99","≥ 2,00"))))))</f>
        <v/>
      </c>
      <c r="P2076" s="5">
        <f>IF(OR(M2076="NÃO",N2076&lt;Premissas!$B$8),Premissas!$B$13,IF(N2076&lt;Premissas!$B$9,Premissas!$B$14,IF(N2076&lt;Premissas!$B$10,Premissas!$B$15,IF(N2076&lt;Premissas!$B$11,Premissas!$B$16,IF(N2076&lt;Premissas!$B$12,Premissas!$B$17,Premissas!$B$18)))))</f>
        <v/>
      </c>
      <c r="Q2076" s="5">
        <f>IFERROR(P2076/Premissas!$B$4,0)</f>
        <v/>
      </c>
    </row>
    <row r="2077">
      <c r="A2077" s="2" t="n">
        <v>8</v>
      </c>
      <c r="B2077" s="2" t="n">
        <v>1942</v>
      </c>
      <c r="C2077" s="2" t="inlineStr">
        <is>
          <t>SEPARACAO</t>
        </is>
      </c>
      <c r="D2077" s="2" t="n">
        <v>6025994</v>
      </c>
      <c r="E2077" s="2" t="inlineStr">
        <is>
          <t>Rodrigo De Lima Silva</t>
        </is>
      </c>
      <c r="F2077" s="2" t="n">
        <v>1831</v>
      </c>
      <c r="G2077" s="2" t="n">
        <v>35.69</v>
      </c>
      <c r="H2077" s="2" t="n">
        <v>51</v>
      </c>
      <c r="I2077" s="2" t="n">
        <v>80</v>
      </c>
      <c r="J2077" s="2" t="inlineStr">
        <is>
          <t>GPA</t>
        </is>
      </c>
      <c r="K2077" s="2">
        <f>IF(I2077&lt;&gt;"",I2077,IFERROR(INDEX(Base!$I:$I,MATCH(1,(Base!$C:$C=C2077)*(Base!$I:$I&lt;&gt;""),0)),0))</f>
        <v/>
      </c>
      <c r="L2077" s="2">
        <f>IF(AND(I2077="",K2077&gt;0),"SIM","NÃO")</f>
        <v/>
      </c>
      <c r="M2077" s="2">
        <f>IF(ISNUMBER(SEARCH("SEPARA",UPPER(C2077))),"NÃO","SIM")</f>
        <v/>
      </c>
      <c r="N2077" s="2">
        <f>IFERROR(H2077/K2077,0)</f>
        <v/>
      </c>
      <c r="O2077" s="2">
        <f>IF(M2077="NÃO","EXCLUÍDO",IF(N2077&lt;Premissas!$B$8,"&lt; 1,00",IF(N2077&lt;Premissas!$B$9,"1,00 – 1,19",IF(N2077&lt;Premissas!$B$10,"1,20 – 1,39",IF(N2077&lt;Premissas!$B$11,"1,40 – 1,59",IF(N2077&lt;Premissas!$B$12,"1,60 – 1,99","≥ 2,00"))))))</f>
        <v/>
      </c>
      <c r="P2077" s="5">
        <f>IF(OR(M2077="NÃO",N2077&lt;Premissas!$B$8),Premissas!$B$13,IF(N2077&lt;Premissas!$B$9,Premissas!$B$14,IF(N2077&lt;Premissas!$B$10,Premissas!$B$15,IF(N2077&lt;Premissas!$B$11,Premissas!$B$16,IF(N2077&lt;Premissas!$B$12,Premissas!$B$17,Premissas!$B$18)))))</f>
        <v/>
      </c>
      <c r="Q2077" s="5">
        <f>IFERROR(P2077/Premissas!$B$4,0)</f>
        <v/>
      </c>
    </row>
    <row r="2078">
      <c r="A2078" s="2" t="n">
        <v>8</v>
      </c>
      <c r="B2078" s="2" t="n">
        <v>1942</v>
      </c>
      <c r="C2078" s="2" t="inlineStr">
        <is>
          <t>SEPARACAO</t>
        </is>
      </c>
      <c r="D2078" s="2" t="n">
        <v>6026397</v>
      </c>
      <c r="E2078" s="2" t="inlineStr">
        <is>
          <t>Monica Silva De Lima</t>
        </is>
      </c>
      <c r="F2078" s="2" t="n">
        <v>1166</v>
      </c>
      <c r="G2078" s="2" t="n">
        <v>30.06</v>
      </c>
      <c r="H2078" s="2" t="n">
        <v>39</v>
      </c>
      <c r="I2078" s="2" t="n">
        <v>80</v>
      </c>
      <c r="J2078" s="2" t="inlineStr">
        <is>
          <t>GPA</t>
        </is>
      </c>
      <c r="K2078" s="2">
        <f>IF(I2078&lt;&gt;"",I2078,IFERROR(INDEX(Base!$I:$I,MATCH(1,(Base!$C:$C=C2078)*(Base!$I:$I&lt;&gt;""),0)),0))</f>
        <v/>
      </c>
      <c r="L2078" s="2">
        <f>IF(AND(I2078="",K2078&gt;0),"SIM","NÃO")</f>
        <v/>
      </c>
      <c r="M2078" s="2">
        <f>IF(ISNUMBER(SEARCH("SEPARA",UPPER(C2078))),"NÃO","SIM")</f>
        <v/>
      </c>
      <c r="N2078" s="2">
        <f>IFERROR(H2078/K2078,0)</f>
        <v/>
      </c>
      <c r="O2078" s="2">
        <f>IF(M2078="NÃO","EXCLUÍDO",IF(N2078&lt;Premissas!$B$8,"&lt; 1,00",IF(N2078&lt;Premissas!$B$9,"1,00 – 1,19",IF(N2078&lt;Premissas!$B$10,"1,20 – 1,39",IF(N2078&lt;Premissas!$B$11,"1,40 – 1,59",IF(N2078&lt;Premissas!$B$12,"1,60 – 1,99","≥ 2,00"))))))</f>
        <v/>
      </c>
      <c r="P2078" s="5">
        <f>IF(OR(M2078="NÃO",N2078&lt;Premissas!$B$8),Premissas!$B$13,IF(N2078&lt;Premissas!$B$9,Premissas!$B$14,IF(N2078&lt;Premissas!$B$10,Premissas!$B$15,IF(N2078&lt;Premissas!$B$11,Premissas!$B$16,IF(N2078&lt;Premissas!$B$12,Premissas!$B$17,Premissas!$B$18)))))</f>
        <v/>
      </c>
      <c r="Q2078" s="5">
        <f>IFERROR(P2078/Premissas!$B$4,0)</f>
        <v/>
      </c>
    </row>
    <row r="2079">
      <c r="A2079" s="2" t="n">
        <v>8</v>
      </c>
      <c r="B2079" s="2" t="n">
        <v>1942</v>
      </c>
      <c r="C2079" s="2" t="inlineStr">
        <is>
          <t>SEPARACAO</t>
        </is>
      </c>
      <c r="D2079" s="2" t="n">
        <v>6026729</v>
      </c>
      <c r="E2079" s="2" t="inlineStr">
        <is>
          <t>Raiane Santana Gomes</t>
        </is>
      </c>
      <c r="F2079" s="2" t="n">
        <v>1085</v>
      </c>
      <c r="G2079" s="2" t="n">
        <v>24.22</v>
      </c>
      <c r="H2079" s="2" t="n">
        <v>45</v>
      </c>
      <c r="I2079" s="2" t="n">
        <v>80</v>
      </c>
      <c r="J2079" s="2" t="inlineStr">
        <is>
          <t>GPA</t>
        </is>
      </c>
      <c r="K2079" s="2">
        <f>IF(I2079&lt;&gt;"",I2079,IFERROR(INDEX(Base!$I:$I,MATCH(1,(Base!$C:$C=C2079)*(Base!$I:$I&lt;&gt;""),0)),0))</f>
        <v/>
      </c>
      <c r="L2079" s="2">
        <f>IF(AND(I2079="",K2079&gt;0),"SIM","NÃO")</f>
        <v/>
      </c>
      <c r="M2079" s="2">
        <f>IF(ISNUMBER(SEARCH("SEPARA",UPPER(C2079))),"NÃO","SIM")</f>
        <v/>
      </c>
      <c r="N2079" s="2">
        <f>IFERROR(H2079/K2079,0)</f>
        <v/>
      </c>
      <c r="O2079" s="2">
        <f>IF(M2079="NÃO","EXCLUÍDO",IF(N2079&lt;Premissas!$B$8,"&lt; 1,00",IF(N2079&lt;Premissas!$B$9,"1,00 – 1,19",IF(N2079&lt;Premissas!$B$10,"1,20 – 1,39",IF(N2079&lt;Premissas!$B$11,"1,40 – 1,59",IF(N2079&lt;Premissas!$B$12,"1,60 – 1,99","≥ 2,00"))))))</f>
        <v/>
      </c>
      <c r="P2079" s="5">
        <f>IF(OR(M2079="NÃO",N2079&lt;Premissas!$B$8),Premissas!$B$13,IF(N2079&lt;Premissas!$B$9,Premissas!$B$14,IF(N2079&lt;Premissas!$B$10,Premissas!$B$15,IF(N2079&lt;Premissas!$B$11,Premissas!$B$16,IF(N2079&lt;Premissas!$B$12,Premissas!$B$17,Premissas!$B$18)))))</f>
        <v/>
      </c>
      <c r="Q2079" s="5">
        <f>IFERROR(P2079/Premissas!$B$4,0)</f>
        <v/>
      </c>
    </row>
    <row r="2080">
      <c r="A2080" s="2" t="n">
        <v>8</v>
      </c>
      <c r="B2080" s="2" t="n">
        <v>1942</v>
      </c>
      <c r="C2080" s="2" t="inlineStr">
        <is>
          <t>SEPARACAO</t>
        </is>
      </c>
      <c r="D2080" s="2" t="n">
        <v>6026818</v>
      </c>
      <c r="E2080" s="2" t="inlineStr">
        <is>
          <t>Lucas Da Silva Barbosa</t>
        </is>
      </c>
      <c r="F2080" s="2" t="n">
        <v>1174</v>
      </c>
      <c r="G2080" s="2" t="n">
        <v>13.85</v>
      </c>
      <c r="H2080" s="2" t="n">
        <v>85</v>
      </c>
      <c r="I2080" s="2" t="n">
        <v>80</v>
      </c>
      <c r="J2080" s="2" t="inlineStr">
        <is>
          <t>GPA</t>
        </is>
      </c>
      <c r="K2080" s="2">
        <f>IF(I2080&lt;&gt;"",I2080,IFERROR(INDEX(Base!$I:$I,MATCH(1,(Base!$C:$C=C2080)*(Base!$I:$I&lt;&gt;""),0)),0))</f>
        <v/>
      </c>
      <c r="L2080" s="2">
        <f>IF(AND(I2080="",K2080&gt;0),"SIM","NÃO")</f>
        <v/>
      </c>
      <c r="M2080" s="2">
        <f>IF(ISNUMBER(SEARCH("SEPARA",UPPER(C2080))),"NÃO","SIM")</f>
        <v/>
      </c>
      <c r="N2080" s="2">
        <f>IFERROR(H2080/K2080,0)</f>
        <v/>
      </c>
      <c r="O2080" s="2">
        <f>IF(M2080="NÃO","EXCLUÍDO",IF(N2080&lt;Premissas!$B$8,"&lt; 1,00",IF(N2080&lt;Premissas!$B$9,"1,00 – 1,19",IF(N2080&lt;Premissas!$B$10,"1,20 – 1,39",IF(N2080&lt;Premissas!$B$11,"1,40 – 1,59",IF(N2080&lt;Premissas!$B$12,"1,60 – 1,99","≥ 2,00"))))))</f>
        <v/>
      </c>
      <c r="P2080" s="5">
        <f>IF(OR(M2080="NÃO",N2080&lt;Premissas!$B$8),Premissas!$B$13,IF(N2080&lt;Premissas!$B$9,Premissas!$B$14,IF(N2080&lt;Premissas!$B$10,Premissas!$B$15,IF(N2080&lt;Premissas!$B$11,Premissas!$B$16,IF(N2080&lt;Premissas!$B$12,Premissas!$B$17,Premissas!$B$18)))))</f>
        <v/>
      </c>
      <c r="Q2080" s="5">
        <f>IFERROR(P2080/Premissas!$B$4,0)</f>
        <v/>
      </c>
    </row>
    <row r="2081">
      <c r="A2081" s="2" t="n">
        <v>8</v>
      </c>
      <c r="B2081" s="2" t="n">
        <v>1942</v>
      </c>
      <c r="C2081" s="2" t="inlineStr">
        <is>
          <t>SEPARACAO</t>
        </is>
      </c>
      <c r="D2081" s="2" t="n">
        <v>6027954</v>
      </c>
      <c r="E2081" s="2" t="inlineStr">
        <is>
          <t>Israel Manoel Da Silva Junior</t>
        </is>
      </c>
      <c r="F2081" s="2" t="n">
        <v>5298</v>
      </c>
      <c r="G2081" s="2" t="n">
        <v>35.73</v>
      </c>
      <c r="H2081" s="2" t="n">
        <v>148</v>
      </c>
      <c r="I2081" s="2" t="n">
        <v>80</v>
      </c>
      <c r="J2081" s="2" t="inlineStr">
        <is>
          <t>GPA</t>
        </is>
      </c>
      <c r="K2081" s="2">
        <f>IF(I2081&lt;&gt;"",I2081,IFERROR(INDEX(Base!$I:$I,MATCH(1,(Base!$C:$C=C2081)*(Base!$I:$I&lt;&gt;""),0)),0))</f>
        <v/>
      </c>
      <c r="L2081" s="2">
        <f>IF(AND(I2081="",K2081&gt;0),"SIM","NÃO")</f>
        <v/>
      </c>
      <c r="M2081" s="2">
        <f>IF(ISNUMBER(SEARCH("SEPARA",UPPER(C2081))),"NÃO","SIM")</f>
        <v/>
      </c>
      <c r="N2081" s="2">
        <f>IFERROR(H2081/K2081,0)</f>
        <v/>
      </c>
      <c r="O2081" s="2">
        <f>IF(M2081="NÃO","EXCLUÍDO",IF(N2081&lt;Premissas!$B$8,"&lt; 1,00",IF(N2081&lt;Premissas!$B$9,"1,00 – 1,19",IF(N2081&lt;Premissas!$B$10,"1,20 – 1,39",IF(N2081&lt;Premissas!$B$11,"1,40 – 1,59",IF(N2081&lt;Premissas!$B$12,"1,60 – 1,99","≥ 2,00"))))))</f>
        <v/>
      </c>
      <c r="P2081" s="5">
        <f>IF(OR(M2081="NÃO",N2081&lt;Premissas!$B$8),Premissas!$B$13,IF(N2081&lt;Premissas!$B$9,Premissas!$B$14,IF(N2081&lt;Premissas!$B$10,Premissas!$B$15,IF(N2081&lt;Premissas!$B$11,Premissas!$B$16,IF(N2081&lt;Premissas!$B$12,Premissas!$B$17,Premissas!$B$18)))))</f>
        <v/>
      </c>
      <c r="Q2081" s="5">
        <f>IFERROR(P2081/Premissas!$B$4,0)</f>
        <v/>
      </c>
    </row>
    <row r="2082">
      <c r="A2082" s="2" t="n">
        <v>8</v>
      </c>
      <c r="B2082" s="2" t="n">
        <v>1942</v>
      </c>
      <c r="C2082" s="2" t="inlineStr">
        <is>
          <t>SEPARACAO</t>
        </is>
      </c>
      <c r="D2082" s="2" t="n">
        <v>6028500</v>
      </c>
      <c r="E2082" s="2" t="inlineStr">
        <is>
          <t>Davi Silva Schitini</t>
        </is>
      </c>
      <c r="F2082" s="2" t="n">
        <v>1835</v>
      </c>
      <c r="G2082" s="2" t="n">
        <v>43.95</v>
      </c>
      <c r="H2082" s="2" t="n">
        <v>42</v>
      </c>
      <c r="I2082" s="2" t="n">
        <v>80</v>
      </c>
      <c r="J2082" s="2" t="inlineStr">
        <is>
          <t>GPA</t>
        </is>
      </c>
      <c r="K2082" s="2">
        <f>IF(I2082&lt;&gt;"",I2082,IFERROR(INDEX(Base!$I:$I,MATCH(1,(Base!$C:$C=C2082)*(Base!$I:$I&lt;&gt;""),0)),0))</f>
        <v/>
      </c>
      <c r="L2082" s="2">
        <f>IF(AND(I2082="",K2082&gt;0),"SIM","NÃO")</f>
        <v/>
      </c>
      <c r="M2082" s="2">
        <f>IF(ISNUMBER(SEARCH("SEPARA",UPPER(C2082))),"NÃO","SIM")</f>
        <v/>
      </c>
      <c r="N2082" s="2">
        <f>IFERROR(H2082/K2082,0)</f>
        <v/>
      </c>
      <c r="O2082" s="2">
        <f>IF(M2082="NÃO","EXCLUÍDO",IF(N2082&lt;Premissas!$B$8,"&lt; 1,00",IF(N2082&lt;Premissas!$B$9,"1,00 – 1,19",IF(N2082&lt;Premissas!$B$10,"1,20 – 1,39",IF(N2082&lt;Premissas!$B$11,"1,40 – 1,59",IF(N2082&lt;Premissas!$B$12,"1,60 – 1,99","≥ 2,00"))))))</f>
        <v/>
      </c>
      <c r="P2082" s="5">
        <f>IF(OR(M2082="NÃO",N2082&lt;Premissas!$B$8),Premissas!$B$13,IF(N2082&lt;Premissas!$B$9,Premissas!$B$14,IF(N2082&lt;Premissas!$B$10,Premissas!$B$15,IF(N2082&lt;Premissas!$B$11,Premissas!$B$16,IF(N2082&lt;Premissas!$B$12,Premissas!$B$17,Premissas!$B$18)))))</f>
        <v/>
      </c>
      <c r="Q2082" s="5">
        <f>IFERROR(P2082/Premissas!$B$4,0)</f>
        <v/>
      </c>
    </row>
    <row r="2083">
      <c r="A2083" s="2" t="n">
        <v>8</v>
      </c>
      <c r="B2083" s="2" t="n">
        <v>1942</v>
      </c>
      <c r="C2083" s="2" t="inlineStr">
        <is>
          <t>SEPARACAO</t>
        </is>
      </c>
      <c r="D2083" s="2" t="n">
        <v>6030122</v>
      </c>
      <c r="E2083" s="2" t="inlineStr">
        <is>
          <t>Willian Dos Santos Campos</t>
        </is>
      </c>
      <c r="F2083" s="2" t="n">
        <v>1437</v>
      </c>
      <c r="G2083" s="2" t="n">
        <v>27.64</v>
      </c>
      <c r="H2083" s="2" t="n">
        <v>52</v>
      </c>
      <c r="I2083" s="2" t="n">
        <v>80</v>
      </c>
      <c r="J2083" s="2" t="inlineStr">
        <is>
          <t>GPA</t>
        </is>
      </c>
      <c r="K2083" s="2">
        <f>IF(I2083&lt;&gt;"",I2083,IFERROR(INDEX(Base!$I:$I,MATCH(1,(Base!$C:$C=C2083)*(Base!$I:$I&lt;&gt;""),0)),0))</f>
        <v/>
      </c>
      <c r="L2083" s="2">
        <f>IF(AND(I2083="",K2083&gt;0),"SIM","NÃO")</f>
        <v/>
      </c>
      <c r="M2083" s="2">
        <f>IF(ISNUMBER(SEARCH("SEPARA",UPPER(C2083))),"NÃO","SIM")</f>
        <v/>
      </c>
      <c r="N2083" s="2">
        <f>IFERROR(H2083/K2083,0)</f>
        <v/>
      </c>
      <c r="O2083" s="2">
        <f>IF(M2083="NÃO","EXCLUÍDO",IF(N2083&lt;Premissas!$B$8,"&lt; 1,00",IF(N2083&lt;Premissas!$B$9,"1,00 – 1,19",IF(N2083&lt;Premissas!$B$10,"1,20 – 1,39",IF(N2083&lt;Premissas!$B$11,"1,40 – 1,59",IF(N2083&lt;Premissas!$B$12,"1,60 – 1,99","≥ 2,00"))))))</f>
        <v/>
      </c>
      <c r="P2083" s="5">
        <f>IF(OR(M2083="NÃO",N2083&lt;Premissas!$B$8),Premissas!$B$13,IF(N2083&lt;Premissas!$B$9,Premissas!$B$14,IF(N2083&lt;Premissas!$B$10,Premissas!$B$15,IF(N2083&lt;Premissas!$B$11,Premissas!$B$16,IF(N2083&lt;Premissas!$B$12,Premissas!$B$17,Premissas!$B$18)))))</f>
        <v/>
      </c>
      <c r="Q2083" s="5">
        <f>IFERROR(P2083/Premissas!$B$4,0)</f>
        <v/>
      </c>
    </row>
    <row r="2084">
      <c r="A2084" s="2" t="n">
        <v>8</v>
      </c>
      <c r="B2084" s="2" t="n">
        <v>1942</v>
      </c>
      <c r="C2084" s="2" t="inlineStr">
        <is>
          <t>SEPARACAO</t>
        </is>
      </c>
      <c r="D2084" s="2" t="n">
        <v>6032079</v>
      </c>
      <c r="E2084" s="2" t="inlineStr">
        <is>
          <t>Jessica Cristina Silva De Oliveira</t>
        </is>
      </c>
      <c r="F2084" s="2" t="n">
        <v>251</v>
      </c>
      <c r="G2084" s="2" t="n">
        <v>8.25</v>
      </c>
      <c r="H2084" s="2" t="n">
        <v>30</v>
      </c>
      <c r="I2084" s="2" t="n">
        <v>80</v>
      </c>
      <c r="J2084" s="2" t="inlineStr">
        <is>
          <t>GPA</t>
        </is>
      </c>
      <c r="K2084" s="2">
        <f>IF(I2084&lt;&gt;"",I2084,IFERROR(INDEX(Base!$I:$I,MATCH(1,(Base!$C:$C=C2084)*(Base!$I:$I&lt;&gt;""),0)),0))</f>
        <v/>
      </c>
      <c r="L2084" s="2">
        <f>IF(AND(I2084="",K2084&gt;0),"SIM","NÃO")</f>
        <v/>
      </c>
      <c r="M2084" s="2">
        <f>IF(ISNUMBER(SEARCH("SEPARA",UPPER(C2084))),"NÃO","SIM")</f>
        <v/>
      </c>
      <c r="N2084" s="2">
        <f>IFERROR(H2084/K2084,0)</f>
        <v/>
      </c>
      <c r="O2084" s="2">
        <f>IF(M2084="NÃO","EXCLUÍDO",IF(N2084&lt;Premissas!$B$8,"&lt; 1,00",IF(N2084&lt;Premissas!$B$9,"1,00 – 1,19",IF(N2084&lt;Premissas!$B$10,"1,20 – 1,39",IF(N2084&lt;Premissas!$B$11,"1,40 – 1,59",IF(N2084&lt;Premissas!$B$12,"1,60 – 1,99","≥ 2,00"))))))</f>
        <v/>
      </c>
      <c r="P2084" s="5">
        <f>IF(OR(M2084="NÃO",N2084&lt;Premissas!$B$8),Premissas!$B$13,IF(N2084&lt;Premissas!$B$9,Premissas!$B$14,IF(N2084&lt;Premissas!$B$10,Premissas!$B$15,IF(N2084&lt;Premissas!$B$11,Premissas!$B$16,IF(N2084&lt;Premissas!$B$12,Premissas!$B$17,Premissas!$B$18)))))</f>
        <v/>
      </c>
      <c r="Q2084" s="5">
        <f>IFERROR(P2084/Premissas!$B$4,0)</f>
        <v/>
      </c>
    </row>
    <row r="2085">
      <c r="A2085" s="2" t="n">
        <v>8</v>
      </c>
      <c r="B2085" s="2" t="n">
        <v>1942</v>
      </c>
      <c r="C2085" s="2" t="inlineStr">
        <is>
          <t>SEPARACAO</t>
        </is>
      </c>
      <c r="D2085" s="2" t="n">
        <v>6032583</v>
      </c>
      <c r="E2085" s="2" t="inlineStr">
        <is>
          <t>Brenda De Souza Novais</t>
        </is>
      </c>
      <c r="F2085" s="2" t="n">
        <v>864</v>
      </c>
      <c r="G2085" s="2" t="n">
        <v>21.55</v>
      </c>
      <c r="H2085" s="2" t="n">
        <v>40</v>
      </c>
      <c r="I2085" s="2" t="n">
        <v>80</v>
      </c>
      <c r="J2085" s="2" t="inlineStr">
        <is>
          <t>GPA</t>
        </is>
      </c>
      <c r="K2085" s="2">
        <f>IF(I2085&lt;&gt;"",I2085,IFERROR(INDEX(Base!$I:$I,MATCH(1,(Base!$C:$C=C2085)*(Base!$I:$I&lt;&gt;""),0)),0))</f>
        <v/>
      </c>
      <c r="L2085" s="2">
        <f>IF(AND(I2085="",K2085&gt;0),"SIM","NÃO")</f>
        <v/>
      </c>
      <c r="M2085" s="2">
        <f>IF(ISNUMBER(SEARCH("SEPARA",UPPER(C2085))),"NÃO","SIM")</f>
        <v/>
      </c>
      <c r="N2085" s="2">
        <f>IFERROR(H2085/K2085,0)</f>
        <v/>
      </c>
      <c r="O2085" s="2">
        <f>IF(M2085="NÃO","EXCLUÍDO",IF(N2085&lt;Premissas!$B$8,"&lt; 1,00",IF(N2085&lt;Premissas!$B$9,"1,00 – 1,19",IF(N2085&lt;Premissas!$B$10,"1,20 – 1,39",IF(N2085&lt;Premissas!$B$11,"1,40 – 1,59",IF(N2085&lt;Premissas!$B$12,"1,60 – 1,99","≥ 2,00"))))))</f>
        <v/>
      </c>
      <c r="P2085" s="5">
        <f>IF(OR(M2085="NÃO",N2085&lt;Premissas!$B$8),Premissas!$B$13,IF(N2085&lt;Premissas!$B$9,Premissas!$B$14,IF(N2085&lt;Premissas!$B$10,Premissas!$B$15,IF(N2085&lt;Premissas!$B$11,Premissas!$B$16,IF(N2085&lt;Premissas!$B$12,Premissas!$B$17,Premissas!$B$18)))))</f>
        <v/>
      </c>
      <c r="Q2085" s="5">
        <f>IFERROR(P2085/Premissas!$B$4,0)</f>
        <v/>
      </c>
    </row>
    <row r="2086">
      <c r="A2086" s="2" t="n">
        <v>8</v>
      </c>
      <c r="B2086" s="2" t="n">
        <v>1942</v>
      </c>
      <c r="C2086" s="2" t="inlineStr">
        <is>
          <t>CARREGAMENTO</t>
        </is>
      </c>
      <c r="D2086" s="2" t="n">
        <v>642339</v>
      </c>
      <c r="E2086" s="2" t="inlineStr">
        <is>
          <t>MARDONIO DE SOUZA SILVA</t>
        </is>
      </c>
      <c r="F2086" s="2" t="n">
        <v>1177</v>
      </c>
      <c r="G2086" s="2" t="n">
        <v>43.08</v>
      </c>
      <c r="H2086" s="2" t="n">
        <v>27</v>
      </c>
      <c r="I2086" s="2" t="n">
        <v>22</v>
      </c>
      <c r="J2086" s="2" t="inlineStr">
        <is>
          <t>GPA</t>
        </is>
      </c>
      <c r="K2086" s="2">
        <f>IF(I2086&lt;&gt;"",I2086,IFERROR(INDEX(Base!$I:$I,MATCH(1,(Base!$C:$C=C2086)*(Base!$I:$I&lt;&gt;""),0)),0))</f>
        <v/>
      </c>
      <c r="L2086" s="2">
        <f>IF(AND(I2086="",K2086&gt;0),"SIM","NÃO")</f>
        <v/>
      </c>
      <c r="M2086" s="2">
        <f>IF(ISNUMBER(SEARCH("SEPARA",UPPER(C2086))),"NÃO","SIM")</f>
        <v/>
      </c>
      <c r="N2086" s="2">
        <f>IFERROR(H2086/K2086,0)</f>
        <v/>
      </c>
      <c r="O2086" s="2">
        <f>IF(M2086="NÃO","EXCLUÍDO",IF(N2086&lt;Premissas!$B$8,"&lt; 1,00",IF(N2086&lt;Premissas!$B$9,"1,00 – 1,19",IF(N2086&lt;Premissas!$B$10,"1,20 – 1,39",IF(N2086&lt;Premissas!$B$11,"1,40 – 1,59",IF(N2086&lt;Premissas!$B$12,"1,60 – 1,99","≥ 2,00"))))))</f>
        <v/>
      </c>
      <c r="P2086" s="5">
        <f>IF(OR(M2086="NÃO",N2086&lt;Premissas!$B$8),Premissas!$B$13,IF(N2086&lt;Premissas!$B$9,Premissas!$B$14,IF(N2086&lt;Premissas!$B$10,Premissas!$B$15,IF(N2086&lt;Premissas!$B$11,Premissas!$B$16,IF(N2086&lt;Premissas!$B$12,Premissas!$B$17,Premissas!$B$18)))))</f>
        <v/>
      </c>
      <c r="Q2086" s="5">
        <f>IFERROR(P2086/Premissas!$B$4,0)</f>
        <v/>
      </c>
    </row>
    <row r="2087">
      <c r="A2087" s="2" t="n">
        <v>8</v>
      </c>
      <c r="B2087" s="2" t="n">
        <v>1942</v>
      </c>
      <c r="C2087" s="2" t="inlineStr">
        <is>
          <t>SEPARACAO</t>
        </is>
      </c>
      <c r="D2087" s="2" t="n">
        <v>642339</v>
      </c>
      <c r="E2087" s="2" t="inlineStr">
        <is>
          <t>MARDONIO DE SOUZA SILVA</t>
        </is>
      </c>
      <c r="F2087" s="2" t="n">
        <v>244</v>
      </c>
      <c r="G2087" s="2" t="n">
        <v>3.08</v>
      </c>
      <c r="H2087" s="2" t="n">
        <v>79</v>
      </c>
      <c r="I2087" s="2" t="n">
        <v>80</v>
      </c>
      <c r="J2087" s="2" t="inlineStr">
        <is>
          <t>GPA</t>
        </is>
      </c>
      <c r="K2087" s="2">
        <f>IF(I2087&lt;&gt;"",I2087,IFERROR(INDEX(Base!$I:$I,MATCH(1,(Base!$C:$C=C2087)*(Base!$I:$I&lt;&gt;""),0)),0))</f>
        <v/>
      </c>
      <c r="L2087" s="2">
        <f>IF(AND(I2087="",K2087&gt;0),"SIM","NÃO")</f>
        <v/>
      </c>
      <c r="M2087" s="2">
        <f>IF(ISNUMBER(SEARCH("SEPARA",UPPER(C2087))),"NÃO","SIM")</f>
        <v/>
      </c>
      <c r="N2087" s="2">
        <f>IFERROR(H2087/K2087,0)</f>
        <v/>
      </c>
      <c r="O2087" s="2">
        <f>IF(M2087="NÃO","EXCLUÍDO",IF(N2087&lt;Premissas!$B$8,"&lt; 1,00",IF(N2087&lt;Premissas!$B$9,"1,00 – 1,19",IF(N2087&lt;Premissas!$B$10,"1,20 – 1,39",IF(N2087&lt;Premissas!$B$11,"1,40 – 1,59",IF(N2087&lt;Premissas!$B$12,"1,60 – 1,99","≥ 2,00"))))))</f>
        <v/>
      </c>
      <c r="P2087" s="5">
        <f>IF(OR(M2087="NÃO",N2087&lt;Premissas!$B$8),Premissas!$B$13,IF(N2087&lt;Premissas!$B$9,Premissas!$B$14,IF(N2087&lt;Premissas!$B$10,Premissas!$B$15,IF(N2087&lt;Premissas!$B$11,Premissas!$B$16,IF(N2087&lt;Premissas!$B$12,Premissas!$B$17,Premissas!$B$18)))))</f>
        <v/>
      </c>
      <c r="Q2087" s="5">
        <f>IFERROR(P2087/Premissas!$B$4,0)</f>
        <v/>
      </c>
    </row>
    <row r="2088">
      <c r="A2088" s="2" t="n">
        <v>8</v>
      </c>
      <c r="B2088" s="2" t="n">
        <v>1942</v>
      </c>
      <c r="C2088" s="2" t="inlineStr">
        <is>
          <t>CARREGAMENTO</t>
        </is>
      </c>
      <c r="D2088" s="2" t="n">
        <v>687013</v>
      </c>
      <c r="E2088" s="2" t="inlineStr">
        <is>
          <t>ALESSANDRO DE SOUSA BINA</t>
        </is>
      </c>
      <c r="F2088" s="2" t="n">
        <v>355</v>
      </c>
      <c r="G2088" s="2" t="n">
        <v>7.09</v>
      </c>
      <c r="H2088" s="2" t="n">
        <v>50</v>
      </c>
      <c r="I2088" s="2" t="n">
        <v>22</v>
      </c>
      <c r="J2088" s="2" t="inlineStr">
        <is>
          <t>GPA</t>
        </is>
      </c>
      <c r="K2088" s="2">
        <f>IF(I2088&lt;&gt;"",I2088,IFERROR(INDEX(Base!$I:$I,MATCH(1,(Base!$C:$C=C2088)*(Base!$I:$I&lt;&gt;""),0)),0))</f>
        <v/>
      </c>
      <c r="L2088" s="2">
        <f>IF(AND(I2088="",K2088&gt;0),"SIM","NÃO")</f>
        <v/>
      </c>
      <c r="M2088" s="2">
        <f>IF(ISNUMBER(SEARCH("SEPARA",UPPER(C2088))),"NÃO","SIM")</f>
        <v/>
      </c>
      <c r="N2088" s="2">
        <f>IFERROR(H2088/K2088,0)</f>
        <v/>
      </c>
      <c r="O2088" s="2">
        <f>IF(M2088="NÃO","EXCLUÍDO",IF(N2088&lt;Premissas!$B$8,"&lt; 1,00",IF(N2088&lt;Premissas!$B$9,"1,00 – 1,19",IF(N2088&lt;Premissas!$B$10,"1,20 – 1,39",IF(N2088&lt;Premissas!$B$11,"1,40 – 1,59",IF(N2088&lt;Premissas!$B$12,"1,60 – 1,99","≥ 2,00"))))))</f>
        <v/>
      </c>
      <c r="P2088" s="5">
        <f>IF(OR(M2088="NÃO",N2088&lt;Premissas!$B$8),Premissas!$B$13,IF(N2088&lt;Premissas!$B$9,Premissas!$B$14,IF(N2088&lt;Premissas!$B$10,Premissas!$B$15,IF(N2088&lt;Premissas!$B$11,Premissas!$B$16,IF(N2088&lt;Premissas!$B$12,Premissas!$B$17,Premissas!$B$18)))))</f>
        <v/>
      </c>
      <c r="Q2088" s="5">
        <f>IFERROR(P2088/Premissas!$B$4,0)</f>
        <v/>
      </c>
    </row>
    <row r="2089">
      <c r="A2089" s="2" t="n">
        <v>8</v>
      </c>
      <c r="B2089" s="2" t="n">
        <v>1942</v>
      </c>
      <c r="C2089" s="2" t="inlineStr">
        <is>
          <t>RECEBIMENTO</t>
        </is>
      </c>
      <c r="D2089" s="2" t="n">
        <v>690554</v>
      </c>
      <c r="E2089" s="2" t="inlineStr">
        <is>
          <t>Andre Gomes Lima</t>
        </is>
      </c>
      <c r="F2089" s="2" t="n">
        <v>3924</v>
      </c>
      <c r="G2089" s="2" t="n">
        <v>94.2</v>
      </c>
      <c r="H2089" s="2" t="n">
        <v>42</v>
      </c>
      <c r="I2089" s="2" t="n">
        <v>17</v>
      </c>
      <c r="J2089" s="2" t="inlineStr">
        <is>
          <t>GPA</t>
        </is>
      </c>
      <c r="K2089" s="2">
        <f>IF(I2089&lt;&gt;"",I2089,IFERROR(INDEX(Base!$I:$I,MATCH(1,(Base!$C:$C=C2089)*(Base!$I:$I&lt;&gt;""),0)),0))</f>
        <v/>
      </c>
      <c r="L2089" s="2">
        <f>IF(AND(I2089="",K2089&gt;0),"SIM","NÃO")</f>
        <v/>
      </c>
      <c r="M2089" s="2">
        <f>IF(ISNUMBER(SEARCH("SEPARA",UPPER(C2089))),"NÃO","SIM")</f>
        <v/>
      </c>
      <c r="N2089" s="2">
        <f>IFERROR(H2089/K2089,0)</f>
        <v/>
      </c>
      <c r="O2089" s="2">
        <f>IF(M2089="NÃO","EXCLUÍDO",IF(N2089&lt;Premissas!$B$8,"&lt; 1,00",IF(N2089&lt;Premissas!$B$9,"1,00 – 1,19",IF(N2089&lt;Premissas!$B$10,"1,20 – 1,39",IF(N2089&lt;Premissas!$B$11,"1,40 – 1,59",IF(N2089&lt;Premissas!$B$12,"1,60 – 1,99","≥ 2,00"))))))</f>
        <v/>
      </c>
      <c r="P2089" s="5">
        <f>IF(OR(M2089="NÃO",N2089&lt;Premissas!$B$8),Premissas!$B$13,IF(N2089&lt;Premissas!$B$9,Premissas!$B$14,IF(N2089&lt;Premissas!$B$10,Premissas!$B$15,IF(N2089&lt;Premissas!$B$11,Premissas!$B$16,IF(N2089&lt;Premissas!$B$12,Premissas!$B$17,Premissas!$B$18)))))</f>
        <v/>
      </c>
      <c r="Q2089" s="5">
        <f>IFERROR(P2089/Premissas!$B$4,0)</f>
        <v/>
      </c>
    </row>
    <row r="2090">
      <c r="A2090" s="2" t="n">
        <v>8</v>
      </c>
      <c r="B2090" s="2" t="n">
        <v>1942</v>
      </c>
      <c r="C2090" s="2" t="inlineStr">
        <is>
          <t>ATIVIDADE OP. EMP.</t>
        </is>
      </c>
      <c r="D2090" s="2" t="n">
        <v>696054</v>
      </c>
      <c r="E2090" s="2" t="inlineStr">
        <is>
          <t>AILTON MANGUEIRA DE ARAUJO</t>
        </is>
      </c>
      <c r="F2090" s="2" t="n">
        <v>1457</v>
      </c>
      <c r="G2090" s="2" t="n">
        <v>58.62</v>
      </c>
      <c r="H2090" s="2" t="n">
        <v>25</v>
      </c>
      <c r="I2090" s="2" t="n">
        <v>20</v>
      </c>
      <c r="J2090" s="2" t="inlineStr">
        <is>
          <t>GPA</t>
        </is>
      </c>
      <c r="K2090" s="2">
        <f>IF(I2090&lt;&gt;"",I2090,IFERROR(INDEX(Base!$I:$I,MATCH(1,(Base!$C:$C=C2090)*(Base!$I:$I&lt;&gt;""),0)),0))</f>
        <v/>
      </c>
      <c r="L2090" s="2">
        <f>IF(AND(I2090="",K2090&gt;0),"SIM","NÃO")</f>
        <v/>
      </c>
      <c r="M2090" s="2">
        <f>IF(ISNUMBER(SEARCH("SEPARA",UPPER(C2090))),"NÃO","SIM")</f>
        <v/>
      </c>
      <c r="N2090" s="2">
        <f>IFERROR(H2090/K2090,0)</f>
        <v/>
      </c>
      <c r="O2090" s="2">
        <f>IF(M2090="NÃO","EXCLUÍDO",IF(N2090&lt;Premissas!$B$8,"&lt; 1,00",IF(N2090&lt;Premissas!$B$9,"1,00 – 1,19",IF(N2090&lt;Premissas!$B$10,"1,20 – 1,39",IF(N2090&lt;Premissas!$B$11,"1,40 – 1,59",IF(N2090&lt;Premissas!$B$12,"1,60 – 1,99","≥ 2,00"))))))</f>
        <v/>
      </c>
      <c r="P2090" s="5">
        <f>IF(OR(M2090="NÃO",N2090&lt;Premissas!$B$8),Premissas!$B$13,IF(N2090&lt;Premissas!$B$9,Premissas!$B$14,IF(N2090&lt;Premissas!$B$10,Premissas!$B$15,IF(N2090&lt;Premissas!$B$11,Premissas!$B$16,IF(N2090&lt;Premissas!$B$12,Premissas!$B$17,Premissas!$B$18)))))</f>
        <v/>
      </c>
      <c r="Q2090" s="5">
        <f>IFERROR(P2090/Premissas!$B$4,0)</f>
        <v/>
      </c>
    </row>
    <row r="2091">
      <c r="A2091" s="2" t="n">
        <v>8</v>
      </c>
      <c r="B2091" s="2" t="n">
        <v>1942</v>
      </c>
      <c r="C2091" s="2" t="inlineStr">
        <is>
          <t>ATIVIDADE OP. EMP.</t>
        </is>
      </c>
      <c r="D2091" s="2" t="n">
        <v>85456</v>
      </c>
      <c r="E2091" s="2" t="inlineStr">
        <is>
          <t>GENIVALDO MANOEL</t>
        </is>
      </c>
      <c r="F2091" s="2" t="n">
        <v>1186</v>
      </c>
      <c r="G2091" s="2" t="n">
        <v>93.17</v>
      </c>
      <c r="H2091" s="2" t="n">
        <v>13</v>
      </c>
      <c r="I2091" s="2" t="n">
        <v>20</v>
      </c>
      <c r="J2091" s="2" t="inlineStr">
        <is>
          <t>GPA</t>
        </is>
      </c>
      <c r="K2091" s="2">
        <f>IF(I2091&lt;&gt;"",I2091,IFERROR(INDEX(Base!$I:$I,MATCH(1,(Base!$C:$C=C2091)*(Base!$I:$I&lt;&gt;""),0)),0))</f>
        <v/>
      </c>
      <c r="L2091" s="2">
        <f>IF(AND(I2091="",K2091&gt;0),"SIM","NÃO")</f>
        <v/>
      </c>
      <c r="M2091" s="2">
        <f>IF(ISNUMBER(SEARCH("SEPARA",UPPER(C2091))),"NÃO","SIM")</f>
        <v/>
      </c>
      <c r="N2091" s="2">
        <f>IFERROR(H2091/K2091,0)</f>
        <v/>
      </c>
      <c r="O2091" s="2">
        <f>IF(M2091="NÃO","EXCLUÍDO",IF(N2091&lt;Premissas!$B$8,"&lt; 1,00",IF(N2091&lt;Premissas!$B$9,"1,00 – 1,19",IF(N2091&lt;Premissas!$B$10,"1,20 – 1,39",IF(N2091&lt;Premissas!$B$11,"1,40 – 1,59",IF(N2091&lt;Premissas!$B$12,"1,60 – 1,99","≥ 2,00"))))))</f>
        <v/>
      </c>
      <c r="P2091" s="5">
        <f>IF(OR(M2091="NÃO",N2091&lt;Premissas!$B$8),Premissas!$B$13,IF(N2091&lt;Premissas!$B$9,Premissas!$B$14,IF(N2091&lt;Premissas!$B$10,Premissas!$B$15,IF(N2091&lt;Premissas!$B$11,Premissas!$B$16,IF(N2091&lt;Premissas!$B$12,Premissas!$B$17,Premissas!$B$18)))))</f>
        <v/>
      </c>
      <c r="Q2091" s="5">
        <f>IFERROR(P2091/Premissas!$B$4,0)</f>
        <v/>
      </c>
    </row>
    <row r="2092">
      <c r="A2092" s="2" t="n">
        <v>8</v>
      </c>
      <c r="B2092" s="2" t="n">
        <v>409</v>
      </c>
      <c r="C2092" s="2" t="inlineStr">
        <is>
          <t>ATIVIDADE OP. EMP.</t>
        </is>
      </c>
      <c r="D2092" s="2" t="inlineStr">
        <is>
          <t>182403</t>
        </is>
      </c>
      <c r="E2092" s="2" t="inlineStr">
        <is>
          <t>Reginaldo Alves Araujo</t>
        </is>
      </c>
      <c r="F2092" s="2" t="n">
        <v>2378</v>
      </c>
      <c r="G2092" s="2" t="n">
        <v>63.7</v>
      </c>
      <c r="H2092" s="2" t="n">
        <v>37</v>
      </c>
      <c r="I2092" s="2" t="n">
        <v>25</v>
      </c>
      <c r="J2092" s="2" t="inlineStr">
        <is>
          <t>GPA</t>
        </is>
      </c>
      <c r="K2092" s="2">
        <f>IF(I2092&lt;&gt;"",I2092,IFERROR(INDEX(Base!$I:$I,MATCH(1,(Base!$C:$C=C2092)*(Base!$I:$I&lt;&gt;""),0)),0))</f>
        <v/>
      </c>
      <c r="L2092" s="2">
        <f>IF(AND(I2092="",K2092&gt;0),"SIM","NÃO")</f>
        <v/>
      </c>
      <c r="M2092" s="2">
        <f>IF(ISNUMBER(SEARCH("SEPARA",UPPER(C2092))),"NÃO","SIM")</f>
        <v/>
      </c>
      <c r="N2092" s="2">
        <f>IFERROR(H2092/K2092,0)</f>
        <v/>
      </c>
      <c r="O2092" s="2">
        <f>IF(M2092="NÃO","EXCLUÍDO",IF(N2092&lt;Premissas!$B$8,"&lt; 1,00",IF(N2092&lt;Premissas!$B$9,"1,00 – 1,19",IF(N2092&lt;Premissas!$B$10,"1,20 – 1,39",IF(N2092&lt;Premissas!$B$11,"1,40 – 1,59",IF(N2092&lt;Premissas!$B$12,"1,60 – 1,99","≥ 2,00"))))))</f>
        <v/>
      </c>
      <c r="P2092" s="5">
        <f>IF(OR(M2092="NÃO",N2092&lt;Premissas!$B$8),Premissas!$B$13,IF(N2092&lt;Premissas!$B$9,Premissas!$B$14,IF(N2092&lt;Premissas!$B$10,Premissas!$B$15,IF(N2092&lt;Premissas!$B$11,Premissas!$B$16,IF(N2092&lt;Premissas!$B$12,Premissas!$B$17,Premissas!$B$18)))))</f>
        <v/>
      </c>
      <c r="Q2092" s="5">
        <f>IFERROR(P2092/Premissas!$B$4,0)</f>
        <v/>
      </c>
    </row>
    <row r="2093">
      <c r="A2093" s="2" t="n">
        <v>8</v>
      </c>
      <c r="B2093" s="2" t="n">
        <v>409</v>
      </c>
      <c r="C2093" s="2" t="inlineStr">
        <is>
          <t>RECEBIMENTO</t>
        </is>
      </c>
      <c r="D2093" s="2" t="inlineStr">
        <is>
          <t>182403</t>
        </is>
      </c>
      <c r="E2093" s="2" t="inlineStr">
        <is>
          <t>Reginaldo Alves Araujo</t>
        </is>
      </c>
      <c r="F2093" s="2" t="n">
        <v>1</v>
      </c>
      <c r="G2093" s="2" t="n">
        <v>0.17</v>
      </c>
      <c r="H2093" s="2" t="n">
        <v>6</v>
      </c>
      <c r="I2093" s="2" t="n">
        <v>25</v>
      </c>
      <c r="J2093" s="2" t="inlineStr">
        <is>
          <t>GPA</t>
        </is>
      </c>
      <c r="K2093" s="2">
        <f>IF(I2093&lt;&gt;"",I2093,IFERROR(INDEX(Base!$I:$I,MATCH(1,(Base!$C:$C=C2093)*(Base!$I:$I&lt;&gt;""),0)),0))</f>
        <v/>
      </c>
      <c r="L2093" s="2">
        <f>IF(AND(I2093="",K2093&gt;0),"SIM","NÃO")</f>
        <v/>
      </c>
      <c r="M2093" s="2">
        <f>IF(ISNUMBER(SEARCH("SEPARA",UPPER(C2093))),"NÃO","SIM")</f>
        <v/>
      </c>
      <c r="N2093" s="2">
        <f>IFERROR(H2093/K2093,0)</f>
        <v/>
      </c>
      <c r="O2093" s="2">
        <f>IF(M2093="NÃO","EXCLUÍDO",IF(N2093&lt;Premissas!$B$8,"&lt; 1,00",IF(N2093&lt;Premissas!$B$9,"1,00 – 1,19",IF(N2093&lt;Premissas!$B$10,"1,20 – 1,39",IF(N2093&lt;Premissas!$B$11,"1,40 – 1,59",IF(N2093&lt;Premissas!$B$12,"1,60 – 1,99","≥ 2,00"))))))</f>
        <v/>
      </c>
      <c r="P2093" s="5">
        <f>IF(OR(M2093="NÃO",N2093&lt;Premissas!$B$8),Premissas!$B$13,IF(N2093&lt;Premissas!$B$9,Premissas!$B$14,IF(N2093&lt;Premissas!$B$10,Premissas!$B$15,IF(N2093&lt;Premissas!$B$11,Premissas!$B$16,IF(N2093&lt;Premissas!$B$12,Premissas!$B$17,Premissas!$B$18)))))</f>
        <v/>
      </c>
      <c r="Q2093" s="5">
        <f>IFERROR(P2093/Premissas!$B$4,0)</f>
        <v/>
      </c>
    </row>
    <row r="2094">
      <c r="A2094" s="2" t="n">
        <v>8</v>
      </c>
      <c r="B2094" s="2" t="n">
        <v>409</v>
      </c>
      <c r="C2094" s="2" t="inlineStr">
        <is>
          <t>ATIVIDADE OP. EMP.</t>
        </is>
      </c>
      <c r="D2094" s="2" t="inlineStr">
        <is>
          <t>245370</t>
        </is>
      </c>
      <c r="E2094" s="2" t="inlineStr">
        <is>
          <t>Carlos Alberto Da Luz Teixeira</t>
        </is>
      </c>
      <c r="F2094" s="2" t="n">
        <v>1847</v>
      </c>
      <c r="G2094" s="2" t="n">
        <v>61.46</v>
      </c>
      <c r="H2094" s="2" t="n">
        <v>30</v>
      </c>
      <c r="I2094" s="2" t="n">
        <v>25</v>
      </c>
      <c r="J2094" s="2" t="inlineStr">
        <is>
          <t>GPA</t>
        </is>
      </c>
      <c r="K2094" s="2">
        <f>IF(I2094&lt;&gt;"",I2094,IFERROR(INDEX(Base!$I:$I,MATCH(1,(Base!$C:$C=C2094)*(Base!$I:$I&lt;&gt;""),0)),0))</f>
        <v/>
      </c>
      <c r="L2094" s="2">
        <f>IF(AND(I2094="",K2094&gt;0),"SIM","NÃO")</f>
        <v/>
      </c>
      <c r="M2094" s="2">
        <f>IF(ISNUMBER(SEARCH("SEPARA",UPPER(C2094))),"NÃO","SIM")</f>
        <v/>
      </c>
      <c r="N2094" s="2">
        <f>IFERROR(H2094/K2094,0)</f>
        <v/>
      </c>
      <c r="O2094" s="2">
        <f>IF(M2094="NÃO","EXCLUÍDO",IF(N2094&lt;Premissas!$B$8,"&lt; 1,00",IF(N2094&lt;Premissas!$B$9,"1,00 – 1,19",IF(N2094&lt;Premissas!$B$10,"1,20 – 1,39",IF(N2094&lt;Premissas!$B$11,"1,40 – 1,59",IF(N2094&lt;Premissas!$B$12,"1,60 – 1,99","≥ 2,00"))))))</f>
        <v/>
      </c>
      <c r="P2094" s="5">
        <f>IF(OR(M2094="NÃO",N2094&lt;Premissas!$B$8),Premissas!$B$13,IF(N2094&lt;Premissas!$B$9,Premissas!$B$14,IF(N2094&lt;Premissas!$B$10,Premissas!$B$15,IF(N2094&lt;Premissas!$B$11,Premissas!$B$16,IF(N2094&lt;Premissas!$B$12,Premissas!$B$17,Premissas!$B$18)))))</f>
        <v/>
      </c>
      <c r="Q2094" s="5">
        <f>IFERROR(P2094/Premissas!$B$4,0)</f>
        <v/>
      </c>
    </row>
    <row r="2095">
      <c r="A2095" s="2" t="n">
        <v>8</v>
      </c>
      <c r="B2095" s="2" t="n">
        <v>409</v>
      </c>
      <c r="C2095" s="2" t="inlineStr">
        <is>
          <t>CARREGAMENTO</t>
        </is>
      </c>
      <c r="D2095" s="2" t="inlineStr">
        <is>
          <t>250187</t>
        </is>
      </c>
      <c r="E2095" s="2" t="inlineStr">
        <is>
          <t>Marcio Da Silva Rodrigues</t>
        </is>
      </c>
      <c r="F2095" s="2" t="n">
        <v>31</v>
      </c>
      <c r="G2095" s="2" t="n">
        <v>0.38</v>
      </c>
      <c r="H2095" s="2" t="n">
        <v>82</v>
      </c>
      <c r="I2095" s="2" t="n">
        <v>24</v>
      </c>
      <c r="J2095" s="2" t="inlineStr">
        <is>
          <t>GPA</t>
        </is>
      </c>
      <c r="K2095" s="2">
        <f>IF(I2095&lt;&gt;"",I2095,IFERROR(INDEX(Base!$I:$I,MATCH(1,(Base!$C:$C=C2095)*(Base!$I:$I&lt;&gt;""),0)),0))</f>
        <v/>
      </c>
      <c r="L2095" s="2">
        <f>IF(AND(I2095="",K2095&gt;0),"SIM","NÃO")</f>
        <v/>
      </c>
      <c r="M2095" s="2">
        <f>IF(ISNUMBER(SEARCH("SEPARA",UPPER(C2095))),"NÃO","SIM")</f>
        <v/>
      </c>
      <c r="N2095" s="2">
        <f>IFERROR(H2095/K2095,0)</f>
        <v/>
      </c>
      <c r="O2095" s="2">
        <f>IF(M2095="NÃO","EXCLUÍDO",IF(N2095&lt;Premissas!$B$8,"&lt; 1,00",IF(N2095&lt;Premissas!$B$9,"1,00 – 1,19",IF(N2095&lt;Premissas!$B$10,"1,20 – 1,39",IF(N2095&lt;Premissas!$B$11,"1,40 – 1,59",IF(N2095&lt;Premissas!$B$12,"1,60 – 1,99","≥ 2,00"))))))</f>
        <v/>
      </c>
      <c r="P2095" s="5">
        <f>IF(OR(M2095="NÃO",N2095&lt;Premissas!$B$8),Premissas!$B$13,IF(N2095&lt;Premissas!$B$9,Premissas!$B$14,IF(N2095&lt;Premissas!$B$10,Premissas!$B$15,IF(N2095&lt;Premissas!$B$11,Premissas!$B$16,IF(N2095&lt;Premissas!$B$12,Premissas!$B$17,Premissas!$B$18)))))</f>
        <v/>
      </c>
      <c r="Q2095" s="5">
        <f>IFERROR(P2095/Premissas!$B$4,0)</f>
        <v/>
      </c>
    </row>
    <row r="2096">
      <c r="A2096" s="2" t="n">
        <v>8</v>
      </c>
      <c r="B2096" s="2" t="n">
        <v>409</v>
      </c>
      <c r="C2096" s="2" t="inlineStr">
        <is>
          <t>RECEBIMENTO</t>
        </is>
      </c>
      <c r="D2096" s="2" t="inlineStr">
        <is>
          <t>250187</t>
        </is>
      </c>
      <c r="E2096" s="2" t="inlineStr">
        <is>
          <t>Marcio Da Silva Rodrigues</t>
        </is>
      </c>
      <c r="F2096" s="2" t="n">
        <v>1249</v>
      </c>
      <c r="G2096" s="2" t="n">
        <v>29.61</v>
      </c>
      <c r="H2096" s="2" t="n">
        <v>42</v>
      </c>
      <c r="I2096" s="2" t="n">
        <v>25</v>
      </c>
      <c r="J2096" s="2" t="inlineStr">
        <is>
          <t>GPA</t>
        </is>
      </c>
      <c r="K2096" s="2">
        <f>IF(I2096&lt;&gt;"",I2096,IFERROR(INDEX(Base!$I:$I,MATCH(1,(Base!$C:$C=C2096)*(Base!$I:$I&lt;&gt;""),0)),0))</f>
        <v/>
      </c>
      <c r="L2096" s="2">
        <f>IF(AND(I2096="",K2096&gt;0),"SIM","NÃO")</f>
        <v/>
      </c>
      <c r="M2096" s="2">
        <f>IF(ISNUMBER(SEARCH("SEPARA",UPPER(C2096))),"NÃO","SIM")</f>
        <v/>
      </c>
      <c r="N2096" s="2">
        <f>IFERROR(H2096/K2096,0)</f>
        <v/>
      </c>
      <c r="O2096" s="2">
        <f>IF(M2096="NÃO","EXCLUÍDO",IF(N2096&lt;Premissas!$B$8,"&lt; 1,00",IF(N2096&lt;Premissas!$B$9,"1,00 – 1,19",IF(N2096&lt;Premissas!$B$10,"1,20 – 1,39",IF(N2096&lt;Premissas!$B$11,"1,40 – 1,59",IF(N2096&lt;Premissas!$B$12,"1,60 – 1,99","≥ 2,00"))))))</f>
        <v/>
      </c>
      <c r="P2096" s="5">
        <f>IF(OR(M2096="NÃO",N2096&lt;Premissas!$B$8),Premissas!$B$13,IF(N2096&lt;Premissas!$B$9,Premissas!$B$14,IF(N2096&lt;Premissas!$B$10,Premissas!$B$15,IF(N2096&lt;Premissas!$B$11,Premissas!$B$16,IF(N2096&lt;Premissas!$B$12,Premissas!$B$17,Premissas!$B$18)))))</f>
        <v/>
      </c>
      <c r="Q2096" s="5">
        <f>IFERROR(P2096/Premissas!$B$4,0)</f>
        <v/>
      </c>
    </row>
    <row r="2097">
      <c r="A2097" s="2" t="n">
        <v>8</v>
      </c>
      <c r="B2097" s="2" t="n">
        <v>409</v>
      </c>
      <c r="C2097" s="2" t="inlineStr">
        <is>
          <t>PUXADA RECEB</t>
        </is>
      </c>
      <c r="D2097" s="2" t="inlineStr">
        <is>
          <t>250896</t>
        </is>
      </c>
      <c r="E2097" s="2" t="inlineStr">
        <is>
          <t>Hugo Clementino Nunes</t>
        </is>
      </c>
      <c r="F2097" s="2" t="n">
        <v>5</v>
      </c>
      <c r="G2097" s="2" t="n">
        <v>1.42</v>
      </c>
      <c r="H2097" s="2" t="n">
        <v>4</v>
      </c>
      <c r="I2097" s="2" t="n">
        <v>22</v>
      </c>
      <c r="J2097" s="2" t="inlineStr">
        <is>
          <t>GPA</t>
        </is>
      </c>
      <c r="K2097" s="2">
        <f>IF(I2097&lt;&gt;"",I2097,IFERROR(INDEX(Base!$I:$I,MATCH(1,(Base!$C:$C=C2097)*(Base!$I:$I&lt;&gt;""),0)),0))</f>
        <v/>
      </c>
      <c r="L2097" s="2">
        <f>IF(AND(I2097="",K2097&gt;0),"SIM","NÃO")</f>
        <v/>
      </c>
      <c r="M2097" s="2">
        <f>IF(ISNUMBER(SEARCH("SEPARA",UPPER(C2097))),"NÃO","SIM")</f>
        <v/>
      </c>
      <c r="N2097" s="2">
        <f>IFERROR(H2097/K2097,0)</f>
        <v/>
      </c>
      <c r="O2097" s="2">
        <f>IF(M2097="NÃO","EXCLUÍDO",IF(N2097&lt;Premissas!$B$8,"&lt; 1,00",IF(N2097&lt;Premissas!$B$9,"1,00 – 1,19",IF(N2097&lt;Premissas!$B$10,"1,20 – 1,39",IF(N2097&lt;Premissas!$B$11,"1,40 – 1,59",IF(N2097&lt;Premissas!$B$12,"1,60 – 1,99","≥ 2,00"))))))</f>
        <v/>
      </c>
      <c r="P2097" s="5">
        <f>IF(OR(M2097="NÃO",N2097&lt;Premissas!$B$8),Premissas!$B$13,IF(N2097&lt;Premissas!$B$9,Premissas!$B$14,IF(N2097&lt;Premissas!$B$10,Premissas!$B$15,IF(N2097&lt;Premissas!$B$11,Premissas!$B$16,IF(N2097&lt;Premissas!$B$12,Premissas!$B$17,Premissas!$B$18)))))</f>
        <v/>
      </c>
      <c r="Q2097" s="5">
        <f>IFERROR(P2097/Premissas!$B$4,0)</f>
        <v/>
      </c>
    </row>
    <row r="2098">
      <c r="A2098" s="2" t="n">
        <v>8</v>
      </c>
      <c r="B2098" s="2" t="n">
        <v>409</v>
      </c>
      <c r="C2098" s="2" t="inlineStr">
        <is>
          <t>PUXADA RECEB</t>
        </is>
      </c>
      <c r="D2098" s="2" t="inlineStr">
        <is>
          <t>251239</t>
        </is>
      </c>
      <c r="E2098" s="2" t="inlineStr">
        <is>
          <t>Mauricio Rodrigues</t>
        </is>
      </c>
      <c r="F2098" s="2" t="n">
        <v>31</v>
      </c>
      <c r="G2098" s="2" t="n">
        <v>13.25</v>
      </c>
      <c r="H2098" s="2" t="n">
        <v>2</v>
      </c>
      <c r="I2098" s="2" t="n">
        <v>22</v>
      </c>
      <c r="J2098" s="2" t="inlineStr">
        <is>
          <t>GPA</t>
        </is>
      </c>
      <c r="K2098" s="2">
        <f>IF(I2098&lt;&gt;"",I2098,IFERROR(INDEX(Base!$I:$I,MATCH(1,(Base!$C:$C=C2098)*(Base!$I:$I&lt;&gt;""),0)),0))</f>
        <v/>
      </c>
      <c r="L2098" s="2">
        <f>IF(AND(I2098="",K2098&gt;0),"SIM","NÃO")</f>
        <v/>
      </c>
      <c r="M2098" s="2">
        <f>IF(ISNUMBER(SEARCH("SEPARA",UPPER(C2098))),"NÃO","SIM")</f>
        <v/>
      </c>
      <c r="N2098" s="2">
        <f>IFERROR(H2098/K2098,0)</f>
        <v/>
      </c>
      <c r="O2098" s="2">
        <f>IF(M2098="NÃO","EXCLUÍDO",IF(N2098&lt;Premissas!$B$8,"&lt; 1,00",IF(N2098&lt;Premissas!$B$9,"1,00 – 1,19",IF(N2098&lt;Premissas!$B$10,"1,20 – 1,39",IF(N2098&lt;Premissas!$B$11,"1,40 – 1,59",IF(N2098&lt;Premissas!$B$12,"1,60 – 1,99","≥ 2,00"))))))</f>
        <v/>
      </c>
      <c r="P2098" s="5">
        <f>IF(OR(M2098="NÃO",N2098&lt;Premissas!$B$8),Premissas!$B$13,IF(N2098&lt;Premissas!$B$9,Premissas!$B$14,IF(N2098&lt;Premissas!$B$10,Premissas!$B$15,IF(N2098&lt;Premissas!$B$11,Premissas!$B$16,IF(N2098&lt;Premissas!$B$12,Premissas!$B$17,Premissas!$B$18)))))</f>
        <v/>
      </c>
      <c r="Q2098" s="5">
        <f>IFERROR(P2098/Premissas!$B$4,0)</f>
        <v/>
      </c>
    </row>
    <row r="2099">
      <c r="A2099" s="2" t="n">
        <v>8</v>
      </c>
      <c r="B2099" s="2" t="n">
        <v>409</v>
      </c>
      <c r="C2099" s="2" t="inlineStr">
        <is>
          <t>RECEBIMENTO</t>
        </is>
      </c>
      <c r="D2099" s="2" t="inlineStr">
        <is>
          <t>251239</t>
        </is>
      </c>
      <c r="E2099" s="2" t="inlineStr">
        <is>
          <t>Mauricio Rodrigues</t>
        </is>
      </c>
      <c r="F2099" s="2" t="n">
        <v>1</v>
      </c>
      <c r="G2099" s="2" t="n">
        <v>1.15</v>
      </c>
      <c r="H2099" s="2" t="n">
        <v>1</v>
      </c>
      <c r="I2099" s="2" t="n">
        <v>25</v>
      </c>
      <c r="J2099" s="2" t="inlineStr">
        <is>
          <t>GPA</t>
        </is>
      </c>
      <c r="K2099" s="2">
        <f>IF(I2099&lt;&gt;"",I2099,IFERROR(INDEX(Base!$I:$I,MATCH(1,(Base!$C:$C=C2099)*(Base!$I:$I&lt;&gt;""),0)),0))</f>
        <v/>
      </c>
      <c r="L2099" s="2">
        <f>IF(AND(I2099="",K2099&gt;0),"SIM","NÃO")</f>
        <v/>
      </c>
      <c r="M2099" s="2">
        <f>IF(ISNUMBER(SEARCH("SEPARA",UPPER(C2099))),"NÃO","SIM")</f>
        <v/>
      </c>
      <c r="N2099" s="2">
        <f>IFERROR(H2099/K2099,0)</f>
        <v/>
      </c>
      <c r="O2099" s="2">
        <f>IF(M2099="NÃO","EXCLUÍDO",IF(N2099&lt;Premissas!$B$8,"&lt; 1,00",IF(N2099&lt;Premissas!$B$9,"1,00 – 1,19",IF(N2099&lt;Premissas!$B$10,"1,20 – 1,39",IF(N2099&lt;Premissas!$B$11,"1,40 – 1,59",IF(N2099&lt;Premissas!$B$12,"1,60 – 1,99","≥ 2,00"))))))</f>
        <v/>
      </c>
      <c r="P2099" s="5">
        <f>IF(OR(M2099="NÃO",N2099&lt;Premissas!$B$8),Premissas!$B$13,IF(N2099&lt;Premissas!$B$9,Premissas!$B$14,IF(N2099&lt;Premissas!$B$10,Premissas!$B$15,IF(N2099&lt;Premissas!$B$11,Premissas!$B$16,IF(N2099&lt;Premissas!$B$12,Premissas!$B$17,Premissas!$B$18)))))</f>
        <v/>
      </c>
      <c r="Q2099" s="5">
        <f>IFERROR(P2099/Premissas!$B$4,0)</f>
        <v/>
      </c>
    </row>
    <row r="2100">
      <c r="A2100" s="2" t="n">
        <v>8</v>
      </c>
      <c r="B2100" s="2" t="n">
        <v>409</v>
      </c>
      <c r="C2100" s="2" t="inlineStr">
        <is>
          <t>PUXADA RECEB</t>
        </is>
      </c>
      <c r="D2100" s="2" t="inlineStr">
        <is>
          <t>251240</t>
        </is>
      </c>
      <c r="E2100" s="2" t="inlineStr">
        <is>
          <t>Gildo Antonio Barbosa</t>
        </is>
      </c>
      <c r="F2100" s="2" t="n">
        <v>56</v>
      </c>
      <c r="G2100" s="2" t="n">
        <v>1.9</v>
      </c>
      <c r="H2100" s="2" t="n">
        <v>29</v>
      </c>
      <c r="I2100" s="2" t="n">
        <v>22</v>
      </c>
      <c r="J2100" s="2" t="inlineStr">
        <is>
          <t>GPA</t>
        </is>
      </c>
      <c r="K2100" s="2">
        <f>IF(I2100&lt;&gt;"",I2100,IFERROR(INDEX(Base!$I:$I,MATCH(1,(Base!$C:$C=C2100)*(Base!$I:$I&lt;&gt;""),0)),0))</f>
        <v/>
      </c>
      <c r="L2100" s="2">
        <f>IF(AND(I2100="",K2100&gt;0),"SIM","NÃO")</f>
        <v/>
      </c>
      <c r="M2100" s="2">
        <f>IF(ISNUMBER(SEARCH("SEPARA",UPPER(C2100))),"NÃO","SIM")</f>
        <v/>
      </c>
      <c r="N2100" s="2">
        <f>IFERROR(H2100/K2100,0)</f>
        <v/>
      </c>
      <c r="O2100" s="2">
        <f>IF(M2100="NÃO","EXCLUÍDO",IF(N2100&lt;Premissas!$B$8,"&lt; 1,00",IF(N2100&lt;Premissas!$B$9,"1,00 – 1,19",IF(N2100&lt;Premissas!$B$10,"1,20 – 1,39",IF(N2100&lt;Premissas!$B$11,"1,40 – 1,59",IF(N2100&lt;Premissas!$B$12,"1,60 – 1,99","≥ 2,00"))))))</f>
        <v/>
      </c>
      <c r="P2100" s="5">
        <f>IF(OR(M2100="NÃO",N2100&lt;Premissas!$B$8),Premissas!$B$13,IF(N2100&lt;Premissas!$B$9,Premissas!$B$14,IF(N2100&lt;Premissas!$B$10,Premissas!$B$15,IF(N2100&lt;Premissas!$B$11,Premissas!$B$16,IF(N2100&lt;Premissas!$B$12,Premissas!$B$17,Premissas!$B$18)))))</f>
        <v/>
      </c>
      <c r="Q2100" s="5">
        <f>IFERROR(P2100/Premissas!$B$4,0)</f>
        <v/>
      </c>
    </row>
    <row r="2101">
      <c r="A2101" s="2" t="n">
        <v>8</v>
      </c>
      <c r="B2101" s="2" t="n">
        <v>409</v>
      </c>
      <c r="C2101" s="2" t="inlineStr">
        <is>
          <t>RECEBIMENTO</t>
        </is>
      </c>
      <c r="D2101" s="2" t="inlineStr">
        <is>
          <t>251240</t>
        </is>
      </c>
      <c r="E2101" s="2" t="inlineStr">
        <is>
          <t>Gildo Antonio Barbosa</t>
        </is>
      </c>
      <c r="F2101" s="2" t="n">
        <v>2743</v>
      </c>
      <c r="G2101" s="2" t="n">
        <v>36.99</v>
      </c>
      <c r="H2101" s="2" t="n">
        <v>74</v>
      </c>
      <c r="I2101" s="2" t="n">
        <v>25</v>
      </c>
      <c r="J2101" s="2" t="inlineStr">
        <is>
          <t>GPA</t>
        </is>
      </c>
      <c r="K2101" s="2">
        <f>IF(I2101&lt;&gt;"",I2101,IFERROR(INDEX(Base!$I:$I,MATCH(1,(Base!$C:$C=C2101)*(Base!$I:$I&lt;&gt;""),0)),0))</f>
        <v/>
      </c>
      <c r="L2101" s="2">
        <f>IF(AND(I2101="",K2101&gt;0),"SIM","NÃO")</f>
        <v/>
      </c>
      <c r="M2101" s="2">
        <f>IF(ISNUMBER(SEARCH("SEPARA",UPPER(C2101))),"NÃO","SIM")</f>
        <v/>
      </c>
      <c r="N2101" s="2">
        <f>IFERROR(H2101/K2101,0)</f>
        <v/>
      </c>
      <c r="O2101" s="2">
        <f>IF(M2101="NÃO","EXCLUÍDO",IF(N2101&lt;Premissas!$B$8,"&lt; 1,00",IF(N2101&lt;Premissas!$B$9,"1,00 – 1,19",IF(N2101&lt;Premissas!$B$10,"1,20 – 1,39",IF(N2101&lt;Premissas!$B$11,"1,40 – 1,59",IF(N2101&lt;Premissas!$B$12,"1,60 – 1,99","≥ 2,00"))))))</f>
        <v/>
      </c>
      <c r="P2101" s="5">
        <f>IF(OR(M2101="NÃO",N2101&lt;Premissas!$B$8),Premissas!$B$13,IF(N2101&lt;Premissas!$B$9,Premissas!$B$14,IF(N2101&lt;Premissas!$B$10,Premissas!$B$15,IF(N2101&lt;Premissas!$B$11,Premissas!$B$16,IF(N2101&lt;Premissas!$B$12,Premissas!$B$17,Premissas!$B$18)))))</f>
        <v/>
      </c>
      <c r="Q2101" s="5">
        <f>IFERROR(P2101/Premissas!$B$4,0)</f>
        <v/>
      </c>
    </row>
    <row r="2102">
      <c r="A2102" s="2" t="n">
        <v>8</v>
      </c>
      <c r="B2102" s="2" t="n">
        <v>409</v>
      </c>
      <c r="C2102" s="2" t="inlineStr">
        <is>
          <t>CARREGAMENTO</t>
        </is>
      </c>
      <c r="D2102" s="2" t="inlineStr">
        <is>
          <t>255199</t>
        </is>
      </c>
      <c r="E2102" s="2" t="inlineStr">
        <is>
          <t>Gilberton Santana De Moura</t>
        </is>
      </c>
      <c r="F2102" s="2" t="n">
        <v>161</v>
      </c>
      <c r="G2102" s="2" t="n">
        <v>4.13</v>
      </c>
      <c r="H2102" s="2" t="n">
        <v>39</v>
      </c>
      <c r="I2102" s="2" t="n">
        <v>24</v>
      </c>
      <c r="J2102" s="2" t="inlineStr">
        <is>
          <t>GPA</t>
        </is>
      </c>
      <c r="K2102" s="2">
        <f>IF(I2102&lt;&gt;"",I2102,IFERROR(INDEX(Base!$I:$I,MATCH(1,(Base!$C:$C=C2102)*(Base!$I:$I&lt;&gt;""),0)),0))</f>
        <v/>
      </c>
      <c r="L2102" s="2">
        <f>IF(AND(I2102="",K2102&gt;0),"SIM","NÃO")</f>
        <v/>
      </c>
      <c r="M2102" s="2">
        <f>IF(ISNUMBER(SEARCH("SEPARA",UPPER(C2102))),"NÃO","SIM")</f>
        <v/>
      </c>
      <c r="N2102" s="2">
        <f>IFERROR(H2102/K2102,0)</f>
        <v/>
      </c>
      <c r="O2102" s="2">
        <f>IF(M2102="NÃO","EXCLUÍDO",IF(N2102&lt;Premissas!$B$8,"&lt; 1,00",IF(N2102&lt;Premissas!$B$9,"1,00 – 1,19",IF(N2102&lt;Premissas!$B$10,"1,20 – 1,39",IF(N2102&lt;Premissas!$B$11,"1,40 – 1,59",IF(N2102&lt;Premissas!$B$12,"1,60 – 1,99","≥ 2,00"))))))</f>
        <v/>
      </c>
      <c r="P2102" s="5">
        <f>IF(OR(M2102="NÃO",N2102&lt;Premissas!$B$8),Premissas!$B$13,IF(N2102&lt;Premissas!$B$9,Premissas!$B$14,IF(N2102&lt;Premissas!$B$10,Premissas!$B$15,IF(N2102&lt;Premissas!$B$11,Premissas!$B$16,IF(N2102&lt;Premissas!$B$12,Premissas!$B$17,Premissas!$B$18)))))</f>
        <v/>
      </c>
      <c r="Q2102" s="5">
        <f>IFERROR(P2102/Premissas!$B$4,0)</f>
        <v/>
      </c>
    </row>
    <row r="2103">
      <c r="A2103" s="2" t="n">
        <v>8</v>
      </c>
      <c r="B2103" s="2" t="n">
        <v>409</v>
      </c>
      <c r="C2103" s="2" t="inlineStr">
        <is>
          <t>ATIVIDADE OP. EMP.</t>
        </is>
      </c>
      <c r="D2103" s="2" t="inlineStr">
        <is>
          <t>264318</t>
        </is>
      </c>
      <c r="E2103" s="2" t="inlineStr">
        <is>
          <t>Flavio Soares Da Silva</t>
        </is>
      </c>
      <c r="F2103" s="2" t="n">
        <v>1467</v>
      </c>
      <c r="G2103" s="2" t="n">
        <v>34.83</v>
      </c>
      <c r="H2103" s="2" t="n">
        <v>42</v>
      </c>
      <c r="I2103" s="2" t="n">
        <v>25</v>
      </c>
      <c r="J2103" s="2" t="inlineStr">
        <is>
          <t>GPA</t>
        </is>
      </c>
      <c r="K2103" s="2">
        <f>IF(I2103&lt;&gt;"",I2103,IFERROR(INDEX(Base!$I:$I,MATCH(1,(Base!$C:$C=C2103)*(Base!$I:$I&lt;&gt;""),0)),0))</f>
        <v/>
      </c>
      <c r="L2103" s="2">
        <f>IF(AND(I2103="",K2103&gt;0),"SIM","NÃO")</f>
        <v/>
      </c>
      <c r="M2103" s="2">
        <f>IF(ISNUMBER(SEARCH("SEPARA",UPPER(C2103))),"NÃO","SIM")</f>
        <v/>
      </c>
      <c r="N2103" s="2">
        <f>IFERROR(H2103/K2103,0)</f>
        <v/>
      </c>
      <c r="O2103" s="2">
        <f>IF(M2103="NÃO","EXCLUÍDO",IF(N2103&lt;Premissas!$B$8,"&lt; 1,00",IF(N2103&lt;Premissas!$B$9,"1,00 – 1,19",IF(N2103&lt;Premissas!$B$10,"1,20 – 1,39",IF(N2103&lt;Premissas!$B$11,"1,40 – 1,59",IF(N2103&lt;Premissas!$B$12,"1,60 – 1,99","≥ 2,00"))))))</f>
        <v/>
      </c>
      <c r="P2103" s="5">
        <f>IF(OR(M2103="NÃO",N2103&lt;Premissas!$B$8),Premissas!$B$13,IF(N2103&lt;Premissas!$B$9,Premissas!$B$14,IF(N2103&lt;Premissas!$B$10,Premissas!$B$15,IF(N2103&lt;Premissas!$B$11,Premissas!$B$16,IF(N2103&lt;Premissas!$B$12,Premissas!$B$17,Premissas!$B$18)))))</f>
        <v/>
      </c>
      <c r="Q2103" s="5">
        <f>IFERROR(P2103/Premissas!$B$4,0)</f>
        <v/>
      </c>
    </row>
    <row r="2104">
      <c r="A2104" s="2" t="n">
        <v>8</v>
      </c>
      <c r="B2104" s="2" t="n">
        <v>409</v>
      </c>
      <c r="C2104" s="2" t="inlineStr">
        <is>
          <t>SEPARACAO</t>
        </is>
      </c>
      <c r="D2104" s="2" t="inlineStr">
        <is>
          <t>264318</t>
        </is>
      </c>
      <c r="E2104" s="2" t="inlineStr">
        <is>
          <t>Flavio Soares Da Silva</t>
        </is>
      </c>
      <c r="F2104" s="2" t="n">
        <v>501</v>
      </c>
      <c r="G2104" s="2" t="n">
        <v>6.05</v>
      </c>
      <c r="H2104" s="2" t="n">
        <v>83</v>
      </c>
      <c r="I2104" s="2" t="n">
        <v>105</v>
      </c>
      <c r="J2104" s="2" t="inlineStr">
        <is>
          <t>GPA</t>
        </is>
      </c>
      <c r="K2104" s="2">
        <f>IF(I2104&lt;&gt;"",I2104,IFERROR(INDEX(Base!$I:$I,MATCH(1,(Base!$C:$C=C2104)*(Base!$I:$I&lt;&gt;""),0)),0))</f>
        <v/>
      </c>
      <c r="L2104" s="2">
        <f>IF(AND(I2104="",K2104&gt;0),"SIM","NÃO")</f>
        <v/>
      </c>
      <c r="M2104" s="2">
        <f>IF(ISNUMBER(SEARCH("SEPARA",UPPER(C2104))),"NÃO","SIM")</f>
        <v/>
      </c>
      <c r="N2104" s="2">
        <f>IFERROR(H2104/K2104,0)</f>
        <v/>
      </c>
      <c r="O2104" s="2">
        <f>IF(M2104="NÃO","EXCLUÍDO",IF(N2104&lt;Premissas!$B$8,"&lt; 1,00",IF(N2104&lt;Premissas!$B$9,"1,00 – 1,19",IF(N2104&lt;Premissas!$B$10,"1,20 – 1,39",IF(N2104&lt;Premissas!$B$11,"1,40 – 1,59",IF(N2104&lt;Premissas!$B$12,"1,60 – 1,99","≥ 2,00"))))))</f>
        <v/>
      </c>
      <c r="P2104" s="5">
        <f>IF(OR(M2104="NÃO",N2104&lt;Premissas!$B$8),Premissas!$B$13,IF(N2104&lt;Premissas!$B$9,Premissas!$B$14,IF(N2104&lt;Premissas!$B$10,Premissas!$B$15,IF(N2104&lt;Premissas!$B$11,Premissas!$B$16,IF(N2104&lt;Premissas!$B$12,Premissas!$B$17,Premissas!$B$18)))))</f>
        <v/>
      </c>
      <c r="Q2104" s="5">
        <f>IFERROR(P2104/Premissas!$B$4,0)</f>
        <v/>
      </c>
    </row>
    <row r="2105">
      <c r="A2105" s="2" t="n">
        <v>8</v>
      </c>
      <c r="B2105" s="2" t="n">
        <v>409</v>
      </c>
      <c r="C2105" s="2" t="inlineStr">
        <is>
          <t>ATIVIDADE OP. EMP.</t>
        </is>
      </c>
      <c r="D2105" s="2" t="inlineStr">
        <is>
          <t>264446</t>
        </is>
      </c>
      <c r="E2105" s="2" t="inlineStr">
        <is>
          <t>HUMBERTO DE ANDRADE SILVA</t>
        </is>
      </c>
      <c r="F2105" s="2" t="n">
        <v>680</v>
      </c>
      <c r="G2105" s="2" t="n">
        <v>22.44</v>
      </c>
      <c r="H2105" s="2" t="n">
        <v>30</v>
      </c>
      <c r="I2105" s="2" t="n">
        <v>25</v>
      </c>
      <c r="J2105" s="2" t="inlineStr">
        <is>
          <t>GPA</t>
        </is>
      </c>
      <c r="K2105" s="2">
        <f>IF(I2105&lt;&gt;"",I2105,IFERROR(INDEX(Base!$I:$I,MATCH(1,(Base!$C:$C=C2105)*(Base!$I:$I&lt;&gt;""),0)),0))</f>
        <v/>
      </c>
      <c r="L2105" s="2">
        <f>IF(AND(I2105="",K2105&gt;0),"SIM","NÃO")</f>
        <v/>
      </c>
      <c r="M2105" s="2">
        <f>IF(ISNUMBER(SEARCH("SEPARA",UPPER(C2105))),"NÃO","SIM")</f>
        <v/>
      </c>
      <c r="N2105" s="2">
        <f>IFERROR(H2105/K2105,0)</f>
        <v/>
      </c>
      <c r="O2105" s="2">
        <f>IF(M2105="NÃO","EXCLUÍDO",IF(N2105&lt;Premissas!$B$8,"&lt; 1,00",IF(N2105&lt;Premissas!$B$9,"1,00 – 1,19",IF(N2105&lt;Premissas!$B$10,"1,20 – 1,39",IF(N2105&lt;Premissas!$B$11,"1,40 – 1,59",IF(N2105&lt;Premissas!$B$12,"1,60 – 1,99","≥ 2,00"))))))</f>
        <v/>
      </c>
      <c r="P2105" s="5">
        <f>IF(OR(M2105="NÃO",N2105&lt;Premissas!$B$8),Premissas!$B$13,IF(N2105&lt;Premissas!$B$9,Premissas!$B$14,IF(N2105&lt;Premissas!$B$10,Premissas!$B$15,IF(N2105&lt;Premissas!$B$11,Premissas!$B$16,IF(N2105&lt;Premissas!$B$12,Premissas!$B$17,Premissas!$B$18)))))</f>
        <v/>
      </c>
      <c r="Q2105" s="5">
        <f>IFERROR(P2105/Premissas!$B$4,0)</f>
        <v/>
      </c>
    </row>
    <row r="2106">
      <c r="A2106" s="2" t="n">
        <v>8</v>
      </c>
      <c r="B2106" s="2" t="n">
        <v>409</v>
      </c>
      <c r="C2106" s="2" t="inlineStr">
        <is>
          <t>ATIVIDADE OP. EMP.</t>
        </is>
      </c>
      <c r="D2106" s="2" t="inlineStr">
        <is>
          <t>265139</t>
        </is>
      </c>
      <c r="E2106" s="2" t="inlineStr">
        <is>
          <t>Ronieles Junior Vasconcelos</t>
        </is>
      </c>
      <c r="F2106" s="2" t="n">
        <v>1420</v>
      </c>
      <c r="G2106" s="2" t="n">
        <v>36.53</v>
      </c>
      <c r="H2106" s="2" t="n">
        <v>39</v>
      </c>
      <c r="I2106" s="2" t="n">
        <v>25</v>
      </c>
      <c r="J2106" s="2" t="inlineStr">
        <is>
          <t>GPA</t>
        </is>
      </c>
      <c r="K2106" s="2">
        <f>IF(I2106&lt;&gt;"",I2106,IFERROR(INDEX(Base!$I:$I,MATCH(1,(Base!$C:$C=C2106)*(Base!$I:$I&lt;&gt;""),0)),0))</f>
        <v/>
      </c>
      <c r="L2106" s="2">
        <f>IF(AND(I2106="",K2106&gt;0),"SIM","NÃO")</f>
        <v/>
      </c>
      <c r="M2106" s="2">
        <f>IF(ISNUMBER(SEARCH("SEPARA",UPPER(C2106))),"NÃO","SIM")</f>
        <v/>
      </c>
      <c r="N2106" s="2">
        <f>IFERROR(H2106/K2106,0)</f>
        <v/>
      </c>
      <c r="O2106" s="2">
        <f>IF(M2106="NÃO","EXCLUÍDO",IF(N2106&lt;Premissas!$B$8,"&lt; 1,00",IF(N2106&lt;Premissas!$B$9,"1,00 – 1,19",IF(N2106&lt;Premissas!$B$10,"1,20 – 1,39",IF(N2106&lt;Premissas!$B$11,"1,40 – 1,59",IF(N2106&lt;Premissas!$B$12,"1,60 – 1,99","≥ 2,00"))))))</f>
        <v/>
      </c>
      <c r="P2106" s="5">
        <f>IF(OR(M2106="NÃO",N2106&lt;Premissas!$B$8),Premissas!$B$13,IF(N2106&lt;Premissas!$B$9,Premissas!$B$14,IF(N2106&lt;Premissas!$B$10,Premissas!$B$15,IF(N2106&lt;Premissas!$B$11,Premissas!$B$16,IF(N2106&lt;Premissas!$B$12,Premissas!$B$17,Premissas!$B$18)))))</f>
        <v/>
      </c>
      <c r="Q2106" s="5">
        <f>IFERROR(P2106/Premissas!$B$4,0)</f>
        <v/>
      </c>
    </row>
    <row r="2107">
      <c r="A2107" s="2" t="n">
        <v>8</v>
      </c>
      <c r="B2107" s="2" t="n">
        <v>409</v>
      </c>
      <c r="C2107" s="2" t="inlineStr">
        <is>
          <t>ATIVIDADE OP. EMP.</t>
        </is>
      </c>
      <c r="D2107" s="2" t="inlineStr">
        <is>
          <t>273174</t>
        </is>
      </c>
      <c r="E2107" s="2" t="inlineStr">
        <is>
          <t>Josean Ferreira De Souza</t>
        </is>
      </c>
      <c r="F2107" s="2" t="n">
        <v>2875</v>
      </c>
      <c r="G2107" s="2" t="n">
        <v>50.85</v>
      </c>
      <c r="H2107" s="2" t="n">
        <v>57</v>
      </c>
      <c r="I2107" s="2" t="n">
        <v>25</v>
      </c>
      <c r="J2107" s="2" t="inlineStr">
        <is>
          <t>GPA</t>
        </is>
      </c>
      <c r="K2107" s="2">
        <f>IF(I2107&lt;&gt;"",I2107,IFERROR(INDEX(Base!$I:$I,MATCH(1,(Base!$C:$C=C2107)*(Base!$I:$I&lt;&gt;""),0)),0))</f>
        <v/>
      </c>
      <c r="L2107" s="2">
        <f>IF(AND(I2107="",K2107&gt;0),"SIM","NÃO")</f>
        <v/>
      </c>
      <c r="M2107" s="2">
        <f>IF(ISNUMBER(SEARCH("SEPARA",UPPER(C2107))),"NÃO","SIM")</f>
        <v/>
      </c>
      <c r="N2107" s="2">
        <f>IFERROR(H2107/K2107,0)</f>
        <v/>
      </c>
      <c r="O2107" s="2">
        <f>IF(M2107="NÃO","EXCLUÍDO",IF(N2107&lt;Premissas!$B$8,"&lt; 1,00",IF(N2107&lt;Premissas!$B$9,"1,00 – 1,19",IF(N2107&lt;Premissas!$B$10,"1,20 – 1,39",IF(N2107&lt;Premissas!$B$11,"1,40 – 1,59",IF(N2107&lt;Premissas!$B$12,"1,60 – 1,99","≥ 2,00"))))))</f>
        <v/>
      </c>
      <c r="P2107" s="5">
        <f>IF(OR(M2107="NÃO",N2107&lt;Premissas!$B$8),Premissas!$B$13,IF(N2107&lt;Premissas!$B$9,Premissas!$B$14,IF(N2107&lt;Premissas!$B$10,Premissas!$B$15,IF(N2107&lt;Premissas!$B$11,Premissas!$B$16,IF(N2107&lt;Premissas!$B$12,Premissas!$B$17,Premissas!$B$18)))))</f>
        <v/>
      </c>
      <c r="Q2107" s="5">
        <f>IFERROR(P2107/Premissas!$B$4,0)</f>
        <v/>
      </c>
    </row>
    <row r="2108">
      <c r="A2108" s="2" t="n">
        <v>8</v>
      </c>
      <c r="B2108" s="2" t="n">
        <v>409</v>
      </c>
      <c r="C2108" s="2" t="inlineStr">
        <is>
          <t>CARREGAMENTO</t>
        </is>
      </c>
      <c r="D2108" s="2" t="inlineStr">
        <is>
          <t>284457</t>
        </is>
      </c>
      <c r="E2108" s="2" t="inlineStr">
        <is>
          <t>Valdeci Da Conceicao Araujo</t>
        </is>
      </c>
      <c r="F2108" s="2" t="n">
        <v>3</v>
      </c>
      <c r="G2108" s="2" t="n">
        <v>0.19</v>
      </c>
      <c r="H2108" s="2" t="n">
        <v>16</v>
      </c>
      <c r="I2108" s="2" t="n">
        <v>24</v>
      </c>
      <c r="J2108" s="2" t="inlineStr">
        <is>
          <t>GPA</t>
        </is>
      </c>
      <c r="K2108" s="2">
        <f>IF(I2108&lt;&gt;"",I2108,IFERROR(INDEX(Base!$I:$I,MATCH(1,(Base!$C:$C=C2108)*(Base!$I:$I&lt;&gt;""),0)),0))</f>
        <v/>
      </c>
      <c r="L2108" s="2">
        <f>IF(AND(I2108="",K2108&gt;0),"SIM","NÃO")</f>
        <v/>
      </c>
      <c r="M2108" s="2">
        <f>IF(ISNUMBER(SEARCH("SEPARA",UPPER(C2108))),"NÃO","SIM")</f>
        <v/>
      </c>
      <c r="N2108" s="2">
        <f>IFERROR(H2108/K2108,0)</f>
        <v/>
      </c>
      <c r="O2108" s="2">
        <f>IF(M2108="NÃO","EXCLUÍDO",IF(N2108&lt;Premissas!$B$8,"&lt; 1,00",IF(N2108&lt;Premissas!$B$9,"1,00 – 1,19",IF(N2108&lt;Premissas!$B$10,"1,20 – 1,39",IF(N2108&lt;Premissas!$B$11,"1,40 – 1,59",IF(N2108&lt;Premissas!$B$12,"1,60 – 1,99","≥ 2,00"))))))</f>
        <v/>
      </c>
      <c r="P2108" s="5">
        <f>IF(OR(M2108="NÃO",N2108&lt;Premissas!$B$8),Premissas!$B$13,IF(N2108&lt;Premissas!$B$9,Premissas!$B$14,IF(N2108&lt;Premissas!$B$10,Premissas!$B$15,IF(N2108&lt;Premissas!$B$11,Premissas!$B$16,IF(N2108&lt;Premissas!$B$12,Premissas!$B$17,Premissas!$B$18)))))</f>
        <v/>
      </c>
      <c r="Q2108" s="5">
        <f>IFERROR(P2108/Premissas!$B$4,0)</f>
        <v/>
      </c>
    </row>
    <row r="2109">
      <c r="A2109" s="2" t="n">
        <v>8</v>
      </c>
      <c r="B2109" s="2" t="n">
        <v>409</v>
      </c>
      <c r="C2109" s="2" t="inlineStr">
        <is>
          <t>ATIVIDADE OP. EMP.</t>
        </is>
      </c>
      <c r="D2109" s="2" t="inlineStr">
        <is>
          <t>295290</t>
        </is>
      </c>
      <c r="E2109" s="2" t="inlineStr">
        <is>
          <t>Onofre Rodrigues De Souza</t>
        </is>
      </c>
      <c r="F2109" s="2" t="n">
        <v>1813</v>
      </c>
      <c r="G2109" s="2" t="n">
        <v>54.28</v>
      </c>
      <c r="H2109" s="2" t="n">
        <v>33</v>
      </c>
      <c r="I2109" s="2" t="n">
        <v>25</v>
      </c>
      <c r="J2109" s="2" t="inlineStr">
        <is>
          <t>GPA</t>
        </is>
      </c>
      <c r="K2109" s="2">
        <f>IF(I2109&lt;&gt;"",I2109,IFERROR(INDEX(Base!$I:$I,MATCH(1,(Base!$C:$C=C2109)*(Base!$I:$I&lt;&gt;""),0)),0))</f>
        <v/>
      </c>
      <c r="L2109" s="2">
        <f>IF(AND(I2109="",K2109&gt;0),"SIM","NÃO")</f>
        <v/>
      </c>
      <c r="M2109" s="2">
        <f>IF(ISNUMBER(SEARCH("SEPARA",UPPER(C2109))),"NÃO","SIM")</f>
        <v/>
      </c>
      <c r="N2109" s="2">
        <f>IFERROR(H2109/K2109,0)</f>
        <v/>
      </c>
      <c r="O2109" s="2">
        <f>IF(M2109="NÃO","EXCLUÍDO",IF(N2109&lt;Premissas!$B$8,"&lt; 1,00",IF(N2109&lt;Premissas!$B$9,"1,00 – 1,19",IF(N2109&lt;Premissas!$B$10,"1,20 – 1,39",IF(N2109&lt;Premissas!$B$11,"1,40 – 1,59",IF(N2109&lt;Premissas!$B$12,"1,60 – 1,99","≥ 2,00"))))))</f>
        <v/>
      </c>
      <c r="P2109" s="5">
        <f>IF(OR(M2109="NÃO",N2109&lt;Premissas!$B$8),Premissas!$B$13,IF(N2109&lt;Premissas!$B$9,Premissas!$B$14,IF(N2109&lt;Premissas!$B$10,Premissas!$B$15,IF(N2109&lt;Premissas!$B$11,Premissas!$B$16,IF(N2109&lt;Premissas!$B$12,Premissas!$B$17,Premissas!$B$18)))))</f>
        <v/>
      </c>
      <c r="Q2109" s="5">
        <f>IFERROR(P2109/Premissas!$B$4,0)</f>
        <v/>
      </c>
    </row>
    <row r="2110">
      <c r="A2110" s="2" t="n">
        <v>8</v>
      </c>
      <c r="B2110" s="2" t="n">
        <v>409</v>
      </c>
      <c r="C2110" s="2" t="inlineStr">
        <is>
          <t>ATIVIDADE OP. EMP.</t>
        </is>
      </c>
      <c r="D2110" s="2" t="inlineStr">
        <is>
          <t>303012</t>
        </is>
      </c>
      <c r="E2110" s="2" t="inlineStr">
        <is>
          <t>Leandro Batista De Oliveira</t>
        </is>
      </c>
      <c r="F2110" s="2" t="n">
        <v>1360</v>
      </c>
      <c r="G2110" s="2" t="n">
        <v>61.94</v>
      </c>
      <c r="H2110" s="2" t="n">
        <v>22</v>
      </c>
      <c r="I2110" s="2" t="n">
        <v>25</v>
      </c>
      <c r="J2110" s="2" t="inlineStr">
        <is>
          <t>GPA</t>
        </is>
      </c>
      <c r="K2110" s="2">
        <f>IF(I2110&lt;&gt;"",I2110,IFERROR(INDEX(Base!$I:$I,MATCH(1,(Base!$C:$C=C2110)*(Base!$I:$I&lt;&gt;""),0)),0))</f>
        <v/>
      </c>
      <c r="L2110" s="2">
        <f>IF(AND(I2110="",K2110&gt;0),"SIM","NÃO")</f>
        <v/>
      </c>
      <c r="M2110" s="2">
        <f>IF(ISNUMBER(SEARCH("SEPARA",UPPER(C2110))),"NÃO","SIM")</f>
        <v/>
      </c>
      <c r="N2110" s="2">
        <f>IFERROR(H2110/K2110,0)</f>
        <v/>
      </c>
      <c r="O2110" s="2">
        <f>IF(M2110="NÃO","EXCLUÍDO",IF(N2110&lt;Premissas!$B$8,"&lt; 1,00",IF(N2110&lt;Premissas!$B$9,"1,00 – 1,19",IF(N2110&lt;Premissas!$B$10,"1,20 – 1,39",IF(N2110&lt;Premissas!$B$11,"1,40 – 1,59",IF(N2110&lt;Premissas!$B$12,"1,60 – 1,99","≥ 2,00"))))))</f>
        <v/>
      </c>
      <c r="P2110" s="5">
        <f>IF(OR(M2110="NÃO",N2110&lt;Premissas!$B$8),Premissas!$B$13,IF(N2110&lt;Premissas!$B$9,Premissas!$B$14,IF(N2110&lt;Premissas!$B$10,Premissas!$B$15,IF(N2110&lt;Premissas!$B$11,Premissas!$B$16,IF(N2110&lt;Premissas!$B$12,Premissas!$B$17,Premissas!$B$18)))))</f>
        <v/>
      </c>
      <c r="Q2110" s="5">
        <f>IFERROR(P2110/Premissas!$B$4,0)</f>
        <v/>
      </c>
    </row>
    <row r="2111">
      <c r="A2111" s="2" t="n">
        <v>8</v>
      </c>
      <c r="B2111" s="2" t="n">
        <v>409</v>
      </c>
      <c r="C2111" s="2" t="inlineStr">
        <is>
          <t>ATIVIDADE OP. EMP.</t>
        </is>
      </c>
      <c r="D2111" s="2" t="inlineStr">
        <is>
          <t>303225</t>
        </is>
      </c>
      <c r="E2111" s="2" t="inlineStr">
        <is>
          <t>Marco Aurelio Barboza Mariano</t>
        </is>
      </c>
      <c r="F2111" s="2" t="n">
        <v>2500</v>
      </c>
      <c r="G2111" s="2" t="n">
        <v>57.02</v>
      </c>
      <c r="H2111" s="2" t="n">
        <v>44</v>
      </c>
      <c r="I2111" s="2" t="n">
        <v>25</v>
      </c>
      <c r="J2111" s="2" t="inlineStr">
        <is>
          <t>GPA</t>
        </is>
      </c>
      <c r="K2111" s="2">
        <f>IF(I2111&lt;&gt;"",I2111,IFERROR(INDEX(Base!$I:$I,MATCH(1,(Base!$C:$C=C2111)*(Base!$I:$I&lt;&gt;""),0)),0))</f>
        <v/>
      </c>
      <c r="L2111" s="2">
        <f>IF(AND(I2111="",K2111&gt;0),"SIM","NÃO")</f>
        <v/>
      </c>
      <c r="M2111" s="2">
        <f>IF(ISNUMBER(SEARCH("SEPARA",UPPER(C2111))),"NÃO","SIM")</f>
        <v/>
      </c>
      <c r="N2111" s="2">
        <f>IFERROR(H2111/K2111,0)</f>
        <v/>
      </c>
      <c r="O2111" s="2">
        <f>IF(M2111="NÃO","EXCLUÍDO",IF(N2111&lt;Premissas!$B$8,"&lt; 1,00",IF(N2111&lt;Premissas!$B$9,"1,00 – 1,19",IF(N2111&lt;Premissas!$B$10,"1,20 – 1,39",IF(N2111&lt;Premissas!$B$11,"1,40 – 1,59",IF(N2111&lt;Premissas!$B$12,"1,60 – 1,99","≥ 2,00"))))))</f>
        <v/>
      </c>
      <c r="P2111" s="5">
        <f>IF(OR(M2111="NÃO",N2111&lt;Premissas!$B$8),Premissas!$B$13,IF(N2111&lt;Premissas!$B$9,Premissas!$B$14,IF(N2111&lt;Premissas!$B$10,Premissas!$B$15,IF(N2111&lt;Premissas!$B$11,Premissas!$B$16,IF(N2111&lt;Premissas!$B$12,Premissas!$B$17,Premissas!$B$18)))))</f>
        <v/>
      </c>
      <c r="Q2111" s="5">
        <f>IFERROR(P2111/Premissas!$B$4,0)</f>
        <v/>
      </c>
    </row>
    <row r="2112">
      <c r="A2112" s="2" t="n">
        <v>8</v>
      </c>
      <c r="B2112" s="2" t="n">
        <v>409</v>
      </c>
      <c r="C2112" s="2" t="inlineStr">
        <is>
          <t>PUXADA RECEB</t>
        </is>
      </c>
      <c r="D2112" s="2" t="inlineStr">
        <is>
          <t>303558</t>
        </is>
      </c>
      <c r="E2112" s="2" t="inlineStr">
        <is>
          <t>Flavio Jeane Pinto Concei?O</t>
        </is>
      </c>
      <c r="F2112" s="2" t="n">
        <v>9</v>
      </c>
      <c r="G2112" s="2" t="n">
        <v>0.38</v>
      </c>
      <c r="H2112" s="2" t="n">
        <v>24</v>
      </c>
      <c r="I2112" s="2" t="n">
        <v>22</v>
      </c>
      <c r="J2112" s="2" t="inlineStr">
        <is>
          <t>GPA</t>
        </is>
      </c>
      <c r="K2112" s="2">
        <f>IF(I2112&lt;&gt;"",I2112,IFERROR(INDEX(Base!$I:$I,MATCH(1,(Base!$C:$C=C2112)*(Base!$I:$I&lt;&gt;""),0)),0))</f>
        <v/>
      </c>
      <c r="L2112" s="2">
        <f>IF(AND(I2112="",K2112&gt;0),"SIM","NÃO")</f>
        <v/>
      </c>
      <c r="M2112" s="2">
        <f>IF(ISNUMBER(SEARCH("SEPARA",UPPER(C2112))),"NÃO","SIM")</f>
        <v/>
      </c>
      <c r="N2112" s="2">
        <f>IFERROR(H2112/K2112,0)</f>
        <v/>
      </c>
      <c r="O2112" s="2">
        <f>IF(M2112="NÃO","EXCLUÍDO",IF(N2112&lt;Premissas!$B$8,"&lt; 1,00",IF(N2112&lt;Premissas!$B$9,"1,00 – 1,19",IF(N2112&lt;Premissas!$B$10,"1,20 – 1,39",IF(N2112&lt;Premissas!$B$11,"1,40 – 1,59",IF(N2112&lt;Premissas!$B$12,"1,60 – 1,99","≥ 2,00"))))))</f>
        <v/>
      </c>
      <c r="P2112" s="5">
        <f>IF(OR(M2112="NÃO",N2112&lt;Premissas!$B$8),Premissas!$B$13,IF(N2112&lt;Premissas!$B$9,Premissas!$B$14,IF(N2112&lt;Premissas!$B$10,Premissas!$B$15,IF(N2112&lt;Premissas!$B$11,Premissas!$B$16,IF(N2112&lt;Premissas!$B$12,Premissas!$B$17,Premissas!$B$18)))))</f>
        <v/>
      </c>
      <c r="Q2112" s="5">
        <f>IFERROR(P2112/Premissas!$B$4,0)</f>
        <v/>
      </c>
    </row>
    <row r="2113">
      <c r="A2113" s="2" t="n">
        <v>8</v>
      </c>
      <c r="B2113" s="2" t="n">
        <v>409</v>
      </c>
      <c r="C2113" s="2" t="inlineStr">
        <is>
          <t>RECEBIMENTO</t>
        </is>
      </c>
      <c r="D2113" s="2" t="inlineStr">
        <is>
          <t>303558</t>
        </is>
      </c>
      <c r="E2113" s="2" t="inlineStr">
        <is>
          <t>Flavio Jeane Pinto Concei?O</t>
        </is>
      </c>
      <c r="F2113" s="2" t="n">
        <v>91</v>
      </c>
      <c r="G2113" s="2" t="n">
        <v>1.53</v>
      </c>
      <c r="H2113" s="2" t="n">
        <v>59</v>
      </c>
      <c r="I2113" s="2" t="n">
        <v>25</v>
      </c>
      <c r="J2113" s="2" t="inlineStr">
        <is>
          <t>GPA</t>
        </is>
      </c>
      <c r="K2113" s="2">
        <f>IF(I2113&lt;&gt;"",I2113,IFERROR(INDEX(Base!$I:$I,MATCH(1,(Base!$C:$C=C2113)*(Base!$I:$I&lt;&gt;""),0)),0))</f>
        <v/>
      </c>
      <c r="L2113" s="2">
        <f>IF(AND(I2113="",K2113&gt;0),"SIM","NÃO")</f>
        <v/>
      </c>
      <c r="M2113" s="2">
        <f>IF(ISNUMBER(SEARCH("SEPARA",UPPER(C2113))),"NÃO","SIM")</f>
        <v/>
      </c>
      <c r="N2113" s="2">
        <f>IFERROR(H2113/K2113,0)</f>
        <v/>
      </c>
      <c r="O2113" s="2">
        <f>IF(M2113="NÃO","EXCLUÍDO",IF(N2113&lt;Premissas!$B$8,"&lt; 1,00",IF(N2113&lt;Premissas!$B$9,"1,00 – 1,19",IF(N2113&lt;Premissas!$B$10,"1,20 – 1,39",IF(N2113&lt;Premissas!$B$11,"1,40 – 1,59",IF(N2113&lt;Premissas!$B$12,"1,60 – 1,99","≥ 2,00"))))))</f>
        <v/>
      </c>
      <c r="P2113" s="5">
        <f>IF(OR(M2113="NÃO",N2113&lt;Premissas!$B$8),Premissas!$B$13,IF(N2113&lt;Premissas!$B$9,Premissas!$B$14,IF(N2113&lt;Premissas!$B$10,Premissas!$B$15,IF(N2113&lt;Premissas!$B$11,Premissas!$B$16,IF(N2113&lt;Premissas!$B$12,Premissas!$B$17,Premissas!$B$18)))))</f>
        <v/>
      </c>
      <c r="Q2113" s="5">
        <f>IFERROR(P2113/Premissas!$B$4,0)</f>
        <v/>
      </c>
    </row>
    <row r="2114">
      <c r="A2114" s="2" t="n">
        <v>8</v>
      </c>
      <c r="B2114" s="2" t="n">
        <v>409</v>
      </c>
      <c r="C2114" s="2" t="inlineStr">
        <is>
          <t>CARREGAMENTO</t>
        </is>
      </c>
      <c r="D2114" s="2" t="inlineStr">
        <is>
          <t>303645</t>
        </is>
      </c>
      <c r="E2114" s="2" t="inlineStr">
        <is>
          <t>Francisco De Jesus Mineiro</t>
        </is>
      </c>
      <c r="F2114" s="2" t="n">
        <v>188</v>
      </c>
      <c r="G2114" s="2" t="n">
        <v>9.66</v>
      </c>
      <c r="H2114" s="2" t="n">
        <v>19</v>
      </c>
      <c r="I2114" s="2" t="n">
        <v>24</v>
      </c>
      <c r="J2114" s="2" t="inlineStr">
        <is>
          <t>GPA</t>
        </is>
      </c>
      <c r="K2114" s="2">
        <f>IF(I2114&lt;&gt;"",I2114,IFERROR(INDEX(Base!$I:$I,MATCH(1,(Base!$C:$C=C2114)*(Base!$I:$I&lt;&gt;""),0)),0))</f>
        <v/>
      </c>
      <c r="L2114" s="2">
        <f>IF(AND(I2114="",K2114&gt;0),"SIM","NÃO")</f>
        <v/>
      </c>
      <c r="M2114" s="2">
        <f>IF(ISNUMBER(SEARCH("SEPARA",UPPER(C2114))),"NÃO","SIM")</f>
        <v/>
      </c>
      <c r="N2114" s="2">
        <f>IFERROR(H2114/K2114,0)</f>
        <v/>
      </c>
      <c r="O2114" s="2">
        <f>IF(M2114="NÃO","EXCLUÍDO",IF(N2114&lt;Premissas!$B$8,"&lt; 1,00",IF(N2114&lt;Premissas!$B$9,"1,00 – 1,19",IF(N2114&lt;Premissas!$B$10,"1,20 – 1,39",IF(N2114&lt;Premissas!$B$11,"1,40 – 1,59",IF(N2114&lt;Premissas!$B$12,"1,60 – 1,99","≥ 2,00"))))))</f>
        <v/>
      </c>
      <c r="P2114" s="5">
        <f>IF(OR(M2114="NÃO",N2114&lt;Premissas!$B$8),Premissas!$B$13,IF(N2114&lt;Premissas!$B$9,Premissas!$B$14,IF(N2114&lt;Premissas!$B$10,Premissas!$B$15,IF(N2114&lt;Premissas!$B$11,Premissas!$B$16,IF(N2114&lt;Premissas!$B$12,Premissas!$B$17,Premissas!$B$18)))))</f>
        <v/>
      </c>
      <c r="Q2114" s="5">
        <f>IFERROR(P2114/Premissas!$B$4,0)</f>
        <v/>
      </c>
    </row>
    <row r="2115">
      <c r="A2115" s="2" t="n">
        <v>8</v>
      </c>
      <c r="B2115" s="2" t="n">
        <v>409</v>
      </c>
      <c r="C2115" s="2" t="inlineStr">
        <is>
          <t>PUXADA RECEB</t>
        </is>
      </c>
      <c r="D2115" s="2" t="inlineStr">
        <is>
          <t>305125</t>
        </is>
      </c>
      <c r="E2115" s="2" t="inlineStr">
        <is>
          <t>Jorge Vaz de Souza</t>
        </is>
      </c>
      <c r="F2115" s="2" t="n">
        <v>410</v>
      </c>
      <c r="G2115" s="2" t="n">
        <v>13.21</v>
      </c>
      <c r="H2115" s="2" t="n">
        <v>31</v>
      </c>
      <c r="I2115" s="2" t="n">
        <v>22</v>
      </c>
      <c r="J2115" s="2" t="inlineStr">
        <is>
          <t>GPA</t>
        </is>
      </c>
      <c r="K2115" s="2">
        <f>IF(I2115&lt;&gt;"",I2115,IFERROR(INDEX(Base!$I:$I,MATCH(1,(Base!$C:$C=C2115)*(Base!$I:$I&lt;&gt;""),0)),0))</f>
        <v/>
      </c>
      <c r="L2115" s="2">
        <f>IF(AND(I2115="",K2115&gt;0),"SIM","NÃO")</f>
        <v/>
      </c>
      <c r="M2115" s="2">
        <f>IF(ISNUMBER(SEARCH("SEPARA",UPPER(C2115))),"NÃO","SIM")</f>
        <v/>
      </c>
      <c r="N2115" s="2">
        <f>IFERROR(H2115/K2115,0)</f>
        <v/>
      </c>
      <c r="O2115" s="2">
        <f>IF(M2115="NÃO","EXCLUÍDO",IF(N2115&lt;Premissas!$B$8,"&lt; 1,00",IF(N2115&lt;Premissas!$B$9,"1,00 – 1,19",IF(N2115&lt;Premissas!$B$10,"1,20 – 1,39",IF(N2115&lt;Premissas!$B$11,"1,40 – 1,59",IF(N2115&lt;Premissas!$B$12,"1,60 – 1,99","≥ 2,00"))))))</f>
        <v/>
      </c>
      <c r="P2115" s="5">
        <f>IF(OR(M2115="NÃO",N2115&lt;Premissas!$B$8),Premissas!$B$13,IF(N2115&lt;Premissas!$B$9,Premissas!$B$14,IF(N2115&lt;Premissas!$B$10,Premissas!$B$15,IF(N2115&lt;Premissas!$B$11,Premissas!$B$16,IF(N2115&lt;Premissas!$B$12,Premissas!$B$17,Premissas!$B$18)))))</f>
        <v/>
      </c>
      <c r="Q2115" s="5">
        <f>IFERROR(P2115/Premissas!$B$4,0)</f>
        <v/>
      </c>
    </row>
    <row r="2116">
      <c r="A2116" s="2" t="n">
        <v>8</v>
      </c>
      <c r="B2116" s="2" t="n">
        <v>409</v>
      </c>
      <c r="C2116" s="2" t="inlineStr">
        <is>
          <t>RECEBIMENTO</t>
        </is>
      </c>
      <c r="D2116" s="2" t="inlineStr">
        <is>
          <t>305125</t>
        </is>
      </c>
      <c r="E2116" s="2" t="inlineStr">
        <is>
          <t>Jorge Vaz de Souza</t>
        </is>
      </c>
      <c r="F2116" s="2" t="n">
        <v>2705</v>
      </c>
      <c r="G2116" s="2" t="n">
        <v>41.47</v>
      </c>
      <c r="H2116" s="2" t="n">
        <v>65</v>
      </c>
      <c r="I2116" s="2" t="n">
        <v>25</v>
      </c>
      <c r="J2116" s="2" t="inlineStr">
        <is>
          <t>GPA</t>
        </is>
      </c>
      <c r="K2116" s="2">
        <f>IF(I2116&lt;&gt;"",I2116,IFERROR(INDEX(Base!$I:$I,MATCH(1,(Base!$C:$C=C2116)*(Base!$I:$I&lt;&gt;""),0)),0))</f>
        <v/>
      </c>
      <c r="L2116" s="2">
        <f>IF(AND(I2116="",K2116&gt;0),"SIM","NÃO")</f>
        <v/>
      </c>
      <c r="M2116" s="2">
        <f>IF(ISNUMBER(SEARCH("SEPARA",UPPER(C2116))),"NÃO","SIM")</f>
        <v/>
      </c>
      <c r="N2116" s="2">
        <f>IFERROR(H2116/K2116,0)</f>
        <v/>
      </c>
      <c r="O2116" s="2">
        <f>IF(M2116="NÃO","EXCLUÍDO",IF(N2116&lt;Premissas!$B$8,"&lt; 1,00",IF(N2116&lt;Premissas!$B$9,"1,00 – 1,19",IF(N2116&lt;Premissas!$B$10,"1,20 – 1,39",IF(N2116&lt;Premissas!$B$11,"1,40 – 1,59",IF(N2116&lt;Premissas!$B$12,"1,60 – 1,99","≥ 2,00"))))))</f>
        <v/>
      </c>
      <c r="P2116" s="5">
        <f>IF(OR(M2116="NÃO",N2116&lt;Premissas!$B$8),Premissas!$B$13,IF(N2116&lt;Premissas!$B$9,Premissas!$B$14,IF(N2116&lt;Premissas!$B$10,Premissas!$B$15,IF(N2116&lt;Premissas!$B$11,Premissas!$B$16,IF(N2116&lt;Premissas!$B$12,Premissas!$B$17,Premissas!$B$18)))))</f>
        <v/>
      </c>
      <c r="Q2116" s="5">
        <f>IFERROR(P2116/Premissas!$B$4,0)</f>
        <v/>
      </c>
    </row>
    <row r="2117">
      <c r="A2117" s="2" t="n">
        <v>8</v>
      </c>
      <c r="B2117" s="2" t="n">
        <v>409</v>
      </c>
      <c r="C2117" s="2" t="inlineStr">
        <is>
          <t>PUXADA RECEB</t>
        </is>
      </c>
      <c r="D2117" s="2" t="inlineStr">
        <is>
          <t>305144</t>
        </is>
      </c>
      <c r="E2117" s="2" t="inlineStr">
        <is>
          <t>Charles  Fernandes Basto</t>
        </is>
      </c>
      <c r="F2117" s="2" t="n">
        <v>549</v>
      </c>
      <c r="G2117" s="2" t="n">
        <v>8.69</v>
      </c>
      <c r="H2117" s="2" t="n">
        <v>63</v>
      </c>
      <c r="I2117" s="2" t="n">
        <v>22</v>
      </c>
      <c r="J2117" s="2" t="inlineStr">
        <is>
          <t>GPA</t>
        </is>
      </c>
      <c r="K2117" s="2">
        <f>IF(I2117&lt;&gt;"",I2117,IFERROR(INDEX(Base!$I:$I,MATCH(1,(Base!$C:$C=C2117)*(Base!$I:$I&lt;&gt;""),0)),0))</f>
        <v/>
      </c>
      <c r="L2117" s="2">
        <f>IF(AND(I2117="",K2117&gt;0),"SIM","NÃO")</f>
        <v/>
      </c>
      <c r="M2117" s="2">
        <f>IF(ISNUMBER(SEARCH("SEPARA",UPPER(C2117))),"NÃO","SIM")</f>
        <v/>
      </c>
      <c r="N2117" s="2">
        <f>IFERROR(H2117/K2117,0)</f>
        <v/>
      </c>
      <c r="O2117" s="2">
        <f>IF(M2117="NÃO","EXCLUÍDO",IF(N2117&lt;Premissas!$B$8,"&lt; 1,00",IF(N2117&lt;Premissas!$B$9,"1,00 – 1,19",IF(N2117&lt;Premissas!$B$10,"1,20 – 1,39",IF(N2117&lt;Premissas!$B$11,"1,40 – 1,59",IF(N2117&lt;Premissas!$B$12,"1,60 – 1,99","≥ 2,00"))))))</f>
        <v/>
      </c>
      <c r="P2117" s="5">
        <f>IF(OR(M2117="NÃO",N2117&lt;Premissas!$B$8),Premissas!$B$13,IF(N2117&lt;Premissas!$B$9,Premissas!$B$14,IF(N2117&lt;Premissas!$B$10,Premissas!$B$15,IF(N2117&lt;Premissas!$B$11,Premissas!$B$16,IF(N2117&lt;Premissas!$B$12,Premissas!$B$17,Premissas!$B$18)))))</f>
        <v/>
      </c>
      <c r="Q2117" s="5">
        <f>IFERROR(P2117/Premissas!$B$4,0)</f>
        <v/>
      </c>
    </row>
    <row r="2118">
      <c r="A2118" s="2" t="n">
        <v>8</v>
      </c>
      <c r="B2118" s="2" t="n">
        <v>409</v>
      </c>
      <c r="C2118" s="2" t="inlineStr">
        <is>
          <t>RECEBIMENTO</t>
        </is>
      </c>
      <c r="D2118" s="2" t="inlineStr">
        <is>
          <t>305144</t>
        </is>
      </c>
      <c r="E2118" s="2" t="inlineStr">
        <is>
          <t>Charles  Fernandes Basto</t>
        </is>
      </c>
      <c r="F2118" s="2" t="n">
        <v>1658</v>
      </c>
      <c r="G2118" s="2" t="n">
        <v>22.6</v>
      </c>
      <c r="H2118" s="2" t="n">
        <v>73</v>
      </c>
      <c r="I2118" s="2" t="n">
        <v>25</v>
      </c>
      <c r="J2118" s="2" t="inlineStr">
        <is>
          <t>GPA</t>
        </is>
      </c>
      <c r="K2118" s="2">
        <f>IF(I2118&lt;&gt;"",I2118,IFERROR(INDEX(Base!$I:$I,MATCH(1,(Base!$C:$C=C2118)*(Base!$I:$I&lt;&gt;""),0)),0))</f>
        <v/>
      </c>
      <c r="L2118" s="2">
        <f>IF(AND(I2118="",K2118&gt;0),"SIM","NÃO")</f>
        <v/>
      </c>
      <c r="M2118" s="2">
        <f>IF(ISNUMBER(SEARCH("SEPARA",UPPER(C2118))),"NÃO","SIM")</f>
        <v/>
      </c>
      <c r="N2118" s="2">
        <f>IFERROR(H2118/K2118,0)</f>
        <v/>
      </c>
      <c r="O2118" s="2">
        <f>IF(M2118="NÃO","EXCLUÍDO",IF(N2118&lt;Premissas!$B$8,"&lt; 1,00",IF(N2118&lt;Premissas!$B$9,"1,00 – 1,19",IF(N2118&lt;Premissas!$B$10,"1,20 – 1,39",IF(N2118&lt;Premissas!$B$11,"1,40 – 1,59",IF(N2118&lt;Premissas!$B$12,"1,60 – 1,99","≥ 2,00"))))))</f>
        <v/>
      </c>
      <c r="P2118" s="5">
        <f>IF(OR(M2118="NÃO",N2118&lt;Premissas!$B$8),Premissas!$B$13,IF(N2118&lt;Premissas!$B$9,Premissas!$B$14,IF(N2118&lt;Premissas!$B$10,Premissas!$B$15,IF(N2118&lt;Premissas!$B$11,Premissas!$B$16,IF(N2118&lt;Premissas!$B$12,Premissas!$B$17,Premissas!$B$18)))))</f>
        <v/>
      </c>
      <c r="Q2118" s="5">
        <f>IFERROR(P2118/Premissas!$B$4,0)</f>
        <v/>
      </c>
    </row>
    <row r="2119">
      <c r="A2119" s="2" t="n">
        <v>8</v>
      </c>
      <c r="B2119" s="2" t="n">
        <v>409</v>
      </c>
      <c r="C2119" s="2" t="inlineStr">
        <is>
          <t>PUXADA RECEB</t>
        </is>
      </c>
      <c r="D2119" s="2" t="inlineStr">
        <is>
          <t>306147</t>
        </is>
      </c>
      <c r="E2119" s="2" t="inlineStr">
        <is>
          <t>Sebastiao Ramos De Souza Filho</t>
        </is>
      </c>
      <c r="F2119" s="2" t="n">
        <v>89</v>
      </c>
      <c r="G2119" s="2" t="n">
        <v>4.03</v>
      </c>
      <c r="H2119" s="2" t="n">
        <v>22</v>
      </c>
      <c r="I2119" s="2" t="n">
        <v>22</v>
      </c>
      <c r="J2119" s="2" t="inlineStr">
        <is>
          <t>GPA</t>
        </is>
      </c>
      <c r="K2119" s="2">
        <f>IF(I2119&lt;&gt;"",I2119,IFERROR(INDEX(Base!$I:$I,MATCH(1,(Base!$C:$C=C2119)*(Base!$I:$I&lt;&gt;""),0)),0))</f>
        <v/>
      </c>
      <c r="L2119" s="2">
        <f>IF(AND(I2119="",K2119&gt;0),"SIM","NÃO")</f>
        <v/>
      </c>
      <c r="M2119" s="2">
        <f>IF(ISNUMBER(SEARCH("SEPARA",UPPER(C2119))),"NÃO","SIM")</f>
        <v/>
      </c>
      <c r="N2119" s="2">
        <f>IFERROR(H2119/K2119,0)</f>
        <v/>
      </c>
      <c r="O2119" s="2">
        <f>IF(M2119="NÃO","EXCLUÍDO",IF(N2119&lt;Premissas!$B$8,"&lt; 1,00",IF(N2119&lt;Premissas!$B$9,"1,00 – 1,19",IF(N2119&lt;Premissas!$B$10,"1,20 – 1,39",IF(N2119&lt;Premissas!$B$11,"1,40 – 1,59",IF(N2119&lt;Premissas!$B$12,"1,60 – 1,99","≥ 2,00"))))))</f>
        <v/>
      </c>
      <c r="P2119" s="5">
        <f>IF(OR(M2119="NÃO",N2119&lt;Premissas!$B$8),Premissas!$B$13,IF(N2119&lt;Premissas!$B$9,Premissas!$B$14,IF(N2119&lt;Premissas!$B$10,Premissas!$B$15,IF(N2119&lt;Premissas!$B$11,Premissas!$B$16,IF(N2119&lt;Premissas!$B$12,Premissas!$B$17,Premissas!$B$18)))))</f>
        <v/>
      </c>
      <c r="Q2119" s="5">
        <f>IFERROR(P2119/Premissas!$B$4,0)</f>
        <v/>
      </c>
    </row>
    <row r="2120">
      <c r="A2120" s="2" t="n">
        <v>8</v>
      </c>
      <c r="B2120" s="2" t="n">
        <v>409</v>
      </c>
      <c r="C2120" s="2" t="inlineStr">
        <is>
          <t>RECEBIMENTO</t>
        </is>
      </c>
      <c r="D2120" s="2" t="inlineStr">
        <is>
          <t>306147</t>
        </is>
      </c>
      <c r="E2120" s="2" t="inlineStr">
        <is>
          <t>Sebastiao Ramos De Souza Filho</t>
        </is>
      </c>
      <c r="F2120" s="2" t="n">
        <v>2599</v>
      </c>
      <c r="G2120" s="2" t="n">
        <v>47.53</v>
      </c>
      <c r="H2120" s="2" t="n">
        <v>55</v>
      </c>
      <c r="I2120" s="2" t="n">
        <v>25</v>
      </c>
      <c r="J2120" s="2" t="inlineStr">
        <is>
          <t>GPA</t>
        </is>
      </c>
      <c r="K2120" s="2">
        <f>IF(I2120&lt;&gt;"",I2120,IFERROR(INDEX(Base!$I:$I,MATCH(1,(Base!$C:$C=C2120)*(Base!$I:$I&lt;&gt;""),0)),0))</f>
        <v/>
      </c>
      <c r="L2120" s="2">
        <f>IF(AND(I2120="",K2120&gt;0),"SIM","NÃO")</f>
        <v/>
      </c>
      <c r="M2120" s="2">
        <f>IF(ISNUMBER(SEARCH("SEPARA",UPPER(C2120))),"NÃO","SIM")</f>
        <v/>
      </c>
      <c r="N2120" s="2">
        <f>IFERROR(H2120/K2120,0)</f>
        <v/>
      </c>
      <c r="O2120" s="2">
        <f>IF(M2120="NÃO","EXCLUÍDO",IF(N2120&lt;Premissas!$B$8,"&lt; 1,00",IF(N2120&lt;Premissas!$B$9,"1,00 – 1,19",IF(N2120&lt;Premissas!$B$10,"1,20 – 1,39",IF(N2120&lt;Premissas!$B$11,"1,40 – 1,59",IF(N2120&lt;Premissas!$B$12,"1,60 – 1,99","≥ 2,00"))))))</f>
        <v/>
      </c>
      <c r="P2120" s="5">
        <f>IF(OR(M2120="NÃO",N2120&lt;Premissas!$B$8),Premissas!$B$13,IF(N2120&lt;Premissas!$B$9,Premissas!$B$14,IF(N2120&lt;Premissas!$B$10,Premissas!$B$15,IF(N2120&lt;Premissas!$B$11,Premissas!$B$16,IF(N2120&lt;Premissas!$B$12,Premissas!$B$17,Premissas!$B$18)))))</f>
        <v/>
      </c>
      <c r="Q2120" s="5">
        <f>IFERROR(P2120/Premissas!$B$4,0)</f>
        <v/>
      </c>
    </row>
    <row r="2121">
      <c r="A2121" s="2" t="n">
        <v>8</v>
      </c>
      <c r="B2121" s="2" t="n">
        <v>409</v>
      </c>
      <c r="C2121" s="2" t="inlineStr">
        <is>
          <t>CARREGAMENTO</t>
        </is>
      </c>
      <c r="D2121" s="2" t="inlineStr">
        <is>
          <t>311205</t>
        </is>
      </c>
      <c r="E2121" s="2" t="inlineStr">
        <is>
          <t>Maicon da Silva Valentim</t>
        </is>
      </c>
      <c r="F2121" s="2" t="n">
        <v>2</v>
      </c>
      <c r="G2121" s="2" t="n">
        <v>6.75</v>
      </c>
      <c r="H2121" s="2" t="n">
        <v>0</v>
      </c>
      <c r="I2121" s="2" t="n">
        <v>24</v>
      </c>
      <c r="J2121" s="2" t="inlineStr">
        <is>
          <t>GPA</t>
        </is>
      </c>
      <c r="K2121" s="2">
        <f>IF(I2121&lt;&gt;"",I2121,IFERROR(INDEX(Base!$I:$I,MATCH(1,(Base!$C:$C=C2121)*(Base!$I:$I&lt;&gt;""),0)),0))</f>
        <v/>
      </c>
      <c r="L2121" s="2">
        <f>IF(AND(I2121="",K2121&gt;0),"SIM","NÃO")</f>
        <v/>
      </c>
      <c r="M2121" s="2">
        <f>IF(ISNUMBER(SEARCH("SEPARA",UPPER(C2121))),"NÃO","SIM")</f>
        <v/>
      </c>
      <c r="N2121" s="2">
        <f>IFERROR(H2121/K2121,0)</f>
        <v/>
      </c>
      <c r="O2121" s="2">
        <f>IF(M2121="NÃO","EXCLUÍDO",IF(N2121&lt;Premissas!$B$8,"&lt; 1,00",IF(N2121&lt;Premissas!$B$9,"1,00 – 1,19",IF(N2121&lt;Premissas!$B$10,"1,20 – 1,39",IF(N2121&lt;Premissas!$B$11,"1,40 – 1,59",IF(N2121&lt;Premissas!$B$12,"1,60 – 1,99","≥ 2,00"))))))</f>
        <v/>
      </c>
      <c r="P2121" s="5">
        <f>IF(OR(M2121="NÃO",N2121&lt;Premissas!$B$8),Premissas!$B$13,IF(N2121&lt;Premissas!$B$9,Premissas!$B$14,IF(N2121&lt;Premissas!$B$10,Premissas!$B$15,IF(N2121&lt;Premissas!$B$11,Premissas!$B$16,IF(N2121&lt;Premissas!$B$12,Premissas!$B$17,Premissas!$B$18)))))</f>
        <v/>
      </c>
      <c r="Q2121" s="5">
        <f>IFERROR(P2121/Premissas!$B$4,0)</f>
        <v/>
      </c>
    </row>
    <row r="2122">
      <c r="A2122" s="2" t="n">
        <v>8</v>
      </c>
      <c r="B2122" s="2" t="n">
        <v>409</v>
      </c>
      <c r="C2122" s="2" t="inlineStr">
        <is>
          <t>CARREGAMENTO</t>
        </is>
      </c>
      <c r="D2122" s="2" t="inlineStr">
        <is>
          <t>321527</t>
        </is>
      </c>
      <c r="E2122" s="2" t="inlineStr">
        <is>
          <t>WEYDSON S. SANTANA DO NASCIMENTO</t>
        </is>
      </c>
      <c r="F2122" s="2" t="n">
        <v>547</v>
      </c>
      <c r="G2122" s="2" t="n">
        <v>16.83</v>
      </c>
      <c r="H2122" s="2" t="n">
        <v>33</v>
      </c>
      <c r="I2122" s="2" t="n">
        <v>24</v>
      </c>
      <c r="J2122" s="2" t="inlineStr">
        <is>
          <t>GPA</t>
        </is>
      </c>
      <c r="K2122" s="2">
        <f>IF(I2122&lt;&gt;"",I2122,IFERROR(INDEX(Base!$I:$I,MATCH(1,(Base!$C:$C=C2122)*(Base!$I:$I&lt;&gt;""),0)),0))</f>
        <v/>
      </c>
      <c r="L2122" s="2">
        <f>IF(AND(I2122="",K2122&gt;0),"SIM","NÃO")</f>
        <v/>
      </c>
      <c r="M2122" s="2">
        <f>IF(ISNUMBER(SEARCH("SEPARA",UPPER(C2122))),"NÃO","SIM")</f>
        <v/>
      </c>
      <c r="N2122" s="2">
        <f>IFERROR(H2122/K2122,0)</f>
        <v/>
      </c>
      <c r="O2122" s="2">
        <f>IF(M2122="NÃO","EXCLUÍDO",IF(N2122&lt;Premissas!$B$8,"&lt; 1,00",IF(N2122&lt;Premissas!$B$9,"1,00 – 1,19",IF(N2122&lt;Premissas!$B$10,"1,20 – 1,39",IF(N2122&lt;Premissas!$B$11,"1,40 – 1,59",IF(N2122&lt;Premissas!$B$12,"1,60 – 1,99","≥ 2,00"))))))</f>
        <v/>
      </c>
      <c r="P2122" s="5">
        <f>IF(OR(M2122="NÃO",N2122&lt;Premissas!$B$8),Premissas!$B$13,IF(N2122&lt;Premissas!$B$9,Premissas!$B$14,IF(N2122&lt;Premissas!$B$10,Premissas!$B$15,IF(N2122&lt;Premissas!$B$11,Premissas!$B$16,IF(N2122&lt;Premissas!$B$12,Premissas!$B$17,Premissas!$B$18)))))</f>
        <v/>
      </c>
      <c r="Q2122" s="5">
        <f>IFERROR(P2122/Premissas!$B$4,0)</f>
        <v/>
      </c>
    </row>
    <row r="2123">
      <c r="A2123" s="2" t="n">
        <v>8</v>
      </c>
      <c r="B2123" s="2" t="n">
        <v>409</v>
      </c>
      <c r="C2123" s="2" t="inlineStr">
        <is>
          <t>SEPARACAO</t>
        </is>
      </c>
      <c r="D2123" s="2" t="inlineStr">
        <is>
          <t>321527</t>
        </is>
      </c>
      <c r="E2123" s="2" t="inlineStr">
        <is>
          <t>WEYDSON S. SANTANA DO NASCIMENTO</t>
        </is>
      </c>
      <c r="F2123" s="2" t="n">
        <v>577</v>
      </c>
      <c r="G2123" s="2" t="n">
        <v>0.93</v>
      </c>
      <c r="H2123" s="2" t="n">
        <v>620</v>
      </c>
      <c r="I2123" s="2" t="n">
        <v>105</v>
      </c>
      <c r="J2123" s="2" t="inlineStr">
        <is>
          <t>GPA</t>
        </is>
      </c>
      <c r="K2123" s="2">
        <f>IF(I2123&lt;&gt;"",I2123,IFERROR(INDEX(Base!$I:$I,MATCH(1,(Base!$C:$C=C2123)*(Base!$I:$I&lt;&gt;""),0)),0))</f>
        <v/>
      </c>
      <c r="L2123" s="2">
        <f>IF(AND(I2123="",K2123&gt;0),"SIM","NÃO")</f>
        <v/>
      </c>
      <c r="M2123" s="2">
        <f>IF(ISNUMBER(SEARCH("SEPARA",UPPER(C2123))),"NÃO","SIM")</f>
        <v/>
      </c>
      <c r="N2123" s="2">
        <f>IFERROR(H2123/K2123,0)</f>
        <v/>
      </c>
      <c r="O2123" s="2">
        <f>IF(M2123="NÃO","EXCLUÍDO",IF(N2123&lt;Premissas!$B$8,"&lt; 1,00",IF(N2123&lt;Premissas!$B$9,"1,00 – 1,19",IF(N2123&lt;Premissas!$B$10,"1,20 – 1,39",IF(N2123&lt;Premissas!$B$11,"1,40 – 1,59",IF(N2123&lt;Premissas!$B$12,"1,60 – 1,99","≥ 2,00"))))))</f>
        <v/>
      </c>
      <c r="P2123" s="5">
        <f>IF(OR(M2123="NÃO",N2123&lt;Premissas!$B$8),Premissas!$B$13,IF(N2123&lt;Premissas!$B$9,Premissas!$B$14,IF(N2123&lt;Premissas!$B$10,Premissas!$B$15,IF(N2123&lt;Premissas!$B$11,Premissas!$B$16,IF(N2123&lt;Premissas!$B$12,Premissas!$B$17,Premissas!$B$18)))))</f>
        <v/>
      </c>
      <c r="Q2123" s="5">
        <f>IFERROR(P2123/Premissas!$B$4,0)</f>
        <v/>
      </c>
    </row>
    <row r="2124">
      <c r="A2124" s="2" t="n">
        <v>8</v>
      </c>
      <c r="B2124" s="2" t="n">
        <v>409</v>
      </c>
      <c r="C2124" s="2" t="inlineStr">
        <is>
          <t>ATIVIDADE OP. EMP.</t>
        </is>
      </c>
      <c r="D2124" s="2" t="inlineStr">
        <is>
          <t>335434</t>
        </is>
      </c>
      <c r="E2124" s="2" t="inlineStr">
        <is>
          <t>Gilvan Da Conceicao Nascimento</t>
        </is>
      </c>
      <c r="F2124" s="2" t="n">
        <v>2773</v>
      </c>
      <c r="G2124" s="2" t="n">
        <v>52.45</v>
      </c>
      <c r="H2124" s="2" t="n">
        <v>53</v>
      </c>
      <c r="I2124" s="2" t="n">
        <v>25</v>
      </c>
      <c r="J2124" s="2" t="inlineStr">
        <is>
          <t>GPA</t>
        </is>
      </c>
      <c r="K2124" s="2">
        <f>IF(I2124&lt;&gt;"",I2124,IFERROR(INDEX(Base!$I:$I,MATCH(1,(Base!$C:$C=C2124)*(Base!$I:$I&lt;&gt;""),0)),0))</f>
        <v/>
      </c>
      <c r="L2124" s="2">
        <f>IF(AND(I2124="",K2124&gt;0),"SIM","NÃO")</f>
        <v/>
      </c>
      <c r="M2124" s="2">
        <f>IF(ISNUMBER(SEARCH("SEPARA",UPPER(C2124))),"NÃO","SIM")</f>
        <v/>
      </c>
      <c r="N2124" s="2">
        <f>IFERROR(H2124/K2124,0)</f>
        <v/>
      </c>
      <c r="O2124" s="2">
        <f>IF(M2124="NÃO","EXCLUÍDO",IF(N2124&lt;Premissas!$B$8,"&lt; 1,00",IF(N2124&lt;Premissas!$B$9,"1,00 – 1,19",IF(N2124&lt;Premissas!$B$10,"1,20 – 1,39",IF(N2124&lt;Premissas!$B$11,"1,40 – 1,59",IF(N2124&lt;Premissas!$B$12,"1,60 – 1,99","≥ 2,00"))))))</f>
        <v/>
      </c>
      <c r="P2124" s="5">
        <f>IF(OR(M2124="NÃO",N2124&lt;Premissas!$B$8),Premissas!$B$13,IF(N2124&lt;Premissas!$B$9,Premissas!$B$14,IF(N2124&lt;Premissas!$B$10,Premissas!$B$15,IF(N2124&lt;Premissas!$B$11,Premissas!$B$16,IF(N2124&lt;Premissas!$B$12,Premissas!$B$17,Premissas!$B$18)))))</f>
        <v/>
      </c>
      <c r="Q2124" s="5">
        <f>IFERROR(P2124/Premissas!$B$4,0)</f>
        <v/>
      </c>
    </row>
    <row r="2125">
      <c r="A2125" s="2" t="n">
        <v>8</v>
      </c>
      <c r="B2125" s="2" t="n">
        <v>409</v>
      </c>
      <c r="C2125" s="2" t="inlineStr">
        <is>
          <t>PUXADA RECEB</t>
        </is>
      </c>
      <c r="D2125" s="2" t="inlineStr">
        <is>
          <t>337748</t>
        </is>
      </c>
      <c r="E2125" s="2" t="inlineStr">
        <is>
          <t>Cristiane Faria Teodoro</t>
        </is>
      </c>
      <c r="F2125" s="2" t="n">
        <v>39</v>
      </c>
      <c r="G2125" s="2" t="n">
        <v>1.39</v>
      </c>
      <c r="H2125" s="2" t="n">
        <v>28</v>
      </c>
      <c r="I2125" s="2" t="n">
        <v>22</v>
      </c>
      <c r="J2125" s="2" t="inlineStr">
        <is>
          <t>GPA</t>
        </is>
      </c>
      <c r="K2125" s="2">
        <f>IF(I2125&lt;&gt;"",I2125,IFERROR(INDEX(Base!$I:$I,MATCH(1,(Base!$C:$C=C2125)*(Base!$I:$I&lt;&gt;""),0)),0))</f>
        <v/>
      </c>
      <c r="L2125" s="2">
        <f>IF(AND(I2125="",K2125&gt;0),"SIM","NÃO")</f>
        <v/>
      </c>
      <c r="M2125" s="2">
        <f>IF(ISNUMBER(SEARCH("SEPARA",UPPER(C2125))),"NÃO","SIM")</f>
        <v/>
      </c>
      <c r="N2125" s="2">
        <f>IFERROR(H2125/K2125,0)</f>
        <v/>
      </c>
      <c r="O2125" s="2">
        <f>IF(M2125="NÃO","EXCLUÍDO",IF(N2125&lt;Premissas!$B$8,"&lt; 1,00",IF(N2125&lt;Premissas!$B$9,"1,00 – 1,19",IF(N2125&lt;Premissas!$B$10,"1,20 – 1,39",IF(N2125&lt;Premissas!$B$11,"1,40 – 1,59",IF(N2125&lt;Premissas!$B$12,"1,60 – 1,99","≥ 2,00"))))))</f>
        <v/>
      </c>
      <c r="P2125" s="5">
        <f>IF(OR(M2125="NÃO",N2125&lt;Premissas!$B$8),Premissas!$B$13,IF(N2125&lt;Premissas!$B$9,Premissas!$B$14,IF(N2125&lt;Premissas!$B$10,Premissas!$B$15,IF(N2125&lt;Premissas!$B$11,Premissas!$B$16,IF(N2125&lt;Premissas!$B$12,Premissas!$B$17,Premissas!$B$18)))))</f>
        <v/>
      </c>
      <c r="Q2125" s="5">
        <f>IFERROR(P2125/Premissas!$B$4,0)</f>
        <v/>
      </c>
    </row>
    <row r="2126">
      <c r="A2126" s="2" t="n">
        <v>8</v>
      </c>
      <c r="B2126" s="2" t="n">
        <v>409</v>
      </c>
      <c r="C2126" s="2" t="inlineStr">
        <is>
          <t>RECEBIMENTO</t>
        </is>
      </c>
      <c r="D2126" s="2" t="inlineStr">
        <is>
          <t>337748</t>
        </is>
      </c>
      <c r="E2126" s="2" t="inlineStr">
        <is>
          <t>Cristiane Faria Teodoro</t>
        </is>
      </c>
      <c r="F2126" s="2" t="n">
        <v>2501</v>
      </c>
      <c r="G2126" s="2" t="n">
        <v>50.87</v>
      </c>
      <c r="H2126" s="2" t="n">
        <v>49</v>
      </c>
      <c r="I2126" s="2" t="n">
        <v>25</v>
      </c>
      <c r="J2126" s="2" t="inlineStr">
        <is>
          <t>GPA</t>
        </is>
      </c>
      <c r="K2126" s="2">
        <f>IF(I2126&lt;&gt;"",I2126,IFERROR(INDEX(Base!$I:$I,MATCH(1,(Base!$C:$C=C2126)*(Base!$I:$I&lt;&gt;""),0)),0))</f>
        <v/>
      </c>
      <c r="L2126" s="2">
        <f>IF(AND(I2126="",K2126&gt;0),"SIM","NÃO")</f>
        <v/>
      </c>
      <c r="M2126" s="2">
        <f>IF(ISNUMBER(SEARCH("SEPARA",UPPER(C2126))),"NÃO","SIM")</f>
        <v/>
      </c>
      <c r="N2126" s="2">
        <f>IFERROR(H2126/K2126,0)</f>
        <v/>
      </c>
      <c r="O2126" s="2">
        <f>IF(M2126="NÃO","EXCLUÍDO",IF(N2126&lt;Premissas!$B$8,"&lt; 1,00",IF(N2126&lt;Premissas!$B$9,"1,00 – 1,19",IF(N2126&lt;Premissas!$B$10,"1,20 – 1,39",IF(N2126&lt;Premissas!$B$11,"1,40 – 1,59",IF(N2126&lt;Premissas!$B$12,"1,60 – 1,99","≥ 2,00"))))))</f>
        <v/>
      </c>
      <c r="P2126" s="5">
        <f>IF(OR(M2126="NÃO",N2126&lt;Premissas!$B$8),Premissas!$B$13,IF(N2126&lt;Premissas!$B$9,Premissas!$B$14,IF(N2126&lt;Premissas!$B$10,Premissas!$B$15,IF(N2126&lt;Premissas!$B$11,Premissas!$B$16,IF(N2126&lt;Premissas!$B$12,Premissas!$B$17,Premissas!$B$18)))))</f>
        <v/>
      </c>
      <c r="Q2126" s="5">
        <f>IFERROR(P2126/Premissas!$B$4,0)</f>
        <v/>
      </c>
    </row>
    <row r="2127">
      <c r="A2127" s="2" t="n">
        <v>8</v>
      </c>
      <c r="B2127" s="2" t="n">
        <v>409</v>
      </c>
      <c r="C2127" s="2" t="inlineStr">
        <is>
          <t>ATIVIDADE OP. EMP.</t>
        </is>
      </c>
      <c r="D2127" s="2" t="inlineStr">
        <is>
          <t>343076</t>
        </is>
      </c>
      <c r="E2127" s="2" t="inlineStr">
        <is>
          <t>Tatiana Candido</t>
        </is>
      </c>
      <c r="F2127" s="2" t="n">
        <v>1755</v>
      </c>
      <c r="G2127" s="2" t="n">
        <v>56.65</v>
      </c>
      <c r="H2127" s="2" t="n">
        <v>31</v>
      </c>
      <c r="I2127" s="2" t="n">
        <v>25</v>
      </c>
      <c r="J2127" s="2" t="inlineStr">
        <is>
          <t>GPA</t>
        </is>
      </c>
      <c r="K2127" s="2">
        <f>IF(I2127&lt;&gt;"",I2127,IFERROR(INDEX(Base!$I:$I,MATCH(1,(Base!$C:$C=C2127)*(Base!$I:$I&lt;&gt;""),0)),0))</f>
        <v/>
      </c>
      <c r="L2127" s="2">
        <f>IF(AND(I2127="",K2127&gt;0),"SIM","NÃO")</f>
        <v/>
      </c>
      <c r="M2127" s="2">
        <f>IF(ISNUMBER(SEARCH("SEPARA",UPPER(C2127))),"NÃO","SIM")</f>
        <v/>
      </c>
      <c r="N2127" s="2">
        <f>IFERROR(H2127/K2127,0)</f>
        <v/>
      </c>
      <c r="O2127" s="2">
        <f>IF(M2127="NÃO","EXCLUÍDO",IF(N2127&lt;Premissas!$B$8,"&lt; 1,00",IF(N2127&lt;Premissas!$B$9,"1,00 – 1,19",IF(N2127&lt;Premissas!$B$10,"1,20 – 1,39",IF(N2127&lt;Premissas!$B$11,"1,40 – 1,59",IF(N2127&lt;Premissas!$B$12,"1,60 – 1,99","≥ 2,00"))))))</f>
        <v/>
      </c>
      <c r="P2127" s="5">
        <f>IF(OR(M2127="NÃO",N2127&lt;Premissas!$B$8),Premissas!$B$13,IF(N2127&lt;Premissas!$B$9,Premissas!$B$14,IF(N2127&lt;Premissas!$B$10,Premissas!$B$15,IF(N2127&lt;Premissas!$B$11,Premissas!$B$16,IF(N2127&lt;Premissas!$B$12,Premissas!$B$17,Premissas!$B$18)))))</f>
        <v/>
      </c>
      <c r="Q2127" s="5">
        <f>IFERROR(P2127/Premissas!$B$4,0)</f>
        <v/>
      </c>
    </row>
    <row r="2128">
      <c r="A2128" s="2" t="n">
        <v>8</v>
      </c>
      <c r="B2128" s="2" t="n">
        <v>409</v>
      </c>
      <c r="C2128" s="2" t="inlineStr">
        <is>
          <t>CARREGAMENTO</t>
        </is>
      </c>
      <c r="D2128" s="2" t="inlineStr">
        <is>
          <t>3753786</t>
        </is>
      </c>
      <c r="E2128" s="2" t="inlineStr">
        <is>
          <t>Marcelo Da Silva Adriano Junior</t>
        </is>
      </c>
      <c r="F2128" s="2" t="n">
        <v>53</v>
      </c>
      <c r="G2128" s="2" t="n">
        <v>1.44</v>
      </c>
      <c r="H2128" s="2" t="n">
        <v>37</v>
      </c>
      <c r="I2128" s="2" t="n">
        <v>24</v>
      </c>
      <c r="J2128" s="2" t="inlineStr">
        <is>
          <t>GPA</t>
        </is>
      </c>
      <c r="K2128" s="2">
        <f>IF(I2128&lt;&gt;"",I2128,IFERROR(INDEX(Base!$I:$I,MATCH(1,(Base!$C:$C=C2128)*(Base!$I:$I&lt;&gt;""),0)),0))</f>
        <v/>
      </c>
      <c r="L2128" s="2">
        <f>IF(AND(I2128="",K2128&gt;0),"SIM","NÃO")</f>
        <v/>
      </c>
      <c r="M2128" s="2">
        <f>IF(ISNUMBER(SEARCH("SEPARA",UPPER(C2128))),"NÃO","SIM")</f>
        <v/>
      </c>
      <c r="N2128" s="2">
        <f>IFERROR(H2128/K2128,0)</f>
        <v/>
      </c>
      <c r="O2128" s="2">
        <f>IF(M2128="NÃO","EXCLUÍDO",IF(N2128&lt;Premissas!$B$8,"&lt; 1,00",IF(N2128&lt;Premissas!$B$9,"1,00 – 1,19",IF(N2128&lt;Premissas!$B$10,"1,20 – 1,39",IF(N2128&lt;Premissas!$B$11,"1,40 – 1,59",IF(N2128&lt;Premissas!$B$12,"1,60 – 1,99","≥ 2,00"))))))</f>
        <v/>
      </c>
      <c r="P2128" s="5">
        <f>IF(OR(M2128="NÃO",N2128&lt;Premissas!$B$8),Premissas!$B$13,IF(N2128&lt;Premissas!$B$9,Premissas!$B$14,IF(N2128&lt;Premissas!$B$10,Premissas!$B$15,IF(N2128&lt;Premissas!$B$11,Premissas!$B$16,IF(N2128&lt;Premissas!$B$12,Premissas!$B$17,Premissas!$B$18)))))</f>
        <v/>
      </c>
      <c r="Q2128" s="5">
        <f>IFERROR(P2128/Premissas!$B$4,0)</f>
        <v/>
      </c>
    </row>
    <row r="2129">
      <c r="A2129" s="2" t="n">
        <v>8</v>
      </c>
      <c r="B2129" s="2" t="n">
        <v>409</v>
      </c>
      <c r="C2129" s="2" t="inlineStr">
        <is>
          <t>PUXADA RECEB</t>
        </is>
      </c>
      <c r="D2129" s="2" t="inlineStr">
        <is>
          <t>3753786</t>
        </is>
      </c>
      <c r="E2129" s="2" t="inlineStr">
        <is>
          <t>Marcelo Da Silva Adriano Junior</t>
        </is>
      </c>
      <c r="F2129" s="2" t="n">
        <v>135</v>
      </c>
      <c r="G2129" s="2" t="n">
        <v>14.66</v>
      </c>
      <c r="H2129" s="2" t="n">
        <v>9</v>
      </c>
      <c r="I2129" s="2" t="n">
        <v>22</v>
      </c>
      <c r="J2129" s="2" t="inlineStr">
        <is>
          <t>GPA</t>
        </is>
      </c>
      <c r="K2129" s="2">
        <f>IF(I2129&lt;&gt;"",I2129,IFERROR(INDEX(Base!$I:$I,MATCH(1,(Base!$C:$C=C2129)*(Base!$I:$I&lt;&gt;""),0)),0))</f>
        <v/>
      </c>
      <c r="L2129" s="2">
        <f>IF(AND(I2129="",K2129&gt;0),"SIM","NÃO")</f>
        <v/>
      </c>
      <c r="M2129" s="2">
        <f>IF(ISNUMBER(SEARCH("SEPARA",UPPER(C2129))),"NÃO","SIM")</f>
        <v/>
      </c>
      <c r="N2129" s="2">
        <f>IFERROR(H2129/K2129,0)</f>
        <v/>
      </c>
      <c r="O2129" s="2">
        <f>IF(M2129="NÃO","EXCLUÍDO",IF(N2129&lt;Premissas!$B$8,"&lt; 1,00",IF(N2129&lt;Premissas!$B$9,"1,00 – 1,19",IF(N2129&lt;Premissas!$B$10,"1,20 – 1,39",IF(N2129&lt;Premissas!$B$11,"1,40 – 1,59",IF(N2129&lt;Premissas!$B$12,"1,60 – 1,99","≥ 2,00"))))))</f>
        <v/>
      </c>
      <c r="P2129" s="5">
        <f>IF(OR(M2129="NÃO",N2129&lt;Premissas!$B$8),Premissas!$B$13,IF(N2129&lt;Premissas!$B$9,Premissas!$B$14,IF(N2129&lt;Premissas!$B$10,Premissas!$B$15,IF(N2129&lt;Premissas!$B$11,Premissas!$B$16,IF(N2129&lt;Premissas!$B$12,Premissas!$B$17,Premissas!$B$18)))))</f>
        <v/>
      </c>
      <c r="Q2129" s="5">
        <f>IFERROR(P2129/Premissas!$B$4,0)</f>
        <v/>
      </c>
    </row>
    <row r="2130">
      <c r="A2130" s="2" t="n">
        <v>8</v>
      </c>
      <c r="B2130" s="2" t="n">
        <v>409</v>
      </c>
      <c r="C2130" s="2" t="inlineStr">
        <is>
          <t>RECEBIMENTO</t>
        </is>
      </c>
      <c r="D2130" s="2" t="inlineStr">
        <is>
          <t>3753786</t>
        </is>
      </c>
      <c r="E2130" s="2" t="inlineStr">
        <is>
          <t>Marcelo Da Silva Adriano Junior</t>
        </is>
      </c>
      <c r="F2130" s="2" t="n">
        <v>1160</v>
      </c>
      <c r="G2130" s="2" t="n">
        <v>55.59</v>
      </c>
      <c r="H2130" s="2" t="n">
        <v>21</v>
      </c>
      <c r="I2130" s="2" t="n">
        <v>25</v>
      </c>
      <c r="J2130" s="2" t="inlineStr">
        <is>
          <t>GPA</t>
        </is>
      </c>
      <c r="K2130" s="2">
        <f>IF(I2130&lt;&gt;"",I2130,IFERROR(INDEX(Base!$I:$I,MATCH(1,(Base!$C:$C=C2130)*(Base!$I:$I&lt;&gt;""),0)),0))</f>
        <v/>
      </c>
      <c r="L2130" s="2">
        <f>IF(AND(I2130="",K2130&gt;0),"SIM","NÃO")</f>
        <v/>
      </c>
      <c r="M2130" s="2">
        <f>IF(ISNUMBER(SEARCH("SEPARA",UPPER(C2130))),"NÃO","SIM")</f>
        <v/>
      </c>
      <c r="N2130" s="2">
        <f>IFERROR(H2130/K2130,0)</f>
        <v/>
      </c>
      <c r="O2130" s="2">
        <f>IF(M2130="NÃO","EXCLUÍDO",IF(N2130&lt;Premissas!$B$8,"&lt; 1,00",IF(N2130&lt;Premissas!$B$9,"1,00 – 1,19",IF(N2130&lt;Premissas!$B$10,"1,20 – 1,39",IF(N2130&lt;Premissas!$B$11,"1,40 – 1,59",IF(N2130&lt;Premissas!$B$12,"1,60 – 1,99","≥ 2,00"))))))</f>
        <v/>
      </c>
      <c r="P2130" s="5">
        <f>IF(OR(M2130="NÃO",N2130&lt;Premissas!$B$8),Premissas!$B$13,IF(N2130&lt;Premissas!$B$9,Premissas!$B$14,IF(N2130&lt;Premissas!$B$10,Premissas!$B$15,IF(N2130&lt;Premissas!$B$11,Premissas!$B$16,IF(N2130&lt;Premissas!$B$12,Premissas!$B$17,Premissas!$B$18)))))</f>
        <v/>
      </c>
      <c r="Q2130" s="5">
        <f>IFERROR(P2130/Premissas!$B$4,0)</f>
        <v/>
      </c>
    </row>
    <row r="2131">
      <c r="A2131" s="2" t="n">
        <v>8</v>
      </c>
      <c r="B2131" s="2" t="n">
        <v>409</v>
      </c>
      <c r="C2131" s="2" t="inlineStr">
        <is>
          <t>SEPARACAO</t>
        </is>
      </c>
      <c r="D2131" s="2" t="inlineStr">
        <is>
          <t>3753786</t>
        </is>
      </c>
      <c r="E2131" s="2" t="inlineStr">
        <is>
          <t>Marcelo Da Silva Adriano Junior</t>
        </is>
      </c>
      <c r="F2131" s="2" t="n">
        <v>467</v>
      </c>
      <c r="G2131" s="2" t="n">
        <v>3.38</v>
      </c>
      <c r="H2131" s="2" t="n">
        <v>138</v>
      </c>
      <c r="I2131" s="2" t="n">
        <v>105</v>
      </c>
      <c r="J2131" s="2" t="inlineStr">
        <is>
          <t>GPA</t>
        </is>
      </c>
      <c r="K2131" s="2">
        <f>IF(I2131&lt;&gt;"",I2131,IFERROR(INDEX(Base!$I:$I,MATCH(1,(Base!$C:$C=C2131)*(Base!$I:$I&lt;&gt;""),0)),0))</f>
        <v/>
      </c>
      <c r="L2131" s="2">
        <f>IF(AND(I2131="",K2131&gt;0),"SIM","NÃO")</f>
        <v/>
      </c>
      <c r="M2131" s="2">
        <f>IF(ISNUMBER(SEARCH("SEPARA",UPPER(C2131))),"NÃO","SIM")</f>
        <v/>
      </c>
      <c r="N2131" s="2">
        <f>IFERROR(H2131/K2131,0)</f>
        <v/>
      </c>
      <c r="O2131" s="2">
        <f>IF(M2131="NÃO","EXCLUÍDO",IF(N2131&lt;Premissas!$B$8,"&lt; 1,00",IF(N2131&lt;Premissas!$B$9,"1,00 – 1,19",IF(N2131&lt;Premissas!$B$10,"1,20 – 1,39",IF(N2131&lt;Premissas!$B$11,"1,40 – 1,59",IF(N2131&lt;Premissas!$B$12,"1,60 – 1,99","≥ 2,00"))))))</f>
        <v/>
      </c>
      <c r="P2131" s="5">
        <f>IF(OR(M2131="NÃO",N2131&lt;Premissas!$B$8),Premissas!$B$13,IF(N2131&lt;Premissas!$B$9,Premissas!$B$14,IF(N2131&lt;Premissas!$B$10,Premissas!$B$15,IF(N2131&lt;Premissas!$B$11,Premissas!$B$16,IF(N2131&lt;Premissas!$B$12,Premissas!$B$17,Premissas!$B$18)))))</f>
        <v/>
      </c>
      <c r="Q2131" s="5">
        <f>IFERROR(P2131/Premissas!$B$4,0)</f>
        <v/>
      </c>
    </row>
    <row r="2132">
      <c r="A2132" s="2" t="n">
        <v>8</v>
      </c>
      <c r="B2132" s="2" t="n">
        <v>409</v>
      </c>
      <c r="C2132" s="2" t="inlineStr">
        <is>
          <t>ATIVIDADE OP. EMP.</t>
        </is>
      </c>
      <c r="D2132" s="2" t="inlineStr">
        <is>
          <t>3758249</t>
        </is>
      </c>
      <c r="E2132" s="2" t="inlineStr">
        <is>
          <t>Carlos Alexandre Motta</t>
        </is>
      </c>
      <c r="F2132" s="2" t="n">
        <v>1519</v>
      </c>
      <c r="G2132" s="2" t="n">
        <v>53.53</v>
      </c>
      <c r="H2132" s="2" t="n">
        <v>28</v>
      </c>
      <c r="I2132" s="2" t="n">
        <v>25</v>
      </c>
      <c r="J2132" s="2" t="inlineStr">
        <is>
          <t>GPA</t>
        </is>
      </c>
      <c r="K2132" s="2">
        <f>IF(I2132&lt;&gt;"",I2132,IFERROR(INDEX(Base!$I:$I,MATCH(1,(Base!$C:$C=C2132)*(Base!$I:$I&lt;&gt;""),0)),0))</f>
        <v/>
      </c>
      <c r="L2132" s="2">
        <f>IF(AND(I2132="",K2132&gt;0),"SIM","NÃO")</f>
        <v/>
      </c>
      <c r="M2132" s="2">
        <f>IF(ISNUMBER(SEARCH("SEPARA",UPPER(C2132))),"NÃO","SIM")</f>
        <v/>
      </c>
      <c r="N2132" s="2">
        <f>IFERROR(H2132/K2132,0)</f>
        <v/>
      </c>
      <c r="O2132" s="2">
        <f>IF(M2132="NÃO","EXCLUÍDO",IF(N2132&lt;Premissas!$B$8,"&lt; 1,00",IF(N2132&lt;Premissas!$B$9,"1,00 – 1,19",IF(N2132&lt;Premissas!$B$10,"1,20 – 1,39",IF(N2132&lt;Premissas!$B$11,"1,40 – 1,59",IF(N2132&lt;Premissas!$B$12,"1,60 – 1,99","≥ 2,00"))))))</f>
        <v/>
      </c>
      <c r="P2132" s="5">
        <f>IF(OR(M2132="NÃO",N2132&lt;Premissas!$B$8),Premissas!$B$13,IF(N2132&lt;Premissas!$B$9,Premissas!$B$14,IF(N2132&lt;Premissas!$B$10,Premissas!$B$15,IF(N2132&lt;Premissas!$B$11,Premissas!$B$16,IF(N2132&lt;Premissas!$B$12,Premissas!$B$17,Premissas!$B$18)))))</f>
        <v/>
      </c>
      <c r="Q2132" s="5">
        <f>IFERROR(P2132/Premissas!$B$4,0)</f>
        <v/>
      </c>
    </row>
    <row r="2133">
      <c r="A2133" s="2" t="n">
        <v>8</v>
      </c>
      <c r="B2133" s="2" t="n">
        <v>409</v>
      </c>
      <c r="C2133" s="2" t="inlineStr">
        <is>
          <t>CARREGAMENTO</t>
        </is>
      </c>
      <c r="D2133" s="2" t="inlineStr">
        <is>
          <t>379491</t>
        </is>
      </c>
      <c r="E2133" s="2" t="inlineStr">
        <is>
          <t>Esdras da Silva Siqueira</t>
        </is>
      </c>
      <c r="F2133" s="2" t="n">
        <v>1</v>
      </c>
      <c r="G2133" s="2" t="n">
        <v>0</v>
      </c>
      <c r="H2133" s="2" t="n">
        <v>0</v>
      </c>
      <c r="I2133" s="2" t="n">
        <v>24</v>
      </c>
      <c r="J2133" s="2" t="inlineStr">
        <is>
          <t>GPA</t>
        </is>
      </c>
      <c r="K2133" s="2">
        <f>IF(I2133&lt;&gt;"",I2133,IFERROR(INDEX(Base!$I:$I,MATCH(1,(Base!$C:$C=C2133)*(Base!$I:$I&lt;&gt;""),0)),0))</f>
        <v/>
      </c>
      <c r="L2133" s="2">
        <f>IF(AND(I2133="",K2133&gt;0),"SIM","NÃO")</f>
        <v/>
      </c>
      <c r="M2133" s="2">
        <f>IF(ISNUMBER(SEARCH("SEPARA",UPPER(C2133))),"NÃO","SIM")</f>
        <v/>
      </c>
      <c r="N2133" s="2">
        <f>IFERROR(H2133/K2133,0)</f>
        <v/>
      </c>
      <c r="O2133" s="2">
        <f>IF(M2133="NÃO","EXCLUÍDO",IF(N2133&lt;Premissas!$B$8,"&lt; 1,00",IF(N2133&lt;Premissas!$B$9,"1,00 – 1,19",IF(N2133&lt;Premissas!$B$10,"1,20 – 1,39",IF(N2133&lt;Premissas!$B$11,"1,40 – 1,59",IF(N2133&lt;Premissas!$B$12,"1,60 – 1,99","≥ 2,00"))))))</f>
        <v/>
      </c>
      <c r="P2133" s="5">
        <f>IF(OR(M2133="NÃO",N2133&lt;Premissas!$B$8),Premissas!$B$13,IF(N2133&lt;Premissas!$B$9,Premissas!$B$14,IF(N2133&lt;Premissas!$B$10,Premissas!$B$15,IF(N2133&lt;Premissas!$B$11,Premissas!$B$16,IF(N2133&lt;Premissas!$B$12,Premissas!$B$17,Premissas!$B$18)))))</f>
        <v/>
      </c>
      <c r="Q2133" s="5">
        <f>IFERROR(P2133/Premissas!$B$4,0)</f>
        <v/>
      </c>
    </row>
    <row r="2134">
      <c r="A2134" s="2" t="n">
        <v>8</v>
      </c>
      <c r="B2134" s="2" t="n">
        <v>409</v>
      </c>
      <c r="C2134" s="2" t="inlineStr">
        <is>
          <t>RECEBIMENTO</t>
        </is>
      </c>
      <c r="D2134" s="2" t="inlineStr">
        <is>
          <t>379547</t>
        </is>
      </c>
      <c r="E2134" s="2" t="inlineStr">
        <is>
          <t>Claudia Cristina dos Santos Silva Dias</t>
        </is>
      </c>
      <c r="F2134" s="2" t="n">
        <v>1027</v>
      </c>
      <c r="G2134" s="2" t="n">
        <v>26.87</v>
      </c>
      <c r="H2134" s="2" t="n">
        <v>38</v>
      </c>
      <c r="I2134" s="2" t="n">
        <v>25</v>
      </c>
      <c r="J2134" s="2" t="inlineStr">
        <is>
          <t>GPA</t>
        </is>
      </c>
      <c r="K2134" s="2">
        <f>IF(I2134&lt;&gt;"",I2134,IFERROR(INDEX(Base!$I:$I,MATCH(1,(Base!$C:$C=C2134)*(Base!$I:$I&lt;&gt;""),0)),0))</f>
        <v/>
      </c>
      <c r="L2134" s="2">
        <f>IF(AND(I2134="",K2134&gt;0),"SIM","NÃO")</f>
        <v/>
      </c>
      <c r="M2134" s="2">
        <f>IF(ISNUMBER(SEARCH("SEPARA",UPPER(C2134))),"NÃO","SIM")</f>
        <v/>
      </c>
      <c r="N2134" s="2">
        <f>IFERROR(H2134/K2134,0)</f>
        <v/>
      </c>
      <c r="O2134" s="2">
        <f>IF(M2134="NÃO","EXCLUÍDO",IF(N2134&lt;Premissas!$B$8,"&lt; 1,00",IF(N2134&lt;Premissas!$B$9,"1,00 – 1,19",IF(N2134&lt;Premissas!$B$10,"1,20 – 1,39",IF(N2134&lt;Premissas!$B$11,"1,40 – 1,59",IF(N2134&lt;Premissas!$B$12,"1,60 – 1,99","≥ 2,00"))))))</f>
        <v/>
      </c>
      <c r="P2134" s="5">
        <f>IF(OR(M2134="NÃO",N2134&lt;Premissas!$B$8),Premissas!$B$13,IF(N2134&lt;Premissas!$B$9,Premissas!$B$14,IF(N2134&lt;Premissas!$B$10,Premissas!$B$15,IF(N2134&lt;Premissas!$B$11,Premissas!$B$16,IF(N2134&lt;Premissas!$B$12,Premissas!$B$17,Premissas!$B$18)))))</f>
        <v/>
      </c>
      <c r="Q2134" s="5">
        <f>IFERROR(P2134/Premissas!$B$4,0)</f>
        <v/>
      </c>
    </row>
    <row r="2135">
      <c r="A2135" s="2" t="n">
        <v>8</v>
      </c>
      <c r="B2135" s="2" t="n">
        <v>409</v>
      </c>
      <c r="C2135" s="2" t="inlineStr">
        <is>
          <t>CARREGAMENTO</t>
        </is>
      </c>
      <c r="D2135" s="2" t="inlineStr">
        <is>
          <t>3796914</t>
        </is>
      </c>
      <c r="E2135" s="2" t="inlineStr">
        <is>
          <t>Gilson De Oliveira Mota</t>
        </is>
      </c>
      <c r="F2135" s="2" t="n">
        <v>56</v>
      </c>
      <c r="G2135" s="2" t="n">
        <v>1.29</v>
      </c>
      <c r="H2135" s="2" t="n">
        <v>43</v>
      </c>
      <c r="I2135" s="2" t="n">
        <v>24</v>
      </c>
      <c r="J2135" s="2" t="inlineStr">
        <is>
          <t>GPA</t>
        </is>
      </c>
      <c r="K2135" s="2">
        <f>IF(I2135&lt;&gt;"",I2135,IFERROR(INDEX(Base!$I:$I,MATCH(1,(Base!$C:$C=C2135)*(Base!$I:$I&lt;&gt;""),0)),0))</f>
        <v/>
      </c>
      <c r="L2135" s="2">
        <f>IF(AND(I2135="",K2135&gt;0),"SIM","NÃO")</f>
        <v/>
      </c>
      <c r="M2135" s="2">
        <f>IF(ISNUMBER(SEARCH("SEPARA",UPPER(C2135))),"NÃO","SIM")</f>
        <v/>
      </c>
      <c r="N2135" s="2">
        <f>IFERROR(H2135/K2135,0)</f>
        <v/>
      </c>
      <c r="O2135" s="2">
        <f>IF(M2135="NÃO","EXCLUÍDO",IF(N2135&lt;Premissas!$B$8,"&lt; 1,00",IF(N2135&lt;Premissas!$B$9,"1,00 – 1,19",IF(N2135&lt;Premissas!$B$10,"1,20 – 1,39",IF(N2135&lt;Premissas!$B$11,"1,40 – 1,59",IF(N2135&lt;Premissas!$B$12,"1,60 – 1,99","≥ 2,00"))))))</f>
        <v/>
      </c>
      <c r="P2135" s="5">
        <f>IF(OR(M2135="NÃO",N2135&lt;Premissas!$B$8),Premissas!$B$13,IF(N2135&lt;Premissas!$B$9,Premissas!$B$14,IF(N2135&lt;Premissas!$B$10,Premissas!$B$15,IF(N2135&lt;Premissas!$B$11,Premissas!$B$16,IF(N2135&lt;Premissas!$B$12,Premissas!$B$17,Premissas!$B$18)))))</f>
        <v/>
      </c>
      <c r="Q2135" s="5">
        <f>IFERROR(P2135/Premissas!$B$4,0)</f>
        <v/>
      </c>
    </row>
    <row r="2136">
      <c r="A2136" s="2" t="n">
        <v>8</v>
      </c>
      <c r="B2136" s="2" t="n">
        <v>409</v>
      </c>
      <c r="C2136" s="2" t="inlineStr">
        <is>
          <t>PUXADA RECEB</t>
        </is>
      </c>
      <c r="D2136" s="2" t="inlineStr">
        <is>
          <t>3796914</t>
        </is>
      </c>
      <c r="E2136" s="2" t="inlineStr">
        <is>
          <t>Gilson De Oliveira Mota</t>
        </is>
      </c>
      <c r="F2136" s="2" t="n">
        <v>162</v>
      </c>
      <c r="G2136" s="2" t="n">
        <v>6.83</v>
      </c>
      <c r="H2136" s="2" t="n">
        <v>24</v>
      </c>
      <c r="I2136" s="2" t="n">
        <v>22</v>
      </c>
      <c r="J2136" s="2" t="inlineStr">
        <is>
          <t>GPA</t>
        </is>
      </c>
      <c r="K2136" s="2">
        <f>IF(I2136&lt;&gt;"",I2136,IFERROR(INDEX(Base!$I:$I,MATCH(1,(Base!$C:$C=C2136)*(Base!$I:$I&lt;&gt;""),0)),0))</f>
        <v/>
      </c>
      <c r="L2136" s="2">
        <f>IF(AND(I2136="",K2136&gt;0),"SIM","NÃO")</f>
        <v/>
      </c>
      <c r="M2136" s="2">
        <f>IF(ISNUMBER(SEARCH("SEPARA",UPPER(C2136))),"NÃO","SIM")</f>
        <v/>
      </c>
      <c r="N2136" s="2">
        <f>IFERROR(H2136/K2136,0)</f>
        <v/>
      </c>
      <c r="O2136" s="2">
        <f>IF(M2136="NÃO","EXCLUÍDO",IF(N2136&lt;Premissas!$B$8,"&lt; 1,00",IF(N2136&lt;Premissas!$B$9,"1,00 – 1,19",IF(N2136&lt;Premissas!$B$10,"1,20 – 1,39",IF(N2136&lt;Premissas!$B$11,"1,40 – 1,59",IF(N2136&lt;Premissas!$B$12,"1,60 – 1,99","≥ 2,00"))))))</f>
        <v/>
      </c>
      <c r="P2136" s="5">
        <f>IF(OR(M2136="NÃO",N2136&lt;Premissas!$B$8),Premissas!$B$13,IF(N2136&lt;Premissas!$B$9,Premissas!$B$14,IF(N2136&lt;Premissas!$B$10,Premissas!$B$15,IF(N2136&lt;Premissas!$B$11,Premissas!$B$16,IF(N2136&lt;Premissas!$B$12,Premissas!$B$17,Premissas!$B$18)))))</f>
        <v/>
      </c>
      <c r="Q2136" s="5">
        <f>IFERROR(P2136/Premissas!$B$4,0)</f>
        <v/>
      </c>
    </row>
    <row r="2137">
      <c r="A2137" s="2" t="n">
        <v>8</v>
      </c>
      <c r="B2137" s="2" t="n">
        <v>409</v>
      </c>
      <c r="C2137" s="2" t="inlineStr">
        <is>
          <t>RECEBIMENTO</t>
        </is>
      </c>
      <c r="D2137" s="2" t="inlineStr">
        <is>
          <t>3796914</t>
        </is>
      </c>
      <c r="E2137" s="2" t="inlineStr">
        <is>
          <t>Gilson De Oliveira Mota</t>
        </is>
      </c>
      <c r="F2137" s="2" t="n">
        <v>279</v>
      </c>
      <c r="G2137" s="2" t="n">
        <v>14.61</v>
      </c>
      <c r="H2137" s="2" t="n">
        <v>19</v>
      </c>
      <c r="I2137" s="2" t="n">
        <v>25</v>
      </c>
      <c r="J2137" s="2" t="inlineStr">
        <is>
          <t>GPA</t>
        </is>
      </c>
      <c r="K2137" s="2">
        <f>IF(I2137&lt;&gt;"",I2137,IFERROR(INDEX(Base!$I:$I,MATCH(1,(Base!$C:$C=C2137)*(Base!$I:$I&lt;&gt;""),0)),0))</f>
        <v/>
      </c>
      <c r="L2137" s="2">
        <f>IF(AND(I2137="",K2137&gt;0),"SIM","NÃO")</f>
        <v/>
      </c>
      <c r="M2137" s="2">
        <f>IF(ISNUMBER(SEARCH("SEPARA",UPPER(C2137))),"NÃO","SIM")</f>
        <v/>
      </c>
      <c r="N2137" s="2">
        <f>IFERROR(H2137/K2137,0)</f>
        <v/>
      </c>
      <c r="O2137" s="2">
        <f>IF(M2137="NÃO","EXCLUÍDO",IF(N2137&lt;Premissas!$B$8,"&lt; 1,00",IF(N2137&lt;Premissas!$B$9,"1,00 – 1,19",IF(N2137&lt;Premissas!$B$10,"1,20 – 1,39",IF(N2137&lt;Premissas!$B$11,"1,40 – 1,59",IF(N2137&lt;Premissas!$B$12,"1,60 – 1,99","≥ 2,00"))))))</f>
        <v/>
      </c>
      <c r="P2137" s="5">
        <f>IF(OR(M2137="NÃO",N2137&lt;Premissas!$B$8),Premissas!$B$13,IF(N2137&lt;Premissas!$B$9,Premissas!$B$14,IF(N2137&lt;Premissas!$B$10,Premissas!$B$15,IF(N2137&lt;Premissas!$B$11,Premissas!$B$16,IF(N2137&lt;Premissas!$B$12,Premissas!$B$17,Premissas!$B$18)))))</f>
        <v/>
      </c>
      <c r="Q2137" s="5">
        <f>IFERROR(P2137/Premissas!$B$4,0)</f>
        <v/>
      </c>
    </row>
    <row r="2138">
      <c r="A2138" s="2" t="n">
        <v>8</v>
      </c>
      <c r="B2138" s="2" t="n">
        <v>409</v>
      </c>
      <c r="C2138" s="2" t="inlineStr">
        <is>
          <t>SEPARACAO</t>
        </is>
      </c>
      <c r="D2138" s="2" t="inlineStr">
        <is>
          <t>3796914</t>
        </is>
      </c>
      <c r="E2138" s="2" t="inlineStr">
        <is>
          <t>Gilson De Oliveira Mota</t>
        </is>
      </c>
      <c r="F2138" s="2" t="n">
        <v>2185</v>
      </c>
      <c r="G2138" s="2" t="n">
        <v>19.01</v>
      </c>
      <c r="H2138" s="2" t="n">
        <v>115</v>
      </c>
      <c r="I2138" s="2" t="n">
        <v>105</v>
      </c>
      <c r="J2138" s="2" t="inlineStr">
        <is>
          <t>GPA</t>
        </is>
      </c>
      <c r="K2138" s="2">
        <f>IF(I2138&lt;&gt;"",I2138,IFERROR(INDEX(Base!$I:$I,MATCH(1,(Base!$C:$C=C2138)*(Base!$I:$I&lt;&gt;""),0)),0))</f>
        <v/>
      </c>
      <c r="L2138" s="2">
        <f>IF(AND(I2138="",K2138&gt;0),"SIM","NÃO")</f>
        <v/>
      </c>
      <c r="M2138" s="2">
        <f>IF(ISNUMBER(SEARCH("SEPARA",UPPER(C2138))),"NÃO","SIM")</f>
        <v/>
      </c>
      <c r="N2138" s="2">
        <f>IFERROR(H2138/K2138,0)</f>
        <v/>
      </c>
      <c r="O2138" s="2">
        <f>IF(M2138="NÃO","EXCLUÍDO",IF(N2138&lt;Premissas!$B$8,"&lt; 1,00",IF(N2138&lt;Premissas!$B$9,"1,00 – 1,19",IF(N2138&lt;Premissas!$B$10,"1,20 – 1,39",IF(N2138&lt;Premissas!$B$11,"1,40 – 1,59",IF(N2138&lt;Premissas!$B$12,"1,60 – 1,99","≥ 2,00"))))))</f>
        <v/>
      </c>
      <c r="P2138" s="5">
        <f>IF(OR(M2138="NÃO",N2138&lt;Premissas!$B$8),Premissas!$B$13,IF(N2138&lt;Premissas!$B$9,Premissas!$B$14,IF(N2138&lt;Premissas!$B$10,Premissas!$B$15,IF(N2138&lt;Premissas!$B$11,Premissas!$B$16,IF(N2138&lt;Premissas!$B$12,Premissas!$B$17,Premissas!$B$18)))))</f>
        <v/>
      </c>
      <c r="Q2138" s="5">
        <f>IFERROR(P2138/Premissas!$B$4,0)</f>
        <v/>
      </c>
    </row>
    <row r="2139">
      <c r="A2139" s="2" t="n">
        <v>8</v>
      </c>
      <c r="B2139" s="2" t="n">
        <v>409</v>
      </c>
      <c r="C2139" s="2" t="inlineStr">
        <is>
          <t>CARREGAMENTO</t>
        </is>
      </c>
      <c r="D2139" s="2" t="inlineStr">
        <is>
          <t>3809072</t>
        </is>
      </c>
      <c r="E2139" s="2" t="inlineStr">
        <is>
          <t>Eduardo Vinicius Batista</t>
        </is>
      </c>
      <c r="F2139" s="2" t="n">
        <v>724</v>
      </c>
      <c r="G2139" s="2" t="n">
        <v>18.95</v>
      </c>
      <c r="H2139" s="2" t="n">
        <v>38</v>
      </c>
      <c r="I2139" s="2" t="n">
        <v>24</v>
      </c>
      <c r="J2139" s="2" t="inlineStr">
        <is>
          <t>GPA</t>
        </is>
      </c>
      <c r="K2139" s="2">
        <f>IF(I2139&lt;&gt;"",I2139,IFERROR(INDEX(Base!$I:$I,MATCH(1,(Base!$C:$C=C2139)*(Base!$I:$I&lt;&gt;""),0)),0))</f>
        <v/>
      </c>
      <c r="L2139" s="2">
        <f>IF(AND(I2139="",K2139&gt;0),"SIM","NÃO")</f>
        <v/>
      </c>
      <c r="M2139" s="2">
        <f>IF(ISNUMBER(SEARCH("SEPARA",UPPER(C2139))),"NÃO","SIM")</f>
        <v/>
      </c>
      <c r="N2139" s="2">
        <f>IFERROR(H2139/K2139,0)</f>
        <v/>
      </c>
      <c r="O2139" s="2">
        <f>IF(M2139="NÃO","EXCLUÍDO",IF(N2139&lt;Premissas!$B$8,"&lt; 1,00",IF(N2139&lt;Premissas!$B$9,"1,00 – 1,19",IF(N2139&lt;Premissas!$B$10,"1,20 – 1,39",IF(N2139&lt;Premissas!$B$11,"1,40 – 1,59",IF(N2139&lt;Premissas!$B$12,"1,60 – 1,99","≥ 2,00"))))))</f>
        <v/>
      </c>
      <c r="P2139" s="5">
        <f>IF(OR(M2139="NÃO",N2139&lt;Premissas!$B$8),Premissas!$B$13,IF(N2139&lt;Premissas!$B$9,Premissas!$B$14,IF(N2139&lt;Premissas!$B$10,Premissas!$B$15,IF(N2139&lt;Premissas!$B$11,Premissas!$B$16,IF(N2139&lt;Premissas!$B$12,Premissas!$B$17,Premissas!$B$18)))))</f>
        <v/>
      </c>
      <c r="Q2139" s="5">
        <f>IFERROR(P2139/Premissas!$B$4,0)</f>
        <v/>
      </c>
    </row>
    <row r="2140">
      <c r="A2140" s="2" t="n">
        <v>8</v>
      </c>
      <c r="B2140" s="2" t="n">
        <v>409</v>
      </c>
      <c r="C2140" s="2" t="inlineStr">
        <is>
          <t>ATIVIDADE OP. EMP.</t>
        </is>
      </c>
      <c r="D2140" s="2" t="inlineStr">
        <is>
          <t>3811905</t>
        </is>
      </c>
      <c r="E2140" s="2" t="inlineStr">
        <is>
          <t>David da Silva Bonelles</t>
        </is>
      </c>
      <c r="F2140" s="2" t="n">
        <v>2221</v>
      </c>
      <c r="G2140" s="2" t="n">
        <v>53.95</v>
      </c>
      <c r="H2140" s="2" t="n">
        <v>41</v>
      </c>
      <c r="I2140" s="2" t="n">
        <v>25</v>
      </c>
      <c r="J2140" s="2" t="inlineStr">
        <is>
          <t>GPA</t>
        </is>
      </c>
      <c r="K2140" s="2">
        <f>IF(I2140&lt;&gt;"",I2140,IFERROR(INDEX(Base!$I:$I,MATCH(1,(Base!$C:$C=C2140)*(Base!$I:$I&lt;&gt;""),0)),0))</f>
        <v/>
      </c>
      <c r="L2140" s="2">
        <f>IF(AND(I2140="",K2140&gt;0),"SIM","NÃO")</f>
        <v/>
      </c>
      <c r="M2140" s="2">
        <f>IF(ISNUMBER(SEARCH("SEPARA",UPPER(C2140))),"NÃO","SIM")</f>
        <v/>
      </c>
      <c r="N2140" s="2">
        <f>IFERROR(H2140/K2140,0)</f>
        <v/>
      </c>
      <c r="O2140" s="2">
        <f>IF(M2140="NÃO","EXCLUÍDO",IF(N2140&lt;Premissas!$B$8,"&lt; 1,00",IF(N2140&lt;Premissas!$B$9,"1,00 – 1,19",IF(N2140&lt;Premissas!$B$10,"1,20 – 1,39",IF(N2140&lt;Premissas!$B$11,"1,40 – 1,59",IF(N2140&lt;Premissas!$B$12,"1,60 – 1,99","≥ 2,00"))))))</f>
        <v/>
      </c>
      <c r="P2140" s="5">
        <f>IF(OR(M2140="NÃO",N2140&lt;Premissas!$B$8),Premissas!$B$13,IF(N2140&lt;Premissas!$B$9,Premissas!$B$14,IF(N2140&lt;Premissas!$B$10,Premissas!$B$15,IF(N2140&lt;Premissas!$B$11,Premissas!$B$16,IF(N2140&lt;Premissas!$B$12,Premissas!$B$17,Premissas!$B$18)))))</f>
        <v/>
      </c>
      <c r="Q2140" s="5">
        <f>IFERROR(P2140/Premissas!$B$4,0)</f>
        <v/>
      </c>
    </row>
    <row r="2141">
      <c r="A2141" s="2" t="n">
        <v>8</v>
      </c>
      <c r="B2141" s="2" t="n">
        <v>409</v>
      </c>
      <c r="C2141" s="2" t="inlineStr">
        <is>
          <t>ATIVIDADE OP. EMP.</t>
        </is>
      </c>
      <c r="D2141" s="2" t="inlineStr">
        <is>
          <t>382819</t>
        </is>
      </c>
      <c r="E2141" s="2" t="inlineStr">
        <is>
          <t>Valmir Dias Paredes Junior</t>
        </is>
      </c>
      <c r="F2141" s="2" t="n">
        <v>1852</v>
      </c>
      <c r="G2141" s="2" t="n">
        <v>43.75</v>
      </c>
      <c r="H2141" s="2" t="n">
        <v>42</v>
      </c>
      <c r="I2141" s="2" t="n">
        <v>25</v>
      </c>
      <c r="J2141" s="2" t="inlineStr">
        <is>
          <t>GPA</t>
        </is>
      </c>
      <c r="K2141" s="2">
        <f>IF(I2141&lt;&gt;"",I2141,IFERROR(INDEX(Base!$I:$I,MATCH(1,(Base!$C:$C=C2141)*(Base!$I:$I&lt;&gt;""),0)),0))</f>
        <v/>
      </c>
      <c r="L2141" s="2">
        <f>IF(AND(I2141="",K2141&gt;0),"SIM","NÃO")</f>
        <v/>
      </c>
      <c r="M2141" s="2">
        <f>IF(ISNUMBER(SEARCH("SEPARA",UPPER(C2141))),"NÃO","SIM")</f>
        <v/>
      </c>
      <c r="N2141" s="2">
        <f>IFERROR(H2141/K2141,0)</f>
        <v/>
      </c>
      <c r="O2141" s="2">
        <f>IF(M2141="NÃO","EXCLUÍDO",IF(N2141&lt;Premissas!$B$8,"&lt; 1,00",IF(N2141&lt;Premissas!$B$9,"1,00 – 1,19",IF(N2141&lt;Premissas!$B$10,"1,20 – 1,39",IF(N2141&lt;Premissas!$B$11,"1,40 – 1,59",IF(N2141&lt;Premissas!$B$12,"1,60 – 1,99","≥ 2,00"))))))</f>
        <v/>
      </c>
      <c r="P2141" s="5">
        <f>IF(OR(M2141="NÃO",N2141&lt;Premissas!$B$8),Premissas!$B$13,IF(N2141&lt;Premissas!$B$9,Premissas!$B$14,IF(N2141&lt;Premissas!$B$10,Premissas!$B$15,IF(N2141&lt;Premissas!$B$11,Premissas!$B$16,IF(N2141&lt;Premissas!$B$12,Premissas!$B$17,Premissas!$B$18)))))</f>
        <v/>
      </c>
      <c r="Q2141" s="5">
        <f>IFERROR(P2141/Premissas!$B$4,0)</f>
        <v/>
      </c>
    </row>
    <row r="2142">
      <c r="A2142" s="2" t="n">
        <v>8</v>
      </c>
      <c r="B2142" s="2" t="n">
        <v>409</v>
      </c>
      <c r="C2142" s="2" t="inlineStr">
        <is>
          <t>PUXADA RECEB</t>
        </is>
      </c>
      <c r="D2142" s="2" t="inlineStr">
        <is>
          <t>400144</t>
        </is>
      </c>
      <c r="E2142" s="2" t="inlineStr">
        <is>
          <t>Alvaro Marques De Paula</t>
        </is>
      </c>
      <c r="F2142" s="2" t="n">
        <v>157</v>
      </c>
      <c r="G2142" s="2" t="n">
        <v>6.44</v>
      </c>
      <c r="H2142" s="2" t="n">
        <v>24</v>
      </c>
      <c r="I2142" s="2" t="n">
        <v>22</v>
      </c>
      <c r="J2142" s="2" t="inlineStr">
        <is>
          <t>GPA</t>
        </is>
      </c>
      <c r="K2142" s="2">
        <f>IF(I2142&lt;&gt;"",I2142,IFERROR(INDEX(Base!$I:$I,MATCH(1,(Base!$C:$C=C2142)*(Base!$I:$I&lt;&gt;""),0)),0))</f>
        <v/>
      </c>
      <c r="L2142" s="2">
        <f>IF(AND(I2142="",K2142&gt;0),"SIM","NÃO")</f>
        <v/>
      </c>
      <c r="M2142" s="2">
        <f>IF(ISNUMBER(SEARCH("SEPARA",UPPER(C2142))),"NÃO","SIM")</f>
        <v/>
      </c>
      <c r="N2142" s="2">
        <f>IFERROR(H2142/K2142,0)</f>
        <v/>
      </c>
      <c r="O2142" s="2">
        <f>IF(M2142="NÃO","EXCLUÍDO",IF(N2142&lt;Premissas!$B$8,"&lt; 1,00",IF(N2142&lt;Premissas!$B$9,"1,00 – 1,19",IF(N2142&lt;Premissas!$B$10,"1,20 – 1,39",IF(N2142&lt;Premissas!$B$11,"1,40 – 1,59",IF(N2142&lt;Premissas!$B$12,"1,60 – 1,99","≥ 2,00"))))))</f>
        <v/>
      </c>
      <c r="P2142" s="5">
        <f>IF(OR(M2142="NÃO",N2142&lt;Premissas!$B$8),Premissas!$B$13,IF(N2142&lt;Premissas!$B$9,Premissas!$B$14,IF(N2142&lt;Premissas!$B$10,Premissas!$B$15,IF(N2142&lt;Premissas!$B$11,Premissas!$B$16,IF(N2142&lt;Premissas!$B$12,Premissas!$B$17,Premissas!$B$18)))))</f>
        <v/>
      </c>
      <c r="Q2142" s="5">
        <f>IFERROR(P2142/Premissas!$B$4,0)</f>
        <v/>
      </c>
    </row>
    <row r="2143">
      <c r="A2143" s="2" t="n">
        <v>8</v>
      </c>
      <c r="B2143" s="2" t="n">
        <v>409</v>
      </c>
      <c r="C2143" s="2" t="inlineStr">
        <is>
          <t>SEPARACAO</t>
        </is>
      </c>
      <c r="D2143" s="2" t="inlineStr">
        <is>
          <t>418991</t>
        </is>
      </c>
      <c r="E2143" s="2" t="inlineStr">
        <is>
          <t>Luis Fernando De Olivieira Costa</t>
        </is>
      </c>
      <c r="F2143" s="2" t="n">
        <v>8126</v>
      </c>
      <c r="G2143" s="2" t="n">
        <v>88.41</v>
      </c>
      <c r="H2143" s="2" t="n">
        <v>92</v>
      </c>
      <c r="I2143" s="2" t="n">
        <v>105</v>
      </c>
      <c r="J2143" s="2" t="inlineStr">
        <is>
          <t>GPA</t>
        </is>
      </c>
      <c r="K2143" s="2">
        <f>IF(I2143&lt;&gt;"",I2143,IFERROR(INDEX(Base!$I:$I,MATCH(1,(Base!$C:$C=C2143)*(Base!$I:$I&lt;&gt;""),0)),0))</f>
        <v/>
      </c>
      <c r="L2143" s="2">
        <f>IF(AND(I2143="",K2143&gt;0),"SIM","NÃO")</f>
        <v/>
      </c>
      <c r="M2143" s="2">
        <f>IF(ISNUMBER(SEARCH("SEPARA",UPPER(C2143))),"NÃO","SIM")</f>
        <v/>
      </c>
      <c r="N2143" s="2">
        <f>IFERROR(H2143/K2143,0)</f>
        <v/>
      </c>
      <c r="O2143" s="2">
        <f>IF(M2143="NÃO","EXCLUÍDO",IF(N2143&lt;Premissas!$B$8,"&lt; 1,00",IF(N2143&lt;Premissas!$B$9,"1,00 – 1,19",IF(N2143&lt;Premissas!$B$10,"1,20 – 1,39",IF(N2143&lt;Premissas!$B$11,"1,40 – 1,59",IF(N2143&lt;Premissas!$B$12,"1,60 – 1,99","≥ 2,00"))))))</f>
        <v/>
      </c>
      <c r="P2143" s="5">
        <f>IF(OR(M2143="NÃO",N2143&lt;Premissas!$B$8),Premissas!$B$13,IF(N2143&lt;Premissas!$B$9,Premissas!$B$14,IF(N2143&lt;Premissas!$B$10,Premissas!$B$15,IF(N2143&lt;Premissas!$B$11,Premissas!$B$16,IF(N2143&lt;Premissas!$B$12,Premissas!$B$17,Premissas!$B$18)))))</f>
        <v/>
      </c>
      <c r="Q2143" s="5">
        <f>IFERROR(P2143/Premissas!$B$4,0)</f>
        <v/>
      </c>
    </row>
    <row r="2144">
      <c r="A2144" s="2" t="n">
        <v>8</v>
      </c>
      <c r="B2144" s="2" t="n">
        <v>409</v>
      </c>
      <c r="C2144" s="2" t="inlineStr">
        <is>
          <t>PUXADA RECEB</t>
        </is>
      </c>
      <c r="D2144" s="2" t="inlineStr">
        <is>
          <t>431395</t>
        </is>
      </c>
      <c r="E2144" s="2" t="inlineStr">
        <is>
          <t>Marcelo De Oliveira Domicioli</t>
        </is>
      </c>
      <c r="F2144" s="2" t="n">
        <v>10</v>
      </c>
      <c r="G2144" s="2" t="n">
        <v>1.84</v>
      </c>
      <c r="H2144" s="2" t="n">
        <v>5</v>
      </c>
      <c r="I2144" s="2" t="n">
        <v>22</v>
      </c>
      <c r="J2144" s="2" t="inlineStr">
        <is>
          <t>GPA</t>
        </is>
      </c>
      <c r="K2144" s="2">
        <f>IF(I2144&lt;&gt;"",I2144,IFERROR(INDEX(Base!$I:$I,MATCH(1,(Base!$C:$C=C2144)*(Base!$I:$I&lt;&gt;""),0)),0))</f>
        <v/>
      </c>
      <c r="L2144" s="2">
        <f>IF(AND(I2144="",K2144&gt;0),"SIM","NÃO")</f>
        <v/>
      </c>
      <c r="M2144" s="2">
        <f>IF(ISNUMBER(SEARCH("SEPARA",UPPER(C2144))),"NÃO","SIM")</f>
        <v/>
      </c>
      <c r="N2144" s="2">
        <f>IFERROR(H2144/K2144,0)</f>
        <v/>
      </c>
      <c r="O2144" s="2">
        <f>IF(M2144="NÃO","EXCLUÍDO",IF(N2144&lt;Premissas!$B$8,"&lt; 1,00",IF(N2144&lt;Premissas!$B$9,"1,00 – 1,19",IF(N2144&lt;Premissas!$B$10,"1,20 – 1,39",IF(N2144&lt;Premissas!$B$11,"1,40 – 1,59",IF(N2144&lt;Premissas!$B$12,"1,60 – 1,99","≥ 2,00"))))))</f>
        <v/>
      </c>
      <c r="P2144" s="5">
        <f>IF(OR(M2144="NÃO",N2144&lt;Premissas!$B$8),Premissas!$B$13,IF(N2144&lt;Premissas!$B$9,Premissas!$B$14,IF(N2144&lt;Premissas!$B$10,Premissas!$B$15,IF(N2144&lt;Premissas!$B$11,Premissas!$B$16,IF(N2144&lt;Premissas!$B$12,Premissas!$B$17,Premissas!$B$18)))))</f>
        <v/>
      </c>
      <c r="Q2144" s="5">
        <f>IFERROR(P2144/Premissas!$B$4,0)</f>
        <v/>
      </c>
    </row>
    <row r="2145">
      <c r="A2145" s="2" t="n">
        <v>8</v>
      </c>
      <c r="B2145" s="2" t="n">
        <v>409</v>
      </c>
      <c r="C2145" s="2" t="inlineStr">
        <is>
          <t>PUXADA RECEB</t>
        </is>
      </c>
      <c r="D2145" s="2" t="inlineStr">
        <is>
          <t>434642</t>
        </is>
      </c>
      <c r="E2145" s="2" t="inlineStr">
        <is>
          <t>Vanessa Leandro Alves</t>
        </is>
      </c>
      <c r="F2145" s="2" t="n">
        <v>372</v>
      </c>
      <c r="G2145" s="2" t="n">
        <v>8.57</v>
      </c>
      <c r="H2145" s="2" t="n">
        <v>43</v>
      </c>
      <c r="I2145" s="2" t="n">
        <v>22</v>
      </c>
      <c r="J2145" s="2" t="inlineStr">
        <is>
          <t>GPA</t>
        </is>
      </c>
      <c r="K2145" s="2">
        <f>IF(I2145&lt;&gt;"",I2145,IFERROR(INDEX(Base!$I:$I,MATCH(1,(Base!$C:$C=C2145)*(Base!$I:$I&lt;&gt;""),0)),0))</f>
        <v/>
      </c>
      <c r="L2145" s="2">
        <f>IF(AND(I2145="",K2145&gt;0),"SIM","NÃO")</f>
        <v/>
      </c>
      <c r="M2145" s="2">
        <f>IF(ISNUMBER(SEARCH("SEPARA",UPPER(C2145))),"NÃO","SIM")</f>
        <v/>
      </c>
      <c r="N2145" s="2">
        <f>IFERROR(H2145/K2145,0)</f>
        <v/>
      </c>
      <c r="O2145" s="2">
        <f>IF(M2145="NÃO","EXCLUÍDO",IF(N2145&lt;Premissas!$B$8,"&lt; 1,00",IF(N2145&lt;Premissas!$B$9,"1,00 – 1,19",IF(N2145&lt;Premissas!$B$10,"1,20 – 1,39",IF(N2145&lt;Premissas!$B$11,"1,40 – 1,59",IF(N2145&lt;Premissas!$B$12,"1,60 – 1,99","≥ 2,00"))))))</f>
        <v/>
      </c>
      <c r="P2145" s="5">
        <f>IF(OR(M2145="NÃO",N2145&lt;Premissas!$B$8),Premissas!$B$13,IF(N2145&lt;Premissas!$B$9,Premissas!$B$14,IF(N2145&lt;Premissas!$B$10,Premissas!$B$15,IF(N2145&lt;Premissas!$B$11,Premissas!$B$16,IF(N2145&lt;Premissas!$B$12,Premissas!$B$17,Premissas!$B$18)))))</f>
        <v/>
      </c>
      <c r="Q2145" s="5">
        <f>IFERROR(P2145/Premissas!$B$4,0)</f>
        <v/>
      </c>
    </row>
    <row r="2146">
      <c r="A2146" s="2" t="n">
        <v>8</v>
      </c>
      <c r="B2146" s="2" t="n">
        <v>409</v>
      </c>
      <c r="C2146" s="2" t="inlineStr">
        <is>
          <t>RECEBIMENTO</t>
        </is>
      </c>
      <c r="D2146" s="2" t="inlineStr">
        <is>
          <t>434642</t>
        </is>
      </c>
      <c r="E2146" s="2" t="inlineStr">
        <is>
          <t>Vanessa Leandro Alves</t>
        </is>
      </c>
      <c r="F2146" s="2" t="n">
        <v>1889</v>
      </c>
      <c r="G2146" s="2" t="n">
        <v>29.21</v>
      </c>
      <c r="H2146" s="2" t="n">
        <v>65</v>
      </c>
      <c r="I2146" s="2" t="n">
        <v>25</v>
      </c>
      <c r="J2146" s="2" t="inlineStr">
        <is>
          <t>GPA</t>
        </is>
      </c>
      <c r="K2146" s="2">
        <f>IF(I2146&lt;&gt;"",I2146,IFERROR(INDEX(Base!$I:$I,MATCH(1,(Base!$C:$C=C2146)*(Base!$I:$I&lt;&gt;""),0)),0))</f>
        <v/>
      </c>
      <c r="L2146" s="2">
        <f>IF(AND(I2146="",K2146&gt;0),"SIM","NÃO")</f>
        <v/>
      </c>
      <c r="M2146" s="2">
        <f>IF(ISNUMBER(SEARCH("SEPARA",UPPER(C2146))),"NÃO","SIM")</f>
        <v/>
      </c>
      <c r="N2146" s="2">
        <f>IFERROR(H2146/K2146,0)</f>
        <v/>
      </c>
      <c r="O2146" s="2">
        <f>IF(M2146="NÃO","EXCLUÍDO",IF(N2146&lt;Premissas!$B$8,"&lt; 1,00",IF(N2146&lt;Premissas!$B$9,"1,00 – 1,19",IF(N2146&lt;Premissas!$B$10,"1,20 – 1,39",IF(N2146&lt;Premissas!$B$11,"1,40 – 1,59",IF(N2146&lt;Premissas!$B$12,"1,60 – 1,99","≥ 2,00"))))))</f>
        <v/>
      </c>
      <c r="P2146" s="5">
        <f>IF(OR(M2146="NÃO",N2146&lt;Premissas!$B$8),Premissas!$B$13,IF(N2146&lt;Premissas!$B$9,Premissas!$B$14,IF(N2146&lt;Premissas!$B$10,Premissas!$B$15,IF(N2146&lt;Premissas!$B$11,Premissas!$B$16,IF(N2146&lt;Premissas!$B$12,Premissas!$B$17,Premissas!$B$18)))))</f>
        <v/>
      </c>
      <c r="Q2146" s="5">
        <f>IFERROR(P2146/Premissas!$B$4,0)</f>
        <v/>
      </c>
    </row>
    <row r="2147">
      <c r="A2147" s="2" t="n">
        <v>8</v>
      </c>
      <c r="B2147" s="2" t="n">
        <v>409</v>
      </c>
      <c r="C2147" s="2" t="inlineStr">
        <is>
          <t>ATIVIDADE OP. EMP.</t>
        </is>
      </c>
      <c r="D2147" s="2" t="inlineStr">
        <is>
          <t>434975</t>
        </is>
      </c>
      <c r="E2147" s="2" t="inlineStr">
        <is>
          <t>Reinaldo Ferreira Da Silva</t>
        </is>
      </c>
      <c r="F2147" s="2" t="n">
        <v>1865</v>
      </c>
      <c r="G2147" s="2" t="n">
        <v>42.04</v>
      </c>
      <c r="H2147" s="2" t="n">
        <v>44</v>
      </c>
      <c r="I2147" s="2" t="n">
        <v>25</v>
      </c>
      <c r="J2147" s="2" t="inlineStr">
        <is>
          <t>GPA</t>
        </is>
      </c>
      <c r="K2147" s="2">
        <f>IF(I2147&lt;&gt;"",I2147,IFERROR(INDEX(Base!$I:$I,MATCH(1,(Base!$C:$C=C2147)*(Base!$I:$I&lt;&gt;""),0)),0))</f>
        <v/>
      </c>
      <c r="L2147" s="2">
        <f>IF(AND(I2147="",K2147&gt;0),"SIM","NÃO")</f>
        <v/>
      </c>
      <c r="M2147" s="2">
        <f>IF(ISNUMBER(SEARCH("SEPARA",UPPER(C2147))),"NÃO","SIM")</f>
        <v/>
      </c>
      <c r="N2147" s="2">
        <f>IFERROR(H2147/K2147,0)</f>
        <v/>
      </c>
      <c r="O2147" s="2">
        <f>IF(M2147="NÃO","EXCLUÍDO",IF(N2147&lt;Premissas!$B$8,"&lt; 1,00",IF(N2147&lt;Premissas!$B$9,"1,00 – 1,19",IF(N2147&lt;Premissas!$B$10,"1,20 – 1,39",IF(N2147&lt;Premissas!$B$11,"1,40 – 1,59",IF(N2147&lt;Premissas!$B$12,"1,60 – 1,99","≥ 2,00"))))))</f>
        <v/>
      </c>
      <c r="P2147" s="5">
        <f>IF(OR(M2147="NÃO",N2147&lt;Premissas!$B$8),Premissas!$B$13,IF(N2147&lt;Premissas!$B$9,Premissas!$B$14,IF(N2147&lt;Premissas!$B$10,Premissas!$B$15,IF(N2147&lt;Premissas!$B$11,Premissas!$B$16,IF(N2147&lt;Premissas!$B$12,Premissas!$B$17,Premissas!$B$18)))))</f>
        <v/>
      </c>
      <c r="Q2147" s="5">
        <f>IFERROR(P2147/Premissas!$B$4,0)</f>
        <v/>
      </c>
    </row>
    <row r="2148">
      <c r="A2148" s="2" t="n">
        <v>8</v>
      </c>
      <c r="B2148" s="2" t="n">
        <v>409</v>
      </c>
      <c r="C2148" s="2" t="inlineStr">
        <is>
          <t>ATIVIDADE OP. EMP.</t>
        </is>
      </c>
      <c r="D2148" s="2" t="inlineStr">
        <is>
          <t>442042</t>
        </is>
      </c>
      <c r="E2148" s="2" t="inlineStr">
        <is>
          <t>Acacio Attilio Chieregatte Braga</t>
        </is>
      </c>
      <c r="F2148" s="2" t="n">
        <v>1774</v>
      </c>
      <c r="G2148" s="2" t="n">
        <v>60.95</v>
      </c>
      <c r="H2148" s="2" t="n">
        <v>29</v>
      </c>
      <c r="I2148" s="2" t="n">
        <v>25</v>
      </c>
      <c r="J2148" s="2" t="inlineStr">
        <is>
          <t>GPA</t>
        </is>
      </c>
      <c r="K2148" s="2">
        <f>IF(I2148&lt;&gt;"",I2148,IFERROR(INDEX(Base!$I:$I,MATCH(1,(Base!$C:$C=C2148)*(Base!$I:$I&lt;&gt;""),0)),0))</f>
        <v/>
      </c>
      <c r="L2148" s="2">
        <f>IF(AND(I2148="",K2148&gt;0),"SIM","NÃO")</f>
        <v/>
      </c>
      <c r="M2148" s="2">
        <f>IF(ISNUMBER(SEARCH("SEPARA",UPPER(C2148))),"NÃO","SIM")</f>
        <v/>
      </c>
      <c r="N2148" s="2">
        <f>IFERROR(H2148/K2148,0)</f>
        <v/>
      </c>
      <c r="O2148" s="2">
        <f>IF(M2148="NÃO","EXCLUÍDO",IF(N2148&lt;Premissas!$B$8,"&lt; 1,00",IF(N2148&lt;Premissas!$B$9,"1,00 – 1,19",IF(N2148&lt;Premissas!$B$10,"1,20 – 1,39",IF(N2148&lt;Premissas!$B$11,"1,40 – 1,59",IF(N2148&lt;Premissas!$B$12,"1,60 – 1,99","≥ 2,00"))))))</f>
        <v/>
      </c>
      <c r="P2148" s="5">
        <f>IF(OR(M2148="NÃO",N2148&lt;Premissas!$B$8),Premissas!$B$13,IF(N2148&lt;Premissas!$B$9,Premissas!$B$14,IF(N2148&lt;Premissas!$B$10,Premissas!$B$15,IF(N2148&lt;Premissas!$B$11,Premissas!$B$16,IF(N2148&lt;Premissas!$B$12,Premissas!$B$17,Premissas!$B$18)))))</f>
        <v/>
      </c>
      <c r="Q2148" s="5">
        <f>IFERROR(P2148/Premissas!$B$4,0)</f>
        <v/>
      </c>
    </row>
    <row r="2149">
      <c r="A2149" s="2" t="n">
        <v>8</v>
      </c>
      <c r="B2149" s="2" t="n">
        <v>409</v>
      </c>
      <c r="C2149" s="2" t="inlineStr">
        <is>
          <t>CARREGAMENTO</t>
        </is>
      </c>
      <c r="D2149" s="2" t="inlineStr">
        <is>
          <t>443800</t>
        </is>
      </c>
      <c r="E2149" s="2" t="inlineStr">
        <is>
          <t>Clayton Rodrigues Tiburcio</t>
        </is>
      </c>
      <c r="F2149" s="2" t="n">
        <v>106</v>
      </c>
      <c r="G2149" s="2" t="n">
        <v>3.55</v>
      </c>
      <c r="H2149" s="2" t="n">
        <v>30</v>
      </c>
      <c r="I2149" s="2" t="n">
        <v>24</v>
      </c>
      <c r="J2149" s="2" t="inlineStr">
        <is>
          <t>GPA</t>
        </is>
      </c>
      <c r="K2149" s="2">
        <f>IF(I2149&lt;&gt;"",I2149,IFERROR(INDEX(Base!$I:$I,MATCH(1,(Base!$C:$C=C2149)*(Base!$I:$I&lt;&gt;""),0)),0))</f>
        <v/>
      </c>
      <c r="L2149" s="2">
        <f>IF(AND(I2149="",K2149&gt;0),"SIM","NÃO")</f>
        <v/>
      </c>
      <c r="M2149" s="2">
        <f>IF(ISNUMBER(SEARCH("SEPARA",UPPER(C2149))),"NÃO","SIM")</f>
        <v/>
      </c>
      <c r="N2149" s="2">
        <f>IFERROR(H2149/K2149,0)</f>
        <v/>
      </c>
      <c r="O2149" s="2">
        <f>IF(M2149="NÃO","EXCLUÍDO",IF(N2149&lt;Premissas!$B$8,"&lt; 1,00",IF(N2149&lt;Premissas!$B$9,"1,00 – 1,19",IF(N2149&lt;Premissas!$B$10,"1,20 – 1,39",IF(N2149&lt;Premissas!$B$11,"1,40 – 1,59",IF(N2149&lt;Premissas!$B$12,"1,60 – 1,99","≥ 2,00"))))))</f>
        <v/>
      </c>
      <c r="P2149" s="5">
        <f>IF(OR(M2149="NÃO",N2149&lt;Premissas!$B$8),Premissas!$B$13,IF(N2149&lt;Premissas!$B$9,Premissas!$B$14,IF(N2149&lt;Premissas!$B$10,Premissas!$B$15,IF(N2149&lt;Premissas!$B$11,Premissas!$B$16,IF(N2149&lt;Premissas!$B$12,Premissas!$B$17,Premissas!$B$18)))))</f>
        <v/>
      </c>
      <c r="Q2149" s="5">
        <f>IFERROR(P2149/Premissas!$B$4,0)</f>
        <v/>
      </c>
    </row>
    <row r="2150">
      <c r="A2150" s="2" t="n">
        <v>8</v>
      </c>
      <c r="B2150" s="2" t="n">
        <v>409</v>
      </c>
      <c r="C2150" s="2" t="inlineStr">
        <is>
          <t>PUXADA RECEB</t>
        </is>
      </c>
      <c r="D2150" s="2" t="inlineStr">
        <is>
          <t>443800</t>
        </is>
      </c>
      <c r="E2150" s="2" t="inlineStr">
        <is>
          <t>Clayton Rodrigues Tiburcio</t>
        </is>
      </c>
      <c r="F2150" s="2" t="n">
        <v>235</v>
      </c>
      <c r="G2150" s="2" t="n">
        <v>25.96</v>
      </c>
      <c r="H2150" s="2" t="n">
        <v>9</v>
      </c>
      <c r="I2150" s="2" t="n">
        <v>22</v>
      </c>
      <c r="J2150" s="2" t="inlineStr">
        <is>
          <t>GPA</t>
        </is>
      </c>
      <c r="K2150" s="2">
        <f>IF(I2150&lt;&gt;"",I2150,IFERROR(INDEX(Base!$I:$I,MATCH(1,(Base!$C:$C=C2150)*(Base!$I:$I&lt;&gt;""),0)),0))</f>
        <v/>
      </c>
      <c r="L2150" s="2">
        <f>IF(AND(I2150="",K2150&gt;0),"SIM","NÃO")</f>
        <v/>
      </c>
      <c r="M2150" s="2">
        <f>IF(ISNUMBER(SEARCH("SEPARA",UPPER(C2150))),"NÃO","SIM")</f>
        <v/>
      </c>
      <c r="N2150" s="2">
        <f>IFERROR(H2150/K2150,0)</f>
        <v/>
      </c>
      <c r="O2150" s="2">
        <f>IF(M2150="NÃO","EXCLUÍDO",IF(N2150&lt;Premissas!$B$8,"&lt; 1,00",IF(N2150&lt;Premissas!$B$9,"1,00 – 1,19",IF(N2150&lt;Premissas!$B$10,"1,20 – 1,39",IF(N2150&lt;Premissas!$B$11,"1,40 – 1,59",IF(N2150&lt;Premissas!$B$12,"1,60 – 1,99","≥ 2,00"))))))</f>
        <v/>
      </c>
      <c r="P2150" s="5">
        <f>IF(OR(M2150="NÃO",N2150&lt;Premissas!$B$8),Premissas!$B$13,IF(N2150&lt;Premissas!$B$9,Premissas!$B$14,IF(N2150&lt;Premissas!$B$10,Premissas!$B$15,IF(N2150&lt;Premissas!$B$11,Premissas!$B$16,IF(N2150&lt;Premissas!$B$12,Premissas!$B$17,Premissas!$B$18)))))</f>
        <v/>
      </c>
      <c r="Q2150" s="5">
        <f>IFERROR(P2150/Premissas!$B$4,0)</f>
        <v/>
      </c>
    </row>
    <row r="2151">
      <c r="A2151" s="2" t="n">
        <v>8</v>
      </c>
      <c r="B2151" s="2" t="n">
        <v>409</v>
      </c>
      <c r="C2151" s="2" t="inlineStr">
        <is>
          <t>RECEBIMENTO</t>
        </is>
      </c>
      <c r="D2151" s="2" t="inlineStr">
        <is>
          <t>443800</t>
        </is>
      </c>
      <c r="E2151" s="2" t="inlineStr">
        <is>
          <t>Clayton Rodrigues Tiburcio</t>
        </is>
      </c>
      <c r="F2151" s="2" t="n">
        <v>350</v>
      </c>
      <c r="G2151" s="2" t="n">
        <v>11.6</v>
      </c>
      <c r="H2151" s="2" t="n">
        <v>30</v>
      </c>
      <c r="I2151" s="2" t="n">
        <v>25</v>
      </c>
      <c r="J2151" s="2" t="inlineStr">
        <is>
          <t>GPA</t>
        </is>
      </c>
      <c r="K2151" s="2">
        <f>IF(I2151&lt;&gt;"",I2151,IFERROR(INDEX(Base!$I:$I,MATCH(1,(Base!$C:$C=C2151)*(Base!$I:$I&lt;&gt;""),0)),0))</f>
        <v/>
      </c>
      <c r="L2151" s="2">
        <f>IF(AND(I2151="",K2151&gt;0),"SIM","NÃO")</f>
        <v/>
      </c>
      <c r="M2151" s="2">
        <f>IF(ISNUMBER(SEARCH("SEPARA",UPPER(C2151))),"NÃO","SIM")</f>
        <v/>
      </c>
      <c r="N2151" s="2">
        <f>IFERROR(H2151/K2151,0)</f>
        <v/>
      </c>
      <c r="O2151" s="2">
        <f>IF(M2151="NÃO","EXCLUÍDO",IF(N2151&lt;Premissas!$B$8,"&lt; 1,00",IF(N2151&lt;Premissas!$B$9,"1,00 – 1,19",IF(N2151&lt;Premissas!$B$10,"1,20 – 1,39",IF(N2151&lt;Premissas!$B$11,"1,40 – 1,59",IF(N2151&lt;Premissas!$B$12,"1,60 – 1,99","≥ 2,00"))))))</f>
        <v/>
      </c>
      <c r="P2151" s="5">
        <f>IF(OR(M2151="NÃO",N2151&lt;Premissas!$B$8),Premissas!$B$13,IF(N2151&lt;Premissas!$B$9,Premissas!$B$14,IF(N2151&lt;Premissas!$B$10,Premissas!$B$15,IF(N2151&lt;Premissas!$B$11,Premissas!$B$16,IF(N2151&lt;Premissas!$B$12,Premissas!$B$17,Premissas!$B$18)))))</f>
        <v/>
      </c>
      <c r="Q2151" s="5">
        <f>IFERROR(P2151/Premissas!$B$4,0)</f>
        <v/>
      </c>
    </row>
    <row r="2152">
      <c r="A2152" s="2" t="n">
        <v>8</v>
      </c>
      <c r="B2152" s="2" t="n">
        <v>409</v>
      </c>
      <c r="C2152" s="2" t="inlineStr">
        <is>
          <t>SEPARACAO</t>
        </is>
      </c>
      <c r="D2152" s="2" t="inlineStr">
        <is>
          <t>443800</t>
        </is>
      </c>
      <c r="E2152" s="2" t="inlineStr">
        <is>
          <t>Clayton Rodrigues Tiburcio</t>
        </is>
      </c>
      <c r="F2152" s="2" t="n">
        <v>1219</v>
      </c>
      <c r="G2152" s="2" t="n">
        <v>19.27</v>
      </c>
      <c r="H2152" s="2" t="n">
        <v>63</v>
      </c>
      <c r="I2152" s="2" t="n">
        <v>105</v>
      </c>
      <c r="J2152" s="2" t="inlineStr">
        <is>
          <t>GPA</t>
        </is>
      </c>
      <c r="K2152" s="2">
        <f>IF(I2152&lt;&gt;"",I2152,IFERROR(INDEX(Base!$I:$I,MATCH(1,(Base!$C:$C=C2152)*(Base!$I:$I&lt;&gt;""),0)),0))</f>
        <v/>
      </c>
      <c r="L2152" s="2">
        <f>IF(AND(I2152="",K2152&gt;0),"SIM","NÃO")</f>
        <v/>
      </c>
      <c r="M2152" s="2">
        <f>IF(ISNUMBER(SEARCH("SEPARA",UPPER(C2152))),"NÃO","SIM")</f>
        <v/>
      </c>
      <c r="N2152" s="2">
        <f>IFERROR(H2152/K2152,0)</f>
        <v/>
      </c>
      <c r="O2152" s="2">
        <f>IF(M2152="NÃO","EXCLUÍDO",IF(N2152&lt;Premissas!$B$8,"&lt; 1,00",IF(N2152&lt;Premissas!$B$9,"1,00 – 1,19",IF(N2152&lt;Premissas!$B$10,"1,20 – 1,39",IF(N2152&lt;Premissas!$B$11,"1,40 – 1,59",IF(N2152&lt;Premissas!$B$12,"1,60 – 1,99","≥ 2,00"))))))</f>
        <v/>
      </c>
      <c r="P2152" s="5">
        <f>IF(OR(M2152="NÃO",N2152&lt;Premissas!$B$8),Premissas!$B$13,IF(N2152&lt;Premissas!$B$9,Premissas!$B$14,IF(N2152&lt;Premissas!$B$10,Premissas!$B$15,IF(N2152&lt;Premissas!$B$11,Premissas!$B$16,IF(N2152&lt;Premissas!$B$12,Premissas!$B$17,Premissas!$B$18)))))</f>
        <v/>
      </c>
      <c r="Q2152" s="5">
        <f>IFERROR(P2152/Premissas!$B$4,0)</f>
        <v/>
      </c>
    </row>
    <row r="2153">
      <c r="A2153" s="2" t="n">
        <v>8</v>
      </c>
      <c r="B2153" s="2" t="n">
        <v>409</v>
      </c>
      <c r="C2153" s="2" t="inlineStr">
        <is>
          <t>CARREGAMENTO</t>
        </is>
      </c>
      <c r="D2153" s="2" t="inlineStr">
        <is>
          <t>4500946</t>
        </is>
      </c>
      <c r="E2153" s="2" t="inlineStr">
        <is>
          <t>Samuel Lopes Florencio</t>
        </is>
      </c>
      <c r="F2153" s="2" t="n">
        <v>676</v>
      </c>
      <c r="G2153" s="2" t="n">
        <v>13.48</v>
      </c>
      <c r="H2153" s="2" t="n">
        <v>50</v>
      </c>
      <c r="I2153" s="2" t="n">
        <v>24</v>
      </c>
      <c r="J2153" s="2" t="inlineStr">
        <is>
          <t>GPA</t>
        </is>
      </c>
      <c r="K2153" s="2">
        <f>IF(I2153&lt;&gt;"",I2153,IFERROR(INDEX(Base!$I:$I,MATCH(1,(Base!$C:$C=C2153)*(Base!$I:$I&lt;&gt;""),0)),0))</f>
        <v/>
      </c>
      <c r="L2153" s="2">
        <f>IF(AND(I2153="",K2153&gt;0),"SIM","NÃO")</f>
        <v/>
      </c>
      <c r="M2153" s="2">
        <f>IF(ISNUMBER(SEARCH("SEPARA",UPPER(C2153))),"NÃO","SIM")</f>
        <v/>
      </c>
      <c r="N2153" s="2">
        <f>IFERROR(H2153/K2153,0)</f>
        <v/>
      </c>
      <c r="O2153" s="2">
        <f>IF(M2153="NÃO","EXCLUÍDO",IF(N2153&lt;Premissas!$B$8,"&lt; 1,00",IF(N2153&lt;Premissas!$B$9,"1,00 – 1,19",IF(N2153&lt;Premissas!$B$10,"1,20 – 1,39",IF(N2153&lt;Premissas!$B$11,"1,40 – 1,59",IF(N2153&lt;Premissas!$B$12,"1,60 – 1,99","≥ 2,00"))))))</f>
        <v/>
      </c>
      <c r="P2153" s="5">
        <f>IF(OR(M2153="NÃO",N2153&lt;Premissas!$B$8),Premissas!$B$13,IF(N2153&lt;Premissas!$B$9,Premissas!$B$14,IF(N2153&lt;Premissas!$B$10,Premissas!$B$15,IF(N2153&lt;Premissas!$B$11,Premissas!$B$16,IF(N2153&lt;Premissas!$B$12,Premissas!$B$17,Premissas!$B$18)))))</f>
        <v/>
      </c>
      <c r="Q2153" s="5">
        <f>IFERROR(P2153/Premissas!$B$4,0)</f>
        <v/>
      </c>
    </row>
    <row r="2154">
      <c r="A2154" s="2" t="n">
        <v>8</v>
      </c>
      <c r="B2154" s="2" t="n">
        <v>409</v>
      </c>
      <c r="C2154" s="2" t="inlineStr">
        <is>
          <t>PUXADA RECEB</t>
        </is>
      </c>
      <c r="D2154" s="2" t="inlineStr">
        <is>
          <t>4534450</t>
        </is>
      </c>
      <c r="E2154" s="2" t="inlineStr">
        <is>
          <t>Edeilson Batista da Cruz</t>
        </is>
      </c>
      <c r="F2154" s="2" t="n">
        <v>63</v>
      </c>
      <c r="G2154" s="2" t="n">
        <v>2.91</v>
      </c>
      <c r="H2154" s="2" t="n">
        <v>22</v>
      </c>
      <c r="I2154" s="2" t="n">
        <v>22</v>
      </c>
      <c r="J2154" s="2" t="inlineStr">
        <is>
          <t>GPA</t>
        </is>
      </c>
      <c r="K2154" s="2">
        <f>IF(I2154&lt;&gt;"",I2154,IFERROR(INDEX(Base!$I:$I,MATCH(1,(Base!$C:$C=C2154)*(Base!$I:$I&lt;&gt;""),0)),0))</f>
        <v/>
      </c>
      <c r="L2154" s="2">
        <f>IF(AND(I2154="",K2154&gt;0),"SIM","NÃO")</f>
        <v/>
      </c>
      <c r="M2154" s="2">
        <f>IF(ISNUMBER(SEARCH("SEPARA",UPPER(C2154))),"NÃO","SIM")</f>
        <v/>
      </c>
      <c r="N2154" s="2">
        <f>IFERROR(H2154/K2154,0)</f>
        <v/>
      </c>
      <c r="O2154" s="2">
        <f>IF(M2154="NÃO","EXCLUÍDO",IF(N2154&lt;Premissas!$B$8,"&lt; 1,00",IF(N2154&lt;Premissas!$B$9,"1,00 – 1,19",IF(N2154&lt;Premissas!$B$10,"1,20 – 1,39",IF(N2154&lt;Premissas!$B$11,"1,40 – 1,59",IF(N2154&lt;Premissas!$B$12,"1,60 – 1,99","≥ 2,00"))))))</f>
        <v/>
      </c>
      <c r="P2154" s="5">
        <f>IF(OR(M2154="NÃO",N2154&lt;Premissas!$B$8),Premissas!$B$13,IF(N2154&lt;Premissas!$B$9,Premissas!$B$14,IF(N2154&lt;Premissas!$B$10,Premissas!$B$15,IF(N2154&lt;Premissas!$B$11,Premissas!$B$16,IF(N2154&lt;Premissas!$B$12,Premissas!$B$17,Premissas!$B$18)))))</f>
        <v/>
      </c>
      <c r="Q2154" s="5">
        <f>IFERROR(P2154/Premissas!$B$4,0)</f>
        <v/>
      </c>
    </row>
    <row r="2155">
      <c r="A2155" s="2" t="n">
        <v>8</v>
      </c>
      <c r="B2155" s="2" t="n">
        <v>409</v>
      </c>
      <c r="C2155" s="2" t="inlineStr">
        <is>
          <t>RECEBIMENTO</t>
        </is>
      </c>
      <c r="D2155" s="2" t="inlineStr">
        <is>
          <t>4534450</t>
        </is>
      </c>
      <c r="E2155" s="2" t="inlineStr">
        <is>
          <t>Edeilson Batista da Cruz</t>
        </is>
      </c>
      <c r="F2155" s="2" t="n">
        <v>1320</v>
      </c>
      <c r="G2155" s="2" t="n">
        <v>39.08</v>
      </c>
      <c r="H2155" s="2" t="n">
        <v>34</v>
      </c>
      <c r="I2155" s="2" t="n">
        <v>25</v>
      </c>
      <c r="J2155" s="2" t="inlineStr">
        <is>
          <t>GPA</t>
        </is>
      </c>
      <c r="K2155" s="2">
        <f>IF(I2155&lt;&gt;"",I2155,IFERROR(INDEX(Base!$I:$I,MATCH(1,(Base!$C:$C=C2155)*(Base!$I:$I&lt;&gt;""),0)),0))</f>
        <v/>
      </c>
      <c r="L2155" s="2">
        <f>IF(AND(I2155="",K2155&gt;0),"SIM","NÃO")</f>
        <v/>
      </c>
      <c r="M2155" s="2">
        <f>IF(ISNUMBER(SEARCH("SEPARA",UPPER(C2155))),"NÃO","SIM")</f>
        <v/>
      </c>
      <c r="N2155" s="2">
        <f>IFERROR(H2155/K2155,0)</f>
        <v/>
      </c>
      <c r="O2155" s="2">
        <f>IF(M2155="NÃO","EXCLUÍDO",IF(N2155&lt;Premissas!$B$8,"&lt; 1,00",IF(N2155&lt;Premissas!$B$9,"1,00 – 1,19",IF(N2155&lt;Premissas!$B$10,"1,20 – 1,39",IF(N2155&lt;Premissas!$B$11,"1,40 – 1,59",IF(N2155&lt;Premissas!$B$12,"1,60 – 1,99","≥ 2,00"))))))</f>
        <v/>
      </c>
      <c r="P2155" s="5">
        <f>IF(OR(M2155="NÃO",N2155&lt;Premissas!$B$8),Premissas!$B$13,IF(N2155&lt;Premissas!$B$9,Premissas!$B$14,IF(N2155&lt;Premissas!$B$10,Premissas!$B$15,IF(N2155&lt;Premissas!$B$11,Premissas!$B$16,IF(N2155&lt;Premissas!$B$12,Premissas!$B$17,Premissas!$B$18)))))</f>
        <v/>
      </c>
      <c r="Q2155" s="5">
        <f>IFERROR(P2155/Premissas!$B$4,0)</f>
        <v/>
      </c>
    </row>
    <row r="2156">
      <c r="A2156" s="2" t="n">
        <v>8</v>
      </c>
      <c r="B2156" s="2" t="n">
        <v>409</v>
      </c>
      <c r="C2156" s="2" t="inlineStr">
        <is>
          <t>CARREGAMENTO</t>
        </is>
      </c>
      <c r="D2156" s="2" t="inlineStr">
        <is>
          <t>4546245</t>
        </is>
      </c>
      <c r="E2156" s="2" t="inlineStr">
        <is>
          <t>Gilmar De Souza Rodrigues</t>
        </is>
      </c>
      <c r="F2156" s="2" t="n">
        <v>207</v>
      </c>
      <c r="G2156" s="2" t="n">
        <v>8.550000000000001</v>
      </c>
      <c r="H2156" s="2" t="n">
        <v>24</v>
      </c>
      <c r="I2156" s="2" t="n">
        <v>24</v>
      </c>
      <c r="J2156" s="2" t="inlineStr">
        <is>
          <t>GPA</t>
        </is>
      </c>
      <c r="K2156" s="2">
        <f>IF(I2156&lt;&gt;"",I2156,IFERROR(INDEX(Base!$I:$I,MATCH(1,(Base!$C:$C=C2156)*(Base!$I:$I&lt;&gt;""),0)),0))</f>
        <v/>
      </c>
      <c r="L2156" s="2">
        <f>IF(AND(I2156="",K2156&gt;0),"SIM","NÃO")</f>
        <v/>
      </c>
      <c r="M2156" s="2">
        <f>IF(ISNUMBER(SEARCH("SEPARA",UPPER(C2156))),"NÃO","SIM")</f>
        <v/>
      </c>
      <c r="N2156" s="2">
        <f>IFERROR(H2156/K2156,0)</f>
        <v/>
      </c>
      <c r="O2156" s="2">
        <f>IF(M2156="NÃO","EXCLUÍDO",IF(N2156&lt;Premissas!$B$8,"&lt; 1,00",IF(N2156&lt;Premissas!$B$9,"1,00 – 1,19",IF(N2156&lt;Premissas!$B$10,"1,20 – 1,39",IF(N2156&lt;Premissas!$B$11,"1,40 – 1,59",IF(N2156&lt;Premissas!$B$12,"1,60 – 1,99","≥ 2,00"))))))</f>
        <v/>
      </c>
      <c r="P2156" s="5">
        <f>IF(OR(M2156="NÃO",N2156&lt;Premissas!$B$8),Premissas!$B$13,IF(N2156&lt;Premissas!$B$9,Premissas!$B$14,IF(N2156&lt;Premissas!$B$10,Premissas!$B$15,IF(N2156&lt;Premissas!$B$11,Premissas!$B$16,IF(N2156&lt;Premissas!$B$12,Premissas!$B$17,Premissas!$B$18)))))</f>
        <v/>
      </c>
      <c r="Q2156" s="5">
        <f>IFERROR(P2156/Premissas!$B$4,0)</f>
        <v/>
      </c>
    </row>
    <row r="2157">
      <c r="A2157" s="2" t="n">
        <v>8</v>
      </c>
      <c r="B2157" s="2" t="n">
        <v>409</v>
      </c>
      <c r="C2157" s="2" t="inlineStr">
        <is>
          <t>SEPARACAO</t>
        </is>
      </c>
      <c r="D2157" s="2" t="inlineStr">
        <is>
          <t>4546245</t>
        </is>
      </c>
      <c r="E2157" s="2" t="inlineStr">
        <is>
          <t>Gilmar De Souza Rodrigues</t>
        </is>
      </c>
      <c r="F2157" s="2" t="n">
        <v>260</v>
      </c>
      <c r="G2157" s="2" t="n">
        <v>1.52</v>
      </c>
      <c r="H2157" s="2" t="n">
        <v>171</v>
      </c>
      <c r="I2157" s="2" t="n">
        <v>105</v>
      </c>
      <c r="J2157" s="2" t="inlineStr">
        <is>
          <t>GPA</t>
        </is>
      </c>
      <c r="K2157" s="2">
        <f>IF(I2157&lt;&gt;"",I2157,IFERROR(INDEX(Base!$I:$I,MATCH(1,(Base!$C:$C=C2157)*(Base!$I:$I&lt;&gt;""),0)),0))</f>
        <v/>
      </c>
      <c r="L2157" s="2">
        <f>IF(AND(I2157="",K2157&gt;0),"SIM","NÃO")</f>
        <v/>
      </c>
      <c r="M2157" s="2">
        <f>IF(ISNUMBER(SEARCH("SEPARA",UPPER(C2157))),"NÃO","SIM")</f>
        <v/>
      </c>
      <c r="N2157" s="2">
        <f>IFERROR(H2157/K2157,0)</f>
        <v/>
      </c>
      <c r="O2157" s="2">
        <f>IF(M2157="NÃO","EXCLUÍDO",IF(N2157&lt;Premissas!$B$8,"&lt; 1,00",IF(N2157&lt;Premissas!$B$9,"1,00 – 1,19",IF(N2157&lt;Premissas!$B$10,"1,20 – 1,39",IF(N2157&lt;Premissas!$B$11,"1,40 – 1,59",IF(N2157&lt;Premissas!$B$12,"1,60 – 1,99","≥ 2,00"))))))</f>
        <v/>
      </c>
      <c r="P2157" s="5">
        <f>IF(OR(M2157="NÃO",N2157&lt;Premissas!$B$8),Premissas!$B$13,IF(N2157&lt;Premissas!$B$9,Premissas!$B$14,IF(N2157&lt;Premissas!$B$10,Premissas!$B$15,IF(N2157&lt;Premissas!$B$11,Premissas!$B$16,IF(N2157&lt;Premissas!$B$12,Premissas!$B$17,Premissas!$B$18)))))</f>
        <v/>
      </c>
      <c r="Q2157" s="5">
        <f>IFERROR(P2157/Premissas!$B$4,0)</f>
        <v/>
      </c>
    </row>
    <row r="2158">
      <c r="A2158" s="2" t="n">
        <v>8</v>
      </c>
      <c r="B2158" s="2" t="n">
        <v>409</v>
      </c>
      <c r="C2158" s="2" t="inlineStr">
        <is>
          <t>ATIVIDADE OP. EMP.</t>
        </is>
      </c>
      <c r="D2158" s="2" t="inlineStr">
        <is>
          <t>4547128</t>
        </is>
      </c>
      <c r="E2158" s="2" t="inlineStr">
        <is>
          <t>Rafael Alves Da Silva</t>
        </is>
      </c>
      <c r="F2158" s="2" t="n">
        <v>1906</v>
      </c>
      <c r="G2158" s="2" t="n">
        <v>56.53</v>
      </c>
      <c r="H2158" s="2" t="n">
        <v>34</v>
      </c>
      <c r="I2158" s="2" t="n">
        <v>25</v>
      </c>
      <c r="J2158" s="2" t="inlineStr">
        <is>
          <t>GPA</t>
        </is>
      </c>
      <c r="K2158" s="2">
        <f>IF(I2158&lt;&gt;"",I2158,IFERROR(INDEX(Base!$I:$I,MATCH(1,(Base!$C:$C=C2158)*(Base!$I:$I&lt;&gt;""),0)),0))</f>
        <v/>
      </c>
      <c r="L2158" s="2">
        <f>IF(AND(I2158="",K2158&gt;0),"SIM","NÃO")</f>
        <v/>
      </c>
      <c r="M2158" s="2">
        <f>IF(ISNUMBER(SEARCH("SEPARA",UPPER(C2158))),"NÃO","SIM")</f>
        <v/>
      </c>
      <c r="N2158" s="2">
        <f>IFERROR(H2158/K2158,0)</f>
        <v/>
      </c>
      <c r="O2158" s="2">
        <f>IF(M2158="NÃO","EXCLUÍDO",IF(N2158&lt;Premissas!$B$8,"&lt; 1,00",IF(N2158&lt;Premissas!$B$9,"1,00 – 1,19",IF(N2158&lt;Premissas!$B$10,"1,20 – 1,39",IF(N2158&lt;Premissas!$B$11,"1,40 – 1,59",IF(N2158&lt;Premissas!$B$12,"1,60 – 1,99","≥ 2,00"))))))</f>
        <v/>
      </c>
      <c r="P2158" s="5">
        <f>IF(OR(M2158="NÃO",N2158&lt;Premissas!$B$8),Premissas!$B$13,IF(N2158&lt;Premissas!$B$9,Premissas!$B$14,IF(N2158&lt;Premissas!$B$10,Premissas!$B$15,IF(N2158&lt;Premissas!$B$11,Premissas!$B$16,IF(N2158&lt;Premissas!$B$12,Premissas!$B$17,Premissas!$B$18)))))</f>
        <v/>
      </c>
      <c r="Q2158" s="5">
        <f>IFERROR(P2158/Premissas!$B$4,0)</f>
        <v/>
      </c>
    </row>
    <row r="2159">
      <c r="A2159" s="2" t="n">
        <v>8</v>
      </c>
      <c r="B2159" s="2" t="n">
        <v>409</v>
      </c>
      <c r="C2159" s="2" t="inlineStr">
        <is>
          <t>CARREGAMENTO</t>
        </is>
      </c>
      <c r="D2159" s="2" t="inlineStr">
        <is>
          <t>4567633</t>
        </is>
      </c>
      <c r="E2159" s="2" t="inlineStr">
        <is>
          <t>Vinicius Oliveira Muniz</t>
        </is>
      </c>
      <c r="F2159" s="2" t="n">
        <v>42</v>
      </c>
      <c r="G2159" s="2" t="n">
        <v>6.41</v>
      </c>
      <c r="H2159" s="2" t="n">
        <v>7</v>
      </c>
      <c r="I2159" s="2" t="n">
        <v>24</v>
      </c>
      <c r="J2159" s="2" t="inlineStr">
        <is>
          <t>GPA</t>
        </is>
      </c>
      <c r="K2159" s="2">
        <f>IF(I2159&lt;&gt;"",I2159,IFERROR(INDEX(Base!$I:$I,MATCH(1,(Base!$C:$C=C2159)*(Base!$I:$I&lt;&gt;""),0)),0))</f>
        <v/>
      </c>
      <c r="L2159" s="2">
        <f>IF(AND(I2159="",K2159&gt;0),"SIM","NÃO")</f>
        <v/>
      </c>
      <c r="M2159" s="2">
        <f>IF(ISNUMBER(SEARCH("SEPARA",UPPER(C2159))),"NÃO","SIM")</f>
        <v/>
      </c>
      <c r="N2159" s="2">
        <f>IFERROR(H2159/K2159,0)</f>
        <v/>
      </c>
      <c r="O2159" s="2">
        <f>IF(M2159="NÃO","EXCLUÍDO",IF(N2159&lt;Premissas!$B$8,"&lt; 1,00",IF(N2159&lt;Premissas!$B$9,"1,00 – 1,19",IF(N2159&lt;Premissas!$B$10,"1,20 – 1,39",IF(N2159&lt;Premissas!$B$11,"1,40 – 1,59",IF(N2159&lt;Premissas!$B$12,"1,60 – 1,99","≥ 2,00"))))))</f>
        <v/>
      </c>
      <c r="P2159" s="5">
        <f>IF(OR(M2159="NÃO",N2159&lt;Premissas!$B$8),Premissas!$B$13,IF(N2159&lt;Premissas!$B$9,Premissas!$B$14,IF(N2159&lt;Premissas!$B$10,Premissas!$B$15,IF(N2159&lt;Premissas!$B$11,Premissas!$B$16,IF(N2159&lt;Premissas!$B$12,Premissas!$B$17,Premissas!$B$18)))))</f>
        <v/>
      </c>
      <c r="Q2159" s="5">
        <f>IFERROR(P2159/Premissas!$B$4,0)</f>
        <v/>
      </c>
    </row>
    <row r="2160">
      <c r="A2160" s="2" t="n">
        <v>8</v>
      </c>
      <c r="B2160" s="2" t="n">
        <v>409</v>
      </c>
      <c r="C2160" s="2" t="inlineStr">
        <is>
          <t>PUXADA RECEB</t>
        </is>
      </c>
      <c r="D2160" s="2" t="inlineStr">
        <is>
          <t>4567633</t>
        </is>
      </c>
      <c r="E2160" s="2" t="inlineStr">
        <is>
          <t>Vinicius Oliveira Muniz</t>
        </is>
      </c>
      <c r="F2160" s="2" t="n">
        <v>294</v>
      </c>
      <c r="G2160" s="2" t="n">
        <v>11.79</v>
      </c>
      <c r="H2160" s="2" t="n">
        <v>25</v>
      </c>
      <c r="I2160" s="2" t="n">
        <v>22</v>
      </c>
      <c r="J2160" s="2" t="inlineStr">
        <is>
          <t>GPA</t>
        </is>
      </c>
      <c r="K2160" s="2">
        <f>IF(I2160&lt;&gt;"",I2160,IFERROR(INDEX(Base!$I:$I,MATCH(1,(Base!$C:$C=C2160)*(Base!$I:$I&lt;&gt;""),0)),0))</f>
        <v/>
      </c>
      <c r="L2160" s="2">
        <f>IF(AND(I2160="",K2160&gt;0),"SIM","NÃO")</f>
        <v/>
      </c>
      <c r="M2160" s="2">
        <f>IF(ISNUMBER(SEARCH("SEPARA",UPPER(C2160))),"NÃO","SIM")</f>
        <v/>
      </c>
      <c r="N2160" s="2">
        <f>IFERROR(H2160/K2160,0)</f>
        <v/>
      </c>
      <c r="O2160" s="2">
        <f>IF(M2160="NÃO","EXCLUÍDO",IF(N2160&lt;Premissas!$B$8,"&lt; 1,00",IF(N2160&lt;Premissas!$B$9,"1,00 – 1,19",IF(N2160&lt;Premissas!$B$10,"1,20 – 1,39",IF(N2160&lt;Premissas!$B$11,"1,40 – 1,59",IF(N2160&lt;Premissas!$B$12,"1,60 – 1,99","≥ 2,00"))))))</f>
        <v/>
      </c>
      <c r="P2160" s="5">
        <f>IF(OR(M2160="NÃO",N2160&lt;Premissas!$B$8),Premissas!$B$13,IF(N2160&lt;Premissas!$B$9,Premissas!$B$14,IF(N2160&lt;Premissas!$B$10,Premissas!$B$15,IF(N2160&lt;Premissas!$B$11,Premissas!$B$16,IF(N2160&lt;Premissas!$B$12,Premissas!$B$17,Premissas!$B$18)))))</f>
        <v/>
      </c>
      <c r="Q2160" s="5">
        <f>IFERROR(P2160/Premissas!$B$4,0)</f>
        <v/>
      </c>
    </row>
    <row r="2161">
      <c r="A2161" s="2" t="n">
        <v>8</v>
      </c>
      <c r="B2161" s="2" t="n">
        <v>409</v>
      </c>
      <c r="C2161" s="2" t="inlineStr">
        <is>
          <t>RECEBIMENTO</t>
        </is>
      </c>
      <c r="D2161" s="2" t="inlineStr">
        <is>
          <t>4567633</t>
        </is>
      </c>
      <c r="E2161" s="2" t="inlineStr">
        <is>
          <t>Vinicius Oliveira Muniz</t>
        </is>
      </c>
      <c r="F2161" s="2" t="n">
        <v>147</v>
      </c>
      <c r="G2161" s="2" t="n">
        <v>4.03</v>
      </c>
      <c r="H2161" s="2" t="n">
        <v>36</v>
      </c>
      <c r="I2161" s="2" t="n">
        <v>25</v>
      </c>
      <c r="J2161" s="2" t="inlineStr">
        <is>
          <t>GPA</t>
        </is>
      </c>
      <c r="K2161" s="2">
        <f>IF(I2161&lt;&gt;"",I2161,IFERROR(INDEX(Base!$I:$I,MATCH(1,(Base!$C:$C=C2161)*(Base!$I:$I&lt;&gt;""),0)),0))</f>
        <v/>
      </c>
      <c r="L2161" s="2">
        <f>IF(AND(I2161="",K2161&gt;0),"SIM","NÃO")</f>
        <v/>
      </c>
      <c r="M2161" s="2">
        <f>IF(ISNUMBER(SEARCH("SEPARA",UPPER(C2161))),"NÃO","SIM")</f>
        <v/>
      </c>
      <c r="N2161" s="2">
        <f>IFERROR(H2161/K2161,0)</f>
        <v/>
      </c>
      <c r="O2161" s="2">
        <f>IF(M2161="NÃO","EXCLUÍDO",IF(N2161&lt;Premissas!$B$8,"&lt; 1,00",IF(N2161&lt;Premissas!$B$9,"1,00 – 1,19",IF(N2161&lt;Premissas!$B$10,"1,20 – 1,39",IF(N2161&lt;Premissas!$B$11,"1,40 – 1,59",IF(N2161&lt;Premissas!$B$12,"1,60 – 1,99","≥ 2,00"))))))</f>
        <v/>
      </c>
      <c r="P2161" s="5">
        <f>IF(OR(M2161="NÃO",N2161&lt;Premissas!$B$8),Premissas!$B$13,IF(N2161&lt;Premissas!$B$9,Premissas!$B$14,IF(N2161&lt;Premissas!$B$10,Premissas!$B$15,IF(N2161&lt;Premissas!$B$11,Premissas!$B$16,IF(N2161&lt;Premissas!$B$12,Premissas!$B$17,Premissas!$B$18)))))</f>
        <v/>
      </c>
      <c r="Q2161" s="5">
        <f>IFERROR(P2161/Premissas!$B$4,0)</f>
        <v/>
      </c>
    </row>
    <row r="2162">
      <c r="A2162" s="2" t="n">
        <v>8</v>
      </c>
      <c r="B2162" s="2" t="n">
        <v>409</v>
      </c>
      <c r="C2162" s="2" t="inlineStr">
        <is>
          <t>SEPARACAO</t>
        </is>
      </c>
      <c r="D2162" s="2" t="inlineStr">
        <is>
          <t>4567633</t>
        </is>
      </c>
      <c r="E2162" s="2" t="inlineStr">
        <is>
          <t>Vinicius Oliveira Muniz</t>
        </is>
      </c>
      <c r="F2162" s="2" t="n">
        <v>521</v>
      </c>
      <c r="G2162" s="2" t="n">
        <v>12.75</v>
      </c>
      <c r="H2162" s="2" t="n">
        <v>41</v>
      </c>
      <c r="I2162" s="2" t="n">
        <v>105</v>
      </c>
      <c r="J2162" s="2" t="inlineStr">
        <is>
          <t>GPA</t>
        </is>
      </c>
      <c r="K2162" s="2">
        <f>IF(I2162&lt;&gt;"",I2162,IFERROR(INDEX(Base!$I:$I,MATCH(1,(Base!$C:$C=C2162)*(Base!$I:$I&lt;&gt;""),0)),0))</f>
        <v/>
      </c>
      <c r="L2162" s="2">
        <f>IF(AND(I2162="",K2162&gt;0),"SIM","NÃO")</f>
        <v/>
      </c>
      <c r="M2162" s="2">
        <f>IF(ISNUMBER(SEARCH("SEPARA",UPPER(C2162))),"NÃO","SIM")</f>
        <v/>
      </c>
      <c r="N2162" s="2">
        <f>IFERROR(H2162/K2162,0)</f>
        <v/>
      </c>
      <c r="O2162" s="2">
        <f>IF(M2162="NÃO","EXCLUÍDO",IF(N2162&lt;Premissas!$B$8,"&lt; 1,00",IF(N2162&lt;Premissas!$B$9,"1,00 – 1,19",IF(N2162&lt;Premissas!$B$10,"1,20 – 1,39",IF(N2162&lt;Premissas!$B$11,"1,40 – 1,59",IF(N2162&lt;Premissas!$B$12,"1,60 – 1,99","≥ 2,00"))))))</f>
        <v/>
      </c>
      <c r="P2162" s="5">
        <f>IF(OR(M2162="NÃO",N2162&lt;Premissas!$B$8),Premissas!$B$13,IF(N2162&lt;Premissas!$B$9,Premissas!$B$14,IF(N2162&lt;Premissas!$B$10,Premissas!$B$15,IF(N2162&lt;Premissas!$B$11,Premissas!$B$16,IF(N2162&lt;Premissas!$B$12,Premissas!$B$17,Premissas!$B$18)))))</f>
        <v/>
      </c>
      <c r="Q2162" s="5">
        <f>IFERROR(P2162/Premissas!$B$4,0)</f>
        <v/>
      </c>
    </row>
    <row r="2163">
      <c r="A2163" s="2" t="n">
        <v>8</v>
      </c>
      <c r="B2163" s="2" t="n">
        <v>409</v>
      </c>
      <c r="C2163" s="2" t="inlineStr">
        <is>
          <t>PUXADA RECEB</t>
        </is>
      </c>
      <c r="D2163" s="2" t="inlineStr">
        <is>
          <t>491277</t>
        </is>
      </c>
      <c r="E2163" s="2" t="inlineStr">
        <is>
          <t>Allan Chaves Da Cruz Da Rocha</t>
        </is>
      </c>
      <c r="F2163" s="2" t="n">
        <v>8</v>
      </c>
      <c r="G2163" s="2" t="n">
        <v>0.25</v>
      </c>
      <c r="H2163" s="2" t="n">
        <v>32</v>
      </c>
      <c r="I2163" s="2" t="n">
        <v>22</v>
      </c>
      <c r="J2163" s="2" t="inlineStr">
        <is>
          <t>GPA</t>
        </is>
      </c>
      <c r="K2163" s="2">
        <f>IF(I2163&lt;&gt;"",I2163,IFERROR(INDEX(Base!$I:$I,MATCH(1,(Base!$C:$C=C2163)*(Base!$I:$I&lt;&gt;""),0)),0))</f>
        <v/>
      </c>
      <c r="L2163" s="2">
        <f>IF(AND(I2163="",K2163&gt;0),"SIM","NÃO")</f>
        <v/>
      </c>
      <c r="M2163" s="2">
        <f>IF(ISNUMBER(SEARCH("SEPARA",UPPER(C2163))),"NÃO","SIM")</f>
        <v/>
      </c>
      <c r="N2163" s="2">
        <f>IFERROR(H2163/K2163,0)</f>
        <v/>
      </c>
      <c r="O2163" s="2">
        <f>IF(M2163="NÃO","EXCLUÍDO",IF(N2163&lt;Premissas!$B$8,"&lt; 1,00",IF(N2163&lt;Premissas!$B$9,"1,00 – 1,19",IF(N2163&lt;Premissas!$B$10,"1,20 – 1,39",IF(N2163&lt;Premissas!$B$11,"1,40 – 1,59",IF(N2163&lt;Premissas!$B$12,"1,60 – 1,99","≥ 2,00"))))))</f>
        <v/>
      </c>
      <c r="P2163" s="5">
        <f>IF(OR(M2163="NÃO",N2163&lt;Premissas!$B$8),Premissas!$B$13,IF(N2163&lt;Premissas!$B$9,Premissas!$B$14,IF(N2163&lt;Premissas!$B$10,Premissas!$B$15,IF(N2163&lt;Premissas!$B$11,Premissas!$B$16,IF(N2163&lt;Premissas!$B$12,Premissas!$B$17,Premissas!$B$18)))))</f>
        <v/>
      </c>
      <c r="Q2163" s="5">
        <f>IFERROR(P2163/Premissas!$B$4,0)</f>
        <v/>
      </c>
    </row>
    <row r="2164">
      <c r="A2164" s="2" t="n">
        <v>8</v>
      </c>
      <c r="B2164" s="2" t="n">
        <v>409</v>
      </c>
      <c r="C2164" s="2" t="inlineStr">
        <is>
          <t>RECEBIMENTO</t>
        </is>
      </c>
      <c r="D2164" s="2" t="inlineStr">
        <is>
          <t>491277</t>
        </is>
      </c>
      <c r="E2164" s="2" t="inlineStr">
        <is>
          <t>Allan Chaves Da Cruz Da Rocha</t>
        </is>
      </c>
      <c r="F2164" s="2" t="n">
        <v>14</v>
      </c>
      <c r="G2164" s="2" t="n">
        <v>9.23</v>
      </c>
      <c r="H2164" s="2" t="n">
        <v>2</v>
      </c>
      <c r="I2164" s="2" t="n">
        <v>25</v>
      </c>
      <c r="J2164" s="2" t="inlineStr">
        <is>
          <t>GPA</t>
        </is>
      </c>
      <c r="K2164" s="2">
        <f>IF(I2164&lt;&gt;"",I2164,IFERROR(INDEX(Base!$I:$I,MATCH(1,(Base!$C:$C=C2164)*(Base!$I:$I&lt;&gt;""),0)),0))</f>
        <v/>
      </c>
      <c r="L2164" s="2">
        <f>IF(AND(I2164="",K2164&gt;0),"SIM","NÃO")</f>
        <v/>
      </c>
      <c r="M2164" s="2">
        <f>IF(ISNUMBER(SEARCH("SEPARA",UPPER(C2164))),"NÃO","SIM")</f>
        <v/>
      </c>
      <c r="N2164" s="2">
        <f>IFERROR(H2164/K2164,0)</f>
        <v/>
      </c>
      <c r="O2164" s="2">
        <f>IF(M2164="NÃO","EXCLUÍDO",IF(N2164&lt;Premissas!$B$8,"&lt; 1,00",IF(N2164&lt;Premissas!$B$9,"1,00 – 1,19",IF(N2164&lt;Premissas!$B$10,"1,20 – 1,39",IF(N2164&lt;Premissas!$B$11,"1,40 – 1,59",IF(N2164&lt;Premissas!$B$12,"1,60 – 1,99","≥ 2,00"))))))</f>
        <v/>
      </c>
      <c r="P2164" s="5">
        <f>IF(OR(M2164="NÃO",N2164&lt;Premissas!$B$8),Premissas!$B$13,IF(N2164&lt;Premissas!$B$9,Premissas!$B$14,IF(N2164&lt;Premissas!$B$10,Premissas!$B$15,IF(N2164&lt;Premissas!$B$11,Premissas!$B$16,IF(N2164&lt;Premissas!$B$12,Premissas!$B$17,Premissas!$B$18)))))</f>
        <v/>
      </c>
      <c r="Q2164" s="5">
        <f>IFERROR(P2164/Premissas!$B$4,0)</f>
        <v/>
      </c>
    </row>
    <row r="2165">
      <c r="A2165" s="2" t="n">
        <v>8</v>
      </c>
      <c r="B2165" s="2" t="n">
        <v>409</v>
      </c>
      <c r="C2165" s="2" t="inlineStr">
        <is>
          <t>PUXADA RECEB</t>
        </is>
      </c>
      <c r="D2165" s="2" t="inlineStr">
        <is>
          <t>5027608</t>
        </is>
      </c>
      <c r="E2165" s="2" t="inlineStr">
        <is>
          <t>Douglas Lima da Silva</t>
        </is>
      </c>
      <c r="F2165" s="2" t="n">
        <v>102</v>
      </c>
      <c r="G2165" s="2" t="n">
        <v>3.73</v>
      </c>
      <c r="H2165" s="2" t="n">
        <v>27</v>
      </c>
      <c r="I2165" s="2" t="n">
        <v>22</v>
      </c>
      <c r="J2165" s="2" t="inlineStr">
        <is>
          <t>GPA</t>
        </is>
      </c>
      <c r="K2165" s="2">
        <f>IF(I2165&lt;&gt;"",I2165,IFERROR(INDEX(Base!$I:$I,MATCH(1,(Base!$C:$C=C2165)*(Base!$I:$I&lt;&gt;""),0)),0))</f>
        <v/>
      </c>
      <c r="L2165" s="2">
        <f>IF(AND(I2165="",K2165&gt;0),"SIM","NÃO")</f>
        <v/>
      </c>
      <c r="M2165" s="2">
        <f>IF(ISNUMBER(SEARCH("SEPARA",UPPER(C2165))),"NÃO","SIM")</f>
        <v/>
      </c>
      <c r="N2165" s="2">
        <f>IFERROR(H2165/K2165,0)</f>
        <v/>
      </c>
      <c r="O2165" s="2">
        <f>IF(M2165="NÃO","EXCLUÍDO",IF(N2165&lt;Premissas!$B$8,"&lt; 1,00",IF(N2165&lt;Premissas!$B$9,"1,00 – 1,19",IF(N2165&lt;Premissas!$B$10,"1,20 – 1,39",IF(N2165&lt;Premissas!$B$11,"1,40 – 1,59",IF(N2165&lt;Premissas!$B$12,"1,60 – 1,99","≥ 2,00"))))))</f>
        <v/>
      </c>
      <c r="P2165" s="5">
        <f>IF(OR(M2165="NÃO",N2165&lt;Premissas!$B$8),Premissas!$B$13,IF(N2165&lt;Premissas!$B$9,Premissas!$B$14,IF(N2165&lt;Premissas!$B$10,Premissas!$B$15,IF(N2165&lt;Premissas!$B$11,Premissas!$B$16,IF(N2165&lt;Premissas!$B$12,Premissas!$B$17,Premissas!$B$18)))))</f>
        <v/>
      </c>
      <c r="Q2165" s="5">
        <f>IFERROR(P2165/Premissas!$B$4,0)</f>
        <v/>
      </c>
    </row>
    <row r="2166">
      <c r="A2166" s="2" t="n">
        <v>8</v>
      </c>
      <c r="B2166" s="2" t="n">
        <v>409</v>
      </c>
      <c r="C2166" s="2" t="inlineStr">
        <is>
          <t>PUXADA RECEB</t>
        </is>
      </c>
      <c r="D2166" s="2" t="inlineStr">
        <is>
          <t>5040612</t>
        </is>
      </c>
      <c r="E2166" s="2" t="inlineStr">
        <is>
          <t>Alexsandro Mois? dos Santos</t>
        </is>
      </c>
      <c r="F2166" s="2" t="n">
        <v>46</v>
      </c>
      <c r="G2166" s="2" t="n">
        <v>3.81</v>
      </c>
      <c r="H2166" s="2" t="n">
        <v>12</v>
      </c>
      <c r="I2166" s="2" t="n">
        <v>22</v>
      </c>
      <c r="J2166" s="2" t="inlineStr">
        <is>
          <t>GPA</t>
        </is>
      </c>
      <c r="K2166" s="2">
        <f>IF(I2166&lt;&gt;"",I2166,IFERROR(INDEX(Base!$I:$I,MATCH(1,(Base!$C:$C=C2166)*(Base!$I:$I&lt;&gt;""),0)),0))</f>
        <v/>
      </c>
      <c r="L2166" s="2">
        <f>IF(AND(I2166="",K2166&gt;0),"SIM","NÃO")</f>
        <v/>
      </c>
      <c r="M2166" s="2">
        <f>IF(ISNUMBER(SEARCH("SEPARA",UPPER(C2166))),"NÃO","SIM")</f>
        <v/>
      </c>
      <c r="N2166" s="2">
        <f>IFERROR(H2166/K2166,0)</f>
        <v/>
      </c>
      <c r="O2166" s="2">
        <f>IF(M2166="NÃO","EXCLUÍDO",IF(N2166&lt;Premissas!$B$8,"&lt; 1,00",IF(N2166&lt;Premissas!$B$9,"1,00 – 1,19",IF(N2166&lt;Premissas!$B$10,"1,20 – 1,39",IF(N2166&lt;Premissas!$B$11,"1,40 – 1,59",IF(N2166&lt;Premissas!$B$12,"1,60 – 1,99","≥ 2,00"))))))</f>
        <v/>
      </c>
      <c r="P2166" s="5">
        <f>IF(OR(M2166="NÃO",N2166&lt;Premissas!$B$8),Premissas!$B$13,IF(N2166&lt;Premissas!$B$9,Premissas!$B$14,IF(N2166&lt;Premissas!$B$10,Premissas!$B$15,IF(N2166&lt;Premissas!$B$11,Premissas!$B$16,IF(N2166&lt;Premissas!$B$12,Premissas!$B$17,Premissas!$B$18)))))</f>
        <v/>
      </c>
      <c r="Q2166" s="5">
        <f>IFERROR(P2166/Premissas!$B$4,0)</f>
        <v/>
      </c>
    </row>
    <row r="2167">
      <c r="A2167" s="2" t="n">
        <v>8</v>
      </c>
      <c r="B2167" s="2" t="n">
        <v>409</v>
      </c>
      <c r="C2167" s="2" t="inlineStr">
        <is>
          <t>RECEBIMENTO</t>
        </is>
      </c>
      <c r="D2167" s="2" t="inlineStr">
        <is>
          <t>5040612</t>
        </is>
      </c>
      <c r="E2167" s="2" t="inlineStr">
        <is>
          <t>Alexsandro Mois? dos Santos</t>
        </is>
      </c>
      <c r="F2167" s="2" t="n">
        <v>449</v>
      </c>
      <c r="G2167" s="2" t="n">
        <v>12.04</v>
      </c>
      <c r="H2167" s="2" t="n">
        <v>37</v>
      </c>
      <c r="I2167" s="2" t="n">
        <v>25</v>
      </c>
      <c r="J2167" s="2" t="inlineStr">
        <is>
          <t>GPA</t>
        </is>
      </c>
      <c r="K2167" s="2">
        <f>IF(I2167&lt;&gt;"",I2167,IFERROR(INDEX(Base!$I:$I,MATCH(1,(Base!$C:$C=C2167)*(Base!$I:$I&lt;&gt;""),0)),0))</f>
        <v/>
      </c>
      <c r="L2167" s="2">
        <f>IF(AND(I2167="",K2167&gt;0),"SIM","NÃO")</f>
        <v/>
      </c>
      <c r="M2167" s="2">
        <f>IF(ISNUMBER(SEARCH("SEPARA",UPPER(C2167))),"NÃO","SIM")</f>
        <v/>
      </c>
      <c r="N2167" s="2">
        <f>IFERROR(H2167/K2167,0)</f>
        <v/>
      </c>
      <c r="O2167" s="2">
        <f>IF(M2167="NÃO","EXCLUÍDO",IF(N2167&lt;Premissas!$B$8,"&lt; 1,00",IF(N2167&lt;Premissas!$B$9,"1,00 – 1,19",IF(N2167&lt;Premissas!$B$10,"1,20 – 1,39",IF(N2167&lt;Premissas!$B$11,"1,40 – 1,59",IF(N2167&lt;Premissas!$B$12,"1,60 – 1,99","≥ 2,00"))))))</f>
        <v/>
      </c>
      <c r="P2167" s="5">
        <f>IF(OR(M2167="NÃO",N2167&lt;Premissas!$B$8),Premissas!$B$13,IF(N2167&lt;Premissas!$B$9,Premissas!$B$14,IF(N2167&lt;Premissas!$B$10,Premissas!$B$15,IF(N2167&lt;Premissas!$B$11,Premissas!$B$16,IF(N2167&lt;Premissas!$B$12,Premissas!$B$17,Premissas!$B$18)))))</f>
        <v/>
      </c>
      <c r="Q2167" s="5">
        <f>IFERROR(P2167/Premissas!$B$4,0)</f>
        <v/>
      </c>
    </row>
    <row r="2168">
      <c r="A2168" s="2" t="n">
        <v>8</v>
      </c>
      <c r="B2168" s="2" t="n">
        <v>409</v>
      </c>
      <c r="C2168" s="2" t="inlineStr">
        <is>
          <t>PUXADA RECEB</t>
        </is>
      </c>
      <c r="D2168" s="2" t="inlineStr">
        <is>
          <t>508667</t>
        </is>
      </c>
      <c r="E2168" s="2" t="inlineStr">
        <is>
          <t>Luis Dos Santos Neto</t>
        </is>
      </c>
      <c r="F2168" s="2" t="n">
        <v>75</v>
      </c>
      <c r="G2168" s="2" t="n">
        <v>1.97</v>
      </c>
      <c r="H2168" s="2" t="n">
        <v>38</v>
      </c>
      <c r="I2168" s="2" t="n">
        <v>22</v>
      </c>
      <c r="J2168" s="2" t="inlineStr">
        <is>
          <t>GPA</t>
        </is>
      </c>
      <c r="K2168" s="2">
        <f>IF(I2168&lt;&gt;"",I2168,IFERROR(INDEX(Base!$I:$I,MATCH(1,(Base!$C:$C=C2168)*(Base!$I:$I&lt;&gt;""),0)),0))</f>
        <v/>
      </c>
      <c r="L2168" s="2">
        <f>IF(AND(I2168="",K2168&gt;0),"SIM","NÃO")</f>
        <v/>
      </c>
      <c r="M2168" s="2">
        <f>IF(ISNUMBER(SEARCH("SEPARA",UPPER(C2168))),"NÃO","SIM")</f>
        <v/>
      </c>
      <c r="N2168" s="2">
        <f>IFERROR(H2168/K2168,0)</f>
        <v/>
      </c>
      <c r="O2168" s="2">
        <f>IF(M2168="NÃO","EXCLUÍDO",IF(N2168&lt;Premissas!$B$8,"&lt; 1,00",IF(N2168&lt;Premissas!$B$9,"1,00 – 1,19",IF(N2168&lt;Premissas!$B$10,"1,20 – 1,39",IF(N2168&lt;Premissas!$B$11,"1,40 – 1,59",IF(N2168&lt;Premissas!$B$12,"1,60 – 1,99","≥ 2,00"))))))</f>
        <v/>
      </c>
      <c r="P2168" s="5">
        <f>IF(OR(M2168="NÃO",N2168&lt;Premissas!$B$8),Premissas!$B$13,IF(N2168&lt;Premissas!$B$9,Premissas!$B$14,IF(N2168&lt;Premissas!$B$10,Premissas!$B$15,IF(N2168&lt;Premissas!$B$11,Premissas!$B$16,IF(N2168&lt;Premissas!$B$12,Premissas!$B$17,Premissas!$B$18)))))</f>
        <v/>
      </c>
      <c r="Q2168" s="5">
        <f>IFERROR(P2168/Premissas!$B$4,0)</f>
        <v/>
      </c>
    </row>
    <row r="2169">
      <c r="A2169" s="2" t="n">
        <v>8</v>
      </c>
      <c r="B2169" s="2" t="n">
        <v>409</v>
      </c>
      <c r="C2169" s="2" t="inlineStr">
        <is>
          <t>PUXADA RECEB</t>
        </is>
      </c>
      <c r="D2169" s="2" t="inlineStr">
        <is>
          <t>5096049</t>
        </is>
      </c>
      <c r="E2169" s="2" t="inlineStr">
        <is>
          <t>Fernando Braz Da Silva Junior</t>
        </is>
      </c>
      <c r="F2169" s="2" t="n">
        <v>1</v>
      </c>
      <c r="G2169" s="2" t="n">
        <v>0.03</v>
      </c>
      <c r="H2169" s="2" t="n">
        <v>33</v>
      </c>
      <c r="I2169" s="2" t="n">
        <v>22</v>
      </c>
      <c r="J2169" s="2" t="inlineStr">
        <is>
          <t>GPA</t>
        </is>
      </c>
      <c r="K2169" s="2">
        <f>IF(I2169&lt;&gt;"",I2169,IFERROR(INDEX(Base!$I:$I,MATCH(1,(Base!$C:$C=C2169)*(Base!$I:$I&lt;&gt;""),0)),0))</f>
        <v/>
      </c>
      <c r="L2169" s="2">
        <f>IF(AND(I2169="",K2169&gt;0),"SIM","NÃO")</f>
        <v/>
      </c>
      <c r="M2169" s="2">
        <f>IF(ISNUMBER(SEARCH("SEPARA",UPPER(C2169))),"NÃO","SIM")</f>
        <v/>
      </c>
      <c r="N2169" s="2">
        <f>IFERROR(H2169/K2169,0)</f>
        <v/>
      </c>
      <c r="O2169" s="2">
        <f>IF(M2169="NÃO","EXCLUÍDO",IF(N2169&lt;Premissas!$B$8,"&lt; 1,00",IF(N2169&lt;Premissas!$B$9,"1,00 – 1,19",IF(N2169&lt;Premissas!$B$10,"1,20 – 1,39",IF(N2169&lt;Premissas!$B$11,"1,40 – 1,59",IF(N2169&lt;Premissas!$B$12,"1,60 – 1,99","≥ 2,00"))))))</f>
        <v/>
      </c>
      <c r="P2169" s="5">
        <f>IF(OR(M2169="NÃO",N2169&lt;Premissas!$B$8),Premissas!$B$13,IF(N2169&lt;Premissas!$B$9,Premissas!$B$14,IF(N2169&lt;Premissas!$B$10,Premissas!$B$15,IF(N2169&lt;Premissas!$B$11,Premissas!$B$16,IF(N2169&lt;Premissas!$B$12,Premissas!$B$17,Premissas!$B$18)))))</f>
        <v/>
      </c>
      <c r="Q2169" s="5">
        <f>IFERROR(P2169/Premissas!$B$4,0)</f>
        <v/>
      </c>
    </row>
    <row r="2170">
      <c r="A2170" s="2" t="n">
        <v>8</v>
      </c>
      <c r="B2170" s="2" t="n">
        <v>409</v>
      </c>
      <c r="C2170" s="2" t="inlineStr">
        <is>
          <t>PUXADA RECEB</t>
        </is>
      </c>
      <c r="D2170" s="2" t="inlineStr">
        <is>
          <t>5096782</t>
        </is>
      </c>
      <c r="E2170" s="2" t="inlineStr">
        <is>
          <t>Sheila Rodrigues Fraga De Araujo</t>
        </is>
      </c>
      <c r="F2170" s="2" t="n">
        <v>50</v>
      </c>
      <c r="G2170" s="2" t="n">
        <v>2.21</v>
      </c>
      <c r="H2170" s="2" t="n">
        <v>23</v>
      </c>
      <c r="I2170" s="2" t="n">
        <v>22</v>
      </c>
      <c r="J2170" s="2" t="inlineStr">
        <is>
          <t>GPA</t>
        </is>
      </c>
      <c r="K2170" s="2">
        <f>IF(I2170&lt;&gt;"",I2170,IFERROR(INDEX(Base!$I:$I,MATCH(1,(Base!$C:$C=C2170)*(Base!$I:$I&lt;&gt;""),0)),0))</f>
        <v/>
      </c>
      <c r="L2170" s="2">
        <f>IF(AND(I2170="",K2170&gt;0),"SIM","NÃO")</f>
        <v/>
      </c>
      <c r="M2170" s="2">
        <f>IF(ISNUMBER(SEARCH("SEPARA",UPPER(C2170))),"NÃO","SIM")</f>
        <v/>
      </c>
      <c r="N2170" s="2">
        <f>IFERROR(H2170/K2170,0)</f>
        <v/>
      </c>
      <c r="O2170" s="2">
        <f>IF(M2170="NÃO","EXCLUÍDO",IF(N2170&lt;Premissas!$B$8,"&lt; 1,00",IF(N2170&lt;Premissas!$B$9,"1,00 – 1,19",IF(N2170&lt;Premissas!$B$10,"1,20 – 1,39",IF(N2170&lt;Premissas!$B$11,"1,40 – 1,59",IF(N2170&lt;Premissas!$B$12,"1,60 – 1,99","≥ 2,00"))))))</f>
        <v/>
      </c>
      <c r="P2170" s="5">
        <f>IF(OR(M2170="NÃO",N2170&lt;Premissas!$B$8),Premissas!$B$13,IF(N2170&lt;Premissas!$B$9,Premissas!$B$14,IF(N2170&lt;Premissas!$B$10,Premissas!$B$15,IF(N2170&lt;Premissas!$B$11,Premissas!$B$16,IF(N2170&lt;Premissas!$B$12,Premissas!$B$17,Premissas!$B$18)))))</f>
        <v/>
      </c>
      <c r="Q2170" s="5">
        <f>IFERROR(P2170/Premissas!$B$4,0)</f>
        <v/>
      </c>
    </row>
    <row r="2171">
      <c r="A2171" s="2" t="n">
        <v>8</v>
      </c>
      <c r="B2171" s="2" t="n">
        <v>409</v>
      </c>
      <c r="C2171" s="2" t="inlineStr">
        <is>
          <t>PUXADA RECEB</t>
        </is>
      </c>
      <c r="D2171" s="2" t="inlineStr">
        <is>
          <t>5097312</t>
        </is>
      </c>
      <c r="E2171" s="2" t="inlineStr">
        <is>
          <t>Matheus Lins</t>
        </is>
      </c>
      <c r="F2171" s="2" t="n">
        <v>61</v>
      </c>
      <c r="G2171" s="2" t="n">
        <v>11.32</v>
      </c>
      <c r="H2171" s="2" t="n">
        <v>5</v>
      </c>
      <c r="I2171" s="2" t="n">
        <v>22</v>
      </c>
      <c r="J2171" s="2" t="inlineStr">
        <is>
          <t>GPA</t>
        </is>
      </c>
      <c r="K2171" s="2">
        <f>IF(I2171&lt;&gt;"",I2171,IFERROR(INDEX(Base!$I:$I,MATCH(1,(Base!$C:$C=C2171)*(Base!$I:$I&lt;&gt;""),0)),0))</f>
        <v/>
      </c>
      <c r="L2171" s="2">
        <f>IF(AND(I2171="",K2171&gt;0),"SIM","NÃO")</f>
        <v/>
      </c>
      <c r="M2171" s="2">
        <f>IF(ISNUMBER(SEARCH("SEPARA",UPPER(C2171))),"NÃO","SIM")</f>
        <v/>
      </c>
      <c r="N2171" s="2">
        <f>IFERROR(H2171/K2171,0)</f>
        <v/>
      </c>
      <c r="O2171" s="2">
        <f>IF(M2171="NÃO","EXCLUÍDO",IF(N2171&lt;Premissas!$B$8,"&lt; 1,00",IF(N2171&lt;Premissas!$B$9,"1,00 – 1,19",IF(N2171&lt;Premissas!$B$10,"1,20 – 1,39",IF(N2171&lt;Premissas!$B$11,"1,40 – 1,59",IF(N2171&lt;Premissas!$B$12,"1,60 – 1,99","≥ 2,00"))))))</f>
        <v/>
      </c>
      <c r="P2171" s="5">
        <f>IF(OR(M2171="NÃO",N2171&lt;Premissas!$B$8),Premissas!$B$13,IF(N2171&lt;Premissas!$B$9,Premissas!$B$14,IF(N2171&lt;Premissas!$B$10,Premissas!$B$15,IF(N2171&lt;Premissas!$B$11,Premissas!$B$16,IF(N2171&lt;Premissas!$B$12,Premissas!$B$17,Premissas!$B$18)))))</f>
        <v/>
      </c>
      <c r="Q2171" s="5">
        <f>IFERROR(P2171/Premissas!$B$4,0)</f>
        <v/>
      </c>
    </row>
    <row r="2172">
      <c r="A2172" s="2" t="n">
        <v>8</v>
      </c>
      <c r="B2172" s="2" t="n">
        <v>409</v>
      </c>
      <c r="C2172" s="2" t="inlineStr">
        <is>
          <t>RECEBIMENTO</t>
        </is>
      </c>
      <c r="D2172" s="2" t="inlineStr">
        <is>
          <t>5097312</t>
        </is>
      </c>
      <c r="E2172" s="2" t="inlineStr">
        <is>
          <t>Matheus Lins</t>
        </is>
      </c>
      <c r="F2172" s="2" t="n">
        <v>17</v>
      </c>
      <c r="G2172" s="2" t="n">
        <v>25.16</v>
      </c>
      <c r="H2172" s="2" t="n">
        <v>1</v>
      </c>
      <c r="I2172" s="2" t="n">
        <v>25</v>
      </c>
      <c r="J2172" s="2" t="inlineStr">
        <is>
          <t>GPA</t>
        </is>
      </c>
      <c r="K2172" s="2">
        <f>IF(I2172&lt;&gt;"",I2172,IFERROR(INDEX(Base!$I:$I,MATCH(1,(Base!$C:$C=C2172)*(Base!$I:$I&lt;&gt;""),0)),0))</f>
        <v/>
      </c>
      <c r="L2172" s="2">
        <f>IF(AND(I2172="",K2172&gt;0),"SIM","NÃO")</f>
        <v/>
      </c>
      <c r="M2172" s="2">
        <f>IF(ISNUMBER(SEARCH("SEPARA",UPPER(C2172))),"NÃO","SIM")</f>
        <v/>
      </c>
      <c r="N2172" s="2">
        <f>IFERROR(H2172/K2172,0)</f>
        <v/>
      </c>
      <c r="O2172" s="2">
        <f>IF(M2172="NÃO","EXCLUÍDO",IF(N2172&lt;Premissas!$B$8,"&lt; 1,00",IF(N2172&lt;Premissas!$B$9,"1,00 – 1,19",IF(N2172&lt;Premissas!$B$10,"1,20 – 1,39",IF(N2172&lt;Premissas!$B$11,"1,40 – 1,59",IF(N2172&lt;Premissas!$B$12,"1,60 – 1,99","≥ 2,00"))))))</f>
        <v/>
      </c>
      <c r="P2172" s="5">
        <f>IF(OR(M2172="NÃO",N2172&lt;Premissas!$B$8),Premissas!$B$13,IF(N2172&lt;Premissas!$B$9,Premissas!$B$14,IF(N2172&lt;Premissas!$B$10,Premissas!$B$15,IF(N2172&lt;Premissas!$B$11,Premissas!$B$16,IF(N2172&lt;Premissas!$B$12,Premissas!$B$17,Premissas!$B$18)))))</f>
        <v/>
      </c>
      <c r="Q2172" s="5">
        <f>IFERROR(P2172/Premissas!$B$4,0)</f>
        <v/>
      </c>
    </row>
    <row r="2173">
      <c r="A2173" s="2" t="n">
        <v>8</v>
      </c>
      <c r="B2173" s="2" t="n">
        <v>409</v>
      </c>
      <c r="C2173" s="2" t="inlineStr">
        <is>
          <t>RECEBIMENTO</t>
        </is>
      </c>
      <c r="D2173" s="2" t="inlineStr">
        <is>
          <t>5099161</t>
        </is>
      </c>
      <c r="E2173" s="2" t="inlineStr">
        <is>
          <t>Moises Andrade Moreira</t>
        </is>
      </c>
      <c r="F2173" s="2" t="n">
        <v>1027</v>
      </c>
      <c r="G2173" s="2" t="n">
        <v>33.1</v>
      </c>
      <c r="H2173" s="2" t="n">
        <v>31</v>
      </c>
      <c r="I2173" s="2" t="n">
        <v>25</v>
      </c>
      <c r="J2173" s="2" t="inlineStr">
        <is>
          <t>GPA</t>
        </is>
      </c>
      <c r="K2173" s="2">
        <f>IF(I2173&lt;&gt;"",I2173,IFERROR(INDEX(Base!$I:$I,MATCH(1,(Base!$C:$C=C2173)*(Base!$I:$I&lt;&gt;""),0)),0))</f>
        <v/>
      </c>
      <c r="L2173" s="2">
        <f>IF(AND(I2173="",K2173&gt;0),"SIM","NÃO")</f>
        <v/>
      </c>
      <c r="M2173" s="2">
        <f>IF(ISNUMBER(SEARCH("SEPARA",UPPER(C2173))),"NÃO","SIM")</f>
        <v/>
      </c>
      <c r="N2173" s="2">
        <f>IFERROR(H2173/K2173,0)</f>
        <v/>
      </c>
      <c r="O2173" s="2">
        <f>IF(M2173="NÃO","EXCLUÍDO",IF(N2173&lt;Premissas!$B$8,"&lt; 1,00",IF(N2173&lt;Premissas!$B$9,"1,00 – 1,19",IF(N2173&lt;Premissas!$B$10,"1,20 – 1,39",IF(N2173&lt;Premissas!$B$11,"1,40 – 1,59",IF(N2173&lt;Premissas!$B$12,"1,60 – 1,99","≥ 2,00"))))))</f>
        <v/>
      </c>
      <c r="P2173" s="5">
        <f>IF(OR(M2173="NÃO",N2173&lt;Premissas!$B$8),Premissas!$B$13,IF(N2173&lt;Premissas!$B$9,Premissas!$B$14,IF(N2173&lt;Premissas!$B$10,Premissas!$B$15,IF(N2173&lt;Premissas!$B$11,Premissas!$B$16,IF(N2173&lt;Premissas!$B$12,Premissas!$B$17,Premissas!$B$18)))))</f>
        <v/>
      </c>
      <c r="Q2173" s="5">
        <f>IFERROR(P2173/Premissas!$B$4,0)</f>
        <v/>
      </c>
    </row>
    <row r="2174">
      <c r="A2174" s="2" t="n">
        <v>8</v>
      </c>
      <c r="B2174" s="2" t="n">
        <v>409</v>
      </c>
      <c r="C2174" s="2" t="inlineStr">
        <is>
          <t>CARREGAMENTO</t>
        </is>
      </c>
      <c r="D2174" s="2" t="inlineStr">
        <is>
          <t>5102952</t>
        </is>
      </c>
      <c r="E2174" s="2" t="inlineStr">
        <is>
          <t>Weslei Carvalho de Andrade</t>
        </is>
      </c>
      <c r="F2174" s="2" t="n">
        <v>288</v>
      </c>
      <c r="G2174" s="2" t="n">
        <v>2.44</v>
      </c>
      <c r="H2174" s="2" t="n">
        <v>118</v>
      </c>
      <c r="I2174" s="2" t="n">
        <v>24</v>
      </c>
      <c r="J2174" s="2" t="inlineStr">
        <is>
          <t>GPA</t>
        </is>
      </c>
      <c r="K2174" s="2">
        <f>IF(I2174&lt;&gt;"",I2174,IFERROR(INDEX(Base!$I:$I,MATCH(1,(Base!$C:$C=C2174)*(Base!$I:$I&lt;&gt;""),0)),0))</f>
        <v/>
      </c>
      <c r="L2174" s="2">
        <f>IF(AND(I2174="",K2174&gt;0),"SIM","NÃO")</f>
        <v/>
      </c>
      <c r="M2174" s="2">
        <f>IF(ISNUMBER(SEARCH("SEPARA",UPPER(C2174))),"NÃO","SIM")</f>
        <v/>
      </c>
      <c r="N2174" s="2">
        <f>IFERROR(H2174/K2174,0)</f>
        <v/>
      </c>
      <c r="O2174" s="2">
        <f>IF(M2174="NÃO","EXCLUÍDO",IF(N2174&lt;Premissas!$B$8,"&lt; 1,00",IF(N2174&lt;Premissas!$B$9,"1,00 – 1,19",IF(N2174&lt;Premissas!$B$10,"1,20 – 1,39",IF(N2174&lt;Premissas!$B$11,"1,40 – 1,59",IF(N2174&lt;Premissas!$B$12,"1,60 – 1,99","≥ 2,00"))))))</f>
        <v/>
      </c>
      <c r="P2174" s="5">
        <f>IF(OR(M2174="NÃO",N2174&lt;Premissas!$B$8),Premissas!$B$13,IF(N2174&lt;Premissas!$B$9,Premissas!$B$14,IF(N2174&lt;Premissas!$B$10,Premissas!$B$15,IF(N2174&lt;Premissas!$B$11,Premissas!$B$16,IF(N2174&lt;Premissas!$B$12,Premissas!$B$17,Premissas!$B$18)))))</f>
        <v/>
      </c>
      <c r="Q2174" s="5">
        <f>IFERROR(P2174/Premissas!$B$4,0)</f>
        <v/>
      </c>
    </row>
    <row r="2175">
      <c r="A2175" s="2" t="n">
        <v>8</v>
      </c>
      <c r="B2175" s="2" t="n">
        <v>409</v>
      </c>
      <c r="C2175" s="2" t="inlineStr">
        <is>
          <t>CARREGAMENTO</t>
        </is>
      </c>
      <c r="D2175" s="2" t="inlineStr">
        <is>
          <t>5103355</t>
        </is>
      </c>
      <c r="E2175" s="2" t="inlineStr">
        <is>
          <t>Fabio Ferreira Lopes</t>
        </is>
      </c>
      <c r="F2175" s="2" t="n">
        <v>105</v>
      </c>
      <c r="G2175" s="2" t="n">
        <v>4.39</v>
      </c>
      <c r="H2175" s="2" t="n">
        <v>24</v>
      </c>
      <c r="I2175" s="2" t="n">
        <v>24</v>
      </c>
      <c r="J2175" s="2" t="inlineStr">
        <is>
          <t>GPA</t>
        </is>
      </c>
      <c r="K2175" s="2">
        <f>IF(I2175&lt;&gt;"",I2175,IFERROR(INDEX(Base!$I:$I,MATCH(1,(Base!$C:$C=C2175)*(Base!$I:$I&lt;&gt;""),0)),0))</f>
        <v/>
      </c>
      <c r="L2175" s="2">
        <f>IF(AND(I2175="",K2175&gt;0),"SIM","NÃO")</f>
        <v/>
      </c>
      <c r="M2175" s="2">
        <f>IF(ISNUMBER(SEARCH("SEPARA",UPPER(C2175))),"NÃO","SIM")</f>
        <v/>
      </c>
      <c r="N2175" s="2">
        <f>IFERROR(H2175/K2175,0)</f>
        <v/>
      </c>
      <c r="O2175" s="2">
        <f>IF(M2175="NÃO","EXCLUÍDO",IF(N2175&lt;Premissas!$B$8,"&lt; 1,00",IF(N2175&lt;Premissas!$B$9,"1,00 – 1,19",IF(N2175&lt;Premissas!$B$10,"1,20 – 1,39",IF(N2175&lt;Premissas!$B$11,"1,40 – 1,59",IF(N2175&lt;Premissas!$B$12,"1,60 – 1,99","≥ 2,00"))))))</f>
        <v/>
      </c>
      <c r="P2175" s="5">
        <f>IF(OR(M2175="NÃO",N2175&lt;Premissas!$B$8),Premissas!$B$13,IF(N2175&lt;Premissas!$B$9,Premissas!$B$14,IF(N2175&lt;Premissas!$B$10,Premissas!$B$15,IF(N2175&lt;Premissas!$B$11,Premissas!$B$16,IF(N2175&lt;Premissas!$B$12,Premissas!$B$17,Premissas!$B$18)))))</f>
        <v/>
      </c>
      <c r="Q2175" s="5">
        <f>IFERROR(P2175/Premissas!$B$4,0)</f>
        <v/>
      </c>
    </row>
    <row r="2176">
      <c r="A2176" s="2" t="n">
        <v>8</v>
      </c>
      <c r="B2176" s="2" t="n">
        <v>409</v>
      </c>
      <c r="C2176" s="2" t="inlineStr">
        <is>
          <t>SEPARACAO</t>
        </is>
      </c>
      <c r="D2176" s="2" t="inlineStr">
        <is>
          <t>5103355</t>
        </is>
      </c>
      <c r="E2176" s="2" t="inlineStr">
        <is>
          <t>Fabio Ferreira Lopes</t>
        </is>
      </c>
      <c r="F2176" s="2" t="n">
        <v>119</v>
      </c>
      <c r="G2176" s="2" t="n">
        <v>1.15</v>
      </c>
      <c r="H2176" s="2" t="n">
        <v>103</v>
      </c>
      <c r="I2176" s="2" t="n">
        <v>105</v>
      </c>
      <c r="J2176" s="2" t="inlineStr">
        <is>
          <t>GPA</t>
        </is>
      </c>
      <c r="K2176" s="2">
        <f>IF(I2176&lt;&gt;"",I2176,IFERROR(INDEX(Base!$I:$I,MATCH(1,(Base!$C:$C=C2176)*(Base!$I:$I&lt;&gt;""),0)),0))</f>
        <v/>
      </c>
      <c r="L2176" s="2">
        <f>IF(AND(I2176="",K2176&gt;0),"SIM","NÃO")</f>
        <v/>
      </c>
      <c r="M2176" s="2">
        <f>IF(ISNUMBER(SEARCH("SEPARA",UPPER(C2176))),"NÃO","SIM")</f>
        <v/>
      </c>
      <c r="N2176" s="2">
        <f>IFERROR(H2176/K2176,0)</f>
        <v/>
      </c>
      <c r="O2176" s="2">
        <f>IF(M2176="NÃO","EXCLUÍDO",IF(N2176&lt;Premissas!$B$8,"&lt; 1,00",IF(N2176&lt;Premissas!$B$9,"1,00 – 1,19",IF(N2176&lt;Premissas!$B$10,"1,20 – 1,39",IF(N2176&lt;Premissas!$B$11,"1,40 – 1,59",IF(N2176&lt;Premissas!$B$12,"1,60 – 1,99","≥ 2,00"))))))</f>
        <v/>
      </c>
      <c r="P2176" s="5">
        <f>IF(OR(M2176="NÃO",N2176&lt;Premissas!$B$8),Premissas!$B$13,IF(N2176&lt;Premissas!$B$9,Premissas!$B$14,IF(N2176&lt;Premissas!$B$10,Premissas!$B$15,IF(N2176&lt;Premissas!$B$11,Premissas!$B$16,IF(N2176&lt;Premissas!$B$12,Premissas!$B$17,Premissas!$B$18)))))</f>
        <v/>
      </c>
      <c r="Q2176" s="5">
        <f>IFERROR(P2176/Premissas!$B$4,0)</f>
        <v/>
      </c>
    </row>
    <row r="2177">
      <c r="A2177" s="2" t="n">
        <v>8</v>
      </c>
      <c r="B2177" s="2" t="n">
        <v>409</v>
      </c>
      <c r="C2177" s="2" t="inlineStr">
        <is>
          <t>ATIVIDADE OP. EMP.</t>
        </is>
      </c>
      <c r="D2177" s="2" t="inlineStr">
        <is>
          <t>5104432</t>
        </is>
      </c>
      <c r="E2177" s="2" t="inlineStr">
        <is>
          <t>William Conceicao Evangelista</t>
        </is>
      </c>
      <c r="F2177" s="2" t="n">
        <v>2969</v>
      </c>
      <c r="G2177" s="2" t="n">
        <v>81.59999999999999</v>
      </c>
      <c r="H2177" s="2" t="n">
        <v>36</v>
      </c>
      <c r="I2177" s="2" t="n">
        <v>25</v>
      </c>
      <c r="J2177" s="2" t="inlineStr">
        <is>
          <t>GPA</t>
        </is>
      </c>
      <c r="K2177" s="2">
        <f>IF(I2177&lt;&gt;"",I2177,IFERROR(INDEX(Base!$I:$I,MATCH(1,(Base!$C:$C=C2177)*(Base!$I:$I&lt;&gt;""),0)),0))</f>
        <v/>
      </c>
      <c r="L2177" s="2">
        <f>IF(AND(I2177="",K2177&gt;0),"SIM","NÃO")</f>
        <v/>
      </c>
      <c r="M2177" s="2">
        <f>IF(ISNUMBER(SEARCH("SEPARA",UPPER(C2177))),"NÃO","SIM")</f>
        <v/>
      </c>
      <c r="N2177" s="2">
        <f>IFERROR(H2177/K2177,0)</f>
        <v/>
      </c>
      <c r="O2177" s="2">
        <f>IF(M2177="NÃO","EXCLUÍDO",IF(N2177&lt;Premissas!$B$8,"&lt; 1,00",IF(N2177&lt;Premissas!$B$9,"1,00 – 1,19",IF(N2177&lt;Premissas!$B$10,"1,20 – 1,39",IF(N2177&lt;Premissas!$B$11,"1,40 – 1,59",IF(N2177&lt;Premissas!$B$12,"1,60 – 1,99","≥ 2,00"))))))</f>
        <v/>
      </c>
      <c r="P2177" s="5">
        <f>IF(OR(M2177="NÃO",N2177&lt;Premissas!$B$8),Premissas!$B$13,IF(N2177&lt;Premissas!$B$9,Premissas!$B$14,IF(N2177&lt;Premissas!$B$10,Premissas!$B$15,IF(N2177&lt;Premissas!$B$11,Premissas!$B$16,IF(N2177&lt;Premissas!$B$12,Premissas!$B$17,Premissas!$B$18)))))</f>
        <v/>
      </c>
      <c r="Q2177" s="5">
        <f>IFERROR(P2177/Premissas!$B$4,0)</f>
        <v/>
      </c>
    </row>
    <row r="2178">
      <c r="A2178" s="2" t="n">
        <v>8</v>
      </c>
      <c r="B2178" s="2" t="n">
        <v>409</v>
      </c>
      <c r="C2178" s="2" t="inlineStr">
        <is>
          <t>CARREGAMENTO</t>
        </is>
      </c>
      <c r="D2178" s="2" t="inlineStr">
        <is>
          <t>5107245</t>
        </is>
      </c>
      <c r="E2178" s="2" t="inlineStr">
        <is>
          <t>Bruno  Alves da Silva</t>
        </is>
      </c>
      <c r="F2178" s="2" t="n">
        <v>745</v>
      </c>
      <c r="G2178" s="2" t="n">
        <v>8.16</v>
      </c>
      <c r="H2178" s="2" t="n">
        <v>91</v>
      </c>
      <c r="I2178" s="2" t="n">
        <v>24</v>
      </c>
      <c r="J2178" s="2" t="inlineStr">
        <is>
          <t>GPA</t>
        </is>
      </c>
      <c r="K2178" s="2">
        <f>IF(I2178&lt;&gt;"",I2178,IFERROR(INDEX(Base!$I:$I,MATCH(1,(Base!$C:$C=C2178)*(Base!$I:$I&lt;&gt;""),0)),0))</f>
        <v/>
      </c>
      <c r="L2178" s="2">
        <f>IF(AND(I2178="",K2178&gt;0),"SIM","NÃO")</f>
        <v/>
      </c>
      <c r="M2178" s="2">
        <f>IF(ISNUMBER(SEARCH("SEPARA",UPPER(C2178))),"NÃO","SIM")</f>
        <v/>
      </c>
      <c r="N2178" s="2">
        <f>IFERROR(H2178/K2178,0)</f>
        <v/>
      </c>
      <c r="O2178" s="2">
        <f>IF(M2178="NÃO","EXCLUÍDO",IF(N2178&lt;Premissas!$B$8,"&lt; 1,00",IF(N2178&lt;Premissas!$B$9,"1,00 – 1,19",IF(N2178&lt;Premissas!$B$10,"1,20 – 1,39",IF(N2178&lt;Premissas!$B$11,"1,40 – 1,59",IF(N2178&lt;Premissas!$B$12,"1,60 – 1,99","≥ 2,00"))))))</f>
        <v/>
      </c>
      <c r="P2178" s="5">
        <f>IF(OR(M2178="NÃO",N2178&lt;Premissas!$B$8),Premissas!$B$13,IF(N2178&lt;Premissas!$B$9,Premissas!$B$14,IF(N2178&lt;Premissas!$B$10,Premissas!$B$15,IF(N2178&lt;Premissas!$B$11,Premissas!$B$16,IF(N2178&lt;Premissas!$B$12,Premissas!$B$17,Premissas!$B$18)))))</f>
        <v/>
      </c>
      <c r="Q2178" s="5">
        <f>IFERROR(P2178/Premissas!$B$4,0)</f>
        <v/>
      </c>
    </row>
    <row r="2179">
      <c r="A2179" s="2" t="n">
        <v>8</v>
      </c>
      <c r="B2179" s="2" t="n">
        <v>409</v>
      </c>
      <c r="C2179" s="2" t="inlineStr">
        <is>
          <t>CARREGAMENTO</t>
        </is>
      </c>
      <c r="D2179" s="2" t="inlineStr">
        <is>
          <t>5110050</t>
        </is>
      </c>
      <c r="E2179" s="2" t="inlineStr">
        <is>
          <t>Ronaldo Adriano Silva de Lima</t>
        </is>
      </c>
      <c r="F2179" s="2" t="n">
        <v>526</v>
      </c>
      <c r="G2179" s="2" t="n">
        <v>7.1</v>
      </c>
      <c r="H2179" s="2" t="n">
        <v>74</v>
      </c>
      <c r="I2179" s="2" t="n">
        <v>24</v>
      </c>
      <c r="J2179" s="2" t="inlineStr">
        <is>
          <t>GPA</t>
        </is>
      </c>
      <c r="K2179" s="2">
        <f>IF(I2179&lt;&gt;"",I2179,IFERROR(INDEX(Base!$I:$I,MATCH(1,(Base!$C:$C=C2179)*(Base!$I:$I&lt;&gt;""),0)),0))</f>
        <v/>
      </c>
      <c r="L2179" s="2">
        <f>IF(AND(I2179="",K2179&gt;0),"SIM","NÃO")</f>
        <v/>
      </c>
      <c r="M2179" s="2">
        <f>IF(ISNUMBER(SEARCH("SEPARA",UPPER(C2179))),"NÃO","SIM")</f>
        <v/>
      </c>
      <c r="N2179" s="2">
        <f>IFERROR(H2179/K2179,0)</f>
        <v/>
      </c>
      <c r="O2179" s="2">
        <f>IF(M2179="NÃO","EXCLUÍDO",IF(N2179&lt;Premissas!$B$8,"&lt; 1,00",IF(N2179&lt;Premissas!$B$9,"1,00 – 1,19",IF(N2179&lt;Premissas!$B$10,"1,20 – 1,39",IF(N2179&lt;Premissas!$B$11,"1,40 – 1,59",IF(N2179&lt;Premissas!$B$12,"1,60 – 1,99","≥ 2,00"))))))</f>
        <v/>
      </c>
      <c r="P2179" s="5">
        <f>IF(OR(M2179="NÃO",N2179&lt;Premissas!$B$8),Premissas!$B$13,IF(N2179&lt;Premissas!$B$9,Premissas!$B$14,IF(N2179&lt;Premissas!$B$10,Premissas!$B$15,IF(N2179&lt;Premissas!$B$11,Premissas!$B$16,IF(N2179&lt;Premissas!$B$12,Premissas!$B$17,Premissas!$B$18)))))</f>
        <v/>
      </c>
      <c r="Q2179" s="5">
        <f>IFERROR(P2179/Premissas!$B$4,0)</f>
        <v/>
      </c>
    </row>
    <row r="2180">
      <c r="A2180" s="2" t="n">
        <v>8</v>
      </c>
      <c r="B2180" s="2" t="n">
        <v>409</v>
      </c>
      <c r="C2180" s="2" t="inlineStr">
        <is>
          <t>ATIVIDADE OP. EMP.</t>
        </is>
      </c>
      <c r="D2180" s="2" t="inlineStr">
        <is>
          <t>5131464</t>
        </is>
      </c>
      <c r="E2180" s="2" t="inlineStr">
        <is>
          <t>MARLON DA CONCEIÇÃO LIMA</t>
        </is>
      </c>
      <c r="F2180" s="2" t="n">
        <v>912</v>
      </c>
      <c r="G2180" s="2" t="n">
        <v>33.17</v>
      </c>
      <c r="H2180" s="2" t="n">
        <v>27</v>
      </c>
      <c r="I2180" s="2" t="n">
        <v>25</v>
      </c>
      <c r="J2180" s="2" t="inlineStr">
        <is>
          <t>GPA</t>
        </is>
      </c>
      <c r="K2180" s="2">
        <f>IF(I2180&lt;&gt;"",I2180,IFERROR(INDEX(Base!$I:$I,MATCH(1,(Base!$C:$C=C2180)*(Base!$I:$I&lt;&gt;""),0)),0))</f>
        <v/>
      </c>
      <c r="L2180" s="2">
        <f>IF(AND(I2180="",K2180&gt;0),"SIM","NÃO")</f>
        <v/>
      </c>
      <c r="M2180" s="2">
        <f>IF(ISNUMBER(SEARCH("SEPARA",UPPER(C2180))),"NÃO","SIM")</f>
        <v/>
      </c>
      <c r="N2180" s="2">
        <f>IFERROR(H2180/K2180,0)</f>
        <v/>
      </c>
      <c r="O2180" s="2">
        <f>IF(M2180="NÃO","EXCLUÍDO",IF(N2180&lt;Premissas!$B$8,"&lt; 1,00",IF(N2180&lt;Premissas!$B$9,"1,00 – 1,19",IF(N2180&lt;Premissas!$B$10,"1,20 – 1,39",IF(N2180&lt;Premissas!$B$11,"1,40 – 1,59",IF(N2180&lt;Premissas!$B$12,"1,60 – 1,99","≥ 2,00"))))))</f>
        <v/>
      </c>
      <c r="P2180" s="5">
        <f>IF(OR(M2180="NÃO",N2180&lt;Premissas!$B$8),Premissas!$B$13,IF(N2180&lt;Premissas!$B$9,Premissas!$B$14,IF(N2180&lt;Premissas!$B$10,Premissas!$B$15,IF(N2180&lt;Premissas!$B$11,Premissas!$B$16,IF(N2180&lt;Premissas!$B$12,Premissas!$B$17,Premissas!$B$18)))))</f>
        <v/>
      </c>
      <c r="Q2180" s="5">
        <f>IFERROR(P2180/Premissas!$B$4,0)</f>
        <v/>
      </c>
    </row>
    <row r="2181">
      <c r="A2181" s="2" t="n">
        <v>8</v>
      </c>
      <c r="B2181" s="2" t="n">
        <v>409</v>
      </c>
      <c r="C2181" s="2" t="inlineStr">
        <is>
          <t>PUXADA RECEB</t>
        </is>
      </c>
      <c r="D2181" s="2" t="inlineStr">
        <is>
          <t>5149754</t>
        </is>
      </c>
      <c r="E2181" s="2" t="inlineStr">
        <is>
          <t>Leonardo Ferreira de Souza</t>
        </is>
      </c>
      <c r="F2181" s="2" t="n">
        <v>1011</v>
      </c>
      <c r="G2181" s="2" t="n">
        <v>46.24</v>
      </c>
      <c r="H2181" s="2" t="n">
        <v>22</v>
      </c>
      <c r="I2181" s="2" t="n">
        <v>22</v>
      </c>
      <c r="J2181" s="2" t="inlineStr">
        <is>
          <t>GPA</t>
        </is>
      </c>
      <c r="K2181" s="2">
        <f>IF(I2181&lt;&gt;"",I2181,IFERROR(INDEX(Base!$I:$I,MATCH(1,(Base!$C:$C=C2181)*(Base!$I:$I&lt;&gt;""),0)),0))</f>
        <v/>
      </c>
      <c r="L2181" s="2">
        <f>IF(AND(I2181="",K2181&gt;0),"SIM","NÃO")</f>
        <v/>
      </c>
      <c r="M2181" s="2">
        <f>IF(ISNUMBER(SEARCH("SEPARA",UPPER(C2181))),"NÃO","SIM")</f>
        <v/>
      </c>
      <c r="N2181" s="2">
        <f>IFERROR(H2181/K2181,0)</f>
        <v/>
      </c>
      <c r="O2181" s="2">
        <f>IF(M2181="NÃO","EXCLUÍDO",IF(N2181&lt;Premissas!$B$8,"&lt; 1,00",IF(N2181&lt;Premissas!$B$9,"1,00 – 1,19",IF(N2181&lt;Premissas!$B$10,"1,20 – 1,39",IF(N2181&lt;Premissas!$B$11,"1,40 – 1,59",IF(N2181&lt;Premissas!$B$12,"1,60 – 1,99","≥ 2,00"))))))</f>
        <v/>
      </c>
      <c r="P2181" s="5">
        <f>IF(OR(M2181="NÃO",N2181&lt;Premissas!$B$8),Premissas!$B$13,IF(N2181&lt;Premissas!$B$9,Premissas!$B$14,IF(N2181&lt;Premissas!$B$10,Premissas!$B$15,IF(N2181&lt;Premissas!$B$11,Premissas!$B$16,IF(N2181&lt;Premissas!$B$12,Premissas!$B$17,Premissas!$B$18)))))</f>
        <v/>
      </c>
      <c r="Q2181" s="5">
        <f>IFERROR(P2181/Premissas!$B$4,0)</f>
        <v/>
      </c>
    </row>
    <row r="2182">
      <c r="A2182" s="2" t="n">
        <v>8</v>
      </c>
      <c r="B2182" s="2" t="n">
        <v>409</v>
      </c>
      <c r="C2182" s="2" t="inlineStr">
        <is>
          <t>SEPARACAO</t>
        </is>
      </c>
      <c r="D2182" s="2" t="inlineStr">
        <is>
          <t>5149959</t>
        </is>
      </c>
      <c r="E2182" s="2" t="inlineStr">
        <is>
          <t>Charles D'avila Ferreira</t>
        </is>
      </c>
      <c r="F2182" s="2" t="n">
        <v>145</v>
      </c>
      <c r="G2182" s="2" t="n">
        <v>6.69</v>
      </c>
      <c r="H2182" s="2" t="n">
        <v>22</v>
      </c>
      <c r="I2182" s="2" t="n">
        <v>105</v>
      </c>
      <c r="J2182" s="2" t="inlineStr">
        <is>
          <t>GPA</t>
        </is>
      </c>
      <c r="K2182" s="2">
        <f>IF(I2182&lt;&gt;"",I2182,IFERROR(INDEX(Base!$I:$I,MATCH(1,(Base!$C:$C=C2182)*(Base!$I:$I&lt;&gt;""),0)),0))</f>
        <v/>
      </c>
      <c r="L2182" s="2">
        <f>IF(AND(I2182="",K2182&gt;0),"SIM","NÃO")</f>
        <v/>
      </c>
      <c r="M2182" s="2">
        <f>IF(ISNUMBER(SEARCH("SEPARA",UPPER(C2182))),"NÃO","SIM")</f>
        <v/>
      </c>
      <c r="N2182" s="2">
        <f>IFERROR(H2182/K2182,0)</f>
        <v/>
      </c>
      <c r="O2182" s="2">
        <f>IF(M2182="NÃO","EXCLUÍDO",IF(N2182&lt;Premissas!$B$8,"&lt; 1,00",IF(N2182&lt;Premissas!$B$9,"1,00 – 1,19",IF(N2182&lt;Premissas!$B$10,"1,20 – 1,39",IF(N2182&lt;Premissas!$B$11,"1,40 – 1,59",IF(N2182&lt;Premissas!$B$12,"1,60 – 1,99","≥ 2,00"))))))</f>
        <v/>
      </c>
      <c r="P2182" s="5">
        <f>IF(OR(M2182="NÃO",N2182&lt;Premissas!$B$8),Premissas!$B$13,IF(N2182&lt;Premissas!$B$9,Premissas!$B$14,IF(N2182&lt;Premissas!$B$10,Premissas!$B$15,IF(N2182&lt;Premissas!$B$11,Premissas!$B$16,IF(N2182&lt;Premissas!$B$12,Premissas!$B$17,Premissas!$B$18)))))</f>
        <v/>
      </c>
      <c r="Q2182" s="5">
        <f>IFERROR(P2182/Premissas!$B$4,0)</f>
        <v/>
      </c>
    </row>
    <row r="2183">
      <c r="A2183" s="2" t="n">
        <v>8</v>
      </c>
      <c r="B2183" s="2" t="n">
        <v>409</v>
      </c>
      <c r="C2183" s="2" t="inlineStr">
        <is>
          <t>ATIVIDADE OP. EMP.</t>
        </is>
      </c>
      <c r="D2183" s="2" t="inlineStr">
        <is>
          <t>515778</t>
        </is>
      </c>
      <c r="E2183" s="2" t="inlineStr">
        <is>
          <t>Jorge Gustavo Mota Santos De Menezes</t>
        </is>
      </c>
      <c r="F2183" s="2" t="n">
        <v>2688</v>
      </c>
      <c r="G2183" s="2" t="n">
        <v>59.17</v>
      </c>
      <c r="H2183" s="2" t="n">
        <v>45</v>
      </c>
      <c r="I2183" s="2" t="n">
        <v>25</v>
      </c>
      <c r="J2183" s="2" t="inlineStr">
        <is>
          <t>GPA</t>
        </is>
      </c>
      <c r="K2183" s="2">
        <f>IF(I2183&lt;&gt;"",I2183,IFERROR(INDEX(Base!$I:$I,MATCH(1,(Base!$C:$C=C2183)*(Base!$I:$I&lt;&gt;""),0)),0))</f>
        <v/>
      </c>
      <c r="L2183" s="2">
        <f>IF(AND(I2183="",K2183&gt;0),"SIM","NÃO")</f>
        <v/>
      </c>
      <c r="M2183" s="2">
        <f>IF(ISNUMBER(SEARCH("SEPARA",UPPER(C2183))),"NÃO","SIM")</f>
        <v/>
      </c>
      <c r="N2183" s="2">
        <f>IFERROR(H2183/K2183,0)</f>
        <v/>
      </c>
      <c r="O2183" s="2">
        <f>IF(M2183="NÃO","EXCLUÍDO",IF(N2183&lt;Premissas!$B$8,"&lt; 1,00",IF(N2183&lt;Premissas!$B$9,"1,00 – 1,19",IF(N2183&lt;Premissas!$B$10,"1,20 – 1,39",IF(N2183&lt;Premissas!$B$11,"1,40 – 1,59",IF(N2183&lt;Premissas!$B$12,"1,60 – 1,99","≥ 2,00"))))))</f>
        <v/>
      </c>
      <c r="P2183" s="5">
        <f>IF(OR(M2183="NÃO",N2183&lt;Premissas!$B$8),Premissas!$B$13,IF(N2183&lt;Premissas!$B$9,Premissas!$B$14,IF(N2183&lt;Premissas!$B$10,Premissas!$B$15,IF(N2183&lt;Premissas!$B$11,Premissas!$B$16,IF(N2183&lt;Premissas!$B$12,Premissas!$B$17,Premissas!$B$18)))))</f>
        <v/>
      </c>
      <c r="Q2183" s="5">
        <f>IFERROR(P2183/Premissas!$B$4,0)</f>
        <v/>
      </c>
    </row>
    <row r="2184">
      <c r="A2184" s="2" t="n">
        <v>8</v>
      </c>
      <c r="B2184" s="2" t="n">
        <v>409</v>
      </c>
      <c r="C2184" s="2" t="inlineStr">
        <is>
          <t>PUXADA RECEB</t>
        </is>
      </c>
      <c r="D2184" s="2" t="inlineStr">
        <is>
          <t>5194040</t>
        </is>
      </c>
      <c r="E2184" s="2" t="inlineStr">
        <is>
          <t>Caio Cezar Silva De Medeiros</t>
        </is>
      </c>
      <c r="F2184" s="2" t="n">
        <v>6</v>
      </c>
      <c r="G2184" s="2" t="n">
        <v>8.94</v>
      </c>
      <c r="H2184" s="2" t="n">
        <v>1</v>
      </c>
      <c r="I2184" s="2" t="n">
        <v>22</v>
      </c>
      <c r="J2184" s="2" t="inlineStr">
        <is>
          <t>GPA</t>
        </is>
      </c>
      <c r="K2184" s="2">
        <f>IF(I2184&lt;&gt;"",I2184,IFERROR(INDEX(Base!$I:$I,MATCH(1,(Base!$C:$C=C2184)*(Base!$I:$I&lt;&gt;""),0)),0))</f>
        <v/>
      </c>
      <c r="L2184" s="2">
        <f>IF(AND(I2184="",K2184&gt;0),"SIM","NÃO")</f>
        <v/>
      </c>
      <c r="M2184" s="2">
        <f>IF(ISNUMBER(SEARCH("SEPARA",UPPER(C2184))),"NÃO","SIM")</f>
        <v/>
      </c>
      <c r="N2184" s="2">
        <f>IFERROR(H2184/K2184,0)</f>
        <v/>
      </c>
      <c r="O2184" s="2">
        <f>IF(M2184="NÃO","EXCLUÍDO",IF(N2184&lt;Premissas!$B$8,"&lt; 1,00",IF(N2184&lt;Premissas!$B$9,"1,00 – 1,19",IF(N2184&lt;Premissas!$B$10,"1,20 – 1,39",IF(N2184&lt;Premissas!$B$11,"1,40 – 1,59",IF(N2184&lt;Premissas!$B$12,"1,60 – 1,99","≥ 2,00"))))))</f>
        <v/>
      </c>
      <c r="P2184" s="5">
        <f>IF(OR(M2184="NÃO",N2184&lt;Premissas!$B$8),Premissas!$B$13,IF(N2184&lt;Premissas!$B$9,Premissas!$B$14,IF(N2184&lt;Premissas!$B$10,Premissas!$B$15,IF(N2184&lt;Premissas!$B$11,Premissas!$B$16,IF(N2184&lt;Premissas!$B$12,Premissas!$B$17,Premissas!$B$18)))))</f>
        <v/>
      </c>
      <c r="Q2184" s="5">
        <f>IFERROR(P2184/Premissas!$B$4,0)</f>
        <v/>
      </c>
    </row>
    <row r="2185">
      <c r="A2185" s="2" t="n">
        <v>8</v>
      </c>
      <c r="B2185" s="2" t="n">
        <v>409</v>
      </c>
      <c r="C2185" s="2" t="inlineStr">
        <is>
          <t>CARREGAMENTO</t>
        </is>
      </c>
      <c r="D2185" s="2" t="inlineStr">
        <is>
          <t>5194334</t>
        </is>
      </c>
      <c r="E2185" s="2" t="inlineStr">
        <is>
          <t>Rogerio De Jesus Rosa</t>
        </is>
      </c>
      <c r="F2185" s="2" t="n">
        <v>251</v>
      </c>
      <c r="G2185" s="2" t="n">
        <v>4.15</v>
      </c>
      <c r="H2185" s="2" t="n">
        <v>60</v>
      </c>
      <c r="I2185" s="2" t="n">
        <v>24</v>
      </c>
      <c r="J2185" s="2" t="inlineStr">
        <is>
          <t>GPA</t>
        </is>
      </c>
      <c r="K2185" s="2">
        <f>IF(I2185&lt;&gt;"",I2185,IFERROR(INDEX(Base!$I:$I,MATCH(1,(Base!$C:$C=C2185)*(Base!$I:$I&lt;&gt;""),0)),0))</f>
        <v/>
      </c>
      <c r="L2185" s="2">
        <f>IF(AND(I2185="",K2185&gt;0),"SIM","NÃO")</f>
        <v/>
      </c>
      <c r="M2185" s="2">
        <f>IF(ISNUMBER(SEARCH("SEPARA",UPPER(C2185))),"NÃO","SIM")</f>
        <v/>
      </c>
      <c r="N2185" s="2">
        <f>IFERROR(H2185/K2185,0)</f>
        <v/>
      </c>
      <c r="O2185" s="2">
        <f>IF(M2185="NÃO","EXCLUÍDO",IF(N2185&lt;Premissas!$B$8,"&lt; 1,00",IF(N2185&lt;Premissas!$B$9,"1,00 – 1,19",IF(N2185&lt;Premissas!$B$10,"1,20 – 1,39",IF(N2185&lt;Premissas!$B$11,"1,40 – 1,59",IF(N2185&lt;Premissas!$B$12,"1,60 – 1,99","≥ 2,00"))))))</f>
        <v/>
      </c>
      <c r="P2185" s="5">
        <f>IF(OR(M2185="NÃO",N2185&lt;Premissas!$B$8),Premissas!$B$13,IF(N2185&lt;Premissas!$B$9,Premissas!$B$14,IF(N2185&lt;Premissas!$B$10,Premissas!$B$15,IF(N2185&lt;Premissas!$B$11,Premissas!$B$16,IF(N2185&lt;Premissas!$B$12,Premissas!$B$17,Premissas!$B$18)))))</f>
        <v/>
      </c>
      <c r="Q2185" s="5">
        <f>IFERROR(P2185/Premissas!$B$4,0)</f>
        <v/>
      </c>
    </row>
    <row r="2186">
      <c r="A2186" s="2" t="n">
        <v>8</v>
      </c>
      <c r="B2186" s="2" t="n">
        <v>409</v>
      </c>
      <c r="C2186" s="2" t="inlineStr">
        <is>
          <t>ATIVIDADE OP. EMP.</t>
        </is>
      </c>
      <c r="D2186" s="2" t="inlineStr">
        <is>
          <t>5194555</t>
        </is>
      </c>
      <c r="E2186" s="2" t="inlineStr">
        <is>
          <t>Sergio Antonio Goncalves</t>
        </is>
      </c>
      <c r="F2186" s="2" t="n">
        <v>2322</v>
      </c>
      <c r="G2186" s="2" t="n">
        <v>65.58</v>
      </c>
      <c r="H2186" s="2" t="n">
        <v>35</v>
      </c>
      <c r="I2186" s="2" t="n">
        <v>25</v>
      </c>
      <c r="J2186" s="2" t="inlineStr">
        <is>
          <t>GPA</t>
        </is>
      </c>
      <c r="K2186" s="2">
        <f>IF(I2186&lt;&gt;"",I2186,IFERROR(INDEX(Base!$I:$I,MATCH(1,(Base!$C:$C=C2186)*(Base!$I:$I&lt;&gt;""),0)),0))</f>
        <v/>
      </c>
      <c r="L2186" s="2">
        <f>IF(AND(I2186="",K2186&gt;0),"SIM","NÃO")</f>
        <v/>
      </c>
      <c r="M2186" s="2">
        <f>IF(ISNUMBER(SEARCH("SEPARA",UPPER(C2186))),"NÃO","SIM")</f>
        <v/>
      </c>
      <c r="N2186" s="2">
        <f>IFERROR(H2186/K2186,0)</f>
        <v/>
      </c>
      <c r="O2186" s="2">
        <f>IF(M2186="NÃO","EXCLUÍDO",IF(N2186&lt;Premissas!$B$8,"&lt; 1,00",IF(N2186&lt;Premissas!$B$9,"1,00 – 1,19",IF(N2186&lt;Premissas!$B$10,"1,20 – 1,39",IF(N2186&lt;Premissas!$B$11,"1,40 – 1,59",IF(N2186&lt;Premissas!$B$12,"1,60 – 1,99","≥ 2,00"))))))</f>
        <v/>
      </c>
      <c r="P2186" s="5">
        <f>IF(OR(M2186="NÃO",N2186&lt;Premissas!$B$8),Premissas!$B$13,IF(N2186&lt;Premissas!$B$9,Premissas!$B$14,IF(N2186&lt;Premissas!$B$10,Premissas!$B$15,IF(N2186&lt;Premissas!$B$11,Premissas!$B$16,IF(N2186&lt;Premissas!$B$12,Premissas!$B$17,Premissas!$B$18)))))</f>
        <v/>
      </c>
      <c r="Q2186" s="5">
        <f>IFERROR(P2186/Premissas!$B$4,0)</f>
        <v/>
      </c>
    </row>
    <row r="2187">
      <c r="A2187" s="2" t="n">
        <v>8</v>
      </c>
      <c r="B2187" s="2" t="n">
        <v>409</v>
      </c>
      <c r="C2187" s="2" t="inlineStr">
        <is>
          <t>PUXADA RECEB</t>
        </is>
      </c>
      <c r="D2187" s="2" t="inlineStr">
        <is>
          <t>522668</t>
        </is>
      </c>
      <c r="E2187" s="2" t="inlineStr">
        <is>
          <t>Giovani Belarmino Borges</t>
        </is>
      </c>
      <c r="F2187" s="2" t="n">
        <v>262</v>
      </c>
      <c r="G2187" s="2" t="n">
        <v>9.039999999999999</v>
      </c>
      <c r="H2187" s="2" t="n">
        <v>29</v>
      </c>
      <c r="I2187" s="2" t="n">
        <v>22</v>
      </c>
      <c r="J2187" s="2" t="inlineStr">
        <is>
          <t>GPA</t>
        </is>
      </c>
      <c r="K2187" s="2">
        <f>IF(I2187&lt;&gt;"",I2187,IFERROR(INDEX(Base!$I:$I,MATCH(1,(Base!$C:$C=C2187)*(Base!$I:$I&lt;&gt;""),0)),0))</f>
        <v/>
      </c>
      <c r="L2187" s="2">
        <f>IF(AND(I2187="",K2187&gt;0),"SIM","NÃO")</f>
        <v/>
      </c>
      <c r="M2187" s="2">
        <f>IF(ISNUMBER(SEARCH("SEPARA",UPPER(C2187))),"NÃO","SIM")</f>
        <v/>
      </c>
      <c r="N2187" s="2">
        <f>IFERROR(H2187/K2187,0)</f>
        <v/>
      </c>
      <c r="O2187" s="2">
        <f>IF(M2187="NÃO","EXCLUÍDO",IF(N2187&lt;Premissas!$B$8,"&lt; 1,00",IF(N2187&lt;Premissas!$B$9,"1,00 – 1,19",IF(N2187&lt;Premissas!$B$10,"1,20 – 1,39",IF(N2187&lt;Premissas!$B$11,"1,40 – 1,59",IF(N2187&lt;Premissas!$B$12,"1,60 – 1,99","≥ 2,00"))))))</f>
        <v/>
      </c>
      <c r="P2187" s="5">
        <f>IF(OR(M2187="NÃO",N2187&lt;Premissas!$B$8),Premissas!$B$13,IF(N2187&lt;Premissas!$B$9,Premissas!$B$14,IF(N2187&lt;Premissas!$B$10,Premissas!$B$15,IF(N2187&lt;Premissas!$B$11,Premissas!$B$16,IF(N2187&lt;Premissas!$B$12,Premissas!$B$17,Premissas!$B$18)))))</f>
        <v/>
      </c>
      <c r="Q2187" s="5">
        <f>IFERROR(P2187/Premissas!$B$4,0)</f>
        <v/>
      </c>
    </row>
    <row r="2188">
      <c r="A2188" s="2" t="n">
        <v>8</v>
      </c>
      <c r="B2188" s="2" t="n">
        <v>409</v>
      </c>
      <c r="C2188" s="2" t="inlineStr">
        <is>
          <t>RECEBIMENTO</t>
        </is>
      </c>
      <c r="D2188" s="2" t="inlineStr">
        <is>
          <t>522668</t>
        </is>
      </c>
      <c r="E2188" s="2" t="inlineStr">
        <is>
          <t>Giovani Belarmino Borges</t>
        </is>
      </c>
      <c r="F2188" s="2" t="n">
        <v>1284</v>
      </c>
      <c r="G2188" s="2" t="n">
        <v>22.51</v>
      </c>
      <c r="H2188" s="2" t="n">
        <v>57</v>
      </c>
      <c r="I2188" s="2" t="n">
        <v>25</v>
      </c>
      <c r="J2188" s="2" t="inlineStr">
        <is>
          <t>GPA</t>
        </is>
      </c>
      <c r="K2188" s="2">
        <f>IF(I2188&lt;&gt;"",I2188,IFERROR(INDEX(Base!$I:$I,MATCH(1,(Base!$C:$C=C2188)*(Base!$I:$I&lt;&gt;""),0)),0))</f>
        <v/>
      </c>
      <c r="L2188" s="2">
        <f>IF(AND(I2188="",K2188&gt;0),"SIM","NÃO")</f>
        <v/>
      </c>
      <c r="M2188" s="2">
        <f>IF(ISNUMBER(SEARCH("SEPARA",UPPER(C2188))),"NÃO","SIM")</f>
        <v/>
      </c>
      <c r="N2188" s="2">
        <f>IFERROR(H2188/K2188,0)</f>
        <v/>
      </c>
      <c r="O2188" s="2">
        <f>IF(M2188="NÃO","EXCLUÍDO",IF(N2188&lt;Premissas!$B$8,"&lt; 1,00",IF(N2188&lt;Premissas!$B$9,"1,00 – 1,19",IF(N2188&lt;Premissas!$B$10,"1,20 – 1,39",IF(N2188&lt;Premissas!$B$11,"1,40 – 1,59",IF(N2188&lt;Premissas!$B$12,"1,60 – 1,99","≥ 2,00"))))))</f>
        <v/>
      </c>
      <c r="P2188" s="5">
        <f>IF(OR(M2188="NÃO",N2188&lt;Premissas!$B$8),Premissas!$B$13,IF(N2188&lt;Premissas!$B$9,Premissas!$B$14,IF(N2188&lt;Premissas!$B$10,Premissas!$B$15,IF(N2188&lt;Premissas!$B$11,Premissas!$B$16,IF(N2188&lt;Premissas!$B$12,Premissas!$B$17,Premissas!$B$18)))))</f>
        <v/>
      </c>
      <c r="Q2188" s="5">
        <f>IFERROR(P2188/Premissas!$B$4,0)</f>
        <v/>
      </c>
    </row>
    <row r="2189">
      <c r="A2189" s="2" t="n">
        <v>8</v>
      </c>
      <c r="B2189" s="2" t="n">
        <v>409</v>
      </c>
      <c r="C2189" s="2" t="inlineStr">
        <is>
          <t>ATIVIDADE OP. EMP.</t>
        </is>
      </c>
      <c r="D2189" s="2" t="inlineStr">
        <is>
          <t>525291</t>
        </is>
      </c>
      <c r="E2189" s="2" t="inlineStr">
        <is>
          <t>Luis Herrera Lozano</t>
        </is>
      </c>
      <c r="F2189" s="2" t="n">
        <v>2069</v>
      </c>
      <c r="G2189" s="2" t="n">
        <v>70.67</v>
      </c>
      <c r="H2189" s="2" t="n">
        <v>29</v>
      </c>
      <c r="I2189" s="2" t="n">
        <v>25</v>
      </c>
      <c r="J2189" s="2" t="inlineStr">
        <is>
          <t>GPA</t>
        </is>
      </c>
      <c r="K2189" s="2">
        <f>IF(I2189&lt;&gt;"",I2189,IFERROR(INDEX(Base!$I:$I,MATCH(1,(Base!$C:$C=C2189)*(Base!$I:$I&lt;&gt;""),0)),0))</f>
        <v/>
      </c>
      <c r="L2189" s="2">
        <f>IF(AND(I2189="",K2189&gt;0),"SIM","NÃO")</f>
        <v/>
      </c>
      <c r="M2189" s="2">
        <f>IF(ISNUMBER(SEARCH("SEPARA",UPPER(C2189))),"NÃO","SIM")</f>
        <v/>
      </c>
      <c r="N2189" s="2">
        <f>IFERROR(H2189/K2189,0)</f>
        <v/>
      </c>
      <c r="O2189" s="2">
        <f>IF(M2189="NÃO","EXCLUÍDO",IF(N2189&lt;Premissas!$B$8,"&lt; 1,00",IF(N2189&lt;Premissas!$B$9,"1,00 – 1,19",IF(N2189&lt;Premissas!$B$10,"1,20 – 1,39",IF(N2189&lt;Premissas!$B$11,"1,40 – 1,59",IF(N2189&lt;Premissas!$B$12,"1,60 – 1,99","≥ 2,00"))))))</f>
        <v/>
      </c>
      <c r="P2189" s="5">
        <f>IF(OR(M2189="NÃO",N2189&lt;Premissas!$B$8),Premissas!$B$13,IF(N2189&lt;Premissas!$B$9,Premissas!$B$14,IF(N2189&lt;Premissas!$B$10,Premissas!$B$15,IF(N2189&lt;Premissas!$B$11,Premissas!$B$16,IF(N2189&lt;Premissas!$B$12,Premissas!$B$17,Premissas!$B$18)))))</f>
        <v/>
      </c>
      <c r="Q2189" s="5">
        <f>IFERROR(P2189/Premissas!$B$4,0)</f>
        <v/>
      </c>
    </row>
    <row r="2190">
      <c r="A2190" s="2" t="n">
        <v>8</v>
      </c>
      <c r="B2190" s="2" t="n">
        <v>409</v>
      </c>
      <c r="C2190" s="2" t="inlineStr">
        <is>
          <t>CARREGAMENTO</t>
        </is>
      </c>
      <c r="D2190" s="2" t="inlineStr">
        <is>
          <t>5289793</t>
        </is>
      </c>
      <c r="E2190" s="2" t="inlineStr">
        <is>
          <t>Felipe Duarte Do Nascimento</t>
        </is>
      </c>
      <c r="F2190" s="2" t="n">
        <v>154</v>
      </c>
      <c r="G2190" s="2" t="n">
        <v>4.72</v>
      </c>
      <c r="H2190" s="2" t="n">
        <v>33</v>
      </c>
      <c r="I2190" s="2" t="n">
        <v>24</v>
      </c>
      <c r="J2190" s="2" t="inlineStr">
        <is>
          <t>GPA</t>
        </is>
      </c>
      <c r="K2190" s="2">
        <f>IF(I2190&lt;&gt;"",I2190,IFERROR(INDEX(Base!$I:$I,MATCH(1,(Base!$C:$C=C2190)*(Base!$I:$I&lt;&gt;""),0)),0))</f>
        <v/>
      </c>
      <c r="L2190" s="2">
        <f>IF(AND(I2190="",K2190&gt;0),"SIM","NÃO")</f>
        <v/>
      </c>
      <c r="M2190" s="2">
        <f>IF(ISNUMBER(SEARCH("SEPARA",UPPER(C2190))),"NÃO","SIM")</f>
        <v/>
      </c>
      <c r="N2190" s="2">
        <f>IFERROR(H2190/K2190,0)</f>
        <v/>
      </c>
      <c r="O2190" s="2">
        <f>IF(M2190="NÃO","EXCLUÍDO",IF(N2190&lt;Premissas!$B$8,"&lt; 1,00",IF(N2190&lt;Premissas!$B$9,"1,00 – 1,19",IF(N2190&lt;Premissas!$B$10,"1,20 – 1,39",IF(N2190&lt;Premissas!$B$11,"1,40 – 1,59",IF(N2190&lt;Premissas!$B$12,"1,60 – 1,99","≥ 2,00"))))))</f>
        <v/>
      </c>
      <c r="P2190" s="5">
        <f>IF(OR(M2190="NÃO",N2190&lt;Premissas!$B$8),Premissas!$B$13,IF(N2190&lt;Premissas!$B$9,Premissas!$B$14,IF(N2190&lt;Premissas!$B$10,Premissas!$B$15,IF(N2190&lt;Premissas!$B$11,Premissas!$B$16,IF(N2190&lt;Premissas!$B$12,Premissas!$B$17,Premissas!$B$18)))))</f>
        <v/>
      </c>
      <c r="Q2190" s="5">
        <f>IFERROR(P2190/Premissas!$B$4,0)</f>
        <v/>
      </c>
    </row>
    <row r="2191">
      <c r="A2191" s="2" t="n">
        <v>8</v>
      </c>
      <c r="B2191" s="2" t="n">
        <v>409</v>
      </c>
      <c r="C2191" s="2" t="inlineStr">
        <is>
          <t>SEPARACAO</t>
        </is>
      </c>
      <c r="D2191" s="2" t="inlineStr">
        <is>
          <t>5289793</t>
        </is>
      </c>
      <c r="E2191" s="2" t="inlineStr">
        <is>
          <t>Felipe Duarte Do Nascimento</t>
        </is>
      </c>
      <c r="F2191" s="2" t="n">
        <v>1045</v>
      </c>
      <c r="G2191" s="2" t="n">
        <v>11.37</v>
      </c>
      <c r="H2191" s="2" t="n">
        <v>92</v>
      </c>
      <c r="I2191" s="2" t="n">
        <v>105</v>
      </c>
      <c r="J2191" s="2" t="inlineStr">
        <is>
          <t>GPA</t>
        </is>
      </c>
      <c r="K2191" s="2">
        <f>IF(I2191&lt;&gt;"",I2191,IFERROR(INDEX(Base!$I:$I,MATCH(1,(Base!$C:$C=C2191)*(Base!$I:$I&lt;&gt;""),0)),0))</f>
        <v/>
      </c>
      <c r="L2191" s="2">
        <f>IF(AND(I2191="",K2191&gt;0),"SIM","NÃO")</f>
        <v/>
      </c>
      <c r="M2191" s="2">
        <f>IF(ISNUMBER(SEARCH("SEPARA",UPPER(C2191))),"NÃO","SIM")</f>
        <v/>
      </c>
      <c r="N2191" s="2">
        <f>IFERROR(H2191/K2191,0)</f>
        <v/>
      </c>
      <c r="O2191" s="2">
        <f>IF(M2191="NÃO","EXCLUÍDO",IF(N2191&lt;Premissas!$B$8,"&lt; 1,00",IF(N2191&lt;Premissas!$B$9,"1,00 – 1,19",IF(N2191&lt;Premissas!$B$10,"1,20 – 1,39",IF(N2191&lt;Premissas!$B$11,"1,40 – 1,59",IF(N2191&lt;Premissas!$B$12,"1,60 – 1,99","≥ 2,00"))))))</f>
        <v/>
      </c>
      <c r="P2191" s="5">
        <f>IF(OR(M2191="NÃO",N2191&lt;Premissas!$B$8),Premissas!$B$13,IF(N2191&lt;Premissas!$B$9,Premissas!$B$14,IF(N2191&lt;Premissas!$B$10,Premissas!$B$15,IF(N2191&lt;Premissas!$B$11,Premissas!$B$16,IF(N2191&lt;Premissas!$B$12,Premissas!$B$17,Premissas!$B$18)))))</f>
        <v/>
      </c>
      <c r="Q2191" s="5">
        <f>IFERROR(P2191/Premissas!$B$4,0)</f>
        <v/>
      </c>
    </row>
    <row r="2192">
      <c r="A2192" s="2" t="n">
        <v>8</v>
      </c>
      <c r="B2192" s="2" t="n">
        <v>409</v>
      </c>
      <c r="C2192" s="2" t="inlineStr">
        <is>
          <t>PUXADA RECEB</t>
        </is>
      </c>
      <c r="D2192" s="2" t="inlineStr">
        <is>
          <t>5305047</t>
        </is>
      </c>
      <c r="E2192" s="2" t="inlineStr">
        <is>
          <t>Glauco Silveira Ramos</t>
        </is>
      </c>
      <c r="F2192" s="2" t="n">
        <v>72</v>
      </c>
      <c r="G2192" s="2" t="n">
        <v>2.06</v>
      </c>
      <c r="H2192" s="2" t="n">
        <v>35</v>
      </c>
      <c r="I2192" s="2" t="n">
        <v>22</v>
      </c>
      <c r="J2192" s="2" t="inlineStr">
        <is>
          <t>GPA</t>
        </is>
      </c>
      <c r="K2192" s="2">
        <f>IF(I2192&lt;&gt;"",I2192,IFERROR(INDEX(Base!$I:$I,MATCH(1,(Base!$C:$C=C2192)*(Base!$I:$I&lt;&gt;""),0)),0))</f>
        <v/>
      </c>
      <c r="L2192" s="2">
        <f>IF(AND(I2192="",K2192&gt;0),"SIM","NÃO")</f>
        <v/>
      </c>
      <c r="M2192" s="2">
        <f>IF(ISNUMBER(SEARCH("SEPARA",UPPER(C2192))),"NÃO","SIM")</f>
        <v/>
      </c>
      <c r="N2192" s="2">
        <f>IFERROR(H2192/K2192,0)</f>
        <v/>
      </c>
      <c r="O2192" s="2">
        <f>IF(M2192="NÃO","EXCLUÍDO",IF(N2192&lt;Premissas!$B$8,"&lt; 1,00",IF(N2192&lt;Premissas!$B$9,"1,00 – 1,19",IF(N2192&lt;Premissas!$B$10,"1,20 – 1,39",IF(N2192&lt;Premissas!$B$11,"1,40 – 1,59",IF(N2192&lt;Premissas!$B$12,"1,60 – 1,99","≥ 2,00"))))))</f>
        <v/>
      </c>
      <c r="P2192" s="5">
        <f>IF(OR(M2192="NÃO",N2192&lt;Premissas!$B$8),Premissas!$B$13,IF(N2192&lt;Premissas!$B$9,Premissas!$B$14,IF(N2192&lt;Premissas!$B$10,Premissas!$B$15,IF(N2192&lt;Premissas!$B$11,Premissas!$B$16,IF(N2192&lt;Premissas!$B$12,Premissas!$B$17,Premissas!$B$18)))))</f>
        <v/>
      </c>
      <c r="Q2192" s="5">
        <f>IFERROR(P2192/Premissas!$B$4,0)</f>
        <v/>
      </c>
    </row>
    <row r="2193">
      <c r="A2193" s="2" t="n">
        <v>8</v>
      </c>
      <c r="B2193" s="2" t="n">
        <v>409</v>
      </c>
      <c r="C2193" s="2" t="inlineStr">
        <is>
          <t>SEPARACAO</t>
        </is>
      </c>
      <c r="D2193" s="2" t="inlineStr">
        <is>
          <t>5305047</t>
        </is>
      </c>
      <c r="E2193" s="2" t="inlineStr">
        <is>
          <t>Glauco Silveira Ramos</t>
        </is>
      </c>
      <c r="F2193" s="2" t="n">
        <v>672</v>
      </c>
      <c r="G2193" s="2" t="n">
        <v>13.46</v>
      </c>
      <c r="H2193" s="2" t="n">
        <v>50</v>
      </c>
      <c r="I2193" s="2" t="n">
        <v>105</v>
      </c>
      <c r="J2193" s="2" t="inlineStr">
        <is>
          <t>GPA</t>
        </is>
      </c>
      <c r="K2193" s="2">
        <f>IF(I2193&lt;&gt;"",I2193,IFERROR(INDEX(Base!$I:$I,MATCH(1,(Base!$C:$C=C2193)*(Base!$I:$I&lt;&gt;""),0)),0))</f>
        <v/>
      </c>
      <c r="L2193" s="2">
        <f>IF(AND(I2193="",K2193&gt;0),"SIM","NÃO")</f>
        <v/>
      </c>
      <c r="M2193" s="2">
        <f>IF(ISNUMBER(SEARCH("SEPARA",UPPER(C2193))),"NÃO","SIM")</f>
        <v/>
      </c>
      <c r="N2193" s="2">
        <f>IFERROR(H2193/K2193,0)</f>
        <v/>
      </c>
      <c r="O2193" s="2">
        <f>IF(M2193="NÃO","EXCLUÍDO",IF(N2193&lt;Premissas!$B$8,"&lt; 1,00",IF(N2193&lt;Premissas!$B$9,"1,00 – 1,19",IF(N2193&lt;Premissas!$B$10,"1,20 – 1,39",IF(N2193&lt;Premissas!$B$11,"1,40 – 1,59",IF(N2193&lt;Premissas!$B$12,"1,60 – 1,99","≥ 2,00"))))))</f>
        <v/>
      </c>
      <c r="P2193" s="5">
        <f>IF(OR(M2193="NÃO",N2193&lt;Premissas!$B$8),Premissas!$B$13,IF(N2193&lt;Premissas!$B$9,Premissas!$B$14,IF(N2193&lt;Premissas!$B$10,Premissas!$B$15,IF(N2193&lt;Premissas!$B$11,Premissas!$B$16,IF(N2193&lt;Premissas!$B$12,Premissas!$B$17,Premissas!$B$18)))))</f>
        <v/>
      </c>
      <c r="Q2193" s="5">
        <f>IFERROR(P2193/Premissas!$B$4,0)</f>
        <v/>
      </c>
    </row>
    <row r="2194">
      <c r="A2194" s="2" t="n">
        <v>8</v>
      </c>
      <c r="B2194" s="2" t="n">
        <v>409</v>
      </c>
      <c r="C2194" s="2" t="inlineStr">
        <is>
          <t>CARREGAMENTO</t>
        </is>
      </c>
      <c r="D2194" s="2" t="inlineStr">
        <is>
          <t>533846</t>
        </is>
      </c>
      <c r="E2194" s="2" t="inlineStr">
        <is>
          <t>Bruno Sousa Silva</t>
        </is>
      </c>
      <c r="F2194" s="2" t="n">
        <v>9</v>
      </c>
      <c r="G2194" s="2" t="n">
        <v>4.19</v>
      </c>
      <c r="H2194" s="2" t="n">
        <v>2</v>
      </c>
      <c r="I2194" s="2" t="n">
        <v>24</v>
      </c>
      <c r="J2194" s="2" t="inlineStr">
        <is>
          <t>GPA</t>
        </is>
      </c>
      <c r="K2194" s="2">
        <f>IF(I2194&lt;&gt;"",I2194,IFERROR(INDEX(Base!$I:$I,MATCH(1,(Base!$C:$C=C2194)*(Base!$I:$I&lt;&gt;""),0)),0))</f>
        <v/>
      </c>
      <c r="L2194" s="2">
        <f>IF(AND(I2194="",K2194&gt;0),"SIM","NÃO")</f>
        <v/>
      </c>
      <c r="M2194" s="2">
        <f>IF(ISNUMBER(SEARCH("SEPARA",UPPER(C2194))),"NÃO","SIM")</f>
        <v/>
      </c>
      <c r="N2194" s="2">
        <f>IFERROR(H2194/K2194,0)</f>
        <v/>
      </c>
      <c r="O2194" s="2">
        <f>IF(M2194="NÃO","EXCLUÍDO",IF(N2194&lt;Premissas!$B$8,"&lt; 1,00",IF(N2194&lt;Premissas!$B$9,"1,00 – 1,19",IF(N2194&lt;Premissas!$B$10,"1,20 – 1,39",IF(N2194&lt;Premissas!$B$11,"1,40 – 1,59",IF(N2194&lt;Premissas!$B$12,"1,60 – 1,99","≥ 2,00"))))))</f>
        <v/>
      </c>
      <c r="P2194" s="5">
        <f>IF(OR(M2194="NÃO",N2194&lt;Premissas!$B$8),Premissas!$B$13,IF(N2194&lt;Premissas!$B$9,Premissas!$B$14,IF(N2194&lt;Premissas!$B$10,Premissas!$B$15,IF(N2194&lt;Premissas!$B$11,Premissas!$B$16,IF(N2194&lt;Premissas!$B$12,Premissas!$B$17,Premissas!$B$18)))))</f>
        <v/>
      </c>
      <c r="Q2194" s="5">
        <f>IFERROR(P2194/Premissas!$B$4,0)</f>
        <v/>
      </c>
    </row>
    <row r="2195">
      <c r="A2195" s="2" t="n">
        <v>8</v>
      </c>
      <c r="B2195" s="2" t="n">
        <v>409</v>
      </c>
      <c r="C2195" s="2" t="inlineStr">
        <is>
          <t>SEPARACAO</t>
        </is>
      </c>
      <c r="D2195" s="2" t="inlineStr">
        <is>
          <t>533846</t>
        </is>
      </c>
      <c r="E2195" s="2" t="inlineStr">
        <is>
          <t>Bruno Sousa Silva</t>
        </is>
      </c>
      <c r="F2195" s="2" t="n">
        <v>119</v>
      </c>
      <c r="G2195" s="2" t="n">
        <v>2.3</v>
      </c>
      <c r="H2195" s="2" t="n">
        <v>52</v>
      </c>
      <c r="I2195" s="2" t="n">
        <v>105</v>
      </c>
      <c r="J2195" s="2" t="inlineStr">
        <is>
          <t>GPA</t>
        </is>
      </c>
      <c r="K2195" s="2">
        <f>IF(I2195&lt;&gt;"",I2195,IFERROR(INDEX(Base!$I:$I,MATCH(1,(Base!$C:$C=C2195)*(Base!$I:$I&lt;&gt;""),0)),0))</f>
        <v/>
      </c>
      <c r="L2195" s="2">
        <f>IF(AND(I2195="",K2195&gt;0),"SIM","NÃO")</f>
        <v/>
      </c>
      <c r="M2195" s="2">
        <f>IF(ISNUMBER(SEARCH("SEPARA",UPPER(C2195))),"NÃO","SIM")</f>
        <v/>
      </c>
      <c r="N2195" s="2">
        <f>IFERROR(H2195/K2195,0)</f>
        <v/>
      </c>
      <c r="O2195" s="2">
        <f>IF(M2195="NÃO","EXCLUÍDO",IF(N2195&lt;Premissas!$B$8,"&lt; 1,00",IF(N2195&lt;Premissas!$B$9,"1,00 – 1,19",IF(N2195&lt;Premissas!$B$10,"1,20 – 1,39",IF(N2195&lt;Premissas!$B$11,"1,40 – 1,59",IF(N2195&lt;Premissas!$B$12,"1,60 – 1,99","≥ 2,00"))))))</f>
        <v/>
      </c>
      <c r="P2195" s="5">
        <f>IF(OR(M2195="NÃO",N2195&lt;Premissas!$B$8),Premissas!$B$13,IF(N2195&lt;Premissas!$B$9,Premissas!$B$14,IF(N2195&lt;Premissas!$B$10,Premissas!$B$15,IF(N2195&lt;Premissas!$B$11,Premissas!$B$16,IF(N2195&lt;Premissas!$B$12,Premissas!$B$17,Premissas!$B$18)))))</f>
        <v/>
      </c>
      <c r="Q2195" s="5">
        <f>IFERROR(P2195/Premissas!$B$4,0)</f>
        <v/>
      </c>
    </row>
    <row r="2196">
      <c r="A2196" s="2" t="n">
        <v>8</v>
      </c>
      <c r="B2196" s="2" t="n">
        <v>409</v>
      </c>
      <c r="C2196" s="2" t="inlineStr">
        <is>
          <t>CARREGAMENTO</t>
        </is>
      </c>
      <c r="D2196" s="2" t="inlineStr">
        <is>
          <t>534568</t>
        </is>
      </c>
      <c r="E2196" s="2" t="inlineStr">
        <is>
          <t>Antonio Carlos Da Silva Guerra</t>
        </is>
      </c>
      <c r="F2196" s="2" t="n">
        <v>107</v>
      </c>
      <c r="G2196" s="2" t="n">
        <v>1.69</v>
      </c>
      <c r="H2196" s="2" t="n">
        <v>63</v>
      </c>
      <c r="I2196" s="2" t="n">
        <v>24</v>
      </c>
      <c r="J2196" s="2" t="inlineStr">
        <is>
          <t>GPA</t>
        </is>
      </c>
      <c r="K2196" s="2">
        <f>IF(I2196&lt;&gt;"",I2196,IFERROR(INDEX(Base!$I:$I,MATCH(1,(Base!$C:$C=C2196)*(Base!$I:$I&lt;&gt;""),0)),0))</f>
        <v/>
      </c>
      <c r="L2196" s="2">
        <f>IF(AND(I2196="",K2196&gt;0),"SIM","NÃO")</f>
        <v/>
      </c>
      <c r="M2196" s="2">
        <f>IF(ISNUMBER(SEARCH("SEPARA",UPPER(C2196))),"NÃO","SIM")</f>
        <v/>
      </c>
      <c r="N2196" s="2">
        <f>IFERROR(H2196/K2196,0)</f>
        <v/>
      </c>
      <c r="O2196" s="2">
        <f>IF(M2196="NÃO","EXCLUÍDO",IF(N2196&lt;Premissas!$B$8,"&lt; 1,00",IF(N2196&lt;Premissas!$B$9,"1,00 – 1,19",IF(N2196&lt;Premissas!$B$10,"1,20 – 1,39",IF(N2196&lt;Premissas!$B$11,"1,40 – 1,59",IF(N2196&lt;Premissas!$B$12,"1,60 – 1,99","≥ 2,00"))))))</f>
        <v/>
      </c>
      <c r="P2196" s="5">
        <f>IF(OR(M2196="NÃO",N2196&lt;Premissas!$B$8),Premissas!$B$13,IF(N2196&lt;Premissas!$B$9,Premissas!$B$14,IF(N2196&lt;Premissas!$B$10,Premissas!$B$15,IF(N2196&lt;Premissas!$B$11,Premissas!$B$16,IF(N2196&lt;Premissas!$B$12,Premissas!$B$17,Premissas!$B$18)))))</f>
        <v/>
      </c>
      <c r="Q2196" s="5">
        <f>IFERROR(P2196/Premissas!$B$4,0)</f>
        <v/>
      </c>
    </row>
    <row r="2197">
      <c r="A2197" s="2" t="n">
        <v>8</v>
      </c>
      <c r="B2197" s="2" t="n">
        <v>409</v>
      </c>
      <c r="C2197" s="2" t="inlineStr">
        <is>
          <t>PUXADA RECEB</t>
        </is>
      </c>
      <c r="D2197" s="2" t="inlineStr">
        <is>
          <t>534568</t>
        </is>
      </c>
      <c r="E2197" s="2" t="inlineStr">
        <is>
          <t>Antonio Carlos Da Silva Guerra</t>
        </is>
      </c>
      <c r="F2197" s="2" t="n">
        <v>63</v>
      </c>
      <c r="G2197" s="2" t="n">
        <v>2.56</v>
      </c>
      <c r="H2197" s="2" t="n">
        <v>25</v>
      </c>
      <c r="I2197" s="2" t="n">
        <v>22</v>
      </c>
      <c r="J2197" s="2" t="inlineStr">
        <is>
          <t>GPA</t>
        </is>
      </c>
      <c r="K2197" s="2">
        <f>IF(I2197&lt;&gt;"",I2197,IFERROR(INDEX(Base!$I:$I,MATCH(1,(Base!$C:$C=C2197)*(Base!$I:$I&lt;&gt;""),0)),0))</f>
        <v/>
      </c>
      <c r="L2197" s="2">
        <f>IF(AND(I2197="",K2197&gt;0),"SIM","NÃO")</f>
        <v/>
      </c>
      <c r="M2197" s="2">
        <f>IF(ISNUMBER(SEARCH("SEPARA",UPPER(C2197))),"NÃO","SIM")</f>
        <v/>
      </c>
      <c r="N2197" s="2">
        <f>IFERROR(H2197/K2197,0)</f>
        <v/>
      </c>
      <c r="O2197" s="2">
        <f>IF(M2197="NÃO","EXCLUÍDO",IF(N2197&lt;Premissas!$B$8,"&lt; 1,00",IF(N2197&lt;Premissas!$B$9,"1,00 – 1,19",IF(N2197&lt;Premissas!$B$10,"1,20 – 1,39",IF(N2197&lt;Premissas!$B$11,"1,40 – 1,59",IF(N2197&lt;Premissas!$B$12,"1,60 – 1,99","≥ 2,00"))))))</f>
        <v/>
      </c>
      <c r="P2197" s="5">
        <f>IF(OR(M2197="NÃO",N2197&lt;Premissas!$B$8),Premissas!$B$13,IF(N2197&lt;Premissas!$B$9,Premissas!$B$14,IF(N2197&lt;Premissas!$B$10,Premissas!$B$15,IF(N2197&lt;Premissas!$B$11,Premissas!$B$16,IF(N2197&lt;Premissas!$B$12,Premissas!$B$17,Premissas!$B$18)))))</f>
        <v/>
      </c>
      <c r="Q2197" s="5">
        <f>IFERROR(P2197/Premissas!$B$4,0)</f>
        <v/>
      </c>
    </row>
    <row r="2198">
      <c r="A2198" s="2" t="n">
        <v>8</v>
      </c>
      <c r="B2198" s="2" t="n">
        <v>409</v>
      </c>
      <c r="C2198" s="2" t="inlineStr">
        <is>
          <t>RECEBIMENTO</t>
        </is>
      </c>
      <c r="D2198" s="2" t="inlineStr">
        <is>
          <t>534568</t>
        </is>
      </c>
      <c r="E2198" s="2" t="inlineStr">
        <is>
          <t>Antonio Carlos Da Silva Guerra</t>
        </is>
      </c>
      <c r="F2198" s="2" t="n">
        <v>982</v>
      </c>
      <c r="G2198" s="2" t="n">
        <v>36.05</v>
      </c>
      <c r="H2198" s="2" t="n">
        <v>27</v>
      </c>
      <c r="I2198" s="2" t="n">
        <v>25</v>
      </c>
      <c r="J2198" s="2" t="inlineStr">
        <is>
          <t>GPA</t>
        </is>
      </c>
      <c r="K2198" s="2">
        <f>IF(I2198&lt;&gt;"",I2198,IFERROR(INDEX(Base!$I:$I,MATCH(1,(Base!$C:$C=C2198)*(Base!$I:$I&lt;&gt;""),0)),0))</f>
        <v/>
      </c>
      <c r="L2198" s="2">
        <f>IF(AND(I2198="",K2198&gt;0),"SIM","NÃO")</f>
        <v/>
      </c>
      <c r="M2198" s="2">
        <f>IF(ISNUMBER(SEARCH("SEPARA",UPPER(C2198))),"NÃO","SIM")</f>
        <v/>
      </c>
      <c r="N2198" s="2">
        <f>IFERROR(H2198/K2198,0)</f>
        <v/>
      </c>
      <c r="O2198" s="2">
        <f>IF(M2198="NÃO","EXCLUÍDO",IF(N2198&lt;Premissas!$B$8,"&lt; 1,00",IF(N2198&lt;Premissas!$B$9,"1,00 – 1,19",IF(N2198&lt;Premissas!$B$10,"1,20 – 1,39",IF(N2198&lt;Premissas!$B$11,"1,40 – 1,59",IF(N2198&lt;Premissas!$B$12,"1,60 – 1,99","≥ 2,00"))))))</f>
        <v/>
      </c>
      <c r="P2198" s="5">
        <f>IF(OR(M2198="NÃO",N2198&lt;Premissas!$B$8),Premissas!$B$13,IF(N2198&lt;Premissas!$B$9,Premissas!$B$14,IF(N2198&lt;Premissas!$B$10,Premissas!$B$15,IF(N2198&lt;Premissas!$B$11,Premissas!$B$16,IF(N2198&lt;Premissas!$B$12,Premissas!$B$17,Premissas!$B$18)))))</f>
        <v/>
      </c>
      <c r="Q2198" s="5">
        <f>IFERROR(P2198/Premissas!$B$4,0)</f>
        <v/>
      </c>
    </row>
    <row r="2199">
      <c r="A2199" s="2" t="n">
        <v>8</v>
      </c>
      <c r="B2199" s="2" t="n">
        <v>409</v>
      </c>
      <c r="C2199" s="2" t="inlineStr">
        <is>
          <t>SEPARACAO</t>
        </is>
      </c>
      <c r="D2199" s="2" t="inlineStr">
        <is>
          <t>534568</t>
        </is>
      </c>
      <c r="E2199" s="2" t="inlineStr">
        <is>
          <t>Antonio Carlos Da Silva Guerra</t>
        </is>
      </c>
      <c r="F2199" s="2" t="n">
        <v>299</v>
      </c>
      <c r="G2199" s="2" t="n">
        <v>3.6</v>
      </c>
      <c r="H2199" s="2" t="n">
        <v>83</v>
      </c>
      <c r="I2199" s="2" t="n">
        <v>105</v>
      </c>
      <c r="J2199" s="2" t="inlineStr">
        <is>
          <t>GPA</t>
        </is>
      </c>
      <c r="K2199" s="2">
        <f>IF(I2199&lt;&gt;"",I2199,IFERROR(INDEX(Base!$I:$I,MATCH(1,(Base!$C:$C=C2199)*(Base!$I:$I&lt;&gt;""),0)),0))</f>
        <v/>
      </c>
      <c r="L2199" s="2">
        <f>IF(AND(I2199="",K2199&gt;0),"SIM","NÃO")</f>
        <v/>
      </c>
      <c r="M2199" s="2">
        <f>IF(ISNUMBER(SEARCH("SEPARA",UPPER(C2199))),"NÃO","SIM")</f>
        <v/>
      </c>
      <c r="N2199" s="2">
        <f>IFERROR(H2199/K2199,0)</f>
        <v/>
      </c>
      <c r="O2199" s="2">
        <f>IF(M2199="NÃO","EXCLUÍDO",IF(N2199&lt;Premissas!$B$8,"&lt; 1,00",IF(N2199&lt;Premissas!$B$9,"1,00 – 1,19",IF(N2199&lt;Premissas!$B$10,"1,20 – 1,39",IF(N2199&lt;Premissas!$B$11,"1,40 – 1,59",IF(N2199&lt;Premissas!$B$12,"1,60 – 1,99","≥ 2,00"))))))</f>
        <v/>
      </c>
      <c r="P2199" s="5">
        <f>IF(OR(M2199="NÃO",N2199&lt;Premissas!$B$8),Premissas!$B$13,IF(N2199&lt;Premissas!$B$9,Premissas!$B$14,IF(N2199&lt;Premissas!$B$10,Premissas!$B$15,IF(N2199&lt;Premissas!$B$11,Premissas!$B$16,IF(N2199&lt;Premissas!$B$12,Premissas!$B$17,Premissas!$B$18)))))</f>
        <v/>
      </c>
      <c r="Q2199" s="5">
        <f>IFERROR(P2199/Premissas!$B$4,0)</f>
        <v/>
      </c>
    </row>
    <row r="2200">
      <c r="A2200" s="2" t="n">
        <v>8</v>
      </c>
      <c r="B2200" s="2" t="n">
        <v>409</v>
      </c>
      <c r="C2200" s="2" t="inlineStr">
        <is>
          <t>ATIVIDADE OP. EMP.</t>
        </is>
      </c>
      <c r="D2200" s="2" t="inlineStr">
        <is>
          <t>536290</t>
        </is>
      </c>
      <c r="E2200" s="2" t="inlineStr">
        <is>
          <t>Lincoln Freire Soares</t>
        </is>
      </c>
      <c r="F2200" s="2" t="n">
        <v>1751</v>
      </c>
      <c r="G2200" s="2" t="n">
        <v>39.66</v>
      </c>
      <c r="H2200" s="2" t="n">
        <v>44</v>
      </c>
      <c r="I2200" s="2" t="n">
        <v>25</v>
      </c>
      <c r="J2200" s="2" t="inlineStr">
        <is>
          <t>GPA</t>
        </is>
      </c>
      <c r="K2200" s="2">
        <f>IF(I2200&lt;&gt;"",I2200,IFERROR(INDEX(Base!$I:$I,MATCH(1,(Base!$C:$C=C2200)*(Base!$I:$I&lt;&gt;""),0)),0))</f>
        <v/>
      </c>
      <c r="L2200" s="2">
        <f>IF(AND(I2200="",K2200&gt;0),"SIM","NÃO")</f>
        <v/>
      </c>
      <c r="M2200" s="2">
        <f>IF(ISNUMBER(SEARCH("SEPARA",UPPER(C2200))),"NÃO","SIM")</f>
        <v/>
      </c>
      <c r="N2200" s="2">
        <f>IFERROR(H2200/K2200,0)</f>
        <v/>
      </c>
      <c r="O2200" s="2">
        <f>IF(M2200="NÃO","EXCLUÍDO",IF(N2200&lt;Premissas!$B$8,"&lt; 1,00",IF(N2200&lt;Premissas!$B$9,"1,00 – 1,19",IF(N2200&lt;Premissas!$B$10,"1,20 – 1,39",IF(N2200&lt;Premissas!$B$11,"1,40 – 1,59",IF(N2200&lt;Premissas!$B$12,"1,60 – 1,99","≥ 2,00"))))))</f>
        <v/>
      </c>
      <c r="P2200" s="5">
        <f>IF(OR(M2200="NÃO",N2200&lt;Premissas!$B$8),Premissas!$B$13,IF(N2200&lt;Premissas!$B$9,Premissas!$B$14,IF(N2200&lt;Premissas!$B$10,Premissas!$B$15,IF(N2200&lt;Premissas!$B$11,Premissas!$B$16,IF(N2200&lt;Premissas!$B$12,Premissas!$B$17,Premissas!$B$18)))))</f>
        <v/>
      </c>
      <c r="Q2200" s="5">
        <f>IFERROR(P2200/Premissas!$B$4,0)</f>
        <v/>
      </c>
    </row>
    <row r="2201">
      <c r="A2201" s="2" t="n">
        <v>8</v>
      </c>
      <c r="B2201" s="2" t="n">
        <v>409</v>
      </c>
      <c r="C2201" s="2" t="inlineStr">
        <is>
          <t>PUXADA RECEB</t>
        </is>
      </c>
      <c r="D2201" s="2" t="inlineStr">
        <is>
          <t>540917</t>
        </is>
      </c>
      <c r="E2201" s="2" t="inlineStr">
        <is>
          <t>Rafael Jose da Silva</t>
        </is>
      </c>
      <c r="F2201" s="2" t="n">
        <v>79</v>
      </c>
      <c r="G2201" s="2" t="n">
        <v>1.86</v>
      </c>
      <c r="H2201" s="2" t="n">
        <v>42</v>
      </c>
      <c r="I2201" s="2" t="n">
        <v>22</v>
      </c>
      <c r="J2201" s="2" t="inlineStr">
        <is>
          <t>GPA</t>
        </is>
      </c>
      <c r="K2201" s="2">
        <f>IF(I2201&lt;&gt;"",I2201,IFERROR(INDEX(Base!$I:$I,MATCH(1,(Base!$C:$C=C2201)*(Base!$I:$I&lt;&gt;""),0)),0))</f>
        <v/>
      </c>
      <c r="L2201" s="2">
        <f>IF(AND(I2201="",K2201&gt;0),"SIM","NÃO")</f>
        <v/>
      </c>
      <c r="M2201" s="2">
        <f>IF(ISNUMBER(SEARCH("SEPARA",UPPER(C2201))),"NÃO","SIM")</f>
        <v/>
      </c>
      <c r="N2201" s="2">
        <f>IFERROR(H2201/K2201,0)</f>
        <v/>
      </c>
      <c r="O2201" s="2">
        <f>IF(M2201="NÃO","EXCLUÍDO",IF(N2201&lt;Premissas!$B$8,"&lt; 1,00",IF(N2201&lt;Premissas!$B$9,"1,00 – 1,19",IF(N2201&lt;Premissas!$B$10,"1,20 – 1,39",IF(N2201&lt;Premissas!$B$11,"1,40 – 1,59",IF(N2201&lt;Premissas!$B$12,"1,60 – 1,99","≥ 2,00"))))))</f>
        <v/>
      </c>
      <c r="P2201" s="5">
        <f>IF(OR(M2201="NÃO",N2201&lt;Premissas!$B$8),Premissas!$B$13,IF(N2201&lt;Premissas!$B$9,Premissas!$B$14,IF(N2201&lt;Premissas!$B$10,Premissas!$B$15,IF(N2201&lt;Premissas!$B$11,Premissas!$B$16,IF(N2201&lt;Premissas!$B$12,Premissas!$B$17,Premissas!$B$18)))))</f>
        <v/>
      </c>
      <c r="Q2201" s="5">
        <f>IFERROR(P2201/Premissas!$B$4,0)</f>
        <v/>
      </c>
    </row>
    <row r="2202">
      <c r="A2202" s="2" t="n">
        <v>8</v>
      </c>
      <c r="B2202" s="2" t="n">
        <v>409</v>
      </c>
      <c r="C2202" s="2" t="inlineStr">
        <is>
          <t>RECEBIMENTO</t>
        </is>
      </c>
      <c r="D2202" s="2" t="inlineStr">
        <is>
          <t>540917</t>
        </is>
      </c>
      <c r="E2202" s="2" t="inlineStr">
        <is>
          <t>Rafael Jose da Silva</t>
        </is>
      </c>
      <c r="F2202" s="2" t="n">
        <v>1408</v>
      </c>
      <c r="G2202" s="2" t="n">
        <v>43.53</v>
      </c>
      <c r="H2202" s="2" t="n">
        <v>32</v>
      </c>
      <c r="I2202" s="2" t="n">
        <v>25</v>
      </c>
      <c r="J2202" s="2" t="inlineStr">
        <is>
          <t>GPA</t>
        </is>
      </c>
      <c r="K2202" s="2">
        <f>IF(I2202&lt;&gt;"",I2202,IFERROR(INDEX(Base!$I:$I,MATCH(1,(Base!$C:$C=C2202)*(Base!$I:$I&lt;&gt;""),0)),0))</f>
        <v/>
      </c>
      <c r="L2202" s="2">
        <f>IF(AND(I2202="",K2202&gt;0),"SIM","NÃO")</f>
        <v/>
      </c>
      <c r="M2202" s="2">
        <f>IF(ISNUMBER(SEARCH("SEPARA",UPPER(C2202))),"NÃO","SIM")</f>
        <v/>
      </c>
      <c r="N2202" s="2">
        <f>IFERROR(H2202/K2202,0)</f>
        <v/>
      </c>
      <c r="O2202" s="2">
        <f>IF(M2202="NÃO","EXCLUÍDO",IF(N2202&lt;Premissas!$B$8,"&lt; 1,00",IF(N2202&lt;Premissas!$B$9,"1,00 – 1,19",IF(N2202&lt;Premissas!$B$10,"1,20 – 1,39",IF(N2202&lt;Premissas!$B$11,"1,40 – 1,59",IF(N2202&lt;Premissas!$B$12,"1,60 – 1,99","≥ 2,00"))))))</f>
        <v/>
      </c>
      <c r="P2202" s="5">
        <f>IF(OR(M2202="NÃO",N2202&lt;Premissas!$B$8),Premissas!$B$13,IF(N2202&lt;Premissas!$B$9,Premissas!$B$14,IF(N2202&lt;Premissas!$B$10,Premissas!$B$15,IF(N2202&lt;Premissas!$B$11,Premissas!$B$16,IF(N2202&lt;Premissas!$B$12,Premissas!$B$17,Premissas!$B$18)))))</f>
        <v/>
      </c>
      <c r="Q2202" s="5">
        <f>IFERROR(P2202/Premissas!$B$4,0)</f>
        <v/>
      </c>
    </row>
    <row r="2203">
      <c r="A2203" s="2" t="n">
        <v>8</v>
      </c>
      <c r="B2203" s="2" t="n">
        <v>409</v>
      </c>
      <c r="C2203" s="2" t="inlineStr">
        <is>
          <t>ATIVIDADE OP. EMP.</t>
        </is>
      </c>
      <c r="D2203" s="2" t="inlineStr">
        <is>
          <t>5442230</t>
        </is>
      </c>
      <c r="E2203" s="2" t="inlineStr">
        <is>
          <t>Anderson Marcos Dos Reis Matta</t>
        </is>
      </c>
      <c r="F2203" s="2" t="n">
        <v>1803</v>
      </c>
      <c r="G2203" s="2" t="n">
        <v>55.73</v>
      </c>
      <c r="H2203" s="2" t="n">
        <v>32</v>
      </c>
      <c r="I2203" s="2" t="n">
        <v>25</v>
      </c>
      <c r="J2203" s="2" t="inlineStr">
        <is>
          <t>GPA</t>
        </is>
      </c>
      <c r="K2203" s="2">
        <f>IF(I2203&lt;&gt;"",I2203,IFERROR(INDEX(Base!$I:$I,MATCH(1,(Base!$C:$C=C2203)*(Base!$I:$I&lt;&gt;""),0)),0))</f>
        <v/>
      </c>
      <c r="L2203" s="2">
        <f>IF(AND(I2203="",K2203&gt;0),"SIM","NÃO")</f>
        <v/>
      </c>
      <c r="M2203" s="2">
        <f>IF(ISNUMBER(SEARCH("SEPARA",UPPER(C2203))),"NÃO","SIM")</f>
        <v/>
      </c>
      <c r="N2203" s="2">
        <f>IFERROR(H2203/K2203,0)</f>
        <v/>
      </c>
      <c r="O2203" s="2">
        <f>IF(M2203="NÃO","EXCLUÍDO",IF(N2203&lt;Premissas!$B$8,"&lt; 1,00",IF(N2203&lt;Premissas!$B$9,"1,00 – 1,19",IF(N2203&lt;Premissas!$B$10,"1,20 – 1,39",IF(N2203&lt;Premissas!$B$11,"1,40 – 1,59",IF(N2203&lt;Premissas!$B$12,"1,60 – 1,99","≥ 2,00"))))))</f>
        <v/>
      </c>
      <c r="P2203" s="5">
        <f>IF(OR(M2203="NÃO",N2203&lt;Premissas!$B$8),Premissas!$B$13,IF(N2203&lt;Premissas!$B$9,Premissas!$B$14,IF(N2203&lt;Premissas!$B$10,Premissas!$B$15,IF(N2203&lt;Premissas!$B$11,Premissas!$B$16,IF(N2203&lt;Premissas!$B$12,Premissas!$B$17,Premissas!$B$18)))))</f>
        <v/>
      </c>
      <c r="Q2203" s="5">
        <f>IFERROR(P2203/Premissas!$B$4,0)</f>
        <v/>
      </c>
    </row>
    <row r="2204">
      <c r="A2204" s="2" t="n">
        <v>8</v>
      </c>
      <c r="B2204" s="2" t="n">
        <v>409</v>
      </c>
      <c r="C2204" s="2" t="inlineStr">
        <is>
          <t>CARREGAMENTO</t>
        </is>
      </c>
      <c r="D2204" s="2" t="inlineStr">
        <is>
          <t>5445523</t>
        </is>
      </c>
      <c r="E2204" s="2" t="inlineStr">
        <is>
          <t>Renato Cajazeira Da Silva</t>
        </is>
      </c>
      <c r="F2204" s="2" t="n">
        <v>130</v>
      </c>
      <c r="G2204" s="2" t="n">
        <v>1.15</v>
      </c>
      <c r="H2204" s="2" t="n">
        <v>113</v>
      </c>
      <c r="I2204" s="2" t="n">
        <v>24</v>
      </c>
      <c r="J2204" s="2" t="inlineStr">
        <is>
          <t>GPA</t>
        </is>
      </c>
      <c r="K2204" s="2">
        <f>IF(I2204&lt;&gt;"",I2204,IFERROR(INDEX(Base!$I:$I,MATCH(1,(Base!$C:$C=C2204)*(Base!$I:$I&lt;&gt;""),0)),0))</f>
        <v/>
      </c>
      <c r="L2204" s="2">
        <f>IF(AND(I2204="",K2204&gt;0),"SIM","NÃO")</f>
        <v/>
      </c>
      <c r="M2204" s="2">
        <f>IF(ISNUMBER(SEARCH("SEPARA",UPPER(C2204))),"NÃO","SIM")</f>
        <v/>
      </c>
      <c r="N2204" s="2">
        <f>IFERROR(H2204/K2204,0)</f>
        <v/>
      </c>
      <c r="O2204" s="2">
        <f>IF(M2204="NÃO","EXCLUÍDO",IF(N2204&lt;Premissas!$B$8,"&lt; 1,00",IF(N2204&lt;Premissas!$B$9,"1,00 – 1,19",IF(N2204&lt;Premissas!$B$10,"1,20 – 1,39",IF(N2204&lt;Premissas!$B$11,"1,40 – 1,59",IF(N2204&lt;Premissas!$B$12,"1,60 – 1,99","≥ 2,00"))))))</f>
        <v/>
      </c>
      <c r="P2204" s="5">
        <f>IF(OR(M2204="NÃO",N2204&lt;Premissas!$B$8),Premissas!$B$13,IF(N2204&lt;Premissas!$B$9,Premissas!$B$14,IF(N2204&lt;Premissas!$B$10,Premissas!$B$15,IF(N2204&lt;Premissas!$B$11,Premissas!$B$16,IF(N2204&lt;Premissas!$B$12,Premissas!$B$17,Premissas!$B$18)))))</f>
        <v/>
      </c>
      <c r="Q2204" s="5">
        <f>IFERROR(P2204/Premissas!$B$4,0)</f>
        <v/>
      </c>
    </row>
    <row r="2205">
      <c r="A2205" s="2" t="n">
        <v>8</v>
      </c>
      <c r="B2205" s="2" t="n">
        <v>409</v>
      </c>
      <c r="C2205" s="2" t="inlineStr">
        <is>
          <t>PUXADA RECEB</t>
        </is>
      </c>
      <c r="D2205" s="2" t="inlineStr">
        <is>
          <t>5446082</t>
        </is>
      </c>
      <c r="E2205" s="2" t="inlineStr">
        <is>
          <t>Aleandro Oliveira Da Silva</t>
        </is>
      </c>
      <c r="F2205" s="2" t="n">
        <v>888</v>
      </c>
      <c r="G2205" s="2" t="n">
        <v>27.78</v>
      </c>
      <c r="H2205" s="2" t="n">
        <v>32</v>
      </c>
      <c r="I2205" s="2" t="n">
        <v>22</v>
      </c>
      <c r="J2205" s="2" t="inlineStr">
        <is>
          <t>GPA</t>
        </is>
      </c>
      <c r="K2205" s="2">
        <f>IF(I2205&lt;&gt;"",I2205,IFERROR(INDEX(Base!$I:$I,MATCH(1,(Base!$C:$C=C2205)*(Base!$I:$I&lt;&gt;""),0)),0))</f>
        <v/>
      </c>
      <c r="L2205" s="2">
        <f>IF(AND(I2205="",K2205&gt;0),"SIM","NÃO")</f>
        <v/>
      </c>
      <c r="M2205" s="2">
        <f>IF(ISNUMBER(SEARCH("SEPARA",UPPER(C2205))),"NÃO","SIM")</f>
        <v/>
      </c>
      <c r="N2205" s="2">
        <f>IFERROR(H2205/K2205,0)</f>
        <v/>
      </c>
      <c r="O2205" s="2">
        <f>IF(M2205="NÃO","EXCLUÍDO",IF(N2205&lt;Premissas!$B$8,"&lt; 1,00",IF(N2205&lt;Premissas!$B$9,"1,00 – 1,19",IF(N2205&lt;Premissas!$B$10,"1,20 – 1,39",IF(N2205&lt;Premissas!$B$11,"1,40 – 1,59",IF(N2205&lt;Premissas!$B$12,"1,60 – 1,99","≥ 2,00"))))))</f>
        <v/>
      </c>
      <c r="P2205" s="5">
        <f>IF(OR(M2205="NÃO",N2205&lt;Premissas!$B$8),Premissas!$B$13,IF(N2205&lt;Premissas!$B$9,Premissas!$B$14,IF(N2205&lt;Premissas!$B$10,Premissas!$B$15,IF(N2205&lt;Premissas!$B$11,Premissas!$B$16,IF(N2205&lt;Premissas!$B$12,Premissas!$B$17,Premissas!$B$18)))))</f>
        <v/>
      </c>
      <c r="Q2205" s="5">
        <f>IFERROR(P2205/Premissas!$B$4,0)</f>
        <v/>
      </c>
    </row>
    <row r="2206">
      <c r="A2206" s="2" t="n">
        <v>8</v>
      </c>
      <c r="B2206" s="2" t="n">
        <v>409</v>
      </c>
      <c r="C2206" s="2" t="inlineStr">
        <is>
          <t>SEPARACAO</t>
        </is>
      </c>
      <c r="D2206" s="2" t="inlineStr">
        <is>
          <t>5446082</t>
        </is>
      </c>
      <c r="E2206" s="2" t="inlineStr">
        <is>
          <t>Aleandro Oliveira Da Silva</t>
        </is>
      </c>
      <c r="F2206" s="2" t="n">
        <v>2748</v>
      </c>
      <c r="G2206" s="2" t="n">
        <v>33.01</v>
      </c>
      <c r="H2206" s="2" t="n">
        <v>83</v>
      </c>
      <c r="I2206" s="2" t="n">
        <v>105</v>
      </c>
      <c r="J2206" s="2" t="inlineStr">
        <is>
          <t>GPA</t>
        </is>
      </c>
      <c r="K2206" s="2">
        <f>IF(I2206&lt;&gt;"",I2206,IFERROR(INDEX(Base!$I:$I,MATCH(1,(Base!$C:$C=C2206)*(Base!$I:$I&lt;&gt;""),0)),0))</f>
        <v/>
      </c>
      <c r="L2206" s="2">
        <f>IF(AND(I2206="",K2206&gt;0),"SIM","NÃO")</f>
        <v/>
      </c>
      <c r="M2206" s="2">
        <f>IF(ISNUMBER(SEARCH("SEPARA",UPPER(C2206))),"NÃO","SIM")</f>
        <v/>
      </c>
      <c r="N2206" s="2">
        <f>IFERROR(H2206/K2206,0)</f>
        <v/>
      </c>
      <c r="O2206" s="2">
        <f>IF(M2206="NÃO","EXCLUÍDO",IF(N2206&lt;Premissas!$B$8,"&lt; 1,00",IF(N2206&lt;Premissas!$B$9,"1,00 – 1,19",IF(N2206&lt;Premissas!$B$10,"1,20 – 1,39",IF(N2206&lt;Premissas!$B$11,"1,40 – 1,59",IF(N2206&lt;Premissas!$B$12,"1,60 – 1,99","≥ 2,00"))))))</f>
        <v/>
      </c>
      <c r="P2206" s="5">
        <f>IF(OR(M2206="NÃO",N2206&lt;Premissas!$B$8),Premissas!$B$13,IF(N2206&lt;Premissas!$B$9,Premissas!$B$14,IF(N2206&lt;Premissas!$B$10,Premissas!$B$15,IF(N2206&lt;Premissas!$B$11,Premissas!$B$16,IF(N2206&lt;Premissas!$B$12,Premissas!$B$17,Premissas!$B$18)))))</f>
        <v/>
      </c>
      <c r="Q2206" s="5">
        <f>IFERROR(P2206/Premissas!$B$4,0)</f>
        <v/>
      </c>
    </row>
    <row r="2207">
      <c r="A2207" s="2" t="n">
        <v>8</v>
      </c>
      <c r="B2207" s="2" t="n">
        <v>409</v>
      </c>
      <c r="C2207" s="2" t="inlineStr">
        <is>
          <t>PUXADA RECEB</t>
        </is>
      </c>
      <c r="D2207" s="2" t="inlineStr">
        <is>
          <t>5446384</t>
        </is>
      </c>
      <c r="E2207" s="2" t="inlineStr">
        <is>
          <t>Leonardo Montezuma Ferreira</t>
        </is>
      </c>
      <c r="F2207" s="2" t="n">
        <v>11</v>
      </c>
      <c r="G2207" s="2" t="n">
        <v>9.35</v>
      </c>
      <c r="H2207" s="2" t="n">
        <v>1</v>
      </c>
      <c r="I2207" s="2" t="n">
        <v>22</v>
      </c>
      <c r="J2207" s="2" t="inlineStr">
        <is>
          <t>GPA</t>
        </is>
      </c>
      <c r="K2207" s="2">
        <f>IF(I2207&lt;&gt;"",I2207,IFERROR(INDEX(Base!$I:$I,MATCH(1,(Base!$C:$C=C2207)*(Base!$I:$I&lt;&gt;""),0)),0))</f>
        <v/>
      </c>
      <c r="L2207" s="2">
        <f>IF(AND(I2207="",K2207&gt;0),"SIM","NÃO")</f>
        <v/>
      </c>
      <c r="M2207" s="2">
        <f>IF(ISNUMBER(SEARCH("SEPARA",UPPER(C2207))),"NÃO","SIM")</f>
        <v/>
      </c>
      <c r="N2207" s="2">
        <f>IFERROR(H2207/K2207,0)</f>
        <v/>
      </c>
      <c r="O2207" s="2">
        <f>IF(M2207="NÃO","EXCLUÍDO",IF(N2207&lt;Premissas!$B$8,"&lt; 1,00",IF(N2207&lt;Premissas!$B$9,"1,00 – 1,19",IF(N2207&lt;Premissas!$B$10,"1,20 – 1,39",IF(N2207&lt;Premissas!$B$11,"1,40 – 1,59",IF(N2207&lt;Premissas!$B$12,"1,60 – 1,99","≥ 2,00"))))))</f>
        <v/>
      </c>
      <c r="P2207" s="5">
        <f>IF(OR(M2207="NÃO",N2207&lt;Premissas!$B$8),Premissas!$B$13,IF(N2207&lt;Premissas!$B$9,Premissas!$B$14,IF(N2207&lt;Premissas!$B$10,Premissas!$B$15,IF(N2207&lt;Premissas!$B$11,Premissas!$B$16,IF(N2207&lt;Premissas!$B$12,Premissas!$B$17,Premissas!$B$18)))))</f>
        <v/>
      </c>
      <c r="Q2207" s="5">
        <f>IFERROR(P2207/Premissas!$B$4,0)</f>
        <v/>
      </c>
    </row>
    <row r="2208">
      <c r="A2208" s="2" t="n">
        <v>8</v>
      </c>
      <c r="B2208" s="2" t="n">
        <v>409</v>
      </c>
      <c r="C2208" s="2" t="inlineStr">
        <is>
          <t>RECEBIMENTO</t>
        </is>
      </c>
      <c r="D2208" s="2" t="inlineStr">
        <is>
          <t>5446384</t>
        </is>
      </c>
      <c r="E2208" s="2" t="inlineStr">
        <is>
          <t>Leonardo Montezuma Ferreira</t>
        </is>
      </c>
      <c r="F2208" s="2" t="n">
        <v>132</v>
      </c>
      <c r="G2208" s="2" t="n">
        <v>33.92</v>
      </c>
      <c r="H2208" s="2" t="n">
        <v>4</v>
      </c>
      <c r="I2208" s="2" t="n">
        <v>25</v>
      </c>
      <c r="J2208" s="2" t="inlineStr">
        <is>
          <t>GPA</t>
        </is>
      </c>
      <c r="K2208" s="2">
        <f>IF(I2208&lt;&gt;"",I2208,IFERROR(INDEX(Base!$I:$I,MATCH(1,(Base!$C:$C=C2208)*(Base!$I:$I&lt;&gt;""),0)),0))</f>
        <v/>
      </c>
      <c r="L2208" s="2">
        <f>IF(AND(I2208="",K2208&gt;0),"SIM","NÃO")</f>
        <v/>
      </c>
      <c r="M2208" s="2">
        <f>IF(ISNUMBER(SEARCH("SEPARA",UPPER(C2208))),"NÃO","SIM")</f>
        <v/>
      </c>
      <c r="N2208" s="2">
        <f>IFERROR(H2208/K2208,0)</f>
        <v/>
      </c>
      <c r="O2208" s="2">
        <f>IF(M2208="NÃO","EXCLUÍDO",IF(N2208&lt;Premissas!$B$8,"&lt; 1,00",IF(N2208&lt;Premissas!$B$9,"1,00 – 1,19",IF(N2208&lt;Premissas!$B$10,"1,20 – 1,39",IF(N2208&lt;Premissas!$B$11,"1,40 – 1,59",IF(N2208&lt;Premissas!$B$12,"1,60 – 1,99","≥ 2,00"))))))</f>
        <v/>
      </c>
      <c r="P2208" s="5">
        <f>IF(OR(M2208="NÃO",N2208&lt;Premissas!$B$8),Premissas!$B$13,IF(N2208&lt;Premissas!$B$9,Premissas!$B$14,IF(N2208&lt;Premissas!$B$10,Premissas!$B$15,IF(N2208&lt;Premissas!$B$11,Premissas!$B$16,IF(N2208&lt;Premissas!$B$12,Premissas!$B$17,Premissas!$B$18)))))</f>
        <v/>
      </c>
      <c r="Q2208" s="5">
        <f>IFERROR(P2208/Premissas!$B$4,0)</f>
        <v/>
      </c>
    </row>
    <row r="2209">
      <c r="A2209" s="2" t="n">
        <v>8</v>
      </c>
      <c r="B2209" s="2" t="n">
        <v>409</v>
      </c>
      <c r="C2209" s="2" t="inlineStr">
        <is>
          <t>PUXADA RECEB</t>
        </is>
      </c>
      <c r="D2209" s="2" t="inlineStr">
        <is>
          <t>5447798</t>
        </is>
      </c>
      <c r="E2209" s="2" t="inlineStr">
        <is>
          <t>Gustavo Da Silva Rodrigues</t>
        </is>
      </c>
      <c r="F2209" s="2" t="n">
        <v>334</v>
      </c>
      <c r="G2209" s="2" t="n">
        <v>9.59</v>
      </c>
      <c r="H2209" s="2" t="n">
        <v>35</v>
      </c>
      <c r="I2209" s="2" t="n">
        <v>22</v>
      </c>
      <c r="J2209" s="2" t="inlineStr">
        <is>
          <t>GPA</t>
        </is>
      </c>
      <c r="K2209" s="2">
        <f>IF(I2209&lt;&gt;"",I2209,IFERROR(INDEX(Base!$I:$I,MATCH(1,(Base!$C:$C=C2209)*(Base!$I:$I&lt;&gt;""),0)),0))</f>
        <v/>
      </c>
      <c r="L2209" s="2">
        <f>IF(AND(I2209="",K2209&gt;0),"SIM","NÃO")</f>
        <v/>
      </c>
      <c r="M2209" s="2">
        <f>IF(ISNUMBER(SEARCH("SEPARA",UPPER(C2209))),"NÃO","SIM")</f>
        <v/>
      </c>
      <c r="N2209" s="2">
        <f>IFERROR(H2209/K2209,0)</f>
        <v/>
      </c>
      <c r="O2209" s="2">
        <f>IF(M2209="NÃO","EXCLUÍDO",IF(N2209&lt;Premissas!$B$8,"&lt; 1,00",IF(N2209&lt;Premissas!$B$9,"1,00 – 1,19",IF(N2209&lt;Premissas!$B$10,"1,20 – 1,39",IF(N2209&lt;Premissas!$B$11,"1,40 – 1,59",IF(N2209&lt;Premissas!$B$12,"1,60 – 1,99","≥ 2,00"))))))</f>
        <v/>
      </c>
      <c r="P2209" s="5">
        <f>IF(OR(M2209="NÃO",N2209&lt;Premissas!$B$8),Premissas!$B$13,IF(N2209&lt;Premissas!$B$9,Premissas!$B$14,IF(N2209&lt;Premissas!$B$10,Premissas!$B$15,IF(N2209&lt;Premissas!$B$11,Premissas!$B$16,IF(N2209&lt;Premissas!$B$12,Premissas!$B$17,Premissas!$B$18)))))</f>
        <v/>
      </c>
      <c r="Q2209" s="5">
        <f>IFERROR(P2209/Premissas!$B$4,0)</f>
        <v/>
      </c>
    </row>
    <row r="2210">
      <c r="A2210" s="2" t="n">
        <v>8</v>
      </c>
      <c r="B2210" s="2" t="n">
        <v>409</v>
      </c>
      <c r="C2210" s="2" t="inlineStr">
        <is>
          <t>RECEBIMENTO</t>
        </is>
      </c>
      <c r="D2210" s="2" t="inlineStr">
        <is>
          <t>5447798</t>
        </is>
      </c>
      <c r="E2210" s="2" t="inlineStr">
        <is>
          <t>Gustavo Da Silva Rodrigues</t>
        </is>
      </c>
      <c r="F2210" s="2" t="n">
        <v>67</v>
      </c>
      <c r="G2210" s="2" t="n">
        <v>0.06</v>
      </c>
      <c r="H2210" s="2" t="n">
        <v>1117</v>
      </c>
      <c r="I2210" s="2" t="n">
        <v>25</v>
      </c>
      <c r="J2210" s="2" t="inlineStr">
        <is>
          <t>GPA</t>
        </is>
      </c>
      <c r="K2210" s="2">
        <f>IF(I2210&lt;&gt;"",I2210,IFERROR(INDEX(Base!$I:$I,MATCH(1,(Base!$C:$C=C2210)*(Base!$I:$I&lt;&gt;""),0)),0))</f>
        <v/>
      </c>
      <c r="L2210" s="2">
        <f>IF(AND(I2210="",K2210&gt;0),"SIM","NÃO")</f>
        <v/>
      </c>
      <c r="M2210" s="2">
        <f>IF(ISNUMBER(SEARCH("SEPARA",UPPER(C2210))),"NÃO","SIM")</f>
        <v/>
      </c>
      <c r="N2210" s="2">
        <f>IFERROR(H2210/K2210,0)</f>
        <v/>
      </c>
      <c r="O2210" s="2">
        <f>IF(M2210="NÃO","EXCLUÍDO",IF(N2210&lt;Premissas!$B$8,"&lt; 1,00",IF(N2210&lt;Premissas!$B$9,"1,00 – 1,19",IF(N2210&lt;Premissas!$B$10,"1,20 – 1,39",IF(N2210&lt;Premissas!$B$11,"1,40 – 1,59",IF(N2210&lt;Premissas!$B$12,"1,60 – 1,99","≥ 2,00"))))))</f>
        <v/>
      </c>
      <c r="P2210" s="5">
        <f>IF(OR(M2210="NÃO",N2210&lt;Premissas!$B$8),Premissas!$B$13,IF(N2210&lt;Premissas!$B$9,Premissas!$B$14,IF(N2210&lt;Premissas!$B$10,Premissas!$B$15,IF(N2210&lt;Premissas!$B$11,Premissas!$B$16,IF(N2210&lt;Premissas!$B$12,Premissas!$B$17,Premissas!$B$18)))))</f>
        <v/>
      </c>
      <c r="Q2210" s="5">
        <f>IFERROR(P2210/Premissas!$B$4,0)</f>
        <v/>
      </c>
    </row>
    <row r="2211">
      <c r="A2211" s="2" t="n">
        <v>8</v>
      </c>
      <c r="B2211" s="2" t="n">
        <v>409</v>
      </c>
      <c r="C2211" s="2" t="inlineStr">
        <is>
          <t>SEPARACAO</t>
        </is>
      </c>
      <c r="D2211" s="2" t="inlineStr">
        <is>
          <t>5447798</t>
        </is>
      </c>
      <c r="E2211" s="2" t="inlineStr">
        <is>
          <t>Gustavo Da Silva Rodrigues</t>
        </is>
      </c>
      <c r="F2211" s="2" t="n">
        <v>2157</v>
      </c>
      <c r="G2211" s="2" t="n">
        <v>36.03</v>
      </c>
      <c r="H2211" s="2" t="n">
        <v>60</v>
      </c>
      <c r="I2211" s="2" t="n">
        <v>105</v>
      </c>
      <c r="J2211" s="2" t="inlineStr">
        <is>
          <t>GPA</t>
        </is>
      </c>
      <c r="K2211" s="2">
        <f>IF(I2211&lt;&gt;"",I2211,IFERROR(INDEX(Base!$I:$I,MATCH(1,(Base!$C:$C=C2211)*(Base!$I:$I&lt;&gt;""),0)),0))</f>
        <v/>
      </c>
      <c r="L2211" s="2">
        <f>IF(AND(I2211="",K2211&gt;0),"SIM","NÃO")</f>
        <v/>
      </c>
      <c r="M2211" s="2">
        <f>IF(ISNUMBER(SEARCH("SEPARA",UPPER(C2211))),"NÃO","SIM")</f>
        <v/>
      </c>
      <c r="N2211" s="2">
        <f>IFERROR(H2211/K2211,0)</f>
        <v/>
      </c>
      <c r="O2211" s="2">
        <f>IF(M2211="NÃO","EXCLUÍDO",IF(N2211&lt;Premissas!$B$8,"&lt; 1,00",IF(N2211&lt;Premissas!$B$9,"1,00 – 1,19",IF(N2211&lt;Premissas!$B$10,"1,20 – 1,39",IF(N2211&lt;Premissas!$B$11,"1,40 – 1,59",IF(N2211&lt;Premissas!$B$12,"1,60 – 1,99","≥ 2,00"))))))</f>
        <v/>
      </c>
      <c r="P2211" s="5">
        <f>IF(OR(M2211="NÃO",N2211&lt;Premissas!$B$8),Premissas!$B$13,IF(N2211&lt;Premissas!$B$9,Premissas!$B$14,IF(N2211&lt;Premissas!$B$10,Premissas!$B$15,IF(N2211&lt;Premissas!$B$11,Premissas!$B$16,IF(N2211&lt;Premissas!$B$12,Premissas!$B$17,Premissas!$B$18)))))</f>
        <v/>
      </c>
      <c r="Q2211" s="5">
        <f>IFERROR(P2211/Premissas!$B$4,0)</f>
        <v/>
      </c>
    </row>
    <row r="2212">
      <c r="A2212" s="2" t="n">
        <v>8</v>
      </c>
      <c r="B2212" s="2" t="n">
        <v>409</v>
      </c>
      <c r="C2212" s="2" t="inlineStr">
        <is>
          <t>CARREGAMENTO</t>
        </is>
      </c>
      <c r="D2212" s="2" t="inlineStr">
        <is>
          <t>5448140</t>
        </is>
      </c>
      <c r="E2212" s="2" t="inlineStr">
        <is>
          <t>Washington Alves Da Silva</t>
        </is>
      </c>
      <c r="F2212" s="2" t="n">
        <v>941</v>
      </c>
      <c r="G2212" s="2" t="n">
        <v>54.19</v>
      </c>
      <c r="H2212" s="2" t="n">
        <v>17</v>
      </c>
      <c r="I2212" s="2" t="n">
        <v>24</v>
      </c>
      <c r="J2212" s="2" t="inlineStr">
        <is>
          <t>GPA</t>
        </is>
      </c>
      <c r="K2212" s="2">
        <f>IF(I2212&lt;&gt;"",I2212,IFERROR(INDEX(Base!$I:$I,MATCH(1,(Base!$C:$C=C2212)*(Base!$I:$I&lt;&gt;""),0)),0))</f>
        <v/>
      </c>
      <c r="L2212" s="2">
        <f>IF(AND(I2212="",K2212&gt;0),"SIM","NÃO")</f>
        <v/>
      </c>
      <c r="M2212" s="2">
        <f>IF(ISNUMBER(SEARCH("SEPARA",UPPER(C2212))),"NÃO","SIM")</f>
        <v/>
      </c>
      <c r="N2212" s="2">
        <f>IFERROR(H2212/K2212,0)</f>
        <v/>
      </c>
      <c r="O2212" s="2">
        <f>IF(M2212="NÃO","EXCLUÍDO",IF(N2212&lt;Premissas!$B$8,"&lt; 1,00",IF(N2212&lt;Premissas!$B$9,"1,00 – 1,19",IF(N2212&lt;Premissas!$B$10,"1,20 – 1,39",IF(N2212&lt;Premissas!$B$11,"1,40 – 1,59",IF(N2212&lt;Premissas!$B$12,"1,60 – 1,99","≥ 2,00"))))))</f>
        <v/>
      </c>
      <c r="P2212" s="5">
        <f>IF(OR(M2212="NÃO",N2212&lt;Premissas!$B$8),Premissas!$B$13,IF(N2212&lt;Premissas!$B$9,Premissas!$B$14,IF(N2212&lt;Premissas!$B$10,Premissas!$B$15,IF(N2212&lt;Premissas!$B$11,Premissas!$B$16,IF(N2212&lt;Premissas!$B$12,Premissas!$B$17,Premissas!$B$18)))))</f>
        <v/>
      </c>
      <c r="Q2212" s="5">
        <f>IFERROR(P2212/Premissas!$B$4,0)</f>
        <v/>
      </c>
    </row>
    <row r="2213">
      <c r="A2213" s="2" t="n">
        <v>8</v>
      </c>
      <c r="B2213" s="2" t="n">
        <v>409</v>
      </c>
      <c r="C2213" s="2" t="inlineStr">
        <is>
          <t>CARREGAMENTO</t>
        </is>
      </c>
      <c r="D2213" s="2" t="inlineStr">
        <is>
          <t>5448352</t>
        </is>
      </c>
      <c r="E2213" s="2" t="inlineStr">
        <is>
          <t>Kaique Diogo Lopes Vidal Gomes</t>
        </is>
      </c>
      <c r="F2213" s="2" t="n">
        <v>82</v>
      </c>
      <c r="G2213" s="2" t="n">
        <v>16.73</v>
      </c>
      <c r="H2213" s="2" t="n">
        <v>5</v>
      </c>
      <c r="I2213" s="2" t="n">
        <v>24</v>
      </c>
      <c r="J2213" s="2" t="inlineStr">
        <is>
          <t>GPA</t>
        </is>
      </c>
      <c r="K2213" s="2">
        <f>IF(I2213&lt;&gt;"",I2213,IFERROR(INDEX(Base!$I:$I,MATCH(1,(Base!$C:$C=C2213)*(Base!$I:$I&lt;&gt;""),0)),0))</f>
        <v/>
      </c>
      <c r="L2213" s="2">
        <f>IF(AND(I2213="",K2213&gt;0),"SIM","NÃO")</f>
        <v/>
      </c>
      <c r="M2213" s="2">
        <f>IF(ISNUMBER(SEARCH("SEPARA",UPPER(C2213))),"NÃO","SIM")</f>
        <v/>
      </c>
      <c r="N2213" s="2">
        <f>IFERROR(H2213/K2213,0)</f>
        <v/>
      </c>
      <c r="O2213" s="2">
        <f>IF(M2213="NÃO","EXCLUÍDO",IF(N2213&lt;Premissas!$B$8,"&lt; 1,00",IF(N2213&lt;Premissas!$B$9,"1,00 – 1,19",IF(N2213&lt;Premissas!$B$10,"1,20 – 1,39",IF(N2213&lt;Premissas!$B$11,"1,40 – 1,59",IF(N2213&lt;Premissas!$B$12,"1,60 – 1,99","≥ 2,00"))))))</f>
        <v/>
      </c>
      <c r="P2213" s="5">
        <f>IF(OR(M2213="NÃO",N2213&lt;Premissas!$B$8),Premissas!$B$13,IF(N2213&lt;Premissas!$B$9,Premissas!$B$14,IF(N2213&lt;Premissas!$B$10,Premissas!$B$15,IF(N2213&lt;Premissas!$B$11,Premissas!$B$16,IF(N2213&lt;Premissas!$B$12,Premissas!$B$17,Premissas!$B$18)))))</f>
        <v/>
      </c>
      <c r="Q2213" s="5">
        <f>IFERROR(P2213/Premissas!$B$4,0)</f>
        <v/>
      </c>
    </row>
    <row r="2214">
      <c r="A2214" s="2" t="n">
        <v>8</v>
      </c>
      <c r="B2214" s="2" t="n">
        <v>409</v>
      </c>
      <c r="C2214" s="2" t="inlineStr">
        <is>
          <t>PUXADA RECEB</t>
        </is>
      </c>
      <c r="D2214" s="2" t="inlineStr">
        <is>
          <t>5448352</t>
        </is>
      </c>
      <c r="E2214" s="2" t="inlineStr">
        <is>
          <t>Kaique Diogo Lopes Vidal Gomes</t>
        </is>
      </c>
      <c r="F2214" s="2" t="n">
        <v>36</v>
      </c>
      <c r="G2214" s="2" t="n">
        <v>6.32</v>
      </c>
      <c r="H2214" s="2" t="n">
        <v>6</v>
      </c>
      <c r="I2214" s="2" t="n">
        <v>22</v>
      </c>
      <c r="J2214" s="2" t="inlineStr">
        <is>
          <t>GPA</t>
        </is>
      </c>
      <c r="K2214" s="2">
        <f>IF(I2214&lt;&gt;"",I2214,IFERROR(INDEX(Base!$I:$I,MATCH(1,(Base!$C:$C=C2214)*(Base!$I:$I&lt;&gt;""),0)),0))</f>
        <v/>
      </c>
      <c r="L2214" s="2">
        <f>IF(AND(I2214="",K2214&gt;0),"SIM","NÃO")</f>
        <v/>
      </c>
      <c r="M2214" s="2">
        <f>IF(ISNUMBER(SEARCH("SEPARA",UPPER(C2214))),"NÃO","SIM")</f>
        <v/>
      </c>
      <c r="N2214" s="2">
        <f>IFERROR(H2214/K2214,0)</f>
        <v/>
      </c>
      <c r="O2214" s="2">
        <f>IF(M2214="NÃO","EXCLUÍDO",IF(N2214&lt;Premissas!$B$8,"&lt; 1,00",IF(N2214&lt;Premissas!$B$9,"1,00 – 1,19",IF(N2214&lt;Premissas!$B$10,"1,20 – 1,39",IF(N2214&lt;Premissas!$B$11,"1,40 – 1,59",IF(N2214&lt;Premissas!$B$12,"1,60 – 1,99","≥ 2,00"))))))</f>
        <v/>
      </c>
      <c r="P2214" s="5">
        <f>IF(OR(M2214="NÃO",N2214&lt;Premissas!$B$8),Premissas!$B$13,IF(N2214&lt;Premissas!$B$9,Premissas!$B$14,IF(N2214&lt;Premissas!$B$10,Premissas!$B$15,IF(N2214&lt;Premissas!$B$11,Premissas!$B$16,IF(N2214&lt;Premissas!$B$12,Premissas!$B$17,Premissas!$B$18)))))</f>
        <v/>
      </c>
      <c r="Q2214" s="5">
        <f>IFERROR(P2214/Premissas!$B$4,0)</f>
        <v/>
      </c>
    </row>
    <row r="2215">
      <c r="A2215" s="2" t="n">
        <v>8</v>
      </c>
      <c r="B2215" s="2" t="n">
        <v>409</v>
      </c>
      <c r="C2215" s="2" t="inlineStr">
        <is>
          <t>RECEBIMENTO</t>
        </is>
      </c>
      <c r="D2215" s="2" t="inlineStr">
        <is>
          <t>5448352</t>
        </is>
      </c>
      <c r="E2215" s="2" t="inlineStr">
        <is>
          <t>Kaique Diogo Lopes Vidal Gomes</t>
        </is>
      </c>
      <c r="F2215" s="2" t="n">
        <v>18</v>
      </c>
      <c r="G2215" s="2" t="n">
        <v>1.91</v>
      </c>
      <c r="H2215" s="2" t="n">
        <v>9</v>
      </c>
      <c r="I2215" s="2" t="n">
        <v>25</v>
      </c>
      <c r="J2215" s="2" t="inlineStr">
        <is>
          <t>GPA</t>
        </is>
      </c>
      <c r="K2215" s="2">
        <f>IF(I2215&lt;&gt;"",I2215,IFERROR(INDEX(Base!$I:$I,MATCH(1,(Base!$C:$C=C2215)*(Base!$I:$I&lt;&gt;""),0)),0))</f>
        <v/>
      </c>
      <c r="L2215" s="2">
        <f>IF(AND(I2215="",K2215&gt;0),"SIM","NÃO")</f>
        <v/>
      </c>
      <c r="M2215" s="2">
        <f>IF(ISNUMBER(SEARCH("SEPARA",UPPER(C2215))),"NÃO","SIM")</f>
        <v/>
      </c>
      <c r="N2215" s="2">
        <f>IFERROR(H2215/K2215,0)</f>
        <v/>
      </c>
      <c r="O2215" s="2">
        <f>IF(M2215="NÃO","EXCLUÍDO",IF(N2215&lt;Premissas!$B$8,"&lt; 1,00",IF(N2215&lt;Premissas!$B$9,"1,00 – 1,19",IF(N2215&lt;Premissas!$B$10,"1,20 – 1,39",IF(N2215&lt;Premissas!$B$11,"1,40 – 1,59",IF(N2215&lt;Premissas!$B$12,"1,60 – 1,99","≥ 2,00"))))))</f>
        <v/>
      </c>
      <c r="P2215" s="5">
        <f>IF(OR(M2215="NÃO",N2215&lt;Premissas!$B$8),Premissas!$B$13,IF(N2215&lt;Premissas!$B$9,Premissas!$B$14,IF(N2215&lt;Premissas!$B$10,Premissas!$B$15,IF(N2215&lt;Premissas!$B$11,Premissas!$B$16,IF(N2215&lt;Premissas!$B$12,Premissas!$B$17,Premissas!$B$18)))))</f>
        <v/>
      </c>
      <c r="Q2215" s="5">
        <f>IFERROR(P2215/Premissas!$B$4,0)</f>
        <v/>
      </c>
    </row>
    <row r="2216">
      <c r="A2216" s="2" t="n">
        <v>8</v>
      </c>
      <c r="B2216" s="2" t="n">
        <v>409</v>
      </c>
      <c r="C2216" s="2" t="inlineStr">
        <is>
          <t>SEPARACAO</t>
        </is>
      </c>
      <c r="D2216" s="2" t="inlineStr">
        <is>
          <t>5448352</t>
        </is>
      </c>
      <c r="E2216" s="2" t="inlineStr">
        <is>
          <t>Kaique Diogo Lopes Vidal Gomes</t>
        </is>
      </c>
      <c r="F2216" s="2" t="n">
        <v>2286</v>
      </c>
      <c r="G2216" s="2" t="n">
        <v>13.16</v>
      </c>
      <c r="H2216" s="2" t="n">
        <v>174</v>
      </c>
      <c r="I2216" s="2" t="n">
        <v>105</v>
      </c>
      <c r="J2216" s="2" t="inlineStr">
        <is>
          <t>GPA</t>
        </is>
      </c>
      <c r="K2216" s="2">
        <f>IF(I2216&lt;&gt;"",I2216,IFERROR(INDEX(Base!$I:$I,MATCH(1,(Base!$C:$C=C2216)*(Base!$I:$I&lt;&gt;""),0)),0))</f>
        <v/>
      </c>
      <c r="L2216" s="2">
        <f>IF(AND(I2216="",K2216&gt;0),"SIM","NÃO")</f>
        <v/>
      </c>
      <c r="M2216" s="2">
        <f>IF(ISNUMBER(SEARCH("SEPARA",UPPER(C2216))),"NÃO","SIM")</f>
        <v/>
      </c>
      <c r="N2216" s="2">
        <f>IFERROR(H2216/K2216,0)</f>
        <v/>
      </c>
      <c r="O2216" s="2">
        <f>IF(M2216="NÃO","EXCLUÍDO",IF(N2216&lt;Premissas!$B$8,"&lt; 1,00",IF(N2216&lt;Premissas!$B$9,"1,00 – 1,19",IF(N2216&lt;Premissas!$B$10,"1,20 – 1,39",IF(N2216&lt;Premissas!$B$11,"1,40 – 1,59",IF(N2216&lt;Premissas!$B$12,"1,60 – 1,99","≥ 2,00"))))))</f>
        <v/>
      </c>
      <c r="P2216" s="5">
        <f>IF(OR(M2216="NÃO",N2216&lt;Premissas!$B$8),Premissas!$B$13,IF(N2216&lt;Premissas!$B$9,Premissas!$B$14,IF(N2216&lt;Premissas!$B$10,Premissas!$B$15,IF(N2216&lt;Premissas!$B$11,Premissas!$B$16,IF(N2216&lt;Premissas!$B$12,Premissas!$B$17,Premissas!$B$18)))))</f>
        <v/>
      </c>
      <c r="Q2216" s="5">
        <f>IFERROR(P2216/Premissas!$B$4,0)</f>
        <v/>
      </c>
    </row>
    <row r="2217">
      <c r="A2217" s="2" t="n">
        <v>8</v>
      </c>
      <c r="B2217" s="2" t="n">
        <v>409</v>
      </c>
      <c r="C2217" s="2" t="inlineStr">
        <is>
          <t>PUXADA RECEB</t>
        </is>
      </c>
      <c r="D2217" s="2" t="inlineStr">
        <is>
          <t>5448360</t>
        </is>
      </c>
      <c r="E2217" s="2" t="inlineStr">
        <is>
          <t>Lucas Da Silva Venceslau</t>
        </is>
      </c>
      <c r="F2217" s="2" t="n">
        <v>14</v>
      </c>
      <c r="G2217" s="2" t="n">
        <v>0.21</v>
      </c>
      <c r="H2217" s="2" t="n">
        <v>67</v>
      </c>
      <c r="I2217" s="2" t="n">
        <v>22</v>
      </c>
      <c r="J2217" s="2" t="inlineStr">
        <is>
          <t>GPA</t>
        </is>
      </c>
      <c r="K2217" s="2">
        <f>IF(I2217&lt;&gt;"",I2217,IFERROR(INDEX(Base!$I:$I,MATCH(1,(Base!$C:$C=C2217)*(Base!$I:$I&lt;&gt;""),0)),0))</f>
        <v/>
      </c>
      <c r="L2217" s="2">
        <f>IF(AND(I2217="",K2217&gt;0),"SIM","NÃO")</f>
        <v/>
      </c>
      <c r="M2217" s="2">
        <f>IF(ISNUMBER(SEARCH("SEPARA",UPPER(C2217))),"NÃO","SIM")</f>
        <v/>
      </c>
      <c r="N2217" s="2">
        <f>IFERROR(H2217/K2217,0)</f>
        <v/>
      </c>
      <c r="O2217" s="2">
        <f>IF(M2217="NÃO","EXCLUÍDO",IF(N2217&lt;Premissas!$B$8,"&lt; 1,00",IF(N2217&lt;Premissas!$B$9,"1,00 – 1,19",IF(N2217&lt;Premissas!$B$10,"1,20 – 1,39",IF(N2217&lt;Premissas!$B$11,"1,40 – 1,59",IF(N2217&lt;Premissas!$B$12,"1,60 – 1,99","≥ 2,00"))))))</f>
        <v/>
      </c>
      <c r="P2217" s="5">
        <f>IF(OR(M2217="NÃO",N2217&lt;Premissas!$B$8),Premissas!$B$13,IF(N2217&lt;Premissas!$B$9,Premissas!$B$14,IF(N2217&lt;Premissas!$B$10,Premissas!$B$15,IF(N2217&lt;Premissas!$B$11,Premissas!$B$16,IF(N2217&lt;Premissas!$B$12,Premissas!$B$17,Premissas!$B$18)))))</f>
        <v/>
      </c>
      <c r="Q2217" s="5">
        <f>IFERROR(P2217/Premissas!$B$4,0)</f>
        <v/>
      </c>
    </row>
    <row r="2218">
      <c r="A2218" s="2" t="n">
        <v>8</v>
      </c>
      <c r="B2218" s="2" t="n">
        <v>409</v>
      </c>
      <c r="C2218" s="2" t="inlineStr">
        <is>
          <t>RECEBIMENTO</t>
        </is>
      </c>
      <c r="D2218" s="2" t="inlineStr">
        <is>
          <t>5448360</t>
        </is>
      </c>
      <c r="E2218" s="2" t="inlineStr">
        <is>
          <t>Lucas Da Silva Venceslau</t>
        </is>
      </c>
      <c r="F2218" s="2" t="n">
        <v>767</v>
      </c>
      <c r="G2218" s="2" t="n">
        <v>17.1</v>
      </c>
      <c r="H2218" s="2" t="n">
        <v>45</v>
      </c>
      <c r="I2218" s="2" t="n">
        <v>25</v>
      </c>
      <c r="J2218" s="2" t="inlineStr">
        <is>
          <t>GPA</t>
        </is>
      </c>
      <c r="K2218" s="2">
        <f>IF(I2218&lt;&gt;"",I2218,IFERROR(INDEX(Base!$I:$I,MATCH(1,(Base!$C:$C=C2218)*(Base!$I:$I&lt;&gt;""),0)),0))</f>
        <v/>
      </c>
      <c r="L2218" s="2">
        <f>IF(AND(I2218="",K2218&gt;0),"SIM","NÃO")</f>
        <v/>
      </c>
      <c r="M2218" s="2">
        <f>IF(ISNUMBER(SEARCH("SEPARA",UPPER(C2218))),"NÃO","SIM")</f>
        <v/>
      </c>
      <c r="N2218" s="2">
        <f>IFERROR(H2218/K2218,0)</f>
        <v/>
      </c>
      <c r="O2218" s="2">
        <f>IF(M2218="NÃO","EXCLUÍDO",IF(N2218&lt;Premissas!$B$8,"&lt; 1,00",IF(N2218&lt;Premissas!$B$9,"1,00 – 1,19",IF(N2218&lt;Premissas!$B$10,"1,20 – 1,39",IF(N2218&lt;Premissas!$B$11,"1,40 – 1,59",IF(N2218&lt;Premissas!$B$12,"1,60 – 1,99","≥ 2,00"))))))</f>
        <v/>
      </c>
      <c r="P2218" s="5">
        <f>IF(OR(M2218="NÃO",N2218&lt;Premissas!$B$8),Premissas!$B$13,IF(N2218&lt;Premissas!$B$9,Premissas!$B$14,IF(N2218&lt;Premissas!$B$10,Premissas!$B$15,IF(N2218&lt;Premissas!$B$11,Premissas!$B$16,IF(N2218&lt;Premissas!$B$12,Premissas!$B$17,Premissas!$B$18)))))</f>
        <v/>
      </c>
      <c r="Q2218" s="5">
        <f>IFERROR(P2218/Premissas!$B$4,0)</f>
        <v/>
      </c>
    </row>
    <row r="2219">
      <c r="A2219" s="2" t="n">
        <v>8</v>
      </c>
      <c r="B2219" s="2" t="n">
        <v>409</v>
      </c>
      <c r="C2219" s="2" t="inlineStr">
        <is>
          <t>SEPARACAO</t>
        </is>
      </c>
      <c r="D2219" s="2" t="inlineStr">
        <is>
          <t>5448360</t>
        </is>
      </c>
      <c r="E2219" s="2" t="inlineStr">
        <is>
          <t>Lucas Da Silva Venceslau</t>
        </is>
      </c>
      <c r="F2219" s="2" t="n">
        <v>89</v>
      </c>
      <c r="G2219" s="2" t="n">
        <v>0.74</v>
      </c>
      <c r="H2219" s="2" t="n">
        <v>120</v>
      </c>
      <c r="I2219" s="2" t="n">
        <v>105</v>
      </c>
      <c r="J2219" s="2" t="inlineStr">
        <is>
          <t>GPA</t>
        </is>
      </c>
      <c r="K2219" s="2">
        <f>IF(I2219&lt;&gt;"",I2219,IFERROR(INDEX(Base!$I:$I,MATCH(1,(Base!$C:$C=C2219)*(Base!$I:$I&lt;&gt;""),0)),0))</f>
        <v/>
      </c>
      <c r="L2219" s="2">
        <f>IF(AND(I2219="",K2219&gt;0),"SIM","NÃO")</f>
        <v/>
      </c>
      <c r="M2219" s="2">
        <f>IF(ISNUMBER(SEARCH("SEPARA",UPPER(C2219))),"NÃO","SIM")</f>
        <v/>
      </c>
      <c r="N2219" s="2">
        <f>IFERROR(H2219/K2219,0)</f>
        <v/>
      </c>
      <c r="O2219" s="2">
        <f>IF(M2219="NÃO","EXCLUÍDO",IF(N2219&lt;Premissas!$B$8,"&lt; 1,00",IF(N2219&lt;Premissas!$B$9,"1,00 – 1,19",IF(N2219&lt;Premissas!$B$10,"1,20 – 1,39",IF(N2219&lt;Premissas!$B$11,"1,40 – 1,59",IF(N2219&lt;Premissas!$B$12,"1,60 – 1,99","≥ 2,00"))))))</f>
        <v/>
      </c>
      <c r="P2219" s="5">
        <f>IF(OR(M2219="NÃO",N2219&lt;Premissas!$B$8),Premissas!$B$13,IF(N2219&lt;Premissas!$B$9,Premissas!$B$14,IF(N2219&lt;Premissas!$B$10,Premissas!$B$15,IF(N2219&lt;Premissas!$B$11,Premissas!$B$16,IF(N2219&lt;Premissas!$B$12,Premissas!$B$17,Premissas!$B$18)))))</f>
        <v/>
      </c>
      <c r="Q2219" s="5">
        <f>IFERROR(P2219/Premissas!$B$4,0)</f>
        <v/>
      </c>
    </row>
    <row r="2220">
      <c r="A2220" s="2" t="n">
        <v>8</v>
      </c>
      <c r="B2220" s="2" t="n">
        <v>409</v>
      </c>
      <c r="C2220" s="2" t="inlineStr">
        <is>
          <t>PUXADA RECEB</t>
        </is>
      </c>
      <c r="D2220" s="2" t="inlineStr">
        <is>
          <t>5448409</t>
        </is>
      </c>
      <c r="E2220" s="2" t="inlineStr">
        <is>
          <t>Allan Adao Da Silva</t>
        </is>
      </c>
      <c r="F2220" s="2" t="n">
        <v>147</v>
      </c>
      <c r="G2220" s="2" t="n">
        <v>5.6</v>
      </c>
      <c r="H2220" s="2" t="n">
        <v>26</v>
      </c>
      <c r="I2220" s="2" t="n">
        <v>22</v>
      </c>
      <c r="J2220" s="2" t="inlineStr">
        <is>
          <t>GPA</t>
        </is>
      </c>
      <c r="K2220" s="2">
        <f>IF(I2220&lt;&gt;"",I2220,IFERROR(INDEX(Base!$I:$I,MATCH(1,(Base!$C:$C=C2220)*(Base!$I:$I&lt;&gt;""),0)),0))</f>
        <v/>
      </c>
      <c r="L2220" s="2">
        <f>IF(AND(I2220="",K2220&gt;0),"SIM","NÃO")</f>
        <v/>
      </c>
      <c r="M2220" s="2">
        <f>IF(ISNUMBER(SEARCH("SEPARA",UPPER(C2220))),"NÃO","SIM")</f>
        <v/>
      </c>
      <c r="N2220" s="2">
        <f>IFERROR(H2220/K2220,0)</f>
        <v/>
      </c>
      <c r="O2220" s="2">
        <f>IF(M2220="NÃO","EXCLUÍDO",IF(N2220&lt;Premissas!$B$8,"&lt; 1,00",IF(N2220&lt;Premissas!$B$9,"1,00 – 1,19",IF(N2220&lt;Premissas!$B$10,"1,20 – 1,39",IF(N2220&lt;Premissas!$B$11,"1,40 – 1,59",IF(N2220&lt;Premissas!$B$12,"1,60 – 1,99","≥ 2,00"))))))</f>
        <v/>
      </c>
      <c r="P2220" s="5">
        <f>IF(OR(M2220="NÃO",N2220&lt;Premissas!$B$8),Premissas!$B$13,IF(N2220&lt;Premissas!$B$9,Premissas!$B$14,IF(N2220&lt;Premissas!$B$10,Premissas!$B$15,IF(N2220&lt;Premissas!$B$11,Premissas!$B$16,IF(N2220&lt;Premissas!$B$12,Premissas!$B$17,Premissas!$B$18)))))</f>
        <v/>
      </c>
      <c r="Q2220" s="5">
        <f>IFERROR(P2220/Premissas!$B$4,0)</f>
        <v/>
      </c>
    </row>
    <row r="2221">
      <c r="A2221" s="2" t="n">
        <v>8</v>
      </c>
      <c r="B2221" s="2" t="n">
        <v>409</v>
      </c>
      <c r="C2221" s="2" t="inlineStr">
        <is>
          <t>SEPARACAO</t>
        </is>
      </c>
      <c r="D2221" s="2" t="inlineStr">
        <is>
          <t>5448409</t>
        </is>
      </c>
      <c r="E2221" s="2" t="inlineStr">
        <is>
          <t>Allan Adao Da Silva</t>
        </is>
      </c>
      <c r="F2221" s="2" t="n">
        <v>711</v>
      </c>
      <c r="G2221" s="2" t="n">
        <v>8.19</v>
      </c>
      <c r="H2221" s="2" t="n">
        <v>87</v>
      </c>
      <c r="I2221" s="2" t="n">
        <v>105</v>
      </c>
      <c r="J2221" s="2" t="inlineStr">
        <is>
          <t>GPA</t>
        </is>
      </c>
      <c r="K2221" s="2">
        <f>IF(I2221&lt;&gt;"",I2221,IFERROR(INDEX(Base!$I:$I,MATCH(1,(Base!$C:$C=C2221)*(Base!$I:$I&lt;&gt;""),0)),0))</f>
        <v/>
      </c>
      <c r="L2221" s="2">
        <f>IF(AND(I2221="",K2221&gt;0),"SIM","NÃO")</f>
        <v/>
      </c>
      <c r="M2221" s="2">
        <f>IF(ISNUMBER(SEARCH("SEPARA",UPPER(C2221))),"NÃO","SIM")</f>
        <v/>
      </c>
      <c r="N2221" s="2">
        <f>IFERROR(H2221/K2221,0)</f>
        <v/>
      </c>
      <c r="O2221" s="2">
        <f>IF(M2221="NÃO","EXCLUÍDO",IF(N2221&lt;Premissas!$B$8,"&lt; 1,00",IF(N2221&lt;Premissas!$B$9,"1,00 – 1,19",IF(N2221&lt;Premissas!$B$10,"1,20 – 1,39",IF(N2221&lt;Premissas!$B$11,"1,40 – 1,59",IF(N2221&lt;Premissas!$B$12,"1,60 – 1,99","≥ 2,00"))))))</f>
        <v/>
      </c>
      <c r="P2221" s="5">
        <f>IF(OR(M2221="NÃO",N2221&lt;Premissas!$B$8),Premissas!$B$13,IF(N2221&lt;Premissas!$B$9,Premissas!$B$14,IF(N2221&lt;Premissas!$B$10,Premissas!$B$15,IF(N2221&lt;Premissas!$B$11,Premissas!$B$16,IF(N2221&lt;Premissas!$B$12,Premissas!$B$17,Premissas!$B$18)))))</f>
        <v/>
      </c>
      <c r="Q2221" s="5">
        <f>IFERROR(P2221/Premissas!$B$4,0)</f>
        <v/>
      </c>
    </row>
    <row r="2222">
      <c r="A2222" s="2" t="n">
        <v>8</v>
      </c>
      <c r="B2222" s="2" t="n">
        <v>409</v>
      </c>
      <c r="C2222" s="2" t="inlineStr">
        <is>
          <t>PUXADA RECEB</t>
        </is>
      </c>
      <c r="D2222" s="2" t="inlineStr">
        <is>
          <t>5448417</t>
        </is>
      </c>
      <c r="E2222" s="2" t="inlineStr">
        <is>
          <t>Andre Lemos Dos Santos</t>
        </is>
      </c>
      <c r="F2222" s="2" t="n">
        <v>39</v>
      </c>
      <c r="G2222" s="2" t="n">
        <v>3.39</v>
      </c>
      <c r="H2222" s="2" t="n">
        <v>12</v>
      </c>
      <c r="I2222" s="2" t="n">
        <v>22</v>
      </c>
      <c r="J2222" s="2" t="inlineStr">
        <is>
          <t>GPA</t>
        </is>
      </c>
      <c r="K2222" s="2">
        <f>IF(I2222&lt;&gt;"",I2222,IFERROR(INDEX(Base!$I:$I,MATCH(1,(Base!$C:$C=C2222)*(Base!$I:$I&lt;&gt;""),0)),0))</f>
        <v/>
      </c>
      <c r="L2222" s="2">
        <f>IF(AND(I2222="",K2222&gt;0),"SIM","NÃO")</f>
        <v/>
      </c>
      <c r="M2222" s="2">
        <f>IF(ISNUMBER(SEARCH("SEPARA",UPPER(C2222))),"NÃO","SIM")</f>
        <v/>
      </c>
      <c r="N2222" s="2">
        <f>IFERROR(H2222/K2222,0)</f>
        <v/>
      </c>
      <c r="O2222" s="2">
        <f>IF(M2222="NÃO","EXCLUÍDO",IF(N2222&lt;Premissas!$B$8,"&lt; 1,00",IF(N2222&lt;Premissas!$B$9,"1,00 – 1,19",IF(N2222&lt;Premissas!$B$10,"1,20 – 1,39",IF(N2222&lt;Premissas!$B$11,"1,40 – 1,59",IF(N2222&lt;Premissas!$B$12,"1,60 – 1,99","≥ 2,00"))))))</f>
        <v/>
      </c>
      <c r="P2222" s="5">
        <f>IF(OR(M2222="NÃO",N2222&lt;Premissas!$B$8),Premissas!$B$13,IF(N2222&lt;Premissas!$B$9,Premissas!$B$14,IF(N2222&lt;Premissas!$B$10,Premissas!$B$15,IF(N2222&lt;Premissas!$B$11,Premissas!$B$16,IF(N2222&lt;Premissas!$B$12,Premissas!$B$17,Premissas!$B$18)))))</f>
        <v/>
      </c>
      <c r="Q2222" s="5">
        <f>IFERROR(P2222/Premissas!$B$4,0)</f>
        <v/>
      </c>
    </row>
    <row r="2223">
      <c r="A2223" s="2" t="n">
        <v>8</v>
      </c>
      <c r="B2223" s="2" t="n">
        <v>409</v>
      </c>
      <c r="C2223" s="2" t="inlineStr">
        <is>
          <t>SEPARACAO</t>
        </is>
      </c>
      <c r="D2223" s="2" t="inlineStr">
        <is>
          <t>5448417</t>
        </is>
      </c>
      <c r="E2223" s="2" t="inlineStr">
        <is>
          <t>Andre Lemos Dos Santos</t>
        </is>
      </c>
      <c r="F2223" s="2" t="n">
        <v>1516</v>
      </c>
      <c r="G2223" s="2" t="n">
        <v>30.2</v>
      </c>
      <c r="H2223" s="2" t="n">
        <v>50</v>
      </c>
      <c r="I2223" s="2" t="n">
        <v>105</v>
      </c>
      <c r="J2223" s="2" t="inlineStr">
        <is>
          <t>GPA</t>
        </is>
      </c>
      <c r="K2223" s="2">
        <f>IF(I2223&lt;&gt;"",I2223,IFERROR(INDEX(Base!$I:$I,MATCH(1,(Base!$C:$C=C2223)*(Base!$I:$I&lt;&gt;""),0)),0))</f>
        <v/>
      </c>
      <c r="L2223" s="2">
        <f>IF(AND(I2223="",K2223&gt;0),"SIM","NÃO")</f>
        <v/>
      </c>
      <c r="M2223" s="2">
        <f>IF(ISNUMBER(SEARCH("SEPARA",UPPER(C2223))),"NÃO","SIM")</f>
        <v/>
      </c>
      <c r="N2223" s="2">
        <f>IFERROR(H2223/K2223,0)</f>
        <v/>
      </c>
      <c r="O2223" s="2">
        <f>IF(M2223="NÃO","EXCLUÍDO",IF(N2223&lt;Premissas!$B$8,"&lt; 1,00",IF(N2223&lt;Premissas!$B$9,"1,00 – 1,19",IF(N2223&lt;Premissas!$B$10,"1,20 – 1,39",IF(N2223&lt;Premissas!$B$11,"1,40 – 1,59",IF(N2223&lt;Premissas!$B$12,"1,60 – 1,99","≥ 2,00"))))))</f>
        <v/>
      </c>
      <c r="P2223" s="5">
        <f>IF(OR(M2223="NÃO",N2223&lt;Premissas!$B$8),Premissas!$B$13,IF(N2223&lt;Premissas!$B$9,Premissas!$B$14,IF(N2223&lt;Premissas!$B$10,Premissas!$B$15,IF(N2223&lt;Premissas!$B$11,Premissas!$B$16,IF(N2223&lt;Premissas!$B$12,Premissas!$B$17,Premissas!$B$18)))))</f>
        <v/>
      </c>
      <c r="Q2223" s="5">
        <f>IFERROR(P2223/Premissas!$B$4,0)</f>
        <v/>
      </c>
    </row>
    <row r="2224">
      <c r="A2224" s="2" t="n">
        <v>8</v>
      </c>
      <c r="B2224" s="2" t="n">
        <v>409</v>
      </c>
      <c r="C2224" s="2" t="inlineStr">
        <is>
          <t>PUXADA RECEB</t>
        </is>
      </c>
      <c r="D2224" s="2" t="inlineStr">
        <is>
          <t>5449111</t>
        </is>
      </c>
      <c r="E2224" s="2" t="inlineStr">
        <is>
          <t>Andrey Teixeira Coutinho</t>
        </is>
      </c>
      <c r="F2224" s="2" t="n">
        <v>140</v>
      </c>
      <c r="G2224" s="2" t="n">
        <v>3.6</v>
      </c>
      <c r="H2224" s="2" t="n">
        <v>39</v>
      </c>
      <c r="I2224" s="2" t="n">
        <v>22</v>
      </c>
      <c r="J2224" s="2" t="inlineStr">
        <is>
          <t>GPA</t>
        </is>
      </c>
      <c r="K2224" s="2">
        <f>IF(I2224&lt;&gt;"",I2224,IFERROR(INDEX(Base!$I:$I,MATCH(1,(Base!$C:$C=C2224)*(Base!$I:$I&lt;&gt;""),0)),0))</f>
        <v/>
      </c>
      <c r="L2224" s="2">
        <f>IF(AND(I2224="",K2224&gt;0),"SIM","NÃO")</f>
        <v/>
      </c>
      <c r="M2224" s="2">
        <f>IF(ISNUMBER(SEARCH("SEPARA",UPPER(C2224))),"NÃO","SIM")</f>
        <v/>
      </c>
      <c r="N2224" s="2">
        <f>IFERROR(H2224/K2224,0)</f>
        <v/>
      </c>
      <c r="O2224" s="2">
        <f>IF(M2224="NÃO","EXCLUÍDO",IF(N2224&lt;Premissas!$B$8,"&lt; 1,00",IF(N2224&lt;Premissas!$B$9,"1,00 – 1,19",IF(N2224&lt;Premissas!$B$10,"1,20 – 1,39",IF(N2224&lt;Premissas!$B$11,"1,40 – 1,59",IF(N2224&lt;Premissas!$B$12,"1,60 – 1,99","≥ 2,00"))))))</f>
        <v/>
      </c>
      <c r="P2224" s="5">
        <f>IF(OR(M2224="NÃO",N2224&lt;Premissas!$B$8),Premissas!$B$13,IF(N2224&lt;Premissas!$B$9,Premissas!$B$14,IF(N2224&lt;Premissas!$B$10,Premissas!$B$15,IF(N2224&lt;Premissas!$B$11,Premissas!$B$16,IF(N2224&lt;Premissas!$B$12,Premissas!$B$17,Premissas!$B$18)))))</f>
        <v/>
      </c>
      <c r="Q2224" s="5">
        <f>IFERROR(P2224/Premissas!$B$4,0)</f>
        <v/>
      </c>
    </row>
    <row r="2225">
      <c r="A2225" s="2" t="n">
        <v>8</v>
      </c>
      <c r="B2225" s="2" t="n">
        <v>409</v>
      </c>
      <c r="C2225" s="2" t="inlineStr">
        <is>
          <t>SEPARACAO</t>
        </is>
      </c>
      <c r="D2225" s="2" t="inlineStr">
        <is>
          <t>5449111</t>
        </is>
      </c>
      <c r="E2225" s="2" t="inlineStr">
        <is>
          <t>Andrey Teixeira Coutinho</t>
        </is>
      </c>
      <c r="F2225" s="2" t="n">
        <v>1212</v>
      </c>
      <c r="G2225" s="2" t="n">
        <v>14.43</v>
      </c>
      <c r="H2225" s="2" t="n">
        <v>84</v>
      </c>
      <c r="I2225" s="2" t="n">
        <v>105</v>
      </c>
      <c r="J2225" s="2" t="inlineStr">
        <is>
          <t>GPA</t>
        </is>
      </c>
      <c r="K2225" s="2">
        <f>IF(I2225&lt;&gt;"",I2225,IFERROR(INDEX(Base!$I:$I,MATCH(1,(Base!$C:$C=C2225)*(Base!$I:$I&lt;&gt;""),0)),0))</f>
        <v/>
      </c>
      <c r="L2225" s="2">
        <f>IF(AND(I2225="",K2225&gt;0),"SIM","NÃO")</f>
        <v/>
      </c>
      <c r="M2225" s="2">
        <f>IF(ISNUMBER(SEARCH("SEPARA",UPPER(C2225))),"NÃO","SIM")</f>
        <v/>
      </c>
      <c r="N2225" s="2">
        <f>IFERROR(H2225/K2225,0)</f>
        <v/>
      </c>
      <c r="O2225" s="2">
        <f>IF(M2225="NÃO","EXCLUÍDO",IF(N2225&lt;Premissas!$B$8,"&lt; 1,00",IF(N2225&lt;Premissas!$B$9,"1,00 – 1,19",IF(N2225&lt;Premissas!$B$10,"1,20 – 1,39",IF(N2225&lt;Premissas!$B$11,"1,40 – 1,59",IF(N2225&lt;Premissas!$B$12,"1,60 – 1,99","≥ 2,00"))))))</f>
        <v/>
      </c>
      <c r="P2225" s="5">
        <f>IF(OR(M2225="NÃO",N2225&lt;Premissas!$B$8),Premissas!$B$13,IF(N2225&lt;Premissas!$B$9,Premissas!$B$14,IF(N2225&lt;Premissas!$B$10,Premissas!$B$15,IF(N2225&lt;Premissas!$B$11,Premissas!$B$16,IF(N2225&lt;Premissas!$B$12,Premissas!$B$17,Premissas!$B$18)))))</f>
        <v/>
      </c>
      <c r="Q2225" s="5">
        <f>IFERROR(P2225/Premissas!$B$4,0)</f>
        <v/>
      </c>
    </row>
    <row r="2226">
      <c r="A2226" s="2" t="n">
        <v>8</v>
      </c>
      <c r="B2226" s="2" t="n">
        <v>409</v>
      </c>
      <c r="C2226" s="2" t="inlineStr">
        <is>
          <t>PUXADA RECEB</t>
        </is>
      </c>
      <c r="D2226" s="2" t="inlineStr">
        <is>
          <t>5449189</t>
        </is>
      </c>
      <c r="E2226" s="2" t="inlineStr">
        <is>
          <t>Victor Hugo Coelho Galdino Da Silva</t>
        </is>
      </c>
      <c r="F2226" s="2" t="n">
        <v>10</v>
      </c>
      <c r="G2226" s="2" t="n">
        <v>0.16</v>
      </c>
      <c r="H2226" s="2" t="n">
        <v>63</v>
      </c>
      <c r="I2226" s="2" t="n">
        <v>22</v>
      </c>
      <c r="J2226" s="2" t="inlineStr">
        <is>
          <t>GPA</t>
        </is>
      </c>
      <c r="K2226" s="2">
        <f>IF(I2226&lt;&gt;"",I2226,IFERROR(INDEX(Base!$I:$I,MATCH(1,(Base!$C:$C=C2226)*(Base!$I:$I&lt;&gt;""),0)),0))</f>
        <v/>
      </c>
      <c r="L2226" s="2">
        <f>IF(AND(I2226="",K2226&gt;0),"SIM","NÃO")</f>
        <v/>
      </c>
      <c r="M2226" s="2">
        <f>IF(ISNUMBER(SEARCH("SEPARA",UPPER(C2226))),"NÃO","SIM")</f>
        <v/>
      </c>
      <c r="N2226" s="2">
        <f>IFERROR(H2226/K2226,0)</f>
        <v/>
      </c>
      <c r="O2226" s="2">
        <f>IF(M2226="NÃO","EXCLUÍDO",IF(N2226&lt;Premissas!$B$8,"&lt; 1,00",IF(N2226&lt;Premissas!$B$9,"1,00 – 1,19",IF(N2226&lt;Premissas!$B$10,"1,20 – 1,39",IF(N2226&lt;Premissas!$B$11,"1,40 – 1,59",IF(N2226&lt;Premissas!$B$12,"1,60 – 1,99","≥ 2,00"))))))</f>
        <v/>
      </c>
      <c r="P2226" s="5">
        <f>IF(OR(M2226="NÃO",N2226&lt;Premissas!$B$8),Premissas!$B$13,IF(N2226&lt;Premissas!$B$9,Premissas!$B$14,IF(N2226&lt;Premissas!$B$10,Premissas!$B$15,IF(N2226&lt;Premissas!$B$11,Premissas!$B$16,IF(N2226&lt;Premissas!$B$12,Premissas!$B$17,Premissas!$B$18)))))</f>
        <v/>
      </c>
      <c r="Q2226" s="5">
        <f>IFERROR(P2226/Premissas!$B$4,0)</f>
        <v/>
      </c>
    </row>
    <row r="2227">
      <c r="A2227" s="2" t="n">
        <v>8</v>
      </c>
      <c r="B2227" s="2" t="n">
        <v>409</v>
      </c>
      <c r="C2227" s="2" t="inlineStr">
        <is>
          <t>SEPARACAO</t>
        </is>
      </c>
      <c r="D2227" s="2" t="inlineStr">
        <is>
          <t>5449189</t>
        </is>
      </c>
      <c r="E2227" s="2" t="inlineStr">
        <is>
          <t>Victor Hugo Coelho Galdino Da Silva</t>
        </is>
      </c>
      <c r="F2227" s="2" t="n">
        <v>632</v>
      </c>
      <c r="G2227" s="2" t="n">
        <v>5.38</v>
      </c>
      <c r="H2227" s="2" t="n">
        <v>117</v>
      </c>
      <c r="I2227" s="2" t="n">
        <v>105</v>
      </c>
      <c r="J2227" s="2" t="inlineStr">
        <is>
          <t>GPA</t>
        </is>
      </c>
      <c r="K2227" s="2">
        <f>IF(I2227&lt;&gt;"",I2227,IFERROR(INDEX(Base!$I:$I,MATCH(1,(Base!$C:$C=C2227)*(Base!$I:$I&lt;&gt;""),0)),0))</f>
        <v/>
      </c>
      <c r="L2227" s="2">
        <f>IF(AND(I2227="",K2227&gt;0),"SIM","NÃO")</f>
        <v/>
      </c>
      <c r="M2227" s="2">
        <f>IF(ISNUMBER(SEARCH("SEPARA",UPPER(C2227))),"NÃO","SIM")</f>
        <v/>
      </c>
      <c r="N2227" s="2">
        <f>IFERROR(H2227/K2227,0)</f>
        <v/>
      </c>
      <c r="O2227" s="2">
        <f>IF(M2227="NÃO","EXCLUÍDO",IF(N2227&lt;Premissas!$B$8,"&lt; 1,00",IF(N2227&lt;Premissas!$B$9,"1,00 – 1,19",IF(N2227&lt;Premissas!$B$10,"1,20 – 1,39",IF(N2227&lt;Premissas!$B$11,"1,40 – 1,59",IF(N2227&lt;Premissas!$B$12,"1,60 – 1,99","≥ 2,00"))))))</f>
        <v/>
      </c>
      <c r="P2227" s="5">
        <f>IF(OR(M2227="NÃO",N2227&lt;Premissas!$B$8),Premissas!$B$13,IF(N2227&lt;Premissas!$B$9,Premissas!$B$14,IF(N2227&lt;Premissas!$B$10,Premissas!$B$15,IF(N2227&lt;Premissas!$B$11,Premissas!$B$16,IF(N2227&lt;Premissas!$B$12,Premissas!$B$17,Premissas!$B$18)))))</f>
        <v/>
      </c>
      <c r="Q2227" s="5">
        <f>IFERROR(P2227/Premissas!$B$4,0)</f>
        <v/>
      </c>
    </row>
    <row r="2228">
      <c r="A2228" s="2" t="n">
        <v>8</v>
      </c>
      <c r="B2228" s="2" t="n">
        <v>409</v>
      </c>
      <c r="C2228" s="2" t="inlineStr">
        <is>
          <t>PUXADA RECEB</t>
        </is>
      </c>
      <c r="D2228" s="2" t="inlineStr">
        <is>
          <t>5449197</t>
        </is>
      </c>
      <c r="E2228" s="2" t="inlineStr">
        <is>
          <t>Carlos Vinicius Mariano Dos Santos</t>
        </is>
      </c>
      <c r="F2228" s="2" t="n">
        <v>7</v>
      </c>
      <c r="G2228" s="2" t="n">
        <v>1.38</v>
      </c>
      <c r="H2228" s="2" t="n">
        <v>5</v>
      </c>
      <c r="I2228" s="2" t="n">
        <v>22</v>
      </c>
      <c r="J2228" s="2" t="inlineStr">
        <is>
          <t>GPA</t>
        </is>
      </c>
      <c r="K2228" s="2">
        <f>IF(I2228&lt;&gt;"",I2228,IFERROR(INDEX(Base!$I:$I,MATCH(1,(Base!$C:$C=C2228)*(Base!$I:$I&lt;&gt;""),0)),0))</f>
        <v/>
      </c>
      <c r="L2228" s="2">
        <f>IF(AND(I2228="",K2228&gt;0),"SIM","NÃO")</f>
        <v/>
      </c>
      <c r="M2228" s="2">
        <f>IF(ISNUMBER(SEARCH("SEPARA",UPPER(C2228))),"NÃO","SIM")</f>
        <v/>
      </c>
      <c r="N2228" s="2">
        <f>IFERROR(H2228/K2228,0)</f>
        <v/>
      </c>
      <c r="O2228" s="2">
        <f>IF(M2228="NÃO","EXCLUÍDO",IF(N2228&lt;Premissas!$B$8,"&lt; 1,00",IF(N2228&lt;Premissas!$B$9,"1,00 – 1,19",IF(N2228&lt;Premissas!$B$10,"1,20 – 1,39",IF(N2228&lt;Premissas!$B$11,"1,40 – 1,59",IF(N2228&lt;Premissas!$B$12,"1,60 – 1,99","≥ 2,00"))))))</f>
        <v/>
      </c>
      <c r="P2228" s="5">
        <f>IF(OR(M2228="NÃO",N2228&lt;Premissas!$B$8),Premissas!$B$13,IF(N2228&lt;Premissas!$B$9,Premissas!$B$14,IF(N2228&lt;Premissas!$B$10,Premissas!$B$15,IF(N2228&lt;Premissas!$B$11,Premissas!$B$16,IF(N2228&lt;Premissas!$B$12,Premissas!$B$17,Premissas!$B$18)))))</f>
        <v/>
      </c>
      <c r="Q2228" s="5">
        <f>IFERROR(P2228/Premissas!$B$4,0)</f>
        <v/>
      </c>
    </row>
    <row r="2229">
      <c r="A2229" s="2" t="n">
        <v>8</v>
      </c>
      <c r="B2229" s="2" t="n">
        <v>409</v>
      </c>
      <c r="C2229" s="2" t="inlineStr">
        <is>
          <t>SEPARACAO</t>
        </is>
      </c>
      <c r="D2229" s="2" t="inlineStr">
        <is>
          <t>5449197</t>
        </is>
      </c>
      <c r="E2229" s="2" t="inlineStr">
        <is>
          <t>Carlos Vinicius Mariano Dos Santos</t>
        </is>
      </c>
      <c r="F2229" s="2" t="n">
        <v>163</v>
      </c>
      <c r="G2229" s="2" t="n">
        <v>3.62</v>
      </c>
      <c r="H2229" s="2" t="n">
        <v>45</v>
      </c>
      <c r="I2229" s="2" t="n">
        <v>105</v>
      </c>
      <c r="J2229" s="2" t="inlineStr">
        <is>
          <t>GPA</t>
        </is>
      </c>
      <c r="K2229" s="2">
        <f>IF(I2229&lt;&gt;"",I2229,IFERROR(INDEX(Base!$I:$I,MATCH(1,(Base!$C:$C=C2229)*(Base!$I:$I&lt;&gt;""),0)),0))</f>
        <v/>
      </c>
      <c r="L2229" s="2">
        <f>IF(AND(I2229="",K2229&gt;0),"SIM","NÃO")</f>
        <v/>
      </c>
      <c r="M2229" s="2">
        <f>IF(ISNUMBER(SEARCH("SEPARA",UPPER(C2229))),"NÃO","SIM")</f>
        <v/>
      </c>
      <c r="N2229" s="2">
        <f>IFERROR(H2229/K2229,0)</f>
        <v/>
      </c>
      <c r="O2229" s="2">
        <f>IF(M2229="NÃO","EXCLUÍDO",IF(N2229&lt;Premissas!$B$8,"&lt; 1,00",IF(N2229&lt;Premissas!$B$9,"1,00 – 1,19",IF(N2229&lt;Premissas!$B$10,"1,20 – 1,39",IF(N2229&lt;Premissas!$B$11,"1,40 – 1,59",IF(N2229&lt;Premissas!$B$12,"1,60 – 1,99","≥ 2,00"))))))</f>
        <v/>
      </c>
      <c r="P2229" s="5">
        <f>IF(OR(M2229="NÃO",N2229&lt;Premissas!$B$8),Premissas!$B$13,IF(N2229&lt;Premissas!$B$9,Premissas!$B$14,IF(N2229&lt;Premissas!$B$10,Premissas!$B$15,IF(N2229&lt;Premissas!$B$11,Premissas!$B$16,IF(N2229&lt;Premissas!$B$12,Premissas!$B$17,Premissas!$B$18)))))</f>
        <v/>
      </c>
      <c r="Q2229" s="5">
        <f>IFERROR(P2229/Premissas!$B$4,0)</f>
        <v/>
      </c>
    </row>
    <row r="2230">
      <c r="A2230" s="2" t="n">
        <v>8</v>
      </c>
      <c r="B2230" s="2" t="n">
        <v>409</v>
      </c>
      <c r="C2230" s="2" t="inlineStr">
        <is>
          <t>SEPARACAO</t>
        </is>
      </c>
      <c r="D2230" s="2" t="inlineStr">
        <is>
          <t>5449219</t>
        </is>
      </c>
      <c r="E2230" s="2" t="inlineStr">
        <is>
          <t>Aristides Ribeiro Pinheiro</t>
        </is>
      </c>
      <c r="F2230" s="2" t="n">
        <v>5629</v>
      </c>
      <c r="G2230" s="2" t="n">
        <v>45.98</v>
      </c>
      <c r="H2230" s="2" t="n">
        <v>122</v>
      </c>
      <c r="I2230" s="2" t="n">
        <v>105</v>
      </c>
      <c r="J2230" s="2" t="inlineStr">
        <is>
          <t>GPA</t>
        </is>
      </c>
      <c r="K2230" s="2">
        <f>IF(I2230&lt;&gt;"",I2230,IFERROR(INDEX(Base!$I:$I,MATCH(1,(Base!$C:$C=C2230)*(Base!$I:$I&lt;&gt;""),0)),0))</f>
        <v/>
      </c>
      <c r="L2230" s="2">
        <f>IF(AND(I2230="",K2230&gt;0),"SIM","NÃO")</f>
        <v/>
      </c>
      <c r="M2230" s="2">
        <f>IF(ISNUMBER(SEARCH("SEPARA",UPPER(C2230))),"NÃO","SIM")</f>
        <v/>
      </c>
      <c r="N2230" s="2">
        <f>IFERROR(H2230/K2230,0)</f>
        <v/>
      </c>
      <c r="O2230" s="2">
        <f>IF(M2230="NÃO","EXCLUÍDO",IF(N2230&lt;Premissas!$B$8,"&lt; 1,00",IF(N2230&lt;Premissas!$B$9,"1,00 – 1,19",IF(N2230&lt;Premissas!$B$10,"1,20 – 1,39",IF(N2230&lt;Premissas!$B$11,"1,40 – 1,59",IF(N2230&lt;Premissas!$B$12,"1,60 – 1,99","≥ 2,00"))))))</f>
        <v/>
      </c>
      <c r="P2230" s="5">
        <f>IF(OR(M2230="NÃO",N2230&lt;Premissas!$B$8),Premissas!$B$13,IF(N2230&lt;Premissas!$B$9,Premissas!$B$14,IF(N2230&lt;Premissas!$B$10,Premissas!$B$15,IF(N2230&lt;Premissas!$B$11,Premissas!$B$16,IF(N2230&lt;Premissas!$B$12,Premissas!$B$17,Premissas!$B$18)))))</f>
        <v/>
      </c>
      <c r="Q2230" s="5">
        <f>IFERROR(P2230/Premissas!$B$4,0)</f>
        <v/>
      </c>
    </row>
    <row r="2231">
      <c r="A2231" s="2" t="n">
        <v>8</v>
      </c>
      <c r="B2231" s="2" t="n">
        <v>409</v>
      </c>
      <c r="C2231" s="2" t="inlineStr">
        <is>
          <t>PUXADA RECEB</t>
        </is>
      </c>
      <c r="D2231" s="2" t="inlineStr">
        <is>
          <t>5449251</t>
        </is>
      </c>
      <c r="E2231" s="2" t="inlineStr">
        <is>
          <t>Alexandre Roberto Geraldo</t>
        </is>
      </c>
      <c r="F2231" s="2" t="n">
        <v>140</v>
      </c>
      <c r="G2231" s="2" t="n">
        <v>7.43</v>
      </c>
      <c r="H2231" s="2" t="n">
        <v>19</v>
      </c>
      <c r="I2231" s="2" t="n">
        <v>22</v>
      </c>
      <c r="J2231" s="2" t="inlineStr">
        <is>
          <t>GPA</t>
        </is>
      </c>
      <c r="K2231" s="2">
        <f>IF(I2231&lt;&gt;"",I2231,IFERROR(INDEX(Base!$I:$I,MATCH(1,(Base!$C:$C=C2231)*(Base!$I:$I&lt;&gt;""),0)),0))</f>
        <v/>
      </c>
      <c r="L2231" s="2">
        <f>IF(AND(I2231="",K2231&gt;0),"SIM","NÃO")</f>
        <v/>
      </c>
      <c r="M2231" s="2">
        <f>IF(ISNUMBER(SEARCH("SEPARA",UPPER(C2231))),"NÃO","SIM")</f>
        <v/>
      </c>
      <c r="N2231" s="2">
        <f>IFERROR(H2231/K2231,0)</f>
        <v/>
      </c>
      <c r="O2231" s="2">
        <f>IF(M2231="NÃO","EXCLUÍDO",IF(N2231&lt;Premissas!$B$8,"&lt; 1,00",IF(N2231&lt;Premissas!$B$9,"1,00 – 1,19",IF(N2231&lt;Premissas!$B$10,"1,20 – 1,39",IF(N2231&lt;Premissas!$B$11,"1,40 – 1,59",IF(N2231&lt;Premissas!$B$12,"1,60 – 1,99","≥ 2,00"))))))</f>
        <v/>
      </c>
      <c r="P2231" s="5">
        <f>IF(OR(M2231="NÃO",N2231&lt;Premissas!$B$8),Premissas!$B$13,IF(N2231&lt;Premissas!$B$9,Premissas!$B$14,IF(N2231&lt;Premissas!$B$10,Premissas!$B$15,IF(N2231&lt;Premissas!$B$11,Premissas!$B$16,IF(N2231&lt;Premissas!$B$12,Premissas!$B$17,Premissas!$B$18)))))</f>
        <v/>
      </c>
      <c r="Q2231" s="5">
        <f>IFERROR(P2231/Premissas!$B$4,0)</f>
        <v/>
      </c>
    </row>
    <row r="2232">
      <c r="A2232" s="2" t="n">
        <v>8</v>
      </c>
      <c r="B2232" s="2" t="n">
        <v>409</v>
      </c>
      <c r="C2232" s="2" t="inlineStr">
        <is>
          <t>SEPARACAO</t>
        </is>
      </c>
      <c r="D2232" s="2" t="inlineStr">
        <is>
          <t>5449251</t>
        </is>
      </c>
      <c r="E2232" s="2" t="inlineStr">
        <is>
          <t>Alexandre Roberto Geraldo</t>
        </is>
      </c>
      <c r="F2232" s="2" t="n">
        <v>1853</v>
      </c>
      <c r="G2232" s="2" t="n">
        <v>18.53</v>
      </c>
      <c r="H2232" s="2" t="n">
        <v>100</v>
      </c>
      <c r="I2232" s="2" t="n">
        <v>105</v>
      </c>
      <c r="J2232" s="2" t="inlineStr">
        <is>
          <t>GPA</t>
        </is>
      </c>
      <c r="K2232" s="2">
        <f>IF(I2232&lt;&gt;"",I2232,IFERROR(INDEX(Base!$I:$I,MATCH(1,(Base!$C:$C=C2232)*(Base!$I:$I&lt;&gt;""),0)),0))</f>
        <v/>
      </c>
      <c r="L2232" s="2">
        <f>IF(AND(I2232="",K2232&gt;0),"SIM","NÃO")</f>
        <v/>
      </c>
      <c r="M2232" s="2">
        <f>IF(ISNUMBER(SEARCH("SEPARA",UPPER(C2232))),"NÃO","SIM")</f>
        <v/>
      </c>
      <c r="N2232" s="2">
        <f>IFERROR(H2232/K2232,0)</f>
        <v/>
      </c>
      <c r="O2232" s="2">
        <f>IF(M2232="NÃO","EXCLUÍDO",IF(N2232&lt;Premissas!$B$8,"&lt; 1,00",IF(N2232&lt;Premissas!$B$9,"1,00 – 1,19",IF(N2232&lt;Premissas!$B$10,"1,20 – 1,39",IF(N2232&lt;Premissas!$B$11,"1,40 – 1,59",IF(N2232&lt;Premissas!$B$12,"1,60 – 1,99","≥ 2,00"))))))</f>
        <v/>
      </c>
      <c r="P2232" s="5">
        <f>IF(OR(M2232="NÃO",N2232&lt;Premissas!$B$8),Premissas!$B$13,IF(N2232&lt;Premissas!$B$9,Premissas!$B$14,IF(N2232&lt;Premissas!$B$10,Premissas!$B$15,IF(N2232&lt;Premissas!$B$11,Premissas!$B$16,IF(N2232&lt;Premissas!$B$12,Premissas!$B$17,Premissas!$B$18)))))</f>
        <v/>
      </c>
      <c r="Q2232" s="5">
        <f>IFERROR(P2232/Premissas!$B$4,0)</f>
        <v/>
      </c>
    </row>
    <row r="2233">
      <c r="A2233" s="2" t="n">
        <v>8</v>
      </c>
      <c r="B2233" s="2" t="n">
        <v>409</v>
      </c>
      <c r="C2233" s="2" t="inlineStr">
        <is>
          <t>CARREGAMENTO</t>
        </is>
      </c>
      <c r="D2233" s="2" t="inlineStr">
        <is>
          <t>5449421</t>
        </is>
      </c>
      <c r="E2233" s="2" t="inlineStr">
        <is>
          <t>Yan Barbosa Rosa</t>
        </is>
      </c>
      <c r="F2233" s="2" t="n">
        <v>14</v>
      </c>
      <c r="G2233" s="2" t="n">
        <v>0</v>
      </c>
      <c r="H2233" s="2" t="n">
        <v>0</v>
      </c>
      <c r="I2233" s="2" t="n">
        <v>24</v>
      </c>
      <c r="J2233" s="2" t="inlineStr">
        <is>
          <t>GPA</t>
        </is>
      </c>
      <c r="K2233" s="2">
        <f>IF(I2233&lt;&gt;"",I2233,IFERROR(INDEX(Base!$I:$I,MATCH(1,(Base!$C:$C=C2233)*(Base!$I:$I&lt;&gt;""),0)),0))</f>
        <v/>
      </c>
      <c r="L2233" s="2">
        <f>IF(AND(I2233="",K2233&gt;0),"SIM","NÃO")</f>
        <v/>
      </c>
      <c r="M2233" s="2">
        <f>IF(ISNUMBER(SEARCH("SEPARA",UPPER(C2233))),"NÃO","SIM")</f>
        <v/>
      </c>
      <c r="N2233" s="2">
        <f>IFERROR(H2233/K2233,0)</f>
        <v/>
      </c>
      <c r="O2233" s="2">
        <f>IF(M2233="NÃO","EXCLUÍDO",IF(N2233&lt;Premissas!$B$8,"&lt; 1,00",IF(N2233&lt;Premissas!$B$9,"1,00 – 1,19",IF(N2233&lt;Premissas!$B$10,"1,20 – 1,39",IF(N2233&lt;Premissas!$B$11,"1,40 – 1,59",IF(N2233&lt;Premissas!$B$12,"1,60 – 1,99","≥ 2,00"))))))</f>
        <v/>
      </c>
      <c r="P2233" s="5">
        <f>IF(OR(M2233="NÃO",N2233&lt;Premissas!$B$8),Premissas!$B$13,IF(N2233&lt;Premissas!$B$9,Premissas!$B$14,IF(N2233&lt;Premissas!$B$10,Premissas!$B$15,IF(N2233&lt;Premissas!$B$11,Premissas!$B$16,IF(N2233&lt;Premissas!$B$12,Premissas!$B$17,Premissas!$B$18)))))</f>
        <v/>
      </c>
      <c r="Q2233" s="5">
        <f>IFERROR(P2233/Premissas!$B$4,0)</f>
        <v/>
      </c>
    </row>
    <row r="2234">
      <c r="A2234" s="2" t="n">
        <v>8</v>
      </c>
      <c r="B2234" s="2" t="n">
        <v>409</v>
      </c>
      <c r="C2234" s="2" t="inlineStr">
        <is>
          <t>PUXADA RECEB</t>
        </is>
      </c>
      <c r="D2234" s="2" t="inlineStr">
        <is>
          <t>5449421</t>
        </is>
      </c>
      <c r="E2234" s="2" t="inlineStr">
        <is>
          <t>Yan Barbosa Rosa</t>
        </is>
      </c>
      <c r="F2234" s="2" t="n">
        <v>16</v>
      </c>
      <c r="G2234" s="2" t="n">
        <v>2.64</v>
      </c>
      <c r="H2234" s="2" t="n">
        <v>6</v>
      </c>
      <c r="I2234" s="2" t="n">
        <v>22</v>
      </c>
      <c r="J2234" s="2" t="inlineStr">
        <is>
          <t>GPA</t>
        </is>
      </c>
      <c r="K2234" s="2">
        <f>IF(I2234&lt;&gt;"",I2234,IFERROR(INDEX(Base!$I:$I,MATCH(1,(Base!$C:$C=C2234)*(Base!$I:$I&lt;&gt;""),0)),0))</f>
        <v/>
      </c>
      <c r="L2234" s="2">
        <f>IF(AND(I2234="",K2234&gt;0),"SIM","NÃO")</f>
        <v/>
      </c>
      <c r="M2234" s="2">
        <f>IF(ISNUMBER(SEARCH("SEPARA",UPPER(C2234))),"NÃO","SIM")</f>
        <v/>
      </c>
      <c r="N2234" s="2">
        <f>IFERROR(H2234/K2234,0)</f>
        <v/>
      </c>
      <c r="O2234" s="2">
        <f>IF(M2234="NÃO","EXCLUÍDO",IF(N2234&lt;Premissas!$B$8,"&lt; 1,00",IF(N2234&lt;Premissas!$B$9,"1,00 – 1,19",IF(N2234&lt;Premissas!$B$10,"1,20 – 1,39",IF(N2234&lt;Premissas!$B$11,"1,40 – 1,59",IF(N2234&lt;Premissas!$B$12,"1,60 – 1,99","≥ 2,00"))))))</f>
        <v/>
      </c>
      <c r="P2234" s="5">
        <f>IF(OR(M2234="NÃO",N2234&lt;Premissas!$B$8),Premissas!$B$13,IF(N2234&lt;Premissas!$B$9,Premissas!$B$14,IF(N2234&lt;Premissas!$B$10,Premissas!$B$15,IF(N2234&lt;Premissas!$B$11,Premissas!$B$16,IF(N2234&lt;Premissas!$B$12,Premissas!$B$17,Premissas!$B$18)))))</f>
        <v/>
      </c>
      <c r="Q2234" s="5">
        <f>IFERROR(P2234/Premissas!$B$4,0)</f>
        <v/>
      </c>
    </row>
    <row r="2235">
      <c r="A2235" s="2" t="n">
        <v>8</v>
      </c>
      <c r="B2235" s="2" t="n">
        <v>409</v>
      </c>
      <c r="C2235" s="2" t="inlineStr">
        <is>
          <t>SEPARACAO</t>
        </is>
      </c>
      <c r="D2235" s="2" t="inlineStr">
        <is>
          <t>5449421</t>
        </is>
      </c>
      <c r="E2235" s="2" t="inlineStr">
        <is>
          <t>Yan Barbosa Rosa</t>
        </is>
      </c>
      <c r="F2235" s="2" t="n">
        <v>1390</v>
      </c>
      <c r="G2235" s="2" t="n">
        <v>26.18</v>
      </c>
      <c r="H2235" s="2" t="n">
        <v>53</v>
      </c>
      <c r="I2235" s="2" t="n">
        <v>105</v>
      </c>
      <c r="J2235" s="2" t="inlineStr">
        <is>
          <t>GPA</t>
        </is>
      </c>
      <c r="K2235" s="2">
        <f>IF(I2235&lt;&gt;"",I2235,IFERROR(INDEX(Base!$I:$I,MATCH(1,(Base!$C:$C=C2235)*(Base!$I:$I&lt;&gt;""),0)),0))</f>
        <v/>
      </c>
      <c r="L2235" s="2">
        <f>IF(AND(I2235="",K2235&gt;0),"SIM","NÃO")</f>
        <v/>
      </c>
      <c r="M2235" s="2">
        <f>IF(ISNUMBER(SEARCH("SEPARA",UPPER(C2235))),"NÃO","SIM")</f>
        <v/>
      </c>
      <c r="N2235" s="2">
        <f>IFERROR(H2235/K2235,0)</f>
        <v/>
      </c>
      <c r="O2235" s="2">
        <f>IF(M2235="NÃO","EXCLUÍDO",IF(N2235&lt;Premissas!$B$8,"&lt; 1,00",IF(N2235&lt;Premissas!$B$9,"1,00 – 1,19",IF(N2235&lt;Premissas!$B$10,"1,20 – 1,39",IF(N2235&lt;Premissas!$B$11,"1,40 – 1,59",IF(N2235&lt;Premissas!$B$12,"1,60 – 1,99","≥ 2,00"))))))</f>
        <v/>
      </c>
      <c r="P2235" s="5">
        <f>IF(OR(M2235="NÃO",N2235&lt;Premissas!$B$8),Premissas!$B$13,IF(N2235&lt;Premissas!$B$9,Premissas!$B$14,IF(N2235&lt;Premissas!$B$10,Premissas!$B$15,IF(N2235&lt;Premissas!$B$11,Premissas!$B$16,IF(N2235&lt;Premissas!$B$12,Premissas!$B$17,Premissas!$B$18)))))</f>
        <v/>
      </c>
      <c r="Q2235" s="5">
        <f>IFERROR(P2235/Premissas!$B$4,0)</f>
        <v/>
      </c>
    </row>
    <row r="2236">
      <c r="A2236" s="2" t="n">
        <v>8</v>
      </c>
      <c r="B2236" s="2" t="n">
        <v>409</v>
      </c>
      <c r="C2236" s="2" t="inlineStr">
        <is>
          <t>PUXADA RECEB</t>
        </is>
      </c>
      <c r="D2236" s="2" t="inlineStr">
        <is>
          <t>5449480</t>
        </is>
      </c>
      <c r="E2236" s="2" t="inlineStr">
        <is>
          <t>Alex Vasco Santos</t>
        </is>
      </c>
      <c r="F2236" s="2" t="n">
        <v>80</v>
      </c>
      <c r="G2236" s="2" t="n">
        <v>2.24</v>
      </c>
      <c r="H2236" s="2" t="n">
        <v>36</v>
      </c>
      <c r="I2236" s="2" t="n">
        <v>22</v>
      </c>
      <c r="J2236" s="2" t="inlineStr">
        <is>
          <t>GPA</t>
        </is>
      </c>
      <c r="K2236" s="2">
        <f>IF(I2236&lt;&gt;"",I2236,IFERROR(INDEX(Base!$I:$I,MATCH(1,(Base!$C:$C=C2236)*(Base!$I:$I&lt;&gt;""),0)),0))</f>
        <v/>
      </c>
      <c r="L2236" s="2">
        <f>IF(AND(I2236="",K2236&gt;0),"SIM","NÃO")</f>
        <v/>
      </c>
      <c r="M2236" s="2">
        <f>IF(ISNUMBER(SEARCH("SEPARA",UPPER(C2236))),"NÃO","SIM")</f>
        <v/>
      </c>
      <c r="N2236" s="2">
        <f>IFERROR(H2236/K2236,0)</f>
        <v/>
      </c>
      <c r="O2236" s="2">
        <f>IF(M2236="NÃO","EXCLUÍDO",IF(N2236&lt;Premissas!$B$8,"&lt; 1,00",IF(N2236&lt;Premissas!$B$9,"1,00 – 1,19",IF(N2236&lt;Premissas!$B$10,"1,20 – 1,39",IF(N2236&lt;Premissas!$B$11,"1,40 – 1,59",IF(N2236&lt;Premissas!$B$12,"1,60 – 1,99","≥ 2,00"))))))</f>
        <v/>
      </c>
      <c r="P2236" s="5">
        <f>IF(OR(M2236="NÃO",N2236&lt;Premissas!$B$8),Premissas!$B$13,IF(N2236&lt;Premissas!$B$9,Premissas!$B$14,IF(N2236&lt;Premissas!$B$10,Premissas!$B$15,IF(N2236&lt;Premissas!$B$11,Premissas!$B$16,IF(N2236&lt;Premissas!$B$12,Premissas!$B$17,Premissas!$B$18)))))</f>
        <v/>
      </c>
      <c r="Q2236" s="5">
        <f>IFERROR(P2236/Premissas!$B$4,0)</f>
        <v/>
      </c>
    </row>
    <row r="2237">
      <c r="A2237" s="2" t="n">
        <v>8</v>
      </c>
      <c r="B2237" s="2" t="n">
        <v>409</v>
      </c>
      <c r="C2237" s="2" t="inlineStr">
        <is>
          <t>RECEBIMENTO</t>
        </is>
      </c>
      <c r="D2237" s="2" t="inlineStr">
        <is>
          <t>5449480</t>
        </is>
      </c>
      <c r="E2237" s="2" t="inlineStr">
        <is>
          <t>Alex Vasco Santos</t>
        </is>
      </c>
      <c r="F2237" s="2" t="n">
        <v>937</v>
      </c>
      <c r="G2237" s="2" t="n">
        <v>59.86</v>
      </c>
      <c r="H2237" s="2" t="n">
        <v>16</v>
      </c>
      <c r="I2237" s="2" t="n">
        <v>25</v>
      </c>
      <c r="J2237" s="2" t="inlineStr">
        <is>
          <t>GPA</t>
        </is>
      </c>
      <c r="K2237" s="2">
        <f>IF(I2237&lt;&gt;"",I2237,IFERROR(INDEX(Base!$I:$I,MATCH(1,(Base!$C:$C=C2237)*(Base!$I:$I&lt;&gt;""),0)),0))</f>
        <v/>
      </c>
      <c r="L2237" s="2">
        <f>IF(AND(I2237="",K2237&gt;0),"SIM","NÃO")</f>
        <v/>
      </c>
      <c r="M2237" s="2">
        <f>IF(ISNUMBER(SEARCH("SEPARA",UPPER(C2237))),"NÃO","SIM")</f>
        <v/>
      </c>
      <c r="N2237" s="2">
        <f>IFERROR(H2237/K2237,0)</f>
        <v/>
      </c>
      <c r="O2237" s="2">
        <f>IF(M2237="NÃO","EXCLUÍDO",IF(N2237&lt;Premissas!$B$8,"&lt; 1,00",IF(N2237&lt;Premissas!$B$9,"1,00 – 1,19",IF(N2237&lt;Premissas!$B$10,"1,20 – 1,39",IF(N2237&lt;Premissas!$B$11,"1,40 – 1,59",IF(N2237&lt;Premissas!$B$12,"1,60 – 1,99","≥ 2,00"))))))</f>
        <v/>
      </c>
      <c r="P2237" s="5">
        <f>IF(OR(M2237="NÃO",N2237&lt;Premissas!$B$8),Premissas!$B$13,IF(N2237&lt;Premissas!$B$9,Premissas!$B$14,IF(N2237&lt;Premissas!$B$10,Premissas!$B$15,IF(N2237&lt;Premissas!$B$11,Premissas!$B$16,IF(N2237&lt;Premissas!$B$12,Premissas!$B$17,Premissas!$B$18)))))</f>
        <v/>
      </c>
      <c r="Q2237" s="5">
        <f>IFERROR(P2237/Premissas!$B$4,0)</f>
        <v/>
      </c>
    </row>
    <row r="2238">
      <c r="A2238" s="2" t="n">
        <v>8</v>
      </c>
      <c r="B2238" s="2" t="n">
        <v>409</v>
      </c>
      <c r="C2238" s="2" t="inlineStr">
        <is>
          <t>SEPARACAO</t>
        </is>
      </c>
      <c r="D2238" s="2" t="inlineStr">
        <is>
          <t>5449480</t>
        </is>
      </c>
      <c r="E2238" s="2" t="inlineStr">
        <is>
          <t>Alex Vasco Santos</t>
        </is>
      </c>
      <c r="F2238" s="2" t="n">
        <v>1002</v>
      </c>
      <c r="G2238" s="2" t="n">
        <v>12.05</v>
      </c>
      <c r="H2238" s="2" t="n">
        <v>83</v>
      </c>
      <c r="I2238" s="2" t="n">
        <v>105</v>
      </c>
      <c r="J2238" s="2" t="inlineStr">
        <is>
          <t>GPA</t>
        </is>
      </c>
      <c r="K2238" s="2">
        <f>IF(I2238&lt;&gt;"",I2238,IFERROR(INDEX(Base!$I:$I,MATCH(1,(Base!$C:$C=C2238)*(Base!$I:$I&lt;&gt;""),0)),0))</f>
        <v/>
      </c>
      <c r="L2238" s="2">
        <f>IF(AND(I2238="",K2238&gt;0),"SIM","NÃO")</f>
        <v/>
      </c>
      <c r="M2238" s="2">
        <f>IF(ISNUMBER(SEARCH("SEPARA",UPPER(C2238))),"NÃO","SIM")</f>
        <v/>
      </c>
      <c r="N2238" s="2">
        <f>IFERROR(H2238/K2238,0)</f>
        <v/>
      </c>
      <c r="O2238" s="2">
        <f>IF(M2238="NÃO","EXCLUÍDO",IF(N2238&lt;Premissas!$B$8,"&lt; 1,00",IF(N2238&lt;Premissas!$B$9,"1,00 – 1,19",IF(N2238&lt;Premissas!$B$10,"1,20 – 1,39",IF(N2238&lt;Premissas!$B$11,"1,40 – 1,59",IF(N2238&lt;Premissas!$B$12,"1,60 – 1,99","≥ 2,00"))))))</f>
        <v/>
      </c>
      <c r="P2238" s="5">
        <f>IF(OR(M2238="NÃO",N2238&lt;Premissas!$B$8),Premissas!$B$13,IF(N2238&lt;Premissas!$B$9,Premissas!$B$14,IF(N2238&lt;Premissas!$B$10,Premissas!$B$15,IF(N2238&lt;Premissas!$B$11,Premissas!$B$16,IF(N2238&lt;Premissas!$B$12,Premissas!$B$17,Premissas!$B$18)))))</f>
        <v/>
      </c>
      <c r="Q2238" s="5">
        <f>IFERROR(P2238/Premissas!$B$4,0)</f>
        <v/>
      </c>
    </row>
    <row r="2239">
      <c r="A2239" s="2" t="n">
        <v>8</v>
      </c>
      <c r="B2239" s="2" t="n">
        <v>409</v>
      </c>
      <c r="C2239" s="2" t="inlineStr">
        <is>
          <t>PUXADA RECEB</t>
        </is>
      </c>
      <c r="D2239" s="2" t="inlineStr">
        <is>
          <t>5449626</t>
        </is>
      </c>
      <c r="E2239" s="2" t="inlineStr">
        <is>
          <t>Jose Roberto Ferreira De Lima</t>
        </is>
      </c>
      <c r="F2239" s="2" t="n">
        <v>746</v>
      </c>
      <c r="G2239" s="2" t="n">
        <v>34.54</v>
      </c>
      <c r="H2239" s="2" t="n">
        <v>22</v>
      </c>
      <c r="I2239" s="2" t="n">
        <v>22</v>
      </c>
      <c r="J2239" s="2" t="inlineStr">
        <is>
          <t>GPA</t>
        </is>
      </c>
      <c r="K2239" s="2">
        <f>IF(I2239&lt;&gt;"",I2239,IFERROR(INDEX(Base!$I:$I,MATCH(1,(Base!$C:$C=C2239)*(Base!$I:$I&lt;&gt;""),0)),0))</f>
        <v/>
      </c>
      <c r="L2239" s="2">
        <f>IF(AND(I2239="",K2239&gt;0),"SIM","NÃO")</f>
        <v/>
      </c>
      <c r="M2239" s="2">
        <f>IF(ISNUMBER(SEARCH("SEPARA",UPPER(C2239))),"NÃO","SIM")</f>
        <v/>
      </c>
      <c r="N2239" s="2">
        <f>IFERROR(H2239/K2239,0)</f>
        <v/>
      </c>
      <c r="O2239" s="2">
        <f>IF(M2239="NÃO","EXCLUÍDO",IF(N2239&lt;Premissas!$B$8,"&lt; 1,00",IF(N2239&lt;Premissas!$B$9,"1,00 – 1,19",IF(N2239&lt;Premissas!$B$10,"1,20 – 1,39",IF(N2239&lt;Premissas!$B$11,"1,40 – 1,59",IF(N2239&lt;Premissas!$B$12,"1,60 – 1,99","≥ 2,00"))))))</f>
        <v/>
      </c>
      <c r="P2239" s="5">
        <f>IF(OR(M2239="NÃO",N2239&lt;Premissas!$B$8),Premissas!$B$13,IF(N2239&lt;Premissas!$B$9,Premissas!$B$14,IF(N2239&lt;Premissas!$B$10,Premissas!$B$15,IF(N2239&lt;Premissas!$B$11,Premissas!$B$16,IF(N2239&lt;Premissas!$B$12,Premissas!$B$17,Premissas!$B$18)))))</f>
        <v/>
      </c>
      <c r="Q2239" s="5">
        <f>IFERROR(P2239/Premissas!$B$4,0)</f>
        <v/>
      </c>
    </row>
    <row r="2240">
      <c r="A2240" s="2" t="n">
        <v>8</v>
      </c>
      <c r="B2240" s="2" t="n">
        <v>409</v>
      </c>
      <c r="C2240" s="2" t="inlineStr">
        <is>
          <t>SEPARACAO</t>
        </is>
      </c>
      <c r="D2240" s="2" t="inlineStr">
        <is>
          <t>5449626</t>
        </is>
      </c>
      <c r="E2240" s="2" t="inlineStr">
        <is>
          <t>Jose Roberto Ferreira De Lima</t>
        </is>
      </c>
      <c r="F2240" s="2" t="n">
        <v>7</v>
      </c>
      <c r="G2240" s="2" t="n">
        <v>0.64</v>
      </c>
      <c r="H2240" s="2" t="n">
        <v>11</v>
      </c>
      <c r="I2240" s="2" t="n">
        <v>105</v>
      </c>
      <c r="J2240" s="2" t="inlineStr">
        <is>
          <t>GPA</t>
        </is>
      </c>
      <c r="K2240" s="2">
        <f>IF(I2240&lt;&gt;"",I2240,IFERROR(INDEX(Base!$I:$I,MATCH(1,(Base!$C:$C=C2240)*(Base!$I:$I&lt;&gt;""),0)),0))</f>
        <v/>
      </c>
      <c r="L2240" s="2">
        <f>IF(AND(I2240="",K2240&gt;0),"SIM","NÃO")</f>
        <v/>
      </c>
      <c r="M2240" s="2">
        <f>IF(ISNUMBER(SEARCH("SEPARA",UPPER(C2240))),"NÃO","SIM")</f>
        <v/>
      </c>
      <c r="N2240" s="2">
        <f>IFERROR(H2240/K2240,0)</f>
        <v/>
      </c>
      <c r="O2240" s="2">
        <f>IF(M2240="NÃO","EXCLUÍDO",IF(N2240&lt;Premissas!$B$8,"&lt; 1,00",IF(N2240&lt;Premissas!$B$9,"1,00 – 1,19",IF(N2240&lt;Premissas!$B$10,"1,20 – 1,39",IF(N2240&lt;Premissas!$B$11,"1,40 – 1,59",IF(N2240&lt;Premissas!$B$12,"1,60 – 1,99","≥ 2,00"))))))</f>
        <v/>
      </c>
      <c r="P2240" s="5">
        <f>IF(OR(M2240="NÃO",N2240&lt;Premissas!$B$8),Premissas!$B$13,IF(N2240&lt;Premissas!$B$9,Premissas!$B$14,IF(N2240&lt;Premissas!$B$10,Premissas!$B$15,IF(N2240&lt;Premissas!$B$11,Premissas!$B$16,IF(N2240&lt;Premissas!$B$12,Premissas!$B$17,Premissas!$B$18)))))</f>
        <v/>
      </c>
      <c r="Q2240" s="5">
        <f>IFERROR(P2240/Premissas!$B$4,0)</f>
        <v/>
      </c>
    </row>
    <row r="2241">
      <c r="A2241" s="2" t="n">
        <v>8</v>
      </c>
      <c r="B2241" s="2" t="n">
        <v>409</v>
      </c>
      <c r="C2241" s="2" t="inlineStr">
        <is>
          <t>CARREGAMENTO</t>
        </is>
      </c>
      <c r="D2241" s="2" t="inlineStr">
        <is>
          <t>5450268</t>
        </is>
      </c>
      <c r="E2241" s="2" t="inlineStr">
        <is>
          <t>Wanderson Bernardo De Carvalho</t>
        </is>
      </c>
      <c r="F2241" s="2" t="n">
        <v>327</v>
      </c>
      <c r="G2241" s="2" t="n">
        <v>6.13</v>
      </c>
      <c r="H2241" s="2" t="n">
        <v>53</v>
      </c>
      <c r="I2241" s="2" t="n">
        <v>24</v>
      </c>
      <c r="J2241" s="2" t="inlineStr">
        <is>
          <t>GPA</t>
        </is>
      </c>
      <c r="K2241" s="2">
        <f>IF(I2241&lt;&gt;"",I2241,IFERROR(INDEX(Base!$I:$I,MATCH(1,(Base!$C:$C=C2241)*(Base!$I:$I&lt;&gt;""),0)),0))</f>
        <v/>
      </c>
      <c r="L2241" s="2">
        <f>IF(AND(I2241="",K2241&gt;0),"SIM","NÃO")</f>
        <v/>
      </c>
      <c r="M2241" s="2">
        <f>IF(ISNUMBER(SEARCH("SEPARA",UPPER(C2241))),"NÃO","SIM")</f>
        <v/>
      </c>
      <c r="N2241" s="2">
        <f>IFERROR(H2241/K2241,0)</f>
        <v/>
      </c>
      <c r="O2241" s="2">
        <f>IF(M2241="NÃO","EXCLUÍDO",IF(N2241&lt;Premissas!$B$8,"&lt; 1,00",IF(N2241&lt;Premissas!$B$9,"1,00 – 1,19",IF(N2241&lt;Premissas!$B$10,"1,20 – 1,39",IF(N2241&lt;Premissas!$B$11,"1,40 – 1,59",IF(N2241&lt;Premissas!$B$12,"1,60 – 1,99","≥ 2,00"))))))</f>
        <v/>
      </c>
      <c r="P2241" s="5">
        <f>IF(OR(M2241="NÃO",N2241&lt;Premissas!$B$8),Premissas!$B$13,IF(N2241&lt;Premissas!$B$9,Premissas!$B$14,IF(N2241&lt;Premissas!$B$10,Premissas!$B$15,IF(N2241&lt;Premissas!$B$11,Premissas!$B$16,IF(N2241&lt;Premissas!$B$12,Premissas!$B$17,Premissas!$B$18)))))</f>
        <v/>
      </c>
      <c r="Q2241" s="5">
        <f>IFERROR(P2241/Premissas!$B$4,0)</f>
        <v/>
      </c>
    </row>
    <row r="2242">
      <c r="A2242" s="2" t="n">
        <v>8</v>
      </c>
      <c r="B2242" s="2" t="n">
        <v>409</v>
      </c>
      <c r="C2242" s="2" t="inlineStr">
        <is>
          <t>PUXADA RECEB</t>
        </is>
      </c>
      <c r="D2242" s="2" t="inlineStr">
        <is>
          <t>5450780</t>
        </is>
      </c>
      <c r="E2242" s="2" t="inlineStr">
        <is>
          <t>Matheus Philipe Da Silva Dantas</t>
        </is>
      </c>
      <c r="F2242" s="2" t="n">
        <v>319</v>
      </c>
      <c r="G2242" s="2" t="n">
        <v>7.54</v>
      </c>
      <c r="H2242" s="2" t="n">
        <v>42</v>
      </c>
      <c r="I2242" s="2" t="n">
        <v>22</v>
      </c>
      <c r="J2242" s="2" t="inlineStr">
        <is>
          <t>GPA</t>
        </is>
      </c>
      <c r="K2242" s="2">
        <f>IF(I2242&lt;&gt;"",I2242,IFERROR(INDEX(Base!$I:$I,MATCH(1,(Base!$C:$C=C2242)*(Base!$I:$I&lt;&gt;""),0)),0))</f>
        <v/>
      </c>
      <c r="L2242" s="2">
        <f>IF(AND(I2242="",K2242&gt;0),"SIM","NÃO")</f>
        <v/>
      </c>
      <c r="M2242" s="2">
        <f>IF(ISNUMBER(SEARCH("SEPARA",UPPER(C2242))),"NÃO","SIM")</f>
        <v/>
      </c>
      <c r="N2242" s="2">
        <f>IFERROR(H2242/K2242,0)</f>
        <v/>
      </c>
      <c r="O2242" s="2">
        <f>IF(M2242="NÃO","EXCLUÍDO",IF(N2242&lt;Premissas!$B$8,"&lt; 1,00",IF(N2242&lt;Premissas!$B$9,"1,00 – 1,19",IF(N2242&lt;Premissas!$B$10,"1,20 – 1,39",IF(N2242&lt;Premissas!$B$11,"1,40 – 1,59",IF(N2242&lt;Premissas!$B$12,"1,60 – 1,99","≥ 2,00"))))))</f>
        <v/>
      </c>
      <c r="P2242" s="5">
        <f>IF(OR(M2242="NÃO",N2242&lt;Premissas!$B$8),Premissas!$B$13,IF(N2242&lt;Premissas!$B$9,Premissas!$B$14,IF(N2242&lt;Premissas!$B$10,Premissas!$B$15,IF(N2242&lt;Premissas!$B$11,Premissas!$B$16,IF(N2242&lt;Premissas!$B$12,Premissas!$B$17,Premissas!$B$18)))))</f>
        <v/>
      </c>
      <c r="Q2242" s="5">
        <f>IFERROR(P2242/Premissas!$B$4,0)</f>
        <v/>
      </c>
    </row>
    <row r="2243">
      <c r="A2243" s="2" t="n">
        <v>8</v>
      </c>
      <c r="B2243" s="2" t="n">
        <v>409</v>
      </c>
      <c r="C2243" s="2" t="inlineStr">
        <is>
          <t>SEPARACAO</t>
        </is>
      </c>
      <c r="D2243" s="2" t="inlineStr">
        <is>
          <t>5450780</t>
        </is>
      </c>
      <c r="E2243" s="2" t="inlineStr">
        <is>
          <t>Matheus Philipe Da Silva Dantas</t>
        </is>
      </c>
      <c r="F2243" s="2" t="n">
        <v>364</v>
      </c>
      <c r="G2243" s="2" t="n">
        <v>5.83</v>
      </c>
      <c r="H2243" s="2" t="n">
        <v>62</v>
      </c>
      <c r="I2243" s="2" t="n">
        <v>105</v>
      </c>
      <c r="J2243" s="2" t="inlineStr">
        <is>
          <t>GPA</t>
        </is>
      </c>
      <c r="K2243" s="2">
        <f>IF(I2243&lt;&gt;"",I2243,IFERROR(INDEX(Base!$I:$I,MATCH(1,(Base!$C:$C=C2243)*(Base!$I:$I&lt;&gt;""),0)),0))</f>
        <v/>
      </c>
      <c r="L2243" s="2">
        <f>IF(AND(I2243="",K2243&gt;0),"SIM","NÃO")</f>
        <v/>
      </c>
      <c r="M2243" s="2">
        <f>IF(ISNUMBER(SEARCH("SEPARA",UPPER(C2243))),"NÃO","SIM")</f>
        <v/>
      </c>
      <c r="N2243" s="2">
        <f>IFERROR(H2243/K2243,0)</f>
        <v/>
      </c>
      <c r="O2243" s="2">
        <f>IF(M2243="NÃO","EXCLUÍDO",IF(N2243&lt;Premissas!$B$8,"&lt; 1,00",IF(N2243&lt;Premissas!$B$9,"1,00 – 1,19",IF(N2243&lt;Premissas!$B$10,"1,20 – 1,39",IF(N2243&lt;Premissas!$B$11,"1,40 – 1,59",IF(N2243&lt;Premissas!$B$12,"1,60 – 1,99","≥ 2,00"))))))</f>
        <v/>
      </c>
      <c r="P2243" s="5">
        <f>IF(OR(M2243="NÃO",N2243&lt;Premissas!$B$8),Premissas!$B$13,IF(N2243&lt;Premissas!$B$9,Premissas!$B$14,IF(N2243&lt;Premissas!$B$10,Premissas!$B$15,IF(N2243&lt;Premissas!$B$11,Premissas!$B$16,IF(N2243&lt;Premissas!$B$12,Premissas!$B$17,Premissas!$B$18)))))</f>
        <v/>
      </c>
      <c r="Q2243" s="5">
        <f>IFERROR(P2243/Premissas!$B$4,0)</f>
        <v/>
      </c>
    </row>
    <row r="2244">
      <c r="A2244" s="2" t="n">
        <v>8</v>
      </c>
      <c r="B2244" s="2" t="n">
        <v>409</v>
      </c>
      <c r="C2244" s="2" t="inlineStr">
        <is>
          <t>CARREGAMENTO</t>
        </is>
      </c>
      <c r="D2244" s="2" t="inlineStr">
        <is>
          <t>5452155</t>
        </is>
      </c>
      <c r="E2244" s="2" t="inlineStr">
        <is>
          <t>Leandro Teixeira Soares</t>
        </is>
      </c>
      <c r="F2244" s="2" t="n">
        <v>611</v>
      </c>
      <c r="G2244" s="2" t="n">
        <v>14.96</v>
      </c>
      <c r="H2244" s="2" t="n">
        <v>41</v>
      </c>
      <c r="I2244" s="2" t="n">
        <v>24</v>
      </c>
      <c r="J2244" s="2" t="inlineStr">
        <is>
          <t>GPA</t>
        </is>
      </c>
      <c r="K2244" s="2">
        <f>IF(I2244&lt;&gt;"",I2244,IFERROR(INDEX(Base!$I:$I,MATCH(1,(Base!$C:$C=C2244)*(Base!$I:$I&lt;&gt;""),0)),0))</f>
        <v/>
      </c>
      <c r="L2244" s="2">
        <f>IF(AND(I2244="",K2244&gt;0),"SIM","NÃO")</f>
        <v/>
      </c>
      <c r="M2244" s="2">
        <f>IF(ISNUMBER(SEARCH("SEPARA",UPPER(C2244))),"NÃO","SIM")</f>
        <v/>
      </c>
      <c r="N2244" s="2">
        <f>IFERROR(H2244/K2244,0)</f>
        <v/>
      </c>
      <c r="O2244" s="2">
        <f>IF(M2244="NÃO","EXCLUÍDO",IF(N2244&lt;Premissas!$B$8,"&lt; 1,00",IF(N2244&lt;Premissas!$B$9,"1,00 – 1,19",IF(N2244&lt;Premissas!$B$10,"1,20 – 1,39",IF(N2244&lt;Premissas!$B$11,"1,40 – 1,59",IF(N2244&lt;Premissas!$B$12,"1,60 – 1,99","≥ 2,00"))))))</f>
        <v/>
      </c>
      <c r="P2244" s="5">
        <f>IF(OR(M2244="NÃO",N2244&lt;Premissas!$B$8),Premissas!$B$13,IF(N2244&lt;Premissas!$B$9,Premissas!$B$14,IF(N2244&lt;Premissas!$B$10,Premissas!$B$15,IF(N2244&lt;Premissas!$B$11,Premissas!$B$16,IF(N2244&lt;Premissas!$B$12,Premissas!$B$17,Premissas!$B$18)))))</f>
        <v/>
      </c>
      <c r="Q2244" s="5">
        <f>IFERROR(P2244/Premissas!$B$4,0)</f>
        <v/>
      </c>
    </row>
    <row r="2245">
      <c r="A2245" s="2" t="n">
        <v>8</v>
      </c>
      <c r="B2245" s="2" t="n">
        <v>409</v>
      </c>
      <c r="C2245" s="2" t="inlineStr">
        <is>
          <t>SEPARACAO</t>
        </is>
      </c>
      <c r="D2245" s="2" t="inlineStr">
        <is>
          <t>5452155</t>
        </is>
      </c>
      <c r="E2245" s="2" t="inlineStr">
        <is>
          <t>Leandro Teixeira Soares</t>
        </is>
      </c>
      <c r="F2245" s="2" t="n">
        <v>461</v>
      </c>
      <c r="G2245" s="2" t="n">
        <v>3.98</v>
      </c>
      <c r="H2245" s="2" t="n">
        <v>116</v>
      </c>
      <c r="I2245" s="2" t="n">
        <v>105</v>
      </c>
      <c r="J2245" s="2" t="inlineStr">
        <is>
          <t>GPA</t>
        </is>
      </c>
      <c r="K2245" s="2">
        <f>IF(I2245&lt;&gt;"",I2245,IFERROR(INDEX(Base!$I:$I,MATCH(1,(Base!$C:$C=C2245)*(Base!$I:$I&lt;&gt;""),0)),0))</f>
        <v/>
      </c>
      <c r="L2245" s="2">
        <f>IF(AND(I2245="",K2245&gt;0),"SIM","NÃO")</f>
        <v/>
      </c>
      <c r="M2245" s="2">
        <f>IF(ISNUMBER(SEARCH("SEPARA",UPPER(C2245))),"NÃO","SIM")</f>
        <v/>
      </c>
      <c r="N2245" s="2">
        <f>IFERROR(H2245/K2245,0)</f>
        <v/>
      </c>
      <c r="O2245" s="2">
        <f>IF(M2245="NÃO","EXCLUÍDO",IF(N2245&lt;Premissas!$B$8,"&lt; 1,00",IF(N2245&lt;Premissas!$B$9,"1,00 – 1,19",IF(N2245&lt;Premissas!$B$10,"1,20 – 1,39",IF(N2245&lt;Premissas!$B$11,"1,40 – 1,59",IF(N2245&lt;Premissas!$B$12,"1,60 – 1,99","≥ 2,00"))))))</f>
        <v/>
      </c>
      <c r="P2245" s="5">
        <f>IF(OR(M2245="NÃO",N2245&lt;Premissas!$B$8),Premissas!$B$13,IF(N2245&lt;Premissas!$B$9,Premissas!$B$14,IF(N2245&lt;Premissas!$B$10,Premissas!$B$15,IF(N2245&lt;Premissas!$B$11,Premissas!$B$16,IF(N2245&lt;Premissas!$B$12,Premissas!$B$17,Premissas!$B$18)))))</f>
        <v/>
      </c>
      <c r="Q2245" s="5">
        <f>IFERROR(P2245/Premissas!$B$4,0)</f>
        <v/>
      </c>
    </row>
    <row r="2246">
      <c r="A2246" s="2" t="n">
        <v>8</v>
      </c>
      <c r="B2246" s="2" t="n">
        <v>409</v>
      </c>
      <c r="C2246" s="2" t="inlineStr">
        <is>
          <t>PUXADA RECEB</t>
        </is>
      </c>
      <c r="D2246" s="2" t="inlineStr">
        <is>
          <t>5452210</t>
        </is>
      </c>
      <c r="E2246" s="2" t="inlineStr">
        <is>
          <t>Isabel Nascimento Dos Santos Gouvea</t>
        </is>
      </c>
      <c r="F2246" s="2" t="n">
        <v>31</v>
      </c>
      <c r="G2246" s="2" t="n">
        <v>0.5600000000000001</v>
      </c>
      <c r="H2246" s="2" t="n">
        <v>55</v>
      </c>
      <c r="I2246" s="2" t="n">
        <v>22</v>
      </c>
      <c r="J2246" s="2" t="inlineStr">
        <is>
          <t>GPA</t>
        </is>
      </c>
      <c r="K2246" s="2">
        <f>IF(I2246&lt;&gt;"",I2246,IFERROR(INDEX(Base!$I:$I,MATCH(1,(Base!$C:$C=C2246)*(Base!$I:$I&lt;&gt;""),0)),0))</f>
        <v/>
      </c>
      <c r="L2246" s="2">
        <f>IF(AND(I2246="",K2246&gt;0),"SIM","NÃO")</f>
        <v/>
      </c>
      <c r="M2246" s="2">
        <f>IF(ISNUMBER(SEARCH("SEPARA",UPPER(C2246))),"NÃO","SIM")</f>
        <v/>
      </c>
      <c r="N2246" s="2">
        <f>IFERROR(H2246/K2246,0)</f>
        <v/>
      </c>
      <c r="O2246" s="2">
        <f>IF(M2246="NÃO","EXCLUÍDO",IF(N2246&lt;Premissas!$B$8,"&lt; 1,00",IF(N2246&lt;Premissas!$B$9,"1,00 – 1,19",IF(N2246&lt;Premissas!$B$10,"1,20 – 1,39",IF(N2246&lt;Premissas!$B$11,"1,40 – 1,59",IF(N2246&lt;Premissas!$B$12,"1,60 – 1,99","≥ 2,00"))))))</f>
        <v/>
      </c>
      <c r="P2246" s="5">
        <f>IF(OR(M2246="NÃO",N2246&lt;Premissas!$B$8),Premissas!$B$13,IF(N2246&lt;Premissas!$B$9,Premissas!$B$14,IF(N2246&lt;Premissas!$B$10,Premissas!$B$15,IF(N2246&lt;Premissas!$B$11,Premissas!$B$16,IF(N2246&lt;Premissas!$B$12,Premissas!$B$17,Premissas!$B$18)))))</f>
        <v/>
      </c>
      <c r="Q2246" s="5">
        <f>IFERROR(P2246/Premissas!$B$4,0)</f>
        <v/>
      </c>
    </row>
    <row r="2247">
      <c r="A2247" s="2" t="n">
        <v>8</v>
      </c>
      <c r="B2247" s="2" t="n">
        <v>409</v>
      </c>
      <c r="C2247" s="2" t="inlineStr">
        <is>
          <t>RECEBIMENTO</t>
        </is>
      </c>
      <c r="D2247" s="2" t="inlineStr">
        <is>
          <t>5452210</t>
        </is>
      </c>
      <c r="E2247" s="2" t="inlineStr">
        <is>
          <t>Isabel Nascimento Dos Santos Gouvea</t>
        </is>
      </c>
      <c r="F2247" s="2" t="n">
        <v>1487</v>
      </c>
      <c r="G2247" s="2" t="n">
        <v>13.67</v>
      </c>
      <c r="H2247" s="2" t="n">
        <v>109</v>
      </c>
      <c r="I2247" s="2" t="n">
        <v>25</v>
      </c>
      <c r="J2247" s="2" t="inlineStr">
        <is>
          <t>GPA</t>
        </is>
      </c>
      <c r="K2247" s="2">
        <f>IF(I2247&lt;&gt;"",I2247,IFERROR(INDEX(Base!$I:$I,MATCH(1,(Base!$C:$C=C2247)*(Base!$I:$I&lt;&gt;""),0)),0))</f>
        <v/>
      </c>
      <c r="L2247" s="2">
        <f>IF(AND(I2247="",K2247&gt;0),"SIM","NÃO")</f>
        <v/>
      </c>
      <c r="M2247" s="2">
        <f>IF(ISNUMBER(SEARCH("SEPARA",UPPER(C2247))),"NÃO","SIM")</f>
        <v/>
      </c>
      <c r="N2247" s="2">
        <f>IFERROR(H2247/K2247,0)</f>
        <v/>
      </c>
      <c r="O2247" s="2">
        <f>IF(M2247="NÃO","EXCLUÍDO",IF(N2247&lt;Premissas!$B$8,"&lt; 1,00",IF(N2247&lt;Premissas!$B$9,"1,00 – 1,19",IF(N2247&lt;Premissas!$B$10,"1,20 – 1,39",IF(N2247&lt;Premissas!$B$11,"1,40 – 1,59",IF(N2247&lt;Premissas!$B$12,"1,60 – 1,99","≥ 2,00"))))))</f>
        <v/>
      </c>
      <c r="P2247" s="5">
        <f>IF(OR(M2247="NÃO",N2247&lt;Premissas!$B$8),Premissas!$B$13,IF(N2247&lt;Premissas!$B$9,Premissas!$B$14,IF(N2247&lt;Premissas!$B$10,Premissas!$B$15,IF(N2247&lt;Premissas!$B$11,Premissas!$B$16,IF(N2247&lt;Premissas!$B$12,Premissas!$B$17,Premissas!$B$18)))))</f>
        <v/>
      </c>
      <c r="Q2247" s="5">
        <f>IFERROR(P2247/Premissas!$B$4,0)</f>
        <v/>
      </c>
    </row>
    <row r="2248">
      <c r="A2248" s="2" t="n">
        <v>8</v>
      </c>
      <c r="B2248" s="2" t="n">
        <v>409</v>
      </c>
      <c r="C2248" s="2" t="inlineStr">
        <is>
          <t>PUXADA RECEB</t>
        </is>
      </c>
      <c r="D2248" s="2" t="inlineStr">
        <is>
          <t>5455650</t>
        </is>
      </c>
      <c r="E2248" s="2" t="inlineStr">
        <is>
          <t>Joao Victor Fernandes Alves</t>
        </is>
      </c>
      <c r="F2248" s="2" t="n">
        <v>19</v>
      </c>
      <c r="G2248" s="2" t="n">
        <v>3.44</v>
      </c>
      <c r="H2248" s="2" t="n">
        <v>6</v>
      </c>
      <c r="I2248" s="2" t="n">
        <v>22</v>
      </c>
      <c r="J2248" s="2" t="inlineStr">
        <is>
          <t>GPA</t>
        </is>
      </c>
      <c r="K2248" s="2">
        <f>IF(I2248&lt;&gt;"",I2248,IFERROR(INDEX(Base!$I:$I,MATCH(1,(Base!$C:$C=C2248)*(Base!$I:$I&lt;&gt;""),0)),0))</f>
        <v/>
      </c>
      <c r="L2248" s="2">
        <f>IF(AND(I2248="",K2248&gt;0),"SIM","NÃO")</f>
        <v/>
      </c>
      <c r="M2248" s="2">
        <f>IF(ISNUMBER(SEARCH("SEPARA",UPPER(C2248))),"NÃO","SIM")</f>
        <v/>
      </c>
      <c r="N2248" s="2">
        <f>IFERROR(H2248/K2248,0)</f>
        <v/>
      </c>
      <c r="O2248" s="2">
        <f>IF(M2248="NÃO","EXCLUÍDO",IF(N2248&lt;Premissas!$B$8,"&lt; 1,00",IF(N2248&lt;Premissas!$B$9,"1,00 – 1,19",IF(N2248&lt;Premissas!$B$10,"1,20 – 1,39",IF(N2248&lt;Premissas!$B$11,"1,40 – 1,59",IF(N2248&lt;Premissas!$B$12,"1,60 – 1,99","≥ 2,00"))))))</f>
        <v/>
      </c>
      <c r="P2248" s="5">
        <f>IF(OR(M2248="NÃO",N2248&lt;Premissas!$B$8),Premissas!$B$13,IF(N2248&lt;Premissas!$B$9,Premissas!$B$14,IF(N2248&lt;Premissas!$B$10,Premissas!$B$15,IF(N2248&lt;Premissas!$B$11,Premissas!$B$16,IF(N2248&lt;Premissas!$B$12,Premissas!$B$17,Premissas!$B$18)))))</f>
        <v/>
      </c>
      <c r="Q2248" s="5">
        <f>IFERROR(P2248/Premissas!$B$4,0)</f>
        <v/>
      </c>
    </row>
    <row r="2249">
      <c r="A2249" s="2" t="n">
        <v>8</v>
      </c>
      <c r="B2249" s="2" t="n">
        <v>409</v>
      </c>
      <c r="C2249" s="2" t="inlineStr">
        <is>
          <t>SEPARACAO</t>
        </is>
      </c>
      <c r="D2249" s="2" t="inlineStr">
        <is>
          <t>5455650</t>
        </is>
      </c>
      <c r="E2249" s="2" t="inlineStr">
        <is>
          <t>Joao Victor Fernandes Alves</t>
        </is>
      </c>
      <c r="F2249" s="2" t="n">
        <v>470</v>
      </c>
      <c r="G2249" s="2" t="n">
        <v>7.26</v>
      </c>
      <c r="H2249" s="2" t="n">
        <v>65</v>
      </c>
      <c r="I2249" s="2" t="n">
        <v>105</v>
      </c>
      <c r="J2249" s="2" t="inlineStr">
        <is>
          <t>GPA</t>
        </is>
      </c>
      <c r="K2249" s="2">
        <f>IF(I2249&lt;&gt;"",I2249,IFERROR(INDEX(Base!$I:$I,MATCH(1,(Base!$C:$C=C2249)*(Base!$I:$I&lt;&gt;""),0)),0))</f>
        <v/>
      </c>
      <c r="L2249" s="2">
        <f>IF(AND(I2249="",K2249&gt;0),"SIM","NÃO")</f>
        <v/>
      </c>
      <c r="M2249" s="2">
        <f>IF(ISNUMBER(SEARCH("SEPARA",UPPER(C2249))),"NÃO","SIM")</f>
        <v/>
      </c>
      <c r="N2249" s="2">
        <f>IFERROR(H2249/K2249,0)</f>
        <v/>
      </c>
      <c r="O2249" s="2">
        <f>IF(M2249="NÃO","EXCLUÍDO",IF(N2249&lt;Premissas!$B$8,"&lt; 1,00",IF(N2249&lt;Premissas!$B$9,"1,00 – 1,19",IF(N2249&lt;Premissas!$B$10,"1,20 – 1,39",IF(N2249&lt;Premissas!$B$11,"1,40 – 1,59",IF(N2249&lt;Premissas!$B$12,"1,60 – 1,99","≥ 2,00"))))))</f>
        <v/>
      </c>
      <c r="P2249" s="5">
        <f>IF(OR(M2249="NÃO",N2249&lt;Premissas!$B$8),Premissas!$B$13,IF(N2249&lt;Premissas!$B$9,Premissas!$B$14,IF(N2249&lt;Premissas!$B$10,Premissas!$B$15,IF(N2249&lt;Premissas!$B$11,Premissas!$B$16,IF(N2249&lt;Premissas!$B$12,Premissas!$B$17,Premissas!$B$18)))))</f>
        <v/>
      </c>
      <c r="Q2249" s="5">
        <f>IFERROR(P2249/Premissas!$B$4,0)</f>
        <v/>
      </c>
    </row>
    <row r="2250">
      <c r="A2250" s="2" t="n">
        <v>8</v>
      </c>
      <c r="B2250" s="2" t="n">
        <v>409</v>
      </c>
      <c r="C2250" s="2" t="inlineStr">
        <is>
          <t>PUXADA RECEB</t>
        </is>
      </c>
      <c r="D2250" s="2" t="inlineStr">
        <is>
          <t>5455766</t>
        </is>
      </c>
      <c r="E2250" s="2" t="inlineStr">
        <is>
          <t>Thiago Pessoa Mendonca Dos Santos</t>
        </is>
      </c>
      <c r="F2250" s="2" t="n">
        <v>14</v>
      </c>
      <c r="G2250" s="2" t="n">
        <v>0.97</v>
      </c>
      <c r="H2250" s="2" t="n">
        <v>14</v>
      </c>
      <c r="I2250" s="2" t="n">
        <v>22</v>
      </c>
      <c r="J2250" s="2" t="inlineStr">
        <is>
          <t>GPA</t>
        </is>
      </c>
      <c r="K2250" s="2">
        <f>IF(I2250&lt;&gt;"",I2250,IFERROR(INDEX(Base!$I:$I,MATCH(1,(Base!$C:$C=C2250)*(Base!$I:$I&lt;&gt;""),0)),0))</f>
        <v/>
      </c>
      <c r="L2250" s="2">
        <f>IF(AND(I2250="",K2250&gt;0),"SIM","NÃO")</f>
        <v/>
      </c>
      <c r="M2250" s="2">
        <f>IF(ISNUMBER(SEARCH("SEPARA",UPPER(C2250))),"NÃO","SIM")</f>
        <v/>
      </c>
      <c r="N2250" s="2">
        <f>IFERROR(H2250/K2250,0)</f>
        <v/>
      </c>
      <c r="O2250" s="2">
        <f>IF(M2250="NÃO","EXCLUÍDO",IF(N2250&lt;Premissas!$B$8,"&lt; 1,00",IF(N2250&lt;Premissas!$B$9,"1,00 – 1,19",IF(N2250&lt;Premissas!$B$10,"1,20 – 1,39",IF(N2250&lt;Premissas!$B$11,"1,40 – 1,59",IF(N2250&lt;Premissas!$B$12,"1,60 – 1,99","≥ 2,00"))))))</f>
        <v/>
      </c>
      <c r="P2250" s="5">
        <f>IF(OR(M2250="NÃO",N2250&lt;Premissas!$B$8),Premissas!$B$13,IF(N2250&lt;Premissas!$B$9,Premissas!$B$14,IF(N2250&lt;Premissas!$B$10,Premissas!$B$15,IF(N2250&lt;Premissas!$B$11,Premissas!$B$16,IF(N2250&lt;Premissas!$B$12,Premissas!$B$17,Premissas!$B$18)))))</f>
        <v/>
      </c>
      <c r="Q2250" s="5">
        <f>IFERROR(P2250/Premissas!$B$4,0)</f>
        <v/>
      </c>
    </row>
    <row r="2251">
      <c r="A2251" s="2" t="n">
        <v>8</v>
      </c>
      <c r="B2251" s="2" t="n">
        <v>409</v>
      </c>
      <c r="C2251" s="2" t="inlineStr">
        <is>
          <t>PUXADA RECEB</t>
        </is>
      </c>
      <c r="D2251" s="2" t="inlineStr">
        <is>
          <t>5456339</t>
        </is>
      </c>
      <c r="E2251" s="2" t="inlineStr">
        <is>
          <t>Willian Alves</t>
        </is>
      </c>
      <c r="F2251" s="2" t="n">
        <v>11</v>
      </c>
      <c r="G2251" s="2" t="n">
        <v>4.03</v>
      </c>
      <c r="H2251" s="2" t="n">
        <v>3</v>
      </c>
      <c r="I2251" s="2" t="n">
        <v>22</v>
      </c>
      <c r="J2251" s="2" t="inlineStr">
        <is>
          <t>GPA</t>
        </is>
      </c>
      <c r="K2251" s="2">
        <f>IF(I2251&lt;&gt;"",I2251,IFERROR(INDEX(Base!$I:$I,MATCH(1,(Base!$C:$C=C2251)*(Base!$I:$I&lt;&gt;""),0)),0))</f>
        <v/>
      </c>
      <c r="L2251" s="2">
        <f>IF(AND(I2251="",K2251&gt;0),"SIM","NÃO")</f>
        <v/>
      </c>
      <c r="M2251" s="2">
        <f>IF(ISNUMBER(SEARCH("SEPARA",UPPER(C2251))),"NÃO","SIM")</f>
        <v/>
      </c>
      <c r="N2251" s="2">
        <f>IFERROR(H2251/K2251,0)</f>
        <v/>
      </c>
      <c r="O2251" s="2">
        <f>IF(M2251="NÃO","EXCLUÍDO",IF(N2251&lt;Premissas!$B$8,"&lt; 1,00",IF(N2251&lt;Premissas!$B$9,"1,00 – 1,19",IF(N2251&lt;Premissas!$B$10,"1,20 – 1,39",IF(N2251&lt;Premissas!$B$11,"1,40 – 1,59",IF(N2251&lt;Premissas!$B$12,"1,60 – 1,99","≥ 2,00"))))))</f>
        <v/>
      </c>
      <c r="P2251" s="5">
        <f>IF(OR(M2251="NÃO",N2251&lt;Premissas!$B$8),Premissas!$B$13,IF(N2251&lt;Premissas!$B$9,Premissas!$B$14,IF(N2251&lt;Premissas!$B$10,Premissas!$B$15,IF(N2251&lt;Premissas!$B$11,Premissas!$B$16,IF(N2251&lt;Premissas!$B$12,Premissas!$B$17,Premissas!$B$18)))))</f>
        <v/>
      </c>
      <c r="Q2251" s="5">
        <f>IFERROR(P2251/Premissas!$B$4,0)</f>
        <v/>
      </c>
    </row>
    <row r="2252">
      <c r="A2252" s="2" t="n">
        <v>8</v>
      </c>
      <c r="B2252" s="2" t="n">
        <v>409</v>
      </c>
      <c r="C2252" s="2" t="inlineStr">
        <is>
          <t>PUXADA RECEB</t>
        </is>
      </c>
      <c r="D2252" s="2" t="inlineStr">
        <is>
          <t>5456762</t>
        </is>
      </c>
      <c r="E2252" s="2" t="inlineStr">
        <is>
          <t>Bruno Germano Da Silva Carvalho</t>
        </is>
      </c>
      <c r="F2252" s="2" t="n">
        <v>33</v>
      </c>
      <c r="G2252" s="2" t="n">
        <v>0.49</v>
      </c>
      <c r="H2252" s="2" t="n">
        <v>67</v>
      </c>
      <c r="I2252" s="2" t="n">
        <v>22</v>
      </c>
      <c r="J2252" s="2" t="inlineStr">
        <is>
          <t>GPA</t>
        </is>
      </c>
      <c r="K2252" s="2">
        <f>IF(I2252&lt;&gt;"",I2252,IFERROR(INDEX(Base!$I:$I,MATCH(1,(Base!$C:$C=C2252)*(Base!$I:$I&lt;&gt;""),0)),0))</f>
        <v/>
      </c>
      <c r="L2252" s="2">
        <f>IF(AND(I2252="",K2252&gt;0),"SIM","NÃO")</f>
        <v/>
      </c>
      <c r="M2252" s="2">
        <f>IF(ISNUMBER(SEARCH("SEPARA",UPPER(C2252))),"NÃO","SIM")</f>
        <v/>
      </c>
      <c r="N2252" s="2">
        <f>IFERROR(H2252/K2252,0)</f>
        <v/>
      </c>
      <c r="O2252" s="2">
        <f>IF(M2252="NÃO","EXCLUÍDO",IF(N2252&lt;Premissas!$B$8,"&lt; 1,00",IF(N2252&lt;Premissas!$B$9,"1,00 – 1,19",IF(N2252&lt;Premissas!$B$10,"1,20 – 1,39",IF(N2252&lt;Premissas!$B$11,"1,40 – 1,59",IF(N2252&lt;Premissas!$B$12,"1,60 – 1,99","≥ 2,00"))))))</f>
        <v/>
      </c>
      <c r="P2252" s="5">
        <f>IF(OR(M2252="NÃO",N2252&lt;Premissas!$B$8),Premissas!$B$13,IF(N2252&lt;Premissas!$B$9,Premissas!$B$14,IF(N2252&lt;Premissas!$B$10,Premissas!$B$15,IF(N2252&lt;Premissas!$B$11,Premissas!$B$16,IF(N2252&lt;Premissas!$B$12,Premissas!$B$17,Premissas!$B$18)))))</f>
        <v/>
      </c>
      <c r="Q2252" s="5">
        <f>IFERROR(P2252/Premissas!$B$4,0)</f>
        <v/>
      </c>
    </row>
    <row r="2253">
      <c r="A2253" s="2" t="n">
        <v>8</v>
      </c>
      <c r="B2253" s="2" t="n">
        <v>409</v>
      </c>
      <c r="C2253" s="2" t="inlineStr">
        <is>
          <t>SEPARACAO</t>
        </is>
      </c>
      <c r="D2253" s="2" t="inlineStr">
        <is>
          <t>5456762</t>
        </is>
      </c>
      <c r="E2253" s="2" t="inlineStr">
        <is>
          <t>Bruno Germano Da Silva Carvalho</t>
        </is>
      </c>
      <c r="F2253" s="2" t="n">
        <v>38</v>
      </c>
      <c r="G2253" s="2" t="n">
        <v>0.32</v>
      </c>
      <c r="H2253" s="2" t="n">
        <v>119</v>
      </c>
      <c r="I2253" s="2" t="n">
        <v>105</v>
      </c>
      <c r="J2253" s="2" t="inlineStr">
        <is>
          <t>GPA</t>
        </is>
      </c>
      <c r="K2253" s="2">
        <f>IF(I2253&lt;&gt;"",I2253,IFERROR(INDEX(Base!$I:$I,MATCH(1,(Base!$C:$C=C2253)*(Base!$I:$I&lt;&gt;""),0)),0))</f>
        <v/>
      </c>
      <c r="L2253" s="2">
        <f>IF(AND(I2253="",K2253&gt;0),"SIM","NÃO")</f>
        <v/>
      </c>
      <c r="M2253" s="2">
        <f>IF(ISNUMBER(SEARCH("SEPARA",UPPER(C2253))),"NÃO","SIM")</f>
        <v/>
      </c>
      <c r="N2253" s="2">
        <f>IFERROR(H2253/K2253,0)</f>
        <v/>
      </c>
      <c r="O2253" s="2">
        <f>IF(M2253="NÃO","EXCLUÍDO",IF(N2253&lt;Premissas!$B$8,"&lt; 1,00",IF(N2253&lt;Premissas!$B$9,"1,00 – 1,19",IF(N2253&lt;Premissas!$B$10,"1,20 – 1,39",IF(N2253&lt;Premissas!$B$11,"1,40 – 1,59",IF(N2253&lt;Premissas!$B$12,"1,60 – 1,99","≥ 2,00"))))))</f>
        <v/>
      </c>
      <c r="P2253" s="5">
        <f>IF(OR(M2253="NÃO",N2253&lt;Premissas!$B$8),Premissas!$B$13,IF(N2253&lt;Premissas!$B$9,Premissas!$B$14,IF(N2253&lt;Premissas!$B$10,Premissas!$B$15,IF(N2253&lt;Premissas!$B$11,Premissas!$B$16,IF(N2253&lt;Premissas!$B$12,Premissas!$B$17,Premissas!$B$18)))))</f>
        <v/>
      </c>
      <c r="Q2253" s="5">
        <f>IFERROR(P2253/Premissas!$B$4,0)</f>
        <v/>
      </c>
    </row>
    <row r="2254">
      <c r="A2254" s="2" t="n">
        <v>8</v>
      </c>
      <c r="B2254" s="2" t="n">
        <v>409</v>
      </c>
      <c r="C2254" s="2" t="inlineStr">
        <is>
          <t>PUXADA RECEB</t>
        </is>
      </c>
      <c r="D2254" s="2" t="inlineStr">
        <is>
          <t>5457050</t>
        </is>
      </c>
      <c r="E2254" s="2" t="inlineStr">
        <is>
          <t>Leandro Dos Santos Gomes</t>
        </is>
      </c>
      <c r="F2254" s="2" t="n">
        <v>4</v>
      </c>
      <c r="G2254" s="2" t="n">
        <v>0.95</v>
      </c>
      <c r="H2254" s="2" t="n">
        <v>4</v>
      </c>
      <c r="I2254" s="2" t="n">
        <v>22</v>
      </c>
      <c r="J2254" s="2" t="inlineStr">
        <is>
          <t>GPA</t>
        </is>
      </c>
      <c r="K2254" s="2">
        <f>IF(I2254&lt;&gt;"",I2254,IFERROR(INDEX(Base!$I:$I,MATCH(1,(Base!$C:$C=C2254)*(Base!$I:$I&lt;&gt;""),0)),0))</f>
        <v/>
      </c>
      <c r="L2254" s="2">
        <f>IF(AND(I2254="",K2254&gt;0),"SIM","NÃO")</f>
        <v/>
      </c>
      <c r="M2254" s="2">
        <f>IF(ISNUMBER(SEARCH("SEPARA",UPPER(C2254))),"NÃO","SIM")</f>
        <v/>
      </c>
      <c r="N2254" s="2">
        <f>IFERROR(H2254/K2254,0)</f>
        <v/>
      </c>
      <c r="O2254" s="2">
        <f>IF(M2254="NÃO","EXCLUÍDO",IF(N2254&lt;Premissas!$B$8,"&lt; 1,00",IF(N2254&lt;Premissas!$B$9,"1,00 – 1,19",IF(N2254&lt;Premissas!$B$10,"1,20 – 1,39",IF(N2254&lt;Premissas!$B$11,"1,40 – 1,59",IF(N2254&lt;Premissas!$B$12,"1,60 – 1,99","≥ 2,00"))))))</f>
        <v/>
      </c>
      <c r="P2254" s="5">
        <f>IF(OR(M2254="NÃO",N2254&lt;Premissas!$B$8),Premissas!$B$13,IF(N2254&lt;Premissas!$B$9,Premissas!$B$14,IF(N2254&lt;Premissas!$B$10,Premissas!$B$15,IF(N2254&lt;Premissas!$B$11,Premissas!$B$16,IF(N2254&lt;Premissas!$B$12,Premissas!$B$17,Premissas!$B$18)))))</f>
        <v/>
      </c>
      <c r="Q2254" s="5">
        <f>IFERROR(P2254/Premissas!$B$4,0)</f>
        <v/>
      </c>
    </row>
    <row r="2255">
      <c r="A2255" s="2" t="n">
        <v>8</v>
      </c>
      <c r="B2255" s="2" t="n">
        <v>409</v>
      </c>
      <c r="C2255" s="2" t="inlineStr">
        <is>
          <t>RECEBIMENTO</t>
        </is>
      </c>
      <c r="D2255" s="2" t="inlineStr">
        <is>
          <t>5457050</t>
        </is>
      </c>
      <c r="E2255" s="2" t="inlineStr">
        <is>
          <t>Leandro Dos Santos Gomes</t>
        </is>
      </c>
      <c r="F2255" s="2" t="n">
        <v>73</v>
      </c>
      <c r="G2255" s="2" t="n">
        <v>0.37</v>
      </c>
      <c r="H2255" s="2" t="n">
        <v>197</v>
      </c>
      <c r="I2255" s="2" t="n">
        <v>25</v>
      </c>
      <c r="J2255" s="2" t="inlineStr">
        <is>
          <t>GPA</t>
        </is>
      </c>
      <c r="K2255" s="2">
        <f>IF(I2255&lt;&gt;"",I2255,IFERROR(INDEX(Base!$I:$I,MATCH(1,(Base!$C:$C=C2255)*(Base!$I:$I&lt;&gt;""),0)),0))</f>
        <v/>
      </c>
      <c r="L2255" s="2">
        <f>IF(AND(I2255="",K2255&gt;0),"SIM","NÃO")</f>
        <v/>
      </c>
      <c r="M2255" s="2">
        <f>IF(ISNUMBER(SEARCH("SEPARA",UPPER(C2255))),"NÃO","SIM")</f>
        <v/>
      </c>
      <c r="N2255" s="2">
        <f>IFERROR(H2255/K2255,0)</f>
        <v/>
      </c>
      <c r="O2255" s="2">
        <f>IF(M2255="NÃO","EXCLUÍDO",IF(N2255&lt;Premissas!$B$8,"&lt; 1,00",IF(N2255&lt;Premissas!$B$9,"1,00 – 1,19",IF(N2255&lt;Premissas!$B$10,"1,20 – 1,39",IF(N2255&lt;Premissas!$B$11,"1,40 – 1,59",IF(N2255&lt;Premissas!$B$12,"1,60 – 1,99","≥ 2,00"))))))</f>
        <v/>
      </c>
      <c r="P2255" s="5">
        <f>IF(OR(M2255="NÃO",N2255&lt;Premissas!$B$8),Premissas!$B$13,IF(N2255&lt;Premissas!$B$9,Premissas!$B$14,IF(N2255&lt;Premissas!$B$10,Premissas!$B$15,IF(N2255&lt;Premissas!$B$11,Premissas!$B$16,IF(N2255&lt;Premissas!$B$12,Premissas!$B$17,Premissas!$B$18)))))</f>
        <v/>
      </c>
      <c r="Q2255" s="5">
        <f>IFERROR(P2255/Premissas!$B$4,0)</f>
        <v/>
      </c>
    </row>
    <row r="2256">
      <c r="A2256" s="2" t="n">
        <v>8</v>
      </c>
      <c r="B2256" s="2" t="n">
        <v>409</v>
      </c>
      <c r="C2256" s="2" t="inlineStr">
        <is>
          <t>SEPARACAO</t>
        </is>
      </c>
      <c r="D2256" s="2" t="inlineStr">
        <is>
          <t>5457050</t>
        </is>
      </c>
      <c r="E2256" s="2" t="inlineStr">
        <is>
          <t>Leandro Dos Santos Gomes</t>
        </is>
      </c>
      <c r="F2256" s="2" t="n">
        <v>316</v>
      </c>
      <c r="G2256" s="2" t="n">
        <v>2.89</v>
      </c>
      <c r="H2256" s="2" t="n">
        <v>109</v>
      </c>
      <c r="I2256" s="2" t="n">
        <v>105</v>
      </c>
      <c r="J2256" s="2" t="inlineStr">
        <is>
          <t>GPA</t>
        </is>
      </c>
      <c r="K2256" s="2">
        <f>IF(I2256&lt;&gt;"",I2256,IFERROR(INDEX(Base!$I:$I,MATCH(1,(Base!$C:$C=C2256)*(Base!$I:$I&lt;&gt;""),0)),0))</f>
        <v/>
      </c>
      <c r="L2256" s="2">
        <f>IF(AND(I2256="",K2256&gt;0),"SIM","NÃO")</f>
        <v/>
      </c>
      <c r="M2256" s="2">
        <f>IF(ISNUMBER(SEARCH("SEPARA",UPPER(C2256))),"NÃO","SIM")</f>
        <v/>
      </c>
      <c r="N2256" s="2">
        <f>IFERROR(H2256/K2256,0)</f>
        <v/>
      </c>
      <c r="O2256" s="2">
        <f>IF(M2256="NÃO","EXCLUÍDO",IF(N2256&lt;Premissas!$B$8,"&lt; 1,00",IF(N2256&lt;Premissas!$B$9,"1,00 – 1,19",IF(N2256&lt;Premissas!$B$10,"1,20 – 1,39",IF(N2256&lt;Premissas!$B$11,"1,40 – 1,59",IF(N2256&lt;Premissas!$B$12,"1,60 – 1,99","≥ 2,00"))))))</f>
        <v/>
      </c>
      <c r="P2256" s="5">
        <f>IF(OR(M2256="NÃO",N2256&lt;Premissas!$B$8),Premissas!$B$13,IF(N2256&lt;Premissas!$B$9,Premissas!$B$14,IF(N2256&lt;Premissas!$B$10,Premissas!$B$15,IF(N2256&lt;Premissas!$B$11,Premissas!$B$16,IF(N2256&lt;Premissas!$B$12,Premissas!$B$17,Premissas!$B$18)))))</f>
        <v/>
      </c>
      <c r="Q2256" s="5">
        <f>IFERROR(P2256/Premissas!$B$4,0)</f>
        <v/>
      </c>
    </row>
    <row r="2257">
      <c r="A2257" s="2" t="n">
        <v>8</v>
      </c>
      <c r="B2257" s="2" t="n">
        <v>409</v>
      </c>
      <c r="C2257" s="2" t="inlineStr">
        <is>
          <t>PUXADA RECEB</t>
        </is>
      </c>
      <c r="D2257" s="2" t="inlineStr">
        <is>
          <t>5457360</t>
        </is>
      </c>
      <c r="E2257" s="2" t="inlineStr">
        <is>
          <t>Leonardo De Souza Lima</t>
        </is>
      </c>
      <c r="F2257" s="2" t="n">
        <v>1088</v>
      </c>
      <c r="G2257" s="2" t="n">
        <v>24.61</v>
      </c>
      <c r="H2257" s="2" t="n">
        <v>44</v>
      </c>
      <c r="I2257" s="2" t="n">
        <v>22</v>
      </c>
      <c r="J2257" s="2" t="inlineStr">
        <is>
          <t>GPA</t>
        </is>
      </c>
      <c r="K2257" s="2">
        <f>IF(I2257&lt;&gt;"",I2257,IFERROR(INDEX(Base!$I:$I,MATCH(1,(Base!$C:$C=C2257)*(Base!$I:$I&lt;&gt;""),0)),0))</f>
        <v/>
      </c>
      <c r="L2257" s="2">
        <f>IF(AND(I2257="",K2257&gt;0),"SIM","NÃO")</f>
        <v/>
      </c>
      <c r="M2257" s="2">
        <f>IF(ISNUMBER(SEARCH("SEPARA",UPPER(C2257))),"NÃO","SIM")</f>
        <v/>
      </c>
      <c r="N2257" s="2">
        <f>IFERROR(H2257/K2257,0)</f>
        <v/>
      </c>
      <c r="O2257" s="2">
        <f>IF(M2257="NÃO","EXCLUÍDO",IF(N2257&lt;Premissas!$B$8,"&lt; 1,00",IF(N2257&lt;Premissas!$B$9,"1,00 – 1,19",IF(N2257&lt;Premissas!$B$10,"1,20 – 1,39",IF(N2257&lt;Premissas!$B$11,"1,40 – 1,59",IF(N2257&lt;Premissas!$B$12,"1,60 – 1,99","≥ 2,00"))))))</f>
        <v/>
      </c>
      <c r="P2257" s="5">
        <f>IF(OR(M2257="NÃO",N2257&lt;Premissas!$B$8),Premissas!$B$13,IF(N2257&lt;Premissas!$B$9,Premissas!$B$14,IF(N2257&lt;Premissas!$B$10,Premissas!$B$15,IF(N2257&lt;Premissas!$B$11,Premissas!$B$16,IF(N2257&lt;Premissas!$B$12,Premissas!$B$17,Premissas!$B$18)))))</f>
        <v/>
      </c>
      <c r="Q2257" s="5">
        <f>IFERROR(P2257/Premissas!$B$4,0)</f>
        <v/>
      </c>
    </row>
    <row r="2258">
      <c r="A2258" s="2" t="n">
        <v>8</v>
      </c>
      <c r="B2258" s="2" t="n">
        <v>409</v>
      </c>
      <c r="C2258" s="2" t="inlineStr">
        <is>
          <t>SEPARACAO</t>
        </is>
      </c>
      <c r="D2258" s="2" t="inlineStr">
        <is>
          <t>5457360</t>
        </is>
      </c>
      <c r="E2258" s="2" t="inlineStr">
        <is>
          <t>Leonardo De Souza Lima</t>
        </is>
      </c>
      <c r="F2258" s="2" t="n">
        <v>3582</v>
      </c>
      <c r="G2258" s="2" t="n">
        <v>28.38</v>
      </c>
      <c r="H2258" s="2" t="n">
        <v>126</v>
      </c>
      <c r="I2258" s="2" t="n">
        <v>105</v>
      </c>
      <c r="J2258" s="2" t="inlineStr">
        <is>
          <t>GPA</t>
        </is>
      </c>
      <c r="K2258" s="2">
        <f>IF(I2258&lt;&gt;"",I2258,IFERROR(INDEX(Base!$I:$I,MATCH(1,(Base!$C:$C=C2258)*(Base!$I:$I&lt;&gt;""),0)),0))</f>
        <v/>
      </c>
      <c r="L2258" s="2">
        <f>IF(AND(I2258="",K2258&gt;0),"SIM","NÃO")</f>
        <v/>
      </c>
      <c r="M2258" s="2">
        <f>IF(ISNUMBER(SEARCH("SEPARA",UPPER(C2258))),"NÃO","SIM")</f>
        <v/>
      </c>
      <c r="N2258" s="2">
        <f>IFERROR(H2258/K2258,0)</f>
        <v/>
      </c>
      <c r="O2258" s="2">
        <f>IF(M2258="NÃO","EXCLUÍDO",IF(N2258&lt;Premissas!$B$8,"&lt; 1,00",IF(N2258&lt;Premissas!$B$9,"1,00 – 1,19",IF(N2258&lt;Premissas!$B$10,"1,20 – 1,39",IF(N2258&lt;Premissas!$B$11,"1,40 – 1,59",IF(N2258&lt;Premissas!$B$12,"1,60 – 1,99","≥ 2,00"))))))</f>
        <v/>
      </c>
      <c r="P2258" s="5">
        <f>IF(OR(M2258="NÃO",N2258&lt;Premissas!$B$8),Premissas!$B$13,IF(N2258&lt;Premissas!$B$9,Premissas!$B$14,IF(N2258&lt;Premissas!$B$10,Premissas!$B$15,IF(N2258&lt;Premissas!$B$11,Premissas!$B$16,IF(N2258&lt;Premissas!$B$12,Premissas!$B$17,Premissas!$B$18)))))</f>
        <v/>
      </c>
      <c r="Q2258" s="5">
        <f>IFERROR(P2258/Premissas!$B$4,0)</f>
        <v/>
      </c>
    </row>
    <row r="2259">
      <c r="A2259" s="2" t="n">
        <v>8</v>
      </c>
      <c r="B2259" s="2" t="n">
        <v>409</v>
      </c>
      <c r="C2259" s="2" t="inlineStr">
        <is>
          <t>SEPARACAO</t>
        </is>
      </c>
      <c r="D2259" s="2" t="inlineStr">
        <is>
          <t>5457475</t>
        </is>
      </c>
      <c r="E2259" s="2" t="inlineStr">
        <is>
          <t>Renand Voltaire</t>
        </is>
      </c>
      <c r="F2259" s="2" t="n">
        <v>14826</v>
      </c>
      <c r="G2259" s="2" t="n">
        <v>134.92</v>
      </c>
      <c r="H2259" s="2" t="n">
        <v>110</v>
      </c>
      <c r="I2259" s="2" t="n">
        <v>105</v>
      </c>
      <c r="J2259" s="2" t="inlineStr">
        <is>
          <t>GPA</t>
        </is>
      </c>
      <c r="K2259" s="2">
        <f>IF(I2259&lt;&gt;"",I2259,IFERROR(INDEX(Base!$I:$I,MATCH(1,(Base!$C:$C=C2259)*(Base!$I:$I&lt;&gt;""),0)),0))</f>
        <v/>
      </c>
      <c r="L2259" s="2">
        <f>IF(AND(I2259="",K2259&gt;0),"SIM","NÃO")</f>
        <v/>
      </c>
      <c r="M2259" s="2">
        <f>IF(ISNUMBER(SEARCH("SEPARA",UPPER(C2259))),"NÃO","SIM")</f>
        <v/>
      </c>
      <c r="N2259" s="2">
        <f>IFERROR(H2259/K2259,0)</f>
        <v/>
      </c>
      <c r="O2259" s="2">
        <f>IF(M2259="NÃO","EXCLUÍDO",IF(N2259&lt;Premissas!$B$8,"&lt; 1,00",IF(N2259&lt;Premissas!$B$9,"1,00 – 1,19",IF(N2259&lt;Premissas!$B$10,"1,20 – 1,39",IF(N2259&lt;Premissas!$B$11,"1,40 – 1,59",IF(N2259&lt;Premissas!$B$12,"1,60 – 1,99","≥ 2,00"))))))</f>
        <v/>
      </c>
      <c r="P2259" s="5">
        <f>IF(OR(M2259="NÃO",N2259&lt;Premissas!$B$8),Premissas!$B$13,IF(N2259&lt;Premissas!$B$9,Premissas!$B$14,IF(N2259&lt;Premissas!$B$10,Premissas!$B$15,IF(N2259&lt;Premissas!$B$11,Premissas!$B$16,IF(N2259&lt;Premissas!$B$12,Premissas!$B$17,Premissas!$B$18)))))</f>
        <v/>
      </c>
      <c r="Q2259" s="5">
        <f>IFERROR(P2259/Premissas!$B$4,0)</f>
        <v/>
      </c>
    </row>
    <row r="2260">
      <c r="A2260" s="2" t="n">
        <v>8</v>
      </c>
      <c r="B2260" s="2" t="n">
        <v>409</v>
      </c>
      <c r="C2260" s="2" t="inlineStr">
        <is>
          <t>PUXADA RECEB</t>
        </is>
      </c>
      <c r="D2260" s="2" t="inlineStr">
        <is>
          <t>5457513</t>
        </is>
      </c>
      <c r="E2260" s="2" t="inlineStr">
        <is>
          <t>Fabio De Oliveira Da Silva</t>
        </is>
      </c>
      <c r="F2260" s="2" t="n">
        <v>24</v>
      </c>
      <c r="G2260" s="2" t="n">
        <v>0.99</v>
      </c>
      <c r="H2260" s="2" t="n">
        <v>24</v>
      </c>
      <c r="I2260" s="2" t="n">
        <v>22</v>
      </c>
      <c r="J2260" s="2" t="inlineStr">
        <is>
          <t>GPA</t>
        </is>
      </c>
      <c r="K2260" s="2">
        <f>IF(I2260&lt;&gt;"",I2260,IFERROR(INDEX(Base!$I:$I,MATCH(1,(Base!$C:$C=C2260)*(Base!$I:$I&lt;&gt;""),0)),0))</f>
        <v/>
      </c>
      <c r="L2260" s="2">
        <f>IF(AND(I2260="",K2260&gt;0),"SIM","NÃO")</f>
        <v/>
      </c>
      <c r="M2260" s="2">
        <f>IF(ISNUMBER(SEARCH("SEPARA",UPPER(C2260))),"NÃO","SIM")</f>
        <v/>
      </c>
      <c r="N2260" s="2">
        <f>IFERROR(H2260/K2260,0)</f>
        <v/>
      </c>
      <c r="O2260" s="2">
        <f>IF(M2260="NÃO","EXCLUÍDO",IF(N2260&lt;Premissas!$B$8,"&lt; 1,00",IF(N2260&lt;Premissas!$B$9,"1,00 – 1,19",IF(N2260&lt;Premissas!$B$10,"1,20 – 1,39",IF(N2260&lt;Premissas!$B$11,"1,40 – 1,59",IF(N2260&lt;Premissas!$B$12,"1,60 – 1,99","≥ 2,00"))))))</f>
        <v/>
      </c>
      <c r="P2260" s="5">
        <f>IF(OR(M2260="NÃO",N2260&lt;Premissas!$B$8),Premissas!$B$13,IF(N2260&lt;Premissas!$B$9,Premissas!$B$14,IF(N2260&lt;Premissas!$B$10,Premissas!$B$15,IF(N2260&lt;Premissas!$B$11,Premissas!$B$16,IF(N2260&lt;Premissas!$B$12,Premissas!$B$17,Premissas!$B$18)))))</f>
        <v/>
      </c>
      <c r="Q2260" s="5">
        <f>IFERROR(P2260/Premissas!$B$4,0)</f>
        <v/>
      </c>
    </row>
    <row r="2261">
      <c r="A2261" s="2" t="n">
        <v>8</v>
      </c>
      <c r="B2261" s="2" t="n">
        <v>409</v>
      </c>
      <c r="C2261" s="2" t="inlineStr">
        <is>
          <t>SEPARACAO</t>
        </is>
      </c>
      <c r="D2261" s="2" t="inlineStr">
        <is>
          <t>5457513</t>
        </is>
      </c>
      <c r="E2261" s="2" t="inlineStr">
        <is>
          <t>Fabio De Oliveira Da Silva</t>
        </is>
      </c>
      <c r="F2261" s="2" t="n">
        <v>238</v>
      </c>
      <c r="G2261" s="2" t="n">
        <v>3.46</v>
      </c>
      <c r="H2261" s="2" t="n">
        <v>69</v>
      </c>
      <c r="I2261" s="2" t="n">
        <v>105</v>
      </c>
      <c r="J2261" s="2" t="inlineStr">
        <is>
          <t>GPA</t>
        </is>
      </c>
      <c r="K2261" s="2">
        <f>IF(I2261&lt;&gt;"",I2261,IFERROR(INDEX(Base!$I:$I,MATCH(1,(Base!$C:$C=C2261)*(Base!$I:$I&lt;&gt;""),0)),0))</f>
        <v/>
      </c>
      <c r="L2261" s="2">
        <f>IF(AND(I2261="",K2261&gt;0),"SIM","NÃO")</f>
        <v/>
      </c>
      <c r="M2261" s="2">
        <f>IF(ISNUMBER(SEARCH("SEPARA",UPPER(C2261))),"NÃO","SIM")</f>
        <v/>
      </c>
      <c r="N2261" s="2">
        <f>IFERROR(H2261/K2261,0)</f>
        <v/>
      </c>
      <c r="O2261" s="2">
        <f>IF(M2261="NÃO","EXCLUÍDO",IF(N2261&lt;Premissas!$B$8,"&lt; 1,00",IF(N2261&lt;Premissas!$B$9,"1,00 – 1,19",IF(N2261&lt;Premissas!$B$10,"1,20 – 1,39",IF(N2261&lt;Premissas!$B$11,"1,40 – 1,59",IF(N2261&lt;Premissas!$B$12,"1,60 – 1,99","≥ 2,00"))))))</f>
        <v/>
      </c>
      <c r="P2261" s="5">
        <f>IF(OR(M2261="NÃO",N2261&lt;Premissas!$B$8),Premissas!$B$13,IF(N2261&lt;Premissas!$B$9,Premissas!$B$14,IF(N2261&lt;Premissas!$B$10,Premissas!$B$15,IF(N2261&lt;Premissas!$B$11,Premissas!$B$16,IF(N2261&lt;Premissas!$B$12,Premissas!$B$17,Premissas!$B$18)))))</f>
        <v/>
      </c>
      <c r="Q2261" s="5">
        <f>IFERROR(P2261/Premissas!$B$4,0)</f>
        <v/>
      </c>
    </row>
    <row r="2262">
      <c r="A2262" s="2" t="n">
        <v>8</v>
      </c>
      <c r="B2262" s="2" t="n">
        <v>409</v>
      </c>
      <c r="C2262" s="2" t="inlineStr">
        <is>
          <t>PUXADA RECEB</t>
        </is>
      </c>
      <c r="D2262" s="2" t="inlineStr">
        <is>
          <t>5457734</t>
        </is>
      </c>
      <c r="E2262" s="2" t="inlineStr">
        <is>
          <t>Luciano Mello Ramos</t>
        </is>
      </c>
      <c r="F2262" s="2" t="n">
        <v>16</v>
      </c>
      <c r="G2262" s="2" t="n">
        <v>1.19</v>
      </c>
      <c r="H2262" s="2" t="n">
        <v>13</v>
      </c>
      <c r="I2262" s="2" t="n">
        <v>22</v>
      </c>
      <c r="J2262" s="2" t="inlineStr">
        <is>
          <t>GPA</t>
        </is>
      </c>
      <c r="K2262" s="2">
        <f>IF(I2262&lt;&gt;"",I2262,IFERROR(INDEX(Base!$I:$I,MATCH(1,(Base!$C:$C=C2262)*(Base!$I:$I&lt;&gt;""),0)),0))</f>
        <v/>
      </c>
      <c r="L2262" s="2">
        <f>IF(AND(I2262="",K2262&gt;0),"SIM","NÃO")</f>
        <v/>
      </c>
      <c r="M2262" s="2">
        <f>IF(ISNUMBER(SEARCH("SEPARA",UPPER(C2262))),"NÃO","SIM")</f>
        <v/>
      </c>
      <c r="N2262" s="2">
        <f>IFERROR(H2262/K2262,0)</f>
        <v/>
      </c>
      <c r="O2262" s="2">
        <f>IF(M2262="NÃO","EXCLUÍDO",IF(N2262&lt;Premissas!$B$8,"&lt; 1,00",IF(N2262&lt;Premissas!$B$9,"1,00 – 1,19",IF(N2262&lt;Premissas!$B$10,"1,20 – 1,39",IF(N2262&lt;Premissas!$B$11,"1,40 – 1,59",IF(N2262&lt;Premissas!$B$12,"1,60 – 1,99","≥ 2,00"))))))</f>
        <v/>
      </c>
      <c r="P2262" s="5">
        <f>IF(OR(M2262="NÃO",N2262&lt;Premissas!$B$8),Premissas!$B$13,IF(N2262&lt;Premissas!$B$9,Premissas!$B$14,IF(N2262&lt;Premissas!$B$10,Premissas!$B$15,IF(N2262&lt;Premissas!$B$11,Premissas!$B$16,IF(N2262&lt;Premissas!$B$12,Premissas!$B$17,Premissas!$B$18)))))</f>
        <v/>
      </c>
      <c r="Q2262" s="5">
        <f>IFERROR(P2262/Premissas!$B$4,0)</f>
        <v/>
      </c>
    </row>
    <row r="2263">
      <c r="A2263" s="2" t="n">
        <v>8</v>
      </c>
      <c r="B2263" s="2" t="n">
        <v>409</v>
      </c>
      <c r="C2263" s="2" t="inlineStr">
        <is>
          <t>SEPARACAO</t>
        </is>
      </c>
      <c r="D2263" s="2" t="inlineStr">
        <is>
          <t>5457734</t>
        </is>
      </c>
      <c r="E2263" s="2" t="inlineStr">
        <is>
          <t>Luciano Mello Ramos</t>
        </is>
      </c>
      <c r="F2263" s="2" t="n">
        <v>417</v>
      </c>
      <c r="G2263" s="2" t="n">
        <v>6.15</v>
      </c>
      <c r="H2263" s="2" t="n">
        <v>68</v>
      </c>
      <c r="I2263" s="2" t="n">
        <v>105</v>
      </c>
      <c r="J2263" s="2" t="inlineStr">
        <is>
          <t>GPA</t>
        </is>
      </c>
      <c r="K2263" s="2">
        <f>IF(I2263&lt;&gt;"",I2263,IFERROR(INDEX(Base!$I:$I,MATCH(1,(Base!$C:$C=C2263)*(Base!$I:$I&lt;&gt;""),0)),0))</f>
        <v/>
      </c>
      <c r="L2263" s="2">
        <f>IF(AND(I2263="",K2263&gt;0),"SIM","NÃO")</f>
        <v/>
      </c>
      <c r="M2263" s="2">
        <f>IF(ISNUMBER(SEARCH("SEPARA",UPPER(C2263))),"NÃO","SIM")</f>
        <v/>
      </c>
      <c r="N2263" s="2">
        <f>IFERROR(H2263/K2263,0)</f>
        <v/>
      </c>
      <c r="O2263" s="2">
        <f>IF(M2263="NÃO","EXCLUÍDO",IF(N2263&lt;Premissas!$B$8,"&lt; 1,00",IF(N2263&lt;Premissas!$B$9,"1,00 – 1,19",IF(N2263&lt;Premissas!$B$10,"1,20 – 1,39",IF(N2263&lt;Premissas!$B$11,"1,40 – 1,59",IF(N2263&lt;Premissas!$B$12,"1,60 – 1,99","≥ 2,00"))))))</f>
        <v/>
      </c>
      <c r="P2263" s="5">
        <f>IF(OR(M2263="NÃO",N2263&lt;Premissas!$B$8),Premissas!$B$13,IF(N2263&lt;Premissas!$B$9,Premissas!$B$14,IF(N2263&lt;Premissas!$B$10,Premissas!$B$15,IF(N2263&lt;Premissas!$B$11,Premissas!$B$16,IF(N2263&lt;Premissas!$B$12,Premissas!$B$17,Premissas!$B$18)))))</f>
        <v/>
      </c>
      <c r="Q2263" s="5">
        <f>IFERROR(P2263/Premissas!$B$4,0)</f>
        <v/>
      </c>
    </row>
    <row r="2264">
      <c r="A2264" s="2" t="n">
        <v>8</v>
      </c>
      <c r="B2264" s="2" t="n">
        <v>409</v>
      </c>
      <c r="C2264" s="2" t="inlineStr">
        <is>
          <t>SEPARACAO</t>
        </is>
      </c>
      <c r="D2264" s="2" t="inlineStr">
        <is>
          <t>5458498</t>
        </is>
      </c>
      <c r="E2264" s="2" t="inlineStr">
        <is>
          <t>Wanderlei Da Silva Castro</t>
        </is>
      </c>
      <c r="F2264" s="2" t="n">
        <v>155</v>
      </c>
      <c r="G2264" s="2" t="n">
        <v>4.59</v>
      </c>
      <c r="H2264" s="2" t="n">
        <v>34</v>
      </c>
      <c r="I2264" s="2" t="n">
        <v>105</v>
      </c>
      <c r="J2264" s="2" t="inlineStr">
        <is>
          <t>GPA</t>
        </is>
      </c>
      <c r="K2264" s="2">
        <f>IF(I2264&lt;&gt;"",I2264,IFERROR(INDEX(Base!$I:$I,MATCH(1,(Base!$C:$C=C2264)*(Base!$I:$I&lt;&gt;""),0)),0))</f>
        <v/>
      </c>
      <c r="L2264" s="2">
        <f>IF(AND(I2264="",K2264&gt;0),"SIM","NÃO")</f>
        <v/>
      </c>
      <c r="M2264" s="2">
        <f>IF(ISNUMBER(SEARCH("SEPARA",UPPER(C2264))),"NÃO","SIM")</f>
        <v/>
      </c>
      <c r="N2264" s="2">
        <f>IFERROR(H2264/K2264,0)</f>
        <v/>
      </c>
      <c r="O2264" s="2">
        <f>IF(M2264="NÃO","EXCLUÍDO",IF(N2264&lt;Premissas!$B$8,"&lt; 1,00",IF(N2264&lt;Premissas!$B$9,"1,00 – 1,19",IF(N2264&lt;Premissas!$B$10,"1,20 – 1,39",IF(N2264&lt;Premissas!$B$11,"1,40 – 1,59",IF(N2264&lt;Premissas!$B$12,"1,60 – 1,99","≥ 2,00"))))))</f>
        <v/>
      </c>
      <c r="P2264" s="5">
        <f>IF(OR(M2264="NÃO",N2264&lt;Premissas!$B$8),Premissas!$B$13,IF(N2264&lt;Premissas!$B$9,Premissas!$B$14,IF(N2264&lt;Premissas!$B$10,Premissas!$B$15,IF(N2264&lt;Premissas!$B$11,Premissas!$B$16,IF(N2264&lt;Premissas!$B$12,Premissas!$B$17,Premissas!$B$18)))))</f>
        <v/>
      </c>
      <c r="Q2264" s="5">
        <f>IFERROR(P2264/Premissas!$B$4,0)</f>
        <v/>
      </c>
    </row>
    <row r="2265">
      <c r="A2265" s="2" t="n">
        <v>8</v>
      </c>
      <c r="B2265" s="2" t="n">
        <v>409</v>
      </c>
      <c r="C2265" s="2" t="inlineStr">
        <is>
          <t>PUXADA RECEB</t>
        </is>
      </c>
      <c r="D2265" s="2" t="inlineStr">
        <is>
          <t>5461626</t>
        </is>
      </c>
      <c r="E2265" s="2" t="inlineStr">
        <is>
          <t>Denis Da Cruz Batista</t>
        </is>
      </c>
      <c r="F2265" s="2" t="n">
        <v>261</v>
      </c>
      <c r="G2265" s="2" t="n">
        <v>14.67</v>
      </c>
      <c r="H2265" s="2" t="n">
        <v>18</v>
      </c>
      <c r="I2265" s="2" t="n">
        <v>22</v>
      </c>
      <c r="J2265" s="2" t="inlineStr">
        <is>
          <t>GPA</t>
        </is>
      </c>
      <c r="K2265" s="2">
        <f>IF(I2265&lt;&gt;"",I2265,IFERROR(INDEX(Base!$I:$I,MATCH(1,(Base!$C:$C=C2265)*(Base!$I:$I&lt;&gt;""),0)),0))</f>
        <v/>
      </c>
      <c r="L2265" s="2">
        <f>IF(AND(I2265="",K2265&gt;0),"SIM","NÃO")</f>
        <v/>
      </c>
      <c r="M2265" s="2">
        <f>IF(ISNUMBER(SEARCH("SEPARA",UPPER(C2265))),"NÃO","SIM")</f>
        <v/>
      </c>
      <c r="N2265" s="2">
        <f>IFERROR(H2265/K2265,0)</f>
        <v/>
      </c>
      <c r="O2265" s="2">
        <f>IF(M2265="NÃO","EXCLUÍDO",IF(N2265&lt;Premissas!$B$8,"&lt; 1,00",IF(N2265&lt;Premissas!$B$9,"1,00 – 1,19",IF(N2265&lt;Premissas!$B$10,"1,20 – 1,39",IF(N2265&lt;Premissas!$B$11,"1,40 – 1,59",IF(N2265&lt;Premissas!$B$12,"1,60 – 1,99","≥ 2,00"))))))</f>
        <v/>
      </c>
      <c r="P2265" s="5">
        <f>IF(OR(M2265="NÃO",N2265&lt;Premissas!$B$8),Premissas!$B$13,IF(N2265&lt;Premissas!$B$9,Premissas!$B$14,IF(N2265&lt;Premissas!$B$10,Premissas!$B$15,IF(N2265&lt;Premissas!$B$11,Premissas!$B$16,IF(N2265&lt;Premissas!$B$12,Premissas!$B$17,Premissas!$B$18)))))</f>
        <v/>
      </c>
      <c r="Q2265" s="5">
        <f>IFERROR(P2265/Premissas!$B$4,0)</f>
        <v/>
      </c>
    </row>
    <row r="2266">
      <c r="A2266" s="2" t="n">
        <v>8</v>
      </c>
      <c r="B2266" s="2" t="n">
        <v>409</v>
      </c>
      <c r="C2266" s="2" t="inlineStr">
        <is>
          <t>RECEBIMENTO</t>
        </is>
      </c>
      <c r="D2266" s="2" t="inlineStr">
        <is>
          <t>5461626</t>
        </is>
      </c>
      <c r="E2266" s="2" t="inlineStr">
        <is>
          <t>Denis Da Cruz Batista</t>
        </is>
      </c>
      <c r="F2266" s="2" t="n">
        <v>11</v>
      </c>
      <c r="G2266" s="2" t="n">
        <v>6.69</v>
      </c>
      <c r="H2266" s="2" t="n">
        <v>2</v>
      </c>
      <c r="I2266" s="2" t="n">
        <v>25</v>
      </c>
      <c r="J2266" s="2" t="inlineStr">
        <is>
          <t>GPA</t>
        </is>
      </c>
      <c r="K2266" s="2">
        <f>IF(I2266&lt;&gt;"",I2266,IFERROR(INDEX(Base!$I:$I,MATCH(1,(Base!$C:$C=C2266)*(Base!$I:$I&lt;&gt;""),0)),0))</f>
        <v/>
      </c>
      <c r="L2266" s="2">
        <f>IF(AND(I2266="",K2266&gt;0),"SIM","NÃO")</f>
        <v/>
      </c>
      <c r="M2266" s="2">
        <f>IF(ISNUMBER(SEARCH("SEPARA",UPPER(C2266))),"NÃO","SIM")</f>
        <v/>
      </c>
      <c r="N2266" s="2">
        <f>IFERROR(H2266/K2266,0)</f>
        <v/>
      </c>
      <c r="O2266" s="2">
        <f>IF(M2266="NÃO","EXCLUÍDO",IF(N2266&lt;Premissas!$B$8,"&lt; 1,00",IF(N2266&lt;Premissas!$B$9,"1,00 – 1,19",IF(N2266&lt;Premissas!$B$10,"1,20 – 1,39",IF(N2266&lt;Premissas!$B$11,"1,40 – 1,59",IF(N2266&lt;Premissas!$B$12,"1,60 – 1,99","≥ 2,00"))))))</f>
        <v/>
      </c>
      <c r="P2266" s="5">
        <f>IF(OR(M2266="NÃO",N2266&lt;Premissas!$B$8),Premissas!$B$13,IF(N2266&lt;Premissas!$B$9,Premissas!$B$14,IF(N2266&lt;Premissas!$B$10,Premissas!$B$15,IF(N2266&lt;Premissas!$B$11,Premissas!$B$16,IF(N2266&lt;Premissas!$B$12,Premissas!$B$17,Premissas!$B$18)))))</f>
        <v/>
      </c>
      <c r="Q2266" s="5">
        <f>IFERROR(P2266/Premissas!$B$4,0)</f>
        <v/>
      </c>
    </row>
    <row r="2267">
      <c r="A2267" s="2" t="n">
        <v>8</v>
      </c>
      <c r="B2267" s="2" t="n">
        <v>409</v>
      </c>
      <c r="C2267" s="2" t="inlineStr">
        <is>
          <t>PUXADA RECEB</t>
        </is>
      </c>
      <c r="D2267" s="2" t="inlineStr">
        <is>
          <t>5461685</t>
        </is>
      </c>
      <c r="E2267" s="2" t="inlineStr">
        <is>
          <t>Joao Vitor De Souza Orlando</t>
        </is>
      </c>
      <c r="F2267" s="2" t="n">
        <v>55</v>
      </c>
      <c r="G2267" s="2" t="n">
        <v>9.369999999999999</v>
      </c>
      <c r="H2267" s="2" t="n">
        <v>6</v>
      </c>
      <c r="I2267" s="2" t="n">
        <v>22</v>
      </c>
      <c r="J2267" s="2" t="inlineStr">
        <is>
          <t>GPA</t>
        </is>
      </c>
      <c r="K2267" s="2">
        <f>IF(I2267&lt;&gt;"",I2267,IFERROR(INDEX(Base!$I:$I,MATCH(1,(Base!$C:$C=C2267)*(Base!$I:$I&lt;&gt;""),0)),0))</f>
        <v/>
      </c>
      <c r="L2267" s="2">
        <f>IF(AND(I2267="",K2267&gt;0),"SIM","NÃO")</f>
        <v/>
      </c>
      <c r="M2267" s="2">
        <f>IF(ISNUMBER(SEARCH("SEPARA",UPPER(C2267))),"NÃO","SIM")</f>
        <v/>
      </c>
      <c r="N2267" s="2">
        <f>IFERROR(H2267/K2267,0)</f>
        <v/>
      </c>
      <c r="O2267" s="2">
        <f>IF(M2267="NÃO","EXCLUÍDO",IF(N2267&lt;Premissas!$B$8,"&lt; 1,00",IF(N2267&lt;Premissas!$B$9,"1,00 – 1,19",IF(N2267&lt;Premissas!$B$10,"1,20 – 1,39",IF(N2267&lt;Premissas!$B$11,"1,40 – 1,59",IF(N2267&lt;Premissas!$B$12,"1,60 – 1,99","≥ 2,00"))))))</f>
        <v/>
      </c>
      <c r="P2267" s="5">
        <f>IF(OR(M2267="NÃO",N2267&lt;Premissas!$B$8),Premissas!$B$13,IF(N2267&lt;Premissas!$B$9,Premissas!$B$14,IF(N2267&lt;Premissas!$B$10,Premissas!$B$15,IF(N2267&lt;Premissas!$B$11,Premissas!$B$16,IF(N2267&lt;Premissas!$B$12,Premissas!$B$17,Premissas!$B$18)))))</f>
        <v/>
      </c>
      <c r="Q2267" s="5">
        <f>IFERROR(P2267/Premissas!$B$4,0)</f>
        <v/>
      </c>
    </row>
    <row r="2268">
      <c r="A2268" s="2" t="n">
        <v>8</v>
      </c>
      <c r="B2268" s="2" t="n">
        <v>409</v>
      </c>
      <c r="C2268" s="2" t="inlineStr">
        <is>
          <t>SEPARACAO</t>
        </is>
      </c>
      <c r="D2268" s="2" t="inlineStr">
        <is>
          <t>5461685</t>
        </is>
      </c>
      <c r="E2268" s="2" t="inlineStr">
        <is>
          <t>Joao Vitor De Souza Orlando</t>
        </is>
      </c>
      <c r="F2268" s="2" t="n">
        <v>1667</v>
      </c>
      <c r="G2268" s="2" t="n">
        <v>44.01</v>
      </c>
      <c r="H2268" s="2" t="n">
        <v>38</v>
      </c>
      <c r="I2268" s="2" t="n">
        <v>105</v>
      </c>
      <c r="J2268" s="2" t="inlineStr">
        <is>
          <t>GPA</t>
        </is>
      </c>
      <c r="K2268" s="2">
        <f>IF(I2268&lt;&gt;"",I2268,IFERROR(INDEX(Base!$I:$I,MATCH(1,(Base!$C:$C=C2268)*(Base!$I:$I&lt;&gt;""),0)),0))</f>
        <v/>
      </c>
      <c r="L2268" s="2">
        <f>IF(AND(I2268="",K2268&gt;0),"SIM","NÃO")</f>
        <v/>
      </c>
      <c r="M2268" s="2">
        <f>IF(ISNUMBER(SEARCH("SEPARA",UPPER(C2268))),"NÃO","SIM")</f>
        <v/>
      </c>
      <c r="N2268" s="2">
        <f>IFERROR(H2268/K2268,0)</f>
        <v/>
      </c>
      <c r="O2268" s="2">
        <f>IF(M2268="NÃO","EXCLUÍDO",IF(N2268&lt;Premissas!$B$8,"&lt; 1,00",IF(N2268&lt;Premissas!$B$9,"1,00 – 1,19",IF(N2268&lt;Premissas!$B$10,"1,20 – 1,39",IF(N2268&lt;Premissas!$B$11,"1,40 – 1,59",IF(N2268&lt;Premissas!$B$12,"1,60 – 1,99","≥ 2,00"))))))</f>
        <v/>
      </c>
      <c r="P2268" s="5">
        <f>IF(OR(M2268="NÃO",N2268&lt;Premissas!$B$8),Premissas!$B$13,IF(N2268&lt;Premissas!$B$9,Premissas!$B$14,IF(N2268&lt;Premissas!$B$10,Premissas!$B$15,IF(N2268&lt;Premissas!$B$11,Premissas!$B$16,IF(N2268&lt;Premissas!$B$12,Premissas!$B$17,Premissas!$B$18)))))</f>
        <v/>
      </c>
      <c r="Q2268" s="5">
        <f>IFERROR(P2268/Premissas!$B$4,0)</f>
        <v/>
      </c>
    </row>
    <row r="2269">
      <c r="A2269" s="2" t="n">
        <v>8</v>
      </c>
      <c r="B2269" s="2" t="n">
        <v>409</v>
      </c>
      <c r="C2269" s="2" t="inlineStr">
        <is>
          <t>PUXADA RECEB</t>
        </is>
      </c>
      <c r="D2269" s="2" t="inlineStr">
        <is>
          <t>5464285</t>
        </is>
      </c>
      <c r="E2269" s="2" t="inlineStr">
        <is>
          <t>Adriano Monteiro Da Silva</t>
        </is>
      </c>
      <c r="F2269" s="2" t="n">
        <v>2193</v>
      </c>
      <c r="G2269" s="2" t="n">
        <v>61.59</v>
      </c>
      <c r="H2269" s="2" t="n">
        <v>36</v>
      </c>
      <c r="I2269" s="2" t="n">
        <v>22</v>
      </c>
      <c r="J2269" s="2" t="inlineStr">
        <is>
          <t>GPA</t>
        </is>
      </c>
      <c r="K2269" s="2">
        <f>IF(I2269&lt;&gt;"",I2269,IFERROR(INDEX(Base!$I:$I,MATCH(1,(Base!$C:$C=C2269)*(Base!$I:$I&lt;&gt;""),0)),0))</f>
        <v/>
      </c>
      <c r="L2269" s="2">
        <f>IF(AND(I2269="",K2269&gt;0),"SIM","NÃO")</f>
        <v/>
      </c>
      <c r="M2269" s="2">
        <f>IF(ISNUMBER(SEARCH("SEPARA",UPPER(C2269))),"NÃO","SIM")</f>
        <v/>
      </c>
      <c r="N2269" s="2">
        <f>IFERROR(H2269/K2269,0)</f>
        <v/>
      </c>
      <c r="O2269" s="2">
        <f>IF(M2269="NÃO","EXCLUÍDO",IF(N2269&lt;Premissas!$B$8,"&lt; 1,00",IF(N2269&lt;Premissas!$B$9,"1,00 – 1,19",IF(N2269&lt;Premissas!$B$10,"1,20 – 1,39",IF(N2269&lt;Premissas!$B$11,"1,40 – 1,59",IF(N2269&lt;Premissas!$B$12,"1,60 – 1,99","≥ 2,00"))))))</f>
        <v/>
      </c>
      <c r="P2269" s="5">
        <f>IF(OR(M2269="NÃO",N2269&lt;Premissas!$B$8),Premissas!$B$13,IF(N2269&lt;Premissas!$B$9,Premissas!$B$14,IF(N2269&lt;Premissas!$B$10,Premissas!$B$15,IF(N2269&lt;Premissas!$B$11,Premissas!$B$16,IF(N2269&lt;Premissas!$B$12,Premissas!$B$17,Premissas!$B$18)))))</f>
        <v/>
      </c>
      <c r="Q2269" s="5">
        <f>IFERROR(P2269/Premissas!$B$4,0)</f>
        <v/>
      </c>
    </row>
    <row r="2270">
      <c r="A2270" s="2" t="n">
        <v>8</v>
      </c>
      <c r="B2270" s="2" t="n">
        <v>409</v>
      </c>
      <c r="C2270" s="2" t="inlineStr">
        <is>
          <t>SEPARACAO</t>
        </is>
      </c>
      <c r="D2270" s="2" t="inlineStr">
        <is>
          <t>5464285</t>
        </is>
      </c>
      <c r="E2270" s="2" t="inlineStr">
        <is>
          <t>Adriano Monteiro Da Silva</t>
        </is>
      </c>
      <c r="F2270" s="2" t="n">
        <v>1270</v>
      </c>
      <c r="G2270" s="2" t="n">
        <v>21.25</v>
      </c>
      <c r="H2270" s="2" t="n">
        <v>60</v>
      </c>
      <c r="I2270" s="2" t="n">
        <v>105</v>
      </c>
      <c r="J2270" s="2" t="inlineStr">
        <is>
          <t>GPA</t>
        </is>
      </c>
      <c r="K2270" s="2">
        <f>IF(I2270&lt;&gt;"",I2270,IFERROR(INDEX(Base!$I:$I,MATCH(1,(Base!$C:$C=C2270)*(Base!$I:$I&lt;&gt;""),0)),0))</f>
        <v/>
      </c>
      <c r="L2270" s="2">
        <f>IF(AND(I2270="",K2270&gt;0),"SIM","NÃO")</f>
        <v/>
      </c>
      <c r="M2270" s="2">
        <f>IF(ISNUMBER(SEARCH("SEPARA",UPPER(C2270))),"NÃO","SIM")</f>
        <v/>
      </c>
      <c r="N2270" s="2">
        <f>IFERROR(H2270/K2270,0)</f>
        <v/>
      </c>
      <c r="O2270" s="2">
        <f>IF(M2270="NÃO","EXCLUÍDO",IF(N2270&lt;Premissas!$B$8,"&lt; 1,00",IF(N2270&lt;Premissas!$B$9,"1,00 – 1,19",IF(N2270&lt;Premissas!$B$10,"1,20 – 1,39",IF(N2270&lt;Premissas!$B$11,"1,40 – 1,59",IF(N2270&lt;Premissas!$B$12,"1,60 – 1,99","≥ 2,00"))))))</f>
        <v/>
      </c>
      <c r="P2270" s="5">
        <f>IF(OR(M2270="NÃO",N2270&lt;Premissas!$B$8),Premissas!$B$13,IF(N2270&lt;Premissas!$B$9,Premissas!$B$14,IF(N2270&lt;Premissas!$B$10,Premissas!$B$15,IF(N2270&lt;Premissas!$B$11,Premissas!$B$16,IF(N2270&lt;Premissas!$B$12,Premissas!$B$17,Premissas!$B$18)))))</f>
        <v/>
      </c>
      <c r="Q2270" s="5">
        <f>IFERROR(P2270/Premissas!$B$4,0)</f>
        <v/>
      </c>
    </row>
    <row r="2271">
      <c r="A2271" s="2" t="n">
        <v>8</v>
      </c>
      <c r="B2271" s="2" t="n">
        <v>409</v>
      </c>
      <c r="C2271" s="2" t="inlineStr">
        <is>
          <t>PUXADA RECEB</t>
        </is>
      </c>
      <c r="D2271" s="2" t="inlineStr">
        <is>
          <t>5467624</t>
        </is>
      </c>
      <c r="E2271" s="2" t="inlineStr">
        <is>
          <t>Yan Pestana Da Silva</t>
        </is>
      </c>
      <c r="F2271" s="2" t="n">
        <v>1455</v>
      </c>
      <c r="G2271" s="2" t="n">
        <v>38.3</v>
      </c>
      <c r="H2271" s="2" t="n">
        <v>38</v>
      </c>
      <c r="I2271" s="2" t="n">
        <v>22</v>
      </c>
      <c r="J2271" s="2" t="inlineStr">
        <is>
          <t>GPA</t>
        </is>
      </c>
      <c r="K2271" s="2">
        <f>IF(I2271&lt;&gt;"",I2271,IFERROR(INDEX(Base!$I:$I,MATCH(1,(Base!$C:$C=C2271)*(Base!$I:$I&lt;&gt;""),0)),0))</f>
        <v/>
      </c>
      <c r="L2271" s="2">
        <f>IF(AND(I2271="",K2271&gt;0),"SIM","NÃO")</f>
        <v/>
      </c>
      <c r="M2271" s="2">
        <f>IF(ISNUMBER(SEARCH("SEPARA",UPPER(C2271))),"NÃO","SIM")</f>
        <v/>
      </c>
      <c r="N2271" s="2">
        <f>IFERROR(H2271/K2271,0)</f>
        <v/>
      </c>
      <c r="O2271" s="2">
        <f>IF(M2271="NÃO","EXCLUÍDO",IF(N2271&lt;Premissas!$B$8,"&lt; 1,00",IF(N2271&lt;Premissas!$B$9,"1,00 – 1,19",IF(N2271&lt;Premissas!$B$10,"1,20 – 1,39",IF(N2271&lt;Premissas!$B$11,"1,40 – 1,59",IF(N2271&lt;Premissas!$B$12,"1,60 – 1,99","≥ 2,00"))))))</f>
        <v/>
      </c>
      <c r="P2271" s="5">
        <f>IF(OR(M2271="NÃO",N2271&lt;Premissas!$B$8),Premissas!$B$13,IF(N2271&lt;Premissas!$B$9,Premissas!$B$14,IF(N2271&lt;Premissas!$B$10,Premissas!$B$15,IF(N2271&lt;Premissas!$B$11,Premissas!$B$16,IF(N2271&lt;Premissas!$B$12,Premissas!$B$17,Premissas!$B$18)))))</f>
        <v/>
      </c>
      <c r="Q2271" s="5">
        <f>IFERROR(P2271/Premissas!$B$4,0)</f>
        <v/>
      </c>
    </row>
    <row r="2272">
      <c r="A2272" s="2" t="n">
        <v>8</v>
      </c>
      <c r="B2272" s="2" t="n">
        <v>409</v>
      </c>
      <c r="C2272" s="2" t="inlineStr">
        <is>
          <t>SEPARACAO</t>
        </is>
      </c>
      <c r="D2272" s="2" t="inlineStr">
        <is>
          <t>5467624</t>
        </is>
      </c>
      <c r="E2272" s="2" t="inlineStr">
        <is>
          <t>Yan Pestana Da Silva</t>
        </is>
      </c>
      <c r="F2272" s="2" t="n">
        <v>4126</v>
      </c>
      <c r="G2272" s="2" t="n">
        <v>48.2</v>
      </c>
      <c r="H2272" s="2" t="n">
        <v>86</v>
      </c>
      <c r="I2272" s="2" t="n">
        <v>105</v>
      </c>
      <c r="J2272" s="2" t="inlineStr">
        <is>
          <t>GPA</t>
        </is>
      </c>
      <c r="K2272" s="2">
        <f>IF(I2272&lt;&gt;"",I2272,IFERROR(INDEX(Base!$I:$I,MATCH(1,(Base!$C:$C=C2272)*(Base!$I:$I&lt;&gt;""),0)),0))</f>
        <v/>
      </c>
      <c r="L2272" s="2">
        <f>IF(AND(I2272="",K2272&gt;0),"SIM","NÃO")</f>
        <v/>
      </c>
      <c r="M2272" s="2">
        <f>IF(ISNUMBER(SEARCH("SEPARA",UPPER(C2272))),"NÃO","SIM")</f>
        <v/>
      </c>
      <c r="N2272" s="2">
        <f>IFERROR(H2272/K2272,0)</f>
        <v/>
      </c>
      <c r="O2272" s="2">
        <f>IF(M2272="NÃO","EXCLUÍDO",IF(N2272&lt;Premissas!$B$8,"&lt; 1,00",IF(N2272&lt;Premissas!$B$9,"1,00 – 1,19",IF(N2272&lt;Premissas!$B$10,"1,20 – 1,39",IF(N2272&lt;Premissas!$B$11,"1,40 – 1,59",IF(N2272&lt;Premissas!$B$12,"1,60 – 1,99","≥ 2,00"))))))</f>
        <v/>
      </c>
      <c r="P2272" s="5">
        <f>IF(OR(M2272="NÃO",N2272&lt;Premissas!$B$8),Premissas!$B$13,IF(N2272&lt;Premissas!$B$9,Premissas!$B$14,IF(N2272&lt;Premissas!$B$10,Premissas!$B$15,IF(N2272&lt;Premissas!$B$11,Premissas!$B$16,IF(N2272&lt;Premissas!$B$12,Premissas!$B$17,Premissas!$B$18)))))</f>
        <v/>
      </c>
      <c r="Q2272" s="5">
        <f>IFERROR(P2272/Premissas!$B$4,0)</f>
        <v/>
      </c>
    </row>
    <row r="2273">
      <c r="A2273" s="2" t="n">
        <v>8</v>
      </c>
      <c r="B2273" s="2" t="n">
        <v>409</v>
      </c>
      <c r="C2273" s="2" t="inlineStr">
        <is>
          <t>PUXADA RECEB</t>
        </is>
      </c>
      <c r="D2273" s="2" t="inlineStr">
        <is>
          <t>5522030</t>
        </is>
      </c>
      <c r="E2273" s="2" t="inlineStr">
        <is>
          <t>Matheus Da Silva Ribeiro</t>
        </is>
      </c>
      <c r="F2273" s="2" t="n">
        <v>6</v>
      </c>
      <c r="G2273" s="2" t="n">
        <v>2.55</v>
      </c>
      <c r="H2273" s="2" t="n">
        <v>2</v>
      </c>
      <c r="I2273" s="2" t="n">
        <v>22</v>
      </c>
      <c r="J2273" s="2" t="inlineStr">
        <is>
          <t>GPA</t>
        </is>
      </c>
      <c r="K2273" s="2">
        <f>IF(I2273&lt;&gt;"",I2273,IFERROR(INDEX(Base!$I:$I,MATCH(1,(Base!$C:$C=C2273)*(Base!$I:$I&lt;&gt;""),0)),0))</f>
        <v/>
      </c>
      <c r="L2273" s="2">
        <f>IF(AND(I2273="",K2273&gt;0),"SIM","NÃO")</f>
        <v/>
      </c>
      <c r="M2273" s="2">
        <f>IF(ISNUMBER(SEARCH("SEPARA",UPPER(C2273))),"NÃO","SIM")</f>
        <v/>
      </c>
      <c r="N2273" s="2">
        <f>IFERROR(H2273/K2273,0)</f>
        <v/>
      </c>
      <c r="O2273" s="2">
        <f>IF(M2273="NÃO","EXCLUÍDO",IF(N2273&lt;Premissas!$B$8,"&lt; 1,00",IF(N2273&lt;Premissas!$B$9,"1,00 – 1,19",IF(N2273&lt;Premissas!$B$10,"1,20 – 1,39",IF(N2273&lt;Premissas!$B$11,"1,40 – 1,59",IF(N2273&lt;Premissas!$B$12,"1,60 – 1,99","≥ 2,00"))))))</f>
        <v/>
      </c>
      <c r="P2273" s="5">
        <f>IF(OR(M2273="NÃO",N2273&lt;Premissas!$B$8),Premissas!$B$13,IF(N2273&lt;Premissas!$B$9,Premissas!$B$14,IF(N2273&lt;Premissas!$B$10,Premissas!$B$15,IF(N2273&lt;Premissas!$B$11,Premissas!$B$16,IF(N2273&lt;Premissas!$B$12,Premissas!$B$17,Premissas!$B$18)))))</f>
        <v/>
      </c>
      <c r="Q2273" s="5">
        <f>IFERROR(P2273/Premissas!$B$4,0)</f>
        <v/>
      </c>
    </row>
    <row r="2274">
      <c r="A2274" s="2" t="n">
        <v>8</v>
      </c>
      <c r="B2274" s="2" t="n">
        <v>409</v>
      </c>
      <c r="C2274" s="2" t="inlineStr">
        <is>
          <t>RECEBIMENTO</t>
        </is>
      </c>
      <c r="D2274" s="2" t="inlineStr">
        <is>
          <t>5522030</t>
        </is>
      </c>
      <c r="E2274" s="2" t="inlineStr">
        <is>
          <t>Matheus Da Silva Ribeiro</t>
        </is>
      </c>
      <c r="F2274" s="2" t="n">
        <v>1</v>
      </c>
      <c r="G2274" s="2" t="n">
        <v>1.3</v>
      </c>
      <c r="H2274" s="2" t="n">
        <v>1</v>
      </c>
      <c r="I2274" s="2" t="n">
        <v>25</v>
      </c>
      <c r="J2274" s="2" t="inlineStr">
        <is>
          <t>GPA</t>
        </is>
      </c>
      <c r="K2274" s="2">
        <f>IF(I2274&lt;&gt;"",I2274,IFERROR(INDEX(Base!$I:$I,MATCH(1,(Base!$C:$C=C2274)*(Base!$I:$I&lt;&gt;""),0)),0))</f>
        <v/>
      </c>
      <c r="L2274" s="2">
        <f>IF(AND(I2274="",K2274&gt;0),"SIM","NÃO")</f>
        <v/>
      </c>
      <c r="M2274" s="2">
        <f>IF(ISNUMBER(SEARCH("SEPARA",UPPER(C2274))),"NÃO","SIM")</f>
        <v/>
      </c>
      <c r="N2274" s="2">
        <f>IFERROR(H2274/K2274,0)</f>
        <v/>
      </c>
      <c r="O2274" s="2">
        <f>IF(M2274="NÃO","EXCLUÍDO",IF(N2274&lt;Premissas!$B$8,"&lt; 1,00",IF(N2274&lt;Premissas!$B$9,"1,00 – 1,19",IF(N2274&lt;Premissas!$B$10,"1,20 – 1,39",IF(N2274&lt;Premissas!$B$11,"1,40 – 1,59",IF(N2274&lt;Premissas!$B$12,"1,60 – 1,99","≥ 2,00"))))))</f>
        <v/>
      </c>
      <c r="P2274" s="5">
        <f>IF(OR(M2274="NÃO",N2274&lt;Premissas!$B$8),Premissas!$B$13,IF(N2274&lt;Premissas!$B$9,Premissas!$B$14,IF(N2274&lt;Premissas!$B$10,Premissas!$B$15,IF(N2274&lt;Premissas!$B$11,Premissas!$B$16,IF(N2274&lt;Premissas!$B$12,Premissas!$B$17,Premissas!$B$18)))))</f>
        <v/>
      </c>
      <c r="Q2274" s="5">
        <f>IFERROR(P2274/Premissas!$B$4,0)</f>
        <v/>
      </c>
    </row>
    <row r="2275">
      <c r="A2275" s="2" t="n">
        <v>8</v>
      </c>
      <c r="B2275" s="2" t="n">
        <v>409</v>
      </c>
      <c r="C2275" s="2" t="inlineStr">
        <is>
          <t>SEPARACAO</t>
        </is>
      </c>
      <c r="D2275" s="2" t="inlineStr">
        <is>
          <t>5522030</t>
        </is>
      </c>
      <c r="E2275" s="2" t="inlineStr">
        <is>
          <t>Matheus Da Silva Ribeiro</t>
        </is>
      </c>
      <c r="F2275" s="2" t="n">
        <v>1104</v>
      </c>
      <c r="G2275" s="2" t="n">
        <v>9.050000000000001</v>
      </c>
      <c r="H2275" s="2" t="n">
        <v>122</v>
      </c>
      <c r="I2275" s="2" t="n">
        <v>105</v>
      </c>
      <c r="J2275" s="2" t="inlineStr">
        <is>
          <t>GPA</t>
        </is>
      </c>
      <c r="K2275" s="2">
        <f>IF(I2275&lt;&gt;"",I2275,IFERROR(INDEX(Base!$I:$I,MATCH(1,(Base!$C:$C=C2275)*(Base!$I:$I&lt;&gt;""),0)),0))</f>
        <v/>
      </c>
      <c r="L2275" s="2">
        <f>IF(AND(I2275="",K2275&gt;0),"SIM","NÃO")</f>
        <v/>
      </c>
      <c r="M2275" s="2">
        <f>IF(ISNUMBER(SEARCH("SEPARA",UPPER(C2275))),"NÃO","SIM")</f>
        <v/>
      </c>
      <c r="N2275" s="2">
        <f>IFERROR(H2275/K2275,0)</f>
        <v/>
      </c>
      <c r="O2275" s="2">
        <f>IF(M2275="NÃO","EXCLUÍDO",IF(N2275&lt;Premissas!$B$8,"&lt; 1,00",IF(N2275&lt;Premissas!$B$9,"1,00 – 1,19",IF(N2275&lt;Premissas!$B$10,"1,20 – 1,39",IF(N2275&lt;Premissas!$B$11,"1,40 – 1,59",IF(N2275&lt;Premissas!$B$12,"1,60 – 1,99","≥ 2,00"))))))</f>
        <v/>
      </c>
      <c r="P2275" s="5">
        <f>IF(OR(M2275="NÃO",N2275&lt;Premissas!$B$8),Premissas!$B$13,IF(N2275&lt;Premissas!$B$9,Premissas!$B$14,IF(N2275&lt;Premissas!$B$10,Premissas!$B$15,IF(N2275&lt;Premissas!$B$11,Premissas!$B$16,IF(N2275&lt;Premissas!$B$12,Premissas!$B$17,Premissas!$B$18)))))</f>
        <v/>
      </c>
      <c r="Q2275" s="5">
        <f>IFERROR(P2275/Premissas!$B$4,0)</f>
        <v/>
      </c>
    </row>
    <row r="2276">
      <c r="A2276" s="2" t="n">
        <v>8</v>
      </c>
      <c r="B2276" s="2" t="n">
        <v>409</v>
      </c>
      <c r="C2276" s="2" t="inlineStr">
        <is>
          <t>SEPARACAO</t>
        </is>
      </c>
      <c r="D2276" s="2" t="inlineStr">
        <is>
          <t>5531195</t>
        </is>
      </c>
      <c r="E2276" s="2" t="inlineStr">
        <is>
          <t>Brendo Bernardo Da Silva Santiago</t>
        </is>
      </c>
      <c r="F2276" s="2" t="n">
        <v>553</v>
      </c>
      <c r="G2276" s="2" t="n">
        <v>7.37</v>
      </c>
      <c r="H2276" s="2" t="n">
        <v>75</v>
      </c>
      <c r="I2276" s="2" t="n">
        <v>105</v>
      </c>
      <c r="J2276" s="2" t="inlineStr">
        <is>
          <t>GPA</t>
        </is>
      </c>
      <c r="K2276" s="2">
        <f>IF(I2276&lt;&gt;"",I2276,IFERROR(INDEX(Base!$I:$I,MATCH(1,(Base!$C:$C=C2276)*(Base!$I:$I&lt;&gt;""),0)),0))</f>
        <v/>
      </c>
      <c r="L2276" s="2">
        <f>IF(AND(I2276="",K2276&gt;0),"SIM","NÃO")</f>
        <v/>
      </c>
      <c r="M2276" s="2">
        <f>IF(ISNUMBER(SEARCH("SEPARA",UPPER(C2276))),"NÃO","SIM")</f>
        <v/>
      </c>
      <c r="N2276" s="2">
        <f>IFERROR(H2276/K2276,0)</f>
        <v/>
      </c>
      <c r="O2276" s="2">
        <f>IF(M2276="NÃO","EXCLUÍDO",IF(N2276&lt;Premissas!$B$8,"&lt; 1,00",IF(N2276&lt;Premissas!$B$9,"1,00 – 1,19",IF(N2276&lt;Premissas!$B$10,"1,20 – 1,39",IF(N2276&lt;Premissas!$B$11,"1,40 – 1,59",IF(N2276&lt;Premissas!$B$12,"1,60 – 1,99","≥ 2,00"))))))</f>
        <v/>
      </c>
      <c r="P2276" s="5">
        <f>IF(OR(M2276="NÃO",N2276&lt;Premissas!$B$8),Premissas!$B$13,IF(N2276&lt;Premissas!$B$9,Premissas!$B$14,IF(N2276&lt;Premissas!$B$10,Premissas!$B$15,IF(N2276&lt;Premissas!$B$11,Premissas!$B$16,IF(N2276&lt;Premissas!$B$12,Premissas!$B$17,Premissas!$B$18)))))</f>
        <v/>
      </c>
      <c r="Q2276" s="5">
        <f>IFERROR(P2276/Premissas!$B$4,0)</f>
        <v/>
      </c>
    </row>
    <row r="2277">
      <c r="A2277" s="2" t="n">
        <v>8</v>
      </c>
      <c r="B2277" s="2" t="n">
        <v>409</v>
      </c>
      <c r="C2277" s="2" t="inlineStr">
        <is>
          <t>SEPARACAO</t>
        </is>
      </c>
      <c r="D2277" s="2" t="inlineStr">
        <is>
          <t>5600332</t>
        </is>
      </c>
      <c r="E2277" s="2" t="inlineStr">
        <is>
          <t>Ricardo Faria Ferreira</t>
        </is>
      </c>
      <c r="F2277" s="2" t="n">
        <v>56</v>
      </c>
      <c r="G2277" s="2" t="n">
        <v>0.38</v>
      </c>
      <c r="H2277" s="2" t="n">
        <v>147</v>
      </c>
      <c r="I2277" s="2" t="n">
        <v>105</v>
      </c>
      <c r="J2277" s="2" t="inlineStr">
        <is>
          <t>GPA</t>
        </is>
      </c>
      <c r="K2277" s="2">
        <f>IF(I2277&lt;&gt;"",I2277,IFERROR(INDEX(Base!$I:$I,MATCH(1,(Base!$C:$C=C2277)*(Base!$I:$I&lt;&gt;""),0)),0))</f>
        <v/>
      </c>
      <c r="L2277" s="2">
        <f>IF(AND(I2277="",K2277&gt;0),"SIM","NÃO")</f>
        <v/>
      </c>
      <c r="M2277" s="2">
        <f>IF(ISNUMBER(SEARCH("SEPARA",UPPER(C2277))),"NÃO","SIM")</f>
        <v/>
      </c>
      <c r="N2277" s="2">
        <f>IFERROR(H2277/K2277,0)</f>
        <v/>
      </c>
      <c r="O2277" s="2">
        <f>IF(M2277="NÃO","EXCLUÍDO",IF(N2277&lt;Premissas!$B$8,"&lt; 1,00",IF(N2277&lt;Premissas!$B$9,"1,00 – 1,19",IF(N2277&lt;Premissas!$B$10,"1,20 – 1,39",IF(N2277&lt;Premissas!$B$11,"1,40 – 1,59",IF(N2277&lt;Premissas!$B$12,"1,60 – 1,99","≥ 2,00"))))))</f>
        <v/>
      </c>
      <c r="P2277" s="5">
        <f>IF(OR(M2277="NÃO",N2277&lt;Premissas!$B$8),Premissas!$B$13,IF(N2277&lt;Premissas!$B$9,Premissas!$B$14,IF(N2277&lt;Premissas!$B$10,Premissas!$B$15,IF(N2277&lt;Premissas!$B$11,Premissas!$B$16,IF(N2277&lt;Premissas!$B$12,Premissas!$B$17,Premissas!$B$18)))))</f>
        <v/>
      </c>
      <c r="Q2277" s="5">
        <f>IFERROR(P2277/Premissas!$B$4,0)</f>
        <v/>
      </c>
    </row>
    <row r="2278">
      <c r="A2278" s="2" t="n">
        <v>8</v>
      </c>
      <c r="B2278" s="2" t="n">
        <v>409</v>
      </c>
      <c r="C2278" s="2" t="inlineStr">
        <is>
          <t>CARREGAMENTO</t>
        </is>
      </c>
      <c r="D2278" s="2" t="inlineStr">
        <is>
          <t>5636540</t>
        </is>
      </c>
      <c r="E2278" s="2" t="inlineStr">
        <is>
          <t>Emanuel Jose Pinheiro Barbosa Filho</t>
        </is>
      </c>
      <c r="F2278" s="2" t="n">
        <v>174</v>
      </c>
      <c r="G2278" s="2" t="n">
        <v>0.68</v>
      </c>
      <c r="H2278" s="2" t="n">
        <v>256</v>
      </c>
      <c r="I2278" s="2" t="n">
        <v>24</v>
      </c>
      <c r="J2278" s="2" t="inlineStr">
        <is>
          <t>GPA</t>
        </is>
      </c>
      <c r="K2278" s="2">
        <f>IF(I2278&lt;&gt;"",I2278,IFERROR(INDEX(Base!$I:$I,MATCH(1,(Base!$C:$C=C2278)*(Base!$I:$I&lt;&gt;""),0)),0))</f>
        <v/>
      </c>
      <c r="L2278" s="2">
        <f>IF(AND(I2278="",K2278&gt;0),"SIM","NÃO")</f>
        <v/>
      </c>
      <c r="M2278" s="2">
        <f>IF(ISNUMBER(SEARCH("SEPARA",UPPER(C2278))),"NÃO","SIM")</f>
        <v/>
      </c>
      <c r="N2278" s="2">
        <f>IFERROR(H2278/K2278,0)</f>
        <v/>
      </c>
      <c r="O2278" s="2">
        <f>IF(M2278="NÃO","EXCLUÍDO",IF(N2278&lt;Premissas!$B$8,"&lt; 1,00",IF(N2278&lt;Premissas!$B$9,"1,00 – 1,19",IF(N2278&lt;Premissas!$B$10,"1,20 – 1,39",IF(N2278&lt;Premissas!$B$11,"1,40 – 1,59",IF(N2278&lt;Premissas!$B$12,"1,60 – 1,99","≥ 2,00"))))))</f>
        <v/>
      </c>
      <c r="P2278" s="5">
        <f>IF(OR(M2278="NÃO",N2278&lt;Premissas!$B$8),Premissas!$B$13,IF(N2278&lt;Premissas!$B$9,Premissas!$B$14,IF(N2278&lt;Premissas!$B$10,Premissas!$B$15,IF(N2278&lt;Premissas!$B$11,Premissas!$B$16,IF(N2278&lt;Premissas!$B$12,Premissas!$B$17,Premissas!$B$18)))))</f>
        <v/>
      </c>
      <c r="Q2278" s="5">
        <f>IFERROR(P2278/Premissas!$B$4,0)</f>
        <v/>
      </c>
    </row>
    <row r="2279">
      <c r="A2279" s="2" t="n">
        <v>8</v>
      </c>
      <c r="B2279" s="2" t="n">
        <v>409</v>
      </c>
      <c r="C2279" s="2" t="inlineStr">
        <is>
          <t>SEPARACAO</t>
        </is>
      </c>
      <c r="D2279" s="2" t="inlineStr">
        <is>
          <t>5637597</t>
        </is>
      </c>
      <c r="E2279" s="2" t="inlineStr">
        <is>
          <t>Alexander Alves Dos Santos</t>
        </is>
      </c>
      <c r="F2279" s="2" t="n">
        <v>3380</v>
      </c>
      <c r="G2279" s="2" t="n">
        <v>46.59</v>
      </c>
      <c r="H2279" s="2" t="n">
        <v>73</v>
      </c>
      <c r="I2279" s="2" t="n">
        <v>105</v>
      </c>
      <c r="J2279" s="2" t="inlineStr">
        <is>
          <t>GPA</t>
        </is>
      </c>
      <c r="K2279" s="2">
        <f>IF(I2279&lt;&gt;"",I2279,IFERROR(INDEX(Base!$I:$I,MATCH(1,(Base!$C:$C=C2279)*(Base!$I:$I&lt;&gt;""),0)),0))</f>
        <v/>
      </c>
      <c r="L2279" s="2">
        <f>IF(AND(I2279="",K2279&gt;0),"SIM","NÃO")</f>
        <v/>
      </c>
      <c r="M2279" s="2">
        <f>IF(ISNUMBER(SEARCH("SEPARA",UPPER(C2279))),"NÃO","SIM")</f>
        <v/>
      </c>
      <c r="N2279" s="2">
        <f>IFERROR(H2279/K2279,0)</f>
        <v/>
      </c>
      <c r="O2279" s="2">
        <f>IF(M2279="NÃO","EXCLUÍDO",IF(N2279&lt;Premissas!$B$8,"&lt; 1,00",IF(N2279&lt;Premissas!$B$9,"1,00 – 1,19",IF(N2279&lt;Premissas!$B$10,"1,20 – 1,39",IF(N2279&lt;Premissas!$B$11,"1,40 – 1,59",IF(N2279&lt;Premissas!$B$12,"1,60 – 1,99","≥ 2,00"))))))</f>
        <v/>
      </c>
      <c r="P2279" s="5">
        <f>IF(OR(M2279="NÃO",N2279&lt;Premissas!$B$8),Premissas!$B$13,IF(N2279&lt;Premissas!$B$9,Premissas!$B$14,IF(N2279&lt;Premissas!$B$10,Premissas!$B$15,IF(N2279&lt;Premissas!$B$11,Premissas!$B$16,IF(N2279&lt;Premissas!$B$12,Premissas!$B$17,Premissas!$B$18)))))</f>
        <v/>
      </c>
      <c r="Q2279" s="5">
        <f>IFERROR(P2279/Premissas!$B$4,0)</f>
        <v/>
      </c>
    </row>
    <row r="2280">
      <c r="A2280" s="2" t="n">
        <v>8</v>
      </c>
      <c r="B2280" s="2" t="n">
        <v>409</v>
      </c>
      <c r="C2280" s="2" t="inlineStr">
        <is>
          <t>CARREGAMENTO</t>
        </is>
      </c>
      <c r="D2280" s="2" t="inlineStr">
        <is>
          <t>5655080</t>
        </is>
      </c>
      <c r="E2280" s="2" t="inlineStr">
        <is>
          <t>Geanderson Da Silva Dutra</t>
        </is>
      </c>
      <c r="F2280" s="2" t="n">
        <v>830</v>
      </c>
      <c r="G2280" s="2" t="n">
        <v>24.81</v>
      </c>
      <c r="H2280" s="2" t="n">
        <v>33</v>
      </c>
      <c r="I2280" s="2" t="n">
        <v>24</v>
      </c>
      <c r="J2280" s="2" t="inlineStr">
        <is>
          <t>GPA</t>
        </is>
      </c>
      <c r="K2280" s="2">
        <f>IF(I2280&lt;&gt;"",I2280,IFERROR(INDEX(Base!$I:$I,MATCH(1,(Base!$C:$C=C2280)*(Base!$I:$I&lt;&gt;""),0)),0))</f>
        <v/>
      </c>
      <c r="L2280" s="2">
        <f>IF(AND(I2280="",K2280&gt;0),"SIM","NÃO")</f>
        <v/>
      </c>
      <c r="M2280" s="2">
        <f>IF(ISNUMBER(SEARCH("SEPARA",UPPER(C2280))),"NÃO","SIM")</f>
        <v/>
      </c>
      <c r="N2280" s="2">
        <f>IFERROR(H2280/K2280,0)</f>
        <v/>
      </c>
      <c r="O2280" s="2">
        <f>IF(M2280="NÃO","EXCLUÍDO",IF(N2280&lt;Premissas!$B$8,"&lt; 1,00",IF(N2280&lt;Premissas!$B$9,"1,00 – 1,19",IF(N2280&lt;Premissas!$B$10,"1,20 – 1,39",IF(N2280&lt;Premissas!$B$11,"1,40 – 1,59",IF(N2280&lt;Premissas!$B$12,"1,60 – 1,99","≥ 2,00"))))))</f>
        <v/>
      </c>
      <c r="P2280" s="5">
        <f>IF(OR(M2280="NÃO",N2280&lt;Premissas!$B$8),Premissas!$B$13,IF(N2280&lt;Premissas!$B$9,Premissas!$B$14,IF(N2280&lt;Premissas!$B$10,Premissas!$B$15,IF(N2280&lt;Premissas!$B$11,Premissas!$B$16,IF(N2280&lt;Premissas!$B$12,Premissas!$B$17,Premissas!$B$18)))))</f>
        <v/>
      </c>
      <c r="Q2280" s="5">
        <f>IFERROR(P2280/Premissas!$B$4,0)</f>
        <v/>
      </c>
    </row>
    <row r="2281">
      <c r="A2281" s="2" t="n">
        <v>8</v>
      </c>
      <c r="B2281" s="2" t="n">
        <v>409</v>
      </c>
      <c r="C2281" s="2" t="inlineStr">
        <is>
          <t>PUXADA RECEB</t>
        </is>
      </c>
      <c r="D2281" s="2" t="inlineStr">
        <is>
          <t>5684510</t>
        </is>
      </c>
      <c r="E2281" s="2" t="inlineStr">
        <is>
          <t>Filipe Matheus Mudesto Monte Mor</t>
        </is>
      </c>
      <c r="F2281" s="2" t="n">
        <v>1090</v>
      </c>
      <c r="G2281" s="2" t="n">
        <v>35.5</v>
      </c>
      <c r="H2281" s="2" t="n">
        <v>31</v>
      </c>
      <c r="I2281" s="2" t="n">
        <v>22</v>
      </c>
      <c r="J2281" s="2" t="inlineStr">
        <is>
          <t>GPA</t>
        </is>
      </c>
      <c r="K2281" s="2">
        <f>IF(I2281&lt;&gt;"",I2281,IFERROR(INDEX(Base!$I:$I,MATCH(1,(Base!$C:$C=C2281)*(Base!$I:$I&lt;&gt;""),0)),0))</f>
        <v/>
      </c>
      <c r="L2281" s="2">
        <f>IF(AND(I2281="",K2281&gt;0),"SIM","NÃO")</f>
        <v/>
      </c>
      <c r="M2281" s="2">
        <f>IF(ISNUMBER(SEARCH("SEPARA",UPPER(C2281))),"NÃO","SIM")</f>
        <v/>
      </c>
      <c r="N2281" s="2">
        <f>IFERROR(H2281/K2281,0)</f>
        <v/>
      </c>
      <c r="O2281" s="2">
        <f>IF(M2281="NÃO","EXCLUÍDO",IF(N2281&lt;Premissas!$B$8,"&lt; 1,00",IF(N2281&lt;Premissas!$B$9,"1,00 – 1,19",IF(N2281&lt;Premissas!$B$10,"1,20 – 1,39",IF(N2281&lt;Premissas!$B$11,"1,40 – 1,59",IF(N2281&lt;Premissas!$B$12,"1,60 – 1,99","≥ 2,00"))))))</f>
        <v/>
      </c>
      <c r="P2281" s="5">
        <f>IF(OR(M2281="NÃO",N2281&lt;Premissas!$B$8),Premissas!$B$13,IF(N2281&lt;Premissas!$B$9,Premissas!$B$14,IF(N2281&lt;Premissas!$B$10,Premissas!$B$15,IF(N2281&lt;Premissas!$B$11,Premissas!$B$16,IF(N2281&lt;Premissas!$B$12,Premissas!$B$17,Premissas!$B$18)))))</f>
        <v/>
      </c>
      <c r="Q2281" s="5">
        <f>IFERROR(P2281/Premissas!$B$4,0)</f>
        <v/>
      </c>
    </row>
    <row r="2282">
      <c r="A2282" s="2" t="n">
        <v>8</v>
      </c>
      <c r="B2282" s="2" t="n">
        <v>409</v>
      </c>
      <c r="C2282" s="2" t="inlineStr">
        <is>
          <t>SEPARACAO</t>
        </is>
      </c>
      <c r="D2282" s="2" t="inlineStr">
        <is>
          <t>5684510</t>
        </is>
      </c>
      <c r="E2282" s="2" t="inlineStr">
        <is>
          <t>Filipe Matheus Mudesto Monte Mor</t>
        </is>
      </c>
      <c r="F2282" s="2" t="n">
        <v>505</v>
      </c>
      <c r="G2282" s="2" t="n">
        <v>6.73</v>
      </c>
      <c r="H2282" s="2" t="n">
        <v>75</v>
      </c>
      <c r="I2282" s="2" t="n">
        <v>105</v>
      </c>
      <c r="J2282" s="2" t="inlineStr">
        <is>
          <t>GPA</t>
        </is>
      </c>
      <c r="K2282" s="2">
        <f>IF(I2282&lt;&gt;"",I2282,IFERROR(INDEX(Base!$I:$I,MATCH(1,(Base!$C:$C=C2282)*(Base!$I:$I&lt;&gt;""),0)),0))</f>
        <v/>
      </c>
      <c r="L2282" s="2">
        <f>IF(AND(I2282="",K2282&gt;0),"SIM","NÃO")</f>
        <v/>
      </c>
      <c r="M2282" s="2">
        <f>IF(ISNUMBER(SEARCH("SEPARA",UPPER(C2282))),"NÃO","SIM")</f>
        <v/>
      </c>
      <c r="N2282" s="2">
        <f>IFERROR(H2282/K2282,0)</f>
        <v/>
      </c>
      <c r="O2282" s="2">
        <f>IF(M2282="NÃO","EXCLUÍDO",IF(N2282&lt;Premissas!$B$8,"&lt; 1,00",IF(N2282&lt;Premissas!$B$9,"1,00 – 1,19",IF(N2282&lt;Premissas!$B$10,"1,20 – 1,39",IF(N2282&lt;Premissas!$B$11,"1,40 – 1,59",IF(N2282&lt;Premissas!$B$12,"1,60 – 1,99","≥ 2,00"))))))</f>
        <v/>
      </c>
      <c r="P2282" s="5">
        <f>IF(OR(M2282="NÃO",N2282&lt;Premissas!$B$8),Premissas!$B$13,IF(N2282&lt;Premissas!$B$9,Premissas!$B$14,IF(N2282&lt;Premissas!$B$10,Premissas!$B$15,IF(N2282&lt;Premissas!$B$11,Premissas!$B$16,IF(N2282&lt;Premissas!$B$12,Premissas!$B$17,Premissas!$B$18)))))</f>
        <v/>
      </c>
      <c r="Q2282" s="5">
        <f>IFERROR(P2282/Premissas!$B$4,0)</f>
        <v/>
      </c>
    </row>
    <row r="2283">
      <c r="A2283" s="2" t="n">
        <v>8</v>
      </c>
      <c r="B2283" s="2" t="n">
        <v>409</v>
      </c>
      <c r="C2283" s="2" t="inlineStr">
        <is>
          <t>SEPARACAO</t>
        </is>
      </c>
      <c r="D2283" s="2" t="inlineStr">
        <is>
          <t>5689007</t>
        </is>
      </c>
      <c r="E2283" s="2" t="inlineStr">
        <is>
          <t>Gabriel Da Conceicao Silva</t>
        </is>
      </c>
      <c r="F2283" s="2" t="n">
        <v>3180</v>
      </c>
      <c r="G2283" s="2" t="n">
        <v>27.17</v>
      </c>
      <c r="H2283" s="2" t="n">
        <v>117</v>
      </c>
      <c r="I2283" s="2" t="n">
        <v>105</v>
      </c>
      <c r="J2283" s="2" t="inlineStr">
        <is>
          <t>GPA</t>
        </is>
      </c>
      <c r="K2283" s="2">
        <f>IF(I2283&lt;&gt;"",I2283,IFERROR(INDEX(Base!$I:$I,MATCH(1,(Base!$C:$C=C2283)*(Base!$I:$I&lt;&gt;""),0)),0))</f>
        <v/>
      </c>
      <c r="L2283" s="2">
        <f>IF(AND(I2283="",K2283&gt;0),"SIM","NÃO")</f>
        <v/>
      </c>
      <c r="M2283" s="2">
        <f>IF(ISNUMBER(SEARCH("SEPARA",UPPER(C2283))),"NÃO","SIM")</f>
        <v/>
      </c>
      <c r="N2283" s="2">
        <f>IFERROR(H2283/K2283,0)</f>
        <v/>
      </c>
      <c r="O2283" s="2">
        <f>IF(M2283="NÃO","EXCLUÍDO",IF(N2283&lt;Premissas!$B$8,"&lt; 1,00",IF(N2283&lt;Premissas!$B$9,"1,00 – 1,19",IF(N2283&lt;Premissas!$B$10,"1,20 – 1,39",IF(N2283&lt;Premissas!$B$11,"1,40 – 1,59",IF(N2283&lt;Premissas!$B$12,"1,60 – 1,99","≥ 2,00"))))))</f>
        <v/>
      </c>
      <c r="P2283" s="5">
        <f>IF(OR(M2283="NÃO",N2283&lt;Premissas!$B$8),Premissas!$B$13,IF(N2283&lt;Premissas!$B$9,Premissas!$B$14,IF(N2283&lt;Premissas!$B$10,Premissas!$B$15,IF(N2283&lt;Premissas!$B$11,Premissas!$B$16,IF(N2283&lt;Premissas!$B$12,Premissas!$B$17,Premissas!$B$18)))))</f>
        <v/>
      </c>
      <c r="Q2283" s="5">
        <f>IFERROR(P2283/Premissas!$B$4,0)</f>
        <v/>
      </c>
    </row>
    <row r="2284">
      <c r="A2284" s="2" t="n">
        <v>8</v>
      </c>
      <c r="B2284" s="2" t="n">
        <v>409</v>
      </c>
      <c r="C2284" s="2" t="inlineStr">
        <is>
          <t>ATIVIDADE OP. EMP.</t>
        </is>
      </c>
      <c r="D2284" s="2" t="inlineStr">
        <is>
          <t>5690773</t>
        </is>
      </c>
      <c r="E2284" s="2" t="inlineStr">
        <is>
          <t>Lucas Paulino Batista Barbosa</t>
        </is>
      </c>
      <c r="F2284" s="2" t="n">
        <v>1545</v>
      </c>
      <c r="G2284" s="2" t="n">
        <v>35.1</v>
      </c>
      <c r="H2284" s="2" t="n">
        <v>44</v>
      </c>
      <c r="I2284" s="2" t="n">
        <v>25</v>
      </c>
      <c r="J2284" s="2" t="inlineStr">
        <is>
          <t>GPA</t>
        </is>
      </c>
      <c r="K2284" s="2">
        <f>IF(I2284&lt;&gt;"",I2284,IFERROR(INDEX(Base!$I:$I,MATCH(1,(Base!$C:$C=C2284)*(Base!$I:$I&lt;&gt;""),0)),0))</f>
        <v/>
      </c>
      <c r="L2284" s="2">
        <f>IF(AND(I2284="",K2284&gt;0),"SIM","NÃO")</f>
        <v/>
      </c>
      <c r="M2284" s="2">
        <f>IF(ISNUMBER(SEARCH("SEPARA",UPPER(C2284))),"NÃO","SIM")</f>
        <v/>
      </c>
      <c r="N2284" s="2">
        <f>IFERROR(H2284/K2284,0)</f>
        <v/>
      </c>
      <c r="O2284" s="2">
        <f>IF(M2284="NÃO","EXCLUÍDO",IF(N2284&lt;Premissas!$B$8,"&lt; 1,00",IF(N2284&lt;Premissas!$B$9,"1,00 – 1,19",IF(N2284&lt;Premissas!$B$10,"1,20 – 1,39",IF(N2284&lt;Premissas!$B$11,"1,40 – 1,59",IF(N2284&lt;Premissas!$B$12,"1,60 – 1,99","≥ 2,00"))))))</f>
        <v/>
      </c>
      <c r="P2284" s="5">
        <f>IF(OR(M2284="NÃO",N2284&lt;Premissas!$B$8),Premissas!$B$13,IF(N2284&lt;Premissas!$B$9,Premissas!$B$14,IF(N2284&lt;Premissas!$B$10,Premissas!$B$15,IF(N2284&lt;Premissas!$B$11,Premissas!$B$16,IF(N2284&lt;Premissas!$B$12,Premissas!$B$17,Premissas!$B$18)))))</f>
        <v/>
      </c>
      <c r="Q2284" s="5">
        <f>IFERROR(P2284/Premissas!$B$4,0)</f>
        <v/>
      </c>
    </row>
    <row r="2285">
      <c r="A2285" s="2" t="n">
        <v>8</v>
      </c>
      <c r="B2285" s="2" t="n">
        <v>409</v>
      </c>
      <c r="C2285" s="2" t="inlineStr">
        <is>
          <t>CARREGAMENTO</t>
        </is>
      </c>
      <c r="D2285" s="2" t="inlineStr">
        <is>
          <t>5704960</t>
        </is>
      </c>
      <c r="E2285" s="2" t="inlineStr">
        <is>
          <t>Athilson Oliveira Silva</t>
        </is>
      </c>
      <c r="F2285" s="2" t="n">
        <v>549</v>
      </c>
      <c r="G2285" s="2" t="n">
        <v>24.23</v>
      </c>
      <c r="H2285" s="2" t="n">
        <v>23</v>
      </c>
      <c r="I2285" s="2" t="n">
        <v>24</v>
      </c>
      <c r="J2285" s="2" t="inlineStr">
        <is>
          <t>GPA</t>
        </is>
      </c>
      <c r="K2285" s="2">
        <f>IF(I2285&lt;&gt;"",I2285,IFERROR(INDEX(Base!$I:$I,MATCH(1,(Base!$C:$C=C2285)*(Base!$I:$I&lt;&gt;""),0)),0))</f>
        <v/>
      </c>
      <c r="L2285" s="2">
        <f>IF(AND(I2285="",K2285&gt;0),"SIM","NÃO")</f>
        <v/>
      </c>
      <c r="M2285" s="2">
        <f>IF(ISNUMBER(SEARCH("SEPARA",UPPER(C2285))),"NÃO","SIM")</f>
        <v/>
      </c>
      <c r="N2285" s="2">
        <f>IFERROR(H2285/K2285,0)</f>
        <v/>
      </c>
      <c r="O2285" s="2">
        <f>IF(M2285="NÃO","EXCLUÍDO",IF(N2285&lt;Premissas!$B$8,"&lt; 1,00",IF(N2285&lt;Premissas!$B$9,"1,00 – 1,19",IF(N2285&lt;Premissas!$B$10,"1,20 – 1,39",IF(N2285&lt;Premissas!$B$11,"1,40 – 1,59",IF(N2285&lt;Premissas!$B$12,"1,60 – 1,99","≥ 2,00"))))))</f>
        <v/>
      </c>
      <c r="P2285" s="5">
        <f>IF(OR(M2285="NÃO",N2285&lt;Premissas!$B$8),Premissas!$B$13,IF(N2285&lt;Premissas!$B$9,Premissas!$B$14,IF(N2285&lt;Premissas!$B$10,Premissas!$B$15,IF(N2285&lt;Premissas!$B$11,Premissas!$B$16,IF(N2285&lt;Premissas!$B$12,Premissas!$B$17,Premissas!$B$18)))))</f>
        <v/>
      </c>
      <c r="Q2285" s="5">
        <f>IFERROR(P2285/Premissas!$B$4,0)</f>
        <v/>
      </c>
    </row>
    <row r="2286">
      <c r="A2286" s="2" t="n">
        <v>8</v>
      </c>
      <c r="B2286" s="2" t="n">
        <v>409</v>
      </c>
      <c r="C2286" s="2" t="inlineStr">
        <is>
          <t>PUXADA RECEB</t>
        </is>
      </c>
      <c r="D2286" s="2" t="inlineStr">
        <is>
          <t>5707366</t>
        </is>
      </c>
      <c r="E2286" s="2" t="inlineStr">
        <is>
          <t>Gabriela Da Costa Silva</t>
        </is>
      </c>
      <c r="F2286" s="2" t="n">
        <v>11</v>
      </c>
      <c r="G2286" s="2" t="n">
        <v>0.97</v>
      </c>
      <c r="H2286" s="2" t="n">
        <v>11</v>
      </c>
      <c r="I2286" s="2" t="n">
        <v>22</v>
      </c>
      <c r="J2286" s="2" t="inlineStr">
        <is>
          <t>GPA</t>
        </is>
      </c>
      <c r="K2286" s="2">
        <f>IF(I2286&lt;&gt;"",I2286,IFERROR(INDEX(Base!$I:$I,MATCH(1,(Base!$C:$C=C2286)*(Base!$I:$I&lt;&gt;""),0)),0))</f>
        <v/>
      </c>
      <c r="L2286" s="2">
        <f>IF(AND(I2286="",K2286&gt;0),"SIM","NÃO")</f>
        <v/>
      </c>
      <c r="M2286" s="2">
        <f>IF(ISNUMBER(SEARCH("SEPARA",UPPER(C2286))),"NÃO","SIM")</f>
        <v/>
      </c>
      <c r="N2286" s="2">
        <f>IFERROR(H2286/K2286,0)</f>
        <v/>
      </c>
      <c r="O2286" s="2">
        <f>IF(M2286="NÃO","EXCLUÍDO",IF(N2286&lt;Premissas!$B$8,"&lt; 1,00",IF(N2286&lt;Premissas!$B$9,"1,00 – 1,19",IF(N2286&lt;Premissas!$B$10,"1,20 – 1,39",IF(N2286&lt;Premissas!$B$11,"1,40 – 1,59",IF(N2286&lt;Premissas!$B$12,"1,60 – 1,99","≥ 2,00"))))))</f>
        <v/>
      </c>
      <c r="P2286" s="5">
        <f>IF(OR(M2286="NÃO",N2286&lt;Premissas!$B$8),Premissas!$B$13,IF(N2286&lt;Premissas!$B$9,Premissas!$B$14,IF(N2286&lt;Premissas!$B$10,Premissas!$B$15,IF(N2286&lt;Premissas!$B$11,Premissas!$B$16,IF(N2286&lt;Premissas!$B$12,Premissas!$B$17,Premissas!$B$18)))))</f>
        <v/>
      </c>
      <c r="Q2286" s="5">
        <f>IFERROR(P2286/Premissas!$B$4,0)</f>
        <v/>
      </c>
    </row>
    <row r="2287">
      <c r="A2287" s="2" t="n">
        <v>8</v>
      </c>
      <c r="B2287" s="2" t="n">
        <v>409</v>
      </c>
      <c r="C2287" s="2" t="inlineStr">
        <is>
          <t>RECEBIMENTO</t>
        </is>
      </c>
      <c r="D2287" s="2" t="inlineStr">
        <is>
          <t>5707366</t>
        </is>
      </c>
      <c r="E2287" s="2" t="inlineStr">
        <is>
          <t>Gabriela Da Costa Silva</t>
        </is>
      </c>
      <c r="F2287" s="2" t="n">
        <v>628</v>
      </c>
      <c r="G2287" s="2" t="n">
        <v>5.99</v>
      </c>
      <c r="H2287" s="2" t="n">
        <v>105</v>
      </c>
      <c r="I2287" s="2" t="n">
        <v>25</v>
      </c>
      <c r="J2287" s="2" t="inlineStr">
        <is>
          <t>GPA</t>
        </is>
      </c>
      <c r="K2287" s="2">
        <f>IF(I2287&lt;&gt;"",I2287,IFERROR(INDEX(Base!$I:$I,MATCH(1,(Base!$C:$C=C2287)*(Base!$I:$I&lt;&gt;""),0)),0))</f>
        <v/>
      </c>
      <c r="L2287" s="2">
        <f>IF(AND(I2287="",K2287&gt;0),"SIM","NÃO")</f>
        <v/>
      </c>
      <c r="M2287" s="2">
        <f>IF(ISNUMBER(SEARCH("SEPARA",UPPER(C2287))),"NÃO","SIM")</f>
        <v/>
      </c>
      <c r="N2287" s="2">
        <f>IFERROR(H2287/K2287,0)</f>
        <v/>
      </c>
      <c r="O2287" s="2">
        <f>IF(M2287="NÃO","EXCLUÍDO",IF(N2287&lt;Premissas!$B$8,"&lt; 1,00",IF(N2287&lt;Premissas!$B$9,"1,00 – 1,19",IF(N2287&lt;Premissas!$B$10,"1,20 – 1,39",IF(N2287&lt;Premissas!$B$11,"1,40 – 1,59",IF(N2287&lt;Premissas!$B$12,"1,60 – 1,99","≥ 2,00"))))))</f>
        <v/>
      </c>
      <c r="P2287" s="5">
        <f>IF(OR(M2287="NÃO",N2287&lt;Premissas!$B$8),Premissas!$B$13,IF(N2287&lt;Premissas!$B$9,Premissas!$B$14,IF(N2287&lt;Premissas!$B$10,Premissas!$B$15,IF(N2287&lt;Premissas!$B$11,Premissas!$B$16,IF(N2287&lt;Premissas!$B$12,Premissas!$B$17,Premissas!$B$18)))))</f>
        <v/>
      </c>
      <c r="Q2287" s="5">
        <f>IFERROR(P2287/Premissas!$B$4,0)</f>
        <v/>
      </c>
    </row>
    <row r="2288">
      <c r="A2288" s="2" t="n">
        <v>8</v>
      </c>
      <c r="B2288" s="2" t="n">
        <v>409</v>
      </c>
      <c r="C2288" s="2" t="inlineStr">
        <is>
          <t>SEPARACAO</t>
        </is>
      </c>
      <c r="D2288" s="2" t="inlineStr">
        <is>
          <t>5707366</t>
        </is>
      </c>
      <c r="E2288" s="2" t="inlineStr">
        <is>
          <t>Gabriela Da Costa Silva</t>
        </is>
      </c>
      <c r="F2288" s="2" t="n">
        <v>249</v>
      </c>
      <c r="G2288" s="2" t="n">
        <v>0.12</v>
      </c>
      <c r="H2288" s="2" t="n">
        <v>2075</v>
      </c>
      <c r="I2288" s="2" t="n">
        <v>105</v>
      </c>
      <c r="J2288" s="2" t="inlineStr">
        <is>
          <t>GPA</t>
        </is>
      </c>
      <c r="K2288" s="2">
        <f>IF(I2288&lt;&gt;"",I2288,IFERROR(INDEX(Base!$I:$I,MATCH(1,(Base!$C:$C=C2288)*(Base!$I:$I&lt;&gt;""),0)),0))</f>
        <v/>
      </c>
      <c r="L2288" s="2">
        <f>IF(AND(I2288="",K2288&gt;0),"SIM","NÃO")</f>
        <v/>
      </c>
      <c r="M2288" s="2">
        <f>IF(ISNUMBER(SEARCH("SEPARA",UPPER(C2288))),"NÃO","SIM")</f>
        <v/>
      </c>
      <c r="N2288" s="2">
        <f>IFERROR(H2288/K2288,0)</f>
        <v/>
      </c>
      <c r="O2288" s="2">
        <f>IF(M2288="NÃO","EXCLUÍDO",IF(N2288&lt;Premissas!$B$8,"&lt; 1,00",IF(N2288&lt;Premissas!$B$9,"1,00 – 1,19",IF(N2288&lt;Premissas!$B$10,"1,20 – 1,39",IF(N2288&lt;Premissas!$B$11,"1,40 – 1,59",IF(N2288&lt;Premissas!$B$12,"1,60 – 1,99","≥ 2,00"))))))</f>
        <v/>
      </c>
      <c r="P2288" s="5">
        <f>IF(OR(M2288="NÃO",N2288&lt;Premissas!$B$8),Premissas!$B$13,IF(N2288&lt;Premissas!$B$9,Premissas!$B$14,IF(N2288&lt;Premissas!$B$10,Premissas!$B$15,IF(N2288&lt;Premissas!$B$11,Premissas!$B$16,IF(N2288&lt;Premissas!$B$12,Premissas!$B$17,Premissas!$B$18)))))</f>
        <v/>
      </c>
      <c r="Q2288" s="5">
        <f>IFERROR(P2288/Premissas!$B$4,0)</f>
        <v/>
      </c>
    </row>
    <row r="2289">
      <c r="A2289" s="2" t="n">
        <v>8</v>
      </c>
      <c r="B2289" s="2" t="n">
        <v>409</v>
      </c>
      <c r="C2289" s="2" t="inlineStr">
        <is>
          <t>CARREGAMENTO</t>
        </is>
      </c>
      <c r="D2289" s="2" t="inlineStr">
        <is>
          <t>5708150</t>
        </is>
      </c>
      <c r="E2289" s="2" t="inlineStr">
        <is>
          <t>Samuel Dias Do Val</t>
        </is>
      </c>
      <c r="F2289" s="2" t="n">
        <v>849</v>
      </c>
      <c r="G2289" s="2" t="n">
        <v>26.26</v>
      </c>
      <c r="H2289" s="2" t="n">
        <v>32</v>
      </c>
      <c r="I2289" s="2" t="n">
        <v>24</v>
      </c>
      <c r="J2289" s="2" t="inlineStr">
        <is>
          <t>GPA</t>
        </is>
      </c>
      <c r="K2289" s="2">
        <f>IF(I2289&lt;&gt;"",I2289,IFERROR(INDEX(Base!$I:$I,MATCH(1,(Base!$C:$C=C2289)*(Base!$I:$I&lt;&gt;""),0)),0))</f>
        <v/>
      </c>
      <c r="L2289" s="2">
        <f>IF(AND(I2289="",K2289&gt;0),"SIM","NÃO")</f>
        <v/>
      </c>
      <c r="M2289" s="2">
        <f>IF(ISNUMBER(SEARCH("SEPARA",UPPER(C2289))),"NÃO","SIM")</f>
        <v/>
      </c>
      <c r="N2289" s="2">
        <f>IFERROR(H2289/K2289,0)</f>
        <v/>
      </c>
      <c r="O2289" s="2">
        <f>IF(M2289="NÃO","EXCLUÍDO",IF(N2289&lt;Premissas!$B$8,"&lt; 1,00",IF(N2289&lt;Premissas!$B$9,"1,00 – 1,19",IF(N2289&lt;Premissas!$B$10,"1,20 – 1,39",IF(N2289&lt;Premissas!$B$11,"1,40 – 1,59",IF(N2289&lt;Premissas!$B$12,"1,60 – 1,99","≥ 2,00"))))))</f>
        <v/>
      </c>
      <c r="P2289" s="5">
        <f>IF(OR(M2289="NÃO",N2289&lt;Premissas!$B$8),Premissas!$B$13,IF(N2289&lt;Premissas!$B$9,Premissas!$B$14,IF(N2289&lt;Premissas!$B$10,Premissas!$B$15,IF(N2289&lt;Premissas!$B$11,Premissas!$B$16,IF(N2289&lt;Premissas!$B$12,Premissas!$B$17,Premissas!$B$18)))))</f>
        <v/>
      </c>
      <c r="Q2289" s="5">
        <f>IFERROR(P2289/Premissas!$B$4,0)</f>
        <v/>
      </c>
    </row>
    <row r="2290">
      <c r="A2290" s="2" t="n">
        <v>8</v>
      </c>
      <c r="B2290" s="2" t="n">
        <v>409</v>
      </c>
      <c r="C2290" s="2" t="inlineStr">
        <is>
          <t>CARREGAMENTO</t>
        </is>
      </c>
      <c r="D2290" s="2" t="inlineStr">
        <is>
          <t>5711819</t>
        </is>
      </c>
      <c r="E2290" s="2" t="inlineStr">
        <is>
          <t>Rubem Pinheiro Leite</t>
        </is>
      </c>
      <c r="F2290" s="2" t="n">
        <v>1</v>
      </c>
      <c r="G2290" s="2" t="n">
        <v>0.58</v>
      </c>
      <c r="H2290" s="2" t="n">
        <v>2</v>
      </c>
      <c r="I2290" s="2" t="n">
        <v>24</v>
      </c>
      <c r="J2290" s="2" t="inlineStr">
        <is>
          <t>GPA</t>
        </is>
      </c>
      <c r="K2290" s="2">
        <f>IF(I2290&lt;&gt;"",I2290,IFERROR(INDEX(Base!$I:$I,MATCH(1,(Base!$C:$C=C2290)*(Base!$I:$I&lt;&gt;""),0)),0))</f>
        <v/>
      </c>
      <c r="L2290" s="2">
        <f>IF(AND(I2290="",K2290&gt;0),"SIM","NÃO")</f>
        <v/>
      </c>
      <c r="M2290" s="2">
        <f>IF(ISNUMBER(SEARCH("SEPARA",UPPER(C2290))),"NÃO","SIM")</f>
        <v/>
      </c>
      <c r="N2290" s="2">
        <f>IFERROR(H2290/K2290,0)</f>
        <v/>
      </c>
      <c r="O2290" s="2">
        <f>IF(M2290="NÃO","EXCLUÍDO",IF(N2290&lt;Premissas!$B$8,"&lt; 1,00",IF(N2290&lt;Premissas!$B$9,"1,00 – 1,19",IF(N2290&lt;Premissas!$B$10,"1,20 – 1,39",IF(N2290&lt;Premissas!$B$11,"1,40 – 1,59",IF(N2290&lt;Premissas!$B$12,"1,60 – 1,99","≥ 2,00"))))))</f>
        <v/>
      </c>
      <c r="P2290" s="5">
        <f>IF(OR(M2290="NÃO",N2290&lt;Premissas!$B$8),Premissas!$B$13,IF(N2290&lt;Premissas!$B$9,Premissas!$B$14,IF(N2290&lt;Premissas!$B$10,Premissas!$B$15,IF(N2290&lt;Premissas!$B$11,Premissas!$B$16,IF(N2290&lt;Premissas!$B$12,Premissas!$B$17,Premissas!$B$18)))))</f>
        <v/>
      </c>
      <c r="Q2290" s="5">
        <f>IFERROR(P2290/Premissas!$B$4,0)</f>
        <v/>
      </c>
    </row>
    <row r="2291">
      <c r="A2291" s="2" t="n">
        <v>8</v>
      </c>
      <c r="B2291" s="2" t="n">
        <v>409</v>
      </c>
      <c r="C2291" s="2" t="inlineStr">
        <is>
          <t>PUXADA RECEB</t>
        </is>
      </c>
      <c r="D2291" s="2" t="inlineStr">
        <is>
          <t>5711819</t>
        </is>
      </c>
      <c r="E2291" s="2" t="inlineStr">
        <is>
          <t>Rubem Pinheiro Leite</t>
        </is>
      </c>
      <c r="F2291" s="2" t="n">
        <v>120</v>
      </c>
      <c r="G2291" s="2" t="n">
        <v>11.35</v>
      </c>
      <c r="H2291" s="2" t="n">
        <v>11</v>
      </c>
      <c r="I2291" s="2" t="n">
        <v>22</v>
      </c>
      <c r="J2291" s="2" t="inlineStr">
        <is>
          <t>GPA</t>
        </is>
      </c>
      <c r="K2291" s="2">
        <f>IF(I2291&lt;&gt;"",I2291,IFERROR(INDEX(Base!$I:$I,MATCH(1,(Base!$C:$C=C2291)*(Base!$I:$I&lt;&gt;""),0)),0))</f>
        <v/>
      </c>
      <c r="L2291" s="2">
        <f>IF(AND(I2291="",K2291&gt;0),"SIM","NÃO")</f>
        <v/>
      </c>
      <c r="M2291" s="2">
        <f>IF(ISNUMBER(SEARCH("SEPARA",UPPER(C2291))),"NÃO","SIM")</f>
        <v/>
      </c>
      <c r="N2291" s="2">
        <f>IFERROR(H2291/K2291,0)</f>
        <v/>
      </c>
      <c r="O2291" s="2">
        <f>IF(M2291="NÃO","EXCLUÍDO",IF(N2291&lt;Premissas!$B$8,"&lt; 1,00",IF(N2291&lt;Premissas!$B$9,"1,00 – 1,19",IF(N2291&lt;Premissas!$B$10,"1,20 – 1,39",IF(N2291&lt;Premissas!$B$11,"1,40 – 1,59",IF(N2291&lt;Premissas!$B$12,"1,60 – 1,99","≥ 2,00"))))))</f>
        <v/>
      </c>
      <c r="P2291" s="5">
        <f>IF(OR(M2291="NÃO",N2291&lt;Premissas!$B$8),Premissas!$B$13,IF(N2291&lt;Premissas!$B$9,Premissas!$B$14,IF(N2291&lt;Premissas!$B$10,Premissas!$B$15,IF(N2291&lt;Premissas!$B$11,Premissas!$B$16,IF(N2291&lt;Premissas!$B$12,Premissas!$B$17,Premissas!$B$18)))))</f>
        <v/>
      </c>
      <c r="Q2291" s="5">
        <f>IFERROR(P2291/Premissas!$B$4,0)</f>
        <v/>
      </c>
    </row>
    <row r="2292">
      <c r="A2292" s="2" t="n">
        <v>8</v>
      </c>
      <c r="B2292" s="2" t="n">
        <v>409</v>
      </c>
      <c r="C2292" s="2" t="inlineStr">
        <is>
          <t>SEPARACAO</t>
        </is>
      </c>
      <c r="D2292" s="2" t="inlineStr">
        <is>
          <t>5711819</t>
        </is>
      </c>
      <c r="E2292" s="2" t="inlineStr">
        <is>
          <t>Rubem Pinheiro Leite</t>
        </is>
      </c>
      <c r="F2292" s="2" t="n">
        <v>6004</v>
      </c>
      <c r="G2292" s="2" t="n">
        <v>85.13</v>
      </c>
      <c r="H2292" s="2" t="n">
        <v>71</v>
      </c>
      <c r="I2292" s="2" t="n">
        <v>105</v>
      </c>
      <c r="J2292" s="2" t="inlineStr">
        <is>
          <t>GPA</t>
        </is>
      </c>
      <c r="K2292" s="2">
        <f>IF(I2292&lt;&gt;"",I2292,IFERROR(INDEX(Base!$I:$I,MATCH(1,(Base!$C:$C=C2292)*(Base!$I:$I&lt;&gt;""),0)),0))</f>
        <v/>
      </c>
      <c r="L2292" s="2">
        <f>IF(AND(I2292="",K2292&gt;0),"SIM","NÃO")</f>
        <v/>
      </c>
      <c r="M2292" s="2">
        <f>IF(ISNUMBER(SEARCH("SEPARA",UPPER(C2292))),"NÃO","SIM")</f>
        <v/>
      </c>
      <c r="N2292" s="2">
        <f>IFERROR(H2292/K2292,0)</f>
        <v/>
      </c>
      <c r="O2292" s="2">
        <f>IF(M2292="NÃO","EXCLUÍDO",IF(N2292&lt;Premissas!$B$8,"&lt; 1,00",IF(N2292&lt;Premissas!$B$9,"1,00 – 1,19",IF(N2292&lt;Premissas!$B$10,"1,20 – 1,39",IF(N2292&lt;Premissas!$B$11,"1,40 – 1,59",IF(N2292&lt;Premissas!$B$12,"1,60 – 1,99","≥ 2,00"))))))</f>
        <v/>
      </c>
      <c r="P2292" s="5">
        <f>IF(OR(M2292="NÃO",N2292&lt;Premissas!$B$8),Premissas!$B$13,IF(N2292&lt;Premissas!$B$9,Premissas!$B$14,IF(N2292&lt;Premissas!$B$10,Premissas!$B$15,IF(N2292&lt;Premissas!$B$11,Premissas!$B$16,IF(N2292&lt;Premissas!$B$12,Premissas!$B$17,Premissas!$B$18)))))</f>
        <v/>
      </c>
      <c r="Q2292" s="5">
        <f>IFERROR(P2292/Premissas!$B$4,0)</f>
        <v/>
      </c>
    </row>
    <row r="2293">
      <c r="A2293" s="2" t="n">
        <v>8</v>
      </c>
      <c r="B2293" s="2" t="n">
        <v>409</v>
      </c>
      <c r="C2293" s="2" t="inlineStr">
        <is>
          <t>CARREGAMENTO</t>
        </is>
      </c>
      <c r="D2293" s="2" t="inlineStr">
        <is>
          <t>5785669</t>
        </is>
      </c>
      <c r="E2293" s="2" t="inlineStr">
        <is>
          <t>Cleiton Francisco Oliveira</t>
        </is>
      </c>
      <c r="F2293" s="2" t="n">
        <v>1</v>
      </c>
      <c r="G2293" s="2" t="n">
        <v>1.53</v>
      </c>
      <c r="H2293" s="2" t="n">
        <v>1</v>
      </c>
      <c r="I2293" s="2" t="n">
        <v>24</v>
      </c>
      <c r="J2293" s="2" t="inlineStr">
        <is>
          <t>GPA</t>
        </is>
      </c>
      <c r="K2293" s="2">
        <f>IF(I2293&lt;&gt;"",I2293,IFERROR(INDEX(Base!$I:$I,MATCH(1,(Base!$C:$C=C2293)*(Base!$I:$I&lt;&gt;""),0)),0))</f>
        <v/>
      </c>
      <c r="L2293" s="2">
        <f>IF(AND(I2293="",K2293&gt;0),"SIM","NÃO")</f>
        <v/>
      </c>
      <c r="M2293" s="2">
        <f>IF(ISNUMBER(SEARCH("SEPARA",UPPER(C2293))),"NÃO","SIM")</f>
        <v/>
      </c>
      <c r="N2293" s="2">
        <f>IFERROR(H2293/K2293,0)</f>
        <v/>
      </c>
      <c r="O2293" s="2">
        <f>IF(M2293="NÃO","EXCLUÍDO",IF(N2293&lt;Premissas!$B$8,"&lt; 1,00",IF(N2293&lt;Premissas!$B$9,"1,00 – 1,19",IF(N2293&lt;Premissas!$B$10,"1,20 – 1,39",IF(N2293&lt;Premissas!$B$11,"1,40 – 1,59",IF(N2293&lt;Premissas!$B$12,"1,60 – 1,99","≥ 2,00"))))))</f>
        <v/>
      </c>
      <c r="P2293" s="5">
        <f>IF(OR(M2293="NÃO",N2293&lt;Premissas!$B$8),Premissas!$B$13,IF(N2293&lt;Premissas!$B$9,Premissas!$B$14,IF(N2293&lt;Premissas!$B$10,Premissas!$B$15,IF(N2293&lt;Premissas!$B$11,Premissas!$B$16,IF(N2293&lt;Premissas!$B$12,Premissas!$B$17,Premissas!$B$18)))))</f>
        <v/>
      </c>
      <c r="Q2293" s="5">
        <f>IFERROR(P2293/Premissas!$B$4,0)</f>
        <v/>
      </c>
    </row>
    <row r="2294">
      <c r="A2294" s="2" t="n">
        <v>8</v>
      </c>
      <c r="B2294" s="2" t="n">
        <v>409</v>
      </c>
      <c r="C2294" s="2" t="inlineStr">
        <is>
          <t>PUXADA RECEB</t>
        </is>
      </c>
      <c r="D2294" s="2" t="inlineStr">
        <is>
          <t>5785669</t>
        </is>
      </c>
      <c r="E2294" s="2" t="inlineStr">
        <is>
          <t>Cleiton Francisco Oliveira</t>
        </is>
      </c>
      <c r="F2294" s="2" t="n">
        <v>4</v>
      </c>
      <c r="G2294" s="2" t="n">
        <v>0.21</v>
      </c>
      <c r="H2294" s="2" t="n">
        <v>19</v>
      </c>
      <c r="I2294" s="2" t="n">
        <v>22</v>
      </c>
      <c r="J2294" s="2" t="inlineStr">
        <is>
          <t>GPA</t>
        </is>
      </c>
      <c r="K2294" s="2">
        <f>IF(I2294&lt;&gt;"",I2294,IFERROR(INDEX(Base!$I:$I,MATCH(1,(Base!$C:$C=C2294)*(Base!$I:$I&lt;&gt;""),0)),0))</f>
        <v/>
      </c>
      <c r="L2294" s="2">
        <f>IF(AND(I2294="",K2294&gt;0),"SIM","NÃO")</f>
        <v/>
      </c>
      <c r="M2294" s="2">
        <f>IF(ISNUMBER(SEARCH("SEPARA",UPPER(C2294))),"NÃO","SIM")</f>
        <v/>
      </c>
      <c r="N2294" s="2">
        <f>IFERROR(H2294/K2294,0)</f>
        <v/>
      </c>
      <c r="O2294" s="2">
        <f>IF(M2294="NÃO","EXCLUÍDO",IF(N2294&lt;Premissas!$B$8,"&lt; 1,00",IF(N2294&lt;Premissas!$B$9,"1,00 – 1,19",IF(N2294&lt;Premissas!$B$10,"1,20 – 1,39",IF(N2294&lt;Premissas!$B$11,"1,40 – 1,59",IF(N2294&lt;Premissas!$B$12,"1,60 – 1,99","≥ 2,00"))))))</f>
        <v/>
      </c>
      <c r="P2294" s="5">
        <f>IF(OR(M2294="NÃO",N2294&lt;Premissas!$B$8),Premissas!$B$13,IF(N2294&lt;Premissas!$B$9,Premissas!$B$14,IF(N2294&lt;Premissas!$B$10,Premissas!$B$15,IF(N2294&lt;Premissas!$B$11,Premissas!$B$16,IF(N2294&lt;Premissas!$B$12,Premissas!$B$17,Premissas!$B$18)))))</f>
        <v/>
      </c>
      <c r="Q2294" s="5">
        <f>IFERROR(P2294/Premissas!$B$4,0)</f>
        <v/>
      </c>
    </row>
    <row r="2295">
      <c r="A2295" s="2" t="n">
        <v>8</v>
      </c>
      <c r="B2295" s="2" t="n">
        <v>409</v>
      </c>
      <c r="C2295" s="2" t="inlineStr">
        <is>
          <t>SEPARACAO</t>
        </is>
      </c>
      <c r="D2295" s="2" t="inlineStr">
        <is>
          <t>5785669</t>
        </is>
      </c>
      <c r="E2295" s="2" t="inlineStr">
        <is>
          <t>Cleiton Francisco Oliveira</t>
        </is>
      </c>
      <c r="F2295" s="2" t="n">
        <v>21990</v>
      </c>
      <c r="G2295" s="2" t="n">
        <v>95.56</v>
      </c>
      <c r="H2295" s="2" t="n">
        <v>230</v>
      </c>
      <c r="I2295" s="2" t="n">
        <v>105</v>
      </c>
      <c r="J2295" s="2" t="inlineStr">
        <is>
          <t>GPA</t>
        </is>
      </c>
      <c r="K2295" s="2">
        <f>IF(I2295&lt;&gt;"",I2295,IFERROR(INDEX(Base!$I:$I,MATCH(1,(Base!$C:$C=C2295)*(Base!$I:$I&lt;&gt;""),0)),0))</f>
        <v/>
      </c>
      <c r="L2295" s="2">
        <f>IF(AND(I2295="",K2295&gt;0),"SIM","NÃO")</f>
        <v/>
      </c>
      <c r="M2295" s="2">
        <f>IF(ISNUMBER(SEARCH("SEPARA",UPPER(C2295))),"NÃO","SIM")</f>
        <v/>
      </c>
      <c r="N2295" s="2">
        <f>IFERROR(H2295/K2295,0)</f>
        <v/>
      </c>
      <c r="O2295" s="2">
        <f>IF(M2295="NÃO","EXCLUÍDO",IF(N2295&lt;Premissas!$B$8,"&lt; 1,00",IF(N2295&lt;Premissas!$B$9,"1,00 – 1,19",IF(N2295&lt;Premissas!$B$10,"1,20 – 1,39",IF(N2295&lt;Premissas!$B$11,"1,40 – 1,59",IF(N2295&lt;Premissas!$B$12,"1,60 – 1,99","≥ 2,00"))))))</f>
        <v/>
      </c>
      <c r="P2295" s="5">
        <f>IF(OR(M2295="NÃO",N2295&lt;Premissas!$B$8),Premissas!$B$13,IF(N2295&lt;Premissas!$B$9,Premissas!$B$14,IF(N2295&lt;Premissas!$B$10,Premissas!$B$15,IF(N2295&lt;Premissas!$B$11,Premissas!$B$16,IF(N2295&lt;Premissas!$B$12,Premissas!$B$17,Premissas!$B$18)))))</f>
        <v/>
      </c>
      <c r="Q2295" s="5">
        <f>IFERROR(P2295/Premissas!$B$4,0)</f>
        <v/>
      </c>
    </row>
    <row r="2296">
      <c r="A2296" s="2" t="n">
        <v>8</v>
      </c>
      <c r="B2296" s="2" t="n">
        <v>409</v>
      </c>
      <c r="C2296" s="2" t="inlineStr">
        <is>
          <t>SEPARACAO</t>
        </is>
      </c>
      <c r="D2296" s="2" t="inlineStr">
        <is>
          <t>5785677</t>
        </is>
      </c>
      <c r="E2296" s="2" t="inlineStr">
        <is>
          <t>Ewerton Cortez Dos Santos Coelho</t>
        </is>
      </c>
      <c r="F2296" s="2" t="n">
        <v>719</v>
      </c>
      <c r="G2296" s="2" t="n">
        <v>5.92</v>
      </c>
      <c r="H2296" s="2" t="n">
        <v>121</v>
      </c>
      <c r="I2296" s="2" t="n">
        <v>105</v>
      </c>
      <c r="J2296" s="2" t="inlineStr">
        <is>
          <t>GPA</t>
        </is>
      </c>
      <c r="K2296" s="2">
        <f>IF(I2296&lt;&gt;"",I2296,IFERROR(INDEX(Base!$I:$I,MATCH(1,(Base!$C:$C=C2296)*(Base!$I:$I&lt;&gt;""),0)),0))</f>
        <v/>
      </c>
      <c r="L2296" s="2">
        <f>IF(AND(I2296="",K2296&gt;0),"SIM","NÃO")</f>
        <v/>
      </c>
      <c r="M2296" s="2">
        <f>IF(ISNUMBER(SEARCH("SEPARA",UPPER(C2296))),"NÃO","SIM")</f>
        <v/>
      </c>
      <c r="N2296" s="2">
        <f>IFERROR(H2296/K2296,0)</f>
        <v/>
      </c>
      <c r="O2296" s="2">
        <f>IF(M2296="NÃO","EXCLUÍDO",IF(N2296&lt;Premissas!$B$8,"&lt; 1,00",IF(N2296&lt;Premissas!$B$9,"1,00 – 1,19",IF(N2296&lt;Premissas!$B$10,"1,20 – 1,39",IF(N2296&lt;Premissas!$B$11,"1,40 – 1,59",IF(N2296&lt;Premissas!$B$12,"1,60 – 1,99","≥ 2,00"))))))</f>
        <v/>
      </c>
      <c r="P2296" s="5">
        <f>IF(OR(M2296="NÃO",N2296&lt;Premissas!$B$8),Premissas!$B$13,IF(N2296&lt;Premissas!$B$9,Premissas!$B$14,IF(N2296&lt;Premissas!$B$10,Premissas!$B$15,IF(N2296&lt;Premissas!$B$11,Premissas!$B$16,IF(N2296&lt;Premissas!$B$12,Premissas!$B$17,Premissas!$B$18)))))</f>
        <v/>
      </c>
      <c r="Q2296" s="5">
        <f>IFERROR(P2296/Premissas!$B$4,0)</f>
        <v/>
      </c>
    </row>
    <row r="2297">
      <c r="A2297" s="2" t="n">
        <v>8</v>
      </c>
      <c r="B2297" s="2" t="n">
        <v>409</v>
      </c>
      <c r="C2297" s="2" t="inlineStr">
        <is>
          <t>SEPARACAO</t>
        </is>
      </c>
      <c r="D2297" s="2" t="inlineStr">
        <is>
          <t>5799830</t>
        </is>
      </c>
      <c r="E2297" s="2" t="inlineStr">
        <is>
          <t>Leandro De Oliveira Guilherme</t>
        </is>
      </c>
      <c r="F2297" s="2" t="n">
        <v>7018</v>
      </c>
      <c r="G2297" s="2" t="n">
        <v>91.65000000000001</v>
      </c>
      <c r="H2297" s="2" t="n">
        <v>77</v>
      </c>
      <c r="I2297" s="2" t="n">
        <v>105</v>
      </c>
      <c r="J2297" s="2" t="inlineStr">
        <is>
          <t>GPA</t>
        </is>
      </c>
      <c r="K2297" s="2">
        <f>IF(I2297&lt;&gt;"",I2297,IFERROR(INDEX(Base!$I:$I,MATCH(1,(Base!$C:$C=C2297)*(Base!$I:$I&lt;&gt;""),0)),0))</f>
        <v/>
      </c>
      <c r="L2297" s="2">
        <f>IF(AND(I2297="",K2297&gt;0),"SIM","NÃO")</f>
        <v/>
      </c>
      <c r="M2297" s="2">
        <f>IF(ISNUMBER(SEARCH("SEPARA",UPPER(C2297))),"NÃO","SIM")</f>
        <v/>
      </c>
      <c r="N2297" s="2">
        <f>IFERROR(H2297/K2297,0)</f>
        <v/>
      </c>
      <c r="O2297" s="2">
        <f>IF(M2297="NÃO","EXCLUÍDO",IF(N2297&lt;Premissas!$B$8,"&lt; 1,00",IF(N2297&lt;Premissas!$B$9,"1,00 – 1,19",IF(N2297&lt;Premissas!$B$10,"1,20 – 1,39",IF(N2297&lt;Premissas!$B$11,"1,40 – 1,59",IF(N2297&lt;Premissas!$B$12,"1,60 – 1,99","≥ 2,00"))))))</f>
        <v/>
      </c>
      <c r="P2297" s="5">
        <f>IF(OR(M2297="NÃO",N2297&lt;Premissas!$B$8),Premissas!$B$13,IF(N2297&lt;Premissas!$B$9,Premissas!$B$14,IF(N2297&lt;Premissas!$B$10,Premissas!$B$15,IF(N2297&lt;Premissas!$B$11,Premissas!$B$16,IF(N2297&lt;Premissas!$B$12,Premissas!$B$17,Premissas!$B$18)))))</f>
        <v/>
      </c>
      <c r="Q2297" s="5">
        <f>IFERROR(P2297/Premissas!$B$4,0)</f>
        <v/>
      </c>
    </row>
    <row r="2298">
      <c r="A2298" s="2" t="n">
        <v>8</v>
      </c>
      <c r="B2298" s="2" t="n">
        <v>409</v>
      </c>
      <c r="C2298" s="2" t="inlineStr">
        <is>
          <t>SEPARACAO</t>
        </is>
      </c>
      <c r="D2298" s="2" t="inlineStr">
        <is>
          <t>5799953</t>
        </is>
      </c>
      <c r="E2298" s="2" t="inlineStr">
        <is>
          <t>Keven Gomes Da Silva</t>
        </is>
      </c>
      <c r="F2298" s="2" t="n">
        <v>18526</v>
      </c>
      <c r="G2298" s="2" t="n">
        <v>99.54000000000001</v>
      </c>
      <c r="H2298" s="2" t="n">
        <v>186</v>
      </c>
      <c r="I2298" s="2" t="n">
        <v>105</v>
      </c>
      <c r="J2298" s="2" t="inlineStr">
        <is>
          <t>GPA</t>
        </is>
      </c>
      <c r="K2298" s="2">
        <f>IF(I2298&lt;&gt;"",I2298,IFERROR(INDEX(Base!$I:$I,MATCH(1,(Base!$C:$C=C2298)*(Base!$I:$I&lt;&gt;""),0)),0))</f>
        <v/>
      </c>
      <c r="L2298" s="2">
        <f>IF(AND(I2298="",K2298&gt;0),"SIM","NÃO")</f>
        <v/>
      </c>
      <c r="M2298" s="2">
        <f>IF(ISNUMBER(SEARCH("SEPARA",UPPER(C2298))),"NÃO","SIM")</f>
        <v/>
      </c>
      <c r="N2298" s="2">
        <f>IFERROR(H2298/K2298,0)</f>
        <v/>
      </c>
      <c r="O2298" s="2">
        <f>IF(M2298="NÃO","EXCLUÍDO",IF(N2298&lt;Premissas!$B$8,"&lt; 1,00",IF(N2298&lt;Premissas!$B$9,"1,00 – 1,19",IF(N2298&lt;Premissas!$B$10,"1,20 – 1,39",IF(N2298&lt;Premissas!$B$11,"1,40 – 1,59",IF(N2298&lt;Premissas!$B$12,"1,60 – 1,99","≥ 2,00"))))))</f>
        <v/>
      </c>
      <c r="P2298" s="5">
        <f>IF(OR(M2298="NÃO",N2298&lt;Premissas!$B$8),Premissas!$B$13,IF(N2298&lt;Premissas!$B$9,Premissas!$B$14,IF(N2298&lt;Premissas!$B$10,Premissas!$B$15,IF(N2298&lt;Premissas!$B$11,Premissas!$B$16,IF(N2298&lt;Premissas!$B$12,Premissas!$B$17,Premissas!$B$18)))))</f>
        <v/>
      </c>
      <c r="Q2298" s="5">
        <f>IFERROR(P2298/Premissas!$B$4,0)</f>
        <v/>
      </c>
    </row>
    <row r="2299">
      <c r="A2299" s="2" t="n">
        <v>8</v>
      </c>
      <c r="B2299" s="2" t="n">
        <v>409</v>
      </c>
      <c r="C2299" s="2" t="inlineStr">
        <is>
          <t>SEPARACAO</t>
        </is>
      </c>
      <c r="D2299" s="2" t="inlineStr">
        <is>
          <t>5800102</t>
        </is>
      </c>
      <c r="E2299" s="2" t="inlineStr">
        <is>
          <t>Ryan De Oliveira Heinzelmann Santos</t>
        </is>
      </c>
      <c r="F2299" s="2" t="n">
        <v>16007</v>
      </c>
      <c r="G2299" s="2" t="n">
        <v>67.81999999999999</v>
      </c>
      <c r="H2299" s="2" t="n">
        <v>236</v>
      </c>
      <c r="I2299" s="2" t="n">
        <v>105</v>
      </c>
      <c r="J2299" s="2" t="inlineStr">
        <is>
          <t>GPA</t>
        </is>
      </c>
      <c r="K2299" s="2">
        <f>IF(I2299&lt;&gt;"",I2299,IFERROR(INDEX(Base!$I:$I,MATCH(1,(Base!$C:$C=C2299)*(Base!$I:$I&lt;&gt;""),0)),0))</f>
        <v/>
      </c>
      <c r="L2299" s="2">
        <f>IF(AND(I2299="",K2299&gt;0),"SIM","NÃO")</f>
        <v/>
      </c>
      <c r="M2299" s="2">
        <f>IF(ISNUMBER(SEARCH("SEPARA",UPPER(C2299))),"NÃO","SIM")</f>
        <v/>
      </c>
      <c r="N2299" s="2">
        <f>IFERROR(H2299/K2299,0)</f>
        <v/>
      </c>
      <c r="O2299" s="2">
        <f>IF(M2299="NÃO","EXCLUÍDO",IF(N2299&lt;Premissas!$B$8,"&lt; 1,00",IF(N2299&lt;Premissas!$B$9,"1,00 – 1,19",IF(N2299&lt;Premissas!$B$10,"1,20 – 1,39",IF(N2299&lt;Premissas!$B$11,"1,40 – 1,59",IF(N2299&lt;Premissas!$B$12,"1,60 – 1,99","≥ 2,00"))))))</f>
        <v/>
      </c>
      <c r="P2299" s="5">
        <f>IF(OR(M2299="NÃO",N2299&lt;Premissas!$B$8),Premissas!$B$13,IF(N2299&lt;Premissas!$B$9,Premissas!$B$14,IF(N2299&lt;Premissas!$B$10,Premissas!$B$15,IF(N2299&lt;Premissas!$B$11,Premissas!$B$16,IF(N2299&lt;Premissas!$B$12,Premissas!$B$17,Premissas!$B$18)))))</f>
        <v/>
      </c>
      <c r="Q2299" s="5">
        <f>IFERROR(P2299/Premissas!$B$4,0)</f>
        <v/>
      </c>
    </row>
    <row r="2300">
      <c r="A2300" s="2" t="n">
        <v>8</v>
      </c>
      <c r="B2300" s="2" t="n">
        <v>409</v>
      </c>
      <c r="C2300" s="2" t="inlineStr">
        <is>
          <t>SEPARACAO</t>
        </is>
      </c>
      <c r="D2300" s="2" t="inlineStr">
        <is>
          <t>5800200</t>
        </is>
      </c>
      <c r="E2300" s="2" t="inlineStr">
        <is>
          <t>Leonardo Eduardo Do Nascimento</t>
        </is>
      </c>
      <c r="F2300" s="2" t="n">
        <v>14723</v>
      </c>
      <c r="G2300" s="2" t="n">
        <v>91.65000000000001</v>
      </c>
      <c r="H2300" s="2" t="n">
        <v>161</v>
      </c>
      <c r="I2300" s="2" t="n">
        <v>105</v>
      </c>
      <c r="J2300" s="2" t="inlineStr">
        <is>
          <t>GPA</t>
        </is>
      </c>
      <c r="K2300" s="2">
        <f>IF(I2300&lt;&gt;"",I2300,IFERROR(INDEX(Base!$I:$I,MATCH(1,(Base!$C:$C=C2300)*(Base!$I:$I&lt;&gt;""),0)),0))</f>
        <v/>
      </c>
      <c r="L2300" s="2">
        <f>IF(AND(I2300="",K2300&gt;0),"SIM","NÃO")</f>
        <v/>
      </c>
      <c r="M2300" s="2">
        <f>IF(ISNUMBER(SEARCH("SEPARA",UPPER(C2300))),"NÃO","SIM")</f>
        <v/>
      </c>
      <c r="N2300" s="2">
        <f>IFERROR(H2300/K2300,0)</f>
        <v/>
      </c>
      <c r="O2300" s="2">
        <f>IF(M2300="NÃO","EXCLUÍDO",IF(N2300&lt;Premissas!$B$8,"&lt; 1,00",IF(N2300&lt;Premissas!$B$9,"1,00 – 1,19",IF(N2300&lt;Premissas!$B$10,"1,20 – 1,39",IF(N2300&lt;Premissas!$B$11,"1,40 – 1,59",IF(N2300&lt;Premissas!$B$12,"1,60 – 1,99","≥ 2,00"))))))</f>
        <v/>
      </c>
      <c r="P2300" s="5">
        <f>IF(OR(M2300="NÃO",N2300&lt;Premissas!$B$8),Premissas!$B$13,IF(N2300&lt;Premissas!$B$9,Premissas!$B$14,IF(N2300&lt;Premissas!$B$10,Premissas!$B$15,IF(N2300&lt;Premissas!$B$11,Premissas!$B$16,IF(N2300&lt;Premissas!$B$12,Premissas!$B$17,Premissas!$B$18)))))</f>
        <v/>
      </c>
      <c r="Q2300" s="5">
        <f>IFERROR(P2300/Premissas!$B$4,0)</f>
        <v/>
      </c>
    </row>
    <row r="2301">
      <c r="A2301" s="2" t="n">
        <v>8</v>
      </c>
      <c r="B2301" s="2" t="n">
        <v>409</v>
      </c>
      <c r="C2301" s="2" t="inlineStr">
        <is>
          <t>SEPARACAO</t>
        </is>
      </c>
      <c r="D2301" s="2" t="inlineStr">
        <is>
          <t>5800536</t>
        </is>
      </c>
      <c r="E2301" s="2" t="inlineStr">
        <is>
          <t>Matheus Henrique Siqueira Neves Da Silva</t>
        </is>
      </c>
      <c r="F2301" s="2" t="n">
        <v>15675</v>
      </c>
      <c r="G2301" s="2" t="n">
        <v>77.09</v>
      </c>
      <c r="H2301" s="2" t="n">
        <v>203</v>
      </c>
      <c r="I2301" s="2" t="n">
        <v>105</v>
      </c>
      <c r="J2301" s="2" t="inlineStr">
        <is>
          <t>GPA</t>
        </is>
      </c>
      <c r="K2301" s="2">
        <f>IF(I2301&lt;&gt;"",I2301,IFERROR(INDEX(Base!$I:$I,MATCH(1,(Base!$C:$C=C2301)*(Base!$I:$I&lt;&gt;""),0)),0))</f>
        <v/>
      </c>
      <c r="L2301" s="2">
        <f>IF(AND(I2301="",K2301&gt;0),"SIM","NÃO")</f>
        <v/>
      </c>
      <c r="M2301" s="2">
        <f>IF(ISNUMBER(SEARCH("SEPARA",UPPER(C2301))),"NÃO","SIM")</f>
        <v/>
      </c>
      <c r="N2301" s="2">
        <f>IFERROR(H2301/K2301,0)</f>
        <v/>
      </c>
      <c r="O2301" s="2">
        <f>IF(M2301="NÃO","EXCLUÍDO",IF(N2301&lt;Premissas!$B$8,"&lt; 1,00",IF(N2301&lt;Premissas!$B$9,"1,00 – 1,19",IF(N2301&lt;Premissas!$B$10,"1,20 – 1,39",IF(N2301&lt;Premissas!$B$11,"1,40 – 1,59",IF(N2301&lt;Premissas!$B$12,"1,60 – 1,99","≥ 2,00"))))))</f>
        <v/>
      </c>
      <c r="P2301" s="5">
        <f>IF(OR(M2301="NÃO",N2301&lt;Premissas!$B$8),Premissas!$B$13,IF(N2301&lt;Premissas!$B$9,Premissas!$B$14,IF(N2301&lt;Premissas!$B$10,Premissas!$B$15,IF(N2301&lt;Premissas!$B$11,Premissas!$B$16,IF(N2301&lt;Premissas!$B$12,Premissas!$B$17,Premissas!$B$18)))))</f>
        <v/>
      </c>
      <c r="Q2301" s="5">
        <f>IFERROR(P2301/Premissas!$B$4,0)</f>
        <v/>
      </c>
    </row>
    <row r="2302">
      <c r="A2302" s="2" t="n">
        <v>8</v>
      </c>
      <c r="B2302" s="2" t="n">
        <v>409</v>
      </c>
      <c r="C2302" s="2" t="inlineStr">
        <is>
          <t>SEPARACAO</t>
        </is>
      </c>
      <c r="D2302" s="2" t="inlineStr">
        <is>
          <t>5800579</t>
        </is>
      </c>
      <c r="E2302" s="2" t="inlineStr">
        <is>
          <t>Isaias Da Costa Oliveira</t>
        </is>
      </c>
      <c r="F2302" s="2" t="n">
        <v>10901</v>
      </c>
      <c r="G2302" s="2" t="n">
        <v>146.34</v>
      </c>
      <c r="H2302" s="2" t="n">
        <v>74</v>
      </c>
      <c r="I2302" s="2" t="n">
        <v>105</v>
      </c>
      <c r="J2302" s="2" t="inlineStr">
        <is>
          <t>GPA</t>
        </is>
      </c>
      <c r="K2302" s="2">
        <f>IF(I2302&lt;&gt;"",I2302,IFERROR(INDEX(Base!$I:$I,MATCH(1,(Base!$C:$C=C2302)*(Base!$I:$I&lt;&gt;""),0)),0))</f>
        <v/>
      </c>
      <c r="L2302" s="2">
        <f>IF(AND(I2302="",K2302&gt;0),"SIM","NÃO")</f>
        <v/>
      </c>
      <c r="M2302" s="2">
        <f>IF(ISNUMBER(SEARCH("SEPARA",UPPER(C2302))),"NÃO","SIM")</f>
        <v/>
      </c>
      <c r="N2302" s="2">
        <f>IFERROR(H2302/K2302,0)</f>
        <v/>
      </c>
      <c r="O2302" s="2">
        <f>IF(M2302="NÃO","EXCLUÍDO",IF(N2302&lt;Premissas!$B$8,"&lt; 1,00",IF(N2302&lt;Premissas!$B$9,"1,00 – 1,19",IF(N2302&lt;Premissas!$B$10,"1,20 – 1,39",IF(N2302&lt;Premissas!$B$11,"1,40 – 1,59",IF(N2302&lt;Premissas!$B$12,"1,60 – 1,99","≥ 2,00"))))))</f>
        <v/>
      </c>
      <c r="P2302" s="5">
        <f>IF(OR(M2302="NÃO",N2302&lt;Premissas!$B$8),Premissas!$B$13,IF(N2302&lt;Premissas!$B$9,Premissas!$B$14,IF(N2302&lt;Premissas!$B$10,Premissas!$B$15,IF(N2302&lt;Premissas!$B$11,Premissas!$B$16,IF(N2302&lt;Premissas!$B$12,Premissas!$B$17,Premissas!$B$18)))))</f>
        <v/>
      </c>
      <c r="Q2302" s="5">
        <f>IFERROR(P2302/Premissas!$B$4,0)</f>
        <v/>
      </c>
    </row>
    <row r="2303">
      <c r="A2303" s="2" t="n">
        <v>8</v>
      </c>
      <c r="B2303" s="2" t="n">
        <v>409</v>
      </c>
      <c r="C2303" s="2" t="inlineStr">
        <is>
          <t>SEPARACAO</t>
        </is>
      </c>
      <c r="D2303" s="2" t="inlineStr">
        <is>
          <t>5800609</t>
        </is>
      </c>
      <c r="E2303" s="2" t="inlineStr">
        <is>
          <t>Adriano Brito De Sa Fernandes</t>
        </is>
      </c>
      <c r="F2303" s="2" t="n">
        <v>10137</v>
      </c>
      <c r="G2303" s="2" t="n">
        <v>48.93</v>
      </c>
      <c r="H2303" s="2" t="n">
        <v>207</v>
      </c>
      <c r="I2303" s="2" t="n">
        <v>105</v>
      </c>
      <c r="J2303" s="2" t="inlineStr">
        <is>
          <t>GPA</t>
        </is>
      </c>
      <c r="K2303" s="2">
        <f>IF(I2303&lt;&gt;"",I2303,IFERROR(INDEX(Base!$I:$I,MATCH(1,(Base!$C:$C=C2303)*(Base!$I:$I&lt;&gt;""),0)),0))</f>
        <v/>
      </c>
      <c r="L2303" s="2">
        <f>IF(AND(I2303="",K2303&gt;0),"SIM","NÃO")</f>
        <v/>
      </c>
      <c r="M2303" s="2">
        <f>IF(ISNUMBER(SEARCH("SEPARA",UPPER(C2303))),"NÃO","SIM")</f>
        <v/>
      </c>
      <c r="N2303" s="2">
        <f>IFERROR(H2303/K2303,0)</f>
        <v/>
      </c>
      <c r="O2303" s="2">
        <f>IF(M2303="NÃO","EXCLUÍDO",IF(N2303&lt;Premissas!$B$8,"&lt; 1,00",IF(N2303&lt;Premissas!$B$9,"1,00 – 1,19",IF(N2303&lt;Premissas!$B$10,"1,20 – 1,39",IF(N2303&lt;Premissas!$B$11,"1,40 – 1,59",IF(N2303&lt;Premissas!$B$12,"1,60 – 1,99","≥ 2,00"))))))</f>
        <v/>
      </c>
      <c r="P2303" s="5">
        <f>IF(OR(M2303="NÃO",N2303&lt;Premissas!$B$8),Premissas!$B$13,IF(N2303&lt;Premissas!$B$9,Premissas!$B$14,IF(N2303&lt;Premissas!$B$10,Premissas!$B$15,IF(N2303&lt;Premissas!$B$11,Premissas!$B$16,IF(N2303&lt;Premissas!$B$12,Premissas!$B$17,Premissas!$B$18)))))</f>
        <v/>
      </c>
      <c r="Q2303" s="5">
        <f>IFERROR(P2303/Premissas!$B$4,0)</f>
        <v/>
      </c>
    </row>
    <row r="2304">
      <c r="A2304" s="2" t="n">
        <v>8</v>
      </c>
      <c r="B2304" s="2" t="n">
        <v>409</v>
      </c>
      <c r="C2304" s="2" t="inlineStr">
        <is>
          <t>PUXADA RECEB</t>
        </is>
      </c>
      <c r="D2304" s="2" t="inlineStr">
        <is>
          <t>5800650</t>
        </is>
      </c>
      <c r="E2304" s="2" t="inlineStr">
        <is>
          <t>Brayan Nogueira Veloso</t>
        </is>
      </c>
      <c r="F2304" s="2" t="n">
        <v>33</v>
      </c>
      <c r="G2304" s="2" t="n">
        <v>2.17</v>
      </c>
      <c r="H2304" s="2" t="n">
        <v>15</v>
      </c>
      <c r="I2304" s="2" t="n">
        <v>22</v>
      </c>
      <c r="J2304" s="2" t="inlineStr">
        <is>
          <t>GPA</t>
        </is>
      </c>
      <c r="K2304" s="2">
        <f>IF(I2304&lt;&gt;"",I2304,IFERROR(INDEX(Base!$I:$I,MATCH(1,(Base!$C:$C=C2304)*(Base!$I:$I&lt;&gt;""),0)),0))</f>
        <v/>
      </c>
      <c r="L2304" s="2">
        <f>IF(AND(I2304="",K2304&gt;0),"SIM","NÃO")</f>
        <v/>
      </c>
      <c r="M2304" s="2">
        <f>IF(ISNUMBER(SEARCH("SEPARA",UPPER(C2304))),"NÃO","SIM")</f>
        <v/>
      </c>
      <c r="N2304" s="2">
        <f>IFERROR(H2304/K2304,0)</f>
        <v/>
      </c>
      <c r="O2304" s="2">
        <f>IF(M2304="NÃO","EXCLUÍDO",IF(N2304&lt;Premissas!$B$8,"&lt; 1,00",IF(N2304&lt;Premissas!$B$9,"1,00 – 1,19",IF(N2304&lt;Premissas!$B$10,"1,20 – 1,39",IF(N2304&lt;Premissas!$B$11,"1,40 – 1,59",IF(N2304&lt;Premissas!$B$12,"1,60 – 1,99","≥ 2,00"))))))</f>
        <v/>
      </c>
      <c r="P2304" s="5">
        <f>IF(OR(M2304="NÃO",N2304&lt;Premissas!$B$8),Premissas!$B$13,IF(N2304&lt;Premissas!$B$9,Premissas!$B$14,IF(N2304&lt;Premissas!$B$10,Premissas!$B$15,IF(N2304&lt;Premissas!$B$11,Premissas!$B$16,IF(N2304&lt;Premissas!$B$12,Premissas!$B$17,Premissas!$B$18)))))</f>
        <v/>
      </c>
      <c r="Q2304" s="5">
        <f>IFERROR(P2304/Premissas!$B$4,0)</f>
        <v/>
      </c>
    </row>
    <row r="2305">
      <c r="A2305" s="2" t="n">
        <v>8</v>
      </c>
      <c r="B2305" s="2" t="n">
        <v>409</v>
      </c>
      <c r="C2305" s="2" t="inlineStr">
        <is>
          <t>SEPARACAO</t>
        </is>
      </c>
      <c r="D2305" s="2" t="inlineStr">
        <is>
          <t>5800650</t>
        </is>
      </c>
      <c r="E2305" s="2" t="inlineStr">
        <is>
          <t>Brayan Nogueira Veloso</t>
        </is>
      </c>
      <c r="F2305" s="2" t="n">
        <v>14682</v>
      </c>
      <c r="G2305" s="2" t="n">
        <v>68.55</v>
      </c>
      <c r="H2305" s="2" t="n">
        <v>214</v>
      </c>
      <c r="I2305" s="2" t="n">
        <v>105</v>
      </c>
      <c r="J2305" s="2" t="inlineStr">
        <is>
          <t>GPA</t>
        </is>
      </c>
      <c r="K2305" s="2">
        <f>IF(I2305&lt;&gt;"",I2305,IFERROR(INDEX(Base!$I:$I,MATCH(1,(Base!$C:$C=C2305)*(Base!$I:$I&lt;&gt;""),0)),0))</f>
        <v/>
      </c>
      <c r="L2305" s="2">
        <f>IF(AND(I2305="",K2305&gt;0),"SIM","NÃO")</f>
        <v/>
      </c>
      <c r="M2305" s="2">
        <f>IF(ISNUMBER(SEARCH("SEPARA",UPPER(C2305))),"NÃO","SIM")</f>
        <v/>
      </c>
      <c r="N2305" s="2">
        <f>IFERROR(H2305/K2305,0)</f>
        <v/>
      </c>
      <c r="O2305" s="2">
        <f>IF(M2305="NÃO","EXCLUÍDO",IF(N2305&lt;Premissas!$B$8,"&lt; 1,00",IF(N2305&lt;Premissas!$B$9,"1,00 – 1,19",IF(N2305&lt;Premissas!$B$10,"1,20 – 1,39",IF(N2305&lt;Premissas!$B$11,"1,40 – 1,59",IF(N2305&lt;Premissas!$B$12,"1,60 – 1,99","≥ 2,00"))))))</f>
        <v/>
      </c>
      <c r="P2305" s="5">
        <f>IF(OR(M2305="NÃO",N2305&lt;Premissas!$B$8),Premissas!$B$13,IF(N2305&lt;Premissas!$B$9,Premissas!$B$14,IF(N2305&lt;Premissas!$B$10,Premissas!$B$15,IF(N2305&lt;Premissas!$B$11,Premissas!$B$16,IF(N2305&lt;Premissas!$B$12,Premissas!$B$17,Premissas!$B$18)))))</f>
        <v/>
      </c>
      <c r="Q2305" s="5">
        <f>IFERROR(P2305/Premissas!$B$4,0)</f>
        <v/>
      </c>
    </row>
    <row r="2306">
      <c r="A2306" s="2" t="n">
        <v>8</v>
      </c>
      <c r="B2306" s="2" t="n">
        <v>409</v>
      </c>
      <c r="C2306" s="2" t="inlineStr">
        <is>
          <t>SEPARACAO</t>
        </is>
      </c>
      <c r="D2306" s="2" t="inlineStr">
        <is>
          <t>5800668</t>
        </is>
      </c>
      <c r="E2306" s="2" t="inlineStr">
        <is>
          <t>Washington Rodrigues De Souza</t>
        </is>
      </c>
      <c r="F2306" s="2" t="n">
        <v>14918</v>
      </c>
      <c r="G2306" s="2" t="n">
        <v>116.76</v>
      </c>
      <c r="H2306" s="2" t="n">
        <v>128</v>
      </c>
      <c r="I2306" s="2" t="n">
        <v>105</v>
      </c>
      <c r="J2306" s="2" t="inlineStr">
        <is>
          <t>GPA</t>
        </is>
      </c>
      <c r="K2306" s="2">
        <f>IF(I2306&lt;&gt;"",I2306,IFERROR(INDEX(Base!$I:$I,MATCH(1,(Base!$C:$C=C2306)*(Base!$I:$I&lt;&gt;""),0)),0))</f>
        <v/>
      </c>
      <c r="L2306" s="2">
        <f>IF(AND(I2306="",K2306&gt;0),"SIM","NÃO")</f>
        <v/>
      </c>
      <c r="M2306" s="2">
        <f>IF(ISNUMBER(SEARCH("SEPARA",UPPER(C2306))),"NÃO","SIM")</f>
        <v/>
      </c>
      <c r="N2306" s="2">
        <f>IFERROR(H2306/K2306,0)</f>
        <v/>
      </c>
      <c r="O2306" s="2">
        <f>IF(M2306="NÃO","EXCLUÍDO",IF(N2306&lt;Premissas!$B$8,"&lt; 1,00",IF(N2306&lt;Premissas!$B$9,"1,00 – 1,19",IF(N2306&lt;Premissas!$B$10,"1,20 – 1,39",IF(N2306&lt;Premissas!$B$11,"1,40 – 1,59",IF(N2306&lt;Premissas!$B$12,"1,60 – 1,99","≥ 2,00"))))))</f>
        <v/>
      </c>
      <c r="P2306" s="5">
        <f>IF(OR(M2306="NÃO",N2306&lt;Premissas!$B$8),Premissas!$B$13,IF(N2306&lt;Premissas!$B$9,Premissas!$B$14,IF(N2306&lt;Premissas!$B$10,Premissas!$B$15,IF(N2306&lt;Premissas!$B$11,Premissas!$B$16,IF(N2306&lt;Premissas!$B$12,Premissas!$B$17,Premissas!$B$18)))))</f>
        <v/>
      </c>
      <c r="Q2306" s="5">
        <f>IFERROR(P2306/Premissas!$B$4,0)</f>
        <v/>
      </c>
    </row>
    <row r="2307">
      <c r="A2307" s="2" t="n">
        <v>8</v>
      </c>
      <c r="B2307" s="2" t="n">
        <v>409</v>
      </c>
      <c r="C2307" s="2" t="inlineStr">
        <is>
          <t>SEPARACAO</t>
        </is>
      </c>
      <c r="D2307" s="2" t="inlineStr">
        <is>
          <t>5801150</t>
        </is>
      </c>
      <c r="E2307" s="2" t="inlineStr">
        <is>
          <t>Felipe Pinto Cabral</t>
        </is>
      </c>
      <c r="F2307" s="2" t="n">
        <v>13568</v>
      </c>
      <c r="G2307" s="2" t="n">
        <v>85.95</v>
      </c>
      <c r="H2307" s="2" t="n">
        <v>158</v>
      </c>
      <c r="I2307" s="2" t="n">
        <v>105</v>
      </c>
      <c r="J2307" s="2" t="inlineStr">
        <is>
          <t>GPA</t>
        </is>
      </c>
      <c r="K2307" s="2">
        <f>IF(I2307&lt;&gt;"",I2307,IFERROR(INDEX(Base!$I:$I,MATCH(1,(Base!$C:$C=C2307)*(Base!$I:$I&lt;&gt;""),0)),0))</f>
        <v/>
      </c>
      <c r="L2307" s="2">
        <f>IF(AND(I2307="",K2307&gt;0),"SIM","NÃO")</f>
        <v/>
      </c>
      <c r="M2307" s="2">
        <f>IF(ISNUMBER(SEARCH("SEPARA",UPPER(C2307))),"NÃO","SIM")</f>
        <v/>
      </c>
      <c r="N2307" s="2">
        <f>IFERROR(H2307/K2307,0)</f>
        <v/>
      </c>
      <c r="O2307" s="2">
        <f>IF(M2307="NÃO","EXCLUÍDO",IF(N2307&lt;Premissas!$B$8,"&lt; 1,00",IF(N2307&lt;Premissas!$B$9,"1,00 – 1,19",IF(N2307&lt;Premissas!$B$10,"1,20 – 1,39",IF(N2307&lt;Premissas!$B$11,"1,40 – 1,59",IF(N2307&lt;Premissas!$B$12,"1,60 – 1,99","≥ 2,00"))))))</f>
        <v/>
      </c>
      <c r="P2307" s="5">
        <f>IF(OR(M2307="NÃO",N2307&lt;Premissas!$B$8),Premissas!$B$13,IF(N2307&lt;Premissas!$B$9,Premissas!$B$14,IF(N2307&lt;Premissas!$B$10,Premissas!$B$15,IF(N2307&lt;Premissas!$B$11,Premissas!$B$16,IF(N2307&lt;Premissas!$B$12,Premissas!$B$17,Premissas!$B$18)))))</f>
        <v/>
      </c>
      <c r="Q2307" s="5">
        <f>IFERROR(P2307/Premissas!$B$4,0)</f>
        <v/>
      </c>
    </row>
    <row r="2308">
      <c r="A2308" s="2" t="n">
        <v>8</v>
      </c>
      <c r="B2308" s="2" t="n">
        <v>409</v>
      </c>
      <c r="C2308" s="2" t="inlineStr">
        <is>
          <t>SEPARACAO</t>
        </is>
      </c>
      <c r="D2308" s="2" t="inlineStr">
        <is>
          <t>5801931</t>
        </is>
      </c>
      <c r="E2308" s="2" t="inlineStr">
        <is>
          <t>Gilmar Fraga Pincano</t>
        </is>
      </c>
      <c r="F2308" s="2" t="n">
        <v>15697</v>
      </c>
      <c r="G2308" s="2" t="n">
        <v>70.23</v>
      </c>
      <c r="H2308" s="2" t="n">
        <v>224</v>
      </c>
      <c r="I2308" s="2" t="n">
        <v>105</v>
      </c>
      <c r="J2308" s="2" t="inlineStr">
        <is>
          <t>GPA</t>
        </is>
      </c>
      <c r="K2308" s="2">
        <f>IF(I2308&lt;&gt;"",I2308,IFERROR(INDEX(Base!$I:$I,MATCH(1,(Base!$C:$C=C2308)*(Base!$I:$I&lt;&gt;""),0)),0))</f>
        <v/>
      </c>
      <c r="L2308" s="2">
        <f>IF(AND(I2308="",K2308&gt;0),"SIM","NÃO")</f>
        <v/>
      </c>
      <c r="M2308" s="2">
        <f>IF(ISNUMBER(SEARCH("SEPARA",UPPER(C2308))),"NÃO","SIM")</f>
        <v/>
      </c>
      <c r="N2308" s="2">
        <f>IFERROR(H2308/K2308,0)</f>
        <v/>
      </c>
      <c r="O2308" s="2">
        <f>IF(M2308="NÃO","EXCLUÍDO",IF(N2308&lt;Premissas!$B$8,"&lt; 1,00",IF(N2308&lt;Premissas!$B$9,"1,00 – 1,19",IF(N2308&lt;Premissas!$B$10,"1,20 – 1,39",IF(N2308&lt;Premissas!$B$11,"1,40 – 1,59",IF(N2308&lt;Premissas!$B$12,"1,60 – 1,99","≥ 2,00"))))))</f>
        <v/>
      </c>
      <c r="P2308" s="5">
        <f>IF(OR(M2308="NÃO",N2308&lt;Premissas!$B$8),Premissas!$B$13,IF(N2308&lt;Premissas!$B$9,Premissas!$B$14,IF(N2308&lt;Premissas!$B$10,Premissas!$B$15,IF(N2308&lt;Premissas!$B$11,Premissas!$B$16,IF(N2308&lt;Premissas!$B$12,Premissas!$B$17,Premissas!$B$18)))))</f>
        <v/>
      </c>
      <c r="Q2308" s="5">
        <f>IFERROR(P2308/Premissas!$B$4,0)</f>
        <v/>
      </c>
    </row>
    <row r="2309">
      <c r="A2309" s="2" t="n">
        <v>8</v>
      </c>
      <c r="B2309" s="2" t="n">
        <v>409</v>
      </c>
      <c r="C2309" s="2" t="inlineStr">
        <is>
          <t>PUXADA RECEB</t>
        </is>
      </c>
      <c r="D2309" s="2" t="inlineStr">
        <is>
          <t>5801958</t>
        </is>
      </c>
      <c r="E2309" s="2" t="inlineStr">
        <is>
          <t>Marcos Lazaro Da Silva</t>
        </is>
      </c>
      <c r="F2309" s="2" t="n">
        <v>98</v>
      </c>
      <c r="G2309" s="2" t="n">
        <v>10.15</v>
      </c>
      <c r="H2309" s="2" t="n">
        <v>10</v>
      </c>
      <c r="I2309" s="2" t="n">
        <v>22</v>
      </c>
      <c r="J2309" s="2" t="inlineStr">
        <is>
          <t>GPA</t>
        </is>
      </c>
      <c r="K2309" s="2">
        <f>IF(I2309&lt;&gt;"",I2309,IFERROR(INDEX(Base!$I:$I,MATCH(1,(Base!$C:$C=C2309)*(Base!$I:$I&lt;&gt;""),0)),0))</f>
        <v/>
      </c>
      <c r="L2309" s="2">
        <f>IF(AND(I2309="",K2309&gt;0),"SIM","NÃO")</f>
        <v/>
      </c>
      <c r="M2309" s="2">
        <f>IF(ISNUMBER(SEARCH("SEPARA",UPPER(C2309))),"NÃO","SIM")</f>
        <v/>
      </c>
      <c r="N2309" s="2">
        <f>IFERROR(H2309/K2309,0)</f>
        <v/>
      </c>
      <c r="O2309" s="2">
        <f>IF(M2309="NÃO","EXCLUÍDO",IF(N2309&lt;Premissas!$B$8,"&lt; 1,00",IF(N2309&lt;Premissas!$B$9,"1,00 – 1,19",IF(N2309&lt;Premissas!$B$10,"1,20 – 1,39",IF(N2309&lt;Premissas!$B$11,"1,40 – 1,59",IF(N2309&lt;Premissas!$B$12,"1,60 – 1,99","≥ 2,00"))))))</f>
        <v/>
      </c>
      <c r="P2309" s="5">
        <f>IF(OR(M2309="NÃO",N2309&lt;Premissas!$B$8),Premissas!$B$13,IF(N2309&lt;Premissas!$B$9,Premissas!$B$14,IF(N2309&lt;Premissas!$B$10,Premissas!$B$15,IF(N2309&lt;Premissas!$B$11,Premissas!$B$16,IF(N2309&lt;Premissas!$B$12,Premissas!$B$17,Premissas!$B$18)))))</f>
        <v/>
      </c>
      <c r="Q2309" s="5">
        <f>IFERROR(P2309/Premissas!$B$4,0)</f>
        <v/>
      </c>
    </row>
    <row r="2310">
      <c r="A2310" s="2" t="n">
        <v>8</v>
      </c>
      <c r="B2310" s="2" t="n">
        <v>409</v>
      </c>
      <c r="C2310" s="2" t="inlineStr">
        <is>
          <t>SEPARACAO</t>
        </is>
      </c>
      <c r="D2310" s="2" t="inlineStr">
        <is>
          <t>5801958</t>
        </is>
      </c>
      <c r="E2310" s="2" t="inlineStr">
        <is>
          <t>Marcos Lazaro Da Silva</t>
        </is>
      </c>
      <c r="F2310" s="2" t="n">
        <v>1239</v>
      </c>
      <c r="G2310" s="2" t="n">
        <v>20.53</v>
      </c>
      <c r="H2310" s="2" t="n">
        <v>60</v>
      </c>
      <c r="I2310" s="2" t="n">
        <v>105</v>
      </c>
      <c r="J2310" s="2" t="inlineStr">
        <is>
          <t>GPA</t>
        </is>
      </c>
      <c r="K2310" s="2">
        <f>IF(I2310&lt;&gt;"",I2310,IFERROR(INDEX(Base!$I:$I,MATCH(1,(Base!$C:$C=C2310)*(Base!$I:$I&lt;&gt;""),0)),0))</f>
        <v/>
      </c>
      <c r="L2310" s="2">
        <f>IF(AND(I2310="",K2310&gt;0),"SIM","NÃO")</f>
        <v/>
      </c>
      <c r="M2310" s="2">
        <f>IF(ISNUMBER(SEARCH("SEPARA",UPPER(C2310))),"NÃO","SIM")</f>
        <v/>
      </c>
      <c r="N2310" s="2">
        <f>IFERROR(H2310/K2310,0)</f>
        <v/>
      </c>
      <c r="O2310" s="2">
        <f>IF(M2310="NÃO","EXCLUÍDO",IF(N2310&lt;Premissas!$B$8,"&lt; 1,00",IF(N2310&lt;Premissas!$B$9,"1,00 – 1,19",IF(N2310&lt;Premissas!$B$10,"1,20 – 1,39",IF(N2310&lt;Premissas!$B$11,"1,40 – 1,59",IF(N2310&lt;Premissas!$B$12,"1,60 – 1,99","≥ 2,00"))))))</f>
        <v/>
      </c>
      <c r="P2310" s="5">
        <f>IF(OR(M2310="NÃO",N2310&lt;Premissas!$B$8),Premissas!$B$13,IF(N2310&lt;Premissas!$B$9,Premissas!$B$14,IF(N2310&lt;Premissas!$B$10,Premissas!$B$15,IF(N2310&lt;Premissas!$B$11,Premissas!$B$16,IF(N2310&lt;Premissas!$B$12,Premissas!$B$17,Premissas!$B$18)))))</f>
        <v/>
      </c>
      <c r="Q2310" s="5">
        <f>IFERROR(P2310/Premissas!$B$4,0)</f>
        <v/>
      </c>
    </row>
    <row r="2311">
      <c r="A2311" s="2" t="n">
        <v>8</v>
      </c>
      <c r="B2311" s="2" t="n">
        <v>409</v>
      </c>
      <c r="C2311" s="2" t="inlineStr">
        <is>
          <t>SEPARACAO</t>
        </is>
      </c>
      <c r="D2311" s="2" t="inlineStr">
        <is>
          <t>5801982</t>
        </is>
      </c>
      <c r="E2311" s="2" t="inlineStr">
        <is>
          <t>Ryan Nilton Ferreira Dos Santos</t>
        </is>
      </c>
      <c r="F2311" s="2" t="n">
        <v>571</v>
      </c>
      <c r="G2311" s="2" t="n">
        <v>5.41</v>
      </c>
      <c r="H2311" s="2" t="n">
        <v>106</v>
      </c>
      <c r="I2311" s="2" t="n">
        <v>105</v>
      </c>
      <c r="J2311" s="2" t="inlineStr">
        <is>
          <t>GPA</t>
        </is>
      </c>
      <c r="K2311" s="2">
        <f>IF(I2311&lt;&gt;"",I2311,IFERROR(INDEX(Base!$I:$I,MATCH(1,(Base!$C:$C=C2311)*(Base!$I:$I&lt;&gt;""),0)),0))</f>
        <v/>
      </c>
      <c r="L2311" s="2">
        <f>IF(AND(I2311="",K2311&gt;0),"SIM","NÃO")</f>
        <v/>
      </c>
      <c r="M2311" s="2">
        <f>IF(ISNUMBER(SEARCH("SEPARA",UPPER(C2311))),"NÃO","SIM")</f>
        <v/>
      </c>
      <c r="N2311" s="2">
        <f>IFERROR(H2311/K2311,0)</f>
        <v/>
      </c>
      <c r="O2311" s="2">
        <f>IF(M2311="NÃO","EXCLUÍDO",IF(N2311&lt;Premissas!$B$8,"&lt; 1,00",IF(N2311&lt;Premissas!$B$9,"1,00 – 1,19",IF(N2311&lt;Premissas!$B$10,"1,20 – 1,39",IF(N2311&lt;Premissas!$B$11,"1,40 – 1,59",IF(N2311&lt;Premissas!$B$12,"1,60 – 1,99","≥ 2,00"))))))</f>
        <v/>
      </c>
      <c r="P2311" s="5">
        <f>IF(OR(M2311="NÃO",N2311&lt;Premissas!$B$8),Premissas!$B$13,IF(N2311&lt;Premissas!$B$9,Premissas!$B$14,IF(N2311&lt;Premissas!$B$10,Premissas!$B$15,IF(N2311&lt;Premissas!$B$11,Premissas!$B$16,IF(N2311&lt;Premissas!$B$12,Premissas!$B$17,Premissas!$B$18)))))</f>
        <v/>
      </c>
      <c r="Q2311" s="5">
        <f>IFERROR(P2311/Premissas!$B$4,0)</f>
        <v/>
      </c>
    </row>
    <row r="2312">
      <c r="A2312" s="2" t="n">
        <v>8</v>
      </c>
      <c r="B2312" s="2" t="n">
        <v>409</v>
      </c>
      <c r="C2312" s="2" t="inlineStr">
        <is>
          <t>PUXADA RECEB</t>
        </is>
      </c>
      <c r="D2312" s="2" t="inlineStr">
        <is>
          <t>5802040</t>
        </is>
      </c>
      <c r="E2312" s="2" t="inlineStr">
        <is>
          <t>Adriano Da Luz Maria</t>
        </is>
      </c>
      <c r="F2312" s="2" t="n">
        <v>26</v>
      </c>
      <c r="G2312" s="2" t="n">
        <v>1.6</v>
      </c>
      <c r="H2312" s="2" t="n">
        <v>16</v>
      </c>
      <c r="I2312" s="2" t="n">
        <v>22</v>
      </c>
      <c r="J2312" s="2" t="inlineStr">
        <is>
          <t>GPA</t>
        </is>
      </c>
      <c r="K2312" s="2">
        <f>IF(I2312&lt;&gt;"",I2312,IFERROR(INDEX(Base!$I:$I,MATCH(1,(Base!$C:$C=C2312)*(Base!$I:$I&lt;&gt;""),0)),0))</f>
        <v/>
      </c>
      <c r="L2312" s="2">
        <f>IF(AND(I2312="",K2312&gt;0),"SIM","NÃO")</f>
        <v/>
      </c>
      <c r="M2312" s="2">
        <f>IF(ISNUMBER(SEARCH("SEPARA",UPPER(C2312))),"NÃO","SIM")</f>
        <v/>
      </c>
      <c r="N2312" s="2">
        <f>IFERROR(H2312/K2312,0)</f>
        <v/>
      </c>
      <c r="O2312" s="2">
        <f>IF(M2312="NÃO","EXCLUÍDO",IF(N2312&lt;Premissas!$B$8,"&lt; 1,00",IF(N2312&lt;Premissas!$B$9,"1,00 – 1,19",IF(N2312&lt;Premissas!$B$10,"1,20 – 1,39",IF(N2312&lt;Premissas!$B$11,"1,40 – 1,59",IF(N2312&lt;Premissas!$B$12,"1,60 – 1,99","≥ 2,00"))))))</f>
        <v/>
      </c>
      <c r="P2312" s="5">
        <f>IF(OR(M2312="NÃO",N2312&lt;Premissas!$B$8),Premissas!$B$13,IF(N2312&lt;Premissas!$B$9,Premissas!$B$14,IF(N2312&lt;Premissas!$B$10,Premissas!$B$15,IF(N2312&lt;Premissas!$B$11,Premissas!$B$16,IF(N2312&lt;Premissas!$B$12,Premissas!$B$17,Premissas!$B$18)))))</f>
        <v/>
      </c>
      <c r="Q2312" s="5">
        <f>IFERROR(P2312/Premissas!$B$4,0)</f>
        <v/>
      </c>
    </row>
    <row r="2313">
      <c r="A2313" s="2" t="n">
        <v>8</v>
      </c>
      <c r="B2313" s="2" t="n">
        <v>409</v>
      </c>
      <c r="C2313" s="2" t="inlineStr">
        <is>
          <t>SEPARACAO</t>
        </is>
      </c>
      <c r="D2313" s="2" t="inlineStr">
        <is>
          <t>5802040</t>
        </is>
      </c>
      <c r="E2313" s="2" t="inlineStr">
        <is>
          <t>Adriano Da Luz Maria</t>
        </is>
      </c>
      <c r="F2313" s="2" t="n">
        <v>908</v>
      </c>
      <c r="G2313" s="2" t="n">
        <v>8.130000000000001</v>
      </c>
      <c r="H2313" s="2" t="n">
        <v>112</v>
      </c>
      <c r="I2313" s="2" t="n">
        <v>105</v>
      </c>
      <c r="J2313" s="2" t="inlineStr">
        <is>
          <t>GPA</t>
        </is>
      </c>
      <c r="K2313" s="2">
        <f>IF(I2313&lt;&gt;"",I2313,IFERROR(INDEX(Base!$I:$I,MATCH(1,(Base!$C:$C=C2313)*(Base!$I:$I&lt;&gt;""),0)),0))</f>
        <v/>
      </c>
      <c r="L2313" s="2">
        <f>IF(AND(I2313="",K2313&gt;0),"SIM","NÃO")</f>
        <v/>
      </c>
      <c r="M2313" s="2">
        <f>IF(ISNUMBER(SEARCH("SEPARA",UPPER(C2313))),"NÃO","SIM")</f>
        <v/>
      </c>
      <c r="N2313" s="2">
        <f>IFERROR(H2313/K2313,0)</f>
        <v/>
      </c>
      <c r="O2313" s="2">
        <f>IF(M2313="NÃO","EXCLUÍDO",IF(N2313&lt;Premissas!$B$8,"&lt; 1,00",IF(N2313&lt;Premissas!$B$9,"1,00 – 1,19",IF(N2313&lt;Premissas!$B$10,"1,20 – 1,39",IF(N2313&lt;Premissas!$B$11,"1,40 – 1,59",IF(N2313&lt;Premissas!$B$12,"1,60 – 1,99","≥ 2,00"))))))</f>
        <v/>
      </c>
      <c r="P2313" s="5">
        <f>IF(OR(M2313="NÃO",N2313&lt;Premissas!$B$8),Premissas!$B$13,IF(N2313&lt;Premissas!$B$9,Premissas!$B$14,IF(N2313&lt;Premissas!$B$10,Premissas!$B$15,IF(N2313&lt;Premissas!$B$11,Premissas!$B$16,IF(N2313&lt;Premissas!$B$12,Premissas!$B$17,Premissas!$B$18)))))</f>
        <v/>
      </c>
      <c r="Q2313" s="5">
        <f>IFERROR(P2313/Premissas!$B$4,0)</f>
        <v/>
      </c>
    </row>
    <row r="2314">
      <c r="A2314" s="2" t="n">
        <v>8</v>
      </c>
      <c r="B2314" s="2" t="n">
        <v>409</v>
      </c>
      <c r="C2314" s="2" t="inlineStr">
        <is>
          <t>PUXADA RECEB</t>
        </is>
      </c>
      <c r="D2314" s="2" t="inlineStr">
        <is>
          <t>5802130</t>
        </is>
      </c>
      <c r="E2314" s="2" t="inlineStr">
        <is>
          <t>Isaque Dantas Coutinho</t>
        </is>
      </c>
      <c r="F2314" s="2" t="n">
        <v>51</v>
      </c>
      <c r="G2314" s="2" t="n">
        <v>5.62</v>
      </c>
      <c r="H2314" s="2" t="n">
        <v>9</v>
      </c>
      <c r="I2314" s="2" t="n">
        <v>22</v>
      </c>
      <c r="J2314" s="2" t="inlineStr">
        <is>
          <t>GPA</t>
        </is>
      </c>
      <c r="K2314" s="2">
        <f>IF(I2314&lt;&gt;"",I2314,IFERROR(INDEX(Base!$I:$I,MATCH(1,(Base!$C:$C=C2314)*(Base!$I:$I&lt;&gt;""),0)),0))</f>
        <v/>
      </c>
      <c r="L2314" s="2">
        <f>IF(AND(I2314="",K2314&gt;0),"SIM","NÃO")</f>
        <v/>
      </c>
      <c r="M2314" s="2">
        <f>IF(ISNUMBER(SEARCH("SEPARA",UPPER(C2314))),"NÃO","SIM")</f>
        <v/>
      </c>
      <c r="N2314" s="2">
        <f>IFERROR(H2314/K2314,0)</f>
        <v/>
      </c>
      <c r="O2314" s="2">
        <f>IF(M2314="NÃO","EXCLUÍDO",IF(N2314&lt;Premissas!$B$8,"&lt; 1,00",IF(N2314&lt;Premissas!$B$9,"1,00 – 1,19",IF(N2314&lt;Premissas!$B$10,"1,20 – 1,39",IF(N2314&lt;Premissas!$B$11,"1,40 – 1,59",IF(N2314&lt;Premissas!$B$12,"1,60 – 1,99","≥ 2,00"))))))</f>
        <v/>
      </c>
      <c r="P2314" s="5">
        <f>IF(OR(M2314="NÃO",N2314&lt;Premissas!$B$8),Premissas!$B$13,IF(N2314&lt;Premissas!$B$9,Premissas!$B$14,IF(N2314&lt;Premissas!$B$10,Premissas!$B$15,IF(N2314&lt;Premissas!$B$11,Premissas!$B$16,IF(N2314&lt;Premissas!$B$12,Premissas!$B$17,Premissas!$B$18)))))</f>
        <v/>
      </c>
      <c r="Q2314" s="5">
        <f>IFERROR(P2314/Premissas!$B$4,0)</f>
        <v/>
      </c>
    </row>
    <row r="2315">
      <c r="A2315" s="2" t="n">
        <v>8</v>
      </c>
      <c r="B2315" s="2" t="n">
        <v>409</v>
      </c>
      <c r="C2315" s="2" t="inlineStr">
        <is>
          <t>SEPARACAO</t>
        </is>
      </c>
      <c r="D2315" s="2" t="inlineStr">
        <is>
          <t>5802130</t>
        </is>
      </c>
      <c r="E2315" s="2" t="inlineStr">
        <is>
          <t>Isaque Dantas Coutinho</t>
        </is>
      </c>
      <c r="F2315" s="2" t="n">
        <v>1233</v>
      </c>
      <c r="G2315" s="2" t="n">
        <v>10.83</v>
      </c>
      <c r="H2315" s="2" t="n">
        <v>114</v>
      </c>
      <c r="I2315" s="2" t="n">
        <v>105</v>
      </c>
      <c r="J2315" s="2" t="inlineStr">
        <is>
          <t>GPA</t>
        </is>
      </c>
      <c r="K2315" s="2">
        <f>IF(I2315&lt;&gt;"",I2315,IFERROR(INDEX(Base!$I:$I,MATCH(1,(Base!$C:$C=C2315)*(Base!$I:$I&lt;&gt;""),0)),0))</f>
        <v/>
      </c>
      <c r="L2315" s="2">
        <f>IF(AND(I2315="",K2315&gt;0),"SIM","NÃO")</f>
        <v/>
      </c>
      <c r="M2315" s="2">
        <f>IF(ISNUMBER(SEARCH("SEPARA",UPPER(C2315))),"NÃO","SIM")</f>
        <v/>
      </c>
      <c r="N2315" s="2">
        <f>IFERROR(H2315/K2315,0)</f>
        <v/>
      </c>
      <c r="O2315" s="2">
        <f>IF(M2315="NÃO","EXCLUÍDO",IF(N2315&lt;Premissas!$B$8,"&lt; 1,00",IF(N2315&lt;Premissas!$B$9,"1,00 – 1,19",IF(N2315&lt;Premissas!$B$10,"1,20 – 1,39",IF(N2315&lt;Premissas!$B$11,"1,40 – 1,59",IF(N2315&lt;Premissas!$B$12,"1,60 – 1,99","≥ 2,00"))))))</f>
        <v/>
      </c>
      <c r="P2315" s="5">
        <f>IF(OR(M2315="NÃO",N2315&lt;Premissas!$B$8),Premissas!$B$13,IF(N2315&lt;Premissas!$B$9,Premissas!$B$14,IF(N2315&lt;Premissas!$B$10,Premissas!$B$15,IF(N2315&lt;Premissas!$B$11,Premissas!$B$16,IF(N2315&lt;Premissas!$B$12,Premissas!$B$17,Premissas!$B$18)))))</f>
        <v/>
      </c>
      <c r="Q2315" s="5">
        <f>IFERROR(P2315/Premissas!$B$4,0)</f>
        <v/>
      </c>
    </row>
    <row r="2316">
      <c r="A2316" s="2" t="n">
        <v>8</v>
      </c>
      <c r="B2316" s="2" t="n">
        <v>409</v>
      </c>
      <c r="C2316" s="2" t="inlineStr">
        <is>
          <t>SEPARACAO</t>
        </is>
      </c>
      <c r="D2316" s="2" t="inlineStr">
        <is>
          <t>5802164</t>
        </is>
      </c>
      <c r="E2316" s="2" t="inlineStr">
        <is>
          <t>Vagner Serafim Rodrigues</t>
        </is>
      </c>
      <c r="F2316" s="2" t="n">
        <v>14423</v>
      </c>
      <c r="G2316" s="2" t="n">
        <v>84.87</v>
      </c>
      <c r="H2316" s="2" t="n">
        <v>170</v>
      </c>
      <c r="I2316" s="2" t="n">
        <v>105</v>
      </c>
      <c r="J2316" s="2" t="inlineStr">
        <is>
          <t>GPA</t>
        </is>
      </c>
      <c r="K2316" s="2">
        <f>IF(I2316&lt;&gt;"",I2316,IFERROR(INDEX(Base!$I:$I,MATCH(1,(Base!$C:$C=C2316)*(Base!$I:$I&lt;&gt;""),0)),0))</f>
        <v/>
      </c>
      <c r="L2316" s="2">
        <f>IF(AND(I2316="",K2316&gt;0),"SIM","NÃO")</f>
        <v/>
      </c>
      <c r="M2316" s="2">
        <f>IF(ISNUMBER(SEARCH("SEPARA",UPPER(C2316))),"NÃO","SIM")</f>
        <v/>
      </c>
      <c r="N2316" s="2">
        <f>IFERROR(H2316/K2316,0)</f>
        <v/>
      </c>
      <c r="O2316" s="2">
        <f>IF(M2316="NÃO","EXCLUÍDO",IF(N2316&lt;Premissas!$B$8,"&lt; 1,00",IF(N2316&lt;Premissas!$B$9,"1,00 – 1,19",IF(N2316&lt;Premissas!$B$10,"1,20 – 1,39",IF(N2316&lt;Premissas!$B$11,"1,40 – 1,59",IF(N2316&lt;Premissas!$B$12,"1,60 – 1,99","≥ 2,00"))))))</f>
        <v/>
      </c>
      <c r="P2316" s="5">
        <f>IF(OR(M2316="NÃO",N2316&lt;Premissas!$B$8),Premissas!$B$13,IF(N2316&lt;Premissas!$B$9,Premissas!$B$14,IF(N2316&lt;Premissas!$B$10,Premissas!$B$15,IF(N2316&lt;Premissas!$B$11,Premissas!$B$16,IF(N2316&lt;Premissas!$B$12,Premissas!$B$17,Premissas!$B$18)))))</f>
        <v/>
      </c>
      <c r="Q2316" s="5">
        <f>IFERROR(P2316/Premissas!$B$4,0)</f>
        <v/>
      </c>
    </row>
    <row r="2317">
      <c r="A2317" s="2" t="n">
        <v>8</v>
      </c>
      <c r="B2317" s="2" t="n">
        <v>409</v>
      </c>
      <c r="C2317" s="2" t="inlineStr">
        <is>
          <t>SEPARACAO</t>
        </is>
      </c>
      <c r="D2317" s="2" t="inlineStr">
        <is>
          <t>5802229</t>
        </is>
      </c>
      <c r="E2317" s="2" t="inlineStr">
        <is>
          <t>Yuri Henrique Lamartine Monteiro Da Silva</t>
        </is>
      </c>
      <c r="F2317" s="2" t="n">
        <v>1869</v>
      </c>
      <c r="G2317" s="2" t="n">
        <v>17.33</v>
      </c>
      <c r="H2317" s="2" t="n">
        <v>108</v>
      </c>
      <c r="I2317" s="2" t="n">
        <v>105</v>
      </c>
      <c r="J2317" s="2" t="inlineStr">
        <is>
          <t>GPA</t>
        </is>
      </c>
      <c r="K2317" s="2">
        <f>IF(I2317&lt;&gt;"",I2317,IFERROR(INDEX(Base!$I:$I,MATCH(1,(Base!$C:$C=C2317)*(Base!$I:$I&lt;&gt;""),0)),0))</f>
        <v/>
      </c>
      <c r="L2317" s="2">
        <f>IF(AND(I2317="",K2317&gt;0),"SIM","NÃO")</f>
        <v/>
      </c>
      <c r="M2317" s="2">
        <f>IF(ISNUMBER(SEARCH("SEPARA",UPPER(C2317))),"NÃO","SIM")</f>
        <v/>
      </c>
      <c r="N2317" s="2">
        <f>IFERROR(H2317/K2317,0)</f>
        <v/>
      </c>
      <c r="O2317" s="2">
        <f>IF(M2317="NÃO","EXCLUÍDO",IF(N2317&lt;Premissas!$B$8,"&lt; 1,00",IF(N2317&lt;Premissas!$B$9,"1,00 – 1,19",IF(N2317&lt;Premissas!$B$10,"1,20 – 1,39",IF(N2317&lt;Premissas!$B$11,"1,40 – 1,59",IF(N2317&lt;Premissas!$B$12,"1,60 – 1,99","≥ 2,00"))))))</f>
        <v/>
      </c>
      <c r="P2317" s="5">
        <f>IF(OR(M2317="NÃO",N2317&lt;Premissas!$B$8),Premissas!$B$13,IF(N2317&lt;Premissas!$B$9,Premissas!$B$14,IF(N2317&lt;Premissas!$B$10,Premissas!$B$15,IF(N2317&lt;Premissas!$B$11,Premissas!$B$16,IF(N2317&lt;Premissas!$B$12,Premissas!$B$17,Premissas!$B$18)))))</f>
        <v/>
      </c>
      <c r="Q2317" s="5">
        <f>IFERROR(P2317/Premissas!$B$4,0)</f>
        <v/>
      </c>
    </row>
    <row r="2318">
      <c r="A2318" s="2" t="n">
        <v>8</v>
      </c>
      <c r="B2318" s="2" t="n">
        <v>409</v>
      </c>
      <c r="C2318" s="2" t="inlineStr">
        <is>
          <t>SEPARACAO</t>
        </is>
      </c>
      <c r="D2318" s="2" t="inlineStr">
        <is>
          <t>5802342</t>
        </is>
      </c>
      <c r="E2318" s="2" t="inlineStr">
        <is>
          <t>Bruno Da Silva Rocha</t>
        </is>
      </c>
      <c r="F2318" s="2" t="n">
        <v>17879</v>
      </c>
      <c r="G2318" s="2" t="n">
        <v>144.65</v>
      </c>
      <c r="H2318" s="2" t="n">
        <v>124</v>
      </c>
      <c r="I2318" s="2" t="n">
        <v>105</v>
      </c>
      <c r="J2318" s="2" t="inlineStr">
        <is>
          <t>GPA</t>
        </is>
      </c>
      <c r="K2318" s="2">
        <f>IF(I2318&lt;&gt;"",I2318,IFERROR(INDEX(Base!$I:$I,MATCH(1,(Base!$C:$C=C2318)*(Base!$I:$I&lt;&gt;""),0)),0))</f>
        <v/>
      </c>
      <c r="L2318" s="2">
        <f>IF(AND(I2318="",K2318&gt;0),"SIM","NÃO")</f>
        <v/>
      </c>
      <c r="M2318" s="2">
        <f>IF(ISNUMBER(SEARCH("SEPARA",UPPER(C2318))),"NÃO","SIM")</f>
        <v/>
      </c>
      <c r="N2318" s="2">
        <f>IFERROR(H2318/K2318,0)</f>
        <v/>
      </c>
      <c r="O2318" s="2">
        <f>IF(M2318="NÃO","EXCLUÍDO",IF(N2318&lt;Premissas!$B$8,"&lt; 1,00",IF(N2318&lt;Premissas!$B$9,"1,00 – 1,19",IF(N2318&lt;Premissas!$B$10,"1,20 – 1,39",IF(N2318&lt;Premissas!$B$11,"1,40 – 1,59",IF(N2318&lt;Premissas!$B$12,"1,60 – 1,99","≥ 2,00"))))))</f>
        <v/>
      </c>
      <c r="P2318" s="5">
        <f>IF(OR(M2318="NÃO",N2318&lt;Premissas!$B$8),Premissas!$B$13,IF(N2318&lt;Premissas!$B$9,Premissas!$B$14,IF(N2318&lt;Premissas!$B$10,Premissas!$B$15,IF(N2318&lt;Premissas!$B$11,Premissas!$B$16,IF(N2318&lt;Premissas!$B$12,Premissas!$B$17,Premissas!$B$18)))))</f>
        <v/>
      </c>
      <c r="Q2318" s="5">
        <f>IFERROR(P2318/Premissas!$B$4,0)</f>
        <v/>
      </c>
    </row>
    <row r="2319">
      <c r="A2319" s="2" t="n">
        <v>8</v>
      </c>
      <c r="B2319" s="2" t="n">
        <v>409</v>
      </c>
      <c r="C2319" s="2" t="inlineStr">
        <is>
          <t>ATIVIDADE OP. EMP.</t>
        </is>
      </c>
      <c r="D2319" s="2" t="inlineStr">
        <is>
          <t>5803446</t>
        </is>
      </c>
      <c r="E2319" s="2" t="inlineStr">
        <is>
          <t>Carlos Eduardo Borges De Santana</t>
        </is>
      </c>
      <c r="F2319" s="2" t="n">
        <v>2813</v>
      </c>
      <c r="G2319" s="2" t="n">
        <v>77.13</v>
      </c>
      <c r="H2319" s="2" t="n">
        <v>36</v>
      </c>
      <c r="I2319" s="2" t="n">
        <v>25</v>
      </c>
      <c r="J2319" s="2" t="inlineStr">
        <is>
          <t>GPA</t>
        </is>
      </c>
      <c r="K2319" s="2">
        <f>IF(I2319&lt;&gt;"",I2319,IFERROR(INDEX(Base!$I:$I,MATCH(1,(Base!$C:$C=C2319)*(Base!$I:$I&lt;&gt;""),0)),0))</f>
        <v/>
      </c>
      <c r="L2319" s="2">
        <f>IF(AND(I2319="",K2319&gt;0),"SIM","NÃO")</f>
        <v/>
      </c>
      <c r="M2319" s="2">
        <f>IF(ISNUMBER(SEARCH("SEPARA",UPPER(C2319))),"NÃO","SIM")</f>
        <v/>
      </c>
      <c r="N2319" s="2">
        <f>IFERROR(H2319/K2319,0)</f>
        <v/>
      </c>
      <c r="O2319" s="2">
        <f>IF(M2319="NÃO","EXCLUÍDO",IF(N2319&lt;Premissas!$B$8,"&lt; 1,00",IF(N2319&lt;Premissas!$B$9,"1,00 – 1,19",IF(N2319&lt;Premissas!$B$10,"1,20 – 1,39",IF(N2319&lt;Premissas!$B$11,"1,40 – 1,59",IF(N2319&lt;Premissas!$B$12,"1,60 – 1,99","≥ 2,00"))))))</f>
        <v/>
      </c>
      <c r="P2319" s="5">
        <f>IF(OR(M2319="NÃO",N2319&lt;Premissas!$B$8),Premissas!$B$13,IF(N2319&lt;Premissas!$B$9,Premissas!$B$14,IF(N2319&lt;Premissas!$B$10,Premissas!$B$15,IF(N2319&lt;Premissas!$B$11,Premissas!$B$16,IF(N2319&lt;Premissas!$B$12,Premissas!$B$17,Premissas!$B$18)))))</f>
        <v/>
      </c>
      <c r="Q2319" s="5">
        <f>IFERROR(P2319/Premissas!$B$4,0)</f>
        <v/>
      </c>
    </row>
    <row r="2320">
      <c r="A2320" s="2" t="n">
        <v>8</v>
      </c>
      <c r="B2320" s="2" t="n">
        <v>409</v>
      </c>
      <c r="C2320" s="2" t="inlineStr">
        <is>
          <t>SEPARACAO</t>
        </is>
      </c>
      <c r="D2320" s="2" t="inlineStr">
        <is>
          <t>5803659</t>
        </is>
      </c>
      <c r="E2320" s="2" t="inlineStr">
        <is>
          <t>Luiz Felipe De Assis Macedo</t>
        </is>
      </c>
      <c r="F2320" s="2" t="n">
        <v>17294</v>
      </c>
      <c r="G2320" s="2" t="n">
        <v>82.06</v>
      </c>
      <c r="H2320" s="2" t="n">
        <v>211</v>
      </c>
      <c r="I2320" s="2" t="n">
        <v>105</v>
      </c>
      <c r="J2320" s="2" t="inlineStr">
        <is>
          <t>GPA</t>
        </is>
      </c>
      <c r="K2320" s="2">
        <f>IF(I2320&lt;&gt;"",I2320,IFERROR(INDEX(Base!$I:$I,MATCH(1,(Base!$C:$C=C2320)*(Base!$I:$I&lt;&gt;""),0)),0))</f>
        <v/>
      </c>
      <c r="L2320" s="2">
        <f>IF(AND(I2320="",K2320&gt;0),"SIM","NÃO")</f>
        <v/>
      </c>
      <c r="M2320" s="2">
        <f>IF(ISNUMBER(SEARCH("SEPARA",UPPER(C2320))),"NÃO","SIM")</f>
        <v/>
      </c>
      <c r="N2320" s="2">
        <f>IFERROR(H2320/K2320,0)</f>
        <v/>
      </c>
      <c r="O2320" s="2">
        <f>IF(M2320="NÃO","EXCLUÍDO",IF(N2320&lt;Premissas!$B$8,"&lt; 1,00",IF(N2320&lt;Premissas!$B$9,"1,00 – 1,19",IF(N2320&lt;Premissas!$B$10,"1,20 – 1,39",IF(N2320&lt;Premissas!$B$11,"1,40 – 1,59",IF(N2320&lt;Premissas!$B$12,"1,60 – 1,99","≥ 2,00"))))))</f>
        <v/>
      </c>
      <c r="P2320" s="5">
        <f>IF(OR(M2320="NÃO",N2320&lt;Premissas!$B$8),Premissas!$B$13,IF(N2320&lt;Premissas!$B$9,Premissas!$B$14,IF(N2320&lt;Premissas!$B$10,Premissas!$B$15,IF(N2320&lt;Premissas!$B$11,Premissas!$B$16,IF(N2320&lt;Premissas!$B$12,Premissas!$B$17,Premissas!$B$18)))))</f>
        <v/>
      </c>
      <c r="Q2320" s="5">
        <f>IFERROR(P2320/Premissas!$B$4,0)</f>
        <v/>
      </c>
    </row>
    <row r="2321">
      <c r="A2321" s="2" t="n">
        <v>8</v>
      </c>
      <c r="B2321" s="2" t="n">
        <v>409</v>
      </c>
      <c r="C2321" s="2" t="inlineStr">
        <is>
          <t>SEPARACAO</t>
        </is>
      </c>
      <c r="D2321" s="2" t="inlineStr">
        <is>
          <t>5803667</t>
        </is>
      </c>
      <c r="E2321" s="2" t="inlineStr">
        <is>
          <t>Paulo Henrique De Oliveira Chagas</t>
        </is>
      </c>
      <c r="F2321" s="2" t="n">
        <v>12386</v>
      </c>
      <c r="G2321" s="2" t="n">
        <v>92.12</v>
      </c>
      <c r="H2321" s="2" t="n">
        <v>134</v>
      </c>
      <c r="I2321" s="2" t="n">
        <v>105</v>
      </c>
      <c r="J2321" s="2" t="inlineStr">
        <is>
          <t>GPA</t>
        </is>
      </c>
      <c r="K2321" s="2">
        <f>IF(I2321&lt;&gt;"",I2321,IFERROR(INDEX(Base!$I:$I,MATCH(1,(Base!$C:$C=C2321)*(Base!$I:$I&lt;&gt;""),0)),0))</f>
        <v/>
      </c>
      <c r="L2321" s="2">
        <f>IF(AND(I2321="",K2321&gt;0),"SIM","NÃO")</f>
        <v/>
      </c>
      <c r="M2321" s="2">
        <f>IF(ISNUMBER(SEARCH("SEPARA",UPPER(C2321))),"NÃO","SIM")</f>
        <v/>
      </c>
      <c r="N2321" s="2">
        <f>IFERROR(H2321/K2321,0)</f>
        <v/>
      </c>
      <c r="O2321" s="2">
        <f>IF(M2321="NÃO","EXCLUÍDO",IF(N2321&lt;Premissas!$B$8,"&lt; 1,00",IF(N2321&lt;Premissas!$B$9,"1,00 – 1,19",IF(N2321&lt;Premissas!$B$10,"1,20 – 1,39",IF(N2321&lt;Premissas!$B$11,"1,40 – 1,59",IF(N2321&lt;Premissas!$B$12,"1,60 – 1,99","≥ 2,00"))))))</f>
        <v/>
      </c>
      <c r="P2321" s="5">
        <f>IF(OR(M2321="NÃO",N2321&lt;Premissas!$B$8),Premissas!$B$13,IF(N2321&lt;Premissas!$B$9,Premissas!$B$14,IF(N2321&lt;Premissas!$B$10,Premissas!$B$15,IF(N2321&lt;Premissas!$B$11,Premissas!$B$16,IF(N2321&lt;Premissas!$B$12,Premissas!$B$17,Premissas!$B$18)))))</f>
        <v/>
      </c>
      <c r="Q2321" s="5">
        <f>IFERROR(P2321/Premissas!$B$4,0)</f>
        <v/>
      </c>
    </row>
    <row r="2322">
      <c r="A2322" s="2" t="n">
        <v>8</v>
      </c>
      <c r="B2322" s="2" t="n">
        <v>409</v>
      </c>
      <c r="C2322" s="2" t="inlineStr">
        <is>
          <t>SEPARACAO</t>
        </is>
      </c>
      <c r="D2322" s="2" t="inlineStr">
        <is>
          <t>5803683</t>
        </is>
      </c>
      <c r="E2322" s="2" t="inlineStr">
        <is>
          <t>Rodrigo Bruno Junior</t>
        </is>
      </c>
      <c r="F2322" s="2" t="n">
        <v>13081</v>
      </c>
      <c r="G2322" s="2" t="n">
        <v>97.92</v>
      </c>
      <c r="H2322" s="2" t="n">
        <v>134</v>
      </c>
      <c r="I2322" s="2" t="n">
        <v>105</v>
      </c>
      <c r="J2322" s="2" t="inlineStr">
        <is>
          <t>GPA</t>
        </is>
      </c>
      <c r="K2322" s="2">
        <f>IF(I2322&lt;&gt;"",I2322,IFERROR(INDEX(Base!$I:$I,MATCH(1,(Base!$C:$C=C2322)*(Base!$I:$I&lt;&gt;""),0)),0))</f>
        <v/>
      </c>
      <c r="L2322" s="2">
        <f>IF(AND(I2322="",K2322&gt;0),"SIM","NÃO")</f>
        <v/>
      </c>
      <c r="M2322" s="2">
        <f>IF(ISNUMBER(SEARCH("SEPARA",UPPER(C2322))),"NÃO","SIM")</f>
        <v/>
      </c>
      <c r="N2322" s="2">
        <f>IFERROR(H2322/K2322,0)</f>
        <v/>
      </c>
      <c r="O2322" s="2">
        <f>IF(M2322="NÃO","EXCLUÍDO",IF(N2322&lt;Premissas!$B$8,"&lt; 1,00",IF(N2322&lt;Premissas!$B$9,"1,00 – 1,19",IF(N2322&lt;Premissas!$B$10,"1,20 – 1,39",IF(N2322&lt;Premissas!$B$11,"1,40 – 1,59",IF(N2322&lt;Premissas!$B$12,"1,60 – 1,99","≥ 2,00"))))))</f>
        <v/>
      </c>
      <c r="P2322" s="5">
        <f>IF(OR(M2322="NÃO",N2322&lt;Premissas!$B$8),Premissas!$B$13,IF(N2322&lt;Premissas!$B$9,Premissas!$B$14,IF(N2322&lt;Premissas!$B$10,Premissas!$B$15,IF(N2322&lt;Premissas!$B$11,Premissas!$B$16,IF(N2322&lt;Premissas!$B$12,Premissas!$B$17,Premissas!$B$18)))))</f>
        <v/>
      </c>
      <c r="Q2322" s="5">
        <f>IFERROR(P2322/Premissas!$B$4,0)</f>
        <v/>
      </c>
    </row>
    <row r="2323">
      <c r="A2323" s="2" t="n">
        <v>8</v>
      </c>
      <c r="B2323" s="2" t="n">
        <v>409</v>
      </c>
      <c r="C2323" s="2" t="inlineStr">
        <is>
          <t>SEPARACAO</t>
        </is>
      </c>
      <c r="D2323" s="2" t="inlineStr">
        <is>
          <t>5803810</t>
        </is>
      </c>
      <c r="E2323" s="2" t="inlineStr">
        <is>
          <t>Francisco Igor Morais Medeiros</t>
        </is>
      </c>
      <c r="F2323" s="2" t="n">
        <v>13921</v>
      </c>
      <c r="G2323" s="2" t="n">
        <v>136.86</v>
      </c>
      <c r="H2323" s="2" t="n">
        <v>102</v>
      </c>
      <c r="I2323" s="2" t="n">
        <v>105</v>
      </c>
      <c r="J2323" s="2" t="inlineStr">
        <is>
          <t>GPA</t>
        </is>
      </c>
      <c r="K2323" s="2">
        <f>IF(I2323&lt;&gt;"",I2323,IFERROR(INDEX(Base!$I:$I,MATCH(1,(Base!$C:$C=C2323)*(Base!$I:$I&lt;&gt;""),0)),0))</f>
        <v/>
      </c>
      <c r="L2323" s="2">
        <f>IF(AND(I2323="",K2323&gt;0),"SIM","NÃO")</f>
        <v/>
      </c>
      <c r="M2323" s="2">
        <f>IF(ISNUMBER(SEARCH("SEPARA",UPPER(C2323))),"NÃO","SIM")</f>
        <v/>
      </c>
      <c r="N2323" s="2">
        <f>IFERROR(H2323/K2323,0)</f>
        <v/>
      </c>
      <c r="O2323" s="2">
        <f>IF(M2323="NÃO","EXCLUÍDO",IF(N2323&lt;Premissas!$B$8,"&lt; 1,00",IF(N2323&lt;Premissas!$B$9,"1,00 – 1,19",IF(N2323&lt;Premissas!$B$10,"1,20 – 1,39",IF(N2323&lt;Premissas!$B$11,"1,40 – 1,59",IF(N2323&lt;Premissas!$B$12,"1,60 – 1,99","≥ 2,00"))))))</f>
        <v/>
      </c>
      <c r="P2323" s="5">
        <f>IF(OR(M2323="NÃO",N2323&lt;Premissas!$B$8),Premissas!$B$13,IF(N2323&lt;Premissas!$B$9,Premissas!$B$14,IF(N2323&lt;Premissas!$B$10,Premissas!$B$15,IF(N2323&lt;Premissas!$B$11,Premissas!$B$16,IF(N2323&lt;Premissas!$B$12,Premissas!$B$17,Premissas!$B$18)))))</f>
        <v/>
      </c>
      <c r="Q2323" s="5">
        <f>IFERROR(P2323/Premissas!$B$4,0)</f>
        <v/>
      </c>
    </row>
    <row r="2324">
      <c r="A2324" s="2" t="n">
        <v>8</v>
      </c>
      <c r="B2324" s="2" t="n">
        <v>409</v>
      </c>
      <c r="C2324" s="2" t="inlineStr">
        <is>
          <t>SEPARACAO</t>
        </is>
      </c>
      <c r="D2324" s="2" t="inlineStr">
        <is>
          <t>5804175</t>
        </is>
      </c>
      <c r="E2324" s="2" t="inlineStr">
        <is>
          <t>Tiago Da Conceicao Filho</t>
        </is>
      </c>
      <c r="F2324" s="2" t="n">
        <v>4203</v>
      </c>
      <c r="G2324" s="2" t="n">
        <v>37.6</v>
      </c>
      <c r="H2324" s="2" t="n">
        <v>112</v>
      </c>
      <c r="I2324" s="2" t="n">
        <v>105</v>
      </c>
      <c r="J2324" s="2" t="inlineStr">
        <is>
          <t>GPA</t>
        </is>
      </c>
      <c r="K2324" s="2">
        <f>IF(I2324&lt;&gt;"",I2324,IFERROR(INDEX(Base!$I:$I,MATCH(1,(Base!$C:$C=C2324)*(Base!$I:$I&lt;&gt;""),0)),0))</f>
        <v/>
      </c>
      <c r="L2324" s="2">
        <f>IF(AND(I2324="",K2324&gt;0),"SIM","NÃO")</f>
        <v/>
      </c>
      <c r="M2324" s="2">
        <f>IF(ISNUMBER(SEARCH("SEPARA",UPPER(C2324))),"NÃO","SIM")</f>
        <v/>
      </c>
      <c r="N2324" s="2">
        <f>IFERROR(H2324/K2324,0)</f>
        <v/>
      </c>
      <c r="O2324" s="2">
        <f>IF(M2324="NÃO","EXCLUÍDO",IF(N2324&lt;Premissas!$B$8,"&lt; 1,00",IF(N2324&lt;Premissas!$B$9,"1,00 – 1,19",IF(N2324&lt;Premissas!$B$10,"1,20 – 1,39",IF(N2324&lt;Premissas!$B$11,"1,40 – 1,59",IF(N2324&lt;Premissas!$B$12,"1,60 – 1,99","≥ 2,00"))))))</f>
        <v/>
      </c>
      <c r="P2324" s="5">
        <f>IF(OR(M2324="NÃO",N2324&lt;Premissas!$B$8),Premissas!$B$13,IF(N2324&lt;Premissas!$B$9,Premissas!$B$14,IF(N2324&lt;Premissas!$B$10,Premissas!$B$15,IF(N2324&lt;Premissas!$B$11,Premissas!$B$16,IF(N2324&lt;Premissas!$B$12,Premissas!$B$17,Premissas!$B$18)))))</f>
        <v/>
      </c>
      <c r="Q2324" s="5">
        <f>IFERROR(P2324/Premissas!$B$4,0)</f>
        <v/>
      </c>
    </row>
    <row r="2325">
      <c r="A2325" s="2" t="n">
        <v>8</v>
      </c>
      <c r="B2325" s="2" t="n">
        <v>409</v>
      </c>
      <c r="C2325" s="2" t="inlineStr">
        <is>
          <t>CARREGAMENTO</t>
        </is>
      </c>
      <c r="D2325" s="2" t="inlineStr">
        <is>
          <t>5804396</t>
        </is>
      </c>
      <c r="E2325" s="2" t="inlineStr">
        <is>
          <t>Claudomiro Pereira Da Silva</t>
        </is>
      </c>
      <c r="F2325" s="2" t="n">
        <v>295</v>
      </c>
      <c r="G2325" s="2" t="n">
        <v>3.56</v>
      </c>
      <c r="H2325" s="2" t="n">
        <v>83</v>
      </c>
      <c r="I2325" s="2" t="n">
        <v>24</v>
      </c>
      <c r="J2325" s="2" t="inlineStr">
        <is>
          <t>GPA</t>
        </is>
      </c>
      <c r="K2325" s="2">
        <f>IF(I2325&lt;&gt;"",I2325,IFERROR(INDEX(Base!$I:$I,MATCH(1,(Base!$C:$C=C2325)*(Base!$I:$I&lt;&gt;""),0)),0))</f>
        <v/>
      </c>
      <c r="L2325" s="2">
        <f>IF(AND(I2325="",K2325&gt;0),"SIM","NÃO")</f>
        <v/>
      </c>
      <c r="M2325" s="2">
        <f>IF(ISNUMBER(SEARCH("SEPARA",UPPER(C2325))),"NÃO","SIM")</f>
        <v/>
      </c>
      <c r="N2325" s="2">
        <f>IFERROR(H2325/K2325,0)</f>
        <v/>
      </c>
      <c r="O2325" s="2">
        <f>IF(M2325="NÃO","EXCLUÍDO",IF(N2325&lt;Premissas!$B$8,"&lt; 1,00",IF(N2325&lt;Premissas!$B$9,"1,00 – 1,19",IF(N2325&lt;Premissas!$B$10,"1,20 – 1,39",IF(N2325&lt;Premissas!$B$11,"1,40 – 1,59",IF(N2325&lt;Premissas!$B$12,"1,60 – 1,99","≥ 2,00"))))))</f>
        <v/>
      </c>
      <c r="P2325" s="5">
        <f>IF(OR(M2325="NÃO",N2325&lt;Premissas!$B$8),Premissas!$B$13,IF(N2325&lt;Premissas!$B$9,Premissas!$B$14,IF(N2325&lt;Premissas!$B$10,Premissas!$B$15,IF(N2325&lt;Premissas!$B$11,Premissas!$B$16,IF(N2325&lt;Premissas!$B$12,Premissas!$B$17,Premissas!$B$18)))))</f>
        <v/>
      </c>
      <c r="Q2325" s="5">
        <f>IFERROR(P2325/Premissas!$B$4,0)</f>
        <v/>
      </c>
    </row>
    <row r="2326">
      <c r="A2326" s="2" t="n">
        <v>8</v>
      </c>
      <c r="B2326" s="2" t="n">
        <v>409</v>
      </c>
      <c r="C2326" s="2" t="inlineStr">
        <is>
          <t>PUXADA RECEB</t>
        </is>
      </c>
      <c r="D2326" s="2" t="inlineStr">
        <is>
          <t>5805805</t>
        </is>
      </c>
      <c r="E2326" s="2" t="inlineStr">
        <is>
          <t>Jonathan De Souza Antonio Dutra</t>
        </is>
      </c>
      <c r="F2326" s="2" t="n">
        <v>4</v>
      </c>
      <c r="G2326" s="2" t="n">
        <v>0.21</v>
      </c>
      <c r="H2326" s="2" t="n">
        <v>19</v>
      </c>
      <c r="I2326" s="2" t="n">
        <v>22</v>
      </c>
      <c r="J2326" s="2" t="inlineStr">
        <is>
          <t>GPA</t>
        </is>
      </c>
      <c r="K2326" s="2">
        <f>IF(I2326&lt;&gt;"",I2326,IFERROR(INDEX(Base!$I:$I,MATCH(1,(Base!$C:$C=C2326)*(Base!$I:$I&lt;&gt;""),0)),0))</f>
        <v/>
      </c>
      <c r="L2326" s="2">
        <f>IF(AND(I2326="",K2326&gt;0),"SIM","NÃO")</f>
        <v/>
      </c>
      <c r="M2326" s="2">
        <f>IF(ISNUMBER(SEARCH("SEPARA",UPPER(C2326))),"NÃO","SIM")</f>
        <v/>
      </c>
      <c r="N2326" s="2">
        <f>IFERROR(H2326/K2326,0)</f>
        <v/>
      </c>
      <c r="O2326" s="2">
        <f>IF(M2326="NÃO","EXCLUÍDO",IF(N2326&lt;Premissas!$B$8,"&lt; 1,00",IF(N2326&lt;Premissas!$B$9,"1,00 – 1,19",IF(N2326&lt;Premissas!$B$10,"1,20 – 1,39",IF(N2326&lt;Premissas!$B$11,"1,40 – 1,59",IF(N2326&lt;Premissas!$B$12,"1,60 – 1,99","≥ 2,00"))))))</f>
        <v/>
      </c>
      <c r="P2326" s="5">
        <f>IF(OR(M2326="NÃO",N2326&lt;Premissas!$B$8),Premissas!$B$13,IF(N2326&lt;Premissas!$B$9,Premissas!$B$14,IF(N2326&lt;Premissas!$B$10,Premissas!$B$15,IF(N2326&lt;Premissas!$B$11,Premissas!$B$16,IF(N2326&lt;Premissas!$B$12,Premissas!$B$17,Premissas!$B$18)))))</f>
        <v/>
      </c>
      <c r="Q2326" s="5">
        <f>IFERROR(P2326/Premissas!$B$4,0)</f>
        <v/>
      </c>
    </row>
    <row r="2327">
      <c r="A2327" s="2" t="n">
        <v>8</v>
      </c>
      <c r="B2327" s="2" t="n">
        <v>409</v>
      </c>
      <c r="C2327" s="2" t="inlineStr">
        <is>
          <t>SEPARACAO</t>
        </is>
      </c>
      <c r="D2327" s="2" t="inlineStr">
        <is>
          <t>5805805</t>
        </is>
      </c>
      <c r="E2327" s="2" t="inlineStr">
        <is>
          <t>Jonathan De Souza Antonio Dutra</t>
        </is>
      </c>
      <c r="F2327" s="2" t="n">
        <v>13170</v>
      </c>
      <c r="G2327" s="2" t="n">
        <v>64.45</v>
      </c>
      <c r="H2327" s="2" t="n">
        <v>204</v>
      </c>
      <c r="I2327" s="2" t="n">
        <v>105</v>
      </c>
      <c r="J2327" s="2" t="inlineStr">
        <is>
          <t>GPA</t>
        </is>
      </c>
      <c r="K2327" s="2">
        <f>IF(I2327&lt;&gt;"",I2327,IFERROR(INDEX(Base!$I:$I,MATCH(1,(Base!$C:$C=C2327)*(Base!$I:$I&lt;&gt;""),0)),0))</f>
        <v/>
      </c>
      <c r="L2327" s="2">
        <f>IF(AND(I2327="",K2327&gt;0),"SIM","NÃO")</f>
        <v/>
      </c>
      <c r="M2327" s="2">
        <f>IF(ISNUMBER(SEARCH("SEPARA",UPPER(C2327))),"NÃO","SIM")</f>
        <v/>
      </c>
      <c r="N2327" s="2">
        <f>IFERROR(H2327/K2327,0)</f>
        <v/>
      </c>
      <c r="O2327" s="2">
        <f>IF(M2327="NÃO","EXCLUÍDO",IF(N2327&lt;Premissas!$B$8,"&lt; 1,00",IF(N2327&lt;Premissas!$B$9,"1,00 – 1,19",IF(N2327&lt;Premissas!$B$10,"1,20 – 1,39",IF(N2327&lt;Premissas!$B$11,"1,40 – 1,59",IF(N2327&lt;Premissas!$B$12,"1,60 – 1,99","≥ 2,00"))))))</f>
        <v/>
      </c>
      <c r="P2327" s="5">
        <f>IF(OR(M2327="NÃO",N2327&lt;Premissas!$B$8),Premissas!$B$13,IF(N2327&lt;Premissas!$B$9,Premissas!$B$14,IF(N2327&lt;Premissas!$B$10,Premissas!$B$15,IF(N2327&lt;Premissas!$B$11,Premissas!$B$16,IF(N2327&lt;Premissas!$B$12,Premissas!$B$17,Premissas!$B$18)))))</f>
        <v/>
      </c>
      <c r="Q2327" s="5">
        <f>IFERROR(P2327/Premissas!$B$4,0)</f>
        <v/>
      </c>
    </row>
    <row r="2328">
      <c r="A2328" s="2" t="n">
        <v>8</v>
      </c>
      <c r="B2328" s="2" t="n">
        <v>409</v>
      </c>
      <c r="C2328" s="2" t="inlineStr">
        <is>
          <t>SEPARACAO</t>
        </is>
      </c>
      <c r="D2328" s="2" t="inlineStr">
        <is>
          <t>5807042</t>
        </is>
      </c>
      <c r="E2328" s="2" t="inlineStr">
        <is>
          <t>Jhonathan Santana Da Silva Lima</t>
        </is>
      </c>
      <c r="F2328" s="2" t="n">
        <v>8678</v>
      </c>
      <c r="G2328" s="2" t="n">
        <v>88.45</v>
      </c>
      <c r="H2328" s="2" t="n">
        <v>98</v>
      </c>
      <c r="I2328" s="2" t="n">
        <v>105</v>
      </c>
      <c r="J2328" s="2" t="inlineStr">
        <is>
          <t>GPA</t>
        </is>
      </c>
      <c r="K2328" s="2">
        <f>IF(I2328&lt;&gt;"",I2328,IFERROR(INDEX(Base!$I:$I,MATCH(1,(Base!$C:$C=C2328)*(Base!$I:$I&lt;&gt;""),0)),0))</f>
        <v/>
      </c>
      <c r="L2328" s="2">
        <f>IF(AND(I2328="",K2328&gt;0),"SIM","NÃO")</f>
        <v/>
      </c>
      <c r="M2328" s="2">
        <f>IF(ISNUMBER(SEARCH("SEPARA",UPPER(C2328))),"NÃO","SIM")</f>
        <v/>
      </c>
      <c r="N2328" s="2">
        <f>IFERROR(H2328/K2328,0)</f>
        <v/>
      </c>
      <c r="O2328" s="2">
        <f>IF(M2328="NÃO","EXCLUÍDO",IF(N2328&lt;Premissas!$B$8,"&lt; 1,00",IF(N2328&lt;Premissas!$B$9,"1,00 – 1,19",IF(N2328&lt;Premissas!$B$10,"1,20 – 1,39",IF(N2328&lt;Premissas!$B$11,"1,40 – 1,59",IF(N2328&lt;Premissas!$B$12,"1,60 – 1,99","≥ 2,00"))))))</f>
        <v/>
      </c>
      <c r="P2328" s="5">
        <f>IF(OR(M2328="NÃO",N2328&lt;Premissas!$B$8),Premissas!$B$13,IF(N2328&lt;Premissas!$B$9,Premissas!$B$14,IF(N2328&lt;Premissas!$B$10,Premissas!$B$15,IF(N2328&lt;Premissas!$B$11,Premissas!$B$16,IF(N2328&lt;Premissas!$B$12,Premissas!$B$17,Premissas!$B$18)))))</f>
        <v/>
      </c>
      <c r="Q2328" s="5">
        <f>IFERROR(P2328/Premissas!$B$4,0)</f>
        <v/>
      </c>
    </row>
    <row r="2329">
      <c r="A2329" s="2" t="n">
        <v>8</v>
      </c>
      <c r="B2329" s="2" t="n">
        <v>409</v>
      </c>
      <c r="C2329" s="2" t="inlineStr">
        <is>
          <t>SEPARACAO</t>
        </is>
      </c>
      <c r="D2329" s="2" t="inlineStr">
        <is>
          <t>5807077</t>
        </is>
      </c>
      <c r="E2329" s="2" t="inlineStr">
        <is>
          <t>Rogerio Rodrigues Rosa</t>
        </is>
      </c>
      <c r="F2329" s="2" t="n">
        <v>383</v>
      </c>
      <c r="G2329" s="2" t="n">
        <v>4.21</v>
      </c>
      <c r="H2329" s="2" t="n">
        <v>91</v>
      </c>
      <c r="I2329" s="2" t="n">
        <v>105</v>
      </c>
      <c r="J2329" s="2" t="inlineStr">
        <is>
          <t>GPA</t>
        </is>
      </c>
      <c r="K2329" s="2">
        <f>IF(I2329&lt;&gt;"",I2329,IFERROR(INDEX(Base!$I:$I,MATCH(1,(Base!$C:$C=C2329)*(Base!$I:$I&lt;&gt;""),0)),0))</f>
        <v/>
      </c>
      <c r="L2329" s="2">
        <f>IF(AND(I2329="",K2329&gt;0),"SIM","NÃO")</f>
        <v/>
      </c>
      <c r="M2329" s="2">
        <f>IF(ISNUMBER(SEARCH("SEPARA",UPPER(C2329))),"NÃO","SIM")</f>
        <v/>
      </c>
      <c r="N2329" s="2">
        <f>IFERROR(H2329/K2329,0)</f>
        <v/>
      </c>
      <c r="O2329" s="2">
        <f>IF(M2329="NÃO","EXCLUÍDO",IF(N2329&lt;Premissas!$B$8,"&lt; 1,00",IF(N2329&lt;Premissas!$B$9,"1,00 – 1,19",IF(N2329&lt;Premissas!$B$10,"1,20 – 1,39",IF(N2329&lt;Premissas!$B$11,"1,40 – 1,59",IF(N2329&lt;Premissas!$B$12,"1,60 – 1,99","≥ 2,00"))))))</f>
        <v/>
      </c>
      <c r="P2329" s="5">
        <f>IF(OR(M2329="NÃO",N2329&lt;Premissas!$B$8),Premissas!$B$13,IF(N2329&lt;Premissas!$B$9,Premissas!$B$14,IF(N2329&lt;Premissas!$B$10,Premissas!$B$15,IF(N2329&lt;Premissas!$B$11,Premissas!$B$16,IF(N2329&lt;Premissas!$B$12,Premissas!$B$17,Premissas!$B$18)))))</f>
        <v/>
      </c>
      <c r="Q2329" s="5">
        <f>IFERROR(P2329/Premissas!$B$4,0)</f>
        <v/>
      </c>
    </row>
    <row r="2330">
      <c r="A2330" s="2" t="n">
        <v>8</v>
      </c>
      <c r="B2330" s="2" t="n">
        <v>409</v>
      </c>
      <c r="C2330" s="2" t="inlineStr">
        <is>
          <t>SEPARACAO</t>
        </is>
      </c>
      <c r="D2330" s="2" t="inlineStr">
        <is>
          <t>5809002</t>
        </is>
      </c>
      <c r="E2330" s="2" t="inlineStr">
        <is>
          <t>Alex De Oliveira Bomfim</t>
        </is>
      </c>
      <c r="F2330" s="2" t="n">
        <v>10582</v>
      </c>
      <c r="G2330" s="2" t="n">
        <v>70.12</v>
      </c>
      <c r="H2330" s="2" t="n">
        <v>151</v>
      </c>
      <c r="I2330" s="2" t="n">
        <v>105</v>
      </c>
      <c r="J2330" s="2" t="inlineStr">
        <is>
          <t>GPA</t>
        </is>
      </c>
      <c r="K2330" s="2">
        <f>IF(I2330&lt;&gt;"",I2330,IFERROR(INDEX(Base!$I:$I,MATCH(1,(Base!$C:$C=C2330)*(Base!$I:$I&lt;&gt;""),0)),0))</f>
        <v/>
      </c>
      <c r="L2330" s="2">
        <f>IF(AND(I2330="",K2330&gt;0),"SIM","NÃO")</f>
        <v/>
      </c>
      <c r="M2330" s="2">
        <f>IF(ISNUMBER(SEARCH("SEPARA",UPPER(C2330))),"NÃO","SIM")</f>
        <v/>
      </c>
      <c r="N2330" s="2">
        <f>IFERROR(H2330/K2330,0)</f>
        <v/>
      </c>
      <c r="O2330" s="2">
        <f>IF(M2330="NÃO","EXCLUÍDO",IF(N2330&lt;Premissas!$B$8,"&lt; 1,00",IF(N2330&lt;Premissas!$B$9,"1,00 – 1,19",IF(N2330&lt;Premissas!$B$10,"1,20 – 1,39",IF(N2330&lt;Premissas!$B$11,"1,40 – 1,59",IF(N2330&lt;Premissas!$B$12,"1,60 – 1,99","≥ 2,00"))))))</f>
        <v/>
      </c>
      <c r="P2330" s="5">
        <f>IF(OR(M2330="NÃO",N2330&lt;Premissas!$B$8),Premissas!$B$13,IF(N2330&lt;Premissas!$B$9,Premissas!$B$14,IF(N2330&lt;Premissas!$B$10,Premissas!$B$15,IF(N2330&lt;Premissas!$B$11,Premissas!$B$16,IF(N2330&lt;Premissas!$B$12,Premissas!$B$17,Premissas!$B$18)))))</f>
        <v/>
      </c>
      <c r="Q2330" s="5">
        <f>IFERROR(P2330/Premissas!$B$4,0)</f>
        <v/>
      </c>
    </row>
    <row r="2331">
      <c r="A2331" s="2" t="n">
        <v>8</v>
      </c>
      <c r="B2331" s="2" t="n">
        <v>409</v>
      </c>
      <c r="C2331" s="2" t="inlineStr">
        <is>
          <t>PUXADA RECEB</t>
        </is>
      </c>
      <c r="D2331" s="2" t="inlineStr">
        <is>
          <t>5817080</t>
        </is>
      </c>
      <c r="E2331" s="2" t="inlineStr">
        <is>
          <t>Luiz Felipe Dos Santos Candido</t>
        </is>
      </c>
      <c r="F2331" s="2" t="n">
        <v>11</v>
      </c>
      <c r="G2331" s="2" t="n">
        <v>1.6</v>
      </c>
      <c r="H2331" s="2" t="n">
        <v>7</v>
      </c>
      <c r="I2331" s="2" t="n">
        <v>22</v>
      </c>
      <c r="J2331" s="2" t="inlineStr">
        <is>
          <t>GPA</t>
        </is>
      </c>
      <c r="K2331" s="2">
        <f>IF(I2331&lt;&gt;"",I2331,IFERROR(INDEX(Base!$I:$I,MATCH(1,(Base!$C:$C=C2331)*(Base!$I:$I&lt;&gt;""),0)),0))</f>
        <v/>
      </c>
      <c r="L2331" s="2">
        <f>IF(AND(I2331="",K2331&gt;0),"SIM","NÃO")</f>
        <v/>
      </c>
      <c r="M2331" s="2">
        <f>IF(ISNUMBER(SEARCH("SEPARA",UPPER(C2331))),"NÃO","SIM")</f>
        <v/>
      </c>
      <c r="N2331" s="2">
        <f>IFERROR(H2331/K2331,0)</f>
        <v/>
      </c>
      <c r="O2331" s="2">
        <f>IF(M2331="NÃO","EXCLUÍDO",IF(N2331&lt;Premissas!$B$8,"&lt; 1,00",IF(N2331&lt;Premissas!$B$9,"1,00 – 1,19",IF(N2331&lt;Premissas!$B$10,"1,20 – 1,39",IF(N2331&lt;Premissas!$B$11,"1,40 – 1,59",IF(N2331&lt;Premissas!$B$12,"1,60 – 1,99","≥ 2,00"))))))</f>
        <v/>
      </c>
      <c r="P2331" s="5">
        <f>IF(OR(M2331="NÃO",N2331&lt;Premissas!$B$8),Premissas!$B$13,IF(N2331&lt;Premissas!$B$9,Premissas!$B$14,IF(N2331&lt;Premissas!$B$10,Premissas!$B$15,IF(N2331&lt;Premissas!$B$11,Premissas!$B$16,IF(N2331&lt;Premissas!$B$12,Premissas!$B$17,Premissas!$B$18)))))</f>
        <v/>
      </c>
      <c r="Q2331" s="5">
        <f>IFERROR(P2331/Premissas!$B$4,0)</f>
        <v/>
      </c>
    </row>
    <row r="2332">
      <c r="A2332" s="2" t="n">
        <v>8</v>
      </c>
      <c r="B2332" s="2" t="n">
        <v>409</v>
      </c>
      <c r="C2332" s="2" t="inlineStr">
        <is>
          <t>SEPARACAO</t>
        </is>
      </c>
      <c r="D2332" s="2" t="inlineStr">
        <is>
          <t>5817080</t>
        </is>
      </c>
      <c r="E2332" s="2" t="inlineStr">
        <is>
          <t>Luiz Felipe Dos Santos Candido</t>
        </is>
      </c>
      <c r="F2332" s="2" t="n">
        <v>478</v>
      </c>
      <c r="G2332" s="2" t="n">
        <v>8.359999999999999</v>
      </c>
      <c r="H2332" s="2" t="n">
        <v>57</v>
      </c>
      <c r="I2332" s="2" t="n">
        <v>105</v>
      </c>
      <c r="J2332" s="2" t="inlineStr">
        <is>
          <t>GPA</t>
        </is>
      </c>
      <c r="K2332" s="2">
        <f>IF(I2332&lt;&gt;"",I2332,IFERROR(INDEX(Base!$I:$I,MATCH(1,(Base!$C:$C=C2332)*(Base!$I:$I&lt;&gt;""),0)),0))</f>
        <v/>
      </c>
      <c r="L2332" s="2">
        <f>IF(AND(I2332="",K2332&gt;0),"SIM","NÃO")</f>
        <v/>
      </c>
      <c r="M2332" s="2">
        <f>IF(ISNUMBER(SEARCH("SEPARA",UPPER(C2332))),"NÃO","SIM")</f>
        <v/>
      </c>
      <c r="N2332" s="2">
        <f>IFERROR(H2332/K2332,0)</f>
        <v/>
      </c>
      <c r="O2332" s="2">
        <f>IF(M2332="NÃO","EXCLUÍDO",IF(N2332&lt;Premissas!$B$8,"&lt; 1,00",IF(N2332&lt;Premissas!$B$9,"1,00 – 1,19",IF(N2332&lt;Premissas!$B$10,"1,20 – 1,39",IF(N2332&lt;Premissas!$B$11,"1,40 – 1,59",IF(N2332&lt;Premissas!$B$12,"1,60 – 1,99","≥ 2,00"))))))</f>
        <v/>
      </c>
      <c r="P2332" s="5">
        <f>IF(OR(M2332="NÃO",N2332&lt;Premissas!$B$8),Premissas!$B$13,IF(N2332&lt;Premissas!$B$9,Premissas!$B$14,IF(N2332&lt;Premissas!$B$10,Premissas!$B$15,IF(N2332&lt;Premissas!$B$11,Premissas!$B$16,IF(N2332&lt;Premissas!$B$12,Premissas!$B$17,Premissas!$B$18)))))</f>
        <v/>
      </c>
      <c r="Q2332" s="5">
        <f>IFERROR(P2332/Premissas!$B$4,0)</f>
        <v/>
      </c>
    </row>
    <row r="2333">
      <c r="A2333" s="2" t="n">
        <v>8</v>
      </c>
      <c r="B2333" s="2" t="n">
        <v>409</v>
      </c>
      <c r="C2333" s="2" t="inlineStr">
        <is>
          <t>PUXADA RECEB</t>
        </is>
      </c>
      <c r="D2333" s="2" t="inlineStr">
        <is>
          <t>5817161</t>
        </is>
      </c>
      <c r="E2333" s="2" t="inlineStr">
        <is>
          <t>Lucio Wagner De Aguiar De Castro</t>
        </is>
      </c>
      <c r="F2333" s="2" t="n">
        <v>62</v>
      </c>
      <c r="G2333" s="2" t="n">
        <v>1.79</v>
      </c>
      <c r="H2333" s="2" t="n">
        <v>35</v>
      </c>
      <c r="I2333" s="2" t="n">
        <v>22</v>
      </c>
      <c r="J2333" s="2" t="inlineStr">
        <is>
          <t>GPA</t>
        </is>
      </c>
      <c r="K2333" s="2">
        <f>IF(I2333&lt;&gt;"",I2333,IFERROR(INDEX(Base!$I:$I,MATCH(1,(Base!$C:$C=C2333)*(Base!$I:$I&lt;&gt;""),0)),0))</f>
        <v/>
      </c>
      <c r="L2333" s="2">
        <f>IF(AND(I2333="",K2333&gt;0),"SIM","NÃO")</f>
        <v/>
      </c>
      <c r="M2333" s="2">
        <f>IF(ISNUMBER(SEARCH("SEPARA",UPPER(C2333))),"NÃO","SIM")</f>
        <v/>
      </c>
      <c r="N2333" s="2">
        <f>IFERROR(H2333/K2333,0)</f>
        <v/>
      </c>
      <c r="O2333" s="2">
        <f>IF(M2333="NÃO","EXCLUÍDO",IF(N2333&lt;Premissas!$B$8,"&lt; 1,00",IF(N2333&lt;Premissas!$B$9,"1,00 – 1,19",IF(N2333&lt;Premissas!$B$10,"1,20 – 1,39",IF(N2333&lt;Premissas!$B$11,"1,40 – 1,59",IF(N2333&lt;Premissas!$B$12,"1,60 – 1,99","≥ 2,00"))))))</f>
        <v/>
      </c>
      <c r="P2333" s="5">
        <f>IF(OR(M2333="NÃO",N2333&lt;Premissas!$B$8),Premissas!$B$13,IF(N2333&lt;Premissas!$B$9,Premissas!$B$14,IF(N2333&lt;Premissas!$B$10,Premissas!$B$15,IF(N2333&lt;Premissas!$B$11,Premissas!$B$16,IF(N2333&lt;Premissas!$B$12,Premissas!$B$17,Premissas!$B$18)))))</f>
        <v/>
      </c>
      <c r="Q2333" s="5">
        <f>IFERROR(P2333/Premissas!$B$4,0)</f>
        <v/>
      </c>
    </row>
    <row r="2334">
      <c r="A2334" s="2" t="n">
        <v>8</v>
      </c>
      <c r="B2334" s="2" t="n">
        <v>409</v>
      </c>
      <c r="C2334" s="2" t="inlineStr">
        <is>
          <t>SEPARACAO</t>
        </is>
      </c>
      <c r="D2334" s="2" t="inlineStr">
        <is>
          <t>5817161</t>
        </is>
      </c>
      <c r="E2334" s="2" t="inlineStr">
        <is>
          <t>Lucio Wagner De Aguiar De Castro</t>
        </is>
      </c>
      <c r="F2334" s="2" t="n">
        <v>11012</v>
      </c>
      <c r="G2334" s="2" t="n">
        <v>91.93000000000001</v>
      </c>
      <c r="H2334" s="2" t="n">
        <v>120</v>
      </c>
      <c r="I2334" s="2" t="n">
        <v>105</v>
      </c>
      <c r="J2334" s="2" t="inlineStr">
        <is>
          <t>GPA</t>
        </is>
      </c>
      <c r="K2334" s="2">
        <f>IF(I2334&lt;&gt;"",I2334,IFERROR(INDEX(Base!$I:$I,MATCH(1,(Base!$C:$C=C2334)*(Base!$I:$I&lt;&gt;""),0)),0))</f>
        <v/>
      </c>
      <c r="L2334" s="2">
        <f>IF(AND(I2334="",K2334&gt;0),"SIM","NÃO")</f>
        <v/>
      </c>
      <c r="M2334" s="2">
        <f>IF(ISNUMBER(SEARCH("SEPARA",UPPER(C2334))),"NÃO","SIM")</f>
        <v/>
      </c>
      <c r="N2334" s="2">
        <f>IFERROR(H2334/K2334,0)</f>
        <v/>
      </c>
      <c r="O2334" s="2">
        <f>IF(M2334="NÃO","EXCLUÍDO",IF(N2334&lt;Premissas!$B$8,"&lt; 1,00",IF(N2334&lt;Premissas!$B$9,"1,00 – 1,19",IF(N2334&lt;Premissas!$B$10,"1,20 – 1,39",IF(N2334&lt;Premissas!$B$11,"1,40 – 1,59",IF(N2334&lt;Premissas!$B$12,"1,60 – 1,99","≥ 2,00"))))))</f>
        <v/>
      </c>
      <c r="P2334" s="5">
        <f>IF(OR(M2334="NÃO",N2334&lt;Premissas!$B$8),Premissas!$B$13,IF(N2334&lt;Premissas!$B$9,Premissas!$B$14,IF(N2334&lt;Premissas!$B$10,Premissas!$B$15,IF(N2334&lt;Premissas!$B$11,Premissas!$B$16,IF(N2334&lt;Premissas!$B$12,Premissas!$B$17,Premissas!$B$18)))))</f>
        <v/>
      </c>
      <c r="Q2334" s="5">
        <f>IFERROR(P2334/Premissas!$B$4,0)</f>
        <v/>
      </c>
    </row>
    <row r="2335">
      <c r="A2335" s="2" t="n">
        <v>8</v>
      </c>
      <c r="B2335" s="2" t="n">
        <v>409</v>
      </c>
      <c r="C2335" s="2" t="inlineStr">
        <is>
          <t>PUXADA RECEB</t>
        </is>
      </c>
      <c r="D2335" s="2" t="inlineStr">
        <is>
          <t>5817170</t>
        </is>
      </c>
      <c r="E2335" s="2" t="inlineStr">
        <is>
          <t>Joao Paulo Mendes Dos Santos</t>
        </is>
      </c>
      <c r="F2335" s="2" t="n">
        <v>18</v>
      </c>
      <c r="G2335" s="2" t="n">
        <v>2.04</v>
      </c>
      <c r="H2335" s="2" t="n">
        <v>9</v>
      </c>
      <c r="I2335" s="2" t="n">
        <v>22</v>
      </c>
      <c r="J2335" s="2" t="inlineStr">
        <is>
          <t>GPA</t>
        </is>
      </c>
      <c r="K2335" s="2">
        <f>IF(I2335&lt;&gt;"",I2335,IFERROR(INDEX(Base!$I:$I,MATCH(1,(Base!$C:$C=C2335)*(Base!$I:$I&lt;&gt;""),0)),0))</f>
        <v/>
      </c>
      <c r="L2335" s="2">
        <f>IF(AND(I2335="",K2335&gt;0),"SIM","NÃO")</f>
        <v/>
      </c>
      <c r="M2335" s="2">
        <f>IF(ISNUMBER(SEARCH("SEPARA",UPPER(C2335))),"NÃO","SIM")</f>
        <v/>
      </c>
      <c r="N2335" s="2">
        <f>IFERROR(H2335/K2335,0)</f>
        <v/>
      </c>
      <c r="O2335" s="2">
        <f>IF(M2335="NÃO","EXCLUÍDO",IF(N2335&lt;Premissas!$B$8,"&lt; 1,00",IF(N2335&lt;Premissas!$B$9,"1,00 – 1,19",IF(N2335&lt;Premissas!$B$10,"1,20 – 1,39",IF(N2335&lt;Premissas!$B$11,"1,40 – 1,59",IF(N2335&lt;Premissas!$B$12,"1,60 – 1,99","≥ 2,00"))))))</f>
        <v/>
      </c>
      <c r="P2335" s="5">
        <f>IF(OR(M2335="NÃO",N2335&lt;Premissas!$B$8),Premissas!$B$13,IF(N2335&lt;Premissas!$B$9,Premissas!$B$14,IF(N2335&lt;Premissas!$B$10,Premissas!$B$15,IF(N2335&lt;Premissas!$B$11,Premissas!$B$16,IF(N2335&lt;Premissas!$B$12,Premissas!$B$17,Premissas!$B$18)))))</f>
        <v/>
      </c>
      <c r="Q2335" s="5">
        <f>IFERROR(P2335/Premissas!$B$4,0)</f>
        <v/>
      </c>
    </row>
    <row r="2336">
      <c r="A2336" s="2" t="n">
        <v>8</v>
      </c>
      <c r="B2336" s="2" t="n">
        <v>409</v>
      </c>
      <c r="C2336" s="2" t="inlineStr">
        <is>
          <t>SEPARACAO</t>
        </is>
      </c>
      <c r="D2336" s="2" t="inlineStr">
        <is>
          <t>5817170</t>
        </is>
      </c>
      <c r="E2336" s="2" t="inlineStr">
        <is>
          <t>Joao Paulo Mendes Dos Santos</t>
        </is>
      </c>
      <c r="F2336" s="2" t="n">
        <v>201</v>
      </c>
      <c r="G2336" s="2" t="n">
        <v>6.04</v>
      </c>
      <c r="H2336" s="2" t="n">
        <v>33</v>
      </c>
      <c r="I2336" s="2" t="n">
        <v>105</v>
      </c>
      <c r="J2336" s="2" t="inlineStr">
        <is>
          <t>GPA</t>
        </is>
      </c>
      <c r="K2336" s="2">
        <f>IF(I2336&lt;&gt;"",I2336,IFERROR(INDEX(Base!$I:$I,MATCH(1,(Base!$C:$C=C2336)*(Base!$I:$I&lt;&gt;""),0)),0))</f>
        <v/>
      </c>
      <c r="L2336" s="2">
        <f>IF(AND(I2336="",K2336&gt;0),"SIM","NÃO")</f>
        <v/>
      </c>
      <c r="M2336" s="2">
        <f>IF(ISNUMBER(SEARCH("SEPARA",UPPER(C2336))),"NÃO","SIM")</f>
        <v/>
      </c>
      <c r="N2336" s="2">
        <f>IFERROR(H2336/K2336,0)</f>
        <v/>
      </c>
      <c r="O2336" s="2">
        <f>IF(M2336="NÃO","EXCLUÍDO",IF(N2336&lt;Premissas!$B$8,"&lt; 1,00",IF(N2336&lt;Premissas!$B$9,"1,00 – 1,19",IF(N2336&lt;Premissas!$B$10,"1,20 – 1,39",IF(N2336&lt;Premissas!$B$11,"1,40 – 1,59",IF(N2336&lt;Premissas!$B$12,"1,60 – 1,99","≥ 2,00"))))))</f>
        <v/>
      </c>
      <c r="P2336" s="5">
        <f>IF(OR(M2336="NÃO",N2336&lt;Premissas!$B$8),Premissas!$B$13,IF(N2336&lt;Premissas!$B$9,Premissas!$B$14,IF(N2336&lt;Premissas!$B$10,Premissas!$B$15,IF(N2336&lt;Premissas!$B$11,Premissas!$B$16,IF(N2336&lt;Premissas!$B$12,Premissas!$B$17,Premissas!$B$18)))))</f>
        <v/>
      </c>
      <c r="Q2336" s="5">
        <f>IFERROR(P2336/Premissas!$B$4,0)</f>
        <v/>
      </c>
    </row>
    <row r="2337">
      <c r="A2337" s="2" t="n">
        <v>8</v>
      </c>
      <c r="B2337" s="2" t="n">
        <v>409</v>
      </c>
      <c r="C2337" s="2" t="inlineStr">
        <is>
          <t>PUXADA RECEB</t>
        </is>
      </c>
      <c r="D2337" s="2" t="inlineStr">
        <is>
          <t>5817196</t>
        </is>
      </c>
      <c r="E2337" s="2" t="inlineStr">
        <is>
          <t>Guilherme Clayton Matos Dos Santos</t>
        </is>
      </c>
      <c r="F2337" s="2" t="n">
        <v>60</v>
      </c>
      <c r="G2337" s="2" t="n">
        <v>6.89</v>
      </c>
      <c r="H2337" s="2" t="n">
        <v>9</v>
      </c>
      <c r="I2337" s="2" t="n">
        <v>22</v>
      </c>
      <c r="J2337" s="2" t="inlineStr">
        <is>
          <t>GPA</t>
        </is>
      </c>
      <c r="K2337" s="2">
        <f>IF(I2337&lt;&gt;"",I2337,IFERROR(INDEX(Base!$I:$I,MATCH(1,(Base!$C:$C=C2337)*(Base!$I:$I&lt;&gt;""),0)),0))</f>
        <v/>
      </c>
      <c r="L2337" s="2">
        <f>IF(AND(I2337="",K2337&gt;0),"SIM","NÃO")</f>
        <v/>
      </c>
      <c r="M2337" s="2">
        <f>IF(ISNUMBER(SEARCH("SEPARA",UPPER(C2337))),"NÃO","SIM")</f>
        <v/>
      </c>
      <c r="N2337" s="2">
        <f>IFERROR(H2337/K2337,0)</f>
        <v/>
      </c>
      <c r="O2337" s="2">
        <f>IF(M2337="NÃO","EXCLUÍDO",IF(N2337&lt;Premissas!$B$8,"&lt; 1,00",IF(N2337&lt;Premissas!$B$9,"1,00 – 1,19",IF(N2337&lt;Premissas!$B$10,"1,20 – 1,39",IF(N2337&lt;Premissas!$B$11,"1,40 – 1,59",IF(N2337&lt;Premissas!$B$12,"1,60 – 1,99","≥ 2,00"))))))</f>
        <v/>
      </c>
      <c r="P2337" s="5">
        <f>IF(OR(M2337="NÃO",N2337&lt;Premissas!$B$8),Premissas!$B$13,IF(N2337&lt;Premissas!$B$9,Premissas!$B$14,IF(N2337&lt;Premissas!$B$10,Premissas!$B$15,IF(N2337&lt;Premissas!$B$11,Premissas!$B$16,IF(N2337&lt;Premissas!$B$12,Premissas!$B$17,Premissas!$B$18)))))</f>
        <v/>
      </c>
      <c r="Q2337" s="5">
        <f>IFERROR(P2337/Premissas!$B$4,0)</f>
        <v/>
      </c>
    </row>
    <row r="2338">
      <c r="A2338" s="2" t="n">
        <v>8</v>
      </c>
      <c r="B2338" s="2" t="n">
        <v>409</v>
      </c>
      <c r="C2338" s="2" t="inlineStr">
        <is>
          <t>SEPARACAO</t>
        </is>
      </c>
      <c r="D2338" s="2" t="inlineStr">
        <is>
          <t>5817196</t>
        </is>
      </c>
      <c r="E2338" s="2" t="inlineStr">
        <is>
          <t>Guilherme Clayton Matos Dos Santos</t>
        </is>
      </c>
      <c r="F2338" s="2" t="n">
        <v>8079</v>
      </c>
      <c r="G2338" s="2" t="n">
        <v>89.05</v>
      </c>
      <c r="H2338" s="2" t="n">
        <v>91</v>
      </c>
      <c r="I2338" s="2" t="n">
        <v>105</v>
      </c>
      <c r="J2338" s="2" t="inlineStr">
        <is>
          <t>GPA</t>
        </is>
      </c>
      <c r="K2338" s="2">
        <f>IF(I2338&lt;&gt;"",I2338,IFERROR(INDEX(Base!$I:$I,MATCH(1,(Base!$C:$C=C2338)*(Base!$I:$I&lt;&gt;""),0)),0))</f>
        <v/>
      </c>
      <c r="L2338" s="2">
        <f>IF(AND(I2338="",K2338&gt;0),"SIM","NÃO")</f>
        <v/>
      </c>
      <c r="M2338" s="2">
        <f>IF(ISNUMBER(SEARCH("SEPARA",UPPER(C2338))),"NÃO","SIM")</f>
        <v/>
      </c>
      <c r="N2338" s="2">
        <f>IFERROR(H2338/K2338,0)</f>
        <v/>
      </c>
      <c r="O2338" s="2">
        <f>IF(M2338="NÃO","EXCLUÍDO",IF(N2338&lt;Premissas!$B$8,"&lt; 1,00",IF(N2338&lt;Premissas!$B$9,"1,00 – 1,19",IF(N2338&lt;Premissas!$B$10,"1,20 – 1,39",IF(N2338&lt;Premissas!$B$11,"1,40 – 1,59",IF(N2338&lt;Premissas!$B$12,"1,60 – 1,99","≥ 2,00"))))))</f>
        <v/>
      </c>
      <c r="P2338" s="5">
        <f>IF(OR(M2338="NÃO",N2338&lt;Premissas!$B$8),Premissas!$B$13,IF(N2338&lt;Premissas!$B$9,Premissas!$B$14,IF(N2338&lt;Premissas!$B$10,Premissas!$B$15,IF(N2338&lt;Premissas!$B$11,Premissas!$B$16,IF(N2338&lt;Premissas!$B$12,Premissas!$B$17,Premissas!$B$18)))))</f>
        <v/>
      </c>
      <c r="Q2338" s="5">
        <f>IFERROR(P2338/Premissas!$B$4,0)</f>
        <v/>
      </c>
    </row>
    <row r="2339">
      <c r="A2339" s="2" t="n">
        <v>8</v>
      </c>
      <c r="B2339" s="2" t="n">
        <v>409</v>
      </c>
      <c r="C2339" s="2" t="inlineStr">
        <is>
          <t>PUXADA RECEB</t>
        </is>
      </c>
      <c r="D2339" s="2" t="inlineStr">
        <is>
          <t>5817293</t>
        </is>
      </c>
      <c r="E2339" s="2" t="inlineStr">
        <is>
          <t>Thiago Alves Marinho</t>
        </is>
      </c>
      <c r="F2339" s="2" t="n">
        <v>203</v>
      </c>
      <c r="G2339" s="2" t="n">
        <v>9.140000000000001</v>
      </c>
      <c r="H2339" s="2" t="n">
        <v>22</v>
      </c>
      <c r="I2339" s="2" t="n">
        <v>22</v>
      </c>
      <c r="J2339" s="2" t="inlineStr">
        <is>
          <t>GPA</t>
        </is>
      </c>
      <c r="K2339" s="2">
        <f>IF(I2339&lt;&gt;"",I2339,IFERROR(INDEX(Base!$I:$I,MATCH(1,(Base!$C:$C=C2339)*(Base!$I:$I&lt;&gt;""),0)),0))</f>
        <v/>
      </c>
      <c r="L2339" s="2">
        <f>IF(AND(I2339="",K2339&gt;0),"SIM","NÃO")</f>
        <v/>
      </c>
      <c r="M2339" s="2">
        <f>IF(ISNUMBER(SEARCH("SEPARA",UPPER(C2339))),"NÃO","SIM")</f>
        <v/>
      </c>
      <c r="N2339" s="2">
        <f>IFERROR(H2339/K2339,0)</f>
        <v/>
      </c>
      <c r="O2339" s="2">
        <f>IF(M2339="NÃO","EXCLUÍDO",IF(N2339&lt;Premissas!$B$8,"&lt; 1,00",IF(N2339&lt;Premissas!$B$9,"1,00 – 1,19",IF(N2339&lt;Premissas!$B$10,"1,20 – 1,39",IF(N2339&lt;Premissas!$B$11,"1,40 – 1,59",IF(N2339&lt;Premissas!$B$12,"1,60 – 1,99","≥ 2,00"))))))</f>
        <v/>
      </c>
      <c r="P2339" s="5">
        <f>IF(OR(M2339="NÃO",N2339&lt;Premissas!$B$8),Premissas!$B$13,IF(N2339&lt;Premissas!$B$9,Premissas!$B$14,IF(N2339&lt;Premissas!$B$10,Premissas!$B$15,IF(N2339&lt;Premissas!$B$11,Premissas!$B$16,IF(N2339&lt;Premissas!$B$12,Premissas!$B$17,Premissas!$B$18)))))</f>
        <v/>
      </c>
      <c r="Q2339" s="5">
        <f>IFERROR(P2339/Premissas!$B$4,0)</f>
        <v/>
      </c>
    </row>
    <row r="2340">
      <c r="A2340" s="2" t="n">
        <v>8</v>
      </c>
      <c r="B2340" s="2" t="n">
        <v>409</v>
      </c>
      <c r="C2340" s="2" t="inlineStr">
        <is>
          <t>SEPARACAO</t>
        </is>
      </c>
      <c r="D2340" s="2" t="inlineStr">
        <is>
          <t>5817293</t>
        </is>
      </c>
      <c r="E2340" s="2" t="inlineStr">
        <is>
          <t>Thiago Alves Marinho</t>
        </is>
      </c>
      <c r="F2340" s="2" t="n">
        <v>8576</v>
      </c>
      <c r="G2340" s="2" t="n">
        <v>70.37</v>
      </c>
      <c r="H2340" s="2" t="n">
        <v>122</v>
      </c>
      <c r="I2340" s="2" t="n">
        <v>105</v>
      </c>
      <c r="J2340" s="2" t="inlineStr">
        <is>
          <t>GPA</t>
        </is>
      </c>
      <c r="K2340" s="2">
        <f>IF(I2340&lt;&gt;"",I2340,IFERROR(INDEX(Base!$I:$I,MATCH(1,(Base!$C:$C=C2340)*(Base!$I:$I&lt;&gt;""),0)),0))</f>
        <v/>
      </c>
      <c r="L2340" s="2">
        <f>IF(AND(I2340="",K2340&gt;0),"SIM","NÃO")</f>
        <v/>
      </c>
      <c r="M2340" s="2">
        <f>IF(ISNUMBER(SEARCH("SEPARA",UPPER(C2340))),"NÃO","SIM")</f>
        <v/>
      </c>
      <c r="N2340" s="2">
        <f>IFERROR(H2340/K2340,0)</f>
        <v/>
      </c>
      <c r="O2340" s="2">
        <f>IF(M2340="NÃO","EXCLUÍDO",IF(N2340&lt;Premissas!$B$8,"&lt; 1,00",IF(N2340&lt;Premissas!$B$9,"1,00 – 1,19",IF(N2340&lt;Premissas!$B$10,"1,20 – 1,39",IF(N2340&lt;Premissas!$B$11,"1,40 – 1,59",IF(N2340&lt;Premissas!$B$12,"1,60 – 1,99","≥ 2,00"))))))</f>
        <v/>
      </c>
      <c r="P2340" s="5">
        <f>IF(OR(M2340="NÃO",N2340&lt;Premissas!$B$8),Premissas!$B$13,IF(N2340&lt;Premissas!$B$9,Premissas!$B$14,IF(N2340&lt;Premissas!$B$10,Premissas!$B$15,IF(N2340&lt;Premissas!$B$11,Premissas!$B$16,IF(N2340&lt;Premissas!$B$12,Premissas!$B$17,Premissas!$B$18)))))</f>
        <v/>
      </c>
      <c r="Q2340" s="5">
        <f>IFERROR(P2340/Premissas!$B$4,0)</f>
        <v/>
      </c>
    </row>
    <row r="2341">
      <c r="A2341" s="2" t="n">
        <v>8</v>
      </c>
      <c r="B2341" s="2" t="n">
        <v>409</v>
      </c>
      <c r="C2341" s="2" t="inlineStr">
        <is>
          <t>SEPARACAO</t>
        </is>
      </c>
      <c r="D2341" s="2" t="inlineStr">
        <is>
          <t>5817382</t>
        </is>
      </c>
      <c r="E2341" s="2" t="inlineStr">
        <is>
          <t>Michel Cleber Pappacena Ramos</t>
        </is>
      </c>
      <c r="F2341" s="2" t="n">
        <v>15637</v>
      </c>
      <c r="G2341" s="2" t="n">
        <v>65.89</v>
      </c>
      <c r="H2341" s="2" t="n">
        <v>237</v>
      </c>
      <c r="I2341" s="2" t="n">
        <v>105</v>
      </c>
      <c r="J2341" s="2" t="inlineStr">
        <is>
          <t>GPA</t>
        </is>
      </c>
      <c r="K2341" s="2">
        <f>IF(I2341&lt;&gt;"",I2341,IFERROR(INDEX(Base!$I:$I,MATCH(1,(Base!$C:$C=C2341)*(Base!$I:$I&lt;&gt;""),0)),0))</f>
        <v/>
      </c>
      <c r="L2341" s="2">
        <f>IF(AND(I2341="",K2341&gt;0),"SIM","NÃO")</f>
        <v/>
      </c>
      <c r="M2341" s="2">
        <f>IF(ISNUMBER(SEARCH("SEPARA",UPPER(C2341))),"NÃO","SIM")</f>
        <v/>
      </c>
      <c r="N2341" s="2">
        <f>IFERROR(H2341/K2341,0)</f>
        <v/>
      </c>
      <c r="O2341" s="2">
        <f>IF(M2341="NÃO","EXCLUÍDO",IF(N2341&lt;Premissas!$B$8,"&lt; 1,00",IF(N2341&lt;Premissas!$B$9,"1,00 – 1,19",IF(N2341&lt;Premissas!$B$10,"1,20 – 1,39",IF(N2341&lt;Premissas!$B$11,"1,40 – 1,59",IF(N2341&lt;Premissas!$B$12,"1,60 – 1,99","≥ 2,00"))))))</f>
        <v/>
      </c>
      <c r="P2341" s="5">
        <f>IF(OR(M2341="NÃO",N2341&lt;Premissas!$B$8),Premissas!$B$13,IF(N2341&lt;Premissas!$B$9,Premissas!$B$14,IF(N2341&lt;Premissas!$B$10,Premissas!$B$15,IF(N2341&lt;Premissas!$B$11,Premissas!$B$16,IF(N2341&lt;Premissas!$B$12,Premissas!$B$17,Premissas!$B$18)))))</f>
        <v/>
      </c>
      <c r="Q2341" s="5">
        <f>IFERROR(P2341/Premissas!$B$4,0)</f>
        <v/>
      </c>
    </row>
    <row r="2342">
      <c r="A2342" s="2" t="n">
        <v>8</v>
      </c>
      <c r="B2342" s="2" t="n">
        <v>409</v>
      </c>
      <c r="C2342" s="2" t="inlineStr">
        <is>
          <t>SEPARACAO</t>
        </is>
      </c>
      <c r="D2342" s="2" t="inlineStr">
        <is>
          <t>5817412</t>
        </is>
      </c>
      <c r="E2342" s="2" t="inlineStr">
        <is>
          <t>Junior Santos De Oliveira</t>
        </is>
      </c>
      <c r="F2342" s="2" t="n">
        <v>16976</v>
      </c>
      <c r="G2342" s="2" t="n">
        <v>80.51000000000001</v>
      </c>
      <c r="H2342" s="2" t="n">
        <v>211</v>
      </c>
      <c r="I2342" s="2" t="n">
        <v>105</v>
      </c>
      <c r="J2342" s="2" t="inlineStr">
        <is>
          <t>GPA</t>
        </is>
      </c>
      <c r="K2342" s="2">
        <f>IF(I2342&lt;&gt;"",I2342,IFERROR(INDEX(Base!$I:$I,MATCH(1,(Base!$C:$C=C2342)*(Base!$I:$I&lt;&gt;""),0)),0))</f>
        <v/>
      </c>
      <c r="L2342" s="2">
        <f>IF(AND(I2342="",K2342&gt;0),"SIM","NÃO")</f>
        <v/>
      </c>
      <c r="M2342" s="2">
        <f>IF(ISNUMBER(SEARCH("SEPARA",UPPER(C2342))),"NÃO","SIM")</f>
        <v/>
      </c>
      <c r="N2342" s="2">
        <f>IFERROR(H2342/K2342,0)</f>
        <v/>
      </c>
      <c r="O2342" s="2">
        <f>IF(M2342="NÃO","EXCLUÍDO",IF(N2342&lt;Premissas!$B$8,"&lt; 1,00",IF(N2342&lt;Premissas!$B$9,"1,00 – 1,19",IF(N2342&lt;Premissas!$B$10,"1,20 – 1,39",IF(N2342&lt;Premissas!$B$11,"1,40 – 1,59",IF(N2342&lt;Premissas!$B$12,"1,60 – 1,99","≥ 2,00"))))))</f>
        <v/>
      </c>
      <c r="P2342" s="5">
        <f>IF(OR(M2342="NÃO",N2342&lt;Premissas!$B$8),Premissas!$B$13,IF(N2342&lt;Premissas!$B$9,Premissas!$B$14,IF(N2342&lt;Premissas!$B$10,Premissas!$B$15,IF(N2342&lt;Premissas!$B$11,Premissas!$B$16,IF(N2342&lt;Premissas!$B$12,Premissas!$B$17,Premissas!$B$18)))))</f>
        <v/>
      </c>
      <c r="Q2342" s="5">
        <f>IFERROR(P2342/Premissas!$B$4,0)</f>
        <v/>
      </c>
    </row>
    <row r="2343">
      <c r="A2343" s="2" t="n">
        <v>8</v>
      </c>
      <c r="B2343" s="2" t="n">
        <v>409</v>
      </c>
      <c r="C2343" s="2" t="inlineStr">
        <is>
          <t>PUXADA RECEB</t>
        </is>
      </c>
      <c r="D2343" s="2" t="inlineStr">
        <is>
          <t>5817447</t>
        </is>
      </c>
      <c r="E2343" s="2" t="inlineStr">
        <is>
          <t>Anderson Da Costa Guedes</t>
        </is>
      </c>
      <c r="F2343" s="2" t="n">
        <v>32</v>
      </c>
      <c r="G2343" s="2" t="n">
        <v>1</v>
      </c>
      <c r="H2343" s="2" t="n">
        <v>32</v>
      </c>
      <c r="I2343" s="2" t="n">
        <v>22</v>
      </c>
      <c r="J2343" s="2" t="inlineStr">
        <is>
          <t>GPA</t>
        </is>
      </c>
      <c r="K2343" s="2">
        <f>IF(I2343&lt;&gt;"",I2343,IFERROR(INDEX(Base!$I:$I,MATCH(1,(Base!$C:$C=C2343)*(Base!$I:$I&lt;&gt;""),0)),0))</f>
        <v/>
      </c>
      <c r="L2343" s="2">
        <f>IF(AND(I2343="",K2343&gt;0),"SIM","NÃO")</f>
        <v/>
      </c>
      <c r="M2343" s="2">
        <f>IF(ISNUMBER(SEARCH("SEPARA",UPPER(C2343))),"NÃO","SIM")</f>
        <v/>
      </c>
      <c r="N2343" s="2">
        <f>IFERROR(H2343/K2343,0)</f>
        <v/>
      </c>
      <c r="O2343" s="2">
        <f>IF(M2343="NÃO","EXCLUÍDO",IF(N2343&lt;Premissas!$B$8,"&lt; 1,00",IF(N2343&lt;Premissas!$B$9,"1,00 – 1,19",IF(N2343&lt;Premissas!$B$10,"1,20 – 1,39",IF(N2343&lt;Premissas!$B$11,"1,40 – 1,59",IF(N2343&lt;Premissas!$B$12,"1,60 – 1,99","≥ 2,00"))))))</f>
        <v/>
      </c>
      <c r="P2343" s="5">
        <f>IF(OR(M2343="NÃO",N2343&lt;Premissas!$B$8),Premissas!$B$13,IF(N2343&lt;Premissas!$B$9,Premissas!$B$14,IF(N2343&lt;Premissas!$B$10,Premissas!$B$15,IF(N2343&lt;Premissas!$B$11,Premissas!$B$16,IF(N2343&lt;Premissas!$B$12,Premissas!$B$17,Premissas!$B$18)))))</f>
        <v/>
      </c>
      <c r="Q2343" s="5">
        <f>IFERROR(P2343/Premissas!$B$4,0)</f>
        <v/>
      </c>
    </row>
    <row r="2344">
      <c r="A2344" s="2" t="n">
        <v>8</v>
      </c>
      <c r="B2344" s="2" t="n">
        <v>409</v>
      </c>
      <c r="C2344" s="2" t="inlineStr">
        <is>
          <t>SEPARACAO</t>
        </is>
      </c>
      <c r="D2344" s="2" t="inlineStr">
        <is>
          <t>5817447</t>
        </is>
      </c>
      <c r="E2344" s="2" t="inlineStr">
        <is>
          <t>Anderson Da Costa Guedes</t>
        </is>
      </c>
      <c r="F2344" s="2" t="n">
        <v>9661</v>
      </c>
      <c r="G2344" s="2" t="n">
        <v>55.7</v>
      </c>
      <c r="H2344" s="2" t="n">
        <v>173</v>
      </c>
      <c r="I2344" s="2" t="n">
        <v>105</v>
      </c>
      <c r="J2344" s="2" t="inlineStr">
        <is>
          <t>GPA</t>
        </is>
      </c>
      <c r="K2344" s="2">
        <f>IF(I2344&lt;&gt;"",I2344,IFERROR(INDEX(Base!$I:$I,MATCH(1,(Base!$C:$C=C2344)*(Base!$I:$I&lt;&gt;""),0)),0))</f>
        <v/>
      </c>
      <c r="L2344" s="2">
        <f>IF(AND(I2344="",K2344&gt;0),"SIM","NÃO")</f>
        <v/>
      </c>
      <c r="M2344" s="2">
        <f>IF(ISNUMBER(SEARCH("SEPARA",UPPER(C2344))),"NÃO","SIM")</f>
        <v/>
      </c>
      <c r="N2344" s="2">
        <f>IFERROR(H2344/K2344,0)</f>
        <v/>
      </c>
      <c r="O2344" s="2">
        <f>IF(M2344="NÃO","EXCLUÍDO",IF(N2344&lt;Premissas!$B$8,"&lt; 1,00",IF(N2344&lt;Premissas!$B$9,"1,00 – 1,19",IF(N2344&lt;Premissas!$B$10,"1,20 – 1,39",IF(N2344&lt;Premissas!$B$11,"1,40 – 1,59",IF(N2344&lt;Premissas!$B$12,"1,60 – 1,99","≥ 2,00"))))))</f>
        <v/>
      </c>
      <c r="P2344" s="5">
        <f>IF(OR(M2344="NÃO",N2344&lt;Premissas!$B$8),Premissas!$B$13,IF(N2344&lt;Premissas!$B$9,Premissas!$B$14,IF(N2344&lt;Premissas!$B$10,Premissas!$B$15,IF(N2344&lt;Premissas!$B$11,Premissas!$B$16,IF(N2344&lt;Premissas!$B$12,Premissas!$B$17,Premissas!$B$18)))))</f>
        <v/>
      </c>
      <c r="Q2344" s="5">
        <f>IFERROR(P2344/Premissas!$B$4,0)</f>
        <v/>
      </c>
    </row>
    <row r="2345">
      <c r="A2345" s="2" t="n">
        <v>8</v>
      </c>
      <c r="B2345" s="2" t="n">
        <v>409</v>
      </c>
      <c r="C2345" s="2" t="inlineStr">
        <is>
          <t>SEPARACAO</t>
        </is>
      </c>
      <c r="D2345" s="2" t="inlineStr">
        <is>
          <t>5819636</t>
        </is>
      </c>
      <c r="E2345" s="2" t="inlineStr">
        <is>
          <t>Wellington De Souza Silva</t>
        </is>
      </c>
      <c r="F2345" s="2" t="n">
        <v>18324</v>
      </c>
      <c r="G2345" s="2" t="n">
        <v>82.28</v>
      </c>
      <c r="H2345" s="2" t="n">
        <v>223</v>
      </c>
      <c r="I2345" s="2" t="n">
        <v>105</v>
      </c>
      <c r="J2345" s="2" t="inlineStr">
        <is>
          <t>GPA</t>
        </is>
      </c>
      <c r="K2345" s="2">
        <f>IF(I2345&lt;&gt;"",I2345,IFERROR(INDEX(Base!$I:$I,MATCH(1,(Base!$C:$C=C2345)*(Base!$I:$I&lt;&gt;""),0)),0))</f>
        <v/>
      </c>
      <c r="L2345" s="2">
        <f>IF(AND(I2345="",K2345&gt;0),"SIM","NÃO")</f>
        <v/>
      </c>
      <c r="M2345" s="2">
        <f>IF(ISNUMBER(SEARCH("SEPARA",UPPER(C2345))),"NÃO","SIM")</f>
        <v/>
      </c>
      <c r="N2345" s="2">
        <f>IFERROR(H2345/K2345,0)</f>
        <v/>
      </c>
      <c r="O2345" s="2">
        <f>IF(M2345="NÃO","EXCLUÍDO",IF(N2345&lt;Premissas!$B$8,"&lt; 1,00",IF(N2345&lt;Premissas!$B$9,"1,00 – 1,19",IF(N2345&lt;Premissas!$B$10,"1,20 – 1,39",IF(N2345&lt;Premissas!$B$11,"1,40 – 1,59",IF(N2345&lt;Premissas!$B$12,"1,60 – 1,99","≥ 2,00"))))))</f>
        <v/>
      </c>
      <c r="P2345" s="5">
        <f>IF(OR(M2345="NÃO",N2345&lt;Premissas!$B$8),Premissas!$B$13,IF(N2345&lt;Premissas!$B$9,Premissas!$B$14,IF(N2345&lt;Premissas!$B$10,Premissas!$B$15,IF(N2345&lt;Premissas!$B$11,Premissas!$B$16,IF(N2345&lt;Premissas!$B$12,Premissas!$B$17,Premissas!$B$18)))))</f>
        <v/>
      </c>
      <c r="Q2345" s="5">
        <f>IFERROR(P2345/Premissas!$B$4,0)</f>
        <v/>
      </c>
    </row>
    <row r="2346">
      <c r="A2346" s="2" t="n">
        <v>8</v>
      </c>
      <c r="B2346" s="2" t="n">
        <v>409</v>
      </c>
      <c r="C2346" s="2" t="inlineStr">
        <is>
          <t>SEPARACAO</t>
        </is>
      </c>
      <c r="D2346" s="2" t="inlineStr">
        <is>
          <t>5819644</t>
        </is>
      </c>
      <c r="E2346" s="2" t="inlineStr">
        <is>
          <t>Michel Da Costa Silva</t>
        </is>
      </c>
      <c r="F2346" s="2" t="n">
        <v>13438</v>
      </c>
      <c r="G2346" s="2" t="n">
        <v>105.38</v>
      </c>
      <c r="H2346" s="2" t="n">
        <v>128</v>
      </c>
      <c r="I2346" s="2" t="n">
        <v>105</v>
      </c>
      <c r="J2346" s="2" t="inlineStr">
        <is>
          <t>GPA</t>
        </is>
      </c>
      <c r="K2346" s="2">
        <f>IF(I2346&lt;&gt;"",I2346,IFERROR(INDEX(Base!$I:$I,MATCH(1,(Base!$C:$C=C2346)*(Base!$I:$I&lt;&gt;""),0)),0))</f>
        <v/>
      </c>
      <c r="L2346" s="2">
        <f>IF(AND(I2346="",K2346&gt;0),"SIM","NÃO")</f>
        <v/>
      </c>
      <c r="M2346" s="2">
        <f>IF(ISNUMBER(SEARCH("SEPARA",UPPER(C2346))),"NÃO","SIM")</f>
        <v/>
      </c>
      <c r="N2346" s="2">
        <f>IFERROR(H2346/K2346,0)</f>
        <v/>
      </c>
      <c r="O2346" s="2">
        <f>IF(M2346="NÃO","EXCLUÍDO",IF(N2346&lt;Premissas!$B$8,"&lt; 1,00",IF(N2346&lt;Premissas!$B$9,"1,00 – 1,19",IF(N2346&lt;Premissas!$B$10,"1,20 – 1,39",IF(N2346&lt;Premissas!$B$11,"1,40 – 1,59",IF(N2346&lt;Premissas!$B$12,"1,60 – 1,99","≥ 2,00"))))))</f>
        <v/>
      </c>
      <c r="P2346" s="5">
        <f>IF(OR(M2346="NÃO",N2346&lt;Premissas!$B$8),Premissas!$B$13,IF(N2346&lt;Premissas!$B$9,Premissas!$B$14,IF(N2346&lt;Premissas!$B$10,Premissas!$B$15,IF(N2346&lt;Premissas!$B$11,Premissas!$B$16,IF(N2346&lt;Premissas!$B$12,Premissas!$B$17,Premissas!$B$18)))))</f>
        <v/>
      </c>
      <c r="Q2346" s="5">
        <f>IFERROR(P2346/Premissas!$B$4,0)</f>
        <v/>
      </c>
    </row>
    <row r="2347">
      <c r="A2347" s="2" t="n">
        <v>8</v>
      </c>
      <c r="B2347" s="2" t="n">
        <v>409</v>
      </c>
      <c r="C2347" s="2" t="inlineStr">
        <is>
          <t>SEPARACAO</t>
        </is>
      </c>
      <c r="D2347" s="2" t="inlineStr">
        <is>
          <t>5819717</t>
        </is>
      </c>
      <c r="E2347" s="2" t="inlineStr">
        <is>
          <t>Felipe Feitoza De Souza</t>
        </is>
      </c>
      <c r="F2347" s="2" t="n">
        <v>1740</v>
      </c>
      <c r="G2347" s="2" t="n">
        <v>16.15</v>
      </c>
      <c r="H2347" s="2" t="n">
        <v>108</v>
      </c>
      <c r="I2347" s="2" t="n">
        <v>105</v>
      </c>
      <c r="J2347" s="2" t="inlineStr">
        <is>
          <t>GPA</t>
        </is>
      </c>
      <c r="K2347" s="2">
        <f>IF(I2347&lt;&gt;"",I2347,IFERROR(INDEX(Base!$I:$I,MATCH(1,(Base!$C:$C=C2347)*(Base!$I:$I&lt;&gt;""),0)),0))</f>
        <v/>
      </c>
      <c r="L2347" s="2">
        <f>IF(AND(I2347="",K2347&gt;0),"SIM","NÃO")</f>
        <v/>
      </c>
      <c r="M2347" s="2">
        <f>IF(ISNUMBER(SEARCH("SEPARA",UPPER(C2347))),"NÃO","SIM")</f>
        <v/>
      </c>
      <c r="N2347" s="2">
        <f>IFERROR(H2347/K2347,0)</f>
        <v/>
      </c>
      <c r="O2347" s="2">
        <f>IF(M2347="NÃO","EXCLUÍDO",IF(N2347&lt;Premissas!$B$8,"&lt; 1,00",IF(N2347&lt;Premissas!$B$9,"1,00 – 1,19",IF(N2347&lt;Premissas!$B$10,"1,20 – 1,39",IF(N2347&lt;Premissas!$B$11,"1,40 – 1,59",IF(N2347&lt;Premissas!$B$12,"1,60 – 1,99","≥ 2,00"))))))</f>
        <v/>
      </c>
      <c r="P2347" s="5">
        <f>IF(OR(M2347="NÃO",N2347&lt;Premissas!$B$8),Premissas!$B$13,IF(N2347&lt;Premissas!$B$9,Premissas!$B$14,IF(N2347&lt;Premissas!$B$10,Premissas!$B$15,IF(N2347&lt;Premissas!$B$11,Premissas!$B$16,IF(N2347&lt;Premissas!$B$12,Premissas!$B$17,Premissas!$B$18)))))</f>
        <v/>
      </c>
      <c r="Q2347" s="5">
        <f>IFERROR(P2347/Premissas!$B$4,0)</f>
        <v/>
      </c>
    </row>
    <row r="2348">
      <c r="A2348" s="2" t="n">
        <v>8</v>
      </c>
      <c r="B2348" s="2" t="n">
        <v>409</v>
      </c>
      <c r="C2348" s="2" t="inlineStr">
        <is>
          <t>SEPARACAO</t>
        </is>
      </c>
      <c r="D2348" s="2" t="inlineStr">
        <is>
          <t>5819750</t>
        </is>
      </c>
      <c r="E2348" s="2" t="inlineStr">
        <is>
          <t>Genison Da Silva Dutra</t>
        </is>
      </c>
      <c r="F2348" s="2" t="n">
        <v>17425</v>
      </c>
      <c r="G2348" s="2" t="n">
        <v>80.54000000000001</v>
      </c>
      <c r="H2348" s="2" t="n">
        <v>216</v>
      </c>
      <c r="I2348" s="2" t="n">
        <v>105</v>
      </c>
      <c r="J2348" s="2" t="inlineStr">
        <is>
          <t>GPA</t>
        </is>
      </c>
      <c r="K2348" s="2">
        <f>IF(I2348&lt;&gt;"",I2348,IFERROR(INDEX(Base!$I:$I,MATCH(1,(Base!$C:$C=C2348)*(Base!$I:$I&lt;&gt;""),0)),0))</f>
        <v/>
      </c>
      <c r="L2348" s="2">
        <f>IF(AND(I2348="",K2348&gt;0),"SIM","NÃO")</f>
        <v/>
      </c>
      <c r="M2348" s="2">
        <f>IF(ISNUMBER(SEARCH("SEPARA",UPPER(C2348))),"NÃO","SIM")</f>
        <v/>
      </c>
      <c r="N2348" s="2">
        <f>IFERROR(H2348/K2348,0)</f>
        <v/>
      </c>
      <c r="O2348" s="2">
        <f>IF(M2348="NÃO","EXCLUÍDO",IF(N2348&lt;Premissas!$B$8,"&lt; 1,00",IF(N2348&lt;Premissas!$B$9,"1,00 – 1,19",IF(N2348&lt;Premissas!$B$10,"1,20 – 1,39",IF(N2348&lt;Premissas!$B$11,"1,40 – 1,59",IF(N2348&lt;Premissas!$B$12,"1,60 – 1,99","≥ 2,00"))))))</f>
        <v/>
      </c>
      <c r="P2348" s="5">
        <f>IF(OR(M2348="NÃO",N2348&lt;Premissas!$B$8),Premissas!$B$13,IF(N2348&lt;Premissas!$B$9,Premissas!$B$14,IF(N2348&lt;Premissas!$B$10,Premissas!$B$15,IF(N2348&lt;Premissas!$B$11,Premissas!$B$16,IF(N2348&lt;Premissas!$B$12,Premissas!$B$17,Premissas!$B$18)))))</f>
        <v/>
      </c>
      <c r="Q2348" s="5">
        <f>IFERROR(P2348/Premissas!$B$4,0)</f>
        <v/>
      </c>
    </row>
    <row r="2349">
      <c r="A2349" s="2" t="n">
        <v>8</v>
      </c>
      <c r="B2349" s="2" t="n">
        <v>409</v>
      </c>
      <c r="C2349" s="2" t="inlineStr">
        <is>
          <t>PUXADA RECEB</t>
        </is>
      </c>
      <c r="D2349" s="2" t="inlineStr">
        <is>
          <t>5819830</t>
        </is>
      </c>
      <c r="E2349" s="2" t="inlineStr">
        <is>
          <t>Marcos Roberto Ramos Dos Santos</t>
        </is>
      </c>
      <c r="F2349" s="2" t="n">
        <v>16</v>
      </c>
      <c r="G2349" s="2" t="n">
        <v>1.29</v>
      </c>
      <c r="H2349" s="2" t="n">
        <v>12</v>
      </c>
      <c r="I2349" s="2" t="n">
        <v>22</v>
      </c>
      <c r="J2349" s="2" t="inlineStr">
        <is>
          <t>GPA</t>
        </is>
      </c>
      <c r="K2349" s="2">
        <f>IF(I2349&lt;&gt;"",I2349,IFERROR(INDEX(Base!$I:$I,MATCH(1,(Base!$C:$C=C2349)*(Base!$I:$I&lt;&gt;""),0)),0))</f>
        <v/>
      </c>
      <c r="L2349" s="2">
        <f>IF(AND(I2349="",K2349&gt;0),"SIM","NÃO")</f>
        <v/>
      </c>
      <c r="M2349" s="2">
        <f>IF(ISNUMBER(SEARCH("SEPARA",UPPER(C2349))),"NÃO","SIM")</f>
        <v/>
      </c>
      <c r="N2349" s="2">
        <f>IFERROR(H2349/K2349,0)</f>
        <v/>
      </c>
      <c r="O2349" s="2">
        <f>IF(M2349="NÃO","EXCLUÍDO",IF(N2349&lt;Premissas!$B$8,"&lt; 1,00",IF(N2349&lt;Premissas!$B$9,"1,00 – 1,19",IF(N2349&lt;Premissas!$B$10,"1,20 – 1,39",IF(N2349&lt;Premissas!$B$11,"1,40 – 1,59",IF(N2349&lt;Premissas!$B$12,"1,60 – 1,99","≥ 2,00"))))))</f>
        <v/>
      </c>
      <c r="P2349" s="5">
        <f>IF(OR(M2349="NÃO",N2349&lt;Premissas!$B$8),Premissas!$B$13,IF(N2349&lt;Premissas!$B$9,Premissas!$B$14,IF(N2349&lt;Premissas!$B$10,Premissas!$B$15,IF(N2349&lt;Premissas!$B$11,Premissas!$B$16,IF(N2349&lt;Premissas!$B$12,Premissas!$B$17,Premissas!$B$18)))))</f>
        <v/>
      </c>
      <c r="Q2349" s="5">
        <f>IFERROR(P2349/Premissas!$B$4,0)</f>
        <v/>
      </c>
    </row>
    <row r="2350">
      <c r="A2350" s="2" t="n">
        <v>8</v>
      </c>
      <c r="B2350" s="2" t="n">
        <v>409</v>
      </c>
      <c r="C2350" s="2" t="inlineStr">
        <is>
          <t>SEPARACAO</t>
        </is>
      </c>
      <c r="D2350" s="2" t="inlineStr">
        <is>
          <t>5819830</t>
        </is>
      </c>
      <c r="E2350" s="2" t="inlineStr">
        <is>
          <t>Marcos Roberto Ramos Dos Santos</t>
        </is>
      </c>
      <c r="F2350" s="2" t="n">
        <v>10389</v>
      </c>
      <c r="G2350" s="2" t="n">
        <v>54.41</v>
      </c>
      <c r="H2350" s="2" t="n">
        <v>191</v>
      </c>
      <c r="I2350" s="2" t="n">
        <v>105</v>
      </c>
      <c r="J2350" s="2" t="inlineStr">
        <is>
          <t>GPA</t>
        </is>
      </c>
      <c r="K2350" s="2">
        <f>IF(I2350&lt;&gt;"",I2350,IFERROR(INDEX(Base!$I:$I,MATCH(1,(Base!$C:$C=C2350)*(Base!$I:$I&lt;&gt;""),0)),0))</f>
        <v/>
      </c>
      <c r="L2350" s="2">
        <f>IF(AND(I2350="",K2350&gt;0),"SIM","NÃO")</f>
        <v/>
      </c>
      <c r="M2350" s="2">
        <f>IF(ISNUMBER(SEARCH("SEPARA",UPPER(C2350))),"NÃO","SIM")</f>
        <v/>
      </c>
      <c r="N2350" s="2">
        <f>IFERROR(H2350/K2350,0)</f>
        <v/>
      </c>
      <c r="O2350" s="2">
        <f>IF(M2350="NÃO","EXCLUÍDO",IF(N2350&lt;Premissas!$B$8,"&lt; 1,00",IF(N2350&lt;Premissas!$B$9,"1,00 – 1,19",IF(N2350&lt;Premissas!$B$10,"1,20 – 1,39",IF(N2350&lt;Premissas!$B$11,"1,40 – 1,59",IF(N2350&lt;Premissas!$B$12,"1,60 – 1,99","≥ 2,00"))))))</f>
        <v/>
      </c>
      <c r="P2350" s="5">
        <f>IF(OR(M2350="NÃO",N2350&lt;Premissas!$B$8),Premissas!$B$13,IF(N2350&lt;Premissas!$B$9,Premissas!$B$14,IF(N2350&lt;Premissas!$B$10,Premissas!$B$15,IF(N2350&lt;Premissas!$B$11,Premissas!$B$16,IF(N2350&lt;Premissas!$B$12,Premissas!$B$17,Premissas!$B$18)))))</f>
        <v/>
      </c>
      <c r="Q2350" s="5">
        <f>IFERROR(P2350/Premissas!$B$4,0)</f>
        <v/>
      </c>
    </row>
    <row r="2351">
      <c r="A2351" s="2" t="n">
        <v>8</v>
      </c>
      <c r="B2351" s="2" t="n">
        <v>409</v>
      </c>
      <c r="C2351" s="2" t="inlineStr">
        <is>
          <t>SEPARACAO</t>
        </is>
      </c>
      <c r="D2351" s="2" t="inlineStr">
        <is>
          <t>5819873</t>
        </is>
      </c>
      <c r="E2351" s="2" t="inlineStr">
        <is>
          <t>Matheus Cunha Da Silva</t>
        </is>
      </c>
      <c r="F2351" s="2" t="n">
        <v>13640</v>
      </c>
      <c r="G2351" s="2" t="n">
        <v>120.45</v>
      </c>
      <c r="H2351" s="2" t="n">
        <v>113</v>
      </c>
      <c r="I2351" s="2" t="n">
        <v>105</v>
      </c>
      <c r="J2351" s="2" t="inlineStr">
        <is>
          <t>GPA</t>
        </is>
      </c>
      <c r="K2351" s="2">
        <f>IF(I2351&lt;&gt;"",I2351,IFERROR(INDEX(Base!$I:$I,MATCH(1,(Base!$C:$C=C2351)*(Base!$I:$I&lt;&gt;""),0)),0))</f>
        <v/>
      </c>
      <c r="L2351" s="2">
        <f>IF(AND(I2351="",K2351&gt;0),"SIM","NÃO")</f>
        <v/>
      </c>
      <c r="M2351" s="2">
        <f>IF(ISNUMBER(SEARCH("SEPARA",UPPER(C2351))),"NÃO","SIM")</f>
        <v/>
      </c>
      <c r="N2351" s="2">
        <f>IFERROR(H2351/K2351,0)</f>
        <v/>
      </c>
      <c r="O2351" s="2">
        <f>IF(M2351="NÃO","EXCLUÍDO",IF(N2351&lt;Premissas!$B$8,"&lt; 1,00",IF(N2351&lt;Premissas!$B$9,"1,00 – 1,19",IF(N2351&lt;Premissas!$B$10,"1,20 – 1,39",IF(N2351&lt;Premissas!$B$11,"1,40 – 1,59",IF(N2351&lt;Premissas!$B$12,"1,60 – 1,99","≥ 2,00"))))))</f>
        <v/>
      </c>
      <c r="P2351" s="5">
        <f>IF(OR(M2351="NÃO",N2351&lt;Premissas!$B$8),Premissas!$B$13,IF(N2351&lt;Premissas!$B$9,Premissas!$B$14,IF(N2351&lt;Premissas!$B$10,Premissas!$B$15,IF(N2351&lt;Premissas!$B$11,Premissas!$B$16,IF(N2351&lt;Premissas!$B$12,Premissas!$B$17,Premissas!$B$18)))))</f>
        <v/>
      </c>
      <c r="Q2351" s="5">
        <f>IFERROR(P2351/Premissas!$B$4,0)</f>
        <v/>
      </c>
    </row>
    <row r="2352">
      <c r="A2352" s="2" t="n">
        <v>8</v>
      </c>
      <c r="B2352" s="2" t="n">
        <v>409</v>
      </c>
      <c r="C2352" s="2" t="inlineStr">
        <is>
          <t>PUXADA RECEB</t>
        </is>
      </c>
      <c r="D2352" s="2" t="inlineStr">
        <is>
          <t>5823471</t>
        </is>
      </c>
      <c r="E2352" s="2" t="inlineStr">
        <is>
          <t>Caua Carvalho De Souza Pires</t>
        </is>
      </c>
      <c r="F2352" s="2" t="n">
        <v>2</v>
      </c>
      <c r="G2352" s="2" t="n">
        <v>0.02</v>
      </c>
      <c r="H2352" s="2" t="n">
        <v>100</v>
      </c>
      <c r="I2352" s="2" t="n">
        <v>22</v>
      </c>
      <c r="J2352" s="2" t="inlineStr">
        <is>
          <t>GPA</t>
        </is>
      </c>
      <c r="K2352" s="2">
        <f>IF(I2352&lt;&gt;"",I2352,IFERROR(INDEX(Base!$I:$I,MATCH(1,(Base!$C:$C=C2352)*(Base!$I:$I&lt;&gt;""),0)),0))</f>
        <v/>
      </c>
      <c r="L2352" s="2">
        <f>IF(AND(I2352="",K2352&gt;0),"SIM","NÃO")</f>
        <v/>
      </c>
      <c r="M2352" s="2">
        <f>IF(ISNUMBER(SEARCH("SEPARA",UPPER(C2352))),"NÃO","SIM")</f>
        <v/>
      </c>
      <c r="N2352" s="2">
        <f>IFERROR(H2352/K2352,0)</f>
        <v/>
      </c>
      <c r="O2352" s="2">
        <f>IF(M2352="NÃO","EXCLUÍDO",IF(N2352&lt;Premissas!$B$8,"&lt; 1,00",IF(N2352&lt;Premissas!$B$9,"1,00 – 1,19",IF(N2352&lt;Premissas!$B$10,"1,20 – 1,39",IF(N2352&lt;Premissas!$B$11,"1,40 – 1,59",IF(N2352&lt;Premissas!$B$12,"1,60 – 1,99","≥ 2,00"))))))</f>
        <v/>
      </c>
      <c r="P2352" s="5">
        <f>IF(OR(M2352="NÃO",N2352&lt;Premissas!$B$8),Premissas!$B$13,IF(N2352&lt;Premissas!$B$9,Premissas!$B$14,IF(N2352&lt;Premissas!$B$10,Premissas!$B$15,IF(N2352&lt;Premissas!$B$11,Premissas!$B$16,IF(N2352&lt;Premissas!$B$12,Premissas!$B$17,Premissas!$B$18)))))</f>
        <v/>
      </c>
      <c r="Q2352" s="5">
        <f>IFERROR(P2352/Premissas!$B$4,0)</f>
        <v/>
      </c>
    </row>
    <row r="2353">
      <c r="A2353" s="2" t="n">
        <v>8</v>
      </c>
      <c r="B2353" s="2" t="n">
        <v>409</v>
      </c>
      <c r="C2353" s="2" t="inlineStr">
        <is>
          <t>CARREGAMENTO</t>
        </is>
      </c>
      <c r="D2353" s="2" t="inlineStr">
        <is>
          <t>582683</t>
        </is>
      </c>
      <c r="E2353" s="2" t="inlineStr">
        <is>
          <t>Fernando Andre Verdini Junior</t>
        </is>
      </c>
      <c r="F2353" s="2" t="n">
        <v>104</v>
      </c>
      <c r="G2353" s="2" t="n">
        <v>4.14</v>
      </c>
      <c r="H2353" s="2" t="n">
        <v>25</v>
      </c>
      <c r="I2353" s="2" t="n">
        <v>24</v>
      </c>
      <c r="J2353" s="2" t="inlineStr">
        <is>
          <t>GPA</t>
        </is>
      </c>
      <c r="K2353" s="2">
        <f>IF(I2353&lt;&gt;"",I2353,IFERROR(INDEX(Base!$I:$I,MATCH(1,(Base!$C:$C=C2353)*(Base!$I:$I&lt;&gt;""),0)),0))</f>
        <v/>
      </c>
      <c r="L2353" s="2">
        <f>IF(AND(I2353="",K2353&gt;0),"SIM","NÃO")</f>
        <v/>
      </c>
      <c r="M2353" s="2">
        <f>IF(ISNUMBER(SEARCH("SEPARA",UPPER(C2353))),"NÃO","SIM")</f>
        <v/>
      </c>
      <c r="N2353" s="2">
        <f>IFERROR(H2353/K2353,0)</f>
        <v/>
      </c>
      <c r="O2353" s="2">
        <f>IF(M2353="NÃO","EXCLUÍDO",IF(N2353&lt;Premissas!$B$8,"&lt; 1,00",IF(N2353&lt;Premissas!$B$9,"1,00 – 1,19",IF(N2353&lt;Premissas!$B$10,"1,20 – 1,39",IF(N2353&lt;Premissas!$B$11,"1,40 – 1,59",IF(N2353&lt;Premissas!$B$12,"1,60 – 1,99","≥ 2,00"))))))</f>
        <v/>
      </c>
      <c r="P2353" s="5">
        <f>IF(OR(M2353="NÃO",N2353&lt;Premissas!$B$8),Premissas!$B$13,IF(N2353&lt;Premissas!$B$9,Premissas!$B$14,IF(N2353&lt;Premissas!$B$10,Premissas!$B$15,IF(N2353&lt;Premissas!$B$11,Premissas!$B$16,IF(N2353&lt;Premissas!$B$12,Premissas!$B$17,Premissas!$B$18)))))</f>
        <v/>
      </c>
      <c r="Q2353" s="5">
        <f>IFERROR(P2353/Premissas!$B$4,0)</f>
        <v/>
      </c>
    </row>
    <row r="2354">
      <c r="A2354" s="2" t="n">
        <v>8</v>
      </c>
      <c r="B2354" s="2" t="n">
        <v>409</v>
      </c>
      <c r="C2354" s="2" t="inlineStr">
        <is>
          <t>SEPARACAO</t>
        </is>
      </c>
      <c r="D2354" s="2" t="inlineStr">
        <is>
          <t>5828686</t>
        </is>
      </c>
      <c r="E2354" s="2" t="inlineStr">
        <is>
          <t>Kelvin Bernardo De Carvalho</t>
        </is>
      </c>
      <c r="F2354" s="2" t="n">
        <v>8742</v>
      </c>
      <c r="G2354" s="2" t="n">
        <v>62.53</v>
      </c>
      <c r="H2354" s="2" t="n">
        <v>140</v>
      </c>
      <c r="I2354" s="2" t="n">
        <v>105</v>
      </c>
      <c r="J2354" s="2" t="inlineStr">
        <is>
          <t>GPA</t>
        </is>
      </c>
      <c r="K2354" s="2">
        <f>IF(I2354&lt;&gt;"",I2354,IFERROR(INDEX(Base!$I:$I,MATCH(1,(Base!$C:$C=C2354)*(Base!$I:$I&lt;&gt;""),0)),0))</f>
        <v/>
      </c>
      <c r="L2354" s="2">
        <f>IF(AND(I2354="",K2354&gt;0),"SIM","NÃO")</f>
        <v/>
      </c>
      <c r="M2354" s="2">
        <f>IF(ISNUMBER(SEARCH("SEPARA",UPPER(C2354))),"NÃO","SIM")</f>
        <v/>
      </c>
      <c r="N2354" s="2">
        <f>IFERROR(H2354/K2354,0)</f>
        <v/>
      </c>
      <c r="O2354" s="2">
        <f>IF(M2354="NÃO","EXCLUÍDO",IF(N2354&lt;Premissas!$B$8,"&lt; 1,00",IF(N2354&lt;Premissas!$B$9,"1,00 – 1,19",IF(N2354&lt;Premissas!$B$10,"1,20 – 1,39",IF(N2354&lt;Premissas!$B$11,"1,40 – 1,59",IF(N2354&lt;Premissas!$B$12,"1,60 – 1,99","≥ 2,00"))))))</f>
        <v/>
      </c>
      <c r="P2354" s="5">
        <f>IF(OR(M2354="NÃO",N2354&lt;Premissas!$B$8),Premissas!$B$13,IF(N2354&lt;Premissas!$B$9,Premissas!$B$14,IF(N2354&lt;Premissas!$B$10,Premissas!$B$15,IF(N2354&lt;Premissas!$B$11,Premissas!$B$16,IF(N2354&lt;Premissas!$B$12,Premissas!$B$17,Premissas!$B$18)))))</f>
        <v/>
      </c>
      <c r="Q2354" s="5">
        <f>IFERROR(P2354/Premissas!$B$4,0)</f>
        <v/>
      </c>
    </row>
    <row r="2355">
      <c r="A2355" s="2" t="n">
        <v>8</v>
      </c>
      <c r="B2355" s="2" t="n">
        <v>409</v>
      </c>
      <c r="C2355" s="2" t="inlineStr">
        <is>
          <t>CARREGAMENTO</t>
        </is>
      </c>
      <c r="D2355" s="2" t="inlineStr">
        <is>
          <t>583092</t>
        </is>
      </c>
      <c r="E2355" s="2" t="inlineStr">
        <is>
          <t>Leonardo Da Silva Soriano De Lima</t>
        </is>
      </c>
      <c r="F2355" s="2" t="n">
        <v>400</v>
      </c>
      <c r="G2355" s="2" t="n">
        <v>8.07</v>
      </c>
      <c r="H2355" s="2" t="n">
        <v>50</v>
      </c>
      <c r="I2355" s="2" t="n">
        <v>24</v>
      </c>
      <c r="J2355" s="2" t="inlineStr">
        <is>
          <t>GPA</t>
        </is>
      </c>
      <c r="K2355" s="2">
        <f>IF(I2355&lt;&gt;"",I2355,IFERROR(INDEX(Base!$I:$I,MATCH(1,(Base!$C:$C=C2355)*(Base!$I:$I&lt;&gt;""),0)),0))</f>
        <v/>
      </c>
      <c r="L2355" s="2">
        <f>IF(AND(I2355="",K2355&gt;0),"SIM","NÃO")</f>
        <v/>
      </c>
      <c r="M2355" s="2">
        <f>IF(ISNUMBER(SEARCH("SEPARA",UPPER(C2355))),"NÃO","SIM")</f>
        <v/>
      </c>
      <c r="N2355" s="2">
        <f>IFERROR(H2355/K2355,0)</f>
        <v/>
      </c>
      <c r="O2355" s="2">
        <f>IF(M2355="NÃO","EXCLUÍDO",IF(N2355&lt;Premissas!$B$8,"&lt; 1,00",IF(N2355&lt;Premissas!$B$9,"1,00 – 1,19",IF(N2355&lt;Premissas!$B$10,"1,20 – 1,39",IF(N2355&lt;Premissas!$B$11,"1,40 – 1,59",IF(N2355&lt;Premissas!$B$12,"1,60 – 1,99","≥ 2,00"))))))</f>
        <v/>
      </c>
      <c r="P2355" s="5">
        <f>IF(OR(M2355="NÃO",N2355&lt;Premissas!$B$8),Premissas!$B$13,IF(N2355&lt;Premissas!$B$9,Premissas!$B$14,IF(N2355&lt;Premissas!$B$10,Premissas!$B$15,IF(N2355&lt;Premissas!$B$11,Premissas!$B$16,IF(N2355&lt;Premissas!$B$12,Premissas!$B$17,Premissas!$B$18)))))</f>
        <v/>
      </c>
      <c r="Q2355" s="5">
        <f>IFERROR(P2355/Premissas!$B$4,0)</f>
        <v/>
      </c>
    </row>
    <row r="2356">
      <c r="A2356" s="2" t="n">
        <v>8</v>
      </c>
      <c r="B2356" s="2" t="n">
        <v>409</v>
      </c>
      <c r="C2356" s="2" t="inlineStr">
        <is>
          <t>SEPARACAO</t>
        </is>
      </c>
      <c r="D2356" s="2" t="inlineStr">
        <is>
          <t>5831750</t>
        </is>
      </c>
      <c r="E2356" s="2" t="inlineStr">
        <is>
          <t>Cleber Maia Mendonca De Souza</t>
        </is>
      </c>
      <c r="F2356" s="2" t="n">
        <v>8357</v>
      </c>
      <c r="G2356" s="2" t="n">
        <v>112.9</v>
      </c>
      <c r="H2356" s="2" t="n">
        <v>74</v>
      </c>
      <c r="I2356" s="2" t="n">
        <v>105</v>
      </c>
      <c r="J2356" s="2" t="inlineStr">
        <is>
          <t>GPA</t>
        </is>
      </c>
      <c r="K2356" s="2">
        <f>IF(I2356&lt;&gt;"",I2356,IFERROR(INDEX(Base!$I:$I,MATCH(1,(Base!$C:$C=C2356)*(Base!$I:$I&lt;&gt;""),0)),0))</f>
        <v/>
      </c>
      <c r="L2356" s="2">
        <f>IF(AND(I2356="",K2356&gt;0),"SIM","NÃO")</f>
        <v/>
      </c>
      <c r="M2356" s="2">
        <f>IF(ISNUMBER(SEARCH("SEPARA",UPPER(C2356))),"NÃO","SIM")</f>
        <v/>
      </c>
      <c r="N2356" s="2">
        <f>IFERROR(H2356/K2356,0)</f>
        <v/>
      </c>
      <c r="O2356" s="2">
        <f>IF(M2356="NÃO","EXCLUÍDO",IF(N2356&lt;Premissas!$B$8,"&lt; 1,00",IF(N2356&lt;Premissas!$B$9,"1,00 – 1,19",IF(N2356&lt;Premissas!$B$10,"1,20 – 1,39",IF(N2356&lt;Premissas!$B$11,"1,40 – 1,59",IF(N2356&lt;Premissas!$B$12,"1,60 – 1,99","≥ 2,00"))))))</f>
        <v/>
      </c>
      <c r="P2356" s="5">
        <f>IF(OR(M2356="NÃO",N2356&lt;Premissas!$B$8),Premissas!$B$13,IF(N2356&lt;Premissas!$B$9,Premissas!$B$14,IF(N2356&lt;Premissas!$B$10,Premissas!$B$15,IF(N2356&lt;Premissas!$B$11,Premissas!$B$16,IF(N2356&lt;Premissas!$B$12,Premissas!$B$17,Premissas!$B$18)))))</f>
        <v/>
      </c>
      <c r="Q2356" s="5">
        <f>IFERROR(P2356/Premissas!$B$4,0)</f>
        <v/>
      </c>
    </row>
    <row r="2357">
      <c r="A2357" s="2" t="n">
        <v>8</v>
      </c>
      <c r="B2357" s="2" t="n">
        <v>409</v>
      </c>
      <c r="C2357" s="2" t="inlineStr">
        <is>
          <t>CARREGAMENTO</t>
        </is>
      </c>
      <c r="D2357" s="2" t="inlineStr">
        <is>
          <t>586043</t>
        </is>
      </c>
      <c r="E2357" s="2" t="inlineStr">
        <is>
          <t>Joao Antunes Correia</t>
        </is>
      </c>
      <c r="F2357" s="2" t="n">
        <v>84</v>
      </c>
      <c r="G2357" s="2" t="n">
        <v>12.7</v>
      </c>
      <c r="H2357" s="2" t="n">
        <v>7</v>
      </c>
      <c r="I2357" s="2" t="n">
        <v>24</v>
      </c>
      <c r="J2357" s="2" t="inlineStr">
        <is>
          <t>GPA</t>
        </is>
      </c>
      <c r="K2357" s="2">
        <f>IF(I2357&lt;&gt;"",I2357,IFERROR(INDEX(Base!$I:$I,MATCH(1,(Base!$C:$C=C2357)*(Base!$I:$I&lt;&gt;""),0)),0))</f>
        <v/>
      </c>
      <c r="L2357" s="2">
        <f>IF(AND(I2357="",K2357&gt;0),"SIM","NÃO")</f>
        <v/>
      </c>
      <c r="M2357" s="2">
        <f>IF(ISNUMBER(SEARCH("SEPARA",UPPER(C2357))),"NÃO","SIM")</f>
        <v/>
      </c>
      <c r="N2357" s="2">
        <f>IFERROR(H2357/K2357,0)</f>
        <v/>
      </c>
      <c r="O2357" s="2">
        <f>IF(M2357="NÃO","EXCLUÍDO",IF(N2357&lt;Premissas!$B$8,"&lt; 1,00",IF(N2357&lt;Premissas!$B$9,"1,00 – 1,19",IF(N2357&lt;Premissas!$B$10,"1,20 – 1,39",IF(N2357&lt;Premissas!$B$11,"1,40 – 1,59",IF(N2357&lt;Premissas!$B$12,"1,60 – 1,99","≥ 2,00"))))))</f>
        <v/>
      </c>
      <c r="P2357" s="5">
        <f>IF(OR(M2357="NÃO",N2357&lt;Premissas!$B$8),Premissas!$B$13,IF(N2357&lt;Premissas!$B$9,Premissas!$B$14,IF(N2357&lt;Premissas!$B$10,Premissas!$B$15,IF(N2357&lt;Premissas!$B$11,Premissas!$B$16,IF(N2357&lt;Premissas!$B$12,Premissas!$B$17,Premissas!$B$18)))))</f>
        <v/>
      </c>
      <c r="Q2357" s="5">
        <f>IFERROR(P2357/Premissas!$B$4,0)</f>
        <v/>
      </c>
    </row>
    <row r="2358">
      <c r="A2358" s="2" t="n">
        <v>8</v>
      </c>
      <c r="B2358" s="2" t="n">
        <v>409</v>
      </c>
      <c r="C2358" s="2" t="inlineStr">
        <is>
          <t>SEPARACAO</t>
        </is>
      </c>
      <c r="D2358" s="2" t="inlineStr">
        <is>
          <t>5891949</t>
        </is>
      </c>
      <c r="E2358" s="2" t="inlineStr">
        <is>
          <t>Gustavo Santos Neves</t>
        </is>
      </c>
      <c r="F2358" s="2" t="n">
        <v>10692</v>
      </c>
      <c r="G2358" s="2" t="n">
        <v>91.02</v>
      </c>
      <c r="H2358" s="2" t="n">
        <v>117</v>
      </c>
      <c r="I2358" s="2" t="n">
        <v>105</v>
      </c>
      <c r="J2358" s="2" t="inlineStr">
        <is>
          <t>GPA</t>
        </is>
      </c>
      <c r="K2358" s="2">
        <f>IF(I2358&lt;&gt;"",I2358,IFERROR(INDEX(Base!$I:$I,MATCH(1,(Base!$C:$C=C2358)*(Base!$I:$I&lt;&gt;""),0)),0))</f>
        <v/>
      </c>
      <c r="L2358" s="2">
        <f>IF(AND(I2358="",K2358&gt;0),"SIM","NÃO")</f>
        <v/>
      </c>
      <c r="M2358" s="2">
        <f>IF(ISNUMBER(SEARCH("SEPARA",UPPER(C2358))),"NÃO","SIM")</f>
        <v/>
      </c>
      <c r="N2358" s="2">
        <f>IFERROR(H2358/K2358,0)</f>
        <v/>
      </c>
      <c r="O2358" s="2">
        <f>IF(M2358="NÃO","EXCLUÍDO",IF(N2358&lt;Premissas!$B$8,"&lt; 1,00",IF(N2358&lt;Premissas!$B$9,"1,00 – 1,19",IF(N2358&lt;Premissas!$B$10,"1,20 – 1,39",IF(N2358&lt;Premissas!$B$11,"1,40 – 1,59",IF(N2358&lt;Premissas!$B$12,"1,60 – 1,99","≥ 2,00"))))))</f>
        <v/>
      </c>
      <c r="P2358" s="5">
        <f>IF(OR(M2358="NÃO",N2358&lt;Premissas!$B$8),Premissas!$B$13,IF(N2358&lt;Premissas!$B$9,Premissas!$B$14,IF(N2358&lt;Premissas!$B$10,Premissas!$B$15,IF(N2358&lt;Premissas!$B$11,Premissas!$B$16,IF(N2358&lt;Premissas!$B$12,Premissas!$B$17,Premissas!$B$18)))))</f>
        <v/>
      </c>
      <c r="Q2358" s="5">
        <f>IFERROR(P2358/Premissas!$B$4,0)</f>
        <v/>
      </c>
    </row>
    <row r="2359">
      <c r="A2359" s="2" t="n">
        <v>8</v>
      </c>
      <c r="B2359" s="2" t="n">
        <v>409</v>
      </c>
      <c r="C2359" s="2" t="inlineStr">
        <is>
          <t>PUXADA RECEB</t>
        </is>
      </c>
      <c r="D2359" s="2" t="inlineStr">
        <is>
          <t>5892430</t>
        </is>
      </c>
      <c r="E2359" s="2" t="inlineStr">
        <is>
          <t>Joao Victor Braz Dos Santos Da Silva</t>
        </is>
      </c>
      <c r="F2359" s="2" t="n">
        <v>38</v>
      </c>
      <c r="G2359" s="2" t="n">
        <v>5.75</v>
      </c>
      <c r="H2359" s="2" t="n">
        <v>7</v>
      </c>
      <c r="I2359" s="2" t="n">
        <v>22</v>
      </c>
      <c r="J2359" s="2" t="inlineStr">
        <is>
          <t>GPA</t>
        </is>
      </c>
      <c r="K2359" s="2">
        <f>IF(I2359&lt;&gt;"",I2359,IFERROR(INDEX(Base!$I:$I,MATCH(1,(Base!$C:$C=C2359)*(Base!$I:$I&lt;&gt;""),0)),0))</f>
        <v/>
      </c>
      <c r="L2359" s="2">
        <f>IF(AND(I2359="",K2359&gt;0),"SIM","NÃO")</f>
        <v/>
      </c>
      <c r="M2359" s="2">
        <f>IF(ISNUMBER(SEARCH("SEPARA",UPPER(C2359))),"NÃO","SIM")</f>
        <v/>
      </c>
      <c r="N2359" s="2">
        <f>IFERROR(H2359/K2359,0)</f>
        <v/>
      </c>
      <c r="O2359" s="2">
        <f>IF(M2359="NÃO","EXCLUÍDO",IF(N2359&lt;Premissas!$B$8,"&lt; 1,00",IF(N2359&lt;Premissas!$B$9,"1,00 – 1,19",IF(N2359&lt;Premissas!$B$10,"1,20 – 1,39",IF(N2359&lt;Premissas!$B$11,"1,40 – 1,59",IF(N2359&lt;Premissas!$B$12,"1,60 – 1,99","≥ 2,00"))))))</f>
        <v/>
      </c>
      <c r="P2359" s="5">
        <f>IF(OR(M2359="NÃO",N2359&lt;Premissas!$B$8),Premissas!$B$13,IF(N2359&lt;Premissas!$B$9,Premissas!$B$14,IF(N2359&lt;Premissas!$B$10,Premissas!$B$15,IF(N2359&lt;Premissas!$B$11,Premissas!$B$16,IF(N2359&lt;Premissas!$B$12,Premissas!$B$17,Premissas!$B$18)))))</f>
        <v/>
      </c>
      <c r="Q2359" s="5">
        <f>IFERROR(P2359/Premissas!$B$4,0)</f>
        <v/>
      </c>
    </row>
    <row r="2360">
      <c r="A2360" s="2" t="n">
        <v>8</v>
      </c>
      <c r="B2360" s="2" t="n">
        <v>409</v>
      </c>
      <c r="C2360" s="2" t="inlineStr">
        <is>
          <t>SEPARACAO</t>
        </is>
      </c>
      <c r="D2360" s="2" t="inlineStr">
        <is>
          <t>5892430</t>
        </is>
      </c>
      <c r="E2360" s="2" t="inlineStr">
        <is>
          <t>Joao Victor Braz Dos Santos Da Silva</t>
        </is>
      </c>
      <c r="F2360" s="2" t="n">
        <v>12918</v>
      </c>
      <c r="G2360" s="2" t="n">
        <v>73.40000000000001</v>
      </c>
      <c r="H2360" s="2" t="n">
        <v>176</v>
      </c>
      <c r="I2360" s="2" t="n">
        <v>105</v>
      </c>
      <c r="J2360" s="2" t="inlineStr">
        <is>
          <t>GPA</t>
        </is>
      </c>
      <c r="K2360" s="2">
        <f>IF(I2360&lt;&gt;"",I2360,IFERROR(INDEX(Base!$I:$I,MATCH(1,(Base!$C:$C=C2360)*(Base!$I:$I&lt;&gt;""),0)),0))</f>
        <v/>
      </c>
      <c r="L2360" s="2">
        <f>IF(AND(I2360="",K2360&gt;0),"SIM","NÃO")</f>
        <v/>
      </c>
      <c r="M2360" s="2">
        <f>IF(ISNUMBER(SEARCH("SEPARA",UPPER(C2360))),"NÃO","SIM")</f>
        <v/>
      </c>
      <c r="N2360" s="2">
        <f>IFERROR(H2360/K2360,0)</f>
        <v/>
      </c>
      <c r="O2360" s="2">
        <f>IF(M2360="NÃO","EXCLUÍDO",IF(N2360&lt;Premissas!$B$8,"&lt; 1,00",IF(N2360&lt;Premissas!$B$9,"1,00 – 1,19",IF(N2360&lt;Premissas!$B$10,"1,20 – 1,39",IF(N2360&lt;Premissas!$B$11,"1,40 – 1,59",IF(N2360&lt;Premissas!$B$12,"1,60 – 1,99","≥ 2,00"))))))</f>
        <v/>
      </c>
      <c r="P2360" s="5">
        <f>IF(OR(M2360="NÃO",N2360&lt;Premissas!$B$8),Premissas!$B$13,IF(N2360&lt;Premissas!$B$9,Premissas!$B$14,IF(N2360&lt;Premissas!$B$10,Premissas!$B$15,IF(N2360&lt;Premissas!$B$11,Premissas!$B$16,IF(N2360&lt;Premissas!$B$12,Premissas!$B$17,Premissas!$B$18)))))</f>
        <v/>
      </c>
      <c r="Q2360" s="5">
        <f>IFERROR(P2360/Premissas!$B$4,0)</f>
        <v/>
      </c>
    </row>
    <row r="2361">
      <c r="A2361" s="2" t="n">
        <v>8</v>
      </c>
      <c r="B2361" s="2" t="n">
        <v>409</v>
      </c>
      <c r="C2361" s="2" t="inlineStr">
        <is>
          <t>SEPARACAO</t>
        </is>
      </c>
      <c r="D2361" s="2" t="inlineStr">
        <is>
          <t>5906229</t>
        </is>
      </c>
      <c r="E2361" s="2" t="inlineStr">
        <is>
          <t>Nicolas Machado De Souza</t>
        </is>
      </c>
      <c r="F2361" s="2" t="n">
        <v>12791</v>
      </c>
      <c r="G2361" s="2" t="n">
        <v>73.83</v>
      </c>
      <c r="H2361" s="2" t="n">
        <v>173</v>
      </c>
      <c r="I2361" s="2" t="n">
        <v>105</v>
      </c>
      <c r="J2361" s="2" t="inlineStr">
        <is>
          <t>GPA</t>
        </is>
      </c>
      <c r="K2361" s="2">
        <f>IF(I2361&lt;&gt;"",I2361,IFERROR(INDEX(Base!$I:$I,MATCH(1,(Base!$C:$C=C2361)*(Base!$I:$I&lt;&gt;""),0)),0))</f>
        <v/>
      </c>
      <c r="L2361" s="2">
        <f>IF(AND(I2361="",K2361&gt;0),"SIM","NÃO")</f>
        <v/>
      </c>
      <c r="M2361" s="2">
        <f>IF(ISNUMBER(SEARCH("SEPARA",UPPER(C2361))),"NÃO","SIM")</f>
        <v/>
      </c>
      <c r="N2361" s="2">
        <f>IFERROR(H2361/K2361,0)</f>
        <v/>
      </c>
      <c r="O2361" s="2">
        <f>IF(M2361="NÃO","EXCLUÍDO",IF(N2361&lt;Premissas!$B$8,"&lt; 1,00",IF(N2361&lt;Premissas!$B$9,"1,00 – 1,19",IF(N2361&lt;Premissas!$B$10,"1,20 – 1,39",IF(N2361&lt;Premissas!$B$11,"1,40 – 1,59",IF(N2361&lt;Premissas!$B$12,"1,60 – 1,99","≥ 2,00"))))))</f>
        <v/>
      </c>
      <c r="P2361" s="5">
        <f>IF(OR(M2361="NÃO",N2361&lt;Premissas!$B$8),Premissas!$B$13,IF(N2361&lt;Premissas!$B$9,Premissas!$B$14,IF(N2361&lt;Premissas!$B$10,Premissas!$B$15,IF(N2361&lt;Premissas!$B$11,Premissas!$B$16,IF(N2361&lt;Premissas!$B$12,Premissas!$B$17,Premissas!$B$18)))))</f>
        <v/>
      </c>
      <c r="Q2361" s="5">
        <f>IFERROR(P2361/Premissas!$B$4,0)</f>
        <v/>
      </c>
    </row>
    <row r="2362">
      <c r="A2362" s="2" t="n">
        <v>8</v>
      </c>
      <c r="B2362" s="2" t="n">
        <v>409</v>
      </c>
      <c r="C2362" s="2" t="inlineStr">
        <is>
          <t>SEPARACAO</t>
        </is>
      </c>
      <c r="D2362" s="2" t="inlineStr">
        <is>
          <t>5909198</t>
        </is>
      </c>
      <c r="E2362" s="2" t="inlineStr">
        <is>
          <t>Sandro Jeronimo Vidal</t>
        </is>
      </c>
      <c r="F2362" s="2" t="n">
        <v>11910</v>
      </c>
      <c r="G2362" s="2" t="n">
        <v>88.3</v>
      </c>
      <c r="H2362" s="2" t="n">
        <v>135</v>
      </c>
      <c r="I2362" s="2" t="n">
        <v>105</v>
      </c>
      <c r="J2362" s="2" t="inlineStr">
        <is>
          <t>GPA</t>
        </is>
      </c>
      <c r="K2362" s="2">
        <f>IF(I2362&lt;&gt;"",I2362,IFERROR(INDEX(Base!$I:$I,MATCH(1,(Base!$C:$C=C2362)*(Base!$I:$I&lt;&gt;""),0)),0))</f>
        <v/>
      </c>
      <c r="L2362" s="2">
        <f>IF(AND(I2362="",K2362&gt;0),"SIM","NÃO")</f>
        <v/>
      </c>
      <c r="M2362" s="2">
        <f>IF(ISNUMBER(SEARCH("SEPARA",UPPER(C2362))),"NÃO","SIM")</f>
        <v/>
      </c>
      <c r="N2362" s="2">
        <f>IFERROR(H2362/K2362,0)</f>
        <v/>
      </c>
      <c r="O2362" s="2">
        <f>IF(M2362="NÃO","EXCLUÍDO",IF(N2362&lt;Premissas!$B$8,"&lt; 1,00",IF(N2362&lt;Premissas!$B$9,"1,00 – 1,19",IF(N2362&lt;Premissas!$B$10,"1,20 – 1,39",IF(N2362&lt;Premissas!$B$11,"1,40 – 1,59",IF(N2362&lt;Premissas!$B$12,"1,60 – 1,99","≥ 2,00"))))))</f>
        <v/>
      </c>
      <c r="P2362" s="5">
        <f>IF(OR(M2362="NÃO",N2362&lt;Premissas!$B$8),Premissas!$B$13,IF(N2362&lt;Premissas!$B$9,Premissas!$B$14,IF(N2362&lt;Premissas!$B$10,Premissas!$B$15,IF(N2362&lt;Premissas!$B$11,Premissas!$B$16,IF(N2362&lt;Premissas!$B$12,Premissas!$B$17,Premissas!$B$18)))))</f>
        <v/>
      </c>
      <c r="Q2362" s="5">
        <f>IFERROR(P2362/Premissas!$B$4,0)</f>
        <v/>
      </c>
    </row>
    <row r="2363">
      <c r="A2363" s="2" t="n">
        <v>8</v>
      </c>
      <c r="B2363" s="2" t="n">
        <v>409</v>
      </c>
      <c r="C2363" s="2" t="inlineStr">
        <is>
          <t>SEPARACAO</t>
        </is>
      </c>
      <c r="D2363" s="2" t="inlineStr">
        <is>
          <t>5911850</t>
        </is>
      </c>
      <c r="E2363" s="2" t="inlineStr">
        <is>
          <t>Patrick Do Nascimento Trugilho</t>
        </is>
      </c>
      <c r="F2363" s="2" t="n">
        <v>11215</v>
      </c>
      <c r="G2363" s="2" t="n">
        <v>78.2</v>
      </c>
      <c r="H2363" s="2" t="n">
        <v>143</v>
      </c>
      <c r="I2363" s="2" t="n">
        <v>105</v>
      </c>
      <c r="J2363" s="2" t="inlineStr">
        <is>
          <t>GPA</t>
        </is>
      </c>
      <c r="K2363" s="2">
        <f>IF(I2363&lt;&gt;"",I2363,IFERROR(INDEX(Base!$I:$I,MATCH(1,(Base!$C:$C=C2363)*(Base!$I:$I&lt;&gt;""),0)),0))</f>
        <v/>
      </c>
      <c r="L2363" s="2">
        <f>IF(AND(I2363="",K2363&gt;0),"SIM","NÃO")</f>
        <v/>
      </c>
      <c r="M2363" s="2">
        <f>IF(ISNUMBER(SEARCH("SEPARA",UPPER(C2363))),"NÃO","SIM")</f>
        <v/>
      </c>
      <c r="N2363" s="2">
        <f>IFERROR(H2363/K2363,0)</f>
        <v/>
      </c>
      <c r="O2363" s="2">
        <f>IF(M2363="NÃO","EXCLUÍDO",IF(N2363&lt;Premissas!$B$8,"&lt; 1,00",IF(N2363&lt;Premissas!$B$9,"1,00 – 1,19",IF(N2363&lt;Premissas!$B$10,"1,20 – 1,39",IF(N2363&lt;Premissas!$B$11,"1,40 – 1,59",IF(N2363&lt;Premissas!$B$12,"1,60 – 1,99","≥ 2,00"))))))</f>
        <v/>
      </c>
      <c r="P2363" s="5">
        <f>IF(OR(M2363="NÃO",N2363&lt;Premissas!$B$8),Premissas!$B$13,IF(N2363&lt;Premissas!$B$9,Premissas!$B$14,IF(N2363&lt;Premissas!$B$10,Premissas!$B$15,IF(N2363&lt;Premissas!$B$11,Premissas!$B$16,IF(N2363&lt;Premissas!$B$12,Premissas!$B$17,Premissas!$B$18)))))</f>
        <v/>
      </c>
      <c r="Q2363" s="5">
        <f>IFERROR(P2363/Premissas!$B$4,0)</f>
        <v/>
      </c>
    </row>
    <row r="2364">
      <c r="A2364" s="2" t="n">
        <v>8</v>
      </c>
      <c r="B2364" s="2" t="n">
        <v>409</v>
      </c>
      <c r="C2364" s="2" t="inlineStr">
        <is>
          <t>SEPARACAO</t>
        </is>
      </c>
      <c r="D2364" s="2" t="inlineStr">
        <is>
          <t>5911885</t>
        </is>
      </c>
      <c r="E2364" s="2" t="inlineStr">
        <is>
          <t>Arthur Teixeira Pereira</t>
        </is>
      </c>
      <c r="F2364" s="2" t="n">
        <v>14424</v>
      </c>
      <c r="G2364" s="2" t="n">
        <v>119.6</v>
      </c>
      <c r="H2364" s="2" t="n">
        <v>121</v>
      </c>
      <c r="I2364" s="2" t="n">
        <v>105</v>
      </c>
      <c r="J2364" s="2" t="inlineStr">
        <is>
          <t>GPA</t>
        </is>
      </c>
      <c r="K2364" s="2">
        <f>IF(I2364&lt;&gt;"",I2364,IFERROR(INDEX(Base!$I:$I,MATCH(1,(Base!$C:$C=C2364)*(Base!$I:$I&lt;&gt;""),0)),0))</f>
        <v/>
      </c>
      <c r="L2364" s="2">
        <f>IF(AND(I2364="",K2364&gt;0),"SIM","NÃO")</f>
        <v/>
      </c>
      <c r="M2364" s="2">
        <f>IF(ISNUMBER(SEARCH("SEPARA",UPPER(C2364))),"NÃO","SIM")</f>
        <v/>
      </c>
      <c r="N2364" s="2">
        <f>IFERROR(H2364/K2364,0)</f>
        <v/>
      </c>
      <c r="O2364" s="2">
        <f>IF(M2364="NÃO","EXCLUÍDO",IF(N2364&lt;Premissas!$B$8,"&lt; 1,00",IF(N2364&lt;Premissas!$B$9,"1,00 – 1,19",IF(N2364&lt;Premissas!$B$10,"1,20 – 1,39",IF(N2364&lt;Premissas!$B$11,"1,40 – 1,59",IF(N2364&lt;Premissas!$B$12,"1,60 – 1,99","≥ 2,00"))))))</f>
        <v/>
      </c>
      <c r="P2364" s="5">
        <f>IF(OR(M2364="NÃO",N2364&lt;Premissas!$B$8),Premissas!$B$13,IF(N2364&lt;Premissas!$B$9,Premissas!$B$14,IF(N2364&lt;Premissas!$B$10,Premissas!$B$15,IF(N2364&lt;Premissas!$B$11,Premissas!$B$16,IF(N2364&lt;Premissas!$B$12,Premissas!$B$17,Premissas!$B$18)))))</f>
        <v/>
      </c>
      <c r="Q2364" s="5">
        <f>IFERROR(P2364/Premissas!$B$4,0)</f>
        <v/>
      </c>
    </row>
    <row r="2365">
      <c r="A2365" s="2" t="n">
        <v>8</v>
      </c>
      <c r="B2365" s="2" t="n">
        <v>409</v>
      </c>
      <c r="C2365" s="2" t="inlineStr">
        <is>
          <t>SEPARACAO</t>
        </is>
      </c>
      <c r="D2365" s="2" t="inlineStr">
        <is>
          <t>5932971</t>
        </is>
      </c>
      <c r="E2365" s="2" t="inlineStr">
        <is>
          <t>Wallace Da Silva Gomes</t>
        </is>
      </c>
      <c r="F2365" s="2" t="n">
        <v>19146</v>
      </c>
      <c r="G2365" s="2" t="n">
        <v>81.69</v>
      </c>
      <c r="H2365" s="2" t="n">
        <v>234</v>
      </c>
      <c r="I2365" s="2" t="n">
        <v>105</v>
      </c>
      <c r="J2365" s="2" t="inlineStr">
        <is>
          <t>GPA</t>
        </is>
      </c>
      <c r="K2365" s="2">
        <f>IF(I2365&lt;&gt;"",I2365,IFERROR(INDEX(Base!$I:$I,MATCH(1,(Base!$C:$C=C2365)*(Base!$I:$I&lt;&gt;""),0)),0))</f>
        <v/>
      </c>
      <c r="L2365" s="2">
        <f>IF(AND(I2365="",K2365&gt;0),"SIM","NÃO")</f>
        <v/>
      </c>
      <c r="M2365" s="2">
        <f>IF(ISNUMBER(SEARCH("SEPARA",UPPER(C2365))),"NÃO","SIM")</f>
        <v/>
      </c>
      <c r="N2365" s="2">
        <f>IFERROR(H2365/K2365,0)</f>
        <v/>
      </c>
      <c r="O2365" s="2">
        <f>IF(M2365="NÃO","EXCLUÍDO",IF(N2365&lt;Premissas!$B$8,"&lt; 1,00",IF(N2365&lt;Premissas!$B$9,"1,00 – 1,19",IF(N2365&lt;Premissas!$B$10,"1,20 – 1,39",IF(N2365&lt;Premissas!$B$11,"1,40 – 1,59",IF(N2365&lt;Premissas!$B$12,"1,60 – 1,99","≥ 2,00"))))))</f>
        <v/>
      </c>
      <c r="P2365" s="5">
        <f>IF(OR(M2365="NÃO",N2365&lt;Premissas!$B$8),Premissas!$B$13,IF(N2365&lt;Premissas!$B$9,Premissas!$B$14,IF(N2365&lt;Premissas!$B$10,Premissas!$B$15,IF(N2365&lt;Premissas!$B$11,Premissas!$B$16,IF(N2365&lt;Premissas!$B$12,Premissas!$B$17,Premissas!$B$18)))))</f>
        <v/>
      </c>
      <c r="Q2365" s="5">
        <f>IFERROR(P2365/Premissas!$B$4,0)</f>
        <v/>
      </c>
    </row>
    <row r="2366">
      <c r="A2366" s="2" t="n">
        <v>8</v>
      </c>
      <c r="B2366" s="2" t="n">
        <v>409</v>
      </c>
      <c r="C2366" s="2" t="inlineStr">
        <is>
          <t>SEPARACAO</t>
        </is>
      </c>
      <c r="D2366" s="2" t="inlineStr">
        <is>
          <t>5933080</t>
        </is>
      </c>
      <c r="E2366" s="2" t="inlineStr">
        <is>
          <t>Carlos Gabriel De Oliveira Chagas</t>
        </is>
      </c>
      <c r="F2366" s="2" t="n">
        <v>10643</v>
      </c>
      <c r="G2366" s="2" t="n">
        <v>64.09</v>
      </c>
      <c r="H2366" s="2" t="n">
        <v>166</v>
      </c>
      <c r="I2366" s="2" t="n">
        <v>105</v>
      </c>
      <c r="J2366" s="2" t="inlineStr">
        <is>
          <t>GPA</t>
        </is>
      </c>
      <c r="K2366" s="2">
        <f>IF(I2366&lt;&gt;"",I2366,IFERROR(INDEX(Base!$I:$I,MATCH(1,(Base!$C:$C=C2366)*(Base!$I:$I&lt;&gt;""),0)),0))</f>
        <v/>
      </c>
      <c r="L2366" s="2">
        <f>IF(AND(I2366="",K2366&gt;0),"SIM","NÃO")</f>
        <v/>
      </c>
      <c r="M2366" s="2">
        <f>IF(ISNUMBER(SEARCH("SEPARA",UPPER(C2366))),"NÃO","SIM")</f>
        <v/>
      </c>
      <c r="N2366" s="2">
        <f>IFERROR(H2366/K2366,0)</f>
        <v/>
      </c>
      <c r="O2366" s="2">
        <f>IF(M2366="NÃO","EXCLUÍDO",IF(N2366&lt;Premissas!$B$8,"&lt; 1,00",IF(N2366&lt;Premissas!$B$9,"1,00 – 1,19",IF(N2366&lt;Premissas!$B$10,"1,20 – 1,39",IF(N2366&lt;Premissas!$B$11,"1,40 – 1,59",IF(N2366&lt;Premissas!$B$12,"1,60 – 1,99","≥ 2,00"))))))</f>
        <v/>
      </c>
      <c r="P2366" s="5">
        <f>IF(OR(M2366="NÃO",N2366&lt;Premissas!$B$8),Premissas!$B$13,IF(N2366&lt;Premissas!$B$9,Premissas!$B$14,IF(N2366&lt;Premissas!$B$10,Premissas!$B$15,IF(N2366&lt;Premissas!$B$11,Premissas!$B$16,IF(N2366&lt;Premissas!$B$12,Premissas!$B$17,Premissas!$B$18)))))</f>
        <v/>
      </c>
      <c r="Q2366" s="5">
        <f>IFERROR(P2366/Premissas!$B$4,0)</f>
        <v/>
      </c>
    </row>
    <row r="2367">
      <c r="A2367" s="2" t="n">
        <v>8</v>
      </c>
      <c r="B2367" s="2" t="n">
        <v>409</v>
      </c>
      <c r="C2367" s="2" t="inlineStr">
        <is>
          <t>SEPARACAO</t>
        </is>
      </c>
      <c r="D2367" s="2" t="inlineStr">
        <is>
          <t>5933137</t>
        </is>
      </c>
      <c r="E2367" s="2" t="inlineStr">
        <is>
          <t>Robson De Carvalho</t>
        </is>
      </c>
      <c r="F2367" s="2" t="n">
        <v>13840</v>
      </c>
      <c r="G2367" s="2" t="n">
        <v>92.56999999999999</v>
      </c>
      <c r="H2367" s="2" t="n">
        <v>150</v>
      </c>
      <c r="I2367" s="2" t="n">
        <v>105</v>
      </c>
      <c r="J2367" s="2" t="inlineStr">
        <is>
          <t>GPA</t>
        </is>
      </c>
      <c r="K2367" s="2">
        <f>IF(I2367&lt;&gt;"",I2367,IFERROR(INDEX(Base!$I:$I,MATCH(1,(Base!$C:$C=C2367)*(Base!$I:$I&lt;&gt;""),0)),0))</f>
        <v/>
      </c>
      <c r="L2367" s="2">
        <f>IF(AND(I2367="",K2367&gt;0),"SIM","NÃO")</f>
        <v/>
      </c>
      <c r="M2367" s="2">
        <f>IF(ISNUMBER(SEARCH("SEPARA",UPPER(C2367))),"NÃO","SIM")</f>
        <v/>
      </c>
      <c r="N2367" s="2">
        <f>IFERROR(H2367/K2367,0)</f>
        <v/>
      </c>
      <c r="O2367" s="2">
        <f>IF(M2367="NÃO","EXCLUÍDO",IF(N2367&lt;Premissas!$B$8,"&lt; 1,00",IF(N2367&lt;Premissas!$B$9,"1,00 – 1,19",IF(N2367&lt;Premissas!$B$10,"1,20 – 1,39",IF(N2367&lt;Premissas!$B$11,"1,40 – 1,59",IF(N2367&lt;Premissas!$B$12,"1,60 – 1,99","≥ 2,00"))))))</f>
        <v/>
      </c>
      <c r="P2367" s="5">
        <f>IF(OR(M2367="NÃO",N2367&lt;Premissas!$B$8),Premissas!$B$13,IF(N2367&lt;Premissas!$B$9,Premissas!$B$14,IF(N2367&lt;Premissas!$B$10,Premissas!$B$15,IF(N2367&lt;Premissas!$B$11,Premissas!$B$16,IF(N2367&lt;Premissas!$B$12,Premissas!$B$17,Premissas!$B$18)))))</f>
        <v/>
      </c>
      <c r="Q2367" s="5">
        <f>IFERROR(P2367/Premissas!$B$4,0)</f>
        <v/>
      </c>
    </row>
    <row r="2368">
      <c r="A2368" s="2" t="n">
        <v>8</v>
      </c>
      <c r="B2368" s="2" t="n">
        <v>409</v>
      </c>
      <c r="C2368" s="2" t="inlineStr">
        <is>
          <t>RECEBIMENTO</t>
        </is>
      </c>
      <c r="D2368" s="2" t="inlineStr">
        <is>
          <t>5944260</t>
        </is>
      </c>
      <c r="E2368" s="2" t="inlineStr">
        <is>
          <t>Natalia Nascimento Dos Santos Gouvea</t>
        </is>
      </c>
      <c r="F2368" s="2" t="n">
        <v>178</v>
      </c>
      <c r="G2368" s="2" t="n">
        <v>30.16</v>
      </c>
      <c r="H2368" s="2" t="n">
        <v>6</v>
      </c>
      <c r="I2368" s="2" t="n">
        <v>25</v>
      </c>
      <c r="J2368" s="2" t="inlineStr">
        <is>
          <t>GPA</t>
        </is>
      </c>
      <c r="K2368" s="2">
        <f>IF(I2368&lt;&gt;"",I2368,IFERROR(INDEX(Base!$I:$I,MATCH(1,(Base!$C:$C=C2368)*(Base!$I:$I&lt;&gt;""),0)),0))</f>
        <v/>
      </c>
      <c r="L2368" s="2">
        <f>IF(AND(I2368="",K2368&gt;0),"SIM","NÃO")</f>
        <v/>
      </c>
      <c r="M2368" s="2">
        <f>IF(ISNUMBER(SEARCH("SEPARA",UPPER(C2368))),"NÃO","SIM")</f>
        <v/>
      </c>
      <c r="N2368" s="2">
        <f>IFERROR(H2368/K2368,0)</f>
        <v/>
      </c>
      <c r="O2368" s="2">
        <f>IF(M2368="NÃO","EXCLUÍDO",IF(N2368&lt;Premissas!$B$8,"&lt; 1,00",IF(N2368&lt;Premissas!$B$9,"1,00 – 1,19",IF(N2368&lt;Premissas!$B$10,"1,20 – 1,39",IF(N2368&lt;Premissas!$B$11,"1,40 – 1,59",IF(N2368&lt;Premissas!$B$12,"1,60 – 1,99","≥ 2,00"))))))</f>
        <v/>
      </c>
      <c r="P2368" s="5">
        <f>IF(OR(M2368="NÃO",N2368&lt;Premissas!$B$8),Premissas!$B$13,IF(N2368&lt;Premissas!$B$9,Premissas!$B$14,IF(N2368&lt;Premissas!$B$10,Premissas!$B$15,IF(N2368&lt;Premissas!$B$11,Premissas!$B$16,IF(N2368&lt;Premissas!$B$12,Premissas!$B$17,Premissas!$B$18)))))</f>
        <v/>
      </c>
      <c r="Q2368" s="5">
        <f>IFERROR(P2368/Premissas!$B$4,0)</f>
        <v/>
      </c>
    </row>
    <row r="2369">
      <c r="A2369" s="2" t="n">
        <v>8</v>
      </c>
      <c r="B2369" s="2" t="n">
        <v>409</v>
      </c>
      <c r="C2369" s="2" t="inlineStr">
        <is>
          <t>SEPARACAO</t>
        </is>
      </c>
      <c r="D2369" s="2" t="inlineStr">
        <is>
          <t>5944376</t>
        </is>
      </c>
      <c r="E2369" s="2" t="inlineStr">
        <is>
          <t>Rinaldo Dos Santos Silva</t>
        </is>
      </c>
      <c r="F2369" s="2" t="n">
        <v>18586</v>
      </c>
      <c r="G2369" s="2" t="n">
        <v>100.26</v>
      </c>
      <c r="H2369" s="2" t="n">
        <v>185</v>
      </c>
      <c r="I2369" s="2" t="n">
        <v>105</v>
      </c>
      <c r="J2369" s="2" t="inlineStr">
        <is>
          <t>GPA</t>
        </is>
      </c>
      <c r="K2369" s="2">
        <f>IF(I2369&lt;&gt;"",I2369,IFERROR(INDEX(Base!$I:$I,MATCH(1,(Base!$C:$C=C2369)*(Base!$I:$I&lt;&gt;""),0)),0))</f>
        <v/>
      </c>
      <c r="L2369" s="2">
        <f>IF(AND(I2369="",K2369&gt;0),"SIM","NÃO")</f>
        <v/>
      </c>
      <c r="M2369" s="2">
        <f>IF(ISNUMBER(SEARCH("SEPARA",UPPER(C2369))),"NÃO","SIM")</f>
        <v/>
      </c>
      <c r="N2369" s="2">
        <f>IFERROR(H2369/K2369,0)</f>
        <v/>
      </c>
      <c r="O2369" s="2">
        <f>IF(M2369="NÃO","EXCLUÍDO",IF(N2369&lt;Premissas!$B$8,"&lt; 1,00",IF(N2369&lt;Premissas!$B$9,"1,00 – 1,19",IF(N2369&lt;Premissas!$B$10,"1,20 – 1,39",IF(N2369&lt;Premissas!$B$11,"1,40 – 1,59",IF(N2369&lt;Premissas!$B$12,"1,60 – 1,99","≥ 2,00"))))))</f>
        <v/>
      </c>
      <c r="P2369" s="5">
        <f>IF(OR(M2369="NÃO",N2369&lt;Premissas!$B$8),Premissas!$B$13,IF(N2369&lt;Premissas!$B$9,Premissas!$B$14,IF(N2369&lt;Premissas!$B$10,Premissas!$B$15,IF(N2369&lt;Premissas!$B$11,Premissas!$B$16,IF(N2369&lt;Premissas!$B$12,Premissas!$B$17,Premissas!$B$18)))))</f>
        <v/>
      </c>
      <c r="Q2369" s="5">
        <f>IFERROR(P2369/Premissas!$B$4,0)</f>
        <v/>
      </c>
    </row>
    <row r="2370">
      <c r="A2370" s="2" t="n">
        <v>8</v>
      </c>
      <c r="B2370" s="2" t="n">
        <v>409</v>
      </c>
      <c r="C2370" s="2" t="inlineStr">
        <is>
          <t>SEPARACAO</t>
        </is>
      </c>
      <c r="D2370" s="2" t="inlineStr">
        <is>
          <t>5944457</t>
        </is>
      </c>
      <c r="E2370" s="2" t="inlineStr">
        <is>
          <t>Alison Ribeiro</t>
        </is>
      </c>
      <c r="F2370" s="2" t="n">
        <v>15943</v>
      </c>
      <c r="G2370" s="2" t="n">
        <v>119.31</v>
      </c>
      <c r="H2370" s="2" t="n">
        <v>134</v>
      </c>
      <c r="I2370" s="2" t="n">
        <v>105</v>
      </c>
      <c r="J2370" s="2" t="inlineStr">
        <is>
          <t>GPA</t>
        </is>
      </c>
      <c r="K2370" s="2">
        <f>IF(I2370&lt;&gt;"",I2370,IFERROR(INDEX(Base!$I:$I,MATCH(1,(Base!$C:$C=C2370)*(Base!$I:$I&lt;&gt;""),0)),0))</f>
        <v/>
      </c>
      <c r="L2370" s="2">
        <f>IF(AND(I2370="",K2370&gt;0),"SIM","NÃO")</f>
        <v/>
      </c>
      <c r="M2370" s="2">
        <f>IF(ISNUMBER(SEARCH("SEPARA",UPPER(C2370))),"NÃO","SIM")</f>
        <v/>
      </c>
      <c r="N2370" s="2">
        <f>IFERROR(H2370/K2370,0)</f>
        <v/>
      </c>
      <c r="O2370" s="2">
        <f>IF(M2370="NÃO","EXCLUÍDO",IF(N2370&lt;Premissas!$B$8,"&lt; 1,00",IF(N2370&lt;Premissas!$B$9,"1,00 – 1,19",IF(N2370&lt;Premissas!$B$10,"1,20 – 1,39",IF(N2370&lt;Premissas!$B$11,"1,40 – 1,59",IF(N2370&lt;Premissas!$B$12,"1,60 – 1,99","≥ 2,00"))))))</f>
        <v/>
      </c>
      <c r="P2370" s="5">
        <f>IF(OR(M2370="NÃO",N2370&lt;Premissas!$B$8),Premissas!$B$13,IF(N2370&lt;Premissas!$B$9,Premissas!$B$14,IF(N2370&lt;Premissas!$B$10,Premissas!$B$15,IF(N2370&lt;Premissas!$B$11,Premissas!$B$16,IF(N2370&lt;Premissas!$B$12,Premissas!$B$17,Premissas!$B$18)))))</f>
        <v/>
      </c>
      <c r="Q2370" s="5">
        <f>IFERROR(P2370/Premissas!$B$4,0)</f>
        <v/>
      </c>
    </row>
    <row r="2371">
      <c r="A2371" s="2" t="n">
        <v>8</v>
      </c>
      <c r="B2371" s="2" t="n">
        <v>409</v>
      </c>
      <c r="C2371" s="2" t="inlineStr">
        <is>
          <t>RECEBIMENTO</t>
        </is>
      </c>
      <c r="D2371" s="2" t="inlineStr">
        <is>
          <t>5944767</t>
        </is>
      </c>
      <c r="E2371" s="2" t="inlineStr">
        <is>
          <t>Anyelly Bomfim Da Costa</t>
        </is>
      </c>
      <c r="F2371" s="2" t="n">
        <v>81</v>
      </c>
      <c r="G2371" s="2" t="n">
        <v>16.91</v>
      </c>
      <c r="H2371" s="2" t="n">
        <v>5</v>
      </c>
      <c r="I2371" s="2" t="n">
        <v>25</v>
      </c>
      <c r="J2371" s="2" t="inlineStr">
        <is>
          <t>GPA</t>
        </is>
      </c>
      <c r="K2371" s="2">
        <f>IF(I2371&lt;&gt;"",I2371,IFERROR(INDEX(Base!$I:$I,MATCH(1,(Base!$C:$C=C2371)*(Base!$I:$I&lt;&gt;""),0)),0))</f>
        <v/>
      </c>
      <c r="L2371" s="2">
        <f>IF(AND(I2371="",K2371&gt;0),"SIM","NÃO")</f>
        <v/>
      </c>
      <c r="M2371" s="2">
        <f>IF(ISNUMBER(SEARCH("SEPARA",UPPER(C2371))),"NÃO","SIM")</f>
        <v/>
      </c>
      <c r="N2371" s="2">
        <f>IFERROR(H2371/K2371,0)</f>
        <v/>
      </c>
      <c r="O2371" s="2">
        <f>IF(M2371="NÃO","EXCLUÍDO",IF(N2371&lt;Premissas!$B$8,"&lt; 1,00",IF(N2371&lt;Premissas!$B$9,"1,00 – 1,19",IF(N2371&lt;Premissas!$B$10,"1,20 – 1,39",IF(N2371&lt;Premissas!$B$11,"1,40 – 1,59",IF(N2371&lt;Premissas!$B$12,"1,60 – 1,99","≥ 2,00"))))))</f>
        <v/>
      </c>
      <c r="P2371" s="5">
        <f>IF(OR(M2371="NÃO",N2371&lt;Premissas!$B$8),Premissas!$B$13,IF(N2371&lt;Premissas!$B$9,Premissas!$B$14,IF(N2371&lt;Premissas!$B$10,Premissas!$B$15,IF(N2371&lt;Premissas!$B$11,Premissas!$B$16,IF(N2371&lt;Premissas!$B$12,Premissas!$B$17,Premissas!$B$18)))))</f>
        <v/>
      </c>
      <c r="Q2371" s="5">
        <f>IFERROR(P2371/Premissas!$B$4,0)</f>
        <v/>
      </c>
    </row>
    <row r="2372">
      <c r="A2372" s="2" t="n">
        <v>8</v>
      </c>
      <c r="B2372" s="2" t="n">
        <v>409</v>
      </c>
      <c r="C2372" s="2" t="inlineStr">
        <is>
          <t>RECEBIMENTO</t>
        </is>
      </c>
      <c r="D2372" s="2" t="inlineStr">
        <is>
          <t>5944864</t>
        </is>
      </c>
      <c r="E2372" s="2" t="inlineStr">
        <is>
          <t>Yuri Xavier Da Silva Barros</t>
        </is>
      </c>
      <c r="F2372" s="2" t="n">
        <v>184</v>
      </c>
      <c r="G2372" s="2" t="n">
        <v>5.81</v>
      </c>
      <c r="H2372" s="2" t="n">
        <v>32</v>
      </c>
      <c r="I2372" s="2" t="n">
        <v>25</v>
      </c>
      <c r="J2372" s="2" t="inlineStr">
        <is>
          <t>GPA</t>
        </is>
      </c>
      <c r="K2372" s="2">
        <f>IF(I2372&lt;&gt;"",I2372,IFERROR(INDEX(Base!$I:$I,MATCH(1,(Base!$C:$C=C2372)*(Base!$I:$I&lt;&gt;""),0)),0))</f>
        <v/>
      </c>
      <c r="L2372" s="2">
        <f>IF(AND(I2372="",K2372&gt;0),"SIM","NÃO")</f>
        <v/>
      </c>
      <c r="M2372" s="2">
        <f>IF(ISNUMBER(SEARCH("SEPARA",UPPER(C2372))),"NÃO","SIM")</f>
        <v/>
      </c>
      <c r="N2372" s="2">
        <f>IFERROR(H2372/K2372,0)</f>
        <v/>
      </c>
      <c r="O2372" s="2">
        <f>IF(M2372="NÃO","EXCLUÍDO",IF(N2372&lt;Premissas!$B$8,"&lt; 1,00",IF(N2372&lt;Premissas!$B$9,"1,00 – 1,19",IF(N2372&lt;Premissas!$B$10,"1,20 – 1,39",IF(N2372&lt;Premissas!$B$11,"1,40 – 1,59",IF(N2372&lt;Premissas!$B$12,"1,60 – 1,99","≥ 2,00"))))))</f>
        <v/>
      </c>
      <c r="P2372" s="5">
        <f>IF(OR(M2372="NÃO",N2372&lt;Premissas!$B$8),Premissas!$B$13,IF(N2372&lt;Premissas!$B$9,Premissas!$B$14,IF(N2372&lt;Premissas!$B$10,Premissas!$B$15,IF(N2372&lt;Premissas!$B$11,Premissas!$B$16,IF(N2372&lt;Premissas!$B$12,Premissas!$B$17,Premissas!$B$18)))))</f>
        <v/>
      </c>
      <c r="Q2372" s="5">
        <f>IFERROR(P2372/Premissas!$B$4,0)</f>
        <v/>
      </c>
    </row>
    <row r="2373">
      <c r="A2373" s="2" t="n">
        <v>8</v>
      </c>
      <c r="B2373" s="2" t="n">
        <v>409</v>
      </c>
      <c r="C2373" s="2" t="inlineStr">
        <is>
          <t>SEPARACAO</t>
        </is>
      </c>
      <c r="D2373" s="2" t="inlineStr">
        <is>
          <t>5944864</t>
        </is>
      </c>
      <c r="E2373" s="2" t="inlineStr">
        <is>
          <t>Yuri Xavier Da Silva Barros</t>
        </is>
      </c>
      <c r="F2373" s="2" t="n">
        <v>2261</v>
      </c>
      <c r="G2373" s="2" t="n">
        <v>26.22</v>
      </c>
      <c r="H2373" s="2" t="n">
        <v>86</v>
      </c>
      <c r="I2373" s="2" t="n">
        <v>105</v>
      </c>
      <c r="J2373" s="2" t="inlineStr">
        <is>
          <t>GPA</t>
        </is>
      </c>
      <c r="K2373" s="2">
        <f>IF(I2373&lt;&gt;"",I2373,IFERROR(INDEX(Base!$I:$I,MATCH(1,(Base!$C:$C=C2373)*(Base!$I:$I&lt;&gt;""),0)),0))</f>
        <v/>
      </c>
      <c r="L2373" s="2">
        <f>IF(AND(I2373="",K2373&gt;0),"SIM","NÃO")</f>
        <v/>
      </c>
      <c r="M2373" s="2">
        <f>IF(ISNUMBER(SEARCH("SEPARA",UPPER(C2373))),"NÃO","SIM")</f>
        <v/>
      </c>
      <c r="N2373" s="2">
        <f>IFERROR(H2373/K2373,0)</f>
        <v/>
      </c>
      <c r="O2373" s="2">
        <f>IF(M2373="NÃO","EXCLUÍDO",IF(N2373&lt;Premissas!$B$8,"&lt; 1,00",IF(N2373&lt;Premissas!$B$9,"1,00 – 1,19",IF(N2373&lt;Premissas!$B$10,"1,20 – 1,39",IF(N2373&lt;Premissas!$B$11,"1,40 – 1,59",IF(N2373&lt;Premissas!$B$12,"1,60 – 1,99","≥ 2,00"))))))</f>
        <v/>
      </c>
      <c r="P2373" s="5">
        <f>IF(OR(M2373="NÃO",N2373&lt;Premissas!$B$8),Premissas!$B$13,IF(N2373&lt;Premissas!$B$9,Premissas!$B$14,IF(N2373&lt;Premissas!$B$10,Premissas!$B$15,IF(N2373&lt;Premissas!$B$11,Premissas!$B$16,IF(N2373&lt;Premissas!$B$12,Premissas!$B$17,Premissas!$B$18)))))</f>
        <v/>
      </c>
      <c r="Q2373" s="5">
        <f>IFERROR(P2373/Premissas!$B$4,0)</f>
        <v/>
      </c>
    </row>
    <row r="2374">
      <c r="A2374" s="2" t="n">
        <v>8</v>
      </c>
      <c r="B2374" s="2" t="n">
        <v>409</v>
      </c>
      <c r="C2374" s="2" t="inlineStr">
        <is>
          <t>SEPARACAO</t>
        </is>
      </c>
      <c r="D2374" s="2" t="inlineStr">
        <is>
          <t>5952360</t>
        </is>
      </c>
      <c r="E2374" s="2" t="inlineStr">
        <is>
          <t>Vitor Goncalves Costa</t>
        </is>
      </c>
      <c r="F2374" s="2" t="n">
        <v>10817</v>
      </c>
      <c r="G2374" s="2" t="n">
        <v>59.35</v>
      </c>
      <c r="H2374" s="2" t="n">
        <v>182</v>
      </c>
      <c r="I2374" s="2" t="n">
        <v>105</v>
      </c>
      <c r="J2374" s="2" t="inlineStr">
        <is>
          <t>GPA</t>
        </is>
      </c>
      <c r="K2374" s="2">
        <f>IF(I2374&lt;&gt;"",I2374,IFERROR(INDEX(Base!$I:$I,MATCH(1,(Base!$C:$C=C2374)*(Base!$I:$I&lt;&gt;""),0)),0))</f>
        <v/>
      </c>
      <c r="L2374" s="2">
        <f>IF(AND(I2374="",K2374&gt;0),"SIM","NÃO")</f>
        <v/>
      </c>
      <c r="M2374" s="2">
        <f>IF(ISNUMBER(SEARCH("SEPARA",UPPER(C2374))),"NÃO","SIM")</f>
        <v/>
      </c>
      <c r="N2374" s="2">
        <f>IFERROR(H2374/K2374,0)</f>
        <v/>
      </c>
      <c r="O2374" s="2">
        <f>IF(M2374="NÃO","EXCLUÍDO",IF(N2374&lt;Premissas!$B$8,"&lt; 1,00",IF(N2374&lt;Premissas!$B$9,"1,00 – 1,19",IF(N2374&lt;Premissas!$B$10,"1,20 – 1,39",IF(N2374&lt;Premissas!$B$11,"1,40 – 1,59",IF(N2374&lt;Premissas!$B$12,"1,60 – 1,99","≥ 2,00"))))))</f>
        <v/>
      </c>
      <c r="P2374" s="5">
        <f>IF(OR(M2374="NÃO",N2374&lt;Premissas!$B$8),Premissas!$B$13,IF(N2374&lt;Premissas!$B$9,Premissas!$B$14,IF(N2374&lt;Premissas!$B$10,Premissas!$B$15,IF(N2374&lt;Premissas!$B$11,Premissas!$B$16,IF(N2374&lt;Premissas!$B$12,Premissas!$B$17,Premissas!$B$18)))))</f>
        <v/>
      </c>
      <c r="Q2374" s="5">
        <f>IFERROR(P2374/Premissas!$B$4,0)</f>
        <v/>
      </c>
    </row>
    <row r="2375">
      <c r="A2375" s="2" t="n">
        <v>8</v>
      </c>
      <c r="B2375" s="2" t="n">
        <v>409</v>
      </c>
      <c r="C2375" s="2" t="inlineStr">
        <is>
          <t>CARREGAMENTO</t>
        </is>
      </c>
      <c r="D2375" s="2" t="inlineStr">
        <is>
          <t>596145</t>
        </is>
      </c>
      <c r="E2375" s="2" t="inlineStr">
        <is>
          <t>Tiago Gabriel Leandro</t>
        </is>
      </c>
      <c r="F2375" s="2" t="n">
        <v>140</v>
      </c>
      <c r="G2375" s="2" t="n">
        <v>3</v>
      </c>
      <c r="H2375" s="2" t="n">
        <v>47</v>
      </c>
      <c r="I2375" s="2" t="n">
        <v>24</v>
      </c>
      <c r="J2375" s="2" t="inlineStr">
        <is>
          <t>GPA</t>
        </is>
      </c>
      <c r="K2375" s="2">
        <f>IF(I2375&lt;&gt;"",I2375,IFERROR(INDEX(Base!$I:$I,MATCH(1,(Base!$C:$C=C2375)*(Base!$I:$I&lt;&gt;""),0)),0))</f>
        <v/>
      </c>
      <c r="L2375" s="2">
        <f>IF(AND(I2375="",K2375&gt;0),"SIM","NÃO")</f>
        <v/>
      </c>
      <c r="M2375" s="2">
        <f>IF(ISNUMBER(SEARCH("SEPARA",UPPER(C2375))),"NÃO","SIM")</f>
        <v/>
      </c>
      <c r="N2375" s="2">
        <f>IFERROR(H2375/K2375,0)</f>
        <v/>
      </c>
      <c r="O2375" s="2">
        <f>IF(M2375="NÃO","EXCLUÍDO",IF(N2375&lt;Premissas!$B$8,"&lt; 1,00",IF(N2375&lt;Premissas!$B$9,"1,00 – 1,19",IF(N2375&lt;Premissas!$B$10,"1,20 – 1,39",IF(N2375&lt;Premissas!$B$11,"1,40 – 1,59",IF(N2375&lt;Premissas!$B$12,"1,60 – 1,99","≥ 2,00"))))))</f>
        <v/>
      </c>
      <c r="P2375" s="5">
        <f>IF(OR(M2375="NÃO",N2375&lt;Premissas!$B$8),Premissas!$B$13,IF(N2375&lt;Premissas!$B$9,Premissas!$B$14,IF(N2375&lt;Premissas!$B$10,Premissas!$B$15,IF(N2375&lt;Premissas!$B$11,Premissas!$B$16,IF(N2375&lt;Premissas!$B$12,Premissas!$B$17,Premissas!$B$18)))))</f>
        <v/>
      </c>
      <c r="Q2375" s="5">
        <f>IFERROR(P2375/Premissas!$B$4,0)</f>
        <v/>
      </c>
    </row>
    <row r="2376">
      <c r="A2376" s="2" t="n">
        <v>8</v>
      </c>
      <c r="B2376" s="2" t="n">
        <v>409</v>
      </c>
      <c r="C2376" s="2" t="inlineStr">
        <is>
          <t>SEPARACAO</t>
        </is>
      </c>
      <c r="D2376" s="2" t="inlineStr">
        <is>
          <t>596145</t>
        </is>
      </c>
      <c r="E2376" s="2" t="inlineStr">
        <is>
          <t>Tiago Gabriel Leandro</t>
        </is>
      </c>
      <c r="F2376" s="2" t="n">
        <v>576</v>
      </c>
      <c r="G2376" s="2" t="n">
        <v>2.8</v>
      </c>
      <c r="H2376" s="2" t="n">
        <v>206</v>
      </c>
      <c r="I2376" s="2" t="n">
        <v>105</v>
      </c>
      <c r="J2376" s="2" t="inlineStr">
        <is>
          <t>GPA</t>
        </is>
      </c>
      <c r="K2376" s="2">
        <f>IF(I2376&lt;&gt;"",I2376,IFERROR(INDEX(Base!$I:$I,MATCH(1,(Base!$C:$C=C2376)*(Base!$I:$I&lt;&gt;""),0)),0))</f>
        <v/>
      </c>
      <c r="L2376" s="2">
        <f>IF(AND(I2376="",K2376&gt;0),"SIM","NÃO")</f>
        <v/>
      </c>
      <c r="M2376" s="2">
        <f>IF(ISNUMBER(SEARCH("SEPARA",UPPER(C2376))),"NÃO","SIM")</f>
        <v/>
      </c>
      <c r="N2376" s="2">
        <f>IFERROR(H2376/K2376,0)</f>
        <v/>
      </c>
      <c r="O2376" s="2">
        <f>IF(M2376="NÃO","EXCLUÍDO",IF(N2376&lt;Premissas!$B$8,"&lt; 1,00",IF(N2376&lt;Premissas!$B$9,"1,00 – 1,19",IF(N2376&lt;Premissas!$B$10,"1,20 – 1,39",IF(N2376&lt;Premissas!$B$11,"1,40 – 1,59",IF(N2376&lt;Premissas!$B$12,"1,60 – 1,99","≥ 2,00"))))))</f>
        <v/>
      </c>
      <c r="P2376" s="5">
        <f>IF(OR(M2376="NÃO",N2376&lt;Premissas!$B$8),Premissas!$B$13,IF(N2376&lt;Premissas!$B$9,Premissas!$B$14,IF(N2376&lt;Premissas!$B$10,Premissas!$B$15,IF(N2376&lt;Premissas!$B$11,Premissas!$B$16,IF(N2376&lt;Premissas!$B$12,Premissas!$B$17,Premissas!$B$18)))))</f>
        <v/>
      </c>
      <c r="Q2376" s="5">
        <f>IFERROR(P2376/Premissas!$B$4,0)</f>
        <v/>
      </c>
    </row>
    <row r="2377">
      <c r="A2377" s="2" t="n">
        <v>8</v>
      </c>
      <c r="B2377" s="2" t="n">
        <v>409</v>
      </c>
      <c r="C2377" s="2" t="inlineStr">
        <is>
          <t>SEPARACAO</t>
        </is>
      </c>
      <c r="D2377" s="2" t="inlineStr">
        <is>
          <t>5963680</t>
        </is>
      </c>
      <c r="E2377" s="2" t="inlineStr">
        <is>
          <t>Jonatas Florencio Ribeiro</t>
        </is>
      </c>
      <c r="F2377" s="2" t="n">
        <v>11938</v>
      </c>
      <c r="G2377" s="2" t="n">
        <v>91.55</v>
      </c>
      <c r="H2377" s="2" t="n">
        <v>130</v>
      </c>
      <c r="I2377" s="2" t="n">
        <v>105</v>
      </c>
      <c r="J2377" s="2" t="inlineStr">
        <is>
          <t>GPA</t>
        </is>
      </c>
      <c r="K2377" s="2">
        <f>IF(I2377&lt;&gt;"",I2377,IFERROR(INDEX(Base!$I:$I,MATCH(1,(Base!$C:$C=C2377)*(Base!$I:$I&lt;&gt;""),0)),0))</f>
        <v/>
      </c>
      <c r="L2377" s="2">
        <f>IF(AND(I2377="",K2377&gt;0),"SIM","NÃO")</f>
        <v/>
      </c>
      <c r="M2377" s="2">
        <f>IF(ISNUMBER(SEARCH("SEPARA",UPPER(C2377))),"NÃO","SIM")</f>
        <v/>
      </c>
      <c r="N2377" s="2">
        <f>IFERROR(H2377/K2377,0)</f>
        <v/>
      </c>
      <c r="O2377" s="2">
        <f>IF(M2377="NÃO","EXCLUÍDO",IF(N2377&lt;Premissas!$B$8,"&lt; 1,00",IF(N2377&lt;Premissas!$B$9,"1,00 – 1,19",IF(N2377&lt;Premissas!$B$10,"1,20 – 1,39",IF(N2377&lt;Premissas!$B$11,"1,40 – 1,59",IF(N2377&lt;Premissas!$B$12,"1,60 – 1,99","≥ 2,00"))))))</f>
        <v/>
      </c>
      <c r="P2377" s="5">
        <f>IF(OR(M2377="NÃO",N2377&lt;Premissas!$B$8),Premissas!$B$13,IF(N2377&lt;Premissas!$B$9,Premissas!$B$14,IF(N2377&lt;Premissas!$B$10,Premissas!$B$15,IF(N2377&lt;Premissas!$B$11,Premissas!$B$16,IF(N2377&lt;Premissas!$B$12,Premissas!$B$17,Premissas!$B$18)))))</f>
        <v/>
      </c>
      <c r="Q2377" s="5">
        <f>IFERROR(P2377/Premissas!$B$4,0)</f>
        <v/>
      </c>
    </row>
    <row r="2378">
      <c r="A2378" s="2" t="n">
        <v>8</v>
      </c>
      <c r="B2378" s="2" t="n">
        <v>409</v>
      </c>
      <c r="C2378" s="2" t="inlineStr">
        <is>
          <t>RECEBIMENTO</t>
        </is>
      </c>
      <c r="D2378" s="2" t="inlineStr">
        <is>
          <t>5966809</t>
        </is>
      </c>
      <c r="E2378" s="2" t="inlineStr">
        <is>
          <t>Princiane Dos Santos Da Rocha</t>
        </is>
      </c>
      <c r="F2378" s="2" t="n">
        <v>421</v>
      </c>
      <c r="G2378" s="2" t="n">
        <v>55.97</v>
      </c>
      <c r="H2378" s="2" t="n">
        <v>8</v>
      </c>
      <c r="I2378" s="2" t="n">
        <v>25</v>
      </c>
      <c r="J2378" s="2" t="inlineStr">
        <is>
          <t>GPA</t>
        </is>
      </c>
      <c r="K2378" s="2">
        <f>IF(I2378&lt;&gt;"",I2378,IFERROR(INDEX(Base!$I:$I,MATCH(1,(Base!$C:$C=C2378)*(Base!$I:$I&lt;&gt;""),0)),0))</f>
        <v/>
      </c>
      <c r="L2378" s="2">
        <f>IF(AND(I2378="",K2378&gt;0),"SIM","NÃO")</f>
        <v/>
      </c>
      <c r="M2378" s="2">
        <f>IF(ISNUMBER(SEARCH("SEPARA",UPPER(C2378))),"NÃO","SIM")</f>
        <v/>
      </c>
      <c r="N2378" s="2">
        <f>IFERROR(H2378/K2378,0)</f>
        <v/>
      </c>
      <c r="O2378" s="2">
        <f>IF(M2378="NÃO","EXCLUÍDO",IF(N2378&lt;Premissas!$B$8,"&lt; 1,00",IF(N2378&lt;Premissas!$B$9,"1,00 – 1,19",IF(N2378&lt;Premissas!$B$10,"1,20 – 1,39",IF(N2378&lt;Premissas!$B$11,"1,40 – 1,59",IF(N2378&lt;Premissas!$B$12,"1,60 – 1,99","≥ 2,00"))))))</f>
        <v/>
      </c>
      <c r="P2378" s="5">
        <f>IF(OR(M2378="NÃO",N2378&lt;Premissas!$B$8),Premissas!$B$13,IF(N2378&lt;Premissas!$B$9,Premissas!$B$14,IF(N2378&lt;Premissas!$B$10,Premissas!$B$15,IF(N2378&lt;Premissas!$B$11,Premissas!$B$16,IF(N2378&lt;Premissas!$B$12,Premissas!$B$17,Premissas!$B$18)))))</f>
        <v/>
      </c>
      <c r="Q2378" s="5">
        <f>IFERROR(P2378/Premissas!$B$4,0)</f>
        <v/>
      </c>
    </row>
    <row r="2379">
      <c r="A2379" s="2" t="n">
        <v>8</v>
      </c>
      <c r="B2379" s="2" t="n">
        <v>409</v>
      </c>
      <c r="C2379" s="2" t="inlineStr">
        <is>
          <t>ATIVIDADE OP. EMP.</t>
        </is>
      </c>
      <c r="D2379" s="2" t="inlineStr">
        <is>
          <t>597530</t>
        </is>
      </c>
      <c r="E2379" s="2" t="inlineStr">
        <is>
          <t>Fabio De Almeida</t>
        </is>
      </c>
      <c r="F2379" s="2" t="n">
        <v>1859</v>
      </c>
      <c r="G2379" s="2" t="n">
        <v>62.04</v>
      </c>
      <c r="H2379" s="2" t="n">
        <v>30</v>
      </c>
      <c r="I2379" s="2" t="n">
        <v>25</v>
      </c>
      <c r="J2379" s="2" t="inlineStr">
        <is>
          <t>GPA</t>
        </is>
      </c>
      <c r="K2379" s="2">
        <f>IF(I2379&lt;&gt;"",I2379,IFERROR(INDEX(Base!$I:$I,MATCH(1,(Base!$C:$C=C2379)*(Base!$I:$I&lt;&gt;""),0)),0))</f>
        <v/>
      </c>
      <c r="L2379" s="2">
        <f>IF(AND(I2379="",K2379&gt;0),"SIM","NÃO")</f>
        <v/>
      </c>
      <c r="M2379" s="2">
        <f>IF(ISNUMBER(SEARCH("SEPARA",UPPER(C2379))),"NÃO","SIM")</f>
        <v/>
      </c>
      <c r="N2379" s="2">
        <f>IFERROR(H2379/K2379,0)</f>
        <v/>
      </c>
      <c r="O2379" s="2">
        <f>IF(M2379="NÃO","EXCLUÍDO",IF(N2379&lt;Premissas!$B$8,"&lt; 1,00",IF(N2379&lt;Premissas!$B$9,"1,00 – 1,19",IF(N2379&lt;Premissas!$B$10,"1,20 – 1,39",IF(N2379&lt;Premissas!$B$11,"1,40 – 1,59",IF(N2379&lt;Premissas!$B$12,"1,60 – 1,99","≥ 2,00"))))))</f>
        <v/>
      </c>
      <c r="P2379" s="5">
        <f>IF(OR(M2379="NÃO",N2379&lt;Premissas!$B$8),Premissas!$B$13,IF(N2379&lt;Premissas!$B$9,Premissas!$B$14,IF(N2379&lt;Premissas!$B$10,Premissas!$B$15,IF(N2379&lt;Premissas!$B$11,Premissas!$B$16,IF(N2379&lt;Premissas!$B$12,Premissas!$B$17,Premissas!$B$18)))))</f>
        <v/>
      </c>
      <c r="Q2379" s="5">
        <f>IFERROR(P2379/Premissas!$B$4,0)</f>
        <v/>
      </c>
    </row>
    <row r="2380">
      <c r="A2380" s="2" t="n">
        <v>8</v>
      </c>
      <c r="B2380" s="2" t="n">
        <v>409</v>
      </c>
      <c r="C2380" s="2" t="inlineStr">
        <is>
          <t>PUXADA RECEB</t>
        </is>
      </c>
      <c r="D2380" s="2" t="inlineStr">
        <is>
          <t>5978602</t>
        </is>
      </c>
      <c r="E2380" s="2" t="inlineStr">
        <is>
          <t>Alexsandro Silva Martins</t>
        </is>
      </c>
      <c r="F2380" s="2" t="n">
        <v>84</v>
      </c>
      <c r="G2380" s="2" t="n">
        <v>5.7</v>
      </c>
      <c r="H2380" s="2" t="n">
        <v>15</v>
      </c>
      <c r="I2380" s="2" t="n">
        <v>22</v>
      </c>
      <c r="J2380" s="2" t="inlineStr">
        <is>
          <t>GPA</t>
        </is>
      </c>
      <c r="K2380" s="2">
        <f>IF(I2380&lt;&gt;"",I2380,IFERROR(INDEX(Base!$I:$I,MATCH(1,(Base!$C:$C=C2380)*(Base!$I:$I&lt;&gt;""),0)),0))</f>
        <v/>
      </c>
      <c r="L2380" s="2">
        <f>IF(AND(I2380="",K2380&gt;0),"SIM","NÃO")</f>
        <v/>
      </c>
      <c r="M2380" s="2">
        <f>IF(ISNUMBER(SEARCH("SEPARA",UPPER(C2380))),"NÃO","SIM")</f>
        <v/>
      </c>
      <c r="N2380" s="2">
        <f>IFERROR(H2380/K2380,0)</f>
        <v/>
      </c>
      <c r="O2380" s="2">
        <f>IF(M2380="NÃO","EXCLUÍDO",IF(N2380&lt;Premissas!$B$8,"&lt; 1,00",IF(N2380&lt;Premissas!$B$9,"1,00 – 1,19",IF(N2380&lt;Premissas!$B$10,"1,20 – 1,39",IF(N2380&lt;Premissas!$B$11,"1,40 – 1,59",IF(N2380&lt;Premissas!$B$12,"1,60 – 1,99","≥ 2,00"))))))</f>
        <v/>
      </c>
      <c r="P2380" s="5">
        <f>IF(OR(M2380="NÃO",N2380&lt;Premissas!$B$8),Premissas!$B$13,IF(N2380&lt;Premissas!$B$9,Premissas!$B$14,IF(N2380&lt;Premissas!$B$10,Premissas!$B$15,IF(N2380&lt;Premissas!$B$11,Premissas!$B$16,IF(N2380&lt;Premissas!$B$12,Premissas!$B$17,Premissas!$B$18)))))</f>
        <v/>
      </c>
      <c r="Q2380" s="5">
        <f>IFERROR(P2380/Premissas!$B$4,0)</f>
        <v/>
      </c>
    </row>
    <row r="2381">
      <c r="A2381" s="2" t="n">
        <v>8</v>
      </c>
      <c r="B2381" s="2" t="n">
        <v>409</v>
      </c>
      <c r="C2381" s="2" t="inlineStr">
        <is>
          <t>SEPARACAO</t>
        </is>
      </c>
      <c r="D2381" s="2" t="inlineStr">
        <is>
          <t>5978602</t>
        </is>
      </c>
      <c r="E2381" s="2" t="inlineStr">
        <is>
          <t>Alexsandro Silva Martins</t>
        </is>
      </c>
      <c r="F2381" s="2" t="n">
        <v>13994</v>
      </c>
      <c r="G2381" s="2" t="n">
        <v>74.02</v>
      </c>
      <c r="H2381" s="2" t="n">
        <v>189</v>
      </c>
      <c r="I2381" s="2" t="n">
        <v>105</v>
      </c>
      <c r="J2381" s="2" t="inlineStr">
        <is>
          <t>GPA</t>
        </is>
      </c>
      <c r="K2381" s="2">
        <f>IF(I2381&lt;&gt;"",I2381,IFERROR(INDEX(Base!$I:$I,MATCH(1,(Base!$C:$C=C2381)*(Base!$I:$I&lt;&gt;""),0)),0))</f>
        <v/>
      </c>
      <c r="L2381" s="2">
        <f>IF(AND(I2381="",K2381&gt;0),"SIM","NÃO")</f>
        <v/>
      </c>
      <c r="M2381" s="2">
        <f>IF(ISNUMBER(SEARCH("SEPARA",UPPER(C2381))),"NÃO","SIM")</f>
        <v/>
      </c>
      <c r="N2381" s="2">
        <f>IFERROR(H2381/K2381,0)</f>
        <v/>
      </c>
      <c r="O2381" s="2">
        <f>IF(M2381="NÃO","EXCLUÍDO",IF(N2381&lt;Premissas!$B$8,"&lt; 1,00",IF(N2381&lt;Premissas!$B$9,"1,00 – 1,19",IF(N2381&lt;Premissas!$B$10,"1,20 – 1,39",IF(N2381&lt;Premissas!$B$11,"1,40 – 1,59",IF(N2381&lt;Premissas!$B$12,"1,60 – 1,99","≥ 2,00"))))))</f>
        <v/>
      </c>
      <c r="P2381" s="5">
        <f>IF(OR(M2381="NÃO",N2381&lt;Premissas!$B$8),Premissas!$B$13,IF(N2381&lt;Premissas!$B$9,Premissas!$B$14,IF(N2381&lt;Premissas!$B$10,Premissas!$B$15,IF(N2381&lt;Premissas!$B$11,Premissas!$B$16,IF(N2381&lt;Premissas!$B$12,Premissas!$B$17,Premissas!$B$18)))))</f>
        <v/>
      </c>
      <c r="Q2381" s="5">
        <f>IFERROR(P2381/Premissas!$B$4,0)</f>
        <v/>
      </c>
    </row>
    <row r="2382">
      <c r="A2382" s="2" t="n">
        <v>8</v>
      </c>
      <c r="B2382" s="2" t="n">
        <v>409</v>
      </c>
      <c r="C2382" s="2" t="inlineStr">
        <is>
          <t>SEPARACAO</t>
        </is>
      </c>
      <c r="D2382" s="2" t="inlineStr">
        <is>
          <t>5978874</t>
        </is>
      </c>
      <c r="E2382" s="2" t="inlineStr">
        <is>
          <t>Lucas De Oliveira Santana</t>
        </is>
      </c>
      <c r="F2382" s="2" t="n">
        <v>1726</v>
      </c>
      <c r="G2382" s="2" t="n">
        <v>23.25</v>
      </c>
      <c r="H2382" s="2" t="n">
        <v>74</v>
      </c>
      <c r="I2382" s="2" t="n">
        <v>105</v>
      </c>
      <c r="J2382" s="2" t="inlineStr">
        <is>
          <t>GPA</t>
        </is>
      </c>
      <c r="K2382" s="2">
        <f>IF(I2382&lt;&gt;"",I2382,IFERROR(INDEX(Base!$I:$I,MATCH(1,(Base!$C:$C=C2382)*(Base!$I:$I&lt;&gt;""),0)),0))</f>
        <v/>
      </c>
      <c r="L2382" s="2">
        <f>IF(AND(I2382="",K2382&gt;0),"SIM","NÃO")</f>
        <v/>
      </c>
      <c r="M2382" s="2">
        <f>IF(ISNUMBER(SEARCH("SEPARA",UPPER(C2382))),"NÃO","SIM")</f>
        <v/>
      </c>
      <c r="N2382" s="2">
        <f>IFERROR(H2382/K2382,0)</f>
        <v/>
      </c>
      <c r="O2382" s="2">
        <f>IF(M2382="NÃO","EXCLUÍDO",IF(N2382&lt;Premissas!$B$8,"&lt; 1,00",IF(N2382&lt;Premissas!$B$9,"1,00 – 1,19",IF(N2382&lt;Premissas!$B$10,"1,20 – 1,39",IF(N2382&lt;Premissas!$B$11,"1,40 – 1,59",IF(N2382&lt;Premissas!$B$12,"1,60 – 1,99","≥ 2,00"))))))</f>
        <v/>
      </c>
      <c r="P2382" s="5">
        <f>IF(OR(M2382="NÃO",N2382&lt;Premissas!$B$8),Premissas!$B$13,IF(N2382&lt;Premissas!$B$9,Premissas!$B$14,IF(N2382&lt;Premissas!$B$10,Premissas!$B$15,IF(N2382&lt;Premissas!$B$11,Premissas!$B$16,IF(N2382&lt;Premissas!$B$12,Premissas!$B$17,Premissas!$B$18)))))</f>
        <v/>
      </c>
      <c r="Q2382" s="5">
        <f>IFERROR(P2382/Premissas!$B$4,0)</f>
        <v/>
      </c>
    </row>
    <row r="2383">
      <c r="A2383" s="2" t="n">
        <v>8</v>
      </c>
      <c r="B2383" s="2" t="n">
        <v>409</v>
      </c>
      <c r="C2383" s="2" t="inlineStr">
        <is>
          <t>SEPARACAO</t>
        </is>
      </c>
      <c r="D2383" s="2" t="inlineStr">
        <is>
          <t>5982472</t>
        </is>
      </c>
      <c r="E2383" s="2" t="inlineStr">
        <is>
          <t>Jose Leonardo Goncalves Da Silva</t>
        </is>
      </c>
      <c r="F2383" s="2" t="n">
        <v>11841</v>
      </c>
      <c r="G2383" s="2" t="n">
        <v>94.70999999999999</v>
      </c>
      <c r="H2383" s="2" t="n">
        <v>125</v>
      </c>
      <c r="I2383" s="2" t="n">
        <v>105</v>
      </c>
      <c r="J2383" s="2" t="inlineStr">
        <is>
          <t>GPA</t>
        </is>
      </c>
      <c r="K2383" s="2">
        <f>IF(I2383&lt;&gt;"",I2383,IFERROR(INDEX(Base!$I:$I,MATCH(1,(Base!$C:$C=C2383)*(Base!$I:$I&lt;&gt;""),0)),0))</f>
        <v/>
      </c>
      <c r="L2383" s="2">
        <f>IF(AND(I2383="",K2383&gt;0),"SIM","NÃO")</f>
        <v/>
      </c>
      <c r="M2383" s="2">
        <f>IF(ISNUMBER(SEARCH("SEPARA",UPPER(C2383))),"NÃO","SIM")</f>
        <v/>
      </c>
      <c r="N2383" s="2">
        <f>IFERROR(H2383/K2383,0)</f>
        <v/>
      </c>
      <c r="O2383" s="2">
        <f>IF(M2383="NÃO","EXCLUÍDO",IF(N2383&lt;Premissas!$B$8,"&lt; 1,00",IF(N2383&lt;Premissas!$B$9,"1,00 – 1,19",IF(N2383&lt;Premissas!$B$10,"1,20 – 1,39",IF(N2383&lt;Premissas!$B$11,"1,40 – 1,59",IF(N2383&lt;Premissas!$B$12,"1,60 – 1,99","≥ 2,00"))))))</f>
        <v/>
      </c>
      <c r="P2383" s="5">
        <f>IF(OR(M2383="NÃO",N2383&lt;Premissas!$B$8),Premissas!$B$13,IF(N2383&lt;Premissas!$B$9,Premissas!$B$14,IF(N2383&lt;Premissas!$B$10,Premissas!$B$15,IF(N2383&lt;Premissas!$B$11,Premissas!$B$16,IF(N2383&lt;Premissas!$B$12,Premissas!$B$17,Premissas!$B$18)))))</f>
        <v/>
      </c>
      <c r="Q2383" s="5">
        <f>IFERROR(P2383/Premissas!$B$4,0)</f>
        <v/>
      </c>
    </row>
    <row r="2384">
      <c r="A2384" s="2" t="n">
        <v>8</v>
      </c>
      <c r="B2384" s="2" t="n">
        <v>409</v>
      </c>
      <c r="C2384" s="2" t="inlineStr">
        <is>
          <t>SEPARACAO</t>
        </is>
      </c>
      <c r="D2384" s="2" t="inlineStr">
        <is>
          <t>5999430</t>
        </is>
      </c>
      <c r="E2384" s="2" t="inlineStr">
        <is>
          <t>Vitor Hugo De Faria Liberto</t>
        </is>
      </c>
      <c r="F2384" s="2" t="n">
        <v>9997</v>
      </c>
      <c r="G2384" s="2" t="n">
        <v>68.18000000000001</v>
      </c>
      <c r="H2384" s="2" t="n">
        <v>147</v>
      </c>
      <c r="I2384" s="2" t="n">
        <v>105</v>
      </c>
      <c r="J2384" s="2" t="inlineStr">
        <is>
          <t>GPA</t>
        </is>
      </c>
      <c r="K2384" s="2">
        <f>IF(I2384&lt;&gt;"",I2384,IFERROR(INDEX(Base!$I:$I,MATCH(1,(Base!$C:$C=C2384)*(Base!$I:$I&lt;&gt;""),0)),0))</f>
        <v/>
      </c>
      <c r="L2384" s="2">
        <f>IF(AND(I2384="",K2384&gt;0),"SIM","NÃO")</f>
        <v/>
      </c>
      <c r="M2384" s="2">
        <f>IF(ISNUMBER(SEARCH("SEPARA",UPPER(C2384))),"NÃO","SIM")</f>
        <v/>
      </c>
      <c r="N2384" s="2">
        <f>IFERROR(H2384/K2384,0)</f>
        <v/>
      </c>
      <c r="O2384" s="2">
        <f>IF(M2384="NÃO","EXCLUÍDO",IF(N2384&lt;Premissas!$B$8,"&lt; 1,00",IF(N2384&lt;Premissas!$B$9,"1,00 – 1,19",IF(N2384&lt;Premissas!$B$10,"1,20 – 1,39",IF(N2384&lt;Premissas!$B$11,"1,40 – 1,59",IF(N2384&lt;Premissas!$B$12,"1,60 – 1,99","≥ 2,00"))))))</f>
        <v/>
      </c>
      <c r="P2384" s="5">
        <f>IF(OR(M2384="NÃO",N2384&lt;Premissas!$B$8),Premissas!$B$13,IF(N2384&lt;Premissas!$B$9,Premissas!$B$14,IF(N2384&lt;Premissas!$B$10,Premissas!$B$15,IF(N2384&lt;Premissas!$B$11,Premissas!$B$16,IF(N2384&lt;Premissas!$B$12,Premissas!$B$17,Premissas!$B$18)))))</f>
        <v/>
      </c>
      <c r="Q2384" s="5">
        <f>IFERROR(P2384/Premissas!$B$4,0)</f>
        <v/>
      </c>
    </row>
    <row r="2385">
      <c r="A2385" s="2" t="n">
        <v>8</v>
      </c>
      <c r="B2385" s="2" t="n">
        <v>409</v>
      </c>
      <c r="C2385" s="2" t="inlineStr">
        <is>
          <t>SEPARACAO</t>
        </is>
      </c>
      <c r="D2385" s="2" t="inlineStr">
        <is>
          <t>6002463</t>
        </is>
      </c>
      <c r="E2385" s="2" t="inlineStr">
        <is>
          <t>Luiz Gustavo De Souza De Moura</t>
        </is>
      </c>
      <c r="F2385" s="2" t="n">
        <v>8148</v>
      </c>
      <c r="G2385" s="2" t="n">
        <v>88.19</v>
      </c>
      <c r="H2385" s="2" t="n">
        <v>92</v>
      </c>
      <c r="I2385" s="2" t="n">
        <v>105</v>
      </c>
      <c r="J2385" s="2" t="inlineStr">
        <is>
          <t>GPA</t>
        </is>
      </c>
      <c r="K2385" s="2">
        <f>IF(I2385&lt;&gt;"",I2385,IFERROR(INDEX(Base!$I:$I,MATCH(1,(Base!$C:$C=C2385)*(Base!$I:$I&lt;&gt;""),0)),0))</f>
        <v/>
      </c>
      <c r="L2385" s="2">
        <f>IF(AND(I2385="",K2385&gt;0),"SIM","NÃO")</f>
        <v/>
      </c>
      <c r="M2385" s="2">
        <f>IF(ISNUMBER(SEARCH("SEPARA",UPPER(C2385))),"NÃO","SIM")</f>
        <v/>
      </c>
      <c r="N2385" s="2">
        <f>IFERROR(H2385/K2385,0)</f>
        <v/>
      </c>
      <c r="O2385" s="2">
        <f>IF(M2385="NÃO","EXCLUÍDO",IF(N2385&lt;Premissas!$B$8,"&lt; 1,00",IF(N2385&lt;Premissas!$B$9,"1,00 – 1,19",IF(N2385&lt;Premissas!$B$10,"1,20 – 1,39",IF(N2385&lt;Premissas!$B$11,"1,40 – 1,59",IF(N2385&lt;Premissas!$B$12,"1,60 – 1,99","≥ 2,00"))))))</f>
        <v/>
      </c>
      <c r="P2385" s="5">
        <f>IF(OR(M2385="NÃO",N2385&lt;Premissas!$B$8),Premissas!$B$13,IF(N2385&lt;Premissas!$B$9,Premissas!$B$14,IF(N2385&lt;Premissas!$B$10,Premissas!$B$15,IF(N2385&lt;Premissas!$B$11,Premissas!$B$16,IF(N2385&lt;Premissas!$B$12,Premissas!$B$17,Premissas!$B$18)))))</f>
        <v/>
      </c>
      <c r="Q2385" s="5">
        <f>IFERROR(P2385/Premissas!$B$4,0)</f>
        <v/>
      </c>
    </row>
    <row r="2386">
      <c r="A2386" s="2" t="n">
        <v>8</v>
      </c>
      <c r="B2386" s="2" t="n">
        <v>409</v>
      </c>
      <c r="C2386" s="2" t="inlineStr">
        <is>
          <t>SEPARACAO</t>
        </is>
      </c>
      <c r="D2386" s="2" t="inlineStr">
        <is>
          <t>6005390</t>
        </is>
      </c>
      <c r="E2386" s="2" t="inlineStr">
        <is>
          <t>Matheus Vinicius De Miranda</t>
        </is>
      </c>
      <c r="F2386" s="2" t="n">
        <v>13283</v>
      </c>
      <c r="G2386" s="2" t="n">
        <v>111.28</v>
      </c>
      <c r="H2386" s="2" t="n">
        <v>119</v>
      </c>
      <c r="I2386" s="2" t="n">
        <v>105</v>
      </c>
      <c r="J2386" s="2" t="inlineStr">
        <is>
          <t>GPA</t>
        </is>
      </c>
      <c r="K2386" s="2">
        <f>IF(I2386&lt;&gt;"",I2386,IFERROR(INDEX(Base!$I:$I,MATCH(1,(Base!$C:$C=C2386)*(Base!$I:$I&lt;&gt;""),0)),0))</f>
        <v/>
      </c>
      <c r="L2386" s="2">
        <f>IF(AND(I2386="",K2386&gt;0),"SIM","NÃO")</f>
        <v/>
      </c>
      <c r="M2386" s="2">
        <f>IF(ISNUMBER(SEARCH("SEPARA",UPPER(C2386))),"NÃO","SIM")</f>
        <v/>
      </c>
      <c r="N2386" s="2">
        <f>IFERROR(H2386/K2386,0)</f>
        <v/>
      </c>
      <c r="O2386" s="2">
        <f>IF(M2386="NÃO","EXCLUÍDO",IF(N2386&lt;Premissas!$B$8,"&lt; 1,00",IF(N2386&lt;Premissas!$B$9,"1,00 – 1,19",IF(N2386&lt;Premissas!$B$10,"1,20 – 1,39",IF(N2386&lt;Premissas!$B$11,"1,40 – 1,59",IF(N2386&lt;Premissas!$B$12,"1,60 – 1,99","≥ 2,00"))))))</f>
        <v/>
      </c>
      <c r="P2386" s="5">
        <f>IF(OR(M2386="NÃO",N2386&lt;Premissas!$B$8),Premissas!$B$13,IF(N2386&lt;Premissas!$B$9,Premissas!$B$14,IF(N2386&lt;Premissas!$B$10,Premissas!$B$15,IF(N2386&lt;Premissas!$B$11,Premissas!$B$16,IF(N2386&lt;Premissas!$B$12,Premissas!$B$17,Premissas!$B$18)))))</f>
        <v/>
      </c>
      <c r="Q2386" s="5">
        <f>IFERROR(P2386/Premissas!$B$4,0)</f>
        <v/>
      </c>
    </row>
    <row r="2387">
      <c r="A2387" s="2" t="n">
        <v>8</v>
      </c>
      <c r="B2387" s="2" t="n">
        <v>409</v>
      </c>
      <c r="C2387" s="2" t="inlineStr">
        <is>
          <t>SEPARACAO</t>
        </is>
      </c>
      <c r="D2387" s="2" t="inlineStr">
        <is>
          <t>6005411</t>
        </is>
      </c>
      <c r="E2387" s="2" t="inlineStr">
        <is>
          <t>Kristyan Lopes Da Silva</t>
        </is>
      </c>
      <c r="F2387" s="2" t="n">
        <v>19184</v>
      </c>
      <c r="G2387" s="2" t="n">
        <v>96.84999999999999</v>
      </c>
      <c r="H2387" s="2" t="n">
        <v>198</v>
      </c>
      <c r="I2387" s="2" t="n">
        <v>105</v>
      </c>
      <c r="J2387" s="2" t="inlineStr">
        <is>
          <t>GPA</t>
        </is>
      </c>
      <c r="K2387" s="2">
        <f>IF(I2387&lt;&gt;"",I2387,IFERROR(INDEX(Base!$I:$I,MATCH(1,(Base!$C:$C=C2387)*(Base!$I:$I&lt;&gt;""),0)),0))</f>
        <v/>
      </c>
      <c r="L2387" s="2">
        <f>IF(AND(I2387="",K2387&gt;0),"SIM","NÃO")</f>
        <v/>
      </c>
      <c r="M2387" s="2">
        <f>IF(ISNUMBER(SEARCH("SEPARA",UPPER(C2387))),"NÃO","SIM")</f>
        <v/>
      </c>
      <c r="N2387" s="2">
        <f>IFERROR(H2387/K2387,0)</f>
        <v/>
      </c>
      <c r="O2387" s="2">
        <f>IF(M2387="NÃO","EXCLUÍDO",IF(N2387&lt;Premissas!$B$8,"&lt; 1,00",IF(N2387&lt;Premissas!$B$9,"1,00 – 1,19",IF(N2387&lt;Premissas!$B$10,"1,20 – 1,39",IF(N2387&lt;Premissas!$B$11,"1,40 – 1,59",IF(N2387&lt;Premissas!$B$12,"1,60 – 1,99","≥ 2,00"))))))</f>
        <v/>
      </c>
      <c r="P2387" s="5">
        <f>IF(OR(M2387="NÃO",N2387&lt;Premissas!$B$8),Premissas!$B$13,IF(N2387&lt;Premissas!$B$9,Premissas!$B$14,IF(N2387&lt;Premissas!$B$10,Premissas!$B$15,IF(N2387&lt;Premissas!$B$11,Premissas!$B$16,IF(N2387&lt;Premissas!$B$12,Premissas!$B$17,Premissas!$B$18)))))</f>
        <v/>
      </c>
      <c r="Q2387" s="5">
        <f>IFERROR(P2387/Premissas!$B$4,0)</f>
        <v/>
      </c>
    </row>
    <row r="2388">
      <c r="A2388" s="2" t="n">
        <v>8</v>
      </c>
      <c r="B2388" s="2" t="n">
        <v>409</v>
      </c>
      <c r="C2388" s="2" t="inlineStr">
        <is>
          <t>SEPARACAO</t>
        </is>
      </c>
      <c r="D2388" s="2" t="inlineStr">
        <is>
          <t>6011519</t>
        </is>
      </c>
      <c r="E2388" s="2" t="inlineStr">
        <is>
          <t>Luciano Barcelo De Carvalho</t>
        </is>
      </c>
      <c r="F2388" s="2" t="n">
        <v>1336</v>
      </c>
      <c r="G2388" s="2" t="n">
        <v>22.71</v>
      </c>
      <c r="H2388" s="2" t="n">
        <v>59</v>
      </c>
      <c r="I2388" s="2" t="n">
        <v>105</v>
      </c>
      <c r="J2388" s="2" t="inlineStr">
        <is>
          <t>GPA</t>
        </is>
      </c>
      <c r="K2388" s="2">
        <f>IF(I2388&lt;&gt;"",I2388,IFERROR(INDEX(Base!$I:$I,MATCH(1,(Base!$C:$C=C2388)*(Base!$I:$I&lt;&gt;""),0)),0))</f>
        <v/>
      </c>
      <c r="L2388" s="2">
        <f>IF(AND(I2388="",K2388&gt;0),"SIM","NÃO")</f>
        <v/>
      </c>
      <c r="M2388" s="2">
        <f>IF(ISNUMBER(SEARCH("SEPARA",UPPER(C2388))),"NÃO","SIM")</f>
        <v/>
      </c>
      <c r="N2388" s="2">
        <f>IFERROR(H2388/K2388,0)</f>
        <v/>
      </c>
      <c r="O2388" s="2">
        <f>IF(M2388="NÃO","EXCLUÍDO",IF(N2388&lt;Premissas!$B$8,"&lt; 1,00",IF(N2388&lt;Premissas!$B$9,"1,00 – 1,19",IF(N2388&lt;Premissas!$B$10,"1,20 – 1,39",IF(N2388&lt;Premissas!$B$11,"1,40 – 1,59",IF(N2388&lt;Premissas!$B$12,"1,60 – 1,99","≥ 2,00"))))))</f>
        <v/>
      </c>
      <c r="P2388" s="5">
        <f>IF(OR(M2388="NÃO",N2388&lt;Premissas!$B$8),Premissas!$B$13,IF(N2388&lt;Premissas!$B$9,Premissas!$B$14,IF(N2388&lt;Premissas!$B$10,Premissas!$B$15,IF(N2388&lt;Premissas!$B$11,Premissas!$B$16,IF(N2388&lt;Premissas!$B$12,Premissas!$B$17,Premissas!$B$18)))))</f>
        <v/>
      </c>
      <c r="Q2388" s="5">
        <f>IFERROR(P2388/Premissas!$B$4,0)</f>
        <v/>
      </c>
    </row>
    <row r="2389">
      <c r="A2389" s="2" t="n">
        <v>8</v>
      </c>
      <c r="B2389" s="2" t="n">
        <v>409</v>
      </c>
      <c r="C2389" s="2" t="inlineStr">
        <is>
          <t>SEPARACAO</t>
        </is>
      </c>
      <c r="D2389" s="2" t="inlineStr">
        <is>
          <t>6011527</t>
        </is>
      </c>
      <c r="E2389" s="2" t="inlineStr">
        <is>
          <t>Gabriel Souza De Assumpcao</t>
        </is>
      </c>
      <c r="F2389" s="2" t="n">
        <v>7537</v>
      </c>
      <c r="G2389" s="2" t="n">
        <v>95.31</v>
      </c>
      <c r="H2389" s="2" t="n">
        <v>79</v>
      </c>
      <c r="I2389" s="2" t="n">
        <v>105</v>
      </c>
      <c r="J2389" s="2" t="inlineStr">
        <is>
          <t>GPA</t>
        </is>
      </c>
      <c r="K2389" s="2">
        <f>IF(I2389&lt;&gt;"",I2389,IFERROR(INDEX(Base!$I:$I,MATCH(1,(Base!$C:$C=C2389)*(Base!$I:$I&lt;&gt;""),0)),0))</f>
        <v/>
      </c>
      <c r="L2389" s="2">
        <f>IF(AND(I2389="",K2389&gt;0),"SIM","NÃO")</f>
        <v/>
      </c>
      <c r="M2389" s="2">
        <f>IF(ISNUMBER(SEARCH("SEPARA",UPPER(C2389))),"NÃO","SIM")</f>
        <v/>
      </c>
      <c r="N2389" s="2">
        <f>IFERROR(H2389/K2389,0)</f>
        <v/>
      </c>
      <c r="O2389" s="2">
        <f>IF(M2389="NÃO","EXCLUÍDO",IF(N2389&lt;Premissas!$B$8,"&lt; 1,00",IF(N2389&lt;Premissas!$B$9,"1,00 – 1,19",IF(N2389&lt;Premissas!$B$10,"1,20 – 1,39",IF(N2389&lt;Premissas!$B$11,"1,40 – 1,59",IF(N2389&lt;Premissas!$B$12,"1,60 – 1,99","≥ 2,00"))))))</f>
        <v/>
      </c>
      <c r="P2389" s="5">
        <f>IF(OR(M2389="NÃO",N2389&lt;Premissas!$B$8),Premissas!$B$13,IF(N2389&lt;Premissas!$B$9,Premissas!$B$14,IF(N2389&lt;Premissas!$B$10,Premissas!$B$15,IF(N2389&lt;Premissas!$B$11,Premissas!$B$16,IF(N2389&lt;Premissas!$B$12,Premissas!$B$17,Premissas!$B$18)))))</f>
        <v/>
      </c>
      <c r="Q2389" s="5">
        <f>IFERROR(P2389/Premissas!$B$4,0)</f>
        <v/>
      </c>
    </row>
    <row r="2390">
      <c r="A2390" s="2" t="n">
        <v>8</v>
      </c>
      <c r="B2390" s="2" t="n">
        <v>409</v>
      </c>
      <c r="C2390" s="2" t="inlineStr">
        <is>
          <t>SEPARACAO</t>
        </is>
      </c>
      <c r="D2390" s="2" t="inlineStr">
        <is>
          <t>6011594</t>
        </is>
      </c>
      <c r="E2390" s="2" t="inlineStr">
        <is>
          <t>Wendell De Medeiros Lins</t>
        </is>
      </c>
      <c r="F2390" s="2" t="n">
        <v>17013</v>
      </c>
      <c r="G2390" s="2" t="n">
        <v>137.11</v>
      </c>
      <c r="H2390" s="2" t="n">
        <v>124</v>
      </c>
      <c r="I2390" s="2" t="n">
        <v>105</v>
      </c>
      <c r="J2390" s="2" t="inlineStr">
        <is>
          <t>GPA</t>
        </is>
      </c>
      <c r="K2390" s="2">
        <f>IF(I2390&lt;&gt;"",I2390,IFERROR(INDEX(Base!$I:$I,MATCH(1,(Base!$C:$C=C2390)*(Base!$I:$I&lt;&gt;""),0)),0))</f>
        <v/>
      </c>
      <c r="L2390" s="2">
        <f>IF(AND(I2390="",K2390&gt;0),"SIM","NÃO")</f>
        <v/>
      </c>
      <c r="M2390" s="2">
        <f>IF(ISNUMBER(SEARCH("SEPARA",UPPER(C2390))),"NÃO","SIM")</f>
        <v/>
      </c>
      <c r="N2390" s="2">
        <f>IFERROR(H2390/K2390,0)</f>
        <v/>
      </c>
      <c r="O2390" s="2">
        <f>IF(M2390="NÃO","EXCLUÍDO",IF(N2390&lt;Premissas!$B$8,"&lt; 1,00",IF(N2390&lt;Premissas!$B$9,"1,00 – 1,19",IF(N2390&lt;Premissas!$B$10,"1,20 – 1,39",IF(N2390&lt;Premissas!$B$11,"1,40 – 1,59",IF(N2390&lt;Premissas!$B$12,"1,60 – 1,99","≥ 2,00"))))))</f>
        <v/>
      </c>
      <c r="P2390" s="5">
        <f>IF(OR(M2390="NÃO",N2390&lt;Premissas!$B$8),Premissas!$B$13,IF(N2390&lt;Premissas!$B$9,Premissas!$B$14,IF(N2390&lt;Premissas!$B$10,Premissas!$B$15,IF(N2390&lt;Premissas!$B$11,Premissas!$B$16,IF(N2390&lt;Premissas!$B$12,Premissas!$B$17,Premissas!$B$18)))))</f>
        <v/>
      </c>
      <c r="Q2390" s="5">
        <f>IFERROR(P2390/Premissas!$B$4,0)</f>
        <v/>
      </c>
    </row>
    <row r="2391">
      <c r="A2391" s="2" t="n">
        <v>8</v>
      </c>
      <c r="B2391" s="2" t="n">
        <v>409</v>
      </c>
      <c r="C2391" s="2" t="inlineStr">
        <is>
          <t>SEPARACAO</t>
        </is>
      </c>
      <c r="D2391" s="2" t="inlineStr">
        <is>
          <t>6012710</t>
        </is>
      </c>
      <c r="E2391" s="2" t="inlineStr">
        <is>
          <t>Francisco Kleberson Ferreira Pinto</t>
        </is>
      </c>
      <c r="F2391" s="2" t="n">
        <v>8663</v>
      </c>
      <c r="G2391" s="2" t="n">
        <v>96.87</v>
      </c>
      <c r="H2391" s="2" t="n">
        <v>89</v>
      </c>
      <c r="I2391" s="2" t="n">
        <v>105</v>
      </c>
      <c r="J2391" s="2" t="inlineStr">
        <is>
          <t>GPA</t>
        </is>
      </c>
      <c r="K2391" s="2">
        <f>IF(I2391&lt;&gt;"",I2391,IFERROR(INDEX(Base!$I:$I,MATCH(1,(Base!$C:$C=C2391)*(Base!$I:$I&lt;&gt;""),0)),0))</f>
        <v/>
      </c>
      <c r="L2391" s="2">
        <f>IF(AND(I2391="",K2391&gt;0),"SIM","NÃO")</f>
        <v/>
      </c>
      <c r="M2391" s="2">
        <f>IF(ISNUMBER(SEARCH("SEPARA",UPPER(C2391))),"NÃO","SIM")</f>
        <v/>
      </c>
      <c r="N2391" s="2">
        <f>IFERROR(H2391/K2391,0)</f>
        <v/>
      </c>
      <c r="O2391" s="2">
        <f>IF(M2391="NÃO","EXCLUÍDO",IF(N2391&lt;Premissas!$B$8,"&lt; 1,00",IF(N2391&lt;Premissas!$B$9,"1,00 – 1,19",IF(N2391&lt;Premissas!$B$10,"1,20 – 1,39",IF(N2391&lt;Premissas!$B$11,"1,40 – 1,59",IF(N2391&lt;Premissas!$B$12,"1,60 – 1,99","≥ 2,00"))))))</f>
        <v/>
      </c>
      <c r="P2391" s="5">
        <f>IF(OR(M2391="NÃO",N2391&lt;Premissas!$B$8),Premissas!$B$13,IF(N2391&lt;Premissas!$B$9,Premissas!$B$14,IF(N2391&lt;Premissas!$B$10,Premissas!$B$15,IF(N2391&lt;Premissas!$B$11,Premissas!$B$16,IF(N2391&lt;Premissas!$B$12,Premissas!$B$17,Premissas!$B$18)))))</f>
        <v/>
      </c>
      <c r="Q2391" s="5">
        <f>IFERROR(P2391/Premissas!$B$4,0)</f>
        <v/>
      </c>
    </row>
    <row r="2392">
      <c r="A2392" s="2" t="n">
        <v>8</v>
      </c>
      <c r="B2392" s="2" t="n">
        <v>409</v>
      </c>
      <c r="C2392" s="2" t="inlineStr">
        <is>
          <t>SEPARACAO</t>
        </is>
      </c>
      <c r="D2392" s="2" t="inlineStr">
        <is>
          <t>6020364</t>
        </is>
      </c>
      <c r="E2392" s="2" t="inlineStr">
        <is>
          <t>Lucas Dos Santos Sousa</t>
        </is>
      </c>
      <c r="F2392" s="2" t="n">
        <v>13288</v>
      </c>
      <c r="G2392" s="2" t="n">
        <v>113.22</v>
      </c>
      <c r="H2392" s="2" t="n">
        <v>117</v>
      </c>
      <c r="I2392" s="2" t="n">
        <v>105</v>
      </c>
      <c r="J2392" s="2" t="inlineStr">
        <is>
          <t>GPA</t>
        </is>
      </c>
      <c r="K2392" s="2">
        <f>IF(I2392&lt;&gt;"",I2392,IFERROR(INDEX(Base!$I:$I,MATCH(1,(Base!$C:$C=C2392)*(Base!$I:$I&lt;&gt;""),0)),0))</f>
        <v/>
      </c>
      <c r="L2392" s="2">
        <f>IF(AND(I2392="",K2392&gt;0),"SIM","NÃO")</f>
        <v/>
      </c>
      <c r="M2392" s="2">
        <f>IF(ISNUMBER(SEARCH("SEPARA",UPPER(C2392))),"NÃO","SIM")</f>
        <v/>
      </c>
      <c r="N2392" s="2">
        <f>IFERROR(H2392/K2392,0)</f>
        <v/>
      </c>
      <c r="O2392" s="2">
        <f>IF(M2392="NÃO","EXCLUÍDO",IF(N2392&lt;Premissas!$B$8,"&lt; 1,00",IF(N2392&lt;Premissas!$B$9,"1,00 – 1,19",IF(N2392&lt;Premissas!$B$10,"1,20 – 1,39",IF(N2392&lt;Premissas!$B$11,"1,40 – 1,59",IF(N2392&lt;Premissas!$B$12,"1,60 – 1,99","≥ 2,00"))))))</f>
        <v/>
      </c>
      <c r="P2392" s="5">
        <f>IF(OR(M2392="NÃO",N2392&lt;Premissas!$B$8),Premissas!$B$13,IF(N2392&lt;Premissas!$B$9,Premissas!$B$14,IF(N2392&lt;Premissas!$B$10,Premissas!$B$15,IF(N2392&lt;Premissas!$B$11,Premissas!$B$16,IF(N2392&lt;Premissas!$B$12,Premissas!$B$17,Premissas!$B$18)))))</f>
        <v/>
      </c>
      <c r="Q2392" s="5">
        <f>IFERROR(P2392/Premissas!$B$4,0)</f>
        <v/>
      </c>
    </row>
    <row r="2393">
      <c r="A2393" s="2" t="n">
        <v>8</v>
      </c>
      <c r="B2393" s="2" t="n">
        <v>409</v>
      </c>
      <c r="C2393" s="2" t="inlineStr">
        <is>
          <t>SEPARACAO</t>
        </is>
      </c>
      <c r="D2393" s="2" t="inlineStr">
        <is>
          <t>6020445</t>
        </is>
      </c>
      <c r="E2393" s="2" t="inlineStr">
        <is>
          <t>Jhonata Barros Da Silva</t>
        </is>
      </c>
      <c r="F2393" s="2" t="n">
        <v>8154</v>
      </c>
      <c r="G2393" s="2" t="n">
        <v>82.94</v>
      </c>
      <c r="H2393" s="2" t="n">
        <v>98</v>
      </c>
      <c r="I2393" s="2" t="n">
        <v>105</v>
      </c>
      <c r="J2393" s="2" t="inlineStr">
        <is>
          <t>GPA</t>
        </is>
      </c>
      <c r="K2393" s="2">
        <f>IF(I2393&lt;&gt;"",I2393,IFERROR(INDEX(Base!$I:$I,MATCH(1,(Base!$C:$C=C2393)*(Base!$I:$I&lt;&gt;""),0)),0))</f>
        <v/>
      </c>
      <c r="L2393" s="2">
        <f>IF(AND(I2393="",K2393&gt;0),"SIM","NÃO")</f>
        <v/>
      </c>
      <c r="M2393" s="2">
        <f>IF(ISNUMBER(SEARCH("SEPARA",UPPER(C2393))),"NÃO","SIM")</f>
        <v/>
      </c>
      <c r="N2393" s="2">
        <f>IFERROR(H2393/K2393,0)</f>
        <v/>
      </c>
      <c r="O2393" s="2">
        <f>IF(M2393="NÃO","EXCLUÍDO",IF(N2393&lt;Premissas!$B$8,"&lt; 1,00",IF(N2393&lt;Premissas!$B$9,"1,00 – 1,19",IF(N2393&lt;Premissas!$B$10,"1,20 – 1,39",IF(N2393&lt;Premissas!$B$11,"1,40 – 1,59",IF(N2393&lt;Premissas!$B$12,"1,60 – 1,99","≥ 2,00"))))))</f>
        <v/>
      </c>
      <c r="P2393" s="5">
        <f>IF(OR(M2393="NÃO",N2393&lt;Premissas!$B$8),Premissas!$B$13,IF(N2393&lt;Premissas!$B$9,Premissas!$B$14,IF(N2393&lt;Premissas!$B$10,Premissas!$B$15,IF(N2393&lt;Premissas!$B$11,Premissas!$B$16,IF(N2393&lt;Premissas!$B$12,Premissas!$B$17,Premissas!$B$18)))))</f>
        <v/>
      </c>
      <c r="Q2393" s="5">
        <f>IFERROR(P2393/Premissas!$B$4,0)</f>
        <v/>
      </c>
    </row>
    <row r="2394">
      <c r="A2394" s="2" t="n">
        <v>8</v>
      </c>
      <c r="B2394" s="2" t="n">
        <v>409</v>
      </c>
      <c r="C2394" s="2" t="inlineStr">
        <is>
          <t>SEPARACAO</t>
        </is>
      </c>
      <c r="D2394" s="2" t="inlineStr">
        <is>
          <t>6020569</t>
        </is>
      </c>
      <c r="E2394" s="2" t="inlineStr">
        <is>
          <t>Roberto Luiz Souza Da Silva</t>
        </is>
      </c>
      <c r="F2394" s="2" t="n">
        <v>937</v>
      </c>
      <c r="G2394" s="2" t="n">
        <v>11.43</v>
      </c>
      <c r="H2394" s="2" t="n">
        <v>82</v>
      </c>
      <c r="I2394" s="2" t="n">
        <v>105</v>
      </c>
      <c r="J2394" s="2" t="inlineStr">
        <is>
          <t>GPA</t>
        </is>
      </c>
      <c r="K2394" s="2">
        <f>IF(I2394&lt;&gt;"",I2394,IFERROR(INDEX(Base!$I:$I,MATCH(1,(Base!$C:$C=C2394)*(Base!$I:$I&lt;&gt;""),0)),0))</f>
        <v/>
      </c>
      <c r="L2394" s="2">
        <f>IF(AND(I2394="",K2394&gt;0),"SIM","NÃO")</f>
        <v/>
      </c>
      <c r="M2394" s="2">
        <f>IF(ISNUMBER(SEARCH("SEPARA",UPPER(C2394))),"NÃO","SIM")</f>
        <v/>
      </c>
      <c r="N2394" s="2">
        <f>IFERROR(H2394/K2394,0)</f>
        <v/>
      </c>
      <c r="O2394" s="2">
        <f>IF(M2394="NÃO","EXCLUÍDO",IF(N2394&lt;Premissas!$B$8,"&lt; 1,00",IF(N2394&lt;Premissas!$B$9,"1,00 – 1,19",IF(N2394&lt;Premissas!$B$10,"1,20 – 1,39",IF(N2394&lt;Premissas!$B$11,"1,40 – 1,59",IF(N2394&lt;Premissas!$B$12,"1,60 – 1,99","≥ 2,00"))))))</f>
        <v/>
      </c>
      <c r="P2394" s="5">
        <f>IF(OR(M2394="NÃO",N2394&lt;Premissas!$B$8),Premissas!$B$13,IF(N2394&lt;Premissas!$B$9,Premissas!$B$14,IF(N2394&lt;Premissas!$B$10,Premissas!$B$15,IF(N2394&lt;Premissas!$B$11,Premissas!$B$16,IF(N2394&lt;Premissas!$B$12,Premissas!$B$17,Premissas!$B$18)))))</f>
        <v/>
      </c>
      <c r="Q2394" s="5">
        <f>IFERROR(P2394/Premissas!$B$4,0)</f>
        <v/>
      </c>
    </row>
    <row r="2395">
      <c r="A2395" s="2" t="n">
        <v>8</v>
      </c>
      <c r="B2395" s="2" t="n">
        <v>409</v>
      </c>
      <c r="C2395" s="2" t="inlineStr">
        <is>
          <t>SEPARACAO</t>
        </is>
      </c>
      <c r="D2395" s="2" t="inlineStr">
        <is>
          <t>6020585</t>
        </is>
      </c>
      <c r="E2395" s="2" t="inlineStr">
        <is>
          <t>Max Emilio Soares Nonato</t>
        </is>
      </c>
      <c r="F2395" s="2" t="n">
        <v>9377</v>
      </c>
      <c r="G2395" s="2" t="n">
        <v>124.98</v>
      </c>
      <c r="H2395" s="2" t="n">
        <v>75</v>
      </c>
      <c r="I2395" s="2" t="n">
        <v>105</v>
      </c>
      <c r="J2395" s="2" t="inlineStr">
        <is>
          <t>GPA</t>
        </is>
      </c>
      <c r="K2395" s="2">
        <f>IF(I2395&lt;&gt;"",I2395,IFERROR(INDEX(Base!$I:$I,MATCH(1,(Base!$C:$C=C2395)*(Base!$I:$I&lt;&gt;""),0)),0))</f>
        <v/>
      </c>
      <c r="L2395" s="2">
        <f>IF(AND(I2395="",K2395&gt;0),"SIM","NÃO")</f>
        <v/>
      </c>
      <c r="M2395" s="2">
        <f>IF(ISNUMBER(SEARCH("SEPARA",UPPER(C2395))),"NÃO","SIM")</f>
        <v/>
      </c>
      <c r="N2395" s="2">
        <f>IFERROR(H2395/K2395,0)</f>
        <v/>
      </c>
      <c r="O2395" s="2">
        <f>IF(M2395="NÃO","EXCLUÍDO",IF(N2395&lt;Premissas!$B$8,"&lt; 1,00",IF(N2395&lt;Premissas!$B$9,"1,00 – 1,19",IF(N2395&lt;Premissas!$B$10,"1,20 – 1,39",IF(N2395&lt;Premissas!$B$11,"1,40 – 1,59",IF(N2395&lt;Premissas!$B$12,"1,60 – 1,99","≥ 2,00"))))))</f>
        <v/>
      </c>
      <c r="P2395" s="5">
        <f>IF(OR(M2395="NÃO",N2395&lt;Premissas!$B$8),Premissas!$B$13,IF(N2395&lt;Premissas!$B$9,Premissas!$B$14,IF(N2395&lt;Premissas!$B$10,Premissas!$B$15,IF(N2395&lt;Premissas!$B$11,Premissas!$B$16,IF(N2395&lt;Premissas!$B$12,Premissas!$B$17,Premissas!$B$18)))))</f>
        <v/>
      </c>
      <c r="Q2395" s="5">
        <f>IFERROR(P2395/Premissas!$B$4,0)</f>
        <v/>
      </c>
    </row>
    <row r="2396">
      <c r="A2396" s="2" t="n">
        <v>8</v>
      </c>
      <c r="B2396" s="2" t="n">
        <v>409</v>
      </c>
      <c r="C2396" s="2" t="inlineStr">
        <is>
          <t>SEPARACAO</t>
        </is>
      </c>
      <c r="D2396" s="2" t="inlineStr">
        <is>
          <t>6020712</t>
        </is>
      </c>
      <c r="E2396" s="2" t="inlineStr">
        <is>
          <t>Jocimar Marcelino Fernando</t>
        </is>
      </c>
      <c r="F2396" s="2" t="n">
        <v>8308</v>
      </c>
      <c r="G2396" s="2" t="n">
        <v>106.91</v>
      </c>
      <c r="H2396" s="2" t="n">
        <v>78</v>
      </c>
      <c r="I2396" s="2" t="n">
        <v>105</v>
      </c>
      <c r="J2396" s="2" t="inlineStr">
        <is>
          <t>GPA</t>
        </is>
      </c>
      <c r="K2396" s="2">
        <f>IF(I2396&lt;&gt;"",I2396,IFERROR(INDEX(Base!$I:$I,MATCH(1,(Base!$C:$C=C2396)*(Base!$I:$I&lt;&gt;""),0)),0))</f>
        <v/>
      </c>
      <c r="L2396" s="2">
        <f>IF(AND(I2396="",K2396&gt;0),"SIM","NÃO")</f>
        <v/>
      </c>
      <c r="M2396" s="2">
        <f>IF(ISNUMBER(SEARCH("SEPARA",UPPER(C2396))),"NÃO","SIM")</f>
        <v/>
      </c>
      <c r="N2396" s="2">
        <f>IFERROR(H2396/K2396,0)</f>
        <v/>
      </c>
      <c r="O2396" s="2">
        <f>IF(M2396="NÃO","EXCLUÍDO",IF(N2396&lt;Premissas!$B$8,"&lt; 1,00",IF(N2396&lt;Premissas!$B$9,"1,00 – 1,19",IF(N2396&lt;Premissas!$B$10,"1,20 – 1,39",IF(N2396&lt;Premissas!$B$11,"1,40 – 1,59",IF(N2396&lt;Premissas!$B$12,"1,60 – 1,99","≥ 2,00"))))))</f>
        <v/>
      </c>
      <c r="P2396" s="5">
        <f>IF(OR(M2396="NÃO",N2396&lt;Premissas!$B$8),Premissas!$B$13,IF(N2396&lt;Premissas!$B$9,Premissas!$B$14,IF(N2396&lt;Premissas!$B$10,Premissas!$B$15,IF(N2396&lt;Premissas!$B$11,Premissas!$B$16,IF(N2396&lt;Premissas!$B$12,Premissas!$B$17,Premissas!$B$18)))))</f>
        <v/>
      </c>
      <c r="Q2396" s="5">
        <f>IFERROR(P2396/Premissas!$B$4,0)</f>
        <v/>
      </c>
    </row>
    <row r="2397">
      <c r="A2397" s="2" t="n">
        <v>8</v>
      </c>
      <c r="B2397" s="2" t="n">
        <v>409</v>
      </c>
      <c r="C2397" s="2" t="inlineStr">
        <is>
          <t>SEPARACAO</t>
        </is>
      </c>
      <c r="D2397" s="2" t="inlineStr">
        <is>
          <t>6024149</t>
        </is>
      </c>
      <c r="E2397" s="2" t="inlineStr">
        <is>
          <t>Lucas Legentil Lima Da Silva</t>
        </is>
      </c>
      <c r="F2397" s="2" t="n">
        <v>4860</v>
      </c>
      <c r="G2397" s="2" t="n">
        <v>53.42</v>
      </c>
      <c r="H2397" s="2" t="n">
        <v>91</v>
      </c>
      <c r="I2397" s="2" t="n">
        <v>105</v>
      </c>
      <c r="J2397" s="2" t="inlineStr">
        <is>
          <t>GPA</t>
        </is>
      </c>
      <c r="K2397" s="2">
        <f>IF(I2397&lt;&gt;"",I2397,IFERROR(INDEX(Base!$I:$I,MATCH(1,(Base!$C:$C=C2397)*(Base!$I:$I&lt;&gt;""),0)),0))</f>
        <v/>
      </c>
      <c r="L2397" s="2">
        <f>IF(AND(I2397="",K2397&gt;0),"SIM","NÃO")</f>
        <v/>
      </c>
      <c r="M2397" s="2">
        <f>IF(ISNUMBER(SEARCH("SEPARA",UPPER(C2397))),"NÃO","SIM")</f>
        <v/>
      </c>
      <c r="N2397" s="2">
        <f>IFERROR(H2397/K2397,0)</f>
        <v/>
      </c>
      <c r="O2397" s="2">
        <f>IF(M2397="NÃO","EXCLUÍDO",IF(N2397&lt;Premissas!$B$8,"&lt; 1,00",IF(N2397&lt;Premissas!$B$9,"1,00 – 1,19",IF(N2397&lt;Premissas!$B$10,"1,20 – 1,39",IF(N2397&lt;Premissas!$B$11,"1,40 – 1,59",IF(N2397&lt;Premissas!$B$12,"1,60 – 1,99","≥ 2,00"))))))</f>
        <v/>
      </c>
      <c r="P2397" s="5">
        <f>IF(OR(M2397="NÃO",N2397&lt;Premissas!$B$8),Premissas!$B$13,IF(N2397&lt;Premissas!$B$9,Premissas!$B$14,IF(N2397&lt;Premissas!$B$10,Premissas!$B$15,IF(N2397&lt;Premissas!$B$11,Premissas!$B$16,IF(N2397&lt;Premissas!$B$12,Premissas!$B$17,Premissas!$B$18)))))</f>
        <v/>
      </c>
      <c r="Q2397" s="5">
        <f>IFERROR(P2397/Premissas!$B$4,0)</f>
        <v/>
      </c>
    </row>
    <row r="2398">
      <c r="A2398" s="2" t="n">
        <v>8</v>
      </c>
      <c r="B2398" s="2" t="n">
        <v>409</v>
      </c>
      <c r="C2398" s="2" t="inlineStr">
        <is>
          <t>SEPARACAO</t>
        </is>
      </c>
      <c r="D2398" s="2" t="inlineStr">
        <is>
          <t>6024157</t>
        </is>
      </c>
      <c r="E2398" s="2" t="inlineStr">
        <is>
          <t>Welton Leite Vieira</t>
        </is>
      </c>
      <c r="F2398" s="2" t="n">
        <v>2157</v>
      </c>
      <c r="G2398" s="2" t="n">
        <v>68.76000000000001</v>
      </c>
      <c r="H2398" s="2" t="n">
        <v>31</v>
      </c>
      <c r="I2398" s="2" t="n">
        <v>105</v>
      </c>
      <c r="J2398" s="2" t="inlineStr">
        <is>
          <t>GPA</t>
        </is>
      </c>
      <c r="K2398" s="2">
        <f>IF(I2398&lt;&gt;"",I2398,IFERROR(INDEX(Base!$I:$I,MATCH(1,(Base!$C:$C=C2398)*(Base!$I:$I&lt;&gt;""),0)),0))</f>
        <v/>
      </c>
      <c r="L2398" s="2">
        <f>IF(AND(I2398="",K2398&gt;0),"SIM","NÃO")</f>
        <v/>
      </c>
      <c r="M2398" s="2">
        <f>IF(ISNUMBER(SEARCH("SEPARA",UPPER(C2398))),"NÃO","SIM")</f>
        <v/>
      </c>
      <c r="N2398" s="2">
        <f>IFERROR(H2398/K2398,0)</f>
        <v/>
      </c>
      <c r="O2398" s="2">
        <f>IF(M2398="NÃO","EXCLUÍDO",IF(N2398&lt;Premissas!$B$8,"&lt; 1,00",IF(N2398&lt;Premissas!$B$9,"1,00 – 1,19",IF(N2398&lt;Premissas!$B$10,"1,20 – 1,39",IF(N2398&lt;Premissas!$B$11,"1,40 – 1,59",IF(N2398&lt;Premissas!$B$12,"1,60 – 1,99","≥ 2,00"))))))</f>
        <v/>
      </c>
      <c r="P2398" s="5">
        <f>IF(OR(M2398="NÃO",N2398&lt;Premissas!$B$8),Premissas!$B$13,IF(N2398&lt;Premissas!$B$9,Premissas!$B$14,IF(N2398&lt;Premissas!$B$10,Premissas!$B$15,IF(N2398&lt;Premissas!$B$11,Premissas!$B$16,IF(N2398&lt;Premissas!$B$12,Premissas!$B$17,Premissas!$B$18)))))</f>
        <v/>
      </c>
      <c r="Q2398" s="5">
        <f>IFERROR(P2398/Premissas!$B$4,0)</f>
        <v/>
      </c>
    </row>
    <row r="2399">
      <c r="A2399" s="2" t="n">
        <v>8</v>
      </c>
      <c r="B2399" s="2" t="n">
        <v>409</v>
      </c>
      <c r="C2399" s="2" t="inlineStr">
        <is>
          <t>SEPARACAO</t>
        </is>
      </c>
      <c r="D2399" s="2" t="inlineStr">
        <is>
          <t>6024211</t>
        </is>
      </c>
      <c r="E2399" s="2" t="inlineStr">
        <is>
          <t>Kayki Santos Anselmo</t>
        </is>
      </c>
      <c r="F2399" s="2" t="n">
        <v>4400</v>
      </c>
      <c r="G2399" s="2" t="n">
        <v>85.23999999999999</v>
      </c>
      <c r="H2399" s="2" t="n">
        <v>52</v>
      </c>
      <c r="I2399" s="2" t="n">
        <v>105</v>
      </c>
      <c r="J2399" s="2" t="inlineStr">
        <is>
          <t>GPA</t>
        </is>
      </c>
      <c r="K2399" s="2">
        <f>IF(I2399&lt;&gt;"",I2399,IFERROR(INDEX(Base!$I:$I,MATCH(1,(Base!$C:$C=C2399)*(Base!$I:$I&lt;&gt;""),0)),0))</f>
        <v/>
      </c>
      <c r="L2399" s="2">
        <f>IF(AND(I2399="",K2399&gt;0),"SIM","NÃO")</f>
        <v/>
      </c>
      <c r="M2399" s="2">
        <f>IF(ISNUMBER(SEARCH("SEPARA",UPPER(C2399))),"NÃO","SIM")</f>
        <v/>
      </c>
      <c r="N2399" s="2">
        <f>IFERROR(H2399/K2399,0)</f>
        <v/>
      </c>
      <c r="O2399" s="2">
        <f>IF(M2399="NÃO","EXCLUÍDO",IF(N2399&lt;Premissas!$B$8,"&lt; 1,00",IF(N2399&lt;Premissas!$B$9,"1,00 – 1,19",IF(N2399&lt;Premissas!$B$10,"1,20 – 1,39",IF(N2399&lt;Premissas!$B$11,"1,40 – 1,59",IF(N2399&lt;Premissas!$B$12,"1,60 – 1,99","≥ 2,00"))))))</f>
        <v/>
      </c>
      <c r="P2399" s="5">
        <f>IF(OR(M2399="NÃO",N2399&lt;Premissas!$B$8),Premissas!$B$13,IF(N2399&lt;Premissas!$B$9,Premissas!$B$14,IF(N2399&lt;Premissas!$B$10,Premissas!$B$15,IF(N2399&lt;Premissas!$B$11,Premissas!$B$16,IF(N2399&lt;Premissas!$B$12,Premissas!$B$17,Premissas!$B$18)))))</f>
        <v/>
      </c>
      <c r="Q2399" s="5">
        <f>IFERROR(P2399/Premissas!$B$4,0)</f>
        <v/>
      </c>
    </row>
    <row r="2400">
      <c r="A2400" s="2" t="n">
        <v>8</v>
      </c>
      <c r="B2400" s="2" t="n">
        <v>409</v>
      </c>
      <c r="C2400" s="2" t="inlineStr">
        <is>
          <t>SEPARACAO</t>
        </is>
      </c>
      <c r="D2400" s="2" t="inlineStr">
        <is>
          <t>6024254</t>
        </is>
      </c>
      <c r="E2400" s="2" t="inlineStr">
        <is>
          <t>Robson Luiz Da Conceicao Miranda Junior</t>
        </is>
      </c>
      <c r="F2400" s="2" t="n">
        <v>3996</v>
      </c>
      <c r="G2400" s="2" t="n">
        <v>66.78</v>
      </c>
      <c r="H2400" s="2" t="n">
        <v>60</v>
      </c>
      <c r="I2400" s="2" t="n">
        <v>105</v>
      </c>
      <c r="J2400" s="2" t="inlineStr">
        <is>
          <t>GPA</t>
        </is>
      </c>
      <c r="K2400" s="2">
        <f>IF(I2400&lt;&gt;"",I2400,IFERROR(INDEX(Base!$I:$I,MATCH(1,(Base!$C:$C=C2400)*(Base!$I:$I&lt;&gt;""),0)),0))</f>
        <v/>
      </c>
      <c r="L2400" s="2">
        <f>IF(AND(I2400="",K2400&gt;0),"SIM","NÃO")</f>
        <v/>
      </c>
      <c r="M2400" s="2">
        <f>IF(ISNUMBER(SEARCH("SEPARA",UPPER(C2400))),"NÃO","SIM")</f>
        <v/>
      </c>
      <c r="N2400" s="2">
        <f>IFERROR(H2400/K2400,0)</f>
        <v/>
      </c>
      <c r="O2400" s="2">
        <f>IF(M2400="NÃO","EXCLUÍDO",IF(N2400&lt;Premissas!$B$8,"&lt; 1,00",IF(N2400&lt;Premissas!$B$9,"1,00 – 1,19",IF(N2400&lt;Premissas!$B$10,"1,20 – 1,39",IF(N2400&lt;Premissas!$B$11,"1,40 – 1,59",IF(N2400&lt;Premissas!$B$12,"1,60 – 1,99","≥ 2,00"))))))</f>
        <v/>
      </c>
      <c r="P2400" s="5">
        <f>IF(OR(M2400="NÃO",N2400&lt;Premissas!$B$8),Premissas!$B$13,IF(N2400&lt;Premissas!$B$9,Premissas!$B$14,IF(N2400&lt;Premissas!$B$10,Premissas!$B$15,IF(N2400&lt;Premissas!$B$11,Premissas!$B$16,IF(N2400&lt;Premissas!$B$12,Premissas!$B$17,Premissas!$B$18)))))</f>
        <v/>
      </c>
      <c r="Q2400" s="5">
        <f>IFERROR(P2400/Premissas!$B$4,0)</f>
        <v/>
      </c>
    </row>
    <row r="2401">
      <c r="A2401" s="2" t="n">
        <v>8</v>
      </c>
      <c r="B2401" s="2" t="n">
        <v>409</v>
      </c>
      <c r="C2401" s="2" t="inlineStr">
        <is>
          <t>SEPARACAO</t>
        </is>
      </c>
      <c r="D2401" s="2" t="inlineStr">
        <is>
          <t>6024599</t>
        </is>
      </c>
      <c r="E2401" s="2" t="inlineStr">
        <is>
          <t>Sergio Jorge Da Silva</t>
        </is>
      </c>
      <c r="F2401" s="2" t="n">
        <v>3723</v>
      </c>
      <c r="G2401" s="2" t="n">
        <v>57.47</v>
      </c>
      <c r="H2401" s="2" t="n">
        <v>65</v>
      </c>
      <c r="I2401" s="2" t="n">
        <v>105</v>
      </c>
      <c r="J2401" s="2" t="inlineStr">
        <is>
          <t>GPA</t>
        </is>
      </c>
      <c r="K2401" s="2">
        <f>IF(I2401&lt;&gt;"",I2401,IFERROR(INDEX(Base!$I:$I,MATCH(1,(Base!$C:$C=C2401)*(Base!$I:$I&lt;&gt;""),0)),0))</f>
        <v/>
      </c>
      <c r="L2401" s="2">
        <f>IF(AND(I2401="",K2401&gt;0),"SIM","NÃO")</f>
        <v/>
      </c>
      <c r="M2401" s="2">
        <f>IF(ISNUMBER(SEARCH("SEPARA",UPPER(C2401))),"NÃO","SIM")</f>
        <v/>
      </c>
      <c r="N2401" s="2">
        <f>IFERROR(H2401/K2401,0)</f>
        <v/>
      </c>
      <c r="O2401" s="2">
        <f>IF(M2401="NÃO","EXCLUÍDO",IF(N2401&lt;Premissas!$B$8,"&lt; 1,00",IF(N2401&lt;Premissas!$B$9,"1,00 – 1,19",IF(N2401&lt;Premissas!$B$10,"1,20 – 1,39",IF(N2401&lt;Premissas!$B$11,"1,40 – 1,59",IF(N2401&lt;Premissas!$B$12,"1,60 – 1,99","≥ 2,00"))))))</f>
        <v/>
      </c>
      <c r="P2401" s="5">
        <f>IF(OR(M2401="NÃO",N2401&lt;Premissas!$B$8),Premissas!$B$13,IF(N2401&lt;Premissas!$B$9,Premissas!$B$14,IF(N2401&lt;Premissas!$B$10,Premissas!$B$15,IF(N2401&lt;Premissas!$B$11,Premissas!$B$16,IF(N2401&lt;Premissas!$B$12,Premissas!$B$17,Premissas!$B$18)))))</f>
        <v/>
      </c>
      <c r="Q2401" s="5">
        <f>IFERROR(P2401/Premissas!$B$4,0)</f>
        <v/>
      </c>
    </row>
    <row r="2402">
      <c r="A2402" s="2" t="n">
        <v>8</v>
      </c>
      <c r="B2402" s="2" t="n">
        <v>409</v>
      </c>
      <c r="C2402" s="2" t="inlineStr">
        <is>
          <t>SEPARACAO</t>
        </is>
      </c>
      <c r="D2402" s="2" t="inlineStr">
        <is>
          <t>6026095</t>
        </is>
      </c>
      <c r="E2402" s="2" t="inlineStr">
        <is>
          <t>Elias Da Costa Romualdo</t>
        </is>
      </c>
      <c r="F2402" s="2" t="n">
        <v>3726</v>
      </c>
      <c r="G2402" s="2" t="n">
        <v>30.83</v>
      </c>
      <c r="H2402" s="2" t="n">
        <v>121</v>
      </c>
      <c r="I2402" s="2" t="n">
        <v>105</v>
      </c>
      <c r="J2402" s="2" t="inlineStr">
        <is>
          <t>GPA</t>
        </is>
      </c>
      <c r="K2402" s="2">
        <f>IF(I2402&lt;&gt;"",I2402,IFERROR(INDEX(Base!$I:$I,MATCH(1,(Base!$C:$C=C2402)*(Base!$I:$I&lt;&gt;""),0)),0))</f>
        <v/>
      </c>
      <c r="L2402" s="2">
        <f>IF(AND(I2402="",K2402&gt;0),"SIM","NÃO")</f>
        <v/>
      </c>
      <c r="M2402" s="2">
        <f>IF(ISNUMBER(SEARCH("SEPARA",UPPER(C2402))),"NÃO","SIM")</f>
        <v/>
      </c>
      <c r="N2402" s="2">
        <f>IFERROR(H2402/K2402,0)</f>
        <v/>
      </c>
      <c r="O2402" s="2">
        <f>IF(M2402="NÃO","EXCLUÍDO",IF(N2402&lt;Premissas!$B$8,"&lt; 1,00",IF(N2402&lt;Premissas!$B$9,"1,00 – 1,19",IF(N2402&lt;Premissas!$B$10,"1,20 – 1,39",IF(N2402&lt;Premissas!$B$11,"1,40 – 1,59",IF(N2402&lt;Premissas!$B$12,"1,60 – 1,99","≥ 2,00"))))))</f>
        <v/>
      </c>
      <c r="P2402" s="5">
        <f>IF(OR(M2402="NÃO",N2402&lt;Premissas!$B$8),Premissas!$B$13,IF(N2402&lt;Premissas!$B$9,Premissas!$B$14,IF(N2402&lt;Premissas!$B$10,Premissas!$B$15,IF(N2402&lt;Premissas!$B$11,Premissas!$B$16,IF(N2402&lt;Premissas!$B$12,Premissas!$B$17,Premissas!$B$18)))))</f>
        <v/>
      </c>
      <c r="Q2402" s="5">
        <f>IFERROR(P2402/Premissas!$B$4,0)</f>
        <v/>
      </c>
    </row>
    <row r="2403">
      <c r="A2403" s="2" t="n">
        <v>8</v>
      </c>
      <c r="B2403" s="2" t="n">
        <v>409</v>
      </c>
      <c r="C2403" s="2" t="inlineStr">
        <is>
          <t>SEPARACAO</t>
        </is>
      </c>
      <c r="D2403" s="2" t="inlineStr">
        <is>
          <t>6030920</t>
        </is>
      </c>
      <c r="E2403" s="2" t="inlineStr">
        <is>
          <t>Flavio Felipe Menezes</t>
        </is>
      </c>
      <c r="F2403" s="2" t="n">
        <v>519</v>
      </c>
      <c r="G2403" s="2" t="n">
        <v>11.04</v>
      </c>
      <c r="H2403" s="2" t="n">
        <v>47</v>
      </c>
      <c r="I2403" s="2" t="n">
        <v>105</v>
      </c>
      <c r="J2403" s="2" t="inlineStr">
        <is>
          <t>GPA</t>
        </is>
      </c>
      <c r="K2403" s="2">
        <f>IF(I2403&lt;&gt;"",I2403,IFERROR(INDEX(Base!$I:$I,MATCH(1,(Base!$C:$C=C2403)*(Base!$I:$I&lt;&gt;""),0)),0))</f>
        <v/>
      </c>
      <c r="L2403" s="2">
        <f>IF(AND(I2403="",K2403&gt;0),"SIM","NÃO")</f>
        <v/>
      </c>
      <c r="M2403" s="2">
        <f>IF(ISNUMBER(SEARCH("SEPARA",UPPER(C2403))),"NÃO","SIM")</f>
        <v/>
      </c>
      <c r="N2403" s="2">
        <f>IFERROR(H2403/K2403,0)</f>
        <v/>
      </c>
      <c r="O2403" s="2">
        <f>IF(M2403="NÃO","EXCLUÍDO",IF(N2403&lt;Premissas!$B$8,"&lt; 1,00",IF(N2403&lt;Premissas!$B$9,"1,00 – 1,19",IF(N2403&lt;Premissas!$B$10,"1,20 – 1,39",IF(N2403&lt;Premissas!$B$11,"1,40 – 1,59",IF(N2403&lt;Premissas!$B$12,"1,60 – 1,99","≥ 2,00"))))))</f>
        <v/>
      </c>
      <c r="P2403" s="5">
        <f>IF(OR(M2403="NÃO",N2403&lt;Premissas!$B$8),Premissas!$B$13,IF(N2403&lt;Premissas!$B$9,Premissas!$B$14,IF(N2403&lt;Premissas!$B$10,Premissas!$B$15,IF(N2403&lt;Premissas!$B$11,Premissas!$B$16,IF(N2403&lt;Premissas!$B$12,Premissas!$B$17,Premissas!$B$18)))))</f>
        <v/>
      </c>
      <c r="Q2403" s="5">
        <f>IFERROR(P2403/Premissas!$B$4,0)</f>
        <v/>
      </c>
    </row>
    <row r="2404">
      <c r="A2404" s="2" t="n">
        <v>8</v>
      </c>
      <c r="B2404" s="2" t="n">
        <v>409</v>
      </c>
      <c r="C2404" s="2" t="inlineStr">
        <is>
          <t>ATIVIDADE OP. EMP.</t>
        </is>
      </c>
      <c r="D2404" s="2" t="inlineStr">
        <is>
          <t>604089</t>
        </is>
      </c>
      <c r="E2404" s="2" t="inlineStr">
        <is>
          <t>Marlon Oliveira da Silva</t>
        </is>
      </c>
      <c r="F2404" s="2" t="n">
        <v>12</v>
      </c>
      <c r="G2404" s="2" t="n">
        <v>0.13</v>
      </c>
      <c r="H2404" s="2" t="n">
        <v>92</v>
      </c>
      <c r="I2404" s="2" t="n">
        <v>25</v>
      </c>
      <c r="J2404" s="2" t="inlineStr">
        <is>
          <t>GPA</t>
        </is>
      </c>
      <c r="K2404" s="2">
        <f>IF(I2404&lt;&gt;"",I2404,IFERROR(INDEX(Base!$I:$I,MATCH(1,(Base!$C:$C=C2404)*(Base!$I:$I&lt;&gt;""),0)),0))</f>
        <v/>
      </c>
      <c r="L2404" s="2">
        <f>IF(AND(I2404="",K2404&gt;0),"SIM","NÃO")</f>
        <v/>
      </c>
      <c r="M2404" s="2">
        <f>IF(ISNUMBER(SEARCH("SEPARA",UPPER(C2404))),"NÃO","SIM")</f>
        <v/>
      </c>
      <c r="N2404" s="2">
        <f>IFERROR(H2404/K2404,0)</f>
        <v/>
      </c>
      <c r="O2404" s="2">
        <f>IF(M2404="NÃO","EXCLUÍDO",IF(N2404&lt;Premissas!$B$8,"&lt; 1,00",IF(N2404&lt;Premissas!$B$9,"1,00 – 1,19",IF(N2404&lt;Premissas!$B$10,"1,20 – 1,39",IF(N2404&lt;Premissas!$B$11,"1,40 – 1,59",IF(N2404&lt;Premissas!$B$12,"1,60 – 1,99","≥ 2,00"))))))</f>
        <v/>
      </c>
      <c r="P2404" s="5">
        <f>IF(OR(M2404="NÃO",N2404&lt;Premissas!$B$8),Premissas!$B$13,IF(N2404&lt;Premissas!$B$9,Premissas!$B$14,IF(N2404&lt;Premissas!$B$10,Premissas!$B$15,IF(N2404&lt;Premissas!$B$11,Premissas!$B$16,IF(N2404&lt;Premissas!$B$12,Premissas!$B$17,Premissas!$B$18)))))</f>
        <v/>
      </c>
      <c r="Q2404" s="5">
        <f>IFERROR(P2404/Premissas!$B$4,0)</f>
        <v/>
      </c>
    </row>
    <row r="2405">
      <c r="A2405" s="2" t="n">
        <v>8</v>
      </c>
      <c r="B2405" s="2" t="n">
        <v>409</v>
      </c>
      <c r="C2405" s="2" t="inlineStr">
        <is>
          <t>ATIVIDADE OP. EMP.</t>
        </is>
      </c>
      <c r="D2405" s="2" t="inlineStr">
        <is>
          <t>606031</t>
        </is>
      </c>
      <c r="E2405" s="2" t="inlineStr">
        <is>
          <t>Antonio Jose Dias Filho</t>
        </is>
      </c>
      <c r="F2405" s="2" t="n">
        <v>2307</v>
      </c>
      <c r="G2405" s="2" t="n">
        <v>50.66</v>
      </c>
      <c r="H2405" s="2" t="n">
        <v>46</v>
      </c>
      <c r="I2405" s="2" t="n">
        <v>25</v>
      </c>
      <c r="J2405" s="2" t="inlineStr">
        <is>
          <t>GPA</t>
        </is>
      </c>
      <c r="K2405" s="2">
        <f>IF(I2405&lt;&gt;"",I2405,IFERROR(INDEX(Base!$I:$I,MATCH(1,(Base!$C:$C=C2405)*(Base!$I:$I&lt;&gt;""),0)),0))</f>
        <v/>
      </c>
      <c r="L2405" s="2">
        <f>IF(AND(I2405="",K2405&gt;0),"SIM","NÃO")</f>
        <v/>
      </c>
      <c r="M2405" s="2">
        <f>IF(ISNUMBER(SEARCH("SEPARA",UPPER(C2405))),"NÃO","SIM")</f>
        <v/>
      </c>
      <c r="N2405" s="2">
        <f>IFERROR(H2405/K2405,0)</f>
        <v/>
      </c>
      <c r="O2405" s="2">
        <f>IF(M2405="NÃO","EXCLUÍDO",IF(N2405&lt;Premissas!$B$8,"&lt; 1,00",IF(N2405&lt;Premissas!$B$9,"1,00 – 1,19",IF(N2405&lt;Premissas!$B$10,"1,20 – 1,39",IF(N2405&lt;Premissas!$B$11,"1,40 – 1,59",IF(N2405&lt;Premissas!$B$12,"1,60 – 1,99","≥ 2,00"))))))</f>
        <v/>
      </c>
      <c r="P2405" s="5">
        <f>IF(OR(M2405="NÃO",N2405&lt;Premissas!$B$8),Premissas!$B$13,IF(N2405&lt;Premissas!$B$9,Premissas!$B$14,IF(N2405&lt;Premissas!$B$10,Premissas!$B$15,IF(N2405&lt;Premissas!$B$11,Premissas!$B$16,IF(N2405&lt;Premissas!$B$12,Premissas!$B$17,Premissas!$B$18)))))</f>
        <v/>
      </c>
      <c r="Q2405" s="5">
        <f>IFERROR(P2405/Premissas!$B$4,0)</f>
        <v/>
      </c>
    </row>
    <row r="2406">
      <c r="A2406" s="2" t="n">
        <v>8</v>
      </c>
      <c r="B2406" s="2" t="n">
        <v>409</v>
      </c>
      <c r="C2406" s="2" t="inlineStr">
        <is>
          <t>ATIVIDADE OP. EMP.</t>
        </is>
      </c>
      <c r="D2406" s="2" t="inlineStr">
        <is>
          <t>615970</t>
        </is>
      </c>
      <c r="E2406" s="2" t="inlineStr">
        <is>
          <t>Filipe Santos De Melo</t>
        </is>
      </c>
      <c r="F2406" s="2" t="n">
        <v>1720</v>
      </c>
      <c r="G2406" s="2" t="n">
        <v>26.3</v>
      </c>
      <c r="H2406" s="2" t="n">
        <v>65</v>
      </c>
      <c r="I2406" s="2" t="n">
        <v>25</v>
      </c>
      <c r="J2406" s="2" t="inlineStr">
        <is>
          <t>GPA</t>
        </is>
      </c>
      <c r="K2406" s="2">
        <f>IF(I2406&lt;&gt;"",I2406,IFERROR(INDEX(Base!$I:$I,MATCH(1,(Base!$C:$C=C2406)*(Base!$I:$I&lt;&gt;""),0)),0))</f>
        <v/>
      </c>
      <c r="L2406" s="2">
        <f>IF(AND(I2406="",K2406&gt;0),"SIM","NÃO")</f>
        <v/>
      </c>
      <c r="M2406" s="2">
        <f>IF(ISNUMBER(SEARCH("SEPARA",UPPER(C2406))),"NÃO","SIM")</f>
        <v/>
      </c>
      <c r="N2406" s="2">
        <f>IFERROR(H2406/K2406,0)</f>
        <v/>
      </c>
      <c r="O2406" s="2">
        <f>IF(M2406="NÃO","EXCLUÍDO",IF(N2406&lt;Premissas!$B$8,"&lt; 1,00",IF(N2406&lt;Premissas!$B$9,"1,00 – 1,19",IF(N2406&lt;Premissas!$B$10,"1,20 – 1,39",IF(N2406&lt;Premissas!$B$11,"1,40 – 1,59",IF(N2406&lt;Premissas!$B$12,"1,60 – 1,99","≥ 2,00"))))))</f>
        <v/>
      </c>
      <c r="P2406" s="5">
        <f>IF(OR(M2406="NÃO",N2406&lt;Premissas!$B$8),Premissas!$B$13,IF(N2406&lt;Premissas!$B$9,Premissas!$B$14,IF(N2406&lt;Premissas!$B$10,Premissas!$B$15,IF(N2406&lt;Premissas!$B$11,Premissas!$B$16,IF(N2406&lt;Premissas!$B$12,Premissas!$B$17,Premissas!$B$18)))))</f>
        <v/>
      </c>
      <c r="Q2406" s="5">
        <f>IFERROR(P2406/Premissas!$B$4,0)</f>
        <v/>
      </c>
    </row>
    <row r="2407">
      <c r="A2407" s="2" t="n">
        <v>8</v>
      </c>
      <c r="B2407" s="2" t="n">
        <v>409</v>
      </c>
      <c r="C2407" s="2" t="inlineStr">
        <is>
          <t>CARREGAMENTO</t>
        </is>
      </c>
      <c r="D2407" s="2" t="inlineStr">
        <is>
          <t>619775</t>
        </is>
      </c>
      <c r="E2407" s="2" t="inlineStr">
        <is>
          <t>Mauricio Gomes Da Silva</t>
        </is>
      </c>
      <c r="F2407" s="2" t="n">
        <v>105</v>
      </c>
      <c r="G2407" s="2" t="n">
        <v>2.97</v>
      </c>
      <c r="H2407" s="2" t="n">
        <v>35</v>
      </c>
      <c r="I2407" s="2" t="n">
        <v>24</v>
      </c>
      <c r="J2407" s="2" t="inlineStr">
        <is>
          <t>GPA</t>
        </is>
      </c>
      <c r="K2407" s="2">
        <f>IF(I2407&lt;&gt;"",I2407,IFERROR(INDEX(Base!$I:$I,MATCH(1,(Base!$C:$C=C2407)*(Base!$I:$I&lt;&gt;""),0)),0))</f>
        <v/>
      </c>
      <c r="L2407" s="2">
        <f>IF(AND(I2407="",K2407&gt;0),"SIM","NÃO")</f>
        <v/>
      </c>
      <c r="M2407" s="2">
        <f>IF(ISNUMBER(SEARCH("SEPARA",UPPER(C2407))),"NÃO","SIM")</f>
        <v/>
      </c>
      <c r="N2407" s="2">
        <f>IFERROR(H2407/K2407,0)</f>
        <v/>
      </c>
      <c r="O2407" s="2">
        <f>IF(M2407="NÃO","EXCLUÍDO",IF(N2407&lt;Premissas!$B$8,"&lt; 1,00",IF(N2407&lt;Premissas!$B$9,"1,00 – 1,19",IF(N2407&lt;Premissas!$B$10,"1,20 – 1,39",IF(N2407&lt;Premissas!$B$11,"1,40 – 1,59",IF(N2407&lt;Premissas!$B$12,"1,60 – 1,99","≥ 2,00"))))))</f>
        <v/>
      </c>
      <c r="P2407" s="5">
        <f>IF(OR(M2407="NÃO",N2407&lt;Premissas!$B$8),Premissas!$B$13,IF(N2407&lt;Premissas!$B$9,Premissas!$B$14,IF(N2407&lt;Premissas!$B$10,Premissas!$B$15,IF(N2407&lt;Premissas!$B$11,Premissas!$B$16,IF(N2407&lt;Premissas!$B$12,Premissas!$B$17,Premissas!$B$18)))))</f>
        <v/>
      </c>
      <c r="Q2407" s="5">
        <f>IFERROR(P2407/Premissas!$B$4,0)</f>
        <v/>
      </c>
    </row>
    <row r="2408">
      <c r="A2408" s="2" t="n">
        <v>8</v>
      </c>
      <c r="B2408" s="2" t="n">
        <v>409</v>
      </c>
      <c r="C2408" s="2" t="inlineStr">
        <is>
          <t>CARREGAMENTO</t>
        </is>
      </c>
      <c r="D2408" s="2" t="inlineStr">
        <is>
          <t>661168</t>
        </is>
      </c>
      <c r="E2408" s="2" t="inlineStr">
        <is>
          <t>Jorge Alberto Correa Leite</t>
        </is>
      </c>
      <c r="F2408" s="2" t="n">
        <v>363</v>
      </c>
      <c r="G2408" s="2" t="n">
        <v>3.49</v>
      </c>
      <c r="H2408" s="2" t="n">
        <v>104</v>
      </c>
      <c r="I2408" s="2" t="n">
        <v>24</v>
      </c>
      <c r="J2408" s="2" t="inlineStr">
        <is>
          <t>GPA</t>
        </is>
      </c>
      <c r="K2408" s="2">
        <f>IF(I2408&lt;&gt;"",I2408,IFERROR(INDEX(Base!$I:$I,MATCH(1,(Base!$C:$C=C2408)*(Base!$I:$I&lt;&gt;""),0)),0))</f>
        <v/>
      </c>
      <c r="L2408" s="2">
        <f>IF(AND(I2408="",K2408&gt;0),"SIM","NÃO")</f>
        <v/>
      </c>
      <c r="M2408" s="2">
        <f>IF(ISNUMBER(SEARCH("SEPARA",UPPER(C2408))),"NÃO","SIM")</f>
        <v/>
      </c>
      <c r="N2408" s="2">
        <f>IFERROR(H2408/K2408,0)</f>
        <v/>
      </c>
      <c r="O2408" s="2">
        <f>IF(M2408="NÃO","EXCLUÍDO",IF(N2408&lt;Premissas!$B$8,"&lt; 1,00",IF(N2408&lt;Premissas!$B$9,"1,00 – 1,19",IF(N2408&lt;Premissas!$B$10,"1,20 – 1,39",IF(N2408&lt;Premissas!$B$11,"1,40 – 1,59",IF(N2408&lt;Premissas!$B$12,"1,60 – 1,99","≥ 2,00"))))))</f>
        <v/>
      </c>
      <c r="P2408" s="5">
        <f>IF(OR(M2408="NÃO",N2408&lt;Premissas!$B$8),Premissas!$B$13,IF(N2408&lt;Premissas!$B$9,Premissas!$B$14,IF(N2408&lt;Premissas!$B$10,Premissas!$B$15,IF(N2408&lt;Premissas!$B$11,Premissas!$B$16,IF(N2408&lt;Premissas!$B$12,Premissas!$B$17,Premissas!$B$18)))))</f>
        <v/>
      </c>
      <c r="Q2408" s="5">
        <f>IFERROR(P2408/Premissas!$B$4,0)</f>
        <v/>
      </c>
    </row>
    <row r="2409">
      <c r="A2409" s="2" t="n">
        <v>8</v>
      </c>
      <c r="B2409" s="2" t="n">
        <v>409</v>
      </c>
      <c r="C2409" s="2" t="inlineStr">
        <is>
          <t>RECEBIMENTO</t>
        </is>
      </c>
      <c r="D2409" s="2" t="inlineStr">
        <is>
          <t>667423</t>
        </is>
      </c>
      <c r="E2409" s="2" t="inlineStr">
        <is>
          <t>Laercio Alves Muniz Ximenes</t>
        </is>
      </c>
      <c r="F2409" s="2" t="n">
        <v>934</v>
      </c>
      <c r="G2409" s="2" t="n">
        <v>30.81</v>
      </c>
      <c r="H2409" s="2" t="n">
        <v>30</v>
      </c>
      <c r="I2409" s="2" t="n">
        <v>25</v>
      </c>
      <c r="J2409" s="2" t="inlineStr">
        <is>
          <t>GPA</t>
        </is>
      </c>
      <c r="K2409" s="2">
        <f>IF(I2409&lt;&gt;"",I2409,IFERROR(INDEX(Base!$I:$I,MATCH(1,(Base!$C:$C=C2409)*(Base!$I:$I&lt;&gt;""),0)),0))</f>
        <v/>
      </c>
      <c r="L2409" s="2">
        <f>IF(AND(I2409="",K2409&gt;0),"SIM","NÃO")</f>
        <v/>
      </c>
      <c r="M2409" s="2">
        <f>IF(ISNUMBER(SEARCH("SEPARA",UPPER(C2409))),"NÃO","SIM")</f>
        <v/>
      </c>
      <c r="N2409" s="2">
        <f>IFERROR(H2409/K2409,0)</f>
        <v/>
      </c>
      <c r="O2409" s="2">
        <f>IF(M2409="NÃO","EXCLUÍDO",IF(N2409&lt;Premissas!$B$8,"&lt; 1,00",IF(N2409&lt;Premissas!$B$9,"1,00 – 1,19",IF(N2409&lt;Premissas!$B$10,"1,20 – 1,39",IF(N2409&lt;Premissas!$B$11,"1,40 – 1,59",IF(N2409&lt;Premissas!$B$12,"1,60 – 1,99","≥ 2,00"))))))</f>
        <v/>
      </c>
      <c r="P2409" s="5">
        <f>IF(OR(M2409="NÃO",N2409&lt;Premissas!$B$8),Premissas!$B$13,IF(N2409&lt;Premissas!$B$9,Premissas!$B$14,IF(N2409&lt;Premissas!$B$10,Premissas!$B$15,IF(N2409&lt;Premissas!$B$11,Premissas!$B$16,IF(N2409&lt;Premissas!$B$12,Premissas!$B$17,Premissas!$B$18)))))</f>
        <v/>
      </c>
      <c r="Q2409" s="5">
        <f>IFERROR(P2409/Premissas!$B$4,0)</f>
        <v/>
      </c>
    </row>
    <row r="2410">
      <c r="A2410" s="2" t="n">
        <v>8</v>
      </c>
      <c r="B2410" s="2" t="n">
        <v>409</v>
      </c>
      <c r="C2410" s="2" t="inlineStr">
        <is>
          <t>PUXADA RECEB</t>
        </is>
      </c>
      <c r="D2410" s="2" t="inlineStr">
        <is>
          <t>671247</t>
        </is>
      </c>
      <c r="E2410" s="2" t="inlineStr">
        <is>
          <t>Marlon Valerio Da Silva Carvalho</t>
        </is>
      </c>
      <c r="F2410" s="2" t="n">
        <v>6</v>
      </c>
      <c r="G2410" s="2" t="n">
        <v>0.85</v>
      </c>
      <c r="H2410" s="2" t="n">
        <v>7</v>
      </c>
      <c r="I2410" s="2" t="n">
        <v>22</v>
      </c>
      <c r="J2410" s="2" t="inlineStr">
        <is>
          <t>GPA</t>
        </is>
      </c>
      <c r="K2410" s="2">
        <f>IF(I2410&lt;&gt;"",I2410,IFERROR(INDEX(Base!$I:$I,MATCH(1,(Base!$C:$C=C2410)*(Base!$I:$I&lt;&gt;""),0)),0))</f>
        <v/>
      </c>
      <c r="L2410" s="2">
        <f>IF(AND(I2410="",K2410&gt;0),"SIM","NÃO")</f>
        <v/>
      </c>
      <c r="M2410" s="2">
        <f>IF(ISNUMBER(SEARCH("SEPARA",UPPER(C2410))),"NÃO","SIM")</f>
        <v/>
      </c>
      <c r="N2410" s="2">
        <f>IFERROR(H2410/K2410,0)</f>
        <v/>
      </c>
      <c r="O2410" s="2">
        <f>IF(M2410="NÃO","EXCLUÍDO",IF(N2410&lt;Premissas!$B$8,"&lt; 1,00",IF(N2410&lt;Premissas!$B$9,"1,00 – 1,19",IF(N2410&lt;Premissas!$B$10,"1,20 – 1,39",IF(N2410&lt;Premissas!$B$11,"1,40 – 1,59",IF(N2410&lt;Premissas!$B$12,"1,60 – 1,99","≥ 2,00"))))))</f>
        <v/>
      </c>
      <c r="P2410" s="5">
        <f>IF(OR(M2410="NÃO",N2410&lt;Premissas!$B$8),Premissas!$B$13,IF(N2410&lt;Premissas!$B$9,Premissas!$B$14,IF(N2410&lt;Premissas!$B$10,Premissas!$B$15,IF(N2410&lt;Premissas!$B$11,Premissas!$B$16,IF(N2410&lt;Premissas!$B$12,Premissas!$B$17,Premissas!$B$18)))))</f>
        <v/>
      </c>
      <c r="Q2410" s="5">
        <f>IFERROR(P2410/Premissas!$B$4,0)</f>
        <v/>
      </c>
    </row>
    <row r="2411">
      <c r="A2411" s="2" t="n">
        <v>8</v>
      </c>
      <c r="B2411" s="2" t="n">
        <v>409</v>
      </c>
      <c r="C2411" s="2" t="inlineStr">
        <is>
          <t>SEPARACAO</t>
        </is>
      </c>
      <c r="D2411" s="2" t="inlineStr">
        <is>
          <t>689587</t>
        </is>
      </c>
      <c r="E2411" s="2" t="inlineStr">
        <is>
          <t>Marcos Cezar Roma</t>
        </is>
      </c>
      <c r="F2411" s="2" t="n">
        <v>2710</v>
      </c>
      <c r="G2411" s="2" t="n">
        <v>31.88</v>
      </c>
      <c r="H2411" s="2" t="n">
        <v>85</v>
      </c>
      <c r="I2411" s="2" t="n">
        <v>105</v>
      </c>
      <c r="J2411" s="2" t="inlineStr">
        <is>
          <t>GPA</t>
        </is>
      </c>
      <c r="K2411" s="2">
        <f>IF(I2411&lt;&gt;"",I2411,IFERROR(INDEX(Base!$I:$I,MATCH(1,(Base!$C:$C=C2411)*(Base!$I:$I&lt;&gt;""),0)),0))</f>
        <v/>
      </c>
      <c r="L2411" s="2">
        <f>IF(AND(I2411="",K2411&gt;0),"SIM","NÃO")</f>
        <v/>
      </c>
      <c r="M2411" s="2">
        <f>IF(ISNUMBER(SEARCH("SEPARA",UPPER(C2411))),"NÃO","SIM")</f>
        <v/>
      </c>
      <c r="N2411" s="2">
        <f>IFERROR(H2411/K2411,0)</f>
        <v/>
      </c>
      <c r="O2411" s="2">
        <f>IF(M2411="NÃO","EXCLUÍDO",IF(N2411&lt;Premissas!$B$8,"&lt; 1,00",IF(N2411&lt;Premissas!$B$9,"1,00 – 1,19",IF(N2411&lt;Premissas!$B$10,"1,20 – 1,39",IF(N2411&lt;Premissas!$B$11,"1,40 – 1,59",IF(N2411&lt;Premissas!$B$12,"1,60 – 1,99","≥ 2,00"))))))</f>
        <v/>
      </c>
      <c r="P2411" s="5">
        <f>IF(OR(M2411="NÃO",N2411&lt;Premissas!$B$8),Premissas!$B$13,IF(N2411&lt;Premissas!$B$9,Premissas!$B$14,IF(N2411&lt;Premissas!$B$10,Premissas!$B$15,IF(N2411&lt;Premissas!$B$11,Premissas!$B$16,IF(N2411&lt;Premissas!$B$12,Premissas!$B$17,Premissas!$B$18)))))</f>
        <v/>
      </c>
      <c r="Q2411" s="5">
        <f>IFERROR(P2411/Premissas!$B$4,0)</f>
        <v/>
      </c>
    </row>
    <row r="2412">
      <c r="A2412" s="2" t="n">
        <v>8</v>
      </c>
      <c r="B2412" s="2" t="n">
        <v>409</v>
      </c>
      <c r="C2412" s="2" t="inlineStr">
        <is>
          <t>CARREGAMENTO</t>
        </is>
      </c>
      <c r="D2412" s="2" t="inlineStr">
        <is>
          <t>689924</t>
        </is>
      </c>
      <c r="E2412" s="2" t="inlineStr">
        <is>
          <t>Rafael Amaro De Freitas</t>
        </is>
      </c>
      <c r="F2412" s="2" t="n">
        <v>413</v>
      </c>
      <c r="G2412" s="2" t="n">
        <v>4.41</v>
      </c>
      <c r="H2412" s="2" t="n">
        <v>94</v>
      </c>
      <c r="I2412" s="2" t="n">
        <v>24</v>
      </c>
      <c r="J2412" s="2" t="inlineStr">
        <is>
          <t>GPA</t>
        </is>
      </c>
      <c r="K2412" s="2">
        <f>IF(I2412&lt;&gt;"",I2412,IFERROR(INDEX(Base!$I:$I,MATCH(1,(Base!$C:$C=C2412)*(Base!$I:$I&lt;&gt;""),0)),0))</f>
        <v/>
      </c>
      <c r="L2412" s="2">
        <f>IF(AND(I2412="",K2412&gt;0),"SIM","NÃO")</f>
        <v/>
      </c>
      <c r="M2412" s="2">
        <f>IF(ISNUMBER(SEARCH("SEPARA",UPPER(C2412))),"NÃO","SIM")</f>
        <v/>
      </c>
      <c r="N2412" s="2">
        <f>IFERROR(H2412/K2412,0)</f>
        <v/>
      </c>
      <c r="O2412" s="2">
        <f>IF(M2412="NÃO","EXCLUÍDO",IF(N2412&lt;Premissas!$B$8,"&lt; 1,00",IF(N2412&lt;Premissas!$B$9,"1,00 – 1,19",IF(N2412&lt;Premissas!$B$10,"1,20 – 1,39",IF(N2412&lt;Premissas!$B$11,"1,40 – 1,59",IF(N2412&lt;Premissas!$B$12,"1,60 – 1,99","≥ 2,00"))))))</f>
        <v/>
      </c>
      <c r="P2412" s="5">
        <f>IF(OR(M2412="NÃO",N2412&lt;Premissas!$B$8),Premissas!$B$13,IF(N2412&lt;Premissas!$B$9,Premissas!$B$14,IF(N2412&lt;Premissas!$B$10,Premissas!$B$15,IF(N2412&lt;Premissas!$B$11,Premissas!$B$16,IF(N2412&lt;Premissas!$B$12,Premissas!$B$17,Premissas!$B$18)))))</f>
        <v/>
      </c>
      <c r="Q2412" s="5">
        <f>IFERROR(P2412/Premissas!$B$4,0)</f>
        <v/>
      </c>
    </row>
    <row r="2413">
      <c r="A2413" s="2" t="n">
        <v>8</v>
      </c>
      <c r="B2413" s="2" t="n">
        <v>409</v>
      </c>
      <c r="C2413" s="2" t="inlineStr">
        <is>
          <t>CARREGAMENTO</t>
        </is>
      </c>
      <c r="D2413" s="2" t="inlineStr">
        <is>
          <t>692659</t>
        </is>
      </c>
      <c r="E2413" s="2" t="inlineStr">
        <is>
          <t>Wallace Soares Dos Santos</t>
        </is>
      </c>
      <c r="F2413" s="2" t="n">
        <v>260</v>
      </c>
      <c r="G2413" s="2" t="n">
        <v>7.31</v>
      </c>
      <c r="H2413" s="2" t="n">
        <v>36</v>
      </c>
      <c r="I2413" s="2" t="n">
        <v>24</v>
      </c>
      <c r="J2413" s="2" t="inlineStr">
        <is>
          <t>GPA</t>
        </is>
      </c>
      <c r="K2413" s="2">
        <f>IF(I2413&lt;&gt;"",I2413,IFERROR(INDEX(Base!$I:$I,MATCH(1,(Base!$C:$C=C2413)*(Base!$I:$I&lt;&gt;""),0)),0))</f>
        <v/>
      </c>
      <c r="L2413" s="2">
        <f>IF(AND(I2413="",K2413&gt;0),"SIM","NÃO")</f>
        <v/>
      </c>
      <c r="M2413" s="2">
        <f>IF(ISNUMBER(SEARCH("SEPARA",UPPER(C2413))),"NÃO","SIM")</f>
        <v/>
      </c>
      <c r="N2413" s="2">
        <f>IFERROR(H2413/K2413,0)</f>
        <v/>
      </c>
      <c r="O2413" s="2">
        <f>IF(M2413="NÃO","EXCLUÍDO",IF(N2413&lt;Premissas!$B$8,"&lt; 1,00",IF(N2413&lt;Premissas!$B$9,"1,00 – 1,19",IF(N2413&lt;Premissas!$B$10,"1,20 – 1,39",IF(N2413&lt;Premissas!$B$11,"1,40 – 1,59",IF(N2413&lt;Premissas!$B$12,"1,60 – 1,99","≥ 2,00"))))))</f>
        <v/>
      </c>
      <c r="P2413" s="5">
        <f>IF(OR(M2413="NÃO",N2413&lt;Premissas!$B$8),Premissas!$B$13,IF(N2413&lt;Premissas!$B$9,Premissas!$B$14,IF(N2413&lt;Premissas!$B$10,Premissas!$B$15,IF(N2413&lt;Premissas!$B$11,Premissas!$B$16,IF(N2413&lt;Premissas!$B$12,Premissas!$B$17,Premissas!$B$18)))))</f>
        <v/>
      </c>
      <c r="Q2413" s="5">
        <f>IFERROR(P2413/Premissas!$B$4,0)</f>
        <v/>
      </c>
    </row>
    <row r="2414">
      <c r="A2414" s="2" t="n">
        <v>8</v>
      </c>
      <c r="B2414" s="2" t="n">
        <v>409</v>
      </c>
      <c r="C2414" s="2" t="inlineStr">
        <is>
          <t>PUXADA RECEB</t>
        </is>
      </c>
      <c r="D2414" s="2" t="inlineStr">
        <is>
          <t>694443</t>
        </is>
      </c>
      <c r="E2414" s="2" t="inlineStr">
        <is>
          <t>Luiz Alberto Da Silva</t>
        </is>
      </c>
      <c r="F2414" s="2" t="n">
        <v>131</v>
      </c>
      <c r="G2414" s="2" t="n">
        <v>11.62</v>
      </c>
      <c r="H2414" s="2" t="n">
        <v>11</v>
      </c>
      <c r="I2414" s="2" t="n">
        <v>22</v>
      </c>
      <c r="J2414" s="2" t="inlineStr">
        <is>
          <t>GPA</t>
        </is>
      </c>
      <c r="K2414" s="2">
        <f>IF(I2414&lt;&gt;"",I2414,IFERROR(INDEX(Base!$I:$I,MATCH(1,(Base!$C:$C=C2414)*(Base!$I:$I&lt;&gt;""),0)),0))</f>
        <v/>
      </c>
      <c r="L2414" s="2">
        <f>IF(AND(I2414="",K2414&gt;0),"SIM","NÃO")</f>
        <v/>
      </c>
      <c r="M2414" s="2">
        <f>IF(ISNUMBER(SEARCH("SEPARA",UPPER(C2414))),"NÃO","SIM")</f>
        <v/>
      </c>
      <c r="N2414" s="2">
        <f>IFERROR(H2414/K2414,0)</f>
        <v/>
      </c>
      <c r="O2414" s="2">
        <f>IF(M2414="NÃO","EXCLUÍDO",IF(N2414&lt;Premissas!$B$8,"&lt; 1,00",IF(N2414&lt;Premissas!$B$9,"1,00 – 1,19",IF(N2414&lt;Premissas!$B$10,"1,20 – 1,39",IF(N2414&lt;Premissas!$B$11,"1,40 – 1,59",IF(N2414&lt;Premissas!$B$12,"1,60 – 1,99","≥ 2,00"))))))</f>
        <v/>
      </c>
      <c r="P2414" s="5">
        <f>IF(OR(M2414="NÃO",N2414&lt;Premissas!$B$8),Premissas!$B$13,IF(N2414&lt;Premissas!$B$9,Premissas!$B$14,IF(N2414&lt;Premissas!$B$10,Premissas!$B$15,IF(N2414&lt;Premissas!$B$11,Premissas!$B$16,IF(N2414&lt;Premissas!$B$12,Premissas!$B$17,Premissas!$B$18)))))</f>
        <v/>
      </c>
      <c r="Q2414" s="5">
        <f>IFERROR(P2414/Premissas!$B$4,0)</f>
        <v/>
      </c>
    </row>
    <row r="2415">
      <c r="A2415" s="2" t="n">
        <v>8</v>
      </c>
      <c r="B2415" s="2" t="n">
        <v>409</v>
      </c>
      <c r="C2415" s="2" t="inlineStr">
        <is>
          <t>RECEBIMENTO</t>
        </is>
      </c>
      <c r="D2415" s="2" t="inlineStr">
        <is>
          <t>694443</t>
        </is>
      </c>
      <c r="E2415" s="2" t="inlineStr">
        <is>
          <t>Luiz Alberto Da Silva</t>
        </is>
      </c>
      <c r="F2415" s="2" t="n">
        <v>23</v>
      </c>
      <c r="G2415" s="2" t="n">
        <v>2.04</v>
      </c>
      <c r="H2415" s="2" t="n">
        <v>11</v>
      </c>
      <c r="I2415" s="2" t="n">
        <v>25</v>
      </c>
      <c r="J2415" s="2" t="inlineStr">
        <is>
          <t>GPA</t>
        </is>
      </c>
      <c r="K2415" s="2">
        <f>IF(I2415&lt;&gt;"",I2415,IFERROR(INDEX(Base!$I:$I,MATCH(1,(Base!$C:$C=C2415)*(Base!$I:$I&lt;&gt;""),0)),0))</f>
        <v/>
      </c>
      <c r="L2415" s="2">
        <f>IF(AND(I2415="",K2415&gt;0),"SIM","NÃO")</f>
        <v/>
      </c>
      <c r="M2415" s="2">
        <f>IF(ISNUMBER(SEARCH("SEPARA",UPPER(C2415))),"NÃO","SIM")</f>
        <v/>
      </c>
      <c r="N2415" s="2">
        <f>IFERROR(H2415/K2415,0)</f>
        <v/>
      </c>
      <c r="O2415" s="2">
        <f>IF(M2415="NÃO","EXCLUÍDO",IF(N2415&lt;Premissas!$B$8,"&lt; 1,00",IF(N2415&lt;Premissas!$B$9,"1,00 – 1,19",IF(N2415&lt;Premissas!$B$10,"1,20 – 1,39",IF(N2415&lt;Premissas!$B$11,"1,40 – 1,59",IF(N2415&lt;Premissas!$B$12,"1,60 – 1,99","≥ 2,00"))))))</f>
        <v/>
      </c>
      <c r="P2415" s="5">
        <f>IF(OR(M2415="NÃO",N2415&lt;Premissas!$B$8),Premissas!$B$13,IF(N2415&lt;Premissas!$B$9,Premissas!$B$14,IF(N2415&lt;Premissas!$B$10,Premissas!$B$15,IF(N2415&lt;Premissas!$B$11,Premissas!$B$16,IF(N2415&lt;Premissas!$B$12,Premissas!$B$17,Premissas!$B$18)))))</f>
        <v/>
      </c>
      <c r="Q2415" s="5">
        <f>IFERROR(P2415/Premissas!$B$4,0)</f>
        <v/>
      </c>
    </row>
    <row r="2416">
      <c r="A2416" s="2" t="n">
        <v>8</v>
      </c>
      <c r="B2416" s="2" t="n">
        <v>409</v>
      </c>
      <c r="C2416" s="2" t="inlineStr">
        <is>
          <t>SEPARACAO</t>
        </is>
      </c>
      <c r="D2416" s="2" t="inlineStr">
        <is>
          <t>694443</t>
        </is>
      </c>
      <c r="E2416" s="2" t="inlineStr">
        <is>
          <t>Luiz Alberto Da Silva</t>
        </is>
      </c>
      <c r="F2416" s="2" t="n">
        <v>642</v>
      </c>
      <c r="G2416" s="2" t="n">
        <v>13.03</v>
      </c>
      <c r="H2416" s="2" t="n">
        <v>49</v>
      </c>
      <c r="I2416" s="2" t="n">
        <v>105</v>
      </c>
      <c r="J2416" s="2" t="inlineStr">
        <is>
          <t>GPA</t>
        </is>
      </c>
      <c r="K2416" s="2">
        <f>IF(I2416&lt;&gt;"",I2416,IFERROR(INDEX(Base!$I:$I,MATCH(1,(Base!$C:$C=C2416)*(Base!$I:$I&lt;&gt;""),0)),0))</f>
        <v/>
      </c>
      <c r="L2416" s="2">
        <f>IF(AND(I2416="",K2416&gt;0),"SIM","NÃO")</f>
        <v/>
      </c>
      <c r="M2416" s="2">
        <f>IF(ISNUMBER(SEARCH("SEPARA",UPPER(C2416))),"NÃO","SIM")</f>
        <v/>
      </c>
      <c r="N2416" s="2">
        <f>IFERROR(H2416/K2416,0)</f>
        <v/>
      </c>
      <c r="O2416" s="2">
        <f>IF(M2416="NÃO","EXCLUÍDO",IF(N2416&lt;Premissas!$B$8,"&lt; 1,00",IF(N2416&lt;Premissas!$B$9,"1,00 – 1,19",IF(N2416&lt;Premissas!$B$10,"1,20 – 1,39",IF(N2416&lt;Premissas!$B$11,"1,40 – 1,59",IF(N2416&lt;Premissas!$B$12,"1,60 – 1,99","≥ 2,00"))))))</f>
        <v/>
      </c>
      <c r="P2416" s="5">
        <f>IF(OR(M2416="NÃO",N2416&lt;Premissas!$B$8),Premissas!$B$13,IF(N2416&lt;Premissas!$B$9,Premissas!$B$14,IF(N2416&lt;Premissas!$B$10,Premissas!$B$15,IF(N2416&lt;Premissas!$B$11,Premissas!$B$16,IF(N2416&lt;Premissas!$B$12,Premissas!$B$17,Premissas!$B$18)))))</f>
        <v/>
      </c>
      <c r="Q2416" s="5">
        <f>IFERROR(P2416/Premissas!$B$4,0)</f>
        <v/>
      </c>
    </row>
    <row r="2417">
      <c r="A2417" s="2" t="n">
        <v>8</v>
      </c>
      <c r="B2417" s="2" t="n">
        <v>930</v>
      </c>
      <c r="C2417" s="2" t="inlineStr">
        <is>
          <t>RECEBIMENTO</t>
        </is>
      </c>
      <c r="D2417" s="2" t="inlineStr">
        <is>
          <t>122853</t>
        </is>
      </c>
      <c r="E2417" s="2" t="inlineStr">
        <is>
          <t>ROSE KATIA  DE OLIVEIRA</t>
        </is>
      </c>
      <c r="F2417" s="2" t="n">
        <v>3214</v>
      </c>
      <c r="G2417" s="2" t="n">
        <v>119.91</v>
      </c>
      <c r="H2417" s="2" t="n">
        <v>27</v>
      </c>
      <c r="I2417" s="2" t="n">
        <v>0</v>
      </c>
      <c r="J2417" s="2" t="inlineStr">
        <is>
          <t>GPA</t>
        </is>
      </c>
      <c r="K2417" s="2">
        <f>IF(I2417&lt;&gt;"",I2417,IFERROR(INDEX(Base!$I:$I,MATCH(1,(Base!$C:$C=C2417)*(Base!$I:$I&lt;&gt;""),0)),0))</f>
        <v/>
      </c>
      <c r="L2417" s="2">
        <f>IF(AND(I2417="",K2417&gt;0),"SIM","NÃO")</f>
        <v/>
      </c>
      <c r="M2417" s="2">
        <f>IF(ISNUMBER(SEARCH("SEPARA",UPPER(C2417))),"NÃO","SIM")</f>
        <v/>
      </c>
      <c r="N2417" s="2">
        <f>IFERROR(H2417/K2417,0)</f>
        <v/>
      </c>
      <c r="O2417" s="2">
        <f>IF(M2417="NÃO","EXCLUÍDO",IF(N2417&lt;Premissas!$B$8,"&lt; 1,00",IF(N2417&lt;Premissas!$B$9,"1,00 – 1,19",IF(N2417&lt;Premissas!$B$10,"1,20 – 1,39",IF(N2417&lt;Premissas!$B$11,"1,40 – 1,59",IF(N2417&lt;Premissas!$B$12,"1,60 – 1,99","≥ 2,00"))))))</f>
        <v/>
      </c>
      <c r="P2417" s="5">
        <f>IF(OR(M2417="NÃO",N2417&lt;Premissas!$B$8),Premissas!$B$13,IF(N2417&lt;Premissas!$B$9,Premissas!$B$14,IF(N2417&lt;Premissas!$B$10,Premissas!$B$15,IF(N2417&lt;Premissas!$B$11,Premissas!$B$16,IF(N2417&lt;Premissas!$B$12,Premissas!$B$17,Premissas!$B$18)))))</f>
        <v/>
      </c>
      <c r="Q2417" s="5">
        <f>IFERROR(P2417/Premissas!$B$4,0)</f>
        <v/>
      </c>
    </row>
    <row r="2418">
      <c r="A2418" s="2" t="n">
        <v>8</v>
      </c>
      <c r="B2418" s="2" t="n">
        <v>930</v>
      </c>
      <c r="C2418" s="2" t="inlineStr">
        <is>
          <t>ATIVIDADE OP. EMP.</t>
        </is>
      </c>
      <c r="D2418" s="2" t="inlineStr">
        <is>
          <t>128476</t>
        </is>
      </c>
      <c r="E2418" s="2" t="inlineStr">
        <is>
          <t>Manoel Alves Vieira</t>
        </is>
      </c>
      <c r="F2418" s="2" t="n">
        <v>864</v>
      </c>
      <c r="G2418" s="2" t="n">
        <v>71.77</v>
      </c>
      <c r="H2418" s="2" t="n">
        <v>12</v>
      </c>
      <c r="I2418" s="2" t="n">
        <v>0</v>
      </c>
      <c r="J2418" s="2" t="inlineStr">
        <is>
          <t>GPA</t>
        </is>
      </c>
      <c r="K2418" s="2">
        <f>IF(I2418&lt;&gt;"",I2418,IFERROR(INDEX(Base!$I:$I,MATCH(1,(Base!$C:$C=C2418)*(Base!$I:$I&lt;&gt;""),0)),0))</f>
        <v/>
      </c>
      <c r="L2418" s="2">
        <f>IF(AND(I2418="",K2418&gt;0),"SIM","NÃO")</f>
        <v/>
      </c>
      <c r="M2418" s="2">
        <f>IF(ISNUMBER(SEARCH("SEPARA",UPPER(C2418))),"NÃO","SIM")</f>
        <v/>
      </c>
      <c r="N2418" s="2">
        <f>IFERROR(H2418/K2418,0)</f>
        <v/>
      </c>
      <c r="O2418" s="2">
        <f>IF(M2418="NÃO","EXCLUÍDO",IF(N2418&lt;Premissas!$B$8,"&lt; 1,00",IF(N2418&lt;Premissas!$B$9,"1,00 – 1,19",IF(N2418&lt;Premissas!$B$10,"1,20 – 1,39",IF(N2418&lt;Premissas!$B$11,"1,40 – 1,59",IF(N2418&lt;Premissas!$B$12,"1,60 – 1,99","≥ 2,00"))))))</f>
        <v/>
      </c>
      <c r="P2418" s="5">
        <f>IF(OR(M2418="NÃO",N2418&lt;Premissas!$B$8),Premissas!$B$13,IF(N2418&lt;Premissas!$B$9,Premissas!$B$14,IF(N2418&lt;Premissas!$B$10,Premissas!$B$15,IF(N2418&lt;Premissas!$B$11,Premissas!$B$16,IF(N2418&lt;Premissas!$B$12,Premissas!$B$17,Premissas!$B$18)))))</f>
        <v/>
      </c>
      <c r="Q2418" s="5">
        <f>IFERROR(P2418/Premissas!$B$4,0)</f>
        <v/>
      </c>
    </row>
    <row r="2419">
      <c r="A2419" s="2" t="n">
        <v>8</v>
      </c>
      <c r="B2419" s="2" t="n">
        <v>930</v>
      </c>
      <c r="C2419" s="2" t="inlineStr">
        <is>
          <t>PUXADA RECEB</t>
        </is>
      </c>
      <c r="D2419" s="2" t="inlineStr">
        <is>
          <t>161429</t>
        </is>
      </c>
      <c r="E2419" s="2" t="inlineStr">
        <is>
          <t>JOAO GOMES DE ALMEIDA</t>
        </is>
      </c>
      <c r="F2419" s="2" t="n">
        <v>583</v>
      </c>
      <c r="G2419" s="2" t="n">
        <v>38.41</v>
      </c>
      <c r="H2419" s="2" t="n">
        <v>15</v>
      </c>
      <c r="I2419" s="2" t="n">
        <v>0</v>
      </c>
      <c r="J2419" s="2" t="inlineStr">
        <is>
          <t>GPA</t>
        </is>
      </c>
      <c r="K2419" s="2">
        <f>IF(I2419&lt;&gt;"",I2419,IFERROR(INDEX(Base!$I:$I,MATCH(1,(Base!$C:$C=C2419)*(Base!$I:$I&lt;&gt;""),0)),0))</f>
        <v/>
      </c>
      <c r="L2419" s="2">
        <f>IF(AND(I2419="",K2419&gt;0),"SIM","NÃO")</f>
        <v/>
      </c>
      <c r="M2419" s="2">
        <f>IF(ISNUMBER(SEARCH("SEPARA",UPPER(C2419))),"NÃO","SIM")</f>
        <v/>
      </c>
      <c r="N2419" s="2">
        <f>IFERROR(H2419/K2419,0)</f>
        <v/>
      </c>
      <c r="O2419" s="2">
        <f>IF(M2419="NÃO","EXCLUÍDO",IF(N2419&lt;Premissas!$B$8,"&lt; 1,00",IF(N2419&lt;Premissas!$B$9,"1,00 – 1,19",IF(N2419&lt;Premissas!$B$10,"1,20 – 1,39",IF(N2419&lt;Premissas!$B$11,"1,40 – 1,59",IF(N2419&lt;Premissas!$B$12,"1,60 – 1,99","≥ 2,00"))))))</f>
        <v/>
      </c>
      <c r="P2419" s="5">
        <f>IF(OR(M2419="NÃO",N2419&lt;Premissas!$B$8),Premissas!$B$13,IF(N2419&lt;Premissas!$B$9,Premissas!$B$14,IF(N2419&lt;Premissas!$B$10,Premissas!$B$15,IF(N2419&lt;Premissas!$B$11,Premissas!$B$16,IF(N2419&lt;Premissas!$B$12,Premissas!$B$17,Premissas!$B$18)))))</f>
        <v/>
      </c>
      <c r="Q2419" s="5">
        <f>IFERROR(P2419/Premissas!$B$4,0)</f>
        <v/>
      </c>
    </row>
    <row r="2420">
      <c r="A2420" s="2" t="n">
        <v>8</v>
      </c>
      <c r="B2420" s="2" t="n">
        <v>930</v>
      </c>
      <c r="C2420" s="2" t="inlineStr">
        <is>
          <t>RECEBIMENTO</t>
        </is>
      </c>
      <c r="D2420" s="2" t="inlineStr">
        <is>
          <t>176631</t>
        </is>
      </c>
      <c r="E2420" s="2" t="inlineStr">
        <is>
          <t>LUCAS ANDRADE CAFE</t>
        </is>
      </c>
      <c r="F2420" s="2" t="n">
        <v>907</v>
      </c>
      <c r="G2420" s="2" t="n">
        <v>89.05</v>
      </c>
      <c r="H2420" s="2" t="n">
        <v>10</v>
      </c>
      <c r="I2420" s="2" t="n">
        <v>0</v>
      </c>
      <c r="J2420" s="2" t="inlineStr">
        <is>
          <t>GPA</t>
        </is>
      </c>
      <c r="K2420" s="2">
        <f>IF(I2420&lt;&gt;"",I2420,IFERROR(INDEX(Base!$I:$I,MATCH(1,(Base!$C:$C=C2420)*(Base!$I:$I&lt;&gt;""),0)),0))</f>
        <v/>
      </c>
      <c r="L2420" s="2">
        <f>IF(AND(I2420="",K2420&gt;0),"SIM","NÃO")</f>
        <v/>
      </c>
      <c r="M2420" s="2">
        <f>IF(ISNUMBER(SEARCH("SEPARA",UPPER(C2420))),"NÃO","SIM")</f>
        <v/>
      </c>
      <c r="N2420" s="2">
        <f>IFERROR(H2420/K2420,0)</f>
        <v/>
      </c>
      <c r="O2420" s="2">
        <f>IF(M2420="NÃO","EXCLUÍDO",IF(N2420&lt;Premissas!$B$8,"&lt; 1,00",IF(N2420&lt;Premissas!$B$9,"1,00 – 1,19",IF(N2420&lt;Premissas!$B$10,"1,20 – 1,39",IF(N2420&lt;Premissas!$B$11,"1,40 – 1,59",IF(N2420&lt;Premissas!$B$12,"1,60 – 1,99","≥ 2,00"))))))</f>
        <v/>
      </c>
      <c r="P2420" s="5">
        <f>IF(OR(M2420="NÃO",N2420&lt;Premissas!$B$8),Premissas!$B$13,IF(N2420&lt;Premissas!$B$9,Premissas!$B$14,IF(N2420&lt;Premissas!$B$10,Premissas!$B$15,IF(N2420&lt;Premissas!$B$11,Premissas!$B$16,IF(N2420&lt;Premissas!$B$12,Premissas!$B$17,Premissas!$B$18)))))</f>
        <v/>
      </c>
      <c r="Q2420" s="5">
        <f>IFERROR(P2420/Premissas!$B$4,0)</f>
        <v/>
      </c>
    </row>
    <row r="2421">
      <c r="A2421" s="2" t="n">
        <v>8</v>
      </c>
      <c r="B2421" s="2" t="n">
        <v>930</v>
      </c>
      <c r="C2421" s="2" t="inlineStr">
        <is>
          <t>ATIVIDADE OP. EMP.</t>
        </is>
      </c>
      <c r="D2421" s="2" t="inlineStr">
        <is>
          <t>257617</t>
        </is>
      </c>
      <c r="E2421" s="2" t="inlineStr">
        <is>
          <t>FRANCISCO NEILTON PEREIRA DE ARAUJO</t>
        </is>
      </c>
      <c r="F2421" s="2" t="n">
        <v>2356</v>
      </c>
      <c r="G2421" s="2" t="n">
        <v>109.15</v>
      </c>
      <c r="H2421" s="2" t="n">
        <v>22</v>
      </c>
      <c r="I2421" s="2" t="n">
        <v>0</v>
      </c>
      <c r="J2421" s="2" t="inlineStr">
        <is>
          <t>GPA</t>
        </is>
      </c>
      <c r="K2421" s="2">
        <f>IF(I2421&lt;&gt;"",I2421,IFERROR(INDEX(Base!$I:$I,MATCH(1,(Base!$C:$C=C2421)*(Base!$I:$I&lt;&gt;""),0)),0))</f>
        <v/>
      </c>
      <c r="L2421" s="2">
        <f>IF(AND(I2421="",K2421&gt;0),"SIM","NÃO")</f>
        <v/>
      </c>
      <c r="M2421" s="2">
        <f>IF(ISNUMBER(SEARCH("SEPARA",UPPER(C2421))),"NÃO","SIM")</f>
        <v/>
      </c>
      <c r="N2421" s="2">
        <f>IFERROR(H2421/K2421,0)</f>
        <v/>
      </c>
      <c r="O2421" s="2">
        <f>IF(M2421="NÃO","EXCLUÍDO",IF(N2421&lt;Premissas!$B$8,"&lt; 1,00",IF(N2421&lt;Premissas!$B$9,"1,00 – 1,19",IF(N2421&lt;Premissas!$B$10,"1,20 – 1,39",IF(N2421&lt;Premissas!$B$11,"1,40 – 1,59",IF(N2421&lt;Premissas!$B$12,"1,60 – 1,99","≥ 2,00"))))))</f>
        <v/>
      </c>
      <c r="P2421" s="5">
        <f>IF(OR(M2421="NÃO",N2421&lt;Premissas!$B$8),Premissas!$B$13,IF(N2421&lt;Premissas!$B$9,Premissas!$B$14,IF(N2421&lt;Premissas!$B$10,Premissas!$B$15,IF(N2421&lt;Premissas!$B$11,Premissas!$B$16,IF(N2421&lt;Premissas!$B$12,Premissas!$B$17,Premissas!$B$18)))))</f>
        <v/>
      </c>
      <c r="Q2421" s="5">
        <f>IFERROR(P2421/Premissas!$B$4,0)</f>
        <v/>
      </c>
    </row>
    <row r="2422">
      <c r="A2422" s="2" t="n">
        <v>8</v>
      </c>
      <c r="B2422" s="2" t="n">
        <v>930</v>
      </c>
      <c r="C2422" s="2" t="inlineStr">
        <is>
          <t>PUXADA RECEB</t>
        </is>
      </c>
      <c r="D2422" s="2" t="inlineStr">
        <is>
          <t>27002</t>
        </is>
      </c>
      <c r="E2422" s="2" t="inlineStr">
        <is>
          <t>EDVALDO ALVES DUARTE</t>
        </is>
      </c>
      <c r="F2422" s="2" t="n">
        <v>1</v>
      </c>
      <c r="G2422" s="2" t="n">
        <v>0.01</v>
      </c>
      <c r="H2422" s="2" t="n">
        <v>100</v>
      </c>
      <c r="I2422" s="2" t="n">
        <v>0</v>
      </c>
      <c r="J2422" s="2" t="inlineStr">
        <is>
          <t>GPA</t>
        </is>
      </c>
      <c r="K2422" s="2">
        <f>IF(I2422&lt;&gt;"",I2422,IFERROR(INDEX(Base!$I:$I,MATCH(1,(Base!$C:$C=C2422)*(Base!$I:$I&lt;&gt;""),0)),0))</f>
        <v/>
      </c>
      <c r="L2422" s="2">
        <f>IF(AND(I2422="",K2422&gt;0),"SIM","NÃO")</f>
        <v/>
      </c>
      <c r="M2422" s="2">
        <f>IF(ISNUMBER(SEARCH("SEPARA",UPPER(C2422))),"NÃO","SIM")</f>
        <v/>
      </c>
      <c r="N2422" s="2">
        <f>IFERROR(H2422/K2422,0)</f>
        <v/>
      </c>
      <c r="O2422" s="2">
        <f>IF(M2422="NÃO","EXCLUÍDO",IF(N2422&lt;Premissas!$B$8,"&lt; 1,00",IF(N2422&lt;Premissas!$B$9,"1,00 – 1,19",IF(N2422&lt;Premissas!$B$10,"1,20 – 1,39",IF(N2422&lt;Premissas!$B$11,"1,40 – 1,59",IF(N2422&lt;Premissas!$B$12,"1,60 – 1,99","≥ 2,00"))))))</f>
        <v/>
      </c>
      <c r="P2422" s="5">
        <f>IF(OR(M2422="NÃO",N2422&lt;Premissas!$B$8),Premissas!$B$13,IF(N2422&lt;Premissas!$B$9,Premissas!$B$14,IF(N2422&lt;Premissas!$B$10,Premissas!$B$15,IF(N2422&lt;Premissas!$B$11,Premissas!$B$16,IF(N2422&lt;Premissas!$B$12,Premissas!$B$17,Premissas!$B$18)))))</f>
        <v/>
      </c>
      <c r="Q2422" s="5">
        <f>IFERROR(P2422/Premissas!$B$4,0)</f>
        <v/>
      </c>
    </row>
    <row r="2423">
      <c r="A2423" s="2" t="n">
        <v>8</v>
      </c>
      <c r="B2423" s="2" t="n">
        <v>930</v>
      </c>
      <c r="C2423" s="2" t="inlineStr">
        <is>
          <t>CARREGAMENTO</t>
        </is>
      </c>
      <c r="D2423" s="2" t="inlineStr">
        <is>
          <t>2807203</t>
        </is>
      </c>
      <c r="E2423" s="2" t="inlineStr">
        <is>
          <t>ANDERSON ALEXANDRE ALPHA DALLAQUA</t>
        </is>
      </c>
      <c r="F2423" s="2" t="n">
        <v>614</v>
      </c>
      <c r="G2423" s="2" t="n">
        <v>17.28</v>
      </c>
      <c r="H2423" s="2" t="n">
        <v>36</v>
      </c>
      <c r="I2423" s="2" t="n">
        <v>0</v>
      </c>
      <c r="J2423" s="2" t="inlineStr">
        <is>
          <t>GPA</t>
        </is>
      </c>
      <c r="K2423" s="2">
        <f>IF(I2423&lt;&gt;"",I2423,IFERROR(INDEX(Base!$I:$I,MATCH(1,(Base!$C:$C=C2423)*(Base!$I:$I&lt;&gt;""),0)),0))</f>
        <v/>
      </c>
      <c r="L2423" s="2">
        <f>IF(AND(I2423="",K2423&gt;0),"SIM","NÃO")</f>
        <v/>
      </c>
      <c r="M2423" s="2">
        <f>IF(ISNUMBER(SEARCH("SEPARA",UPPER(C2423))),"NÃO","SIM")</f>
        <v/>
      </c>
      <c r="N2423" s="2">
        <f>IFERROR(H2423/K2423,0)</f>
        <v/>
      </c>
      <c r="O2423" s="2">
        <f>IF(M2423="NÃO","EXCLUÍDO",IF(N2423&lt;Premissas!$B$8,"&lt; 1,00",IF(N2423&lt;Premissas!$B$9,"1,00 – 1,19",IF(N2423&lt;Premissas!$B$10,"1,20 – 1,39",IF(N2423&lt;Premissas!$B$11,"1,40 – 1,59",IF(N2423&lt;Premissas!$B$12,"1,60 – 1,99","≥ 2,00"))))))</f>
        <v/>
      </c>
      <c r="P2423" s="5">
        <f>IF(OR(M2423="NÃO",N2423&lt;Premissas!$B$8),Premissas!$B$13,IF(N2423&lt;Premissas!$B$9,Premissas!$B$14,IF(N2423&lt;Premissas!$B$10,Premissas!$B$15,IF(N2423&lt;Premissas!$B$11,Premissas!$B$16,IF(N2423&lt;Premissas!$B$12,Premissas!$B$17,Premissas!$B$18)))))</f>
        <v/>
      </c>
      <c r="Q2423" s="5">
        <f>IFERROR(P2423/Premissas!$B$4,0)</f>
        <v/>
      </c>
    </row>
    <row r="2424">
      <c r="A2424" s="2" t="n">
        <v>8</v>
      </c>
      <c r="B2424" s="2" t="n">
        <v>930</v>
      </c>
      <c r="C2424" s="2" t="inlineStr">
        <is>
          <t>RECEBIMENTO</t>
        </is>
      </c>
      <c r="D2424" s="2" t="inlineStr">
        <is>
          <t>28887</t>
        </is>
      </c>
      <c r="E2424" s="2" t="inlineStr">
        <is>
          <t>MARILZA DE MATOS GOMES</t>
        </is>
      </c>
      <c r="F2424" s="2" t="n">
        <v>2870</v>
      </c>
      <c r="G2424" s="2" t="n">
        <v>105.78</v>
      </c>
      <c r="H2424" s="2" t="n">
        <v>27</v>
      </c>
      <c r="I2424" s="2" t="n">
        <v>0</v>
      </c>
      <c r="J2424" s="2" t="inlineStr">
        <is>
          <t>GPA</t>
        </is>
      </c>
      <c r="K2424" s="2">
        <f>IF(I2424&lt;&gt;"",I2424,IFERROR(INDEX(Base!$I:$I,MATCH(1,(Base!$C:$C=C2424)*(Base!$I:$I&lt;&gt;""),0)),0))</f>
        <v/>
      </c>
      <c r="L2424" s="2">
        <f>IF(AND(I2424="",K2424&gt;0),"SIM","NÃO")</f>
        <v/>
      </c>
      <c r="M2424" s="2">
        <f>IF(ISNUMBER(SEARCH("SEPARA",UPPER(C2424))),"NÃO","SIM")</f>
        <v/>
      </c>
      <c r="N2424" s="2">
        <f>IFERROR(H2424/K2424,0)</f>
        <v/>
      </c>
      <c r="O2424" s="2">
        <f>IF(M2424="NÃO","EXCLUÍDO",IF(N2424&lt;Premissas!$B$8,"&lt; 1,00",IF(N2424&lt;Premissas!$B$9,"1,00 – 1,19",IF(N2424&lt;Premissas!$B$10,"1,20 – 1,39",IF(N2424&lt;Premissas!$B$11,"1,40 – 1,59",IF(N2424&lt;Premissas!$B$12,"1,60 – 1,99","≥ 2,00"))))))</f>
        <v/>
      </c>
      <c r="P2424" s="5">
        <f>IF(OR(M2424="NÃO",N2424&lt;Premissas!$B$8),Premissas!$B$13,IF(N2424&lt;Premissas!$B$9,Premissas!$B$14,IF(N2424&lt;Premissas!$B$10,Premissas!$B$15,IF(N2424&lt;Premissas!$B$11,Premissas!$B$16,IF(N2424&lt;Premissas!$B$12,Premissas!$B$17,Premissas!$B$18)))))</f>
        <v/>
      </c>
      <c r="Q2424" s="5">
        <f>IFERROR(P2424/Premissas!$B$4,0)</f>
        <v/>
      </c>
    </row>
    <row r="2425">
      <c r="A2425" s="2" t="n">
        <v>8</v>
      </c>
      <c r="B2425" s="2" t="n">
        <v>930</v>
      </c>
      <c r="C2425" s="2" t="inlineStr">
        <is>
          <t>ATIVIDADE OP. EMP.</t>
        </is>
      </c>
      <c r="D2425" s="2" t="inlineStr">
        <is>
          <t>2946548</t>
        </is>
      </c>
      <c r="E2425" s="2" t="inlineStr">
        <is>
          <t>Tiago Balduino Vazzi</t>
        </is>
      </c>
      <c r="F2425" s="2" t="n">
        <v>2637</v>
      </c>
      <c r="G2425" s="2" t="n">
        <v>101.09</v>
      </c>
      <c r="H2425" s="2" t="n">
        <v>26</v>
      </c>
      <c r="I2425" s="2" t="n">
        <v>0</v>
      </c>
      <c r="J2425" s="2" t="inlineStr">
        <is>
          <t>GPA</t>
        </is>
      </c>
      <c r="K2425" s="2">
        <f>IF(I2425&lt;&gt;"",I2425,IFERROR(INDEX(Base!$I:$I,MATCH(1,(Base!$C:$C=C2425)*(Base!$I:$I&lt;&gt;""),0)),0))</f>
        <v/>
      </c>
      <c r="L2425" s="2">
        <f>IF(AND(I2425="",K2425&gt;0),"SIM","NÃO")</f>
        <v/>
      </c>
      <c r="M2425" s="2">
        <f>IF(ISNUMBER(SEARCH("SEPARA",UPPER(C2425))),"NÃO","SIM")</f>
        <v/>
      </c>
      <c r="N2425" s="2">
        <f>IFERROR(H2425/K2425,0)</f>
        <v/>
      </c>
      <c r="O2425" s="2">
        <f>IF(M2425="NÃO","EXCLUÍDO",IF(N2425&lt;Premissas!$B$8,"&lt; 1,00",IF(N2425&lt;Premissas!$B$9,"1,00 – 1,19",IF(N2425&lt;Premissas!$B$10,"1,20 – 1,39",IF(N2425&lt;Premissas!$B$11,"1,40 – 1,59",IF(N2425&lt;Premissas!$B$12,"1,60 – 1,99","≥ 2,00"))))))</f>
        <v/>
      </c>
      <c r="P2425" s="5">
        <f>IF(OR(M2425="NÃO",N2425&lt;Premissas!$B$8),Premissas!$B$13,IF(N2425&lt;Premissas!$B$9,Premissas!$B$14,IF(N2425&lt;Premissas!$B$10,Premissas!$B$15,IF(N2425&lt;Premissas!$B$11,Premissas!$B$16,IF(N2425&lt;Premissas!$B$12,Premissas!$B$17,Premissas!$B$18)))))</f>
        <v/>
      </c>
      <c r="Q2425" s="5">
        <f>IFERROR(P2425/Premissas!$B$4,0)</f>
        <v/>
      </c>
    </row>
    <row r="2426">
      <c r="A2426" s="2" t="n">
        <v>8</v>
      </c>
      <c r="B2426" s="2" t="n">
        <v>930</v>
      </c>
      <c r="C2426" s="2" t="inlineStr">
        <is>
          <t>RECEBIMENTO</t>
        </is>
      </c>
      <c r="D2426" s="2" t="inlineStr">
        <is>
          <t>3191540</t>
        </is>
      </c>
      <c r="E2426" s="2" t="inlineStr">
        <is>
          <t>Gabriel Vicente Da Silva</t>
        </is>
      </c>
      <c r="F2426" s="2" t="n">
        <v>302</v>
      </c>
      <c r="G2426" s="2" t="n">
        <v>6.5</v>
      </c>
      <c r="H2426" s="2" t="n">
        <v>46</v>
      </c>
      <c r="I2426" s="2" t="n">
        <v>0</v>
      </c>
      <c r="J2426" s="2" t="inlineStr">
        <is>
          <t>GPA</t>
        </is>
      </c>
      <c r="K2426" s="2">
        <f>IF(I2426&lt;&gt;"",I2426,IFERROR(INDEX(Base!$I:$I,MATCH(1,(Base!$C:$C=C2426)*(Base!$I:$I&lt;&gt;""),0)),0))</f>
        <v/>
      </c>
      <c r="L2426" s="2">
        <f>IF(AND(I2426="",K2426&gt;0),"SIM","NÃO")</f>
        <v/>
      </c>
      <c r="M2426" s="2">
        <f>IF(ISNUMBER(SEARCH("SEPARA",UPPER(C2426))),"NÃO","SIM")</f>
        <v/>
      </c>
      <c r="N2426" s="2">
        <f>IFERROR(H2426/K2426,0)</f>
        <v/>
      </c>
      <c r="O2426" s="2">
        <f>IF(M2426="NÃO","EXCLUÍDO",IF(N2426&lt;Premissas!$B$8,"&lt; 1,00",IF(N2426&lt;Premissas!$B$9,"1,00 – 1,19",IF(N2426&lt;Premissas!$B$10,"1,20 – 1,39",IF(N2426&lt;Premissas!$B$11,"1,40 – 1,59",IF(N2426&lt;Premissas!$B$12,"1,60 – 1,99","≥ 2,00"))))))</f>
        <v/>
      </c>
      <c r="P2426" s="5">
        <f>IF(OR(M2426="NÃO",N2426&lt;Premissas!$B$8),Premissas!$B$13,IF(N2426&lt;Premissas!$B$9,Premissas!$B$14,IF(N2426&lt;Premissas!$B$10,Premissas!$B$15,IF(N2426&lt;Premissas!$B$11,Premissas!$B$16,IF(N2426&lt;Premissas!$B$12,Premissas!$B$17,Premissas!$B$18)))))</f>
        <v/>
      </c>
      <c r="Q2426" s="5">
        <f>IFERROR(P2426/Premissas!$B$4,0)</f>
        <v/>
      </c>
    </row>
    <row r="2427">
      <c r="A2427" s="2" t="n">
        <v>8</v>
      </c>
      <c r="B2427" s="2" t="n">
        <v>930</v>
      </c>
      <c r="C2427" s="2" t="inlineStr">
        <is>
          <t>CARREGAMENTO</t>
        </is>
      </c>
      <c r="D2427" s="2" t="inlineStr">
        <is>
          <t>3387275</t>
        </is>
      </c>
      <c r="E2427" s="2" t="inlineStr">
        <is>
          <t>DIOGENES LUIZ TENORIO</t>
        </is>
      </c>
      <c r="F2427" s="2" t="n">
        <v>2</v>
      </c>
      <c r="G2427" s="2" t="n">
        <v>6.67</v>
      </c>
      <c r="H2427" s="2" t="n">
        <v>0</v>
      </c>
      <c r="I2427" s="2" t="n">
        <v>0</v>
      </c>
      <c r="J2427" s="2" t="inlineStr">
        <is>
          <t>GPA</t>
        </is>
      </c>
      <c r="K2427" s="2">
        <f>IF(I2427&lt;&gt;"",I2427,IFERROR(INDEX(Base!$I:$I,MATCH(1,(Base!$C:$C=C2427)*(Base!$I:$I&lt;&gt;""),0)),0))</f>
        <v/>
      </c>
      <c r="L2427" s="2">
        <f>IF(AND(I2427="",K2427&gt;0),"SIM","NÃO")</f>
        <v/>
      </c>
      <c r="M2427" s="2">
        <f>IF(ISNUMBER(SEARCH("SEPARA",UPPER(C2427))),"NÃO","SIM")</f>
        <v/>
      </c>
      <c r="N2427" s="2">
        <f>IFERROR(H2427/K2427,0)</f>
        <v/>
      </c>
      <c r="O2427" s="2">
        <f>IF(M2427="NÃO","EXCLUÍDO",IF(N2427&lt;Premissas!$B$8,"&lt; 1,00",IF(N2427&lt;Premissas!$B$9,"1,00 – 1,19",IF(N2427&lt;Premissas!$B$10,"1,20 – 1,39",IF(N2427&lt;Premissas!$B$11,"1,40 – 1,59",IF(N2427&lt;Premissas!$B$12,"1,60 – 1,99","≥ 2,00"))))))</f>
        <v/>
      </c>
      <c r="P2427" s="5">
        <f>IF(OR(M2427="NÃO",N2427&lt;Premissas!$B$8),Premissas!$B$13,IF(N2427&lt;Premissas!$B$9,Premissas!$B$14,IF(N2427&lt;Premissas!$B$10,Premissas!$B$15,IF(N2427&lt;Premissas!$B$11,Premissas!$B$16,IF(N2427&lt;Premissas!$B$12,Premissas!$B$17,Premissas!$B$18)))))</f>
        <v/>
      </c>
      <c r="Q2427" s="5">
        <f>IFERROR(P2427/Premissas!$B$4,0)</f>
        <v/>
      </c>
    </row>
    <row r="2428">
      <c r="A2428" s="2" t="n">
        <v>8</v>
      </c>
      <c r="B2428" s="2" t="n">
        <v>930</v>
      </c>
      <c r="C2428" s="2" t="inlineStr">
        <is>
          <t>RECEBIMENTO</t>
        </is>
      </c>
      <c r="D2428" s="2" t="inlineStr">
        <is>
          <t>3392090</t>
        </is>
      </c>
      <c r="E2428" s="2" t="inlineStr">
        <is>
          <t>ELIAS SILVA VASCONCELOS</t>
        </is>
      </c>
      <c r="F2428" s="2" t="n">
        <v>242</v>
      </c>
      <c r="G2428" s="2" t="n">
        <v>5.6</v>
      </c>
      <c r="H2428" s="2" t="n">
        <v>43</v>
      </c>
      <c r="I2428" s="2" t="n">
        <v>0</v>
      </c>
      <c r="J2428" s="2" t="inlineStr">
        <is>
          <t>GPA</t>
        </is>
      </c>
      <c r="K2428" s="2">
        <f>IF(I2428&lt;&gt;"",I2428,IFERROR(INDEX(Base!$I:$I,MATCH(1,(Base!$C:$C=C2428)*(Base!$I:$I&lt;&gt;""),0)),0))</f>
        <v/>
      </c>
      <c r="L2428" s="2">
        <f>IF(AND(I2428="",K2428&gt;0),"SIM","NÃO")</f>
        <v/>
      </c>
      <c r="M2428" s="2">
        <f>IF(ISNUMBER(SEARCH("SEPARA",UPPER(C2428))),"NÃO","SIM")</f>
        <v/>
      </c>
      <c r="N2428" s="2">
        <f>IFERROR(H2428/K2428,0)</f>
        <v/>
      </c>
      <c r="O2428" s="2">
        <f>IF(M2428="NÃO","EXCLUÍDO",IF(N2428&lt;Premissas!$B$8,"&lt; 1,00",IF(N2428&lt;Premissas!$B$9,"1,00 – 1,19",IF(N2428&lt;Premissas!$B$10,"1,20 – 1,39",IF(N2428&lt;Premissas!$B$11,"1,40 – 1,59",IF(N2428&lt;Premissas!$B$12,"1,60 – 1,99","≥ 2,00"))))))</f>
        <v/>
      </c>
      <c r="P2428" s="5">
        <f>IF(OR(M2428="NÃO",N2428&lt;Premissas!$B$8),Premissas!$B$13,IF(N2428&lt;Premissas!$B$9,Premissas!$B$14,IF(N2428&lt;Premissas!$B$10,Premissas!$B$15,IF(N2428&lt;Premissas!$B$11,Premissas!$B$16,IF(N2428&lt;Premissas!$B$12,Premissas!$B$17,Premissas!$B$18)))))</f>
        <v/>
      </c>
      <c r="Q2428" s="5">
        <f>IFERROR(P2428/Premissas!$B$4,0)</f>
        <v/>
      </c>
    </row>
    <row r="2429">
      <c r="A2429" s="2" t="n">
        <v>8</v>
      </c>
      <c r="B2429" s="2" t="n">
        <v>930</v>
      </c>
      <c r="C2429" s="2" t="inlineStr">
        <is>
          <t>CARREGAMENTO</t>
        </is>
      </c>
      <c r="D2429" s="2" t="inlineStr">
        <is>
          <t>3446441</t>
        </is>
      </c>
      <c r="E2429" s="2" t="inlineStr">
        <is>
          <t>Mauro Prudente Dos Santos</t>
        </is>
      </c>
      <c r="F2429" s="2" t="n">
        <v>10</v>
      </c>
      <c r="G2429" s="2" t="n">
        <v>2.99</v>
      </c>
      <c r="H2429" s="2" t="n">
        <v>3</v>
      </c>
      <c r="I2429" s="2" t="n">
        <v>0</v>
      </c>
      <c r="J2429" s="2" t="inlineStr">
        <is>
          <t>GPA</t>
        </is>
      </c>
      <c r="K2429" s="2">
        <f>IF(I2429&lt;&gt;"",I2429,IFERROR(INDEX(Base!$I:$I,MATCH(1,(Base!$C:$C=C2429)*(Base!$I:$I&lt;&gt;""),0)),0))</f>
        <v/>
      </c>
      <c r="L2429" s="2">
        <f>IF(AND(I2429="",K2429&gt;0),"SIM","NÃO")</f>
        <v/>
      </c>
      <c r="M2429" s="2">
        <f>IF(ISNUMBER(SEARCH("SEPARA",UPPER(C2429))),"NÃO","SIM")</f>
        <v/>
      </c>
      <c r="N2429" s="2">
        <f>IFERROR(H2429/K2429,0)</f>
        <v/>
      </c>
      <c r="O2429" s="2">
        <f>IF(M2429="NÃO","EXCLUÍDO",IF(N2429&lt;Premissas!$B$8,"&lt; 1,00",IF(N2429&lt;Premissas!$B$9,"1,00 – 1,19",IF(N2429&lt;Premissas!$B$10,"1,20 – 1,39",IF(N2429&lt;Premissas!$B$11,"1,40 – 1,59",IF(N2429&lt;Premissas!$B$12,"1,60 – 1,99","≥ 2,00"))))))</f>
        <v/>
      </c>
      <c r="P2429" s="5">
        <f>IF(OR(M2429="NÃO",N2429&lt;Premissas!$B$8),Premissas!$B$13,IF(N2429&lt;Premissas!$B$9,Premissas!$B$14,IF(N2429&lt;Premissas!$B$10,Premissas!$B$15,IF(N2429&lt;Premissas!$B$11,Premissas!$B$16,IF(N2429&lt;Premissas!$B$12,Premissas!$B$17,Premissas!$B$18)))))</f>
        <v/>
      </c>
      <c r="Q2429" s="5">
        <f>IFERROR(P2429/Premissas!$B$4,0)</f>
        <v/>
      </c>
    </row>
    <row r="2430">
      <c r="A2430" s="2" t="n">
        <v>8</v>
      </c>
      <c r="B2430" s="2" t="n">
        <v>930</v>
      </c>
      <c r="C2430" s="2" t="inlineStr">
        <is>
          <t>RECEBIMENTO</t>
        </is>
      </c>
      <c r="D2430" s="2" t="inlineStr">
        <is>
          <t>3446441</t>
        </is>
      </c>
      <c r="E2430" s="2" t="inlineStr">
        <is>
          <t>Mauro Prudente Dos Santos</t>
        </is>
      </c>
      <c r="F2430" s="2" t="n">
        <v>231</v>
      </c>
      <c r="G2430" s="2" t="n">
        <v>27.38</v>
      </c>
      <c r="H2430" s="2" t="n">
        <v>8</v>
      </c>
      <c r="I2430" s="2" t="n">
        <v>0</v>
      </c>
      <c r="J2430" s="2" t="inlineStr">
        <is>
          <t>GPA</t>
        </is>
      </c>
      <c r="K2430" s="2">
        <f>IF(I2430&lt;&gt;"",I2430,IFERROR(INDEX(Base!$I:$I,MATCH(1,(Base!$C:$C=C2430)*(Base!$I:$I&lt;&gt;""),0)),0))</f>
        <v/>
      </c>
      <c r="L2430" s="2">
        <f>IF(AND(I2430="",K2430&gt;0),"SIM","NÃO")</f>
        <v/>
      </c>
      <c r="M2430" s="2">
        <f>IF(ISNUMBER(SEARCH("SEPARA",UPPER(C2430))),"NÃO","SIM")</f>
        <v/>
      </c>
      <c r="N2430" s="2">
        <f>IFERROR(H2430/K2430,0)</f>
        <v/>
      </c>
      <c r="O2430" s="2">
        <f>IF(M2430="NÃO","EXCLUÍDO",IF(N2430&lt;Premissas!$B$8,"&lt; 1,00",IF(N2430&lt;Premissas!$B$9,"1,00 – 1,19",IF(N2430&lt;Premissas!$B$10,"1,20 – 1,39",IF(N2430&lt;Premissas!$B$11,"1,40 – 1,59",IF(N2430&lt;Premissas!$B$12,"1,60 – 1,99","≥ 2,00"))))))</f>
        <v/>
      </c>
      <c r="P2430" s="5">
        <f>IF(OR(M2430="NÃO",N2430&lt;Premissas!$B$8),Premissas!$B$13,IF(N2430&lt;Premissas!$B$9,Premissas!$B$14,IF(N2430&lt;Premissas!$B$10,Premissas!$B$15,IF(N2430&lt;Premissas!$B$11,Premissas!$B$16,IF(N2430&lt;Premissas!$B$12,Premissas!$B$17,Premissas!$B$18)))))</f>
        <v/>
      </c>
      <c r="Q2430" s="5">
        <f>IFERROR(P2430/Premissas!$B$4,0)</f>
        <v/>
      </c>
    </row>
    <row r="2431">
      <c r="A2431" s="2" t="n">
        <v>8</v>
      </c>
      <c r="B2431" s="2" t="n">
        <v>930</v>
      </c>
      <c r="C2431" s="2" t="inlineStr">
        <is>
          <t>CARREGAMENTO</t>
        </is>
      </c>
      <c r="D2431" s="2" t="inlineStr">
        <is>
          <t>3478467</t>
        </is>
      </c>
      <c r="E2431" s="2" t="inlineStr">
        <is>
          <t>RICARDO FERNANDES</t>
        </is>
      </c>
      <c r="F2431" s="2" t="n">
        <v>326</v>
      </c>
      <c r="G2431" s="2" t="n">
        <v>12.14</v>
      </c>
      <c r="H2431" s="2" t="n">
        <v>27</v>
      </c>
      <c r="I2431" s="2" t="n">
        <v>0</v>
      </c>
      <c r="J2431" s="2" t="inlineStr">
        <is>
          <t>GPA</t>
        </is>
      </c>
      <c r="K2431" s="2">
        <f>IF(I2431&lt;&gt;"",I2431,IFERROR(INDEX(Base!$I:$I,MATCH(1,(Base!$C:$C=C2431)*(Base!$I:$I&lt;&gt;""),0)),0))</f>
        <v/>
      </c>
      <c r="L2431" s="2">
        <f>IF(AND(I2431="",K2431&gt;0),"SIM","NÃO")</f>
        <v/>
      </c>
      <c r="M2431" s="2">
        <f>IF(ISNUMBER(SEARCH("SEPARA",UPPER(C2431))),"NÃO","SIM")</f>
        <v/>
      </c>
      <c r="N2431" s="2">
        <f>IFERROR(H2431/K2431,0)</f>
        <v/>
      </c>
      <c r="O2431" s="2">
        <f>IF(M2431="NÃO","EXCLUÍDO",IF(N2431&lt;Premissas!$B$8,"&lt; 1,00",IF(N2431&lt;Premissas!$B$9,"1,00 – 1,19",IF(N2431&lt;Premissas!$B$10,"1,20 – 1,39",IF(N2431&lt;Premissas!$B$11,"1,40 – 1,59",IF(N2431&lt;Premissas!$B$12,"1,60 – 1,99","≥ 2,00"))))))</f>
        <v/>
      </c>
      <c r="P2431" s="5">
        <f>IF(OR(M2431="NÃO",N2431&lt;Premissas!$B$8),Premissas!$B$13,IF(N2431&lt;Premissas!$B$9,Premissas!$B$14,IF(N2431&lt;Premissas!$B$10,Premissas!$B$15,IF(N2431&lt;Premissas!$B$11,Premissas!$B$16,IF(N2431&lt;Premissas!$B$12,Premissas!$B$17,Premissas!$B$18)))))</f>
        <v/>
      </c>
      <c r="Q2431" s="5">
        <f>IFERROR(P2431/Premissas!$B$4,0)</f>
        <v/>
      </c>
    </row>
    <row r="2432">
      <c r="A2432" s="2" t="n">
        <v>8</v>
      </c>
      <c r="B2432" s="2" t="n">
        <v>930</v>
      </c>
      <c r="C2432" s="2" t="inlineStr">
        <is>
          <t>RECEBIMENTO</t>
        </is>
      </c>
      <c r="D2432" s="2" t="inlineStr">
        <is>
          <t>367364</t>
        </is>
      </c>
      <c r="E2432" s="2" t="inlineStr">
        <is>
          <t>MILTON FELIPE DA SILVA</t>
        </is>
      </c>
      <c r="F2432" s="2" t="n">
        <v>3506</v>
      </c>
      <c r="G2432" s="2" t="n">
        <v>139.84</v>
      </c>
      <c r="H2432" s="2" t="n">
        <v>25</v>
      </c>
      <c r="I2432" s="2" t="n">
        <v>0</v>
      </c>
      <c r="J2432" s="2" t="inlineStr">
        <is>
          <t>GPA</t>
        </is>
      </c>
      <c r="K2432" s="2">
        <f>IF(I2432&lt;&gt;"",I2432,IFERROR(INDEX(Base!$I:$I,MATCH(1,(Base!$C:$C=C2432)*(Base!$I:$I&lt;&gt;""),0)),0))</f>
        <v/>
      </c>
      <c r="L2432" s="2">
        <f>IF(AND(I2432="",K2432&gt;0),"SIM","NÃO")</f>
        <v/>
      </c>
      <c r="M2432" s="2">
        <f>IF(ISNUMBER(SEARCH("SEPARA",UPPER(C2432))),"NÃO","SIM")</f>
        <v/>
      </c>
      <c r="N2432" s="2">
        <f>IFERROR(H2432/K2432,0)</f>
        <v/>
      </c>
      <c r="O2432" s="2">
        <f>IF(M2432="NÃO","EXCLUÍDO",IF(N2432&lt;Premissas!$B$8,"&lt; 1,00",IF(N2432&lt;Premissas!$B$9,"1,00 – 1,19",IF(N2432&lt;Premissas!$B$10,"1,20 – 1,39",IF(N2432&lt;Premissas!$B$11,"1,40 – 1,59",IF(N2432&lt;Premissas!$B$12,"1,60 – 1,99","≥ 2,00"))))))</f>
        <v/>
      </c>
      <c r="P2432" s="5">
        <f>IF(OR(M2432="NÃO",N2432&lt;Premissas!$B$8),Premissas!$B$13,IF(N2432&lt;Premissas!$B$9,Premissas!$B$14,IF(N2432&lt;Premissas!$B$10,Premissas!$B$15,IF(N2432&lt;Premissas!$B$11,Premissas!$B$16,IF(N2432&lt;Premissas!$B$12,Premissas!$B$17,Premissas!$B$18)))))</f>
        <v/>
      </c>
      <c r="Q2432" s="5">
        <f>IFERROR(P2432/Premissas!$B$4,0)</f>
        <v/>
      </c>
    </row>
    <row r="2433">
      <c r="A2433" s="2" t="n">
        <v>8</v>
      </c>
      <c r="B2433" s="2" t="n">
        <v>930</v>
      </c>
      <c r="C2433" s="2" t="inlineStr">
        <is>
          <t>ATIVIDADE OP. EMP.</t>
        </is>
      </c>
      <c r="D2433" s="2" t="inlineStr">
        <is>
          <t>372952</t>
        </is>
      </c>
      <c r="E2433" s="2" t="inlineStr">
        <is>
          <t>MARCOS ROBERTO DE SOUZA</t>
        </is>
      </c>
      <c r="F2433" s="2" t="n">
        <v>1431</v>
      </c>
      <c r="G2433" s="2" t="n">
        <v>57.45</v>
      </c>
      <c r="H2433" s="2" t="n">
        <v>25</v>
      </c>
      <c r="I2433" s="2" t="n">
        <v>0</v>
      </c>
      <c r="J2433" s="2" t="inlineStr">
        <is>
          <t>GPA</t>
        </is>
      </c>
      <c r="K2433" s="2">
        <f>IF(I2433&lt;&gt;"",I2433,IFERROR(INDEX(Base!$I:$I,MATCH(1,(Base!$C:$C=C2433)*(Base!$I:$I&lt;&gt;""),0)),0))</f>
        <v/>
      </c>
      <c r="L2433" s="2">
        <f>IF(AND(I2433="",K2433&gt;0),"SIM","NÃO")</f>
        <v/>
      </c>
      <c r="M2433" s="2">
        <f>IF(ISNUMBER(SEARCH("SEPARA",UPPER(C2433))),"NÃO","SIM")</f>
        <v/>
      </c>
      <c r="N2433" s="2">
        <f>IFERROR(H2433/K2433,0)</f>
        <v/>
      </c>
      <c r="O2433" s="2">
        <f>IF(M2433="NÃO","EXCLUÍDO",IF(N2433&lt;Premissas!$B$8,"&lt; 1,00",IF(N2433&lt;Premissas!$B$9,"1,00 – 1,19",IF(N2433&lt;Premissas!$B$10,"1,20 – 1,39",IF(N2433&lt;Premissas!$B$11,"1,40 – 1,59",IF(N2433&lt;Premissas!$B$12,"1,60 – 1,99","≥ 2,00"))))))</f>
        <v/>
      </c>
      <c r="P2433" s="5">
        <f>IF(OR(M2433="NÃO",N2433&lt;Premissas!$B$8),Premissas!$B$13,IF(N2433&lt;Premissas!$B$9,Premissas!$B$14,IF(N2433&lt;Premissas!$B$10,Premissas!$B$15,IF(N2433&lt;Premissas!$B$11,Premissas!$B$16,IF(N2433&lt;Premissas!$B$12,Premissas!$B$17,Premissas!$B$18)))))</f>
        <v/>
      </c>
      <c r="Q2433" s="5">
        <f>IFERROR(P2433/Premissas!$B$4,0)</f>
        <v/>
      </c>
    </row>
    <row r="2434">
      <c r="A2434" s="2" t="n">
        <v>8</v>
      </c>
      <c r="B2434" s="2" t="n">
        <v>930</v>
      </c>
      <c r="C2434" s="2" t="inlineStr">
        <is>
          <t>PUXADA RECEB</t>
        </is>
      </c>
      <c r="D2434" s="2" t="inlineStr">
        <is>
          <t>383180</t>
        </is>
      </c>
      <c r="E2434" s="2" t="inlineStr">
        <is>
          <t>SEVERINO ANTONIO</t>
        </is>
      </c>
      <c r="F2434" s="2" t="n">
        <v>363</v>
      </c>
      <c r="G2434" s="2" t="n">
        <v>16.8</v>
      </c>
      <c r="H2434" s="2" t="n">
        <v>22</v>
      </c>
      <c r="I2434" s="2" t="n">
        <v>0</v>
      </c>
      <c r="J2434" s="2" t="inlineStr">
        <is>
          <t>GPA</t>
        </is>
      </c>
      <c r="K2434" s="2">
        <f>IF(I2434&lt;&gt;"",I2434,IFERROR(INDEX(Base!$I:$I,MATCH(1,(Base!$C:$C=C2434)*(Base!$I:$I&lt;&gt;""),0)),0))</f>
        <v/>
      </c>
      <c r="L2434" s="2">
        <f>IF(AND(I2434="",K2434&gt;0),"SIM","NÃO")</f>
        <v/>
      </c>
      <c r="M2434" s="2">
        <f>IF(ISNUMBER(SEARCH("SEPARA",UPPER(C2434))),"NÃO","SIM")</f>
        <v/>
      </c>
      <c r="N2434" s="2">
        <f>IFERROR(H2434/K2434,0)</f>
        <v/>
      </c>
      <c r="O2434" s="2">
        <f>IF(M2434="NÃO","EXCLUÍDO",IF(N2434&lt;Premissas!$B$8,"&lt; 1,00",IF(N2434&lt;Premissas!$B$9,"1,00 – 1,19",IF(N2434&lt;Premissas!$B$10,"1,20 – 1,39",IF(N2434&lt;Premissas!$B$11,"1,40 – 1,59",IF(N2434&lt;Premissas!$B$12,"1,60 – 1,99","≥ 2,00"))))))</f>
        <v/>
      </c>
      <c r="P2434" s="5">
        <f>IF(OR(M2434="NÃO",N2434&lt;Premissas!$B$8),Premissas!$B$13,IF(N2434&lt;Premissas!$B$9,Premissas!$B$14,IF(N2434&lt;Premissas!$B$10,Premissas!$B$15,IF(N2434&lt;Premissas!$B$11,Premissas!$B$16,IF(N2434&lt;Premissas!$B$12,Premissas!$B$17,Premissas!$B$18)))))</f>
        <v/>
      </c>
      <c r="Q2434" s="5">
        <f>IFERROR(P2434/Premissas!$B$4,0)</f>
        <v/>
      </c>
    </row>
    <row r="2435">
      <c r="A2435" s="2" t="n">
        <v>8</v>
      </c>
      <c r="B2435" s="2" t="n">
        <v>930</v>
      </c>
      <c r="C2435" s="2" t="inlineStr">
        <is>
          <t>ATIVIDADE OP. EMP.</t>
        </is>
      </c>
      <c r="D2435" s="2" t="inlineStr">
        <is>
          <t>389833</t>
        </is>
      </c>
      <c r="E2435" s="2" t="inlineStr">
        <is>
          <t>Luiz Carlos Gomes</t>
        </is>
      </c>
      <c r="F2435" s="2" t="n">
        <v>1459</v>
      </c>
      <c r="G2435" s="2" t="n">
        <v>59.17</v>
      </c>
      <c r="H2435" s="2" t="n">
        <v>25</v>
      </c>
      <c r="I2435" s="2" t="n">
        <v>0</v>
      </c>
      <c r="J2435" s="2" t="inlineStr">
        <is>
          <t>GPA</t>
        </is>
      </c>
      <c r="K2435" s="2">
        <f>IF(I2435&lt;&gt;"",I2435,IFERROR(INDEX(Base!$I:$I,MATCH(1,(Base!$C:$C=C2435)*(Base!$I:$I&lt;&gt;""),0)),0))</f>
        <v/>
      </c>
      <c r="L2435" s="2">
        <f>IF(AND(I2435="",K2435&gt;0),"SIM","NÃO")</f>
        <v/>
      </c>
      <c r="M2435" s="2">
        <f>IF(ISNUMBER(SEARCH("SEPARA",UPPER(C2435))),"NÃO","SIM")</f>
        <v/>
      </c>
      <c r="N2435" s="2">
        <f>IFERROR(H2435/K2435,0)</f>
        <v/>
      </c>
      <c r="O2435" s="2">
        <f>IF(M2435="NÃO","EXCLUÍDO",IF(N2435&lt;Premissas!$B$8,"&lt; 1,00",IF(N2435&lt;Premissas!$B$9,"1,00 – 1,19",IF(N2435&lt;Premissas!$B$10,"1,20 – 1,39",IF(N2435&lt;Premissas!$B$11,"1,40 – 1,59",IF(N2435&lt;Premissas!$B$12,"1,60 – 1,99","≥ 2,00"))))))</f>
        <v/>
      </c>
      <c r="P2435" s="5">
        <f>IF(OR(M2435="NÃO",N2435&lt;Premissas!$B$8),Premissas!$B$13,IF(N2435&lt;Premissas!$B$9,Premissas!$B$14,IF(N2435&lt;Premissas!$B$10,Premissas!$B$15,IF(N2435&lt;Premissas!$B$11,Premissas!$B$16,IF(N2435&lt;Premissas!$B$12,Premissas!$B$17,Premissas!$B$18)))))</f>
        <v/>
      </c>
      <c r="Q2435" s="5">
        <f>IFERROR(P2435/Premissas!$B$4,0)</f>
        <v/>
      </c>
    </row>
    <row r="2436">
      <c r="A2436" s="2" t="n">
        <v>8</v>
      </c>
      <c r="B2436" s="2" t="n">
        <v>930</v>
      </c>
      <c r="C2436" s="2" t="inlineStr">
        <is>
          <t>ATIVIDADE OP. EMP.</t>
        </is>
      </c>
      <c r="D2436" s="2" t="inlineStr">
        <is>
          <t>4041291</t>
        </is>
      </c>
      <c r="E2436" s="2" t="inlineStr">
        <is>
          <t>CAIO CESAR ALVES DE LIMA</t>
        </is>
      </c>
      <c r="F2436" s="2" t="n">
        <v>2269</v>
      </c>
      <c r="G2436" s="2" t="n">
        <v>88.31999999999999</v>
      </c>
      <c r="H2436" s="2" t="n">
        <v>26</v>
      </c>
      <c r="I2436" s="2" t="n">
        <v>0</v>
      </c>
      <c r="J2436" s="2" t="inlineStr">
        <is>
          <t>GPA</t>
        </is>
      </c>
      <c r="K2436" s="2">
        <f>IF(I2436&lt;&gt;"",I2436,IFERROR(INDEX(Base!$I:$I,MATCH(1,(Base!$C:$C=C2436)*(Base!$I:$I&lt;&gt;""),0)),0))</f>
        <v/>
      </c>
      <c r="L2436" s="2">
        <f>IF(AND(I2436="",K2436&gt;0),"SIM","NÃO")</f>
        <v/>
      </c>
      <c r="M2436" s="2">
        <f>IF(ISNUMBER(SEARCH("SEPARA",UPPER(C2436))),"NÃO","SIM")</f>
        <v/>
      </c>
      <c r="N2436" s="2">
        <f>IFERROR(H2436/K2436,0)</f>
        <v/>
      </c>
      <c r="O2436" s="2">
        <f>IF(M2436="NÃO","EXCLUÍDO",IF(N2436&lt;Premissas!$B$8,"&lt; 1,00",IF(N2436&lt;Premissas!$B$9,"1,00 – 1,19",IF(N2436&lt;Premissas!$B$10,"1,20 – 1,39",IF(N2436&lt;Premissas!$B$11,"1,40 – 1,59",IF(N2436&lt;Premissas!$B$12,"1,60 – 1,99","≥ 2,00"))))))</f>
        <v/>
      </c>
      <c r="P2436" s="5">
        <f>IF(OR(M2436="NÃO",N2436&lt;Premissas!$B$8),Premissas!$B$13,IF(N2436&lt;Premissas!$B$9,Premissas!$B$14,IF(N2436&lt;Premissas!$B$10,Premissas!$B$15,IF(N2436&lt;Premissas!$B$11,Premissas!$B$16,IF(N2436&lt;Premissas!$B$12,Premissas!$B$17,Premissas!$B$18)))))</f>
        <v/>
      </c>
      <c r="Q2436" s="5">
        <f>IFERROR(P2436/Premissas!$B$4,0)</f>
        <v/>
      </c>
    </row>
    <row r="2437">
      <c r="A2437" s="2" t="n">
        <v>8</v>
      </c>
      <c r="B2437" s="2" t="n">
        <v>930</v>
      </c>
      <c r="C2437" s="2" t="inlineStr">
        <is>
          <t>RECEBIMENTO</t>
        </is>
      </c>
      <c r="D2437" s="2" t="inlineStr">
        <is>
          <t>4041291</t>
        </is>
      </c>
      <c r="E2437" s="2" t="inlineStr">
        <is>
          <t>CAIO CESAR ALVES DE LIMA</t>
        </is>
      </c>
      <c r="F2437" s="2" t="n">
        <v>74</v>
      </c>
      <c r="G2437" s="2" t="n">
        <v>2.01</v>
      </c>
      <c r="H2437" s="2" t="n">
        <v>37</v>
      </c>
      <c r="I2437" s="2" t="n">
        <v>0</v>
      </c>
      <c r="J2437" s="2" t="inlineStr">
        <is>
          <t>GPA</t>
        </is>
      </c>
      <c r="K2437" s="2">
        <f>IF(I2437&lt;&gt;"",I2437,IFERROR(INDEX(Base!$I:$I,MATCH(1,(Base!$C:$C=C2437)*(Base!$I:$I&lt;&gt;""),0)),0))</f>
        <v/>
      </c>
      <c r="L2437" s="2">
        <f>IF(AND(I2437="",K2437&gt;0),"SIM","NÃO")</f>
        <v/>
      </c>
      <c r="M2437" s="2">
        <f>IF(ISNUMBER(SEARCH("SEPARA",UPPER(C2437))),"NÃO","SIM")</f>
        <v/>
      </c>
      <c r="N2437" s="2">
        <f>IFERROR(H2437/K2437,0)</f>
        <v/>
      </c>
      <c r="O2437" s="2">
        <f>IF(M2437="NÃO","EXCLUÍDO",IF(N2437&lt;Premissas!$B$8,"&lt; 1,00",IF(N2437&lt;Premissas!$B$9,"1,00 – 1,19",IF(N2437&lt;Premissas!$B$10,"1,20 – 1,39",IF(N2437&lt;Premissas!$B$11,"1,40 – 1,59",IF(N2437&lt;Premissas!$B$12,"1,60 – 1,99","≥ 2,00"))))))</f>
        <v/>
      </c>
      <c r="P2437" s="5">
        <f>IF(OR(M2437="NÃO",N2437&lt;Premissas!$B$8),Premissas!$B$13,IF(N2437&lt;Premissas!$B$9,Premissas!$B$14,IF(N2437&lt;Premissas!$B$10,Premissas!$B$15,IF(N2437&lt;Premissas!$B$11,Premissas!$B$16,IF(N2437&lt;Premissas!$B$12,Premissas!$B$17,Premissas!$B$18)))))</f>
        <v/>
      </c>
      <c r="Q2437" s="5">
        <f>IFERROR(P2437/Premissas!$B$4,0)</f>
        <v/>
      </c>
    </row>
    <row r="2438">
      <c r="A2438" s="2" t="n">
        <v>8</v>
      </c>
      <c r="B2438" s="2" t="n">
        <v>930</v>
      </c>
      <c r="C2438" s="2" t="inlineStr">
        <is>
          <t>RECEBIMENTO</t>
        </is>
      </c>
      <c r="D2438" s="2" t="inlineStr">
        <is>
          <t>407144</t>
        </is>
      </c>
      <c r="E2438" s="2" t="inlineStr">
        <is>
          <t>Valdinea Santos Do Espirito Santo</t>
        </is>
      </c>
      <c r="F2438" s="2" t="n">
        <v>6393</v>
      </c>
      <c r="G2438" s="2" t="n">
        <v>147.3</v>
      </c>
      <c r="H2438" s="2" t="n">
        <v>43</v>
      </c>
      <c r="I2438" s="2" t="n">
        <v>0</v>
      </c>
      <c r="J2438" s="2" t="inlineStr">
        <is>
          <t>GPA</t>
        </is>
      </c>
      <c r="K2438" s="2">
        <f>IF(I2438&lt;&gt;"",I2438,IFERROR(INDEX(Base!$I:$I,MATCH(1,(Base!$C:$C=C2438)*(Base!$I:$I&lt;&gt;""),0)),0))</f>
        <v/>
      </c>
      <c r="L2438" s="2">
        <f>IF(AND(I2438="",K2438&gt;0),"SIM","NÃO")</f>
        <v/>
      </c>
      <c r="M2438" s="2">
        <f>IF(ISNUMBER(SEARCH("SEPARA",UPPER(C2438))),"NÃO","SIM")</f>
        <v/>
      </c>
      <c r="N2438" s="2">
        <f>IFERROR(H2438/K2438,0)</f>
        <v/>
      </c>
      <c r="O2438" s="2">
        <f>IF(M2438="NÃO","EXCLUÍDO",IF(N2438&lt;Premissas!$B$8,"&lt; 1,00",IF(N2438&lt;Premissas!$B$9,"1,00 – 1,19",IF(N2438&lt;Premissas!$B$10,"1,20 – 1,39",IF(N2438&lt;Premissas!$B$11,"1,40 – 1,59",IF(N2438&lt;Premissas!$B$12,"1,60 – 1,99","≥ 2,00"))))))</f>
        <v/>
      </c>
      <c r="P2438" s="5">
        <f>IF(OR(M2438="NÃO",N2438&lt;Premissas!$B$8),Premissas!$B$13,IF(N2438&lt;Premissas!$B$9,Premissas!$B$14,IF(N2438&lt;Premissas!$B$10,Premissas!$B$15,IF(N2438&lt;Premissas!$B$11,Premissas!$B$16,IF(N2438&lt;Premissas!$B$12,Premissas!$B$17,Premissas!$B$18)))))</f>
        <v/>
      </c>
      <c r="Q2438" s="5">
        <f>IFERROR(P2438/Premissas!$B$4,0)</f>
        <v/>
      </c>
    </row>
    <row r="2439">
      <c r="A2439" s="2" t="n">
        <v>8</v>
      </c>
      <c r="B2439" s="2" t="n">
        <v>930</v>
      </c>
      <c r="C2439" s="2" t="inlineStr">
        <is>
          <t>ATIVIDADE OP. EMP.</t>
        </is>
      </c>
      <c r="D2439" s="2" t="inlineStr">
        <is>
          <t>416858</t>
        </is>
      </c>
      <c r="E2439" s="2" t="inlineStr">
        <is>
          <t>Clayton de Oliveira Domingues</t>
        </is>
      </c>
      <c r="F2439" s="2" t="n">
        <v>2120</v>
      </c>
      <c r="G2439" s="2" t="n">
        <v>67.69</v>
      </c>
      <c r="H2439" s="2" t="n">
        <v>31</v>
      </c>
      <c r="I2439" s="2" t="n">
        <v>0</v>
      </c>
      <c r="J2439" s="2" t="inlineStr">
        <is>
          <t>GPA</t>
        </is>
      </c>
      <c r="K2439" s="2">
        <f>IF(I2439&lt;&gt;"",I2439,IFERROR(INDEX(Base!$I:$I,MATCH(1,(Base!$C:$C=C2439)*(Base!$I:$I&lt;&gt;""),0)),0))</f>
        <v/>
      </c>
      <c r="L2439" s="2">
        <f>IF(AND(I2439="",K2439&gt;0),"SIM","NÃO")</f>
        <v/>
      </c>
      <c r="M2439" s="2">
        <f>IF(ISNUMBER(SEARCH("SEPARA",UPPER(C2439))),"NÃO","SIM")</f>
        <v/>
      </c>
      <c r="N2439" s="2">
        <f>IFERROR(H2439/K2439,0)</f>
        <v/>
      </c>
      <c r="O2439" s="2">
        <f>IF(M2439="NÃO","EXCLUÍDO",IF(N2439&lt;Premissas!$B$8,"&lt; 1,00",IF(N2439&lt;Premissas!$B$9,"1,00 – 1,19",IF(N2439&lt;Premissas!$B$10,"1,20 – 1,39",IF(N2439&lt;Premissas!$B$11,"1,40 – 1,59",IF(N2439&lt;Premissas!$B$12,"1,60 – 1,99","≥ 2,00"))))))</f>
        <v/>
      </c>
      <c r="P2439" s="5">
        <f>IF(OR(M2439="NÃO",N2439&lt;Premissas!$B$8),Premissas!$B$13,IF(N2439&lt;Premissas!$B$9,Premissas!$B$14,IF(N2439&lt;Premissas!$B$10,Premissas!$B$15,IF(N2439&lt;Premissas!$B$11,Premissas!$B$16,IF(N2439&lt;Premissas!$B$12,Premissas!$B$17,Premissas!$B$18)))))</f>
        <v/>
      </c>
      <c r="Q2439" s="5">
        <f>IFERROR(P2439/Premissas!$B$4,0)</f>
        <v/>
      </c>
    </row>
    <row r="2440">
      <c r="A2440" s="2" t="n">
        <v>8</v>
      </c>
      <c r="B2440" s="2" t="n">
        <v>930</v>
      </c>
      <c r="C2440" s="2" t="inlineStr">
        <is>
          <t>PUXADA RECEB</t>
        </is>
      </c>
      <c r="D2440" s="2" t="inlineStr">
        <is>
          <t>4191447</t>
        </is>
      </c>
      <c r="E2440" s="2" t="inlineStr">
        <is>
          <t>ALEXANDRE GOMES DA SILVA</t>
        </is>
      </c>
      <c r="F2440" s="2" t="n">
        <v>1773</v>
      </c>
      <c r="G2440" s="2" t="n">
        <v>65.43000000000001</v>
      </c>
      <c r="H2440" s="2" t="n">
        <v>27</v>
      </c>
      <c r="I2440" s="2" t="n">
        <v>0</v>
      </c>
      <c r="J2440" s="2" t="inlineStr">
        <is>
          <t>GPA</t>
        </is>
      </c>
      <c r="K2440" s="2">
        <f>IF(I2440&lt;&gt;"",I2440,IFERROR(INDEX(Base!$I:$I,MATCH(1,(Base!$C:$C=C2440)*(Base!$I:$I&lt;&gt;""),0)),0))</f>
        <v/>
      </c>
      <c r="L2440" s="2">
        <f>IF(AND(I2440="",K2440&gt;0),"SIM","NÃO")</f>
        <v/>
      </c>
      <c r="M2440" s="2">
        <f>IF(ISNUMBER(SEARCH("SEPARA",UPPER(C2440))),"NÃO","SIM")</f>
        <v/>
      </c>
      <c r="N2440" s="2">
        <f>IFERROR(H2440/K2440,0)</f>
        <v/>
      </c>
      <c r="O2440" s="2">
        <f>IF(M2440="NÃO","EXCLUÍDO",IF(N2440&lt;Premissas!$B$8,"&lt; 1,00",IF(N2440&lt;Premissas!$B$9,"1,00 – 1,19",IF(N2440&lt;Premissas!$B$10,"1,20 – 1,39",IF(N2440&lt;Premissas!$B$11,"1,40 – 1,59",IF(N2440&lt;Premissas!$B$12,"1,60 – 1,99","≥ 2,00"))))))</f>
        <v/>
      </c>
      <c r="P2440" s="5">
        <f>IF(OR(M2440="NÃO",N2440&lt;Premissas!$B$8),Premissas!$B$13,IF(N2440&lt;Premissas!$B$9,Premissas!$B$14,IF(N2440&lt;Premissas!$B$10,Premissas!$B$15,IF(N2440&lt;Premissas!$B$11,Premissas!$B$16,IF(N2440&lt;Premissas!$B$12,Premissas!$B$17,Premissas!$B$18)))))</f>
        <v/>
      </c>
      <c r="Q2440" s="5">
        <f>IFERROR(P2440/Premissas!$B$4,0)</f>
        <v/>
      </c>
    </row>
    <row r="2441">
      <c r="A2441" s="2" t="n">
        <v>8</v>
      </c>
      <c r="B2441" s="2" t="n">
        <v>930</v>
      </c>
      <c r="C2441" s="2" t="inlineStr">
        <is>
          <t>RECEBIMENTO</t>
        </is>
      </c>
      <c r="D2441" s="2" t="inlineStr">
        <is>
          <t>4191447</t>
        </is>
      </c>
      <c r="E2441" s="2" t="inlineStr">
        <is>
          <t>ALEXANDRE GOMES DA SILVA</t>
        </is>
      </c>
      <c r="F2441" s="2" t="n">
        <v>32</v>
      </c>
      <c r="G2441" s="2" t="n">
        <v>0.4</v>
      </c>
      <c r="H2441" s="2" t="n">
        <v>80</v>
      </c>
      <c r="I2441" s="2" t="n">
        <v>0</v>
      </c>
      <c r="J2441" s="2" t="inlineStr">
        <is>
          <t>GPA</t>
        </is>
      </c>
      <c r="K2441" s="2">
        <f>IF(I2441&lt;&gt;"",I2441,IFERROR(INDEX(Base!$I:$I,MATCH(1,(Base!$C:$C=C2441)*(Base!$I:$I&lt;&gt;""),0)),0))</f>
        <v/>
      </c>
      <c r="L2441" s="2">
        <f>IF(AND(I2441="",K2441&gt;0),"SIM","NÃO")</f>
        <v/>
      </c>
      <c r="M2441" s="2">
        <f>IF(ISNUMBER(SEARCH("SEPARA",UPPER(C2441))),"NÃO","SIM")</f>
        <v/>
      </c>
      <c r="N2441" s="2">
        <f>IFERROR(H2441/K2441,0)</f>
        <v/>
      </c>
      <c r="O2441" s="2">
        <f>IF(M2441="NÃO","EXCLUÍDO",IF(N2441&lt;Premissas!$B$8,"&lt; 1,00",IF(N2441&lt;Premissas!$B$9,"1,00 – 1,19",IF(N2441&lt;Premissas!$B$10,"1,20 – 1,39",IF(N2441&lt;Premissas!$B$11,"1,40 – 1,59",IF(N2441&lt;Premissas!$B$12,"1,60 – 1,99","≥ 2,00"))))))</f>
        <v/>
      </c>
      <c r="P2441" s="5">
        <f>IF(OR(M2441="NÃO",N2441&lt;Premissas!$B$8),Premissas!$B$13,IF(N2441&lt;Premissas!$B$9,Premissas!$B$14,IF(N2441&lt;Premissas!$B$10,Premissas!$B$15,IF(N2441&lt;Premissas!$B$11,Premissas!$B$16,IF(N2441&lt;Premissas!$B$12,Premissas!$B$17,Premissas!$B$18)))))</f>
        <v/>
      </c>
      <c r="Q2441" s="5">
        <f>IFERROR(P2441/Premissas!$B$4,0)</f>
        <v/>
      </c>
    </row>
    <row r="2442">
      <c r="A2442" s="2" t="n">
        <v>8</v>
      </c>
      <c r="B2442" s="2" t="n">
        <v>930</v>
      </c>
      <c r="C2442" s="2" t="inlineStr">
        <is>
          <t>CARREGAMENTO</t>
        </is>
      </c>
      <c r="D2442" s="2" t="inlineStr">
        <is>
          <t>422175</t>
        </is>
      </c>
      <c r="E2442" s="2" t="inlineStr">
        <is>
          <t>MIKE HENRIQUE VINICIUS</t>
        </is>
      </c>
      <c r="F2442" s="2" t="n">
        <v>31</v>
      </c>
      <c r="G2442" s="2" t="n">
        <v>3.83</v>
      </c>
      <c r="H2442" s="2" t="n">
        <v>8</v>
      </c>
      <c r="I2442" s="2" t="n">
        <v>0</v>
      </c>
      <c r="J2442" s="2" t="inlineStr">
        <is>
          <t>GPA</t>
        </is>
      </c>
      <c r="K2442" s="2">
        <f>IF(I2442&lt;&gt;"",I2442,IFERROR(INDEX(Base!$I:$I,MATCH(1,(Base!$C:$C=C2442)*(Base!$I:$I&lt;&gt;""),0)),0))</f>
        <v/>
      </c>
      <c r="L2442" s="2">
        <f>IF(AND(I2442="",K2442&gt;0),"SIM","NÃO")</f>
        <v/>
      </c>
      <c r="M2442" s="2">
        <f>IF(ISNUMBER(SEARCH("SEPARA",UPPER(C2442))),"NÃO","SIM")</f>
        <v/>
      </c>
      <c r="N2442" s="2">
        <f>IFERROR(H2442/K2442,0)</f>
        <v/>
      </c>
      <c r="O2442" s="2">
        <f>IF(M2442="NÃO","EXCLUÍDO",IF(N2442&lt;Premissas!$B$8,"&lt; 1,00",IF(N2442&lt;Premissas!$B$9,"1,00 – 1,19",IF(N2442&lt;Premissas!$B$10,"1,20 – 1,39",IF(N2442&lt;Premissas!$B$11,"1,40 – 1,59",IF(N2442&lt;Premissas!$B$12,"1,60 – 1,99","≥ 2,00"))))))</f>
        <v/>
      </c>
      <c r="P2442" s="5">
        <f>IF(OR(M2442="NÃO",N2442&lt;Premissas!$B$8),Premissas!$B$13,IF(N2442&lt;Premissas!$B$9,Premissas!$B$14,IF(N2442&lt;Premissas!$B$10,Premissas!$B$15,IF(N2442&lt;Premissas!$B$11,Premissas!$B$16,IF(N2442&lt;Premissas!$B$12,Premissas!$B$17,Premissas!$B$18)))))</f>
        <v/>
      </c>
      <c r="Q2442" s="5">
        <f>IFERROR(P2442/Premissas!$B$4,0)</f>
        <v/>
      </c>
    </row>
    <row r="2443">
      <c r="A2443" s="2" t="n">
        <v>8</v>
      </c>
      <c r="B2443" s="2" t="n">
        <v>930</v>
      </c>
      <c r="C2443" s="2" t="inlineStr">
        <is>
          <t>ATIVIDADE OP. EMP.</t>
        </is>
      </c>
      <c r="D2443" s="2" t="inlineStr">
        <is>
          <t>431576</t>
        </is>
      </c>
      <c r="E2443" s="2" t="inlineStr">
        <is>
          <t>Jose Carlos Da Silva Barros</t>
        </is>
      </c>
      <c r="F2443" s="2" t="n">
        <v>1394</v>
      </c>
      <c r="G2443" s="2" t="n">
        <v>33.7</v>
      </c>
      <c r="H2443" s="2" t="n">
        <v>41</v>
      </c>
      <c r="I2443" s="2" t="n">
        <v>0</v>
      </c>
      <c r="J2443" s="2" t="inlineStr">
        <is>
          <t>GPA</t>
        </is>
      </c>
      <c r="K2443" s="2">
        <f>IF(I2443&lt;&gt;"",I2443,IFERROR(INDEX(Base!$I:$I,MATCH(1,(Base!$C:$C=C2443)*(Base!$I:$I&lt;&gt;""),0)),0))</f>
        <v/>
      </c>
      <c r="L2443" s="2">
        <f>IF(AND(I2443="",K2443&gt;0),"SIM","NÃO")</f>
        <v/>
      </c>
      <c r="M2443" s="2">
        <f>IF(ISNUMBER(SEARCH("SEPARA",UPPER(C2443))),"NÃO","SIM")</f>
        <v/>
      </c>
      <c r="N2443" s="2">
        <f>IFERROR(H2443/K2443,0)</f>
        <v/>
      </c>
      <c r="O2443" s="2">
        <f>IF(M2443="NÃO","EXCLUÍDO",IF(N2443&lt;Premissas!$B$8,"&lt; 1,00",IF(N2443&lt;Premissas!$B$9,"1,00 – 1,19",IF(N2443&lt;Premissas!$B$10,"1,20 – 1,39",IF(N2443&lt;Premissas!$B$11,"1,40 – 1,59",IF(N2443&lt;Premissas!$B$12,"1,60 – 1,99","≥ 2,00"))))))</f>
        <v/>
      </c>
      <c r="P2443" s="5">
        <f>IF(OR(M2443="NÃO",N2443&lt;Premissas!$B$8),Premissas!$B$13,IF(N2443&lt;Premissas!$B$9,Premissas!$B$14,IF(N2443&lt;Premissas!$B$10,Premissas!$B$15,IF(N2443&lt;Premissas!$B$11,Premissas!$B$16,IF(N2443&lt;Premissas!$B$12,Premissas!$B$17,Premissas!$B$18)))))</f>
        <v/>
      </c>
      <c r="Q2443" s="5">
        <f>IFERROR(P2443/Premissas!$B$4,0)</f>
        <v/>
      </c>
    </row>
    <row r="2444">
      <c r="A2444" s="2" t="n">
        <v>8</v>
      </c>
      <c r="B2444" s="2" t="n">
        <v>930</v>
      </c>
      <c r="C2444" s="2" t="inlineStr">
        <is>
          <t>ATIVIDADE OP. EMP.</t>
        </is>
      </c>
      <c r="D2444" s="2" t="inlineStr">
        <is>
          <t>435411</t>
        </is>
      </c>
      <c r="E2444" s="2" t="inlineStr">
        <is>
          <t>JOSE EVANGELISTA DA SILVA</t>
        </is>
      </c>
      <c r="F2444" s="2" t="n">
        <v>1760</v>
      </c>
      <c r="G2444" s="2" t="n">
        <v>76.41</v>
      </c>
      <c r="H2444" s="2" t="n">
        <v>23</v>
      </c>
      <c r="I2444" s="2" t="n">
        <v>0</v>
      </c>
      <c r="J2444" s="2" t="inlineStr">
        <is>
          <t>GPA</t>
        </is>
      </c>
      <c r="K2444" s="2">
        <f>IF(I2444&lt;&gt;"",I2444,IFERROR(INDEX(Base!$I:$I,MATCH(1,(Base!$C:$C=C2444)*(Base!$I:$I&lt;&gt;""),0)),0))</f>
        <v/>
      </c>
      <c r="L2444" s="2">
        <f>IF(AND(I2444="",K2444&gt;0),"SIM","NÃO")</f>
        <v/>
      </c>
      <c r="M2444" s="2">
        <f>IF(ISNUMBER(SEARCH("SEPARA",UPPER(C2444))),"NÃO","SIM")</f>
        <v/>
      </c>
      <c r="N2444" s="2">
        <f>IFERROR(H2444/K2444,0)</f>
        <v/>
      </c>
      <c r="O2444" s="2">
        <f>IF(M2444="NÃO","EXCLUÍDO",IF(N2444&lt;Premissas!$B$8,"&lt; 1,00",IF(N2444&lt;Premissas!$B$9,"1,00 – 1,19",IF(N2444&lt;Premissas!$B$10,"1,20 – 1,39",IF(N2444&lt;Premissas!$B$11,"1,40 – 1,59",IF(N2444&lt;Premissas!$B$12,"1,60 – 1,99","≥ 2,00"))))))</f>
        <v/>
      </c>
      <c r="P2444" s="5">
        <f>IF(OR(M2444="NÃO",N2444&lt;Premissas!$B$8),Premissas!$B$13,IF(N2444&lt;Premissas!$B$9,Premissas!$B$14,IF(N2444&lt;Premissas!$B$10,Premissas!$B$15,IF(N2444&lt;Premissas!$B$11,Premissas!$B$16,IF(N2444&lt;Premissas!$B$12,Premissas!$B$17,Premissas!$B$18)))))</f>
        <v/>
      </c>
      <c r="Q2444" s="5">
        <f>IFERROR(P2444/Premissas!$B$4,0)</f>
        <v/>
      </c>
    </row>
    <row r="2445">
      <c r="A2445" s="2" t="n">
        <v>8</v>
      </c>
      <c r="B2445" s="2" t="n">
        <v>930</v>
      </c>
      <c r="C2445" s="2" t="inlineStr">
        <is>
          <t>CARREGAMENTO</t>
        </is>
      </c>
      <c r="D2445" s="2" t="inlineStr">
        <is>
          <t>4394453</t>
        </is>
      </c>
      <c r="E2445" s="2" t="inlineStr">
        <is>
          <t>GEOVANE AQUINO DE LIMA</t>
        </is>
      </c>
      <c r="F2445" s="2" t="n">
        <v>15</v>
      </c>
      <c r="G2445" s="2" t="n">
        <v>0.25</v>
      </c>
      <c r="H2445" s="2" t="n">
        <v>60</v>
      </c>
      <c r="I2445" s="2" t="n">
        <v>0</v>
      </c>
      <c r="J2445" s="2" t="inlineStr">
        <is>
          <t>GPA</t>
        </is>
      </c>
      <c r="K2445" s="2">
        <f>IF(I2445&lt;&gt;"",I2445,IFERROR(INDEX(Base!$I:$I,MATCH(1,(Base!$C:$C=C2445)*(Base!$I:$I&lt;&gt;""),0)),0))</f>
        <v/>
      </c>
      <c r="L2445" s="2">
        <f>IF(AND(I2445="",K2445&gt;0),"SIM","NÃO")</f>
        <v/>
      </c>
      <c r="M2445" s="2">
        <f>IF(ISNUMBER(SEARCH("SEPARA",UPPER(C2445))),"NÃO","SIM")</f>
        <v/>
      </c>
      <c r="N2445" s="2">
        <f>IFERROR(H2445/K2445,0)</f>
        <v/>
      </c>
      <c r="O2445" s="2">
        <f>IF(M2445="NÃO","EXCLUÍDO",IF(N2445&lt;Premissas!$B$8,"&lt; 1,00",IF(N2445&lt;Premissas!$B$9,"1,00 – 1,19",IF(N2445&lt;Premissas!$B$10,"1,20 – 1,39",IF(N2445&lt;Premissas!$B$11,"1,40 – 1,59",IF(N2445&lt;Premissas!$B$12,"1,60 – 1,99","≥ 2,00"))))))</f>
        <v/>
      </c>
      <c r="P2445" s="5">
        <f>IF(OR(M2445="NÃO",N2445&lt;Premissas!$B$8),Premissas!$B$13,IF(N2445&lt;Premissas!$B$9,Premissas!$B$14,IF(N2445&lt;Premissas!$B$10,Premissas!$B$15,IF(N2445&lt;Premissas!$B$11,Premissas!$B$16,IF(N2445&lt;Premissas!$B$12,Premissas!$B$17,Premissas!$B$18)))))</f>
        <v/>
      </c>
      <c r="Q2445" s="5">
        <f>IFERROR(P2445/Premissas!$B$4,0)</f>
        <v/>
      </c>
    </row>
    <row r="2446">
      <c r="A2446" s="2" t="n">
        <v>8</v>
      </c>
      <c r="B2446" s="2" t="n">
        <v>930</v>
      </c>
      <c r="C2446" s="2" t="inlineStr">
        <is>
          <t>RECEBIMENTO</t>
        </is>
      </c>
      <c r="D2446" s="2" t="inlineStr">
        <is>
          <t>440970</t>
        </is>
      </c>
      <c r="E2446" s="2" t="inlineStr">
        <is>
          <t>JOSE FLAVIO BARBOSA DA SILVA</t>
        </is>
      </c>
      <c r="F2446" s="2" t="n">
        <v>4250</v>
      </c>
      <c r="G2446" s="2" t="n">
        <v>134.93</v>
      </c>
      <c r="H2446" s="2" t="n">
        <v>31</v>
      </c>
      <c r="I2446" s="2" t="n">
        <v>0</v>
      </c>
      <c r="J2446" s="2" t="inlineStr">
        <is>
          <t>GPA</t>
        </is>
      </c>
      <c r="K2446" s="2">
        <f>IF(I2446&lt;&gt;"",I2446,IFERROR(INDEX(Base!$I:$I,MATCH(1,(Base!$C:$C=C2446)*(Base!$I:$I&lt;&gt;""),0)),0))</f>
        <v/>
      </c>
      <c r="L2446" s="2">
        <f>IF(AND(I2446="",K2446&gt;0),"SIM","NÃO")</f>
        <v/>
      </c>
      <c r="M2446" s="2">
        <f>IF(ISNUMBER(SEARCH("SEPARA",UPPER(C2446))),"NÃO","SIM")</f>
        <v/>
      </c>
      <c r="N2446" s="2">
        <f>IFERROR(H2446/K2446,0)</f>
        <v/>
      </c>
      <c r="O2446" s="2">
        <f>IF(M2446="NÃO","EXCLUÍDO",IF(N2446&lt;Premissas!$B$8,"&lt; 1,00",IF(N2446&lt;Premissas!$B$9,"1,00 – 1,19",IF(N2446&lt;Premissas!$B$10,"1,20 – 1,39",IF(N2446&lt;Premissas!$B$11,"1,40 – 1,59",IF(N2446&lt;Premissas!$B$12,"1,60 – 1,99","≥ 2,00"))))))</f>
        <v/>
      </c>
      <c r="P2446" s="5">
        <f>IF(OR(M2446="NÃO",N2446&lt;Premissas!$B$8),Premissas!$B$13,IF(N2446&lt;Premissas!$B$9,Premissas!$B$14,IF(N2446&lt;Premissas!$B$10,Premissas!$B$15,IF(N2446&lt;Premissas!$B$11,Premissas!$B$16,IF(N2446&lt;Premissas!$B$12,Premissas!$B$17,Premissas!$B$18)))))</f>
        <v/>
      </c>
      <c r="Q2446" s="5">
        <f>IFERROR(P2446/Premissas!$B$4,0)</f>
        <v/>
      </c>
    </row>
    <row r="2447">
      <c r="A2447" s="2" t="n">
        <v>8</v>
      </c>
      <c r="B2447" s="2" t="n">
        <v>930</v>
      </c>
      <c r="C2447" s="2" t="inlineStr">
        <is>
          <t>ATIVIDADE OP. EMP.</t>
        </is>
      </c>
      <c r="D2447" s="2" t="inlineStr">
        <is>
          <t>444940</t>
        </is>
      </c>
      <c r="E2447" s="2" t="inlineStr">
        <is>
          <t>Thiago Pereira de Melo</t>
        </is>
      </c>
      <c r="F2447" s="2" t="n">
        <v>363</v>
      </c>
      <c r="G2447" s="2" t="n">
        <v>32.6</v>
      </c>
      <c r="H2447" s="2" t="n">
        <v>11</v>
      </c>
      <c r="I2447" s="2" t="n">
        <v>0</v>
      </c>
      <c r="J2447" s="2" t="inlineStr">
        <is>
          <t>GPA</t>
        </is>
      </c>
      <c r="K2447" s="2">
        <f>IF(I2447&lt;&gt;"",I2447,IFERROR(INDEX(Base!$I:$I,MATCH(1,(Base!$C:$C=C2447)*(Base!$I:$I&lt;&gt;""),0)),0))</f>
        <v/>
      </c>
      <c r="L2447" s="2">
        <f>IF(AND(I2447="",K2447&gt;0),"SIM","NÃO")</f>
        <v/>
      </c>
      <c r="M2447" s="2">
        <f>IF(ISNUMBER(SEARCH("SEPARA",UPPER(C2447))),"NÃO","SIM")</f>
        <v/>
      </c>
      <c r="N2447" s="2">
        <f>IFERROR(H2447/K2447,0)</f>
        <v/>
      </c>
      <c r="O2447" s="2">
        <f>IF(M2447="NÃO","EXCLUÍDO",IF(N2447&lt;Premissas!$B$8,"&lt; 1,00",IF(N2447&lt;Premissas!$B$9,"1,00 – 1,19",IF(N2447&lt;Premissas!$B$10,"1,20 – 1,39",IF(N2447&lt;Premissas!$B$11,"1,40 – 1,59",IF(N2447&lt;Premissas!$B$12,"1,60 – 1,99","≥ 2,00"))))))</f>
        <v/>
      </c>
      <c r="P2447" s="5">
        <f>IF(OR(M2447="NÃO",N2447&lt;Premissas!$B$8),Premissas!$B$13,IF(N2447&lt;Premissas!$B$9,Premissas!$B$14,IF(N2447&lt;Premissas!$B$10,Premissas!$B$15,IF(N2447&lt;Premissas!$B$11,Premissas!$B$16,IF(N2447&lt;Premissas!$B$12,Premissas!$B$17,Premissas!$B$18)))))</f>
        <v/>
      </c>
      <c r="Q2447" s="5">
        <f>IFERROR(P2447/Premissas!$B$4,0)</f>
        <v/>
      </c>
    </row>
    <row r="2448">
      <c r="A2448" s="2" t="n">
        <v>8</v>
      </c>
      <c r="B2448" s="2" t="n">
        <v>930</v>
      </c>
      <c r="C2448" s="2" t="inlineStr">
        <is>
          <t>CARREGAMENTO</t>
        </is>
      </c>
      <c r="D2448" s="2" t="inlineStr">
        <is>
          <t>444940</t>
        </is>
      </c>
      <c r="E2448" s="2" t="inlineStr">
        <is>
          <t>Thiago Pereira de Melo</t>
        </is>
      </c>
      <c r="F2448" s="2" t="n">
        <v>32</v>
      </c>
      <c r="G2448" s="2" t="n">
        <v>0.58</v>
      </c>
      <c r="H2448" s="2" t="n">
        <v>55</v>
      </c>
      <c r="I2448" s="2" t="n">
        <v>0</v>
      </c>
      <c r="J2448" s="2" t="inlineStr">
        <is>
          <t>GPA</t>
        </is>
      </c>
      <c r="K2448" s="2">
        <f>IF(I2448&lt;&gt;"",I2448,IFERROR(INDEX(Base!$I:$I,MATCH(1,(Base!$C:$C=C2448)*(Base!$I:$I&lt;&gt;""),0)),0))</f>
        <v/>
      </c>
      <c r="L2448" s="2">
        <f>IF(AND(I2448="",K2448&gt;0),"SIM","NÃO")</f>
        <v/>
      </c>
      <c r="M2448" s="2">
        <f>IF(ISNUMBER(SEARCH("SEPARA",UPPER(C2448))),"NÃO","SIM")</f>
        <v/>
      </c>
      <c r="N2448" s="2">
        <f>IFERROR(H2448/K2448,0)</f>
        <v/>
      </c>
      <c r="O2448" s="2">
        <f>IF(M2448="NÃO","EXCLUÍDO",IF(N2448&lt;Premissas!$B$8,"&lt; 1,00",IF(N2448&lt;Premissas!$B$9,"1,00 – 1,19",IF(N2448&lt;Premissas!$B$10,"1,20 – 1,39",IF(N2448&lt;Premissas!$B$11,"1,40 – 1,59",IF(N2448&lt;Premissas!$B$12,"1,60 – 1,99","≥ 2,00"))))))</f>
        <v/>
      </c>
      <c r="P2448" s="5">
        <f>IF(OR(M2448="NÃO",N2448&lt;Premissas!$B$8),Premissas!$B$13,IF(N2448&lt;Premissas!$B$9,Premissas!$B$14,IF(N2448&lt;Premissas!$B$10,Premissas!$B$15,IF(N2448&lt;Premissas!$B$11,Premissas!$B$16,IF(N2448&lt;Premissas!$B$12,Premissas!$B$17,Premissas!$B$18)))))</f>
        <v/>
      </c>
      <c r="Q2448" s="5">
        <f>IFERROR(P2448/Premissas!$B$4,0)</f>
        <v/>
      </c>
    </row>
    <row r="2449">
      <c r="A2449" s="2" t="n">
        <v>8</v>
      </c>
      <c r="B2449" s="2" t="n">
        <v>930</v>
      </c>
      <c r="C2449" s="2" t="inlineStr">
        <is>
          <t>RECEBIMENTO</t>
        </is>
      </c>
      <c r="D2449" s="2" t="inlineStr">
        <is>
          <t>444940</t>
        </is>
      </c>
      <c r="E2449" s="2" t="inlineStr">
        <is>
          <t>Thiago Pereira de Melo</t>
        </is>
      </c>
      <c r="F2449" s="2" t="n">
        <v>5</v>
      </c>
      <c r="G2449" s="2" t="n">
        <v>0.5</v>
      </c>
      <c r="H2449" s="2" t="n">
        <v>10</v>
      </c>
      <c r="I2449" s="2" t="n">
        <v>0</v>
      </c>
      <c r="J2449" s="2" t="inlineStr">
        <is>
          <t>GPA</t>
        </is>
      </c>
      <c r="K2449" s="2">
        <f>IF(I2449&lt;&gt;"",I2449,IFERROR(INDEX(Base!$I:$I,MATCH(1,(Base!$C:$C=C2449)*(Base!$I:$I&lt;&gt;""),0)),0))</f>
        <v/>
      </c>
      <c r="L2449" s="2">
        <f>IF(AND(I2449="",K2449&gt;0),"SIM","NÃO")</f>
        <v/>
      </c>
      <c r="M2449" s="2">
        <f>IF(ISNUMBER(SEARCH("SEPARA",UPPER(C2449))),"NÃO","SIM")</f>
        <v/>
      </c>
      <c r="N2449" s="2">
        <f>IFERROR(H2449/K2449,0)</f>
        <v/>
      </c>
      <c r="O2449" s="2">
        <f>IF(M2449="NÃO","EXCLUÍDO",IF(N2449&lt;Premissas!$B$8,"&lt; 1,00",IF(N2449&lt;Premissas!$B$9,"1,00 – 1,19",IF(N2449&lt;Premissas!$B$10,"1,20 – 1,39",IF(N2449&lt;Premissas!$B$11,"1,40 – 1,59",IF(N2449&lt;Premissas!$B$12,"1,60 – 1,99","≥ 2,00"))))))</f>
        <v/>
      </c>
      <c r="P2449" s="5">
        <f>IF(OR(M2449="NÃO",N2449&lt;Premissas!$B$8),Premissas!$B$13,IF(N2449&lt;Premissas!$B$9,Premissas!$B$14,IF(N2449&lt;Premissas!$B$10,Premissas!$B$15,IF(N2449&lt;Premissas!$B$11,Premissas!$B$16,IF(N2449&lt;Premissas!$B$12,Premissas!$B$17,Premissas!$B$18)))))</f>
        <v/>
      </c>
      <c r="Q2449" s="5">
        <f>IFERROR(P2449/Premissas!$B$4,0)</f>
        <v/>
      </c>
    </row>
    <row r="2450">
      <c r="A2450" s="2" t="n">
        <v>8</v>
      </c>
      <c r="B2450" s="2" t="n">
        <v>930</v>
      </c>
      <c r="C2450" s="2" t="inlineStr">
        <is>
          <t>ATIVIDADE OP. EMP.</t>
        </is>
      </c>
      <c r="D2450" s="2" t="inlineStr">
        <is>
          <t>446151</t>
        </is>
      </c>
      <c r="E2450" s="2" t="inlineStr">
        <is>
          <t>MARCOS NUNES SOARES</t>
        </is>
      </c>
      <c r="F2450" s="2" t="n">
        <v>224</v>
      </c>
      <c r="G2450" s="2" t="n">
        <v>14.85</v>
      </c>
      <c r="H2450" s="2" t="n">
        <v>15</v>
      </c>
      <c r="I2450" s="2" t="n">
        <v>0</v>
      </c>
      <c r="J2450" s="2" t="inlineStr">
        <is>
          <t>GPA</t>
        </is>
      </c>
      <c r="K2450" s="2">
        <f>IF(I2450&lt;&gt;"",I2450,IFERROR(INDEX(Base!$I:$I,MATCH(1,(Base!$C:$C=C2450)*(Base!$I:$I&lt;&gt;""),0)),0))</f>
        <v/>
      </c>
      <c r="L2450" s="2">
        <f>IF(AND(I2450="",K2450&gt;0),"SIM","NÃO")</f>
        <v/>
      </c>
      <c r="M2450" s="2">
        <f>IF(ISNUMBER(SEARCH("SEPARA",UPPER(C2450))),"NÃO","SIM")</f>
        <v/>
      </c>
      <c r="N2450" s="2">
        <f>IFERROR(H2450/K2450,0)</f>
        <v/>
      </c>
      <c r="O2450" s="2">
        <f>IF(M2450="NÃO","EXCLUÍDO",IF(N2450&lt;Premissas!$B$8,"&lt; 1,00",IF(N2450&lt;Premissas!$B$9,"1,00 – 1,19",IF(N2450&lt;Premissas!$B$10,"1,20 – 1,39",IF(N2450&lt;Premissas!$B$11,"1,40 – 1,59",IF(N2450&lt;Premissas!$B$12,"1,60 – 1,99","≥ 2,00"))))))</f>
        <v/>
      </c>
      <c r="P2450" s="5">
        <f>IF(OR(M2450="NÃO",N2450&lt;Premissas!$B$8),Premissas!$B$13,IF(N2450&lt;Premissas!$B$9,Premissas!$B$14,IF(N2450&lt;Premissas!$B$10,Premissas!$B$15,IF(N2450&lt;Premissas!$B$11,Premissas!$B$16,IF(N2450&lt;Premissas!$B$12,Premissas!$B$17,Premissas!$B$18)))))</f>
        <v/>
      </c>
      <c r="Q2450" s="5">
        <f>IFERROR(P2450/Premissas!$B$4,0)</f>
        <v/>
      </c>
    </row>
    <row r="2451">
      <c r="A2451" s="2" t="n">
        <v>8</v>
      </c>
      <c r="B2451" s="2" t="n">
        <v>930</v>
      </c>
      <c r="C2451" s="2" t="inlineStr">
        <is>
          <t>CARREGAMENTO</t>
        </is>
      </c>
      <c r="D2451" s="2" t="inlineStr">
        <is>
          <t>4487770</t>
        </is>
      </c>
      <c r="E2451" s="2" t="inlineStr">
        <is>
          <t>FRANCK MIRACLES</t>
        </is>
      </c>
      <c r="F2451" s="2" t="n">
        <v>874</v>
      </c>
      <c r="G2451" s="2" t="n">
        <v>55.69</v>
      </c>
      <c r="H2451" s="2" t="n">
        <v>16</v>
      </c>
      <c r="I2451" s="2" t="n">
        <v>0</v>
      </c>
      <c r="J2451" s="2" t="inlineStr">
        <is>
          <t>GPA</t>
        </is>
      </c>
      <c r="K2451" s="2">
        <f>IF(I2451&lt;&gt;"",I2451,IFERROR(INDEX(Base!$I:$I,MATCH(1,(Base!$C:$C=C2451)*(Base!$I:$I&lt;&gt;""),0)),0))</f>
        <v/>
      </c>
      <c r="L2451" s="2">
        <f>IF(AND(I2451="",K2451&gt;0),"SIM","NÃO")</f>
        <v/>
      </c>
      <c r="M2451" s="2">
        <f>IF(ISNUMBER(SEARCH("SEPARA",UPPER(C2451))),"NÃO","SIM")</f>
        <v/>
      </c>
      <c r="N2451" s="2">
        <f>IFERROR(H2451/K2451,0)</f>
        <v/>
      </c>
      <c r="O2451" s="2">
        <f>IF(M2451="NÃO","EXCLUÍDO",IF(N2451&lt;Premissas!$B$8,"&lt; 1,00",IF(N2451&lt;Premissas!$B$9,"1,00 – 1,19",IF(N2451&lt;Premissas!$B$10,"1,20 – 1,39",IF(N2451&lt;Premissas!$B$11,"1,40 – 1,59",IF(N2451&lt;Premissas!$B$12,"1,60 – 1,99","≥ 2,00"))))))</f>
        <v/>
      </c>
      <c r="P2451" s="5">
        <f>IF(OR(M2451="NÃO",N2451&lt;Premissas!$B$8),Premissas!$B$13,IF(N2451&lt;Premissas!$B$9,Premissas!$B$14,IF(N2451&lt;Premissas!$B$10,Premissas!$B$15,IF(N2451&lt;Premissas!$B$11,Premissas!$B$16,IF(N2451&lt;Premissas!$B$12,Premissas!$B$17,Premissas!$B$18)))))</f>
        <v/>
      </c>
      <c r="Q2451" s="5">
        <f>IFERROR(P2451/Premissas!$B$4,0)</f>
        <v/>
      </c>
    </row>
    <row r="2452">
      <c r="A2452" s="2" t="n">
        <v>8</v>
      </c>
      <c r="B2452" s="2" t="n">
        <v>930</v>
      </c>
      <c r="C2452" s="2" t="inlineStr">
        <is>
          <t>PUXADA RECEB</t>
        </is>
      </c>
      <c r="D2452" s="2" t="inlineStr">
        <is>
          <t>4487770</t>
        </is>
      </c>
      <c r="E2452" s="2" t="inlineStr">
        <is>
          <t>FRANCK MIRACLES</t>
        </is>
      </c>
      <c r="F2452" s="2" t="n">
        <v>23</v>
      </c>
      <c r="G2452" s="2" t="n">
        <v>0.9</v>
      </c>
      <c r="H2452" s="2" t="n">
        <v>26</v>
      </c>
      <c r="I2452" s="2" t="n">
        <v>0</v>
      </c>
      <c r="J2452" s="2" t="inlineStr">
        <is>
          <t>GPA</t>
        </is>
      </c>
      <c r="K2452" s="2">
        <f>IF(I2452&lt;&gt;"",I2452,IFERROR(INDEX(Base!$I:$I,MATCH(1,(Base!$C:$C=C2452)*(Base!$I:$I&lt;&gt;""),0)),0))</f>
        <v/>
      </c>
      <c r="L2452" s="2">
        <f>IF(AND(I2452="",K2452&gt;0),"SIM","NÃO")</f>
        <v/>
      </c>
      <c r="M2452" s="2">
        <f>IF(ISNUMBER(SEARCH("SEPARA",UPPER(C2452))),"NÃO","SIM")</f>
        <v/>
      </c>
      <c r="N2452" s="2">
        <f>IFERROR(H2452/K2452,0)</f>
        <v/>
      </c>
      <c r="O2452" s="2">
        <f>IF(M2452="NÃO","EXCLUÍDO",IF(N2452&lt;Premissas!$B$8,"&lt; 1,00",IF(N2452&lt;Premissas!$B$9,"1,00 – 1,19",IF(N2452&lt;Premissas!$B$10,"1,20 – 1,39",IF(N2452&lt;Premissas!$B$11,"1,40 – 1,59",IF(N2452&lt;Premissas!$B$12,"1,60 – 1,99","≥ 2,00"))))))</f>
        <v/>
      </c>
      <c r="P2452" s="5">
        <f>IF(OR(M2452="NÃO",N2452&lt;Premissas!$B$8),Premissas!$B$13,IF(N2452&lt;Premissas!$B$9,Premissas!$B$14,IF(N2452&lt;Premissas!$B$10,Premissas!$B$15,IF(N2452&lt;Premissas!$B$11,Premissas!$B$16,IF(N2452&lt;Premissas!$B$12,Premissas!$B$17,Premissas!$B$18)))))</f>
        <v/>
      </c>
      <c r="Q2452" s="5">
        <f>IFERROR(P2452/Premissas!$B$4,0)</f>
        <v/>
      </c>
    </row>
    <row r="2453">
      <c r="A2453" s="2" t="n">
        <v>8</v>
      </c>
      <c r="B2453" s="2" t="n">
        <v>930</v>
      </c>
      <c r="C2453" s="2" t="inlineStr">
        <is>
          <t>ATIVIDADE OP. EMP.</t>
        </is>
      </c>
      <c r="D2453" s="2" t="inlineStr">
        <is>
          <t>452948</t>
        </is>
      </c>
      <c r="E2453" s="2" t="inlineStr">
        <is>
          <t>RIBAMAR EVANGELISTA RIBEIRO</t>
        </is>
      </c>
      <c r="F2453" s="2" t="n">
        <v>735</v>
      </c>
      <c r="G2453" s="2" t="n">
        <v>78.56</v>
      </c>
      <c r="H2453" s="2" t="n">
        <v>9</v>
      </c>
      <c r="I2453" s="2" t="n">
        <v>0</v>
      </c>
      <c r="J2453" s="2" t="inlineStr">
        <is>
          <t>GPA</t>
        </is>
      </c>
      <c r="K2453" s="2">
        <f>IF(I2453&lt;&gt;"",I2453,IFERROR(INDEX(Base!$I:$I,MATCH(1,(Base!$C:$C=C2453)*(Base!$I:$I&lt;&gt;""),0)),0))</f>
        <v/>
      </c>
      <c r="L2453" s="2">
        <f>IF(AND(I2453="",K2453&gt;0),"SIM","NÃO")</f>
        <v/>
      </c>
      <c r="M2453" s="2">
        <f>IF(ISNUMBER(SEARCH("SEPARA",UPPER(C2453))),"NÃO","SIM")</f>
        <v/>
      </c>
      <c r="N2453" s="2">
        <f>IFERROR(H2453/K2453,0)</f>
        <v/>
      </c>
      <c r="O2453" s="2">
        <f>IF(M2453="NÃO","EXCLUÍDO",IF(N2453&lt;Premissas!$B$8,"&lt; 1,00",IF(N2453&lt;Premissas!$B$9,"1,00 – 1,19",IF(N2453&lt;Premissas!$B$10,"1,20 – 1,39",IF(N2453&lt;Premissas!$B$11,"1,40 – 1,59",IF(N2453&lt;Premissas!$B$12,"1,60 – 1,99","≥ 2,00"))))))</f>
        <v/>
      </c>
      <c r="P2453" s="5">
        <f>IF(OR(M2453="NÃO",N2453&lt;Premissas!$B$8),Premissas!$B$13,IF(N2453&lt;Premissas!$B$9,Premissas!$B$14,IF(N2453&lt;Premissas!$B$10,Premissas!$B$15,IF(N2453&lt;Premissas!$B$11,Premissas!$B$16,IF(N2453&lt;Premissas!$B$12,Premissas!$B$17,Premissas!$B$18)))))</f>
        <v/>
      </c>
      <c r="Q2453" s="5">
        <f>IFERROR(P2453/Premissas!$B$4,0)</f>
        <v/>
      </c>
    </row>
    <row r="2454">
      <c r="A2454" s="2" t="n">
        <v>8</v>
      </c>
      <c r="B2454" s="2" t="n">
        <v>930</v>
      </c>
      <c r="C2454" s="2" t="inlineStr">
        <is>
          <t>CARREGAMENTO</t>
        </is>
      </c>
      <c r="D2454" s="2" t="inlineStr">
        <is>
          <t>4531485</t>
        </is>
      </c>
      <c r="E2454" s="2" t="inlineStr">
        <is>
          <t>GUILHERME DE OLIVEIRA SILVA</t>
        </is>
      </c>
      <c r="F2454" s="2" t="n">
        <v>64</v>
      </c>
      <c r="G2454" s="2" t="n">
        <v>3.25</v>
      </c>
      <c r="H2454" s="2" t="n">
        <v>20</v>
      </c>
      <c r="I2454" s="2" t="n">
        <v>0</v>
      </c>
      <c r="J2454" s="2" t="inlineStr">
        <is>
          <t>GPA</t>
        </is>
      </c>
      <c r="K2454" s="2">
        <f>IF(I2454&lt;&gt;"",I2454,IFERROR(INDEX(Base!$I:$I,MATCH(1,(Base!$C:$C=C2454)*(Base!$I:$I&lt;&gt;""),0)),0))</f>
        <v/>
      </c>
      <c r="L2454" s="2">
        <f>IF(AND(I2454="",K2454&gt;0),"SIM","NÃO")</f>
        <v/>
      </c>
      <c r="M2454" s="2">
        <f>IF(ISNUMBER(SEARCH("SEPARA",UPPER(C2454))),"NÃO","SIM")</f>
        <v/>
      </c>
      <c r="N2454" s="2">
        <f>IFERROR(H2454/K2454,0)</f>
        <v/>
      </c>
      <c r="O2454" s="2">
        <f>IF(M2454="NÃO","EXCLUÍDO",IF(N2454&lt;Premissas!$B$8,"&lt; 1,00",IF(N2454&lt;Premissas!$B$9,"1,00 – 1,19",IF(N2454&lt;Premissas!$B$10,"1,20 – 1,39",IF(N2454&lt;Premissas!$B$11,"1,40 – 1,59",IF(N2454&lt;Premissas!$B$12,"1,60 – 1,99","≥ 2,00"))))))</f>
        <v/>
      </c>
      <c r="P2454" s="5">
        <f>IF(OR(M2454="NÃO",N2454&lt;Premissas!$B$8),Premissas!$B$13,IF(N2454&lt;Premissas!$B$9,Premissas!$B$14,IF(N2454&lt;Premissas!$B$10,Premissas!$B$15,IF(N2454&lt;Premissas!$B$11,Premissas!$B$16,IF(N2454&lt;Premissas!$B$12,Premissas!$B$17,Premissas!$B$18)))))</f>
        <v/>
      </c>
      <c r="Q2454" s="5">
        <f>IFERROR(P2454/Premissas!$B$4,0)</f>
        <v/>
      </c>
    </row>
    <row r="2455">
      <c r="A2455" s="2" t="n">
        <v>8</v>
      </c>
      <c r="B2455" s="2" t="n">
        <v>930</v>
      </c>
      <c r="C2455" s="2" t="inlineStr">
        <is>
          <t>RECEBIMENTO</t>
        </is>
      </c>
      <c r="D2455" s="2" t="inlineStr">
        <is>
          <t>4559193</t>
        </is>
      </c>
      <c r="E2455" s="2" t="inlineStr">
        <is>
          <t>DANIELA DE JESUS VICENTE</t>
        </is>
      </c>
      <c r="F2455" s="2" t="n">
        <v>411</v>
      </c>
      <c r="G2455" s="2" t="n">
        <v>33.64</v>
      </c>
      <c r="H2455" s="2" t="n">
        <v>12</v>
      </c>
      <c r="I2455" s="2" t="n">
        <v>0</v>
      </c>
      <c r="J2455" s="2" t="inlineStr">
        <is>
          <t>GPA</t>
        </is>
      </c>
      <c r="K2455" s="2">
        <f>IF(I2455&lt;&gt;"",I2455,IFERROR(INDEX(Base!$I:$I,MATCH(1,(Base!$C:$C=C2455)*(Base!$I:$I&lt;&gt;""),0)),0))</f>
        <v/>
      </c>
      <c r="L2455" s="2">
        <f>IF(AND(I2455="",K2455&gt;0),"SIM","NÃO")</f>
        <v/>
      </c>
      <c r="M2455" s="2">
        <f>IF(ISNUMBER(SEARCH("SEPARA",UPPER(C2455))),"NÃO","SIM")</f>
        <v/>
      </c>
      <c r="N2455" s="2">
        <f>IFERROR(H2455/K2455,0)</f>
        <v/>
      </c>
      <c r="O2455" s="2">
        <f>IF(M2455="NÃO","EXCLUÍDO",IF(N2455&lt;Premissas!$B$8,"&lt; 1,00",IF(N2455&lt;Premissas!$B$9,"1,00 – 1,19",IF(N2455&lt;Premissas!$B$10,"1,20 – 1,39",IF(N2455&lt;Premissas!$B$11,"1,40 – 1,59",IF(N2455&lt;Premissas!$B$12,"1,60 – 1,99","≥ 2,00"))))))</f>
        <v/>
      </c>
      <c r="P2455" s="5">
        <f>IF(OR(M2455="NÃO",N2455&lt;Premissas!$B$8),Premissas!$B$13,IF(N2455&lt;Premissas!$B$9,Premissas!$B$14,IF(N2455&lt;Premissas!$B$10,Premissas!$B$15,IF(N2455&lt;Premissas!$B$11,Premissas!$B$16,IF(N2455&lt;Premissas!$B$12,Premissas!$B$17,Premissas!$B$18)))))</f>
        <v/>
      </c>
      <c r="Q2455" s="5">
        <f>IFERROR(P2455/Premissas!$B$4,0)</f>
        <v/>
      </c>
    </row>
    <row r="2456">
      <c r="A2456" s="2" t="n">
        <v>8</v>
      </c>
      <c r="B2456" s="2" t="n">
        <v>930</v>
      </c>
      <c r="C2456" s="2" t="inlineStr">
        <is>
          <t>ATIVIDADE OP. EMP.</t>
        </is>
      </c>
      <c r="D2456" s="2" t="inlineStr">
        <is>
          <t>456226</t>
        </is>
      </c>
      <c r="E2456" s="2" t="inlineStr">
        <is>
          <t>RONALDO CIPRIANO DE SOUSA</t>
        </is>
      </c>
      <c r="F2456" s="2" t="n">
        <v>3036</v>
      </c>
      <c r="G2456" s="2" t="n">
        <v>16.41</v>
      </c>
      <c r="H2456" s="2" t="n">
        <v>185</v>
      </c>
      <c r="I2456" s="2" t="n">
        <v>0</v>
      </c>
      <c r="J2456" s="2" t="inlineStr">
        <is>
          <t>GPA</t>
        </is>
      </c>
      <c r="K2456" s="2">
        <f>IF(I2456&lt;&gt;"",I2456,IFERROR(INDEX(Base!$I:$I,MATCH(1,(Base!$C:$C=C2456)*(Base!$I:$I&lt;&gt;""),0)),0))</f>
        <v/>
      </c>
      <c r="L2456" s="2">
        <f>IF(AND(I2456="",K2456&gt;0),"SIM","NÃO")</f>
        <v/>
      </c>
      <c r="M2456" s="2">
        <f>IF(ISNUMBER(SEARCH("SEPARA",UPPER(C2456))),"NÃO","SIM")</f>
        <v/>
      </c>
      <c r="N2456" s="2">
        <f>IFERROR(H2456/K2456,0)</f>
        <v/>
      </c>
      <c r="O2456" s="2">
        <f>IF(M2456="NÃO","EXCLUÍDO",IF(N2456&lt;Premissas!$B$8,"&lt; 1,00",IF(N2456&lt;Premissas!$B$9,"1,00 – 1,19",IF(N2456&lt;Premissas!$B$10,"1,20 – 1,39",IF(N2456&lt;Premissas!$B$11,"1,40 – 1,59",IF(N2456&lt;Premissas!$B$12,"1,60 – 1,99","≥ 2,00"))))))</f>
        <v/>
      </c>
      <c r="P2456" s="5">
        <f>IF(OR(M2456="NÃO",N2456&lt;Premissas!$B$8),Premissas!$B$13,IF(N2456&lt;Premissas!$B$9,Premissas!$B$14,IF(N2456&lt;Premissas!$B$10,Premissas!$B$15,IF(N2456&lt;Premissas!$B$11,Premissas!$B$16,IF(N2456&lt;Premissas!$B$12,Premissas!$B$17,Premissas!$B$18)))))</f>
        <v/>
      </c>
      <c r="Q2456" s="5">
        <f>IFERROR(P2456/Premissas!$B$4,0)</f>
        <v/>
      </c>
    </row>
    <row r="2457">
      <c r="A2457" s="2" t="n">
        <v>8</v>
      </c>
      <c r="B2457" s="2" t="n">
        <v>930</v>
      </c>
      <c r="C2457" s="2" t="inlineStr">
        <is>
          <t>SEPARACAO</t>
        </is>
      </c>
      <c r="D2457" s="2" t="inlineStr">
        <is>
          <t>4580265</t>
        </is>
      </c>
      <c r="E2457" s="2" t="inlineStr">
        <is>
          <t>Ryan Patrick Martins Da Silva</t>
        </is>
      </c>
      <c r="F2457" s="2" t="n">
        <v>116</v>
      </c>
      <c r="G2457" s="2" t="n">
        <v>0.74</v>
      </c>
      <c r="H2457" s="2" t="n">
        <v>157</v>
      </c>
      <c r="I2457" s="2" t="n">
        <v>0</v>
      </c>
      <c r="J2457" s="2" t="inlineStr">
        <is>
          <t>GPA</t>
        </is>
      </c>
      <c r="K2457" s="2">
        <f>IF(I2457&lt;&gt;"",I2457,IFERROR(INDEX(Base!$I:$I,MATCH(1,(Base!$C:$C=C2457)*(Base!$I:$I&lt;&gt;""),0)),0))</f>
        <v/>
      </c>
      <c r="L2457" s="2">
        <f>IF(AND(I2457="",K2457&gt;0),"SIM","NÃO")</f>
        <v/>
      </c>
      <c r="M2457" s="2">
        <f>IF(ISNUMBER(SEARCH("SEPARA",UPPER(C2457))),"NÃO","SIM")</f>
        <v/>
      </c>
      <c r="N2457" s="2">
        <f>IFERROR(H2457/K2457,0)</f>
        <v/>
      </c>
      <c r="O2457" s="2">
        <f>IF(M2457="NÃO","EXCLUÍDO",IF(N2457&lt;Premissas!$B$8,"&lt; 1,00",IF(N2457&lt;Premissas!$B$9,"1,00 – 1,19",IF(N2457&lt;Premissas!$B$10,"1,20 – 1,39",IF(N2457&lt;Premissas!$B$11,"1,40 – 1,59",IF(N2457&lt;Premissas!$B$12,"1,60 – 1,99","≥ 2,00"))))))</f>
        <v/>
      </c>
      <c r="P2457" s="5">
        <f>IF(OR(M2457="NÃO",N2457&lt;Premissas!$B$8),Premissas!$B$13,IF(N2457&lt;Premissas!$B$9,Premissas!$B$14,IF(N2457&lt;Premissas!$B$10,Premissas!$B$15,IF(N2457&lt;Premissas!$B$11,Premissas!$B$16,IF(N2457&lt;Premissas!$B$12,Premissas!$B$17,Premissas!$B$18)))))</f>
        <v/>
      </c>
      <c r="Q2457" s="5">
        <f>IFERROR(P2457/Premissas!$B$4,0)</f>
        <v/>
      </c>
    </row>
    <row r="2458">
      <c r="A2458" s="2" t="n">
        <v>8</v>
      </c>
      <c r="B2458" s="2" t="n">
        <v>930</v>
      </c>
      <c r="C2458" s="2" t="inlineStr">
        <is>
          <t>RECEBIMENTO</t>
        </is>
      </c>
      <c r="D2458" s="2" t="inlineStr">
        <is>
          <t>4754328</t>
        </is>
      </c>
      <c r="E2458" s="2" t="inlineStr">
        <is>
          <t>BRENDA MILENA VIEIRA</t>
        </is>
      </c>
      <c r="F2458" s="2" t="n">
        <v>2786</v>
      </c>
      <c r="G2458" s="2" t="n">
        <v>87.54000000000001</v>
      </c>
      <c r="H2458" s="2" t="n">
        <v>32</v>
      </c>
      <c r="I2458" s="2" t="n">
        <v>0</v>
      </c>
      <c r="J2458" s="2" t="inlineStr">
        <is>
          <t>GPA</t>
        </is>
      </c>
      <c r="K2458" s="2">
        <f>IF(I2458&lt;&gt;"",I2458,IFERROR(INDEX(Base!$I:$I,MATCH(1,(Base!$C:$C=C2458)*(Base!$I:$I&lt;&gt;""),0)),0))</f>
        <v/>
      </c>
      <c r="L2458" s="2">
        <f>IF(AND(I2458="",K2458&gt;0),"SIM","NÃO")</f>
        <v/>
      </c>
      <c r="M2458" s="2">
        <f>IF(ISNUMBER(SEARCH("SEPARA",UPPER(C2458))),"NÃO","SIM")</f>
        <v/>
      </c>
      <c r="N2458" s="2">
        <f>IFERROR(H2458/K2458,0)</f>
        <v/>
      </c>
      <c r="O2458" s="2">
        <f>IF(M2458="NÃO","EXCLUÍDO",IF(N2458&lt;Premissas!$B$8,"&lt; 1,00",IF(N2458&lt;Premissas!$B$9,"1,00 – 1,19",IF(N2458&lt;Premissas!$B$10,"1,20 – 1,39",IF(N2458&lt;Premissas!$B$11,"1,40 – 1,59",IF(N2458&lt;Premissas!$B$12,"1,60 – 1,99","≥ 2,00"))))))</f>
        <v/>
      </c>
      <c r="P2458" s="5">
        <f>IF(OR(M2458="NÃO",N2458&lt;Premissas!$B$8),Premissas!$B$13,IF(N2458&lt;Premissas!$B$9,Premissas!$B$14,IF(N2458&lt;Premissas!$B$10,Premissas!$B$15,IF(N2458&lt;Premissas!$B$11,Premissas!$B$16,IF(N2458&lt;Premissas!$B$12,Premissas!$B$17,Premissas!$B$18)))))</f>
        <v/>
      </c>
      <c r="Q2458" s="5">
        <f>IFERROR(P2458/Premissas!$B$4,0)</f>
        <v/>
      </c>
    </row>
    <row r="2459">
      <c r="A2459" s="2" t="n">
        <v>8</v>
      </c>
      <c r="B2459" s="2" t="n">
        <v>930</v>
      </c>
      <c r="C2459" s="2" t="inlineStr">
        <is>
          <t>CARREGAMENTO</t>
        </is>
      </c>
      <c r="D2459" s="2" t="inlineStr">
        <is>
          <t>4987152</t>
        </is>
      </c>
      <c r="E2459" s="2" t="inlineStr">
        <is>
          <t>Joao Paulo Lopes Da Silva Santos</t>
        </is>
      </c>
      <c r="F2459" s="2" t="n">
        <v>63</v>
      </c>
      <c r="G2459" s="2" t="n">
        <v>2.61</v>
      </c>
      <c r="H2459" s="2" t="n">
        <v>24</v>
      </c>
      <c r="I2459" s="2" t="n">
        <v>0</v>
      </c>
      <c r="J2459" s="2" t="inlineStr">
        <is>
          <t>GPA</t>
        </is>
      </c>
      <c r="K2459" s="2">
        <f>IF(I2459&lt;&gt;"",I2459,IFERROR(INDEX(Base!$I:$I,MATCH(1,(Base!$C:$C=C2459)*(Base!$I:$I&lt;&gt;""),0)),0))</f>
        <v/>
      </c>
      <c r="L2459" s="2">
        <f>IF(AND(I2459="",K2459&gt;0),"SIM","NÃO")</f>
        <v/>
      </c>
      <c r="M2459" s="2">
        <f>IF(ISNUMBER(SEARCH("SEPARA",UPPER(C2459))),"NÃO","SIM")</f>
        <v/>
      </c>
      <c r="N2459" s="2">
        <f>IFERROR(H2459/K2459,0)</f>
        <v/>
      </c>
      <c r="O2459" s="2">
        <f>IF(M2459="NÃO","EXCLUÍDO",IF(N2459&lt;Premissas!$B$8,"&lt; 1,00",IF(N2459&lt;Premissas!$B$9,"1,00 – 1,19",IF(N2459&lt;Premissas!$B$10,"1,20 – 1,39",IF(N2459&lt;Premissas!$B$11,"1,40 – 1,59",IF(N2459&lt;Premissas!$B$12,"1,60 – 1,99","≥ 2,00"))))))</f>
        <v/>
      </c>
      <c r="P2459" s="5">
        <f>IF(OR(M2459="NÃO",N2459&lt;Premissas!$B$8),Premissas!$B$13,IF(N2459&lt;Premissas!$B$9,Premissas!$B$14,IF(N2459&lt;Premissas!$B$10,Premissas!$B$15,IF(N2459&lt;Premissas!$B$11,Premissas!$B$16,IF(N2459&lt;Premissas!$B$12,Premissas!$B$17,Premissas!$B$18)))))</f>
        <v/>
      </c>
      <c r="Q2459" s="5">
        <f>IFERROR(P2459/Premissas!$B$4,0)</f>
        <v/>
      </c>
    </row>
    <row r="2460">
      <c r="A2460" s="2" t="n">
        <v>8</v>
      </c>
      <c r="B2460" s="2" t="n">
        <v>930</v>
      </c>
      <c r="C2460" s="2" t="inlineStr">
        <is>
          <t>ATIVIDADE OP. EMP.</t>
        </is>
      </c>
      <c r="D2460" s="2" t="inlineStr">
        <is>
          <t>5086841</t>
        </is>
      </c>
      <c r="E2460" s="2" t="inlineStr">
        <is>
          <t>JANECLEY SILVA SANTOS</t>
        </is>
      </c>
      <c r="F2460" s="2" t="n">
        <v>87</v>
      </c>
      <c r="G2460" s="2" t="n">
        <v>5.59</v>
      </c>
      <c r="H2460" s="2" t="n">
        <v>16</v>
      </c>
      <c r="I2460" s="2" t="n">
        <v>0</v>
      </c>
      <c r="J2460" s="2" t="inlineStr">
        <is>
          <t>GPA</t>
        </is>
      </c>
      <c r="K2460" s="2">
        <f>IF(I2460&lt;&gt;"",I2460,IFERROR(INDEX(Base!$I:$I,MATCH(1,(Base!$C:$C=C2460)*(Base!$I:$I&lt;&gt;""),0)),0))</f>
        <v/>
      </c>
      <c r="L2460" s="2">
        <f>IF(AND(I2460="",K2460&gt;0),"SIM","NÃO")</f>
        <v/>
      </c>
      <c r="M2460" s="2">
        <f>IF(ISNUMBER(SEARCH("SEPARA",UPPER(C2460))),"NÃO","SIM")</f>
        <v/>
      </c>
      <c r="N2460" s="2">
        <f>IFERROR(H2460/K2460,0)</f>
        <v/>
      </c>
      <c r="O2460" s="2">
        <f>IF(M2460="NÃO","EXCLUÍDO",IF(N2460&lt;Premissas!$B$8,"&lt; 1,00",IF(N2460&lt;Premissas!$B$9,"1,00 – 1,19",IF(N2460&lt;Premissas!$B$10,"1,20 – 1,39",IF(N2460&lt;Premissas!$B$11,"1,40 – 1,59",IF(N2460&lt;Premissas!$B$12,"1,60 – 1,99","≥ 2,00"))))))</f>
        <v/>
      </c>
      <c r="P2460" s="5">
        <f>IF(OR(M2460="NÃO",N2460&lt;Premissas!$B$8),Premissas!$B$13,IF(N2460&lt;Premissas!$B$9,Premissas!$B$14,IF(N2460&lt;Premissas!$B$10,Premissas!$B$15,IF(N2460&lt;Premissas!$B$11,Premissas!$B$16,IF(N2460&lt;Premissas!$B$12,Premissas!$B$17,Premissas!$B$18)))))</f>
        <v/>
      </c>
      <c r="Q2460" s="5">
        <f>IFERROR(P2460/Premissas!$B$4,0)</f>
        <v/>
      </c>
    </row>
    <row r="2461">
      <c r="A2461" s="2" t="n">
        <v>8</v>
      </c>
      <c r="B2461" s="2" t="n">
        <v>930</v>
      </c>
      <c r="C2461" s="2" t="inlineStr">
        <is>
          <t>RECEBIMENTO</t>
        </is>
      </c>
      <c r="D2461" s="2" t="inlineStr">
        <is>
          <t>513028</t>
        </is>
      </c>
      <c r="E2461" s="2" t="inlineStr">
        <is>
          <t>Samuel Benedito dos Santos</t>
        </is>
      </c>
      <c r="F2461" s="2" t="n">
        <v>2887</v>
      </c>
      <c r="G2461" s="2" t="n">
        <v>141.74</v>
      </c>
      <c r="H2461" s="2" t="n">
        <v>20</v>
      </c>
      <c r="I2461" s="2" t="n">
        <v>0</v>
      </c>
      <c r="J2461" s="2" t="inlineStr">
        <is>
          <t>GPA</t>
        </is>
      </c>
      <c r="K2461" s="2">
        <f>IF(I2461&lt;&gt;"",I2461,IFERROR(INDEX(Base!$I:$I,MATCH(1,(Base!$C:$C=C2461)*(Base!$I:$I&lt;&gt;""),0)),0))</f>
        <v/>
      </c>
      <c r="L2461" s="2">
        <f>IF(AND(I2461="",K2461&gt;0),"SIM","NÃO")</f>
        <v/>
      </c>
      <c r="M2461" s="2">
        <f>IF(ISNUMBER(SEARCH("SEPARA",UPPER(C2461))),"NÃO","SIM")</f>
        <v/>
      </c>
      <c r="N2461" s="2">
        <f>IFERROR(H2461/K2461,0)</f>
        <v/>
      </c>
      <c r="O2461" s="2">
        <f>IF(M2461="NÃO","EXCLUÍDO",IF(N2461&lt;Premissas!$B$8,"&lt; 1,00",IF(N2461&lt;Premissas!$B$9,"1,00 – 1,19",IF(N2461&lt;Premissas!$B$10,"1,20 – 1,39",IF(N2461&lt;Premissas!$B$11,"1,40 – 1,59",IF(N2461&lt;Premissas!$B$12,"1,60 – 1,99","≥ 2,00"))))))</f>
        <v/>
      </c>
      <c r="P2461" s="5">
        <f>IF(OR(M2461="NÃO",N2461&lt;Premissas!$B$8),Premissas!$B$13,IF(N2461&lt;Premissas!$B$9,Premissas!$B$14,IF(N2461&lt;Premissas!$B$10,Premissas!$B$15,IF(N2461&lt;Premissas!$B$11,Premissas!$B$16,IF(N2461&lt;Premissas!$B$12,Premissas!$B$17,Premissas!$B$18)))))</f>
        <v/>
      </c>
      <c r="Q2461" s="5">
        <f>IFERROR(P2461/Premissas!$B$4,0)</f>
        <v/>
      </c>
    </row>
    <row r="2462">
      <c r="A2462" s="2" t="n">
        <v>8</v>
      </c>
      <c r="B2462" s="2" t="n">
        <v>930</v>
      </c>
      <c r="C2462" s="2" t="inlineStr">
        <is>
          <t>CARREGAMENTO</t>
        </is>
      </c>
      <c r="D2462" s="2" t="inlineStr">
        <is>
          <t>5149266</t>
        </is>
      </c>
      <c r="E2462" s="2" t="inlineStr">
        <is>
          <t>Francisco Augusto Ferreira Junior</t>
        </is>
      </c>
      <c r="F2462" s="2" t="n">
        <v>79</v>
      </c>
      <c r="G2462" s="2" t="n">
        <v>1.13</v>
      </c>
      <c r="H2462" s="2" t="n">
        <v>70</v>
      </c>
      <c r="I2462" s="2" t="n">
        <v>0</v>
      </c>
      <c r="J2462" s="2" t="inlineStr">
        <is>
          <t>GPA</t>
        </is>
      </c>
      <c r="K2462" s="2">
        <f>IF(I2462&lt;&gt;"",I2462,IFERROR(INDEX(Base!$I:$I,MATCH(1,(Base!$C:$C=C2462)*(Base!$I:$I&lt;&gt;""),0)),0))</f>
        <v/>
      </c>
      <c r="L2462" s="2">
        <f>IF(AND(I2462="",K2462&gt;0),"SIM","NÃO")</f>
        <v/>
      </c>
      <c r="M2462" s="2">
        <f>IF(ISNUMBER(SEARCH("SEPARA",UPPER(C2462))),"NÃO","SIM")</f>
        <v/>
      </c>
      <c r="N2462" s="2">
        <f>IFERROR(H2462/K2462,0)</f>
        <v/>
      </c>
      <c r="O2462" s="2">
        <f>IF(M2462="NÃO","EXCLUÍDO",IF(N2462&lt;Premissas!$B$8,"&lt; 1,00",IF(N2462&lt;Premissas!$B$9,"1,00 – 1,19",IF(N2462&lt;Premissas!$B$10,"1,20 – 1,39",IF(N2462&lt;Premissas!$B$11,"1,40 – 1,59",IF(N2462&lt;Premissas!$B$12,"1,60 – 1,99","≥ 2,00"))))))</f>
        <v/>
      </c>
      <c r="P2462" s="5">
        <f>IF(OR(M2462="NÃO",N2462&lt;Premissas!$B$8),Premissas!$B$13,IF(N2462&lt;Premissas!$B$9,Premissas!$B$14,IF(N2462&lt;Premissas!$B$10,Premissas!$B$15,IF(N2462&lt;Premissas!$B$11,Premissas!$B$16,IF(N2462&lt;Premissas!$B$12,Premissas!$B$17,Premissas!$B$18)))))</f>
        <v/>
      </c>
      <c r="Q2462" s="5">
        <f>IFERROR(P2462/Premissas!$B$4,0)</f>
        <v/>
      </c>
    </row>
    <row r="2463">
      <c r="A2463" s="2" t="n">
        <v>8</v>
      </c>
      <c r="B2463" s="2" t="n">
        <v>930</v>
      </c>
      <c r="C2463" s="2" t="inlineStr">
        <is>
          <t>PUXADA RECEB</t>
        </is>
      </c>
      <c r="D2463" s="2" t="inlineStr">
        <is>
          <t>5149266</t>
        </is>
      </c>
      <c r="E2463" s="2" t="inlineStr">
        <is>
          <t>Francisco Augusto Ferreira Junior</t>
        </is>
      </c>
      <c r="F2463" s="2" t="n">
        <v>696</v>
      </c>
      <c r="G2463" s="2" t="n">
        <v>31.79</v>
      </c>
      <c r="H2463" s="2" t="n">
        <v>22</v>
      </c>
      <c r="I2463" s="2" t="n">
        <v>0</v>
      </c>
      <c r="J2463" s="2" t="inlineStr">
        <is>
          <t>GPA</t>
        </is>
      </c>
      <c r="K2463" s="2">
        <f>IF(I2463&lt;&gt;"",I2463,IFERROR(INDEX(Base!$I:$I,MATCH(1,(Base!$C:$C=C2463)*(Base!$I:$I&lt;&gt;""),0)),0))</f>
        <v/>
      </c>
      <c r="L2463" s="2">
        <f>IF(AND(I2463="",K2463&gt;0),"SIM","NÃO")</f>
        <v/>
      </c>
      <c r="M2463" s="2">
        <f>IF(ISNUMBER(SEARCH("SEPARA",UPPER(C2463))),"NÃO","SIM")</f>
        <v/>
      </c>
      <c r="N2463" s="2">
        <f>IFERROR(H2463/K2463,0)</f>
        <v/>
      </c>
      <c r="O2463" s="2">
        <f>IF(M2463="NÃO","EXCLUÍDO",IF(N2463&lt;Premissas!$B$8,"&lt; 1,00",IF(N2463&lt;Premissas!$B$9,"1,00 – 1,19",IF(N2463&lt;Premissas!$B$10,"1,20 – 1,39",IF(N2463&lt;Premissas!$B$11,"1,40 – 1,59",IF(N2463&lt;Premissas!$B$12,"1,60 – 1,99","≥ 2,00"))))))</f>
        <v/>
      </c>
      <c r="P2463" s="5">
        <f>IF(OR(M2463="NÃO",N2463&lt;Premissas!$B$8),Premissas!$B$13,IF(N2463&lt;Premissas!$B$9,Premissas!$B$14,IF(N2463&lt;Premissas!$B$10,Premissas!$B$15,IF(N2463&lt;Premissas!$B$11,Premissas!$B$16,IF(N2463&lt;Premissas!$B$12,Premissas!$B$17,Premissas!$B$18)))))</f>
        <v/>
      </c>
      <c r="Q2463" s="5">
        <f>IFERROR(P2463/Premissas!$B$4,0)</f>
        <v/>
      </c>
    </row>
    <row r="2464">
      <c r="A2464" s="2" t="n">
        <v>8</v>
      </c>
      <c r="B2464" s="2" t="n">
        <v>930</v>
      </c>
      <c r="C2464" s="2" t="inlineStr">
        <is>
          <t>CARREGAMENTO</t>
        </is>
      </c>
      <c r="D2464" s="2" t="inlineStr">
        <is>
          <t>5196191</t>
        </is>
      </c>
      <c r="E2464" s="2" t="inlineStr">
        <is>
          <t>NATANAEL ARCELINO DOS SANTOS</t>
        </is>
      </c>
      <c r="F2464" s="2" t="n">
        <v>185</v>
      </c>
      <c r="G2464" s="2" t="n">
        <v>14.44</v>
      </c>
      <c r="H2464" s="2" t="n">
        <v>13</v>
      </c>
      <c r="I2464" s="2" t="n">
        <v>0</v>
      </c>
      <c r="J2464" s="2" t="inlineStr">
        <is>
          <t>GPA</t>
        </is>
      </c>
      <c r="K2464" s="2">
        <f>IF(I2464&lt;&gt;"",I2464,IFERROR(INDEX(Base!$I:$I,MATCH(1,(Base!$C:$C=C2464)*(Base!$I:$I&lt;&gt;""),0)),0))</f>
        <v/>
      </c>
      <c r="L2464" s="2">
        <f>IF(AND(I2464="",K2464&gt;0),"SIM","NÃO")</f>
        <v/>
      </c>
      <c r="M2464" s="2">
        <f>IF(ISNUMBER(SEARCH("SEPARA",UPPER(C2464))),"NÃO","SIM")</f>
        <v/>
      </c>
      <c r="N2464" s="2">
        <f>IFERROR(H2464/K2464,0)</f>
        <v/>
      </c>
      <c r="O2464" s="2">
        <f>IF(M2464="NÃO","EXCLUÍDO",IF(N2464&lt;Premissas!$B$8,"&lt; 1,00",IF(N2464&lt;Premissas!$B$9,"1,00 – 1,19",IF(N2464&lt;Premissas!$B$10,"1,20 – 1,39",IF(N2464&lt;Premissas!$B$11,"1,40 – 1,59",IF(N2464&lt;Premissas!$B$12,"1,60 – 1,99","≥ 2,00"))))))</f>
        <v/>
      </c>
      <c r="P2464" s="5">
        <f>IF(OR(M2464="NÃO",N2464&lt;Premissas!$B$8),Premissas!$B$13,IF(N2464&lt;Premissas!$B$9,Premissas!$B$14,IF(N2464&lt;Premissas!$B$10,Premissas!$B$15,IF(N2464&lt;Premissas!$B$11,Premissas!$B$16,IF(N2464&lt;Premissas!$B$12,Premissas!$B$17,Premissas!$B$18)))))</f>
        <v/>
      </c>
      <c r="Q2464" s="5">
        <f>IFERROR(P2464/Premissas!$B$4,0)</f>
        <v/>
      </c>
    </row>
    <row r="2465">
      <c r="A2465" s="2" t="n">
        <v>8</v>
      </c>
      <c r="B2465" s="2" t="n">
        <v>930</v>
      </c>
      <c r="C2465" s="2" t="inlineStr">
        <is>
          <t>PUXADA RECEB</t>
        </is>
      </c>
      <c r="D2465" s="2" t="inlineStr">
        <is>
          <t>5196191</t>
        </is>
      </c>
      <c r="E2465" s="2" t="inlineStr">
        <is>
          <t>NATANAEL ARCELINO DOS SANTOS</t>
        </is>
      </c>
      <c r="F2465" s="2" t="n">
        <v>62</v>
      </c>
      <c r="G2465" s="2" t="n">
        <v>3.74</v>
      </c>
      <c r="H2465" s="2" t="n">
        <v>17</v>
      </c>
      <c r="I2465" s="2" t="n">
        <v>0</v>
      </c>
      <c r="J2465" s="2" t="inlineStr">
        <is>
          <t>GPA</t>
        </is>
      </c>
      <c r="K2465" s="2">
        <f>IF(I2465&lt;&gt;"",I2465,IFERROR(INDEX(Base!$I:$I,MATCH(1,(Base!$C:$C=C2465)*(Base!$I:$I&lt;&gt;""),0)),0))</f>
        <v/>
      </c>
      <c r="L2465" s="2">
        <f>IF(AND(I2465="",K2465&gt;0),"SIM","NÃO")</f>
        <v/>
      </c>
      <c r="M2465" s="2">
        <f>IF(ISNUMBER(SEARCH("SEPARA",UPPER(C2465))),"NÃO","SIM")</f>
        <v/>
      </c>
      <c r="N2465" s="2">
        <f>IFERROR(H2465/K2465,0)</f>
        <v/>
      </c>
      <c r="O2465" s="2">
        <f>IF(M2465="NÃO","EXCLUÍDO",IF(N2465&lt;Premissas!$B$8,"&lt; 1,00",IF(N2465&lt;Premissas!$B$9,"1,00 – 1,19",IF(N2465&lt;Premissas!$B$10,"1,20 – 1,39",IF(N2465&lt;Premissas!$B$11,"1,40 – 1,59",IF(N2465&lt;Premissas!$B$12,"1,60 – 1,99","≥ 2,00"))))))</f>
        <v/>
      </c>
      <c r="P2465" s="5">
        <f>IF(OR(M2465="NÃO",N2465&lt;Premissas!$B$8),Premissas!$B$13,IF(N2465&lt;Premissas!$B$9,Premissas!$B$14,IF(N2465&lt;Premissas!$B$10,Premissas!$B$15,IF(N2465&lt;Premissas!$B$11,Premissas!$B$16,IF(N2465&lt;Premissas!$B$12,Premissas!$B$17,Premissas!$B$18)))))</f>
        <v/>
      </c>
      <c r="Q2465" s="5">
        <f>IFERROR(P2465/Premissas!$B$4,0)</f>
        <v/>
      </c>
    </row>
    <row r="2466">
      <c r="A2466" s="2" t="n">
        <v>8</v>
      </c>
      <c r="B2466" s="2" t="n">
        <v>930</v>
      </c>
      <c r="C2466" s="2" t="inlineStr">
        <is>
          <t>CARREGAMENTO</t>
        </is>
      </c>
      <c r="D2466" s="2" t="inlineStr">
        <is>
          <t>5198690</t>
        </is>
      </c>
      <c r="E2466" s="2" t="inlineStr">
        <is>
          <t>JOELES DOS SANTOS CARVALHO</t>
        </is>
      </c>
      <c r="F2466" s="2" t="n">
        <v>46</v>
      </c>
      <c r="G2466" s="2" t="n">
        <v>1.53</v>
      </c>
      <c r="H2466" s="2" t="n">
        <v>30</v>
      </c>
      <c r="I2466" s="2" t="n">
        <v>0</v>
      </c>
      <c r="J2466" s="2" t="inlineStr">
        <is>
          <t>GPA</t>
        </is>
      </c>
      <c r="K2466" s="2">
        <f>IF(I2466&lt;&gt;"",I2466,IFERROR(INDEX(Base!$I:$I,MATCH(1,(Base!$C:$C=C2466)*(Base!$I:$I&lt;&gt;""),0)),0))</f>
        <v/>
      </c>
      <c r="L2466" s="2">
        <f>IF(AND(I2466="",K2466&gt;0),"SIM","NÃO")</f>
        <v/>
      </c>
      <c r="M2466" s="2">
        <f>IF(ISNUMBER(SEARCH("SEPARA",UPPER(C2466))),"NÃO","SIM")</f>
        <v/>
      </c>
      <c r="N2466" s="2">
        <f>IFERROR(H2466/K2466,0)</f>
        <v/>
      </c>
      <c r="O2466" s="2">
        <f>IF(M2466="NÃO","EXCLUÍDO",IF(N2466&lt;Premissas!$B$8,"&lt; 1,00",IF(N2466&lt;Premissas!$B$9,"1,00 – 1,19",IF(N2466&lt;Premissas!$B$10,"1,20 – 1,39",IF(N2466&lt;Premissas!$B$11,"1,40 – 1,59",IF(N2466&lt;Premissas!$B$12,"1,60 – 1,99","≥ 2,00"))))))</f>
        <v/>
      </c>
      <c r="P2466" s="5">
        <f>IF(OR(M2466="NÃO",N2466&lt;Premissas!$B$8),Premissas!$B$13,IF(N2466&lt;Premissas!$B$9,Premissas!$B$14,IF(N2466&lt;Premissas!$B$10,Premissas!$B$15,IF(N2466&lt;Premissas!$B$11,Premissas!$B$16,IF(N2466&lt;Premissas!$B$12,Premissas!$B$17,Premissas!$B$18)))))</f>
        <v/>
      </c>
      <c r="Q2466" s="5">
        <f>IFERROR(P2466/Premissas!$B$4,0)</f>
        <v/>
      </c>
    </row>
    <row r="2467">
      <c r="A2467" s="2" t="n">
        <v>8</v>
      </c>
      <c r="B2467" s="2" t="n">
        <v>930</v>
      </c>
      <c r="C2467" s="2" t="inlineStr">
        <is>
          <t>ATIVIDADE OP. EMP.</t>
        </is>
      </c>
      <c r="D2467" s="2" t="inlineStr">
        <is>
          <t>5235626</t>
        </is>
      </c>
      <c r="E2467" s="2" t="inlineStr">
        <is>
          <t>WELLINGTON DA SAILVA</t>
        </is>
      </c>
      <c r="F2467" s="2" t="n">
        <v>1535</v>
      </c>
      <c r="G2467" s="2" t="n">
        <v>53.84</v>
      </c>
      <c r="H2467" s="2" t="n">
        <v>29</v>
      </c>
      <c r="I2467" s="2" t="n">
        <v>0</v>
      </c>
      <c r="J2467" s="2" t="inlineStr">
        <is>
          <t>GPA</t>
        </is>
      </c>
      <c r="K2467" s="2">
        <f>IF(I2467&lt;&gt;"",I2467,IFERROR(INDEX(Base!$I:$I,MATCH(1,(Base!$C:$C=C2467)*(Base!$I:$I&lt;&gt;""),0)),0))</f>
        <v/>
      </c>
      <c r="L2467" s="2">
        <f>IF(AND(I2467="",K2467&gt;0),"SIM","NÃO")</f>
        <v/>
      </c>
      <c r="M2467" s="2">
        <f>IF(ISNUMBER(SEARCH("SEPARA",UPPER(C2467))),"NÃO","SIM")</f>
        <v/>
      </c>
      <c r="N2467" s="2">
        <f>IFERROR(H2467/K2467,0)</f>
        <v/>
      </c>
      <c r="O2467" s="2">
        <f>IF(M2467="NÃO","EXCLUÍDO",IF(N2467&lt;Premissas!$B$8,"&lt; 1,00",IF(N2467&lt;Premissas!$B$9,"1,00 – 1,19",IF(N2467&lt;Premissas!$B$10,"1,20 – 1,39",IF(N2467&lt;Premissas!$B$11,"1,40 – 1,59",IF(N2467&lt;Premissas!$B$12,"1,60 – 1,99","≥ 2,00"))))))</f>
        <v/>
      </c>
      <c r="P2467" s="5">
        <f>IF(OR(M2467="NÃO",N2467&lt;Premissas!$B$8),Premissas!$B$13,IF(N2467&lt;Premissas!$B$9,Premissas!$B$14,IF(N2467&lt;Premissas!$B$10,Premissas!$B$15,IF(N2467&lt;Premissas!$B$11,Premissas!$B$16,IF(N2467&lt;Premissas!$B$12,Premissas!$B$17,Premissas!$B$18)))))</f>
        <v/>
      </c>
      <c r="Q2467" s="5">
        <f>IFERROR(P2467/Premissas!$B$4,0)</f>
        <v/>
      </c>
    </row>
    <row r="2468">
      <c r="A2468" s="2" t="n">
        <v>8</v>
      </c>
      <c r="B2468" s="2" t="n">
        <v>930</v>
      </c>
      <c r="C2468" s="2" t="inlineStr">
        <is>
          <t>RECEBIMENTO</t>
        </is>
      </c>
      <c r="D2468" s="2" t="inlineStr">
        <is>
          <t>5235626</t>
        </is>
      </c>
      <c r="E2468" s="2" t="inlineStr">
        <is>
          <t>WELLINGTON DA SAILVA</t>
        </is>
      </c>
      <c r="F2468" s="2" t="n">
        <v>43</v>
      </c>
      <c r="G2468" s="2" t="n">
        <v>0.35</v>
      </c>
      <c r="H2468" s="2" t="n">
        <v>123</v>
      </c>
      <c r="I2468" s="2" t="n">
        <v>0</v>
      </c>
      <c r="J2468" s="2" t="inlineStr">
        <is>
          <t>GPA</t>
        </is>
      </c>
      <c r="K2468" s="2">
        <f>IF(I2468&lt;&gt;"",I2468,IFERROR(INDEX(Base!$I:$I,MATCH(1,(Base!$C:$C=C2468)*(Base!$I:$I&lt;&gt;""),0)),0))</f>
        <v/>
      </c>
      <c r="L2468" s="2">
        <f>IF(AND(I2468="",K2468&gt;0),"SIM","NÃO")</f>
        <v/>
      </c>
      <c r="M2468" s="2">
        <f>IF(ISNUMBER(SEARCH("SEPARA",UPPER(C2468))),"NÃO","SIM")</f>
        <v/>
      </c>
      <c r="N2468" s="2">
        <f>IFERROR(H2468/K2468,0)</f>
        <v/>
      </c>
      <c r="O2468" s="2">
        <f>IF(M2468="NÃO","EXCLUÍDO",IF(N2468&lt;Premissas!$B$8,"&lt; 1,00",IF(N2468&lt;Premissas!$B$9,"1,00 – 1,19",IF(N2468&lt;Premissas!$B$10,"1,20 – 1,39",IF(N2468&lt;Premissas!$B$11,"1,40 – 1,59",IF(N2468&lt;Premissas!$B$12,"1,60 – 1,99","≥ 2,00"))))))</f>
        <v/>
      </c>
      <c r="P2468" s="5">
        <f>IF(OR(M2468="NÃO",N2468&lt;Premissas!$B$8),Premissas!$B$13,IF(N2468&lt;Premissas!$B$9,Premissas!$B$14,IF(N2468&lt;Premissas!$B$10,Premissas!$B$15,IF(N2468&lt;Premissas!$B$11,Premissas!$B$16,IF(N2468&lt;Premissas!$B$12,Premissas!$B$17,Premissas!$B$18)))))</f>
        <v/>
      </c>
      <c r="Q2468" s="5">
        <f>IFERROR(P2468/Premissas!$B$4,0)</f>
        <v/>
      </c>
    </row>
    <row r="2469">
      <c r="A2469" s="2" t="n">
        <v>8</v>
      </c>
      <c r="B2469" s="2" t="n">
        <v>930</v>
      </c>
      <c r="C2469" s="2" t="inlineStr">
        <is>
          <t>PUXADA RECEB</t>
        </is>
      </c>
      <c r="D2469" s="2" t="inlineStr">
        <is>
          <t>523703</t>
        </is>
      </c>
      <c r="E2469" s="2" t="inlineStr">
        <is>
          <t>WELLINGTON ALVES DA SILVA</t>
        </is>
      </c>
      <c r="F2469" s="2" t="n">
        <v>173</v>
      </c>
      <c r="G2469" s="2" t="n">
        <v>2.64</v>
      </c>
      <c r="H2469" s="2" t="n">
        <v>66</v>
      </c>
      <c r="I2469" s="2" t="n">
        <v>0</v>
      </c>
      <c r="J2469" s="2" t="inlineStr">
        <is>
          <t>GPA</t>
        </is>
      </c>
      <c r="K2469" s="2">
        <f>IF(I2469&lt;&gt;"",I2469,IFERROR(INDEX(Base!$I:$I,MATCH(1,(Base!$C:$C=C2469)*(Base!$I:$I&lt;&gt;""),0)),0))</f>
        <v/>
      </c>
      <c r="L2469" s="2">
        <f>IF(AND(I2469="",K2469&gt;0),"SIM","NÃO")</f>
        <v/>
      </c>
      <c r="M2469" s="2">
        <f>IF(ISNUMBER(SEARCH("SEPARA",UPPER(C2469))),"NÃO","SIM")</f>
        <v/>
      </c>
      <c r="N2469" s="2">
        <f>IFERROR(H2469/K2469,0)</f>
        <v/>
      </c>
      <c r="O2469" s="2">
        <f>IF(M2469="NÃO","EXCLUÍDO",IF(N2469&lt;Premissas!$B$8,"&lt; 1,00",IF(N2469&lt;Premissas!$B$9,"1,00 – 1,19",IF(N2469&lt;Premissas!$B$10,"1,20 – 1,39",IF(N2469&lt;Premissas!$B$11,"1,40 – 1,59",IF(N2469&lt;Premissas!$B$12,"1,60 – 1,99","≥ 2,00"))))))</f>
        <v/>
      </c>
      <c r="P2469" s="5">
        <f>IF(OR(M2469="NÃO",N2469&lt;Premissas!$B$8),Premissas!$B$13,IF(N2469&lt;Premissas!$B$9,Premissas!$B$14,IF(N2469&lt;Premissas!$B$10,Premissas!$B$15,IF(N2469&lt;Premissas!$B$11,Premissas!$B$16,IF(N2469&lt;Premissas!$B$12,Premissas!$B$17,Premissas!$B$18)))))</f>
        <v/>
      </c>
      <c r="Q2469" s="5">
        <f>IFERROR(P2469/Premissas!$B$4,0)</f>
        <v/>
      </c>
    </row>
    <row r="2470">
      <c r="A2470" s="2" t="n">
        <v>8</v>
      </c>
      <c r="B2470" s="2" t="n">
        <v>930</v>
      </c>
      <c r="C2470" s="2" t="inlineStr">
        <is>
          <t>PUXADA RECEB</t>
        </is>
      </c>
      <c r="D2470" s="2" t="inlineStr">
        <is>
          <t>5255988</t>
        </is>
      </c>
      <c r="E2470" s="2" t="inlineStr">
        <is>
          <t>Abner Agostinho Dos Santos</t>
        </is>
      </c>
      <c r="F2470" s="2" t="n">
        <v>4</v>
      </c>
      <c r="G2470" s="2" t="n">
        <v>6.07</v>
      </c>
      <c r="H2470" s="2" t="n">
        <v>1</v>
      </c>
      <c r="I2470" s="2" t="n">
        <v>0</v>
      </c>
      <c r="J2470" s="2" t="inlineStr">
        <is>
          <t>GPA</t>
        </is>
      </c>
      <c r="K2470" s="2">
        <f>IF(I2470&lt;&gt;"",I2470,IFERROR(INDEX(Base!$I:$I,MATCH(1,(Base!$C:$C=C2470)*(Base!$I:$I&lt;&gt;""),0)),0))</f>
        <v/>
      </c>
      <c r="L2470" s="2">
        <f>IF(AND(I2470="",K2470&gt;0),"SIM","NÃO")</f>
        <v/>
      </c>
      <c r="M2470" s="2">
        <f>IF(ISNUMBER(SEARCH("SEPARA",UPPER(C2470))),"NÃO","SIM")</f>
        <v/>
      </c>
      <c r="N2470" s="2">
        <f>IFERROR(H2470/K2470,0)</f>
        <v/>
      </c>
      <c r="O2470" s="2">
        <f>IF(M2470="NÃO","EXCLUÍDO",IF(N2470&lt;Premissas!$B$8,"&lt; 1,00",IF(N2470&lt;Premissas!$B$9,"1,00 – 1,19",IF(N2470&lt;Premissas!$B$10,"1,20 – 1,39",IF(N2470&lt;Premissas!$B$11,"1,40 – 1,59",IF(N2470&lt;Premissas!$B$12,"1,60 – 1,99","≥ 2,00"))))))</f>
        <v/>
      </c>
      <c r="P2470" s="5">
        <f>IF(OR(M2470="NÃO",N2470&lt;Premissas!$B$8),Premissas!$B$13,IF(N2470&lt;Premissas!$B$9,Premissas!$B$14,IF(N2470&lt;Premissas!$B$10,Premissas!$B$15,IF(N2470&lt;Premissas!$B$11,Premissas!$B$16,IF(N2470&lt;Premissas!$B$12,Premissas!$B$17,Premissas!$B$18)))))</f>
        <v/>
      </c>
      <c r="Q2470" s="5">
        <f>IFERROR(P2470/Premissas!$B$4,0)</f>
        <v/>
      </c>
    </row>
    <row r="2471">
      <c r="A2471" s="2" t="n">
        <v>8</v>
      </c>
      <c r="B2471" s="2" t="n">
        <v>930</v>
      </c>
      <c r="C2471" s="2" t="inlineStr">
        <is>
          <t>ATIVIDADE OP. EMP.</t>
        </is>
      </c>
      <c r="D2471" s="2" t="inlineStr">
        <is>
          <t>5256038</t>
        </is>
      </c>
      <c r="E2471" s="2" t="inlineStr">
        <is>
          <t>Gustavo Henrique Pereira De Sousa</t>
        </is>
      </c>
      <c r="F2471" s="2" t="n">
        <v>1350</v>
      </c>
      <c r="G2471" s="2" t="n">
        <v>49.74</v>
      </c>
      <c r="H2471" s="2" t="n">
        <v>27</v>
      </c>
      <c r="I2471" s="2" t="n">
        <v>0</v>
      </c>
      <c r="J2471" s="2" t="inlineStr">
        <is>
          <t>GPA</t>
        </is>
      </c>
      <c r="K2471" s="2">
        <f>IF(I2471&lt;&gt;"",I2471,IFERROR(INDEX(Base!$I:$I,MATCH(1,(Base!$C:$C=C2471)*(Base!$I:$I&lt;&gt;""),0)),0))</f>
        <v/>
      </c>
      <c r="L2471" s="2">
        <f>IF(AND(I2471="",K2471&gt;0),"SIM","NÃO")</f>
        <v/>
      </c>
      <c r="M2471" s="2">
        <f>IF(ISNUMBER(SEARCH("SEPARA",UPPER(C2471))),"NÃO","SIM")</f>
        <v/>
      </c>
      <c r="N2471" s="2">
        <f>IFERROR(H2471/K2471,0)</f>
        <v/>
      </c>
      <c r="O2471" s="2">
        <f>IF(M2471="NÃO","EXCLUÍDO",IF(N2471&lt;Premissas!$B$8,"&lt; 1,00",IF(N2471&lt;Premissas!$B$9,"1,00 – 1,19",IF(N2471&lt;Premissas!$B$10,"1,20 – 1,39",IF(N2471&lt;Premissas!$B$11,"1,40 – 1,59",IF(N2471&lt;Premissas!$B$12,"1,60 – 1,99","≥ 2,00"))))))</f>
        <v/>
      </c>
      <c r="P2471" s="5">
        <f>IF(OR(M2471="NÃO",N2471&lt;Premissas!$B$8),Premissas!$B$13,IF(N2471&lt;Premissas!$B$9,Premissas!$B$14,IF(N2471&lt;Premissas!$B$10,Premissas!$B$15,IF(N2471&lt;Premissas!$B$11,Premissas!$B$16,IF(N2471&lt;Premissas!$B$12,Premissas!$B$17,Premissas!$B$18)))))</f>
        <v/>
      </c>
      <c r="Q2471" s="5">
        <f>IFERROR(P2471/Premissas!$B$4,0)</f>
        <v/>
      </c>
    </row>
    <row r="2472">
      <c r="A2472" s="2" t="n">
        <v>8</v>
      </c>
      <c r="B2472" s="2" t="n">
        <v>930</v>
      </c>
      <c r="C2472" s="2" t="inlineStr">
        <is>
          <t>ATIVIDADE OP. EMP.</t>
        </is>
      </c>
      <c r="D2472" s="2" t="inlineStr">
        <is>
          <t>5256429</t>
        </is>
      </c>
      <c r="E2472" s="2" t="inlineStr">
        <is>
          <t>Henrique Barreto De Sousa</t>
        </is>
      </c>
      <c r="F2472" s="2" t="n">
        <v>626</v>
      </c>
      <c r="G2472" s="2" t="n">
        <v>48.62</v>
      </c>
      <c r="H2472" s="2" t="n">
        <v>13</v>
      </c>
      <c r="I2472" s="2" t="n">
        <v>0</v>
      </c>
      <c r="J2472" s="2" t="inlineStr">
        <is>
          <t>GPA</t>
        </is>
      </c>
      <c r="K2472" s="2">
        <f>IF(I2472&lt;&gt;"",I2472,IFERROR(INDEX(Base!$I:$I,MATCH(1,(Base!$C:$C=C2472)*(Base!$I:$I&lt;&gt;""),0)),0))</f>
        <v/>
      </c>
      <c r="L2472" s="2">
        <f>IF(AND(I2472="",K2472&gt;0),"SIM","NÃO")</f>
        <v/>
      </c>
      <c r="M2472" s="2">
        <f>IF(ISNUMBER(SEARCH("SEPARA",UPPER(C2472))),"NÃO","SIM")</f>
        <v/>
      </c>
      <c r="N2472" s="2">
        <f>IFERROR(H2472/K2472,0)</f>
        <v/>
      </c>
      <c r="O2472" s="2">
        <f>IF(M2472="NÃO","EXCLUÍDO",IF(N2472&lt;Premissas!$B$8,"&lt; 1,00",IF(N2472&lt;Premissas!$B$9,"1,00 – 1,19",IF(N2472&lt;Premissas!$B$10,"1,20 – 1,39",IF(N2472&lt;Premissas!$B$11,"1,40 – 1,59",IF(N2472&lt;Premissas!$B$12,"1,60 – 1,99","≥ 2,00"))))))</f>
        <v/>
      </c>
      <c r="P2472" s="5">
        <f>IF(OR(M2472="NÃO",N2472&lt;Premissas!$B$8),Premissas!$B$13,IF(N2472&lt;Premissas!$B$9,Premissas!$B$14,IF(N2472&lt;Premissas!$B$10,Premissas!$B$15,IF(N2472&lt;Premissas!$B$11,Premissas!$B$16,IF(N2472&lt;Premissas!$B$12,Premissas!$B$17,Premissas!$B$18)))))</f>
        <v/>
      </c>
      <c r="Q2472" s="5">
        <f>IFERROR(P2472/Premissas!$B$4,0)</f>
        <v/>
      </c>
    </row>
    <row r="2473">
      <c r="A2473" s="2" t="n">
        <v>8</v>
      </c>
      <c r="B2473" s="2" t="n">
        <v>930</v>
      </c>
      <c r="C2473" s="2" t="inlineStr">
        <is>
          <t>CARREGAMENTO</t>
        </is>
      </c>
      <c r="D2473" s="2" t="inlineStr">
        <is>
          <t>526191</t>
        </is>
      </c>
      <c r="E2473" s="2" t="inlineStr">
        <is>
          <t>TIAGO ROSA FERREIRA</t>
        </is>
      </c>
      <c r="F2473" s="2" t="n">
        <v>763</v>
      </c>
      <c r="G2473" s="2" t="n">
        <v>25.84</v>
      </c>
      <c r="H2473" s="2" t="n">
        <v>30</v>
      </c>
      <c r="I2473" s="2" t="n">
        <v>0</v>
      </c>
      <c r="J2473" s="2" t="inlineStr">
        <is>
          <t>GPA</t>
        </is>
      </c>
      <c r="K2473" s="2">
        <f>IF(I2473&lt;&gt;"",I2473,IFERROR(INDEX(Base!$I:$I,MATCH(1,(Base!$C:$C=C2473)*(Base!$I:$I&lt;&gt;""),0)),0))</f>
        <v/>
      </c>
      <c r="L2473" s="2">
        <f>IF(AND(I2473="",K2473&gt;0),"SIM","NÃO")</f>
        <v/>
      </c>
      <c r="M2473" s="2">
        <f>IF(ISNUMBER(SEARCH("SEPARA",UPPER(C2473))),"NÃO","SIM")</f>
        <v/>
      </c>
      <c r="N2473" s="2">
        <f>IFERROR(H2473/K2473,0)</f>
        <v/>
      </c>
      <c r="O2473" s="2">
        <f>IF(M2473="NÃO","EXCLUÍDO",IF(N2473&lt;Premissas!$B$8,"&lt; 1,00",IF(N2473&lt;Premissas!$B$9,"1,00 – 1,19",IF(N2473&lt;Premissas!$B$10,"1,20 – 1,39",IF(N2473&lt;Premissas!$B$11,"1,40 – 1,59",IF(N2473&lt;Premissas!$B$12,"1,60 – 1,99","≥ 2,00"))))))</f>
        <v/>
      </c>
      <c r="P2473" s="5">
        <f>IF(OR(M2473="NÃO",N2473&lt;Premissas!$B$8),Premissas!$B$13,IF(N2473&lt;Premissas!$B$9,Premissas!$B$14,IF(N2473&lt;Premissas!$B$10,Premissas!$B$15,IF(N2473&lt;Premissas!$B$11,Premissas!$B$16,IF(N2473&lt;Premissas!$B$12,Premissas!$B$17,Premissas!$B$18)))))</f>
        <v/>
      </c>
      <c r="Q2473" s="5">
        <f>IFERROR(P2473/Premissas!$B$4,0)</f>
        <v/>
      </c>
    </row>
    <row r="2474">
      <c r="A2474" s="2" t="n">
        <v>8</v>
      </c>
      <c r="B2474" s="2" t="n">
        <v>930</v>
      </c>
      <c r="C2474" s="2" t="inlineStr">
        <is>
          <t>RECEBIMENTO</t>
        </is>
      </c>
      <c r="D2474" s="2" t="inlineStr">
        <is>
          <t>526191</t>
        </is>
      </c>
      <c r="E2474" s="2" t="inlineStr">
        <is>
          <t>TIAGO ROSA FERREIRA</t>
        </is>
      </c>
      <c r="F2474" s="2" t="n">
        <v>8</v>
      </c>
      <c r="G2474" s="2" t="n">
        <v>0.58</v>
      </c>
      <c r="H2474" s="2" t="n">
        <v>14</v>
      </c>
      <c r="I2474" s="2" t="n">
        <v>0</v>
      </c>
      <c r="J2474" s="2" t="inlineStr">
        <is>
          <t>GPA</t>
        </is>
      </c>
      <c r="K2474" s="2">
        <f>IF(I2474&lt;&gt;"",I2474,IFERROR(INDEX(Base!$I:$I,MATCH(1,(Base!$C:$C=C2474)*(Base!$I:$I&lt;&gt;""),0)),0))</f>
        <v/>
      </c>
      <c r="L2474" s="2">
        <f>IF(AND(I2474="",K2474&gt;0),"SIM","NÃO")</f>
        <v/>
      </c>
      <c r="M2474" s="2">
        <f>IF(ISNUMBER(SEARCH("SEPARA",UPPER(C2474))),"NÃO","SIM")</f>
        <v/>
      </c>
      <c r="N2474" s="2">
        <f>IFERROR(H2474/K2474,0)</f>
        <v/>
      </c>
      <c r="O2474" s="2">
        <f>IF(M2474="NÃO","EXCLUÍDO",IF(N2474&lt;Premissas!$B$8,"&lt; 1,00",IF(N2474&lt;Premissas!$B$9,"1,00 – 1,19",IF(N2474&lt;Premissas!$B$10,"1,20 – 1,39",IF(N2474&lt;Premissas!$B$11,"1,40 – 1,59",IF(N2474&lt;Premissas!$B$12,"1,60 – 1,99","≥ 2,00"))))))</f>
        <v/>
      </c>
      <c r="P2474" s="5">
        <f>IF(OR(M2474="NÃO",N2474&lt;Premissas!$B$8),Premissas!$B$13,IF(N2474&lt;Premissas!$B$9,Premissas!$B$14,IF(N2474&lt;Premissas!$B$10,Premissas!$B$15,IF(N2474&lt;Premissas!$B$11,Premissas!$B$16,IF(N2474&lt;Premissas!$B$12,Premissas!$B$17,Premissas!$B$18)))))</f>
        <v/>
      </c>
      <c r="Q2474" s="5">
        <f>IFERROR(P2474/Premissas!$B$4,0)</f>
        <v/>
      </c>
    </row>
    <row r="2475">
      <c r="A2475" s="2" t="n">
        <v>8</v>
      </c>
      <c r="B2475" s="2" t="n">
        <v>930</v>
      </c>
      <c r="C2475" s="2" t="inlineStr">
        <is>
          <t>ATIVIDADE OP. EMP.</t>
        </is>
      </c>
      <c r="D2475" s="2" t="inlineStr">
        <is>
          <t>52717</t>
        </is>
      </c>
      <c r="E2475" s="2" t="inlineStr">
        <is>
          <t>JORGE ALVES DOS SANTOS</t>
        </is>
      </c>
      <c r="F2475" s="2" t="n">
        <v>680</v>
      </c>
      <c r="G2475" s="2" t="n">
        <v>53.01</v>
      </c>
      <c r="H2475" s="2" t="n">
        <v>13</v>
      </c>
      <c r="I2475" s="2" t="n">
        <v>0</v>
      </c>
      <c r="J2475" s="2" t="inlineStr">
        <is>
          <t>GPA</t>
        </is>
      </c>
      <c r="K2475" s="2">
        <f>IF(I2475&lt;&gt;"",I2475,IFERROR(INDEX(Base!$I:$I,MATCH(1,(Base!$C:$C=C2475)*(Base!$I:$I&lt;&gt;""),0)),0))</f>
        <v/>
      </c>
      <c r="L2475" s="2">
        <f>IF(AND(I2475="",K2475&gt;0),"SIM","NÃO")</f>
        <v/>
      </c>
      <c r="M2475" s="2">
        <f>IF(ISNUMBER(SEARCH("SEPARA",UPPER(C2475))),"NÃO","SIM")</f>
        <v/>
      </c>
      <c r="N2475" s="2">
        <f>IFERROR(H2475/K2475,0)</f>
        <v/>
      </c>
      <c r="O2475" s="2">
        <f>IF(M2475="NÃO","EXCLUÍDO",IF(N2475&lt;Premissas!$B$8,"&lt; 1,00",IF(N2475&lt;Premissas!$B$9,"1,00 – 1,19",IF(N2475&lt;Premissas!$B$10,"1,20 – 1,39",IF(N2475&lt;Premissas!$B$11,"1,40 – 1,59",IF(N2475&lt;Premissas!$B$12,"1,60 – 1,99","≥ 2,00"))))))</f>
        <v/>
      </c>
      <c r="P2475" s="5">
        <f>IF(OR(M2475="NÃO",N2475&lt;Premissas!$B$8),Premissas!$B$13,IF(N2475&lt;Premissas!$B$9,Premissas!$B$14,IF(N2475&lt;Premissas!$B$10,Premissas!$B$15,IF(N2475&lt;Premissas!$B$11,Premissas!$B$16,IF(N2475&lt;Premissas!$B$12,Premissas!$B$17,Premissas!$B$18)))))</f>
        <v/>
      </c>
      <c r="Q2475" s="5">
        <f>IFERROR(P2475/Premissas!$B$4,0)</f>
        <v/>
      </c>
    </row>
    <row r="2476">
      <c r="A2476" s="2" t="n">
        <v>8</v>
      </c>
      <c r="B2476" s="2" t="n">
        <v>930</v>
      </c>
      <c r="C2476" s="2" t="inlineStr">
        <is>
          <t>ATIVIDADE OP. EMP.</t>
        </is>
      </c>
      <c r="D2476" s="2" t="inlineStr">
        <is>
          <t>5279275</t>
        </is>
      </c>
      <c r="E2476" s="2" t="inlineStr">
        <is>
          <t>CLEBER SILVA DE OLIVEIRA</t>
        </is>
      </c>
      <c r="F2476" s="2" t="n">
        <v>1326</v>
      </c>
      <c r="G2476" s="2" t="n">
        <v>25.37</v>
      </c>
      <c r="H2476" s="2" t="n">
        <v>52</v>
      </c>
      <c r="I2476" s="2" t="n">
        <v>0</v>
      </c>
      <c r="J2476" s="2" t="inlineStr">
        <is>
          <t>GPA</t>
        </is>
      </c>
      <c r="K2476" s="2">
        <f>IF(I2476&lt;&gt;"",I2476,IFERROR(INDEX(Base!$I:$I,MATCH(1,(Base!$C:$C=C2476)*(Base!$I:$I&lt;&gt;""),0)),0))</f>
        <v/>
      </c>
      <c r="L2476" s="2">
        <f>IF(AND(I2476="",K2476&gt;0),"SIM","NÃO")</f>
        <v/>
      </c>
      <c r="M2476" s="2">
        <f>IF(ISNUMBER(SEARCH("SEPARA",UPPER(C2476))),"NÃO","SIM")</f>
        <v/>
      </c>
      <c r="N2476" s="2">
        <f>IFERROR(H2476/K2476,0)</f>
        <v/>
      </c>
      <c r="O2476" s="2">
        <f>IF(M2476="NÃO","EXCLUÍDO",IF(N2476&lt;Premissas!$B$8,"&lt; 1,00",IF(N2476&lt;Premissas!$B$9,"1,00 – 1,19",IF(N2476&lt;Premissas!$B$10,"1,20 – 1,39",IF(N2476&lt;Premissas!$B$11,"1,40 – 1,59",IF(N2476&lt;Premissas!$B$12,"1,60 – 1,99","≥ 2,00"))))))</f>
        <v/>
      </c>
      <c r="P2476" s="5">
        <f>IF(OR(M2476="NÃO",N2476&lt;Premissas!$B$8),Premissas!$B$13,IF(N2476&lt;Premissas!$B$9,Premissas!$B$14,IF(N2476&lt;Premissas!$B$10,Premissas!$B$15,IF(N2476&lt;Premissas!$B$11,Premissas!$B$16,IF(N2476&lt;Premissas!$B$12,Premissas!$B$17,Premissas!$B$18)))))</f>
        <v/>
      </c>
      <c r="Q2476" s="5">
        <f>IFERROR(P2476/Premissas!$B$4,0)</f>
        <v/>
      </c>
    </row>
    <row r="2477">
      <c r="A2477" s="2" t="n">
        <v>8</v>
      </c>
      <c r="B2477" s="2" t="n">
        <v>930</v>
      </c>
      <c r="C2477" s="2" t="inlineStr">
        <is>
          <t>PUXADA RECEB</t>
        </is>
      </c>
      <c r="D2477" s="2" t="inlineStr">
        <is>
          <t>5284929</t>
        </is>
      </c>
      <c r="E2477" s="2" t="inlineStr">
        <is>
          <t>Francisco Natanael Bezerra de Souza</t>
        </is>
      </c>
      <c r="F2477" s="2" t="n">
        <v>3</v>
      </c>
      <c r="G2477" s="2" t="n">
        <v>3.93</v>
      </c>
      <c r="H2477" s="2" t="n">
        <v>1</v>
      </c>
      <c r="I2477" s="2" t="n">
        <v>0</v>
      </c>
      <c r="J2477" s="2" t="inlineStr">
        <is>
          <t>GPA</t>
        </is>
      </c>
      <c r="K2477" s="2">
        <f>IF(I2477&lt;&gt;"",I2477,IFERROR(INDEX(Base!$I:$I,MATCH(1,(Base!$C:$C=C2477)*(Base!$I:$I&lt;&gt;""),0)),0))</f>
        <v/>
      </c>
      <c r="L2477" s="2">
        <f>IF(AND(I2477="",K2477&gt;0),"SIM","NÃO")</f>
        <v/>
      </c>
      <c r="M2477" s="2">
        <f>IF(ISNUMBER(SEARCH("SEPARA",UPPER(C2477))),"NÃO","SIM")</f>
        <v/>
      </c>
      <c r="N2477" s="2">
        <f>IFERROR(H2477/K2477,0)</f>
        <v/>
      </c>
      <c r="O2477" s="2">
        <f>IF(M2477="NÃO","EXCLUÍDO",IF(N2477&lt;Premissas!$B$8,"&lt; 1,00",IF(N2477&lt;Premissas!$B$9,"1,00 – 1,19",IF(N2477&lt;Premissas!$B$10,"1,20 – 1,39",IF(N2477&lt;Premissas!$B$11,"1,40 – 1,59",IF(N2477&lt;Premissas!$B$12,"1,60 – 1,99","≥ 2,00"))))))</f>
        <v/>
      </c>
      <c r="P2477" s="5">
        <f>IF(OR(M2477="NÃO",N2477&lt;Premissas!$B$8),Premissas!$B$13,IF(N2477&lt;Premissas!$B$9,Premissas!$B$14,IF(N2477&lt;Premissas!$B$10,Premissas!$B$15,IF(N2477&lt;Premissas!$B$11,Premissas!$B$16,IF(N2477&lt;Premissas!$B$12,Premissas!$B$17,Premissas!$B$18)))))</f>
        <v/>
      </c>
      <c r="Q2477" s="5">
        <f>IFERROR(P2477/Premissas!$B$4,0)</f>
        <v/>
      </c>
    </row>
    <row r="2478">
      <c r="A2478" s="2" t="n">
        <v>8</v>
      </c>
      <c r="B2478" s="2" t="n">
        <v>930</v>
      </c>
      <c r="C2478" s="2" t="inlineStr">
        <is>
          <t>RECEBIMENTO</t>
        </is>
      </c>
      <c r="D2478" s="2" t="inlineStr">
        <is>
          <t>5284929</t>
        </is>
      </c>
      <c r="E2478" s="2" t="inlineStr">
        <is>
          <t>Francisco Natanael Bezerra de Souza</t>
        </is>
      </c>
      <c r="F2478" s="2" t="n">
        <v>3</v>
      </c>
      <c r="G2478" s="2" t="n">
        <v>13.11</v>
      </c>
      <c r="H2478" s="2" t="n">
        <v>0</v>
      </c>
      <c r="I2478" s="2" t="n">
        <v>0</v>
      </c>
      <c r="J2478" s="2" t="inlineStr">
        <is>
          <t>GPA</t>
        </is>
      </c>
      <c r="K2478" s="2">
        <f>IF(I2478&lt;&gt;"",I2478,IFERROR(INDEX(Base!$I:$I,MATCH(1,(Base!$C:$C=C2478)*(Base!$I:$I&lt;&gt;""),0)),0))</f>
        <v/>
      </c>
      <c r="L2478" s="2">
        <f>IF(AND(I2478="",K2478&gt;0),"SIM","NÃO")</f>
        <v/>
      </c>
      <c r="M2478" s="2">
        <f>IF(ISNUMBER(SEARCH("SEPARA",UPPER(C2478))),"NÃO","SIM")</f>
        <v/>
      </c>
      <c r="N2478" s="2">
        <f>IFERROR(H2478/K2478,0)</f>
        <v/>
      </c>
      <c r="O2478" s="2">
        <f>IF(M2478="NÃO","EXCLUÍDO",IF(N2478&lt;Premissas!$B$8,"&lt; 1,00",IF(N2478&lt;Premissas!$B$9,"1,00 – 1,19",IF(N2478&lt;Premissas!$B$10,"1,20 – 1,39",IF(N2478&lt;Premissas!$B$11,"1,40 – 1,59",IF(N2478&lt;Premissas!$B$12,"1,60 – 1,99","≥ 2,00"))))))</f>
        <v/>
      </c>
      <c r="P2478" s="5">
        <f>IF(OR(M2478="NÃO",N2478&lt;Premissas!$B$8),Premissas!$B$13,IF(N2478&lt;Premissas!$B$9,Premissas!$B$14,IF(N2478&lt;Premissas!$B$10,Premissas!$B$15,IF(N2478&lt;Premissas!$B$11,Premissas!$B$16,IF(N2478&lt;Premissas!$B$12,Premissas!$B$17,Premissas!$B$18)))))</f>
        <v/>
      </c>
      <c r="Q2478" s="5">
        <f>IFERROR(P2478/Premissas!$B$4,0)</f>
        <v/>
      </c>
    </row>
    <row r="2479">
      <c r="A2479" s="2" t="n">
        <v>8</v>
      </c>
      <c r="B2479" s="2" t="n">
        <v>930</v>
      </c>
      <c r="C2479" s="2" t="inlineStr">
        <is>
          <t>CARREGAMENTO</t>
        </is>
      </c>
      <c r="D2479" s="2" t="inlineStr">
        <is>
          <t>5287090</t>
        </is>
      </c>
      <c r="E2479" s="2" t="inlineStr">
        <is>
          <t>CRISTIAN DA SILVA GAMA</t>
        </is>
      </c>
      <c r="F2479" s="2" t="n">
        <v>18</v>
      </c>
      <c r="G2479" s="2" t="n">
        <v>1.51</v>
      </c>
      <c r="H2479" s="2" t="n">
        <v>12</v>
      </c>
      <c r="I2479" s="2" t="n">
        <v>0</v>
      </c>
      <c r="J2479" s="2" t="inlineStr">
        <is>
          <t>GPA</t>
        </is>
      </c>
      <c r="K2479" s="2">
        <f>IF(I2479&lt;&gt;"",I2479,IFERROR(INDEX(Base!$I:$I,MATCH(1,(Base!$C:$C=C2479)*(Base!$I:$I&lt;&gt;""),0)),0))</f>
        <v/>
      </c>
      <c r="L2479" s="2">
        <f>IF(AND(I2479="",K2479&gt;0),"SIM","NÃO")</f>
        <v/>
      </c>
      <c r="M2479" s="2">
        <f>IF(ISNUMBER(SEARCH("SEPARA",UPPER(C2479))),"NÃO","SIM")</f>
        <v/>
      </c>
      <c r="N2479" s="2">
        <f>IFERROR(H2479/K2479,0)</f>
        <v/>
      </c>
      <c r="O2479" s="2">
        <f>IF(M2479="NÃO","EXCLUÍDO",IF(N2479&lt;Premissas!$B$8,"&lt; 1,00",IF(N2479&lt;Premissas!$B$9,"1,00 – 1,19",IF(N2479&lt;Premissas!$B$10,"1,20 – 1,39",IF(N2479&lt;Premissas!$B$11,"1,40 – 1,59",IF(N2479&lt;Premissas!$B$12,"1,60 – 1,99","≥ 2,00"))))))</f>
        <v/>
      </c>
      <c r="P2479" s="5">
        <f>IF(OR(M2479="NÃO",N2479&lt;Premissas!$B$8),Premissas!$B$13,IF(N2479&lt;Premissas!$B$9,Premissas!$B$14,IF(N2479&lt;Premissas!$B$10,Premissas!$B$15,IF(N2479&lt;Premissas!$B$11,Premissas!$B$16,IF(N2479&lt;Premissas!$B$12,Premissas!$B$17,Premissas!$B$18)))))</f>
        <v/>
      </c>
      <c r="Q2479" s="5">
        <f>IFERROR(P2479/Premissas!$B$4,0)</f>
        <v/>
      </c>
    </row>
    <row r="2480">
      <c r="A2480" s="2" t="n">
        <v>8</v>
      </c>
      <c r="B2480" s="2" t="n">
        <v>930</v>
      </c>
      <c r="C2480" s="2" t="inlineStr">
        <is>
          <t>RECEBIMENTO</t>
        </is>
      </c>
      <c r="D2480" s="2" t="inlineStr">
        <is>
          <t>5287090</t>
        </is>
      </c>
      <c r="E2480" s="2" t="inlineStr">
        <is>
          <t>CRISTIAN DA SILVA GAMA</t>
        </is>
      </c>
      <c r="F2480" s="2" t="n">
        <v>4719</v>
      </c>
      <c r="G2480" s="2" t="n">
        <v>136.22</v>
      </c>
      <c r="H2480" s="2" t="n">
        <v>35</v>
      </c>
      <c r="I2480" s="2" t="n">
        <v>0</v>
      </c>
      <c r="J2480" s="2" t="inlineStr">
        <is>
          <t>GPA</t>
        </is>
      </c>
      <c r="K2480" s="2">
        <f>IF(I2480&lt;&gt;"",I2480,IFERROR(INDEX(Base!$I:$I,MATCH(1,(Base!$C:$C=C2480)*(Base!$I:$I&lt;&gt;""),0)),0))</f>
        <v/>
      </c>
      <c r="L2480" s="2">
        <f>IF(AND(I2480="",K2480&gt;0),"SIM","NÃO")</f>
        <v/>
      </c>
      <c r="M2480" s="2">
        <f>IF(ISNUMBER(SEARCH("SEPARA",UPPER(C2480))),"NÃO","SIM")</f>
        <v/>
      </c>
      <c r="N2480" s="2">
        <f>IFERROR(H2480/K2480,0)</f>
        <v/>
      </c>
      <c r="O2480" s="2">
        <f>IF(M2480="NÃO","EXCLUÍDO",IF(N2480&lt;Premissas!$B$8,"&lt; 1,00",IF(N2480&lt;Premissas!$B$9,"1,00 – 1,19",IF(N2480&lt;Premissas!$B$10,"1,20 – 1,39",IF(N2480&lt;Premissas!$B$11,"1,40 – 1,59",IF(N2480&lt;Premissas!$B$12,"1,60 – 1,99","≥ 2,00"))))))</f>
        <v/>
      </c>
      <c r="P2480" s="5">
        <f>IF(OR(M2480="NÃO",N2480&lt;Premissas!$B$8),Premissas!$B$13,IF(N2480&lt;Premissas!$B$9,Premissas!$B$14,IF(N2480&lt;Premissas!$B$10,Premissas!$B$15,IF(N2480&lt;Premissas!$B$11,Premissas!$B$16,IF(N2480&lt;Premissas!$B$12,Premissas!$B$17,Premissas!$B$18)))))</f>
        <v/>
      </c>
      <c r="Q2480" s="5">
        <f>IFERROR(P2480/Premissas!$B$4,0)</f>
        <v/>
      </c>
    </row>
    <row r="2481">
      <c r="A2481" s="2" t="n">
        <v>8</v>
      </c>
      <c r="B2481" s="2" t="n">
        <v>930</v>
      </c>
      <c r="C2481" s="2" t="inlineStr">
        <is>
          <t>CARREGAMENTO</t>
        </is>
      </c>
      <c r="D2481" s="2" t="inlineStr">
        <is>
          <t>5299802</t>
        </is>
      </c>
      <c r="E2481" s="2" t="inlineStr">
        <is>
          <t>BRUNO ALVES VIEIRA DOS SANTOS</t>
        </is>
      </c>
      <c r="F2481" s="2" t="n">
        <v>105</v>
      </c>
      <c r="G2481" s="2" t="n">
        <v>11.14</v>
      </c>
      <c r="H2481" s="2" t="n">
        <v>9</v>
      </c>
      <c r="I2481" s="2" t="n">
        <v>0</v>
      </c>
      <c r="J2481" s="2" t="inlineStr">
        <is>
          <t>GPA</t>
        </is>
      </c>
      <c r="K2481" s="2">
        <f>IF(I2481&lt;&gt;"",I2481,IFERROR(INDEX(Base!$I:$I,MATCH(1,(Base!$C:$C=C2481)*(Base!$I:$I&lt;&gt;""),0)),0))</f>
        <v/>
      </c>
      <c r="L2481" s="2">
        <f>IF(AND(I2481="",K2481&gt;0),"SIM","NÃO")</f>
        <v/>
      </c>
      <c r="M2481" s="2">
        <f>IF(ISNUMBER(SEARCH("SEPARA",UPPER(C2481))),"NÃO","SIM")</f>
        <v/>
      </c>
      <c r="N2481" s="2">
        <f>IFERROR(H2481/K2481,0)</f>
        <v/>
      </c>
      <c r="O2481" s="2">
        <f>IF(M2481="NÃO","EXCLUÍDO",IF(N2481&lt;Premissas!$B$8,"&lt; 1,00",IF(N2481&lt;Premissas!$B$9,"1,00 – 1,19",IF(N2481&lt;Premissas!$B$10,"1,20 – 1,39",IF(N2481&lt;Premissas!$B$11,"1,40 – 1,59",IF(N2481&lt;Premissas!$B$12,"1,60 – 1,99","≥ 2,00"))))))</f>
        <v/>
      </c>
      <c r="P2481" s="5">
        <f>IF(OR(M2481="NÃO",N2481&lt;Premissas!$B$8),Premissas!$B$13,IF(N2481&lt;Premissas!$B$9,Premissas!$B$14,IF(N2481&lt;Premissas!$B$10,Premissas!$B$15,IF(N2481&lt;Premissas!$B$11,Premissas!$B$16,IF(N2481&lt;Premissas!$B$12,Premissas!$B$17,Premissas!$B$18)))))</f>
        <v/>
      </c>
      <c r="Q2481" s="5">
        <f>IFERROR(P2481/Premissas!$B$4,0)</f>
        <v/>
      </c>
    </row>
    <row r="2482">
      <c r="A2482" s="2" t="n">
        <v>8</v>
      </c>
      <c r="B2482" s="2" t="n">
        <v>930</v>
      </c>
      <c r="C2482" s="2" t="inlineStr">
        <is>
          <t>ATIVIDADE OP. EMP.</t>
        </is>
      </c>
      <c r="D2482" s="2" t="inlineStr">
        <is>
          <t>5300738</t>
        </is>
      </c>
      <c r="E2482" s="2" t="inlineStr">
        <is>
          <t>EMERSON VINICIUS SANTANA</t>
        </is>
      </c>
      <c r="F2482" s="2" t="n">
        <v>1134</v>
      </c>
      <c r="G2482" s="2" t="n">
        <v>37.58</v>
      </c>
      <c r="H2482" s="2" t="n">
        <v>30</v>
      </c>
      <c r="I2482" s="2" t="n">
        <v>0</v>
      </c>
      <c r="J2482" s="2" t="inlineStr">
        <is>
          <t>GPA</t>
        </is>
      </c>
      <c r="K2482" s="2">
        <f>IF(I2482&lt;&gt;"",I2482,IFERROR(INDEX(Base!$I:$I,MATCH(1,(Base!$C:$C=C2482)*(Base!$I:$I&lt;&gt;""),0)),0))</f>
        <v/>
      </c>
      <c r="L2482" s="2">
        <f>IF(AND(I2482="",K2482&gt;0),"SIM","NÃO")</f>
        <v/>
      </c>
      <c r="M2482" s="2">
        <f>IF(ISNUMBER(SEARCH("SEPARA",UPPER(C2482))),"NÃO","SIM")</f>
        <v/>
      </c>
      <c r="N2482" s="2">
        <f>IFERROR(H2482/K2482,0)</f>
        <v/>
      </c>
      <c r="O2482" s="2">
        <f>IF(M2482="NÃO","EXCLUÍDO",IF(N2482&lt;Premissas!$B$8,"&lt; 1,00",IF(N2482&lt;Premissas!$B$9,"1,00 – 1,19",IF(N2482&lt;Premissas!$B$10,"1,20 – 1,39",IF(N2482&lt;Premissas!$B$11,"1,40 – 1,59",IF(N2482&lt;Premissas!$B$12,"1,60 – 1,99","≥ 2,00"))))))</f>
        <v/>
      </c>
      <c r="P2482" s="5">
        <f>IF(OR(M2482="NÃO",N2482&lt;Premissas!$B$8),Premissas!$B$13,IF(N2482&lt;Premissas!$B$9,Premissas!$B$14,IF(N2482&lt;Premissas!$B$10,Premissas!$B$15,IF(N2482&lt;Premissas!$B$11,Premissas!$B$16,IF(N2482&lt;Premissas!$B$12,Premissas!$B$17,Premissas!$B$18)))))</f>
        <v/>
      </c>
      <c r="Q2482" s="5">
        <f>IFERROR(P2482/Premissas!$B$4,0)</f>
        <v/>
      </c>
    </row>
    <row r="2483">
      <c r="A2483" s="2" t="n">
        <v>8</v>
      </c>
      <c r="B2483" s="2" t="n">
        <v>930</v>
      </c>
      <c r="C2483" s="2" t="inlineStr">
        <is>
          <t>SEPARACAO</t>
        </is>
      </c>
      <c r="D2483" s="2" t="inlineStr">
        <is>
          <t>5300738</t>
        </is>
      </c>
      <c r="E2483" s="2" t="inlineStr">
        <is>
          <t>EMERSON VINICIUS SANTANA</t>
        </is>
      </c>
      <c r="F2483" s="2" t="n">
        <v>316</v>
      </c>
      <c r="G2483" s="2" t="n">
        <v>3.44</v>
      </c>
      <c r="H2483" s="2" t="n">
        <v>92</v>
      </c>
      <c r="I2483" s="2" t="n">
        <v>0</v>
      </c>
      <c r="J2483" s="2" t="inlineStr">
        <is>
          <t>GPA</t>
        </is>
      </c>
      <c r="K2483" s="2">
        <f>IF(I2483&lt;&gt;"",I2483,IFERROR(INDEX(Base!$I:$I,MATCH(1,(Base!$C:$C=C2483)*(Base!$I:$I&lt;&gt;""),0)),0))</f>
        <v/>
      </c>
      <c r="L2483" s="2">
        <f>IF(AND(I2483="",K2483&gt;0),"SIM","NÃO")</f>
        <v/>
      </c>
      <c r="M2483" s="2">
        <f>IF(ISNUMBER(SEARCH("SEPARA",UPPER(C2483))),"NÃO","SIM")</f>
        <v/>
      </c>
      <c r="N2483" s="2">
        <f>IFERROR(H2483/K2483,0)</f>
        <v/>
      </c>
      <c r="O2483" s="2">
        <f>IF(M2483="NÃO","EXCLUÍDO",IF(N2483&lt;Premissas!$B$8,"&lt; 1,00",IF(N2483&lt;Premissas!$B$9,"1,00 – 1,19",IF(N2483&lt;Premissas!$B$10,"1,20 – 1,39",IF(N2483&lt;Premissas!$B$11,"1,40 – 1,59",IF(N2483&lt;Premissas!$B$12,"1,60 – 1,99","≥ 2,00"))))))</f>
        <v/>
      </c>
      <c r="P2483" s="5">
        <f>IF(OR(M2483="NÃO",N2483&lt;Premissas!$B$8),Premissas!$B$13,IF(N2483&lt;Premissas!$B$9,Premissas!$B$14,IF(N2483&lt;Premissas!$B$10,Premissas!$B$15,IF(N2483&lt;Premissas!$B$11,Premissas!$B$16,IF(N2483&lt;Premissas!$B$12,Premissas!$B$17,Premissas!$B$18)))))</f>
        <v/>
      </c>
      <c r="Q2483" s="5">
        <f>IFERROR(P2483/Premissas!$B$4,0)</f>
        <v/>
      </c>
    </row>
    <row r="2484">
      <c r="A2484" s="2" t="n">
        <v>8</v>
      </c>
      <c r="B2484" s="2" t="n">
        <v>930</v>
      </c>
      <c r="C2484" s="2" t="inlineStr">
        <is>
          <t>CARREGAMENTO</t>
        </is>
      </c>
      <c r="D2484" s="2" t="inlineStr">
        <is>
          <t>5303338</t>
        </is>
      </c>
      <c r="E2484" s="2" t="inlineStr">
        <is>
          <t>GUILHERME CAMARGO DE LIMA</t>
        </is>
      </c>
      <c r="F2484" s="2" t="n">
        <v>489</v>
      </c>
      <c r="G2484" s="2" t="n">
        <v>24.84</v>
      </c>
      <c r="H2484" s="2" t="n">
        <v>20</v>
      </c>
      <c r="I2484" s="2" t="n">
        <v>0</v>
      </c>
      <c r="J2484" s="2" t="inlineStr">
        <is>
          <t>GPA</t>
        </is>
      </c>
      <c r="K2484" s="2">
        <f>IF(I2484&lt;&gt;"",I2484,IFERROR(INDEX(Base!$I:$I,MATCH(1,(Base!$C:$C=C2484)*(Base!$I:$I&lt;&gt;""),0)),0))</f>
        <v/>
      </c>
      <c r="L2484" s="2">
        <f>IF(AND(I2484="",K2484&gt;0),"SIM","NÃO")</f>
        <v/>
      </c>
      <c r="M2484" s="2">
        <f>IF(ISNUMBER(SEARCH("SEPARA",UPPER(C2484))),"NÃO","SIM")</f>
        <v/>
      </c>
      <c r="N2484" s="2">
        <f>IFERROR(H2484/K2484,0)</f>
        <v/>
      </c>
      <c r="O2484" s="2">
        <f>IF(M2484="NÃO","EXCLUÍDO",IF(N2484&lt;Premissas!$B$8,"&lt; 1,00",IF(N2484&lt;Premissas!$B$9,"1,00 – 1,19",IF(N2484&lt;Premissas!$B$10,"1,20 – 1,39",IF(N2484&lt;Premissas!$B$11,"1,40 – 1,59",IF(N2484&lt;Premissas!$B$12,"1,60 – 1,99","≥ 2,00"))))))</f>
        <v/>
      </c>
      <c r="P2484" s="5">
        <f>IF(OR(M2484="NÃO",N2484&lt;Premissas!$B$8),Premissas!$B$13,IF(N2484&lt;Premissas!$B$9,Premissas!$B$14,IF(N2484&lt;Premissas!$B$10,Premissas!$B$15,IF(N2484&lt;Premissas!$B$11,Premissas!$B$16,IF(N2484&lt;Premissas!$B$12,Premissas!$B$17,Premissas!$B$18)))))</f>
        <v/>
      </c>
      <c r="Q2484" s="5">
        <f>IFERROR(P2484/Premissas!$B$4,0)</f>
        <v/>
      </c>
    </row>
    <row r="2485">
      <c r="A2485" s="2" t="n">
        <v>8</v>
      </c>
      <c r="B2485" s="2" t="n">
        <v>930</v>
      </c>
      <c r="C2485" s="2" t="inlineStr">
        <is>
          <t>ATIVIDADE OP. EMP.</t>
        </is>
      </c>
      <c r="D2485" s="2" t="inlineStr">
        <is>
          <t>5306000</t>
        </is>
      </c>
      <c r="E2485" s="2" t="inlineStr">
        <is>
          <t>Henrique de Oliveira Borges</t>
        </is>
      </c>
      <c r="F2485" s="2" t="n">
        <v>1460</v>
      </c>
      <c r="G2485" s="2" t="n">
        <v>28.29</v>
      </c>
      <c r="H2485" s="2" t="n">
        <v>52</v>
      </c>
      <c r="I2485" s="2" t="n">
        <v>0</v>
      </c>
      <c r="J2485" s="2" t="inlineStr">
        <is>
          <t>GPA</t>
        </is>
      </c>
      <c r="K2485" s="2">
        <f>IF(I2485&lt;&gt;"",I2485,IFERROR(INDEX(Base!$I:$I,MATCH(1,(Base!$C:$C=C2485)*(Base!$I:$I&lt;&gt;""),0)),0))</f>
        <v/>
      </c>
      <c r="L2485" s="2">
        <f>IF(AND(I2485="",K2485&gt;0),"SIM","NÃO")</f>
        <v/>
      </c>
      <c r="M2485" s="2">
        <f>IF(ISNUMBER(SEARCH("SEPARA",UPPER(C2485))),"NÃO","SIM")</f>
        <v/>
      </c>
      <c r="N2485" s="2">
        <f>IFERROR(H2485/K2485,0)</f>
        <v/>
      </c>
      <c r="O2485" s="2">
        <f>IF(M2485="NÃO","EXCLUÍDO",IF(N2485&lt;Premissas!$B$8,"&lt; 1,00",IF(N2485&lt;Premissas!$B$9,"1,00 – 1,19",IF(N2485&lt;Premissas!$B$10,"1,20 – 1,39",IF(N2485&lt;Premissas!$B$11,"1,40 – 1,59",IF(N2485&lt;Premissas!$B$12,"1,60 – 1,99","≥ 2,00"))))))</f>
        <v/>
      </c>
      <c r="P2485" s="5">
        <f>IF(OR(M2485="NÃO",N2485&lt;Premissas!$B$8),Premissas!$B$13,IF(N2485&lt;Premissas!$B$9,Premissas!$B$14,IF(N2485&lt;Premissas!$B$10,Premissas!$B$15,IF(N2485&lt;Premissas!$B$11,Premissas!$B$16,IF(N2485&lt;Premissas!$B$12,Premissas!$B$17,Premissas!$B$18)))))</f>
        <v/>
      </c>
      <c r="Q2485" s="5">
        <f>IFERROR(P2485/Premissas!$B$4,0)</f>
        <v/>
      </c>
    </row>
    <row r="2486">
      <c r="A2486" s="2" t="n">
        <v>8</v>
      </c>
      <c r="B2486" s="2" t="n">
        <v>930</v>
      </c>
      <c r="C2486" s="2" t="inlineStr">
        <is>
          <t>CARREGAMENTO</t>
        </is>
      </c>
      <c r="D2486" s="2" t="inlineStr">
        <is>
          <t>5306000</t>
        </is>
      </c>
      <c r="E2486" s="2" t="inlineStr">
        <is>
          <t>Henrique de Oliveira Borges</t>
        </is>
      </c>
      <c r="F2486" s="2" t="n">
        <v>27</v>
      </c>
      <c r="G2486" s="2" t="n">
        <v>0.88</v>
      </c>
      <c r="H2486" s="2" t="n">
        <v>31</v>
      </c>
      <c r="I2486" s="2" t="n">
        <v>0</v>
      </c>
      <c r="J2486" s="2" t="inlineStr">
        <is>
          <t>GPA</t>
        </is>
      </c>
      <c r="K2486" s="2">
        <f>IF(I2486&lt;&gt;"",I2486,IFERROR(INDEX(Base!$I:$I,MATCH(1,(Base!$C:$C=C2486)*(Base!$I:$I&lt;&gt;""),0)),0))</f>
        <v/>
      </c>
      <c r="L2486" s="2">
        <f>IF(AND(I2486="",K2486&gt;0),"SIM","NÃO")</f>
        <v/>
      </c>
      <c r="M2486" s="2">
        <f>IF(ISNUMBER(SEARCH("SEPARA",UPPER(C2486))),"NÃO","SIM")</f>
        <v/>
      </c>
      <c r="N2486" s="2">
        <f>IFERROR(H2486/K2486,0)</f>
        <v/>
      </c>
      <c r="O2486" s="2">
        <f>IF(M2486="NÃO","EXCLUÍDO",IF(N2486&lt;Premissas!$B$8,"&lt; 1,00",IF(N2486&lt;Premissas!$B$9,"1,00 – 1,19",IF(N2486&lt;Premissas!$B$10,"1,20 – 1,39",IF(N2486&lt;Premissas!$B$11,"1,40 – 1,59",IF(N2486&lt;Premissas!$B$12,"1,60 – 1,99","≥ 2,00"))))))</f>
        <v/>
      </c>
      <c r="P2486" s="5">
        <f>IF(OR(M2486="NÃO",N2486&lt;Premissas!$B$8),Premissas!$B$13,IF(N2486&lt;Premissas!$B$9,Premissas!$B$14,IF(N2486&lt;Premissas!$B$10,Premissas!$B$15,IF(N2486&lt;Premissas!$B$11,Premissas!$B$16,IF(N2486&lt;Premissas!$B$12,Premissas!$B$17,Premissas!$B$18)))))</f>
        <v/>
      </c>
      <c r="Q2486" s="5">
        <f>IFERROR(P2486/Premissas!$B$4,0)</f>
        <v/>
      </c>
    </row>
    <row r="2487">
      <c r="A2487" s="2" t="n">
        <v>8</v>
      </c>
      <c r="B2487" s="2" t="n">
        <v>930</v>
      </c>
      <c r="C2487" s="2" t="inlineStr">
        <is>
          <t>CARREGAMENTO</t>
        </is>
      </c>
      <c r="D2487" s="2" t="inlineStr">
        <is>
          <t>5306981</t>
        </is>
      </c>
      <c r="E2487" s="2" t="inlineStr">
        <is>
          <t>Guilherme Alves do Nascimento</t>
        </is>
      </c>
      <c r="F2487" s="2" t="n">
        <v>634</v>
      </c>
      <c r="G2487" s="2" t="n">
        <v>45</v>
      </c>
      <c r="H2487" s="2" t="n">
        <v>14</v>
      </c>
      <c r="I2487" s="2" t="n">
        <v>0</v>
      </c>
      <c r="J2487" s="2" t="inlineStr">
        <is>
          <t>GPA</t>
        </is>
      </c>
      <c r="K2487" s="2">
        <f>IF(I2487&lt;&gt;"",I2487,IFERROR(INDEX(Base!$I:$I,MATCH(1,(Base!$C:$C=C2487)*(Base!$I:$I&lt;&gt;""),0)),0))</f>
        <v/>
      </c>
      <c r="L2487" s="2">
        <f>IF(AND(I2487="",K2487&gt;0),"SIM","NÃO")</f>
        <v/>
      </c>
      <c r="M2487" s="2">
        <f>IF(ISNUMBER(SEARCH("SEPARA",UPPER(C2487))),"NÃO","SIM")</f>
        <v/>
      </c>
      <c r="N2487" s="2">
        <f>IFERROR(H2487/K2487,0)</f>
        <v/>
      </c>
      <c r="O2487" s="2">
        <f>IF(M2487="NÃO","EXCLUÍDO",IF(N2487&lt;Premissas!$B$8,"&lt; 1,00",IF(N2487&lt;Premissas!$B$9,"1,00 – 1,19",IF(N2487&lt;Premissas!$B$10,"1,20 – 1,39",IF(N2487&lt;Premissas!$B$11,"1,40 – 1,59",IF(N2487&lt;Premissas!$B$12,"1,60 – 1,99","≥ 2,00"))))))</f>
        <v/>
      </c>
      <c r="P2487" s="5">
        <f>IF(OR(M2487="NÃO",N2487&lt;Premissas!$B$8),Premissas!$B$13,IF(N2487&lt;Premissas!$B$9,Premissas!$B$14,IF(N2487&lt;Premissas!$B$10,Premissas!$B$15,IF(N2487&lt;Premissas!$B$11,Premissas!$B$16,IF(N2487&lt;Premissas!$B$12,Premissas!$B$17,Premissas!$B$18)))))</f>
        <v/>
      </c>
      <c r="Q2487" s="5">
        <f>IFERROR(P2487/Premissas!$B$4,0)</f>
        <v/>
      </c>
    </row>
    <row r="2488">
      <c r="A2488" s="2" t="n">
        <v>8</v>
      </c>
      <c r="B2488" s="2" t="n">
        <v>930</v>
      </c>
      <c r="C2488" s="2" t="inlineStr">
        <is>
          <t>CARREGAMENTO</t>
        </is>
      </c>
      <c r="D2488" s="2" t="inlineStr">
        <is>
          <t>5307171</t>
        </is>
      </c>
      <c r="E2488" s="2" t="inlineStr">
        <is>
          <t>Francisco Claudio Lima de sousa</t>
        </is>
      </c>
      <c r="F2488" s="2" t="n">
        <v>151</v>
      </c>
      <c r="G2488" s="2" t="n">
        <v>12.16</v>
      </c>
      <c r="H2488" s="2" t="n">
        <v>12</v>
      </c>
      <c r="I2488" s="2" t="n">
        <v>0</v>
      </c>
      <c r="J2488" s="2" t="inlineStr">
        <is>
          <t>GPA</t>
        </is>
      </c>
      <c r="K2488" s="2">
        <f>IF(I2488&lt;&gt;"",I2488,IFERROR(INDEX(Base!$I:$I,MATCH(1,(Base!$C:$C=C2488)*(Base!$I:$I&lt;&gt;""),0)),0))</f>
        <v/>
      </c>
      <c r="L2488" s="2">
        <f>IF(AND(I2488="",K2488&gt;0),"SIM","NÃO")</f>
        <v/>
      </c>
      <c r="M2488" s="2">
        <f>IF(ISNUMBER(SEARCH("SEPARA",UPPER(C2488))),"NÃO","SIM")</f>
        <v/>
      </c>
      <c r="N2488" s="2">
        <f>IFERROR(H2488/K2488,0)</f>
        <v/>
      </c>
      <c r="O2488" s="2">
        <f>IF(M2488="NÃO","EXCLUÍDO",IF(N2488&lt;Premissas!$B$8,"&lt; 1,00",IF(N2488&lt;Premissas!$B$9,"1,00 – 1,19",IF(N2488&lt;Premissas!$B$10,"1,20 – 1,39",IF(N2488&lt;Premissas!$B$11,"1,40 – 1,59",IF(N2488&lt;Premissas!$B$12,"1,60 – 1,99","≥ 2,00"))))))</f>
        <v/>
      </c>
      <c r="P2488" s="5">
        <f>IF(OR(M2488="NÃO",N2488&lt;Premissas!$B$8),Premissas!$B$13,IF(N2488&lt;Premissas!$B$9,Premissas!$B$14,IF(N2488&lt;Premissas!$B$10,Premissas!$B$15,IF(N2488&lt;Premissas!$B$11,Premissas!$B$16,IF(N2488&lt;Premissas!$B$12,Premissas!$B$17,Premissas!$B$18)))))</f>
        <v/>
      </c>
      <c r="Q2488" s="5">
        <f>IFERROR(P2488/Premissas!$B$4,0)</f>
        <v/>
      </c>
    </row>
    <row r="2489">
      <c r="A2489" s="2" t="n">
        <v>8</v>
      </c>
      <c r="B2489" s="2" t="n">
        <v>930</v>
      </c>
      <c r="C2489" s="2" t="inlineStr">
        <is>
          <t>RECEBIMENTO</t>
        </is>
      </c>
      <c r="D2489" s="2" t="inlineStr">
        <is>
          <t>5322260</t>
        </is>
      </c>
      <c r="E2489" s="2" t="inlineStr">
        <is>
          <t>Rafael Dos Reis Silva</t>
        </is>
      </c>
      <c r="F2489" s="2" t="n">
        <v>6372</v>
      </c>
      <c r="G2489" s="2" t="n">
        <v>78.48</v>
      </c>
      <c r="H2489" s="2" t="n">
        <v>81</v>
      </c>
      <c r="I2489" s="2" t="n">
        <v>0</v>
      </c>
      <c r="J2489" s="2" t="inlineStr">
        <is>
          <t>GPA</t>
        </is>
      </c>
      <c r="K2489" s="2">
        <f>IF(I2489&lt;&gt;"",I2489,IFERROR(INDEX(Base!$I:$I,MATCH(1,(Base!$C:$C=C2489)*(Base!$I:$I&lt;&gt;""),0)),0))</f>
        <v/>
      </c>
      <c r="L2489" s="2">
        <f>IF(AND(I2489="",K2489&gt;0),"SIM","NÃO")</f>
        <v/>
      </c>
      <c r="M2489" s="2">
        <f>IF(ISNUMBER(SEARCH("SEPARA",UPPER(C2489))),"NÃO","SIM")</f>
        <v/>
      </c>
      <c r="N2489" s="2">
        <f>IFERROR(H2489/K2489,0)</f>
        <v/>
      </c>
      <c r="O2489" s="2">
        <f>IF(M2489="NÃO","EXCLUÍDO",IF(N2489&lt;Premissas!$B$8,"&lt; 1,00",IF(N2489&lt;Premissas!$B$9,"1,00 – 1,19",IF(N2489&lt;Premissas!$B$10,"1,20 – 1,39",IF(N2489&lt;Premissas!$B$11,"1,40 – 1,59",IF(N2489&lt;Premissas!$B$12,"1,60 – 1,99","≥ 2,00"))))))</f>
        <v/>
      </c>
      <c r="P2489" s="5">
        <f>IF(OR(M2489="NÃO",N2489&lt;Premissas!$B$8),Premissas!$B$13,IF(N2489&lt;Premissas!$B$9,Premissas!$B$14,IF(N2489&lt;Premissas!$B$10,Premissas!$B$15,IF(N2489&lt;Premissas!$B$11,Premissas!$B$16,IF(N2489&lt;Premissas!$B$12,Premissas!$B$17,Premissas!$B$18)))))</f>
        <v/>
      </c>
      <c r="Q2489" s="5">
        <f>IFERROR(P2489/Premissas!$B$4,0)</f>
        <v/>
      </c>
    </row>
    <row r="2490">
      <c r="A2490" s="2" t="n">
        <v>8</v>
      </c>
      <c r="B2490" s="2" t="n">
        <v>930</v>
      </c>
      <c r="C2490" s="2" t="inlineStr">
        <is>
          <t>CARREGAMENTO</t>
        </is>
      </c>
      <c r="D2490" s="2" t="inlineStr">
        <is>
          <t>5331854</t>
        </is>
      </c>
      <c r="E2490" s="2" t="inlineStr">
        <is>
          <t>Vinicius Corel De Morais</t>
        </is>
      </c>
      <c r="F2490" s="2" t="n">
        <v>1005</v>
      </c>
      <c r="G2490" s="2" t="n">
        <v>31.22</v>
      </c>
      <c r="H2490" s="2" t="n">
        <v>32</v>
      </c>
      <c r="I2490" s="2" t="n">
        <v>0</v>
      </c>
      <c r="J2490" s="2" t="inlineStr">
        <is>
          <t>GPA</t>
        </is>
      </c>
      <c r="K2490" s="2">
        <f>IF(I2490&lt;&gt;"",I2490,IFERROR(INDEX(Base!$I:$I,MATCH(1,(Base!$C:$C=C2490)*(Base!$I:$I&lt;&gt;""),0)),0))</f>
        <v/>
      </c>
      <c r="L2490" s="2">
        <f>IF(AND(I2490="",K2490&gt;0),"SIM","NÃO")</f>
        <v/>
      </c>
      <c r="M2490" s="2">
        <f>IF(ISNUMBER(SEARCH("SEPARA",UPPER(C2490))),"NÃO","SIM")</f>
        <v/>
      </c>
      <c r="N2490" s="2">
        <f>IFERROR(H2490/K2490,0)</f>
        <v/>
      </c>
      <c r="O2490" s="2">
        <f>IF(M2490="NÃO","EXCLUÍDO",IF(N2490&lt;Premissas!$B$8,"&lt; 1,00",IF(N2490&lt;Premissas!$B$9,"1,00 – 1,19",IF(N2490&lt;Premissas!$B$10,"1,20 – 1,39",IF(N2490&lt;Premissas!$B$11,"1,40 – 1,59",IF(N2490&lt;Premissas!$B$12,"1,60 – 1,99","≥ 2,00"))))))</f>
        <v/>
      </c>
      <c r="P2490" s="5">
        <f>IF(OR(M2490="NÃO",N2490&lt;Premissas!$B$8),Premissas!$B$13,IF(N2490&lt;Premissas!$B$9,Premissas!$B$14,IF(N2490&lt;Premissas!$B$10,Premissas!$B$15,IF(N2490&lt;Premissas!$B$11,Premissas!$B$16,IF(N2490&lt;Premissas!$B$12,Premissas!$B$17,Premissas!$B$18)))))</f>
        <v/>
      </c>
      <c r="Q2490" s="5">
        <f>IFERROR(P2490/Premissas!$B$4,0)</f>
        <v/>
      </c>
    </row>
    <row r="2491">
      <c r="A2491" s="2" t="n">
        <v>8</v>
      </c>
      <c r="B2491" s="2" t="n">
        <v>930</v>
      </c>
      <c r="C2491" s="2" t="inlineStr">
        <is>
          <t>RECEBIMENTO</t>
        </is>
      </c>
      <c r="D2491" s="2" t="inlineStr">
        <is>
          <t>5331854</t>
        </is>
      </c>
      <c r="E2491" s="2" t="inlineStr">
        <is>
          <t>Vinicius Corel De Morais</t>
        </is>
      </c>
      <c r="F2491" s="2" t="n">
        <v>54</v>
      </c>
      <c r="G2491" s="2" t="n">
        <v>3.19</v>
      </c>
      <c r="H2491" s="2" t="n">
        <v>17</v>
      </c>
      <c r="I2491" s="2" t="n">
        <v>0</v>
      </c>
      <c r="J2491" s="2" t="inlineStr">
        <is>
          <t>GPA</t>
        </is>
      </c>
      <c r="K2491" s="2">
        <f>IF(I2491&lt;&gt;"",I2491,IFERROR(INDEX(Base!$I:$I,MATCH(1,(Base!$C:$C=C2491)*(Base!$I:$I&lt;&gt;""),0)),0))</f>
        <v/>
      </c>
      <c r="L2491" s="2">
        <f>IF(AND(I2491="",K2491&gt;0),"SIM","NÃO")</f>
        <v/>
      </c>
      <c r="M2491" s="2">
        <f>IF(ISNUMBER(SEARCH("SEPARA",UPPER(C2491))),"NÃO","SIM")</f>
        <v/>
      </c>
      <c r="N2491" s="2">
        <f>IFERROR(H2491/K2491,0)</f>
        <v/>
      </c>
      <c r="O2491" s="2">
        <f>IF(M2491="NÃO","EXCLUÍDO",IF(N2491&lt;Premissas!$B$8,"&lt; 1,00",IF(N2491&lt;Premissas!$B$9,"1,00 – 1,19",IF(N2491&lt;Premissas!$B$10,"1,20 – 1,39",IF(N2491&lt;Premissas!$B$11,"1,40 – 1,59",IF(N2491&lt;Premissas!$B$12,"1,60 – 1,99","≥ 2,00"))))))</f>
        <v/>
      </c>
      <c r="P2491" s="5">
        <f>IF(OR(M2491="NÃO",N2491&lt;Premissas!$B$8),Premissas!$B$13,IF(N2491&lt;Premissas!$B$9,Premissas!$B$14,IF(N2491&lt;Premissas!$B$10,Premissas!$B$15,IF(N2491&lt;Premissas!$B$11,Premissas!$B$16,IF(N2491&lt;Premissas!$B$12,Premissas!$B$17,Premissas!$B$18)))))</f>
        <v/>
      </c>
      <c r="Q2491" s="5">
        <f>IFERROR(P2491/Premissas!$B$4,0)</f>
        <v/>
      </c>
    </row>
    <row r="2492">
      <c r="A2492" s="2" t="n">
        <v>8</v>
      </c>
      <c r="B2492" s="2" t="n">
        <v>930</v>
      </c>
      <c r="C2492" s="2" t="inlineStr">
        <is>
          <t>PUXADA RECEB</t>
        </is>
      </c>
      <c r="D2492" s="2" t="inlineStr">
        <is>
          <t>5341450</t>
        </is>
      </c>
      <c r="E2492" s="2" t="inlineStr">
        <is>
          <t>Vinicius Pereira Da Silva</t>
        </is>
      </c>
      <c r="F2492" s="2" t="n">
        <v>3</v>
      </c>
      <c r="G2492" s="2" t="n">
        <v>0.05</v>
      </c>
      <c r="H2492" s="2" t="n">
        <v>60</v>
      </c>
      <c r="I2492" s="2" t="n">
        <v>0</v>
      </c>
      <c r="J2492" s="2" t="inlineStr">
        <is>
          <t>GPA</t>
        </is>
      </c>
      <c r="K2492" s="2">
        <f>IF(I2492&lt;&gt;"",I2492,IFERROR(INDEX(Base!$I:$I,MATCH(1,(Base!$C:$C=C2492)*(Base!$I:$I&lt;&gt;""),0)),0))</f>
        <v/>
      </c>
      <c r="L2492" s="2">
        <f>IF(AND(I2492="",K2492&gt;0),"SIM","NÃO")</f>
        <v/>
      </c>
      <c r="M2492" s="2">
        <f>IF(ISNUMBER(SEARCH("SEPARA",UPPER(C2492))),"NÃO","SIM")</f>
        <v/>
      </c>
      <c r="N2492" s="2">
        <f>IFERROR(H2492/K2492,0)</f>
        <v/>
      </c>
      <c r="O2492" s="2">
        <f>IF(M2492="NÃO","EXCLUÍDO",IF(N2492&lt;Premissas!$B$8,"&lt; 1,00",IF(N2492&lt;Premissas!$B$9,"1,00 – 1,19",IF(N2492&lt;Premissas!$B$10,"1,20 – 1,39",IF(N2492&lt;Premissas!$B$11,"1,40 – 1,59",IF(N2492&lt;Premissas!$B$12,"1,60 – 1,99","≥ 2,00"))))))</f>
        <v/>
      </c>
      <c r="P2492" s="5">
        <f>IF(OR(M2492="NÃO",N2492&lt;Premissas!$B$8),Premissas!$B$13,IF(N2492&lt;Premissas!$B$9,Premissas!$B$14,IF(N2492&lt;Premissas!$B$10,Premissas!$B$15,IF(N2492&lt;Premissas!$B$11,Premissas!$B$16,IF(N2492&lt;Premissas!$B$12,Premissas!$B$17,Premissas!$B$18)))))</f>
        <v/>
      </c>
      <c r="Q2492" s="5">
        <f>IFERROR(P2492/Premissas!$B$4,0)</f>
        <v/>
      </c>
    </row>
    <row r="2493">
      <c r="A2493" s="2" t="n">
        <v>8</v>
      </c>
      <c r="B2493" s="2" t="n">
        <v>930</v>
      </c>
      <c r="C2493" s="2" t="inlineStr">
        <is>
          <t>PUXADA RECEB</t>
        </is>
      </c>
      <c r="D2493" s="2" t="inlineStr">
        <is>
          <t>5351120</t>
        </is>
      </c>
      <c r="E2493" s="2" t="inlineStr">
        <is>
          <t>VINICIUS JUNCKER LUCAS</t>
        </is>
      </c>
      <c r="F2493" s="2" t="n">
        <v>1326</v>
      </c>
      <c r="G2493" s="2" t="n">
        <v>58.93</v>
      </c>
      <c r="H2493" s="2" t="n">
        <v>23</v>
      </c>
      <c r="I2493" s="2" t="n">
        <v>0</v>
      </c>
      <c r="J2493" s="2" t="inlineStr">
        <is>
          <t>GPA</t>
        </is>
      </c>
      <c r="K2493" s="2">
        <f>IF(I2493&lt;&gt;"",I2493,IFERROR(INDEX(Base!$I:$I,MATCH(1,(Base!$C:$C=C2493)*(Base!$I:$I&lt;&gt;""),0)),0))</f>
        <v/>
      </c>
      <c r="L2493" s="2">
        <f>IF(AND(I2493="",K2493&gt;0),"SIM","NÃO")</f>
        <v/>
      </c>
      <c r="M2493" s="2">
        <f>IF(ISNUMBER(SEARCH("SEPARA",UPPER(C2493))),"NÃO","SIM")</f>
        <v/>
      </c>
      <c r="N2493" s="2">
        <f>IFERROR(H2493/K2493,0)</f>
        <v/>
      </c>
      <c r="O2493" s="2">
        <f>IF(M2493="NÃO","EXCLUÍDO",IF(N2493&lt;Premissas!$B$8,"&lt; 1,00",IF(N2493&lt;Premissas!$B$9,"1,00 – 1,19",IF(N2493&lt;Premissas!$B$10,"1,20 – 1,39",IF(N2493&lt;Premissas!$B$11,"1,40 – 1,59",IF(N2493&lt;Premissas!$B$12,"1,60 – 1,99","≥ 2,00"))))))</f>
        <v/>
      </c>
      <c r="P2493" s="5">
        <f>IF(OR(M2493="NÃO",N2493&lt;Premissas!$B$8),Premissas!$B$13,IF(N2493&lt;Premissas!$B$9,Premissas!$B$14,IF(N2493&lt;Premissas!$B$10,Premissas!$B$15,IF(N2493&lt;Premissas!$B$11,Premissas!$B$16,IF(N2493&lt;Premissas!$B$12,Premissas!$B$17,Premissas!$B$18)))))</f>
        <v/>
      </c>
      <c r="Q2493" s="5">
        <f>IFERROR(P2493/Premissas!$B$4,0)</f>
        <v/>
      </c>
    </row>
    <row r="2494">
      <c r="A2494" s="2" t="n">
        <v>8</v>
      </c>
      <c r="B2494" s="2" t="n">
        <v>930</v>
      </c>
      <c r="C2494" s="2" t="inlineStr">
        <is>
          <t>RECEBIMENTO</t>
        </is>
      </c>
      <c r="D2494" s="2" t="inlineStr">
        <is>
          <t>535168</t>
        </is>
      </c>
      <c r="E2494" s="2" t="inlineStr">
        <is>
          <t>Valmir Da Costa</t>
        </is>
      </c>
      <c r="F2494" s="2" t="n">
        <v>197</v>
      </c>
      <c r="G2494" s="2" t="n">
        <v>5.04</v>
      </c>
      <c r="H2494" s="2" t="n">
        <v>39</v>
      </c>
      <c r="I2494" s="2" t="n">
        <v>0</v>
      </c>
      <c r="J2494" s="2" t="inlineStr">
        <is>
          <t>GPA</t>
        </is>
      </c>
      <c r="K2494" s="2">
        <f>IF(I2494&lt;&gt;"",I2494,IFERROR(INDEX(Base!$I:$I,MATCH(1,(Base!$C:$C=C2494)*(Base!$I:$I&lt;&gt;""),0)),0))</f>
        <v/>
      </c>
      <c r="L2494" s="2">
        <f>IF(AND(I2494="",K2494&gt;0),"SIM","NÃO")</f>
        <v/>
      </c>
      <c r="M2494" s="2">
        <f>IF(ISNUMBER(SEARCH("SEPARA",UPPER(C2494))),"NÃO","SIM")</f>
        <v/>
      </c>
      <c r="N2494" s="2">
        <f>IFERROR(H2494/K2494,0)</f>
        <v/>
      </c>
      <c r="O2494" s="2">
        <f>IF(M2494="NÃO","EXCLUÍDO",IF(N2494&lt;Premissas!$B$8,"&lt; 1,00",IF(N2494&lt;Premissas!$B$9,"1,00 – 1,19",IF(N2494&lt;Premissas!$B$10,"1,20 – 1,39",IF(N2494&lt;Premissas!$B$11,"1,40 – 1,59",IF(N2494&lt;Premissas!$B$12,"1,60 – 1,99","≥ 2,00"))))))</f>
        <v/>
      </c>
      <c r="P2494" s="5">
        <f>IF(OR(M2494="NÃO",N2494&lt;Premissas!$B$8),Premissas!$B$13,IF(N2494&lt;Premissas!$B$9,Premissas!$B$14,IF(N2494&lt;Premissas!$B$10,Premissas!$B$15,IF(N2494&lt;Premissas!$B$11,Premissas!$B$16,IF(N2494&lt;Premissas!$B$12,Premissas!$B$17,Premissas!$B$18)))))</f>
        <v/>
      </c>
      <c r="Q2494" s="5">
        <f>IFERROR(P2494/Premissas!$B$4,0)</f>
        <v/>
      </c>
    </row>
    <row r="2495">
      <c r="A2495" s="2" t="n">
        <v>8</v>
      </c>
      <c r="B2495" s="2" t="n">
        <v>930</v>
      </c>
      <c r="C2495" s="2" t="inlineStr">
        <is>
          <t>SEPARACAO</t>
        </is>
      </c>
      <c r="D2495" s="2" t="inlineStr">
        <is>
          <t>535168</t>
        </is>
      </c>
      <c r="E2495" s="2" t="inlineStr">
        <is>
          <t>Valmir Da Costa</t>
        </is>
      </c>
      <c r="F2495" s="2" t="n">
        <v>1</v>
      </c>
      <c r="G2495" s="2" t="n">
        <v>0</v>
      </c>
      <c r="H2495" s="2" t="n">
        <v>0</v>
      </c>
      <c r="I2495" s="2" t="n">
        <v>0</v>
      </c>
      <c r="J2495" s="2" t="inlineStr">
        <is>
          <t>GPA</t>
        </is>
      </c>
      <c r="K2495" s="2">
        <f>IF(I2495&lt;&gt;"",I2495,IFERROR(INDEX(Base!$I:$I,MATCH(1,(Base!$C:$C=C2495)*(Base!$I:$I&lt;&gt;""),0)),0))</f>
        <v/>
      </c>
      <c r="L2495" s="2">
        <f>IF(AND(I2495="",K2495&gt;0),"SIM","NÃO")</f>
        <v/>
      </c>
      <c r="M2495" s="2">
        <f>IF(ISNUMBER(SEARCH("SEPARA",UPPER(C2495))),"NÃO","SIM")</f>
        <v/>
      </c>
      <c r="N2495" s="2">
        <f>IFERROR(H2495/K2495,0)</f>
        <v/>
      </c>
      <c r="O2495" s="2">
        <f>IF(M2495="NÃO","EXCLUÍDO",IF(N2495&lt;Premissas!$B$8,"&lt; 1,00",IF(N2495&lt;Premissas!$B$9,"1,00 – 1,19",IF(N2495&lt;Premissas!$B$10,"1,20 – 1,39",IF(N2495&lt;Premissas!$B$11,"1,40 – 1,59",IF(N2495&lt;Premissas!$B$12,"1,60 – 1,99","≥ 2,00"))))))</f>
        <v/>
      </c>
      <c r="P2495" s="5">
        <f>IF(OR(M2495="NÃO",N2495&lt;Premissas!$B$8),Premissas!$B$13,IF(N2495&lt;Premissas!$B$9,Premissas!$B$14,IF(N2495&lt;Premissas!$B$10,Premissas!$B$15,IF(N2495&lt;Premissas!$B$11,Premissas!$B$16,IF(N2495&lt;Premissas!$B$12,Premissas!$B$17,Premissas!$B$18)))))</f>
        <v/>
      </c>
      <c r="Q2495" s="5">
        <f>IFERROR(P2495/Premissas!$B$4,0)</f>
        <v/>
      </c>
    </row>
    <row r="2496">
      <c r="A2496" s="2" t="n">
        <v>8</v>
      </c>
      <c r="B2496" s="2" t="n">
        <v>930</v>
      </c>
      <c r="C2496" s="2" t="inlineStr">
        <is>
          <t>ATIVIDADE OP. EMP.</t>
        </is>
      </c>
      <c r="D2496" s="2" t="inlineStr">
        <is>
          <t>535662</t>
        </is>
      </c>
      <c r="E2496" s="2" t="inlineStr">
        <is>
          <t>Paulo Rogerio Carvalho Da Silv</t>
        </is>
      </c>
      <c r="F2496" s="2" t="n">
        <v>1268</v>
      </c>
      <c r="G2496" s="2" t="n">
        <v>70.84999999999999</v>
      </c>
      <c r="H2496" s="2" t="n">
        <v>18</v>
      </c>
      <c r="I2496" s="2" t="n">
        <v>0</v>
      </c>
      <c r="J2496" s="2" t="inlineStr">
        <is>
          <t>GPA</t>
        </is>
      </c>
      <c r="K2496" s="2">
        <f>IF(I2496&lt;&gt;"",I2496,IFERROR(INDEX(Base!$I:$I,MATCH(1,(Base!$C:$C=C2496)*(Base!$I:$I&lt;&gt;""),0)),0))</f>
        <v/>
      </c>
      <c r="L2496" s="2">
        <f>IF(AND(I2496="",K2496&gt;0),"SIM","NÃO")</f>
        <v/>
      </c>
      <c r="M2496" s="2">
        <f>IF(ISNUMBER(SEARCH("SEPARA",UPPER(C2496))),"NÃO","SIM")</f>
        <v/>
      </c>
      <c r="N2496" s="2">
        <f>IFERROR(H2496/K2496,0)</f>
        <v/>
      </c>
      <c r="O2496" s="2">
        <f>IF(M2496="NÃO","EXCLUÍDO",IF(N2496&lt;Premissas!$B$8,"&lt; 1,00",IF(N2496&lt;Premissas!$B$9,"1,00 – 1,19",IF(N2496&lt;Premissas!$B$10,"1,20 – 1,39",IF(N2496&lt;Premissas!$B$11,"1,40 – 1,59",IF(N2496&lt;Premissas!$B$12,"1,60 – 1,99","≥ 2,00"))))))</f>
        <v/>
      </c>
      <c r="P2496" s="5">
        <f>IF(OR(M2496="NÃO",N2496&lt;Premissas!$B$8),Premissas!$B$13,IF(N2496&lt;Premissas!$B$9,Premissas!$B$14,IF(N2496&lt;Premissas!$B$10,Premissas!$B$15,IF(N2496&lt;Premissas!$B$11,Premissas!$B$16,IF(N2496&lt;Premissas!$B$12,Premissas!$B$17,Premissas!$B$18)))))</f>
        <v/>
      </c>
      <c r="Q2496" s="5">
        <f>IFERROR(P2496/Premissas!$B$4,0)</f>
        <v/>
      </c>
    </row>
    <row r="2497">
      <c r="A2497" s="2" t="n">
        <v>8</v>
      </c>
      <c r="B2497" s="2" t="n">
        <v>930</v>
      </c>
      <c r="C2497" s="2" t="inlineStr">
        <is>
          <t>CARREGAMENTO</t>
        </is>
      </c>
      <c r="D2497" s="2" t="inlineStr">
        <is>
          <t>5372402</t>
        </is>
      </c>
      <c r="E2497" s="2" t="inlineStr">
        <is>
          <t>GENILTON SOUZA DE ALMEIDA</t>
        </is>
      </c>
      <c r="F2497" s="2" t="n">
        <v>52</v>
      </c>
      <c r="G2497" s="2" t="n">
        <v>1.58</v>
      </c>
      <c r="H2497" s="2" t="n">
        <v>33</v>
      </c>
      <c r="I2497" s="2" t="n">
        <v>0</v>
      </c>
      <c r="J2497" s="2" t="inlineStr">
        <is>
          <t>GPA</t>
        </is>
      </c>
      <c r="K2497" s="2">
        <f>IF(I2497&lt;&gt;"",I2497,IFERROR(INDEX(Base!$I:$I,MATCH(1,(Base!$C:$C=C2497)*(Base!$I:$I&lt;&gt;""),0)),0))</f>
        <v/>
      </c>
      <c r="L2497" s="2">
        <f>IF(AND(I2497="",K2497&gt;0),"SIM","NÃO")</f>
        <v/>
      </c>
      <c r="M2497" s="2">
        <f>IF(ISNUMBER(SEARCH("SEPARA",UPPER(C2497))),"NÃO","SIM")</f>
        <v/>
      </c>
      <c r="N2497" s="2">
        <f>IFERROR(H2497/K2497,0)</f>
        <v/>
      </c>
      <c r="O2497" s="2">
        <f>IF(M2497="NÃO","EXCLUÍDO",IF(N2497&lt;Premissas!$B$8,"&lt; 1,00",IF(N2497&lt;Premissas!$B$9,"1,00 – 1,19",IF(N2497&lt;Premissas!$B$10,"1,20 – 1,39",IF(N2497&lt;Premissas!$B$11,"1,40 – 1,59",IF(N2497&lt;Premissas!$B$12,"1,60 – 1,99","≥ 2,00"))))))</f>
        <v/>
      </c>
      <c r="P2497" s="5">
        <f>IF(OR(M2497="NÃO",N2497&lt;Premissas!$B$8),Premissas!$B$13,IF(N2497&lt;Premissas!$B$9,Premissas!$B$14,IF(N2497&lt;Premissas!$B$10,Premissas!$B$15,IF(N2497&lt;Premissas!$B$11,Premissas!$B$16,IF(N2497&lt;Premissas!$B$12,Premissas!$B$17,Premissas!$B$18)))))</f>
        <v/>
      </c>
      <c r="Q2497" s="5">
        <f>IFERROR(P2497/Premissas!$B$4,0)</f>
        <v/>
      </c>
    </row>
    <row r="2498">
      <c r="A2498" s="2" t="n">
        <v>8</v>
      </c>
      <c r="B2498" s="2" t="n">
        <v>930</v>
      </c>
      <c r="C2498" s="2" t="inlineStr">
        <is>
          <t>PUXADA RECEB</t>
        </is>
      </c>
      <c r="D2498" s="2" t="inlineStr">
        <is>
          <t>5374170</t>
        </is>
      </c>
      <c r="E2498" s="2" t="inlineStr">
        <is>
          <t>Eric Serra De Santana</t>
        </is>
      </c>
      <c r="F2498" s="2" t="n">
        <v>8</v>
      </c>
      <c r="G2498" s="2" t="n">
        <v>0.38</v>
      </c>
      <c r="H2498" s="2" t="n">
        <v>21</v>
      </c>
      <c r="I2498" s="2" t="n">
        <v>0</v>
      </c>
      <c r="J2498" s="2" t="inlineStr">
        <is>
          <t>GPA</t>
        </is>
      </c>
      <c r="K2498" s="2">
        <f>IF(I2498&lt;&gt;"",I2498,IFERROR(INDEX(Base!$I:$I,MATCH(1,(Base!$C:$C=C2498)*(Base!$I:$I&lt;&gt;""),0)),0))</f>
        <v/>
      </c>
      <c r="L2498" s="2">
        <f>IF(AND(I2498="",K2498&gt;0),"SIM","NÃO")</f>
        <v/>
      </c>
      <c r="M2498" s="2">
        <f>IF(ISNUMBER(SEARCH("SEPARA",UPPER(C2498))),"NÃO","SIM")</f>
        <v/>
      </c>
      <c r="N2498" s="2">
        <f>IFERROR(H2498/K2498,0)</f>
        <v/>
      </c>
      <c r="O2498" s="2">
        <f>IF(M2498="NÃO","EXCLUÍDO",IF(N2498&lt;Premissas!$B$8,"&lt; 1,00",IF(N2498&lt;Premissas!$B$9,"1,00 – 1,19",IF(N2498&lt;Premissas!$B$10,"1,20 – 1,39",IF(N2498&lt;Premissas!$B$11,"1,40 – 1,59",IF(N2498&lt;Premissas!$B$12,"1,60 – 1,99","≥ 2,00"))))))</f>
        <v/>
      </c>
      <c r="P2498" s="5">
        <f>IF(OR(M2498="NÃO",N2498&lt;Premissas!$B$8),Premissas!$B$13,IF(N2498&lt;Premissas!$B$9,Premissas!$B$14,IF(N2498&lt;Premissas!$B$10,Premissas!$B$15,IF(N2498&lt;Premissas!$B$11,Premissas!$B$16,IF(N2498&lt;Premissas!$B$12,Premissas!$B$17,Premissas!$B$18)))))</f>
        <v/>
      </c>
      <c r="Q2498" s="5">
        <f>IFERROR(P2498/Premissas!$B$4,0)</f>
        <v/>
      </c>
    </row>
    <row r="2499">
      <c r="A2499" s="2" t="n">
        <v>8</v>
      </c>
      <c r="B2499" s="2" t="n">
        <v>930</v>
      </c>
      <c r="C2499" s="2" t="inlineStr">
        <is>
          <t>SEPARACAO</t>
        </is>
      </c>
      <c r="D2499" s="2" t="inlineStr">
        <is>
          <t>5374170</t>
        </is>
      </c>
      <c r="E2499" s="2" t="inlineStr">
        <is>
          <t>Eric Serra De Santana</t>
        </is>
      </c>
      <c r="F2499" s="2" t="n">
        <v>63</v>
      </c>
      <c r="G2499" s="2" t="n">
        <v>0.54</v>
      </c>
      <c r="H2499" s="2" t="n">
        <v>117</v>
      </c>
      <c r="I2499" s="2" t="n">
        <v>0</v>
      </c>
      <c r="J2499" s="2" t="inlineStr">
        <is>
          <t>GPA</t>
        </is>
      </c>
      <c r="K2499" s="2">
        <f>IF(I2499&lt;&gt;"",I2499,IFERROR(INDEX(Base!$I:$I,MATCH(1,(Base!$C:$C=C2499)*(Base!$I:$I&lt;&gt;""),0)),0))</f>
        <v/>
      </c>
      <c r="L2499" s="2">
        <f>IF(AND(I2499="",K2499&gt;0),"SIM","NÃO")</f>
        <v/>
      </c>
      <c r="M2499" s="2">
        <f>IF(ISNUMBER(SEARCH("SEPARA",UPPER(C2499))),"NÃO","SIM")</f>
        <v/>
      </c>
      <c r="N2499" s="2">
        <f>IFERROR(H2499/K2499,0)</f>
        <v/>
      </c>
      <c r="O2499" s="2">
        <f>IF(M2499="NÃO","EXCLUÍDO",IF(N2499&lt;Premissas!$B$8,"&lt; 1,00",IF(N2499&lt;Premissas!$B$9,"1,00 – 1,19",IF(N2499&lt;Premissas!$B$10,"1,20 – 1,39",IF(N2499&lt;Premissas!$B$11,"1,40 – 1,59",IF(N2499&lt;Premissas!$B$12,"1,60 – 1,99","≥ 2,00"))))))</f>
        <v/>
      </c>
      <c r="P2499" s="5">
        <f>IF(OR(M2499="NÃO",N2499&lt;Premissas!$B$8),Premissas!$B$13,IF(N2499&lt;Premissas!$B$9,Premissas!$B$14,IF(N2499&lt;Premissas!$B$10,Premissas!$B$15,IF(N2499&lt;Premissas!$B$11,Premissas!$B$16,IF(N2499&lt;Premissas!$B$12,Premissas!$B$17,Premissas!$B$18)))))</f>
        <v/>
      </c>
      <c r="Q2499" s="5">
        <f>IFERROR(P2499/Premissas!$B$4,0)</f>
        <v/>
      </c>
    </row>
    <row r="2500">
      <c r="A2500" s="2" t="n">
        <v>8</v>
      </c>
      <c r="B2500" s="2" t="n">
        <v>930</v>
      </c>
      <c r="C2500" s="2" t="inlineStr">
        <is>
          <t>CARREGAMENTO</t>
        </is>
      </c>
      <c r="D2500" s="2" t="inlineStr">
        <is>
          <t>5376726</t>
        </is>
      </c>
      <c r="E2500" s="2" t="inlineStr">
        <is>
          <t>CAIQUE LIMA BARBOSA</t>
        </is>
      </c>
      <c r="F2500" s="2" t="n">
        <v>57</v>
      </c>
      <c r="G2500" s="2" t="n">
        <v>5.51</v>
      </c>
      <c r="H2500" s="2" t="n">
        <v>10</v>
      </c>
      <c r="I2500" s="2" t="n">
        <v>0</v>
      </c>
      <c r="J2500" s="2" t="inlineStr">
        <is>
          <t>GPA</t>
        </is>
      </c>
      <c r="K2500" s="2">
        <f>IF(I2500&lt;&gt;"",I2500,IFERROR(INDEX(Base!$I:$I,MATCH(1,(Base!$C:$C=C2500)*(Base!$I:$I&lt;&gt;""),0)),0))</f>
        <v/>
      </c>
      <c r="L2500" s="2">
        <f>IF(AND(I2500="",K2500&gt;0),"SIM","NÃO")</f>
        <v/>
      </c>
      <c r="M2500" s="2">
        <f>IF(ISNUMBER(SEARCH("SEPARA",UPPER(C2500))),"NÃO","SIM")</f>
        <v/>
      </c>
      <c r="N2500" s="2">
        <f>IFERROR(H2500/K2500,0)</f>
        <v/>
      </c>
      <c r="O2500" s="2">
        <f>IF(M2500="NÃO","EXCLUÍDO",IF(N2500&lt;Premissas!$B$8,"&lt; 1,00",IF(N2500&lt;Premissas!$B$9,"1,00 – 1,19",IF(N2500&lt;Premissas!$B$10,"1,20 – 1,39",IF(N2500&lt;Premissas!$B$11,"1,40 – 1,59",IF(N2500&lt;Premissas!$B$12,"1,60 – 1,99","≥ 2,00"))))))</f>
        <v/>
      </c>
      <c r="P2500" s="5">
        <f>IF(OR(M2500="NÃO",N2500&lt;Premissas!$B$8),Premissas!$B$13,IF(N2500&lt;Premissas!$B$9,Premissas!$B$14,IF(N2500&lt;Premissas!$B$10,Premissas!$B$15,IF(N2500&lt;Premissas!$B$11,Premissas!$B$16,IF(N2500&lt;Premissas!$B$12,Premissas!$B$17,Premissas!$B$18)))))</f>
        <v/>
      </c>
      <c r="Q2500" s="5">
        <f>IFERROR(P2500/Premissas!$B$4,0)</f>
        <v/>
      </c>
    </row>
    <row r="2501">
      <c r="A2501" s="2" t="n">
        <v>8</v>
      </c>
      <c r="B2501" s="2" t="n">
        <v>930</v>
      </c>
      <c r="C2501" s="2" t="inlineStr">
        <is>
          <t>CARREGAMENTO</t>
        </is>
      </c>
      <c r="D2501" s="2" t="inlineStr">
        <is>
          <t>5382173</t>
        </is>
      </c>
      <c r="E2501" s="2" t="inlineStr">
        <is>
          <t>Leandro Pereira Da Silva</t>
        </is>
      </c>
      <c r="F2501" s="2" t="n">
        <v>121</v>
      </c>
      <c r="G2501" s="2" t="n">
        <v>12.34</v>
      </c>
      <c r="H2501" s="2" t="n">
        <v>10</v>
      </c>
      <c r="I2501" s="2" t="n">
        <v>0</v>
      </c>
      <c r="J2501" s="2" t="inlineStr">
        <is>
          <t>GPA</t>
        </is>
      </c>
      <c r="K2501" s="2">
        <f>IF(I2501&lt;&gt;"",I2501,IFERROR(INDEX(Base!$I:$I,MATCH(1,(Base!$C:$C=C2501)*(Base!$I:$I&lt;&gt;""),0)),0))</f>
        <v/>
      </c>
      <c r="L2501" s="2">
        <f>IF(AND(I2501="",K2501&gt;0),"SIM","NÃO")</f>
        <v/>
      </c>
      <c r="M2501" s="2">
        <f>IF(ISNUMBER(SEARCH("SEPARA",UPPER(C2501))),"NÃO","SIM")</f>
        <v/>
      </c>
      <c r="N2501" s="2">
        <f>IFERROR(H2501/K2501,0)</f>
        <v/>
      </c>
      <c r="O2501" s="2">
        <f>IF(M2501="NÃO","EXCLUÍDO",IF(N2501&lt;Premissas!$B$8,"&lt; 1,00",IF(N2501&lt;Premissas!$B$9,"1,00 – 1,19",IF(N2501&lt;Premissas!$B$10,"1,20 – 1,39",IF(N2501&lt;Premissas!$B$11,"1,40 – 1,59",IF(N2501&lt;Premissas!$B$12,"1,60 – 1,99","≥ 2,00"))))))</f>
        <v/>
      </c>
      <c r="P2501" s="5">
        <f>IF(OR(M2501="NÃO",N2501&lt;Premissas!$B$8),Premissas!$B$13,IF(N2501&lt;Premissas!$B$9,Premissas!$B$14,IF(N2501&lt;Premissas!$B$10,Premissas!$B$15,IF(N2501&lt;Premissas!$B$11,Premissas!$B$16,IF(N2501&lt;Premissas!$B$12,Premissas!$B$17,Premissas!$B$18)))))</f>
        <v/>
      </c>
      <c r="Q2501" s="5">
        <f>IFERROR(P2501/Premissas!$B$4,0)</f>
        <v/>
      </c>
    </row>
    <row r="2502">
      <c r="A2502" s="2" t="n">
        <v>8</v>
      </c>
      <c r="B2502" s="2" t="n">
        <v>930</v>
      </c>
      <c r="C2502" s="2" t="inlineStr">
        <is>
          <t>CARREGAMENTO</t>
        </is>
      </c>
      <c r="D2502" s="2" t="inlineStr">
        <is>
          <t>5382459</t>
        </is>
      </c>
      <c r="E2502" s="2" t="inlineStr">
        <is>
          <t>PAULO CESAR GONCALVES</t>
        </is>
      </c>
      <c r="F2502" s="2" t="n">
        <v>210</v>
      </c>
      <c r="G2502" s="2" t="n">
        <v>15.88</v>
      </c>
      <c r="H2502" s="2" t="n">
        <v>13</v>
      </c>
      <c r="I2502" s="2" t="n">
        <v>0</v>
      </c>
      <c r="J2502" s="2" t="inlineStr">
        <is>
          <t>GPA</t>
        </is>
      </c>
      <c r="K2502" s="2">
        <f>IF(I2502&lt;&gt;"",I2502,IFERROR(INDEX(Base!$I:$I,MATCH(1,(Base!$C:$C=C2502)*(Base!$I:$I&lt;&gt;""),0)),0))</f>
        <v/>
      </c>
      <c r="L2502" s="2">
        <f>IF(AND(I2502="",K2502&gt;0),"SIM","NÃO")</f>
        <v/>
      </c>
      <c r="M2502" s="2">
        <f>IF(ISNUMBER(SEARCH("SEPARA",UPPER(C2502))),"NÃO","SIM")</f>
        <v/>
      </c>
      <c r="N2502" s="2">
        <f>IFERROR(H2502/K2502,0)</f>
        <v/>
      </c>
      <c r="O2502" s="2">
        <f>IF(M2502="NÃO","EXCLUÍDO",IF(N2502&lt;Premissas!$B$8,"&lt; 1,00",IF(N2502&lt;Premissas!$B$9,"1,00 – 1,19",IF(N2502&lt;Premissas!$B$10,"1,20 – 1,39",IF(N2502&lt;Premissas!$B$11,"1,40 – 1,59",IF(N2502&lt;Premissas!$B$12,"1,60 – 1,99","≥ 2,00"))))))</f>
        <v/>
      </c>
      <c r="P2502" s="5">
        <f>IF(OR(M2502="NÃO",N2502&lt;Premissas!$B$8),Premissas!$B$13,IF(N2502&lt;Premissas!$B$9,Premissas!$B$14,IF(N2502&lt;Premissas!$B$10,Premissas!$B$15,IF(N2502&lt;Premissas!$B$11,Premissas!$B$16,IF(N2502&lt;Premissas!$B$12,Premissas!$B$17,Premissas!$B$18)))))</f>
        <v/>
      </c>
      <c r="Q2502" s="5">
        <f>IFERROR(P2502/Premissas!$B$4,0)</f>
        <v/>
      </c>
    </row>
    <row r="2503">
      <c r="A2503" s="2" t="n">
        <v>8</v>
      </c>
      <c r="B2503" s="2" t="n">
        <v>930</v>
      </c>
      <c r="C2503" s="2" t="inlineStr">
        <is>
          <t>RECEBIMENTO</t>
        </is>
      </c>
      <c r="D2503" s="2" t="inlineStr">
        <is>
          <t>5382459</t>
        </is>
      </c>
      <c r="E2503" s="2" t="inlineStr">
        <is>
          <t>PAULO CESAR GONCALVES</t>
        </is>
      </c>
      <c r="F2503" s="2" t="n">
        <v>49</v>
      </c>
      <c r="G2503" s="2" t="n">
        <v>2.76</v>
      </c>
      <c r="H2503" s="2" t="n">
        <v>18</v>
      </c>
      <c r="I2503" s="2" t="n">
        <v>0</v>
      </c>
      <c r="J2503" s="2" t="inlineStr">
        <is>
          <t>GPA</t>
        </is>
      </c>
      <c r="K2503" s="2">
        <f>IF(I2503&lt;&gt;"",I2503,IFERROR(INDEX(Base!$I:$I,MATCH(1,(Base!$C:$C=C2503)*(Base!$I:$I&lt;&gt;""),0)),0))</f>
        <v/>
      </c>
      <c r="L2503" s="2">
        <f>IF(AND(I2503="",K2503&gt;0),"SIM","NÃO")</f>
        <v/>
      </c>
      <c r="M2503" s="2">
        <f>IF(ISNUMBER(SEARCH("SEPARA",UPPER(C2503))),"NÃO","SIM")</f>
        <v/>
      </c>
      <c r="N2503" s="2">
        <f>IFERROR(H2503/K2503,0)</f>
        <v/>
      </c>
      <c r="O2503" s="2">
        <f>IF(M2503="NÃO","EXCLUÍDO",IF(N2503&lt;Premissas!$B$8,"&lt; 1,00",IF(N2503&lt;Premissas!$B$9,"1,00 – 1,19",IF(N2503&lt;Premissas!$B$10,"1,20 – 1,39",IF(N2503&lt;Premissas!$B$11,"1,40 – 1,59",IF(N2503&lt;Premissas!$B$12,"1,60 – 1,99","≥ 2,00"))))))</f>
        <v/>
      </c>
      <c r="P2503" s="5">
        <f>IF(OR(M2503="NÃO",N2503&lt;Premissas!$B$8),Premissas!$B$13,IF(N2503&lt;Premissas!$B$9,Premissas!$B$14,IF(N2503&lt;Premissas!$B$10,Premissas!$B$15,IF(N2503&lt;Premissas!$B$11,Premissas!$B$16,IF(N2503&lt;Premissas!$B$12,Premissas!$B$17,Premissas!$B$18)))))</f>
        <v/>
      </c>
      <c r="Q2503" s="5">
        <f>IFERROR(P2503/Premissas!$B$4,0)</f>
        <v/>
      </c>
    </row>
    <row r="2504">
      <c r="A2504" s="2" t="n">
        <v>8</v>
      </c>
      <c r="B2504" s="2" t="n">
        <v>930</v>
      </c>
      <c r="C2504" s="2" t="inlineStr">
        <is>
          <t>CARREGAMENTO</t>
        </is>
      </c>
      <c r="D2504" s="2" t="inlineStr">
        <is>
          <t>5387019</t>
        </is>
      </c>
      <c r="E2504" s="2" t="inlineStr">
        <is>
          <t>Jose Vitor Ferreira Campos</t>
        </is>
      </c>
      <c r="F2504" s="2" t="n">
        <v>45</v>
      </c>
      <c r="G2504" s="2" t="n">
        <v>3.54</v>
      </c>
      <c r="H2504" s="2" t="n">
        <v>13</v>
      </c>
      <c r="I2504" s="2" t="n">
        <v>0</v>
      </c>
      <c r="J2504" s="2" t="inlineStr">
        <is>
          <t>GPA</t>
        </is>
      </c>
      <c r="K2504" s="2">
        <f>IF(I2504&lt;&gt;"",I2504,IFERROR(INDEX(Base!$I:$I,MATCH(1,(Base!$C:$C=C2504)*(Base!$I:$I&lt;&gt;""),0)),0))</f>
        <v/>
      </c>
      <c r="L2504" s="2">
        <f>IF(AND(I2504="",K2504&gt;0),"SIM","NÃO")</f>
        <v/>
      </c>
      <c r="M2504" s="2">
        <f>IF(ISNUMBER(SEARCH("SEPARA",UPPER(C2504))),"NÃO","SIM")</f>
        <v/>
      </c>
      <c r="N2504" s="2">
        <f>IFERROR(H2504/K2504,0)</f>
        <v/>
      </c>
      <c r="O2504" s="2">
        <f>IF(M2504="NÃO","EXCLUÍDO",IF(N2504&lt;Premissas!$B$8,"&lt; 1,00",IF(N2504&lt;Premissas!$B$9,"1,00 – 1,19",IF(N2504&lt;Premissas!$B$10,"1,20 – 1,39",IF(N2504&lt;Premissas!$B$11,"1,40 – 1,59",IF(N2504&lt;Premissas!$B$12,"1,60 – 1,99","≥ 2,00"))))))</f>
        <v/>
      </c>
      <c r="P2504" s="5">
        <f>IF(OR(M2504="NÃO",N2504&lt;Premissas!$B$8),Premissas!$B$13,IF(N2504&lt;Premissas!$B$9,Premissas!$B$14,IF(N2504&lt;Premissas!$B$10,Premissas!$B$15,IF(N2504&lt;Premissas!$B$11,Premissas!$B$16,IF(N2504&lt;Premissas!$B$12,Premissas!$B$17,Premissas!$B$18)))))</f>
        <v/>
      </c>
      <c r="Q2504" s="5">
        <f>IFERROR(P2504/Premissas!$B$4,0)</f>
        <v/>
      </c>
    </row>
    <row r="2505">
      <c r="A2505" s="2" t="n">
        <v>8</v>
      </c>
      <c r="B2505" s="2" t="n">
        <v>930</v>
      </c>
      <c r="C2505" s="2" t="inlineStr">
        <is>
          <t>PUXADA RECEB</t>
        </is>
      </c>
      <c r="D2505" s="2" t="inlineStr">
        <is>
          <t>5387078</t>
        </is>
      </c>
      <c r="E2505" s="2" t="inlineStr">
        <is>
          <t>JOSE EDSON DA SILVA</t>
        </is>
      </c>
      <c r="F2505" s="2" t="n">
        <v>1326</v>
      </c>
      <c r="G2505" s="2" t="n">
        <v>33.17</v>
      </c>
      <c r="H2505" s="2" t="n">
        <v>40</v>
      </c>
      <c r="I2505" s="2" t="n">
        <v>0</v>
      </c>
      <c r="J2505" s="2" t="inlineStr">
        <is>
          <t>GPA</t>
        </is>
      </c>
      <c r="K2505" s="2">
        <f>IF(I2505&lt;&gt;"",I2505,IFERROR(INDEX(Base!$I:$I,MATCH(1,(Base!$C:$C=C2505)*(Base!$I:$I&lt;&gt;""),0)),0))</f>
        <v/>
      </c>
      <c r="L2505" s="2">
        <f>IF(AND(I2505="",K2505&gt;0),"SIM","NÃO")</f>
        <v/>
      </c>
      <c r="M2505" s="2">
        <f>IF(ISNUMBER(SEARCH("SEPARA",UPPER(C2505))),"NÃO","SIM")</f>
        <v/>
      </c>
      <c r="N2505" s="2">
        <f>IFERROR(H2505/K2505,0)</f>
        <v/>
      </c>
      <c r="O2505" s="2">
        <f>IF(M2505="NÃO","EXCLUÍDO",IF(N2505&lt;Premissas!$B$8,"&lt; 1,00",IF(N2505&lt;Premissas!$B$9,"1,00 – 1,19",IF(N2505&lt;Premissas!$B$10,"1,20 – 1,39",IF(N2505&lt;Premissas!$B$11,"1,40 – 1,59",IF(N2505&lt;Premissas!$B$12,"1,60 – 1,99","≥ 2,00"))))))</f>
        <v/>
      </c>
      <c r="P2505" s="5">
        <f>IF(OR(M2505="NÃO",N2505&lt;Premissas!$B$8),Premissas!$B$13,IF(N2505&lt;Premissas!$B$9,Premissas!$B$14,IF(N2505&lt;Premissas!$B$10,Premissas!$B$15,IF(N2505&lt;Premissas!$B$11,Premissas!$B$16,IF(N2505&lt;Premissas!$B$12,Premissas!$B$17,Premissas!$B$18)))))</f>
        <v/>
      </c>
      <c r="Q2505" s="5">
        <f>IFERROR(P2505/Premissas!$B$4,0)</f>
        <v/>
      </c>
    </row>
    <row r="2506">
      <c r="A2506" s="2" t="n">
        <v>8</v>
      </c>
      <c r="B2506" s="2" t="n">
        <v>930</v>
      </c>
      <c r="C2506" s="2" t="inlineStr">
        <is>
          <t>RECEBIMENTO</t>
        </is>
      </c>
      <c r="D2506" s="2" t="inlineStr">
        <is>
          <t>5387078</t>
        </is>
      </c>
      <c r="E2506" s="2" t="inlineStr">
        <is>
          <t>JOSE EDSON DA SILVA</t>
        </is>
      </c>
      <c r="F2506" s="2" t="n">
        <v>1049</v>
      </c>
      <c r="G2506" s="2" t="n">
        <v>50.46</v>
      </c>
      <c r="H2506" s="2" t="n">
        <v>21</v>
      </c>
      <c r="I2506" s="2" t="n">
        <v>0</v>
      </c>
      <c r="J2506" s="2" t="inlineStr">
        <is>
          <t>GPA</t>
        </is>
      </c>
      <c r="K2506" s="2">
        <f>IF(I2506&lt;&gt;"",I2506,IFERROR(INDEX(Base!$I:$I,MATCH(1,(Base!$C:$C=C2506)*(Base!$I:$I&lt;&gt;""),0)),0))</f>
        <v/>
      </c>
      <c r="L2506" s="2">
        <f>IF(AND(I2506="",K2506&gt;0),"SIM","NÃO")</f>
        <v/>
      </c>
      <c r="M2506" s="2">
        <f>IF(ISNUMBER(SEARCH("SEPARA",UPPER(C2506))),"NÃO","SIM")</f>
        <v/>
      </c>
      <c r="N2506" s="2">
        <f>IFERROR(H2506/K2506,0)</f>
        <v/>
      </c>
      <c r="O2506" s="2">
        <f>IF(M2506="NÃO","EXCLUÍDO",IF(N2506&lt;Premissas!$B$8,"&lt; 1,00",IF(N2506&lt;Premissas!$B$9,"1,00 – 1,19",IF(N2506&lt;Premissas!$B$10,"1,20 – 1,39",IF(N2506&lt;Premissas!$B$11,"1,40 – 1,59",IF(N2506&lt;Premissas!$B$12,"1,60 – 1,99","≥ 2,00"))))))</f>
        <v/>
      </c>
      <c r="P2506" s="5">
        <f>IF(OR(M2506="NÃO",N2506&lt;Premissas!$B$8),Premissas!$B$13,IF(N2506&lt;Premissas!$B$9,Premissas!$B$14,IF(N2506&lt;Premissas!$B$10,Premissas!$B$15,IF(N2506&lt;Premissas!$B$11,Premissas!$B$16,IF(N2506&lt;Premissas!$B$12,Premissas!$B$17,Premissas!$B$18)))))</f>
        <v/>
      </c>
      <c r="Q2506" s="5">
        <f>IFERROR(P2506/Premissas!$B$4,0)</f>
        <v/>
      </c>
    </row>
    <row r="2507">
      <c r="A2507" s="2" t="n">
        <v>8</v>
      </c>
      <c r="B2507" s="2" t="n">
        <v>930</v>
      </c>
      <c r="C2507" s="2" t="inlineStr">
        <is>
          <t>SEPARACAO</t>
        </is>
      </c>
      <c r="D2507" s="2" t="inlineStr">
        <is>
          <t>5392616</t>
        </is>
      </c>
      <c r="E2507" s="2" t="inlineStr">
        <is>
          <t>Samuel Martins De Souza Filho</t>
        </is>
      </c>
      <c r="F2507" s="2" t="n">
        <v>369</v>
      </c>
      <c r="G2507" s="2" t="n">
        <v>3.26</v>
      </c>
      <c r="H2507" s="2" t="n">
        <v>113</v>
      </c>
      <c r="I2507" s="2" t="n">
        <v>0</v>
      </c>
      <c r="J2507" s="2" t="inlineStr">
        <is>
          <t>GPA</t>
        </is>
      </c>
      <c r="K2507" s="2">
        <f>IF(I2507&lt;&gt;"",I2507,IFERROR(INDEX(Base!$I:$I,MATCH(1,(Base!$C:$C=C2507)*(Base!$I:$I&lt;&gt;""),0)),0))</f>
        <v/>
      </c>
      <c r="L2507" s="2">
        <f>IF(AND(I2507="",K2507&gt;0),"SIM","NÃO")</f>
        <v/>
      </c>
      <c r="M2507" s="2">
        <f>IF(ISNUMBER(SEARCH("SEPARA",UPPER(C2507))),"NÃO","SIM")</f>
        <v/>
      </c>
      <c r="N2507" s="2">
        <f>IFERROR(H2507/K2507,0)</f>
        <v/>
      </c>
      <c r="O2507" s="2">
        <f>IF(M2507="NÃO","EXCLUÍDO",IF(N2507&lt;Premissas!$B$8,"&lt; 1,00",IF(N2507&lt;Premissas!$B$9,"1,00 – 1,19",IF(N2507&lt;Premissas!$B$10,"1,20 – 1,39",IF(N2507&lt;Premissas!$B$11,"1,40 – 1,59",IF(N2507&lt;Premissas!$B$12,"1,60 – 1,99","≥ 2,00"))))))</f>
        <v/>
      </c>
      <c r="P2507" s="5">
        <f>IF(OR(M2507="NÃO",N2507&lt;Premissas!$B$8),Premissas!$B$13,IF(N2507&lt;Premissas!$B$9,Premissas!$B$14,IF(N2507&lt;Premissas!$B$10,Premissas!$B$15,IF(N2507&lt;Premissas!$B$11,Premissas!$B$16,IF(N2507&lt;Premissas!$B$12,Premissas!$B$17,Premissas!$B$18)))))</f>
        <v/>
      </c>
      <c r="Q2507" s="5">
        <f>IFERROR(P2507/Premissas!$B$4,0)</f>
        <v/>
      </c>
    </row>
    <row r="2508">
      <c r="A2508" s="2" t="n">
        <v>8</v>
      </c>
      <c r="B2508" s="2" t="n">
        <v>930</v>
      </c>
      <c r="C2508" s="2" t="inlineStr">
        <is>
          <t>CARREGAMENTO</t>
        </is>
      </c>
      <c r="D2508" s="2" t="inlineStr">
        <is>
          <t>5393230</t>
        </is>
      </c>
      <c r="E2508" s="2" t="inlineStr">
        <is>
          <t>Anderson Dias Silva</t>
        </is>
      </c>
      <c r="F2508" s="2" t="n">
        <v>74</v>
      </c>
      <c r="G2508" s="2" t="n">
        <v>5.11</v>
      </c>
      <c r="H2508" s="2" t="n">
        <v>14</v>
      </c>
      <c r="I2508" s="2" t="n">
        <v>0</v>
      </c>
      <c r="J2508" s="2" t="inlineStr">
        <is>
          <t>GPA</t>
        </is>
      </c>
      <c r="K2508" s="2">
        <f>IF(I2508&lt;&gt;"",I2508,IFERROR(INDEX(Base!$I:$I,MATCH(1,(Base!$C:$C=C2508)*(Base!$I:$I&lt;&gt;""),0)),0))</f>
        <v/>
      </c>
      <c r="L2508" s="2">
        <f>IF(AND(I2508="",K2508&gt;0),"SIM","NÃO")</f>
        <v/>
      </c>
      <c r="M2508" s="2">
        <f>IF(ISNUMBER(SEARCH("SEPARA",UPPER(C2508))),"NÃO","SIM")</f>
        <v/>
      </c>
      <c r="N2508" s="2">
        <f>IFERROR(H2508/K2508,0)</f>
        <v/>
      </c>
      <c r="O2508" s="2">
        <f>IF(M2508="NÃO","EXCLUÍDO",IF(N2508&lt;Premissas!$B$8,"&lt; 1,00",IF(N2508&lt;Premissas!$B$9,"1,00 – 1,19",IF(N2508&lt;Premissas!$B$10,"1,20 – 1,39",IF(N2508&lt;Premissas!$B$11,"1,40 – 1,59",IF(N2508&lt;Premissas!$B$12,"1,60 – 1,99","≥ 2,00"))))))</f>
        <v/>
      </c>
      <c r="P2508" s="5">
        <f>IF(OR(M2508="NÃO",N2508&lt;Premissas!$B$8),Premissas!$B$13,IF(N2508&lt;Premissas!$B$9,Premissas!$B$14,IF(N2508&lt;Premissas!$B$10,Premissas!$B$15,IF(N2508&lt;Premissas!$B$11,Premissas!$B$16,IF(N2508&lt;Premissas!$B$12,Premissas!$B$17,Premissas!$B$18)))))</f>
        <v/>
      </c>
      <c r="Q2508" s="5">
        <f>IFERROR(P2508/Premissas!$B$4,0)</f>
        <v/>
      </c>
    </row>
    <row r="2509">
      <c r="A2509" s="2" t="n">
        <v>8</v>
      </c>
      <c r="B2509" s="2" t="n">
        <v>930</v>
      </c>
      <c r="C2509" s="2" t="inlineStr">
        <is>
          <t>CARREGAMENTO</t>
        </is>
      </c>
      <c r="D2509" s="2" t="inlineStr">
        <is>
          <t>5396247</t>
        </is>
      </c>
      <c r="E2509" s="2" t="inlineStr">
        <is>
          <t>Julio Cesar Da Silva Correa</t>
        </is>
      </c>
      <c r="F2509" s="2" t="n">
        <v>291</v>
      </c>
      <c r="G2509" s="2" t="n">
        <v>6.02</v>
      </c>
      <c r="H2509" s="2" t="n">
        <v>48</v>
      </c>
      <c r="I2509" s="2" t="n">
        <v>0</v>
      </c>
      <c r="J2509" s="2" t="inlineStr">
        <is>
          <t>GPA</t>
        </is>
      </c>
      <c r="K2509" s="2">
        <f>IF(I2509&lt;&gt;"",I2509,IFERROR(INDEX(Base!$I:$I,MATCH(1,(Base!$C:$C=C2509)*(Base!$I:$I&lt;&gt;""),0)),0))</f>
        <v/>
      </c>
      <c r="L2509" s="2">
        <f>IF(AND(I2509="",K2509&gt;0),"SIM","NÃO")</f>
        <v/>
      </c>
      <c r="M2509" s="2">
        <f>IF(ISNUMBER(SEARCH("SEPARA",UPPER(C2509))),"NÃO","SIM")</f>
        <v/>
      </c>
      <c r="N2509" s="2">
        <f>IFERROR(H2509/K2509,0)</f>
        <v/>
      </c>
      <c r="O2509" s="2">
        <f>IF(M2509="NÃO","EXCLUÍDO",IF(N2509&lt;Premissas!$B$8,"&lt; 1,00",IF(N2509&lt;Premissas!$B$9,"1,00 – 1,19",IF(N2509&lt;Premissas!$B$10,"1,20 – 1,39",IF(N2509&lt;Premissas!$B$11,"1,40 – 1,59",IF(N2509&lt;Premissas!$B$12,"1,60 – 1,99","≥ 2,00"))))))</f>
        <v/>
      </c>
      <c r="P2509" s="5">
        <f>IF(OR(M2509="NÃO",N2509&lt;Premissas!$B$8),Premissas!$B$13,IF(N2509&lt;Premissas!$B$9,Premissas!$B$14,IF(N2509&lt;Premissas!$B$10,Premissas!$B$15,IF(N2509&lt;Premissas!$B$11,Premissas!$B$16,IF(N2509&lt;Premissas!$B$12,Premissas!$B$17,Premissas!$B$18)))))</f>
        <v/>
      </c>
      <c r="Q2509" s="5">
        <f>IFERROR(P2509/Premissas!$B$4,0)</f>
        <v/>
      </c>
    </row>
    <row r="2510">
      <c r="A2510" s="2" t="n">
        <v>8</v>
      </c>
      <c r="B2510" s="2" t="n">
        <v>930</v>
      </c>
      <c r="C2510" s="2" t="inlineStr">
        <is>
          <t>RECEBIMENTO</t>
        </is>
      </c>
      <c r="D2510" s="2" t="inlineStr">
        <is>
          <t>5396247</t>
        </is>
      </c>
      <c r="E2510" s="2" t="inlineStr">
        <is>
          <t>Julio Cesar Da Silva Correa</t>
        </is>
      </c>
      <c r="F2510" s="2" t="n">
        <v>127</v>
      </c>
      <c r="G2510" s="2" t="n">
        <v>6.67</v>
      </c>
      <c r="H2510" s="2" t="n">
        <v>19</v>
      </c>
      <c r="I2510" s="2" t="n">
        <v>0</v>
      </c>
      <c r="J2510" s="2" t="inlineStr">
        <is>
          <t>GPA</t>
        </is>
      </c>
      <c r="K2510" s="2">
        <f>IF(I2510&lt;&gt;"",I2510,IFERROR(INDEX(Base!$I:$I,MATCH(1,(Base!$C:$C=C2510)*(Base!$I:$I&lt;&gt;""),0)),0))</f>
        <v/>
      </c>
      <c r="L2510" s="2">
        <f>IF(AND(I2510="",K2510&gt;0),"SIM","NÃO")</f>
        <v/>
      </c>
      <c r="M2510" s="2">
        <f>IF(ISNUMBER(SEARCH("SEPARA",UPPER(C2510))),"NÃO","SIM")</f>
        <v/>
      </c>
      <c r="N2510" s="2">
        <f>IFERROR(H2510/K2510,0)</f>
        <v/>
      </c>
      <c r="O2510" s="2">
        <f>IF(M2510="NÃO","EXCLUÍDO",IF(N2510&lt;Premissas!$B$8,"&lt; 1,00",IF(N2510&lt;Premissas!$B$9,"1,00 – 1,19",IF(N2510&lt;Premissas!$B$10,"1,20 – 1,39",IF(N2510&lt;Premissas!$B$11,"1,40 – 1,59",IF(N2510&lt;Premissas!$B$12,"1,60 – 1,99","≥ 2,00"))))))</f>
        <v/>
      </c>
      <c r="P2510" s="5">
        <f>IF(OR(M2510="NÃO",N2510&lt;Premissas!$B$8),Premissas!$B$13,IF(N2510&lt;Premissas!$B$9,Premissas!$B$14,IF(N2510&lt;Premissas!$B$10,Premissas!$B$15,IF(N2510&lt;Premissas!$B$11,Premissas!$B$16,IF(N2510&lt;Premissas!$B$12,Premissas!$B$17,Premissas!$B$18)))))</f>
        <v/>
      </c>
      <c r="Q2510" s="5">
        <f>IFERROR(P2510/Premissas!$B$4,0)</f>
        <v/>
      </c>
    </row>
    <row r="2511">
      <c r="A2511" s="2" t="n">
        <v>8</v>
      </c>
      <c r="B2511" s="2" t="n">
        <v>930</v>
      </c>
      <c r="C2511" s="2" t="inlineStr">
        <is>
          <t>CARREGAMENTO</t>
        </is>
      </c>
      <c r="D2511" s="2" t="inlineStr">
        <is>
          <t>5412277</t>
        </is>
      </c>
      <c r="E2511" s="2" t="inlineStr">
        <is>
          <t>MARCOS VINICIUS CARVALHO DANTAS</t>
        </is>
      </c>
      <c r="F2511" s="2" t="n">
        <v>630</v>
      </c>
      <c r="G2511" s="2" t="n">
        <v>34.82</v>
      </c>
      <c r="H2511" s="2" t="n">
        <v>18</v>
      </c>
      <c r="I2511" s="2" t="n">
        <v>0</v>
      </c>
      <c r="J2511" s="2" t="inlineStr">
        <is>
          <t>GPA</t>
        </is>
      </c>
      <c r="K2511" s="2">
        <f>IF(I2511&lt;&gt;"",I2511,IFERROR(INDEX(Base!$I:$I,MATCH(1,(Base!$C:$C=C2511)*(Base!$I:$I&lt;&gt;""),0)),0))</f>
        <v/>
      </c>
      <c r="L2511" s="2">
        <f>IF(AND(I2511="",K2511&gt;0),"SIM","NÃO")</f>
        <v/>
      </c>
      <c r="M2511" s="2">
        <f>IF(ISNUMBER(SEARCH("SEPARA",UPPER(C2511))),"NÃO","SIM")</f>
        <v/>
      </c>
      <c r="N2511" s="2">
        <f>IFERROR(H2511/K2511,0)</f>
        <v/>
      </c>
      <c r="O2511" s="2">
        <f>IF(M2511="NÃO","EXCLUÍDO",IF(N2511&lt;Premissas!$B$8,"&lt; 1,00",IF(N2511&lt;Premissas!$B$9,"1,00 – 1,19",IF(N2511&lt;Premissas!$B$10,"1,20 – 1,39",IF(N2511&lt;Premissas!$B$11,"1,40 – 1,59",IF(N2511&lt;Premissas!$B$12,"1,60 – 1,99","≥ 2,00"))))))</f>
        <v/>
      </c>
      <c r="P2511" s="5">
        <f>IF(OR(M2511="NÃO",N2511&lt;Premissas!$B$8),Premissas!$B$13,IF(N2511&lt;Premissas!$B$9,Premissas!$B$14,IF(N2511&lt;Premissas!$B$10,Premissas!$B$15,IF(N2511&lt;Premissas!$B$11,Premissas!$B$16,IF(N2511&lt;Premissas!$B$12,Premissas!$B$17,Premissas!$B$18)))))</f>
        <v/>
      </c>
      <c r="Q2511" s="5">
        <f>IFERROR(P2511/Premissas!$B$4,0)</f>
        <v/>
      </c>
    </row>
    <row r="2512">
      <c r="A2512" s="2" t="n">
        <v>8</v>
      </c>
      <c r="B2512" s="2" t="n">
        <v>930</v>
      </c>
      <c r="C2512" s="2" t="inlineStr">
        <is>
          <t>CARREGAMENTO</t>
        </is>
      </c>
      <c r="D2512" s="2" t="inlineStr">
        <is>
          <t>5416639</t>
        </is>
      </c>
      <c r="E2512" s="2" t="inlineStr">
        <is>
          <t>Gabriel De Araujo Fonseca</t>
        </is>
      </c>
      <c r="F2512" s="2" t="n">
        <v>304</v>
      </c>
      <c r="G2512" s="2" t="n">
        <v>16.35</v>
      </c>
      <c r="H2512" s="2" t="n">
        <v>19</v>
      </c>
      <c r="I2512" s="2" t="n">
        <v>0</v>
      </c>
      <c r="J2512" s="2" t="inlineStr">
        <is>
          <t>GPA</t>
        </is>
      </c>
      <c r="K2512" s="2">
        <f>IF(I2512&lt;&gt;"",I2512,IFERROR(INDEX(Base!$I:$I,MATCH(1,(Base!$C:$C=C2512)*(Base!$I:$I&lt;&gt;""),0)),0))</f>
        <v/>
      </c>
      <c r="L2512" s="2">
        <f>IF(AND(I2512="",K2512&gt;0),"SIM","NÃO")</f>
        <v/>
      </c>
      <c r="M2512" s="2">
        <f>IF(ISNUMBER(SEARCH("SEPARA",UPPER(C2512))),"NÃO","SIM")</f>
        <v/>
      </c>
      <c r="N2512" s="2">
        <f>IFERROR(H2512/K2512,0)</f>
        <v/>
      </c>
      <c r="O2512" s="2">
        <f>IF(M2512="NÃO","EXCLUÍDO",IF(N2512&lt;Premissas!$B$8,"&lt; 1,00",IF(N2512&lt;Premissas!$B$9,"1,00 – 1,19",IF(N2512&lt;Premissas!$B$10,"1,20 – 1,39",IF(N2512&lt;Premissas!$B$11,"1,40 – 1,59",IF(N2512&lt;Premissas!$B$12,"1,60 – 1,99","≥ 2,00"))))))</f>
        <v/>
      </c>
      <c r="P2512" s="5">
        <f>IF(OR(M2512="NÃO",N2512&lt;Premissas!$B$8),Premissas!$B$13,IF(N2512&lt;Premissas!$B$9,Premissas!$B$14,IF(N2512&lt;Premissas!$B$10,Premissas!$B$15,IF(N2512&lt;Premissas!$B$11,Premissas!$B$16,IF(N2512&lt;Premissas!$B$12,Premissas!$B$17,Premissas!$B$18)))))</f>
        <v/>
      </c>
      <c r="Q2512" s="5">
        <f>IFERROR(P2512/Premissas!$B$4,0)</f>
        <v/>
      </c>
    </row>
    <row r="2513">
      <c r="A2513" s="2" t="n">
        <v>8</v>
      </c>
      <c r="B2513" s="2" t="n">
        <v>930</v>
      </c>
      <c r="C2513" s="2" t="inlineStr">
        <is>
          <t>RECEBIMENTO</t>
        </is>
      </c>
      <c r="D2513" s="2" t="inlineStr">
        <is>
          <t>5416639</t>
        </is>
      </c>
      <c r="E2513" s="2" t="inlineStr">
        <is>
          <t>Gabriel De Araujo Fonseca</t>
        </is>
      </c>
      <c r="F2513" s="2" t="n">
        <v>523</v>
      </c>
      <c r="G2513" s="2" t="n">
        <v>7.36</v>
      </c>
      <c r="H2513" s="2" t="n">
        <v>71</v>
      </c>
      <c r="I2513" s="2" t="n">
        <v>0</v>
      </c>
      <c r="J2513" s="2" t="inlineStr">
        <is>
          <t>GPA</t>
        </is>
      </c>
      <c r="K2513" s="2">
        <f>IF(I2513&lt;&gt;"",I2513,IFERROR(INDEX(Base!$I:$I,MATCH(1,(Base!$C:$C=C2513)*(Base!$I:$I&lt;&gt;""),0)),0))</f>
        <v/>
      </c>
      <c r="L2513" s="2">
        <f>IF(AND(I2513="",K2513&gt;0),"SIM","NÃO")</f>
        <v/>
      </c>
      <c r="M2513" s="2">
        <f>IF(ISNUMBER(SEARCH("SEPARA",UPPER(C2513))),"NÃO","SIM")</f>
        <v/>
      </c>
      <c r="N2513" s="2">
        <f>IFERROR(H2513/K2513,0)</f>
        <v/>
      </c>
      <c r="O2513" s="2">
        <f>IF(M2513="NÃO","EXCLUÍDO",IF(N2513&lt;Premissas!$B$8,"&lt; 1,00",IF(N2513&lt;Premissas!$B$9,"1,00 – 1,19",IF(N2513&lt;Premissas!$B$10,"1,20 – 1,39",IF(N2513&lt;Premissas!$B$11,"1,40 – 1,59",IF(N2513&lt;Premissas!$B$12,"1,60 – 1,99","≥ 2,00"))))))</f>
        <v/>
      </c>
      <c r="P2513" s="5">
        <f>IF(OR(M2513="NÃO",N2513&lt;Premissas!$B$8),Premissas!$B$13,IF(N2513&lt;Premissas!$B$9,Premissas!$B$14,IF(N2513&lt;Premissas!$B$10,Premissas!$B$15,IF(N2513&lt;Premissas!$B$11,Premissas!$B$16,IF(N2513&lt;Premissas!$B$12,Premissas!$B$17,Premissas!$B$18)))))</f>
        <v/>
      </c>
      <c r="Q2513" s="5">
        <f>IFERROR(P2513/Premissas!$B$4,0)</f>
        <v/>
      </c>
    </row>
    <row r="2514">
      <c r="A2514" s="2" t="n">
        <v>8</v>
      </c>
      <c r="B2514" s="2" t="n">
        <v>930</v>
      </c>
      <c r="C2514" s="2" t="inlineStr">
        <is>
          <t>CARREGAMENTO</t>
        </is>
      </c>
      <c r="D2514" s="2" t="inlineStr">
        <is>
          <t>5440416</t>
        </is>
      </c>
      <c r="E2514" s="2" t="inlineStr">
        <is>
          <t>Jean Carlos Pereira De Aguiar</t>
        </is>
      </c>
      <c r="F2514" s="2" t="n">
        <v>217</v>
      </c>
      <c r="G2514" s="2" t="n">
        <v>13.73</v>
      </c>
      <c r="H2514" s="2" t="n">
        <v>16</v>
      </c>
      <c r="I2514" s="2" t="n">
        <v>0</v>
      </c>
      <c r="J2514" s="2" t="inlineStr">
        <is>
          <t>GPA</t>
        </is>
      </c>
      <c r="K2514" s="2">
        <f>IF(I2514&lt;&gt;"",I2514,IFERROR(INDEX(Base!$I:$I,MATCH(1,(Base!$C:$C=C2514)*(Base!$I:$I&lt;&gt;""),0)),0))</f>
        <v/>
      </c>
      <c r="L2514" s="2">
        <f>IF(AND(I2514="",K2514&gt;0),"SIM","NÃO")</f>
        <v/>
      </c>
      <c r="M2514" s="2">
        <f>IF(ISNUMBER(SEARCH("SEPARA",UPPER(C2514))),"NÃO","SIM")</f>
        <v/>
      </c>
      <c r="N2514" s="2">
        <f>IFERROR(H2514/K2514,0)</f>
        <v/>
      </c>
      <c r="O2514" s="2">
        <f>IF(M2514="NÃO","EXCLUÍDO",IF(N2514&lt;Premissas!$B$8,"&lt; 1,00",IF(N2514&lt;Premissas!$B$9,"1,00 – 1,19",IF(N2514&lt;Premissas!$B$10,"1,20 – 1,39",IF(N2514&lt;Premissas!$B$11,"1,40 – 1,59",IF(N2514&lt;Premissas!$B$12,"1,60 – 1,99","≥ 2,00"))))))</f>
        <v/>
      </c>
      <c r="P2514" s="5">
        <f>IF(OR(M2514="NÃO",N2514&lt;Premissas!$B$8),Premissas!$B$13,IF(N2514&lt;Premissas!$B$9,Premissas!$B$14,IF(N2514&lt;Premissas!$B$10,Premissas!$B$15,IF(N2514&lt;Premissas!$B$11,Premissas!$B$16,IF(N2514&lt;Premissas!$B$12,Premissas!$B$17,Premissas!$B$18)))))</f>
        <v/>
      </c>
      <c r="Q2514" s="5">
        <f>IFERROR(P2514/Premissas!$B$4,0)</f>
        <v/>
      </c>
    </row>
    <row r="2515">
      <c r="A2515" s="2" t="n">
        <v>8</v>
      </c>
      <c r="B2515" s="2" t="n">
        <v>930</v>
      </c>
      <c r="C2515" s="2" t="inlineStr">
        <is>
          <t>CARREGAMENTO</t>
        </is>
      </c>
      <c r="D2515" s="2" t="inlineStr">
        <is>
          <t>5442176</t>
        </is>
      </c>
      <c r="E2515" s="2" t="inlineStr">
        <is>
          <t>Cleison De Jesus Azevedo</t>
        </is>
      </c>
      <c r="F2515" s="2" t="n">
        <v>1012</v>
      </c>
      <c r="G2515" s="2" t="n">
        <v>74.52</v>
      </c>
      <c r="H2515" s="2" t="n">
        <v>14</v>
      </c>
      <c r="I2515" s="2" t="n">
        <v>0</v>
      </c>
      <c r="J2515" s="2" t="inlineStr">
        <is>
          <t>GPA</t>
        </is>
      </c>
      <c r="K2515" s="2">
        <f>IF(I2515&lt;&gt;"",I2515,IFERROR(INDEX(Base!$I:$I,MATCH(1,(Base!$C:$C=C2515)*(Base!$I:$I&lt;&gt;""),0)),0))</f>
        <v/>
      </c>
      <c r="L2515" s="2">
        <f>IF(AND(I2515="",K2515&gt;0),"SIM","NÃO")</f>
        <v/>
      </c>
      <c r="M2515" s="2">
        <f>IF(ISNUMBER(SEARCH("SEPARA",UPPER(C2515))),"NÃO","SIM")</f>
        <v/>
      </c>
      <c r="N2515" s="2">
        <f>IFERROR(H2515/K2515,0)</f>
        <v/>
      </c>
      <c r="O2515" s="2">
        <f>IF(M2515="NÃO","EXCLUÍDO",IF(N2515&lt;Premissas!$B$8,"&lt; 1,00",IF(N2515&lt;Premissas!$B$9,"1,00 – 1,19",IF(N2515&lt;Premissas!$B$10,"1,20 – 1,39",IF(N2515&lt;Premissas!$B$11,"1,40 – 1,59",IF(N2515&lt;Premissas!$B$12,"1,60 – 1,99","≥ 2,00"))))))</f>
        <v/>
      </c>
      <c r="P2515" s="5">
        <f>IF(OR(M2515="NÃO",N2515&lt;Premissas!$B$8),Premissas!$B$13,IF(N2515&lt;Premissas!$B$9,Premissas!$B$14,IF(N2515&lt;Premissas!$B$10,Premissas!$B$15,IF(N2515&lt;Premissas!$B$11,Premissas!$B$16,IF(N2515&lt;Premissas!$B$12,Premissas!$B$17,Premissas!$B$18)))))</f>
        <v/>
      </c>
      <c r="Q2515" s="5">
        <f>IFERROR(P2515/Premissas!$B$4,0)</f>
        <v/>
      </c>
    </row>
    <row r="2516">
      <c r="A2516" s="2" t="n">
        <v>8</v>
      </c>
      <c r="B2516" s="2" t="n">
        <v>930</v>
      </c>
      <c r="C2516" s="2" t="inlineStr">
        <is>
          <t>ATIVIDADE OP. EMP.</t>
        </is>
      </c>
      <c r="D2516" s="2" t="inlineStr">
        <is>
          <t>5446929</t>
        </is>
      </c>
      <c r="E2516" s="2" t="inlineStr">
        <is>
          <t>Carlos Soares De Jesus</t>
        </is>
      </c>
      <c r="F2516" s="2" t="n">
        <v>1066</v>
      </c>
      <c r="G2516" s="2" t="n">
        <v>67.93000000000001</v>
      </c>
      <c r="H2516" s="2" t="n">
        <v>16</v>
      </c>
      <c r="I2516" s="2" t="n">
        <v>0</v>
      </c>
      <c r="J2516" s="2" t="inlineStr">
        <is>
          <t>GPA</t>
        </is>
      </c>
      <c r="K2516" s="2">
        <f>IF(I2516&lt;&gt;"",I2516,IFERROR(INDEX(Base!$I:$I,MATCH(1,(Base!$C:$C=C2516)*(Base!$I:$I&lt;&gt;""),0)),0))</f>
        <v/>
      </c>
      <c r="L2516" s="2">
        <f>IF(AND(I2516="",K2516&gt;0),"SIM","NÃO")</f>
        <v/>
      </c>
      <c r="M2516" s="2">
        <f>IF(ISNUMBER(SEARCH("SEPARA",UPPER(C2516))),"NÃO","SIM")</f>
        <v/>
      </c>
      <c r="N2516" s="2">
        <f>IFERROR(H2516/K2516,0)</f>
        <v/>
      </c>
      <c r="O2516" s="2">
        <f>IF(M2516="NÃO","EXCLUÍDO",IF(N2516&lt;Premissas!$B$8,"&lt; 1,00",IF(N2516&lt;Premissas!$B$9,"1,00 – 1,19",IF(N2516&lt;Premissas!$B$10,"1,20 – 1,39",IF(N2516&lt;Premissas!$B$11,"1,40 – 1,59",IF(N2516&lt;Premissas!$B$12,"1,60 – 1,99","≥ 2,00"))))))</f>
        <v/>
      </c>
      <c r="P2516" s="5">
        <f>IF(OR(M2516="NÃO",N2516&lt;Premissas!$B$8),Premissas!$B$13,IF(N2516&lt;Premissas!$B$9,Premissas!$B$14,IF(N2516&lt;Premissas!$B$10,Premissas!$B$15,IF(N2516&lt;Premissas!$B$11,Premissas!$B$16,IF(N2516&lt;Premissas!$B$12,Premissas!$B$17,Premissas!$B$18)))))</f>
        <v/>
      </c>
      <c r="Q2516" s="5">
        <f>IFERROR(P2516/Premissas!$B$4,0)</f>
        <v/>
      </c>
    </row>
    <row r="2517">
      <c r="A2517" s="2" t="n">
        <v>8</v>
      </c>
      <c r="B2517" s="2" t="n">
        <v>930</v>
      </c>
      <c r="C2517" s="2" t="inlineStr">
        <is>
          <t>ATIVIDADE OP. EMP.</t>
        </is>
      </c>
      <c r="D2517" s="2" t="inlineStr">
        <is>
          <t>5447844</t>
        </is>
      </c>
      <c r="E2517" s="2" t="inlineStr">
        <is>
          <t>Jose Carlos Pereira De Araujo</t>
        </is>
      </c>
      <c r="F2517" s="2" t="n">
        <v>1514</v>
      </c>
      <c r="G2517" s="2" t="n">
        <v>64.09999999999999</v>
      </c>
      <c r="H2517" s="2" t="n">
        <v>24</v>
      </c>
      <c r="I2517" s="2" t="n">
        <v>0</v>
      </c>
      <c r="J2517" s="2" t="inlineStr">
        <is>
          <t>GPA</t>
        </is>
      </c>
      <c r="K2517" s="2">
        <f>IF(I2517&lt;&gt;"",I2517,IFERROR(INDEX(Base!$I:$I,MATCH(1,(Base!$C:$C=C2517)*(Base!$I:$I&lt;&gt;""),0)),0))</f>
        <v/>
      </c>
      <c r="L2517" s="2">
        <f>IF(AND(I2517="",K2517&gt;0),"SIM","NÃO")</f>
        <v/>
      </c>
      <c r="M2517" s="2">
        <f>IF(ISNUMBER(SEARCH("SEPARA",UPPER(C2517))),"NÃO","SIM")</f>
        <v/>
      </c>
      <c r="N2517" s="2">
        <f>IFERROR(H2517/K2517,0)</f>
        <v/>
      </c>
      <c r="O2517" s="2">
        <f>IF(M2517="NÃO","EXCLUÍDO",IF(N2517&lt;Premissas!$B$8,"&lt; 1,00",IF(N2517&lt;Premissas!$B$9,"1,00 – 1,19",IF(N2517&lt;Premissas!$B$10,"1,20 – 1,39",IF(N2517&lt;Premissas!$B$11,"1,40 – 1,59",IF(N2517&lt;Premissas!$B$12,"1,60 – 1,99","≥ 2,00"))))))</f>
        <v/>
      </c>
      <c r="P2517" s="5">
        <f>IF(OR(M2517="NÃO",N2517&lt;Premissas!$B$8),Premissas!$B$13,IF(N2517&lt;Premissas!$B$9,Premissas!$B$14,IF(N2517&lt;Premissas!$B$10,Premissas!$B$15,IF(N2517&lt;Premissas!$B$11,Premissas!$B$16,IF(N2517&lt;Premissas!$B$12,Premissas!$B$17,Premissas!$B$18)))))</f>
        <v/>
      </c>
      <c r="Q2517" s="5">
        <f>IFERROR(P2517/Premissas!$B$4,0)</f>
        <v/>
      </c>
    </row>
    <row r="2518">
      <c r="A2518" s="2" t="n">
        <v>8</v>
      </c>
      <c r="B2518" s="2" t="n">
        <v>930</v>
      </c>
      <c r="C2518" s="2" t="inlineStr">
        <is>
          <t>SEPARACAO</t>
        </is>
      </c>
      <c r="D2518" s="2" t="inlineStr">
        <is>
          <t>5448956</t>
        </is>
      </c>
      <c r="E2518" s="2" t="inlineStr">
        <is>
          <t>Aparecido Rodrigues Da Silva</t>
        </is>
      </c>
      <c r="F2518" s="2" t="n">
        <v>12973</v>
      </c>
      <c r="G2518" s="2" t="n">
        <v>127.02</v>
      </c>
      <c r="H2518" s="2" t="n">
        <v>102</v>
      </c>
      <c r="I2518" s="2" t="n">
        <v>0</v>
      </c>
      <c r="J2518" s="2" t="inlineStr">
        <is>
          <t>GPA</t>
        </is>
      </c>
      <c r="K2518" s="2">
        <f>IF(I2518&lt;&gt;"",I2518,IFERROR(INDEX(Base!$I:$I,MATCH(1,(Base!$C:$C=C2518)*(Base!$I:$I&lt;&gt;""),0)),0))</f>
        <v/>
      </c>
      <c r="L2518" s="2">
        <f>IF(AND(I2518="",K2518&gt;0),"SIM","NÃO")</f>
        <v/>
      </c>
      <c r="M2518" s="2">
        <f>IF(ISNUMBER(SEARCH("SEPARA",UPPER(C2518))),"NÃO","SIM")</f>
        <v/>
      </c>
      <c r="N2518" s="2">
        <f>IFERROR(H2518/K2518,0)</f>
        <v/>
      </c>
      <c r="O2518" s="2">
        <f>IF(M2518="NÃO","EXCLUÍDO",IF(N2518&lt;Premissas!$B$8,"&lt; 1,00",IF(N2518&lt;Premissas!$B$9,"1,00 – 1,19",IF(N2518&lt;Premissas!$B$10,"1,20 – 1,39",IF(N2518&lt;Premissas!$B$11,"1,40 – 1,59",IF(N2518&lt;Premissas!$B$12,"1,60 – 1,99","≥ 2,00"))))))</f>
        <v/>
      </c>
      <c r="P2518" s="5">
        <f>IF(OR(M2518="NÃO",N2518&lt;Premissas!$B$8),Premissas!$B$13,IF(N2518&lt;Premissas!$B$9,Premissas!$B$14,IF(N2518&lt;Premissas!$B$10,Premissas!$B$15,IF(N2518&lt;Premissas!$B$11,Premissas!$B$16,IF(N2518&lt;Premissas!$B$12,Premissas!$B$17,Premissas!$B$18)))))</f>
        <v/>
      </c>
      <c r="Q2518" s="5">
        <f>IFERROR(P2518/Premissas!$B$4,0)</f>
        <v/>
      </c>
    </row>
    <row r="2519">
      <c r="A2519" s="2" t="n">
        <v>8</v>
      </c>
      <c r="B2519" s="2" t="n">
        <v>930</v>
      </c>
      <c r="C2519" s="2" t="inlineStr">
        <is>
          <t>ATIVIDADE OP. EMP.</t>
        </is>
      </c>
      <c r="D2519" s="2" t="inlineStr">
        <is>
          <t>5450918</t>
        </is>
      </c>
      <c r="E2519" s="2" t="inlineStr">
        <is>
          <t>Richard Leonardo De Lima</t>
        </is>
      </c>
      <c r="F2519" s="2" t="n">
        <v>519</v>
      </c>
      <c r="G2519" s="2" t="n">
        <v>51.02</v>
      </c>
      <c r="H2519" s="2" t="n">
        <v>10</v>
      </c>
      <c r="I2519" s="2" t="n">
        <v>0</v>
      </c>
      <c r="J2519" s="2" t="inlineStr">
        <is>
          <t>GPA</t>
        </is>
      </c>
      <c r="K2519" s="2">
        <f>IF(I2519&lt;&gt;"",I2519,IFERROR(INDEX(Base!$I:$I,MATCH(1,(Base!$C:$C=C2519)*(Base!$I:$I&lt;&gt;""),0)),0))</f>
        <v/>
      </c>
      <c r="L2519" s="2">
        <f>IF(AND(I2519="",K2519&gt;0),"SIM","NÃO")</f>
        <v/>
      </c>
      <c r="M2519" s="2">
        <f>IF(ISNUMBER(SEARCH("SEPARA",UPPER(C2519))),"NÃO","SIM")</f>
        <v/>
      </c>
      <c r="N2519" s="2">
        <f>IFERROR(H2519/K2519,0)</f>
        <v/>
      </c>
      <c r="O2519" s="2">
        <f>IF(M2519="NÃO","EXCLUÍDO",IF(N2519&lt;Premissas!$B$8,"&lt; 1,00",IF(N2519&lt;Premissas!$B$9,"1,00 – 1,19",IF(N2519&lt;Premissas!$B$10,"1,20 – 1,39",IF(N2519&lt;Premissas!$B$11,"1,40 – 1,59",IF(N2519&lt;Premissas!$B$12,"1,60 – 1,99","≥ 2,00"))))))</f>
        <v/>
      </c>
      <c r="P2519" s="5">
        <f>IF(OR(M2519="NÃO",N2519&lt;Premissas!$B$8),Premissas!$B$13,IF(N2519&lt;Premissas!$B$9,Premissas!$B$14,IF(N2519&lt;Premissas!$B$10,Premissas!$B$15,IF(N2519&lt;Premissas!$B$11,Premissas!$B$16,IF(N2519&lt;Premissas!$B$12,Premissas!$B$17,Premissas!$B$18)))))</f>
        <v/>
      </c>
      <c r="Q2519" s="5">
        <f>IFERROR(P2519/Premissas!$B$4,0)</f>
        <v/>
      </c>
    </row>
    <row r="2520">
      <c r="A2520" s="2" t="n">
        <v>8</v>
      </c>
      <c r="B2520" s="2" t="n">
        <v>930</v>
      </c>
      <c r="C2520" s="2" t="inlineStr">
        <is>
          <t>PUXADA RECEB</t>
        </is>
      </c>
      <c r="D2520" s="2" t="inlineStr">
        <is>
          <t>5453356</t>
        </is>
      </c>
      <c r="E2520" s="2" t="inlineStr">
        <is>
          <t>Leandro Marcos Rodrigues Vieira</t>
        </is>
      </c>
      <c r="F2520" s="2" t="n">
        <v>65</v>
      </c>
      <c r="G2520" s="2" t="n">
        <v>5.86</v>
      </c>
      <c r="H2520" s="2" t="n">
        <v>11</v>
      </c>
      <c r="I2520" s="2" t="n">
        <v>0</v>
      </c>
      <c r="J2520" s="2" t="inlineStr">
        <is>
          <t>GPA</t>
        </is>
      </c>
      <c r="K2520" s="2">
        <f>IF(I2520&lt;&gt;"",I2520,IFERROR(INDEX(Base!$I:$I,MATCH(1,(Base!$C:$C=C2520)*(Base!$I:$I&lt;&gt;""),0)),0))</f>
        <v/>
      </c>
      <c r="L2520" s="2">
        <f>IF(AND(I2520="",K2520&gt;0),"SIM","NÃO")</f>
        <v/>
      </c>
      <c r="M2520" s="2">
        <f>IF(ISNUMBER(SEARCH("SEPARA",UPPER(C2520))),"NÃO","SIM")</f>
        <v/>
      </c>
      <c r="N2520" s="2">
        <f>IFERROR(H2520/K2520,0)</f>
        <v/>
      </c>
      <c r="O2520" s="2">
        <f>IF(M2520="NÃO","EXCLUÍDO",IF(N2520&lt;Premissas!$B$8,"&lt; 1,00",IF(N2520&lt;Premissas!$B$9,"1,00 – 1,19",IF(N2520&lt;Premissas!$B$10,"1,20 – 1,39",IF(N2520&lt;Premissas!$B$11,"1,40 – 1,59",IF(N2520&lt;Premissas!$B$12,"1,60 – 1,99","≥ 2,00"))))))</f>
        <v/>
      </c>
      <c r="P2520" s="5">
        <f>IF(OR(M2520="NÃO",N2520&lt;Premissas!$B$8),Premissas!$B$13,IF(N2520&lt;Premissas!$B$9,Premissas!$B$14,IF(N2520&lt;Premissas!$B$10,Premissas!$B$15,IF(N2520&lt;Premissas!$B$11,Premissas!$B$16,IF(N2520&lt;Premissas!$B$12,Premissas!$B$17,Premissas!$B$18)))))</f>
        <v/>
      </c>
      <c r="Q2520" s="5">
        <f>IFERROR(P2520/Premissas!$B$4,0)</f>
        <v/>
      </c>
    </row>
    <row r="2521">
      <c r="A2521" s="2" t="n">
        <v>8</v>
      </c>
      <c r="B2521" s="2" t="n">
        <v>930</v>
      </c>
      <c r="C2521" s="2" t="inlineStr">
        <is>
          <t>SEPARACAO</t>
        </is>
      </c>
      <c r="D2521" s="2" t="inlineStr">
        <is>
          <t>5453356</t>
        </is>
      </c>
      <c r="E2521" s="2" t="inlineStr">
        <is>
          <t>Leandro Marcos Rodrigues Vieira</t>
        </is>
      </c>
      <c r="F2521" s="2" t="n">
        <v>267</v>
      </c>
      <c r="G2521" s="2" t="n">
        <v>2.21</v>
      </c>
      <c r="H2521" s="2" t="n">
        <v>121</v>
      </c>
      <c r="I2521" s="2" t="n">
        <v>0</v>
      </c>
      <c r="J2521" s="2" t="inlineStr">
        <is>
          <t>GPA</t>
        </is>
      </c>
      <c r="K2521" s="2">
        <f>IF(I2521&lt;&gt;"",I2521,IFERROR(INDEX(Base!$I:$I,MATCH(1,(Base!$C:$C=C2521)*(Base!$I:$I&lt;&gt;""),0)),0))</f>
        <v/>
      </c>
      <c r="L2521" s="2">
        <f>IF(AND(I2521="",K2521&gt;0),"SIM","NÃO")</f>
        <v/>
      </c>
      <c r="M2521" s="2">
        <f>IF(ISNUMBER(SEARCH("SEPARA",UPPER(C2521))),"NÃO","SIM")</f>
        <v/>
      </c>
      <c r="N2521" s="2">
        <f>IFERROR(H2521/K2521,0)</f>
        <v/>
      </c>
      <c r="O2521" s="2">
        <f>IF(M2521="NÃO","EXCLUÍDO",IF(N2521&lt;Premissas!$B$8,"&lt; 1,00",IF(N2521&lt;Premissas!$B$9,"1,00 – 1,19",IF(N2521&lt;Premissas!$B$10,"1,20 – 1,39",IF(N2521&lt;Premissas!$B$11,"1,40 – 1,59",IF(N2521&lt;Premissas!$B$12,"1,60 – 1,99","≥ 2,00"))))))</f>
        <v/>
      </c>
      <c r="P2521" s="5">
        <f>IF(OR(M2521="NÃO",N2521&lt;Premissas!$B$8),Premissas!$B$13,IF(N2521&lt;Premissas!$B$9,Premissas!$B$14,IF(N2521&lt;Premissas!$B$10,Premissas!$B$15,IF(N2521&lt;Premissas!$B$11,Premissas!$B$16,IF(N2521&lt;Premissas!$B$12,Premissas!$B$17,Premissas!$B$18)))))</f>
        <v/>
      </c>
      <c r="Q2521" s="5">
        <f>IFERROR(P2521/Premissas!$B$4,0)</f>
        <v/>
      </c>
    </row>
    <row r="2522">
      <c r="A2522" s="2" t="n">
        <v>8</v>
      </c>
      <c r="B2522" s="2" t="n">
        <v>930</v>
      </c>
      <c r="C2522" s="2" t="inlineStr">
        <is>
          <t>PUXADA RECEB</t>
        </is>
      </c>
      <c r="D2522" s="2" t="inlineStr">
        <is>
          <t>5454263</t>
        </is>
      </c>
      <c r="E2522" s="2" t="inlineStr">
        <is>
          <t>Juraci Monteiro</t>
        </is>
      </c>
      <c r="F2522" s="2" t="n">
        <v>22</v>
      </c>
      <c r="G2522" s="2" t="n">
        <v>11.72</v>
      </c>
      <c r="H2522" s="2" t="n">
        <v>2</v>
      </c>
      <c r="I2522" s="2" t="n">
        <v>0</v>
      </c>
      <c r="J2522" s="2" t="inlineStr">
        <is>
          <t>GPA</t>
        </is>
      </c>
      <c r="K2522" s="2">
        <f>IF(I2522&lt;&gt;"",I2522,IFERROR(INDEX(Base!$I:$I,MATCH(1,(Base!$C:$C=C2522)*(Base!$I:$I&lt;&gt;""),0)),0))</f>
        <v/>
      </c>
      <c r="L2522" s="2">
        <f>IF(AND(I2522="",K2522&gt;0),"SIM","NÃO")</f>
        <v/>
      </c>
      <c r="M2522" s="2">
        <f>IF(ISNUMBER(SEARCH("SEPARA",UPPER(C2522))),"NÃO","SIM")</f>
        <v/>
      </c>
      <c r="N2522" s="2">
        <f>IFERROR(H2522/K2522,0)</f>
        <v/>
      </c>
      <c r="O2522" s="2">
        <f>IF(M2522="NÃO","EXCLUÍDO",IF(N2522&lt;Premissas!$B$8,"&lt; 1,00",IF(N2522&lt;Premissas!$B$9,"1,00 – 1,19",IF(N2522&lt;Premissas!$B$10,"1,20 – 1,39",IF(N2522&lt;Premissas!$B$11,"1,40 – 1,59",IF(N2522&lt;Premissas!$B$12,"1,60 – 1,99","≥ 2,00"))))))</f>
        <v/>
      </c>
      <c r="P2522" s="5">
        <f>IF(OR(M2522="NÃO",N2522&lt;Premissas!$B$8),Premissas!$B$13,IF(N2522&lt;Premissas!$B$9,Premissas!$B$14,IF(N2522&lt;Premissas!$B$10,Premissas!$B$15,IF(N2522&lt;Premissas!$B$11,Premissas!$B$16,IF(N2522&lt;Premissas!$B$12,Premissas!$B$17,Premissas!$B$18)))))</f>
        <v/>
      </c>
      <c r="Q2522" s="5">
        <f>IFERROR(P2522/Premissas!$B$4,0)</f>
        <v/>
      </c>
    </row>
    <row r="2523">
      <c r="A2523" s="2" t="n">
        <v>8</v>
      </c>
      <c r="B2523" s="2" t="n">
        <v>930</v>
      </c>
      <c r="C2523" s="2" t="inlineStr">
        <is>
          <t>CARREGAMENTO</t>
        </is>
      </c>
      <c r="D2523" s="2" t="inlineStr">
        <is>
          <t>5455774</t>
        </is>
      </c>
      <c r="E2523" s="2" t="inlineStr">
        <is>
          <t>Luiz Henrique Raimundo Junior</t>
        </is>
      </c>
      <c r="F2523" s="2" t="n">
        <v>447</v>
      </c>
      <c r="G2523" s="2" t="n">
        <v>13.5</v>
      </c>
      <c r="H2523" s="2" t="n">
        <v>33</v>
      </c>
      <c r="I2523" s="2" t="n">
        <v>0</v>
      </c>
      <c r="J2523" s="2" t="inlineStr">
        <is>
          <t>GPA</t>
        </is>
      </c>
      <c r="K2523" s="2">
        <f>IF(I2523&lt;&gt;"",I2523,IFERROR(INDEX(Base!$I:$I,MATCH(1,(Base!$C:$C=C2523)*(Base!$I:$I&lt;&gt;""),0)),0))</f>
        <v/>
      </c>
      <c r="L2523" s="2">
        <f>IF(AND(I2523="",K2523&gt;0),"SIM","NÃO")</f>
        <v/>
      </c>
      <c r="M2523" s="2">
        <f>IF(ISNUMBER(SEARCH("SEPARA",UPPER(C2523))),"NÃO","SIM")</f>
        <v/>
      </c>
      <c r="N2523" s="2">
        <f>IFERROR(H2523/K2523,0)</f>
        <v/>
      </c>
      <c r="O2523" s="2">
        <f>IF(M2523="NÃO","EXCLUÍDO",IF(N2523&lt;Premissas!$B$8,"&lt; 1,00",IF(N2523&lt;Premissas!$B$9,"1,00 – 1,19",IF(N2523&lt;Premissas!$B$10,"1,20 – 1,39",IF(N2523&lt;Premissas!$B$11,"1,40 – 1,59",IF(N2523&lt;Premissas!$B$12,"1,60 – 1,99","≥ 2,00"))))))</f>
        <v/>
      </c>
      <c r="P2523" s="5">
        <f>IF(OR(M2523="NÃO",N2523&lt;Premissas!$B$8),Premissas!$B$13,IF(N2523&lt;Premissas!$B$9,Premissas!$B$14,IF(N2523&lt;Premissas!$B$10,Premissas!$B$15,IF(N2523&lt;Premissas!$B$11,Premissas!$B$16,IF(N2523&lt;Premissas!$B$12,Premissas!$B$17,Premissas!$B$18)))))</f>
        <v/>
      </c>
      <c r="Q2523" s="5">
        <f>IFERROR(P2523/Premissas!$B$4,0)</f>
        <v/>
      </c>
    </row>
    <row r="2524">
      <c r="A2524" s="2" t="n">
        <v>8</v>
      </c>
      <c r="B2524" s="2" t="n">
        <v>930</v>
      </c>
      <c r="C2524" s="2" t="inlineStr">
        <is>
          <t>PUXADA RECEB</t>
        </is>
      </c>
      <c r="D2524" s="2" t="inlineStr">
        <is>
          <t>5455774</t>
        </is>
      </c>
      <c r="E2524" s="2" t="inlineStr">
        <is>
          <t>Luiz Henrique Raimundo Junior</t>
        </is>
      </c>
      <c r="F2524" s="2" t="n">
        <v>1</v>
      </c>
      <c r="G2524" s="2" t="n">
        <v>3.45</v>
      </c>
      <c r="H2524" s="2" t="n">
        <v>0</v>
      </c>
      <c r="I2524" s="2" t="n">
        <v>0</v>
      </c>
      <c r="J2524" s="2" t="inlineStr">
        <is>
          <t>GPA</t>
        </is>
      </c>
      <c r="K2524" s="2">
        <f>IF(I2524&lt;&gt;"",I2524,IFERROR(INDEX(Base!$I:$I,MATCH(1,(Base!$C:$C=C2524)*(Base!$I:$I&lt;&gt;""),0)),0))</f>
        <v/>
      </c>
      <c r="L2524" s="2">
        <f>IF(AND(I2524="",K2524&gt;0),"SIM","NÃO")</f>
        <v/>
      </c>
      <c r="M2524" s="2">
        <f>IF(ISNUMBER(SEARCH("SEPARA",UPPER(C2524))),"NÃO","SIM")</f>
        <v/>
      </c>
      <c r="N2524" s="2">
        <f>IFERROR(H2524/K2524,0)</f>
        <v/>
      </c>
      <c r="O2524" s="2">
        <f>IF(M2524="NÃO","EXCLUÍDO",IF(N2524&lt;Premissas!$B$8,"&lt; 1,00",IF(N2524&lt;Premissas!$B$9,"1,00 – 1,19",IF(N2524&lt;Premissas!$B$10,"1,20 – 1,39",IF(N2524&lt;Premissas!$B$11,"1,40 – 1,59",IF(N2524&lt;Premissas!$B$12,"1,60 – 1,99","≥ 2,00"))))))</f>
        <v/>
      </c>
      <c r="P2524" s="5">
        <f>IF(OR(M2524="NÃO",N2524&lt;Premissas!$B$8),Premissas!$B$13,IF(N2524&lt;Premissas!$B$9,Premissas!$B$14,IF(N2524&lt;Premissas!$B$10,Premissas!$B$15,IF(N2524&lt;Premissas!$B$11,Premissas!$B$16,IF(N2524&lt;Premissas!$B$12,Premissas!$B$17,Premissas!$B$18)))))</f>
        <v/>
      </c>
      <c r="Q2524" s="5">
        <f>IFERROR(P2524/Premissas!$B$4,0)</f>
        <v/>
      </c>
    </row>
    <row r="2525">
      <c r="A2525" s="2" t="n">
        <v>8</v>
      </c>
      <c r="B2525" s="2" t="n">
        <v>930</v>
      </c>
      <c r="C2525" s="2" t="inlineStr">
        <is>
          <t>SEPARACAO</t>
        </is>
      </c>
      <c r="D2525" s="2" t="inlineStr">
        <is>
          <t>5455774</t>
        </is>
      </c>
      <c r="E2525" s="2" t="inlineStr">
        <is>
          <t>Luiz Henrique Raimundo Junior</t>
        </is>
      </c>
      <c r="F2525" s="2" t="n">
        <v>309</v>
      </c>
      <c r="G2525" s="2" t="n">
        <v>2.59</v>
      </c>
      <c r="H2525" s="2" t="n">
        <v>119</v>
      </c>
      <c r="I2525" s="2" t="n">
        <v>0</v>
      </c>
      <c r="J2525" s="2" t="inlineStr">
        <is>
          <t>GPA</t>
        </is>
      </c>
      <c r="K2525" s="2">
        <f>IF(I2525&lt;&gt;"",I2525,IFERROR(INDEX(Base!$I:$I,MATCH(1,(Base!$C:$C=C2525)*(Base!$I:$I&lt;&gt;""),0)),0))</f>
        <v/>
      </c>
      <c r="L2525" s="2">
        <f>IF(AND(I2525="",K2525&gt;0),"SIM","NÃO")</f>
        <v/>
      </c>
      <c r="M2525" s="2">
        <f>IF(ISNUMBER(SEARCH("SEPARA",UPPER(C2525))),"NÃO","SIM")</f>
        <v/>
      </c>
      <c r="N2525" s="2">
        <f>IFERROR(H2525/K2525,0)</f>
        <v/>
      </c>
      <c r="O2525" s="2">
        <f>IF(M2525="NÃO","EXCLUÍDO",IF(N2525&lt;Premissas!$B$8,"&lt; 1,00",IF(N2525&lt;Premissas!$B$9,"1,00 – 1,19",IF(N2525&lt;Premissas!$B$10,"1,20 – 1,39",IF(N2525&lt;Premissas!$B$11,"1,40 – 1,59",IF(N2525&lt;Premissas!$B$12,"1,60 – 1,99","≥ 2,00"))))))</f>
        <v/>
      </c>
      <c r="P2525" s="5">
        <f>IF(OR(M2525="NÃO",N2525&lt;Premissas!$B$8),Premissas!$B$13,IF(N2525&lt;Premissas!$B$9,Premissas!$B$14,IF(N2525&lt;Premissas!$B$10,Premissas!$B$15,IF(N2525&lt;Premissas!$B$11,Premissas!$B$16,IF(N2525&lt;Premissas!$B$12,Premissas!$B$17,Premissas!$B$18)))))</f>
        <v/>
      </c>
      <c r="Q2525" s="5">
        <f>IFERROR(P2525/Premissas!$B$4,0)</f>
        <v/>
      </c>
    </row>
    <row r="2526">
      <c r="A2526" s="2" t="n">
        <v>8</v>
      </c>
      <c r="B2526" s="2" t="n">
        <v>930</v>
      </c>
      <c r="C2526" s="2" t="inlineStr">
        <is>
          <t>ATIVIDADE OP. EMP.</t>
        </is>
      </c>
      <c r="D2526" s="2" t="inlineStr">
        <is>
          <t>545941</t>
        </is>
      </c>
      <c r="E2526" s="2" t="inlineStr">
        <is>
          <t>Tiago Rodrigues Pires</t>
        </is>
      </c>
      <c r="F2526" s="2" t="n">
        <v>1513</v>
      </c>
      <c r="G2526" s="2" t="n">
        <v>72.23</v>
      </c>
      <c r="H2526" s="2" t="n">
        <v>21</v>
      </c>
      <c r="I2526" s="2" t="n">
        <v>0</v>
      </c>
      <c r="J2526" s="2" t="inlineStr">
        <is>
          <t>GPA</t>
        </is>
      </c>
      <c r="K2526" s="2">
        <f>IF(I2526&lt;&gt;"",I2526,IFERROR(INDEX(Base!$I:$I,MATCH(1,(Base!$C:$C=C2526)*(Base!$I:$I&lt;&gt;""),0)),0))</f>
        <v/>
      </c>
      <c r="L2526" s="2">
        <f>IF(AND(I2526="",K2526&gt;0),"SIM","NÃO")</f>
        <v/>
      </c>
      <c r="M2526" s="2">
        <f>IF(ISNUMBER(SEARCH("SEPARA",UPPER(C2526))),"NÃO","SIM")</f>
        <v/>
      </c>
      <c r="N2526" s="2">
        <f>IFERROR(H2526/K2526,0)</f>
        <v/>
      </c>
      <c r="O2526" s="2">
        <f>IF(M2526="NÃO","EXCLUÍDO",IF(N2526&lt;Premissas!$B$8,"&lt; 1,00",IF(N2526&lt;Premissas!$B$9,"1,00 – 1,19",IF(N2526&lt;Premissas!$B$10,"1,20 – 1,39",IF(N2526&lt;Premissas!$B$11,"1,40 – 1,59",IF(N2526&lt;Premissas!$B$12,"1,60 – 1,99","≥ 2,00"))))))</f>
        <v/>
      </c>
      <c r="P2526" s="5">
        <f>IF(OR(M2526="NÃO",N2526&lt;Premissas!$B$8),Premissas!$B$13,IF(N2526&lt;Premissas!$B$9,Premissas!$B$14,IF(N2526&lt;Premissas!$B$10,Premissas!$B$15,IF(N2526&lt;Premissas!$B$11,Premissas!$B$16,IF(N2526&lt;Premissas!$B$12,Premissas!$B$17,Premissas!$B$18)))))</f>
        <v/>
      </c>
      <c r="Q2526" s="5">
        <f>IFERROR(P2526/Premissas!$B$4,0)</f>
        <v/>
      </c>
    </row>
    <row r="2527">
      <c r="A2527" s="2" t="n">
        <v>8</v>
      </c>
      <c r="B2527" s="2" t="n">
        <v>930</v>
      </c>
      <c r="C2527" s="2" t="inlineStr">
        <is>
          <t>CARREGAMENTO</t>
        </is>
      </c>
      <c r="D2527" s="2" t="inlineStr">
        <is>
          <t>5461855</t>
        </is>
      </c>
      <c r="E2527" s="2" t="inlineStr">
        <is>
          <t>Denilson Jose Da Silva</t>
        </is>
      </c>
      <c r="F2527" s="2" t="n">
        <v>2100</v>
      </c>
      <c r="G2527" s="2" t="n">
        <v>25.98</v>
      </c>
      <c r="H2527" s="2" t="n">
        <v>81</v>
      </c>
      <c r="I2527" s="2" t="n">
        <v>0</v>
      </c>
      <c r="J2527" s="2" t="inlineStr">
        <is>
          <t>GPA</t>
        </is>
      </c>
      <c r="K2527" s="2">
        <f>IF(I2527&lt;&gt;"",I2527,IFERROR(INDEX(Base!$I:$I,MATCH(1,(Base!$C:$C=C2527)*(Base!$I:$I&lt;&gt;""),0)),0))</f>
        <v/>
      </c>
      <c r="L2527" s="2">
        <f>IF(AND(I2527="",K2527&gt;0),"SIM","NÃO")</f>
        <v/>
      </c>
      <c r="M2527" s="2">
        <f>IF(ISNUMBER(SEARCH("SEPARA",UPPER(C2527))),"NÃO","SIM")</f>
        <v/>
      </c>
      <c r="N2527" s="2">
        <f>IFERROR(H2527/K2527,0)</f>
        <v/>
      </c>
      <c r="O2527" s="2">
        <f>IF(M2527="NÃO","EXCLUÍDO",IF(N2527&lt;Premissas!$B$8,"&lt; 1,00",IF(N2527&lt;Premissas!$B$9,"1,00 – 1,19",IF(N2527&lt;Premissas!$B$10,"1,20 – 1,39",IF(N2527&lt;Premissas!$B$11,"1,40 – 1,59",IF(N2527&lt;Premissas!$B$12,"1,60 – 1,99","≥ 2,00"))))))</f>
        <v/>
      </c>
      <c r="P2527" s="5">
        <f>IF(OR(M2527="NÃO",N2527&lt;Premissas!$B$8),Premissas!$B$13,IF(N2527&lt;Premissas!$B$9,Premissas!$B$14,IF(N2527&lt;Premissas!$B$10,Premissas!$B$15,IF(N2527&lt;Premissas!$B$11,Premissas!$B$16,IF(N2527&lt;Premissas!$B$12,Premissas!$B$17,Premissas!$B$18)))))</f>
        <v/>
      </c>
      <c r="Q2527" s="5">
        <f>IFERROR(P2527/Premissas!$B$4,0)</f>
        <v/>
      </c>
    </row>
    <row r="2528">
      <c r="A2528" s="2" t="n">
        <v>8</v>
      </c>
      <c r="B2528" s="2" t="n">
        <v>930</v>
      </c>
      <c r="C2528" s="2" t="inlineStr">
        <is>
          <t>SEPARACAO</t>
        </is>
      </c>
      <c r="D2528" s="2" t="inlineStr">
        <is>
          <t>5461855</t>
        </is>
      </c>
      <c r="E2528" s="2" t="inlineStr">
        <is>
          <t>Denilson Jose Da Silva</t>
        </is>
      </c>
      <c r="F2528" s="2" t="n">
        <v>1098</v>
      </c>
      <c r="G2528" s="2" t="n">
        <v>12.13</v>
      </c>
      <c r="H2528" s="2" t="n">
        <v>91</v>
      </c>
      <c r="I2528" s="2" t="n">
        <v>0</v>
      </c>
      <c r="J2528" s="2" t="inlineStr">
        <is>
          <t>GPA</t>
        </is>
      </c>
      <c r="K2528" s="2">
        <f>IF(I2528&lt;&gt;"",I2528,IFERROR(INDEX(Base!$I:$I,MATCH(1,(Base!$C:$C=C2528)*(Base!$I:$I&lt;&gt;""),0)),0))</f>
        <v/>
      </c>
      <c r="L2528" s="2">
        <f>IF(AND(I2528="",K2528&gt;0),"SIM","NÃO")</f>
        <v/>
      </c>
      <c r="M2528" s="2">
        <f>IF(ISNUMBER(SEARCH("SEPARA",UPPER(C2528))),"NÃO","SIM")</f>
        <v/>
      </c>
      <c r="N2528" s="2">
        <f>IFERROR(H2528/K2528,0)</f>
        <v/>
      </c>
      <c r="O2528" s="2">
        <f>IF(M2528="NÃO","EXCLUÍDO",IF(N2528&lt;Premissas!$B$8,"&lt; 1,00",IF(N2528&lt;Premissas!$B$9,"1,00 – 1,19",IF(N2528&lt;Premissas!$B$10,"1,20 – 1,39",IF(N2528&lt;Premissas!$B$11,"1,40 – 1,59",IF(N2528&lt;Premissas!$B$12,"1,60 – 1,99","≥ 2,00"))))))</f>
        <v/>
      </c>
      <c r="P2528" s="5">
        <f>IF(OR(M2528="NÃO",N2528&lt;Premissas!$B$8),Premissas!$B$13,IF(N2528&lt;Premissas!$B$9,Premissas!$B$14,IF(N2528&lt;Premissas!$B$10,Premissas!$B$15,IF(N2528&lt;Premissas!$B$11,Premissas!$B$16,IF(N2528&lt;Premissas!$B$12,Premissas!$B$17,Premissas!$B$18)))))</f>
        <v/>
      </c>
      <c r="Q2528" s="5">
        <f>IFERROR(P2528/Premissas!$B$4,0)</f>
        <v/>
      </c>
    </row>
    <row r="2529">
      <c r="A2529" s="2" t="n">
        <v>8</v>
      </c>
      <c r="B2529" s="2" t="n">
        <v>930</v>
      </c>
      <c r="C2529" s="2" t="inlineStr">
        <is>
          <t>CARREGAMENTO</t>
        </is>
      </c>
      <c r="D2529" s="2" t="inlineStr">
        <is>
          <t>5462550</t>
        </is>
      </c>
      <c r="E2529" s="2" t="inlineStr">
        <is>
          <t>Felipe Nobrega Silva</t>
        </is>
      </c>
      <c r="F2529" s="2" t="n">
        <v>284</v>
      </c>
      <c r="G2529" s="2" t="n">
        <v>13.36</v>
      </c>
      <c r="H2529" s="2" t="n">
        <v>21</v>
      </c>
      <c r="I2529" s="2" t="n">
        <v>0</v>
      </c>
      <c r="J2529" s="2" t="inlineStr">
        <is>
          <t>GPA</t>
        </is>
      </c>
      <c r="K2529" s="2">
        <f>IF(I2529&lt;&gt;"",I2529,IFERROR(INDEX(Base!$I:$I,MATCH(1,(Base!$C:$C=C2529)*(Base!$I:$I&lt;&gt;""),0)),0))</f>
        <v/>
      </c>
      <c r="L2529" s="2">
        <f>IF(AND(I2529="",K2529&gt;0),"SIM","NÃO")</f>
        <v/>
      </c>
      <c r="M2529" s="2">
        <f>IF(ISNUMBER(SEARCH("SEPARA",UPPER(C2529))),"NÃO","SIM")</f>
        <v/>
      </c>
      <c r="N2529" s="2">
        <f>IFERROR(H2529/K2529,0)</f>
        <v/>
      </c>
      <c r="O2529" s="2">
        <f>IF(M2529="NÃO","EXCLUÍDO",IF(N2529&lt;Premissas!$B$8,"&lt; 1,00",IF(N2529&lt;Premissas!$B$9,"1,00 – 1,19",IF(N2529&lt;Premissas!$B$10,"1,20 – 1,39",IF(N2529&lt;Premissas!$B$11,"1,40 – 1,59",IF(N2529&lt;Premissas!$B$12,"1,60 – 1,99","≥ 2,00"))))))</f>
        <v/>
      </c>
      <c r="P2529" s="5">
        <f>IF(OR(M2529="NÃO",N2529&lt;Premissas!$B$8),Premissas!$B$13,IF(N2529&lt;Premissas!$B$9,Premissas!$B$14,IF(N2529&lt;Premissas!$B$10,Premissas!$B$15,IF(N2529&lt;Premissas!$B$11,Premissas!$B$16,IF(N2529&lt;Premissas!$B$12,Premissas!$B$17,Premissas!$B$18)))))</f>
        <v/>
      </c>
      <c r="Q2529" s="5">
        <f>IFERROR(P2529/Premissas!$B$4,0)</f>
        <v/>
      </c>
    </row>
    <row r="2530">
      <c r="A2530" s="2" t="n">
        <v>8</v>
      </c>
      <c r="B2530" s="2" t="n">
        <v>930</v>
      </c>
      <c r="C2530" s="2" t="inlineStr">
        <is>
          <t>SEPARACAO</t>
        </is>
      </c>
      <c r="D2530" s="2" t="inlineStr">
        <is>
          <t>5463602</t>
        </is>
      </c>
      <c r="E2530" s="2" t="inlineStr">
        <is>
          <t>Robson Rodrigues Teixeira</t>
        </is>
      </c>
      <c r="F2530" s="2" t="n">
        <v>26</v>
      </c>
      <c r="G2530" s="2" t="n">
        <v>0.49</v>
      </c>
      <c r="H2530" s="2" t="n">
        <v>53</v>
      </c>
      <c r="I2530" s="2" t="n">
        <v>0</v>
      </c>
      <c r="J2530" s="2" t="inlineStr">
        <is>
          <t>GPA</t>
        </is>
      </c>
      <c r="K2530" s="2">
        <f>IF(I2530&lt;&gt;"",I2530,IFERROR(INDEX(Base!$I:$I,MATCH(1,(Base!$C:$C=C2530)*(Base!$I:$I&lt;&gt;""),0)),0))</f>
        <v/>
      </c>
      <c r="L2530" s="2">
        <f>IF(AND(I2530="",K2530&gt;0),"SIM","NÃO")</f>
        <v/>
      </c>
      <c r="M2530" s="2">
        <f>IF(ISNUMBER(SEARCH("SEPARA",UPPER(C2530))),"NÃO","SIM")</f>
        <v/>
      </c>
      <c r="N2530" s="2">
        <f>IFERROR(H2530/K2530,0)</f>
        <v/>
      </c>
      <c r="O2530" s="2">
        <f>IF(M2530="NÃO","EXCLUÍDO",IF(N2530&lt;Premissas!$B$8,"&lt; 1,00",IF(N2530&lt;Premissas!$B$9,"1,00 – 1,19",IF(N2530&lt;Premissas!$B$10,"1,20 – 1,39",IF(N2530&lt;Premissas!$B$11,"1,40 – 1,59",IF(N2530&lt;Premissas!$B$12,"1,60 – 1,99","≥ 2,00"))))))</f>
        <v/>
      </c>
      <c r="P2530" s="5">
        <f>IF(OR(M2530="NÃO",N2530&lt;Premissas!$B$8),Premissas!$B$13,IF(N2530&lt;Premissas!$B$9,Premissas!$B$14,IF(N2530&lt;Premissas!$B$10,Premissas!$B$15,IF(N2530&lt;Premissas!$B$11,Premissas!$B$16,IF(N2530&lt;Premissas!$B$12,Premissas!$B$17,Premissas!$B$18)))))</f>
        <v/>
      </c>
      <c r="Q2530" s="5">
        <f>IFERROR(P2530/Premissas!$B$4,0)</f>
        <v/>
      </c>
    </row>
    <row r="2531">
      <c r="A2531" s="2" t="n">
        <v>8</v>
      </c>
      <c r="B2531" s="2" t="n">
        <v>930</v>
      </c>
      <c r="C2531" s="2" t="inlineStr">
        <is>
          <t>SEPARACAO</t>
        </is>
      </c>
      <c r="D2531" s="2" t="inlineStr">
        <is>
          <t>546496</t>
        </is>
      </c>
      <c r="E2531" s="2" t="inlineStr">
        <is>
          <t>LEONARDO MOACYR SILVA PIMENTEL</t>
        </is>
      </c>
      <c r="F2531" s="2" t="n">
        <v>1</v>
      </c>
      <c r="G2531" s="2" t="n">
        <v>1.8</v>
      </c>
      <c r="H2531" s="2" t="n">
        <v>1</v>
      </c>
      <c r="I2531" s="2" t="n">
        <v>0</v>
      </c>
      <c r="J2531" s="2" t="inlineStr">
        <is>
          <t>GPA</t>
        </is>
      </c>
      <c r="K2531" s="2">
        <f>IF(I2531&lt;&gt;"",I2531,IFERROR(INDEX(Base!$I:$I,MATCH(1,(Base!$C:$C=C2531)*(Base!$I:$I&lt;&gt;""),0)),0))</f>
        <v/>
      </c>
      <c r="L2531" s="2">
        <f>IF(AND(I2531="",K2531&gt;0),"SIM","NÃO")</f>
        <v/>
      </c>
      <c r="M2531" s="2">
        <f>IF(ISNUMBER(SEARCH("SEPARA",UPPER(C2531))),"NÃO","SIM")</f>
        <v/>
      </c>
      <c r="N2531" s="2">
        <f>IFERROR(H2531/K2531,0)</f>
        <v/>
      </c>
      <c r="O2531" s="2">
        <f>IF(M2531="NÃO","EXCLUÍDO",IF(N2531&lt;Premissas!$B$8,"&lt; 1,00",IF(N2531&lt;Premissas!$B$9,"1,00 – 1,19",IF(N2531&lt;Premissas!$B$10,"1,20 – 1,39",IF(N2531&lt;Premissas!$B$11,"1,40 – 1,59",IF(N2531&lt;Premissas!$B$12,"1,60 – 1,99","≥ 2,00"))))))</f>
        <v/>
      </c>
      <c r="P2531" s="5">
        <f>IF(OR(M2531="NÃO",N2531&lt;Premissas!$B$8),Premissas!$B$13,IF(N2531&lt;Premissas!$B$9,Premissas!$B$14,IF(N2531&lt;Premissas!$B$10,Premissas!$B$15,IF(N2531&lt;Premissas!$B$11,Premissas!$B$16,IF(N2531&lt;Premissas!$B$12,Premissas!$B$17,Premissas!$B$18)))))</f>
        <v/>
      </c>
      <c r="Q2531" s="5">
        <f>IFERROR(P2531/Premissas!$B$4,0)</f>
        <v/>
      </c>
    </row>
    <row r="2532">
      <c r="A2532" s="2" t="n">
        <v>8</v>
      </c>
      <c r="B2532" s="2" t="n">
        <v>930</v>
      </c>
      <c r="C2532" s="2" t="inlineStr">
        <is>
          <t>CARREGAMENTO</t>
        </is>
      </c>
      <c r="D2532" s="2" t="inlineStr">
        <is>
          <t>5466253</t>
        </is>
      </c>
      <c r="E2532" s="2" t="inlineStr">
        <is>
          <t>Michel Martins Dos Santos</t>
        </is>
      </c>
      <c r="F2532" s="2" t="n">
        <v>555</v>
      </c>
      <c r="G2532" s="2" t="n">
        <v>16.42</v>
      </c>
      <c r="H2532" s="2" t="n">
        <v>34</v>
      </c>
      <c r="I2532" s="2" t="n">
        <v>0</v>
      </c>
      <c r="J2532" s="2" t="inlineStr">
        <is>
          <t>GPA</t>
        </is>
      </c>
      <c r="K2532" s="2">
        <f>IF(I2532&lt;&gt;"",I2532,IFERROR(INDEX(Base!$I:$I,MATCH(1,(Base!$C:$C=C2532)*(Base!$I:$I&lt;&gt;""),0)),0))</f>
        <v/>
      </c>
      <c r="L2532" s="2">
        <f>IF(AND(I2532="",K2532&gt;0),"SIM","NÃO")</f>
        <v/>
      </c>
      <c r="M2532" s="2">
        <f>IF(ISNUMBER(SEARCH("SEPARA",UPPER(C2532))),"NÃO","SIM")</f>
        <v/>
      </c>
      <c r="N2532" s="2">
        <f>IFERROR(H2532/K2532,0)</f>
        <v/>
      </c>
      <c r="O2532" s="2">
        <f>IF(M2532="NÃO","EXCLUÍDO",IF(N2532&lt;Premissas!$B$8,"&lt; 1,00",IF(N2532&lt;Premissas!$B$9,"1,00 – 1,19",IF(N2532&lt;Premissas!$B$10,"1,20 – 1,39",IF(N2532&lt;Premissas!$B$11,"1,40 – 1,59",IF(N2532&lt;Premissas!$B$12,"1,60 – 1,99","≥ 2,00"))))))</f>
        <v/>
      </c>
      <c r="P2532" s="5">
        <f>IF(OR(M2532="NÃO",N2532&lt;Premissas!$B$8),Premissas!$B$13,IF(N2532&lt;Premissas!$B$9,Premissas!$B$14,IF(N2532&lt;Premissas!$B$10,Premissas!$B$15,IF(N2532&lt;Premissas!$B$11,Premissas!$B$16,IF(N2532&lt;Premissas!$B$12,Premissas!$B$17,Premissas!$B$18)))))</f>
        <v/>
      </c>
      <c r="Q2532" s="5">
        <f>IFERROR(P2532/Premissas!$B$4,0)</f>
        <v/>
      </c>
    </row>
    <row r="2533">
      <c r="A2533" s="2" t="n">
        <v>8</v>
      </c>
      <c r="B2533" s="2" t="n">
        <v>930</v>
      </c>
      <c r="C2533" s="2" t="inlineStr">
        <is>
          <t>SEPARACAO</t>
        </is>
      </c>
      <c r="D2533" s="2" t="inlineStr">
        <is>
          <t>5466253</t>
        </is>
      </c>
      <c r="E2533" s="2" t="inlineStr">
        <is>
          <t>Michel Martins Dos Santos</t>
        </is>
      </c>
      <c r="F2533" s="2" t="n">
        <v>158</v>
      </c>
      <c r="G2533" s="2" t="n">
        <v>1.58</v>
      </c>
      <c r="H2533" s="2" t="n">
        <v>100</v>
      </c>
      <c r="I2533" s="2" t="n">
        <v>0</v>
      </c>
      <c r="J2533" s="2" t="inlineStr">
        <is>
          <t>GPA</t>
        </is>
      </c>
      <c r="K2533" s="2">
        <f>IF(I2533&lt;&gt;"",I2533,IFERROR(INDEX(Base!$I:$I,MATCH(1,(Base!$C:$C=C2533)*(Base!$I:$I&lt;&gt;""),0)),0))</f>
        <v/>
      </c>
      <c r="L2533" s="2">
        <f>IF(AND(I2533="",K2533&gt;0),"SIM","NÃO")</f>
        <v/>
      </c>
      <c r="M2533" s="2">
        <f>IF(ISNUMBER(SEARCH("SEPARA",UPPER(C2533))),"NÃO","SIM")</f>
        <v/>
      </c>
      <c r="N2533" s="2">
        <f>IFERROR(H2533/K2533,0)</f>
        <v/>
      </c>
      <c r="O2533" s="2">
        <f>IF(M2533="NÃO","EXCLUÍDO",IF(N2533&lt;Premissas!$B$8,"&lt; 1,00",IF(N2533&lt;Premissas!$B$9,"1,00 – 1,19",IF(N2533&lt;Premissas!$B$10,"1,20 – 1,39",IF(N2533&lt;Premissas!$B$11,"1,40 – 1,59",IF(N2533&lt;Premissas!$B$12,"1,60 – 1,99","≥ 2,00"))))))</f>
        <v/>
      </c>
      <c r="P2533" s="5">
        <f>IF(OR(M2533="NÃO",N2533&lt;Premissas!$B$8),Premissas!$B$13,IF(N2533&lt;Premissas!$B$9,Premissas!$B$14,IF(N2533&lt;Premissas!$B$10,Premissas!$B$15,IF(N2533&lt;Premissas!$B$11,Premissas!$B$16,IF(N2533&lt;Premissas!$B$12,Premissas!$B$17,Premissas!$B$18)))))</f>
        <v/>
      </c>
      <c r="Q2533" s="5">
        <f>IFERROR(P2533/Premissas!$B$4,0)</f>
        <v/>
      </c>
    </row>
    <row r="2534">
      <c r="A2534" s="2" t="n">
        <v>8</v>
      </c>
      <c r="B2534" s="2" t="n">
        <v>930</v>
      </c>
      <c r="C2534" s="2" t="inlineStr">
        <is>
          <t>ATIVIDADE OP. EMP.</t>
        </is>
      </c>
      <c r="D2534" s="2" t="inlineStr">
        <is>
          <t>5466369</t>
        </is>
      </c>
      <c r="E2534" s="2" t="inlineStr">
        <is>
          <t>Bonifacio Dos Santos E Silva</t>
        </is>
      </c>
      <c r="F2534" s="2" t="n">
        <v>659</v>
      </c>
      <c r="G2534" s="2" t="n">
        <v>71.84</v>
      </c>
      <c r="H2534" s="2" t="n">
        <v>9</v>
      </c>
      <c r="I2534" s="2" t="n">
        <v>0</v>
      </c>
      <c r="J2534" s="2" t="inlineStr">
        <is>
          <t>GPA</t>
        </is>
      </c>
      <c r="K2534" s="2">
        <f>IF(I2534&lt;&gt;"",I2534,IFERROR(INDEX(Base!$I:$I,MATCH(1,(Base!$C:$C=C2534)*(Base!$I:$I&lt;&gt;""),0)),0))</f>
        <v/>
      </c>
      <c r="L2534" s="2">
        <f>IF(AND(I2534="",K2534&gt;0),"SIM","NÃO")</f>
        <v/>
      </c>
      <c r="M2534" s="2">
        <f>IF(ISNUMBER(SEARCH("SEPARA",UPPER(C2534))),"NÃO","SIM")</f>
        <v/>
      </c>
      <c r="N2534" s="2">
        <f>IFERROR(H2534/K2534,0)</f>
        <v/>
      </c>
      <c r="O2534" s="2">
        <f>IF(M2534="NÃO","EXCLUÍDO",IF(N2534&lt;Premissas!$B$8,"&lt; 1,00",IF(N2534&lt;Premissas!$B$9,"1,00 – 1,19",IF(N2534&lt;Premissas!$B$10,"1,20 – 1,39",IF(N2534&lt;Premissas!$B$11,"1,40 – 1,59",IF(N2534&lt;Premissas!$B$12,"1,60 – 1,99","≥ 2,00"))))))</f>
        <v/>
      </c>
      <c r="P2534" s="5">
        <f>IF(OR(M2534="NÃO",N2534&lt;Premissas!$B$8),Premissas!$B$13,IF(N2534&lt;Premissas!$B$9,Premissas!$B$14,IF(N2534&lt;Premissas!$B$10,Premissas!$B$15,IF(N2534&lt;Premissas!$B$11,Premissas!$B$16,IF(N2534&lt;Premissas!$B$12,Premissas!$B$17,Premissas!$B$18)))))</f>
        <v/>
      </c>
      <c r="Q2534" s="5">
        <f>IFERROR(P2534/Premissas!$B$4,0)</f>
        <v/>
      </c>
    </row>
    <row r="2535">
      <c r="A2535" s="2" t="n">
        <v>8</v>
      </c>
      <c r="B2535" s="2" t="n">
        <v>930</v>
      </c>
      <c r="C2535" s="2" t="inlineStr">
        <is>
          <t>CARREGAMENTO</t>
        </is>
      </c>
      <c r="D2535" s="2" t="inlineStr">
        <is>
          <t>5470005</t>
        </is>
      </c>
      <c r="E2535" s="2" t="inlineStr">
        <is>
          <t>Rodrigo Inacio Leite Da Silva</t>
        </is>
      </c>
      <c r="F2535" s="2" t="n">
        <v>1</v>
      </c>
      <c r="G2535" s="2" t="n">
        <v>5.22</v>
      </c>
      <c r="H2535" s="2" t="n">
        <v>0</v>
      </c>
      <c r="I2535" s="2" t="n">
        <v>0</v>
      </c>
      <c r="J2535" s="2" t="inlineStr">
        <is>
          <t>GPA</t>
        </is>
      </c>
      <c r="K2535" s="2">
        <f>IF(I2535&lt;&gt;"",I2535,IFERROR(INDEX(Base!$I:$I,MATCH(1,(Base!$C:$C=C2535)*(Base!$I:$I&lt;&gt;""),0)),0))</f>
        <v/>
      </c>
      <c r="L2535" s="2">
        <f>IF(AND(I2535="",K2535&gt;0),"SIM","NÃO")</f>
        <v/>
      </c>
      <c r="M2535" s="2">
        <f>IF(ISNUMBER(SEARCH("SEPARA",UPPER(C2535))),"NÃO","SIM")</f>
        <v/>
      </c>
      <c r="N2535" s="2">
        <f>IFERROR(H2535/K2535,0)</f>
        <v/>
      </c>
      <c r="O2535" s="2">
        <f>IF(M2535="NÃO","EXCLUÍDO",IF(N2535&lt;Premissas!$B$8,"&lt; 1,00",IF(N2535&lt;Premissas!$B$9,"1,00 – 1,19",IF(N2535&lt;Premissas!$B$10,"1,20 – 1,39",IF(N2535&lt;Premissas!$B$11,"1,40 – 1,59",IF(N2535&lt;Premissas!$B$12,"1,60 – 1,99","≥ 2,00"))))))</f>
        <v/>
      </c>
      <c r="P2535" s="5">
        <f>IF(OR(M2535="NÃO",N2535&lt;Premissas!$B$8),Premissas!$B$13,IF(N2535&lt;Premissas!$B$9,Premissas!$B$14,IF(N2535&lt;Premissas!$B$10,Premissas!$B$15,IF(N2535&lt;Premissas!$B$11,Premissas!$B$16,IF(N2535&lt;Premissas!$B$12,Premissas!$B$17,Premissas!$B$18)))))</f>
        <v/>
      </c>
      <c r="Q2535" s="5">
        <f>IFERROR(P2535/Premissas!$B$4,0)</f>
        <v/>
      </c>
    </row>
    <row r="2536">
      <c r="A2536" s="2" t="n">
        <v>8</v>
      </c>
      <c r="B2536" s="2" t="n">
        <v>930</v>
      </c>
      <c r="C2536" s="2" t="inlineStr">
        <is>
          <t>CARREGAMENTO</t>
        </is>
      </c>
      <c r="D2536" s="2" t="inlineStr">
        <is>
          <t>5486696</t>
        </is>
      </c>
      <c r="E2536" s="2" t="inlineStr">
        <is>
          <t>EDMILSON DA CRUZ ALVES</t>
        </is>
      </c>
      <c r="F2536" s="2" t="n">
        <v>545</v>
      </c>
      <c r="G2536" s="2" t="n">
        <v>45.47</v>
      </c>
      <c r="H2536" s="2" t="n">
        <v>12</v>
      </c>
      <c r="I2536" s="2" t="n">
        <v>0</v>
      </c>
      <c r="J2536" s="2" t="inlineStr">
        <is>
          <t>GPA</t>
        </is>
      </c>
      <c r="K2536" s="2">
        <f>IF(I2536&lt;&gt;"",I2536,IFERROR(INDEX(Base!$I:$I,MATCH(1,(Base!$C:$C=C2536)*(Base!$I:$I&lt;&gt;""),0)),0))</f>
        <v/>
      </c>
      <c r="L2536" s="2">
        <f>IF(AND(I2536="",K2536&gt;0),"SIM","NÃO")</f>
        <v/>
      </c>
      <c r="M2536" s="2">
        <f>IF(ISNUMBER(SEARCH("SEPARA",UPPER(C2536))),"NÃO","SIM")</f>
        <v/>
      </c>
      <c r="N2536" s="2">
        <f>IFERROR(H2536/K2536,0)</f>
        <v/>
      </c>
      <c r="O2536" s="2">
        <f>IF(M2536="NÃO","EXCLUÍDO",IF(N2536&lt;Premissas!$B$8,"&lt; 1,00",IF(N2536&lt;Premissas!$B$9,"1,00 – 1,19",IF(N2536&lt;Premissas!$B$10,"1,20 – 1,39",IF(N2536&lt;Premissas!$B$11,"1,40 – 1,59",IF(N2536&lt;Premissas!$B$12,"1,60 – 1,99","≥ 2,00"))))))</f>
        <v/>
      </c>
      <c r="P2536" s="5">
        <f>IF(OR(M2536="NÃO",N2536&lt;Premissas!$B$8),Premissas!$B$13,IF(N2536&lt;Premissas!$B$9,Premissas!$B$14,IF(N2536&lt;Premissas!$B$10,Premissas!$B$15,IF(N2536&lt;Premissas!$B$11,Premissas!$B$16,IF(N2536&lt;Premissas!$B$12,Premissas!$B$17,Premissas!$B$18)))))</f>
        <v/>
      </c>
      <c r="Q2536" s="5">
        <f>IFERROR(P2536/Premissas!$B$4,0)</f>
        <v/>
      </c>
    </row>
    <row r="2537">
      <c r="A2537" s="2" t="n">
        <v>8</v>
      </c>
      <c r="B2537" s="2" t="n">
        <v>930</v>
      </c>
      <c r="C2537" s="2" t="inlineStr">
        <is>
          <t>PUXADA RECEB</t>
        </is>
      </c>
      <c r="D2537" s="2" t="inlineStr">
        <is>
          <t>549848</t>
        </is>
      </c>
      <c r="E2537" s="2" t="inlineStr">
        <is>
          <t>KEITE RODRIGUES DE OLIVEIRA</t>
        </is>
      </c>
      <c r="F2537" s="2" t="n">
        <v>4674</v>
      </c>
      <c r="G2537" s="2" t="n">
        <v>64.18000000000001</v>
      </c>
      <c r="H2537" s="2" t="n">
        <v>73</v>
      </c>
      <c r="I2537" s="2" t="n">
        <v>0</v>
      </c>
      <c r="J2537" s="2" t="inlineStr">
        <is>
          <t>GPA</t>
        </is>
      </c>
      <c r="K2537" s="2">
        <f>IF(I2537&lt;&gt;"",I2537,IFERROR(INDEX(Base!$I:$I,MATCH(1,(Base!$C:$C=C2537)*(Base!$I:$I&lt;&gt;""),0)),0))</f>
        <v/>
      </c>
      <c r="L2537" s="2">
        <f>IF(AND(I2537="",K2537&gt;0),"SIM","NÃO")</f>
        <v/>
      </c>
      <c r="M2537" s="2">
        <f>IF(ISNUMBER(SEARCH("SEPARA",UPPER(C2537))),"NÃO","SIM")</f>
        <v/>
      </c>
      <c r="N2537" s="2">
        <f>IFERROR(H2537/K2537,0)</f>
        <v/>
      </c>
      <c r="O2537" s="2">
        <f>IF(M2537="NÃO","EXCLUÍDO",IF(N2537&lt;Premissas!$B$8,"&lt; 1,00",IF(N2537&lt;Premissas!$B$9,"1,00 – 1,19",IF(N2537&lt;Premissas!$B$10,"1,20 – 1,39",IF(N2537&lt;Premissas!$B$11,"1,40 – 1,59",IF(N2537&lt;Premissas!$B$12,"1,60 – 1,99","≥ 2,00"))))))</f>
        <v/>
      </c>
      <c r="P2537" s="5">
        <f>IF(OR(M2537="NÃO",N2537&lt;Premissas!$B$8),Premissas!$B$13,IF(N2537&lt;Premissas!$B$9,Premissas!$B$14,IF(N2537&lt;Premissas!$B$10,Premissas!$B$15,IF(N2537&lt;Premissas!$B$11,Premissas!$B$16,IF(N2537&lt;Premissas!$B$12,Premissas!$B$17,Premissas!$B$18)))))</f>
        <v/>
      </c>
      <c r="Q2537" s="5">
        <f>IFERROR(P2537/Premissas!$B$4,0)</f>
        <v/>
      </c>
    </row>
    <row r="2538">
      <c r="A2538" s="2" t="n">
        <v>8</v>
      </c>
      <c r="B2538" s="2" t="n">
        <v>930</v>
      </c>
      <c r="C2538" s="2" t="inlineStr">
        <is>
          <t>ATIVIDADE OP. EMP.</t>
        </is>
      </c>
      <c r="D2538" s="2" t="inlineStr">
        <is>
          <t>554164</t>
        </is>
      </c>
      <c r="E2538" s="2" t="inlineStr">
        <is>
          <t>SILAS CESAR VIEIRA</t>
        </is>
      </c>
      <c r="F2538" s="2" t="n">
        <v>1084</v>
      </c>
      <c r="G2538" s="2" t="n">
        <v>40.18</v>
      </c>
      <c r="H2538" s="2" t="n">
        <v>27</v>
      </c>
      <c r="I2538" s="2" t="n">
        <v>0</v>
      </c>
      <c r="J2538" s="2" t="inlineStr">
        <is>
          <t>GPA</t>
        </is>
      </c>
      <c r="K2538" s="2">
        <f>IF(I2538&lt;&gt;"",I2538,IFERROR(INDEX(Base!$I:$I,MATCH(1,(Base!$C:$C=C2538)*(Base!$I:$I&lt;&gt;""),0)),0))</f>
        <v/>
      </c>
      <c r="L2538" s="2">
        <f>IF(AND(I2538="",K2538&gt;0),"SIM","NÃO")</f>
        <v/>
      </c>
      <c r="M2538" s="2">
        <f>IF(ISNUMBER(SEARCH("SEPARA",UPPER(C2538))),"NÃO","SIM")</f>
        <v/>
      </c>
      <c r="N2538" s="2">
        <f>IFERROR(H2538/K2538,0)</f>
        <v/>
      </c>
      <c r="O2538" s="2">
        <f>IF(M2538="NÃO","EXCLUÍDO",IF(N2538&lt;Premissas!$B$8,"&lt; 1,00",IF(N2538&lt;Premissas!$B$9,"1,00 – 1,19",IF(N2538&lt;Premissas!$B$10,"1,20 – 1,39",IF(N2538&lt;Premissas!$B$11,"1,40 – 1,59",IF(N2538&lt;Premissas!$B$12,"1,60 – 1,99","≥ 2,00"))))))</f>
        <v/>
      </c>
      <c r="P2538" s="5">
        <f>IF(OR(M2538="NÃO",N2538&lt;Premissas!$B$8),Premissas!$B$13,IF(N2538&lt;Premissas!$B$9,Premissas!$B$14,IF(N2538&lt;Premissas!$B$10,Premissas!$B$15,IF(N2538&lt;Premissas!$B$11,Premissas!$B$16,IF(N2538&lt;Premissas!$B$12,Premissas!$B$17,Premissas!$B$18)))))</f>
        <v/>
      </c>
      <c r="Q2538" s="5">
        <f>IFERROR(P2538/Premissas!$B$4,0)</f>
        <v/>
      </c>
    </row>
    <row r="2539">
      <c r="A2539" s="2" t="n">
        <v>8</v>
      </c>
      <c r="B2539" s="2" t="n">
        <v>930</v>
      </c>
      <c r="C2539" s="2" t="inlineStr">
        <is>
          <t>SEPARACAO</t>
        </is>
      </c>
      <c r="D2539" s="2" t="inlineStr">
        <is>
          <t>5549540</t>
        </is>
      </c>
      <c r="E2539" s="2" t="inlineStr">
        <is>
          <t>Luiz Antonio Henrique</t>
        </is>
      </c>
      <c r="F2539" s="2" t="n">
        <v>16126</v>
      </c>
      <c r="G2539" s="2" t="n">
        <v>126.81</v>
      </c>
      <c r="H2539" s="2" t="n">
        <v>127</v>
      </c>
      <c r="I2539" s="2" t="n">
        <v>0</v>
      </c>
      <c r="J2539" s="2" t="inlineStr">
        <is>
          <t>GPA</t>
        </is>
      </c>
      <c r="K2539" s="2">
        <f>IF(I2539&lt;&gt;"",I2539,IFERROR(INDEX(Base!$I:$I,MATCH(1,(Base!$C:$C=C2539)*(Base!$I:$I&lt;&gt;""),0)),0))</f>
        <v/>
      </c>
      <c r="L2539" s="2">
        <f>IF(AND(I2539="",K2539&gt;0),"SIM","NÃO")</f>
        <v/>
      </c>
      <c r="M2539" s="2">
        <f>IF(ISNUMBER(SEARCH("SEPARA",UPPER(C2539))),"NÃO","SIM")</f>
        <v/>
      </c>
      <c r="N2539" s="2">
        <f>IFERROR(H2539/K2539,0)</f>
        <v/>
      </c>
      <c r="O2539" s="2">
        <f>IF(M2539="NÃO","EXCLUÍDO",IF(N2539&lt;Premissas!$B$8,"&lt; 1,00",IF(N2539&lt;Premissas!$B$9,"1,00 – 1,19",IF(N2539&lt;Premissas!$B$10,"1,20 – 1,39",IF(N2539&lt;Premissas!$B$11,"1,40 – 1,59",IF(N2539&lt;Premissas!$B$12,"1,60 – 1,99","≥ 2,00"))))))</f>
        <v/>
      </c>
      <c r="P2539" s="5">
        <f>IF(OR(M2539="NÃO",N2539&lt;Premissas!$B$8),Premissas!$B$13,IF(N2539&lt;Premissas!$B$9,Premissas!$B$14,IF(N2539&lt;Premissas!$B$10,Premissas!$B$15,IF(N2539&lt;Premissas!$B$11,Premissas!$B$16,IF(N2539&lt;Premissas!$B$12,Premissas!$B$17,Premissas!$B$18)))))</f>
        <v/>
      </c>
      <c r="Q2539" s="5">
        <f>IFERROR(P2539/Premissas!$B$4,0)</f>
        <v/>
      </c>
    </row>
    <row r="2540">
      <c r="A2540" s="2" t="n">
        <v>8</v>
      </c>
      <c r="B2540" s="2" t="n">
        <v>930</v>
      </c>
      <c r="C2540" s="2" t="inlineStr">
        <is>
          <t>SEPARACAO</t>
        </is>
      </c>
      <c r="D2540" s="2" t="inlineStr">
        <is>
          <t>5549922</t>
        </is>
      </c>
      <c r="E2540" s="2" t="inlineStr">
        <is>
          <t>Benedito Nonato Da Silva</t>
        </is>
      </c>
      <c r="F2540" s="2" t="n">
        <v>14398</v>
      </c>
      <c r="G2540" s="2" t="n">
        <v>113.66</v>
      </c>
      <c r="H2540" s="2" t="n">
        <v>127</v>
      </c>
      <c r="I2540" s="2" t="n">
        <v>0</v>
      </c>
      <c r="J2540" s="2" t="inlineStr">
        <is>
          <t>GPA</t>
        </is>
      </c>
      <c r="K2540" s="2">
        <f>IF(I2540&lt;&gt;"",I2540,IFERROR(INDEX(Base!$I:$I,MATCH(1,(Base!$C:$C=C2540)*(Base!$I:$I&lt;&gt;""),0)),0))</f>
        <v/>
      </c>
      <c r="L2540" s="2">
        <f>IF(AND(I2540="",K2540&gt;0),"SIM","NÃO")</f>
        <v/>
      </c>
      <c r="M2540" s="2">
        <f>IF(ISNUMBER(SEARCH("SEPARA",UPPER(C2540))),"NÃO","SIM")</f>
        <v/>
      </c>
      <c r="N2540" s="2">
        <f>IFERROR(H2540/K2540,0)</f>
        <v/>
      </c>
      <c r="O2540" s="2">
        <f>IF(M2540="NÃO","EXCLUÍDO",IF(N2540&lt;Premissas!$B$8,"&lt; 1,00",IF(N2540&lt;Premissas!$B$9,"1,00 – 1,19",IF(N2540&lt;Premissas!$B$10,"1,20 – 1,39",IF(N2540&lt;Premissas!$B$11,"1,40 – 1,59",IF(N2540&lt;Premissas!$B$12,"1,60 – 1,99","≥ 2,00"))))))</f>
        <v/>
      </c>
      <c r="P2540" s="5">
        <f>IF(OR(M2540="NÃO",N2540&lt;Premissas!$B$8),Premissas!$B$13,IF(N2540&lt;Premissas!$B$9,Premissas!$B$14,IF(N2540&lt;Premissas!$B$10,Premissas!$B$15,IF(N2540&lt;Premissas!$B$11,Premissas!$B$16,IF(N2540&lt;Premissas!$B$12,Premissas!$B$17,Premissas!$B$18)))))</f>
        <v/>
      </c>
      <c r="Q2540" s="5">
        <f>IFERROR(P2540/Premissas!$B$4,0)</f>
        <v/>
      </c>
    </row>
    <row r="2541">
      <c r="A2541" s="2" t="n">
        <v>8</v>
      </c>
      <c r="B2541" s="2" t="n">
        <v>930</v>
      </c>
      <c r="C2541" s="2" t="inlineStr">
        <is>
          <t>CARREGAMENTO</t>
        </is>
      </c>
      <c r="D2541" s="2" t="inlineStr">
        <is>
          <t>5550904</t>
        </is>
      </c>
      <c r="E2541" s="2" t="inlineStr">
        <is>
          <t>Renan Oliveira Da Cruz</t>
        </is>
      </c>
      <c r="F2541" s="2" t="n">
        <v>135</v>
      </c>
      <c r="G2541" s="2" t="n">
        <v>3.52</v>
      </c>
      <c r="H2541" s="2" t="n">
        <v>38</v>
      </c>
      <c r="I2541" s="2" t="n">
        <v>0</v>
      </c>
      <c r="J2541" s="2" t="inlineStr">
        <is>
          <t>GPA</t>
        </is>
      </c>
      <c r="K2541" s="2">
        <f>IF(I2541&lt;&gt;"",I2541,IFERROR(INDEX(Base!$I:$I,MATCH(1,(Base!$C:$C=C2541)*(Base!$I:$I&lt;&gt;""),0)),0))</f>
        <v/>
      </c>
      <c r="L2541" s="2">
        <f>IF(AND(I2541="",K2541&gt;0),"SIM","NÃO")</f>
        <v/>
      </c>
      <c r="M2541" s="2">
        <f>IF(ISNUMBER(SEARCH("SEPARA",UPPER(C2541))),"NÃO","SIM")</f>
        <v/>
      </c>
      <c r="N2541" s="2">
        <f>IFERROR(H2541/K2541,0)</f>
        <v/>
      </c>
      <c r="O2541" s="2">
        <f>IF(M2541="NÃO","EXCLUÍDO",IF(N2541&lt;Premissas!$B$8,"&lt; 1,00",IF(N2541&lt;Premissas!$B$9,"1,00 – 1,19",IF(N2541&lt;Premissas!$B$10,"1,20 – 1,39",IF(N2541&lt;Premissas!$B$11,"1,40 – 1,59",IF(N2541&lt;Premissas!$B$12,"1,60 – 1,99","≥ 2,00"))))))</f>
        <v/>
      </c>
      <c r="P2541" s="5">
        <f>IF(OR(M2541="NÃO",N2541&lt;Premissas!$B$8),Premissas!$B$13,IF(N2541&lt;Premissas!$B$9,Premissas!$B$14,IF(N2541&lt;Premissas!$B$10,Premissas!$B$15,IF(N2541&lt;Premissas!$B$11,Premissas!$B$16,IF(N2541&lt;Premissas!$B$12,Premissas!$B$17,Premissas!$B$18)))))</f>
        <v/>
      </c>
      <c r="Q2541" s="5">
        <f>IFERROR(P2541/Premissas!$B$4,0)</f>
        <v/>
      </c>
    </row>
    <row r="2542">
      <c r="A2542" s="2" t="n">
        <v>8</v>
      </c>
      <c r="B2542" s="2" t="n">
        <v>930</v>
      </c>
      <c r="C2542" s="2" t="inlineStr">
        <is>
          <t>SEPARACAO</t>
        </is>
      </c>
      <c r="D2542" s="2" t="inlineStr">
        <is>
          <t>5551480</t>
        </is>
      </c>
      <c r="E2542" s="2" t="inlineStr">
        <is>
          <t>Ricardo Angelis Panhan</t>
        </is>
      </c>
      <c r="F2542" s="2" t="n">
        <v>695</v>
      </c>
      <c r="G2542" s="2" t="n">
        <v>11.1</v>
      </c>
      <c r="H2542" s="2" t="n">
        <v>63</v>
      </c>
      <c r="I2542" s="2" t="n">
        <v>0</v>
      </c>
      <c r="J2542" s="2" t="inlineStr">
        <is>
          <t>GPA</t>
        </is>
      </c>
      <c r="K2542" s="2">
        <f>IF(I2542&lt;&gt;"",I2542,IFERROR(INDEX(Base!$I:$I,MATCH(1,(Base!$C:$C=C2542)*(Base!$I:$I&lt;&gt;""),0)),0))</f>
        <v/>
      </c>
      <c r="L2542" s="2">
        <f>IF(AND(I2542="",K2542&gt;0),"SIM","NÃO")</f>
        <v/>
      </c>
      <c r="M2542" s="2">
        <f>IF(ISNUMBER(SEARCH("SEPARA",UPPER(C2542))),"NÃO","SIM")</f>
        <v/>
      </c>
      <c r="N2542" s="2">
        <f>IFERROR(H2542/K2542,0)</f>
        <v/>
      </c>
      <c r="O2542" s="2">
        <f>IF(M2542="NÃO","EXCLUÍDO",IF(N2542&lt;Premissas!$B$8,"&lt; 1,00",IF(N2542&lt;Premissas!$B$9,"1,00 – 1,19",IF(N2542&lt;Premissas!$B$10,"1,20 – 1,39",IF(N2542&lt;Premissas!$B$11,"1,40 – 1,59",IF(N2542&lt;Premissas!$B$12,"1,60 – 1,99","≥ 2,00"))))))</f>
        <v/>
      </c>
      <c r="P2542" s="5">
        <f>IF(OR(M2542="NÃO",N2542&lt;Premissas!$B$8),Premissas!$B$13,IF(N2542&lt;Premissas!$B$9,Premissas!$B$14,IF(N2542&lt;Premissas!$B$10,Premissas!$B$15,IF(N2542&lt;Premissas!$B$11,Premissas!$B$16,IF(N2542&lt;Premissas!$B$12,Premissas!$B$17,Premissas!$B$18)))))</f>
        <v/>
      </c>
      <c r="Q2542" s="5">
        <f>IFERROR(P2542/Premissas!$B$4,0)</f>
        <v/>
      </c>
    </row>
    <row r="2543">
      <c r="A2543" s="2" t="n">
        <v>8</v>
      </c>
      <c r="B2543" s="2" t="n">
        <v>930</v>
      </c>
      <c r="C2543" s="2" t="inlineStr">
        <is>
          <t>CARREGAMENTO</t>
        </is>
      </c>
      <c r="D2543" s="2" t="inlineStr">
        <is>
          <t>5551650</t>
        </is>
      </c>
      <c r="E2543" s="2" t="inlineStr">
        <is>
          <t>Domingos Morais Da Rocha</t>
        </is>
      </c>
      <c r="F2543" s="2" t="n">
        <v>864</v>
      </c>
      <c r="G2543" s="2" t="n">
        <v>15.17</v>
      </c>
      <c r="H2543" s="2" t="n">
        <v>57</v>
      </c>
      <c r="I2543" s="2" t="n">
        <v>0</v>
      </c>
      <c r="J2543" s="2" t="inlineStr">
        <is>
          <t>GPA</t>
        </is>
      </c>
      <c r="K2543" s="2">
        <f>IF(I2543&lt;&gt;"",I2543,IFERROR(INDEX(Base!$I:$I,MATCH(1,(Base!$C:$C=C2543)*(Base!$I:$I&lt;&gt;""),0)),0))</f>
        <v/>
      </c>
      <c r="L2543" s="2">
        <f>IF(AND(I2543="",K2543&gt;0),"SIM","NÃO")</f>
        <v/>
      </c>
      <c r="M2543" s="2">
        <f>IF(ISNUMBER(SEARCH("SEPARA",UPPER(C2543))),"NÃO","SIM")</f>
        <v/>
      </c>
      <c r="N2543" s="2">
        <f>IFERROR(H2543/K2543,0)</f>
        <v/>
      </c>
      <c r="O2543" s="2">
        <f>IF(M2543="NÃO","EXCLUÍDO",IF(N2543&lt;Premissas!$B$8,"&lt; 1,00",IF(N2543&lt;Premissas!$B$9,"1,00 – 1,19",IF(N2543&lt;Premissas!$B$10,"1,20 – 1,39",IF(N2543&lt;Premissas!$B$11,"1,40 – 1,59",IF(N2543&lt;Premissas!$B$12,"1,60 – 1,99","≥ 2,00"))))))</f>
        <v/>
      </c>
      <c r="P2543" s="5">
        <f>IF(OR(M2543="NÃO",N2543&lt;Premissas!$B$8),Premissas!$B$13,IF(N2543&lt;Premissas!$B$9,Premissas!$B$14,IF(N2543&lt;Premissas!$B$10,Premissas!$B$15,IF(N2543&lt;Premissas!$B$11,Premissas!$B$16,IF(N2543&lt;Premissas!$B$12,Premissas!$B$17,Premissas!$B$18)))))</f>
        <v/>
      </c>
      <c r="Q2543" s="5">
        <f>IFERROR(P2543/Premissas!$B$4,0)</f>
        <v/>
      </c>
    </row>
    <row r="2544">
      <c r="A2544" s="2" t="n">
        <v>8</v>
      </c>
      <c r="B2544" s="2" t="n">
        <v>930</v>
      </c>
      <c r="C2544" s="2" t="inlineStr">
        <is>
          <t>ATIVIDADE OP. EMP.</t>
        </is>
      </c>
      <c r="D2544" s="2" t="inlineStr">
        <is>
          <t>555667</t>
        </is>
      </c>
      <c r="E2544" s="2" t="inlineStr">
        <is>
          <t>GIOVANE ALVES RAMOS</t>
        </is>
      </c>
      <c r="F2544" s="2" t="n">
        <v>1011</v>
      </c>
      <c r="G2544" s="2" t="n">
        <v>51.8</v>
      </c>
      <c r="H2544" s="2" t="n">
        <v>20</v>
      </c>
      <c r="I2544" s="2" t="n">
        <v>0</v>
      </c>
      <c r="J2544" s="2" t="inlineStr">
        <is>
          <t>GPA</t>
        </is>
      </c>
      <c r="K2544" s="2">
        <f>IF(I2544&lt;&gt;"",I2544,IFERROR(INDEX(Base!$I:$I,MATCH(1,(Base!$C:$C=C2544)*(Base!$I:$I&lt;&gt;""),0)),0))</f>
        <v/>
      </c>
      <c r="L2544" s="2">
        <f>IF(AND(I2544="",K2544&gt;0),"SIM","NÃO")</f>
        <v/>
      </c>
      <c r="M2544" s="2">
        <f>IF(ISNUMBER(SEARCH("SEPARA",UPPER(C2544))),"NÃO","SIM")</f>
        <v/>
      </c>
      <c r="N2544" s="2">
        <f>IFERROR(H2544/K2544,0)</f>
        <v/>
      </c>
      <c r="O2544" s="2">
        <f>IF(M2544="NÃO","EXCLUÍDO",IF(N2544&lt;Premissas!$B$8,"&lt; 1,00",IF(N2544&lt;Premissas!$B$9,"1,00 – 1,19",IF(N2544&lt;Premissas!$B$10,"1,20 – 1,39",IF(N2544&lt;Premissas!$B$11,"1,40 – 1,59",IF(N2544&lt;Premissas!$B$12,"1,60 – 1,99","≥ 2,00"))))))</f>
        <v/>
      </c>
      <c r="P2544" s="5">
        <f>IF(OR(M2544="NÃO",N2544&lt;Premissas!$B$8),Premissas!$B$13,IF(N2544&lt;Premissas!$B$9,Premissas!$B$14,IF(N2544&lt;Premissas!$B$10,Premissas!$B$15,IF(N2544&lt;Premissas!$B$11,Premissas!$B$16,IF(N2544&lt;Premissas!$B$12,Premissas!$B$17,Premissas!$B$18)))))</f>
        <v/>
      </c>
      <c r="Q2544" s="5">
        <f>IFERROR(P2544/Premissas!$B$4,0)</f>
        <v/>
      </c>
    </row>
    <row r="2545">
      <c r="A2545" s="2" t="n">
        <v>8</v>
      </c>
      <c r="B2545" s="2" t="n">
        <v>930</v>
      </c>
      <c r="C2545" s="2" t="inlineStr">
        <is>
          <t>SEPARACAO</t>
        </is>
      </c>
      <c r="D2545" s="2" t="inlineStr">
        <is>
          <t>555667</t>
        </is>
      </c>
      <c r="E2545" s="2" t="inlineStr">
        <is>
          <t>GIOVANE ALVES RAMOS</t>
        </is>
      </c>
      <c r="F2545" s="2" t="n">
        <v>349</v>
      </c>
      <c r="G2545" s="2" t="n">
        <v>2.32</v>
      </c>
      <c r="H2545" s="2" t="n">
        <v>150</v>
      </c>
      <c r="I2545" s="2" t="n">
        <v>0</v>
      </c>
      <c r="J2545" s="2" t="inlineStr">
        <is>
          <t>GPA</t>
        </is>
      </c>
      <c r="K2545" s="2">
        <f>IF(I2545&lt;&gt;"",I2545,IFERROR(INDEX(Base!$I:$I,MATCH(1,(Base!$C:$C=C2545)*(Base!$I:$I&lt;&gt;""),0)),0))</f>
        <v/>
      </c>
      <c r="L2545" s="2">
        <f>IF(AND(I2545="",K2545&gt;0),"SIM","NÃO")</f>
        <v/>
      </c>
      <c r="M2545" s="2">
        <f>IF(ISNUMBER(SEARCH("SEPARA",UPPER(C2545))),"NÃO","SIM")</f>
        <v/>
      </c>
      <c r="N2545" s="2">
        <f>IFERROR(H2545/K2545,0)</f>
        <v/>
      </c>
      <c r="O2545" s="2">
        <f>IF(M2545="NÃO","EXCLUÍDO",IF(N2545&lt;Premissas!$B$8,"&lt; 1,00",IF(N2545&lt;Premissas!$B$9,"1,00 – 1,19",IF(N2545&lt;Premissas!$B$10,"1,20 – 1,39",IF(N2545&lt;Premissas!$B$11,"1,40 – 1,59",IF(N2545&lt;Premissas!$B$12,"1,60 – 1,99","≥ 2,00"))))))</f>
        <v/>
      </c>
      <c r="P2545" s="5">
        <f>IF(OR(M2545="NÃO",N2545&lt;Premissas!$B$8),Premissas!$B$13,IF(N2545&lt;Premissas!$B$9,Premissas!$B$14,IF(N2545&lt;Premissas!$B$10,Premissas!$B$15,IF(N2545&lt;Premissas!$B$11,Premissas!$B$16,IF(N2545&lt;Premissas!$B$12,Premissas!$B$17,Premissas!$B$18)))))</f>
        <v/>
      </c>
      <c r="Q2545" s="5">
        <f>IFERROR(P2545/Premissas!$B$4,0)</f>
        <v/>
      </c>
    </row>
    <row r="2546">
      <c r="A2546" s="2" t="n">
        <v>8</v>
      </c>
      <c r="B2546" s="2" t="n">
        <v>930</v>
      </c>
      <c r="C2546" s="2" t="inlineStr">
        <is>
          <t>CARREGAMENTO</t>
        </is>
      </c>
      <c r="D2546" s="2" t="inlineStr">
        <is>
          <t>5557976</t>
        </is>
      </c>
      <c r="E2546" s="2" t="inlineStr">
        <is>
          <t>DIOGO PINHEIRO</t>
        </is>
      </c>
      <c r="F2546" s="2" t="n">
        <v>489</v>
      </c>
      <c r="G2546" s="2" t="n">
        <v>21.76</v>
      </c>
      <c r="H2546" s="2" t="n">
        <v>22</v>
      </c>
      <c r="I2546" s="2" t="n">
        <v>0</v>
      </c>
      <c r="J2546" s="2" t="inlineStr">
        <is>
          <t>GPA</t>
        </is>
      </c>
      <c r="K2546" s="2">
        <f>IF(I2546&lt;&gt;"",I2546,IFERROR(INDEX(Base!$I:$I,MATCH(1,(Base!$C:$C=C2546)*(Base!$I:$I&lt;&gt;""),0)),0))</f>
        <v/>
      </c>
      <c r="L2546" s="2">
        <f>IF(AND(I2546="",K2546&gt;0),"SIM","NÃO")</f>
        <v/>
      </c>
      <c r="M2546" s="2">
        <f>IF(ISNUMBER(SEARCH("SEPARA",UPPER(C2546))),"NÃO","SIM")</f>
        <v/>
      </c>
      <c r="N2546" s="2">
        <f>IFERROR(H2546/K2546,0)</f>
        <v/>
      </c>
      <c r="O2546" s="2">
        <f>IF(M2546="NÃO","EXCLUÍDO",IF(N2546&lt;Premissas!$B$8,"&lt; 1,00",IF(N2546&lt;Premissas!$B$9,"1,00 – 1,19",IF(N2546&lt;Premissas!$B$10,"1,20 – 1,39",IF(N2546&lt;Premissas!$B$11,"1,40 – 1,59",IF(N2546&lt;Premissas!$B$12,"1,60 – 1,99","≥ 2,00"))))))</f>
        <v/>
      </c>
      <c r="P2546" s="5">
        <f>IF(OR(M2546="NÃO",N2546&lt;Premissas!$B$8),Premissas!$B$13,IF(N2546&lt;Premissas!$B$9,Premissas!$B$14,IF(N2546&lt;Premissas!$B$10,Premissas!$B$15,IF(N2546&lt;Premissas!$B$11,Premissas!$B$16,IF(N2546&lt;Premissas!$B$12,Premissas!$B$17,Premissas!$B$18)))))</f>
        <v/>
      </c>
      <c r="Q2546" s="5">
        <f>IFERROR(P2546/Premissas!$B$4,0)</f>
        <v/>
      </c>
    </row>
    <row r="2547">
      <c r="A2547" s="2" t="n">
        <v>8</v>
      </c>
      <c r="B2547" s="2" t="n">
        <v>930</v>
      </c>
      <c r="C2547" s="2" t="inlineStr">
        <is>
          <t>SEPARACAO</t>
        </is>
      </c>
      <c r="D2547" s="2" t="inlineStr">
        <is>
          <t>5557976</t>
        </is>
      </c>
      <c r="E2547" s="2" t="inlineStr">
        <is>
          <t>DIOGO PINHEIRO</t>
        </is>
      </c>
      <c r="F2547" s="2" t="n">
        <v>73</v>
      </c>
      <c r="G2547" s="2" t="n">
        <v>1.57</v>
      </c>
      <c r="H2547" s="2" t="n">
        <v>46</v>
      </c>
      <c r="I2547" s="2" t="n">
        <v>0</v>
      </c>
      <c r="J2547" s="2" t="inlineStr">
        <is>
          <t>GPA</t>
        </is>
      </c>
      <c r="K2547" s="2">
        <f>IF(I2547&lt;&gt;"",I2547,IFERROR(INDEX(Base!$I:$I,MATCH(1,(Base!$C:$C=C2547)*(Base!$I:$I&lt;&gt;""),0)),0))</f>
        <v/>
      </c>
      <c r="L2547" s="2">
        <f>IF(AND(I2547="",K2547&gt;0),"SIM","NÃO")</f>
        <v/>
      </c>
      <c r="M2547" s="2">
        <f>IF(ISNUMBER(SEARCH("SEPARA",UPPER(C2547))),"NÃO","SIM")</f>
        <v/>
      </c>
      <c r="N2547" s="2">
        <f>IFERROR(H2547/K2547,0)</f>
        <v/>
      </c>
      <c r="O2547" s="2">
        <f>IF(M2547="NÃO","EXCLUÍDO",IF(N2547&lt;Premissas!$B$8,"&lt; 1,00",IF(N2547&lt;Premissas!$B$9,"1,00 – 1,19",IF(N2547&lt;Premissas!$B$10,"1,20 – 1,39",IF(N2547&lt;Premissas!$B$11,"1,40 – 1,59",IF(N2547&lt;Premissas!$B$12,"1,60 – 1,99","≥ 2,00"))))))</f>
        <v/>
      </c>
      <c r="P2547" s="5">
        <f>IF(OR(M2547="NÃO",N2547&lt;Premissas!$B$8),Premissas!$B$13,IF(N2547&lt;Premissas!$B$9,Premissas!$B$14,IF(N2547&lt;Premissas!$B$10,Premissas!$B$15,IF(N2547&lt;Premissas!$B$11,Premissas!$B$16,IF(N2547&lt;Premissas!$B$12,Premissas!$B$17,Premissas!$B$18)))))</f>
        <v/>
      </c>
      <c r="Q2547" s="5">
        <f>IFERROR(P2547/Premissas!$B$4,0)</f>
        <v/>
      </c>
    </row>
    <row r="2548">
      <c r="A2548" s="2" t="n">
        <v>8</v>
      </c>
      <c r="B2548" s="2" t="n">
        <v>930</v>
      </c>
      <c r="C2548" s="2" t="inlineStr">
        <is>
          <t>ATIVIDADE OP. EMP.</t>
        </is>
      </c>
      <c r="D2548" s="2" t="inlineStr">
        <is>
          <t>5558859</t>
        </is>
      </c>
      <c r="E2548" s="2" t="inlineStr">
        <is>
          <t>Jonnathan Moura Da Silva</t>
        </is>
      </c>
      <c r="F2548" s="2" t="n">
        <v>439</v>
      </c>
      <c r="G2548" s="2" t="n">
        <v>86.09</v>
      </c>
      <c r="H2548" s="2" t="n">
        <v>5</v>
      </c>
      <c r="I2548" s="2" t="n">
        <v>0</v>
      </c>
      <c r="J2548" s="2" t="inlineStr">
        <is>
          <t>GPA</t>
        </is>
      </c>
      <c r="K2548" s="2">
        <f>IF(I2548&lt;&gt;"",I2548,IFERROR(INDEX(Base!$I:$I,MATCH(1,(Base!$C:$C=C2548)*(Base!$I:$I&lt;&gt;""),0)),0))</f>
        <v/>
      </c>
      <c r="L2548" s="2">
        <f>IF(AND(I2548="",K2548&gt;0),"SIM","NÃO")</f>
        <v/>
      </c>
      <c r="M2548" s="2">
        <f>IF(ISNUMBER(SEARCH("SEPARA",UPPER(C2548))),"NÃO","SIM")</f>
        <v/>
      </c>
      <c r="N2548" s="2">
        <f>IFERROR(H2548/K2548,0)</f>
        <v/>
      </c>
      <c r="O2548" s="2">
        <f>IF(M2548="NÃO","EXCLUÍDO",IF(N2548&lt;Premissas!$B$8,"&lt; 1,00",IF(N2548&lt;Premissas!$B$9,"1,00 – 1,19",IF(N2548&lt;Premissas!$B$10,"1,20 – 1,39",IF(N2548&lt;Premissas!$B$11,"1,40 – 1,59",IF(N2548&lt;Premissas!$B$12,"1,60 – 1,99","≥ 2,00"))))))</f>
        <v/>
      </c>
      <c r="P2548" s="5">
        <f>IF(OR(M2548="NÃO",N2548&lt;Premissas!$B$8),Premissas!$B$13,IF(N2548&lt;Premissas!$B$9,Premissas!$B$14,IF(N2548&lt;Premissas!$B$10,Premissas!$B$15,IF(N2548&lt;Premissas!$B$11,Premissas!$B$16,IF(N2548&lt;Premissas!$B$12,Premissas!$B$17,Premissas!$B$18)))))</f>
        <v/>
      </c>
      <c r="Q2548" s="5">
        <f>IFERROR(P2548/Premissas!$B$4,0)</f>
        <v/>
      </c>
    </row>
    <row r="2549">
      <c r="A2549" s="2" t="n">
        <v>8</v>
      </c>
      <c r="B2549" s="2" t="n">
        <v>930</v>
      </c>
      <c r="C2549" s="2" t="inlineStr">
        <is>
          <t>SEPARACAO</t>
        </is>
      </c>
      <c r="D2549" s="2" t="inlineStr">
        <is>
          <t>5571138</t>
        </is>
      </c>
      <c r="E2549" s="2" t="inlineStr">
        <is>
          <t>Jose Alves De Souza</t>
        </is>
      </c>
      <c r="F2549" s="2" t="n">
        <v>7080</v>
      </c>
      <c r="G2549" s="2" t="n">
        <v>94.43000000000001</v>
      </c>
      <c r="H2549" s="2" t="n">
        <v>75</v>
      </c>
      <c r="I2549" s="2" t="n">
        <v>0</v>
      </c>
      <c r="J2549" s="2" t="inlineStr">
        <is>
          <t>GPA</t>
        </is>
      </c>
      <c r="K2549" s="2">
        <f>IF(I2549&lt;&gt;"",I2549,IFERROR(INDEX(Base!$I:$I,MATCH(1,(Base!$C:$C=C2549)*(Base!$I:$I&lt;&gt;""),0)),0))</f>
        <v/>
      </c>
      <c r="L2549" s="2">
        <f>IF(AND(I2549="",K2549&gt;0),"SIM","NÃO")</f>
        <v/>
      </c>
      <c r="M2549" s="2">
        <f>IF(ISNUMBER(SEARCH("SEPARA",UPPER(C2549))),"NÃO","SIM")</f>
        <v/>
      </c>
      <c r="N2549" s="2">
        <f>IFERROR(H2549/K2549,0)</f>
        <v/>
      </c>
      <c r="O2549" s="2">
        <f>IF(M2549="NÃO","EXCLUÍDO",IF(N2549&lt;Premissas!$B$8,"&lt; 1,00",IF(N2549&lt;Premissas!$B$9,"1,00 – 1,19",IF(N2549&lt;Premissas!$B$10,"1,20 – 1,39",IF(N2549&lt;Premissas!$B$11,"1,40 – 1,59",IF(N2549&lt;Premissas!$B$12,"1,60 – 1,99","≥ 2,00"))))))</f>
        <v/>
      </c>
      <c r="P2549" s="5">
        <f>IF(OR(M2549="NÃO",N2549&lt;Premissas!$B$8),Premissas!$B$13,IF(N2549&lt;Premissas!$B$9,Premissas!$B$14,IF(N2549&lt;Premissas!$B$10,Premissas!$B$15,IF(N2549&lt;Premissas!$B$11,Premissas!$B$16,IF(N2549&lt;Premissas!$B$12,Premissas!$B$17,Premissas!$B$18)))))</f>
        <v/>
      </c>
      <c r="Q2549" s="5">
        <f>IFERROR(P2549/Premissas!$B$4,0)</f>
        <v/>
      </c>
    </row>
    <row r="2550">
      <c r="A2550" s="2" t="n">
        <v>8</v>
      </c>
      <c r="B2550" s="2" t="n">
        <v>930</v>
      </c>
      <c r="C2550" s="2" t="inlineStr">
        <is>
          <t>PUXADA RECEB</t>
        </is>
      </c>
      <c r="D2550" s="2" t="inlineStr">
        <is>
          <t>5606217</t>
        </is>
      </c>
      <c r="E2550" s="2" t="inlineStr">
        <is>
          <t>Erik Henrique Tavares De Noronha</t>
        </is>
      </c>
      <c r="F2550" s="2" t="n">
        <v>13</v>
      </c>
      <c r="G2550" s="2" t="n">
        <v>0.27</v>
      </c>
      <c r="H2550" s="2" t="n">
        <v>48</v>
      </c>
      <c r="I2550" s="2" t="n">
        <v>0</v>
      </c>
      <c r="J2550" s="2" t="inlineStr">
        <is>
          <t>GPA</t>
        </is>
      </c>
      <c r="K2550" s="2">
        <f>IF(I2550&lt;&gt;"",I2550,IFERROR(INDEX(Base!$I:$I,MATCH(1,(Base!$C:$C=C2550)*(Base!$I:$I&lt;&gt;""),0)),0))</f>
        <v/>
      </c>
      <c r="L2550" s="2">
        <f>IF(AND(I2550="",K2550&gt;0),"SIM","NÃO")</f>
        <v/>
      </c>
      <c r="M2550" s="2">
        <f>IF(ISNUMBER(SEARCH("SEPARA",UPPER(C2550))),"NÃO","SIM")</f>
        <v/>
      </c>
      <c r="N2550" s="2">
        <f>IFERROR(H2550/K2550,0)</f>
        <v/>
      </c>
      <c r="O2550" s="2">
        <f>IF(M2550="NÃO","EXCLUÍDO",IF(N2550&lt;Premissas!$B$8,"&lt; 1,00",IF(N2550&lt;Premissas!$B$9,"1,00 – 1,19",IF(N2550&lt;Premissas!$B$10,"1,20 – 1,39",IF(N2550&lt;Premissas!$B$11,"1,40 – 1,59",IF(N2550&lt;Premissas!$B$12,"1,60 – 1,99","≥ 2,00"))))))</f>
        <v/>
      </c>
      <c r="P2550" s="5">
        <f>IF(OR(M2550="NÃO",N2550&lt;Premissas!$B$8),Premissas!$B$13,IF(N2550&lt;Premissas!$B$9,Premissas!$B$14,IF(N2550&lt;Premissas!$B$10,Premissas!$B$15,IF(N2550&lt;Premissas!$B$11,Premissas!$B$16,IF(N2550&lt;Premissas!$B$12,Premissas!$B$17,Premissas!$B$18)))))</f>
        <v/>
      </c>
      <c r="Q2550" s="5">
        <f>IFERROR(P2550/Premissas!$B$4,0)</f>
        <v/>
      </c>
    </row>
    <row r="2551">
      <c r="A2551" s="2" t="n">
        <v>8</v>
      </c>
      <c r="B2551" s="2" t="n">
        <v>930</v>
      </c>
      <c r="C2551" s="2" t="inlineStr">
        <is>
          <t>RECEBIMENTO</t>
        </is>
      </c>
      <c r="D2551" s="2" t="inlineStr">
        <is>
          <t>5606217</t>
        </is>
      </c>
      <c r="E2551" s="2" t="inlineStr">
        <is>
          <t>Erik Henrique Tavares De Noronha</t>
        </is>
      </c>
      <c r="F2551" s="2" t="n">
        <v>1839</v>
      </c>
      <c r="G2551" s="2" t="n">
        <v>87.56999999999999</v>
      </c>
      <c r="H2551" s="2" t="n">
        <v>21</v>
      </c>
      <c r="I2551" s="2" t="n">
        <v>0</v>
      </c>
      <c r="J2551" s="2" t="inlineStr">
        <is>
          <t>GPA</t>
        </is>
      </c>
      <c r="K2551" s="2">
        <f>IF(I2551&lt;&gt;"",I2551,IFERROR(INDEX(Base!$I:$I,MATCH(1,(Base!$C:$C=C2551)*(Base!$I:$I&lt;&gt;""),0)),0))</f>
        <v/>
      </c>
      <c r="L2551" s="2">
        <f>IF(AND(I2551="",K2551&gt;0),"SIM","NÃO")</f>
        <v/>
      </c>
      <c r="M2551" s="2">
        <f>IF(ISNUMBER(SEARCH("SEPARA",UPPER(C2551))),"NÃO","SIM")</f>
        <v/>
      </c>
      <c r="N2551" s="2">
        <f>IFERROR(H2551/K2551,0)</f>
        <v/>
      </c>
      <c r="O2551" s="2">
        <f>IF(M2551="NÃO","EXCLUÍDO",IF(N2551&lt;Premissas!$B$8,"&lt; 1,00",IF(N2551&lt;Premissas!$B$9,"1,00 – 1,19",IF(N2551&lt;Premissas!$B$10,"1,20 – 1,39",IF(N2551&lt;Premissas!$B$11,"1,40 – 1,59",IF(N2551&lt;Premissas!$B$12,"1,60 – 1,99","≥ 2,00"))))))</f>
        <v/>
      </c>
      <c r="P2551" s="5">
        <f>IF(OR(M2551="NÃO",N2551&lt;Premissas!$B$8),Premissas!$B$13,IF(N2551&lt;Premissas!$B$9,Premissas!$B$14,IF(N2551&lt;Premissas!$B$10,Premissas!$B$15,IF(N2551&lt;Premissas!$B$11,Premissas!$B$16,IF(N2551&lt;Premissas!$B$12,Premissas!$B$17,Premissas!$B$18)))))</f>
        <v/>
      </c>
      <c r="Q2551" s="5">
        <f>IFERROR(P2551/Premissas!$B$4,0)</f>
        <v/>
      </c>
    </row>
    <row r="2552">
      <c r="A2552" s="2" t="n">
        <v>8</v>
      </c>
      <c r="B2552" s="2" t="n">
        <v>930</v>
      </c>
      <c r="C2552" s="2" t="inlineStr">
        <is>
          <t>CARREGAMENTO</t>
        </is>
      </c>
      <c r="D2552" s="2" t="inlineStr">
        <is>
          <t>5606969</t>
        </is>
      </c>
      <c r="E2552" s="2" t="inlineStr">
        <is>
          <t>Robert Pereira De Oliveira</t>
        </is>
      </c>
      <c r="F2552" s="2" t="n">
        <v>269</v>
      </c>
      <c r="G2552" s="2" t="n">
        <v>26.11</v>
      </c>
      <c r="H2552" s="2" t="n">
        <v>10</v>
      </c>
      <c r="I2552" s="2" t="n">
        <v>0</v>
      </c>
      <c r="J2552" s="2" t="inlineStr">
        <is>
          <t>GPA</t>
        </is>
      </c>
      <c r="K2552" s="2">
        <f>IF(I2552&lt;&gt;"",I2552,IFERROR(INDEX(Base!$I:$I,MATCH(1,(Base!$C:$C=C2552)*(Base!$I:$I&lt;&gt;""),0)),0))</f>
        <v/>
      </c>
      <c r="L2552" s="2">
        <f>IF(AND(I2552="",K2552&gt;0),"SIM","NÃO")</f>
        <v/>
      </c>
      <c r="M2552" s="2">
        <f>IF(ISNUMBER(SEARCH("SEPARA",UPPER(C2552))),"NÃO","SIM")</f>
        <v/>
      </c>
      <c r="N2552" s="2">
        <f>IFERROR(H2552/K2552,0)</f>
        <v/>
      </c>
      <c r="O2552" s="2">
        <f>IF(M2552="NÃO","EXCLUÍDO",IF(N2552&lt;Premissas!$B$8,"&lt; 1,00",IF(N2552&lt;Premissas!$B$9,"1,00 – 1,19",IF(N2552&lt;Premissas!$B$10,"1,20 – 1,39",IF(N2552&lt;Premissas!$B$11,"1,40 – 1,59",IF(N2552&lt;Premissas!$B$12,"1,60 – 1,99","≥ 2,00"))))))</f>
        <v/>
      </c>
      <c r="P2552" s="5">
        <f>IF(OR(M2552="NÃO",N2552&lt;Premissas!$B$8),Premissas!$B$13,IF(N2552&lt;Premissas!$B$9,Premissas!$B$14,IF(N2552&lt;Premissas!$B$10,Premissas!$B$15,IF(N2552&lt;Premissas!$B$11,Premissas!$B$16,IF(N2552&lt;Premissas!$B$12,Premissas!$B$17,Premissas!$B$18)))))</f>
        <v/>
      </c>
      <c r="Q2552" s="5">
        <f>IFERROR(P2552/Premissas!$B$4,0)</f>
        <v/>
      </c>
    </row>
    <row r="2553">
      <c r="A2553" s="2" t="n">
        <v>8</v>
      </c>
      <c r="B2553" s="2" t="n">
        <v>930</v>
      </c>
      <c r="C2553" s="2" t="inlineStr">
        <is>
          <t>PUXADA RECEB</t>
        </is>
      </c>
      <c r="D2553" s="2" t="inlineStr">
        <is>
          <t>5609410</t>
        </is>
      </c>
      <c r="E2553" s="2" t="inlineStr">
        <is>
          <t>MAURICIO FERREIRA DA SILVA</t>
        </is>
      </c>
      <c r="F2553" s="2" t="n">
        <v>84</v>
      </c>
      <c r="G2553" s="2" t="n">
        <v>3.73</v>
      </c>
      <c r="H2553" s="2" t="n">
        <v>23</v>
      </c>
      <c r="I2553" s="2" t="n">
        <v>0</v>
      </c>
      <c r="J2553" s="2" t="inlineStr">
        <is>
          <t>GPA</t>
        </is>
      </c>
      <c r="K2553" s="2">
        <f>IF(I2553&lt;&gt;"",I2553,IFERROR(INDEX(Base!$I:$I,MATCH(1,(Base!$C:$C=C2553)*(Base!$I:$I&lt;&gt;""),0)),0))</f>
        <v/>
      </c>
      <c r="L2553" s="2">
        <f>IF(AND(I2553="",K2553&gt;0),"SIM","NÃO")</f>
        <v/>
      </c>
      <c r="M2553" s="2">
        <f>IF(ISNUMBER(SEARCH("SEPARA",UPPER(C2553))),"NÃO","SIM")</f>
        <v/>
      </c>
      <c r="N2553" s="2">
        <f>IFERROR(H2553/K2553,0)</f>
        <v/>
      </c>
      <c r="O2553" s="2">
        <f>IF(M2553="NÃO","EXCLUÍDO",IF(N2553&lt;Premissas!$B$8,"&lt; 1,00",IF(N2553&lt;Premissas!$B$9,"1,00 – 1,19",IF(N2553&lt;Premissas!$B$10,"1,20 – 1,39",IF(N2553&lt;Premissas!$B$11,"1,40 – 1,59",IF(N2553&lt;Premissas!$B$12,"1,60 – 1,99","≥ 2,00"))))))</f>
        <v/>
      </c>
      <c r="P2553" s="5">
        <f>IF(OR(M2553="NÃO",N2553&lt;Premissas!$B$8),Premissas!$B$13,IF(N2553&lt;Premissas!$B$9,Premissas!$B$14,IF(N2553&lt;Premissas!$B$10,Premissas!$B$15,IF(N2553&lt;Premissas!$B$11,Premissas!$B$16,IF(N2553&lt;Premissas!$B$12,Premissas!$B$17,Premissas!$B$18)))))</f>
        <v/>
      </c>
      <c r="Q2553" s="5">
        <f>IFERROR(P2553/Premissas!$B$4,0)</f>
        <v/>
      </c>
    </row>
    <row r="2554">
      <c r="A2554" s="2" t="n">
        <v>8</v>
      </c>
      <c r="B2554" s="2" t="n">
        <v>930</v>
      </c>
      <c r="C2554" s="2" t="inlineStr">
        <is>
          <t>CARREGAMENTO</t>
        </is>
      </c>
      <c r="D2554" s="2" t="inlineStr">
        <is>
          <t>5626935</t>
        </is>
      </c>
      <c r="E2554" s="2" t="inlineStr">
        <is>
          <t>Joao Vytor Da Silva</t>
        </is>
      </c>
      <c r="F2554" s="2" t="n">
        <v>55</v>
      </c>
      <c r="G2554" s="2" t="n">
        <v>4.84</v>
      </c>
      <c r="H2554" s="2" t="n">
        <v>11</v>
      </c>
      <c r="I2554" s="2" t="n">
        <v>0</v>
      </c>
      <c r="J2554" s="2" t="inlineStr">
        <is>
          <t>GPA</t>
        </is>
      </c>
      <c r="K2554" s="2">
        <f>IF(I2554&lt;&gt;"",I2554,IFERROR(INDEX(Base!$I:$I,MATCH(1,(Base!$C:$C=C2554)*(Base!$I:$I&lt;&gt;""),0)),0))</f>
        <v/>
      </c>
      <c r="L2554" s="2">
        <f>IF(AND(I2554="",K2554&gt;0),"SIM","NÃO")</f>
        <v/>
      </c>
      <c r="M2554" s="2">
        <f>IF(ISNUMBER(SEARCH("SEPARA",UPPER(C2554))),"NÃO","SIM")</f>
        <v/>
      </c>
      <c r="N2554" s="2">
        <f>IFERROR(H2554/K2554,0)</f>
        <v/>
      </c>
      <c r="O2554" s="2">
        <f>IF(M2554="NÃO","EXCLUÍDO",IF(N2554&lt;Premissas!$B$8,"&lt; 1,00",IF(N2554&lt;Premissas!$B$9,"1,00 – 1,19",IF(N2554&lt;Premissas!$B$10,"1,20 – 1,39",IF(N2554&lt;Premissas!$B$11,"1,40 – 1,59",IF(N2554&lt;Premissas!$B$12,"1,60 – 1,99","≥ 2,00"))))))</f>
        <v/>
      </c>
      <c r="P2554" s="5">
        <f>IF(OR(M2554="NÃO",N2554&lt;Premissas!$B$8),Premissas!$B$13,IF(N2554&lt;Premissas!$B$9,Premissas!$B$14,IF(N2554&lt;Premissas!$B$10,Premissas!$B$15,IF(N2554&lt;Premissas!$B$11,Premissas!$B$16,IF(N2554&lt;Premissas!$B$12,Premissas!$B$17,Premissas!$B$18)))))</f>
        <v/>
      </c>
      <c r="Q2554" s="5">
        <f>IFERROR(P2554/Premissas!$B$4,0)</f>
        <v/>
      </c>
    </row>
    <row r="2555">
      <c r="A2555" s="2" t="n">
        <v>8</v>
      </c>
      <c r="B2555" s="2" t="n">
        <v>930</v>
      </c>
      <c r="C2555" s="2" t="inlineStr">
        <is>
          <t>CARREGAMENTO</t>
        </is>
      </c>
      <c r="D2555" s="2" t="inlineStr">
        <is>
          <t>5637139</t>
        </is>
      </c>
      <c r="E2555" s="2" t="inlineStr">
        <is>
          <t>Junior Raphael Da Silva Gomes</t>
        </is>
      </c>
      <c r="F2555" s="2" t="n">
        <v>71</v>
      </c>
      <c r="G2555" s="2" t="n">
        <v>3.79</v>
      </c>
      <c r="H2555" s="2" t="n">
        <v>19</v>
      </c>
      <c r="I2555" s="2" t="n">
        <v>0</v>
      </c>
      <c r="J2555" s="2" t="inlineStr">
        <is>
          <t>GPA</t>
        </is>
      </c>
      <c r="K2555" s="2">
        <f>IF(I2555&lt;&gt;"",I2555,IFERROR(INDEX(Base!$I:$I,MATCH(1,(Base!$C:$C=C2555)*(Base!$I:$I&lt;&gt;""),0)),0))</f>
        <v/>
      </c>
      <c r="L2555" s="2">
        <f>IF(AND(I2555="",K2555&gt;0),"SIM","NÃO")</f>
        <v/>
      </c>
      <c r="M2555" s="2">
        <f>IF(ISNUMBER(SEARCH("SEPARA",UPPER(C2555))),"NÃO","SIM")</f>
        <v/>
      </c>
      <c r="N2555" s="2">
        <f>IFERROR(H2555/K2555,0)</f>
        <v/>
      </c>
      <c r="O2555" s="2">
        <f>IF(M2555="NÃO","EXCLUÍDO",IF(N2555&lt;Premissas!$B$8,"&lt; 1,00",IF(N2555&lt;Premissas!$B$9,"1,00 – 1,19",IF(N2555&lt;Premissas!$B$10,"1,20 – 1,39",IF(N2555&lt;Premissas!$B$11,"1,40 – 1,59",IF(N2555&lt;Premissas!$B$12,"1,60 – 1,99","≥ 2,00"))))))</f>
        <v/>
      </c>
      <c r="P2555" s="5">
        <f>IF(OR(M2555="NÃO",N2555&lt;Premissas!$B$8),Premissas!$B$13,IF(N2555&lt;Premissas!$B$9,Premissas!$B$14,IF(N2555&lt;Premissas!$B$10,Premissas!$B$15,IF(N2555&lt;Premissas!$B$11,Premissas!$B$16,IF(N2555&lt;Premissas!$B$12,Premissas!$B$17,Premissas!$B$18)))))</f>
        <v/>
      </c>
      <c r="Q2555" s="5">
        <f>IFERROR(P2555/Premissas!$B$4,0)</f>
        <v/>
      </c>
    </row>
    <row r="2556">
      <c r="A2556" s="2" t="n">
        <v>8</v>
      </c>
      <c r="B2556" s="2" t="n">
        <v>930</v>
      </c>
      <c r="C2556" s="2" t="inlineStr">
        <is>
          <t>SEPARACAO</t>
        </is>
      </c>
      <c r="D2556" s="2" t="inlineStr">
        <is>
          <t>5637139</t>
        </is>
      </c>
      <c r="E2556" s="2" t="inlineStr">
        <is>
          <t>Junior Raphael Da Silva Gomes</t>
        </is>
      </c>
      <c r="F2556" s="2" t="n">
        <v>160</v>
      </c>
      <c r="G2556" s="2" t="n">
        <v>3.16</v>
      </c>
      <c r="H2556" s="2" t="n">
        <v>51</v>
      </c>
      <c r="I2556" s="2" t="n">
        <v>0</v>
      </c>
      <c r="J2556" s="2" t="inlineStr">
        <is>
          <t>GPA</t>
        </is>
      </c>
      <c r="K2556" s="2">
        <f>IF(I2556&lt;&gt;"",I2556,IFERROR(INDEX(Base!$I:$I,MATCH(1,(Base!$C:$C=C2556)*(Base!$I:$I&lt;&gt;""),0)),0))</f>
        <v/>
      </c>
      <c r="L2556" s="2">
        <f>IF(AND(I2556="",K2556&gt;0),"SIM","NÃO")</f>
        <v/>
      </c>
      <c r="M2556" s="2">
        <f>IF(ISNUMBER(SEARCH("SEPARA",UPPER(C2556))),"NÃO","SIM")</f>
        <v/>
      </c>
      <c r="N2556" s="2">
        <f>IFERROR(H2556/K2556,0)</f>
        <v/>
      </c>
      <c r="O2556" s="2">
        <f>IF(M2556="NÃO","EXCLUÍDO",IF(N2556&lt;Premissas!$B$8,"&lt; 1,00",IF(N2556&lt;Premissas!$B$9,"1,00 – 1,19",IF(N2556&lt;Premissas!$B$10,"1,20 – 1,39",IF(N2556&lt;Premissas!$B$11,"1,40 – 1,59",IF(N2556&lt;Premissas!$B$12,"1,60 – 1,99","≥ 2,00"))))))</f>
        <v/>
      </c>
      <c r="P2556" s="5">
        <f>IF(OR(M2556="NÃO",N2556&lt;Premissas!$B$8),Premissas!$B$13,IF(N2556&lt;Premissas!$B$9,Premissas!$B$14,IF(N2556&lt;Premissas!$B$10,Premissas!$B$15,IF(N2556&lt;Premissas!$B$11,Premissas!$B$16,IF(N2556&lt;Premissas!$B$12,Premissas!$B$17,Premissas!$B$18)))))</f>
        <v/>
      </c>
      <c r="Q2556" s="5">
        <f>IFERROR(P2556/Premissas!$B$4,0)</f>
        <v/>
      </c>
    </row>
    <row r="2557">
      <c r="A2557" s="2" t="n">
        <v>8</v>
      </c>
      <c r="B2557" s="2" t="n">
        <v>930</v>
      </c>
      <c r="C2557" s="2" t="inlineStr">
        <is>
          <t>PUXADA RECEB</t>
        </is>
      </c>
      <c r="D2557" s="2" t="inlineStr">
        <is>
          <t>5648700</t>
        </is>
      </c>
      <c r="E2557" s="2" t="inlineStr">
        <is>
          <t>Tiago Santos De Jesus</t>
        </is>
      </c>
      <c r="F2557" s="2" t="n">
        <v>2</v>
      </c>
      <c r="G2557" s="2" t="n">
        <v>0.07000000000000001</v>
      </c>
      <c r="H2557" s="2" t="n">
        <v>29</v>
      </c>
      <c r="I2557" s="2" t="n">
        <v>0</v>
      </c>
      <c r="J2557" s="2" t="inlineStr">
        <is>
          <t>GPA</t>
        </is>
      </c>
      <c r="K2557" s="2">
        <f>IF(I2557&lt;&gt;"",I2557,IFERROR(INDEX(Base!$I:$I,MATCH(1,(Base!$C:$C=C2557)*(Base!$I:$I&lt;&gt;""),0)),0))</f>
        <v/>
      </c>
      <c r="L2557" s="2">
        <f>IF(AND(I2557="",K2557&gt;0),"SIM","NÃO")</f>
        <v/>
      </c>
      <c r="M2557" s="2">
        <f>IF(ISNUMBER(SEARCH("SEPARA",UPPER(C2557))),"NÃO","SIM")</f>
        <v/>
      </c>
      <c r="N2557" s="2">
        <f>IFERROR(H2557/K2557,0)</f>
        <v/>
      </c>
      <c r="O2557" s="2">
        <f>IF(M2557="NÃO","EXCLUÍDO",IF(N2557&lt;Premissas!$B$8,"&lt; 1,00",IF(N2557&lt;Premissas!$B$9,"1,00 – 1,19",IF(N2557&lt;Premissas!$B$10,"1,20 – 1,39",IF(N2557&lt;Premissas!$B$11,"1,40 – 1,59",IF(N2557&lt;Premissas!$B$12,"1,60 – 1,99","≥ 2,00"))))))</f>
        <v/>
      </c>
      <c r="P2557" s="5">
        <f>IF(OR(M2557="NÃO",N2557&lt;Premissas!$B$8),Premissas!$B$13,IF(N2557&lt;Premissas!$B$9,Premissas!$B$14,IF(N2557&lt;Premissas!$B$10,Premissas!$B$15,IF(N2557&lt;Premissas!$B$11,Premissas!$B$16,IF(N2557&lt;Premissas!$B$12,Premissas!$B$17,Premissas!$B$18)))))</f>
        <v/>
      </c>
      <c r="Q2557" s="5">
        <f>IFERROR(P2557/Premissas!$B$4,0)</f>
        <v/>
      </c>
    </row>
    <row r="2558">
      <c r="A2558" s="2" t="n">
        <v>8</v>
      </c>
      <c r="B2558" s="2" t="n">
        <v>930</v>
      </c>
      <c r="C2558" s="2" t="inlineStr">
        <is>
          <t>RECEBIMENTO</t>
        </is>
      </c>
      <c r="D2558" s="2" t="inlineStr">
        <is>
          <t>5648700</t>
        </is>
      </c>
      <c r="E2558" s="2" t="inlineStr">
        <is>
          <t>Tiago Santos De Jesus</t>
        </is>
      </c>
      <c r="F2558" s="2" t="n">
        <v>1</v>
      </c>
      <c r="G2558" s="2" t="n">
        <v>0.03</v>
      </c>
      <c r="H2558" s="2" t="n">
        <v>33</v>
      </c>
      <c r="I2558" s="2" t="n">
        <v>0</v>
      </c>
      <c r="J2558" s="2" t="inlineStr">
        <is>
          <t>GPA</t>
        </is>
      </c>
      <c r="K2558" s="2">
        <f>IF(I2558&lt;&gt;"",I2558,IFERROR(INDEX(Base!$I:$I,MATCH(1,(Base!$C:$C=C2558)*(Base!$I:$I&lt;&gt;""),0)),0))</f>
        <v/>
      </c>
      <c r="L2558" s="2">
        <f>IF(AND(I2558="",K2558&gt;0),"SIM","NÃO")</f>
        <v/>
      </c>
      <c r="M2558" s="2">
        <f>IF(ISNUMBER(SEARCH("SEPARA",UPPER(C2558))),"NÃO","SIM")</f>
        <v/>
      </c>
      <c r="N2558" s="2">
        <f>IFERROR(H2558/K2558,0)</f>
        <v/>
      </c>
      <c r="O2558" s="2">
        <f>IF(M2558="NÃO","EXCLUÍDO",IF(N2558&lt;Premissas!$B$8,"&lt; 1,00",IF(N2558&lt;Premissas!$B$9,"1,00 – 1,19",IF(N2558&lt;Premissas!$B$10,"1,20 – 1,39",IF(N2558&lt;Premissas!$B$11,"1,40 – 1,59",IF(N2558&lt;Premissas!$B$12,"1,60 – 1,99","≥ 2,00"))))))</f>
        <v/>
      </c>
      <c r="P2558" s="5">
        <f>IF(OR(M2558="NÃO",N2558&lt;Premissas!$B$8),Premissas!$B$13,IF(N2558&lt;Premissas!$B$9,Premissas!$B$14,IF(N2558&lt;Premissas!$B$10,Premissas!$B$15,IF(N2558&lt;Premissas!$B$11,Premissas!$B$16,IF(N2558&lt;Premissas!$B$12,Premissas!$B$17,Premissas!$B$18)))))</f>
        <v/>
      </c>
      <c r="Q2558" s="5">
        <f>IFERROR(P2558/Premissas!$B$4,0)</f>
        <v/>
      </c>
    </row>
    <row r="2559">
      <c r="A2559" s="2" t="n">
        <v>8</v>
      </c>
      <c r="B2559" s="2" t="n">
        <v>930</v>
      </c>
      <c r="C2559" s="2" t="inlineStr">
        <is>
          <t>CARREGAMENTO</t>
        </is>
      </c>
      <c r="D2559" s="2" t="inlineStr">
        <is>
          <t>5649030</t>
        </is>
      </c>
      <c r="E2559" s="2" t="inlineStr">
        <is>
          <t>Thiago Alves Da Silva</t>
        </is>
      </c>
      <c r="F2559" s="2" t="n">
        <v>15</v>
      </c>
      <c r="G2559" s="2" t="n">
        <v>7.05</v>
      </c>
      <c r="H2559" s="2" t="n">
        <v>2</v>
      </c>
      <c r="I2559" s="2" t="n">
        <v>0</v>
      </c>
      <c r="J2559" s="2" t="inlineStr">
        <is>
          <t>GPA</t>
        </is>
      </c>
      <c r="K2559" s="2">
        <f>IF(I2559&lt;&gt;"",I2559,IFERROR(INDEX(Base!$I:$I,MATCH(1,(Base!$C:$C=C2559)*(Base!$I:$I&lt;&gt;""),0)),0))</f>
        <v/>
      </c>
      <c r="L2559" s="2">
        <f>IF(AND(I2559="",K2559&gt;0),"SIM","NÃO")</f>
        <v/>
      </c>
      <c r="M2559" s="2">
        <f>IF(ISNUMBER(SEARCH("SEPARA",UPPER(C2559))),"NÃO","SIM")</f>
        <v/>
      </c>
      <c r="N2559" s="2">
        <f>IFERROR(H2559/K2559,0)</f>
        <v/>
      </c>
      <c r="O2559" s="2">
        <f>IF(M2559="NÃO","EXCLUÍDO",IF(N2559&lt;Premissas!$B$8,"&lt; 1,00",IF(N2559&lt;Premissas!$B$9,"1,00 – 1,19",IF(N2559&lt;Premissas!$B$10,"1,20 – 1,39",IF(N2559&lt;Premissas!$B$11,"1,40 – 1,59",IF(N2559&lt;Premissas!$B$12,"1,60 – 1,99","≥ 2,00"))))))</f>
        <v/>
      </c>
      <c r="P2559" s="5">
        <f>IF(OR(M2559="NÃO",N2559&lt;Premissas!$B$8),Premissas!$B$13,IF(N2559&lt;Premissas!$B$9,Premissas!$B$14,IF(N2559&lt;Premissas!$B$10,Premissas!$B$15,IF(N2559&lt;Premissas!$B$11,Premissas!$B$16,IF(N2559&lt;Premissas!$B$12,Premissas!$B$17,Premissas!$B$18)))))</f>
        <v/>
      </c>
      <c r="Q2559" s="5">
        <f>IFERROR(P2559/Premissas!$B$4,0)</f>
        <v/>
      </c>
    </row>
    <row r="2560">
      <c r="A2560" s="2" t="n">
        <v>8</v>
      </c>
      <c r="B2560" s="2" t="n">
        <v>930</v>
      </c>
      <c r="C2560" s="2" t="inlineStr">
        <is>
          <t>CARREGAMENTO</t>
        </is>
      </c>
      <c r="D2560" s="2" t="inlineStr">
        <is>
          <t>5658349</t>
        </is>
      </c>
      <c r="E2560" s="2" t="inlineStr">
        <is>
          <t>Vitor Antunes Lopes Cantero</t>
        </is>
      </c>
      <c r="F2560" s="2" t="n">
        <v>208</v>
      </c>
      <c r="G2560" s="2" t="n">
        <v>18.93</v>
      </c>
      <c r="H2560" s="2" t="n">
        <v>11</v>
      </c>
      <c r="I2560" s="2" t="n">
        <v>0</v>
      </c>
      <c r="J2560" s="2" t="inlineStr">
        <is>
          <t>GPA</t>
        </is>
      </c>
      <c r="K2560" s="2">
        <f>IF(I2560&lt;&gt;"",I2560,IFERROR(INDEX(Base!$I:$I,MATCH(1,(Base!$C:$C=C2560)*(Base!$I:$I&lt;&gt;""),0)),0))</f>
        <v/>
      </c>
      <c r="L2560" s="2">
        <f>IF(AND(I2560="",K2560&gt;0),"SIM","NÃO")</f>
        <v/>
      </c>
      <c r="M2560" s="2">
        <f>IF(ISNUMBER(SEARCH("SEPARA",UPPER(C2560))),"NÃO","SIM")</f>
        <v/>
      </c>
      <c r="N2560" s="2">
        <f>IFERROR(H2560/K2560,0)</f>
        <v/>
      </c>
      <c r="O2560" s="2">
        <f>IF(M2560="NÃO","EXCLUÍDO",IF(N2560&lt;Premissas!$B$8,"&lt; 1,00",IF(N2560&lt;Premissas!$B$9,"1,00 – 1,19",IF(N2560&lt;Premissas!$B$10,"1,20 – 1,39",IF(N2560&lt;Premissas!$B$11,"1,40 – 1,59",IF(N2560&lt;Premissas!$B$12,"1,60 – 1,99","≥ 2,00"))))))</f>
        <v/>
      </c>
      <c r="P2560" s="5">
        <f>IF(OR(M2560="NÃO",N2560&lt;Premissas!$B$8),Premissas!$B$13,IF(N2560&lt;Premissas!$B$9,Premissas!$B$14,IF(N2560&lt;Premissas!$B$10,Premissas!$B$15,IF(N2560&lt;Premissas!$B$11,Premissas!$B$16,IF(N2560&lt;Premissas!$B$12,Premissas!$B$17,Premissas!$B$18)))))</f>
        <v/>
      </c>
      <c r="Q2560" s="5">
        <f>IFERROR(P2560/Premissas!$B$4,0)</f>
        <v/>
      </c>
    </row>
    <row r="2561">
      <c r="A2561" s="2" t="n">
        <v>8</v>
      </c>
      <c r="B2561" s="2" t="n">
        <v>930</v>
      </c>
      <c r="C2561" s="2" t="inlineStr">
        <is>
          <t>ATIVIDADE OP. EMP.</t>
        </is>
      </c>
      <c r="D2561" s="2" t="inlineStr">
        <is>
          <t>5666945</t>
        </is>
      </c>
      <c r="E2561" s="2" t="inlineStr">
        <is>
          <t>Felipe Amador Moreira</t>
        </is>
      </c>
      <c r="F2561" s="2" t="n">
        <v>690</v>
      </c>
      <c r="G2561" s="2" t="n">
        <v>55.07</v>
      </c>
      <c r="H2561" s="2" t="n">
        <v>13</v>
      </c>
      <c r="I2561" s="2" t="n">
        <v>0</v>
      </c>
      <c r="J2561" s="2" t="inlineStr">
        <is>
          <t>GPA</t>
        </is>
      </c>
      <c r="K2561" s="2">
        <f>IF(I2561&lt;&gt;"",I2561,IFERROR(INDEX(Base!$I:$I,MATCH(1,(Base!$C:$C=C2561)*(Base!$I:$I&lt;&gt;""),0)),0))</f>
        <v/>
      </c>
      <c r="L2561" s="2">
        <f>IF(AND(I2561="",K2561&gt;0),"SIM","NÃO")</f>
        <v/>
      </c>
      <c r="M2561" s="2">
        <f>IF(ISNUMBER(SEARCH("SEPARA",UPPER(C2561))),"NÃO","SIM")</f>
        <v/>
      </c>
      <c r="N2561" s="2">
        <f>IFERROR(H2561/K2561,0)</f>
        <v/>
      </c>
      <c r="O2561" s="2">
        <f>IF(M2561="NÃO","EXCLUÍDO",IF(N2561&lt;Premissas!$B$8,"&lt; 1,00",IF(N2561&lt;Premissas!$B$9,"1,00 – 1,19",IF(N2561&lt;Premissas!$B$10,"1,20 – 1,39",IF(N2561&lt;Premissas!$B$11,"1,40 – 1,59",IF(N2561&lt;Premissas!$B$12,"1,60 – 1,99","≥ 2,00"))))))</f>
        <v/>
      </c>
      <c r="P2561" s="5">
        <f>IF(OR(M2561="NÃO",N2561&lt;Premissas!$B$8),Premissas!$B$13,IF(N2561&lt;Premissas!$B$9,Premissas!$B$14,IF(N2561&lt;Premissas!$B$10,Premissas!$B$15,IF(N2561&lt;Premissas!$B$11,Premissas!$B$16,IF(N2561&lt;Premissas!$B$12,Premissas!$B$17,Premissas!$B$18)))))</f>
        <v/>
      </c>
      <c r="Q2561" s="5">
        <f>IFERROR(P2561/Premissas!$B$4,0)</f>
        <v/>
      </c>
    </row>
    <row r="2562">
      <c r="A2562" s="2" t="n">
        <v>8</v>
      </c>
      <c r="B2562" s="2" t="n">
        <v>930</v>
      </c>
      <c r="C2562" s="2" t="inlineStr">
        <is>
          <t>CARREGAMENTO</t>
        </is>
      </c>
      <c r="D2562" s="2" t="inlineStr">
        <is>
          <t>5666945</t>
        </is>
      </c>
      <c r="E2562" s="2" t="inlineStr">
        <is>
          <t>Felipe Amador Moreira</t>
        </is>
      </c>
      <c r="F2562" s="2" t="n">
        <v>16</v>
      </c>
      <c r="G2562" s="2" t="n">
        <v>0</v>
      </c>
      <c r="H2562" s="2" t="n">
        <v>0</v>
      </c>
      <c r="I2562" s="2" t="n">
        <v>0</v>
      </c>
      <c r="J2562" s="2" t="inlineStr">
        <is>
          <t>GPA</t>
        </is>
      </c>
      <c r="K2562" s="2">
        <f>IF(I2562&lt;&gt;"",I2562,IFERROR(INDEX(Base!$I:$I,MATCH(1,(Base!$C:$C=C2562)*(Base!$I:$I&lt;&gt;""),0)),0))</f>
        <v/>
      </c>
      <c r="L2562" s="2">
        <f>IF(AND(I2562="",K2562&gt;0),"SIM","NÃO")</f>
        <v/>
      </c>
      <c r="M2562" s="2">
        <f>IF(ISNUMBER(SEARCH("SEPARA",UPPER(C2562))),"NÃO","SIM")</f>
        <v/>
      </c>
      <c r="N2562" s="2">
        <f>IFERROR(H2562/K2562,0)</f>
        <v/>
      </c>
      <c r="O2562" s="2">
        <f>IF(M2562="NÃO","EXCLUÍDO",IF(N2562&lt;Premissas!$B$8,"&lt; 1,00",IF(N2562&lt;Premissas!$B$9,"1,00 – 1,19",IF(N2562&lt;Premissas!$B$10,"1,20 – 1,39",IF(N2562&lt;Premissas!$B$11,"1,40 – 1,59",IF(N2562&lt;Premissas!$B$12,"1,60 – 1,99","≥ 2,00"))))))</f>
        <v/>
      </c>
      <c r="P2562" s="5">
        <f>IF(OR(M2562="NÃO",N2562&lt;Premissas!$B$8),Premissas!$B$13,IF(N2562&lt;Premissas!$B$9,Premissas!$B$14,IF(N2562&lt;Premissas!$B$10,Premissas!$B$15,IF(N2562&lt;Premissas!$B$11,Premissas!$B$16,IF(N2562&lt;Premissas!$B$12,Premissas!$B$17,Premissas!$B$18)))))</f>
        <v/>
      </c>
      <c r="Q2562" s="5">
        <f>IFERROR(P2562/Premissas!$B$4,0)</f>
        <v/>
      </c>
    </row>
    <row r="2563">
      <c r="A2563" s="2" t="n">
        <v>8</v>
      </c>
      <c r="B2563" s="2" t="n">
        <v>930</v>
      </c>
      <c r="C2563" s="2" t="inlineStr">
        <is>
          <t>CARREGAMENTO</t>
        </is>
      </c>
      <c r="D2563" s="2" t="inlineStr">
        <is>
          <t>5668115</t>
        </is>
      </c>
      <c r="E2563" s="2" t="inlineStr">
        <is>
          <t>IVAN SILVA OLIVEIRA</t>
        </is>
      </c>
      <c r="F2563" s="2" t="n">
        <v>188</v>
      </c>
      <c r="G2563" s="2" t="n">
        <v>11.84</v>
      </c>
      <c r="H2563" s="2" t="n">
        <v>16</v>
      </c>
      <c r="I2563" s="2" t="n">
        <v>0</v>
      </c>
      <c r="J2563" s="2" t="inlineStr">
        <is>
          <t>GPA</t>
        </is>
      </c>
      <c r="K2563" s="2">
        <f>IF(I2563&lt;&gt;"",I2563,IFERROR(INDEX(Base!$I:$I,MATCH(1,(Base!$C:$C=C2563)*(Base!$I:$I&lt;&gt;""),0)),0))</f>
        <v/>
      </c>
      <c r="L2563" s="2">
        <f>IF(AND(I2563="",K2563&gt;0),"SIM","NÃO")</f>
        <v/>
      </c>
      <c r="M2563" s="2">
        <f>IF(ISNUMBER(SEARCH("SEPARA",UPPER(C2563))),"NÃO","SIM")</f>
        <v/>
      </c>
      <c r="N2563" s="2">
        <f>IFERROR(H2563/K2563,0)</f>
        <v/>
      </c>
      <c r="O2563" s="2">
        <f>IF(M2563="NÃO","EXCLUÍDO",IF(N2563&lt;Premissas!$B$8,"&lt; 1,00",IF(N2563&lt;Premissas!$B$9,"1,00 – 1,19",IF(N2563&lt;Premissas!$B$10,"1,20 – 1,39",IF(N2563&lt;Premissas!$B$11,"1,40 – 1,59",IF(N2563&lt;Premissas!$B$12,"1,60 – 1,99","≥ 2,00"))))))</f>
        <v/>
      </c>
      <c r="P2563" s="5">
        <f>IF(OR(M2563="NÃO",N2563&lt;Premissas!$B$8),Premissas!$B$13,IF(N2563&lt;Premissas!$B$9,Premissas!$B$14,IF(N2563&lt;Premissas!$B$10,Premissas!$B$15,IF(N2563&lt;Premissas!$B$11,Premissas!$B$16,IF(N2563&lt;Premissas!$B$12,Premissas!$B$17,Premissas!$B$18)))))</f>
        <v/>
      </c>
      <c r="Q2563" s="5">
        <f>IFERROR(P2563/Premissas!$B$4,0)</f>
        <v/>
      </c>
    </row>
    <row r="2564">
      <c r="A2564" s="2" t="n">
        <v>8</v>
      </c>
      <c r="B2564" s="2" t="n">
        <v>930</v>
      </c>
      <c r="C2564" s="2" t="inlineStr">
        <is>
          <t>SEPARACAO</t>
        </is>
      </c>
      <c r="D2564" s="2" t="inlineStr">
        <is>
          <t>5668115</t>
        </is>
      </c>
      <c r="E2564" s="2" t="inlineStr">
        <is>
          <t>IVAN SILVA OLIVEIRA</t>
        </is>
      </c>
      <c r="F2564" s="2" t="n">
        <v>126</v>
      </c>
      <c r="G2564" s="2" t="n">
        <v>1.23</v>
      </c>
      <c r="H2564" s="2" t="n">
        <v>102</v>
      </c>
      <c r="I2564" s="2" t="n">
        <v>0</v>
      </c>
      <c r="J2564" s="2" t="inlineStr">
        <is>
          <t>GPA</t>
        </is>
      </c>
      <c r="K2564" s="2">
        <f>IF(I2564&lt;&gt;"",I2564,IFERROR(INDEX(Base!$I:$I,MATCH(1,(Base!$C:$C=C2564)*(Base!$I:$I&lt;&gt;""),0)),0))</f>
        <v/>
      </c>
      <c r="L2564" s="2">
        <f>IF(AND(I2564="",K2564&gt;0),"SIM","NÃO")</f>
        <v/>
      </c>
      <c r="M2564" s="2">
        <f>IF(ISNUMBER(SEARCH("SEPARA",UPPER(C2564))),"NÃO","SIM")</f>
        <v/>
      </c>
      <c r="N2564" s="2">
        <f>IFERROR(H2564/K2564,0)</f>
        <v/>
      </c>
      <c r="O2564" s="2">
        <f>IF(M2564="NÃO","EXCLUÍDO",IF(N2564&lt;Premissas!$B$8,"&lt; 1,00",IF(N2564&lt;Premissas!$B$9,"1,00 – 1,19",IF(N2564&lt;Premissas!$B$10,"1,20 – 1,39",IF(N2564&lt;Premissas!$B$11,"1,40 – 1,59",IF(N2564&lt;Premissas!$B$12,"1,60 – 1,99","≥ 2,00"))))))</f>
        <v/>
      </c>
      <c r="P2564" s="5">
        <f>IF(OR(M2564="NÃO",N2564&lt;Premissas!$B$8),Premissas!$B$13,IF(N2564&lt;Premissas!$B$9,Premissas!$B$14,IF(N2564&lt;Premissas!$B$10,Premissas!$B$15,IF(N2564&lt;Premissas!$B$11,Premissas!$B$16,IF(N2564&lt;Premissas!$B$12,Premissas!$B$17,Premissas!$B$18)))))</f>
        <v/>
      </c>
      <c r="Q2564" s="5">
        <f>IFERROR(P2564/Premissas!$B$4,0)</f>
        <v/>
      </c>
    </row>
    <row r="2565">
      <c r="A2565" s="2" t="n">
        <v>8</v>
      </c>
      <c r="B2565" s="2" t="n">
        <v>930</v>
      </c>
      <c r="C2565" s="2" t="inlineStr">
        <is>
          <t>SEPARACAO</t>
        </is>
      </c>
      <c r="D2565" s="2" t="inlineStr">
        <is>
          <t>5668964</t>
        </is>
      </c>
      <c r="E2565" s="2" t="inlineStr">
        <is>
          <t>Valdemar De Jesus</t>
        </is>
      </c>
      <c r="F2565" s="2" t="n">
        <v>4807</v>
      </c>
      <c r="G2565" s="2" t="n">
        <v>42.78</v>
      </c>
      <c r="H2565" s="2" t="n">
        <v>112</v>
      </c>
      <c r="I2565" s="2" t="n">
        <v>0</v>
      </c>
      <c r="J2565" s="2" t="inlineStr">
        <is>
          <t>GPA</t>
        </is>
      </c>
      <c r="K2565" s="2">
        <f>IF(I2565&lt;&gt;"",I2565,IFERROR(INDEX(Base!$I:$I,MATCH(1,(Base!$C:$C=C2565)*(Base!$I:$I&lt;&gt;""),0)),0))</f>
        <v/>
      </c>
      <c r="L2565" s="2">
        <f>IF(AND(I2565="",K2565&gt;0),"SIM","NÃO")</f>
        <v/>
      </c>
      <c r="M2565" s="2">
        <f>IF(ISNUMBER(SEARCH("SEPARA",UPPER(C2565))),"NÃO","SIM")</f>
        <v/>
      </c>
      <c r="N2565" s="2">
        <f>IFERROR(H2565/K2565,0)</f>
        <v/>
      </c>
      <c r="O2565" s="2">
        <f>IF(M2565="NÃO","EXCLUÍDO",IF(N2565&lt;Premissas!$B$8,"&lt; 1,00",IF(N2565&lt;Premissas!$B$9,"1,00 – 1,19",IF(N2565&lt;Premissas!$B$10,"1,20 – 1,39",IF(N2565&lt;Premissas!$B$11,"1,40 – 1,59",IF(N2565&lt;Premissas!$B$12,"1,60 – 1,99","≥ 2,00"))))))</f>
        <v/>
      </c>
      <c r="P2565" s="5">
        <f>IF(OR(M2565="NÃO",N2565&lt;Premissas!$B$8),Premissas!$B$13,IF(N2565&lt;Premissas!$B$9,Premissas!$B$14,IF(N2565&lt;Premissas!$B$10,Premissas!$B$15,IF(N2565&lt;Premissas!$B$11,Premissas!$B$16,IF(N2565&lt;Premissas!$B$12,Premissas!$B$17,Premissas!$B$18)))))</f>
        <v/>
      </c>
      <c r="Q2565" s="5">
        <f>IFERROR(P2565/Premissas!$B$4,0)</f>
        <v/>
      </c>
    </row>
    <row r="2566">
      <c r="A2566" s="2" t="n">
        <v>8</v>
      </c>
      <c r="B2566" s="2" t="n">
        <v>930</v>
      </c>
      <c r="C2566" s="2" t="inlineStr">
        <is>
          <t>SEPARACAO</t>
        </is>
      </c>
      <c r="D2566" s="2" t="inlineStr">
        <is>
          <t>5670063</t>
        </is>
      </c>
      <c r="E2566" s="2" t="inlineStr">
        <is>
          <t>Lourival Ferreira Dos Santos</t>
        </is>
      </c>
      <c r="F2566" s="2" t="n">
        <v>5231</v>
      </c>
      <c r="G2566" s="2" t="n">
        <v>50.08</v>
      </c>
      <c r="H2566" s="2" t="n">
        <v>104</v>
      </c>
      <c r="I2566" s="2" t="n">
        <v>0</v>
      </c>
      <c r="J2566" s="2" t="inlineStr">
        <is>
          <t>GPA</t>
        </is>
      </c>
      <c r="K2566" s="2">
        <f>IF(I2566&lt;&gt;"",I2566,IFERROR(INDEX(Base!$I:$I,MATCH(1,(Base!$C:$C=C2566)*(Base!$I:$I&lt;&gt;""),0)),0))</f>
        <v/>
      </c>
      <c r="L2566" s="2">
        <f>IF(AND(I2566="",K2566&gt;0),"SIM","NÃO")</f>
        <v/>
      </c>
      <c r="M2566" s="2">
        <f>IF(ISNUMBER(SEARCH("SEPARA",UPPER(C2566))),"NÃO","SIM")</f>
        <v/>
      </c>
      <c r="N2566" s="2">
        <f>IFERROR(H2566/K2566,0)</f>
        <v/>
      </c>
      <c r="O2566" s="2">
        <f>IF(M2566="NÃO","EXCLUÍDO",IF(N2566&lt;Premissas!$B$8,"&lt; 1,00",IF(N2566&lt;Premissas!$B$9,"1,00 – 1,19",IF(N2566&lt;Premissas!$B$10,"1,20 – 1,39",IF(N2566&lt;Premissas!$B$11,"1,40 – 1,59",IF(N2566&lt;Premissas!$B$12,"1,60 – 1,99","≥ 2,00"))))))</f>
        <v/>
      </c>
      <c r="P2566" s="5">
        <f>IF(OR(M2566="NÃO",N2566&lt;Premissas!$B$8),Premissas!$B$13,IF(N2566&lt;Premissas!$B$9,Premissas!$B$14,IF(N2566&lt;Premissas!$B$10,Premissas!$B$15,IF(N2566&lt;Premissas!$B$11,Premissas!$B$16,IF(N2566&lt;Premissas!$B$12,Premissas!$B$17,Premissas!$B$18)))))</f>
        <v/>
      </c>
      <c r="Q2566" s="5">
        <f>IFERROR(P2566/Premissas!$B$4,0)</f>
        <v/>
      </c>
    </row>
    <row r="2567">
      <c r="A2567" s="2" t="n">
        <v>8</v>
      </c>
      <c r="B2567" s="2" t="n">
        <v>930</v>
      </c>
      <c r="C2567" s="2" t="inlineStr">
        <is>
          <t>PUXADA RECEB</t>
        </is>
      </c>
      <c r="D2567" s="2" t="inlineStr">
        <is>
          <t>5686849</t>
        </is>
      </c>
      <c r="E2567" s="2" t="inlineStr">
        <is>
          <t>Marcelo Raimundo De Sousa Junior</t>
        </is>
      </c>
      <c r="F2567" s="2" t="n">
        <v>180</v>
      </c>
      <c r="G2567" s="2" t="n">
        <v>27.45</v>
      </c>
      <c r="H2567" s="2" t="n">
        <v>7</v>
      </c>
      <c r="I2567" s="2" t="n">
        <v>0</v>
      </c>
      <c r="J2567" s="2" t="inlineStr">
        <is>
          <t>GPA</t>
        </is>
      </c>
      <c r="K2567" s="2">
        <f>IF(I2567&lt;&gt;"",I2567,IFERROR(INDEX(Base!$I:$I,MATCH(1,(Base!$C:$C=C2567)*(Base!$I:$I&lt;&gt;""),0)),0))</f>
        <v/>
      </c>
      <c r="L2567" s="2">
        <f>IF(AND(I2567="",K2567&gt;0),"SIM","NÃO")</f>
        <v/>
      </c>
      <c r="M2567" s="2">
        <f>IF(ISNUMBER(SEARCH("SEPARA",UPPER(C2567))),"NÃO","SIM")</f>
        <v/>
      </c>
      <c r="N2567" s="2">
        <f>IFERROR(H2567/K2567,0)</f>
        <v/>
      </c>
      <c r="O2567" s="2">
        <f>IF(M2567="NÃO","EXCLUÍDO",IF(N2567&lt;Premissas!$B$8,"&lt; 1,00",IF(N2567&lt;Premissas!$B$9,"1,00 – 1,19",IF(N2567&lt;Premissas!$B$10,"1,20 – 1,39",IF(N2567&lt;Premissas!$B$11,"1,40 – 1,59",IF(N2567&lt;Premissas!$B$12,"1,60 – 1,99","≥ 2,00"))))))</f>
        <v/>
      </c>
      <c r="P2567" s="5">
        <f>IF(OR(M2567="NÃO",N2567&lt;Premissas!$B$8),Premissas!$B$13,IF(N2567&lt;Premissas!$B$9,Premissas!$B$14,IF(N2567&lt;Premissas!$B$10,Premissas!$B$15,IF(N2567&lt;Premissas!$B$11,Premissas!$B$16,IF(N2567&lt;Premissas!$B$12,Premissas!$B$17,Premissas!$B$18)))))</f>
        <v/>
      </c>
      <c r="Q2567" s="5">
        <f>IFERROR(P2567/Premissas!$B$4,0)</f>
        <v/>
      </c>
    </row>
    <row r="2568">
      <c r="A2568" s="2" t="n">
        <v>8</v>
      </c>
      <c r="B2568" s="2" t="n">
        <v>930</v>
      </c>
      <c r="C2568" s="2" t="inlineStr">
        <is>
          <t>SEPARACAO</t>
        </is>
      </c>
      <c r="D2568" s="2" t="inlineStr">
        <is>
          <t>5686849</t>
        </is>
      </c>
      <c r="E2568" s="2" t="inlineStr">
        <is>
          <t>Marcelo Raimundo De Sousa Junior</t>
        </is>
      </c>
      <c r="F2568" s="2" t="n">
        <v>1339</v>
      </c>
      <c r="G2568" s="2" t="n">
        <v>11.14</v>
      </c>
      <c r="H2568" s="2" t="n">
        <v>120</v>
      </c>
      <c r="I2568" s="2" t="n">
        <v>0</v>
      </c>
      <c r="J2568" s="2" t="inlineStr">
        <is>
          <t>GPA</t>
        </is>
      </c>
      <c r="K2568" s="2">
        <f>IF(I2568&lt;&gt;"",I2568,IFERROR(INDEX(Base!$I:$I,MATCH(1,(Base!$C:$C=C2568)*(Base!$I:$I&lt;&gt;""),0)),0))</f>
        <v/>
      </c>
      <c r="L2568" s="2">
        <f>IF(AND(I2568="",K2568&gt;0),"SIM","NÃO")</f>
        <v/>
      </c>
      <c r="M2568" s="2">
        <f>IF(ISNUMBER(SEARCH("SEPARA",UPPER(C2568))),"NÃO","SIM")</f>
        <v/>
      </c>
      <c r="N2568" s="2">
        <f>IFERROR(H2568/K2568,0)</f>
        <v/>
      </c>
      <c r="O2568" s="2">
        <f>IF(M2568="NÃO","EXCLUÍDO",IF(N2568&lt;Premissas!$B$8,"&lt; 1,00",IF(N2568&lt;Premissas!$B$9,"1,00 – 1,19",IF(N2568&lt;Premissas!$B$10,"1,20 – 1,39",IF(N2568&lt;Premissas!$B$11,"1,40 – 1,59",IF(N2568&lt;Premissas!$B$12,"1,60 – 1,99","≥ 2,00"))))))</f>
        <v/>
      </c>
      <c r="P2568" s="5">
        <f>IF(OR(M2568="NÃO",N2568&lt;Premissas!$B$8),Premissas!$B$13,IF(N2568&lt;Premissas!$B$9,Premissas!$B$14,IF(N2568&lt;Premissas!$B$10,Premissas!$B$15,IF(N2568&lt;Premissas!$B$11,Premissas!$B$16,IF(N2568&lt;Premissas!$B$12,Premissas!$B$17,Premissas!$B$18)))))</f>
        <v/>
      </c>
      <c r="Q2568" s="5">
        <f>IFERROR(P2568/Premissas!$B$4,0)</f>
        <v/>
      </c>
    </row>
    <row r="2569">
      <c r="A2569" s="2" t="n">
        <v>8</v>
      </c>
      <c r="B2569" s="2" t="n">
        <v>930</v>
      </c>
      <c r="C2569" s="2" t="inlineStr">
        <is>
          <t>SEPARACAO</t>
        </is>
      </c>
      <c r="D2569" s="2" t="inlineStr">
        <is>
          <t>5689694</t>
        </is>
      </c>
      <c r="E2569" s="2" t="inlineStr">
        <is>
          <t>Michael Duane Graves</t>
        </is>
      </c>
      <c r="F2569" s="2" t="n">
        <v>9953</v>
      </c>
      <c r="G2569" s="2" t="n">
        <v>135.56</v>
      </c>
      <c r="H2569" s="2" t="n">
        <v>73</v>
      </c>
      <c r="I2569" s="2" t="n">
        <v>0</v>
      </c>
      <c r="J2569" s="2" t="inlineStr">
        <is>
          <t>GPA</t>
        </is>
      </c>
      <c r="K2569" s="2">
        <f>IF(I2569&lt;&gt;"",I2569,IFERROR(INDEX(Base!$I:$I,MATCH(1,(Base!$C:$C=C2569)*(Base!$I:$I&lt;&gt;""),0)),0))</f>
        <v/>
      </c>
      <c r="L2569" s="2">
        <f>IF(AND(I2569="",K2569&gt;0),"SIM","NÃO")</f>
        <v/>
      </c>
      <c r="M2569" s="2">
        <f>IF(ISNUMBER(SEARCH("SEPARA",UPPER(C2569))),"NÃO","SIM")</f>
        <v/>
      </c>
      <c r="N2569" s="2">
        <f>IFERROR(H2569/K2569,0)</f>
        <v/>
      </c>
      <c r="O2569" s="2">
        <f>IF(M2569="NÃO","EXCLUÍDO",IF(N2569&lt;Premissas!$B$8,"&lt; 1,00",IF(N2569&lt;Premissas!$B$9,"1,00 – 1,19",IF(N2569&lt;Premissas!$B$10,"1,20 – 1,39",IF(N2569&lt;Premissas!$B$11,"1,40 – 1,59",IF(N2569&lt;Premissas!$B$12,"1,60 – 1,99","≥ 2,00"))))))</f>
        <v/>
      </c>
      <c r="P2569" s="5">
        <f>IF(OR(M2569="NÃO",N2569&lt;Premissas!$B$8),Premissas!$B$13,IF(N2569&lt;Premissas!$B$9,Premissas!$B$14,IF(N2569&lt;Premissas!$B$10,Premissas!$B$15,IF(N2569&lt;Premissas!$B$11,Premissas!$B$16,IF(N2569&lt;Premissas!$B$12,Premissas!$B$17,Premissas!$B$18)))))</f>
        <v/>
      </c>
      <c r="Q2569" s="5">
        <f>IFERROR(P2569/Premissas!$B$4,0)</f>
        <v/>
      </c>
    </row>
    <row r="2570">
      <c r="A2570" s="2" t="n">
        <v>8</v>
      </c>
      <c r="B2570" s="2" t="n">
        <v>930</v>
      </c>
      <c r="C2570" s="2" t="inlineStr">
        <is>
          <t>SEPARACAO</t>
        </is>
      </c>
      <c r="D2570" s="2" t="inlineStr">
        <is>
          <t>5698634</t>
        </is>
      </c>
      <c r="E2570" s="2" t="inlineStr">
        <is>
          <t>Martinho Da Silva Primo</t>
        </is>
      </c>
      <c r="F2570" s="2" t="n">
        <v>2409</v>
      </c>
      <c r="G2570" s="2" t="n">
        <v>131.54</v>
      </c>
      <c r="H2570" s="2" t="n">
        <v>18</v>
      </c>
      <c r="I2570" s="2" t="n">
        <v>0</v>
      </c>
      <c r="J2570" s="2" t="inlineStr">
        <is>
          <t>GPA</t>
        </is>
      </c>
      <c r="K2570" s="2">
        <f>IF(I2570&lt;&gt;"",I2570,IFERROR(INDEX(Base!$I:$I,MATCH(1,(Base!$C:$C=C2570)*(Base!$I:$I&lt;&gt;""),0)),0))</f>
        <v/>
      </c>
      <c r="L2570" s="2">
        <f>IF(AND(I2570="",K2570&gt;0),"SIM","NÃO")</f>
        <v/>
      </c>
      <c r="M2570" s="2">
        <f>IF(ISNUMBER(SEARCH("SEPARA",UPPER(C2570))),"NÃO","SIM")</f>
        <v/>
      </c>
      <c r="N2570" s="2">
        <f>IFERROR(H2570/K2570,0)</f>
        <v/>
      </c>
      <c r="O2570" s="2">
        <f>IF(M2570="NÃO","EXCLUÍDO",IF(N2570&lt;Premissas!$B$8,"&lt; 1,00",IF(N2570&lt;Premissas!$B$9,"1,00 – 1,19",IF(N2570&lt;Premissas!$B$10,"1,20 – 1,39",IF(N2570&lt;Premissas!$B$11,"1,40 – 1,59",IF(N2570&lt;Premissas!$B$12,"1,60 – 1,99","≥ 2,00"))))))</f>
        <v/>
      </c>
      <c r="P2570" s="5">
        <f>IF(OR(M2570="NÃO",N2570&lt;Premissas!$B$8),Premissas!$B$13,IF(N2570&lt;Premissas!$B$9,Premissas!$B$14,IF(N2570&lt;Premissas!$B$10,Premissas!$B$15,IF(N2570&lt;Premissas!$B$11,Premissas!$B$16,IF(N2570&lt;Premissas!$B$12,Premissas!$B$17,Premissas!$B$18)))))</f>
        <v/>
      </c>
      <c r="Q2570" s="5">
        <f>IFERROR(P2570/Premissas!$B$4,0)</f>
        <v/>
      </c>
    </row>
    <row r="2571">
      <c r="A2571" s="2" t="n">
        <v>8</v>
      </c>
      <c r="B2571" s="2" t="n">
        <v>930</v>
      </c>
      <c r="C2571" s="2" t="inlineStr">
        <is>
          <t>PUXADA RECEB</t>
        </is>
      </c>
      <c r="D2571" s="2" t="inlineStr">
        <is>
          <t>5699967</t>
        </is>
      </c>
      <c r="E2571" s="2" t="inlineStr">
        <is>
          <t>Mikelson Hippolyte</t>
        </is>
      </c>
      <c r="F2571" s="2" t="n">
        <v>1964</v>
      </c>
      <c r="G2571" s="2" t="n">
        <v>56.11</v>
      </c>
      <c r="H2571" s="2" t="n">
        <v>35</v>
      </c>
      <c r="I2571" s="2" t="n">
        <v>0</v>
      </c>
      <c r="J2571" s="2" t="inlineStr">
        <is>
          <t>GPA</t>
        </is>
      </c>
      <c r="K2571" s="2">
        <f>IF(I2571&lt;&gt;"",I2571,IFERROR(INDEX(Base!$I:$I,MATCH(1,(Base!$C:$C=C2571)*(Base!$I:$I&lt;&gt;""),0)),0))</f>
        <v/>
      </c>
      <c r="L2571" s="2">
        <f>IF(AND(I2571="",K2571&gt;0),"SIM","NÃO")</f>
        <v/>
      </c>
      <c r="M2571" s="2">
        <f>IF(ISNUMBER(SEARCH("SEPARA",UPPER(C2571))),"NÃO","SIM")</f>
        <v/>
      </c>
      <c r="N2571" s="2">
        <f>IFERROR(H2571/K2571,0)</f>
        <v/>
      </c>
      <c r="O2571" s="2">
        <f>IF(M2571="NÃO","EXCLUÍDO",IF(N2571&lt;Premissas!$B$8,"&lt; 1,00",IF(N2571&lt;Premissas!$B$9,"1,00 – 1,19",IF(N2571&lt;Premissas!$B$10,"1,20 – 1,39",IF(N2571&lt;Premissas!$B$11,"1,40 – 1,59",IF(N2571&lt;Premissas!$B$12,"1,60 – 1,99","≥ 2,00"))))))</f>
        <v/>
      </c>
      <c r="P2571" s="5">
        <f>IF(OR(M2571="NÃO",N2571&lt;Premissas!$B$8),Premissas!$B$13,IF(N2571&lt;Premissas!$B$9,Premissas!$B$14,IF(N2571&lt;Premissas!$B$10,Premissas!$B$15,IF(N2571&lt;Premissas!$B$11,Premissas!$B$16,IF(N2571&lt;Premissas!$B$12,Premissas!$B$17,Premissas!$B$18)))))</f>
        <v/>
      </c>
      <c r="Q2571" s="5">
        <f>IFERROR(P2571/Premissas!$B$4,0)</f>
        <v/>
      </c>
    </row>
    <row r="2572">
      <c r="A2572" s="2" t="n">
        <v>8</v>
      </c>
      <c r="B2572" s="2" t="n">
        <v>930</v>
      </c>
      <c r="C2572" s="2" t="inlineStr">
        <is>
          <t>CARREGAMENTO</t>
        </is>
      </c>
      <c r="D2572" s="2" t="inlineStr">
        <is>
          <t>5701562</t>
        </is>
      </c>
      <c r="E2572" s="2" t="inlineStr">
        <is>
          <t>Victor Dos Santos Reis</t>
        </is>
      </c>
      <c r="F2572" s="2" t="n">
        <v>694</v>
      </c>
      <c r="G2572" s="2" t="n">
        <v>56.32</v>
      </c>
      <c r="H2572" s="2" t="n">
        <v>12</v>
      </c>
      <c r="I2572" s="2" t="n">
        <v>0</v>
      </c>
      <c r="J2572" s="2" t="inlineStr">
        <is>
          <t>GPA</t>
        </is>
      </c>
      <c r="K2572" s="2">
        <f>IF(I2572&lt;&gt;"",I2572,IFERROR(INDEX(Base!$I:$I,MATCH(1,(Base!$C:$C=C2572)*(Base!$I:$I&lt;&gt;""),0)),0))</f>
        <v/>
      </c>
      <c r="L2572" s="2">
        <f>IF(AND(I2572="",K2572&gt;0),"SIM","NÃO")</f>
        <v/>
      </c>
      <c r="M2572" s="2">
        <f>IF(ISNUMBER(SEARCH("SEPARA",UPPER(C2572))),"NÃO","SIM")</f>
        <v/>
      </c>
      <c r="N2572" s="2">
        <f>IFERROR(H2572/K2572,0)</f>
        <v/>
      </c>
      <c r="O2572" s="2">
        <f>IF(M2572="NÃO","EXCLUÍDO",IF(N2572&lt;Premissas!$B$8,"&lt; 1,00",IF(N2572&lt;Premissas!$B$9,"1,00 – 1,19",IF(N2572&lt;Premissas!$B$10,"1,20 – 1,39",IF(N2572&lt;Premissas!$B$11,"1,40 – 1,59",IF(N2572&lt;Premissas!$B$12,"1,60 – 1,99","≥ 2,00"))))))</f>
        <v/>
      </c>
      <c r="P2572" s="5">
        <f>IF(OR(M2572="NÃO",N2572&lt;Premissas!$B$8),Premissas!$B$13,IF(N2572&lt;Premissas!$B$9,Premissas!$B$14,IF(N2572&lt;Premissas!$B$10,Premissas!$B$15,IF(N2572&lt;Premissas!$B$11,Premissas!$B$16,IF(N2572&lt;Premissas!$B$12,Premissas!$B$17,Premissas!$B$18)))))</f>
        <v/>
      </c>
      <c r="Q2572" s="5">
        <f>IFERROR(P2572/Premissas!$B$4,0)</f>
        <v/>
      </c>
    </row>
    <row r="2573">
      <c r="A2573" s="2" t="n">
        <v>8</v>
      </c>
      <c r="B2573" s="2" t="n">
        <v>930</v>
      </c>
      <c r="C2573" s="2" t="inlineStr">
        <is>
          <t>CARREGAMENTO</t>
        </is>
      </c>
      <c r="D2573" s="2" t="inlineStr">
        <is>
          <t>5722063</t>
        </is>
      </c>
      <c r="E2573" s="2" t="inlineStr">
        <is>
          <t>Ruan Lagos Dos Santos Evangelista</t>
        </is>
      </c>
      <c r="F2573" s="2" t="n">
        <v>2262</v>
      </c>
      <c r="G2573" s="2" t="n">
        <v>34.34</v>
      </c>
      <c r="H2573" s="2" t="n">
        <v>66</v>
      </c>
      <c r="I2573" s="2" t="n">
        <v>0</v>
      </c>
      <c r="J2573" s="2" t="inlineStr">
        <is>
          <t>GPA</t>
        </is>
      </c>
      <c r="K2573" s="2">
        <f>IF(I2573&lt;&gt;"",I2573,IFERROR(INDEX(Base!$I:$I,MATCH(1,(Base!$C:$C=C2573)*(Base!$I:$I&lt;&gt;""),0)),0))</f>
        <v/>
      </c>
      <c r="L2573" s="2">
        <f>IF(AND(I2573="",K2573&gt;0),"SIM","NÃO")</f>
        <v/>
      </c>
      <c r="M2573" s="2">
        <f>IF(ISNUMBER(SEARCH("SEPARA",UPPER(C2573))),"NÃO","SIM")</f>
        <v/>
      </c>
      <c r="N2573" s="2">
        <f>IFERROR(H2573/K2573,0)</f>
        <v/>
      </c>
      <c r="O2573" s="2">
        <f>IF(M2573="NÃO","EXCLUÍDO",IF(N2573&lt;Premissas!$B$8,"&lt; 1,00",IF(N2573&lt;Premissas!$B$9,"1,00 – 1,19",IF(N2573&lt;Premissas!$B$10,"1,20 – 1,39",IF(N2573&lt;Premissas!$B$11,"1,40 – 1,59",IF(N2573&lt;Premissas!$B$12,"1,60 – 1,99","≥ 2,00"))))))</f>
        <v/>
      </c>
      <c r="P2573" s="5">
        <f>IF(OR(M2573="NÃO",N2573&lt;Premissas!$B$8),Premissas!$B$13,IF(N2573&lt;Premissas!$B$9,Premissas!$B$14,IF(N2573&lt;Premissas!$B$10,Premissas!$B$15,IF(N2573&lt;Premissas!$B$11,Premissas!$B$16,IF(N2573&lt;Premissas!$B$12,Premissas!$B$17,Premissas!$B$18)))))</f>
        <v/>
      </c>
      <c r="Q2573" s="5">
        <f>IFERROR(P2573/Premissas!$B$4,0)</f>
        <v/>
      </c>
    </row>
    <row r="2574">
      <c r="A2574" s="2" t="n">
        <v>8</v>
      </c>
      <c r="B2574" s="2" t="n">
        <v>930</v>
      </c>
      <c r="C2574" s="2" t="inlineStr">
        <is>
          <t>CARREGAMENTO</t>
        </is>
      </c>
      <c r="D2574" s="2" t="inlineStr">
        <is>
          <t>5722616</t>
        </is>
      </c>
      <c r="E2574" s="2" t="inlineStr">
        <is>
          <t>Gerlando Silva Alves</t>
        </is>
      </c>
      <c r="F2574" s="2" t="n">
        <v>37</v>
      </c>
      <c r="G2574" s="2" t="n">
        <v>0.22</v>
      </c>
      <c r="H2574" s="2" t="n">
        <v>168</v>
      </c>
      <c r="I2574" s="2" t="n">
        <v>0</v>
      </c>
      <c r="J2574" s="2" t="inlineStr">
        <is>
          <t>GPA</t>
        </is>
      </c>
      <c r="K2574" s="2">
        <f>IF(I2574&lt;&gt;"",I2574,IFERROR(INDEX(Base!$I:$I,MATCH(1,(Base!$C:$C=C2574)*(Base!$I:$I&lt;&gt;""),0)),0))</f>
        <v/>
      </c>
      <c r="L2574" s="2">
        <f>IF(AND(I2574="",K2574&gt;0),"SIM","NÃO")</f>
        <v/>
      </c>
      <c r="M2574" s="2">
        <f>IF(ISNUMBER(SEARCH("SEPARA",UPPER(C2574))),"NÃO","SIM")</f>
        <v/>
      </c>
      <c r="N2574" s="2">
        <f>IFERROR(H2574/K2574,0)</f>
        <v/>
      </c>
      <c r="O2574" s="2">
        <f>IF(M2574="NÃO","EXCLUÍDO",IF(N2574&lt;Premissas!$B$8,"&lt; 1,00",IF(N2574&lt;Premissas!$B$9,"1,00 – 1,19",IF(N2574&lt;Premissas!$B$10,"1,20 – 1,39",IF(N2574&lt;Premissas!$B$11,"1,40 – 1,59",IF(N2574&lt;Premissas!$B$12,"1,60 – 1,99","≥ 2,00"))))))</f>
        <v/>
      </c>
      <c r="P2574" s="5">
        <f>IF(OR(M2574="NÃO",N2574&lt;Premissas!$B$8),Premissas!$B$13,IF(N2574&lt;Premissas!$B$9,Premissas!$B$14,IF(N2574&lt;Premissas!$B$10,Premissas!$B$15,IF(N2574&lt;Premissas!$B$11,Premissas!$B$16,IF(N2574&lt;Premissas!$B$12,Premissas!$B$17,Premissas!$B$18)))))</f>
        <v/>
      </c>
      <c r="Q2574" s="5">
        <f>IFERROR(P2574/Premissas!$B$4,0)</f>
        <v/>
      </c>
    </row>
    <row r="2575">
      <c r="A2575" s="2" t="n">
        <v>8</v>
      </c>
      <c r="B2575" s="2" t="n">
        <v>930</v>
      </c>
      <c r="C2575" s="2" t="inlineStr">
        <is>
          <t>CARREGAMENTO</t>
        </is>
      </c>
      <c r="D2575" s="2" t="inlineStr">
        <is>
          <t>5723914</t>
        </is>
      </c>
      <c r="E2575" s="2" t="inlineStr">
        <is>
          <t>Gustavo Luiz Silva Lucena</t>
        </is>
      </c>
      <c r="F2575" s="2" t="n">
        <v>1407</v>
      </c>
      <c r="G2575" s="2" t="n">
        <v>18.91</v>
      </c>
      <c r="H2575" s="2" t="n">
        <v>74</v>
      </c>
      <c r="I2575" s="2" t="n">
        <v>0</v>
      </c>
      <c r="J2575" s="2" t="inlineStr">
        <is>
          <t>GPA</t>
        </is>
      </c>
      <c r="K2575" s="2">
        <f>IF(I2575&lt;&gt;"",I2575,IFERROR(INDEX(Base!$I:$I,MATCH(1,(Base!$C:$C=C2575)*(Base!$I:$I&lt;&gt;""),0)),0))</f>
        <v/>
      </c>
      <c r="L2575" s="2">
        <f>IF(AND(I2575="",K2575&gt;0),"SIM","NÃO")</f>
        <v/>
      </c>
      <c r="M2575" s="2">
        <f>IF(ISNUMBER(SEARCH("SEPARA",UPPER(C2575))),"NÃO","SIM")</f>
        <v/>
      </c>
      <c r="N2575" s="2">
        <f>IFERROR(H2575/K2575,0)</f>
        <v/>
      </c>
      <c r="O2575" s="2">
        <f>IF(M2575="NÃO","EXCLUÍDO",IF(N2575&lt;Premissas!$B$8,"&lt; 1,00",IF(N2575&lt;Premissas!$B$9,"1,00 – 1,19",IF(N2575&lt;Premissas!$B$10,"1,20 – 1,39",IF(N2575&lt;Premissas!$B$11,"1,40 – 1,59",IF(N2575&lt;Premissas!$B$12,"1,60 – 1,99","≥ 2,00"))))))</f>
        <v/>
      </c>
      <c r="P2575" s="5">
        <f>IF(OR(M2575="NÃO",N2575&lt;Premissas!$B$8),Premissas!$B$13,IF(N2575&lt;Premissas!$B$9,Premissas!$B$14,IF(N2575&lt;Premissas!$B$10,Premissas!$B$15,IF(N2575&lt;Premissas!$B$11,Premissas!$B$16,IF(N2575&lt;Premissas!$B$12,Premissas!$B$17,Premissas!$B$18)))))</f>
        <v/>
      </c>
      <c r="Q2575" s="5">
        <f>IFERROR(P2575/Premissas!$B$4,0)</f>
        <v/>
      </c>
    </row>
    <row r="2576">
      <c r="A2576" s="2" t="n">
        <v>8</v>
      </c>
      <c r="B2576" s="2" t="n">
        <v>930</v>
      </c>
      <c r="C2576" s="2" t="inlineStr">
        <is>
          <t>CARREGAMENTO</t>
        </is>
      </c>
      <c r="D2576" s="2" t="inlineStr">
        <is>
          <t>5732875</t>
        </is>
      </c>
      <c r="E2576" s="2" t="inlineStr">
        <is>
          <t>Ryan Antunes Sousa Silva</t>
        </is>
      </c>
      <c r="F2576" s="2" t="n">
        <v>1520</v>
      </c>
      <c r="G2576" s="2" t="n">
        <v>25.1</v>
      </c>
      <c r="H2576" s="2" t="n">
        <v>61</v>
      </c>
      <c r="I2576" s="2" t="n">
        <v>0</v>
      </c>
      <c r="J2576" s="2" t="inlineStr">
        <is>
          <t>GPA</t>
        </is>
      </c>
      <c r="K2576" s="2">
        <f>IF(I2576&lt;&gt;"",I2576,IFERROR(INDEX(Base!$I:$I,MATCH(1,(Base!$C:$C=C2576)*(Base!$I:$I&lt;&gt;""),0)),0))</f>
        <v/>
      </c>
      <c r="L2576" s="2">
        <f>IF(AND(I2576="",K2576&gt;0),"SIM","NÃO")</f>
        <v/>
      </c>
      <c r="M2576" s="2">
        <f>IF(ISNUMBER(SEARCH("SEPARA",UPPER(C2576))),"NÃO","SIM")</f>
        <v/>
      </c>
      <c r="N2576" s="2">
        <f>IFERROR(H2576/K2576,0)</f>
        <v/>
      </c>
      <c r="O2576" s="2">
        <f>IF(M2576="NÃO","EXCLUÍDO",IF(N2576&lt;Premissas!$B$8,"&lt; 1,00",IF(N2576&lt;Premissas!$B$9,"1,00 – 1,19",IF(N2576&lt;Premissas!$B$10,"1,20 – 1,39",IF(N2576&lt;Premissas!$B$11,"1,40 – 1,59",IF(N2576&lt;Premissas!$B$12,"1,60 – 1,99","≥ 2,00"))))))</f>
        <v/>
      </c>
      <c r="P2576" s="5">
        <f>IF(OR(M2576="NÃO",N2576&lt;Premissas!$B$8),Premissas!$B$13,IF(N2576&lt;Premissas!$B$9,Premissas!$B$14,IF(N2576&lt;Premissas!$B$10,Premissas!$B$15,IF(N2576&lt;Premissas!$B$11,Premissas!$B$16,IF(N2576&lt;Premissas!$B$12,Premissas!$B$17,Premissas!$B$18)))))</f>
        <v/>
      </c>
      <c r="Q2576" s="5">
        <f>IFERROR(P2576/Premissas!$B$4,0)</f>
        <v/>
      </c>
    </row>
    <row r="2577">
      <c r="A2577" s="2" t="n">
        <v>8</v>
      </c>
      <c r="B2577" s="2" t="n">
        <v>930</v>
      </c>
      <c r="C2577" s="2" t="inlineStr">
        <is>
          <t>SEPARACAO</t>
        </is>
      </c>
      <c r="D2577" s="2" t="inlineStr">
        <is>
          <t>5732875</t>
        </is>
      </c>
      <c r="E2577" s="2" t="inlineStr">
        <is>
          <t>Ryan Antunes Sousa Silva</t>
        </is>
      </c>
      <c r="F2577" s="2" t="n">
        <v>967</v>
      </c>
      <c r="G2577" s="2" t="n">
        <v>13.54</v>
      </c>
      <c r="H2577" s="2" t="n">
        <v>71</v>
      </c>
      <c r="I2577" s="2" t="n">
        <v>0</v>
      </c>
      <c r="J2577" s="2" t="inlineStr">
        <is>
          <t>GPA</t>
        </is>
      </c>
      <c r="K2577" s="2">
        <f>IF(I2577&lt;&gt;"",I2577,IFERROR(INDEX(Base!$I:$I,MATCH(1,(Base!$C:$C=C2577)*(Base!$I:$I&lt;&gt;""),0)),0))</f>
        <v/>
      </c>
      <c r="L2577" s="2">
        <f>IF(AND(I2577="",K2577&gt;0),"SIM","NÃO")</f>
        <v/>
      </c>
      <c r="M2577" s="2">
        <f>IF(ISNUMBER(SEARCH("SEPARA",UPPER(C2577))),"NÃO","SIM")</f>
        <v/>
      </c>
      <c r="N2577" s="2">
        <f>IFERROR(H2577/K2577,0)</f>
        <v/>
      </c>
      <c r="O2577" s="2">
        <f>IF(M2577="NÃO","EXCLUÍDO",IF(N2577&lt;Premissas!$B$8,"&lt; 1,00",IF(N2577&lt;Premissas!$B$9,"1,00 – 1,19",IF(N2577&lt;Premissas!$B$10,"1,20 – 1,39",IF(N2577&lt;Premissas!$B$11,"1,40 – 1,59",IF(N2577&lt;Premissas!$B$12,"1,60 – 1,99","≥ 2,00"))))))</f>
        <v/>
      </c>
      <c r="P2577" s="5">
        <f>IF(OR(M2577="NÃO",N2577&lt;Premissas!$B$8),Premissas!$B$13,IF(N2577&lt;Premissas!$B$9,Premissas!$B$14,IF(N2577&lt;Premissas!$B$10,Premissas!$B$15,IF(N2577&lt;Premissas!$B$11,Premissas!$B$16,IF(N2577&lt;Premissas!$B$12,Premissas!$B$17,Premissas!$B$18)))))</f>
        <v/>
      </c>
      <c r="Q2577" s="5">
        <f>IFERROR(P2577/Premissas!$B$4,0)</f>
        <v/>
      </c>
    </row>
    <row r="2578">
      <c r="A2578" s="2" t="n">
        <v>8</v>
      </c>
      <c r="B2578" s="2" t="n">
        <v>930</v>
      </c>
      <c r="C2578" s="2" t="inlineStr">
        <is>
          <t>RECEBIMENTO</t>
        </is>
      </c>
      <c r="D2578" s="2" t="inlineStr">
        <is>
          <t>5738946</t>
        </is>
      </c>
      <c r="E2578" s="2" t="inlineStr">
        <is>
          <t>Pedro Valerio Da Silva Junior</t>
        </is>
      </c>
      <c r="F2578" s="2" t="n">
        <v>326</v>
      </c>
      <c r="G2578" s="2" t="n">
        <v>6.15</v>
      </c>
      <c r="H2578" s="2" t="n">
        <v>53</v>
      </c>
      <c r="I2578" s="2" t="n">
        <v>0</v>
      </c>
      <c r="J2578" s="2" t="inlineStr">
        <is>
          <t>GPA</t>
        </is>
      </c>
      <c r="K2578" s="2">
        <f>IF(I2578&lt;&gt;"",I2578,IFERROR(INDEX(Base!$I:$I,MATCH(1,(Base!$C:$C=C2578)*(Base!$I:$I&lt;&gt;""),0)),0))</f>
        <v/>
      </c>
      <c r="L2578" s="2">
        <f>IF(AND(I2578="",K2578&gt;0),"SIM","NÃO")</f>
        <v/>
      </c>
      <c r="M2578" s="2">
        <f>IF(ISNUMBER(SEARCH("SEPARA",UPPER(C2578))),"NÃO","SIM")</f>
        <v/>
      </c>
      <c r="N2578" s="2">
        <f>IFERROR(H2578/K2578,0)</f>
        <v/>
      </c>
      <c r="O2578" s="2">
        <f>IF(M2578="NÃO","EXCLUÍDO",IF(N2578&lt;Premissas!$B$8,"&lt; 1,00",IF(N2578&lt;Premissas!$B$9,"1,00 – 1,19",IF(N2578&lt;Premissas!$B$10,"1,20 – 1,39",IF(N2578&lt;Premissas!$B$11,"1,40 – 1,59",IF(N2578&lt;Premissas!$B$12,"1,60 – 1,99","≥ 2,00"))))))</f>
        <v/>
      </c>
      <c r="P2578" s="5">
        <f>IF(OR(M2578="NÃO",N2578&lt;Premissas!$B$8),Premissas!$B$13,IF(N2578&lt;Premissas!$B$9,Premissas!$B$14,IF(N2578&lt;Premissas!$B$10,Premissas!$B$15,IF(N2578&lt;Premissas!$B$11,Premissas!$B$16,IF(N2578&lt;Premissas!$B$12,Premissas!$B$17,Premissas!$B$18)))))</f>
        <v/>
      </c>
      <c r="Q2578" s="5">
        <f>IFERROR(P2578/Premissas!$B$4,0)</f>
        <v/>
      </c>
    </row>
    <row r="2579">
      <c r="A2579" s="2" t="n">
        <v>8</v>
      </c>
      <c r="B2579" s="2" t="n">
        <v>930</v>
      </c>
      <c r="C2579" s="2" t="inlineStr">
        <is>
          <t>PUXADA RECEB</t>
        </is>
      </c>
      <c r="D2579" s="2" t="inlineStr">
        <is>
          <t>5740665</t>
        </is>
      </c>
      <c r="E2579" s="2" t="inlineStr">
        <is>
          <t>Rodrigo Barreto Diniz</t>
        </is>
      </c>
      <c r="F2579" s="2" t="n">
        <v>86</v>
      </c>
      <c r="G2579" s="2" t="n">
        <v>8.24</v>
      </c>
      <c r="H2579" s="2" t="n">
        <v>10</v>
      </c>
      <c r="I2579" s="2" t="n">
        <v>0</v>
      </c>
      <c r="J2579" s="2" t="inlineStr">
        <is>
          <t>GPA</t>
        </is>
      </c>
      <c r="K2579" s="2">
        <f>IF(I2579&lt;&gt;"",I2579,IFERROR(INDEX(Base!$I:$I,MATCH(1,(Base!$C:$C=C2579)*(Base!$I:$I&lt;&gt;""),0)),0))</f>
        <v/>
      </c>
      <c r="L2579" s="2">
        <f>IF(AND(I2579="",K2579&gt;0),"SIM","NÃO")</f>
        <v/>
      </c>
      <c r="M2579" s="2">
        <f>IF(ISNUMBER(SEARCH("SEPARA",UPPER(C2579))),"NÃO","SIM")</f>
        <v/>
      </c>
      <c r="N2579" s="2">
        <f>IFERROR(H2579/K2579,0)</f>
        <v/>
      </c>
      <c r="O2579" s="2">
        <f>IF(M2579="NÃO","EXCLUÍDO",IF(N2579&lt;Premissas!$B$8,"&lt; 1,00",IF(N2579&lt;Premissas!$B$9,"1,00 – 1,19",IF(N2579&lt;Premissas!$B$10,"1,20 – 1,39",IF(N2579&lt;Premissas!$B$11,"1,40 – 1,59",IF(N2579&lt;Premissas!$B$12,"1,60 – 1,99","≥ 2,00"))))))</f>
        <v/>
      </c>
      <c r="P2579" s="5">
        <f>IF(OR(M2579="NÃO",N2579&lt;Premissas!$B$8),Premissas!$B$13,IF(N2579&lt;Premissas!$B$9,Premissas!$B$14,IF(N2579&lt;Premissas!$B$10,Premissas!$B$15,IF(N2579&lt;Premissas!$B$11,Premissas!$B$16,IF(N2579&lt;Premissas!$B$12,Premissas!$B$17,Premissas!$B$18)))))</f>
        <v/>
      </c>
      <c r="Q2579" s="5">
        <f>IFERROR(P2579/Premissas!$B$4,0)</f>
        <v/>
      </c>
    </row>
    <row r="2580">
      <c r="A2580" s="2" t="n">
        <v>8</v>
      </c>
      <c r="B2580" s="2" t="n">
        <v>930</v>
      </c>
      <c r="C2580" s="2" t="inlineStr">
        <is>
          <t>CARREGAMENTO</t>
        </is>
      </c>
      <c r="D2580" s="2" t="inlineStr">
        <is>
          <t>5747619</t>
        </is>
      </c>
      <c r="E2580" s="2" t="inlineStr">
        <is>
          <t>Rodrigo Campos De Oliveira</t>
        </is>
      </c>
      <c r="F2580" s="2" t="n">
        <v>33</v>
      </c>
      <c r="G2580" s="2" t="n">
        <v>4.76</v>
      </c>
      <c r="H2580" s="2" t="n">
        <v>7</v>
      </c>
      <c r="I2580" s="2" t="n">
        <v>0</v>
      </c>
      <c r="J2580" s="2" t="inlineStr">
        <is>
          <t>GPA</t>
        </is>
      </c>
      <c r="K2580" s="2">
        <f>IF(I2580&lt;&gt;"",I2580,IFERROR(INDEX(Base!$I:$I,MATCH(1,(Base!$C:$C=C2580)*(Base!$I:$I&lt;&gt;""),0)),0))</f>
        <v/>
      </c>
      <c r="L2580" s="2">
        <f>IF(AND(I2580="",K2580&gt;0),"SIM","NÃO")</f>
        <v/>
      </c>
      <c r="M2580" s="2">
        <f>IF(ISNUMBER(SEARCH("SEPARA",UPPER(C2580))),"NÃO","SIM")</f>
        <v/>
      </c>
      <c r="N2580" s="2">
        <f>IFERROR(H2580/K2580,0)</f>
        <v/>
      </c>
      <c r="O2580" s="2">
        <f>IF(M2580="NÃO","EXCLUÍDO",IF(N2580&lt;Premissas!$B$8,"&lt; 1,00",IF(N2580&lt;Premissas!$B$9,"1,00 – 1,19",IF(N2580&lt;Premissas!$B$10,"1,20 – 1,39",IF(N2580&lt;Premissas!$B$11,"1,40 – 1,59",IF(N2580&lt;Premissas!$B$12,"1,60 – 1,99","≥ 2,00"))))))</f>
        <v/>
      </c>
      <c r="P2580" s="5">
        <f>IF(OR(M2580="NÃO",N2580&lt;Premissas!$B$8),Premissas!$B$13,IF(N2580&lt;Premissas!$B$9,Premissas!$B$14,IF(N2580&lt;Premissas!$B$10,Premissas!$B$15,IF(N2580&lt;Premissas!$B$11,Premissas!$B$16,IF(N2580&lt;Premissas!$B$12,Premissas!$B$17,Premissas!$B$18)))))</f>
        <v/>
      </c>
      <c r="Q2580" s="5">
        <f>IFERROR(P2580/Premissas!$B$4,0)</f>
        <v/>
      </c>
    </row>
    <row r="2581">
      <c r="A2581" s="2" t="n">
        <v>8</v>
      </c>
      <c r="B2581" s="2" t="n">
        <v>930</v>
      </c>
      <c r="C2581" s="2" t="inlineStr">
        <is>
          <t>ATIVIDADE OP. EMP.</t>
        </is>
      </c>
      <c r="D2581" s="2" t="inlineStr">
        <is>
          <t>5748780</t>
        </is>
      </c>
      <c r="E2581" s="2" t="inlineStr">
        <is>
          <t>Eliu Ornan Monasterio Calles</t>
        </is>
      </c>
      <c r="F2581" s="2" t="n">
        <v>632</v>
      </c>
      <c r="G2581" s="2" t="n">
        <v>95.87</v>
      </c>
      <c r="H2581" s="2" t="n">
        <v>7</v>
      </c>
      <c r="I2581" s="2" t="n">
        <v>0</v>
      </c>
      <c r="J2581" s="2" t="inlineStr">
        <is>
          <t>GPA</t>
        </is>
      </c>
      <c r="K2581" s="2">
        <f>IF(I2581&lt;&gt;"",I2581,IFERROR(INDEX(Base!$I:$I,MATCH(1,(Base!$C:$C=C2581)*(Base!$I:$I&lt;&gt;""),0)),0))</f>
        <v/>
      </c>
      <c r="L2581" s="2">
        <f>IF(AND(I2581="",K2581&gt;0),"SIM","NÃO")</f>
        <v/>
      </c>
      <c r="M2581" s="2">
        <f>IF(ISNUMBER(SEARCH("SEPARA",UPPER(C2581))),"NÃO","SIM")</f>
        <v/>
      </c>
      <c r="N2581" s="2">
        <f>IFERROR(H2581/K2581,0)</f>
        <v/>
      </c>
      <c r="O2581" s="2">
        <f>IF(M2581="NÃO","EXCLUÍDO",IF(N2581&lt;Premissas!$B$8,"&lt; 1,00",IF(N2581&lt;Premissas!$B$9,"1,00 – 1,19",IF(N2581&lt;Premissas!$B$10,"1,20 – 1,39",IF(N2581&lt;Premissas!$B$11,"1,40 – 1,59",IF(N2581&lt;Premissas!$B$12,"1,60 – 1,99","≥ 2,00"))))))</f>
        <v/>
      </c>
      <c r="P2581" s="5">
        <f>IF(OR(M2581="NÃO",N2581&lt;Premissas!$B$8),Premissas!$B$13,IF(N2581&lt;Premissas!$B$9,Premissas!$B$14,IF(N2581&lt;Premissas!$B$10,Premissas!$B$15,IF(N2581&lt;Premissas!$B$11,Premissas!$B$16,IF(N2581&lt;Premissas!$B$12,Premissas!$B$17,Premissas!$B$18)))))</f>
        <v/>
      </c>
      <c r="Q2581" s="5">
        <f>IFERROR(P2581/Premissas!$B$4,0)</f>
        <v/>
      </c>
    </row>
    <row r="2582">
      <c r="A2582" s="2" t="n">
        <v>8</v>
      </c>
      <c r="B2582" s="2" t="n">
        <v>930</v>
      </c>
      <c r="C2582" s="2" t="inlineStr">
        <is>
          <t>CARREGAMENTO</t>
        </is>
      </c>
      <c r="D2582" s="2" t="inlineStr">
        <is>
          <t>5749727</t>
        </is>
      </c>
      <c r="E2582" s="2" t="inlineStr">
        <is>
          <t>Luiz Felipe Silva De Oliveira</t>
        </is>
      </c>
      <c r="F2582" s="2" t="n">
        <v>133</v>
      </c>
      <c r="G2582" s="2" t="n">
        <v>4.35</v>
      </c>
      <c r="H2582" s="2" t="n">
        <v>31</v>
      </c>
      <c r="I2582" s="2" t="n">
        <v>0</v>
      </c>
      <c r="J2582" s="2" t="inlineStr">
        <is>
          <t>GPA</t>
        </is>
      </c>
      <c r="K2582" s="2">
        <f>IF(I2582&lt;&gt;"",I2582,IFERROR(INDEX(Base!$I:$I,MATCH(1,(Base!$C:$C=C2582)*(Base!$I:$I&lt;&gt;""),0)),0))</f>
        <v/>
      </c>
      <c r="L2582" s="2">
        <f>IF(AND(I2582="",K2582&gt;0),"SIM","NÃO")</f>
        <v/>
      </c>
      <c r="M2582" s="2">
        <f>IF(ISNUMBER(SEARCH("SEPARA",UPPER(C2582))),"NÃO","SIM")</f>
        <v/>
      </c>
      <c r="N2582" s="2">
        <f>IFERROR(H2582/K2582,0)</f>
        <v/>
      </c>
      <c r="O2582" s="2">
        <f>IF(M2582="NÃO","EXCLUÍDO",IF(N2582&lt;Premissas!$B$8,"&lt; 1,00",IF(N2582&lt;Premissas!$B$9,"1,00 – 1,19",IF(N2582&lt;Premissas!$B$10,"1,20 – 1,39",IF(N2582&lt;Premissas!$B$11,"1,40 – 1,59",IF(N2582&lt;Premissas!$B$12,"1,60 – 1,99","≥ 2,00"))))))</f>
        <v/>
      </c>
      <c r="P2582" s="5">
        <f>IF(OR(M2582="NÃO",N2582&lt;Premissas!$B$8),Premissas!$B$13,IF(N2582&lt;Premissas!$B$9,Premissas!$B$14,IF(N2582&lt;Premissas!$B$10,Premissas!$B$15,IF(N2582&lt;Premissas!$B$11,Premissas!$B$16,IF(N2582&lt;Premissas!$B$12,Premissas!$B$17,Premissas!$B$18)))))</f>
        <v/>
      </c>
      <c r="Q2582" s="5">
        <f>IFERROR(P2582/Premissas!$B$4,0)</f>
        <v/>
      </c>
    </row>
    <row r="2583">
      <c r="A2583" s="2" t="n">
        <v>8</v>
      </c>
      <c r="B2583" s="2" t="n">
        <v>930</v>
      </c>
      <c r="C2583" s="2" t="inlineStr">
        <is>
          <t>SEPARACAO</t>
        </is>
      </c>
      <c r="D2583" s="2" t="inlineStr">
        <is>
          <t>5749727</t>
        </is>
      </c>
      <c r="E2583" s="2" t="inlineStr">
        <is>
          <t>Luiz Felipe Silva De Oliveira</t>
        </is>
      </c>
      <c r="F2583" s="2" t="n">
        <v>48</v>
      </c>
      <c r="G2583" s="2" t="n">
        <v>0</v>
      </c>
      <c r="H2583" s="2" t="n">
        <v>0</v>
      </c>
      <c r="I2583" s="2" t="n">
        <v>0</v>
      </c>
      <c r="J2583" s="2" t="inlineStr">
        <is>
          <t>GPA</t>
        </is>
      </c>
      <c r="K2583" s="2">
        <f>IF(I2583&lt;&gt;"",I2583,IFERROR(INDEX(Base!$I:$I,MATCH(1,(Base!$C:$C=C2583)*(Base!$I:$I&lt;&gt;""),0)),0))</f>
        <v/>
      </c>
      <c r="L2583" s="2">
        <f>IF(AND(I2583="",K2583&gt;0),"SIM","NÃO")</f>
        <v/>
      </c>
      <c r="M2583" s="2">
        <f>IF(ISNUMBER(SEARCH("SEPARA",UPPER(C2583))),"NÃO","SIM")</f>
        <v/>
      </c>
      <c r="N2583" s="2">
        <f>IFERROR(H2583/K2583,0)</f>
        <v/>
      </c>
      <c r="O2583" s="2">
        <f>IF(M2583="NÃO","EXCLUÍDO",IF(N2583&lt;Premissas!$B$8,"&lt; 1,00",IF(N2583&lt;Premissas!$B$9,"1,00 – 1,19",IF(N2583&lt;Premissas!$B$10,"1,20 – 1,39",IF(N2583&lt;Premissas!$B$11,"1,40 – 1,59",IF(N2583&lt;Premissas!$B$12,"1,60 – 1,99","≥ 2,00"))))))</f>
        <v/>
      </c>
      <c r="P2583" s="5">
        <f>IF(OR(M2583="NÃO",N2583&lt;Premissas!$B$8),Premissas!$B$13,IF(N2583&lt;Premissas!$B$9,Premissas!$B$14,IF(N2583&lt;Premissas!$B$10,Premissas!$B$15,IF(N2583&lt;Premissas!$B$11,Premissas!$B$16,IF(N2583&lt;Premissas!$B$12,Premissas!$B$17,Premissas!$B$18)))))</f>
        <v/>
      </c>
      <c r="Q2583" s="5">
        <f>IFERROR(P2583/Premissas!$B$4,0)</f>
        <v/>
      </c>
    </row>
    <row r="2584">
      <c r="A2584" s="2" t="n">
        <v>8</v>
      </c>
      <c r="B2584" s="2" t="n">
        <v>930</v>
      </c>
      <c r="C2584" s="2" t="inlineStr">
        <is>
          <t>SEPARACAO</t>
        </is>
      </c>
      <c r="D2584" s="2" t="inlineStr">
        <is>
          <t>5760364</t>
        </is>
      </c>
      <c r="E2584" s="2" t="inlineStr">
        <is>
          <t>Andre Luiz Maia</t>
        </is>
      </c>
      <c r="F2584" s="2" t="n">
        <v>2438</v>
      </c>
      <c r="G2584" s="2" t="n">
        <v>33.87</v>
      </c>
      <c r="H2584" s="2" t="n">
        <v>72</v>
      </c>
      <c r="I2584" s="2" t="n">
        <v>0</v>
      </c>
      <c r="J2584" s="2" t="inlineStr">
        <is>
          <t>GPA</t>
        </is>
      </c>
      <c r="K2584" s="2">
        <f>IF(I2584&lt;&gt;"",I2584,IFERROR(INDEX(Base!$I:$I,MATCH(1,(Base!$C:$C=C2584)*(Base!$I:$I&lt;&gt;""),0)),0))</f>
        <v/>
      </c>
      <c r="L2584" s="2">
        <f>IF(AND(I2584="",K2584&gt;0),"SIM","NÃO")</f>
        <v/>
      </c>
      <c r="M2584" s="2">
        <f>IF(ISNUMBER(SEARCH("SEPARA",UPPER(C2584))),"NÃO","SIM")</f>
        <v/>
      </c>
      <c r="N2584" s="2">
        <f>IFERROR(H2584/K2584,0)</f>
        <v/>
      </c>
      <c r="O2584" s="2">
        <f>IF(M2584="NÃO","EXCLUÍDO",IF(N2584&lt;Premissas!$B$8,"&lt; 1,00",IF(N2584&lt;Premissas!$B$9,"1,00 – 1,19",IF(N2584&lt;Premissas!$B$10,"1,20 – 1,39",IF(N2584&lt;Premissas!$B$11,"1,40 – 1,59",IF(N2584&lt;Premissas!$B$12,"1,60 – 1,99","≥ 2,00"))))))</f>
        <v/>
      </c>
      <c r="P2584" s="5">
        <f>IF(OR(M2584="NÃO",N2584&lt;Premissas!$B$8),Premissas!$B$13,IF(N2584&lt;Premissas!$B$9,Premissas!$B$14,IF(N2584&lt;Premissas!$B$10,Premissas!$B$15,IF(N2584&lt;Premissas!$B$11,Premissas!$B$16,IF(N2584&lt;Premissas!$B$12,Premissas!$B$17,Premissas!$B$18)))))</f>
        <v/>
      </c>
      <c r="Q2584" s="5">
        <f>IFERROR(P2584/Premissas!$B$4,0)</f>
        <v/>
      </c>
    </row>
    <row r="2585">
      <c r="A2585" s="2" t="n">
        <v>8</v>
      </c>
      <c r="B2585" s="2" t="n">
        <v>930</v>
      </c>
      <c r="C2585" s="2" t="inlineStr">
        <is>
          <t>SEPARACAO</t>
        </is>
      </c>
      <c r="D2585" s="2" t="inlineStr">
        <is>
          <t>5760372</t>
        </is>
      </c>
      <c r="E2585" s="2" t="inlineStr">
        <is>
          <t>Michael Chukwuebuka Emmanuel</t>
        </is>
      </c>
      <c r="F2585" s="2" t="n">
        <v>11481</v>
      </c>
      <c r="G2585" s="2" t="n">
        <v>81.59999999999999</v>
      </c>
      <c r="H2585" s="2" t="n">
        <v>141</v>
      </c>
      <c r="I2585" s="2" t="n">
        <v>0</v>
      </c>
      <c r="J2585" s="2" t="inlineStr">
        <is>
          <t>GPA</t>
        </is>
      </c>
      <c r="K2585" s="2">
        <f>IF(I2585&lt;&gt;"",I2585,IFERROR(INDEX(Base!$I:$I,MATCH(1,(Base!$C:$C=C2585)*(Base!$I:$I&lt;&gt;""),0)),0))</f>
        <v/>
      </c>
      <c r="L2585" s="2">
        <f>IF(AND(I2585="",K2585&gt;0),"SIM","NÃO")</f>
        <v/>
      </c>
      <c r="M2585" s="2">
        <f>IF(ISNUMBER(SEARCH("SEPARA",UPPER(C2585))),"NÃO","SIM")</f>
        <v/>
      </c>
      <c r="N2585" s="2">
        <f>IFERROR(H2585/K2585,0)</f>
        <v/>
      </c>
      <c r="O2585" s="2">
        <f>IF(M2585="NÃO","EXCLUÍDO",IF(N2585&lt;Premissas!$B$8,"&lt; 1,00",IF(N2585&lt;Premissas!$B$9,"1,00 – 1,19",IF(N2585&lt;Premissas!$B$10,"1,20 – 1,39",IF(N2585&lt;Premissas!$B$11,"1,40 – 1,59",IF(N2585&lt;Premissas!$B$12,"1,60 – 1,99","≥ 2,00"))))))</f>
        <v/>
      </c>
      <c r="P2585" s="5">
        <f>IF(OR(M2585="NÃO",N2585&lt;Premissas!$B$8),Premissas!$B$13,IF(N2585&lt;Premissas!$B$9,Premissas!$B$14,IF(N2585&lt;Premissas!$B$10,Premissas!$B$15,IF(N2585&lt;Premissas!$B$11,Premissas!$B$16,IF(N2585&lt;Premissas!$B$12,Premissas!$B$17,Premissas!$B$18)))))</f>
        <v/>
      </c>
      <c r="Q2585" s="5">
        <f>IFERROR(P2585/Premissas!$B$4,0)</f>
        <v/>
      </c>
    </row>
    <row r="2586">
      <c r="A2586" s="2" t="n">
        <v>8</v>
      </c>
      <c r="B2586" s="2" t="n">
        <v>930</v>
      </c>
      <c r="C2586" s="2" t="inlineStr">
        <is>
          <t>CARREGAMENTO</t>
        </is>
      </c>
      <c r="D2586" s="2" t="inlineStr">
        <is>
          <t>5766982</t>
        </is>
      </c>
      <c r="E2586" s="2" t="inlineStr">
        <is>
          <t>DANIEL FRANCISCO DE SOUZA JUNIOR</t>
        </is>
      </c>
      <c r="F2586" s="2" t="n">
        <v>74</v>
      </c>
      <c r="G2586" s="2" t="n">
        <v>6.38</v>
      </c>
      <c r="H2586" s="2" t="n">
        <v>12</v>
      </c>
      <c r="I2586" s="2" t="n">
        <v>0</v>
      </c>
      <c r="J2586" s="2" t="inlineStr">
        <is>
          <t>GPA</t>
        </is>
      </c>
      <c r="K2586" s="2">
        <f>IF(I2586&lt;&gt;"",I2586,IFERROR(INDEX(Base!$I:$I,MATCH(1,(Base!$C:$C=C2586)*(Base!$I:$I&lt;&gt;""),0)),0))</f>
        <v/>
      </c>
      <c r="L2586" s="2">
        <f>IF(AND(I2586="",K2586&gt;0),"SIM","NÃO")</f>
        <v/>
      </c>
      <c r="M2586" s="2">
        <f>IF(ISNUMBER(SEARCH("SEPARA",UPPER(C2586))),"NÃO","SIM")</f>
        <v/>
      </c>
      <c r="N2586" s="2">
        <f>IFERROR(H2586/K2586,0)</f>
        <v/>
      </c>
      <c r="O2586" s="2">
        <f>IF(M2586="NÃO","EXCLUÍDO",IF(N2586&lt;Premissas!$B$8,"&lt; 1,00",IF(N2586&lt;Premissas!$B$9,"1,00 – 1,19",IF(N2586&lt;Premissas!$B$10,"1,20 – 1,39",IF(N2586&lt;Premissas!$B$11,"1,40 – 1,59",IF(N2586&lt;Premissas!$B$12,"1,60 – 1,99","≥ 2,00"))))))</f>
        <v/>
      </c>
      <c r="P2586" s="5">
        <f>IF(OR(M2586="NÃO",N2586&lt;Premissas!$B$8),Premissas!$B$13,IF(N2586&lt;Premissas!$B$9,Premissas!$B$14,IF(N2586&lt;Premissas!$B$10,Premissas!$B$15,IF(N2586&lt;Premissas!$B$11,Premissas!$B$16,IF(N2586&lt;Premissas!$B$12,Premissas!$B$17,Premissas!$B$18)))))</f>
        <v/>
      </c>
      <c r="Q2586" s="5">
        <f>IFERROR(P2586/Premissas!$B$4,0)</f>
        <v/>
      </c>
    </row>
    <row r="2587">
      <c r="A2587" s="2" t="n">
        <v>8</v>
      </c>
      <c r="B2587" s="2" t="n">
        <v>930</v>
      </c>
      <c r="C2587" s="2" t="inlineStr">
        <is>
          <t>SEPARACAO</t>
        </is>
      </c>
      <c r="D2587" s="2" t="inlineStr">
        <is>
          <t>5766982</t>
        </is>
      </c>
      <c r="E2587" s="2" t="inlineStr">
        <is>
          <t>DANIEL FRANCISCO DE SOUZA JUNIOR</t>
        </is>
      </c>
      <c r="F2587" s="2" t="n">
        <v>212</v>
      </c>
      <c r="G2587" s="2" t="n">
        <v>1.92</v>
      </c>
      <c r="H2587" s="2" t="n">
        <v>110</v>
      </c>
      <c r="I2587" s="2" t="n">
        <v>0</v>
      </c>
      <c r="J2587" s="2" t="inlineStr">
        <is>
          <t>GPA</t>
        </is>
      </c>
      <c r="K2587" s="2">
        <f>IF(I2587&lt;&gt;"",I2587,IFERROR(INDEX(Base!$I:$I,MATCH(1,(Base!$C:$C=C2587)*(Base!$I:$I&lt;&gt;""),0)),0))</f>
        <v/>
      </c>
      <c r="L2587" s="2">
        <f>IF(AND(I2587="",K2587&gt;0),"SIM","NÃO")</f>
        <v/>
      </c>
      <c r="M2587" s="2">
        <f>IF(ISNUMBER(SEARCH("SEPARA",UPPER(C2587))),"NÃO","SIM")</f>
        <v/>
      </c>
      <c r="N2587" s="2">
        <f>IFERROR(H2587/K2587,0)</f>
        <v/>
      </c>
      <c r="O2587" s="2">
        <f>IF(M2587="NÃO","EXCLUÍDO",IF(N2587&lt;Premissas!$B$8,"&lt; 1,00",IF(N2587&lt;Premissas!$B$9,"1,00 – 1,19",IF(N2587&lt;Premissas!$B$10,"1,20 – 1,39",IF(N2587&lt;Premissas!$B$11,"1,40 – 1,59",IF(N2587&lt;Premissas!$B$12,"1,60 – 1,99","≥ 2,00"))))))</f>
        <v/>
      </c>
      <c r="P2587" s="5">
        <f>IF(OR(M2587="NÃO",N2587&lt;Premissas!$B$8),Premissas!$B$13,IF(N2587&lt;Premissas!$B$9,Premissas!$B$14,IF(N2587&lt;Premissas!$B$10,Premissas!$B$15,IF(N2587&lt;Premissas!$B$11,Premissas!$B$16,IF(N2587&lt;Premissas!$B$12,Premissas!$B$17,Premissas!$B$18)))))</f>
        <v/>
      </c>
      <c r="Q2587" s="5">
        <f>IFERROR(P2587/Premissas!$B$4,0)</f>
        <v/>
      </c>
    </row>
    <row r="2588">
      <c r="A2588" s="2" t="n">
        <v>8</v>
      </c>
      <c r="B2588" s="2" t="n">
        <v>930</v>
      </c>
      <c r="C2588" s="2" t="inlineStr">
        <is>
          <t>SEPARACAO</t>
        </is>
      </c>
      <c r="D2588" s="2" t="inlineStr">
        <is>
          <t>5768969</t>
        </is>
      </c>
      <c r="E2588" s="2" t="inlineStr">
        <is>
          <t>KEVIN ARAUJO MOREIRA PEREIRA</t>
        </is>
      </c>
      <c r="F2588" s="2" t="n">
        <v>225</v>
      </c>
      <c r="G2588" s="2" t="n">
        <v>9.460000000000001</v>
      </c>
      <c r="H2588" s="2" t="n">
        <v>24</v>
      </c>
      <c r="I2588" s="2" t="n">
        <v>0</v>
      </c>
      <c r="J2588" s="2" t="inlineStr">
        <is>
          <t>GPA</t>
        </is>
      </c>
      <c r="K2588" s="2">
        <f>IF(I2588&lt;&gt;"",I2588,IFERROR(INDEX(Base!$I:$I,MATCH(1,(Base!$C:$C=C2588)*(Base!$I:$I&lt;&gt;""),0)),0))</f>
        <v/>
      </c>
      <c r="L2588" s="2">
        <f>IF(AND(I2588="",K2588&gt;0),"SIM","NÃO")</f>
        <v/>
      </c>
      <c r="M2588" s="2">
        <f>IF(ISNUMBER(SEARCH("SEPARA",UPPER(C2588))),"NÃO","SIM")</f>
        <v/>
      </c>
      <c r="N2588" s="2">
        <f>IFERROR(H2588/K2588,0)</f>
        <v/>
      </c>
      <c r="O2588" s="2">
        <f>IF(M2588="NÃO","EXCLUÍDO",IF(N2588&lt;Premissas!$B$8,"&lt; 1,00",IF(N2588&lt;Premissas!$B$9,"1,00 – 1,19",IF(N2588&lt;Premissas!$B$10,"1,20 – 1,39",IF(N2588&lt;Premissas!$B$11,"1,40 – 1,59",IF(N2588&lt;Premissas!$B$12,"1,60 – 1,99","≥ 2,00"))))))</f>
        <v/>
      </c>
      <c r="P2588" s="5">
        <f>IF(OR(M2588="NÃO",N2588&lt;Premissas!$B$8),Premissas!$B$13,IF(N2588&lt;Premissas!$B$9,Premissas!$B$14,IF(N2588&lt;Premissas!$B$10,Premissas!$B$15,IF(N2588&lt;Premissas!$B$11,Premissas!$B$16,IF(N2588&lt;Premissas!$B$12,Premissas!$B$17,Premissas!$B$18)))))</f>
        <v/>
      </c>
      <c r="Q2588" s="5">
        <f>IFERROR(P2588/Premissas!$B$4,0)</f>
        <v/>
      </c>
    </row>
    <row r="2589">
      <c r="A2589" s="2" t="n">
        <v>8</v>
      </c>
      <c r="B2589" s="2" t="n">
        <v>930</v>
      </c>
      <c r="C2589" s="2" t="inlineStr">
        <is>
          <t>RECEBIMENTO</t>
        </is>
      </c>
      <c r="D2589" s="2" t="inlineStr">
        <is>
          <t>5774810</t>
        </is>
      </c>
      <c r="E2589" s="2" t="inlineStr">
        <is>
          <t>Enzo Henrique Francisco Rosa</t>
        </is>
      </c>
      <c r="F2589" s="2" t="n">
        <v>47</v>
      </c>
      <c r="G2589" s="2" t="n">
        <v>2.81</v>
      </c>
      <c r="H2589" s="2" t="n">
        <v>17</v>
      </c>
      <c r="I2589" s="2" t="n">
        <v>0</v>
      </c>
      <c r="J2589" s="2" t="inlineStr">
        <is>
          <t>GPA</t>
        </is>
      </c>
      <c r="K2589" s="2">
        <f>IF(I2589&lt;&gt;"",I2589,IFERROR(INDEX(Base!$I:$I,MATCH(1,(Base!$C:$C=C2589)*(Base!$I:$I&lt;&gt;""),0)),0))</f>
        <v/>
      </c>
      <c r="L2589" s="2">
        <f>IF(AND(I2589="",K2589&gt;0),"SIM","NÃO")</f>
        <v/>
      </c>
      <c r="M2589" s="2">
        <f>IF(ISNUMBER(SEARCH("SEPARA",UPPER(C2589))),"NÃO","SIM")</f>
        <v/>
      </c>
      <c r="N2589" s="2">
        <f>IFERROR(H2589/K2589,0)</f>
        <v/>
      </c>
      <c r="O2589" s="2">
        <f>IF(M2589="NÃO","EXCLUÍDO",IF(N2589&lt;Premissas!$B$8,"&lt; 1,00",IF(N2589&lt;Premissas!$B$9,"1,00 – 1,19",IF(N2589&lt;Premissas!$B$10,"1,20 – 1,39",IF(N2589&lt;Premissas!$B$11,"1,40 – 1,59",IF(N2589&lt;Premissas!$B$12,"1,60 – 1,99","≥ 2,00"))))))</f>
        <v/>
      </c>
      <c r="P2589" s="5">
        <f>IF(OR(M2589="NÃO",N2589&lt;Premissas!$B$8),Premissas!$B$13,IF(N2589&lt;Premissas!$B$9,Premissas!$B$14,IF(N2589&lt;Premissas!$B$10,Premissas!$B$15,IF(N2589&lt;Premissas!$B$11,Premissas!$B$16,IF(N2589&lt;Premissas!$B$12,Premissas!$B$17,Premissas!$B$18)))))</f>
        <v/>
      </c>
      <c r="Q2589" s="5">
        <f>IFERROR(P2589/Premissas!$B$4,0)</f>
        <v/>
      </c>
    </row>
    <row r="2590">
      <c r="A2590" s="2" t="n">
        <v>8</v>
      </c>
      <c r="B2590" s="2" t="n">
        <v>930</v>
      </c>
      <c r="C2590" s="2" t="inlineStr">
        <is>
          <t>CARREGAMENTO</t>
        </is>
      </c>
      <c r="D2590" s="2" t="inlineStr">
        <is>
          <t>577628</t>
        </is>
      </c>
      <c r="E2590" s="2" t="inlineStr">
        <is>
          <t>EMERSON DE JESUS MELO DA SILVA</t>
        </is>
      </c>
      <c r="F2590" s="2" t="n">
        <v>18</v>
      </c>
      <c r="G2590" s="2" t="n">
        <v>1.47</v>
      </c>
      <c r="H2590" s="2" t="n">
        <v>12</v>
      </c>
      <c r="I2590" s="2" t="n">
        <v>0</v>
      </c>
      <c r="J2590" s="2" t="inlineStr">
        <is>
          <t>GPA</t>
        </is>
      </c>
      <c r="K2590" s="2">
        <f>IF(I2590&lt;&gt;"",I2590,IFERROR(INDEX(Base!$I:$I,MATCH(1,(Base!$C:$C=C2590)*(Base!$I:$I&lt;&gt;""),0)),0))</f>
        <v/>
      </c>
      <c r="L2590" s="2">
        <f>IF(AND(I2590="",K2590&gt;0),"SIM","NÃO")</f>
        <v/>
      </c>
      <c r="M2590" s="2">
        <f>IF(ISNUMBER(SEARCH("SEPARA",UPPER(C2590))),"NÃO","SIM")</f>
        <v/>
      </c>
      <c r="N2590" s="2">
        <f>IFERROR(H2590/K2590,0)</f>
        <v/>
      </c>
      <c r="O2590" s="2">
        <f>IF(M2590="NÃO","EXCLUÍDO",IF(N2590&lt;Premissas!$B$8,"&lt; 1,00",IF(N2590&lt;Premissas!$B$9,"1,00 – 1,19",IF(N2590&lt;Premissas!$B$10,"1,20 – 1,39",IF(N2590&lt;Premissas!$B$11,"1,40 – 1,59",IF(N2590&lt;Premissas!$B$12,"1,60 – 1,99","≥ 2,00"))))))</f>
        <v/>
      </c>
      <c r="P2590" s="5">
        <f>IF(OR(M2590="NÃO",N2590&lt;Premissas!$B$8),Premissas!$B$13,IF(N2590&lt;Premissas!$B$9,Premissas!$B$14,IF(N2590&lt;Premissas!$B$10,Premissas!$B$15,IF(N2590&lt;Premissas!$B$11,Premissas!$B$16,IF(N2590&lt;Premissas!$B$12,Premissas!$B$17,Premissas!$B$18)))))</f>
        <v/>
      </c>
      <c r="Q2590" s="5">
        <f>IFERROR(P2590/Premissas!$B$4,0)</f>
        <v/>
      </c>
    </row>
    <row r="2591">
      <c r="A2591" s="2" t="n">
        <v>8</v>
      </c>
      <c r="B2591" s="2" t="n">
        <v>930</v>
      </c>
      <c r="C2591" s="2" t="inlineStr">
        <is>
          <t>RECEBIMENTO</t>
        </is>
      </c>
      <c r="D2591" s="2" t="inlineStr">
        <is>
          <t>577628</t>
        </is>
      </c>
      <c r="E2591" s="2" t="inlineStr">
        <is>
          <t>EMERSON DE JESUS MELO DA SILVA</t>
        </is>
      </c>
      <c r="F2591" s="2" t="n">
        <v>91</v>
      </c>
      <c r="G2591" s="2" t="n">
        <v>8.48</v>
      </c>
      <c r="H2591" s="2" t="n">
        <v>11</v>
      </c>
      <c r="I2591" s="2" t="n">
        <v>0</v>
      </c>
      <c r="J2591" s="2" t="inlineStr">
        <is>
          <t>GPA</t>
        </is>
      </c>
      <c r="K2591" s="2">
        <f>IF(I2591&lt;&gt;"",I2591,IFERROR(INDEX(Base!$I:$I,MATCH(1,(Base!$C:$C=C2591)*(Base!$I:$I&lt;&gt;""),0)),0))</f>
        <v/>
      </c>
      <c r="L2591" s="2">
        <f>IF(AND(I2591="",K2591&gt;0),"SIM","NÃO")</f>
        <v/>
      </c>
      <c r="M2591" s="2">
        <f>IF(ISNUMBER(SEARCH("SEPARA",UPPER(C2591))),"NÃO","SIM")</f>
        <v/>
      </c>
      <c r="N2591" s="2">
        <f>IFERROR(H2591/K2591,0)</f>
        <v/>
      </c>
      <c r="O2591" s="2">
        <f>IF(M2591="NÃO","EXCLUÍDO",IF(N2591&lt;Premissas!$B$8,"&lt; 1,00",IF(N2591&lt;Premissas!$B$9,"1,00 – 1,19",IF(N2591&lt;Premissas!$B$10,"1,20 – 1,39",IF(N2591&lt;Premissas!$B$11,"1,40 – 1,59",IF(N2591&lt;Premissas!$B$12,"1,60 – 1,99","≥ 2,00"))))))</f>
        <v/>
      </c>
      <c r="P2591" s="5">
        <f>IF(OR(M2591="NÃO",N2591&lt;Premissas!$B$8),Premissas!$B$13,IF(N2591&lt;Premissas!$B$9,Premissas!$B$14,IF(N2591&lt;Premissas!$B$10,Premissas!$B$15,IF(N2591&lt;Premissas!$B$11,Premissas!$B$16,IF(N2591&lt;Premissas!$B$12,Premissas!$B$17,Premissas!$B$18)))))</f>
        <v/>
      </c>
      <c r="Q2591" s="5">
        <f>IFERROR(P2591/Premissas!$B$4,0)</f>
        <v/>
      </c>
    </row>
    <row r="2592">
      <c r="A2592" s="2" t="n">
        <v>8</v>
      </c>
      <c r="B2592" s="2" t="n">
        <v>930</v>
      </c>
      <c r="C2592" s="2" t="inlineStr">
        <is>
          <t>CARREGAMENTO</t>
        </is>
      </c>
      <c r="D2592" s="2" t="inlineStr">
        <is>
          <t>5776503</t>
        </is>
      </c>
      <c r="E2592" s="2" t="inlineStr">
        <is>
          <t>Matheus Marcelino De Jesus</t>
        </is>
      </c>
      <c r="F2592" s="2" t="n">
        <v>813</v>
      </c>
      <c r="G2592" s="2" t="n">
        <v>37.32</v>
      </c>
      <c r="H2592" s="2" t="n">
        <v>22</v>
      </c>
      <c r="I2592" s="2" t="n">
        <v>0</v>
      </c>
      <c r="J2592" s="2" t="inlineStr">
        <is>
          <t>GPA</t>
        </is>
      </c>
      <c r="K2592" s="2">
        <f>IF(I2592&lt;&gt;"",I2592,IFERROR(INDEX(Base!$I:$I,MATCH(1,(Base!$C:$C=C2592)*(Base!$I:$I&lt;&gt;""),0)),0))</f>
        <v/>
      </c>
      <c r="L2592" s="2">
        <f>IF(AND(I2592="",K2592&gt;0),"SIM","NÃO")</f>
        <v/>
      </c>
      <c r="M2592" s="2">
        <f>IF(ISNUMBER(SEARCH("SEPARA",UPPER(C2592))),"NÃO","SIM")</f>
        <v/>
      </c>
      <c r="N2592" s="2">
        <f>IFERROR(H2592/K2592,0)</f>
        <v/>
      </c>
      <c r="O2592" s="2">
        <f>IF(M2592="NÃO","EXCLUÍDO",IF(N2592&lt;Premissas!$B$8,"&lt; 1,00",IF(N2592&lt;Premissas!$B$9,"1,00 – 1,19",IF(N2592&lt;Premissas!$B$10,"1,20 – 1,39",IF(N2592&lt;Premissas!$B$11,"1,40 – 1,59",IF(N2592&lt;Premissas!$B$12,"1,60 – 1,99","≥ 2,00"))))))</f>
        <v/>
      </c>
      <c r="P2592" s="5">
        <f>IF(OR(M2592="NÃO",N2592&lt;Premissas!$B$8),Premissas!$B$13,IF(N2592&lt;Premissas!$B$9,Premissas!$B$14,IF(N2592&lt;Premissas!$B$10,Premissas!$B$15,IF(N2592&lt;Premissas!$B$11,Premissas!$B$16,IF(N2592&lt;Premissas!$B$12,Premissas!$B$17,Premissas!$B$18)))))</f>
        <v/>
      </c>
      <c r="Q2592" s="5">
        <f>IFERROR(P2592/Premissas!$B$4,0)</f>
        <v/>
      </c>
    </row>
    <row r="2593">
      <c r="A2593" s="2" t="n">
        <v>8</v>
      </c>
      <c r="B2593" s="2" t="n">
        <v>930</v>
      </c>
      <c r="C2593" s="2" t="inlineStr">
        <is>
          <t>SEPARACAO</t>
        </is>
      </c>
      <c r="D2593" s="2" t="inlineStr">
        <is>
          <t>5776503</t>
        </is>
      </c>
      <c r="E2593" s="2" t="inlineStr">
        <is>
          <t>Matheus Marcelino De Jesus</t>
        </is>
      </c>
      <c r="F2593" s="2" t="n">
        <v>446</v>
      </c>
      <c r="G2593" s="2" t="n">
        <v>6.02</v>
      </c>
      <c r="H2593" s="2" t="n">
        <v>74</v>
      </c>
      <c r="I2593" s="2" t="n">
        <v>0</v>
      </c>
      <c r="J2593" s="2" t="inlineStr">
        <is>
          <t>GPA</t>
        </is>
      </c>
      <c r="K2593" s="2">
        <f>IF(I2593&lt;&gt;"",I2593,IFERROR(INDEX(Base!$I:$I,MATCH(1,(Base!$C:$C=C2593)*(Base!$I:$I&lt;&gt;""),0)),0))</f>
        <v/>
      </c>
      <c r="L2593" s="2">
        <f>IF(AND(I2593="",K2593&gt;0),"SIM","NÃO")</f>
        <v/>
      </c>
      <c r="M2593" s="2">
        <f>IF(ISNUMBER(SEARCH("SEPARA",UPPER(C2593))),"NÃO","SIM")</f>
        <v/>
      </c>
      <c r="N2593" s="2">
        <f>IFERROR(H2593/K2593,0)</f>
        <v/>
      </c>
      <c r="O2593" s="2">
        <f>IF(M2593="NÃO","EXCLUÍDO",IF(N2593&lt;Premissas!$B$8,"&lt; 1,00",IF(N2593&lt;Premissas!$B$9,"1,00 – 1,19",IF(N2593&lt;Premissas!$B$10,"1,20 – 1,39",IF(N2593&lt;Premissas!$B$11,"1,40 – 1,59",IF(N2593&lt;Premissas!$B$12,"1,60 – 1,99","≥ 2,00"))))))</f>
        <v/>
      </c>
      <c r="P2593" s="5">
        <f>IF(OR(M2593="NÃO",N2593&lt;Premissas!$B$8),Premissas!$B$13,IF(N2593&lt;Premissas!$B$9,Premissas!$B$14,IF(N2593&lt;Premissas!$B$10,Premissas!$B$15,IF(N2593&lt;Premissas!$B$11,Premissas!$B$16,IF(N2593&lt;Premissas!$B$12,Premissas!$B$17,Premissas!$B$18)))))</f>
        <v/>
      </c>
      <c r="Q2593" s="5">
        <f>IFERROR(P2593/Premissas!$B$4,0)</f>
        <v/>
      </c>
    </row>
    <row r="2594">
      <c r="A2594" s="2" t="n">
        <v>8</v>
      </c>
      <c r="B2594" s="2" t="n">
        <v>930</v>
      </c>
      <c r="C2594" s="2" t="inlineStr">
        <is>
          <t>SEPARACAO</t>
        </is>
      </c>
      <c r="D2594" s="2" t="inlineStr">
        <is>
          <t>5776813</t>
        </is>
      </c>
      <c r="E2594" s="2" t="inlineStr">
        <is>
          <t>Helio Fernandes De Oliveira</t>
        </is>
      </c>
      <c r="F2594" s="2" t="n">
        <v>572</v>
      </c>
      <c r="G2594" s="2" t="n">
        <v>7.88</v>
      </c>
      <c r="H2594" s="2" t="n">
        <v>73</v>
      </c>
      <c r="I2594" s="2" t="n">
        <v>0</v>
      </c>
      <c r="J2594" s="2" t="inlineStr">
        <is>
          <t>GPA</t>
        </is>
      </c>
      <c r="K2594" s="2">
        <f>IF(I2594&lt;&gt;"",I2594,IFERROR(INDEX(Base!$I:$I,MATCH(1,(Base!$C:$C=C2594)*(Base!$I:$I&lt;&gt;""),0)),0))</f>
        <v/>
      </c>
      <c r="L2594" s="2">
        <f>IF(AND(I2594="",K2594&gt;0),"SIM","NÃO")</f>
        <v/>
      </c>
      <c r="M2594" s="2">
        <f>IF(ISNUMBER(SEARCH("SEPARA",UPPER(C2594))),"NÃO","SIM")</f>
        <v/>
      </c>
      <c r="N2594" s="2">
        <f>IFERROR(H2594/K2594,0)</f>
        <v/>
      </c>
      <c r="O2594" s="2">
        <f>IF(M2594="NÃO","EXCLUÍDO",IF(N2594&lt;Premissas!$B$8,"&lt; 1,00",IF(N2594&lt;Premissas!$B$9,"1,00 – 1,19",IF(N2594&lt;Premissas!$B$10,"1,20 – 1,39",IF(N2594&lt;Premissas!$B$11,"1,40 – 1,59",IF(N2594&lt;Premissas!$B$12,"1,60 – 1,99","≥ 2,00"))))))</f>
        <v/>
      </c>
      <c r="P2594" s="5">
        <f>IF(OR(M2594="NÃO",N2594&lt;Premissas!$B$8),Premissas!$B$13,IF(N2594&lt;Premissas!$B$9,Premissas!$B$14,IF(N2594&lt;Premissas!$B$10,Premissas!$B$15,IF(N2594&lt;Premissas!$B$11,Premissas!$B$16,IF(N2594&lt;Premissas!$B$12,Premissas!$B$17,Premissas!$B$18)))))</f>
        <v/>
      </c>
      <c r="Q2594" s="5">
        <f>IFERROR(P2594/Premissas!$B$4,0)</f>
        <v/>
      </c>
    </row>
    <row r="2595">
      <c r="A2595" s="2" t="n">
        <v>8</v>
      </c>
      <c r="B2595" s="2" t="n">
        <v>930</v>
      </c>
      <c r="C2595" s="2" t="inlineStr">
        <is>
          <t>SEPARACAO</t>
        </is>
      </c>
      <c r="D2595" s="2" t="inlineStr">
        <is>
          <t>5778662</t>
        </is>
      </c>
      <c r="E2595" s="2" t="inlineStr">
        <is>
          <t>Kaua Anderson Da Silva Santos</t>
        </is>
      </c>
      <c r="F2595" s="2" t="n">
        <v>9649</v>
      </c>
      <c r="G2595" s="2" t="n">
        <v>76.27</v>
      </c>
      <c r="H2595" s="2" t="n">
        <v>127</v>
      </c>
      <c r="I2595" s="2" t="n">
        <v>0</v>
      </c>
      <c r="J2595" s="2" t="inlineStr">
        <is>
          <t>GPA</t>
        </is>
      </c>
      <c r="K2595" s="2">
        <f>IF(I2595&lt;&gt;"",I2595,IFERROR(INDEX(Base!$I:$I,MATCH(1,(Base!$C:$C=C2595)*(Base!$I:$I&lt;&gt;""),0)),0))</f>
        <v/>
      </c>
      <c r="L2595" s="2">
        <f>IF(AND(I2595="",K2595&gt;0),"SIM","NÃO")</f>
        <v/>
      </c>
      <c r="M2595" s="2">
        <f>IF(ISNUMBER(SEARCH("SEPARA",UPPER(C2595))),"NÃO","SIM")</f>
        <v/>
      </c>
      <c r="N2595" s="2">
        <f>IFERROR(H2595/K2595,0)</f>
        <v/>
      </c>
      <c r="O2595" s="2">
        <f>IF(M2595="NÃO","EXCLUÍDO",IF(N2595&lt;Premissas!$B$8,"&lt; 1,00",IF(N2595&lt;Premissas!$B$9,"1,00 – 1,19",IF(N2595&lt;Premissas!$B$10,"1,20 – 1,39",IF(N2595&lt;Premissas!$B$11,"1,40 – 1,59",IF(N2595&lt;Premissas!$B$12,"1,60 – 1,99","≥ 2,00"))))))</f>
        <v/>
      </c>
      <c r="P2595" s="5">
        <f>IF(OR(M2595="NÃO",N2595&lt;Premissas!$B$8),Premissas!$B$13,IF(N2595&lt;Premissas!$B$9,Premissas!$B$14,IF(N2595&lt;Premissas!$B$10,Premissas!$B$15,IF(N2595&lt;Premissas!$B$11,Premissas!$B$16,IF(N2595&lt;Premissas!$B$12,Premissas!$B$17,Premissas!$B$18)))))</f>
        <v/>
      </c>
      <c r="Q2595" s="5">
        <f>IFERROR(P2595/Premissas!$B$4,0)</f>
        <v/>
      </c>
    </row>
    <row r="2596">
      <c r="A2596" s="2" t="n">
        <v>8</v>
      </c>
      <c r="B2596" s="2" t="n">
        <v>930</v>
      </c>
      <c r="C2596" s="2" t="inlineStr">
        <is>
          <t>CARREGAMENTO</t>
        </is>
      </c>
      <c r="D2596" s="2" t="inlineStr">
        <is>
          <t>5781639</t>
        </is>
      </c>
      <c r="E2596" s="2" t="inlineStr">
        <is>
          <t>Yago Yuri Da Costa Silva</t>
        </is>
      </c>
      <c r="F2596" s="2" t="n">
        <v>2001</v>
      </c>
      <c r="G2596" s="2" t="n">
        <v>41.8</v>
      </c>
      <c r="H2596" s="2" t="n">
        <v>48</v>
      </c>
      <c r="I2596" s="2" t="n">
        <v>0</v>
      </c>
      <c r="J2596" s="2" t="inlineStr">
        <is>
          <t>GPA</t>
        </is>
      </c>
      <c r="K2596" s="2">
        <f>IF(I2596&lt;&gt;"",I2596,IFERROR(INDEX(Base!$I:$I,MATCH(1,(Base!$C:$C=C2596)*(Base!$I:$I&lt;&gt;""),0)),0))</f>
        <v/>
      </c>
      <c r="L2596" s="2">
        <f>IF(AND(I2596="",K2596&gt;0),"SIM","NÃO")</f>
        <v/>
      </c>
      <c r="M2596" s="2">
        <f>IF(ISNUMBER(SEARCH("SEPARA",UPPER(C2596))),"NÃO","SIM")</f>
        <v/>
      </c>
      <c r="N2596" s="2">
        <f>IFERROR(H2596/K2596,0)</f>
        <v/>
      </c>
      <c r="O2596" s="2">
        <f>IF(M2596="NÃO","EXCLUÍDO",IF(N2596&lt;Premissas!$B$8,"&lt; 1,00",IF(N2596&lt;Premissas!$B$9,"1,00 – 1,19",IF(N2596&lt;Premissas!$B$10,"1,20 – 1,39",IF(N2596&lt;Premissas!$B$11,"1,40 – 1,59",IF(N2596&lt;Premissas!$B$12,"1,60 – 1,99","≥ 2,00"))))))</f>
        <v/>
      </c>
      <c r="P2596" s="5">
        <f>IF(OR(M2596="NÃO",N2596&lt;Premissas!$B$8),Premissas!$B$13,IF(N2596&lt;Premissas!$B$9,Premissas!$B$14,IF(N2596&lt;Premissas!$B$10,Premissas!$B$15,IF(N2596&lt;Premissas!$B$11,Premissas!$B$16,IF(N2596&lt;Premissas!$B$12,Premissas!$B$17,Premissas!$B$18)))))</f>
        <v/>
      </c>
      <c r="Q2596" s="5">
        <f>IFERROR(P2596/Premissas!$B$4,0)</f>
        <v/>
      </c>
    </row>
    <row r="2597">
      <c r="A2597" s="2" t="n">
        <v>8</v>
      </c>
      <c r="B2597" s="2" t="n">
        <v>930</v>
      </c>
      <c r="C2597" s="2" t="inlineStr">
        <is>
          <t>SEPARACAO</t>
        </is>
      </c>
      <c r="D2597" s="2" t="inlineStr">
        <is>
          <t>5781639</t>
        </is>
      </c>
      <c r="E2597" s="2" t="inlineStr">
        <is>
          <t>Yago Yuri Da Costa Silva</t>
        </is>
      </c>
      <c r="F2597" s="2" t="n">
        <v>964</v>
      </c>
      <c r="G2597" s="2" t="n">
        <v>12.3</v>
      </c>
      <c r="H2597" s="2" t="n">
        <v>78</v>
      </c>
      <c r="I2597" s="2" t="n">
        <v>0</v>
      </c>
      <c r="J2597" s="2" t="inlineStr">
        <is>
          <t>GPA</t>
        </is>
      </c>
      <c r="K2597" s="2">
        <f>IF(I2597&lt;&gt;"",I2597,IFERROR(INDEX(Base!$I:$I,MATCH(1,(Base!$C:$C=C2597)*(Base!$I:$I&lt;&gt;""),0)),0))</f>
        <v/>
      </c>
      <c r="L2597" s="2">
        <f>IF(AND(I2597="",K2597&gt;0),"SIM","NÃO")</f>
        <v/>
      </c>
      <c r="M2597" s="2">
        <f>IF(ISNUMBER(SEARCH("SEPARA",UPPER(C2597))),"NÃO","SIM")</f>
        <v/>
      </c>
      <c r="N2597" s="2">
        <f>IFERROR(H2597/K2597,0)</f>
        <v/>
      </c>
      <c r="O2597" s="2">
        <f>IF(M2597="NÃO","EXCLUÍDO",IF(N2597&lt;Premissas!$B$8,"&lt; 1,00",IF(N2597&lt;Premissas!$B$9,"1,00 – 1,19",IF(N2597&lt;Premissas!$B$10,"1,20 – 1,39",IF(N2597&lt;Premissas!$B$11,"1,40 – 1,59",IF(N2597&lt;Premissas!$B$12,"1,60 – 1,99","≥ 2,00"))))))</f>
        <v/>
      </c>
      <c r="P2597" s="5">
        <f>IF(OR(M2597="NÃO",N2597&lt;Premissas!$B$8),Premissas!$B$13,IF(N2597&lt;Premissas!$B$9,Premissas!$B$14,IF(N2597&lt;Premissas!$B$10,Premissas!$B$15,IF(N2597&lt;Premissas!$B$11,Premissas!$B$16,IF(N2597&lt;Premissas!$B$12,Premissas!$B$17,Premissas!$B$18)))))</f>
        <v/>
      </c>
      <c r="Q2597" s="5">
        <f>IFERROR(P2597/Premissas!$B$4,0)</f>
        <v/>
      </c>
    </row>
    <row r="2598">
      <c r="A2598" s="2" t="n">
        <v>8</v>
      </c>
      <c r="B2598" s="2" t="n">
        <v>930</v>
      </c>
      <c r="C2598" s="2" t="inlineStr">
        <is>
          <t>CARREGAMENTO</t>
        </is>
      </c>
      <c r="D2598" s="2" t="inlineStr">
        <is>
          <t>5782040</t>
        </is>
      </c>
      <c r="E2598" s="2" t="inlineStr">
        <is>
          <t>Samuel Henrique Palhoto Lima Bento</t>
        </is>
      </c>
      <c r="F2598" s="2" t="n">
        <v>772</v>
      </c>
      <c r="G2598" s="2" t="n">
        <v>28.85</v>
      </c>
      <c r="H2598" s="2" t="n">
        <v>27</v>
      </c>
      <c r="I2598" s="2" t="n">
        <v>0</v>
      </c>
      <c r="J2598" s="2" t="inlineStr">
        <is>
          <t>GPA</t>
        </is>
      </c>
      <c r="K2598" s="2">
        <f>IF(I2598&lt;&gt;"",I2598,IFERROR(INDEX(Base!$I:$I,MATCH(1,(Base!$C:$C=C2598)*(Base!$I:$I&lt;&gt;""),0)),0))</f>
        <v/>
      </c>
      <c r="L2598" s="2">
        <f>IF(AND(I2598="",K2598&gt;0),"SIM","NÃO")</f>
        <v/>
      </c>
      <c r="M2598" s="2">
        <f>IF(ISNUMBER(SEARCH("SEPARA",UPPER(C2598))),"NÃO","SIM")</f>
        <v/>
      </c>
      <c r="N2598" s="2">
        <f>IFERROR(H2598/K2598,0)</f>
        <v/>
      </c>
      <c r="O2598" s="2">
        <f>IF(M2598="NÃO","EXCLUÍDO",IF(N2598&lt;Premissas!$B$8,"&lt; 1,00",IF(N2598&lt;Premissas!$B$9,"1,00 – 1,19",IF(N2598&lt;Premissas!$B$10,"1,20 – 1,39",IF(N2598&lt;Premissas!$B$11,"1,40 – 1,59",IF(N2598&lt;Premissas!$B$12,"1,60 – 1,99","≥ 2,00"))))))</f>
        <v/>
      </c>
      <c r="P2598" s="5">
        <f>IF(OR(M2598="NÃO",N2598&lt;Premissas!$B$8),Premissas!$B$13,IF(N2598&lt;Premissas!$B$9,Premissas!$B$14,IF(N2598&lt;Premissas!$B$10,Premissas!$B$15,IF(N2598&lt;Premissas!$B$11,Premissas!$B$16,IF(N2598&lt;Premissas!$B$12,Premissas!$B$17,Premissas!$B$18)))))</f>
        <v/>
      </c>
      <c r="Q2598" s="5">
        <f>IFERROR(P2598/Premissas!$B$4,0)</f>
        <v/>
      </c>
    </row>
    <row r="2599">
      <c r="A2599" s="2" t="n">
        <v>8</v>
      </c>
      <c r="B2599" s="2" t="n">
        <v>930</v>
      </c>
      <c r="C2599" s="2" t="inlineStr">
        <is>
          <t>SEPARACAO</t>
        </is>
      </c>
      <c r="D2599" s="2" t="inlineStr">
        <is>
          <t>5782040</t>
        </is>
      </c>
      <c r="E2599" s="2" t="inlineStr">
        <is>
          <t>Samuel Henrique Palhoto Lima Bento</t>
        </is>
      </c>
      <c r="F2599" s="2" t="n">
        <v>184</v>
      </c>
      <c r="G2599" s="2" t="n">
        <v>4.24</v>
      </c>
      <c r="H2599" s="2" t="n">
        <v>43</v>
      </c>
      <c r="I2599" s="2" t="n">
        <v>0</v>
      </c>
      <c r="J2599" s="2" t="inlineStr">
        <is>
          <t>GPA</t>
        </is>
      </c>
      <c r="K2599" s="2">
        <f>IF(I2599&lt;&gt;"",I2599,IFERROR(INDEX(Base!$I:$I,MATCH(1,(Base!$C:$C=C2599)*(Base!$I:$I&lt;&gt;""),0)),0))</f>
        <v/>
      </c>
      <c r="L2599" s="2">
        <f>IF(AND(I2599="",K2599&gt;0),"SIM","NÃO")</f>
        <v/>
      </c>
      <c r="M2599" s="2">
        <f>IF(ISNUMBER(SEARCH("SEPARA",UPPER(C2599))),"NÃO","SIM")</f>
        <v/>
      </c>
      <c r="N2599" s="2">
        <f>IFERROR(H2599/K2599,0)</f>
        <v/>
      </c>
      <c r="O2599" s="2">
        <f>IF(M2599="NÃO","EXCLUÍDO",IF(N2599&lt;Premissas!$B$8,"&lt; 1,00",IF(N2599&lt;Premissas!$B$9,"1,00 – 1,19",IF(N2599&lt;Premissas!$B$10,"1,20 – 1,39",IF(N2599&lt;Premissas!$B$11,"1,40 – 1,59",IF(N2599&lt;Premissas!$B$12,"1,60 – 1,99","≥ 2,00"))))))</f>
        <v/>
      </c>
      <c r="P2599" s="5">
        <f>IF(OR(M2599="NÃO",N2599&lt;Premissas!$B$8),Premissas!$B$13,IF(N2599&lt;Premissas!$B$9,Premissas!$B$14,IF(N2599&lt;Premissas!$B$10,Premissas!$B$15,IF(N2599&lt;Premissas!$B$11,Premissas!$B$16,IF(N2599&lt;Premissas!$B$12,Premissas!$B$17,Premissas!$B$18)))))</f>
        <v/>
      </c>
      <c r="Q2599" s="5">
        <f>IFERROR(P2599/Premissas!$B$4,0)</f>
        <v/>
      </c>
    </row>
    <row r="2600">
      <c r="A2600" s="2" t="n">
        <v>8</v>
      </c>
      <c r="B2600" s="2" t="n">
        <v>930</v>
      </c>
      <c r="C2600" s="2" t="inlineStr">
        <is>
          <t>CARREGAMENTO</t>
        </is>
      </c>
      <c r="D2600" s="2" t="inlineStr">
        <is>
          <t>5782520</t>
        </is>
      </c>
      <c r="E2600" s="2" t="inlineStr">
        <is>
          <t>Tiago Jose De Assis</t>
        </is>
      </c>
      <c r="F2600" s="2" t="n">
        <v>1265</v>
      </c>
      <c r="G2600" s="2" t="n">
        <v>91.66</v>
      </c>
      <c r="H2600" s="2" t="n">
        <v>14</v>
      </c>
      <c r="I2600" s="2" t="n">
        <v>0</v>
      </c>
      <c r="J2600" s="2" t="inlineStr">
        <is>
          <t>GPA</t>
        </is>
      </c>
      <c r="K2600" s="2">
        <f>IF(I2600&lt;&gt;"",I2600,IFERROR(INDEX(Base!$I:$I,MATCH(1,(Base!$C:$C=C2600)*(Base!$I:$I&lt;&gt;""),0)),0))</f>
        <v/>
      </c>
      <c r="L2600" s="2">
        <f>IF(AND(I2600="",K2600&gt;0),"SIM","NÃO")</f>
        <v/>
      </c>
      <c r="M2600" s="2">
        <f>IF(ISNUMBER(SEARCH("SEPARA",UPPER(C2600))),"NÃO","SIM")</f>
        <v/>
      </c>
      <c r="N2600" s="2">
        <f>IFERROR(H2600/K2600,0)</f>
        <v/>
      </c>
      <c r="O2600" s="2">
        <f>IF(M2600="NÃO","EXCLUÍDO",IF(N2600&lt;Premissas!$B$8,"&lt; 1,00",IF(N2600&lt;Premissas!$B$9,"1,00 – 1,19",IF(N2600&lt;Premissas!$B$10,"1,20 – 1,39",IF(N2600&lt;Premissas!$B$11,"1,40 – 1,59",IF(N2600&lt;Premissas!$B$12,"1,60 – 1,99","≥ 2,00"))))))</f>
        <v/>
      </c>
      <c r="P2600" s="5">
        <f>IF(OR(M2600="NÃO",N2600&lt;Premissas!$B$8),Premissas!$B$13,IF(N2600&lt;Premissas!$B$9,Premissas!$B$14,IF(N2600&lt;Premissas!$B$10,Premissas!$B$15,IF(N2600&lt;Premissas!$B$11,Premissas!$B$16,IF(N2600&lt;Premissas!$B$12,Premissas!$B$17,Premissas!$B$18)))))</f>
        <v/>
      </c>
      <c r="Q2600" s="5">
        <f>IFERROR(P2600/Premissas!$B$4,0)</f>
        <v/>
      </c>
    </row>
    <row r="2601">
      <c r="A2601" s="2" t="n">
        <v>8</v>
      </c>
      <c r="B2601" s="2" t="n">
        <v>930</v>
      </c>
      <c r="C2601" s="2" t="inlineStr">
        <is>
          <t>PUXADA RECEB</t>
        </is>
      </c>
      <c r="D2601" s="2" t="inlineStr">
        <is>
          <t>5783895</t>
        </is>
      </c>
      <c r="E2601" s="2" t="inlineStr">
        <is>
          <t>Jesus Sebastian Paredes Gutierrez</t>
        </is>
      </c>
      <c r="F2601" s="2" t="n">
        <v>2538</v>
      </c>
      <c r="G2601" s="2" t="n">
        <v>65.97</v>
      </c>
      <c r="H2601" s="2" t="n">
        <v>38</v>
      </c>
      <c r="I2601" s="2" t="n">
        <v>0</v>
      </c>
      <c r="J2601" s="2" t="inlineStr">
        <is>
          <t>GPA</t>
        </is>
      </c>
      <c r="K2601" s="2">
        <f>IF(I2601&lt;&gt;"",I2601,IFERROR(INDEX(Base!$I:$I,MATCH(1,(Base!$C:$C=C2601)*(Base!$I:$I&lt;&gt;""),0)),0))</f>
        <v/>
      </c>
      <c r="L2601" s="2">
        <f>IF(AND(I2601="",K2601&gt;0),"SIM","NÃO")</f>
        <v/>
      </c>
      <c r="M2601" s="2">
        <f>IF(ISNUMBER(SEARCH("SEPARA",UPPER(C2601))),"NÃO","SIM")</f>
        <v/>
      </c>
      <c r="N2601" s="2">
        <f>IFERROR(H2601/K2601,0)</f>
        <v/>
      </c>
      <c r="O2601" s="2">
        <f>IF(M2601="NÃO","EXCLUÍDO",IF(N2601&lt;Premissas!$B$8,"&lt; 1,00",IF(N2601&lt;Premissas!$B$9,"1,00 – 1,19",IF(N2601&lt;Premissas!$B$10,"1,20 – 1,39",IF(N2601&lt;Premissas!$B$11,"1,40 – 1,59",IF(N2601&lt;Premissas!$B$12,"1,60 – 1,99","≥ 2,00"))))))</f>
        <v/>
      </c>
      <c r="P2601" s="5">
        <f>IF(OR(M2601="NÃO",N2601&lt;Premissas!$B$8),Premissas!$B$13,IF(N2601&lt;Premissas!$B$9,Premissas!$B$14,IF(N2601&lt;Premissas!$B$10,Premissas!$B$15,IF(N2601&lt;Premissas!$B$11,Premissas!$B$16,IF(N2601&lt;Premissas!$B$12,Premissas!$B$17,Premissas!$B$18)))))</f>
        <v/>
      </c>
      <c r="Q2601" s="5">
        <f>IFERROR(P2601/Premissas!$B$4,0)</f>
        <v/>
      </c>
    </row>
    <row r="2602">
      <c r="A2602" s="2" t="n">
        <v>8</v>
      </c>
      <c r="B2602" s="2" t="n">
        <v>930</v>
      </c>
      <c r="C2602" s="2" t="inlineStr">
        <is>
          <t>SEPARACAO</t>
        </is>
      </c>
      <c r="D2602" s="2" t="inlineStr">
        <is>
          <t>5783895</t>
        </is>
      </c>
      <c r="E2602" s="2" t="inlineStr">
        <is>
          <t>Jesus Sebastian Paredes Gutierrez</t>
        </is>
      </c>
      <c r="F2602" s="2" t="n">
        <v>274</v>
      </c>
      <c r="G2602" s="2" t="n">
        <v>4.81</v>
      </c>
      <c r="H2602" s="2" t="n">
        <v>57</v>
      </c>
      <c r="I2602" s="2" t="n">
        <v>0</v>
      </c>
      <c r="J2602" s="2" t="inlineStr">
        <is>
          <t>GPA</t>
        </is>
      </c>
      <c r="K2602" s="2">
        <f>IF(I2602&lt;&gt;"",I2602,IFERROR(INDEX(Base!$I:$I,MATCH(1,(Base!$C:$C=C2602)*(Base!$I:$I&lt;&gt;""),0)),0))</f>
        <v/>
      </c>
      <c r="L2602" s="2">
        <f>IF(AND(I2602="",K2602&gt;0),"SIM","NÃO")</f>
        <v/>
      </c>
      <c r="M2602" s="2">
        <f>IF(ISNUMBER(SEARCH("SEPARA",UPPER(C2602))),"NÃO","SIM")</f>
        <v/>
      </c>
      <c r="N2602" s="2">
        <f>IFERROR(H2602/K2602,0)</f>
        <v/>
      </c>
      <c r="O2602" s="2">
        <f>IF(M2602="NÃO","EXCLUÍDO",IF(N2602&lt;Premissas!$B$8,"&lt; 1,00",IF(N2602&lt;Premissas!$B$9,"1,00 – 1,19",IF(N2602&lt;Premissas!$B$10,"1,20 – 1,39",IF(N2602&lt;Premissas!$B$11,"1,40 – 1,59",IF(N2602&lt;Premissas!$B$12,"1,60 – 1,99","≥ 2,00"))))))</f>
        <v/>
      </c>
      <c r="P2602" s="5">
        <f>IF(OR(M2602="NÃO",N2602&lt;Premissas!$B$8),Premissas!$B$13,IF(N2602&lt;Premissas!$B$9,Premissas!$B$14,IF(N2602&lt;Premissas!$B$10,Premissas!$B$15,IF(N2602&lt;Premissas!$B$11,Premissas!$B$16,IF(N2602&lt;Premissas!$B$12,Premissas!$B$17,Premissas!$B$18)))))</f>
        <v/>
      </c>
      <c r="Q2602" s="5">
        <f>IFERROR(P2602/Premissas!$B$4,0)</f>
        <v/>
      </c>
    </row>
    <row r="2603">
      <c r="A2603" s="2" t="n">
        <v>8</v>
      </c>
      <c r="B2603" s="2" t="n">
        <v>930</v>
      </c>
      <c r="C2603" s="2" t="inlineStr">
        <is>
          <t>CARREGAMENTO</t>
        </is>
      </c>
      <c r="D2603" s="2" t="inlineStr">
        <is>
          <t>5785359</t>
        </is>
      </c>
      <c r="E2603" s="2" t="inlineStr">
        <is>
          <t>Lucas Ribeiro De Jesus</t>
        </is>
      </c>
      <c r="F2603" s="2" t="n">
        <v>131</v>
      </c>
      <c r="G2603" s="2" t="n">
        <v>2.17</v>
      </c>
      <c r="H2603" s="2" t="n">
        <v>60</v>
      </c>
      <c r="I2603" s="2" t="n">
        <v>0</v>
      </c>
      <c r="J2603" s="2" t="inlineStr">
        <is>
          <t>GPA</t>
        </is>
      </c>
      <c r="K2603" s="2">
        <f>IF(I2603&lt;&gt;"",I2603,IFERROR(INDEX(Base!$I:$I,MATCH(1,(Base!$C:$C=C2603)*(Base!$I:$I&lt;&gt;""),0)),0))</f>
        <v/>
      </c>
      <c r="L2603" s="2">
        <f>IF(AND(I2603="",K2603&gt;0),"SIM","NÃO")</f>
        <v/>
      </c>
      <c r="M2603" s="2">
        <f>IF(ISNUMBER(SEARCH("SEPARA",UPPER(C2603))),"NÃO","SIM")</f>
        <v/>
      </c>
      <c r="N2603" s="2">
        <f>IFERROR(H2603/K2603,0)</f>
        <v/>
      </c>
      <c r="O2603" s="2">
        <f>IF(M2603="NÃO","EXCLUÍDO",IF(N2603&lt;Premissas!$B$8,"&lt; 1,00",IF(N2603&lt;Premissas!$B$9,"1,00 – 1,19",IF(N2603&lt;Premissas!$B$10,"1,20 – 1,39",IF(N2603&lt;Premissas!$B$11,"1,40 – 1,59",IF(N2603&lt;Premissas!$B$12,"1,60 – 1,99","≥ 2,00"))))))</f>
        <v/>
      </c>
      <c r="P2603" s="5">
        <f>IF(OR(M2603="NÃO",N2603&lt;Premissas!$B$8),Premissas!$B$13,IF(N2603&lt;Premissas!$B$9,Premissas!$B$14,IF(N2603&lt;Premissas!$B$10,Premissas!$B$15,IF(N2603&lt;Premissas!$B$11,Premissas!$B$16,IF(N2603&lt;Premissas!$B$12,Premissas!$B$17,Premissas!$B$18)))))</f>
        <v/>
      </c>
      <c r="Q2603" s="5">
        <f>IFERROR(P2603/Premissas!$B$4,0)</f>
        <v/>
      </c>
    </row>
    <row r="2604">
      <c r="A2604" s="2" t="n">
        <v>8</v>
      </c>
      <c r="B2604" s="2" t="n">
        <v>930</v>
      </c>
      <c r="C2604" s="2" t="inlineStr">
        <is>
          <t>CARREGAMENTO</t>
        </is>
      </c>
      <c r="D2604" s="2" t="inlineStr">
        <is>
          <t>5785790</t>
        </is>
      </c>
      <c r="E2604" s="2" t="inlineStr">
        <is>
          <t>Sebastiao Rodrigues Do Nascimento</t>
        </is>
      </c>
      <c r="F2604" s="2" t="n">
        <v>459</v>
      </c>
      <c r="G2604" s="2" t="n">
        <v>26.96</v>
      </c>
      <c r="H2604" s="2" t="n">
        <v>17</v>
      </c>
      <c r="I2604" s="2" t="n">
        <v>0</v>
      </c>
      <c r="J2604" s="2" t="inlineStr">
        <is>
          <t>GPA</t>
        </is>
      </c>
      <c r="K2604" s="2">
        <f>IF(I2604&lt;&gt;"",I2604,IFERROR(INDEX(Base!$I:$I,MATCH(1,(Base!$C:$C=C2604)*(Base!$I:$I&lt;&gt;""),0)),0))</f>
        <v/>
      </c>
      <c r="L2604" s="2">
        <f>IF(AND(I2604="",K2604&gt;0),"SIM","NÃO")</f>
        <v/>
      </c>
      <c r="M2604" s="2">
        <f>IF(ISNUMBER(SEARCH("SEPARA",UPPER(C2604))),"NÃO","SIM")</f>
        <v/>
      </c>
      <c r="N2604" s="2">
        <f>IFERROR(H2604/K2604,0)</f>
        <v/>
      </c>
      <c r="O2604" s="2">
        <f>IF(M2604="NÃO","EXCLUÍDO",IF(N2604&lt;Premissas!$B$8,"&lt; 1,00",IF(N2604&lt;Premissas!$B$9,"1,00 – 1,19",IF(N2604&lt;Premissas!$B$10,"1,20 – 1,39",IF(N2604&lt;Premissas!$B$11,"1,40 – 1,59",IF(N2604&lt;Premissas!$B$12,"1,60 – 1,99","≥ 2,00"))))))</f>
        <v/>
      </c>
      <c r="P2604" s="5">
        <f>IF(OR(M2604="NÃO",N2604&lt;Premissas!$B$8),Premissas!$B$13,IF(N2604&lt;Premissas!$B$9,Premissas!$B$14,IF(N2604&lt;Premissas!$B$10,Premissas!$B$15,IF(N2604&lt;Premissas!$B$11,Premissas!$B$16,IF(N2604&lt;Premissas!$B$12,Premissas!$B$17,Premissas!$B$18)))))</f>
        <v/>
      </c>
      <c r="Q2604" s="5">
        <f>IFERROR(P2604/Premissas!$B$4,0)</f>
        <v/>
      </c>
    </row>
    <row r="2605">
      <c r="A2605" s="2" t="n">
        <v>8</v>
      </c>
      <c r="B2605" s="2" t="n">
        <v>930</v>
      </c>
      <c r="C2605" s="2" t="inlineStr">
        <is>
          <t>CARREGAMENTO</t>
        </is>
      </c>
      <c r="D2605" s="2" t="inlineStr">
        <is>
          <t>5786444</t>
        </is>
      </c>
      <c r="E2605" s="2" t="inlineStr">
        <is>
          <t>Romulo Soares De Araujo</t>
        </is>
      </c>
      <c r="F2605" s="2" t="n">
        <v>203</v>
      </c>
      <c r="G2605" s="2" t="n">
        <v>4.49</v>
      </c>
      <c r="H2605" s="2" t="n">
        <v>45</v>
      </c>
      <c r="I2605" s="2" t="n">
        <v>0</v>
      </c>
      <c r="J2605" s="2" t="inlineStr">
        <is>
          <t>GPA</t>
        </is>
      </c>
      <c r="K2605" s="2">
        <f>IF(I2605&lt;&gt;"",I2605,IFERROR(INDEX(Base!$I:$I,MATCH(1,(Base!$C:$C=C2605)*(Base!$I:$I&lt;&gt;""),0)),0))</f>
        <v/>
      </c>
      <c r="L2605" s="2">
        <f>IF(AND(I2605="",K2605&gt;0),"SIM","NÃO")</f>
        <v/>
      </c>
      <c r="M2605" s="2">
        <f>IF(ISNUMBER(SEARCH("SEPARA",UPPER(C2605))),"NÃO","SIM")</f>
        <v/>
      </c>
      <c r="N2605" s="2">
        <f>IFERROR(H2605/K2605,0)</f>
        <v/>
      </c>
      <c r="O2605" s="2">
        <f>IF(M2605="NÃO","EXCLUÍDO",IF(N2605&lt;Premissas!$B$8,"&lt; 1,00",IF(N2605&lt;Premissas!$B$9,"1,00 – 1,19",IF(N2605&lt;Premissas!$B$10,"1,20 – 1,39",IF(N2605&lt;Premissas!$B$11,"1,40 – 1,59",IF(N2605&lt;Premissas!$B$12,"1,60 – 1,99","≥ 2,00"))))))</f>
        <v/>
      </c>
      <c r="P2605" s="5">
        <f>IF(OR(M2605="NÃO",N2605&lt;Premissas!$B$8),Premissas!$B$13,IF(N2605&lt;Premissas!$B$9,Premissas!$B$14,IF(N2605&lt;Premissas!$B$10,Premissas!$B$15,IF(N2605&lt;Premissas!$B$11,Premissas!$B$16,IF(N2605&lt;Premissas!$B$12,Premissas!$B$17,Premissas!$B$18)))))</f>
        <v/>
      </c>
      <c r="Q2605" s="5">
        <f>IFERROR(P2605/Premissas!$B$4,0)</f>
        <v/>
      </c>
    </row>
    <row r="2606">
      <c r="A2606" s="2" t="n">
        <v>8</v>
      </c>
      <c r="B2606" s="2" t="n">
        <v>930</v>
      </c>
      <c r="C2606" s="2" t="inlineStr">
        <is>
          <t>PUXADA RECEB</t>
        </is>
      </c>
      <c r="D2606" s="2" t="inlineStr">
        <is>
          <t>5786444</t>
        </is>
      </c>
      <c r="E2606" s="2" t="inlineStr">
        <is>
          <t>Romulo Soares De Araujo</t>
        </is>
      </c>
      <c r="F2606" s="2" t="n">
        <v>133</v>
      </c>
      <c r="G2606" s="2" t="n">
        <v>23.24</v>
      </c>
      <c r="H2606" s="2" t="n">
        <v>6</v>
      </c>
      <c r="I2606" s="2" t="n">
        <v>0</v>
      </c>
      <c r="J2606" s="2" t="inlineStr">
        <is>
          <t>GPA</t>
        </is>
      </c>
      <c r="K2606" s="2">
        <f>IF(I2606&lt;&gt;"",I2606,IFERROR(INDEX(Base!$I:$I,MATCH(1,(Base!$C:$C=C2606)*(Base!$I:$I&lt;&gt;""),0)),0))</f>
        <v/>
      </c>
      <c r="L2606" s="2">
        <f>IF(AND(I2606="",K2606&gt;0),"SIM","NÃO")</f>
        <v/>
      </c>
      <c r="M2606" s="2">
        <f>IF(ISNUMBER(SEARCH("SEPARA",UPPER(C2606))),"NÃO","SIM")</f>
        <v/>
      </c>
      <c r="N2606" s="2">
        <f>IFERROR(H2606/K2606,0)</f>
        <v/>
      </c>
      <c r="O2606" s="2">
        <f>IF(M2606="NÃO","EXCLUÍDO",IF(N2606&lt;Premissas!$B$8,"&lt; 1,00",IF(N2606&lt;Premissas!$B$9,"1,00 – 1,19",IF(N2606&lt;Premissas!$B$10,"1,20 – 1,39",IF(N2606&lt;Premissas!$B$11,"1,40 – 1,59",IF(N2606&lt;Premissas!$B$12,"1,60 – 1,99","≥ 2,00"))))))</f>
        <v/>
      </c>
      <c r="P2606" s="5">
        <f>IF(OR(M2606="NÃO",N2606&lt;Premissas!$B$8),Premissas!$B$13,IF(N2606&lt;Premissas!$B$9,Premissas!$B$14,IF(N2606&lt;Premissas!$B$10,Premissas!$B$15,IF(N2606&lt;Premissas!$B$11,Premissas!$B$16,IF(N2606&lt;Premissas!$B$12,Premissas!$B$17,Premissas!$B$18)))))</f>
        <v/>
      </c>
      <c r="Q2606" s="5">
        <f>IFERROR(P2606/Premissas!$B$4,0)</f>
        <v/>
      </c>
    </row>
    <row r="2607">
      <c r="A2607" s="2" t="n">
        <v>8</v>
      </c>
      <c r="B2607" s="2" t="n">
        <v>930</v>
      </c>
      <c r="C2607" s="2" t="inlineStr">
        <is>
          <t>SEPARACAO</t>
        </is>
      </c>
      <c r="D2607" s="2" t="inlineStr">
        <is>
          <t>5786444</t>
        </is>
      </c>
      <c r="E2607" s="2" t="inlineStr">
        <is>
          <t>Romulo Soares De Araujo</t>
        </is>
      </c>
      <c r="F2607" s="2" t="n">
        <v>522</v>
      </c>
      <c r="G2607" s="2" t="n">
        <v>7.34</v>
      </c>
      <c r="H2607" s="2" t="n">
        <v>71</v>
      </c>
      <c r="I2607" s="2" t="n">
        <v>0</v>
      </c>
      <c r="J2607" s="2" t="inlineStr">
        <is>
          <t>GPA</t>
        </is>
      </c>
      <c r="K2607" s="2">
        <f>IF(I2607&lt;&gt;"",I2607,IFERROR(INDEX(Base!$I:$I,MATCH(1,(Base!$C:$C=C2607)*(Base!$I:$I&lt;&gt;""),0)),0))</f>
        <v/>
      </c>
      <c r="L2607" s="2">
        <f>IF(AND(I2607="",K2607&gt;0),"SIM","NÃO")</f>
        <v/>
      </c>
      <c r="M2607" s="2">
        <f>IF(ISNUMBER(SEARCH("SEPARA",UPPER(C2607))),"NÃO","SIM")</f>
        <v/>
      </c>
      <c r="N2607" s="2">
        <f>IFERROR(H2607/K2607,0)</f>
        <v/>
      </c>
      <c r="O2607" s="2">
        <f>IF(M2607="NÃO","EXCLUÍDO",IF(N2607&lt;Premissas!$B$8,"&lt; 1,00",IF(N2607&lt;Premissas!$B$9,"1,00 – 1,19",IF(N2607&lt;Premissas!$B$10,"1,20 – 1,39",IF(N2607&lt;Premissas!$B$11,"1,40 – 1,59",IF(N2607&lt;Premissas!$B$12,"1,60 – 1,99","≥ 2,00"))))))</f>
        <v/>
      </c>
      <c r="P2607" s="5">
        <f>IF(OR(M2607="NÃO",N2607&lt;Premissas!$B$8),Premissas!$B$13,IF(N2607&lt;Premissas!$B$9,Premissas!$B$14,IF(N2607&lt;Premissas!$B$10,Premissas!$B$15,IF(N2607&lt;Premissas!$B$11,Premissas!$B$16,IF(N2607&lt;Premissas!$B$12,Premissas!$B$17,Premissas!$B$18)))))</f>
        <v/>
      </c>
      <c r="Q2607" s="5">
        <f>IFERROR(P2607/Premissas!$B$4,0)</f>
        <v/>
      </c>
    </row>
    <row r="2608">
      <c r="A2608" s="2" t="n">
        <v>8</v>
      </c>
      <c r="B2608" s="2" t="n">
        <v>930</v>
      </c>
      <c r="C2608" s="2" t="inlineStr">
        <is>
          <t>CARREGAMENTO</t>
        </is>
      </c>
      <c r="D2608" s="2" t="inlineStr">
        <is>
          <t>5788943</t>
        </is>
      </c>
      <c r="E2608" s="2" t="inlineStr">
        <is>
          <t>Guerrada Christos Ngandzien Itoua</t>
        </is>
      </c>
      <c r="F2608" s="2" t="n">
        <v>174</v>
      </c>
      <c r="G2608" s="2" t="n">
        <v>9</v>
      </c>
      <c r="H2608" s="2" t="n">
        <v>19</v>
      </c>
      <c r="I2608" s="2" t="n">
        <v>0</v>
      </c>
      <c r="J2608" s="2" t="inlineStr">
        <is>
          <t>GPA</t>
        </is>
      </c>
      <c r="K2608" s="2">
        <f>IF(I2608&lt;&gt;"",I2608,IFERROR(INDEX(Base!$I:$I,MATCH(1,(Base!$C:$C=C2608)*(Base!$I:$I&lt;&gt;""),0)),0))</f>
        <v/>
      </c>
      <c r="L2608" s="2">
        <f>IF(AND(I2608="",K2608&gt;0),"SIM","NÃO")</f>
        <v/>
      </c>
      <c r="M2608" s="2">
        <f>IF(ISNUMBER(SEARCH("SEPARA",UPPER(C2608))),"NÃO","SIM")</f>
        <v/>
      </c>
      <c r="N2608" s="2">
        <f>IFERROR(H2608/K2608,0)</f>
        <v/>
      </c>
      <c r="O2608" s="2">
        <f>IF(M2608="NÃO","EXCLUÍDO",IF(N2608&lt;Premissas!$B$8,"&lt; 1,00",IF(N2608&lt;Premissas!$B$9,"1,00 – 1,19",IF(N2608&lt;Premissas!$B$10,"1,20 – 1,39",IF(N2608&lt;Premissas!$B$11,"1,40 – 1,59",IF(N2608&lt;Premissas!$B$12,"1,60 – 1,99","≥ 2,00"))))))</f>
        <v/>
      </c>
      <c r="P2608" s="5">
        <f>IF(OR(M2608="NÃO",N2608&lt;Premissas!$B$8),Premissas!$B$13,IF(N2608&lt;Premissas!$B$9,Premissas!$B$14,IF(N2608&lt;Premissas!$B$10,Premissas!$B$15,IF(N2608&lt;Premissas!$B$11,Premissas!$B$16,IF(N2608&lt;Premissas!$B$12,Premissas!$B$17,Premissas!$B$18)))))</f>
        <v/>
      </c>
      <c r="Q2608" s="5">
        <f>IFERROR(P2608/Premissas!$B$4,0)</f>
        <v/>
      </c>
    </row>
    <row r="2609">
      <c r="A2609" s="2" t="n">
        <v>8</v>
      </c>
      <c r="B2609" s="2" t="n">
        <v>930</v>
      </c>
      <c r="C2609" s="2" t="inlineStr">
        <is>
          <t>CARREGAMENTO</t>
        </is>
      </c>
      <c r="D2609" s="2" t="inlineStr">
        <is>
          <t>5791219</t>
        </is>
      </c>
      <c r="E2609" s="2" t="inlineStr">
        <is>
          <t>KAYKE HENRIQUE BARBOSA</t>
        </is>
      </c>
      <c r="F2609" s="2" t="n">
        <v>374</v>
      </c>
      <c r="G2609" s="2" t="n">
        <v>25.08</v>
      </c>
      <c r="H2609" s="2" t="n">
        <v>15</v>
      </c>
      <c r="I2609" s="2" t="n">
        <v>0</v>
      </c>
      <c r="J2609" s="2" t="inlineStr">
        <is>
          <t>GPA</t>
        </is>
      </c>
      <c r="K2609" s="2">
        <f>IF(I2609&lt;&gt;"",I2609,IFERROR(INDEX(Base!$I:$I,MATCH(1,(Base!$C:$C=C2609)*(Base!$I:$I&lt;&gt;""),0)),0))</f>
        <v/>
      </c>
      <c r="L2609" s="2">
        <f>IF(AND(I2609="",K2609&gt;0),"SIM","NÃO")</f>
        <v/>
      </c>
      <c r="M2609" s="2">
        <f>IF(ISNUMBER(SEARCH("SEPARA",UPPER(C2609))),"NÃO","SIM")</f>
        <v/>
      </c>
      <c r="N2609" s="2">
        <f>IFERROR(H2609/K2609,0)</f>
        <v/>
      </c>
      <c r="O2609" s="2">
        <f>IF(M2609="NÃO","EXCLUÍDO",IF(N2609&lt;Premissas!$B$8,"&lt; 1,00",IF(N2609&lt;Premissas!$B$9,"1,00 – 1,19",IF(N2609&lt;Premissas!$B$10,"1,20 – 1,39",IF(N2609&lt;Premissas!$B$11,"1,40 – 1,59",IF(N2609&lt;Premissas!$B$12,"1,60 – 1,99","≥ 2,00"))))))</f>
        <v/>
      </c>
      <c r="P2609" s="5">
        <f>IF(OR(M2609="NÃO",N2609&lt;Premissas!$B$8),Premissas!$B$13,IF(N2609&lt;Premissas!$B$9,Premissas!$B$14,IF(N2609&lt;Premissas!$B$10,Premissas!$B$15,IF(N2609&lt;Premissas!$B$11,Premissas!$B$16,IF(N2609&lt;Premissas!$B$12,Premissas!$B$17,Premissas!$B$18)))))</f>
        <v/>
      </c>
      <c r="Q2609" s="5">
        <f>IFERROR(P2609/Premissas!$B$4,0)</f>
        <v/>
      </c>
    </row>
    <row r="2610">
      <c r="A2610" s="2" t="n">
        <v>8</v>
      </c>
      <c r="B2610" s="2" t="n">
        <v>930</v>
      </c>
      <c r="C2610" s="2" t="inlineStr">
        <is>
          <t>SEPARACAO</t>
        </is>
      </c>
      <c r="D2610" s="2" t="inlineStr">
        <is>
          <t>5791219</t>
        </is>
      </c>
      <c r="E2610" s="2" t="inlineStr">
        <is>
          <t>KAYKE HENRIQUE BARBOSA</t>
        </is>
      </c>
      <c r="F2610" s="2" t="n">
        <v>415</v>
      </c>
      <c r="G2610" s="2" t="n">
        <v>4.15</v>
      </c>
      <c r="H2610" s="2" t="n">
        <v>100</v>
      </c>
      <c r="I2610" s="2" t="n">
        <v>0</v>
      </c>
      <c r="J2610" s="2" t="inlineStr">
        <is>
          <t>GPA</t>
        </is>
      </c>
      <c r="K2610" s="2">
        <f>IF(I2610&lt;&gt;"",I2610,IFERROR(INDEX(Base!$I:$I,MATCH(1,(Base!$C:$C=C2610)*(Base!$I:$I&lt;&gt;""),0)),0))</f>
        <v/>
      </c>
      <c r="L2610" s="2">
        <f>IF(AND(I2610="",K2610&gt;0),"SIM","NÃO")</f>
        <v/>
      </c>
      <c r="M2610" s="2">
        <f>IF(ISNUMBER(SEARCH("SEPARA",UPPER(C2610))),"NÃO","SIM")</f>
        <v/>
      </c>
      <c r="N2610" s="2">
        <f>IFERROR(H2610/K2610,0)</f>
        <v/>
      </c>
      <c r="O2610" s="2">
        <f>IF(M2610="NÃO","EXCLUÍDO",IF(N2610&lt;Premissas!$B$8,"&lt; 1,00",IF(N2610&lt;Premissas!$B$9,"1,00 – 1,19",IF(N2610&lt;Premissas!$B$10,"1,20 – 1,39",IF(N2610&lt;Premissas!$B$11,"1,40 – 1,59",IF(N2610&lt;Premissas!$B$12,"1,60 – 1,99","≥ 2,00"))))))</f>
        <v/>
      </c>
      <c r="P2610" s="5">
        <f>IF(OR(M2610="NÃO",N2610&lt;Premissas!$B$8),Premissas!$B$13,IF(N2610&lt;Premissas!$B$9,Premissas!$B$14,IF(N2610&lt;Premissas!$B$10,Premissas!$B$15,IF(N2610&lt;Premissas!$B$11,Premissas!$B$16,IF(N2610&lt;Premissas!$B$12,Premissas!$B$17,Premissas!$B$18)))))</f>
        <v/>
      </c>
      <c r="Q2610" s="5">
        <f>IFERROR(P2610/Premissas!$B$4,0)</f>
        <v/>
      </c>
    </row>
    <row r="2611">
      <c r="A2611" s="2" t="n">
        <v>8</v>
      </c>
      <c r="B2611" s="2" t="n">
        <v>930</v>
      </c>
      <c r="C2611" s="2" t="inlineStr">
        <is>
          <t>CARREGAMENTO</t>
        </is>
      </c>
      <c r="D2611" s="2" t="inlineStr">
        <is>
          <t>5793327</t>
        </is>
      </c>
      <c r="E2611" s="2" t="inlineStr">
        <is>
          <t>Jheferson Cutrim Correia</t>
        </is>
      </c>
      <c r="F2611" s="2" t="n">
        <v>68</v>
      </c>
      <c r="G2611" s="2" t="n">
        <v>8.720000000000001</v>
      </c>
      <c r="H2611" s="2" t="n">
        <v>8</v>
      </c>
      <c r="I2611" s="2" t="n">
        <v>0</v>
      </c>
      <c r="J2611" s="2" t="inlineStr">
        <is>
          <t>GPA</t>
        </is>
      </c>
      <c r="K2611" s="2">
        <f>IF(I2611&lt;&gt;"",I2611,IFERROR(INDEX(Base!$I:$I,MATCH(1,(Base!$C:$C=C2611)*(Base!$I:$I&lt;&gt;""),0)),0))</f>
        <v/>
      </c>
      <c r="L2611" s="2">
        <f>IF(AND(I2611="",K2611&gt;0),"SIM","NÃO")</f>
        <v/>
      </c>
      <c r="M2611" s="2">
        <f>IF(ISNUMBER(SEARCH("SEPARA",UPPER(C2611))),"NÃO","SIM")</f>
        <v/>
      </c>
      <c r="N2611" s="2">
        <f>IFERROR(H2611/K2611,0)</f>
        <v/>
      </c>
      <c r="O2611" s="2">
        <f>IF(M2611="NÃO","EXCLUÍDO",IF(N2611&lt;Premissas!$B$8,"&lt; 1,00",IF(N2611&lt;Premissas!$B$9,"1,00 – 1,19",IF(N2611&lt;Premissas!$B$10,"1,20 – 1,39",IF(N2611&lt;Premissas!$B$11,"1,40 – 1,59",IF(N2611&lt;Premissas!$B$12,"1,60 – 1,99","≥ 2,00"))))))</f>
        <v/>
      </c>
      <c r="P2611" s="5">
        <f>IF(OR(M2611="NÃO",N2611&lt;Premissas!$B$8),Premissas!$B$13,IF(N2611&lt;Premissas!$B$9,Premissas!$B$14,IF(N2611&lt;Premissas!$B$10,Premissas!$B$15,IF(N2611&lt;Premissas!$B$11,Premissas!$B$16,IF(N2611&lt;Premissas!$B$12,Premissas!$B$17,Premissas!$B$18)))))</f>
        <v/>
      </c>
      <c r="Q2611" s="5">
        <f>IFERROR(P2611/Premissas!$B$4,0)</f>
        <v/>
      </c>
    </row>
    <row r="2612">
      <c r="A2612" s="2" t="n">
        <v>8</v>
      </c>
      <c r="B2612" s="2" t="n">
        <v>930</v>
      </c>
      <c r="C2612" s="2" t="inlineStr">
        <is>
          <t>CARREGAMENTO</t>
        </is>
      </c>
      <c r="D2612" s="2" t="inlineStr">
        <is>
          <t>5795737</t>
        </is>
      </c>
      <c r="E2612" s="2" t="inlineStr">
        <is>
          <t>David Soares Do Nascimento</t>
        </is>
      </c>
      <c r="F2612" s="2" t="n">
        <v>792</v>
      </c>
      <c r="G2612" s="2" t="n">
        <v>15.57</v>
      </c>
      <c r="H2612" s="2" t="n">
        <v>51</v>
      </c>
      <c r="I2612" s="2" t="n">
        <v>0</v>
      </c>
      <c r="J2612" s="2" t="inlineStr">
        <is>
          <t>GPA</t>
        </is>
      </c>
      <c r="K2612" s="2">
        <f>IF(I2612&lt;&gt;"",I2612,IFERROR(INDEX(Base!$I:$I,MATCH(1,(Base!$C:$C=C2612)*(Base!$I:$I&lt;&gt;""),0)),0))</f>
        <v/>
      </c>
      <c r="L2612" s="2">
        <f>IF(AND(I2612="",K2612&gt;0),"SIM","NÃO")</f>
        <v/>
      </c>
      <c r="M2612" s="2">
        <f>IF(ISNUMBER(SEARCH("SEPARA",UPPER(C2612))),"NÃO","SIM")</f>
        <v/>
      </c>
      <c r="N2612" s="2">
        <f>IFERROR(H2612/K2612,0)</f>
        <v/>
      </c>
      <c r="O2612" s="2">
        <f>IF(M2612="NÃO","EXCLUÍDO",IF(N2612&lt;Premissas!$B$8,"&lt; 1,00",IF(N2612&lt;Premissas!$B$9,"1,00 – 1,19",IF(N2612&lt;Premissas!$B$10,"1,20 – 1,39",IF(N2612&lt;Premissas!$B$11,"1,40 – 1,59",IF(N2612&lt;Premissas!$B$12,"1,60 – 1,99","≥ 2,00"))))))</f>
        <v/>
      </c>
      <c r="P2612" s="5">
        <f>IF(OR(M2612="NÃO",N2612&lt;Premissas!$B$8),Premissas!$B$13,IF(N2612&lt;Premissas!$B$9,Premissas!$B$14,IF(N2612&lt;Premissas!$B$10,Premissas!$B$15,IF(N2612&lt;Premissas!$B$11,Premissas!$B$16,IF(N2612&lt;Premissas!$B$12,Premissas!$B$17,Premissas!$B$18)))))</f>
        <v/>
      </c>
      <c r="Q2612" s="5">
        <f>IFERROR(P2612/Premissas!$B$4,0)</f>
        <v/>
      </c>
    </row>
    <row r="2613">
      <c r="A2613" s="2" t="n">
        <v>8</v>
      </c>
      <c r="B2613" s="2" t="n">
        <v>930</v>
      </c>
      <c r="C2613" s="2" t="inlineStr">
        <is>
          <t>SEPARACAO</t>
        </is>
      </c>
      <c r="D2613" s="2" t="inlineStr">
        <is>
          <t>5795737</t>
        </is>
      </c>
      <c r="E2613" s="2" t="inlineStr">
        <is>
          <t>David Soares Do Nascimento</t>
        </is>
      </c>
      <c r="F2613" s="2" t="n">
        <v>205</v>
      </c>
      <c r="G2613" s="2" t="n">
        <v>1.9</v>
      </c>
      <c r="H2613" s="2" t="n">
        <v>108</v>
      </c>
      <c r="I2613" s="2" t="n">
        <v>0</v>
      </c>
      <c r="J2613" s="2" t="inlineStr">
        <is>
          <t>GPA</t>
        </is>
      </c>
      <c r="K2613" s="2">
        <f>IF(I2613&lt;&gt;"",I2613,IFERROR(INDEX(Base!$I:$I,MATCH(1,(Base!$C:$C=C2613)*(Base!$I:$I&lt;&gt;""),0)),0))</f>
        <v/>
      </c>
      <c r="L2613" s="2">
        <f>IF(AND(I2613="",K2613&gt;0),"SIM","NÃO")</f>
        <v/>
      </c>
      <c r="M2613" s="2">
        <f>IF(ISNUMBER(SEARCH("SEPARA",UPPER(C2613))),"NÃO","SIM")</f>
        <v/>
      </c>
      <c r="N2613" s="2">
        <f>IFERROR(H2613/K2613,0)</f>
        <v/>
      </c>
      <c r="O2613" s="2">
        <f>IF(M2613="NÃO","EXCLUÍDO",IF(N2613&lt;Premissas!$B$8,"&lt; 1,00",IF(N2613&lt;Premissas!$B$9,"1,00 – 1,19",IF(N2613&lt;Premissas!$B$10,"1,20 – 1,39",IF(N2613&lt;Premissas!$B$11,"1,40 – 1,59",IF(N2613&lt;Premissas!$B$12,"1,60 – 1,99","≥ 2,00"))))))</f>
        <v/>
      </c>
      <c r="P2613" s="5">
        <f>IF(OR(M2613="NÃO",N2613&lt;Premissas!$B$8),Premissas!$B$13,IF(N2613&lt;Premissas!$B$9,Premissas!$B$14,IF(N2613&lt;Premissas!$B$10,Premissas!$B$15,IF(N2613&lt;Premissas!$B$11,Premissas!$B$16,IF(N2613&lt;Premissas!$B$12,Premissas!$B$17,Premissas!$B$18)))))</f>
        <v/>
      </c>
      <c r="Q2613" s="5">
        <f>IFERROR(P2613/Premissas!$B$4,0)</f>
        <v/>
      </c>
    </row>
    <row r="2614">
      <c r="A2614" s="2" t="n">
        <v>8</v>
      </c>
      <c r="B2614" s="2" t="n">
        <v>930</v>
      </c>
      <c r="C2614" s="2" t="inlineStr">
        <is>
          <t>CARREGAMENTO</t>
        </is>
      </c>
      <c r="D2614" s="2" t="inlineStr">
        <is>
          <t>5796210</t>
        </is>
      </c>
      <c r="E2614" s="2" t="inlineStr">
        <is>
          <t>LUCIANO EGIDIO</t>
        </is>
      </c>
      <c r="F2614" s="2" t="n">
        <v>2469</v>
      </c>
      <c r="G2614" s="2" t="n">
        <v>124.38</v>
      </c>
      <c r="H2614" s="2" t="n">
        <v>20</v>
      </c>
      <c r="I2614" s="2" t="n">
        <v>0</v>
      </c>
      <c r="J2614" s="2" t="inlineStr">
        <is>
          <t>GPA</t>
        </is>
      </c>
      <c r="K2614" s="2">
        <f>IF(I2614&lt;&gt;"",I2614,IFERROR(INDEX(Base!$I:$I,MATCH(1,(Base!$C:$C=C2614)*(Base!$I:$I&lt;&gt;""),0)),0))</f>
        <v/>
      </c>
      <c r="L2614" s="2">
        <f>IF(AND(I2614="",K2614&gt;0),"SIM","NÃO")</f>
        <v/>
      </c>
      <c r="M2614" s="2">
        <f>IF(ISNUMBER(SEARCH("SEPARA",UPPER(C2614))),"NÃO","SIM")</f>
        <v/>
      </c>
      <c r="N2614" s="2">
        <f>IFERROR(H2614/K2614,0)</f>
        <v/>
      </c>
      <c r="O2614" s="2">
        <f>IF(M2614="NÃO","EXCLUÍDO",IF(N2614&lt;Premissas!$B$8,"&lt; 1,00",IF(N2614&lt;Premissas!$B$9,"1,00 – 1,19",IF(N2614&lt;Premissas!$B$10,"1,20 – 1,39",IF(N2614&lt;Premissas!$B$11,"1,40 – 1,59",IF(N2614&lt;Premissas!$B$12,"1,60 – 1,99","≥ 2,00"))))))</f>
        <v/>
      </c>
      <c r="P2614" s="5">
        <f>IF(OR(M2614="NÃO",N2614&lt;Premissas!$B$8),Premissas!$B$13,IF(N2614&lt;Premissas!$B$9,Premissas!$B$14,IF(N2614&lt;Premissas!$B$10,Premissas!$B$15,IF(N2614&lt;Premissas!$B$11,Premissas!$B$16,IF(N2614&lt;Premissas!$B$12,Premissas!$B$17,Premissas!$B$18)))))</f>
        <v/>
      </c>
      <c r="Q2614" s="5">
        <f>IFERROR(P2614/Premissas!$B$4,0)</f>
        <v/>
      </c>
    </row>
    <row r="2615">
      <c r="A2615" s="2" t="n">
        <v>8</v>
      </c>
      <c r="B2615" s="2" t="n">
        <v>930</v>
      </c>
      <c r="C2615" s="2" t="inlineStr">
        <is>
          <t>CARREGAMENTO</t>
        </is>
      </c>
      <c r="D2615" s="2" t="inlineStr">
        <is>
          <t>5796385</t>
        </is>
      </c>
      <c r="E2615" s="2" t="inlineStr">
        <is>
          <t>Breno Henrique Novaes</t>
        </is>
      </c>
      <c r="F2615" s="2" t="n">
        <v>33</v>
      </c>
      <c r="G2615" s="2" t="n">
        <v>1.23</v>
      </c>
      <c r="H2615" s="2" t="n">
        <v>27</v>
      </c>
      <c r="I2615" s="2" t="n">
        <v>0</v>
      </c>
      <c r="J2615" s="2" t="inlineStr">
        <is>
          <t>GPA</t>
        </is>
      </c>
      <c r="K2615" s="2">
        <f>IF(I2615&lt;&gt;"",I2615,IFERROR(INDEX(Base!$I:$I,MATCH(1,(Base!$C:$C=C2615)*(Base!$I:$I&lt;&gt;""),0)),0))</f>
        <v/>
      </c>
      <c r="L2615" s="2">
        <f>IF(AND(I2615="",K2615&gt;0),"SIM","NÃO")</f>
        <v/>
      </c>
      <c r="M2615" s="2">
        <f>IF(ISNUMBER(SEARCH("SEPARA",UPPER(C2615))),"NÃO","SIM")</f>
        <v/>
      </c>
      <c r="N2615" s="2">
        <f>IFERROR(H2615/K2615,0)</f>
        <v/>
      </c>
      <c r="O2615" s="2">
        <f>IF(M2615="NÃO","EXCLUÍDO",IF(N2615&lt;Premissas!$B$8,"&lt; 1,00",IF(N2615&lt;Premissas!$B$9,"1,00 – 1,19",IF(N2615&lt;Premissas!$B$10,"1,20 – 1,39",IF(N2615&lt;Premissas!$B$11,"1,40 – 1,59",IF(N2615&lt;Premissas!$B$12,"1,60 – 1,99","≥ 2,00"))))))</f>
        <v/>
      </c>
      <c r="P2615" s="5">
        <f>IF(OR(M2615="NÃO",N2615&lt;Premissas!$B$8),Premissas!$B$13,IF(N2615&lt;Premissas!$B$9,Premissas!$B$14,IF(N2615&lt;Premissas!$B$10,Premissas!$B$15,IF(N2615&lt;Premissas!$B$11,Premissas!$B$16,IF(N2615&lt;Premissas!$B$12,Premissas!$B$17,Premissas!$B$18)))))</f>
        <v/>
      </c>
      <c r="Q2615" s="5">
        <f>IFERROR(P2615/Premissas!$B$4,0)</f>
        <v/>
      </c>
    </row>
    <row r="2616">
      <c r="A2616" s="2" t="n">
        <v>8</v>
      </c>
      <c r="B2616" s="2" t="n">
        <v>930</v>
      </c>
      <c r="C2616" s="2" t="inlineStr">
        <is>
          <t>SEPARACAO</t>
        </is>
      </c>
      <c r="D2616" s="2" t="inlineStr">
        <is>
          <t>5796385</t>
        </is>
      </c>
      <c r="E2616" s="2" t="inlineStr">
        <is>
          <t>Breno Henrique Novaes</t>
        </is>
      </c>
      <c r="F2616" s="2" t="n">
        <v>4983</v>
      </c>
      <c r="G2616" s="2" t="n">
        <v>66.45</v>
      </c>
      <c r="H2616" s="2" t="n">
        <v>75</v>
      </c>
      <c r="I2616" s="2" t="n">
        <v>0</v>
      </c>
      <c r="J2616" s="2" t="inlineStr">
        <is>
          <t>GPA</t>
        </is>
      </c>
      <c r="K2616" s="2">
        <f>IF(I2616&lt;&gt;"",I2616,IFERROR(INDEX(Base!$I:$I,MATCH(1,(Base!$C:$C=C2616)*(Base!$I:$I&lt;&gt;""),0)),0))</f>
        <v/>
      </c>
      <c r="L2616" s="2">
        <f>IF(AND(I2616="",K2616&gt;0),"SIM","NÃO")</f>
        <v/>
      </c>
      <c r="M2616" s="2">
        <f>IF(ISNUMBER(SEARCH("SEPARA",UPPER(C2616))),"NÃO","SIM")</f>
        <v/>
      </c>
      <c r="N2616" s="2">
        <f>IFERROR(H2616/K2616,0)</f>
        <v/>
      </c>
      <c r="O2616" s="2">
        <f>IF(M2616="NÃO","EXCLUÍDO",IF(N2616&lt;Premissas!$B$8,"&lt; 1,00",IF(N2616&lt;Premissas!$B$9,"1,00 – 1,19",IF(N2616&lt;Premissas!$B$10,"1,20 – 1,39",IF(N2616&lt;Premissas!$B$11,"1,40 – 1,59",IF(N2616&lt;Premissas!$B$12,"1,60 – 1,99","≥ 2,00"))))))</f>
        <v/>
      </c>
      <c r="P2616" s="5">
        <f>IF(OR(M2616="NÃO",N2616&lt;Premissas!$B$8),Premissas!$B$13,IF(N2616&lt;Premissas!$B$9,Premissas!$B$14,IF(N2616&lt;Premissas!$B$10,Premissas!$B$15,IF(N2616&lt;Premissas!$B$11,Premissas!$B$16,IF(N2616&lt;Premissas!$B$12,Premissas!$B$17,Premissas!$B$18)))))</f>
        <v/>
      </c>
      <c r="Q2616" s="5">
        <f>IFERROR(P2616/Premissas!$B$4,0)</f>
        <v/>
      </c>
    </row>
    <row r="2617">
      <c r="A2617" s="2" t="n">
        <v>8</v>
      </c>
      <c r="B2617" s="2" t="n">
        <v>930</v>
      </c>
      <c r="C2617" s="2" t="inlineStr">
        <is>
          <t>SEPARACAO</t>
        </is>
      </c>
      <c r="D2617" s="2" t="inlineStr">
        <is>
          <t>5800188</t>
        </is>
      </c>
      <c r="E2617" s="2" t="inlineStr">
        <is>
          <t>JEANCLAUDE KABANU</t>
        </is>
      </c>
      <c r="F2617" s="2" t="n">
        <v>8244</v>
      </c>
      <c r="G2617" s="2" t="n">
        <v>105.37</v>
      </c>
      <c r="H2617" s="2" t="n">
        <v>78</v>
      </c>
      <c r="I2617" s="2" t="n">
        <v>0</v>
      </c>
      <c r="J2617" s="2" t="inlineStr">
        <is>
          <t>GPA</t>
        </is>
      </c>
      <c r="K2617" s="2">
        <f>IF(I2617&lt;&gt;"",I2617,IFERROR(INDEX(Base!$I:$I,MATCH(1,(Base!$C:$C=C2617)*(Base!$I:$I&lt;&gt;""),0)),0))</f>
        <v/>
      </c>
      <c r="L2617" s="2">
        <f>IF(AND(I2617="",K2617&gt;0),"SIM","NÃO")</f>
        <v/>
      </c>
      <c r="M2617" s="2">
        <f>IF(ISNUMBER(SEARCH("SEPARA",UPPER(C2617))),"NÃO","SIM")</f>
        <v/>
      </c>
      <c r="N2617" s="2">
        <f>IFERROR(H2617/K2617,0)</f>
        <v/>
      </c>
      <c r="O2617" s="2">
        <f>IF(M2617="NÃO","EXCLUÍDO",IF(N2617&lt;Premissas!$B$8,"&lt; 1,00",IF(N2617&lt;Premissas!$B$9,"1,00 – 1,19",IF(N2617&lt;Premissas!$B$10,"1,20 – 1,39",IF(N2617&lt;Premissas!$B$11,"1,40 – 1,59",IF(N2617&lt;Premissas!$B$12,"1,60 – 1,99","≥ 2,00"))))))</f>
        <v/>
      </c>
      <c r="P2617" s="5">
        <f>IF(OR(M2617="NÃO",N2617&lt;Premissas!$B$8),Premissas!$B$13,IF(N2617&lt;Premissas!$B$9,Premissas!$B$14,IF(N2617&lt;Premissas!$B$10,Premissas!$B$15,IF(N2617&lt;Premissas!$B$11,Premissas!$B$16,IF(N2617&lt;Premissas!$B$12,Premissas!$B$17,Premissas!$B$18)))))</f>
        <v/>
      </c>
      <c r="Q2617" s="5">
        <f>IFERROR(P2617/Premissas!$B$4,0)</f>
        <v/>
      </c>
    </row>
    <row r="2618">
      <c r="A2618" s="2" t="n">
        <v>8</v>
      </c>
      <c r="B2618" s="2" t="n">
        <v>930</v>
      </c>
      <c r="C2618" s="2" t="inlineStr">
        <is>
          <t>SEPARACAO</t>
        </is>
      </c>
      <c r="D2618" s="2" t="inlineStr">
        <is>
          <t>5800722</t>
        </is>
      </c>
      <c r="E2618" s="2" t="inlineStr">
        <is>
          <t>Simon Juan Manuel Gomez</t>
        </is>
      </c>
      <c r="F2618" s="2" t="n">
        <v>13876</v>
      </c>
      <c r="G2618" s="2" t="n">
        <v>106.17</v>
      </c>
      <c r="H2618" s="2" t="n">
        <v>131</v>
      </c>
      <c r="I2618" s="2" t="n">
        <v>0</v>
      </c>
      <c r="J2618" s="2" t="inlineStr">
        <is>
          <t>GPA</t>
        </is>
      </c>
      <c r="K2618" s="2">
        <f>IF(I2618&lt;&gt;"",I2618,IFERROR(INDEX(Base!$I:$I,MATCH(1,(Base!$C:$C=C2618)*(Base!$I:$I&lt;&gt;""),0)),0))</f>
        <v/>
      </c>
      <c r="L2618" s="2">
        <f>IF(AND(I2618="",K2618&gt;0),"SIM","NÃO")</f>
        <v/>
      </c>
      <c r="M2618" s="2">
        <f>IF(ISNUMBER(SEARCH("SEPARA",UPPER(C2618))),"NÃO","SIM")</f>
        <v/>
      </c>
      <c r="N2618" s="2">
        <f>IFERROR(H2618/K2618,0)</f>
        <v/>
      </c>
      <c r="O2618" s="2">
        <f>IF(M2618="NÃO","EXCLUÍDO",IF(N2618&lt;Premissas!$B$8,"&lt; 1,00",IF(N2618&lt;Premissas!$B$9,"1,00 – 1,19",IF(N2618&lt;Premissas!$B$10,"1,20 – 1,39",IF(N2618&lt;Premissas!$B$11,"1,40 – 1,59",IF(N2618&lt;Premissas!$B$12,"1,60 – 1,99","≥ 2,00"))))))</f>
        <v/>
      </c>
      <c r="P2618" s="5">
        <f>IF(OR(M2618="NÃO",N2618&lt;Premissas!$B$8),Premissas!$B$13,IF(N2618&lt;Premissas!$B$9,Premissas!$B$14,IF(N2618&lt;Premissas!$B$10,Premissas!$B$15,IF(N2618&lt;Premissas!$B$11,Premissas!$B$16,IF(N2618&lt;Premissas!$B$12,Premissas!$B$17,Premissas!$B$18)))))</f>
        <v/>
      </c>
      <c r="Q2618" s="5">
        <f>IFERROR(P2618/Premissas!$B$4,0)</f>
        <v/>
      </c>
    </row>
    <row r="2619">
      <c r="A2619" s="2" t="n">
        <v>8</v>
      </c>
      <c r="B2619" s="2" t="n">
        <v>930</v>
      </c>
      <c r="C2619" s="2" t="inlineStr">
        <is>
          <t>ATIVIDADE OP. EMP.</t>
        </is>
      </c>
      <c r="D2619" s="2" t="inlineStr">
        <is>
          <t>5804477</t>
        </is>
      </c>
      <c r="E2619" s="2" t="inlineStr">
        <is>
          <t>Oussama Boughdadi</t>
        </is>
      </c>
      <c r="F2619" s="2" t="n">
        <v>2060</v>
      </c>
      <c r="G2619" s="2" t="n">
        <v>67.33</v>
      </c>
      <c r="H2619" s="2" t="n">
        <v>31</v>
      </c>
      <c r="I2619" s="2" t="n">
        <v>0</v>
      </c>
      <c r="J2619" s="2" t="inlineStr">
        <is>
          <t>GPA</t>
        </is>
      </c>
      <c r="K2619" s="2">
        <f>IF(I2619&lt;&gt;"",I2619,IFERROR(INDEX(Base!$I:$I,MATCH(1,(Base!$C:$C=C2619)*(Base!$I:$I&lt;&gt;""),0)),0))</f>
        <v/>
      </c>
      <c r="L2619" s="2">
        <f>IF(AND(I2619="",K2619&gt;0),"SIM","NÃO")</f>
        <v/>
      </c>
      <c r="M2619" s="2">
        <f>IF(ISNUMBER(SEARCH("SEPARA",UPPER(C2619))),"NÃO","SIM")</f>
        <v/>
      </c>
      <c r="N2619" s="2">
        <f>IFERROR(H2619/K2619,0)</f>
        <v/>
      </c>
      <c r="O2619" s="2">
        <f>IF(M2619="NÃO","EXCLUÍDO",IF(N2619&lt;Premissas!$B$8,"&lt; 1,00",IF(N2619&lt;Premissas!$B$9,"1,00 – 1,19",IF(N2619&lt;Premissas!$B$10,"1,20 – 1,39",IF(N2619&lt;Premissas!$B$11,"1,40 – 1,59",IF(N2619&lt;Premissas!$B$12,"1,60 – 1,99","≥ 2,00"))))))</f>
        <v/>
      </c>
      <c r="P2619" s="5">
        <f>IF(OR(M2619="NÃO",N2619&lt;Premissas!$B$8),Premissas!$B$13,IF(N2619&lt;Premissas!$B$9,Premissas!$B$14,IF(N2619&lt;Premissas!$B$10,Premissas!$B$15,IF(N2619&lt;Premissas!$B$11,Premissas!$B$16,IF(N2619&lt;Premissas!$B$12,Premissas!$B$17,Premissas!$B$18)))))</f>
        <v/>
      </c>
      <c r="Q2619" s="5">
        <f>IFERROR(P2619/Premissas!$B$4,0)</f>
        <v/>
      </c>
    </row>
    <row r="2620">
      <c r="A2620" s="2" t="n">
        <v>8</v>
      </c>
      <c r="B2620" s="2" t="n">
        <v>930</v>
      </c>
      <c r="C2620" s="2" t="inlineStr">
        <is>
          <t>SEPARACAO</t>
        </is>
      </c>
      <c r="D2620" s="2" t="inlineStr">
        <is>
          <t>5804477</t>
        </is>
      </c>
      <c r="E2620" s="2" t="inlineStr">
        <is>
          <t>Oussama Boughdadi</t>
        </is>
      </c>
      <c r="F2620" s="2" t="n">
        <v>10063</v>
      </c>
      <c r="G2620" s="2" t="n">
        <v>41.15</v>
      </c>
      <c r="H2620" s="2" t="n">
        <v>245</v>
      </c>
      <c r="I2620" s="2" t="n">
        <v>0</v>
      </c>
      <c r="J2620" s="2" t="inlineStr">
        <is>
          <t>GPA</t>
        </is>
      </c>
      <c r="K2620" s="2">
        <f>IF(I2620&lt;&gt;"",I2620,IFERROR(INDEX(Base!$I:$I,MATCH(1,(Base!$C:$C=C2620)*(Base!$I:$I&lt;&gt;""),0)),0))</f>
        <v/>
      </c>
      <c r="L2620" s="2">
        <f>IF(AND(I2620="",K2620&gt;0),"SIM","NÃO")</f>
        <v/>
      </c>
      <c r="M2620" s="2">
        <f>IF(ISNUMBER(SEARCH("SEPARA",UPPER(C2620))),"NÃO","SIM")</f>
        <v/>
      </c>
      <c r="N2620" s="2">
        <f>IFERROR(H2620/K2620,0)</f>
        <v/>
      </c>
      <c r="O2620" s="2">
        <f>IF(M2620="NÃO","EXCLUÍDO",IF(N2620&lt;Premissas!$B$8,"&lt; 1,00",IF(N2620&lt;Premissas!$B$9,"1,00 – 1,19",IF(N2620&lt;Premissas!$B$10,"1,20 – 1,39",IF(N2620&lt;Premissas!$B$11,"1,40 – 1,59",IF(N2620&lt;Premissas!$B$12,"1,60 – 1,99","≥ 2,00"))))))</f>
        <v/>
      </c>
      <c r="P2620" s="5">
        <f>IF(OR(M2620="NÃO",N2620&lt;Premissas!$B$8),Premissas!$B$13,IF(N2620&lt;Premissas!$B$9,Premissas!$B$14,IF(N2620&lt;Premissas!$B$10,Premissas!$B$15,IF(N2620&lt;Premissas!$B$11,Premissas!$B$16,IF(N2620&lt;Premissas!$B$12,Premissas!$B$17,Premissas!$B$18)))))</f>
        <v/>
      </c>
      <c r="Q2620" s="5">
        <f>IFERROR(P2620/Premissas!$B$4,0)</f>
        <v/>
      </c>
    </row>
    <row r="2621">
      <c r="A2621" s="2" t="n">
        <v>8</v>
      </c>
      <c r="B2621" s="2" t="n">
        <v>930</v>
      </c>
      <c r="C2621" s="2" t="inlineStr">
        <is>
          <t>CARREGAMENTO</t>
        </is>
      </c>
      <c r="D2621" s="2" t="inlineStr">
        <is>
          <t>5806682</t>
        </is>
      </c>
      <c r="E2621" s="2" t="inlineStr">
        <is>
          <t>ONYEKA MICHAEL ATUOZO</t>
        </is>
      </c>
      <c r="F2621" s="2" t="n">
        <v>741</v>
      </c>
      <c r="G2621" s="2" t="n">
        <v>16.23</v>
      </c>
      <c r="H2621" s="2" t="n">
        <v>46</v>
      </c>
      <c r="I2621" s="2" t="n">
        <v>0</v>
      </c>
      <c r="J2621" s="2" t="inlineStr">
        <is>
          <t>GPA</t>
        </is>
      </c>
      <c r="K2621" s="2">
        <f>IF(I2621&lt;&gt;"",I2621,IFERROR(INDEX(Base!$I:$I,MATCH(1,(Base!$C:$C=C2621)*(Base!$I:$I&lt;&gt;""),0)),0))</f>
        <v/>
      </c>
      <c r="L2621" s="2">
        <f>IF(AND(I2621="",K2621&gt;0),"SIM","NÃO")</f>
        <v/>
      </c>
      <c r="M2621" s="2">
        <f>IF(ISNUMBER(SEARCH("SEPARA",UPPER(C2621))),"NÃO","SIM")</f>
        <v/>
      </c>
      <c r="N2621" s="2">
        <f>IFERROR(H2621/K2621,0)</f>
        <v/>
      </c>
      <c r="O2621" s="2">
        <f>IF(M2621="NÃO","EXCLUÍDO",IF(N2621&lt;Premissas!$B$8,"&lt; 1,00",IF(N2621&lt;Premissas!$B$9,"1,00 – 1,19",IF(N2621&lt;Premissas!$B$10,"1,20 – 1,39",IF(N2621&lt;Premissas!$B$11,"1,40 – 1,59",IF(N2621&lt;Premissas!$B$12,"1,60 – 1,99","≥ 2,00"))))))</f>
        <v/>
      </c>
      <c r="P2621" s="5">
        <f>IF(OR(M2621="NÃO",N2621&lt;Premissas!$B$8),Premissas!$B$13,IF(N2621&lt;Premissas!$B$9,Premissas!$B$14,IF(N2621&lt;Premissas!$B$10,Premissas!$B$15,IF(N2621&lt;Premissas!$B$11,Premissas!$B$16,IF(N2621&lt;Premissas!$B$12,Premissas!$B$17,Premissas!$B$18)))))</f>
        <v/>
      </c>
      <c r="Q2621" s="5">
        <f>IFERROR(P2621/Premissas!$B$4,0)</f>
        <v/>
      </c>
    </row>
    <row r="2622">
      <c r="A2622" s="2" t="n">
        <v>8</v>
      </c>
      <c r="B2622" s="2" t="n">
        <v>930</v>
      </c>
      <c r="C2622" s="2" t="inlineStr">
        <is>
          <t>PUXADA RECEB</t>
        </is>
      </c>
      <c r="D2622" s="2" t="inlineStr">
        <is>
          <t>5806682</t>
        </is>
      </c>
      <c r="E2622" s="2" t="inlineStr">
        <is>
          <t>ONYEKA MICHAEL ATUOZO</t>
        </is>
      </c>
      <c r="F2622" s="2" t="n">
        <v>42</v>
      </c>
      <c r="G2622" s="2" t="n">
        <v>1.19</v>
      </c>
      <c r="H2622" s="2" t="n">
        <v>35</v>
      </c>
      <c r="I2622" s="2" t="n">
        <v>0</v>
      </c>
      <c r="J2622" s="2" t="inlineStr">
        <is>
          <t>GPA</t>
        </is>
      </c>
      <c r="K2622" s="2">
        <f>IF(I2622&lt;&gt;"",I2622,IFERROR(INDEX(Base!$I:$I,MATCH(1,(Base!$C:$C=C2622)*(Base!$I:$I&lt;&gt;""),0)),0))</f>
        <v/>
      </c>
      <c r="L2622" s="2">
        <f>IF(AND(I2622="",K2622&gt;0),"SIM","NÃO")</f>
        <v/>
      </c>
      <c r="M2622" s="2">
        <f>IF(ISNUMBER(SEARCH("SEPARA",UPPER(C2622))),"NÃO","SIM")</f>
        <v/>
      </c>
      <c r="N2622" s="2">
        <f>IFERROR(H2622/K2622,0)</f>
        <v/>
      </c>
      <c r="O2622" s="2">
        <f>IF(M2622="NÃO","EXCLUÍDO",IF(N2622&lt;Premissas!$B$8,"&lt; 1,00",IF(N2622&lt;Premissas!$B$9,"1,00 – 1,19",IF(N2622&lt;Premissas!$B$10,"1,20 – 1,39",IF(N2622&lt;Premissas!$B$11,"1,40 – 1,59",IF(N2622&lt;Premissas!$B$12,"1,60 – 1,99","≥ 2,00"))))))</f>
        <v/>
      </c>
      <c r="P2622" s="5">
        <f>IF(OR(M2622="NÃO",N2622&lt;Premissas!$B$8),Premissas!$B$13,IF(N2622&lt;Premissas!$B$9,Premissas!$B$14,IF(N2622&lt;Premissas!$B$10,Premissas!$B$15,IF(N2622&lt;Premissas!$B$11,Premissas!$B$16,IF(N2622&lt;Premissas!$B$12,Premissas!$B$17,Premissas!$B$18)))))</f>
        <v/>
      </c>
      <c r="Q2622" s="5">
        <f>IFERROR(P2622/Premissas!$B$4,0)</f>
        <v/>
      </c>
    </row>
    <row r="2623">
      <c r="A2623" s="2" t="n">
        <v>8</v>
      </c>
      <c r="B2623" s="2" t="n">
        <v>930</v>
      </c>
      <c r="C2623" s="2" t="inlineStr">
        <is>
          <t>SEPARACAO</t>
        </is>
      </c>
      <c r="D2623" s="2" t="inlineStr">
        <is>
          <t>5806682</t>
        </is>
      </c>
      <c r="E2623" s="2" t="inlineStr">
        <is>
          <t>ONYEKA MICHAEL ATUOZO</t>
        </is>
      </c>
      <c r="F2623" s="2" t="n">
        <v>50</v>
      </c>
      <c r="G2623" s="2" t="n">
        <v>0.57</v>
      </c>
      <c r="H2623" s="2" t="n">
        <v>88</v>
      </c>
      <c r="I2623" s="2" t="n">
        <v>0</v>
      </c>
      <c r="J2623" s="2" t="inlineStr">
        <is>
          <t>GPA</t>
        </is>
      </c>
      <c r="K2623" s="2">
        <f>IF(I2623&lt;&gt;"",I2623,IFERROR(INDEX(Base!$I:$I,MATCH(1,(Base!$C:$C=C2623)*(Base!$I:$I&lt;&gt;""),0)),0))</f>
        <v/>
      </c>
      <c r="L2623" s="2">
        <f>IF(AND(I2623="",K2623&gt;0),"SIM","NÃO")</f>
        <v/>
      </c>
      <c r="M2623" s="2">
        <f>IF(ISNUMBER(SEARCH("SEPARA",UPPER(C2623))),"NÃO","SIM")</f>
        <v/>
      </c>
      <c r="N2623" s="2">
        <f>IFERROR(H2623/K2623,0)</f>
        <v/>
      </c>
      <c r="O2623" s="2">
        <f>IF(M2623="NÃO","EXCLUÍDO",IF(N2623&lt;Premissas!$B$8,"&lt; 1,00",IF(N2623&lt;Premissas!$B$9,"1,00 – 1,19",IF(N2623&lt;Premissas!$B$10,"1,20 – 1,39",IF(N2623&lt;Premissas!$B$11,"1,40 – 1,59",IF(N2623&lt;Premissas!$B$12,"1,60 – 1,99","≥ 2,00"))))))</f>
        <v/>
      </c>
      <c r="P2623" s="5">
        <f>IF(OR(M2623="NÃO",N2623&lt;Premissas!$B$8),Premissas!$B$13,IF(N2623&lt;Premissas!$B$9,Premissas!$B$14,IF(N2623&lt;Premissas!$B$10,Premissas!$B$15,IF(N2623&lt;Premissas!$B$11,Premissas!$B$16,IF(N2623&lt;Premissas!$B$12,Premissas!$B$17,Premissas!$B$18)))))</f>
        <v/>
      </c>
      <c r="Q2623" s="5">
        <f>IFERROR(P2623/Premissas!$B$4,0)</f>
        <v/>
      </c>
    </row>
    <row r="2624">
      <c r="A2624" s="2" t="n">
        <v>8</v>
      </c>
      <c r="B2624" s="2" t="n">
        <v>930</v>
      </c>
      <c r="C2624" s="2" t="inlineStr">
        <is>
          <t>CARREGAMENTO</t>
        </is>
      </c>
      <c r="D2624" s="2" t="inlineStr">
        <is>
          <t>5813794</t>
        </is>
      </c>
      <c r="E2624" s="2" t="inlineStr">
        <is>
          <t>Thiago Da Silva</t>
        </is>
      </c>
      <c r="F2624" s="2" t="n">
        <v>1</v>
      </c>
      <c r="G2624" s="2" t="n">
        <v>1.67</v>
      </c>
      <c r="H2624" s="2" t="n">
        <v>1</v>
      </c>
      <c r="I2624" s="2" t="n">
        <v>0</v>
      </c>
      <c r="J2624" s="2" t="inlineStr">
        <is>
          <t>GPA</t>
        </is>
      </c>
      <c r="K2624" s="2">
        <f>IF(I2624&lt;&gt;"",I2624,IFERROR(INDEX(Base!$I:$I,MATCH(1,(Base!$C:$C=C2624)*(Base!$I:$I&lt;&gt;""),0)),0))</f>
        <v/>
      </c>
      <c r="L2624" s="2">
        <f>IF(AND(I2624="",K2624&gt;0),"SIM","NÃO")</f>
        <v/>
      </c>
      <c r="M2624" s="2">
        <f>IF(ISNUMBER(SEARCH("SEPARA",UPPER(C2624))),"NÃO","SIM")</f>
        <v/>
      </c>
      <c r="N2624" s="2">
        <f>IFERROR(H2624/K2624,0)</f>
        <v/>
      </c>
      <c r="O2624" s="2">
        <f>IF(M2624="NÃO","EXCLUÍDO",IF(N2624&lt;Premissas!$B$8,"&lt; 1,00",IF(N2624&lt;Premissas!$B$9,"1,00 – 1,19",IF(N2624&lt;Premissas!$B$10,"1,20 – 1,39",IF(N2624&lt;Premissas!$B$11,"1,40 – 1,59",IF(N2624&lt;Premissas!$B$12,"1,60 – 1,99","≥ 2,00"))))))</f>
        <v/>
      </c>
      <c r="P2624" s="5">
        <f>IF(OR(M2624="NÃO",N2624&lt;Premissas!$B$8),Premissas!$B$13,IF(N2624&lt;Premissas!$B$9,Premissas!$B$14,IF(N2624&lt;Premissas!$B$10,Premissas!$B$15,IF(N2624&lt;Premissas!$B$11,Premissas!$B$16,IF(N2624&lt;Premissas!$B$12,Premissas!$B$17,Premissas!$B$18)))))</f>
        <v/>
      </c>
      <c r="Q2624" s="5">
        <f>IFERROR(P2624/Premissas!$B$4,0)</f>
        <v/>
      </c>
    </row>
    <row r="2625">
      <c r="A2625" s="2" t="n">
        <v>8</v>
      </c>
      <c r="B2625" s="2" t="n">
        <v>930</v>
      </c>
      <c r="C2625" s="2" t="inlineStr">
        <is>
          <t>SEPARACAO</t>
        </is>
      </c>
      <c r="D2625" s="2" t="inlineStr">
        <is>
          <t>5813794</t>
        </is>
      </c>
      <c r="E2625" s="2" t="inlineStr">
        <is>
          <t>Thiago Da Silva</t>
        </is>
      </c>
      <c r="F2625" s="2" t="n">
        <v>1</v>
      </c>
      <c r="G2625" s="2" t="n">
        <v>0.02</v>
      </c>
      <c r="H2625" s="2" t="n">
        <v>50</v>
      </c>
      <c r="I2625" s="2" t="n">
        <v>0</v>
      </c>
      <c r="J2625" s="2" t="inlineStr">
        <is>
          <t>GPA</t>
        </is>
      </c>
      <c r="K2625" s="2">
        <f>IF(I2625&lt;&gt;"",I2625,IFERROR(INDEX(Base!$I:$I,MATCH(1,(Base!$C:$C=C2625)*(Base!$I:$I&lt;&gt;""),0)),0))</f>
        <v/>
      </c>
      <c r="L2625" s="2">
        <f>IF(AND(I2625="",K2625&gt;0),"SIM","NÃO")</f>
        <v/>
      </c>
      <c r="M2625" s="2">
        <f>IF(ISNUMBER(SEARCH("SEPARA",UPPER(C2625))),"NÃO","SIM")</f>
        <v/>
      </c>
      <c r="N2625" s="2">
        <f>IFERROR(H2625/K2625,0)</f>
        <v/>
      </c>
      <c r="O2625" s="2">
        <f>IF(M2625="NÃO","EXCLUÍDO",IF(N2625&lt;Premissas!$B$8,"&lt; 1,00",IF(N2625&lt;Premissas!$B$9,"1,00 – 1,19",IF(N2625&lt;Premissas!$B$10,"1,20 – 1,39",IF(N2625&lt;Premissas!$B$11,"1,40 – 1,59",IF(N2625&lt;Premissas!$B$12,"1,60 – 1,99","≥ 2,00"))))))</f>
        <v/>
      </c>
      <c r="P2625" s="5">
        <f>IF(OR(M2625="NÃO",N2625&lt;Premissas!$B$8),Premissas!$B$13,IF(N2625&lt;Premissas!$B$9,Premissas!$B$14,IF(N2625&lt;Premissas!$B$10,Premissas!$B$15,IF(N2625&lt;Premissas!$B$11,Premissas!$B$16,IF(N2625&lt;Premissas!$B$12,Premissas!$B$17,Premissas!$B$18)))))</f>
        <v/>
      </c>
      <c r="Q2625" s="5">
        <f>IFERROR(P2625/Premissas!$B$4,0)</f>
        <v/>
      </c>
    </row>
    <row r="2626">
      <c r="A2626" s="2" t="n">
        <v>8</v>
      </c>
      <c r="B2626" s="2" t="n">
        <v>930</v>
      </c>
      <c r="C2626" s="2" t="inlineStr">
        <is>
          <t>SEPARACAO</t>
        </is>
      </c>
      <c r="D2626" s="2" t="inlineStr">
        <is>
          <t>5819571</t>
        </is>
      </c>
      <c r="E2626" s="2" t="inlineStr">
        <is>
          <t>Diego Araujo Dias</t>
        </is>
      </c>
      <c r="F2626" s="2" t="n">
        <v>4127</v>
      </c>
      <c r="G2626" s="2" t="n">
        <v>47.75</v>
      </c>
      <c r="H2626" s="2" t="n">
        <v>86</v>
      </c>
      <c r="I2626" s="2" t="n">
        <v>0</v>
      </c>
      <c r="J2626" s="2" t="inlineStr">
        <is>
          <t>GPA</t>
        </is>
      </c>
      <c r="K2626" s="2">
        <f>IF(I2626&lt;&gt;"",I2626,IFERROR(INDEX(Base!$I:$I,MATCH(1,(Base!$C:$C=C2626)*(Base!$I:$I&lt;&gt;""),0)),0))</f>
        <v/>
      </c>
      <c r="L2626" s="2">
        <f>IF(AND(I2626="",K2626&gt;0),"SIM","NÃO")</f>
        <v/>
      </c>
      <c r="M2626" s="2">
        <f>IF(ISNUMBER(SEARCH("SEPARA",UPPER(C2626))),"NÃO","SIM")</f>
        <v/>
      </c>
      <c r="N2626" s="2">
        <f>IFERROR(H2626/K2626,0)</f>
        <v/>
      </c>
      <c r="O2626" s="2">
        <f>IF(M2626="NÃO","EXCLUÍDO",IF(N2626&lt;Premissas!$B$8,"&lt; 1,00",IF(N2626&lt;Premissas!$B$9,"1,00 – 1,19",IF(N2626&lt;Premissas!$B$10,"1,20 – 1,39",IF(N2626&lt;Premissas!$B$11,"1,40 – 1,59",IF(N2626&lt;Premissas!$B$12,"1,60 – 1,99","≥ 2,00"))))))</f>
        <v/>
      </c>
      <c r="P2626" s="5">
        <f>IF(OR(M2626="NÃO",N2626&lt;Premissas!$B$8),Premissas!$B$13,IF(N2626&lt;Premissas!$B$9,Premissas!$B$14,IF(N2626&lt;Premissas!$B$10,Premissas!$B$15,IF(N2626&lt;Premissas!$B$11,Premissas!$B$16,IF(N2626&lt;Premissas!$B$12,Premissas!$B$17,Premissas!$B$18)))))</f>
        <v/>
      </c>
      <c r="Q2626" s="5">
        <f>IFERROR(P2626/Premissas!$B$4,0)</f>
        <v/>
      </c>
    </row>
    <row r="2627">
      <c r="A2627" s="2" t="n">
        <v>8</v>
      </c>
      <c r="B2627" s="2" t="n">
        <v>930</v>
      </c>
      <c r="C2627" s="2" t="inlineStr">
        <is>
          <t>SEPARACAO</t>
        </is>
      </c>
      <c r="D2627" s="2" t="inlineStr">
        <is>
          <t>5819628</t>
        </is>
      </c>
      <c r="E2627" s="2" t="inlineStr">
        <is>
          <t>Augusto Neves Junior</t>
        </is>
      </c>
      <c r="F2627" s="2" t="n">
        <v>3950</v>
      </c>
      <c r="G2627" s="2" t="n">
        <v>74.89</v>
      </c>
      <c r="H2627" s="2" t="n">
        <v>53</v>
      </c>
      <c r="I2627" s="2" t="n">
        <v>0</v>
      </c>
      <c r="J2627" s="2" t="inlineStr">
        <is>
          <t>GPA</t>
        </is>
      </c>
      <c r="K2627" s="2">
        <f>IF(I2627&lt;&gt;"",I2627,IFERROR(INDEX(Base!$I:$I,MATCH(1,(Base!$C:$C=C2627)*(Base!$I:$I&lt;&gt;""),0)),0))</f>
        <v/>
      </c>
      <c r="L2627" s="2">
        <f>IF(AND(I2627="",K2627&gt;0),"SIM","NÃO")</f>
        <v/>
      </c>
      <c r="M2627" s="2">
        <f>IF(ISNUMBER(SEARCH("SEPARA",UPPER(C2627))),"NÃO","SIM")</f>
        <v/>
      </c>
      <c r="N2627" s="2">
        <f>IFERROR(H2627/K2627,0)</f>
        <v/>
      </c>
      <c r="O2627" s="2">
        <f>IF(M2627="NÃO","EXCLUÍDO",IF(N2627&lt;Premissas!$B$8,"&lt; 1,00",IF(N2627&lt;Premissas!$B$9,"1,00 – 1,19",IF(N2627&lt;Premissas!$B$10,"1,20 – 1,39",IF(N2627&lt;Premissas!$B$11,"1,40 – 1,59",IF(N2627&lt;Premissas!$B$12,"1,60 – 1,99","≥ 2,00"))))))</f>
        <v/>
      </c>
      <c r="P2627" s="5">
        <f>IF(OR(M2627="NÃO",N2627&lt;Premissas!$B$8),Premissas!$B$13,IF(N2627&lt;Premissas!$B$9,Premissas!$B$14,IF(N2627&lt;Premissas!$B$10,Premissas!$B$15,IF(N2627&lt;Premissas!$B$11,Premissas!$B$16,IF(N2627&lt;Premissas!$B$12,Premissas!$B$17,Premissas!$B$18)))))</f>
        <v/>
      </c>
      <c r="Q2627" s="5">
        <f>IFERROR(P2627/Premissas!$B$4,0)</f>
        <v/>
      </c>
    </row>
    <row r="2628">
      <c r="A2628" s="2" t="n">
        <v>8</v>
      </c>
      <c r="B2628" s="2" t="n">
        <v>930</v>
      </c>
      <c r="C2628" s="2" t="inlineStr">
        <is>
          <t>SEPARACAO</t>
        </is>
      </c>
      <c r="D2628" s="2" t="inlineStr">
        <is>
          <t>5819890</t>
        </is>
      </c>
      <c r="E2628" s="2" t="inlineStr">
        <is>
          <t>MATEUS ANTONIO MATOTA</t>
        </is>
      </c>
      <c r="F2628" s="2" t="n">
        <v>1502</v>
      </c>
      <c r="G2628" s="2" t="n">
        <v>46.94</v>
      </c>
      <c r="H2628" s="2" t="n">
        <v>32</v>
      </c>
      <c r="I2628" s="2" t="n">
        <v>0</v>
      </c>
      <c r="J2628" s="2" t="inlineStr">
        <is>
          <t>GPA</t>
        </is>
      </c>
      <c r="K2628" s="2">
        <f>IF(I2628&lt;&gt;"",I2628,IFERROR(INDEX(Base!$I:$I,MATCH(1,(Base!$C:$C=C2628)*(Base!$I:$I&lt;&gt;""),0)),0))</f>
        <v/>
      </c>
      <c r="L2628" s="2">
        <f>IF(AND(I2628="",K2628&gt;0),"SIM","NÃO")</f>
        <v/>
      </c>
      <c r="M2628" s="2">
        <f>IF(ISNUMBER(SEARCH("SEPARA",UPPER(C2628))),"NÃO","SIM")</f>
        <v/>
      </c>
      <c r="N2628" s="2">
        <f>IFERROR(H2628/K2628,0)</f>
        <v/>
      </c>
      <c r="O2628" s="2">
        <f>IF(M2628="NÃO","EXCLUÍDO",IF(N2628&lt;Premissas!$B$8,"&lt; 1,00",IF(N2628&lt;Premissas!$B$9,"1,00 – 1,19",IF(N2628&lt;Premissas!$B$10,"1,20 – 1,39",IF(N2628&lt;Premissas!$B$11,"1,40 – 1,59",IF(N2628&lt;Premissas!$B$12,"1,60 – 1,99","≥ 2,00"))))))</f>
        <v/>
      </c>
      <c r="P2628" s="5">
        <f>IF(OR(M2628="NÃO",N2628&lt;Premissas!$B$8),Premissas!$B$13,IF(N2628&lt;Premissas!$B$9,Premissas!$B$14,IF(N2628&lt;Premissas!$B$10,Premissas!$B$15,IF(N2628&lt;Premissas!$B$11,Premissas!$B$16,IF(N2628&lt;Premissas!$B$12,Premissas!$B$17,Premissas!$B$18)))))</f>
        <v/>
      </c>
      <c r="Q2628" s="5">
        <f>IFERROR(P2628/Premissas!$B$4,0)</f>
        <v/>
      </c>
    </row>
    <row r="2629">
      <c r="A2629" s="2" t="n">
        <v>8</v>
      </c>
      <c r="B2629" s="2" t="n">
        <v>930</v>
      </c>
      <c r="C2629" s="2" t="inlineStr">
        <is>
          <t>SEPARACAO</t>
        </is>
      </c>
      <c r="D2629" s="2" t="inlineStr">
        <is>
          <t>5821487</t>
        </is>
      </c>
      <c r="E2629" s="2" t="inlineStr">
        <is>
          <t>Anselmo Da Silva Souza</t>
        </is>
      </c>
      <c r="F2629" s="2" t="n">
        <v>49</v>
      </c>
      <c r="G2629" s="2" t="n">
        <v>4.51</v>
      </c>
      <c r="H2629" s="2" t="n">
        <v>11</v>
      </c>
      <c r="I2629" s="2" t="n">
        <v>0</v>
      </c>
      <c r="J2629" s="2" t="inlineStr">
        <is>
          <t>GPA</t>
        </is>
      </c>
      <c r="K2629" s="2">
        <f>IF(I2629&lt;&gt;"",I2629,IFERROR(INDEX(Base!$I:$I,MATCH(1,(Base!$C:$C=C2629)*(Base!$I:$I&lt;&gt;""),0)),0))</f>
        <v/>
      </c>
      <c r="L2629" s="2">
        <f>IF(AND(I2629="",K2629&gt;0),"SIM","NÃO")</f>
        <v/>
      </c>
      <c r="M2629" s="2">
        <f>IF(ISNUMBER(SEARCH("SEPARA",UPPER(C2629))),"NÃO","SIM")</f>
        <v/>
      </c>
      <c r="N2629" s="2">
        <f>IFERROR(H2629/K2629,0)</f>
        <v/>
      </c>
      <c r="O2629" s="2">
        <f>IF(M2629="NÃO","EXCLUÍDO",IF(N2629&lt;Premissas!$B$8,"&lt; 1,00",IF(N2629&lt;Premissas!$B$9,"1,00 – 1,19",IF(N2629&lt;Premissas!$B$10,"1,20 – 1,39",IF(N2629&lt;Premissas!$B$11,"1,40 – 1,59",IF(N2629&lt;Premissas!$B$12,"1,60 – 1,99","≥ 2,00"))))))</f>
        <v/>
      </c>
      <c r="P2629" s="5">
        <f>IF(OR(M2629="NÃO",N2629&lt;Premissas!$B$8),Premissas!$B$13,IF(N2629&lt;Premissas!$B$9,Premissas!$B$14,IF(N2629&lt;Premissas!$B$10,Premissas!$B$15,IF(N2629&lt;Premissas!$B$11,Premissas!$B$16,IF(N2629&lt;Premissas!$B$12,Premissas!$B$17,Premissas!$B$18)))))</f>
        <v/>
      </c>
      <c r="Q2629" s="5">
        <f>IFERROR(P2629/Premissas!$B$4,0)</f>
        <v/>
      </c>
    </row>
    <row r="2630">
      <c r="A2630" s="2" t="n">
        <v>8</v>
      </c>
      <c r="B2630" s="2" t="n">
        <v>930</v>
      </c>
      <c r="C2630" s="2" t="inlineStr">
        <is>
          <t>SEPARACAO</t>
        </is>
      </c>
      <c r="D2630" s="2" t="inlineStr">
        <is>
          <t>5827060</t>
        </is>
      </c>
      <c r="E2630" s="2" t="inlineStr">
        <is>
          <t>Kisonga Junior</t>
        </is>
      </c>
      <c r="F2630" s="2" t="n">
        <v>644</v>
      </c>
      <c r="G2630" s="2" t="n">
        <v>4.79</v>
      </c>
      <c r="H2630" s="2" t="n">
        <v>134</v>
      </c>
      <c r="I2630" s="2" t="n">
        <v>0</v>
      </c>
      <c r="J2630" s="2" t="inlineStr">
        <is>
          <t>GPA</t>
        </is>
      </c>
      <c r="K2630" s="2">
        <f>IF(I2630&lt;&gt;"",I2630,IFERROR(INDEX(Base!$I:$I,MATCH(1,(Base!$C:$C=C2630)*(Base!$I:$I&lt;&gt;""),0)),0))</f>
        <v/>
      </c>
      <c r="L2630" s="2">
        <f>IF(AND(I2630="",K2630&gt;0),"SIM","NÃO")</f>
        <v/>
      </c>
      <c r="M2630" s="2">
        <f>IF(ISNUMBER(SEARCH("SEPARA",UPPER(C2630))),"NÃO","SIM")</f>
        <v/>
      </c>
      <c r="N2630" s="2">
        <f>IFERROR(H2630/K2630,0)</f>
        <v/>
      </c>
      <c r="O2630" s="2">
        <f>IF(M2630="NÃO","EXCLUÍDO",IF(N2630&lt;Premissas!$B$8,"&lt; 1,00",IF(N2630&lt;Premissas!$B$9,"1,00 – 1,19",IF(N2630&lt;Premissas!$B$10,"1,20 – 1,39",IF(N2630&lt;Premissas!$B$11,"1,40 – 1,59",IF(N2630&lt;Premissas!$B$12,"1,60 – 1,99","≥ 2,00"))))))</f>
        <v/>
      </c>
      <c r="P2630" s="5">
        <f>IF(OR(M2630="NÃO",N2630&lt;Premissas!$B$8),Premissas!$B$13,IF(N2630&lt;Premissas!$B$9,Premissas!$B$14,IF(N2630&lt;Premissas!$B$10,Premissas!$B$15,IF(N2630&lt;Premissas!$B$11,Premissas!$B$16,IF(N2630&lt;Premissas!$B$12,Premissas!$B$17,Premissas!$B$18)))))</f>
        <v/>
      </c>
      <c r="Q2630" s="5">
        <f>IFERROR(P2630/Premissas!$B$4,0)</f>
        <v/>
      </c>
    </row>
    <row r="2631">
      <c r="A2631" s="2" t="n">
        <v>8</v>
      </c>
      <c r="B2631" s="2" t="n">
        <v>930</v>
      </c>
      <c r="C2631" s="2" t="inlineStr">
        <is>
          <t>SEPARACAO</t>
        </is>
      </c>
      <c r="D2631" s="2" t="inlineStr">
        <is>
          <t>5827655</t>
        </is>
      </c>
      <c r="E2631" s="2" t="inlineStr">
        <is>
          <t>Diego Rodrigues Da Silva</t>
        </is>
      </c>
      <c r="F2631" s="2" t="n">
        <v>5685</v>
      </c>
      <c r="G2631" s="2" t="n">
        <v>77.15000000000001</v>
      </c>
      <c r="H2631" s="2" t="n">
        <v>74</v>
      </c>
      <c r="I2631" s="2" t="n">
        <v>0</v>
      </c>
      <c r="J2631" s="2" t="inlineStr">
        <is>
          <t>GPA</t>
        </is>
      </c>
      <c r="K2631" s="2">
        <f>IF(I2631&lt;&gt;"",I2631,IFERROR(INDEX(Base!$I:$I,MATCH(1,(Base!$C:$C=C2631)*(Base!$I:$I&lt;&gt;""),0)),0))</f>
        <v/>
      </c>
      <c r="L2631" s="2">
        <f>IF(AND(I2631="",K2631&gt;0),"SIM","NÃO")</f>
        <v/>
      </c>
      <c r="M2631" s="2">
        <f>IF(ISNUMBER(SEARCH("SEPARA",UPPER(C2631))),"NÃO","SIM")</f>
        <v/>
      </c>
      <c r="N2631" s="2">
        <f>IFERROR(H2631/K2631,0)</f>
        <v/>
      </c>
      <c r="O2631" s="2">
        <f>IF(M2631="NÃO","EXCLUÍDO",IF(N2631&lt;Premissas!$B$8,"&lt; 1,00",IF(N2631&lt;Premissas!$B$9,"1,00 – 1,19",IF(N2631&lt;Premissas!$B$10,"1,20 – 1,39",IF(N2631&lt;Premissas!$B$11,"1,40 – 1,59",IF(N2631&lt;Premissas!$B$12,"1,60 – 1,99","≥ 2,00"))))))</f>
        <v/>
      </c>
      <c r="P2631" s="5">
        <f>IF(OR(M2631="NÃO",N2631&lt;Premissas!$B$8),Premissas!$B$13,IF(N2631&lt;Premissas!$B$9,Premissas!$B$14,IF(N2631&lt;Premissas!$B$10,Premissas!$B$15,IF(N2631&lt;Premissas!$B$11,Premissas!$B$16,IF(N2631&lt;Premissas!$B$12,Premissas!$B$17,Premissas!$B$18)))))</f>
        <v/>
      </c>
      <c r="Q2631" s="5">
        <f>IFERROR(P2631/Premissas!$B$4,0)</f>
        <v/>
      </c>
    </row>
    <row r="2632">
      <c r="A2632" s="2" t="n">
        <v>8</v>
      </c>
      <c r="B2632" s="2" t="n">
        <v>930</v>
      </c>
      <c r="C2632" s="2" t="inlineStr">
        <is>
          <t>SEPARACAO</t>
        </is>
      </c>
      <c r="D2632" s="2" t="inlineStr">
        <is>
          <t>5828481</t>
        </is>
      </c>
      <c r="E2632" s="2" t="inlineStr">
        <is>
          <t>David Barbosa Santos</t>
        </is>
      </c>
      <c r="F2632" s="2" t="n">
        <v>5198</v>
      </c>
      <c r="G2632" s="2" t="n">
        <v>77.7</v>
      </c>
      <c r="H2632" s="2" t="n">
        <v>67</v>
      </c>
      <c r="I2632" s="2" t="n">
        <v>0</v>
      </c>
      <c r="J2632" s="2" t="inlineStr">
        <is>
          <t>GPA</t>
        </is>
      </c>
      <c r="K2632" s="2">
        <f>IF(I2632&lt;&gt;"",I2632,IFERROR(INDEX(Base!$I:$I,MATCH(1,(Base!$C:$C=C2632)*(Base!$I:$I&lt;&gt;""),0)),0))</f>
        <v/>
      </c>
      <c r="L2632" s="2">
        <f>IF(AND(I2632="",K2632&gt;0),"SIM","NÃO")</f>
        <v/>
      </c>
      <c r="M2632" s="2">
        <f>IF(ISNUMBER(SEARCH("SEPARA",UPPER(C2632))),"NÃO","SIM")</f>
        <v/>
      </c>
      <c r="N2632" s="2">
        <f>IFERROR(H2632/K2632,0)</f>
        <v/>
      </c>
      <c r="O2632" s="2">
        <f>IF(M2632="NÃO","EXCLUÍDO",IF(N2632&lt;Premissas!$B$8,"&lt; 1,00",IF(N2632&lt;Premissas!$B$9,"1,00 – 1,19",IF(N2632&lt;Premissas!$B$10,"1,20 – 1,39",IF(N2632&lt;Premissas!$B$11,"1,40 – 1,59",IF(N2632&lt;Premissas!$B$12,"1,60 – 1,99","≥ 2,00"))))))</f>
        <v/>
      </c>
      <c r="P2632" s="5">
        <f>IF(OR(M2632="NÃO",N2632&lt;Premissas!$B$8),Premissas!$B$13,IF(N2632&lt;Premissas!$B$9,Premissas!$B$14,IF(N2632&lt;Premissas!$B$10,Premissas!$B$15,IF(N2632&lt;Premissas!$B$11,Premissas!$B$16,IF(N2632&lt;Premissas!$B$12,Premissas!$B$17,Premissas!$B$18)))))</f>
        <v/>
      </c>
      <c r="Q2632" s="5">
        <f>IFERROR(P2632/Premissas!$B$4,0)</f>
        <v/>
      </c>
    </row>
    <row r="2633">
      <c r="A2633" s="2" t="n">
        <v>8</v>
      </c>
      <c r="B2633" s="2" t="n">
        <v>930</v>
      </c>
      <c r="C2633" s="2" t="inlineStr">
        <is>
          <t>SEPARACAO</t>
        </is>
      </c>
      <c r="D2633" s="2" t="inlineStr">
        <is>
          <t>5828759</t>
        </is>
      </c>
      <c r="E2633" s="2" t="inlineStr">
        <is>
          <t>MACALOU NEE YELI</t>
        </is>
      </c>
      <c r="F2633" s="2" t="n">
        <v>294</v>
      </c>
      <c r="G2633" s="2" t="n">
        <v>4.28</v>
      </c>
      <c r="H2633" s="2" t="n">
        <v>69</v>
      </c>
      <c r="I2633" s="2" t="n">
        <v>0</v>
      </c>
      <c r="J2633" s="2" t="inlineStr">
        <is>
          <t>GPA</t>
        </is>
      </c>
      <c r="K2633" s="2">
        <f>IF(I2633&lt;&gt;"",I2633,IFERROR(INDEX(Base!$I:$I,MATCH(1,(Base!$C:$C=C2633)*(Base!$I:$I&lt;&gt;""),0)),0))</f>
        <v/>
      </c>
      <c r="L2633" s="2">
        <f>IF(AND(I2633="",K2633&gt;0),"SIM","NÃO")</f>
        <v/>
      </c>
      <c r="M2633" s="2">
        <f>IF(ISNUMBER(SEARCH("SEPARA",UPPER(C2633))),"NÃO","SIM")</f>
        <v/>
      </c>
      <c r="N2633" s="2">
        <f>IFERROR(H2633/K2633,0)</f>
        <v/>
      </c>
      <c r="O2633" s="2">
        <f>IF(M2633="NÃO","EXCLUÍDO",IF(N2633&lt;Premissas!$B$8,"&lt; 1,00",IF(N2633&lt;Premissas!$B$9,"1,00 – 1,19",IF(N2633&lt;Premissas!$B$10,"1,20 – 1,39",IF(N2633&lt;Premissas!$B$11,"1,40 – 1,59",IF(N2633&lt;Premissas!$B$12,"1,60 – 1,99","≥ 2,00"))))))</f>
        <v/>
      </c>
      <c r="P2633" s="5">
        <f>IF(OR(M2633="NÃO",N2633&lt;Premissas!$B$8),Premissas!$B$13,IF(N2633&lt;Premissas!$B$9,Premissas!$B$14,IF(N2633&lt;Premissas!$B$10,Premissas!$B$15,IF(N2633&lt;Premissas!$B$11,Premissas!$B$16,IF(N2633&lt;Premissas!$B$12,Premissas!$B$17,Premissas!$B$18)))))</f>
        <v/>
      </c>
      <c r="Q2633" s="5">
        <f>IFERROR(P2633/Premissas!$B$4,0)</f>
        <v/>
      </c>
    </row>
    <row r="2634">
      <c r="A2634" s="2" t="n">
        <v>8</v>
      </c>
      <c r="B2634" s="2" t="n">
        <v>930</v>
      </c>
      <c r="C2634" s="2" t="inlineStr">
        <is>
          <t>SEPARACAO</t>
        </is>
      </c>
      <c r="D2634" s="2" t="inlineStr">
        <is>
          <t>5830400</t>
        </is>
      </c>
      <c r="E2634" s="2" t="inlineStr">
        <is>
          <t>GALIANO NZAKULU IDIATUAVUDILA</t>
        </is>
      </c>
      <c r="F2634" s="2" t="n">
        <v>4730</v>
      </c>
      <c r="G2634" s="2" t="n">
        <v>70.73</v>
      </c>
      <c r="H2634" s="2" t="n">
        <v>67</v>
      </c>
      <c r="I2634" s="2" t="n">
        <v>0</v>
      </c>
      <c r="J2634" s="2" t="inlineStr">
        <is>
          <t>GPA</t>
        </is>
      </c>
      <c r="K2634" s="2">
        <f>IF(I2634&lt;&gt;"",I2634,IFERROR(INDEX(Base!$I:$I,MATCH(1,(Base!$C:$C=C2634)*(Base!$I:$I&lt;&gt;""),0)),0))</f>
        <v/>
      </c>
      <c r="L2634" s="2">
        <f>IF(AND(I2634="",K2634&gt;0),"SIM","NÃO")</f>
        <v/>
      </c>
      <c r="M2634" s="2">
        <f>IF(ISNUMBER(SEARCH("SEPARA",UPPER(C2634))),"NÃO","SIM")</f>
        <v/>
      </c>
      <c r="N2634" s="2">
        <f>IFERROR(H2634/K2634,0)</f>
        <v/>
      </c>
      <c r="O2634" s="2">
        <f>IF(M2634="NÃO","EXCLUÍDO",IF(N2634&lt;Premissas!$B$8,"&lt; 1,00",IF(N2634&lt;Premissas!$B$9,"1,00 – 1,19",IF(N2634&lt;Premissas!$B$10,"1,20 – 1,39",IF(N2634&lt;Premissas!$B$11,"1,40 – 1,59",IF(N2634&lt;Premissas!$B$12,"1,60 – 1,99","≥ 2,00"))))))</f>
        <v/>
      </c>
      <c r="P2634" s="5">
        <f>IF(OR(M2634="NÃO",N2634&lt;Premissas!$B$8),Premissas!$B$13,IF(N2634&lt;Premissas!$B$9,Premissas!$B$14,IF(N2634&lt;Premissas!$B$10,Premissas!$B$15,IF(N2634&lt;Premissas!$B$11,Premissas!$B$16,IF(N2634&lt;Premissas!$B$12,Premissas!$B$17,Premissas!$B$18)))))</f>
        <v/>
      </c>
      <c r="Q2634" s="5">
        <f>IFERROR(P2634/Premissas!$B$4,0)</f>
        <v/>
      </c>
    </row>
    <row r="2635">
      <c r="A2635" s="2" t="n">
        <v>8</v>
      </c>
      <c r="B2635" s="2" t="n">
        <v>930</v>
      </c>
      <c r="C2635" s="2" t="inlineStr">
        <is>
          <t>RECEBIMENTO</t>
        </is>
      </c>
      <c r="D2635" s="2" t="inlineStr">
        <is>
          <t>5835690</t>
        </is>
      </c>
      <c r="E2635" s="2" t="inlineStr">
        <is>
          <t>Carla Maria De Souza</t>
        </is>
      </c>
      <c r="F2635" s="2" t="n">
        <v>1829</v>
      </c>
      <c r="G2635" s="2" t="n">
        <v>62.86</v>
      </c>
      <c r="H2635" s="2" t="n">
        <v>29</v>
      </c>
      <c r="I2635" s="2" t="n">
        <v>0</v>
      </c>
      <c r="J2635" s="2" t="inlineStr">
        <is>
          <t>GPA</t>
        </is>
      </c>
      <c r="K2635" s="2">
        <f>IF(I2635&lt;&gt;"",I2635,IFERROR(INDEX(Base!$I:$I,MATCH(1,(Base!$C:$C=C2635)*(Base!$I:$I&lt;&gt;""),0)),0))</f>
        <v/>
      </c>
      <c r="L2635" s="2">
        <f>IF(AND(I2635="",K2635&gt;0),"SIM","NÃO")</f>
        <v/>
      </c>
      <c r="M2635" s="2">
        <f>IF(ISNUMBER(SEARCH("SEPARA",UPPER(C2635))),"NÃO","SIM")</f>
        <v/>
      </c>
      <c r="N2635" s="2">
        <f>IFERROR(H2635/K2635,0)</f>
        <v/>
      </c>
      <c r="O2635" s="2">
        <f>IF(M2635="NÃO","EXCLUÍDO",IF(N2635&lt;Premissas!$B$8,"&lt; 1,00",IF(N2635&lt;Premissas!$B$9,"1,00 – 1,19",IF(N2635&lt;Premissas!$B$10,"1,20 – 1,39",IF(N2635&lt;Premissas!$B$11,"1,40 – 1,59",IF(N2635&lt;Premissas!$B$12,"1,60 – 1,99","≥ 2,00"))))))</f>
        <v/>
      </c>
      <c r="P2635" s="5">
        <f>IF(OR(M2635="NÃO",N2635&lt;Premissas!$B$8),Premissas!$B$13,IF(N2635&lt;Premissas!$B$9,Premissas!$B$14,IF(N2635&lt;Premissas!$B$10,Premissas!$B$15,IF(N2635&lt;Premissas!$B$11,Premissas!$B$16,IF(N2635&lt;Premissas!$B$12,Premissas!$B$17,Premissas!$B$18)))))</f>
        <v/>
      </c>
      <c r="Q2635" s="5">
        <f>IFERROR(P2635/Premissas!$B$4,0)</f>
        <v/>
      </c>
    </row>
    <row r="2636">
      <c r="A2636" s="2" t="n">
        <v>8</v>
      </c>
      <c r="B2636" s="2" t="n">
        <v>930</v>
      </c>
      <c r="C2636" s="2" t="inlineStr">
        <is>
          <t>CARREGAMENTO</t>
        </is>
      </c>
      <c r="D2636" s="2" t="inlineStr">
        <is>
          <t>5847770</t>
        </is>
      </c>
      <c r="E2636" s="2" t="inlineStr">
        <is>
          <t>Marcus Vinicius Dos Santos Oliveira</t>
        </is>
      </c>
      <c r="F2636" s="2" t="n">
        <v>412</v>
      </c>
      <c r="G2636" s="2" t="n">
        <v>7.54</v>
      </c>
      <c r="H2636" s="2" t="n">
        <v>55</v>
      </c>
      <c r="I2636" s="2" t="n">
        <v>0</v>
      </c>
      <c r="J2636" s="2" t="inlineStr">
        <is>
          <t>GPA</t>
        </is>
      </c>
      <c r="K2636" s="2">
        <f>IF(I2636&lt;&gt;"",I2636,IFERROR(INDEX(Base!$I:$I,MATCH(1,(Base!$C:$C=C2636)*(Base!$I:$I&lt;&gt;""),0)),0))</f>
        <v/>
      </c>
      <c r="L2636" s="2">
        <f>IF(AND(I2636="",K2636&gt;0),"SIM","NÃO")</f>
        <v/>
      </c>
      <c r="M2636" s="2">
        <f>IF(ISNUMBER(SEARCH("SEPARA",UPPER(C2636))),"NÃO","SIM")</f>
        <v/>
      </c>
      <c r="N2636" s="2">
        <f>IFERROR(H2636/K2636,0)</f>
        <v/>
      </c>
      <c r="O2636" s="2">
        <f>IF(M2636="NÃO","EXCLUÍDO",IF(N2636&lt;Premissas!$B$8,"&lt; 1,00",IF(N2636&lt;Premissas!$B$9,"1,00 – 1,19",IF(N2636&lt;Premissas!$B$10,"1,20 – 1,39",IF(N2636&lt;Premissas!$B$11,"1,40 – 1,59",IF(N2636&lt;Premissas!$B$12,"1,60 – 1,99","≥ 2,00"))))))</f>
        <v/>
      </c>
      <c r="P2636" s="5">
        <f>IF(OR(M2636="NÃO",N2636&lt;Premissas!$B$8),Premissas!$B$13,IF(N2636&lt;Premissas!$B$9,Premissas!$B$14,IF(N2636&lt;Premissas!$B$10,Premissas!$B$15,IF(N2636&lt;Premissas!$B$11,Premissas!$B$16,IF(N2636&lt;Premissas!$B$12,Premissas!$B$17,Premissas!$B$18)))))</f>
        <v/>
      </c>
      <c r="Q2636" s="5">
        <f>IFERROR(P2636/Premissas!$B$4,0)</f>
        <v/>
      </c>
    </row>
    <row r="2637">
      <c r="A2637" s="2" t="n">
        <v>8</v>
      </c>
      <c r="B2637" s="2" t="n">
        <v>930</v>
      </c>
      <c r="C2637" s="2" t="inlineStr">
        <is>
          <t>ATIVIDADE OP. EMP.</t>
        </is>
      </c>
      <c r="D2637" s="2" t="inlineStr">
        <is>
          <t>585717</t>
        </is>
      </c>
      <c r="E2637" s="2" t="inlineStr">
        <is>
          <t>Walter da Silva Teixeira</t>
        </is>
      </c>
      <c r="F2637" s="2" t="n">
        <v>959</v>
      </c>
      <c r="G2637" s="2" t="n">
        <v>50.81</v>
      </c>
      <c r="H2637" s="2" t="n">
        <v>19</v>
      </c>
      <c r="I2637" s="2" t="n">
        <v>0</v>
      </c>
      <c r="J2637" s="2" t="inlineStr">
        <is>
          <t>GPA</t>
        </is>
      </c>
      <c r="K2637" s="2">
        <f>IF(I2637&lt;&gt;"",I2637,IFERROR(INDEX(Base!$I:$I,MATCH(1,(Base!$C:$C=C2637)*(Base!$I:$I&lt;&gt;""),0)),0))</f>
        <v/>
      </c>
      <c r="L2637" s="2">
        <f>IF(AND(I2637="",K2637&gt;0),"SIM","NÃO")</f>
        <v/>
      </c>
      <c r="M2637" s="2">
        <f>IF(ISNUMBER(SEARCH("SEPARA",UPPER(C2637))),"NÃO","SIM")</f>
        <v/>
      </c>
      <c r="N2637" s="2">
        <f>IFERROR(H2637/K2637,0)</f>
        <v/>
      </c>
      <c r="O2637" s="2">
        <f>IF(M2637="NÃO","EXCLUÍDO",IF(N2637&lt;Premissas!$B$8,"&lt; 1,00",IF(N2637&lt;Premissas!$B$9,"1,00 – 1,19",IF(N2637&lt;Premissas!$B$10,"1,20 – 1,39",IF(N2637&lt;Premissas!$B$11,"1,40 – 1,59",IF(N2637&lt;Premissas!$B$12,"1,60 – 1,99","≥ 2,00"))))))</f>
        <v/>
      </c>
      <c r="P2637" s="5">
        <f>IF(OR(M2637="NÃO",N2637&lt;Premissas!$B$8),Premissas!$B$13,IF(N2637&lt;Premissas!$B$9,Premissas!$B$14,IF(N2637&lt;Premissas!$B$10,Premissas!$B$15,IF(N2637&lt;Premissas!$B$11,Premissas!$B$16,IF(N2637&lt;Premissas!$B$12,Premissas!$B$17,Premissas!$B$18)))))</f>
        <v/>
      </c>
      <c r="Q2637" s="5">
        <f>IFERROR(P2637/Premissas!$B$4,0)</f>
        <v/>
      </c>
    </row>
    <row r="2638">
      <c r="A2638" s="2" t="n">
        <v>8</v>
      </c>
      <c r="B2638" s="2" t="n">
        <v>930</v>
      </c>
      <c r="C2638" s="2" t="inlineStr">
        <is>
          <t>SEPARACAO</t>
        </is>
      </c>
      <c r="D2638" s="2" t="inlineStr">
        <is>
          <t>5869420</t>
        </is>
      </c>
      <c r="E2638" s="2" t="inlineStr">
        <is>
          <t>Caique Cesar Cruz Arruda</t>
        </is>
      </c>
      <c r="F2638" s="2" t="n">
        <v>4575</v>
      </c>
      <c r="G2638" s="2" t="n">
        <v>48.11</v>
      </c>
      <c r="H2638" s="2" t="n">
        <v>95</v>
      </c>
      <c r="I2638" s="2" t="n">
        <v>0</v>
      </c>
      <c r="J2638" s="2" t="inlineStr">
        <is>
          <t>GPA</t>
        </is>
      </c>
      <c r="K2638" s="2">
        <f>IF(I2638&lt;&gt;"",I2638,IFERROR(INDEX(Base!$I:$I,MATCH(1,(Base!$C:$C=C2638)*(Base!$I:$I&lt;&gt;""),0)),0))</f>
        <v/>
      </c>
      <c r="L2638" s="2">
        <f>IF(AND(I2638="",K2638&gt;0),"SIM","NÃO")</f>
        <v/>
      </c>
      <c r="M2638" s="2">
        <f>IF(ISNUMBER(SEARCH("SEPARA",UPPER(C2638))),"NÃO","SIM")</f>
        <v/>
      </c>
      <c r="N2638" s="2">
        <f>IFERROR(H2638/K2638,0)</f>
        <v/>
      </c>
      <c r="O2638" s="2">
        <f>IF(M2638="NÃO","EXCLUÍDO",IF(N2638&lt;Premissas!$B$8,"&lt; 1,00",IF(N2638&lt;Premissas!$B$9,"1,00 – 1,19",IF(N2638&lt;Premissas!$B$10,"1,20 – 1,39",IF(N2638&lt;Premissas!$B$11,"1,40 – 1,59",IF(N2638&lt;Premissas!$B$12,"1,60 – 1,99","≥ 2,00"))))))</f>
        <v/>
      </c>
      <c r="P2638" s="5">
        <f>IF(OR(M2638="NÃO",N2638&lt;Premissas!$B$8),Premissas!$B$13,IF(N2638&lt;Premissas!$B$9,Premissas!$B$14,IF(N2638&lt;Premissas!$B$10,Premissas!$B$15,IF(N2638&lt;Premissas!$B$11,Premissas!$B$16,IF(N2638&lt;Premissas!$B$12,Premissas!$B$17,Premissas!$B$18)))))</f>
        <v/>
      </c>
      <c r="Q2638" s="5">
        <f>IFERROR(P2638/Premissas!$B$4,0)</f>
        <v/>
      </c>
    </row>
    <row r="2639">
      <c r="A2639" s="2" t="n">
        <v>8</v>
      </c>
      <c r="B2639" s="2" t="n">
        <v>930</v>
      </c>
      <c r="C2639" s="2" t="inlineStr">
        <is>
          <t>CARREGAMENTO</t>
        </is>
      </c>
      <c r="D2639" s="2" t="inlineStr">
        <is>
          <t>5882290</t>
        </is>
      </c>
      <c r="E2639" s="2" t="inlineStr">
        <is>
          <t>Kenneth Nna Obioma</t>
        </is>
      </c>
      <c r="F2639" s="2" t="n">
        <v>1450</v>
      </c>
      <c r="G2639" s="2" t="n">
        <v>27.2</v>
      </c>
      <c r="H2639" s="2" t="n">
        <v>53</v>
      </c>
      <c r="I2639" s="2" t="n">
        <v>0</v>
      </c>
      <c r="J2639" s="2" t="inlineStr">
        <is>
          <t>GPA</t>
        </is>
      </c>
      <c r="K2639" s="2">
        <f>IF(I2639&lt;&gt;"",I2639,IFERROR(INDEX(Base!$I:$I,MATCH(1,(Base!$C:$C=C2639)*(Base!$I:$I&lt;&gt;""),0)),0))</f>
        <v/>
      </c>
      <c r="L2639" s="2">
        <f>IF(AND(I2639="",K2639&gt;0),"SIM","NÃO")</f>
        <v/>
      </c>
      <c r="M2639" s="2">
        <f>IF(ISNUMBER(SEARCH("SEPARA",UPPER(C2639))),"NÃO","SIM")</f>
        <v/>
      </c>
      <c r="N2639" s="2">
        <f>IFERROR(H2639/K2639,0)</f>
        <v/>
      </c>
      <c r="O2639" s="2">
        <f>IF(M2639="NÃO","EXCLUÍDO",IF(N2639&lt;Premissas!$B$8,"&lt; 1,00",IF(N2639&lt;Premissas!$B$9,"1,00 – 1,19",IF(N2639&lt;Premissas!$B$10,"1,20 – 1,39",IF(N2639&lt;Premissas!$B$11,"1,40 – 1,59",IF(N2639&lt;Premissas!$B$12,"1,60 – 1,99","≥ 2,00"))))))</f>
        <v/>
      </c>
      <c r="P2639" s="5">
        <f>IF(OR(M2639="NÃO",N2639&lt;Premissas!$B$8),Premissas!$B$13,IF(N2639&lt;Premissas!$B$9,Premissas!$B$14,IF(N2639&lt;Premissas!$B$10,Premissas!$B$15,IF(N2639&lt;Premissas!$B$11,Premissas!$B$16,IF(N2639&lt;Premissas!$B$12,Premissas!$B$17,Premissas!$B$18)))))</f>
        <v/>
      </c>
      <c r="Q2639" s="5">
        <f>IFERROR(P2639/Premissas!$B$4,0)</f>
        <v/>
      </c>
    </row>
    <row r="2640">
      <c r="A2640" s="2" t="n">
        <v>8</v>
      </c>
      <c r="B2640" s="2" t="n">
        <v>930</v>
      </c>
      <c r="C2640" s="2" t="inlineStr">
        <is>
          <t>ATIVIDADE OP. EMP.</t>
        </is>
      </c>
      <c r="D2640" s="2" t="inlineStr">
        <is>
          <t>5885558</t>
        </is>
      </c>
      <c r="E2640" s="2" t="inlineStr">
        <is>
          <t>Silmara Alves De Santana</t>
        </is>
      </c>
      <c r="F2640" s="2" t="n">
        <v>641</v>
      </c>
      <c r="G2640" s="2" t="n">
        <v>71.58</v>
      </c>
      <c r="H2640" s="2" t="n">
        <v>9</v>
      </c>
      <c r="I2640" s="2" t="n">
        <v>0</v>
      </c>
      <c r="J2640" s="2" t="inlineStr">
        <is>
          <t>GPA</t>
        </is>
      </c>
      <c r="K2640" s="2">
        <f>IF(I2640&lt;&gt;"",I2640,IFERROR(INDEX(Base!$I:$I,MATCH(1,(Base!$C:$C=C2640)*(Base!$I:$I&lt;&gt;""),0)),0))</f>
        <v/>
      </c>
      <c r="L2640" s="2">
        <f>IF(AND(I2640="",K2640&gt;0),"SIM","NÃO")</f>
        <v/>
      </c>
      <c r="M2640" s="2">
        <f>IF(ISNUMBER(SEARCH("SEPARA",UPPER(C2640))),"NÃO","SIM")</f>
        <v/>
      </c>
      <c r="N2640" s="2">
        <f>IFERROR(H2640/K2640,0)</f>
        <v/>
      </c>
      <c r="O2640" s="2">
        <f>IF(M2640="NÃO","EXCLUÍDO",IF(N2640&lt;Premissas!$B$8,"&lt; 1,00",IF(N2640&lt;Premissas!$B$9,"1,00 – 1,19",IF(N2640&lt;Premissas!$B$10,"1,20 – 1,39",IF(N2640&lt;Premissas!$B$11,"1,40 – 1,59",IF(N2640&lt;Premissas!$B$12,"1,60 – 1,99","≥ 2,00"))))))</f>
        <v/>
      </c>
      <c r="P2640" s="5">
        <f>IF(OR(M2640="NÃO",N2640&lt;Premissas!$B$8),Premissas!$B$13,IF(N2640&lt;Premissas!$B$9,Premissas!$B$14,IF(N2640&lt;Premissas!$B$10,Premissas!$B$15,IF(N2640&lt;Premissas!$B$11,Premissas!$B$16,IF(N2640&lt;Premissas!$B$12,Premissas!$B$17,Premissas!$B$18)))))</f>
        <v/>
      </c>
      <c r="Q2640" s="5">
        <f>IFERROR(P2640/Premissas!$B$4,0)</f>
        <v/>
      </c>
    </row>
    <row r="2641">
      <c r="A2641" s="2" t="n">
        <v>8</v>
      </c>
      <c r="B2641" s="2" t="n">
        <v>930</v>
      </c>
      <c r="C2641" s="2" t="inlineStr">
        <is>
          <t>SEPARACAO</t>
        </is>
      </c>
      <c r="D2641" s="2" t="inlineStr">
        <is>
          <t>5886490</t>
        </is>
      </c>
      <c r="E2641" s="2" t="inlineStr">
        <is>
          <t>Wellington De Oliveira Gomes</t>
        </is>
      </c>
      <c r="F2641" s="2" t="n">
        <v>334</v>
      </c>
      <c r="G2641" s="2" t="n">
        <v>2.11</v>
      </c>
      <c r="H2641" s="2" t="n">
        <v>158</v>
      </c>
      <c r="I2641" s="2" t="n">
        <v>0</v>
      </c>
      <c r="J2641" s="2" t="inlineStr">
        <is>
          <t>GPA</t>
        </is>
      </c>
      <c r="K2641" s="2">
        <f>IF(I2641&lt;&gt;"",I2641,IFERROR(INDEX(Base!$I:$I,MATCH(1,(Base!$C:$C=C2641)*(Base!$I:$I&lt;&gt;""),0)),0))</f>
        <v/>
      </c>
      <c r="L2641" s="2">
        <f>IF(AND(I2641="",K2641&gt;0),"SIM","NÃO")</f>
        <v/>
      </c>
      <c r="M2641" s="2">
        <f>IF(ISNUMBER(SEARCH("SEPARA",UPPER(C2641))),"NÃO","SIM")</f>
        <v/>
      </c>
      <c r="N2641" s="2">
        <f>IFERROR(H2641/K2641,0)</f>
        <v/>
      </c>
      <c r="O2641" s="2">
        <f>IF(M2641="NÃO","EXCLUÍDO",IF(N2641&lt;Premissas!$B$8,"&lt; 1,00",IF(N2641&lt;Premissas!$B$9,"1,00 – 1,19",IF(N2641&lt;Premissas!$B$10,"1,20 – 1,39",IF(N2641&lt;Premissas!$B$11,"1,40 – 1,59",IF(N2641&lt;Premissas!$B$12,"1,60 – 1,99","≥ 2,00"))))))</f>
        <v/>
      </c>
      <c r="P2641" s="5">
        <f>IF(OR(M2641="NÃO",N2641&lt;Premissas!$B$8),Premissas!$B$13,IF(N2641&lt;Premissas!$B$9,Premissas!$B$14,IF(N2641&lt;Premissas!$B$10,Premissas!$B$15,IF(N2641&lt;Premissas!$B$11,Premissas!$B$16,IF(N2641&lt;Premissas!$B$12,Premissas!$B$17,Premissas!$B$18)))))</f>
        <v/>
      </c>
      <c r="Q2641" s="5">
        <f>IFERROR(P2641/Premissas!$B$4,0)</f>
        <v/>
      </c>
    </row>
    <row r="2642">
      <c r="A2642" s="2" t="n">
        <v>8</v>
      </c>
      <c r="B2642" s="2" t="n">
        <v>930</v>
      </c>
      <c r="C2642" s="2" t="inlineStr">
        <is>
          <t>SEPARACAO</t>
        </is>
      </c>
      <c r="D2642" s="2" t="inlineStr">
        <is>
          <t>5887429</t>
        </is>
      </c>
      <c r="E2642" s="2" t="inlineStr">
        <is>
          <t>Caio Cassiano Da Silva</t>
        </is>
      </c>
      <c r="F2642" s="2" t="n">
        <v>7839</v>
      </c>
      <c r="G2642" s="2" t="n">
        <v>85.98</v>
      </c>
      <c r="H2642" s="2" t="n">
        <v>91</v>
      </c>
      <c r="I2642" s="2" t="n">
        <v>0</v>
      </c>
      <c r="J2642" s="2" t="inlineStr">
        <is>
          <t>GPA</t>
        </is>
      </c>
      <c r="K2642" s="2">
        <f>IF(I2642&lt;&gt;"",I2642,IFERROR(INDEX(Base!$I:$I,MATCH(1,(Base!$C:$C=C2642)*(Base!$I:$I&lt;&gt;""),0)),0))</f>
        <v/>
      </c>
      <c r="L2642" s="2">
        <f>IF(AND(I2642="",K2642&gt;0),"SIM","NÃO")</f>
        <v/>
      </c>
      <c r="M2642" s="2">
        <f>IF(ISNUMBER(SEARCH("SEPARA",UPPER(C2642))),"NÃO","SIM")</f>
        <v/>
      </c>
      <c r="N2642" s="2">
        <f>IFERROR(H2642/K2642,0)</f>
        <v/>
      </c>
      <c r="O2642" s="2">
        <f>IF(M2642="NÃO","EXCLUÍDO",IF(N2642&lt;Premissas!$B$8,"&lt; 1,00",IF(N2642&lt;Premissas!$B$9,"1,00 – 1,19",IF(N2642&lt;Premissas!$B$10,"1,20 – 1,39",IF(N2642&lt;Premissas!$B$11,"1,40 – 1,59",IF(N2642&lt;Premissas!$B$12,"1,60 – 1,99","≥ 2,00"))))))</f>
        <v/>
      </c>
      <c r="P2642" s="5">
        <f>IF(OR(M2642="NÃO",N2642&lt;Premissas!$B$8),Premissas!$B$13,IF(N2642&lt;Premissas!$B$9,Premissas!$B$14,IF(N2642&lt;Premissas!$B$10,Premissas!$B$15,IF(N2642&lt;Premissas!$B$11,Premissas!$B$16,IF(N2642&lt;Premissas!$B$12,Premissas!$B$17,Premissas!$B$18)))))</f>
        <v/>
      </c>
      <c r="Q2642" s="5">
        <f>IFERROR(P2642/Premissas!$B$4,0)</f>
        <v/>
      </c>
    </row>
    <row r="2643">
      <c r="A2643" s="2" t="n">
        <v>8</v>
      </c>
      <c r="B2643" s="2" t="n">
        <v>930</v>
      </c>
      <c r="C2643" s="2" t="inlineStr">
        <is>
          <t>CARREGAMENTO</t>
        </is>
      </c>
      <c r="D2643" s="2" t="inlineStr">
        <is>
          <t>5890055</t>
        </is>
      </c>
      <c r="E2643" s="2" t="inlineStr">
        <is>
          <t>Lucky Iwuoha</t>
        </is>
      </c>
      <c r="F2643" s="2" t="n">
        <v>50</v>
      </c>
      <c r="G2643" s="2" t="n">
        <v>3.86</v>
      </c>
      <c r="H2643" s="2" t="n">
        <v>13</v>
      </c>
      <c r="I2643" s="2" t="n">
        <v>0</v>
      </c>
      <c r="J2643" s="2" t="inlineStr">
        <is>
          <t>GPA</t>
        </is>
      </c>
      <c r="K2643" s="2">
        <f>IF(I2643&lt;&gt;"",I2643,IFERROR(INDEX(Base!$I:$I,MATCH(1,(Base!$C:$C=C2643)*(Base!$I:$I&lt;&gt;""),0)),0))</f>
        <v/>
      </c>
      <c r="L2643" s="2">
        <f>IF(AND(I2643="",K2643&gt;0),"SIM","NÃO")</f>
        <v/>
      </c>
      <c r="M2643" s="2">
        <f>IF(ISNUMBER(SEARCH("SEPARA",UPPER(C2643))),"NÃO","SIM")</f>
        <v/>
      </c>
      <c r="N2643" s="2">
        <f>IFERROR(H2643/K2643,0)</f>
        <v/>
      </c>
      <c r="O2643" s="2">
        <f>IF(M2643="NÃO","EXCLUÍDO",IF(N2643&lt;Premissas!$B$8,"&lt; 1,00",IF(N2643&lt;Premissas!$B$9,"1,00 – 1,19",IF(N2643&lt;Premissas!$B$10,"1,20 – 1,39",IF(N2643&lt;Premissas!$B$11,"1,40 – 1,59",IF(N2643&lt;Premissas!$B$12,"1,60 – 1,99","≥ 2,00"))))))</f>
        <v/>
      </c>
      <c r="P2643" s="5">
        <f>IF(OR(M2643="NÃO",N2643&lt;Premissas!$B$8),Premissas!$B$13,IF(N2643&lt;Premissas!$B$9,Premissas!$B$14,IF(N2643&lt;Premissas!$B$10,Premissas!$B$15,IF(N2643&lt;Premissas!$B$11,Premissas!$B$16,IF(N2643&lt;Premissas!$B$12,Premissas!$B$17,Premissas!$B$18)))))</f>
        <v/>
      </c>
      <c r="Q2643" s="5">
        <f>IFERROR(P2643/Premissas!$B$4,0)</f>
        <v/>
      </c>
    </row>
    <row r="2644">
      <c r="A2644" s="2" t="n">
        <v>8</v>
      </c>
      <c r="B2644" s="2" t="n">
        <v>930</v>
      </c>
      <c r="C2644" s="2" t="inlineStr">
        <is>
          <t>SEPARACAO</t>
        </is>
      </c>
      <c r="D2644" s="2" t="inlineStr">
        <is>
          <t>5890055</t>
        </is>
      </c>
      <c r="E2644" s="2" t="inlineStr">
        <is>
          <t>Lucky Iwuoha</t>
        </is>
      </c>
      <c r="F2644" s="2" t="n">
        <v>290</v>
      </c>
      <c r="G2644" s="2" t="n">
        <v>4.89</v>
      </c>
      <c r="H2644" s="2" t="n">
        <v>59</v>
      </c>
      <c r="I2644" s="2" t="n">
        <v>0</v>
      </c>
      <c r="J2644" s="2" t="inlineStr">
        <is>
          <t>GPA</t>
        </is>
      </c>
      <c r="K2644" s="2">
        <f>IF(I2644&lt;&gt;"",I2644,IFERROR(INDEX(Base!$I:$I,MATCH(1,(Base!$C:$C=C2644)*(Base!$I:$I&lt;&gt;""),0)),0))</f>
        <v/>
      </c>
      <c r="L2644" s="2">
        <f>IF(AND(I2644="",K2644&gt;0),"SIM","NÃO")</f>
        <v/>
      </c>
      <c r="M2644" s="2">
        <f>IF(ISNUMBER(SEARCH("SEPARA",UPPER(C2644))),"NÃO","SIM")</f>
        <v/>
      </c>
      <c r="N2644" s="2">
        <f>IFERROR(H2644/K2644,0)</f>
        <v/>
      </c>
      <c r="O2644" s="2">
        <f>IF(M2644="NÃO","EXCLUÍDO",IF(N2644&lt;Premissas!$B$8,"&lt; 1,00",IF(N2644&lt;Premissas!$B$9,"1,00 – 1,19",IF(N2644&lt;Premissas!$B$10,"1,20 – 1,39",IF(N2644&lt;Premissas!$B$11,"1,40 – 1,59",IF(N2644&lt;Premissas!$B$12,"1,60 – 1,99","≥ 2,00"))))))</f>
        <v/>
      </c>
      <c r="P2644" s="5">
        <f>IF(OR(M2644="NÃO",N2644&lt;Premissas!$B$8),Premissas!$B$13,IF(N2644&lt;Premissas!$B$9,Premissas!$B$14,IF(N2644&lt;Premissas!$B$10,Premissas!$B$15,IF(N2644&lt;Premissas!$B$11,Premissas!$B$16,IF(N2644&lt;Premissas!$B$12,Premissas!$B$17,Premissas!$B$18)))))</f>
        <v/>
      </c>
      <c r="Q2644" s="5">
        <f>IFERROR(P2644/Premissas!$B$4,0)</f>
        <v/>
      </c>
    </row>
    <row r="2645">
      <c r="A2645" s="2" t="n">
        <v>8</v>
      </c>
      <c r="B2645" s="2" t="n">
        <v>930</v>
      </c>
      <c r="C2645" s="2" t="inlineStr">
        <is>
          <t>CARREGAMENTO</t>
        </is>
      </c>
      <c r="D2645" s="2" t="inlineStr">
        <is>
          <t>5891353</t>
        </is>
      </c>
      <c r="E2645" s="2" t="inlineStr">
        <is>
          <t>Everton Hugo Da Silva</t>
        </is>
      </c>
      <c r="F2645" s="2" t="n">
        <v>1460</v>
      </c>
      <c r="G2645" s="2" t="n">
        <v>23.79</v>
      </c>
      <c r="H2645" s="2" t="n">
        <v>61</v>
      </c>
      <c r="I2645" s="2" t="n">
        <v>0</v>
      </c>
      <c r="J2645" s="2" t="inlineStr">
        <is>
          <t>GPA</t>
        </is>
      </c>
      <c r="K2645" s="2">
        <f>IF(I2645&lt;&gt;"",I2645,IFERROR(INDEX(Base!$I:$I,MATCH(1,(Base!$C:$C=C2645)*(Base!$I:$I&lt;&gt;""),0)),0))</f>
        <v/>
      </c>
      <c r="L2645" s="2">
        <f>IF(AND(I2645="",K2645&gt;0),"SIM","NÃO")</f>
        <v/>
      </c>
      <c r="M2645" s="2">
        <f>IF(ISNUMBER(SEARCH("SEPARA",UPPER(C2645))),"NÃO","SIM")</f>
        <v/>
      </c>
      <c r="N2645" s="2">
        <f>IFERROR(H2645/K2645,0)</f>
        <v/>
      </c>
      <c r="O2645" s="2">
        <f>IF(M2645="NÃO","EXCLUÍDO",IF(N2645&lt;Premissas!$B$8,"&lt; 1,00",IF(N2645&lt;Premissas!$B$9,"1,00 – 1,19",IF(N2645&lt;Premissas!$B$10,"1,20 – 1,39",IF(N2645&lt;Premissas!$B$11,"1,40 – 1,59",IF(N2645&lt;Premissas!$B$12,"1,60 – 1,99","≥ 2,00"))))))</f>
        <v/>
      </c>
      <c r="P2645" s="5">
        <f>IF(OR(M2645="NÃO",N2645&lt;Premissas!$B$8),Premissas!$B$13,IF(N2645&lt;Premissas!$B$9,Premissas!$B$14,IF(N2645&lt;Premissas!$B$10,Premissas!$B$15,IF(N2645&lt;Premissas!$B$11,Premissas!$B$16,IF(N2645&lt;Premissas!$B$12,Premissas!$B$17,Premissas!$B$18)))))</f>
        <v/>
      </c>
      <c r="Q2645" s="5">
        <f>IFERROR(P2645/Premissas!$B$4,0)</f>
        <v/>
      </c>
    </row>
    <row r="2646">
      <c r="A2646" s="2" t="n">
        <v>8</v>
      </c>
      <c r="B2646" s="2" t="n">
        <v>930</v>
      </c>
      <c r="C2646" s="2" t="inlineStr">
        <is>
          <t>PUXADA RECEB</t>
        </is>
      </c>
      <c r="D2646" s="2" t="inlineStr">
        <is>
          <t>5891353</t>
        </is>
      </c>
      <c r="E2646" s="2" t="inlineStr">
        <is>
          <t>Everton Hugo Da Silva</t>
        </is>
      </c>
      <c r="F2646" s="2" t="n">
        <v>2</v>
      </c>
      <c r="G2646" s="2" t="n">
        <v>8.33</v>
      </c>
      <c r="H2646" s="2" t="n">
        <v>0</v>
      </c>
      <c r="I2646" s="2" t="n">
        <v>0</v>
      </c>
      <c r="J2646" s="2" t="inlineStr">
        <is>
          <t>GPA</t>
        </is>
      </c>
      <c r="K2646" s="2">
        <f>IF(I2646&lt;&gt;"",I2646,IFERROR(INDEX(Base!$I:$I,MATCH(1,(Base!$C:$C=C2646)*(Base!$I:$I&lt;&gt;""),0)),0))</f>
        <v/>
      </c>
      <c r="L2646" s="2">
        <f>IF(AND(I2646="",K2646&gt;0),"SIM","NÃO")</f>
        <v/>
      </c>
      <c r="M2646" s="2">
        <f>IF(ISNUMBER(SEARCH("SEPARA",UPPER(C2646))),"NÃO","SIM")</f>
        <v/>
      </c>
      <c r="N2646" s="2">
        <f>IFERROR(H2646/K2646,0)</f>
        <v/>
      </c>
      <c r="O2646" s="2">
        <f>IF(M2646="NÃO","EXCLUÍDO",IF(N2646&lt;Premissas!$B$8,"&lt; 1,00",IF(N2646&lt;Premissas!$B$9,"1,00 – 1,19",IF(N2646&lt;Premissas!$B$10,"1,20 – 1,39",IF(N2646&lt;Premissas!$B$11,"1,40 – 1,59",IF(N2646&lt;Premissas!$B$12,"1,60 – 1,99","≥ 2,00"))))))</f>
        <v/>
      </c>
      <c r="P2646" s="5">
        <f>IF(OR(M2646="NÃO",N2646&lt;Premissas!$B$8),Premissas!$B$13,IF(N2646&lt;Premissas!$B$9,Premissas!$B$14,IF(N2646&lt;Premissas!$B$10,Premissas!$B$15,IF(N2646&lt;Premissas!$B$11,Premissas!$B$16,IF(N2646&lt;Premissas!$B$12,Premissas!$B$17,Premissas!$B$18)))))</f>
        <v/>
      </c>
      <c r="Q2646" s="5">
        <f>IFERROR(P2646/Premissas!$B$4,0)</f>
        <v/>
      </c>
    </row>
    <row r="2647">
      <c r="A2647" s="2" t="n">
        <v>8</v>
      </c>
      <c r="B2647" s="2" t="n">
        <v>930</v>
      </c>
      <c r="C2647" s="2" t="inlineStr">
        <is>
          <t>SEPARACAO</t>
        </is>
      </c>
      <c r="D2647" s="2" t="inlineStr">
        <is>
          <t>5891353</t>
        </is>
      </c>
      <c r="E2647" s="2" t="inlineStr">
        <is>
          <t>Everton Hugo Da Silva</t>
        </is>
      </c>
      <c r="F2647" s="2" t="n">
        <v>1277</v>
      </c>
      <c r="G2647" s="2" t="n">
        <v>14.01</v>
      </c>
      <c r="H2647" s="2" t="n">
        <v>91</v>
      </c>
      <c r="I2647" s="2" t="n">
        <v>0</v>
      </c>
      <c r="J2647" s="2" t="inlineStr">
        <is>
          <t>GPA</t>
        </is>
      </c>
      <c r="K2647" s="2">
        <f>IF(I2647&lt;&gt;"",I2647,IFERROR(INDEX(Base!$I:$I,MATCH(1,(Base!$C:$C=C2647)*(Base!$I:$I&lt;&gt;""),0)),0))</f>
        <v/>
      </c>
      <c r="L2647" s="2">
        <f>IF(AND(I2647="",K2647&gt;0),"SIM","NÃO")</f>
        <v/>
      </c>
      <c r="M2647" s="2">
        <f>IF(ISNUMBER(SEARCH("SEPARA",UPPER(C2647))),"NÃO","SIM")</f>
        <v/>
      </c>
      <c r="N2647" s="2">
        <f>IFERROR(H2647/K2647,0)</f>
        <v/>
      </c>
      <c r="O2647" s="2">
        <f>IF(M2647="NÃO","EXCLUÍDO",IF(N2647&lt;Premissas!$B$8,"&lt; 1,00",IF(N2647&lt;Premissas!$B$9,"1,00 – 1,19",IF(N2647&lt;Premissas!$B$10,"1,20 – 1,39",IF(N2647&lt;Premissas!$B$11,"1,40 – 1,59",IF(N2647&lt;Premissas!$B$12,"1,60 – 1,99","≥ 2,00"))))))</f>
        <v/>
      </c>
      <c r="P2647" s="5">
        <f>IF(OR(M2647="NÃO",N2647&lt;Premissas!$B$8),Premissas!$B$13,IF(N2647&lt;Premissas!$B$9,Premissas!$B$14,IF(N2647&lt;Premissas!$B$10,Premissas!$B$15,IF(N2647&lt;Premissas!$B$11,Premissas!$B$16,IF(N2647&lt;Premissas!$B$12,Premissas!$B$17,Premissas!$B$18)))))</f>
        <v/>
      </c>
      <c r="Q2647" s="5">
        <f>IFERROR(P2647/Premissas!$B$4,0)</f>
        <v/>
      </c>
    </row>
    <row r="2648">
      <c r="A2648" s="2" t="n">
        <v>8</v>
      </c>
      <c r="B2648" s="2" t="n">
        <v>930</v>
      </c>
      <c r="C2648" s="2" t="inlineStr">
        <is>
          <t>CARREGAMENTO</t>
        </is>
      </c>
      <c r="D2648" s="2" t="inlineStr">
        <is>
          <t>5893038</t>
        </is>
      </c>
      <c r="E2648" s="2" t="inlineStr">
        <is>
          <t>Jailson De Souza Silva</t>
        </is>
      </c>
      <c r="F2648" s="2" t="n">
        <v>517</v>
      </c>
      <c r="G2648" s="2" t="n">
        <v>16.02</v>
      </c>
      <c r="H2648" s="2" t="n">
        <v>32</v>
      </c>
      <c r="I2648" s="2" t="n">
        <v>0</v>
      </c>
      <c r="J2648" s="2" t="inlineStr">
        <is>
          <t>GPA</t>
        </is>
      </c>
      <c r="K2648" s="2">
        <f>IF(I2648&lt;&gt;"",I2648,IFERROR(INDEX(Base!$I:$I,MATCH(1,(Base!$C:$C=C2648)*(Base!$I:$I&lt;&gt;""),0)),0))</f>
        <v/>
      </c>
      <c r="L2648" s="2">
        <f>IF(AND(I2648="",K2648&gt;0),"SIM","NÃO")</f>
        <v/>
      </c>
      <c r="M2648" s="2">
        <f>IF(ISNUMBER(SEARCH("SEPARA",UPPER(C2648))),"NÃO","SIM")</f>
        <v/>
      </c>
      <c r="N2648" s="2">
        <f>IFERROR(H2648/K2648,0)</f>
        <v/>
      </c>
      <c r="O2648" s="2">
        <f>IF(M2648="NÃO","EXCLUÍDO",IF(N2648&lt;Premissas!$B$8,"&lt; 1,00",IF(N2648&lt;Premissas!$B$9,"1,00 – 1,19",IF(N2648&lt;Premissas!$B$10,"1,20 – 1,39",IF(N2648&lt;Premissas!$B$11,"1,40 – 1,59",IF(N2648&lt;Premissas!$B$12,"1,60 – 1,99","≥ 2,00"))))))</f>
        <v/>
      </c>
      <c r="P2648" s="5">
        <f>IF(OR(M2648="NÃO",N2648&lt;Premissas!$B$8),Premissas!$B$13,IF(N2648&lt;Premissas!$B$9,Premissas!$B$14,IF(N2648&lt;Premissas!$B$10,Premissas!$B$15,IF(N2648&lt;Premissas!$B$11,Premissas!$B$16,IF(N2648&lt;Premissas!$B$12,Premissas!$B$17,Premissas!$B$18)))))</f>
        <v/>
      </c>
      <c r="Q2648" s="5">
        <f>IFERROR(P2648/Premissas!$B$4,0)</f>
        <v/>
      </c>
    </row>
    <row r="2649">
      <c r="A2649" s="2" t="n">
        <v>8</v>
      </c>
      <c r="B2649" s="2" t="n">
        <v>930</v>
      </c>
      <c r="C2649" s="2" t="inlineStr">
        <is>
          <t>SEPARACAO</t>
        </is>
      </c>
      <c r="D2649" s="2" t="inlineStr">
        <is>
          <t>5893038</t>
        </is>
      </c>
      <c r="E2649" s="2" t="inlineStr">
        <is>
          <t>Jailson De Souza Silva</t>
        </is>
      </c>
      <c r="F2649" s="2" t="n">
        <v>5653</v>
      </c>
      <c r="G2649" s="2" t="n">
        <v>51.08</v>
      </c>
      <c r="H2649" s="2" t="n">
        <v>111</v>
      </c>
      <c r="I2649" s="2" t="n">
        <v>0</v>
      </c>
      <c r="J2649" s="2" t="inlineStr">
        <is>
          <t>GPA</t>
        </is>
      </c>
      <c r="K2649" s="2">
        <f>IF(I2649&lt;&gt;"",I2649,IFERROR(INDEX(Base!$I:$I,MATCH(1,(Base!$C:$C=C2649)*(Base!$I:$I&lt;&gt;""),0)),0))</f>
        <v/>
      </c>
      <c r="L2649" s="2">
        <f>IF(AND(I2649="",K2649&gt;0),"SIM","NÃO")</f>
        <v/>
      </c>
      <c r="M2649" s="2">
        <f>IF(ISNUMBER(SEARCH("SEPARA",UPPER(C2649))),"NÃO","SIM")</f>
        <v/>
      </c>
      <c r="N2649" s="2">
        <f>IFERROR(H2649/K2649,0)</f>
        <v/>
      </c>
      <c r="O2649" s="2">
        <f>IF(M2649="NÃO","EXCLUÍDO",IF(N2649&lt;Premissas!$B$8,"&lt; 1,00",IF(N2649&lt;Premissas!$B$9,"1,00 – 1,19",IF(N2649&lt;Premissas!$B$10,"1,20 – 1,39",IF(N2649&lt;Premissas!$B$11,"1,40 – 1,59",IF(N2649&lt;Premissas!$B$12,"1,60 – 1,99","≥ 2,00"))))))</f>
        <v/>
      </c>
      <c r="P2649" s="5">
        <f>IF(OR(M2649="NÃO",N2649&lt;Premissas!$B$8),Premissas!$B$13,IF(N2649&lt;Premissas!$B$9,Premissas!$B$14,IF(N2649&lt;Premissas!$B$10,Premissas!$B$15,IF(N2649&lt;Premissas!$B$11,Premissas!$B$16,IF(N2649&lt;Premissas!$B$12,Premissas!$B$17,Premissas!$B$18)))))</f>
        <v/>
      </c>
      <c r="Q2649" s="5">
        <f>IFERROR(P2649/Premissas!$B$4,0)</f>
        <v/>
      </c>
    </row>
    <row r="2650">
      <c r="A2650" s="2" t="n">
        <v>8</v>
      </c>
      <c r="B2650" s="2" t="n">
        <v>930</v>
      </c>
      <c r="C2650" s="2" t="inlineStr">
        <is>
          <t>SEPARACAO</t>
        </is>
      </c>
      <c r="D2650" s="2" t="inlineStr">
        <is>
          <t>5894034</t>
        </is>
      </c>
      <c r="E2650" s="2" t="inlineStr">
        <is>
          <t>Nsumbo Zola</t>
        </is>
      </c>
      <c r="F2650" s="2" t="n">
        <v>7342</v>
      </c>
      <c r="G2650" s="2" t="n">
        <v>90.23</v>
      </c>
      <c r="H2650" s="2" t="n">
        <v>81</v>
      </c>
      <c r="I2650" s="2" t="n">
        <v>0</v>
      </c>
      <c r="J2650" s="2" t="inlineStr">
        <is>
          <t>GPA</t>
        </is>
      </c>
      <c r="K2650" s="2">
        <f>IF(I2650&lt;&gt;"",I2650,IFERROR(INDEX(Base!$I:$I,MATCH(1,(Base!$C:$C=C2650)*(Base!$I:$I&lt;&gt;""),0)),0))</f>
        <v/>
      </c>
      <c r="L2650" s="2">
        <f>IF(AND(I2650="",K2650&gt;0),"SIM","NÃO")</f>
        <v/>
      </c>
      <c r="M2650" s="2">
        <f>IF(ISNUMBER(SEARCH("SEPARA",UPPER(C2650))),"NÃO","SIM")</f>
        <v/>
      </c>
      <c r="N2650" s="2">
        <f>IFERROR(H2650/K2650,0)</f>
        <v/>
      </c>
      <c r="O2650" s="2">
        <f>IF(M2650="NÃO","EXCLUÍDO",IF(N2650&lt;Premissas!$B$8,"&lt; 1,00",IF(N2650&lt;Premissas!$B$9,"1,00 – 1,19",IF(N2650&lt;Premissas!$B$10,"1,20 – 1,39",IF(N2650&lt;Premissas!$B$11,"1,40 – 1,59",IF(N2650&lt;Premissas!$B$12,"1,60 – 1,99","≥ 2,00"))))))</f>
        <v/>
      </c>
      <c r="P2650" s="5">
        <f>IF(OR(M2650="NÃO",N2650&lt;Premissas!$B$8),Premissas!$B$13,IF(N2650&lt;Premissas!$B$9,Premissas!$B$14,IF(N2650&lt;Premissas!$B$10,Premissas!$B$15,IF(N2650&lt;Premissas!$B$11,Premissas!$B$16,IF(N2650&lt;Premissas!$B$12,Premissas!$B$17,Premissas!$B$18)))))</f>
        <v/>
      </c>
      <c r="Q2650" s="5">
        <f>IFERROR(P2650/Premissas!$B$4,0)</f>
        <v/>
      </c>
    </row>
    <row r="2651">
      <c r="A2651" s="2" t="n">
        <v>8</v>
      </c>
      <c r="B2651" s="2" t="n">
        <v>930</v>
      </c>
      <c r="C2651" s="2" t="inlineStr">
        <is>
          <t>PUXADA RECEB</t>
        </is>
      </c>
      <c r="D2651" s="2" t="inlineStr">
        <is>
          <t>5894344</t>
        </is>
      </c>
      <c r="E2651" s="2" t="inlineStr">
        <is>
          <t>Matheus Santos De Souza</t>
        </is>
      </c>
      <c r="F2651" s="2" t="n">
        <v>369</v>
      </c>
      <c r="G2651" s="2" t="n">
        <v>13.95</v>
      </c>
      <c r="H2651" s="2" t="n">
        <v>26</v>
      </c>
      <c r="I2651" s="2" t="n">
        <v>0</v>
      </c>
      <c r="J2651" s="2" t="inlineStr">
        <is>
          <t>GPA</t>
        </is>
      </c>
      <c r="K2651" s="2">
        <f>IF(I2651&lt;&gt;"",I2651,IFERROR(INDEX(Base!$I:$I,MATCH(1,(Base!$C:$C=C2651)*(Base!$I:$I&lt;&gt;""),0)),0))</f>
        <v/>
      </c>
      <c r="L2651" s="2">
        <f>IF(AND(I2651="",K2651&gt;0),"SIM","NÃO")</f>
        <v/>
      </c>
      <c r="M2651" s="2">
        <f>IF(ISNUMBER(SEARCH("SEPARA",UPPER(C2651))),"NÃO","SIM")</f>
        <v/>
      </c>
      <c r="N2651" s="2">
        <f>IFERROR(H2651/K2651,0)</f>
        <v/>
      </c>
      <c r="O2651" s="2">
        <f>IF(M2651="NÃO","EXCLUÍDO",IF(N2651&lt;Premissas!$B$8,"&lt; 1,00",IF(N2651&lt;Premissas!$B$9,"1,00 – 1,19",IF(N2651&lt;Premissas!$B$10,"1,20 – 1,39",IF(N2651&lt;Premissas!$B$11,"1,40 – 1,59",IF(N2651&lt;Premissas!$B$12,"1,60 – 1,99","≥ 2,00"))))))</f>
        <v/>
      </c>
      <c r="P2651" s="5">
        <f>IF(OR(M2651="NÃO",N2651&lt;Premissas!$B$8),Premissas!$B$13,IF(N2651&lt;Premissas!$B$9,Premissas!$B$14,IF(N2651&lt;Premissas!$B$10,Premissas!$B$15,IF(N2651&lt;Premissas!$B$11,Premissas!$B$16,IF(N2651&lt;Premissas!$B$12,Premissas!$B$17,Premissas!$B$18)))))</f>
        <v/>
      </c>
      <c r="Q2651" s="5">
        <f>IFERROR(P2651/Premissas!$B$4,0)</f>
        <v/>
      </c>
    </row>
    <row r="2652">
      <c r="A2652" s="2" t="n">
        <v>8</v>
      </c>
      <c r="B2652" s="2" t="n">
        <v>930</v>
      </c>
      <c r="C2652" s="2" t="inlineStr">
        <is>
          <t>RECEBIMENTO</t>
        </is>
      </c>
      <c r="D2652" s="2" t="inlineStr">
        <is>
          <t>5896975</t>
        </is>
      </c>
      <c r="E2652" s="2" t="inlineStr">
        <is>
          <t>Rosineia Lima De Amorim</t>
        </is>
      </c>
      <c r="F2652" s="2" t="n">
        <v>1599</v>
      </c>
      <c r="G2652" s="2" t="n">
        <v>73.37</v>
      </c>
      <c r="H2652" s="2" t="n">
        <v>22</v>
      </c>
      <c r="I2652" s="2" t="n">
        <v>0</v>
      </c>
      <c r="J2652" s="2" t="inlineStr">
        <is>
          <t>GPA</t>
        </is>
      </c>
      <c r="K2652" s="2">
        <f>IF(I2652&lt;&gt;"",I2652,IFERROR(INDEX(Base!$I:$I,MATCH(1,(Base!$C:$C=C2652)*(Base!$I:$I&lt;&gt;""),0)),0))</f>
        <v/>
      </c>
      <c r="L2652" s="2">
        <f>IF(AND(I2652="",K2652&gt;0),"SIM","NÃO")</f>
        <v/>
      </c>
      <c r="M2652" s="2">
        <f>IF(ISNUMBER(SEARCH("SEPARA",UPPER(C2652))),"NÃO","SIM")</f>
        <v/>
      </c>
      <c r="N2652" s="2">
        <f>IFERROR(H2652/K2652,0)</f>
        <v/>
      </c>
      <c r="O2652" s="2">
        <f>IF(M2652="NÃO","EXCLUÍDO",IF(N2652&lt;Premissas!$B$8,"&lt; 1,00",IF(N2652&lt;Premissas!$B$9,"1,00 – 1,19",IF(N2652&lt;Premissas!$B$10,"1,20 – 1,39",IF(N2652&lt;Premissas!$B$11,"1,40 – 1,59",IF(N2652&lt;Premissas!$B$12,"1,60 – 1,99","≥ 2,00"))))))</f>
        <v/>
      </c>
      <c r="P2652" s="5">
        <f>IF(OR(M2652="NÃO",N2652&lt;Premissas!$B$8),Premissas!$B$13,IF(N2652&lt;Premissas!$B$9,Premissas!$B$14,IF(N2652&lt;Premissas!$B$10,Premissas!$B$15,IF(N2652&lt;Premissas!$B$11,Premissas!$B$16,IF(N2652&lt;Premissas!$B$12,Premissas!$B$17,Premissas!$B$18)))))</f>
        <v/>
      </c>
      <c r="Q2652" s="5">
        <f>IFERROR(P2652/Premissas!$B$4,0)</f>
        <v/>
      </c>
    </row>
    <row r="2653">
      <c r="A2653" s="2" t="n">
        <v>8</v>
      </c>
      <c r="B2653" s="2" t="n">
        <v>930</v>
      </c>
      <c r="C2653" s="2" t="inlineStr">
        <is>
          <t>SEPARACAO</t>
        </is>
      </c>
      <c r="D2653" s="2" t="inlineStr">
        <is>
          <t>5901898</t>
        </is>
      </c>
      <c r="E2653" s="2" t="inlineStr">
        <is>
          <t>Chimezie Emmanuel Amadi</t>
        </is>
      </c>
      <c r="F2653" s="2" t="n">
        <v>13758</v>
      </c>
      <c r="G2653" s="2" t="n">
        <v>116.61</v>
      </c>
      <c r="H2653" s="2" t="n">
        <v>118</v>
      </c>
      <c r="I2653" s="2" t="n">
        <v>0</v>
      </c>
      <c r="J2653" s="2" t="inlineStr">
        <is>
          <t>GPA</t>
        </is>
      </c>
      <c r="K2653" s="2">
        <f>IF(I2653&lt;&gt;"",I2653,IFERROR(INDEX(Base!$I:$I,MATCH(1,(Base!$C:$C=C2653)*(Base!$I:$I&lt;&gt;""),0)),0))</f>
        <v/>
      </c>
      <c r="L2653" s="2">
        <f>IF(AND(I2653="",K2653&gt;0),"SIM","NÃO")</f>
        <v/>
      </c>
      <c r="M2653" s="2">
        <f>IF(ISNUMBER(SEARCH("SEPARA",UPPER(C2653))),"NÃO","SIM")</f>
        <v/>
      </c>
      <c r="N2653" s="2">
        <f>IFERROR(H2653/K2653,0)</f>
        <v/>
      </c>
      <c r="O2653" s="2">
        <f>IF(M2653="NÃO","EXCLUÍDO",IF(N2653&lt;Premissas!$B$8,"&lt; 1,00",IF(N2653&lt;Premissas!$B$9,"1,00 – 1,19",IF(N2653&lt;Premissas!$B$10,"1,20 – 1,39",IF(N2653&lt;Premissas!$B$11,"1,40 – 1,59",IF(N2653&lt;Premissas!$B$12,"1,60 – 1,99","≥ 2,00"))))))</f>
        <v/>
      </c>
      <c r="P2653" s="5">
        <f>IF(OR(M2653="NÃO",N2653&lt;Premissas!$B$8),Premissas!$B$13,IF(N2653&lt;Premissas!$B$9,Premissas!$B$14,IF(N2653&lt;Premissas!$B$10,Premissas!$B$15,IF(N2653&lt;Premissas!$B$11,Premissas!$B$16,IF(N2653&lt;Premissas!$B$12,Premissas!$B$17,Premissas!$B$18)))))</f>
        <v/>
      </c>
      <c r="Q2653" s="5">
        <f>IFERROR(P2653/Premissas!$B$4,0)</f>
        <v/>
      </c>
    </row>
    <row r="2654">
      <c r="A2654" s="2" t="n">
        <v>8</v>
      </c>
      <c r="B2654" s="2" t="n">
        <v>930</v>
      </c>
      <c r="C2654" s="2" t="inlineStr">
        <is>
          <t>CARREGAMENTO</t>
        </is>
      </c>
      <c r="D2654" s="2" t="inlineStr">
        <is>
          <t>5905486</t>
        </is>
      </c>
      <c r="E2654" s="2" t="inlineStr">
        <is>
          <t>Regis Barbosa Cardoso</t>
        </is>
      </c>
      <c r="F2654" s="2" t="n">
        <v>1634</v>
      </c>
      <c r="G2654" s="2" t="n">
        <v>100.95</v>
      </c>
      <c r="H2654" s="2" t="n">
        <v>16</v>
      </c>
      <c r="I2654" s="2" t="n">
        <v>0</v>
      </c>
      <c r="J2654" s="2" t="inlineStr">
        <is>
          <t>GPA</t>
        </is>
      </c>
      <c r="K2654" s="2">
        <f>IF(I2654&lt;&gt;"",I2654,IFERROR(INDEX(Base!$I:$I,MATCH(1,(Base!$C:$C=C2654)*(Base!$I:$I&lt;&gt;""),0)),0))</f>
        <v/>
      </c>
      <c r="L2654" s="2">
        <f>IF(AND(I2654="",K2654&gt;0),"SIM","NÃO")</f>
        <v/>
      </c>
      <c r="M2654" s="2">
        <f>IF(ISNUMBER(SEARCH("SEPARA",UPPER(C2654))),"NÃO","SIM")</f>
        <v/>
      </c>
      <c r="N2654" s="2">
        <f>IFERROR(H2654/K2654,0)</f>
        <v/>
      </c>
      <c r="O2654" s="2">
        <f>IF(M2654="NÃO","EXCLUÍDO",IF(N2654&lt;Premissas!$B$8,"&lt; 1,00",IF(N2654&lt;Premissas!$B$9,"1,00 – 1,19",IF(N2654&lt;Premissas!$B$10,"1,20 – 1,39",IF(N2654&lt;Premissas!$B$11,"1,40 – 1,59",IF(N2654&lt;Premissas!$B$12,"1,60 – 1,99","≥ 2,00"))))))</f>
        <v/>
      </c>
      <c r="P2654" s="5">
        <f>IF(OR(M2654="NÃO",N2654&lt;Premissas!$B$8),Premissas!$B$13,IF(N2654&lt;Premissas!$B$9,Premissas!$B$14,IF(N2654&lt;Premissas!$B$10,Premissas!$B$15,IF(N2654&lt;Premissas!$B$11,Premissas!$B$16,IF(N2654&lt;Premissas!$B$12,Premissas!$B$17,Premissas!$B$18)))))</f>
        <v/>
      </c>
      <c r="Q2654" s="5">
        <f>IFERROR(P2654/Premissas!$B$4,0)</f>
        <v/>
      </c>
    </row>
    <row r="2655">
      <c r="A2655" s="2" t="n">
        <v>8</v>
      </c>
      <c r="B2655" s="2" t="n">
        <v>930</v>
      </c>
      <c r="C2655" s="2" t="inlineStr">
        <is>
          <t>SEPARACAO</t>
        </is>
      </c>
      <c r="D2655" s="2" t="inlineStr">
        <is>
          <t>5905486</t>
        </is>
      </c>
      <c r="E2655" s="2" t="inlineStr">
        <is>
          <t>Regis Barbosa Cardoso</t>
        </is>
      </c>
      <c r="F2655" s="2" t="n">
        <v>37</v>
      </c>
      <c r="G2655" s="2" t="n">
        <v>0.74</v>
      </c>
      <c r="H2655" s="2" t="n">
        <v>50</v>
      </c>
      <c r="I2655" s="2" t="n">
        <v>0</v>
      </c>
      <c r="J2655" s="2" t="inlineStr">
        <is>
          <t>GPA</t>
        </is>
      </c>
      <c r="K2655" s="2">
        <f>IF(I2655&lt;&gt;"",I2655,IFERROR(INDEX(Base!$I:$I,MATCH(1,(Base!$C:$C=C2655)*(Base!$I:$I&lt;&gt;""),0)),0))</f>
        <v/>
      </c>
      <c r="L2655" s="2">
        <f>IF(AND(I2655="",K2655&gt;0),"SIM","NÃO")</f>
        <v/>
      </c>
      <c r="M2655" s="2">
        <f>IF(ISNUMBER(SEARCH("SEPARA",UPPER(C2655))),"NÃO","SIM")</f>
        <v/>
      </c>
      <c r="N2655" s="2">
        <f>IFERROR(H2655/K2655,0)</f>
        <v/>
      </c>
      <c r="O2655" s="2">
        <f>IF(M2655="NÃO","EXCLUÍDO",IF(N2655&lt;Premissas!$B$8,"&lt; 1,00",IF(N2655&lt;Premissas!$B$9,"1,00 – 1,19",IF(N2655&lt;Premissas!$B$10,"1,20 – 1,39",IF(N2655&lt;Premissas!$B$11,"1,40 – 1,59",IF(N2655&lt;Premissas!$B$12,"1,60 – 1,99","≥ 2,00"))))))</f>
        <v/>
      </c>
      <c r="P2655" s="5">
        <f>IF(OR(M2655="NÃO",N2655&lt;Premissas!$B$8),Premissas!$B$13,IF(N2655&lt;Premissas!$B$9,Premissas!$B$14,IF(N2655&lt;Premissas!$B$10,Premissas!$B$15,IF(N2655&lt;Premissas!$B$11,Premissas!$B$16,IF(N2655&lt;Premissas!$B$12,Premissas!$B$17,Premissas!$B$18)))))</f>
        <v/>
      </c>
      <c r="Q2655" s="5">
        <f>IFERROR(P2655/Premissas!$B$4,0)</f>
        <v/>
      </c>
    </row>
    <row r="2656">
      <c r="A2656" s="2" t="n">
        <v>8</v>
      </c>
      <c r="B2656" s="2" t="n">
        <v>930</v>
      </c>
      <c r="C2656" s="2" t="inlineStr">
        <is>
          <t>SEPARACAO</t>
        </is>
      </c>
      <c r="D2656" s="2" t="inlineStr">
        <is>
          <t>5906270</t>
        </is>
      </c>
      <c r="E2656" s="2" t="inlineStr">
        <is>
          <t>Divino Makenguele</t>
        </is>
      </c>
      <c r="F2656" s="2" t="n">
        <v>1448</v>
      </c>
      <c r="G2656" s="2" t="n">
        <v>15.67</v>
      </c>
      <c r="H2656" s="2" t="n">
        <v>92</v>
      </c>
      <c r="I2656" s="2" t="n">
        <v>0</v>
      </c>
      <c r="J2656" s="2" t="inlineStr">
        <is>
          <t>GPA</t>
        </is>
      </c>
      <c r="K2656" s="2">
        <f>IF(I2656&lt;&gt;"",I2656,IFERROR(INDEX(Base!$I:$I,MATCH(1,(Base!$C:$C=C2656)*(Base!$I:$I&lt;&gt;""),0)),0))</f>
        <v/>
      </c>
      <c r="L2656" s="2">
        <f>IF(AND(I2656="",K2656&gt;0),"SIM","NÃO")</f>
        <v/>
      </c>
      <c r="M2656" s="2">
        <f>IF(ISNUMBER(SEARCH("SEPARA",UPPER(C2656))),"NÃO","SIM")</f>
        <v/>
      </c>
      <c r="N2656" s="2">
        <f>IFERROR(H2656/K2656,0)</f>
        <v/>
      </c>
      <c r="O2656" s="2">
        <f>IF(M2656="NÃO","EXCLUÍDO",IF(N2656&lt;Premissas!$B$8,"&lt; 1,00",IF(N2656&lt;Premissas!$B$9,"1,00 – 1,19",IF(N2656&lt;Premissas!$B$10,"1,20 – 1,39",IF(N2656&lt;Premissas!$B$11,"1,40 – 1,59",IF(N2656&lt;Premissas!$B$12,"1,60 – 1,99","≥ 2,00"))))))</f>
        <v/>
      </c>
      <c r="P2656" s="5">
        <f>IF(OR(M2656="NÃO",N2656&lt;Premissas!$B$8),Premissas!$B$13,IF(N2656&lt;Premissas!$B$9,Premissas!$B$14,IF(N2656&lt;Premissas!$B$10,Premissas!$B$15,IF(N2656&lt;Premissas!$B$11,Premissas!$B$16,IF(N2656&lt;Premissas!$B$12,Premissas!$B$17,Premissas!$B$18)))))</f>
        <v/>
      </c>
      <c r="Q2656" s="5">
        <f>IFERROR(P2656/Premissas!$B$4,0)</f>
        <v/>
      </c>
    </row>
    <row r="2657">
      <c r="A2657" s="2" t="n">
        <v>8</v>
      </c>
      <c r="B2657" s="2" t="n">
        <v>930</v>
      </c>
      <c r="C2657" s="2" t="inlineStr">
        <is>
          <t>SEPARACAO</t>
        </is>
      </c>
      <c r="D2657" s="2" t="inlineStr">
        <is>
          <t>5906679</t>
        </is>
      </c>
      <c r="E2657" s="2" t="inlineStr">
        <is>
          <t>Robson Da Silva Pereira</t>
        </is>
      </c>
      <c r="F2657" s="2" t="n">
        <v>9458</v>
      </c>
      <c r="G2657" s="2" t="n">
        <v>82.64</v>
      </c>
      <c r="H2657" s="2" t="n">
        <v>114</v>
      </c>
      <c r="I2657" s="2" t="n">
        <v>0</v>
      </c>
      <c r="J2657" s="2" t="inlineStr">
        <is>
          <t>GPA</t>
        </is>
      </c>
      <c r="K2657" s="2">
        <f>IF(I2657&lt;&gt;"",I2657,IFERROR(INDEX(Base!$I:$I,MATCH(1,(Base!$C:$C=C2657)*(Base!$I:$I&lt;&gt;""),0)),0))</f>
        <v/>
      </c>
      <c r="L2657" s="2">
        <f>IF(AND(I2657="",K2657&gt;0),"SIM","NÃO")</f>
        <v/>
      </c>
      <c r="M2657" s="2">
        <f>IF(ISNUMBER(SEARCH("SEPARA",UPPER(C2657))),"NÃO","SIM")</f>
        <v/>
      </c>
      <c r="N2657" s="2">
        <f>IFERROR(H2657/K2657,0)</f>
        <v/>
      </c>
      <c r="O2657" s="2">
        <f>IF(M2657="NÃO","EXCLUÍDO",IF(N2657&lt;Premissas!$B$8,"&lt; 1,00",IF(N2657&lt;Premissas!$B$9,"1,00 – 1,19",IF(N2657&lt;Premissas!$B$10,"1,20 – 1,39",IF(N2657&lt;Premissas!$B$11,"1,40 – 1,59",IF(N2657&lt;Premissas!$B$12,"1,60 – 1,99","≥ 2,00"))))))</f>
        <v/>
      </c>
      <c r="P2657" s="5">
        <f>IF(OR(M2657="NÃO",N2657&lt;Premissas!$B$8),Premissas!$B$13,IF(N2657&lt;Premissas!$B$9,Premissas!$B$14,IF(N2657&lt;Premissas!$B$10,Premissas!$B$15,IF(N2657&lt;Premissas!$B$11,Premissas!$B$16,IF(N2657&lt;Premissas!$B$12,Premissas!$B$17,Premissas!$B$18)))))</f>
        <v/>
      </c>
      <c r="Q2657" s="5">
        <f>IFERROR(P2657/Premissas!$B$4,0)</f>
        <v/>
      </c>
    </row>
    <row r="2658">
      <c r="A2658" s="2" t="n">
        <v>8</v>
      </c>
      <c r="B2658" s="2" t="n">
        <v>930</v>
      </c>
      <c r="C2658" s="2" t="inlineStr">
        <is>
          <t>SEPARACAO</t>
        </is>
      </c>
      <c r="D2658" s="2" t="inlineStr">
        <is>
          <t>5907322</t>
        </is>
      </c>
      <c r="E2658" s="2" t="inlineStr">
        <is>
          <t>Rogerio Aparecido Passiani</t>
        </is>
      </c>
      <c r="F2658" s="2" t="n">
        <v>2164</v>
      </c>
      <c r="G2658" s="2" t="n">
        <v>33.28</v>
      </c>
      <c r="H2658" s="2" t="n">
        <v>65</v>
      </c>
      <c r="I2658" s="2" t="n">
        <v>0</v>
      </c>
      <c r="J2658" s="2" t="inlineStr">
        <is>
          <t>GPA</t>
        </is>
      </c>
      <c r="K2658" s="2">
        <f>IF(I2658&lt;&gt;"",I2658,IFERROR(INDEX(Base!$I:$I,MATCH(1,(Base!$C:$C=C2658)*(Base!$I:$I&lt;&gt;""),0)),0))</f>
        <v/>
      </c>
      <c r="L2658" s="2">
        <f>IF(AND(I2658="",K2658&gt;0),"SIM","NÃO")</f>
        <v/>
      </c>
      <c r="M2658" s="2">
        <f>IF(ISNUMBER(SEARCH("SEPARA",UPPER(C2658))),"NÃO","SIM")</f>
        <v/>
      </c>
      <c r="N2658" s="2">
        <f>IFERROR(H2658/K2658,0)</f>
        <v/>
      </c>
      <c r="O2658" s="2">
        <f>IF(M2658="NÃO","EXCLUÍDO",IF(N2658&lt;Premissas!$B$8,"&lt; 1,00",IF(N2658&lt;Premissas!$B$9,"1,00 – 1,19",IF(N2658&lt;Premissas!$B$10,"1,20 – 1,39",IF(N2658&lt;Premissas!$B$11,"1,40 – 1,59",IF(N2658&lt;Premissas!$B$12,"1,60 – 1,99","≥ 2,00"))))))</f>
        <v/>
      </c>
      <c r="P2658" s="5">
        <f>IF(OR(M2658="NÃO",N2658&lt;Premissas!$B$8),Premissas!$B$13,IF(N2658&lt;Premissas!$B$9,Premissas!$B$14,IF(N2658&lt;Premissas!$B$10,Premissas!$B$15,IF(N2658&lt;Premissas!$B$11,Premissas!$B$16,IF(N2658&lt;Premissas!$B$12,Premissas!$B$17,Premissas!$B$18)))))</f>
        <v/>
      </c>
      <c r="Q2658" s="5">
        <f>IFERROR(P2658/Premissas!$B$4,0)</f>
        <v/>
      </c>
    </row>
    <row r="2659">
      <c r="A2659" s="2" t="n">
        <v>8</v>
      </c>
      <c r="B2659" s="2" t="n">
        <v>930</v>
      </c>
      <c r="C2659" s="2" t="inlineStr">
        <is>
          <t>SEPARACAO</t>
        </is>
      </c>
      <c r="D2659" s="2" t="inlineStr">
        <is>
          <t>5908990</t>
        </is>
      </c>
      <c r="E2659" s="2" t="inlineStr">
        <is>
          <t>Joilson Tavares Santos</t>
        </is>
      </c>
      <c r="F2659" s="2" t="n">
        <v>245</v>
      </c>
      <c r="G2659" s="2" t="n">
        <v>2.18</v>
      </c>
      <c r="H2659" s="2" t="n">
        <v>112</v>
      </c>
      <c r="I2659" s="2" t="n">
        <v>0</v>
      </c>
      <c r="J2659" s="2" t="inlineStr">
        <is>
          <t>GPA</t>
        </is>
      </c>
      <c r="K2659" s="2">
        <f>IF(I2659&lt;&gt;"",I2659,IFERROR(INDEX(Base!$I:$I,MATCH(1,(Base!$C:$C=C2659)*(Base!$I:$I&lt;&gt;""),0)),0))</f>
        <v/>
      </c>
      <c r="L2659" s="2">
        <f>IF(AND(I2659="",K2659&gt;0),"SIM","NÃO")</f>
        <v/>
      </c>
      <c r="M2659" s="2">
        <f>IF(ISNUMBER(SEARCH("SEPARA",UPPER(C2659))),"NÃO","SIM")</f>
        <v/>
      </c>
      <c r="N2659" s="2">
        <f>IFERROR(H2659/K2659,0)</f>
        <v/>
      </c>
      <c r="O2659" s="2">
        <f>IF(M2659="NÃO","EXCLUÍDO",IF(N2659&lt;Premissas!$B$8,"&lt; 1,00",IF(N2659&lt;Premissas!$B$9,"1,00 – 1,19",IF(N2659&lt;Premissas!$B$10,"1,20 – 1,39",IF(N2659&lt;Premissas!$B$11,"1,40 – 1,59",IF(N2659&lt;Premissas!$B$12,"1,60 – 1,99","≥ 2,00"))))))</f>
        <v/>
      </c>
      <c r="P2659" s="5">
        <f>IF(OR(M2659="NÃO",N2659&lt;Premissas!$B$8),Premissas!$B$13,IF(N2659&lt;Premissas!$B$9,Premissas!$B$14,IF(N2659&lt;Premissas!$B$10,Premissas!$B$15,IF(N2659&lt;Premissas!$B$11,Premissas!$B$16,IF(N2659&lt;Premissas!$B$12,Premissas!$B$17,Premissas!$B$18)))))</f>
        <v/>
      </c>
      <c r="Q2659" s="5">
        <f>IFERROR(P2659/Premissas!$B$4,0)</f>
        <v/>
      </c>
    </row>
    <row r="2660">
      <c r="A2660" s="2" t="n">
        <v>8</v>
      </c>
      <c r="B2660" s="2" t="n">
        <v>930</v>
      </c>
      <c r="C2660" s="2" t="inlineStr">
        <is>
          <t>CARREGAMENTO</t>
        </is>
      </c>
      <c r="D2660" s="2" t="inlineStr">
        <is>
          <t>5912679</t>
        </is>
      </c>
      <c r="E2660" s="2" t="inlineStr">
        <is>
          <t>Leonardo Henrique Pereira Matco</t>
        </is>
      </c>
      <c r="F2660" s="2" t="n">
        <v>1297</v>
      </c>
      <c r="G2660" s="2" t="n">
        <v>22.38</v>
      </c>
      <c r="H2660" s="2" t="n">
        <v>58</v>
      </c>
      <c r="I2660" s="2" t="n">
        <v>0</v>
      </c>
      <c r="J2660" s="2" t="inlineStr">
        <is>
          <t>GPA</t>
        </is>
      </c>
      <c r="K2660" s="2">
        <f>IF(I2660&lt;&gt;"",I2660,IFERROR(INDEX(Base!$I:$I,MATCH(1,(Base!$C:$C=C2660)*(Base!$I:$I&lt;&gt;""),0)),0))</f>
        <v/>
      </c>
      <c r="L2660" s="2">
        <f>IF(AND(I2660="",K2660&gt;0),"SIM","NÃO")</f>
        <v/>
      </c>
      <c r="M2660" s="2">
        <f>IF(ISNUMBER(SEARCH("SEPARA",UPPER(C2660))),"NÃO","SIM")</f>
        <v/>
      </c>
      <c r="N2660" s="2">
        <f>IFERROR(H2660/K2660,0)</f>
        <v/>
      </c>
      <c r="O2660" s="2">
        <f>IF(M2660="NÃO","EXCLUÍDO",IF(N2660&lt;Premissas!$B$8,"&lt; 1,00",IF(N2660&lt;Premissas!$B$9,"1,00 – 1,19",IF(N2660&lt;Premissas!$B$10,"1,20 – 1,39",IF(N2660&lt;Premissas!$B$11,"1,40 – 1,59",IF(N2660&lt;Premissas!$B$12,"1,60 – 1,99","≥ 2,00"))))))</f>
        <v/>
      </c>
      <c r="P2660" s="5">
        <f>IF(OR(M2660="NÃO",N2660&lt;Premissas!$B$8),Premissas!$B$13,IF(N2660&lt;Premissas!$B$9,Premissas!$B$14,IF(N2660&lt;Premissas!$B$10,Premissas!$B$15,IF(N2660&lt;Premissas!$B$11,Premissas!$B$16,IF(N2660&lt;Premissas!$B$12,Premissas!$B$17,Premissas!$B$18)))))</f>
        <v/>
      </c>
      <c r="Q2660" s="5">
        <f>IFERROR(P2660/Premissas!$B$4,0)</f>
        <v/>
      </c>
    </row>
    <row r="2661">
      <c r="A2661" s="2" t="n">
        <v>8</v>
      </c>
      <c r="B2661" s="2" t="n">
        <v>930</v>
      </c>
      <c r="C2661" s="2" t="inlineStr">
        <is>
          <t>SEPARACAO</t>
        </is>
      </c>
      <c r="D2661" s="2" t="inlineStr">
        <is>
          <t>5912679</t>
        </is>
      </c>
      <c r="E2661" s="2" t="inlineStr">
        <is>
          <t>Leonardo Henrique Pereira Matco</t>
        </is>
      </c>
      <c r="F2661" s="2" t="n">
        <v>1149</v>
      </c>
      <c r="G2661" s="2" t="n">
        <v>10.14</v>
      </c>
      <c r="H2661" s="2" t="n">
        <v>113</v>
      </c>
      <c r="I2661" s="2" t="n">
        <v>0</v>
      </c>
      <c r="J2661" s="2" t="inlineStr">
        <is>
          <t>GPA</t>
        </is>
      </c>
      <c r="K2661" s="2">
        <f>IF(I2661&lt;&gt;"",I2661,IFERROR(INDEX(Base!$I:$I,MATCH(1,(Base!$C:$C=C2661)*(Base!$I:$I&lt;&gt;""),0)),0))</f>
        <v/>
      </c>
      <c r="L2661" s="2">
        <f>IF(AND(I2661="",K2661&gt;0),"SIM","NÃO")</f>
        <v/>
      </c>
      <c r="M2661" s="2">
        <f>IF(ISNUMBER(SEARCH("SEPARA",UPPER(C2661))),"NÃO","SIM")</f>
        <v/>
      </c>
      <c r="N2661" s="2">
        <f>IFERROR(H2661/K2661,0)</f>
        <v/>
      </c>
      <c r="O2661" s="2">
        <f>IF(M2661="NÃO","EXCLUÍDO",IF(N2661&lt;Premissas!$B$8,"&lt; 1,00",IF(N2661&lt;Premissas!$B$9,"1,00 – 1,19",IF(N2661&lt;Premissas!$B$10,"1,20 – 1,39",IF(N2661&lt;Premissas!$B$11,"1,40 – 1,59",IF(N2661&lt;Premissas!$B$12,"1,60 – 1,99","≥ 2,00"))))))</f>
        <v/>
      </c>
      <c r="P2661" s="5">
        <f>IF(OR(M2661="NÃO",N2661&lt;Premissas!$B$8),Premissas!$B$13,IF(N2661&lt;Premissas!$B$9,Premissas!$B$14,IF(N2661&lt;Premissas!$B$10,Premissas!$B$15,IF(N2661&lt;Premissas!$B$11,Premissas!$B$16,IF(N2661&lt;Premissas!$B$12,Premissas!$B$17,Premissas!$B$18)))))</f>
        <v/>
      </c>
      <c r="Q2661" s="5">
        <f>IFERROR(P2661/Premissas!$B$4,0)</f>
        <v/>
      </c>
    </row>
    <row r="2662">
      <c r="A2662" s="2" t="n">
        <v>8</v>
      </c>
      <c r="B2662" s="2" t="n">
        <v>930</v>
      </c>
      <c r="C2662" s="2" t="inlineStr">
        <is>
          <t>CARREGAMENTO</t>
        </is>
      </c>
      <c r="D2662" s="2" t="inlineStr">
        <is>
          <t>5920230</t>
        </is>
      </c>
      <c r="E2662" s="2" t="inlineStr">
        <is>
          <t>Tochukwu Kingsley Ezirionye</t>
        </is>
      </c>
      <c r="F2662" s="2" t="n">
        <v>758</v>
      </c>
      <c r="G2662" s="2" t="n">
        <v>18.84</v>
      </c>
      <c r="H2662" s="2" t="n">
        <v>40</v>
      </c>
      <c r="I2662" s="2" t="n">
        <v>0</v>
      </c>
      <c r="J2662" s="2" t="inlineStr">
        <is>
          <t>GPA</t>
        </is>
      </c>
      <c r="K2662" s="2">
        <f>IF(I2662&lt;&gt;"",I2662,IFERROR(INDEX(Base!$I:$I,MATCH(1,(Base!$C:$C=C2662)*(Base!$I:$I&lt;&gt;""),0)),0))</f>
        <v/>
      </c>
      <c r="L2662" s="2">
        <f>IF(AND(I2662="",K2662&gt;0),"SIM","NÃO")</f>
        <v/>
      </c>
      <c r="M2662" s="2">
        <f>IF(ISNUMBER(SEARCH("SEPARA",UPPER(C2662))),"NÃO","SIM")</f>
        <v/>
      </c>
      <c r="N2662" s="2">
        <f>IFERROR(H2662/K2662,0)</f>
        <v/>
      </c>
      <c r="O2662" s="2">
        <f>IF(M2662="NÃO","EXCLUÍDO",IF(N2662&lt;Premissas!$B$8,"&lt; 1,00",IF(N2662&lt;Premissas!$B$9,"1,00 – 1,19",IF(N2662&lt;Premissas!$B$10,"1,20 – 1,39",IF(N2662&lt;Premissas!$B$11,"1,40 – 1,59",IF(N2662&lt;Premissas!$B$12,"1,60 – 1,99","≥ 2,00"))))))</f>
        <v/>
      </c>
      <c r="P2662" s="5">
        <f>IF(OR(M2662="NÃO",N2662&lt;Premissas!$B$8),Premissas!$B$13,IF(N2662&lt;Premissas!$B$9,Premissas!$B$14,IF(N2662&lt;Premissas!$B$10,Premissas!$B$15,IF(N2662&lt;Premissas!$B$11,Premissas!$B$16,IF(N2662&lt;Premissas!$B$12,Premissas!$B$17,Premissas!$B$18)))))</f>
        <v/>
      </c>
      <c r="Q2662" s="5">
        <f>IFERROR(P2662/Premissas!$B$4,0)</f>
        <v/>
      </c>
    </row>
    <row r="2663">
      <c r="A2663" s="2" t="n">
        <v>8</v>
      </c>
      <c r="B2663" s="2" t="n">
        <v>930</v>
      </c>
      <c r="C2663" s="2" t="inlineStr">
        <is>
          <t>SEPARACAO</t>
        </is>
      </c>
      <c r="D2663" s="2" t="inlineStr">
        <is>
          <t>5920230</t>
        </is>
      </c>
      <c r="E2663" s="2" t="inlineStr">
        <is>
          <t>Tochukwu Kingsley Ezirionye</t>
        </is>
      </c>
      <c r="F2663" s="2" t="n">
        <v>521</v>
      </c>
      <c r="G2663" s="2" t="n">
        <v>9.609999999999999</v>
      </c>
      <c r="H2663" s="2" t="n">
        <v>54</v>
      </c>
      <c r="I2663" s="2" t="n">
        <v>0</v>
      </c>
      <c r="J2663" s="2" t="inlineStr">
        <is>
          <t>GPA</t>
        </is>
      </c>
      <c r="K2663" s="2">
        <f>IF(I2663&lt;&gt;"",I2663,IFERROR(INDEX(Base!$I:$I,MATCH(1,(Base!$C:$C=C2663)*(Base!$I:$I&lt;&gt;""),0)),0))</f>
        <v/>
      </c>
      <c r="L2663" s="2">
        <f>IF(AND(I2663="",K2663&gt;0),"SIM","NÃO")</f>
        <v/>
      </c>
      <c r="M2663" s="2">
        <f>IF(ISNUMBER(SEARCH("SEPARA",UPPER(C2663))),"NÃO","SIM")</f>
        <v/>
      </c>
      <c r="N2663" s="2">
        <f>IFERROR(H2663/K2663,0)</f>
        <v/>
      </c>
      <c r="O2663" s="2">
        <f>IF(M2663="NÃO","EXCLUÍDO",IF(N2663&lt;Premissas!$B$8,"&lt; 1,00",IF(N2663&lt;Premissas!$B$9,"1,00 – 1,19",IF(N2663&lt;Premissas!$B$10,"1,20 – 1,39",IF(N2663&lt;Premissas!$B$11,"1,40 – 1,59",IF(N2663&lt;Premissas!$B$12,"1,60 – 1,99","≥ 2,00"))))))</f>
        <v/>
      </c>
      <c r="P2663" s="5">
        <f>IF(OR(M2663="NÃO",N2663&lt;Premissas!$B$8),Premissas!$B$13,IF(N2663&lt;Premissas!$B$9,Premissas!$B$14,IF(N2663&lt;Premissas!$B$10,Premissas!$B$15,IF(N2663&lt;Premissas!$B$11,Premissas!$B$16,IF(N2663&lt;Premissas!$B$12,Premissas!$B$17,Premissas!$B$18)))))</f>
        <v/>
      </c>
      <c r="Q2663" s="5">
        <f>IFERROR(P2663/Premissas!$B$4,0)</f>
        <v/>
      </c>
    </row>
    <row r="2664">
      <c r="A2664" s="2" t="n">
        <v>8</v>
      </c>
      <c r="B2664" s="2" t="n">
        <v>930</v>
      </c>
      <c r="C2664" s="2" t="inlineStr">
        <is>
          <t>CARREGAMENTO</t>
        </is>
      </c>
      <c r="D2664" s="2" t="inlineStr">
        <is>
          <t>5923115</t>
        </is>
      </c>
      <c r="E2664" s="2" t="inlineStr">
        <is>
          <t>Chimezie Thaddeus Okpaleke</t>
        </is>
      </c>
      <c r="F2664" s="2" t="n">
        <v>903</v>
      </c>
      <c r="G2664" s="2" t="n">
        <v>23.25</v>
      </c>
      <c r="H2664" s="2" t="n">
        <v>39</v>
      </c>
      <c r="I2664" s="2" t="n">
        <v>0</v>
      </c>
      <c r="J2664" s="2" t="inlineStr">
        <is>
          <t>GPA</t>
        </is>
      </c>
      <c r="K2664" s="2">
        <f>IF(I2664&lt;&gt;"",I2664,IFERROR(INDEX(Base!$I:$I,MATCH(1,(Base!$C:$C=C2664)*(Base!$I:$I&lt;&gt;""),0)),0))</f>
        <v/>
      </c>
      <c r="L2664" s="2">
        <f>IF(AND(I2664="",K2664&gt;0),"SIM","NÃO")</f>
        <v/>
      </c>
      <c r="M2664" s="2">
        <f>IF(ISNUMBER(SEARCH("SEPARA",UPPER(C2664))),"NÃO","SIM")</f>
        <v/>
      </c>
      <c r="N2664" s="2">
        <f>IFERROR(H2664/K2664,0)</f>
        <v/>
      </c>
      <c r="O2664" s="2">
        <f>IF(M2664="NÃO","EXCLUÍDO",IF(N2664&lt;Premissas!$B$8,"&lt; 1,00",IF(N2664&lt;Premissas!$B$9,"1,00 – 1,19",IF(N2664&lt;Premissas!$B$10,"1,20 – 1,39",IF(N2664&lt;Premissas!$B$11,"1,40 – 1,59",IF(N2664&lt;Premissas!$B$12,"1,60 – 1,99","≥ 2,00"))))))</f>
        <v/>
      </c>
      <c r="P2664" s="5">
        <f>IF(OR(M2664="NÃO",N2664&lt;Premissas!$B$8),Premissas!$B$13,IF(N2664&lt;Premissas!$B$9,Premissas!$B$14,IF(N2664&lt;Premissas!$B$10,Premissas!$B$15,IF(N2664&lt;Premissas!$B$11,Premissas!$B$16,IF(N2664&lt;Premissas!$B$12,Premissas!$B$17,Premissas!$B$18)))))</f>
        <v/>
      </c>
      <c r="Q2664" s="5">
        <f>IFERROR(P2664/Premissas!$B$4,0)</f>
        <v/>
      </c>
    </row>
    <row r="2665">
      <c r="A2665" s="2" t="n">
        <v>8</v>
      </c>
      <c r="B2665" s="2" t="n">
        <v>930</v>
      </c>
      <c r="C2665" s="2" t="inlineStr">
        <is>
          <t>SEPARACAO</t>
        </is>
      </c>
      <c r="D2665" s="2" t="inlineStr">
        <is>
          <t>5923115</t>
        </is>
      </c>
      <c r="E2665" s="2" t="inlineStr">
        <is>
          <t>Chimezie Thaddeus Okpaleke</t>
        </is>
      </c>
      <c r="F2665" s="2" t="n">
        <v>1156</v>
      </c>
      <c r="G2665" s="2" t="n">
        <v>13.52</v>
      </c>
      <c r="H2665" s="2" t="n">
        <v>86</v>
      </c>
      <c r="I2665" s="2" t="n">
        <v>0</v>
      </c>
      <c r="J2665" s="2" t="inlineStr">
        <is>
          <t>GPA</t>
        </is>
      </c>
      <c r="K2665" s="2">
        <f>IF(I2665&lt;&gt;"",I2665,IFERROR(INDEX(Base!$I:$I,MATCH(1,(Base!$C:$C=C2665)*(Base!$I:$I&lt;&gt;""),0)),0))</f>
        <v/>
      </c>
      <c r="L2665" s="2">
        <f>IF(AND(I2665="",K2665&gt;0),"SIM","NÃO")</f>
        <v/>
      </c>
      <c r="M2665" s="2">
        <f>IF(ISNUMBER(SEARCH("SEPARA",UPPER(C2665))),"NÃO","SIM")</f>
        <v/>
      </c>
      <c r="N2665" s="2">
        <f>IFERROR(H2665/K2665,0)</f>
        <v/>
      </c>
      <c r="O2665" s="2">
        <f>IF(M2665="NÃO","EXCLUÍDO",IF(N2665&lt;Premissas!$B$8,"&lt; 1,00",IF(N2665&lt;Premissas!$B$9,"1,00 – 1,19",IF(N2665&lt;Premissas!$B$10,"1,20 – 1,39",IF(N2665&lt;Premissas!$B$11,"1,40 – 1,59",IF(N2665&lt;Premissas!$B$12,"1,60 – 1,99","≥ 2,00"))))))</f>
        <v/>
      </c>
      <c r="P2665" s="5">
        <f>IF(OR(M2665="NÃO",N2665&lt;Premissas!$B$8),Premissas!$B$13,IF(N2665&lt;Premissas!$B$9,Premissas!$B$14,IF(N2665&lt;Premissas!$B$10,Premissas!$B$15,IF(N2665&lt;Premissas!$B$11,Premissas!$B$16,IF(N2665&lt;Premissas!$B$12,Premissas!$B$17,Premissas!$B$18)))))</f>
        <v/>
      </c>
      <c r="Q2665" s="5">
        <f>IFERROR(P2665/Premissas!$B$4,0)</f>
        <v/>
      </c>
    </row>
    <row r="2666">
      <c r="A2666" s="2" t="n">
        <v>8</v>
      </c>
      <c r="B2666" s="2" t="n">
        <v>930</v>
      </c>
      <c r="C2666" s="2" t="inlineStr">
        <is>
          <t>CARREGAMENTO</t>
        </is>
      </c>
      <c r="D2666" s="2" t="inlineStr">
        <is>
          <t>5923689</t>
        </is>
      </c>
      <c r="E2666" s="2" t="inlineStr">
        <is>
          <t>Gabriel Pereira De Sousa</t>
        </is>
      </c>
      <c r="F2666" s="2" t="n">
        <v>1182</v>
      </c>
      <c r="G2666" s="2" t="n">
        <v>22.08</v>
      </c>
      <c r="H2666" s="2" t="n">
        <v>54</v>
      </c>
      <c r="I2666" s="2" t="n">
        <v>0</v>
      </c>
      <c r="J2666" s="2" t="inlineStr">
        <is>
          <t>GPA</t>
        </is>
      </c>
      <c r="K2666" s="2">
        <f>IF(I2666&lt;&gt;"",I2666,IFERROR(INDEX(Base!$I:$I,MATCH(1,(Base!$C:$C=C2666)*(Base!$I:$I&lt;&gt;""),0)),0))</f>
        <v/>
      </c>
      <c r="L2666" s="2">
        <f>IF(AND(I2666="",K2666&gt;0),"SIM","NÃO")</f>
        <v/>
      </c>
      <c r="M2666" s="2">
        <f>IF(ISNUMBER(SEARCH("SEPARA",UPPER(C2666))),"NÃO","SIM")</f>
        <v/>
      </c>
      <c r="N2666" s="2">
        <f>IFERROR(H2666/K2666,0)</f>
        <v/>
      </c>
      <c r="O2666" s="2">
        <f>IF(M2666="NÃO","EXCLUÍDO",IF(N2666&lt;Premissas!$B$8,"&lt; 1,00",IF(N2666&lt;Premissas!$B$9,"1,00 – 1,19",IF(N2666&lt;Premissas!$B$10,"1,20 – 1,39",IF(N2666&lt;Premissas!$B$11,"1,40 – 1,59",IF(N2666&lt;Premissas!$B$12,"1,60 – 1,99","≥ 2,00"))))))</f>
        <v/>
      </c>
      <c r="P2666" s="5">
        <f>IF(OR(M2666="NÃO",N2666&lt;Premissas!$B$8),Premissas!$B$13,IF(N2666&lt;Premissas!$B$9,Premissas!$B$14,IF(N2666&lt;Premissas!$B$10,Premissas!$B$15,IF(N2666&lt;Premissas!$B$11,Premissas!$B$16,IF(N2666&lt;Premissas!$B$12,Premissas!$B$17,Premissas!$B$18)))))</f>
        <v/>
      </c>
      <c r="Q2666" s="5">
        <f>IFERROR(P2666/Premissas!$B$4,0)</f>
        <v/>
      </c>
    </row>
    <row r="2667">
      <c r="A2667" s="2" t="n">
        <v>8</v>
      </c>
      <c r="B2667" s="2" t="n">
        <v>930</v>
      </c>
      <c r="C2667" s="2" t="inlineStr">
        <is>
          <t>SEPARACAO</t>
        </is>
      </c>
      <c r="D2667" s="2" t="inlineStr">
        <is>
          <t>5923689</t>
        </is>
      </c>
      <c r="E2667" s="2" t="inlineStr">
        <is>
          <t>Gabriel Pereira De Sousa</t>
        </is>
      </c>
      <c r="F2667" s="2" t="n">
        <v>875</v>
      </c>
      <c r="G2667" s="2" t="n">
        <v>15.02</v>
      </c>
      <c r="H2667" s="2" t="n">
        <v>58</v>
      </c>
      <c r="I2667" s="2" t="n">
        <v>0</v>
      </c>
      <c r="J2667" s="2" t="inlineStr">
        <is>
          <t>GPA</t>
        </is>
      </c>
      <c r="K2667" s="2">
        <f>IF(I2667&lt;&gt;"",I2667,IFERROR(INDEX(Base!$I:$I,MATCH(1,(Base!$C:$C=C2667)*(Base!$I:$I&lt;&gt;""),0)),0))</f>
        <v/>
      </c>
      <c r="L2667" s="2">
        <f>IF(AND(I2667="",K2667&gt;0),"SIM","NÃO")</f>
        <v/>
      </c>
      <c r="M2667" s="2">
        <f>IF(ISNUMBER(SEARCH("SEPARA",UPPER(C2667))),"NÃO","SIM")</f>
        <v/>
      </c>
      <c r="N2667" s="2">
        <f>IFERROR(H2667/K2667,0)</f>
        <v/>
      </c>
      <c r="O2667" s="2">
        <f>IF(M2667="NÃO","EXCLUÍDO",IF(N2667&lt;Premissas!$B$8,"&lt; 1,00",IF(N2667&lt;Premissas!$B$9,"1,00 – 1,19",IF(N2667&lt;Premissas!$B$10,"1,20 – 1,39",IF(N2667&lt;Premissas!$B$11,"1,40 – 1,59",IF(N2667&lt;Premissas!$B$12,"1,60 – 1,99","≥ 2,00"))))))</f>
        <v/>
      </c>
      <c r="P2667" s="5">
        <f>IF(OR(M2667="NÃO",N2667&lt;Premissas!$B$8),Premissas!$B$13,IF(N2667&lt;Premissas!$B$9,Premissas!$B$14,IF(N2667&lt;Premissas!$B$10,Premissas!$B$15,IF(N2667&lt;Premissas!$B$11,Premissas!$B$16,IF(N2667&lt;Premissas!$B$12,Premissas!$B$17,Premissas!$B$18)))))</f>
        <v/>
      </c>
      <c r="Q2667" s="5">
        <f>IFERROR(P2667/Premissas!$B$4,0)</f>
        <v/>
      </c>
    </row>
    <row r="2668">
      <c r="A2668" s="2" t="n">
        <v>8</v>
      </c>
      <c r="B2668" s="2" t="n">
        <v>930</v>
      </c>
      <c r="C2668" s="2" t="inlineStr">
        <is>
          <t>SEPARACAO</t>
        </is>
      </c>
      <c r="D2668" s="2" t="inlineStr">
        <is>
          <t>5924367</t>
        </is>
      </c>
      <c r="E2668" s="2" t="inlineStr">
        <is>
          <t>Ricardo Bangala Sita Bula</t>
        </is>
      </c>
      <c r="F2668" s="2" t="n">
        <v>4193</v>
      </c>
      <c r="G2668" s="2" t="n">
        <v>98.27</v>
      </c>
      <c r="H2668" s="2" t="n">
        <v>43</v>
      </c>
      <c r="I2668" s="2" t="n">
        <v>0</v>
      </c>
      <c r="J2668" s="2" t="inlineStr">
        <is>
          <t>GPA</t>
        </is>
      </c>
      <c r="K2668" s="2">
        <f>IF(I2668&lt;&gt;"",I2668,IFERROR(INDEX(Base!$I:$I,MATCH(1,(Base!$C:$C=C2668)*(Base!$I:$I&lt;&gt;""),0)),0))</f>
        <v/>
      </c>
      <c r="L2668" s="2">
        <f>IF(AND(I2668="",K2668&gt;0),"SIM","NÃO")</f>
        <v/>
      </c>
      <c r="M2668" s="2">
        <f>IF(ISNUMBER(SEARCH("SEPARA",UPPER(C2668))),"NÃO","SIM")</f>
        <v/>
      </c>
      <c r="N2668" s="2">
        <f>IFERROR(H2668/K2668,0)</f>
        <v/>
      </c>
      <c r="O2668" s="2">
        <f>IF(M2668="NÃO","EXCLUÍDO",IF(N2668&lt;Premissas!$B$8,"&lt; 1,00",IF(N2668&lt;Premissas!$B$9,"1,00 – 1,19",IF(N2668&lt;Premissas!$B$10,"1,20 – 1,39",IF(N2668&lt;Premissas!$B$11,"1,40 – 1,59",IF(N2668&lt;Premissas!$B$12,"1,60 – 1,99","≥ 2,00"))))))</f>
        <v/>
      </c>
      <c r="P2668" s="5">
        <f>IF(OR(M2668="NÃO",N2668&lt;Premissas!$B$8),Premissas!$B$13,IF(N2668&lt;Premissas!$B$9,Premissas!$B$14,IF(N2668&lt;Premissas!$B$10,Premissas!$B$15,IF(N2668&lt;Premissas!$B$11,Premissas!$B$16,IF(N2668&lt;Premissas!$B$12,Premissas!$B$17,Premissas!$B$18)))))</f>
        <v/>
      </c>
      <c r="Q2668" s="5">
        <f>IFERROR(P2668/Premissas!$B$4,0)</f>
        <v/>
      </c>
    </row>
    <row r="2669">
      <c r="A2669" s="2" t="n">
        <v>8</v>
      </c>
      <c r="B2669" s="2" t="n">
        <v>930</v>
      </c>
      <c r="C2669" s="2" t="inlineStr">
        <is>
          <t>CARREGAMENTO</t>
        </is>
      </c>
      <c r="D2669" s="2" t="inlineStr">
        <is>
          <t>5927676</t>
        </is>
      </c>
      <c r="E2669" s="2" t="inlineStr">
        <is>
          <t>Julio Cesar Matos Magalhaes</t>
        </is>
      </c>
      <c r="F2669" s="2" t="n">
        <v>371</v>
      </c>
      <c r="G2669" s="2" t="n">
        <v>47.03</v>
      </c>
      <c r="H2669" s="2" t="n">
        <v>8</v>
      </c>
      <c r="I2669" s="2" t="n">
        <v>0</v>
      </c>
      <c r="J2669" s="2" t="inlineStr">
        <is>
          <t>GPA</t>
        </is>
      </c>
      <c r="K2669" s="2">
        <f>IF(I2669&lt;&gt;"",I2669,IFERROR(INDEX(Base!$I:$I,MATCH(1,(Base!$C:$C=C2669)*(Base!$I:$I&lt;&gt;""),0)),0))</f>
        <v/>
      </c>
      <c r="L2669" s="2">
        <f>IF(AND(I2669="",K2669&gt;0),"SIM","NÃO")</f>
        <v/>
      </c>
      <c r="M2669" s="2">
        <f>IF(ISNUMBER(SEARCH("SEPARA",UPPER(C2669))),"NÃO","SIM")</f>
        <v/>
      </c>
      <c r="N2669" s="2">
        <f>IFERROR(H2669/K2669,0)</f>
        <v/>
      </c>
      <c r="O2669" s="2">
        <f>IF(M2669="NÃO","EXCLUÍDO",IF(N2669&lt;Premissas!$B$8,"&lt; 1,00",IF(N2669&lt;Premissas!$B$9,"1,00 – 1,19",IF(N2669&lt;Premissas!$B$10,"1,20 – 1,39",IF(N2669&lt;Premissas!$B$11,"1,40 – 1,59",IF(N2669&lt;Premissas!$B$12,"1,60 – 1,99","≥ 2,00"))))))</f>
        <v/>
      </c>
      <c r="P2669" s="5">
        <f>IF(OR(M2669="NÃO",N2669&lt;Premissas!$B$8),Premissas!$B$13,IF(N2669&lt;Premissas!$B$9,Premissas!$B$14,IF(N2669&lt;Premissas!$B$10,Premissas!$B$15,IF(N2669&lt;Premissas!$B$11,Premissas!$B$16,IF(N2669&lt;Premissas!$B$12,Premissas!$B$17,Premissas!$B$18)))))</f>
        <v/>
      </c>
      <c r="Q2669" s="5">
        <f>IFERROR(P2669/Premissas!$B$4,0)</f>
        <v/>
      </c>
    </row>
    <row r="2670">
      <c r="A2670" s="2" t="n">
        <v>8</v>
      </c>
      <c r="B2670" s="2" t="n">
        <v>930</v>
      </c>
      <c r="C2670" s="2" t="inlineStr">
        <is>
          <t>SEPARACAO</t>
        </is>
      </c>
      <c r="D2670" s="2" t="inlineStr">
        <is>
          <t>5933048</t>
        </is>
      </c>
      <c r="E2670" s="2" t="inlineStr">
        <is>
          <t>Pedro Luiz Cassiano De Campos</t>
        </is>
      </c>
      <c r="F2670" s="2" t="n">
        <v>5972</v>
      </c>
      <c r="G2670" s="2" t="n">
        <v>74.29000000000001</v>
      </c>
      <c r="H2670" s="2" t="n">
        <v>80</v>
      </c>
      <c r="I2670" s="2" t="n">
        <v>0</v>
      </c>
      <c r="J2670" s="2" t="inlineStr">
        <is>
          <t>GPA</t>
        </is>
      </c>
      <c r="K2670" s="2">
        <f>IF(I2670&lt;&gt;"",I2670,IFERROR(INDEX(Base!$I:$I,MATCH(1,(Base!$C:$C=C2670)*(Base!$I:$I&lt;&gt;""),0)),0))</f>
        <v/>
      </c>
      <c r="L2670" s="2">
        <f>IF(AND(I2670="",K2670&gt;0),"SIM","NÃO")</f>
        <v/>
      </c>
      <c r="M2670" s="2">
        <f>IF(ISNUMBER(SEARCH("SEPARA",UPPER(C2670))),"NÃO","SIM")</f>
        <v/>
      </c>
      <c r="N2670" s="2">
        <f>IFERROR(H2670/K2670,0)</f>
        <v/>
      </c>
      <c r="O2670" s="2">
        <f>IF(M2670="NÃO","EXCLUÍDO",IF(N2670&lt;Premissas!$B$8,"&lt; 1,00",IF(N2670&lt;Premissas!$B$9,"1,00 – 1,19",IF(N2670&lt;Premissas!$B$10,"1,20 – 1,39",IF(N2670&lt;Premissas!$B$11,"1,40 – 1,59",IF(N2670&lt;Premissas!$B$12,"1,60 – 1,99","≥ 2,00"))))))</f>
        <v/>
      </c>
      <c r="P2670" s="5">
        <f>IF(OR(M2670="NÃO",N2670&lt;Premissas!$B$8),Premissas!$B$13,IF(N2670&lt;Premissas!$B$9,Premissas!$B$14,IF(N2670&lt;Premissas!$B$10,Premissas!$B$15,IF(N2670&lt;Premissas!$B$11,Premissas!$B$16,IF(N2670&lt;Premissas!$B$12,Premissas!$B$17,Premissas!$B$18)))))</f>
        <v/>
      </c>
      <c r="Q2670" s="5">
        <f>IFERROR(P2670/Premissas!$B$4,0)</f>
        <v/>
      </c>
    </row>
    <row r="2671">
      <c r="A2671" s="2" t="n">
        <v>8</v>
      </c>
      <c r="B2671" s="2" t="n">
        <v>930</v>
      </c>
      <c r="C2671" s="2" t="inlineStr">
        <is>
          <t>SEPARACAO</t>
        </is>
      </c>
      <c r="D2671" s="2" t="inlineStr">
        <is>
          <t>5937175</t>
        </is>
      </c>
      <c r="E2671" s="2" t="inlineStr">
        <is>
          <t>Christopher Kumah Korodo</t>
        </is>
      </c>
      <c r="F2671" s="2" t="n">
        <v>1294</v>
      </c>
      <c r="G2671" s="2" t="n">
        <v>21.32</v>
      </c>
      <c r="H2671" s="2" t="n">
        <v>61</v>
      </c>
      <c r="I2671" s="2" t="n">
        <v>0</v>
      </c>
      <c r="J2671" s="2" t="inlineStr">
        <is>
          <t>GPA</t>
        </is>
      </c>
      <c r="K2671" s="2">
        <f>IF(I2671&lt;&gt;"",I2671,IFERROR(INDEX(Base!$I:$I,MATCH(1,(Base!$C:$C=C2671)*(Base!$I:$I&lt;&gt;""),0)),0))</f>
        <v/>
      </c>
      <c r="L2671" s="2">
        <f>IF(AND(I2671="",K2671&gt;0),"SIM","NÃO")</f>
        <v/>
      </c>
      <c r="M2671" s="2">
        <f>IF(ISNUMBER(SEARCH("SEPARA",UPPER(C2671))),"NÃO","SIM")</f>
        <v/>
      </c>
      <c r="N2671" s="2">
        <f>IFERROR(H2671/K2671,0)</f>
        <v/>
      </c>
      <c r="O2671" s="2">
        <f>IF(M2671="NÃO","EXCLUÍDO",IF(N2671&lt;Premissas!$B$8,"&lt; 1,00",IF(N2671&lt;Premissas!$B$9,"1,00 – 1,19",IF(N2671&lt;Premissas!$B$10,"1,20 – 1,39",IF(N2671&lt;Premissas!$B$11,"1,40 – 1,59",IF(N2671&lt;Premissas!$B$12,"1,60 – 1,99","≥ 2,00"))))))</f>
        <v/>
      </c>
      <c r="P2671" s="5">
        <f>IF(OR(M2671="NÃO",N2671&lt;Premissas!$B$8),Premissas!$B$13,IF(N2671&lt;Premissas!$B$9,Premissas!$B$14,IF(N2671&lt;Premissas!$B$10,Premissas!$B$15,IF(N2671&lt;Premissas!$B$11,Premissas!$B$16,IF(N2671&lt;Premissas!$B$12,Premissas!$B$17,Premissas!$B$18)))))</f>
        <v/>
      </c>
      <c r="Q2671" s="5">
        <f>IFERROR(P2671/Premissas!$B$4,0)</f>
        <v/>
      </c>
    </row>
    <row r="2672">
      <c r="A2672" s="2" t="n">
        <v>8</v>
      </c>
      <c r="B2672" s="2" t="n">
        <v>930</v>
      </c>
      <c r="C2672" s="2" t="inlineStr">
        <is>
          <t>CARREGAMENTO</t>
        </is>
      </c>
      <c r="D2672" s="2" t="inlineStr">
        <is>
          <t>5940834</t>
        </is>
      </c>
      <c r="E2672" s="2" t="inlineStr">
        <is>
          <t>Joseph Chinonso Ndubuisi</t>
        </is>
      </c>
      <c r="F2672" s="2" t="n">
        <v>1524</v>
      </c>
      <c r="G2672" s="2" t="n">
        <v>29.46</v>
      </c>
      <c r="H2672" s="2" t="n">
        <v>52</v>
      </c>
      <c r="I2672" s="2" t="n">
        <v>0</v>
      </c>
      <c r="J2672" s="2" t="inlineStr">
        <is>
          <t>GPA</t>
        </is>
      </c>
      <c r="K2672" s="2">
        <f>IF(I2672&lt;&gt;"",I2672,IFERROR(INDEX(Base!$I:$I,MATCH(1,(Base!$C:$C=C2672)*(Base!$I:$I&lt;&gt;""),0)),0))</f>
        <v/>
      </c>
      <c r="L2672" s="2">
        <f>IF(AND(I2672="",K2672&gt;0),"SIM","NÃO")</f>
        <v/>
      </c>
      <c r="M2672" s="2">
        <f>IF(ISNUMBER(SEARCH("SEPARA",UPPER(C2672))),"NÃO","SIM")</f>
        <v/>
      </c>
      <c r="N2672" s="2">
        <f>IFERROR(H2672/K2672,0)</f>
        <v/>
      </c>
      <c r="O2672" s="2">
        <f>IF(M2672="NÃO","EXCLUÍDO",IF(N2672&lt;Premissas!$B$8,"&lt; 1,00",IF(N2672&lt;Premissas!$B$9,"1,00 – 1,19",IF(N2672&lt;Premissas!$B$10,"1,20 – 1,39",IF(N2672&lt;Premissas!$B$11,"1,40 – 1,59",IF(N2672&lt;Premissas!$B$12,"1,60 – 1,99","≥ 2,00"))))))</f>
        <v/>
      </c>
      <c r="P2672" s="5">
        <f>IF(OR(M2672="NÃO",N2672&lt;Premissas!$B$8),Premissas!$B$13,IF(N2672&lt;Premissas!$B$9,Premissas!$B$14,IF(N2672&lt;Premissas!$B$10,Premissas!$B$15,IF(N2672&lt;Premissas!$B$11,Premissas!$B$16,IF(N2672&lt;Premissas!$B$12,Premissas!$B$17,Premissas!$B$18)))))</f>
        <v/>
      </c>
      <c r="Q2672" s="5">
        <f>IFERROR(P2672/Premissas!$B$4,0)</f>
        <v/>
      </c>
    </row>
    <row r="2673">
      <c r="A2673" s="2" t="n">
        <v>8</v>
      </c>
      <c r="B2673" s="2" t="n">
        <v>930</v>
      </c>
      <c r="C2673" s="2" t="inlineStr">
        <is>
          <t>SEPARACAO</t>
        </is>
      </c>
      <c r="D2673" s="2" t="inlineStr">
        <is>
          <t>5940834</t>
        </is>
      </c>
      <c r="E2673" s="2" t="inlineStr">
        <is>
          <t>Joseph Chinonso Ndubuisi</t>
        </is>
      </c>
      <c r="F2673" s="2" t="n">
        <v>796</v>
      </c>
      <c r="G2673" s="2" t="n">
        <v>7.25</v>
      </c>
      <c r="H2673" s="2" t="n">
        <v>110</v>
      </c>
      <c r="I2673" s="2" t="n">
        <v>0</v>
      </c>
      <c r="J2673" s="2" t="inlineStr">
        <is>
          <t>GPA</t>
        </is>
      </c>
      <c r="K2673" s="2">
        <f>IF(I2673&lt;&gt;"",I2673,IFERROR(INDEX(Base!$I:$I,MATCH(1,(Base!$C:$C=C2673)*(Base!$I:$I&lt;&gt;""),0)),0))</f>
        <v/>
      </c>
      <c r="L2673" s="2">
        <f>IF(AND(I2673="",K2673&gt;0),"SIM","NÃO")</f>
        <v/>
      </c>
      <c r="M2673" s="2">
        <f>IF(ISNUMBER(SEARCH("SEPARA",UPPER(C2673))),"NÃO","SIM")</f>
        <v/>
      </c>
      <c r="N2673" s="2">
        <f>IFERROR(H2673/K2673,0)</f>
        <v/>
      </c>
      <c r="O2673" s="2">
        <f>IF(M2673="NÃO","EXCLUÍDO",IF(N2673&lt;Premissas!$B$8,"&lt; 1,00",IF(N2673&lt;Premissas!$B$9,"1,00 – 1,19",IF(N2673&lt;Premissas!$B$10,"1,20 – 1,39",IF(N2673&lt;Premissas!$B$11,"1,40 – 1,59",IF(N2673&lt;Premissas!$B$12,"1,60 – 1,99","≥ 2,00"))))))</f>
        <v/>
      </c>
      <c r="P2673" s="5">
        <f>IF(OR(M2673="NÃO",N2673&lt;Premissas!$B$8),Premissas!$B$13,IF(N2673&lt;Premissas!$B$9,Premissas!$B$14,IF(N2673&lt;Premissas!$B$10,Premissas!$B$15,IF(N2673&lt;Premissas!$B$11,Premissas!$B$16,IF(N2673&lt;Premissas!$B$12,Premissas!$B$17,Premissas!$B$18)))))</f>
        <v/>
      </c>
      <c r="Q2673" s="5">
        <f>IFERROR(P2673/Premissas!$B$4,0)</f>
        <v/>
      </c>
    </row>
    <row r="2674">
      <c r="A2674" s="2" t="n">
        <v>8</v>
      </c>
      <c r="B2674" s="2" t="n">
        <v>930</v>
      </c>
      <c r="C2674" s="2" t="inlineStr">
        <is>
          <t>CARREGAMENTO</t>
        </is>
      </c>
      <c r="D2674" s="2" t="inlineStr">
        <is>
          <t>5941253</t>
        </is>
      </c>
      <c r="E2674" s="2" t="inlineStr">
        <is>
          <t>Rodrigo Da Silva</t>
        </is>
      </c>
      <c r="F2674" s="2" t="n">
        <v>23</v>
      </c>
      <c r="G2674" s="2" t="n">
        <v>2</v>
      </c>
      <c r="H2674" s="2" t="n">
        <v>12</v>
      </c>
      <c r="I2674" s="2" t="n">
        <v>0</v>
      </c>
      <c r="J2674" s="2" t="inlineStr">
        <is>
          <t>GPA</t>
        </is>
      </c>
      <c r="K2674" s="2">
        <f>IF(I2674&lt;&gt;"",I2674,IFERROR(INDEX(Base!$I:$I,MATCH(1,(Base!$C:$C=C2674)*(Base!$I:$I&lt;&gt;""),0)),0))</f>
        <v/>
      </c>
      <c r="L2674" s="2">
        <f>IF(AND(I2674="",K2674&gt;0),"SIM","NÃO")</f>
        <v/>
      </c>
      <c r="M2674" s="2">
        <f>IF(ISNUMBER(SEARCH("SEPARA",UPPER(C2674))),"NÃO","SIM")</f>
        <v/>
      </c>
      <c r="N2674" s="2">
        <f>IFERROR(H2674/K2674,0)</f>
        <v/>
      </c>
      <c r="O2674" s="2">
        <f>IF(M2674="NÃO","EXCLUÍDO",IF(N2674&lt;Premissas!$B$8,"&lt; 1,00",IF(N2674&lt;Premissas!$B$9,"1,00 – 1,19",IF(N2674&lt;Premissas!$B$10,"1,20 – 1,39",IF(N2674&lt;Premissas!$B$11,"1,40 – 1,59",IF(N2674&lt;Premissas!$B$12,"1,60 – 1,99","≥ 2,00"))))))</f>
        <v/>
      </c>
      <c r="P2674" s="5">
        <f>IF(OR(M2674="NÃO",N2674&lt;Premissas!$B$8),Premissas!$B$13,IF(N2674&lt;Premissas!$B$9,Premissas!$B$14,IF(N2674&lt;Premissas!$B$10,Premissas!$B$15,IF(N2674&lt;Premissas!$B$11,Premissas!$B$16,IF(N2674&lt;Premissas!$B$12,Premissas!$B$17,Premissas!$B$18)))))</f>
        <v/>
      </c>
      <c r="Q2674" s="5">
        <f>IFERROR(P2674/Premissas!$B$4,0)</f>
        <v/>
      </c>
    </row>
    <row r="2675">
      <c r="A2675" s="2" t="n">
        <v>8</v>
      </c>
      <c r="B2675" s="2" t="n">
        <v>930</v>
      </c>
      <c r="C2675" s="2" t="inlineStr">
        <is>
          <t>PUXADA RECEB</t>
        </is>
      </c>
      <c r="D2675" s="2" t="inlineStr">
        <is>
          <t>5941253</t>
        </is>
      </c>
      <c r="E2675" s="2" t="inlineStr">
        <is>
          <t>Rodrigo Da Silva</t>
        </is>
      </c>
      <c r="F2675" s="2" t="n">
        <v>31</v>
      </c>
      <c r="G2675" s="2" t="n">
        <v>0.68</v>
      </c>
      <c r="H2675" s="2" t="n">
        <v>46</v>
      </c>
      <c r="I2675" s="2" t="n">
        <v>0</v>
      </c>
      <c r="J2675" s="2" t="inlineStr">
        <is>
          <t>GPA</t>
        </is>
      </c>
      <c r="K2675" s="2">
        <f>IF(I2675&lt;&gt;"",I2675,IFERROR(INDEX(Base!$I:$I,MATCH(1,(Base!$C:$C=C2675)*(Base!$I:$I&lt;&gt;""),0)),0))</f>
        <v/>
      </c>
      <c r="L2675" s="2">
        <f>IF(AND(I2675="",K2675&gt;0),"SIM","NÃO")</f>
        <v/>
      </c>
      <c r="M2675" s="2">
        <f>IF(ISNUMBER(SEARCH("SEPARA",UPPER(C2675))),"NÃO","SIM")</f>
        <v/>
      </c>
      <c r="N2675" s="2">
        <f>IFERROR(H2675/K2675,0)</f>
        <v/>
      </c>
      <c r="O2675" s="2">
        <f>IF(M2675="NÃO","EXCLUÍDO",IF(N2675&lt;Premissas!$B$8,"&lt; 1,00",IF(N2675&lt;Premissas!$B$9,"1,00 – 1,19",IF(N2675&lt;Premissas!$B$10,"1,20 – 1,39",IF(N2675&lt;Premissas!$B$11,"1,40 – 1,59",IF(N2675&lt;Premissas!$B$12,"1,60 – 1,99","≥ 2,00"))))))</f>
        <v/>
      </c>
      <c r="P2675" s="5">
        <f>IF(OR(M2675="NÃO",N2675&lt;Premissas!$B$8),Premissas!$B$13,IF(N2675&lt;Premissas!$B$9,Premissas!$B$14,IF(N2675&lt;Premissas!$B$10,Premissas!$B$15,IF(N2675&lt;Premissas!$B$11,Premissas!$B$16,IF(N2675&lt;Premissas!$B$12,Premissas!$B$17,Premissas!$B$18)))))</f>
        <v/>
      </c>
      <c r="Q2675" s="5">
        <f>IFERROR(P2675/Premissas!$B$4,0)</f>
        <v/>
      </c>
    </row>
    <row r="2676">
      <c r="A2676" s="2" t="n">
        <v>8</v>
      </c>
      <c r="B2676" s="2" t="n">
        <v>930</v>
      </c>
      <c r="C2676" s="2" t="inlineStr">
        <is>
          <t>SEPARACAO</t>
        </is>
      </c>
      <c r="D2676" s="2" t="inlineStr">
        <is>
          <t>5941253</t>
        </is>
      </c>
      <c r="E2676" s="2" t="inlineStr">
        <is>
          <t>Rodrigo Da Silva</t>
        </is>
      </c>
      <c r="F2676" s="2" t="n">
        <v>61</v>
      </c>
      <c r="G2676" s="2" t="n">
        <v>0.01</v>
      </c>
      <c r="H2676" s="2" t="n">
        <v>6100</v>
      </c>
      <c r="I2676" s="2" t="n">
        <v>0</v>
      </c>
      <c r="J2676" s="2" t="inlineStr">
        <is>
          <t>GPA</t>
        </is>
      </c>
      <c r="K2676" s="2">
        <f>IF(I2676&lt;&gt;"",I2676,IFERROR(INDEX(Base!$I:$I,MATCH(1,(Base!$C:$C=C2676)*(Base!$I:$I&lt;&gt;""),0)),0))</f>
        <v/>
      </c>
      <c r="L2676" s="2">
        <f>IF(AND(I2676="",K2676&gt;0),"SIM","NÃO")</f>
        <v/>
      </c>
      <c r="M2676" s="2">
        <f>IF(ISNUMBER(SEARCH("SEPARA",UPPER(C2676))),"NÃO","SIM")</f>
        <v/>
      </c>
      <c r="N2676" s="2">
        <f>IFERROR(H2676/K2676,0)</f>
        <v/>
      </c>
      <c r="O2676" s="2">
        <f>IF(M2676="NÃO","EXCLUÍDO",IF(N2676&lt;Premissas!$B$8,"&lt; 1,00",IF(N2676&lt;Premissas!$B$9,"1,00 – 1,19",IF(N2676&lt;Premissas!$B$10,"1,20 – 1,39",IF(N2676&lt;Premissas!$B$11,"1,40 – 1,59",IF(N2676&lt;Premissas!$B$12,"1,60 – 1,99","≥ 2,00"))))))</f>
        <v/>
      </c>
      <c r="P2676" s="5">
        <f>IF(OR(M2676="NÃO",N2676&lt;Premissas!$B$8),Premissas!$B$13,IF(N2676&lt;Premissas!$B$9,Premissas!$B$14,IF(N2676&lt;Premissas!$B$10,Premissas!$B$15,IF(N2676&lt;Premissas!$B$11,Premissas!$B$16,IF(N2676&lt;Premissas!$B$12,Premissas!$B$17,Premissas!$B$18)))))</f>
        <v/>
      </c>
      <c r="Q2676" s="5">
        <f>IFERROR(P2676/Premissas!$B$4,0)</f>
        <v/>
      </c>
    </row>
    <row r="2677">
      <c r="A2677" s="2" t="n">
        <v>8</v>
      </c>
      <c r="B2677" s="2" t="n">
        <v>930</v>
      </c>
      <c r="C2677" s="2" t="inlineStr">
        <is>
          <t>CARREGAMENTO</t>
        </is>
      </c>
      <c r="D2677" s="2" t="inlineStr">
        <is>
          <t>5946484</t>
        </is>
      </c>
      <c r="E2677" s="2" t="inlineStr">
        <is>
          <t>Pablo Henrique Da Silva</t>
        </is>
      </c>
      <c r="F2677" s="2" t="n">
        <v>1238</v>
      </c>
      <c r="G2677" s="2" t="n">
        <v>23.47</v>
      </c>
      <c r="H2677" s="2" t="n">
        <v>53</v>
      </c>
      <c r="I2677" s="2" t="n">
        <v>0</v>
      </c>
      <c r="J2677" s="2" t="inlineStr">
        <is>
          <t>GPA</t>
        </is>
      </c>
      <c r="K2677" s="2">
        <f>IF(I2677&lt;&gt;"",I2677,IFERROR(INDEX(Base!$I:$I,MATCH(1,(Base!$C:$C=C2677)*(Base!$I:$I&lt;&gt;""),0)),0))</f>
        <v/>
      </c>
      <c r="L2677" s="2">
        <f>IF(AND(I2677="",K2677&gt;0),"SIM","NÃO")</f>
        <v/>
      </c>
      <c r="M2677" s="2">
        <f>IF(ISNUMBER(SEARCH("SEPARA",UPPER(C2677))),"NÃO","SIM")</f>
        <v/>
      </c>
      <c r="N2677" s="2">
        <f>IFERROR(H2677/K2677,0)</f>
        <v/>
      </c>
      <c r="O2677" s="2">
        <f>IF(M2677="NÃO","EXCLUÍDO",IF(N2677&lt;Premissas!$B$8,"&lt; 1,00",IF(N2677&lt;Premissas!$B$9,"1,00 – 1,19",IF(N2677&lt;Premissas!$B$10,"1,20 – 1,39",IF(N2677&lt;Premissas!$B$11,"1,40 – 1,59",IF(N2677&lt;Premissas!$B$12,"1,60 – 1,99","≥ 2,00"))))))</f>
        <v/>
      </c>
      <c r="P2677" s="5">
        <f>IF(OR(M2677="NÃO",N2677&lt;Premissas!$B$8),Premissas!$B$13,IF(N2677&lt;Premissas!$B$9,Premissas!$B$14,IF(N2677&lt;Premissas!$B$10,Premissas!$B$15,IF(N2677&lt;Premissas!$B$11,Premissas!$B$16,IF(N2677&lt;Premissas!$B$12,Premissas!$B$17,Premissas!$B$18)))))</f>
        <v/>
      </c>
      <c r="Q2677" s="5">
        <f>IFERROR(P2677/Premissas!$B$4,0)</f>
        <v/>
      </c>
    </row>
    <row r="2678">
      <c r="A2678" s="2" t="n">
        <v>8</v>
      </c>
      <c r="B2678" s="2" t="n">
        <v>930</v>
      </c>
      <c r="C2678" s="2" t="inlineStr">
        <is>
          <t>SEPARACAO</t>
        </is>
      </c>
      <c r="D2678" s="2" t="inlineStr">
        <is>
          <t>5946484</t>
        </is>
      </c>
      <c r="E2678" s="2" t="inlineStr">
        <is>
          <t>Pablo Henrique Da Silva</t>
        </is>
      </c>
      <c r="F2678" s="2" t="n">
        <v>1368</v>
      </c>
      <c r="G2678" s="2" t="n">
        <v>15.47</v>
      </c>
      <c r="H2678" s="2" t="n">
        <v>88</v>
      </c>
      <c r="I2678" s="2" t="n">
        <v>0</v>
      </c>
      <c r="J2678" s="2" t="inlineStr">
        <is>
          <t>GPA</t>
        </is>
      </c>
      <c r="K2678" s="2">
        <f>IF(I2678&lt;&gt;"",I2678,IFERROR(INDEX(Base!$I:$I,MATCH(1,(Base!$C:$C=C2678)*(Base!$I:$I&lt;&gt;""),0)),0))</f>
        <v/>
      </c>
      <c r="L2678" s="2">
        <f>IF(AND(I2678="",K2678&gt;0),"SIM","NÃO")</f>
        <v/>
      </c>
      <c r="M2678" s="2">
        <f>IF(ISNUMBER(SEARCH("SEPARA",UPPER(C2678))),"NÃO","SIM")</f>
        <v/>
      </c>
      <c r="N2678" s="2">
        <f>IFERROR(H2678/K2678,0)</f>
        <v/>
      </c>
      <c r="O2678" s="2">
        <f>IF(M2678="NÃO","EXCLUÍDO",IF(N2678&lt;Premissas!$B$8,"&lt; 1,00",IF(N2678&lt;Premissas!$B$9,"1,00 – 1,19",IF(N2678&lt;Premissas!$B$10,"1,20 – 1,39",IF(N2678&lt;Premissas!$B$11,"1,40 – 1,59",IF(N2678&lt;Premissas!$B$12,"1,60 – 1,99","≥ 2,00"))))))</f>
        <v/>
      </c>
      <c r="P2678" s="5">
        <f>IF(OR(M2678="NÃO",N2678&lt;Premissas!$B$8),Premissas!$B$13,IF(N2678&lt;Premissas!$B$9,Premissas!$B$14,IF(N2678&lt;Premissas!$B$10,Premissas!$B$15,IF(N2678&lt;Premissas!$B$11,Premissas!$B$16,IF(N2678&lt;Premissas!$B$12,Premissas!$B$17,Premissas!$B$18)))))</f>
        <v/>
      </c>
      <c r="Q2678" s="5">
        <f>IFERROR(P2678/Premissas!$B$4,0)</f>
        <v/>
      </c>
    </row>
    <row r="2679">
      <c r="A2679" s="2" t="n">
        <v>8</v>
      </c>
      <c r="B2679" s="2" t="n">
        <v>930</v>
      </c>
      <c r="C2679" s="2" t="inlineStr">
        <is>
          <t>SEPARACAO</t>
        </is>
      </c>
      <c r="D2679" s="2" t="inlineStr">
        <is>
          <t>5951542</t>
        </is>
      </c>
      <c r="E2679" s="2" t="inlineStr">
        <is>
          <t>Rogeiro Nzolameso Ferraz</t>
        </is>
      </c>
      <c r="F2679" s="2" t="n">
        <v>11642</v>
      </c>
      <c r="G2679" s="2" t="n">
        <v>108.39</v>
      </c>
      <c r="H2679" s="2" t="n">
        <v>107</v>
      </c>
      <c r="I2679" s="2" t="n">
        <v>0</v>
      </c>
      <c r="J2679" s="2" t="inlineStr">
        <is>
          <t>GPA</t>
        </is>
      </c>
      <c r="K2679" s="2">
        <f>IF(I2679&lt;&gt;"",I2679,IFERROR(INDEX(Base!$I:$I,MATCH(1,(Base!$C:$C=C2679)*(Base!$I:$I&lt;&gt;""),0)),0))</f>
        <v/>
      </c>
      <c r="L2679" s="2">
        <f>IF(AND(I2679="",K2679&gt;0),"SIM","NÃO")</f>
        <v/>
      </c>
      <c r="M2679" s="2">
        <f>IF(ISNUMBER(SEARCH("SEPARA",UPPER(C2679))),"NÃO","SIM")</f>
        <v/>
      </c>
      <c r="N2679" s="2">
        <f>IFERROR(H2679/K2679,0)</f>
        <v/>
      </c>
      <c r="O2679" s="2">
        <f>IF(M2679="NÃO","EXCLUÍDO",IF(N2679&lt;Premissas!$B$8,"&lt; 1,00",IF(N2679&lt;Premissas!$B$9,"1,00 – 1,19",IF(N2679&lt;Premissas!$B$10,"1,20 – 1,39",IF(N2679&lt;Premissas!$B$11,"1,40 – 1,59",IF(N2679&lt;Premissas!$B$12,"1,60 – 1,99","≥ 2,00"))))))</f>
        <v/>
      </c>
      <c r="P2679" s="5">
        <f>IF(OR(M2679="NÃO",N2679&lt;Premissas!$B$8),Premissas!$B$13,IF(N2679&lt;Premissas!$B$9,Premissas!$B$14,IF(N2679&lt;Premissas!$B$10,Premissas!$B$15,IF(N2679&lt;Premissas!$B$11,Premissas!$B$16,IF(N2679&lt;Premissas!$B$12,Premissas!$B$17,Premissas!$B$18)))))</f>
        <v/>
      </c>
      <c r="Q2679" s="5">
        <f>IFERROR(P2679/Premissas!$B$4,0)</f>
        <v/>
      </c>
    </row>
    <row r="2680">
      <c r="A2680" s="2" t="n">
        <v>8</v>
      </c>
      <c r="B2680" s="2" t="n">
        <v>930</v>
      </c>
      <c r="C2680" s="2" t="inlineStr">
        <is>
          <t>SEPARACAO</t>
        </is>
      </c>
      <c r="D2680" s="2" t="inlineStr">
        <is>
          <t>5953626</t>
        </is>
      </c>
      <c r="E2680" s="2" t="inlineStr">
        <is>
          <t>Luan Nogueira De Souza</t>
        </is>
      </c>
      <c r="F2680" s="2" t="n">
        <v>12718</v>
      </c>
      <c r="G2680" s="2" t="n">
        <v>148.51</v>
      </c>
      <c r="H2680" s="2" t="n">
        <v>86</v>
      </c>
      <c r="I2680" s="2" t="n">
        <v>0</v>
      </c>
      <c r="J2680" s="2" t="inlineStr">
        <is>
          <t>GPA</t>
        </is>
      </c>
      <c r="K2680" s="2">
        <f>IF(I2680&lt;&gt;"",I2680,IFERROR(INDEX(Base!$I:$I,MATCH(1,(Base!$C:$C=C2680)*(Base!$I:$I&lt;&gt;""),0)),0))</f>
        <v/>
      </c>
      <c r="L2680" s="2">
        <f>IF(AND(I2680="",K2680&gt;0),"SIM","NÃO")</f>
        <v/>
      </c>
      <c r="M2680" s="2">
        <f>IF(ISNUMBER(SEARCH("SEPARA",UPPER(C2680))),"NÃO","SIM")</f>
        <v/>
      </c>
      <c r="N2680" s="2">
        <f>IFERROR(H2680/K2680,0)</f>
        <v/>
      </c>
      <c r="O2680" s="2">
        <f>IF(M2680="NÃO","EXCLUÍDO",IF(N2680&lt;Premissas!$B$8,"&lt; 1,00",IF(N2680&lt;Premissas!$B$9,"1,00 – 1,19",IF(N2680&lt;Premissas!$B$10,"1,20 – 1,39",IF(N2680&lt;Premissas!$B$11,"1,40 – 1,59",IF(N2680&lt;Premissas!$B$12,"1,60 – 1,99","≥ 2,00"))))))</f>
        <v/>
      </c>
      <c r="P2680" s="5">
        <f>IF(OR(M2680="NÃO",N2680&lt;Premissas!$B$8),Premissas!$B$13,IF(N2680&lt;Premissas!$B$9,Premissas!$B$14,IF(N2680&lt;Premissas!$B$10,Premissas!$B$15,IF(N2680&lt;Premissas!$B$11,Premissas!$B$16,IF(N2680&lt;Premissas!$B$12,Premissas!$B$17,Premissas!$B$18)))))</f>
        <v/>
      </c>
      <c r="Q2680" s="5">
        <f>IFERROR(P2680/Premissas!$B$4,0)</f>
        <v/>
      </c>
    </row>
    <row r="2681">
      <c r="A2681" s="2" t="n">
        <v>8</v>
      </c>
      <c r="B2681" s="2" t="n">
        <v>930</v>
      </c>
      <c r="C2681" s="2" t="inlineStr">
        <is>
          <t>CARREGAMENTO</t>
        </is>
      </c>
      <c r="D2681" s="2" t="inlineStr">
        <is>
          <t>5959128</t>
        </is>
      </c>
      <c r="E2681" s="2" t="inlineStr">
        <is>
          <t>Fernando Miguel Da Conceicao</t>
        </is>
      </c>
      <c r="F2681" s="2" t="n">
        <v>1260</v>
      </c>
      <c r="G2681" s="2" t="n">
        <v>26.18</v>
      </c>
      <c r="H2681" s="2" t="n">
        <v>48</v>
      </c>
      <c r="I2681" s="2" t="n">
        <v>0</v>
      </c>
      <c r="J2681" s="2" t="inlineStr">
        <is>
          <t>GPA</t>
        </is>
      </c>
      <c r="K2681" s="2">
        <f>IF(I2681&lt;&gt;"",I2681,IFERROR(INDEX(Base!$I:$I,MATCH(1,(Base!$C:$C=C2681)*(Base!$I:$I&lt;&gt;""),0)),0))</f>
        <v/>
      </c>
      <c r="L2681" s="2">
        <f>IF(AND(I2681="",K2681&gt;0),"SIM","NÃO")</f>
        <v/>
      </c>
      <c r="M2681" s="2">
        <f>IF(ISNUMBER(SEARCH("SEPARA",UPPER(C2681))),"NÃO","SIM")</f>
        <v/>
      </c>
      <c r="N2681" s="2">
        <f>IFERROR(H2681/K2681,0)</f>
        <v/>
      </c>
      <c r="O2681" s="2">
        <f>IF(M2681="NÃO","EXCLUÍDO",IF(N2681&lt;Premissas!$B$8,"&lt; 1,00",IF(N2681&lt;Premissas!$B$9,"1,00 – 1,19",IF(N2681&lt;Premissas!$B$10,"1,20 – 1,39",IF(N2681&lt;Premissas!$B$11,"1,40 – 1,59",IF(N2681&lt;Premissas!$B$12,"1,60 – 1,99","≥ 2,00"))))))</f>
        <v/>
      </c>
      <c r="P2681" s="5">
        <f>IF(OR(M2681="NÃO",N2681&lt;Premissas!$B$8),Premissas!$B$13,IF(N2681&lt;Premissas!$B$9,Premissas!$B$14,IF(N2681&lt;Premissas!$B$10,Premissas!$B$15,IF(N2681&lt;Premissas!$B$11,Premissas!$B$16,IF(N2681&lt;Premissas!$B$12,Premissas!$B$17,Premissas!$B$18)))))</f>
        <v/>
      </c>
      <c r="Q2681" s="5">
        <f>IFERROR(P2681/Premissas!$B$4,0)</f>
        <v/>
      </c>
    </row>
    <row r="2682">
      <c r="A2682" s="2" t="n">
        <v>8</v>
      </c>
      <c r="B2682" s="2" t="n">
        <v>930</v>
      </c>
      <c r="C2682" s="2" t="inlineStr">
        <is>
          <t>SEPARACAO</t>
        </is>
      </c>
      <c r="D2682" s="2" t="inlineStr">
        <is>
          <t>5959128</t>
        </is>
      </c>
      <c r="E2682" s="2" t="inlineStr">
        <is>
          <t>Fernando Miguel Da Conceicao</t>
        </is>
      </c>
      <c r="F2682" s="2" t="n">
        <v>2424</v>
      </c>
      <c r="G2682" s="2" t="n">
        <v>29.18</v>
      </c>
      <c r="H2682" s="2" t="n">
        <v>83</v>
      </c>
      <c r="I2682" s="2" t="n">
        <v>0</v>
      </c>
      <c r="J2682" s="2" t="inlineStr">
        <is>
          <t>GPA</t>
        </is>
      </c>
      <c r="K2682" s="2">
        <f>IF(I2682&lt;&gt;"",I2682,IFERROR(INDEX(Base!$I:$I,MATCH(1,(Base!$C:$C=C2682)*(Base!$I:$I&lt;&gt;""),0)),0))</f>
        <v/>
      </c>
      <c r="L2682" s="2">
        <f>IF(AND(I2682="",K2682&gt;0),"SIM","NÃO")</f>
        <v/>
      </c>
      <c r="M2682" s="2">
        <f>IF(ISNUMBER(SEARCH("SEPARA",UPPER(C2682))),"NÃO","SIM")</f>
        <v/>
      </c>
      <c r="N2682" s="2">
        <f>IFERROR(H2682/K2682,0)</f>
        <v/>
      </c>
      <c r="O2682" s="2">
        <f>IF(M2682="NÃO","EXCLUÍDO",IF(N2682&lt;Premissas!$B$8,"&lt; 1,00",IF(N2682&lt;Premissas!$B$9,"1,00 – 1,19",IF(N2682&lt;Premissas!$B$10,"1,20 – 1,39",IF(N2682&lt;Premissas!$B$11,"1,40 – 1,59",IF(N2682&lt;Premissas!$B$12,"1,60 – 1,99","≥ 2,00"))))))</f>
        <v/>
      </c>
      <c r="P2682" s="5">
        <f>IF(OR(M2682="NÃO",N2682&lt;Premissas!$B$8),Premissas!$B$13,IF(N2682&lt;Premissas!$B$9,Premissas!$B$14,IF(N2682&lt;Premissas!$B$10,Premissas!$B$15,IF(N2682&lt;Premissas!$B$11,Premissas!$B$16,IF(N2682&lt;Premissas!$B$12,Premissas!$B$17,Premissas!$B$18)))))</f>
        <v/>
      </c>
      <c r="Q2682" s="5">
        <f>IFERROR(P2682/Premissas!$B$4,0)</f>
        <v/>
      </c>
    </row>
    <row r="2683">
      <c r="A2683" s="2" t="n">
        <v>8</v>
      </c>
      <c r="B2683" s="2" t="n">
        <v>930</v>
      </c>
      <c r="C2683" s="2" t="inlineStr">
        <is>
          <t>SEPARACAO</t>
        </is>
      </c>
      <c r="D2683" s="2" t="inlineStr">
        <is>
          <t>5960282</t>
        </is>
      </c>
      <c r="E2683" s="2" t="inlineStr">
        <is>
          <t>Eduardo Lima Moreira</t>
        </is>
      </c>
      <c r="F2683" s="2" t="n">
        <v>9550</v>
      </c>
      <c r="G2683" s="2" t="n">
        <v>111.33</v>
      </c>
      <c r="H2683" s="2" t="n">
        <v>86</v>
      </c>
      <c r="I2683" s="2" t="n">
        <v>0</v>
      </c>
      <c r="J2683" s="2" t="inlineStr">
        <is>
          <t>GPA</t>
        </is>
      </c>
      <c r="K2683" s="2">
        <f>IF(I2683&lt;&gt;"",I2683,IFERROR(INDEX(Base!$I:$I,MATCH(1,(Base!$C:$C=C2683)*(Base!$I:$I&lt;&gt;""),0)),0))</f>
        <v/>
      </c>
      <c r="L2683" s="2">
        <f>IF(AND(I2683="",K2683&gt;0),"SIM","NÃO")</f>
        <v/>
      </c>
      <c r="M2683" s="2">
        <f>IF(ISNUMBER(SEARCH("SEPARA",UPPER(C2683))),"NÃO","SIM")</f>
        <v/>
      </c>
      <c r="N2683" s="2">
        <f>IFERROR(H2683/K2683,0)</f>
        <v/>
      </c>
      <c r="O2683" s="2">
        <f>IF(M2683="NÃO","EXCLUÍDO",IF(N2683&lt;Premissas!$B$8,"&lt; 1,00",IF(N2683&lt;Premissas!$B$9,"1,00 – 1,19",IF(N2683&lt;Premissas!$B$10,"1,20 – 1,39",IF(N2683&lt;Premissas!$B$11,"1,40 – 1,59",IF(N2683&lt;Premissas!$B$12,"1,60 – 1,99","≥ 2,00"))))))</f>
        <v/>
      </c>
      <c r="P2683" s="5">
        <f>IF(OR(M2683="NÃO",N2683&lt;Premissas!$B$8),Premissas!$B$13,IF(N2683&lt;Premissas!$B$9,Premissas!$B$14,IF(N2683&lt;Premissas!$B$10,Premissas!$B$15,IF(N2683&lt;Premissas!$B$11,Premissas!$B$16,IF(N2683&lt;Premissas!$B$12,Premissas!$B$17,Premissas!$B$18)))))</f>
        <v/>
      </c>
      <c r="Q2683" s="5">
        <f>IFERROR(P2683/Premissas!$B$4,0)</f>
        <v/>
      </c>
    </row>
    <row r="2684">
      <c r="A2684" s="2" t="n">
        <v>8</v>
      </c>
      <c r="B2684" s="2" t="n">
        <v>930</v>
      </c>
      <c r="C2684" s="2" t="inlineStr">
        <is>
          <t>SEPARACAO</t>
        </is>
      </c>
      <c r="D2684" s="2" t="inlineStr">
        <is>
          <t>5962145</t>
        </is>
      </c>
      <c r="E2684" s="2" t="inlineStr">
        <is>
          <t>Matadi Kuama Martins</t>
        </is>
      </c>
      <c r="F2684" s="2" t="n">
        <v>7408</v>
      </c>
      <c r="G2684" s="2" t="n">
        <v>81.81</v>
      </c>
      <c r="H2684" s="2" t="n">
        <v>91</v>
      </c>
      <c r="I2684" s="2" t="n">
        <v>0</v>
      </c>
      <c r="J2684" s="2" t="inlineStr">
        <is>
          <t>GPA</t>
        </is>
      </c>
      <c r="K2684" s="2">
        <f>IF(I2684&lt;&gt;"",I2684,IFERROR(INDEX(Base!$I:$I,MATCH(1,(Base!$C:$C=C2684)*(Base!$I:$I&lt;&gt;""),0)),0))</f>
        <v/>
      </c>
      <c r="L2684" s="2">
        <f>IF(AND(I2684="",K2684&gt;0),"SIM","NÃO")</f>
        <v/>
      </c>
      <c r="M2684" s="2">
        <f>IF(ISNUMBER(SEARCH("SEPARA",UPPER(C2684))),"NÃO","SIM")</f>
        <v/>
      </c>
      <c r="N2684" s="2">
        <f>IFERROR(H2684/K2684,0)</f>
        <v/>
      </c>
      <c r="O2684" s="2">
        <f>IF(M2684="NÃO","EXCLUÍDO",IF(N2684&lt;Premissas!$B$8,"&lt; 1,00",IF(N2684&lt;Premissas!$B$9,"1,00 – 1,19",IF(N2684&lt;Premissas!$B$10,"1,20 – 1,39",IF(N2684&lt;Premissas!$B$11,"1,40 – 1,59",IF(N2684&lt;Premissas!$B$12,"1,60 – 1,99","≥ 2,00"))))))</f>
        <v/>
      </c>
      <c r="P2684" s="5">
        <f>IF(OR(M2684="NÃO",N2684&lt;Premissas!$B$8),Premissas!$B$13,IF(N2684&lt;Premissas!$B$9,Premissas!$B$14,IF(N2684&lt;Premissas!$B$10,Premissas!$B$15,IF(N2684&lt;Premissas!$B$11,Premissas!$B$16,IF(N2684&lt;Premissas!$B$12,Premissas!$B$17,Premissas!$B$18)))))</f>
        <v/>
      </c>
      <c r="Q2684" s="5">
        <f>IFERROR(P2684/Premissas!$B$4,0)</f>
        <v/>
      </c>
    </row>
    <row r="2685">
      <c r="A2685" s="2" t="n">
        <v>8</v>
      </c>
      <c r="B2685" s="2" t="n">
        <v>930</v>
      </c>
      <c r="C2685" s="2" t="inlineStr">
        <is>
          <t>PUXADA RECEB</t>
        </is>
      </c>
      <c r="D2685" s="2" t="inlineStr">
        <is>
          <t>596382</t>
        </is>
      </c>
      <c r="E2685" s="2" t="inlineStr">
        <is>
          <t>LUIZ MOAB DA SILVA</t>
        </is>
      </c>
      <c r="F2685" s="2" t="n">
        <v>949</v>
      </c>
      <c r="G2685" s="2" t="n">
        <v>26.28</v>
      </c>
      <c r="H2685" s="2" t="n">
        <v>36</v>
      </c>
      <c r="I2685" s="2" t="n">
        <v>0</v>
      </c>
      <c r="J2685" s="2" t="inlineStr">
        <is>
          <t>GPA</t>
        </is>
      </c>
      <c r="K2685" s="2">
        <f>IF(I2685&lt;&gt;"",I2685,IFERROR(INDEX(Base!$I:$I,MATCH(1,(Base!$C:$C=C2685)*(Base!$I:$I&lt;&gt;""),0)),0))</f>
        <v/>
      </c>
      <c r="L2685" s="2">
        <f>IF(AND(I2685="",K2685&gt;0),"SIM","NÃO")</f>
        <v/>
      </c>
      <c r="M2685" s="2">
        <f>IF(ISNUMBER(SEARCH("SEPARA",UPPER(C2685))),"NÃO","SIM")</f>
        <v/>
      </c>
      <c r="N2685" s="2">
        <f>IFERROR(H2685/K2685,0)</f>
        <v/>
      </c>
      <c r="O2685" s="2">
        <f>IF(M2685="NÃO","EXCLUÍDO",IF(N2685&lt;Premissas!$B$8,"&lt; 1,00",IF(N2685&lt;Premissas!$B$9,"1,00 – 1,19",IF(N2685&lt;Premissas!$B$10,"1,20 – 1,39",IF(N2685&lt;Premissas!$B$11,"1,40 – 1,59",IF(N2685&lt;Premissas!$B$12,"1,60 – 1,99","≥ 2,00"))))))</f>
        <v/>
      </c>
      <c r="P2685" s="5">
        <f>IF(OR(M2685="NÃO",N2685&lt;Premissas!$B$8),Premissas!$B$13,IF(N2685&lt;Premissas!$B$9,Premissas!$B$14,IF(N2685&lt;Premissas!$B$10,Premissas!$B$15,IF(N2685&lt;Premissas!$B$11,Premissas!$B$16,IF(N2685&lt;Premissas!$B$12,Premissas!$B$17,Premissas!$B$18)))))</f>
        <v/>
      </c>
      <c r="Q2685" s="5">
        <f>IFERROR(P2685/Premissas!$B$4,0)</f>
        <v/>
      </c>
    </row>
    <row r="2686">
      <c r="A2686" s="2" t="n">
        <v>8</v>
      </c>
      <c r="B2686" s="2" t="n">
        <v>930</v>
      </c>
      <c r="C2686" s="2" t="inlineStr">
        <is>
          <t>RECEBIMENTO</t>
        </is>
      </c>
      <c r="D2686" s="2" t="inlineStr">
        <is>
          <t>596382</t>
        </is>
      </c>
      <c r="E2686" s="2" t="inlineStr">
        <is>
          <t>LUIZ MOAB DA SILVA</t>
        </is>
      </c>
      <c r="F2686" s="2" t="n">
        <v>484</v>
      </c>
      <c r="G2686" s="2" t="n">
        <v>30.31</v>
      </c>
      <c r="H2686" s="2" t="n">
        <v>16</v>
      </c>
      <c r="I2686" s="2" t="n">
        <v>0</v>
      </c>
      <c r="J2686" s="2" t="inlineStr">
        <is>
          <t>GPA</t>
        </is>
      </c>
      <c r="K2686" s="2">
        <f>IF(I2686&lt;&gt;"",I2686,IFERROR(INDEX(Base!$I:$I,MATCH(1,(Base!$C:$C=C2686)*(Base!$I:$I&lt;&gt;""),0)),0))</f>
        <v/>
      </c>
      <c r="L2686" s="2">
        <f>IF(AND(I2686="",K2686&gt;0),"SIM","NÃO")</f>
        <v/>
      </c>
      <c r="M2686" s="2">
        <f>IF(ISNUMBER(SEARCH("SEPARA",UPPER(C2686))),"NÃO","SIM")</f>
        <v/>
      </c>
      <c r="N2686" s="2">
        <f>IFERROR(H2686/K2686,0)</f>
        <v/>
      </c>
      <c r="O2686" s="2">
        <f>IF(M2686="NÃO","EXCLUÍDO",IF(N2686&lt;Premissas!$B$8,"&lt; 1,00",IF(N2686&lt;Premissas!$B$9,"1,00 – 1,19",IF(N2686&lt;Premissas!$B$10,"1,20 – 1,39",IF(N2686&lt;Premissas!$B$11,"1,40 – 1,59",IF(N2686&lt;Premissas!$B$12,"1,60 – 1,99","≥ 2,00"))))))</f>
        <v/>
      </c>
      <c r="P2686" s="5">
        <f>IF(OR(M2686="NÃO",N2686&lt;Premissas!$B$8),Premissas!$B$13,IF(N2686&lt;Premissas!$B$9,Premissas!$B$14,IF(N2686&lt;Premissas!$B$10,Premissas!$B$15,IF(N2686&lt;Premissas!$B$11,Premissas!$B$16,IF(N2686&lt;Premissas!$B$12,Premissas!$B$17,Premissas!$B$18)))))</f>
        <v/>
      </c>
      <c r="Q2686" s="5">
        <f>IFERROR(P2686/Premissas!$B$4,0)</f>
        <v/>
      </c>
    </row>
    <row r="2687">
      <c r="A2687" s="2" t="n">
        <v>8</v>
      </c>
      <c r="B2687" s="2" t="n">
        <v>930</v>
      </c>
      <c r="C2687" s="2" t="inlineStr">
        <is>
          <t>SEPARACAO</t>
        </is>
      </c>
      <c r="D2687" s="2" t="inlineStr">
        <is>
          <t>5964490</t>
        </is>
      </c>
      <c r="E2687" s="2" t="inlineStr">
        <is>
          <t>David Meneses Da Silva</t>
        </is>
      </c>
      <c r="F2687" s="2" t="n">
        <v>203</v>
      </c>
      <c r="G2687" s="2" t="n">
        <v>2.13</v>
      </c>
      <c r="H2687" s="2" t="n">
        <v>95</v>
      </c>
      <c r="I2687" s="2" t="n">
        <v>0</v>
      </c>
      <c r="J2687" s="2" t="inlineStr">
        <is>
          <t>GPA</t>
        </is>
      </c>
      <c r="K2687" s="2">
        <f>IF(I2687&lt;&gt;"",I2687,IFERROR(INDEX(Base!$I:$I,MATCH(1,(Base!$C:$C=C2687)*(Base!$I:$I&lt;&gt;""),0)),0))</f>
        <v/>
      </c>
      <c r="L2687" s="2">
        <f>IF(AND(I2687="",K2687&gt;0),"SIM","NÃO")</f>
        <v/>
      </c>
      <c r="M2687" s="2">
        <f>IF(ISNUMBER(SEARCH("SEPARA",UPPER(C2687))),"NÃO","SIM")</f>
        <v/>
      </c>
      <c r="N2687" s="2">
        <f>IFERROR(H2687/K2687,0)</f>
        <v/>
      </c>
      <c r="O2687" s="2">
        <f>IF(M2687="NÃO","EXCLUÍDO",IF(N2687&lt;Premissas!$B$8,"&lt; 1,00",IF(N2687&lt;Premissas!$B$9,"1,00 – 1,19",IF(N2687&lt;Premissas!$B$10,"1,20 – 1,39",IF(N2687&lt;Premissas!$B$11,"1,40 – 1,59",IF(N2687&lt;Premissas!$B$12,"1,60 – 1,99","≥ 2,00"))))))</f>
        <v/>
      </c>
      <c r="P2687" s="5">
        <f>IF(OR(M2687="NÃO",N2687&lt;Premissas!$B$8),Premissas!$B$13,IF(N2687&lt;Premissas!$B$9,Premissas!$B$14,IF(N2687&lt;Premissas!$B$10,Premissas!$B$15,IF(N2687&lt;Premissas!$B$11,Premissas!$B$16,IF(N2687&lt;Premissas!$B$12,Premissas!$B$17,Premissas!$B$18)))))</f>
        <v/>
      </c>
      <c r="Q2687" s="5">
        <f>IFERROR(P2687/Premissas!$B$4,0)</f>
        <v/>
      </c>
    </row>
    <row r="2688">
      <c r="A2688" s="2" t="n">
        <v>8</v>
      </c>
      <c r="B2688" s="2" t="n">
        <v>930</v>
      </c>
      <c r="C2688" s="2" t="inlineStr">
        <is>
          <t>SEPARACAO</t>
        </is>
      </c>
      <c r="D2688" s="2" t="inlineStr">
        <is>
          <t>5964806</t>
        </is>
      </c>
      <c r="E2688" s="2" t="inlineStr">
        <is>
          <t>Marcio Oliveira Dos Santos</t>
        </is>
      </c>
      <c r="F2688" s="2" t="n">
        <v>4949</v>
      </c>
      <c r="G2688" s="2" t="n">
        <v>81.04000000000001</v>
      </c>
      <c r="H2688" s="2" t="n">
        <v>61</v>
      </c>
      <c r="I2688" s="2" t="n">
        <v>0</v>
      </c>
      <c r="J2688" s="2" t="inlineStr">
        <is>
          <t>GPA</t>
        </is>
      </c>
      <c r="K2688" s="2">
        <f>IF(I2688&lt;&gt;"",I2688,IFERROR(INDEX(Base!$I:$I,MATCH(1,(Base!$C:$C=C2688)*(Base!$I:$I&lt;&gt;""),0)),0))</f>
        <v/>
      </c>
      <c r="L2688" s="2">
        <f>IF(AND(I2688="",K2688&gt;0),"SIM","NÃO")</f>
        <v/>
      </c>
      <c r="M2688" s="2">
        <f>IF(ISNUMBER(SEARCH("SEPARA",UPPER(C2688))),"NÃO","SIM")</f>
        <v/>
      </c>
      <c r="N2688" s="2">
        <f>IFERROR(H2688/K2688,0)</f>
        <v/>
      </c>
      <c r="O2688" s="2">
        <f>IF(M2688="NÃO","EXCLUÍDO",IF(N2688&lt;Premissas!$B$8,"&lt; 1,00",IF(N2688&lt;Premissas!$B$9,"1,00 – 1,19",IF(N2688&lt;Premissas!$B$10,"1,20 – 1,39",IF(N2688&lt;Premissas!$B$11,"1,40 – 1,59",IF(N2688&lt;Premissas!$B$12,"1,60 – 1,99","≥ 2,00"))))))</f>
        <v/>
      </c>
      <c r="P2688" s="5">
        <f>IF(OR(M2688="NÃO",N2688&lt;Premissas!$B$8),Premissas!$B$13,IF(N2688&lt;Premissas!$B$9,Premissas!$B$14,IF(N2688&lt;Premissas!$B$10,Premissas!$B$15,IF(N2688&lt;Premissas!$B$11,Premissas!$B$16,IF(N2688&lt;Premissas!$B$12,Premissas!$B$17,Premissas!$B$18)))))</f>
        <v/>
      </c>
      <c r="Q2688" s="5">
        <f>IFERROR(P2688/Premissas!$B$4,0)</f>
        <v/>
      </c>
    </row>
    <row r="2689">
      <c r="A2689" s="2" t="n">
        <v>8</v>
      </c>
      <c r="B2689" s="2" t="n">
        <v>930</v>
      </c>
      <c r="C2689" s="2" t="inlineStr">
        <is>
          <t>SEPARACAO</t>
        </is>
      </c>
      <c r="D2689" s="2" t="inlineStr">
        <is>
          <t>5965071</t>
        </is>
      </c>
      <c r="E2689" s="2" t="inlineStr">
        <is>
          <t>Joao Victor Salazar Da Silva</t>
        </is>
      </c>
      <c r="F2689" s="2" t="n">
        <v>9158</v>
      </c>
      <c r="G2689" s="2" t="n">
        <v>116.82</v>
      </c>
      <c r="H2689" s="2" t="n">
        <v>78</v>
      </c>
      <c r="I2689" s="2" t="n">
        <v>0</v>
      </c>
      <c r="J2689" s="2" t="inlineStr">
        <is>
          <t>GPA</t>
        </is>
      </c>
      <c r="K2689" s="2">
        <f>IF(I2689&lt;&gt;"",I2689,IFERROR(INDEX(Base!$I:$I,MATCH(1,(Base!$C:$C=C2689)*(Base!$I:$I&lt;&gt;""),0)),0))</f>
        <v/>
      </c>
      <c r="L2689" s="2">
        <f>IF(AND(I2689="",K2689&gt;0),"SIM","NÃO")</f>
        <v/>
      </c>
      <c r="M2689" s="2">
        <f>IF(ISNUMBER(SEARCH("SEPARA",UPPER(C2689))),"NÃO","SIM")</f>
        <v/>
      </c>
      <c r="N2689" s="2">
        <f>IFERROR(H2689/K2689,0)</f>
        <v/>
      </c>
      <c r="O2689" s="2">
        <f>IF(M2689="NÃO","EXCLUÍDO",IF(N2689&lt;Premissas!$B$8,"&lt; 1,00",IF(N2689&lt;Premissas!$B$9,"1,00 – 1,19",IF(N2689&lt;Premissas!$B$10,"1,20 – 1,39",IF(N2689&lt;Premissas!$B$11,"1,40 – 1,59",IF(N2689&lt;Premissas!$B$12,"1,60 – 1,99","≥ 2,00"))))))</f>
        <v/>
      </c>
      <c r="P2689" s="5">
        <f>IF(OR(M2689="NÃO",N2689&lt;Premissas!$B$8),Premissas!$B$13,IF(N2689&lt;Premissas!$B$9,Premissas!$B$14,IF(N2689&lt;Premissas!$B$10,Premissas!$B$15,IF(N2689&lt;Premissas!$B$11,Premissas!$B$16,IF(N2689&lt;Premissas!$B$12,Premissas!$B$17,Premissas!$B$18)))))</f>
        <v/>
      </c>
      <c r="Q2689" s="5">
        <f>IFERROR(P2689/Premissas!$B$4,0)</f>
        <v/>
      </c>
    </row>
    <row r="2690">
      <c r="A2690" s="2" t="n">
        <v>8</v>
      </c>
      <c r="B2690" s="2" t="n">
        <v>930</v>
      </c>
      <c r="C2690" s="2" t="inlineStr">
        <is>
          <t>SEPARACAO</t>
        </is>
      </c>
      <c r="D2690" s="2" t="inlineStr">
        <is>
          <t>5966930</t>
        </is>
      </c>
      <c r="E2690" s="2" t="inlineStr">
        <is>
          <t>Joao Roberto Avelino Filho</t>
        </is>
      </c>
      <c r="F2690" s="2" t="n">
        <v>7129</v>
      </c>
      <c r="G2690" s="2" t="n">
        <v>85.47</v>
      </c>
      <c r="H2690" s="2" t="n">
        <v>83</v>
      </c>
      <c r="I2690" s="2" t="n">
        <v>0</v>
      </c>
      <c r="J2690" s="2" t="inlineStr">
        <is>
          <t>GPA</t>
        </is>
      </c>
      <c r="K2690" s="2">
        <f>IF(I2690&lt;&gt;"",I2690,IFERROR(INDEX(Base!$I:$I,MATCH(1,(Base!$C:$C=C2690)*(Base!$I:$I&lt;&gt;""),0)),0))</f>
        <v/>
      </c>
      <c r="L2690" s="2">
        <f>IF(AND(I2690="",K2690&gt;0),"SIM","NÃO")</f>
        <v/>
      </c>
      <c r="M2690" s="2">
        <f>IF(ISNUMBER(SEARCH("SEPARA",UPPER(C2690))),"NÃO","SIM")</f>
        <v/>
      </c>
      <c r="N2690" s="2">
        <f>IFERROR(H2690/K2690,0)</f>
        <v/>
      </c>
      <c r="O2690" s="2">
        <f>IF(M2690="NÃO","EXCLUÍDO",IF(N2690&lt;Premissas!$B$8,"&lt; 1,00",IF(N2690&lt;Premissas!$B$9,"1,00 – 1,19",IF(N2690&lt;Premissas!$B$10,"1,20 – 1,39",IF(N2690&lt;Premissas!$B$11,"1,40 – 1,59",IF(N2690&lt;Premissas!$B$12,"1,60 – 1,99","≥ 2,00"))))))</f>
        <v/>
      </c>
      <c r="P2690" s="5">
        <f>IF(OR(M2690="NÃO",N2690&lt;Premissas!$B$8),Premissas!$B$13,IF(N2690&lt;Premissas!$B$9,Premissas!$B$14,IF(N2690&lt;Premissas!$B$10,Premissas!$B$15,IF(N2690&lt;Premissas!$B$11,Premissas!$B$16,IF(N2690&lt;Premissas!$B$12,Premissas!$B$17,Premissas!$B$18)))))</f>
        <v/>
      </c>
      <c r="Q2690" s="5">
        <f>IFERROR(P2690/Premissas!$B$4,0)</f>
        <v/>
      </c>
    </row>
    <row r="2691">
      <c r="A2691" s="2" t="n">
        <v>8</v>
      </c>
      <c r="B2691" s="2" t="n">
        <v>930</v>
      </c>
      <c r="C2691" s="2" t="inlineStr">
        <is>
          <t>SEPARACAO</t>
        </is>
      </c>
      <c r="D2691" s="2" t="inlineStr">
        <is>
          <t>5968100</t>
        </is>
      </c>
      <c r="E2691" s="2" t="inlineStr">
        <is>
          <t>Fernando Oliveira Martins</t>
        </is>
      </c>
      <c r="F2691" s="2" t="n">
        <v>4100</v>
      </c>
      <c r="G2691" s="2" t="n">
        <v>52.63</v>
      </c>
      <c r="H2691" s="2" t="n">
        <v>78</v>
      </c>
      <c r="I2691" s="2" t="n">
        <v>0</v>
      </c>
      <c r="J2691" s="2" t="inlineStr">
        <is>
          <t>GPA</t>
        </is>
      </c>
      <c r="K2691" s="2">
        <f>IF(I2691&lt;&gt;"",I2691,IFERROR(INDEX(Base!$I:$I,MATCH(1,(Base!$C:$C=C2691)*(Base!$I:$I&lt;&gt;""),0)),0))</f>
        <v/>
      </c>
      <c r="L2691" s="2">
        <f>IF(AND(I2691="",K2691&gt;0),"SIM","NÃO")</f>
        <v/>
      </c>
      <c r="M2691" s="2">
        <f>IF(ISNUMBER(SEARCH("SEPARA",UPPER(C2691))),"NÃO","SIM")</f>
        <v/>
      </c>
      <c r="N2691" s="2">
        <f>IFERROR(H2691/K2691,0)</f>
        <v/>
      </c>
      <c r="O2691" s="2">
        <f>IF(M2691="NÃO","EXCLUÍDO",IF(N2691&lt;Premissas!$B$8,"&lt; 1,00",IF(N2691&lt;Premissas!$B$9,"1,00 – 1,19",IF(N2691&lt;Premissas!$B$10,"1,20 – 1,39",IF(N2691&lt;Premissas!$B$11,"1,40 – 1,59",IF(N2691&lt;Premissas!$B$12,"1,60 – 1,99","≥ 2,00"))))))</f>
        <v/>
      </c>
      <c r="P2691" s="5">
        <f>IF(OR(M2691="NÃO",N2691&lt;Premissas!$B$8),Premissas!$B$13,IF(N2691&lt;Premissas!$B$9,Premissas!$B$14,IF(N2691&lt;Premissas!$B$10,Premissas!$B$15,IF(N2691&lt;Premissas!$B$11,Premissas!$B$16,IF(N2691&lt;Premissas!$B$12,Premissas!$B$17,Premissas!$B$18)))))</f>
        <v/>
      </c>
      <c r="Q2691" s="5">
        <f>IFERROR(P2691/Premissas!$B$4,0)</f>
        <v/>
      </c>
    </row>
    <row r="2692">
      <c r="A2692" s="2" t="n">
        <v>8</v>
      </c>
      <c r="B2692" s="2" t="n">
        <v>930</v>
      </c>
      <c r="C2692" s="2" t="inlineStr">
        <is>
          <t>CARREGAMENTO</t>
        </is>
      </c>
      <c r="D2692" s="2" t="inlineStr">
        <is>
          <t>5970164</t>
        </is>
      </c>
      <c r="E2692" s="2" t="inlineStr">
        <is>
          <t>Johnatan Rudrigues Dionizio</t>
        </is>
      </c>
      <c r="F2692" s="2" t="n">
        <v>6</v>
      </c>
      <c r="G2692" s="2" t="n">
        <v>0.34</v>
      </c>
      <c r="H2692" s="2" t="n">
        <v>18</v>
      </c>
      <c r="I2692" s="2" t="n">
        <v>0</v>
      </c>
      <c r="J2692" s="2" t="inlineStr">
        <is>
          <t>GPA</t>
        </is>
      </c>
      <c r="K2692" s="2">
        <f>IF(I2692&lt;&gt;"",I2692,IFERROR(INDEX(Base!$I:$I,MATCH(1,(Base!$C:$C=C2692)*(Base!$I:$I&lt;&gt;""),0)),0))</f>
        <v/>
      </c>
      <c r="L2692" s="2">
        <f>IF(AND(I2692="",K2692&gt;0),"SIM","NÃO")</f>
        <v/>
      </c>
      <c r="M2692" s="2">
        <f>IF(ISNUMBER(SEARCH("SEPARA",UPPER(C2692))),"NÃO","SIM")</f>
        <v/>
      </c>
      <c r="N2692" s="2">
        <f>IFERROR(H2692/K2692,0)</f>
        <v/>
      </c>
      <c r="O2692" s="2">
        <f>IF(M2692="NÃO","EXCLUÍDO",IF(N2692&lt;Premissas!$B$8,"&lt; 1,00",IF(N2692&lt;Premissas!$B$9,"1,00 – 1,19",IF(N2692&lt;Premissas!$B$10,"1,20 – 1,39",IF(N2692&lt;Premissas!$B$11,"1,40 – 1,59",IF(N2692&lt;Premissas!$B$12,"1,60 – 1,99","≥ 2,00"))))))</f>
        <v/>
      </c>
      <c r="P2692" s="5">
        <f>IF(OR(M2692="NÃO",N2692&lt;Premissas!$B$8),Premissas!$B$13,IF(N2692&lt;Premissas!$B$9,Premissas!$B$14,IF(N2692&lt;Premissas!$B$10,Premissas!$B$15,IF(N2692&lt;Premissas!$B$11,Premissas!$B$16,IF(N2692&lt;Premissas!$B$12,Premissas!$B$17,Premissas!$B$18)))))</f>
        <v/>
      </c>
      <c r="Q2692" s="5">
        <f>IFERROR(P2692/Premissas!$B$4,0)</f>
        <v/>
      </c>
    </row>
    <row r="2693">
      <c r="A2693" s="2" t="n">
        <v>8</v>
      </c>
      <c r="B2693" s="2" t="n">
        <v>930</v>
      </c>
      <c r="C2693" s="2" t="inlineStr">
        <is>
          <t>SEPARACAO</t>
        </is>
      </c>
      <c r="D2693" s="2" t="inlineStr">
        <is>
          <t>5970202</t>
        </is>
      </c>
      <c r="E2693" s="2" t="inlineStr">
        <is>
          <t>Lucas Lopes Da Silva</t>
        </is>
      </c>
      <c r="F2693" s="2" t="n">
        <v>6722</v>
      </c>
      <c r="G2693" s="2" t="n">
        <v>58.7</v>
      </c>
      <c r="H2693" s="2" t="n">
        <v>115</v>
      </c>
      <c r="I2693" s="2" t="n">
        <v>0</v>
      </c>
      <c r="J2693" s="2" t="inlineStr">
        <is>
          <t>GPA</t>
        </is>
      </c>
      <c r="K2693" s="2">
        <f>IF(I2693&lt;&gt;"",I2693,IFERROR(INDEX(Base!$I:$I,MATCH(1,(Base!$C:$C=C2693)*(Base!$I:$I&lt;&gt;""),0)),0))</f>
        <v/>
      </c>
      <c r="L2693" s="2">
        <f>IF(AND(I2693="",K2693&gt;0),"SIM","NÃO")</f>
        <v/>
      </c>
      <c r="M2693" s="2">
        <f>IF(ISNUMBER(SEARCH("SEPARA",UPPER(C2693))),"NÃO","SIM")</f>
        <v/>
      </c>
      <c r="N2693" s="2">
        <f>IFERROR(H2693/K2693,0)</f>
        <v/>
      </c>
      <c r="O2693" s="2">
        <f>IF(M2693="NÃO","EXCLUÍDO",IF(N2693&lt;Premissas!$B$8,"&lt; 1,00",IF(N2693&lt;Premissas!$B$9,"1,00 – 1,19",IF(N2693&lt;Premissas!$B$10,"1,20 – 1,39",IF(N2693&lt;Premissas!$B$11,"1,40 – 1,59",IF(N2693&lt;Premissas!$B$12,"1,60 – 1,99","≥ 2,00"))))))</f>
        <v/>
      </c>
      <c r="P2693" s="5">
        <f>IF(OR(M2693="NÃO",N2693&lt;Premissas!$B$8),Premissas!$B$13,IF(N2693&lt;Premissas!$B$9,Premissas!$B$14,IF(N2693&lt;Premissas!$B$10,Premissas!$B$15,IF(N2693&lt;Premissas!$B$11,Premissas!$B$16,IF(N2693&lt;Premissas!$B$12,Premissas!$B$17,Premissas!$B$18)))))</f>
        <v/>
      </c>
      <c r="Q2693" s="5">
        <f>IFERROR(P2693/Premissas!$B$4,0)</f>
        <v/>
      </c>
    </row>
    <row r="2694">
      <c r="A2694" s="2" t="n">
        <v>8</v>
      </c>
      <c r="B2694" s="2" t="n">
        <v>930</v>
      </c>
      <c r="C2694" s="2" t="inlineStr">
        <is>
          <t>SEPARACAO</t>
        </is>
      </c>
      <c r="D2694" s="2" t="inlineStr">
        <is>
          <t>5970652</t>
        </is>
      </c>
      <c r="E2694" s="2" t="inlineStr">
        <is>
          <t>Danilo Cunha Moraes</t>
        </is>
      </c>
      <c r="F2694" s="2" t="n">
        <v>7973</v>
      </c>
      <c r="G2694" s="2" t="n">
        <v>94.70999999999999</v>
      </c>
      <c r="H2694" s="2" t="n">
        <v>84</v>
      </c>
      <c r="I2694" s="2" t="n">
        <v>0</v>
      </c>
      <c r="J2694" s="2" t="inlineStr">
        <is>
          <t>GPA</t>
        </is>
      </c>
      <c r="K2694" s="2">
        <f>IF(I2694&lt;&gt;"",I2694,IFERROR(INDEX(Base!$I:$I,MATCH(1,(Base!$C:$C=C2694)*(Base!$I:$I&lt;&gt;""),0)),0))</f>
        <v/>
      </c>
      <c r="L2694" s="2">
        <f>IF(AND(I2694="",K2694&gt;0),"SIM","NÃO")</f>
        <v/>
      </c>
      <c r="M2694" s="2">
        <f>IF(ISNUMBER(SEARCH("SEPARA",UPPER(C2694))),"NÃO","SIM")</f>
        <v/>
      </c>
      <c r="N2694" s="2">
        <f>IFERROR(H2694/K2694,0)</f>
        <v/>
      </c>
      <c r="O2694" s="2">
        <f>IF(M2694="NÃO","EXCLUÍDO",IF(N2694&lt;Premissas!$B$8,"&lt; 1,00",IF(N2694&lt;Premissas!$B$9,"1,00 – 1,19",IF(N2694&lt;Premissas!$B$10,"1,20 – 1,39",IF(N2694&lt;Premissas!$B$11,"1,40 – 1,59",IF(N2694&lt;Premissas!$B$12,"1,60 – 1,99","≥ 2,00"))))))</f>
        <v/>
      </c>
      <c r="P2694" s="5">
        <f>IF(OR(M2694="NÃO",N2694&lt;Premissas!$B$8),Premissas!$B$13,IF(N2694&lt;Premissas!$B$9,Premissas!$B$14,IF(N2694&lt;Premissas!$B$10,Premissas!$B$15,IF(N2694&lt;Premissas!$B$11,Premissas!$B$16,IF(N2694&lt;Premissas!$B$12,Premissas!$B$17,Premissas!$B$18)))))</f>
        <v/>
      </c>
      <c r="Q2694" s="5">
        <f>IFERROR(P2694/Premissas!$B$4,0)</f>
        <v/>
      </c>
    </row>
    <row r="2695">
      <c r="A2695" s="2" t="n">
        <v>8</v>
      </c>
      <c r="B2695" s="2" t="n">
        <v>930</v>
      </c>
      <c r="C2695" s="2" t="inlineStr">
        <is>
          <t>SEPARACAO</t>
        </is>
      </c>
      <c r="D2695" s="2" t="inlineStr">
        <is>
          <t>5971977</t>
        </is>
      </c>
      <c r="E2695" s="2" t="inlineStr">
        <is>
          <t>Douglas De Oliveira Marques</t>
        </is>
      </c>
      <c r="F2695" s="2" t="n">
        <v>7902</v>
      </c>
      <c r="G2695" s="2" t="n">
        <v>100.38</v>
      </c>
      <c r="H2695" s="2" t="n">
        <v>79</v>
      </c>
      <c r="I2695" s="2" t="n">
        <v>0</v>
      </c>
      <c r="J2695" s="2" t="inlineStr">
        <is>
          <t>GPA</t>
        </is>
      </c>
      <c r="K2695" s="2">
        <f>IF(I2695&lt;&gt;"",I2695,IFERROR(INDEX(Base!$I:$I,MATCH(1,(Base!$C:$C=C2695)*(Base!$I:$I&lt;&gt;""),0)),0))</f>
        <v/>
      </c>
      <c r="L2695" s="2">
        <f>IF(AND(I2695="",K2695&gt;0),"SIM","NÃO")</f>
        <v/>
      </c>
      <c r="M2695" s="2">
        <f>IF(ISNUMBER(SEARCH("SEPARA",UPPER(C2695))),"NÃO","SIM")</f>
        <v/>
      </c>
      <c r="N2695" s="2">
        <f>IFERROR(H2695/K2695,0)</f>
        <v/>
      </c>
      <c r="O2695" s="2">
        <f>IF(M2695="NÃO","EXCLUÍDO",IF(N2695&lt;Premissas!$B$8,"&lt; 1,00",IF(N2695&lt;Premissas!$B$9,"1,00 – 1,19",IF(N2695&lt;Premissas!$B$10,"1,20 – 1,39",IF(N2695&lt;Premissas!$B$11,"1,40 – 1,59",IF(N2695&lt;Premissas!$B$12,"1,60 – 1,99","≥ 2,00"))))))</f>
        <v/>
      </c>
      <c r="P2695" s="5">
        <f>IF(OR(M2695="NÃO",N2695&lt;Premissas!$B$8),Premissas!$B$13,IF(N2695&lt;Premissas!$B$9,Premissas!$B$14,IF(N2695&lt;Premissas!$B$10,Premissas!$B$15,IF(N2695&lt;Premissas!$B$11,Premissas!$B$16,IF(N2695&lt;Premissas!$B$12,Premissas!$B$17,Premissas!$B$18)))))</f>
        <v/>
      </c>
      <c r="Q2695" s="5">
        <f>IFERROR(P2695/Premissas!$B$4,0)</f>
        <v/>
      </c>
    </row>
    <row r="2696">
      <c r="A2696" s="2" t="n">
        <v>8</v>
      </c>
      <c r="B2696" s="2" t="n">
        <v>930</v>
      </c>
      <c r="C2696" s="2" t="inlineStr">
        <is>
          <t>SEPARACAO</t>
        </is>
      </c>
      <c r="D2696" s="2" t="inlineStr">
        <is>
          <t>5975875</t>
        </is>
      </c>
      <c r="E2696" s="2" t="inlineStr">
        <is>
          <t>Rahell Freire Silva</t>
        </is>
      </c>
      <c r="F2696" s="2" t="n">
        <v>8560</v>
      </c>
      <c r="G2696" s="2" t="n">
        <v>112.67</v>
      </c>
      <c r="H2696" s="2" t="n">
        <v>76</v>
      </c>
      <c r="I2696" s="2" t="n">
        <v>0</v>
      </c>
      <c r="J2696" s="2" t="inlineStr">
        <is>
          <t>GPA</t>
        </is>
      </c>
      <c r="K2696" s="2">
        <f>IF(I2696&lt;&gt;"",I2696,IFERROR(INDEX(Base!$I:$I,MATCH(1,(Base!$C:$C=C2696)*(Base!$I:$I&lt;&gt;""),0)),0))</f>
        <v/>
      </c>
      <c r="L2696" s="2">
        <f>IF(AND(I2696="",K2696&gt;0),"SIM","NÃO")</f>
        <v/>
      </c>
      <c r="M2696" s="2">
        <f>IF(ISNUMBER(SEARCH("SEPARA",UPPER(C2696))),"NÃO","SIM")</f>
        <v/>
      </c>
      <c r="N2696" s="2">
        <f>IFERROR(H2696/K2696,0)</f>
        <v/>
      </c>
      <c r="O2696" s="2">
        <f>IF(M2696="NÃO","EXCLUÍDO",IF(N2696&lt;Premissas!$B$8,"&lt; 1,00",IF(N2696&lt;Premissas!$B$9,"1,00 – 1,19",IF(N2696&lt;Premissas!$B$10,"1,20 – 1,39",IF(N2696&lt;Premissas!$B$11,"1,40 – 1,59",IF(N2696&lt;Premissas!$B$12,"1,60 – 1,99","≥ 2,00"))))))</f>
        <v/>
      </c>
      <c r="P2696" s="5">
        <f>IF(OR(M2696="NÃO",N2696&lt;Premissas!$B$8),Premissas!$B$13,IF(N2696&lt;Premissas!$B$9,Premissas!$B$14,IF(N2696&lt;Premissas!$B$10,Premissas!$B$15,IF(N2696&lt;Premissas!$B$11,Premissas!$B$16,IF(N2696&lt;Premissas!$B$12,Premissas!$B$17,Premissas!$B$18)))))</f>
        <v/>
      </c>
      <c r="Q2696" s="5">
        <f>IFERROR(P2696/Premissas!$B$4,0)</f>
        <v/>
      </c>
    </row>
    <row r="2697">
      <c r="A2697" s="2" t="n">
        <v>8</v>
      </c>
      <c r="B2697" s="2" t="n">
        <v>930</v>
      </c>
      <c r="C2697" s="2" t="inlineStr">
        <is>
          <t>CARREGAMENTO</t>
        </is>
      </c>
      <c r="D2697" s="2" t="inlineStr">
        <is>
          <t>5977088</t>
        </is>
      </c>
      <c r="E2697" s="2" t="inlineStr">
        <is>
          <t>Laysa Katlyn Bezerra Santos</t>
        </is>
      </c>
      <c r="F2697" s="2" t="n">
        <v>457</v>
      </c>
      <c r="G2697" s="2" t="n">
        <v>50.99</v>
      </c>
      <c r="H2697" s="2" t="n">
        <v>9</v>
      </c>
      <c r="I2697" s="2" t="n">
        <v>0</v>
      </c>
      <c r="J2697" s="2" t="inlineStr">
        <is>
          <t>GPA</t>
        </is>
      </c>
      <c r="K2697" s="2">
        <f>IF(I2697&lt;&gt;"",I2697,IFERROR(INDEX(Base!$I:$I,MATCH(1,(Base!$C:$C=C2697)*(Base!$I:$I&lt;&gt;""),0)),0))</f>
        <v/>
      </c>
      <c r="L2697" s="2">
        <f>IF(AND(I2697="",K2697&gt;0),"SIM","NÃO")</f>
        <v/>
      </c>
      <c r="M2697" s="2">
        <f>IF(ISNUMBER(SEARCH("SEPARA",UPPER(C2697))),"NÃO","SIM")</f>
        <v/>
      </c>
      <c r="N2697" s="2">
        <f>IFERROR(H2697/K2697,0)</f>
        <v/>
      </c>
      <c r="O2697" s="2">
        <f>IF(M2697="NÃO","EXCLUÍDO",IF(N2697&lt;Premissas!$B$8,"&lt; 1,00",IF(N2697&lt;Premissas!$B$9,"1,00 – 1,19",IF(N2697&lt;Premissas!$B$10,"1,20 – 1,39",IF(N2697&lt;Premissas!$B$11,"1,40 – 1,59",IF(N2697&lt;Premissas!$B$12,"1,60 – 1,99","≥ 2,00"))))))</f>
        <v/>
      </c>
      <c r="P2697" s="5">
        <f>IF(OR(M2697="NÃO",N2697&lt;Premissas!$B$8),Premissas!$B$13,IF(N2697&lt;Premissas!$B$9,Premissas!$B$14,IF(N2697&lt;Premissas!$B$10,Premissas!$B$15,IF(N2697&lt;Premissas!$B$11,Premissas!$B$16,IF(N2697&lt;Premissas!$B$12,Premissas!$B$17,Premissas!$B$18)))))</f>
        <v/>
      </c>
      <c r="Q2697" s="5">
        <f>IFERROR(P2697/Premissas!$B$4,0)</f>
        <v/>
      </c>
    </row>
    <row r="2698">
      <c r="A2698" s="2" t="n">
        <v>8</v>
      </c>
      <c r="B2698" s="2" t="n">
        <v>930</v>
      </c>
      <c r="C2698" s="2" t="inlineStr">
        <is>
          <t>SEPARACAO</t>
        </is>
      </c>
      <c r="D2698" s="2" t="inlineStr">
        <is>
          <t>5977088</t>
        </is>
      </c>
      <c r="E2698" s="2" t="inlineStr">
        <is>
          <t>Laysa Katlyn Bezerra Santos</t>
        </is>
      </c>
      <c r="F2698" s="2" t="n">
        <v>120</v>
      </c>
      <c r="G2698" s="2" t="n">
        <v>1.21</v>
      </c>
      <c r="H2698" s="2" t="n">
        <v>99</v>
      </c>
      <c r="I2698" s="2" t="n">
        <v>0</v>
      </c>
      <c r="J2698" s="2" t="inlineStr">
        <is>
          <t>GPA</t>
        </is>
      </c>
      <c r="K2698" s="2">
        <f>IF(I2698&lt;&gt;"",I2698,IFERROR(INDEX(Base!$I:$I,MATCH(1,(Base!$C:$C=C2698)*(Base!$I:$I&lt;&gt;""),0)),0))</f>
        <v/>
      </c>
      <c r="L2698" s="2">
        <f>IF(AND(I2698="",K2698&gt;0),"SIM","NÃO")</f>
        <v/>
      </c>
      <c r="M2698" s="2">
        <f>IF(ISNUMBER(SEARCH("SEPARA",UPPER(C2698))),"NÃO","SIM")</f>
        <v/>
      </c>
      <c r="N2698" s="2">
        <f>IFERROR(H2698/K2698,0)</f>
        <v/>
      </c>
      <c r="O2698" s="2">
        <f>IF(M2698="NÃO","EXCLUÍDO",IF(N2698&lt;Premissas!$B$8,"&lt; 1,00",IF(N2698&lt;Premissas!$B$9,"1,00 – 1,19",IF(N2698&lt;Premissas!$B$10,"1,20 – 1,39",IF(N2698&lt;Premissas!$B$11,"1,40 – 1,59",IF(N2698&lt;Premissas!$B$12,"1,60 – 1,99","≥ 2,00"))))))</f>
        <v/>
      </c>
      <c r="P2698" s="5">
        <f>IF(OR(M2698="NÃO",N2698&lt;Premissas!$B$8),Premissas!$B$13,IF(N2698&lt;Premissas!$B$9,Premissas!$B$14,IF(N2698&lt;Premissas!$B$10,Premissas!$B$15,IF(N2698&lt;Premissas!$B$11,Premissas!$B$16,IF(N2698&lt;Premissas!$B$12,Premissas!$B$17,Premissas!$B$18)))))</f>
        <v/>
      </c>
      <c r="Q2698" s="5">
        <f>IFERROR(P2698/Premissas!$B$4,0)</f>
        <v/>
      </c>
    </row>
    <row r="2699">
      <c r="A2699" s="2" t="n">
        <v>8</v>
      </c>
      <c r="B2699" s="2" t="n">
        <v>930</v>
      </c>
      <c r="C2699" s="2" t="inlineStr">
        <is>
          <t>SEPARACAO</t>
        </is>
      </c>
      <c r="D2699" s="2" t="inlineStr">
        <is>
          <t>5978343</t>
        </is>
      </c>
      <c r="E2699" s="2" t="inlineStr">
        <is>
          <t>Rodrigo Gabriel Da Silva</t>
        </is>
      </c>
      <c r="F2699" s="2" t="n">
        <v>1862</v>
      </c>
      <c r="G2699" s="2" t="n">
        <v>12.98</v>
      </c>
      <c r="H2699" s="2" t="n">
        <v>143</v>
      </c>
      <c r="I2699" s="2" t="n">
        <v>0</v>
      </c>
      <c r="J2699" s="2" t="inlineStr">
        <is>
          <t>GPA</t>
        </is>
      </c>
      <c r="K2699" s="2">
        <f>IF(I2699&lt;&gt;"",I2699,IFERROR(INDEX(Base!$I:$I,MATCH(1,(Base!$C:$C=C2699)*(Base!$I:$I&lt;&gt;""),0)),0))</f>
        <v/>
      </c>
      <c r="L2699" s="2">
        <f>IF(AND(I2699="",K2699&gt;0),"SIM","NÃO")</f>
        <v/>
      </c>
      <c r="M2699" s="2">
        <f>IF(ISNUMBER(SEARCH("SEPARA",UPPER(C2699))),"NÃO","SIM")</f>
        <v/>
      </c>
      <c r="N2699" s="2">
        <f>IFERROR(H2699/K2699,0)</f>
        <v/>
      </c>
      <c r="O2699" s="2">
        <f>IF(M2699="NÃO","EXCLUÍDO",IF(N2699&lt;Premissas!$B$8,"&lt; 1,00",IF(N2699&lt;Premissas!$B$9,"1,00 – 1,19",IF(N2699&lt;Premissas!$B$10,"1,20 – 1,39",IF(N2699&lt;Premissas!$B$11,"1,40 – 1,59",IF(N2699&lt;Premissas!$B$12,"1,60 – 1,99","≥ 2,00"))))))</f>
        <v/>
      </c>
      <c r="P2699" s="5">
        <f>IF(OR(M2699="NÃO",N2699&lt;Premissas!$B$8),Premissas!$B$13,IF(N2699&lt;Premissas!$B$9,Premissas!$B$14,IF(N2699&lt;Premissas!$B$10,Premissas!$B$15,IF(N2699&lt;Premissas!$B$11,Premissas!$B$16,IF(N2699&lt;Premissas!$B$12,Premissas!$B$17,Premissas!$B$18)))))</f>
        <v/>
      </c>
      <c r="Q2699" s="5">
        <f>IFERROR(P2699/Premissas!$B$4,0)</f>
        <v/>
      </c>
    </row>
    <row r="2700">
      <c r="A2700" s="2" t="n">
        <v>8</v>
      </c>
      <c r="B2700" s="2" t="n">
        <v>930</v>
      </c>
      <c r="C2700" s="2" t="inlineStr">
        <is>
          <t>SEPARACAO</t>
        </is>
      </c>
      <c r="D2700" s="2" t="inlineStr">
        <is>
          <t>5978548</t>
        </is>
      </c>
      <c r="E2700" s="2" t="inlineStr">
        <is>
          <t>Matheus Nogueira Souza</t>
        </is>
      </c>
      <c r="F2700" s="2" t="n">
        <v>765</v>
      </c>
      <c r="G2700" s="2" t="n">
        <v>8.31</v>
      </c>
      <c r="H2700" s="2" t="n">
        <v>92</v>
      </c>
      <c r="I2700" s="2" t="n">
        <v>0</v>
      </c>
      <c r="J2700" s="2" t="inlineStr">
        <is>
          <t>GPA</t>
        </is>
      </c>
      <c r="K2700" s="2">
        <f>IF(I2700&lt;&gt;"",I2700,IFERROR(INDEX(Base!$I:$I,MATCH(1,(Base!$C:$C=C2700)*(Base!$I:$I&lt;&gt;""),0)),0))</f>
        <v/>
      </c>
      <c r="L2700" s="2">
        <f>IF(AND(I2700="",K2700&gt;0),"SIM","NÃO")</f>
        <v/>
      </c>
      <c r="M2700" s="2">
        <f>IF(ISNUMBER(SEARCH("SEPARA",UPPER(C2700))),"NÃO","SIM")</f>
        <v/>
      </c>
      <c r="N2700" s="2">
        <f>IFERROR(H2700/K2700,0)</f>
        <v/>
      </c>
      <c r="O2700" s="2">
        <f>IF(M2700="NÃO","EXCLUÍDO",IF(N2700&lt;Premissas!$B$8,"&lt; 1,00",IF(N2700&lt;Premissas!$B$9,"1,00 – 1,19",IF(N2700&lt;Premissas!$B$10,"1,20 – 1,39",IF(N2700&lt;Premissas!$B$11,"1,40 – 1,59",IF(N2700&lt;Premissas!$B$12,"1,60 – 1,99","≥ 2,00"))))))</f>
        <v/>
      </c>
      <c r="P2700" s="5">
        <f>IF(OR(M2700="NÃO",N2700&lt;Premissas!$B$8),Premissas!$B$13,IF(N2700&lt;Premissas!$B$9,Premissas!$B$14,IF(N2700&lt;Premissas!$B$10,Premissas!$B$15,IF(N2700&lt;Premissas!$B$11,Premissas!$B$16,IF(N2700&lt;Premissas!$B$12,Premissas!$B$17,Premissas!$B$18)))))</f>
        <v/>
      </c>
      <c r="Q2700" s="5">
        <f>IFERROR(P2700/Premissas!$B$4,0)</f>
        <v/>
      </c>
    </row>
    <row r="2701">
      <c r="A2701" s="2" t="n">
        <v>8</v>
      </c>
      <c r="B2701" s="2" t="n">
        <v>930</v>
      </c>
      <c r="C2701" s="2" t="inlineStr">
        <is>
          <t>SEPARACAO</t>
        </is>
      </c>
      <c r="D2701" s="2" t="inlineStr">
        <is>
          <t>5979374</t>
        </is>
      </c>
      <c r="E2701" s="2" t="inlineStr">
        <is>
          <t>Michael Andretti Rodrigues Da Costa</t>
        </is>
      </c>
      <c r="F2701" s="2" t="n">
        <v>5902</v>
      </c>
      <c r="G2701" s="2" t="n">
        <v>67.09999999999999</v>
      </c>
      <c r="H2701" s="2" t="n">
        <v>88</v>
      </c>
      <c r="I2701" s="2" t="n">
        <v>0</v>
      </c>
      <c r="J2701" s="2" t="inlineStr">
        <is>
          <t>GPA</t>
        </is>
      </c>
      <c r="K2701" s="2">
        <f>IF(I2701&lt;&gt;"",I2701,IFERROR(INDEX(Base!$I:$I,MATCH(1,(Base!$C:$C=C2701)*(Base!$I:$I&lt;&gt;""),0)),0))</f>
        <v/>
      </c>
      <c r="L2701" s="2">
        <f>IF(AND(I2701="",K2701&gt;0),"SIM","NÃO")</f>
        <v/>
      </c>
      <c r="M2701" s="2">
        <f>IF(ISNUMBER(SEARCH("SEPARA",UPPER(C2701))),"NÃO","SIM")</f>
        <v/>
      </c>
      <c r="N2701" s="2">
        <f>IFERROR(H2701/K2701,0)</f>
        <v/>
      </c>
      <c r="O2701" s="2">
        <f>IF(M2701="NÃO","EXCLUÍDO",IF(N2701&lt;Premissas!$B$8,"&lt; 1,00",IF(N2701&lt;Premissas!$B$9,"1,00 – 1,19",IF(N2701&lt;Premissas!$B$10,"1,20 – 1,39",IF(N2701&lt;Premissas!$B$11,"1,40 – 1,59",IF(N2701&lt;Premissas!$B$12,"1,60 – 1,99","≥ 2,00"))))))</f>
        <v/>
      </c>
      <c r="P2701" s="5">
        <f>IF(OR(M2701="NÃO",N2701&lt;Premissas!$B$8),Premissas!$B$13,IF(N2701&lt;Premissas!$B$9,Premissas!$B$14,IF(N2701&lt;Premissas!$B$10,Premissas!$B$15,IF(N2701&lt;Premissas!$B$11,Premissas!$B$16,IF(N2701&lt;Premissas!$B$12,Premissas!$B$17,Premissas!$B$18)))))</f>
        <v/>
      </c>
      <c r="Q2701" s="5">
        <f>IFERROR(P2701/Premissas!$B$4,0)</f>
        <v/>
      </c>
    </row>
    <row r="2702">
      <c r="A2702" s="2" t="n">
        <v>8</v>
      </c>
      <c r="B2702" s="2" t="n">
        <v>930</v>
      </c>
      <c r="C2702" s="2" t="inlineStr">
        <is>
          <t>SEPARACAO</t>
        </is>
      </c>
      <c r="D2702" s="2" t="inlineStr">
        <is>
          <t>5981336</t>
        </is>
      </c>
      <c r="E2702" s="2" t="inlineStr">
        <is>
          <t>Rodrigo Dos Santos Alves</t>
        </is>
      </c>
      <c r="F2702" s="2" t="n">
        <v>6950</v>
      </c>
      <c r="G2702" s="2" t="n">
        <v>82.87</v>
      </c>
      <c r="H2702" s="2" t="n">
        <v>84</v>
      </c>
      <c r="I2702" s="2" t="n">
        <v>0</v>
      </c>
      <c r="J2702" s="2" t="inlineStr">
        <is>
          <t>GPA</t>
        </is>
      </c>
      <c r="K2702" s="2">
        <f>IF(I2702&lt;&gt;"",I2702,IFERROR(INDEX(Base!$I:$I,MATCH(1,(Base!$C:$C=C2702)*(Base!$I:$I&lt;&gt;""),0)),0))</f>
        <v/>
      </c>
      <c r="L2702" s="2">
        <f>IF(AND(I2702="",K2702&gt;0),"SIM","NÃO")</f>
        <v/>
      </c>
      <c r="M2702" s="2">
        <f>IF(ISNUMBER(SEARCH("SEPARA",UPPER(C2702))),"NÃO","SIM")</f>
        <v/>
      </c>
      <c r="N2702" s="2">
        <f>IFERROR(H2702/K2702,0)</f>
        <v/>
      </c>
      <c r="O2702" s="2">
        <f>IF(M2702="NÃO","EXCLUÍDO",IF(N2702&lt;Premissas!$B$8,"&lt; 1,00",IF(N2702&lt;Premissas!$B$9,"1,00 – 1,19",IF(N2702&lt;Premissas!$B$10,"1,20 – 1,39",IF(N2702&lt;Premissas!$B$11,"1,40 – 1,59",IF(N2702&lt;Premissas!$B$12,"1,60 – 1,99","≥ 2,00"))))))</f>
        <v/>
      </c>
      <c r="P2702" s="5">
        <f>IF(OR(M2702="NÃO",N2702&lt;Premissas!$B$8),Premissas!$B$13,IF(N2702&lt;Premissas!$B$9,Premissas!$B$14,IF(N2702&lt;Premissas!$B$10,Premissas!$B$15,IF(N2702&lt;Premissas!$B$11,Premissas!$B$16,IF(N2702&lt;Premissas!$B$12,Premissas!$B$17,Premissas!$B$18)))))</f>
        <v/>
      </c>
      <c r="Q2702" s="5">
        <f>IFERROR(P2702/Premissas!$B$4,0)</f>
        <v/>
      </c>
    </row>
    <row r="2703">
      <c r="A2703" s="2" t="n">
        <v>8</v>
      </c>
      <c r="B2703" s="2" t="n">
        <v>930</v>
      </c>
      <c r="C2703" s="2" t="inlineStr">
        <is>
          <t>SEPARACAO</t>
        </is>
      </c>
      <c r="D2703" s="2" t="inlineStr">
        <is>
          <t>5981786</t>
        </is>
      </c>
      <c r="E2703" s="2" t="inlineStr">
        <is>
          <t>Eldaissy Maria De Sousa Silva</t>
        </is>
      </c>
      <c r="F2703" s="2" t="n">
        <v>2589</v>
      </c>
      <c r="G2703" s="2" t="n">
        <v>32.85</v>
      </c>
      <c r="H2703" s="2" t="n">
        <v>79</v>
      </c>
      <c r="I2703" s="2" t="n">
        <v>0</v>
      </c>
      <c r="J2703" s="2" t="inlineStr">
        <is>
          <t>GPA</t>
        </is>
      </c>
      <c r="K2703" s="2">
        <f>IF(I2703&lt;&gt;"",I2703,IFERROR(INDEX(Base!$I:$I,MATCH(1,(Base!$C:$C=C2703)*(Base!$I:$I&lt;&gt;""),0)),0))</f>
        <v/>
      </c>
      <c r="L2703" s="2">
        <f>IF(AND(I2703="",K2703&gt;0),"SIM","NÃO")</f>
        <v/>
      </c>
      <c r="M2703" s="2">
        <f>IF(ISNUMBER(SEARCH("SEPARA",UPPER(C2703))),"NÃO","SIM")</f>
        <v/>
      </c>
      <c r="N2703" s="2">
        <f>IFERROR(H2703/K2703,0)</f>
        <v/>
      </c>
      <c r="O2703" s="2">
        <f>IF(M2703="NÃO","EXCLUÍDO",IF(N2703&lt;Premissas!$B$8,"&lt; 1,00",IF(N2703&lt;Premissas!$B$9,"1,00 – 1,19",IF(N2703&lt;Premissas!$B$10,"1,20 – 1,39",IF(N2703&lt;Premissas!$B$11,"1,40 – 1,59",IF(N2703&lt;Premissas!$B$12,"1,60 – 1,99","≥ 2,00"))))))</f>
        <v/>
      </c>
      <c r="P2703" s="5">
        <f>IF(OR(M2703="NÃO",N2703&lt;Premissas!$B$8),Premissas!$B$13,IF(N2703&lt;Premissas!$B$9,Premissas!$B$14,IF(N2703&lt;Premissas!$B$10,Premissas!$B$15,IF(N2703&lt;Premissas!$B$11,Premissas!$B$16,IF(N2703&lt;Premissas!$B$12,Premissas!$B$17,Premissas!$B$18)))))</f>
        <v/>
      </c>
      <c r="Q2703" s="5">
        <f>IFERROR(P2703/Premissas!$B$4,0)</f>
        <v/>
      </c>
    </row>
    <row r="2704">
      <c r="A2704" s="2" t="n">
        <v>8</v>
      </c>
      <c r="B2704" s="2" t="n">
        <v>930</v>
      </c>
      <c r="C2704" s="2" t="inlineStr">
        <is>
          <t>SEPARACAO</t>
        </is>
      </c>
      <c r="D2704" s="2" t="inlineStr">
        <is>
          <t>5982243</t>
        </is>
      </c>
      <c r="E2704" s="2" t="inlineStr">
        <is>
          <t>Mayara Loyse De Souza Santos</t>
        </is>
      </c>
      <c r="F2704" s="2" t="n">
        <v>1419</v>
      </c>
      <c r="G2704" s="2" t="n">
        <v>20.58</v>
      </c>
      <c r="H2704" s="2" t="n">
        <v>69</v>
      </c>
      <c r="I2704" s="2" t="n">
        <v>0</v>
      </c>
      <c r="J2704" s="2" t="inlineStr">
        <is>
          <t>GPA</t>
        </is>
      </c>
      <c r="K2704" s="2">
        <f>IF(I2704&lt;&gt;"",I2704,IFERROR(INDEX(Base!$I:$I,MATCH(1,(Base!$C:$C=C2704)*(Base!$I:$I&lt;&gt;""),0)),0))</f>
        <v/>
      </c>
      <c r="L2704" s="2">
        <f>IF(AND(I2704="",K2704&gt;0),"SIM","NÃO")</f>
        <v/>
      </c>
      <c r="M2704" s="2">
        <f>IF(ISNUMBER(SEARCH("SEPARA",UPPER(C2704))),"NÃO","SIM")</f>
        <v/>
      </c>
      <c r="N2704" s="2">
        <f>IFERROR(H2704/K2704,0)</f>
        <v/>
      </c>
      <c r="O2704" s="2">
        <f>IF(M2704="NÃO","EXCLUÍDO",IF(N2704&lt;Premissas!$B$8,"&lt; 1,00",IF(N2704&lt;Premissas!$B$9,"1,00 – 1,19",IF(N2704&lt;Premissas!$B$10,"1,20 – 1,39",IF(N2704&lt;Premissas!$B$11,"1,40 – 1,59",IF(N2704&lt;Premissas!$B$12,"1,60 – 1,99","≥ 2,00"))))))</f>
        <v/>
      </c>
      <c r="P2704" s="5">
        <f>IF(OR(M2704="NÃO",N2704&lt;Premissas!$B$8),Premissas!$B$13,IF(N2704&lt;Premissas!$B$9,Premissas!$B$14,IF(N2704&lt;Premissas!$B$10,Premissas!$B$15,IF(N2704&lt;Premissas!$B$11,Premissas!$B$16,IF(N2704&lt;Premissas!$B$12,Premissas!$B$17,Premissas!$B$18)))))</f>
        <v/>
      </c>
      <c r="Q2704" s="5">
        <f>IFERROR(P2704/Premissas!$B$4,0)</f>
        <v/>
      </c>
    </row>
    <row r="2705">
      <c r="A2705" s="2" t="n">
        <v>8</v>
      </c>
      <c r="B2705" s="2" t="n">
        <v>930</v>
      </c>
      <c r="C2705" s="2" t="inlineStr">
        <is>
          <t>SEPARACAO</t>
        </is>
      </c>
      <c r="D2705" s="2" t="inlineStr">
        <is>
          <t>5984165</t>
        </is>
      </c>
      <c r="E2705" s="2" t="inlineStr">
        <is>
          <t>Tiago Henrique Oliveira Dos Santos</t>
        </is>
      </c>
      <c r="F2705" s="2" t="n">
        <v>371</v>
      </c>
      <c r="G2705" s="2" t="n">
        <v>4.24</v>
      </c>
      <c r="H2705" s="2" t="n">
        <v>88</v>
      </c>
      <c r="I2705" s="2" t="n">
        <v>0</v>
      </c>
      <c r="J2705" s="2" t="inlineStr">
        <is>
          <t>GPA</t>
        </is>
      </c>
      <c r="K2705" s="2">
        <f>IF(I2705&lt;&gt;"",I2705,IFERROR(INDEX(Base!$I:$I,MATCH(1,(Base!$C:$C=C2705)*(Base!$I:$I&lt;&gt;""),0)),0))</f>
        <v/>
      </c>
      <c r="L2705" s="2">
        <f>IF(AND(I2705="",K2705&gt;0),"SIM","NÃO")</f>
        <v/>
      </c>
      <c r="M2705" s="2">
        <f>IF(ISNUMBER(SEARCH("SEPARA",UPPER(C2705))),"NÃO","SIM")</f>
        <v/>
      </c>
      <c r="N2705" s="2">
        <f>IFERROR(H2705/K2705,0)</f>
        <v/>
      </c>
      <c r="O2705" s="2">
        <f>IF(M2705="NÃO","EXCLUÍDO",IF(N2705&lt;Premissas!$B$8,"&lt; 1,00",IF(N2705&lt;Premissas!$B$9,"1,00 – 1,19",IF(N2705&lt;Premissas!$B$10,"1,20 – 1,39",IF(N2705&lt;Premissas!$B$11,"1,40 – 1,59",IF(N2705&lt;Premissas!$B$12,"1,60 – 1,99","≥ 2,00"))))))</f>
        <v/>
      </c>
      <c r="P2705" s="5">
        <f>IF(OR(M2705="NÃO",N2705&lt;Premissas!$B$8),Premissas!$B$13,IF(N2705&lt;Premissas!$B$9,Premissas!$B$14,IF(N2705&lt;Premissas!$B$10,Premissas!$B$15,IF(N2705&lt;Premissas!$B$11,Premissas!$B$16,IF(N2705&lt;Premissas!$B$12,Premissas!$B$17,Premissas!$B$18)))))</f>
        <v/>
      </c>
      <c r="Q2705" s="5">
        <f>IFERROR(P2705/Premissas!$B$4,0)</f>
        <v/>
      </c>
    </row>
    <row r="2706">
      <c r="A2706" s="2" t="n">
        <v>8</v>
      </c>
      <c r="B2706" s="2" t="n">
        <v>930</v>
      </c>
      <c r="C2706" s="2" t="inlineStr">
        <is>
          <t>SEPARACAO</t>
        </is>
      </c>
      <c r="D2706" s="2" t="inlineStr">
        <is>
          <t>5986648</t>
        </is>
      </c>
      <c r="E2706" s="2" t="inlineStr">
        <is>
          <t>Lucas Felix Nunes</t>
        </is>
      </c>
      <c r="F2706" s="2" t="n">
        <v>6358</v>
      </c>
      <c r="G2706" s="2" t="n">
        <v>64.36</v>
      </c>
      <c r="H2706" s="2" t="n">
        <v>99</v>
      </c>
      <c r="I2706" s="2" t="n">
        <v>0</v>
      </c>
      <c r="J2706" s="2" t="inlineStr">
        <is>
          <t>GPA</t>
        </is>
      </c>
      <c r="K2706" s="2">
        <f>IF(I2706&lt;&gt;"",I2706,IFERROR(INDEX(Base!$I:$I,MATCH(1,(Base!$C:$C=C2706)*(Base!$I:$I&lt;&gt;""),0)),0))</f>
        <v/>
      </c>
      <c r="L2706" s="2">
        <f>IF(AND(I2706="",K2706&gt;0),"SIM","NÃO")</f>
        <v/>
      </c>
      <c r="M2706" s="2">
        <f>IF(ISNUMBER(SEARCH("SEPARA",UPPER(C2706))),"NÃO","SIM")</f>
        <v/>
      </c>
      <c r="N2706" s="2">
        <f>IFERROR(H2706/K2706,0)</f>
        <v/>
      </c>
      <c r="O2706" s="2">
        <f>IF(M2706="NÃO","EXCLUÍDO",IF(N2706&lt;Premissas!$B$8,"&lt; 1,00",IF(N2706&lt;Premissas!$B$9,"1,00 – 1,19",IF(N2706&lt;Premissas!$B$10,"1,20 – 1,39",IF(N2706&lt;Premissas!$B$11,"1,40 – 1,59",IF(N2706&lt;Premissas!$B$12,"1,60 – 1,99","≥ 2,00"))))))</f>
        <v/>
      </c>
      <c r="P2706" s="5">
        <f>IF(OR(M2706="NÃO",N2706&lt;Premissas!$B$8),Premissas!$B$13,IF(N2706&lt;Premissas!$B$9,Premissas!$B$14,IF(N2706&lt;Premissas!$B$10,Premissas!$B$15,IF(N2706&lt;Premissas!$B$11,Premissas!$B$16,IF(N2706&lt;Premissas!$B$12,Premissas!$B$17,Premissas!$B$18)))))</f>
        <v/>
      </c>
      <c r="Q2706" s="5">
        <f>IFERROR(P2706/Premissas!$B$4,0)</f>
        <v/>
      </c>
    </row>
    <row r="2707">
      <c r="A2707" s="2" t="n">
        <v>8</v>
      </c>
      <c r="B2707" s="2" t="n">
        <v>930</v>
      </c>
      <c r="C2707" s="2" t="inlineStr">
        <is>
          <t>SEPARACAO</t>
        </is>
      </c>
      <c r="D2707" s="2" t="inlineStr">
        <is>
          <t>5986818</t>
        </is>
      </c>
      <c r="E2707" s="2" t="inlineStr">
        <is>
          <t>Ana Vitoria Brito Do Nascimento</t>
        </is>
      </c>
      <c r="F2707" s="2" t="n">
        <v>3109</v>
      </c>
      <c r="G2707" s="2" t="n">
        <v>126.86</v>
      </c>
      <c r="H2707" s="2" t="n">
        <v>25</v>
      </c>
      <c r="I2707" s="2" t="n">
        <v>0</v>
      </c>
      <c r="J2707" s="2" t="inlineStr">
        <is>
          <t>GPA</t>
        </is>
      </c>
      <c r="K2707" s="2">
        <f>IF(I2707&lt;&gt;"",I2707,IFERROR(INDEX(Base!$I:$I,MATCH(1,(Base!$C:$C=C2707)*(Base!$I:$I&lt;&gt;""),0)),0))</f>
        <v/>
      </c>
      <c r="L2707" s="2">
        <f>IF(AND(I2707="",K2707&gt;0),"SIM","NÃO")</f>
        <v/>
      </c>
      <c r="M2707" s="2">
        <f>IF(ISNUMBER(SEARCH("SEPARA",UPPER(C2707))),"NÃO","SIM")</f>
        <v/>
      </c>
      <c r="N2707" s="2">
        <f>IFERROR(H2707/K2707,0)</f>
        <v/>
      </c>
      <c r="O2707" s="2">
        <f>IF(M2707="NÃO","EXCLUÍDO",IF(N2707&lt;Premissas!$B$8,"&lt; 1,00",IF(N2707&lt;Premissas!$B$9,"1,00 – 1,19",IF(N2707&lt;Premissas!$B$10,"1,20 – 1,39",IF(N2707&lt;Premissas!$B$11,"1,40 – 1,59",IF(N2707&lt;Premissas!$B$12,"1,60 – 1,99","≥ 2,00"))))))</f>
        <v/>
      </c>
      <c r="P2707" s="5">
        <f>IF(OR(M2707="NÃO",N2707&lt;Premissas!$B$8),Premissas!$B$13,IF(N2707&lt;Premissas!$B$9,Premissas!$B$14,IF(N2707&lt;Premissas!$B$10,Premissas!$B$15,IF(N2707&lt;Premissas!$B$11,Premissas!$B$16,IF(N2707&lt;Premissas!$B$12,Premissas!$B$17,Premissas!$B$18)))))</f>
        <v/>
      </c>
      <c r="Q2707" s="5">
        <f>IFERROR(P2707/Premissas!$B$4,0)</f>
        <v/>
      </c>
    </row>
    <row r="2708">
      <c r="A2708" s="2" t="n">
        <v>8</v>
      </c>
      <c r="B2708" s="2" t="n">
        <v>930</v>
      </c>
      <c r="C2708" s="2" t="inlineStr">
        <is>
          <t>SEPARACAO</t>
        </is>
      </c>
      <c r="D2708" s="2" t="inlineStr">
        <is>
          <t>5987113</t>
        </is>
      </c>
      <c r="E2708" s="2" t="inlineStr">
        <is>
          <t>Venancio Bezerra Cavalcante</t>
        </is>
      </c>
      <c r="F2708" s="2" t="n">
        <v>6241</v>
      </c>
      <c r="G2708" s="2" t="n">
        <v>72.94</v>
      </c>
      <c r="H2708" s="2" t="n">
        <v>86</v>
      </c>
      <c r="I2708" s="2" t="n">
        <v>0</v>
      </c>
      <c r="J2708" s="2" t="inlineStr">
        <is>
          <t>GPA</t>
        </is>
      </c>
      <c r="K2708" s="2">
        <f>IF(I2708&lt;&gt;"",I2708,IFERROR(INDEX(Base!$I:$I,MATCH(1,(Base!$C:$C=C2708)*(Base!$I:$I&lt;&gt;""),0)),0))</f>
        <v/>
      </c>
      <c r="L2708" s="2">
        <f>IF(AND(I2708="",K2708&gt;0),"SIM","NÃO")</f>
        <v/>
      </c>
      <c r="M2708" s="2">
        <f>IF(ISNUMBER(SEARCH("SEPARA",UPPER(C2708))),"NÃO","SIM")</f>
        <v/>
      </c>
      <c r="N2708" s="2">
        <f>IFERROR(H2708/K2708,0)</f>
        <v/>
      </c>
      <c r="O2708" s="2">
        <f>IF(M2708="NÃO","EXCLUÍDO",IF(N2708&lt;Premissas!$B$8,"&lt; 1,00",IF(N2708&lt;Premissas!$B$9,"1,00 – 1,19",IF(N2708&lt;Premissas!$B$10,"1,20 – 1,39",IF(N2708&lt;Premissas!$B$11,"1,40 – 1,59",IF(N2708&lt;Premissas!$B$12,"1,60 – 1,99","≥ 2,00"))))))</f>
        <v/>
      </c>
      <c r="P2708" s="5">
        <f>IF(OR(M2708="NÃO",N2708&lt;Premissas!$B$8),Premissas!$B$13,IF(N2708&lt;Premissas!$B$9,Premissas!$B$14,IF(N2708&lt;Premissas!$B$10,Premissas!$B$15,IF(N2708&lt;Premissas!$B$11,Premissas!$B$16,IF(N2708&lt;Premissas!$B$12,Premissas!$B$17,Premissas!$B$18)))))</f>
        <v/>
      </c>
      <c r="Q2708" s="5">
        <f>IFERROR(P2708/Premissas!$B$4,0)</f>
        <v/>
      </c>
    </row>
    <row r="2709">
      <c r="A2709" s="2" t="n">
        <v>8</v>
      </c>
      <c r="B2709" s="2" t="n">
        <v>930</v>
      </c>
      <c r="C2709" s="2" t="inlineStr">
        <is>
          <t>SEPARACAO</t>
        </is>
      </c>
      <c r="D2709" s="2" t="inlineStr">
        <is>
          <t>5987482</t>
        </is>
      </c>
      <c r="E2709" s="2" t="inlineStr">
        <is>
          <t>Lindomar Rocha De Almeida</t>
        </is>
      </c>
      <c r="F2709" s="2" t="n">
        <v>2754</v>
      </c>
      <c r="G2709" s="2" t="n">
        <v>75.3</v>
      </c>
      <c r="H2709" s="2" t="n">
        <v>37</v>
      </c>
      <c r="I2709" s="2" t="n">
        <v>0</v>
      </c>
      <c r="J2709" s="2" t="inlineStr">
        <is>
          <t>GPA</t>
        </is>
      </c>
      <c r="K2709" s="2">
        <f>IF(I2709&lt;&gt;"",I2709,IFERROR(INDEX(Base!$I:$I,MATCH(1,(Base!$C:$C=C2709)*(Base!$I:$I&lt;&gt;""),0)),0))</f>
        <v/>
      </c>
      <c r="L2709" s="2">
        <f>IF(AND(I2709="",K2709&gt;0),"SIM","NÃO")</f>
        <v/>
      </c>
      <c r="M2709" s="2">
        <f>IF(ISNUMBER(SEARCH("SEPARA",UPPER(C2709))),"NÃO","SIM")</f>
        <v/>
      </c>
      <c r="N2709" s="2">
        <f>IFERROR(H2709/K2709,0)</f>
        <v/>
      </c>
      <c r="O2709" s="2">
        <f>IF(M2709="NÃO","EXCLUÍDO",IF(N2709&lt;Premissas!$B$8,"&lt; 1,00",IF(N2709&lt;Premissas!$B$9,"1,00 – 1,19",IF(N2709&lt;Premissas!$B$10,"1,20 – 1,39",IF(N2709&lt;Premissas!$B$11,"1,40 – 1,59",IF(N2709&lt;Premissas!$B$12,"1,60 – 1,99","≥ 2,00"))))))</f>
        <v/>
      </c>
      <c r="P2709" s="5">
        <f>IF(OR(M2709="NÃO",N2709&lt;Premissas!$B$8),Premissas!$B$13,IF(N2709&lt;Premissas!$B$9,Premissas!$B$14,IF(N2709&lt;Premissas!$B$10,Premissas!$B$15,IF(N2709&lt;Premissas!$B$11,Premissas!$B$16,IF(N2709&lt;Premissas!$B$12,Premissas!$B$17,Premissas!$B$18)))))</f>
        <v/>
      </c>
      <c r="Q2709" s="5">
        <f>IFERROR(P2709/Premissas!$B$4,0)</f>
        <v/>
      </c>
    </row>
    <row r="2710">
      <c r="A2710" s="2" t="n">
        <v>8</v>
      </c>
      <c r="B2710" s="2" t="n">
        <v>930</v>
      </c>
      <c r="C2710" s="2" t="inlineStr">
        <is>
          <t>SEPARACAO</t>
        </is>
      </c>
      <c r="D2710" s="2" t="inlineStr">
        <is>
          <t>5987970</t>
        </is>
      </c>
      <c r="E2710" s="2" t="inlineStr">
        <is>
          <t>Genivania Ribeiro Jurema</t>
        </is>
      </c>
      <c r="F2710" s="2" t="n">
        <v>4256</v>
      </c>
      <c r="G2710" s="2" t="n">
        <v>67.2</v>
      </c>
      <c r="H2710" s="2" t="n">
        <v>63</v>
      </c>
      <c r="I2710" s="2" t="n">
        <v>0</v>
      </c>
      <c r="J2710" s="2" t="inlineStr">
        <is>
          <t>GPA</t>
        </is>
      </c>
      <c r="K2710" s="2">
        <f>IF(I2710&lt;&gt;"",I2710,IFERROR(INDEX(Base!$I:$I,MATCH(1,(Base!$C:$C=C2710)*(Base!$I:$I&lt;&gt;""),0)),0))</f>
        <v/>
      </c>
      <c r="L2710" s="2">
        <f>IF(AND(I2710="",K2710&gt;0),"SIM","NÃO")</f>
        <v/>
      </c>
      <c r="M2710" s="2">
        <f>IF(ISNUMBER(SEARCH("SEPARA",UPPER(C2710))),"NÃO","SIM")</f>
        <v/>
      </c>
      <c r="N2710" s="2">
        <f>IFERROR(H2710/K2710,0)</f>
        <v/>
      </c>
      <c r="O2710" s="2">
        <f>IF(M2710="NÃO","EXCLUÍDO",IF(N2710&lt;Premissas!$B$8,"&lt; 1,00",IF(N2710&lt;Premissas!$B$9,"1,00 – 1,19",IF(N2710&lt;Premissas!$B$10,"1,20 – 1,39",IF(N2710&lt;Premissas!$B$11,"1,40 – 1,59",IF(N2710&lt;Premissas!$B$12,"1,60 – 1,99","≥ 2,00"))))))</f>
        <v/>
      </c>
      <c r="P2710" s="5">
        <f>IF(OR(M2710="NÃO",N2710&lt;Premissas!$B$8),Premissas!$B$13,IF(N2710&lt;Premissas!$B$9,Premissas!$B$14,IF(N2710&lt;Premissas!$B$10,Premissas!$B$15,IF(N2710&lt;Premissas!$B$11,Premissas!$B$16,IF(N2710&lt;Premissas!$B$12,Premissas!$B$17,Premissas!$B$18)))))</f>
        <v/>
      </c>
      <c r="Q2710" s="5">
        <f>IFERROR(P2710/Premissas!$B$4,0)</f>
        <v/>
      </c>
    </row>
    <row r="2711">
      <c r="A2711" s="2" t="n">
        <v>8</v>
      </c>
      <c r="B2711" s="2" t="n">
        <v>930</v>
      </c>
      <c r="C2711" s="2" t="inlineStr">
        <is>
          <t>CARREGAMENTO</t>
        </is>
      </c>
      <c r="D2711" s="2" t="inlineStr">
        <is>
          <t>5988225</t>
        </is>
      </c>
      <c r="E2711" s="2" t="inlineStr">
        <is>
          <t>Gabriel Nogueira Mauricio</t>
        </is>
      </c>
      <c r="F2711" s="2" t="n">
        <v>1092</v>
      </c>
      <c r="G2711" s="2" t="n">
        <v>101.92</v>
      </c>
      <c r="H2711" s="2" t="n">
        <v>11</v>
      </c>
      <c r="I2711" s="2" t="n">
        <v>0</v>
      </c>
      <c r="J2711" s="2" t="inlineStr">
        <is>
          <t>GPA</t>
        </is>
      </c>
      <c r="K2711" s="2">
        <f>IF(I2711&lt;&gt;"",I2711,IFERROR(INDEX(Base!$I:$I,MATCH(1,(Base!$C:$C=C2711)*(Base!$I:$I&lt;&gt;""),0)),0))</f>
        <v/>
      </c>
      <c r="L2711" s="2">
        <f>IF(AND(I2711="",K2711&gt;0),"SIM","NÃO")</f>
        <v/>
      </c>
      <c r="M2711" s="2">
        <f>IF(ISNUMBER(SEARCH("SEPARA",UPPER(C2711))),"NÃO","SIM")</f>
        <v/>
      </c>
      <c r="N2711" s="2">
        <f>IFERROR(H2711/K2711,0)</f>
        <v/>
      </c>
      <c r="O2711" s="2">
        <f>IF(M2711="NÃO","EXCLUÍDO",IF(N2711&lt;Premissas!$B$8,"&lt; 1,00",IF(N2711&lt;Premissas!$B$9,"1,00 – 1,19",IF(N2711&lt;Premissas!$B$10,"1,20 – 1,39",IF(N2711&lt;Premissas!$B$11,"1,40 – 1,59",IF(N2711&lt;Premissas!$B$12,"1,60 – 1,99","≥ 2,00"))))))</f>
        <v/>
      </c>
      <c r="P2711" s="5">
        <f>IF(OR(M2711="NÃO",N2711&lt;Premissas!$B$8),Premissas!$B$13,IF(N2711&lt;Premissas!$B$9,Premissas!$B$14,IF(N2711&lt;Premissas!$B$10,Premissas!$B$15,IF(N2711&lt;Premissas!$B$11,Premissas!$B$16,IF(N2711&lt;Premissas!$B$12,Premissas!$B$17,Premissas!$B$18)))))</f>
        <v/>
      </c>
      <c r="Q2711" s="5">
        <f>IFERROR(P2711/Premissas!$B$4,0)</f>
        <v/>
      </c>
    </row>
    <row r="2712">
      <c r="A2712" s="2" t="n">
        <v>8</v>
      </c>
      <c r="B2712" s="2" t="n">
        <v>930</v>
      </c>
      <c r="C2712" s="2" t="inlineStr">
        <is>
          <t>SEPARACAO</t>
        </is>
      </c>
      <c r="D2712" s="2" t="inlineStr">
        <is>
          <t>5989310</t>
        </is>
      </c>
      <c r="E2712" s="2" t="inlineStr">
        <is>
          <t>Lourival Marcelino Da Silva</t>
        </is>
      </c>
      <c r="F2712" s="2" t="n">
        <v>5760</v>
      </c>
      <c r="G2712" s="2" t="n">
        <v>78.68000000000001</v>
      </c>
      <c r="H2712" s="2" t="n">
        <v>73</v>
      </c>
      <c r="I2712" s="2" t="n">
        <v>0</v>
      </c>
      <c r="J2712" s="2" t="inlineStr">
        <is>
          <t>GPA</t>
        </is>
      </c>
      <c r="K2712" s="2">
        <f>IF(I2712&lt;&gt;"",I2712,IFERROR(INDEX(Base!$I:$I,MATCH(1,(Base!$C:$C=C2712)*(Base!$I:$I&lt;&gt;""),0)),0))</f>
        <v/>
      </c>
      <c r="L2712" s="2">
        <f>IF(AND(I2712="",K2712&gt;0),"SIM","NÃO")</f>
        <v/>
      </c>
      <c r="M2712" s="2">
        <f>IF(ISNUMBER(SEARCH("SEPARA",UPPER(C2712))),"NÃO","SIM")</f>
        <v/>
      </c>
      <c r="N2712" s="2">
        <f>IFERROR(H2712/K2712,0)</f>
        <v/>
      </c>
      <c r="O2712" s="2">
        <f>IF(M2712="NÃO","EXCLUÍDO",IF(N2712&lt;Premissas!$B$8,"&lt; 1,00",IF(N2712&lt;Premissas!$B$9,"1,00 – 1,19",IF(N2712&lt;Premissas!$B$10,"1,20 – 1,39",IF(N2712&lt;Premissas!$B$11,"1,40 – 1,59",IF(N2712&lt;Premissas!$B$12,"1,60 – 1,99","≥ 2,00"))))))</f>
        <v/>
      </c>
      <c r="P2712" s="5">
        <f>IF(OR(M2712="NÃO",N2712&lt;Premissas!$B$8),Premissas!$B$13,IF(N2712&lt;Premissas!$B$9,Premissas!$B$14,IF(N2712&lt;Premissas!$B$10,Premissas!$B$15,IF(N2712&lt;Premissas!$B$11,Premissas!$B$16,IF(N2712&lt;Premissas!$B$12,Premissas!$B$17,Premissas!$B$18)))))</f>
        <v/>
      </c>
      <c r="Q2712" s="5">
        <f>IFERROR(P2712/Premissas!$B$4,0)</f>
        <v/>
      </c>
    </row>
    <row r="2713">
      <c r="A2713" s="2" t="n">
        <v>8</v>
      </c>
      <c r="B2713" s="2" t="n">
        <v>930</v>
      </c>
      <c r="C2713" s="2" t="inlineStr">
        <is>
          <t>SEPARACAO</t>
        </is>
      </c>
      <c r="D2713" s="2" t="inlineStr">
        <is>
          <t>5990009</t>
        </is>
      </c>
      <c r="E2713" s="2" t="inlineStr">
        <is>
          <t>Arthur Sales Barbosa</t>
        </is>
      </c>
      <c r="F2713" s="2" t="n">
        <v>7104</v>
      </c>
      <c r="G2713" s="2" t="n">
        <v>89.04000000000001</v>
      </c>
      <c r="H2713" s="2" t="n">
        <v>80</v>
      </c>
      <c r="I2713" s="2" t="n">
        <v>0</v>
      </c>
      <c r="J2713" s="2" t="inlineStr">
        <is>
          <t>GPA</t>
        </is>
      </c>
      <c r="K2713" s="2">
        <f>IF(I2713&lt;&gt;"",I2713,IFERROR(INDEX(Base!$I:$I,MATCH(1,(Base!$C:$C=C2713)*(Base!$I:$I&lt;&gt;""),0)),0))</f>
        <v/>
      </c>
      <c r="L2713" s="2">
        <f>IF(AND(I2713="",K2713&gt;0),"SIM","NÃO")</f>
        <v/>
      </c>
      <c r="M2713" s="2">
        <f>IF(ISNUMBER(SEARCH("SEPARA",UPPER(C2713))),"NÃO","SIM")</f>
        <v/>
      </c>
      <c r="N2713" s="2">
        <f>IFERROR(H2713/K2713,0)</f>
        <v/>
      </c>
      <c r="O2713" s="2">
        <f>IF(M2713="NÃO","EXCLUÍDO",IF(N2713&lt;Premissas!$B$8,"&lt; 1,00",IF(N2713&lt;Premissas!$B$9,"1,00 – 1,19",IF(N2713&lt;Premissas!$B$10,"1,20 – 1,39",IF(N2713&lt;Premissas!$B$11,"1,40 – 1,59",IF(N2713&lt;Premissas!$B$12,"1,60 – 1,99","≥ 2,00"))))))</f>
        <v/>
      </c>
      <c r="P2713" s="5">
        <f>IF(OR(M2713="NÃO",N2713&lt;Premissas!$B$8),Premissas!$B$13,IF(N2713&lt;Premissas!$B$9,Premissas!$B$14,IF(N2713&lt;Premissas!$B$10,Premissas!$B$15,IF(N2713&lt;Premissas!$B$11,Premissas!$B$16,IF(N2713&lt;Premissas!$B$12,Premissas!$B$17,Premissas!$B$18)))))</f>
        <v/>
      </c>
      <c r="Q2713" s="5">
        <f>IFERROR(P2713/Premissas!$B$4,0)</f>
        <v/>
      </c>
    </row>
    <row r="2714">
      <c r="A2714" s="2" t="n">
        <v>8</v>
      </c>
      <c r="B2714" s="2" t="n">
        <v>930</v>
      </c>
      <c r="C2714" s="2" t="inlineStr">
        <is>
          <t>SEPARACAO</t>
        </is>
      </c>
      <c r="D2714" s="2" t="inlineStr">
        <is>
          <t>5990289</t>
        </is>
      </c>
      <c r="E2714" s="2" t="inlineStr">
        <is>
          <t>Mychell Martins Da Silva</t>
        </is>
      </c>
      <c r="F2714" s="2" t="n">
        <v>8555</v>
      </c>
      <c r="G2714" s="2" t="n">
        <v>130.72</v>
      </c>
      <c r="H2714" s="2" t="n">
        <v>65</v>
      </c>
      <c r="I2714" s="2" t="n">
        <v>0</v>
      </c>
      <c r="J2714" s="2" t="inlineStr">
        <is>
          <t>GPA</t>
        </is>
      </c>
      <c r="K2714" s="2">
        <f>IF(I2714&lt;&gt;"",I2714,IFERROR(INDEX(Base!$I:$I,MATCH(1,(Base!$C:$C=C2714)*(Base!$I:$I&lt;&gt;""),0)),0))</f>
        <v/>
      </c>
      <c r="L2714" s="2">
        <f>IF(AND(I2714="",K2714&gt;0),"SIM","NÃO")</f>
        <v/>
      </c>
      <c r="M2714" s="2">
        <f>IF(ISNUMBER(SEARCH("SEPARA",UPPER(C2714))),"NÃO","SIM")</f>
        <v/>
      </c>
      <c r="N2714" s="2">
        <f>IFERROR(H2714/K2714,0)</f>
        <v/>
      </c>
      <c r="O2714" s="2">
        <f>IF(M2714="NÃO","EXCLUÍDO",IF(N2714&lt;Premissas!$B$8,"&lt; 1,00",IF(N2714&lt;Premissas!$B$9,"1,00 – 1,19",IF(N2714&lt;Premissas!$B$10,"1,20 – 1,39",IF(N2714&lt;Premissas!$B$11,"1,40 – 1,59",IF(N2714&lt;Premissas!$B$12,"1,60 – 1,99","≥ 2,00"))))))</f>
        <v/>
      </c>
      <c r="P2714" s="5">
        <f>IF(OR(M2714="NÃO",N2714&lt;Premissas!$B$8),Premissas!$B$13,IF(N2714&lt;Premissas!$B$9,Premissas!$B$14,IF(N2714&lt;Premissas!$B$10,Premissas!$B$15,IF(N2714&lt;Premissas!$B$11,Premissas!$B$16,IF(N2714&lt;Premissas!$B$12,Premissas!$B$17,Premissas!$B$18)))))</f>
        <v/>
      </c>
      <c r="Q2714" s="5">
        <f>IFERROR(P2714/Premissas!$B$4,0)</f>
        <v/>
      </c>
    </row>
    <row r="2715">
      <c r="A2715" s="2" t="n">
        <v>8</v>
      </c>
      <c r="B2715" s="2" t="n">
        <v>930</v>
      </c>
      <c r="C2715" s="2" t="inlineStr">
        <is>
          <t>SEPARACAO</t>
        </is>
      </c>
      <c r="D2715" s="2" t="inlineStr">
        <is>
          <t>5990483</t>
        </is>
      </c>
      <c r="E2715" s="2" t="inlineStr">
        <is>
          <t>Queli Cristiane Nunes Da Silva</t>
        </is>
      </c>
      <c r="F2715" s="2" t="n">
        <v>2824</v>
      </c>
      <c r="G2715" s="2" t="n">
        <v>85.91</v>
      </c>
      <c r="H2715" s="2" t="n">
        <v>33</v>
      </c>
      <c r="I2715" s="2" t="n">
        <v>0</v>
      </c>
      <c r="J2715" s="2" t="inlineStr">
        <is>
          <t>GPA</t>
        </is>
      </c>
      <c r="K2715" s="2">
        <f>IF(I2715&lt;&gt;"",I2715,IFERROR(INDEX(Base!$I:$I,MATCH(1,(Base!$C:$C=C2715)*(Base!$I:$I&lt;&gt;""),0)),0))</f>
        <v/>
      </c>
      <c r="L2715" s="2">
        <f>IF(AND(I2715="",K2715&gt;0),"SIM","NÃO")</f>
        <v/>
      </c>
      <c r="M2715" s="2">
        <f>IF(ISNUMBER(SEARCH("SEPARA",UPPER(C2715))),"NÃO","SIM")</f>
        <v/>
      </c>
      <c r="N2715" s="2">
        <f>IFERROR(H2715/K2715,0)</f>
        <v/>
      </c>
      <c r="O2715" s="2">
        <f>IF(M2715="NÃO","EXCLUÍDO",IF(N2715&lt;Premissas!$B$8,"&lt; 1,00",IF(N2715&lt;Premissas!$B$9,"1,00 – 1,19",IF(N2715&lt;Premissas!$B$10,"1,20 – 1,39",IF(N2715&lt;Premissas!$B$11,"1,40 – 1,59",IF(N2715&lt;Premissas!$B$12,"1,60 – 1,99","≥ 2,00"))))))</f>
        <v/>
      </c>
      <c r="P2715" s="5">
        <f>IF(OR(M2715="NÃO",N2715&lt;Premissas!$B$8),Premissas!$B$13,IF(N2715&lt;Premissas!$B$9,Premissas!$B$14,IF(N2715&lt;Premissas!$B$10,Premissas!$B$15,IF(N2715&lt;Premissas!$B$11,Premissas!$B$16,IF(N2715&lt;Premissas!$B$12,Premissas!$B$17,Premissas!$B$18)))))</f>
        <v/>
      </c>
      <c r="Q2715" s="5">
        <f>IFERROR(P2715/Premissas!$B$4,0)</f>
        <v/>
      </c>
    </row>
    <row r="2716">
      <c r="A2716" s="2" t="n">
        <v>8</v>
      </c>
      <c r="B2716" s="2" t="n">
        <v>930</v>
      </c>
      <c r="C2716" s="2" t="inlineStr">
        <is>
          <t>PUXADA RECEB</t>
        </is>
      </c>
      <c r="D2716" s="2" t="inlineStr">
        <is>
          <t>5991811</t>
        </is>
      </c>
      <c r="E2716" s="2" t="inlineStr">
        <is>
          <t>Shirlei Dos Reis</t>
        </is>
      </c>
      <c r="F2716" s="2" t="n">
        <v>19</v>
      </c>
      <c r="G2716" s="2" t="n">
        <v>5.53</v>
      </c>
      <c r="H2716" s="2" t="n">
        <v>3</v>
      </c>
      <c r="I2716" s="2" t="n">
        <v>0</v>
      </c>
      <c r="J2716" s="2" t="inlineStr">
        <is>
          <t>GPA</t>
        </is>
      </c>
      <c r="K2716" s="2">
        <f>IF(I2716&lt;&gt;"",I2716,IFERROR(INDEX(Base!$I:$I,MATCH(1,(Base!$C:$C=C2716)*(Base!$I:$I&lt;&gt;""),0)),0))</f>
        <v/>
      </c>
      <c r="L2716" s="2">
        <f>IF(AND(I2716="",K2716&gt;0),"SIM","NÃO")</f>
        <v/>
      </c>
      <c r="M2716" s="2">
        <f>IF(ISNUMBER(SEARCH("SEPARA",UPPER(C2716))),"NÃO","SIM")</f>
        <v/>
      </c>
      <c r="N2716" s="2">
        <f>IFERROR(H2716/K2716,0)</f>
        <v/>
      </c>
      <c r="O2716" s="2">
        <f>IF(M2716="NÃO","EXCLUÍDO",IF(N2716&lt;Premissas!$B$8,"&lt; 1,00",IF(N2716&lt;Premissas!$B$9,"1,00 – 1,19",IF(N2716&lt;Premissas!$B$10,"1,20 – 1,39",IF(N2716&lt;Premissas!$B$11,"1,40 – 1,59",IF(N2716&lt;Premissas!$B$12,"1,60 – 1,99","≥ 2,00"))))))</f>
        <v/>
      </c>
      <c r="P2716" s="5">
        <f>IF(OR(M2716="NÃO",N2716&lt;Premissas!$B$8),Premissas!$B$13,IF(N2716&lt;Premissas!$B$9,Premissas!$B$14,IF(N2716&lt;Premissas!$B$10,Premissas!$B$15,IF(N2716&lt;Premissas!$B$11,Premissas!$B$16,IF(N2716&lt;Premissas!$B$12,Premissas!$B$17,Premissas!$B$18)))))</f>
        <v/>
      </c>
      <c r="Q2716" s="5">
        <f>IFERROR(P2716/Premissas!$B$4,0)</f>
        <v/>
      </c>
    </row>
    <row r="2717">
      <c r="A2717" s="2" t="n">
        <v>8</v>
      </c>
      <c r="B2717" s="2" t="n">
        <v>930</v>
      </c>
      <c r="C2717" s="2" t="inlineStr">
        <is>
          <t>SEPARACAO</t>
        </is>
      </c>
      <c r="D2717" s="2" t="inlineStr">
        <is>
          <t>5991897</t>
        </is>
      </c>
      <c r="E2717" s="2" t="inlineStr">
        <is>
          <t>Ana Paula Alinne Pinto Alves Da Silva</t>
        </is>
      </c>
      <c r="F2717" s="2" t="n">
        <v>275</v>
      </c>
      <c r="G2717" s="2" t="n">
        <v>6.09</v>
      </c>
      <c r="H2717" s="2" t="n">
        <v>45</v>
      </c>
      <c r="I2717" s="2" t="n">
        <v>0</v>
      </c>
      <c r="J2717" s="2" t="inlineStr">
        <is>
          <t>GPA</t>
        </is>
      </c>
      <c r="K2717" s="2">
        <f>IF(I2717&lt;&gt;"",I2717,IFERROR(INDEX(Base!$I:$I,MATCH(1,(Base!$C:$C=C2717)*(Base!$I:$I&lt;&gt;""),0)),0))</f>
        <v/>
      </c>
      <c r="L2717" s="2">
        <f>IF(AND(I2717="",K2717&gt;0),"SIM","NÃO")</f>
        <v/>
      </c>
      <c r="M2717" s="2">
        <f>IF(ISNUMBER(SEARCH("SEPARA",UPPER(C2717))),"NÃO","SIM")</f>
        <v/>
      </c>
      <c r="N2717" s="2">
        <f>IFERROR(H2717/K2717,0)</f>
        <v/>
      </c>
      <c r="O2717" s="2">
        <f>IF(M2717="NÃO","EXCLUÍDO",IF(N2717&lt;Premissas!$B$8,"&lt; 1,00",IF(N2717&lt;Premissas!$B$9,"1,00 – 1,19",IF(N2717&lt;Premissas!$B$10,"1,20 – 1,39",IF(N2717&lt;Premissas!$B$11,"1,40 – 1,59",IF(N2717&lt;Premissas!$B$12,"1,60 – 1,99","≥ 2,00"))))))</f>
        <v/>
      </c>
      <c r="P2717" s="5">
        <f>IF(OR(M2717="NÃO",N2717&lt;Premissas!$B$8),Premissas!$B$13,IF(N2717&lt;Premissas!$B$9,Premissas!$B$14,IF(N2717&lt;Premissas!$B$10,Premissas!$B$15,IF(N2717&lt;Premissas!$B$11,Premissas!$B$16,IF(N2717&lt;Premissas!$B$12,Premissas!$B$17,Premissas!$B$18)))))</f>
        <v/>
      </c>
      <c r="Q2717" s="5">
        <f>IFERROR(P2717/Premissas!$B$4,0)</f>
        <v/>
      </c>
    </row>
    <row r="2718">
      <c r="A2718" s="2" t="n">
        <v>8</v>
      </c>
      <c r="B2718" s="2" t="n">
        <v>930</v>
      </c>
      <c r="C2718" s="2" t="inlineStr">
        <is>
          <t>SEPARACAO</t>
        </is>
      </c>
      <c r="D2718" s="2" t="inlineStr">
        <is>
          <t>5993644</t>
        </is>
      </c>
      <c r="E2718" s="2" t="inlineStr">
        <is>
          <t>Kauane Barbosa Oliveira</t>
        </is>
      </c>
      <c r="F2718" s="2" t="n">
        <v>1955</v>
      </c>
      <c r="G2718" s="2" t="n">
        <v>22.01</v>
      </c>
      <c r="H2718" s="2" t="n">
        <v>89</v>
      </c>
      <c r="I2718" s="2" t="n">
        <v>0</v>
      </c>
      <c r="J2718" s="2" t="inlineStr">
        <is>
          <t>GPA</t>
        </is>
      </c>
      <c r="K2718" s="2">
        <f>IF(I2718&lt;&gt;"",I2718,IFERROR(INDEX(Base!$I:$I,MATCH(1,(Base!$C:$C=C2718)*(Base!$I:$I&lt;&gt;""),0)),0))</f>
        <v/>
      </c>
      <c r="L2718" s="2">
        <f>IF(AND(I2718="",K2718&gt;0),"SIM","NÃO")</f>
        <v/>
      </c>
      <c r="M2718" s="2">
        <f>IF(ISNUMBER(SEARCH("SEPARA",UPPER(C2718))),"NÃO","SIM")</f>
        <v/>
      </c>
      <c r="N2718" s="2">
        <f>IFERROR(H2718/K2718,0)</f>
        <v/>
      </c>
      <c r="O2718" s="2">
        <f>IF(M2718="NÃO","EXCLUÍDO",IF(N2718&lt;Premissas!$B$8,"&lt; 1,00",IF(N2718&lt;Premissas!$B$9,"1,00 – 1,19",IF(N2718&lt;Premissas!$B$10,"1,20 – 1,39",IF(N2718&lt;Premissas!$B$11,"1,40 – 1,59",IF(N2718&lt;Premissas!$B$12,"1,60 – 1,99","≥ 2,00"))))))</f>
        <v/>
      </c>
      <c r="P2718" s="5">
        <f>IF(OR(M2718="NÃO",N2718&lt;Premissas!$B$8),Premissas!$B$13,IF(N2718&lt;Premissas!$B$9,Premissas!$B$14,IF(N2718&lt;Premissas!$B$10,Premissas!$B$15,IF(N2718&lt;Premissas!$B$11,Premissas!$B$16,IF(N2718&lt;Premissas!$B$12,Premissas!$B$17,Premissas!$B$18)))))</f>
        <v/>
      </c>
      <c r="Q2718" s="5">
        <f>IFERROR(P2718/Premissas!$B$4,0)</f>
        <v/>
      </c>
    </row>
    <row r="2719">
      <c r="A2719" s="2" t="n">
        <v>8</v>
      </c>
      <c r="B2719" s="2" t="n">
        <v>930</v>
      </c>
      <c r="C2719" s="2" t="inlineStr">
        <is>
          <t>SEPARACAO</t>
        </is>
      </c>
      <c r="D2719" s="2" t="inlineStr">
        <is>
          <t>5994810</t>
        </is>
      </c>
      <c r="E2719" s="2" t="inlineStr">
        <is>
          <t>Chukwuebuka Desmond Osikwu</t>
        </is>
      </c>
      <c r="F2719" s="2" t="n">
        <v>9289</v>
      </c>
      <c r="G2719" s="2" t="n">
        <v>92.20999999999999</v>
      </c>
      <c r="H2719" s="2" t="n">
        <v>101</v>
      </c>
      <c r="I2719" s="2" t="n">
        <v>0</v>
      </c>
      <c r="J2719" s="2" t="inlineStr">
        <is>
          <t>GPA</t>
        </is>
      </c>
      <c r="K2719" s="2">
        <f>IF(I2719&lt;&gt;"",I2719,IFERROR(INDEX(Base!$I:$I,MATCH(1,(Base!$C:$C=C2719)*(Base!$I:$I&lt;&gt;""),0)),0))</f>
        <v/>
      </c>
      <c r="L2719" s="2">
        <f>IF(AND(I2719="",K2719&gt;0),"SIM","NÃO")</f>
        <v/>
      </c>
      <c r="M2719" s="2">
        <f>IF(ISNUMBER(SEARCH("SEPARA",UPPER(C2719))),"NÃO","SIM")</f>
        <v/>
      </c>
      <c r="N2719" s="2">
        <f>IFERROR(H2719/K2719,0)</f>
        <v/>
      </c>
      <c r="O2719" s="2">
        <f>IF(M2719="NÃO","EXCLUÍDO",IF(N2719&lt;Premissas!$B$8,"&lt; 1,00",IF(N2719&lt;Premissas!$B$9,"1,00 – 1,19",IF(N2719&lt;Premissas!$B$10,"1,20 – 1,39",IF(N2719&lt;Premissas!$B$11,"1,40 – 1,59",IF(N2719&lt;Premissas!$B$12,"1,60 – 1,99","≥ 2,00"))))))</f>
        <v/>
      </c>
      <c r="P2719" s="5">
        <f>IF(OR(M2719="NÃO",N2719&lt;Premissas!$B$8),Premissas!$B$13,IF(N2719&lt;Premissas!$B$9,Premissas!$B$14,IF(N2719&lt;Premissas!$B$10,Premissas!$B$15,IF(N2719&lt;Premissas!$B$11,Premissas!$B$16,IF(N2719&lt;Premissas!$B$12,Premissas!$B$17,Premissas!$B$18)))))</f>
        <v/>
      </c>
      <c r="Q2719" s="5">
        <f>IFERROR(P2719/Premissas!$B$4,0)</f>
        <v/>
      </c>
    </row>
    <row r="2720">
      <c r="A2720" s="2" t="n">
        <v>8</v>
      </c>
      <c r="B2720" s="2" t="n">
        <v>930</v>
      </c>
      <c r="C2720" s="2" t="inlineStr">
        <is>
          <t>SEPARACAO</t>
        </is>
      </c>
      <c r="D2720" s="2" t="inlineStr">
        <is>
          <t>5995302</t>
        </is>
      </c>
      <c r="E2720" s="2" t="inlineStr">
        <is>
          <t>Jonathan Dos Santos Dias Ruivo</t>
        </is>
      </c>
      <c r="F2720" s="2" t="n">
        <v>9493</v>
      </c>
      <c r="G2720" s="2" t="n">
        <v>108.46</v>
      </c>
      <c r="H2720" s="2" t="n">
        <v>88</v>
      </c>
      <c r="I2720" s="2" t="n">
        <v>0</v>
      </c>
      <c r="J2720" s="2" t="inlineStr">
        <is>
          <t>GPA</t>
        </is>
      </c>
      <c r="K2720" s="2">
        <f>IF(I2720&lt;&gt;"",I2720,IFERROR(INDEX(Base!$I:$I,MATCH(1,(Base!$C:$C=C2720)*(Base!$I:$I&lt;&gt;""),0)),0))</f>
        <v/>
      </c>
      <c r="L2720" s="2">
        <f>IF(AND(I2720="",K2720&gt;0),"SIM","NÃO")</f>
        <v/>
      </c>
      <c r="M2720" s="2">
        <f>IF(ISNUMBER(SEARCH("SEPARA",UPPER(C2720))),"NÃO","SIM")</f>
        <v/>
      </c>
      <c r="N2720" s="2">
        <f>IFERROR(H2720/K2720,0)</f>
        <v/>
      </c>
      <c r="O2720" s="2">
        <f>IF(M2720="NÃO","EXCLUÍDO",IF(N2720&lt;Premissas!$B$8,"&lt; 1,00",IF(N2720&lt;Premissas!$B$9,"1,00 – 1,19",IF(N2720&lt;Premissas!$B$10,"1,20 – 1,39",IF(N2720&lt;Premissas!$B$11,"1,40 – 1,59",IF(N2720&lt;Premissas!$B$12,"1,60 – 1,99","≥ 2,00"))))))</f>
        <v/>
      </c>
      <c r="P2720" s="5">
        <f>IF(OR(M2720="NÃO",N2720&lt;Premissas!$B$8),Premissas!$B$13,IF(N2720&lt;Premissas!$B$9,Premissas!$B$14,IF(N2720&lt;Premissas!$B$10,Premissas!$B$15,IF(N2720&lt;Premissas!$B$11,Premissas!$B$16,IF(N2720&lt;Premissas!$B$12,Premissas!$B$17,Premissas!$B$18)))))</f>
        <v/>
      </c>
      <c r="Q2720" s="5">
        <f>IFERROR(P2720/Premissas!$B$4,0)</f>
        <v/>
      </c>
    </row>
    <row r="2721">
      <c r="A2721" s="2" t="n">
        <v>8</v>
      </c>
      <c r="B2721" s="2" t="n">
        <v>930</v>
      </c>
      <c r="C2721" s="2" t="inlineStr">
        <is>
          <t>SEPARACAO</t>
        </is>
      </c>
      <c r="D2721" s="2" t="inlineStr">
        <is>
          <t>5996511</t>
        </is>
      </c>
      <c r="E2721" s="2" t="inlineStr">
        <is>
          <t>Kauan Geronymo Da Silva</t>
        </is>
      </c>
      <c r="F2721" s="2" t="n">
        <v>5958</v>
      </c>
      <c r="G2721" s="2" t="n">
        <v>78.06999999999999</v>
      </c>
      <c r="H2721" s="2" t="n">
        <v>76</v>
      </c>
      <c r="I2721" s="2" t="n">
        <v>0</v>
      </c>
      <c r="J2721" s="2" t="inlineStr">
        <is>
          <t>GPA</t>
        </is>
      </c>
      <c r="K2721" s="2">
        <f>IF(I2721&lt;&gt;"",I2721,IFERROR(INDEX(Base!$I:$I,MATCH(1,(Base!$C:$C=C2721)*(Base!$I:$I&lt;&gt;""),0)),0))</f>
        <v/>
      </c>
      <c r="L2721" s="2">
        <f>IF(AND(I2721="",K2721&gt;0),"SIM","NÃO")</f>
        <v/>
      </c>
      <c r="M2721" s="2">
        <f>IF(ISNUMBER(SEARCH("SEPARA",UPPER(C2721))),"NÃO","SIM")</f>
        <v/>
      </c>
      <c r="N2721" s="2">
        <f>IFERROR(H2721/K2721,0)</f>
        <v/>
      </c>
      <c r="O2721" s="2">
        <f>IF(M2721="NÃO","EXCLUÍDO",IF(N2721&lt;Premissas!$B$8,"&lt; 1,00",IF(N2721&lt;Premissas!$B$9,"1,00 – 1,19",IF(N2721&lt;Premissas!$B$10,"1,20 – 1,39",IF(N2721&lt;Premissas!$B$11,"1,40 – 1,59",IF(N2721&lt;Premissas!$B$12,"1,60 – 1,99","≥ 2,00"))))))</f>
        <v/>
      </c>
      <c r="P2721" s="5">
        <f>IF(OR(M2721="NÃO",N2721&lt;Premissas!$B$8),Premissas!$B$13,IF(N2721&lt;Premissas!$B$9,Premissas!$B$14,IF(N2721&lt;Premissas!$B$10,Premissas!$B$15,IF(N2721&lt;Premissas!$B$11,Premissas!$B$16,IF(N2721&lt;Premissas!$B$12,Premissas!$B$17,Premissas!$B$18)))))</f>
        <v/>
      </c>
      <c r="Q2721" s="5">
        <f>IFERROR(P2721/Premissas!$B$4,0)</f>
        <v/>
      </c>
    </row>
    <row r="2722">
      <c r="A2722" s="2" t="n">
        <v>8</v>
      </c>
      <c r="B2722" s="2" t="n">
        <v>930</v>
      </c>
      <c r="C2722" s="2" t="inlineStr">
        <is>
          <t>SEPARACAO</t>
        </is>
      </c>
      <c r="D2722" s="2" t="inlineStr">
        <is>
          <t>5996619</t>
        </is>
      </c>
      <c r="E2722" s="2" t="inlineStr">
        <is>
          <t>Gustavo Gomes Da Silva</t>
        </is>
      </c>
      <c r="F2722" s="2" t="n">
        <v>5624</v>
      </c>
      <c r="G2722" s="2" t="n">
        <v>70.20999999999999</v>
      </c>
      <c r="H2722" s="2" t="n">
        <v>80</v>
      </c>
      <c r="I2722" s="2" t="n">
        <v>0</v>
      </c>
      <c r="J2722" s="2" t="inlineStr">
        <is>
          <t>GPA</t>
        </is>
      </c>
      <c r="K2722" s="2">
        <f>IF(I2722&lt;&gt;"",I2722,IFERROR(INDEX(Base!$I:$I,MATCH(1,(Base!$C:$C=C2722)*(Base!$I:$I&lt;&gt;""),0)),0))</f>
        <v/>
      </c>
      <c r="L2722" s="2">
        <f>IF(AND(I2722="",K2722&gt;0),"SIM","NÃO")</f>
        <v/>
      </c>
      <c r="M2722" s="2">
        <f>IF(ISNUMBER(SEARCH("SEPARA",UPPER(C2722))),"NÃO","SIM")</f>
        <v/>
      </c>
      <c r="N2722" s="2">
        <f>IFERROR(H2722/K2722,0)</f>
        <v/>
      </c>
      <c r="O2722" s="2">
        <f>IF(M2722="NÃO","EXCLUÍDO",IF(N2722&lt;Premissas!$B$8,"&lt; 1,00",IF(N2722&lt;Premissas!$B$9,"1,00 – 1,19",IF(N2722&lt;Premissas!$B$10,"1,20 – 1,39",IF(N2722&lt;Premissas!$B$11,"1,40 – 1,59",IF(N2722&lt;Premissas!$B$12,"1,60 – 1,99","≥ 2,00"))))))</f>
        <v/>
      </c>
      <c r="P2722" s="5">
        <f>IF(OR(M2722="NÃO",N2722&lt;Premissas!$B$8),Premissas!$B$13,IF(N2722&lt;Premissas!$B$9,Premissas!$B$14,IF(N2722&lt;Premissas!$B$10,Premissas!$B$15,IF(N2722&lt;Premissas!$B$11,Premissas!$B$16,IF(N2722&lt;Premissas!$B$12,Premissas!$B$17,Premissas!$B$18)))))</f>
        <v/>
      </c>
      <c r="Q2722" s="5">
        <f>IFERROR(P2722/Premissas!$B$4,0)</f>
        <v/>
      </c>
    </row>
    <row r="2723">
      <c r="A2723" s="2" t="n">
        <v>8</v>
      </c>
      <c r="B2723" s="2" t="n">
        <v>930</v>
      </c>
      <c r="C2723" s="2" t="inlineStr">
        <is>
          <t>SEPARACAO</t>
        </is>
      </c>
      <c r="D2723" s="2" t="inlineStr">
        <is>
          <t>5997380</t>
        </is>
      </c>
      <c r="E2723" s="2" t="inlineStr">
        <is>
          <t>Magnus Chukwudi Eriri</t>
        </is>
      </c>
      <c r="F2723" s="2" t="n">
        <v>9893</v>
      </c>
      <c r="G2723" s="2" t="n">
        <v>100.07</v>
      </c>
      <c r="H2723" s="2" t="n">
        <v>99</v>
      </c>
      <c r="I2723" s="2" t="n">
        <v>0</v>
      </c>
      <c r="J2723" s="2" t="inlineStr">
        <is>
          <t>GPA</t>
        </is>
      </c>
      <c r="K2723" s="2">
        <f>IF(I2723&lt;&gt;"",I2723,IFERROR(INDEX(Base!$I:$I,MATCH(1,(Base!$C:$C=C2723)*(Base!$I:$I&lt;&gt;""),0)),0))</f>
        <v/>
      </c>
      <c r="L2723" s="2">
        <f>IF(AND(I2723="",K2723&gt;0),"SIM","NÃO")</f>
        <v/>
      </c>
      <c r="M2723" s="2">
        <f>IF(ISNUMBER(SEARCH("SEPARA",UPPER(C2723))),"NÃO","SIM")</f>
        <v/>
      </c>
      <c r="N2723" s="2">
        <f>IFERROR(H2723/K2723,0)</f>
        <v/>
      </c>
      <c r="O2723" s="2">
        <f>IF(M2723="NÃO","EXCLUÍDO",IF(N2723&lt;Premissas!$B$8,"&lt; 1,00",IF(N2723&lt;Premissas!$B$9,"1,00 – 1,19",IF(N2723&lt;Premissas!$B$10,"1,20 – 1,39",IF(N2723&lt;Premissas!$B$11,"1,40 – 1,59",IF(N2723&lt;Premissas!$B$12,"1,60 – 1,99","≥ 2,00"))))))</f>
        <v/>
      </c>
      <c r="P2723" s="5">
        <f>IF(OR(M2723="NÃO",N2723&lt;Premissas!$B$8),Premissas!$B$13,IF(N2723&lt;Premissas!$B$9,Premissas!$B$14,IF(N2723&lt;Premissas!$B$10,Premissas!$B$15,IF(N2723&lt;Premissas!$B$11,Premissas!$B$16,IF(N2723&lt;Premissas!$B$12,Premissas!$B$17,Premissas!$B$18)))))</f>
        <v/>
      </c>
      <c r="Q2723" s="5">
        <f>IFERROR(P2723/Premissas!$B$4,0)</f>
        <v/>
      </c>
    </row>
    <row r="2724">
      <c r="A2724" s="2" t="n">
        <v>8</v>
      </c>
      <c r="B2724" s="2" t="n">
        <v>930</v>
      </c>
      <c r="C2724" s="2" t="inlineStr">
        <is>
          <t>SEPARACAO</t>
        </is>
      </c>
      <c r="D2724" s="2" t="inlineStr">
        <is>
          <t>5997771</t>
        </is>
      </c>
      <c r="E2724" s="2" t="inlineStr">
        <is>
          <t>Geovanny Santana Do Nascimento</t>
        </is>
      </c>
      <c r="F2724" s="2" t="n">
        <v>3953</v>
      </c>
      <c r="G2724" s="2" t="n">
        <v>47.53</v>
      </c>
      <c r="H2724" s="2" t="n">
        <v>83</v>
      </c>
      <c r="I2724" s="2" t="n">
        <v>0</v>
      </c>
      <c r="J2724" s="2" t="inlineStr">
        <is>
          <t>GPA</t>
        </is>
      </c>
      <c r="K2724" s="2">
        <f>IF(I2724&lt;&gt;"",I2724,IFERROR(INDEX(Base!$I:$I,MATCH(1,(Base!$C:$C=C2724)*(Base!$I:$I&lt;&gt;""),0)),0))</f>
        <v/>
      </c>
      <c r="L2724" s="2">
        <f>IF(AND(I2724="",K2724&gt;0),"SIM","NÃO")</f>
        <v/>
      </c>
      <c r="M2724" s="2">
        <f>IF(ISNUMBER(SEARCH("SEPARA",UPPER(C2724))),"NÃO","SIM")</f>
        <v/>
      </c>
      <c r="N2724" s="2">
        <f>IFERROR(H2724/K2724,0)</f>
        <v/>
      </c>
      <c r="O2724" s="2">
        <f>IF(M2724="NÃO","EXCLUÍDO",IF(N2724&lt;Premissas!$B$8,"&lt; 1,00",IF(N2724&lt;Premissas!$B$9,"1,00 – 1,19",IF(N2724&lt;Premissas!$B$10,"1,20 – 1,39",IF(N2724&lt;Premissas!$B$11,"1,40 – 1,59",IF(N2724&lt;Premissas!$B$12,"1,60 – 1,99","≥ 2,00"))))))</f>
        <v/>
      </c>
      <c r="P2724" s="5">
        <f>IF(OR(M2724="NÃO",N2724&lt;Premissas!$B$8),Premissas!$B$13,IF(N2724&lt;Premissas!$B$9,Premissas!$B$14,IF(N2724&lt;Premissas!$B$10,Premissas!$B$15,IF(N2724&lt;Premissas!$B$11,Premissas!$B$16,IF(N2724&lt;Premissas!$B$12,Premissas!$B$17,Premissas!$B$18)))))</f>
        <v/>
      </c>
      <c r="Q2724" s="5">
        <f>IFERROR(P2724/Premissas!$B$4,0)</f>
        <v/>
      </c>
    </row>
    <row r="2725">
      <c r="A2725" s="2" t="n">
        <v>8</v>
      </c>
      <c r="B2725" s="2" t="n">
        <v>930</v>
      </c>
      <c r="C2725" s="2" t="inlineStr">
        <is>
          <t>SEPARACAO</t>
        </is>
      </c>
      <c r="D2725" s="2" t="inlineStr">
        <is>
          <t>5998417</t>
        </is>
      </c>
      <c r="E2725" s="2" t="inlineStr">
        <is>
          <t>Goodness Ifechukwu Nwafor</t>
        </is>
      </c>
      <c r="F2725" s="2" t="n">
        <v>4889</v>
      </c>
      <c r="G2725" s="2" t="n">
        <v>96.73</v>
      </c>
      <c r="H2725" s="2" t="n">
        <v>51</v>
      </c>
      <c r="I2725" s="2" t="n">
        <v>0</v>
      </c>
      <c r="J2725" s="2" t="inlineStr">
        <is>
          <t>GPA</t>
        </is>
      </c>
      <c r="K2725" s="2">
        <f>IF(I2725&lt;&gt;"",I2725,IFERROR(INDEX(Base!$I:$I,MATCH(1,(Base!$C:$C=C2725)*(Base!$I:$I&lt;&gt;""),0)),0))</f>
        <v/>
      </c>
      <c r="L2725" s="2">
        <f>IF(AND(I2725="",K2725&gt;0),"SIM","NÃO")</f>
        <v/>
      </c>
      <c r="M2725" s="2">
        <f>IF(ISNUMBER(SEARCH("SEPARA",UPPER(C2725))),"NÃO","SIM")</f>
        <v/>
      </c>
      <c r="N2725" s="2">
        <f>IFERROR(H2725/K2725,0)</f>
        <v/>
      </c>
      <c r="O2725" s="2">
        <f>IF(M2725="NÃO","EXCLUÍDO",IF(N2725&lt;Premissas!$B$8,"&lt; 1,00",IF(N2725&lt;Premissas!$B$9,"1,00 – 1,19",IF(N2725&lt;Premissas!$B$10,"1,20 – 1,39",IF(N2725&lt;Premissas!$B$11,"1,40 – 1,59",IF(N2725&lt;Premissas!$B$12,"1,60 – 1,99","≥ 2,00"))))))</f>
        <v/>
      </c>
      <c r="P2725" s="5">
        <f>IF(OR(M2725="NÃO",N2725&lt;Premissas!$B$8),Premissas!$B$13,IF(N2725&lt;Premissas!$B$9,Premissas!$B$14,IF(N2725&lt;Premissas!$B$10,Premissas!$B$15,IF(N2725&lt;Premissas!$B$11,Premissas!$B$16,IF(N2725&lt;Premissas!$B$12,Premissas!$B$17,Premissas!$B$18)))))</f>
        <v/>
      </c>
      <c r="Q2725" s="5">
        <f>IFERROR(P2725/Premissas!$B$4,0)</f>
        <v/>
      </c>
    </row>
    <row r="2726">
      <c r="A2726" s="2" t="n">
        <v>8</v>
      </c>
      <c r="B2726" s="2" t="n">
        <v>930</v>
      </c>
      <c r="C2726" s="2" t="inlineStr">
        <is>
          <t>SEPARACAO</t>
        </is>
      </c>
      <c r="D2726" s="2" t="inlineStr">
        <is>
          <t>5998484</t>
        </is>
      </c>
      <c r="E2726" s="2" t="inlineStr">
        <is>
          <t>Gabriel Bezerra Da Silva</t>
        </is>
      </c>
      <c r="F2726" s="2" t="n">
        <v>10992</v>
      </c>
      <c r="G2726" s="2" t="n">
        <v>103.82</v>
      </c>
      <c r="H2726" s="2" t="n">
        <v>106</v>
      </c>
      <c r="I2726" s="2" t="n">
        <v>0</v>
      </c>
      <c r="J2726" s="2" t="inlineStr">
        <is>
          <t>GPA</t>
        </is>
      </c>
      <c r="K2726" s="2">
        <f>IF(I2726&lt;&gt;"",I2726,IFERROR(INDEX(Base!$I:$I,MATCH(1,(Base!$C:$C=C2726)*(Base!$I:$I&lt;&gt;""),0)),0))</f>
        <v/>
      </c>
      <c r="L2726" s="2">
        <f>IF(AND(I2726="",K2726&gt;0),"SIM","NÃO")</f>
        <v/>
      </c>
      <c r="M2726" s="2">
        <f>IF(ISNUMBER(SEARCH("SEPARA",UPPER(C2726))),"NÃO","SIM")</f>
        <v/>
      </c>
      <c r="N2726" s="2">
        <f>IFERROR(H2726/K2726,0)</f>
        <v/>
      </c>
      <c r="O2726" s="2">
        <f>IF(M2726="NÃO","EXCLUÍDO",IF(N2726&lt;Premissas!$B$8,"&lt; 1,00",IF(N2726&lt;Premissas!$B$9,"1,00 – 1,19",IF(N2726&lt;Premissas!$B$10,"1,20 – 1,39",IF(N2726&lt;Premissas!$B$11,"1,40 – 1,59",IF(N2726&lt;Premissas!$B$12,"1,60 – 1,99","≥ 2,00"))))))</f>
        <v/>
      </c>
      <c r="P2726" s="5">
        <f>IF(OR(M2726="NÃO",N2726&lt;Premissas!$B$8),Premissas!$B$13,IF(N2726&lt;Premissas!$B$9,Premissas!$B$14,IF(N2726&lt;Premissas!$B$10,Premissas!$B$15,IF(N2726&lt;Premissas!$B$11,Premissas!$B$16,IF(N2726&lt;Premissas!$B$12,Premissas!$B$17,Premissas!$B$18)))))</f>
        <v/>
      </c>
      <c r="Q2726" s="5">
        <f>IFERROR(P2726/Premissas!$B$4,0)</f>
        <v/>
      </c>
    </row>
    <row r="2727">
      <c r="A2727" s="2" t="n">
        <v>8</v>
      </c>
      <c r="B2727" s="2" t="n">
        <v>930</v>
      </c>
      <c r="C2727" s="2" t="inlineStr">
        <is>
          <t>SEPARACAO</t>
        </is>
      </c>
      <c r="D2727" s="2" t="inlineStr">
        <is>
          <t>5998743</t>
        </is>
      </c>
      <c r="E2727" s="2" t="inlineStr">
        <is>
          <t>Marlise Marlei Dos Santos</t>
        </is>
      </c>
      <c r="F2727" s="2" t="n">
        <v>6444</v>
      </c>
      <c r="G2727" s="2" t="n">
        <v>77.19</v>
      </c>
      <c r="H2727" s="2" t="n">
        <v>83</v>
      </c>
      <c r="I2727" s="2" t="n">
        <v>0</v>
      </c>
      <c r="J2727" s="2" t="inlineStr">
        <is>
          <t>GPA</t>
        </is>
      </c>
      <c r="K2727" s="2">
        <f>IF(I2727&lt;&gt;"",I2727,IFERROR(INDEX(Base!$I:$I,MATCH(1,(Base!$C:$C=C2727)*(Base!$I:$I&lt;&gt;""),0)),0))</f>
        <v/>
      </c>
      <c r="L2727" s="2">
        <f>IF(AND(I2727="",K2727&gt;0),"SIM","NÃO")</f>
        <v/>
      </c>
      <c r="M2727" s="2">
        <f>IF(ISNUMBER(SEARCH("SEPARA",UPPER(C2727))),"NÃO","SIM")</f>
        <v/>
      </c>
      <c r="N2727" s="2">
        <f>IFERROR(H2727/K2727,0)</f>
        <v/>
      </c>
      <c r="O2727" s="2">
        <f>IF(M2727="NÃO","EXCLUÍDO",IF(N2727&lt;Premissas!$B$8,"&lt; 1,00",IF(N2727&lt;Premissas!$B$9,"1,00 – 1,19",IF(N2727&lt;Premissas!$B$10,"1,20 – 1,39",IF(N2727&lt;Premissas!$B$11,"1,40 – 1,59",IF(N2727&lt;Premissas!$B$12,"1,60 – 1,99","≥ 2,00"))))))</f>
        <v/>
      </c>
      <c r="P2727" s="5">
        <f>IF(OR(M2727="NÃO",N2727&lt;Premissas!$B$8),Premissas!$B$13,IF(N2727&lt;Premissas!$B$9,Premissas!$B$14,IF(N2727&lt;Premissas!$B$10,Premissas!$B$15,IF(N2727&lt;Premissas!$B$11,Premissas!$B$16,IF(N2727&lt;Premissas!$B$12,Premissas!$B$17,Premissas!$B$18)))))</f>
        <v/>
      </c>
      <c r="Q2727" s="5">
        <f>IFERROR(P2727/Premissas!$B$4,0)</f>
        <v/>
      </c>
    </row>
    <row r="2728">
      <c r="A2728" s="2" t="n">
        <v>8</v>
      </c>
      <c r="B2728" s="2" t="n">
        <v>930</v>
      </c>
      <c r="C2728" s="2" t="inlineStr">
        <is>
          <t>SEPARACAO</t>
        </is>
      </c>
      <c r="D2728" s="2" t="inlineStr">
        <is>
          <t>5999804</t>
        </is>
      </c>
      <c r="E2728" s="2" t="inlineStr">
        <is>
          <t>Kaique Martines Macedo De Assis</t>
        </is>
      </c>
      <c r="F2728" s="2" t="n">
        <v>9072</v>
      </c>
      <c r="G2728" s="2" t="n">
        <v>92.33</v>
      </c>
      <c r="H2728" s="2" t="n">
        <v>98</v>
      </c>
      <c r="I2728" s="2" t="n">
        <v>0</v>
      </c>
      <c r="J2728" s="2" t="inlineStr">
        <is>
          <t>GPA</t>
        </is>
      </c>
      <c r="K2728" s="2">
        <f>IF(I2728&lt;&gt;"",I2728,IFERROR(INDEX(Base!$I:$I,MATCH(1,(Base!$C:$C=C2728)*(Base!$I:$I&lt;&gt;""),0)),0))</f>
        <v/>
      </c>
      <c r="L2728" s="2">
        <f>IF(AND(I2728="",K2728&gt;0),"SIM","NÃO")</f>
        <v/>
      </c>
      <c r="M2728" s="2">
        <f>IF(ISNUMBER(SEARCH("SEPARA",UPPER(C2728))),"NÃO","SIM")</f>
        <v/>
      </c>
      <c r="N2728" s="2">
        <f>IFERROR(H2728/K2728,0)</f>
        <v/>
      </c>
      <c r="O2728" s="2">
        <f>IF(M2728="NÃO","EXCLUÍDO",IF(N2728&lt;Premissas!$B$8,"&lt; 1,00",IF(N2728&lt;Premissas!$B$9,"1,00 – 1,19",IF(N2728&lt;Premissas!$B$10,"1,20 – 1,39",IF(N2728&lt;Premissas!$B$11,"1,40 – 1,59",IF(N2728&lt;Premissas!$B$12,"1,60 – 1,99","≥ 2,00"))))))</f>
        <v/>
      </c>
      <c r="P2728" s="5">
        <f>IF(OR(M2728="NÃO",N2728&lt;Premissas!$B$8),Premissas!$B$13,IF(N2728&lt;Premissas!$B$9,Premissas!$B$14,IF(N2728&lt;Premissas!$B$10,Premissas!$B$15,IF(N2728&lt;Premissas!$B$11,Premissas!$B$16,IF(N2728&lt;Premissas!$B$12,Premissas!$B$17,Premissas!$B$18)))))</f>
        <v/>
      </c>
      <c r="Q2728" s="5">
        <f>IFERROR(P2728/Premissas!$B$4,0)</f>
        <v/>
      </c>
    </row>
    <row r="2729">
      <c r="A2729" s="2" t="n">
        <v>8</v>
      </c>
      <c r="B2729" s="2" t="n">
        <v>930</v>
      </c>
      <c r="C2729" s="2" t="inlineStr">
        <is>
          <t>SEPARACAO</t>
        </is>
      </c>
      <c r="D2729" s="2" t="inlineStr">
        <is>
          <t>5999820</t>
        </is>
      </c>
      <c r="E2729" s="2" t="inlineStr">
        <is>
          <t>Yara Da Silva</t>
        </is>
      </c>
      <c r="F2729" s="2" t="n">
        <v>6752</v>
      </c>
      <c r="G2729" s="2" t="n">
        <v>74.98</v>
      </c>
      <c r="H2729" s="2" t="n">
        <v>90</v>
      </c>
      <c r="I2729" s="2" t="n">
        <v>0</v>
      </c>
      <c r="J2729" s="2" t="inlineStr">
        <is>
          <t>GPA</t>
        </is>
      </c>
      <c r="K2729" s="2">
        <f>IF(I2729&lt;&gt;"",I2729,IFERROR(INDEX(Base!$I:$I,MATCH(1,(Base!$C:$C=C2729)*(Base!$I:$I&lt;&gt;""),0)),0))</f>
        <v/>
      </c>
      <c r="L2729" s="2">
        <f>IF(AND(I2729="",K2729&gt;0),"SIM","NÃO")</f>
        <v/>
      </c>
      <c r="M2729" s="2">
        <f>IF(ISNUMBER(SEARCH("SEPARA",UPPER(C2729))),"NÃO","SIM")</f>
        <v/>
      </c>
      <c r="N2729" s="2">
        <f>IFERROR(H2729/K2729,0)</f>
        <v/>
      </c>
      <c r="O2729" s="2">
        <f>IF(M2729="NÃO","EXCLUÍDO",IF(N2729&lt;Premissas!$B$8,"&lt; 1,00",IF(N2729&lt;Premissas!$B$9,"1,00 – 1,19",IF(N2729&lt;Premissas!$B$10,"1,20 – 1,39",IF(N2729&lt;Premissas!$B$11,"1,40 – 1,59",IF(N2729&lt;Premissas!$B$12,"1,60 – 1,99","≥ 2,00"))))))</f>
        <v/>
      </c>
      <c r="P2729" s="5">
        <f>IF(OR(M2729="NÃO",N2729&lt;Premissas!$B$8),Premissas!$B$13,IF(N2729&lt;Premissas!$B$9,Premissas!$B$14,IF(N2729&lt;Premissas!$B$10,Premissas!$B$15,IF(N2729&lt;Premissas!$B$11,Premissas!$B$16,IF(N2729&lt;Premissas!$B$12,Premissas!$B$17,Premissas!$B$18)))))</f>
        <v/>
      </c>
      <c r="Q2729" s="5">
        <f>IFERROR(P2729/Premissas!$B$4,0)</f>
        <v/>
      </c>
    </row>
    <row r="2730">
      <c r="A2730" s="2" t="n">
        <v>8</v>
      </c>
      <c r="B2730" s="2" t="n">
        <v>930</v>
      </c>
      <c r="C2730" s="2" t="inlineStr">
        <is>
          <t>SEPARACAO</t>
        </is>
      </c>
      <c r="D2730" s="2" t="inlineStr">
        <is>
          <t>5999979</t>
        </is>
      </c>
      <c r="E2730" s="2" t="inlineStr">
        <is>
          <t>Edilene Seles Raiano De Sousa</t>
        </is>
      </c>
      <c r="F2730" s="2" t="n">
        <v>1050</v>
      </c>
      <c r="G2730" s="2" t="n">
        <v>18.39</v>
      </c>
      <c r="H2730" s="2" t="n">
        <v>57</v>
      </c>
      <c r="I2730" s="2" t="n">
        <v>0</v>
      </c>
      <c r="J2730" s="2" t="inlineStr">
        <is>
          <t>GPA</t>
        </is>
      </c>
      <c r="K2730" s="2">
        <f>IF(I2730&lt;&gt;"",I2730,IFERROR(INDEX(Base!$I:$I,MATCH(1,(Base!$C:$C=C2730)*(Base!$I:$I&lt;&gt;""),0)),0))</f>
        <v/>
      </c>
      <c r="L2730" s="2">
        <f>IF(AND(I2730="",K2730&gt;0),"SIM","NÃO")</f>
        <v/>
      </c>
      <c r="M2730" s="2">
        <f>IF(ISNUMBER(SEARCH("SEPARA",UPPER(C2730))),"NÃO","SIM")</f>
        <v/>
      </c>
      <c r="N2730" s="2">
        <f>IFERROR(H2730/K2730,0)</f>
        <v/>
      </c>
      <c r="O2730" s="2">
        <f>IF(M2730="NÃO","EXCLUÍDO",IF(N2730&lt;Premissas!$B$8,"&lt; 1,00",IF(N2730&lt;Premissas!$B$9,"1,00 – 1,19",IF(N2730&lt;Premissas!$B$10,"1,20 – 1,39",IF(N2730&lt;Premissas!$B$11,"1,40 – 1,59",IF(N2730&lt;Premissas!$B$12,"1,60 – 1,99","≥ 2,00"))))))</f>
        <v/>
      </c>
      <c r="P2730" s="5">
        <f>IF(OR(M2730="NÃO",N2730&lt;Premissas!$B$8),Premissas!$B$13,IF(N2730&lt;Premissas!$B$9,Premissas!$B$14,IF(N2730&lt;Premissas!$B$10,Premissas!$B$15,IF(N2730&lt;Premissas!$B$11,Premissas!$B$16,IF(N2730&lt;Premissas!$B$12,Premissas!$B$17,Premissas!$B$18)))))</f>
        <v/>
      </c>
      <c r="Q2730" s="5">
        <f>IFERROR(P2730/Premissas!$B$4,0)</f>
        <v/>
      </c>
    </row>
    <row r="2731">
      <c r="A2731" s="2" t="n">
        <v>8</v>
      </c>
      <c r="B2731" s="2" t="n">
        <v>930</v>
      </c>
      <c r="C2731" s="2" t="inlineStr">
        <is>
          <t>SEPARACAO</t>
        </is>
      </c>
      <c r="D2731" s="2" t="inlineStr">
        <is>
          <t>6000037</t>
        </is>
      </c>
      <c r="E2731" s="2" t="inlineStr">
        <is>
          <t>Cayque Lago Borges</t>
        </is>
      </c>
      <c r="F2731" s="2" t="n">
        <v>3869</v>
      </c>
      <c r="G2731" s="2" t="n">
        <v>67.59</v>
      </c>
      <c r="H2731" s="2" t="n">
        <v>57</v>
      </c>
      <c r="I2731" s="2" t="n">
        <v>0</v>
      </c>
      <c r="J2731" s="2" t="inlineStr">
        <is>
          <t>GPA</t>
        </is>
      </c>
      <c r="K2731" s="2">
        <f>IF(I2731&lt;&gt;"",I2731,IFERROR(INDEX(Base!$I:$I,MATCH(1,(Base!$C:$C=C2731)*(Base!$I:$I&lt;&gt;""),0)),0))</f>
        <v/>
      </c>
      <c r="L2731" s="2">
        <f>IF(AND(I2731="",K2731&gt;0),"SIM","NÃO")</f>
        <v/>
      </c>
      <c r="M2731" s="2">
        <f>IF(ISNUMBER(SEARCH("SEPARA",UPPER(C2731))),"NÃO","SIM")</f>
        <v/>
      </c>
      <c r="N2731" s="2">
        <f>IFERROR(H2731/K2731,0)</f>
        <v/>
      </c>
      <c r="O2731" s="2">
        <f>IF(M2731="NÃO","EXCLUÍDO",IF(N2731&lt;Premissas!$B$8,"&lt; 1,00",IF(N2731&lt;Premissas!$B$9,"1,00 – 1,19",IF(N2731&lt;Premissas!$B$10,"1,20 – 1,39",IF(N2731&lt;Premissas!$B$11,"1,40 – 1,59",IF(N2731&lt;Premissas!$B$12,"1,60 – 1,99","≥ 2,00"))))))</f>
        <v/>
      </c>
      <c r="P2731" s="5">
        <f>IF(OR(M2731="NÃO",N2731&lt;Premissas!$B$8),Premissas!$B$13,IF(N2731&lt;Premissas!$B$9,Premissas!$B$14,IF(N2731&lt;Premissas!$B$10,Premissas!$B$15,IF(N2731&lt;Premissas!$B$11,Premissas!$B$16,IF(N2731&lt;Premissas!$B$12,Premissas!$B$17,Premissas!$B$18)))))</f>
        <v/>
      </c>
      <c r="Q2731" s="5">
        <f>IFERROR(P2731/Premissas!$B$4,0)</f>
        <v/>
      </c>
    </row>
    <row r="2732">
      <c r="A2732" s="2" t="n">
        <v>8</v>
      </c>
      <c r="B2732" s="2" t="n">
        <v>930</v>
      </c>
      <c r="C2732" s="2" t="inlineStr">
        <is>
          <t>SEPARACAO</t>
        </is>
      </c>
      <c r="D2732" s="2" t="inlineStr">
        <is>
          <t>6001297</t>
        </is>
      </c>
      <c r="E2732" s="2" t="inlineStr">
        <is>
          <t>Ana Paula Gomes</t>
        </is>
      </c>
      <c r="F2732" s="2" t="n">
        <v>304</v>
      </c>
      <c r="G2732" s="2" t="n">
        <v>9.9</v>
      </c>
      <c r="H2732" s="2" t="n">
        <v>31</v>
      </c>
      <c r="I2732" s="2" t="n">
        <v>0</v>
      </c>
      <c r="J2732" s="2" t="inlineStr">
        <is>
          <t>GPA</t>
        </is>
      </c>
      <c r="K2732" s="2">
        <f>IF(I2732&lt;&gt;"",I2732,IFERROR(INDEX(Base!$I:$I,MATCH(1,(Base!$C:$C=C2732)*(Base!$I:$I&lt;&gt;""),0)),0))</f>
        <v/>
      </c>
      <c r="L2732" s="2">
        <f>IF(AND(I2732="",K2732&gt;0),"SIM","NÃO")</f>
        <v/>
      </c>
      <c r="M2732" s="2">
        <f>IF(ISNUMBER(SEARCH("SEPARA",UPPER(C2732))),"NÃO","SIM")</f>
        <v/>
      </c>
      <c r="N2732" s="2">
        <f>IFERROR(H2732/K2732,0)</f>
        <v/>
      </c>
      <c r="O2732" s="2">
        <f>IF(M2732="NÃO","EXCLUÍDO",IF(N2732&lt;Premissas!$B$8,"&lt; 1,00",IF(N2732&lt;Premissas!$B$9,"1,00 – 1,19",IF(N2732&lt;Premissas!$B$10,"1,20 – 1,39",IF(N2732&lt;Premissas!$B$11,"1,40 – 1,59",IF(N2732&lt;Premissas!$B$12,"1,60 – 1,99","≥ 2,00"))))))</f>
        <v/>
      </c>
      <c r="P2732" s="5">
        <f>IF(OR(M2732="NÃO",N2732&lt;Premissas!$B$8),Premissas!$B$13,IF(N2732&lt;Premissas!$B$9,Premissas!$B$14,IF(N2732&lt;Premissas!$B$10,Premissas!$B$15,IF(N2732&lt;Premissas!$B$11,Premissas!$B$16,IF(N2732&lt;Premissas!$B$12,Premissas!$B$17,Premissas!$B$18)))))</f>
        <v/>
      </c>
      <c r="Q2732" s="5">
        <f>IFERROR(P2732/Premissas!$B$4,0)</f>
        <v/>
      </c>
    </row>
    <row r="2733">
      <c r="A2733" s="2" t="n">
        <v>8</v>
      </c>
      <c r="B2733" s="2" t="n">
        <v>930</v>
      </c>
      <c r="C2733" s="2" t="inlineStr">
        <is>
          <t>SEPARACAO</t>
        </is>
      </c>
      <c r="D2733" s="2" t="inlineStr">
        <is>
          <t>6001319</t>
        </is>
      </c>
      <c r="E2733" s="2" t="inlineStr">
        <is>
          <t>Wilder Matos Da Silva</t>
        </is>
      </c>
      <c r="F2733" s="2" t="n">
        <v>4522</v>
      </c>
      <c r="G2733" s="2" t="n">
        <v>43.3</v>
      </c>
      <c r="H2733" s="2" t="n">
        <v>104</v>
      </c>
      <c r="I2733" s="2" t="n">
        <v>0</v>
      </c>
      <c r="J2733" s="2" t="inlineStr">
        <is>
          <t>GPA</t>
        </is>
      </c>
      <c r="K2733" s="2">
        <f>IF(I2733&lt;&gt;"",I2733,IFERROR(INDEX(Base!$I:$I,MATCH(1,(Base!$C:$C=C2733)*(Base!$I:$I&lt;&gt;""),0)),0))</f>
        <v/>
      </c>
      <c r="L2733" s="2">
        <f>IF(AND(I2733="",K2733&gt;0),"SIM","NÃO")</f>
        <v/>
      </c>
      <c r="M2733" s="2">
        <f>IF(ISNUMBER(SEARCH("SEPARA",UPPER(C2733))),"NÃO","SIM")</f>
        <v/>
      </c>
      <c r="N2733" s="2">
        <f>IFERROR(H2733/K2733,0)</f>
        <v/>
      </c>
      <c r="O2733" s="2">
        <f>IF(M2733="NÃO","EXCLUÍDO",IF(N2733&lt;Premissas!$B$8,"&lt; 1,00",IF(N2733&lt;Premissas!$B$9,"1,00 – 1,19",IF(N2733&lt;Premissas!$B$10,"1,20 – 1,39",IF(N2733&lt;Premissas!$B$11,"1,40 – 1,59",IF(N2733&lt;Premissas!$B$12,"1,60 – 1,99","≥ 2,00"))))))</f>
        <v/>
      </c>
      <c r="P2733" s="5">
        <f>IF(OR(M2733="NÃO",N2733&lt;Premissas!$B$8),Premissas!$B$13,IF(N2733&lt;Premissas!$B$9,Premissas!$B$14,IF(N2733&lt;Premissas!$B$10,Premissas!$B$15,IF(N2733&lt;Premissas!$B$11,Premissas!$B$16,IF(N2733&lt;Premissas!$B$12,Premissas!$B$17,Premissas!$B$18)))))</f>
        <v/>
      </c>
      <c r="Q2733" s="5">
        <f>IFERROR(P2733/Premissas!$B$4,0)</f>
        <v/>
      </c>
    </row>
    <row r="2734">
      <c r="A2734" s="2" t="n">
        <v>8</v>
      </c>
      <c r="B2734" s="2" t="n">
        <v>930</v>
      </c>
      <c r="C2734" s="2" t="inlineStr">
        <is>
          <t>SEPARACAO</t>
        </is>
      </c>
      <c r="D2734" s="2" t="inlineStr">
        <is>
          <t>6001343</t>
        </is>
      </c>
      <c r="E2734" s="2" t="inlineStr">
        <is>
          <t>Victor Hugo Santos De Jesus</t>
        </is>
      </c>
      <c r="F2734" s="2" t="n">
        <v>5235</v>
      </c>
      <c r="G2734" s="2" t="n">
        <v>97.41</v>
      </c>
      <c r="H2734" s="2" t="n">
        <v>54</v>
      </c>
      <c r="I2734" s="2" t="n">
        <v>0</v>
      </c>
      <c r="J2734" s="2" t="inlineStr">
        <is>
          <t>GPA</t>
        </is>
      </c>
      <c r="K2734" s="2">
        <f>IF(I2734&lt;&gt;"",I2734,IFERROR(INDEX(Base!$I:$I,MATCH(1,(Base!$C:$C=C2734)*(Base!$I:$I&lt;&gt;""),0)),0))</f>
        <v/>
      </c>
      <c r="L2734" s="2">
        <f>IF(AND(I2734="",K2734&gt;0),"SIM","NÃO")</f>
        <v/>
      </c>
      <c r="M2734" s="2">
        <f>IF(ISNUMBER(SEARCH("SEPARA",UPPER(C2734))),"NÃO","SIM")</f>
        <v/>
      </c>
      <c r="N2734" s="2">
        <f>IFERROR(H2734/K2734,0)</f>
        <v/>
      </c>
      <c r="O2734" s="2">
        <f>IF(M2734="NÃO","EXCLUÍDO",IF(N2734&lt;Premissas!$B$8,"&lt; 1,00",IF(N2734&lt;Premissas!$B$9,"1,00 – 1,19",IF(N2734&lt;Premissas!$B$10,"1,20 – 1,39",IF(N2734&lt;Premissas!$B$11,"1,40 – 1,59",IF(N2734&lt;Premissas!$B$12,"1,60 – 1,99","≥ 2,00"))))))</f>
        <v/>
      </c>
      <c r="P2734" s="5">
        <f>IF(OR(M2734="NÃO",N2734&lt;Premissas!$B$8),Premissas!$B$13,IF(N2734&lt;Premissas!$B$9,Premissas!$B$14,IF(N2734&lt;Premissas!$B$10,Premissas!$B$15,IF(N2734&lt;Premissas!$B$11,Premissas!$B$16,IF(N2734&lt;Premissas!$B$12,Premissas!$B$17,Premissas!$B$18)))))</f>
        <v/>
      </c>
      <c r="Q2734" s="5">
        <f>IFERROR(P2734/Premissas!$B$4,0)</f>
        <v/>
      </c>
    </row>
    <row r="2735">
      <c r="A2735" s="2" t="n">
        <v>8</v>
      </c>
      <c r="B2735" s="2" t="n">
        <v>930</v>
      </c>
      <c r="C2735" s="2" t="inlineStr">
        <is>
          <t>SEPARACAO</t>
        </is>
      </c>
      <c r="D2735" s="2" t="inlineStr">
        <is>
          <t>6002382</t>
        </is>
      </c>
      <c r="E2735" s="2" t="inlineStr">
        <is>
          <t>Eduardo Severo Da Silva</t>
        </is>
      </c>
      <c r="F2735" s="2" t="n">
        <v>8706</v>
      </c>
      <c r="G2735" s="2" t="n">
        <v>74.36</v>
      </c>
      <c r="H2735" s="2" t="n">
        <v>117</v>
      </c>
      <c r="I2735" s="2" t="n">
        <v>0</v>
      </c>
      <c r="J2735" s="2" t="inlineStr">
        <is>
          <t>GPA</t>
        </is>
      </c>
      <c r="K2735" s="2">
        <f>IF(I2735&lt;&gt;"",I2735,IFERROR(INDEX(Base!$I:$I,MATCH(1,(Base!$C:$C=C2735)*(Base!$I:$I&lt;&gt;""),0)),0))</f>
        <v/>
      </c>
      <c r="L2735" s="2">
        <f>IF(AND(I2735="",K2735&gt;0),"SIM","NÃO")</f>
        <v/>
      </c>
      <c r="M2735" s="2">
        <f>IF(ISNUMBER(SEARCH("SEPARA",UPPER(C2735))),"NÃO","SIM")</f>
        <v/>
      </c>
      <c r="N2735" s="2">
        <f>IFERROR(H2735/K2735,0)</f>
        <v/>
      </c>
      <c r="O2735" s="2">
        <f>IF(M2735="NÃO","EXCLUÍDO",IF(N2735&lt;Premissas!$B$8,"&lt; 1,00",IF(N2735&lt;Premissas!$B$9,"1,00 – 1,19",IF(N2735&lt;Premissas!$B$10,"1,20 – 1,39",IF(N2735&lt;Premissas!$B$11,"1,40 – 1,59",IF(N2735&lt;Premissas!$B$12,"1,60 – 1,99","≥ 2,00"))))))</f>
        <v/>
      </c>
      <c r="P2735" s="5">
        <f>IF(OR(M2735="NÃO",N2735&lt;Premissas!$B$8),Premissas!$B$13,IF(N2735&lt;Premissas!$B$9,Premissas!$B$14,IF(N2735&lt;Premissas!$B$10,Premissas!$B$15,IF(N2735&lt;Premissas!$B$11,Premissas!$B$16,IF(N2735&lt;Premissas!$B$12,Premissas!$B$17,Premissas!$B$18)))))</f>
        <v/>
      </c>
      <c r="Q2735" s="5">
        <f>IFERROR(P2735/Premissas!$B$4,0)</f>
        <v/>
      </c>
    </row>
    <row r="2736">
      <c r="A2736" s="2" t="n">
        <v>8</v>
      </c>
      <c r="B2736" s="2" t="n">
        <v>930</v>
      </c>
      <c r="C2736" s="2" t="inlineStr">
        <is>
          <t>SEPARACAO</t>
        </is>
      </c>
      <c r="D2736" s="2" t="inlineStr">
        <is>
          <t>6002455</t>
        </is>
      </c>
      <c r="E2736" s="2" t="inlineStr">
        <is>
          <t>Jose Thiago Mendonca Da Costa</t>
        </is>
      </c>
      <c r="F2736" s="2" t="n">
        <v>1945</v>
      </c>
      <c r="G2736" s="2" t="n">
        <v>29.6</v>
      </c>
      <c r="H2736" s="2" t="n">
        <v>66</v>
      </c>
      <c r="I2736" s="2" t="n">
        <v>0</v>
      </c>
      <c r="J2736" s="2" t="inlineStr">
        <is>
          <t>GPA</t>
        </is>
      </c>
      <c r="K2736" s="2">
        <f>IF(I2736&lt;&gt;"",I2736,IFERROR(INDEX(Base!$I:$I,MATCH(1,(Base!$C:$C=C2736)*(Base!$I:$I&lt;&gt;""),0)),0))</f>
        <v/>
      </c>
      <c r="L2736" s="2">
        <f>IF(AND(I2736="",K2736&gt;0),"SIM","NÃO")</f>
        <v/>
      </c>
      <c r="M2736" s="2">
        <f>IF(ISNUMBER(SEARCH("SEPARA",UPPER(C2736))),"NÃO","SIM")</f>
        <v/>
      </c>
      <c r="N2736" s="2">
        <f>IFERROR(H2736/K2736,0)</f>
        <v/>
      </c>
      <c r="O2736" s="2">
        <f>IF(M2736="NÃO","EXCLUÍDO",IF(N2736&lt;Premissas!$B$8,"&lt; 1,00",IF(N2736&lt;Premissas!$B$9,"1,00 – 1,19",IF(N2736&lt;Premissas!$B$10,"1,20 – 1,39",IF(N2736&lt;Premissas!$B$11,"1,40 – 1,59",IF(N2736&lt;Premissas!$B$12,"1,60 – 1,99","≥ 2,00"))))))</f>
        <v/>
      </c>
      <c r="P2736" s="5">
        <f>IF(OR(M2736="NÃO",N2736&lt;Premissas!$B$8),Premissas!$B$13,IF(N2736&lt;Premissas!$B$9,Premissas!$B$14,IF(N2736&lt;Premissas!$B$10,Premissas!$B$15,IF(N2736&lt;Premissas!$B$11,Premissas!$B$16,IF(N2736&lt;Premissas!$B$12,Premissas!$B$17,Premissas!$B$18)))))</f>
        <v/>
      </c>
      <c r="Q2736" s="5">
        <f>IFERROR(P2736/Premissas!$B$4,0)</f>
        <v/>
      </c>
    </row>
    <row r="2737">
      <c r="A2737" s="2" t="n">
        <v>8</v>
      </c>
      <c r="B2737" s="2" t="n">
        <v>930</v>
      </c>
      <c r="C2737" s="2" t="inlineStr">
        <is>
          <t>PUXADA RECEB</t>
        </is>
      </c>
      <c r="D2737" s="2" t="inlineStr">
        <is>
          <t>6003427</t>
        </is>
      </c>
      <c r="E2737" s="2" t="inlineStr">
        <is>
          <t>David Kongolo Kengela</t>
        </is>
      </c>
      <c r="F2737" s="2" t="n">
        <v>1</v>
      </c>
      <c r="G2737" s="2" t="n">
        <v>0.41</v>
      </c>
      <c r="H2737" s="2" t="n">
        <v>2</v>
      </c>
      <c r="I2737" s="2" t="n">
        <v>0</v>
      </c>
      <c r="J2737" s="2" t="inlineStr">
        <is>
          <t>GPA</t>
        </is>
      </c>
      <c r="K2737" s="2">
        <f>IF(I2737&lt;&gt;"",I2737,IFERROR(INDEX(Base!$I:$I,MATCH(1,(Base!$C:$C=C2737)*(Base!$I:$I&lt;&gt;""),0)),0))</f>
        <v/>
      </c>
      <c r="L2737" s="2">
        <f>IF(AND(I2737="",K2737&gt;0),"SIM","NÃO")</f>
        <v/>
      </c>
      <c r="M2737" s="2">
        <f>IF(ISNUMBER(SEARCH("SEPARA",UPPER(C2737))),"NÃO","SIM")</f>
        <v/>
      </c>
      <c r="N2737" s="2">
        <f>IFERROR(H2737/K2737,0)</f>
        <v/>
      </c>
      <c r="O2737" s="2">
        <f>IF(M2737="NÃO","EXCLUÍDO",IF(N2737&lt;Premissas!$B$8,"&lt; 1,00",IF(N2737&lt;Premissas!$B$9,"1,00 – 1,19",IF(N2737&lt;Premissas!$B$10,"1,20 – 1,39",IF(N2737&lt;Premissas!$B$11,"1,40 – 1,59",IF(N2737&lt;Premissas!$B$12,"1,60 – 1,99","≥ 2,00"))))))</f>
        <v/>
      </c>
      <c r="P2737" s="5">
        <f>IF(OR(M2737="NÃO",N2737&lt;Premissas!$B$8),Premissas!$B$13,IF(N2737&lt;Premissas!$B$9,Premissas!$B$14,IF(N2737&lt;Premissas!$B$10,Premissas!$B$15,IF(N2737&lt;Premissas!$B$11,Premissas!$B$16,IF(N2737&lt;Premissas!$B$12,Premissas!$B$17,Premissas!$B$18)))))</f>
        <v/>
      </c>
      <c r="Q2737" s="5">
        <f>IFERROR(P2737/Premissas!$B$4,0)</f>
        <v/>
      </c>
    </row>
    <row r="2738">
      <c r="A2738" s="2" t="n">
        <v>8</v>
      </c>
      <c r="B2738" s="2" t="n">
        <v>930</v>
      </c>
      <c r="C2738" s="2" t="inlineStr">
        <is>
          <t>SEPARACAO</t>
        </is>
      </c>
      <c r="D2738" s="2" t="inlineStr">
        <is>
          <t>6003427</t>
        </is>
      </c>
      <c r="E2738" s="2" t="inlineStr">
        <is>
          <t>David Kongolo Kengela</t>
        </is>
      </c>
      <c r="F2738" s="2" t="n">
        <v>9402</v>
      </c>
      <c r="G2738" s="2" t="n">
        <v>96.75</v>
      </c>
      <c r="H2738" s="2" t="n">
        <v>97</v>
      </c>
      <c r="I2738" s="2" t="n">
        <v>0</v>
      </c>
      <c r="J2738" s="2" t="inlineStr">
        <is>
          <t>GPA</t>
        </is>
      </c>
      <c r="K2738" s="2">
        <f>IF(I2738&lt;&gt;"",I2738,IFERROR(INDEX(Base!$I:$I,MATCH(1,(Base!$C:$C=C2738)*(Base!$I:$I&lt;&gt;""),0)),0))</f>
        <v/>
      </c>
      <c r="L2738" s="2">
        <f>IF(AND(I2738="",K2738&gt;0),"SIM","NÃO")</f>
        <v/>
      </c>
      <c r="M2738" s="2">
        <f>IF(ISNUMBER(SEARCH("SEPARA",UPPER(C2738))),"NÃO","SIM")</f>
        <v/>
      </c>
      <c r="N2738" s="2">
        <f>IFERROR(H2738/K2738,0)</f>
        <v/>
      </c>
      <c r="O2738" s="2">
        <f>IF(M2738="NÃO","EXCLUÍDO",IF(N2738&lt;Premissas!$B$8,"&lt; 1,00",IF(N2738&lt;Premissas!$B$9,"1,00 – 1,19",IF(N2738&lt;Premissas!$B$10,"1,20 – 1,39",IF(N2738&lt;Premissas!$B$11,"1,40 – 1,59",IF(N2738&lt;Premissas!$B$12,"1,60 – 1,99","≥ 2,00"))))))</f>
        <v/>
      </c>
      <c r="P2738" s="5">
        <f>IF(OR(M2738="NÃO",N2738&lt;Premissas!$B$8),Premissas!$B$13,IF(N2738&lt;Premissas!$B$9,Premissas!$B$14,IF(N2738&lt;Premissas!$B$10,Premissas!$B$15,IF(N2738&lt;Premissas!$B$11,Premissas!$B$16,IF(N2738&lt;Premissas!$B$12,Premissas!$B$17,Premissas!$B$18)))))</f>
        <v/>
      </c>
      <c r="Q2738" s="5">
        <f>IFERROR(P2738/Premissas!$B$4,0)</f>
        <v/>
      </c>
    </row>
    <row r="2739">
      <c r="A2739" s="2" t="n">
        <v>8</v>
      </c>
      <c r="B2739" s="2" t="n">
        <v>930</v>
      </c>
      <c r="C2739" s="2" t="inlineStr">
        <is>
          <t>SEPARACAO</t>
        </is>
      </c>
      <c r="D2739" s="2" t="inlineStr">
        <is>
          <t>6004504</t>
        </is>
      </c>
      <c r="E2739" s="2" t="inlineStr">
        <is>
          <t>Saulo Ricardo Cavalcante</t>
        </is>
      </c>
      <c r="F2739" s="2" t="n">
        <v>3741</v>
      </c>
      <c r="G2739" s="2" t="n">
        <v>88.81999999999999</v>
      </c>
      <c r="H2739" s="2" t="n">
        <v>42</v>
      </c>
      <c r="I2739" s="2" t="n">
        <v>0</v>
      </c>
      <c r="J2739" s="2" t="inlineStr">
        <is>
          <t>GPA</t>
        </is>
      </c>
      <c r="K2739" s="2">
        <f>IF(I2739&lt;&gt;"",I2739,IFERROR(INDEX(Base!$I:$I,MATCH(1,(Base!$C:$C=C2739)*(Base!$I:$I&lt;&gt;""),0)),0))</f>
        <v/>
      </c>
      <c r="L2739" s="2">
        <f>IF(AND(I2739="",K2739&gt;0),"SIM","NÃO")</f>
        <v/>
      </c>
      <c r="M2739" s="2">
        <f>IF(ISNUMBER(SEARCH("SEPARA",UPPER(C2739))),"NÃO","SIM")</f>
        <v/>
      </c>
      <c r="N2739" s="2">
        <f>IFERROR(H2739/K2739,0)</f>
        <v/>
      </c>
      <c r="O2739" s="2">
        <f>IF(M2739="NÃO","EXCLUÍDO",IF(N2739&lt;Premissas!$B$8,"&lt; 1,00",IF(N2739&lt;Premissas!$B$9,"1,00 – 1,19",IF(N2739&lt;Premissas!$B$10,"1,20 – 1,39",IF(N2739&lt;Premissas!$B$11,"1,40 – 1,59",IF(N2739&lt;Premissas!$B$12,"1,60 – 1,99","≥ 2,00"))))))</f>
        <v/>
      </c>
      <c r="P2739" s="5">
        <f>IF(OR(M2739="NÃO",N2739&lt;Premissas!$B$8),Premissas!$B$13,IF(N2739&lt;Premissas!$B$9,Premissas!$B$14,IF(N2739&lt;Premissas!$B$10,Premissas!$B$15,IF(N2739&lt;Premissas!$B$11,Premissas!$B$16,IF(N2739&lt;Premissas!$B$12,Premissas!$B$17,Premissas!$B$18)))))</f>
        <v/>
      </c>
      <c r="Q2739" s="5">
        <f>IFERROR(P2739/Premissas!$B$4,0)</f>
        <v/>
      </c>
    </row>
    <row r="2740">
      <c r="A2740" s="2" t="n">
        <v>8</v>
      </c>
      <c r="B2740" s="2" t="n">
        <v>930</v>
      </c>
      <c r="C2740" s="2" t="inlineStr">
        <is>
          <t>SEPARACAO</t>
        </is>
      </c>
      <c r="D2740" s="2" t="inlineStr">
        <is>
          <t>6004580</t>
        </is>
      </c>
      <c r="E2740" s="2" t="inlineStr">
        <is>
          <t>Guilherme Ferreira Biazioli</t>
        </is>
      </c>
      <c r="F2740" s="2" t="n">
        <v>8564</v>
      </c>
      <c r="G2740" s="2" t="n">
        <v>86.67</v>
      </c>
      <c r="H2740" s="2" t="n">
        <v>99</v>
      </c>
      <c r="I2740" s="2" t="n">
        <v>0</v>
      </c>
      <c r="J2740" s="2" t="inlineStr">
        <is>
          <t>GPA</t>
        </is>
      </c>
      <c r="K2740" s="2">
        <f>IF(I2740&lt;&gt;"",I2740,IFERROR(INDEX(Base!$I:$I,MATCH(1,(Base!$C:$C=C2740)*(Base!$I:$I&lt;&gt;""),0)),0))</f>
        <v/>
      </c>
      <c r="L2740" s="2">
        <f>IF(AND(I2740="",K2740&gt;0),"SIM","NÃO")</f>
        <v/>
      </c>
      <c r="M2740" s="2">
        <f>IF(ISNUMBER(SEARCH("SEPARA",UPPER(C2740))),"NÃO","SIM")</f>
        <v/>
      </c>
      <c r="N2740" s="2">
        <f>IFERROR(H2740/K2740,0)</f>
        <v/>
      </c>
      <c r="O2740" s="2">
        <f>IF(M2740="NÃO","EXCLUÍDO",IF(N2740&lt;Premissas!$B$8,"&lt; 1,00",IF(N2740&lt;Premissas!$B$9,"1,00 – 1,19",IF(N2740&lt;Premissas!$B$10,"1,20 – 1,39",IF(N2740&lt;Premissas!$B$11,"1,40 – 1,59",IF(N2740&lt;Premissas!$B$12,"1,60 – 1,99","≥ 2,00"))))))</f>
        <v/>
      </c>
      <c r="P2740" s="5">
        <f>IF(OR(M2740="NÃO",N2740&lt;Premissas!$B$8),Premissas!$B$13,IF(N2740&lt;Premissas!$B$9,Premissas!$B$14,IF(N2740&lt;Premissas!$B$10,Premissas!$B$15,IF(N2740&lt;Premissas!$B$11,Premissas!$B$16,IF(N2740&lt;Premissas!$B$12,Premissas!$B$17,Premissas!$B$18)))))</f>
        <v/>
      </c>
      <c r="Q2740" s="5">
        <f>IFERROR(P2740/Premissas!$B$4,0)</f>
        <v/>
      </c>
    </row>
    <row r="2741">
      <c r="A2741" s="2" t="n">
        <v>8</v>
      </c>
      <c r="B2741" s="2" t="n">
        <v>930</v>
      </c>
      <c r="C2741" s="2" t="inlineStr">
        <is>
          <t>SEPARACAO</t>
        </is>
      </c>
      <c r="D2741" s="2" t="inlineStr">
        <is>
          <t>6004741</t>
        </is>
      </c>
      <c r="E2741" s="2" t="inlineStr">
        <is>
          <t>Antonio Geraldo Damiao Ferreira</t>
        </is>
      </c>
      <c r="F2741" s="2" t="n">
        <v>2761</v>
      </c>
      <c r="G2741" s="2" t="n">
        <v>34.52</v>
      </c>
      <c r="H2741" s="2" t="n">
        <v>80</v>
      </c>
      <c r="I2741" s="2" t="n">
        <v>0</v>
      </c>
      <c r="J2741" s="2" t="inlineStr">
        <is>
          <t>GPA</t>
        </is>
      </c>
      <c r="K2741" s="2">
        <f>IF(I2741&lt;&gt;"",I2741,IFERROR(INDEX(Base!$I:$I,MATCH(1,(Base!$C:$C=C2741)*(Base!$I:$I&lt;&gt;""),0)),0))</f>
        <v/>
      </c>
      <c r="L2741" s="2">
        <f>IF(AND(I2741="",K2741&gt;0),"SIM","NÃO")</f>
        <v/>
      </c>
      <c r="M2741" s="2">
        <f>IF(ISNUMBER(SEARCH("SEPARA",UPPER(C2741))),"NÃO","SIM")</f>
        <v/>
      </c>
      <c r="N2741" s="2">
        <f>IFERROR(H2741/K2741,0)</f>
        <v/>
      </c>
      <c r="O2741" s="2">
        <f>IF(M2741="NÃO","EXCLUÍDO",IF(N2741&lt;Premissas!$B$8,"&lt; 1,00",IF(N2741&lt;Premissas!$B$9,"1,00 – 1,19",IF(N2741&lt;Premissas!$B$10,"1,20 – 1,39",IF(N2741&lt;Premissas!$B$11,"1,40 – 1,59",IF(N2741&lt;Premissas!$B$12,"1,60 – 1,99","≥ 2,00"))))))</f>
        <v/>
      </c>
      <c r="P2741" s="5">
        <f>IF(OR(M2741="NÃO",N2741&lt;Premissas!$B$8),Premissas!$B$13,IF(N2741&lt;Premissas!$B$9,Premissas!$B$14,IF(N2741&lt;Premissas!$B$10,Premissas!$B$15,IF(N2741&lt;Premissas!$B$11,Premissas!$B$16,IF(N2741&lt;Premissas!$B$12,Premissas!$B$17,Premissas!$B$18)))))</f>
        <v/>
      </c>
      <c r="Q2741" s="5">
        <f>IFERROR(P2741/Premissas!$B$4,0)</f>
        <v/>
      </c>
    </row>
    <row r="2742">
      <c r="A2742" s="2" t="n">
        <v>8</v>
      </c>
      <c r="B2742" s="2" t="n">
        <v>930</v>
      </c>
      <c r="C2742" s="2" t="inlineStr">
        <is>
          <t>SEPARACAO</t>
        </is>
      </c>
      <c r="D2742" s="2" t="inlineStr">
        <is>
          <t>6004911</t>
        </is>
      </c>
      <c r="E2742" s="2" t="inlineStr">
        <is>
          <t>Rida Elimami</t>
        </is>
      </c>
      <c r="F2742" s="2" t="n">
        <v>14479</v>
      </c>
      <c r="G2742" s="2" t="n">
        <v>131.03</v>
      </c>
      <c r="H2742" s="2" t="n">
        <v>111</v>
      </c>
      <c r="I2742" s="2" t="n">
        <v>0</v>
      </c>
      <c r="J2742" s="2" t="inlineStr">
        <is>
          <t>GPA</t>
        </is>
      </c>
      <c r="K2742" s="2">
        <f>IF(I2742&lt;&gt;"",I2742,IFERROR(INDEX(Base!$I:$I,MATCH(1,(Base!$C:$C=C2742)*(Base!$I:$I&lt;&gt;""),0)),0))</f>
        <v/>
      </c>
      <c r="L2742" s="2">
        <f>IF(AND(I2742="",K2742&gt;0),"SIM","NÃO")</f>
        <v/>
      </c>
      <c r="M2742" s="2">
        <f>IF(ISNUMBER(SEARCH("SEPARA",UPPER(C2742))),"NÃO","SIM")</f>
        <v/>
      </c>
      <c r="N2742" s="2">
        <f>IFERROR(H2742/K2742,0)</f>
        <v/>
      </c>
      <c r="O2742" s="2">
        <f>IF(M2742="NÃO","EXCLUÍDO",IF(N2742&lt;Premissas!$B$8,"&lt; 1,00",IF(N2742&lt;Premissas!$B$9,"1,00 – 1,19",IF(N2742&lt;Premissas!$B$10,"1,20 – 1,39",IF(N2742&lt;Premissas!$B$11,"1,40 – 1,59",IF(N2742&lt;Premissas!$B$12,"1,60 – 1,99","≥ 2,00"))))))</f>
        <v/>
      </c>
      <c r="P2742" s="5">
        <f>IF(OR(M2742="NÃO",N2742&lt;Premissas!$B$8),Premissas!$B$13,IF(N2742&lt;Premissas!$B$9,Premissas!$B$14,IF(N2742&lt;Premissas!$B$10,Premissas!$B$15,IF(N2742&lt;Premissas!$B$11,Premissas!$B$16,IF(N2742&lt;Premissas!$B$12,Premissas!$B$17,Premissas!$B$18)))))</f>
        <v/>
      </c>
      <c r="Q2742" s="5">
        <f>IFERROR(P2742/Premissas!$B$4,0)</f>
        <v/>
      </c>
    </row>
    <row r="2743">
      <c r="A2743" s="2" t="n">
        <v>8</v>
      </c>
      <c r="B2743" s="2" t="n">
        <v>930</v>
      </c>
      <c r="C2743" s="2" t="inlineStr">
        <is>
          <t>SEPARACAO</t>
        </is>
      </c>
      <c r="D2743" s="2" t="inlineStr">
        <is>
          <t>6005470</t>
        </is>
      </c>
      <c r="E2743" s="2" t="inlineStr">
        <is>
          <t>Saibou Kombo</t>
        </is>
      </c>
      <c r="F2743" s="2" t="n">
        <v>13577</v>
      </c>
      <c r="G2743" s="2" t="n">
        <v>110.81</v>
      </c>
      <c r="H2743" s="2" t="n">
        <v>123</v>
      </c>
      <c r="I2743" s="2" t="n">
        <v>0</v>
      </c>
      <c r="J2743" s="2" t="inlineStr">
        <is>
          <t>GPA</t>
        </is>
      </c>
      <c r="K2743" s="2">
        <f>IF(I2743&lt;&gt;"",I2743,IFERROR(INDEX(Base!$I:$I,MATCH(1,(Base!$C:$C=C2743)*(Base!$I:$I&lt;&gt;""),0)),0))</f>
        <v/>
      </c>
      <c r="L2743" s="2">
        <f>IF(AND(I2743="",K2743&gt;0),"SIM","NÃO")</f>
        <v/>
      </c>
      <c r="M2743" s="2">
        <f>IF(ISNUMBER(SEARCH("SEPARA",UPPER(C2743))),"NÃO","SIM")</f>
        <v/>
      </c>
      <c r="N2743" s="2">
        <f>IFERROR(H2743/K2743,0)</f>
        <v/>
      </c>
      <c r="O2743" s="2">
        <f>IF(M2743="NÃO","EXCLUÍDO",IF(N2743&lt;Premissas!$B$8,"&lt; 1,00",IF(N2743&lt;Premissas!$B$9,"1,00 – 1,19",IF(N2743&lt;Premissas!$B$10,"1,20 – 1,39",IF(N2743&lt;Premissas!$B$11,"1,40 – 1,59",IF(N2743&lt;Premissas!$B$12,"1,60 – 1,99","≥ 2,00"))))))</f>
        <v/>
      </c>
      <c r="P2743" s="5">
        <f>IF(OR(M2743="NÃO",N2743&lt;Premissas!$B$8),Premissas!$B$13,IF(N2743&lt;Premissas!$B$9,Premissas!$B$14,IF(N2743&lt;Premissas!$B$10,Premissas!$B$15,IF(N2743&lt;Premissas!$B$11,Premissas!$B$16,IF(N2743&lt;Premissas!$B$12,Premissas!$B$17,Premissas!$B$18)))))</f>
        <v/>
      </c>
      <c r="Q2743" s="5">
        <f>IFERROR(P2743/Premissas!$B$4,0)</f>
        <v/>
      </c>
    </row>
    <row r="2744">
      <c r="A2744" s="2" t="n">
        <v>8</v>
      </c>
      <c r="B2744" s="2" t="n">
        <v>930</v>
      </c>
      <c r="C2744" s="2" t="inlineStr">
        <is>
          <t>SEPARACAO</t>
        </is>
      </c>
      <c r="D2744" s="2" t="inlineStr">
        <is>
          <t>6006558</t>
        </is>
      </c>
      <c r="E2744" s="2" t="inlineStr">
        <is>
          <t>Erick Aluisio Dos Santos</t>
        </is>
      </c>
      <c r="F2744" s="2" t="n">
        <v>3635</v>
      </c>
      <c r="G2744" s="2" t="n">
        <v>28.75</v>
      </c>
      <c r="H2744" s="2" t="n">
        <v>126</v>
      </c>
      <c r="I2744" s="2" t="n">
        <v>0</v>
      </c>
      <c r="J2744" s="2" t="inlineStr">
        <is>
          <t>GPA</t>
        </is>
      </c>
      <c r="K2744" s="2">
        <f>IF(I2744&lt;&gt;"",I2744,IFERROR(INDEX(Base!$I:$I,MATCH(1,(Base!$C:$C=C2744)*(Base!$I:$I&lt;&gt;""),0)),0))</f>
        <v/>
      </c>
      <c r="L2744" s="2">
        <f>IF(AND(I2744="",K2744&gt;0),"SIM","NÃO")</f>
        <v/>
      </c>
      <c r="M2744" s="2">
        <f>IF(ISNUMBER(SEARCH("SEPARA",UPPER(C2744))),"NÃO","SIM")</f>
        <v/>
      </c>
      <c r="N2744" s="2">
        <f>IFERROR(H2744/K2744,0)</f>
        <v/>
      </c>
      <c r="O2744" s="2">
        <f>IF(M2744="NÃO","EXCLUÍDO",IF(N2744&lt;Premissas!$B$8,"&lt; 1,00",IF(N2744&lt;Premissas!$B$9,"1,00 – 1,19",IF(N2744&lt;Premissas!$B$10,"1,20 – 1,39",IF(N2744&lt;Premissas!$B$11,"1,40 – 1,59",IF(N2744&lt;Premissas!$B$12,"1,60 – 1,99","≥ 2,00"))))))</f>
        <v/>
      </c>
      <c r="P2744" s="5">
        <f>IF(OR(M2744="NÃO",N2744&lt;Premissas!$B$8),Premissas!$B$13,IF(N2744&lt;Premissas!$B$9,Premissas!$B$14,IF(N2744&lt;Premissas!$B$10,Premissas!$B$15,IF(N2744&lt;Premissas!$B$11,Premissas!$B$16,IF(N2744&lt;Premissas!$B$12,Premissas!$B$17,Premissas!$B$18)))))</f>
        <v/>
      </c>
      <c r="Q2744" s="5">
        <f>IFERROR(P2744/Premissas!$B$4,0)</f>
        <v/>
      </c>
    </row>
    <row r="2745">
      <c r="A2745" s="2" t="n">
        <v>8</v>
      </c>
      <c r="B2745" s="2" t="n">
        <v>930</v>
      </c>
      <c r="C2745" s="2" t="inlineStr">
        <is>
          <t>CARREGAMENTO</t>
        </is>
      </c>
      <c r="D2745" s="2" t="inlineStr">
        <is>
          <t>6006728</t>
        </is>
      </c>
      <c r="E2745" s="2" t="inlineStr">
        <is>
          <t>Fabiano Lima Dos Santos Silva</t>
        </is>
      </c>
      <c r="F2745" s="2" t="n">
        <v>234</v>
      </c>
      <c r="G2745" s="2" t="n">
        <v>5.71</v>
      </c>
      <c r="H2745" s="2" t="n">
        <v>41</v>
      </c>
      <c r="I2745" s="2" t="n">
        <v>0</v>
      </c>
      <c r="J2745" s="2" t="inlineStr">
        <is>
          <t>GPA</t>
        </is>
      </c>
      <c r="K2745" s="2">
        <f>IF(I2745&lt;&gt;"",I2745,IFERROR(INDEX(Base!$I:$I,MATCH(1,(Base!$C:$C=C2745)*(Base!$I:$I&lt;&gt;""),0)),0))</f>
        <v/>
      </c>
      <c r="L2745" s="2">
        <f>IF(AND(I2745="",K2745&gt;0),"SIM","NÃO")</f>
        <v/>
      </c>
      <c r="M2745" s="2">
        <f>IF(ISNUMBER(SEARCH("SEPARA",UPPER(C2745))),"NÃO","SIM")</f>
        <v/>
      </c>
      <c r="N2745" s="2">
        <f>IFERROR(H2745/K2745,0)</f>
        <v/>
      </c>
      <c r="O2745" s="2">
        <f>IF(M2745="NÃO","EXCLUÍDO",IF(N2745&lt;Premissas!$B$8,"&lt; 1,00",IF(N2745&lt;Premissas!$B$9,"1,00 – 1,19",IF(N2745&lt;Premissas!$B$10,"1,20 – 1,39",IF(N2745&lt;Premissas!$B$11,"1,40 – 1,59",IF(N2745&lt;Premissas!$B$12,"1,60 – 1,99","≥ 2,00"))))))</f>
        <v/>
      </c>
      <c r="P2745" s="5">
        <f>IF(OR(M2745="NÃO",N2745&lt;Premissas!$B$8),Premissas!$B$13,IF(N2745&lt;Premissas!$B$9,Premissas!$B$14,IF(N2745&lt;Premissas!$B$10,Premissas!$B$15,IF(N2745&lt;Premissas!$B$11,Premissas!$B$16,IF(N2745&lt;Premissas!$B$12,Premissas!$B$17,Premissas!$B$18)))))</f>
        <v/>
      </c>
      <c r="Q2745" s="5">
        <f>IFERROR(P2745/Premissas!$B$4,0)</f>
        <v/>
      </c>
    </row>
    <row r="2746">
      <c r="A2746" s="2" t="n">
        <v>8</v>
      </c>
      <c r="B2746" s="2" t="n">
        <v>930</v>
      </c>
      <c r="C2746" s="2" t="inlineStr">
        <is>
          <t>SEPARACAO</t>
        </is>
      </c>
      <c r="D2746" s="2" t="inlineStr">
        <is>
          <t>6006728</t>
        </is>
      </c>
      <c r="E2746" s="2" t="inlineStr">
        <is>
          <t>Fabiano Lima Dos Santos Silva</t>
        </is>
      </c>
      <c r="F2746" s="2" t="n">
        <v>5529</v>
      </c>
      <c r="G2746" s="2" t="n">
        <v>59.9</v>
      </c>
      <c r="H2746" s="2" t="n">
        <v>92</v>
      </c>
      <c r="I2746" s="2" t="n">
        <v>0</v>
      </c>
      <c r="J2746" s="2" t="inlineStr">
        <is>
          <t>GPA</t>
        </is>
      </c>
      <c r="K2746" s="2">
        <f>IF(I2746&lt;&gt;"",I2746,IFERROR(INDEX(Base!$I:$I,MATCH(1,(Base!$C:$C=C2746)*(Base!$I:$I&lt;&gt;""),0)),0))</f>
        <v/>
      </c>
      <c r="L2746" s="2">
        <f>IF(AND(I2746="",K2746&gt;0),"SIM","NÃO")</f>
        <v/>
      </c>
      <c r="M2746" s="2">
        <f>IF(ISNUMBER(SEARCH("SEPARA",UPPER(C2746))),"NÃO","SIM")</f>
        <v/>
      </c>
      <c r="N2746" s="2">
        <f>IFERROR(H2746/K2746,0)</f>
        <v/>
      </c>
      <c r="O2746" s="2">
        <f>IF(M2746="NÃO","EXCLUÍDO",IF(N2746&lt;Premissas!$B$8,"&lt; 1,00",IF(N2746&lt;Premissas!$B$9,"1,00 – 1,19",IF(N2746&lt;Premissas!$B$10,"1,20 – 1,39",IF(N2746&lt;Premissas!$B$11,"1,40 – 1,59",IF(N2746&lt;Premissas!$B$12,"1,60 – 1,99","≥ 2,00"))))))</f>
        <v/>
      </c>
      <c r="P2746" s="5">
        <f>IF(OR(M2746="NÃO",N2746&lt;Premissas!$B$8),Premissas!$B$13,IF(N2746&lt;Premissas!$B$9,Premissas!$B$14,IF(N2746&lt;Premissas!$B$10,Premissas!$B$15,IF(N2746&lt;Premissas!$B$11,Premissas!$B$16,IF(N2746&lt;Premissas!$B$12,Premissas!$B$17,Premissas!$B$18)))))</f>
        <v/>
      </c>
      <c r="Q2746" s="5">
        <f>IFERROR(P2746/Premissas!$B$4,0)</f>
        <v/>
      </c>
    </row>
    <row r="2747">
      <c r="A2747" s="2" t="n">
        <v>8</v>
      </c>
      <c r="B2747" s="2" t="n">
        <v>930</v>
      </c>
      <c r="C2747" s="2" t="inlineStr">
        <is>
          <t>SEPARACAO</t>
        </is>
      </c>
      <c r="D2747" s="2" t="inlineStr">
        <is>
          <t>6007856</t>
        </is>
      </c>
      <c r="E2747" s="2" t="inlineStr">
        <is>
          <t>Giullia Bianca De Oliveira Pereira</t>
        </is>
      </c>
      <c r="F2747" s="2" t="n">
        <v>280</v>
      </c>
      <c r="G2747" s="2" t="n">
        <v>5.29</v>
      </c>
      <c r="H2747" s="2" t="n">
        <v>53</v>
      </c>
      <c r="I2747" s="2" t="n">
        <v>0</v>
      </c>
      <c r="J2747" s="2" t="inlineStr">
        <is>
          <t>GPA</t>
        </is>
      </c>
      <c r="K2747" s="2">
        <f>IF(I2747&lt;&gt;"",I2747,IFERROR(INDEX(Base!$I:$I,MATCH(1,(Base!$C:$C=C2747)*(Base!$I:$I&lt;&gt;""),0)),0))</f>
        <v/>
      </c>
      <c r="L2747" s="2">
        <f>IF(AND(I2747="",K2747&gt;0),"SIM","NÃO")</f>
        <v/>
      </c>
      <c r="M2747" s="2">
        <f>IF(ISNUMBER(SEARCH("SEPARA",UPPER(C2747))),"NÃO","SIM")</f>
        <v/>
      </c>
      <c r="N2747" s="2">
        <f>IFERROR(H2747/K2747,0)</f>
        <v/>
      </c>
      <c r="O2747" s="2">
        <f>IF(M2747="NÃO","EXCLUÍDO",IF(N2747&lt;Premissas!$B$8,"&lt; 1,00",IF(N2747&lt;Premissas!$B$9,"1,00 – 1,19",IF(N2747&lt;Premissas!$B$10,"1,20 – 1,39",IF(N2747&lt;Premissas!$B$11,"1,40 – 1,59",IF(N2747&lt;Premissas!$B$12,"1,60 – 1,99","≥ 2,00"))))))</f>
        <v/>
      </c>
      <c r="P2747" s="5">
        <f>IF(OR(M2747="NÃO",N2747&lt;Premissas!$B$8),Premissas!$B$13,IF(N2747&lt;Premissas!$B$9,Premissas!$B$14,IF(N2747&lt;Premissas!$B$10,Premissas!$B$15,IF(N2747&lt;Premissas!$B$11,Premissas!$B$16,IF(N2747&lt;Premissas!$B$12,Premissas!$B$17,Premissas!$B$18)))))</f>
        <v/>
      </c>
      <c r="Q2747" s="5">
        <f>IFERROR(P2747/Premissas!$B$4,0)</f>
        <v/>
      </c>
    </row>
    <row r="2748">
      <c r="A2748" s="2" t="n">
        <v>8</v>
      </c>
      <c r="B2748" s="2" t="n">
        <v>930</v>
      </c>
      <c r="C2748" s="2" t="inlineStr">
        <is>
          <t>SEPARACAO</t>
        </is>
      </c>
      <c r="D2748" s="2" t="inlineStr">
        <is>
          <t>6008151</t>
        </is>
      </c>
      <c r="E2748" s="2" t="inlineStr">
        <is>
          <t>Ayoub Ait Bourhim</t>
        </is>
      </c>
      <c r="F2748" s="2" t="n">
        <v>9981</v>
      </c>
      <c r="G2748" s="2" t="n">
        <v>124.21</v>
      </c>
      <c r="H2748" s="2" t="n">
        <v>80</v>
      </c>
      <c r="I2748" s="2" t="n">
        <v>0</v>
      </c>
      <c r="J2748" s="2" t="inlineStr">
        <is>
          <t>GPA</t>
        </is>
      </c>
      <c r="K2748" s="2">
        <f>IF(I2748&lt;&gt;"",I2748,IFERROR(INDEX(Base!$I:$I,MATCH(1,(Base!$C:$C=C2748)*(Base!$I:$I&lt;&gt;""),0)),0))</f>
        <v/>
      </c>
      <c r="L2748" s="2">
        <f>IF(AND(I2748="",K2748&gt;0),"SIM","NÃO")</f>
        <v/>
      </c>
      <c r="M2748" s="2">
        <f>IF(ISNUMBER(SEARCH("SEPARA",UPPER(C2748))),"NÃO","SIM")</f>
        <v/>
      </c>
      <c r="N2748" s="2">
        <f>IFERROR(H2748/K2748,0)</f>
        <v/>
      </c>
      <c r="O2748" s="2">
        <f>IF(M2748="NÃO","EXCLUÍDO",IF(N2748&lt;Premissas!$B$8,"&lt; 1,00",IF(N2748&lt;Premissas!$B$9,"1,00 – 1,19",IF(N2748&lt;Premissas!$B$10,"1,20 – 1,39",IF(N2748&lt;Premissas!$B$11,"1,40 – 1,59",IF(N2748&lt;Premissas!$B$12,"1,60 – 1,99","≥ 2,00"))))))</f>
        <v/>
      </c>
      <c r="P2748" s="5">
        <f>IF(OR(M2748="NÃO",N2748&lt;Premissas!$B$8),Premissas!$B$13,IF(N2748&lt;Premissas!$B$9,Premissas!$B$14,IF(N2748&lt;Premissas!$B$10,Premissas!$B$15,IF(N2748&lt;Premissas!$B$11,Premissas!$B$16,IF(N2748&lt;Premissas!$B$12,Premissas!$B$17,Premissas!$B$18)))))</f>
        <v/>
      </c>
      <c r="Q2748" s="5">
        <f>IFERROR(P2748/Premissas!$B$4,0)</f>
        <v/>
      </c>
    </row>
    <row r="2749">
      <c r="A2749" s="2" t="n">
        <v>8</v>
      </c>
      <c r="B2749" s="2" t="n">
        <v>930</v>
      </c>
      <c r="C2749" s="2" t="inlineStr">
        <is>
          <t>SEPARACAO</t>
        </is>
      </c>
      <c r="D2749" s="2" t="inlineStr">
        <is>
          <t>6008925</t>
        </is>
      </c>
      <c r="E2749" s="2" t="inlineStr">
        <is>
          <t>Portela Richelin Ngondzien Itoua</t>
        </is>
      </c>
      <c r="F2749" s="2" t="n">
        <v>13001</v>
      </c>
      <c r="G2749" s="2" t="n">
        <v>117.15</v>
      </c>
      <c r="H2749" s="2" t="n">
        <v>111</v>
      </c>
      <c r="I2749" s="2" t="n">
        <v>0</v>
      </c>
      <c r="J2749" s="2" t="inlineStr">
        <is>
          <t>GPA</t>
        </is>
      </c>
      <c r="K2749" s="2">
        <f>IF(I2749&lt;&gt;"",I2749,IFERROR(INDEX(Base!$I:$I,MATCH(1,(Base!$C:$C=C2749)*(Base!$I:$I&lt;&gt;""),0)),0))</f>
        <v/>
      </c>
      <c r="L2749" s="2">
        <f>IF(AND(I2749="",K2749&gt;0),"SIM","NÃO")</f>
        <v/>
      </c>
      <c r="M2749" s="2">
        <f>IF(ISNUMBER(SEARCH("SEPARA",UPPER(C2749))),"NÃO","SIM")</f>
        <v/>
      </c>
      <c r="N2749" s="2">
        <f>IFERROR(H2749/K2749,0)</f>
        <v/>
      </c>
      <c r="O2749" s="2">
        <f>IF(M2749="NÃO","EXCLUÍDO",IF(N2749&lt;Premissas!$B$8,"&lt; 1,00",IF(N2749&lt;Premissas!$B$9,"1,00 – 1,19",IF(N2749&lt;Premissas!$B$10,"1,20 – 1,39",IF(N2749&lt;Premissas!$B$11,"1,40 – 1,59",IF(N2749&lt;Premissas!$B$12,"1,60 – 1,99","≥ 2,00"))))))</f>
        <v/>
      </c>
      <c r="P2749" s="5">
        <f>IF(OR(M2749="NÃO",N2749&lt;Premissas!$B$8),Premissas!$B$13,IF(N2749&lt;Premissas!$B$9,Premissas!$B$14,IF(N2749&lt;Premissas!$B$10,Premissas!$B$15,IF(N2749&lt;Premissas!$B$11,Premissas!$B$16,IF(N2749&lt;Premissas!$B$12,Premissas!$B$17,Premissas!$B$18)))))</f>
        <v/>
      </c>
      <c r="Q2749" s="5">
        <f>IFERROR(P2749/Premissas!$B$4,0)</f>
        <v/>
      </c>
    </row>
    <row r="2750">
      <c r="A2750" s="2" t="n">
        <v>8</v>
      </c>
      <c r="B2750" s="2" t="n">
        <v>930</v>
      </c>
      <c r="C2750" s="2" t="inlineStr">
        <is>
          <t>SEPARACAO</t>
        </is>
      </c>
      <c r="D2750" s="2" t="inlineStr">
        <is>
          <t>6008968</t>
        </is>
      </c>
      <c r="E2750" s="2" t="inlineStr">
        <is>
          <t>Evelin Da Silva De Jesus</t>
        </is>
      </c>
      <c r="F2750" s="2" t="n">
        <v>4073</v>
      </c>
      <c r="G2750" s="2" t="n">
        <v>73.18000000000001</v>
      </c>
      <c r="H2750" s="2" t="n">
        <v>56</v>
      </c>
      <c r="I2750" s="2" t="n">
        <v>0</v>
      </c>
      <c r="J2750" s="2" t="inlineStr">
        <is>
          <t>GPA</t>
        </is>
      </c>
      <c r="K2750" s="2">
        <f>IF(I2750&lt;&gt;"",I2750,IFERROR(INDEX(Base!$I:$I,MATCH(1,(Base!$C:$C=C2750)*(Base!$I:$I&lt;&gt;""),0)),0))</f>
        <v/>
      </c>
      <c r="L2750" s="2">
        <f>IF(AND(I2750="",K2750&gt;0),"SIM","NÃO")</f>
        <v/>
      </c>
      <c r="M2750" s="2">
        <f>IF(ISNUMBER(SEARCH("SEPARA",UPPER(C2750))),"NÃO","SIM")</f>
        <v/>
      </c>
      <c r="N2750" s="2">
        <f>IFERROR(H2750/K2750,0)</f>
        <v/>
      </c>
      <c r="O2750" s="2">
        <f>IF(M2750="NÃO","EXCLUÍDO",IF(N2750&lt;Premissas!$B$8,"&lt; 1,00",IF(N2750&lt;Premissas!$B$9,"1,00 – 1,19",IF(N2750&lt;Premissas!$B$10,"1,20 – 1,39",IF(N2750&lt;Premissas!$B$11,"1,40 – 1,59",IF(N2750&lt;Premissas!$B$12,"1,60 – 1,99","≥ 2,00"))))))</f>
        <v/>
      </c>
      <c r="P2750" s="5">
        <f>IF(OR(M2750="NÃO",N2750&lt;Premissas!$B$8),Premissas!$B$13,IF(N2750&lt;Premissas!$B$9,Premissas!$B$14,IF(N2750&lt;Premissas!$B$10,Premissas!$B$15,IF(N2750&lt;Premissas!$B$11,Premissas!$B$16,IF(N2750&lt;Premissas!$B$12,Premissas!$B$17,Premissas!$B$18)))))</f>
        <v/>
      </c>
      <c r="Q2750" s="5">
        <f>IFERROR(P2750/Premissas!$B$4,0)</f>
        <v/>
      </c>
    </row>
    <row r="2751">
      <c r="A2751" s="2" t="n">
        <v>8</v>
      </c>
      <c r="B2751" s="2" t="n">
        <v>930</v>
      </c>
      <c r="C2751" s="2" t="inlineStr">
        <is>
          <t>SEPARACAO</t>
        </is>
      </c>
      <c r="D2751" s="2" t="inlineStr">
        <is>
          <t>6009980</t>
        </is>
      </c>
      <c r="E2751" s="2" t="inlineStr">
        <is>
          <t>Komlan Anani Guillaume Guedji</t>
        </is>
      </c>
      <c r="F2751" s="2" t="n">
        <v>600</v>
      </c>
      <c r="G2751" s="2" t="n">
        <v>4.85</v>
      </c>
      <c r="H2751" s="2" t="n">
        <v>124</v>
      </c>
      <c r="I2751" s="2" t="n">
        <v>0</v>
      </c>
      <c r="J2751" s="2" t="inlineStr">
        <is>
          <t>GPA</t>
        </is>
      </c>
      <c r="K2751" s="2">
        <f>IF(I2751&lt;&gt;"",I2751,IFERROR(INDEX(Base!$I:$I,MATCH(1,(Base!$C:$C=C2751)*(Base!$I:$I&lt;&gt;""),0)),0))</f>
        <v/>
      </c>
      <c r="L2751" s="2">
        <f>IF(AND(I2751="",K2751&gt;0),"SIM","NÃO")</f>
        <v/>
      </c>
      <c r="M2751" s="2">
        <f>IF(ISNUMBER(SEARCH("SEPARA",UPPER(C2751))),"NÃO","SIM")</f>
        <v/>
      </c>
      <c r="N2751" s="2">
        <f>IFERROR(H2751/K2751,0)</f>
        <v/>
      </c>
      <c r="O2751" s="2">
        <f>IF(M2751="NÃO","EXCLUÍDO",IF(N2751&lt;Premissas!$B$8,"&lt; 1,00",IF(N2751&lt;Premissas!$B$9,"1,00 – 1,19",IF(N2751&lt;Premissas!$B$10,"1,20 – 1,39",IF(N2751&lt;Premissas!$B$11,"1,40 – 1,59",IF(N2751&lt;Premissas!$B$12,"1,60 – 1,99","≥ 2,00"))))))</f>
        <v/>
      </c>
      <c r="P2751" s="5">
        <f>IF(OR(M2751="NÃO",N2751&lt;Premissas!$B$8),Premissas!$B$13,IF(N2751&lt;Premissas!$B$9,Premissas!$B$14,IF(N2751&lt;Premissas!$B$10,Premissas!$B$15,IF(N2751&lt;Premissas!$B$11,Premissas!$B$16,IF(N2751&lt;Premissas!$B$12,Premissas!$B$17,Premissas!$B$18)))))</f>
        <v/>
      </c>
      <c r="Q2751" s="5">
        <f>IFERROR(P2751/Premissas!$B$4,0)</f>
        <v/>
      </c>
    </row>
    <row r="2752">
      <c r="A2752" s="2" t="n">
        <v>8</v>
      </c>
      <c r="B2752" s="2" t="n">
        <v>930</v>
      </c>
      <c r="C2752" s="2" t="inlineStr">
        <is>
          <t>SEPARACAO</t>
        </is>
      </c>
      <c r="D2752" s="2" t="inlineStr">
        <is>
          <t>6010938</t>
        </is>
      </c>
      <c r="E2752" s="2" t="inlineStr">
        <is>
          <t>Omar El Abouyi</t>
        </is>
      </c>
      <c r="F2752" s="2" t="n">
        <v>13768</v>
      </c>
      <c r="G2752" s="2" t="n">
        <v>127.44</v>
      </c>
      <c r="H2752" s="2" t="n">
        <v>108</v>
      </c>
      <c r="I2752" s="2" t="n">
        <v>0</v>
      </c>
      <c r="J2752" s="2" t="inlineStr">
        <is>
          <t>GPA</t>
        </is>
      </c>
      <c r="K2752" s="2">
        <f>IF(I2752&lt;&gt;"",I2752,IFERROR(INDEX(Base!$I:$I,MATCH(1,(Base!$C:$C=C2752)*(Base!$I:$I&lt;&gt;""),0)),0))</f>
        <v/>
      </c>
      <c r="L2752" s="2">
        <f>IF(AND(I2752="",K2752&gt;0),"SIM","NÃO")</f>
        <v/>
      </c>
      <c r="M2752" s="2">
        <f>IF(ISNUMBER(SEARCH("SEPARA",UPPER(C2752))),"NÃO","SIM")</f>
        <v/>
      </c>
      <c r="N2752" s="2">
        <f>IFERROR(H2752/K2752,0)</f>
        <v/>
      </c>
      <c r="O2752" s="2">
        <f>IF(M2752="NÃO","EXCLUÍDO",IF(N2752&lt;Premissas!$B$8,"&lt; 1,00",IF(N2752&lt;Premissas!$B$9,"1,00 – 1,19",IF(N2752&lt;Premissas!$B$10,"1,20 – 1,39",IF(N2752&lt;Premissas!$B$11,"1,40 – 1,59",IF(N2752&lt;Premissas!$B$12,"1,60 – 1,99","≥ 2,00"))))))</f>
        <v/>
      </c>
      <c r="P2752" s="5">
        <f>IF(OR(M2752="NÃO",N2752&lt;Premissas!$B$8),Premissas!$B$13,IF(N2752&lt;Premissas!$B$9,Premissas!$B$14,IF(N2752&lt;Premissas!$B$10,Premissas!$B$15,IF(N2752&lt;Premissas!$B$11,Premissas!$B$16,IF(N2752&lt;Premissas!$B$12,Premissas!$B$17,Premissas!$B$18)))))</f>
        <v/>
      </c>
      <c r="Q2752" s="5">
        <f>IFERROR(P2752/Premissas!$B$4,0)</f>
        <v/>
      </c>
    </row>
    <row r="2753">
      <c r="A2753" s="2" t="n">
        <v>8</v>
      </c>
      <c r="B2753" s="2" t="n">
        <v>930</v>
      </c>
      <c r="C2753" s="2" t="inlineStr">
        <is>
          <t>SEPARACAO</t>
        </is>
      </c>
      <c r="D2753" s="2" t="inlineStr">
        <is>
          <t>6011004</t>
        </is>
      </c>
      <c r="E2753" s="2" t="inlineStr">
        <is>
          <t>Chinonso Christian Nwezeh</t>
        </is>
      </c>
      <c r="F2753" s="2" t="n">
        <v>2488</v>
      </c>
      <c r="G2753" s="2" t="n">
        <v>40.97</v>
      </c>
      <c r="H2753" s="2" t="n">
        <v>61</v>
      </c>
      <c r="I2753" s="2" t="n">
        <v>0</v>
      </c>
      <c r="J2753" s="2" t="inlineStr">
        <is>
          <t>GPA</t>
        </is>
      </c>
      <c r="K2753" s="2">
        <f>IF(I2753&lt;&gt;"",I2753,IFERROR(INDEX(Base!$I:$I,MATCH(1,(Base!$C:$C=C2753)*(Base!$I:$I&lt;&gt;""),0)),0))</f>
        <v/>
      </c>
      <c r="L2753" s="2">
        <f>IF(AND(I2753="",K2753&gt;0),"SIM","NÃO")</f>
        <v/>
      </c>
      <c r="M2753" s="2">
        <f>IF(ISNUMBER(SEARCH("SEPARA",UPPER(C2753))),"NÃO","SIM")</f>
        <v/>
      </c>
      <c r="N2753" s="2">
        <f>IFERROR(H2753/K2753,0)</f>
        <v/>
      </c>
      <c r="O2753" s="2">
        <f>IF(M2753="NÃO","EXCLUÍDO",IF(N2753&lt;Premissas!$B$8,"&lt; 1,00",IF(N2753&lt;Premissas!$B$9,"1,00 – 1,19",IF(N2753&lt;Premissas!$B$10,"1,20 – 1,39",IF(N2753&lt;Premissas!$B$11,"1,40 – 1,59",IF(N2753&lt;Premissas!$B$12,"1,60 – 1,99","≥ 2,00"))))))</f>
        <v/>
      </c>
      <c r="P2753" s="5">
        <f>IF(OR(M2753="NÃO",N2753&lt;Premissas!$B$8),Premissas!$B$13,IF(N2753&lt;Premissas!$B$9,Premissas!$B$14,IF(N2753&lt;Premissas!$B$10,Premissas!$B$15,IF(N2753&lt;Premissas!$B$11,Premissas!$B$16,IF(N2753&lt;Premissas!$B$12,Premissas!$B$17,Premissas!$B$18)))))</f>
        <v/>
      </c>
      <c r="Q2753" s="5">
        <f>IFERROR(P2753/Premissas!$B$4,0)</f>
        <v/>
      </c>
    </row>
    <row r="2754">
      <c r="A2754" s="2" t="n">
        <v>8</v>
      </c>
      <c r="B2754" s="2" t="n">
        <v>930</v>
      </c>
      <c r="C2754" s="2" t="inlineStr">
        <is>
          <t>SEPARACAO</t>
        </is>
      </c>
      <c r="D2754" s="2" t="inlineStr">
        <is>
          <t>6011101</t>
        </is>
      </c>
      <c r="E2754" s="2" t="inlineStr">
        <is>
          <t>Nosa Majekodumi Owoloja</t>
        </is>
      </c>
      <c r="F2754" s="2" t="n">
        <v>6417</v>
      </c>
      <c r="G2754" s="2" t="n">
        <v>85.78</v>
      </c>
      <c r="H2754" s="2" t="n">
        <v>75</v>
      </c>
      <c r="I2754" s="2" t="n">
        <v>0</v>
      </c>
      <c r="J2754" s="2" t="inlineStr">
        <is>
          <t>GPA</t>
        </is>
      </c>
      <c r="K2754" s="2">
        <f>IF(I2754&lt;&gt;"",I2754,IFERROR(INDEX(Base!$I:$I,MATCH(1,(Base!$C:$C=C2754)*(Base!$I:$I&lt;&gt;""),0)),0))</f>
        <v/>
      </c>
      <c r="L2754" s="2">
        <f>IF(AND(I2754="",K2754&gt;0),"SIM","NÃO")</f>
        <v/>
      </c>
      <c r="M2754" s="2">
        <f>IF(ISNUMBER(SEARCH("SEPARA",UPPER(C2754))),"NÃO","SIM")</f>
        <v/>
      </c>
      <c r="N2754" s="2">
        <f>IFERROR(H2754/K2754,0)</f>
        <v/>
      </c>
      <c r="O2754" s="2">
        <f>IF(M2754="NÃO","EXCLUÍDO",IF(N2754&lt;Premissas!$B$8,"&lt; 1,00",IF(N2754&lt;Premissas!$B$9,"1,00 – 1,19",IF(N2754&lt;Premissas!$B$10,"1,20 – 1,39",IF(N2754&lt;Premissas!$B$11,"1,40 – 1,59",IF(N2754&lt;Premissas!$B$12,"1,60 – 1,99","≥ 2,00"))))))</f>
        <v/>
      </c>
      <c r="P2754" s="5">
        <f>IF(OR(M2754="NÃO",N2754&lt;Premissas!$B$8),Premissas!$B$13,IF(N2754&lt;Premissas!$B$9,Premissas!$B$14,IF(N2754&lt;Premissas!$B$10,Premissas!$B$15,IF(N2754&lt;Premissas!$B$11,Premissas!$B$16,IF(N2754&lt;Premissas!$B$12,Premissas!$B$17,Premissas!$B$18)))))</f>
        <v/>
      </c>
      <c r="Q2754" s="5">
        <f>IFERROR(P2754/Premissas!$B$4,0)</f>
        <v/>
      </c>
    </row>
    <row r="2755">
      <c r="A2755" s="2" t="n">
        <v>8</v>
      </c>
      <c r="B2755" s="2" t="n">
        <v>930</v>
      </c>
      <c r="C2755" s="2" t="inlineStr">
        <is>
          <t>SEPARACAO</t>
        </is>
      </c>
      <c r="D2755" s="2" t="inlineStr">
        <is>
          <t>6011195</t>
        </is>
      </c>
      <c r="E2755" s="2" t="inlineStr">
        <is>
          <t>Daniel Ibrahim</t>
        </is>
      </c>
      <c r="F2755" s="2" t="n">
        <v>10985</v>
      </c>
      <c r="G2755" s="2" t="n">
        <v>102.32</v>
      </c>
      <c r="H2755" s="2" t="n">
        <v>107</v>
      </c>
      <c r="I2755" s="2" t="n">
        <v>0</v>
      </c>
      <c r="J2755" s="2" t="inlineStr">
        <is>
          <t>GPA</t>
        </is>
      </c>
      <c r="K2755" s="2">
        <f>IF(I2755&lt;&gt;"",I2755,IFERROR(INDEX(Base!$I:$I,MATCH(1,(Base!$C:$C=C2755)*(Base!$I:$I&lt;&gt;""),0)),0))</f>
        <v/>
      </c>
      <c r="L2755" s="2">
        <f>IF(AND(I2755="",K2755&gt;0),"SIM","NÃO")</f>
        <v/>
      </c>
      <c r="M2755" s="2">
        <f>IF(ISNUMBER(SEARCH("SEPARA",UPPER(C2755))),"NÃO","SIM")</f>
        <v/>
      </c>
      <c r="N2755" s="2">
        <f>IFERROR(H2755/K2755,0)</f>
        <v/>
      </c>
      <c r="O2755" s="2">
        <f>IF(M2755="NÃO","EXCLUÍDO",IF(N2755&lt;Premissas!$B$8,"&lt; 1,00",IF(N2755&lt;Premissas!$B$9,"1,00 – 1,19",IF(N2755&lt;Premissas!$B$10,"1,20 – 1,39",IF(N2755&lt;Premissas!$B$11,"1,40 – 1,59",IF(N2755&lt;Premissas!$B$12,"1,60 – 1,99","≥ 2,00"))))))</f>
        <v/>
      </c>
      <c r="P2755" s="5">
        <f>IF(OR(M2755="NÃO",N2755&lt;Premissas!$B$8),Premissas!$B$13,IF(N2755&lt;Premissas!$B$9,Premissas!$B$14,IF(N2755&lt;Premissas!$B$10,Premissas!$B$15,IF(N2755&lt;Premissas!$B$11,Premissas!$B$16,IF(N2755&lt;Premissas!$B$12,Premissas!$B$17,Premissas!$B$18)))))</f>
        <v/>
      </c>
      <c r="Q2755" s="5">
        <f>IFERROR(P2755/Premissas!$B$4,0)</f>
        <v/>
      </c>
    </row>
    <row r="2756">
      <c r="A2756" s="2" t="n">
        <v>8</v>
      </c>
      <c r="B2756" s="2" t="n">
        <v>930</v>
      </c>
      <c r="C2756" s="2" t="inlineStr">
        <is>
          <t>SEPARACAO</t>
        </is>
      </c>
      <c r="D2756" s="2" t="inlineStr">
        <is>
          <t>6013228</t>
        </is>
      </c>
      <c r="E2756" s="2" t="inlineStr">
        <is>
          <t>Rafael William Januario</t>
        </is>
      </c>
      <c r="F2756" s="2" t="n">
        <v>6614</v>
      </c>
      <c r="G2756" s="2" t="n">
        <v>86.5</v>
      </c>
      <c r="H2756" s="2" t="n">
        <v>76</v>
      </c>
      <c r="I2756" s="2" t="n">
        <v>0</v>
      </c>
      <c r="J2756" s="2" t="inlineStr">
        <is>
          <t>GPA</t>
        </is>
      </c>
      <c r="K2756" s="2">
        <f>IF(I2756&lt;&gt;"",I2756,IFERROR(INDEX(Base!$I:$I,MATCH(1,(Base!$C:$C=C2756)*(Base!$I:$I&lt;&gt;""),0)),0))</f>
        <v/>
      </c>
      <c r="L2756" s="2">
        <f>IF(AND(I2756="",K2756&gt;0),"SIM","NÃO")</f>
        <v/>
      </c>
      <c r="M2756" s="2">
        <f>IF(ISNUMBER(SEARCH("SEPARA",UPPER(C2756))),"NÃO","SIM")</f>
        <v/>
      </c>
      <c r="N2756" s="2">
        <f>IFERROR(H2756/K2756,0)</f>
        <v/>
      </c>
      <c r="O2756" s="2">
        <f>IF(M2756="NÃO","EXCLUÍDO",IF(N2756&lt;Premissas!$B$8,"&lt; 1,00",IF(N2756&lt;Premissas!$B$9,"1,00 – 1,19",IF(N2756&lt;Premissas!$B$10,"1,20 – 1,39",IF(N2756&lt;Premissas!$B$11,"1,40 – 1,59",IF(N2756&lt;Premissas!$B$12,"1,60 – 1,99","≥ 2,00"))))))</f>
        <v/>
      </c>
      <c r="P2756" s="5">
        <f>IF(OR(M2756="NÃO",N2756&lt;Premissas!$B$8),Premissas!$B$13,IF(N2756&lt;Premissas!$B$9,Premissas!$B$14,IF(N2756&lt;Premissas!$B$10,Premissas!$B$15,IF(N2756&lt;Premissas!$B$11,Premissas!$B$16,IF(N2756&lt;Premissas!$B$12,Premissas!$B$17,Premissas!$B$18)))))</f>
        <v/>
      </c>
      <c r="Q2756" s="5">
        <f>IFERROR(P2756/Premissas!$B$4,0)</f>
        <v/>
      </c>
    </row>
    <row r="2757">
      <c r="A2757" s="2" t="n">
        <v>8</v>
      </c>
      <c r="B2757" s="2" t="n">
        <v>930</v>
      </c>
      <c r="C2757" s="2" t="inlineStr">
        <is>
          <t>SEPARACAO</t>
        </is>
      </c>
      <c r="D2757" s="2" t="inlineStr">
        <is>
          <t>6015743</t>
        </is>
      </c>
      <c r="E2757" s="2" t="inlineStr">
        <is>
          <t>Fernando Carlos De Jesus</t>
        </is>
      </c>
      <c r="F2757" s="2" t="n">
        <v>8628</v>
      </c>
      <c r="G2757" s="2" t="n">
        <v>105.93</v>
      </c>
      <c r="H2757" s="2" t="n">
        <v>81</v>
      </c>
      <c r="I2757" s="2" t="n">
        <v>0</v>
      </c>
      <c r="J2757" s="2" t="inlineStr">
        <is>
          <t>GPA</t>
        </is>
      </c>
      <c r="K2757" s="2">
        <f>IF(I2757&lt;&gt;"",I2757,IFERROR(INDEX(Base!$I:$I,MATCH(1,(Base!$C:$C=C2757)*(Base!$I:$I&lt;&gt;""),0)),0))</f>
        <v/>
      </c>
      <c r="L2757" s="2">
        <f>IF(AND(I2757="",K2757&gt;0),"SIM","NÃO")</f>
        <v/>
      </c>
      <c r="M2757" s="2">
        <f>IF(ISNUMBER(SEARCH("SEPARA",UPPER(C2757))),"NÃO","SIM")</f>
        <v/>
      </c>
      <c r="N2757" s="2">
        <f>IFERROR(H2757/K2757,0)</f>
        <v/>
      </c>
      <c r="O2757" s="2">
        <f>IF(M2757="NÃO","EXCLUÍDO",IF(N2757&lt;Premissas!$B$8,"&lt; 1,00",IF(N2757&lt;Premissas!$B$9,"1,00 – 1,19",IF(N2757&lt;Premissas!$B$10,"1,20 – 1,39",IF(N2757&lt;Premissas!$B$11,"1,40 – 1,59",IF(N2757&lt;Premissas!$B$12,"1,60 – 1,99","≥ 2,00"))))))</f>
        <v/>
      </c>
      <c r="P2757" s="5">
        <f>IF(OR(M2757="NÃO",N2757&lt;Premissas!$B$8),Premissas!$B$13,IF(N2757&lt;Premissas!$B$9,Premissas!$B$14,IF(N2757&lt;Premissas!$B$10,Premissas!$B$15,IF(N2757&lt;Premissas!$B$11,Premissas!$B$16,IF(N2757&lt;Premissas!$B$12,Premissas!$B$17,Premissas!$B$18)))))</f>
        <v/>
      </c>
      <c r="Q2757" s="5">
        <f>IFERROR(P2757/Premissas!$B$4,0)</f>
        <v/>
      </c>
    </row>
    <row r="2758">
      <c r="A2758" s="2" t="n">
        <v>8</v>
      </c>
      <c r="B2758" s="2" t="n">
        <v>930</v>
      </c>
      <c r="C2758" s="2" t="inlineStr">
        <is>
          <t>SEPARACAO</t>
        </is>
      </c>
      <c r="D2758" s="2" t="inlineStr">
        <is>
          <t>6018696</t>
        </is>
      </c>
      <c r="E2758" s="2" t="inlineStr">
        <is>
          <t>Kelly Cristina Silva Do Nascimento</t>
        </is>
      </c>
      <c r="F2758" s="2" t="n">
        <v>534</v>
      </c>
      <c r="G2758" s="2" t="n">
        <v>18.86</v>
      </c>
      <c r="H2758" s="2" t="n">
        <v>28</v>
      </c>
      <c r="I2758" s="2" t="n">
        <v>0</v>
      </c>
      <c r="J2758" s="2" t="inlineStr">
        <is>
          <t>GPA</t>
        </is>
      </c>
      <c r="K2758" s="2">
        <f>IF(I2758&lt;&gt;"",I2758,IFERROR(INDEX(Base!$I:$I,MATCH(1,(Base!$C:$C=C2758)*(Base!$I:$I&lt;&gt;""),0)),0))</f>
        <v/>
      </c>
      <c r="L2758" s="2">
        <f>IF(AND(I2758="",K2758&gt;0),"SIM","NÃO")</f>
        <v/>
      </c>
      <c r="M2758" s="2">
        <f>IF(ISNUMBER(SEARCH("SEPARA",UPPER(C2758))),"NÃO","SIM")</f>
        <v/>
      </c>
      <c r="N2758" s="2">
        <f>IFERROR(H2758/K2758,0)</f>
        <v/>
      </c>
      <c r="O2758" s="2">
        <f>IF(M2758="NÃO","EXCLUÍDO",IF(N2758&lt;Premissas!$B$8,"&lt; 1,00",IF(N2758&lt;Premissas!$B$9,"1,00 – 1,19",IF(N2758&lt;Premissas!$B$10,"1,20 – 1,39",IF(N2758&lt;Premissas!$B$11,"1,40 – 1,59",IF(N2758&lt;Premissas!$B$12,"1,60 – 1,99","≥ 2,00"))))))</f>
        <v/>
      </c>
      <c r="P2758" s="5">
        <f>IF(OR(M2758="NÃO",N2758&lt;Premissas!$B$8),Premissas!$B$13,IF(N2758&lt;Premissas!$B$9,Premissas!$B$14,IF(N2758&lt;Premissas!$B$10,Premissas!$B$15,IF(N2758&lt;Premissas!$B$11,Premissas!$B$16,IF(N2758&lt;Premissas!$B$12,Premissas!$B$17,Premissas!$B$18)))))</f>
        <v/>
      </c>
      <c r="Q2758" s="5">
        <f>IFERROR(P2758/Premissas!$B$4,0)</f>
        <v/>
      </c>
    </row>
    <row r="2759">
      <c r="A2759" s="2" t="n">
        <v>8</v>
      </c>
      <c r="B2759" s="2" t="n">
        <v>930</v>
      </c>
      <c r="C2759" s="2" t="inlineStr">
        <is>
          <t>SEPARACAO</t>
        </is>
      </c>
      <c r="D2759" s="2" t="inlineStr">
        <is>
          <t>6019480</t>
        </is>
      </c>
      <c r="E2759" s="2" t="inlineStr">
        <is>
          <t>Samuel Ifechukwu Chime</t>
        </is>
      </c>
      <c r="F2759" s="2" t="n">
        <v>498</v>
      </c>
      <c r="G2759" s="2" t="n">
        <v>8.529999999999999</v>
      </c>
      <c r="H2759" s="2" t="n">
        <v>58</v>
      </c>
      <c r="I2759" s="2" t="n">
        <v>0</v>
      </c>
      <c r="J2759" s="2" t="inlineStr">
        <is>
          <t>GPA</t>
        </is>
      </c>
      <c r="K2759" s="2">
        <f>IF(I2759&lt;&gt;"",I2759,IFERROR(INDEX(Base!$I:$I,MATCH(1,(Base!$C:$C=C2759)*(Base!$I:$I&lt;&gt;""),0)),0))</f>
        <v/>
      </c>
      <c r="L2759" s="2">
        <f>IF(AND(I2759="",K2759&gt;0),"SIM","NÃO")</f>
        <v/>
      </c>
      <c r="M2759" s="2">
        <f>IF(ISNUMBER(SEARCH("SEPARA",UPPER(C2759))),"NÃO","SIM")</f>
        <v/>
      </c>
      <c r="N2759" s="2">
        <f>IFERROR(H2759/K2759,0)</f>
        <v/>
      </c>
      <c r="O2759" s="2">
        <f>IF(M2759="NÃO","EXCLUÍDO",IF(N2759&lt;Premissas!$B$8,"&lt; 1,00",IF(N2759&lt;Premissas!$B$9,"1,00 – 1,19",IF(N2759&lt;Premissas!$B$10,"1,20 – 1,39",IF(N2759&lt;Premissas!$B$11,"1,40 – 1,59",IF(N2759&lt;Premissas!$B$12,"1,60 – 1,99","≥ 2,00"))))))</f>
        <v/>
      </c>
      <c r="P2759" s="5">
        <f>IF(OR(M2759="NÃO",N2759&lt;Premissas!$B$8),Premissas!$B$13,IF(N2759&lt;Premissas!$B$9,Premissas!$B$14,IF(N2759&lt;Premissas!$B$10,Premissas!$B$15,IF(N2759&lt;Premissas!$B$11,Premissas!$B$16,IF(N2759&lt;Premissas!$B$12,Premissas!$B$17,Premissas!$B$18)))))</f>
        <v/>
      </c>
      <c r="Q2759" s="5">
        <f>IFERROR(P2759/Premissas!$B$4,0)</f>
        <v/>
      </c>
    </row>
    <row r="2760">
      <c r="A2760" s="2" t="n">
        <v>8</v>
      </c>
      <c r="B2760" s="2" t="n">
        <v>930</v>
      </c>
      <c r="C2760" s="2" t="inlineStr">
        <is>
          <t>SEPARACAO</t>
        </is>
      </c>
      <c r="D2760" s="2" t="inlineStr">
        <is>
          <t>6020240</t>
        </is>
      </c>
      <c r="E2760" s="2" t="inlineStr">
        <is>
          <t>Chinonso Linda Okereke</t>
        </is>
      </c>
      <c r="F2760" s="2" t="n">
        <v>792</v>
      </c>
      <c r="G2760" s="2" t="n">
        <v>37.2</v>
      </c>
      <c r="H2760" s="2" t="n">
        <v>21</v>
      </c>
      <c r="I2760" s="2" t="n">
        <v>0</v>
      </c>
      <c r="J2760" s="2" t="inlineStr">
        <is>
          <t>GPA</t>
        </is>
      </c>
      <c r="K2760" s="2">
        <f>IF(I2760&lt;&gt;"",I2760,IFERROR(INDEX(Base!$I:$I,MATCH(1,(Base!$C:$C=C2760)*(Base!$I:$I&lt;&gt;""),0)),0))</f>
        <v/>
      </c>
      <c r="L2760" s="2">
        <f>IF(AND(I2760="",K2760&gt;0),"SIM","NÃO")</f>
        <v/>
      </c>
      <c r="M2760" s="2">
        <f>IF(ISNUMBER(SEARCH("SEPARA",UPPER(C2760))),"NÃO","SIM")</f>
        <v/>
      </c>
      <c r="N2760" s="2">
        <f>IFERROR(H2760/K2760,0)</f>
        <v/>
      </c>
      <c r="O2760" s="2">
        <f>IF(M2760="NÃO","EXCLUÍDO",IF(N2760&lt;Premissas!$B$8,"&lt; 1,00",IF(N2760&lt;Premissas!$B$9,"1,00 – 1,19",IF(N2760&lt;Premissas!$B$10,"1,20 – 1,39",IF(N2760&lt;Premissas!$B$11,"1,40 – 1,59",IF(N2760&lt;Premissas!$B$12,"1,60 – 1,99","≥ 2,00"))))))</f>
        <v/>
      </c>
      <c r="P2760" s="5">
        <f>IF(OR(M2760="NÃO",N2760&lt;Premissas!$B$8),Premissas!$B$13,IF(N2760&lt;Premissas!$B$9,Premissas!$B$14,IF(N2760&lt;Premissas!$B$10,Premissas!$B$15,IF(N2760&lt;Premissas!$B$11,Premissas!$B$16,IF(N2760&lt;Premissas!$B$12,Premissas!$B$17,Premissas!$B$18)))))</f>
        <v/>
      </c>
      <c r="Q2760" s="5">
        <f>IFERROR(P2760/Premissas!$B$4,0)</f>
        <v/>
      </c>
    </row>
    <row r="2761">
      <c r="A2761" s="2" t="n">
        <v>8</v>
      </c>
      <c r="B2761" s="2" t="n">
        <v>930</v>
      </c>
      <c r="C2761" s="2" t="inlineStr">
        <is>
          <t>SEPARACAO</t>
        </is>
      </c>
      <c r="D2761" s="2" t="inlineStr">
        <is>
          <t>6020267</t>
        </is>
      </c>
      <c r="E2761" s="2" t="inlineStr">
        <is>
          <t>Wahid Echi</t>
        </is>
      </c>
      <c r="F2761" s="2" t="n">
        <v>8574</v>
      </c>
      <c r="G2761" s="2" t="n">
        <v>83.90000000000001</v>
      </c>
      <c r="H2761" s="2" t="n">
        <v>102</v>
      </c>
      <c r="I2761" s="2" t="n">
        <v>0</v>
      </c>
      <c r="J2761" s="2" t="inlineStr">
        <is>
          <t>GPA</t>
        </is>
      </c>
      <c r="K2761" s="2">
        <f>IF(I2761&lt;&gt;"",I2761,IFERROR(INDEX(Base!$I:$I,MATCH(1,(Base!$C:$C=C2761)*(Base!$I:$I&lt;&gt;""),0)),0))</f>
        <v/>
      </c>
      <c r="L2761" s="2">
        <f>IF(AND(I2761="",K2761&gt;0),"SIM","NÃO")</f>
        <v/>
      </c>
      <c r="M2761" s="2">
        <f>IF(ISNUMBER(SEARCH("SEPARA",UPPER(C2761))),"NÃO","SIM")</f>
        <v/>
      </c>
      <c r="N2761" s="2">
        <f>IFERROR(H2761/K2761,0)</f>
        <v/>
      </c>
      <c r="O2761" s="2">
        <f>IF(M2761="NÃO","EXCLUÍDO",IF(N2761&lt;Premissas!$B$8,"&lt; 1,00",IF(N2761&lt;Premissas!$B$9,"1,00 – 1,19",IF(N2761&lt;Premissas!$B$10,"1,20 – 1,39",IF(N2761&lt;Premissas!$B$11,"1,40 – 1,59",IF(N2761&lt;Premissas!$B$12,"1,60 – 1,99","≥ 2,00"))))))</f>
        <v/>
      </c>
      <c r="P2761" s="5">
        <f>IF(OR(M2761="NÃO",N2761&lt;Premissas!$B$8),Premissas!$B$13,IF(N2761&lt;Premissas!$B$9,Premissas!$B$14,IF(N2761&lt;Premissas!$B$10,Premissas!$B$15,IF(N2761&lt;Premissas!$B$11,Premissas!$B$16,IF(N2761&lt;Premissas!$B$12,Premissas!$B$17,Premissas!$B$18)))))</f>
        <v/>
      </c>
      <c r="Q2761" s="5">
        <f>IFERROR(P2761/Premissas!$B$4,0)</f>
        <v/>
      </c>
    </row>
    <row r="2762">
      <c r="A2762" s="2" t="n">
        <v>8</v>
      </c>
      <c r="B2762" s="2" t="n">
        <v>930</v>
      </c>
      <c r="C2762" s="2" t="inlineStr">
        <is>
          <t>SEPARACAO</t>
        </is>
      </c>
      <c r="D2762" s="2" t="inlineStr">
        <is>
          <t>6020747</t>
        </is>
      </c>
      <c r="E2762" s="2" t="inlineStr">
        <is>
          <t>Cibelle Dos Santos Do Rosario</t>
        </is>
      </c>
      <c r="F2762" s="2" t="n">
        <v>2548</v>
      </c>
      <c r="G2762" s="2" t="n">
        <v>46.83</v>
      </c>
      <c r="H2762" s="2" t="n">
        <v>54</v>
      </c>
      <c r="I2762" s="2" t="n">
        <v>0</v>
      </c>
      <c r="J2762" s="2" t="inlineStr">
        <is>
          <t>GPA</t>
        </is>
      </c>
      <c r="K2762" s="2">
        <f>IF(I2762&lt;&gt;"",I2762,IFERROR(INDEX(Base!$I:$I,MATCH(1,(Base!$C:$C=C2762)*(Base!$I:$I&lt;&gt;""),0)),0))</f>
        <v/>
      </c>
      <c r="L2762" s="2">
        <f>IF(AND(I2762="",K2762&gt;0),"SIM","NÃO")</f>
        <v/>
      </c>
      <c r="M2762" s="2">
        <f>IF(ISNUMBER(SEARCH("SEPARA",UPPER(C2762))),"NÃO","SIM")</f>
        <v/>
      </c>
      <c r="N2762" s="2">
        <f>IFERROR(H2762/K2762,0)</f>
        <v/>
      </c>
      <c r="O2762" s="2">
        <f>IF(M2762="NÃO","EXCLUÍDO",IF(N2762&lt;Premissas!$B$8,"&lt; 1,00",IF(N2762&lt;Premissas!$B$9,"1,00 – 1,19",IF(N2762&lt;Premissas!$B$10,"1,20 – 1,39",IF(N2762&lt;Premissas!$B$11,"1,40 – 1,59",IF(N2762&lt;Premissas!$B$12,"1,60 – 1,99","≥ 2,00"))))))</f>
        <v/>
      </c>
      <c r="P2762" s="5">
        <f>IF(OR(M2762="NÃO",N2762&lt;Premissas!$B$8),Premissas!$B$13,IF(N2762&lt;Premissas!$B$9,Premissas!$B$14,IF(N2762&lt;Premissas!$B$10,Premissas!$B$15,IF(N2762&lt;Premissas!$B$11,Premissas!$B$16,IF(N2762&lt;Premissas!$B$12,Premissas!$B$17,Premissas!$B$18)))))</f>
        <v/>
      </c>
      <c r="Q2762" s="5">
        <f>IFERROR(P2762/Premissas!$B$4,0)</f>
        <v/>
      </c>
    </row>
    <row r="2763">
      <c r="A2763" s="2" t="n">
        <v>8</v>
      </c>
      <c r="B2763" s="2" t="n">
        <v>930</v>
      </c>
      <c r="C2763" s="2" t="inlineStr">
        <is>
          <t>SEPARACAO</t>
        </is>
      </c>
      <c r="D2763" s="2" t="inlineStr">
        <is>
          <t>6022499</t>
        </is>
      </c>
      <c r="E2763" s="2" t="inlineStr">
        <is>
          <t>Christ Milaure Baltoua Ngouanda</t>
        </is>
      </c>
      <c r="F2763" s="2" t="n">
        <v>1159</v>
      </c>
      <c r="G2763" s="2" t="n">
        <v>17.98</v>
      </c>
      <c r="H2763" s="2" t="n">
        <v>64</v>
      </c>
      <c r="I2763" s="2" t="n">
        <v>0</v>
      </c>
      <c r="J2763" s="2" t="inlineStr">
        <is>
          <t>GPA</t>
        </is>
      </c>
      <c r="K2763" s="2">
        <f>IF(I2763&lt;&gt;"",I2763,IFERROR(INDEX(Base!$I:$I,MATCH(1,(Base!$C:$C=C2763)*(Base!$I:$I&lt;&gt;""),0)),0))</f>
        <v/>
      </c>
      <c r="L2763" s="2">
        <f>IF(AND(I2763="",K2763&gt;0),"SIM","NÃO")</f>
        <v/>
      </c>
      <c r="M2763" s="2">
        <f>IF(ISNUMBER(SEARCH("SEPARA",UPPER(C2763))),"NÃO","SIM")</f>
        <v/>
      </c>
      <c r="N2763" s="2">
        <f>IFERROR(H2763/K2763,0)</f>
        <v/>
      </c>
      <c r="O2763" s="2">
        <f>IF(M2763="NÃO","EXCLUÍDO",IF(N2763&lt;Premissas!$B$8,"&lt; 1,00",IF(N2763&lt;Premissas!$B$9,"1,00 – 1,19",IF(N2763&lt;Premissas!$B$10,"1,20 – 1,39",IF(N2763&lt;Premissas!$B$11,"1,40 – 1,59",IF(N2763&lt;Premissas!$B$12,"1,60 – 1,99","≥ 2,00"))))))</f>
        <v/>
      </c>
      <c r="P2763" s="5">
        <f>IF(OR(M2763="NÃO",N2763&lt;Premissas!$B$8),Premissas!$B$13,IF(N2763&lt;Premissas!$B$9,Premissas!$B$14,IF(N2763&lt;Premissas!$B$10,Premissas!$B$15,IF(N2763&lt;Premissas!$B$11,Premissas!$B$16,IF(N2763&lt;Premissas!$B$12,Premissas!$B$17,Premissas!$B$18)))))</f>
        <v/>
      </c>
      <c r="Q2763" s="5">
        <f>IFERROR(P2763/Premissas!$B$4,0)</f>
        <v/>
      </c>
    </row>
    <row r="2764">
      <c r="A2764" s="2" t="n">
        <v>8</v>
      </c>
      <c r="B2764" s="2" t="n">
        <v>930</v>
      </c>
      <c r="C2764" s="2" t="inlineStr">
        <is>
          <t>SEPARACAO</t>
        </is>
      </c>
      <c r="D2764" s="2" t="inlineStr">
        <is>
          <t>6023185</t>
        </is>
      </c>
      <c r="E2764" s="2" t="inlineStr">
        <is>
          <t>Luiz Fernando De Souza Miranda</t>
        </is>
      </c>
      <c r="F2764" s="2" t="n">
        <v>758</v>
      </c>
      <c r="G2764" s="2" t="n">
        <v>10.83</v>
      </c>
      <c r="H2764" s="2" t="n">
        <v>70</v>
      </c>
      <c r="I2764" s="2" t="n">
        <v>0</v>
      </c>
      <c r="J2764" s="2" t="inlineStr">
        <is>
          <t>GPA</t>
        </is>
      </c>
      <c r="K2764" s="2">
        <f>IF(I2764&lt;&gt;"",I2764,IFERROR(INDEX(Base!$I:$I,MATCH(1,(Base!$C:$C=C2764)*(Base!$I:$I&lt;&gt;""),0)),0))</f>
        <v/>
      </c>
      <c r="L2764" s="2">
        <f>IF(AND(I2764="",K2764&gt;0),"SIM","NÃO")</f>
        <v/>
      </c>
      <c r="M2764" s="2">
        <f>IF(ISNUMBER(SEARCH("SEPARA",UPPER(C2764))),"NÃO","SIM")</f>
        <v/>
      </c>
      <c r="N2764" s="2">
        <f>IFERROR(H2764/K2764,0)</f>
        <v/>
      </c>
      <c r="O2764" s="2">
        <f>IF(M2764="NÃO","EXCLUÍDO",IF(N2764&lt;Premissas!$B$8,"&lt; 1,00",IF(N2764&lt;Premissas!$B$9,"1,00 – 1,19",IF(N2764&lt;Premissas!$B$10,"1,20 – 1,39",IF(N2764&lt;Premissas!$B$11,"1,40 – 1,59",IF(N2764&lt;Premissas!$B$12,"1,60 – 1,99","≥ 2,00"))))))</f>
        <v/>
      </c>
      <c r="P2764" s="5">
        <f>IF(OR(M2764="NÃO",N2764&lt;Premissas!$B$8),Premissas!$B$13,IF(N2764&lt;Premissas!$B$9,Premissas!$B$14,IF(N2764&lt;Premissas!$B$10,Premissas!$B$15,IF(N2764&lt;Premissas!$B$11,Premissas!$B$16,IF(N2764&lt;Premissas!$B$12,Premissas!$B$17,Premissas!$B$18)))))</f>
        <v/>
      </c>
      <c r="Q2764" s="5">
        <f>IFERROR(P2764/Premissas!$B$4,0)</f>
        <v/>
      </c>
    </row>
    <row r="2765">
      <c r="A2765" s="2" t="n">
        <v>8</v>
      </c>
      <c r="B2765" s="2" t="n">
        <v>930</v>
      </c>
      <c r="C2765" s="2" t="inlineStr">
        <is>
          <t>SEPARACAO</t>
        </is>
      </c>
      <c r="D2765" s="2" t="inlineStr">
        <is>
          <t>6024220</t>
        </is>
      </c>
      <c r="E2765" s="2" t="inlineStr">
        <is>
          <t>Esaie Bakoulou</t>
        </is>
      </c>
      <c r="F2765" s="2" t="n">
        <v>6715</v>
      </c>
      <c r="G2765" s="2" t="n">
        <v>73.68000000000001</v>
      </c>
      <c r="H2765" s="2" t="n">
        <v>91</v>
      </c>
      <c r="I2765" s="2" t="n">
        <v>0</v>
      </c>
      <c r="J2765" s="2" t="inlineStr">
        <is>
          <t>GPA</t>
        </is>
      </c>
      <c r="K2765" s="2">
        <f>IF(I2765&lt;&gt;"",I2765,IFERROR(INDEX(Base!$I:$I,MATCH(1,(Base!$C:$C=C2765)*(Base!$I:$I&lt;&gt;""),0)),0))</f>
        <v/>
      </c>
      <c r="L2765" s="2">
        <f>IF(AND(I2765="",K2765&gt;0),"SIM","NÃO")</f>
        <v/>
      </c>
      <c r="M2765" s="2">
        <f>IF(ISNUMBER(SEARCH("SEPARA",UPPER(C2765))),"NÃO","SIM")</f>
        <v/>
      </c>
      <c r="N2765" s="2">
        <f>IFERROR(H2765/K2765,0)</f>
        <v/>
      </c>
      <c r="O2765" s="2">
        <f>IF(M2765="NÃO","EXCLUÍDO",IF(N2765&lt;Premissas!$B$8,"&lt; 1,00",IF(N2765&lt;Premissas!$B$9,"1,00 – 1,19",IF(N2765&lt;Premissas!$B$10,"1,20 – 1,39",IF(N2765&lt;Premissas!$B$11,"1,40 – 1,59",IF(N2765&lt;Premissas!$B$12,"1,60 – 1,99","≥ 2,00"))))))</f>
        <v/>
      </c>
      <c r="P2765" s="5">
        <f>IF(OR(M2765="NÃO",N2765&lt;Premissas!$B$8),Premissas!$B$13,IF(N2765&lt;Premissas!$B$9,Premissas!$B$14,IF(N2765&lt;Premissas!$B$10,Premissas!$B$15,IF(N2765&lt;Premissas!$B$11,Premissas!$B$16,IF(N2765&lt;Premissas!$B$12,Premissas!$B$17,Premissas!$B$18)))))</f>
        <v/>
      </c>
      <c r="Q2765" s="5">
        <f>IFERROR(P2765/Premissas!$B$4,0)</f>
        <v/>
      </c>
    </row>
    <row r="2766">
      <c r="A2766" s="2" t="n">
        <v>8</v>
      </c>
      <c r="B2766" s="2" t="n">
        <v>930</v>
      </c>
      <c r="C2766" s="2" t="inlineStr">
        <is>
          <t>SEPARACAO</t>
        </is>
      </c>
      <c r="D2766" s="2" t="inlineStr">
        <is>
          <t>6024491</t>
        </is>
      </c>
      <c r="E2766" s="2" t="inlineStr">
        <is>
          <t>Eduardo Andrade Torres</t>
        </is>
      </c>
      <c r="F2766" s="2" t="n">
        <v>5487</v>
      </c>
      <c r="G2766" s="2" t="n">
        <v>55.91</v>
      </c>
      <c r="H2766" s="2" t="n">
        <v>98</v>
      </c>
      <c r="I2766" s="2" t="n">
        <v>0</v>
      </c>
      <c r="J2766" s="2" t="inlineStr">
        <is>
          <t>GPA</t>
        </is>
      </c>
      <c r="K2766" s="2">
        <f>IF(I2766&lt;&gt;"",I2766,IFERROR(INDEX(Base!$I:$I,MATCH(1,(Base!$C:$C=C2766)*(Base!$I:$I&lt;&gt;""),0)),0))</f>
        <v/>
      </c>
      <c r="L2766" s="2">
        <f>IF(AND(I2766="",K2766&gt;0),"SIM","NÃO")</f>
        <v/>
      </c>
      <c r="M2766" s="2">
        <f>IF(ISNUMBER(SEARCH("SEPARA",UPPER(C2766))),"NÃO","SIM")</f>
        <v/>
      </c>
      <c r="N2766" s="2">
        <f>IFERROR(H2766/K2766,0)</f>
        <v/>
      </c>
      <c r="O2766" s="2">
        <f>IF(M2766="NÃO","EXCLUÍDO",IF(N2766&lt;Premissas!$B$8,"&lt; 1,00",IF(N2766&lt;Premissas!$B$9,"1,00 – 1,19",IF(N2766&lt;Premissas!$B$10,"1,20 – 1,39",IF(N2766&lt;Premissas!$B$11,"1,40 – 1,59",IF(N2766&lt;Premissas!$B$12,"1,60 – 1,99","≥ 2,00"))))))</f>
        <v/>
      </c>
      <c r="P2766" s="5">
        <f>IF(OR(M2766="NÃO",N2766&lt;Premissas!$B$8),Premissas!$B$13,IF(N2766&lt;Premissas!$B$9,Premissas!$B$14,IF(N2766&lt;Premissas!$B$10,Premissas!$B$15,IF(N2766&lt;Premissas!$B$11,Premissas!$B$16,IF(N2766&lt;Premissas!$B$12,Premissas!$B$17,Premissas!$B$18)))))</f>
        <v/>
      </c>
      <c r="Q2766" s="5">
        <f>IFERROR(P2766/Premissas!$B$4,0)</f>
        <v/>
      </c>
    </row>
    <row r="2767">
      <c r="A2767" s="2" t="n">
        <v>8</v>
      </c>
      <c r="B2767" s="2" t="n">
        <v>930</v>
      </c>
      <c r="C2767" s="2" t="inlineStr">
        <is>
          <t>SEPARACAO</t>
        </is>
      </c>
      <c r="D2767" s="2" t="inlineStr">
        <is>
          <t>6025811</t>
        </is>
      </c>
      <c r="E2767" s="2" t="inlineStr">
        <is>
          <t>Ayoub Madjoun</t>
        </is>
      </c>
      <c r="F2767" s="2" t="n">
        <v>5156</v>
      </c>
      <c r="G2767" s="2" t="n">
        <v>44.92</v>
      </c>
      <c r="H2767" s="2" t="n">
        <v>115</v>
      </c>
      <c r="I2767" s="2" t="n">
        <v>0</v>
      </c>
      <c r="J2767" s="2" t="inlineStr">
        <is>
          <t>GPA</t>
        </is>
      </c>
      <c r="K2767" s="2">
        <f>IF(I2767&lt;&gt;"",I2767,IFERROR(INDEX(Base!$I:$I,MATCH(1,(Base!$C:$C=C2767)*(Base!$I:$I&lt;&gt;""),0)),0))</f>
        <v/>
      </c>
      <c r="L2767" s="2">
        <f>IF(AND(I2767="",K2767&gt;0),"SIM","NÃO")</f>
        <v/>
      </c>
      <c r="M2767" s="2">
        <f>IF(ISNUMBER(SEARCH("SEPARA",UPPER(C2767))),"NÃO","SIM")</f>
        <v/>
      </c>
      <c r="N2767" s="2">
        <f>IFERROR(H2767/K2767,0)</f>
        <v/>
      </c>
      <c r="O2767" s="2">
        <f>IF(M2767="NÃO","EXCLUÍDO",IF(N2767&lt;Premissas!$B$8,"&lt; 1,00",IF(N2767&lt;Premissas!$B$9,"1,00 – 1,19",IF(N2767&lt;Premissas!$B$10,"1,20 – 1,39",IF(N2767&lt;Premissas!$B$11,"1,40 – 1,59",IF(N2767&lt;Premissas!$B$12,"1,60 – 1,99","≥ 2,00"))))))</f>
        <v/>
      </c>
      <c r="P2767" s="5">
        <f>IF(OR(M2767="NÃO",N2767&lt;Premissas!$B$8),Premissas!$B$13,IF(N2767&lt;Premissas!$B$9,Premissas!$B$14,IF(N2767&lt;Premissas!$B$10,Premissas!$B$15,IF(N2767&lt;Premissas!$B$11,Premissas!$B$16,IF(N2767&lt;Premissas!$B$12,Premissas!$B$17,Premissas!$B$18)))))</f>
        <v/>
      </c>
      <c r="Q2767" s="5">
        <f>IFERROR(P2767/Premissas!$B$4,0)</f>
        <v/>
      </c>
    </row>
    <row r="2768">
      <c r="A2768" s="2" t="n">
        <v>8</v>
      </c>
      <c r="B2768" s="2" t="n">
        <v>930</v>
      </c>
      <c r="C2768" s="2" t="inlineStr">
        <is>
          <t>SEPARACAO</t>
        </is>
      </c>
      <c r="D2768" s="2" t="inlineStr">
        <is>
          <t>6025846</t>
        </is>
      </c>
      <c r="E2768" s="2" t="inlineStr">
        <is>
          <t>Camila Chinemelum Muo</t>
        </is>
      </c>
      <c r="F2768" s="2" t="n">
        <v>1971</v>
      </c>
      <c r="G2768" s="2" t="n">
        <v>36.22</v>
      </c>
      <c r="H2768" s="2" t="n">
        <v>54</v>
      </c>
      <c r="I2768" s="2" t="n">
        <v>0</v>
      </c>
      <c r="J2768" s="2" t="inlineStr">
        <is>
          <t>GPA</t>
        </is>
      </c>
      <c r="K2768" s="2">
        <f>IF(I2768&lt;&gt;"",I2768,IFERROR(INDEX(Base!$I:$I,MATCH(1,(Base!$C:$C=C2768)*(Base!$I:$I&lt;&gt;""),0)),0))</f>
        <v/>
      </c>
      <c r="L2768" s="2">
        <f>IF(AND(I2768="",K2768&gt;0),"SIM","NÃO")</f>
        <v/>
      </c>
      <c r="M2768" s="2">
        <f>IF(ISNUMBER(SEARCH("SEPARA",UPPER(C2768))),"NÃO","SIM")</f>
        <v/>
      </c>
      <c r="N2768" s="2">
        <f>IFERROR(H2768/K2768,0)</f>
        <v/>
      </c>
      <c r="O2768" s="2">
        <f>IF(M2768="NÃO","EXCLUÍDO",IF(N2768&lt;Premissas!$B$8,"&lt; 1,00",IF(N2768&lt;Premissas!$B$9,"1,00 – 1,19",IF(N2768&lt;Premissas!$B$10,"1,20 – 1,39",IF(N2768&lt;Premissas!$B$11,"1,40 – 1,59",IF(N2768&lt;Premissas!$B$12,"1,60 – 1,99","≥ 2,00"))))))</f>
        <v/>
      </c>
      <c r="P2768" s="5">
        <f>IF(OR(M2768="NÃO",N2768&lt;Premissas!$B$8),Premissas!$B$13,IF(N2768&lt;Premissas!$B$9,Premissas!$B$14,IF(N2768&lt;Premissas!$B$10,Premissas!$B$15,IF(N2768&lt;Premissas!$B$11,Premissas!$B$16,IF(N2768&lt;Premissas!$B$12,Premissas!$B$17,Premissas!$B$18)))))</f>
        <v/>
      </c>
      <c r="Q2768" s="5">
        <f>IFERROR(P2768/Premissas!$B$4,0)</f>
        <v/>
      </c>
    </row>
    <row r="2769">
      <c r="A2769" s="2" t="n">
        <v>8</v>
      </c>
      <c r="B2769" s="2" t="n">
        <v>930</v>
      </c>
      <c r="C2769" s="2" t="inlineStr">
        <is>
          <t>SEPARACAO</t>
        </is>
      </c>
      <c r="D2769" s="2" t="inlineStr">
        <is>
          <t>6026400</t>
        </is>
      </c>
      <c r="E2769" s="2" t="inlineStr">
        <is>
          <t>Walid Madjoun</t>
        </is>
      </c>
      <c r="F2769" s="2" t="n">
        <v>4108</v>
      </c>
      <c r="G2769" s="2" t="n">
        <v>61.58</v>
      </c>
      <c r="H2769" s="2" t="n">
        <v>67</v>
      </c>
      <c r="I2769" s="2" t="n">
        <v>0</v>
      </c>
      <c r="J2769" s="2" t="inlineStr">
        <is>
          <t>GPA</t>
        </is>
      </c>
      <c r="K2769" s="2">
        <f>IF(I2769&lt;&gt;"",I2769,IFERROR(INDEX(Base!$I:$I,MATCH(1,(Base!$C:$C=C2769)*(Base!$I:$I&lt;&gt;""),0)),0))</f>
        <v/>
      </c>
      <c r="L2769" s="2">
        <f>IF(AND(I2769="",K2769&gt;0),"SIM","NÃO")</f>
        <v/>
      </c>
      <c r="M2769" s="2">
        <f>IF(ISNUMBER(SEARCH("SEPARA",UPPER(C2769))),"NÃO","SIM")</f>
        <v/>
      </c>
      <c r="N2769" s="2">
        <f>IFERROR(H2769/K2769,0)</f>
        <v/>
      </c>
      <c r="O2769" s="2">
        <f>IF(M2769="NÃO","EXCLUÍDO",IF(N2769&lt;Premissas!$B$8,"&lt; 1,00",IF(N2769&lt;Premissas!$B$9,"1,00 – 1,19",IF(N2769&lt;Premissas!$B$10,"1,20 – 1,39",IF(N2769&lt;Premissas!$B$11,"1,40 – 1,59",IF(N2769&lt;Premissas!$B$12,"1,60 – 1,99","≥ 2,00"))))))</f>
        <v/>
      </c>
      <c r="P2769" s="5">
        <f>IF(OR(M2769="NÃO",N2769&lt;Premissas!$B$8),Premissas!$B$13,IF(N2769&lt;Premissas!$B$9,Premissas!$B$14,IF(N2769&lt;Premissas!$B$10,Premissas!$B$15,IF(N2769&lt;Premissas!$B$11,Premissas!$B$16,IF(N2769&lt;Premissas!$B$12,Premissas!$B$17,Premissas!$B$18)))))</f>
        <v/>
      </c>
      <c r="Q2769" s="5">
        <f>IFERROR(P2769/Premissas!$B$4,0)</f>
        <v/>
      </c>
    </row>
    <row r="2770">
      <c r="A2770" s="2" t="n">
        <v>8</v>
      </c>
      <c r="B2770" s="2" t="n">
        <v>930</v>
      </c>
      <c r="C2770" s="2" t="inlineStr">
        <is>
          <t>SEPARACAO</t>
        </is>
      </c>
      <c r="D2770" s="2" t="inlineStr">
        <is>
          <t>6026745</t>
        </is>
      </c>
      <c r="E2770" s="2" t="inlineStr">
        <is>
          <t>Marco Antonio Da Silva</t>
        </is>
      </c>
      <c r="F2770" s="2" t="n">
        <v>1151</v>
      </c>
      <c r="G2770" s="2" t="n">
        <v>12.33</v>
      </c>
      <c r="H2770" s="2" t="n">
        <v>93</v>
      </c>
      <c r="I2770" s="2" t="n">
        <v>0</v>
      </c>
      <c r="J2770" s="2" t="inlineStr">
        <is>
          <t>GPA</t>
        </is>
      </c>
      <c r="K2770" s="2">
        <f>IF(I2770&lt;&gt;"",I2770,IFERROR(INDEX(Base!$I:$I,MATCH(1,(Base!$C:$C=C2770)*(Base!$I:$I&lt;&gt;""),0)),0))</f>
        <v/>
      </c>
      <c r="L2770" s="2">
        <f>IF(AND(I2770="",K2770&gt;0),"SIM","NÃO")</f>
        <v/>
      </c>
      <c r="M2770" s="2">
        <f>IF(ISNUMBER(SEARCH("SEPARA",UPPER(C2770))),"NÃO","SIM")</f>
        <v/>
      </c>
      <c r="N2770" s="2">
        <f>IFERROR(H2770/K2770,0)</f>
        <v/>
      </c>
      <c r="O2770" s="2">
        <f>IF(M2770="NÃO","EXCLUÍDO",IF(N2770&lt;Premissas!$B$8,"&lt; 1,00",IF(N2770&lt;Premissas!$B$9,"1,00 – 1,19",IF(N2770&lt;Premissas!$B$10,"1,20 – 1,39",IF(N2770&lt;Premissas!$B$11,"1,40 – 1,59",IF(N2770&lt;Premissas!$B$12,"1,60 – 1,99","≥ 2,00"))))))</f>
        <v/>
      </c>
      <c r="P2770" s="5">
        <f>IF(OR(M2770="NÃO",N2770&lt;Premissas!$B$8),Premissas!$B$13,IF(N2770&lt;Premissas!$B$9,Premissas!$B$14,IF(N2770&lt;Premissas!$B$10,Premissas!$B$15,IF(N2770&lt;Premissas!$B$11,Premissas!$B$16,IF(N2770&lt;Premissas!$B$12,Premissas!$B$17,Premissas!$B$18)))))</f>
        <v/>
      </c>
      <c r="Q2770" s="5">
        <f>IFERROR(P2770/Premissas!$B$4,0)</f>
        <v/>
      </c>
    </row>
    <row r="2771">
      <c r="A2771" s="2" t="n">
        <v>8</v>
      </c>
      <c r="B2771" s="2" t="n">
        <v>930</v>
      </c>
      <c r="C2771" s="2" t="inlineStr">
        <is>
          <t>SEPARACAO</t>
        </is>
      </c>
      <c r="D2771" s="2" t="inlineStr">
        <is>
          <t>6030432</t>
        </is>
      </c>
      <c r="E2771" s="2" t="inlineStr">
        <is>
          <t>Nkechi Miriam Oguadinma</t>
        </is>
      </c>
      <c r="F2771" s="2" t="n">
        <v>775</v>
      </c>
      <c r="G2771" s="2" t="n">
        <v>19.12</v>
      </c>
      <c r="H2771" s="2" t="n">
        <v>41</v>
      </c>
      <c r="I2771" s="2" t="n">
        <v>0</v>
      </c>
      <c r="J2771" s="2" t="inlineStr">
        <is>
          <t>GPA</t>
        </is>
      </c>
      <c r="K2771" s="2">
        <f>IF(I2771&lt;&gt;"",I2771,IFERROR(INDEX(Base!$I:$I,MATCH(1,(Base!$C:$C=C2771)*(Base!$I:$I&lt;&gt;""),0)),0))</f>
        <v/>
      </c>
      <c r="L2771" s="2">
        <f>IF(AND(I2771="",K2771&gt;0),"SIM","NÃO")</f>
        <v/>
      </c>
      <c r="M2771" s="2">
        <f>IF(ISNUMBER(SEARCH("SEPARA",UPPER(C2771))),"NÃO","SIM")</f>
        <v/>
      </c>
      <c r="N2771" s="2">
        <f>IFERROR(H2771/K2771,0)</f>
        <v/>
      </c>
      <c r="O2771" s="2">
        <f>IF(M2771="NÃO","EXCLUÍDO",IF(N2771&lt;Premissas!$B$8,"&lt; 1,00",IF(N2771&lt;Premissas!$B$9,"1,00 – 1,19",IF(N2771&lt;Premissas!$B$10,"1,20 – 1,39",IF(N2771&lt;Premissas!$B$11,"1,40 – 1,59",IF(N2771&lt;Premissas!$B$12,"1,60 – 1,99","≥ 2,00"))))))</f>
        <v/>
      </c>
      <c r="P2771" s="5">
        <f>IF(OR(M2771="NÃO",N2771&lt;Premissas!$B$8),Premissas!$B$13,IF(N2771&lt;Premissas!$B$9,Premissas!$B$14,IF(N2771&lt;Premissas!$B$10,Premissas!$B$15,IF(N2771&lt;Premissas!$B$11,Premissas!$B$16,IF(N2771&lt;Premissas!$B$12,Premissas!$B$17,Premissas!$B$18)))))</f>
        <v/>
      </c>
      <c r="Q2771" s="5">
        <f>IFERROR(P2771/Premissas!$B$4,0)</f>
        <v/>
      </c>
    </row>
    <row r="2772">
      <c r="A2772" s="2" t="n">
        <v>8</v>
      </c>
      <c r="B2772" s="2" t="n">
        <v>930</v>
      </c>
      <c r="C2772" s="2" t="inlineStr">
        <is>
          <t>RECEBIMENTO</t>
        </is>
      </c>
      <c r="D2772" s="2" t="inlineStr">
        <is>
          <t>603054</t>
        </is>
      </c>
      <c r="E2772" s="2" t="inlineStr">
        <is>
          <t>EDUARDO SOARES PROCOPIO</t>
        </is>
      </c>
      <c r="F2772" s="2" t="n">
        <v>1529</v>
      </c>
      <c r="G2772" s="2" t="n">
        <v>86.03</v>
      </c>
      <c r="H2772" s="2" t="n">
        <v>18</v>
      </c>
      <c r="I2772" s="2" t="n">
        <v>0</v>
      </c>
      <c r="J2772" s="2" t="inlineStr">
        <is>
          <t>GPA</t>
        </is>
      </c>
      <c r="K2772" s="2">
        <f>IF(I2772&lt;&gt;"",I2772,IFERROR(INDEX(Base!$I:$I,MATCH(1,(Base!$C:$C=C2772)*(Base!$I:$I&lt;&gt;""),0)),0))</f>
        <v/>
      </c>
      <c r="L2772" s="2">
        <f>IF(AND(I2772="",K2772&gt;0),"SIM","NÃO")</f>
        <v/>
      </c>
      <c r="M2772" s="2">
        <f>IF(ISNUMBER(SEARCH("SEPARA",UPPER(C2772))),"NÃO","SIM")</f>
        <v/>
      </c>
      <c r="N2772" s="2">
        <f>IFERROR(H2772/K2772,0)</f>
        <v/>
      </c>
      <c r="O2772" s="2">
        <f>IF(M2772="NÃO","EXCLUÍDO",IF(N2772&lt;Premissas!$B$8,"&lt; 1,00",IF(N2772&lt;Premissas!$B$9,"1,00 – 1,19",IF(N2772&lt;Premissas!$B$10,"1,20 – 1,39",IF(N2772&lt;Premissas!$B$11,"1,40 – 1,59",IF(N2772&lt;Premissas!$B$12,"1,60 – 1,99","≥ 2,00"))))))</f>
        <v/>
      </c>
      <c r="P2772" s="5">
        <f>IF(OR(M2772="NÃO",N2772&lt;Premissas!$B$8),Premissas!$B$13,IF(N2772&lt;Premissas!$B$9,Premissas!$B$14,IF(N2772&lt;Premissas!$B$10,Premissas!$B$15,IF(N2772&lt;Premissas!$B$11,Premissas!$B$16,IF(N2772&lt;Premissas!$B$12,Premissas!$B$17,Premissas!$B$18)))))</f>
        <v/>
      </c>
      <c r="Q2772" s="5">
        <f>IFERROR(P2772/Premissas!$B$4,0)</f>
        <v/>
      </c>
    </row>
    <row r="2773">
      <c r="A2773" s="2" t="n">
        <v>8</v>
      </c>
      <c r="B2773" s="2" t="n">
        <v>930</v>
      </c>
      <c r="C2773" s="2" t="inlineStr">
        <is>
          <t>RECEBIMENTO</t>
        </is>
      </c>
      <c r="D2773" s="2" t="inlineStr">
        <is>
          <t>615465</t>
        </is>
      </c>
      <c r="E2773" s="2" t="inlineStr">
        <is>
          <t>Rayfran Souza Fonseca</t>
        </is>
      </c>
      <c r="F2773" s="2" t="n">
        <v>5</v>
      </c>
      <c r="G2773" s="2" t="n">
        <v>1.99</v>
      </c>
      <c r="H2773" s="2" t="n">
        <v>3</v>
      </c>
      <c r="I2773" s="2" t="n">
        <v>0</v>
      </c>
      <c r="J2773" s="2" t="inlineStr">
        <is>
          <t>GPA</t>
        </is>
      </c>
      <c r="K2773" s="2">
        <f>IF(I2773&lt;&gt;"",I2773,IFERROR(INDEX(Base!$I:$I,MATCH(1,(Base!$C:$C=C2773)*(Base!$I:$I&lt;&gt;""),0)),0))</f>
        <v/>
      </c>
      <c r="L2773" s="2">
        <f>IF(AND(I2773="",K2773&gt;0),"SIM","NÃO")</f>
        <v/>
      </c>
      <c r="M2773" s="2">
        <f>IF(ISNUMBER(SEARCH("SEPARA",UPPER(C2773))),"NÃO","SIM")</f>
        <v/>
      </c>
      <c r="N2773" s="2">
        <f>IFERROR(H2773/K2773,0)</f>
        <v/>
      </c>
      <c r="O2773" s="2">
        <f>IF(M2773="NÃO","EXCLUÍDO",IF(N2773&lt;Premissas!$B$8,"&lt; 1,00",IF(N2773&lt;Premissas!$B$9,"1,00 – 1,19",IF(N2773&lt;Premissas!$B$10,"1,20 – 1,39",IF(N2773&lt;Premissas!$B$11,"1,40 – 1,59",IF(N2773&lt;Premissas!$B$12,"1,60 – 1,99","≥ 2,00"))))))</f>
        <v/>
      </c>
      <c r="P2773" s="5">
        <f>IF(OR(M2773="NÃO",N2773&lt;Premissas!$B$8),Premissas!$B$13,IF(N2773&lt;Premissas!$B$9,Premissas!$B$14,IF(N2773&lt;Premissas!$B$10,Premissas!$B$15,IF(N2773&lt;Premissas!$B$11,Premissas!$B$16,IF(N2773&lt;Premissas!$B$12,Premissas!$B$17,Premissas!$B$18)))))</f>
        <v/>
      </c>
      <c r="Q2773" s="5">
        <f>IFERROR(P2773/Premissas!$B$4,0)</f>
        <v/>
      </c>
    </row>
    <row r="2774">
      <c r="A2774" s="2" t="n">
        <v>8</v>
      </c>
      <c r="B2774" s="2" t="n">
        <v>930</v>
      </c>
      <c r="C2774" s="2" t="inlineStr">
        <is>
          <t>PUXADA RECEB</t>
        </is>
      </c>
      <c r="D2774" s="2" t="inlineStr">
        <is>
          <t>653467</t>
        </is>
      </c>
      <c r="E2774" s="2" t="inlineStr">
        <is>
          <t>DANILO JOSIAS DE CARVALHO</t>
        </is>
      </c>
      <c r="F2774" s="2" t="n">
        <v>12</v>
      </c>
      <c r="G2774" s="2" t="n">
        <v>1.28</v>
      </c>
      <c r="H2774" s="2" t="n">
        <v>9</v>
      </c>
      <c r="I2774" s="2" t="n">
        <v>0</v>
      </c>
      <c r="J2774" s="2" t="inlineStr">
        <is>
          <t>GPA</t>
        </is>
      </c>
      <c r="K2774" s="2">
        <f>IF(I2774&lt;&gt;"",I2774,IFERROR(INDEX(Base!$I:$I,MATCH(1,(Base!$C:$C=C2774)*(Base!$I:$I&lt;&gt;""),0)),0))</f>
        <v/>
      </c>
      <c r="L2774" s="2">
        <f>IF(AND(I2774="",K2774&gt;0),"SIM","NÃO")</f>
        <v/>
      </c>
      <c r="M2774" s="2">
        <f>IF(ISNUMBER(SEARCH("SEPARA",UPPER(C2774))),"NÃO","SIM")</f>
        <v/>
      </c>
      <c r="N2774" s="2">
        <f>IFERROR(H2774/K2774,0)</f>
        <v/>
      </c>
      <c r="O2774" s="2">
        <f>IF(M2774="NÃO","EXCLUÍDO",IF(N2774&lt;Premissas!$B$8,"&lt; 1,00",IF(N2774&lt;Premissas!$B$9,"1,00 – 1,19",IF(N2774&lt;Premissas!$B$10,"1,20 – 1,39",IF(N2774&lt;Premissas!$B$11,"1,40 – 1,59",IF(N2774&lt;Premissas!$B$12,"1,60 – 1,99","≥ 2,00"))))))</f>
        <v/>
      </c>
      <c r="P2774" s="5">
        <f>IF(OR(M2774="NÃO",N2774&lt;Premissas!$B$8),Premissas!$B$13,IF(N2774&lt;Premissas!$B$9,Premissas!$B$14,IF(N2774&lt;Premissas!$B$10,Premissas!$B$15,IF(N2774&lt;Premissas!$B$11,Premissas!$B$16,IF(N2774&lt;Premissas!$B$12,Premissas!$B$17,Premissas!$B$18)))))</f>
        <v/>
      </c>
      <c r="Q2774" s="5">
        <f>IFERROR(P2774/Premissas!$B$4,0)</f>
        <v/>
      </c>
    </row>
    <row r="2775">
      <c r="A2775" s="2" t="n">
        <v>8</v>
      </c>
      <c r="B2775" s="2" t="n">
        <v>930</v>
      </c>
      <c r="C2775" s="2" t="inlineStr">
        <is>
          <t>RECEBIMENTO</t>
        </is>
      </c>
      <c r="D2775" s="2" t="inlineStr">
        <is>
          <t>653467</t>
        </is>
      </c>
      <c r="E2775" s="2" t="inlineStr">
        <is>
          <t>DANILO JOSIAS DE CARVALHO</t>
        </is>
      </c>
      <c r="F2775" s="2" t="n">
        <v>1729</v>
      </c>
      <c r="G2775" s="2" t="n">
        <v>128.66</v>
      </c>
      <c r="H2775" s="2" t="n">
        <v>13</v>
      </c>
      <c r="I2775" s="2" t="n">
        <v>0</v>
      </c>
      <c r="J2775" s="2" t="inlineStr">
        <is>
          <t>GPA</t>
        </is>
      </c>
      <c r="K2775" s="2">
        <f>IF(I2775&lt;&gt;"",I2775,IFERROR(INDEX(Base!$I:$I,MATCH(1,(Base!$C:$C=C2775)*(Base!$I:$I&lt;&gt;""),0)),0))</f>
        <v/>
      </c>
      <c r="L2775" s="2">
        <f>IF(AND(I2775="",K2775&gt;0),"SIM","NÃO")</f>
        <v/>
      </c>
      <c r="M2775" s="2">
        <f>IF(ISNUMBER(SEARCH("SEPARA",UPPER(C2775))),"NÃO","SIM")</f>
        <v/>
      </c>
      <c r="N2775" s="2">
        <f>IFERROR(H2775/K2775,0)</f>
        <v/>
      </c>
      <c r="O2775" s="2">
        <f>IF(M2775="NÃO","EXCLUÍDO",IF(N2775&lt;Premissas!$B$8,"&lt; 1,00",IF(N2775&lt;Premissas!$B$9,"1,00 – 1,19",IF(N2775&lt;Premissas!$B$10,"1,20 – 1,39",IF(N2775&lt;Premissas!$B$11,"1,40 – 1,59",IF(N2775&lt;Premissas!$B$12,"1,60 – 1,99","≥ 2,00"))))))</f>
        <v/>
      </c>
      <c r="P2775" s="5">
        <f>IF(OR(M2775="NÃO",N2775&lt;Premissas!$B$8),Premissas!$B$13,IF(N2775&lt;Premissas!$B$9,Premissas!$B$14,IF(N2775&lt;Premissas!$B$10,Premissas!$B$15,IF(N2775&lt;Premissas!$B$11,Premissas!$B$16,IF(N2775&lt;Premissas!$B$12,Premissas!$B$17,Premissas!$B$18)))))</f>
        <v/>
      </c>
      <c r="Q2775" s="5">
        <f>IFERROR(P2775/Premissas!$B$4,0)</f>
        <v/>
      </c>
    </row>
    <row r="2776">
      <c r="A2776" s="2" t="n">
        <v>8</v>
      </c>
      <c r="B2776" s="2" t="n">
        <v>930</v>
      </c>
      <c r="C2776" s="2" t="inlineStr">
        <is>
          <t>ATIVIDADE OP. EMP.</t>
        </is>
      </c>
      <c r="D2776" s="2" t="inlineStr">
        <is>
          <t>670364</t>
        </is>
      </c>
      <c r="E2776" s="2" t="inlineStr">
        <is>
          <t>CLECIO ROBERTO DA SILVA</t>
        </is>
      </c>
      <c r="F2776" s="2" t="n">
        <v>1844</v>
      </c>
      <c r="G2776" s="2" t="n">
        <v>26.68</v>
      </c>
      <c r="H2776" s="2" t="n">
        <v>69</v>
      </c>
      <c r="I2776" s="2" t="n">
        <v>0</v>
      </c>
      <c r="J2776" s="2" t="inlineStr">
        <is>
          <t>GPA</t>
        </is>
      </c>
      <c r="K2776" s="2">
        <f>IF(I2776&lt;&gt;"",I2776,IFERROR(INDEX(Base!$I:$I,MATCH(1,(Base!$C:$C=C2776)*(Base!$I:$I&lt;&gt;""),0)),0))</f>
        <v/>
      </c>
      <c r="L2776" s="2">
        <f>IF(AND(I2776="",K2776&gt;0),"SIM","NÃO")</f>
        <v/>
      </c>
      <c r="M2776" s="2">
        <f>IF(ISNUMBER(SEARCH("SEPARA",UPPER(C2776))),"NÃO","SIM")</f>
        <v/>
      </c>
      <c r="N2776" s="2">
        <f>IFERROR(H2776/K2776,0)</f>
        <v/>
      </c>
      <c r="O2776" s="2">
        <f>IF(M2776="NÃO","EXCLUÍDO",IF(N2776&lt;Premissas!$B$8,"&lt; 1,00",IF(N2776&lt;Premissas!$B$9,"1,00 – 1,19",IF(N2776&lt;Premissas!$B$10,"1,20 – 1,39",IF(N2776&lt;Premissas!$B$11,"1,40 – 1,59",IF(N2776&lt;Premissas!$B$12,"1,60 – 1,99","≥ 2,00"))))))</f>
        <v/>
      </c>
      <c r="P2776" s="5">
        <f>IF(OR(M2776="NÃO",N2776&lt;Premissas!$B$8),Premissas!$B$13,IF(N2776&lt;Premissas!$B$9,Premissas!$B$14,IF(N2776&lt;Premissas!$B$10,Premissas!$B$15,IF(N2776&lt;Premissas!$B$11,Premissas!$B$16,IF(N2776&lt;Premissas!$B$12,Premissas!$B$17,Premissas!$B$18)))))</f>
        <v/>
      </c>
      <c r="Q2776" s="5">
        <f>IFERROR(P2776/Premissas!$B$4,0)</f>
        <v/>
      </c>
    </row>
    <row r="2777">
      <c r="A2777" s="2" t="n">
        <v>8</v>
      </c>
      <c r="B2777" s="2" t="n">
        <v>930</v>
      </c>
      <c r="C2777" s="2" t="inlineStr">
        <is>
          <t>RECEBIMENTO</t>
        </is>
      </c>
      <c r="D2777" s="2" t="inlineStr">
        <is>
          <t>671519</t>
        </is>
      </c>
      <c r="E2777" s="2" t="inlineStr">
        <is>
          <t>PAULO ROBERTO BERTACCHINI</t>
        </is>
      </c>
      <c r="F2777" s="2" t="n">
        <v>3396</v>
      </c>
      <c r="G2777" s="2" t="n">
        <v>139.95</v>
      </c>
      <c r="H2777" s="2" t="n">
        <v>24</v>
      </c>
      <c r="I2777" s="2" t="n">
        <v>0</v>
      </c>
      <c r="J2777" s="2" t="inlineStr">
        <is>
          <t>GPA</t>
        </is>
      </c>
      <c r="K2777" s="2">
        <f>IF(I2777&lt;&gt;"",I2777,IFERROR(INDEX(Base!$I:$I,MATCH(1,(Base!$C:$C=C2777)*(Base!$I:$I&lt;&gt;""),0)),0))</f>
        <v/>
      </c>
      <c r="L2777" s="2">
        <f>IF(AND(I2777="",K2777&gt;0),"SIM","NÃO")</f>
        <v/>
      </c>
      <c r="M2777" s="2">
        <f>IF(ISNUMBER(SEARCH("SEPARA",UPPER(C2777))),"NÃO","SIM")</f>
        <v/>
      </c>
      <c r="N2777" s="2">
        <f>IFERROR(H2777/K2777,0)</f>
        <v/>
      </c>
      <c r="O2777" s="2">
        <f>IF(M2777="NÃO","EXCLUÍDO",IF(N2777&lt;Premissas!$B$8,"&lt; 1,00",IF(N2777&lt;Premissas!$B$9,"1,00 – 1,19",IF(N2777&lt;Premissas!$B$10,"1,20 – 1,39",IF(N2777&lt;Premissas!$B$11,"1,40 – 1,59",IF(N2777&lt;Premissas!$B$12,"1,60 – 1,99","≥ 2,00"))))))</f>
        <v/>
      </c>
      <c r="P2777" s="5">
        <f>IF(OR(M2777="NÃO",N2777&lt;Premissas!$B$8),Premissas!$B$13,IF(N2777&lt;Premissas!$B$9,Premissas!$B$14,IF(N2777&lt;Premissas!$B$10,Premissas!$B$15,IF(N2777&lt;Premissas!$B$11,Premissas!$B$16,IF(N2777&lt;Premissas!$B$12,Premissas!$B$17,Premissas!$B$18)))))</f>
        <v/>
      </c>
      <c r="Q2777" s="5">
        <f>IFERROR(P2777/Premissas!$B$4,0)</f>
        <v/>
      </c>
    </row>
    <row r="2778">
      <c r="A2778" s="2" t="n">
        <v>8</v>
      </c>
      <c r="B2778" s="2" t="n">
        <v>930</v>
      </c>
      <c r="C2778" s="2" t="inlineStr">
        <is>
          <t>PUXADA RECEB</t>
        </is>
      </c>
      <c r="D2778" s="2" t="inlineStr">
        <is>
          <t>689734</t>
        </is>
      </c>
      <c r="E2778" s="2" t="inlineStr">
        <is>
          <t>ADILSON SOARES DE OLIVEIRA</t>
        </is>
      </c>
      <c r="F2778" s="2" t="n">
        <v>6</v>
      </c>
      <c r="G2778" s="2" t="n">
        <v>1.33</v>
      </c>
      <c r="H2778" s="2" t="n">
        <v>5</v>
      </c>
      <c r="I2778" s="2" t="n">
        <v>0</v>
      </c>
      <c r="J2778" s="2" t="inlineStr">
        <is>
          <t>GPA</t>
        </is>
      </c>
      <c r="K2778" s="2">
        <f>IF(I2778&lt;&gt;"",I2778,IFERROR(INDEX(Base!$I:$I,MATCH(1,(Base!$C:$C=C2778)*(Base!$I:$I&lt;&gt;""),0)),0))</f>
        <v/>
      </c>
      <c r="L2778" s="2">
        <f>IF(AND(I2778="",K2778&gt;0),"SIM","NÃO")</f>
        <v/>
      </c>
      <c r="M2778" s="2">
        <f>IF(ISNUMBER(SEARCH("SEPARA",UPPER(C2778))),"NÃO","SIM")</f>
        <v/>
      </c>
      <c r="N2778" s="2">
        <f>IFERROR(H2778/K2778,0)</f>
        <v/>
      </c>
      <c r="O2778" s="2">
        <f>IF(M2778="NÃO","EXCLUÍDO",IF(N2778&lt;Premissas!$B$8,"&lt; 1,00",IF(N2778&lt;Premissas!$B$9,"1,00 – 1,19",IF(N2778&lt;Premissas!$B$10,"1,20 – 1,39",IF(N2778&lt;Premissas!$B$11,"1,40 – 1,59",IF(N2778&lt;Premissas!$B$12,"1,60 – 1,99","≥ 2,00"))))))</f>
        <v/>
      </c>
      <c r="P2778" s="5">
        <f>IF(OR(M2778="NÃO",N2778&lt;Premissas!$B$8),Premissas!$B$13,IF(N2778&lt;Premissas!$B$9,Premissas!$B$14,IF(N2778&lt;Premissas!$B$10,Premissas!$B$15,IF(N2778&lt;Premissas!$B$11,Premissas!$B$16,IF(N2778&lt;Premissas!$B$12,Premissas!$B$17,Premissas!$B$18)))))</f>
        <v/>
      </c>
      <c r="Q2778" s="5">
        <f>IFERROR(P2778/Premissas!$B$4,0)</f>
        <v/>
      </c>
    </row>
    <row r="2779">
      <c r="A2779" s="2" t="n">
        <v>8</v>
      </c>
      <c r="B2779" s="2" t="n">
        <v>930</v>
      </c>
      <c r="C2779" s="2" t="inlineStr">
        <is>
          <t>SEPARACAO</t>
        </is>
      </c>
      <c r="D2779" s="2" t="inlineStr">
        <is>
          <t>90002495</t>
        </is>
      </c>
      <c r="E2779" s="2" t="inlineStr">
        <is>
          <t>ERICK REIS MOREIRA</t>
        </is>
      </c>
      <c r="F2779" s="2" t="n">
        <v>5503</v>
      </c>
      <c r="G2779" s="2" t="n">
        <v>51.55</v>
      </c>
      <c r="H2779" s="2" t="n">
        <v>107</v>
      </c>
      <c r="I2779" s="2" t="n">
        <v>0</v>
      </c>
      <c r="J2779" s="2" t="inlineStr">
        <is>
          <t>GPA</t>
        </is>
      </c>
      <c r="K2779" s="2">
        <f>IF(I2779&lt;&gt;"",I2779,IFERROR(INDEX(Base!$I:$I,MATCH(1,(Base!$C:$C=C2779)*(Base!$I:$I&lt;&gt;""),0)),0))</f>
        <v/>
      </c>
      <c r="L2779" s="2">
        <f>IF(AND(I2779="",K2779&gt;0),"SIM","NÃO")</f>
        <v/>
      </c>
      <c r="M2779" s="2">
        <f>IF(ISNUMBER(SEARCH("SEPARA",UPPER(C2779))),"NÃO","SIM")</f>
        <v/>
      </c>
      <c r="N2779" s="2">
        <f>IFERROR(H2779/K2779,0)</f>
        <v/>
      </c>
      <c r="O2779" s="2">
        <f>IF(M2779="NÃO","EXCLUÍDO",IF(N2779&lt;Premissas!$B$8,"&lt; 1,00",IF(N2779&lt;Premissas!$B$9,"1,00 – 1,19",IF(N2779&lt;Premissas!$B$10,"1,20 – 1,39",IF(N2779&lt;Premissas!$B$11,"1,40 – 1,59",IF(N2779&lt;Premissas!$B$12,"1,60 – 1,99","≥ 2,00"))))))</f>
        <v/>
      </c>
      <c r="P2779" s="5">
        <f>IF(OR(M2779="NÃO",N2779&lt;Premissas!$B$8),Premissas!$B$13,IF(N2779&lt;Premissas!$B$9,Premissas!$B$14,IF(N2779&lt;Premissas!$B$10,Premissas!$B$15,IF(N2779&lt;Premissas!$B$11,Premissas!$B$16,IF(N2779&lt;Premissas!$B$12,Premissas!$B$17,Premissas!$B$18)))))</f>
        <v/>
      </c>
      <c r="Q2779" s="5">
        <f>IFERROR(P2779/Premissas!$B$4,0)</f>
        <v/>
      </c>
    </row>
    <row r="2780">
      <c r="A2780" s="2" t="n">
        <v>8</v>
      </c>
      <c r="B2780" s="2" t="n">
        <v>930</v>
      </c>
      <c r="C2780" s="2" t="inlineStr">
        <is>
          <t>ATIVIDADE OP. EMP.</t>
        </is>
      </c>
      <c r="D2780" s="2" t="inlineStr">
        <is>
          <t>98905</t>
        </is>
      </c>
      <c r="E2780" s="2" t="inlineStr">
        <is>
          <t>ALEXANDRE DE  OLIVEIRA  CANDIDO</t>
        </is>
      </c>
      <c r="F2780" s="2" t="n">
        <v>2936</v>
      </c>
      <c r="G2780" s="2" t="n">
        <v>111.93</v>
      </c>
      <c r="H2780" s="2" t="n">
        <v>26</v>
      </c>
      <c r="I2780" s="2" t="n">
        <v>0</v>
      </c>
      <c r="J2780" s="2" t="inlineStr">
        <is>
          <t>GPA</t>
        </is>
      </c>
      <c r="K2780" s="2">
        <f>IF(I2780&lt;&gt;"",I2780,IFERROR(INDEX(Base!$I:$I,MATCH(1,(Base!$C:$C=C2780)*(Base!$I:$I&lt;&gt;""),0)),0))</f>
        <v/>
      </c>
      <c r="L2780" s="2">
        <f>IF(AND(I2780="",K2780&gt;0),"SIM","NÃO")</f>
        <v/>
      </c>
      <c r="M2780" s="2">
        <f>IF(ISNUMBER(SEARCH("SEPARA",UPPER(C2780))),"NÃO","SIM")</f>
        <v/>
      </c>
      <c r="N2780" s="2">
        <f>IFERROR(H2780/K2780,0)</f>
        <v/>
      </c>
      <c r="O2780" s="2">
        <f>IF(M2780="NÃO","EXCLUÍDO",IF(N2780&lt;Premissas!$B$8,"&lt; 1,00",IF(N2780&lt;Premissas!$B$9,"1,00 – 1,19",IF(N2780&lt;Premissas!$B$10,"1,20 – 1,39",IF(N2780&lt;Premissas!$B$11,"1,40 – 1,59",IF(N2780&lt;Premissas!$B$12,"1,60 – 1,99","≥ 2,00"))))))</f>
        <v/>
      </c>
      <c r="P2780" s="5">
        <f>IF(OR(M2780="NÃO",N2780&lt;Premissas!$B$8),Premissas!$B$13,IF(N2780&lt;Premissas!$B$9,Premissas!$B$14,IF(N2780&lt;Premissas!$B$10,Premissas!$B$15,IF(N2780&lt;Premissas!$B$11,Premissas!$B$16,IF(N2780&lt;Premissas!$B$12,Premissas!$B$17,Premissas!$B$18)))))</f>
        <v/>
      </c>
      <c r="Q2780" s="5">
        <f>IFERROR(P2780/Premissas!$B$4,0)</f>
        <v/>
      </c>
    </row>
    <row r="2781">
      <c r="A2781" s="2" t="n">
        <v>8</v>
      </c>
      <c r="B2781" s="2" t="n">
        <v>1953</v>
      </c>
      <c r="C2781" s="2" t="inlineStr">
        <is>
          <t>SEPARACAO</t>
        </is>
      </c>
      <c r="D2781" s="2" t="inlineStr">
        <is>
          <t>195365</t>
        </is>
      </c>
      <c r="E2781" s="2" t="inlineStr">
        <is>
          <t>LUCAS DOS SANTOS COSME</t>
        </is>
      </c>
      <c r="F2781" s="2" t="n">
        <v>14987</v>
      </c>
      <c r="G2781" s="2" t="n">
        <v>98.94</v>
      </c>
      <c r="H2781" s="2" t="n">
        <v>151</v>
      </c>
      <c r="I2781" s="2" t="n">
        <v>110</v>
      </c>
      <c r="J2781" s="2" t="inlineStr">
        <is>
          <t>GPA</t>
        </is>
      </c>
      <c r="K2781" s="2">
        <f>IF(I2781&lt;&gt;"",I2781,IFERROR(INDEX(Base!$I:$I,MATCH(1,(Base!$C:$C=C2781)*(Base!$I:$I&lt;&gt;""),0)),0))</f>
        <v/>
      </c>
      <c r="L2781" s="2">
        <f>IF(AND(I2781="",K2781&gt;0),"SIM","NÃO")</f>
        <v/>
      </c>
      <c r="M2781" s="2">
        <f>IF(ISNUMBER(SEARCH("SEPARA",UPPER(C2781))),"NÃO","SIM")</f>
        <v/>
      </c>
      <c r="N2781" s="2">
        <f>IFERROR(H2781/K2781,0)</f>
        <v/>
      </c>
      <c r="O2781" s="2">
        <f>IF(M2781="NÃO","EXCLUÍDO",IF(N2781&lt;Premissas!$B$8,"&lt; 1,00",IF(N2781&lt;Premissas!$B$9,"1,00 – 1,19",IF(N2781&lt;Premissas!$B$10,"1,20 – 1,39",IF(N2781&lt;Premissas!$B$11,"1,40 – 1,59",IF(N2781&lt;Premissas!$B$12,"1,60 – 1,99","≥ 2,00"))))))</f>
        <v/>
      </c>
      <c r="P2781" s="5">
        <f>IF(OR(M2781="NÃO",N2781&lt;Premissas!$B$8),Premissas!$B$13,IF(N2781&lt;Premissas!$B$9,Premissas!$B$14,IF(N2781&lt;Premissas!$B$10,Premissas!$B$15,IF(N2781&lt;Premissas!$B$11,Premissas!$B$16,IF(N2781&lt;Premissas!$B$12,Premissas!$B$17,Premissas!$B$18)))))</f>
        <v/>
      </c>
      <c r="Q2781" s="5">
        <f>IFERROR(P2781/Premissas!$B$4,0)</f>
        <v/>
      </c>
    </row>
    <row r="2782">
      <c r="A2782" s="2" t="n">
        <v>8</v>
      </c>
      <c r="B2782" s="2" t="n">
        <v>1953</v>
      </c>
      <c r="C2782" s="2" t="inlineStr">
        <is>
          <t>SEPARACAO</t>
        </is>
      </c>
      <c r="D2782" s="2" t="inlineStr">
        <is>
          <t>2019122</t>
        </is>
      </c>
      <c r="E2782" s="2" t="inlineStr">
        <is>
          <t xml:space="preserve">Wyllamar Silva </t>
        </is>
      </c>
      <c r="F2782" s="2" t="n">
        <v>20312</v>
      </c>
      <c r="G2782" s="2" t="n">
        <v>127.36</v>
      </c>
      <c r="H2782" s="2" t="n">
        <v>159</v>
      </c>
      <c r="I2782" s="2" t="n">
        <v>110</v>
      </c>
      <c r="J2782" s="2" t="inlineStr">
        <is>
          <t>GPA</t>
        </is>
      </c>
      <c r="K2782" s="2">
        <f>IF(I2782&lt;&gt;"",I2782,IFERROR(INDEX(Base!$I:$I,MATCH(1,(Base!$C:$C=C2782)*(Base!$I:$I&lt;&gt;""),0)),0))</f>
        <v/>
      </c>
      <c r="L2782" s="2">
        <f>IF(AND(I2782="",K2782&gt;0),"SIM","NÃO")</f>
        <v/>
      </c>
      <c r="M2782" s="2">
        <f>IF(ISNUMBER(SEARCH("SEPARA",UPPER(C2782))),"NÃO","SIM")</f>
        <v/>
      </c>
      <c r="N2782" s="2">
        <f>IFERROR(H2782/K2782,0)</f>
        <v/>
      </c>
      <c r="O2782" s="2">
        <f>IF(M2782="NÃO","EXCLUÍDO",IF(N2782&lt;Premissas!$B$8,"&lt; 1,00",IF(N2782&lt;Premissas!$B$9,"1,00 – 1,19",IF(N2782&lt;Premissas!$B$10,"1,20 – 1,39",IF(N2782&lt;Premissas!$B$11,"1,40 – 1,59",IF(N2782&lt;Premissas!$B$12,"1,60 – 1,99","≥ 2,00"))))))</f>
        <v/>
      </c>
      <c r="P2782" s="5">
        <f>IF(OR(M2782="NÃO",N2782&lt;Premissas!$B$8),Premissas!$B$13,IF(N2782&lt;Premissas!$B$9,Premissas!$B$14,IF(N2782&lt;Premissas!$B$10,Premissas!$B$15,IF(N2782&lt;Premissas!$B$11,Premissas!$B$16,IF(N2782&lt;Premissas!$B$12,Premissas!$B$17,Premissas!$B$18)))))</f>
        <v/>
      </c>
      <c r="Q2782" s="5">
        <f>IFERROR(P2782/Premissas!$B$4,0)</f>
        <v/>
      </c>
    </row>
    <row r="2783">
      <c r="A2783" s="2" t="n">
        <v>8</v>
      </c>
      <c r="B2783" s="2" t="n">
        <v>1953</v>
      </c>
      <c r="C2783" s="2" t="inlineStr">
        <is>
          <t>RECEBIMENTO</t>
        </is>
      </c>
      <c r="D2783" s="2" t="inlineStr">
        <is>
          <t>202219</t>
        </is>
      </c>
      <c r="E2783" s="2" t="inlineStr">
        <is>
          <t>Rudson  Pablo Santos da Silva</t>
        </is>
      </c>
      <c r="F2783" s="2" t="n">
        <v>43</v>
      </c>
      <c r="G2783" s="2" t="n">
        <v>6</v>
      </c>
      <c r="H2783" s="2" t="n">
        <v>7</v>
      </c>
      <c r="I2783" s="2" t="n">
        <v>19</v>
      </c>
      <c r="J2783" s="2" t="inlineStr">
        <is>
          <t>GPA</t>
        </is>
      </c>
      <c r="K2783" s="2">
        <f>IF(I2783&lt;&gt;"",I2783,IFERROR(INDEX(Base!$I:$I,MATCH(1,(Base!$C:$C=C2783)*(Base!$I:$I&lt;&gt;""),0)),0))</f>
        <v/>
      </c>
      <c r="L2783" s="2">
        <f>IF(AND(I2783="",K2783&gt;0),"SIM","NÃO")</f>
        <v/>
      </c>
      <c r="M2783" s="2">
        <f>IF(ISNUMBER(SEARCH("SEPARA",UPPER(C2783))),"NÃO","SIM")</f>
        <v/>
      </c>
      <c r="N2783" s="2">
        <f>IFERROR(H2783/K2783,0)</f>
        <v/>
      </c>
      <c r="O2783" s="2">
        <f>IF(M2783="NÃO","EXCLUÍDO",IF(N2783&lt;Premissas!$B$8,"&lt; 1,00",IF(N2783&lt;Premissas!$B$9,"1,00 – 1,19",IF(N2783&lt;Premissas!$B$10,"1,20 – 1,39",IF(N2783&lt;Premissas!$B$11,"1,40 – 1,59",IF(N2783&lt;Premissas!$B$12,"1,60 – 1,99","≥ 2,00"))))))</f>
        <v/>
      </c>
      <c r="P2783" s="5">
        <f>IF(OR(M2783="NÃO",N2783&lt;Premissas!$B$8),Premissas!$B$13,IF(N2783&lt;Premissas!$B$9,Premissas!$B$14,IF(N2783&lt;Premissas!$B$10,Premissas!$B$15,IF(N2783&lt;Premissas!$B$11,Premissas!$B$16,IF(N2783&lt;Premissas!$B$12,Premissas!$B$17,Premissas!$B$18)))))</f>
        <v/>
      </c>
      <c r="Q2783" s="5">
        <f>IFERROR(P2783/Premissas!$B$4,0)</f>
        <v/>
      </c>
    </row>
    <row r="2784">
      <c r="A2784" s="2" t="n">
        <v>8</v>
      </c>
      <c r="B2784" s="2" t="n">
        <v>1953</v>
      </c>
      <c r="C2784" s="2" t="inlineStr">
        <is>
          <t>ATIVIDADE OP. EMP.</t>
        </is>
      </c>
      <c r="D2784" s="2" t="inlineStr">
        <is>
          <t>202320</t>
        </is>
      </c>
      <c r="E2784" s="2" t="inlineStr">
        <is>
          <t>ALEX MATOS FERREIRA</t>
        </is>
      </c>
      <c r="F2784" s="2" t="n">
        <v>2</v>
      </c>
      <c r="G2784" s="2" t="n">
        <v>0.07000000000000001</v>
      </c>
      <c r="H2784" s="2" t="n">
        <v>29</v>
      </c>
      <c r="I2784" s="2" t="n">
        <v>19</v>
      </c>
      <c r="J2784" s="2" t="inlineStr">
        <is>
          <t>GPA</t>
        </is>
      </c>
      <c r="K2784" s="2">
        <f>IF(I2784&lt;&gt;"",I2784,IFERROR(INDEX(Base!$I:$I,MATCH(1,(Base!$C:$C=C2784)*(Base!$I:$I&lt;&gt;""),0)),0))</f>
        <v/>
      </c>
      <c r="L2784" s="2">
        <f>IF(AND(I2784="",K2784&gt;0),"SIM","NÃO")</f>
        <v/>
      </c>
      <c r="M2784" s="2">
        <f>IF(ISNUMBER(SEARCH("SEPARA",UPPER(C2784))),"NÃO","SIM")</f>
        <v/>
      </c>
      <c r="N2784" s="2">
        <f>IFERROR(H2784/K2784,0)</f>
        <v/>
      </c>
      <c r="O2784" s="2">
        <f>IF(M2784="NÃO","EXCLUÍDO",IF(N2784&lt;Premissas!$B$8,"&lt; 1,00",IF(N2784&lt;Premissas!$B$9,"1,00 – 1,19",IF(N2784&lt;Premissas!$B$10,"1,20 – 1,39",IF(N2784&lt;Premissas!$B$11,"1,40 – 1,59",IF(N2784&lt;Premissas!$B$12,"1,60 – 1,99","≥ 2,00"))))))</f>
        <v/>
      </c>
      <c r="P2784" s="5">
        <f>IF(OR(M2784="NÃO",N2784&lt;Premissas!$B$8),Premissas!$B$13,IF(N2784&lt;Premissas!$B$9,Premissas!$B$14,IF(N2784&lt;Premissas!$B$10,Premissas!$B$15,IF(N2784&lt;Premissas!$B$11,Premissas!$B$16,IF(N2784&lt;Premissas!$B$12,Premissas!$B$17,Premissas!$B$18)))))</f>
        <v/>
      </c>
      <c r="Q2784" s="5">
        <f>IFERROR(P2784/Premissas!$B$4,0)</f>
        <v/>
      </c>
    </row>
    <row r="2785">
      <c r="A2785" s="2" t="n">
        <v>8</v>
      </c>
      <c r="B2785" s="2" t="n">
        <v>1953</v>
      </c>
      <c r="C2785" s="2" t="inlineStr">
        <is>
          <t>SEPARACAO</t>
        </is>
      </c>
      <c r="D2785" s="2" t="inlineStr">
        <is>
          <t>202320</t>
        </is>
      </c>
      <c r="E2785" s="2" t="inlineStr">
        <is>
          <t>ALEX MATOS FERREIRA</t>
        </is>
      </c>
      <c r="F2785" s="2" t="n">
        <v>13000</v>
      </c>
      <c r="G2785" s="2" t="n">
        <v>115.3</v>
      </c>
      <c r="H2785" s="2" t="n">
        <v>113</v>
      </c>
      <c r="I2785" s="2" t="n">
        <v>110</v>
      </c>
      <c r="J2785" s="2" t="inlineStr">
        <is>
          <t>GPA</t>
        </is>
      </c>
      <c r="K2785" s="2">
        <f>IF(I2785&lt;&gt;"",I2785,IFERROR(INDEX(Base!$I:$I,MATCH(1,(Base!$C:$C=C2785)*(Base!$I:$I&lt;&gt;""),0)),0))</f>
        <v/>
      </c>
      <c r="L2785" s="2">
        <f>IF(AND(I2785="",K2785&gt;0),"SIM","NÃO")</f>
        <v/>
      </c>
      <c r="M2785" s="2">
        <f>IF(ISNUMBER(SEARCH("SEPARA",UPPER(C2785))),"NÃO","SIM")</f>
        <v/>
      </c>
      <c r="N2785" s="2">
        <f>IFERROR(H2785/K2785,0)</f>
        <v/>
      </c>
      <c r="O2785" s="2">
        <f>IF(M2785="NÃO","EXCLUÍDO",IF(N2785&lt;Premissas!$B$8,"&lt; 1,00",IF(N2785&lt;Premissas!$B$9,"1,00 – 1,19",IF(N2785&lt;Premissas!$B$10,"1,20 – 1,39",IF(N2785&lt;Premissas!$B$11,"1,40 – 1,59",IF(N2785&lt;Premissas!$B$12,"1,60 – 1,99","≥ 2,00"))))))</f>
        <v/>
      </c>
      <c r="P2785" s="5">
        <f>IF(OR(M2785="NÃO",N2785&lt;Premissas!$B$8),Premissas!$B$13,IF(N2785&lt;Premissas!$B$9,Premissas!$B$14,IF(N2785&lt;Premissas!$B$10,Premissas!$B$15,IF(N2785&lt;Premissas!$B$11,Premissas!$B$16,IF(N2785&lt;Premissas!$B$12,Premissas!$B$17,Premissas!$B$18)))))</f>
        <v/>
      </c>
      <c r="Q2785" s="5">
        <f>IFERROR(P2785/Premissas!$B$4,0)</f>
        <v/>
      </c>
    </row>
    <row r="2786">
      <c r="A2786" s="2" t="n">
        <v>8</v>
      </c>
      <c r="B2786" s="2" t="n">
        <v>1953</v>
      </c>
      <c r="C2786" s="2" t="inlineStr">
        <is>
          <t>CARREGAMENTO</t>
        </is>
      </c>
      <c r="D2786" s="2" t="inlineStr">
        <is>
          <t>2504499</t>
        </is>
      </c>
      <c r="E2786" s="2" t="inlineStr">
        <is>
          <t>WEBHERGTE JOSE DE SOUZA</t>
        </is>
      </c>
      <c r="F2786" s="2" t="n">
        <v>323</v>
      </c>
      <c r="G2786" s="2" t="n">
        <v>9.710000000000001</v>
      </c>
      <c r="H2786" s="2" t="n">
        <v>33</v>
      </c>
      <c r="I2786" s="2" t="n">
        <v>18</v>
      </c>
      <c r="J2786" s="2" t="inlineStr">
        <is>
          <t>GPA</t>
        </is>
      </c>
      <c r="K2786" s="2">
        <f>IF(I2786&lt;&gt;"",I2786,IFERROR(INDEX(Base!$I:$I,MATCH(1,(Base!$C:$C=C2786)*(Base!$I:$I&lt;&gt;""),0)),0))</f>
        <v/>
      </c>
      <c r="L2786" s="2">
        <f>IF(AND(I2786="",K2786&gt;0),"SIM","NÃO")</f>
        <v/>
      </c>
      <c r="M2786" s="2">
        <f>IF(ISNUMBER(SEARCH("SEPARA",UPPER(C2786))),"NÃO","SIM")</f>
        <v/>
      </c>
      <c r="N2786" s="2">
        <f>IFERROR(H2786/K2786,0)</f>
        <v/>
      </c>
      <c r="O2786" s="2">
        <f>IF(M2786="NÃO","EXCLUÍDO",IF(N2786&lt;Premissas!$B$8,"&lt; 1,00",IF(N2786&lt;Premissas!$B$9,"1,00 – 1,19",IF(N2786&lt;Premissas!$B$10,"1,20 – 1,39",IF(N2786&lt;Premissas!$B$11,"1,40 – 1,59",IF(N2786&lt;Premissas!$B$12,"1,60 – 1,99","≥ 2,00"))))))</f>
        <v/>
      </c>
      <c r="P2786" s="5">
        <f>IF(OR(M2786="NÃO",N2786&lt;Premissas!$B$8),Premissas!$B$13,IF(N2786&lt;Premissas!$B$9,Premissas!$B$14,IF(N2786&lt;Premissas!$B$10,Premissas!$B$15,IF(N2786&lt;Premissas!$B$11,Premissas!$B$16,IF(N2786&lt;Premissas!$B$12,Premissas!$B$17,Premissas!$B$18)))))</f>
        <v/>
      </c>
      <c r="Q2786" s="5">
        <f>IFERROR(P2786/Premissas!$B$4,0)</f>
        <v/>
      </c>
    </row>
    <row r="2787">
      <c r="A2787" s="2" t="n">
        <v>8</v>
      </c>
      <c r="B2787" s="2" t="n">
        <v>1953</v>
      </c>
      <c r="C2787" s="2" t="inlineStr">
        <is>
          <t>RECEBIMENTO</t>
        </is>
      </c>
      <c r="D2787" s="2" t="inlineStr">
        <is>
          <t>2504499</t>
        </is>
      </c>
      <c r="E2787" s="2" t="inlineStr">
        <is>
          <t>WEBHERGTE JOSE DE SOUZA</t>
        </is>
      </c>
      <c r="F2787" s="2" t="n">
        <v>124</v>
      </c>
      <c r="G2787" s="2" t="n">
        <v>2.31</v>
      </c>
      <c r="H2787" s="2" t="n">
        <v>54</v>
      </c>
      <c r="I2787" s="2" t="n">
        <v>19</v>
      </c>
      <c r="J2787" s="2" t="inlineStr">
        <is>
          <t>GPA</t>
        </is>
      </c>
      <c r="K2787" s="2">
        <f>IF(I2787&lt;&gt;"",I2787,IFERROR(INDEX(Base!$I:$I,MATCH(1,(Base!$C:$C=C2787)*(Base!$I:$I&lt;&gt;""),0)),0))</f>
        <v/>
      </c>
      <c r="L2787" s="2">
        <f>IF(AND(I2787="",K2787&gt;0),"SIM","NÃO")</f>
        <v/>
      </c>
      <c r="M2787" s="2">
        <f>IF(ISNUMBER(SEARCH("SEPARA",UPPER(C2787))),"NÃO","SIM")</f>
        <v/>
      </c>
      <c r="N2787" s="2">
        <f>IFERROR(H2787/K2787,0)</f>
        <v/>
      </c>
      <c r="O2787" s="2">
        <f>IF(M2787="NÃO","EXCLUÍDO",IF(N2787&lt;Premissas!$B$8,"&lt; 1,00",IF(N2787&lt;Premissas!$B$9,"1,00 – 1,19",IF(N2787&lt;Premissas!$B$10,"1,20 – 1,39",IF(N2787&lt;Premissas!$B$11,"1,40 – 1,59",IF(N2787&lt;Premissas!$B$12,"1,60 – 1,99","≥ 2,00"))))))</f>
        <v/>
      </c>
      <c r="P2787" s="5">
        <f>IF(OR(M2787="NÃO",N2787&lt;Premissas!$B$8),Premissas!$B$13,IF(N2787&lt;Premissas!$B$9,Premissas!$B$14,IF(N2787&lt;Premissas!$B$10,Premissas!$B$15,IF(N2787&lt;Premissas!$B$11,Premissas!$B$16,IF(N2787&lt;Premissas!$B$12,Premissas!$B$17,Premissas!$B$18)))))</f>
        <v/>
      </c>
      <c r="Q2787" s="5">
        <f>IFERROR(P2787/Premissas!$B$4,0)</f>
        <v/>
      </c>
    </row>
    <row r="2788">
      <c r="A2788" s="2" t="n">
        <v>8</v>
      </c>
      <c r="B2788" s="2" t="n">
        <v>1953</v>
      </c>
      <c r="C2788" s="2" t="inlineStr">
        <is>
          <t>SEPARACAO</t>
        </is>
      </c>
      <c r="D2788" s="2" t="inlineStr">
        <is>
          <t>2504499</t>
        </is>
      </c>
      <c r="E2788" s="2" t="inlineStr">
        <is>
          <t>WEBHERGTE JOSE DE SOUZA</t>
        </is>
      </c>
      <c r="F2788" s="2" t="n">
        <v>4</v>
      </c>
      <c r="G2788" s="2" t="n">
        <v>0.17</v>
      </c>
      <c r="H2788" s="2" t="n">
        <v>24</v>
      </c>
      <c r="I2788" s="2" t="n">
        <v>110</v>
      </c>
      <c r="J2788" s="2" t="inlineStr">
        <is>
          <t>GPA</t>
        </is>
      </c>
      <c r="K2788" s="2">
        <f>IF(I2788&lt;&gt;"",I2788,IFERROR(INDEX(Base!$I:$I,MATCH(1,(Base!$C:$C=C2788)*(Base!$I:$I&lt;&gt;""),0)),0))</f>
        <v/>
      </c>
      <c r="L2788" s="2">
        <f>IF(AND(I2788="",K2788&gt;0),"SIM","NÃO")</f>
        <v/>
      </c>
      <c r="M2788" s="2">
        <f>IF(ISNUMBER(SEARCH("SEPARA",UPPER(C2788))),"NÃO","SIM")</f>
        <v/>
      </c>
      <c r="N2788" s="2">
        <f>IFERROR(H2788/K2788,0)</f>
        <v/>
      </c>
      <c r="O2788" s="2">
        <f>IF(M2788="NÃO","EXCLUÍDO",IF(N2788&lt;Premissas!$B$8,"&lt; 1,00",IF(N2788&lt;Premissas!$B$9,"1,00 – 1,19",IF(N2788&lt;Premissas!$B$10,"1,20 – 1,39",IF(N2788&lt;Premissas!$B$11,"1,40 – 1,59",IF(N2788&lt;Premissas!$B$12,"1,60 – 1,99","≥ 2,00"))))))</f>
        <v/>
      </c>
      <c r="P2788" s="5">
        <f>IF(OR(M2788="NÃO",N2788&lt;Premissas!$B$8),Premissas!$B$13,IF(N2788&lt;Premissas!$B$9,Premissas!$B$14,IF(N2788&lt;Premissas!$B$10,Premissas!$B$15,IF(N2788&lt;Premissas!$B$11,Premissas!$B$16,IF(N2788&lt;Premissas!$B$12,Premissas!$B$17,Premissas!$B$18)))))</f>
        <v/>
      </c>
      <c r="Q2788" s="5">
        <f>IFERROR(P2788/Premissas!$B$4,0)</f>
        <v/>
      </c>
    </row>
    <row r="2789">
      <c r="A2789" s="2" t="n">
        <v>8</v>
      </c>
      <c r="B2789" s="2" t="n">
        <v>1953</v>
      </c>
      <c r="C2789" s="2" t="inlineStr">
        <is>
          <t>ATIVIDADE OP. EMP.</t>
        </is>
      </c>
      <c r="D2789" s="2" t="inlineStr">
        <is>
          <t>281502</t>
        </is>
      </c>
      <c r="E2789" s="2" t="inlineStr">
        <is>
          <t>CARLOS ANTONIO DE SOUZA</t>
        </is>
      </c>
      <c r="F2789" s="2" t="n">
        <v>3149</v>
      </c>
      <c r="G2789" s="2" t="n">
        <v>105.46</v>
      </c>
      <c r="H2789" s="2" t="n">
        <v>30</v>
      </c>
      <c r="I2789" s="2" t="n">
        <v>19</v>
      </c>
      <c r="J2789" s="2" t="inlineStr">
        <is>
          <t>GPA</t>
        </is>
      </c>
      <c r="K2789" s="2">
        <f>IF(I2789&lt;&gt;"",I2789,IFERROR(INDEX(Base!$I:$I,MATCH(1,(Base!$C:$C=C2789)*(Base!$I:$I&lt;&gt;""),0)),0))</f>
        <v/>
      </c>
      <c r="L2789" s="2">
        <f>IF(AND(I2789="",K2789&gt;0),"SIM","NÃO")</f>
        <v/>
      </c>
      <c r="M2789" s="2">
        <f>IF(ISNUMBER(SEARCH("SEPARA",UPPER(C2789))),"NÃO","SIM")</f>
        <v/>
      </c>
      <c r="N2789" s="2">
        <f>IFERROR(H2789/K2789,0)</f>
        <v/>
      </c>
      <c r="O2789" s="2">
        <f>IF(M2789="NÃO","EXCLUÍDO",IF(N2789&lt;Premissas!$B$8,"&lt; 1,00",IF(N2789&lt;Premissas!$B$9,"1,00 – 1,19",IF(N2789&lt;Premissas!$B$10,"1,20 – 1,39",IF(N2789&lt;Premissas!$B$11,"1,40 – 1,59",IF(N2789&lt;Premissas!$B$12,"1,60 – 1,99","≥ 2,00"))))))</f>
        <v/>
      </c>
      <c r="P2789" s="5">
        <f>IF(OR(M2789="NÃO",N2789&lt;Premissas!$B$8),Premissas!$B$13,IF(N2789&lt;Premissas!$B$9,Premissas!$B$14,IF(N2789&lt;Premissas!$B$10,Premissas!$B$15,IF(N2789&lt;Premissas!$B$11,Premissas!$B$16,IF(N2789&lt;Premissas!$B$12,Premissas!$B$17,Premissas!$B$18)))))</f>
        <v/>
      </c>
      <c r="Q2789" s="5">
        <f>IFERROR(P2789/Premissas!$B$4,0)</f>
        <v/>
      </c>
    </row>
    <row r="2790">
      <c r="A2790" s="2" t="n">
        <v>8</v>
      </c>
      <c r="B2790" s="2" t="n">
        <v>1953</v>
      </c>
      <c r="C2790" s="2" t="inlineStr">
        <is>
          <t>ATIVIDADE OP. EMP.</t>
        </is>
      </c>
      <c r="D2790" s="2" t="inlineStr">
        <is>
          <t>283294</t>
        </is>
      </c>
      <c r="E2790" s="2" t="inlineStr">
        <is>
          <t>THIAGO DA SILVA BARROS</t>
        </is>
      </c>
      <c r="F2790" s="2" t="n">
        <v>1345</v>
      </c>
      <c r="G2790" s="2" t="n">
        <v>18.34</v>
      </c>
      <c r="H2790" s="2" t="n">
        <v>73</v>
      </c>
      <c r="I2790" s="2" t="n">
        <v>19</v>
      </c>
      <c r="J2790" s="2" t="inlineStr">
        <is>
          <t>GPA</t>
        </is>
      </c>
      <c r="K2790" s="2">
        <f>IF(I2790&lt;&gt;"",I2790,IFERROR(INDEX(Base!$I:$I,MATCH(1,(Base!$C:$C=C2790)*(Base!$I:$I&lt;&gt;""),0)),0))</f>
        <v/>
      </c>
      <c r="L2790" s="2">
        <f>IF(AND(I2790="",K2790&gt;0),"SIM","NÃO")</f>
        <v/>
      </c>
      <c r="M2790" s="2">
        <f>IF(ISNUMBER(SEARCH("SEPARA",UPPER(C2790))),"NÃO","SIM")</f>
        <v/>
      </c>
      <c r="N2790" s="2">
        <f>IFERROR(H2790/K2790,0)</f>
        <v/>
      </c>
      <c r="O2790" s="2">
        <f>IF(M2790="NÃO","EXCLUÍDO",IF(N2790&lt;Premissas!$B$8,"&lt; 1,00",IF(N2790&lt;Premissas!$B$9,"1,00 – 1,19",IF(N2790&lt;Premissas!$B$10,"1,20 – 1,39",IF(N2790&lt;Premissas!$B$11,"1,40 – 1,59",IF(N2790&lt;Premissas!$B$12,"1,60 – 1,99","≥ 2,00"))))))</f>
        <v/>
      </c>
      <c r="P2790" s="5">
        <f>IF(OR(M2790="NÃO",N2790&lt;Premissas!$B$8),Premissas!$B$13,IF(N2790&lt;Premissas!$B$9,Premissas!$B$14,IF(N2790&lt;Premissas!$B$10,Premissas!$B$15,IF(N2790&lt;Premissas!$B$11,Premissas!$B$16,IF(N2790&lt;Premissas!$B$12,Premissas!$B$17,Premissas!$B$18)))))</f>
        <v/>
      </c>
      <c r="Q2790" s="5">
        <f>IFERROR(P2790/Premissas!$B$4,0)</f>
        <v/>
      </c>
    </row>
    <row r="2791">
      <c r="A2791" s="2" t="n">
        <v>8</v>
      </c>
      <c r="B2791" s="2" t="n">
        <v>1953</v>
      </c>
      <c r="C2791" s="2" t="inlineStr">
        <is>
          <t>SEPARACAO</t>
        </is>
      </c>
      <c r="D2791" s="2" t="inlineStr">
        <is>
          <t>283294</t>
        </is>
      </c>
      <c r="E2791" s="2" t="inlineStr">
        <is>
          <t>THIAGO DA SILVA BARROS</t>
        </is>
      </c>
      <c r="F2791" s="2" t="n">
        <v>217</v>
      </c>
      <c r="G2791" s="2" t="n">
        <v>0.97</v>
      </c>
      <c r="H2791" s="2" t="n">
        <v>224</v>
      </c>
      <c r="I2791" s="2" t="n">
        <v>110</v>
      </c>
      <c r="J2791" s="2" t="inlineStr">
        <is>
          <t>GPA</t>
        </is>
      </c>
      <c r="K2791" s="2">
        <f>IF(I2791&lt;&gt;"",I2791,IFERROR(INDEX(Base!$I:$I,MATCH(1,(Base!$C:$C=C2791)*(Base!$I:$I&lt;&gt;""),0)),0))</f>
        <v/>
      </c>
      <c r="L2791" s="2">
        <f>IF(AND(I2791="",K2791&gt;0),"SIM","NÃO")</f>
        <v/>
      </c>
      <c r="M2791" s="2">
        <f>IF(ISNUMBER(SEARCH("SEPARA",UPPER(C2791))),"NÃO","SIM")</f>
        <v/>
      </c>
      <c r="N2791" s="2">
        <f>IFERROR(H2791/K2791,0)</f>
        <v/>
      </c>
      <c r="O2791" s="2">
        <f>IF(M2791="NÃO","EXCLUÍDO",IF(N2791&lt;Premissas!$B$8,"&lt; 1,00",IF(N2791&lt;Premissas!$B$9,"1,00 – 1,19",IF(N2791&lt;Premissas!$B$10,"1,20 – 1,39",IF(N2791&lt;Premissas!$B$11,"1,40 – 1,59",IF(N2791&lt;Premissas!$B$12,"1,60 – 1,99","≥ 2,00"))))))</f>
        <v/>
      </c>
      <c r="P2791" s="5">
        <f>IF(OR(M2791="NÃO",N2791&lt;Premissas!$B$8),Premissas!$B$13,IF(N2791&lt;Premissas!$B$9,Premissas!$B$14,IF(N2791&lt;Premissas!$B$10,Premissas!$B$15,IF(N2791&lt;Premissas!$B$11,Premissas!$B$16,IF(N2791&lt;Premissas!$B$12,Premissas!$B$17,Premissas!$B$18)))))</f>
        <v/>
      </c>
      <c r="Q2791" s="5">
        <f>IFERROR(P2791/Premissas!$B$4,0)</f>
        <v/>
      </c>
    </row>
    <row r="2792">
      <c r="A2792" s="2" t="n">
        <v>8</v>
      </c>
      <c r="B2792" s="2" t="n">
        <v>1953</v>
      </c>
      <c r="C2792" s="2" t="inlineStr">
        <is>
          <t>ATIVIDADE OP. EMP.</t>
        </is>
      </c>
      <c r="D2792" s="2" t="inlineStr">
        <is>
          <t>2899035</t>
        </is>
      </c>
      <c r="E2792" s="2" t="inlineStr">
        <is>
          <t>LUIZ FLAVIO DA SILVA XAVIER</t>
        </is>
      </c>
      <c r="F2792" s="2" t="n">
        <v>1897</v>
      </c>
      <c r="G2792" s="2" t="n">
        <v>49.45</v>
      </c>
      <c r="H2792" s="2" t="n">
        <v>38</v>
      </c>
      <c r="I2792" s="2" t="n">
        <v>19</v>
      </c>
      <c r="J2792" s="2" t="inlineStr">
        <is>
          <t>GPA</t>
        </is>
      </c>
      <c r="K2792" s="2">
        <f>IF(I2792&lt;&gt;"",I2792,IFERROR(INDEX(Base!$I:$I,MATCH(1,(Base!$C:$C=C2792)*(Base!$I:$I&lt;&gt;""),0)),0))</f>
        <v/>
      </c>
      <c r="L2792" s="2">
        <f>IF(AND(I2792="",K2792&gt;0),"SIM","NÃO")</f>
        <v/>
      </c>
      <c r="M2792" s="2">
        <f>IF(ISNUMBER(SEARCH("SEPARA",UPPER(C2792))),"NÃO","SIM")</f>
        <v/>
      </c>
      <c r="N2792" s="2">
        <f>IFERROR(H2792/K2792,0)</f>
        <v/>
      </c>
      <c r="O2792" s="2">
        <f>IF(M2792="NÃO","EXCLUÍDO",IF(N2792&lt;Premissas!$B$8,"&lt; 1,00",IF(N2792&lt;Premissas!$B$9,"1,00 – 1,19",IF(N2792&lt;Premissas!$B$10,"1,20 – 1,39",IF(N2792&lt;Premissas!$B$11,"1,40 – 1,59",IF(N2792&lt;Premissas!$B$12,"1,60 – 1,99","≥ 2,00"))))))</f>
        <v/>
      </c>
      <c r="P2792" s="5">
        <f>IF(OR(M2792="NÃO",N2792&lt;Premissas!$B$8),Premissas!$B$13,IF(N2792&lt;Premissas!$B$9,Premissas!$B$14,IF(N2792&lt;Premissas!$B$10,Premissas!$B$15,IF(N2792&lt;Premissas!$B$11,Premissas!$B$16,IF(N2792&lt;Premissas!$B$12,Premissas!$B$17,Premissas!$B$18)))))</f>
        <v/>
      </c>
      <c r="Q2792" s="5">
        <f>IFERROR(P2792/Premissas!$B$4,0)</f>
        <v/>
      </c>
    </row>
    <row r="2793">
      <c r="A2793" s="2" t="n">
        <v>8</v>
      </c>
      <c r="B2793" s="2" t="n">
        <v>1953</v>
      </c>
      <c r="C2793" s="2" t="inlineStr">
        <is>
          <t>ATIVIDADE OP. EMP.</t>
        </is>
      </c>
      <c r="D2793" s="2" t="inlineStr">
        <is>
          <t>386642</t>
        </is>
      </c>
      <c r="E2793" s="2" t="inlineStr">
        <is>
          <t>JEFFERSON LUIZ COSTA DE ANDRADE</t>
        </is>
      </c>
      <c r="F2793" s="2" t="n">
        <v>1699</v>
      </c>
      <c r="G2793" s="2" t="n">
        <v>27.6</v>
      </c>
      <c r="H2793" s="2" t="n">
        <v>62</v>
      </c>
      <c r="I2793" s="2" t="n">
        <v>19</v>
      </c>
      <c r="J2793" s="2" t="inlineStr">
        <is>
          <t>GPA</t>
        </is>
      </c>
      <c r="K2793" s="2">
        <f>IF(I2793&lt;&gt;"",I2793,IFERROR(INDEX(Base!$I:$I,MATCH(1,(Base!$C:$C=C2793)*(Base!$I:$I&lt;&gt;""),0)),0))</f>
        <v/>
      </c>
      <c r="L2793" s="2">
        <f>IF(AND(I2793="",K2793&gt;0),"SIM","NÃO")</f>
        <v/>
      </c>
      <c r="M2793" s="2">
        <f>IF(ISNUMBER(SEARCH("SEPARA",UPPER(C2793))),"NÃO","SIM")</f>
        <v/>
      </c>
      <c r="N2793" s="2">
        <f>IFERROR(H2793/K2793,0)</f>
        <v/>
      </c>
      <c r="O2793" s="2">
        <f>IF(M2793="NÃO","EXCLUÍDO",IF(N2793&lt;Premissas!$B$8,"&lt; 1,00",IF(N2793&lt;Premissas!$B$9,"1,00 – 1,19",IF(N2793&lt;Premissas!$B$10,"1,20 – 1,39",IF(N2793&lt;Premissas!$B$11,"1,40 – 1,59",IF(N2793&lt;Premissas!$B$12,"1,60 – 1,99","≥ 2,00"))))))</f>
        <v/>
      </c>
      <c r="P2793" s="5">
        <f>IF(OR(M2793="NÃO",N2793&lt;Premissas!$B$8),Premissas!$B$13,IF(N2793&lt;Premissas!$B$9,Premissas!$B$14,IF(N2793&lt;Premissas!$B$10,Premissas!$B$15,IF(N2793&lt;Premissas!$B$11,Premissas!$B$16,IF(N2793&lt;Premissas!$B$12,Premissas!$B$17,Premissas!$B$18)))))</f>
        <v/>
      </c>
      <c r="Q2793" s="5">
        <f>IFERROR(P2793/Premissas!$B$4,0)</f>
        <v/>
      </c>
    </row>
    <row r="2794">
      <c r="A2794" s="2" t="n">
        <v>8</v>
      </c>
      <c r="B2794" s="2" t="n">
        <v>1953</v>
      </c>
      <c r="C2794" s="2" t="inlineStr">
        <is>
          <t>RECEBIMENTO</t>
        </is>
      </c>
      <c r="D2794" s="2" t="inlineStr">
        <is>
          <t>386642</t>
        </is>
      </c>
      <c r="E2794" s="2" t="inlineStr">
        <is>
          <t>JEFFERSON LUIZ COSTA DE ANDRADE</t>
        </is>
      </c>
      <c r="F2794" s="2" t="n">
        <v>1</v>
      </c>
      <c r="G2794" s="2" t="n">
        <v>1</v>
      </c>
      <c r="H2794" s="2" t="n">
        <v>1</v>
      </c>
      <c r="I2794" s="2" t="n">
        <v>19</v>
      </c>
      <c r="J2794" s="2" t="inlineStr">
        <is>
          <t>GPA</t>
        </is>
      </c>
      <c r="K2794" s="2">
        <f>IF(I2794&lt;&gt;"",I2794,IFERROR(INDEX(Base!$I:$I,MATCH(1,(Base!$C:$C=C2794)*(Base!$I:$I&lt;&gt;""),0)),0))</f>
        <v/>
      </c>
      <c r="L2794" s="2">
        <f>IF(AND(I2794="",K2794&gt;0),"SIM","NÃO")</f>
        <v/>
      </c>
      <c r="M2794" s="2">
        <f>IF(ISNUMBER(SEARCH("SEPARA",UPPER(C2794))),"NÃO","SIM")</f>
        <v/>
      </c>
      <c r="N2794" s="2">
        <f>IFERROR(H2794/K2794,0)</f>
        <v/>
      </c>
      <c r="O2794" s="2">
        <f>IF(M2794="NÃO","EXCLUÍDO",IF(N2794&lt;Premissas!$B$8,"&lt; 1,00",IF(N2794&lt;Premissas!$B$9,"1,00 – 1,19",IF(N2794&lt;Premissas!$B$10,"1,20 – 1,39",IF(N2794&lt;Premissas!$B$11,"1,40 – 1,59",IF(N2794&lt;Premissas!$B$12,"1,60 – 1,99","≥ 2,00"))))))</f>
        <v/>
      </c>
      <c r="P2794" s="5">
        <f>IF(OR(M2794="NÃO",N2794&lt;Premissas!$B$8),Premissas!$B$13,IF(N2794&lt;Premissas!$B$9,Premissas!$B$14,IF(N2794&lt;Premissas!$B$10,Premissas!$B$15,IF(N2794&lt;Premissas!$B$11,Premissas!$B$16,IF(N2794&lt;Premissas!$B$12,Premissas!$B$17,Premissas!$B$18)))))</f>
        <v/>
      </c>
      <c r="Q2794" s="5">
        <f>IFERROR(P2794/Premissas!$B$4,0)</f>
        <v/>
      </c>
    </row>
    <row r="2795">
      <c r="A2795" s="2" t="n">
        <v>8</v>
      </c>
      <c r="B2795" s="2" t="n">
        <v>1953</v>
      </c>
      <c r="C2795" s="2" t="inlineStr">
        <is>
          <t>ATIVIDADE OP. EMP.</t>
        </is>
      </c>
      <c r="D2795" s="2" t="inlineStr">
        <is>
          <t>416009</t>
        </is>
      </c>
      <c r="E2795" s="2" t="inlineStr">
        <is>
          <t>EDSON PEREIRA GOMES</t>
        </is>
      </c>
      <c r="F2795" s="2" t="n">
        <v>2295</v>
      </c>
      <c r="G2795" s="2" t="n">
        <v>55.66</v>
      </c>
      <c r="H2795" s="2" t="n">
        <v>41</v>
      </c>
      <c r="I2795" s="2" t="n">
        <v>19</v>
      </c>
      <c r="J2795" s="2" t="inlineStr">
        <is>
          <t>GPA</t>
        </is>
      </c>
      <c r="K2795" s="2">
        <f>IF(I2795&lt;&gt;"",I2795,IFERROR(INDEX(Base!$I:$I,MATCH(1,(Base!$C:$C=C2795)*(Base!$I:$I&lt;&gt;""),0)),0))</f>
        <v/>
      </c>
      <c r="L2795" s="2">
        <f>IF(AND(I2795="",K2795&gt;0),"SIM","NÃO")</f>
        <v/>
      </c>
      <c r="M2795" s="2">
        <f>IF(ISNUMBER(SEARCH("SEPARA",UPPER(C2795))),"NÃO","SIM")</f>
        <v/>
      </c>
      <c r="N2795" s="2">
        <f>IFERROR(H2795/K2795,0)</f>
        <v/>
      </c>
      <c r="O2795" s="2">
        <f>IF(M2795="NÃO","EXCLUÍDO",IF(N2795&lt;Premissas!$B$8,"&lt; 1,00",IF(N2795&lt;Premissas!$B$9,"1,00 – 1,19",IF(N2795&lt;Premissas!$B$10,"1,20 – 1,39",IF(N2795&lt;Premissas!$B$11,"1,40 – 1,59",IF(N2795&lt;Premissas!$B$12,"1,60 – 1,99","≥ 2,00"))))))</f>
        <v/>
      </c>
      <c r="P2795" s="5">
        <f>IF(OR(M2795="NÃO",N2795&lt;Premissas!$B$8),Premissas!$B$13,IF(N2795&lt;Premissas!$B$9,Premissas!$B$14,IF(N2795&lt;Premissas!$B$10,Premissas!$B$15,IF(N2795&lt;Premissas!$B$11,Premissas!$B$16,IF(N2795&lt;Premissas!$B$12,Premissas!$B$17,Premissas!$B$18)))))</f>
        <v/>
      </c>
      <c r="Q2795" s="5">
        <f>IFERROR(P2795/Premissas!$B$4,0)</f>
        <v/>
      </c>
    </row>
    <row r="2796">
      <c r="A2796" s="2" t="n">
        <v>8</v>
      </c>
      <c r="B2796" s="2" t="n">
        <v>1953</v>
      </c>
      <c r="C2796" s="2" t="inlineStr">
        <is>
          <t>ATIVIDADE OP. EMP.</t>
        </is>
      </c>
      <c r="D2796" s="2" t="inlineStr">
        <is>
          <t>421207</t>
        </is>
      </c>
      <c r="E2796" s="2" t="inlineStr">
        <is>
          <t>THYAGO HENRIQUE DAMAZIO</t>
        </is>
      </c>
      <c r="F2796" s="2" t="n">
        <v>1462</v>
      </c>
      <c r="G2796" s="2" t="n">
        <v>36.49</v>
      </c>
      <c r="H2796" s="2" t="n">
        <v>40</v>
      </c>
      <c r="I2796" s="2" t="n">
        <v>19</v>
      </c>
      <c r="J2796" s="2" t="inlineStr">
        <is>
          <t>GPA</t>
        </is>
      </c>
      <c r="K2796" s="2">
        <f>IF(I2796&lt;&gt;"",I2796,IFERROR(INDEX(Base!$I:$I,MATCH(1,(Base!$C:$C=C2796)*(Base!$I:$I&lt;&gt;""),0)),0))</f>
        <v/>
      </c>
      <c r="L2796" s="2">
        <f>IF(AND(I2796="",K2796&gt;0),"SIM","NÃO")</f>
        <v/>
      </c>
      <c r="M2796" s="2">
        <f>IF(ISNUMBER(SEARCH("SEPARA",UPPER(C2796))),"NÃO","SIM")</f>
        <v/>
      </c>
      <c r="N2796" s="2">
        <f>IFERROR(H2796/K2796,0)</f>
        <v/>
      </c>
      <c r="O2796" s="2">
        <f>IF(M2796="NÃO","EXCLUÍDO",IF(N2796&lt;Premissas!$B$8,"&lt; 1,00",IF(N2796&lt;Premissas!$B$9,"1,00 – 1,19",IF(N2796&lt;Premissas!$B$10,"1,20 – 1,39",IF(N2796&lt;Premissas!$B$11,"1,40 – 1,59",IF(N2796&lt;Premissas!$B$12,"1,60 – 1,99","≥ 2,00"))))))</f>
        <v/>
      </c>
      <c r="P2796" s="5">
        <f>IF(OR(M2796="NÃO",N2796&lt;Premissas!$B$8),Premissas!$B$13,IF(N2796&lt;Premissas!$B$9,Premissas!$B$14,IF(N2796&lt;Premissas!$B$10,Premissas!$B$15,IF(N2796&lt;Premissas!$B$11,Premissas!$B$16,IF(N2796&lt;Premissas!$B$12,Premissas!$B$17,Premissas!$B$18)))))</f>
        <v/>
      </c>
      <c r="Q2796" s="5">
        <f>IFERROR(P2796/Premissas!$B$4,0)</f>
        <v/>
      </c>
    </row>
    <row r="2797">
      <c r="A2797" s="2" t="n">
        <v>8</v>
      </c>
      <c r="B2797" s="2" t="n">
        <v>1953</v>
      </c>
      <c r="C2797" s="2" t="inlineStr">
        <is>
          <t>RECEBIMENTO</t>
        </is>
      </c>
      <c r="D2797" s="2" t="inlineStr">
        <is>
          <t>421207</t>
        </is>
      </c>
      <c r="E2797" s="2" t="inlineStr">
        <is>
          <t>THYAGO HENRIQUE DAMAZIO</t>
        </is>
      </c>
      <c r="F2797" s="2" t="n">
        <v>114</v>
      </c>
      <c r="G2797" s="2" t="n">
        <v>2.51</v>
      </c>
      <c r="H2797" s="2" t="n">
        <v>45</v>
      </c>
      <c r="I2797" s="2" t="n">
        <v>19</v>
      </c>
      <c r="J2797" s="2" t="inlineStr">
        <is>
          <t>GPA</t>
        </is>
      </c>
      <c r="K2797" s="2">
        <f>IF(I2797&lt;&gt;"",I2797,IFERROR(INDEX(Base!$I:$I,MATCH(1,(Base!$C:$C=C2797)*(Base!$I:$I&lt;&gt;""),0)),0))</f>
        <v/>
      </c>
      <c r="L2797" s="2">
        <f>IF(AND(I2797="",K2797&gt;0),"SIM","NÃO")</f>
        <v/>
      </c>
      <c r="M2797" s="2">
        <f>IF(ISNUMBER(SEARCH("SEPARA",UPPER(C2797))),"NÃO","SIM")</f>
        <v/>
      </c>
      <c r="N2797" s="2">
        <f>IFERROR(H2797/K2797,0)</f>
        <v/>
      </c>
      <c r="O2797" s="2">
        <f>IF(M2797="NÃO","EXCLUÍDO",IF(N2797&lt;Premissas!$B$8,"&lt; 1,00",IF(N2797&lt;Premissas!$B$9,"1,00 – 1,19",IF(N2797&lt;Premissas!$B$10,"1,20 – 1,39",IF(N2797&lt;Premissas!$B$11,"1,40 – 1,59",IF(N2797&lt;Premissas!$B$12,"1,60 – 1,99","≥ 2,00"))))))</f>
        <v/>
      </c>
      <c r="P2797" s="5">
        <f>IF(OR(M2797="NÃO",N2797&lt;Premissas!$B$8),Premissas!$B$13,IF(N2797&lt;Premissas!$B$9,Premissas!$B$14,IF(N2797&lt;Premissas!$B$10,Premissas!$B$15,IF(N2797&lt;Premissas!$B$11,Premissas!$B$16,IF(N2797&lt;Premissas!$B$12,Premissas!$B$17,Premissas!$B$18)))))</f>
        <v/>
      </c>
      <c r="Q2797" s="5">
        <f>IFERROR(P2797/Premissas!$B$4,0)</f>
        <v/>
      </c>
    </row>
    <row r="2798">
      <c r="A2798" s="2" t="n">
        <v>8</v>
      </c>
      <c r="B2798" s="2" t="n">
        <v>1953</v>
      </c>
      <c r="C2798" s="2" t="inlineStr">
        <is>
          <t>SEPARACAO</t>
        </is>
      </c>
      <c r="D2798" s="2" t="inlineStr">
        <is>
          <t>421207</t>
        </is>
      </c>
      <c r="E2798" s="2" t="inlineStr">
        <is>
          <t>THYAGO HENRIQUE DAMAZIO</t>
        </is>
      </c>
      <c r="F2798" s="2" t="n">
        <v>1048</v>
      </c>
      <c r="G2798" s="2" t="n">
        <v>6.8</v>
      </c>
      <c r="H2798" s="2" t="n">
        <v>154</v>
      </c>
      <c r="I2798" s="2" t="n">
        <v>110</v>
      </c>
      <c r="J2798" s="2" t="inlineStr">
        <is>
          <t>GPA</t>
        </is>
      </c>
      <c r="K2798" s="2">
        <f>IF(I2798&lt;&gt;"",I2798,IFERROR(INDEX(Base!$I:$I,MATCH(1,(Base!$C:$C=C2798)*(Base!$I:$I&lt;&gt;""),0)),0))</f>
        <v/>
      </c>
      <c r="L2798" s="2">
        <f>IF(AND(I2798="",K2798&gt;0),"SIM","NÃO")</f>
        <v/>
      </c>
      <c r="M2798" s="2">
        <f>IF(ISNUMBER(SEARCH("SEPARA",UPPER(C2798))),"NÃO","SIM")</f>
        <v/>
      </c>
      <c r="N2798" s="2">
        <f>IFERROR(H2798/K2798,0)</f>
        <v/>
      </c>
      <c r="O2798" s="2">
        <f>IF(M2798="NÃO","EXCLUÍDO",IF(N2798&lt;Premissas!$B$8,"&lt; 1,00",IF(N2798&lt;Premissas!$B$9,"1,00 – 1,19",IF(N2798&lt;Premissas!$B$10,"1,20 – 1,39",IF(N2798&lt;Premissas!$B$11,"1,40 – 1,59",IF(N2798&lt;Premissas!$B$12,"1,60 – 1,99","≥ 2,00"))))))</f>
        <v/>
      </c>
      <c r="P2798" s="5">
        <f>IF(OR(M2798="NÃO",N2798&lt;Premissas!$B$8),Premissas!$B$13,IF(N2798&lt;Premissas!$B$9,Premissas!$B$14,IF(N2798&lt;Premissas!$B$10,Premissas!$B$15,IF(N2798&lt;Premissas!$B$11,Premissas!$B$16,IF(N2798&lt;Premissas!$B$12,Premissas!$B$17,Premissas!$B$18)))))</f>
        <v/>
      </c>
      <c r="Q2798" s="5">
        <f>IFERROR(P2798/Premissas!$B$4,0)</f>
        <v/>
      </c>
    </row>
    <row r="2799">
      <c r="A2799" s="2" t="n">
        <v>8</v>
      </c>
      <c r="B2799" s="2" t="n">
        <v>1953</v>
      </c>
      <c r="C2799" s="2" t="inlineStr">
        <is>
          <t>CARREGAMENTO</t>
        </is>
      </c>
      <c r="D2799" s="2" t="inlineStr">
        <is>
          <t>427528</t>
        </is>
      </c>
      <c r="E2799" s="2" t="inlineStr">
        <is>
          <t>RUI SIQUEIRA DA SILVA FILHO</t>
        </is>
      </c>
      <c r="F2799" s="2" t="n">
        <v>325</v>
      </c>
      <c r="G2799" s="2" t="n">
        <v>0.76</v>
      </c>
      <c r="H2799" s="2" t="n">
        <v>428</v>
      </c>
      <c r="I2799" s="2" t="n">
        <v>18</v>
      </c>
      <c r="J2799" s="2" t="inlineStr">
        <is>
          <t>GPA</t>
        </is>
      </c>
      <c r="K2799" s="2">
        <f>IF(I2799&lt;&gt;"",I2799,IFERROR(INDEX(Base!$I:$I,MATCH(1,(Base!$C:$C=C2799)*(Base!$I:$I&lt;&gt;""),0)),0))</f>
        <v/>
      </c>
      <c r="L2799" s="2">
        <f>IF(AND(I2799="",K2799&gt;0),"SIM","NÃO")</f>
        <v/>
      </c>
      <c r="M2799" s="2">
        <f>IF(ISNUMBER(SEARCH("SEPARA",UPPER(C2799))),"NÃO","SIM")</f>
        <v/>
      </c>
      <c r="N2799" s="2">
        <f>IFERROR(H2799/K2799,0)</f>
        <v/>
      </c>
      <c r="O2799" s="2">
        <f>IF(M2799="NÃO","EXCLUÍDO",IF(N2799&lt;Premissas!$B$8,"&lt; 1,00",IF(N2799&lt;Premissas!$B$9,"1,00 – 1,19",IF(N2799&lt;Premissas!$B$10,"1,20 – 1,39",IF(N2799&lt;Premissas!$B$11,"1,40 – 1,59",IF(N2799&lt;Premissas!$B$12,"1,60 – 1,99","≥ 2,00"))))))</f>
        <v/>
      </c>
      <c r="P2799" s="5">
        <f>IF(OR(M2799="NÃO",N2799&lt;Premissas!$B$8),Premissas!$B$13,IF(N2799&lt;Premissas!$B$9,Premissas!$B$14,IF(N2799&lt;Premissas!$B$10,Premissas!$B$15,IF(N2799&lt;Premissas!$B$11,Premissas!$B$16,IF(N2799&lt;Premissas!$B$12,Premissas!$B$17,Premissas!$B$18)))))</f>
        <v/>
      </c>
      <c r="Q2799" s="5">
        <f>IFERROR(P2799/Premissas!$B$4,0)</f>
        <v/>
      </c>
    </row>
    <row r="2800">
      <c r="A2800" s="2" t="n">
        <v>8</v>
      </c>
      <c r="B2800" s="2" t="n">
        <v>1953</v>
      </c>
      <c r="C2800" s="2" t="inlineStr">
        <is>
          <t>RECEBIMENTO</t>
        </is>
      </c>
      <c r="D2800" s="2" t="inlineStr">
        <is>
          <t>427528</t>
        </is>
      </c>
      <c r="E2800" s="2" t="inlineStr">
        <is>
          <t>RUI SIQUEIRA DA SILVA FILHO</t>
        </is>
      </c>
      <c r="F2800" s="2" t="n">
        <v>2198</v>
      </c>
      <c r="G2800" s="2" t="n">
        <v>32.85</v>
      </c>
      <c r="H2800" s="2" t="n">
        <v>67</v>
      </c>
      <c r="I2800" s="2" t="n">
        <v>19</v>
      </c>
      <c r="J2800" s="2" t="inlineStr">
        <is>
          <t>GPA</t>
        </is>
      </c>
      <c r="K2800" s="2">
        <f>IF(I2800&lt;&gt;"",I2800,IFERROR(INDEX(Base!$I:$I,MATCH(1,(Base!$C:$C=C2800)*(Base!$I:$I&lt;&gt;""),0)),0))</f>
        <v/>
      </c>
      <c r="L2800" s="2">
        <f>IF(AND(I2800="",K2800&gt;0),"SIM","NÃO")</f>
        <v/>
      </c>
      <c r="M2800" s="2">
        <f>IF(ISNUMBER(SEARCH("SEPARA",UPPER(C2800))),"NÃO","SIM")</f>
        <v/>
      </c>
      <c r="N2800" s="2">
        <f>IFERROR(H2800/K2800,0)</f>
        <v/>
      </c>
      <c r="O2800" s="2">
        <f>IF(M2800="NÃO","EXCLUÍDO",IF(N2800&lt;Premissas!$B$8,"&lt; 1,00",IF(N2800&lt;Premissas!$B$9,"1,00 – 1,19",IF(N2800&lt;Premissas!$B$10,"1,20 – 1,39",IF(N2800&lt;Premissas!$B$11,"1,40 – 1,59",IF(N2800&lt;Premissas!$B$12,"1,60 – 1,99","≥ 2,00"))))))</f>
        <v/>
      </c>
      <c r="P2800" s="5">
        <f>IF(OR(M2800="NÃO",N2800&lt;Premissas!$B$8),Premissas!$B$13,IF(N2800&lt;Premissas!$B$9,Premissas!$B$14,IF(N2800&lt;Premissas!$B$10,Premissas!$B$15,IF(N2800&lt;Premissas!$B$11,Premissas!$B$16,IF(N2800&lt;Premissas!$B$12,Premissas!$B$17,Premissas!$B$18)))))</f>
        <v/>
      </c>
      <c r="Q2800" s="5">
        <f>IFERROR(P2800/Premissas!$B$4,0)</f>
        <v/>
      </c>
    </row>
    <row r="2801">
      <c r="A2801" s="2" t="n">
        <v>8</v>
      </c>
      <c r="B2801" s="2" t="n">
        <v>1953</v>
      </c>
      <c r="C2801" s="2" t="inlineStr">
        <is>
          <t>ATIVIDADE OP. EMP.</t>
        </is>
      </c>
      <c r="D2801" s="2" t="inlineStr">
        <is>
          <t>433439</t>
        </is>
      </c>
      <c r="E2801" s="2" t="inlineStr">
        <is>
          <t>ABEL SANTOS OLIVEIRA</t>
        </is>
      </c>
      <c r="F2801" s="2" t="n">
        <v>2597</v>
      </c>
      <c r="G2801" s="2" t="n">
        <v>58.49</v>
      </c>
      <c r="H2801" s="2" t="n">
        <v>44</v>
      </c>
      <c r="I2801" s="2" t="n">
        <v>19</v>
      </c>
      <c r="J2801" s="2" t="inlineStr">
        <is>
          <t>GPA</t>
        </is>
      </c>
      <c r="K2801" s="2">
        <f>IF(I2801&lt;&gt;"",I2801,IFERROR(INDEX(Base!$I:$I,MATCH(1,(Base!$C:$C=C2801)*(Base!$I:$I&lt;&gt;""),0)),0))</f>
        <v/>
      </c>
      <c r="L2801" s="2">
        <f>IF(AND(I2801="",K2801&gt;0),"SIM","NÃO")</f>
        <v/>
      </c>
      <c r="M2801" s="2">
        <f>IF(ISNUMBER(SEARCH("SEPARA",UPPER(C2801))),"NÃO","SIM")</f>
        <v/>
      </c>
      <c r="N2801" s="2">
        <f>IFERROR(H2801/K2801,0)</f>
        <v/>
      </c>
      <c r="O2801" s="2">
        <f>IF(M2801="NÃO","EXCLUÍDO",IF(N2801&lt;Premissas!$B$8,"&lt; 1,00",IF(N2801&lt;Premissas!$B$9,"1,00 – 1,19",IF(N2801&lt;Premissas!$B$10,"1,20 – 1,39",IF(N2801&lt;Premissas!$B$11,"1,40 – 1,59",IF(N2801&lt;Premissas!$B$12,"1,60 – 1,99","≥ 2,00"))))))</f>
        <v/>
      </c>
      <c r="P2801" s="5">
        <f>IF(OR(M2801="NÃO",N2801&lt;Premissas!$B$8),Premissas!$B$13,IF(N2801&lt;Premissas!$B$9,Premissas!$B$14,IF(N2801&lt;Premissas!$B$10,Premissas!$B$15,IF(N2801&lt;Premissas!$B$11,Premissas!$B$16,IF(N2801&lt;Premissas!$B$12,Premissas!$B$17,Premissas!$B$18)))))</f>
        <v/>
      </c>
      <c r="Q2801" s="5">
        <f>IFERROR(P2801/Premissas!$B$4,0)</f>
        <v/>
      </c>
    </row>
    <row r="2802">
      <c r="A2802" s="2" t="n">
        <v>8</v>
      </c>
      <c r="B2802" s="2" t="n">
        <v>1953</v>
      </c>
      <c r="C2802" s="2" t="inlineStr">
        <is>
          <t>PUXADA RECEB</t>
        </is>
      </c>
      <c r="D2802" s="2" t="inlineStr">
        <is>
          <t>487287</t>
        </is>
      </c>
      <c r="E2802" s="2" t="inlineStr">
        <is>
          <t>CRISTIANO DA SILVA AGUIAR</t>
        </is>
      </c>
      <c r="F2802" s="2" t="n">
        <v>1853</v>
      </c>
      <c r="G2802" s="2" t="n">
        <v>13.78</v>
      </c>
      <c r="H2802" s="2" t="n">
        <v>134</v>
      </c>
      <c r="I2802" s="2" t="n">
        <v>15</v>
      </c>
      <c r="J2802" s="2" t="inlineStr">
        <is>
          <t>GPA</t>
        </is>
      </c>
      <c r="K2802" s="2">
        <f>IF(I2802&lt;&gt;"",I2802,IFERROR(INDEX(Base!$I:$I,MATCH(1,(Base!$C:$C=C2802)*(Base!$I:$I&lt;&gt;""),0)),0))</f>
        <v/>
      </c>
      <c r="L2802" s="2">
        <f>IF(AND(I2802="",K2802&gt;0),"SIM","NÃO")</f>
        <v/>
      </c>
      <c r="M2802" s="2">
        <f>IF(ISNUMBER(SEARCH("SEPARA",UPPER(C2802))),"NÃO","SIM")</f>
        <v/>
      </c>
      <c r="N2802" s="2">
        <f>IFERROR(H2802/K2802,0)</f>
        <v/>
      </c>
      <c r="O2802" s="2">
        <f>IF(M2802="NÃO","EXCLUÍDO",IF(N2802&lt;Premissas!$B$8,"&lt; 1,00",IF(N2802&lt;Premissas!$B$9,"1,00 – 1,19",IF(N2802&lt;Premissas!$B$10,"1,20 – 1,39",IF(N2802&lt;Premissas!$B$11,"1,40 – 1,59",IF(N2802&lt;Premissas!$B$12,"1,60 – 1,99","≥ 2,00"))))))</f>
        <v/>
      </c>
      <c r="P2802" s="5">
        <f>IF(OR(M2802="NÃO",N2802&lt;Premissas!$B$8),Premissas!$B$13,IF(N2802&lt;Premissas!$B$9,Premissas!$B$14,IF(N2802&lt;Premissas!$B$10,Premissas!$B$15,IF(N2802&lt;Premissas!$B$11,Premissas!$B$16,IF(N2802&lt;Premissas!$B$12,Premissas!$B$17,Premissas!$B$18)))))</f>
        <v/>
      </c>
      <c r="Q2802" s="5">
        <f>IFERROR(P2802/Premissas!$B$4,0)</f>
        <v/>
      </c>
    </row>
    <row r="2803">
      <c r="A2803" s="2" t="n">
        <v>8</v>
      </c>
      <c r="B2803" s="2" t="n">
        <v>1953</v>
      </c>
      <c r="C2803" s="2" t="inlineStr">
        <is>
          <t>SEPARACAO</t>
        </is>
      </c>
      <c r="D2803" s="2" t="inlineStr">
        <is>
          <t>487287</t>
        </is>
      </c>
      <c r="E2803" s="2" t="inlineStr">
        <is>
          <t>CRISTIANO DA SILVA AGUIAR</t>
        </is>
      </c>
      <c r="F2803" s="2" t="n">
        <v>2468</v>
      </c>
      <c r="G2803" s="2" t="n">
        <v>18.5</v>
      </c>
      <c r="H2803" s="2" t="n">
        <v>133</v>
      </c>
      <c r="I2803" s="2" t="n">
        <v>110</v>
      </c>
      <c r="J2803" s="2" t="inlineStr">
        <is>
          <t>GPA</t>
        </is>
      </c>
      <c r="K2803" s="2">
        <f>IF(I2803&lt;&gt;"",I2803,IFERROR(INDEX(Base!$I:$I,MATCH(1,(Base!$C:$C=C2803)*(Base!$I:$I&lt;&gt;""),0)),0))</f>
        <v/>
      </c>
      <c r="L2803" s="2">
        <f>IF(AND(I2803="",K2803&gt;0),"SIM","NÃO")</f>
        <v/>
      </c>
      <c r="M2803" s="2">
        <f>IF(ISNUMBER(SEARCH("SEPARA",UPPER(C2803))),"NÃO","SIM")</f>
        <v/>
      </c>
      <c r="N2803" s="2">
        <f>IFERROR(H2803/K2803,0)</f>
        <v/>
      </c>
      <c r="O2803" s="2">
        <f>IF(M2803="NÃO","EXCLUÍDO",IF(N2803&lt;Premissas!$B$8,"&lt; 1,00",IF(N2803&lt;Premissas!$B$9,"1,00 – 1,19",IF(N2803&lt;Premissas!$B$10,"1,20 – 1,39",IF(N2803&lt;Premissas!$B$11,"1,40 – 1,59",IF(N2803&lt;Premissas!$B$12,"1,60 – 1,99","≥ 2,00"))))))</f>
        <v/>
      </c>
      <c r="P2803" s="5">
        <f>IF(OR(M2803="NÃO",N2803&lt;Premissas!$B$8),Premissas!$B$13,IF(N2803&lt;Premissas!$B$9,Premissas!$B$14,IF(N2803&lt;Premissas!$B$10,Premissas!$B$15,IF(N2803&lt;Premissas!$B$11,Premissas!$B$16,IF(N2803&lt;Premissas!$B$12,Premissas!$B$17,Premissas!$B$18)))))</f>
        <v/>
      </c>
      <c r="Q2803" s="5">
        <f>IFERROR(P2803/Premissas!$B$4,0)</f>
        <v/>
      </c>
    </row>
    <row r="2804">
      <c r="A2804" s="2" t="n">
        <v>8</v>
      </c>
      <c r="B2804" s="2" t="n">
        <v>1953</v>
      </c>
      <c r="C2804" s="2" t="inlineStr">
        <is>
          <t>PUXADA RECEB</t>
        </is>
      </c>
      <c r="D2804" s="2" t="inlineStr">
        <is>
          <t>5015979</t>
        </is>
      </c>
      <c r="E2804" s="2" t="inlineStr">
        <is>
          <t>HARY GOMES DOS SANTOS</t>
        </is>
      </c>
      <c r="F2804" s="2" t="n">
        <v>1</v>
      </c>
      <c r="G2804" s="2" t="n">
        <v>0</v>
      </c>
      <c r="H2804" s="2" t="n">
        <v>0</v>
      </c>
      <c r="I2804" s="2" t="n">
        <v>15</v>
      </c>
      <c r="J2804" s="2" t="inlineStr">
        <is>
          <t>GPA</t>
        </is>
      </c>
      <c r="K2804" s="2">
        <f>IF(I2804&lt;&gt;"",I2804,IFERROR(INDEX(Base!$I:$I,MATCH(1,(Base!$C:$C=C2804)*(Base!$I:$I&lt;&gt;""),0)),0))</f>
        <v/>
      </c>
      <c r="L2804" s="2">
        <f>IF(AND(I2804="",K2804&gt;0),"SIM","NÃO")</f>
        <v/>
      </c>
      <c r="M2804" s="2">
        <f>IF(ISNUMBER(SEARCH("SEPARA",UPPER(C2804))),"NÃO","SIM")</f>
        <v/>
      </c>
      <c r="N2804" s="2">
        <f>IFERROR(H2804/K2804,0)</f>
        <v/>
      </c>
      <c r="O2804" s="2">
        <f>IF(M2804="NÃO","EXCLUÍDO",IF(N2804&lt;Premissas!$B$8,"&lt; 1,00",IF(N2804&lt;Premissas!$B$9,"1,00 – 1,19",IF(N2804&lt;Premissas!$B$10,"1,20 – 1,39",IF(N2804&lt;Premissas!$B$11,"1,40 – 1,59",IF(N2804&lt;Premissas!$B$12,"1,60 – 1,99","≥ 2,00"))))))</f>
        <v/>
      </c>
      <c r="P2804" s="5">
        <f>IF(OR(M2804="NÃO",N2804&lt;Premissas!$B$8),Premissas!$B$13,IF(N2804&lt;Premissas!$B$9,Premissas!$B$14,IF(N2804&lt;Premissas!$B$10,Premissas!$B$15,IF(N2804&lt;Premissas!$B$11,Premissas!$B$16,IF(N2804&lt;Premissas!$B$12,Premissas!$B$17,Premissas!$B$18)))))</f>
        <v/>
      </c>
      <c r="Q2804" s="5">
        <f>IFERROR(P2804/Premissas!$B$4,0)</f>
        <v/>
      </c>
    </row>
    <row r="2805">
      <c r="A2805" s="2" t="n">
        <v>8</v>
      </c>
      <c r="B2805" s="2" t="n">
        <v>1953</v>
      </c>
      <c r="C2805" s="2" t="inlineStr">
        <is>
          <t>SEPARACAO</t>
        </is>
      </c>
      <c r="D2805" s="2" t="inlineStr">
        <is>
          <t>5015979</t>
        </is>
      </c>
      <c r="E2805" s="2" t="inlineStr">
        <is>
          <t>HARY GOMES DOS SANTOS</t>
        </is>
      </c>
      <c r="F2805" s="2" t="n">
        <v>3</v>
      </c>
      <c r="G2805" s="2" t="n">
        <v>3.89</v>
      </c>
      <c r="H2805" s="2" t="n">
        <v>1</v>
      </c>
      <c r="I2805" s="2" t="n">
        <v>110</v>
      </c>
      <c r="J2805" s="2" t="inlineStr">
        <is>
          <t>GPA</t>
        </is>
      </c>
      <c r="K2805" s="2">
        <f>IF(I2805&lt;&gt;"",I2805,IFERROR(INDEX(Base!$I:$I,MATCH(1,(Base!$C:$C=C2805)*(Base!$I:$I&lt;&gt;""),0)),0))</f>
        <v/>
      </c>
      <c r="L2805" s="2">
        <f>IF(AND(I2805="",K2805&gt;0),"SIM","NÃO")</f>
        <v/>
      </c>
      <c r="M2805" s="2">
        <f>IF(ISNUMBER(SEARCH("SEPARA",UPPER(C2805))),"NÃO","SIM")</f>
        <v/>
      </c>
      <c r="N2805" s="2">
        <f>IFERROR(H2805/K2805,0)</f>
        <v/>
      </c>
      <c r="O2805" s="2">
        <f>IF(M2805="NÃO","EXCLUÍDO",IF(N2805&lt;Premissas!$B$8,"&lt; 1,00",IF(N2805&lt;Premissas!$B$9,"1,00 – 1,19",IF(N2805&lt;Premissas!$B$10,"1,20 – 1,39",IF(N2805&lt;Premissas!$B$11,"1,40 – 1,59",IF(N2805&lt;Premissas!$B$12,"1,60 – 1,99","≥ 2,00"))))))</f>
        <v/>
      </c>
      <c r="P2805" s="5">
        <f>IF(OR(M2805="NÃO",N2805&lt;Premissas!$B$8),Premissas!$B$13,IF(N2805&lt;Premissas!$B$9,Premissas!$B$14,IF(N2805&lt;Premissas!$B$10,Premissas!$B$15,IF(N2805&lt;Premissas!$B$11,Premissas!$B$16,IF(N2805&lt;Premissas!$B$12,Premissas!$B$17,Premissas!$B$18)))))</f>
        <v/>
      </c>
      <c r="Q2805" s="5">
        <f>IFERROR(P2805/Premissas!$B$4,0)</f>
        <v/>
      </c>
    </row>
    <row r="2806">
      <c r="A2806" s="2" t="n">
        <v>8</v>
      </c>
      <c r="B2806" s="2" t="n">
        <v>1953</v>
      </c>
      <c r="C2806" s="2" t="inlineStr">
        <is>
          <t>RECEBIMENTO</t>
        </is>
      </c>
      <c r="D2806" s="2" t="inlineStr">
        <is>
          <t>5033020</t>
        </is>
      </c>
      <c r="E2806" s="2" t="inlineStr">
        <is>
          <t>DIMAS FELIPE GOMES</t>
        </is>
      </c>
      <c r="F2806" s="2" t="n">
        <v>1</v>
      </c>
      <c r="G2806" s="2" t="n">
        <v>0.39</v>
      </c>
      <c r="H2806" s="2" t="n">
        <v>3</v>
      </c>
      <c r="I2806" s="2" t="n">
        <v>19</v>
      </c>
      <c r="J2806" s="2" t="inlineStr">
        <is>
          <t>GPA</t>
        </is>
      </c>
      <c r="K2806" s="2">
        <f>IF(I2806&lt;&gt;"",I2806,IFERROR(INDEX(Base!$I:$I,MATCH(1,(Base!$C:$C=C2806)*(Base!$I:$I&lt;&gt;""),0)),0))</f>
        <v/>
      </c>
      <c r="L2806" s="2">
        <f>IF(AND(I2806="",K2806&gt;0),"SIM","NÃO")</f>
        <v/>
      </c>
      <c r="M2806" s="2">
        <f>IF(ISNUMBER(SEARCH("SEPARA",UPPER(C2806))),"NÃO","SIM")</f>
        <v/>
      </c>
      <c r="N2806" s="2">
        <f>IFERROR(H2806/K2806,0)</f>
        <v/>
      </c>
      <c r="O2806" s="2">
        <f>IF(M2806="NÃO","EXCLUÍDO",IF(N2806&lt;Premissas!$B$8,"&lt; 1,00",IF(N2806&lt;Premissas!$B$9,"1,00 – 1,19",IF(N2806&lt;Premissas!$B$10,"1,20 – 1,39",IF(N2806&lt;Premissas!$B$11,"1,40 – 1,59",IF(N2806&lt;Premissas!$B$12,"1,60 – 1,99","≥ 2,00"))))))</f>
        <v/>
      </c>
      <c r="P2806" s="5">
        <f>IF(OR(M2806="NÃO",N2806&lt;Premissas!$B$8),Premissas!$B$13,IF(N2806&lt;Premissas!$B$9,Premissas!$B$14,IF(N2806&lt;Premissas!$B$10,Premissas!$B$15,IF(N2806&lt;Premissas!$B$11,Premissas!$B$16,IF(N2806&lt;Premissas!$B$12,Premissas!$B$17,Premissas!$B$18)))))</f>
        <v/>
      </c>
      <c r="Q2806" s="5">
        <f>IFERROR(P2806/Premissas!$B$4,0)</f>
        <v/>
      </c>
    </row>
    <row r="2807">
      <c r="A2807" s="2" t="n">
        <v>8</v>
      </c>
      <c r="B2807" s="2" t="n">
        <v>1953</v>
      </c>
      <c r="C2807" s="2" t="inlineStr">
        <is>
          <t>SEPARACAO</t>
        </is>
      </c>
      <c r="D2807" s="2" t="inlineStr">
        <is>
          <t>5033020</t>
        </is>
      </c>
      <c r="E2807" s="2" t="inlineStr">
        <is>
          <t>DIMAS FELIPE GOMES</t>
        </is>
      </c>
      <c r="F2807" s="2" t="n">
        <v>8</v>
      </c>
      <c r="G2807" s="2" t="n">
        <v>6.66</v>
      </c>
      <c r="H2807" s="2" t="n">
        <v>1</v>
      </c>
      <c r="I2807" s="2" t="n">
        <v>110</v>
      </c>
      <c r="J2807" s="2" t="inlineStr">
        <is>
          <t>GPA</t>
        </is>
      </c>
      <c r="K2807" s="2">
        <f>IF(I2807&lt;&gt;"",I2807,IFERROR(INDEX(Base!$I:$I,MATCH(1,(Base!$C:$C=C2807)*(Base!$I:$I&lt;&gt;""),0)),0))</f>
        <v/>
      </c>
      <c r="L2807" s="2">
        <f>IF(AND(I2807="",K2807&gt;0),"SIM","NÃO")</f>
        <v/>
      </c>
      <c r="M2807" s="2">
        <f>IF(ISNUMBER(SEARCH("SEPARA",UPPER(C2807))),"NÃO","SIM")</f>
        <v/>
      </c>
      <c r="N2807" s="2">
        <f>IFERROR(H2807/K2807,0)</f>
        <v/>
      </c>
      <c r="O2807" s="2">
        <f>IF(M2807="NÃO","EXCLUÍDO",IF(N2807&lt;Premissas!$B$8,"&lt; 1,00",IF(N2807&lt;Premissas!$B$9,"1,00 – 1,19",IF(N2807&lt;Premissas!$B$10,"1,20 – 1,39",IF(N2807&lt;Premissas!$B$11,"1,40 – 1,59",IF(N2807&lt;Premissas!$B$12,"1,60 – 1,99","≥ 2,00"))))))</f>
        <v/>
      </c>
      <c r="P2807" s="5">
        <f>IF(OR(M2807="NÃO",N2807&lt;Premissas!$B$8),Premissas!$B$13,IF(N2807&lt;Premissas!$B$9,Premissas!$B$14,IF(N2807&lt;Premissas!$B$10,Premissas!$B$15,IF(N2807&lt;Premissas!$B$11,Premissas!$B$16,IF(N2807&lt;Premissas!$B$12,Premissas!$B$17,Premissas!$B$18)))))</f>
        <v/>
      </c>
      <c r="Q2807" s="5">
        <f>IFERROR(P2807/Premissas!$B$4,0)</f>
        <v/>
      </c>
    </row>
    <row r="2808">
      <c r="A2808" s="2" t="n">
        <v>8</v>
      </c>
      <c r="B2808" s="2" t="n">
        <v>1953</v>
      </c>
      <c r="C2808" s="2" t="inlineStr">
        <is>
          <t>CARREGAMENTO</t>
        </is>
      </c>
      <c r="D2808" s="2" t="inlineStr">
        <is>
          <t>5050570</t>
        </is>
      </c>
      <c r="E2808" s="2" t="inlineStr">
        <is>
          <t>ADEILDO PEREIRA DA SILVA</t>
        </is>
      </c>
      <c r="F2808" s="2" t="n">
        <v>63</v>
      </c>
      <c r="G2808" s="2" t="n">
        <v>1.73</v>
      </c>
      <c r="H2808" s="2" t="n">
        <v>36</v>
      </c>
      <c r="I2808" s="2" t="n">
        <v>18</v>
      </c>
      <c r="J2808" s="2" t="inlineStr">
        <is>
          <t>GPA</t>
        </is>
      </c>
      <c r="K2808" s="2">
        <f>IF(I2808&lt;&gt;"",I2808,IFERROR(INDEX(Base!$I:$I,MATCH(1,(Base!$C:$C=C2808)*(Base!$I:$I&lt;&gt;""),0)),0))</f>
        <v/>
      </c>
      <c r="L2808" s="2">
        <f>IF(AND(I2808="",K2808&gt;0),"SIM","NÃO")</f>
        <v/>
      </c>
      <c r="M2808" s="2">
        <f>IF(ISNUMBER(SEARCH("SEPARA",UPPER(C2808))),"NÃO","SIM")</f>
        <v/>
      </c>
      <c r="N2808" s="2">
        <f>IFERROR(H2808/K2808,0)</f>
        <v/>
      </c>
      <c r="O2808" s="2">
        <f>IF(M2808="NÃO","EXCLUÍDO",IF(N2808&lt;Premissas!$B$8,"&lt; 1,00",IF(N2808&lt;Premissas!$B$9,"1,00 – 1,19",IF(N2808&lt;Premissas!$B$10,"1,20 – 1,39",IF(N2808&lt;Premissas!$B$11,"1,40 – 1,59",IF(N2808&lt;Premissas!$B$12,"1,60 – 1,99","≥ 2,00"))))))</f>
        <v/>
      </c>
      <c r="P2808" s="5">
        <f>IF(OR(M2808="NÃO",N2808&lt;Premissas!$B$8),Premissas!$B$13,IF(N2808&lt;Premissas!$B$9,Premissas!$B$14,IF(N2808&lt;Premissas!$B$10,Premissas!$B$15,IF(N2808&lt;Premissas!$B$11,Premissas!$B$16,IF(N2808&lt;Premissas!$B$12,Premissas!$B$17,Premissas!$B$18)))))</f>
        <v/>
      </c>
      <c r="Q2808" s="5">
        <f>IFERROR(P2808/Premissas!$B$4,0)</f>
        <v/>
      </c>
    </row>
    <row r="2809">
      <c r="A2809" s="2" t="n">
        <v>8</v>
      </c>
      <c r="B2809" s="2" t="n">
        <v>1953</v>
      </c>
      <c r="C2809" s="2" t="inlineStr">
        <is>
          <t>RECEBIMENTO</t>
        </is>
      </c>
      <c r="D2809" s="2" t="inlineStr">
        <is>
          <t>5050570</t>
        </is>
      </c>
      <c r="E2809" s="2" t="inlineStr">
        <is>
          <t>ADEILDO PEREIRA DA SILVA</t>
        </is>
      </c>
      <c r="F2809" s="2" t="n">
        <v>479</v>
      </c>
      <c r="G2809" s="2" t="n">
        <v>12.52</v>
      </c>
      <c r="H2809" s="2" t="n">
        <v>38</v>
      </c>
      <c r="I2809" s="2" t="n">
        <v>19</v>
      </c>
      <c r="J2809" s="2" t="inlineStr">
        <is>
          <t>GPA</t>
        </is>
      </c>
      <c r="K2809" s="2">
        <f>IF(I2809&lt;&gt;"",I2809,IFERROR(INDEX(Base!$I:$I,MATCH(1,(Base!$C:$C=C2809)*(Base!$I:$I&lt;&gt;""),0)),0))</f>
        <v/>
      </c>
      <c r="L2809" s="2">
        <f>IF(AND(I2809="",K2809&gt;0),"SIM","NÃO")</f>
        <v/>
      </c>
      <c r="M2809" s="2">
        <f>IF(ISNUMBER(SEARCH("SEPARA",UPPER(C2809))),"NÃO","SIM")</f>
        <v/>
      </c>
      <c r="N2809" s="2">
        <f>IFERROR(H2809/K2809,0)</f>
        <v/>
      </c>
      <c r="O2809" s="2">
        <f>IF(M2809="NÃO","EXCLUÍDO",IF(N2809&lt;Premissas!$B$8,"&lt; 1,00",IF(N2809&lt;Premissas!$B$9,"1,00 – 1,19",IF(N2809&lt;Premissas!$B$10,"1,20 – 1,39",IF(N2809&lt;Premissas!$B$11,"1,40 – 1,59",IF(N2809&lt;Premissas!$B$12,"1,60 – 1,99","≥ 2,00"))))))</f>
        <v/>
      </c>
      <c r="P2809" s="5">
        <f>IF(OR(M2809="NÃO",N2809&lt;Premissas!$B$8),Premissas!$B$13,IF(N2809&lt;Premissas!$B$9,Premissas!$B$14,IF(N2809&lt;Premissas!$B$10,Premissas!$B$15,IF(N2809&lt;Premissas!$B$11,Premissas!$B$16,IF(N2809&lt;Premissas!$B$12,Premissas!$B$17,Premissas!$B$18)))))</f>
        <v/>
      </c>
      <c r="Q2809" s="5">
        <f>IFERROR(P2809/Premissas!$B$4,0)</f>
        <v/>
      </c>
    </row>
    <row r="2810">
      <c r="A2810" s="2" t="n">
        <v>8</v>
      </c>
      <c r="B2810" s="2" t="n">
        <v>1953</v>
      </c>
      <c r="C2810" s="2" t="inlineStr">
        <is>
          <t>RECEBIMENTO</t>
        </is>
      </c>
      <c r="D2810" s="2" t="inlineStr">
        <is>
          <t>5067545</t>
        </is>
      </c>
      <c r="E2810" s="2" t="inlineStr">
        <is>
          <t>IVAN MARTINS BARBOZA</t>
        </is>
      </c>
      <c r="F2810" s="2" t="n">
        <v>10</v>
      </c>
      <c r="G2810" s="2" t="n">
        <v>0.86</v>
      </c>
      <c r="H2810" s="2" t="n">
        <v>12</v>
      </c>
      <c r="I2810" s="2" t="n">
        <v>19</v>
      </c>
      <c r="J2810" s="2" t="inlineStr">
        <is>
          <t>GPA</t>
        </is>
      </c>
      <c r="K2810" s="2">
        <f>IF(I2810&lt;&gt;"",I2810,IFERROR(INDEX(Base!$I:$I,MATCH(1,(Base!$C:$C=C2810)*(Base!$I:$I&lt;&gt;""),0)),0))</f>
        <v/>
      </c>
      <c r="L2810" s="2">
        <f>IF(AND(I2810="",K2810&gt;0),"SIM","NÃO")</f>
        <v/>
      </c>
      <c r="M2810" s="2">
        <f>IF(ISNUMBER(SEARCH("SEPARA",UPPER(C2810))),"NÃO","SIM")</f>
        <v/>
      </c>
      <c r="N2810" s="2">
        <f>IFERROR(H2810/K2810,0)</f>
        <v/>
      </c>
      <c r="O2810" s="2">
        <f>IF(M2810="NÃO","EXCLUÍDO",IF(N2810&lt;Premissas!$B$8,"&lt; 1,00",IF(N2810&lt;Premissas!$B$9,"1,00 – 1,19",IF(N2810&lt;Premissas!$B$10,"1,20 – 1,39",IF(N2810&lt;Premissas!$B$11,"1,40 – 1,59",IF(N2810&lt;Premissas!$B$12,"1,60 – 1,99","≥ 2,00"))))))</f>
        <v/>
      </c>
      <c r="P2810" s="5">
        <f>IF(OR(M2810="NÃO",N2810&lt;Premissas!$B$8),Premissas!$B$13,IF(N2810&lt;Premissas!$B$9,Premissas!$B$14,IF(N2810&lt;Premissas!$B$10,Premissas!$B$15,IF(N2810&lt;Premissas!$B$11,Premissas!$B$16,IF(N2810&lt;Premissas!$B$12,Premissas!$B$17,Premissas!$B$18)))))</f>
        <v/>
      </c>
      <c r="Q2810" s="5">
        <f>IFERROR(P2810/Premissas!$B$4,0)</f>
        <v/>
      </c>
    </row>
    <row r="2811">
      <c r="A2811" s="2" t="n">
        <v>8</v>
      </c>
      <c r="B2811" s="2" t="n">
        <v>1953</v>
      </c>
      <c r="C2811" s="2" t="inlineStr">
        <is>
          <t>ATIVIDADE OP. EMP.</t>
        </is>
      </c>
      <c r="D2811" s="2" t="inlineStr">
        <is>
          <t>5130271</t>
        </is>
      </c>
      <c r="E2811" s="2" t="inlineStr">
        <is>
          <t>MATEUS EDSON DE MOURA ARRUDA</t>
        </is>
      </c>
      <c r="F2811" s="2" t="n">
        <v>1228</v>
      </c>
      <c r="G2811" s="2" t="n">
        <v>41.51</v>
      </c>
      <c r="H2811" s="2" t="n">
        <v>30</v>
      </c>
      <c r="I2811" s="2" t="n">
        <v>19</v>
      </c>
      <c r="J2811" s="2" t="inlineStr">
        <is>
          <t>GPA</t>
        </is>
      </c>
      <c r="K2811" s="2">
        <f>IF(I2811&lt;&gt;"",I2811,IFERROR(INDEX(Base!$I:$I,MATCH(1,(Base!$C:$C=C2811)*(Base!$I:$I&lt;&gt;""),0)),0))</f>
        <v/>
      </c>
      <c r="L2811" s="2">
        <f>IF(AND(I2811="",K2811&gt;0),"SIM","NÃO")</f>
        <v/>
      </c>
      <c r="M2811" s="2">
        <f>IF(ISNUMBER(SEARCH("SEPARA",UPPER(C2811))),"NÃO","SIM")</f>
        <v/>
      </c>
      <c r="N2811" s="2">
        <f>IFERROR(H2811/K2811,0)</f>
        <v/>
      </c>
      <c r="O2811" s="2">
        <f>IF(M2811="NÃO","EXCLUÍDO",IF(N2811&lt;Premissas!$B$8,"&lt; 1,00",IF(N2811&lt;Premissas!$B$9,"1,00 – 1,19",IF(N2811&lt;Premissas!$B$10,"1,20 – 1,39",IF(N2811&lt;Premissas!$B$11,"1,40 – 1,59",IF(N2811&lt;Premissas!$B$12,"1,60 – 1,99","≥ 2,00"))))))</f>
        <v/>
      </c>
      <c r="P2811" s="5">
        <f>IF(OR(M2811="NÃO",N2811&lt;Premissas!$B$8),Premissas!$B$13,IF(N2811&lt;Premissas!$B$9,Premissas!$B$14,IF(N2811&lt;Premissas!$B$10,Premissas!$B$15,IF(N2811&lt;Premissas!$B$11,Premissas!$B$16,IF(N2811&lt;Premissas!$B$12,Premissas!$B$17,Premissas!$B$18)))))</f>
        <v/>
      </c>
      <c r="Q2811" s="5">
        <f>IFERROR(P2811/Premissas!$B$4,0)</f>
        <v/>
      </c>
    </row>
    <row r="2812">
      <c r="A2812" s="2" t="n">
        <v>8</v>
      </c>
      <c r="B2812" s="2" t="n">
        <v>1953</v>
      </c>
      <c r="C2812" s="2" t="inlineStr">
        <is>
          <t>ATIVIDADE OP. EMP.</t>
        </is>
      </c>
      <c r="D2812" s="2" t="inlineStr">
        <is>
          <t>5135761</t>
        </is>
      </c>
      <c r="E2812" s="2" t="inlineStr">
        <is>
          <t>Jailson Tavares Da Silva</t>
        </is>
      </c>
      <c r="F2812" s="2" t="n">
        <v>1468</v>
      </c>
      <c r="G2812" s="2" t="n">
        <v>33.32</v>
      </c>
      <c r="H2812" s="2" t="n">
        <v>44</v>
      </c>
      <c r="I2812" s="2" t="n">
        <v>19</v>
      </c>
      <c r="J2812" s="2" t="inlineStr">
        <is>
          <t>GPA</t>
        </is>
      </c>
      <c r="K2812" s="2">
        <f>IF(I2812&lt;&gt;"",I2812,IFERROR(INDEX(Base!$I:$I,MATCH(1,(Base!$C:$C=C2812)*(Base!$I:$I&lt;&gt;""),0)),0))</f>
        <v/>
      </c>
      <c r="L2812" s="2">
        <f>IF(AND(I2812="",K2812&gt;0),"SIM","NÃO")</f>
        <v/>
      </c>
      <c r="M2812" s="2">
        <f>IF(ISNUMBER(SEARCH("SEPARA",UPPER(C2812))),"NÃO","SIM")</f>
        <v/>
      </c>
      <c r="N2812" s="2">
        <f>IFERROR(H2812/K2812,0)</f>
        <v/>
      </c>
      <c r="O2812" s="2">
        <f>IF(M2812="NÃO","EXCLUÍDO",IF(N2812&lt;Premissas!$B$8,"&lt; 1,00",IF(N2812&lt;Premissas!$B$9,"1,00 – 1,19",IF(N2812&lt;Premissas!$B$10,"1,20 – 1,39",IF(N2812&lt;Premissas!$B$11,"1,40 – 1,59",IF(N2812&lt;Premissas!$B$12,"1,60 – 1,99","≥ 2,00"))))))</f>
        <v/>
      </c>
      <c r="P2812" s="5">
        <f>IF(OR(M2812="NÃO",N2812&lt;Premissas!$B$8),Premissas!$B$13,IF(N2812&lt;Premissas!$B$9,Premissas!$B$14,IF(N2812&lt;Premissas!$B$10,Premissas!$B$15,IF(N2812&lt;Premissas!$B$11,Premissas!$B$16,IF(N2812&lt;Premissas!$B$12,Premissas!$B$17,Premissas!$B$18)))))</f>
        <v/>
      </c>
      <c r="Q2812" s="5">
        <f>IFERROR(P2812/Premissas!$B$4,0)</f>
        <v/>
      </c>
    </row>
    <row r="2813">
      <c r="A2813" s="2" t="n">
        <v>8</v>
      </c>
      <c r="B2813" s="2" t="n">
        <v>1953</v>
      </c>
      <c r="C2813" s="2" t="inlineStr">
        <is>
          <t>CARREGAMENTO</t>
        </is>
      </c>
      <c r="D2813" s="2" t="inlineStr">
        <is>
          <t>5135761</t>
        </is>
      </c>
      <c r="E2813" s="2" t="inlineStr">
        <is>
          <t>Jailson Tavares Da Silva</t>
        </is>
      </c>
      <c r="F2813" s="2" t="n">
        <v>19</v>
      </c>
      <c r="G2813" s="2" t="n">
        <v>0.89</v>
      </c>
      <c r="H2813" s="2" t="n">
        <v>21</v>
      </c>
      <c r="I2813" s="2" t="n">
        <v>18</v>
      </c>
      <c r="J2813" s="2" t="inlineStr">
        <is>
          <t>GPA</t>
        </is>
      </c>
      <c r="K2813" s="2">
        <f>IF(I2813&lt;&gt;"",I2813,IFERROR(INDEX(Base!$I:$I,MATCH(1,(Base!$C:$C=C2813)*(Base!$I:$I&lt;&gt;""),0)),0))</f>
        <v/>
      </c>
      <c r="L2813" s="2">
        <f>IF(AND(I2813="",K2813&gt;0),"SIM","NÃO")</f>
        <v/>
      </c>
      <c r="M2813" s="2">
        <f>IF(ISNUMBER(SEARCH("SEPARA",UPPER(C2813))),"NÃO","SIM")</f>
        <v/>
      </c>
      <c r="N2813" s="2">
        <f>IFERROR(H2813/K2813,0)</f>
        <v/>
      </c>
      <c r="O2813" s="2">
        <f>IF(M2813="NÃO","EXCLUÍDO",IF(N2813&lt;Premissas!$B$8,"&lt; 1,00",IF(N2813&lt;Premissas!$B$9,"1,00 – 1,19",IF(N2813&lt;Premissas!$B$10,"1,20 – 1,39",IF(N2813&lt;Premissas!$B$11,"1,40 – 1,59",IF(N2813&lt;Premissas!$B$12,"1,60 – 1,99","≥ 2,00"))))))</f>
        <v/>
      </c>
      <c r="P2813" s="5">
        <f>IF(OR(M2813="NÃO",N2813&lt;Premissas!$B$8),Premissas!$B$13,IF(N2813&lt;Premissas!$B$9,Premissas!$B$14,IF(N2813&lt;Premissas!$B$10,Premissas!$B$15,IF(N2813&lt;Premissas!$B$11,Premissas!$B$16,IF(N2813&lt;Premissas!$B$12,Premissas!$B$17,Premissas!$B$18)))))</f>
        <v/>
      </c>
      <c r="Q2813" s="5">
        <f>IFERROR(P2813/Premissas!$B$4,0)</f>
        <v/>
      </c>
    </row>
    <row r="2814">
      <c r="A2814" s="2" t="n">
        <v>8</v>
      </c>
      <c r="B2814" s="2" t="n">
        <v>1953</v>
      </c>
      <c r="C2814" s="2" t="inlineStr">
        <is>
          <t>PUXADA RECEB</t>
        </is>
      </c>
      <c r="D2814" s="2" t="inlineStr">
        <is>
          <t>5141737</t>
        </is>
      </c>
      <c r="E2814" s="2" t="inlineStr">
        <is>
          <t>ONILDO RODRIGUES DOS SANTOS</t>
        </is>
      </c>
      <c r="F2814" s="2" t="n">
        <v>1145</v>
      </c>
      <c r="G2814" s="2" t="n">
        <v>45.42</v>
      </c>
      <c r="H2814" s="2" t="n">
        <v>25</v>
      </c>
      <c r="I2814" s="2" t="n">
        <v>15</v>
      </c>
      <c r="J2814" s="2" t="inlineStr">
        <is>
          <t>GPA</t>
        </is>
      </c>
      <c r="K2814" s="2">
        <f>IF(I2814&lt;&gt;"",I2814,IFERROR(INDEX(Base!$I:$I,MATCH(1,(Base!$C:$C=C2814)*(Base!$I:$I&lt;&gt;""),0)),0))</f>
        <v/>
      </c>
      <c r="L2814" s="2">
        <f>IF(AND(I2814="",K2814&gt;0),"SIM","NÃO")</f>
        <v/>
      </c>
      <c r="M2814" s="2">
        <f>IF(ISNUMBER(SEARCH("SEPARA",UPPER(C2814))),"NÃO","SIM")</f>
        <v/>
      </c>
      <c r="N2814" s="2">
        <f>IFERROR(H2814/K2814,0)</f>
        <v/>
      </c>
      <c r="O2814" s="2">
        <f>IF(M2814="NÃO","EXCLUÍDO",IF(N2814&lt;Premissas!$B$8,"&lt; 1,00",IF(N2814&lt;Premissas!$B$9,"1,00 – 1,19",IF(N2814&lt;Premissas!$B$10,"1,20 – 1,39",IF(N2814&lt;Premissas!$B$11,"1,40 – 1,59",IF(N2814&lt;Premissas!$B$12,"1,60 – 1,99","≥ 2,00"))))))</f>
        <v/>
      </c>
      <c r="P2814" s="5">
        <f>IF(OR(M2814="NÃO",N2814&lt;Premissas!$B$8),Premissas!$B$13,IF(N2814&lt;Premissas!$B$9,Premissas!$B$14,IF(N2814&lt;Premissas!$B$10,Premissas!$B$15,IF(N2814&lt;Premissas!$B$11,Premissas!$B$16,IF(N2814&lt;Premissas!$B$12,Premissas!$B$17,Premissas!$B$18)))))</f>
        <v/>
      </c>
      <c r="Q2814" s="5">
        <f>IFERROR(P2814/Premissas!$B$4,0)</f>
        <v/>
      </c>
    </row>
    <row r="2815">
      <c r="A2815" s="2" t="n">
        <v>8</v>
      </c>
      <c r="B2815" s="2" t="n">
        <v>1953</v>
      </c>
      <c r="C2815" s="2" t="inlineStr">
        <is>
          <t>RECEBIMENTO</t>
        </is>
      </c>
      <c r="D2815" s="2" t="inlineStr">
        <is>
          <t>5141737</t>
        </is>
      </c>
      <c r="E2815" s="2" t="inlineStr">
        <is>
          <t>ONILDO RODRIGUES DOS SANTOS</t>
        </is>
      </c>
      <c r="F2815" s="2" t="n">
        <v>368</v>
      </c>
      <c r="G2815" s="2" t="n">
        <v>16.14</v>
      </c>
      <c r="H2815" s="2" t="n">
        <v>23</v>
      </c>
      <c r="I2815" s="2" t="n">
        <v>19</v>
      </c>
      <c r="J2815" s="2" t="inlineStr">
        <is>
          <t>GPA</t>
        </is>
      </c>
      <c r="K2815" s="2">
        <f>IF(I2815&lt;&gt;"",I2815,IFERROR(INDEX(Base!$I:$I,MATCH(1,(Base!$C:$C=C2815)*(Base!$I:$I&lt;&gt;""),0)),0))</f>
        <v/>
      </c>
      <c r="L2815" s="2">
        <f>IF(AND(I2815="",K2815&gt;0),"SIM","NÃO")</f>
        <v/>
      </c>
      <c r="M2815" s="2">
        <f>IF(ISNUMBER(SEARCH("SEPARA",UPPER(C2815))),"NÃO","SIM")</f>
        <v/>
      </c>
      <c r="N2815" s="2">
        <f>IFERROR(H2815/K2815,0)</f>
        <v/>
      </c>
      <c r="O2815" s="2">
        <f>IF(M2815="NÃO","EXCLUÍDO",IF(N2815&lt;Premissas!$B$8,"&lt; 1,00",IF(N2815&lt;Premissas!$B$9,"1,00 – 1,19",IF(N2815&lt;Premissas!$B$10,"1,20 – 1,39",IF(N2815&lt;Premissas!$B$11,"1,40 – 1,59",IF(N2815&lt;Premissas!$B$12,"1,60 – 1,99","≥ 2,00"))))))</f>
        <v/>
      </c>
      <c r="P2815" s="5">
        <f>IF(OR(M2815="NÃO",N2815&lt;Premissas!$B$8),Premissas!$B$13,IF(N2815&lt;Premissas!$B$9,Premissas!$B$14,IF(N2815&lt;Premissas!$B$10,Premissas!$B$15,IF(N2815&lt;Premissas!$B$11,Premissas!$B$16,IF(N2815&lt;Premissas!$B$12,Premissas!$B$17,Premissas!$B$18)))))</f>
        <v/>
      </c>
      <c r="Q2815" s="5">
        <f>IFERROR(P2815/Premissas!$B$4,0)</f>
        <v/>
      </c>
    </row>
    <row r="2816">
      <c r="A2816" s="2" t="n">
        <v>8</v>
      </c>
      <c r="B2816" s="2" t="n">
        <v>1953</v>
      </c>
      <c r="C2816" s="2" t="inlineStr">
        <is>
          <t>SEPARACAO</t>
        </is>
      </c>
      <c r="D2816" s="2" t="inlineStr">
        <is>
          <t>5141737</t>
        </is>
      </c>
      <c r="E2816" s="2" t="inlineStr">
        <is>
          <t>ONILDO RODRIGUES DOS SANTOS</t>
        </is>
      </c>
      <c r="F2816" s="2" t="n">
        <v>66</v>
      </c>
      <c r="G2816" s="2" t="n">
        <v>0.44</v>
      </c>
      <c r="H2816" s="2" t="n">
        <v>150</v>
      </c>
      <c r="I2816" s="2" t="n">
        <v>110</v>
      </c>
      <c r="J2816" s="2" t="inlineStr">
        <is>
          <t>GPA</t>
        </is>
      </c>
      <c r="K2816" s="2">
        <f>IF(I2816&lt;&gt;"",I2816,IFERROR(INDEX(Base!$I:$I,MATCH(1,(Base!$C:$C=C2816)*(Base!$I:$I&lt;&gt;""),0)),0))</f>
        <v/>
      </c>
      <c r="L2816" s="2">
        <f>IF(AND(I2816="",K2816&gt;0),"SIM","NÃO")</f>
        <v/>
      </c>
      <c r="M2816" s="2">
        <f>IF(ISNUMBER(SEARCH("SEPARA",UPPER(C2816))),"NÃO","SIM")</f>
        <v/>
      </c>
      <c r="N2816" s="2">
        <f>IFERROR(H2816/K2816,0)</f>
        <v/>
      </c>
      <c r="O2816" s="2">
        <f>IF(M2816="NÃO","EXCLUÍDO",IF(N2816&lt;Premissas!$B$8,"&lt; 1,00",IF(N2816&lt;Premissas!$B$9,"1,00 – 1,19",IF(N2816&lt;Premissas!$B$10,"1,20 – 1,39",IF(N2816&lt;Premissas!$B$11,"1,40 – 1,59",IF(N2816&lt;Premissas!$B$12,"1,60 – 1,99","≥ 2,00"))))))</f>
        <v/>
      </c>
      <c r="P2816" s="5">
        <f>IF(OR(M2816="NÃO",N2816&lt;Premissas!$B$8),Premissas!$B$13,IF(N2816&lt;Premissas!$B$9,Premissas!$B$14,IF(N2816&lt;Premissas!$B$10,Premissas!$B$15,IF(N2816&lt;Premissas!$B$11,Premissas!$B$16,IF(N2816&lt;Premissas!$B$12,Premissas!$B$17,Premissas!$B$18)))))</f>
        <v/>
      </c>
      <c r="Q2816" s="5">
        <f>IFERROR(P2816/Premissas!$B$4,0)</f>
        <v/>
      </c>
    </row>
    <row r="2817">
      <c r="A2817" s="2" t="n">
        <v>8</v>
      </c>
      <c r="B2817" s="2" t="n">
        <v>1953</v>
      </c>
      <c r="C2817" s="2" t="inlineStr">
        <is>
          <t>CARREGAMENTO</t>
        </is>
      </c>
      <c r="D2817" s="2" t="inlineStr">
        <is>
          <t>5414172</t>
        </is>
      </c>
      <c r="E2817" s="2" t="inlineStr">
        <is>
          <t>Eleandro Franca De Paula</t>
        </is>
      </c>
      <c r="F2817" s="2" t="n">
        <v>45</v>
      </c>
      <c r="G2817" s="2" t="n">
        <v>6.14</v>
      </c>
      <c r="H2817" s="2" t="n">
        <v>7</v>
      </c>
      <c r="I2817" s="2" t="n">
        <v>18</v>
      </c>
      <c r="J2817" s="2" t="inlineStr">
        <is>
          <t>GPA</t>
        </is>
      </c>
      <c r="K2817" s="2">
        <f>IF(I2817&lt;&gt;"",I2817,IFERROR(INDEX(Base!$I:$I,MATCH(1,(Base!$C:$C=C2817)*(Base!$I:$I&lt;&gt;""),0)),0))</f>
        <v/>
      </c>
      <c r="L2817" s="2">
        <f>IF(AND(I2817="",K2817&gt;0),"SIM","NÃO")</f>
        <v/>
      </c>
      <c r="M2817" s="2">
        <f>IF(ISNUMBER(SEARCH("SEPARA",UPPER(C2817))),"NÃO","SIM")</f>
        <v/>
      </c>
      <c r="N2817" s="2">
        <f>IFERROR(H2817/K2817,0)</f>
        <v/>
      </c>
      <c r="O2817" s="2">
        <f>IF(M2817="NÃO","EXCLUÍDO",IF(N2817&lt;Premissas!$B$8,"&lt; 1,00",IF(N2817&lt;Premissas!$B$9,"1,00 – 1,19",IF(N2817&lt;Premissas!$B$10,"1,20 – 1,39",IF(N2817&lt;Premissas!$B$11,"1,40 – 1,59",IF(N2817&lt;Premissas!$B$12,"1,60 – 1,99","≥ 2,00"))))))</f>
        <v/>
      </c>
      <c r="P2817" s="5">
        <f>IF(OR(M2817="NÃO",N2817&lt;Premissas!$B$8),Premissas!$B$13,IF(N2817&lt;Premissas!$B$9,Premissas!$B$14,IF(N2817&lt;Premissas!$B$10,Premissas!$B$15,IF(N2817&lt;Premissas!$B$11,Premissas!$B$16,IF(N2817&lt;Premissas!$B$12,Premissas!$B$17,Premissas!$B$18)))))</f>
        <v/>
      </c>
      <c r="Q2817" s="5">
        <f>IFERROR(P2817/Premissas!$B$4,0)</f>
        <v/>
      </c>
    </row>
    <row r="2818">
      <c r="A2818" s="2" t="n">
        <v>8</v>
      </c>
      <c r="B2818" s="2" t="n">
        <v>1953</v>
      </c>
      <c r="C2818" s="2" t="inlineStr">
        <is>
          <t>PUXADA RECEB</t>
        </is>
      </c>
      <c r="D2818" s="2" t="inlineStr">
        <is>
          <t>5414172</t>
        </is>
      </c>
      <c r="E2818" s="2" t="inlineStr">
        <is>
          <t>Eleandro Franca De Paula</t>
        </is>
      </c>
      <c r="F2818" s="2" t="n">
        <v>224</v>
      </c>
      <c r="G2818" s="2" t="n">
        <v>22.66</v>
      </c>
      <c r="H2818" s="2" t="n">
        <v>10</v>
      </c>
      <c r="I2818" s="2" t="n">
        <v>15</v>
      </c>
      <c r="J2818" s="2" t="inlineStr">
        <is>
          <t>GPA</t>
        </is>
      </c>
      <c r="K2818" s="2">
        <f>IF(I2818&lt;&gt;"",I2818,IFERROR(INDEX(Base!$I:$I,MATCH(1,(Base!$C:$C=C2818)*(Base!$I:$I&lt;&gt;""),0)),0))</f>
        <v/>
      </c>
      <c r="L2818" s="2">
        <f>IF(AND(I2818="",K2818&gt;0),"SIM","NÃO")</f>
        <v/>
      </c>
      <c r="M2818" s="2">
        <f>IF(ISNUMBER(SEARCH("SEPARA",UPPER(C2818))),"NÃO","SIM")</f>
        <v/>
      </c>
      <c r="N2818" s="2">
        <f>IFERROR(H2818/K2818,0)</f>
        <v/>
      </c>
      <c r="O2818" s="2">
        <f>IF(M2818="NÃO","EXCLUÍDO",IF(N2818&lt;Premissas!$B$8,"&lt; 1,00",IF(N2818&lt;Premissas!$B$9,"1,00 – 1,19",IF(N2818&lt;Premissas!$B$10,"1,20 – 1,39",IF(N2818&lt;Premissas!$B$11,"1,40 – 1,59",IF(N2818&lt;Premissas!$B$12,"1,60 – 1,99","≥ 2,00"))))))</f>
        <v/>
      </c>
      <c r="P2818" s="5">
        <f>IF(OR(M2818="NÃO",N2818&lt;Premissas!$B$8),Premissas!$B$13,IF(N2818&lt;Premissas!$B$9,Premissas!$B$14,IF(N2818&lt;Premissas!$B$10,Premissas!$B$15,IF(N2818&lt;Premissas!$B$11,Premissas!$B$16,IF(N2818&lt;Premissas!$B$12,Premissas!$B$17,Premissas!$B$18)))))</f>
        <v/>
      </c>
      <c r="Q2818" s="5">
        <f>IFERROR(P2818/Premissas!$B$4,0)</f>
        <v/>
      </c>
    </row>
    <row r="2819">
      <c r="A2819" s="2" t="n">
        <v>8</v>
      </c>
      <c r="B2819" s="2" t="n">
        <v>1953</v>
      </c>
      <c r="C2819" s="2" t="inlineStr">
        <is>
          <t>SEPARACAO</t>
        </is>
      </c>
      <c r="D2819" s="2" t="inlineStr">
        <is>
          <t>5414172</t>
        </is>
      </c>
      <c r="E2819" s="2" t="inlineStr">
        <is>
          <t>Eleandro Franca De Paula</t>
        </is>
      </c>
      <c r="F2819" s="2" t="n">
        <v>3673</v>
      </c>
      <c r="G2819" s="2" t="n">
        <v>29.51</v>
      </c>
      <c r="H2819" s="2" t="n">
        <v>124</v>
      </c>
      <c r="I2819" s="2" t="n">
        <v>110</v>
      </c>
      <c r="J2819" s="2" t="inlineStr">
        <is>
          <t>GPA</t>
        </is>
      </c>
      <c r="K2819" s="2">
        <f>IF(I2819&lt;&gt;"",I2819,IFERROR(INDEX(Base!$I:$I,MATCH(1,(Base!$C:$C=C2819)*(Base!$I:$I&lt;&gt;""),0)),0))</f>
        <v/>
      </c>
      <c r="L2819" s="2">
        <f>IF(AND(I2819="",K2819&gt;0),"SIM","NÃO")</f>
        <v/>
      </c>
      <c r="M2819" s="2">
        <f>IF(ISNUMBER(SEARCH("SEPARA",UPPER(C2819))),"NÃO","SIM")</f>
        <v/>
      </c>
      <c r="N2819" s="2">
        <f>IFERROR(H2819/K2819,0)</f>
        <v/>
      </c>
      <c r="O2819" s="2">
        <f>IF(M2819="NÃO","EXCLUÍDO",IF(N2819&lt;Premissas!$B$8,"&lt; 1,00",IF(N2819&lt;Premissas!$B$9,"1,00 – 1,19",IF(N2819&lt;Premissas!$B$10,"1,20 – 1,39",IF(N2819&lt;Premissas!$B$11,"1,40 – 1,59",IF(N2819&lt;Premissas!$B$12,"1,60 – 1,99","≥ 2,00"))))))</f>
        <v/>
      </c>
      <c r="P2819" s="5">
        <f>IF(OR(M2819="NÃO",N2819&lt;Premissas!$B$8),Premissas!$B$13,IF(N2819&lt;Premissas!$B$9,Premissas!$B$14,IF(N2819&lt;Premissas!$B$10,Premissas!$B$15,IF(N2819&lt;Premissas!$B$11,Premissas!$B$16,IF(N2819&lt;Premissas!$B$12,Premissas!$B$17,Premissas!$B$18)))))</f>
        <v/>
      </c>
      <c r="Q2819" s="5">
        <f>IFERROR(P2819/Premissas!$B$4,0)</f>
        <v/>
      </c>
    </row>
    <row r="2820">
      <c r="A2820" s="2" t="n">
        <v>8</v>
      </c>
      <c r="B2820" s="2" t="n">
        <v>1953</v>
      </c>
      <c r="C2820" s="2" t="inlineStr">
        <is>
          <t>CARREGAMENTO</t>
        </is>
      </c>
      <c r="D2820" s="2" t="inlineStr">
        <is>
          <t>5439299</t>
        </is>
      </c>
      <c r="E2820" s="2" t="inlineStr">
        <is>
          <t>Jose Adriano Dos Prazeres</t>
        </is>
      </c>
      <c r="F2820" s="2" t="n">
        <v>272</v>
      </c>
      <c r="G2820" s="2" t="n">
        <v>4.56</v>
      </c>
      <c r="H2820" s="2" t="n">
        <v>60</v>
      </c>
      <c r="I2820" s="2" t="n">
        <v>18</v>
      </c>
      <c r="J2820" s="2" t="inlineStr">
        <is>
          <t>GPA</t>
        </is>
      </c>
      <c r="K2820" s="2">
        <f>IF(I2820&lt;&gt;"",I2820,IFERROR(INDEX(Base!$I:$I,MATCH(1,(Base!$C:$C=C2820)*(Base!$I:$I&lt;&gt;""),0)),0))</f>
        <v/>
      </c>
      <c r="L2820" s="2">
        <f>IF(AND(I2820="",K2820&gt;0),"SIM","NÃO")</f>
        <v/>
      </c>
      <c r="M2820" s="2">
        <f>IF(ISNUMBER(SEARCH("SEPARA",UPPER(C2820))),"NÃO","SIM")</f>
        <v/>
      </c>
      <c r="N2820" s="2">
        <f>IFERROR(H2820/K2820,0)</f>
        <v/>
      </c>
      <c r="O2820" s="2">
        <f>IF(M2820="NÃO","EXCLUÍDO",IF(N2820&lt;Premissas!$B$8,"&lt; 1,00",IF(N2820&lt;Premissas!$B$9,"1,00 – 1,19",IF(N2820&lt;Premissas!$B$10,"1,20 – 1,39",IF(N2820&lt;Premissas!$B$11,"1,40 – 1,59",IF(N2820&lt;Premissas!$B$12,"1,60 – 1,99","≥ 2,00"))))))</f>
        <v/>
      </c>
      <c r="P2820" s="5">
        <f>IF(OR(M2820="NÃO",N2820&lt;Premissas!$B$8),Premissas!$B$13,IF(N2820&lt;Premissas!$B$9,Premissas!$B$14,IF(N2820&lt;Premissas!$B$10,Premissas!$B$15,IF(N2820&lt;Premissas!$B$11,Premissas!$B$16,IF(N2820&lt;Premissas!$B$12,Premissas!$B$17,Premissas!$B$18)))))</f>
        <v/>
      </c>
      <c r="Q2820" s="5">
        <f>IFERROR(P2820/Premissas!$B$4,0)</f>
        <v/>
      </c>
    </row>
    <row r="2821">
      <c r="A2821" s="2" t="n">
        <v>8</v>
      </c>
      <c r="B2821" s="2" t="n">
        <v>1953</v>
      </c>
      <c r="C2821" s="2" t="inlineStr">
        <is>
          <t>PUXADA RECEB</t>
        </is>
      </c>
      <c r="D2821" s="2" t="inlineStr">
        <is>
          <t>5439299</t>
        </is>
      </c>
      <c r="E2821" s="2" t="inlineStr">
        <is>
          <t>Jose Adriano Dos Prazeres</t>
        </is>
      </c>
      <c r="F2821" s="2" t="n">
        <v>59</v>
      </c>
      <c r="G2821" s="2" t="n">
        <v>0.19</v>
      </c>
      <c r="H2821" s="2" t="n">
        <v>311</v>
      </c>
      <c r="I2821" s="2" t="n">
        <v>15</v>
      </c>
      <c r="J2821" s="2" t="inlineStr">
        <is>
          <t>GPA</t>
        </is>
      </c>
      <c r="K2821" s="2">
        <f>IF(I2821&lt;&gt;"",I2821,IFERROR(INDEX(Base!$I:$I,MATCH(1,(Base!$C:$C=C2821)*(Base!$I:$I&lt;&gt;""),0)),0))</f>
        <v/>
      </c>
      <c r="L2821" s="2">
        <f>IF(AND(I2821="",K2821&gt;0),"SIM","NÃO")</f>
        <v/>
      </c>
      <c r="M2821" s="2">
        <f>IF(ISNUMBER(SEARCH("SEPARA",UPPER(C2821))),"NÃO","SIM")</f>
        <v/>
      </c>
      <c r="N2821" s="2">
        <f>IFERROR(H2821/K2821,0)</f>
        <v/>
      </c>
      <c r="O2821" s="2">
        <f>IF(M2821="NÃO","EXCLUÍDO",IF(N2821&lt;Premissas!$B$8,"&lt; 1,00",IF(N2821&lt;Premissas!$B$9,"1,00 – 1,19",IF(N2821&lt;Premissas!$B$10,"1,20 – 1,39",IF(N2821&lt;Premissas!$B$11,"1,40 – 1,59",IF(N2821&lt;Premissas!$B$12,"1,60 – 1,99","≥ 2,00"))))))</f>
        <v/>
      </c>
      <c r="P2821" s="5">
        <f>IF(OR(M2821="NÃO",N2821&lt;Premissas!$B$8),Premissas!$B$13,IF(N2821&lt;Premissas!$B$9,Premissas!$B$14,IF(N2821&lt;Premissas!$B$10,Premissas!$B$15,IF(N2821&lt;Premissas!$B$11,Premissas!$B$16,IF(N2821&lt;Premissas!$B$12,Premissas!$B$17,Premissas!$B$18)))))</f>
        <v/>
      </c>
      <c r="Q2821" s="5">
        <f>IFERROR(P2821/Premissas!$B$4,0)</f>
        <v/>
      </c>
    </row>
    <row r="2822">
      <c r="A2822" s="2" t="n">
        <v>8</v>
      </c>
      <c r="B2822" s="2" t="n">
        <v>1953</v>
      </c>
      <c r="C2822" s="2" t="inlineStr">
        <is>
          <t>RECEBIMENTO</t>
        </is>
      </c>
      <c r="D2822" s="2" t="inlineStr">
        <is>
          <t>5439299</t>
        </is>
      </c>
      <c r="E2822" s="2" t="inlineStr">
        <is>
          <t>Jose Adriano Dos Prazeres</t>
        </is>
      </c>
      <c r="F2822" s="2" t="n">
        <v>1964</v>
      </c>
      <c r="G2822" s="2" t="n">
        <v>21.75</v>
      </c>
      <c r="H2822" s="2" t="n">
        <v>90</v>
      </c>
      <c r="I2822" s="2" t="n">
        <v>19</v>
      </c>
      <c r="J2822" s="2" t="inlineStr">
        <is>
          <t>GPA</t>
        </is>
      </c>
      <c r="K2822" s="2">
        <f>IF(I2822&lt;&gt;"",I2822,IFERROR(INDEX(Base!$I:$I,MATCH(1,(Base!$C:$C=C2822)*(Base!$I:$I&lt;&gt;""),0)),0))</f>
        <v/>
      </c>
      <c r="L2822" s="2">
        <f>IF(AND(I2822="",K2822&gt;0),"SIM","NÃO")</f>
        <v/>
      </c>
      <c r="M2822" s="2">
        <f>IF(ISNUMBER(SEARCH("SEPARA",UPPER(C2822))),"NÃO","SIM")</f>
        <v/>
      </c>
      <c r="N2822" s="2">
        <f>IFERROR(H2822/K2822,0)</f>
        <v/>
      </c>
      <c r="O2822" s="2">
        <f>IF(M2822="NÃO","EXCLUÍDO",IF(N2822&lt;Premissas!$B$8,"&lt; 1,00",IF(N2822&lt;Premissas!$B$9,"1,00 – 1,19",IF(N2822&lt;Premissas!$B$10,"1,20 – 1,39",IF(N2822&lt;Premissas!$B$11,"1,40 – 1,59",IF(N2822&lt;Premissas!$B$12,"1,60 – 1,99","≥ 2,00"))))))</f>
        <v/>
      </c>
      <c r="P2822" s="5">
        <f>IF(OR(M2822="NÃO",N2822&lt;Premissas!$B$8),Premissas!$B$13,IF(N2822&lt;Premissas!$B$9,Premissas!$B$14,IF(N2822&lt;Premissas!$B$10,Premissas!$B$15,IF(N2822&lt;Premissas!$B$11,Premissas!$B$16,IF(N2822&lt;Premissas!$B$12,Premissas!$B$17,Premissas!$B$18)))))</f>
        <v/>
      </c>
      <c r="Q2822" s="5">
        <f>IFERROR(P2822/Premissas!$B$4,0)</f>
        <v/>
      </c>
    </row>
    <row r="2823">
      <c r="A2823" s="2" t="n">
        <v>8</v>
      </c>
      <c r="B2823" s="2" t="n">
        <v>1953</v>
      </c>
      <c r="C2823" s="2" t="inlineStr">
        <is>
          <t>SEPARACAO</t>
        </is>
      </c>
      <c r="D2823" s="2" t="inlineStr">
        <is>
          <t>5439299</t>
        </is>
      </c>
      <c r="E2823" s="2" t="inlineStr">
        <is>
          <t>Jose Adriano Dos Prazeres</t>
        </is>
      </c>
      <c r="F2823" s="2" t="n">
        <v>555</v>
      </c>
      <c r="G2823" s="2" t="n">
        <v>3.45</v>
      </c>
      <c r="H2823" s="2" t="n">
        <v>161</v>
      </c>
      <c r="I2823" s="2" t="n">
        <v>110</v>
      </c>
      <c r="J2823" s="2" t="inlineStr">
        <is>
          <t>GPA</t>
        </is>
      </c>
      <c r="K2823" s="2">
        <f>IF(I2823&lt;&gt;"",I2823,IFERROR(INDEX(Base!$I:$I,MATCH(1,(Base!$C:$C=C2823)*(Base!$I:$I&lt;&gt;""),0)),0))</f>
        <v/>
      </c>
      <c r="L2823" s="2">
        <f>IF(AND(I2823="",K2823&gt;0),"SIM","NÃO")</f>
        <v/>
      </c>
      <c r="M2823" s="2">
        <f>IF(ISNUMBER(SEARCH("SEPARA",UPPER(C2823))),"NÃO","SIM")</f>
        <v/>
      </c>
      <c r="N2823" s="2">
        <f>IFERROR(H2823/K2823,0)</f>
        <v/>
      </c>
      <c r="O2823" s="2">
        <f>IF(M2823="NÃO","EXCLUÍDO",IF(N2823&lt;Premissas!$B$8,"&lt; 1,00",IF(N2823&lt;Premissas!$B$9,"1,00 – 1,19",IF(N2823&lt;Premissas!$B$10,"1,20 – 1,39",IF(N2823&lt;Premissas!$B$11,"1,40 – 1,59",IF(N2823&lt;Premissas!$B$12,"1,60 – 1,99","≥ 2,00"))))))</f>
        <v/>
      </c>
      <c r="P2823" s="5">
        <f>IF(OR(M2823="NÃO",N2823&lt;Premissas!$B$8),Premissas!$B$13,IF(N2823&lt;Premissas!$B$9,Premissas!$B$14,IF(N2823&lt;Premissas!$B$10,Premissas!$B$15,IF(N2823&lt;Premissas!$B$11,Premissas!$B$16,IF(N2823&lt;Premissas!$B$12,Premissas!$B$17,Premissas!$B$18)))))</f>
        <v/>
      </c>
      <c r="Q2823" s="5">
        <f>IFERROR(P2823/Premissas!$B$4,0)</f>
        <v/>
      </c>
    </row>
    <row r="2824">
      <c r="A2824" s="2" t="n">
        <v>8</v>
      </c>
      <c r="B2824" s="2" t="n">
        <v>1953</v>
      </c>
      <c r="C2824" s="2" t="inlineStr">
        <is>
          <t>PUXADA RECEB</t>
        </is>
      </c>
      <c r="D2824" s="2" t="inlineStr">
        <is>
          <t>5469287</t>
        </is>
      </c>
      <c r="E2824" s="2" t="inlineStr">
        <is>
          <t>Gilberto Francisco Da Silva</t>
        </is>
      </c>
      <c r="F2824" s="2" t="n">
        <v>2172</v>
      </c>
      <c r="G2824" s="2" t="n">
        <v>105.82</v>
      </c>
      <c r="H2824" s="2" t="n">
        <v>21</v>
      </c>
      <c r="I2824" s="2" t="n">
        <v>15</v>
      </c>
      <c r="J2824" s="2" t="inlineStr">
        <is>
          <t>GPA</t>
        </is>
      </c>
      <c r="K2824" s="2">
        <f>IF(I2824&lt;&gt;"",I2824,IFERROR(INDEX(Base!$I:$I,MATCH(1,(Base!$C:$C=C2824)*(Base!$I:$I&lt;&gt;""),0)),0))</f>
        <v/>
      </c>
      <c r="L2824" s="2">
        <f>IF(AND(I2824="",K2824&gt;0),"SIM","NÃO")</f>
        <v/>
      </c>
      <c r="M2824" s="2">
        <f>IF(ISNUMBER(SEARCH("SEPARA",UPPER(C2824))),"NÃO","SIM")</f>
        <v/>
      </c>
      <c r="N2824" s="2">
        <f>IFERROR(H2824/K2824,0)</f>
        <v/>
      </c>
      <c r="O2824" s="2">
        <f>IF(M2824="NÃO","EXCLUÍDO",IF(N2824&lt;Premissas!$B$8,"&lt; 1,00",IF(N2824&lt;Premissas!$B$9,"1,00 – 1,19",IF(N2824&lt;Premissas!$B$10,"1,20 – 1,39",IF(N2824&lt;Premissas!$B$11,"1,40 – 1,59",IF(N2824&lt;Premissas!$B$12,"1,60 – 1,99","≥ 2,00"))))))</f>
        <v/>
      </c>
      <c r="P2824" s="5">
        <f>IF(OR(M2824="NÃO",N2824&lt;Premissas!$B$8),Premissas!$B$13,IF(N2824&lt;Premissas!$B$9,Premissas!$B$14,IF(N2824&lt;Premissas!$B$10,Premissas!$B$15,IF(N2824&lt;Premissas!$B$11,Premissas!$B$16,IF(N2824&lt;Premissas!$B$12,Premissas!$B$17,Premissas!$B$18)))))</f>
        <v/>
      </c>
      <c r="Q2824" s="5">
        <f>IFERROR(P2824/Premissas!$B$4,0)</f>
        <v/>
      </c>
    </row>
    <row r="2825">
      <c r="A2825" s="2" t="n">
        <v>8</v>
      </c>
      <c r="B2825" s="2" t="n">
        <v>1953</v>
      </c>
      <c r="C2825" s="2" t="inlineStr">
        <is>
          <t>CARREGAMENTO</t>
        </is>
      </c>
      <c r="D2825" s="2" t="inlineStr">
        <is>
          <t>5469627</t>
        </is>
      </c>
      <c r="E2825" s="2" t="inlineStr">
        <is>
          <t>Ruandson Silva De Lima</t>
        </is>
      </c>
      <c r="F2825" s="2" t="n">
        <v>191</v>
      </c>
      <c r="G2825" s="2" t="n">
        <v>0.99</v>
      </c>
      <c r="H2825" s="2" t="n">
        <v>193</v>
      </c>
      <c r="I2825" s="2" t="n">
        <v>18</v>
      </c>
      <c r="J2825" s="2" t="inlineStr">
        <is>
          <t>GPA</t>
        </is>
      </c>
      <c r="K2825" s="2">
        <f>IF(I2825&lt;&gt;"",I2825,IFERROR(INDEX(Base!$I:$I,MATCH(1,(Base!$C:$C=C2825)*(Base!$I:$I&lt;&gt;""),0)),0))</f>
        <v/>
      </c>
      <c r="L2825" s="2">
        <f>IF(AND(I2825="",K2825&gt;0),"SIM","NÃO")</f>
        <v/>
      </c>
      <c r="M2825" s="2">
        <f>IF(ISNUMBER(SEARCH("SEPARA",UPPER(C2825))),"NÃO","SIM")</f>
        <v/>
      </c>
      <c r="N2825" s="2">
        <f>IFERROR(H2825/K2825,0)</f>
        <v/>
      </c>
      <c r="O2825" s="2">
        <f>IF(M2825="NÃO","EXCLUÍDO",IF(N2825&lt;Premissas!$B$8,"&lt; 1,00",IF(N2825&lt;Premissas!$B$9,"1,00 – 1,19",IF(N2825&lt;Premissas!$B$10,"1,20 – 1,39",IF(N2825&lt;Premissas!$B$11,"1,40 – 1,59",IF(N2825&lt;Premissas!$B$12,"1,60 – 1,99","≥ 2,00"))))))</f>
        <v/>
      </c>
      <c r="P2825" s="5">
        <f>IF(OR(M2825="NÃO",N2825&lt;Premissas!$B$8),Premissas!$B$13,IF(N2825&lt;Premissas!$B$9,Premissas!$B$14,IF(N2825&lt;Premissas!$B$10,Premissas!$B$15,IF(N2825&lt;Premissas!$B$11,Premissas!$B$16,IF(N2825&lt;Premissas!$B$12,Premissas!$B$17,Premissas!$B$18)))))</f>
        <v/>
      </c>
      <c r="Q2825" s="5">
        <f>IFERROR(P2825/Premissas!$B$4,0)</f>
        <v/>
      </c>
    </row>
    <row r="2826">
      <c r="A2826" s="2" t="n">
        <v>8</v>
      </c>
      <c r="B2826" s="2" t="n">
        <v>1953</v>
      </c>
      <c r="C2826" s="2" t="inlineStr">
        <is>
          <t>PUXADA RECEB</t>
        </is>
      </c>
      <c r="D2826" s="2" t="inlineStr">
        <is>
          <t>5469627</t>
        </is>
      </c>
      <c r="E2826" s="2" t="inlineStr">
        <is>
          <t>Ruandson Silva De Lima</t>
        </is>
      </c>
      <c r="F2826" s="2" t="n">
        <v>13</v>
      </c>
      <c r="G2826" s="2" t="n">
        <v>0.86</v>
      </c>
      <c r="H2826" s="2" t="n">
        <v>15</v>
      </c>
      <c r="I2826" s="2" t="n">
        <v>15</v>
      </c>
      <c r="J2826" s="2" t="inlineStr">
        <is>
          <t>GPA</t>
        </is>
      </c>
      <c r="K2826" s="2">
        <f>IF(I2826&lt;&gt;"",I2826,IFERROR(INDEX(Base!$I:$I,MATCH(1,(Base!$C:$C=C2826)*(Base!$I:$I&lt;&gt;""),0)),0))</f>
        <v/>
      </c>
      <c r="L2826" s="2">
        <f>IF(AND(I2826="",K2826&gt;0),"SIM","NÃO")</f>
        <v/>
      </c>
      <c r="M2826" s="2">
        <f>IF(ISNUMBER(SEARCH("SEPARA",UPPER(C2826))),"NÃO","SIM")</f>
        <v/>
      </c>
      <c r="N2826" s="2">
        <f>IFERROR(H2826/K2826,0)</f>
        <v/>
      </c>
      <c r="O2826" s="2">
        <f>IF(M2826="NÃO","EXCLUÍDO",IF(N2826&lt;Premissas!$B$8,"&lt; 1,00",IF(N2826&lt;Premissas!$B$9,"1,00 – 1,19",IF(N2826&lt;Premissas!$B$10,"1,20 – 1,39",IF(N2826&lt;Premissas!$B$11,"1,40 – 1,59",IF(N2826&lt;Premissas!$B$12,"1,60 – 1,99","≥ 2,00"))))))</f>
        <v/>
      </c>
      <c r="P2826" s="5">
        <f>IF(OR(M2826="NÃO",N2826&lt;Premissas!$B$8),Premissas!$B$13,IF(N2826&lt;Premissas!$B$9,Premissas!$B$14,IF(N2826&lt;Premissas!$B$10,Premissas!$B$15,IF(N2826&lt;Premissas!$B$11,Premissas!$B$16,IF(N2826&lt;Premissas!$B$12,Premissas!$B$17,Premissas!$B$18)))))</f>
        <v/>
      </c>
      <c r="Q2826" s="5">
        <f>IFERROR(P2826/Premissas!$B$4,0)</f>
        <v/>
      </c>
    </row>
    <row r="2827">
      <c r="A2827" s="2" t="n">
        <v>8</v>
      </c>
      <c r="B2827" s="2" t="n">
        <v>1953</v>
      </c>
      <c r="C2827" s="2" t="inlineStr">
        <is>
          <t>RECEBIMENTO</t>
        </is>
      </c>
      <c r="D2827" s="2" t="inlineStr">
        <is>
          <t>5469627</t>
        </is>
      </c>
      <c r="E2827" s="2" t="inlineStr">
        <is>
          <t>Ruandson Silva De Lima</t>
        </is>
      </c>
      <c r="F2827" s="2" t="n">
        <v>2244</v>
      </c>
      <c r="G2827" s="2" t="n">
        <v>29.76</v>
      </c>
      <c r="H2827" s="2" t="n">
        <v>75</v>
      </c>
      <c r="I2827" s="2" t="n">
        <v>19</v>
      </c>
      <c r="J2827" s="2" t="inlineStr">
        <is>
          <t>GPA</t>
        </is>
      </c>
      <c r="K2827" s="2">
        <f>IF(I2827&lt;&gt;"",I2827,IFERROR(INDEX(Base!$I:$I,MATCH(1,(Base!$C:$C=C2827)*(Base!$I:$I&lt;&gt;""),0)),0))</f>
        <v/>
      </c>
      <c r="L2827" s="2">
        <f>IF(AND(I2827="",K2827&gt;0),"SIM","NÃO")</f>
        <v/>
      </c>
      <c r="M2827" s="2">
        <f>IF(ISNUMBER(SEARCH("SEPARA",UPPER(C2827))),"NÃO","SIM")</f>
        <v/>
      </c>
      <c r="N2827" s="2">
        <f>IFERROR(H2827/K2827,0)</f>
        <v/>
      </c>
      <c r="O2827" s="2">
        <f>IF(M2827="NÃO","EXCLUÍDO",IF(N2827&lt;Premissas!$B$8,"&lt; 1,00",IF(N2827&lt;Premissas!$B$9,"1,00 – 1,19",IF(N2827&lt;Premissas!$B$10,"1,20 – 1,39",IF(N2827&lt;Premissas!$B$11,"1,40 – 1,59",IF(N2827&lt;Premissas!$B$12,"1,60 – 1,99","≥ 2,00"))))))</f>
        <v/>
      </c>
      <c r="P2827" s="5">
        <f>IF(OR(M2827="NÃO",N2827&lt;Premissas!$B$8),Premissas!$B$13,IF(N2827&lt;Premissas!$B$9,Premissas!$B$14,IF(N2827&lt;Premissas!$B$10,Premissas!$B$15,IF(N2827&lt;Premissas!$B$11,Premissas!$B$16,IF(N2827&lt;Premissas!$B$12,Premissas!$B$17,Premissas!$B$18)))))</f>
        <v/>
      </c>
      <c r="Q2827" s="5">
        <f>IFERROR(P2827/Premissas!$B$4,0)</f>
        <v/>
      </c>
    </row>
    <row r="2828">
      <c r="A2828" s="2" t="n">
        <v>8</v>
      </c>
      <c r="B2828" s="2" t="n">
        <v>1953</v>
      </c>
      <c r="C2828" s="2" t="inlineStr">
        <is>
          <t>SEPARACAO</t>
        </is>
      </c>
      <c r="D2828" s="2" t="inlineStr">
        <is>
          <t>5469627</t>
        </is>
      </c>
      <c r="E2828" s="2" t="inlineStr">
        <is>
          <t>Ruandson Silva De Lima</t>
        </is>
      </c>
      <c r="F2828" s="2" t="n">
        <v>146</v>
      </c>
      <c r="G2828" s="2" t="n">
        <v>1.19</v>
      </c>
      <c r="H2828" s="2" t="n">
        <v>123</v>
      </c>
      <c r="I2828" s="2" t="n">
        <v>110</v>
      </c>
      <c r="J2828" s="2" t="inlineStr">
        <is>
          <t>GPA</t>
        </is>
      </c>
      <c r="K2828" s="2">
        <f>IF(I2828&lt;&gt;"",I2828,IFERROR(INDEX(Base!$I:$I,MATCH(1,(Base!$C:$C=C2828)*(Base!$I:$I&lt;&gt;""),0)),0))</f>
        <v/>
      </c>
      <c r="L2828" s="2">
        <f>IF(AND(I2828="",K2828&gt;0),"SIM","NÃO")</f>
        <v/>
      </c>
      <c r="M2828" s="2">
        <f>IF(ISNUMBER(SEARCH("SEPARA",UPPER(C2828))),"NÃO","SIM")</f>
        <v/>
      </c>
      <c r="N2828" s="2">
        <f>IFERROR(H2828/K2828,0)</f>
        <v/>
      </c>
      <c r="O2828" s="2">
        <f>IF(M2828="NÃO","EXCLUÍDO",IF(N2828&lt;Premissas!$B$8,"&lt; 1,00",IF(N2828&lt;Premissas!$B$9,"1,00 – 1,19",IF(N2828&lt;Premissas!$B$10,"1,20 – 1,39",IF(N2828&lt;Premissas!$B$11,"1,40 – 1,59",IF(N2828&lt;Premissas!$B$12,"1,60 – 1,99","≥ 2,00"))))))</f>
        <v/>
      </c>
      <c r="P2828" s="5">
        <f>IF(OR(M2828="NÃO",N2828&lt;Premissas!$B$8),Premissas!$B$13,IF(N2828&lt;Premissas!$B$9,Premissas!$B$14,IF(N2828&lt;Premissas!$B$10,Premissas!$B$15,IF(N2828&lt;Premissas!$B$11,Premissas!$B$16,IF(N2828&lt;Premissas!$B$12,Premissas!$B$17,Premissas!$B$18)))))</f>
        <v/>
      </c>
      <c r="Q2828" s="5">
        <f>IFERROR(P2828/Premissas!$B$4,0)</f>
        <v/>
      </c>
    </row>
    <row r="2829">
      <c r="A2829" s="2" t="n">
        <v>8</v>
      </c>
      <c r="B2829" s="2" t="n">
        <v>1953</v>
      </c>
      <c r="C2829" s="2" t="inlineStr">
        <is>
          <t>PUXADA RECEB</t>
        </is>
      </c>
      <c r="D2829" s="2" t="inlineStr">
        <is>
          <t>5469635</t>
        </is>
      </c>
      <c r="E2829" s="2" t="inlineStr">
        <is>
          <t>Aldir Fernando Do Nascimento</t>
        </is>
      </c>
      <c r="F2829" s="2" t="n">
        <v>205</v>
      </c>
      <c r="G2829" s="2" t="n">
        <v>15.71</v>
      </c>
      <c r="H2829" s="2" t="n">
        <v>13</v>
      </c>
      <c r="I2829" s="2" t="n">
        <v>15</v>
      </c>
      <c r="J2829" s="2" t="inlineStr">
        <is>
          <t>GPA</t>
        </is>
      </c>
      <c r="K2829" s="2">
        <f>IF(I2829&lt;&gt;"",I2829,IFERROR(INDEX(Base!$I:$I,MATCH(1,(Base!$C:$C=C2829)*(Base!$I:$I&lt;&gt;""),0)),0))</f>
        <v/>
      </c>
      <c r="L2829" s="2">
        <f>IF(AND(I2829="",K2829&gt;0),"SIM","NÃO")</f>
        <v/>
      </c>
      <c r="M2829" s="2">
        <f>IF(ISNUMBER(SEARCH("SEPARA",UPPER(C2829))),"NÃO","SIM")</f>
        <v/>
      </c>
      <c r="N2829" s="2">
        <f>IFERROR(H2829/K2829,0)</f>
        <v/>
      </c>
      <c r="O2829" s="2">
        <f>IF(M2829="NÃO","EXCLUÍDO",IF(N2829&lt;Premissas!$B$8,"&lt; 1,00",IF(N2829&lt;Premissas!$B$9,"1,00 – 1,19",IF(N2829&lt;Premissas!$B$10,"1,20 – 1,39",IF(N2829&lt;Premissas!$B$11,"1,40 – 1,59",IF(N2829&lt;Premissas!$B$12,"1,60 – 1,99","≥ 2,00"))))))</f>
        <v/>
      </c>
      <c r="P2829" s="5">
        <f>IF(OR(M2829="NÃO",N2829&lt;Premissas!$B$8),Premissas!$B$13,IF(N2829&lt;Premissas!$B$9,Premissas!$B$14,IF(N2829&lt;Premissas!$B$10,Premissas!$B$15,IF(N2829&lt;Premissas!$B$11,Premissas!$B$16,IF(N2829&lt;Premissas!$B$12,Premissas!$B$17,Premissas!$B$18)))))</f>
        <v/>
      </c>
      <c r="Q2829" s="5">
        <f>IFERROR(P2829/Premissas!$B$4,0)</f>
        <v/>
      </c>
    </row>
    <row r="2830">
      <c r="A2830" s="2" t="n">
        <v>8</v>
      </c>
      <c r="B2830" s="2" t="n">
        <v>1953</v>
      </c>
      <c r="C2830" s="2" t="inlineStr">
        <is>
          <t>ATIVIDADE OP. EMP.</t>
        </is>
      </c>
      <c r="D2830" s="2" t="inlineStr">
        <is>
          <t>5475112</t>
        </is>
      </c>
      <c r="E2830" s="2" t="inlineStr">
        <is>
          <t>Adeilton Jose Dos Santos</t>
        </is>
      </c>
      <c r="F2830" s="2" t="n">
        <v>2263</v>
      </c>
      <c r="G2830" s="2" t="n">
        <v>54.09</v>
      </c>
      <c r="H2830" s="2" t="n">
        <v>42</v>
      </c>
      <c r="I2830" s="2" t="n">
        <v>19</v>
      </c>
      <c r="J2830" s="2" t="inlineStr">
        <is>
          <t>GPA</t>
        </is>
      </c>
      <c r="K2830" s="2">
        <f>IF(I2830&lt;&gt;"",I2830,IFERROR(INDEX(Base!$I:$I,MATCH(1,(Base!$C:$C=C2830)*(Base!$I:$I&lt;&gt;""),0)),0))</f>
        <v/>
      </c>
      <c r="L2830" s="2">
        <f>IF(AND(I2830="",K2830&gt;0),"SIM","NÃO")</f>
        <v/>
      </c>
      <c r="M2830" s="2">
        <f>IF(ISNUMBER(SEARCH("SEPARA",UPPER(C2830))),"NÃO","SIM")</f>
        <v/>
      </c>
      <c r="N2830" s="2">
        <f>IFERROR(H2830/K2830,0)</f>
        <v/>
      </c>
      <c r="O2830" s="2">
        <f>IF(M2830="NÃO","EXCLUÍDO",IF(N2830&lt;Premissas!$B$8,"&lt; 1,00",IF(N2830&lt;Premissas!$B$9,"1,00 – 1,19",IF(N2830&lt;Premissas!$B$10,"1,20 – 1,39",IF(N2830&lt;Premissas!$B$11,"1,40 – 1,59",IF(N2830&lt;Premissas!$B$12,"1,60 – 1,99","≥ 2,00"))))))</f>
        <v/>
      </c>
      <c r="P2830" s="5">
        <f>IF(OR(M2830="NÃO",N2830&lt;Premissas!$B$8),Premissas!$B$13,IF(N2830&lt;Premissas!$B$9,Premissas!$B$14,IF(N2830&lt;Premissas!$B$10,Premissas!$B$15,IF(N2830&lt;Premissas!$B$11,Premissas!$B$16,IF(N2830&lt;Premissas!$B$12,Premissas!$B$17,Premissas!$B$18)))))</f>
        <v/>
      </c>
      <c r="Q2830" s="5">
        <f>IFERROR(P2830/Premissas!$B$4,0)</f>
        <v/>
      </c>
    </row>
    <row r="2831">
      <c r="A2831" s="2" t="n">
        <v>8</v>
      </c>
      <c r="B2831" s="2" t="n">
        <v>1953</v>
      </c>
      <c r="C2831" s="2" t="inlineStr">
        <is>
          <t>CARREGAMENTO</t>
        </is>
      </c>
      <c r="D2831" s="2" t="inlineStr">
        <is>
          <t>5501512</t>
        </is>
      </c>
      <c r="E2831" s="2" t="inlineStr">
        <is>
          <t>Pedro Jose De Souza</t>
        </is>
      </c>
      <c r="F2831" s="2" t="n">
        <v>1287</v>
      </c>
      <c r="G2831" s="2" t="n">
        <v>34.5</v>
      </c>
      <c r="H2831" s="2" t="n">
        <v>37</v>
      </c>
      <c r="I2831" s="2" t="n">
        <v>18</v>
      </c>
      <c r="J2831" s="2" t="inlineStr">
        <is>
          <t>GPA</t>
        </is>
      </c>
      <c r="K2831" s="2">
        <f>IF(I2831&lt;&gt;"",I2831,IFERROR(INDEX(Base!$I:$I,MATCH(1,(Base!$C:$C=C2831)*(Base!$I:$I&lt;&gt;""),0)),0))</f>
        <v/>
      </c>
      <c r="L2831" s="2">
        <f>IF(AND(I2831="",K2831&gt;0),"SIM","NÃO")</f>
        <v/>
      </c>
      <c r="M2831" s="2">
        <f>IF(ISNUMBER(SEARCH("SEPARA",UPPER(C2831))),"NÃO","SIM")</f>
        <v/>
      </c>
      <c r="N2831" s="2">
        <f>IFERROR(H2831/K2831,0)</f>
        <v/>
      </c>
      <c r="O2831" s="2">
        <f>IF(M2831="NÃO","EXCLUÍDO",IF(N2831&lt;Premissas!$B$8,"&lt; 1,00",IF(N2831&lt;Premissas!$B$9,"1,00 – 1,19",IF(N2831&lt;Premissas!$B$10,"1,20 – 1,39",IF(N2831&lt;Premissas!$B$11,"1,40 – 1,59",IF(N2831&lt;Premissas!$B$12,"1,60 – 1,99","≥ 2,00"))))))</f>
        <v/>
      </c>
      <c r="P2831" s="5">
        <f>IF(OR(M2831="NÃO",N2831&lt;Premissas!$B$8),Premissas!$B$13,IF(N2831&lt;Premissas!$B$9,Premissas!$B$14,IF(N2831&lt;Premissas!$B$10,Premissas!$B$15,IF(N2831&lt;Premissas!$B$11,Premissas!$B$16,IF(N2831&lt;Premissas!$B$12,Premissas!$B$17,Premissas!$B$18)))))</f>
        <v/>
      </c>
      <c r="Q2831" s="5">
        <f>IFERROR(P2831/Premissas!$B$4,0)</f>
        <v/>
      </c>
    </row>
    <row r="2832">
      <c r="A2832" s="2" t="n">
        <v>8</v>
      </c>
      <c r="B2832" s="2" t="n">
        <v>1953</v>
      </c>
      <c r="C2832" s="2" t="inlineStr">
        <is>
          <t>CARREGAMENTO</t>
        </is>
      </c>
      <c r="D2832" s="2" t="inlineStr">
        <is>
          <t>5502632</t>
        </is>
      </c>
      <c r="E2832" s="2" t="inlineStr">
        <is>
          <t>Aelson Epifanio</t>
        </is>
      </c>
      <c r="F2832" s="2" t="n">
        <v>1785</v>
      </c>
      <c r="G2832" s="2" t="n">
        <v>20.79</v>
      </c>
      <c r="H2832" s="2" t="n">
        <v>86</v>
      </c>
      <c r="I2832" s="2" t="n">
        <v>18</v>
      </c>
      <c r="J2832" s="2" t="inlineStr">
        <is>
          <t>GPA</t>
        </is>
      </c>
      <c r="K2832" s="2">
        <f>IF(I2832&lt;&gt;"",I2832,IFERROR(INDEX(Base!$I:$I,MATCH(1,(Base!$C:$C=C2832)*(Base!$I:$I&lt;&gt;""),0)),0))</f>
        <v/>
      </c>
      <c r="L2832" s="2">
        <f>IF(AND(I2832="",K2832&gt;0),"SIM","NÃO")</f>
        <v/>
      </c>
      <c r="M2832" s="2">
        <f>IF(ISNUMBER(SEARCH("SEPARA",UPPER(C2832))),"NÃO","SIM")</f>
        <v/>
      </c>
      <c r="N2832" s="2">
        <f>IFERROR(H2832/K2832,0)</f>
        <v/>
      </c>
      <c r="O2832" s="2">
        <f>IF(M2832="NÃO","EXCLUÍDO",IF(N2832&lt;Premissas!$B$8,"&lt; 1,00",IF(N2832&lt;Premissas!$B$9,"1,00 – 1,19",IF(N2832&lt;Premissas!$B$10,"1,20 – 1,39",IF(N2832&lt;Premissas!$B$11,"1,40 – 1,59",IF(N2832&lt;Premissas!$B$12,"1,60 – 1,99","≥ 2,00"))))))</f>
        <v/>
      </c>
      <c r="P2832" s="5">
        <f>IF(OR(M2832="NÃO",N2832&lt;Premissas!$B$8),Premissas!$B$13,IF(N2832&lt;Premissas!$B$9,Premissas!$B$14,IF(N2832&lt;Premissas!$B$10,Premissas!$B$15,IF(N2832&lt;Premissas!$B$11,Premissas!$B$16,IF(N2832&lt;Premissas!$B$12,Premissas!$B$17,Premissas!$B$18)))))</f>
        <v/>
      </c>
      <c r="Q2832" s="5">
        <f>IFERROR(P2832/Premissas!$B$4,0)</f>
        <v/>
      </c>
    </row>
    <row r="2833">
      <c r="A2833" s="2" t="n">
        <v>8</v>
      </c>
      <c r="B2833" s="2" t="n">
        <v>1953</v>
      </c>
      <c r="C2833" s="2" t="inlineStr">
        <is>
          <t>SEPARACAO</t>
        </is>
      </c>
      <c r="D2833" s="2" t="inlineStr">
        <is>
          <t>5502632</t>
        </is>
      </c>
      <c r="E2833" s="2" t="inlineStr">
        <is>
          <t>Aelson Epifanio</t>
        </is>
      </c>
      <c r="F2833" s="2" t="n">
        <v>20</v>
      </c>
      <c r="G2833" s="2" t="n">
        <v>0.06</v>
      </c>
      <c r="H2833" s="2" t="n">
        <v>333</v>
      </c>
      <c r="I2833" s="2" t="n">
        <v>110</v>
      </c>
      <c r="J2833" s="2" t="inlineStr">
        <is>
          <t>GPA</t>
        </is>
      </c>
      <c r="K2833" s="2">
        <f>IF(I2833&lt;&gt;"",I2833,IFERROR(INDEX(Base!$I:$I,MATCH(1,(Base!$C:$C=C2833)*(Base!$I:$I&lt;&gt;""),0)),0))</f>
        <v/>
      </c>
      <c r="L2833" s="2">
        <f>IF(AND(I2833="",K2833&gt;0),"SIM","NÃO")</f>
        <v/>
      </c>
      <c r="M2833" s="2">
        <f>IF(ISNUMBER(SEARCH("SEPARA",UPPER(C2833))),"NÃO","SIM")</f>
        <v/>
      </c>
      <c r="N2833" s="2">
        <f>IFERROR(H2833/K2833,0)</f>
        <v/>
      </c>
      <c r="O2833" s="2">
        <f>IF(M2833="NÃO","EXCLUÍDO",IF(N2833&lt;Premissas!$B$8,"&lt; 1,00",IF(N2833&lt;Premissas!$B$9,"1,00 – 1,19",IF(N2833&lt;Premissas!$B$10,"1,20 – 1,39",IF(N2833&lt;Premissas!$B$11,"1,40 – 1,59",IF(N2833&lt;Premissas!$B$12,"1,60 – 1,99","≥ 2,00"))))))</f>
        <v/>
      </c>
      <c r="P2833" s="5">
        <f>IF(OR(M2833="NÃO",N2833&lt;Premissas!$B$8),Premissas!$B$13,IF(N2833&lt;Premissas!$B$9,Premissas!$B$14,IF(N2833&lt;Premissas!$B$10,Premissas!$B$15,IF(N2833&lt;Premissas!$B$11,Premissas!$B$16,IF(N2833&lt;Premissas!$B$12,Premissas!$B$17,Premissas!$B$18)))))</f>
        <v/>
      </c>
      <c r="Q2833" s="5">
        <f>IFERROR(P2833/Premissas!$B$4,0)</f>
        <v/>
      </c>
    </row>
    <row r="2834">
      <c r="A2834" s="2" t="n">
        <v>8</v>
      </c>
      <c r="B2834" s="2" t="n">
        <v>1953</v>
      </c>
      <c r="C2834" s="2" t="inlineStr">
        <is>
          <t>CARREGAMENTO</t>
        </is>
      </c>
      <c r="D2834" s="2" t="inlineStr">
        <is>
          <t>5590795</t>
        </is>
      </c>
      <c r="E2834" s="2" t="inlineStr">
        <is>
          <t>Jefferson Kayk Elias De Brito</t>
        </is>
      </c>
      <c r="F2834" s="2" t="n">
        <v>840</v>
      </c>
      <c r="G2834" s="2" t="n">
        <v>19.17</v>
      </c>
      <c r="H2834" s="2" t="n">
        <v>44</v>
      </c>
      <c r="I2834" s="2" t="n">
        <v>18</v>
      </c>
      <c r="J2834" s="2" t="inlineStr">
        <is>
          <t>GPA</t>
        </is>
      </c>
      <c r="K2834" s="2">
        <f>IF(I2834&lt;&gt;"",I2834,IFERROR(INDEX(Base!$I:$I,MATCH(1,(Base!$C:$C=C2834)*(Base!$I:$I&lt;&gt;""),0)),0))</f>
        <v/>
      </c>
      <c r="L2834" s="2">
        <f>IF(AND(I2834="",K2834&gt;0),"SIM","NÃO")</f>
        <v/>
      </c>
      <c r="M2834" s="2">
        <f>IF(ISNUMBER(SEARCH("SEPARA",UPPER(C2834))),"NÃO","SIM")</f>
        <v/>
      </c>
      <c r="N2834" s="2">
        <f>IFERROR(H2834/K2834,0)</f>
        <v/>
      </c>
      <c r="O2834" s="2">
        <f>IF(M2834="NÃO","EXCLUÍDO",IF(N2834&lt;Premissas!$B$8,"&lt; 1,00",IF(N2834&lt;Premissas!$B$9,"1,00 – 1,19",IF(N2834&lt;Premissas!$B$10,"1,20 – 1,39",IF(N2834&lt;Premissas!$B$11,"1,40 – 1,59",IF(N2834&lt;Premissas!$B$12,"1,60 – 1,99","≥ 2,00"))))))</f>
        <v/>
      </c>
      <c r="P2834" s="5">
        <f>IF(OR(M2834="NÃO",N2834&lt;Premissas!$B$8),Premissas!$B$13,IF(N2834&lt;Premissas!$B$9,Premissas!$B$14,IF(N2834&lt;Premissas!$B$10,Premissas!$B$15,IF(N2834&lt;Premissas!$B$11,Premissas!$B$16,IF(N2834&lt;Premissas!$B$12,Premissas!$B$17,Premissas!$B$18)))))</f>
        <v/>
      </c>
      <c r="Q2834" s="5">
        <f>IFERROR(P2834/Premissas!$B$4,0)</f>
        <v/>
      </c>
    </row>
    <row r="2835">
      <c r="A2835" s="2" t="n">
        <v>8</v>
      </c>
      <c r="B2835" s="2" t="n">
        <v>1953</v>
      </c>
      <c r="C2835" s="2" t="inlineStr">
        <is>
          <t>SEPARACAO</t>
        </is>
      </c>
      <c r="D2835" s="2" t="inlineStr">
        <is>
          <t>5590795</t>
        </is>
      </c>
      <c r="E2835" s="2" t="inlineStr">
        <is>
          <t>Jefferson Kayk Elias De Brito</t>
        </is>
      </c>
      <c r="F2835" s="2" t="n">
        <v>48</v>
      </c>
      <c r="G2835" s="2" t="n">
        <v>2.48</v>
      </c>
      <c r="H2835" s="2" t="n">
        <v>19</v>
      </c>
      <c r="I2835" s="2" t="n">
        <v>110</v>
      </c>
      <c r="J2835" s="2" t="inlineStr">
        <is>
          <t>GPA</t>
        </is>
      </c>
      <c r="K2835" s="2">
        <f>IF(I2835&lt;&gt;"",I2835,IFERROR(INDEX(Base!$I:$I,MATCH(1,(Base!$C:$C=C2835)*(Base!$I:$I&lt;&gt;""),0)),0))</f>
        <v/>
      </c>
      <c r="L2835" s="2">
        <f>IF(AND(I2835="",K2835&gt;0),"SIM","NÃO")</f>
        <v/>
      </c>
      <c r="M2835" s="2">
        <f>IF(ISNUMBER(SEARCH("SEPARA",UPPER(C2835))),"NÃO","SIM")</f>
        <v/>
      </c>
      <c r="N2835" s="2">
        <f>IFERROR(H2835/K2835,0)</f>
        <v/>
      </c>
      <c r="O2835" s="2">
        <f>IF(M2835="NÃO","EXCLUÍDO",IF(N2835&lt;Premissas!$B$8,"&lt; 1,00",IF(N2835&lt;Premissas!$B$9,"1,00 – 1,19",IF(N2835&lt;Premissas!$B$10,"1,20 – 1,39",IF(N2835&lt;Premissas!$B$11,"1,40 – 1,59",IF(N2835&lt;Premissas!$B$12,"1,60 – 1,99","≥ 2,00"))))))</f>
        <v/>
      </c>
      <c r="P2835" s="5">
        <f>IF(OR(M2835="NÃO",N2835&lt;Premissas!$B$8),Premissas!$B$13,IF(N2835&lt;Premissas!$B$9,Premissas!$B$14,IF(N2835&lt;Premissas!$B$10,Premissas!$B$15,IF(N2835&lt;Premissas!$B$11,Premissas!$B$16,IF(N2835&lt;Premissas!$B$12,Premissas!$B$17,Premissas!$B$18)))))</f>
        <v/>
      </c>
      <c r="Q2835" s="5">
        <f>IFERROR(P2835/Premissas!$B$4,0)</f>
        <v/>
      </c>
    </row>
    <row r="2836">
      <c r="A2836" s="2" t="n">
        <v>8</v>
      </c>
      <c r="B2836" s="2" t="n">
        <v>1953</v>
      </c>
      <c r="C2836" s="2" t="inlineStr">
        <is>
          <t>ATIVIDADE OP. EMP.</t>
        </is>
      </c>
      <c r="D2836" s="2" t="inlineStr">
        <is>
          <t>565083</t>
        </is>
      </c>
      <c r="E2836" s="2" t="inlineStr">
        <is>
          <t>RENATO IVO MENDES DA SILVA</t>
        </is>
      </c>
      <c r="F2836" s="2" t="n">
        <v>1926</v>
      </c>
      <c r="G2836" s="2" t="n">
        <v>41.66</v>
      </c>
      <c r="H2836" s="2" t="n">
        <v>46</v>
      </c>
      <c r="I2836" s="2" t="n">
        <v>19</v>
      </c>
      <c r="J2836" s="2" t="inlineStr">
        <is>
          <t>GPA</t>
        </is>
      </c>
      <c r="K2836" s="2">
        <f>IF(I2836&lt;&gt;"",I2836,IFERROR(INDEX(Base!$I:$I,MATCH(1,(Base!$C:$C=C2836)*(Base!$I:$I&lt;&gt;""),0)),0))</f>
        <v/>
      </c>
      <c r="L2836" s="2">
        <f>IF(AND(I2836="",K2836&gt;0),"SIM","NÃO")</f>
        <v/>
      </c>
      <c r="M2836" s="2">
        <f>IF(ISNUMBER(SEARCH("SEPARA",UPPER(C2836))),"NÃO","SIM")</f>
        <v/>
      </c>
      <c r="N2836" s="2">
        <f>IFERROR(H2836/K2836,0)</f>
        <v/>
      </c>
      <c r="O2836" s="2">
        <f>IF(M2836="NÃO","EXCLUÍDO",IF(N2836&lt;Premissas!$B$8,"&lt; 1,00",IF(N2836&lt;Premissas!$B$9,"1,00 – 1,19",IF(N2836&lt;Premissas!$B$10,"1,20 – 1,39",IF(N2836&lt;Premissas!$B$11,"1,40 – 1,59",IF(N2836&lt;Premissas!$B$12,"1,60 – 1,99","≥ 2,00"))))))</f>
        <v/>
      </c>
      <c r="P2836" s="5">
        <f>IF(OR(M2836="NÃO",N2836&lt;Premissas!$B$8),Premissas!$B$13,IF(N2836&lt;Premissas!$B$9,Premissas!$B$14,IF(N2836&lt;Premissas!$B$10,Premissas!$B$15,IF(N2836&lt;Premissas!$B$11,Premissas!$B$16,IF(N2836&lt;Premissas!$B$12,Premissas!$B$17,Premissas!$B$18)))))</f>
        <v/>
      </c>
      <c r="Q2836" s="5">
        <f>IFERROR(P2836/Premissas!$B$4,0)</f>
        <v/>
      </c>
    </row>
    <row r="2837">
      <c r="A2837" s="2" t="n">
        <v>8</v>
      </c>
      <c r="B2837" s="2" t="n">
        <v>1953</v>
      </c>
      <c r="C2837" s="2" t="inlineStr">
        <is>
          <t>SEPARACAO</t>
        </is>
      </c>
      <c r="D2837" s="2" t="inlineStr">
        <is>
          <t>5684773</t>
        </is>
      </c>
      <c r="E2837" s="2" t="inlineStr">
        <is>
          <t>Davi Guilherme Monteiro Da Silva</t>
        </is>
      </c>
      <c r="F2837" s="2" t="n">
        <v>2637</v>
      </c>
      <c r="G2837" s="2" t="n">
        <v>26.27</v>
      </c>
      <c r="H2837" s="2" t="n">
        <v>100</v>
      </c>
      <c r="I2837" s="2" t="n">
        <v>110</v>
      </c>
      <c r="J2837" s="2" t="inlineStr">
        <is>
          <t>GPA</t>
        </is>
      </c>
      <c r="K2837" s="2">
        <f>IF(I2837&lt;&gt;"",I2837,IFERROR(INDEX(Base!$I:$I,MATCH(1,(Base!$C:$C=C2837)*(Base!$I:$I&lt;&gt;""),0)),0))</f>
        <v/>
      </c>
      <c r="L2837" s="2">
        <f>IF(AND(I2837="",K2837&gt;0),"SIM","NÃO")</f>
        <v/>
      </c>
      <c r="M2837" s="2">
        <f>IF(ISNUMBER(SEARCH("SEPARA",UPPER(C2837))),"NÃO","SIM")</f>
        <v/>
      </c>
      <c r="N2837" s="2">
        <f>IFERROR(H2837/K2837,0)</f>
        <v/>
      </c>
      <c r="O2837" s="2">
        <f>IF(M2837="NÃO","EXCLUÍDO",IF(N2837&lt;Premissas!$B$8,"&lt; 1,00",IF(N2837&lt;Premissas!$B$9,"1,00 – 1,19",IF(N2837&lt;Premissas!$B$10,"1,20 – 1,39",IF(N2837&lt;Premissas!$B$11,"1,40 – 1,59",IF(N2837&lt;Premissas!$B$12,"1,60 – 1,99","≥ 2,00"))))))</f>
        <v/>
      </c>
      <c r="P2837" s="5">
        <f>IF(OR(M2837="NÃO",N2837&lt;Premissas!$B$8),Premissas!$B$13,IF(N2837&lt;Premissas!$B$9,Premissas!$B$14,IF(N2837&lt;Premissas!$B$10,Premissas!$B$15,IF(N2837&lt;Premissas!$B$11,Premissas!$B$16,IF(N2837&lt;Premissas!$B$12,Premissas!$B$17,Premissas!$B$18)))))</f>
        <v/>
      </c>
      <c r="Q2837" s="5">
        <f>IFERROR(P2837/Premissas!$B$4,0)</f>
        <v/>
      </c>
    </row>
    <row r="2838">
      <c r="A2838" s="2" t="n">
        <v>8</v>
      </c>
      <c r="B2838" s="2" t="n">
        <v>1953</v>
      </c>
      <c r="C2838" s="2" t="inlineStr">
        <is>
          <t>ATIVIDADE OP. EMP.</t>
        </is>
      </c>
      <c r="D2838" s="2" t="inlineStr">
        <is>
          <t>5751888</t>
        </is>
      </c>
      <c r="E2838" s="2" t="inlineStr">
        <is>
          <t>Leliton Marcelo Leao Ramos</t>
        </is>
      </c>
      <c r="F2838" s="2" t="n">
        <v>2037</v>
      </c>
      <c r="G2838" s="2" t="n">
        <v>47</v>
      </c>
      <c r="H2838" s="2" t="n">
        <v>43</v>
      </c>
      <c r="I2838" s="2" t="n">
        <v>19</v>
      </c>
      <c r="J2838" s="2" t="inlineStr">
        <is>
          <t>GPA</t>
        </is>
      </c>
      <c r="K2838" s="2">
        <f>IF(I2838&lt;&gt;"",I2838,IFERROR(INDEX(Base!$I:$I,MATCH(1,(Base!$C:$C=C2838)*(Base!$I:$I&lt;&gt;""),0)),0))</f>
        <v/>
      </c>
      <c r="L2838" s="2">
        <f>IF(AND(I2838="",K2838&gt;0),"SIM","NÃO")</f>
        <v/>
      </c>
      <c r="M2838" s="2">
        <f>IF(ISNUMBER(SEARCH("SEPARA",UPPER(C2838))),"NÃO","SIM")</f>
        <v/>
      </c>
      <c r="N2838" s="2">
        <f>IFERROR(H2838/K2838,0)</f>
        <v/>
      </c>
      <c r="O2838" s="2">
        <f>IF(M2838="NÃO","EXCLUÍDO",IF(N2838&lt;Premissas!$B$8,"&lt; 1,00",IF(N2838&lt;Premissas!$B$9,"1,00 – 1,19",IF(N2838&lt;Premissas!$B$10,"1,20 – 1,39",IF(N2838&lt;Premissas!$B$11,"1,40 – 1,59",IF(N2838&lt;Premissas!$B$12,"1,60 – 1,99","≥ 2,00"))))))</f>
        <v/>
      </c>
      <c r="P2838" s="5">
        <f>IF(OR(M2838="NÃO",N2838&lt;Premissas!$B$8),Premissas!$B$13,IF(N2838&lt;Premissas!$B$9,Premissas!$B$14,IF(N2838&lt;Premissas!$B$10,Premissas!$B$15,IF(N2838&lt;Premissas!$B$11,Premissas!$B$16,IF(N2838&lt;Premissas!$B$12,Premissas!$B$17,Premissas!$B$18)))))</f>
        <v/>
      </c>
      <c r="Q2838" s="5">
        <f>IFERROR(P2838/Premissas!$B$4,0)</f>
        <v/>
      </c>
    </row>
    <row r="2839">
      <c r="A2839" s="2" t="n">
        <v>8</v>
      </c>
      <c r="B2839" s="2" t="n">
        <v>1953</v>
      </c>
      <c r="C2839" s="2" t="inlineStr">
        <is>
          <t>RECEBIMENTO</t>
        </is>
      </c>
      <c r="D2839" s="2" t="inlineStr">
        <is>
          <t>5751888</t>
        </is>
      </c>
      <c r="E2839" s="2" t="inlineStr">
        <is>
          <t>Leliton Marcelo Leao Ramos</t>
        </is>
      </c>
      <c r="F2839" s="2" t="n">
        <v>17</v>
      </c>
      <c r="G2839" s="2" t="n">
        <v>0.21</v>
      </c>
      <c r="H2839" s="2" t="n">
        <v>81</v>
      </c>
      <c r="I2839" s="2" t="n">
        <v>19</v>
      </c>
      <c r="J2839" s="2" t="inlineStr">
        <is>
          <t>GPA</t>
        </is>
      </c>
      <c r="K2839" s="2">
        <f>IF(I2839&lt;&gt;"",I2839,IFERROR(INDEX(Base!$I:$I,MATCH(1,(Base!$C:$C=C2839)*(Base!$I:$I&lt;&gt;""),0)),0))</f>
        <v/>
      </c>
      <c r="L2839" s="2">
        <f>IF(AND(I2839="",K2839&gt;0),"SIM","NÃO")</f>
        <v/>
      </c>
      <c r="M2839" s="2">
        <f>IF(ISNUMBER(SEARCH("SEPARA",UPPER(C2839))),"NÃO","SIM")</f>
        <v/>
      </c>
      <c r="N2839" s="2">
        <f>IFERROR(H2839/K2839,0)</f>
        <v/>
      </c>
      <c r="O2839" s="2">
        <f>IF(M2839="NÃO","EXCLUÍDO",IF(N2839&lt;Premissas!$B$8,"&lt; 1,00",IF(N2839&lt;Premissas!$B$9,"1,00 – 1,19",IF(N2839&lt;Premissas!$B$10,"1,20 – 1,39",IF(N2839&lt;Premissas!$B$11,"1,40 – 1,59",IF(N2839&lt;Premissas!$B$12,"1,60 – 1,99","≥ 2,00"))))))</f>
        <v/>
      </c>
      <c r="P2839" s="5">
        <f>IF(OR(M2839="NÃO",N2839&lt;Premissas!$B$8),Premissas!$B$13,IF(N2839&lt;Premissas!$B$9,Premissas!$B$14,IF(N2839&lt;Premissas!$B$10,Premissas!$B$15,IF(N2839&lt;Premissas!$B$11,Premissas!$B$16,IF(N2839&lt;Premissas!$B$12,Premissas!$B$17,Premissas!$B$18)))))</f>
        <v/>
      </c>
      <c r="Q2839" s="5">
        <f>IFERROR(P2839/Premissas!$B$4,0)</f>
        <v/>
      </c>
    </row>
    <row r="2840">
      <c r="A2840" s="2" t="n">
        <v>8</v>
      </c>
      <c r="B2840" s="2" t="n">
        <v>1953</v>
      </c>
      <c r="C2840" s="2" t="inlineStr">
        <is>
          <t>SEPARACAO</t>
        </is>
      </c>
      <c r="D2840" s="2" t="inlineStr">
        <is>
          <t>5752817</t>
        </is>
      </c>
      <c r="E2840" s="2" t="inlineStr">
        <is>
          <t>Gilson Fernandes De Medeiros</t>
        </is>
      </c>
      <c r="F2840" s="2" t="n">
        <v>337</v>
      </c>
      <c r="G2840" s="2" t="n">
        <v>6.35</v>
      </c>
      <c r="H2840" s="2" t="n">
        <v>53</v>
      </c>
      <c r="I2840" s="2" t="n">
        <v>110</v>
      </c>
      <c r="J2840" s="2" t="inlineStr">
        <is>
          <t>GPA</t>
        </is>
      </c>
      <c r="K2840" s="2">
        <f>IF(I2840&lt;&gt;"",I2840,IFERROR(INDEX(Base!$I:$I,MATCH(1,(Base!$C:$C=C2840)*(Base!$I:$I&lt;&gt;""),0)),0))</f>
        <v/>
      </c>
      <c r="L2840" s="2">
        <f>IF(AND(I2840="",K2840&gt;0),"SIM","NÃO")</f>
        <v/>
      </c>
      <c r="M2840" s="2">
        <f>IF(ISNUMBER(SEARCH("SEPARA",UPPER(C2840))),"NÃO","SIM")</f>
        <v/>
      </c>
      <c r="N2840" s="2">
        <f>IFERROR(H2840/K2840,0)</f>
        <v/>
      </c>
      <c r="O2840" s="2">
        <f>IF(M2840="NÃO","EXCLUÍDO",IF(N2840&lt;Premissas!$B$8,"&lt; 1,00",IF(N2840&lt;Premissas!$B$9,"1,00 – 1,19",IF(N2840&lt;Premissas!$B$10,"1,20 – 1,39",IF(N2840&lt;Premissas!$B$11,"1,40 – 1,59",IF(N2840&lt;Premissas!$B$12,"1,60 – 1,99","≥ 2,00"))))))</f>
        <v/>
      </c>
      <c r="P2840" s="5">
        <f>IF(OR(M2840="NÃO",N2840&lt;Premissas!$B$8),Premissas!$B$13,IF(N2840&lt;Premissas!$B$9,Premissas!$B$14,IF(N2840&lt;Premissas!$B$10,Premissas!$B$15,IF(N2840&lt;Premissas!$B$11,Premissas!$B$16,IF(N2840&lt;Premissas!$B$12,Premissas!$B$17,Premissas!$B$18)))))</f>
        <v/>
      </c>
      <c r="Q2840" s="5">
        <f>IFERROR(P2840/Premissas!$B$4,0)</f>
        <v/>
      </c>
    </row>
    <row r="2841">
      <c r="A2841" s="2" t="n">
        <v>8</v>
      </c>
      <c r="B2841" s="2" t="n">
        <v>1953</v>
      </c>
      <c r="C2841" s="2" t="inlineStr">
        <is>
          <t>SEPARACAO</t>
        </is>
      </c>
      <c r="D2841" s="2" t="inlineStr">
        <is>
          <t>5770840</t>
        </is>
      </c>
      <c r="E2841" s="2" t="inlineStr">
        <is>
          <t>Cicero Da Conceicao Pelagio</t>
        </is>
      </c>
      <c r="F2841" s="2" t="n">
        <v>4837</v>
      </c>
      <c r="G2841" s="2" t="n">
        <v>33.18</v>
      </c>
      <c r="H2841" s="2" t="n">
        <v>146</v>
      </c>
      <c r="I2841" s="2" t="n">
        <v>110</v>
      </c>
      <c r="J2841" s="2" t="inlineStr">
        <is>
          <t>GPA</t>
        </is>
      </c>
      <c r="K2841" s="2">
        <f>IF(I2841&lt;&gt;"",I2841,IFERROR(INDEX(Base!$I:$I,MATCH(1,(Base!$C:$C=C2841)*(Base!$I:$I&lt;&gt;""),0)),0))</f>
        <v/>
      </c>
      <c r="L2841" s="2">
        <f>IF(AND(I2841="",K2841&gt;0),"SIM","NÃO")</f>
        <v/>
      </c>
      <c r="M2841" s="2">
        <f>IF(ISNUMBER(SEARCH("SEPARA",UPPER(C2841))),"NÃO","SIM")</f>
        <v/>
      </c>
      <c r="N2841" s="2">
        <f>IFERROR(H2841/K2841,0)</f>
        <v/>
      </c>
      <c r="O2841" s="2">
        <f>IF(M2841="NÃO","EXCLUÍDO",IF(N2841&lt;Premissas!$B$8,"&lt; 1,00",IF(N2841&lt;Premissas!$B$9,"1,00 – 1,19",IF(N2841&lt;Premissas!$B$10,"1,20 – 1,39",IF(N2841&lt;Premissas!$B$11,"1,40 – 1,59",IF(N2841&lt;Premissas!$B$12,"1,60 – 1,99","≥ 2,00"))))))</f>
        <v/>
      </c>
      <c r="P2841" s="5">
        <f>IF(OR(M2841="NÃO",N2841&lt;Premissas!$B$8),Premissas!$B$13,IF(N2841&lt;Premissas!$B$9,Premissas!$B$14,IF(N2841&lt;Premissas!$B$10,Premissas!$B$15,IF(N2841&lt;Premissas!$B$11,Premissas!$B$16,IF(N2841&lt;Premissas!$B$12,Premissas!$B$17,Premissas!$B$18)))))</f>
        <v/>
      </c>
      <c r="Q2841" s="5">
        <f>IFERROR(P2841/Premissas!$B$4,0)</f>
        <v/>
      </c>
    </row>
    <row r="2842">
      <c r="A2842" s="2" t="n">
        <v>8</v>
      </c>
      <c r="B2842" s="2" t="n">
        <v>1953</v>
      </c>
      <c r="C2842" s="2" t="inlineStr">
        <is>
          <t>PUXADA RECEB</t>
        </is>
      </c>
      <c r="D2842" s="2" t="inlineStr">
        <is>
          <t>581458</t>
        </is>
      </c>
      <c r="E2842" s="2" t="inlineStr">
        <is>
          <t>JOAO JOAQUIM DO NASCIMENTO FILHO</t>
        </is>
      </c>
      <c r="F2842" s="2" t="n">
        <v>4061</v>
      </c>
      <c r="G2842" s="2" t="n">
        <v>122.08</v>
      </c>
      <c r="H2842" s="2" t="n">
        <v>33</v>
      </c>
      <c r="I2842" s="2" t="n">
        <v>15</v>
      </c>
      <c r="J2842" s="2" t="inlineStr">
        <is>
          <t>GPA</t>
        </is>
      </c>
      <c r="K2842" s="2">
        <f>IF(I2842&lt;&gt;"",I2842,IFERROR(INDEX(Base!$I:$I,MATCH(1,(Base!$C:$C=C2842)*(Base!$I:$I&lt;&gt;""),0)),0))</f>
        <v/>
      </c>
      <c r="L2842" s="2">
        <f>IF(AND(I2842="",K2842&gt;0),"SIM","NÃO")</f>
        <v/>
      </c>
      <c r="M2842" s="2">
        <f>IF(ISNUMBER(SEARCH("SEPARA",UPPER(C2842))),"NÃO","SIM")</f>
        <v/>
      </c>
      <c r="N2842" s="2">
        <f>IFERROR(H2842/K2842,0)</f>
        <v/>
      </c>
      <c r="O2842" s="2">
        <f>IF(M2842="NÃO","EXCLUÍDO",IF(N2842&lt;Premissas!$B$8,"&lt; 1,00",IF(N2842&lt;Premissas!$B$9,"1,00 – 1,19",IF(N2842&lt;Premissas!$B$10,"1,20 – 1,39",IF(N2842&lt;Premissas!$B$11,"1,40 – 1,59",IF(N2842&lt;Premissas!$B$12,"1,60 – 1,99","≥ 2,00"))))))</f>
        <v/>
      </c>
      <c r="P2842" s="5">
        <f>IF(OR(M2842="NÃO",N2842&lt;Premissas!$B$8),Premissas!$B$13,IF(N2842&lt;Premissas!$B$9,Premissas!$B$14,IF(N2842&lt;Premissas!$B$10,Premissas!$B$15,IF(N2842&lt;Premissas!$B$11,Premissas!$B$16,IF(N2842&lt;Premissas!$B$12,Premissas!$B$17,Premissas!$B$18)))))</f>
        <v/>
      </c>
      <c r="Q2842" s="5">
        <f>IFERROR(P2842/Premissas!$B$4,0)</f>
        <v/>
      </c>
    </row>
    <row r="2843">
      <c r="A2843" s="2" t="n">
        <v>8</v>
      </c>
      <c r="B2843" s="2" t="n">
        <v>1953</v>
      </c>
      <c r="C2843" s="2" t="inlineStr">
        <is>
          <t>RECEBIMENTO</t>
        </is>
      </c>
      <c r="D2843" s="2" t="inlineStr">
        <is>
          <t>581458</t>
        </is>
      </c>
      <c r="E2843" s="2" t="inlineStr">
        <is>
          <t>JOAO JOAQUIM DO NASCIMENTO FILHO</t>
        </is>
      </c>
      <c r="F2843" s="2" t="n">
        <v>41</v>
      </c>
      <c r="G2843" s="2" t="n">
        <v>1.22</v>
      </c>
      <c r="H2843" s="2" t="n">
        <v>34</v>
      </c>
      <c r="I2843" s="2" t="n">
        <v>19</v>
      </c>
      <c r="J2843" s="2" t="inlineStr">
        <is>
          <t>GPA</t>
        </is>
      </c>
      <c r="K2843" s="2">
        <f>IF(I2843&lt;&gt;"",I2843,IFERROR(INDEX(Base!$I:$I,MATCH(1,(Base!$C:$C=C2843)*(Base!$I:$I&lt;&gt;""),0)),0))</f>
        <v/>
      </c>
      <c r="L2843" s="2">
        <f>IF(AND(I2843="",K2843&gt;0),"SIM","NÃO")</f>
        <v/>
      </c>
      <c r="M2843" s="2">
        <f>IF(ISNUMBER(SEARCH("SEPARA",UPPER(C2843))),"NÃO","SIM")</f>
        <v/>
      </c>
      <c r="N2843" s="2">
        <f>IFERROR(H2843/K2843,0)</f>
        <v/>
      </c>
      <c r="O2843" s="2">
        <f>IF(M2843="NÃO","EXCLUÍDO",IF(N2843&lt;Premissas!$B$8,"&lt; 1,00",IF(N2843&lt;Premissas!$B$9,"1,00 – 1,19",IF(N2843&lt;Premissas!$B$10,"1,20 – 1,39",IF(N2843&lt;Premissas!$B$11,"1,40 – 1,59",IF(N2843&lt;Premissas!$B$12,"1,60 – 1,99","≥ 2,00"))))))</f>
        <v/>
      </c>
      <c r="P2843" s="5">
        <f>IF(OR(M2843="NÃO",N2843&lt;Premissas!$B$8),Premissas!$B$13,IF(N2843&lt;Premissas!$B$9,Premissas!$B$14,IF(N2843&lt;Premissas!$B$10,Premissas!$B$15,IF(N2843&lt;Premissas!$B$11,Premissas!$B$16,IF(N2843&lt;Premissas!$B$12,Premissas!$B$17,Premissas!$B$18)))))</f>
        <v/>
      </c>
      <c r="Q2843" s="5">
        <f>IFERROR(P2843/Premissas!$B$4,0)</f>
        <v/>
      </c>
    </row>
    <row r="2844">
      <c r="A2844" s="2" t="n">
        <v>8</v>
      </c>
      <c r="B2844" s="2" t="n">
        <v>1953</v>
      </c>
      <c r="C2844" s="2" t="inlineStr">
        <is>
          <t>CARREGAMENTO</t>
        </is>
      </c>
      <c r="D2844" s="2" t="inlineStr">
        <is>
          <t>5843537</t>
        </is>
      </c>
      <c r="E2844" s="2" t="inlineStr">
        <is>
          <t>Pedro Vinicius Da Silva Gomes</t>
        </is>
      </c>
      <c r="F2844" s="2" t="n">
        <v>769</v>
      </c>
      <c r="G2844" s="2" t="n">
        <v>14.87</v>
      </c>
      <c r="H2844" s="2" t="n">
        <v>52</v>
      </c>
      <c r="I2844" s="2" t="n">
        <v>18</v>
      </c>
      <c r="J2844" s="2" t="inlineStr">
        <is>
          <t>GPA</t>
        </is>
      </c>
      <c r="K2844" s="2">
        <f>IF(I2844&lt;&gt;"",I2844,IFERROR(INDEX(Base!$I:$I,MATCH(1,(Base!$C:$C=C2844)*(Base!$I:$I&lt;&gt;""),0)),0))</f>
        <v/>
      </c>
      <c r="L2844" s="2">
        <f>IF(AND(I2844="",K2844&gt;0),"SIM","NÃO")</f>
        <v/>
      </c>
      <c r="M2844" s="2">
        <f>IF(ISNUMBER(SEARCH("SEPARA",UPPER(C2844))),"NÃO","SIM")</f>
        <v/>
      </c>
      <c r="N2844" s="2">
        <f>IFERROR(H2844/K2844,0)</f>
        <v/>
      </c>
      <c r="O2844" s="2">
        <f>IF(M2844="NÃO","EXCLUÍDO",IF(N2844&lt;Premissas!$B$8,"&lt; 1,00",IF(N2844&lt;Premissas!$B$9,"1,00 – 1,19",IF(N2844&lt;Premissas!$B$10,"1,20 – 1,39",IF(N2844&lt;Premissas!$B$11,"1,40 – 1,59",IF(N2844&lt;Premissas!$B$12,"1,60 – 1,99","≥ 2,00"))))))</f>
        <v/>
      </c>
      <c r="P2844" s="5">
        <f>IF(OR(M2844="NÃO",N2844&lt;Premissas!$B$8),Premissas!$B$13,IF(N2844&lt;Premissas!$B$9,Premissas!$B$14,IF(N2844&lt;Premissas!$B$10,Premissas!$B$15,IF(N2844&lt;Premissas!$B$11,Premissas!$B$16,IF(N2844&lt;Premissas!$B$12,Premissas!$B$17,Premissas!$B$18)))))</f>
        <v/>
      </c>
      <c r="Q2844" s="5">
        <f>IFERROR(P2844/Premissas!$B$4,0)</f>
        <v/>
      </c>
    </row>
    <row r="2845">
      <c r="A2845" s="2" t="n">
        <v>8</v>
      </c>
      <c r="B2845" s="2" t="n">
        <v>1953</v>
      </c>
      <c r="C2845" s="2" t="inlineStr">
        <is>
          <t>PUXADA RECEB</t>
        </is>
      </c>
      <c r="D2845" s="2" t="inlineStr">
        <is>
          <t>5843537</t>
        </is>
      </c>
      <c r="E2845" s="2" t="inlineStr">
        <is>
          <t>Pedro Vinicius Da Silva Gomes</t>
        </is>
      </c>
      <c r="F2845" s="2" t="n">
        <v>9</v>
      </c>
      <c r="G2845" s="2" t="n">
        <v>0.88</v>
      </c>
      <c r="H2845" s="2" t="n">
        <v>10</v>
      </c>
      <c r="I2845" s="2" t="n">
        <v>15</v>
      </c>
      <c r="J2845" s="2" t="inlineStr">
        <is>
          <t>GPA</t>
        </is>
      </c>
      <c r="K2845" s="2">
        <f>IF(I2845&lt;&gt;"",I2845,IFERROR(INDEX(Base!$I:$I,MATCH(1,(Base!$C:$C=C2845)*(Base!$I:$I&lt;&gt;""),0)),0))</f>
        <v/>
      </c>
      <c r="L2845" s="2">
        <f>IF(AND(I2845="",K2845&gt;0),"SIM","NÃO")</f>
        <v/>
      </c>
      <c r="M2845" s="2">
        <f>IF(ISNUMBER(SEARCH("SEPARA",UPPER(C2845))),"NÃO","SIM")</f>
        <v/>
      </c>
      <c r="N2845" s="2">
        <f>IFERROR(H2845/K2845,0)</f>
        <v/>
      </c>
      <c r="O2845" s="2">
        <f>IF(M2845="NÃO","EXCLUÍDO",IF(N2845&lt;Premissas!$B$8,"&lt; 1,00",IF(N2845&lt;Premissas!$B$9,"1,00 – 1,19",IF(N2845&lt;Premissas!$B$10,"1,20 – 1,39",IF(N2845&lt;Premissas!$B$11,"1,40 – 1,59",IF(N2845&lt;Premissas!$B$12,"1,60 – 1,99","≥ 2,00"))))))</f>
        <v/>
      </c>
      <c r="P2845" s="5">
        <f>IF(OR(M2845="NÃO",N2845&lt;Premissas!$B$8),Premissas!$B$13,IF(N2845&lt;Premissas!$B$9,Premissas!$B$14,IF(N2845&lt;Premissas!$B$10,Premissas!$B$15,IF(N2845&lt;Premissas!$B$11,Premissas!$B$16,IF(N2845&lt;Premissas!$B$12,Premissas!$B$17,Premissas!$B$18)))))</f>
        <v/>
      </c>
      <c r="Q2845" s="5">
        <f>IFERROR(P2845/Premissas!$B$4,0)</f>
        <v/>
      </c>
    </row>
    <row r="2846">
      <c r="A2846" s="2" t="n">
        <v>8</v>
      </c>
      <c r="B2846" s="2" t="n">
        <v>1953</v>
      </c>
      <c r="C2846" s="2" t="inlineStr">
        <is>
          <t>RECEBIMENTO</t>
        </is>
      </c>
      <c r="D2846" s="2" t="inlineStr">
        <is>
          <t>5843537</t>
        </is>
      </c>
      <c r="E2846" s="2" t="inlineStr">
        <is>
          <t>Pedro Vinicius Da Silva Gomes</t>
        </is>
      </c>
      <c r="F2846" s="2" t="n">
        <v>299</v>
      </c>
      <c r="G2846" s="2" t="n">
        <v>20.14</v>
      </c>
      <c r="H2846" s="2" t="n">
        <v>15</v>
      </c>
      <c r="I2846" s="2" t="n">
        <v>19</v>
      </c>
      <c r="J2846" s="2" t="inlineStr">
        <is>
          <t>GPA</t>
        </is>
      </c>
      <c r="K2846" s="2">
        <f>IF(I2846&lt;&gt;"",I2846,IFERROR(INDEX(Base!$I:$I,MATCH(1,(Base!$C:$C=C2846)*(Base!$I:$I&lt;&gt;""),0)),0))</f>
        <v/>
      </c>
      <c r="L2846" s="2">
        <f>IF(AND(I2846="",K2846&gt;0),"SIM","NÃO")</f>
        <v/>
      </c>
      <c r="M2846" s="2">
        <f>IF(ISNUMBER(SEARCH("SEPARA",UPPER(C2846))),"NÃO","SIM")</f>
        <v/>
      </c>
      <c r="N2846" s="2">
        <f>IFERROR(H2846/K2846,0)</f>
        <v/>
      </c>
      <c r="O2846" s="2">
        <f>IF(M2846="NÃO","EXCLUÍDO",IF(N2846&lt;Premissas!$B$8,"&lt; 1,00",IF(N2846&lt;Premissas!$B$9,"1,00 – 1,19",IF(N2846&lt;Premissas!$B$10,"1,20 – 1,39",IF(N2846&lt;Premissas!$B$11,"1,40 – 1,59",IF(N2846&lt;Premissas!$B$12,"1,60 – 1,99","≥ 2,00"))))))</f>
        <v/>
      </c>
      <c r="P2846" s="5">
        <f>IF(OR(M2846="NÃO",N2846&lt;Premissas!$B$8),Premissas!$B$13,IF(N2846&lt;Premissas!$B$9,Premissas!$B$14,IF(N2846&lt;Premissas!$B$10,Premissas!$B$15,IF(N2846&lt;Premissas!$B$11,Premissas!$B$16,IF(N2846&lt;Premissas!$B$12,Premissas!$B$17,Premissas!$B$18)))))</f>
        <v/>
      </c>
      <c r="Q2846" s="5">
        <f>IFERROR(P2846/Premissas!$B$4,0)</f>
        <v/>
      </c>
    </row>
    <row r="2847">
      <c r="A2847" s="2" t="n">
        <v>8</v>
      </c>
      <c r="B2847" s="2" t="n">
        <v>1953</v>
      </c>
      <c r="C2847" s="2" t="inlineStr">
        <is>
          <t>SEPARACAO</t>
        </is>
      </c>
      <c r="D2847" s="2" t="inlineStr">
        <is>
          <t>5843537</t>
        </is>
      </c>
      <c r="E2847" s="2" t="inlineStr">
        <is>
          <t>Pedro Vinicius Da Silva Gomes</t>
        </is>
      </c>
      <c r="F2847" s="2" t="n">
        <v>25</v>
      </c>
      <c r="G2847" s="2" t="n">
        <v>0.93</v>
      </c>
      <c r="H2847" s="2" t="n">
        <v>27</v>
      </c>
      <c r="I2847" s="2" t="n">
        <v>110</v>
      </c>
      <c r="J2847" s="2" t="inlineStr">
        <is>
          <t>GPA</t>
        </is>
      </c>
      <c r="K2847" s="2">
        <f>IF(I2847&lt;&gt;"",I2847,IFERROR(INDEX(Base!$I:$I,MATCH(1,(Base!$C:$C=C2847)*(Base!$I:$I&lt;&gt;""),0)),0))</f>
        <v/>
      </c>
      <c r="L2847" s="2">
        <f>IF(AND(I2847="",K2847&gt;0),"SIM","NÃO")</f>
        <v/>
      </c>
      <c r="M2847" s="2">
        <f>IF(ISNUMBER(SEARCH("SEPARA",UPPER(C2847))),"NÃO","SIM")</f>
        <v/>
      </c>
      <c r="N2847" s="2">
        <f>IFERROR(H2847/K2847,0)</f>
        <v/>
      </c>
      <c r="O2847" s="2">
        <f>IF(M2847="NÃO","EXCLUÍDO",IF(N2847&lt;Premissas!$B$8,"&lt; 1,00",IF(N2847&lt;Premissas!$B$9,"1,00 – 1,19",IF(N2847&lt;Premissas!$B$10,"1,20 – 1,39",IF(N2847&lt;Premissas!$B$11,"1,40 – 1,59",IF(N2847&lt;Premissas!$B$12,"1,60 – 1,99","≥ 2,00"))))))</f>
        <v/>
      </c>
      <c r="P2847" s="5">
        <f>IF(OR(M2847="NÃO",N2847&lt;Premissas!$B$8),Premissas!$B$13,IF(N2847&lt;Premissas!$B$9,Premissas!$B$14,IF(N2847&lt;Premissas!$B$10,Premissas!$B$15,IF(N2847&lt;Premissas!$B$11,Premissas!$B$16,IF(N2847&lt;Premissas!$B$12,Premissas!$B$17,Premissas!$B$18)))))</f>
        <v/>
      </c>
      <c r="Q2847" s="5">
        <f>IFERROR(P2847/Premissas!$B$4,0)</f>
        <v/>
      </c>
    </row>
    <row r="2848">
      <c r="A2848" s="2" t="n">
        <v>8</v>
      </c>
      <c r="B2848" s="2" t="n">
        <v>1953</v>
      </c>
      <c r="C2848" s="2" t="inlineStr">
        <is>
          <t>PUXADA RECEB</t>
        </is>
      </c>
      <c r="D2848" s="2" t="inlineStr">
        <is>
          <t>587504</t>
        </is>
      </c>
      <c r="E2848" s="2" t="inlineStr">
        <is>
          <t>LEANDRO FERREIRA DA SILVA</t>
        </is>
      </c>
      <c r="F2848" s="2" t="n">
        <v>3179</v>
      </c>
      <c r="G2848" s="2" t="n">
        <v>133.16</v>
      </c>
      <c r="H2848" s="2" t="n">
        <v>24</v>
      </c>
      <c r="I2848" s="2" t="n">
        <v>15</v>
      </c>
      <c r="J2848" s="2" t="inlineStr">
        <is>
          <t>GPA</t>
        </is>
      </c>
      <c r="K2848" s="2">
        <f>IF(I2848&lt;&gt;"",I2848,IFERROR(INDEX(Base!$I:$I,MATCH(1,(Base!$C:$C=C2848)*(Base!$I:$I&lt;&gt;""),0)),0))</f>
        <v/>
      </c>
      <c r="L2848" s="2">
        <f>IF(AND(I2848="",K2848&gt;0),"SIM","NÃO")</f>
        <v/>
      </c>
      <c r="M2848" s="2">
        <f>IF(ISNUMBER(SEARCH("SEPARA",UPPER(C2848))),"NÃO","SIM")</f>
        <v/>
      </c>
      <c r="N2848" s="2">
        <f>IFERROR(H2848/K2848,0)</f>
        <v/>
      </c>
      <c r="O2848" s="2">
        <f>IF(M2848="NÃO","EXCLUÍDO",IF(N2848&lt;Premissas!$B$8,"&lt; 1,00",IF(N2848&lt;Premissas!$B$9,"1,00 – 1,19",IF(N2848&lt;Premissas!$B$10,"1,20 – 1,39",IF(N2848&lt;Premissas!$B$11,"1,40 – 1,59",IF(N2848&lt;Premissas!$B$12,"1,60 – 1,99","≥ 2,00"))))))</f>
        <v/>
      </c>
      <c r="P2848" s="5">
        <f>IF(OR(M2848="NÃO",N2848&lt;Premissas!$B$8),Premissas!$B$13,IF(N2848&lt;Premissas!$B$9,Premissas!$B$14,IF(N2848&lt;Premissas!$B$10,Premissas!$B$15,IF(N2848&lt;Premissas!$B$11,Premissas!$B$16,IF(N2848&lt;Premissas!$B$12,Premissas!$B$17,Premissas!$B$18)))))</f>
        <v/>
      </c>
      <c r="Q2848" s="5">
        <f>IFERROR(P2848/Premissas!$B$4,0)</f>
        <v/>
      </c>
    </row>
    <row r="2849">
      <c r="A2849" s="2" t="n">
        <v>8</v>
      </c>
      <c r="B2849" s="2" t="n">
        <v>1953</v>
      </c>
      <c r="C2849" s="2" t="inlineStr">
        <is>
          <t>PUXADA RECEB</t>
        </is>
      </c>
      <c r="D2849" s="2" t="inlineStr">
        <is>
          <t>5892490</t>
        </is>
      </c>
      <c r="E2849" s="2" t="inlineStr">
        <is>
          <t>Otavio William De Oliveira</t>
        </is>
      </c>
      <c r="F2849" s="2" t="n">
        <v>1</v>
      </c>
      <c r="G2849" s="2" t="n">
        <v>0</v>
      </c>
      <c r="H2849" s="2" t="n">
        <v>0</v>
      </c>
      <c r="I2849" s="2" t="n">
        <v>15</v>
      </c>
      <c r="J2849" s="2" t="inlineStr">
        <is>
          <t>GPA</t>
        </is>
      </c>
      <c r="K2849" s="2">
        <f>IF(I2849&lt;&gt;"",I2849,IFERROR(INDEX(Base!$I:$I,MATCH(1,(Base!$C:$C=C2849)*(Base!$I:$I&lt;&gt;""),0)),0))</f>
        <v/>
      </c>
      <c r="L2849" s="2">
        <f>IF(AND(I2849="",K2849&gt;0),"SIM","NÃO")</f>
        <v/>
      </c>
      <c r="M2849" s="2">
        <f>IF(ISNUMBER(SEARCH("SEPARA",UPPER(C2849))),"NÃO","SIM")</f>
        <v/>
      </c>
      <c r="N2849" s="2">
        <f>IFERROR(H2849/K2849,0)</f>
        <v/>
      </c>
      <c r="O2849" s="2">
        <f>IF(M2849="NÃO","EXCLUÍDO",IF(N2849&lt;Premissas!$B$8,"&lt; 1,00",IF(N2849&lt;Premissas!$B$9,"1,00 – 1,19",IF(N2849&lt;Premissas!$B$10,"1,20 – 1,39",IF(N2849&lt;Premissas!$B$11,"1,40 – 1,59",IF(N2849&lt;Premissas!$B$12,"1,60 – 1,99","≥ 2,00"))))))</f>
        <v/>
      </c>
      <c r="P2849" s="5">
        <f>IF(OR(M2849="NÃO",N2849&lt;Premissas!$B$8),Premissas!$B$13,IF(N2849&lt;Premissas!$B$9,Premissas!$B$14,IF(N2849&lt;Premissas!$B$10,Premissas!$B$15,IF(N2849&lt;Premissas!$B$11,Premissas!$B$16,IF(N2849&lt;Premissas!$B$12,Premissas!$B$17,Premissas!$B$18)))))</f>
        <v/>
      </c>
      <c r="Q2849" s="5">
        <f>IFERROR(P2849/Premissas!$B$4,0)</f>
        <v/>
      </c>
    </row>
    <row r="2850">
      <c r="A2850" s="2" t="n">
        <v>8</v>
      </c>
      <c r="B2850" s="2" t="n">
        <v>1953</v>
      </c>
      <c r="C2850" s="2" t="inlineStr">
        <is>
          <t>ATIVIDADE OP. EMP.</t>
        </is>
      </c>
      <c r="D2850" s="2" t="inlineStr">
        <is>
          <t>5913772</t>
        </is>
      </c>
      <c r="E2850" s="2" t="inlineStr">
        <is>
          <t>Ricardo Andre Avelino</t>
        </is>
      </c>
      <c r="F2850" s="2" t="n">
        <v>1518</v>
      </c>
      <c r="G2850" s="2" t="n">
        <v>31.82</v>
      </c>
      <c r="H2850" s="2" t="n">
        <v>48</v>
      </c>
      <c r="I2850" s="2" t="n">
        <v>19</v>
      </c>
      <c r="J2850" s="2" t="inlineStr">
        <is>
          <t>GPA</t>
        </is>
      </c>
      <c r="K2850" s="2">
        <f>IF(I2850&lt;&gt;"",I2850,IFERROR(INDEX(Base!$I:$I,MATCH(1,(Base!$C:$C=C2850)*(Base!$I:$I&lt;&gt;""),0)),0))</f>
        <v/>
      </c>
      <c r="L2850" s="2">
        <f>IF(AND(I2850="",K2850&gt;0),"SIM","NÃO")</f>
        <v/>
      </c>
      <c r="M2850" s="2">
        <f>IF(ISNUMBER(SEARCH("SEPARA",UPPER(C2850))),"NÃO","SIM")</f>
        <v/>
      </c>
      <c r="N2850" s="2">
        <f>IFERROR(H2850/K2850,0)</f>
        <v/>
      </c>
      <c r="O2850" s="2">
        <f>IF(M2850="NÃO","EXCLUÍDO",IF(N2850&lt;Premissas!$B$8,"&lt; 1,00",IF(N2850&lt;Premissas!$B$9,"1,00 – 1,19",IF(N2850&lt;Premissas!$B$10,"1,20 – 1,39",IF(N2850&lt;Premissas!$B$11,"1,40 – 1,59",IF(N2850&lt;Premissas!$B$12,"1,60 – 1,99","≥ 2,00"))))))</f>
        <v/>
      </c>
      <c r="P2850" s="5">
        <f>IF(OR(M2850="NÃO",N2850&lt;Premissas!$B$8),Premissas!$B$13,IF(N2850&lt;Premissas!$B$9,Premissas!$B$14,IF(N2850&lt;Premissas!$B$10,Premissas!$B$15,IF(N2850&lt;Premissas!$B$11,Premissas!$B$16,IF(N2850&lt;Premissas!$B$12,Premissas!$B$17,Premissas!$B$18)))))</f>
        <v/>
      </c>
      <c r="Q2850" s="5">
        <f>IFERROR(P2850/Premissas!$B$4,0)</f>
        <v/>
      </c>
    </row>
    <row r="2851">
      <c r="A2851" s="2" t="n">
        <v>8</v>
      </c>
      <c r="B2851" s="2" t="n">
        <v>1953</v>
      </c>
      <c r="C2851" s="2" t="inlineStr">
        <is>
          <t>CARREGAMENTO</t>
        </is>
      </c>
      <c r="D2851" s="2" t="inlineStr">
        <is>
          <t>5964270</t>
        </is>
      </c>
      <c r="E2851" s="2" t="inlineStr">
        <is>
          <t>Lailson Silva Galdino De Oliveira</t>
        </is>
      </c>
      <c r="F2851" s="2" t="n">
        <v>23</v>
      </c>
      <c r="G2851" s="2" t="n">
        <v>4.43</v>
      </c>
      <c r="H2851" s="2" t="n">
        <v>5</v>
      </c>
      <c r="I2851" s="2" t="n">
        <v>18</v>
      </c>
      <c r="J2851" s="2" t="inlineStr">
        <is>
          <t>GPA</t>
        </is>
      </c>
      <c r="K2851" s="2">
        <f>IF(I2851&lt;&gt;"",I2851,IFERROR(INDEX(Base!$I:$I,MATCH(1,(Base!$C:$C=C2851)*(Base!$I:$I&lt;&gt;""),0)),0))</f>
        <v/>
      </c>
      <c r="L2851" s="2">
        <f>IF(AND(I2851="",K2851&gt;0),"SIM","NÃO")</f>
        <v/>
      </c>
      <c r="M2851" s="2">
        <f>IF(ISNUMBER(SEARCH("SEPARA",UPPER(C2851))),"NÃO","SIM")</f>
        <v/>
      </c>
      <c r="N2851" s="2">
        <f>IFERROR(H2851/K2851,0)</f>
        <v/>
      </c>
      <c r="O2851" s="2">
        <f>IF(M2851="NÃO","EXCLUÍDO",IF(N2851&lt;Premissas!$B$8,"&lt; 1,00",IF(N2851&lt;Premissas!$B$9,"1,00 – 1,19",IF(N2851&lt;Premissas!$B$10,"1,20 – 1,39",IF(N2851&lt;Premissas!$B$11,"1,40 – 1,59",IF(N2851&lt;Premissas!$B$12,"1,60 – 1,99","≥ 2,00"))))))</f>
        <v/>
      </c>
      <c r="P2851" s="5">
        <f>IF(OR(M2851="NÃO",N2851&lt;Premissas!$B$8),Premissas!$B$13,IF(N2851&lt;Premissas!$B$9,Premissas!$B$14,IF(N2851&lt;Premissas!$B$10,Premissas!$B$15,IF(N2851&lt;Premissas!$B$11,Premissas!$B$16,IF(N2851&lt;Premissas!$B$12,Premissas!$B$17,Premissas!$B$18)))))</f>
        <v/>
      </c>
      <c r="Q2851" s="5">
        <f>IFERROR(P2851/Premissas!$B$4,0)</f>
        <v/>
      </c>
    </row>
    <row r="2852">
      <c r="A2852" s="2" t="n">
        <v>8</v>
      </c>
      <c r="B2852" s="2" t="n">
        <v>1953</v>
      </c>
      <c r="C2852" s="2" t="inlineStr">
        <is>
          <t>PUXADA RECEB</t>
        </is>
      </c>
      <c r="D2852" s="2" t="inlineStr">
        <is>
          <t>5964270</t>
        </is>
      </c>
      <c r="E2852" s="2" t="inlineStr">
        <is>
          <t>Lailson Silva Galdino De Oliveira</t>
        </is>
      </c>
      <c r="F2852" s="2" t="n">
        <v>97</v>
      </c>
      <c r="G2852" s="2" t="n">
        <v>18.82</v>
      </c>
      <c r="H2852" s="2" t="n">
        <v>5</v>
      </c>
      <c r="I2852" s="2" t="n">
        <v>15</v>
      </c>
      <c r="J2852" s="2" t="inlineStr">
        <is>
          <t>GPA</t>
        </is>
      </c>
      <c r="K2852" s="2">
        <f>IF(I2852&lt;&gt;"",I2852,IFERROR(INDEX(Base!$I:$I,MATCH(1,(Base!$C:$C=C2852)*(Base!$I:$I&lt;&gt;""),0)),0))</f>
        <v/>
      </c>
      <c r="L2852" s="2">
        <f>IF(AND(I2852="",K2852&gt;0),"SIM","NÃO")</f>
        <v/>
      </c>
      <c r="M2852" s="2">
        <f>IF(ISNUMBER(SEARCH("SEPARA",UPPER(C2852))),"NÃO","SIM")</f>
        <v/>
      </c>
      <c r="N2852" s="2">
        <f>IFERROR(H2852/K2852,0)</f>
        <v/>
      </c>
      <c r="O2852" s="2">
        <f>IF(M2852="NÃO","EXCLUÍDO",IF(N2852&lt;Premissas!$B$8,"&lt; 1,00",IF(N2852&lt;Premissas!$B$9,"1,00 – 1,19",IF(N2852&lt;Premissas!$B$10,"1,20 – 1,39",IF(N2852&lt;Premissas!$B$11,"1,40 – 1,59",IF(N2852&lt;Premissas!$B$12,"1,60 – 1,99","≥ 2,00"))))))</f>
        <v/>
      </c>
      <c r="P2852" s="5">
        <f>IF(OR(M2852="NÃO",N2852&lt;Premissas!$B$8),Premissas!$B$13,IF(N2852&lt;Premissas!$B$9,Premissas!$B$14,IF(N2852&lt;Premissas!$B$10,Premissas!$B$15,IF(N2852&lt;Premissas!$B$11,Premissas!$B$16,IF(N2852&lt;Premissas!$B$12,Premissas!$B$17,Premissas!$B$18)))))</f>
        <v/>
      </c>
      <c r="Q2852" s="5">
        <f>IFERROR(P2852/Premissas!$B$4,0)</f>
        <v/>
      </c>
    </row>
    <row r="2853">
      <c r="A2853" s="2" t="n">
        <v>8</v>
      </c>
      <c r="B2853" s="2" t="n">
        <v>1953</v>
      </c>
      <c r="C2853" s="2" t="inlineStr">
        <is>
          <t>RECEBIMENTO</t>
        </is>
      </c>
      <c r="D2853" s="2" t="inlineStr">
        <is>
          <t>5964270</t>
        </is>
      </c>
      <c r="E2853" s="2" t="inlineStr">
        <is>
          <t>Lailson Silva Galdino De Oliveira</t>
        </is>
      </c>
      <c r="F2853" s="2" t="n">
        <v>32</v>
      </c>
      <c r="G2853" s="2" t="n">
        <v>3.6</v>
      </c>
      <c r="H2853" s="2" t="n">
        <v>9</v>
      </c>
      <c r="I2853" s="2" t="n">
        <v>19</v>
      </c>
      <c r="J2853" s="2" t="inlineStr">
        <is>
          <t>GPA</t>
        </is>
      </c>
      <c r="K2853" s="2">
        <f>IF(I2853&lt;&gt;"",I2853,IFERROR(INDEX(Base!$I:$I,MATCH(1,(Base!$C:$C=C2853)*(Base!$I:$I&lt;&gt;""),0)),0))</f>
        <v/>
      </c>
      <c r="L2853" s="2">
        <f>IF(AND(I2853="",K2853&gt;0),"SIM","NÃO")</f>
        <v/>
      </c>
      <c r="M2853" s="2">
        <f>IF(ISNUMBER(SEARCH("SEPARA",UPPER(C2853))),"NÃO","SIM")</f>
        <v/>
      </c>
      <c r="N2853" s="2">
        <f>IFERROR(H2853/K2853,0)</f>
        <v/>
      </c>
      <c r="O2853" s="2">
        <f>IF(M2853="NÃO","EXCLUÍDO",IF(N2853&lt;Premissas!$B$8,"&lt; 1,00",IF(N2853&lt;Premissas!$B$9,"1,00 – 1,19",IF(N2853&lt;Premissas!$B$10,"1,20 – 1,39",IF(N2853&lt;Premissas!$B$11,"1,40 – 1,59",IF(N2853&lt;Premissas!$B$12,"1,60 – 1,99","≥ 2,00"))))))</f>
        <v/>
      </c>
      <c r="P2853" s="5">
        <f>IF(OR(M2853="NÃO",N2853&lt;Premissas!$B$8),Premissas!$B$13,IF(N2853&lt;Premissas!$B$9,Premissas!$B$14,IF(N2853&lt;Premissas!$B$10,Premissas!$B$15,IF(N2853&lt;Premissas!$B$11,Premissas!$B$16,IF(N2853&lt;Premissas!$B$12,Premissas!$B$17,Premissas!$B$18)))))</f>
        <v/>
      </c>
      <c r="Q2853" s="5">
        <f>IFERROR(P2853/Premissas!$B$4,0)</f>
        <v/>
      </c>
    </row>
    <row r="2854">
      <c r="A2854" s="2" t="n">
        <v>8</v>
      </c>
      <c r="B2854" s="2" t="n">
        <v>1953</v>
      </c>
      <c r="C2854" s="2" t="inlineStr">
        <is>
          <t>SEPARACAO</t>
        </is>
      </c>
      <c r="D2854" s="2" t="inlineStr">
        <is>
          <t>5964270</t>
        </is>
      </c>
      <c r="E2854" s="2" t="inlineStr">
        <is>
          <t>Lailson Silva Galdino De Oliveira</t>
        </is>
      </c>
      <c r="F2854" s="2" t="n">
        <v>1442</v>
      </c>
      <c r="G2854" s="2" t="n">
        <v>17.41</v>
      </c>
      <c r="H2854" s="2" t="n">
        <v>83</v>
      </c>
      <c r="I2854" s="2" t="n">
        <v>110</v>
      </c>
      <c r="J2854" s="2" t="inlineStr">
        <is>
          <t>GPA</t>
        </is>
      </c>
      <c r="K2854" s="2">
        <f>IF(I2854&lt;&gt;"",I2854,IFERROR(INDEX(Base!$I:$I,MATCH(1,(Base!$C:$C=C2854)*(Base!$I:$I&lt;&gt;""),0)),0))</f>
        <v/>
      </c>
      <c r="L2854" s="2">
        <f>IF(AND(I2854="",K2854&gt;0),"SIM","NÃO")</f>
        <v/>
      </c>
      <c r="M2854" s="2">
        <f>IF(ISNUMBER(SEARCH("SEPARA",UPPER(C2854))),"NÃO","SIM")</f>
        <v/>
      </c>
      <c r="N2854" s="2">
        <f>IFERROR(H2854/K2854,0)</f>
        <v/>
      </c>
      <c r="O2854" s="2">
        <f>IF(M2854="NÃO","EXCLUÍDO",IF(N2854&lt;Premissas!$B$8,"&lt; 1,00",IF(N2854&lt;Premissas!$B$9,"1,00 – 1,19",IF(N2854&lt;Premissas!$B$10,"1,20 – 1,39",IF(N2854&lt;Premissas!$B$11,"1,40 – 1,59",IF(N2854&lt;Premissas!$B$12,"1,60 – 1,99","≥ 2,00"))))))</f>
        <v/>
      </c>
      <c r="P2854" s="5">
        <f>IF(OR(M2854="NÃO",N2854&lt;Premissas!$B$8),Premissas!$B$13,IF(N2854&lt;Premissas!$B$9,Premissas!$B$14,IF(N2854&lt;Premissas!$B$10,Premissas!$B$15,IF(N2854&lt;Premissas!$B$11,Premissas!$B$16,IF(N2854&lt;Premissas!$B$12,Premissas!$B$17,Premissas!$B$18)))))</f>
        <v/>
      </c>
      <c r="Q2854" s="5">
        <f>IFERROR(P2854/Premissas!$B$4,0)</f>
        <v/>
      </c>
    </row>
    <row r="2855">
      <c r="A2855" s="2" t="n">
        <v>8</v>
      </c>
      <c r="B2855" s="2" t="n">
        <v>1953</v>
      </c>
      <c r="C2855" s="2" t="inlineStr">
        <is>
          <t>CARREGAMENTO</t>
        </is>
      </c>
      <c r="D2855" s="2" t="inlineStr">
        <is>
          <t>5968283</t>
        </is>
      </c>
      <c r="E2855" s="2" t="inlineStr">
        <is>
          <t>Davi Ferreira De Vasconcelos Silva</t>
        </is>
      </c>
      <c r="F2855" s="2" t="n">
        <v>36</v>
      </c>
      <c r="G2855" s="2" t="n">
        <v>0.24</v>
      </c>
      <c r="H2855" s="2" t="n">
        <v>150</v>
      </c>
      <c r="I2855" s="2" t="n">
        <v>18</v>
      </c>
      <c r="J2855" s="2" t="inlineStr">
        <is>
          <t>GPA</t>
        </is>
      </c>
      <c r="K2855" s="2">
        <f>IF(I2855&lt;&gt;"",I2855,IFERROR(INDEX(Base!$I:$I,MATCH(1,(Base!$C:$C=C2855)*(Base!$I:$I&lt;&gt;""),0)),0))</f>
        <v/>
      </c>
      <c r="L2855" s="2">
        <f>IF(AND(I2855="",K2855&gt;0),"SIM","NÃO")</f>
        <v/>
      </c>
      <c r="M2855" s="2">
        <f>IF(ISNUMBER(SEARCH("SEPARA",UPPER(C2855))),"NÃO","SIM")</f>
        <v/>
      </c>
      <c r="N2855" s="2">
        <f>IFERROR(H2855/K2855,0)</f>
        <v/>
      </c>
      <c r="O2855" s="2">
        <f>IF(M2855="NÃO","EXCLUÍDO",IF(N2855&lt;Premissas!$B$8,"&lt; 1,00",IF(N2855&lt;Premissas!$B$9,"1,00 – 1,19",IF(N2855&lt;Premissas!$B$10,"1,20 – 1,39",IF(N2855&lt;Premissas!$B$11,"1,40 – 1,59",IF(N2855&lt;Premissas!$B$12,"1,60 – 1,99","≥ 2,00"))))))</f>
        <v/>
      </c>
      <c r="P2855" s="5">
        <f>IF(OR(M2855="NÃO",N2855&lt;Premissas!$B$8),Premissas!$B$13,IF(N2855&lt;Premissas!$B$9,Premissas!$B$14,IF(N2855&lt;Premissas!$B$10,Premissas!$B$15,IF(N2855&lt;Premissas!$B$11,Premissas!$B$16,IF(N2855&lt;Premissas!$B$12,Premissas!$B$17,Premissas!$B$18)))))</f>
        <v/>
      </c>
      <c r="Q2855" s="5">
        <f>IFERROR(P2855/Premissas!$B$4,0)</f>
        <v/>
      </c>
    </row>
    <row r="2856">
      <c r="A2856" s="2" t="n">
        <v>8</v>
      </c>
      <c r="B2856" s="2" t="n">
        <v>1953</v>
      </c>
      <c r="C2856" s="2" t="inlineStr">
        <is>
          <t>PUXADA RECEB</t>
        </is>
      </c>
      <c r="D2856" s="2" t="inlineStr">
        <is>
          <t>5968283</t>
        </is>
      </c>
      <c r="E2856" s="2" t="inlineStr">
        <is>
          <t>Davi Ferreira De Vasconcelos Silva</t>
        </is>
      </c>
      <c r="F2856" s="2" t="n">
        <v>33</v>
      </c>
      <c r="G2856" s="2" t="n">
        <v>2.21</v>
      </c>
      <c r="H2856" s="2" t="n">
        <v>15</v>
      </c>
      <c r="I2856" s="2" t="n">
        <v>15</v>
      </c>
      <c r="J2856" s="2" t="inlineStr">
        <is>
          <t>GPA</t>
        </is>
      </c>
      <c r="K2856" s="2">
        <f>IF(I2856&lt;&gt;"",I2856,IFERROR(INDEX(Base!$I:$I,MATCH(1,(Base!$C:$C=C2856)*(Base!$I:$I&lt;&gt;""),0)),0))</f>
        <v/>
      </c>
      <c r="L2856" s="2">
        <f>IF(AND(I2856="",K2856&gt;0),"SIM","NÃO")</f>
        <v/>
      </c>
      <c r="M2856" s="2">
        <f>IF(ISNUMBER(SEARCH("SEPARA",UPPER(C2856))),"NÃO","SIM")</f>
        <v/>
      </c>
      <c r="N2856" s="2">
        <f>IFERROR(H2856/K2856,0)</f>
        <v/>
      </c>
      <c r="O2856" s="2">
        <f>IF(M2856="NÃO","EXCLUÍDO",IF(N2856&lt;Premissas!$B$8,"&lt; 1,00",IF(N2856&lt;Premissas!$B$9,"1,00 – 1,19",IF(N2856&lt;Premissas!$B$10,"1,20 – 1,39",IF(N2856&lt;Premissas!$B$11,"1,40 – 1,59",IF(N2856&lt;Premissas!$B$12,"1,60 – 1,99","≥ 2,00"))))))</f>
        <v/>
      </c>
      <c r="P2856" s="5">
        <f>IF(OR(M2856="NÃO",N2856&lt;Premissas!$B$8),Premissas!$B$13,IF(N2856&lt;Premissas!$B$9,Premissas!$B$14,IF(N2856&lt;Premissas!$B$10,Premissas!$B$15,IF(N2856&lt;Premissas!$B$11,Premissas!$B$16,IF(N2856&lt;Premissas!$B$12,Premissas!$B$17,Premissas!$B$18)))))</f>
        <v/>
      </c>
      <c r="Q2856" s="5">
        <f>IFERROR(P2856/Premissas!$B$4,0)</f>
        <v/>
      </c>
    </row>
    <row r="2857">
      <c r="A2857" s="2" t="n">
        <v>8</v>
      </c>
      <c r="B2857" s="2" t="n">
        <v>1953</v>
      </c>
      <c r="C2857" s="2" t="inlineStr">
        <is>
          <t>RECEBIMENTO</t>
        </is>
      </c>
      <c r="D2857" s="2" t="inlineStr">
        <is>
          <t>5968283</t>
        </is>
      </c>
      <c r="E2857" s="2" t="inlineStr">
        <is>
          <t>Davi Ferreira De Vasconcelos Silva</t>
        </is>
      </c>
      <c r="F2857" s="2" t="n">
        <v>4474</v>
      </c>
      <c r="G2857" s="2" t="n">
        <v>50.98</v>
      </c>
      <c r="H2857" s="2" t="n">
        <v>88</v>
      </c>
      <c r="I2857" s="2" t="n">
        <v>19</v>
      </c>
      <c r="J2857" s="2" t="inlineStr">
        <is>
          <t>GPA</t>
        </is>
      </c>
      <c r="K2857" s="2">
        <f>IF(I2857&lt;&gt;"",I2857,IFERROR(INDEX(Base!$I:$I,MATCH(1,(Base!$C:$C=C2857)*(Base!$I:$I&lt;&gt;""),0)),0))</f>
        <v/>
      </c>
      <c r="L2857" s="2">
        <f>IF(AND(I2857="",K2857&gt;0),"SIM","NÃO")</f>
        <v/>
      </c>
      <c r="M2857" s="2">
        <f>IF(ISNUMBER(SEARCH("SEPARA",UPPER(C2857))),"NÃO","SIM")</f>
        <v/>
      </c>
      <c r="N2857" s="2">
        <f>IFERROR(H2857/K2857,0)</f>
        <v/>
      </c>
      <c r="O2857" s="2">
        <f>IF(M2857="NÃO","EXCLUÍDO",IF(N2857&lt;Premissas!$B$8,"&lt; 1,00",IF(N2857&lt;Premissas!$B$9,"1,00 – 1,19",IF(N2857&lt;Premissas!$B$10,"1,20 – 1,39",IF(N2857&lt;Premissas!$B$11,"1,40 – 1,59",IF(N2857&lt;Premissas!$B$12,"1,60 – 1,99","≥ 2,00"))))))</f>
        <v/>
      </c>
      <c r="P2857" s="5">
        <f>IF(OR(M2857="NÃO",N2857&lt;Premissas!$B$8),Premissas!$B$13,IF(N2857&lt;Premissas!$B$9,Premissas!$B$14,IF(N2857&lt;Premissas!$B$10,Premissas!$B$15,IF(N2857&lt;Premissas!$B$11,Premissas!$B$16,IF(N2857&lt;Premissas!$B$12,Premissas!$B$17,Premissas!$B$18)))))</f>
        <v/>
      </c>
      <c r="Q2857" s="5">
        <f>IFERROR(P2857/Premissas!$B$4,0)</f>
        <v/>
      </c>
    </row>
    <row r="2858">
      <c r="A2858" s="2" t="n">
        <v>8</v>
      </c>
      <c r="B2858" s="2" t="n">
        <v>1953</v>
      </c>
      <c r="C2858" s="2" t="inlineStr">
        <is>
          <t>RECEBIMENTO</t>
        </is>
      </c>
      <c r="D2858" s="2" t="inlineStr">
        <is>
          <t>5976278</t>
        </is>
      </c>
      <c r="E2858" s="2" t="inlineStr">
        <is>
          <t>Luiz Felipe Jose Valerio Da Silva</t>
        </is>
      </c>
      <c r="F2858" s="2" t="n">
        <v>850</v>
      </c>
      <c r="G2858" s="2" t="n">
        <v>20.4</v>
      </c>
      <c r="H2858" s="2" t="n">
        <v>42</v>
      </c>
      <c r="I2858" s="2" t="n">
        <v>19</v>
      </c>
      <c r="J2858" s="2" t="inlineStr">
        <is>
          <t>GPA</t>
        </is>
      </c>
      <c r="K2858" s="2">
        <f>IF(I2858&lt;&gt;"",I2858,IFERROR(INDEX(Base!$I:$I,MATCH(1,(Base!$C:$C=C2858)*(Base!$I:$I&lt;&gt;""),0)),0))</f>
        <v/>
      </c>
      <c r="L2858" s="2">
        <f>IF(AND(I2858="",K2858&gt;0),"SIM","NÃO")</f>
        <v/>
      </c>
      <c r="M2858" s="2">
        <f>IF(ISNUMBER(SEARCH("SEPARA",UPPER(C2858))),"NÃO","SIM")</f>
        <v/>
      </c>
      <c r="N2858" s="2">
        <f>IFERROR(H2858/K2858,0)</f>
        <v/>
      </c>
      <c r="O2858" s="2">
        <f>IF(M2858="NÃO","EXCLUÍDO",IF(N2858&lt;Premissas!$B$8,"&lt; 1,00",IF(N2858&lt;Premissas!$B$9,"1,00 – 1,19",IF(N2858&lt;Premissas!$B$10,"1,20 – 1,39",IF(N2858&lt;Premissas!$B$11,"1,40 – 1,59",IF(N2858&lt;Premissas!$B$12,"1,60 – 1,99","≥ 2,00"))))))</f>
        <v/>
      </c>
      <c r="P2858" s="5">
        <f>IF(OR(M2858="NÃO",N2858&lt;Premissas!$B$8),Premissas!$B$13,IF(N2858&lt;Premissas!$B$9,Premissas!$B$14,IF(N2858&lt;Premissas!$B$10,Premissas!$B$15,IF(N2858&lt;Premissas!$B$11,Premissas!$B$16,IF(N2858&lt;Premissas!$B$12,Premissas!$B$17,Premissas!$B$18)))))</f>
        <v/>
      </c>
      <c r="Q2858" s="5">
        <f>IFERROR(P2858/Premissas!$B$4,0)</f>
        <v/>
      </c>
    </row>
    <row r="2859">
      <c r="A2859" s="2" t="n">
        <v>8</v>
      </c>
      <c r="B2859" s="2" t="n">
        <v>1953</v>
      </c>
      <c r="C2859" s="2" t="inlineStr">
        <is>
          <t>PUXADA RECEB</t>
        </is>
      </c>
      <c r="D2859" s="2" t="inlineStr">
        <is>
          <t>5999731</t>
        </is>
      </c>
      <c r="E2859" s="2" t="inlineStr">
        <is>
          <t>Ricardo Gabriel Camara Xavier</t>
        </is>
      </c>
      <c r="F2859" s="2" t="n">
        <v>133</v>
      </c>
      <c r="G2859" s="2" t="n">
        <v>3.96</v>
      </c>
      <c r="H2859" s="2" t="n">
        <v>34</v>
      </c>
      <c r="I2859" s="2" t="n">
        <v>15</v>
      </c>
      <c r="J2859" s="2" t="inlineStr">
        <is>
          <t>GPA</t>
        </is>
      </c>
      <c r="K2859" s="2">
        <f>IF(I2859&lt;&gt;"",I2859,IFERROR(INDEX(Base!$I:$I,MATCH(1,(Base!$C:$C=C2859)*(Base!$I:$I&lt;&gt;""),0)),0))</f>
        <v/>
      </c>
      <c r="L2859" s="2">
        <f>IF(AND(I2859="",K2859&gt;0),"SIM","NÃO")</f>
        <v/>
      </c>
      <c r="M2859" s="2">
        <f>IF(ISNUMBER(SEARCH("SEPARA",UPPER(C2859))),"NÃO","SIM")</f>
        <v/>
      </c>
      <c r="N2859" s="2">
        <f>IFERROR(H2859/K2859,0)</f>
        <v/>
      </c>
      <c r="O2859" s="2">
        <f>IF(M2859="NÃO","EXCLUÍDO",IF(N2859&lt;Premissas!$B$8,"&lt; 1,00",IF(N2859&lt;Premissas!$B$9,"1,00 – 1,19",IF(N2859&lt;Premissas!$B$10,"1,20 – 1,39",IF(N2859&lt;Premissas!$B$11,"1,40 – 1,59",IF(N2859&lt;Premissas!$B$12,"1,60 – 1,99","≥ 2,00"))))))</f>
        <v/>
      </c>
      <c r="P2859" s="5">
        <f>IF(OR(M2859="NÃO",N2859&lt;Premissas!$B$8),Premissas!$B$13,IF(N2859&lt;Premissas!$B$9,Premissas!$B$14,IF(N2859&lt;Premissas!$B$10,Premissas!$B$15,IF(N2859&lt;Premissas!$B$11,Premissas!$B$16,IF(N2859&lt;Premissas!$B$12,Premissas!$B$17,Premissas!$B$18)))))</f>
        <v/>
      </c>
      <c r="Q2859" s="5">
        <f>IFERROR(P2859/Premissas!$B$4,0)</f>
        <v/>
      </c>
    </row>
    <row r="2860">
      <c r="A2860" s="2" t="n">
        <v>8</v>
      </c>
      <c r="B2860" s="2" t="n">
        <v>1953</v>
      </c>
      <c r="C2860" s="2" t="inlineStr">
        <is>
          <t>RECEBIMENTO</t>
        </is>
      </c>
      <c r="D2860" s="2" t="inlineStr">
        <is>
          <t>5999731</t>
        </is>
      </c>
      <c r="E2860" s="2" t="inlineStr">
        <is>
          <t>Ricardo Gabriel Camara Xavier</t>
        </is>
      </c>
      <c r="F2860" s="2" t="n">
        <v>94</v>
      </c>
      <c r="G2860" s="2" t="n">
        <v>3.36</v>
      </c>
      <c r="H2860" s="2" t="n">
        <v>28</v>
      </c>
      <c r="I2860" s="2" t="n">
        <v>19</v>
      </c>
      <c r="J2860" s="2" t="inlineStr">
        <is>
          <t>GPA</t>
        </is>
      </c>
      <c r="K2860" s="2">
        <f>IF(I2860&lt;&gt;"",I2860,IFERROR(INDEX(Base!$I:$I,MATCH(1,(Base!$C:$C=C2860)*(Base!$I:$I&lt;&gt;""),0)),0))</f>
        <v/>
      </c>
      <c r="L2860" s="2">
        <f>IF(AND(I2860="",K2860&gt;0),"SIM","NÃO")</f>
        <v/>
      </c>
      <c r="M2860" s="2">
        <f>IF(ISNUMBER(SEARCH("SEPARA",UPPER(C2860))),"NÃO","SIM")</f>
        <v/>
      </c>
      <c r="N2860" s="2">
        <f>IFERROR(H2860/K2860,0)</f>
        <v/>
      </c>
      <c r="O2860" s="2">
        <f>IF(M2860="NÃO","EXCLUÍDO",IF(N2860&lt;Premissas!$B$8,"&lt; 1,00",IF(N2860&lt;Premissas!$B$9,"1,00 – 1,19",IF(N2860&lt;Premissas!$B$10,"1,20 – 1,39",IF(N2860&lt;Premissas!$B$11,"1,40 – 1,59",IF(N2860&lt;Premissas!$B$12,"1,60 – 1,99","≥ 2,00"))))))</f>
        <v/>
      </c>
      <c r="P2860" s="5">
        <f>IF(OR(M2860="NÃO",N2860&lt;Premissas!$B$8),Premissas!$B$13,IF(N2860&lt;Premissas!$B$9,Premissas!$B$14,IF(N2860&lt;Premissas!$B$10,Premissas!$B$15,IF(N2860&lt;Premissas!$B$11,Premissas!$B$16,IF(N2860&lt;Premissas!$B$12,Premissas!$B$17,Premissas!$B$18)))))</f>
        <v/>
      </c>
      <c r="Q2860" s="5">
        <f>IFERROR(P2860/Premissas!$B$4,0)</f>
        <v/>
      </c>
    </row>
    <row r="2861">
      <c r="A2861" s="2" t="n">
        <v>8</v>
      </c>
      <c r="B2861" s="2" t="n">
        <v>1953</v>
      </c>
      <c r="C2861" s="2" t="inlineStr">
        <is>
          <t>SEPARACAO</t>
        </is>
      </c>
      <c r="D2861" s="2" t="inlineStr">
        <is>
          <t>6000673</t>
        </is>
      </c>
      <c r="E2861" s="2" t="inlineStr">
        <is>
          <t>Gleibson Weverton Silva De Oliveira</t>
        </is>
      </c>
      <c r="F2861" s="2" t="n">
        <v>13222</v>
      </c>
      <c r="G2861" s="2" t="n">
        <v>81.45</v>
      </c>
      <c r="H2861" s="2" t="n">
        <v>162</v>
      </c>
      <c r="I2861" s="2" t="n">
        <v>110</v>
      </c>
      <c r="J2861" s="2" t="inlineStr">
        <is>
          <t>GPA</t>
        </is>
      </c>
      <c r="K2861" s="2">
        <f>IF(I2861&lt;&gt;"",I2861,IFERROR(INDEX(Base!$I:$I,MATCH(1,(Base!$C:$C=C2861)*(Base!$I:$I&lt;&gt;""),0)),0))</f>
        <v/>
      </c>
      <c r="L2861" s="2">
        <f>IF(AND(I2861="",K2861&gt;0),"SIM","NÃO")</f>
        <v/>
      </c>
      <c r="M2861" s="2">
        <f>IF(ISNUMBER(SEARCH("SEPARA",UPPER(C2861))),"NÃO","SIM")</f>
        <v/>
      </c>
      <c r="N2861" s="2">
        <f>IFERROR(H2861/K2861,0)</f>
        <v/>
      </c>
      <c r="O2861" s="2">
        <f>IF(M2861="NÃO","EXCLUÍDO",IF(N2861&lt;Premissas!$B$8,"&lt; 1,00",IF(N2861&lt;Premissas!$B$9,"1,00 – 1,19",IF(N2861&lt;Premissas!$B$10,"1,20 – 1,39",IF(N2861&lt;Premissas!$B$11,"1,40 – 1,59",IF(N2861&lt;Premissas!$B$12,"1,60 – 1,99","≥ 2,00"))))))</f>
        <v/>
      </c>
      <c r="P2861" s="5">
        <f>IF(OR(M2861="NÃO",N2861&lt;Premissas!$B$8),Premissas!$B$13,IF(N2861&lt;Premissas!$B$9,Premissas!$B$14,IF(N2861&lt;Premissas!$B$10,Premissas!$B$15,IF(N2861&lt;Premissas!$B$11,Premissas!$B$16,IF(N2861&lt;Premissas!$B$12,Premissas!$B$17,Premissas!$B$18)))))</f>
        <v/>
      </c>
      <c r="Q2861" s="5">
        <f>IFERROR(P2861/Premissas!$B$4,0)</f>
        <v/>
      </c>
    </row>
    <row r="2862">
      <c r="A2862" s="2" t="n">
        <v>8</v>
      </c>
      <c r="B2862" s="2" t="n">
        <v>1953</v>
      </c>
      <c r="C2862" s="2" t="inlineStr">
        <is>
          <t>RECEBIMENTO</t>
        </is>
      </c>
      <c r="D2862" s="2" t="inlineStr">
        <is>
          <t>6001386</t>
        </is>
      </c>
      <c r="E2862" s="2" t="inlineStr">
        <is>
          <t>Lucas Gabriel Ribeiro De Lima</t>
        </is>
      </c>
      <c r="F2862" s="2" t="n">
        <v>230</v>
      </c>
      <c r="G2862" s="2" t="n">
        <v>10.06</v>
      </c>
      <c r="H2862" s="2" t="n">
        <v>23</v>
      </c>
      <c r="I2862" s="2" t="n">
        <v>19</v>
      </c>
      <c r="J2862" s="2" t="inlineStr">
        <is>
          <t>GPA</t>
        </is>
      </c>
      <c r="K2862" s="2">
        <f>IF(I2862&lt;&gt;"",I2862,IFERROR(INDEX(Base!$I:$I,MATCH(1,(Base!$C:$C=C2862)*(Base!$I:$I&lt;&gt;""),0)),0))</f>
        <v/>
      </c>
      <c r="L2862" s="2">
        <f>IF(AND(I2862="",K2862&gt;0),"SIM","NÃO")</f>
        <v/>
      </c>
      <c r="M2862" s="2">
        <f>IF(ISNUMBER(SEARCH("SEPARA",UPPER(C2862))),"NÃO","SIM")</f>
        <v/>
      </c>
      <c r="N2862" s="2">
        <f>IFERROR(H2862/K2862,0)</f>
        <v/>
      </c>
      <c r="O2862" s="2">
        <f>IF(M2862="NÃO","EXCLUÍDO",IF(N2862&lt;Premissas!$B$8,"&lt; 1,00",IF(N2862&lt;Premissas!$B$9,"1,00 – 1,19",IF(N2862&lt;Premissas!$B$10,"1,20 – 1,39",IF(N2862&lt;Premissas!$B$11,"1,40 – 1,59",IF(N2862&lt;Premissas!$B$12,"1,60 – 1,99","≥ 2,00"))))))</f>
        <v/>
      </c>
      <c r="P2862" s="5">
        <f>IF(OR(M2862="NÃO",N2862&lt;Premissas!$B$8),Premissas!$B$13,IF(N2862&lt;Premissas!$B$9,Premissas!$B$14,IF(N2862&lt;Premissas!$B$10,Premissas!$B$15,IF(N2862&lt;Premissas!$B$11,Premissas!$B$16,IF(N2862&lt;Premissas!$B$12,Premissas!$B$17,Premissas!$B$18)))))</f>
        <v/>
      </c>
      <c r="Q2862" s="5">
        <f>IFERROR(P2862/Premissas!$B$4,0)</f>
        <v/>
      </c>
    </row>
    <row r="2863">
      <c r="A2863" s="2" t="n">
        <v>8</v>
      </c>
      <c r="B2863" s="2" t="n">
        <v>1953</v>
      </c>
      <c r="C2863" s="2" t="inlineStr">
        <is>
          <t>PUXADA RECEB</t>
        </is>
      </c>
      <c r="D2863" s="2" t="inlineStr">
        <is>
          <t>6002579</t>
        </is>
      </c>
      <c r="E2863" s="2" t="inlineStr">
        <is>
          <t>Valdir Francisco Da Silva</t>
        </is>
      </c>
      <c r="F2863" s="2" t="n">
        <v>541</v>
      </c>
      <c r="G2863" s="2" t="n">
        <v>61.41</v>
      </c>
      <c r="H2863" s="2" t="n">
        <v>9</v>
      </c>
      <c r="I2863" s="2" t="n">
        <v>15</v>
      </c>
      <c r="J2863" s="2" t="inlineStr">
        <is>
          <t>GPA</t>
        </is>
      </c>
      <c r="K2863" s="2">
        <f>IF(I2863&lt;&gt;"",I2863,IFERROR(INDEX(Base!$I:$I,MATCH(1,(Base!$C:$C=C2863)*(Base!$I:$I&lt;&gt;""),0)),0))</f>
        <v/>
      </c>
      <c r="L2863" s="2">
        <f>IF(AND(I2863="",K2863&gt;0),"SIM","NÃO")</f>
        <v/>
      </c>
      <c r="M2863" s="2">
        <f>IF(ISNUMBER(SEARCH("SEPARA",UPPER(C2863))),"NÃO","SIM")</f>
        <v/>
      </c>
      <c r="N2863" s="2">
        <f>IFERROR(H2863/K2863,0)</f>
        <v/>
      </c>
      <c r="O2863" s="2">
        <f>IF(M2863="NÃO","EXCLUÍDO",IF(N2863&lt;Premissas!$B$8,"&lt; 1,00",IF(N2863&lt;Premissas!$B$9,"1,00 – 1,19",IF(N2863&lt;Premissas!$B$10,"1,20 – 1,39",IF(N2863&lt;Premissas!$B$11,"1,40 – 1,59",IF(N2863&lt;Premissas!$B$12,"1,60 – 1,99","≥ 2,00"))))))</f>
        <v/>
      </c>
      <c r="P2863" s="5">
        <f>IF(OR(M2863="NÃO",N2863&lt;Premissas!$B$8),Premissas!$B$13,IF(N2863&lt;Premissas!$B$9,Premissas!$B$14,IF(N2863&lt;Premissas!$B$10,Premissas!$B$15,IF(N2863&lt;Premissas!$B$11,Premissas!$B$16,IF(N2863&lt;Premissas!$B$12,Premissas!$B$17,Premissas!$B$18)))))</f>
        <v/>
      </c>
      <c r="Q2863" s="5">
        <f>IFERROR(P2863/Premissas!$B$4,0)</f>
        <v/>
      </c>
    </row>
    <row r="2864">
      <c r="A2864" s="2" t="n">
        <v>8</v>
      </c>
      <c r="B2864" s="2" t="n">
        <v>1953</v>
      </c>
      <c r="C2864" s="2" t="inlineStr">
        <is>
          <t>RECEBIMENTO</t>
        </is>
      </c>
      <c r="D2864" s="2" t="inlineStr">
        <is>
          <t>6002579</t>
        </is>
      </c>
      <c r="E2864" s="2" t="inlineStr">
        <is>
          <t>Valdir Francisco Da Silva</t>
        </is>
      </c>
      <c r="F2864" s="2" t="n">
        <v>3</v>
      </c>
      <c r="G2864" s="2" t="n">
        <v>0.49</v>
      </c>
      <c r="H2864" s="2" t="n">
        <v>6</v>
      </c>
      <c r="I2864" s="2" t="n">
        <v>19</v>
      </c>
      <c r="J2864" s="2" t="inlineStr">
        <is>
          <t>GPA</t>
        </is>
      </c>
      <c r="K2864" s="2">
        <f>IF(I2864&lt;&gt;"",I2864,IFERROR(INDEX(Base!$I:$I,MATCH(1,(Base!$C:$C=C2864)*(Base!$I:$I&lt;&gt;""),0)),0))</f>
        <v/>
      </c>
      <c r="L2864" s="2">
        <f>IF(AND(I2864="",K2864&gt;0),"SIM","NÃO")</f>
        <v/>
      </c>
      <c r="M2864" s="2">
        <f>IF(ISNUMBER(SEARCH("SEPARA",UPPER(C2864))),"NÃO","SIM")</f>
        <v/>
      </c>
      <c r="N2864" s="2">
        <f>IFERROR(H2864/K2864,0)</f>
        <v/>
      </c>
      <c r="O2864" s="2">
        <f>IF(M2864="NÃO","EXCLUÍDO",IF(N2864&lt;Premissas!$B$8,"&lt; 1,00",IF(N2864&lt;Premissas!$B$9,"1,00 – 1,19",IF(N2864&lt;Premissas!$B$10,"1,20 – 1,39",IF(N2864&lt;Premissas!$B$11,"1,40 – 1,59",IF(N2864&lt;Premissas!$B$12,"1,60 – 1,99","≥ 2,00"))))))</f>
        <v/>
      </c>
      <c r="P2864" s="5">
        <f>IF(OR(M2864="NÃO",N2864&lt;Premissas!$B$8),Premissas!$B$13,IF(N2864&lt;Premissas!$B$9,Premissas!$B$14,IF(N2864&lt;Premissas!$B$10,Premissas!$B$15,IF(N2864&lt;Premissas!$B$11,Premissas!$B$16,IF(N2864&lt;Premissas!$B$12,Premissas!$B$17,Premissas!$B$18)))))</f>
        <v/>
      </c>
      <c r="Q2864" s="5">
        <f>IFERROR(P2864/Premissas!$B$4,0)</f>
        <v/>
      </c>
    </row>
    <row r="2865">
      <c r="A2865" s="2" t="n">
        <v>8</v>
      </c>
      <c r="B2865" s="2" t="n">
        <v>1953</v>
      </c>
      <c r="C2865" s="2" t="inlineStr">
        <is>
          <t>SEPARACAO</t>
        </is>
      </c>
      <c r="D2865" s="2" t="inlineStr">
        <is>
          <t>6002838</t>
        </is>
      </c>
      <c r="E2865" s="2" t="inlineStr">
        <is>
          <t>Wagner Ryan Do Nascimento Silva</t>
        </is>
      </c>
      <c r="F2865" s="2" t="n">
        <v>3241</v>
      </c>
      <c r="G2865" s="2" t="n">
        <v>29.17</v>
      </c>
      <c r="H2865" s="2" t="n">
        <v>111</v>
      </c>
      <c r="I2865" s="2" t="n">
        <v>110</v>
      </c>
      <c r="J2865" s="2" t="inlineStr">
        <is>
          <t>GPA</t>
        </is>
      </c>
      <c r="K2865" s="2">
        <f>IF(I2865&lt;&gt;"",I2865,IFERROR(INDEX(Base!$I:$I,MATCH(1,(Base!$C:$C=C2865)*(Base!$I:$I&lt;&gt;""),0)),0))</f>
        <v/>
      </c>
      <c r="L2865" s="2">
        <f>IF(AND(I2865="",K2865&gt;0),"SIM","NÃO")</f>
        <v/>
      </c>
      <c r="M2865" s="2">
        <f>IF(ISNUMBER(SEARCH("SEPARA",UPPER(C2865))),"NÃO","SIM")</f>
        <v/>
      </c>
      <c r="N2865" s="2">
        <f>IFERROR(H2865/K2865,0)</f>
        <v/>
      </c>
      <c r="O2865" s="2">
        <f>IF(M2865="NÃO","EXCLUÍDO",IF(N2865&lt;Premissas!$B$8,"&lt; 1,00",IF(N2865&lt;Premissas!$B$9,"1,00 – 1,19",IF(N2865&lt;Premissas!$B$10,"1,20 – 1,39",IF(N2865&lt;Premissas!$B$11,"1,40 – 1,59",IF(N2865&lt;Premissas!$B$12,"1,60 – 1,99","≥ 2,00"))))))</f>
        <v/>
      </c>
      <c r="P2865" s="5">
        <f>IF(OR(M2865="NÃO",N2865&lt;Premissas!$B$8),Premissas!$B$13,IF(N2865&lt;Premissas!$B$9,Premissas!$B$14,IF(N2865&lt;Premissas!$B$10,Premissas!$B$15,IF(N2865&lt;Premissas!$B$11,Premissas!$B$16,IF(N2865&lt;Premissas!$B$12,Premissas!$B$17,Premissas!$B$18)))))</f>
        <v/>
      </c>
      <c r="Q2865" s="5">
        <f>IFERROR(P2865/Premissas!$B$4,0)</f>
        <v/>
      </c>
    </row>
    <row r="2866">
      <c r="A2866" s="2" t="n">
        <v>8</v>
      </c>
      <c r="B2866" s="2" t="n">
        <v>1953</v>
      </c>
      <c r="C2866" s="2" t="inlineStr">
        <is>
          <t>SEPARACAO</t>
        </is>
      </c>
      <c r="D2866" s="2" t="inlineStr">
        <is>
          <t>6003109</t>
        </is>
      </c>
      <c r="E2866" s="2" t="inlineStr">
        <is>
          <t>Yago Rodrigues Pereira Lopes</t>
        </is>
      </c>
      <c r="F2866" s="2" t="n">
        <v>6351</v>
      </c>
      <c r="G2866" s="2" t="n">
        <v>80.95999999999999</v>
      </c>
      <c r="H2866" s="2" t="n">
        <v>78</v>
      </c>
      <c r="I2866" s="2" t="n">
        <v>110</v>
      </c>
      <c r="J2866" s="2" t="inlineStr">
        <is>
          <t>GPA</t>
        </is>
      </c>
      <c r="K2866" s="2">
        <f>IF(I2866&lt;&gt;"",I2866,IFERROR(INDEX(Base!$I:$I,MATCH(1,(Base!$C:$C=C2866)*(Base!$I:$I&lt;&gt;""),0)),0))</f>
        <v/>
      </c>
      <c r="L2866" s="2">
        <f>IF(AND(I2866="",K2866&gt;0),"SIM","NÃO")</f>
        <v/>
      </c>
      <c r="M2866" s="2">
        <f>IF(ISNUMBER(SEARCH("SEPARA",UPPER(C2866))),"NÃO","SIM")</f>
        <v/>
      </c>
      <c r="N2866" s="2">
        <f>IFERROR(H2866/K2866,0)</f>
        <v/>
      </c>
      <c r="O2866" s="2">
        <f>IF(M2866="NÃO","EXCLUÍDO",IF(N2866&lt;Premissas!$B$8,"&lt; 1,00",IF(N2866&lt;Premissas!$B$9,"1,00 – 1,19",IF(N2866&lt;Premissas!$B$10,"1,20 – 1,39",IF(N2866&lt;Premissas!$B$11,"1,40 – 1,59",IF(N2866&lt;Premissas!$B$12,"1,60 – 1,99","≥ 2,00"))))))</f>
        <v/>
      </c>
      <c r="P2866" s="5">
        <f>IF(OR(M2866="NÃO",N2866&lt;Premissas!$B$8),Premissas!$B$13,IF(N2866&lt;Premissas!$B$9,Premissas!$B$14,IF(N2866&lt;Premissas!$B$10,Premissas!$B$15,IF(N2866&lt;Premissas!$B$11,Premissas!$B$16,IF(N2866&lt;Premissas!$B$12,Premissas!$B$17,Premissas!$B$18)))))</f>
        <v/>
      </c>
      <c r="Q2866" s="5">
        <f>IFERROR(P2866/Premissas!$B$4,0)</f>
        <v/>
      </c>
    </row>
    <row r="2867">
      <c r="A2867" s="2" t="n">
        <v>8</v>
      </c>
      <c r="B2867" s="2" t="n">
        <v>1953</v>
      </c>
      <c r="C2867" s="2" t="inlineStr">
        <is>
          <t>PUXADA RECEB</t>
        </is>
      </c>
      <c r="D2867" s="2" t="inlineStr">
        <is>
          <t>6003842</t>
        </is>
      </c>
      <c r="E2867" s="2" t="inlineStr">
        <is>
          <t>Roberto Luiz Da Silva</t>
        </is>
      </c>
      <c r="F2867" s="2" t="n">
        <v>27</v>
      </c>
      <c r="G2867" s="2" t="n">
        <v>9.380000000000001</v>
      </c>
      <c r="H2867" s="2" t="n">
        <v>3</v>
      </c>
      <c r="I2867" s="2" t="n">
        <v>15</v>
      </c>
      <c r="J2867" s="2" t="inlineStr">
        <is>
          <t>GPA</t>
        </is>
      </c>
      <c r="K2867" s="2">
        <f>IF(I2867&lt;&gt;"",I2867,IFERROR(INDEX(Base!$I:$I,MATCH(1,(Base!$C:$C=C2867)*(Base!$I:$I&lt;&gt;""),0)),0))</f>
        <v/>
      </c>
      <c r="L2867" s="2">
        <f>IF(AND(I2867="",K2867&gt;0),"SIM","NÃO")</f>
        <v/>
      </c>
      <c r="M2867" s="2">
        <f>IF(ISNUMBER(SEARCH("SEPARA",UPPER(C2867))),"NÃO","SIM")</f>
        <v/>
      </c>
      <c r="N2867" s="2">
        <f>IFERROR(H2867/K2867,0)</f>
        <v/>
      </c>
      <c r="O2867" s="2">
        <f>IF(M2867="NÃO","EXCLUÍDO",IF(N2867&lt;Premissas!$B$8,"&lt; 1,00",IF(N2867&lt;Premissas!$B$9,"1,00 – 1,19",IF(N2867&lt;Premissas!$B$10,"1,20 – 1,39",IF(N2867&lt;Premissas!$B$11,"1,40 – 1,59",IF(N2867&lt;Premissas!$B$12,"1,60 – 1,99","≥ 2,00"))))))</f>
        <v/>
      </c>
      <c r="P2867" s="5">
        <f>IF(OR(M2867="NÃO",N2867&lt;Premissas!$B$8),Premissas!$B$13,IF(N2867&lt;Premissas!$B$9,Premissas!$B$14,IF(N2867&lt;Premissas!$B$10,Premissas!$B$15,IF(N2867&lt;Premissas!$B$11,Premissas!$B$16,IF(N2867&lt;Premissas!$B$12,Premissas!$B$17,Premissas!$B$18)))))</f>
        <v/>
      </c>
      <c r="Q2867" s="5">
        <f>IFERROR(P2867/Premissas!$B$4,0)</f>
        <v/>
      </c>
    </row>
    <row r="2868">
      <c r="A2868" s="2" t="n">
        <v>8</v>
      </c>
      <c r="B2868" s="2" t="n">
        <v>1953</v>
      </c>
      <c r="C2868" s="2" t="inlineStr">
        <is>
          <t>RECEBIMENTO</t>
        </is>
      </c>
      <c r="D2868" s="2" t="inlineStr">
        <is>
          <t>6003842</t>
        </is>
      </c>
      <c r="E2868" s="2" t="inlineStr">
        <is>
          <t>Roberto Luiz Da Silva</t>
        </is>
      </c>
      <c r="F2868" s="2" t="n">
        <v>319</v>
      </c>
      <c r="G2868" s="2" t="n">
        <v>14.89</v>
      </c>
      <c r="H2868" s="2" t="n">
        <v>21</v>
      </c>
      <c r="I2868" s="2" t="n">
        <v>19</v>
      </c>
      <c r="J2868" s="2" t="inlineStr">
        <is>
          <t>GPA</t>
        </is>
      </c>
      <c r="K2868" s="2">
        <f>IF(I2868&lt;&gt;"",I2868,IFERROR(INDEX(Base!$I:$I,MATCH(1,(Base!$C:$C=C2868)*(Base!$I:$I&lt;&gt;""),0)),0))</f>
        <v/>
      </c>
      <c r="L2868" s="2">
        <f>IF(AND(I2868="",K2868&gt;0),"SIM","NÃO")</f>
        <v/>
      </c>
      <c r="M2868" s="2">
        <f>IF(ISNUMBER(SEARCH("SEPARA",UPPER(C2868))),"NÃO","SIM")</f>
        <v/>
      </c>
      <c r="N2868" s="2">
        <f>IFERROR(H2868/K2868,0)</f>
        <v/>
      </c>
      <c r="O2868" s="2">
        <f>IF(M2868="NÃO","EXCLUÍDO",IF(N2868&lt;Premissas!$B$8,"&lt; 1,00",IF(N2868&lt;Premissas!$B$9,"1,00 – 1,19",IF(N2868&lt;Premissas!$B$10,"1,20 – 1,39",IF(N2868&lt;Premissas!$B$11,"1,40 – 1,59",IF(N2868&lt;Premissas!$B$12,"1,60 – 1,99","≥ 2,00"))))))</f>
        <v/>
      </c>
      <c r="P2868" s="5">
        <f>IF(OR(M2868="NÃO",N2868&lt;Premissas!$B$8),Premissas!$B$13,IF(N2868&lt;Premissas!$B$9,Premissas!$B$14,IF(N2868&lt;Premissas!$B$10,Premissas!$B$15,IF(N2868&lt;Premissas!$B$11,Premissas!$B$16,IF(N2868&lt;Premissas!$B$12,Premissas!$B$17,Premissas!$B$18)))))</f>
        <v/>
      </c>
      <c r="Q2868" s="5">
        <f>IFERROR(P2868/Premissas!$B$4,0)</f>
        <v/>
      </c>
    </row>
    <row r="2869">
      <c r="A2869" s="2" t="n">
        <v>8</v>
      </c>
      <c r="B2869" s="2" t="n">
        <v>1953</v>
      </c>
      <c r="C2869" s="2" t="inlineStr">
        <is>
          <t>SEPARACAO</t>
        </is>
      </c>
      <c r="D2869" s="2" t="inlineStr">
        <is>
          <t>6004164</t>
        </is>
      </c>
      <c r="E2869" s="2" t="inlineStr">
        <is>
          <t>Jose Vinicius Gomes De Andrade</t>
        </is>
      </c>
      <c r="F2869" s="2" t="n">
        <v>1463</v>
      </c>
      <c r="G2869" s="2" t="n">
        <v>14.31</v>
      </c>
      <c r="H2869" s="2" t="n">
        <v>102</v>
      </c>
      <c r="I2869" s="2" t="n">
        <v>110</v>
      </c>
      <c r="J2869" s="2" t="inlineStr">
        <is>
          <t>GPA</t>
        </is>
      </c>
      <c r="K2869" s="2">
        <f>IF(I2869&lt;&gt;"",I2869,IFERROR(INDEX(Base!$I:$I,MATCH(1,(Base!$C:$C=C2869)*(Base!$I:$I&lt;&gt;""),0)),0))</f>
        <v/>
      </c>
      <c r="L2869" s="2">
        <f>IF(AND(I2869="",K2869&gt;0),"SIM","NÃO")</f>
        <v/>
      </c>
      <c r="M2869" s="2">
        <f>IF(ISNUMBER(SEARCH("SEPARA",UPPER(C2869))),"NÃO","SIM")</f>
        <v/>
      </c>
      <c r="N2869" s="2">
        <f>IFERROR(H2869/K2869,0)</f>
        <v/>
      </c>
      <c r="O2869" s="2">
        <f>IF(M2869="NÃO","EXCLUÍDO",IF(N2869&lt;Premissas!$B$8,"&lt; 1,00",IF(N2869&lt;Premissas!$B$9,"1,00 – 1,19",IF(N2869&lt;Premissas!$B$10,"1,20 – 1,39",IF(N2869&lt;Premissas!$B$11,"1,40 – 1,59",IF(N2869&lt;Premissas!$B$12,"1,60 – 1,99","≥ 2,00"))))))</f>
        <v/>
      </c>
      <c r="P2869" s="5">
        <f>IF(OR(M2869="NÃO",N2869&lt;Premissas!$B$8),Premissas!$B$13,IF(N2869&lt;Premissas!$B$9,Premissas!$B$14,IF(N2869&lt;Premissas!$B$10,Premissas!$B$15,IF(N2869&lt;Premissas!$B$11,Premissas!$B$16,IF(N2869&lt;Premissas!$B$12,Premissas!$B$17,Premissas!$B$18)))))</f>
        <v/>
      </c>
      <c r="Q2869" s="5">
        <f>IFERROR(P2869/Premissas!$B$4,0)</f>
        <v/>
      </c>
    </row>
    <row r="2870">
      <c r="A2870" s="2" t="n">
        <v>8</v>
      </c>
      <c r="B2870" s="2" t="n">
        <v>1953</v>
      </c>
      <c r="C2870" s="2" t="inlineStr">
        <is>
          <t>PUXADA RECEB</t>
        </is>
      </c>
      <c r="D2870" s="2" t="inlineStr">
        <is>
          <t>6004512</t>
        </is>
      </c>
      <c r="E2870" s="2" t="inlineStr">
        <is>
          <t>Leandro Vinicius Medeiros Lima</t>
        </is>
      </c>
      <c r="F2870" s="2" t="n">
        <v>47</v>
      </c>
      <c r="G2870" s="2" t="n">
        <v>7.17</v>
      </c>
      <c r="H2870" s="2" t="n">
        <v>7</v>
      </c>
      <c r="I2870" s="2" t="n">
        <v>15</v>
      </c>
      <c r="J2870" s="2" t="inlineStr">
        <is>
          <t>GPA</t>
        </is>
      </c>
      <c r="K2870" s="2">
        <f>IF(I2870&lt;&gt;"",I2870,IFERROR(INDEX(Base!$I:$I,MATCH(1,(Base!$C:$C=C2870)*(Base!$I:$I&lt;&gt;""),0)),0))</f>
        <v/>
      </c>
      <c r="L2870" s="2">
        <f>IF(AND(I2870="",K2870&gt;0),"SIM","NÃO")</f>
        <v/>
      </c>
      <c r="M2870" s="2">
        <f>IF(ISNUMBER(SEARCH("SEPARA",UPPER(C2870))),"NÃO","SIM")</f>
        <v/>
      </c>
      <c r="N2870" s="2">
        <f>IFERROR(H2870/K2870,0)</f>
        <v/>
      </c>
      <c r="O2870" s="2">
        <f>IF(M2870="NÃO","EXCLUÍDO",IF(N2870&lt;Premissas!$B$8,"&lt; 1,00",IF(N2870&lt;Premissas!$B$9,"1,00 – 1,19",IF(N2870&lt;Premissas!$B$10,"1,20 – 1,39",IF(N2870&lt;Premissas!$B$11,"1,40 – 1,59",IF(N2870&lt;Premissas!$B$12,"1,60 – 1,99","≥ 2,00"))))))</f>
        <v/>
      </c>
      <c r="P2870" s="5">
        <f>IF(OR(M2870="NÃO",N2870&lt;Premissas!$B$8),Premissas!$B$13,IF(N2870&lt;Premissas!$B$9,Premissas!$B$14,IF(N2870&lt;Premissas!$B$10,Premissas!$B$15,IF(N2870&lt;Premissas!$B$11,Premissas!$B$16,IF(N2870&lt;Premissas!$B$12,Premissas!$B$17,Premissas!$B$18)))))</f>
        <v/>
      </c>
      <c r="Q2870" s="5">
        <f>IFERROR(P2870/Premissas!$B$4,0)</f>
        <v/>
      </c>
    </row>
    <row r="2871">
      <c r="A2871" s="2" t="n">
        <v>8</v>
      </c>
      <c r="B2871" s="2" t="n">
        <v>1953</v>
      </c>
      <c r="C2871" s="2" t="inlineStr">
        <is>
          <t>RECEBIMENTO</t>
        </is>
      </c>
      <c r="D2871" s="2" t="inlineStr">
        <is>
          <t>6004512</t>
        </is>
      </c>
      <c r="E2871" s="2" t="inlineStr">
        <is>
          <t>Leandro Vinicius Medeiros Lima</t>
        </is>
      </c>
      <c r="F2871" s="2" t="n">
        <v>10</v>
      </c>
      <c r="G2871" s="2" t="n">
        <v>0.31</v>
      </c>
      <c r="H2871" s="2" t="n">
        <v>32</v>
      </c>
      <c r="I2871" s="2" t="n">
        <v>19</v>
      </c>
      <c r="J2871" s="2" t="inlineStr">
        <is>
          <t>GPA</t>
        </is>
      </c>
      <c r="K2871" s="2">
        <f>IF(I2871&lt;&gt;"",I2871,IFERROR(INDEX(Base!$I:$I,MATCH(1,(Base!$C:$C=C2871)*(Base!$I:$I&lt;&gt;""),0)),0))</f>
        <v/>
      </c>
      <c r="L2871" s="2">
        <f>IF(AND(I2871="",K2871&gt;0),"SIM","NÃO")</f>
        <v/>
      </c>
      <c r="M2871" s="2">
        <f>IF(ISNUMBER(SEARCH("SEPARA",UPPER(C2871))),"NÃO","SIM")</f>
        <v/>
      </c>
      <c r="N2871" s="2">
        <f>IFERROR(H2871/K2871,0)</f>
        <v/>
      </c>
      <c r="O2871" s="2">
        <f>IF(M2871="NÃO","EXCLUÍDO",IF(N2871&lt;Premissas!$B$8,"&lt; 1,00",IF(N2871&lt;Premissas!$B$9,"1,00 – 1,19",IF(N2871&lt;Premissas!$B$10,"1,20 – 1,39",IF(N2871&lt;Premissas!$B$11,"1,40 – 1,59",IF(N2871&lt;Premissas!$B$12,"1,60 – 1,99","≥ 2,00"))))))</f>
        <v/>
      </c>
      <c r="P2871" s="5">
        <f>IF(OR(M2871="NÃO",N2871&lt;Premissas!$B$8),Premissas!$B$13,IF(N2871&lt;Premissas!$B$9,Premissas!$B$14,IF(N2871&lt;Premissas!$B$10,Premissas!$B$15,IF(N2871&lt;Premissas!$B$11,Premissas!$B$16,IF(N2871&lt;Premissas!$B$12,Premissas!$B$17,Premissas!$B$18)))))</f>
        <v/>
      </c>
      <c r="Q2871" s="5">
        <f>IFERROR(P2871/Premissas!$B$4,0)</f>
        <v/>
      </c>
    </row>
    <row r="2872">
      <c r="A2872" s="2" t="n">
        <v>8</v>
      </c>
      <c r="B2872" s="2" t="n">
        <v>1953</v>
      </c>
      <c r="C2872" s="2" t="inlineStr">
        <is>
          <t>SEPARACAO</t>
        </is>
      </c>
      <c r="D2872" s="2" t="inlineStr">
        <is>
          <t>6004563</t>
        </is>
      </c>
      <c r="E2872" s="2" t="inlineStr">
        <is>
          <t>Jose Jonathas Da Silva Lira</t>
        </is>
      </c>
      <c r="F2872" s="2" t="n">
        <v>9369</v>
      </c>
      <c r="G2872" s="2" t="n">
        <v>77.15000000000001</v>
      </c>
      <c r="H2872" s="2" t="n">
        <v>121</v>
      </c>
      <c r="I2872" s="2" t="n">
        <v>110</v>
      </c>
      <c r="J2872" s="2" t="inlineStr">
        <is>
          <t>GPA</t>
        </is>
      </c>
      <c r="K2872" s="2">
        <f>IF(I2872&lt;&gt;"",I2872,IFERROR(INDEX(Base!$I:$I,MATCH(1,(Base!$C:$C=C2872)*(Base!$I:$I&lt;&gt;""),0)),0))</f>
        <v/>
      </c>
      <c r="L2872" s="2">
        <f>IF(AND(I2872="",K2872&gt;0),"SIM","NÃO")</f>
        <v/>
      </c>
      <c r="M2872" s="2">
        <f>IF(ISNUMBER(SEARCH("SEPARA",UPPER(C2872))),"NÃO","SIM")</f>
        <v/>
      </c>
      <c r="N2872" s="2">
        <f>IFERROR(H2872/K2872,0)</f>
        <v/>
      </c>
      <c r="O2872" s="2">
        <f>IF(M2872="NÃO","EXCLUÍDO",IF(N2872&lt;Premissas!$B$8,"&lt; 1,00",IF(N2872&lt;Premissas!$B$9,"1,00 – 1,19",IF(N2872&lt;Premissas!$B$10,"1,20 – 1,39",IF(N2872&lt;Premissas!$B$11,"1,40 – 1,59",IF(N2872&lt;Premissas!$B$12,"1,60 – 1,99","≥ 2,00"))))))</f>
        <v/>
      </c>
      <c r="P2872" s="5">
        <f>IF(OR(M2872="NÃO",N2872&lt;Premissas!$B$8),Premissas!$B$13,IF(N2872&lt;Premissas!$B$9,Premissas!$B$14,IF(N2872&lt;Premissas!$B$10,Premissas!$B$15,IF(N2872&lt;Premissas!$B$11,Premissas!$B$16,IF(N2872&lt;Premissas!$B$12,Premissas!$B$17,Premissas!$B$18)))))</f>
        <v/>
      </c>
      <c r="Q2872" s="5">
        <f>IFERROR(P2872/Premissas!$B$4,0)</f>
        <v/>
      </c>
    </row>
    <row r="2873">
      <c r="A2873" s="2" t="n">
        <v>8</v>
      </c>
      <c r="B2873" s="2" t="n">
        <v>1953</v>
      </c>
      <c r="C2873" s="2" t="inlineStr">
        <is>
          <t>SEPARACAO</t>
        </is>
      </c>
      <c r="D2873" s="2" t="inlineStr">
        <is>
          <t>6004601</t>
        </is>
      </c>
      <c r="E2873" s="2" t="inlineStr">
        <is>
          <t>Guilherme Kaic Arcelino Bezerra</t>
        </is>
      </c>
      <c r="F2873" s="2" t="n">
        <v>8814</v>
      </c>
      <c r="G2873" s="2" t="n">
        <v>76.15000000000001</v>
      </c>
      <c r="H2873" s="2" t="n">
        <v>116</v>
      </c>
      <c r="I2873" s="2" t="n">
        <v>110</v>
      </c>
      <c r="J2873" s="2" t="inlineStr">
        <is>
          <t>GPA</t>
        </is>
      </c>
      <c r="K2873" s="2">
        <f>IF(I2873&lt;&gt;"",I2873,IFERROR(INDEX(Base!$I:$I,MATCH(1,(Base!$C:$C=C2873)*(Base!$I:$I&lt;&gt;""),0)),0))</f>
        <v/>
      </c>
      <c r="L2873" s="2">
        <f>IF(AND(I2873="",K2873&gt;0),"SIM","NÃO")</f>
        <v/>
      </c>
      <c r="M2873" s="2">
        <f>IF(ISNUMBER(SEARCH("SEPARA",UPPER(C2873))),"NÃO","SIM")</f>
        <v/>
      </c>
      <c r="N2873" s="2">
        <f>IFERROR(H2873/K2873,0)</f>
        <v/>
      </c>
      <c r="O2873" s="2">
        <f>IF(M2873="NÃO","EXCLUÍDO",IF(N2873&lt;Premissas!$B$8,"&lt; 1,00",IF(N2873&lt;Premissas!$B$9,"1,00 – 1,19",IF(N2873&lt;Premissas!$B$10,"1,20 – 1,39",IF(N2873&lt;Premissas!$B$11,"1,40 – 1,59",IF(N2873&lt;Premissas!$B$12,"1,60 – 1,99","≥ 2,00"))))))</f>
        <v/>
      </c>
      <c r="P2873" s="5">
        <f>IF(OR(M2873="NÃO",N2873&lt;Premissas!$B$8),Premissas!$B$13,IF(N2873&lt;Premissas!$B$9,Premissas!$B$14,IF(N2873&lt;Premissas!$B$10,Premissas!$B$15,IF(N2873&lt;Premissas!$B$11,Premissas!$B$16,IF(N2873&lt;Premissas!$B$12,Premissas!$B$17,Premissas!$B$18)))))</f>
        <v/>
      </c>
      <c r="Q2873" s="5">
        <f>IFERROR(P2873/Premissas!$B$4,0)</f>
        <v/>
      </c>
    </row>
    <row r="2874">
      <c r="A2874" s="2" t="n">
        <v>8</v>
      </c>
      <c r="B2874" s="2" t="n">
        <v>1953</v>
      </c>
      <c r="C2874" s="2" t="inlineStr">
        <is>
          <t>CARREGAMENTO</t>
        </is>
      </c>
      <c r="D2874" s="2" t="inlineStr">
        <is>
          <t>6004628</t>
        </is>
      </c>
      <c r="E2874" s="2" t="inlineStr">
        <is>
          <t>Vanderley Santana Da Silva</t>
        </is>
      </c>
      <c r="F2874" s="2" t="n">
        <v>44</v>
      </c>
      <c r="G2874" s="2" t="n">
        <v>4.62</v>
      </c>
      <c r="H2874" s="2" t="n">
        <v>10</v>
      </c>
      <c r="I2874" s="2" t="n">
        <v>18</v>
      </c>
      <c r="J2874" s="2" t="inlineStr">
        <is>
          <t>GPA</t>
        </is>
      </c>
      <c r="K2874" s="2">
        <f>IF(I2874&lt;&gt;"",I2874,IFERROR(INDEX(Base!$I:$I,MATCH(1,(Base!$C:$C=C2874)*(Base!$I:$I&lt;&gt;""),0)),0))</f>
        <v/>
      </c>
      <c r="L2874" s="2">
        <f>IF(AND(I2874="",K2874&gt;0),"SIM","NÃO")</f>
        <v/>
      </c>
      <c r="M2874" s="2">
        <f>IF(ISNUMBER(SEARCH("SEPARA",UPPER(C2874))),"NÃO","SIM")</f>
        <v/>
      </c>
      <c r="N2874" s="2">
        <f>IFERROR(H2874/K2874,0)</f>
        <v/>
      </c>
      <c r="O2874" s="2">
        <f>IF(M2874="NÃO","EXCLUÍDO",IF(N2874&lt;Premissas!$B$8,"&lt; 1,00",IF(N2874&lt;Premissas!$B$9,"1,00 – 1,19",IF(N2874&lt;Premissas!$B$10,"1,20 – 1,39",IF(N2874&lt;Premissas!$B$11,"1,40 – 1,59",IF(N2874&lt;Premissas!$B$12,"1,60 – 1,99","≥ 2,00"))))))</f>
        <v/>
      </c>
      <c r="P2874" s="5">
        <f>IF(OR(M2874="NÃO",N2874&lt;Premissas!$B$8),Premissas!$B$13,IF(N2874&lt;Premissas!$B$9,Premissas!$B$14,IF(N2874&lt;Premissas!$B$10,Premissas!$B$15,IF(N2874&lt;Premissas!$B$11,Premissas!$B$16,IF(N2874&lt;Premissas!$B$12,Premissas!$B$17,Premissas!$B$18)))))</f>
        <v/>
      </c>
      <c r="Q2874" s="5">
        <f>IFERROR(P2874/Premissas!$B$4,0)</f>
        <v/>
      </c>
    </row>
    <row r="2875">
      <c r="A2875" s="2" t="n">
        <v>8</v>
      </c>
      <c r="B2875" s="2" t="n">
        <v>1953</v>
      </c>
      <c r="C2875" s="2" t="inlineStr">
        <is>
          <t>SEPARACAO</t>
        </is>
      </c>
      <c r="D2875" s="2" t="inlineStr">
        <is>
          <t>6004628</t>
        </is>
      </c>
      <c r="E2875" s="2" t="inlineStr">
        <is>
          <t>Vanderley Santana Da Silva</t>
        </is>
      </c>
      <c r="F2875" s="2" t="n">
        <v>611</v>
      </c>
      <c r="G2875" s="2" t="n">
        <v>3.03</v>
      </c>
      <c r="H2875" s="2" t="n">
        <v>202</v>
      </c>
      <c r="I2875" s="2" t="n">
        <v>110</v>
      </c>
      <c r="J2875" s="2" t="inlineStr">
        <is>
          <t>GPA</t>
        </is>
      </c>
      <c r="K2875" s="2">
        <f>IF(I2875&lt;&gt;"",I2875,IFERROR(INDEX(Base!$I:$I,MATCH(1,(Base!$C:$C=C2875)*(Base!$I:$I&lt;&gt;""),0)),0))</f>
        <v/>
      </c>
      <c r="L2875" s="2">
        <f>IF(AND(I2875="",K2875&gt;0),"SIM","NÃO")</f>
        <v/>
      </c>
      <c r="M2875" s="2">
        <f>IF(ISNUMBER(SEARCH("SEPARA",UPPER(C2875))),"NÃO","SIM")</f>
        <v/>
      </c>
      <c r="N2875" s="2">
        <f>IFERROR(H2875/K2875,0)</f>
        <v/>
      </c>
      <c r="O2875" s="2">
        <f>IF(M2875="NÃO","EXCLUÍDO",IF(N2875&lt;Premissas!$B$8,"&lt; 1,00",IF(N2875&lt;Premissas!$B$9,"1,00 – 1,19",IF(N2875&lt;Premissas!$B$10,"1,20 – 1,39",IF(N2875&lt;Premissas!$B$11,"1,40 – 1,59",IF(N2875&lt;Premissas!$B$12,"1,60 – 1,99","≥ 2,00"))))))</f>
        <v/>
      </c>
      <c r="P2875" s="5">
        <f>IF(OR(M2875="NÃO",N2875&lt;Premissas!$B$8),Premissas!$B$13,IF(N2875&lt;Premissas!$B$9,Premissas!$B$14,IF(N2875&lt;Premissas!$B$10,Premissas!$B$15,IF(N2875&lt;Premissas!$B$11,Premissas!$B$16,IF(N2875&lt;Premissas!$B$12,Premissas!$B$17,Premissas!$B$18)))))</f>
        <v/>
      </c>
      <c r="Q2875" s="5">
        <f>IFERROR(P2875/Premissas!$B$4,0)</f>
        <v/>
      </c>
    </row>
    <row r="2876">
      <c r="A2876" s="2" t="n">
        <v>8</v>
      </c>
      <c r="B2876" s="2" t="n">
        <v>1953</v>
      </c>
      <c r="C2876" s="2" t="inlineStr">
        <is>
          <t>SEPARACAO</t>
        </is>
      </c>
      <c r="D2876" s="2" t="inlineStr">
        <is>
          <t>6004644</t>
        </is>
      </c>
      <c r="E2876" s="2" t="inlineStr">
        <is>
          <t>Luiz Guatavo Honorio Ferreira</t>
        </is>
      </c>
      <c r="F2876" s="2" t="n">
        <v>4663</v>
      </c>
      <c r="G2876" s="2" t="n">
        <v>43.27</v>
      </c>
      <c r="H2876" s="2" t="n">
        <v>108</v>
      </c>
      <c r="I2876" s="2" t="n">
        <v>110</v>
      </c>
      <c r="J2876" s="2" t="inlineStr">
        <is>
          <t>GPA</t>
        </is>
      </c>
      <c r="K2876" s="2">
        <f>IF(I2876&lt;&gt;"",I2876,IFERROR(INDEX(Base!$I:$I,MATCH(1,(Base!$C:$C=C2876)*(Base!$I:$I&lt;&gt;""),0)),0))</f>
        <v/>
      </c>
      <c r="L2876" s="2">
        <f>IF(AND(I2876="",K2876&gt;0),"SIM","NÃO")</f>
        <v/>
      </c>
      <c r="M2876" s="2">
        <f>IF(ISNUMBER(SEARCH("SEPARA",UPPER(C2876))),"NÃO","SIM")</f>
        <v/>
      </c>
      <c r="N2876" s="2">
        <f>IFERROR(H2876/K2876,0)</f>
        <v/>
      </c>
      <c r="O2876" s="2">
        <f>IF(M2876="NÃO","EXCLUÍDO",IF(N2876&lt;Premissas!$B$8,"&lt; 1,00",IF(N2876&lt;Premissas!$B$9,"1,00 – 1,19",IF(N2876&lt;Premissas!$B$10,"1,20 – 1,39",IF(N2876&lt;Premissas!$B$11,"1,40 – 1,59",IF(N2876&lt;Premissas!$B$12,"1,60 – 1,99","≥ 2,00"))))))</f>
        <v/>
      </c>
      <c r="P2876" s="5">
        <f>IF(OR(M2876="NÃO",N2876&lt;Premissas!$B$8),Premissas!$B$13,IF(N2876&lt;Premissas!$B$9,Premissas!$B$14,IF(N2876&lt;Premissas!$B$10,Premissas!$B$15,IF(N2876&lt;Premissas!$B$11,Premissas!$B$16,IF(N2876&lt;Premissas!$B$12,Premissas!$B$17,Premissas!$B$18)))))</f>
        <v/>
      </c>
      <c r="Q2876" s="5">
        <f>IFERROR(P2876/Premissas!$B$4,0)</f>
        <v/>
      </c>
    </row>
    <row r="2877">
      <c r="A2877" s="2" t="n">
        <v>8</v>
      </c>
      <c r="B2877" s="2" t="n">
        <v>1953</v>
      </c>
      <c r="C2877" s="2" t="inlineStr">
        <is>
          <t>SEPARACAO</t>
        </is>
      </c>
      <c r="D2877" s="2" t="inlineStr">
        <is>
          <t>6004849</t>
        </is>
      </c>
      <c r="E2877" s="2" t="inlineStr">
        <is>
          <t>Leandro Lins De Albuquerque</t>
        </is>
      </c>
      <c r="F2877" s="2" t="n">
        <v>3930</v>
      </c>
      <c r="G2877" s="2" t="n">
        <v>41.9</v>
      </c>
      <c r="H2877" s="2" t="n">
        <v>94</v>
      </c>
      <c r="I2877" s="2" t="n">
        <v>110</v>
      </c>
      <c r="J2877" s="2" t="inlineStr">
        <is>
          <t>GPA</t>
        </is>
      </c>
      <c r="K2877" s="2">
        <f>IF(I2877&lt;&gt;"",I2877,IFERROR(INDEX(Base!$I:$I,MATCH(1,(Base!$C:$C=C2877)*(Base!$I:$I&lt;&gt;""),0)),0))</f>
        <v/>
      </c>
      <c r="L2877" s="2">
        <f>IF(AND(I2877="",K2877&gt;0),"SIM","NÃO")</f>
        <v/>
      </c>
      <c r="M2877" s="2">
        <f>IF(ISNUMBER(SEARCH("SEPARA",UPPER(C2877))),"NÃO","SIM")</f>
        <v/>
      </c>
      <c r="N2877" s="2">
        <f>IFERROR(H2877/K2877,0)</f>
        <v/>
      </c>
      <c r="O2877" s="2">
        <f>IF(M2877="NÃO","EXCLUÍDO",IF(N2877&lt;Premissas!$B$8,"&lt; 1,00",IF(N2877&lt;Premissas!$B$9,"1,00 – 1,19",IF(N2877&lt;Premissas!$B$10,"1,20 – 1,39",IF(N2877&lt;Premissas!$B$11,"1,40 – 1,59",IF(N2877&lt;Premissas!$B$12,"1,60 – 1,99","≥ 2,00"))))))</f>
        <v/>
      </c>
      <c r="P2877" s="5">
        <f>IF(OR(M2877="NÃO",N2877&lt;Premissas!$B$8),Premissas!$B$13,IF(N2877&lt;Premissas!$B$9,Premissas!$B$14,IF(N2877&lt;Premissas!$B$10,Premissas!$B$15,IF(N2877&lt;Premissas!$B$11,Premissas!$B$16,IF(N2877&lt;Premissas!$B$12,Premissas!$B$17,Premissas!$B$18)))))</f>
        <v/>
      </c>
      <c r="Q2877" s="5">
        <f>IFERROR(P2877/Premissas!$B$4,0)</f>
        <v/>
      </c>
    </row>
    <row r="2878">
      <c r="A2878" s="2" t="n">
        <v>8</v>
      </c>
      <c r="B2878" s="2" t="n">
        <v>1953</v>
      </c>
      <c r="C2878" s="2" t="inlineStr">
        <is>
          <t>SEPARACAO</t>
        </is>
      </c>
      <c r="D2878" s="2" t="inlineStr">
        <is>
          <t>6004970</t>
        </is>
      </c>
      <c r="E2878" s="2" t="inlineStr">
        <is>
          <t>Rodrigo Silva</t>
        </is>
      </c>
      <c r="F2878" s="2" t="n">
        <v>10811</v>
      </c>
      <c r="G2878" s="2" t="n">
        <v>76.69</v>
      </c>
      <c r="H2878" s="2" t="n">
        <v>141</v>
      </c>
      <c r="I2878" s="2" t="n">
        <v>110</v>
      </c>
      <c r="J2878" s="2" t="inlineStr">
        <is>
          <t>GPA</t>
        </is>
      </c>
      <c r="K2878" s="2">
        <f>IF(I2878&lt;&gt;"",I2878,IFERROR(INDEX(Base!$I:$I,MATCH(1,(Base!$C:$C=C2878)*(Base!$I:$I&lt;&gt;""),0)),0))</f>
        <v/>
      </c>
      <c r="L2878" s="2">
        <f>IF(AND(I2878="",K2878&gt;0),"SIM","NÃO")</f>
        <v/>
      </c>
      <c r="M2878" s="2">
        <f>IF(ISNUMBER(SEARCH("SEPARA",UPPER(C2878))),"NÃO","SIM")</f>
        <v/>
      </c>
      <c r="N2878" s="2">
        <f>IFERROR(H2878/K2878,0)</f>
        <v/>
      </c>
      <c r="O2878" s="2">
        <f>IF(M2878="NÃO","EXCLUÍDO",IF(N2878&lt;Premissas!$B$8,"&lt; 1,00",IF(N2878&lt;Premissas!$B$9,"1,00 – 1,19",IF(N2878&lt;Premissas!$B$10,"1,20 – 1,39",IF(N2878&lt;Premissas!$B$11,"1,40 – 1,59",IF(N2878&lt;Premissas!$B$12,"1,60 – 1,99","≥ 2,00"))))))</f>
        <v/>
      </c>
      <c r="P2878" s="5">
        <f>IF(OR(M2878="NÃO",N2878&lt;Premissas!$B$8),Premissas!$B$13,IF(N2878&lt;Premissas!$B$9,Premissas!$B$14,IF(N2878&lt;Premissas!$B$10,Premissas!$B$15,IF(N2878&lt;Premissas!$B$11,Premissas!$B$16,IF(N2878&lt;Premissas!$B$12,Premissas!$B$17,Premissas!$B$18)))))</f>
        <v/>
      </c>
      <c r="Q2878" s="5">
        <f>IFERROR(P2878/Premissas!$B$4,0)</f>
        <v/>
      </c>
    </row>
    <row r="2879">
      <c r="A2879" s="2" t="n">
        <v>8</v>
      </c>
      <c r="B2879" s="2" t="n">
        <v>1953</v>
      </c>
      <c r="C2879" s="2" t="inlineStr">
        <is>
          <t>PUXADA RECEB</t>
        </is>
      </c>
      <c r="D2879" s="2" t="inlineStr">
        <is>
          <t>6005713</t>
        </is>
      </c>
      <c r="E2879" s="2" t="inlineStr">
        <is>
          <t>Pedro Henrique Lima Dos Santos</t>
        </is>
      </c>
      <c r="F2879" s="2" t="n">
        <v>11</v>
      </c>
      <c r="G2879" s="2" t="n">
        <v>0.86</v>
      </c>
      <c r="H2879" s="2" t="n">
        <v>13</v>
      </c>
      <c r="I2879" s="2" t="n">
        <v>15</v>
      </c>
      <c r="J2879" s="2" t="inlineStr">
        <is>
          <t>GPA</t>
        </is>
      </c>
      <c r="K2879" s="2">
        <f>IF(I2879&lt;&gt;"",I2879,IFERROR(INDEX(Base!$I:$I,MATCH(1,(Base!$C:$C=C2879)*(Base!$I:$I&lt;&gt;""),0)),0))</f>
        <v/>
      </c>
      <c r="L2879" s="2">
        <f>IF(AND(I2879="",K2879&gt;0),"SIM","NÃO")</f>
        <v/>
      </c>
      <c r="M2879" s="2">
        <f>IF(ISNUMBER(SEARCH("SEPARA",UPPER(C2879))),"NÃO","SIM")</f>
        <v/>
      </c>
      <c r="N2879" s="2">
        <f>IFERROR(H2879/K2879,0)</f>
        <v/>
      </c>
      <c r="O2879" s="2">
        <f>IF(M2879="NÃO","EXCLUÍDO",IF(N2879&lt;Premissas!$B$8,"&lt; 1,00",IF(N2879&lt;Premissas!$B$9,"1,00 – 1,19",IF(N2879&lt;Premissas!$B$10,"1,20 – 1,39",IF(N2879&lt;Premissas!$B$11,"1,40 – 1,59",IF(N2879&lt;Premissas!$B$12,"1,60 – 1,99","≥ 2,00"))))))</f>
        <v/>
      </c>
      <c r="P2879" s="5">
        <f>IF(OR(M2879="NÃO",N2879&lt;Premissas!$B$8),Premissas!$B$13,IF(N2879&lt;Premissas!$B$9,Premissas!$B$14,IF(N2879&lt;Premissas!$B$10,Premissas!$B$15,IF(N2879&lt;Premissas!$B$11,Premissas!$B$16,IF(N2879&lt;Premissas!$B$12,Premissas!$B$17,Premissas!$B$18)))))</f>
        <v/>
      </c>
      <c r="Q2879" s="5">
        <f>IFERROR(P2879/Premissas!$B$4,0)</f>
        <v/>
      </c>
    </row>
    <row r="2880">
      <c r="A2880" s="2" t="n">
        <v>8</v>
      </c>
      <c r="B2880" s="2" t="n">
        <v>1953</v>
      </c>
      <c r="C2880" s="2" t="inlineStr">
        <is>
          <t>SEPARACAO</t>
        </is>
      </c>
      <c r="D2880" s="2" t="inlineStr">
        <is>
          <t>6005713</t>
        </is>
      </c>
      <c r="E2880" s="2" t="inlineStr">
        <is>
          <t>Pedro Henrique Lima Dos Santos</t>
        </is>
      </c>
      <c r="F2880" s="2" t="n">
        <v>12534</v>
      </c>
      <c r="G2880" s="2" t="n">
        <v>64.73999999999999</v>
      </c>
      <c r="H2880" s="2" t="n">
        <v>194</v>
      </c>
      <c r="I2880" s="2" t="n">
        <v>110</v>
      </c>
      <c r="J2880" s="2" t="inlineStr">
        <is>
          <t>GPA</t>
        </is>
      </c>
      <c r="K2880" s="2">
        <f>IF(I2880&lt;&gt;"",I2880,IFERROR(INDEX(Base!$I:$I,MATCH(1,(Base!$C:$C=C2880)*(Base!$I:$I&lt;&gt;""),0)),0))</f>
        <v/>
      </c>
      <c r="L2880" s="2">
        <f>IF(AND(I2880="",K2880&gt;0),"SIM","NÃO")</f>
        <v/>
      </c>
      <c r="M2880" s="2">
        <f>IF(ISNUMBER(SEARCH("SEPARA",UPPER(C2880))),"NÃO","SIM")</f>
        <v/>
      </c>
      <c r="N2880" s="2">
        <f>IFERROR(H2880/K2880,0)</f>
        <v/>
      </c>
      <c r="O2880" s="2">
        <f>IF(M2880="NÃO","EXCLUÍDO",IF(N2880&lt;Premissas!$B$8,"&lt; 1,00",IF(N2880&lt;Premissas!$B$9,"1,00 – 1,19",IF(N2880&lt;Premissas!$B$10,"1,20 – 1,39",IF(N2880&lt;Premissas!$B$11,"1,40 – 1,59",IF(N2880&lt;Premissas!$B$12,"1,60 – 1,99","≥ 2,00"))))))</f>
        <v/>
      </c>
      <c r="P2880" s="5">
        <f>IF(OR(M2880="NÃO",N2880&lt;Premissas!$B$8),Premissas!$B$13,IF(N2880&lt;Premissas!$B$9,Premissas!$B$14,IF(N2880&lt;Premissas!$B$10,Premissas!$B$15,IF(N2880&lt;Premissas!$B$11,Premissas!$B$16,IF(N2880&lt;Premissas!$B$12,Premissas!$B$17,Premissas!$B$18)))))</f>
        <v/>
      </c>
      <c r="Q2880" s="5">
        <f>IFERROR(P2880/Premissas!$B$4,0)</f>
        <v/>
      </c>
    </row>
    <row r="2881">
      <c r="A2881" s="2" t="n">
        <v>8</v>
      </c>
      <c r="B2881" s="2" t="n">
        <v>1953</v>
      </c>
      <c r="C2881" s="2" t="inlineStr">
        <is>
          <t>SEPARACAO</t>
        </is>
      </c>
      <c r="D2881" s="2" t="inlineStr">
        <is>
          <t>6005934</t>
        </is>
      </c>
      <c r="E2881" s="2" t="inlineStr">
        <is>
          <t>Josiel Terto Da Silva</t>
        </is>
      </c>
      <c r="F2881" s="2" t="n">
        <v>9523</v>
      </c>
      <c r="G2881" s="2" t="n">
        <v>67.87</v>
      </c>
      <c r="H2881" s="2" t="n">
        <v>140</v>
      </c>
      <c r="I2881" s="2" t="n">
        <v>110</v>
      </c>
      <c r="J2881" s="2" t="inlineStr">
        <is>
          <t>GPA</t>
        </is>
      </c>
      <c r="K2881" s="2">
        <f>IF(I2881&lt;&gt;"",I2881,IFERROR(INDEX(Base!$I:$I,MATCH(1,(Base!$C:$C=C2881)*(Base!$I:$I&lt;&gt;""),0)),0))</f>
        <v/>
      </c>
      <c r="L2881" s="2">
        <f>IF(AND(I2881="",K2881&gt;0),"SIM","NÃO")</f>
        <v/>
      </c>
      <c r="M2881" s="2">
        <f>IF(ISNUMBER(SEARCH("SEPARA",UPPER(C2881))),"NÃO","SIM")</f>
        <v/>
      </c>
      <c r="N2881" s="2">
        <f>IFERROR(H2881/K2881,0)</f>
        <v/>
      </c>
      <c r="O2881" s="2">
        <f>IF(M2881="NÃO","EXCLUÍDO",IF(N2881&lt;Premissas!$B$8,"&lt; 1,00",IF(N2881&lt;Premissas!$B$9,"1,00 – 1,19",IF(N2881&lt;Premissas!$B$10,"1,20 – 1,39",IF(N2881&lt;Premissas!$B$11,"1,40 – 1,59",IF(N2881&lt;Premissas!$B$12,"1,60 – 1,99","≥ 2,00"))))))</f>
        <v/>
      </c>
      <c r="P2881" s="5">
        <f>IF(OR(M2881="NÃO",N2881&lt;Premissas!$B$8),Premissas!$B$13,IF(N2881&lt;Premissas!$B$9,Premissas!$B$14,IF(N2881&lt;Premissas!$B$10,Premissas!$B$15,IF(N2881&lt;Premissas!$B$11,Premissas!$B$16,IF(N2881&lt;Premissas!$B$12,Premissas!$B$17,Premissas!$B$18)))))</f>
        <v/>
      </c>
      <c r="Q2881" s="5">
        <f>IFERROR(P2881/Premissas!$B$4,0)</f>
        <v/>
      </c>
    </row>
    <row r="2882">
      <c r="A2882" s="2" t="n">
        <v>8</v>
      </c>
      <c r="B2882" s="2" t="n">
        <v>1953</v>
      </c>
      <c r="C2882" s="2" t="inlineStr">
        <is>
          <t>SEPARACAO</t>
        </is>
      </c>
      <c r="D2882" s="2" t="inlineStr">
        <is>
          <t>6005950</t>
        </is>
      </c>
      <c r="E2882" s="2" t="inlineStr">
        <is>
          <t>Guilherme Henrique Francelino Dos Santos</t>
        </is>
      </c>
      <c r="F2882" s="2" t="n">
        <v>7174</v>
      </c>
      <c r="G2882" s="2" t="n">
        <v>77.44</v>
      </c>
      <c r="H2882" s="2" t="n">
        <v>93</v>
      </c>
      <c r="I2882" s="2" t="n">
        <v>110</v>
      </c>
      <c r="J2882" s="2" t="inlineStr">
        <is>
          <t>GPA</t>
        </is>
      </c>
      <c r="K2882" s="2">
        <f>IF(I2882&lt;&gt;"",I2882,IFERROR(INDEX(Base!$I:$I,MATCH(1,(Base!$C:$C=C2882)*(Base!$I:$I&lt;&gt;""),0)),0))</f>
        <v/>
      </c>
      <c r="L2882" s="2">
        <f>IF(AND(I2882="",K2882&gt;0),"SIM","NÃO")</f>
        <v/>
      </c>
      <c r="M2882" s="2">
        <f>IF(ISNUMBER(SEARCH("SEPARA",UPPER(C2882))),"NÃO","SIM")</f>
        <v/>
      </c>
      <c r="N2882" s="2">
        <f>IFERROR(H2882/K2882,0)</f>
        <v/>
      </c>
      <c r="O2882" s="2">
        <f>IF(M2882="NÃO","EXCLUÍDO",IF(N2882&lt;Premissas!$B$8,"&lt; 1,00",IF(N2882&lt;Premissas!$B$9,"1,00 – 1,19",IF(N2882&lt;Premissas!$B$10,"1,20 – 1,39",IF(N2882&lt;Premissas!$B$11,"1,40 – 1,59",IF(N2882&lt;Premissas!$B$12,"1,60 – 1,99","≥ 2,00"))))))</f>
        <v/>
      </c>
      <c r="P2882" s="5">
        <f>IF(OR(M2882="NÃO",N2882&lt;Premissas!$B$8),Premissas!$B$13,IF(N2882&lt;Premissas!$B$9,Premissas!$B$14,IF(N2882&lt;Premissas!$B$10,Premissas!$B$15,IF(N2882&lt;Premissas!$B$11,Premissas!$B$16,IF(N2882&lt;Premissas!$B$12,Premissas!$B$17,Premissas!$B$18)))))</f>
        <v/>
      </c>
      <c r="Q2882" s="5">
        <f>IFERROR(P2882/Premissas!$B$4,0)</f>
        <v/>
      </c>
    </row>
    <row r="2883">
      <c r="A2883" s="2" t="n">
        <v>8</v>
      </c>
      <c r="B2883" s="2" t="n">
        <v>1953</v>
      </c>
      <c r="C2883" s="2" t="inlineStr">
        <is>
          <t>SEPARACAO</t>
        </is>
      </c>
      <c r="D2883" s="2" t="inlineStr">
        <is>
          <t>6006043</t>
        </is>
      </c>
      <c r="E2883" s="2" t="inlineStr">
        <is>
          <t>Robson Rodrigues Da Silva</t>
        </is>
      </c>
      <c r="F2883" s="2" t="n">
        <v>5494</v>
      </c>
      <c r="G2883" s="2" t="n">
        <v>54.61</v>
      </c>
      <c r="H2883" s="2" t="n">
        <v>101</v>
      </c>
      <c r="I2883" s="2" t="n">
        <v>110</v>
      </c>
      <c r="J2883" s="2" t="inlineStr">
        <is>
          <t>GPA</t>
        </is>
      </c>
      <c r="K2883" s="2">
        <f>IF(I2883&lt;&gt;"",I2883,IFERROR(INDEX(Base!$I:$I,MATCH(1,(Base!$C:$C=C2883)*(Base!$I:$I&lt;&gt;""),0)),0))</f>
        <v/>
      </c>
      <c r="L2883" s="2">
        <f>IF(AND(I2883="",K2883&gt;0),"SIM","NÃO")</f>
        <v/>
      </c>
      <c r="M2883" s="2">
        <f>IF(ISNUMBER(SEARCH("SEPARA",UPPER(C2883))),"NÃO","SIM")</f>
        <v/>
      </c>
      <c r="N2883" s="2">
        <f>IFERROR(H2883/K2883,0)</f>
        <v/>
      </c>
      <c r="O2883" s="2">
        <f>IF(M2883="NÃO","EXCLUÍDO",IF(N2883&lt;Premissas!$B$8,"&lt; 1,00",IF(N2883&lt;Premissas!$B$9,"1,00 – 1,19",IF(N2883&lt;Premissas!$B$10,"1,20 – 1,39",IF(N2883&lt;Premissas!$B$11,"1,40 – 1,59",IF(N2883&lt;Premissas!$B$12,"1,60 – 1,99","≥ 2,00"))))))</f>
        <v/>
      </c>
      <c r="P2883" s="5">
        <f>IF(OR(M2883="NÃO",N2883&lt;Premissas!$B$8),Premissas!$B$13,IF(N2883&lt;Premissas!$B$9,Premissas!$B$14,IF(N2883&lt;Premissas!$B$10,Premissas!$B$15,IF(N2883&lt;Premissas!$B$11,Premissas!$B$16,IF(N2883&lt;Premissas!$B$12,Premissas!$B$17,Premissas!$B$18)))))</f>
        <v/>
      </c>
      <c r="Q2883" s="5">
        <f>IFERROR(P2883/Premissas!$B$4,0)</f>
        <v/>
      </c>
    </row>
    <row r="2884">
      <c r="A2884" s="2" t="n">
        <v>8</v>
      </c>
      <c r="B2884" s="2" t="n">
        <v>1953</v>
      </c>
      <c r="C2884" s="2" t="inlineStr">
        <is>
          <t>CARREGAMENTO</t>
        </is>
      </c>
      <c r="D2884" s="2" t="inlineStr">
        <is>
          <t>6006540</t>
        </is>
      </c>
      <c r="E2884" s="2" t="inlineStr">
        <is>
          <t>Wellington Da Silva Januario</t>
        </is>
      </c>
      <c r="F2884" s="2" t="n">
        <v>19</v>
      </c>
      <c r="G2884" s="2" t="n">
        <v>0.17</v>
      </c>
      <c r="H2884" s="2" t="n">
        <v>112</v>
      </c>
      <c r="I2884" s="2" t="n">
        <v>18</v>
      </c>
      <c r="J2884" s="2" t="inlineStr">
        <is>
          <t>GPA</t>
        </is>
      </c>
      <c r="K2884" s="2">
        <f>IF(I2884&lt;&gt;"",I2884,IFERROR(INDEX(Base!$I:$I,MATCH(1,(Base!$C:$C=C2884)*(Base!$I:$I&lt;&gt;""),0)),0))</f>
        <v/>
      </c>
      <c r="L2884" s="2">
        <f>IF(AND(I2884="",K2884&gt;0),"SIM","NÃO")</f>
        <v/>
      </c>
      <c r="M2884" s="2">
        <f>IF(ISNUMBER(SEARCH("SEPARA",UPPER(C2884))),"NÃO","SIM")</f>
        <v/>
      </c>
      <c r="N2884" s="2">
        <f>IFERROR(H2884/K2884,0)</f>
        <v/>
      </c>
      <c r="O2884" s="2">
        <f>IF(M2884="NÃO","EXCLUÍDO",IF(N2884&lt;Premissas!$B$8,"&lt; 1,00",IF(N2884&lt;Premissas!$B$9,"1,00 – 1,19",IF(N2884&lt;Premissas!$B$10,"1,20 – 1,39",IF(N2884&lt;Premissas!$B$11,"1,40 – 1,59",IF(N2884&lt;Premissas!$B$12,"1,60 – 1,99","≥ 2,00"))))))</f>
        <v/>
      </c>
      <c r="P2884" s="5">
        <f>IF(OR(M2884="NÃO",N2884&lt;Premissas!$B$8),Premissas!$B$13,IF(N2884&lt;Premissas!$B$9,Premissas!$B$14,IF(N2884&lt;Premissas!$B$10,Premissas!$B$15,IF(N2884&lt;Premissas!$B$11,Premissas!$B$16,IF(N2884&lt;Premissas!$B$12,Premissas!$B$17,Premissas!$B$18)))))</f>
        <v/>
      </c>
      <c r="Q2884" s="5">
        <f>IFERROR(P2884/Premissas!$B$4,0)</f>
        <v/>
      </c>
    </row>
    <row r="2885">
      <c r="A2885" s="2" t="n">
        <v>8</v>
      </c>
      <c r="B2885" s="2" t="n">
        <v>1953</v>
      </c>
      <c r="C2885" s="2" t="inlineStr">
        <is>
          <t>PUXADA RECEB</t>
        </is>
      </c>
      <c r="D2885" s="2" t="inlineStr">
        <is>
          <t>6006540</t>
        </is>
      </c>
      <c r="E2885" s="2" t="inlineStr">
        <is>
          <t>Wellington Da Silva Januario</t>
        </is>
      </c>
      <c r="F2885" s="2" t="n">
        <v>2</v>
      </c>
      <c r="G2885" s="2" t="n">
        <v>0.53</v>
      </c>
      <c r="H2885" s="2" t="n">
        <v>4</v>
      </c>
      <c r="I2885" s="2" t="n">
        <v>15</v>
      </c>
      <c r="J2885" s="2" t="inlineStr">
        <is>
          <t>GPA</t>
        </is>
      </c>
      <c r="K2885" s="2">
        <f>IF(I2885&lt;&gt;"",I2885,IFERROR(INDEX(Base!$I:$I,MATCH(1,(Base!$C:$C=C2885)*(Base!$I:$I&lt;&gt;""),0)),0))</f>
        <v/>
      </c>
      <c r="L2885" s="2">
        <f>IF(AND(I2885="",K2885&gt;0),"SIM","NÃO")</f>
        <v/>
      </c>
      <c r="M2885" s="2">
        <f>IF(ISNUMBER(SEARCH("SEPARA",UPPER(C2885))),"NÃO","SIM")</f>
        <v/>
      </c>
      <c r="N2885" s="2">
        <f>IFERROR(H2885/K2885,0)</f>
        <v/>
      </c>
      <c r="O2885" s="2">
        <f>IF(M2885="NÃO","EXCLUÍDO",IF(N2885&lt;Premissas!$B$8,"&lt; 1,00",IF(N2885&lt;Premissas!$B$9,"1,00 – 1,19",IF(N2885&lt;Premissas!$B$10,"1,20 – 1,39",IF(N2885&lt;Premissas!$B$11,"1,40 – 1,59",IF(N2885&lt;Premissas!$B$12,"1,60 – 1,99","≥ 2,00"))))))</f>
        <v/>
      </c>
      <c r="P2885" s="5">
        <f>IF(OR(M2885="NÃO",N2885&lt;Premissas!$B$8),Premissas!$B$13,IF(N2885&lt;Premissas!$B$9,Premissas!$B$14,IF(N2885&lt;Premissas!$B$10,Premissas!$B$15,IF(N2885&lt;Premissas!$B$11,Premissas!$B$16,IF(N2885&lt;Premissas!$B$12,Premissas!$B$17,Premissas!$B$18)))))</f>
        <v/>
      </c>
      <c r="Q2885" s="5">
        <f>IFERROR(P2885/Premissas!$B$4,0)</f>
        <v/>
      </c>
    </row>
    <row r="2886">
      <c r="A2886" s="2" t="n">
        <v>8</v>
      </c>
      <c r="B2886" s="2" t="n">
        <v>1953</v>
      </c>
      <c r="C2886" s="2" t="inlineStr">
        <is>
          <t>RECEBIMENTO</t>
        </is>
      </c>
      <c r="D2886" s="2" t="inlineStr">
        <is>
          <t>6006540</t>
        </is>
      </c>
      <c r="E2886" s="2" t="inlineStr">
        <is>
          <t>Wellington Da Silva Januario</t>
        </is>
      </c>
      <c r="F2886" s="2" t="n">
        <v>2195</v>
      </c>
      <c r="G2886" s="2" t="n">
        <v>41.6</v>
      </c>
      <c r="H2886" s="2" t="n">
        <v>53</v>
      </c>
      <c r="I2886" s="2" t="n">
        <v>19</v>
      </c>
      <c r="J2886" s="2" t="inlineStr">
        <is>
          <t>GPA</t>
        </is>
      </c>
      <c r="K2886" s="2">
        <f>IF(I2886&lt;&gt;"",I2886,IFERROR(INDEX(Base!$I:$I,MATCH(1,(Base!$C:$C=C2886)*(Base!$I:$I&lt;&gt;""),0)),0))</f>
        <v/>
      </c>
      <c r="L2886" s="2">
        <f>IF(AND(I2886="",K2886&gt;0),"SIM","NÃO")</f>
        <v/>
      </c>
      <c r="M2886" s="2">
        <f>IF(ISNUMBER(SEARCH("SEPARA",UPPER(C2886))),"NÃO","SIM")</f>
        <v/>
      </c>
      <c r="N2886" s="2">
        <f>IFERROR(H2886/K2886,0)</f>
        <v/>
      </c>
      <c r="O2886" s="2">
        <f>IF(M2886="NÃO","EXCLUÍDO",IF(N2886&lt;Premissas!$B$8,"&lt; 1,00",IF(N2886&lt;Premissas!$B$9,"1,00 – 1,19",IF(N2886&lt;Premissas!$B$10,"1,20 – 1,39",IF(N2886&lt;Premissas!$B$11,"1,40 – 1,59",IF(N2886&lt;Premissas!$B$12,"1,60 – 1,99","≥ 2,00"))))))</f>
        <v/>
      </c>
      <c r="P2886" s="5">
        <f>IF(OR(M2886="NÃO",N2886&lt;Premissas!$B$8),Premissas!$B$13,IF(N2886&lt;Premissas!$B$9,Premissas!$B$14,IF(N2886&lt;Premissas!$B$10,Premissas!$B$15,IF(N2886&lt;Premissas!$B$11,Premissas!$B$16,IF(N2886&lt;Premissas!$B$12,Premissas!$B$17,Premissas!$B$18)))))</f>
        <v/>
      </c>
      <c r="Q2886" s="5">
        <f>IFERROR(P2886/Premissas!$B$4,0)</f>
        <v/>
      </c>
    </row>
    <row r="2887">
      <c r="A2887" s="2" t="n">
        <v>8</v>
      </c>
      <c r="B2887" s="2" t="n">
        <v>1953</v>
      </c>
      <c r="C2887" s="2" t="inlineStr">
        <is>
          <t>SEPARACAO</t>
        </is>
      </c>
      <c r="D2887" s="2" t="inlineStr">
        <is>
          <t>6006590</t>
        </is>
      </c>
      <c r="E2887" s="2" t="inlineStr">
        <is>
          <t>Jose Diogo Da Silva</t>
        </is>
      </c>
      <c r="F2887" s="2" t="n">
        <v>10330</v>
      </c>
      <c r="G2887" s="2" t="n">
        <v>70.20999999999999</v>
      </c>
      <c r="H2887" s="2" t="n">
        <v>147</v>
      </c>
      <c r="I2887" s="2" t="n">
        <v>110</v>
      </c>
      <c r="J2887" s="2" t="inlineStr">
        <is>
          <t>GPA</t>
        </is>
      </c>
      <c r="K2887" s="2">
        <f>IF(I2887&lt;&gt;"",I2887,IFERROR(INDEX(Base!$I:$I,MATCH(1,(Base!$C:$C=C2887)*(Base!$I:$I&lt;&gt;""),0)),0))</f>
        <v/>
      </c>
      <c r="L2887" s="2">
        <f>IF(AND(I2887="",K2887&gt;0),"SIM","NÃO")</f>
        <v/>
      </c>
      <c r="M2887" s="2">
        <f>IF(ISNUMBER(SEARCH("SEPARA",UPPER(C2887))),"NÃO","SIM")</f>
        <v/>
      </c>
      <c r="N2887" s="2">
        <f>IFERROR(H2887/K2887,0)</f>
        <v/>
      </c>
      <c r="O2887" s="2">
        <f>IF(M2887="NÃO","EXCLUÍDO",IF(N2887&lt;Premissas!$B$8,"&lt; 1,00",IF(N2887&lt;Premissas!$B$9,"1,00 – 1,19",IF(N2887&lt;Premissas!$B$10,"1,20 – 1,39",IF(N2887&lt;Premissas!$B$11,"1,40 – 1,59",IF(N2887&lt;Premissas!$B$12,"1,60 – 1,99","≥ 2,00"))))))</f>
        <v/>
      </c>
      <c r="P2887" s="5">
        <f>IF(OR(M2887="NÃO",N2887&lt;Premissas!$B$8),Premissas!$B$13,IF(N2887&lt;Premissas!$B$9,Premissas!$B$14,IF(N2887&lt;Premissas!$B$10,Premissas!$B$15,IF(N2887&lt;Premissas!$B$11,Premissas!$B$16,IF(N2887&lt;Premissas!$B$12,Premissas!$B$17,Premissas!$B$18)))))</f>
        <v/>
      </c>
      <c r="Q2887" s="5">
        <f>IFERROR(P2887/Premissas!$B$4,0)</f>
        <v/>
      </c>
    </row>
    <row r="2888">
      <c r="A2888" s="2" t="n">
        <v>8</v>
      </c>
      <c r="B2888" s="2" t="n">
        <v>1953</v>
      </c>
      <c r="C2888" s="2" t="inlineStr">
        <is>
          <t>SEPARACAO</t>
        </is>
      </c>
      <c r="D2888" s="2" t="inlineStr">
        <is>
          <t>6007023</t>
        </is>
      </c>
      <c r="E2888" s="2" t="inlineStr">
        <is>
          <t>Jonny Jonshonn Silva De Sousa</t>
        </is>
      </c>
      <c r="F2888" s="2" t="n">
        <v>12364</v>
      </c>
      <c r="G2888" s="2" t="n">
        <v>79.98999999999999</v>
      </c>
      <c r="H2888" s="2" t="n">
        <v>155</v>
      </c>
      <c r="I2888" s="2" t="n">
        <v>110</v>
      </c>
      <c r="J2888" s="2" t="inlineStr">
        <is>
          <t>GPA</t>
        </is>
      </c>
      <c r="K2888" s="2">
        <f>IF(I2888&lt;&gt;"",I2888,IFERROR(INDEX(Base!$I:$I,MATCH(1,(Base!$C:$C=C2888)*(Base!$I:$I&lt;&gt;""),0)),0))</f>
        <v/>
      </c>
      <c r="L2888" s="2">
        <f>IF(AND(I2888="",K2888&gt;0),"SIM","NÃO")</f>
        <v/>
      </c>
      <c r="M2888" s="2">
        <f>IF(ISNUMBER(SEARCH("SEPARA",UPPER(C2888))),"NÃO","SIM")</f>
        <v/>
      </c>
      <c r="N2888" s="2">
        <f>IFERROR(H2888/K2888,0)</f>
        <v/>
      </c>
      <c r="O2888" s="2">
        <f>IF(M2888="NÃO","EXCLUÍDO",IF(N2888&lt;Premissas!$B$8,"&lt; 1,00",IF(N2888&lt;Premissas!$B$9,"1,00 – 1,19",IF(N2888&lt;Premissas!$B$10,"1,20 – 1,39",IF(N2888&lt;Premissas!$B$11,"1,40 – 1,59",IF(N2888&lt;Premissas!$B$12,"1,60 – 1,99","≥ 2,00"))))))</f>
        <v/>
      </c>
      <c r="P2888" s="5">
        <f>IF(OR(M2888="NÃO",N2888&lt;Premissas!$B$8),Premissas!$B$13,IF(N2888&lt;Premissas!$B$9,Premissas!$B$14,IF(N2888&lt;Premissas!$B$10,Premissas!$B$15,IF(N2888&lt;Premissas!$B$11,Premissas!$B$16,IF(N2888&lt;Premissas!$B$12,Premissas!$B$17,Premissas!$B$18)))))</f>
        <v/>
      </c>
      <c r="Q2888" s="5">
        <f>IFERROR(P2888/Premissas!$B$4,0)</f>
        <v/>
      </c>
    </row>
    <row r="2889">
      <c r="A2889" s="2" t="n">
        <v>8</v>
      </c>
      <c r="B2889" s="2" t="n">
        <v>1953</v>
      </c>
      <c r="C2889" s="2" t="inlineStr">
        <is>
          <t>SEPARACAO</t>
        </is>
      </c>
      <c r="D2889" s="2" t="inlineStr">
        <is>
          <t>6012663</t>
        </is>
      </c>
      <c r="E2889" s="2" t="inlineStr">
        <is>
          <t>Carlos Kleyton Teixeira Cavalcanti</t>
        </is>
      </c>
      <c r="F2889" s="2" t="n">
        <v>8798</v>
      </c>
      <c r="G2889" s="2" t="n">
        <v>58.97</v>
      </c>
      <c r="H2889" s="2" t="n">
        <v>149</v>
      </c>
      <c r="I2889" s="2" t="n">
        <v>110</v>
      </c>
      <c r="J2889" s="2" t="inlineStr">
        <is>
          <t>GPA</t>
        </is>
      </c>
      <c r="K2889" s="2">
        <f>IF(I2889&lt;&gt;"",I2889,IFERROR(INDEX(Base!$I:$I,MATCH(1,(Base!$C:$C=C2889)*(Base!$I:$I&lt;&gt;""),0)),0))</f>
        <v/>
      </c>
      <c r="L2889" s="2">
        <f>IF(AND(I2889="",K2889&gt;0),"SIM","NÃO")</f>
        <v/>
      </c>
      <c r="M2889" s="2">
        <f>IF(ISNUMBER(SEARCH("SEPARA",UPPER(C2889))),"NÃO","SIM")</f>
        <v/>
      </c>
      <c r="N2889" s="2">
        <f>IFERROR(H2889/K2889,0)</f>
        <v/>
      </c>
      <c r="O2889" s="2">
        <f>IF(M2889="NÃO","EXCLUÍDO",IF(N2889&lt;Premissas!$B$8,"&lt; 1,00",IF(N2889&lt;Premissas!$B$9,"1,00 – 1,19",IF(N2889&lt;Premissas!$B$10,"1,20 – 1,39",IF(N2889&lt;Premissas!$B$11,"1,40 – 1,59",IF(N2889&lt;Premissas!$B$12,"1,60 – 1,99","≥ 2,00"))))))</f>
        <v/>
      </c>
      <c r="P2889" s="5">
        <f>IF(OR(M2889="NÃO",N2889&lt;Premissas!$B$8),Premissas!$B$13,IF(N2889&lt;Premissas!$B$9,Premissas!$B$14,IF(N2889&lt;Premissas!$B$10,Premissas!$B$15,IF(N2889&lt;Premissas!$B$11,Premissas!$B$16,IF(N2889&lt;Premissas!$B$12,Premissas!$B$17,Premissas!$B$18)))))</f>
        <v/>
      </c>
      <c r="Q2889" s="5">
        <f>IFERROR(P2889/Premissas!$B$4,0)</f>
        <v/>
      </c>
    </row>
    <row r="2890">
      <c r="A2890" s="2" t="n">
        <v>8</v>
      </c>
      <c r="B2890" s="2" t="n">
        <v>1953</v>
      </c>
      <c r="C2890" s="2" t="inlineStr">
        <is>
          <t>SEPARACAO</t>
        </is>
      </c>
      <c r="D2890" s="2" t="inlineStr">
        <is>
          <t>6012892</t>
        </is>
      </c>
      <c r="E2890" s="2" t="inlineStr">
        <is>
          <t>Anderson Cleiton De Souza</t>
        </is>
      </c>
      <c r="F2890" s="2" t="n">
        <v>1487</v>
      </c>
      <c r="G2890" s="2" t="n">
        <v>38.74</v>
      </c>
      <c r="H2890" s="2" t="n">
        <v>38</v>
      </c>
      <c r="I2890" s="2" t="n">
        <v>110</v>
      </c>
      <c r="J2890" s="2" t="inlineStr">
        <is>
          <t>GPA</t>
        </is>
      </c>
      <c r="K2890" s="2">
        <f>IF(I2890&lt;&gt;"",I2890,IFERROR(INDEX(Base!$I:$I,MATCH(1,(Base!$C:$C=C2890)*(Base!$I:$I&lt;&gt;""),0)),0))</f>
        <v/>
      </c>
      <c r="L2890" s="2">
        <f>IF(AND(I2890="",K2890&gt;0),"SIM","NÃO")</f>
        <v/>
      </c>
      <c r="M2890" s="2">
        <f>IF(ISNUMBER(SEARCH("SEPARA",UPPER(C2890))),"NÃO","SIM")</f>
        <v/>
      </c>
      <c r="N2890" s="2">
        <f>IFERROR(H2890/K2890,0)</f>
        <v/>
      </c>
      <c r="O2890" s="2">
        <f>IF(M2890="NÃO","EXCLUÍDO",IF(N2890&lt;Premissas!$B$8,"&lt; 1,00",IF(N2890&lt;Premissas!$B$9,"1,00 – 1,19",IF(N2890&lt;Premissas!$B$10,"1,20 – 1,39",IF(N2890&lt;Premissas!$B$11,"1,40 – 1,59",IF(N2890&lt;Premissas!$B$12,"1,60 – 1,99","≥ 2,00"))))))</f>
        <v/>
      </c>
      <c r="P2890" s="5">
        <f>IF(OR(M2890="NÃO",N2890&lt;Premissas!$B$8),Premissas!$B$13,IF(N2890&lt;Premissas!$B$9,Premissas!$B$14,IF(N2890&lt;Premissas!$B$10,Premissas!$B$15,IF(N2890&lt;Premissas!$B$11,Premissas!$B$16,IF(N2890&lt;Premissas!$B$12,Premissas!$B$17,Premissas!$B$18)))))</f>
        <v/>
      </c>
      <c r="Q2890" s="5">
        <f>IFERROR(P2890/Premissas!$B$4,0)</f>
        <v/>
      </c>
    </row>
    <row r="2891">
      <c r="A2891" s="2" t="n">
        <v>8</v>
      </c>
      <c r="B2891" s="2" t="n">
        <v>1953</v>
      </c>
      <c r="C2891" s="2" t="inlineStr">
        <is>
          <t>SEPARACAO</t>
        </is>
      </c>
      <c r="D2891" s="2" t="inlineStr">
        <is>
          <t>6013287</t>
        </is>
      </c>
      <c r="E2891" s="2" t="inlineStr">
        <is>
          <t>Ivison Lucas Dos Santos Silva</t>
        </is>
      </c>
      <c r="F2891" s="2" t="n">
        <v>188</v>
      </c>
      <c r="G2891" s="2" t="n">
        <v>0.48</v>
      </c>
      <c r="H2891" s="2" t="n">
        <v>392</v>
      </c>
      <c r="I2891" s="2" t="n">
        <v>110</v>
      </c>
      <c r="J2891" s="2" t="inlineStr">
        <is>
          <t>GPA</t>
        </is>
      </c>
      <c r="K2891" s="2">
        <f>IF(I2891&lt;&gt;"",I2891,IFERROR(INDEX(Base!$I:$I,MATCH(1,(Base!$C:$C=C2891)*(Base!$I:$I&lt;&gt;""),0)),0))</f>
        <v/>
      </c>
      <c r="L2891" s="2">
        <f>IF(AND(I2891="",K2891&gt;0),"SIM","NÃO")</f>
        <v/>
      </c>
      <c r="M2891" s="2">
        <f>IF(ISNUMBER(SEARCH("SEPARA",UPPER(C2891))),"NÃO","SIM")</f>
        <v/>
      </c>
      <c r="N2891" s="2">
        <f>IFERROR(H2891/K2891,0)</f>
        <v/>
      </c>
      <c r="O2891" s="2">
        <f>IF(M2891="NÃO","EXCLUÍDO",IF(N2891&lt;Premissas!$B$8,"&lt; 1,00",IF(N2891&lt;Premissas!$B$9,"1,00 – 1,19",IF(N2891&lt;Premissas!$B$10,"1,20 – 1,39",IF(N2891&lt;Premissas!$B$11,"1,40 – 1,59",IF(N2891&lt;Premissas!$B$12,"1,60 – 1,99","≥ 2,00"))))))</f>
        <v/>
      </c>
      <c r="P2891" s="5">
        <f>IF(OR(M2891="NÃO",N2891&lt;Premissas!$B$8),Premissas!$B$13,IF(N2891&lt;Premissas!$B$9,Premissas!$B$14,IF(N2891&lt;Premissas!$B$10,Premissas!$B$15,IF(N2891&lt;Premissas!$B$11,Premissas!$B$16,IF(N2891&lt;Premissas!$B$12,Premissas!$B$17,Premissas!$B$18)))))</f>
        <v/>
      </c>
      <c r="Q2891" s="5">
        <f>IFERROR(P2891/Premissas!$B$4,0)</f>
        <v/>
      </c>
    </row>
    <row r="2892">
      <c r="A2892" s="2" t="n">
        <v>8</v>
      </c>
      <c r="B2892" s="2" t="n">
        <v>1953</v>
      </c>
      <c r="C2892" s="2" t="inlineStr">
        <is>
          <t>SEPARACAO</t>
        </is>
      </c>
      <c r="D2892" s="2" t="inlineStr">
        <is>
          <t>6013902</t>
        </is>
      </c>
      <c r="E2892" s="2" t="inlineStr">
        <is>
          <t>Samuel Henrique De Souza Candido</t>
        </is>
      </c>
      <c r="F2892" s="2" t="n">
        <v>7064</v>
      </c>
      <c r="G2892" s="2" t="n">
        <v>60.03</v>
      </c>
      <c r="H2892" s="2" t="n">
        <v>118</v>
      </c>
      <c r="I2892" s="2" t="n">
        <v>110</v>
      </c>
      <c r="J2892" s="2" t="inlineStr">
        <is>
          <t>GPA</t>
        </is>
      </c>
      <c r="K2892" s="2">
        <f>IF(I2892&lt;&gt;"",I2892,IFERROR(INDEX(Base!$I:$I,MATCH(1,(Base!$C:$C=C2892)*(Base!$I:$I&lt;&gt;""),0)),0))</f>
        <v/>
      </c>
      <c r="L2892" s="2">
        <f>IF(AND(I2892="",K2892&gt;0),"SIM","NÃO")</f>
        <v/>
      </c>
      <c r="M2892" s="2">
        <f>IF(ISNUMBER(SEARCH("SEPARA",UPPER(C2892))),"NÃO","SIM")</f>
        <v/>
      </c>
      <c r="N2892" s="2">
        <f>IFERROR(H2892/K2892,0)</f>
        <v/>
      </c>
      <c r="O2892" s="2">
        <f>IF(M2892="NÃO","EXCLUÍDO",IF(N2892&lt;Premissas!$B$8,"&lt; 1,00",IF(N2892&lt;Premissas!$B$9,"1,00 – 1,19",IF(N2892&lt;Premissas!$B$10,"1,20 – 1,39",IF(N2892&lt;Premissas!$B$11,"1,40 – 1,59",IF(N2892&lt;Premissas!$B$12,"1,60 – 1,99","≥ 2,00"))))))</f>
        <v/>
      </c>
      <c r="P2892" s="5">
        <f>IF(OR(M2892="NÃO",N2892&lt;Premissas!$B$8),Premissas!$B$13,IF(N2892&lt;Premissas!$B$9,Premissas!$B$14,IF(N2892&lt;Premissas!$B$10,Premissas!$B$15,IF(N2892&lt;Premissas!$B$11,Premissas!$B$16,IF(N2892&lt;Premissas!$B$12,Premissas!$B$17,Premissas!$B$18)))))</f>
        <v/>
      </c>
      <c r="Q2892" s="5">
        <f>IFERROR(P2892/Premissas!$B$4,0)</f>
        <v/>
      </c>
    </row>
    <row r="2893">
      <c r="A2893" s="2" t="n">
        <v>8</v>
      </c>
      <c r="B2893" s="2" t="n">
        <v>1953</v>
      </c>
      <c r="C2893" s="2" t="inlineStr">
        <is>
          <t>SEPARACAO</t>
        </is>
      </c>
      <c r="D2893" s="2" t="inlineStr">
        <is>
          <t>6024424</t>
        </is>
      </c>
      <c r="E2893" s="2" t="inlineStr">
        <is>
          <t>Lua Lindomar Da Silva</t>
        </is>
      </c>
      <c r="F2893" s="2" t="n">
        <v>3112</v>
      </c>
      <c r="G2893" s="2" t="n">
        <v>21.31</v>
      </c>
      <c r="H2893" s="2" t="n">
        <v>146</v>
      </c>
      <c r="I2893" s="2" t="n">
        <v>110</v>
      </c>
      <c r="J2893" s="2" t="inlineStr">
        <is>
          <t>GPA</t>
        </is>
      </c>
      <c r="K2893" s="2">
        <f>IF(I2893&lt;&gt;"",I2893,IFERROR(INDEX(Base!$I:$I,MATCH(1,(Base!$C:$C=C2893)*(Base!$I:$I&lt;&gt;""),0)),0))</f>
        <v/>
      </c>
      <c r="L2893" s="2">
        <f>IF(AND(I2893="",K2893&gt;0),"SIM","NÃO")</f>
        <v/>
      </c>
      <c r="M2893" s="2">
        <f>IF(ISNUMBER(SEARCH("SEPARA",UPPER(C2893))),"NÃO","SIM")</f>
        <v/>
      </c>
      <c r="N2893" s="2">
        <f>IFERROR(H2893/K2893,0)</f>
        <v/>
      </c>
      <c r="O2893" s="2">
        <f>IF(M2893="NÃO","EXCLUÍDO",IF(N2893&lt;Premissas!$B$8,"&lt; 1,00",IF(N2893&lt;Premissas!$B$9,"1,00 – 1,19",IF(N2893&lt;Premissas!$B$10,"1,20 – 1,39",IF(N2893&lt;Premissas!$B$11,"1,40 – 1,59",IF(N2893&lt;Premissas!$B$12,"1,60 – 1,99","≥ 2,00"))))))</f>
        <v/>
      </c>
      <c r="P2893" s="5">
        <f>IF(OR(M2893="NÃO",N2893&lt;Premissas!$B$8),Premissas!$B$13,IF(N2893&lt;Premissas!$B$9,Premissas!$B$14,IF(N2893&lt;Premissas!$B$10,Premissas!$B$15,IF(N2893&lt;Premissas!$B$11,Premissas!$B$16,IF(N2893&lt;Premissas!$B$12,Premissas!$B$17,Premissas!$B$18)))))</f>
        <v/>
      </c>
      <c r="Q2893" s="5">
        <f>IFERROR(P2893/Premissas!$B$4,0)</f>
        <v/>
      </c>
    </row>
    <row r="2894">
      <c r="A2894" s="2" t="n">
        <v>8</v>
      </c>
      <c r="B2894" s="2" t="n">
        <v>1953</v>
      </c>
      <c r="C2894" s="2" t="inlineStr">
        <is>
          <t>SEPARACAO</t>
        </is>
      </c>
      <c r="D2894" s="2" t="inlineStr">
        <is>
          <t>6024556</t>
        </is>
      </c>
      <c r="E2894" s="2" t="inlineStr">
        <is>
          <t>Moaby Henrique Oliveira Do Nascimento</t>
        </is>
      </c>
      <c r="F2894" s="2" t="n">
        <v>1388</v>
      </c>
      <c r="G2894" s="2" t="n">
        <v>12.3</v>
      </c>
      <c r="H2894" s="2" t="n">
        <v>113</v>
      </c>
      <c r="I2894" s="2" t="n">
        <v>110</v>
      </c>
      <c r="J2894" s="2" t="inlineStr">
        <is>
          <t>GPA</t>
        </is>
      </c>
      <c r="K2894" s="2">
        <f>IF(I2894&lt;&gt;"",I2894,IFERROR(INDEX(Base!$I:$I,MATCH(1,(Base!$C:$C=C2894)*(Base!$I:$I&lt;&gt;""),0)),0))</f>
        <v/>
      </c>
      <c r="L2894" s="2">
        <f>IF(AND(I2894="",K2894&gt;0),"SIM","NÃO")</f>
        <v/>
      </c>
      <c r="M2894" s="2">
        <f>IF(ISNUMBER(SEARCH("SEPARA",UPPER(C2894))),"NÃO","SIM")</f>
        <v/>
      </c>
      <c r="N2894" s="2">
        <f>IFERROR(H2894/K2894,0)</f>
        <v/>
      </c>
      <c r="O2894" s="2">
        <f>IF(M2894="NÃO","EXCLUÍDO",IF(N2894&lt;Premissas!$B$8,"&lt; 1,00",IF(N2894&lt;Premissas!$B$9,"1,00 – 1,19",IF(N2894&lt;Premissas!$B$10,"1,20 – 1,39",IF(N2894&lt;Premissas!$B$11,"1,40 – 1,59",IF(N2894&lt;Premissas!$B$12,"1,60 – 1,99","≥ 2,00"))))))</f>
        <v/>
      </c>
      <c r="P2894" s="5">
        <f>IF(OR(M2894="NÃO",N2894&lt;Premissas!$B$8),Premissas!$B$13,IF(N2894&lt;Premissas!$B$9,Premissas!$B$14,IF(N2894&lt;Premissas!$B$10,Premissas!$B$15,IF(N2894&lt;Premissas!$B$11,Premissas!$B$16,IF(N2894&lt;Premissas!$B$12,Premissas!$B$17,Premissas!$B$18)))))</f>
        <v/>
      </c>
      <c r="Q2894" s="5">
        <f>IFERROR(P2894/Premissas!$B$4,0)</f>
        <v/>
      </c>
    </row>
    <row r="2895">
      <c r="A2895" s="2" t="n">
        <v>8</v>
      </c>
      <c r="B2895" s="2" t="n">
        <v>1953</v>
      </c>
      <c r="C2895" s="2" t="inlineStr">
        <is>
          <t>SEPARACAO</t>
        </is>
      </c>
      <c r="D2895" s="2" t="inlineStr">
        <is>
          <t>6027784</t>
        </is>
      </c>
      <c r="E2895" s="2" t="inlineStr">
        <is>
          <t>Ingrid Lira Da Silva</t>
        </is>
      </c>
      <c r="F2895" s="2" t="n">
        <v>1693</v>
      </c>
      <c r="G2895" s="2" t="n">
        <v>15.27</v>
      </c>
      <c r="H2895" s="2" t="n">
        <v>111</v>
      </c>
      <c r="I2895" s="2" t="n">
        <v>110</v>
      </c>
      <c r="J2895" s="2" t="inlineStr">
        <is>
          <t>GPA</t>
        </is>
      </c>
      <c r="K2895" s="2">
        <f>IF(I2895&lt;&gt;"",I2895,IFERROR(INDEX(Base!$I:$I,MATCH(1,(Base!$C:$C=C2895)*(Base!$I:$I&lt;&gt;""),0)),0))</f>
        <v/>
      </c>
      <c r="L2895" s="2">
        <f>IF(AND(I2895="",K2895&gt;0),"SIM","NÃO")</f>
        <v/>
      </c>
      <c r="M2895" s="2">
        <f>IF(ISNUMBER(SEARCH("SEPARA",UPPER(C2895))),"NÃO","SIM")</f>
        <v/>
      </c>
      <c r="N2895" s="2">
        <f>IFERROR(H2895/K2895,0)</f>
        <v/>
      </c>
      <c r="O2895" s="2">
        <f>IF(M2895="NÃO","EXCLUÍDO",IF(N2895&lt;Premissas!$B$8,"&lt; 1,00",IF(N2895&lt;Premissas!$B$9,"1,00 – 1,19",IF(N2895&lt;Premissas!$B$10,"1,20 – 1,39",IF(N2895&lt;Premissas!$B$11,"1,40 – 1,59",IF(N2895&lt;Premissas!$B$12,"1,60 – 1,99","≥ 2,00"))))))</f>
        <v/>
      </c>
      <c r="P2895" s="5">
        <f>IF(OR(M2895="NÃO",N2895&lt;Premissas!$B$8),Premissas!$B$13,IF(N2895&lt;Premissas!$B$9,Premissas!$B$14,IF(N2895&lt;Premissas!$B$10,Premissas!$B$15,IF(N2895&lt;Premissas!$B$11,Premissas!$B$16,IF(N2895&lt;Premissas!$B$12,Premissas!$B$17,Premissas!$B$18)))))</f>
        <v/>
      </c>
      <c r="Q2895" s="5">
        <f>IFERROR(P2895/Premissas!$B$4,0)</f>
        <v/>
      </c>
    </row>
    <row r="2896">
      <c r="A2896" s="2" t="n">
        <v>8</v>
      </c>
      <c r="B2896" s="2" t="n">
        <v>1953</v>
      </c>
      <c r="C2896" s="2" t="inlineStr">
        <is>
          <t>SEPARACAO</t>
        </is>
      </c>
      <c r="D2896" s="2" t="inlineStr">
        <is>
          <t>6027881</t>
        </is>
      </c>
      <c r="E2896" s="2" t="inlineStr">
        <is>
          <t>Rayana Das Neves Do Nascimento</t>
        </is>
      </c>
      <c r="F2896" s="2" t="n">
        <v>3392</v>
      </c>
      <c r="G2896" s="2" t="n">
        <v>19.5</v>
      </c>
      <c r="H2896" s="2" t="n">
        <v>174</v>
      </c>
      <c r="I2896" s="2" t="n">
        <v>110</v>
      </c>
      <c r="J2896" s="2" t="inlineStr">
        <is>
          <t>GPA</t>
        </is>
      </c>
      <c r="K2896" s="2">
        <f>IF(I2896&lt;&gt;"",I2896,IFERROR(INDEX(Base!$I:$I,MATCH(1,(Base!$C:$C=C2896)*(Base!$I:$I&lt;&gt;""),0)),0))</f>
        <v/>
      </c>
      <c r="L2896" s="2">
        <f>IF(AND(I2896="",K2896&gt;0),"SIM","NÃO")</f>
        <v/>
      </c>
      <c r="M2896" s="2">
        <f>IF(ISNUMBER(SEARCH("SEPARA",UPPER(C2896))),"NÃO","SIM")</f>
        <v/>
      </c>
      <c r="N2896" s="2">
        <f>IFERROR(H2896/K2896,0)</f>
        <v/>
      </c>
      <c r="O2896" s="2">
        <f>IF(M2896="NÃO","EXCLUÍDO",IF(N2896&lt;Premissas!$B$8,"&lt; 1,00",IF(N2896&lt;Premissas!$B$9,"1,00 – 1,19",IF(N2896&lt;Premissas!$B$10,"1,20 – 1,39",IF(N2896&lt;Premissas!$B$11,"1,40 – 1,59",IF(N2896&lt;Premissas!$B$12,"1,60 – 1,99","≥ 2,00"))))))</f>
        <v/>
      </c>
      <c r="P2896" s="5">
        <f>IF(OR(M2896="NÃO",N2896&lt;Premissas!$B$8),Premissas!$B$13,IF(N2896&lt;Premissas!$B$9,Premissas!$B$14,IF(N2896&lt;Premissas!$B$10,Premissas!$B$15,IF(N2896&lt;Premissas!$B$11,Premissas!$B$16,IF(N2896&lt;Premissas!$B$12,Premissas!$B$17,Premissas!$B$18)))))</f>
        <v/>
      </c>
      <c r="Q2896" s="5">
        <f>IFERROR(P2896/Premissas!$B$4,0)</f>
        <v/>
      </c>
    </row>
    <row r="2897">
      <c r="A2897" s="2" t="n">
        <v>8</v>
      </c>
      <c r="B2897" s="2" t="n">
        <v>1953</v>
      </c>
      <c r="C2897" s="2" t="inlineStr">
        <is>
          <t>SEPARACAO</t>
        </is>
      </c>
      <c r="D2897" s="2" t="inlineStr">
        <is>
          <t>6027890</t>
        </is>
      </c>
      <c r="E2897" s="2" t="inlineStr">
        <is>
          <t>Rucenita Francisca De Souza</t>
        </is>
      </c>
      <c r="F2897" s="2" t="n">
        <v>4867</v>
      </c>
      <c r="G2897" s="2" t="n">
        <v>47.14</v>
      </c>
      <c r="H2897" s="2" t="n">
        <v>103</v>
      </c>
      <c r="I2897" s="2" t="n">
        <v>110</v>
      </c>
      <c r="J2897" s="2" t="inlineStr">
        <is>
          <t>GPA</t>
        </is>
      </c>
      <c r="K2897" s="2">
        <f>IF(I2897&lt;&gt;"",I2897,IFERROR(INDEX(Base!$I:$I,MATCH(1,(Base!$C:$C=C2897)*(Base!$I:$I&lt;&gt;""),0)),0))</f>
        <v/>
      </c>
      <c r="L2897" s="2">
        <f>IF(AND(I2897="",K2897&gt;0),"SIM","NÃO")</f>
        <v/>
      </c>
      <c r="M2897" s="2">
        <f>IF(ISNUMBER(SEARCH("SEPARA",UPPER(C2897))),"NÃO","SIM")</f>
        <v/>
      </c>
      <c r="N2897" s="2">
        <f>IFERROR(H2897/K2897,0)</f>
        <v/>
      </c>
      <c r="O2897" s="2">
        <f>IF(M2897="NÃO","EXCLUÍDO",IF(N2897&lt;Premissas!$B$8,"&lt; 1,00",IF(N2897&lt;Premissas!$B$9,"1,00 – 1,19",IF(N2897&lt;Premissas!$B$10,"1,20 – 1,39",IF(N2897&lt;Premissas!$B$11,"1,40 – 1,59",IF(N2897&lt;Premissas!$B$12,"1,60 – 1,99","≥ 2,00"))))))</f>
        <v/>
      </c>
      <c r="P2897" s="5">
        <f>IF(OR(M2897="NÃO",N2897&lt;Premissas!$B$8),Premissas!$B$13,IF(N2897&lt;Premissas!$B$9,Premissas!$B$14,IF(N2897&lt;Premissas!$B$10,Premissas!$B$15,IF(N2897&lt;Premissas!$B$11,Premissas!$B$16,IF(N2897&lt;Premissas!$B$12,Premissas!$B$17,Premissas!$B$18)))))</f>
        <v/>
      </c>
      <c r="Q2897" s="5">
        <f>IFERROR(P2897/Premissas!$B$4,0)</f>
        <v/>
      </c>
    </row>
    <row r="2898">
      <c r="A2898" s="2" t="n">
        <v>8</v>
      </c>
      <c r="B2898" s="2" t="n">
        <v>1953</v>
      </c>
      <c r="C2898" s="2" t="inlineStr">
        <is>
          <t>SEPARACAO</t>
        </is>
      </c>
      <c r="D2898" s="2" t="inlineStr">
        <is>
          <t>6027989</t>
        </is>
      </c>
      <c r="E2898" s="2" t="inlineStr">
        <is>
          <t>Liliane Marcela Da Silva Souza</t>
        </is>
      </c>
      <c r="F2898" s="2" t="n">
        <v>2158</v>
      </c>
      <c r="G2898" s="2" t="n">
        <v>18.15</v>
      </c>
      <c r="H2898" s="2" t="n">
        <v>119</v>
      </c>
      <c r="I2898" s="2" t="n">
        <v>110</v>
      </c>
      <c r="J2898" s="2" t="inlineStr">
        <is>
          <t>GPA</t>
        </is>
      </c>
      <c r="K2898" s="2">
        <f>IF(I2898&lt;&gt;"",I2898,IFERROR(INDEX(Base!$I:$I,MATCH(1,(Base!$C:$C=C2898)*(Base!$I:$I&lt;&gt;""),0)),0))</f>
        <v/>
      </c>
      <c r="L2898" s="2">
        <f>IF(AND(I2898="",K2898&gt;0),"SIM","NÃO")</f>
        <v/>
      </c>
      <c r="M2898" s="2">
        <f>IF(ISNUMBER(SEARCH("SEPARA",UPPER(C2898))),"NÃO","SIM")</f>
        <v/>
      </c>
      <c r="N2898" s="2">
        <f>IFERROR(H2898/K2898,0)</f>
        <v/>
      </c>
      <c r="O2898" s="2">
        <f>IF(M2898="NÃO","EXCLUÍDO",IF(N2898&lt;Premissas!$B$8,"&lt; 1,00",IF(N2898&lt;Premissas!$B$9,"1,00 – 1,19",IF(N2898&lt;Premissas!$B$10,"1,20 – 1,39",IF(N2898&lt;Premissas!$B$11,"1,40 – 1,59",IF(N2898&lt;Premissas!$B$12,"1,60 – 1,99","≥ 2,00"))))))</f>
        <v/>
      </c>
      <c r="P2898" s="5">
        <f>IF(OR(M2898="NÃO",N2898&lt;Premissas!$B$8),Premissas!$B$13,IF(N2898&lt;Premissas!$B$9,Premissas!$B$14,IF(N2898&lt;Premissas!$B$10,Premissas!$B$15,IF(N2898&lt;Premissas!$B$11,Premissas!$B$16,IF(N2898&lt;Premissas!$B$12,Premissas!$B$17,Premissas!$B$18)))))</f>
        <v/>
      </c>
      <c r="Q2898" s="5">
        <f>IFERROR(P2898/Premissas!$B$4,0)</f>
        <v/>
      </c>
    </row>
    <row r="2899">
      <c r="A2899" s="2" t="n">
        <v>8</v>
      </c>
      <c r="B2899" s="2" t="n">
        <v>1953</v>
      </c>
      <c r="C2899" s="2" t="inlineStr">
        <is>
          <t>SEPARACAO</t>
        </is>
      </c>
      <c r="D2899" s="2" t="inlineStr">
        <is>
          <t>6028110</t>
        </is>
      </c>
      <c r="E2899" s="2" t="inlineStr">
        <is>
          <t>Anibal Tito Da Silva Junior</t>
        </is>
      </c>
      <c r="F2899" s="2" t="n">
        <v>6287</v>
      </c>
      <c r="G2899" s="2" t="n">
        <v>48.81</v>
      </c>
      <c r="H2899" s="2" t="n">
        <v>129</v>
      </c>
      <c r="I2899" s="2" t="n">
        <v>110</v>
      </c>
      <c r="J2899" s="2" t="inlineStr">
        <is>
          <t>GPA</t>
        </is>
      </c>
      <c r="K2899" s="2">
        <f>IF(I2899&lt;&gt;"",I2899,IFERROR(INDEX(Base!$I:$I,MATCH(1,(Base!$C:$C=C2899)*(Base!$I:$I&lt;&gt;""),0)),0))</f>
        <v/>
      </c>
      <c r="L2899" s="2">
        <f>IF(AND(I2899="",K2899&gt;0),"SIM","NÃO")</f>
        <v/>
      </c>
      <c r="M2899" s="2">
        <f>IF(ISNUMBER(SEARCH("SEPARA",UPPER(C2899))),"NÃO","SIM")</f>
        <v/>
      </c>
      <c r="N2899" s="2">
        <f>IFERROR(H2899/K2899,0)</f>
        <v/>
      </c>
      <c r="O2899" s="2">
        <f>IF(M2899="NÃO","EXCLUÍDO",IF(N2899&lt;Premissas!$B$8,"&lt; 1,00",IF(N2899&lt;Premissas!$B$9,"1,00 – 1,19",IF(N2899&lt;Premissas!$B$10,"1,20 – 1,39",IF(N2899&lt;Premissas!$B$11,"1,40 – 1,59",IF(N2899&lt;Premissas!$B$12,"1,60 – 1,99","≥ 2,00"))))))</f>
        <v/>
      </c>
      <c r="P2899" s="5">
        <f>IF(OR(M2899="NÃO",N2899&lt;Premissas!$B$8),Premissas!$B$13,IF(N2899&lt;Premissas!$B$9,Premissas!$B$14,IF(N2899&lt;Premissas!$B$10,Premissas!$B$15,IF(N2899&lt;Premissas!$B$11,Premissas!$B$16,IF(N2899&lt;Premissas!$B$12,Premissas!$B$17,Premissas!$B$18)))))</f>
        <v/>
      </c>
      <c r="Q2899" s="5">
        <f>IFERROR(P2899/Premissas!$B$4,0)</f>
        <v/>
      </c>
    </row>
    <row r="2900">
      <c r="A2900" s="2" t="n">
        <v>8</v>
      </c>
      <c r="B2900" s="2" t="n">
        <v>1953</v>
      </c>
      <c r="C2900" s="2" t="inlineStr">
        <is>
          <t>SEPARACAO</t>
        </is>
      </c>
      <c r="D2900" s="2" t="inlineStr">
        <is>
          <t>6029493</t>
        </is>
      </c>
      <c r="E2900" s="2" t="inlineStr">
        <is>
          <t>Hugo Xavier De Oliveira</t>
        </is>
      </c>
      <c r="F2900" s="2" t="n">
        <v>653</v>
      </c>
      <c r="G2900" s="2" t="n">
        <v>2.32</v>
      </c>
      <c r="H2900" s="2" t="n">
        <v>281</v>
      </c>
      <c r="I2900" s="2" t="n">
        <v>110</v>
      </c>
      <c r="J2900" s="2" t="inlineStr">
        <is>
          <t>GPA</t>
        </is>
      </c>
      <c r="K2900" s="2">
        <f>IF(I2900&lt;&gt;"",I2900,IFERROR(INDEX(Base!$I:$I,MATCH(1,(Base!$C:$C=C2900)*(Base!$I:$I&lt;&gt;""),0)),0))</f>
        <v/>
      </c>
      <c r="L2900" s="2">
        <f>IF(AND(I2900="",K2900&gt;0),"SIM","NÃO")</f>
        <v/>
      </c>
      <c r="M2900" s="2">
        <f>IF(ISNUMBER(SEARCH("SEPARA",UPPER(C2900))),"NÃO","SIM")</f>
        <v/>
      </c>
      <c r="N2900" s="2">
        <f>IFERROR(H2900/K2900,0)</f>
        <v/>
      </c>
      <c r="O2900" s="2">
        <f>IF(M2900="NÃO","EXCLUÍDO",IF(N2900&lt;Premissas!$B$8,"&lt; 1,00",IF(N2900&lt;Premissas!$B$9,"1,00 – 1,19",IF(N2900&lt;Premissas!$B$10,"1,20 – 1,39",IF(N2900&lt;Premissas!$B$11,"1,40 – 1,59",IF(N2900&lt;Premissas!$B$12,"1,60 – 1,99","≥ 2,00"))))))</f>
        <v/>
      </c>
      <c r="P2900" s="5">
        <f>IF(OR(M2900="NÃO",N2900&lt;Premissas!$B$8),Premissas!$B$13,IF(N2900&lt;Premissas!$B$9,Premissas!$B$14,IF(N2900&lt;Premissas!$B$10,Premissas!$B$15,IF(N2900&lt;Premissas!$B$11,Premissas!$B$16,IF(N2900&lt;Premissas!$B$12,Premissas!$B$17,Premissas!$B$18)))))</f>
        <v/>
      </c>
      <c r="Q2900" s="5">
        <f>IFERROR(P2900/Premissas!$B$4,0)</f>
        <v/>
      </c>
    </row>
    <row r="2901">
      <c r="A2901" s="2" t="n">
        <v>8</v>
      </c>
      <c r="B2901" s="2" t="n">
        <v>1953</v>
      </c>
      <c r="C2901" s="2" t="inlineStr">
        <is>
          <t>SEPARACAO</t>
        </is>
      </c>
      <c r="D2901" s="2" t="inlineStr">
        <is>
          <t>6031102</t>
        </is>
      </c>
      <c r="E2901" s="2" t="inlineStr">
        <is>
          <t>Jose Leandro De Melo Silva</t>
        </is>
      </c>
      <c r="F2901" s="2" t="n">
        <v>163</v>
      </c>
      <c r="G2901" s="2" t="n">
        <v>0.65</v>
      </c>
      <c r="H2901" s="2" t="n">
        <v>251</v>
      </c>
      <c r="I2901" s="2" t="n">
        <v>110</v>
      </c>
      <c r="J2901" s="2" t="inlineStr">
        <is>
          <t>GPA</t>
        </is>
      </c>
      <c r="K2901" s="2">
        <f>IF(I2901&lt;&gt;"",I2901,IFERROR(INDEX(Base!$I:$I,MATCH(1,(Base!$C:$C=C2901)*(Base!$I:$I&lt;&gt;""),0)),0))</f>
        <v/>
      </c>
      <c r="L2901" s="2">
        <f>IF(AND(I2901="",K2901&gt;0),"SIM","NÃO")</f>
        <v/>
      </c>
      <c r="M2901" s="2">
        <f>IF(ISNUMBER(SEARCH("SEPARA",UPPER(C2901))),"NÃO","SIM")</f>
        <v/>
      </c>
      <c r="N2901" s="2">
        <f>IFERROR(H2901/K2901,0)</f>
        <v/>
      </c>
      <c r="O2901" s="2">
        <f>IF(M2901="NÃO","EXCLUÍDO",IF(N2901&lt;Premissas!$B$8,"&lt; 1,00",IF(N2901&lt;Premissas!$B$9,"1,00 – 1,19",IF(N2901&lt;Premissas!$B$10,"1,20 – 1,39",IF(N2901&lt;Premissas!$B$11,"1,40 – 1,59",IF(N2901&lt;Premissas!$B$12,"1,60 – 1,99","≥ 2,00"))))))</f>
        <v/>
      </c>
      <c r="P2901" s="5">
        <f>IF(OR(M2901="NÃO",N2901&lt;Premissas!$B$8),Premissas!$B$13,IF(N2901&lt;Premissas!$B$9,Premissas!$B$14,IF(N2901&lt;Premissas!$B$10,Premissas!$B$15,IF(N2901&lt;Premissas!$B$11,Premissas!$B$16,IF(N2901&lt;Premissas!$B$12,Premissas!$B$17,Premissas!$B$18)))))</f>
        <v/>
      </c>
      <c r="Q2901" s="5">
        <f>IFERROR(P2901/Premissas!$B$4,0)</f>
        <v/>
      </c>
    </row>
    <row r="2902">
      <c r="A2902" s="2" t="n">
        <v>8</v>
      </c>
      <c r="B2902" s="2" t="n">
        <v>1953</v>
      </c>
      <c r="C2902" s="2" t="inlineStr">
        <is>
          <t>CARREGAMENTO</t>
        </is>
      </c>
      <c r="D2902" s="2" t="inlineStr">
        <is>
          <t>634064</t>
        </is>
      </c>
      <c r="E2902" s="2" t="inlineStr">
        <is>
          <t>GIVANILDO RIBEIRO DA SILVA</t>
        </is>
      </c>
      <c r="F2902" s="2" t="n">
        <v>1010</v>
      </c>
      <c r="G2902" s="2" t="n">
        <v>30.15</v>
      </c>
      <c r="H2902" s="2" t="n">
        <v>33</v>
      </c>
      <c r="I2902" s="2" t="n">
        <v>18</v>
      </c>
      <c r="J2902" s="2" t="inlineStr">
        <is>
          <t>GPA</t>
        </is>
      </c>
      <c r="K2902" s="2">
        <f>IF(I2902&lt;&gt;"",I2902,IFERROR(INDEX(Base!$I:$I,MATCH(1,(Base!$C:$C=C2902)*(Base!$I:$I&lt;&gt;""),0)),0))</f>
        <v/>
      </c>
      <c r="L2902" s="2">
        <f>IF(AND(I2902="",K2902&gt;0),"SIM","NÃO")</f>
        <v/>
      </c>
      <c r="M2902" s="2">
        <f>IF(ISNUMBER(SEARCH("SEPARA",UPPER(C2902))),"NÃO","SIM")</f>
        <v/>
      </c>
      <c r="N2902" s="2">
        <f>IFERROR(H2902/K2902,0)</f>
        <v/>
      </c>
      <c r="O2902" s="2">
        <f>IF(M2902="NÃO","EXCLUÍDO",IF(N2902&lt;Premissas!$B$8,"&lt; 1,00",IF(N2902&lt;Premissas!$B$9,"1,00 – 1,19",IF(N2902&lt;Premissas!$B$10,"1,20 – 1,39",IF(N2902&lt;Premissas!$B$11,"1,40 – 1,59",IF(N2902&lt;Premissas!$B$12,"1,60 – 1,99","≥ 2,00"))))))</f>
        <v/>
      </c>
      <c r="P2902" s="5">
        <f>IF(OR(M2902="NÃO",N2902&lt;Premissas!$B$8),Premissas!$B$13,IF(N2902&lt;Premissas!$B$9,Premissas!$B$14,IF(N2902&lt;Premissas!$B$10,Premissas!$B$15,IF(N2902&lt;Premissas!$B$11,Premissas!$B$16,IF(N2902&lt;Premissas!$B$12,Premissas!$B$17,Premissas!$B$18)))))</f>
        <v/>
      </c>
      <c r="Q2902" s="5">
        <f>IFERROR(P2902/Premissas!$B$4,0)</f>
        <v/>
      </c>
    </row>
    <row r="2903">
      <c r="A2903" s="2" t="n">
        <v>8</v>
      </c>
      <c r="B2903" s="2" t="n">
        <v>1953</v>
      </c>
      <c r="C2903" s="2" t="inlineStr">
        <is>
          <t>PUXADA RECEB</t>
        </is>
      </c>
      <c r="D2903" s="2" t="inlineStr">
        <is>
          <t>634064</t>
        </is>
      </c>
      <c r="E2903" s="2" t="inlineStr">
        <is>
          <t>GIVANILDO RIBEIRO DA SILVA</t>
        </is>
      </c>
      <c r="F2903" s="2" t="n">
        <v>68</v>
      </c>
      <c r="G2903" s="2" t="n">
        <v>0.72</v>
      </c>
      <c r="H2903" s="2" t="n">
        <v>94</v>
      </c>
      <c r="I2903" s="2" t="n">
        <v>15</v>
      </c>
      <c r="J2903" s="2" t="inlineStr">
        <is>
          <t>GPA</t>
        </is>
      </c>
      <c r="K2903" s="2">
        <f>IF(I2903&lt;&gt;"",I2903,IFERROR(INDEX(Base!$I:$I,MATCH(1,(Base!$C:$C=C2903)*(Base!$I:$I&lt;&gt;""),0)),0))</f>
        <v/>
      </c>
      <c r="L2903" s="2">
        <f>IF(AND(I2903="",K2903&gt;0),"SIM","NÃO")</f>
        <v/>
      </c>
      <c r="M2903" s="2">
        <f>IF(ISNUMBER(SEARCH("SEPARA",UPPER(C2903))),"NÃO","SIM")</f>
        <v/>
      </c>
      <c r="N2903" s="2">
        <f>IFERROR(H2903/K2903,0)</f>
        <v/>
      </c>
      <c r="O2903" s="2">
        <f>IF(M2903="NÃO","EXCLUÍDO",IF(N2903&lt;Premissas!$B$8,"&lt; 1,00",IF(N2903&lt;Premissas!$B$9,"1,00 – 1,19",IF(N2903&lt;Premissas!$B$10,"1,20 – 1,39",IF(N2903&lt;Premissas!$B$11,"1,40 – 1,59",IF(N2903&lt;Premissas!$B$12,"1,60 – 1,99","≥ 2,00"))))))</f>
        <v/>
      </c>
      <c r="P2903" s="5">
        <f>IF(OR(M2903="NÃO",N2903&lt;Premissas!$B$8),Premissas!$B$13,IF(N2903&lt;Premissas!$B$9,Premissas!$B$14,IF(N2903&lt;Premissas!$B$10,Premissas!$B$15,IF(N2903&lt;Premissas!$B$11,Premissas!$B$16,IF(N2903&lt;Premissas!$B$12,Premissas!$B$17,Premissas!$B$18)))))</f>
        <v/>
      </c>
      <c r="Q2903" s="5">
        <f>IFERROR(P2903/Premissas!$B$4,0)</f>
        <v/>
      </c>
    </row>
    <row r="2904">
      <c r="A2904" s="2" t="n">
        <v>8</v>
      </c>
      <c r="B2904" s="2" t="n">
        <v>1953</v>
      </c>
      <c r="C2904" s="2" t="inlineStr">
        <is>
          <t>RECEBIMENTO</t>
        </is>
      </c>
      <c r="D2904" s="2" t="inlineStr">
        <is>
          <t>634064</t>
        </is>
      </c>
      <c r="E2904" s="2" t="inlineStr">
        <is>
          <t>GIVANILDO RIBEIRO DA SILVA</t>
        </is>
      </c>
      <c r="F2904" s="2" t="n">
        <v>774</v>
      </c>
      <c r="G2904" s="2" t="n">
        <v>21.98</v>
      </c>
      <c r="H2904" s="2" t="n">
        <v>35</v>
      </c>
      <c r="I2904" s="2" t="n">
        <v>19</v>
      </c>
      <c r="J2904" s="2" t="inlineStr">
        <is>
          <t>GPA</t>
        </is>
      </c>
      <c r="K2904" s="2">
        <f>IF(I2904&lt;&gt;"",I2904,IFERROR(INDEX(Base!$I:$I,MATCH(1,(Base!$C:$C=C2904)*(Base!$I:$I&lt;&gt;""),0)),0))</f>
        <v/>
      </c>
      <c r="L2904" s="2">
        <f>IF(AND(I2904="",K2904&gt;0),"SIM","NÃO")</f>
        <v/>
      </c>
      <c r="M2904" s="2">
        <f>IF(ISNUMBER(SEARCH("SEPARA",UPPER(C2904))),"NÃO","SIM")</f>
        <v/>
      </c>
      <c r="N2904" s="2">
        <f>IFERROR(H2904/K2904,0)</f>
        <v/>
      </c>
      <c r="O2904" s="2">
        <f>IF(M2904="NÃO","EXCLUÍDO",IF(N2904&lt;Premissas!$B$8,"&lt; 1,00",IF(N2904&lt;Premissas!$B$9,"1,00 – 1,19",IF(N2904&lt;Premissas!$B$10,"1,20 – 1,39",IF(N2904&lt;Premissas!$B$11,"1,40 – 1,59",IF(N2904&lt;Premissas!$B$12,"1,60 – 1,99","≥ 2,00"))))))</f>
        <v/>
      </c>
      <c r="P2904" s="5">
        <f>IF(OR(M2904="NÃO",N2904&lt;Premissas!$B$8),Premissas!$B$13,IF(N2904&lt;Premissas!$B$9,Premissas!$B$14,IF(N2904&lt;Premissas!$B$10,Premissas!$B$15,IF(N2904&lt;Premissas!$B$11,Premissas!$B$16,IF(N2904&lt;Premissas!$B$12,Premissas!$B$17,Premissas!$B$18)))))</f>
        <v/>
      </c>
      <c r="Q2904" s="5">
        <f>IFERROR(P2904/Premissas!$B$4,0)</f>
        <v/>
      </c>
    </row>
    <row r="2905">
      <c r="A2905" s="2" t="n">
        <v>8</v>
      </c>
      <c r="B2905" s="2" t="n">
        <v>1953</v>
      </c>
      <c r="C2905" s="2" t="inlineStr">
        <is>
          <t>SEPARACAO</t>
        </is>
      </c>
      <c r="D2905" s="2" t="inlineStr">
        <is>
          <t>634064</t>
        </is>
      </c>
      <c r="E2905" s="2" t="inlineStr">
        <is>
          <t>GIVANILDO RIBEIRO DA SILVA</t>
        </is>
      </c>
      <c r="F2905" s="2" t="n">
        <v>310</v>
      </c>
      <c r="G2905" s="2" t="n">
        <v>1.75</v>
      </c>
      <c r="H2905" s="2" t="n">
        <v>177</v>
      </c>
      <c r="I2905" s="2" t="n">
        <v>110</v>
      </c>
      <c r="J2905" s="2" t="inlineStr">
        <is>
          <t>GPA</t>
        </is>
      </c>
      <c r="K2905" s="2">
        <f>IF(I2905&lt;&gt;"",I2905,IFERROR(INDEX(Base!$I:$I,MATCH(1,(Base!$C:$C=C2905)*(Base!$I:$I&lt;&gt;""),0)),0))</f>
        <v/>
      </c>
      <c r="L2905" s="2">
        <f>IF(AND(I2905="",K2905&gt;0),"SIM","NÃO")</f>
        <v/>
      </c>
      <c r="M2905" s="2">
        <f>IF(ISNUMBER(SEARCH("SEPARA",UPPER(C2905))),"NÃO","SIM")</f>
        <v/>
      </c>
      <c r="N2905" s="2">
        <f>IFERROR(H2905/K2905,0)</f>
        <v/>
      </c>
      <c r="O2905" s="2">
        <f>IF(M2905="NÃO","EXCLUÍDO",IF(N2905&lt;Premissas!$B$8,"&lt; 1,00",IF(N2905&lt;Premissas!$B$9,"1,00 – 1,19",IF(N2905&lt;Premissas!$B$10,"1,20 – 1,39",IF(N2905&lt;Premissas!$B$11,"1,40 – 1,59",IF(N2905&lt;Premissas!$B$12,"1,60 – 1,99","≥ 2,00"))))))</f>
        <v/>
      </c>
      <c r="P2905" s="5">
        <f>IF(OR(M2905="NÃO",N2905&lt;Premissas!$B$8),Premissas!$B$13,IF(N2905&lt;Premissas!$B$9,Premissas!$B$14,IF(N2905&lt;Premissas!$B$10,Premissas!$B$15,IF(N2905&lt;Premissas!$B$11,Premissas!$B$16,IF(N2905&lt;Premissas!$B$12,Premissas!$B$17,Premissas!$B$18)))))</f>
        <v/>
      </c>
      <c r="Q2905" s="5">
        <f>IFERROR(P2905/Premissas!$B$4,0)</f>
        <v/>
      </c>
    </row>
    <row r="2906">
      <c r="A2906" s="2" t="n">
        <v>8</v>
      </c>
      <c r="B2906" s="2" t="n">
        <v>1953</v>
      </c>
      <c r="C2906" s="2" t="inlineStr">
        <is>
          <t>CARREGAMENTO</t>
        </is>
      </c>
      <c r="D2906" s="2" t="inlineStr">
        <is>
          <t>650416</t>
        </is>
      </c>
      <c r="E2906" s="2" t="inlineStr">
        <is>
          <t>JORGE DANILO REIS GOMES</t>
        </is>
      </c>
      <c r="F2906" s="2" t="n">
        <v>1317</v>
      </c>
      <c r="G2906" s="2" t="n">
        <v>19.12</v>
      </c>
      <c r="H2906" s="2" t="n">
        <v>69</v>
      </c>
      <c r="I2906" s="2" t="n">
        <v>18</v>
      </c>
      <c r="J2906" s="2" t="inlineStr">
        <is>
          <t>GPA</t>
        </is>
      </c>
      <c r="K2906" s="2">
        <f>IF(I2906&lt;&gt;"",I2906,IFERROR(INDEX(Base!$I:$I,MATCH(1,(Base!$C:$C=C2906)*(Base!$I:$I&lt;&gt;""),0)),0))</f>
        <v/>
      </c>
      <c r="L2906" s="2">
        <f>IF(AND(I2906="",K2906&gt;0),"SIM","NÃO")</f>
        <v/>
      </c>
      <c r="M2906" s="2">
        <f>IF(ISNUMBER(SEARCH("SEPARA",UPPER(C2906))),"NÃO","SIM")</f>
        <v/>
      </c>
      <c r="N2906" s="2">
        <f>IFERROR(H2906/K2906,0)</f>
        <v/>
      </c>
      <c r="O2906" s="2">
        <f>IF(M2906="NÃO","EXCLUÍDO",IF(N2906&lt;Premissas!$B$8,"&lt; 1,00",IF(N2906&lt;Premissas!$B$9,"1,00 – 1,19",IF(N2906&lt;Premissas!$B$10,"1,20 – 1,39",IF(N2906&lt;Premissas!$B$11,"1,40 – 1,59",IF(N2906&lt;Premissas!$B$12,"1,60 – 1,99","≥ 2,00"))))))</f>
        <v/>
      </c>
      <c r="P2906" s="5">
        <f>IF(OR(M2906="NÃO",N2906&lt;Premissas!$B$8),Premissas!$B$13,IF(N2906&lt;Premissas!$B$9,Premissas!$B$14,IF(N2906&lt;Premissas!$B$10,Premissas!$B$15,IF(N2906&lt;Premissas!$B$11,Premissas!$B$16,IF(N2906&lt;Premissas!$B$12,Premissas!$B$17,Premissas!$B$18)))))</f>
        <v/>
      </c>
      <c r="Q2906" s="5">
        <f>IFERROR(P2906/Premissas!$B$4,0)</f>
        <v/>
      </c>
    </row>
    <row r="2907">
      <c r="A2907" s="2" t="n">
        <v>8</v>
      </c>
      <c r="B2907" s="2" t="n">
        <v>1953</v>
      </c>
      <c r="C2907" s="2" t="inlineStr">
        <is>
          <t>SEPARACAO</t>
        </is>
      </c>
      <c r="D2907" s="2" t="inlineStr">
        <is>
          <t>650416</t>
        </is>
      </c>
      <c r="E2907" s="2" t="inlineStr">
        <is>
          <t>JORGE DANILO REIS GOMES</t>
        </is>
      </c>
      <c r="F2907" s="2" t="n">
        <v>24</v>
      </c>
      <c r="G2907" s="2" t="n">
        <v>0.04</v>
      </c>
      <c r="H2907" s="2" t="n">
        <v>600</v>
      </c>
      <c r="I2907" s="2" t="n">
        <v>110</v>
      </c>
      <c r="J2907" s="2" t="inlineStr">
        <is>
          <t>GPA</t>
        </is>
      </c>
      <c r="K2907" s="2">
        <f>IF(I2907&lt;&gt;"",I2907,IFERROR(INDEX(Base!$I:$I,MATCH(1,(Base!$C:$C=C2907)*(Base!$I:$I&lt;&gt;""),0)),0))</f>
        <v/>
      </c>
      <c r="L2907" s="2">
        <f>IF(AND(I2907="",K2907&gt;0),"SIM","NÃO")</f>
        <v/>
      </c>
      <c r="M2907" s="2">
        <f>IF(ISNUMBER(SEARCH("SEPARA",UPPER(C2907))),"NÃO","SIM")</f>
        <v/>
      </c>
      <c r="N2907" s="2">
        <f>IFERROR(H2907/K2907,0)</f>
        <v/>
      </c>
      <c r="O2907" s="2">
        <f>IF(M2907="NÃO","EXCLUÍDO",IF(N2907&lt;Premissas!$B$8,"&lt; 1,00",IF(N2907&lt;Premissas!$B$9,"1,00 – 1,19",IF(N2907&lt;Premissas!$B$10,"1,20 – 1,39",IF(N2907&lt;Premissas!$B$11,"1,40 – 1,59",IF(N2907&lt;Premissas!$B$12,"1,60 – 1,99","≥ 2,00"))))))</f>
        <v/>
      </c>
      <c r="P2907" s="5">
        <f>IF(OR(M2907="NÃO",N2907&lt;Premissas!$B$8),Premissas!$B$13,IF(N2907&lt;Premissas!$B$9,Premissas!$B$14,IF(N2907&lt;Premissas!$B$10,Premissas!$B$15,IF(N2907&lt;Premissas!$B$11,Premissas!$B$16,IF(N2907&lt;Premissas!$B$12,Premissas!$B$17,Premissas!$B$18)))))</f>
        <v/>
      </c>
      <c r="Q2907" s="5">
        <f>IFERROR(P2907/Premissas!$B$4,0)</f>
        <v/>
      </c>
    </row>
    <row r="2908">
      <c r="A2908" s="2" t="n">
        <v>8</v>
      </c>
      <c r="B2908" s="2" t="n">
        <v>1953</v>
      </c>
      <c r="C2908" s="2" t="inlineStr">
        <is>
          <t>ATIVIDADE OP. EMP.</t>
        </is>
      </c>
      <c r="D2908" s="2" t="inlineStr">
        <is>
          <t>654254</t>
        </is>
      </c>
      <c r="E2908" s="2" t="inlineStr">
        <is>
          <t>CLAUDEMIR JOSE DE LIMA</t>
        </is>
      </c>
      <c r="F2908" s="2" t="n">
        <v>1553</v>
      </c>
      <c r="G2908" s="2" t="n">
        <v>33.88</v>
      </c>
      <c r="H2908" s="2" t="n">
        <v>46</v>
      </c>
      <c r="I2908" s="2" t="n">
        <v>19</v>
      </c>
      <c r="J2908" s="2" t="inlineStr">
        <is>
          <t>GPA</t>
        </is>
      </c>
      <c r="K2908" s="2">
        <f>IF(I2908&lt;&gt;"",I2908,IFERROR(INDEX(Base!$I:$I,MATCH(1,(Base!$C:$C=C2908)*(Base!$I:$I&lt;&gt;""),0)),0))</f>
        <v/>
      </c>
      <c r="L2908" s="2">
        <f>IF(AND(I2908="",K2908&gt;0),"SIM","NÃO")</f>
        <v/>
      </c>
      <c r="M2908" s="2">
        <f>IF(ISNUMBER(SEARCH("SEPARA",UPPER(C2908))),"NÃO","SIM")</f>
        <v/>
      </c>
      <c r="N2908" s="2">
        <f>IFERROR(H2908/K2908,0)</f>
        <v/>
      </c>
      <c r="O2908" s="2">
        <f>IF(M2908="NÃO","EXCLUÍDO",IF(N2908&lt;Premissas!$B$8,"&lt; 1,00",IF(N2908&lt;Premissas!$B$9,"1,00 – 1,19",IF(N2908&lt;Premissas!$B$10,"1,20 – 1,39",IF(N2908&lt;Premissas!$B$11,"1,40 – 1,59",IF(N2908&lt;Premissas!$B$12,"1,60 – 1,99","≥ 2,00"))))))</f>
        <v/>
      </c>
      <c r="P2908" s="5">
        <f>IF(OR(M2908="NÃO",N2908&lt;Premissas!$B$8),Premissas!$B$13,IF(N2908&lt;Premissas!$B$9,Premissas!$B$14,IF(N2908&lt;Premissas!$B$10,Premissas!$B$15,IF(N2908&lt;Premissas!$B$11,Premissas!$B$16,IF(N2908&lt;Premissas!$B$12,Premissas!$B$17,Premissas!$B$18)))))</f>
        <v/>
      </c>
      <c r="Q2908" s="5">
        <f>IFERROR(P2908/Premissas!$B$4,0)</f>
        <v/>
      </c>
    </row>
    <row r="2909">
      <c r="A2909" s="2" t="n">
        <v>8</v>
      </c>
      <c r="B2909" s="2" t="n">
        <v>1953</v>
      </c>
      <c r="C2909" s="2" t="inlineStr">
        <is>
          <t>SEPARACAO</t>
        </is>
      </c>
      <c r="D2909" s="2" t="inlineStr">
        <is>
          <t>654254</t>
        </is>
      </c>
      <c r="E2909" s="2" t="inlineStr">
        <is>
          <t>CLAUDEMIR JOSE DE LIMA</t>
        </is>
      </c>
      <c r="F2909" s="2" t="n">
        <v>262</v>
      </c>
      <c r="G2909" s="2" t="n">
        <v>3.05</v>
      </c>
      <c r="H2909" s="2" t="n">
        <v>86</v>
      </c>
      <c r="I2909" s="2" t="n">
        <v>110</v>
      </c>
      <c r="J2909" s="2" t="inlineStr">
        <is>
          <t>GPA</t>
        </is>
      </c>
      <c r="K2909" s="2">
        <f>IF(I2909&lt;&gt;"",I2909,IFERROR(INDEX(Base!$I:$I,MATCH(1,(Base!$C:$C=C2909)*(Base!$I:$I&lt;&gt;""),0)),0))</f>
        <v/>
      </c>
      <c r="L2909" s="2">
        <f>IF(AND(I2909="",K2909&gt;0),"SIM","NÃO")</f>
        <v/>
      </c>
      <c r="M2909" s="2">
        <f>IF(ISNUMBER(SEARCH("SEPARA",UPPER(C2909))),"NÃO","SIM")</f>
        <v/>
      </c>
      <c r="N2909" s="2">
        <f>IFERROR(H2909/K2909,0)</f>
        <v/>
      </c>
      <c r="O2909" s="2">
        <f>IF(M2909="NÃO","EXCLUÍDO",IF(N2909&lt;Premissas!$B$8,"&lt; 1,00",IF(N2909&lt;Premissas!$B$9,"1,00 – 1,19",IF(N2909&lt;Premissas!$B$10,"1,20 – 1,39",IF(N2909&lt;Premissas!$B$11,"1,40 – 1,59",IF(N2909&lt;Premissas!$B$12,"1,60 – 1,99","≥ 2,00"))))))</f>
        <v/>
      </c>
      <c r="P2909" s="5">
        <f>IF(OR(M2909="NÃO",N2909&lt;Premissas!$B$8),Premissas!$B$13,IF(N2909&lt;Premissas!$B$9,Premissas!$B$14,IF(N2909&lt;Premissas!$B$10,Premissas!$B$15,IF(N2909&lt;Premissas!$B$11,Premissas!$B$16,IF(N2909&lt;Premissas!$B$12,Premissas!$B$17,Premissas!$B$18)))))</f>
        <v/>
      </c>
      <c r="Q2909" s="5">
        <f>IFERROR(P2909/Premissas!$B$4,0)</f>
        <v/>
      </c>
    </row>
    <row r="2910">
      <c r="A2910" s="2" t="n">
        <v>8</v>
      </c>
      <c r="B2910" s="2" t="n">
        <v>1953</v>
      </c>
      <c r="C2910" s="2" t="inlineStr">
        <is>
          <t>CARREGAMENTO</t>
        </is>
      </c>
      <c r="D2910" s="2" t="inlineStr">
        <is>
          <t>654255</t>
        </is>
      </c>
      <c r="E2910" s="2" t="inlineStr">
        <is>
          <t>Elvis Ferraz De Albuquerque</t>
        </is>
      </c>
      <c r="F2910" s="2" t="n">
        <v>903</v>
      </c>
      <c r="G2910" s="2" t="n">
        <v>37.88</v>
      </c>
      <c r="H2910" s="2" t="n">
        <v>24</v>
      </c>
      <c r="I2910" s="2" t="n">
        <v>18</v>
      </c>
      <c r="J2910" s="2" t="inlineStr">
        <is>
          <t>GPA</t>
        </is>
      </c>
      <c r="K2910" s="2">
        <f>IF(I2910&lt;&gt;"",I2910,IFERROR(INDEX(Base!$I:$I,MATCH(1,(Base!$C:$C=C2910)*(Base!$I:$I&lt;&gt;""),0)),0))</f>
        <v/>
      </c>
      <c r="L2910" s="2">
        <f>IF(AND(I2910="",K2910&gt;0),"SIM","NÃO")</f>
        <v/>
      </c>
      <c r="M2910" s="2">
        <f>IF(ISNUMBER(SEARCH("SEPARA",UPPER(C2910))),"NÃO","SIM")</f>
        <v/>
      </c>
      <c r="N2910" s="2">
        <f>IFERROR(H2910/K2910,0)</f>
        <v/>
      </c>
      <c r="O2910" s="2">
        <f>IF(M2910="NÃO","EXCLUÍDO",IF(N2910&lt;Premissas!$B$8,"&lt; 1,00",IF(N2910&lt;Premissas!$B$9,"1,00 – 1,19",IF(N2910&lt;Premissas!$B$10,"1,20 – 1,39",IF(N2910&lt;Premissas!$B$11,"1,40 – 1,59",IF(N2910&lt;Premissas!$B$12,"1,60 – 1,99","≥ 2,00"))))))</f>
        <v/>
      </c>
      <c r="P2910" s="5">
        <f>IF(OR(M2910="NÃO",N2910&lt;Premissas!$B$8),Premissas!$B$13,IF(N2910&lt;Premissas!$B$9,Premissas!$B$14,IF(N2910&lt;Premissas!$B$10,Premissas!$B$15,IF(N2910&lt;Premissas!$B$11,Premissas!$B$16,IF(N2910&lt;Premissas!$B$12,Premissas!$B$17,Premissas!$B$18)))))</f>
        <v/>
      </c>
      <c r="Q2910" s="5">
        <f>IFERROR(P2910/Premissas!$B$4,0)</f>
        <v/>
      </c>
    </row>
    <row r="2911">
      <c r="A2911" s="2" t="n">
        <v>8</v>
      </c>
      <c r="B2911" s="2" t="n">
        <v>1953</v>
      </c>
      <c r="C2911" s="2" t="inlineStr">
        <is>
          <t>PUXADA RECEB</t>
        </is>
      </c>
      <c r="D2911" s="2" t="inlineStr">
        <is>
          <t>654255</t>
        </is>
      </c>
      <c r="E2911" s="2" t="inlineStr">
        <is>
          <t>Elvis Ferraz De Albuquerque</t>
        </is>
      </c>
      <c r="F2911" s="2" t="n">
        <v>877</v>
      </c>
      <c r="G2911" s="2" t="n">
        <v>52.93</v>
      </c>
      <c r="H2911" s="2" t="n">
        <v>17</v>
      </c>
      <c r="I2911" s="2" t="n">
        <v>15</v>
      </c>
      <c r="J2911" s="2" t="inlineStr">
        <is>
          <t>GPA</t>
        </is>
      </c>
      <c r="K2911" s="2">
        <f>IF(I2911&lt;&gt;"",I2911,IFERROR(INDEX(Base!$I:$I,MATCH(1,(Base!$C:$C=C2911)*(Base!$I:$I&lt;&gt;""),0)),0))</f>
        <v/>
      </c>
      <c r="L2911" s="2">
        <f>IF(AND(I2911="",K2911&gt;0),"SIM","NÃO")</f>
        <v/>
      </c>
      <c r="M2911" s="2">
        <f>IF(ISNUMBER(SEARCH("SEPARA",UPPER(C2911))),"NÃO","SIM")</f>
        <v/>
      </c>
      <c r="N2911" s="2">
        <f>IFERROR(H2911/K2911,0)</f>
        <v/>
      </c>
      <c r="O2911" s="2">
        <f>IF(M2911="NÃO","EXCLUÍDO",IF(N2911&lt;Premissas!$B$8,"&lt; 1,00",IF(N2911&lt;Premissas!$B$9,"1,00 – 1,19",IF(N2911&lt;Premissas!$B$10,"1,20 – 1,39",IF(N2911&lt;Premissas!$B$11,"1,40 – 1,59",IF(N2911&lt;Premissas!$B$12,"1,60 – 1,99","≥ 2,00"))))))</f>
        <v/>
      </c>
      <c r="P2911" s="5">
        <f>IF(OR(M2911="NÃO",N2911&lt;Premissas!$B$8),Premissas!$B$13,IF(N2911&lt;Premissas!$B$9,Premissas!$B$14,IF(N2911&lt;Premissas!$B$10,Premissas!$B$15,IF(N2911&lt;Premissas!$B$11,Premissas!$B$16,IF(N2911&lt;Premissas!$B$12,Premissas!$B$17,Premissas!$B$18)))))</f>
        <v/>
      </c>
      <c r="Q2911" s="5">
        <f>IFERROR(P2911/Premissas!$B$4,0)</f>
        <v/>
      </c>
    </row>
    <row r="2912">
      <c r="A2912" s="2" t="n">
        <v>8</v>
      </c>
      <c r="B2912" s="2" t="n">
        <v>1953</v>
      </c>
      <c r="C2912" s="2" t="inlineStr">
        <is>
          <t>RECEBIMENTO</t>
        </is>
      </c>
      <c r="D2912" s="2" t="inlineStr">
        <is>
          <t>654255</t>
        </is>
      </c>
      <c r="E2912" s="2" t="inlineStr">
        <is>
          <t>Elvis Ferraz De Albuquerque</t>
        </is>
      </c>
      <c r="F2912" s="2" t="n">
        <v>98</v>
      </c>
      <c r="G2912" s="2" t="n">
        <v>1.93</v>
      </c>
      <c r="H2912" s="2" t="n">
        <v>51</v>
      </c>
      <c r="I2912" s="2" t="n">
        <v>19</v>
      </c>
      <c r="J2912" s="2" t="inlineStr">
        <is>
          <t>GPA</t>
        </is>
      </c>
      <c r="K2912" s="2">
        <f>IF(I2912&lt;&gt;"",I2912,IFERROR(INDEX(Base!$I:$I,MATCH(1,(Base!$C:$C=C2912)*(Base!$I:$I&lt;&gt;""),0)),0))</f>
        <v/>
      </c>
      <c r="L2912" s="2">
        <f>IF(AND(I2912="",K2912&gt;0),"SIM","NÃO")</f>
        <v/>
      </c>
      <c r="M2912" s="2">
        <f>IF(ISNUMBER(SEARCH("SEPARA",UPPER(C2912))),"NÃO","SIM")</f>
        <v/>
      </c>
      <c r="N2912" s="2">
        <f>IFERROR(H2912/K2912,0)</f>
        <v/>
      </c>
      <c r="O2912" s="2">
        <f>IF(M2912="NÃO","EXCLUÍDO",IF(N2912&lt;Premissas!$B$8,"&lt; 1,00",IF(N2912&lt;Premissas!$B$9,"1,00 – 1,19",IF(N2912&lt;Premissas!$B$10,"1,20 – 1,39",IF(N2912&lt;Premissas!$B$11,"1,40 – 1,59",IF(N2912&lt;Premissas!$B$12,"1,60 – 1,99","≥ 2,00"))))))</f>
        <v/>
      </c>
      <c r="P2912" s="5">
        <f>IF(OR(M2912="NÃO",N2912&lt;Premissas!$B$8),Premissas!$B$13,IF(N2912&lt;Premissas!$B$9,Premissas!$B$14,IF(N2912&lt;Premissas!$B$10,Premissas!$B$15,IF(N2912&lt;Premissas!$B$11,Premissas!$B$16,IF(N2912&lt;Premissas!$B$12,Premissas!$B$17,Premissas!$B$18)))))</f>
        <v/>
      </c>
      <c r="Q2912" s="5">
        <f>IFERROR(P2912/Premissas!$B$4,0)</f>
        <v/>
      </c>
    </row>
    <row r="2913">
      <c r="A2913" s="2" t="n">
        <v>8</v>
      </c>
      <c r="B2913" s="2" t="n">
        <v>1953</v>
      </c>
      <c r="C2913" s="2" t="inlineStr">
        <is>
          <t>SEPARACAO</t>
        </is>
      </c>
      <c r="D2913" s="2" t="inlineStr">
        <is>
          <t>654255</t>
        </is>
      </c>
      <c r="E2913" s="2" t="inlineStr">
        <is>
          <t>Elvis Ferraz De Albuquerque</t>
        </is>
      </c>
      <c r="F2913" s="2" t="n">
        <v>21</v>
      </c>
      <c r="G2913" s="2" t="n">
        <v>0</v>
      </c>
      <c r="H2913" s="2" t="n">
        <v>0</v>
      </c>
      <c r="I2913" s="2" t="n">
        <v>110</v>
      </c>
      <c r="J2913" s="2" t="inlineStr">
        <is>
          <t>GPA</t>
        </is>
      </c>
      <c r="K2913" s="2">
        <f>IF(I2913&lt;&gt;"",I2913,IFERROR(INDEX(Base!$I:$I,MATCH(1,(Base!$C:$C=C2913)*(Base!$I:$I&lt;&gt;""),0)),0))</f>
        <v/>
      </c>
      <c r="L2913" s="2">
        <f>IF(AND(I2913="",K2913&gt;0),"SIM","NÃO")</f>
        <v/>
      </c>
      <c r="M2913" s="2">
        <f>IF(ISNUMBER(SEARCH("SEPARA",UPPER(C2913))),"NÃO","SIM")</f>
        <v/>
      </c>
      <c r="N2913" s="2">
        <f>IFERROR(H2913/K2913,0)</f>
        <v/>
      </c>
      <c r="O2913" s="2">
        <f>IF(M2913="NÃO","EXCLUÍDO",IF(N2913&lt;Premissas!$B$8,"&lt; 1,00",IF(N2913&lt;Premissas!$B$9,"1,00 – 1,19",IF(N2913&lt;Premissas!$B$10,"1,20 – 1,39",IF(N2913&lt;Premissas!$B$11,"1,40 – 1,59",IF(N2913&lt;Premissas!$B$12,"1,60 – 1,99","≥ 2,00"))))))</f>
        <v/>
      </c>
      <c r="P2913" s="5">
        <f>IF(OR(M2913="NÃO",N2913&lt;Premissas!$B$8),Premissas!$B$13,IF(N2913&lt;Premissas!$B$9,Premissas!$B$14,IF(N2913&lt;Premissas!$B$10,Premissas!$B$15,IF(N2913&lt;Premissas!$B$11,Premissas!$B$16,IF(N2913&lt;Premissas!$B$12,Premissas!$B$17,Premissas!$B$18)))))</f>
        <v/>
      </c>
      <c r="Q2913" s="5">
        <f>IFERROR(P2913/Premissas!$B$4,0)</f>
        <v/>
      </c>
    </row>
    <row r="2914">
      <c r="A2914" s="2" t="n">
        <v>8</v>
      </c>
      <c r="B2914" s="2" t="n">
        <v>1953</v>
      </c>
      <c r="C2914" s="2" t="inlineStr">
        <is>
          <t>CARREGAMENTO</t>
        </is>
      </c>
      <c r="D2914" s="2" t="inlineStr">
        <is>
          <t>693121</t>
        </is>
      </c>
      <c r="E2914" s="2" t="inlineStr">
        <is>
          <t>JORGE HENRIQUE FERREIRA</t>
        </is>
      </c>
      <c r="F2914" s="2" t="n">
        <v>1046</v>
      </c>
      <c r="G2914" s="2" t="n">
        <v>33.63</v>
      </c>
      <c r="H2914" s="2" t="n">
        <v>31</v>
      </c>
      <c r="I2914" s="2" t="n">
        <v>18</v>
      </c>
      <c r="J2914" s="2" t="inlineStr">
        <is>
          <t>GPA</t>
        </is>
      </c>
      <c r="K2914" s="2">
        <f>IF(I2914&lt;&gt;"",I2914,IFERROR(INDEX(Base!$I:$I,MATCH(1,(Base!$C:$C=C2914)*(Base!$I:$I&lt;&gt;""),0)),0))</f>
        <v/>
      </c>
      <c r="L2914" s="2">
        <f>IF(AND(I2914="",K2914&gt;0),"SIM","NÃO")</f>
        <v/>
      </c>
      <c r="M2914" s="2">
        <f>IF(ISNUMBER(SEARCH("SEPARA",UPPER(C2914))),"NÃO","SIM")</f>
        <v/>
      </c>
      <c r="N2914" s="2">
        <f>IFERROR(H2914/K2914,0)</f>
        <v/>
      </c>
      <c r="O2914" s="2">
        <f>IF(M2914="NÃO","EXCLUÍDO",IF(N2914&lt;Premissas!$B$8,"&lt; 1,00",IF(N2914&lt;Premissas!$B$9,"1,00 – 1,19",IF(N2914&lt;Premissas!$B$10,"1,20 – 1,39",IF(N2914&lt;Premissas!$B$11,"1,40 – 1,59",IF(N2914&lt;Premissas!$B$12,"1,60 – 1,99","≥ 2,00"))))))</f>
        <v/>
      </c>
      <c r="P2914" s="5">
        <f>IF(OR(M2914="NÃO",N2914&lt;Premissas!$B$8),Premissas!$B$13,IF(N2914&lt;Premissas!$B$9,Premissas!$B$14,IF(N2914&lt;Premissas!$B$10,Premissas!$B$15,IF(N2914&lt;Premissas!$B$11,Premissas!$B$16,IF(N2914&lt;Premissas!$B$12,Premissas!$B$17,Premissas!$B$18)))))</f>
        <v/>
      </c>
      <c r="Q2914" s="5">
        <f>IFERROR(P2914/Premissas!$B$4,0)</f>
        <v/>
      </c>
    </row>
    <row r="2915">
      <c r="A2915" s="2" t="n">
        <v>8</v>
      </c>
      <c r="B2915" s="2" t="n">
        <v>1953</v>
      </c>
      <c r="C2915" s="2" t="inlineStr">
        <is>
          <t>CARREGAMENTO</t>
        </is>
      </c>
      <c r="D2915" s="2" t="inlineStr">
        <is>
          <t>700842</t>
        </is>
      </c>
      <c r="E2915" s="2" t="inlineStr">
        <is>
          <t>VITOR BERTO DIAS DA SILVA</t>
        </is>
      </c>
      <c r="F2915" s="2" t="n">
        <v>2</v>
      </c>
      <c r="G2915" s="2" t="n">
        <v>0.45</v>
      </c>
      <c r="H2915" s="2" t="n">
        <v>4</v>
      </c>
      <c r="I2915" s="2" t="n">
        <v>18</v>
      </c>
      <c r="J2915" s="2" t="inlineStr">
        <is>
          <t>GPA</t>
        </is>
      </c>
      <c r="K2915" s="2">
        <f>IF(I2915&lt;&gt;"",I2915,IFERROR(INDEX(Base!$I:$I,MATCH(1,(Base!$C:$C=C2915)*(Base!$I:$I&lt;&gt;""),0)),0))</f>
        <v/>
      </c>
      <c r="L2915" s="2">
        <f>IF(AND(I2915="",K2915&gt;0),"SIM","NÃO")</f>
        <v/>
      </c>
      <c r="M2915" s="2">
        <f>IF(ISNUMBER(SEARCH("SEPARA",UPPER(C2915))),"NÃO","SIM")</f>
        <v/>
      </c>
      <c r="N2915" s="2">
        <f>IFERROR(H2915/K2915,0)</f>
        <v/>
      </c>
      <c r="O2915" s="2">
        <f>IF(M2915="NÃO","EXCLUÍDO",IF(N2915&lt;Premissas!$B$8,"&lt; 1,00",IF(N2915&lt;Premissas!$B$9,"1,00 – 1,19",IF(N2915&lt;Premissas!$B$10,"1,20 – 1,39",IF(N2915&lt;Premissas!$B$11,"1,40 – 1,59",IF(N2915&lt;Premissas!$B$12,"1,60 – 1,99","≥ 2,00"))))))</f>
        <v/>
      </c>
      <c r="P2915" s="5">
        <f>IF(OR(M2915="NÃO",N2915&lt;Premissas!$B$8),Premissas!$B$13,IF(N2915&lt;Premissas!$B$9,Premissas!$B$14,IF(N2915&lt;Premissas!$B$10,Premissas!$B$15,IF(N2915&lt;Premissas!$B$11,Premissas!$B$16,IF(N2915&lt;Premissas!$B$12,Premissas!$B$17,Premissas!$B$18)))))</f>
        <v/>
      </c>
      <c r="Q2915" s="5">
        <f>IFERROR(P2915/Premissas!$B$4,0)</f>
        <v/>
      </c>
    </row>
    <row r="2916">
      <c r="A2916" s="2" t="n">
        <v>8</v>
      </c>
      <c r="B2916" s="2" t="n">
        <v>1953</v>
      </c>
      <c r="C2916" s="2" t="inlineStr">
        <is>
          <t>PUXADA RECEB</t>
        </is>
      </c>
      <c r="D2916" s="2" t="inlineStr">
        <is>
          <t>700842</t>
        </is>
      </c>
      <c r="E2916" s="2" t="inlineStr">
        <is>
          <t>VITOR BERTO DIAS DA SILVA</t>
        </is>
      </c>
      <c r="F2916" s="2" t="n">
        <v>1</v>
      </c>
      <c r="G2916" s="2" t="n">
        <v>2.31</v>
      </c>
      <c r="H2916" s="2" t="n">
        <v>0</v>
      </c>
      <c r="I2916" s="2" t="n">
        <v>15</v>
      </c>
      <c r="J2916" s="2" t="inlineStr">
        <is>
          <t>GPA</t>
        </is>
      </c>
      <c r="K2916" s="2">
        <f>IF(I2916&lt;&gt;"",I2916,IFERROR(INDEX(Base!$I:$I,MATCH(1,(Base!$C:$C=C2916)*(Base!$I:$I&lt;&gt;""),0)),0))</f>
        <v/>
      </c>
      <c r="L2916" s="2">
        <f>IF(AND(I2916="",K2916&gt;0),"SIM","NÃO")</f>
        <v/>
      </c>
      <c r="M2916" s="2">
        <f>IF(ISNUMBER(SEARCH("SEPARA",UPPER(C2916))),"NÃO","SIM")</f>
        <v/>
      </c>
      <c r="N2916" s="2">
        <f>IFERROR(H2916/K2916,0)</f>
        <v/>
      </c>
      <c r="O2916" s="2">
        <f>IF(M2916="NÃO","EXCLUÍDO",IF(N2916&lt;Premissas!$B$8,"&lt; 1,00",IF(N2916&lt;Premissas!$B$9,"1,00 – 1,19",IF(N2916&lt;Premissas!$B$10,"1,20 – 1,39",IF(N2916&lt;Premissas!$B$11,"1,40 – 1,59",IF(N2916&lt;Premissas!$B$12,"1,60 – 1,99","≥ 2,00"))))))</f>
        <v/>
      </c>
      <c r="P2916" s="5">
        <f>IF(OR(M2916="NÃO",N2916&lt;Premissas!$B$8),Premissas!$B$13,IF(N2916&lt;Premissas!$B$9,Premissas!$B$14,IF(N2916&lt;Premissas!$B$10,Premissas!$B$15,IF(N2916&lt;Premissas!$B$11,Premissas!$B$16,IF(N2916&lt;Premissas!$B$12,Premissas!$B$17,Premissas!$B$18)))))</f>
        <v/>
      </c>
      <c r="Q2916" s="5">
        <f>IFERROR(P2916/Premissas!$B$4,0)</f>
        <v/>
      </c>
    </row>
    <row r="2917">
      <c r="A2917" s="2" t="n">
        <v>8</v>
      </c>
      <c r="B2917" s="2" t="n">
        <v>1953</v>
      </c>
      <c r="C2917" s="2" t="inlineStr">
        <is>
          <t>RECEBIMENTO</t>
        </is>
      </c>
      <c r="D2917" s="2" t="inlineStr">
        <is>
          <t>700842</t>
        </is>
      </c>
      <c r="E2917" s="2" t="inlineStr">
        <is>
          <t>VITOR BERTO DIAS DA SILVA</t>
        </is>
      </c>
      <c r="F2917" s="2" t="n">
        <v>2</v>
      </c>
      <c r="G2917" s="2" t="n">
        <v>14.18</v>
      </c>
      <c r="H2917" s="2" t="n">
        <v>0</v>
      </c>
      <c r="I2917" s="2" t="n">
        <v>19</v>
      </c>
      <c r="J2917" s="2" t="inlineStr">
        <is>
          <t>GPA</t>
        </is>
      </c>
      <c r="K2917" s="2">
        <f>IF(I2917&lt;&gt;"",I2917,IFERROR(INDEX(Base!$I:$I,MATCH(1,(Base!$C:$C=C2917)*(Base!$I:$I&lt;&gt;""),0)),0))</f>
        <v/>
      </c>
      <c r="L2917" s="2">
        <f>IF(AND(I2917="",K2917&gt;0),"SIM","NÃO")</f>
        <v/>
      </c>
      <c r="M2917" s="2">
        <f>IF(ISNUMBER(SEARCH("SEPARA",UPPER(C2917))),"NÃO","SIM")</f>
        <v/>
      </c>
      <c r="N2917" s="2">
        <f>IFERROR(H2917/K2917,0)</f>
        <v/>
      </c>
      <c r="O2917" s="2">
        <f>IF(M2917="NÃO","EXCLUÍDO",IF(N2917&lt;Premissas!$B$8,"&lt; 1,00",IF(N2917&lt;Premissas!$B$9,"1,00 – 1,19",IF(N2917&lt;Premissas!$B$10,"1,20 – 1,39",IF(N2917&lt;Premissas!$B$11,"1,40 – 1,59",IF(N2917&lt;Premissas!$B$12,"1,60 – 1,99","≥ 2,00"))))))</f>
        <v/>
      </c>
      <c r="P2917" s="5">
        <f>IF(OR(M2917="NÃO",N2917&lt;Premissas!$B$8),Premissas!$B$13,IF(N2917&lt;Premissas!$B$9,Premissas!$B$14,IF(N2917&lt;Premissas!$B$10,Premissas!$B$15,IF(N2917&lt;Premissas!$B$11,Premissas!$B$16,IF(N2917&lt;Premissas!$B$12,Premissas!$B$17,Premissas!$B$18)))))</f>
        <v/>
      </c>
      <c r="Q2917" s="5">
        <f>IFERROR(P2917/Premissas!$B$4,0)</f>
        <v/>
      </c>
    </row>
    <row r="2918">
      <c r="A2918" s="2" t="n">
        <v>8</v>
      </c>
      <c r="B2918" s="2" t="n">
        <v>1965</v>
      </c>
      <c r="C2918" s="2" t="inlineStr">
        <is>
          <t>ATIVIDADE OP. EMP.</t>
        </is>
      </c>
      <c r="D2918" s="2" t="inlineStr">
        <is>
          <t>101339</t>
        </is>
      </c>
      <c r="E2918" s="2" t="inlineStr">
        <is>
          <t>SERGIO JOSE DA SILVA</t>
        </is>
      </c>
      <c r="F2918" s="2" t="n">
        <v>205</v>
      </c>
      <c r="G2918" s="2" t="n">
        <v>11.69</v>
      </c>
      <c r="H2918" s="2" t="n">
        <v>18</v>
      </c>
      <c r="I2918" s="2" t="n">
        <v>0</v>
      </c>
      <c r="J2918" s="2" t="inlineStr">
        <is>
          <t>GPA</t>
        </is>
      </c>
      <c r="K2918" s="2">
        <f>IF(I2918&lt;&gt;"",I2918,IFERROR(INDEX(Base!$I:$I,MATCH(1,(Base!$C:$C=C2918)*(Base!$I:$I&lt;&gt;""),0)),0))</f>
        <v/>
      </c>
      <c r="L2918" s="2">
        <f>IF(AND(I2918="",K2918&gt;0),"SIM","NÃO")</f>
        <v/>
      </c>
      <c r="M2918" s="2">
        <f>IF(ISNUMBER(SEARCH("SEPARA",UPPER(C2918))),"NÃO","SIM")</f>
        <v/>
      </c>
      <c r="N2918" s="2">
        <f>IFERROR(H2918/K2918,0)</f>
        <v/>
      </c>
      <c r="O2918" s="2">
        <f>IF(M2918="NÃO","EXCLUÍDO",IF(N2918&lt;Premissas!$B$8,"&lt; 1,00",IF(N2918&lt;Premissas!$B$9,"1,00 – 1,19",IF(N2918&lt;Premissas!$B$10,"1,20 – 1,39",IF(N2918&lt;Premissas!$B$11,"1,40 – 1,59",IF(N2918&lt;Premissas!$B$12,"1,60 – 1,99","≥ 2,00"))))))</f>
        <v/>
      </c>
      <c r="P2918" s="5">
        <f>IF(OR(M2918="NÃO",N2918&lt;Premissas!$B$8),Premissas!$B$13,IF(N2918&lt;Premissas!$B$9,Premissas!$B$14,IF(N2918&lt;Premissas!$B$10,Premissas!$B$15,IF(N2918&lt;Premissas!$B$11,Premissas!$B$16,IF(N2918&lt;Premissas!$B$12,Premissas!$B$17,Premissas!$B$18)))))</f>
        <v/>
      </c>
      <c r="Q2918" s="5">
        <f>IFERROR(P2918/Premissas!$B$4,0)</f>
        <v/>
      </c>
    </row>
    <row r="2919">
      <c r="A2919" s="2" t="n">
        <v>8</v>
      </c>
      <c r="B2919" s="2" t="n">
        <v>1965</v>
      </c>
      <c r="C2919" s="2" t="inlineStr">
        <is>
          <t>ATIVIDADE OP. EMP.</t>
        </is>
      </c>
      <c r="D2919" s="2" t="inlineStr">
        <is>
          <t>10181</t>
        </is>
      </c>
      <c r="E2919" s="2" t="inlineStr">
        <is>
          <t>Raimundo Alves</t>
        </is>
      </c>
      <c r="F2919" s="2" t="n">
        <v>2891</v>
      </c>
      <c r="G2919" s="2" t="n">
        <v>178.2</v>
      </c>
      <c r="H2919" s="2" t="n">
        <v>16</v>
      </c>
      <c r="I2919" s="2" t="n">
        <v>0</v>
      </c>
      <c r="J2919" s="2" t="inlineStr">
        <is>
          <t>GPA</t>
        </is>
      </c>
      <c r="K2919" s="2">
        <f>IF(I2919&lt;&gt;"",I2919,IFERROR(INDEX(Base!$I:$I,MATCH(1,(Base!$C:$C=C2919)*(Base!$I:$I&lt;&gt;""),0)),0))</f>
        <v/>
      </c>
      <c r="L2919" s="2">
        <f>IF(AND(I2919="",K2919&gt;0),"SIM","NÃO")</f>
        <v/>
      </c>
      <c r="M2919" s="2">
        <f>IF(ISNUMBER(SEARCH("SEPARA",UPPER(C2919))),"NÃO","SIM")</f>
        <v/>
      </c>
      <c r="N2919" s="2">
        <f>IFERROR(H2919/K2919,0)</f>
        <v/>
      </c>
      <c r="O2919" s="2">
        <f>IF(M2919="NÃO","EXCLUÍDO",IF(N2919&lt;Premissas!$B$8,"&lt; 1,00",IF(N2919&lt;Premissas!$B$9,"1,00 – 1,19",IF(N2919&lt;Premissas!$B$10,"1,20 – 1,39",IF(N2919&lt;Premissas!$B$11,"1,40 – 1,59",IF(N2919&lt;Premissas!$B$12,"1,60 – 1,99","≥ 2,00"))))))</f>
        <v/>
      </c>
      <c r="P2919" s="5">
        <f>IF(OR(M2919="NÃO",N2919&lt;Premissas!$B$8),Premissas!$B$13,IF(N2919&lt;Premissas!$B$9,Premissas!$B$14,IF(N2919&lt;Premissas!$B$10,Premissas!$B$15,IF(N2919&lt;Premissas!$B$11,Premissas!$B$16,IF(N2919&lt;Premissas!$B$12,Premissas!$B$17,Premissas!$B$18)))))</f>
        <v/>
      </c>
      <c r="Q2919" s="5">
        <f>IFERROR(P2919/Premissas!$B$4,0)</f>
        <v/>
      </c>
    </row>
    <row r="2920">
      <c r="A2920" s="2" t="n">
        <v>8</v>
      </c>
      <c r="B2920" s="2" t="n">
        <v>1965</v>
      </c>
      <c r="C2920" s="2" t="inlineStr">
        <is>
          <t>ATIVIDADE OP. EMP.</t>
        </is>
      </c>
      <c r="D2920" s="2" t="inlineStr">
        <is>
          <t>123922</t>
        </is>
      </c>
      <c r="E2920" s="2" t="inlineStr">
        <is>
          <t>Marciel Francisco Da Silva</t>
        </is>
      </c>
      <c r="F2920" s="2" t="n">
        <v>2840</v>
      </c>
      <c r="G2920" s="2" t="n">
        <v>178.7</v>
      </c>
      <c r="H2920" s="2" t="n">
        <v>16</v>
      </c>
      <c r="I2920" s="2" t="n">
        <v>0</v>
      </c>
      <c r="J2920" s="2" t="inlineStr">
        <is>
          <t>GPA</t>
        </is>
      </c>
      <c r="K2920" s="2">
        <f>IF(I2920&lt;&gt;"",I2920,IFERROR(INDEX(Base!$I:$I,MATCH(1,(Base!$C:$C=C2920)*(Base!$I:$I&lt;&gt;""),0)),0))</f>
        <v/>
      </c>
      <c r="L2920" s="2">
        <f>IF(AND(I2920="",K2920&gt;0),"SIM","NÃO")</f>
        <v/>
      </c>
      <c r="M2920" s="2">
        <f>IF(ISNUMBER(SEARCH("SEPARA",UPPER(C2920))),"NÃO","SIM")</f>
        <v/>
      </c>
      <c r="N2920" s="2">
        <f>IFERROR(H2920/K2920,0)</f>
        <v/>
      </c>
      <c r="O2920" s="2">
        <f>IF(M2920="NÃO","EXCLUÍDO",IF(N2920&lt;Premissas!$B$8,"&lt; 1,00",IF(N2920&lt;Premissas!$B$9,"1,00 – 1,19",IF(N2920&lt;Premissas!$B$10,"1,20 – 1,39",IF(N2920&lt;Premissas!$B$11,"1,40 – 1,59",IF(N2920&lt;Premissas!$B$12,"1,60 – 1,99","≥ 2,00"))))))</f>
        <v/>
      </c>
      <c r="P2920" s="5">
        <f>IF(OR(M2920="NÃO",N2920&lt;Premissas!$B$8),Premissas!$B$13,IF(N2920&lt;Premissas!$B$9,Premissas!$B$14,IF(N2920&lt;Premissas!$B$10,Premissas!$B$15,IF(N2920&lt;Premissas!$B$11,Premissas!$B$16,IF(N2920&lt;Premissas!$B$12,Premissas!$B$17,Premissas!$B$18)))))</f>
        <v/>
      </c>
      <c r="Q2920" s="5">
        <f>IFERROR(P2920/Premissas!$B$4,0)</f>
        <v/>
      </c>
    </row>
    <row r="2921">
      <c r="A2921" s="2" t="n">
        <v>8</v>
      </c>
      <c r="B2921" s="2" t="n">
        <v>1965</v>
      </c>
      <c r="C2921" s="2" t="inlineStr">
        <is>
          <t>PUXADA RECEB</t>
        </is>
      </c>
      <c r="D2921" s="2" t="inlineStr">
        <is>
          <t>124438</t>
        </is>
      </c>
      <c r="E2921" s="2" t="inlineStr">
        <is>
          <t>JAIR DIAS DOS SANTOS</t>
        </is>
      </c>
      <c r="F2921" s="2" t="n">
        <v>6</v>
      </c>
      <c r="G2921" s="2" t="n">
        <v>0.32</v>
      </c>
      <c r="H2921" s="2" t="n">
        <v>19</v>
      </c>
      <c r="I2921" s="2" t="n">
        <v>0</v>
      </c>
      <c r="J2921" s="2" t="inlineStr">
        <is>
          <t>GPA</t>
        </is>
      </c>
      <c r="K2921" s="2">
        <f>IF(I2921&lt;&gt;"",I2921,IFERROR(INDEX(Base!$I:$I,MATCH(1,(Base!$C:$C=C2921)*(Base!$I:$I&lt;&gt;""),0)),0))</f>
        <v/>
      </c>
      <c r="L2921" s="2">
        <f>IF(AND(I2921="",K2921&gt;0),"SIM","NÃO")</f>
        <v/>
      </c>
      <c r="M2921" s="2">
        <f>IF(ISNUMBER(SEARCH("SEPARA",UPPER(C2921))),"NÃO","SIM")</f>
        <v/>
      </c>
      <c r="N2921" s="2">
        <f>IFERROR(H2921/K2921,0)</f>
        <v/>
      </c>
      <c r="O2921" s="2">
        <f>IF(M2921="NÃO","EXCLUÍDO",IF(N2921&lt;Premissas!$B$8,"&lt; 1,00",IF(N2921&lt;Premissas!$B$9,"1,00 – 1,19",IF(N2921&lt;Premissas!$B$10,"1,20 – 1,39",IF(N2921&lt;Premissas!$B$11,"1,40 – 1,59",IF(N2921&lt;Premissas!$B$12,"1,60 – 1,99","≥ 2,00"))))))</f>
        <v/>
      </c>
      <c r="P2921" s="5">
        <f>IF(OR(M2921="NÃO",N2921&lt;Premissas!$B$8),Premissas!$B$13,IF(N2921&lt;Premissas!$B$9,Premissas!$B$14,IF(N2921&lt;Premissas!$B$10,Premissas!$B$15,IF(N2921&lt;Premissas!$B$11,Premissas!$B$16,IF(N2921&lt;Premissas!$B$12,Premissas!$B$17,Premissas!$B$18)))))</f>
        <v/>
      </c>
      <c r="Q2921" s="5">
        <f>IFERROR(P2921/Premissas!$B$4,0)</f>
        <v/>
      </c>
    </row>
    <row r="2922">
      <c r="A2922" s="2" t="n">
        <v>8</v>
      </c>
      <c r="B2922" s="2" t="n">
        <v>1965</v>
      </c>
      <c r="C2922" s="2" t="inlineStr">
        <is>
          <t>RECEBIMENTO</t>
        </is>
      </c>
      <c r="D2922" s="2" t="inlineStr">
        <is>
          <t>124438</t>
        </is>
      </c>
      <c r="E2922" s="2" t="inlineStr">
        <is>
          <t>JAIR DIAS DOS SANTOS</t>
        </is>
      </c>
      <c r="F2922" s="2" t="n">
        <v>4695</v>
      </c>
      <c r="G2922" s="2" t="n">
        <v>161.83</v>
      </c>
      <c r="H2922" s="2" t="n">
        <v>29</v>
      </c>
      <c r="I2922" s="2" t="n">
        <v>0</v>
      </c>
      <c r="J2922" s="2" t="inlineStr">
        <is>
          <t>GPA</t>
        </is>
      </c>
      <c r="K2922" s="2">
        <f>IF(I2922&lt;&gt;"",I2922,IFERROR(INDEX(Base!$I:$I,MATCH(1,(Base!$C:$C=C2922)*(Base!$I:$I&lt;&gt;""),0)),0))</f>
        <v/>
      </c>
      <c r="L2922" s="2">
        <f>IF(AND(I2922="",K2922&gt;0),"SIM","NÃO")</f>
        <v/>
      </c>
      <c r="M2922" s="2">
        <f>IF(ISNUMBER(SEARCH("SEPARA",UPPER(C2922))),"NÃO","SIM")</f>
        <v/>
      </c>
      <c r="N2922" s="2">
        <f>IFERROR(H2922/K2922,0)</f>
        <v/>
      </c>
      <c r="O2922" s="2">
        <f>IF(M2922="NÃO","EXCLUÍDO",IF(N2922&lt;Premissas!$B$8,"&lt; 1,00",IF(N2922&lt;Premissas!$B$9,"1,00 – 1,19",IF(N2922&lt;Premissas!$B$10,"1,20 – 1,39",IF(N2922&lt;Premissas!$B$11,"1,40 – 1,59",IF(N2922&lt;Premissas!$B$12,"1,60 – 1,99","≥ 2,00"))))))</f>
        <v/>
      </c>
      <c r="P2922" s="5">
        <f>IF(OR(M2922="NÃO",N2922&lt;Premissas!$B$8),Premissas!$B$13,IF(N2922&lt;Premissas!$B$9,Premissas!$B$14,IF(N2922&lt;Premissas!$B$10,Premissas!$B$15,IF(N2922&lt;Premissas!$B$11,Premissas!$B$16,IF(N2922&lt;Premissas!$B$12,Premissas!$B$17,Premissas!$B$18)))))</f>
        <v/>
      </c>
      <c r="Q2922" s="5">
        <f>IFERROR(P2922/Premissas!$B$4,0)</f>
        <v/>
      </c>
    </row>
    <row r="2923">
      <c r="A2923" s="2" t="n">
        <v>8</v>
      </c>
      <c r="B2923" s="2" t="n">
        <v>1965</v>
      </c>
      <c r="C2923" s="2" t="inlineStr">
        <is>
          <t>ATIVIDADE OP. EMP.</t>
        </is>
      </c>
      <c r="D2923" s="2" t="inlineStr">
        <is>
          <t>153174</t>
        </is>
      </c>
      <c r="E2923" s="2" t="inlineStr">
        <is>
          <t>JOSE ADRIANO OLIVEIRA DOS SANTOS</t>
        </is>
      </c>
      <c r="F2923" s="2" t="n">
        <v>1473</v>
      </c>
      <c r="G2923" s="2" t="n">
        <v>178.5</v>
      </c>
      <c r="H2923" s="2" t="n">
        <v>8</v>
      </c>
      <c r="I2923" s="2" t="n">
        <v>0</v>
      </c>
      <c r="J2923" s="2" t="inlineStr">
        <is>
          <t>GPA</t>
        </is>
      </c>
      <c r="K2923" s="2">
        <f>IF(I2923&lt;&gt;"",I2923,IFERROR(INDEX(Base!$I:$I,MATCH(1,(Base!$C:$C=C2923)*(Base!$I:$I&lt;&gt;""),0)),0))</f>
        <v/>
      </c>
      <c r="L2923" s="2">
        <f>IF(AND(I2923="",K2923&gt;0),"SIM","NÃO")</f>
        <v/>
      </c>
      <c r="M2923" s="2">
        <f>IF(ISNUMBER(SEARCH("SEPARA",UPPER(C2923))),"NÃO","SIM")</f>
        <v/>
      </c>
      <c r="N2923" s="2">
        <f>IFERROR(H2923/K2923,0)</f>
        <v/>
      </c>
      <c r="O2923" s="2">
        <f>IF(M2923="NÃO","EXCLUÍDO",IF(N2923&lt;Premissas!$B$8,"&lt; 1,00",IF(N2923&lt;Premissas!$B$9,"1,00 – 1,19",IF(N2923&lt;Premissas!$B$10,"1,20 – 1,39",IF(N2923&lt;Premissas!$B$11,"1,40 – 1,59",IF(N2923&lt;Premissas!$B$12,"1,60 – 1,99","≥ 2,00"))))))</f>
        <v/>
      </c>
      <c r="P2923" s="5">
        <f>IF(OR(M2923="NÃO",N2923&lt;Premissas!$B$8),Premissas!$B$13,IF(N2923&lt;Premissas!$B$9,Premissas!$B$14,IF(N2923&lt;Premissas!$B$10,Premissas!$B$15,IF(N2923&lt;Premissas!$B$11,Premissas!$B$16,IF(N2923&lt;Premissas!$B$12,Premissas!$B$17,Premissas!$B$18)))))</f>
        <v/>
      </c>
      <c r="Q2923" s="5">
        <f>IFERROR(P2923/Premissas!$B$4,0)</f>
        <v/>
      </c>
    </row>
    <row r="2924">
      <c r="A2924" s="2" t="n">
        <v>8</v>
      </c>
      <c r="B2924" s="2" t="n">
        <v>1965</v>
      </c>
      <c r="C2924" s="2" t="inlineStr">
        <is>
          <t>ATIVIDADE OP. EMP.</t>
        </is>
      </c>
      <c r="D2924" s="2" t="inlineStr">
        <is>
          <t>156823</t>
        </is>
      </c>
      <c r="E2924" s="2" t="inlineStr">
        <is>
          <t>MARCIO PAIXAO DE SOUZA</t>
        </is>
      </c>
      <c r="F2924" s="2" t="n">
        <v>306</v>
      </c>
      <c r="G2924" s="2" t="n">
        <v>26.02</v>
      </c>
      <c r="H2924" s="2" t="n">
        <v>12</v>
      </c>
      <c r="I2924" s="2" t="n">
        <v>0</v>
      </c>
      <c r="J2924" s="2" t="inlineStr">
        <is>
          <t>GPA</t>
        </is>
      </c>
      <c r="K2924" s="2">
        <f>IF(I2924&lt;&gt;"",I2924,IFERROR(INDEX(Base!$I:$I,MATCH(1,(Base!$C:$C=C2924)*(Base!$I:$I&lt;&gt;""),0)),0))</f>
        <v/>
      </c>
      <c r="L2924" s="2">
        <f>IF(AND(I2924="",K2924&gt;0),"SIM","NÃO")</f>
        <v/>
      </c>
      <c r="M2924" s="2">
        <f>IF(ISNUMBER(SEARCH("SEPARA",UPPER(C2924))),"NÃO","SIM")</f>
        <v/>
      </c>
      <c r="N2924" s="2">
        <f>IFERROR(H2924/K2924,0)</f>
        <v/>
      </c>
      <c r="O2924" s="2">
        <f>IF(M2924="NÃO","EXCLUÍDO",IF(N2924&lt;Premissas!$B$8,"&lt; 1,00",IF(N2924&lt;Premissas!$B$9,"1,00 – 1,19",IF(N2924&lt;Premissas!$B$10,"1,20 – 1,39",IF(N2924&lt;Premissas!$B$11,"1,40 – 1,59",IF(N2924&lt;Premissas!$B$12,"1,60 – 1,99","≥ 2,00"))))))</f>
        <v/>
      </c>
      <c r="P2924" s="5">
        <f>IF(OR(M2924="NÃO",N2924&lt;Premissas!$B$8),Premissas!$B$13,IF(N2924&lt;Premissas!$B$9,Premissas!$B$14,IF(N2924&lt;Premissas!$B$10,Premissas!$B$15,IF(N2924&lt;Premissas!$B$11,Premissas!$B$16,IF(N2924&lt;Premissas!$B$12,Premissas!$B$17,Premissas!$B$18)))))</f>
        <v/>
      </c>
      <c r="Q2924" s="5">
        <f>IFERROR(P2924/Premissas!$B$4,0)</f>
        <v/>
      </c>
    </row>
    <row r="2925">
      <c r="A2925" s="2" t="n">
        <v>8</v>
      </c>
      <c r="B2925" s="2" t="n">
        <v>1965</v>
      </c>
      <c r="C2925" s="2" t="inlineStr">
        <is>
          <t>ATIVIDADE OP. EMP.</t>
        </is>
      </c>
      <c r="D2925" s="2" t="inlineStr">
        <is>
          <t>159790</t>
        </is>
      </c>
      <c r="E2925" s="2" t="inlineStr">
        <is>
          <t>Sergio SOARES COSTA</t>
        </is>
      </c>
      <c r="F2925" s="2" t="n">
        <v>2136</v>
      </c>
      <c r="G2925" s="2" t="n">
        <v>162.18</v>
      </c>
      <c r="H2925" s="2" t="n">
        <v>13</v>
      </c>
      <c r="I2925" s="2" t="n">
        <v>0</v>
      </c>
      <c r="J2925" s="2" t="inlineStr">
        <is>
          <t>GPA</t>
        </is>
      </c>
      <c r="K2925" s="2">
        <f>IF(I2925&lt;&gt;"",I2925,IFERROR(INDEX(Base!$I:$I,MATCH(1,(Base!$C:$C=C2925)*(Base!$I:$I&lt;&gt;""),0)),0))</f>
        <v/>
      </c>
      <c r="L2925" s="2">
        <f>IF(AND(I2925="",K2925&gt;0),"SIM","NÃO")</f>
        <v/>
      </c>
      <c r="M2925" s="2">
        <f>IF(ISNUMBER(SEARCH("SEPARA",UPPER(C2925))),"NÃO","SIM")</f>
        <v/>
      </c>
      <c r="N2925" s="2">
        <f>IFERROR(H2925/K2925,0)</f>
        <v/>
      </c>
      <c r="O2925" s="2">
        <f>IF(M2925="NÃO","EXCLUÍDO",IF(N2925&lt;Premissas!$B$8,"&lt; 1,00",IF(N2925&lt;Premissas!$B$9,"1,00 – 1,19",IF(N2925&lt;Premissas!$B$10,"1,20 – 1,39",IF(N2925&lt;Premissas!$B$11,"1,40 – 1,59",IF(N2925&lt;Premissas!$B$12,"1,60 – 1,99","≥ 2,00"))))))</f>
        <v/>
      </c>
      <c r="P2925" s="5">
        <f>IF(OR(M2925="NÃO",N2925&lt;Premissas!$B$8),Premissas!$B$13,IF(N2925&lt;Premissas!$B$9,Premissas!$B$14,IF(N2925&lt;Premissas!$B$10,Premissas!$B$15,IF(N2925&lt;Premissas!$B$11,Premissas!$B$16,IF(N2925&lt;Premissas!$B$12,Premissas!$B$17,Premissas!$B$18)))))</f>
        <v/>
      </c>
      <c r="Q2925" s="5">
        <f>IFERROR(P2925/Premissas!$B$4,0)</f>
        <v/>
      </c>
    </row>
    <row r="2926">
      <c r="A2926" s="2" t="n">
        <v>8</v>
      </c>
      <c r="B2926" s="2" t="n">
        <v>1965</v>
      </c>
      <c r="C2926" s="2" t="inlineStr">
        <is>
          <t>RECEBIMENTO</t>
        </is>
      </c>
      <c r="D2926" s="2" t="inlineStr">
        <is>
          <t>162817</t>
        </is>
      </c>
      <c r="E2926" s="2" t="inlineStr">
        <is>
          <t>Ivanil Augusto De Souza</t>
        </is>
      </c>
      <c r="F2926" s="2" t="n">
        <v>4388</v>
      </c>
      <c r="G2926" s="2" t="n">
        <v>113.26</v>
      </c>
      <c r="H2926" s="2" t="n">
        <v>39</v>
      </c>
      <c r="I2926" s="2" t="n">
        <v>0</v>
      </c>
      <c r="J2926" s="2" t="inlineStr">
        <is>
          <t>GPA</t>
        </is>
      </c>
      <c r="K2926" s="2">
        <f>IF(I2926&lt;&gt;"",I2926,IFERROR(INDEX(Base!$I:$I,MATCH(1,(Base!$C:$C=C2926)*(Base!$I:$I&lt;&gt;""),0)),0))</f>
        <v/>
      </c>
      <c r="L2926" s="2">
        <f>IF(AND(I2926="",K2926&gt;0),"SIM","NÃO")</f>
        <v/>
      </c>
      <c r="M2926" s="2">
        <f>IF(ISNUMBER(SEARCH("SEPARA",UPPER(C2926))),"NÃO","SIM")</f>
        <v/>
      </c>
      <c r="N2926" s="2">
        <f>IFERROR(H2926/K2926,0)</f>
        <v/>
      </c>
      <c r="O2926" s="2">
        <f>IF(M2926="NÃO","EXCLUÍDO",IF(N2926&lt;Premissas!$B$8,"&lt; 1,00",IF(N2926&lt;Premissas!$B$9,"1,00 – 1,19",IF(N2926&lt;Premissas!$B$10,"1,20 – 1,39",IF(N2926&lt;Premissas!$B$11,"1,40 – 1,59",IF(N2926&lt;Premissas!$B$12,"1,60 – 1,99","≥ 2,00"))))))</f>
        <v/>
      </c>
      <c r="P2926" s="5">
        <f>IF(OR(M2926="NÃO",N2926&lt;Premissas!$B$8),Premissas!$B$13,IF(N2926&lt;Premissas!$B$9,Premissas!$B$14,IF(N2926&lt;Premissas!$B$10,Premissas!$B$15,IF(N2926&lt;Premissas!$B$11,Premissas!$B$16,IF(N2926&lt;Premissas!$B$12,Premissas!$B$17,Premissas!$B$18)))))</f>
        <v/>
      </c>
      <c r="Q2926" s="5">
        <f>IFERROR(P2926/Premissas!$B$4,0)</f>
        <v/>
      </c>
    </row>
    <row r="2927">
      <c r="A2927" s="2" t="n">
        <v>8</v>
      </c>
      <c r="B2927" s="2" t="n">
        <v>1965</v>
      </c>
      <c r="C2927" s="2" t="inlineStr">
        <is>
          <t>PUXADA RECEB</t>
        </is>
      </c>
      <c r="D2927" s="2" t="inlineStr">
        <is>
          <t>162825</t>
        </is>
      </c>
      <c r="E2927" s="2" t="inlineStr">
        <is>
          <t>Antonio Tenorio Da Silva Soares</t>
        </is>
      </c>
      <c r="F2927" s="2" t="n">
        <v>28</v>
      </c>
      <c r="G2927" s="2" t="n">
        <v>20.01</v>
      </c>
      <c r="H2927" s="2" t="n">
        <v>1</v>
      </c>
      <c r="I2927" s="2" t="n">
        <v>0</v>
      </c>
      <c r="J2927" s="2" t="inlineStr">
        <is>
          <t>GPA</t>
        </is>
      </c>
      <c r="K2927" s="2">
        <f>IF(I2927&lt;&gt;"",I2927,IFERROR(INDEX(Base!$I:$I,MATCH(1,(Base!$C:$C=C2927)*(Base!$I:$I&lt;&gt;""),0)),0))</f>
        <v/>
      </c>
      <c r="L2927" s="2">
        <f>IF(AND(I2927="",K2927&gt;0),"SIM","NÃO")</f>
        <v/>
      </c>
      <c r="M2927" s="2">
        <f>IF(ISNUMBER(SEARCH("SEPARA",UPPER(C2927))),"NÃO","SIM")</f>
        <v/>
      </c>
      <c r="N2927" s="2">
        <f>IFERROR(H2927/K2927,0)</f>
        <v/>
      </c>
      <c r="O2927" s="2">
        <f>IF(M2927="NÃO","EXCLUÍDO",IF(N2927&lt;Premissas!$B$8,"&lt; 1,00",IF(N2927&lt;Premissas!$B$9,"1,00 – 1,19",IF(N2927&lt;Premissas!$B$10,"1,20 – 1,39",IF(N2927&lt;Premissas!$B$11,"1,40 – 1,59",IF(N2927&lt;Premissas!$B$12,"1,60 – 1,99","≥ 2,00"))))))</f>
        <v/>
      </c>
      <c r="P2927" s="5">
        <f>IF(OR(M2927="NÃO",N2927&lt;Premissas!$B$8),Premissas!$B$13,IF(N2927&lt;Premissas!$B$9,Premissas!$B$14,IF(N2927&lt;Premissas!$B$10,Premissas!$B$15,IF(N2927&lt;Premissas!$B$11,Premissas!$B$16,IF(N2927&lt;Premissas!$B$12,Premissas!$B$17,Premissas!$B$18)))))</f>
        <v/>
      </c>
      <c r="Q2927" s="5">
        <f>IFERROR(P2927/Premissas!$B$4,0)</f>
        <v/>
      </c>
    </row>
    <row r="2928">
      <c r="A2928" s="2" t="n">
        <v>8</v>
      </c>
      <c r="B2928" s="2" t="n">
        <v>1965</v>
      </c>
      <c r="C2928" s="2" t="inlineStr">
        <is>
          <t>ATIVIDADE OP. EMP.</t>
        </is>
      </c>
      <c r="D2928" s="2" t="inlineStr">
        <is>
          <t>166942</t>
        </is>
      </c>
      <c r="E2928" s="2" t="inlineStr">
        <is>
          <t>Renato Gobo</t>
        </is>
      </c>
      <c r="F2928" s="2" t="n">
        <v>2320</v>
      </c>
      <c r="G2928" s="2" t="n">
        <v>147.84</v>
      </c>
      <c r="H2928" s="2" t="n">
        <v>16</v>
      </c>
      <c r="I2928" s="2" t="n">
        <v>0</v>
      </c>
      <c r="J2928" s="2" t="inlineStr">
        <is>
          <t>GPA</t>
        </is>
      </c>
      <c r="K2928" s="2">
        <f>IF(I2928&lt;&gt;"",I2928,IFERROR(INDEX(Base!$I:$I,MATCH(1,(Base!$C:$C=C2928)*(Base!$I:$I&lt;&gt;""),0)),0))</f>
        <v/>
      </c>
      <c r="L2928" s="2">
        <f>IF(AND(I2928="",K2928&gt;0),"SIM","NÃO")</f>
        <v/>
      </c>
      <c r="M2928" s="2">
        <f>IF(ISNUMBER(SEARCH("SEPARA",UPPER(C2928))),"NÃO","SIM")</f>
        <v/>
      </c>
      <c r="N2928" s="2">
        <f>IFERROR(H2928/K2928,0)</f>
        <v/>
      </c>
      <c r="O2928" s="2">
        <f>IF(M2928="NÃO","EXCLUÍDO",IF(N2928&lt;Premissas!$B$8,"&lt; 1,00",IF(N2928&lt;Premissas!$B$9,"1,00 – 1,19",IF(N2928&lt;Premissas!$B$10,"1,20 – 1,39",IF(N2928&lt;Premissas!$B$11,"1,40 – 1,59",IF(N2928&lt;Premissas!$B$12,"1,60 – 1,99","≥ 2,00"))))))</f>
        <v/>
      </c>
      <c r="P2928" s="5">
        <f>IF(OR(M2928="NÃO",N2928&lt;Premissas!$B$8),Premissas!$B$13,IF(N2928&lt;Premissas!$B$9,Premissas!$B$14,IF(N2928&lt;Premissas!$B$10,Premissas!$B$15,IF(N2928&lt;Premissas!$B$11,Premissas!$B$16,IF(N2928&lt;Premissas!$B$12,Premissas!$B$17,Premissas!$B$18)))))</f>
        <v/>
      </c>
      <c r="Q2928" s="5">
        <f>IFERROR(P2928/Premissas!$B$4,0)</f>
        <v/>
      </c>
    </row>
    <row r="2929">
      <c r="A2929" s="2" t="n">
        <v>8</v>
      </c>
      <c r="B2929" s="2" t="n">
        <v>1965</v>
      </c>
      <c r="C2929" s="2" t="inlineStr">
        <is>
          <t>ATIVIDADE OP. EMP.</t>
        </is>
      </c>
      <c r="D2929" s="2" t="inlineStr">
        <is>
          <t>168375</t>
        </is>
      </c>
      <c r="E2929" s="2" t="inlineStr">
        <is>
          <t>Luiz Dos Anjos Cruz</t>
        </is>
      </c>
      <c r="F2929" s="2" t="n">
        <v>901</v>
      </c>
      <c r="G2929" s="2" t="n">
        <v>124.26</v>
      </c>
      <c r="H2929" s="2" t="n">
        <v>7</v>
      </c>
      <c r="I2929" s="2" t="n">
        <v>0</v>
      </c>
      <c r="J2929" s="2" t="inlineStr">
        <is>
          <t>GPA</t>
        </is>
      </c>
      <c r="K2929" s="2">
        <f>IF(I2929&lt;&gt;"",I2929,IFERROR(INDEX(Base!$I:$I,MATCH(1,(Base!$C:$C=C2929)*(Base!$I:$I&lt;&gt;""),0)),0))</f>
        <v/>
      </c>
      <c r="L2929" s="2">
        <f>IF(AND(I2929="",K2929&gt;0),"SIM","NÃO")</f>
        <v/>
      </c>
      <c r="M2929" s="2">
        <f>IF(ISNUMBER(SEARCH("SEPARA",UPPER(C2929))),"NÃO","SIM")</f>
        <v/>
      </c>
      <c r="N2929" s="2">
        <f>IFERROR(H2929/K2929,0)</f>
        <v/>
      </c>
      <c r="O2929" s="2">
        <f>IF(M2929="NÃO","EXCLUÍDO",IF(N2929&lt;Premissas!$B$8,"&lt; 1,00",IF(N2929&lt;Premissas!$B$9,"1,00 – 1,19",IF(N2929&lt;Premissas!$B$10,"1,20 – 1,39",IF(N2929&lt;Premissas!$B$11,"1,40 – 1,59",IF(N2929&lt;Premissas!$B$12,"1,60 – 1,99","≥ 2,00"))))))</f>
        <v/>
      </c>
      <c r="P2929" s="5">
        <f>IF(OR(M2929="NÃO",N2929&lt;Premissas!$B$8),Premissas!$B$13,IF(N2929&lt;Premissas!$B$9,Premissas!$B$14,IF(N2929&lt;Premissas!$B$10,Premissas!$B$15,IF(N2929&lt;Premissas!$B$11,Premissas!$B$16,IF(N2929&lt;Premissas!$B$12,Premissas!$B$17,Premissas!$B$18)))))</f>
        <v/>
      </c>
      <c r="Q2929" s="5">
        <f>IFERROR(P2929/Premissas!$B$4,0)</f>
        <v/>
      </c>
    </row>
    <row r="2930">
      <c r="A2930" s="2" t="n">
        <v>8</v>
      </c>
      <c r="B2930" s="2" t="n">
        <v>1965</v>
      </c>
      <c r="C2930" s="2" t="inlineStr">
        <is>
          <t>ATIVIDADE OP. EMP.</t>
        </is>
      </c>
      <c r="D2930" s="2" t="inlineStr">
        <is>
          <t>170366</t>
        </is>
      </c>
      <c r="E2930" s="2" t="inlineStr">
        <is>
          <t>Edvaldo Silva Dantas</t>
        </is>
      </c>
      <c r="F2930" s="2" t="n">
        <v>458</v>
      </c>
      <c r="G2930" s="2" t="n">
        <v>61.28</v>
      </c>
      <c r="H2930" s="2" t="n">
        <v>7</v>
      </c>
      <c r="I2930" s="2" t="n">
        <v>0</v>
      </c>
      <c r="J2930" s="2" t="inlineStr">
        <is>
          <t>GPA</t>
        </is>
      </c>
      <c r="K2930" s="2">
        <f>IF(I2930&lt;&gt;"",I2930,IFERROR(INDEX(Base!$I:$I,MATCH(1,(Base!$C:$C=C2930)*(Base!$I:$I&lt;&gt;""),0)),0))</f>
        <v/>
      </c>
      <c r="L2930" s="2">
        <f>IF(AND(I2930="",K2930&gt;0),"SIM","NÃO")</f>
        <v/>
      </c>
      <c r="M2930" s="2">
        <f>IF(ISNUMBER(SEARCH("SEPARA",UPPER(C2930))),"NÃO","SIM")</f>
        <v/>
      </c>
      <c r="N2930" s="2">
        <f>IFERROR(H2930/K2930,0)</f>
        <v/>
      </c>
      <c r="O2930" s="2">
        <f>IF(M2930="NÃO","EXCLUÍDO",IF(N2930&lt;Premissas!$B$8,"&lt; 1,00",IF(N2930&lt;Premissas!$B$9,"1,00 – 1,19",IF(N2930&lt;Premissas!$B$10,"1,20 – 1,39",IF(N2930&lt;Premissas!$B$11,"1,40 – 1,59",IF(N2930&lt;Premissas!$B$12,"1,60 – 1,99","≥ 2,00"))))))</f>
        <v/>
      </c>
      <c r="P2930" s="5">
        <f>IF(OR(M2930="NÃO",N2930&lt;Premissas!$B$8),Premissas!$B$13,IF(N2930&lt;Premissas!$B$9,Premissas!$B$14,IF(N2930&lt;Premissas!$B$10,Premissas!$B$15,IF(N2930&lt;Premissas!$B$11,Premissas!$B$16,IF(N2930&lt;Premissas!$B$12,Premissas!$B$17,Premissas!$B$18)))))</f>
        <v/>
      </c>
      <c r="Q2930" s="5">
        <f>IFERROR(P2930/Premissas!$B$4,0)</f>
        <v/>
      </c>
    </row>
    <row r="2931">
      <c r="A2931" s="2" t="n">
        <v>8</v>
      </c>
      <c r="B2931" s="2" t="n">
        <v>1965</v>
      </c>
      <c r="C2931" s="2" t="inlineStr">
        <is>
          <t>ATIVIDADE OP. EMP.</t>
        </is>
      </c>
      <c r="D2931" s="2" t="inlineStr">
        <is>
          <t>171600</t>
        </is>
      </c>
      <c r="E2931" s="2" t="inlineStr">
        <is>
          <t>Wellington Inacio De Oliveira</t>
        </is>
      </c>
      <c r="F2931" s="2" t="n">
        <v>1754</v>
      </c>
      <c r="G2931" s="2" t="n">
        <v>146.21</v>
      </c>
      <c r="H2931" s="2" t="n">
        <v>12</v>
      </c>
      <c r="I2931" s="2" t="n">
        <v>0</v>
      </c>
      <c r="J2931" s="2" t="inlineStr">
        <is>
          <t>GPA</t>
        </is>
      </c>
      <c r="K2931" s="2">
        <f>IF(I2931&lt;&gt;"",I2931,IFERROR(INDEX(Base!$I:$I,MATCH(1,(Base!$C:$C=C2931)*(Base!$I:$I&lt;&gt;""),0)),0))</f>
        <v/>
      </c>
      <c r="L2931" s="2">
        <f>IF(AND(I2931="",K2931&gt;0),"SIM","NÃO")</f>
        <v/>
      </c>
      <c r="M2931" s="2">
        <f>IF(ISNUMBER(SEARCH("SEPARA",UPPER(C2931))),"NÃO","SIM")</f>
        <v/>
      </c>
      <c r="N2931" s="2">
        <f>IFERROR(H2931/K2931,0)</f>
        <v/>
      </c>
      <c r="O2931" s="2">
        <f>IF(M2931="NÃO","EXCLUÍDO",IF(N2931&lt;Premissas!$B$8,"&lt; 1,00",IF(N2931&lt;Premissas!$B$9,"1,00 – 1,19",IF(N2931&lt;Premissas!$B$10,"1,20 – 1,39",IF(N2931&lt;Premissas!$B$11,"1,40 – 1,59",IF(N2931&lt;Premissas!$B$12,"1,60 – 1,99","≥ 2,00"))))))</f>
        <v/>
      </c>
      <c r="P2931" s="5">
        <f>IF(OR(M2931="NÃO",N2931&lt;Premissas!$B$8),Premissas!$B$13,IF(N2931&lt;Premissas!$B$9,Premissas!$B$14,IF(N2931&lt;Premissas!$B$10,Premissas!$B$15,IF(N2931&lt;Premissas!$B$11,Premissas!$B$16,IF(N2931&lt;Premissas!$B$12,Premissas!$B$17,Premissas!$B$18)))))</f>
        <v/>
      </c>
      <c r="Q2931" s="5">
        <f>IFERROR(P2931/Premissas!$B$4,0)</f>
        <v/>
      </c>
    </row>
    <row r="2932">
      <c r="A2932" s="2" t="n">
        <v>8</v>
      </c>
      <c r="B2932" s="2" t="n">
        <v>1965</v>
      </c>
      <c r="C2932" s="2" t="inlineStr">
        <is>
          <t>ATIVIDADE OP. EMP.</t>
        </is>
      </c>
      <c r="D2932" s="2" t="inlineStr">
        <is>
          <t>175780</t>
        </is>
      </c>
      <c r="E2932" s="2" t="inlineStr">
        <is>
          <t>FERNANDO CIRILO DE LACERDA</t>
        </is>
      </c>
      <c r="F2932" s="2" t="n">
        <v>3510</v>
      </c>
      <c r="G2932" s="2" t="n">
        <v>248.77</v>
      </c>
      <c r="H2932" s="2" t="n">
        <v>14</v>
      </c>
      <c r="I2932" s="2" t="n">
        <v>0</v>
      </c>
      <c r="J2932" s="2" t="inlineStr">
        <is>
          <t>GPA</t>
        </is>
      </c>
      <c r="K2932" s="2">
        <f>IF(I2932&lt;&gt;"",I2932,IFERROR(INDEX(Base!$I:$I,MATCH(1,(Base!$C:$C=C2932)*(Base!$I:$I&lt;&gt;""),0)),0))</f>
        <v/>
      </c>
      <c r="L2932" s="2">
        <f>IF(AND(I2932="",K2932&gt;0),"SIM","NÃO")</f>
        <v/>
      </c>
      <c r="M2932" s="2">
        <f>IF(ISNUMBER(SEARCH("SEPARA",UPPER(C2932))),"NÃO","SIM")</f>
        <v/>
      </c>
      <c r="N2932" s="2">
        <f>IFERROR(H2932/K2932,0)</f>
        <v/>
      </c>
      <c r="O2932" s="2">
        <f>IF(M2932="NÃO","EXCLUÍDO",IF(N2932&lt;Premissas!$B$8,"&lt; 1,00",IF(N2932&lt;Premissas!$B$9,"1,00 – 1,19",IF(N2932&lt;Premissas!$B$10,"1,20 – 1,39",IF(N2932&lt;Premissas!$B$11,"1,40 – 1,59",IF(N2932&lt;Premissas!$B$12,"1,60 – 1,99","≥ 2,00"))))))</f>
        <v/>
      </c>
      <c r="P2932" s="5">
        <f>IF(OR(M2932="NÃO",N2932&lt;Premissas!$B$8),Premissas!$B$13,IF(N2932&lt;Premissas!$B$9,Premissas!$B$14,IF(N2932&lt;Premissas!$B$10,Premissas!$B$15,IF(N2932&lt;Premissas!$B$11,Premissas!$B$16,IF(N2932&lt;Premissas!$B$12,Premissas!$B$17,Premissas!$B$18)))))</f>
        <v/>
      </c>
      <c r="Q2932" s="5">
        <f>IFERROR(P2932/Premissas!$B$4,0)</f>
        <v/>
      </c>
    </row>
    <row r="2933">
      <c r="A2933" s="2" t="n">
        <v>8</v>
      </c>
      <c r="B2933" s="2" t="n">
        <v>1965</v>
      </c>
      <c r="C2933" s="2" t="inlineStr">
        <is>
          <t>ATIVIDADE OP. EMP.</t>
        </is>
      </c>
      <c r="D2933" s="2" t="inlineStr">
        <is>
          <t>175793</t>
        </is>
      </c>
      <c r="E2933" s="2" t="inlineStr">
        <is>
          <t>SILO PEREIRA DOS SANTOS</t>
        </is>
      </c>
      <c r="F2933" s="2" t="n">
        <v>1030</v>
      </c>
      <c r="G2933" s="2" t="n">
        <v>65.89</v>
      </c>
      <c r="H2933" s="2" t="n">
        <v>16</v>
      </c>
      <c r="I2933" s="2" t="n">
        <v>0</v>
      </c>
      <c r="J2933" s="2" t="inlineStr">
        <is>
          <t>GPA</t>
        </is>
      </c>
      <c r="K2933" s="2">
        <f>IF(I2933&lt;&gt;"",I2933,IFERROR(INDEX(Base!$I:$I,MATCH(1,(Base!$C:$C=C2933)*(Base!$I:$I&lt;&gt;""),0)),0))</f>
        <v/>
      </c>
      <c r="L2933" s="2">
        <f>IF(AND(I2933="",K2933&gt;0),"SIM","NÃO")</f>
        <v/>
      </c>
      <c r="M2933" s="2">
        <f>IF(ISNUMBER(SEARCH("SEPARA",UPPER(C2933))),"NÃO","SIM")</f>
        <v/>
      </c>
      <c r="N2933" s="2">
        <f>IFERROR(H2933/K2933,0)</f>
        <v/>
      </c>
      <c r="O2933" s="2">
        <f>IF(M2933="NÃO","EXCLUÍDO",IF(N2933&lt;Premissas!$B$8,"&lt; 1,00",IF(N2933&lt;Premissas!$B$9,"1,00 – 1,19",IF(N2933&lt;Premissas!$B$10,"1,20 – 1,39",IF(N2933&lt;Premissas!$B$11,"1,40 – 1,59",IF(N2933&lt;Premissas!$B$12,"1,60 – 1,99","≥ 2,00"))))))</f>
        <v/>
      </c>
      <c r="P2933" s="5">
        <f>IF(OR(M2933="NÃO",N2933&lt;Premissas!$B$8),Premissas!$B$13,IF(N2933&lt;Premissas!$B$9,Premissas!$B$14,IF(N2933&lt;Premissas!$B$10,Premissas!$B$15,IF(N2933&lt;Premissas!$B$11,Premissas!$B$16,IF(N2933&lt;Premissas!$B$12,Premissas!$B$17,Premissas!$B$18)))))</f>
        <v/>
      </c>
      <c r="Q2933" s="5">
        <f>IFERROR(P2933/Premissas!$B$4,0)</f>
        <v/>
      </c>
    </row>
    <row r="2934">
      <c r="A2934" s="2" t="n">
        <v>8</v>
      </c>
      <c r="B2934" s="2" t="n">
        <v>1965</v>
      </c>
      <c r="C2934" s="2" t="inlineStr">
        <is>
          <t>ATIVIDADE OP. EMP.</t>
        </is>
      </c>
      <c r="D2934" s="2" t="inlineStr">
        <is>
          <t>185081</t>
        </is>
      </c>
      <c r="E2934" s="2" t="inlineStr">
        <is>
          <t>JODELMAR DA SILVA ARAUJO</t>
        </is>
      </c>
      <c r="F2934" s="2" t="n">
        <v>4829</v>
      </c>
      <c r="G2934" s="2" t="n">
        <v>204.32</v>
      </c>
      <c r="H2934" s="2" t="n">
        <v>24</v>
      </c>
      <c r="I2934" s="2" t="n">
        <v>0</v>
      </c>
      <c r="J2934" s="2" t="inlineStr">
        <is>
          <t>GPA</t>
        </is>
      </c>
      <c r="K2934" s="2">
        <f>IF(I2934&lt;&gt;"",I2934,IFERROR(INDEX(Base!$I:$I,MATCH(1,(Base!$C:$C=C2934)*(Base!$I:$I&lt;&gt;""),0)),0))</f>
        <v/>
      </c>
      <c r="L2934" s="2">
        <f>IF(AND(I2934="",K2934&gt;0),"SIM","NÃO")</f>
        <v/>
      </c>
      <c r="M2934" s="2">
        <f>IF(ISNUMBER(SEARCH("SEPARA",UPPER(C2934))),"NÃO","SIM")</f>
        <v/>
      </c>
      <c r="N2934" s="2">
        <f>IFERROR(H2934/K2934,0)</f>
        <v/>
      </c>
      <c r="O2934" s="2">
        <f>IF(M2934="NÃO","EXCLUÍDO",IF(N2934&lt;Premissas!$B$8,"&lt; 1,00",IF(N2934&lt;Premissas!$B$9,"1,00 – 1,19",IF(N2934&lt;Premissas!$B$10,"1,20 – 1,39",IF(N2934&lt;Premissas!$B$11,"1,40 – 1,59",IF(N2934&lt;Premissas!$B$12,"1,60 – 1,99","≥ 2,00"))))))</f>
        <v/>
      </c>
      <c r="P2934" s="5">
        <f>IF(OR(M2934="NÃO",N2934&lt;Premissas!$B$8),Premissas!$B$13,IF(N2934&lt;Premissas!$B$9,Premissas!$B$14,IF(N2934&lt;Premissas!$B$10,Premissas!$B$15,IF(N2934&lt;Premissas!$B$11,Premissas!$B$16,IF(N2934&lt;Premissas!$B$12,Premissas!$B$17,Premissas!$B$18)))))</f>
        <v/>
      </c>
      <c r="Q2934" s="5">
        <f>IFERROR(P2934/Premissas!$B$4,0)</f>
        <v/>
      </c>
    </row>
    <row r="2935">
      <c r="A2935" s="2" t="n">
        <v>8</v>
      </c>
      <c r="B2935" s="2" t="n">
        <v>1965</v>
      </c>
      <c r="C2935" s="2" t="inlineStr">
        <is>
          <t>ATIVIDADE OP. EMP.</t>
        </is>
      </c>
      <c r="D2935" s="2" t="inlineStr">
        <is>
          <t>186509</t>
        </is>
      </c>
      <c r="E2935" s="2" t="inlineStr">
        <is>
          <t>RONALDO RONALDO GONCALVES LEITE</t>
        </is>
      </c>
      <c r="F2935" s="2" t="n">
        <v>3072</v>
      </c>
      <c r="G2935" s="2" t="n">
        <v>223.2</v>
      </c>
      <c r="H2935" s="2" t="n">
        <v>14</v>
      </c>
      <c r="I2935" s="2" t="n">
        <v>0</v>
      </c>
      <c r="J2935" s="2" t="inlineStr">
        <is>
          <t>GPA</t>
        </is>
      </c>
      <c r="K2935" s="2">
        <f>IF(I2935&lt;&gt;"",I2935,IFERROR(INDEX(Base!$I:$I,MATCH(1,(Base!$C:$C=C2935)*(Base!$I:$I&lt;&gt;""),0)),0))</f>
        <v/>
      </c>
      <c r="L2935" s="2">
        <f>IF(AND(I2935="",K2935&gt;0),"SIM","NÃO")</f>
        <v/>
      </c>
      <c r="M2935" s="2">
        <f>IF(ISNUMBER(SEARCH("SEPARA",UPPER(C2935))),"NÃO","SIM")</f>
        <v/>
      </c>
      <c r="N2935" s="2">
        <f>IFERROR(H2935/K2935,0)</f>
        <v/>
      </c>
      <c r="O2935" s="2">
        <f>IF(M2935="NÃO","EXCLUÍDO",IF(N2935&lt;Premissas!$B$8,"&lt; 1,00",IF(N2935&lt;Premissas!$B$9,"1,00 – 1,19",IF(N2935&lt;Premissas!$B$10,"1,20 – 1,39",IF(N2935&lt;Premissas!$B$11,"1,40 – 1,59",IF(N2935&lt;Premissas!$B$12,"1,60 – 1,99","≥ 2,00"))))))</f>
        <v/>
      </c>
      <c r="P2935" s="5">
        <f>IF(OR(M2935="NÃO",N2935&lt;Premissas!$B$8),Premissas!$B$13,IF(N2935&lt;Premissas!$B$9,Premissas!$B$14,IF(N2935&lt;Premissas!$B$10,Premissas!$B$15,IF(N2935&lt;Premissas!$B$11,Premissas!$B$16,IF(N2935&lt;Premissas!$B$12,Premissas!$B$17,Premissas!$B$18)))))</f>
        <v/>
      </c>
      <c r="Q2935" s="5">
        <f>IFERROR(P2935/Premissas!$B$4,0)</f>
        <v/>
      </c>
    </row>
    <row r="2936">
      <c r="A2936" s="2" t="n">
        <v>8</v>
      </c>
      <c r="B2936" s="2" t="n">
        <v>1965</v>
      </c>
      <c r="C2936" s="2" t="inlineStr">
        <is>
          <t>ATIVIDADE OP. EMP.</t>
        </is>
      </c>
      <c r="D2936" s="2" t="inlineStr">
        <is>
          <t>205508</t>
        </is>
      </c>
      <c r="E2936" s="2" t="inlineStr">
        <is>
          <t>Jose Lopes Dos Santos</t>
        </is>
      </c>
      <c r="F2936" s="2" t="n">
        <v>4978</v>
      </c>
      <c r="G2936" s="2" t="n">
        <v>204.34</v>
      </c>
      <c r="H2936" s="2" t="n">
        <v>24</v>
      </c>
      <c r="I2936" s="2" t="n">
        <v>0</v>
      </c>
      <c r="J2936" s="2" t="inlineStr">
        <is>
          <t>GPA</t>
        </is>
      </c>
      <c r="K2936" s="2">
        <f>IF(I2936&lt;&gt;"",I2936,IFERROR(INDEX(Base!$I:$I,MATCH(1,(Base!$C:$C=C2936)*(Base!$I:$I&lt;&gt;""),0)),0))</f>
        <v/>
      </c>
      <c r="L2936" s="2">
        <f>IF(AND(I2936="",K2936&gt;0),"SIM","NÃO")</f>
        <v/>
      </c>
      <c r="M2936" s="2">
        <f>IF(ISNUMBER(SEARCH("SEPARA",UPPER(C2936))),"NÃO","SIM")</f>
        <v/>
      </c>
      <c r="N2936" s="2">
        <f>IFERROR(H2936/K2936,0)</f>
        <v/>
      </c>
      <c r="O2936" s="2">
        <f>IF(M2936="NÃO","EXCLUÍDO",IF(N2936&lt;Premissas!$B$8,"&lt; 1,00",IF(N2936&lt;Premissas!$B$9,"1,00 – 1,19",IF(N2936&lt;Premissas!$B$10,"1,20 – 1,39",IF(N2936&lt;Premissas!$B$11,"1,40 – 1,59",IF(N2936&lt;Premissas!$B$12,"1,60 – 1,99","≥ 2,00"))))))</f>
        <v/>
      </c>
      <c r="P2936" s="5">
        <f>IF(OR(M2936="NÃO",N2936&lt;Premissas!$B$8),Premissas!$B$13,IF(N2936&lt;Premissas!$B$9,Premissas!$B$14,IF(N2936&lt;Premissas!$B$10,Premissas!$B$15,IF(N2936&lt;Premissas!$B$11,Premissas!$B$16,IF(N2936&lt;Premissas!$B$12,Premissas!$B$17,Premissas!$B$18)))))</f>
        <v/>
      </c>
      <c r="Q2936" s="5">
        <f>IFERROR(P2936/Premissas!$B$4,0)</f>
        <v/>
      </c>
    </row>
    <row r="2937">
      <c r="A2937" s="2" t="n">
        <v>8</v>
      </c>
      <c r="B2937" s="2" t="n">
        <v>1965</v>
      </c>
      <c r="C2937" s="2" t="inlineStr">
        <is>
          <t>RECEBIMENTO</t>
        </is>
      </c>
      <c r="D2937" s="2" t="inlineStr">
        <is>
          <t>207050</t>
        </is>
      </c>
      <c r="E2937" s="2" t="inlineStr">
        <is>
          <t>Gildo Souza Da Silva</t>
        </is>
      </c>
      <c r="F2937" s="2" t="n">
        <v>3862</v>
      </c>
      <c r="G2937" s="2" t="n">
        <v>144.41</v>
      </c>
      <c r="H2937" s="2" t="n">
        <v>27</v>
      </c>
      <c r="I2937" s="2" t="n">
        <v>0</v>
      </c>
      <c r="J2937" s="2" t="inlineStr">
        <is>
          <t>GPA</t>
        </is>
      </c>
      <c r="K2937" s="2">
        <f>IF(I2937&lt;&gt;"",I2937,IFERROR(INDEX(Base!$I:$I,MATCH(1,(Base!$C:$C=C2937)*(Base!$I:$I&lt;&gt;""),0)),0))</f>
        <v/>
      </c>
      <c r="L2937" s="2">
        <f>IF(AND(I2937="",K2937&gt;0),"SIM","NÃO")</f>
        <v/>
      </c>
      <c r="M2937" s="2">
        <f>IF(ISNUMBER(SEARCH("SEPARA",UPPER(C2937))),"NÃO","SIM")</f>
        <v/>
      </c>
      <c r="N2937" s="2">
        <f>IFERROR(H2937/K2937,0)</f>
        <v/>
      </c>
      <c r="O2937" s="2">
        <f>IF(M2937="NÃO","EXCLUÍDO",IF(N2937&lt;Premissas!$B$8,"&lt; 1,00",IF(N2937&lt;Premissas!$B$9,"1,00 – 1,19",IF(N2937&lt;Premissas!$B$10,"1,20 – 1,39",IF(N2937&lt;Premissas!$B$11,"1,40 – 1,59",IF(N2937&lt;Premissas!$B$12,"1,60 – 1,99","≥ 2,00"))))))</f>
        <v/>
      </c>
      <c r="P2937" s="5">
        <f>IF(OR(M2937="NÃO",N2937&lt;Premissas!$B$8),Premissas!$B$13,IF(N2937&lt;Premissas!$B$9,Premissas!$B$14,IF(N2937&lt;Premissas!$B$10,Premissas!$B$15,IF(N2937&lt;Premissas!$B$11,Premissas!$B$16,IF(N2937&lt;Premissas!$B$12,Premissas!$B$17,Premissas!$B$18)))))</f>
        <v/>
      </c>
      <c r="Q2937" s="5">
        <f>IFERROR(P2937/Premissas!$B$4,0)</f>
        <v/>
      </c>
    </row>
    <row r="2938">
      <c r="A2938" s="2" t="n">
        <v>8</v>
      </c>
      <c r="B2938" s="2" t="n">
        <v>1965</v>
      </c>
      <c r="C2938" s="2" t="inlineStr">
        <is>
          <t>ATIVIDADE OP. EMP.</t>
        </is>
      </c>
      <c r="D2938" s="2" t="inlineStr">
        <is>
          <t>21719</t>
        </is>
      </c>
      <c r="E2938" s="2" t="inlineStr">
        <is>
          <t>Deomilton Moreira Da Silva</t>
        </is>
      </c>
      <c r="F2938" s="2" t="n">
        <v>2412</v>
      </c>
      <c r="G2938" s="2" t="n">
        <v>180.53</v>
      </c>
      <c r="H2938" s="2" t="n">
        <v>13</v>
      </c>
      <c r="I2938" s="2" t="n">
        <v>0</v>
      </c>
      <c r="J2938" s="2" t="inlineStr">
        <is>
          <t>GPA</t>
        </is>
      </c>
      <c r="K2938" s="2">
        <f>IF(I2938&lt;&gt;"",I2938,IFERROR(INDEX(Base!$I:$I,MATCH(1,(Base!$C:$C=C2938)*(Base!$I:$I&lt;&gt;""),0)),0))</f>
        <v/>
      </c>
      <c r="L2938" s="2">
        <f>IF(AND(I2938="",K2938&gt;0),"SIM","NÃO")</f>
        <v/>
      </c>
      <c r="M2938" s="2">
        <f>IF(ISNUMBER(SEARCH("SEPARA",UPPER(C2938))),"NÃO","SIM")</f>
        <v/>
      </c>
      <c r="N2938" s="2">
        <f>IFERROR(H2938/K2938,0)</f>
        <v/>
      </c>
      <c r="O2938" s="2">
        <f>IF(M2938="NÃO","EXCLUÍDO",IF(N2938&lt;Premissas!$B$8,"&lt; 1,00",IF(N2938&lt;Premissas!$B$9,"1,00 – 1,19",IF(N2938&lt;Premissas!$B$10,"1,20 – 1,39",IF(N2938&lt;Premissas!$B$11,"1,40 – 1,59",IF(N2938&lt;Premissas!$B$12,"1,60 – 1,99","≥ 2,00"))))))</f>
        <v/>
      </c>
      <c r="P2938" s="5">
        <f>IF(OR(M2938="NÃO",N2938&lt;Premissas!$B$8),Premissas!$B$13,IF(N2938&lt;Premissas!$B$9,Premissas!$B$14,IF(N2938&lt;Premissas!$B$10,Premissas!$B$15,IF(N2938&lt;Premissas!$B$11,Premissas!$B$16,IF(N2938&lt;Premissas!$B$12,Premissas!$B$17,Premissas!$B$18)))))</f>
        <v/>
      </c>
      <c r="Q2938" s="5">
        <f>IFERROR(P2938/Premissas!$B$4,0)</f>
        <v/>
      </c>
    </row>
    <row r="2939">
      <c r="A2939" s="2" t="n">
        <v>8</v>
      </c>
      <c r="B2939" s="2" t="n">
        <v>1965</v>
      </c>
      <c r="C2939" s="2" t="inlineStr">
        <is>
          <t>ATIVIDADE OP. EMP.</t>
        </is>
      </c>
      <c r="D2939" s="2" t="inlineStr">
        <is>
          <t>266704</t>
        </is>
      </c>
      <c r="E2939" s="2" t="inlineStr">
        <is>
          <t>Francisco Das Chagas Neto</t>
        </is>
      </c>
      <c r="F2939" s="2" t="n">
        <v>2152</v>
      </c>
      <c r="G2939" s="2" t="n">
        <v>192.51</v>
      </c>
      <c r="H2939" s="2" t="n">
        <v>11</v>
      </c>
      <c r="I2939" s="2" t="n">
        <v>0</v>
      </c>
      <c r="J2939" s="2" t="inlineStr">
        <is>
          <t>GPA</t>
        </is>
      </c>
      <c r="K2939" s="2">
        <f>IF(I2939&lt;&gt;"",I2939,IFERROR(INDEX(Base!$I:$I,MATCH(1,(Base!$C:$C=C2939)*(Base!$I:$I&lt;&gt;""),0)),0))</f>
        <v/>
      </c>
      <c r="L2939" s="2">
        <f>IF(AND(I2939="",K2939&gt;0),"SIM","NÃO")</f>
        <v/>
      </c>
      <c r="M2939" s="2">
        <f>IF(ISNUMBER(SEARCH("SEPARA",UPPER(C2939))),"NÃO","SIM")</f>
        <v/>
      </c>
      <c r="N2939" s="2">
        <f>IFERROR(H2939/K2939,0)</f>
        <v/>
      </c>
      <c r="O2939" s="2">
        <f>IF(M2939="NÃO","EXCLUÍDO",IF(N2939&lt;Premissas!$B$8,"&lt; 1,00",IF(N2939&lt;Premissas!$B$9,"1,00 – 1,19",IF(N2939&lt;Premissas!$B$10,"1,20 – 1,39",IF(N2939&lt;Premissas!$B$11,"1,40 – 1,59",IF(N2939&lt;Premissas!$B$12,"1,60 – 1,99","≥ 2,00"))))))</f>
        <v/>
      </c>
      <c r="P2939" s="5">
        <f>IF(OR(M2939="NÃO",N2939&lt;Premissas!$B$8),Premissas!$B$13,IF(N2939&lt;Premissas!$B$9,Premissas!$B$14,IF(N2939&lt;Premissas!$B$10,Premissas!$B$15,IF(N2939&lt;Premissas!$B$11,Premissas!$B$16,IF(N2939&lt;Premissas!$B$12,Premissas!$B$17,Premissas!$B$18)))))</f>
        <v/>
      </c>
      <c r="Q2939" s="5">
        <f>IFERROR(P2939/Premissas!$B$4,0)</f>
        <v/>
      </c>
    </row>
    <row r="2940">
      <c r="A2940" s="2" t="n">
        <v>8</v>
      </c>
      <c r="B2940" s="2" t="n">
        <v>1965</v>
      </c>
      <c r="C2940" s="2" t="inlineStr">
        <is>
          <t>ATIVIDADE OP. EMP.</t>
        </is>
      </c>
      <c r="D2940" s="2" t="inlineStr">
        <is>
          <t>277107</t>
        </is>
      </c>
      <c r="E2940" s="2" t="inlineStr">
        <is>
          <t>Natalino Vieira Machado</t>
        </is>
      </c>
      <c r="F2940" s="2" t="n">
        <v>1212</v>
      </c>
      <c r="G2940" s="2" t="n">
        <v>145.15</v>
      </c>
      <c r="H2940" s="2" t="n">
        <v>8</v>
      </c>
      <c r="I2940" s="2" t="n">
        <v>0</v>
      </c>
      <c r="J2940" s="2" t="inlineStr">
        <is>
          <t>GPA</t>
        </is>
      </c>
      <c r="K2940" s="2">
        <f>IF(I2940&lt;&gt;"",I2940,IFERROR(INDEX(Base!$I:$I,MATCH(1,(Base!$C:$C=C2940)*(Base!$I:$I&lt;&gt;""),0)),0))</f>
        <v/>
      </c>
      <c r="L2940" s="2">
        <f>IF(AND(I2940="",K2940&gt;0),"SIM","NÃO")</f>
        <v/>
      </c>
      <c r="M2940" s="2">
        <f>IF(ISNUMBER(SEARCH("SEPARA",UPPER(C2940))),"NÃO","SIM")</f>
        <v/>
      </c>
      <c r="N2940" s="2">
        <f>IFERROR(H2940/K2940,0)</f>
        <v/>
      </c>
      <c r="O2940" s="2">
        <f>IF(M2940="NÃO","EXCLUÍDO",IF(N2940&lt;Premissas!$B$8,"&lt; 1,00",IF(N2940&lt;Premissas!$B$9,"1,00 – 1,19",IF(N2940&lt;Premissas!$B$10,"1,20 – 1,39",IF(N2940&lt;Premissas!$B$11,"1,40 – 1,59",IF(N2940&lt;Premissas!$B$12,"1,60 – 1,99","≥ 2,00"))))))</f>
        <v/>
      </c>
      <c r="P2940" s="5">
        <f>IF(OR(M2940="NÃO",N2940&lt;Premissas!$B$8),Premissas!$B$13,IF(N2940&lt;Premissas!$B$9,Premissas!$B$14,IF(N2940&lt;Premissas!$B$10,Premissas!$B$15,IF(N2940&lt;Premissas!$B$11,Premissas!$B$16,IF(N2940&lt;Premissas!$B$12,Premissas!$B$17,Premissas!$B$18)))))</f>
        <v/>
      </c>
      <c r="Q2940" s="5">
        <f>IFERROR(P2940/Premissas!$B$4,0)</f>
        <v/>
      </c>
    </row>
    <row r="2941">
      <c r="A2941" s="2" t="n">
        <v>8</v>
      </c>
      <c r="B2941" s="2" t="n">
        <v>1965</v>
      </c>
      <c r="C2941" s="2" t="inlineStr">
        <is>
          <t>PUXADA RECEB</t>
        </is>
      </c>
      <c r="D2941" s="2" t="inlineStr">
        <is>
          <t>279542</t>
        </is>
      </c>
      <c r="E2941" s="2" t="inlineStr">
        <is>
          <t>EVERTON CAMPOS</t>
        </is>
      </c>
      <c r="F2941" s="2" t="n">
        <v>2</v>
      </c>
      <c r="G2941" s="2" t="n">
        <v>0.1</v>
      </c>
      <c r="H2941" s="2" t="n">
        <v>20</v>
      </c>
      <c r="I2941" s="2" t="n">
        <v>0</v>
      </c>
      <c r="J2941" s="2" t="inlineStr">
        <is>
          <t>GPA</t>
        </is>
      </c>
      <c r="K2941" s="2">
        <f>IF(I2941&lt;&gt;"",I2941,IFERROR(INDEX(Base!$I:$I,MATCH(1,(Base!$C:$C=C2941)*(Base!$I:$I&lt;&gt;""),0)),0))</f>
        <v/>
      </c>
      <c r="L2941" s="2">
        <f>IF(AND(I2941="",K2941&gt;0),"SIM","NÃO")</f>
        <v/>
      </c>
      <c r="M2941" s="2">
        <f>IF(ISNUMBER(SEARCH("SEPARA",UPPER(C2941))),"NÃO","SIM")</f>
        <v/>
      </c>
      <c r="N2941" s="2">
        <f>IFERROR(H2941/K2941,0)</f>
        <v/>
      </c>
      <c r="O2941" s="2">
        <f>IF(M2941="NÃO","EXCLUÍDO",IF(N2941&lt;Premissas!$B$8,"&lt; 1,00",IF(N2941&lt;Premissas!$B$9,"1,00 – 1,19",IF(N2941&lt;Premissas!$B$10,"1,20 – 1,39",IF(N2941&lt;Premissas!$B$11,"1,40 – 1,59",IF(N2941&lt;Premissas!$B$12,"1,60 – 1,99","≥ 2,00"))))))</f>
        <v/>
      </c>
      <c r="P2941" s="5">
        <f>IF(OR(M2941="NÃO",N2941&lt;Premissas!$B$8),Premissas!$B$13,IF(N2941&lt;Premissas!$B$9,Premissas!$B$14,IF(N2941&lt;Premissas!$B$10,Premissas!$B$15,IF(N2941&lt;Premissas!$B$11,Premissas!$B$16,IF(N2941&lt;Premissas!$B$12,Premissas!$B$17,Premissas!$B$18)))))</f>
        <v/>
      </c>
      <c r="Q2941" s="5">
        <f>IFERROR(P2941/Premissas!$B$4,0)</f>
        <v/>
      </c>
    </row>
    <row r="2942">
      <c r="A2942" s="2" t="n">
        <v>8</v>
      </c>
      <c r="B2942" s="2" t="n">
        <v>1965</v>
      </c>
      <c r="C2942" s="2" t="inlineStr">
        <is>
          <t>RECEBIMENTO</t>
        </is>
      </c>
      <c r="D2942" s="2" t="inlineStr">
        <is>
          <t>279542</t>
        </is>
      </c>
      <c r="E2942" s="2" t="inlineStr">
        <is>
          <t>EVERTON CAMPOS</t>
        </is>
      </c>
      <c r="F2942" s="2" t="n">
        <v>4</v>
      </c>
      <c r="G2942" s="2" t="n">
        <v>8.779999999999999</v>
      </c>
      <c r="H2942" s="2" t="n">
        <v>0</v>
      </c>
      <c r="I2942" s="2" t="n">
        <v>0</v>
      </c>
      <c r="J2942" s="2" t="inlineStr">
        <is>
          <t>GPA</t>
        </is>
      </c>
      <c r="K2942" s="2">
        <f>IF(I2942&lt;&gt;"",I2942,IFERROR(INDEX(Base!$I:$I,MATCH(1,(Base!$C:$C=C2942)*(Base!$I:$I&lt;&gt;""),0)),0))</f>
        <v/>
      </c>
      <c r="L2942" s="2">
        <f>IF(AND(I2942="",K2942&gt;0),"SIM","NÃO")</f>
        <v/>
      </c>
      <c r="M2942" s="2">
        <f>IF(ISNUMBER(SEARCH("SEPARA",UPPER(C2942))),"NÃO","SIM")</f>
        <v/>
      </c>
      <c r="N2942" s="2">
        <f>IFERROR(H2942/K2942,0)</f>
        <v/>
      </c>
      <c r="O2942" s="2">
        <f>IF(M2942="NÃO","EXCLUÍDO",IF(N2942&lt;Premissas!$B$8,"&lt; 1,00",IF(N2942&lt;Premissas!$B$9,"1,00 – 1,19",IF(N2942&lt;Premissas!$B$10,"1,20 – 1,39",IF(N2942&lt;Premissas!$B$11,"1,40 – 1,59",IF(N2942&lt;Premissas!$B$12,"1,60 – 1,99","≥ 2,00"))))))</f>
        <v/>
      </c>
      <c r="P2942" s="5">
        <f>IF(OR(M2942="NÃO",N2942&lt;Premissas!$B$8),Premissas!$B$13,IF(N2942&lt;Premissas!$B$9,Premissas!$B$14,IF(N2942&lt;Premissas!$B$10,Premissas!$B$15,IF(N2942&lt;Premissas!$B$11,Premissas!$B$16,IF(N2942&lt;Premissas!$B$12,Premissas!$B$17,Premissas!$B$18)))))</f>
        <v/>
      </c>
      <c r="Q2942" s="5">
        <f>IFERROR(P2942/Premissas!$B$4,0)</f>
        <v/>
      </c>
    </row>
    <row r="2943">
      <c r="A2943" s="2" t="n">
        <v>8</v>
      </c>
      <c r="B2943" s="2" t="n">
        <v>1965</v>
      </c>
      <c r="C2943" s="2" t="inlineStr">
        <is>
          <t>PUXADA RECEB</t>
        </is>
      </c>
      <c r="D2943" s="2" t="inlineStr">
        <is>
          <t>2796422</t>
        </is>
      </c>
      <c r="E2943" s="2" t="inlineStr">
        <is>
          <t>ROZANGELA DA SILVA MELO</t>
        </is>
      </c>
      <c r="F2943" s="2" t="n">
        <v>34</v>
      </c>
      <c r="G2943" s="2" t="n">
        <v>2.98</v>
      </c>
      <c r="H2943" s="2" t="n">
        <v>11</v>
      </c>
      <c r="I2943" s="2" t="n">
        <v>0</v>
      </c>
      <c r="J2943" s="2" t="inlineStr">
        <is>
          <t>GPA</t>
        </is>
      </c>
      <c r="K2943" s="2">
        <f>IF(I2943&lt;&gt;"",I2943,IFERROR(INDEX(Base!$I:$I,MATCH(1,(Base!$C:$C=C2943)*(Base!$I:$I&lt;&gt;""),0)),0))</f>
        <v/>
      </c>
      <c r="L2943" s="2">
        <f>IF(AND(I2943="",K2943&gt;0),"SIM","NÃO")</f>
        <v/>
      </c>
      <c r="M2943" s="2">
        <f>IF(ISNUMBER(SEARCH("SEPARA",UPPER(C2943))),"NÃO","SIM")</f>
        <v/>
      </c>
      <c r="N2943" s="2">
        <f>IFERROR(H2943/K2943,0)</f>
        <v/>
      </c>
      <c r="O2943" s="2">
        <f>IF(M2943="NÃO","EXCLUÍDO",IF(N2943&lt;Premissas!$B$8,"&lt; 1,00",IF(N2943&lt;Premissas!$B$9,"1,00 – 1,19",IF(N2943&lt;Premissas!$B$10,"1,20 – 1,39",IF(N2943&lt;Premissas!$B$11,"1,40 – 1,59",IF(N2943&lt;Premissas!$B$12,"1,60 – 1,99","≥ 2,00"))))))</f>
        <v/>
      </c>
      <c r="P2943" s="5">
        <f>IF(OR(M2943="NÃO",N2943&lt;Premissas!$B$8),Premissas!$B$13,IF(N2943&lt;Premissas!$B$9,Premissas!$B$14,IF(N2943&lt;Premissas!$B$10,Premissas!$B$15,IF(N2943&lt;Premissas!$B$11,Premissas!$B$16,IF(N2943&lt;Premissas!$B$12,Premissas!$B$17,Premissas!$B$18)))))</f>
        <v/>
      </c>
      <c r="Q2943" s="5">
        <f>IFERROR(P2943/Premissas!$B$4,0)</f>
        <v/>
      </c>
    </row>
    <row r="2944">
      <c r="A2944" s="2" t="n">
        <v>8</v>
      </c>
      <c r="B2944" s="2" t="n">
        <v>1965</v>
      </c>
      <c r="C2944" s="2" t="inlineStr">
        <is>
          <t>RECEBIMENTO</t>
        </is>
      </c>
      <c r="D2944" s="2" t="inlineStr">
        <is>
          <t>2796422</t>
        </is>
      </c>
      <c r="E2944" s="2" t="inlineStr">
        <is>
          <t>ROZANGELA DA SILVA MELO</t>
        </is>
      </c>
      <c r="F2944" s="2" t="n">
        <v>2909</v>
      </c>
      <c r="G2944" s="2" t="n">
        <v>123.86</v>
      </c>
      <c r="H2944" s="2" t="n">
        <v>23</v>
      </c>
      <c r="I2944" s="2" t="n">
        <v>0</v>
      </c>
      <c r="J2944" s="2" t="inlineStr">
        <is>
          <t>GPA</t>
        </is>
      </c>
      <c r="K2944" s="2">
        <f>IF(I2944&lt;&gt;"",I2944,IFERROR(INDEX(Base!$I:$I,MATCH(1,(Base!$C:$C=C2944)*(Base!$I:$I&lt;&gt;""),0)),0))</f>
        <v/>
      </c>
      <c r="L2944" s="2">
        <f>IF(AND(I2944="",K2944&gt;0),"SIM","NÃO")</f>
        <v/>
      </c>
      <c r="M2944" s="2">
        <f>IF(ISNUMBER(SEARCH("SEPARA",UPPER(C2944))),"NÃO","SIM")</f>
        <v/>
      </c>
      <c r="N2944" s="2">
        <f>IFERROR(H2944/K2944,0)</f>
        <v/>
      </c>
      <c r="O2944" s="2">
        <f>IF(M2944="NÃO","EXCLUÍDO",IF(N2944&lt;Premissas!$B$8,"&lt; 1,00",IF(N2944&lt;Premissas!$B$9,"1,00 – 1,19",IF(N2944&lt;Premissas!$B$10,"1,20 – 1,39",IF(N2944&lt;Premissas!$B$11,"1,40 – 1,59",IF(N2944&lt;Premissas!$B$12,"1,60 – 1,99","≥ 2,00"))))))</f>
        <v/>
      </c>
      <c r="P2944" s="5">
        <f>IF(OR(M2944="NÃO",N2944&lt;Premissas!$B$8),Premissas!$B$13,IF(N2944&lt;Premissas!$B$9,Premissas!$B$14,IF(N2944&lt;Premissas!$B$10,Premissas!$B$15,IF(N2944&lt;Premissas!$B$11,Premissas!$B$16,IF(N2944&lt;Premissas!$B$12,Premissas!$B$17,Premissas!$B$18)))))</f>
        <v/>
      </c>
      <c r="Q2944" s="5">
        <f>IFERROR(P2944/Premissas!$B$4,0)</f>
        <v/>
      </c>
    </row>
    <row r="2945">
      <c r="A2945" s="2" t="n">
        <v>8</v>
      </c>
      <c r="B2945" s="2" t="n">
        <v>1965</v>
      </c>
      <c r="C2945" s="2" t="inlineStr">
        <is>
          <t>CARREGAMENTO</t>
        </is>
      </c>
      <c r="D2945" s="2" t="inlineStr">
        <is>
          <t>2958732</t>
        </is>
      </c>
      <c r="E2945" s="2" t="inlineStr">
        <is>
          <t>Gilvana Oliveira De Araujo</t>
        </is>
      </c>
      <c r="F2945" s="2" t="n">
        <v>192</v>
      </c>
      <c r="G2945" s="2" t="n">
        <v>9.960000000000001</v>
      </c>
      <c r="H2945" s="2" t="n">
        <v>19</v>
      </c>
      <c r="I2945" s="2" t="n">
        <v>0</v>
      </c>
      <c r="J2945" s="2" t="inlineStr">
        <is>
          <t>GPA</t>
        </is>
      </c>
      <c r="K2945" s="2">
        <f>IF(I2945&lt;&gt;"",I2945,IFERROR(INDEX(Base!$I:$I,MATCH(1,(Base!$C:$C=C2945)*(Base!$I:$I&lt;&gt;""),0)),0))</f>
        <v/>
      </c>
      <c r="L2945" s="2">
        <f>IF(AND(I2945="",K2945&gt;0),"SIM","NÃO")</f>
        <v/>
      </c>
      <c r="M2945" s="2">
        <f>IF(ISNUMBER(SEARCH("SEPARA",UPPER(C2945))),"NÃO","SIM")</f>
        <v/>
      </c>
      <c r="N2945" s="2">
        <f>IFERROR(H2945/K2945,0)</f>
        <v/>
      </c>
      <c r="O2945" s="2">
        <f>IF(M2945="NÃO","EXCLUÍDO",IF(N2945&lt;Premissas!$B$8,"&lt; 1,00",IF(N2945&lt;Premissas!$B$9,"1,00 – 1,19",IF(N2945&lt;Premissas!$B$10,"1,20 – 1,39",IF(N2945&lt;Premissas!$B$11,"1,40 – 1,59",IF(N2945&lt;Premissas!$B$12,"1,60 – 1,99","≥ 2,00"))))))</f>
        <v/>
      </c>
      <c r="P2945" s="5">
        <f>IF(OR(M2945="NÃO",N2945&lt;Premissas!$B$8),Premissas!$B$13,IF(N2945&lt;Premissas!$B$9,Premissas!$B$14,IF(N2945&lt;Premissas!$B$10,Premissas!$B$15,IF(N2945&lt;Premissas!$B$11,Premissas!$B$16,IF(N2945&lt;Premissas!$B$12,Premissas!$B$17,Premissas!$B$18)))))</f>
        <v/>
      </c>
      <c r="Q2945" s="5">
        <f>IFERROR(P2945/Premissas!$B$4,0)</f>
        <v/>
      </c>
    </row>
    <row r="2946">
      <c r="A2946" s="2" t="n">
        <v>8</v>
      </c>
      <c r="B2946" s="2" t="n">
        <v>1965</v>
      </c>
      <c r="C2946" s="2" t="inlineStr">
        <is>
          <t>SEPARACAO</t>
        </is>
      </c>
      <c r="D2946" s="2" t="inlineStr">
        <is>
          <t>2991799</t>
        </is>
      </c>
      <c r="E2946" s="2" t="inlineStr">
        <is>
          <t>Gustavo De Mello Dos Santos</t>
        </is>
      </c>
      <c r="F2946" s="2" t="n">
        <v>297</v>
      </c>
      <c r="G2946" s="2" t="n">
        <v>8.07</v>
      </c>
      <c r="H2946" s="2" t="n">
        <v>37</v>
      </c>
      <c r="I2946" s="2" t="n">
        <v/>
      </c>
      <c r="J2946" s="2" t="inlineStr">
        <is>
          <t>GPA</t>
        </is>
      </c>
      <c r="K2946" s="2">
        <f>IF(I2946&lt;&gt;"",I2946,IFERROR(INDEX(Base!$I:$I,MATCH(1,(Base!$C:$C=C2946)*(Base!$I:$I&lt;&gt;""),0)),0))</f>
        <v/>
      </c>
      <c r="L2946" s="2">
        <f>IF(AND(I2946="",K2946&gt;0),"SIM","NÃO")</f>
        <v/>
      </c>
      <c r="M2946" s="2">
        <f>IF(ISNUMBER(SEARCH("SEPARA",UPPER(C2946))),"NÃO","SIM")</f>
        <v/>
      </c>
      <c r="N2946" s="2">
        <f>IFERROR(H2946/K2946,0)</f>
        <v/>
      </c>
      <c r="O2946" s="2">
        <f>IF(M2946="NÃO","EXCLUÍDO",IF(N2946&lt;Premissas!$B$8,"&lt; 1,00",IF(N2946&lt;Premissas!$B$9,"1,00 – 1,19",IF(N2946&lt;Premissas!$B$10,"1,20 – 1,39",IF(N2946&lt;Premissas!$B$11,"1,40 – 1,59",IF(N2946&lt;Premissas!$B$12,"1,60 – 1,99","≥ 2,00"))))))</f>
        <v/>
      </c>
      <c r="P2946" s="5">
        <f>IF(OR(M2946="NÃO",N2946&lt;Premissas!$B$8),Premissas!$B$13,IF(N2946&lt;Premissas!$B$9,Premissas!$B$14,IF(N2946&lt;Premissas!$B$10,Premissas!$B$15,IF(N2946&lt;Premissas!$B$11,Premissas!$B$16,IF(N2946&lt;Premissas!$B$12,Premissas!$B$17,Premissas!$B$18)))))</f>
        <v/>
      </c>
      <c r="Q2946" s="5">
        <f>IFERROR(P2946/Premissas!$B$4,0)</f>
        <v/>
      </c>
    </row>
    <row r="2947">
      <c r="A2947" s="2" t="n">
        <v>8</v>
      </c>
      <c r="B2947" s="2" t="n">
        <v>1965</v>
      </c>
      <c r="C2947" s="2" t="inlineStr">
        <is>
          <t>RECEBIMENTO</t>
        </is>
      </c>
      <c r="D2947" s="2" t="inlineStr">
        <is>
          <t>30307</t>
        </is>
      </c>
      <c r="E2947" s="2" t="inlineStr">
        <is>
          <t>MARIA VANDA DOS ANJOS CRUZ</t>
        </is>
      </c>
      <c r="F2947" s="2" t="n">
        <v>153</v>
      </c>
      <c r="G2947" s="2" t="n">
        <v>20.01</v>
      </c>
      <c r="H2947" s="2" t="n">
        <v>8</v>
      </c>
      <c r="I2947" s="2" t="n">
        <v>0</v>
      </c>
      <c r="J2947" s="2" t="inlineStr">
        <is>
          <t>GPA</t>
        </is>
      </c>
      <c r="K2947" s="2">
        <f>IF(I2947&lt;&gt;"",I2947,IFERROR(INDEX(Base!$I:$I,MATCH(1,(Base!$C:$C=C2947)*(Base!$I:$I&lt;&gt;""),0)),0))</f>
        <v/>
      </c>
      <c r="L2947" s="2">
        <f>IF(AND(I2947="",K2947&gt;0),"SIM","NÃO")</f>
        <v/>
      </c>
      <c r="M2947" s="2">
        <f>IF(ISNUMBER(SEARCH("SEPARA",UPPER(C2947))),"NÃO","SIM")</f>
        <v/>
      </c>
      <c r="N2947" s="2">
        <f>IFERROR(H2947/K2947,0)</f>
        <v/>
      </c>
      <c r="O2947" s="2">
        <f>IF(M2947="NÃO","EXCLUÍDO",IF(N2947&lt;Premissas!$B$8,"&lt; 1,00",IF(N2947&lt;Premissas!$B$9,"1,00 – 1,19",IF(N2947&lt;Premissas!$B$10,"1,20 – 1,39",IF(N2947&lt;Premissas!$B$11,"1,40 – 1,59",IF(N2947&lt;Premissas!$B$12,"1,60 – 1,99","≥ 2,00"))))))</f>
        <v/>
      </c>
      <c r="P2947" s="5">
        <f>IF(OR(M2947="NÃO",N2947&lt;Premissas!$B$8),Premissas!$B$13,IF(N2947&lt;Premissas!$B$9,Premissas!$B$14,IF(N2947&lt;Premissas!$B$10,Premissas!$B$15,IF(N2947&lt;Premissas!$B$11,Premissas!$B$16,IF(N2947&lt;Premissas!$B$12,Premissas!$B$17,Premissas!$B$18)))))</f>
        <v/>
      </c>
      <c r="Q2947" s="5">
        <f>IFERROR(P2947/Premissas!$B$4,0)</f>
        <v/>
      </c>
    </row>
    <row r="2948">
      <c r="A2948" s="2" t="n">
        <v>8</v>
      </c>
      <c r="B2948" s="2" t="n">
        <v>1965</v>
      </c>
      <c r="C2948" s="2" t="inlineStr">
        <is>
          <t>ATIVIDADE OP. EMP.</t>
        </is>
      </c>
      <c r="D2948" s="2" t="inlineStr">
        <is>
          <t>308129</t>
        </is>
      </c>
      <c r="E2948" s="2" t="inlineStr">
        <is>
          <t>Silvio Rodrigues Da Macena</t>
        </is>
      </c>
      <c r="F2948" s="2" t="n">
        <v>57</v>
      </c>
      <c r="G2948" s="2" t="n">
        <v>9.52</v>
      </c>
      <c r="H2948" s="2" t="n">
        <v>6</v>
      </c>
      <c r="I2948" s="2" t="n">
        <v>0</v>
      </c>
      <c r="J2948" s="2" t="inlineStr">
        <is>
          <t>GPA</t>
        </is>
      </c>
      <c r="K2948" s="2">
        <f>IF(I2948&lt;&gt;"",I2948,IFERROR(INDEX(Base!$I:$I,MATCH(1,(Base!$C:$C=C2948)*(Base!$I:$I&lt;&gt;""),0)),0))</f>
        <v/>
      </c>
      <c r="L2948" s="2">
        <f>IF(AND(I2948="",K2948&gt;0),"SIM","NÃO")</f>
        <v/>
      </c>
      <c r="M2948" s="2">
        <f>IF(ISNUMBER(SEARCH("SEPARA",UPPER(C2948))),"NÃO","SIM")</f>
        <v/>
      </c>
      <c r="N2948" s="2">
        <f>IFERROR(H2948/K2948,0)</f>
        <v/>
      </c>
      <c r="O2948" s="2">
        <f>IF(M2948="NÃO","EXCLUÍDO",IF(N2948&lt;Premissas!$B$8,"&lt; 1,00",IF(N2948&lt;Premissas!$B$9,"1,00 – 1,19",IF(N2948&lt;Premissas!$B$10,"1,20 – 1,39",IF(N2948&lt;Premissas!$B$11,"1,40 – 1,59",IF(N2948&lt;Premissas!$B$12,"1,60 – 1,99","≥ 2,00"))))))</f>
        <v/>
      </c>
      <c r="P2948" s="5">
        <f>IF(OR(M2948="NÃO",N2948&lt;Premissas!$B$8),Premissas!$B$13,IF(N2948&lt;Premissas!$B$9,Premissas!$B$14,IF(N2948&lt;Premissas!$B$10,Premissas!$B$15,IF(N2948&lt;Premissas!$B$11,Premissas!$B$16,IF(N2948&lt;Premissas!$B$12,Premissas!$B$17,Premissas!$B$18)))))</f>
        <v/>
      </c>
      <c r="Q2948" s="5">
        <f>IFERROR(P2948/Premissas!$B$4,0)</f>
        <v/>
      </c>
    </row>
    <row r="2949">
      <c r="A2949" s="2" t="n">
        <v>8</v>
      </c>
      <c r="B2949" s="2" t="n">
        <v>1965</v>
      </c>
      <c r="C2949" s="2" t="inlineStr">
        <is>
          <t>RECEBIMENTO</t>
        </is>
      </c>
      <c r="D2949" s="2" t="inlineStr">
        <is>
          <t>308129</t>
        </is>
      </c>
      <c r="E2949" s="2" t="inlineStr">
        <is>
          <t>Silvio Rodrigues Da Macena</t>
        </is>
      </c>
      <c r="F2949" s="2" t="n">
        <v>1</v>
      </c>
      <c r="G2949" s="2" t="n">
        <v>0.46</v>
      </c>
      <c r="H2949" s="2" t="n">
        <v>2</v>
      </c>
      <c r="I2949" s="2" t="n">
        <v>0</v>
      </c>
      <c r="J2949" s="2" t="inlineStr">
        <is>
          <t>GPA</t>
        </is>
      </c>
      <c r="K2949" s="2">
        <f>IF(I2949&lt;&gt;"",I2949,IFERROR(INDEX(Base!$I:$I,MATCH(1,(Base!$C:$C=C2949)*(Base!$I:$I&lt;&gt;""),0)),0))</f>
        <v/>
      </c>
      <c r="L2949" s="2">
        <f>IF(AND(I2949="",K2949&gt;0),"SIM","NÃO")</f>
        <v/>
      </c>
      <c r="M2949" s="2">
        <f>IF(ISNUMBER(SEARCH("SEPARA",UPPER(C2949))),"NÃO","SIM")</f>
        <v/>
      </c>
      <c r="N2949" s="2">
        <f>IFERROR(H2949/K2949,0)</f>
        <v/>
      </c>
      <c r="O2949" s="2">
        <f>IF(M2949="NÃO","EXCLUÍDO",IF(N2949&lt;Premissas!$B$8,"&lt; 1,00",IF(N2949&lt;Premissas!$B$9,"1,00 – 1,19",IF(N2949&lt;Premissas!$B$10,"1,20 – 1,39",IF(N2949&lt;Premissas!$B$11,"1,40 – 1,59",IF(N2949&lt;Premissas!$B$12,"1,60 – 1,99","≥ 2,00"))))))</f>
        <v/>
      </c>
      <c r="P2949" s="5">
        <f>IF(OR(M2949="NÃO",N2949&lt;Premissas!$B$8),Premissas!$B$13,IF(N2949&lt;Premissas!$B$9,Premissas!$B$14,IF(N2949&lt;Premissas!$B$10,Premissas!$B$15,IF(N2949&lt;Premissas!$B$11,Premissas!$B$16,IF(N2949&lt;Premissas!$B$12,Premissas!$B$17,Premissas!$B$18)))))</f>
        <v/>
      </c>
      <c r="Q2949" s="5">
        <f>IFERROR(P2949/Premissas!$B$4,0)</f>
        <v/>
      </c>
    </row>
    <row r="2950">
      <c r="A2950" s="2" t="n">
        <v>8</v>
      </c>
      <c r="B2950" s="2" t="n">
        <v>1965</v>
      </c>
      <c r="C2950" s="2" t="inlineStr">
        <is>
          <t>ATIVIDADE OP. EMP.</t>
        </is>
      </c>
      <c r="D2950" s="2" t="inlineStr">
        <is>
          <t>308965</t>
        </is>
      </c>
      <c r="E2950" s="2" t="inlineStr">
        <is>
          <t>ANDRE FERREIRA APOLINARIO</t>
        </is>
      </c>
      <c r="F2950" s="2" t="n">
        <v>961</v>
      </c>
      <c r="G2950" s="2" t="n">
        <v>104.26</v>
      </c>
      <c r="H2950" s="2" t="n">
        <v>9</v>
      </c>
      <c r="I2950" s="2" t="n">
        <v>0</v>
      </c>
      <c r="J2950" s="2" t="inlineStr">
        <is>
          <t>GPA</t>
        </is>
      </c>
      <c r="K2950" s="2">
        <f>IF(I2950&lt;&gt;"",I2950,IFERROR(INDEX(Base!$I:$I,MATCH(1,(Base!$C:$C=C2950)*(Base!$I:$I&lt;&gt;""),0)),0))</f>
        <v/>
      </c>
      <c r="L2950" s="2">
        <f>IF(AND(I2950="",K2950&gt;0),"SIM","NÃO")</f>
        <v/>
      </c>
      <c r="M2950" s="2">
        <f>IF(ISNUMBER(SEARCH("SEPARA",UPPER(C2950))),"NÃO","SIM")</f>
        <v/>
      </c>
      <c r="N2950" s="2">
        <f>IFERROR(H2950/K2950,0)</f>
        <v/>
      </c>
      <c r="O2950" s="2">
        <f>IF(M2950="NÃO","EXCLUÍDO",IF(N2950&lt;Premissas!$B$8,"&lt; 1,00",IF(N2950&lt;Premissas!$B$9,"1,00 – 1,19",IF(N2950&lt;Premissas!$B$10,"1,20 – 1,39",IF(N2950&lt;Premissas!$B$11,"1,40 – 1,59",IF(N2950&lt;Premissas!$B$12,"1,60 – 1,99","≥ 2,00"))))))</f>
        <v/>
      </c>
      <c r="P2950" s="5">
        <f>IF(OR(M2950="NÃO",N2950&lt;Premissas!$B$8),Premissas!$B$13,IF(N2950&lt;Premissas!$B$9,Premissas!$B$14,IF(N2950&lt;Premissas!$B$10,Premissas!$B$15,IF(N2950&lt;Premissas!$B$11,Premissas!$B$16,IF(N2950&lt;Premissas!$B$12,Premissas!$B$17,Premissas!$B$18)))))</f>
        <v/>
      </c>
      <c r="Q2950" s="5">
        <f>IFERROR(P2950/Premissas!$B$4,0)</f>
        <v/>
      </c>
    </row>
    <row r="2951">
      <c r="A2951" s="2" t="n">
        <v>8</v>
      </c>
      <c r="B2951" s="2" t="n">
        <v>1965</v>
      </c>
      <c r="C2951" s="2" t="inlineStr">
        <is>
          <t>RECEBIMENTO</t>
        </is>
      </c>
      <c r="D2951" s="2" t="inlineStr">
        <is>
          <t>3155196</t>
        </is>
      </c>
      <c r="E2951" s="2" t="inlineStr">
        <is>
          <t>CLAUDIO ROBERTO OTAVIO</t>
        </is>
      </c>
      <c r="F2951" s="2" t="n">
        <v>785</v>
      </c>
      <c r="G2951" s="2" t="n">
        <v>89.69</v>
      </c>
      <c r="H2951" s="2" t="n">
        <v>9</v>
      </c>
      <c r="I2951" s="2" t="n">
        <v>0</v>
      </c>
      <c r="J2951" s="2" t="inlineStr">
        <is>
          <t>GPA</t>
        </is>
      </c>
      <c r="K2951" s="2">
        <f>IF(I2951&lt;&gt;"",I2951,IFERROR(INDEX(Base!$I:$I,MATCH(1,(Base!$C:$C=C2951)*(Base!$I:$I&lt;&gt;""),0)),0))</f>
        <v/>
      </c>
      <c r="L2951" s="2">
        <f>IF(AND(I2951="",K2951&gt;0),"SIM","NÃO")</f>
        <v/>
      </c>
      <c r="M2951" s="2">
        <f>IF(ISNUMBER(SEARCH("SEPARA",UPPER(C2951))),"NÃO","SIM")</f>
        <v/>
      </c>
      <c r="N2951" s="2">
        <f>IFERROR(H2951/K2951,0)</f>
        <v/>
      </c>
      <c r="O2951" s="2">
        <f>IF(M2951="NÃO","EXCLUÍDO",IF(N2951&lt;Premissas!$B$8,"&lt; 1,00",IF(N2951&lt;Premissas!$B$9,"1,00 – 1,19",IF(N2951&lt;Premissas!$B$10,"1,20 – 1,39",IF(N2951&lt;Premissas!$B$11,"1,40 – 1,59",IF(N2951&lt;Premissas!$B$12,"1,60 – 1,99","≥ 2,00"))))))</f>
        <v/>
      </c>
      <c r="P2951" s="5">
        <f>IF(OR(M2951="NÃO",N2951&lt;Premissas!$B$8),Premissas!$B$13,IF(N2951&lt;Premissas!$B$9,Premissas!$B$14,IF(N2951&lt;Premissas!$B$10,Premissas!$B$15,IF(N2951&lt;Premissas!$B$11,Premissas!$B$16,IF(N2951&lt;Premissas!$B$12,Premissas!$B$17,Premissas!$B$18)))))</f>
        <v/>
      </c>
      <c r="Q2951" s="5">
        <f>IFERROR(P2951/Premissas!$B$4,0)</f>
        <v/>
      </c>
    </row>
    <row r="2952">
      <c r="A2952" s="2" t="n">
        <v>8</v>
      </c>
      <c r="B2952" s="2" t="n">
        <v>1965</v>
      </c>
      <c r="C2952" s="2" t="inlineStr">
        <is>
          <t>ATIVIDADE OP. EMP.</t>
        </is>
      </c>
      <c r="D2952" s="2" t="inlineStr">
        <is>
          <t>316516</t>
        </is>
      </c>
      <c r="E2952" s="2" t="inlineStr">
        <is>
          <t>EDMAR AGUIAR VIANA</t>
        </is>
      </c>
      <c r="F2952" s="2" t="n">
        <v>1909</v>
      </c>
      <c r="G2952" s="2" t="n">
        <v>177.75</v>
      </c>
      <c r="H2952" s="2" t="n">
        <v>11</v>
      </c>
      <c r="I2952" s="2" t="n">
        <v>0</v>
      </c>
      <c r="J2952" s="2" t="inlineStr">
        <is>
          <t>GPA</t>
        </is>
      </c>
      <c r="K2952" s="2">
        <f>IF(I2952&lt;&gt;"",I2952,IFERROR(INDEX(Base!$I:$I,MATCH(1,(Base!$C:$C=C2952)*(Base!$I:$I&lt;&gt;""),0)),0))</f>
        <v/>
      </c>
      <c r="L2952" s="2">
        <f>IF(AND(I2952="",K2952&gt;0),"SIM","NÃO")</f>
        <v/>
      </c>
      <c r="M2952" s="2">
        <f>IF(ISNUMBER(SEARCH("SEPARA",UPPER(C2952))),"NÃO","SIM")</f>
        <v/>
      </c>
      <c r="N2952" s="2">
        <f>IFERROR(H2952/K2952,0)</f>
        <v/>
      </c>
      <c r="O2952" s="2">
        <f>IF(M2952="NÃO","EXCLUÍDO",IF(N2952&lt;Premissas!$B$8,"&lt; 1,00",IF(N2952&lt;Premissas!$B$9,"1,00 – 1,19",IF(N2952&lt;Premissas!$B$10,"1,20 – 1,39",IF(N2952&lt;Premissas!$B$11,"1,40 – 1,59",IF(N2952&lt;Premissas!$B$12,"1,60 – 1,99","≥ 2,00"))))))</f>
        <v/>
      </c>
      <c r="P2952" s="5">
        <f>IF(OR(M2952="NÃO",N2952&lt;Premissas!$B$8),Premissas!$B$13,IF(N2952&lt;Premissas!$B$9,Premissas!$B$14,IF(N2952&lt;Premissas!$B$10,Premissas!$B$15,IF(N2952&lt;Premissas!$B$11,Premissas!$B$16,IF(N2952&lt;Premissas!$B$12,Premissas!$B$17,Premissas!$B$18)))))</f>
        <v/>
      </c>
      <c r="Q2952" s="5">
        <f>IFERROR(P2952/Premissas!$B$4,0)</f>
        <v/>
      </c>
    </row>
    <row r="2953">
      <c r="A2953" s="2" t="n">
        <v>8</v>
      </c>
      <c r="B2953" s="2" t="n">
        <v>1965</v>
      </c>
      <c r="C2953" s="2" t="inlineStr">
        <is>
          <t>ATIVIDADE OP. EMP.</t>
        </is>
      </c>
      <c r="D2953" s="2" t="inlineStr">
        <is>
          <t>322452</t>
        </is>
      </c>
      <c r="E2953" s="2" t="inlineStr">
        <is>
          <t>Givaldo Moreira Silva</t>
        </is>
      </c>
      <c r="F2953" s="2" t="n">
        <v>2709</v>
      </c>
      <c r="G2953" s="2" t="n">
        <v>159.88</v>
      </c>
      <c r="H2953" s="2" t="n">
        <v>17</v>
      </c>
      <c r="I2953" s="2" t="n">
        <v>0</v>
      </c>
      <c r="J2953" s="2" t="inlineStr">
        <is>
          <t>GPA</t>
        </is>
      </c>
      <c r="K2953" s="2">
        <f>IF(I2953&lt;&gt;"",I2953,IFERROR(INDEX(Base!$I:$I,MATCH(1,(Base!$C:$C=C2953)*(Base!$I:$I&lt;&gt;""),0)),0))</f>
        <v/>
      </c>
      <c r="L2953" s="2">
        <f>IF(AND(I2953="",K2953&gt;0),"SIM","NÃO")</f>
        <v/>
      </c>
      <c r="M2953" s="2">
        <f>IF(ISNUMBER(SEARCH("SEPARA",UPPER(C2953))),"NÃO","SIM")</f>
        <v/>
      </c>
      <c r="N2953" s="2">
        <f>IFERROR(H2953/K2953,0)</f>
        <v/>
      </c>
      <c r="O2953" s="2">
        <f>IF(M2953="NÃO","EXCLUÍDO",IF(N2953&lt;Premissas!$B$8,"&lt; 1,00",IF(N2953&lt;Premissas!$B$9,"1,00 – 1,19",IF(N2953&lt;Premissas!$B$10,"1,20 – 1,39",IF(N2953&lt;Premissas!$B$11,"1,40 – 1,59",IF(N2953&lt;Premissas!$B$12,"1,60 – 1,99","≥ 2,00"))))))</f>
        <v/>
      </c>
      <c r="P2953" s="5">
        <f>IF(OR(M2953="NÃO",N2953&lt;Premissas!$B$8),Premissas!$B$13,IF(N2953&lt;Premissas!$B$9,Premissas!$B$14,IF(N2953&lt;Premissas!$B$10,Premissas!$B$15,IF(N2953&lt;Premissas!$B$11,Premissas!$B$16,IF(N2953&lt;Premissas!$B$12,Premissas!$B$17,Premissas!$B$18)))))</f>
        <v/>
      </c>
      <c r="Q2953" s="5">
        <f>IFERROR(P2953/Premissas!$B$4,0)</f>
        <v/>
      </c>
    </row>
    <row r="2954">
      <c r="A2954" s="2" t="n">
        <v>8</v>
      </c>
      <c r="B2954" s="2" t="n">
        <v>1965</v>
      </c>
      <c r="C2954" s="2" t="inlineStr">
        <is>
          <t>CARREGAMENTO</t>
        </is>
      </c>
      <c r="D2954" s="2" t="inlineStr">
        <is>
          <t>322452</t>
        </is>
      </c>
      <c r="E2954" s="2" t="inlineStr">
        <is>
          <t>Givaldo Moreira Silva</t>
        </is>
      </c>
      <c r="F2954" s="2" t="n">
        <v>63</v>
      </c>
      <c r="G2954" s="2" t="n">
        <v>4.38</v>
      </c>
      <c r="H2954" s="2" t="n">
        <v>14</v>
      </c>
      <c r="I2954" s="2" t="n">
        <v>0</v>
      </c>
      <c r="J2954" s="2" t="inlineStr">
        <is>
          <t>GPA</t>
        </is>
      </c>
      <c r="K2954" s="2">
        <f>IF(I2954&lt;&gt;"",I2954,IFERROR(INDEX(Base!$I:$I,MATCH(1,(Base!$C:$C=C2954)*(Base!$I:$I&lt;&gt;""),0)),0))</f>
        <v/>
      </c>
      <c r="L2954" s="2">
        <f>IF(AND(I2954="",K2954&gt;0),"SIM","NÃO")</f>
        <v/>
      </c>
      <c r="M2954" s="2">
        <f>IF(ISNUMBER(SEARCH("SEPARA",UPPER(C2954))),"NÃO","SIM")</f>
        <v/>
      </c>
      <c r="N2954" s="2">
        <f>IFERROR(H2954/K2954,0)</f>
        <v/>
      </c>
      <c r="O2954" s="2">
        <f>IF(M2954="NÃO","EXCLUÍDO",IF(N2954&lt;Premissas!$B$8,"&lt; 1,00",IF(N2954&lt;Premissas!$B$9,"1,00 – 1,19",IF(N2954&lt;Premissas!$B$10,"1,20 – 1,39",IF(N2954&lt;Premissas!$B$11,"1,40 – 1,59",IF(N2954&lt;Premissas!$B$12,"1,60 – 1,99","≥ 2,00"))))))</f>
        <v/>
      </c>
      <c r="P2954" s="5">
        <f>IF(OR(M2954="NÃO",N2954&lt;Premissas!$B$8),Premissas!$B$13,IF(N2954&lt;Premissas!$B$9,Premissas!$B$14,IF(N2954&lt;Premissas!$B$10,Premissas!$B$15,IF(N2954&lt;Premissas!$B$11,Premissas!$B$16,IF(N2954&lt;Premissas!$B$12,Premissas!$B$17,Premissas!$B$18)))))</f>
        <v/>
      </c>
      <c r="Q2954" s="5">
        <f>IFERROR(P2954/Premissas!$B$4,0)</f>
        <v/>
      </c>
    </row>
    <row r="2955">
      <c r="A2955" s="2" t="n">
        <v>8</v>
      </c>
      <c r="B2955" s="2" t="n">
        <v>1965</v>
      </c>
      <c r="C2955" s="2" t="inlineStr">
        <is>
          <t>ATIVIDADE OP. EMP.</t>
        </is>
      </c>
      <c r="D2955" s="2" t="inlineStr">
        <is>
          <t>324132</t>
        </is>
      </c>
      <c r="E2955" s="2" t="inlineStr">
        <is>
          <t>ARIEL SOUZA OLIVEIRA</t>
        </is>
      </c>
      <c r="F2955" s="2" t="n">
        <v>1430</v>
      </c>
      <c r="G2955" s="2" t="n">
        <v>160.38</v>
      </c>
      <c r="H2955" s="2" t="n">
        <v>9</v>
      </c>
      <c r="I2955" s="2" t="n">
        <v>0</v>
      </c>
      <c r="J2955" s="2" t="inlineStr">
        <is>
          <t>GPA</t>
        </is>
      </c>
      <c r="K2955" s="2">
        <f>IF(I2955&lt;&gt;"",I2955,IFERROR(INDEX(Base!$I:$I,MATCH(1,(Base!$C:$C=C2955)*(Base!$I:$I&lt;&gt;""),0)),0))</f>
        <v/>
      </c>
      <c r="L2955" s="2">
        <f>IF(AND(I2955="",K2955&gt;0),"SIM","NÃO")</f>
        <v/>
      </c>
      <c r="M2955" s="2">
        <f>IF(ISNUMBER(SEARCH("SEPARA",UPPER(C2955))),"NÃO","SIM")</f>
        <v/>
      </c>
      <c r="N2955" s="2">
        <f>IFERROR(H2955/K2955,0)</f>
        <v/>
      </c>
      <c r="O2955" s="2">
        <f>IF(M2955="NÃO","EXCLUÍDO",IF(N2955&lt;Premissas!$B$8,"&lt; 1,00",IF(N2955&lt;Premissas!$B$9,"1,00 – 1,19",IF(N2955&lt;Premissas!$B$10,"1,20 – 1,39",IF(N2955&lt;Premissas!$B$11,"1,40 – 1,59",IF(N2955&lt;Premissas!$B$12,"1,60 – 1,99","≥ 2,00"))))))</f>
        <v/>
      </c>
      <c r="P2955" s="5">
        <f>IF(OR(M2955="NÃO",N2955&lt;Premissas!$B$8),Premissas!$B$13,IF(N2955&lt;Premissas!$B$9,Premissas!$B$14,IF(N2955&lt;Premissas!$B$10,Premissas!$B$15,IF(N2955&lt;Premissas!$B$11,Premissas!$B$16,IF(N2955&lt;Premissas!$B$12,Premissas!$B$17,Premissas!$B$18)))))</f>
        <v/>
      </c>
      <c r="Q2955" s="5">
        <f>IFERROR(P2955/Premissas!$B$4,0)</f>
        <v/>
      </c>
    </row>
    <row r="2956">
      <c r="A2956" s="2" t="n">
        <v>8</v>
      </c>
      <c r="B2956" s="2" t="n">
        <v>1965</v>
      </c>
      <c r="C2956" s="2" t="inlineStr">
        <is>
          <t>RECEBIMENTO</t>
        </is>
      </c>
      <c r="D2956" s="2" t="inlineStr">
        <is>
          <t>3353583</t>
        </is>
      </c>
      <c r="E2956" s="2" t="inlineStr">
        <is>
          <t>GILBERTO NOVAES DOS SANTOS</t>
        </is>
      </c>
      <c r="F2956" s="2" t="n">
        <v>1095</v>
      </c>
      <c r="G2956" s="2" t="n">
        <v>113.3</v>
      </c>
      <c r="H2956" s="2" t="n">
        <v>10</v>
      </c>
      <c r="I2956" s="2" t="n">
        <v>0</v>
      </c>
      <c r="J2956" s="2" t="inlineStr">
        <is>
          <t>GPA</t>
        </is>
      </c>
      <c r="K2956" s="2">
        <f>IF(I2956&lt;&gt;"",I2956,IFERROR(INDEX(Base!$I:$I,MATCH(1,(Base!$C:$C=C2956)*(Base!$I:$I&lt;&gt;""),0)),0))</f>
        <v/>
      </c>
      <c r="L2956" s="2">
        <f>IF(AND(I2956="",K2956&gt;0),"SIM","NÃO")</f>
        <v/>
      </c>
      <c r="M2956" s="2">
        <f>IF(ISNUMBER(SEARCH("SEPARA",UPPER(C2956))),"NÃO","SIM")</f>
        <v/>
      </c>
      <c r="N2956" s="2">
        <f>IFERROR(H2956/K2956,0)</f>
        <v/>
      </c>
      <c r="O2956" s="2">
        <f>IF(M2956="NÃO","EXCLUÍDO",IF(N2956&lt;Premissas!$B$8,"&lt; 1,00",IF(N2956&lt;Premissas!$B$9,"1,00 – 1,19",IF(N2956&lt;Premissas!$B$10,"1,20 – 1,39",IF(N2956&lt;Premissas!$B$11,"1,40 – 1,59",IF(N2956&lt;Premissas!$B$12,"1,60 – 1,99","≥ 2,00"))))))</f>
        <v/>
      </c>
      <c r="P2956" s="5">
        <f>IF(OR(M2956="NÃO",N2956&lt;Premissas!$B$8),Premissas!$B$13,IF(N2956&lt;Premissas!$B$9,Premissas!$B$14,IF(N2956&lt;Premissas!$B$10,Premissas!$B$15,IF(N2956&lt;Premissas!$B$11,Premissas!$B$16,IF(N2956&lt;Premissas!$B$12,Premissas!$B$17,Premissas!$B$18)))))</f>
        <v/>
      </c>
      <c r="Q2956" s="5">
        <f>IFERROR(P2956/Premissas!$B$4,0)</f>
        <v/>
      </c>
    </row>
    <row r="2957">
      <c r="A2957" s="2" t="n">
        <v>8</v>
      </c>
      <c r="B2957" s="2" t="n">
        <v>1965</v>
      </c>
      <c r="C2957" s="2" t="inlineStr">
        <is>
          <t>SEPARACAO</t>
        </is>
      </c>
      <c r="D2957" s="2" t="inlineStr">
        <is>
          <t>3353583</t>
        </is>
      </c>
      <c r="E2957" s="2" t="inlineStr">
        <is>
          <t>GILBERTO NOVAES DOS SANTOS</t>
        </is>
      </c>
      <c r="F2957" s="2" t="n">
        <v>61</v>
      </c>
      <c r="G2957" s="2" t="n">
        <v>0.84</v>
      </c>
      <c r="H2957" s="2" t="n">
        <v>73</v>
      </c>
      <c r="I2957" s="2" t="n">
        <v/>
      </c>
      <c r="J2957" s="2" t="inlineStr">
        <is>
          <t>GPA</t>
        </is>
      </c>
      <c r="K2957" s="2">
        <f>IF(I2957&lt;&gt;"",I2957,IFERROR(INDEX(Base!$I:$I,MATCH(1,(Base!$C:$C=C2957)*(Base!$I:$I&lt;&gt;""),0)),0))</f>
        <v/>
      </c>
      <c r="L2957" s="2">
        <f>IF(AND(I2957="",K2957&gt;0),"SIM","NÃO")</f>
        <v/>
      </c>
      <c r="M2957" s="2">
        <f>IF(ISNUMBER(SEARCH("SEPARA",UPPER(C2957))),"NÃO","SIM")</f>
        <v/>
      </c>
      <c r="N2957" s="2">
        <f>IFERROR(H2957/K2957,0)</f>
        <v/>
      </c>
      <c r="O2957" s="2">
        <f>IF(M2957="NÃO","EXCLUÍDO",IF(N2957&lt;Premissas!$B$8,"&lt; 1,00",IF(N2957&lt;Premissas!$B$9,"1,00 – 1,19",IF(N2957&lt;Premissas!$B$10,"1,20 – 1,39",IF(N2957&lt;Premissas!$B$11,"1,40 – 1,59",IF(N2957&lt;Premissas!$B$12,"1,60 – 1,99","≥ 2,00"))))))</f>
        <v/>
      </c>
      <c r="P2957" s="5">
        <f>IF(OR(M2957="NÃO",N2957&lt;Premissas!$B$8),Premissas!$B$13,IF(N2957&lt;Premissas!$B$9,Premissas!$B$14,IF(N2957&lt;Premissas!$B$10,Premissas!$B$15,IF(N2957&lt;Premissas!$B$11,Premissas!$B$16,IF(N2957&lt;Premissas!$B$12,Premissas!$B$17,Premissas!$B$18)))))</f>
        <v/>
      </c>
      <c r="Q2957" s="5">
        <f>IFERROR(P2957/Premissas!$B$4,0)</f>
        <v/>
      </c>
    </row>
    <row r="2958">
      <c r="A2958" s="2" t="n">
        <v>8</v>
      </c>
      <c r="B2958" s="2" t="n">
        <v>1965</v>
      </c>
      <c r="C2958" s="2" t="inlineStr">
        <is>
          <t>CARREGAMENTO</t>
        </is>
      </c>
      <c r="D2958" s="2" t="inlineStr">
        <is>
          <t>335416</t>
        </is>
      </c>
      <c r="E2958" s="2" t="inlineStr">
        <is>
          <t>Dourivaldo Dias De Oliveira</t>
        </is>
      </c>
      <c r="F2958" s="2" t="n">
        <v>103</v>
      </c>
      <c r="G2958" s="2" t="n">
        <v>32.15</v>
      </c>
      <c r="H2958" s="2" t="n">
        <v>3</v>
      </c>
      <c r="I2958" s="2" t="n">
        <v>0</v>
      </c>
      <c r="J2958" s="2" t="inlineStr">
        <is>
          <t>GPA</t>
        </is>
      </c>
      <c r="K2958" s="2">
        <f>IF(I2958&lt;&gt;"",I2958,IFERROR(INDEX(Base!$I:$I,MATCH(1,(Base!$C:$C=C2958)*(Base!$I:$I&lt;&gt;""),0)),0))</f>
        <v/>
      </c>
      <c r="L2958" s="2">
        <f>IF(AND(I2958="",K2958&gt;0),"SIM","NÃO")</f>
        <v/>
      </c>
      <c r="M2958" s="2">
        <f>IF(ISNUMBER(SEARCH("SEPARA",UPPER(C2958))),"NÃO","SIM")</f>
        <v/>
      </c>
      <c r="N2958" s="2">
        <f>IFERROR(H2958/K2958,0)</f>
        <v/>
      </c>
      <c r="O2958" s="2">
        <f>IF(M2958="NÃO","EXCLUÍDO",IF(N2958&lt;Premissas!$B$8,"&lt; 1,00",IF(N2958&lt;Premissas!$B$9,"1,00 – 1,19",IF(N2958&lt;Premissas!$B$10,"1,20 – 1,39",IF(N2958&lt;Premissas!$B$11,"1,40 – 1,59",IF(N2958&lt;Premissas!$B$12,"1,60 – 1,99","≥ 2,00"))))))</f>
        <v/>
      </c>
      <c r="P2958" s="5">
        <f>IF(OR(M2958="NÃO",N2958&lt;Premissas!$B$8),Premissas!$B$13,IF(N2958&lt;Premissas!$B$9,Premissas!$B$14,IF(N2958&lt;Premissas!$B$10,Premissas!$B$15,IF(N2958&lt;Premissas!$B$11,Premissas!$B$16,IF(N2958&lt;Premissas!$B$12,Premissas!$B$17,Premissas!$B$18)))))</f>
        <v/>
      </c>
      <c r="Q2958" s="5">
        <f>IFERROR(P2958/Premissas!$B$4,0)</f>
        <v/>
      </c>
    </row>
    <row r="2959">
      <c r="A2959" s="2" t="n">
        <v>8</v>
      </c>
      <c r="B2959" s="2" t="n">
        <v>1965</v>
      </c>
      <c r="C2959" s="2" t="inlineStr">
        <is>
          <t>ATIVIDADE OP. EMP.</t>
        </is>
      </c>
      <c r="D2959" s="2" t="inlineStr">
        <is>
          <t>33664</t>
        </is>
      </c>
      <c r="E2959" s="2" t="inlineStr">
        <is>
          <t>Genivar Da Silva Muniz</t>
        </is>
      </c>
      <c r="F2959" s="2" t="n">
        <v>2656</v>
      </c>
      <c r="G2959" s="2" t="n">
        <v>180.94</v>
      </c>
      <c r="H2959" s="2" t="n">
        <v>15</v>
      </c>
      <c r="I2959" s="2" t="n">
        <v>0</v>
      </c>
      <c r="J2959" s="2" t="inlineStr">
        <is>
          <t>GPA</t>
        </is>
      </c>
      <c r="K2959" s="2">
        <f>IF(I2959&lt;&gt;"",I2959,IFERROR(INDEX(Base!$I:$I,MATCH(1,(Base!$C:$C=C2959)*(Base!$I:$I&lt;&gt;""),0)),0))</f>
        <v/>
      </c>
      <c r="L2959" s="2">
        <f>IF(AND(I2959="",K2959&gt;0),"SIM","NÃO")</f>
        <v/>
      </c>
      <c r="M2959" s="2">
        <f>IF(ISNUMBER(SEARCH("SEPARA",UPPER(C2959))),"NÃO","SIM")</f>
        <v/>
      </c>
      <c r="N2959" s="2">
        <f>IFERROR(H2959/K2959,0)</f>
        <v/>
      </c>
      <c r="O2959" s="2">
        <f>IF(M2959="NÃO","EXCLUÍDO",IF(N2959&lt;Premissas!$B$8,"&lt; 1,00",IF(N2959&lt;Premissas!$B$9,"1,00 – 1,19",IF(N2959&lt;Premissas!$B$10,"1,20 – 1,39",IF(N2959&lt;Premissas!$B$11,"1,40 – 1,59",IF(N2959&lt;Premissas!$B$12,"1,60 – 1,99","≥ 2,00"))))))</f>
        <v/>
      </c>
      <c r="P2959" s="5">
        <f>IF(OR(M2959="NÃO",N2959&lt;Premissas!$B$8),Premissas!$B$13,IF(N2959&lt;Premissas!$B$9,Premissas!$B$14,IF(N2959&lt;Premissas!$B$10,Premissas!$B$15,IF(N2959&lt;Premissas!$B$11,Premissas!$B$16,IF(N2959&lt;Premissas!$B$12,Premissas!$B$17,Premissas!$B$18)))))</f>
        <v/>
      </c>
      <c r="Q2959" s="5">
        <f>IFERROR(P2959/Premissas!$B$4,0)</f>
        <v/>
      </c>
    </row>
    <row r="2960">
      <c r="A2960" s="2" t="n">
        <v>8</v>
      </c>
      <c r="B2960" s="2" t="n">
        <v>1965</v>
      </c>
      <c r="C2960" s="2" t="inlineStr">
        <is>
          <t>ATIVIDADE OP. EMP.</t>
        </is>
      </c>
      <c r="D2960" s="2" t="inlineStr">
        <is>
          <t>339769</t>
        </is>
      </c>
      <c r="E2960" s="2" t="inlineStr">
        <is>
          <t>CRISTIANO ANDRADE QUIRINO</t>
        </is>
      </c>
      <c r="F2960" s="2" t="n">
        <v>1536</v>
      </c>
      <c r="G2960" s="2" t="n">
        <v>168.16</v>
      </c>
      <c r="H2960" s="2" t="n">
        <v>9</v>
      </c>
      <c r="I2960" s="2" t="n">
        <v>0</v>
      </c>
      <c r="J2960" s="2" t="inlineStr">
        <is>
          <t>GPA</t>
        </is>
      </c>
      <c r="K2960" s="2">
        <f>IF(I2960&lt;&gt;"",I2960,IFERROR(INDEX(Base!$I:$I,MATCH(1,(Base!$C:$C=C2960)*(Base!$I:$I&lt;&gt;""),0)),0))</f>
        <v/>
      </c>
      <c r="L2960" s="2">
        <f>IF(AND(I2960="",K2960&gt;0),"SIM","NÃO")</f>
        <v/>
      </c>
      <c r="M2960" s="2">
        <f>IF(ISNUMBER(SEARCH("SEPARA",UPPER(C2960))),"NÃO","SIM")</f>
        <v/>
      </c>
      <c r="N2960" s="2">
        <f>IFERROR(H2960/K2960,0)</f>
        <v/>
      </c>
      <c r="O2960" s="2">
        <f>IF(M2960="NÃO","EXCLUÍDO",IF(N2960&lt;Premissas!$B$8,"&lt; 1,00",IF(N2960&lt;Premissas!$B$9,"1,00 – 1,19",IF(N2960&lt;Premissas!$B$10,"1,20 – 1,39",IF(N2960&lt;Premissas!$B$11,"1,40 – 1,59",IF(N2960&lt;Premissas!$B$12,"1,60 – 1,99","≥ 2,00"))))))</f>
        <v/>
      </c>
      <c r="P2960" s="5">
        <f>IF(OR(M2960="NÃO",N2960&lt;Premissas!$B$8),Premissas!$B$13,IF(N2960&lt;Premissas!$B$9,Premissas!$B$14,IF(N2960&lt;Premissas!$B$10,Premissas!$B$15,IF(N2960&lt;Premissas!$B$11,Premissas!$B$16,IF(N2960&lt;Premissas!$B$12,Premissas!$B$17,Premissas!$B$18)))))</f>
        <v/>
      </c>
      <c r="Q2960" s="5">
        <f>IFERROR(P2960/Premissas!$B$4,0)</f>
        <v/>
      </c>
    </row>
    <row r="2961">
      <c r="A2961" s="2" t="n">
        <v>8</v>
      </c>
      <c r="B2961" s="2" t="n">
        <v>1965</v>
      </c>
      <c r="C2961" s="2" t="inlineStr">
        <is>
          <t>ATIVIDADE OP. EMP.</t>
        </is>
      </c>
      <c r="D2961" s="2" t="inlineStr">
        <is>
          <t>344003</t>
        </is>
      </c>
      <c r="E2961" s="2" t="inlineStr">
        <is>
          <t>ELIOMAR BARBOSA DA SILVA</t>
        </is>
      </c>
      <c r="F2961" s="2" t="n">
        <v>2869</v>
      </c>
      <c r="G2961" s="2" t="n">
        <v>163.9</v>
      </c>
      <c r="H2961" s="2" t="n">
        <v>18</v>
      </c>
      <c r="I2961" s="2" t="n">
        <v>0</v>
      </c>
      <c r="J2961" s="2" t="inlineStr">
        <is>
          <t>GPA</t>
        </is>
      </c>
      <c r="K2961" s="2">
        <f>IF(I2961&lt;&gt;"",I2961,IFERROR(INDEX(Base!$I:$I,MATCH(1,(Base!$C:$C=C2961)*(Base!$I:$I&lt;&gt;""),0)),0))</f>
        <v/>
      </c>
      <c r="L2961" s="2">
        <f>IF(AND(I2961="",K2961&gt;0),"SIM","NÃO")</f>
        <v/>
      </c>
      <c r="M2961" s="2">
        <f>IF(ISNUMBER(SEARCH("SEPARA",UPPER(C2961))),"NÃO","SIM")</f>
        <v/>
      </c>
      <c r="N2961" s="2">
        <f>IFERROR(H2961/K2961,0)</f>
        <v/>
      </c>
      <c r="O2961" s="2">
        <f>IF(M2961="NÃO","EXCLUÍDO",IF(N2961&lt;Premissas!$B$8,"&lt; 1,00",IF(N2961&lt;Premissas!$B$9,"1,00 – 1,19",IF(N2961&lt;Premissas!$B$10,"1,20 – 1,39",IF(N2961&lt;Premissas!$B$11,"1,40 – 1,59",IF(N2961&lt;Premissas!$B$12,"1,60 – 1,99","≥ 2,00"))))))</f>
        <v/>
      </c>
      <c r="P2961" s="5">
        <f>IF(OR(M2961="NÃO",N2961&lt;Premissas!$B$8),Premissas!$B$13,IF(N2961&lt;Premissas!$B$9,Premissas!$B$14,IF(N2961&lt;Premissas!$B$10,Premissas!$B$15,IF(N2961&lt;Premissas!$B$11,Premissas!$B$16,IF(N2961&lt;Premissas!$B$12,Premissas!$B$17,Premissas!$B$18)))))</f>
        <v/>
      </c>
      <c r="Q2961" s="5">
        <f>IFERROR(P2961/Premissas!$B$4,0)</f>
        <v/>
      </c>
    </row>
    <row r="2962">
      <c r="A2962" s="2" t="n">
        <v>8</v>
      </c>
      <c r="B2962" s="2" t="n">
        <v>1965</v>
      </c>
      <c r="C2962" s="2" t="inlineStr">
        <is>
          <t>RECEBIMENTO</t>
        </is>
      </c>
      <c r="D2962" s="2" t="inlineStr">
        <is>
          <t>346537</t>
        </is>
      </c>
      <c r="E2962" s="2" t="inlineStr">
        <is>
          <t>MARISA APARECIDA DE MEIRA BARRETO</t>
        </is>
      </c>
      <c r="F2962" s="2" t="n">
        <v>1097</v>
      </c>
      <c r="G2962" s="2" t="n">
        <v>160.08</v>
      </c>
      <c r="H2962" s="2" t="n">
        <v>7</v>
      </c>
      <c r="I2962" s="2" t="n">
        <v>0</v>
      </c>
      <c r="J2962" s="2" t="inlineStr">
        <is>
          <t>GPA</t>
        </is>
      </c>
      <c r="K2962" s="2">
        <f>IF(I2962&lt;&gt;"",I2962,IFERROR(INDEX(Base!$I:$I,MATCH(1,(Base!$C:$C=C2962)*(Base!$I:$I&lt;&gt;""),0)),0))</f>
        <v/>
      </c>
      <c r="L2962" s="2">
        <f>IF(AND(I2962="",K2962&gt;0),"SIM","NÃO")</f>
        <v/>
      </c>
      <c r="M2962" s="2">
        <f>IF(ISNUMBER(SEARCH("SEPARA",UPPER(C2962))),"NÃO","SIM")</f>
        <v/>
      </c>
      <c r="N2962" s="2">
        <f>IFERROR(H2962/K2962,0)</f>
        <v/>
      </c>
      <c r="O2962" s="2">
        <f>IF(M2962="NÃO","EXCLUÍDO",IF(N2962&lt;Premissas!$B$8,"&lt; 1,00",IF(N2962&lt;Premissas!$B$9,"1,00 – 1,19",IF(N2962&lt;Premissas!$B$10,"1,20 – 1,39",IF(N2962&lt;Premissas!$B$11,"1,40 – 1,59",IF(N2962&lt;Premissas!$B$12,"1,60 – 1,99","≥ 2,00"))))))</f>
        <v/>
      </c>
      <c r="P2962" s="5">
        <f>IF(OR(M2962="NÃO",N2962&lt;Premissas!$B$8),Premissas!$B$13,IF(N2962&lt;Premissas!$B$9,Premissas!$B$14,IF(N2962&lt;Premissas!$B$10,Premissas!$B$15,IF(N2962&lt;Premissas!$B$11,Premissas!$B$16,IF(N2962&lt;Premissas!$B$12,Premissas!$B$17,Premissas!$B$18)))))</f>
        <v/>
      </c>
      <c r="Q2962" s="5">
        <f>IFERROR(P2962/Premissas!$B$4,0)</f>
        <v/>
      </c>
    </row>
    <row r="2963">
      <c r="A2963" s="2" t="n">
        <v>8</v>
      </c>
      <c r="B2963" s="2" t="n">
        <v>1965</v>
      </c>
      <c r="C2963" s="2" t="inlineStr">
        <is>
          <t>PUXADA RECEB</t>
        </is>
      </c>
      <c r="D2963" s="2" t="inlineStr">
        <is>
          <t>346641</t>
        </is>
      </c>
      <c r="E2963" s="2" t="inlineStr">
        <is>
          <t>Edson Jose Do Nascimento</t>
        </is>
      </c>
      <c r="F2963" s="2" t="n">
        <v>266</v>
      </c>
      <c r="G2963" s="2" t="n">
        <v>11.77</v>
      </c>
      <c r="H2963" s="2" t="n">
        <v>23</v>
      </c>
      <c r="I2963" s="2" t="n">
        <v>0</v>
      </c>
      <c r="J2963" s="2" t="inlineStr">
        <is>
          <t>GPA</t>
        </is>
      </c>
      <c r="K2963" s="2">
        <f>IF(I2963&lt;&gt;"",I2963,IFERROR(INDEX(Base!$I:$I,MATCH(1,(Base!$C:$C=C2963)*(Base!$I:$I&lt;&gt;""),0)),0))</f>
        <v/>
      </c>
      <c r="L2963" s="2">
        <f>IF(AND(I2963="",K2963&gt;0),"SIM","NÃO")</f>
        <v/>
      </c>
      <c r="M2963" s="2">
        <f>IF(ISNUMBER(SEARCH("SEPARA",UPPER(C2963))),"NÃO","SIM")</f>
        <v/>
      </c>
      <c r="N2963" s="2">
        <f>IFERROR(H2963/K2963,0)</f>
        <v/>
      </c>
      <c r="O2963" s="2">
        <f>IF(M2963="NÃO","EXCLUÍDO",IF(N2963&lt;Premissas!$B$8,"&lt; 1,00",IF(N2963&lt;Premissas!$B$9,"1,00 – 1,19",IF(N2963&lt;Premissas!$B$10,"1,20 – 1,39",IF(N2963&lt;Premissas!$B$11,"1,40 – 1,59",IF(N2963&lt;Premissas!$B$12,"1,60 – 1,99","≥ 2,00"))))))</f>
        <v/>
      </c>
      <c r="P2963" s="5">
        <f>IF(OR(M2963="NÃO",N2963&lt;Premissas!$B$8),Premissas!$B$13,IF(N2963&lt;Premissas!$B$9,Premissas!$B$14,IF(N2963&lt;Premissas!$B$10,Premissas!$B$15,IF(N2963&lt;Premissas!$B$11,Premissas!$B$16,IF(N2963&lt;Premissas!$B$12,Premissas!$B$17,Premissas!$B$18)))))</f>
        <v/>
      </c>
      <c r="Q2963" s="5">
        <f>IFERROR(P2963/Premissas!$B$4,0)</f>
        <v/>
      </c>
    </row>
    <row r="2964">
      <c r="A2964" s="2" t="n">
        <v>8</v>
      </c>
      <c r="B2964" s="2" t="n">
        <v>1965</v>
      </c>
      <c r="C2964" s="2" t="inlineStr">
        <is>
          <t>RECEBIMENTO</t>
        </is>
      </c>
      <c r="D2964" s="2" t="inlineStr">
        <is>
          <t>346641</t>
        </is>
      </c>
      <c r="E2964" s="2" t="inlineStr">
        <is>
          <t>Edson Jose Do Nascimento</t>
        </is>
      </c>
      <c r="F2964" s="2" t="n">
        <v>4347</v>
      </c>
      <c r="G2964" s="2" t="n">
        <v>132.01</v>
      </c>
      <c r="H2964" s="2" t="n">
        <v>33</v>
      </c>
      <c r="I2964" s="2" t="n">
        <v>0</v>
      </c>
      <c r="J2964" s="2" t="inlineStr">
        <is>
          <t>GPA</t>
        </is>
      </c>
      <c r="K2964" s="2">
        <f>IF(I2964&lt;&gt;"",I2964,IFERROR(INDEX(Base!$I:$I,MATCH(1,(Base!$C:$C=C2964)*(Base!$I:$I&lt;&gt;""),0)),0))</f>
        <v/>
      </c>
      <c r="L2964" s="2">
        <f>IF(AND(I2964="",K2964&gt;0),"SIM","NÃO")</f>
        <v/>
      </c>
      <c r="M2964" s="2">
        <f>IF(ISNUMBER(SEARCH("SEPARA",UPPER(C2964))),"NÃO","SIM")</f>
        <v/>
      </c>
      <c r="N2964" s="2">
        <f>IFERROR(H2964/K2964,0)</f>
        <v/>
      </c>
      <c r="O2964" s="2">
        <f>IF(M2964="NÃO","EXCLUÍDO",IF(N2964&lt;Premissas!$B$8,"&lt; 1,00",IF(N2964&lt;Premissas!$B$9,"1,00 – 1,19",IF(N2964&lt;Premissas!$B$10,"1,20 – 1,39",IF(N2964&lt;Premissas!$B$11,"1,40 – 1,59",IF(N2964&lt;Premissas!$B$12,"1,60 – 1,99","≥ 2,00"))))))</f>
        <v/>
      </c>
      <c r="P2964" s="5">
        <f>IF(OR(M2964="NÃO",N2964&lt;Premissas!$B$8),Premissas!$B$13,IF(N2964&lt;Premissas!$B$9,Premissas!$B$14,IF(N2964&lt;Premissas!$B$10,Premissas!$B$15,IF(N2964&lt;Premissas!$B$11,Premissas!$B$16,IF(N2964&lt;Premissas!$B$12,Premissas!$B$17,Premissas!$B$18)))))</f>
        <v/>
      </c>
      <c r="Q2964" s="5">
        <f>IFERROR(P2964/Premissas!$B$4,0)</f>
        <v/>
      </c>
    </row>
    <row r="2965">
      <c r="A2965" s="2" t="n">
        <v>8</v>
      </c>
      <c r="B2965" s="2" t="n">
        <v>1965</v>
      </c>
      <c r="C2965" s="2" t="inlineStr">
        <is>
          <t>ATIVIDADE OP. EMP.</t>
        </is>
      </c>
      <c r="D2965" s="2" t="inlineStr">
        <is>
          <t>352220</t>
        </is>
      </c>
      <c r="E2965" s="2" t="inlineStr">
        <is>
          <t>MONICA FERNANDES ARAUJO CARNEIRO DE BARROS</t>
        </is>
      </c>
      <c r="F2965" s="2" t="n">
        <v>1364</v>
      </c>
      <c r="G2965" s="2" t="n">
        <v>161.78</v>
      </c>
      <c r="H2965" s="2" t="n">
        <v>8</v>
      </c>
      <c r="I2965" s="2" t="n">
        <v>0</v>
      </c>
      <c r="J2965" s="2" t="inlineStr">
        <is>
          <t>GPA</t>
        </is>
      </c>
      <c r="K2965" s="2">
        <f>IF(I2965&lt;&gt;"",I2965,IFERROR(INDEX(Base!$I:$I,MATCH(1,(Base!$C:$C=C2965)*(Base!$I:$I&lt;&gt;""),0)),0))</f>
        <v/>
      </c>
      <c r="L2965" s="2">
        <f>IF(AND(I2965="",K2965&gt;0),"SIM","NÃO")</f>
        <v/>
      </c>
      <c r="M2965" s="2">
        <f>IF(ISNUMBER(SEARCH("SEPARA",UPPER(C2965))),"NÃO","SIM")</f>
        <v/>
      </c>
      <c r="N2965" s="2">
        <f>IFERROR(H2965/K2965,0)</f>
        <v/>
      </c>
      <c r="O2965" s="2">
        <f>IF(M2965="NÃO","EXCLUÍDO",IF(N2965&lt;Premissas!$B$8,"&lt; 1,00",IF(N2965&lt;Premissas!$B$9,"1,00 – 1,19",IF(N2965&lt;Premissas!$B$10,"1,20 – 1,39",IF(N2965&lt;Premissas!$B$11,"1,40 – 1,59",IF(N2965&lt;Premissas!$B$12,"1,60 – 1,99","≥ 2,00"))))))</f>
        <v/>
      </c>
      <c r="P2965" s="5">
        <f>IF(OR(M2965="NÃO",N2965&lt;Premissas!$B$8),Premissas!$B$13,IF(N2965&lt;Premissas!$B$9,Premissas!$B$14,IF(N2965&lt;Premissas!$B$10,Premissas!$B$15,IF(N2965&lt;Premissas!$B$11,Premissas!$B$16,IF(N2965&lt;Premissas!$B$12,Premissas!$B$17,Premissas!$B$18)))))</f>
        <v/>
      </c>
      <c r="Q2965" s="5">
        <f>IFERROR(P2965/Premissas!$B$4,0)</f>
        <v/>
      </c>
    </row>
    <row r="2966">
      <c r="A2966" s="2" t="n">
        <v>8</v>
      </c>
      <c r="B2966" s="2" t="n">
        <v>1965</v>
      </c>
      <c r="C2966" s="2" t="inlineStr">
        <is>
          <t>ATIVIDADE OP. EMP.</t>
        </is>
      </c>
      <c r="D2966" s="2" t="inlineStr">
        <is>
          <t>352458</t>
        </is>
      </c>
      <c r="E2966" s="2" t="inlineStr">
        <is>
          <t>Jose Antonio Mendes</t>
        </is>
      </c>
      <c r="F2966" s="2" t="n">
        <v>1487</v>
      </c>
      <c r="G2966" s="2" t="n">
        <v>118.83</v>
      </c>
      <c r="H2966" s="2" t="n">
        <v>13</v>
      </c>
      <c r="I2966" s="2" t="n">
        <v>0</v>
      </c>
      <c r="J2966" s="2" t="inlineStr">
        <is>
          <t>GPA</t>
        </is>
      </c>
      <c r="K2966" s="2">
        <f>IF(I2966&lt;&gt;"",I2966,IFERROR(INDEX(Base!$I:$I,MATCH(1,(Base!$C:$C=C2966)*(Base!$I:$I&lt;&gt;""),0)),0))</f>
        <v/>
      </c>
      <c r="L2966" s="2">
        <f>IF(AND(I2966="",K2966&gt;0),"SIM","NÃO")</f>
        <v/>
      </c>
      <c r="M2966" s="2">
        <f>IF(ISNUMBER(SEARCH("SEPARA",UPPER(C2966))),"NÃO","SIM")</f>
        <v/>
      </c>
      <c r="N2966" s="2">
        <f>IFERROR(H2966/K2966,0)</f>
        <v/>
      </c>
      <c r="O2966" s="2">
        <f>IF(M2966="NÃO","EXCLUÍDO",IF(N2966&lt;Premissas!$B$8,"&lt; 1,00",IF(N2966&lt;Premissas!$B$9,"1,00 – 1,19",IF(N2966&lt;Premissas!$B$10,"1,20 – 1,39",IF(N2966&lt;Premissas!$B$11,"1,40 – 1,59",IF(N2966&lt;Premissas!$B$12,"1,60 – 1,99","≥ 2,00"))))))</f>
        <v/>
      </c>
      <c r="P2966" s="5">
        <f>IF(OR(M2966="NÃO",N2966&lt;Premissas!$B$8),Premissas!$B$13,IF(N2966&lt;Premissas!$B$9,Premissas!$B$14,IF(N2966&lt;Premissas!$B$10,Premissas!$B$15,IF(N2966&lt;Premissas!$B$11,Premissas!$B$16,IF(N2966&lt;Premissas!$B$12,Premissas!$B$17,Premissas!$B$18)))))</f>
        <v/>
      </c>
      <c r="Q2966" s="5">
        <f>IFERROR(P2966/Premissas!$B$4,0)</f>
        <v/>
      </c>
    </row>
    <row r="2967">
      <c r="A2967" s="2" t="n">
        <v>8</v>
      </c>
      <c r="B2967" s="2" t="n">
        <v>1965</v>
      </c>
      <c r="C2967" s="2" t="inlineStr">
        <is>
          <t>ATIVIDADE OP. EMP.</t>
        </is>
      </c>
      <c r="D2967" s="2" t="inlineStr">
        <is>
          <t>3534685</t>
        </is>
      </c>
      <c r="E2967" s="2" t="inlineStr">
        <is>
          <t>CEZAR AMORIM SOUSA</t>
        </is>
      </c>
      <c r="F2967" s="2" t="n">
        <v>2073</v>
      </c>
      <c r="G2967" s="2" t="n">
        <v>127.53</v>
      </c>
      <c r="H2967" s="2" t="n">
        <v>16</v>
      </c>
      <c r="I2967" s="2" t="n">
        <v>0</v>
      </c>
      <c r="J2967" s="2" t="inlineStr">
        <is>
          <t>GPA</t>
        </is>
      </c>
      <c r="K2967" s="2">
        <f>IF(I2967&lt;&gt;"",I2967,IFERROR(INDEX(Base!$I:$I,MATCH(1,(Base!$C:$C=C2967)*(Base!$I:$I&lt;&gt;""),0)),0))</f>
        <v/>
      </c>
      <c r="L2967" s="2">
        <f>IF(AND(I2967="",K2967&gt;0),"SIM","NÃO")</f>
        <v/>
      </c>
      <c r="M2967" s="2">
        <f>IF(ISNUMBER(SEARCH("SEPARA",UPPER(C2967))),"NÃO","SIM")</f>
        <v/>
      </c>
      <c r="N2967" s="2">
        <f>IFERROR(H2967/K2967,0)</f>
        <v/>
      </c>
      <c r="O2967" s="2">
        <f>IF(M2967="NÃO","EXCLUÍDO",IF(N2967&lt;Premissas!$B$8,"&lt; 1,00",IF(N2967&lt;Premissas!$B$9,"1,00 – 1,19",IF(N2967&lt;Premissas!$B$10,"1,20 – 1,39",IF(N2967&lt;Premissas!$B$11,"1,40 – 1,59",IF(N2967&lt;Premissas!$B$12,"1,60 – 1,99","≥ 2,00"))))))</f>
        <v/>
      </c>
      <c r="P2967" s="5">
        <f>IF(OR(M2967="NÃO",N2967&lt;Premissas!$B$8),Premissas!$B$13,IF(N2967&lt;Premissas!$B$9,Premissas!$B$14,IF(N2967&lt;Premissas!$B$10,Premissas!$B$15,IF(N2967&lt;Premissas!$B$11,Premissas!$B$16,IF(N2967&lt;Premissas!$B$12,Premissas!$B$17,Premissas!$B$18)))))</f>
        <v/>
      </c>
      <c r="Q2967" s="5">
        <f>IFERROR(P2967/Premissas!$B$4,0)</f>
        <v/>
      </c>
    </row>
    <row r="2968">
      <c r="A2968" s="2" t="n">
        <v>8</v>
      </c>
      <c r="B2968" s="2" t="n">
        <v>1965</v>
      </c>
      <c r="C2968" s="2" t="inlineStr">
        <is>
          <t>PUXADA RECEB</t>
        </is>
      </c>
      <c r="D2968" s="2" t="inlineStr">
        <is>
          <t>3536254</t>
        </is>
      </c>
      <c r="E2968" s="2" t="inlineStr">
        <is>
          <t>Lucas Cruz Caldas</t>
        </is>
      </c>
      <c r="F2968" s="2" t="n">
        <v>270</v>
      </c>
      <c r="G2968" s="2" t="n">
        <v>50.53</v>
      </c>
      <c r="H2968" s="2" t="n">
        <v>5</v>
      </c>
      <c r="I2968" s="2" t="n">
        <v>0</v>
      </c>
      <c r="J2968" s="2" t="inlineStr">
        <is>
          <t>GPA</t>
        </is>
      </c>
      <c r="K2968" s="2">
        <f>IF(I2968&lt;&gt;"",I2968,IFERROR(INDEX(Base!$I:$I,MATCH(1,(Base!$C:$C=C2968)*(Base!$I:$I&lt;&gt;""),0)),0))</f>
        <v/>
      </c>
      <c r="L2968" s="2">
        <f>IF(AND(I2968="",K2968&gt;0),"SIM","NÃO")</f>
        <v/>
      </c>
      <c r="M2968" s="2">
        <f>IF(ISNUMBER(SEARCH("SEPARA",UPPER(C2968))),"NÃO","SIM")</f>
        <v/>
      </c>
      <c r="N2968" s="2">
        <f>IFERROR(H2968/K2968,0)</f>
        <v/>
      </c>
      <c r="O2968" s="2">
        <f>IF(M2968="NÃO","EXCLUÍDO",IF(N2968&lt;Premissas!$B$8,"&lt; 1,00",IF(N2968&lt;Premissas!$B$9,"1,00 – 1,19",IF(N2968&lt;Premissas!$B$10,"1,20 – 1,39",IF(N2968&lt;Premissas!$B$11,"1,40 – 1,59",IF(N2968&lt;Premissas!$B$12,"1,60 – 1,99","≥ 2,00"))))))</f>
        <v/>
      </c>
      <c r="P2968" s="5">
        <f>IF(OR(M2968="NÃO",N2968&lt;Premissas!$B$8),Premissas!$B$13,IF(N2968&lt;Premissas!$B$9,Premissas!$B$14,IF(N2968&lt;Premissas!$B$10,Premissas!$B$15,IF(N2968&lt;Premissas!$B$11,Premissas!$B$16,IF(N2968&lt;Premissas!$B$12,Premissas!$B$17,Premissas!$B$18)))))</f>
        <v/>
      </c>
      <c r="Q2968" s="5">
        <f>IFERROR(P2968/Premissas!$B$4,0)</f>
        <v/>
      </c>
    </row>
    <row r="2969">
      <c r="A2969" s="2" t="n">
        <v>8</v>
      </c>
      <c r="B2969" s="2" t="n">
        <v>1965</v>
      </c>
      <c r="C2969" s="2" t="inlineStr">
        <is>
          <t>RECEBIMENTO</t>
        </is>
      </c>
      <c r="D2969" s="2" t="inlineStr">
        <is>
          <t>3536254</t>
        </is>
      </c>
      <c r="E2969" s="2" t="inlineStr">
        <is>
          <t>Lucas Cruz Caldas</t>
        </is>
      </c>
      <c r="F2969" s="2" t="n">
        <v>42</v>
      </c>
      <c r="G2969" s="2" t="n">
        <v>0.65</v>
      </c>
      <c r="H2969" s="2" t="n">
        <v>65</v>
      </c>
      <c r="I2969" s="2" t="n">
        <v>0</v>
      </c>
      <c r="J2969" s="2" t="inlineStr">
        <is>
          <t>GPA</t>
        </is>
      </c>
      <c r="K2969" s="2">
        <f>IF(I2969&lt;&gt;"",I2969,IFERROR(INDEX(Base!$I:$I,MATCH(1,(Base!$C:$C=C2969)*(Base!$I:$I&lt;&gt;""),0)),0))</f>
        <v/>
      </c>
      <c r="L2969" s="2">
        <f>IF(AND(I2969="",K2969&gt;0),"SIM","NÃO")</f>
        <v/>
      </c>
      <c r="M2969" s="2">
        <f>IF(ISNUMBER(SEARCH("SEPARA",UPPER(C2969))),"NÃO","SIM")</f>
        <v/>
      </c>
      <c r="N2969" s="2">
        <f>IFERROR(H2969/K2969,0)</f>
        <v/>
      </c>
      <c r="O2969" s="2">
        <f>IF(M2969="NÃO","EXCLUÍDO",IF(N2969&lt;Premissas!$B$8,"&lt; 1,00",IF(N2969&lt;Premissas!$B$9,"1,00 – 1,19",IF(N2969&lt;Premissas!$B$10,"1,20 – 1,39",IF(N2969&lt;Premissas!$B$11,"1,40 – 1,59",IF(N2969&lt;Premissas!$B$12,"1,60 – 1,99","≥ 2,00"))))))</f>
        <v/>
      </c>
      <c r="P2969" s="5">
        <f>IF(OR(M2969="NÃO",N2969&lt;Premissas!$B$8),Premissas!$B$13,IF(N2969&lt;Premissas!$B$9,Premissas!$B$14,IF(N2969&lt;Premissas!$B$10,Premissas!$B$15,IF(N2969&lt;Premissas!$B$11,Premissas!$B$16,IF(N2969&lt;Premissas!$B$12,Premissas!$B$17,Premissas!$B$18)))))</f>
        <v/>
      </c>
      <c r="Q2969" s="5">
        <f>IFERROR(P2969/Premissas!$B$4,0)</f>
        <v/>
      </c>
    </row>
    <row r="2970">
      <c r="A2970" s="2" t="n">
        <v>8</v>
      </c>
      <c r="B2970" s="2" t="n">
        <v>1965</v>
      </c>
      <c r="C2970" s="2" t="inlineStr">
        <is>
          <t>CARREGAMENTO</t>
        </is>
      </c>
      <c r="D2970" s="2" t="inlineStr">
        <is>
          <t>3536572</t>
        </is>
      </c>
      <c r="E2970" s="2" t="inlineStr">
        <is>
          <t>Marcelo De Sousa Nunes</t>
        </is>
      </c>
      <c r="F2970" s="2" t="n">
        <v>177</v>
      </c>
      <c r="G2970" s="2" t="n">
        <v>26.04</v>
      </c>
      <c r="H2970" s="2" t="n">
        <v>7</v>
      </c>
      <c r="I2970" s="2" t="n">
        <v>0</v>
      </c>
      <c r="J2970" s="2" t="inlineStr">
        <is>
          <t>GPA</t>
        </is>
      </c>
      <c r="K2970" s="2">
        <f>IF(I2970&lt;&gt;"",I2970,IFERROR(INDEX(Base!$I:$I,MATCH(1,(Base!$C:$C=C2970)*(Base!$I:$I&lt;&gt;""),0)),0))</f>
        <v/>
      </c>
      <c r="L2970" s="2">
        <f>IF(AND(I2970="",K2970&gt;0),"SIM","NÃO")</f>
        <v/>
      </c>
      <c r="M2970" s="2">
        <f>IF(ISNUMBER(SEARCH("SEPARA",UPPER(C2970))),"NÃO","SIM")</f>
        <v/>
      </c>
      <c r="N2970" s="2">
        <f>IFERROR(H2970/K2970,0)</f>
        <v/>
      </c>
      <c r="O2970" s="2">
        <f>IF(M2970="NÃO","EXCLUÍDO",IF(N2970&lt;Premissas!$B$8,"&lt; 1,00",IF(N2970&lt;Premissas!$B$9,"1,00 – 1,19",IF(N2970&lt;Premissas!$B$10,"1,20 – 1,39",IF(N2970&lt;Premissas!$B$11,"1,40 – 1,59",IF(N2970&lt;Premissas!$B$12,"1,60 – 1,99","≥ 2,00"))))))</f>
        <v/>
      </c>
      <c r="P2970" s="5">
        <f>IF(OR(M2970="NÃO",N2970&lt;Premissas!$B$8),Premissas!$B$13,IF(N2970&lt;Premissas!$B$9,Premissas!$B$14,IF(N2970&lt;Premissas!$B$10,Premissas!$B$15,IF(N2970&lt;Premissas!$B$11,Premissas!$B$16,IF(N2970&lt;Premissas!$B$12,Premissas!$B$17,Premissas!$B$18)))))</f>
        <v/>
      </c>
      <c r="Q2970" s="5">
        <f>IFERROR(P2970/Premissas!$B$4,0)</f>
        <v/>
      </c>
    </row>
    <row r="2971">
      <c r="A2971" s="2" t="n">
        <v>8</v>
      </c>
      <c r="B2971" s="2" t="n">
        <v>1965</v>
      </c>
      <c r="C2971" s="2" t="inlineStr">
        <is>
          <t>ATIVIDADE OP. EMP.</t>
        </is>
      </c>
      <c r="D2971" s="2" t="inlineStr">
        <is>
          <t>368799</t>
        </is>
      </c>
      <c r="E2971" s="2" t="inlineStr">
        <is>
          <t>Romildo Barrozo Da Silva</t>
        </is>
      </c>
      <c r="F2971" s="2" t="n">
        <v>2534</v>
      </c>
      <c r="G2971" s="2" t="n">
        <v>145.3</v>
      </c>
      <c r="H2971" s="2" t="n">
        <v>17</v>
      </c>
      <c r="I2971" s="2" t="n">
        <v>0</v>
      </c>
      <c r="J2971" s="2" t="inlineStr">
        <is>
          <t>GPA</t>
        </is>
      </c>
      <c r="K2971" s="2">
        <f>IF(I2971&lt;&gt;"",I2971,IFERROR(INDEX(Base!$I:$I,MATCH(1,(Base!$C:$C=C2971)*(Base!$I:$I&lt;&gt;""),0)),0))</f>
        <v/>
      </c>
      <c r="L2971" s="2">
        <f>IF(AND(I2971="",K2971&gt;0),"SIM","NÃO")</f>
        <v/>
      </c>
      <c r="M2971" s="2">
        <f>IF(ISNUMBER(SEARCH("SEPARA",UPPER(C2971))),"NÃO","SIM")</f>
        <v/>
      </c>
      <c r="N2971" s="2">
        <f>IFERROR(H2971/K2971,0)</f>
        <v/>
      </c>
      <c r="O2971" s="2">
        <f>IF(M2971="NÃO","EXCLUÍDO",IF(N2971&lt;Premissas!$B$8,"&lt; 1,00",IF(N2971&lt;Premissas!$B$9,"1,00 – 1,19",IF(N2971&lt;Premissas!$B$10,"1,20 – 1,39",IF(N2971&lt;Premissas!$B$11,"1,40 – 1,59",IF(N2971&lt;Premissas!$B$12,"1,60 – 1,99","≥ 2,00"))))))</f>
        <v/>
      </c>
      <c r="P2971" s="5">
        <f>IF(OR(M2971="NÃO",N2971&lt;Premissas!$B$8),Premissas!$B$13,IF(N2971&lt;Premissas!$B$9,Premissas!$B$14,IF(N2971&lt;Premissas!$B$10,Premissas!$B$15,IF(N2971&lt;Premissas!$B$11,Premissas!$B$16,IF(N2971&lt;Premissas!$B$12,Premissas!$B$17,Premissas!$B$18)))))</f>
        <v/>
      </c>
      <c r="Q2971" s="5">
        <f>IFERROR(P2971/Premissas!$B$4,0)</f>
        <v/>
      </c>
    </row>
    <row r="2972">
      <c r="A2972" s="2" t="n">
        <v>8</v>
      </c>
      <c r="B2972" s="2" t="n">
        <v>1965</v>
      </c>
      <c r="C2972" s="2" t="inlineStr">
        <is>
          <t>ATIVIDADE OP. EMP.</t>
        </is>
      </c>
      <c r="D2972" s="2" t="inlineStr">
        <is>
          <t>369506</t>
        </is>
      </c>
      <c r="E2972" s="2" t="inlineStr">
        <is>
          <t>Laurentino Araujo De Sousa</t>
        </is>
      </c>
      <c r="F2972" s="2" t="n">
        <v>1239</v>
      </c>
      <c r="G2972" s="2" t="n">
        <v>152.6</v>
      </c>
      <c r="H2972" s="2" t="n">
        <v>8</v>
      </c>
      <c r="I2972" s="2" t="n">
        <v>0</v>
      </c>
      <c r="J2972" s="2" t="inlineStr">
        <is>
          <t>GPA</t>
        </is>
      </c>
      <c r="K2972" s="2">
        <f>IF(I2972&lt;&gt;"",I2972,IFERROR(INDEX(Base!$I:$I,MATCH(1,(Base!$C:$C=C2972)*(Base!$I:$I&lt;&gt;""),0)),0))</f>
        <v/>
      </c>
      <c r="L2972" s="2">
        <f>IF(AND(I2972="",K2972&gt;0),"SIM","NÃO")</f>
        <v/>
      </c>
      <c r="M2972" s="2">
        <f>IF(ISNUMBER(SEARCH("SEPARA",UPPER(C2972))),"NÃO","SIM")</f>
        <v/>
      </c>
      <c r="N2972" s="2">
        <f>IFERROR(H2972/K2972,0)</f>
        <v/>
      </c>
      <c r="O2972" s="2">
        <f>IF(M2972="NÃO","EXCLUÍDO",IF(N2972&lt;Premissas!$B$8,"&lt; 1,00",IF(N2972&lt;Premissas!$B$9,"1,00 – 1,19",IF(N2972&lt;Premissas!$B$10,"1,20 – 1,39",IF(N2972&lt;Premissas!$B$11,"1,40 – 1,59",IF(N2972&lt;Premissas!$B$12,"1,60 – 1,99","≥ 2,00"))))))</f>
        <v/>
      </c>
      <c r="P2972" s="5">
        <f>IF(OR(M2972="NÃO",N2972&lt;Premissas!$B$8),Premissas!$B$13,IF(N2972&lt;Premissas!$B$9,Premissas!$B$14,IF(N2972&lt;Premissas!$B$10,Premissas!$B$15,IF(N2972&lt;Premissas!$B$11,Premissas!$B$16,IF(N2972&lt;Premissas!$B$12,Premissas!$B$17,Premissas!$B$18)))))</f>
        <v/>
      </c>
      <c r="Q2972" s="5">
        <f>IFERROR(P2972/Premissas!$B$4,0)</f>
        <v/>
      </c>
    </row>
    <row r="2973">
      <c r="A2973" s="2" t="n">
        <v>8</v>
      </c>
      <c r="B2973" s="2" t="n">
        <v>1965</v>
      </c>
      <c r="C2973" s="2" t="inlineStr">
        <is>
          <t>ATIVIDADE OP. EMP.</t>
        </is>
      </c>
      <c r="D2973" s="2" t="inlineStr">
        <is>
          <t>372460</t>
        </is>
      </c>
      <c r="E2973" s="2" t="inlineStr">
        <is>
          <t>Jose Junior Gomes Dias</t>
        </is>
      </c>
      <c r="F2973" s="2" t="n">
        <v>2600</v>
      </c>
      <c r="G2973" s="2" t="n">
        <v>237.94</v>
      </c>
      <c r="H2973" s="2" t="n">
        <v>11</v>
      </c>
      <c r="I2973" s="2" t="n">
        <v>0</v>
      </c>
      <c r="J2973" s="2" t="inlineStr">
        <is>
          <t>GPA</t>
        </is>
      </c>
      <c r="K2973" s="2">
        <f>IF(I2973&lt;&gt;"",I2973,IFERROR(INDEX(Base!$I:$I,MATCH(1,(Base!$C:$C=C2973)*(Base!$I:$I&lt;&gt;""),0)),0))</f>
        <v/>
      </c>
      <c r="L2973" s="2">
        <f>IF(AND(I2973="",K2973&gt;0),"SIM","NÃO")</f>
        <v/>
      </c>
      <c r="M2973" s="2">
        <f>IF(ISNUMBER(SEARCH("SEPARA",UPPER(C2973))),"NÃO","SIM")</f>
        <v/>
      </c>
      <c r="N2973" s="2">
        <f>IFERROR(H2973/K2973,0)</f>
        <v/>
      </c>
      <c r="O2973" s="2">
        <f>IF(M2973="NÃO","EXCLUÍDO",IF(N2973&lt;Premissas!$B$8,"&lt; 1,00",IF(N2973&lt;Premissas!$B$9,"1,00 – 1,19",IF(N2973&lt;Premissas!$B$10,"1,20 – 1,39",IF(N2973&lt;Premissas!$B$11,"1,40 – 1,59",IF(N2973&lt;Premissas!$B$12,"1,60 – 1,99","≥ 2,00"))))))</f>
        <v/>
      </c>
      <c r="P2973" s="5">
        <f>IF(OR(M2973="NÃO",N2973&lt;Premissas!$B$8),Premissas!$B$13,IF(N2973&lt;Premissas!$B$9,Premissas!$B$14,IF(N2973&lt;Premissas!$B$10,Premissas!$B$15,IF(N2973&lt;Premissas!$B$11,Premissas!$B$16,IF(N2973&lt;Premissas!$B$12,Premissas!$B$17,Premissas!$B$18)))))</f>
        <v/>
      </c>
      <c r="Q2973" s="5">
        <f>IFERROR(P2973/Premissas!$B$4,0)</f>
        <v/>
      </c>
    </row>
    <row r="2974">
      <c r="A2974" s="2" t="n">
        <v>8</v>
      </c>
      <c r="B2974" s="2" t="n">
        <v>1965</v>
      </c>
      <c r="C2974" s="2" t="inlineStr">
        <is>
          <t>ATIVIDADE OP. EMP.</t>
        </is>
      </c>
      <c r="D2974" s="2" t="inlineStr">
        <is>
          <t>372534</t>
        </is>
      </c>
      <c r="E2974" s="2" t="inlineStr">
        <is>
          <t>HELIO HELIO TORRES NOGUEIRA</t>
        </is>
      </c>
      <c r="F2974" s="2" t="n">
        <v>2748</v>
      </c>
      <c r="G2974" s="2" t="n">
        <v>215.36</v>
      </c>
      <c r="H2974" s="2" t="n">
        <v>13</v>
      </c>
      <c r="I2974" s="2" t="n">
        <v>0</v>
      </c>
      <c r="J2974" s="2" t="inlineStr">
        <is>
          <t>GPA</t>
        </is>
      </c>
      <c r="K2974" s="2">
        <f>IF(I2974&lt;&gt;"",I2974,IFERROR(INDEX(Base!$I:$I,MATCH(1,(Base!$C:$C=C2974)*(Base!$I:$I&lt;&gt;""),0)),0))</f>
        <v/>
      </c>
      <c r="L2974" s="2">
        <f>IF(AND(I2974="",K2974&gt;0),"SIM","NÃO")</f>
        <v/>
      </c>
      <c r="M2974" s="2">
        <f>IF(ISNUMBER(SEARCH("SEPARA",UPPER(C2974))),"NÃO","SIM")</f>
        <v/>
      </c>
      <c r="N2974" s="2">
        <f>IFERROR(H2974/K2974,0)</f>
        <v/>
      </c>
      <c r="O2974" s="2">
        <f>IF(M2974="NÃO","EXCLUÍDO",IF(N2974&lt;Premissas!$B$8,"&lt; 1,00",IF(N2974&lt;Premissas!$B$9,"1,00 – 1,19",IF(N2974&lt;Premissas!$B$10,"1,20 – 1,39",IF(N2974&lt;Premissas!$B$11,"1,40 – 1,59",IF(N2974&lt;Premissas!$B$12,"1,60 – 1,99","≥ 2,00"))))))</f>
        <v/>
      </c>
      <c r="P2974" s="5">
        <f>IF(OR(M2974="NÃO",N2974&lt;Premissas!$B$8),Premissas!$B$13,IF(N2974&lt;Premissas!$B$9,Premissas!$B$14,IF(N2974&lt;Premissas!$B$10,Premissas!$B$15,IF(N2974&lt;Premissas!$B$11,Premissas!$B$16,IF(N2974&lt;Premissas!$B$12,Premissas!$B$17,Premissas!$B$18)))))</f>
        <v/>
      </c>
      <c r="Q2974" s="5">
        <f>IFERROR(P2974/Premissas!$B$4,0)</f>
        <v/>
      </c>
    </row>
    <row r="2975">
      <c r="A2975" s="2" t="n">
        <v>8</v>
      </c>
      <c r="B2975" s="2" t="n">
        <v>1965</v>
      </c>
      <c r="C2975" s="2" t="inlineStr">
        <is>
          <t>ATIVIDADE OP. EMP.</t>
        </is>
      </c>
      <c r="D2975" s="2" t="inlineStr">
        <is>
          <t>377972</t>
        </is>
      </c>
      <c r="E2975" s="2" t="inlineStr">
        <is>
          <t>Paulo Duarte Pereira</t>
        </is>
      </c>
      <c r="F2975" s="2" t="n">
        <v>904</v>
      </c>
      <c r="G2975" s="2" t="n">
        <v>80.05</v>
      </c>
      <c r="H2975" s="2" t="n">
        <v>11</v>
      </c>
      <c r="I2975" s="2" t="n">
        <v>0</v>
      </c>
      <c r="J2975" s="2" t="inlineStr">
        <is>
          <t>GPA</t>
        </is>
      </c>
      <c r="K2975" s="2">
        <f>IF(I2975&lt;&gt;"",I2975,IFERROR(INDEX(Base!$I:$I,MATCH(1,(Base!$C:$C=C2975)*(Base!$I:$I&lt;&gt;""),0)),0))</f>
        <v/>
      </c>
      <c r="L2975" s="2">
        <f>IF(AND(I2975="",K2975&gt;0),"SIM","NÃO")</f>
        <v/>
      </c>
      <c r="M2975" s="2">
        <f>IF(ISNUMBER(SEARCH("SEPARA",UPPER(C2975))),"NÃO","SIM")</f>
        <v/>
      </c>
      <c r="N2975" s="2">
        <f>IFERROR(H2975/K2975,0)</f>
        <v/>
      </c>
      <c r="O2975" s="2">
        <f>IF(M2975="NÃO","EXCLUÍDO",IF(N2975&lt;Premissas!$B$8,"&lt; 1,00",IF(N2975&lt;Premissas!$B$9,"1,00 – 1,19",IF(N2975&lt;Premissas!$B$10,"1,20 – 1,39",IF(N2975&lt;Premissas!$B$11,"1,40 – 1,59",IF(N2975&lt;Premissas!$B$12,"1,60 – 1,99","≥ 2,00"))))))</f>
        <v/>
      </c>
      <c r="P2975" s="5">
        <f>IF(OR(M2975="NÃO",N2975&lt;Premissas!$B$8),Premissas!$B$13,IF(N2975&lt;Premissas!$B$9,Premissas!$B$14,IF(N2975&lt;Premissas!$B$10,Premissas!$B$15,IF(N2975&lt;Premissas!$B$11,Premissas!$B$16,IF(N2975&lt;Premissas!$B$12,Premissas!$B$17,Premissas!$B$18)))))</f>
        <v/>
      </c>
      <c r="Q2975" s="5">
        <f>IFERROR(P2975/Premissas!$B$4,0)</f>
        <v/>
      </c>
    </row>
    <row r="2976">
      <c r="A2976" s="2" t="n">
        <v>8</v>
      </c>
      <c r="B2976" s="2" t="n">
        <v>1965</v>
      </c>
      <c r="C2976" s="2" t="inlineStr">
        <is>
          <t>ATIVIDADE OP. EMP.</t>
        </is>
      </c>
      <c r="D2976" s="2" t="inlineStr">
        <is>
          <t>379145</t>
        </is>
      </c>
      <c r="E2976" s="2" t="inlineStr">
        <is>
          <t>Valmir Da Mota Pinheiro</t>
        </is>
      </c>
      <c r="F2976" s="2" t="n">
        <v>2089</v>
      </c>
      <c r="G2976" s="2" t="n">
        <v>189.44</v>
      </c>
      <c r="H2976" s="2" t="n">
        <v>11</v>
      </c>
      <c r="I2976" s="2" t="n">
        <v>0</v>
      </c>
      <c r="J2976" s="2" t="inlineStr">
        <is>
          <t>GPA</t>
        </is>
      </c>
      <c r="K2976" s="2">
        <f>IF(I2976&lt;&gt;"",I2976,IFERROR(INDEX(Base!$I:$I,MATCH(1,(Base!$C:$C=C2976)*(Base!$I:$I&lt;&gt;""),0)),0))</f>
        <v/>
      </c>
      <c r="L2976" s="2">
        <f>IF(AND(I2976="",K2976&gt;0),"SIM","NÃO")</f>
        <v/>
      </c>
      <c r="M2976" s="2">
        <f>IF(ISNUMBER(SEARCH("SEPARA",UPPER(C2976))),"NÃO","SIM")</f>
        <v/>
      </c>
      <c r="N2976" s="2">
        <f>IFERROR(H2976/K2976,0)</f>
        <v/>
      </c>
      <c r="O2976" s="2">
        <f>IF(M2976="NÃO","EXCLUÍDO",IF(N2976&lt;Premissas!$B$8,"&lt; 1,00",IF(N2976&lt;Premissas!$B$9,"1,00 – 1,19",IF(N2976&lt;Premissas!$B$10,"1,20 – 1,39",IF(N2976&lt;Premissas!$B$11,"1,40 – 1,59",IF(N2976&lt;Premissas!$B$12,"1,60 – 1,99","≥ 2,00"))))))</f>
        <v/>
      </c>
      <c r="P2976" s="5">
        <f>IF(OR(M2976="NÃO",N2976&lt;Premissas!$B$8),Premissas!$B$13,IF(N2976&lt;Premissas!$B$9,Premissas!$B$14,IF(N2976&lt;Premissas!$B$10,Premissas!$B$15,IF(N2976&lt;Premissas!$B$11,Premissas!$B$16,IF(N2976&lt;Premissas!$B$12,Premissas!$B$17,Premissas!$B$18)))))</f>
        <v/>
      </c>
      <c r="Q2976" s="5">
        <f>IFERROR(P2976/Premissas!$B$4,0)</f>
        <v/>
      </c>
    </row>
    <row r="2977">
      <c r="A2977" s="2" t="n">
        <v>8</v>
      </c>
      <c r="B2977" s="2" t="n">
        <v>1965</v>
      </c>
      <c r="C2977" s="2" t="inlineStr">
        <is>
          <t>ATIVIDADE OP. EMP.</t>
        </is>
      </c>
      <c r="D2977" s="2" t="inlineStr">
        <is>
          <t>384213</t>
        </is>
      </c>
      <c r="E2977" s="2" t="inlineStr">
        <is>
          <t>Antonio Carlos Dos Santos Do Bomfim Alves</t>
        </is>
      </c>
      <c r="F2977" s="2" t="n">
        <v>1706</v>
      </c>
      <c r="G2977" s="2" t="n">
        <v>153.85</v>
      </c>
      <c r="H2977" s="2" t="n">
        <v>11</v>
      </c>
      <c r="I2977" s="2" t="n">
        <v>0</v>
      </c>
      <c r="J2977" s="2" t="inlineStr">
        <is>
          <t>GPA</t>
        </is>
      </c>
      <c r="K2977" s="2">
        <f>IF(I2977&lt;&gt;"",I2977,IFERROR(INDEX(Base!$I:$I,MATCH(1,(Base!$C:$C=C2977)*(Base!$I:$I&lt;&gt;""),0)),0))</f>
        <v/>
      </c>
      <c r="L2977" s="2">
        <f>IF(AND(I2977="",K2977&gt;0),"SIM","NÃO")</f>
        <v/>
      </c>
      <c r="M2977" s="2">
        <f>IF(ISNUMBER(SEARCH("SEPARA",UPPER(C2977))),"NÃO","SIM")</f>
        <v/>
      </c>
      <c r="N2977" s="2">
        <f>IFERROR(H2977/K2977,0)</f>
        <v/>
      </c>
      <c r="O2977" s="2">
        <f>IF(M2977="NÃO","EXCLUÍDO",IF(N2977&lt;Premissas!$B$8,"&lt; 1,00",IF(N2977&lt;Premissas!$B$9,"1,00 – 1,19",IF(N2977&lt;Premissas!$B$10,"1,20 – 1,39",IF(N2977&lt;Premissas!$B$11,"1,40 – 1,59",IF(N2977&lt;Premissas!$B$12,"1,60 – 1,99","≥ 2,00"))))))</f>
        <v/>
      </c>
      <c r="P2977" s="5">
        <f>IF(OR(M2977="NÃO",N2977&lt;Premissas!$B$8),Premissas!$B$13,IF(N2977&lt;Premissas!$B$9,Premissas!$B$14,IF(N2977&lt;Premissas!$B$10,Premissas!$B$15,IF(N2977&lt;Premissas!$B$11,Premissas!$B$16,IF(N2977&lt;Premissas!$B$12,Premissas!$B$17,Premissas!$B$18)))))</f>
        <v/>
      </c>
      <c r="Q2977" s="5">
        <f>IFERROR(P2977/Premissas!$B$4,0)</f>
        <v/>
      </c>
    </row>
    <row r="2978">
      <c r="A2978" s="2" t="n">
        <v>8</v>
      </c>
      <c r="B2978" s="2" t="n">
        <v>1965</v>
      </c>
      <c r="C2978" s="2" t="inlineStr">
        <is>
          <t>ATIVIDADE OP. EMP.</t>
        </is>
      </c>
      <c r="D2978" s="2" t="inlineStr">
        <is>
          <t>392080</t>
        </is>
      </c>
      <c r="E2978" s="2" t="inlineStr">
        <is>
          <t>Maria Jose Ferreira Lima</t>
        </is>
      </c>
      <c r="F2978" s="2" t="n">
        <v>2871</v>
      </c>
      <c r="G2978" s="2" t="n">
        <v>241.24</v>
      </c>
      <c r="H2978" s="2" t="n">
        <v>12</v>
      </c>
      <c r="I2978" s="2" t="n">
        <v>0</v>
      </c>
      <c r="J2978" s="2" t="inlineStr">
        <is>
          <t>GPA</t>
        </is>
      </c>
      <c r="K2978" s="2">
        <f>IF(I2978&lt;&gt;"",I2978,IFERROR(INDEX(Base!$I:$I,MATCH(1,(Base!$C:$C=C2978)*(Base!$I:$I&lt;&gt;""),0)),0))</f>
        <v/>
      </c>
      <c r="L2978" s="2">
        <f>IF(AND(I2978="",K2978&gt;0),"SIM","NÃO")</f>
        <v/>
      </c>
      <c r="M2978" s="2">
        <f>IF(ISNUMBER(SEARCH("SEPARA",UPPER(C2978))),"NÃO","SIM")</f>
        <v/>
      </c>
      <c r="N2978" s="2">
        <f>IFERROR(H2978/K2978,0)</f>
        <v/>
      </c>
      <c r="O2978" s="2">
        <f>IF(M2978="NÃO","EXCLUÍDO",IF(N2978&lt;Premissas!$B$8,"&lt; 1,00",IF(N2978&lt;Premissas!$B$9,"1,00 – 1,19",IF(N2978&lt;Premissas!$B$10,"1,20 – 1,39",IF(N2978&lt;Premissas!$B$11,"1,40 – 1,59",IF(N2978&lt;Premissas!$B$12,"1,60 – 1,99","≥ 2,00"))))))</f>
        <v/>
      </c>
      <c r="P2978" s="5">
        <f>IF(OR(M2978="NÃO",N2978&lt;Premissas!$B$8),Premissas!$B$13,IF(N2978&lt;Premissas!$B$9,Premissas!$B$14,IF(N2978&lt;Premissas!$B$10,Premissas!$B$15,IF(N2978&lt;Premissas!$B$11,Premissas!$B$16,IF(N2978&lt;Premissas!$B$12,Premissas!$B$17,Premissas!$B$18)))))</f>
        <v/>
      </c>
      <c r="Q2978" s="5">
        <f>IFERROR(P2978/Premissas!$B$4,0)</f>
        <v/>
      </c>
    </row>
    <row r="2979">
      <c r="A2979" s="2" t="n">
        <v>8</v>
      </c>
      <c r="B2979" s="2" t="n">
        <v>1965</v>
      </c>
      <c r="C2979" s="2" t="inlineStr">
        <is>
          <t>ATIVIDADE OP. EMP.</t>
        </is>
      </c>
      <c r="D2979" s="2" t="inlineStr">
        <is>
          <t>392172</t>
        </is>
      </c>
      <c r="E2979" s="2" t="inlineStr">
        <is>
          <t>Francilon Izidio Da Silva</t>
        </is>
      </c>
      <c r="F2979" s="2" t="n">
        <v>1341</v>
      </c>
      <c r="G2979" s="2" t="n">
        <v>156.47</v>
      </c>
      <c r="H2979" s="2" t="n">
        <v>9</v>
      </c>
      <c r="I2979" s="2" t="n">
        <v>0</v>
      </c>
      <c r="J2979" s="2" t="inlineStr">
        <is>
          <t>GPA</t>
        </is>
      </c>
      <c r="K2979" s="2">
        <f>IF(I2979&lt;&gt;"",I2979,IFERROR(INDEX(Base!$I:$I,MATCH(1,(Base!$C:$C=C2979)*(Base!$I:$I&lt;&gt;""),0)),0))</f>
        <v/>
      </c>
      <c r="L2979" s="2">
        <f>IF(AND(I2979="",K2979&gt;0),"SIM","NÃO")</f>
        <v/>
      </c>
      <c r="M2979" s="2">
        <f>IF(ISNUMBER(SEARCH("SEPARA",UPPER(C2979))),"NÃO","SIM")</f>
        <v/>
      </c>
      <c r="N2979" s="2">
        <f>IFERROR(H2979/K2979,0)</f>
        <v/>
      </c>
      <c r="O2979" s="2">
        <f>IF(M2979="NÃO","EXCLUÍDO",IF(N2979&lt;Premissas!$B$8,"&lt; 1,00",IF(N2979&lt;Premissas!$B$9,"1,00 – 1,19",IF(N2979&lt;Premissas!$B$10,"1,20 – 1,39",IF(N2979&lt;Premissas!$B$11,"1,40 – 1,59",IF(N2979&lt;Premissas!$B$12,"1,60 – 1,99","≥ 2,00"))))))</f>
        <v/>
      </c>
      <c r="P2979" s="5">
        <f>IF(OR(M2979="NÃO",N2979&lt;Premissas!$B$8),Premissas!$B$13,IF(N2979&lt;Premissas!$B$9,Premissas!$B$14,IF(N2979&lt;Premissas!$B$10,Premissas!$B$15,IF(N2979&lt;Premissas!$B$11,Premissas!$B$16,IF(N2979&lt;Premissas!$B$12,Premissas!$B$17,Premissas!$B$18)))))</f>
        <v/>
      </c>
      <c r="Q2979" s="5">
        <f>IFERROR(P2979/Premissas!$B$4,0)</f>
        <v/>
      </c>
    </row>
    <row r="2980">
      <c r="A2980" s="2" t="n">
        <v>8</v>
      </c>
      <c r="B2980" s="2" t="n">
        <v>1965</v>
      </c>
      <c r="C2980" s="2" t="inlineStr">
        <is>
          <t>CARREGAMENTO</t>
        </is>
      </c>
      <c r="D2980" s="2" t="inlineStr">
        <is>
          <t>3931820</t>
        </is>
      </c>
      <c r="E2980" s="2" t="inlineStr">
        <is>
          <t>Emerson Vitor De Araujo</t>
        </is>
      </c>
      <c r="F2980" s="2" t="n">
        <v>200</v>
      </c>
      <c r="G2980" s="2" t="n">
        <v>4.6</v>
      </c>
      <c r="H2980" s="2" t="n">
        <v>43</v>
      </c>
      <c r="I2980" s="2" t="n">
        <v>0</v>
      </c>
      <c r="J2980" s="2" t="inlineStr">
        <is>
          <t>GPA</t>
        </is>
      </c>
      <c r="K2980" s="2">
        <f>IF(I2980&lt;&gt;"",I2980,IFERROR(INDEX(Base!$I:$I,MATCH(1,(Base!$C:$C=C2980)*(Base!$I:$I&lt;&gt;""),0)),0))</f>
        <v/>
      </c>
      <c r="L2980" s="2">
        <f>IF(AND(I2980="",K2980&gt;0),"SIM","NÃO")</f>
        <v/>
      </c>
      <c r="M2980" s="2">
        <f>IF(ISNUMBER(SEARCH("SEPARA",UPPER(C2980))),"NÃO","SIM")</f>
        <v/>
      </c>
      <c r="N2980" s="2">
        <f>IFERROR(H2980/K2980,0)</f>
        <v/>
      </c>
      <c r="O2980" s="2">
        <f>IF(M2980="NÃO","EXCLUÍDO",IF(N2980&lt;Premissas!$B$8,"&lt; 1,00",IF(N2980&lt;Premissas!$B$9,"1,00 – 1,19",IF(N2980&lt;Premissas!$B$10,"1,20 – 1,39",IF(N2980&lt;Premissas!$B$11,"1,40 – 1,59",IF(N2980&lt;Premissas!$B$12,"1,60 – 1,99","≥ 2,00"))))))</f>
        <v/>
      </c>
      <c r="P2980" s="5">
        <f>IF(OR(M2980="NÃO",N2980&lt;Premissas!$B$8),Premissas!$B$13,IF(N2980&lt;Premissas!$B$9,Premissas!$B$14,IF(N2980&lt;Premissas!$B$10,Premissas!$B$15,IF(N2980&lt;Premissas!$B$11,Premissas!$B$16,IF(N2980&lt;Premissas!$B$12,Premissas!$B$17,Premissas!$B$18)))))</f>
        <v/>
      </c>
      <c r="Q2980" s="5">
        <f>IFERROR(P2980/Premissas!$B$4,0)</f>
        <v/>
      </c>
    </row>
    <row r="2981">
      <c r="A2981" s="2" t="n">
        <v>8</v>
      </c>
      <c r="B2981" s="2" t="n">
        <v>1965</v>
      </c>
      <c r="C2981" s="2" t="inlineStr">
        <is>
          <t>ATIVIDADE OP. EMP.</t>
        </is>
      </c>
      <c r="D2981" s="2" t="inlineStr">
        <is>
          <t>398208</t>
        </is>
      </c>
      <c r="E2981" s="2" t="inlineStr">
        <is>
          <t>Jardel Dos Santos Reis</t>
        </is>
      </c>
      <c r="F2981" s="2" t="n">
        <v>2125</v>
      </c>
      <c r="G2981" s="2" t="n">
        <v>154.86</v>
      </c>
      <c r="H2981" s="2" t="n">
        <v>14</v>
      </c>
      <c r="I2981" s="2" t="n">
        <v>0</v>
      </c>
      <c r="J2981" s="2" t="inlineStr">
        <is>
          <t>GPA</t>
        </is>
      </c>
      <c r="K2981" s="2">
        <f>IF(I2981&lt;&gt;"",I2981,IFERROR(INDEX(Base!$I:$I,MATCH(1,(Base!$C:$C=C2981)*(Base!$I:$I&lt;&gt;""),0)),0))</f>
        <v/>
      </c>
      <c r="L2981" s="2">
        <f>IF(AND(I2981="",K2981&gt;0),"SIM","NÃO")</f>
        <v/>
      </c>
      <c r="M2981" s="2">
        <f>IF(ISNUMBER(SEARCH("SEPARA",UPPER(C2981))),"NÃO","SIM")</f>
        <v/>
      </c>
      <c r="N2981" s="2">
        <f>IFERROR(H2981/K2981,0)</f>
        <v/>
      </c>
      <c r="O2981" s="2">
        <f>IF(M2981="NÃO","EXCLUÍDO",IF(N2981&lt;Premissas!$B$8,"&lt; 1,00",IF(N2981&lt;Premissas!$B$9,"1,00 – 1,19",IF(N2981&lt;Premissas!$B$10,"1,20 – 1,39",IF(N2981&lt;Premissas!$B$11,"1,40 – 1,59",IF(N2981&lt;Premissas!$B$12,"1,60 – 1,99","≥ 2,00"))))))</f>
        <v/>
      </c>
      <c r="P2981" s="5">
        <f>IF(OR(M2981="NÃO",N2981&lt;Premissas!$B$8),Premissas!$B$13,IF(N2981&lt;Premissas!$B$9,Premissas!$B$14,IF(N2981&lt;Premissas!$B$10,Premissas!$B$15,IF(N2981&lt;Premissas!$B$11,Premissas!$B$16,IF(N2981&lt;Premissas!$B$12,Premissas!$B$17,Premissas!$B$18)))))</f>
        <v/>
      </c>
      <c r="Q2981" s="5">
        <f>IFERROR(P2981/Premissas!$B$4,0)</f>
        <v/>
      </c>
    </row>
    <row r="2982">
      <c r="A2982" s="2" t="n">
        <v>8</v>
      </c>
      <c r="B2982" s="2" t="n">
        <v>1965</v>
      </c>
      <c r="C2982" s="2" t="inlineStr">
        <is>
          <t>ATIVIDADE OP. EMP.</t>
        </is>
      </c>
      <c r="D2982" s="2" t="inlineStr">
        <is>
          <t>40010899</t>
        </is>
      </c>
      <c r="E2982" s="2" t="inlineStr">
        <is>
          <t>Rafael Dos Santos Clementino</t>
        </is>
      </c>
      <c r="F2982" s="2" t="n">
        <v>1017</v>
      </c>
      <c r="G2982" s="2" t="n">
        <v>135.93</v>
      </c>
      <c r="H2982" s="2" t="n">
        <v>7</v>
      </c>
      <c r="I2982" s="2" t="n">
        <v>0</v>
      </c>
      <c r="J2982" s="2" t="inlineStr">
        <is>
          <t>GPA</t>
        </is>
      </c>
      <c r="K2982" s="2">
        <f>IF(I2982&lt;&gt;"",I2982,IFERROR(INDEX(Base!$I:$I,MATCH(1,(Base!$C:$C=C2982)*(Base!$I:$I&lt;&gt;""),0)),0))</f>
        <v/>
      </c>
      <c r="L2982" s="2">
        <f>IF(AND(I2982="",K2982&gt;0),"SIM","NÃO")</f>
        <v/>
      </c>
      <c r="M2982" s="2">
        <f>IF(ISNUMBER(SEARCH("SEPARA",UPPER(C2982))),"NÃO","SIM")</f>
        <v/>
      </c>
      <c r="N2982" s="2">
        <f>IFERROR(H2982/K2982,0)</f>
        <v/>
      </c>
      <c r="O2982" s="2">
        <f>IF(M2982="NÃO","EXCLUÍDO",IF(N2982&lt;Premissas!$B$8,"&lt; 1,00",IF(N2982&lt;Premissas!$B$9,"1,00 – 1,19",IF(N2982&lt;Premissas!$B$10,"1,20 – 1,39",IF(N2982&lt;Premissas!$B$11,"1,40 – 1,59",IF(N2982&lt;Premissas!$B$12,"1,60 – 1,99","≥ 2,00"))))))</f>
        <v/>
      </c>
      <c r="P2982" s="5">
        <f>IF(OR(M2982="NÃO",N2982&lt;Premissas!$B$8),Premissas!$B$13,IF(N2982&lt;Premissas!$B$9,Premissas!$B$14,IF(N2982&lt;Premissas!$B$10,Premissas!$B$15,IF(N2982&lt;Premissas!$B$11,Premissas!$B$16,IF(N2982&lt;Premissas!$B$12,Premissas!$B$17,Premissas!$B$18)))))</f>
        <v/>
      </c>
      <c r="Q2982" s="5">
        <f>IFERROR(P2982/Premissas!$B$4,0)</f>
        <v/>
      </c>
    </row>
    <row r="2983">
      <c r="A2983" s="2" t="n">
        <v>8</v>
      </c>
      <c r="B2983" s="2" t="n">
        <v>1965</v>
      </c>
      <c r="C2983" s="2" t="inlineStr">
        <is>
          <t>CARREGAMENTO</t>
        </is>
      </c>
      <c r="D2983" s="2" t="inlineStr">
        <is>
          <t>40010899</t>
        </is>
      </c>
      <c r="E2983" s="2" t="inlineStr">
        <is>
          <t>Rafael Dos Santos Clementino</t>
        </is>
      </c>
      <c r="F2983" s="2" t="n">
        <v>21</v>
      </c>
      <c r="G2983" s="2" t="n">
        <v>4.46</v>
      </c>
      <c r="H2983" s="2" t="n">
        <v>5</v>
      </c>
      <c r="I2983" s="2" t="n">
        <v>0</v>
      </c>
      <c r="J2983" s="2" t="inlineStr">
        <is>
          <t>GPA</t>
        </is>
      </c>
      <c r="K2983" s="2">
        <f>IF(I2983&lt;&gt;"",I2983,IFERROR(INDEX(Base!$I:$I,MATCH(1,(Base!$C:$C=C2983)*(Base!$I:$I&lt;&gt;""),0)),0))</f>
        <v/>
      </c>
      <c r="L2983" s="2">
        <f>IF(AND(I2983="",K2983&gt;0),"SIM","NÃO")</f>
        <v/>
      </c>
      <c r="M2983" s="2">
        <f>IF(ISNUMBER(SEARCH("SEPARA",UPPER(C2983))),"NÃO","SIM")</f>
        <v/>
      </c>
      <c r="N2983" s="2">
        <f>IFERROR(H2983/K2983,0)</f>
        <v/>
      </c>
      <c r="O2983" s="2">
        <f>IF(M2983="NÃO","EXCLUÍDO",IF(N2983&lt;Premissas!$B$8,"&lt; 1,00",IF(N2983&lt;Premissas!$B$9,"1,00 – 1,19",IF(N2983&lt;Premissas!$B$10,"1,20 – 1,39",IF(N2983&lt;Premissas!$B$11,"1,40 – 1,59",IF(N2983&lt;Premissas!$B$12,"1,60 – 1,99","≥ 2,00"))))))</f>
        <v/>
      </c>
      <c r="P2983" s="5">
        <f>IF(OR(M2983="NÃO",N2983&lt;Premissas!$B$8),Premissas!$B$13,IF(N2983&lt;Premissas!$B$9,Premissas!$B$14,IF(N2983&lt;Premissas!$B$10,Premissas!$B$15,IF(N2983&lt;Premissas!$B$11,Premissas!$B$16,IF(N2983&lt;Premissas!$B$12,Premissas!$B$17,Premissas!$B$18)))))</f>
        <v/>
      </c>
      <c r="Q2983" s="5">
        <f>IFERROR(P2983/Premissas!$B$4,0)</f>
        <v/>
      </c>
    </row>
    <row r="2984">
      <c r="A2984" s="2" t="n">
        <v>8</v>
      </c>
      <c r="B2984" s="2" t="n">
        <v>1965</v>
      </c>
      <c r="C2984" s="2" t="inlineStr">
        <is>
          <t>CARREGAMENTO</t>
        </is>
      </c>
      <c r="D2984" s="2" t="inlineStr">
        <is>
          <t>40012182</t>
        </is>
      </c>
      <c r="E2984" s="2" t="inlineStr">
        <is>
          <t>Mauricio Oliveira Silva</t>
        </is>
      </c>
      <c r="F2984" s="2" t="n">
        <v>40</v>
      </c>
      <c r="G2984" s="2" t="n">
        <v>0.4</v>
      </c>
      <c r="H2984" s="2" t="n">
        <v>100</v>
      </c>
      <c r="I2984" s="2" t="n">
        <v>0</v>
      </c>
      <c r="J2984" s="2" t="inlineStr">
        <is>
          <t>GPA</t>
        </is>
      </c>
      <c r="K2984" s="2">
        <f>IF(I2984&lt;&gt;"",I2984,IFERROR(INDEX(Base!$I:$I,MATCH(1,(Base!$C:$C=C2984)*(Base!$I:$I&lt;&gt;""),0)),0))</f>
        <v/>
      </c>
      <c r="L2984" s="2">
        <f>IF(AND(I2984="",K2984&gt;0),"SIM","NÃO")</f>
        <v/>
      </c>
      <c r="M2984" s="2">
        <f>IF(ISNUMBER(SEARCH("SEPARA",UPPER(C2984))),"NÃO","SIM")</f>
        <v/>
      </c>
      <c r="N2984" s="2">
        <f>IFERROR(H2984/K2984,0)</f>
        <v/>
      </c>
      <c r="O2984" s="2">
        <f>IF(M2984="NÃO","EXCLUÍDO",IF(N2984&lt;Premissas!$B$8,"&lt; 1,00",IF(N2984&lt;Premissas!$B$9,"1,00 – 1,19",IF(N2984&lt;Premissas!$B$10,"1,20 – 1,39",IF(N2984&lt;Premissas!$B$11,"1,40 – 1,59",IF(N2984&lt;Premissas!$B$12,"1,60 – 1,99","≥ 2,00"))))))</f>
        <v/>
      </c>
      <c r="P2984" s="5">
        <f>IF(OR(M2984="NÃO",N2984&lt;Premissas!$B$8),Premissas!$B$13,IF(N2984&lt;Premissas!$B$9,Premissas!$B$14,IF(N2984&lt;Premissas!$B$10,Premissas!$B$15,IF(N2984&lt;Premissas!$B$11,Premissas!$B$16,IF(N2984&lt;Premissas!$B$12,Premissas!$B$17,Premissas!$B$18)))))</f>
        <v/>
      </c>
      <c r="Q2984" s="5">
        <f>IFERROR(P2984/Premissas!$B$4,0)</f>
        <v/>
      </c>
    </row>
    <row r="2985">
      <c r="A2985" s="2" t="n">
        <v>8</v>
      </c>
      <c r="B2985" s="2" t="n">
        <v>1965</v>
      </c>
      <c r="C2985" s="2" t="inlineStr">
        <is>
          <t>CARREGAMENTO</t>
        </is>
      </c>
      <c r="D2985" s="2" t="inlineStr">
        <is>
          <t>40017117</t>
        </is>
      </c>
      <c r="E2985" s="2" t="inlineStr">
        <is>
          <t>Jose Elenilson De Sousa</t>
        </is>
      </c>
      <c r="F2985" s="2" t="n">
        <v>1768</v>
      </c>
      <c r="G2985" s="2" t="n">
        <v>60.72</v>
      </c>
      <c r="H2985" s="2" t="n">
        <v>29</v>
      </c>
      <c r="I2985" s="2" t="n">
        <v>0</v>
      </c>
      <c r="J2985" s="2" t="inlineStr">
        <is>
          <t>GPA</t>
        </is>
      </c>
      <c r="K2985" s="2">
        <f>IF(I2985&lt;&gt;"",I2985,IFERROR(INDEX(Base!$I:$I,MATCH(1,(Base!$C:$C=C2985)*(Base!$I:$I&lt;&gt;""),0)),0))</f>
        <v/>
      </c>
      <c r="L2985" s="2">
        <f>IF(AND(I2985="",K2985&gt;0),"SIM","NÃO")</f>
        <v/>
      </c>
      <c r="M2985" s="2">
        <f>IF(ISNUMBER(SEARCH("SEPARA",UPPER(C2985))),"NÃO","SIM")</f>
        <v/>
      </c>
      <c r="N2985" s="2">
        <f>IFERROR(H2985/K2985,0)</f>
        <v/>
      </c>
      <c r="O2985" s="2">
        <f>IF(M2985="NÃO","EXCLUÍDO",IF(N2985&lt;Premissas!$B$8,"&lt; 1,00",IF(N2985&lt;Premissas!$B$9,"1,00 – 1,19",IF(N2985&lt;Premissas!$B$10,"1,20 – 1,39",IF(N2985&lt;Premissas!$B$11,"1,40 – 1,59",IF(N2985&lt;Premissas!$B$12,"1,60 – 1,99","≥ 2,00"))))))</f>
        <v/>
      </c>
      <c r="P2985" s="5">
        <f>IF(OR(M2985="NÃO",N2985&lt;Premissas!$B$8),Premissas!$B$13,IF(N2985&lt;Premissas!$B$9,Premissas!$B$14,IF(N2985&lt;Premissas!$B$10,Premissas!$B$15,IF(N2985&lt;Premissas!$B$11,Premissas!$B$16,IF(N2985&lt;Premissas!$B$12,Premissas!$B$17,Premissas!$B$18)))))</f>
        <v/>
      </c>
      <c r="Q2985" s="5">
        <f>IFERROR(P2985/Premissas!$B$4,0)</f>
        <v/>
      </c>
    </row>
    <row r="2986">
      <c r="A2986" s="2" t="n">
        <v>8</v>
      </c>
      <c r="B2986" s="2" t="n">
        <v>1965</v>
      </c>
      <c r="C2986" s="2" t="inlineStr">
        <is>
          <t>ATIVIDADE OP. EMP.</t>
        </is>
      </c>
      <c r="D2986" s="2" t="inlineStr">
        <is>
          <t>402947</t>
        </is>
      </c>
      <c r="E2986" s="2" t="inlineStr">
        <is>
          <t>Dayane Lima De Souza</t>
        </is>
      </c>
      <c r="F2986" s="2" t="n">
        <v>1376</v>
      </c>
      <c r="G2986" s="2" t="n">
        <v>153.72</v>
      </c>
      <c r="H2986" s="2" t="n">
        <v>9</v>
      </c>
      <c r="I2986" s="2" t="n">
        <v>0</v>
      </c>
      <c r="J2986" s="2" t="inlineStr">
        <is>
          <t>GPA</t>
        </is>
      </c>
      <c r="K2986" s="2">
        <f>IF(I2986&lt;&gt;"",I2986,IFERROR(INDEX(Base!$I:$I,MATCH(1,(Base!$C:$C=C2986)*(Base!$I:$I&lt;&gt;""),0)),0))</f>
        <v/>
      </c>
      <c r="L2986" s="2">
        <f>IF(AND(I2986="",K2986&gt;0),"SIM","NÃO")</f>
        <v/>
      </c>
      <c r="M2986" s="2">
        <f>IF(ISNUMBER(SEARCH("SEPARA",UPPER(C2986))),"NÃO","SIM")</f>
        <v/>
      </c>
      <c r="N2986" s="2">
        <f>IFERROR(H2986/K2986,0)</f>
        <v/>
      </c>
      <c r="O2986" s="2">
        <f>IF(M2986="NÃO","EXCLUÍDO",IF(N2986&lt;Premissas!$B$8,"&lt; 1,00",IF(N2986&lt;Premissas!$B$9,"1,00 – 1,19",IF(N2986&lt;Premissas!$B$10,"1,20 – 1,39",IF(N2986&lt;Premissas!$B$11,"1,40 – 1,59",IF(N2986&lt;Premissas!$B$12,"1,60 – 1,99","≥ 2,00"))))))</f>
        <v/>
      </c>
      <c r="P2986" s="5">
        <f>IF(OR(M2986="NÃO",N2986&lt;Premissas!$B$8),Premissas!$B$13,IF(N2986&lt;Premissas!$B$9,Premissas!$B$14,IF(N2986&lt;Premissas!$B$10,Premissas!$B$15,IF(N2986&lt;Premissas!$B$11,Premissas!$B$16,IF(N2986&lt;Premissas!$B$12,Premissas!$B$17,Premissas!$B$18)))))</f>
        <v/>
      </c>
      <c r="Q2986" s="5">
        <f>IFERROR(P2986/Premissas!$B$4,0)</f>
        <v/>
      </c>
    </row>
    <row r="2987">
      <c r="A2987" s="2" t="n">
        <v>8</v>
      </c>
      <c r="B2987" s="2" t="n">
        <v>1965</v>
      </c>
      <c r="C2987" s="2" t="inlineStr">
        <is>
          <t>ATIVIDADE OP. EMP.</t>
        </is>
      </c>
      <c r="D2987" s="2" t="inlineStr">
        <is>
          <t>410092</t>
        </is>
      </c>
      <c r="E2987" s="2" t="inlineStr">
        <is>
          <t>Edinei Rodrigues Pereira</t>
        </is>
      </c>
      <c r="F2987" s="2" t="n">
        <v>2561</v>
      </c>
      <c r="G2987" s="2" t="n">
        <v>164.23</v>
      </c>
      <c r="H2987" s="2" t="n">
        <v>16</v>
      </c>
      <c r="I2987" s="2" t="n">
        <v>0</v>
      </c>
      <c r="J2987" s="2" t="inlineStr">
        <is>
          <t>GPA</t>
        </is>
      </c>
      <c r="K2987" s="2">
        <f>IF(I2987&lt;&gt;"",I2987,IFERROR(INDEX(Base!$I:$I,MATCH(1,(Base!$C:$C=C2987)*(Base!$I:$I&lt;&gt;""),0)),0))</f>
        <v/>
      </c>
      <c r="L2987" s="2">
        <f>IF(AND(I2987="",K2987&gt;0),"SIM","NÃO")</f>
        <v/>
      </c>
      <c r="M2987" s="2">
        <f>IF(ISNUMBER(SEARCH("SEPARA",UPPER(C2987))),"NÃO","SIM")</f>
        <v/>
      </c>
      <c r="N2987" s="2">
        <f>IFERROR(H2987/K2987,0)</f>
        <v/>
      </c>
      <c r="O2987" s="2">
        <f>IF(M2987="NÃO","EXCLUÍDO",IF(N2987&lt;Premissas!$B$8,"&lt; 1,00",IF(N2987&lt;Premissas!$B$9,"1,00 – 1,19",IF(N2987&lt;Premissas!$B$10,"1,20 – 1,39",IF(N2987&lt;Premissas!$B$11,"1,40 – 1,59",IF(N2987&lt;Premissas!$B$12,"1,60 – 1,99","≥ 2,00"))))))</f>
        <v/>
      </c>
      <c r="P2987" s="5">
        <f>IF(OR(M2987="NÃO",N2987&lt;Premissas!$B$8),Premissas!$B$13,IF(N2987&lt;Premissas!$B$9,Premissas!$B$14,IF(N2987&lt;Premissas!$B$10,Premissas!$B$15,IF(N2987&lt;Premissas!$B$11,Premissas!$B$16,IF(N2987&lt;Premissas!$B$12,Premissas!$B$17,Premissas!$B$18)))))</f>
        <v/>
      </c>
      <c r="Q2987" s="5">
        <f>IFERROR(P2987/Premissas!$B$4,0)</f>
        <v/>
      </c>
    </row>
    <row r="2988">
      <c r="A2988" s="2" t="n">
        <v>8</v>
      </c>
      <c r="B2988" s="2" t="n">
        <v>1965</v>
      </c>
      <c r="C2988" s="2" t="inlineStr">
        <is>
          <t>ATIVIDADE OP. EMP.</t>
        </is>
      </c>
      <c r="D2988" s="2" t="inlineStr">
        <is>
          <t>4115902</t>
        </is>
      </c>
      <c r="E2988" s="2" t="inlineStr">
        <is>
          <t>NOEL GOMES DA SILVA</t>
        </is>
      </c>
      <c r="F2988" s="2" t="n">
        <v>875</v>
      </c>
      <c r="G2988" s="2" t="n">
        <v>170.86</v>
      </c>
      <c r="H2988" s="2" t="n">
        <v>5</v>
      </c>
      <c r="I2988" s="2" t="n">
        <v>0</v>
      </c>
      <c r="J2988" s="2" t="inlineStr">
        <is>
          <t>GPA</t>
        </is>
      </c>
      <c r="K2988" s="2">
        <f>IF(I2988&lt;&gt;"",I2988,IFERROR(INDEX(Base!$I:$I,MATCH(1,(Base!$C:$C=C2988)*(Base!$I:$I&lt;&gt;""),0)),0))</f>
        <v/>
      </c>
      <c r="L2988" s="2">
        <f>IF(AND(I2988="",K2988&gt;0),"SIM","NÃO")</f>
        <v/>
      </c>
      <c r="M2988" s="2">
        <f>IF(ISNUMBER(SEARCH("SEPARA",UPPER(C2988))),"NÃO","SIM")</f>
        <v/>
      </c>
      <c r="N2988" s="2">
        <f>IFERROR(H2988/K2988,0)</f>
        <v/>
      </c>
      <c r="O2988" s="2">
        <f>IF(M2988="NÃO","EXCLUÍDO",IF(N2988&lt;Premissas!$B$8,"&lt; 1,00",IF(N2988&lt;Premissas!$B$9,"1,00 – 1,19",IF(N2988&lt;Premissas!$B$10,"1,20 – 1,39",IF(N2988&lt;Premissas!$B$11,"1,40 – 1,59",IF(N2988&lt;Premissas!$B$12,"1,60 – 1,99","≥ 2,00"))))))</f>
        <v/>
      </c>
      <c r="P2988" s="5">
        <f>IF(OR(M2988="NÃO",N2988&lt;Premissas!$B$8),Premissas!$B$13,IF(N2988&lt;Premissas!$B$9,Premissas!$B$14,IF(N2988&lt;Premissas!$B$10,Premissas!$B$15,IF(N2988&lt;Premissas!$B$11,Premissas!$B$16,IF(N2988&lt;Premissas!$B$12,Premissas!$B$17,Premissas!$B$18)))))</f>
        <v/>
      </c>
      <c r="Q2988" s="5">
        <f>IFERROR(P2988/Premissas!$B$4,0)</f>
        <v/>
      </c>
    </row>
    <row r="2989">
      <c r="A2989" s="2" t="n">
        <v>8</v>
      </c>
      <c r="B2989" s="2" t="n">
        <v>1965</v>
      </c>
      <c r="C2989" s="2" t="inlineStr">
        <is>
          <t>PUXADA RECEB</t>
        </is>
      </c>
      <c r="D2989" s="2" t="inlineStr">
        <is>
          <t>4116852</t>
        </is>
      </c>
      <c r="E2989" s="2" t="inlineStr">
        <is>
          <t>Alecandra De Melo De Oliveira</t>
        </is>
      </c>
      <c r="F2989" s="2" t="n">
        <v>2524</v>
      </c>
      <c r="G2989" s="2" t="n">
        <v>164.08</v>
      </c>
      <c r="H2989" s="2" t="n">
        <v>15</v>
      </c>
      <c r="I2989" s="2" t="n">
        <v>0</v>
      </c>
      <c r="J2989" s="2" t="inlineStr">
        <is>
          <t>GPA</t>
        </is>
      </c>
      <c r="K2989" s="2">
        <f>IF(I2989&lt;&gt;"",I2989,IFERROR(INDEX(Base!$I:$I,MATCH(1,(Base!$C:$C=C2989)*(Base!$I:$I&lt;&gt;""),0)),0))</f>
        <v/>
      </c>
      <c r="L2989" s="2">
        <f>IF(AND(I2989="",K2989&gt;0),"SIM","NÃO")</f>
        <v/>
      </c>
      <c r="M2989" s="2">
        <f>IF(ISNUMBER(SEARCH("SEPARA",UPPER(C2989))),"NÃO","SIM")</f>
        <v/>
      </c>
      <c r="N2989" s="2">
        <f>IFERROR(H2989/K2989,0)</f>
        <v/>
      </c>
      <c r="O2989" s="2">
        <f>IF(M2989="NÃO","EXCLUÍDO",IF(N2989&lt;Premissas!$B$8,"&lt; 1,00",IF(N2989&lt;Premissas!$B$9,"1,00 – 1,19",IF(N2989&lt;Premissas!$B$10,"1,20 – 1,39",IF(N2989&lt;Premissas!$B$11,"1,40 – 1,59",IF(N2989&lt;Premissas!$B$12,"1,60 – 1,99","≥ 2,00"))))))</f>
        <v/>
      </c>
      <c r="P2989" s="5">
        <f>IF(OR(M2989="NÃO",N2989&lt;Premissas!$B$8),Premissas!$B$13,IF(N2989&lt;Premissas!$B$9,Premissas!$B$14,IF(N2989&lt;Premissas!$B$10,Premissas!$B$15,IF(N2989&lt;Premissas!$B$11,Premissas!$B$16,IF(N2989&lt;Premissas!$B$12,Premissas!$B$17,Premissas!$B$18)))))</f>
        <v/>
      </c>
      <c r="Q2989" s="5">
        <f>IFERROR(P2989/Premissas!$B$4,0)</f>
        <v/>
      </c>
    </row>
    <row r="2990">
      <c r="A2990" s="2" t="n">
        <v>8</v>
      </c>
      <c r="B2990" s="2" t="n">
        <v>1965</v>
      </c>
      <c r="C2990" s="2" t="inlineStr">
        <is>
          <t>ATIVIDADE OP. EMP.</t>
        </is>
      </c>
      <c r="D2990" s="2" t="inlineStr">
        <is>
          <t>41205</t>
        </is>
      </c>
      <c r="E2990" s="2" t="inlineStr">
        <is>
          <t>Sergio Reis Andrade</t>
        </is>
      </c>
      <c r="F2990" s="2" t="n">
        <v>1264</v>
      </c>
      <c r="G2990" s="2" t="n">
        <v>184.21</v>
      </c>
      <c r="H2990" s="2" t="n">
        <v>7</v>
      </c>
      <c r="I2990" s="2" t="n">
        <v>0</v>
      </c>
      <c r="J2990" s="2" t="inlineStr">
        <is>
          <t>GPA</t>
        </is>
      </c>
      <c r="K2990" s="2">
        <f>IF(I2990&lt;&gt;"",I2990,IFERROR(INDEX(Base!$I:$I,MATCH(1,(Base!$C:$C=C2990)*(Base!$I:$I&lt;&gt;""),0)),0))</f>
        <v/>
      </c>
      <c r="L2990" s="2">
        <f>IF(AND(I2990="",K2990&gt;0),"SIM","NÃO")</f>
        <v/>
      </c>
      <c r="M2990" s="2">
        <f>IF(ISNUMBER(SEARCH("SEPARA",UPPER(C2990))),"NÃO","SIM")</f>
        <v/>
      </c>
      <c r="N2990" s="2">
        <f>IFERROR(H2990/K2990,0)</f>
        <v/>
      </c>
      <c r="O2990" s="2">
        <f>IF(M2990="NÃO","EXCLUÍDO",IF(N2990&lt;Premissas!$B$8,"&lt; 1,00",IF(N2990&lt;Premissas!$B$9,"1,00 – 1,19",IF(N2990&lt;Premissas!$B$10,"1,20 – 1,39",IF(N2990&lt;Premissas!$B$11,"1,40 – 1,59",IF(N2990&lt;Premissas!$B$12,"1,60 – 1,99","≥ 2,00"))))))</f>
        <v/>
      </c>
      <c r="P2990" s="5">
        <f>IF(OR(M2990="NÃO",N2990&lt;Premissas!$B$8),Premissas!$B$13,IF(N2990&lt;Premissas!$B$9,Premissas!$B$14,IF(N2990&lt;Premissas!$B$10,Premissas!$B$15,IF(N2990&lt;Premissas!$B$11,Premissas!$B$16,IF(N2990&lt;Premissas!$B$12,Premissas!$B$17,Premissas!$B$18)))))</f>
        <v/>
      </c>
      <c r="Q2990" s="5">
        <f>IFERROR(P2990/Premissas!$B$4,0)</f>
        <v/>
      </c>
    </row>
    <row r="2991">
      <c r="A2991" s="2" t="n">
        <v>8</v>
      </c>
      <c r="B2991" s="2" t="n">
        <v>1965</v>
      </c>
      <c r="C2991" s="2" t="inlineStr">
        <is>
          <t>ATIVIDADE OP. EMP.</t>
        </is>
      </c>
      <c r="D2991" s="2" t="inlineStr">
        <is>
          <t>414798</t>
        </is>
      </c>
      <c r="E2991" s="2" t="inlineStr">
        <is>
          <t>HENDRIX RENAN TIAGO DE SOUSA</t>
        </is>
      </c>
      <c r="F2991" s="2" t="n">
        <v>2425</v>
      </c>
      <c r="G2991" s="2" t="n">
        <v>233.79</v>
      </c>
      <c r="H2991" s="2" t="n">
        <v>10</v>
      </c>
      <c r="I2991" s="2" t="n">
        <v>0</v>
      </c>
      <c r="J2991" s="2" t="inlineStr">
        <is>
          <t>GPA</t>
        </is>
      </c>
      <c r="K2991" s="2">
        <f>IF(I2991&lt;&gt;"",I2991,IFERROR(INDEX(Base!$I:$I,MATCH(1,(Base!$C:$C=C2991)*(Base!$I:$I&lt;&gt;""),0)),0))</f>
        <v/>
      </c>
      <c r="L2991" s="2">
        <f>IF(AND(I2991="",K2991&gt;0),"SIM","NÃO")</f>
        <v/>
      </c>
      <c r="M2991" s="2">
        <f>IF(ISNUMBER(SEARCH("SEPARA",UPPER(C2991))),"NÃO","SIM")</f>
        <v/>
      </c>
      <c r="N2991" s="2">
        <f>IFERROR(H2991/K2991,0)</f>
        <v/>
      </c>
      <c r="O2991" s="2">
        <f>IF(M2991="NÃO","EXCLUÍDO",IF(N2991&lt;Premissas!$B$8,"&lt; 1,00",IF(N2991&lt;Premissas!$B$9,"1,00 – 1,19",IF(N2991&lt;Premissas!$B$10,"1,20 – 1,39",IF(N2991&lt;Premissas!$B$11,"1,40 – 1,59",IF(N2991&lt;Premissas!$B$12,"1,60 – 1,99","≥ 2,00"))))))</f>
        <v/>
      </c>
      <c r="P2991" s="5">
        <f>IF(OR(M2991="NÃO",N2991&lt;Premissas!$B$8),Premissas!$B$13,IF(N2991&lt;Premissas!$B$9,Premissas!$B$14,IF(N2991&lt;Premissas!$B$10,Premissas!$B$15,IF(N2991&lt;Premissas!$B$11,Premissas!$B$16,IF(N2991&lt;Premissas!$B$12,Premissas!$B$17,Premissas!$B$18)))))</f>
        <v/>
      </c>
      <c r="Q2991" s="5">
        <f>IFERROR(P2991/Premissas!$B$4,0)</f>
        <v/>
      </c>
    </row>
    <row r="2992">
      <c r="A2992" s="2" t="n">
        <v>8</v>
      </c>
      <c r="B2992" s="2" t="n">
        <v>1965</v>
      </c>
      <c r="C2992" s="2" t="inlineStr">
        <is>
          <t>ATIVIDADE OP. EMP.</t>
        </is>
      </c>
      <c r="D2992" s="2" t="inlineStr">
        <is>
          <t>4151712</t>
        </is>
      </c>
      <c r="E2992" s="2" t="inlineStr">
        <is>
          <t>REGINALDO SOUZA LACERDA</t>
        </is>
      </c>
      <c r="F2992" s="2" t="n">
        <v>2696</v>
      </c>
      <c r="G2992" s="2" t="n">
        <v>268.56</v>
      </c>
      <c r="H2992" s="2" t="n">
        <v>10</v>
      </c>
      <c r="I2992" s="2" t="n">
        <v>0</v>
      </c>
      <c r="J2992" s="2" t="inlineStr">
        <is>
          <t>GPA</t>
        </is>
      </c>
      <c r="K2992" s="2">
        <f>IF(I2992&lt;&gt;"",I2992,IFERROR(INDEX(Base!$I:$I,MATCH(1,(Base!$C:$C=C2992)*(Base!$I:$I&lt;&gt;""),0)),0))</f>
        <v/>
      </c>
      <c r="L2992" s="2">
        <f>IF(AND(I2992="",K2992&gt;0),"SIM","NÃO")</f>
        <v/>
      </c>
      <c r="M2992" s="2">
        <f>IF(ISNUMBER(SEARCH("SEPARA",UPPER(C2992))),"NÃO","SIM")</f>
        <v/>
      </c>
      <c r="N2992" s="2">
        <f>IFERROR(H2992/K2992,0)</f>
        <v/>
      </c>
      <c r="O2992" s="2">
        <f>IF(M2992="NÃO","EXCLUÍDO",IF(N2992&lt;Premissas!$B$8,"&lt; 1,00",IF(N2992&lt;Premissas!$B$9,"1,00 – 1,19",IF(N2992&lt;Premissas!$B$10,"1,20 – 1,39",IF(N2992&lt;Premissas!$B$11,"1,40 – 1,59",IF(N2992&lt;Premissas!$B$12,"1,60 – 1,99","≥ 2,00"))))))</f>
        <v/>
      </c>
      <c r="P2992" s="5">
        <f>IF(OR(M2992="NÃO",N2992&lt;Premissas!$B$8),Premissas!$B$13,IF(N2992&lt;Premissas!$B$9,Premissas!$B$14,IF(N2992&lt;Premissas!$B$10,Premissas!$B$15,IF(N2992&lt;Premissas!$B$11,Premissas!$B$16,IF(N2992&lt;Premissas!$B$12,Premissas!$B$17,Premissas!$B$18)))))</f>
        <v/>
      </c>
      <c r="Q2992" s="5">
        <f>IFERROR(P2992/Premissas!$B$4,0)</f>
        <v/>
      </c>
    </row>
    <row r="2993">
      <c r="A2993" s="2" t="n">
        <v>8</v>
      </c>
      <c r="B2993" s="2" t="n">
        <v>1965</v>
      </c>
      <c r="C2993" s="2" t="inlineStr">
        <is>
          <t>PUXADA RECEB</t>
        </is>
      </c>
      <c r="D2993" s="2" t="inlineStr">
        <is>
          <t>4163060</t>
        </is>
      </c>
      <c r="E2993" s="2" t="inlineStr">
        <is>
          <t>WALLISON JONH COSTA SOUSA</t>
        </is>
      </c>
      <c r="F2993" s="2" t="n">
        <v>5</v>
      </c>
      <c r="G2993" s="2" t="n">
        <v>0.26</v>
      </c>
      <c r="H2993" s="2" t="n">
        <v>19</v>
      </c>
      <c r="I2993" s="2" t="n">
        <v>0</v>
      </c>
      <c r="J2993" s="2" t="inlineStr">
        <is>
          <t>GPA</t>
        </is>
      </c>
      <c r="K2993" s="2">
        <f>IF(I2993&lt;&gt;"",I2993,IFERROR(INDEX(Base!$I:$I,MATCH(1,(Base!$C:$C=C2993)*(Base!$I:$I&lt;&gt;""),0)),0))</f>
        <v/>
      </c>
      <c r="L2993" s="2">
        <f>IF(AND(I2993="",K2993&gt;0),"SIM","NÃO")</f>
        <v/>
      </c>
      <c r="M2993" s="2">
        <f>IF(ISNUMBER(SEARCH("SEPARA",UPPER(C2993))),"NÃO","SIM")</f>
        <v/>
      </c>
      <c r="N2993" s="2">
        <f>IFERROR(H2993/K2993,0)</f>
        <v/>
      </c>
      <c r="O2993" s="2">
        <f>IF(M2993="NÃO","EXCLUÍDO",IF(N2993&lt;Premissas!$B$8,"&lt; 1,00",IF(N2993&lt;Premissas!$B$9,"1,00 – 1,19",IF(N2993&lt;Premissas!$B$10,"1,20 – 1,39",IF(N2993&lt;Premissas!$B$11,"1,40 – 1,59",IF(N2993&lt;Premissas!$B$12,"1,60 – 1,99","≥ 2,00"))))))</f>
        <v/>
      </c>
      <c r="P2993" s="5">
        <f>IF(OR(M2993="NÃO",N2993&lt;Premissas!$B$8),Premissas!$B$13,IF(N2993&lt;Premissas!$B$9,Premissas!$B$14,IF(N2993&lt;Premissas!$B$10,Premissas!$B$15,IF(N2993&lt;Premissas!$B$11,Premissas!$B$16,IF(N2993&lt;Premissas!$B$12,Premissas!$B$17,Premissas!$B$18)))))</f>
        <v/>
      </c>
      <c r="Q2993" s="5">
        <f>IFERROR(P2993/Premissas!$B$4,0)</f>
        <v/>
      </c>
    </row>
    <row r="2994">
      <c r="A2994" s="2" t="n">
        <v>8</v>
      </c>
      <c r="B2994" s="2" t="n">
        <v>1965</v>
      </c>
      <c r="C2994" s="2" t="inlineStr">
        <is>
          <t>RECEBIMENTO</t>
        </is>
      </c>
      <c r="D2994" s="2" t="inlineStr">
        <is>
          <t>4163060</t>
        </is>
      </c>
      <c r="E2994" s="2" t="inlineStr">
        <is>
          <t>WALLISON JONH COSTA SOUSA</t>
        </is>
      </c>
      <c r="F2994" s="2" t="n">
        <v>5547</v>
      </c>
      <c r="G2994" s="2" t="n">
        <v>139.99</v>
      </c>
      <c r="H2994" s="2" t="n">
        <v>40</v>
      </c>
      <c r="I2994" s="2" t="n">
        <v>0</v>
      </c>
      <c r="J2994" s="2" t="inlineStr">
        <is>
          <t>GPA</t>
        </is>
      </c>
      <c r="K2994" s="2">
        <f>IF(I2994&lt;&gt;"",I2994,IFERROR(INDEX(Base!$I:$I,MATCH(1,(Base!$C:$C=C2994)*(Base!$I:$I&lt;&gt;""),0)),0))</f>
        <v/>
      </c>
      <c r="L2994" s="2">
        <f>IF(AND(I2994="",K2994&gt;0),"SIM","NÃO")</f>
        <v/>
      </c>
      <c r="M2994" s="2">
        <f>IF(ISNUMBER(SEARCH("SEPARA",UPPER(C2994))),"NÃO","SIM")</f>
        <v/>
      </c>
      <c r="N2994" s="2">
        <f>IFERROR(H2994/K2994,0)</f>
        <v/>
      </c>
      <c r="O2994" s="2">
        <f>IF(M2994="NÃO","EXCLUÍDO",IF(N2994&lt;Premissas!$B$8,"&lt; 1,00",IF(N2994&lt;Premissas!$B$9,"1,00 – 1,19",IF(N2994&lt;Premissas!$B$10,"1,20 – 1,39",IF(N2994&lt;Premissas!$B$11,"1,40 – 1,59",IF(N2994&lt;Premissas!$B$12,"1,60 – 1,99","≥ 2,00"))))))</f>
        <v/>
      </c>
      <c r="P2994" s="5">
        <f>IF(OR(M2994="NÃO",N2994&lt;Premissas!$B$8),Premissas!$B$13,IF(N2994&lt;Premissas!$B$9,Premissas!$B$14,IF(N2994&lt;Premissas!$B$10,Premissas!$B$15,IF(N2994&lt;Premissas!$B$11,Premissas!$B$16,IF(N2994&lt;Premissas!$B$12,Premissas!$B$17,Premissas!$B$18)))))</f>
        <v/>
      </c>
      <c r="Q2994" s="5">
        <f>IFERROR(P2994/Premissas!$B$4,0)</f>
        <v/>
      </c>
    </row>
    <row r="2995">
      <c r="A2995" s="2" t="n">
        <v>8</v>
      </c>
      <c r="B2995" s="2" t="n">
        <v>1965</v>
      </c>
      <c r="C2995" s="2" t="inlineStr">
        <is>
          <t>ATIVIDADE OP. EMP.</t>
        </is>
      </c>
      <c r="D2995" s="2" t="inlineStr">
        <is>
          <t>416364</t>
        </is>
      </c>
      <c r="E2995" s="2" t="inlineStr">
        <is>
          <t>Luciano Alves De Barros</t>
        </is>
      </c>
      <c r="F2995" s="2" t="n">
        <v>2371</v>
      </c>
      <c r="G2995" s="2" t="n">
        <v>146.64</v>
      </c>
      <c r="H2995" s="2" t="n">
        <v>16</v>
      </c>
      <c r="I2995" s="2" t="n">
        <v>0</v>
      </c>
      <c r="J2995" s="2" t="inlineStr">
        <is>
          <t>GPA</t>
        </is>
      </c>
      <c r="K2995" s="2">
        <f>IF(I2995&lt;&gt;"",I2995,IFERROR(INDEX(Base!$I:$I,MATCH(1,(Base!$C:$C=C2995)*(Base!$I:$I&lt;&gt;""),0)),0))</f>
        <v/>
      </c>
      <c r="L2995" s="2">
        <f>IF(AND(I2995="",K2995&gt;0),"SIM","NÃO")</f>
        <v/>
      </c>
      <c r="M2995" s="2">
        <f>IF(ISNUMBER(SEARCH("SEPARA",UPPER(C2995))),"NÃO","SIM")</f>
        <v/>
      </c>
      <c r="N2995" s="2">
        <f>IFERROR(H2995/K2995,0)</f>
        <v/>
      </c>
      <c r="O2995" s="2">
        <f>IF(M2995="NÃO","EXCLUÍDO",IF(N2995&lt;Premissas!$B$8,"&lt; 1,00",IF(N2995&lt;Premissas!$B$9,"1,00 – 1,19",IF(N2995&lt;Premissas!$B$10,"1,20 – 1,39",IF(N2995&lt;Premissas!$B$11,"1,40 – 1,59",IF(N2995&lt;Premissas!$B$12,"1,60 – 1,99","≥ 2,00"))))))</f>
        <v/>
      </c>
      <c r="P2995" s="5">
        <f>IF(OR(M2995="NÃO",N2995&lt;Premissas!$B$8),Premissas!$B$13,IF(N2995&lt;Premissas!$B$9,Premissas!$B$14,IF(N2995&lt;Premissas!$B$10,Premissas!$B$15,IF(N2995&lt;Premissas!$B$11,Premissas!$B$16,IF(N2995&lt;Premissas!$B$12,Premissas!$B$17,Premissas!$B$18)))))</f>
        <v/>
      </c>
      <c r="Q2995" s="5">
        <f>IFERROR(P2995/Premissas!$B$4,0)</f>
        <v/>
      </c>
    </row>
    <row r="2996">
      <c r="A2996" s="2" t="n">
        <v>8</v>
      </c>
      <c r="B2996" s="2" t="n">
        <v>1965</v>
      </c>
      <c r="C2996" s="2" t="inlineStr">
        <is>
          <t>ATIVIDADE OP. EMP.</t>
        </is>
      </c>
      <c r="D2996" s="2" t="inlineStr">
        <is>
          <t>419854</t>
        </is>
      </c>
      <c r="E2996" s="2" t="inlineStr">
        <is>
          <t>Edson Araujo Da Silva</t>
        </is>
      </c>
      <c r="F2996" s="2" t="n">
        <v>611</v>
      </c>
      <c r="G2996" s="2" t="n">
        <v>91.05</v>
      </c>
      <c r="H2996" s="2" t="n">
        <v>7</v>
      </c>
      <c r="I2996" s="2" t="n">
        <v>0</v>
      </c>
      <c r="J2996" s="2" t="inlineStr">
        <is>
          <t>GPA</t>
        </is>
      </c>
      <c r="K2996" s="2">
        <f>IF(I2996&lt;&gt;"",I2996,IFERROR(INDEX(Base!$I:$I,MATCH(1,(Base!$C:$C=C2996)*(Base!$I:$I&lt;&gt;""),0)),0))</f>
        <v/>
      </c>
      <c r="L2996" s="2">
        <f>IF(AND(I2996="",K2996&gt;0),"SIM","NÃO")</f>
        <v/>
      </c>
      <c r="M2996" s="2">
        <f>IF(ISNUMBER(SEARCH("SEPARA",UPPER(C2996))),"NÃO","SIM")</f>
        <v/>
      </c>
      <c r="N2996" s="2">
        <f>IFERROR(H2996/K2996,0)</f>
        <v/>
      </c>
      <c r="O2996" s="2">
        <f>IF(M2996="NÃO","EXCLUÍDO",IF(N2996&lt;Premissas!$B$8,"&lt; 1,00",IF(N2996&lt;Premissas!$B$9,"1,00 – 1,19",IF(N2996&lt;Premissas!$B$10,"1,20 – 1,39",IF(N2996&lt;Premissas!$B$11,"1,40 – 1,59",IF(N2996&lt;Premissas!$B$12,"1,60 – 1,99","≥ 2,00"))))))</f>
        <v/>
      </c>
      <c r="P2996" s="5">
        <f>IF(OR(M2996="NÃO",N2996&lt;Premissas!$B$8),Premissas!$B$13,IF(N2996&lt;Premissas!$B$9,Premissas!$B$14,IF(N2996&lt;Premissas!$B$10,Premissas!$B$15,IF(N2996&lt;Premissas!$B$11,Premissas!$B$16,IF(N2996&lt;Premissas!$B$12,Premissas!$B$17,Premissas!$B$18)))))</f>
        <v/>
      </c>
      <c r="Q2996" s="5">
        <f>IFERROR(P2996/Premissas!$B$4,0)</f>
        <v/>
      </c>
    </row>
    <row r="2997">
      <c r="A2997" s="2" t="n">
        <v>8</v>
      </c>
      <c r="B2997" s="2" t="n">
        <v>1965</v>
      </c>
      <c r="C2997" s="2" t="inlineStr">
        <is>
          <t>CARREGAMENTO</t>
        </is>
      </c>
      <c r="D2997" s="2" t="inlineStr">
        <is>
          <t>4199260</t>
        </is>
      </c>
      <c r="E2997" s="2" t="inlineStr">
        <is>
          <t>MARCIO SOUSA DA SILVA</t>
        </is>
      </c>
      <c r="F2997" s="2" t="n">
        <v>125</v>
      </c>
      <c r="G2997" s="2" t="n">
        <v>21.4</v>
      </c>
      <c r="H2997" s="2" t="n">
        <v>6</v>
      </c>
      <c r="I2997" s="2" t="n">
        <v>0</v>
      </c>
      <c r="J2997" s="2" t="inlineStr">
        <is>
          <t>GPA</t>
        </is>
      </c>
      <c r="K2997" s="2">
        <f>IF(I2997&lt;&gt;"",I2997,IFERROR(INDEX(Base!$I:$I,MATCH(1,(Base!$C:$C=C2997)*(Base!$I:$I&lt;&gt;""),0)),0))</f>
        <v/>
      </c>
      <c r="L2997" s="2">
        <f>IF(AND(I2997="",K2997&gt;0),"SIM","NÃO")</f>
        <v/>
      </c>
      <c r="M2997" s="2">
        <f>IF(ISNUMBER(SEARCH("SEPARA",UPPER(C2997))),"NÃO","SIM")</f>
        <v/>
      </c>
      <c r="N2997" s="2">
        <f>IFERROR(H2997/K2997,0)</f>
        <v/>
      </c>
      <c r="O2997" s="2">
        <f>IF(M2997="NÃO","EXCLUÍDO",IF(N2997&lt;Premissas!$B$8,"&lt; 1,00",IF(N2997&lt;Premissas!$B$9,"1,00 – 1,19",IF(N2997&lt;Premissas!$B$10,"1,20 – 1,39",IF(N2997&lt;Premissas!$B$11,"1,40 – 1,59",IF(N2997&lt;Premissas!$B$12,"1,60 – 1,99","≥ 2,00"))))))</f>
        <v/>
      </c>
      <c r="P2997" s="5">
        <f>IF(OR(M2997="NÃO",N2997&lt;Premissas!$B$8),Premissas!$B$13,IF(N2997&lt;Premissas!$B$9,Premissas!$B$14,IF(N2997&lt;Premissas!$B$10,Premissas!$B$15,IF(N2997&lt;Premissas!$B$11,Premissas!$B$16,IF(N2997&lt;Premissas!$B$12,Premissas!$B$17,Premissas!$B$18)))))</f>
        <v/>
      </c>
      <c r="Q2997" s="5">
        <f>IFERROR(P2997/Premissas!$B$4,0)</f>
        <v/>
      </c>
    </row>
    <row r="2998">
      <c r="A2998" s="2" t="n">
        <v>8</v>
      </c>
      <c r="B2998" s="2" t="n">
        <v>1965</v>
      </c>
      <c r="C2998" s="2" t="inlineStr">
        <is>
          <t>CARREGAMENTO</t>
        </is>
      </c>
      <c r="D2998" s="2" t="inlineStr">
        <is>
          <t>4200152</t>
        </is>
      </c>
      <c r="E2998" s="2" t="inlineStr">
        <is>
          <t>Fernando Aparecido Santos Ferreira</t>
        </is>
      </c>
      <c r="F2998" s="2" t="n">
        <v>239</v>
      </c>
      <c r="G2998" s="2" t="n">
        <v>14.74</v>
      </c>
      <c r="H2998" s="2" t="n">
        <v>16</v>
      </c>
      <c r="I2998" s="2" t="n">
        <v>0</v>
      </c>
      <c r="J2998" s="2" t="inlineStr">
        <is>
          <t>GPA</t>
        </is>
      </c>
      <c r="K2998" s="2">
        <f>IF(I2998&lt;&gt;"",I2998,IFERROR(INDEX(Base!$I:$I,MATCH(1,(Base!$C:$C=C2998)*(Base!$I:$I&lt;&gt;""),0)),0))</f>
        <v/>
      </c>
      <c r="L2998" s="2">
        <f>IF(AND(I2998="",K2998&gt;0),"SIM","NÃO")</f>
        <v/>
      </c>
      <c r="M2998" s="2">
        <f>IF(ISNUMBER(SEARCH("SEPARA",UPPER(C2998))),"NÃO","SIM")</f>
        <v/>
      </c>
      <c r="N2998" s="2">
        <f>IFERROR(H2998/K2998,0)</f>
        <v/>
      </c>
      <c r="O2998" s="2">
        <f>IF(M2998="NÃO","EXCLUÍDO",IF(N2998&lt;Premissas!$B$8,"&lt; 1,00",IF(N2998&lt;Premissas!$B$9,"1,00 – 1,19",IF(N2998&lt;Premissas!$B$10,"1,20 – 1,39",IF(N2998&lt;Premissas!$B$11,"1,40 – 1,59",IF(N2998&lt;Premissas!$B$12,"1,60 – 1,99","≥ 2,00"))))))</f>
        <v/>
      </c>
      <c r="P2998" s="5">
        <f>IF(OR(M2998="NÃO",N2998&lt;Premissas!$B$8),Premissas!$B$13,IF(N2998&lt;Premissas!$B$9,Premissas!$B$14,IF(N2998&lt;Premissas!$B$10,Premissas!$B$15,IF(N2998&lt;Premissas!$B$11,Premissas!$B$16,IF(N2998&lt;Premissas!$B$12,Premissas!$B$17,Premissas!$B$18)))))</f>
        <v/>
      </c>
      <c r="Q2998" s="5">
        <f>IFERROR(P2998/Premissas!$B$4,0)</f>
        <v/>
      </c>
    </row>
    <row r="2999">
      <c r="A2999" s="2" t="n">
        <v>8</v>
      </c>
      <c r="B2999" s="2" t="n">
        <v>1965</v>
      </c>
      <c r="C2999" s="2" t="inlineStr">
        <is>
          <t>CARREGAMENTO</t>
        </is>
      </c>
      <c r="D2999" s="2" t="inlineStr">
        <is>
          <t>422119</t>
        </is>
      </c>
      <c r="E2999" s="2" t="inlineStr">
        <is>
          <t>Tatiana De Jesus Prado Silva</t>
        </is>
      </c>
      <c r="F2999" s="2" t="n">
        <v>443</v>
      </c>
      <c r="G2999" s="2" t="n">
        <v>13.87</v>
      </c>
      <c r="H2999" s="2" t="n">
        <v>32</v>
      </c>
      <c r="I2999" s="2" t="n">
        <v>0</v>
      </c>
      <c r="J2999" s="2" t="inlineStr">
        <is>
          <t>GPA</t>
        </is>
      </c>
      <c r="K2999" s="2">
        <f>IF(I2999&lt;&gt;"",I2999,IFERROR(INDEX(Base!$I:$I,MATCH(1,(Base!$C:$C=C2999)*(Base!$I:$I&lt;&gt;""),0)),0))</f>
        <v/>
      </c>
      <c r="L2999" s="2">
        <f>IF(AND(I2999="",K2999&gt;0),"SIM","NÃO")</f>
        <v/>
      </c>
      <c r="M2999" s="2">
        <f>IF(ISNUMBER(SEARCH("SEPARA",UPPER(C2999))),"NÃO","SIM")</f>
        <v/>
      </c>
      <c r="N2999" s="2">
        <f>IFERROR(H2999/K2999,0)</f>
        <v/>
      </c>
      <c r="O2999" s="2">
        <f>IF(M2999="NÃO","EXCLUÍDO",IF(N2999&lt;Premissas!$B$8,"&lt; 1,00",IF(N2999&lt;Premissas!$B$9,"1,00 – 1,19",IF(N2999&lt;Premissas!$B$10,"1,20 – 1,39",IF(N2999&lt;Premissas!$B$11,"1,40 – 1,59",IF(N2999&lt;Premissas!$B$12,"1,60 – 1,99","≥ 2,00"))))))</f>
        <v/>
      </c>
      <c r="P2999" s="5">
        <f>IF(OR(M2999="NÃO",N2999&lt;Premissas!$B$8),Premissas!$B$13,IF(N2999&lt;Premissas!$B$9,Premissas!$B$14,IF(N2999&lt;Premissas!$B$10,Premissas!$B$15,IF(N2999&lt;Premissas!$B$11,Premissas!$B$16,IF(N2999&lt;Premissas!$B$12,Premissas!$B$17,Premissas!$B$18)))))</f>
        <v/>
      </c>
      <c r="Q2999" s="5">
        <f>IFERROR(P2999/Premissas!$B$4,0)</f>
        <v/>
      </c>
    </row>
    <row r="3000">
      <c r="A3000" s="2" t="n">
        <v>8</v>
      </c>
      <c r="B3000" s="2" t="n">
        <v>1965</v>
      </c>
      <c r="C3000" s="2" t="inlineStr">
        <is>
          <t>RECEBIMENTO</t>
        </is>
      </c>
      <c r="D3000" s="2" t="inlineStr">
        <is>
          <t>422170</t>
        </is>
      </c>
      <c r="E3000" s="2" t="inlineStr">
        <is>
          <t>Joselina Maria Dos Santos Viana</t>
        </is>
      </c>
      <c r="F3000" s="2" t="n">
        <v>3746</v>
      </c>
      <c r="G3000" s="2" t="n">
        <v>171.88</v>
      </c>
      <c r="H3000" s="2" t="n">
        <v>22</v>
      </c>
      <c r="I3000" s="2" t="n">
        <v>0</v>
      </c>
      <c r="J3000" s="2" t="inlineStr">
        <is>
          <t>GPA</t>
        </is>
      </c>
      <c r="K3000" s="2">
        <f>IF(I3000&lt;&gt;"",I3000,IFERROR(INDEX(Base!$I:$I,MATCH(1,(Base!$C:$C=C3000)*(Base!$I:$I&lt;&gt;""),0)),0))</f>
        <v/>
      </c>
      <c r="L3000" s="2">
        <f>IF(AND(I3000="",K3000&gt;0),"SIM","NÃO")</f>
        <v/>
      </c>
      <c r="M3000" s="2">
        <f>IF(ISNUMBER(SEARCH("SEPARA",UPPER(C3000))),"NÃO","SIM")</f>
        <v/>
      </c>
      <c r="N3000" s="2">
        <f>IFERROR(H3000/K3000,0)</f>
        <v/>
      </c>
      <c r="O3000" s="2">
        <f>IF(M3000="NÃO","EXCLUÍDO",IF(N3000&lt;Premissas!$B$8,"&lt; 1,00",IF(N3000&lt;Premissas!$B$9,"1,00 – 1,19",IF(N3000&lt;Premissas!$B$10,"1,20 – 1,39",IF(N3000&lt;Premissas!$B$11,"1,40 – 1,59",IF(N3000&lt;Premissas!$B$12,"1,60 – 1,99","≥ 2,00"))))))</f>
        <v/>
      </c>
      <c r="P3000" s="5">
        <f>IF(OR(M3000="NÃO",N3000&lt;Premissas!$B$8),Premissas!$B$13,IF(N3000&lt;Premissas!$B$9,Premissas!$B$14,IF(N3000&lt;Premissas!$B$10,Premissas!$B$15,IF(N3000&lt;Premissas!$B$11,Premissas!$B$16,IF(N3000&lt;Premissas!$B$12,Premissas!$B$17,Premissas!$B$18)))))</f>
        <v/>
      </c>
      <c r="Q3000" s="5">
        <f>IFERROR(P3000/Premissas!$B$4,0)</f>
        <v/>
      </c>
    </row>
    <row r="3001">
      <c r="A3001" s="2" t="n">
        <v>8</v>
      </c>
      <c r="B3001" s="2" t="n">
        <v>1965</v>
      </c>
      <c r="C3001" s="2" t="inlineStr">
        <is>
          <t>ATIVIDADE OP. EMP.</t>
        </is>
      </c>
      <c r="D3001" s="2" t="inlineStr">
        <is>
          <t>425610</t>
        </is>
      </c>
      <c r="E3001" s="2" t="inlineStr">
        <is>
          <t>Tatiane Assis De Santana</t>
        </is>
      </c>
      <c r="F3001" s="2" t="n">
        <v>1081</v>
      </c>
      <c r="G3001" s="2" t="n">
        <v>165.07</v>
      </c>
      <c r="H3001" s="2" t="n">
        <v>7</v>
      </c>
      <c r="I3001" s="2" t="n">
        <v>0</v>
      </c>
      <c r="J3001" s="2" t="inlineStr">
        <is>
          <t>GPA</t>
        </is>
      </c>
      <c r="K3001" s="2">
        <f>IF(I3001&lt;&gt;"",I3001,IFERROR(INDEX(Base!$I:$I,MATCH(1,(Base!$C:$C=C3001)*(Base!$I:$I&lt;&gt;""),0)),0))</f>
        <v/>
      </c>
      <c r="L3001" s="2">
        <f>IF(AND(I3001="",K3001&gt;0),"SIM","NÃO")</f>
        <v/>
      </c>
      <c r="M3001" s="2">
        <f>IF(ISNUMBER(SEARCH("SEPARA",UPPER(C3001))),"NÃO","SIM")</f>
        <v/>
      </c>
      <c r="N3001" s="2">
        <f>IFERROR(H3001/K3001,0)</f>
        <v/>
      </c>
      <c r="O3001" s="2">
        <f>IF(M3001="NÃO","EXCLUÍDO",IF(N3001&lt;Premissas!$B$8,"&lt; 1,00",IF(N3001&lt;Premissas!$B$9,"1,00 – 1,19",IF(N3001&lt;Premissas!$B$10,"1,20 – 1,39",IF(N3001&lt;Premissas!$B$11,"1,40 – 1,59",IF(N3001&lt;Premissas!$B$12,"1,60 – 1,99","≥ 2,00"))))))</f>
        <v/>
      </c>
      <c r="P3001" s="5">
        <f>IF(OR(M3001="NÃO",N3001&lt;Premissas!$B$8),Premissas!$B$13,IF(N3001&lt;Premissas!$B$9,Premissas!$B$14,IF(N3001&lt;Premissas!$B$10,Premissas!$B$15,IF(N3001&lt;Premissas!$B$11,Premissas!$B$16,IF(N3001&lt;Premissas!$B$12,Premissas!$B$17,Premissas!$B$18)))))</f>
        <v/>
      </c>
      <c r="Q3001" s="5">
        <f>IFERROR(P3001/Premissas!$B$4,0)</f>
        <v/>
      </c>
    </row>
    <row r="3002">
      <c r="A3002" s="2" t="n">
        <v>8</v>
      </c>
      <c r="B3002" s="2" t="n">
        <v>1965</v>
      </c>
      <c r="C3002" s="2" t="inlineStr">
        <is>
          <t>PUXADA RECEB</t>
        </is>
      </c>
      <c r="D3002" s="2" t="inlineStr">
        <is>
          <t>4257901</t>
        </is>
      </c>
      <c r="E3002" s="2" t="inlineStr">
        <is>
          <t>Jefferson Luiz Araujo Da Silva</t>
        </is>
      </c>
      <c r="F3002" s="2" t="n">
        <v>2405</v>
      </c>
      <c r="G3002" s="2" t="n">
        <v>121.91</v>
      </c>
      <c r="H3002" s="2" t="n">
        <v>20</v>
      </c>
      <c r="I3002" s="2" t="n">
        <v>0</v>
      </c>
      <c r="J3002" s="2" t="inlineStr">
        <is>
          <t>GPA</t>
        </is>
      </c>
      <c r="K3002" s="2">
        <f>IF(I3002&lt;&gt;"",I3002,IFERROR(INDEX(Base!$I:$I,MATCH(1,(Base!$C:$C=C3002)*(Base!$I:$I&lt;&gt;""),0)),0))</f>
        <v/>
      </c>
      <c r="L3002" s="2">
        <f>IF(AND(I3002="",K3002&gt;0),"SIM","NÃO")</f>
        <v/>
      </c>
      <c r="M3002" s="2">
        <f>IF(ISNUMBER(SEARCH("SEPARA",UPPER(C3002))),"NÃO","SIM")</f>
        <v/>
      </c>
      <c r="N3002" s="2">
        <f>IFERROR(H3002/K3002,0)</f>
        <v/>
      </c>
      <c r="O3002" s="2">
        <f>IF(M3002="NÃO","EXCLUÍDO",IF(N3002&lt;Premissas!$B$8,"&lt; 1,00",IF(N3002&lt;Premissas!$B$9,"1,00 – 1,19",IF(N3002&lt;Premissas!$B$10,"1,20 – 1,39",IF(N3002&lt;Premissas!$B$11,"1,40 – 1,59",IF(N3002&lt;Premissas!$B$12,"1,60 – 1,99","≥ 2,00"))))))</f>
        <v/>
      </c>
      <c r="P3002" s="5">
        <f>IF(OR(M3002="NÃO",N3002&lt;Premissas!$B$8),Premissas!$B$13,IF(N3002&lt;Premissas!$B$9,Premissas!$B$14,IF(N3002&lt;Premissas!$B$10,Premissas!$B$15,IF(N3002&lt;Premissas!$B$11,Premissas!$B$16,IF(N3002&lt;Premissas!$B$12,Premissas!$B$17,Premissas!$B$18)))))</f>
        <v/>
      </c>
      <c r="Q3002" s="5">
        <f>IFERROR(P3002/Premissas!$B$4,0)</f>
        <v/>
      </c>
    </row>
    <row r="3003">
      <c r="A3003" s="2" t="n">
        <v>8</v>
      </c>
      <c r="B3003" s="2" t="n">
        <v>1965</v>
      </c>
      <c r="C3003" s="2" t="inlineStr">
        <is>
          <t>SEPARACAO</t>
        </is>
      </c>
      <c r="D3003" s="2" t="inlineStr">
        <is>
          <t>4257901</t>
        </is>
      </c>
      <c r="E3003" s="2" t="inlineStr">
        <is>
          <t>Jefferson Luiz Araujo Da Silva</t>
        </is>
      </c>
      <c r="F3003" s="2" t="n">
        <v>192</v>
      </c>
      <c r="G3003" s="2" t="n">
        <v>5.35</v>
      </c>
      <c r="H3003" s="2" t="n">
        <v>36</v>
      </c>
      <c r="I3003" s="2" t="n">
        <v/>
      </c>
      <c r="J3003" s="2" t="inlineStr">
        <is>
          <t>GPA</t>
        </is>
      </c>
      <c r="K3003" s="2">
        <f>IF(I3003&lt;&gt;"",I3003,IFERROR(INDEX(Base!$I:$I,MATCH(1,(Base!$C:$C=C3003)*(Base!$I:$I&lt;&gt;""),0)),0))</f>
        <v/>
      </c>
      <c r="L3003" s="2">
        <f>IF(AND(I3003="",K3003&gt;0),"SIM","NÃO")</f>
        <v/>
      </c>
      <c r="M3003" s="2">
        <f>IF(ISNUMBER(SEARCH("SEPARA",UPPER(C3003))),"NÃO","SIM")</f>
        <v/>
      </c>
      <c r="N3003" s="2">
        <f>IFERROR(H3003/K3003,0)</f>
        <v/>
      </c>
      <c r="O3003" s="2">
        <f>IF(M3003="NÃO","EXCLUÍDO",IF(N3003&lt;Premissas!$B$8,"&lt; 1,00",IF(N3003&lt;Premissas!$B$9,"1,00 – 1,19",IF(N3003&lt;Premissas!$B$10,"1,20 – 1,39",IF(N3003&lt;Premissas!$B$11,"1,40 – 1,59",IF(N3003&lt;Premissas!$B$12,"1,60 – 1,99","≥ 2,00"))))))</f>
        <v/>
      </c>
      <c r="P3003" s="5">
        <f>IF(OR(M3003="NÃO",N3003&lt;Premissas!$B$8),Premissas!$B$13,IF(N3003&lt;Premissas!$B$9,Premissas!$B$14,IF(N3003&lt;Premissas!$B$10,Premissas!$B$15,IF(N3003&lt;Premissas!$B$11,Premissas!$B$16,IF(N3003&lt;Premissas!$B$12,Premissas!$B$17,Premissas!$B$18)))))</f>
        <v/>
      </c>
      <c r="Q3003" s="5">
        <f>IFERROR(P3003/Premissas!$B$4,0)</f>
        <v/>
      </c>
    </row>
    <row r="3004">
      <c r="A3004" s="2" t="n">
        <v>8</v>
      </c>
      <c r="B3004" s="2" t="n">
        <v>1965</v>
      </c>
      <c r="C3004" s="2" t="inlineStr">
        <is>
          <t>CARREGAMENTO</t>
        </is>
      </c>
      <c r="D3004" s="2" t="inlineStr">
        <is>
          <t>4261062</t>
        </is>
      </c>
      <c r="E3004" s="2" t="inlineStr">
        <is>
          <t>ANTONIO BRUNO DOS SANTOS VIEIRA</t>
        </is>
      </c>
      <c r="F3004" s="2" t="n">
        <v>69</v>
      </c>
      <c r="G3004" s="2" t="n">
        <v>12.84</v>
      </c>
      <c r="H3004" s="2" t="n">
        <v>5</v>
      </c>
      <c r="I3004" s="2" t="n">
        <v>0</v>
      </c>
      <c r="J3004" s="2" t="inlineStr">
        <is>
          <t>GPA</t>
        </is>
      </c>
      <c r="K3004" s="2">
        <f>IF(I3004&lt;&gt;"",I3004,IFERROR(INDEX(Base!$I:$I,MATCH(1,(Base!$C:$C=C3004)*(Base!$I:$I&lt;&gt;""),0)),0))</f>
        <v/>
      </c>
      <c r="L3004" s="2">
        <f>IF(AND(I3004="",K3004&gt;0),"SIM","NÃO")</f>
        <v/>
      </c>
      <c r="M3004" s="2">
        <f>IF(ISNUMBER(SEARCH("SEPARA",UPPER(C3004))),"NÃO","SIM")</f>
        <v/>
      </c>
      <c r="N3004" s="2">
        <f>IFERROR(H3004/K3004,0)</f>
        <v/>
      </c>
      <c r="O3004" s="2">
        <f>IF(M3004="NÃO","EXCLUÍDO",IF(N3004&lt;Premissas!$B$8,"&lt; 1,00",IF(N3004&lt;Premissas!$B$9,"1,00 – 1,19",IF(N3004&lt;Premissas!$B$10,"1,20 – 1,39",IF(N3004&lt;Premissas!$B$11,"1,40 – 1,59",IF(N3004&lt;Premissas!$B$12,"1,60 – 1,99","≥ 2,00"))))))</f>
        <v/>
      </c>
      <c r="P3004" s="5">
        <f>IF(OR(M3004="NÃO",N3004&lt;Premissas!$B$8),Premissas!$B$13,IF(N3004&lt;Premissas!$B$9,Premissas!$B$14,IF(N3004&lt;Premissas!$B$10,Premissas!$B$15,IF(N3004&lt;Premissas!$B$11,Premissas!$B$16,IF(N3004&lt;Premissas!$B$12,Premissas!$B$17,Premissas!$B$18)))))</f>
        <v/>
      </c>
      <c r="Q3004" s="5">
        <f>IFERROR(P3004/Premissas!$B$4,0)</f>
        <v/>
      </c>
    </row>
    <row r="3005">
      <c r="A3005" s="2" t="n">
        <v>8</v>
      </c>
      <c r="B3005" s="2" t="n">
        <v>1965</v>
      </c>
      <c r="C3005" s="2" t="inlineStr">
        <is>
          <t>ATIVIDADE OP. EMP.</t>
        </is>
      </c>
      <c r="D3005" s="2" t="inlineStr">
        <is>
          <t>427308</t>
        </is>
      </c>
      <c r="E3005" s="2" t="inlineStr">
        <is>
          <t>Jilson Stankievicz</t>
        </is>
      </c>
      <c r="F3005" s="2" t="n">
        <v>1775</v>
      </c>
      <c r="G3005" s="2" t="n">
        <v>153.31</v>
      </c>
      <c r="H3005" s="2" t="n">
        <v>12</v>
      </c>
      <c r="I3005" s="2" t="n">
        <v>0</v>
      </c>
      <c r="J3005" s="2" t="inlineStr">
        <is>
          <t>GPA</t>
        </is>
      </c>
      <c r="K3005" s="2">
        <f>IF(I3005&lt;&gt;"",I3005,IFERROR(INDEX(Base!$I:$I,MATCH(1,(Base!$C:$C=C3005)*(Base!$I:$I&lt;&gt;""),0)),0))</f>
        <v/>
      </c>
      <c r="L3005" s="2">
        <f>IF(AND(I3005="",K3005&gt;0),"SIM","NÃO")</f>
        <v/>
      </c>
      <c r="M3005" s="2">
        <f>IF(ISNUMBER(SEARCH("SEPARA",UPPER(C3005))),"NÃO","SIM")</f>
        <v/>
      </c>
      <c r="N3005" s="2">
        <f>IFERROR(H3005/K3005,0)</f>
        <v/>
      </c>
      <c r="O3005" s="2">
        <f>IF(M3005="NÃO","EXCLUÍDO",IF(N3005&lt;Premissas!$B$8,"&lt; 1,00",IF(N3005&lt;Premissas!$B$9,"1,00 – 1,19",IF(N3005&lt;Premissas!$B$10,"1,20 – 1,39",IF(N3005&lt;Premissas!$B$11,"1,40 – 1,59",IF(N3005&lt;Premissas!$B$12,"1,60 – 1,99","≥ 2,00"))))))</f>
        <v/>
      </c>
      <c r="P3005" s="5">
        <f>IF(OR(M3005="NÃO",N3005&lt;Premissas!$B$8),Premissas!$B$13,IF(N3005&lt;Premissas!$B$9,Premissas!$B$14,IF(N3005&lt;Premissas!$B$10,Premissas!$B$15,IF(N3005&lt;Premissas!$B$11,Premissas!$B$16,IF(N3005&lt;Premissas!$B$12,Premissas!$B$17,Premissas!$B$18)))))</f>
        <v/>
      </c>
      <c r="Q3005" s="5">
        <f>IFERROR(P3005/Premissas!$B$4,0)</f>
        <v/>
      </c>
    </row>
    <row r="3006">
      <c r="A3006" s="2" t="n">
        <v>8</v>
      </c>
      <c r="B3006" s="2" t="n">
        <v>1965</v>
      </c>
      <c r="C3006" s="2" t="inlineStr">
        <is>
          <t>ATIVIDADE OP. EMP.</t>
        </is>
      </c>
      <c r="D3006" s="2" t="inlineStr">
        <is>
          <t>442548</t>
        </is>
      </c>
      <c r="E3006" s="2" t="inlineStr">
        <is>
          <t>FRANCILENE RODRIGUES DE SOUSA</t>
        </is>
      </c>
      <c r="F3006" s="2" t="n">
        <v>1772</v>
      </c>
      <c r="G3006" s="2" t="n">
        <v>197.07</v>
      </c>
      <c r="H3006" s="2" t="n">
        <v>9</v>
      </c>
      <c r="I3006" s="2" t="n">
        <v>0</v>
      </c>
      <c r="J3006" s="2" t="inlineStr">
        <is>
          <t>GPA</t>
        </is>
      </c>
      <c r="K3006" s="2">
        <f>IF(I3006&lt;&gt;"",I3006,IFERROR(INDEX(Base!$I:$I,MATCH(1,(Base!$C:$C=C3006)*(Base!$I:$I&lt;&gt;""),0)),0))</f>
        <v/>
      </c>
      <c r="L3006" s="2">
        <f>IF(AND(I3006="",K3006&gt;0),"SIM","NÃO")</f>
        <v/>
      </c>
      <c r="M3006" s="2">
        <f>IF(ISNUMBER(SEARCH("SEPARA",UPPER(C3006))),"NÃO","SIM")</f>
        <v/>
      </c>
      <c r="N3006" s="2">
        <f>IFERROR(H3006/K3006,0)</f>
        <v/>
      </c>
      <c r="O3006" s="2">
        <f>IF(M3006="NÃO","EXCLUÍDO",IF(N3006&lt;Premissas!$B$8,"&lt; 1,00",IF(N3006&lt;Premissas!$B$9,"1,00 – 1,19",IF(N3006&lt;Premissas!$B$10,"1,20 – 1,39",IF(N3006&lt;Premissas!$B$11,"1,40 – 1,59",IF(N3006&lt;Premissas!$B$12,"1,60 – 1,99","≥ 2,00"))))))</f>
        <v/>
      </c>
      <c r="P3006" s="5">
        <f>IF(OR(M3006="NÃO",N3006&lt;Premissas!$B$8),Premissas!$B$13,IF(N3006&lt;Premissas!$B$9,Premissas!$B$14,IF(N3006&lt;Premissas!$B$10,Premissas!$B$15,IF(N3006&lt;Premissas!$B$11,Premissas!$B$16,IF(N3006&lt;Premissas!$B$12,Premissas!$B$17,Premissas!$B$18)))))</f>
        <v/>
      </c>
      <c r="Q3006" s="5">
        <f>IFERROR(P3006/Premissas!$B$4,0)</f>
        <v/>
      </c>
    </row>
    <row r="3007">
      <c r="A3007" s="2" t="n">
        <v>8</v>
      </c>
      <c r="B3007" s="2" t="n">
        <v>1965</v>
      </c>
      <c r="C3007" s="2" t="inlineStr">
        <is>
          <t>ATIVIDADE OP. EMP.</t>
        </is>
      </c>
      <c r="D3007" s="2" t="inlineStr">
        <is>
          <t>4456297</t>
        </is>
      </c>
      <c r="E3007" s="2" t="inlineStr">
        <is>
          <t>Claudinei Luna Diniz</t>
        </is>
      </c>
      <c r="F3007" s="2" t="n">
        <v>1306</v>
      </c>
      <c r="G3007" s="2" t="n">
        <v>104.83</v>
      </c>
      <c r="H3007" s="2" t="n">
        <v>12</v>
      </c>
      <c r="I3007" s="2" t="n">
        <v>0</v>
      </c>
      <c r="J3007" s="2" t="inlineStr">
        <is>
          <t>GPA</t>
        </is>
      </c>
      <c r="K3007" s="2">
        <f>IF(I3007&lt;&gt;"",I3007,IFERROR(INDEX(Base!$I:$I,MATCH(1,(Base!$C:$C=C3007)*(Base!$I:$I&lt;&gt;""),0)),0))</f>
        <v/>
      </c>
      <c r="L3007" s="2">
        <f>IF(AND(I3007="",K3007&gt;0),"SIM","NÃO")</f>
        <v/>
      </c>
      <c r="M3007" s="2">
        <f>IF(ISNUMBER(SEARCH("SEPARA",UPPER(C3007))),"NÃO","SIM")</f>
        <v/>
      </c>
      <c r="N3007" s="2">
        <f>IFERROR(H3007/K3007,0)</f>
        <v/>
      </c>
      <c r="O3007" s="2">
        <f>IF(M3007="NÃO","EXCLUÍDO",IF(N3007&lt;Premissas!$B$8,"&lt; 1,00",IF(N3007&lt;Premissas!$B$9,"1,00 – 1,19",IF(N3007&lt;Premissas!$B$10,"1,20 – 1,39",IF(N3007&lt;Premissas!$B$11,"1,40 – 1,59",IF(N3007&lt;Premissas!$B$12,"1,60 – 1,99","≥ 2,00"))))))</f>
        <v/>
      </c>
      <c r="P3007" s="5">
        <f>IF(OR(M3007="NÃO",N3007&lt;Premissas!$B$8),Premissas!$B$13,IF(N3007&lt;Premissas!$B$9,Premissas!$B$14,IF(N3007&lt;Premissas!$B$10,Premissas!$B$15,IF(N3007&lt;Premissas!$B$11,Premissas!$B$16,IF(N3007&lt;Premissas!$B$12,Premissas!$B$17,Premissas!$B$18)))))</f>
        <v/>
      </c>
      <c r="Q3007" s="5">
        <f>IFERROR(P3007/Premissas!$B$4,0)</f>
        <v/>
      </c>
    </row>
    <row r="3008">
      <c r="A3008" s="2" t="n">
        <v>8</v>
      </c>
      <c r="B3008" s="2" t="n">
        <v>1965</v>
      </c>
      <c r="C3008" s="2" t="inlineStr">
        <is>
          <t>PUXADA RECEB</t>
        </is>
      </c>
      <c r="D3008" s="2" t="inlineStr">
        <is>
          <t>4463714</t>
        </is>
      </c>
      <c r="E3008" s="2" t="inlineStr">
        <is>
          <t>GILBERTO GIL SOARES CLEMENTE</t>
        </is>
      </c>
      <c r="F3008" s="2" t="n">
        <v>2</v>
      </c>
      <c r="G3008" s="2" t="n">
        <v>0.6</v>
      </c>
      <c r="H3008" s="2" t="n">
        <v>3</v>
      </c>
      <c r="I3008" s="2" t="n">
        <v>0</v>
      </c>
      <c r="J3008" s="2" t="inlineStr">
        <is>
          <t>GPA</t>
        </is>
      </c>
      <c r="K3008" s="2">
        <f>IF(I3008&lt;&gt;"",I3008,IFERROR(INDEX(Base!$I:$I,MATCH(1,(Base!$C:$C=C3008)*(Base!$I:$I&lt;&gt;""),0)),0))</f>
        <v/>
      </c>
      <c r="L3008" s="2">
        <f>IF(AND(I3008="",K3008&gt;0),"SIM","NÃO")</f>
        <v/>
      </c>
      <c r="M3008" s="2">
        <f>IF(ISNUMBER(SEARCH("SEPARA",UPPER(C3008))),"NÃO","SIM")</f>
        <v/>
      </c>
      <c r="N3008" s="2">
        <f>IFERROR(H3008/K3008,0)</f>
        <v/>
      </c>
      <c r="O3008" s="2">
        <f>IF(M3008="NÃO","EXCLUÍDO",IF(N3008&lt;Premissas!$B$8,"&lt; 1,00",IF(N3008&lt;Premissas!$B$9,"1,00 – 1,19",IF(N3008&lt;Premissas!$B$10,"1,20 – 1,39",IF(N3008&lt;Premissas!$B$11,"1,40 – 1,59",IF(N3008&lt;Premissas!$B$12,"1,60 – 1,99","≥ 2,00"))))))</f>
        <v/>
      </c>
      <c r="P3008" s="5">
        <f>IF(OR(M3008="NÃO",N3008&lt;Premissas!$B$8),Premissas!$B$13,IF(N3008&lt;Premissas!$B$9,Premissas!$B$14,IF(N3008&lt;Premissas!$B$10,Premissas!$B$15,IF(N3008&lt;Premissas!$B$11,Premissas!$B$16,IF(N3008&lt;Premissas!$B$12,Premissas!$B$17,Premissas!$B$18)))))</f>
        <v/>
      </c>
      <c r="Q3008" s="5">
        <f>IFERROR(P3008/Premissas!$B$4,0)</f>
        <v/>
      </c>
    </row>
    <row r="3009">
      <c r="A3009" s="2" t="n">
        <v>8</v>
      </c>
      <c r="B3009" s="2" t="n">
        <v>1965</v>
      </c>
      <c r="C3009" s="2" t="inlineStr">
        <is>
          <t>RECEBIMENTO</t>
        </is>
      </c>
      <c r="D3009" s="2" t="inlineStr">
        <is>
          <t>4463714</t>
        </is>
      </c>
      <c r="E3009" s="2" t="inlineStr">
        <is>
          <t>GILBERTO GIL SOARES CLEMENTE</t>
        </is>
      </c>
      <c r="F3009" s="2" t="n">
        <v>3600</v>
      </c>
      <c r="G3009" s="2" t="n">
        <v>159.26</v>
      </c>
      <c r="H3009" s="2" t="n">
        <v>23</v>
      </c>
      <c r="I3009" s="2" t="n">
        <v>0</v>
      </c>
      <c r="J3009" s="2" t="inlineStr">
        <is>
          <t>GPA</t>
        </is>
      </c>
      <c r="K3009" s="2">
        <f>IF(I3009&lt;&gt;"",I3009,IFERROR(INDEX(Base!$I:$I,MATCH(1,(Base!$C:$C=C3009)*(Base!$I:$I&lt;&gt;""),0)),0))</f>
        <v/>
      </c>
      <c r="L3009" s="2">
        <f>IF(AND(I3009="",K3009&gt;0),"SIM","NÃO")</f>
        <v/>
      </c>
      <c r="M3009" s="2">
        <f>IF(ISNUMBER(SEARCH("SEPARA",UPPER(C3009))),"NÃO","SIM")</f>
        <v/>
      </c>
      <c r="N3009" s="2">
        <f>IFERROR(H3009/K3009,0)</f>
        <v/>
      </c>
      <c r="O3009" s="2">
        <f>IF(M3009="NÃO","EXCLUÍDO",IF(N3009&lt;Premissas!$B$8,"&lt; 1,00",IF(N3009&lt;Premissas!$B$9,"1,00 – 1,19",IF(N3009&lt;Premissas!$B$10,"1,20 – 1,39",IF(N3009&lt;Premissas!$B$11,"1,40 – 1,59",IF(N3009&lt;Premissas!$B$12,"1,60 – 1,99","≥ 2,00"))))))</f>
        <v/>
      </c>
      <c r="P3009" s="5">
        <f>IF(OR(M3009="NÃO",N3009&lt;Premissas!$B$8),Premissas!$B$13,IF(N3009&lt;Premissas!$B$9,Premissas!$B$14,IF(N3009&lt;Premissas!$B$10,Premissas!$B$15,IF(N3009&lt;Premissas!$B$11,Premissas!$B$16,IF(N3009&lt;Premissas!$B$12,Premissas!$B$17,Premissas!$B$18)))))</f>
        <v/>
      </c>
      <c r="Q3009" s="5">
        <f>IFERROR(P3009/Premissas!$B$4,0)</f>
        <v/>
      </c>
    </row>
    <row r="3010">
      <c r="A3010" s="2" t="n">
        <v>8</v>
      </c>
      <c r="B3010" s="2" t="n">
        <v>1965</v>
      </c>
      <c r="C3010" s="2" t="inlineStr">
        <is>
          <t>PUXADA RECEB</t>
        </is>
      </c>
      <c r="D3010" s="2" t="inlineStr">
        <is>
          <t>4467400</t>
        </is>
      </c>
      <c r="E3010" s="2" t="inlineStr">
        <is>
          <t>Andrea Martins Da Silva</t>
        </is>
      </c>
      <c r="F3010" s="2" t="n">
        <v>2</v>
      </c>
      <c r="G3010" s="2" t="n">
        <v>9.359999999999999</v>
      </c>
      <c r="H3010" s="2" t="n">
        <v>0</v>
      </c>
      <c r="I3010" s="2" t="n">
        <v>0</v>
      </c>
      <c r="J3010" s="2" t="inlineStr">
        <is>
          <t>GPA</t>
        </is>
      </c>
      <c r="K3010" s="2">
        <f>IF(I3010&lt;&gt;"",I3010,IFERROR(INDEX(Base!$I:$I,MATCH(1,(Base!$C:$C=C3010)*(Base!$I:$I&lt;&gt;""),0)),0))</f>
        <v/>
      </c>
      <c r="L3010" s="2">
        <f>IF(AND(I3010="",K3010&gt;0),"SIM","NÃO")</f>
        <v/>
      </c>
      <c r="M3010" s="2">
        <f>IF(ISNUMBER(SEARCH("SEPARA",UPPER(C3010))),"NÃO","SIM")</f>
        <v/>
      </c>
      <c r="N3010" s="2">
        <f>IFERROR(H3010/K3010,0)</f>
        <v/>
      </c>
      <c r="O3010" s="2">
        <f>IF(M3010="NÃO","EXCLUÍDO",IF(N3010&lt;Premissas!$B$8,"&lt; 1,00",IF(N3010&lt;Premissas!$B$9,"1,00 – 1,19",IF(N3010&lt;Premissas!$B$10,"1,20 – 1,39",IF(N3010&lt;Premissas!$B$11,"1,40 – 1,59",IF(N3010&lt;Premissas!$B$12,"1,60 – 1,99","≥ 2,00"))))))</f>
        <v/>
      </c>
      <c r="P3010" s="5">
        <f>IF(OR(M3010="NÃO",N3010&lt;Premissas!$B$8),Premissas!$B$13,IF(N3010&lt;Premissas!$B$9,Premissas!$B$14,IF(N3010&lt;Premissas!$B$10,Premissas!$B$15,IF(N3010&lt;Premissas!$B$11,Premissas!$B$16,IF(N3010&lt;Premissas!$B$12,Premissas!$B$17,Premissas!$B$18)))))</f>
        <v/>
      </c>
      <c r="Q3010" s="5">
        <f>IFERROR(P3010/Premissas!$B$4,0)</f>
        <v/>
      </c>
    </row>
    <row r="3011">
      <c r="A3011" s="2" t="n">
        <v>8</v>
      </c>
      <c r="B3011" s="2" t="n">
        <v>1965</v>
      </c>
      <c r="C3011" s="2" t="inlineStr">
        <is>
          <t>ATIVIDADE OP. EMP.</t>
        </is>
      </c>
      <c r="D3011" s="2" t="inlineStr">
        <is>
          <t>4478452</t>
        </is>
      </c>
      <c r="E3011" s="2" t="inlineStr">
        <is>
          <t>FERNANDO ANTONIO DA SILVA</t>
        </is>
      </c>
      <c r="F3011" s="2" t="n">
        <v>71</v>
      </c>
      <c r="G3011" s="2" t="n">
        <v>14.95</v>
      </c>
      <c r="H3011" s="2" t="n">
        <v>5</v>
      </c>
      <c r="I3011" s="2" t="n">
        <v>0</v>
      </c>
      <c r="J3011" s="2" t="inlineStr">
        <is>
          <t>GPA</t>
        </is>
      </c>
      <c r="K3011" s="2">
        <f>IF(I3011&lt;&gt;"",I3011,IFERROR(INDEX(Base!$I:$I,MATCH(1,(Base!$C:$C=C3011)*(Base!$I:$I&lt;&gt;""),0)),0))</f>
        <v/>
      </c>
      <c r="L3011" s="2">
        <f>IF(AND(I3011="",K3011&gt;0),"SIM","NÃO")</f>
        <v/>
      </c>
      <c r="M3011" s="2">
        <f>IF(ISNUMBER(SEARCH("SEPARA",UPPER(C3011))),"NÃO","SIM")</f>
        <v/>
      </c>
      <c r="N3011" s="2">
        <f>IFERROR(H3011/K3011,0)</f>
        <v/>
      </c>
      <c r="O3011" s="2">
        <f>IF(M3011="NÃO","EXCLUÍDO",IF(N3011&lt;Premissas!$B$8,"&lt; 1,00",IF(N3011&lt;Premissas!$B$9,"1,00 – 1,19",IF(N3011&lt;Premissas!$B$10,"1,20 – 1,39",IF(N3011&lt;Premissas!$B$11,"1,40 – 1,59",IF(N3011&lt;Premissas!$B$12,"1,60 – 1,99","≥ 2,00"))))))</f>
        <v/>
      </c>
      <c r="P3011" s="5">
        <f>IF(OR(M3011="NÃO",N3011&lt;Premissas!$B$8),Premissas!$B$13,IF(N3011&lt;Premissas!$B$9,Premissas!$B$14,IF(N3011&lt;Premissas!$B$10,Premissas!$B$15,IF(N3011&lt;Premissas!$B$11,Premissas!$B$16,IF(N3011&lt;Premissas!$B$12,Premissas!$B$17,Premissas!$B$18)))))</f>
        <v/>
      </c>
      <c r="Q3011" s="5">
        <f>IFERROR(P3011/Premissas!$B$4,0)</f>
        <v/>
      </c>
    </row>
    <row r="3012">
      <c r="A3012" s="2" t="n">
        <v>8</v>
      </c>
      <c r="B3012" s="2" t="n">
        <v>1965</v>
      </c>
      <c r="C3012" s="2" t="inlineStr">
        <is>
          <t>PUXADA RECEB</t>
        </is>
      </c>
      <c r="D3012" s="2" t="inlineStr">
        <is>
          <t>4478940</t>
        </is>
      </c>
      <c r="E3012" s="2" t="inlineStr">
        <is>
          <t>Francisco Silva de Araujo</t>
        </is>
      </c>
      <c r="F3012" s="2" t="n">
        <v>170</v>
      </c>
      <c r="G3012" s="2" t="n">
        <v>28.43</v>
      </c>
      <c r="H3012" s="2" t="n">
        <v>6</v>
      </c>
      <c r="I3012" s="2" t="n">
        <v>0</v>
      </c>
      <c r="J3012" s="2" t="inlineStr">
        <is>
          <t>GPA</t>
        </is>
      </c>
      <c r="K3012" s="2">
        <f>IF(I3012&lt;&gt;"",I3012,IFERROR(INDEX(Base!$I:$I,MATCH(1,(Base!$C:$C=C3012)*(Base!$I:$I&lt;&gt;""),0)),0))</f>
        <v/>
      </c>
      <c r="L3012" s="2">
        <f>IF(AND(I3012="",K3012&gt;0),"SIM","NÃO")</f>
        <v/>
      </c>
      <c r="M3012" s="2">
        <f>IF(ISNUMBER(SEARCH("SEPARA",UPPER(C3012))),"NÃO","SIM")</f>
        <v/>
      </c>
      <c r="N3012" s="2">
        <f>IFERROR(H3012/K3012,0)</f>
        <v/>
      </c>
      <c r="O3012" s="2">
        <f>IF(M3012="NÃO","EXCLUÍDO",IF(N3012&lt;Premissas!$B$8,"&lt; 1,00",IF(N3012&lt;Premissas!$B$9,"1,00 – 1,19",IF(N3012&lt;Premissas!$B$10,"1,20 – 1,39",IF(N3012&lt;Premissas!$B$11,"1,40 – 1,59",IF(N3012&lt;Premissas!$B$12,"1,60 – 1,99","≥ 2,00"))))))</f>
        <v/>
      </c>
      <c r="P3012" s="5">
        <f>IF(OR(M3012="NÃO",N3012&lt;Premissas!$B$8),Premissas!$B$13,IF(N3012&lt;Premissas!$B$9,Premissas!$B$14,IF(N3012&lt;Premissas!$B$10,Premissas!$B$15,IF(N3012&lt;Premissas!$B$11,Premissas!$B$16,IF(N3012&lt;Premissas!$B$12,Premissas!$B$17,Premissas!$B$18)))))</f>
        <v/>
      </c>
      <c r="Q3012" s="5">
        <f>IFERROR(P3012/Premissas!$B$4,0)</f>
        <v/>
      </c>
    </row>
    <row r="3013">
      <c r="A3013" s="2" t="n">
        <v>8</v>
      </c>
      <c r="B3013" s="2" t="n">
        <v>1965</v>
      </c>
      <c r="C3013" s="2" t="inlineStr">
        <is>
          <t>RECEBIMENTO</t>
        </is>
      </c>
      <c r="D3013" s="2" t="inlineStr">
        <is>
          <t>4478940</t>
        </is>
      </c>
      <c r="E3013" s="2" t="inlineStr">
        <is>
          <t>Francisco Silva de Araujo</t>
        </is>
      </c>
      <c r="F3013" s="2" t="n">
        <v>4</v>
      </c>
      <c r="G3013" s="2" t="n">
        <v>3.72</v>
      </c>
      <c r="H3013" s="2" t="n">
        <v>1</v>
      </c>
      <c r="I3013" s="2" t="n">
        <v>0</v>
      </c>
      <c r="J3013" s="2" t="inlineStr">
        <is>
          <t>GPA</t>
        </is>
      </c>
      <c r="K3013" s="2">
        <f>IF(I3013&lt;&gt;"",I3013,IFERROR(INDEX(Base!$I:$I,MATCH(1,(Base!$C:$C=C3013)*(Base!$I:$I&lt;&gt;""),0)),0))</f>
        <v/>
      </c>
      <c r="L3013" s="2">
        <f>IF(AND(I3013="",K3013&gt;0),"SIM","NÃO")</f>
        <v/>
      </c>
      <c r="M3013" s="2">
        <f>IF(ISNUMBER(SEARCH("SEPARA",UPPER(C3013))),"NÃO","SIM")</f>
        <v/>
      </c>
      <c r="N3013" s="2">
        <f>IFERROR(H3013/K3013,0)</f>
        <v/>
      </c>
      <c r="O3013" s="2">
        <f>IF(M3013="NÃO","EXCLUÍDO",IF(N3013&lt;Premissas!$B$8,"&lt; 1,00",IF(N3013&lt;Premissas!$B$9,"1,00 – 1,19",IF(N3013&lt;Premissas!$B$10,"1,20 – 1,39",IF(N3013&lt;Premissas!$B$11,"1,40 – 1,59",IF(N3013&lt;Premissas!$B$12,"1,60 – 1,99","≥ 2,00"))))))</f>
        <v/>
      </c>
      <c r="P3013" s="5">
        <f>IF(OR(M3013="NÃO",N3013&lt;Premissas!$B$8),Premissas!$B$13,IF(N3013&lt;Premissas!$B$9,Premissas!$B$14,IF(N3013&lt;Premissas!$B$10,Premissas!$B$15,IF(N3013&lt;Premissas!$B$11,Premissas!$B$16,IF(N3013&lt;Premissas!$B$12,Premissas!$B$17,Premissas!$B$18)))))</f>
        <v/>
      </c>
      <c r="Q3013" s="5">
        <f>IFERROR(P3013/Premissas!$B$4,0)</f>
        <v/>
      </c>
    </row>
    <row r="3014">
      <c r="A3014" s="2" t="n">
        <v>8</v>
      </c>
      <c r="B3014" s="2" t="n">
        <v>1965</v>
      </c>
      <c r="C3014" s="2" t="inlineStr">
        <is>
          <t>PUXADA RECEB</t>
        </is>
      </c>
      <c r="D3014" s="2" t="inlineStr">
        <is>
          <t>449713</t>
        </is>
      </c>
      <c r="E3014" s="2" t="inlineStr">
        <is>
          <t>Osmar Francisco Da Cunha</t>
        </is>
      </c>
      <c r="F3014" s="2" t="n">
        <v>2168</v>
      </c>
      <c r="G3014" s="2" t="n">
        <v>114.39</v>
      </c>
      <c r="H3014" s="2" t="n">
        <v>19</v>
      </c>
      <c r="I3014" s="2" t="n">
        <v>0</v>
      </c>
      <c r="J3014" s="2" t="inlineStr">
        <is>
          <t>GPA</t>
        </is>
      </c>
      <c r="K3014" s="2">
        <f>IF(I3014&lt;&gt;"",I3014,IFERROR(INDEX(Base!$I:$I,MATCH(1,(Base!$C:$C=C3014)*(Base!$I:$I&lt;&gt;""),0)),0))</f>
        <v/>
      </c>
      <c r="L3014" s="2">
        <f>IF(AND(I3014="",K3014&gt;0),"SIM","NÃO")</f>
        <v/>
      </c>
      <c r="M3014" s="2">
        <f>IF(ISNUMBER(SEARCH("SEPARA",UPPER(C3014))),"NÃO","SIM")</f>
        <v/>
      </c>
      <c r="N3014" s="2">
        <f>IFERROR(H3014/K3014,0)</f>
        <v/>
      </c>
      <c r="O3014" s="2">
        <f>IF(M3014="NÃO","EXCLUÍDO",IF(N3014&lt;Premissas!$B$8,"&lt; 1,00",IF(N3014&lt;Premissas!$B$9,"1,00 – 1,19",IF(N3014&lt;Premissas!$B$10,"1,20 – 1,39",IF(N3014&lt;Premissas!$B$11,"1,40 – 1,59",IF(N3014&lt;Premissas!$B$12,"1,60 – 1,99","≥ 2,00"))))))</f>
        <v/>
      </c>
      <c r="P3014" s="5">
        <f>IF(OR(M3014="NÃO",N3014&lt;Premissas!$B$8),Premissas!$B$13,IF(N3014&lt;Premissas!$B$9,Premissas!$B$14,IF(N3014&lt;Premissas!$B$10,Premissas!$B$15,IF(N3014&lt;Premissas!$B$11,Premissas!$B$16,IF(N3014&lt;Premissas!$B$12,Premissas!$B$17,Premissas!$B$18)))))</f>
        <v/>
      </c>
      <c r="Q3014" s="5">
        <f>IFERROR(P3014/Premissas!$B$4,0)</f>
        <v/>
      </c>
    </row>
    <row r="3015">
      <c r="A3015" s="2" t="n">
        <v>8</v>
      </c>
      <c r="B3015" s="2" t="n">
        <v>1965</v>
      </c>
      <c r="C3015" s="2" t="inlineStr">
        <is>
          <t>SEPARACAO</t>
        </is>
      </c>
      <c r="D3015" s="2" t="inlineStr">
        <is>
          <t>449713</t>
        </is>
      </c>
      <c r="E3015" s="2" t="inlineStr">
        <is>
          <t>Osmar Francisco Da Cunha</t>
        </is>
      </c>
      <c r="F3015" s="2" t="n">
        <v>66</v>
      </c>
      <c r="G3015" s="2" t="n">
        <v>1.72</v>
      </c>
      <c r="H3015" s="2" t="n">
        <v>38</v>
      </c>
      <c r="I3015" s="2" t="n">
        <v/>
      </c>
      <c r="J3015" s="2" t="inlineStr">
        <is>
          <t>GPA</t>
        </is>
      </c>
      <c r="K3015" s="2">
        <f>IF(I3015&lt;&gt;"",I3015,IFERROR(INDEX(Base!$I:$I,MATCH(1,(Base!$C:$C=C3015)*(Base!$I:$I&lt;&gt;""),0)),0))</f>
        <v/>
      </c>
      <c r="L3015" s="2">
        <f>IF(AND(I3015="",K3015&gt;0),"SIM","NÃO")</f>
        <v/>
      </c>
      <c r="M3015" s="2">
        <f>IF(ISNUMBER(SEARCH("SEPARA",UPPER(C3015))),"NÃO","SIM")</f>
        <v/>
      </c>
      <c r="N3015" s="2">
        <f>IFERROR(H3015/K3015,0)</f>
        <v/>
      </c>
      <c r="O3015" s="2">
        <f>IF(M3015="NÃO","EXCLUÍDO",IF(N3015&lt;Premissas!$B$8,"&lt; 1,00",IF(N3015&lt;Premissas!$B$9,"1,00 – 1,19",IF(N3015&lt;Premissas!$B$10,"1,20 – 1,39",IF(N3015&lt;Premissas!$B$11,"1,40 – 1,59",IF(N3015&lt;Premissas!$B$12,"1,60 – 1,99","≥ 2,00"))))))</f>
        <v/>
      </c>
      <c r="P3015" s="5">
        <f>IF(OR(M3015="NÃO",N3015&lt;Premissas!$B$8),Premissas!$B$13,IF(N3015&lt;Premissas!$B$9,Premissas!$B$14,IF(N3015&lt;Premissas!$B$10,Premissas!$B$15,IF(N3015&lt;Premissas!$B$11,Premissas!$B$16,IF(N3015&lt;Premissas!$B$12,Premissas!$B$17,Premissas!$B$18)))))</f>
        <v/>
      </c>
      <c r="Q3015" s="5">
        <f>IFERROR(P3015/Premissas!$B$4,0)</f>
        <v/>
      </c>
    </row>
    <row r="3016">
      <c r="A3016" s="2" t="n">
        <v>8</v>
      </c>
      <c r="B3016" s="2" t="n">
        <v>1965</v>
      </c>
      <c r="C3016" s="2" t="inlineStr">
        <is>
          <t>SEPARACAO</t>
        </is>
      </c>
      <c r="D3016" s="2" t="inlineStr">
        <is>
          <t>4527739</t>
        </is>
      </c>
      <c r="E3016" s="2" t="inlineStr">
        <is>
          <t>ELANE CRISTINA DA SILVA MELO</t>
        </is>
      </c>
      <c r="F3016" s="2" t="n">
        <v>523</v>
      </c>
      <c r="G3016" s="2" t="n">
        <v>10.94</v>
      </c>
      <c r="H3016" s="2" t="n">
        <v>48</v>
      </c>
      <c r="I3016" s="2" t="n">
        <v/>
      </c>
      <c r="J3016" s="2" t="inlineStr">
        <is>
          <t>GPA</t>
        </is>
      </c>
      <c r="K3016" s="2">
        <f>IF(I3016&lt;&gt;"",I3016,IFERROR(INDEX(Base!$I:$I,MATCH(1,(Base!$C:$C=C3016)*(Base!$I:$I&lt;&gt;""),0)),0))</f>
        <v/>
      </c>
      <c r="L3016" s="2">
        <f>IF(AND(I3016="",K3016&gt;0),"SIM","NÃO")</f>
        <v/>
      </c>
      <c r="M3016" s="2">
        <f>IF(ISNUMBER(SEARCH("SEPARA",UPPER(C3016))),"NÃO","SIM")</f>
        <v/>
      </c>
      <c r="N3016" s="2">
        <f>IFERROR(H3016/K3016,0)</f>
        <v/>
      </c>
      <c r="O3016" s="2">
        <f>IF(M3016="NÃO","EXCLUÍDO",IF(N3016&lt;Premissas!$B$8,"&lt; 1,00",IF(N3016&lt;Premissas!$B$9,"1,00 – 1,19",IF(N3016&lt;Premissas!$B$10,"1,20 – 1,39",IF(N3016&lt;Premissas!$B$11,"1,40 – 1,59",IF(N3016&lt;Premissas!$B$12,"1,60 – 1,99","≥ 2,00"))))))</f>
        <v/>
      </c>
      <c r="P3016" s="5">
        <f>IF(OR(M3016="NÃO",N3016&lt;Premissas!$B$8),Premissas!$B$13,IF(N3016&lt;Premissas!$B$9,Premissas!$B$14,IF(N3016&lt;Premissas!$B$10,Premissas!$B$15,IF(N3016&lt;Premissas!$B$11,Premissas!$B$16,IF(N3016&lt;Premissas!$B$12,Premissas!$B$17,Premissas!$B$18)))))</f>
        <v/>
      </c>
      <c r="Q3016" s="5">
        <f>IFERROR(P3016/Premissas!$B$4,0)</f>
        <v/>
      </c>
    </row>
    <row r="3017">
      <c r="A3017" s="2" t="n">
        <v>8</v>
      </c>
      <c r="B3017" s="2" t="n">
        <v>1965</v>
      </c>
      <c r="C3017" s="2" t="inlineStr">
        <is>
          <t>ATIVIDADE OP. EMP.</t>
        </is>
      </c>
      <c r="D3017" s="2" t="inlineStr">
        <is>
          <t>454854</t>
        </is>
      </c>
      <c r="E3017" s="2" t="inlineStr">
        <is>
          <t>Valquiria Da Silva Ribeiro</t>
        </is>
      </c>
      <c r="F3017" s="2" t="n">
        <v>583</v>
      </c>
      <c r="G3017" s="2" t="n">
        <v>86.04000000000001</v>
      </c>
      <c r="H3017" s="2" t="n">
        <v>7</v>
      </c>
      <c r="I3017" s="2" t="n">
        <v>0</v>
      </c>
      <c r="J3017" s="2" t="inlineStr">
        <is>
          <t>GPA</t>
        </is>
      </c>
      <c r="K3017" s="2">
        <f>IF(I3017&lt;&gt;"",I3017,IFERROR(INDEX(Base!$I:$I,MATCH(1,(Base!$C:$C=C3017)*(Base!$I:$I&lt;&gt;""),0)),0))</f>
        <v/>
      </c>
      <c r="L3017" s="2">
        <f>IF(AND(I3017="",K3017&gt;0),"SIM","NÃO")</f>
        <v/>
      </c>
      <c r="M3017" s="2">
        <f>IF(ISNUMBER(SEARCH("SEPARA",UPPER(C3017))),"NÃO","SIM")</f>
        <v/>
      </c>
      <c r="N3017" s="2">
        <f>IFERROR(H3017/K3017,0)</f>
        <v/>
      </c>
      <c r="O3017" s="2">
        <f>IF(M3017="NÃO","EXCLUÍDO",IF(N3017&lt;Premissas!$B$8,"&lt; 1,00",IF(N3017&lt;Premissas!$B$9,"1,00 – 1,19",IF(N3017&lt;Premissas!$B$10,"1,20 – 1,39",IF(N3017&lt;Premissas!$B$11,"1,40 – 1,59",IF(N3017&lt;Premissas!$B$12,"1,60 – 1,99","≥ 2,00"))))))</f>
        <v/>
      </c>
      <c r="P3017" s="5">
        <f>IF(OR(M3017="NÃO",N3017&lt;Premissas!$B$8),Premissas!$B$13,IF(N3017&lt;Premissas!$B$9,Premissas!$B$14,IF(N3017&lt;Premissas!$B$10,Premissas!$B$15,IF(N3017&lt;Premissas!$B$11,Premissas!$B$16,IF(N3017&lt;Premissas!$B$12,Premissas!$B$17,Premissas!$B$18)))))</f>
        <v/>
      </c>
      <c r="Q3017" s="5">
        <f>IFERROR(P3017/Premissas!$B$4,0)</f>
        <v/>
      </c>
    </row>
    <row r="3018">
      <c r="A3018" s="2" t="n">
        <v>8</v>
      </c>
      <c r="B3018" s="2" t="n">
        <v>1965</v>
      </c>
      <c r="C3018" s="2" t="inlineStr">
        <is>
          <t>ATIVIDADE OP. EMP.</t>
        </is>
      </c>
      <c r="D3018" s="2" t="inlineStr">
        <is>
          <t>456332</t>
        </is>
      </c>
      <c r="E3018" s="2" t="inlineStr">
        <is>
          <t>DAMIAO RUFINO</t>
        </is>
      </c>
      <c r="F3018" s="2" t="n">
        <v>37</v>
      </c>
      <c r="G3018" s="2" t="n">
        <v>21.8</v>
      </c>
      <c r="H3018" s="2" t="n">
        <v>2</v>
      </c>
      <c r="I3018" s="2" t="n">
        <v>0</v>
      </c>
      <c r="J3018" s="2" t="inlineStr">
        <is>
          <t>GPA</t>
        </is>
      </c>
      <c r="K3018" s="2">
        <f>IF(I3018&lt;&gt;"",I3018,IFERROR(INDEX(Base!$I:$I,MATCH(1,(Base!$C:$C=C3018)*(Base!$I:$I&lt;&gt;""),0)),0))</f>
        <v/>
      </c>
      <c r="L3018" s="2">
        <f>IF(AND(I3018="",K3018&gt;0),"SIM","NÃO")</f>
        <v/>
      </c>
      <c r="M3018" s="2">
        <f>IF(ISNUMBER(SEARCH("SEPARA",UPPER(C3018))),"NÃO","SIM")</f>
        <v/>
      </c>
      <c r="N3018" s="2">
        <f>IFERROR(H3018/K3018,0)</f>
        <v/>
      </c>
      <c r="O3018" s="2">
        <f>IF(M3018="NÃO","EXCLUÍDO",IF(N3018&lt;Premissas!$B$8,"&lt; 1,00",IF(N3018&lt;Premissas!$B$9,"1,00 – 1,19",IF(N3018&lt;Premissas!$B$10,"1,20 – 1,39",IF(N3018&lt;Premissas!$B$11,"1,40 – 1,59",IF(N3018&lt;Premissas!$B$12,"1,60 – 1,99","≥ 2,00"))))))</f>
        <v/>
      </c>
      <c r="P3018" s="5">
        <f>IF(OR(M3018="NÃO",N3018&lt;Premissas!$B$8),Premissas!$B$13,IF(N3018&lt;Premissas!$B$9,Premissas!$B$14,IF(N3018&lt;Premissas!$B$10,Premissas!$B$15,IF(N3018&lt;Premissas!$B$11,Premissas!$B$16,IF(N3018&lt;Premissas!$B$12,Premissas!$B$17,Premissas!$B$18)))))</f>
        <v/>
      </c>
      <c r="Q3018" s="5">
        <f>IFERROR(P3018/Premissas!$B$4,0)</f>
        <v/>
      </c>
    </row>
    <row r="3019">
      <c r="A3019" s="2" t="n">
        <v>8</v>
      </c>
      <c r="B3019" s="2" t="n">
        <v>1965</v>
      </c>
      <c r="C3019" s="2" t="inlineStr">
        <is>
          <t>CARREGAMENTO</t>
        </is>
      </c>
      <c r="D3019" s="2" t="inlineStr">
        <is>
          <t>4575156</t>
        </is>
      </c>
      <c r="E3019" s="2" t="inlineStr">
        <is>
          <t>Homero Anilis</t>
        </is>
      </c>
      <c r="F3019" s="2" t="n">
        <v>358</v>
      </c>
      <c r="G3019" s="2" t="n">
        <v>15.62</v>
      </c>
      <c r="H3019" s="2" t="n">
        <v>23</v>
      </c>
      <c r="I3019" s="2" t="n">
        <v>0</v>
      </c>
      <c r="J3019" s="2" t="inlineStr">
        <is>
          <t>GPA</t>
        </is>
      </c>
      <c r="K3019" s="2">
        <f>IF(I3019&lt;&gt;"",I3019,IFERROR(INDEX(Base!$I:$I,MATCH(1,(Base!$C:$C=C3019)*(Base!$I:$I&lt;&gt;""),0)),0))</f>
        <v/>
      </c>
      <c r="L3019" s="2">
        <f>IF(AND(I3019="",K3019&gt;0),"SIM","NÃO")</f>
        <v/>
      </c>
      <c r="M3019" s="2">
        <f>IF(ISNUMBER(SEARCH("SEPARA",UPPER(C3019))),"NÃO","SIM")</f>
        <v/>
      </c>
      <c r="N3019" s="2">
        <f>IFERROR(H3019/K3019,0)</f>
        <v/>
      </c>
      <c r="O3019" s="2">
        <f>IF(M3019="NÃO","EXCLUÍDO",IF(N3019&lt;Premissas!$B$8,"&lt; 1,00",IF(N3019&lt;Premissas!$B$9,"1,00 – 1,19",IF(N3019&lt;Premissas!$B$10,"1,20 – 1,39",IF(N3019&lt;Premissas!$B$11,"1,40 – 1,59",IF(N3019&lt;Premissas!$B$12,"1,60 – 1,99","≥ 2,00"))))))</f>
        <v/>
      </c>
      <c r="P3019" s="5">
        <f>IF(OR(M3019="NÃO",N3019&lt;Premissas!$B$8),Premissas!$B$13,IF(N3019&lt;Premissas!$B$9,Premissas!$B$14,IF(N3019&lt;Premissas!$B$10,Premissas!$B$15,IF(N3019&lt;Premissas!$B$11,Premissas!$B$16,IF(N3019&lt;Premissas!$B$12,Premissas!$B$17,Premissas!$B$18)))))</f>
        <v/>
      </c>
      <c r="Q3019" s="5">
        <f>IFERROR(P3019/Premissas!$B$4,0)</f>
        <v/>
      </c>
    </row>
    <row r="3020">
      <c r="A3020" s="2" t="n">
        <v>8</v>
      </c>
      <c r="B3020" s="2" t="n">
        <v>1965</v>
      </c>
      <c r="C3020" s="2" t="inlineStr">
        <is>
          <t>CARREGAMENTO</t>
        </is>
      </c>
      <c r="D3020" s="2" t="inlineStr">
        <is>
          <t>4576837</t>
        </is>
      </c>
      <c r="E3020" s="2" t="inlineStr">
        <is>
          <t>Elias Jose De Araujo</t>
        </is>
      </c>
      <c r="F3020" s="2" t="n">
        <v>1115</v>
      </c>
      <c r="G3020" s="2" t="n">
        <v>52.95</v>
      </c>
      <c r="H3020" s="2" t="n">
        <v>21</v>
      </c>
      <c r="I3020" s="2" t="n">
        <v>0</v>
      </c>
      <c r="J3020" s="2" t="inlineStr">
        <is>
          <t>GPA</t>
        </is>
      </c>
      <c r="K3020" s="2">
        <f>IF(I3020&lt;&gt;"",I3020,IFERROR(INDEX(Base!$I:$I,MATCH(1,(Base!$C:$C=C3020)*(Base!$I:$I&lt;&gt;""),0)),0))</f>
        <v/>
      </c>
      <c r="L3020" s="2">
        <f>IF(AND(I3020="",K3020&gt;0),"SIM","NÃO")</f>
        <v/>
      </c>
      <c r="M3020" s="2">
        <f>IF(ISNUMBER(SEARCH("SEPARA",UPPER(C3020))),"NÃO","SIM")</f>
        <v/>
      </c>
      <c r="N3020" s="2">
        <f>IFERROR(H3020/K3020,0)</f>
        <v/>
      </c>
      <c r="O3020" s="2">
        <f>IF(M3020="NÃO","EXCLUÍDO",IF(N3020&lt;Premissas!$B$8,"&lt; 1,00",IF(N3020&lt;Premissas!$B$9,"1,00 – 1,19",IF(N3020&lt;Premissas!$B$10,"1,20 – 1,39",IF(N3020&lt;Premissas!$B$11,"1,40 – 1,59",IF(N3020&lt;Premissas!$B$12,"1,60 – 1,99","≥ 2,00"))))))</f>
        <v/>
      </c>
      <c r="P3020" s="5">
        <f>IF(OR(M3020="NÃO",N3020&lt;Premissas!$B$8),Premissas!$B$13,IF(N3020&lt;Premissas!$B$9,Premissas!$B$14,IF(N3020&lt;Premissas!$B$10,Premissas!$B$15,IF(N3020&lt;Premissas!$B$11,Premissas!$B$16,IF(N3020&lt;Premissas!$B$12,Premissas!$B$17,Premissas!$B$18)))))</f>
        <v/>
      </c>
      <c r="Q3020" s="5">
        <f>IFERROR(P3020/Premissas!$B$4,0)</f>
        <v/>
      </c>
    </row>
    <row r="3021">
      <c r="A3021" s="2" t="n">
        <v>8</v>
      </c>
      <c r="B3021" s="2" t="n">
        <v>1965</v>
      </c>
      <c r="C3021" s="2" t="inlineStr">
        <is>
          <t>ATIVIDADE OP. EMP.</t>
        </is>
      </c>
      <c r="D3021" s="2" t="inlineStr">
        <is>
          <t>4577418</t>
        </is>
      </c>
      <c r="E3021" s="2" t="inlineStr">
        <is>
          <t>Edgar Veras Santos</t>
        </is>
      </c>
      <c r="F3021" s="2" t="n">
        <v>1941</v>
      </c>
      <c r="G3021" s="2" t="n">
        <v>143.41</v>
      </c>
      <c r="H3021" s="2" t="n">
        <v>14</v>
      </c>
      <c r="I3021" s="2" t="n">
        <v>0</v>
      </c>
      <c r="J3021" s="2" t="inlineStr">
        <is>
          <t>GPA</t>
        </is>
      </c>
      <c r="K3021" s="2">
        <f>IF(I3021&lt;&gt;"",I3021,IFERROR(INDEX(Base!$I:$I,MATCH(1,(Base!$C:$C=C3021)*(Base!$I:$I&lt;&gt;""),0)),0))</f>
        <v/>
      </c>
      <c r="L3021" s="2">
        <f>IF(AND(I3021="",K3021&gt;0),"SIM","NÃO")</f>
        <v/>
      </c>
      <c r="M3021" s="2">
        <f>IF(ISNUMBER(SEARCH("SEPARA",UPPER(C3021))),"NÃO","SIM")</f>
        <v/>
      </c>
      <c r="N3021" s="2">
        <f>IFERROR(H3021/K3021,0)</f>
        <v/>
      </c>
      <c r="O3021" s="2">
        <f>IF(M3021="NÃO","EXCLUÍDO",IF(N3021&lt;Premissas!$B$8,"&lt; 1,00",IF(N3021&lt;Premissas!$B$9,"1,00 – 1,19",IF(N3021&lt;Premissas!$B$10,"1,20 – 1,39",IF(N3021&lt;Premissas!$B$11,"1,40 – 1,59",IF(N3021&lt;Premissas!$B$12,"1,60 – 1,99","≥ 2,00"))))))</f>
        <v/>
      </c>
      <c r="P3021" s="5">
        <f>IF(OR(M3021="NÃO",N3021&lt;Premissas!$B$8),Premissas!$B$13,IF(N3021&lt;Premissas!$B$9,Premissas!$B$14,IF(N3021&lt;Premissas!$B$10,Premissas!$B$15,IF(N3021&lt;Premissas!$B$11,Premissas!$B$16,IF(N3021&lt;Premissas!$B$12,Premissas!$B$17,Premissas!$B$18)))))</f>
        <v/>
      </c>
      <c r="Q3021" s="5">
        <f>IFERROR(P3021/Premissas!$B$4,0)</f>
        <v/>
      </c>
    </row>
    <row r="3022">
      <c r="A3022" s="2" t="n">
        <v>8</v>
      </c>
      <c r="B3022" s="2" t="n">
        <v>1965</v>
      </c>
      <c r="C3022" s="2" t="inlineStr">
        <is>
          <t>ATIVIDADE OP. EMP.</t>
        </is>
      </c>
      <c r="D3022" s="2" t="inlineStr">
        <is>
          <t>4578775</t>
        </is>
      </c>
      <c r="E3022" s="2" t="inlineStr">
        <is>
          <t>JOSE INACIO SANTOS DE OLIVEIRA</t>
        </is>
      </c>
      <c r="F3022" s="2" t="n">
        <v>1790</v>
      </c>
      <c r="G3022" s="2" t="n">
        <v>212.91</v>
      </c>
      <c r="H3022" s="2" t="n">
        <v>8</v>
      </c>
      <c r="I3022" s="2" t="n">
        <v>0</v>
      </c>
      <c r="J3022" s="2" t="inlineStr">
        <is>
          <t>GPA</t>
        </is>
      </c>
      <c r="K3022" s="2">
        <f>IF(I3022&lt;&gt;"",I3022,IFERROR(INDEX(Base!$I:$I,MATCH(1,(Base!$C:$C=C3022)*(Base!$I:$I&lt;&gt;""),0)),0))</f>
        <v/>
      </c>
      <c r="L3022" s="2">
        <f>IF(AND(I3022="",K3022&gt;0),"SIM","NÃO")</f>
        <v/>
      </c>
      <c r="M3022" s="2">
        <f>IF(ISNUMBER(SEARCH("SEPARA",UPPER(C3022))),"NÃO","SIM")</f>
        <v/>
      </c>
      <c r="N3022" s="2">
        <f>IFERROR(H3022/K3022,0)</f>
        <v/>
      </c>
      <c r="O3022" s="2">
        <f>IF(M3022="NÃO","EXCLUÍDO",IF(N3022&lt;Premissas!$B$8,"&lt; 1,00",IF(N3022&lt;Premissas!$B$9,"1,00 – 1,19",IF(N3022&lt;Premissas!$B$10,"1,20 – 1,39",IF(N3022&lt;Premissas!$B$11,"1,40 – 1,59",IF(N3022&lt;Premissas!$B$12,"1,60 – 1,99","≥ 2,00"))))))</f>
        <v/>
      </c>
      <c r="P3022" s="5">
        <f>IF(OR(M3022="NÃO",N3022&lt;Premissas!$B$8),Premissas!$B$13,IF(N3022&lt;Premissas!$B$9,Premissas!$B$14,IF(N3022&lt;Premissas!$B$10,Premissas!$B$15,IF(N3022&lt;Premissas!$B$11,Premissas!$B$16,IF(N3022&lt;Premissas!$B$12,Premissas!$B$17,Premissas!$B$18)))))</f>
        <v/>
      </c>
      <c r="Q3022" s="5">
        <f>IFERROR(P3022/Premissas!$B$4,0)</f>
        <v/>
      </c>
    </row>
    <row r="3023">
      <c r="A3023" s="2" t="n">
        <v>8</v>
      </c>
      <c r="B3023" s="2" t="n">
        <v>1965</v>
      </c>
      <c r="C3023" s="2" t="inlineStr">
        <is>
          <t>CARREGAMENTO</t>
        </is>
      </c>
      <c r="D3023" s="2" t="inlineStr">
        <is>
          <t>4596943</t>
        </is>
      </c>
      <c r="E3023" s="2" t="inlineStr">
        <is>
          <t>Bruno Alves Dos Santos</t>
        </is>
      </c>
      <c r="F3023" s="2" t="n">
        <v>600</v>
      </c>
      <c r="G3023" s="2" t="n">
        <v>34.24</v>
      </c>
      <c r="H3023" s="2" t="n">
        <v>18</v>
      </c>
      <c r="I3023" s="2" t="n">
        <v>0</v>
      </c>
      <c r="J3023" s="2" t="inlineStr">
        <is>
          <t>GPA</t>
        </is>
      </c>
      <c r="K3023" s="2">
        <f>IF(I3023&lt;&gt;"",I3023,IFERROR(INDEX(Base!$I:$I,MATCH(1,(Base!$C:$C=C3023)*(Base!$I:$I&lt;&gt;""),0)),0))</f>
        <v/>
      </c>
      <c r="L3023" s="2">
        <f>IF(AND(I3023="",K3023&gt;0),"SIM","NÃO")</f>
        <v/>
      </c>
      <c r="M3023" s="2">
        <f>IF(ISNUMBER(SEARCH("SEPARA",UPPER(C3023))),"NÃO","SIM")</f>
        <v/>
      </c>
      <c r="N3023" s="2">
        <f>IFERROR(H3023/K3023,0)</f>
        <v/>
      </c>
      <c r="O3023" s="2">
        <f>IF(M3023="NÃO","EXCLUÍDO",IF(N3023&lt;Premissas!$B$8,"&lt; 1,00",IF(N3023&lt;Premissas!$B$9,"1,00 – 1,19",IF(N3023&lt;Premissas!$B$10,"1,20 – 1,39",IF(N3023&lt;Premissas!$B$11,"1,40 – 1,59",IF(N3023&lt;Premissas!$B$12,"1,60 – 1,99","≥ 2,00"))))))</f>
        <v/>
      </c>
      <c r="P3023" s="5">
        <f>IF(OR(M3023="NÃO",N3023&lt;Premissas!$B$8),Premissas!$B$13,IF(N3023&lt;Premissas!$B$9,Premissas!$B$14,IF(N3023&lt;Premissas!$B$10,Premissas!$B$15,IF(N3023&lt;Premissas!$B$11,Premissas!$B$16,IF(N3023&lt;Premissas!$B$12,Premissas!$B$17,Premissas!$B$18)))))</f>
        <v/>
      </c>
      <c r="Q3023" s="5">
        <f>IFERROR(P3023/Premissas!$B$4,0)</f>
        <v/>
      </c>
    </row>
    <row r="3024">
      <c r="A3024" s="2" t="n">
        <v>8</v>
      </c>
      <c r="B3024" s="2" t="n">
        <v>1965</v>
      </c>
      <c r="C3024" s="2" t="inlineStr">
        <is>
          <t>SEPARACAO</t>
        </is>
      </c>
      <c r="D3024" s="2" t="inlineStr">
        <is>
          <t>4864824</t>
        </is>
      </c>
      <c r="E3024" s="2" t="inlineStr">
        <is>
          <t>Carlos Vinicius Carmo</t>
        </is>
      </c>
      <c r="F3024" s="2" t="n">
        <v>576</v>
      </c>
      <c r="G3024" s="2" t="n">
        <v>20.76</v>
      </c>
      <c r="H3024" s="2" t="n">
        <v>28</v>
      </c>
      <c r="I3024" s="2" t="n">
        <v/>
      </c>
      <c r="J3024" s="2" t="inlineStr">
        <is>
          <t>GPA</t>
        </is>
      </c>
      <c r="K3024" s="2">
        <f>IF(I3024&lt;&gt;"",I3024,IFERROR(INDEX(Base!$I:$I,MATCH(1,(Base!$C:$C=C3024)*(Base!$I:$I&lt;&gt;""),0)),0))</f>
        <v/>
      </c>
      <c r="L3024" s="2">
        <f>IF(AND(I3024="",K3024&gt;0),"SIM","NÃO")</f>
        <v/>
      </c>
      <c r="M3024" s="2">
        <f>IF(ISNUMBER(SEARCH("SEPARA",UPPER(C3024))),"NÃO","SIM")</f>
        <v/>
      </c>
      <c r="N3024" s="2">
        <f>IFERROR(H3024/K3024,0)</f>
        <v/>
      </c>
      <c r="O3024" s="2">
        <f>IF(M3024="NÃO","EXCLUÍDO",IF(N3024&lt;Premissas!$B$8,"&lt; 1,00",IF(N3024&lt;Premissas!$B$9,"1,00 – 1,19",IF(N3024&lt;Premissas!$B$10,"1,20 – 1,39",IF(N3024&lt;Premissas!$B$11,"1,40 – 1,59",IF(N3024&lt;Premissas!$B$12,"1,60 – 1,99","≥ 2,00"))))))</f>
        <v/>
      </c>
      <c r="P3024" s="5">
        <f>IF(OR(M3024="NÃO",N3024&lt;Premissas!$B$8),Premissas!$B$13,IF(N3024&lt;Premissas!$B$9,Premissas!$B$14,IF(N3024&lt;Premissas!$B$10,Premissas!$B$15,IF(N3024&lt;Premissas!$B$11,Premissas!$B$16,IF(N3024&lt;Premissas!$B$12,Premissas!$B$17,Premissas!$B$18)))))</f>
        <v/>
      </c>
      <c r="Q3024" s="5">
        <f>IFERROR(P3024/Premissas!$B$4,0)</f>
        <v/>
      </c>
    </row>
    <row r="3025">
      <c r="A3025" s="2" t="n">
        <v>8</v>
      </c>
      <c r="B3025" s="2" t="n">
        <v>1965</v>
      </c>
      <c r="C3025" s="2" t="inlineStr">
        <is>
          <t>CARREGAMENTO</t>
        </is>
      </c>
      <c r="D3025" s="2" t="inlineStr">
        <is>
          <t>4864905</t>
        </is>
      </c>
      <c r="E3025" s="2" t="inlineStr">
        <is>
          <t>EDIMAR DE OLIVEIRA DA SILVA</t>
        </is>
      </c>
      <c r="F3025" s="2" t="n">
        <v>1069</v>
      </c>
      <c r="G3025" s="2" t="n">
        <v>62.85</v>
      </c>
      <c r="H3025" s="2" t="n">
        <v>17</v>
      </c>
      <c r="I3025" s="2" t="n">
        <v>0</v>
      </c>
      <c r="J3025" s="2" t="inlineStr">
        <is>
          <t>GPA</t>
        </is>
      </c>
      <c r="K3025" s="2">
        <f>IF(I3025&lt;&gt;"",I3025,IFERROR(INDEX(Base!$I:$I,MATCH(1,(Base!$C:$C=C3025)*(Base!$I:$I&lt;&gt;""),0)),0))</f>
        <v/>
      </c>
      <c r="L3025" s="2">
        <f>IF(AND(I3025="",K3025&gt;0),"SIM","NÃO")</f>
        <v/>
      </c>
      <c r="M3025" s="2">
        <f>IF(ISNUMBER(SEARCH("SEPARA",UPPER(C3025))),"NÃO","SIM")</f>
        <v/>
      </c>
      <c r="N3025" s="2">
        <f>IFERROR(H3025/K3025,0)</f>
        <v/>
      </c>
      <c r="O3025" s="2">
        <f>IF(M3025="NÃO","EXCLUÍDO",IF(N3025&lt;Premissas!$B$8,"&lt; 1,00",IF(N3025&lt;Premissas!$B$9,"1,00 – 1,19",IF(N3025&lt;Premissas!$B$10,"1,20 – 1,39",IF(N3025&lt;Premissas!$B$11,"1,40 – 1,59",IF(N3025&lt;Premissas!$B$12,"1,60 – 1,99","≥ 2,00"))))))</f>
        <v/>
      </c>
      <c r="P3025" s="5">
        <f>IF(OR(M3025="NÃO",N3025&lt;Premissas!$B$8),Premissas!$B$13,IF(N3025&lt;Premissas!$B$9,Premissas!$B$14,IF(N3025&lt;Premissas!$B$10,Premissas!$B$15,IF(N3025&lt;Premissas!$B$11,Premissas!$B$16,IF(N3025&lt;Premissas!$B$12,Premissas!$B$17,Premissas!$B$18)))))</f>
        <v/>
      </c>
      <c r="Q3025" s="5">
        <f>IFERROR(P3025/Premissas!$B$4,0)</f>
        <v/>
      </c>
    </row>
    <row r="3026">
      <c r="A3026" s="2" t="n">
        <v>8</v>
      </c>
      <c r="B3026" s="2" t="n">
        <v>1965</v>
      </c>
      <c r="C3026" s="2" t="inlineStr">
        <is>
          <t>ATIVIDADE OP. EMP.</t>
        </is>
      </c>
      <c r="D3026" s="2" t="inlineStr">
        <is>
          <t>495124</t>
        </is>
      </c>
      <c r="E3026" s="2" t="inlineStr">
        <is>
          <t>Maria Ionete Martins</t>
        </is>
      </c>
      <c r="F3026" s="2" t="n">
        <v>1265</v>
      </c>
      <c r="G3026" s="2" t="n">
        <v>178.73</v>
      </c>
      <c r="H3026" s="2" t="n">
        <v>7</v>
      </c>
      <c r="I3026" s="2" t="n">
        <v>0</v>
      </c>
      <c r="J3026" s="2" t="inlineStr">
        <is>
          <t>GPA</t>
        </is>
      </c>
      <c r="K3026" s="2">
        <f>IF(I3026&lt;&gt;"",I3026,IFERROR(INDEX(Base!$I:$I,MATCH(1,(Base!$C:$C=C3026)*(Base!$I:$I&lt;&gt;""),0)),0))</f>
        <v/>
      </c>
      <c r="L3026" s="2">
        <f>IF(AND(I3026="",K3026&gt;0),"SIM","NÃO")</f>
        <v/>
      </c>
      <c r="M3026" s="2">
        <f>IF(ISNUMBER(SEARCH("SEPARA",UPPER(C3026))),"NÃO","SIM")</f>
        <v/>
      </c>
      <c r="N3026" s="2">
        <f>IFERROR(H3026/K3026,0)</f>
        <v/>
      </c>
      <c r="O3026" s="2">
        <f>IF(M3026="NÃO","EXCLUÍDO",IF(N3026&lt;Premissas!$B$8,"&lt; 1,00",IF(N3026&lt;Premissas!$B$9,"1,00 – 1,19",IF(N3026&lt;Premissas!$B$10,"1,20 – 1,39",IF(N3026&lt;Premissas!$B$11,"1,40 – 1,59",IF(N3026&lt;Premissas!$B$12,"1,60 – 1,99","≥ 2,00"))))))</f>
        <v/>
      </c>
      <c r="P3026" s="5">
        <f>IF(OR(M3026="NÃO",N3026&lt;Premissas!$B$8),Premissas!$B$13,IF(N3026&lt;Premissas!$B$9,Premissas!$B$14,IF(N3026&lt;Premissas!$B$10,Premissas!$B$15,IF(N3026&lt;Premissas!$B$11,Premissas!$B$16,IF(N3026&lt;Premissas!$B$12,Premissas!$B$17,Premissas!$B$18)))))</f>
        <v/>
      </c>
      <c r="Q3026" s="5">
        <f>IFERROR(P3026/Premissas!$B$4,0)</f>
        <v/>
      </c>
    </row>
    <row r="3027">
      <c r="A3027" s="2" t="n">
        <v>8</v>
      </c>
      <c r="B3027" s="2" t="n">
        <v>1965</v>
      </c>
      <c r="C3027" s="2" t="inlineStr">
        <is>
          <t>CARREGAMENTO</t>
        </is>
      </c>
      <c r="D3027" s="2" t="inlineStr">
        <is>
          <t>4979559</t>
        </is>
      </c>
      <c r="E3027" s="2" t="inlineStr">
        <is>
          <t>WILLIAM DOS SANTOS CAETANO</t>
        </is>
      </c>
      <c r="F3027" s="2" t="n">
        <v>196</v>
      </c>
      <c r="G3027" s="2" t="n">
        <v>16.43</v>
      </c>
      <c r="H3027" s="2" t="n">
        <v>12</v>
      </c>
      <c r="I3027" s="2" t="n">
        <v>0</v>
      </c>
      <c r="J3027" s="2" t="inlineStr">
        <is>
          <t>GPA</t>
        </is>
      </c>
      <c r="K3027" s="2">
        <f>IF(I3027&lt;&gt;"",I3027,IFERROR(INDEX(Base!$I:$I,MATCH(1,(Base!$C:$C=C3027)*(Base!$I:$I&lt;&gt;""),0)),0))</f>
        <v/>
      </c>
      <c r="L3027" s="2">
        <f>IF(AND(I3027="",K3027&gt;0),"SIM","NÃO")</f>
        <v/>
      </c>
      <c r="M3027" s="2">
        <f>IF(ISNUMBER(SEARCH("SEPARA",UPPER(C3027))),"NÃO","SIM")</f>
        <v/>
      </c>
      <c r="N3027" s="2">
        <f>IFERROR(H3027/K3027,0)</f>
        <v/>
      </c>
      <c r="O3027" s="2">
        <f>IF(M3027="NÃO","EXCLUÍDO",IF(N3027&lt;Premissas!$B$8,"&lt; 1,00",IF(N3027&lt;Premissas!$B$9,"1,00 – 1,19",IF(N3027&lt;Premissas!$B$10,"1,20 – 1,39",IF(N3027&lt;Premissas!$B$11,"1,40 – 1,59",IF(N3027&lt;Premissas!$B$12,"1,60 – 1,99","≥ 2,00"))))))</f>
        <v/>
      </c>
      <c r="P3027" s="5">
        <f>IF(OR(M3027="NÃO",N3027&lt;Premissas!$B$8),Premissas!$B$13,IF(N3027&lt;Premissas!$B$9,Premissas!$B$14,IF(N3027&lt;Premissas!$B$10,Premissas!$B$15,IF(N3027&lt;Premissas!$B$11,Premissas!$B$16,IF(N3027&lt;Premissas!$B$12,Premissas!$B$17,Premissas!$B$18)))))</f>
        <v/>
      </c>
      <c r="Q3027" s="5">
        <f>IFERROR(P3027/Premissas!$B$4,0)</f>
        <v/>
      </c>
    </row>
    <row r="3028">
      <c r="A3028" s="2" t="n">
        <v>8</v>
      </c>
      <c r="B3028" s="2" t="n">
        <v>1965</v>
      </c>
      <c r="C3028" s="2" t="inlineStr">
        <is>
          <t>RECEBIMENTO</t>
        </is>
      </c>
      <c r="D3028" s="2" t="inlineStr">
        <is>
          <t>4979559</t>
        </is>
      </c>
      <c r="E3028" s="2" t="inlineStr">
        <is>
          <t>WILLIAM DOS SANTOS CAETANO</t>
        </is>
      </c>
      <c r="F3028" s="2" t="n">
        <v>1</v>
      </c>
      <c r="G3028" s="2" t="n">
        <v>0.68</v>
      </c>
      <c r="H3028" s="2" t="n">
        <v>1</v>
      </c>
      <c r="I3028" s="2" t="n">
        <v>0</v>
      </c>
      <c r="J3028" s="2" t="inlineStr">
        <is>
          <t>GPA</t>
        </is>
      </c>
      <c r="K3028" s="2">
        <f>IF(I3028&lt;&gt;"",I3028,IFERROR(INDEX(Base!$I:$I,MATCH(1,(Base!$C:$C=C3028)*(Base!$I:$I&lt;&gt;""),0)),0))</f>
        <v/>
      </c>
      <c r="L3028" s="2">
        <f>IF(AND(I3028="",K3028&gt;0),"SIM","NÃO")</f>
        <v/>
      </c>
      <c r="M3028" s="2">
        <f>IF(ISNUMBER(SEARCH("SEPARA",UPPER(C3028))),"NÃO","SIM")</f>
        <v/>
      </c>
      <c r="N3028" s="2">
        <f>IFERROR(H3028/K3028,0)</f>
        <v/>
      </c>
      <c r="O3028" s="2">
        <f>IF(M3028="NÃO","EXCLUÍDO",IF(N3028&lt;Premissas!$B$8,"&lt; 1,00",IF(N3028&lt;Premissas!$B$9,"1,00 – 1,19",IF(N3028&lt;Premissas!$B$10,"1,20 – 1,39",IF(N3028&lt;Premissas!$B$11,"1,40 – 1,59",IF(N3028&lt;Premissas!$B$12,"1,60 – 1,99","≥ 2,00"))))))</f>
        <v/>
      </c>
      <c r="P3028" s="5">
        <f>IF(OR(M3028="NÃO",N3028&lt;Premissas!$B$8),Premissas!$B$13,IF(N3028&lt;Premissas!$B$9,Premissas!$B$14,IF(N3028&lt;Premissas!$B$10,Premissas!$B$15,IF(N3028&lt;Premissas!$B$11,Premissas!$B$16,IF(N3028&lt;Premissas!$B$12,Premissas!$B$17,Premissas!$B$18)))))</f>
        <v/>
      </c>
      <c r="Q3028" s="5">
        <f>IFERROR(P3028/Premissas!$B$4,0)</f>
        <v/>
      </c>
    </row>
    <row r="3029">
      <c r="A3029" s="2" t="n">
        <v>8</v>
      </c>
      <c r="B3029" s="2" t="n">
        <v>1965</v>
      </c>
      <c r="C3029" s="2" t="inlineStr">
        <is>
          <t>SEPARACAO</t>
        </is>
      </c>
      <c r="D3029" s="2" t="inlineStr">
        <is>
          <t>4979559</t>
        </is>
      </c>
      <c r="E3029" s="2" t="inlineStr">
        <is>
          <t>WILLIAM DOS SANTOS CAETANO</t>
        </is>
      </c>
      <c r="F3029" s="2" t="n">
        <v>757</v>
      </c>
      <c r="G3029" s="2" t="n">
        <v>18.14</v>
      </c>
      <c r="H3029" s="2" t="n">
        <v>42</v>
      </c>
      <c r="I3029" s="2" t="n">
        <v/>
      </c>
      <c r="J3029" s="2" t="inlineStr">
        <is>
          <t>GPA</t>
        </is>
      </c>
      <c r="K3029" s="2">
        <f>IF(I3029&lt;&gt;"",I3029,IFERROR(INDEX(Base!$I:$I,MATCH(1,(Base!$C:$C=C3029)*(Base!$I:$I&lt;&gt;""),0)),0))</f>
        <v/>
      </c>
      <c r="L3029" s="2">
        <f>IF(AND(I3029="",K3029&gt;0),"SIM","NÃO")</f>
        <v/>
      </c>
      <c r="M3029" s="2">
        <f>IF(ISNUMBER(SEARCH("SEPARA",UPPER(C3029))),"NÃO","SIM")</f>
        <v/>
      </c>
      <c r="N3029" s="2">
        <f>IFERROR(H3029/K3029,0)</f>
        <v/>
      </c>
      <c r="O3029" s="2">
        <f>IF(M3029="NÃO","EXCLUÍDO",IF(N3029&lt;Premissas!$B$8,"&lt; 1,00",IF(N3029&lt;Premissas!$B$9,"1,00 – 1,19",IF(N3029&lt;Premissas!$B$10,"1,20 – 1,39",IF(N3029&lt;Premissas!$B$11,"1,40 – 1,59",IF(N3029&lt;Premissas!$B$12,"1,60 – 1,99","≥ 2,00"))))))</f>
        <v/>
      </c>
      <c r="P3029" s="5">
        <f>IF(OR(M3029="NÃO",N3029&lt;Premissas!$B$8),Premissas!$B$13,IF(N3029&lt;Premissas!$B$9,Premissas!$B$14,IF(N3029&lt;Premissas!$B$10,Premissas!$B$15,IF(N3029&lt;Premissas!$B$11,Premissas!$B$16,IF(N3029&lt;Premissas!$B$12,Premissas!$B$17,Premissas!$B$18)))))</f>
        <v/>
      </c>
      <c r="Q3029" s="5">
        <f>IFERROR(P3029/Premissas!$B$4,0)</f>
        <v/>
      </c>
    </row>
    <row r="3030">
      <c r="A3030" s="2" t="n">
        <v>8</v>
      </c>
      <c r="B3030" s="2" t="n">
        <v>1965</v>
      </c>
      <c r="C3030" s="2" t="inlineStr">
        <is>
          <t>SEPARACAO</t>
        </is>
      </c>
      <c r="D3030" s="2" t="inlineStr">
        <is>
          <t>4989040</t>
        </is>
      </c>
      <c r="E3030" s="2" t="inlineStr">
        <is>
          <t>RAFAEL DE CASTRO PEREIRA</t>
        </is>
      </c>
      <c r="F3030" s="2" t="n">
        <v>3420</v>
      </c>
      <c r="G3030" s="2" t="n">
        <v>90.45</v>
      </c>
      <c r="H3030" s="2" t="n">
        <v>38</v>
      </c>
      <c r="I3030" s="2" t="n">
        <v/>
      </c>
      <c r="J3030" s="2" t="inlineStr">
        <is>
          <t>GPA</t>
        </is>
      </c>
      <c r="K3030" s="2">
        <f>IF(I3030&lt;&gt;"",I3030,IFERROR(INDEX(Base!$I:$I,MATCH(1,(Base!$C:$C=C3030)*(Base!$I:$I&lt;&gt;""),0)),0))</f>
        <v/>
      </c>
      <c r="L3030" s="2">
        <f>IF(AND(I3030="",K3030&gt;0),"SIM","NÃO")</f>
        <v/>
      </c>
      <c r="M3030" s="2">
        <f>IF(ISNUMBER(SEARCH("SEPARA",UPPER(C3030))),"NÃO","SIM")</f>
        <v/>
      </c>
      <c r="N3030" s="2">
        <f>IFERROR(H3030/K3030,0)</f>
        <v/>
      </c>
      <c r="O3030" s="2">
        <f>IF(M3030="NÃO","EXCLUÍDO",IF(N3030&lt;Premissas!$B$8,"&lt; 1,00",IF(N3030&lt;Premissas!$B$9,"1,00 – 1,19",IF(N3030&lt;Premissas!$B$10,"1,20 – 1,39",IF(N3030&lt;Premissas!$B$11,"1,40 – 1,59",IF(N3030&lt;Premissas!$B$12,"1,60 – 1,99","≥ 2,00"))))))</f>
        <v/>
      </c>
      <c r="P3030" s="5">
        <f>IF(OR(M3030="NÃO",N3030&lt;Premissas!$B$8),Premissas!$B$13,IF(N3030&lt;Premissas!$B$9,Premissas!$B$14,IF(N3030&lt;Premissas!$B$10,Premissas!$B$15,IF(N3030&lt;Premissas!$B$11,Premissas!$B$16,IF(N3030&lt;Premissas!$B$12,Premissas!$B$17,Premissas!$B$18)))))</f>
        <v/>
      </c>
      <c r="Q3030" s="5">
        <f>IFERROR(P3030/Premissas!$B$4,0)</f>
        <v/>
      </c>
    </row>
    <row r="3031">
      <c r="A3031" s="2" t="n">
        <v>8</v>
      </c>
      <c r="B3031" s="2" t="n">
        <v>1965</v>
      </c>
      <c r="C3031" s="2" t="inlineStr">
        <is>
          <t>ATIVIDADE OP. EMP.</t>
        </is>
      </c>
      <c r="D3031" s="2" t="inlineStr">
        <is>
          <t>4990137</t>
        </is>
      </c>
      <c r="E3031" s="2" t="inlineStr">
        <is>
          <t>Erivaldo Oliveira Da Silva</t>
        </is>
      </c>
      <c r="F3031" s="2" t="n">
        <v>1942</v>
      </c>
      <c r="G3031" s="2" t="n">
        <v>152.94</v>
      </c>
      <c r="H3031" s="2" t="n">
        <v>13</v>
      </c>
      <c r="I3031" s="2" t="n">
        <v>0</v>
      </c>
      <c r="J3031" s="2" t="inlineStr">
        <is>
          <t>GPA</t>
        </is>
      </c>
      <c r="K3031" s="2">
        <f>IF(I3031&lt;&gt;"",I3031,IFERROR(INDEX(Base!$I:$I,MATCH(1,(Base!$C:$C=C3031)*(Base!$I:$I&lt;&gt;""),0)),0))</f>
        <v/>
      </c>
      <c r="L3031" s="2">
        <f>IF(AND(I3031="",K3031&gt;0),"SIM","NÃO")</f>
        <v/>
      </c>
      <c r="M3031" s="2">
        <f>IF(ISNUMBER(SEARCH("SEPARA",UPPER(C3031))),"NÃO","SIM")</f>
        <v/>
      </c>
      <c r="N3031" s="2">
        <f>IFERROR(H3031/K3031,0)</f>
        <v/>
      </c>
      <c r="O3031" s="2">
        <f>IF(M3031="NÃO","EXCLUÍDO",IF(N3031&lt;Premissas!$B$8,"&lt; 1,00",IF(N3031&lt;Premissas!$B$9,"1,00 – 1,19",IF(N3031&lt;Premissas!$B$10,"1,20 – 1,39",IF(N3031&lt;Premissas!$B$11,"1,40 – 1,59",IF(N3031&lt;Premissas!$B$12,"1,60 – 1,99","≥ 2,00"))))))</f>
        <v/>
      </c>
      <c r="P3031" s="5">
        <f>IF(OR(M3031="NÃO",N3031&lt;Premissas!$B$8),Premissas!$B$13,IF(N3031&lt;Premissas!$B$9,Premissas!$B$14,IF(N3031&lt;Premissas!$B$10,Premissas!$B$15,IF(N3031&lt;Premissas!$B$11,Premissas!$B$16,IF(N3031&lt;Premissas!$B$12,Premissas!$B$17,Premissas!$B$18)))))</f>
        <v/>
      </c>
      <c r="Q3031" s="5">
        <f>IFERROR(P3031/Premissas!$B$4,0)</f>
        <v/>
      </c>
    </row>
    <row r="3032">
      <c r="A3032" s="2" t="n">
        <v>8</v>
      </c>
      <c r="B3032" s="2" t="n">
        <v>1965</v>
      </c>
      <c r="C3032" s="2" t="inlineStr">
        <is>
          <t>SEPARACAO</t>
        </is>
      </c>
      <c r="D3032" s="2" t="inlineStr">
        <is>
          <t>5001838</t>
        </is>
      </c>
      <c r="E3032" s="2" t="inlineStr">
        <is>
          <t>Debora Vieira Ferreira</t>
        </is>
      </c>
      <c r="F3032" s="2" t="n">
        <v>1384</v>
      </c>
      <c r="G3032" s="2" t="n">
        <v>13.56</v>
      </c>
      <c r="H3032" s="2" t="n">
        <v>102</v>
      </c>
      <c r="I3032" s="2" t="n">
        <v/>
      </c>
      <c r="J3032" s="2" t="inlineStr">
        <is>
          <t>GPA</t>
        </is>
      </c>
      <c r="K3032" s="2">
        <f>IF(I3032&lt;&gt;"",I3032,IFERROR(INDEX(Base!$I:$I,MATCH(1,(Base!$C:$C=C3032)*(Base!$I:$I&lt;&gt;""),0)),0))</f>
        <v/>
      </c>
      <c r="L3032" s="2">
        <f>IF(AND(I3032="",K3032&gt;0),"SIM","NÃO")</f>
        <v/>
      </c>
      <c r="M3032" s="2">
        <f>IF(ISNUMBER(SEARCH("SEPARA",UPPER(C3032))),"NÃO","SIM")</f>
        <v/>
      </c>
      <c r="N3032" s="2">
        <f>IFERROR(H3032/K3032,0)</f>
        <v/>
      </c>
      <c r="O3032" s="2">
        <f>IF(M3032="NÃO","EXCLUÍDO",IF(N3032&lt;Premissas!$B$8,"&lt; 1,00",IF(N3032&lt;Premissas!$B$9,"1,00 – 1,19",IF(N3032&lt;Premissas!$B$10,"1,20 – 1,39",IF(N3032&lt;Premissas!$B$11,"1,40 – 1,59",IF(N3032&lt;Premissas!$B$12,"1,60 – 1,99","≥ 2,00"))))))</f>
        <v/>
      </c>
      <c r="P3032" s="5">
        <f>IF(OR(M3032="NÃO",N3032&lt;Premissas!$B$8),Premissas!$B$13,IF(N3032&lt;Premissas!$B$9,Premissas!$B$14,IF(N3032&lt;Premissas!$B$10,Premissas!$B$15,IF(N3032&lt;Premissas!$B$11,Premissas!$B$16,IF(N3032&lt;Premissas!$B$12,Premissas!$B$17,Premissas!$B$18)))))</f>
        <v/>
      </c>
      <c r="Q3032" s="5">
        <f>IFERROR(P3032/Premissas!$B$4,0)</f>
        <v/>
      </c>
    </row>
    <row r="3033">
      <c r="A3033" s="2" t="n">
        <v>8</v>
      </c>
      <c r="B3033" s="2" t="n">
        <v>1965</v>
      </c>
      <c r="C3033" s="2" t="inlineStr">
        <is>
          <t>CARREGAMENTO</t>
        </is>
      </c>
      <c r="D3033" s="2" t="inlineStr">
        <is>
          <t>500233</t>
        </is>
      </c>
      <c r="E3033" s="2" t="inlineStr">
        <is>
          <t>Sidenilton Santos Da Conceicao</t>
        </is>
      </c>
      <c r="F3033" s="2" t="n">
        <v>149</v>
      </c>
      <c r="G3033" s="2" t="n">
        <v>19.14</v>
      </c>
      <c r="H3033" s="2" t="n">
        <v>8</v>
      </c>
      <c r="I3033" s="2" t="n">
        <v>0</v>
      </c>
      <c r="J3033" s="2" t="inlineStr">
        <is>
          <t>GPA</t>
        </is>
      </c>
      <c r="K3033" s="2">
        <f>IF(I3033&lt;&gt;"",I3033,IFERROR(INDEX(Base!$I:$I,MATCH(1,(Base!$C:$C=C3033)*(Base!$I:$I&lt;&gt;""),0)),0))</f>
        <v/>
      </c>
      <c r="L3033" s="2">
        <f>IF(AND(I3033="",K3033&gt;0),"SIM","NÃO")</f>
        <v/>
      </c>
      <c r="M3033" s="2">
        <f>IF(ISNUMBER(SEARCH("SEPARA",UPPER(C3033))),"NÃO","SIM")</f>
        <v/>
      </c>
      <c r="N3033" s="2">
        <f>IFERROR(H3033/K3033,0)</f>
        <v/>
      </c>
      <c r="O3033" s="2">
        <f>IF(M3033="NÃO","EXCLUÍDO",IF(N3033&lt;Premissas!$B$8,"&lt; 1,00",IF(N3033&lt;Premissas!$B$9,"1,00 – 1,19",IF(N3033&lt;Premissas!$B$10,"1,20 – 1,39",IF(N3033&lt;Premissas!$B$11,"1,40 – 1,59",IF(N3033&lt;Premissas!$B$12,"1,60 – 1,99","≥ 2,00"))))))</f>
        <v/>
      </c>
      <c r="P3033" s="5">
        <f>IF(OR(M3033="NÃO",N3033&lt;Premissas!$B$8),Premissas!$B$13,IF(N3033&lt;Premissas!$B$9,Premissas!$B$14,IF(N3033&lt;Premissas!$B$10,Premissas!$B$15,IF(N3033&lt;Premissas!$B$11,Premissas!$B$16,IF(N3033&lt;Premissas!$B$12,Premissas!$B$17,Premissas!$B$18)))))</f>
        <v/>
      </c>
      <c r="Q3033" s="5">
        <f>IFERROR(P3033/Premissas!$B$4,0)</f>
        <v/>
      </c>
    </row>
    <row r="3034">
      <c r="A3034" s="2" t="n">
        <v>8</v>
      </c>
      <c r="B3034" s="2" t="n">
        <v>1965</v>
      </c>
      <c r="C3034" s="2" t="inlineStr">
        <is>
          <t>SEPARACAO</t>
        </is>
      </c>
      <c r="D3034" s="2" t="inlineStr">
        <is>
          <t>500233</t>
        </is>
      </c>
      <c r="E3034" s="2" t="inlineStr">
        <is>
          <t>Sidenilton Santos Da Conceicao</t>
        </is>
      </c>
      <c r="F3034" s="2" t="n">
        <v>561</v>
      </c>
      <c r="G3034" s="2" t="n">
        <v>15.8</v>
      </c>
      <c r="H3034" s="2" t="n">
        <v>36</v>
      </c>
      <c r="I3034" s="2" t="n">
        <v/>
      </c>
      <c r="J3034" s="2" t="inlineStr">
        <is>
          <t>GPA</t>
        </is>
      </c>
      <c r="K3034" s="2">
        <f>IF(I3034&lt;&gt;"",I3034,IFERROR(INDEX(Base!$I:$I,MATCH(1,(Base!$C:$C=C3034)*(Base!$I:$I&lt;&gt;""),0)),0))</f>
        <v/>
      </c>
      <c r="L3034" s="2">
        <f>IF(AND(I3034="",K3034&gt;0),"SIM","NÃO")</f>
        <v/>
      </c>
      <c r="M3034" s="2">
        <f>IF(ISNUMBER(SEARCH("SEPARA",UPPER(C3034))),"NÃO","SIM")</f>
        <v/>
      </c>
      <c r="N3034" s="2">
        <f>IFERROR(H3034/K3034,0)</f>
        <v/>
      </c>
      <c r="O3034" s="2">
        <f>IF(M3034="NÃO","EXCLUÍDO",IF(N3034&lt;Premissas!$B$8,"&lt; 1,00",IF(N3034&lt;Premissas!$B$9,"1,00 – 1,19",IF(N3034&lt;Premissas!$B$10,"1,20 – 1,39",IF(N3034&lt;Premissas!$B$11,"1,40 – 1,59",IF(N3034&lt;Premissas!$B$12,"1,60 – 1,99","≥ 2,00"))))))</f>
        <v/>
      </c>
      <c r="P3034" s="5">
        <f>IF(OR(M3034="NÃO",N3034&lt;Premissas!$B$8),Premissas!$B$13,IF(N3034&lt;Premissas!$B$9,Premissas!$B$14,IF(N3034&lt;Premissas!$B$10,Premissas!$B$15,IF(N3034&lt;Premissas!$B$11,Premissas!$B$16,IF(N3034&lt;Premissas!$B$12,Premissas!$B$17,Premissas!$B$18)))))</f>
        <v/>
      </c>
      <c r="Q3034" s="5">
        <f>IFERROR(P3034/Premissas!$B$4,0)</f>
        <v/>
      </c>
    </row>
    <row r="3035">
      <c r="A3035" s="2" t="n">
        <v>8</v>
      </c>
      <c r="B3035" s="2" t="n">
        <v>1965</v>
      </c>
      <c r="C3035" s="2" t="inlineStr">
        <is>
          <t>SEPARACAO</t>
        </is>
      </c>
      <c r="D3035" s="2" t="inlineStr">
        <is>
          <t>5011175</t>
        </is>
      </c>
      <c r="E3035" s="2" t="inlineStr">
        <is>
          <t>Clevisson Santos Do Nascimento</t>
        </is>
      </c>
      <c r="F3035" s="2" t="n">
        <v>5363</v>
      </c>
      <c r="G3035" s="2" t="n">
        <v>113.05</v>
      </c>
      <c r="H3035" s="2" t="n">
        <v>47</v>
      </c>
      <c r="I3035" s="2" t="n">
        <v/>
      </c>
      <c r="J3035" s="2" t="inlineStr">
        <is>
          <t>GPA</t>
        </is>
      </c>
      <c r="K3035" s="2">
        <f>IF(I3035&lt;&gt;"",I3035,IFERROR(INDEX(Base!$I:$I,MATCH(1,(Base!$C:$C=C3035)*(Base!$I:$I&lt;&gt;""),0)),0))</f>
        <v/>
      </c>
      <c r="L3035" s="2">
        <f>IF(AND(I3035="",K3035&gt;0),"SIM","NÃO")</f>
        <v/>
      </c>
      <c r="M3035" s="2">
        <f>IF(ISNUMBER(SEARCH("SEPARA",UPPER(C3035))),"NÃO","SIM")</f>
        <v/>
      </c>
      <c r="N3035" s="2">
        <f>IFERROR(H3035/K3035,0)</f>
        <v/>
      </c>
      <c r="O3035" s="2">
        <f>IF(M3035="NÃO","EXCLUÍDO",IF(N3035&lt;Premissas!$B$8,"&lt; 1,00",IF(N3035&lt;Premissas!$B$9,"1,00 – 1,19",IF(N3035&lt;Premissas!$B$10,"1,20 – 1,39",IF(N3035&lt;Premissas!$B$11,"1,40 – 1,59",IF(N3035&lt;Premissas!$B$12,"1,60 – 1,99","≥ 2,00"))))))</f>
        <v/>
      </c>
      <c r="P3035" s="5">
        <f>IF(OR(M3035="NÃO",N3035&lt;Premissas!$B$8),Premissas!$B$13,IF(N3035&lt;Premissas!$B$9,Premissas!$B$14,IF(N3035&lt;Premissas!$B$10,Premissas!$B$15,IF(N3035&lt;Premissas!$B$11,Premissas!$B$16,IF(N3035&lt;Premissas!$B$12,Premissas!$B$17,Premissas!$B$18)))))</f>
        <v/>
      </c>
      <c r="Q3035" s="5">
        <f>IFERROR(P3035/Premissas!$B$4,0)</f>
        <v/>
      </c>
    </row>
    <row r="3036">
      <c r="A3036" s="2" t="n">
        <v>8</v>
      </c>
      <c r="B3036" s="2" t="n">
        <v>1965</v>
      </c>
      <c r="C3036" s="2" t="inlineStr">
        <is>
          <t>ATIVIDADE OP. EMP.</t>
        </is>
      </c>
      <c r="D3036" s="2" t="inlineStr">
        <is>
          <t>5061148</t>
        </is>
      </c>
      <c r="E3036" s="2" t="inlineStr">
        <is>
          <t>EDUARDO HENRIQUE BORGES</t>
        </is>
      </c>
      <c r="F3036" s="2" t="n">
        <v>3754</v>
      </c>
      <c r="G3036" s="2" t="n">
        <v>199.57</v>
      </c>
      <c r="H3036" s="2" t="n">
        <v>19</v>
      </c>
      <c r="I3036" s="2" t="n">
        <v>0</v>
      </c>
      <c r="J3036" s="2" t="inlineStr">
        <is>
          <t>GPA</t>
        </is>
      </c>
      <c r="K3036" s="2">
        <f>IF(I3036&lt;&gt;"",I3036,IFERROR(INDEX(Base!$I:$I,MATCH(1,(Base!$C:$C=C3036)*(Base!$I:$I&lt;&gt;""),0)),0))</f>
        <v/>
      </c>
      <c r="L3036" s="2">
        <f>IF(AND(I3036="",K3036&gt;0),"SIM","NÃO")</f>
        <v/>
      </c>
      <c r="M3036" s="2">
        <f>IF(ISNUMBER(SEARCH("SEPARA",UPPER(C3036))),"NÃO","SIM")</f>
        <v/>
      </c>
      <c r="N3036" s="2">
        <f>IFERROR(H3036/K3036,0)</f>
        <v/>
      </c>
      <c r="O3036" s="2">
        <f>IF(M3036="NÃO","EXCLUÍDO",IF(N3036&lt;Premissas!$B$8,"&lt; 1,00",IF(N3036&lt;Premissas!$B$9,"1,00 – 1,19",IF(N3036&lt;Premissas!$B$10,"1,20 – 1,39",IF(N3036&lt;Premissas!$B$11,"1,40 – 1,59",IF(N3036&lt;Premissas!$B$12,"1,60 – 1,99","≥ 2,00"))))))</f>
        <v/>
      </c>
      <c r="P3036" s="5">
        <f>IF(OR(M3036="NÃO",N3036&lt;Premissas!$B$8),Premissas!$B$13,IF(N3036&lt;Premissas!$B$9,Premissas!$B$14,IF(N3036&lt;Premissas!$B$10,Premissas!$B$15,IF(N3036&lt;Premissas!$B$11,Premissas!$B$16,IF(N3036&lt;Premissas!$B$12,Premissas!$B$17,Premissas!$B$18)))))</f>
        <v/>
      </c>
      <c r="Q3036" s="5">
        <f>IFERROR(P3036/Premissas!$B$4,0)</f>
        <v/>
      </c>
    </row>
    <row r="3037">
      <c r="A3037" s="2" t="n">
        <v>8</v>
      </c>
      <c r="B3037" s="2" t="n">
        <v>1965</v>
      </c>
      <c r="C3037" s="2" t="inlineStr">
        <is>
          <t>CARREGAMENTO</t>
        </is>
      </c>
      <c r="D3037" s="2" t="inlineStr">
        <is>
          <t>5066190</t>
        </is>
      </c>
      <c r="E3037" s="2" t="inlineStr">
        <is>
          <t>Iderval Dias Feitosa</t>
        </is>
      </c>
      <c r="F3037" s="2" t="n">
        <v>2791</v>
      </c>
      <c r="G3037" s="2" t="n">
        <v>56.42</v>
      </c>
      <c r="H3037" s="2" t="n">
        <v>49</v>
      </c>
      <c r="I3037" s="2" t="n">
        <v>0</v>
      </c>
      <c r="J3037" s="2" t="inlineStr">
        <is>
          <t>GPA</t>
        </is>
      </c>
      <c r="K3037" s="2">
        <f>IF(I3037&lt;&gt;"",I3037,IFERROR(INDEX(Base!$I:$I,MATCH(1,(Base!$C:$C=C3037)*(Base!$I:$I&lt;&gt;""),0)),0))</f>
        <v/>
      </c>
      <c r="L3037" s="2">
        <f>IF(AND(I3037="",K3037&gt;0),"SIM","NÃO")</f>
        <v/>
      </c>
      <c r="M3037" s="2">
        <f>IF(ISNUMBER(SEARCH("SEPARA",UPPER(C3037))),"NÃO","SIM")</f>
        <v/>
      </c>
      <c r="N3037" s="2">
        <f>IFERROR(H3037/K3037,0)</f>
        <v/>
      </c>
      <c r="O3037" s="2">
        <f>IF(M3037="NÃO","EXCLUÍDO",IF(N3037&lt;Premissas!$B$8,"&lt; 1,00",IF(N3037&lt;Premissas!$B$9,"1,00 – 1,19",IF(N3037&lt;Premissas!$B$10,"1,20 – 1,39",IF(N3037&lt;Premissas!$B$11,"1,40 – 1,59",IF(N3037&lt;Premissas!$B$12,"1,60 – 1,99","≥ 2,00"))))))</f>
        <v/>
      </c>
      <c r="P3037" s="5">
        <f>IF(OR(M3037="NÃO",N3037&lt;Premissas!$B$8),Premissas!$B$13,IF(N3037&lt;Premissas!$B$9,Premissas!$B$14,IF(N3037&lt;Premissas!$B$10,Premissas!$B$15,IF(N3037&lt;Premissas!$B$11,Premissas!$B$16,IF(N3037&lt;Premissas!$B$12,Premissas!$B$17,Premissas!$B$18)))))</f>
        <v/>
      </c>
      <c r="Q3037" s="5">
        <f>IFERROR(P3037/Premissas!$B$4,0)</f>
        <v/>
      </c>
    </row>
    <row r="3038">
      <c r="A3038" s="2" t="n">
        <v>8</v>
      </c>
      <c r="B3038" s="2" t="n">
        <v>1965</v>
      </c>
      <c r="C3038" s="2" t="inlineStr">
        <is>
          <t>PUXADA RECEB</t>
        </is>
      </c>
      <c r="D3038" s="2" t="inlineStr">
        <is>
          <t>5066190</t>
        </is>
      </c>
      <c r="E3038" s="2" t="inlineStr">
        <is>
          <t>Iderval Dias Feitosa</t>
        </is>
      </c>
      <c r="F3038" s="2" t="n">
        <v>3</v>
      </c>
      <c r="G3038" s="2" t="n">
        <v>0.22</v>
      </c>
      <c r="H3038" s="2" t="n">
        <v>14</v>
      </c>
      <c r="I3038" s="2" t="n">
        <v>0</v>
      </c>
      <c r="J3038" s="2" t="inlineStr">
        <is>
          <t>GPA</t>
        </is>
      </c>
      <c r="K3038" s="2">
        <f>IF(I3038&lt;&gt;"",I3038,IFERROR(INDEX(Base!$I:$I,MATCH(1,(Base!$C:$C=C3038)*(Base!$I:$I&lt;&gt;""),0)),0))</f>
        <v/>
      </c>
      <c r="L3038" s="2">
        <f>IF(AND(I3038="",K3038&gt;0),"SIM","NÃO")</f>
        <v/>
      </c>
      <c r="M3038" s="2">
        <f>IF(ISNUMBER(SEARCH("SEPARA",UPPER(C3038))),"NÃO","SIM")</f>
        <v/>
      </c>
      <c r="N3038" s="2">
        <f>IFERROR(H3038/K3038,0)</f>
        <v/>
      </c>
      <c r="O3038" s="2">
        <f>IF(M3038="NÃO","EXCLUÍDO",IF(N3038&lt;Premissas!$B$8,"&lt; 1,00",IF(N3038&lt;Premissas!$B$9,"1,00 – 1,19",IF(N3038&lt;Premissas!$B$10,"1,20 – 1,39",IF(N3038&lt;Premissas!$B$11,"1,40 – 1,59",IF(N3038&lt;Premissas!$B$12,"1,60 – 1,99","≥ 2,00"))))))</f>
        <v/>
      </c>
      <c r="P3038" s="5">
        <f>IF(OR(M3038="NÃO",N3038&lt;Premissas!$B$8),Premissas!$B$13,IF(N3038&lt;Premissas!$B$9,Premissas!$B$14,IF(N3038&lt;Premissas!$B$10,Premissas!$B$15,IF(N3038&lt;Premissas!$B$11,Premissas!$B$16,IF(N3038&lt;Premissas!$B$12,Premissas!$B$17,Premissas!$B$18)))))</f>
        <v/>
      </c>
      <c r="Q3038" s="5">
        <f>IFERROR(P3038/Premissas!$B$4,0)</f>
        <v/>
      </c>
    </row>
    <row r="3039">
      <c r="A3039" s="2" t="n">
        <v>8</v>
      </c>
      <c r="B3039" s="2" t="n">
        <v>1965</v>
      </c>
      <c r="C3039" s="2" t="inlineStr">
        <is>
          <t>ATIVIDADE OP. EMP.</t>
        </is>
      </c>
      <c r="D3039" s="2" t="inlineStr">
        <is>
          <t>5081696</t>
        </is>
      </c>
      <c r="E3039" s="2" t="inlineStr">
        <is>
          <t>CELIO JOSE DOS SANTOS</t>
        </is>
      </c>
      <c r="F3039" s="2" t="n">
        <v>1933</v>
      </c>
      <c r="G3039" s="2" t="n">
        <v>206.02</v>
      </c>
      <c r="H3039" s="2" t="n">
        <v>9</v>
      </c>
      <c r="I3039" s="2" t="n">
        <v>0</v>
      </c>
      <c r="J3039" s="2" t="inlineStr">
        <is>
          <t>GPA</t>
        </is>
      </c>
      <c r="K3039" s="2">
        <f>IF(I3039&lt;&gt;"",I3039,IFERROR(INDEX(Base!$I:$I,MATCH(1,(Base!$C:$C=C3039)*(Base!$I:$I&lt;&gt;""),0)),0))</f>
        <v/>
      </c>
      <c r="L3039" s="2">
        <f>IF(AND(I3039="",K3039&gt;0),"SIM","NÃO")</f>
        <v/>
      </c>
      <c r="M3039" s="2">
        <f>IF(ISNUMBER(SEARCH("SEPARA",UPPER(C3039))),"NÃO","SIM")</f>
        <v/>
      </c>
      <c r="N3039" s="2">
        <f>IFERROR(H3039/K3039,0)</f>
        <v/>
      </c>
      <c r="O3039" s="2">
        <f>IF(M3039="NÃO","EXCLUÍDO",IF(N3039&lt;Premissas!$B$8,"&lt; 1,00",IF(N3039&lt;Premissas!$B$9,"1,00 – 1,19",IF(N3039&lt;Premissas!$B$10,"1,20 – 1,39",IF(N3039&lt;Premissas!$B$11,"1,40 – 1,59",IF(N3039&lt;Premissas!$B$12,"1,60 – 1,99","≥ 2,00"))))))</f>
        <v/>
      </c>
      <c r="P3039" s="5">
        <f>IF(OR(M3039="NÃO",N3039&lt;Premissas!$B$8),Premissas!$B$13,IF(N3039&lt;Premissas!$B$9,Premissas!$B$14,IF(N3039&lt;Premissas!$B$10,Premissas!$B$15,IF(N3039&lt;Premissas!$B$11,Premissas!$B$16,IF(N3039&lt;Premissas!$B$12,Premissas!$B$17,Premissas!$B$18)))))</f>
        <v/>
      </c>
      <c r="Q3039" s="5">
        <f>IFERROR(P3039/Premissas!$B$4,0)</f>
        <v/>
      </c>
    </row>
    <row r="3040">
      <c r="A3040" s="2" t="n">
        <v>8</v>
      </c>
      <c r="B3040" s="2" t="n">
        <v>1965</v>
      </c>
      <c r="C3040" s="2" t="inlineStr">
        <is>
          <t>RECEBIMENTO</t>
        </is>
      </c>
      <c r="D3040" s="2" t="inlineStr">
        <is>
          <t>5113687</t>
        </is>
      </c>
      <c r="E3040" s="2" t="inlineStr">
        <is>
          <t>Kawan Dickson Jesus Dos Santos</t>
        </is>
      </c>
      <c r="F3040" s="2" t="n">
        <v>10</v>
      </c>
      <c r="G3040" s="2" t="n">
        <v>0.19</v>
      </c>
      <c r="H3040" s="2" t="n">
        <v>53</v>
      </c>
      <c r="I3040" s="2" t="n">
        <v>0</v>
      </c>
      <c r="J3040" s="2" t="inlineStr">
        <is>
          <t>GPA</t>
        </is>
      </c>
      <c r="K3040" s="2">
        <f>IF(I3040&lt;&gt;"",I3040,IFERROR(INDEX(Base!$I:$I,MATCH(1,(Base!$C:$C=C3040)*(Base!$I:$I&lt;&gt;""),0)),0))</f>
        <v/>
      </c>
      <c r="L3040" s="2">
        <f>IF(AND(I3040="",K3040&gt;0),"SIM","NÃO")</f>
        <v/>
      </c>
      <c r="M3040" s="2">
        <f>IF(ISNUMBER(SEARCH("SEPARA",UPPER(C3040))),"NÃO","SIM")</f>
        <v/>
      </c>
      <c r="N3040" s="2">
        <f>IFERROR(H3040/K3040,0)</f>
        <v/>
      </c>
      <c r="O3040" s="2">
        <f>IF(M3040="NÃO","EXCLUÍDO",IF(N3040&lt;Premissas!$B$8,"&lt; 1,00",IF(N3040&lt;Premissas!$B$9,"1,00 – 1,19",IF(N3040&lt;Premissas!$B$10,"1,20 – 1,39",IF(N3040&lt;Premissas!$B$11,"1,40 – 1,59",IF(N3040&lt;Premissas!$B$12,"1,60 – 1,99","≥ 2,00"))))))</f>
        <v/>
      </c>
      <c r="P3040" s="5">
        <f>IF(OR(M3040="NÃO",N3040&lt;Premissas!$B$8),Premissas!$B$13,IF(N3040&lt;Premissas!$B$9,Premissas!$B$14,IF(N3040&lt;Premissas!$B$10,Premissas!$B$15,IF(N3040&lt;Premissas!$B$11,Premissas!$B$16,IF(N3040&lt;Premissas!$B$12,Premissas!$B$17,Premissas!$B$18)))))</f>
        <v/>
      </c>
      <c r="Q3040" s="5">
        <f>IFERROR(P3040/Premissas!$B$4,0)</f>
        <v/>
      </c>
    </row>
    <row r="3041">
      <c r="A3041" s="2" t="n">
        <v>8</v>
      </c>
      <c r="B3041" s="2" t="n">
        <v>1965</v>
      </c>
      <c r="C3041" s="2" t="inlineStr">
        <is>
          <t>ATIVIDADE OP. EMP.</t>
        </is>
      </c>
      <c r="D3041" s="2" t="inlineStr">
        <is>
          <t>5115418</t>
        </is>
      </c>
      <c r="E3041" s="2" t="inlineStr">
        <is>
          <t>Diego Rodrigues Hidalgo</t>
        </is>
      </c>
      <c r="F3041" s="2" t="n">
        <v>5159</v>
      </c>
      <c r="G3041" s="2" t="n">
        <v>168.47</v>
      </c>
      <c r="H3041" s="2" t="n">
        <v>31</v>
      </c>
      <c r="I3041" s="2" t="n">
        <v>0</v>
      </c>
      <c r="J3041" s="2" t="inlineStr">
        <is>
          <t>GPA</t>
        </is>
      </c>
      <c r="K3041" s="2">
        <f>IF(I3041&lt;&gt;"",I3041,IFERROR(INDEX(Base!$I:$I,MATCH(1,(Base!$C:$C=C3041)*(Base!$I:$I&lt;&gt;""),0)),0))</f>
        <v/>
      </c>
      <c r="L3041" s="2">
        <f>IF(AND(I3041="",K3041&gt;0),"SIM","NÃO")</f>
        <v/>
      </c>
      <c r="M3041" s="2">
        <f>IF(ISNUMBER(SEARCH("SEPARA",UPPER(C3041))),"NÃO","SIM")</f>
        <v/>
      </c>
      <c r="N3041" s="2">
        <f>IFERROR(H3041/K3041,0)</f>
        <v/>
      </c>
      <c r="O3041" s="2">
        <f>IF(M3041="NÃO","EXCLUÍDO",IF(N3041&lt;Premissas!$B$8,"&lt; 1,00",IF(N3041&lt;Premissas!$B$9,"1,00 – 1,19",IF(N3041&lt;Premissas!$B$10,"1,20 – 1,39",IF(N3041&lt;Premissas!$B$11,"1,40 – 1,59",IF(N3041&lt;Premissas!$B$12,"1,60 – 1,99","≥ 2,00"))))))</f>
        <v/>
      </c>
      <c r="P3041" s="5">
        <f>IF(OR(M3041="NÃO",N3041&lt;Premissas!$B$8),Premissas!$B$13,IF(N3041&lt;Premissas!$B$9,Premissas!$B$14,IF(N3041&lt;Premissas!$B$10,Premissas!$B$15,IF(N3041&lt;Premissas!$B$11,Premissas!$B$16,IF(N3041&lt;Premissas!$B$12,Premissas!$B$17,Premissas!$B$18)))))</f>
        <v/>
      </c>
      <c r="Q3041" s="5">
        <f>IFERROR(P3041/Premissas!$B$4,0)</f>
        <v/>
      </c>
    </row>
    <row r="3042">
      <c r="A3042" s="2" t="n">
        <v>8</v>
      </c>
      <c r="B3042" s="2" t="n">
        <v>1965</v>
      </c>
      <c r="C3042" s="2" t="inlineStr">
        <is>
          <t>CARREGAMENTO</t>
        </is>
      </c>
      <c r="D3042" s="2" t="inlineStr">
        <is>
          <t>5122490</t>
        </is>
      </c>
      <c r="E3042" s="2" t="inlineStr">
        <is>
          <t>Luciano Silva Lopes</t>
        </is>
      </c>
      <c r="F3042" s="2" t="n">
        <v>1980</v>
      </c>
      <c r="G3042" s="2" t="n">
        <v>55.45</v>
      </c>
      <c r="H3042" s="2" t="n">
        <v>36</v>
      </c>
      <c r="I3042" s="2" t="n">
        <v>0</v>
      </c>
      <c r="J3042" s="2" t="inlineStr">
        <is>
          <t>GPA</t>
        </is>
      </c>
      <c r="K3042" s="2">
        <f>IF(I3042&lt;&gt;"",I3042,IFERROR(INDEX(Base!$I:$I,MATCH(1,(Base!$C:$C=C3042)*(Base!$I:$I&lt;&gt;""),0)),0))</f>
        <v/>
      </c>
      <c r="L3042" s="2">
        <f>IF(AND(I3042="",K3042&gt;0),"SIM","NÃO")</f>
        <v/>
      </c>
      <c r="M3042" s="2">
        <f>IF(ISNUMBER(SEARCH("SEPARA",UPPER(C3042))),"NÃO","SIM")</f>
        <v/>
      </c>
      <c r="N3042" s="2">
        <f>IFERROR(H3042/K3042,0)</f>
        <v/>
      </c>
      <c r="O3042" s="2">
        <f>IF(M3042="NÃO","EXCLUÍDO",IF(N3042&lt;Premissas!$B$8,"&lt; 1,00",IF(N3042&lt;Premissas!$B$9,"1,00 – 1,19",IF(N3042&lt;Premissas!$B$10,"1,20 – 1,39",IF(N3042&lt;Premissas!$B$11,"1,40 – 1,59",IF(N3042&lt;Premissas!$B$12,"1,60 – 1,99","≥ 2,00"))))))</f>
        <v/>
      </c>
      <c r="P3042" s="5">
        <f>IF(OR(M3042="NÃO",N3042&lt;Premissas!$B$8),Premissas!$B$13,IF(N3042&lt;Premissas!$B$9,Premissas!$B$14,IF(N3042&lt;Premissas!$B$10,Premissas!$B$15,IF(N3042&lt;Premissas!$B$11,Premissas!$B$16,IF(N3042&lt;Premissas!$B$12,Premissas!$B$17,Premissas!$B$18)))))</f>
        <v/>
      </c>
      <c r="Q3042" s="5">
        <f>IFERROR(P3042/Premissas!$B$4,0)</f>
        <v/>
      </c>
    </row>
    <row r="3043">
      <c r="A3043" s="2" t="n">
        <v>8</v>
      </c>
      <c r="B3043" s="2" t="n">
        <v>1965</v>
      </c>
      <c r="C3043" s="2" t="inlineStr">
        <is>
          <t>PUXADA RECEB</t>
        </is>
      </c>
      <c r="D3043" s="2" t="inlineStr">
        <is>
          <t>5122490</t>
        </is>
      </c>
      <c r="E3043" s="2" t="inlineStr">
        <is>
          <t>Luciano Silva Lopes</t>
        </is>
      </c>
      <c r="F3043" s="2" t="n">
        <v>2</v>
      </c>
      <c r="G3043" s="2" t="n">
        <v>0.58</v>
      </c>
      <c r="H3043" s="2" t="n">
        <v>3</v>
      </c>
      <c r="I3043" s="2" t="n">
        <v>0</v>
      </c>
      <c r="J3043" s="2" t="inlineStr">
        <is>
          <t>GPA</t>
        </is>
      </c>
      <c r="K3043" s="2">
        <f>IF(I3043&lt;&gt;"",I3043,IFERROR(INDEX(Base!$I:$I,MATCH(1,(Base!$C:$C=C3043)*(Base!$I:$I&lt;&gt;""),0)),0))</f>
        <v/>
      </c>
      <c r="L3043" s="2">
        <f>IF(AND(I3043="",K3043&gt;0),"SIM","NÃO")</f>
        <v/>
      </c>
      <c r="M3043" s="2">
        <f>IF(ISNUMBER(SEARCH("SEPARA",UPPER(C3043))),"NÃO","SIM")</f>
        <v/>
      </c>
      <c r="N3043" s="2">
        <f>IFERROR(H3043/K3043,0)</f>
        <v/>
      </c>
      <c r="O3043" s="2">
        <f>IF(M3043="NÃO","EXCLUÍDO",IF(N3043&lt;Premissas!$B$8,"&lt; 1,00",IF(N3043&lt;Premissas!$B$9,"1,00 – 1,19",IF(N3043&lt;Premissas!$B$10,"1,20 – 1,39",IF(N3043&lt;Premissas!$B$11,"1,40 – 1,59",IF(N3043&lt;Premissas!$B$12,"1,60 – 1,99","≥ 2,00"))))))</f>
        <v/>
      </c>
      <c r="P3043" s="5">
        <f>IF(OR(M3043="NÃO",N3043&lt;Premissas!$B$8),Premissas!$B$13,IF(N3043&lt;Premissas!$B$9,Premissas!$B$14,IF(N3043&lt;Premissas!$B$10,Premissas!$B$15,IF(N3043&lt;Premissas!$B$11,Premissas!$B$16,IF(N3043&lt;Premissas!$B$12,Premissas!$B$17,Premissas!$B$18)))))</f>
        <v/>
      </c>
      <c r="Q3043" s="5">
        <f>IFERROR(P3043/Premissas!$B$4,0)</f>
        <v/>
      </c>
    </row>
    <row r="3044">
      <c r="A3044" s="2" t="n">
        <v>8</v>
      </c>
      <c r="B3044" s="2" t="n">
        <v>1965</v>
      </c>
      <c r="C3044" s="2" t="inlineStr">
        <is>
          <t>PUXADA RECEB</t>
        </is>
      </c>
      <c r="D3044" s="2" t="inlineStr">
        <is>
          <t>5128552</t>
        </is>
      </c>
      <c r="E3044" s="2" t="inlineStr">
        <is>
          <t>Vinicius Azevedo Do Carmo</t>
        </is>
      </c>
      <c r="F3044" s="2" t="n">
        <v>100</v>
      </c>
      <c r="G3044" s="2" t="n">
        <v>103.74</v>
      </c>
      <c r="H3044" s="2" t="n">
        <v>1</v>
      </c>
      <c r="I3044" s="2" t="n">
        <v>0</v>
      </c>
      <c r="J3044" s="2" t="inlineStr">
        <is>
          <t>GPA</t>
        </is>
      </c>
      <c r="K3044" s="2">
        <f>IF(I3044&lt;&gt;"",I3044,IFERROR(INDEX(Base!$I:$I,MATCH(1,(Base!$C:$C=C3044)*(Base!$I:$I&lt;&gt;""),0)),0))</f>
        <v/>
      </c>
      <c r="L3044" s="2">
        <f>IF(AND(I3044="",K3044&gt;0),"SIM","NÃO")</f>
        <v/>
      </c>
      <c r="M3044" s="2">
        <f>IF(ISNUMBER(SEARCH("SEPARA",UPPER(C3044))),"NÃO","SIM")</f>
        <v/>
      </c>
      <c r="N3044" s="2">
        <f>IFERROR(H3044/K3044,0)</f>
        <v/>
      </c>
      <c r="O3044" s="2">
        <f>IF(M3044="NÃO","EXCLUÍDO",IF(N3044&lt;Premissas!$B$8,"&lt; 1,00",IF(N3044&lt;Premissas!$B$9,"1,00 – 1,19",IF(N3044&lt;Premissas!$B$10,"1,20 – 1,39",IF(N3044&lt;Premissas!$B$11,"1,40 – 1,59",IF(N3044&lt;Premissas!$B$12,"1,60 – 1,99","≥ 2,00"))))))</f>
        <v/>
      </c>
      <c r="P3044" s="5">
        <f>IF(OR(M3044="NÃO",N3044&lt;Premissas!$B$8),Premissas!$B$13,IF(N3044&lt;Premissas!$B$9,Premissas!$B$14,IF(N3044&lt;Premissas!$B$10,Premissas!$B$15,IF(N3044&lt;Premissas!$B$11,Premissas!$B$16,IF(N3044&lt;Premissas!$B$12,Premissas!$B$17,Premissas!$B$18)))))</f>
        <v/>
      </c>
      <c r="Q3044" s="5">
        <f>IFERROR(P3044/Premissas!$B$4,0)</f>
        <v/>
      </c>
    </row>
    <row r="3045">
      <c r="A3045" s="2" t="n">
        <v>8</v>
      </c>
      <c r="B3045" s="2" t="n">
        <v>1965</v>
      </c>
      <c r="C3045" s="2" t="inlineStr">
        <is>
          <t>ATIVIDADE OP. EMP.</t>
        </is>
      </c>
      <c r="D3045" s="2" t="inlineStr">
        <is>
          <t>513395</t>
        </is>
      </c>
      <c r="E3045" s="2" t="inlineStr">
        <is>
          <t>Uberlandia De Lima E Silva</t>
        </is>
      </c>
      <c r="F3045" s="2" t="n">
        <v>1053</v>
      </c>
      <c r="G3045" s="2" t="n">
        <v>176.92</v>
      </c>
      <c r="H3045" s="2" t="n">
        <v>6</v>
      </c>
      <c r="I3045" s="2" t="n">
        <v>0</v>
      </c>
      <c r="J3045" s="2" t="inlineStr">
        <is>
          <t>GPA</t>
        </is>
      </c>
      <c r="K3045" s="2">
        <f>IF(I3045&lt;&gt;"",I3045,IFERROR(INDEX(Base!$I:$I,MATCH(1,(Base!$C:$C=C3045)*(Base!$I:$I&lt;&gt;""),0)),0))</f>
        <v/>
      </c>
      <c r="L3045" s="2">
        <f>IF(AND(I3045="",K3045&gt;0),"SIM","NÃO")</f>
        <v/>
      </c>
      <c r="M3045" s="2">
        <f>IF(ISNUMBER(SEARCH("SEPARA",UPPER(C3045))),"NÃO","SIM")</f>
        <v/>
      </c>
      <c r="N3045" s="2">
        <f>IFERROR(H3045/K3045,0)</f>
        <v/>
      </c>
      <c r="O3045" s="2">
        <f>IF(M3045="NÃO","EXCLUÍDO",IF(N3045&lt;Premissas!$B$8,"&lt; 1,00",IF(N3045&lt;Premissas!$B$9,"1,00 – 1,19",IF(N3045&lt;Premissas!$B$10,"1,20 – 1,39",IF(N3045&lt;Premissas!$B$11,"1,40 – 1,59",IF(N3045&lt;Premissas!$B$12,"1,60 – 1,99","≥ 2,00"))))))</f>
        <v/>
      </c>
      <c r="P3045" s="5">
        <f>IF(OR(M3045="NÃO",N3045&lt;Premissas!$B$8),Premissas!$B$13,IF(N3045&lt;Premissas!$B$9,Premissas!$B$14,IF(N3045&lt;Premissas!$B$10,Premissas!$B$15,IF(N3045&lt;Premissas!$B$11,Premissas!$B$16,IF(N3045&lt;Premissas!$B$12,Premissas!$B$17,Premissas!$B$18)))))</f>
        <v/>
      </c>
      <c r="Q3045" s="5">
        <f>IFERROR(P3045/Premissas!$B$4,0)</f>
        <v/>
      </c>
    </row>
    <row r="3046">
      <c r="A3046" s="2" t="n">
        <v>8</v>
      </c>
      <c r="B3046" s="2" t="n">
        <v>1965</v>
      </c>
      <c r="C3046" s="2" t="inlineStr">
        <is>
          <t>CARREGAMENTO</t>
        </is>
      </c>
      <c r="D3046" s="2" t="inlineStr">
        <is>
          <t>5144280</t>
        </is>
      </c>
      <c r="E3046" s="2" t="inlineStr">
        <is>
          <t>Tiago Farias Da Costa</t>
        </is>
      </c>
      <c r="F3046" s="2" t="n">
        <v>206</v>
      </c>
      <c r="G3046" s="2" t="n">
        <v>34.29</v>
      </c>
      <c r="H3046" s="2" t="n">
        <v>6</v>
      </c>
      <c r="I3046" s="2" t="n">
        <v>0</v>
      </c>
      <c r="J3046" s="2" t="inlineStr">
        <is>
          <t>GPA</t>
        </is>
      </c>
      <c r="K3046" s="2">
        <f>IF(I3046&lt;&gt;"",I3046,IFERROR(INDEX(Base!$I:$I,MATCH(1,(Base!$C:$C=C3046)*(Base!$I:$I&lt;&gt;""),0)),0))</f>
        <v/>
      </c>
      <c r="L3046" s="2">
        <f>IF(AND(I3046="",K3046&gt;0),"SIM","NÃO")</f>
        <v/>
      </c>
      <c r="M3046" s="2">
        <f>IF(ISNUMBER(SEARCH("SEPARA",UPPER(C3046))),"NÃO","SIM")</f>
        <v/>
      </c>
      <c r="N3046" s="2">
        <f>IFERROR(H3046/K3046,0)</f>
        <v/>
      </c>
      <c r="O3046" s="2">
        <f>IF(M3046="NÃO","EXCLUÍDO",IF(N3046&lt;Premissas!$B$8,"&lt; 1,00",IF(N3046&lt;Premissas!$B$9,"1,00 – 1,19",IF(N3046&lt;Premissas!$B$10,"1,20 – 1,39",IF(N3046&lt;Premissas!$B$11,"1,40 – 1,59",IF(N3046&lt;Premissas!$B$12,"1,60 – 1,99","≥ 2,00"))))))</f>
        <v/>
      </c>
      <c r="P3046" s="5">
        <f>IF(OR(M3046="NÃO",N3046&lt;Premissas!$B$8),Premissas!$B$13,IF(N3046&lt;Premissas!$B$9,Premissas!$B$14,IF(N3046&lt;Premissas!$B$10,Premissas!$B$15,IF(N3046&lt;Premissas!$B$11,Premissas!$B$16,IF(N3046&lt;Premissas!$B$12,Premissas!$B$17,Premissas!$B$18)))))</f>
        <v/>
      </c>
      <c r="Q3046" s="5">
        <f>IFERROR(P3046/Premissas!$B$4,0)</f>
        <v/>
      </c>
    </row>
    <row r="3047">
      <c r="A3047" s="2" t="n">
        <v>8</v>
      </c>
      <c r="B3047" s="2" t="n">
        <v>1965</v>
      </c>
      <c r="C3047" s="2" t="inlineStr">
        <is>
          <t>SEPARACAO</t>
        </is>
      </c>
      <c r="D3047" s="2" t="inlineStr">
        <is>
          <t>5144280</t>
        </is>
      </c>
      <c r="E3047" s="2" t="inlineStr">
        <is>
          <t>Tiago Farias Da Costa</t>
        </is>
      </c>
      <c r="F3047" s="2" t="n">
        <v>75</v>
      </c>
      <c r="G3047" s="2" t="n">
        <v>4.62</v>
      </c>
      <c r="H3047" s="2" t="n">
        <v>16</v>
      </c>
      <c r="I3047" s="2" t="n">
        <v/>
      </c>
      <c r="J3047" s="2" t="inlineStr">
        <is>
          <t>GPA</t>
        </is>
      </c>
      <c r="K3047" s="2">
        <f>IF(I3047&lt;&gt;"",I3047,IFERROR(INDEX(Base!$I:$I,MATCH(1,(Base!$C:$C=C3047)*(Base!$I:$I&lt;&gt;""),0)),0))</f>
        <v/>
      </c>
      <c r="L3047" s="2">
        <f>IF(AND(I3047="",K3047&gt;0),"SIM","NÃO")</f>
        <v/>
      </c>
      <c r="M3047" s="2">
        <f>IF(ISNUMBER(SEARCH("SEPARA",UPPER(C3047))),"NÃO","SIM")</f>
        <v/>
      </c>
      <c r="N3047" s="2">
        <f>IFERROR(H3047/K3047,0)</f>
        <v/>
      </c>
      <c r="O3047" s="2">
        <f>IF(M3047="NÃO","EXCLUÍDO",IF(N3047&lt;Premissas!$B$8,"&lt; 1,00",IF(N3047&lt;Premissas!$B$9,"1,00 – 1,19",IF(N3047&lt;Premissas!$B$10,"1,20 – 1,39",IF(N3047&lt;Premissas!$B$11,"1,40 – 1,59",IF(N3047&lt;Premissas!$B$12,"1,60 – 1,99","≥ 2,00"))))))</f>
        <v/>
      </c>
      <c r="P3047" s="5">
        <f>IF(OR(M3047="NÃO",N3047&lt;Premissas!$B$8),Premissas!$B$13,IF(N3047&lt;Premissas!$B$9,Premissas!$B$14,IF(N3047&lt;Premissas!$B$10,Premissas!$B$15,IF(N3047&lt;Premissas!$B$11,Premissas!$B$16,IF(N3047&lt;Premissas!$B$12,Premissas!$B$17,Premissas!$B$18)))))</f>
        <v/>
      </c>
      <c r="Q3047" s="5">
        <f>IFERROR(P3047/Premissas!$B$4,0)</f>
        <v/>
      </c>
    </row>
    <row r="3048">
      <c r="A3048" s="2" t="n">
        <v>8</v>
      </c>
      <c r="B3048" s="2" t="n">
        <v>1965</v>
      </c>
      <c r="C3048" s="2" t="inlineStr">
        <is>
          <t>PUXADA RECEB</t>
        </is>
      </c>
      <c r="D3048" s="2" t="inlineStr">
        <is>
          <t>5144485</t>
        </is>
      </c>
      <c r="E3048" s="2" t="inlineStr">
        <is>
          <t>Ezequiel Teodoro Batista</t>
        </is>
      </c>
      <c r="F3048" s="2" t="n">
        <v>480</v>
      </c>
      <c r="G3048" s="2" t="n">
        <v>24.47</v>
      </c>
      <c r="H3048" s="2" t="n">
        <v>20</v>
      </c>
      <c r="I3048" s="2" t="n">
        <v>0</v>
      </c>
      <c r="J3048" s="2" t="inlineStr">
        <is>
          <t>GPA</t>
        </is>
      </c>
      <c r="K3048" s="2">
        <f>IF(I3048&lt;&gt;"",I3048,IFERROR(INDEX(Base!$I:$I,MATCH(1,(Base!$C:$C=C3048)*(Base!$I:$I&lt;&gt;""),0)),0))</f>
        <v/>
      </c>
      <c r="L3048" s="2">
        <f>IF(AND(I3048="",K3048&gt;0),"SIM","NÃO")</f>
        <v/>
      </c>
      <c r="M3048" s="2">
        <f>IF(ISNUMBER(SEARCH("SEPARA",UPPER(C3048))),"NÃO","SIM")</f>
        <v/>
      </c>
      <c r="N3048" s="2">
        <f>IFERROR(H3048/K3048,0)</f>
        <v/>
      </c>
      <c r="O3048" s="2">
        <f>IF(M3048="NÃO","EXCLUÍDO",IF(N3048&lt;Premissas!$B$8,"&lt; 1,00",IF(N3048&lt;Premissas!$B$9,"1,00 – 1,19",IF(N3048&lt;Premissas!$B$10,"1,20 – 1,39",IF(N3048&lt;Premissas!$B$11,"1,40 – 1,59",IF(N3048&lt;Premissas!$B$12,"1,60 – 1,99","≥ 2,00"))))))</f>
        <v/>
      </c>
      <c r="P3048" s="5">
        <f>IF(OR(M3048="NÃO",N3048&lt;Premissas!$B$8),Premissas!$B$13,IF(N3048&lt;Premissas!$B$9,Premissas!$B$14,IF(N3048&lt;Premissas!$B$10,Premissas!$B$15,IF(N3048&lt;Premissas!$B$11,Premissas!$B$16,IF(N3048&lt;Premissas!$B$12,Premissas!$B$17,Premissas!$B$18)))))</f>
        <v/>
      </c>
      <c r="Q3048" s="5">
        <f>IFERROR(P3048/Premissas!$B$4,0)</f>
        <v/>
      </c>
    </row>
    <row r="3049">
      <c r="A3049" s="2" t="n">
        <v>8</v>
      </c>
      <c r="B3049" s="2" t="n">
        <v>1965</v>
      </c>
      <c r="C3049" s="2" t="inlineStr">
        <is>
          <t>PUXADA RECEB</t>
        </is>
      </c>
      <c r="D3049" s="2" t="inlineStr">
        <is>
          <t>5209323</t>
        </is>
      </c>
      <c r="E3049" s="2" t="inlineStr">
        <is>
          <t>ROBENILDO FRANCISCO DA SILVA</t>
        </is>
      </c>
      <c r="F3049" s="2" t="n">
        <v>7</v>
      </c>
      <c r="G3049" s="2" t="n">
        <v>8.23</v>
      </c>
      <c r="H3049" s="2" t="n">
        <v>1</v>
      </c>
      <c r="I3049" s="2" t="n">
        <v>0</v>
      </c>
      <c r="J3049" s="2" t="inlineStr">
        <is>
          <t>GPA</t>
        </is>
      </c>
      <c r="K3049" s="2">
        <f>IF(I3049&lt;&gt;"",I3049,IFERROR(INDEX(Base!$I:$I,MATCH(1,(Base!$C:$C=C3049)*(Base!$I:$I&lt;&gt;""),0)),0))</f>
        <v/>
      </c>
      <c r="L3049" s="2">
        <f>IF(AND(I3049="",K3049&gt;0),"SIM","NÃO")</f>
        <v/>
      </c>
      <c r="M3049" s="2">
        <f>IF(ISNUMBER(SEARCH("SEPARA",UPPER(C3049))),"NÃO","SIM")</f>
        <v/>
      </c>
      <c r="N3049" s="2">
        <f>IFERROR(H3049/K3049,0)</f>
        <v/>
      </c>
      <c r="O3049" s="2">
        <f>IF(M3049="NÃO","EXCLUÍDO",IF(N3049&lt;Premissas!$B$8,"&lt; 1,00",IF(N3049&lt;Premissas!$B$9,"1,00 – 1,19",IF(N3049&lt;Premissas!$B$10,"1,20 – 1,39",IF(N3049&lt;Premissas!$B$11,"1,40 – 1,59",IF(N3049&lt;Premissas!$B$12,"1,60 – 1,99","≥ 2,00"))))))</f>
        <v/>
      </c>
      <c r="P3049" s="5">
        <f>IF(OR(M3049="NÃO",N3049&lt;Premissas!$B$8),Premissas!$B$13,IF(N3049&lt;Premissas!$B$9,Premissas!$B$14,IF(N3049&lt;Premissas!$B$10,Premissas!$B$15,IF(N3049&lt;Premissas!$B$11,Premissas!$B$16,IF(N3049&lt;Premissas!$B$12,Premissas!$B$17,Premissas!$B$18)))))</f>
        <v/>
      </c>
      <c r="Q3049" s="5">
        <f>IFERROR(P3049/Premissas!$B$4,0)</f>
        <v/>
      </c>
    </row>
    <row r="3050">
      <c r="A3050" s="2" t="n">
        <v>8</v>
      </c>
      <c r="B3050" s="2" t="n">
        <v>1965</v>
      </c>
      <c r="C3050" s="2" t="inlineStr">
        <is>
          <t>RECEBIMENTO</t>
        </is>
      </c>
      <c r="D3050" s="2" t="inlineStr">
        <is>
          <t>5209323</t>
        </is>
      </c>
      <c r="E3050" s="2" t="inlineStr">
        <is>
          <t>ROBENILDO FRANCISCO DA SILVA</t>
        </is>
      </c>
      <c r="F3050" s="2" t="n">
        <v>7</v>
      </c>
      <c r="G3050" s="2" t="n">
        <v>8.710000000000001</v>
      </c>
      <c r="H3050" s="2" t="n">
        <v>1</v>
      </c>
      <c r="I3050" s="2" t="n">
        <v>0</v>
      </c>
      <c r="J3050" s="2" t="inlineStr">
        <is>
          <t>GPA</t>
        </is>
      </c>
      <c r="K3050" s="2">
        <f>IF(I3050&lt;&gt;"",I3050,IFERROR(INDEX(Base!$I:$I,MATCH(1,(Base!$C:$C=C3050)*(Base!$I:$I&lt;&gt;""),0)),0))</f>
        <v/>
      </c>
      <c r="L3050" s="2">
        <f>IF(AND(I3050="",K3050&gt;0),"SIM","NÃO")</f>
        <v/>
      </c>
      <c r="M3050" s="2">
        <f>IF(ISNUMBER(SEARCH("SEPARA",UPPER(C3050))),"NÃO","SIM")</f>
        <v/>
      </c>
      <c r="N3050" s="2">
        <f>IFERROR(H3050/K3050,0)</f>
        <v/>
      </c>
      <c r="O3050" s="2">
        <f>IF(M3050="NÃO","EXCLUÍDO",IF(N3050&lt;Premissas!$B$8,"&lt; 1,00",IF(N3050&lt;Premissas!$B$9,"1,00 – 1,19",IF(N3050&lt;Premissas!$B$10,"1,20 – 1,39",IF(N3050&lt;Premissas!$B$11,"1,40 – 1,59",IF(N3050&lt;Premissas!$B$12,"1,60 – 1,99","≥ 2,00"))))))</f>
        <v/>
      </c>
      <c r="P3050" s="5">
        <f>IF(OR(M3050="NÃO",N3050&lt;Premissas!$B$8),Premissas!$B$13,IF(N3050&lt;Premissas!$B$9,Premissas!$B$14,IF(N3050&lt;Premissas!$B$10,Premissas!$B$15,IF(N3050&lt;Premissas!$B$11,Premissas!$B$16,IF(N3050&lt;Premissas!$B$12,Premissas!$B$17,Premissas!$B$18)))))</f>
        <v/>
      </c>
      <c r="Q3050" s="5">
        <f>IFERROR(P3050/Premissas!$B$4,0)</f>
        <v/>
      </c>
    </row>
    <row r="3051">
      <c r="A3051" s="2" t="n">
        <v>8</v>
      </c>
      <c r="B3051" s="2" t="n">
        <v>1965</v>
      </c>
      <c r="C3051" s="2" t="inlineStr">
        <is>
          <t>SEPARACAO</t>
        </is>
      </c>
      <c r="D3051" s="2" t="inlineStr">
        <is>
          <t>5223350</t>
        </is>
      </c>
      <c r="E3051" s="2" t="inlineStr">
        <is>
          <t>Salvandir Jose Pereira</t>
        </is>
      </c>
      <c r="F3051" s="2" t="n">
        <v>323</v>
      </c>
      <c r="G3051" s="2" t="n">
        <v>4.2</v>
      </c>
      <c r="H3051" s="2" t="n">
        <v>77</v>
      </c>
      <c r="I3051" s="2" t="n">
        <v/>
      </c>
      <c r="J3051" s="2" t="inlineStr">
        <is>
          <t>GPA</t>
        </is>
      </c>
      <c r="K3051" s="2">
        <f>IF(I3051&lt;&gt;"",I3051,IFERROR(INDEX(Base!$I:$I,MATCH(1,(Base!$C:$C=C3051)*(Base!$I:$I&lt;&gt;""),0)),0))</f>
        <v/>
      </c>
      <c r="L3051" s="2">
        <f>IF(AND(I3051="",K3051&gt;0),"SIM","NÃO")</f>
        <v/>
      </c>
      <c r="M3051" s="2">
        <f>IF(ISNUMBER(SEARCH("SEPARA",UPPER(C3051))),"NÃO","SIM")</f>
        <v/>
      </c>
      <c r="N3051" s="2">
        <f>IFERROR(H3051/K3051,0)</f>
        <v/>
      </c>
      <c r="O3051" s="2">
        <f>IF(M3051="NÃO","EXCLUÍDO",IF(N3051&lt;Premissas!$B$8,"&lt; 1,00",IF(N3051&lt;Premissas!$B$9,"1,00 – 1,19",IF(N3051&lt;Premissas!$B$10,"1,20 – 1,39",IF(N3051&lt;Premissas!$B$11,"1,40 – 1,59",IF(N3051&lt;Premissas!$B$12,"1,60 – 1,99","≥ 2,00"))))))</f>
        <v/>
      </c>
      <c r="P3051" s="5">
        <f>IF(OR(M3051="NÃO",N3051&lt;Premissas!$B$8),Premissas!$B$13,IF(N3051&lt;Premissas!$B$9,Premissas!$B$14,IF(N3051&lt;Premissas!$B$10,Premissas!$B$15,IF(N3051&lt;Premissas!$B$11,Premissas!$B$16,IF(N3051&lt;Premissas!$B$12,Premissas!$B$17,Premissas!$B$18)))))</f>
        <v/>
      </c>
      <c r="Q3051" s="5">
        <f>IFERROR(P3051/Premissas!$B$4,0)</f>
        <v/>
      </c>
    </row>
    <row r="3052">
      <c r="A3052" s="2" t="n">
        <v>8</v>
      </c>
      <c r="B3052" s="2" t="n">
        <v>1965</v>
      </c>
      <c r="C3052" s="2" t="inlineStr">
        <is>
          <t>CARREGAMENTO</t>
        </is>
      </c>
      <c r="D3052" s="2" t="inlineStr">
        <is>
          <t>5224349</t>
        </is>
      </c>
      <c r="E3052" s="2" t="inlineStr">
        <is>
          <t>ALISSON SELES DA SILVA</t>
        </is>
      </c>
      <c r="F3052" s="2" t="n">
        <v>99</v>
      </c>
      <c r="G3052" s="2" t="n">
        <v>11.03</v>
      </c>
      <c r="H3052" s="2" t="n">
        <v>9</v>
      </c>
      <c r="I3052" s="2" t="n">
        <v>0</v>
      </c>
      <c r="J3052" s="2" t="inlineStr">
        <is>
          <t>GPA</t>
        </is>
      </c>
      <c r="K3052" s="2">
        <f>IF(I3052&lt;&gt;"",I3052,IFERROR(INDEX(Base!$I:$I,MATCH(1,(Base!$C:$C=C3052)*(Base!$I:$I&lt;&gt;""),0)),0))</f>
        <v/>
      </c>
      <c r="L3052" s="2">
        <f>IF(AND(I3052="",K3052&gt;0),"SIM","NÃO")</f>
        <v/>
      </c>
      <c r="M3052" s="2">
        <f>IF(ISNUMBER(SEARCH("SEPARA",UPPER(C3052))),"NÃO","SIM")</f>
        <v/>
      </c>
      <c r="N3052" s="2">
        <f>IFERROR(H3052/K3052,0)</f>
        <v/>
      </c>
      <c r="O3052" s="2">
        <f>IF(M3052="NÃO","EXCLUÍDO",IF(N3052&lt;Premissas!$B$8,"&lt; 1,00",IF(N3052&lt;Premissas!$B$9,"1,00 – 1,19",IF(N3052&lt;Premissas!$B$10,"1,20 – 1,39",IF(N3052&lt;Premissas!$B$11,"1,40 – 1,59",IF(N3052&lt;Premissas!$B$12,"1,60 – 1,99","≥ 2,00"))))))</f>
        <v/>
      </c>
      <c r="P3052" s="5">
        <f>IF(OR(M3052="NÃO",N3052&lt;Premissas!$B$8),Premissas!$B$13,IF(N3052&lt;Premissas!$B$9,Premissas!$B$14,IF(N3052&lt;Premissas!$B$10,Premissas!$B$15,IF(N3052&lt;Premissas!$B$11,Premissas!$B$16,IF(N3052&lt;Premissas!$B$12,Premissas!$B$17,Premissas!$B$18)))))</f>
        <v/>
      </c>
      <c r="Q3052" s="5">
        <f>IFERROR(P3052/Premissas!$B$4,0)</f>
        <v/>
      </c>
    </row>
    <row r="3053">
      <c r="A3053" s="2" t="n">
        <v>8</v>
      </c>
      <c r="B3053" s="2" t="n">
        <v>1965</v>
      </c>
      <c r="C3053" s="2" t="inlineStr">
        <is>
          <t>PUXADA RECEB</t>
        </is>
      </c>
      <c r="D3053" s="2" t="inlineStr">
        <is>
          <t>5235588</t>
        </is>
      </c>
      <c r="E3053" s="2" t="inlineStr">
        <is>
          <t>WELLINGTON LUIZ DE OLIVEIRA</t>
        </is>
      </c>
      <c r="F3053" s="2" t="n">
        <v>211</v>
      </c>
      <c r="G3053" s="2" t="n">
        <v>23.41</v>
      </c>
      <c r="H3053" s="2" t="n">
        <v>9</v>
      </c>
      <c r="I3053" s="2" t="n">
        <v>0</v>
      </c>
      <c r="J3053" s="2" t="inlineStr">
        <is>
          <t>GPA</t>
        </is>
      </c>
      <c r="K3053" s="2">
        <f>IF(I3053&lt;&gt;"",I3053,IFERROR(INDEX(Base!$I:$I,MATCH(1,(Base!$C:$C=C3053)*(Base!$I:$I&lt;&gt;""),0)),0))</f>
        <v/>
      </c>
      <c r="L3053" s="2">
        <f>IF(AND(I3053="",K3053&gt;0),"SIM","NÃO")</f>
        <v/>
      </c>
      <c r="M3053" s="2">
        <f>IF(ISNUMBER(SEARCH("SEPARA",UPPER(C3053))),"NÃO","SIM")</f>
        <v/>
      </c>
      <c r="N3053" s="2">
        <f>IFERROR(H3053/K3053,0)</f>
        <v/>
      </c>
      <c r="O3053" s="2">
        <f>IF(M3053="NÃO","EXCLUÍDO",IF(N3053&lt;Premissas!$B$8,"&lt; 1,00",IF(N3053&lt;Premissas!$B$9,"1,00 – 1,19",IF(N3053&lt;Premissas!$B$10,"1,20 – 1,39",IF(N3053&lt;Premissas!$B$11,"1,40 – 1,59",IF(N3053&lt;Premissas!$B$12,"1,60 – 1,99","≥ 2,00"))))))</f>
        <v/>
      </c>
      <c r="P3053" s="5">
        <f>IF(OR(M3053="NÃO",N3053&lt;Premissas!$B$8),Premissas!$B$13,IF(N3053&lt;Premissas!$B$9,Premissas!$B$14,IF(N3053&lt;Premissas!$B$10,Premissas!$B$15,IF(N3053&lt;Premissas!$B$11,Premissas!$B$16,IF(N3053&lt;Premissas!$B$12,Premissas!$B$17,Premissas!$B$18)))))</f>
        <v/>
      </c>
      <c r="Q3053" s="5">
        <f>IFERROR(P3053/Premissas!$B$4,0)</f>
        <v/>
      </c>
    </row>
    <row r="3054">
      <c r="A3054" s="2" t="n">
        <v>8</v>
      </c>
      <c r="B3054" s="2" t="n">
        <v>1965</v>
      </c>
      <c r="C3054" s="2" t="inlineStr">
        <is>
          <t>CARREGAMENTO</t>
        </is>
      </c>
      <c r="D3054" s="2" t="inlineStr">
        <is>
          <t>5262496</t>
        </is>
      </c>
      <c r="E3054" s="2" t="inlineStr">
        <is>
          <t>Daniel De Santana</t>
        </is>
      </c>
      <c r="F3054" s="2" t="n">
        <v>21</v>
      </c>
      <c r="G3054" s="2" t="n">
        <v>2.18</v>
      </c>
      <c r="H3054" s="2" t="n">
        <v>10</v>
      </c>
      <c r="I3054" s="2" t="n">
        <v>0</v>
      </c>
      <c r="J3054" s="2" t="inlineStr">
        <is>
          <t>GPA</t>
        </is>
      </c>
      <c r="K3054" s="2">
        <f>IF(I3054&lt;&gt;"",I3054,IFERROR(INDEX(Base!$I:$I,MATCH(1,(Base!$C:$C=C3054)*(Base!$I:$I&lt;&gt;""),0)),0))</f>
        <v/>
      </c>
      <c r="L3054" s="2">
        <f>IF(AND(I3054="",K3054&gt;0),"SIM","NÃO")</f>
        <v/>
      </c>
      <c r="M3054" s="2">
        <f>IF(ISNUMBER(SEARCH("SEPARA",UPPER(C3054))),"NÃO","SIM")</f>
        <v/>
      </c>
      <c r="N3054" s="2">
        <f>IFERROR(H3054/K3054,0)</f>
        <v/>
      </c>
      <c r="O3054" s="2">
        <f>IF(M3054="NÃO","EXCLUÍDO",IF(N3054&lt;Premissas!$B$8,"&lt; 1,00",IF(N3054&lt;Premissas!$B$9,"1,00 – 1,19",IF(N3054&lt;Premissas!$B$10,"1,20 – 1,39",IF(N3054&lt;Premissas!$B$11,"1,40 – 1,59",IF(N3054&lt;Premissas!$B$12,"1,60 – 1,99","≥ 2,00"))))))</f>
        <v/>
      </c>
      <c r="P3054" s="5">
        <f>IF(OR(M3054="NÃO",N3054&lt;Premissas!$B$8),Premissas!$B$13,IF(N3054&lt;Premissas!$B$9,Premissas!$B$14,IF(N3054&lt;Premissas!$B$10,Premissas!$B$15,IF(N3054&lt;Premissas!$B$11,Premissas!$B$16,IF(N3054&lt;Premissas!$B$12,Premissas!$B$17,Premissas!$B$18)))))</f>
        <v/>
      </c>
      <c r="Q3054" s="5">
        <f>IFERROR(P3054/Premissas!$B$4,0)</f>
        <v/>
      </c>
    </row>
    <row r="3055">
      <c r="A3055" s="2" t="n">
        <v>8</v>
      </c>
      <c r="B3055" s="2" t="n">
        <v>1965</v>
      </c>
      <c r="C3055" s="2" t="inlineStr">
        <is>
          <t>CARREGAMENTO</t>
        </is>
      </c>
      <c r="D3055" s="2" t="inlineStr">
        <is>
          <t>5273862</t>
        </is>
      </c>
      <c r="E3055" s="2" t="inlineStr">
        <is>
          <t>Reinilson Santos Conceicao</t>
        </is>
      </c>
      <c r="F3055" s="2" t="n">
        <v>100</v>
      </c>
      <c r="G3055" s="2" t="n">
        <v>5.41</v>
      </c>
      <c r="H3055" s="2" t="n">
        <v>18</v>
      </c>
      <c r="I3055" s="2" t="n">
        <v>0</v>
      </c>
      <c r="J3055" s="2" t="inlineStr">
        <is>
          <t>GPA</t>
        </is>
      </c>
      <c r="K3055" s="2">
        <f>IF(I3055&lt;&gt;"",I3055,IFERROR(INDEX(Base!$I:$I,MATCH(1,(Base!$C:$C=C3055)*(Base!$I:$I&lt;&gt;""),0)),0))</f>
        <v/>
      </c>
      <c r="L3055" s="2">
        <f>IF(AND(I3055="",K3055&gt;0),"SIM","NÃO")</f>
        <v/>
      </c>
      <c r="M3055" s="2">
        <f>IF(ISNUMBER(SEARCH("SEPARA",UPPER(C3055))),"NÃO","SIM")</f>
        <v/>
      </c>
      <c r="N3055" s="2">
        <f>IFERROR(H3055/K3055,0)</f>
        <v/>
      </c>
      <c r="O3055" s="2">
        <f>IF(M3055="NÃO","EXCLUÍDO",IF(N3055&lt;Premissas!$B$8,"&lt; 1,00",IF(N3055&lt;Premissas!$B$9,"1,00 – 1,19",IF(N3055&lt;Premissas!$B$10,"1,20 – 1,39",IF(N3055&lt;Premissas!$B$11,"1,40 – 1,59",IF(N3055&lt;Premissas!$B$12,"1,60 – 1,99","≥ 2,00"))))))</f>
        <v/>
      </c>
      <c r="P3055" s="5">
        <f>IF(OR(M3055="NÃO",N3055&lt;Premissas!$B$8),Premissas!$B$13,IF(N3055&lt;Premissas!$B$9,Premissas!$B$14,IF(N3055&lt;Premissas!$B$10,Premissas!$B$15,IF(N3055&lt;Premissas!$B$11,Premissas!$B$16,IF(N3055&lt;Premissas!$B$12,Premissas!$B$17,Premissas!$B$18)))))</f>
        <v/>
      </c>
      <c r="Q3055" s="5">
        <f>IFERROR(P3055/Premissas!$B$4,0)</f>
        <v/>
      </c>
    </row>
    <row r="3056">
      <c r="A3056" s="2" t="n">
        <v>8</v>
      </c>
      <c r="B3056" s="2" t="n">
        <v>1965</v>
      </c>
      <c r="C3056" s="2" t="inlineStr">
        <is>
          <t>SEPARACAO</t>
        </is>
      </c>
      <c r="D3056" s="2" t="inlineStr">
        <is>
          <t>5285941</t>
        </is>
      </c>
      <c r="E3056" s="2" t="inlineStr">
        <is>
          <t>Marcos Vinicius Ferreira Dourado</t>
        </is>
      </c>
      <c r="F3056" s="2" t="n">
        <v>79</v>
      </c>
      <c r="G3056" s="2" t="n">
        <v>2.03</v>
      </c>
      <c r="H3056" s="2" t="n">
        <v>39</v>
      </c>
      <c r="I3056" s="2" t="n">
        <v/>
      </c>
      <c r="J3056" s="2" t="inlineStr">
        <is>
          <t>GPA</t>
        </is>
      </c>
      <c r="K3056" s="2">
        <f>IF(I3056&lt;&gt;"",I3056,IFERROR(INDEX(Base!$I:$I,MATCH(1,(Base!$C:$C=C3056)*(Base!$I:$I&lt;&gt;""),0)),0))</f>
        <v/>
      </c>
      <c r="L3056" s="2">
        <f>IF(AND(I3056="",K3056&gt;0),"SIM","NÃO")</f>
        <v/>
      </c>
      <c r="M3056" s="2">
        <f>IF(ISNUMBER(SEARCH("SEPARA",UPPER(C3056))),"NÃO","SIM")</f>
        <v/>
      </c>
      <c r="N3056" s="2">
        <f>IFERROR(H3056/K3056,0)</f>
        <v/>
      </c>
      <c r="O3056" s="2">
        <f>IF(M3056="NÃO","EXCLUÍDO",IF(N3056&lt;Premissas!$B$8,"&lt; 1,00",IF(N3056&lt;Premissas!$B$9,"1,00 – 1,19",IF(N3056&lt;Premissas!$B$10,"1,20 – 1,39",IF(N3056&lt;Premissas!$B$11,"1,40 – 1,59",IF(N3056&lt;Premissas!$B$12,"1,60 – 1,99","≥ 2,00"))))))</f>
        <v/>
      </c>
      <c r="P3056" s="5">
        <f>IF(OR(M3056="NÃO",N3056&lt;Premissas!$B$8),Premissas!$B$13,IF(N3056&lt;Premissas!$B$9,Premissas!$B$14,IF(N3056&lt;Premissas!$B$10,Premissas!$B$15,IF(N3056&lt;Premissas!$B$11,Premissas!$B$16,IF(N3056&lt;Premissas!$B$12,Premissas!$B$17,Premissas!$B$18)))))</f>
        <v/>
      </c>
      <c r="Q3056" s="5">
        <f>IFERROR(P3056/Premissas!$B$4,0)</f>
        <v/>
      </c>
    </row>
    <row r="3057">
      <c r="A3057" s="2" t="n">
        <v>8</v>
      </c>
      <c r="B3057" s="2" t="n">
        <v>1965</v>
      </c>
      <c r="C3057" s="2" t="inlineStr">
        <is>
          <t>ATIVIDADE OP. EMP.</t>
        </is>
      </c>
      <c r="D3057" s="2" t="inlineStr">
        <is>
          <t>5314739</t>
        </is>
      </c>
      <c r="E3057" s="2" t="inlineStr">
        <is>
          <t>Jeferson Ferreira Idalino</t>
        </is>
      </c>
      <c r="F3057" s="2" t="n">
        <v>1861</v>
      </c>
      <c r="G3057" s="2" t="n">
        <v>179.63</v>
      </c>
      <c r="H3057" s="2" t="n">
        <v>10</v>
      </c>
      <c r="I3057" s="2" t="n">
        <v>0</v>
      </c>
      <c r="J3057" s="2" t="inlineStr">
        <is>
          <t>GPA</t>
        </is>
      </c>
      <c r="K3057" s="2">
        <f>IF(I3057&lt;&gt;"",I3057,IFERROR(INDEX(Base!$I:$I,MATCH(1,(Base!$C:$C=C3057)*(Base!$I:$I&lt;&gt;""),0)),0))</f>
        <v/>
      </c>
      <c r="L3057" s="2">
        <f>IF(AND(I3057="",K3057&gt;0),"SIM","NÃO")</f>
        <v/>
      </c>
      <c r="M3057" s="2">
        <f>IF(ISNUMBER(SEARCH("SEPARA",UPPER(C3057))),"NÃO","SIM")</f>
        <v/>
      </c>
      <c r="N3057" s="2">
        <f>IFERROR(H3057/K3057,0)</f>
        <v/>
      </c>
      <c r="O3057" s="2">
        <f>IF(M3057="NÃO","EXCLUÍDO",IF(N3057&lt;Premissas!$B$8,"&lt; 1,00",IF(N3057&lt;Premissas!$B$9,"1,00 – 1,19",IF(N3057&lt;Premissas!$B$10,"1,20 – 1,39",IF(N3057&lt;Premissas!$B$11,"1,40 – 1,59",IF(N3057&lt;Premissas!$B$12,"1,60 – 1,99","≥ 2,00"))))))</f>
        <v/>
      </c>
      <c r="P3057" s="5">
        <f>IF(OR(M3057="NÃO",N3057&lt;Premissas!$B$8),Premissas!$B$13,IF(N3057&lt;Premissas!$B$9,Premissas!$B$14,IF(N3057&lt;Premissas!$B$10,Premissas!$B$15,IF(N3057&lt;Premissas!$B$11,Premissas!$B$16,IF(N3057&lt;Premissas!$B$12,Premissas!$B$17,Premissas!$B$18)))))</f>
        <v/>
      </c>
      <c r="Q3057" s="5">
        <f>IFERROR(P3057/Premissas!$B$4,0)</f>
        <v/>
      </c>
    </row>
    <row r="3058">
      <c r="A3058" s="2" t="n">
        <v>8</v>
      </c>
      <c r="B3058" s="2" t="n">
        <v>1965</v>
      </c>
      <c r="C3058" s="2" t="inlineStr">
        <is>
          <t>ATIVIDADE OP. EMP.</t>
        </is>
      </c>
      <c r="D3058" s="2" t="inlineStr">
        <is>
          <t>5321450</t>
        </is>
      </c>
      <c r="E3058" s="2" t="inlineStr">
        <is>
          <t>FELIPE COPE CAMPOS</t>
        </is>
      </c>
      <c r="F3058" s="2" t="n">
        <v>1723</v>
      </c>
      <c r="G3058" s="2" t="n">
        <v>160.74</v>
      </c>
      <c r="H3058" s="2" t="n">
        <v>11</v>
      </c>
      <c r="I3058" s="2" t="n">
        <v>0</v>
      </c>
      <c r="J3058" s="2" t="inlineStr">
        <is>
          <t>GPA</t>
        </is>
      </c>
      <c r="K3058" s="2">
        <f>IF(I3058&lt;&gt;"",I3058,IFERROR(INDEX(Base!$I:$I,MATCH(1,(Base!$C:$C=C3058)*(Base!$I:$I&lt;&gt;""),0)),0))</f>
        <v/>
      </c>
      <c r="L3058" s="2">
        <f>IF(AND(I3058="",K3058&gt;0),"SIM","NÃO")</f>
        <v/>
      </c>
      <c r="M3058" s="2">
        <f>IF(ISNUMBER(SEARCH("SEPARA",UPPER(C3058))),"NÃO","SIM")</f>
        <v/>
      </c>
      <c r="N3058" s="2">
        <f>IFERROR(H3058/K3058,0)</f>
        <v/>
      </c>
      <c r="O3058" s="2">
        <f>IF(M3058="NÃO","EXCLUÍDO",IF(N3058&lt;Premissas!$B$8,"&lt; 1,00",IF(N3058&lt;Premissas!$B$9,"1,00 – 1,19",IF(N3058&lt;Premissas!$B$10,"1,20 – 1,39",IF(N3058&lt;Premissas!$B$11,"1,40 – 1,59",IF(N3058&lt;Premissas!$B$12,"1,60 – 1,99","≥ 2,00"))))))</f>
        <v/>
      </c>
      <c r="P3058" s="5">
        <f>IF(OR(M3058="NÃO",N3058&lt;Premissas!$B$8),Premissas!$B$13,IF(N3058&lt;Premissas!$B$9,Premissas!$B$14,IF(N3058&lt;Premissas!$B$10,Premissas!$B$15,IF(N3058&lt;Premissas!$B$11,Premissas!$B$16,IF(N3058&lt;Premissas!$B$12,Premissas!$B$17,Premissas!$B$18)))))</f>
        <v/>
      </c>
      <c r="Q3058" s="5">
        <f>IFERROR(P3058/Premissas!$B$4,0)</f>
        <v/>
      </c>
    </row>
    <row r="3059">
      <c r="A3059" s="2" t="n">
        <v>8</v>
      </c>
      <c r="B3059" s="2" t="n">
        <v>1965</v>
      </c>
      <c r="C3059" s="2" t="inlineStr">
        <is>
          <t>CARREGAMENTO</t>
        </is>
      </c>
      <c r="D3059" s="2" t="inlineStr">
        <is>
          <t>5332095</t>
        </is>
      </c>
      <c r="E3059" s="2" t="inlineStr">
        <is>
          <t>Lucas Da Silva Gaspar Lopes</t>
        </is>
      </c>
      <c r="F3059" s="2" t="n">
        <v>197</v>
      </c>
      <c r="G3059" s="2" t="n">
        <v>18.43</v>
      </c>
      <c r="H3059" s="2" t="n">
        <v>11</v>
      </c>
      <c r="I3059" s="2" t="n">
        <v>0</v>
      </c>
      <c r="J3059" s="2" t="inlineStr">
        <is>
          <t>GPA</t>
        </is>
      </c>
      <c r="K3059" s="2">
        <f>IF(I3059&lt;&gt;"",I3059,IFERROR(INDEX(Base!$I:$I,MATCH(1,(Base!$C:$C=C3059)*(Base!$I:$I&lt;&gt;""),0)),0))</f>
        <v/>
      </c>
      <c r="L3059" s="2">
        <f>IF(AND(I3059="",K3059&gt;0),"SIM","NÃO")</f>
        <v/>
      </c>
      <c r="M3059" s="2">
        <f>IF(ISNUMBER(SEARCH("SEPARA",UPPER(C3059))),"NÃO","SIM")</f>
        <v/>
      </c>
      <c r="N3059" s="2">
        <f>IFERROR(H3059/K3059,0)</f>
        <v/>
      </c>
      <c r="O3059" s="2">
        <f>IF(M3059="NÃO","EXCLUÍDO",IF(N3059&lt;Premissas!$B$8,"&lt; 1,00",IF(N3059&lt;Premissas!$B$9,"1,00 – 1,19",IF(N3059&lt;Premissas!$B$10,"1,20 – 1,39",IF(N3059&lt;Premissas!$B$11,"1,40 – 1,59",IF(N3059&lt;Premissas!$B$12,"1,60 – 1,99","≥ 2,00"))))))</f>
        <v/>
      </c>
      <c r="P3059" s="5">
        <f>IF(OR(M3059="NÃO",N3059&lt;Premissas!$B$8),Premissas!$B$13,IF(N3059&lt;Premissas!$B$9,Premissas!$B$14,IF(N3059&lt;Premissas!$B$10,Premissas!$B$15,IF(N3059&lt;Premissas!$B$11,Premissas!$B$16,IF(N3059&lt;Premissas!$B$12,Premissas!$B$17,Premissas!$B$18)))))</f>
        <v/>
      </c>
      <c r="Q3059" s="5">
        <f>IFERROR(P3059/Premissas!$B$4,0)</f>
        <v/>
      </c>
    </row>
    <row r="3060">
      <c r="A3060" s="2" t="n">
        <v>8</v>
      </c>
      <c r="B3060" s="2" t="n">
        <v>1965</v>
      </c>
      <c r="C3060" s="2" t="inlineStr">
        <is>
          <t>ATIVIDADE OP. EMP.</t>
        </is>
      </c>
      <c r="D3060" s="2" t="inlineStr">
        <is>
          <t>5342112</t>
        </is>
      </c>
      <c r="E3060" s="2" t="inlineStr">
        <is>
          <t>Marcio Francisco De Souza</t>
        </is>
      </c>
      <c r="F3060" s="2" t="n">
        <v>2098</v>
      </c>
      <c r="G3060" s="2" t="n">
        <v>145.57</v>
      </c>
      <c r="H3060" s="2" t="n">
        <v>14</v>
      </c>
      <c r="I3060" s="2" t="n">
        <v>0</v>
      </c>
      <c r="J3060" s="2" t="inlineStr">
        <is>
          <t>GPA</t>
        </is>
      </c>
      <c r="K3060" s="2">
        <f>IF(I3060&lt;&gt;"",I3060,IFERROR(INDEX(Base!$I:$I,MATCH(1,(Base!$C:$C=C3060)*(Base!$I:$I&lt;&gt;""),0)),0))</f>
        <v/>
      </c>
      <c r="L3060" s="2">
        <f>IF(AND(I3060="",K3060&gt;0),"SIM","NÃO")</f>
        <v/>
      </c>
      <c r="M3060" s="2">
        <f>IF(ISNUMBER(SEARCH("SEPARA",UPPER(C3060))),"NÃO","SIM")</f>
        <v/>
      </c>
      <c r="N3060" s="2">
        <f>IFERROR(H3060/K3060,0)</f>
        <v/>
      </c>
      <c r="O3060" s="2">
        <f>IF(M3060="NÃO","EXCLUÍDO",IF(N3060&lt;Premissas!$B$8,"&lt; 1,00",IF(N3060&lt;Premissas!$B$9,"1,00 – 1,19",IF(N3060&lt;Premissas!$B$10,"1,20 – 1,39",IF(N3060&lt;Premissas!$B$11,"1,40 – 1,59",IF(N3060&lt;Premissas!$B$12,"1,60 – 1,99","≥ 2,00"))))))</f>
        <v/>
      </c>
      <c r="P3060" s="5">
        <f>IF(OR(M3060="NÃO",N3060&lt;Premissas!$B$8),Premissas!$B$13,IF(N3060&lt;Premissas!$B$9,Premissas!$B$14,IF(N3060&lt;Premissas!$B$10,Premissas!$B$15,IF(N3060&lt;Premissas!$B$11,Premissas!$B$16,IF(N3060&lt;Premissas!$B$12,Premissas!$B$17,Premissas!$B$18)))))</f>
        <v/>
      </c>
      <c r="Q3060" s="5">
        <f>IFERROR(P3060/Premissas!$B$4,0)</f>
        <v/>
      </c>
    </row>
    <row r="3061">
      <c r="A3061" s="2" t="n">
        <v>8</v>
      </c>
      <c r="B3061" s="2" t="n">
        <v>1965</v>
      </c>
      <c r="C3061" s="2" t="inlineStr">
        <is>
          <t>CARREGAMENTO</t>
        </is>
      </c>
      <c r="D3061" s="2" t="inlineStr">
        <is>
          <t>5351545</t>
        </is>
      </c>
      <c r="E3061" s="2" t="inlineStr">
        <is>
          <t>GUSTAVO GUSTAVO MONTEIRO ARRUDAS</t>
        </is>
      </c>
      <c r="F3061" s="2" t="n">
        <v>393</v>
      </c>
      <c r="G3061" s="2" t="n">
        <v>49.77</v>
      </c>
      <c r="H3061" s="2" t="n">
        <v>8</v>
      </c>
      <c r="I3061" s="2" t="n">
        <v>0</v>
      </c>
      <c r="J3061" s="2" t="inlineStr">
        <is>
          <t>GPA</t>
        </is>
      </c>
      <c r="K3061" s="2">
        <f>IF(I3061&lt;&gt;"",I3061,IFERROR(INDEX(Base!$I:$I,MATCH(1,(Base!$C:$C=C3061)*(Base!$I:$I&lt;&gt;""),0)),0))</f>
        <v/>
      </c>
      <c r="L3061" s="2">
        <f>IF(AND(I3061="",K3061&gt;0),"SIM","NÃO")</f>
        <v/>
      </c>
      <c r="M3061" s="2">
        <f>IF(ISNUMBER(SEARCH("SEPARA",UPPER(C3061))),"NÃO","SIM")</f>
        <v/>
      </c>
      <c r="N3061" s="2">
        <f>IFERROR(H3061/K3061,0)</f>
        <v/>
      </c>
      <c r="O3061" s="2">
        <f>IF(M3061="NÃO","EXCLUÍDO",IF(N3061&lt;Premissas!$B$8,"&lt; 1,00",IF(N3061&lt;Premissas!$B$9,"1,00 – 1,19",IF(N3061&lt;Premissas!$B$10,"1,20 – 1,39",IF(N3061&lt;Premissas!$B$11,"1,40 – 1,59",IF(N3061&lt;Premissas!$B$12,"1,60 – 1,99","≥ 2,00"))))))</f>
        <v/>
      </c>
      <c r="P3061" s="5">
        <f>IF(OR(M3061="NÃO",N3061&lt;Premissas!$B$8),Premissas!$B$13,IF(N3061&lt;Premissas!$B$9,Premissas!$B$14,IF(N3061&lt;Premissas!$B$10,Premissas!$B$15,IF(N3061&lt;Premissas!$B$11,Premissas!$B$16,IF(N3061&lt;Premissas!$B$12,Premissas!$B$17,Premissas!$B$18)))))</f>
        <v/>
      </c>
      <c r="Q3061" s="5">
        <f>IFERROR(P3061/Premissas!$B$4,0)</f>
        <v/>
      </c>
    </row>
    <row r="3062">
      <c r="A3062" s="2" t="n">
        <v>8</v>
      </c>
      <c r="B3062" s="2" t="n">
        <v>1965</v>
      </c>
      <c r="C3062" s="2" t="inlineStr">
        <is>
          <t>SEPARACAO</t>
        </is>
      </c>
      <c r="D3062" s="2" t="inlineStr">
        <is>
          <t>5356768</t>
        </is>
      </c>
      <c r="E3062" s="2" t="inlineStr">
        <is>
          <t>Daniel Santos Soares</t>
        </is>
      </c>
      <c r="F3062" s="2" t="n">
        <v>2813</v>
      </c>
      <c r="G3062" s="2" t="n">
        <v>103.78</v>
      </c>
      <c r="H3062" s="2" t="n">
        <v>27</v>
      </c>
      <c r="I3062" s="2" t="n">
        <v/>
      </c>
      <c r="J3062" s="2" t="inlineStr">
        <is>
          <t>GPA</t>
        </is>
      </c>
      <c r="K3062" s="2">
        <f>IF(I3062&lt;&gt;"",I3062,IFERROR(INDEX(Base!$I:$I,MATCH(1,(Base!$C:$C=C3062)*(Base!$I:$I&lt;&gt;""),0)),0))</f>
        <v/>
      </c>
      <c r="L3062" s="2">
        <f>IF(AND(I3062="",K3062&gt;0),"SIM","NÃO")</f>
        <v/>
      </c>
      <c r="M3062" s="2">
        <f>IF(ISNUMBER(SEARCH("SEPARA",UPPER(C3062))),"NÃO","SIM")</f>
        <v/>
      </c>
      <c r="N3062" s="2">
        <f>IFERROR(H3062/K3062,0)</f>
        <v/>
      </c>
      <c r="O3062" s="2">
        <f>IF(M3062="NÃO","EXCLUÍDO",IF(N3062&lt;Premissas!$B$8,"&lt; 1,00",IF(N3062&lt;Premissas!$B$9,"1,00 – 1,19",IF(N3062&lt;Premissas!$B$10,"1,20 – 1,39",IF(N3062&lt;Premissas!$B$11,"1,40 – 1,59",IF(N3062&lt;Premissas!$B$12,"1,60 – 1,99","≥ 2,00"))))))</f>
        <v/>
      </c>
      <c r="P3062" s="5">
        <f>IF(OR(M3062="NÃO",N3062&lt;Premissas!$B$8),Premissas!$B$13,IF(N3062&lt;Premissas!$B$9,Premissas!$B$14,IF(N3062&lt;Premissas!$B$10,Premissas!$B$15,IF(N3062&lt;Premissas!$B$11,Premissas!$B$16,IF(N3062&lt;Premissas!$B$12,Premissas!$B$17,Premissas!$B$18)))))</f>
        <v/>
      </c>
      <c r="Q3062" s="5">
        <f>IFERROR(P3062/Premissas!$B$4,0)</f>
        <v/>
      </c>
    </row>
    <row r="3063">
      <c r="A3063" s="2" t="n">
        <v>8</v>
      </c>
      <c r="B3063" s="2" t="n">
        <v>1965</v>
      </c>
      <c r="C3063" s="2" t="inlineStr">
        <is>
          <t>SEPARACAO</t>
        </is>
      </c>
      <c r="D3063" s="2" t="inlineStr">
        <is>
          <t>5358450</t>
        </is>
      </c>
      <c r="E3063" s="2" t="inlineStr">
        <is>
          <t>Willians Xavier Da Silva</t>
        </is>
      </c>
      <c r="F3063" s="2" t="n">
        <v>915</v>
      </c>
      <c r="G3063" s="2" t="n">
        <v>35.81</v>
      </c>
      <c r="H3063" s="2" t="n">
        <v>26</v>
      </c>
      <c r="I3063" s="2" t="n">
        <v/>
      </c>
      <c r="J3063" s="2" t="inlineStr">
        <is>
          <t>GPA</t>
        </is>
      </c>
      <c r="K3063" s="2">
        <f>IF(I3063&lt;&gt;"",I3063,IFERROR(INDEX(Base!$I:$I,MATCH(1,(Base!$C:$C=C3063)*(Base!$I:$I&lt;&gt;""),0)),0))</f>
        <v/>
      </c>
      <c r="L3063" s="2">
        <f>IF(AND(I3063="",K3063&gt;0),"SIM","NÃO")</f>
        <v/>
      </c>
      <c r="M3063" s="2">
        <f>IF(ISNUMBER(SEARCH("SEPARA",UPPER(C3063))),"NÃO","SIM")</f>
        <v/>
      </c>
      <c r="N3063" s="2">
        <f>IFERROR(H3063/K3063,0)</f>
        <v/>
      </c>
      <c r="O3063" s="2">
        <f>IF(M3063="NÃO","EXCLUÍDO",IF(N3063&lt;Premissas!$B$8,"&lt; 1,00",IF(N3063&lt;Premissas!$B$9,"1,00 – 1,19",IF(N3063&lt;Premissas!$B$10,"1,20 – 1,39",IF(N3063&lt;Premissas!$B$11,"1,40 – 1,59",IF(N3063&lt;Premissas!$B$12,"1,60 – 1,99","≥ 2,00"))))))</f>
        <v/>
      </c>
      <c r="P3063" s="5">
        <f>IF(OR(M3063="NÃO",N3063&lt;Premissas!$B$8),Premissas!$B$13,IF(N3063&lt;Premissas!$B$9,Premissas!$B$14,IF(N3063&lt;Premissas!$B$10,Premissas!$B$15,IF(N3063&lt;Premissas!$B$11,Premissas!$B$16,IF(N3063&lt;Premissas!$B$12,Premissas!$B$17,Premissas!$B$18)))))</f>
        <v/>
      </c>
      <c r="Q3063" s="5">
        <f>IFERROR(P3063/Premissas!$B$4,0)</f>
        <v/>
      </c>
    </row>
    <row r="3064">
      <c r="A3064" s="2" t="n">
        <v>8</v>
      </c>
      <c r="B3064" s="2" t="n">
        <v>1965</v>
      </c>
      <c r="C3064" s="2" t="inlineStr">
        <is>
          <t>CARREGAMENTO</t>
        </is>
      </c>
      <c r="D3064" s="2" t="inlineStr">
        <is>
          <t>5360463</t>
        </is>
      </c>
      <c r="E3064" s="2" t="inlineStr">
        <is>
          <t>Wesley Magalhaes Braga</t>
        </is>
      </c>
      <c r="F3064" s="2" t="n">
        <v>260</v>
      </c>
      <c r="G3064" s="2" t="n">
        <v>7.5</v>
      </c>
      <c r="H3064" s="2" t="n">
        <v>35</v>
      </c>
      <c r="I3064" s="2" t="n">
        <v>0</v>
      </c>
      <c r="J3064" s="2" t="inlineStr">
        <is>
          <t>GPA</t>
        </is>
      </c>
      <c r="K3064" s="2">
        <f>IF(I3064&lt;&gt;"",I3064,IFERROR(INDEX(Base!$I:$I,MATCH(1,(Base!$C:$C=C3064)*(Base!$I:$I&lt;&gt;""),0)),0))</f>
        <v/>
      </c>
      <c r="L3064" s="2">
        <f>IF(AND(I3064="",K3064&gt;0),"SIM","NÃO")</f>
        <v/>
      </c>
      <c r="M3064" s="2">
        <f>IF(ISNUMBER(SEARCH("SEPARA",UPPER(C3064))),"NÃO","SIM")</f>
        <v/>
      </c>
      <c r="N3064" s="2">
        <f>IFERROR(H3064/K3064,0)</f>
        <v/>
      </c>
      <c r="O3064" s="2">
        <f>IF(M3064="NÃO","EXCLUÍDO",IF(N3064&lt;Premissas!$B$8,"&lt; 1,00",IF(N3064&lt;Premissas!$B$9,"1,00 – 1,19",IF(N3064&lt;Premissas!$B$10,"1,20 – 1,39",IF(N3064&lt;Premissas!$B$11,"1,40 – 1,59",IF(N3064&lt;Premissas!$B$12,"1,60 – 1,99","≥ 2,00"))))))</f>
        <v/>
      </c>
      <c r="P3064" s="5">
        <f>IF(OR(M3064="NÃO",N3064&lt;Premissas!$B$8),Premissas!$B$13,IF(N3064&lt;Premissas!$B$9,Premissas!$B$14,IF(N3064&lt;Premissas!$B$10,Premissas!$B$15,IF(N3064&lt;Premissas!$B$11,Premissas!$B$16,IF(N3064&lt;Premissas!$B$12,Premissas!$B$17,Premissas!$B$18)))))</f>
        <v/>
      </c>
      <c r="Q3064" s="5">
        <f>IFERROR(P3064/Premissas!$B$4,0)</f>
        <v/>
      </c>
    </row>
    <row r="3065">
      <c r="A3065" s="2" t="n">
        <v>8</v>
      </c>
      <c r="B3065" s="2" t="n">
        <v>1965</v>
      </c>
      <c r="C3065" s="2" t="inlineStr">
        <is>
          <t>CARREGAMENTO</t>
        </is>
      </c>
      <c r="D3065" s="2" t="inlineStr">
        <is>
          <t>5369266</t>
        </is>
      </c>
      <c r="E3065" s="2" t="inlineStr">
        <is>
          <t>Jose Daniel Pereira De Figueiredo</t>
        </is>
      </c>
      <c r="F3065" s="2" t="n">
        <v>209</v>
      </c>
      <c r="G3065" s="2" t="n">
        <v>38.45</v>
      </c>
      <c r="H3065" s="2" t="n">
        <v>5</v>
      </c>
      <c r="I3065" s="2" t="n">
        <v>0</v>
      </c>
      <c r="J3065" s="2" t="inlineStr">
        <is>
          <t>GPA</t>
        </is>
      </c>
      <c r="K3065" s="2">
        <f>IF(I3065&lt;&gt;"",I3065,IFERROR(INDEX(Base!$I:$I,MATCH(1,(Base!$C:$C=C3065)*(Base!$I:$I&lt;&gt;""),0)),0))</f>
        <v/>
      </c>
      <c r="L3065" s="2">
        <f>IF(AND(I3065="",K3065&gt;0),"SIM","NÃO")</f>
        <v/>
      </c>
      <c r="M3065" s="2">
        <f>IF(ISNUMBER(SEARCH("SEPARA",UPPER(C3065))),"NÃO","SIM")</f>
        <v/>
      </c>
      <c r="N3065" s="2">
        <f>IFERROR(H3065/K3065,0)</f>
        <v/>
      </c>
      <c r="O3065" s="2">
        <f>IF(M3065="NÃO","EXCLUÍDO",IF(N3065&lt;Premissas!$B$8,"&lt; 1,00",IF(N3065&lt;Premissas!$B$9,"1,00 – 1,19",IF(N3065&lt;Premissas!$B$10,"1,20 – 1,39",IF(N3065&lt;Premissas!$B$11,"1,40 – 1,59",IF(N3065&lt;Premissas!$B$12,"1,60 – 1,99","≥ 2,00"))))))</f>
        <v/>
      </c>
      <c r="P3065" s="5">
        <f>IF(OR(M3065="NÃO",N3065&lt;Premissas!$B$8),Premissas!$B$13,IF(N3065&lt;Premissas!$B$9,Premissas!$B$14,IF(N3065&lt;Premissas!$B$10,Premissas!$B$15,IF(N3065&lt;Premissas!$B$11,Premissas!$B$16,IF(N3065&lt;Premissas!$B$12,Premissas!$B$17,Premissas!$B$18)))))</f>
        <v/>
      </c>
      <c r="Q3065" s="5">
        <f>IFERROR(P3065/Premissas!$B$4,0)</f>
        <v/>
      </c>
    </row>
    <row r="3066">
      <c r="A3066" s="2" t="n">
        <v>8</v>
      </c>
      <c r="B3066" s="2" t="n">
        <v>1965</v>
      </c>
      <c r="C3066" s="2" t="inlineStr">
        <is>
          <t>ATIVIDADE OP. EMP.</t>
        </is>
      </c>
      <c r="D3066" s="2" t="inlineStr">
        <is>
          <t>537071</t>
        </is>
      </c>
      <c r="E3066" s="2" t="inlineStr">
        <is>
          <t>Gilmar De Azevedo Matos</t>
        </is>
      </c>
      <c r="F3066" s="2" t="n">
        <v>3775</v>
      </c>
      <c r="G3066" s="2" t="n">
        <v>142.28</v>
      </c>
      <c r="H3066" s="2" t="n">
        <v>27</v>
      </c>
      <c r="I3066" s="2" t="n">
        <v>0</v>
      </c>
      <c r="J3066" s="2" t="inlineStr">
        <is>
          <t>GPA</t>
        </is>
      </c>
      <c r="K3066" s="2">
        <f>IF(I3066&lt;&gt;"",I3066,IFERROR(INDEX(Base!$I:$I,MATCH(1,(Base!$C:$C=C3066)*(Base!$I:$I&lt;&gt;""),0)),0))</f>
        <v/>
      </c>
      <c r="L3066" s="2">
        <f>IF(AND(I3066="",K3066&gt;0),"SIM","NÃO")</f>
        <v/>
      </c>
      <c r="M3066" s="2">
        <f>IF(ISNUMBER(SEARCH("SEPARA",UPPER(C3066))),"NÃO","SIM")</f>
        <v/>
      </c>
      <c r="N3066" s="2">
        <f>IFERROR(H3066/K3066,0)</f>
        <v/>
      </c>
      <c r="O3066" s="2">
        <f>IF(M3066="NÃO","EXCLUÍDO",IF(N3066&lt;Premissas!$B$8,"&lt; 1,00",IF(N3066&lt;Premissas!$B$9,"1,00 – 1,19",IF(N3066&lt;Premissas!$B$10,"1,20 – 1,39",IF(N3066&lt;Premissas!$B$11,"1,40 – 1,59",IF(N3066&lt;Premissas!$B$12,"1,60 – 1,99","≥ 2,00"))))))</f>
        <v/>
      </c>
      <c r="P3066" s="5">
        <f>IF(OR(M3066="NÃO",N3066&lt;Premissas!$B$8),Premissas!$B$13,IF(N3066&lt;Premissas!$B$9,Premissas!$B$14,IF(N3066&lt;Premissas!$B$10,Premissas!$B$15,IF(N3066&lt;Premissas!$B$11,Premissas!$B$16,IF(N3066&lt;Premissas!$B$12,Premissas!$B$17,Premissas!$B$18)))))</f>
        <v/>
      </c>
      <c r="Q3066" s="5">
        <f>IFERROR(P3066/Premissas!$B$4,0)</f>
        <v/>
      </c>
    </row>
    <row r="3067">
      <c r="A3067" s="2" t="n">
        <v>8</v>
      </c>
      <c r="B3067" s="2" t="n">
        <v>1965</v>
      </c>
      <c r="C3067" s="2" t="inlineStr">
        <is>
          <t>RECEBIMENTO</t>
        </is>
      </c>
      <c r="D3067" s="2" t="inlineStr">
        <is>
          <t>5395836</t>
        </is>
      </c>
      <c r="E3067" s="2" t="inlineStr">
        <is>
          <t>BRUNO SOUZA ALMEIDA</t>
        </is>
      </c>
      <c r="F3067" s="2" t="n">
        <v>41</v>
      </c>
      <c r="G3067" s="2" t="n">
        <v>6.67</v>
      </c>
      <c r="H3067" s="2" t="n">
        <v>6</v>
      </c>
      <c r="I3067" s="2" t="n">
        <v>0</v>
      </c>
      <c r="J3067" s="2" t="inlineStr">
        <is>
          <t>GPA</t>
        </is>
      </c>
      <c r="K3067" s="2">
        <f>IF(I3067&lt;&gt;"",I3067,IFERROR(INDEX(Base!$I:$I,MATCH(1,(Base!$C:$C=C3067)*(Base!$I:$I&lt;&gt;""),0)),0))</f>
        <v/>
      </c>
      <c r="L3067" s="2">
        <f>IF(AND(I3067="",K3067&gt;0),"SIM","NÃO")</f>
        <v/>
      </c>
      <c r="M3067" s="2">
        <f>IF(ISNUMBER(SEARCH("SEPARA",UPPER(C3067))),"NÃO","SIM")</f>
        <v/>
      </c>
      <c r="N3067" s="2">
        <f>IFERROR(H3067/K3067,0)</f>
        <v/>
      </c>
      <c r="O3067" s="2">
        <f>IF(M3067="NÃO","EXCLUÍDO",IF(N3067&lt;Premissas!$B$8,"&lt; 1,00",IF(N3067&lt;Premissas!$B$9,"1,00 – 1,19",IF(N3067&lt;Premissas!$B$10,"1,20 – 1,39",IF(N3067&lt;Premissas!$B$11,"1,40 – 1,59",IF(N3067&lt;Premissas!$B$12,"1,60 – 1,99","≥ 2,00"))))))</f>
        <v/>
      </c>
      <c r="P3067" s="5">
        <f>IF(OR(M3067="NÃO",N3067&lt;Premissas!$B$8),Premissas!$B$13,IF(N3067&lt;Premissas!$B$9,Premissas!$B$14,IF(N3067&lt;Premissas!$B$10,Premissas!$B$15,IF(N3067&lt;Premissas!$B$11,Premissas!$B$16,IF(N3067&lt;Premissas!$B$12,Premissas!$B$17,Premissas!$B$18)))))</f>
        <v/>
      </c>
      <c r="Q3067" s="5">
        <f>IFERROR(P3067/Premissas!$B$4,0)</f>
        <v/>
      </c>
    </row>
    <row r="3068">
      <c r="A3068" s="2" t="n">
        <v>8</v>
      </c>
      <c r="B3068" s="2" t="n">
        <v>1965</v>
      </c>
      <c r="C3068" s="2" t="inlineStr">
        <is>
          <t>SEPARACAO</t>
        </is>
      </c>
      <c r="D3068" s="2" t="inlineStr">
        <is>
          <t>5395836</t>
        </is>
      </c>
      <c r="E3068" s="2" t="inlineStr">
        <is>
          <t>BRUNO SOUZA ALMEIDA</t>
        </is>
      </c>
      <c r="F3068" s="2" t="n">
        <v>1412</v>
      </c>
      <c r="G3068" s="2" t="n">
        <v>47.2</v>
      </c>
      <c r="H3068" s="2" t="n">
        <v>30</v>
      </c>
      <c r="I3068" s="2" t="n">
        <v/>
      </c>
      <c r="J3068" s="2" t="inlineStr">
        <is>
          <t>GPA</t>
        </is>
      </c>
      <c r="K3068" s="2">
        <f>IF(I3068&lt;&gt;"",I3068,IFERROR(INDEX(Base!$I:$I,MATCH(1,(Base!$C:$C=C3068)*(Base!$I:$I&lt;&gt;""),0)),0))</f>
        <v/>
      </c>
      <c r="L3068" s="2">
        <f>IF(AND(I3068="",K3068&gt;0),"SIM","NÃO")</f>
        <v/>
      </c>
      <c r="M3068" s="2">
        <f>IF(ISNUMBER(SEARCH("SEPARA",UPPER(C3068))),"NÃO","SIM")</f>
        <v/>
      </c>
      <c r="N3068" s="2">
        <f>IFERROR(H3068/K3068,0)</f>
        <v/>
      </c>
      <c r="O3068" s="2">
        <f>IF(M3068="NÃO","EXCLUÍDO",IF(N3068&lt;Premissas!$B$8,"&lt; 1,00",IF(N3068&lt;Premissas!$B$9,"1,00 – 1,19",IF(N3068&lt;Premissas!$B$10,"1,20 – 1,39",IF(N3068&lt;Premissas!$B$11,"1,40 – 1,59",IF(N3068&lt;Premissas!$B$12,"1,60 – 1,99","≥ 2,00"))))))</f>
        <v/>
      </c>
      <c r="P3068" s="5">
        <f>IF(OR(M3068="NÃO",N3068&lt;Premissas!$B$8),Premissas!$B$13,IF(N3068&lt;Premissas!$B$9,Premissas!$B$14,IF(N3068&lt;Premissas!$B$10,Premissas!$B$15,IF(N3068&lt;Premissas!$B$11,Premissas!$B$16,IF(N3068&lt;Premissas!$B$12,Premissas!$B$17,Premissas!$B$18)))))</f>
        <v/>
      </c>
      <c r="Q3068" s="5">
        <f>IFERROR(P3068/Premissas!$B$4,0)</f>
        <v/>
      </c>
    </row>
    <row r="3069">
      <c r="A3069" s="2" t="n">
        <v>8</v>
      </c>
      <c r="B3069" s="2" t="n">
        <v>1965</v>
      </c>
      <c r="C3069" s="2" t="inlineStr">
        <is>
          <t>PUXADA RECEB</t>
        </is>
      </c>
      <c r="D3069" s="2" t="inlineStr">
        <is>
          <t>5399564</t>
        </is>
      </c>
      <c r="E3069" s="2" t="inlineStr">
        <is>
          <t>ERICK VASCONCELOS FRANCO DE SA</t>
        </is>
      </c>
      <c r="F3069" s="2" t="n">
        <v>409</v>
      </c>
      <c r="G3069" s="2" t="n">
        <v>31.32</v>
      </c>
      <c r="H3069" s="2" t="n">
        <v>13</v>
      </c>
      <c r="I3069" s="2" t="n">
        <v>0</v>
      </c>
      <c r="J3069" s="2" t="inlineStr">
        <is>
          <t>GPA</t>
        </is>
      </c>
      <c r="K3069" s="2">
        <f>IF(I3069&lt;&gt;"",I3069,IFERROR(INDEX(Base!$I:$I,MATCH(1,(Base!$C:$C=C3069)*(Base!$I:$I&lt;&gt;""),0)),0))</f>
        <v/>
      </c>
      <c r="L3069" s="2">
        <f>IF(AND(I3069="",K3069&gt;0),"SIM","NÃO")</f>
        <v/>
      </c>
      <c r="M3069" s="2">
        <f>IF(ISNUMBER(SEARCH("SEPARA",UPPER(C3069))),"NÃO","SIM")</f>
        <v/>
      </c>
      <c r="N3069" s="2">
        <f>IFERROR(H3069/K3069,0)</f>
        <v/>
      </c>
      <c r="O3069" s="2">
        <f>IF(M3069="NÃO","EXCLUÍDO",IF(N3069&lt;Premissas!$B$8,"&lt; 1,00",IF(N3069&lt;Premissas!$B$9,"1,00 – 1,19",IF(N3069&lt;Premissas!$B$10,"1,20 – 1,39",IF(N3069&lt;Premissas!$B$11,"1,40 – 1,59",IF(N3069&lt;Premissas!$B$12,"1,60 – 1,99","≥ 2,00"))))))</f>
        <v/>
      </c>
      <c r="P3069" s="5">
        <f>IF(OR(M3069="NÃO",N3069&lt;Premissas!$B$8),Premissas!$B$13,IF(N3069&lt;Premissas!$B$9,Premissas!$B$14,IF(N3069&lt;Premissas!$B$10,Premissas!$B$15,IF(N3069&lt;Premissas!$B$11,Premissas!$B$16,IF(N3069&lt;Premissas!$B$12,Premissas!$B$17,Premissas!$B$18)))))</f>
        <v/>
      </c>
      <c r="Q3069" s="5">
        <f>IFERROR(P3069/Premissas!$B$4,0)</f>
        <v/>
      </c>
    </row>
    <row r="3070">
      <c r="A3070" s="2" t="n">
        <v>8</v>
      </c>
      <c r="B3070" s="2" t="n">
        <v>1965</v>
      </c>
      <c r="C3070" s="2" t="inlineStr">
        <is>
          <t>CARREGAMENTO</t>
        </is>
      </c>
      <c r="D3070" s="2" t="inlineStr">
        <is>
          <t>5400813</t>
        </is>
      </c>
      <c r="E3070" s="2" t="inlineStr">
        <is>
          <t>Andrew ALVES DE OLIVEIRA</t>
        </is>
      </c>
      <c r="F3070" s="2" t="n">
        <v>498</v>
      </c>
      <c r="G3070" s="2" t="n">
        <v>20.73</v>
      </c>
      <c r="H3070" s="2" t="n">
        <v>24</v>
      </c>
      <c r="I3070" s="2" t="n">
        <v>0</v>
      </c>
      <c r="J3070" s="2" t="inlineStr">
        <is>
          <t>GPA</t>
        </is>
      </c>
      <c r="K3070" s="2">
        <f>IF(I3070&lt;&gt;"",I3070,IFERROR(INDEX(Base!$I:$I,MATCH(1,(Base!$C:$C=C3070)*(Base!$I:$I&lt;&gt;""),0)),0))</f>
        <v/>
      </c>
      <c r="L3070" s="2">
        <f>IF(AND(I3070="",K3070&gt;0),"SIM","NÃO")</f>
        <v/>
      </c>
      <c r="M3070" s="2">
        <f>IF(ISNUMBER(SEARCH("SEPARA",UPPER(C3070))),"NÃO","SIM")</f>
        <v/>
      </c>
      <c r="N3070" s="2">
        <f>IFERROR(H3070/K3070,0)</f>
        <v/>
      </c>
      <c r="O3070" s="2">
        <f>IF(M3070="NÃO","EXCLUÍDO",IF(N3070&lt;Premissas!$B$8,"&lt; 1,00",IF(N3070&lt;Premissas!$B$9,"1,00 – 1,19",IF(N3070&lt;Premissas!$B$10,"1,20 – 1,39",IF(N3070&lt;Premissas!$B$11,"1,40 – 1,59",IF(N3070&lt;Premissas!$B$12,"1,60 – 1,99","≥ 2,00"))))))</f>
        <v/>
      </c>
      <c r="P3070" s="5">
        <f>IF(OR(M3070="NÃO",N3070&lt;Premissas!$B$8),Premissas!$B$13,IF(N3070&lt;Premissas!$B$9,Premissas!$B$14,IF(N3070&lt;Premissas!$B$10,Premissas!$B$15,IF(N3070&lt;Premissas!$B$11,Premissas!$B$16,IF(N3070&lt;Premissas!$B$12,Premissas!$B$17,Premissas!$B$18)))))</f>
        <v/>
      </c>
      <c r="Q3070" s="5">
        <f>IFERROR(P3070/Premissas!$B$4,0)</f>
        <v/>
      </c>
    </row>
    <row r="3071">
      <c r="A3071" s="2" t="n">
        <v>8</v>
      </c>
      <c r="B3071" s="2" t="n">
        <v>1965</v>
      </c>
      <c r="C3071" s="2" t="inlineStr">
        <is>
          <t>CARREGAMENTO</t>
        </is>
      </c>
      <c r="D3071" s="2" t="inlineStr">
        <is>
          <t>5408075</t>
        </is>
      </c>
      <c r="E3071" s="2" t="inlineStr">
        <is>
          <t>LEIDE CLEA DO SACRAMENTO</t>
        </is>
      </c>
      <c r="F3071" s="2" t="n">
        <v>811</v>
      </c>
      <c r="G3071" s="2" t="n">
        <v>24.56</v>
      </c>
      <c r="H3071" s="2" t="n">
        <v>33</v>
      </c>
      <c r="I3071" s="2" t="n">
        <v>0</v>
      </c>
      <c r="J3071" s="2" t="inlineStr">
        <is>
          <t>GPA</t>
        </is>
      </c>
      <c r="K3071" s="2">
        <f>IF(I3071&lt;&gt;"",I3071,IFERROR(INDEX(Base!$I:$I,MATCH(1,(Base!$C:$C=C3071)*(Base!$I:$I&lt;&gt;""),0)),0))</f>
        <v/>
      </c>
      <c r="L3071" s="2">
        <f>IF(AND(I3071="",K3071&gt;0),"SIM","NÃO")</f>
        <v/>
      </c>
      <c r="M3071" s="2">
        <f>IF(ISNUMBER(SEARCH("SEPARA",UPPER(C3071))),"NÃO","SIM")</f>
        <v/>
      </c>
      <c r="N3071" s="2">
        <f>IFERROR(H3071/K3071,0)</f>
        <v/>
      </c>
      <c r="O3071" s="2">
        <f>IF(M3071="NÃO","EXCLUÍDO",IF(N3071&lt;Premissas!$B$8,"&lt; 1,00",IF(N3071&lt;Premissas!$B$9,"1,00 – 1,19",IF(N3071&lt;Premissas!$B$10,"1,20 – 1,39",IF(N3071&lt;Premissas!$B$11,"1,40 – 1,59",IF(N3071&lt;Premissas!$B$12,"1,60 – 1,99","≥ 2,00"))))))</f>
        <v/>
      </c>
      <c r="P3071" s="5">
        <f>IF(OR(M3071="NÃO",N3071&lt;Premissas!$B$8),Premissas!$B$13,IF(N3071&lt;Premissas!$B$9,Premissas!$B$14,IF(N3071&lt;Premissas!$B$10,Premissas!$B$15,IF(N3071&lt;Premissas!$B$11,Premissas!$B$16,IF(N3071&lt;Premissas!$B$12,Premissas!$B$17,Premissas!$B$18)))))</f>
        <v/>
      </c>
      <c r="Q3071" s="5">
        <f>IFERROR(P3071/Premissas!$B$4,0)</f>
        <v/>
      </c>
    </row>
    <row r="3072">
      <c r="A3072" s="2" t="n">
        <v>8</v>
      </c>
      <c r="B3072" s="2" t="n">
        <v>1965</v>
      </c>
      <c r="C3072" s="2" t="inlineStr">
        <is>
          <t>CARREGAMENTO</t>
        </is>
      </c>
      <c r="D3072" s="2" t="inlineStr">
        <is>
          <t>5408296</t>
        </is>
      </c>
      <c r="E3072" s="2" t="inlineStr">
        <is>
          <t>Wagner Ruffo Benedito</t>
        </is>
      </c>
      <c r="F3072" s="2" t="n">
        <v>535</v>
      </c>
      <c r="G3072" s="2" t="n">
        <v>36.1</v>
      </c>
      <c r="H3072" s="2" t="n">
        <v>15</v>
      </c>
      <c r="I3072" s="2" t="n">
        <v>0</v>
      </c>
      <c r="J3072" s="2" t="inlineStr">
        <is>
          <t>GPA</t>
        </is>
      </c>
      <c r="K3072" s="2">
        <f>IF(I3072&lt;&gt;"",I3072,IFERROR(INDEX(Base!$I:$I,MATCH(1,(Base!$C:$C=C3072)*(Base!$I:$I&lt;&gt;""),0)),0))</f>
        <v/>
      </c>
      <c r="L3072" s="2">
        <f>IF(AND(I3072="",K3072&gt;0),"SIM","NÃO")</f>
        <v/>
      </c>
      <c r="M3072" s="2">
        <f>IF(ISNUMBER(SEARCH("SEPARA",UPPER(C3072))),"NÃO","SIM")</f>
        <v/>
      </c>
      <c r="N3072" s="2">
        <f>IFERROR(H3072/K3072,0)</f>
        <v/>
      </c>
      <c r="O3072" s="2">
        <f>IF(M3072="NÃO","EXCLUÍDO",IF(N3072&lt;Premissas!$B$8,"&lt; 1,00",IF(N3072&lt;Premissas!$B$9,"1,00 – 1,19",IF(N3072&lt;Premissas!$B$10,"1,20 – 1,39",IF(N3072&lt;Premissas!$B$11,"1,40 – 1,59",IF(N3072&lt;Premissas!$B$12,"1,60 – 1,99","≥ 2,00"))))))</f>
        <v/>
      </c>
      <c r="P3072" s="5">
        <f>IF(OR(M3072="NÃO",N3072&lt;Premissas!$B$8),Premissas!$B$13,IF(N3072&lt;Premissas!$B$9,Premissas!$B$14,IF(N3072&lt;Premissas!$B$10,Premissas!$B$15,IF(N3072&lt;Premissas!$B$11,Premissas!$B$16,IF(N3072&lt;Premissas!$B$12,Premissas!$B$17,Premissas!$B$18)))))</f>
        <v/>
      </c>
      <c r="Q3072" s="5">
        <f>IFERROR(P3072/Premissas!$B$4,0)</f>
        <v/>
      </c>
    </row>
    <row r="3073">
      <c r="A3073" s="2" t="n">
        <v>8</v>
      </c>
      <c r="B3073" s="2" t="n">
        <v>1965</v>
      </c>
      <c r="C3073" s="2" t="inlineStr">
        <is>
          <t>PUXADA RECEB</t>
        </is>
      </c>
      <c r="D3073" s="2" t="inlineStr">
        <is>
          <t>5410339</t>
        </is>
      </c>
      <c r="E3073" s="2" t="inlineStr">
        <is>
          <t>Gustavo Pereira Araujo Leite</t>
        </is>
      </c>
      <c r="F3073" s="2" t="n">
        <v>121</v>
      </c>
      <c r="G3073" s="2" t="n">
        <v>17.01</v>
      </c>
      <c r="H3073" s="2" t="n">
        <v>7</v>
      </c>
      <c r="I3073" s="2" t="n">
        <v>0</v>
      </c>
      <c r="J3073" s="2" t="inlineStr">
        <is>
          <t>GPA</t>
        </is>
      </c>
      <c r="K3073" s="2">
        <f>IF(I3073&lt;&gt;"",I3073,IFERROR(INDEX(Base!$I:$I,MATCH(1,(Base!$C:$C=C3073)*(Base!$I:$I&lt;&gt;""),0)),0))</f>
        <v/>
      </c>
      <c r="L3073" s="2">
        <f>IF(AND(I3073="",K3073&gt;0),"SIM","NÃO")</f>
        <v/>
      </c>
      <c r="M3073" s="2">
        <f>IF(ISNUMBER(SEARCH("SEPARA",UPPER(C3073))),"NÃO","SIM")</f>
        <v/>
      </c>
      <c r="N3073" s="2">
        <f>IFERROR(H3073/K3073,0)</f>
        <v/>
      </c>
      <c r="O3073" s="2">
        <f>IF(M3073="NÃO","EXCLUÍDO",IF(N3073&lt;Premissas!$B$8,"&lt; 1,00",IF(N3073&lt;Premissas!$B$9,"1,00 – 1,19",IF(N3073&lt;Premissas!$B$10,"1,20 – 1,39",IF(N3073&lt;Premissas!$B$11,"1,40 – 1,59",IF(N3073&lt;Premissas!$B$12,"1,60 – 1,99","≥ 2,00"))))))</f>
        <v/>
      </c>
      <c r="P3073" s="5">
        <f>IF(OR(M3073="NÃO",N3073&lt;Premissas!$B$8),Premissas!$B$13,IF(N3073&lt;Premissas!$B$9,Premissas!$B$14,IF(N3073&lt;Premissas!$B$10,Premissas!$B$15,IF(N3073&lt;Premissas!$B$11,Premissas!$B$16,IF(N3073&lt;Premissas!$B$12,Premissas!$B$17,Premissas!$B$18)))))</f>
        <v/>
      </c>
      <c r="Q3073" s="5">
        <f>IFERROR(P3073/Premissas!$B$4,0)</f>
        <v/>
      </c>
    </row>
    <row r="3074">
      <c r="A3074" s="2" t="n">
        <v>8</v>
      </c>
      <c r="B3074" s="2" t="n">
        <v>1965</v>
      </c>
      <c r="C3074" s="2" t="inlineStr">
        <is>
          <t>RECEBIMENTO</t>
        </is>
      </c>
      <c r="D3074" s="2" t="inlineStr">
        <is>
          <t>5410339</t>
        </is>
      </c>
      <c r="E3074" s="2" t="inlineStr">
        <is>
          <t>Gustavo Pereira Araujo Leite</t>
        </is>
      </c>
      <c r="F3074" s="2" t="n">
        <v>3</v>
      </c>
      <c r="G3074" s="2" t="n">
        <v>14.29</v>
      </c>
      <c r="H3074" s="2" t="n">
        <v>0</v>
      </c>
      <c r="I3074" s="2" t="n">
        <v>0</v>
      </c>
      <c r="J3074" s="2" t="inlineStr">
        <is>
          <t>GPA</t>
        </is>
      </c>
      <c r="K3074" s="2">
        <f>IF(I3074&lt;&gt;"",I3074,IFERROR(INDEX(Base!$I:$I,MATCH(1,(Base!$C:$C=C3074)*(Base!$I:$I&lt;&gt;""),0)),0))</f>
        <v/>
      </c>
      <c r="L3074" s="2">
        <f>IF(AND(I3074="",K3074&gt;0),"SIM","NÃO")</f>
        <v/>
      </c>
      <c r="M3074" s="2">
        <f>IF(ISNUMBER(SEARCH("SEPARA",UPPER(C3074))),"NÃO","SIM")</f>
        <v/>
      </c>
      <c r="N3074" s="2">
        <f>IFERROR(H3074/K3074,0)</f>
        <v/>
      </c>
      <c r="O3074" s="2">
        <f>IF(M3074="NÃO","EXCLUÍDO",IF(N3074&lt;Premissas!$B$8,"&lt; 1,00",IF(N3074&lt;Premissas!$B$9,"1,00 – 1,19",IF(N3074&lt;Premissas!$B$10,"1,20 – 1,39",IF(N3074&lt;Premissas!$B$11,"1,40 – 1,59",IF(N3074&lt;Premissas!$B$12,"1,60 – 1,99","≥ 2,00"))))))</f>
        <v/>
      </c>
      <c r="P3074" s="5">
        <f>IF(OR(M3074="NÃO",N3074&lt;Premissas!$B$8),Premissas!$B$13,IF(N3074&lt;Premissas!$B$9,Premissas!$B$14,IF(N3074&lt;Premissas!$B$10,Premissas!$B$15,IF(N3074&lt;Premissas!$B$11,Premissas!$B$16,IF(N3074&lt;Premissas!$B$12,Premissas!$B$17,Premissas!$B$18)))))</f>
        <v/>
      </c>
      <c r="Q3074" s="5">
        <f>IFERROR(P3074/Premissas!$B$4,0)</f>
        <v/>
      </c>
    </row>
    <row r="3075">
      <c r="A3075" s="2" t="n">
        <v>8</v>
      </c>
      <c r="B3075" s="2" t="n">
        <v>1965</v>
      </c>
      <c r="C3075" s="2" t="inlineStr">
        <is>
          <t>SEPARACAO</t>
        </is>
      </c>
      <c r="D3075" s="2" t="inlineStr">
        <is>
          <t>5411017</t>
        </is>
      </c>
      <c r="E3075" s="2" t="inlineStr">
        <is>
          <t>Edson Araujo Rosa</t>
        </is>
      </c>
      <c r="F3075" s="2" t="n">
        <v>6894</v>
      </c>
      <c r="G3075" s="2" t="n">
        <v>126.28</v>
      </c>
      <c r="H3075" s="2" t="n">
        <v>55</v>
      </c>
      <c r="I3075" s="2" t="n">
        <v/>
      </c>
      <c r="J3075" s="2" t="inlineStr">
        <is>
          <t>GPA</t>
        </is>
      </c>
      <c r="K3075" s="2">
        <f>IF(I3075&lt;&gt;"",I3075,IFERROR(INDEX(Base!$I:$I,MATCH(1,(Base!$C:$C=C3075)*(Base!$I:$I&lt;&gt;""),0)),0))</f>
        <v/>
      </c>
      <c r="L3075" s="2">
        <f>IF(AND(I3075="",K3075&gt;0),"SIM","NÃO")</f>
        <v/>
      </c>
      <c r="M3075" s="2">
        <f>IF(ISNUMBER(SEARCH("SEPARA",UPPER(C3075))),"NÃO","SIM")</f>
        <v/>
      </c>
      <c r="N3075" s="2">
        <f>IFERROR(H3075/K3075,0)</f>
        <v/>
      </c>
      <c r="O3075" s="2">
        <f>IF(M3075="NÃO","EXCLUÍDO",IF(N3075&lt;Premissas!$B$8,"&lt; 1,00",IF(N3075&lt;Premissas!$B$9,"1,00 – 1,19",IF(N3075&lt;Premissas!$B$10,"1,20 – 1,39",IF(N3075&lt;Premissas!$B$11,"1,40 – 1,59",IF(N3075&lt;Premissas!$B$12,"1,60 – 1,99","≥ 2,00"))))))</f>
        <v/>
      </c>
      <c r="P3075" s="5">
        <f>IF(OR(M3075="NÃO",N3075&lt;Premissas!$B$8),Premissas!$B$13,IF(N3075&lt;Premissas!$B$9,Premissas!$B$14,IF(N3075&lt;Premissas!$B$10,Premissas!$B$15,IF(N3075&lt;Premissas!$B$11,Premissas!$B$16,IF(N3075&lt;Premissas!$B$12,Premissas!$B$17,Premissas!$B$18)))))</f>
        <v/>
      </c>
      <c r="Q3075" s="5">
        <f>IFERROR(P3075/Premissas!$B$4,0)</f>
        <v/>
      </c>
    </row>
    <row r="3076">
      <c r="A3076" s="2" t="n">
        <v>8</v>
      </c>
      <c r="B3076" s="2" t="n">
        <v>1965</v>
      </c>
      <c r="C3076" s="2" t="inlineStr">
        <is>
          <t>SEPARACAO</t>
        </is>
      </c>
      <c r="D3076" s="2" t="inlineStr">
        <is>
          <t>5420768</t>
        </is>
      </c>
      <c r="E3076" s="2" t="inlineStr">
        <is>
          <t>Rafael Tadeu Da Silva</t>
        </is>
      </c>
      <c r="F3076" s="2" t="n">
        <v>6896</v>
      </c>
      <c r="G3076" s="2" t="n">
        <v>114.3</v>
      </c>
      <c r="H3076" s="2" t="n">
        <v>60</v>
      </c>
      <c r="I3076" s="2" t="n">
        <v/>
      </c>
      <c r="J3076" s="2" t="inlineStr">
        <is>
          <t>GPA</t>
        </is>
      </c>
      <c r="K3076" s="2">
        <f>IF(I3076&lt;&gt;"",I3076,IFERROR(INDEX(Base!$I:$I,MATCH(1,(Base!$C:$C=C3076)*(Base!$I:$I&lt;&gt;""),0)),0))</f>
        <v/>
      </c>
      <c r="L3076" s="2">
        <f>IF(AND(I3076="",K3076&gt;0),"SIM","NÃO")</f>
        <v/>
      </c>
      <c r="M3076" s="2">
        <f>IF(ISNUMBER(SEARCH("SEPARA",UPPER(C3076))),"NÃO","SIM")</f>
        <v/>
      </c>
      <c r="N3076" s="2">
        <f>IFERROR(H3076/K3076,0)</f>
        <v/>
      </c>
      <c r="O3076" s="2">
        <f>IF(M3076="NÃO","EXCLUÍDO",IF(N3076&lt;Premissas!$B$8,"&lt; 1,00",IF(N3076&lt;Premissas!$B$9,"1,00 – 1,19",IF(N3076&lt;Premissas!$B$10,"1,20 – 1,39",IF(N3076&lt;Premissas!$B$11,"1,40 – 1,59",IF(N3076&lt;Premissas!$B$12,"1,60 – 1,99","≥ 2,00"))))))</f>
        <v/>
      </c>
      <c r="P3076" s="5">
        <f>IF(OR(M3076="NÃO",N3076&lt;Premissas!$B$8),Premissas!$B$13,IF(N3076&lt;Premissas!$B$9,Premissas!$B$14,IF(N3076&lt;Premissas!$B$10,Premissas!$B$15,IF(N3076&lt;Premissas!$B$11,Premissas!$B$16,IF(N3076&lt;Premissas!$B$12,Premissas!$B$17,Premissas!$B$18)))))</f>
        <v/>
      </c>
      <c r="Q3076" s="5">
        <f>IFERROR(P3076/Premissas!$B$4,0)</f>
        <v/>
      </c>
    </row>
    <row r="3077">
      <c r="A3077" s="2" t="n">
        <v>8</v>
      </c>
      <c r="B3077" s="2" t="n">
        <v>1965</v>
      </c>
      <c r="C3077" s="2" t="inlineStr">
        <is>
          <t>PUXADA RECEB</t>
        </is>
      </c>
      <c r="D3077" s="2" t="inlineStr">
        <is>
          <t>5421004</t>
        </is>
      </c>
      <c r="E3077" s="2" t="inlineStr">
        <is>
          <t>Thatyane Dos Santos Marinho</t>
        </is>
      </c>
      <c r="F3077" s="2" t="n">
        <v>2643</v>
      </c>
      <c r="G3077" s="2" t="n">
        <v>142.58</v>
      </c>
      <c r="H3077" s="2" t="n">
        <v>19</v>
      </c>
      <c r="I3077" s="2" t="n">
        <v>0</v>
      </c>
      <c r="J3077" s="2" t="inlineStr">
        <is>
          <t>GPA</t>
        </is>
      </c>
      <c r="K3077" s="2">
        <f>IF(I3077&lt;&gt;"",I3077,IFERROR(INDEX(Base!$I:$I,MATCH(1,(Base!$C:$C=C3077)*(Base!$I:$I&lt;&gt;""),0)),0))</f>
        <v/>
      </c>
      <c r="L3077" s="2">
        <f>IF(AND(I3077="",K3077&gt;0),"SIM","NÃO")</f>
        <v/>
      </c>
      <c r="M3077" s="2">
        <f>IF(ISNUMBER(SEARCH("SEPARA",UPPER(C3077))),"NÃO","SIM")</f>
        <v/>
      </c>
      <c r="N3077" s="2">
        <f>IFERROR(H3077/K3077,0)</f>
        <v/>
      </c>
      <c r="O3077" s="2">
        <f>IF(M3077="NÃO","EXCLUÍDO",IF(N3077&lt;Premissas!$B$8,"&lt; 1,00",IF(N3077&lt;Premissas!$B$9,"1,00 – 1,19",IF(N3077&lt;Premissas!$B$10,"1,20 – 1,39",IF(N3077&lt;Premissas!$B$11,"1,40 – 1,59",IF(N3077&lt;Premissas!$B$12,"1,60 – 1,99","≥ 2,00"))))))</f>
        <v/>
      </c>
      <c r="P3077" s="5">
        <f>IF(OR(M3077="NÃO",N3077&lt;Premissas!$B$8),Premissas!$B$13,IF(N3077&lt;Premissas!$B$9,Premissas!$B$14,IF(N3077&lt;Premissas!$B$10,Premissas!$B$15,IF(N3077&lt;Premissas!$B$11,Premissas!$B$16,IF(N3077&lt;Premissas!$B$12,Premissas!$B$17,Premissas!$B$18)))))</f>
        <v/>
      </c>
      <c r="Q3077" s="5">
        <f>IFERROR(P3077/Premissas!$B$4,0)</f>
        <v/>
      </c>
    </row>
    <row r="3078">
      <c r="A3078" s="2" t="n">
        <v>8</v>
      </c>
      <c r="B3078" s="2" t="n">
        <v>1965</v>
      </c>
      <c r="C3078" s="2" t="inlineStr">
        <is>
          <t>SEPARACAO</t>
        </is>
      </c>
      <c r="D3078" s="2" t="inlineStr">
        <is>
          <t>5421004</t>
        </is>
      </c>
      <c r="E3078" s="2" t="inlineStr">
        <is>
          <t>Thatyane Dos Santos Marinho</t>
        </is>
      </c>
      <c r="F3078" s="2" t="n">
        <v>629</v>
      </c>
      <c r="G3078" s="2" t="n">
        <v>13.36</v>
      </c>
      <c r="H3078" s="2" t="n">
        <v>47</v>
      </c>
      <c r="I3078" s="2" t="n">
        <v/>
      </c>
      <c r="J3078" s="2" t="inlineStr">
        <is>
          <t>GPA</t>
        </is>
      </c>
      <c r="K3078" s="2">
        <f>IF(I3078&lt;&gt;"",I3078,IFERROR(INDEX(Base!$I:$I,MATCH(1,(Base!$C:$C=C3078)*(Base!$I:$I&lt;&gt;""),0)),0))</f>
        <v/>
      </c>
      <c r="L3078" s="2">
        <f>IF(AND(I3078="",K3078&gt;0),"SIM","NÃO")</f>
        <v/>
      </c>
      <c r="M3078" s="2">
        <f>IF(ISNUMBER(SEARCH("SEPARA",UPPER(C3078))),"NÃO","SIM")</f>
        <v/>
      </c>
      <c r="N3078" s="2">
        <f>IFERROR(H3078/K3078,0)</f>
        <v/>
      </c>
      <c r="O3078" s="2">
        <f>IF(M3078="NÃO","EXCLUÍDO",IF(N3078&lt;Premissas!$B$8,"&lt; 1,00",IF(N3078&lt;Premissas!$B$9,"1,00 – 1,19",IF(N3078&lt;Premissas!$B$10,"1,20 – 1,39",IF(N3078&lt;Premissas!$B$11,"1,40 – 1,59",IF(N3078&lt;Premissas!$B$12,"1,60 – 1,99","≥ 2,00"))))))</f>
        <v/>
      </c>
      <c r="P3078" s="5">
        <f>IF(OR(M3078="NÃO",N3078&lt;Premissas!$B$8),Premissas!$B$13,IF(N3078&lt;Premissas!$B$9,Premissas!$B$14,IF(N3078&lt;Premissas!$B$10,Premissas!$B$15,IF(N3078&lt;Premissas!$B$11,Premissas!$B$16,IF(N3078&lt;Premissas!$B$12,Premissas!$B$17,Premissas!$B$18)))))</f>
        <v/>
      </c>
      <c r="Q3078" s="5">
        <f>IFERROR(P3078/Premissas!$B$4,0)</f>
        <v/>
      </c>
    </row>
    <row r="3079">
      <c r="A3079" s="2" t="n">
        <v>8</v>
      </c>
      <c r="B3079" s="2" t="n">
        <v>1965</v>
      </c>
      <c r="C3079" s="2" t="inlineStr">
        <is>
          <t>CARREGAMENTO</t>
        </is>
      </c>
      <c r="D3079" s="2" t="inlineStr">
        <is>
          <t>5421268</t>
        </is>
      </c>
      <c r="E3079" s="2" t="inlineStr">
        <is>
          <t>Higor Barbosa Santos</t>
        </is>
      </c>
      <c r="F3079" s="2" t="n">
        <v>1804</v>
      </c>
      <c r="G3079" s="2" t="n">
        <v>103.57</v>
      </c>
      <c r="H3079" s="2" t="n">
        <v>17</v>
      </c>
      <c r="I3079" s="2" t="n">
        <v>0</v>
      </c>
      <c r="J3079" s="2" t="inlineStr">
        <is>
          <t>GPA</t>
        </is>
      </c>
      <c r="K3079" s="2">
        <f>IF(I3079&lt;&gt;"",I3079,IFERROR(INDEX(Base!$I:$I,MATCH(1,(Base!$C:$C=C3079)*(Base!$I:$I&lt;&gt;""),0)),0))</f>
        <v/>
      </c>
      <c r="L3079" s="2">
        <f>IF(AND(I3079="",K3079&gt;0),"SIM","NÃO")</f>
        <v/>
      </c>
      <c r="M3079" s="2">
        <f>IF(ISNUMBER(SEARCH("SEPARA",UPPER(C3079))),"NÃO","SIM")</f>
        <v/>
      </c>
      <c r="N3079" s="2">
        <f>IFERROR(H3079/K3079,0)</f>
        <v/>
      </c>
      <c r="O3079" s="2">
        <f>IF(M3079="NÃO","EXCLUÍDO",IF(N3079&lt;Premissas!$B$8,"&lt; 1,00",IF(N3079&lt;Premissas!$B$9,"1,00 – 1,19",IF(N3079&lt;Premissas!$B$10,"1,20 – 1,39",IF(N3079&lt;Premissas!$B$11,"1,40 – 1,59",IF(N3079&lt;Premissas!$B$12,"1,60 – 1,99","≥ 2,00"))))))</f>
        <v/>
      </c>
      <c r="P3079" s="5">
        <f>IF(OR(M3079="NÃO",N3079&lt;Premissas!$B$8),Premissas!$B$13,IF(N3079&lt;Premissas!$B$9,Premissas!$B$14,IF(N3079&lt;Premissas!$B$10,Premissas!$B$15,IF(N3079&lt;Premissas!$B$11,Premissas!$B$16,IF(N3079&lt;Premissas!$B$12,Premissas!$B$17,Premissas!$B$18)))))</f>
        <v/>
      </c>
      <c r="Q3079" s="5">
        <f>IFERROR(P3079/Premissas!$B$4,0)</f>
        <v/>
      </c>
    </row>
    <row r="3080">
      <c r="A3080" s="2" t="n">
        <v>8</v>
      </c>
      <c r="B3080" s="2" t="n">
        <v>1965</v>
      </c>
      <c r="C3080" s="2" t="inlineStr">
        <is>
          <t>PUXADA RECEB</t>
        </is>
      </c>
      <c r="D3080" s="2" t="inlineStr">
        <is>
          <t>5421470</t>
        </is>
      </c>
      <c r="E3080" s="2" t="inlineStr">
        <is>
          <t>JOSE DOMINGOS RODRIGUES</t>
        </is>
      </c>
      <c r="F3080" s="2" t="n">
        <v>2630</v>
      </c>
      <c r="G3080" s="2" t="n">
        <v>99.59</v>
      </c>
      <c r="H3080" s="2" t="n">
        <v>26</v>
      </c>
      <c r="I3080" s="2" t="n">
        <v>0</v>
      </c>
      <c r="J3080" s="2" t="inlineStr">
        <is>
          <t>GPA</t>
        </is>
      </c>
      <c r="K3080" s="2">
        <f>IF(I3080&lt;&gt;"",I3080,IFERROR(INDEX(Base!$I:$I,MATCH(1,(Base!$C:$C=C3080)*(Base!$I:$I&lt;&gt;""),0)),0))</f>
        <v/>
      </c>
      <c r="L3080" s="2">
        <f>IF(AND(I3080="",K3080&gt;0),"SIM","NÃO")</f>
        <v/>
      </c>
      <c r="M3080" s="2">
        <f>IF(ISNUMBER(SEARCH("SEPARA",UPPER(C3080))),"NÃO","SIM")</f>
        <v/>
      </c>
      <c r="N3080" s="2">
        <f>IFERROR(H3080/K3080,0)</f>
        <v/>
      </c>
      <c r="O3080" s="2">
        <f>IF(M3080="NÃO","EXCLUÍDO",IF(N3080&lt;Premissas!$B$8,"&lt; 1,00",IF(N3080&lt;Premissas!$B$9,"1,00 – 1,19",IF(N3080&lt;Premissas!$B$10,"1,20 – 1,39",IF(N3080&lt;Premissas!$B$11,"1,40 – 1,59",IF(N3080&lt;Premissas!$B$12,"1,60 – 1,99","≥ 2,00"))))))</f>
        <v/>
      </c>
      <c r="P3080" s="5">
        <f>IF(OR(M3080="NÃO",N3080&lt;Premissas!$B$8),Premissas!$B$13,IF(N3080&lt;Premissas!$B$9,Premissas!$B$14,IF(N3080&lt;Premissas!$B$10,Premissas!$B$15,IF(N3080&lt;Premissas!$B$11,Premissas!$B$16,IF(N3080&lt;Premissas!$B$12,Premissas!$B$17,Premissas!$B$18)))))</f>
        <v/>
      </c>
      <c r="Q3080" s="5">
        <f>IFERROR(P3080/Premissas!$B$4,0)</f>
        <v/>
      </c>
    </row>
    <row r="3081">
      <c r="A3081" s="2" t="n">
        <v>8</v>
      </c>
      <c r="B3081" s="2" t="n">
        <v>1965</v>
      </c>
      <c r="C3081" s="2" t="inlineStr">
        <is>
          <t>SEPARACAO</t>
        </is>
      </c>
      <c r="D3081" s="2" t="inlineStr">
        <is>
          <t>5421470</t>
        </is>
      </c>
      <c r="E3081" s="2" t="inlineStr">
        <is>
          <t>JOSE DOMINGOS RODRIGUES</t>
        </is>
      </c>
      <c r="F3081" s="2" t="n">
        <v>497</v>
      </c>
      <c r="G3081" s="2" t="n">
        <v>8.449999999999999</v>
      </c>
      <c r="H3081" s="2" t="n">
        <v>59</v>
      </c>
      <c r="I3081" s="2" t="n">
        <v/>
      </c>
      <c r="J3081" s="2" t="inlineStr">
        <is>
          <t>GPA</t>
        </is>
      </c>
      <c r="K3081" s="2">
        <f>IF(I3081&lt;&gt;"",I3081,IFERROR(INDEX(Base!$I:$I,MATCH(1,(Base!$C:$C=C3081)*(Base!$I:$I&lt;&gt;""),0)),0))</f>
        <v/>
      </c>
      <c r="L3081" s="2">
        <f>IF(AND(I3081="",K3081&gt;0),"SIM","NÃO")</f>
        <v/>
      </c>
      <c r="M3081" s="2">
        <f>IF(ISNUMBER(SEARCH("SEPARA",UPPER(C3081))),"NÃO","SIM")</f>
        <v/>
      </c>
      <c r="N3081" s="2">
        <f>IFERROR(H3081/K3081,0)</f>
        <v/>
      </c>
      <c r="O3081" s="2">
        <f>IF(M3081="NÃO","EXCLUÍDO",IF(N3081&lt;Premissas!$B$8,"&lt; 1,00",IF(N3081&lt;Premissas!$B$9,"1,00 – 1,19",IF(N3081&lt;Premissas!$B$10,"1,20 – 1,39",IF(N3081&lt;Premissas!$B$11,"1,40 – 1,59",IF(N3081&lt;Premissas!$B$12,"1,60 – 1,99","≥ 2,00"))))))</f>
        <v/>
      </c>
      <c r="P3081" s="5">
        <f>IF(OR(M3081="NÃO",N3081&lt;Premissas!$B$8),Premissas!$B$13,IF(N3081&lt;Premissas!$B$9,Premissas!$B$14,IF(N3081&lt;Premissas!$B$10,Premissas!$B$15,IF(N3081&lt;Premissas!$B$11,Premissas!$B$16,IF(N3081&lt;Premissas!$B$12,Premissas!$B$17,Premissas!$B$18)))))</f>
        <v/>
      </c>
      <c r="Q3081" s="5">
        <f>IFERROR(P3081/Premissas!$B$4,0)</f>
        <v/>
      </c>
    </row>
    <row r="3082">
      <c r="A3082" s="2" t="n">
        <v>8</v>
      </c>
      <c r="B3082" s="2" t="n">
        <v>1965</v>
      </c>
      <c r="C3082" s="2" t="inlineStr">
        <is>
          <t>CARREGAMENTO</t>
        </is>
      </c>
      <c r="D3082" s="2" t="inlineStr">
        <is>
          <t>542716</t>
        </is>
      </c>
      <c r="E3082" s="2" t="inlineStr">
        <is>
          <t>Rodolfo Rodrigues Arantes</t>
        </is>
      </c>
      <c r="F3082" s="2" t="n">
        <v>175</v>
      </c>
      <c r="G3082" s="2" t="n">
        <v>36.28</v>
      </c>
      <c r="H3082" s="2" t="n">
        <v>5</v>
      </c>
      <c r="I3082" s="2" t="n">
        <v>0</v>
      </c>
      <c r="J3082" s="2" t="inlineStr">
        <is>
          <t>GPA</t>
        </is>
      </c>
      <c r="K3082" s="2">
        <f>IF(I3082&lt;&gt;"",I3082,IFERROR(INDEX(Base!$I:$I,MATCH(1,(Base!$C:$C=C3082)*(Base!$I:$I&lt;&gt;""),0)),0))</f>
        <v/>
      </c>
      <c r="L3082" s="2">
        <f>IF(AND(I3082="",K3082&gt;0),"SIM","NÃO")</f>
        <v/>
      </c>
      <c r="M3082" s="2">
        <f>IF(ISNUMBER(SEARCH("SEPARA",UPPER(C3082))),"NÃO","SIM")</f>
        <v/>
      </c>
      <c r="N3082" s="2">
        <f>IFERROR(H3082/K3082,0)</f>
        <v/>
      </c>
      <c r="O3082" s="2">
        <f>IF(M3082="NÃO","EXCLUÍDO",IF(N3082&lt;Premissas!$B$8,"&lt; 1,00",IF(N3082&lt;Premissas!$B$9,"1,00 – 1,19",IF(N3082&lt;Premissas!$B$10,"1,20 – 1,39",IF(N3082&lt;Premissas!$B$11,"1,40 – 1,59",IF(N3082&lt;Premissas!$B$12,"1,60 – 1,99","≥ 2,00"))))))</f>
        <v/>
      </c>
      <c r="P3082" s="5">
        <f>IF(OR(M3082="NÃO",N3082&lt;Premissas!$B$8),Premissas!$B$13,IF(N3082&lt;Premissas!$B$9,Premissas!$B$14,IF(N3082&lt;Premissas!$B$10,Premissas!$B$15,IF(N3082&lt;Premissas!$B$11,Premissas!$B$16,IF(N3082&lt;Premissas!$B$12,Premissas!$B$17,Premissas!$B$18)))))</f>
        <v/>
      </c>
      <c r="Q3082" s="5">
        <f>IFERROR(P3082/Premissas!$B$4,0)</f>
        <v/>
      </c>
    </row>
    <row r="3083">
      <c r="A3083" s="2" t="n">
        <v>8</v>
      </c>
      <c r="B3083" s="2" t="n">
        <v>1965</v>
      </c>
      <c r="C3083" s="2" t="inlineStr">
        <is>
          <t>SEPARACAO</t>
        </is>
      </c>
      <c r="D3083" s="2" t="inlineStr">
        <is>
          <t>542716</t>
        </is>
      </c>
      <c r="E3083" s="2" t="inlineStr">
        <is>
          <t>Rodolfo Rodrigues Arantes</t>
        </is>
      </c>
      <c r="F3083" s="2" t="n">
        <v>840</v>
      </c>
      <c r="G3083" s="2" t="n">
        <v>18.61</v>
      </c>
      <c r="H3083" s="2" t="n">
        <v>45</v>
      </c>
      <c r="I3083" s="2" t="n">
        <v/>
      </c>
      <c r="J3083" s="2" t="inlineStr">
        <is>
          <t>GPA</t>
        </is>
      </c>
      <c r="K3083" s="2">
        <f>IF(I3083&lt;&gt;"",I3083,IFERROR(INDEX(Base!$I:$I,MATCH(1,(Base!$C:$C=C3083)*(Base!$I:$I&lt;&gt;""),0)),0))</f>
        <v/>
      </c>
      <c r="L3083" s="2">
        <f>IF(AND(I3083="",K3083&gt;0),"SIM","NÃO")</f>
        <v/>
      </c>
      <c r="M3083" s="2">
        <f>IF(ISNUMBER(SEARCH("SEPARA",UPPER(C3083))),"NÃO","SIM")</f>
        <v/>
      </c>
      <c r="N3083" s="2">
        <f>IFERROR(H3083/K3083,0)</f>
        <v/>
      </c>
      <c r="O3083" s="2">
        <f>IF(M3083="NÃO","EXCLUÍDO",IF(N3083&lt;Premissas!$B$8,"&lt; 1,00",IF(N3083&lt;Premissas!$B$9,"1,00 – 1,19",IF(N3083&lt;Premissas!$B$10,"1,20 – 1,39",IF(N3083&lt;Premissas!$B$11,"1,40 – 1,59",IF(N3083&lt;Premissas!$B$12,"1,60 – 1,99","≥ 2,00"))))))</f>
        <v/>
      </c>
      <c r="P3083" s="5">
        <f>IF(OR(M3083="NÃO",N3083&lt;Premissas!$B$8),Premissas!$B$13,IF(N3083&lt;Premissas!$B$9,Premissas!$B$14,IF(N3083&lt;Premissas!$B$10,Premissas!$B$15,IF(N3083&lt;Premissas!$B$11,Premissas!$B$16,IF(N3083&lt;Premissas!$B$12,Premissas!$B$17,Premissas!$B$18)))))</f>
        <v/>
      </c>
      <c r="Q3083" s="5">
        <f>IFERROR(P3083/Premissas!$B$4,0)</f>
        <v/>
      </c>
    </row>
    <row r="3084">
      <c r="A3084" s="2" t="n">
        <v>8</v>
      </c>
      <c r="B3084" s="2" t="n">
        <v>1965</v>
      </c>
      <c r="C3084" s="2" t="inlineStr">
        <is>
          <t>SEPARACAO</t>
        </is>
      </c>
      <c r="D3084" s="2" t="inlineStr">
        <is>
          <t>5430941</t>
        </is>
      </c>
      <c r="E3084" s="2" t="inlineStr">
        <is>
          <t>Roberto Manoel Dos Santos</t>
        </is>
      </c>
      <c r="F3084" s="2" t="n">
        <v>240</v>
      </c>
      <c r="G3084" s="2" t="n">
        <v>3.22</v>
      </c>
      <c r="H3084" s="2" t="n">
        <v>75</v>
      </c>
      <c r="I3084" s="2" t="n">
        <v/>
      </c>
      <c r="J3084" s="2" t="inlineStr">
        <is>
          <t>GPA</t>
        </is>
      </c>
      <c r="K3084" s="2">
        <f>IF(I3084&lt;&gt;"",I3084,IFERROR(INDEX(Base!$I:$I,MATCH(1,(Base!$C:$C=C3084)*(Base!$I:$I&lt;&gt;""),0)),0))</f>
        <v/>
      </c>
      <c r="L3084" s="2">
        <f>IF(AND(I3084="",K3084&gt;0),"SIM","NÃO")</f>
        <v/>
      </c>
      <c r="M3084" s="2">
        <f>IF(ISNUMBER(SEARCH("SEPARA",UPPER(C3084))),"NÃO","SIM")</f>
        <v/>
      </c>
      <c r="N3084" s="2">
        <f>IFERROR(H3084/K3084,0)</f>
        <v/>
      </c>
      <c r="O3084" s="2">
        <f>IF(M3084="NÃO","EXCLUÍDO",IF(N3084&lt;Premissas!$B$8,"&lt; 1,00",IF(N3084&lt;Premissas!$B$9,"1,00 – 1,19",IF(N3084&lt;Premissas!$B$10,"1,20 – 1,39",IF(N3084&lt;Premissas!$B$11,"1,40 – 1,59",IF(N3084&lt;Premissas!$B$12,"1,60 – 1,99","≥ 2,00"))))))</f>
        <v/>
      </c>
      <c r="P3084" s="5">
        <f>IF(OR(M3084="NÃO",N3084&lt;Premissas!$B$8),Premissas!$B$13,IF(N3084&lt;Premissas!$B$9,Premissas!$B$14,IF(N3084&lt;Premissas!$B$10,Premissas!$B$15,IF(N3084&lt;Premissas!$B$11,Premissas!$B$16,IF(N3084&lt;Premissas!$B$12,Premissas!$B$17,Premissas!$B$18)))))</f>
        <v/>
      </c>
      <c r="Q3084" s="5">
        <f>IFERROR(P3084/Premissas!$B$4,0)</f>
        <v/>
      </c>
    </row>
    <row r="3085">
      <c r="A3085" s="2" t="n">
        <v>8</v>
      </c>
      <c r="B3085" s="2" t="n">
        <v>1965</v>
      </c>
      <c r="C3085" s="2" t="inlineStr">
        <is>
          <t>PUXADA RECEB</t>
        </is>
      </c>
      <c r="D3085" s="2" t="inlineStr">
        <is>
          <t>5435820</t>
        </is>
      </c>
      <c r="E3085" s="2" t="inlineStr">
        <is>
          <t>Vitor Santos Araujo</t>
        </is>
      </c>
      <c r="F3085" s="2" t="n">
        <v>2</v>
      </c>
      <c r="G3085" s="2" t="n">
        <v>1.57</v>
      </c>
      <c r="H3085" s="2" t="n">
        <v>1</v>
      </c>
      <c r="I3085" s="2" t="n">
        <v>0</v>
      </c>
      <c r="J3085" s="2" t="inlineStr">
        <is>
          <t>GPA</t>
        </is>
      </c>
      <c r="K3085" s="2">
        <f>IF(I3085&lt;&gt;"",I3085,IFERROR(INDEX(Base!$I:$I,MATCH(1,(Base!$C:$C=C3085)*(Base!$I:$I&lt;&gt;""),0)),0))</f>
        <v/>
      </c>
      <c r="L3085" s="2">
        <f>IF(AND(I3085="",K3085&gt;0),"SIM","NÃO")</f>
        <v/>
      </c>
      <c r="M3085" s="2">
        <f>IF(ISNUMBER(SEARCH("SEPARA",UPPER(C3085))),"NÃO","SIM")</f>
        <v/>
      </c>
      <c r="N3085" s="2">
        <f>IFERROR(H3085/K3085,0)</f>
        <v/>
      </c>
      <c r="O3085" s="2">
        <f>IF(M3085="NÃO","EXCLUÍDO",IF(N3085&lt;Premissas!$B$8,"&lt; 1,00",IF(N3085&lt;Premissas!$B$9,"1,00 – 1,19",IF(N3085&lt;Premissas!$B$10,"1,20 – 1,39",IF(N3085&lt;Premissas!$B$11,"1,40 – 1,59",IF(N3085&lt;Premissas!$B$12,"1,60 – 1,99","≥ 2,00"))))))</f>
        <v/>
      </c>
      <c r="P3085" s="5">
        <f>IF(OR(M3085="NÃO",N3085&lt;Premissas!$B$8),Premissas!$B$13,IF(N3085&lt;Premissas!$B$9,Premissas!$B$14,IF(N3085&lt;Premissas!$B$10,Premissas!$B$15,IF(N3085&lt;Premissas!$B$11,Premissas!$B$16,IF(N3085&lt;Premissas!$B$12,Premissas!$B$17,Premissas!$B$18)))))</f>
        <v/>
      </c>
      <c r="Q3085" s="5">
        <f>IFERROR(P3085/Premissas!$B$4,0)</f>
        <v/>
      </c>
    </row>
    <row r="3086">
      <c r="A3086" s="2" t="n">
        <v>8</v>
      </c>
      <c r="B3086" s="2" t="n">
        <v>1965</v>
      </c>
      <c r="C3086" s="2" t="inlineStr">
        <is>
          <t>RECEBIMENTO</t>
        </is>
      </c>
      <c r="D3086" s="2" t="inlineStr">
        <is>
          <t>5435820</t>
        </is>
      </c>
      <c r="E3086" s="2" t="inlineStr">
        <is>
          <t>Vitor Santos Araujo</t>
        </is>
      </c>
      <c r="F3086" s="2" t="n">
        <v>2498</v>
      </c>
      <c r="G3086" s="2" t="n">
        <v>164.31</v>
      </c>
      <c r="H3086" s="2" t="n">
        <v>15</v>
      </c>
      <c r="I3086" s="2" t="n">
        <v>0</v>
      </c>
      <c r="J3086" s="2" t="inlineStr">
        <is>
          <t>GPA</t>
        </is>
      </c>
      <c r="K3086" s="2">
        <f>IF(I3086&lt;&gt;"",I3086,IFERROR(INDEX(Base!$I:$I,MATCH(1,(Base!$C:$C=C3086)*(Base!$I:$I&lt;&gt;""),0)),0))</f>
        <v/>
      </c>
      <c r="L3086" s="2">
        <f>IF(AND(I3086="",K3086&gt;0),"SIM","NÃO")</f>
        <v/>
      </c>
      <c r="M3086" s="2">
        <f>IF(ISNUMBER(SEARCH("SEPARA",UPPER(C3086))),"NÃO","SIM")</f>
        <v/>
      </c>
      <c r="N3086" s="2">
        <f>IFERROR(H3086/K3086,0)</f>
        <v/>
      </c>
      <c r="O3086" s="2">
        <f>IF(M3086="NÃO","EXCLUÍDO",IF(N3086&lt;Premissas!$B$8,"&lt; 1,00",IF(N3086&lt;Premissas!$B$9,"1,00 – 1,19",IF(N3086&lt;Premissas!$B$10,"1,20 – 1,39",IF(N3086&lt;Premissas!$B$11,"1,40 – 1,59",IF(N3086&lt;Premissas!$B$12,"1,60 – 1,99","≥ 2,00"))))))</f>
        <v/>
      </c>
      <c r="P3086" s="5">
        <f>IF(OR(M3086="NÃO",N3086&lt;Premissas!$B$8),Premissas!$B$13,IF(N3086&lt;Premissas!$B$9,Premissas!$B$14,IF(N3086&lt;Premissas!$B$10,Premissas!$B$15,IF(N3086&lt;Premissas!$B$11,Premissas!$B$16,IF(N3086&lt;Premissas!$B$12,Premissas!$B$17,Premissas!$B$18)))))</f>
        <v/>
      </c>
      <c r="Q3086" s="5">
        <f>IFERROR(P3086/Premissas!$B$4,0)</f>
        <v/>
      </c>
    </row>
    <row r="3087">
      <c r="A3087" s="2" t="n">
        <v>8</v>
      </c>
      <c r="B3087" s="2" t="n">
        <v>1965</v>
      </c>
      <c r="C3087" s="2" t="inlineStr">
        <is>
          <t>CARREGAMENTO</t>
        </is>
      </c>
      <c r="D3087" s="2" t="inlineStr">
        <is>
          <t>5437466</t>
        </is>
      </c>
      <c r="E3087" s="2" t="inlineStr">
        <is>
          <t>Caua Ribeiro Da Silva</t>
        </is>
      </c>
      <c r="F3087" s="2" t="n">
        <v>1746</v>
      </c>
      <c r="G3087" s="2" t="n">
        <v>66.84</v>
      </c>
      <c r="H3087" s="2" t="n">
        <v>26</v>
      </c>
      <c r="I3087" s="2" t="n">
        <v>0</v>
      </c>
      <c r="J3087" s="2" t="inlineStr">
        <is>
          <t>GPA</t>
        </is>
      </c>
      <c r="K3087" s="2">
        <f>IF(I3087&lt;&gt;"",I3087,IFERROR(INDEX(Base!$I:$I,MATCH(1,(Base!$C:$C=C3087)*(Base!$I:$I&lt;&gt;""),0)),0))</f>
        <v/>
      </c>
      <c r="L3087" s="2">
        <f>IF(AND(I3087="",K3087&gt;0),"SIM","NÃO")</f>
        <v/>
      </c>
      <c r="M3087" s="2">
        <f>IF(ISNUMBER(SEARCH("SEPARA",UPPER(C3087))),"NÃO","SIM")</f>
        <v/>
      </c>
      <c r="N3087" s="2">
        <f>IFERROR(H3087/K3087,0)</f>
        <v/>
      </c>
      <c r="O3087" s="2">
        <f>IF(M3087="NÃO","EXCLUÍDO",IF(N3087&lt;Premissas!$B$8,"&lt; 1,00",IF(N3087&lt;Premissas!$B$9,"1,00 – 1,19",IF(N3087&lt;Premissas!$B$10,"1,20 – 1,39",IF(N3087&lt;Premissas!$B$11,"1,40 – 1,59",IF(N3087&lt;Premissas!$B$12,"1,60 – 1,99","≥ 2,00"))))))</f>
        <v/>
      </c>
      <c r="P3087" s="5">
        <f>IF(OR(M3087="NÃO",N3087&lt;Premissas!$B$8),Premissas!$B$13,IF(N3087&lt;Premissas!$B$9,Premissas!$B$14,IF(N3087&lt;Premissas!$B$10,Premissas!$B$15,IF(N3087&lt;Premissas!$B$11,Premissas!$B$16,IF(N3087&lt;Premissas!$B$12,Premissas!$B$17,Premissas!$B$18)))))</f>
        <v/>
      </c>
      <c r="Q3087" s="5">
        <f>IFERROR(P3087/Premissas!$B$4,0)</f>
        <v/>
      </c>
    </row>
    <row r="3088">
      <c r="A3088" s="2" t="n">
        <v>8</v>
      </c>
      <c r="B3088" s="2" t="n">
        <v>1965</v>
      </c>
      <c r="C3088" s="2" t="inlineStr">
        <is>
          <t>RECEBIMENTO</t>
        </is>
      </c>
      <c r="D3088" s="2" t="inlineStr">
        <is>
          <t>5437466</t>
        </is>
      </c>
      <c r="E3088" s="2" t="inlineStr">
        <is>
          <t>Caua Ribeiro Da Silva</t>
        </is>
      </c>
      <c r="F3088" s="2" t="n">
        <v>19</v>
      </c>
      <c r="G3088" s="2" t="n">
        <v>0.19</v>
      </c>
      <c r="H3088" s="2" t="n">
        <v>100</v>
      </c>
      <c r="I3088" s="2" t="n">
        <v>0</v>
      </c>
      <c r="J3088" s="2" t="inlineStr">
        <is>
          <t>GPA</t>
        </is>
      </c>
      <c r="K3088" s="2">
        <f>IF(I3088&lt;&gt;"",I3088,IFERROR(INDEX(Base!$I:$I,MATCH(1,(Base!$C:$C=C3088)*(Base!$I:$I&lt;&gt;""),0)),0))</f>
        <v/>
      </c>
      <c r="L3088" s="2">
        <f>IF(AND(I3088="",K3088&gt;0),"SIM","NÃO")</f>
        <v/>
      </c>
      <c r="M3088" s="2">
        <f>IF(ISNUMBER(SEARCH("SEPARA",UPPER(C3088))),"NÃO","SIM")</f>
        <v/>
      </c>
      <c r="N3088" s="2">
        <f>IFERROR(H3088/K3088,0)</f>
        <v/>
      </c>
      <c r="O3088" s="2">
        <f>IF(M3088="NÃO","EXCLUÍDO",IF(N3088&lt;Premissas!$B$8,"&lt; 1,00",IF(N3088&lt;Premissas!$B$9,"1,00 – 1,19",IF(N3088&lt;Premissas!$B$10,"1,20 – 1,39",IF(N3088&lt;Premissas!$B$11,"1,40 – 1,59",IF(N3088&lt;Premissas!$B$12,"1,60 – 1,99","≥ 2,00"))))))</f>
        <v/>
      </c>
      <c r="P3088" s="5">
        <f>IF(OR(M3088="NÃO",N3088&lt;Premissas!$B$8),Premissas!$B$13,IF(N3088&lt;Premissas!$B$9,Premissas!$B$14,IF(N3088&lt;Premissas!$B$10,Premissas!$B$15,IF(N3088&lt;Premissas!$B$11,Premissas!$B$16,IF(N3088&lt;Premissas!$B$12,Premissas!$B$17,Premissas!$B$18)))))</f>
        <v/>
      </c>
      <c r="Q3088" s="5">
        <f>IFERROR(P3088/Premissas!$B$4,0)</f>
        <v/>
      </c>
    </row>
    <row r="3089">
      <c r="A3089" s="2" t="n">
        <v>8</v>
      </c>
      <c r="B3089" s="2" t="n">
        <v>1965</v>
      </c>
      <c r="C3089" s="2" t="inlineStr">
        <is>
          <t>PUXADA RECEB</t>
        </is>
      </c>
      <c r="D3089" s="2" t="inlineStr">
        <is>
          <t>5441218</t>
        </is>
      </c>
      <c r="E3089" s="2" t="inlineStr">
        <is>
          <t>IAGO MATHEUS PEREIRA DOS SANTOS</t>
        </is>
      </c>
      <c r="F3089" s="2" t="n">
        <v>970</v>
      </c>
      <c r="G3089" s="2" t="n">
        <v>74.65000000000001</v>
      </c>
      <c r="H3089" s="2" t="n">
        <v>13</v>
      </c>
      <c r="I3089" s="2" t="n">
        <v>0</v>
      </c>
      <c r="J3089" s="2" t="inlineStr">
        <is>
          <t>GPA</t>
        </is>
      </c>
      <c r="K3089" s="2">
        <f>IF(I3089&lt;&gt;"",I3089,IFERROR(INDEX(Base!$I:$I,MATCH(1,(Base!$C:$C=C3089)*(Base!$I:$I&lt;&gt;""),0)),0))</f>
        <v/>
      </c>
      <c r="L3089" s="2">
        <f>IF(AND(I3089="",K3089&gt;0),"SIM","NÃO")</f>
        <v/>
      </c>
      <c r="M3089" s="2">
        <f>IF(ISNUMBER(SEARCH("SEPARA",UPPER(C3089))),"NÃO","SIM")</f>
        <v/>
      </c>
      <c r="N3089" s="2">
        <f>IFERROR(H3089/K3089,0)</f>
        <v/>
      </c>
      <c r="O3089" s="2">
        <f>IF(M3089="NÃO","EXCLUÍDO",IF(N3089&lt;Premissas!$B$8,"&lt; 1,00",IF(N3089&lt;Premissas!$B$9,"1,00 – 1,19",IF(N3089&lt;Premissas!$B$10,"1,20 – 1,39",IF(N3089&lt;Premissas!$B$11,"1,40 – 1,59",IF(N3089&lt;Premissas!$B$12,"1,60 – 1,99","≥ 2,00"))))))</f>
        <v/>
      </c>
      <c r="P3089" s="5">
        <f>IF(OR(M3089="NÃO",N3089&lt;Premissas!$B$8),Premissas!$B$13,IF(N3089&lt;Premissas!$B$9,Premissas!$B$14,IF(N3089&lt;Premissas!$B$10,Premissas!$B$15,IF(N3089&lt;Premissas!$B$11,Premissas!$B$16,IF(N3089&lt;Premissas!$B$12,Premissas!$B$17,Premissas!$B$18)))))</f>
        <v/>
      </c>
      <c r="Q3089" s="5">
        <f>IFERROR(P3089/Premissas!$B$4,0)</f>
        <v/>
      </c>
    </row>
    <row r="3090">
      <c r="A3090" s="2" t="n">
        <v>8</v>
      </c>
      <c r="B3090" s="2" t="n">
        <v>1965</v>
      </c>
      <c r="C3090" s="2" t="inlineStr">
        <is>
          <t>RECEBIMENTO</t>
        </is>
      </c>
      <c r="D3090" s="2" t="inlineStr">
        <is>
          <t>5441218</t>
        </is>
      </c>
      <c r="E3090" s="2" t="inlineStr">
        <is>
          <t>IAGO MATHEUS PEREIRA DOS SANTOS</t>
        </is>
      </c>
      <c r="F3090" s="2" t="n">
        <v>2505</v>
      </c>
      <c r="G3090" s="2" t="n">
        <v>107.97</v>
      </c>
      <c r="H3090" s="2" t="n">
        <v>23</v>
      </c>
      <c r="I3090" s="2" t="n">
        <v>0</v>
      </c>
      <c r="J3090" s="2" t="inlineStr">
        <is>
          <t>GPA</t>
        </is>
      </c>
      <c r="K3090" s="2">
        <f>IF(I3090&lt;&gt;"",I3090,IFERROR(INDEX(Base!$I:$I,MATCH(1,(Base!$C:$C=C3090)*(Base!$I:$I&lt;&gt;""),0)),0))</f>
        <v/>
      </c>
      <c r="L3090" s="2">
        <f>IF(AND(I3090="",K3090&gt;0),"SIM","NÃO")</f>
        <v/>
      </c>
      <c r="M3090" s="2">
        <f>IF(ISNUMBER(SEARCH("SEPARA",UPPER(C3090))),"NÃO","SIM")</f>
        <v/>
      </c>
      <c r="N3090" s="2">
        <f>IFERROR(H3090/K3090,0)</f>
        <v/>
      </c>
      <c r="O3090" s="2">
        <f>IF(M3090="NÃO","EXCLUÍDO",IF(N3090&lt;Premissas!$B$8,"&lt; 1,00",IF(N3090&lt;Premissas!$B$9,"1,00 – 1,19",IF(N3090&lt;Premissas!$B$10,"1,20 – 1,39",IF(N3090&lt;Premissas!$B$11,"1,40 – 1,59",IF(N3090&lt;Premissas!$B$12,"1,60 – 1,99","≥ 2,00"))))))</f>
        <v/>
      </c>
      <c r="P3090" s="5">
        <f>IF(OR(M3090="NÃO",N3090&lt;Premissas!$B$8),Premissas!$B$13,IF(N3090&lt;Premissas!$B$9,Premissas!$B$14,IF(N3090&lt;Premissas!$B$10,Premissas!$B$15,IF(N3090&lt;Premissas!$B$11,Premissas!$B$16,IF(N3090&lt;Premissas!$B$12,Premissas!$B$17,Premissas!$B$18)))))</f>
        <v/>
      </c>
      <c r="Q3090" s="5">
        <f>IFERROR(P3090/Premissas!$B$4,0)</f>
        <v/>
      </c>
    </row>
    <row r="3091">
      <c r="A3091" s="2" t="n">
        <v>8</v>
      </c>
      <c r="B3091" s="2" t="n">
        <v>1965</v>
      </c>
      <c r="C3091" s="2" t="inlineStr">
        <is>
          <t>PUXADA RECEB</t>
        </is>
      </c>
      <c r="D3091" s="2" t="inlineStr">
        <is>
          <t>5443652</t>
        </is>
      </c>
      <c r="E3091" s="2" t="inlineStr">
        <is>
          <t>Diego Alves De Capua</t>
        </is>
      </c>
      <c r="F3091" s="2" t="n">
        <v>1393</v>
      </c>
      <c r="G3091" s="2" t="n">
        <v>115.12</v>
      </c>
      <c r="H3091" s="2" t="n">
        <v>12</v>
      </c>
      <c r="I3091" s="2" t="n">
        <v>0</v>
      </c>
      <c r="J3091" s="2" t="inlineStr">
        <is>
          <t>GPA</t>
        </is>
      </c>
      <c r="K3091" s="2">
        <f>IF(I3091&lt;&gt;"",I3091,IFERROR(INDEX(Base!$I:$I,MATCH(1,(Base!$C:$C=C3091)*(Base!$I:$I&lt;&gt;""),0)),0))</f>
        <v/>
      </c>
      <c r="L3091" s="2">
        <f>IF(AND(I3091="",K3091&gt;0),"SIM","NÃO")</f>
        <v/>
      </c>
      <c r="M3091" s="2">
        <f>IF(ISNUMBER(SEARCH("SEPARA",UPPER(C3091))),"NÃO","SIM")</f>
        <v/>
      </c>
      <c r="N3091" s="2">
        <f>IFERROR(H3091/K3091,0)</f>
        <v/>
      </c>
      <c r="O3091" s="2">
        <f>IF(M3091="NÃO","EXCLUÍDO",IF(N3091&lt;Premissas!$B$8,"&lt; 1,00",IF(N3091&lt;Premissas!$B$9,"1,00 – 1,19",IF(N3091&lt;Premissas!$B$10,"1,20 – 1,39",IF(N3091&lt;Premissas!$B$11,"1,40 – 1,59",IF(N3091&lt;Premissas!$B$12,"1,60 – 1,99","≥ 2,00"))))))</f>
        <v/>
      </c>
      <c r="P3091" s="5">
        <f>IF(OR(M3091="NÃO",N3091&lt;Premissas!$B$8),Premissas!$B$13,IF(N3091&lt;Premissas!$B$9,Premissas!$B$14,IF(N3091&lt;Premissas!$B$10,Premissas!$B$15,IF(N3091&lt;Premissas!$B$11,Premissas!$B$16,IF(N3091&lt;Premissas!$B$12,Premissas!$B$17,Premissas!$B$18)))))</f>
        <v/>
      </c>
      <c r="Q3091" s="5">
        <f>IFERROR(P3091/Premissas!$B$4,0)</f>
        <v/>
      </c>
    </row>
    <row r="3092">
      <c r="A3092" s="2" t="n">
        <v>8</v>
      </c>
      <c r="B3092" s="2" t="n">
        <v>1965</v>
      </c>
      <c r="C3092" s="2" t="inlineStr">
        <is>
          <t>SEPARACAO</t>
        </is>
      </c>
      <c r="D3092" s="2" t="inlineStr">
        <is>
          <t>5443652</t>
        </is>
      </c>
      <c r="E3092" s="2" t="inlineStr">
        <is>
          <t>Diego Alves De Capua</t>
        </is>
      </c>
      <c r="F3092" s="2" t="n">
        <v>495</v>
      </c>
      <c r="G3092" s="2" t="n">
        <v>6.3</v>
      </c>
      <c r="H3092" s="2" t="n">
        <v>79</v>
      </c>
      <c r="I3092" s="2" t="n">
        <v/>
      </c>
      <c r="J3092" s="2" t="inlineStr">
        <is>
          <t>GPA</t>
        </is>
      </c>
      <c r="K3092" s="2">
        <f>IF(I3092&lt;&gt;"",I3092,IFERROR(INDEX(Base!$I:$I,MATCH(1,(Base!$C:$C=C3092)*(Base!$I:$I&lt;&gt;""),0)),0))</f>
        <v/>
      </c>
      <c r="L3092" s="2">
        <f>IF(AND(I3092="",K3092&gt;0),"SIM","NÃO")</f>
        <v/>
      </c>
      <c r="M3092" s="2">
        <f>IF(ISNUMBER(SEARCH("SEPARA",UPPER(C3092))),"NÃO","SIM")</f>
        <v/>
      </c>
      <c r="N3092" s="2">
        <f>IFERROR(H3092/K3092,0)</f>
        <v/>
      </c>
      <c r="O3092" s="2">
        <f>IF(M3092="NÃO","EXCLUÍDO",IF(N3092&lt;Premissas!$B$8,"&lt; 1,00",IF(N3092&lt;Premissas!$B$9,"1,00 – 1,19",IF(N3092&lt;Premissas!$B$10,"1,20 – 1,39",IF(N3092&lt;Premissas!$B$11,"1,40 – 1,59",IF(N3092&lt;Premissas!$B$12,"1,60 – 1,99","≥ 2,00"))))))</f>
        <v/>
      </c>
      <c r="P3092" s="5">
        <f>IF(OR(M3092="NÃO",N3092&lt;Premissas!$B$8),Premissas!$B$13,IF(N3092&lt;Premissas!$B$9,Premissas!$B$14,IF(N3092&lt;Premissas!$B$10,Premissas!$B$15,IF(N3092&lt;Premissas!$B$11,Premissas!$B$16,IF(N3092&lt;Premissas!$B$12,Premissas!$B$17,Premissas!$B$18)))))</f>
        <v/>
      </c>
      <c r="Q3092" s="5">
        <f>IFERROR(P3092/Premissas!$B$4,0)</f>
        <v/>
      </c>
    </row>
    <row r="3093">
      <c r="A3093" s="2" t="n">
        <v>8</v>
      </c>
      <c r="B3093" s="2" t="n">
        <v>1965</v>
      </c>
      <c r="C3093" s="2" t="inlineStr">
        <is>
          <t>PUXADA RECEB</t>
        </is>
      </c>
      <c r="D3093" s="2" t="inlineStr">
        <is>
          <t>5443938</t>
        </is>
      </c>
      <c r="E3093" s="2" t="inlineStr">
        <is>
          <t>Samuel Gaspar Lopes</t>
        </is>
      </c>
      <c r="F3093" s="2" t="n">
        <v>2964</v>
      </c>
      <c r="G3093" s="2" t="n">
        <v>138.5</v>
      </c>
      <c r="H3093" s="2" t="n">
        <v>21</v>
      </c>
      <c r="I3093" s="2" t="n">
        <v>0</v>
      </c>
      <c r="J3093" s="2" t="inlineStr">
        <is>
          <t>GPA</t>
        </is>
      </c>
      <c r="K3093" s="2">
        <f>IF(I3093&lt;&gt;"",I3093,IFERROR(INDEX(Base!$I:$I,MATCH(1,(Base!$C:$C=C3093)*(Base!$I:$I&lt;&gt;""),0)),0))</f>
        <v/>
      </c>
      <c r="L3093" s="2">
        <f>IF(AND(I3093="",K3093&gt;0),"SIM","NÃO")</f>
        <v/>
      </c>
      <c r="M3093" s="2">
        <f>IF(ISNUMBER(SEARCH("SEPARA",UPPER(C3093))),"NÃO","SIM")</f>
        <v/>
      </c>
      <c r="N3093" s="2">
        <f>IFERROR(H3093/K3093,0)</f>
        <v/>
      </c>
      <c r="O3093" s="2">
        <f>IF(M3093="NÃO","EXCLUÍDO",IF(N3093&lt;Premissas!$B$8,"&lt; 1,00",IF(N3093&lt;Premissas!$B$9,"1,00 – 1,19",IF(N3093&lt;Premissas!$B$10,"1,20 – 1,39",IF(N3093&lt;Premissas!$B$11,"1,40 – 1,59",IF(N3093&lt;Premissas!$B$12,"1,60 – 1,99","≥ 2,00"))))))</f>
        <v/>
      </c>
      <c r="P3093" s="5">
        <f>IF(OR(M3093="NÃO",N3093&lt;Premissas!$B$8),Premissas!$B$13,IF(N3093&lt;Premissas!$B$9,Premissas!$B$14,IF(N3093&lt;Premissas!$B$10,Premissas!$B$15,IF(N3093&lt;Premissas!$B$11,Premissas!$B$16,IF(N3093&lt;Premissas!$B$12,Premissas!$B$17,Premissas!$B$18)))))</f>
        <v/>
      </c>
      <c r="Q3093" s="5">
        <f>IFERROR(P3093/Premissas!$B$4,0)</f>
        <v/>
      </c>
    </row>
    <row r="3094">
      <c r="A3094" s="2" t="n">
        <v>8</v>
      </c>
      <c r="B3094" s="2" t="n">
        <v>1965</v>
      </c>
      <c r="C3094" s="2" t="inlineStr">
        <is>
          <t>SEPARACAO</t>
        </is>
      </c>
      <c r="D3094" s="2" t="inlineStr">
        <is>
          <t>5443938</t>
        </is>
      </c>
      <c r="E3094" s="2" t="inlineStr">
        <is>
          <t>Samuel Gaspar Lopes</t>
        </is>
      </c>
      <c r="F3094" s="2" t="n">
        <v>975</v>
      </c>
      <c r="G3094" s="2" t="n">
        <v>12.17</v>
      </c>
      <c r="H3094" s="2" t="n">
        <v>80</v>
      </c>
      <c r="I3094" s="2" t="n">
        <v/>
      </c>
      <c r="J3094" s="2" t="inlineStr">
        <is>
          <t>GPA</t>
        </is>
      </c>
      <c r="K3094" s="2">
        <f>IF(I3094&lt;&gt;"",I3094,IFERROR(INDEX(Base!$I:$I,MATCH(1,(Base!$C:$C=C3094)*(Base!$I:$I&lt;&gt;""),0)),0))</f>
        <v/>
      </c>
      <c r="L3094" s="2">
        <f>IF(AND(I3094="",K3094&gt;0),"SIM","NÃO")</f>
        <v/>
      </c>
      <c r="M3094" s="2">
        <f>IF(ISNUMBER(SEARCH("SEPARA",UPPER(C3094))),"NÃO","SIM")</f>
        <v/>
      </c>
      <c r="N3094" s="2">
        <f>IFERROR(H3094/K3094,0)</f>
        <v/>
      </c>
      <c r="O3094" s="2">
        <f>IF(M3094="NÃO","EXCLUÍDO",IF(N3094&lt;Premissas!$B$8,"&lt; 1,00",IF(N3094&lt;Premissas!$B$9,"1,00 – 1,19",IF(N3094&lt;Premissas!$B$10,"1,20 – 1,39",IF(N3094&lt;Premissas!$B$11,"1,40 – 1,59",IF(N3094&lt;Premissas!$B$12,"1,60 – 1,99","≥ 2,00"))))))</f>
        <v/>
      </c>
      <c r="P3094" s="5">
        <f>IF(OR(M3094="NÃO",N3094&lt;Premissas!$B$8),Premissas!$B$13,IF(N3094&lt;Premissas!$B$9,Premissas!$B$14,IF(N3094&lt;Premissas!$B$10,Premissas!$B$15,IF(N3094&lt;Premissas!$B$11,Premissas!$B$16,IF(N3094&lt;Premissas!$B$12,Premissas!$B$17,Premissas!$B$18)))))</f>
        <v/>
      </c>
      <c r="Q3094" s="5">
        <f>IFERROR(P3094/Premissas!$B$4,0)</f>
        <v/>
      </c>
    </row>
    <row r="3095">
      <c r="A3095" s="2" t="n">
        <v>8</v>
      </c>
      <c r="B3095" s="2" t="n">
        <v>1965</v>
      </c>
      <c r="C3095" s="2" t="inlineStr">
        <is>
          <t>CARREGAMENTO</t>
        </is>
      </c>
      <c r="D3095" s="2" t="inlineStr">
        <is>
          <t>5444055</t>
        </is>
      </c>
      <c r="E3095" s="2" t="inlineStr">
        <is>
          <t>Tiago Ferreira Da Costa De Oliveira</t>
        </is>
      </c>
      <c r="F3095" s="2" t="n">
        <v>493</v>
      </c>
      <c r="G3095" s="2" t="n">
        <v>14.35</v>
      </c>
      <c r="H3095" s="2" t="n">
        <v>34</v>
      </c>
      <c r="I3095" s="2" t="n">
        <v>0</v>
      </c>
      <c r="J3095" s="2" t="inlineStr">
        <is>
          <t>GPA</t>
        </is>
      </c>
      <c r="K3095" s="2">
        <f>IF(I3095&lt;&gt;"",I3095,IFERROR(INDEX(Base!$I:$I,MATCH(1,(Base!$C:$C=C3095)*(Base!$I:$I&lt;&gt;""),0)),0))</f>
        <v/>
      </c>
      <c r="L3095" s="2">
        <f>IF(AND(I3095="",K3095&gt;0),"SIM","NÃO")</f>
        <v/>
      </c>
      <c r="M3095" s="2">
        <f>IF(ISNUMBER(SEARCH("SEPARA",UPPER(C3095))),"NÃO","SIM")</f>
        <v/>
      </c>
      <c r="N3095" s="2">
        <f>IFERROR(H3095/K3095,0)</f>
        <v/>
      </c>
      <c r="O3095" s="2">
        <f>IF(M3095="NÃO","EXCLUÍDO",IF(N3095&lt;Premissas!$B$8,"&lt; 1,00",IF(N3095&lt;Premissas!$B$9,"1,00 – 1,19",IF(N3095&lt;Premissas!$B$10,"1,20 – 1,39",IF(N3095&lt;Premissas!$B$11,"1,40 – 1,59",IF(N3095&lt;Premissas!$B$12,"1,60 – 1,99","≥ 2,00"))))))</f>
        <v/>
      </c>
      <c r="P3095" s="5">
        <f>IF(OR(M3095="NÃO",N3095&lt;Premissas!$B$8),Premissas!$B$13,IF(N3095&lt;Premissas!$B$9,Premissas!$B$14,IF(N3095&lt;Premissas!$B$10,Premissas!$B$15,IF(N3095&lt;Premissas!$B$11,Premissas!$B$16,IF(N3095&lt;Premissas!$B$12,Premissas!$B$17,Premissas!$B$18)))))</f>
        <v/>
      </c>
      <c r="Q3095" s="5">
        <f>IFERROR(P3095/Premissas!$B$4,0)</f>
        <v/>
      </c>
    </row>
    <row r="3096">
      <c r="A3096" s="2" t="n">
        <v>8</v>
      </c>
      <c r="B3096" s="2" t="n">
        <v>1965</v>
      </c>
      <c r="C3096" s="2" t="inlineStr">
        <is>
          <t>PUXADA RECEB</t>
        </is>
      </c>
      <c r="D3096" s="2" t="inlineStr">
        <is>
          <t>5448433</t>
        </is>
      </c>
      <c r="E3096" s="2" t="inlineStr">
        <is>
          <t>Saudelia Ferreira Bezerra</t>
        </is>
      </c>
      <c r="F3096" s="2" t="n">
        <v>3675</v>
      </c>
      <c r="G3096" s="2" t="n">
        <v>124.73</v>
      </c>
      <c r="H3096" s="2" t="n">
        <v>29</v>
      </c>
      <c r="I3096" s="2" t="n">
        <v>0</v>
      </c>
      <c r="J3096" s="2" t="inlineStr">
        <is>
          <t>GPA</t>
        </is>
      </c>
      <c r="K3096" s="2">
        <f>IF(I3096&lt;&gt;"",I3096,IFERROR(INDEX(Base!$I:$I,MATCH(1,(Base!$C:$C=C3096)*(Base!$I:$I&lt;&gt;""),0)),0))</f>
        <v/>
      </c>
      <c r="L3096" s="2">
        <f>IF(AND(I3096="",K3096&gt;0),"SIM","NÃO")</f>
        <v/>
      </c>
      <c r="M3096" s="2">
        <f>IF(ISNUMBER(SEARCH("SEPARA",UPPER(C3096))),"NÃO","SIM")</f>
        <v/>
      </c>
      <c r="N3096" s="2">
        <f>IFERROR(H3096/K3096,0)</f>
        <v/>
      </c>
      <c r="O3096" s="2">
        <f>IF(M3096="NÃO","EXCLUÍDO",IF(N3096&lt;Premissas!$B$8,"&lt; 1,00",IF(N3096&lt;Premissas!$B$9,"1,00 – 1,19",IF(N3096&lt;Premissas!$B$10,"1,20 – 1,39",IF(N3096&lt;Premissas!$B$11,"1,40 – 1,59",IF(N3096&lt;Premissas!$B$12,"1,60 – 1,99","≥ 2,00"))))))</f>
        <v/>
      </c>
      <c r="P3096" s="5">
        <f>IF(OR(M3096="NÃO",N3096&lt;Premissas!$B$8),Premissas!$B$13,IF(N3096&lt;Premissas!$B$9,Premissas!$B$14,IF(N3096&lt;Premissas!$B$10,Premissas!$B$15,IF(N3096&lt;Premissas!$B$11,Premissas!$B$16,IF(N3096&lt;Premissas!$B$12,Premissas!$B$17,Premissas!$B$18)))))</f>
        <v/>
      </c>
      <c r="Q3096" s="5">
        <f>IFERROR(P3096/Premissas!$B$4,0)</f>
        <v/>
      </c>
    </row>
    <row r="3097">
      <c r="A3097" s="2" t="n">
        <v>8</v>
      </c>
      <c r="B3097" s="2" t="n">
        <v>1965</v>
      </c>
      <c r="C3097" s="2" t="inlineStr">
        <is>
          <t>SEPARACAO</t>
        </is>
      </c>
      <c r="D3097" s="2" t="inlineStr">
        <is>
          <t>5448433</t>
        </is>
      </c>
      <c r="E3097" s="2" t="inlineStr">
        <is>
          <t>Saudelia Ferreira Bezerra</t>
        </is>
      </c>
      <c r="F3097" s="2" t="n">
        <v>415</v>
      </c>
      <c r="G3097" s="2" t="n">
        <v>6.18</v>
      </c>
      <c r="H3097" s="2" t="n">
        <v>67</v>
      </c>
      <c r="I3097" s="2" t="n">
        <v/>
      </c>
      <c r="J3097" s="2" t="inlineStr">
        <is>
          <t>GPA</t>
        </is>
      </c>
      <c r="K3097" s="2">
        <f>IF(I3097&lt;&gt;"",I3097,IFERROR(INDEX(Base!$I:$I,MATCH(1,(Base!$C:$C=C3097)*(Base!$I:$I&lt;&gt;""),0)),0))</f>
        <v/>
      </c>
      <c r="L3097" s="2">
        <f>IF(AND(I3097="",K3097&gt;0),"SIM","NÃO")</f>
        <v/>
      </c>
      <c r="M3097" s="2">
        <f>IF(ISNUMBER(SEARCH("SEPARA",UPPER(C3097))),"NÃO","SIM")</f>
        <v/>
      </c>
      <c r="N3097" s="2">
        <f>IFERROR(H3097/K3097,0)</f>
        <v/>
      </c>
      <c r="O3097" s="2">
        <f>IF(M3097="NÃO","EXCLUÍDO",IF(N3097&lt;Premissas!$B$8,"&lt; 1,00",IF(N3097&lt;Premissas!$B$9,"1,00 – 1,19",IF(N3097&lt;Premissas!$B$10,"1,20 – 1,39",IF(N3097&lt;Premissas!$B$11,"1,40 – 1,59",IF(N3097&lt;Premissas!$B$12,"1,60 – 1,99","≥ 2,00"))))))</f>
        <v/>
      </c>
      <c r="P3097" s="5">
        <f>IF(OR(M3097="NÃO",N3097&lt;Premissas!$B$8),Premissas!$B$13,IF(N3097&lt;Premissas!$B$9,Premissas!$B$14,IF(N3097&lt;Premissas!$B$10,Premissas!$B$15,IF(N3097&lt;Premissas!$B$11,Premissas!$B$16,IF(N3097&lt;Premissas!$B$12,Premissas!$B$17,Premissas!$B$18)))))</f>
        <v/>
      </c>
      <c r="Q3097" s="5">
        <f>IFERROR(P3097/Premissas!$B$4,0)</f>
        <v/>
      </c>
    </row>
    <row r="3098">
      <c r="A3098" s="2" t="n">
        <v>8</v>
      </c>
      <c r="B3098" s="2" t="n">
        <v>1965</v>
      </c>
      <c r="C3098" s="2" t="inlineStr">
        <is>
          <t>RECEBIMENTO</t>
        </is>
      </c>
      <c r="D3098" s="2" t="inlineStr">
        <is>
          <t>5449120</t>
        </is>
      </c>
      <c r="E3098" s="2" t="inlineStr">
        <is>
          <t>Antonia Alcione De Sousa Nunes</t>
        </is>
      </c>
      <c r="F3098" s="2" t="n">
        <v>108</v>
      </c>
      <c r="G3098" s="2" t="n">
        <v>6.67</v>
      </c>
      <c r="H3098" s="2" t="n">
        <v>16</v>
      </c>
      <c r="I3098" s="2" t="n">
        <v>0</v>
      </c>
      <c r="J3098" s="2" t="inlineStr">
        <is>
          <t>GPA</t>
        </is>
      </c>
      <c r="K3098" s="2">
        <f>IF(I3098&lt;&gt;"",I3098,IFERROR(INDEX(Base!$I:$I,MATCH(1,(Base!$C:$C=C3098)*(Base!$I:$I&lt;&gt;""),0)),0))</f>
        <v/>
      </c>
      <c r="L3098" s="2">
        <f>IF(AND(I3098="",K3098&gt;0),"SIM","NÃO")</f>
        <v/>
      </c>
      <c r="M3098" s="2">
        <f>IF(ISNUMBER(SEARCH("SEPARA",UPPER(C3098))),"NÃO","SIM")</f>
        <v/>
      </c>
      <c r="N3098" s="2">
        <f>IFERROR(H3098/K3098,0)</f>
        <v/>
      </c>
      <c r="O3098" s="2">
        <f>IF(M3098="NÃO","EXCLUÍDO",IF(N3098&lt;Premissas!$B$8,"&lt; 1,00",IF(N3098&lt;Premissas!$B$9,"1,00 – 1,19",IF(N3098&lt;Premissas!$B$10,"1,20 – 1,39",IF(N3098&lt;Premissas!$B$11,"1,40 – 1,59",IF(N3098&lt;Premissas!$B$12,"1,60 – 1,99","≥ 2,00"))))))</f>
        <v/>
      </c>
      <c r="P3098" s="5">
        <f>IF(OR(M3098="NÃO",N3098&lt;Premissas!$B$8),Premissas!$B$13,IF(N3098&lt;Premissas!$B$9,Premissas!$B$14,IF(N3098&lt;Premissas!$B$10,Premissas!$B$15,IF(N3098&lt;Premissas!$B$11,Premissas!$B$16,IF(N3098&lt;Premissas!$B$12,Premissas!$B$17,Premissas!$B$18)))))</f>
        <v/>
      </c>
      <c r="Q3098" s="5">
        <f>IFERROR(P3098/Premissas!$B$4,0)</f>
        <v/>
      </c>
    </row>
    <row r="3099">
      <c r="A3099" s="2" t="n">
        <v>8</v>
      </c>
      <c r="B3099" s="2" t="n">
        <v>1965</v>
      </c>
      <c r="C3099" s="2" t="inlineStr">
        <is>
          <t>SEPARACAO</t>
        </is>
      </c>
      <c r="D3099" s="2" t="inlineStr">
        <is>
          <t>5449120</t>
        </is>
      </c>
      <c r="E3099" s="2" t="inlineStr">
        <is>
          <t>Antonia Alcione De Sousa Nunes</t>
        </is>
      </c>
      <c r="F3099" s="2" t="n">
        <v>69</v>
      </c>
      <c r="G3099" s="2" t="n">
        <v>1.18</v>
      </c>
      <c r="H3099" s="2" t="n">
        <v>58</v>
      </c>
      <c r="I3099" s="2" t="n">
        <v/>
      </c>
      <c r="J3099" s="2" t="inlineStr">
        <is>
          <t>GPA</t>
        </is>
      </c>
      <c r="K3099" s="2">
        <f>IF(I3099&lt;&gt;"",I3099,IFERROR(INDEX(Base!$I:$I,MATCH(1,(Base!$C:$C=C3099)*(Base!$I:$I&lt;&gt;""),0)),0))</f>
        <v/>
      </c>
      <c r="L3099" s="2">
        <f>IF(AND(I3099="",K3099&gt;0),"SIM","NÃO")</f>
        <v/>
      </c>
      <c r="M3099" s="2">
        <f>IF(ISNUMBER(SEARCH("SEPARA",UPPER(C3099))),"NÃO","SIM")</f>
        <v/>
      </c>
      <c r="N3099" s="2">
        <f>IFERROR(H3099/K3099,0)</f>
        <v/>
      </c>
      <c r="O3099" s="2">
        <f>IF(M3099="NÃO","EXCLUÍDO",IF(N3099&lt;Premissas!$B$8,"&lt; 1,00",IF(N3099&lt;Premissas!$B$9,"1,00 – 1,19",IF(N3099&lt;Premissas!$B$10,"1,20 – 1,39",IF(N3099&lt;Premissas!$B$11,"1,40 – 1,59",IF(N3099&lt;Premissas!$B$12,"1,60 – 1,99","≥ 2,00"))))))</f>
        <v/>
      </c>
      <c r="P3099" s="5">
        <f>IF(OR(M3099="NÃO",N3099&lt;Premissas!$B$8),Premissas!$B$13,IF(N3099&lt;Premissas!$B$9,Premissas!$B$14,IF(N3099&lt;Premissas!$B$10,Premissas!$B$15,IF(N3099&lt;Premissas!$B$11,Premissas!$B$16,IF(N3099&lt;Premissas!$B$12,Premissas!$B$17,Premissas!$B$18)))))</f>
        <v/>
      </c>
      <c r="Q3099" s="5">
        <f>IFERROR(P3099/Premissas!$B$4,0)</f>
        <v/>
      </c>
    </row>
    <row r="3100">
      <c r="A3100" s="2" t="n">
        <v>8</v>
      </c>
      <c r="B3100" s="2" t="n">
        <v>1965</v>
      </c>
      <c r="C3100" s="2" t="inlineStr">
        <is>
          <t>PUXADA RECEB</t>
        </is>
      </c>
      <c r="D3100" s="2" t="inlineStr">
        <is>
          <t>5449367</t>
        </is>
      </c>
      <c r="E3100" s="2" t="inlineStr">
        <is>
          <t>Thiago Souza Vieira</t>
        </is>
      </c>
      <c r="F3100" s="2" t="n">
        <v>2</v>
      </c>
      <c r="G3100" s="2" t="n">
        <v>1.33</v>
      </c>
      <c r="H3100" s="2" t="n">
        <v>2</v>
      </c>
      <c r="I3100" s="2" t="n">
        <v>0</v>
      </c>
      <c r="J3100" s="2" t="inlineStr">
        <is>
          <t>GPA</t>
        </is>
      </c>
      <c r="K3100" s="2">
        <f>IF(I3100&lt;&gt;"",I3100,IFERROR(INDEX(Base!$I:$I,MATCH(1,(Base!$C:$C=C3100)*(Base!$I:$I&lt;&gt;""),0)),0))</f>
        <v/>
      </c>
      <c r="L3100" s="2">
        <f>IF(AND(I3100="",K3100&gt;0),"SIM","NÃO")</f>
        <v/>
      </c>
      <c r="M3100" s="2">
        <f>IF(ISNUMBER(SEARCH("SEPARA",UPPER(C3100))),"NÃO","SIM")</f>
        <v/>
      </c>
      <c r="N3100" s="2">
        <f>IFERROR(H3100/K3100,0)</f>
        <v/>
      </c>
      <c r="O3100" s="2">
        <f>IF(M3100="NÃO","EXCLUÍDO",IF(N3100&lt;Premissas!$B$8,"&lt; 1,00",IF(N3100&lt;Premissas!$B$9,"1,00 – 1,19",IF(N3100&lt;Premissas!$B$10,"1,20 – 1,39",IF(N3100&lt;Premissas!$B$11,"1,40 – 1,59",IF(N3100&lt;Premissas!$B$12,"1,60 – 1,99","≥ 2,00"))))))</f>
        <v/>
      </c>
      <c r="P3100" s="5">
        <f>IF(OR(M3100="NÃO",N3100&lt;Premissas!$B$8),Premissas!$B$13,IF(N3100&lt;Premissas!$B$9,Premissas!$B$14,IF(N3100&lt;Premissas!$B$10,Premissas!$B$15,IF(N3100&lt;Premissas!$B$11,Premissas!$B$16,IF(N3100&lt;Premissas!$B$12,Premissas!$B$17,Premissas!$B$18)))))</f>
        <v/>
      </c>
      <c r="Q3100" s="5">
        <f>IFERROR(P3100/Premissas!$B$4,0)</f>
        <v/>
      </c>
    </row>
    <row r="3101">
      <c r="A3101" s="2" t="n">
        <v>8</v>
      </c>
      <c r="B3101" s="2" t="n">
        <v>1965</v>
      </c>
      <c r="C3101" s="2" t="inlineStr">
        <is>
          <t>RECEBIMENTO</t>
        </is>
      </c>
      <c r="D3101" s="2" t="inlineStr">
        <is>
          <t>5449367</t>
        </is>
      </c>
      <c r="E3101" s="2" t="inlineStr">
        <is>
          <t>Thiago Souza Vieira</t>
        </is>
      </c>
      <c r="F3101" s="2" t="n">
        <v>11</v>
      </c>
      <c r="G3101" s="2" t="n">
        <v>36.86</v>
      </c>
      <c r="H3101" s="2" t="n">
        <v>0</v>
      </c>
      <c r="I3101" s="2" t="n">
        <v>0</v>
      </c>
      <c r="J3101" s="2" t="inlineStr">
        <is>
          <t>GPA</t>
        </is>
      </c>
      <c r="K3101" s="2">
        <f>IF(I3101&lt;&gt;"",I3101,IFERROR(INDEX(Base!$I:$I,MATCH(1,(Base!$C:$C=C3101)*(Base!$I:$I&lt;&gt;""),0)),0))</f>
        <v/>
      </c>
      <c r="L3101" s="2">
        <f>IF(AND(I3101="",K3101&gt;0),"SIM","NÃO")</f>
        <v/>
      </c>
      <c r="M3101" s="2">
        <f>IF(ISNUMBER(SEARCH("SEPARA",UPPER(C3101))),"NÃO","SIM")</f>
        <v/>
      </c>
      <c r="N3101" s="2">
        <f>IFERROR(H3101/K3101,0)</f>
        <v/>
      </c>
      <c r="O3101" s="2">
        <f>IF(M3101="NÃO","EXCLUÍDO",IF(N3101&lt;Premissas!$B$8,"&lt; 1,00",IF(N3101&lt;Premissas!$B$9,"1,00 – 1,19",IF(N3101&lt;Premissas!$B$10,"1,20 – 1,39",IF(N3101&lt;Premissas!$B$11,"1,40 – 1,59",IF(N3101&lt;Premissas!$B$12,"1,60 – 1,99","≥ 2,00"))))))</f>
        <v/>
      </c>
      <c r="P3101" s="5">
        <f>IF(OR(M3101="NÃO",N3101&lt;Premissas!$B$8),Premissas!$B$13,IF(N3101&lt;Premissas!$B$9,Premissas!$B$14,IF(N3101&lt;Premissas!$B$10,Premissas!$B$15,IF(N3101&lt;Premissas!$B$11,Premissas!$B$16,IF(N3101&lt;Premissas!$B$12,Premissas!$B$17,Premissas!$B$18)))))</f>
        <v/>
      </c>
      <c r="Q3101" s="5">
        <f>IFERROR(P3101/Premissas!$B$4,0)</f>
        <v/>
      </c>
    </row>
    <row r="3102">
      <c r="A3102" s="2" t="n">
        <v>8</v>
      </c>
      <c r="B3102" s="2" t="n">
        <v>1965</v>
      </c>
      <c r="C3102" s="2" t="inlineStr">
        <is>
          <t>CARREGAMENTO</t>
        </is>
      </c>
      <c r="D3102" s="2" t="inlineStr">
        <is>
          <t>5449570</t>
        </is>
      </c>
      <c r="E3102" s="2" t="inlineStr">
        <is>
          <t>Ana Beatriz Dos Santos Silva</t>
        </is>
      </c>
      <c r="F3102" s="2" t="n">
        <v>438</v>
      </c>
      <c r="G3102" s="2" t="n">
        <v>39.81</v>
      </c>
      <c r="H3102" s="2" t="n">
        <v>11</v>
      </c>
      <c r="I3102" s="2" t="n">
        <v>0</v>
      </c>
      <c r="J3102" s="2" t="inlineStr">
        <is>
          <t>GPA</t>
        </is>
      </c>
      <c r="K3102" s="2">
        <f>IF(I3102&lt;&gt;"",I3102,IFERROR(INDEX(Base!$I:$I,MATCH(1,(Base!$C:$C=C3102)*(Base!$I:$I&lt;&gt;""),0)),0))</f>
        <v/>
      </c>
      <c r="L3102" s="2">
        <f>IF(AND(I3102="",K3102&gt;0),"SIM","NÃO")</f>
        <v/>
      </c>
      <c r="M3102" s="2">
        <f>IF(ISNUMBER(SEARCH("SEPARA",UPPER(C3102))),"NÃO","SIM")</f>
        <v/>
      </c>
      <c r="N3102" s="2">
        <f>IFERROR(H3102/K3102,0)</f>
        <v/>
      </c>
      <c r="O3102" s="2">
        <f>IF(M3102="NÃO","EXCLUÍDO",IF(N3102&lt;Premissas!$B$8,"&lt; 1,00",IF(N3102&lt;Premissas!$B$9,"1,00 – 1,19",IF(N3102&lt;Premissas!$B$10,"1,20 – 1,39",IF(N3102&lt;Premissas!$B$11,"1,40 – 1,59",IF(N3102&lt;Premissas!$B$12,"1,60 – 1,99","≥ 2,00"))))))</f>
        <v/>
      </c>
      <c r="P3102" s="5">
        <f>IF(OR(M3102="NÃO",N3102&lt;Premissas!$B$8),Premissas!$B$13,IF(N3102&lt;Premissas!$B$9,Premissas!$B$14,IF(N3102&lt;Premissas!$B$10,Premissas!$B$15,IF(N3102&lt;Premissas!$B$11,Premissas!$B$16,IF(N3102&lt;Premissas!$B$12,Premissas!$B$17,Premissas!$B$18)))))</f>
        <v/>
      </c>
      <c r="Q3102" s="5">
        <f>IFERROR(P3102/Premissas!$B$4,0)</f>
        <v/>
      </c>
    </row>
    <row r="3103">
      <c r="A3103" s="2" t="n">
        <v>8</v>
      </c>
      <c r="B3103" s="2" t="n">
        <v>1965</v>
      </c>
      <c r="C3103" s="2" t="inlineStr">
        <is>
          <t>SEPARACAO</t>
        </is>
      </c>
      <c r="D3103" s="2" t="inlineStr">
        <is>
          <t>5450403</t>
        </is>
      </c>
      <c r="E3103" s="2" t="inlineStr">
        <is>
          <t>Thiago De Lima Lucas</t>
        </is>
      </c>
      <c r="F3103" s="2" t="n">
        <v>8712</v>
      </c>
      <c r="G3103" s="2" t="n">
        <v>126.69</v>
      </c>
      <c r="H3103" s="2" t="n">
        <v>69</v>
      </c>
      <c r="I3103" s="2" t="n">
        <v/>
      </c>
      <c r="J3103" s="2" t="inlineStr">
        <is>
          <t>GPA</t>
        </is>
      </c>
      <c r="K3103" s="2">
        <f>IF(I3103&lt;&gt;"",I3103,IFERROR(INDEX(Base!$I:$I,MATCH(1,(Base!$C:$C=C3103)*(Base!$I:$I&lt;&gt;""),0)),0))</f>
        <v/>
      </c>
      <c r="L3103" s="2">
        <f>IF(AND(I3103="",K3103&gt;0),"SIM","NÃO")</f>
        <v/>
      </c>
      <c r="M3103" s="2">
        <f>IF(ISNUMBER(SEARCH("SEPARA",UPPER(C3103))),"NÃO","SIM")</f>
        <v/>
      </c>
      <c r="N3103" s="2">
        <f>IFERROR(H3103/K3103,0)</f>
        <v/>
      </c>
      <c r="O3103" s="2">
        <f>IF(M3103="NÃO","EXCLUÍDO",IF(N3103&lt;Premissas!$B$8,"&lt; 1,00",IF(N3103&lt;Premissas!$B$9,"1,00 – 1,19",IF(N3103&lt;Premissas!$B$10,"1,20 – 1,39",IF(N3103&lt;Premissas!$B$11,"1,40 – 1,59",IF(N3103&lt;Premissas!$B$12,"1,60 – 1,99","≥ 2,00"))))))</f>
        <v/>
      </c>
      <c r="P3103" s="5">
        <f>IF(OR(M3103="NÃO",N3103&lt;Premissas!$B$8),Premissas!$B$13,IF(N3103&lt;Premissas!$B$9,Premissas!$B$14,IF(N3103&lt;Premissas!$B$10,Premissas!$B$15,IF(N3103&lt;Premissas!$B$11,Premissas!$B$16,IF(N3103&lt;Premissas!$B$12,Premissas!$B$17,Premissas!$B$18)))))</f>
        <v/>
      </c>
      <c r="Q3103" s="5">
        <f>IFERROR(P3103/Premissas!$B$4,0)</f>
        <v/>
      </c>
    </row>
    <row r="3104">
      <c r="A3104" s="2" t="n">
        <v>8</v>
      </c>
      <c r="B3104" s="2" t="n">
        <v>1965</v>
      </c>
      <c r="C3104" s="2" t="inlineStr">
        <is>
          <t>SEPARACAO</t>
        </is>
      </c>
      <c r="D3104" s="2" t="inlineStr">
        <is>
          <t>5451434</t>
        </is>
      </c>
      <c r="E3104" s="2" t="inlineStr">
        <is>
          <t>JOAO VITOR DA SILVA GOMES</t>
        </is>
      </c>
      <c r="F3104" s="2" t="n">
        <v>1533</v>
      </c>
      <c r="G3104" s="2" t="n">
        <v>22.23</v>
      </c>
      <c r="H3104" s="2" t="n">
        <v>69</v>
      </c>
      <c r="I3104" s="2" t="n">
        <v/>
      </c>
      <c r="J3104" s="2" t="inlineStr">
        <is>
          <t>GPA</t>
        </is>
      </c>
      <c r="K3104" s="2">
        <f>IF(I3104&lt;&gt;"",I3104,IFERROR(INDEX(Base!$I:$I,MATCH(1,(Base!$C:$C=C3104)*(Base!$I:$I&lt;&gt;""),0)),0))</f>
        <v/>
      </c>
      <c r="L3104" s="2">
        <f>IF(AND(I3104="",K3104&gt;0),"SIM","NÃO")</f>
        <v/>
      </c>
      <c r="M3104" s="2">
        <f>IF(ISNUMBER(SEARCH("SEPARA",UPPER(C3104))),"NÃO","SIM")</f>
        <v/>
      </c>
      <c r="N3104" s="2">
        <f>IFERROR(H3104/K3104,0)</f>
        <v/>
      </c>
      <c r="O3104" s="2">
        <f>IF(M3104="NÃO","EXCLUÍDO",IF(N3104&lt;Premissas!$B$8,"&lt; 1,00",IF(N3104&lt;Premissas!$B$9,"1,00 – 1,19",IF(N3104&lt;Premissas!$B$10,"1,20 – 1,39",IF(N3104&lt;Premissas!$B$11,"1,40 – 1,59",IF(N3104&lt;Premissas!$B$12,"1,60 – 1,99","≥ 2,00"))))))</f>
        <v/>
      </c>
      <c r="P3104" s="5">
        <f>IF(OR(M3104="NÃO",N3104&lt;Premissas!$B$8),Premissas!$B$13,IF(N3104&lt;Premissas!$B$9,Premissas!$B$14,IF(N3104&lt;Premissas!$B$10,Premissas!$B$15,IF(N3104&lt;Premissas!$B$11,Premissas!$B$16,IF(N3104&lt;Premissas!$B$12,Premissas!$B$17,Premissas!$B$18)))))</f>
        <v/>
      </c>
      <c r="Q3104" s="5">
        <f>IFERROR(P3104/Premissas!$B$4,0)</f>
        <v/>
      </c>
    </row>
    <row r="3105">
      <c r="A3105" s="2" t="n">
        <v>8</v>
      </c>
      <c r="B3105" s="2" t="n">
        <v>1965</v>
      </c>
      <c r="C3105" s="2" t="inlineStr">
        <is>
          <t>PUXADA RECEB</t>
        </is>
      </c>
      <c r="D3105" s="2" t="inlineStr">
        <is>
          <t>5451949</t>
        </is>
      </c>
      <c r="E3105" s="2" t="inlineStr">
        <is>
          <t>Edson Fernando Paulino</t>
        </is>
      </c>
      <c r="F3105" s="2" t="n">
        <v>369</v>
      </c>
      <c r="G3105" s="2" t="n">
        <v>16.47</v>
      </c>
      <c r="H3105" s="2" t="n">
        <v>22</v>
      </c>
      <c r="I3105" s="2" t="n">
        <v>0</v>
      </c>
      <c r="J3105" s="2" t="inlineStr">
        <is>
          <t>GPA</t>
        </is>
      </c>
      <c r="K3105" s="2">
        <f>IF(I3105&lt;&gt;"",I3105,IFERROR(INDEX(Base!$I:$I,MATCH(1,(Base!$C:$C=C3105)*(Base!$I:$I&lt;&gt;""),0)),0))</f>
        <v/>
      </c>
      <c r="L3105" s="2">
        <f>IF(AND(I3105="",K3105&gt;0),"SIM","NÃO")</f>
        <v/>
      </c>
      <c r="M3105" s="2">
        <f>IF(ISNUMBER(SEARCH("SEPARA",UPPER(C3105))),"NÃO","SIM")</f>
        <v/>
      </c>
      <c r="N3105" s="2">
        <f>IFERROR(H3105/K3105,0)</f>
        <v/>
      </c>
      <c r="O3105" s="2">
        <f>IF(M3105="NÃO","EXCLUÍDO",IF(N3105&lt;Premissas!$B$8,"&lt; 1,00",IF(N3105&lt;Premissas!$B$9,"1,00 – 1,19",IF(N3105&lt;Premissas!$B$10,"1,20 – 1,39",IF(N3105&lt;Premissas!$B$11,"1,40 – 1,59",IF(N3105&lt;Premissas!$B$12,"1,60 – 1,99","≥ 2,00"))))))</f>
        <v/>
      </c>
      <c r="P3105" s="5">
        <f>IF(OR(M3105="NÃO",N3105&lt;Premissas!$B$8),Premissas!$B$13,IF(N3105&lt;Premissas!$B$9,Premissas!$B$14,IF(N3105&lt;Premissas!$B$10,Premissas!$B$15,IF(N3105&lt;Premissas!$B$11,Premissas!$B$16,IF(N3105&lt;Premissas!$B$12,Premissas!$B$17,Premissas!$B$18)))))</f>
        <v/>
      </c>
      <c r="Q3105" s="5">
        <f>IFERROR(P3105/Premissas!$B$4,0)</f>
        <v/>
      </c>
    </row>
    <row r="3106">
      <c r="A3106" s="2" t="n">
        <v>8</v>
      </c>
      <c r="B3106" s="2" t="n">
        <v>1965</v>
      </c>
      <c r="C3106" s="2" t="inlineStr">
        <is>
          <t>PUXADA RECEB</t>
        </is>
      </c>
      <c r="D3106" s="2" t="inlineStr">
        <is>
          <t>5452201</t>
        </is>
      </c>
      <c r="E3106" s="2" t="inlineStr">
        <is>
          <t>DANIEL DA SILVA SERAFIM</t>
        </is>
      </c>
      <c r="F3106" s="2" t="n">
        <v>183</v>
      </c>
      <c r="G3106" s="2" t="n">
        <v>35.83</v>
      </c>
      <c r="H3106" s="2" t="n">
        <v>5</v>
      </c>
      <c r="I3106" s="2" t="n">
        <v>0</v>
      </c>
      <c r="J3106" s="2" t="inlineStr">
        <is>
          <t>GPA</t>
        </is>
      </c>
      <c r="K3106" s="2">
        <f>IF(I3106&lt;&gt;"",I3106,IFERROR(INDEX(Base!$I:$I,MATCH(1,(Base!$C:$C=C3106)*(Base!$I:$I&lt;&gt;""),0)),0))</f>
        <v/>
      </c>
      <c r="L3106" s="2">
        <f>IF(AND(I3106="",K3106&gt;0),"SIM","NÃO")</f>
        <v/>
      </c>
      <c r="M3106" s="2">
        <f>IF(ISNUMBER(SEARCH("SEPARA",UPPER(C3106))),"NÃO","SIM")</f>
        <v/>
      </c>
      <c r="N3106" s="2">
        <f>IFERROR(H3106/K3106,0)</f>
        <v/>
      </c>
      <c r="O3106" s="2">
        <f>IF(M3106="NÃO","EXCLUÍDO",IF(N3106&lt;Premissas!$B$8,"&lt; 1,00",IF(N3106&lt;Premissas!$B$9,"1,00 – 1,19",IF(N3106&lt;Premissas!$B$10,"1,20 – 1,39",IF(N3106&lt;Premissas!$B$11,"1,40 – 1,59",IF(N3106&lt;Premissas!$B$12,"1,60 – 1,99","≥ 2,00"))))))</f>
        <v/>
      </c>
      <c r="P3106" s="5">
        <f>IF(OR(M3106="NÃO",N3106&lt;Premissas!$B$8),Premissas!$B$13,IF(N3106&lt;Premissas!$B$9,Premissas!$B$14,IF(N3106&lt;Premissas!$B$10,Premissas!$B$15,IF(N3106&lt;Premissas!$B$11,Premissas!$B$16,IF(N3106&lt;Premissas!$B$12,Premissas!$B$17,Premissas!$B$18)))))</f>
        <v/>
      </c>
      <c r="Q3106" s="5">
        <f>IFERROR(P3106/Premissas!$B$4,0)</f>
        <v/>
      </c>
    </row>
    <row r="3107">
      <c r="A3107" s="2" t="n">
        <v>8</v>
      </c>
      <c r="B3107" s="2" t="n">
        <v>1965</v>
      </c>
      <c r="C3107" s="2" t="inlineStr">
        <is>
          <t>PUXADA RECEB</t>
        </is>
      </c>
      <c r="D3107" s="2" t="inlineStr">
        <is>
          <t>5452260</t>
        </is>
      </c>
      <c r="E3107" s="2" t="inlineStr">
        <is>
          <t>BRUNO REIS RIBEIRO</t>
        </is>
      </c>
      <c r="F3107" s="2" t="n">
        <v>823</v>
      </c>
      <c r="G3107" s="2" t="n">
        <v>48.57</v>
      </c>
      <c r="H3107" s="2" t="n">
        <v>17</v>
      </c>
      <c r="I3107" s="2" t="n">
        <v>0</v>
      </c>
      <c r="J3107" s="2" t="inlineStr">
        <is>
          <t>GPA</t>
        </is>
      </c>
      <c r="K3107" s="2">
        <f>IF(I3107&lt;&gt;"",I3107,IFERROR(INDEX(Base!$I:$I,MATCH(1,(Base!$C:$C=C3107)*(Base!$I:$I&lt;&gt;""),0)),0))</f>
        <v/>
      </c>
      <c r="L3107" s="2">
        <f>IF(AND(I3107="",K3107&gt;0),"SIM","NÃO")</f>
        <v/>
      </c>
      <c r="M3107" s="2">
        <f>IF(ISNUMBER(SEARCH("SEPARA",UPPER(C3107))),"NÃO","SIM")</f>
        <v/>
      </c>
      <c r="N3107" s="2">
        <f>IFERROR(H3107/K3107,0)</f>
        <v/>
      </c>
      <c r="O3107" s="2">
        <f>IF(M3107="NÃO","EXCLUÍDO",IF(N3107&lt;Premissas!$B$8,"&lt; 1,00",IF(N3107&lt;Premissas!$B$9,"1,00 – 1,19",IF(N3107&lt;Premissas!$B$10,"1,20 – 1,39",IF(N3107&lt;Premissas!$B$11,"1,40 – 1,59",IF(N3107&lt;Premissas!$B$12,"1,60 – 1,99","≥ 2,00"))))))</f>
        <v/>
      </c>
      <c r="P3107" s="5">
        <f>IF(OR(M3107="NÃO",N3107&lt;Premissas!$B$8),Premissas!$B$13,IF(N3107&lt;Premissas!$B$9,Premissas!$B$14,IF(N3107&lt;Premissas!$B$10,Premissas!$B$15,IF(N3107&lt;Premissas!$B$11,Premissas!$B$16,IF(N3107&lt;Premissas!$B$12,Premissas!$B$17,Premissas!$B$18)))))</f>
        <v/>
      </c>
      <c r="Q3107" s="5">
        <f>IFERROR(P3107/Premissas!$B$4,0)</f>
        <v/>
      </c>
    </row>
    <row r="3108">
      <c r="A3108" s="2" t="n">
        <v>8</v>
      </c>
      <c r="B3108" s="2" t="n">
        <v>1965</v>
      </c>
      <c r="C3108" s="2" t="inlineStr">
        <is>
          <t>RECEBIMENTO</t>
        </is>
      </c>
      <c r="D3108" s="2" t="inlineStr">
        <is>
          <t>5452260</t>
        </is>
      </c>
      <c r="E3108" s="2" t="inlineStr">
        <is>
          <t>BRUNO REIS RIBEIRO</t>
        </is>
      </c>
      <c r="F3108" s="2" t="n">
        <v>3757</v>
      </c>
      <c r="G3108" s="2" t="n">
        <v>121.04</v>
      </c>
      <c r="H3108" s="2" t="n">
        <v>31</v>
      </c>
      <c r="I3108" s="2" t="n">
        <v>0</v>
      </c>
      <c r="J3108" s="2" t="inlineStr">
        <is>
          <t>GPA</t>
        </is>
      </c>
      <c r="K3108" s="2">
        <f>IF(I3108&lt;&gt;"",I3108,IFERROR(INDEX(Base!$I:$I,MATCH(1,(Base!$C:$C=C3108)*(Base!$I:$I&lt;&gt;""),0)),0))</f>
        <v/>
      </c>
      <c r="L3108" s="2">
        <f>IF(AND(I3108="",K3108&gt;0),"SIM","NÃO")</f>
        <v/>
      </c>
      <c r="M3108" s="2">
        <f>IF(ISNUMBER(SEARCH("SEPARA",UPPER(C3108))),"NÃO","SIM")</f>
        <v/>
      </c>
      <c r="N3108" s="2">
        <f>IFERROR(H3108/K3108,0)</f>
        <v/>
      </c>
      <c r="O3108" s="2">
        <f>IF(M3108="NÃO","EXCLUÍDO",IF(N3108&lt;Premissas!$B$8,"&lt; 1,00",IF(N3108&lt;Premissas!$B$9,"1,00 – 1,19",IF(N3108&lt;Premissas!$B$10,"1,20 – 1,39",IF(N3108&lt;Premissas!$B$11,"1,40 – 1,59",IF(N3108&lt;Premissas!$B$12,"1,60 – 1,99","≥ 2,00"))))))</f>
        <v/>
      </c>
      <c r="P3108" s="5">
        <f>IF(OR(M3108="NÃO",N3108&lt;Premissas!$B$8),Premissas!$B$13,IF(N3108&lt;Premissas!$B$9,Premissas!$B$14,IF(N3108&lt;Premissas!$B$10,Premissas!$B$15,IF(N3108&lt;Premissas!$B$11,Premissas!$B$16,IF(N3108&lt;Premissas!$B$12,Premissas!$B$17,Premissas!$B$18)))))</f>
        <v/>
      </c>
      <c r="Q3108" s="5">
        <f>IFERROR(P3108/Premissas!$B$4,0)</f>
        <v/>
      </c>
    </row>
    <row r="3109">
      <c r="A3109" s="2" t="n">
        <v>8</v>
      </c>
      <c r="B3109" s="2" t="n">
        <v>1965</v>
      </c>
      <c r="C3109" s="2" t="inlineStr">
        <is>
          <t>PUXADA RECEB</t>
        </is>
      </c>
      <c r="D3109" s="2" t="inlineStr">
        <is>
          <t>5453364</t>
        </is>
      </c>
      <c r="E3109" s="2" t="inlineStr">
        <is>
          <t>LUIZ FERNANDO TEIXEIRA</t>
        </is>
      </c>
      <c r="F3109" s="2" t="n">
        <v>137</v>
      </c>
      <c r="G3109" s="2" t="n">
        <v>19.28</v>
      </c>
      <c r="H3109" s="2" t="n">
        <v>7</v>
      </c>
      <c r="I3109" s="2" t="n">
        <v>0</v>
      </c>
      <c r="J3109" s="2" t="inlineStr">
        <is>
          <t>GPA</t>
        </is>
      </c>
      <c r="K3109" s="2">
        <f>IF(I3109&lt;&gt;"",I3109,IFERROR(INDEX(Base!$I:$I,MATCH(1,(Base!$C:$C=C3109)*(Base!$I:$I&lt;&gt;""),0)),0))</f>
        <v/>
      </c>
      <c r="L3109" s="2">
        <f>IF(AND(I3109="",K3109&gt;0),"SIM","NÃO")</f>
        <v/>
      </c>
      <c r="M3109" s="2">
        <f>IF(ISNUMBER(SEARCH("SEPARA",UPPER(C3109))),"NÃO","SIM")</f>
        <v/>
      </c>
      <c r="N3109" s="2">
        <f>IFERROR(H3109/K3109,0)</f>
        <v/>
      </c>
      <c r="O3109" s="2">
        <f>IF(M3109="NÃO","EXCLUÍDO",IF(N3109&lt;Premissas!$B$8,"&lt; 1,00",IF(N3109&lt;Premissas!$B$9,"1,00 – 1,19",IF(N3109&lt;Premissas!$B$10,"1,20 – 1,39",IF(N3109&lt;Premissas!$B$11,"1,40 – 1,59",IF(N3109&lt;Premissas!$B$12,"1,60 – 1,99","≥ 2,00"))))))</f>
        <v/>
      </c>
      <c r="P3109" s="5">
        <f>IF(OR(M3109="NÃO",N3109&lt;Premissas!$B$8),Premissas!$B$13,IF(N3109&lt;Premissas!$B$9,Premissas!$B$14,IF(N3109&lt;Premissas!$B$10,Premissas!$B$15,IF(N3109&lt;Premissas!$B$11,Premissas!$B$16,IF(N3109&lt;Premissas!$B$12,Premissas!$B$17,Premissas!$B$18)))))</f>
        <v/>
      </c>
      <c r="Q3109" s="5">
        <f>IFERROR(P3109/Premissas!$B$4,0)</f>
        <v/>
      </c>
    </row>
    <row r="3110">
      <c r="A3110" s="2" t="n">
        <v>8</v>
      </c>
      <c r="B3110" s="2" t="n">
        <v>1965</v>
      </c>
      <c r="C3110" s="2" t="inlineStr">
        <is>
          <t>SEPARACAO</t>
        </is>
      </c>
      <c r="D3110" s="2" t="inlineStr">
        <is>
          <t>5453496</t>
        </is>
      </c>
      <c r="E3110" s="2" t="inlineStr">
        <is>
          <t>DOUGLAS LUIZ</t>
        </is>
      </c>
      <c r="F3110" s="2" t="n">
        <v>6699</v>
      </c>
      <c r="G3110" s="2" t="n">
        <v>107.85</v>
      </c>
      <c r="H3110" s="2" t="n">
        <v>62</v>
      </c>
      <c r="I3110" s="2" t="n">
        <v/>
      </c>
      <c r="J3110" s="2" t="inlineStr">
        <is>
          <t>GPA</t>
        </is>
      </c>
      <c r="K3110" s="2">
        <f>IF(I3110&lt;&gt;"",I3110,IFERROR(INDEX(Base!$I:$I,MATCH(1,(Base!$C:$C=C3110)*(Base!$I:$I&lt;&gt;""),0)),0))</f>
        <v/>
      </c>
      <c r="L3110" s="2">
        <f>IF(AND(I3110="",K3110&gt;0),"SIM","NÃO")</f>
        <v/>
      </c>
      <c r="M3110" s="2">
        <f>IF(ISNUMBER(SEARCH("SEPARA",UPPER(C3110))),"NÃO","SIM")</f>
        <v/>
      </c>
      <c r="N3110" s="2">
        <f>IFERROR(H3110/K3110,0)</f>
        <v/>
      </c>
      <c r="O3110" s="2">
        <f>IF(M3110="NÃO","EXCLUÍDO",IF(N3110&lt;Premissas!$B$8,"&lt; 1,00",IF(N3110&lt;Premissas!$B$9,"1,00 – 1,19",IF(N3110&lt;Premissas!$B$10,"1,20 – 1,39",IF(N3110&lt;Premissas!$B$11,"1,40 – 1,59",IF(N3110&lt;Premissas!$B$12,"1,60 – 1,99","≥ 2,00"))))))</f>
        <v/>
      </c>
      <c r="P3110" s="5">
        <f>IF(OR(M3110="NÃO",N3110&lt;Premissas!$B$8),Premissas!$B$13,IF(N3110&lt;Premissas!$B$9,Premissas!$B$14,IF(N3110&lt;Premissas!$B$10,Premissas!$B$15,IF(N3110&lt;Premissas!$B$11,Premissas!$B$16,IF(N3110&lt;Premissas!$B$12,Premissas!$B$17,Premissas!$B$18)))))</f>
        <v/>
      </c>
      <c r="Q3110" s="5">
        <f>IFERROR(P3110/Premissas!$B$4,0)</f>
        <v/>
      </c>
    </row>
    <row r="3111">
      <c r="A3111" s="2" t="n">
        <v>8</v>
      </c>
      <c r="B3111" s="2" t="n">
        <v>1965</v>
      </c>
      <c r="C3111" s="2" t="inlineStr">
        <is>
          <t>CARREGAMENTO</t>
        </is>
      </c>
      <c r="D3111" s="2" t="inlineStr">
        <is>
          <t>5453690</t>
        </is>
      </c>
      <c r="E3111" s="2" t="inlineStr">
        <is>
          <t>Joao Victor Marques De Souza</t>
        </is>
      </c>
      <c r="F3111" s="2" t="n">
        <v>1090</v>
      </c>
      <c r="G3111" s="2" t="n">
        <v>117.3</v>
      </c>
      <c r="H3111" s="2" t="n">
        <v>9</v>
      </c>
      <c r="I3111" s="2" t="n">
        <v>0</v>
      </c>
      <c r="J3111" s="2" t="inlineStr">
        <is>
          <t>GPA</t>
        </is>
      </c>
      <c r="K3111" s="2">
        <f>IF(I3111&lt;&gt;"",I3111,IFERROR(INDEX(Base!$I:$I,MATCH(1,(Base!$C:$C=C3111)*(Base!$I:$I&lt;&gt;""),0)),0))</f>
        <v/>
      </c>
      <c r="L3111" s="2">
        <f>IF(AND(I3111="",K3111&gt;0),"SIM","NÃO")</f>
        <v/>
      </c>
      <c r="M3111" s="2">
        <f>IF(ISNUMBER(SEARCH("SEPARA",UPPER(C3111))),"NÃO","SIM")</f>
        <v/>
      </c>
      <c r="N3111" s="2">
        <f>IFERROR(H3111/K3111,0)</f>
        <v/>
      </c>
      <c r="O3111" s="2">
        <f>IF(M3111="NÃO","EXCLUÍDO",IF(N3111&lt;Premissas!$B$8,"&lt; 1,00",IF(N3111&lt;Premissas!$B$9,"1,00 – 1,19",IF(N3111&lt;Premissas!$B$10,"1,20 – 1,39",IF(N3111&lt;Premissas!$B$11,"1,40 – 1,59",IF(N3111&lt;Premissas!$B$12,"1,60 – 1,99","≥ 2,00"))))))</f>
        <v/>
      </c>
      <c r="P3111" s="5">
        <f>IF(OR(M3111="NÃO",N3111&lt;Premissas!$B$8),Premissas!$B$13,IF(N3111&lt;Premissas!$B$9,Premissas!$B$14,IF(N3111&lt;Premissas!$B$10,Premissas!$B$15,IF(N3111&lt;Premissas!$B$11,Premissas!$B$16,IF(N3111&lt;Premissas!$B$12,Premissas!$B$17,Premissas!$B$18)))))</f>
        <v/>
      </c>
      <c r="Q3111" s="5">
        <f>IFERROR(P3111/Premissas!$B$4,0)</f>
        <v/>
      </c>
    </row>
    <row r="3112">
      <c r="A3112" s="2" t="n">
        <v>8</v>
      </c>
      <c r="B3112" s="2" t="n">
        <v>1965</v>
      </c>
      <c r="C3112" s="2" t="inlineStr">
        <is>
          <t>PUXADA RECEB</t>
        </is>
      </c>
      <c r="D3112" s="2" t="inlineStr">
        <is>
          <t>5454344</t>
        </is>
      </c>
      <c r="E3112" s="2" t="inlineStr">
        <is>
          <t>Uelveston Ribeiro De Sousa</t>
        </is>
      </c>
      <c r="F3112" s="2" t="n">
        <v>2492</v>
      </c>
      <c r="G3112" s="2" t="n">
        <v>133.11</v>
      </c>
      <c r="H3112" s="2" t="n">
        <v>19</v>
      </c>
      <c r="I3112" s="2" t="n">
        <v>0</v>
      </c>
      <c r="J3112" s="2" t="inlineStr">
        <is>
          <t>GPA</t>
        </is>
      </c>
      <c r="K3112" s="2">
        <f>IF(I3112&lt;&gt;"",I3112,IFERROR(INDEX(Base!$I:$I,MATCH(1,(Base!$C:$C=C3112)*(Base!$I:$I&lt;&gt;""),0)),0))</f>
        <v/>
      </c>
      <c r="L3112" s="2">
        <f>IF(AND(I3112="",K3112&gt;0),"SIM","NÃO")</f>
        <v/>
      </c>
      <c r="M3112" s="2">
        <f>IF(ISNUMBER(SEARCH("SEPARA",UPPER(C3112))),"NÃO","SIM")</f>
        <v/>
      </c>
      <c r="N3112" s="2">
        <f>IFERROR(H3112/K3112,0)</f>
        <v/>
      </c>
      <c r="O3112" s="2">
        <f>IF(M3112="NÃO","EXCLUÍDO",IF(N3112&lt;Premissas!$B$8,"&lt; 1,00",IF(N3112&lt;Premissas!$B$9,"1,00 – 1,19",IF(N3112&lt;Premissas!$B$10,"1,20 – 1,39",IF(N3112&lt;Premissas!$B$11,"1,40 – 1,59",IF(N3112&lt;Premissas!$B$12,"1,60 – 1,99","≥ 2,00"))))))</f>
        <v/>
      </c>
      <c r="P3112" s="5">
        <f>IF(OR(M3112="NÃO",N3112&lt;Premissas!$B$8),Premissas!$B$13,IF(N3112&lt;Premissas!$B$9,Premissas!$B$14,IF(N3112&lt;Premissas!$B$10,Premissas!$B$15,IF(N3112&lt;Premissas!$B$11,Premissas!$B$16,IF(N3112&lt;Premissas!$B$12,Premissas!$B$17,Premissas!$B$18)))))</f>
        <v/>
      </c>
      <c r="Q3112" s="5">
        <f>IFERROR(P3112/Premissas!$B$4,0)</f>
        <v/>
      </c>
    </row>
    <row r="3113">
      <c r="A3113" s="2" t="n">
        <v>8</v>
      </c>
      <c r="B3113" s="2" t="n">
        <v>1965</v>
      </c>
      <c r="C3113" s="2" t="inlineStr">
        <is>
          <t>SEPARACAO</t>
        </is>
      </c>
      <c r="D3113" s="2" t="inlineStr">
        <is>
          <t>5454344</t>
        </is>
      </c>
      <c r="E3113" s="2" t="inlineStr">
        <is>
          <t>Uelveston Ribeiro De Sousa</t>
        </is>
      </c>
      <c r="F3113" s="2" t="n">
        <v>556</v>
      </c>
      <c r="G3113" s="2" t="n">
        <v>11.58</v>
      </c>
      <c r="H3113" s="2" t="n">
        <v>48</v>
      </c>
      <c r="I3113" s="2" t="n">
        <v/>
      </c>
      <c r="J3113" s="2" t="inlineStr">
        <is>
          <t>GPA</t>
        </is>
      </c>
      <c r="K3113" s="2">
        <f>IF(I3113&lt;&gt;"",I3113,IFERROR(INDEX(Base!$I:$I,MATCH(1,(Base!$C:$C=C3113)*(Base!$I:$I&lt;&gt;""),0)),0))</f>
        <v/>
      </c>
      <c r="L3113" s="2">
        <f>IF(AND(I3113="",K3113&gt;0),"SIM","NÃO")</f>
        <v/>
      </c>
      <c r="M3113" s="2">
        <f>IF(ISNUMBER(SEARCH("SEPARA",UPPER(C3113))),"NÃO","SIM")</f>
        <v/>
      </c>
      <c r="N3113" s="2">
        <f>IFERROR(H3113/K3113,0)</f>
        <v/>
      </c>
      <c r="O3113" s="2">
        <f>IF(M3113="NÃO","EXCLUÍDO",IF(N3113&lt;Premissas!$B$8,"&lt; 1,00",IF(N3113&lt;Premissas!$B$9,"1,00 – 1,19",IF(N3113&lt;Premissas!$B$10,"1,20 – 1,39",IF(N3113&lt;Premissas!$B$11,"1,40 – 1,59",IF(N3113&lt;Premissas!$B$12,"1,60 – 1,99","≥ 2,00"))))))</f>
        <v/>
      </c>
      <c r="P3113" s="5">
        <f>IF(OR(M3113="NÃO",N3113&lt;Premissas!$B$8),Premissas!$B$13,IF(N3113&lt;Premissas!$B$9,Premissas!$B$14,IF(N3113&lt;Premissas!$B$10,Premissas!$B$15,IF(N3113&lt;Premissas!$B$11,Premissas!$B$16,IF(N3113&lt;Premissas!$B$12,Premissas!$B$17,Premissas!$B$18)))))</f>
        <v/>
      </c>
      <c r="Q3113" s="5">
        <f>IFERROR(P3113/Premissas!$B$4,0)</f>
        <v/>
      </c>
    </row>
    <row r="3114">
      <c r="A3114" s="2" t="n">
        <v>8</v>
      </c>
      <c r="B3114" s="2" t="n">
        <v>1965</v>
      </c>
      <c r="C3114" s="2" t="inlineStr">
        <is>
          <t>CARREGAMENTO</t>
        </is>
      </c>
      <c r="D3114" s="2" t="inlineStr">
        <is>
          <t>5454557</t>
        </is>
      </c>
      <c r="E3114" s="2" t="inlineStr">
        <is>
          <t>Henrique Souza Baatsck</t>
        </is>
      </c>
      <c r="F3114" s="2" t="n">
        <v>271</v>
      </c>
      <c r="G3114" s="2" t="n">
        <v>21.99</v>
      </c>
      <c r="H3114" s="2" t="n">
        <v>12</v>
      </c>
      <c r="I3114" s="2" t="n">
        <v>0</v>
      </c>
      <c r="J3114" s="2" t="inlineStr">
        <is>
          <t>GPA</t>
        </is>
      </c>
      <c r="K3114" s="2">
        <f>IF(I3114&lt;&gt;"",I3114,IFERROR(INDEX(Base!$I:$I,MATCH(1,(Base!$C:$C=C3114)*(Base!$I:$I&lt;&gt;""),0)),0))</f>
        <v/>
      </c>
      <c r="L3114" s="2">
        <f>IF(AND(I3114="",K3114&gt;0),"SIM","NÃO")</f>
        <v/>
      </c>
      <c r="M3114" s="2">
        <f>IF(ISNUMBER(SEARCH("SEPARA",UPPER(C3114))),"NÃO","SIM")</f>
        <v/>
      </c>
      <c r="N3114" s="2">
        <f>IFERROR(H3114/K3114,0)</f>
        <v/>
      </c>
      <c r="O3114" s="2">
        <f>IF(M3114="NÃO","EXCLUÍDO",IF(N3114&lt;Premissas!$B$8,"&lt; 1,00",IF(N3114&lt;Premissas!$B$9,"1,00 – 1,19",IF(N3114&lt;Premissas!$B$10,"1,20 – 1,39",IF(N3114&lt;Premissas!$B$11,"1,40 – 1,59",IF(N3114&lt;Premissas!$B$12,"1,60 – 1,99","≥ 2,00"))))))</f>
        <v/>
      </c>
      <c r="P3114" s="5">
        <f>IF(OR(M3114="NÃO",N3114&lt;Premissas!$B$8),Premissas!$B$13,IF(N3114&lt;Premissas!$B$9,Premissas!$B$14,IF(N3114&lt;Premissas!$B$10,Premissas!$B$15,IF(N3114&lt;Premissas!$B$11,Premissas!$B$16,IF(N3114&lt;Premissas!$B$12,Premissas!$B$17,Premissas!$B$18)))))</f>
        <v/>
      </c>
      <c r="Q3114" s="5">
        <f>IFERROR(P3114/Premissas!$B$4,0)</f>
        <v/>
      </c>
    </row>
    <row r="3115">
      <c r="A3115" s="2" t="n">
        <v>8</v>
      </c>
      <c r="B3115" s="2" t="n">
        <v>1965</v>
      </c>
      <c r="C3115" s="2" t="inlineStr">
        <is>
          <t>SEPARACAO</t>
        </is>
      </c>
      <c r="D3115" s="2" t="inlineStr">
        <is>
          <t>5454654</t>
        </is>
      </c>
      <c r="E3115" s="2" t="inlineStr">
        <is>
          <t>IVAN   MELO DA CUNHA</t>
        </is>
      </c>
      <c r="F3115" s="2" t="n">
        <v>61</v>
      </c>
      <c r="G3115" s="2" t="n">
        <v>0.45</v>
      </c>
      <c r="H3115" s="2" t="n">
        <v>136</v>
      </c>
      <c r="I3115" s="2" t="n">
        <v/>
      </c>
      <c r="J3115" s="2" t="inlineStr">
        <is>
          <t>GPA</t>
        </is>
      </c>
      <c r="K3115" s="2">
        <f>IF(I3115&lt;&gt;"",I3115,IFERROR(INDEX(Base!$I:$I,MATCH(1,(Base!$C:$C=C3115)*(Base!$I:$I&lt;&gt;""),0)),0))</f>
        <v/>
      </c>
      <c r="L3115" s="2">
        <f>IF(AND(I3115="",K3115&gt;0),"SIM","NÃO")</f>
        <v/>
      </c>
      <c r="M3115" s="2">
        <f>IF(ISNUMBER(SEARCH("SEPARA",UPPER(C3115))),"NÃO","SIM")</f>
        <v/>
      </c>
      <c r="N3115" s="2">
        <f>IFERROR(H3115/K3115,0)</f>
        <v/>
      </c>
      <c r="O3115" s="2">
        <f>IF(M3115="NÃO","EXCLUÍDO",IF(N3115&lt;Premissas!$B$8,"&lt; 1,00",IF(N3115&lt;Premissas!$B$9,"1,00 – 1,19",IF(N3115&lt;Premissas!$B$10,"1,20 – 1,39",IF(N3115&lt;Premissas!$B$11,"1,40 – 1,59",IF(N3115&lt;Premissas!$B$12,"1,60 – 1,99","≥ 2,00"))))))</f>
        <v/>
      </c>
      <c r="P3115" s="5">
        <f>IF(OR(M3115="NÃO",N3115&lt;Premissas!$B$8),Premissas!$B$13,IF(N3115&lt;Premissas!$B$9,Premissas!$B$14,IF(N3115&lt;Premissas!$B$10,Premissas!$B$15,IF(N3115&lt;Premissas!$B$11,Premissas!$B$16,IF(N3115&lt;Premissas!$B$12,Premissas!$B$17,Premissas!$B$18)))))</f>
        <v/>
      </c>
      <c r="Q3115" s="5">
        <f>IFERROR(P3115/Premissas!$B$4,0)</f>
        <v/>
      </c>
    </row>
    <row r="3116">
      <c r="A3116" s="2" t="n">
        <v>8</v>
      </c>
      <c r="B3116" s="2" t="n">
        <v>1965</v>
      </c>
      <c r="C3116" s="2" t="inlineStr">
        <is>
          <t>SEPARACAO</t>
        </is>
      </c>
      <c r="D3116" s="2" t="inlineStr">
        <is>
          <t>5456649</t>
        </is>
      </c>
      <c r="E3116" s="2" t="inlineStr">
        <is>
          <t>Jorge Felipe Evangelista Cardoso</t>
        </is>
      </c>
      <c r="F3116" s="2" t="n">
        <v>1741</v>
      </c>
      <c r="G3116" s="2" t="n">
        <v>46.04</v>
      </c>
      <c r="H3116" s="2" t="n">
        <v>38</v>
      </c>
      <c r="I3116" s="2" t="n">
        <v/>
      </c>
      <c r="J3116" s="2" t="inlineStr">
        <is>
          <t>GPA</t>
        </is>
      </c>
      <c r="K3116" s="2">
        <f>IF(I3116&lt;&gt;"",I3116,IFERROR(INDEX(Base!$I:$I,MATCH(1,(Base!$C:$C=C3116)*(Base!$I:$I&lt;&gt;""),0)),0))</f>
        <v/>
      </c>
      <c r="L3116" s="2">
        <f>IF(AND(I3116="",K3116&gt;0),"SIM","NÃO")</f>
        <v/>
      </c>
      <c r="M3116" s="2">
        <f>IF(ISNUMBER(SEARCH("SEPARA",UPPER(C3116))),"NÃO","SIM")</f>
        <v/>
      </c>
      <c r="N3116" s="2">
        <f>IFERROR(H3116/K3116,0)</f>
        <v/>
      </c>
      <c r="O3116" s="2">
        <f>IF(M3116="NÃO","EXCLUÍDO",IF(N3116&lt;Premissas!$B$8,"&lt; 1,00",IF(N3116&lt;Premissas!$B$9,"1,00 – 1,19",IF(N3116&lt;Premissas!$B$10,"1,20 – 1,39",IF(N3116&lt;Premissas!$B$11,"1,40 – 1,59",IF(N3116&lt;Premissas!$B$12,"1,60 – 1,99","≥ 2,00"))))))</f>
        <v/>
      </c>
      <c r="P3116" s="5">
        <f>IF(OR(M3116="NÃO",N3116&lt;Premissas!$B$8),Premissas!$B$13,IF(N3116&lt;Premissas!$B$9,Premissas!$B$14,IF(N3116&lt;Premissas!$B$10,Premissas!$B$15,IF(N3116&lt;Premissas!$B$11,Premissas!$B$16,IF(N3116&lt;Premissas!$B$12,Premissas!$B$17,Premissas!$B$18)))))</f>
        <v/>
      </c>
      <c r="Q3116" s="5">
        <f>IFERROR(P3116/Premissas!$B$4,0)</f>
        <v/>
      </c>
    </row>
    <row r="3117">
      <c r="A3117" s="2" t="n">
        <v>8</v>
      </c>
      <c r="B3117" s="2" t="n">
        <v>1965</v>
      </c>
      <c r="C3117" s="2" t="inlineStr">
        <is>
          <t>CARREGAMENTO</t>
        </is>
      </c>
      <c r="D3117" s="2" t="inlineStr">
        <is>
          <t>5458072</t>
        </is>
      </c>
      <c r="E3117" s="2" t="inlineStr">
        <is>
          <t>Eliel Farias Da Conceição</t>
        </is>
      </c>
      <c r="F3117" s="2" t="n">
        <v>811</v>
      </c>
      <c r="G3117" s="2" t="n">
        <v>41.8</v>
      </c>
      <c r="H3117" s="2" t="n">
        <v>19</v>
      </c>
      <c r="I3117" s="2" t="n">
        <v>0</v>
      </c>
      <c r="J3117" s="2" t="inlineStr">
        <is>
          <t>GPA</t>
        </is>
      </c>
      <c r="K3117" s="2">
        <f>IF(I3117&lt;&gt;"",I3117,IFERROR(INDEX(Base!$I:$I,MATCH(1,(Base!$C:$C=C3117)*(Base!$I:$I&lt;&gt;""),0)),0))</f>
        <v/>
      </c>
      <c r="L3117" s="2">
        <f>IF(AND(I3117="",K3117&gt;0),"SIM","NÃO")</f>
        <v/>
      </c>
      <c r="M3117" s="2">
        <f>IF(ISNUMBER(SEARCH("SEPARA",UPPER(C3117))),"NÃO","SIM")</f>
        <v/>
      </c>
      <c r="N3117" s="2">
        <f>IFERROR(H3117/K3117,0)</f>
        <v/>
      </c>
      <c r="O3117" s="2">
        <f>IF(M3117="NÃO","EXCLUÍDO",IF(N3117&lt;Premissas!$B$8,"&lt; 1,00",IF(N3117&lt;Premissas!$B$9,"1,00 – 1,19",IF(N3117&lt;Premissas!$B$10,"1,20 – 1,39",IF(N3117&lt;Premissas!$B$11,"1,40 – 1,59",IF(N3117&lt;Premissas!$B$12,"1,60 – 1,99","≥ 2,00"))))))</f>
        <v/>
      </c>
      <c r="P3117" s="5">
        <f>IF(OR(M3117="NÃO",N3117&lt;Premissas!$B$8),Premissas!$B$13,IF(N3117&lt;Premissas!$B$9,Premissas!$B$14,IF(N3117&lt;Premissas!$B$10,Premissas!$B$15,IF(N3117&lt;Premissas!$B$11,Premissas!$B$16,IF(N3117&lt;Premissas!$B$12,Premissas!$B$17,Premissas!$B$18)))))</f>
        <v/>
      </c>
      <c r="Q3117" s="5">
        <f>IFERROR(P3117/Premissas!$B$4,0)</f>
        <v/>
      </c>
    </row>
    <row r="3118">
      <c r="A3118" s="2" t="n">
        <v>8</v>
      </c>
      <c r="B3118" s="2" t="n">
        <v>1965</v>
      </c>
      <c r="C3118" s="2" t="inlineStr">
        <is>
          <t>PUXADA RECEB</t>
        </is>
      </c>
      <c r="D3118" s="2" t="inlineStr">
        <is>
          <t>5463858</t>
        </is>
      </c>
      <c r="E3118" s="2" t="inlineStr">
        <is>
          <t>MARIA JOSE MENESES DA SILVA</t>
        </is>
      </c>
      <c r="F3118" s="2" t="n">
        <v>220</v>
      </c>
      <c r="G3118" s="2" t="n">
        <v>13.22</v>
      </c>
      <c r="H3118" s="2" t="n">
        <v>17</v>
      </c>
      <c r="I3118" s="2" t="n">
        <v>0</v>
      </c>
      <c r="J3118" s="2" t="inlineStr">
        <is>
          <t>GPA</t>
        </is>
      </c>
      <c r="K3118" s="2">
        <f>IF(I3118&lt;&gt;"",I3118,IFERROR(INDEX(Base!$I:$I,MATCH(1,(Base!$C:$C=C3118)*(Base!$I:$I&lt;&gt;""),0)),0))</f>
        <v/>
      </c>
      <c r="L3118" s="2">
        <f>IF(AND(I3118="",K3118&gt;0),"SIM","NÃO")</f>
        <v/>
      </c>
      <c r="M3118" s="2">
        <f>IF(ISNUMBER(SEARCH("SEPARA",UPPER(C3118))),"NÃO","SIM")</f>
        <v/>
      </c>
      <c r="N3118" s="2">
        <f>IFERROR(H3118/K3118,0)</f>
        <v/>
      </c>
      <c r="O3118" s="2">
        <f>IF(M3118="NÃO","EXCLUÍDO",IF(N3118&lt;Premissas!$B$8,"&lt; 1,00",IF(N3118&lt;Premissas!$B$9,"1,00 – 1,19",IF(N3118&lt;Premissas!$B$10,"1,20 – 1,39",IF(N3118&lt;Premissas!$B$11,"1,40 – 1,59",IF(N3118&lt;Premissas!$B$12,"1,60 – 1,99","≥ 2,00"))))))</f>
        <v/>
      </c>
      <c r="P3118" s="5">
        <f>IF(OR(M3118="NÃO",N3118&lt;Premissas!$B$8),Premissas!$B$13,IF(N3118&lt;Premissas!$B$9,Premissas!$B$14,IF(N3118&lt;Premissas!$B$10,Premissas!$B$15,IF(N3118&lt;Premissas!$B$11,Premissas!$B$16,IF(N3118&lt;Premissas!$B$12,Premissas!$B$17,Premissas!$B$18)))))</f>
        <v/>
      </c>
      <c r="Q3118" s="5">
        <f>IFERROR(P3118/Premissas!$B$4,0)</f>
        <v/>
      </c>
    </row>
    <row r="3119">
      <c r="A3119" s="2" t="n">
        <v>8</v>
      </c>
      <c r="B3119" s="2" t="n">
        <v>1965</v>
      </c>
      <c r="C3119" s="2" t="inlineStr">
        <is>
          <t>RECEBIMENTO</t>
        </is>
      </c>
      <c r="D3119" s="2" t="inlineStr">
        <is>
          <t>5463858</t>
        </is>
      </c>
      <c r="E3119" s="2" t="inlineStr">
        <is>
          <t>MARIA JOSE MENESES DA SILVA</t>
        </is>
      </c>
      <c r="F3119" s="2" t="n">
        <v>6664</v>
      </c>
      <c r="G3119" s="2" t="n">
        <v>143.31</v>
      </c>
      <c r="H3119" s="2" t="n">
        <v>47</v>
      </c>
      <c r="I3119" s="2" t="n">
        <v>0</v>
      </c>
      <c r="J3119" s="2" t="inlineStr">
        <is>
          <t>GPA</t>
        </is>
      </c>
      <c r="K3119" s="2">
        <f>IF(I3119&lt;&gt;"",I3119,IFERROR(INDEX(Base!$I:$I,MATCH(1,(Base!$C:$C=C3119)*(Base!$I:$I&lt;&gt;""),0)),0))</f>
        <v/>
      </c>
      <c r="L3119" s="2">
        <f>IF(AND(I3119="",K3119&gt;0),"SIM","NÃO")</f>
        <v/>
      </c>
      <c r="M3119" s="2">
        <f>IF(ISNUMBER(SEARCH("SEPARA",UPPER(C3119))),"NÃO","SIM")</f>
        <v/>
      </c>
      <c r="N3119" s="2">
        <f>IFERROR(H3119/K3119,0)</f>
        <v/>
      </c>
      <c r="O3119" s="2">
        <f>IF(M3119="NÃO","EXCLUÍDO",IF(N3119&lt;Premissas!$B$8,"&lt; 1,00",IF(N3119&lt;Premissas!$B$9,"1,00 – 1,19",IF(N3119&lt;Premissas!$B$10,"1,20 – 1,39",IF(N3119&lt;Premissas!$B$11,"1,40 – 1,59",IF(N3119&lt;Premissas!$B$12,"1,60 – 1,99","≥ 2,00"))))))</f>
        <v/>
      </c>
      <c r="P3119" s="5">
        <f>IF(OR(M3119="NÃO",N3119&lt;Premissas!$B$8),Premissas!$B$13,IF(N3119&lt;Premissas!$B$9,Premissas!$B$14,IF(N3119&lt;Premissas!$B$10,Premissas!$B$15,IF(N3119&lt;Premissas!$B$11,Premissas!$B$16,IF(N3119&lt;Premissas!$B$12,Premissas!$B$17,Premissas!$B$18)))))</f>
        <v/>
      </c>
      <c r="Q3119" s="5">
        <f>IFERROR(P3119/Premissas!$B$4,0)</f>
        <v/>
      </c>
    </row>
    <row r="3120">
      <c r="A3120" s="2" t="n">
        <v>8</v>
      </c>
      <c r="B3120" s="2" t="n">
        <v>1965</v>
      </c>
      <c r="C3120" s="2" t="inlineStr">
        <is>
          <t>CARREGAMENTO</t>
        </is>
      </c>
      <c r="D3120" s="2" t="inlineStr">
        <is>
          <t>5467225</t>
        </is>
      </c>
      <c r="E3120" s="2" t="inlineStr">
        <is>
          <t>PETERSON SILVA DE OLIVEIRA</t>
        </is>
      </c>
      <c r="F3120" s="2" t="n">
        <v>368</v>
      </c>
      <c r="G3120" s="2" t="n">
        <v>14.06</v>
      </c>
      <c r="H3120" s="2" t="n">
        <v>26</v>
      </c>
      <c r="I3120" s="2" t="n">
        <v>0</v>
      </c>
      <c r="J3120" s="2" t="inlineStr">
        <is>
          <t>GPA</t>
        </is>
      </c>
      <c r="K3120" s="2">
        <f>IF(I3120&lt;&gt;"",I3120,IFERROR(INDEX(Base!$I:$I,MATCH(1,(Base!$C:$C=C3120)*(Base!$I:$I&lt;&gt;""),0)),0))</f>
        <v/>
      </c>
      <c r="L3120" s="2">
        <f>IF(AND(I3120="",K3120&gt;0),"SIM","NÃO")</f>
        <v/>
      </c>
      <c r="M3120" s="2">
        <f>IF(ISNUMBER(SEARCH("SEPARA",UPPER(C3120))),"NÃO","SIM")</f>
        <v/>
      </c>
      <c r="N3120" s="2">
        <f>IFERROR(H3120/K3120,0)</f>
        <v/>
      </c>
      <c r="O3120" s="2">
        <f>IF(M3120="NÃO","EXCLUÍDO",IF(N3120&lt;Premissas!$B$8,"&lt; 1,00",IF(N3120&lt;Premissas!$B$9,"1,00 – 1,19",IF(N3120&lt;Premissas!$B$10,"1,20 – 1,39",IF(N3120&lt;Premissas!$B$11,"1,40 – 1,59",IF(N3120&lt;Premissas!$B$12,"1,60 – 1,99","≥ 2,00"))))))</f>
        <v/>
      </c>
      <c r="P3120" s="5">
        <f>IF(OR(M3120="NÃO",N3120&lt;Premissas!$B$8),Premissas!$B$13,IF(N3120&lt;Premissas!$B$9,Premissas!$B$14,IF(N3120&lt;Premissas!$B$10,Premissas!$B$15,IF(N3120&lt;Premissas!$B$11,Premissas!$B$16,IF(N3120&lt;Premissas!$B$12,Premissas!$B$17,Premissas!$B$18)))))</f>
        <v/>
      </c>
      <c r="Q3120" s="5">
        <f>IFERROR(P3120/Premissas!$B$4,0)</f>
        <v/>
      </c>
    </row>
    <row r="3121">
      <c r="A3121" s="2" t="n">
        <v>8</v>
      </c>
      <c r="B3121" s="2" t="n">
        <v>1965</v>
      </c>
      <c r="C3121" s="2" t="inlineStr">
        <is>
          <t>ATIVIDADE OP. EMP.</t>
        </is>
      </c>
      <c r="D3121" s="2" t="inlineStr">
        <is>
          <t>5470609</t>
        </is>
      </c>
      <c r="E3121" s="2" t="inlineStr">
        <is>
          <t>Francisco Manoel Dos Santos</t>
        </is>
      </c>
      <c r="F3121" s="2" t="n">
        <v>1723</v>
      </c>
      <c r="G3121" s="2" t="n">
        <v>145.67</v>
      </c>
      <c r="H3121" s="2" t="n">
        <v>12</v>
      </c>
      <c r="I3121" s="2" t="n">
        <v>0</v>
      </c>
      <c r="J3121" s="2" t="inlineStr">
        <is>
          <t>GPA</t>
        </is>
      </c>
      <c r="K3121" s="2">
        <f>IF(I3121&lt;&gt;"",I3121,IFERROR(INDEX(Base!$I:$I,MATCH(1,(Base!$C:$C=C3121)*(Base!$I:$I&lt;&gt;""),0)),0))</f>
        <v/>
      </c>
      <c r="L3121" s="2">
        <f>IF(AND(I3121="",K3121&gt;0),"SIM","NÃO")</f>
        <v/>
      </c>
      <c r="M3121" s="2">
        <f>IF(ISNUMBER(SEARCH("SEPARA",UPPER(C3121))),"NÃO","SIM")</f>
        <v/>
      </c>
      <c r="N3121" s="2">
        <f>IFERROR(H3121/K3121,0)</f>
        <v/>
      </c>
      <c r="O3121" s="2">
        <f>IF(M3121="NÃO","EXCLUÍDO",IF(N3121&lt;Premissas!$B$8,"&lt; 1,00",IF(N3121&lt;Premissas!$B$9,"1,00 – 1,19",IF(N3121&lt;Premissas!$B$10,"1,20 – 1,39",IF(N3121&lt;Premissas!$B$11,"1,40 – 1,59",IF(N3121&lt;Premissas!$B$12,"1,60 – 1,99","≥ 2,00"))))))</f>
        <v/>
      </c>
      <c r="P3121" s="5">
        <f>IF(OR(M3121="NÃO",N3121&lt;Premissas!$B$8),Premissas!$B$13,IF(N3121&lt;Premissas!$B$9,Premissas!$B$14,IF(N3121&lt;Premissas!$B$10,Premissas!$B$15,IF(N3121&lt;Premissas!$B$11,Premissas!$B$16,IF(N3121&lt;Premissas!$B$12,Premissas!$B$17,Premissas!$B$18)))))</f>
        <v/>
      </c>
      <c r="Q3121" s="5">
        <f>IFERROR(P3121/Premissas!$B$4,0)</f>
        <v/>
      </c>
    </row>
    <row r="3122">
      <c r="A3122" s="2" t="n">
        <v>8</v>
      </c>
      <c r="B3122" s="2" t="n">
        <v>1965</v>
      </c>
      <c r="C3122" s="2" t="inlineStr">
        <is>
          <t>PUXADA RECEB</t>
        </is>
      </c>
      <c r="D3122" s="2" t="inlineStr">
        <is>
          <t>5475325</t>
        </is>
      </c>
      <c r="E3122" s="2" t="inlineStr">
        <is>
          <t>FRANCISCO RINALDO</t>
        </is>
      </c>
      <c r="F3122" s="2" t="n">
        <v>128</v>
      </c>
      <c r="G3122" s="2" t="n">
        <v>13.34</v>
      </c>
      <c r="H3122" s="2" t="n">
        <v>10</v>
      </c>
      <c r="I3122" s="2" t="n">
        <v>0</v>
      </c>
      <c r="J3122" s="2" t="inlineStr">
        <is>
          <t>GPA</t>
        </is>
      </c>
      <c r="K3122" s="2">
        <f>IF(I3122&lt;&gt;"",I3122,IFERROR(INDEX(Base!$I:$I,MATCH(1,(Base!$C:$C=C3122)*(Base!$I:$I&lt;&gt;""),0)),0))</f>
        <v/>
      </c>
      <c r="L3122" s="2">
        <f>IF(AND(I3122="",K3122&gt;0),"SIM","NÃO")</f>
        <v/>
      </c>
      <c r="M3122" s="2">
        <f>IF(ISNUMBER(SEARCH("SEPARA",UPPER(C3122))),"NÃO","SIM")</f>
        <v/>
      </c>
      <c r="N3122" s="2">
        <f>IFERROR(H3122/K3122,0)</f>
        <v/>
      </c>
      <c r="O3122" s="2">
        <f>IF(M3122="NÃO","EXCLUÍDO",IF(N3122&lt;Premissas!$B$8,"&lt; 1,00",IF(N3122&lt;Premissas!$B$9,"1,00 – 1,19",IF(N3122&lt;Premissas!$B$10,"1,20 – 1,39",IF(N3122&lt;Premissas!$B$11,"1,40 – 1,59",IF(N3122&lt;Premissas!$B$12,"1,60 – 1,99","≥ 2,00"))))))</f>
        <v/>
      </c>
      <c r="P3122" s="5">
        <f>IF(OR(M3122="NÃO",N3122&lt;Premissas!$B$8),Premissas!$B$13,IF(N3122&lt;Premissas!$B$9,Premissas!$B$14,IF(N3122&lt;Premissas!$B$10,Premissas!$B$15,IF(N3122&lt;Premissas!$B$11,Premissas!$B$16,IF(N3122&lt;Premissas!$B$12,Premissas!$B$17,Premissas!$B$18)))))</f>
        <v/>
      </c>
      <c r="Q3122" s="5">
        <f>IFERROR(P3122/Premissas!$B$4,0)</f>
        <v/>
      </c>
    </row>
    <row r="3123">
      <c r="A3123" s="2" t="n">
        <v>8</v>
      </c>
      <c r="B3123" s="2" t="n">
        <v>1965</v>
      </c>
      <c r="C3123" s="2" t="inlineStr">
        <is>
          <t>RECEBIMENTO</t>
        </is>
      </c>
      <c r="D3123" s="2" t="inlineStr">
        <is>
          <t>5475325</t>
        </is>
      </c>
      <c r="E3123" s="2" t="inlineStr">
        <is>
          <t>FRANCISCO RINALDO</t>
        </is>
      </c>
      <c r="F3123" s="2" t="n">
        <v>32</v>
      </c>
      <c r="G3123" s="2" t="n">
        <v>6.7</v>
      </c>
      <c r="H3123" s="2" t="n">
        <v>5</v>
      </c>
      <c r="I3123" s="2" t="n">
        <v>0</v>
      </c>
      <c r="J3123" s="2" t="inlineStr">
        <is>
          <t>GPA</t>
        </is>
      </c>
      <c r="K3123" s="2">
        <f>IF(I3123&lt;&gt;"",I3123,IFERROR(INDEX(Base!$I:$I,MATCH(1,(Base!$C:$C=C3123)*(Base!$I:$I&lt;&gt;""),0)),0))</f>
        <v/>
      </c>
      <c r="L3123" s="2">
        <f>IF(AND(I3123="",K3123&gt;0),"SIM","NÃO")</f>
        <v/>
      </c>
      <c r="M3123" s="2">
        <f>IF(ISNUMBER(SEARCH("SEPARA",UPPER(C3123))),"NÃO","SIM")</f>
        <v/>
      </c>
      <c r="N3123" s="2">
        <f>IFERROR(H3123/K3123,0)</f>
        <v/>
      </c>
      <c r="O3123" s="2">
        <f>IF(M3123="NÃO","EXCLUÍDO",IF(N3123&lt;Premissas!$B$8,"&lt; 1,00",IF(N3123&lt;Premissas!$B$9,"1,00 – 1,19",IF(N3123&lt;Premissas!$B$10,"1,20 – 1,39",IF(N3123&lt;Premissas!$B$11,"1,40 – 1,59",IF(N3123&lt;Premissas!$B$12,"1,60 – 1,99","≥ 2,00"))))))</f>
        <v/>
      </c>
      <c r="P3123" s="5">
        <f>IF(OR(M3123="NÃO",N3123&lt;Premissas!$B$8),Premissas!$B$13,IF(N3123&lt;Premissas!$B$9,Premissas!$B$14,IF(N3123&lt;Premissas!$B$10,Premissas!$B$15,IF(N3123&lt;Premissas!$B$11,Premissas!$B$16,IF(N3123&lt;Premissas!$B$12,Premissas!$B$17,Premissas!$B$18)))))</f>
        <v/>
      </c>
      <c r="Q3123" s="5">
        <f>IFERROR(P3123/Premissas!$B$4,0)</f>
        <v/>
      </c>
    </row>
    <row r="3124">
      <c r="A3124" s="2" t="n">
        <v>8</v>
      </c>
      <c r="B3124" s="2" t="n">
        <v>1965</v>
      </c>
      <c r="C3124" s="2" t="inlineStr">
        <is>
          <t>SEPARACAO</t>
        </is>
      </c>
      <c r="D3124" s="2" t="inlineStr">
        <is>
          <t>5475325</t>
        </is>
      </c>
      <c r="E3124" s="2" t="inlineStr">
        <is>
          <t>FRANCISCO RINALDO</t>
        </is>
      </c>
      <c r="F3124" s="2" t="n">
        <v>512</v>
      </c>
      <c r="G3124" s="2" t="n">
        <v>18.2</v>
      </c>
      <c r="H3124" s="2" t="n">
        <v>28</v>
      </c>
      <c r="I3124" s="2" t="n">
        <v/>
      </c>
      <c r="J3124" s="2" t="inlineStr">
        <is>
          <t>GPA</t>
        </is>
      </c>
      <c r="K3124" s="2">
        <f>IF(I3124&lt;&gt;"",I3124,IFERROR(INDEX(Base!$I:$I,MATCH(1,(Base!$C:$C=C3124)*(Base!$I:$I&lt;&gt;""),0)),0))</f>
        <v/>
      </c>
      <c r="L3124" s="2">
        <f>IF(AND(I3124="",K3124&gt;0),"SIM","NÃO")</f>
        <v/>
      </c>
      <c r="M3124" s="2">
        <f>IF(ISNUMBER(SEARCH("SEPARA",UPPER(C3124))),"NÃO","SIM")</f>
        <v/>
      </c>
      <c r="N3124" s="2">
        <f>IFERROR(H3124/K3124,0)</f>
        <v/>
      </c>
      <c r="O3124" s="2">
        <f>IF(M3124="NÃO","EXCLUÍDO",IF(N3124&lt;Premissas!$B$8,"&lt; 1,00",IF(N3124&lt;Premissas!$B$9,"1,00 – 1,19",IF(N3124&lt;Premissas!$B$10,"1,20 – 1,39",IF(N3124&lt;Premissas!$B$11,"1,40 – 1,59",IF(N3124&lt;Premissas!$B$12,"1,60 – 1,99","≥ 2,00"))))))</f>
        <v/>
      </c>
      <c r="P3124" s="5">
        <f>IF(OR(M3124="NÃO",N3124&lt;Premissas!$B$8),Premissas!$B$13,IF(N3124&lt;Premissas!$B$9,Premissas!$B$14,IF(N3124&lt;Premissas!$B$10,Premissas!$B$15,IF(N3124&lt;Premissas!$B$11,Premissas!$B$16,IF(N3124&lt;Premissas!$B$12,Premissas!$B$17,Premissas!$B$18)))))</f>
        <v/>
      </c>
      <c r="Q3124" s="5">
        <f>IFERROR(P3124/Premissas!$B$4,0)</f>
        <v/>
      </c>
    </row>
    <row r="3125">
      <c r="A3125" s="2" t="n">
        <v>8</v>
      </c>
      <c r="B3125" s="2" t="n">
        <v>1965</v>
      </c>
      <c r="C3125" s="2" t="inlineStr">
        <is>
          <t>CARREGAMENTO</t>
        </is>
      </c>
      <c r="D3125" s="2" t="inlineStr">
        <is>
          <t>5487587</t>
        </is>
      </c>
      <c r="E3125" s="2" t="inlineStr">
        <is>
          <t>Fernanda Clementino</t>
        </is>
      </c>
      <c r="F3125" s="2" t="n">
        <v>1286</v>
      </c>
      <c r="G3125" s="2" t="n">
        <v>85.92</v>
      </c>
      <c r="H3125" s="2" t="n">
        <v>15</v>
      </c>
      <c r="I3125" s="2" t="n">
        <v>0</v>
      </c>
      <c r="J3125" s="2" t="inlineStr">
        <is>
          <t>GPA</t>
        </is>
      </c>
      <c r="K3125" s="2">
        <f>IF(I3125&lt;&gt;"",I3125,IFERROR(INDEX(Base!$I:$I,MATCH(1,(Base!$C:$C=C3125)*(Base!$I:$I&lt;&gt;""),0)),0))</f>
        <v/>
      </c>
      <c r="L3125" s="2">
        <f>IF(AND(I3125="",K3125&gt;0),"SIM","NÃO")</f>
        <v/>
      </c>
      <c r="M3125" s="2">
        <f>IF(ISNUMBER(SEARCH("SEPARA",UPPER(C3125))),"NÃO","SIM")</f>
        <v/>
      </c>
      <c r="N3125" s="2">
        <f>IFERROR(H3125/K3125,0)</f>
        <v/>
      </c>
      <c r="O3125" s="2">
        <f>IF(M3125="NÃO","EXCLUÍDO",IF(N3125&lt;Premissas!$B$8,"&lt; 1,00",IF(N3125&lt;Premissas!$B$9,"1,00 – 1,19",IF(N3125&lt;Premissas!$B$10,"1,20 – 1,39",IF(N3125&lt;Premissas!$B$11,"1,40 – 1,59",IF(N3125&lt;Premissas!$B$12,"1,60 – 1,99","≥ 2,00"))))))</f>
        <v/>
      </c>
      <c r="P3125" s="5">
        <f>IF(OR(M3125="NÃO",N3125&lt;Premissas!$B$8),Premissas!$B$13,IF(N3125&lt;Premissas!$B$9,Premissas!$B$14,IF(N3125&lt;Premissas!$B$10,Premissas!$B$15,IF(N3125&lt;Premissas!$B$11,Premissas!$B$16,IF(N3125&lt;Premissas!$B$12,Premissas!$B$17,Premissas!$B$18)))))</f>
        <v/>
      </c>
      <c r="Q3125" s="5">
        <f>IFERROR(P3125/Premissas!$B$4,0)</f>
        <v/>
      </c>
    </row>
    <row r="3126">
      <c r="A3126" s="2" t="n">
        <v>8</v>
      </c>
      <c r="B3126" s="2" t="n">
        <v>1965</v>
      </c>
      <c r="C3126" s="2" t="inlineStr">
        <is>
          <t>SEPARACAO</t>
        </is>
      </c>
      <c r="D3126" s="2" t="inlineStr">
        <is>
          <t>5487587</t>
        </is>
      </c>
      <c r="E3126" s="2" t="inlineStr">
        <is>
          <t>Fernanda Clementino</t>
        </is>
      </c>
      <c r="F3126" s="2" t="n">
        <v>148</v>
      </c>
      <c r="G3126" s="2" t="n">
        <v>0.88</v>
      </c>
      <c r="H3126" s="2" t="n">
        <v>168</v>
      </c>
      <c r="I3126" s="2" t="n">
        <v/>
      </c>
      <c r="J3126" s="2" t="inlineStr">
        <is>
          <t>GPA</t>
        </is>
      </c>
      <c r="K3126" s="2">
        <f>IF(I3126&lt;&gt;"",I3126,IFERROR(INDEX(Base!$I:$I,MATCH(1,(Base!$C:$C=C3126)*(Base!$I:$I&lt;&gt;""),0)),0))</f>
        <v/>
      </c>
      <c r="L3126" s="2">
        <f>IF(AND(I3126="",K3126&gt;0),"SIM","NÃO")</f>
        <v/>
      </c>
      <c r="M3126" s="2">
        <f>IF(ISNUMBER(SEARCH("SEPARA",UPPER(C3126))),"NÃO","SIM")</f>
        <v/>
      </c>
      <c r="N3126" s="2">
        <f>IFERROR(H3126/K3126,0)</f>
        <v/>
      </c>
      <c r="O3126" s="2">
        <f>IF(M3126="NÃO","EXCLUÍDO",IF(N3126&lt;Premissas!$B$8,"&lt; 1,00",IF(N3126&lt;Premissas!$B$9,"1,00 – 1,19",IF(N3126&lt;Premissas!$B$10,"1,20 – 1,39",IF(N3126&lt;Premissas!$B$11,"1,40 – 1,59",IF(N3126&lt;Premissas!$B$12,"1,60 – 1,99","≥ 2,00"))))))</f>
        <v/>
      </c>
      <c r="P3126" s="5">
        <f>IF(OR(M3126="NÃO",N3126&lt;Premissas!$B$8),Premissas!$B$13,IF(N3126&lt;Premissas!$B$9,Premissas!$B$14,IF(N3126&lt;Premissas!$B$10,Premissas!$B$15,IF(N3126&lt;Premissas!$B$11,Premissas!$B$16,IF(N3126&lt;Premissas!$B$12,Premissas!$B$17,Premissas!$B$18)))))</f>
        <v/>
      </c>
      <c r="Q3126" s="5">
        <f>IFERROR(P3126/Premissas!$B$4,0)</f>
        <v/>
      </c>
    </row>
    <row r="3127">
      <c r="A3127" s="2" t="n">
        <v>8</v>
      </c>
      <c r="B3127" s="2" t="n">
        <v>1965</v>
      </c>
      <c r="C3127" s="2" t="inlineStr">
        <is>
          <t>CARREGAMENTO</t>
        </is>
      </c>
      <c r="D3127" s="2" t="inlineStr">
        <is>
          <t>5488877</t>
        </is>
      </c>
      <c r="E3127" s="2" t="inlineStr">
        <is>
          <t>Kaua Gomes Dos Santos</t>
        </is>
      </c>
      <c r="F3127" s="2" t="n">
        <v>166</v>
      </c>
      <c r="G3127" s="2" t="n">
        <v>7.72</v>
      </c>
      <c r="H3127" s="2" t="n">
        <v>22</v>
      </c>
      <c r="I3127" s="2" t="n">
        <v>0</v>
      </c>
      <c r="J3127" s="2" t="inlineStr">
        <is>
          <t>GPA</t>
        </is>
      </c>
      <c r="K3127" s="2">
        <f>IF(I3127&lt;&gt;"",I3127,IFERROR(INDEX(Base!$I:$I,MATCH(1,(Base!$C:$C=C3127)*(Base!$I:$I&lt;&gt;""),0)),0))</f>
        <v/>
      </c>
      <c r="L3127" s="2">
        <f>IF(AND(I3127="",K3127&gt;0),"SIM","NÃO")</f>
        <v/>
      </c>
      <c r="M3127" s="2">
        <f>IF(ISNUMBER(SEARCH("SEPARA",UPPER(C3127))),"NÃO","SIM")</f>
        <v/>
      </c>
      <c r="N3127" s="2">
        <f>IFERROR(H3127/K3127,0)</f>
        <v/>
      </c>
      <c r="O3127" s="2">
        <f>IF(M3127="NÃO","EXCLUÍDO",IF(N3127&lt;Premissas!$B$8,"&lt; 1,00",IF(N3127&lt;Premissas!$B$9,"1,00 – 1,19",IF(N3127&lt;Premissas!$B$10,"1,20 – 1,39",IF(N3127&lt;Premissas!$B$11,"1,40 – 1,59",IF(N3127&lt;Premissas!$B$12,"1,60 – 1,99","≥ 2,00"))))))</f>
        <v/>
      </c>
      <c r="P3127" s="5">
        <f>IF(OR(M3127="NÃO",N3127&lt;Premissas!$B$8),Premissas!$B$13,IF(N3127&lt;Premissas!$B$9,Premissas!$B$14,IF(N3127&lt;Premissas!$B$10,Premissas!$B$15,IF(N3127&lt;Premissas!$B$11,Premissas!$B$16,IF(N3127&lt;Premissas!$B$12,Premissas!$B$17,Premissas!$B$18)))))</f>
        <v/>
      </c>
      <c r="Q3127" s="5">
        <f>IFERROR(P3127/Premissas!$B$4,0)</f>
        <v/>
      </c>
    </row>
    <row r="3128">
      <c r="A3128" s="2" t="n">
        <v>8</v>
      </c>
      <c r="B3128" s="2" t="n">
        <v>1965</v>
      </c>
      <c r="C3128" s="2" t="inlineStr">
        <is>
          <t>CARREGAMENTO</t>
        </is>
      </c>
      <c r="D3128" s="2" t="inlineStr">
        <is>
          <t>5522595</t>
        </is>
      </c>
      <c r="E3128" s="2" t="inlineStr">
        <is>
          <t>Joseneto Queiroz De Souza</t>
        </is>
      </c>
      <c r="F3128" s="2" t="n">
        <v>1238</v>
      </c>
      <c r="G3128" s="2" t="n">
        <v>54.66</v>
      </c>
      <c r="H3128" s="2" t="n">
        <v>23</v>
      </c>
      <c r="I3128" s="2" t="n">
        <v>0</v>
      </c>
      <c r="J3128" s="2" t="inlineStr">
        <is>
          <t>GPA</t>
        </is>
      </c>
      <c r="K3128" s="2">
        <f>IF(I3128&lt;&gt;"",I3128,IFERROR(INDEX(Base!$I:$I,MATCH(1,(Base!$C:$C=C3128)*(Base!$I:$I&lt;&gt;""),0)),0))</f>
        <v/>
      </c>
      <c r="L3128" s="2">
        <f>IF(AND(I3128="",K3128&gt;0),"SIM","NÃO")</f>
        <v/>
      </c>
      <c r="M3128" s="2">
        <f>IF(ISNUMBER(SEARCH("SEPARA",UPPER(C3128))),"NÃO","SIM")</f>
        <v/>
      </c>
      <c r="N3128" s="2">
        <f>IFERROR(H3128/K3128,0)</f>
        <v/>
      </c>
      <c r="O3128" s="2">
        <f>IF(M3128="NÃO","EXCLUÍDO",IF(N3128&lt;Premissas!$B$8,"&lt; 1,00",IF(N3128&lt;Premissas!$B$9,"1,00 – 1,19",IF(N3128&lt;Premissas!$B$10,"1,20 – 1,39",IF(N3128&lt;Premissas!$B$11,"1,40 – 1,59",IF(N3128&lt;Premissas!$B$12,"1,60 – 1,99","≥ 2,00"))))))</f>
        <v/>
      </c>
      <c r="P3128" s="5">
        <f>IF(OR(M3128="NÃO",N3128&lt;Premissas!$B$8),Premissas!$B$13,IF(N3128&lt;Premissas!$B$9,Premissas!$B$14,IF(N3128&lt;Premissas!$B$10,Premissas!$B$15,IF(N3128&lt;Premissas!$B$11,Premissas!$B$16,IF(N3128&lt;Premissas!$B$12,Premissas!$B$17,Premissas!$B$18)))))</f>
        <v/>
      </c>
      <c r="Q3128" s="5">
        <f>IFERROR(P3128/Premissas!$B$4,0)</f>
        <v/>
      </c>
    </row>
    <row r="3129">
      <c r="A3129" s="2" t="n">
        <v>8</v>
      </c>
      <c r="B3129" s="2" t="n">
        <v>1965</v>
      </c>
      <c r="C3129" s="2" t="inlineStr">
        <is>
          <t>RECEBIMENTO</t>
        </is>
      </c>
      <c r="D3129" s="2" t="inlineStr">
        <is>
          <t>5530172</t>
        </is>
      </c>
      <c r="E3129" s="2" t="inlineStr">
        <is>
          <t>Lucas Dias Ribeiro</t>
        </is>
      </c>
      <c r="F3129" s="2" t="n">
        <v>5346</v>
      </c>
      <c r="G3129" s="2" t="n">
        <v>143.95</v>
      </c>
      <c r="H3129" s="2" t="n">
        <v>37</v>
      </c>
      <c r="I3129" s="2" t="n">
        <v>0</v>
      </c>
      <c r="J3129" s="2" t="inlineStr">
        <is>
          <t>GPA</t>
        </is>
      </c>
      <c r="K3129" s="2">
        <f>IF(I3129&lt;&gt;"",I3129,IFERROR(INDEX(Base!$I:$I,MATCH(1,(Base!$C:$C=C3129)*(Base!$I:$I&lt;&gt;""),0)),0))</f>
        <v/>
      </c>
      <c r="L3129" s="2">
        <f>IF(AND(I3129="",K3129&gt;0),"SIM","NÃO")</f>
        <v/>
      </c>
      <c r="M3129" s="2">
        <f>IF(ISNUMBER(SEARCH("SEPARA",UPPER(C3129))),"NÃO","SIM")</f>
        <v/>
      </c>
      <c r="N3129" s="2">
        <f>IFERROR(H3129/K3129,0)</f>
        <v/>
      </c>
      <c r="O3129" s="2">
        <f>IF(M3129="NÃO","EXCLUÍDO",IF(N3129&lt;Premissas!$B$8,"&lt; 1,00",IF(N3129&lt;Premissas!$B$9,"1,00 – 1,19",IF(N3129&lt;Premissas!$B$10,"1,20 – 1,39",IF(N3129&lt;Premissas!$B$11,"1,40 – 1,59",IF(N3129&lt;Premissas!$B$12,"1,60 – 1,99","≥ 2,00"))))))</f>
        <v/>
      </c>
      <c r="P3129" s="5">
        <f>IF(OR(M3129="NÃO",N3129&lt;Premissas!$B$8),Premissas!$B$13,IF(N3129&lt;Premissas!$B$9,Premissas!$B$14,IF(N3129&lt;Premissas!$B$10,Premissas!$B$15,IF(N3129&lt;Premissas!$B$11,Premissas!$B$16,IF(N3129&lt;Premissas!$B$12,Premissas!$B$17,Premissas!$B$18)))))</f>
        <v/>
      </c>
      <c r="Q3129" s="5">
        <f>IFERROR(P3129/Premissas!$B$4,0)</f>
        <v/>
      </c>
    </row>
    <row r="3130">
      <c r="A3130" s="2" t="n">
        <v>8</v>
      </c>
      <c r="B3130" s="2" t="n">
        <v>1965</v>
      </c>
      <c r="C3130" s="2" t="inlineStr">
        <is>
          <t>CARREGAMENTO</t>
        </is>
      </c>
      <c r="D3130" s="2" t="inlineStr">
        <is>
          <t>5530407</t>
        </is>
      </c>
      <c r="E3130" s="2" t="inlineStr">
        <is>
          <t>Carlos Eduardo Ribeiro Goulart De Andrade</t>
        </is>
      </c>
      <c r="F3130" s="2" t="n">
        <v>1760</v>
      </c>
      <c r="G3130" s="2" t="n">
        <v>62.71</v>
      </c>
      <c r="H3130" s="2" t="n">
        <v>28</v>
      </c>
      <c r="I3130" s="2" t="n">
        <v>0</v>
      </c>
      <c r="J3130" s="2" t="inlineStr">
        <is>
          <t>GPA</t>
        </is>
      </c>
      <c r="K3130" s="2">
        <f>IF(I3130&lt;&gt;"",I3130,IFERROR(INDEX(Base!$I:$I,MATCH(1,(Base!$C:$C=C3130)*(Base!$I:$I&lt;&gt;""),0)),0))</f>
        <v/>
      </c>
      <c r="L3130" s="2">
        <f>IF(AND(I3130="",K3130&gt;0),"SIM","NÃO")</f>
        <v/>
      </c>
      <c r="M3130" s="2">
        <f>IF(ISNUMBER(SEARCH("SEPARA",UPPER(C3130))),"NÃO","SIM")</f>
        <v/>
      </c>
      <c r="N3130" s="2">
        <f>IFERROR(H3130/K3130,0)</f>
        <v/>
      </c>
      <c r="O3130" s="2">
        <f>IF(M3130="NÃO","EXCLUÍDO",IF(N3130&lt;Premissas!$B$8,"&lt; 1,00",IF(N3130&lt;Premissas!$B$9,"1,00 – 1,19",IF(N3130&lt;Premissas!$B$10,"1,20 – 1,39",IF(N3130&lt;Premissas!$B$11,"1,40 – 1,59",IF(N3130&lt;Premissas!$B$12,"1,60 – 1,99","≥ 2,00"))))))</f>
        <v/>
      </c>
      <c r="P3130" s="5">
        <f>IF(OR(M3130="NÃO",N3130&lt;Premissas!$B$8),Premissas!$B$13,IF(N3130&lt;Premissas!$B$9,Premissas!$B$14,IF(N3130&lt;Premissas!$B$10,Premissas!$B$15,IF(N3130&lt;Premissas!$B$11,Premissas!$B$16,IF(N3130&lt;Premissas!$B$12,Premissas!$B$17,Premissas!$B$18)))))</f>
        <v/>
      </c>
      <c r="Q3130" s="5">
        <f>IFERROR(P3130/Premissas!$B$4,0)</f>
        <v/>
      </c>
    </row>
    <row r="3131">
      <c r="A3131" s="2" t="n">
        <v>8</v>
      </c>
      <c r="B3131" s="2" t="n">
        <v>1965</v>
      </c>
      <c r="C3131" s="2" t="inlineStr">
        <is>
          <t>SEPARACAO</t>
        </is>
      </c>
      <c r="D3131" s="2" t="inlineStr">
        <is>
          <t>5530407</t>
        </is>
      </c>
      <c r="E3131" s="2" t="inlineStr">
        <is>
          <t>Carlos Eduardo Ribeiro Goulart De Andrade</t>
        </is>
      </c>
      <c r="F3131" s="2" t="n">
        <v>59</v>
      </c>
      <c r="G3131" s="2" t="n">
        <v>0.95</v>
      </c>
      <c r="H3131" s="2" t="n">
        <v>62</v>
      </c>
      <c r="I3131" s="2" t="n">
        <v/>
      </c>
      <c r="J3131" s="2" t="inlineStr">
        <is>
          <t>GPA</t>
        </is>
      </c>
      <c r="K3131" s="2">
        <f>IF(I3131&lt;&gt;"",I3131,IFERROR(INDEX(Base!$I:$I,MATCH(1,(Base!$C:$C=C3131)*(Base!$I:$I&lt;&gt;""),0)),0))</f>
        <v/>
      </c>
      <c r="L3131" s="2">
        <f>IF(AND(I3131="",K3131&gt;0),"SIM","NÃO")</f>
        <v/>
      </c>
      <c r="M3131" s="2">
        <f>IF(ISNUMBER(SEARCH("SEPARA",UPPER(C3131))),"NÃO","SIM")</f>
        <v/>
      </c>
      <c r="N3131" s="2">
        <f>IFERROR(H3131/K3131,0)</f>
        <v/>
      </c>
      <c r="O3131" s="2">
        <f>IF(M3131="NÃO","EXCLUÍDO",IF(N3131&lt;Premissas!$B$8,"&lt; 1,00",IF(N3131&lt;Premissas!$B$9,"1,00 – 1,19",IF(N3131&lt;Premissas!$B$10,"1,20 – 1,39",IF(N3131&lt;Premissas!$B$11,"1,40 – 1,59",IF(N3131&lt;Premissas!$B$12,"1,60 – 1,99","≥ 2,00"))))))</f>
        <v/>
      </c>
      <c r="P3131" s="5">
        <f>IF(OR(M3131="NÃO",N3131&lt;Premissas!$B$8),Premissas!$B$13,IF(N3131&lt;Premissas!$B$9,Premissas!$B$14,IF(N3131&lt;Premissas!$B$10,Premissas!$B$15,IF(N3131&lt;Premissas!$B$11,Premissas!$B$16,IF(N3131&lt;Premissas!$B$12,Premissas!$B$17,Premissas!$B$18)))))</f>
        <v/>
      </c>
      <c r="Q3131" s="5">
        <f>IFERROR(P3131/Premissas!$B$4,0)</f>
        <v/>
      </c>
    </row>
    <row r="3132">
      <c r="A3132" s="2" t="n">
        <v>8</v>
      </c>
      <c r="B3132" s="2" t="n">
        <v>1965</v>
      </c>
      <c r="C3132" s="2" t="inlineStr">
        <is>
          <t>RECEBIMENTO</t>
        </is>
      </c>
      <c r="D3132" s="2" t="inlineStr">
        <is>
          <t>5535344</t>
        </is>
      </c>
      <c r="E3132" s="2" t="inlineStr">
        <is>
          <t>WESLEY ALVES DE OLIVEIRA</t>
        </is>
      </c>
      <c r="F3132" s="2" t="n">
        <v>2123</v>
      </c>
      <c r="G3132" s="2" t="n">
        <v>125.37</v>
      </c>
      <c r="H3132" s="2" t="n">
        <v>17</v>
      </c>
      <c r="I3132" s="2" t="n">
        <v>0</v>
      </c>
      <c r="J3132" s="2" t="inlineStr">
        <is>
          <t>GPA</t>
        </is>
      </c>
      <c r="K3132" s="2">
        <f>IF(I3132&lt;&gt;"",I3132,IFERROR(INDEX(Base!$I:$I,MATCH(1,(Base!$C:$C=C3132)*(Base!$I:$I&lt;&gt;""),0)),0))</f>
        <v/>
      </c>
      <c r="L3132" s="2">
        <f>IF(AND(I3132="",K3132&gt;0),"SIM","NÃO")</f>
        <v/>
      </c>
      <c r="M3132" s="2">
        <f>IF(ISNUMBER(SEARCH("SEPARA",UPPER(C3132))),"NÃO","SIM")</f>
        <v/>
      </c>
      <c r="N3132" s="2">
        <f>IFERROR(H3132/K3132,0)</f>
        <v/>
      </c>
      <c r="O3132" s="2">
        <f>IF(M3132="NÃO","EXCLUÍDO",IF(N3132&lt;Premissas!$B$8,"&lt; 1,00",IF(N3132&lt;Premissas!$B$9,"1,00 – 1,19",IF(N3132&lt;Premissas!$B$10,"1,20 – 1,39",IF(N3132&lt;Premissas!$B$11,"1,40 – 1,59",IF(N3132&lt;Premissas!$B$12,"1,60 – 1,99","≥ 2,00"))))))</f>
        <v/>
      </c>
      <c r="P3132" s="5">
        <f>IF(OR(M3132="NÃO",N3132&lt;Premissas!$B$8),Premissas!$B$13,IF(N3132&lt;Premissas!$B$9,Premissas!$B$14,IF(N3132&lt;Premissas!$B$10,Premissas!$B$15,IF(N3132&lt;Premissas!$B$11,Premissas!$B$16,IF(N3132&lt;Premissas!$B$12,Premissas!$B$17,Premissas!$B$18)))))</f>
        <v/>
      </c>
      <c r="Q3132" s="5">
        <f>IFERROR(P3132/Premissas!$B$4,0)</f>
        <v/>
      </c>
    </row>
    <row r="3133">
      <c r="A3133" s="2" t="n">
        <v>8</v>
      </c>
      <c r="B3133" s="2" t="n">
        <v>1965</v>
      </c>
      <c r="C3133" s="2" t="inlineStr">
        <is>
          <t>SEPARACAO</t>
        </is>
      </c>
      <c r="D3133" s="2" t="inlineStr">
        <is>
          <t>5535930</t>
        </is>
      </c>
      <c r="E3133" s="2" t="inlineStr">
        <is>
          <t>Guilherme Henrique De Miranda</t>
        </is>
      </c>
      <c r="F3133" s="2" t="n">
        <v>113</v>
      </c>
      <c r="G3133" s="2" t="n">
        <v>3.77</v>
      </c>
      <c r="H3133" s="2" t="n">
        <v>30</v>
      </c>
      <c r="I3133" s="2" t="n">
        <v/>
      </c>
      <c r="J3133" s="2" t="inlineStr">
        <is>
          <t>GPA</t>
        </is>
      </c>
      <c r="K3133" s="2">
        <f>IF(I3133&lt;&gt;"",I3133,IFERROR(INDEX(Base!$I:$I,MATCH(1,(Base!$C:$C=C3133)*(Base!$I:$I&lt;&gt;""),0)),0))</f>
        <v/>
      </c>
      <c r="L3133" s="2">
        <f>IF(AND(I3133="",K3133&gt;0),"SIM","NÃO")</f>
        <v/>
      </c>
      <c r="M3133" s="2">
        <f>IF(ISNUMBER(SEARCH("SEPARA",UPPER(C3133))),"NÃO","SIM")</f>
        <v/>
      </c>
      <c r="N3133" s="2">
        <f>IFERROR(H3133/K3133,0)</f>
        <v/>
      </c>
      <c r="O3133" s="2">
        <f>IF(M3133="NÃO","EXCLUÍDO",IF(N3133&lt;Premissas!$B$8,"&lt; 1,00",IF(N3133&lt;Premissas!$B$9,"1,00 – 1,19",IF(N3133&lt;Premissas!$B$10,"1,20 – 1,39",IF(N3133&lt;Premissas!$B$11,"1,40 – 1,59",IF(N3133&lt;Premissas!$B$12,"1,60 – 1,99","≥ 2,00"))))))</f>
        <v/>
      </c>
      <c r="P3133" s="5">
        <f>IF(OR(M3133="NÃO",N3133&lt;Premissas!$B$8),Premissas!$B$13,IF(N3133&lt;Premissas!$B$9,Premissas!$B$14,IF(N3133&lt;Premissas!$B$10,Premissas!$B$15,IF(N3133&lt;Premissas!$B$11,Premissas!$B$16,IF(N3133&lt;Premissas!$B$12,Premissas!$B$17,Premissas!$B$18)))))</f>
        <v/>
      </c>
      <c r="Q3133" s="5">
        <f>IFERROR(P3133/Premissas!$B$4,0)</f>
        <v/>
      </c>
    </row>
    <row r="3134">
      <c r="A3134" s="2" t="n">
        <v>8</v>
      </c>
      <c r="B3134" s="2" t="n">
        <v>1965</v>
      </c>
      <c r="C3134" s="2" t="inlineStr">
        <is>
          <t>CARREGAMENTO</t>
        </is>
      </c>
      <c r="D3134" s="2" t="inlineStr">
        <is>
          <t>5535964</t>
        </is>
      </c>
      <c r="E3134" s="2" t="inlineStr">
        <is>
          <t>Keven Gustavo Rodrigues Pereira</t>
        </is>
      </c>
      <c r="F3134" s="2" t="n">
        <v>758</v>
      </c>
      <c r="G3134" s="2" t="n">
        <v>74.84</v>
      </c>
      <c r="H3134" s="2" t="n">
        <v>10</v>
      </c>
      <c r="I3134" s="2" t="n">
        <v>0</v>
      </c>
      <c r="J3134" s="2" t="inlineStr">
        <is>
          <t>GPA</t>
        </is>
      </c>
      <c r="K3134" s="2">
        <f>IF(I3134&lt;&gt;"",I3134,IFERROR(INDEX(Base!$I:$I,MATCH(1,(Base!$C:$C=C3134)*(Base!$I:$I&lt;&gt;""),0)),0))</f>
        <v/>
      </c>
      <c r="L3134" s="2">
        <f>IF(AND(I3134="",K3134&gt;0),"SIM","NÃO")</f>
        <v/>
      </c>
      <c r="M3134" s="2">
        <f>IF(ISNUMBER(SEARCH("SEPARA",UPPER(C3134))),"NÃO","SIM")</f>
        <v/>
      </c>
      <c r="N3134" s="2">
        <f>IFERROR(H3134/K3134,0)</f>
        <v/>
      </c>
      <c r="O3134" s="2">
        <f>IF(M3134="NÃO","EXCLUÍDO",IF(N3134&lt;Premissas!$B$8,"&lt; 1,00",IF(N3134&lt;Premissas!$B$9,"1,00 – 1,19",IF(N3134&lt;Premissas!$B$10,"1,20 – 1,39",IF(N3134&lt;Premissas!$B$11,"1,40 – 1,59",IF(N3134&lt;Premissas!$B$12,"1,60 – 1,99","≥ 2,00"))))))</f>
        <v/>
      </c>
      <c r="P3134" s="5">
        <f>IF(OR(M3134="NÃO",N3134&lt;Premissas!$B$8),Premissas!$B$13,IF(N3134&lt;Premissas!$B$9,Premissas!$B$14,IF(N3134&lt;Premissas!$B$10,Premissas!$B$15,IF(N3134&lt;Premissas!$B$11,Premissas!$B$16,IF(N3134&lt;Premissas!$B$12,Premissas!$B$17,Premissas!$B$18)))))</f>
        <v/>
      </c>
      <c r="Q3134" s="5">
        <f>IFERROR(P3134/Premissas!$B$4,0)</f>
        <v/>
      </c>
    </row>
    <row r="3135">
      <c r="A3135" s="2" t="n">
        <v>8</v>
      </c>
      <c r="B3135" s="2" t="n">
        <v>1965</v>
      </c>
      <c r="C3135" s="2" t="inlineStr">
        <is>
          <t>SEPARACAO</t>
        </is>
      </c>
      <c r="D3135" s="2" t="inlineStr">
        <is>
          <t>5535964</t>
        </is>
      </c>
      <c r="E3135" s="2" t="inlineStr">
        <is>
          <t>Keven Gustavo Rodrigues Pereira</t>
        </is>
      </c>
      <c r="F3135" s="2" t="n">
        <v>112</v>
      </c>
      <c r="G3135" s="2" t="n">
        <v>3.65</v>
      </c>
      <c r="H3135" s="2" t="n">
        <v>31</v>
      </c>
      <c r="I3135" s="2" t="n">
        <v/>
      </c>
      <c r="J3135" s="2" t="inlineStr">
        <is>
          <t>GPA</t>
        </is>
      </c>
      <c r="K3135" s="2">
        <f>IF(I3135&lt;&gt;"",I3135,IFERROR(INDEX(Base!$I:$I,MATCH(1,(Base!$C:$C=C3135)*(Base!$I:$I&lt;&gt;""),0)),0))</f>
        <v/>
      </c>
      <c r="L3135" s="2">
        <f>IF(AND(I3135="",K3135&gt;0),"SIM","NÃO")</f>
        <v/>
      </c>
      <c r="M3135" s="2">
        <f>IF(ISNUMBER(SEARCH("SEPARA",UPPER(C3135))),"NÃO","SIM")</f>
        <v/>
      </c>
      <c r="N3135" s="2">
        <f>IFERROR(H3135/K3135,0)</f>
        <v/>
      </c>
      <c r="O3135" s="2">
        <f>IF(M3135="NÃO","EXCLUÍDO",IF(N3135&lt;Premissas!$B$8,"&lt; 1,00",IF(N3135&lt;Premissas!$B$9,"1,00 – 1,19",IF(N3135&lt;Premissas!$B$10,"1,20 – 1,39",IF(N3135&lt;Premissas!$B$11,"1,40 – 1,59",IF(N3135&lt;Premissas!$B$12,"1,60 – 1,99","≥ 2,00"))))))</f>
        <v/>
      </c>
      <c r="P3135" s="5">
        <f>IF(OR(M3135="NÃO",N3135&lt;Premissas!$B$8),Premissas!$B$13,IF(N3135&lt;Premissas!$B$9,Premissas!$B$14,IF(N3135&lt;Premissas!$B$10,Premissas!$B$15,IF(N3135&lt;Premissas!$B$11,Premissas!$B$16,IF(N3135&lt;Premissas!$B$12,Premissas!$B$17,Premissas!$B$18)))))</f>
        <v/>
      </c>
      <c r="Q3135" s="5">
        <f>IFERROR(P3135/Premissas!$B$4,0)</f>
        <v/>
      </c>
    </row>
    <row r="3136">
      <c r="A3136" s="2" t="n">
        <v>8</v>
      </c>
      <c r="B3136" s="2" t="n">
        <v>1965</v>
      </c>
      <c r="C3136" s="2" t="inlineStr">
        <is>
          <t>SEPARACAO</t>
        </is>
      </c>
      <c r="D3136" s="2" t="inlineStr">
        <is>
          <t>5540461</t>
        </is>
      </c>
      <c r="E3136" s="2" t="inlineStr">
        <is>
          <t>FERNANDO ALONSO DA SILVA</t>
        </is>
      </c>
      <c r="F3136" s="2" t="n">
        <v>8224</v>
      </c>
      <c r="G3136" s="2" t="n">
        <v>118.62</v>
      </c>
      <c r="H3136" s="2" t="n">
        <v>69</v>
      </c>
      <c r="I3136" s="2" t="n">
        <v/>
      </c>
      <c r="J3136" s="2" t="inlineStr">
        <is>
          <t>GPA</t>
        </is>
      </c>
      <c r="K3136" s="2">
        <f>IF(I3136&lt;&gt;"",I3136,IFERROR(INDEX(Base!$I:$I,MATCH(1,(Base!$C:$C=C3136)*(Base!$I:$I&lt;&gt;""),0)),0))</f>
        <v/>
      </c>
      <c r="L3136" s="2">
        <f>IF(AND(I3136="",K3136&gt;0),"SIM","NÃO")</f>
        <v/>
      </c>
      <c r="M3136" s="2">
        <f>IF(ISNUMBER(SEARCH("SEPARA",UPPER(C3136))),"NÃO","SIM")</f>
        <v/>
      </c>
      <c r="N3136" s="2">
        <f>IFERROR(H3136/K3136,0)</f>
        <v/>
      </c>
      <c r="O3136" s="2">
        <f>IF(M3136="NÃO","EXCLUÍDO",IF(N3136&lt;Premissas!$B$8,"&lt; 1,00",IF(N3136&lt;Premissas!$B$9,"1,00 – 1,19",IF(N3136&lt;Premissas!$B$10,"1,20 – 1,39",IF(N3136&lt;Premissas!$B$11,"1,40 – 1,59",IF(N3136&lt;Premissas!$B$12,"1,60 – 1,99","≥ 2,00"))))))</f>
        <v/>
      </c>
      <c r="P3136" s="5">
        <f>IF(OR(M3136="NÃO",N3136&lt;Premissas!$B$8),Premissas!$B$13,IF(N3136&lt;Premissas!$B$9,Premissas!$B$14,IF(N3136&lt;Premissas!$B$10,Premissas!$B$15,IF(N3136&lt;Premissas!$B$11,Premissas!$B$16,IF(N3136&lt;Premissas!$B$12,Premissas!$B$17,Premissas!$B$18)))))</f>
        <v/>
      </c>
      <c r="Q3136" s="5">
        <f>IFERROR(P3136/Premissas!$B$4,0)</f>
        <v/>
      </c>
    </row>
    <row r="3137">
      <c r="A3137" s="2" t="n">
        <v>8</v>
      </c>
      <c r="B3137" s="2" t="n">
        <v>1965</v>
      </c>
      <c r="C3137" s="2" t="inlineStr">
        <is>
          <t>RECEBIMENTO</t>
        </is>
      </c>
      <c r="D3137" s="2" t="inlineStr">
        <is>
          <t>5556406</t>
        </is>
      </c>
      <c r="E3137" s="2" t="inlineStr">
        <is>
          <t>Marcos Antonio Pereira</t>
        </is>
      </c>
      <c r="F3137" s="2" t="n">
        <v>96</v>
      </c>
      <c r="G3137" s="2" t="n">
        <v>10.28</v>
      </c>
      <c r="H3137" s="2" t="n">
        <v>9</v>
      </c>
      <c r="I3137" s="2" t="n">
        <v>0</v>
      </c>
      <c r="J3137" s="2" t="inlineStr">
        <is>
          <t>GPA</t>
        </is>
      </c>
      <c r="K3137" s="2">
        <f>IF(I3137&lt;&gt;"",I3137,IFERROR(INDEX(Base!$I:$I,MATCH(1,(Base!$C:$C=C3137)*(Base!$I:$I&lt;&gt;""),0)),0))</f>
        <v/>
      </c>
      <c r="L3137" s="2">
        <f>IF(AND(I3137="",K3137&gt;0),"SIM","NÃO")</f>
        <v/>
      </c>
      <c r="M3137" s="2">
        <f>IF(ISNUMBER(SEARCH("SEPARA",UPPER(C3137))),"NÃO","SIM")</f>
        <v/>
      </c>
      <c r="N3137" s="2">
        <f>IFERROR(H3137/K3137,0)</f>
        <v/>
      </c>
      <c r="O3137" s="2">
        <f>IF(M3137="NÃO","EXCLUÍDO",IF(N3137&lt;Premissas!$B$8,"&lt; 1,00",IF(N3137&lt;Premissas!$B$9,"1,00 – 1,19",IF(N3137&lt;Premissas!$B$10,"1,20 – 1,39",IF(N3137&lt;Premissas!$B$11,"1,40 – 1,59",IF(N3137&lt;Premissas!$B$12,"1,60 – 1,99","≥ 2,00"))))))</f>
        <v/>
      </c>
      <c r="P3137" s="5">
        <f>IF(OR(M3137="NÃO",N3137&lt;Premissas!$B$8),Premissas!$B$13,IF(N3137&lt;Premissas!$B$9,Premissas!$B$14,IF(N3137&lt;Premissas!$B$10,Premissas!$B$15,IF(N3137&lt;Premissas!$B$11,Premissas!$B$16,IF(N3137&lt;Premissas!$B$12,Premissas!$B$17,Premissas!$B$18)))))</f>
        <v/>
      </c>
      <c r="Q3137" s="5">
        <f>IFERROR(P3137/Premissas!$B$4,0)</f>
        <v/>
      </c>
    </row>
    <row r="3138">
      <c r="A3138" s="2" t="n">
        <v>8</v>
      </c>
      <c r="B3138" s="2" t="n">
        <v>1965</v>
      </c>
      <c r="C3138" s="2" t="inlineStr">
        <is>
          <t>SEPARACAO</t>
        </is>
      </c>
      <c r="D3138" s="2" t="inlineStr">
        <is>
          <t>5556406</t>
        </is>
      </c>
      <c r="E3138" s="2" t="inlineStr">
        <is>
          <t>Marcos Antonio Pereira</t>
        </is>
      </c>
      <c r="F3138" s="2" t="n">
        <v>981</v>
      </c>
      <c r="G3138" s="2" t="n">
        <v>26.21</v>
      </c>
      <c r="H3138" s="2" t="n">
        <v>37</v>
      </c>
      <c r="I3138" s="2" t="n">
        <v/>
      </c>
      <c r="J3138" s="2" t="inlineStr">
        <is>
          <t>GPA</t>
        </is>
      </c>
      <c r="K3138" s="2">
        <f>IF(I3138&lt;&gt;"",I3138,IFERROR(INDEX(Base!$I:$I,MATCH(1,(Base!$C:$C=C3138)*(Base!$I:$I&lt;&gt;""),0)),0))</f>
        <v/>
      </c>
      <c r="L3138" s="2">
        <f>IF(AND(I3138="",K3138&gt;0),"SIM","NÃO")</f>
        <v/>
      </c>
      <c r="M3138" s="2">
        <f>IF(ISNUMBER(SEARCH("SEPARA",UPPER(C3138))),"NÃO","SIM")</f>
        <v/>
      </c>
      <c r="N3138" s="2">
        <f>IFERROR(H3138/K3138,0)</f>
        <v/>
      </c>
      <c r="O3138" s="2">
        <f>IF(M3138="NÃO","EXCLUÍDO",IF(N3138&lt;Premissas!$B$8,"&lt; 1,00",IF(N3138&lt;Premissas!$B$9,"1,00 – 1,19",IF(N3138&lt;Premissas!$B$10,"1,20 – 1,39",IF(N3138&lt;Premissas!$B$11,"1,40 – 1,59",IF(N3138&lt;Premissas!$B$12,"1,60 – 1,99","≥ 2,00"))))))</f>
        <v/>
      </c>
      <c r="P3138" s="5">
        <f>IF(OR(M3138="NÃO",N3138&lt;Premissas!$B$8),Premissas!$B$13,IF(N3138&lt;Premissas!$B$9,Premissas!$B$14,IF(N3138&lt;Premissas!$B$10,Premissas!$B$15,IF(N3138&lt;Premissas!$B$11,Premissas!$B$16,IF(N3138&lt;Premissas!$B$12,Premissas!$B$17,Premissas!$B$18)))))</f>
        <v/>
      </c>
      <c r="Q3138" s="5">
        <f>IFERROR(P3138/Premissas!$B$4,0)</f>
        <v/>
      </c>
    </row>
    <row r="3139">
      <c r="A3139" s="2" t="n">
        <v>8</v>
      </c>
      <c r="B3139" s="2" t="n">
        <v>1965</v>
      </c>
      <c r="C3139" s="2" t="inlineStr">
        <is>
          <t>PUXADA RECEB</t>
        </is>
      </c>
      <c r="D3139" s="2" t="inlineStr">
        <is>
          <t>5557925</t>
        </is>
      </c>
      <c r="E3139" s="2" t="inlineStr">
        <is>
          <t>LUCIA CLEIDE VIANA DOS SANTOS</t>
        </is>
      </c>
      <c r="F3139" s="2" t="n">
        <v>1530</v>
      </c>
      <c r="G3139" s="2" t="n">
        <v>88.37</v>
      </c>
      <c r="H3139" s="2" t="n">
        <v>17</v>
      </c>
      <c r="I3139" s="2" t="n">
        <v>0</v>
      </c>
      <c r="J3139" s="2" t="inlineStr">
        <is>
          <t>GPA</t>
        </is>
      </c>
      <c r="K3139" s="2">
        <f>IF(I3139&lt;&gt;"",I3139,IFERROR(INDEX(Base!$I:$I,MATCH(1,(Base!$C:$C=C3139)*(Base!$I:$I&lt;&gt;""),0)),0))</f>
        <v/>
      </c>
      <c r="L3139" s="2">
        <f>IF(AND(I3139="",K3139&gt;0),"SIM","NÃO")</f>
        <v/>
      </c>
      <c r="M3139" s="2">
        <f>IF(ISNUMBER(SEARCH("SEPARA",UPPER(C3139))),"NÃO","SIM")</f>
        <v/>
      </c>
      <c r="N3139" s="2">
        <f>IFERROR(H3139/K3139,0)</f>
        <v/>
      </c>
      <c r="O3139" s="2">
        <f>IF(M3139="NÃO","EXCLUÍDO",IF(N3139&lt;Premissas!$B$8,"&lt; 1,00",IF(N3139&lt;Premissas!$B$9,"1,00 – 1,19",IF(N3139&lt;Premissas!$B$10,"1,20 – 1,39",IF(N3139&lt;Premissas!$B$11,"1,40 – 1,59",IF(N3139&lt;Premissas!$B$12,"1,60 – 1,99","≥ 2,00"))))))</f>
        <v/>
      </c>
      <c r="P3139" s="5">
        <f>IF(OR(M3139="NÃO",N3139&lt;Premissas!$B$8),Premissas!$B$13,IF(N3139&lt;Premissas!$B$9,Premissas!$B$14,IF(N3139&lt;Premissas!$B$10,Premissas!$B$15,IF(N3139&lt;Premissas!$B$11,Premissas!$B$16,IF(N3139&lt;Premissas!$B$12,Premissas!$B$17,Premissas!$B$18)))))</f>
        <v/>
      </c>
      <c r="Q3139" s="5">
        <f>IFERROR(P3139/Premissas!$B$4,0)</f>
        <v/>
      </c>
    </row>
    <row r="3140">
      <c r="A3140" s="2" t="n">
        <v>8</v>
      </c>
      <c r="B3140" s="2" t="n">
        <v>1965</v>
      </c>
      <c r="C3140" s="2" t="inlineStr">
        <is>
          <t>SEPARACAO</t>
        </is>
      </c>
      <c r="D3140" s="2" t="inlineStr">
        <is>
          <t>5557925</t>
        </is>
      </c>
      <c r="E3140" s="2" t="inlineStr">
        <is>
          <t>LUCIA CLEIDE VIANA DOS SANTOS</t>
        </is>
      </c>
      <c r="F3140" s="2" t="n">
        <v>1092</v>
      </c>
      <c r="G3140" s="2" t="n">
        <v>14.4</v>
      </c>
      <c r="H3140" s="2" t="n">
        <v>76</v>
      </c>
      <c r="I3140" s="2" t="n">
        <v/>
      </c>
      <c r="J3140" s="2" t="inlineStr">
        <is>
          <t>GPA</t>
        </is>
      </c>
      <c r="K3140" s="2">
        <f>IF(I3140&lt;&gt;"",I3140,IFERROR(INDEX(Base!$I:$I,MATCH(1,(Base!$C:$C=C3140)*(Base!$I:$I&lt;&gt;""),0)),0))</f>
        <v/>
      </c>
      <c r="L3140" s="2">
        <f>IF(AND(I3140="",K3140&gt;0),"SIM","NÃO")</f>
        <v/>
      </c>
      <c r="M3140" s="2">
        <f>IF(ISNUMBER(SEARCH("SEPARA",UPPER(C3140))),"NÃO","SIM")</f>
        <v/>
      </c>
      <c r="N3140" s="2">
        <f>IFERROR(H3140/K3140,0)</f>
        <v/>
      </c>
      <c r="O3140" s="2">
        <f>IF(M3140="NÃO","EXCLUÍDO",IF(N3140&lt;Premissas!$B$8,"&lt; 1,00",IF(N3140&lt;Premissas!$B$9,"1,00 – 1,19",IF(N3140&lt;Premissas!$B$10,"1,20 – 1,39",IF(N3140&lt;Premissas!$B$11,"1,40 – 1,59",IF(N3140&lt;Premissas!$B$12,"1,60 – 1,99","≥ 2,00"))))))</f>
        <v/>
      </c>
      <c r="P3140" s="5">
        <f>IF(OR(M3140="NÃO",N3140&lt;Premissas!$B$8),Premissas!$B$13,IF(N3140&lt;Premissas!$B$9,Premissas!$B$14,IF(N3140&lt;Premissas!$B$10,Premissas!$B$15,IF(N3140&lt;Premissas!$B$11,Premissas!$B$16,IF(N3140&lt;Premissas!$B$12,Premissas!$B$17,Premissas!$B$18)))))</f>
        <v/>
      </c>
      <c r="Q3140" s="5">
        <f>IFERROR(P3140/Premissas!$B$4,0)</f>
        <v/>
      </c>
    </row>
    <row r="3141">
      <c r="A3141" s="2" t="n">
        <v>8</v>
      </c>
      <c r="B3141" s="2" t="n">
        <v>1965</v>
      </c>
      <c r="C3141" s="2" t="inlineStr">
        <is>
          <t>PUXADA RECEB</t>
        </is>
      </c>
      <c r="D3141" s="2" t="inlineStr">
        <is>
          <t>5567238</t>
        </is>
      </c>
      <c r="E3141" s="2" t="inlineStr">
        <is>
          <t>WILMAR SERGIO</t>
        </is>
      </c>
      <c r="F3141" s="2" t="n">
        <v>36</v>
      </c>
      <c r="G3141" s="2" t="n">
        <v>3.3</v>
      </c>
      <c r="H3141" s="2" t="n">
        <v>11</v>
      </c>
      <c r="I3141" s="2" t="n">
        <v>0</v>
      </c>
      <c r="J3141" s="2" t="inlineStr">
        <is>
          <t>GPA</t>
        </is>
      </c>
      <c r="K3141" s="2">
        <f>IF(I3141&lt;&gt;"",I3141,IFERROR(INDEX(Base!$I:$I,MATCH(1,(Base!$C:$C=C3141)*(Base!$I:$I&lt;&gt;""),0)),0))</f>
        <v/>
      </c>
      <c r="L3141" s="2">
        <f>IF(AND(I3141="",K3141&gt;0),"SIM","NÃO")</f>
        <v/>
      </c>
      <c r="M3141" s="2">
        <f>IF(ISNUMBER(SEARCH("SEPARA",UPPER(C3141))),"NÃO","SIM")</f>
        <v/>
      </c>
      <c r="N3141" s="2">
        <f>IFERROR(H3141/K3141,0)</f>
        <v/>
      </c>
      <c r="O3141" s="2">
        <f>IF(M3141="NÃO","EXCLUÍDO",IF(N3141&lt;Premissas!$B$8,"&lt; 1,00",IF(N3141&lt;Premissas!$B$9,"1,00 – 1,19",IF(N3141&lt;Premissas!$B$10,"1,20 – 1,39",IF(N3141&lt;Premissas!$B$11,"1,40 – 1,59",IF(N3141&lt;Premissas!$B$12,"1,60 – 1,99","≥ 2,00"))))))</f>
        <v/>
      </c>
      <c r="P3141" s="5">
        <f>IF(OR(M3141="NÃO",N3141&lt;Premissas!$B$8),Premissas!$B$13,IF(N3141&lt;Premissas!$B$9,Premissas!$B$14,IF(N3141&lt;Premissas!$B$10,Premissas!$B$15,IF(N3141&lt;Premissas!$B$11,Premissas!$B$16,IF(N3141&lt;Premissas!$B$12,Premissas!$B$17,Premissas!$B$18)))))</f>
        <v/>
      </c>
      <c r="Q3141" s="5">
        <f>IFERROR(P3141/Premissas!$B$4,0)</f>
        <v/>
      </c>
    </row>
    <row r="3142">
      <c r="A3142" s="2" t="n">
        <v>8</v>
      </c>
      <c r="B3142" s="2" t="n">
        <v>1965</v>
      </c>
      <c r="C3142" s="2" t="inlineStr">
        <is>
          <t>PUXADA RECEB</t>
        </is>
      </c>
      <c r="D3142" s="2" t="inlineStr">
        <is>
          <t>5568897</t>
        </is>
      </c>
      <c r="E3142" s="2" t="inlineStr">
        <is>
          <t>Everton Oliveira Da Silva</t>
        </is>
      </c>
      <c r="F3142" s="2" t="n">
        <v>215</v>
      </c>
      <c r="G3142" s="2" t="n">
        <v>27.68</v>
      </c>
      <c r="H3142" s="2" t="n">
        <v>8</v>
      </c>
      <c r="I3142" s="2" t="n">
        <v>0</v>
      </c>
      <c r="J3142" s="2" t="inlineStr">
        <is>
          <t>GPA</t>
        </is>
      </c>
      <c r="K3142" s="2">
        <f>IF(I3142&lt;&gt;"",I3142,IFERROR(INDEX(Base!$I:$I,MATCH(1,(Base!$C:$C=C3142)*(Base!$I:$I&lt;&gt;""),0)),0))</f>
        <v/>
      </c>
      <c r="L3142" s="2">
        <f>IF(AND(I3142="",K3142&gt;0),"SIM","NÃO")</f>
        <v/>
      </c>
      <c r="M3142" s="2">
        <f>IF(ISNUMBER(SEARCH("SEPARA",UPPER(C3142))),"NÃO","SIM")</f>
        <v/>
      </c>
      <c r="N3142" s="2">
        <f>IFERROR(H3142/K3142,0)</f>
        <v/>
      </c>
      <c r="O3142" s="2">
        <f>IF(M3142="NÃO","EXCLUÍDO",IF(N3142&lt;Premissas!$B$8,"&lt; 1,00",IF(N3142&lt;Premissas!$B$9,"1,00 – 1,19",IF(N3142&lt;Premissas!$B$10,"1,20 – 1,39",IF(N3142&lt;Premissas!$B$11,"1,40 – 1,59",IF(N3142&lt;Premissas!$B$12,"1,60 – 1,99","≥ 2,00"))))))</f>
        <v/>
      </c>
      <c r="P3142" s="5">
        <f>IF(OR(M3142="NÃO",N3142&lt;Premissas!$B$8),Premissas!$B$13,IF(N3142&lt;Premissas!$B$9,Premissas!$B$14,IF(N3142&lt;Premissas!$B$10,Premissas!$B$15,IF(N3142&lt;Premissas!$B$11,Premissas!$B$16,IF(N3142&lt;Premissas!$B$12,Premissas!$B$17,Premissas!$B$18)))))</f>
        <v/>
      </c>
      <c r="Q3142" s="5">
        <f>IFERROR(P3142/Premissas!$B$4,0)</f>
        <v/>
      </c>
    </row>
    <row r="3143">
      <c r="A3143" s="2" t="n">
        <v>8</v>
      </c>
      <c r="B3143" s="2" t="n">
        <v>1965</v>
      </c>
      <c r="C3143" s="2" t="inlineStr">
        <is>
          <t>PUXADA RECEB</t>
        </is>
      </c>
      <c r="D3143" s="2" t="inlineStr">
        <is>
          <t>5578035</t>
        </is>
      </c>
      <c r="E3143" s="2" t="inlineStr">
        <is>
          <t>Ana Carolina Martins</t>
        </is>
      </c>
      <c r="F3143" s="2" t="n">
        <v>1</v>
      </c>
      <c r="G3143" s="2" t="n">
        <v>6.67</v>
      </c>
      <c r="H3143" s="2" t="n">
        <v>0</v>
      </c>
      <c r="I3143" s="2" t="n">
        <v>0</v>
      </c>
      <c r="J3143" s="2" t="inlineStr">
        <is>
          <t>GPA</t>
        </is>
      </c>
      <c r="K3143" s="2">
        <f>IF(I3143&lt;&gt;"",I3143,IFERROR(INDEX(Base!$I:$I,MATCH(1,(Base!$C:$C=C3143)*(Base!$I:$I&lt;&gt;""),0)),0))</f>
        <v/>
      </c>
      <c r="L3143" s="2">
        <f>IF(AND(I3143="",K3143&gt;0),"SIM","NÃO")</f>
        <v/>
      </c>
      <c r="M3143" s="2">
        <f>IF(ISNUMBER(SEARCH("SEPARA",UPPER(C3143))),"NÃO","SIM")</f>
        <v/>
      </c>
      <c r="N3143" s="2">
        <f>IFERROR(H3143/K3143,0)</f>
        <v/>
      </c>
      <c r="O3143" s="2">
        <f>IF(M3143="NÃO","EXCLUÍDO",IF(N3143&lt;Premissas!$B$8,"&lt; 1,00",IF(N3143&lt;Premissas!$B$9,"1,00 – 1,19",IF(N3143&lt;Premissas!$B$10,"1,20 – 1,39",IF(N3143&lt;Premissas!$B$11,"1,40 – 1,59",IF(N3143&lt;Premissas!$B$12,"1,60 – 1,99","≥ 2,00"))))))</f>
        <v/>
      </c>
      <c r="P3143" s="5">
        <f>IF(OR(M3143="NÃO",N3143&lt;Premissas!$B$8),Premissas!$B$13,IF(N3143&lt;Premissas!$B$9,Premissas!$B$14,IF(N3143&lt;Premissas!$B$10,Premissas!$B$15,IF(N3143&lt;Premissas!$B$11,Premissas!$B$16,IF(N3143&lt;Premissas!$B$12,Premissas!$B$17,Premissas!$B$18)))))</f>
        <v/>
      </c>
      <c r="Q3143" s="5">
        <f>IFERROR(P3143/Premissas!$B$4,0)</f>
        <v/>
      </c>
    </row>
    <row r="3144">
      <c r="A3144" s="2" t="n">
        <v>8</v>
      </c>
      <c r="B3144" s="2" t="n">
        <v>1965</v>
      </c>
      <c r="C3144" s="2" t="inlineStr">
        <is>
          <t>SEPARACAO</t>
        </is>
      </c>
      <c r="D3144" s="2" t="inlineStr">
        <is>
          <t>5584914</t>
        </is>
      </c>
      <c r="E3144" s="2" t="inlineStr">
        <is>
          <t>CLEONICE CAMPOS DE JESUS</t>
        </is>
      </c>
      <c r="F3144" s="2" t="n">
        <v>6433</v>
      </c>
      <c r="G3144" s="2" t="n">
        <v>112.28</v>
      </c>
      <c r="H3144" s="2" t="n">
        <v>57</v>
      </c>
      <c r="I3144" s="2" t="n">
        <v/>
      </c>
      <c r="J3144" s="2" t="inlineStr">
        <is>
          <t>GPA</t>
        </is>
      </c>
      <c r="K3144" s="2">
        <f>IF(I3144&lt;&gt;"",I3144,IFERROR(INDEX(Base!$I:$I,MATCH(1,(Base!$C:$C=C3144)*(Base!$I:$I&lt;&gt;""),0)),0))</f>
        <v/>
      </c>
      <c r="L3144" s="2">
        <f>IF(AND(I3144="",K3144&gt;0),"SIM","NÃO")</f>
        <v/>
      </c>
      <c r="M3144" s="2">
        <f>IF(ISNUMBER(SEARCH("SEPARA",UPPER(C3144))),"NÃO","SIM")</f>
        <v/>
      </c>
      <c r="N3144" s="2">
        <f>IFERROR(H3144/K3144,0)</f>
        <v/>
      </c>
      <c r="O3144" s="2">
        <f>IF(M3144="NÃO","EXCLUÍDO",IF(N3144&lt;Premissas!$B$8,"&lt; 1,00",IF(N3144&lt;Premissas!$B$9,"1,00 – 1,19",IF(N3144&lt;Premissas!$B$10,"1,20 – 1,39",IF(N3144&lt;Premissas!$B$11,"1,40 – 1,59",IF(N3144&lt;Premissas!$B$12,"1,60 – 1,99","≥ 2,00"))))))</f>
        <v/>
      </c>
      <c r="P3144" s="5">
        <f>IF(OR(M3144="NÃO",N3144&lt;Premissas!$B$8),Premissas!$B$13,IF(N3144&lt;Premissas!$B$9,Premissas!$B$14,IF(N3144&lt;Premissas!$B$10,Premissas!$B$15,IF(N3144&lt;Premissas!$B$11,Premissas!$B$16,IF(N3144&lt;Premissas!$B$12,Premissas!$B$17,Premissas!$B$18)))))</f>
        <v/>
      </c>
      <c r="Q3144" s="5">
        <f>IFERROR(P3144/Premissas!$B$4,0)</f>
        <v/>
      </c>
    </row>
    <row r="3145">
      <c r="A3145" s="2" t="n">
        <v>8</v>
      </c>
      <c r="B3145" s="2" t="n">
        <v>1965</v>
      </c>
      <c r="C3145" s="2" t="inlineStr">
        <is>
          <t>PUXADA RECEB</t>
        </is>
      </c>
      <c r="D3145" s="2" t="inlineStr">
        <is>
          <t>5590221</t>
        </is>
      </c>
      <c r="E3145" s="2" t="inlineStr">
        <is>
          <t>LUANA SANTOS MIRANDA</t>
        </is>
      </c>
      <c r="F3145" s="2" t="n">
        <v>483</v>
      </c>
      <c r="G3145" s="2" t="n">
        <v>24.66</v>
      </c>
      <c r="H3145" s="2" t="n">
        <v>20</v>
      </c>
      <c r="I3145" s="2" t="n">
        <v>0</v>
      </c>
      <c r="J3145" s="2" t="inlineStr">
        <is>
          <t>GPA</t>
        </is>
      </c>
      <c r="K3145" s="2">
        <f>IF(I3145&lt;&gt;"",I3145,IFERROR(INDEX(Base!$I:$I,MATCH(1,(Base!$C:$C=C3145)*(Base!$I:$I&lt;&gt;""),0)),0))</f>
        <v/>
      </c>
      <c r="L3145" s="2">
        <f>IF(AND(I3145="",K3145&gt;0),"SIM","NÃO")</f>
        <v/>
      </c>
      <c r="M3145" s="2">
        <f>IF(ISNUMBER(SEARCH("SEPARA",UPPER(C3145))),"NÃO","SIM")</f>
        <v/>
      </c>
      <c r="N3145" s="2">
        <f>IFERROR(H3145/K3145,0)</f>
        <v/>
      </c>
      <c r="O3145" s="2">
        <f>IF(M3145="NÃO","EXCLUÍDO",IF(N3145&lt;Premissas!$B$8,"&lt; 1,00",IF(N3145&lt;Premissas!$B$9,"1,00 – 1,19",IF(N3145&lt;Premissas!$B$10,"1,20 – 1,39",IF(N3145&lt;Premissas!$B$11,"1,40 – 1,59",IF(N3145&lt;Premissas!$B$12,"1,60 – 1,99","≥ 2,00"))))))</f>
        <v/>
      </c>
      <c r="P3145" s="5">
        <f>IF(OR(M3145="NÃO",N3145&lt;Premissas!$B$8),Premissas!$B$13,IF(N3145&lt;Premissas!$B$9,Premissas!$B$14,IF(N3145&lt;Premissas!$B$10,Premissas!$B$15,IF(N3145&lt;Premissas!$B$11,Premissas!$B$16,IF(N3145&lt;Premissas!$B$12,Premissas!$B$17,Premissas!$B$18)))))</f>
        <v/>
      </c>
      <c r="Q3145" s="5">
        <f>IFERROR(P3145/Premissas!$B$4,0)</f>
        <v/>
      </c>
    </row>
    <row r="3146">
      <c r="A3146" s="2" t="n">
        <v>8</v>
      </c>
      <c r="B3146" s="2" t="n">
        <v>1965</v>
      </c>
      <c r="C3146" s="2" t="inlineStr">
        <is>
          <t>SEPARACAO</t>
        </is>
      </c>
      <c r="D3146" s="2" t="inlineStr">
        <is>
          <t>5590221</t>
        </is>
      </c>
      <c r="E3146" s="2" t="inlineStr">
        <is>
          <t>LUANA SANTOS MIRANDA</t>
        </is>
      </c>
      <c r="F3146" s="2" t="n">
        <v>206</v>
      </c>
      <c r="G3146" s="2" t="n">
        <v>5.62</v>
      </c>
      <c r="H3146" s="2" t="n">
        <v>37</v>
      </c>
      <c r="I3146" s="2" t="n">
        <v/>
      </c>
      <c r="J3146" s="2" t="inlineStr">
        <is>
          <t>GPA</t>
        </is>
      </c>
      <c r="K3146" s="2">
        <f>IF(I3146&lt;&gt;"",I3146,IFERROR(INDEX(Base!$I:$I,MATCH(1,(Base!$C:$C=C3146)*(Base!$I:$I&lt;&gt;""),0)),0))</f>
        <v/>
      </c>
      <c r="L3146" s="2">
        <f>IF(AND(I3146="",K3146&gt;0),"SIM","NÃO")</f>
        <v/>
      </c>
      <c r="M3146" s="2">
        <f>IF(ISNUMBER(SEARCH("SEPARA",UPPER(C3146))),"NÃO","SIM")</f>
        <v/>
      </c>
      <c r="N3146" s="2">
        <f>IFERROR(H3146/K3146,0)</f>
        <v/>
      </c>
      <c r="O3146" s="2">
        <f>IF(M3146="NÃO","EXCLUÍDO",IF(N3146&lt;Premissas!$B$8,"&lt; 1,00",IF(N3146&lt;Premissas!$B$9,"1,00 – 1,19",IF(N3146&lt;Premissas!$B$10,"1,20 – 1,39",IF(N3146&lt;Premissas!$B$11,"1,40 – 1,59",IF(N3146&lt;Premissas!$B$12,"1,60 – 1,99","≥ 2,00"))))))</f>
        <v/>
      </c>
      <c r="P3146" s="5">
        <f>IF(OR(M3146="NÃO",N3146&lt;Premissas!$B$8),Premissas!$B$13,IF(N3146&lt;Premissas!$B$9,Premissas!$B$14,IF(N3146&lt;Premissas!$B$10,Premissas!$B$15,IF(N3146&lt;Premissas!$B$11,Premissas!$B$16,IF(N3146&lt;Premissas!$B$12,Premissas!$B$17,Premissas!$B$18)))))</f>
        <v/>
      </c>
      <c r="Q3146" s="5">
        <f>IFERROR(P3146/Premissas!$B$4,0)</f>
        <v/>
      </c>
    </row>
    <row r="3147">
      <c r="A3147" s="2" t="n">
        <v>8</v>
      </c>
      <c r="B3147" s="2" t="n">
        <v>1965</v>
      </c>
      <c r="C3147" s="2" t="inlineStr">
        <is>
          <t>PUXADA RECEB</t>
        </is>
      </c>
      <c r="D3147" s="2" t="inlineStr">
        <is>
          <t>5593867</t>
        </is>
      </c>
      <c r="E3147" s="2" t="inlineStr">
        <is>
          <t>Nubia Rodrigues Dos Santos</t>
        </is>
      </c>
      <c r="F3147" s="2" t="n">
        <v>1154</v>
      </c>
      <c r="G3147" s="2" t="n">
        <v>100.45</v>
      </c>
      <c r="H3147" s="2" t="n">
        <v>11</v>
      </c>
      <c r="I3147" s="2" t="n">
        <v>0</v>
      </c>
      <c r="J3147" s="2" t="inlineStr">
        <is>
          <t>GPA</t>
        </is>
      </c>
      <c r="K3147" s="2">
        <f>IF(I3147&lt;&gt;"",I3147,IFERROR(INDEX(Base!$I:$I,MATCH(1,(Base!$C:$C=C3147)*(Base!$I:$I&lt;&gt;""),0)),0))</f>
        <v/>
      </c>
      <c r="L3147" s="2">
        <f>IF(AND(I3147="",K3147&gt;0),"SIM","NÃO")</f>
        <v/>
      </c>
      <c r="M3147" s="2">
        <f>IF(ISNUMBER(SEARCH("SEPARA",UPPER(C3147))),"NÃO","SIM")</f>
        <v/>
      </c>
      <c r="N3147" s="2">
        <f>IFERROR(H3147/K3147,0)</f>
        <v/>
      </c>
      <c r="O3147" s="2">
        <f>IF(M3147="NÃO","EXCLUÍDO",IF(N3147&lt;Premissas!$B$8,"&lt; 1,00",IF(N3147&lt;Premissas!$B$9,"1,00 – 1,19",IF(N3147&lt;Premissas!$B$10,"1,20 – 1,39",IF(N3147&lt;Premissas!$B$11,"1,40 – 1,59",IF(N3147&lt;Premissas!$B$12,"1,60 – 1,99","≥ 2,00"))))))</f>
        <v/>
      </c>
      <c r="P3147" s="5">
        <f>IF(OR(M3147="NÃO",N3147&lt;Premissas!$B$8),Premissas!$B$13,IF(N3147&lt;Premissas!$B$9,Premissas!$B$14,IF(N3147&lt;Premissas!$B$10,Premissas!$B$15,IF(N3147&lt;Premissas!$B$11,Premissas!$B$16,IF(N3147&lt;Premissas!$B$12,Premissas!$B$17,Premissas!$B$18)))))</f>
        <v/>
      </c>
      <c r="Q3147" s="5">
        <f>IFERROR(P3147/Premissas!$B$4,0)</f>
        <v/>
      </c>
    </row>
    <row r="3148">
      <c r="A3148" s="2" t="n">
        <v>8</v>
      </c>
      <c r="B3148" s="2" t="n">
        <v>1965</v>
      </c>
      <c r="C3148" s="2" t="inlineStr">
        <is>
          <t>SEPARACAO</t>
        </is>
      </c>
      <c r="D3148" s="2" t="inlineStr">
        <is>
          <t>5593867</t>
        </is>
      </c>
      <c r="E3148" s="2" t="inlineStr">
        <is>
          <t>Nubia Rodrigues Dos Santos</t>
        </is>
      </c>
      <c r="F3148" s="2" t="n">
        <v>122</v>
      </c>
      <c r="G3148" s="2" t="n">
        <v>6.99</v>
      </c>
      <c r="H3148" s="2" t="n">
        <v>17</v>
      </c>
      <c r="I3148" s="2" t="n">
        <v/>
      </c>
      <c r="J3148" s="2" t="inlineStr">
        <is>
          <t>GPA</t>
        </is>
      </c>
      <c r="K3148" s="2">
        <f>IF(I3148&lt;&gt;"",I3148,IFERROR(INDEX(Base!$I:$I,MATCH(1,(Base!$C:$C=C3148)*(Base!$I:$I&lt;&gt;""),0)),0))</f>
        <v/>
      </c>
      <c r="L3148" s="2">
        <f>IF(AND(I3148="",K3148&gt;0),"SIM","NÃO")</f>
        <v/>
      </c>
      <c r="M3148" s="2">
        <f>IF(ISNUMBER(SEARCH("SEPARA",UPPER(C3148))),"NÃO","SIM")</f>
        <v/>
      </c>
      <c r="N3148" s="2">
        <f>IFERROR(H3148/K3148,0)</f>
        <v/>
      </c>
      <c r="O3148" s="2">
        <f>IF(M3148="NÃO","EXCLUÍDO",IF(N3148&lt;Premissas!$B$8,"&lt; 1,00",IF(N3148&lt;Premissas!$B$9,"1,00 – 1,19",IF(N3148&lt;Premissas!$B$10,"1,20 – 1,39",IF(N3148&lt;Premissas!$B$11,"1,40 – 1,59",IF(N3148&lt;Premissas!$B$12,"1,60 – 1,99","≥ 2,00"))))))</f>
        <v/>
      </c>
      <c r="P3148" s="5">
        <f>IF(OR(M3148="NÃO",N3148&lt;Premissas!$B$8),Premissas!$B$13,IF(N3148&lt;Premissas!$B$9,Premissas!$B$14,IF(N3148&lt;Premissas!$B$10,Premissas!$B$15,IF(N3148&lt;Premissas!$B$11,Premissas!$B$16,IF(N3148&lt;Premissas!$B$12,Premissas!$B$17,Premissas!$B$18)))))</f>
        <v/>
      </c>
      <c r="Q3148" s="5">
        <f>IFERROR(P3148/Premissas!$B$4,0)</f>
        <v/>
      </c>
    </row>
    <row r="3149">
      <c r="A3149" s="2" t="n">
        <v>8</v>
      </c>
      <c r="B3149" s="2" t="n">
        <v>1965</v>
      </c>
      <c r="C3149" s="2" t="inlineStr">
        <is>
          <t>ATIVIDADE OP. EMP.</t>
        </is>
      </c>
      <c r="D3149" s="2" t="inlineStr">
        <is>
          <t>559507</t>
        </is>
      </c>
      <c r="E3149" s="2" t="inlineStr">
        <is>
          <t>Josivaldo Antonio Da Silva</t>
        </is>
      </c>
      <c r="F3149" s="2" t="n">
        <v>1758</v>
      </c>
      <c r="G3149" s="2" t="n">
        <v>152.72</v>
      </c>
      <c r="H3149" s="2" t="n">
        <v>12</v>
      </c>
      <c r="I3149" s="2" t="n">
        <v>0</v>
      </c>
      <c r="J3149" s="2" t="inlineStr">
        <is>
          <t>GPA</t>
        </is>
      </c>
      <c r="K3149" s="2">
        <f>IF(I3149&lt;&gt;"",I3149,IFERROR(INDEX(Base!$I:$I,MATCH(1,(Base!$C:$C=C3149)*(Base!$I:$I&lt;&gt;""),0)),0))</f>
        <v/>
      </c>
      <c r="L3149" s="2">
        <f>IF(AND(I3149="",K3149&gt;0),"SIM","NÃO")</f>
        <v/>
      </c>
      <c r="M3149" s="2">
        <f>IF(ISNUMBER(SEARCH("SEPARA",UPPER(C3149))),"NÃO","SIM")</f>
        <v/>
      </c>
      <c r="N3149" s="2">
        <f>IFERROR(H3149/K3149,0)</f>
        <v/>
      </c>
      <c r="O3149" s="2">
        <f>IF(M3149="NÃO","EXCLUÍDO",IF(N3149&lt;Premissas!$B$8,"&lt; 1,00",IF(N3149&lt;Premissas!$B$9,"1,00 – 1,19",IF(N3149&lt;Premissas!$B$10,"1,20 – 1,39",IF(N3149&lt;Premissas!$B$11,"1,40 – 1,59",IF(N3149&lt;Premissas!$B$12,"1,60 – 1,99","≥ 2,00"))))))</f>
        <v/>
      </c>
      <c r="P3149" s="5">
        <f>IF(OR(M3149="NÃO",N3149&lt;Premissas!$B$8),Premissas!$B$13,IF(N3149&lt;Premissas!$B$9,Premissas!$B$14,IF(N3149&lt;Premissas!$B$10,Premissas!$B$15,IF(N3149&lt;Premissas!$B$11,Premissas!$B$16,IF(N3149&lt;Premissas!$B$12,Premissas!$B$17,Premissas!$B$18)))))</f>
        <v/>
      </c>
      <c r="Q3149" s="5">
        <f>IFERROR(P3149/Premissas!$B$4,0)</f>
        <v/>
      </c>
    </row>
    <row r="3150">
      <c r="A3150" s="2" t="n">
        <v>8</v>
      </c>
      <c r="B3150" s="2" t="n">
        <v>1965</v>
      </c>
      <c r="C3150" s="2" t="inlineStr">
        <is>
          <t>PUXADA RECEB</t>
        </is>
      </c>
      <c r="D3150" s="2" t="inlineStr">
        <is>
          <t>5600740</t>
        </is>
      </c>
      <c r="E3150" s="2" t="inlineStr">
        <is>
          <t>PALOMA DIAS</t>
        </is>
      </c>
      <c r="F3150" s="2" t="n">
        <v>2257</v>
      </c>
      <c r="G3150" s="2" t="n">
        <v>114.8</v>
      </c>
      <c r="H3150" s="2" t="n">
        <v>20</v>
      </c>
      <c r="I3150" s="2" t="n">
        <v>0</v>
      </c>
      <c r="J3150" s="2" t="inlineStr">
        <is>
          <t>GPA</t>
        </is>
      </c>
      <c r="K3150" s="2">
        <f>IF(I3150&lt;&gt;"",I3150,IFERROR(INDEX(Base!$I:$I,MATCH(1,(Base!$C:$C=C3150)*(Base!$I:$I&lt;&gt;""),0)),0))</f>
        <v/>
      </c>
      <c r="L3150" s="2">
        <f>IF(AND(I3150="",K3150&gt;0),"SIM","NÃO")</f>
        <v/>
      </c>
      <c r="M3150" s="2">
        <f>IF(ISNUMBER(SEARCH("SEPARA",UPPER(C3150))),"NÃO","SIM")</f>
        <v/>
      </c>
      <c r="N3150" s="2">
        <f>IFERROR(H3150/K3150,0)</f>
        <v/>
      </c>
      <c r="O3150" s="2">
        <f>IF(M3150="NÃO","EXCLUÍDO",IF(N3150&lt;Premissas!$B$8,"&lt; 1,00",IF(N3150&lt;Premissas!$B$9,"1,00 – 1,19",IF(N3150&lt;Premissas!$B$10,"1,20 – 1,39",IF(N3150&lt;Premissas!$B$11,"1,40 – 1,59",IF(N3150&lt;Premissas!$B$12,"1,60 – 1,99","≥ 2,00"))))))</f>
        <v/>
      </c>
      <c r="P3150" s="5">
        <f>IF(OR(M3150="NÃO",N3150&lt;Premissas!$B$8),Premissas!$B$13,IF(N3150&lt;Premissas!$B$9,Premissas!$B$14,IF(N3150&lt;Premissas!$B$10,Premissas!$B$15,IF(N3150&lt;Premissas!$B$11,Premissas!$B$16,IF(N3150&lt;Premissas!$B$12,Premissas!$B$17,Premissas!$B$18)))))</f>
        <v/>
      </c>
      <c r="Q3150" s="5">
        <f>IFERROR(P3150/Premissas!$B$4,0)</f>
        <v/>
      </c>
    </row>
    <row r="3151">
      <c r="A3151" s="2" t="n">
        <v>8</v>
      </c>
      <c r="B3151" s="2" t="n">
        <v>1965</v>
      </c>
      <c r="C3151" s="2" t="inlineStr">
        <is>
          <t>SEPARACAO</t>
        </is>
      </c>
      <c r="D3151" s="2" t="inlineStr">
        <is>
          <t>5600740</t>
        </is>
      </c>
      <c r="E3151" s="2" t="inlineStr">
        <is>
          <t>PALOMA DIAS</t>
        </is>
      </c>
      <c r="F3151" s="2" t="n">
        <v>795</v>
      </c>
      <c r="G3151" s="2" t="n">
        <v>11.92</v>
      </c>
      <c r="H3151" s="2" t="n">
        <v>67</v>
      </c>
      <c r="I3151" s="2" t="n">
        <v/>
      </c>
      <c r="J3151" s="2" t="inlineStr">
        <is>
          <t>GPA</t>
        </is>
      </c>
      <c r="K3151" s="2">
        <f>IF(I3151&lt;&gt;"",I3151,IFERROR(INDEX(Base!$I:$I,MATCH(1,(Base!$C:$C=C3151)*(Base!$I:$I&lt;&gt;""),0)),0))</f>
        <v/>
      </c>
      <c r="L3151" s="2">
        <f>IF(AND(I3151="",K3151&gt;0),"SIM","NÃO")</f>
        <v/>
      </c>
      <c r="M3151" s="2">
        <f>IF(ISNUMBER(SEARCH("SEPARA",UPPER(C3151))),"NÃO","SIM")</f>
        <v/>
      </c>
      <c r="N3151" s="2">
        <f>IFERROR(H3151/K3151,0)</f>
        <v/>
      </c>
      <c r="O3151" s="2">
        <f>IF(M3151="NÃO","EXCLUÍDO",IF(N3151&lt;Premissas!$B$8,"&lt; 1,00",IF(N3151&lt;Premissas!$B$9,"1,00 – 1,19",IF(N3151&lt;Premissas!$B$10,"1,20 – 1,39",IF(N3151&lt;Premissas!$B$11,"1,40 – 1,59",IF(N3151&lt;Premissas!$B$12,"1,60 – 1,99","≥ 2,00"))))))</f>
        <v/>
      </c>
      <c r="P3151" s="5">
        <f>IF(OR(M3151="NÃO",N3151&lt;Premissas!$B$8),Premissas!$B$13,IF(N3151&lt;Premissas!$B$9,Premissas!$B$14,IF(N3151&lt;Premissas!$B$10,Premissas!$B$15,IF(N3151&lt;Premissas!$B$11,Premissas!$B$16,IF(N3151&lt;Premissas!$B$12,Premissas!$B$17,Premissas!$B$18)))))</f>
        <v/>
      </c>
      <c r="Q3151" s="5">
        <f>IFERROR(P3151/Premissas!$B$4,0)</f>
        <v/>
      </c>
    </row>
    <row r="3152">
      <c r="A3152" s="2" t="n">
        <v>8</v>
      </c>
      <c r="B3152" s="2" t="n">
        <v>1965</v>
      </c>
      <c r="C3152" s="2" t="inlineStr">
        <is>
          <t>SEPARACAO</t>
        </is>
      </c>
      <c r="D3152" s="2" t="inlineStr">
        <is>
          <t>5608775</t>
        </is>
      </c>
      <c r="E3152" s="2" t="inlineStr">
        <is>
          <t>RACHEL CAETANO DOS SANTOS</t>
        </is>
      </c>
      <c r="F3152" s="2" t="n">
        <v>65</v>
      </c>
      <c r="G3152" s="2" t="n">
        <v>2.21</v>
      </c>
      <c r="H3152" s="2" t="n">
        <v>29</v>
      </c>
      <c r="I3152" s="2" t="n">
        <v/>
      </c>
      <c r="J3152" s="2" t="inlineStr">
        <is>
          <t>GPA</t>
        </is>
      </c>
      <c r="K3152" s="2">
        <f>IF(I3152&lt;&gt;"",I3152,IFERROR(INDEX(Base!$I:$I,MATCH(1,(Base!$C:$C=C3152)*(Base!$I:$I&lt;&gt;""),0)),0))</f>
        <v/>
      </c>
      <c r="L3152" s="2">
        <f>IF(AND(I3152="",K3152&gt;0),"SIM","NÃO")</f>
        <v/>
      </c>
      <c r="M3152" s="2">
        <f>IF(ISNUMBER(SEARCH("SEPARA",UPPER(C3152))),"NÃO","SIM")</f>
        <v/>
      </c>
      <c r="N3152" s="2">
        <f>IFERROR(H3152/K3152,0)</f>
        <v/>
      </c>
      <c r="O3152" s="2">
        <f>IF(M3152="NÃO","EXCLUÍDO",IF(N3152&lt;Premissas!$B$8,"&lt; 1,00",IF(N3152&lt;Premissas!$B$9,"1,00 – 1,19",IF(N3152&lt;Premissas!$B$10,"1,20 – 1,39",IF(N3152&lt;Premissas!$B$11,"1,40 – 1,59",IF(N3152&lt;Premissas!$B$12,"1,60 – 1,99","≥ 2,00"))))))</f>
        <v/>
      </c>
      <c r="P3152" s="5">
        <f>IF(OR(M3152="NÃO",N3152&lt;Premissas!$B$8),Premissas!$B$13,IF(N3152&lt;Premissas!$B$9,Premissas!$B$14,IF(N3152&lt;Premissas!$B$10,Premissas!$B$15,IF(N3152&lt;Premissas!$B$11,Premissas!$B$16,IF(N3152&lt;Premissas!$B$12,Premissas!$B$17,Premissas!$B$18)))))</f>
        <v/>
      </c>
      <c r="Q3152" s="5">
        <f>IFERROR(P3152/Premissas!$B$4,0)</f>
        <v/>
      </c>
    </row>
    <row r="3153">
      <c r="A3153" s="2" t="n">
        <v>8</v>
      </c>
      <c r="B3153" s="2" t="n">
        <v>1965</v>
      </c>
      <c r="C3153" s="2" t="inlineStr">
        <is>
          <t>PUXADA RECEB</t>
        </is>
      </c>
      <c r="D3153" s="2" t="inlineStr">
        <is>
          <t>5609674</t>
        </is>
      </c>
      <c r="E3153" s="2" t="inlineStr">
        <is>
          <t>AUGUSTO DE MORAES CELIO</t>
        </is>
      </c>
      <c r="F3153" s="2" t="n">
        <v>862</v>
      </c>
      <c r="G3153" s="2" t="n">
        <v>30.09</v>
      </c>
      <c r="H3153" s="2" t="n">
        <v>29</v>
      </c>
      <c r="I3153" s="2" t="n">
        <v>0</v>
      </c>
      <c r="J3153" s="2" t="inlineStr">
        <is>
          <t>GPA</t>
        </is>
      </c>
      <c r="K3153" s="2">
        <f>IF(I3153&lt;&gt;"",I3153,IFERROR(INDEX(Base!$I:$I,MATCH(1,(Base!$C:$C=C3153)*(Base!$I:$I&lt;&gt;""),0)),0))</f>
        <v/>
      </c>
      <c r="L3153" s="2">
        <f>IF(AND(I3153="",K3153&gt;0),"SIM","NÃO")</f>
        <v/>
      </c>
      <c r="M3153" s="2">
        <f>IF(ISNUMBER(SEARCH("SEPARA",UPPER(C3153))),"NÃO","SIM")</f>
        <v/>
      </c>
      <c r="N3153" s="2">
        <f>IFERROR(H3153/K3153,0)</f>
        <v/>
      </c>
      <c r="O3153" s="2">
        <f>IF(M3153="NÃO","EXCLUÍDO",IF(N3153&lt;Premissas!$B$8,"&lt; 1,00",IF(N3153&lt;Premissas!$B$9,"1,00 – 1,19",IF(N3153&lt;Premissas!$B$10,"1,20 – 1,39",IF(N3153&lt;Premissas!$B$11,"1,40 – 1,59",IF(N3153&lt;Premissas!$B$12,"1,60 – 1,99","≥ 2,00"))))))</f>
        <v/>
      </c>
      <c r="P3153" s="5">
        <f>IF(OR(M3153="NÃO",N3153&lt;Premissas!$B$8),Premissas!$B$13,IF(N3153&lt;Premissas!$B$9,Premissas!$B$14,IF(N3153&lt;Premissas!$B$10,Premissas!$B$15,IF(N3153&lt;Premissas!$B$11,Premissas!$B$16,IF(N3153&lt;Premissas!$B$12,Premissas!$B$17,Premissas!$B$18)))))</f>
        <v/>
      </c>
      <c r="Q3153" s="5">
        <f>IFERROR(P3153/Premissas!$B$4,0)</f>
        <v/>
      </c>
    </row>
    <row r="3154">
      <c r="A3154" s="2" t="n">
        <v>8</v>
      </c>
      <c r="B3154" s="2" t="n">
        <v>1965</v>
      </c>
      <c r="C3154" s="2" t="inlineStr">
        <is>
          <t>SEPARACAO</t>
        </is>
      </c>
      <c r="D3154" s="2" t="inlineStr">
        <is>
          <t>5609674</t>
        </is>
      </c>
      <c r="E3154" s="2" t="inlineStr">
        <is>
          <t>AUGUSTO DE MORAES CELIO</t>
        </is>
      </c>
      <c r="F3154" s="2" t="n">
        <v>181</v>
      </c>
      <c r="G3154" s="2" t="n">
        <v>1.68</v>
      </c>
      <c r="H3154" s="2" t="n">
        <v>108</v>
      </c>
      <c r="I3154" s="2" t="n">
        <v/>
      </c>
      <c r="J3154" s="2" t="inlineStr">
        <is>
          <t>GPA</t>
        </is>
      </c>
      <c r="K3154" s="2">
        <f>IF(I3154&lt;&gt;"",I3154,IFERROR(INDEX(Base!$I:$I,MATCH(1,(Base!$C:$C=C3154)*(Base!$I:$I&lt;&gt;""),0)),0))</f>
        <v/>
      </c>
      <c r="L3154" s="2">
        <f>IF(AND(I3154="",K3154&gt;0),"SIM","NÃO")</f>
        <v/>
      </c>
      <c r="M3154" s="2">
        <f>IF(ISNUMBER(SEARCH("SEPARA",UPPER(C3154))),"NÃO","SIM")</f>
        <v/>
      </c>
      <c r="N3154" s="2">
        <f>IFERROR(H3154/K3154,0)</f>
        <v/>
      </c>
      <c r="O3154" s="2">
        <f>IF(M3154="NÃO","EXCLUÍDO",IF(N3154&lt;Premissas!$B$8,"&lt; 1,00",IF(N3154&lt;Premissas!$B$9,"1,00 – 1,19",IF(N3154&lt;Premissas!$B$10,"1,20 – 1,39",IF(N3154&lt;Premissas!$B$11,"1,40 – 1,59",IF(N3154&lt;Premissas!$B$12,"1,60 – 1,99","≥ 2,00"))))))</f>
        <v/>
      </c>
      <c r="P3154" s="5">
        <f>IF(OR(M3154="NÃO",N3154&lt;Premissas!$B$8),Premissas!$B$13,IF(N3154&lt;Premissas!$B$9,Premissas!$B$14,IF(N3154&lt;Premissas!$B$10,Premissas!$B$15,IF(N3154&lt;Premissas!$B$11,Premissas!$B$16,IF(N3154&lt;Premissas!$B$12,Premissas!$B$17,Premissas!$B$18)))))</f>
        <v/>
      </c>
      <c r="Q3154" s="5">
        <f>IFERROR(P3154/Premissas!$B$4,0)</f>
        <v/>
      </c>
    </row>
    <row r="3155">
      <c r="A3155" s="2" t="n">
        <v>8</v>
      </c>
      <c r="B3155" s="2" t="n">
        <v>1965</v>
      </c>
      <c r="C3155" s="2" t="inlineStr">
        <is>
          <t>PUXADA RECEB</t>
        </is>
      </c>
      <c r="D3155" s="2" t="inlineStr">
        <is>
          <t>5613329</t>
        </is>
      </c>
      <c r="E3155" s="2" t="inlineStr">
        <is>
          <t>Jose Orlando Dos Santos Silva</t>
        </is>
      </c>
      <c r="F3155" s="2" t="n">
        <v>3103</v>
      </c>
      <c r="G3155" s="2" t="n">
        <v>174.78</v>
      </c>
      <c r="H3155" s="2" t="n">
        <v>18</v>
      </c>
      <c r="I3155" s="2" t="n">
        <v>0</v>
      </c>
      <c r="J3155" s="2" t="inlineStr">
        <is>
          <t>GPA</t>
        </is>
      </c>
      <c r="K3155" s="2">
        <f>IF(I3155&lt;&gt;"",I3155,IFERROR(INDEX(Base!$I:$I,MATCH(1,(Base!$C:$C=C3155)*(Base!$I:$I&lt;&gt;""),0)),0))</f>
        <v/>
      </c>
      <c r="L3155" s="2">
        <f>IF(AND(I3155="",K3155&gt;0),"SIM","NÃO")</f>
        <v/>
      </c>
      <c r="M3155" s="2">
        <f>IF(ISNUMBER(SEARCH("SEPARA",UPPER(C3155))),"NÃO","SIM")</f>
        <v/>
      </c>
      <c r="N3155" s="2">
        <f>IFERROR(H3155/K3155,0)</f>
        <v/>
      </c>
      <c r="O3155" s="2">
        <f>IF(M3155="NÃO","EXCLUÍDO",IF(N3155&lt;Premissas!$B$8,"&lt; 1,00",IF(N3155&lt;Premissas!$B$9,"1,00 – 1,19",IF(N3155&lt;Premissas!$B$10,"1,20 – 1,39",IF(N3155&lt;Premissas!$B$11,"1,40 – 1,59",IF(N3155&lt;Premissas!$B$12,"1,60 – 1,99","≥ 2,00"))))))</f>
        <v/>
      </c>
      <c r="P3155" s="5">
        <f>IF(OR(M3155="NÃO",N3155&lt;Premissas!$B$8),Premissas!$B$13,IF(N3155&lt;Premissas!$B$9,Premissas!$B$14,IF(N3155&lt;Premissas!$B$10,Premissas!$B$15,IF(N3155&lt;Premissas!$B$11,Premissas!$B$16,IF(N3155&lt;Premissas!$B$12,Premissas!$B$17,Premissas!$B$18)))))</f>
        <v/>
      </c>
      <c r="Q3155" s="5">
        <f>IFERROR(P3155/Premissas!$B$4,0)</f>
        <v/>
      </c>
    </row>
    <row r="3156">
      <c r="A3156" s="2" t="n">
        <v>8</v>
      </c>
      <c r="B3156" s="2" t="n">
        <v>1965</v>
      </c>
      <c r="C3156" s="2" t="inlineStr">
        <is>
          <t>SEPARACAO</t>
        </is>
      </c>
      <c r="D3156" s="2" t="inlineStr">
        <is>
          <t>5613329</t>
        </is>
      </c>
      <c r="E3156" s="2" t="inlineStr">
        <is>
          <t>Jose Orlando Dos Santos Silva</t>
        </is>
      </c>
      <c r="F3156" s="2" t="n">
        <v>536</v>
      </c>
      <c r="G3156" s="2" t="n">
        <v>17.7</v>
      </c>
      <c r="H3156" s="2" t="n">
        <v>30</v>
      </c>
      <c r="I3156" s="2" t="n">
        <v/>
      </c>
      <c r="J3156" s="2" t="inlineStr">
        <is>
          <t>GPA</t>
        </is>
      </c>
      <c r="K3156" s="2">
        <f>IF(I3156&lt;&gt;"",I3156,IFERROR(INDEX(Base!$I:$I,MATCH(1,(Base!$C:$C=C3156)*(Base!$I:$I&lt;&gt;""),0)),0))</f>
        <v/>
      </c>
      <c r="L3156" s="2">
        <f>IF(AND(I3156="",K3156&gt;0),"SIM","NÃO")</f>
        <v/>
      </c>
      <c r="M3156" s="2">
        <f>IF(ISNUMBER(SEARCH("SEPARA",UPPER(C3156))),"NÃO","SIM")</f>
        <v/>
      </c>
      <c r="N3156" s="2">
        <f>IFERROR(H3156/K3156,0)</f>
        <v/>
      </c>
      <c r="O3156" s="2">
        <f>IF(M3156="NÃO","EXCLUÍDO",IF(N3156&lt;Premissas!$B$8,"&lt; 1,00",IF(N3156&lt;Premissas!$B$9,"1,00 – 1,19",IF(N3156&lt;Premissas!$B$10,"1,20 – 1,39",IF(N3156&lt;Premissas!$B$11,"1,40 – 1,59",IF(N3156&lt;Premissas!$B$12,"1,60 – 1,99","≥ 2,00"))))))</f>
        <v/>
      </c>
      <c r="P3156" s="5">
        <f>IF(OR(M3156="NÃO",N3156&lt;Premissas!$B$8),Premissas!$B$13,IF(N3156&lt;Premissas!$B$9,Premissas!$B$14,IF(N3156&lt;Premissas!$B$10,Premissas!$B$15,IF(N3156&lt;Premissas!$B$11,Premissas!$B$16,IF(N3156&lt;Premissas!$B$12,Premissas!$B$17,Premissas!$B$18)))))</f>
        <v/>
      </c>
      <c r="Q3156" s="5">
        <f>IFERROR(P3156/Premissas!$B$4,0)</f>
        <v/>
      </c>
    </row>
    <row r="3157">
      <c r="A3157" s="2" t="n">
        <v>8</v>
      </c>
      <c r="B3157" s="2" t="n">
        <v>1965</v>
      </c>
      <c r="C3157" s="2" t="inlineStr">
        <is>
          <t>CARREGAMENTO</t>
        </is>
      </c>
      <c r="D3157" s="2" t="inlineStr">
        <is>
          <t>5614384</t>
        </is>
      </c>
      <c r="E3157" s="2" t="inlineStr">
        <is>
          <t>Jeff Anneau</t>
        </is>
      </c>
      <c r="F3157" s="2" t="n">
        <v>360</v>
      </c>
      <c r="G3157" s="2" t="n">
        <v>53.69</v>
      </c>
      <c r="H3157" s="2" t="n">
        <v>7</v>
      </c>
      <c r="I3157" s="2" t="n">
        <v>0</v>
      </c>
      <c r="J3157" s="2" t="inlineStr">
        <is>
          <t>GPA</t>
        </is>
      </c>
      <c r="K3157" s="2">
        <f>IF(I3157&lt;&gt;"",I3157,IFERROR(INDEX(Base!$I:$I,MATCH(1,(Base!$C:$C=C3157)*(Base!$I:$I&lt;&gt;""),0)),0))</f>
        <v/>
      </c>
      <c r="L3157" s="2">
        <f>IF(AND(I3157="",K3157&gt;0),"SIM","NÃO")</f>
        <v/>
      </c>
      <c r="M3157" s="2">
        <f>IF(ISNUMBER(SEARCH("SEPARA",UPPER(C3157))),"NÃO","SIM")</f>
        <v/>
      </c>
      <c r="N3157" s="2">
        <f>IFERROR(H3157/K3157,0)</f>
        <v/>
      </c>
      <c r="O3157" s="2">
        <f>IF(M3157="NÃO","EXCLUÍDO",IF(N3157&lt;Premissas!$B$8,"&lt; 1,00",IF(N3157&lt;Premissas!$B$9,"1,00 – 1,19",IF(N3157&lt;Premissas!$B$10,"1,20 – 1,39",IF(N3157&lt;Premissas!$B$11,"1,40 – 1,59",IF(N3157&lt;Premissas!$B$12,"1,60 – 1,99","≥ 2,00"))))))</f>
        <v/>
      </c>
      <c r="P3157" s="5">
        <f>IF(OR(M3157="NÃO",N3157&lt;Premissas!$B$8),Premissas!$B$13,IF(N3157&lt;Premissas!$B$9,Premissas!$B$14,IF(N3157&lt;Premissas!$B$10,Premissas!$B$15,IF(N3157&lt;Premissas!$B$11,Premissas!$B$16,IF(N3157&lt;Premissas!$B$12,Premissas!$B$17,Premissas!$B$18)))))</f>
        <v/>
      </c>
      <c r="Q3157" s="5">
        <f>IFERROR(P3157/Premissas!$B$4,0)</f>
        <v/>
      </c>
    </row>
    <row r="3158">
      <c r="A3158" s="2" t="n">
        <v>8</v>
      </c>
      <c r="B3158" s="2" t="n">
        <v>1965</v>
      </c>
      <c r="C3158" s="2" t="inlineStr">
        <is>
          <t>SEPARACAO</t>
        </is>
      </c>
      <c r="D3158" s="2" t="inlineStr">
        <is>
          <t>5614384</t>
        </is>
      </c>
      <c r="E3158" s="2" t="inlineStr">
        <is>
          <t>Jeff Anneau</t>
        </is>
      </c>
      <c r="F3158" s="2" t="n">
        <v>347</v>
      </c>
      <c r="G3158" s="2" t="n">
        <v>2.8</v>
      </c>
      <c r="H3158" s="2" t="n">
        <v>124</v>
      </c>
      <c r="I3158" s="2" t="n">
        <v/>
      </c>
      <c r="J3158" s="2" t="inlineStr">
        <is>
          <t>GPA</t>
        </is>
      </c>
      <c r="K3158" s="2">
        <f>IF(I3158&lt;&gt;"",I3158,IFERROR(INDEX(Base!$I:$I,MATCH(1,(Base!$C:$C=C3158)*(Base!$I:$I&lt;&gt;""),0)),0))</f>
        <v/>
      </c>
      <c r="L3158" s="2">
        <f>IF(AND(I3158="",K3158&gt;0),"SIM","NÃO")</f>
        <v/>
      </c>
      <c r="M3158" s="2">
        <f>IF(ISNUMBER(SEARCH("SEPARA",UPPER(C3158))),"NÃO","SIM")</f>
        <v/>
      </c>
      <c r="N3158" s="2">
        <f>IFERROR(H3158/K3158,0)</f>
        <v/>
      </c>
      <c r="O3158" s="2">
        <f>IF(M3158="NÃO","EXCLUÍDO",IF(N3158&lt;Premissas!$B$8,"&lt; 1,00",IF(N3158&lt;Premissas!$B$9,"1,00 – 1,19",IF(N3158&lt;Premissas!$B$10,"1,20 – 1,39",IF(N3158&lt;Premissas!$B$11,"1,40 – 1,59",IF(N3158&lt;Premissas!$B$12,"1,60 – 1,99","≥ 2,00"))))))</f>
        <v/>
      </c>
      <c r="P3158" s="5">
        <f>IF(OR(M3158="NÃO",N3158&lt;Premissas!$B$8),Premissas!$B$13,IF(N3158&lt;Premissas!$B$9,Premissas!$B$14,IF(N3158&lt;Premissas!$B$10,Premissas!$B$15,IF(N3158&lt;Premissas!$B$11,Premissas!$B$16,IF(N3158&lt;Premissas!$B$12,Premissas!$B$17,Premissas!$B$18)))))</f>
        <v/>
      </c>
      <c r="Q3158" s="5">
        <f>IFERROR(P3158/Premissas!$B$4,0)</f>
        <v/>
      </c>
    </row>
    <row r="3159">
      <c r="A3159" s="2" t="n">
        <v>8</v>
      </c>
      <c r="B3159" s="2" t="n">
        <v>1965</v>
      </c>
      <c r="C3159" s="2" t="inlineStr">
        <is>
          <t>PUXADA RECEB</t>
        </is>
      </c>
      <c r="D3159" s="2" t="inlineStr">
        <is>
          <t>5614392</t>
        </is>
      </c>
      <c r="E3159" s="2" t="inlineStr">
        <is>
          <t>Joseane Dos Santos Castro Boffo</t>
        </is>
      </c>
      <c r="F3159" s="2" t="n">
        <v>2057</v>
      </c>
      <c r="G3159" s="2" t="n">
        <v>138.67</v>
      </c>
      <c r="H3159" s="2" t="n">
        <v>15</v>
      </c>
      <c r="I3159" s="2" t="n">
        <v>0</v>
      </c>
      <c r="J3159" s="2" t="inlineStr">
        <is>
          <t>GPA</t>
        </is>
      </c>
      <c r="K3159" s="2">
        <f>IF(I3159&lt;&gt;"",I3159,IFERROR(INDEX(Base!$I:$I,MATCH(1,(Base!$C:$C=C3159)*(Base!$I:$I&lt;&gt;""),0)),0))</f>
        <v/>
      </c>
      <c r="L3159" s="2">
        <f>IF(AND(I3159="",K3159&gt;0),"SIM","NÃO")</f>
        <v/>
      </c>
      <c r="M3159" s="2">
        <f>IF(ISNUMBER(SEARCH("SEPARA",UPPER(C3159))),"NÃO","SIM")</f>
        <v/>
      </c>
      <c r="N3159" s="2">
        <f>IFERROR(H3159/K3159,0)</f>
        <v/>
      </c>
      <c r="O3159" s="2">
        <f>IF(M3159="NÃO","EXCLUÍDO",IF(N3159&lt;Premissas!$B$8,"&lt; 1,00",IF(N3159&lt;Premissas!$B$9,"1,00 – 1,19",IF(N3159&lt;Premissas!$B$10,"1,20 – 1,39",IF(N3159&lt;Premissas!$B$11,"1,40 – 1,59",IF(N3159&lt;Premissas!$B$12,"1,60 – 1,99","≥ 2,00"))))))</f>
        <v/>
      </c>
      <c r="P3159" s="5">
        <f>IF(OR(M3159="NÃO",N3159&lt;Premissas!$B$8),Premissas!$B$13,IF(N3159&lt;Premissas!$B$9,Premissas!$B$14,IF(N3159&lt;Premissas!$B$10,Premissas!$B$15,IF(N3159&lt;Premissas!$B$11,Premissas!$B$16,IF(N3159&lt;Premissas!$B$12,Premissas!$B$17,Premissas!$B$18)))))</f>
        <v/>
      </c>
      <c r="Q3159" s="5">
        <f>IFERROR(P3159/Premissas!$B$4,0)</f>
        <v/>
      </c>
    </row>
    <row r="3160">
      <c r="A3160" s="2" t="n">
        <v>8</v>
      </c>
      <c r="B3160" s="2" t="n">
        <v>1965</v>
      </c>
      <c r="C3160" s="2" t="inlineStr">
        <is>
          <t>RECEBIMENTO</t>
        </is>
      </c>
      <c r="D3160" s="2" t="inlineStr">
        <is>
          <t>5614392</t>
        </is>
      </c>
      <c r="E3160" s="2" t="inlineStr">
        <is>
          <t>Joseane Dos Santos Castro Boffo</t>
        </is>
      </c>
      <c r="F3160" s="2" t="n">
        <v>8</v>
      </c>
      <c r="G3160" s="2" t="n">
        <v>6.67</v>
      </c>
      <c r="H3160" s="2" t="n">
        <v>1</v>
      </c>
      <c r="I3160" s="2" t="n">
        <v>0</v>
      </c>
      <c r="J3160" s="2" t="inlineStr">
        <is>
          <t>GPA</t>
        </is>
      </c>
      <c r="K3160" s="2">
        <f>IF(I3160&lt;&gt;"",I3160,IFERROR(INDEX(Base!$I:$I,MATCH(1,(Base!$C:$C=C3160)*(Base!$I:$I&lt;&gt;""),0)),0))</f>
        <v/>
      </c>
      <c r="L3160" s="2">
        <f>IF(AND(I3160="",K3160&gt;0),"SIM","NÃO")</f>
        <v/>
      </c>
      <c r="M3160" s="2">
        <f>IF(ISNUMBER(SEARCH("SEPARA",UPPER(C3160))),"NÃO","SIM")</f>
        <v/>
      </c>
      <c r="N3160" s="2">
        <f>IFERROR(H3160/K3160,0)</f>
        <v/>
      </c>
      <c r="O3160" s="2">
        <f>IF(M3160="NÃO","EXCLUÍDO",IF(N3160&lt;Premissas!$B$8,"&lt; 1,00",IF(N3160&lt;Premissas!$B$9,"1,00 – 1,19",IF(N3160&lt;Premissas!$B$10,"1,20 – 1,39",IF(N3160&lt;Premissas!$B$11,"1,40 – 1,59",IF(N3160&lt;Premissas!$B$12,"1,60 – 1,99","≥ 2,00"))))))</f>
        <v/>
      </c>
      <c r="P3160" s="5">
        <f>IF(OR(M3160="NÃO",N3160&lt;Premissas!$B$8),Premissas!$B$13,IF(N3160&lt;Premissas!$B$9,Premissas!$B$14,IF(N3160&lt;Premissas!$B$10,Premissas!$B$15,IF(N3160&lt;Premissas!$B$11,Premissas!$B$16,IF(N3160&lt;Premissas!$B$12,Premissas!$B$17,Premissas!$B$18)))))</f>
        <v/>
      </c>
      <c r="Q3160" s="5">
        <f>IFERROR(P3160/Premissas!$B$4,0)</f>
        <v/>
      </c>
    </row>
    <row r="3161">
      <c r="A3161" s="2" t="n">
        <v>8</v>
      </c>
      <c r="B3161" s="2" t="n">
        <v>1965</v>
      </c>
      <c r="C3161" s="2" t="inlineStr">
        <is>
          <t>SEPARACAO</t>
        </is>
      </c>
      <c r="D3161" s="2" t="inlineStr">
        <is>
          <t>5614392</t>
        </is>
      </c>
      <c r="E3161" s="2" t="inlineStr">
        <is>
          <t>Joseane Dos Santos Castro Boffo</t>
        </is>
      </c>
      <c r="F3161" s="2" t="n">
        <v>754</v>
      </c>
      <c r="G3161" s="2" t="n">
        <v>13.88</v>
      </c>
      <c r="H3161" s="2" t="n">
        <v>54</v>
      </c>
      <c r="I3161" s="2" t="n">
        <v/>
      </c>
      <c r="J3161" s="2" t="inlineStr">
        <is>
          <t>GPA</t>
        </is>
      </c>
      <c r="K3161" s="2">
        <f>IF(I3161&lt;&gt;"",I3161,IFERROR(INDEX(Base!$I:$I,MATCH(1,(Base!$C:$C=C3161)*(Base!$I:$I&lt;&gt;""),0)),0))</f>
        <v/>
      </c>
      <c r="L3161" s="2">
        <f>IF(AND(I3161="",K3161&gt;0),"SIM","NÃO")</f>
        <v/>
      </c>
      <c r="M3161" s="2">
        <f>IF(ISNUMBER(SEARCH("SEPARA",UPPER(C3161))),"NÃO","SIM")</f>
        <v/>
      </c>
      <c r="N3161" s="2">
        <f>IFERROR(H3161/K3161,0)</f>
        <v/>
      </c>
      <c r="O3161" s="2">
        <f>IF(M3161="NÃO","EXCLUÍDO",IF(N3161&lt;Premissas!$B$8,"&lt; 1,00",IF(N3161&lt;Premissas!$B$9,"1,00 – 1,19",IF(N3161&lt;Premissas!$B$10,"1,20 – 1,39",IF(N3161&lt;Premissas!$B$11,"1,40 – 1,59",IF(N3161&lt;Premissas!$B$12,"1,60 – 1,99","≥ 2,00"))))))</f>
        <v/>
      </c>
      <c r="P3161" s="5">
        <f>IF(OR(M3161="NÃO",N3161&lt;Premissas!$B$8),Premissas!$B$13,IF(N3161&lt;Premissas!$B$9,Premissas!$B$14,IF(N3161&lt;Premissas!$B$10,Premissas!$B$15,IF(N3161&lt;Premissas!$B$11,Premissas!$B$16,IF(N3161&lt;Premissas!$B$12,Premissas!$B$17,Premissas!$B$18)))))</f>
        <v/>
      </c>
      <c r="Q3161" s="5">
        <f>IFERROR(P3161/Premissas!$B$4,0)</f>
        <v/>
      </c>
    </row>
    <row r="3162">
      <c r="A3162" s="2" t="n">
        <v>8</v>
      </c>
      <c r="B3162" s="2" t="n">
        <v>1965</v>
      </c>
      <c r="C3162" s="2" t="inlineStr">
        <is>
          <t>RECEBIMENTO</t>
        </is>
      </c>
      <c r="D3162" s="2" t="inlineStr">
        <is>
          <t>5628903</t>
        </is>
      </c>
      <c r="E3162" s="2" t="inlineStr">
        <is>
          <t>Willian Kauan Brandao Da Silva</t>
        </is>
      </c>
      <c r="F3162" s="2" t="n">
        <v>1</v>
      </c>
      <c r="G3162" s="2" t="n">
        <v>6.67</v>
      </c>
      <c r="H3162" s="2" t="n">
        <v>0</v>
      </c>
      <c r="I3162" s="2" t="n">
        <v>0</v>
      </c>
      <c r="J3162" s="2" t="inlineStr">
        <is>
          <t>GPA</t>
        </is>
      </c>
      <c r="K3162" s="2">
        <f>IF(I3162&lt;&gt;"",I3162,IFERROR(INDEX(Base!$I:$I,MATCH(1,(Base!$C:$C=C3162)*(Base!$I:$I&lt;&gt;""),0)),0))</f>
        <v/>
      </c>
      <c r="L3162" s="2">
        <f>IF(AND(I3162="",K3162&gt;0),"SIM","NÃO")</f>
        <v/>
      </c>
      <c r="M3162" s="2">
        <f>IF(ISNUMBER(SEARCH("SEPARA",UPPER(C3162))),"NÃO","SIM")</f>
        <v/>
      </c>
      <c r="N3162" s="2">
        <f>IFERROR(H3162/K3162,0)</f>
        <v/>
      </c>
      <c r="O3162" s="2">
        <f>IF(M3162="NÃO","EXCLUÍDO",IF(N3162&lt;Premissas!$B$8,"&lt; 1,00",IF(N3162&lt;Premissas!$B$9,"1,00 – 1,19",IF(N3162&lt;Premissas!$B$10,"1,20 – 1,39",IF(N3162&lt;Premissas!$B$11,"1,40 – 1,59",IF(N3162&lt;Premissas!$B$12,"1,60 – 1,99","≥ 2,00"))))))</f>
        <v/>
      </c>
      <c r="P3162" s="5">
        <f>IF(OR(M3162="NÃO",N3162&lt;Premissas!$B$8),Premissas!$B$13,IF(N3162&lt;Premissas!$B$9,Premissas!$B$14,IF(N3162&lt;Premissas!$B$10,Premissas!$B$15,IF(N3162&lt;Premissas!$B$11,Premissas!$B$16,IF(N3162&lt;Premissas!$B$12,Premissas!$B$17,Premissas!$B$18)))))</f>
        <v/>
      </c>
      <c r="Q3162" s="5">
        <f>IFERROR(P3162/Premissas!$B$4,0)</f>
        <v/>
      </c>
    </row>
    <row r="3163">
      <c r="A3163" s="2" t="n">
        <v>8</v>
      </c>
      <c r="B3163" s="2" t="n">
        <v>1965</v>
      </c>
      <c r="C3163" s="2" t="inlineStr">
        <is>
          <t>SEPARACAO</t>
        </is>
      </c>
      <c r="D3163" s="2" t="inlineStr">
        <is>
          <t>5633451</t>
        </is>
      </c>
      <c r="E3163" s="2" t="inlineStr">
        <is>
          <t>Jessica Amanda Santos Constantino Da Silva</t>
        </is>
      </c>
      <c r="F3163" s="2" t="n">
        <v>4306</v>
      </c>
      <c r="G3163" s="2" t="n">
        <v>72.45</v>
      </c>
      <c r="H3163" s="2" t="n">
        <v>59</v>
      </c>
      <c r="I3163" s="2" t="n">
        <v/>
      </c>
      <c r="J3163" s="2" t="inlineStr">
        <is>
          <t>GPA</t>
        </is>
      </c>
      <c r="K3163" s="2">
        <f>IF(I3163&lt;&gt;"",I3163,IFERROR(INDEX(Base!$I:$I,MATCH(1,(Base!$C:$C=C3163)*(Base!$I:$I&lt;&gt;""),0)),0))</f>
        <v/>
      </c>
      <c r="L3163" s="2">
        <f>IF(AND(I3163="",K3163&gt;0),"SIM","NÃO")</f>
        <v/>
      </c>
      <c r="M3163" s="2">
        <f>IF(ISNUMBER(SEARCH("SEPARA",UPPER(C3163))),"NÃO","SIM")</f>
        <v/>
      </c>
      <c r="N3163" s="2">
        <f>IFERROR(H3163/K3163,0)</f>
        <v/>
      </c>
      <c r="O3163" s="2">
        <f>IF(M3163="NÃO","EXCLUÍDO",IF(N3163&lt;Premissas!$B$8,"&lt; 1,00",IF(N3163&lt;Premissas!$B$9,"1,00 – 1,19",IF(N3163&lt;Premissas!$B$10,"1,20 – 1,39",IF(N3163&lt;Premissas!$B$11,"1,40 – 1,59",IF(N3163&lt;Premissas!$B$12,"1,60 – 1,99","≥ 2,00"))))))</f>
        <v/>
      </c>
      <c r="P3163" s="5">
        <f>IF(OR(M3163="NÃO",N3163&lt;Premissas!$B$8),Premissas!$B$13,IF(N3163&lt;Premissas!$B$9,Premissas!$B$14,IF(N3163&lt;Premissas!$B$10,Premissas!$B$15,IF(N3163&lt;Premissas!$B$11,Premissas!$B$16,IF(N3163&lt;Premissas!$B$12,Premissas!$B$17,Premissas!$B$18)))))</f>
        <v/>
      </c>
      <c r="Q3163" s="5">
        <f>IFERROR(P3163/Premissas!$B$4,0)</f>
        <v/>
      </c>
    </row>
    <row r="3164">
      <c r="A3164" s="2" t="n">
        <v>8</v>
      </c>
      <c r="B3164" s="2" t="n">
        <v>1965</v>
      </c>
      <c r="C3164" s="2" t="inlineStr">
        <is>
          <t>SEPARACAO</t>
        </is>
      </c>
      <c r="D3164" s="2" t="inlineStr">
        <is>
          <t>5634806</t>
        </is>
      </c>
      <c r="E3164" s="2" t="inlineStr">
        <is>
          <t>KEYTH LIMA DE FONSECA</t>
        </is>
      </c>
      <c r="F3164" s="2" t="n">
        <v>3767</v>
      </c>
      <c r="G3164" s="2" t="n">
        <v>60.25</v>
      </c>
      <c r="H3164" s="2" t="n">
        <v>63</v>
      </c>
      <c r="I3164" s="2" t="n">
        <v/>
      </c>
      <c r="J3164" s="2" t="inlineStr">
        <is>
          <t>GPA</t>
        </is>
      </c>
      <c r="K3164" s="2">
        <f>IF(I3164&lt;&gt;"",I3164,IFERROR(INDEX(Base!$I:$I,MATCH(1,(Base!$C:$C=C3164)*(Base!$I:$I&lt;&gt;""),0)),0))</f>
        <v/>
      </c>
      <c r="L3164" s="2">
        <f>IF(AND(I3164="",K3164&gt;0),"SIM","NÃO")</f>
        <v/>
      </c>
      <c r="M3164" s="2">
        <f>IF(ISNUMBER(SEARCH("SEPARA",UPPER(C3164))),"NÃO","SIM")</f>
        <v/>
      </c>
      <c r="N3164" s="2">
        <f>IFERROR(H3164/K3164,0)</f>
        <v/>
      </c>
      <c r="O3164" s="2">
        <f>IF(M3164="NÃO","EXCLUÍDO",IF(N3164&lt;Premissas!$B$8,"&lt; 1,00",IF(N3164&lt;Premissas!$B$9,"1,00 – 1,19",IF(N3164&lt;Premissas!$B$10,"1,20 – 1,39",IF(N3164&lt;Premissas!$B$11,"1,40 – 1,59",IF(N3164&lt;Premissas!$B$12,"1,60 – 1,99","≥ 2,00"))))))</f>
        <v/>
      </c>
      <c r="P3164" s="5">
        <f>IF(OR(M3164="NÃO",N3164&lt;Premissas!$B$8),Premissas!$B$13,IF(N3164&lt;Premissas!$B$9,Premissas!$B$14,IF(N3164&lt;Premissas!$B$10,Premissas!$B$15,IF(N3164&lt;Premissas!$B$11,Premissas!$B$16,IF(N3164&lt;Premissas!$B$12,Premissas!$B$17,Premissas!$B$18)))))</f>
        <v/>
      </c>
      <c r="Q3164" s="5">
        <f>IFERROR(P3164/Premissas!$B$4,0)</f>
        <v/>
      </c>
    </row>
    <row r="3165">
      <c r="A3165" s="2" t="n">
        <v>8</v>
      </c>
      <c r="B3165" s="2" t="n">
        <v>1965</v>
      </c>
      <c r="C3165" s="2" t="inlineStr">
        <is>
          <t>CARREGAMENTO</t>
        </is>
      </c>
      <c r="D3165" s="2" t="inlineStr">
        <is>
          <t>5639026</t>
        </is>
      </c>
      <c r="E3165" s="2" t="inlineStr">
        <is>
          <t>Guiveline Faustin</t>
        </is>
      </c>
      <c r="F3165" s="2" t="n">
        <v>1213</v>
      </c>
      <c r="G3165" s="2" t="n">
        <v>89.44</v>
      </c>
      <c r="H3165" s="2" t="n">
        <v>14</v>
      </c>
      <c r="I3165" s="2" t="n">
        <v>0</v>
      </c>
      <c r="J3165" s="2" t="inlineStr">
        <is>
          <t>GPA</t>
        </is>
      </c>
      <c r="K3165" s="2">
        <f>IF(I3165&lt;&gt;"",I3165,IFERROR(INDEX(Base!$I:$I,MATCH(1,(Base!$C:$C=C3165)*(Base!$I:$I&lt;&gt;""),0)),0))</f>
        <v/>
      </c>
      <c r="L3165" s="2">
        <f>IF(AND(I3165="",K3165&gt;0),"SIM","NÃO")</f>
        <v/>
      </c>
      <c r="M3165" s="2">
        <f>IF(ISNUMBER(SEARCH("SEPARA",UPPER(C3165))),"NÃO","SIM")</f>
        <v/>
      </c>
      <c r="N3165" s="2">
        <f>IFERROR(H3165/K3165,0)</f>
        <v/>
      </c>
      <c r="O3165" s="2">
        <f>IF(M3165="NÃO","EXCLUÍDO",IF(N3165&lt;Premissas!$B$8,"&lt; 1,00",IF(N3165&lt;Premissas!$B$9,"1,00 – 1,19",IF(N3165&lt;Premissas!$B$10,"1,20 – 1,39",IF(N3165&lt;Premissas!$B$11,"1,40 – 1,59",IF(N3165&lt;Premissas!$B$12,"1,60 – 1,99","≥ 2,00"))))))</f>
        <v/>
      </c>
      <c r="P3165" s="5">
        <f>IF(OR(M3165="NÃO",N3165&lt;Premissas!$B$8),Premissas!$B$13,IF(N3165&lt;Premissas!$B$9,Premissas!$B$14,IF(N3165&lt;Premissas!$B$10,Premissas!$B$15,IF(N3165&lt;Premissas!$B$11,Premissas!$B$16,IF(N3165&lt;Premissas!$B$12,Premissas!$B$17,Premissas!$B$18)))))</f>
        <v/>
      </c>
      <c r="Q3165" s="5">
        <f>IFERROR(P3165/Premissas!$B$4,0)</f>
        <v/>
      </c>
    </row>
    <row r="3166">
      <c r="A3166" s="2" t="n">
        <v>8</v>
      </c>
      <c r="B3166" s="2" t="n">
        <v>1965</v>
      </c>
      <c r="C3166" s="2" t="inlineStr">
        <is>
          <t>PUXADA RECEB</t>
        </is>
      </c>
      <c r="D3166" s="2" t="inlineStr">
        <is>
          <t>5639026</t>
        </is>
      </c>
      <c r="E3166" s="2" t="inlineStr">
        <is>
          <t>Guiveline Faustin</t>
        </is>
      </c>
      <c r="F3166" s="2" t="n">
        <v>121</v>
      </c>
      <c r="G3166" s="2" t="n">
        <v>1.18</v>
      </c>
      <c r="H3166" s="2" t="n">
        <v>103</v>
      </c>
      <c r="I3166" s="2" t="n">
        <v>0</v>
      </c>
      <c r="J3166" s="2" t="inlineStr">
        <is>
          <t>GPA</t>
        </is>
      </c>
      <c r="K3166" s="2">
        <f>IF(I3166&lt;&gt;"",I3166,IFERROR(INDEX(Base!$I:$I,MATCH(1,(Base!$C:$C=C3166)*(Base!$I:$I&lt;&gt;""),0)),0))</f>
        <v/>
      </c>
      <c r="L3166" s="2">
        <f>IF(AND(I3166="",K3166&gt;0),"SIM","NÃO")</f>
        <v/>
      </c>
      <c r="M3166" s="2">
        <f>IF(ISNUMBER(SEARCH("SEPARA",UPPER(C3166))),"NÃO","SIM")</f>
        <v/>
      </c>
      <c r="N3166" s="2">
        <f>IFERROR(H3166/K3166,0)</f>
        <v/>
      </c>
      <c r="O3166" s="2">
        <f>IF(M3166="NÃO","EXCLUÍDO",IF(N3166&lt;Premissas!$B$8,"&lt; 1,00",IF(N3166&lt;Premissas!$B$9,"1,00 – 1,19",IF(N3166&lt;Premissas!$B$10,"1,20 – 1,39",IF(N3166&lt;Premissas!$B$11,"1,40 – 1,59",IF(N3166&lt;Premissas!$B$12,"1,60 – 1,99","≥ 2,00"))))))</f>
        <v/>
      </c>
      <c r="P3166" s="5">
        <f>IF(OR(M3166="NÃO",N3166&lt;Premissas!$B$8),Premissas!$B$13,IF(N3166&lt;Premissas!$B$9,Premissas!$B$14,IF(N3166&lt;Premissas!$B$10,Premissas!$B$15,IF(N3166&lt;Premissas!$B$11,Premissas!$B$16,IF(N3166&lt;Premissas!$B$12,Premissas!$B$17,Premissas!$B$18)))))</f>
        <v/>
      </c>
      <c r="Q3166" s="5">
        <f>IFERROR(P3166/Premissas!$B$4,0)</f>
        <v/>
      </c>
    </row>
    <row r="3167">
      <c r="A3167" s="2" t="n">
        <v>8</v>
      </c>
      <c r="B3167" s="2" t="n">
        <v>1965</v>
      </c>
      <c r="C3167" s="2" t="inlineStr">
        <is>
          <t>SEPARACAO</t>
        </is>
      </c>
      <c r="D3167" s="2" t="inlineStr">
        <is>
          <t>5639026</t>
        </is>
      </c>
      <c r="E3167" s="2" t="inlineStr">
        <is>
          <t>Guiveline Faustin</t>
        </is>
      </c>
      <c r="F3167" s="2" t="n">
        <v>996</v>
      </c>
      <c r="G3167" s="2" t="n">
        <v>18.4</v>
      </c>
      <c r="H3167" s="2" t="n">
        <v>54</v>
      </c>
      <c r="I3167" s="2" t="n">
        <v/>
      </c>
      <c r="J3167" s="2" t="inlineStr">
        <is>
          <t>GPA</t>
        </is>
      </c>
      <c r="K3167" s="2">
        <f>IF(I3167&lt;&gt;"",I3167,IFERROR(INDEX(Base!$I:$I,MATCH(1,(Base!$C:$C=C3167)*(Base!$I:$I&lt;&gt;""),0)),0))</f>
        <v/>
      </c>
      <c r="L3167" s="2">
        <f>IF(AND(I3167="",K3167&gt;0),"SIM","NÃO")</f>
        <v/>
      </c>
      <c r="M3167" s="2">
        <f>IF(ISNUMBER(SEARCH("SEPARA",UPPER(C3167))),"NÃO","SIM")</f>
        <v/>
      </c>
      <c r="N3167" s="2">
        <f>IFERROR(H3167/K3167,0)</f>
        <v/>
      </c>
      <c r="O3167" s="2">
        <f>IF(M3167="NÃO","EXCLUÍDO",IF(N3167&lt;Premissas!$B$8,"&lt; 1,00",IF(N3167&lt;Premissas!$B$9,"1,00 – 1,19",IF(N3167&lt;Premissas!$B$10,"1,20 – 1,39",IF(N3167&lt;Premissas!$B$11,"1,40 – 1,59",IF(N3167&lt;Premissas!$B$12,"1,60 – 1,99","≥ 2,00"))))))</f>
        <v/>
      </c>
      <c r="P3167" s="5">
        <f>IF(OR(M3167="NÃO",N3167&lt;Premissas!$B$8),Premissas!$B$13,IF(N3167&lt;Premissas!$B$9,Premissas!$B$14,IF(N3167&lt;Premissas!$B$10,Premissas!$B$15,IF(N3167&lt;Premissas!$B$11,Premissas!$B$16,IF(N3167&lt;Premissas!$B$12,Premissas!$B$17,Premissas!$B$18)))))</f>
        <v/>
      </c>
      <c r="Q3167" s="5">
        <f>IFERROR(P3167/Premissas!$B$4,0)</f>
        <v/>
      </c>
    </row>
    <row r="3168">
      <c r="A3168" s="2" t="n">
        <v>8</v>
      </c>
      <c r="B3168" s="2" t="n">
        <v>1965</v>
      </c>
      <c r="C3168" s="2" t="inlineStr">
        <is>
          <t>PUXADA RECEB</t>
        </is>
      </c>
      <c r="D3168" s="2" t="inlineStr">
        <is>
          <t>5646367</t>
        </is>
      </c>
      <c r="E3168" s="2" t="inlineStr">
        <is>
          <t>Niuma Cabral Pereira</t>
        </is>
      </c>
      <c r="F3168" s="2" t="n">
        <v>2374</v>
      </c>
      <c r="G3168" s="2" t="n">
        <v>110.94</v>
      </c>
      <c r="H3168" s="2" t="n">
        <v>21</v>
      </c>
      <c r="I3168" s="2" t="n">
        <v>0</v>
      </c>
      <c r="J3168" s="2" t="inlineStr">
        <is>
          <t>GPA</t>
        </is>
      </c>
      <c r="K3168" s="2">
        <f>IF(I3168&lt;&gt;"",I3168,IFERROR(INDEX(Base!$I:$I,MATCH(1,(Base!$C:$C=C3168)*(Base!$I:$I&lt;&gt;""),0)),0))</f>
        <v/>
      </c>
      <c r="L3168" s="2">
        <f>IF(AND(I3168="",K3168&gt;0),"SIM","NÃO")</f>
        <v/>
      </c>
      <c r="M3168" s="2">
        <f>IF(ISNUMBER(SEARCH("SEPARA",UPPER(C3168))),"NÃO","SIM")</f>
        <v/>
      </c>
      <c r="N3168" s="2">
        <f>IFERROR(H3168/K3168,0)</f>
        <v/>
      </c>
      <c r="O3168" s="2">
        <f>IF(M3168="NÃO","EXCLUÍDO",IF(N3168&lt;Premissas!$B$8,"&lt; 1,00",IF(N3168&lt;Premissas!$B$9,"1,00 – 1,19",IF(N3168&lt;Premissas!$B$10,"1,20 – 1,39",IF(N3168&lt;Premissas!$B$11,"1,40 – 1,59",IF(N3168&lt;Premissas!$B$12,"1,60 – 1,99","≥ 2,00"))))))</f>
        <v/>
      </c>
      <c r="P3168" s="5">
        <f>IF(OR(M3168="NÃO",N3168&lt;Premissas!$B$8),Premissas!$B$13,IF(N3168&lt;Premissas!$B$9,Premissas!$B$14,IF(N3168&lt;Premissas!$B$10,Premissas!$B$15,IF(N3168&lt;Premissas!$B$11,Premissas!$B$16,IF(N3168&lt;Premissas!$B$12,Premissas!$B$17,Premissas!$B$18)))))</f>
        <v/>
      </c>
      <c r="Q3168" s="5">
        <f>IFERROR(P3168/Premissas!$B$4,0)</f>
        <v/>
      </c>
    </row>
    <row r="3169">
      <c r="A3169" s="2" t="n">
        <v>8</v>
      </c>
      <c r="B3169" s="2" t="n">
        <v>1965</v>
      </c>
      <c r="C3169" s="2" t="inlineStr">
        <is>
          <t>SEPARACAO</t>
        </is>
      </c>
      <c r="D3169" s="2" t="inlineStr">
        <is>
          <t>5646367</t>
        </is>
      </c>
      <c r="E3169" s="2" t="inlineStr">
        <is>
          <t>Niuma Cabral Pereira</t>
        </is>
      </c>
      <c r="F3169" s="2" t="n">
        <v>574</v>
      </c>
      <c r="G3169" s="2" t="n">
        <v>6.26</v>
      </c>
      <c r="H3169" s="2" t="n">
        <v>92</v>
      </c>
      <c r="I3169" s="2" t="n">
        <v/>
      </c>
      <c r="J3169" s="2" t="inlineStr">
        <is>
          <t>GPA</t>
        </is>
      </c>
      <c r="K3169" s="2">
        <f>IF(I3169&lt;&gt;"",I3169,IFERROR(INDEX(Base!$I:$I,MATCH(1,(Base!$C:$C=C3169)*(Base!$I:$I&lt;&gt;""),0)),0))</f>
        <v/>
      </c>
      <c r="L3169" s="2">
        <f>IF(AND(I3169="",K3169&gt;0),"SIM","NÃO")</f>
        <v/>
      </c>
      <c r="M3169" s="2">
        <f>IF(ISNUMBER(SEARCH("SEPARA",UPPER(C3169))),"NÃO","SIM")</f>
        <v/>
      </c>
      <c r="N3169" s="2">
        <f>IFERROR(H3169/K3169,0)</f>
        <v/>
      </c>
      <c r="O3169" s="2">
        <f>IF(M3169="NÃO","EXCLUÍDO",IF(N3169&lt;Premissas!$B$8,"&lt; 1,00",IF(N3169&lt;Premissas!$B$9,"1,00 – 1,19",IF(N3169&lt;Premissas!$B$10,"1,20 – 1,39",IF(N3169&lt;Premissas!$B$11,"1,40 – 1,59",IF(N3169&lt;Premissas!$B$12,"1,60 – 1,99","≥ 2,00"))))))</f>
        <v/>
      </c>
      <c r="P3169" s="5">
        <f>IF(OR(M3169="NÃO",N3169&lt;Premissas!$B$8),Premissas!$B$13,IF(N3169&lt;Premissas!$B$9,Premissas!$B$14,IF(N3169&lt;Premissas!$B$10,Premissas!$B$15,IF(N3169&lt;Premissas!$B$11,Premissas!$B$16,IF(N3169&lt;Premissas!$B$12,Premissas!$B$17,Premissas!$B$18)))))</f>
        <v/>
      </c>
      <c r="Q3169" s="5">
        <f>IFERROR(P3169/Premissas!$B$4,0)</f>
        <v/>
      </c>
    </row>
    <row r="3170">
      <c r="A3170" s="2" t="n">
        <v>8</v>
      </c>
      <c r="B3170" s="2" t="n">
        <v>1965</v>
      </c>
      <c r="C3170" s="2" t="inlineStr">
        <is>
          <t>SEPARACAO</t>
        </is>
      </c>
      <c r="D3170" s="2" t="inlineStr">
        <is>
          <t>5648904</t>
        </is>
      </c>
      <c r="E3170" s="2" t="inlineStr">
        <is>
          <t>Jorge Luis Pineiro Lezcano</t>
        </is>
      </c>
      <c r="F3170" s="2" t="n">
        <v>747</v>
      </c>
      <c r="G3170" s="2" t="n">
        <v>18.11</v>
      </c>
      <c r="H3170" s="2" t="n">
        <v>41</v>
      </c>
      <c r="I3170" s="2" t="n">
        <v/>
      </c>
      <c r="J3170" s="2" t="inlineStr">
        <is>
          <t>GPA</t>
        </is>
      </c>
      <c r="K3170" s="2">
        <f>IF(I3170&lt;&gt;"",I3170,IFERROR(INDEX(Base!$I:$I,MATCH(1,(Base!$C:$C=C3170)*(Base!$I:$I&lt;&gt;""),0)),0))</f>
        <v/>
      </c>
      <c r="L3170" s="2">
        <f>IF(AND(I3170="",K3170&gt;0),"SIM","NÃO")</f>
        <v/>
      </c>
      <c r="M3170" s="2">
        <f>IF(ISNUMBER(SEARCH("SEPARA",UPPER(C3170))),"NÃO","SIM")</f>
        <v/>
      </c>
      <c r="N3170" s="2">
        <f>IFERROR(H3170/K3170,0)</f>
        <v/>
      </c>
      <c r="O3170" s="2">
        <f>IF(M3170="NÃO","EXCLUÍDO",IF(N3170&lt;Premissas!$B$8,"&lt; 1,00",IF(N3170&lt;Premissas!$B$9,"1,00 – 1,19",IF(N3170&lt;Premissas!$B$10,"1,20 – 1,39",IF(N3170&lt;Premissas!$B$11,"1,40 – 1,59",IF(N3170&lt;Premissas!$B$12,"1,60 – 1,99","≥ 2,00"))))))</f>
        <v/>
      </c>
      <c r="P3170" s="5">
        <f>IF(OR(M3170="NÃO",N3170&lt;Premissas!$B$8),Premissas!$B$13,IF(N3170&lt;Premissas!$B$9,Premissas!$B$14,IF(N3170&lt;Premissas!$B$10,Premissas!$B$15,IF(N3170&lt;Premissas!$B$11,Premissas!$B$16,IF(N3170&lt;Premissas!$B$12,Premissas!$B$17,Premissas!$B$18)))))</f>
        <v/>
      </c>
      <c r="Q3170" s="5">
        <f>IFERROR(P3170/Premissas!$B$4,0)</f>
        <v/>
      </c>
    </row>
    <row r="3171">
      <c r="A3171" s="2" t="n">
        <v>8</v>
      </c>
      <c r="B3171" s="2" t="n">
        <v>1965</v>
      </c>
      <c r="C3171" s="2" t="inlineStr">
        <is>
          <t>PUXADA RECEB</t>
        </is>
      </c>
      <c r="D3171" s="2" t="inlineStr">
        <is>
          <t>5650690</t>
        </is>
      </c>
      <c r="E3171" s="2" t="inlineStr">
        <is>
          <t>ANDRE LUIZ</t>
        </is>
      </c>
      <c r="F3171" s="2" t="n">
        <v>1686</v>
      </c>
      <c r="G3171" s="2" t="n">
        <v>130.7</v>
      </c>
      <c r="H3171" s="2" t="n">
        <v>13</v>
      </c>
      <c r="I3171" s="2" t="n">
        <v>0</v>
      </c>
      <c r="J3171" s="2" t="inlineStr">
        <is>
          <t>GPA</t>
        </is>
      </c>
      <c r="K3171" s="2">
        <f>IF(I3171&lt;&gt;"",I3171,IFERROR(INDEX(Base!$I:$I,MATCH(1,(Base!$C:$C=C3171)*(Base!$I:$I&lt;&gt;""),0)),0))</f>
        <v/>
      </c>
      <c r="L3171" s="2">
        <f>IF(AND(I3171="",K3171&gt;0),"SIM","NÃO")</f>
        <v/>
      </c>
      <c r="M3171" s="2">
        <f>IF(ISNUMBER(SEARCH("SEPARA",UPPER(C3171))),"NÃO","SIM")</f>
        <v/>
      </c>
      <c r="N3171" s="2">
        <f>IFERROR(H3171/K3171,0)</f>
        <v/>
      </c>
      <c r="O3171" s="2">
        <f>IF(M3171="NÃO","EXCLUÍDO",IF(N3171&lt;Premissas!$B$8,"&lt; 1,00",IF(N3171&lt;Premissas!$B$9,"1,00 – 1,19",IF(N3171&lt;Premissas!$B$10,"1,20 – 1,39",IF(N3171&lt;Premissas!$B$11,"1,40 – 1,59",IF(N3171&lt;Premissas!$B$12,"1,60 – 1,99","≥ 2,00"))))))</f>
        <v/>
      </c>
      <c r="P3171" s="5">
        <f>IF(OR(M3171="NÃO",N3171&lt;Premissas!$B$8),Premissas!$B$13,IF(N3171&lt;Premissas!$B$9,Premissas!$B$14,IF(N3171&lt;Premissas!$B$10,Premissas!$B$15,IF(N3171&lt;Premissas!$B$11,Premissas!$B$16,IF(N3171&lt;Premissas!$B$12,Premissas!$B$17,Premissas!$B$18)))))</f>
        <v/>
      </c>
      <c r="Q3171" s="5">
        <f>IFERROR(P3171/Premissas!$B$4,0)</f>
        <v/>
      </c>
    </row>
    <row r="3172">
      <c r="A3172" s="2" t="n">
        <v>8</v>
      </c>
      <c r="B3172" s="2" t="n">
        <v>1965</v>
      </c>
      <c r="C3172" s="2" t="inlineStr">
        <is>
          <t>RECEBIMENTO</t>
        </is>
      </c>
      <c r="D3172" s="2" t="inlineStr">
        <is>
          <t>5650690</t>
        </is>
      </c>
      <c r="E3172" s="2" t="inlineStr">
        <is>
          <t>ANDRE LUIZ</t>
        </is>
      </c>
      <c r="F3172" s="2" t="n">
        <v>2</v>
      </c>
      <c r="G3172" s="2" t="n">
        <v>0.21</v>
      </c>
      <c r="H3172" s="2" t="n">
        <v>10</v>
      </c>
      <c r="I3172" s="2" t="n">
        <v>0</v>
      </c>
      <c r="J3172" s="2" t="inlineStr">
        <is>
          <t>GPA</t>
        </is>
      </c>
      <c r="K3172" s="2">
        <f>IF(I3172&lt;&gt;"",I3172,IFERROR(INDEX(Base!$I:$I,MATCH(1,(Base!$C:$C=C3172)*(Base!$I:$I&lt;&gt;""),0)),0))</f>
        <v/>
      </c>
      <c r="L3172" s="2">
        <f>IF(AND(I3172="",K3172&gt;0),"SIM","NÃO")</f>
        <v/>
      </c>
      <c r="M3172" s="2">
        <f>IF(ISNUMBER(SEARCH("SEPARA",UPPER(C3172))),"NÃO","SIM")</f>
        <v/>
      </c>
      <c r="N3172" s="2">
        <f>IFERROR(H3172/K3172,0)</f>
        <v/>
      </c>
      <c r="O3172" s="2">
        <f>IF(M3172="NÃO","EXCLUÍDO",IF(N3172&lt;Premissas!$B$8,"&lt; 1,00",IF(N3172&lt;Premissas!$B$9,"1,00 – 1,19",IF(N3172&lt;Premissas!$B$10,"1,20 – 1,39",IF(N3172&lt;Premissas!$B$11,"1,40 – 1,59",IF(N3172&lt;Premissas!$B$12,"1,60 – 1,99","≥ 2,00"))))))</f>
        <v/>
      </c>
      <c r="P3172" s="5">
        <f>IF(OR(M3172="NÃO",N3172&lt;Premissas!$B$8),Premissas!$B$13,IF(N3172&lt;Premissas!$B$9,Premissas!$B$14,IF(N3172&lt;Premissas!$B$10,Premissas!$B$15,IF(N3172&lt;Premissas!$B$11,Premissas!$B$16,IF(N3172&lt;Premissas!$B$12,Premissas!$B$17,Premissas!$B$18)))))</f>
        <v/>
      </c>
      <c r="Q3172" s="5">
        <f>IFERROR(P3172/Premissas!$B$4,0)</f>
        <v/>
      </c>
    </row>
    <row r="3173">
      <c r="A3173" s="2" t="n">
        <v>8</v>
      </c>
      <c r="B3173" s="2" t="n">
        <v>1965</v>
      </c>
      <c r="C3173" s="2" t="inlineStr">
        <is>
          <t>SEPARACAO</t>
        </is>
      </c>
      <c r="D3173" s="2" t="inlineStr">
        <is>
          <t>5650690</t>
        </is>
      </c>
      <c r="E3173" s="2" t="inlineStr">
        <is>
          <t>ANDRE LUIZ</t>
        </is>
      </c>
      <c r="F3173" s="2" t="n">
        <v>606</v>
      </c>
      <c r="G3173" s="2" t="n">
        <v>23.67</v>
      </c>
      <c r="H3173" s="2" t="n">
        <v>26</v>
      </c>
      <c r="I3173" s="2" t="n">
        <v/>
      </c>
      <c r="J3173" s="2" t="inlineStr">
        <is>
          <t>GPA</t>
        </is>
      </c>
      <c r="K3173" s="2">
        <f>IF(I3173&lt;&gt;"",I3173,IFERROR(INDEX(Base!$I:$I,MATCH(1,(Base!$C:$C=C3173)*(Base!$I:$I&lt;&gt;""),0)),0))</f>
        <v/>
      </c>
      <c r="L3173" s="2">
        <f>IF(AND(I3173="",K3173&gt;0),"SIM","NÃO")</f>
        <v/>
      </c>
      <c r="M3173" s="2">
        <f>IF(ISNUMBER(SEARCH("SEPARA",UPPER(C3173))),"NÃO","SIM")</f>
        <v/>
      </c>
      <c r="N3173" s="2">
        <f>IFERROR(H3173/K3173,0)</f>
        <v/>
      </c>
      <c r="O3173" s="2">
        <f>IF(M3173="NÃO","EXCLUÍDO",IF(N3173&lt;Premissas!$B$8,"&lt; 1,00",IF(N3173&lt;Premissas!$B$9,"1,00 – 1,19",IF(N3173&lt;Premissas!$B$10,"1,20 – 1,39",IF(N3173&lt;Premissas!$B$11,"1,40 – 1,59",IF(N3173&lt;Premissas!$B$12,"1,60 – 1,99","≥ 2,00"))))))</f>
        <v/>
      </c>
      <c r="P3173" s="5">
        <f>IF(OR(M3173="NÃO",N3173&lt;Premissas!$B$8),Premissas!$B$13,IF(N3173&lt;Premissas!$B$9,Premissas!$B$14,IF(N3173&lt;Premissas!$B$10,Premissas!$B$15,IF(N3173&lt;Premissas!$B$11,Premissas!$B$16,IF(N3173&lt;Premissas!$B$12,Premissas!$B$17,Premissas!$B$18)))))</f>
        <v/>
      </c>
      <c r="Q3173" s="5">
        <f>IFERROR(P3173/Premissas!$B$4,0)</f>
        <v/>
      </c>
    </row>
    <row r="3174">
      <c r="A3174" s="2" t="n">
        <v>8</v>
      </c>
      <c r="B3174" s="2" t="n">
        <v>1965</v>
      </c>
      <c r="C3174" s="2" t="inlineStr">
        <is>
          <t>PUXADA RECEB</t>
        </is>
      </c>
      <c r="D3174" s="2" t="inlineStr">
        <is>
          <t>5656036</t>
        </is>
      </c>
      <c r="E3174" s="2" t="inlineStr">
        <is>
          <t>DIOGO MORAES</t>
        </is>
      </c>
      <c r="F3174" s="2" t="n">
        <v>29</v>
      </c>
      <c r="G3174" s="2" t="n">
        <v>7.88</v>
      </c>
      <c r="H3174" s="2" t="n">
        <v>4</v>
      </c>
      <c r="I3174" s="2" t="n">
        <v>0</v>
      </c>
      <c r="J3174" s="2" t="inlineStr">
        <is>
          <t>GPA</t>
        </is>
      </c>
      <c r="K3174" s="2">
        <f>IF(I3174&lt;&gt;"",I3174,IFERROR(INDEX(Base!$I:$I,MATCH(1,(Base!$C:$C=C3174)*(Base!$I:$I&lt;&gt;""),0)),0))</f>
        <v/>
      </c>
      <c r="L3174" s="2">
        <f>IF(AND(I3174="",K3174&gt;0),"SIM","NÃO")</f>
        <v/>
      </c>
      <c r="M3174" s="2">
        <f>IF(ISNUMBER(SEARCH("SEPARA",UPPER(C3174))),"NÃO","SIM")</f>
        <v/>
      </c>
      <c r="N3174" s="2">
        <f>IFERROR(H3174/K3174,0)</f>
        <v/>
      </c>
      <c r="O3174" s="2">
        <f>IF(M3174="NÃO","EXCLUÍDO",IF(N3174&lt;Premissas!$B$8,"&lt; 1,00",IF(N3174&lt;Premissas!$B$9,"1,00 – 1,19",IF(N3174&lt;Premissas!$B$10,"1,20 – 1,39",IF(N3174&lt;Premissas!$B$11,"1,40 – 1,59",IF(N3174&lt;Premissas!$B$12,"1,60 – 1,99","≥ 2,00"))))))</f>
        <v/>
      </c>
      <c r="P3174" s="5">
        <f>IF(OR(M3174="NÃO",N3174&lt;Premissas!$B$8),Premissas!$B$13,IF(N3174&lt;Premissas!$B$9,Premissas!$B$14,IF(N3174&lt;Premissas!$B$10,Premissas!$B$15,IF(N3174&lt;Premissas!$B$11,Premissas!$B$16,IF(N3174&lt;Premissas!$B$12,Premissas!$B$17,Premissas!$B$18)))))</f>
        <v/>
      </c>
      <c r="Q3174" s="5">
        <f>IFERROR(P3174/Premissas!$B$4,0)</f>
        <v/>
      </c>
    </row>
    <row r="3175">
      <c r="A3175" s="2" t="n">
        <v>8</v>
      </c>
      <c r="B3175" s="2" t="n">
        <v>1965</v>
      </c>
      <c r="C3175" s="2" t="inlineStr">
        <is>
          <t>ATIVIDADE OP. EMP.</t>
        </is>
      </c>
      <c r="D3175" s="2" t="inlineStr">
        <is>
          <t>565732</t>
        </is>
      </c>
      <c r="E3175" s="2" t="inlineStr">
        <is>
          <t>TIAGO RODRIGUES MADUREIRA</t>
        </is>
      </c>
      <c r="F3175" s="2" t="n">
        <v>1153</v>
      </c>
      <c r="G3175" s="2" t="n">
        <v>162.32</v>
      </c>
      <c r="H3175" s="2" t="n">
        <v>7</v>
      </c>
      <c r="I3175" s="2" t="n">
        <v>0</v>
      </c>
      <c r="J3175" s="2" t="inlineStr">
        <is>
          <t>GPA</t>
        </is>
      </c>
      <c r="K3175" s="2">
        <f>IF(I3175&lt;&gt;"",I3175,IFERROR(INDEX(Base!$I:$I,MATCH(1,(Base!$C:$C=C3175)*(Base!$I:$I&lt;&gt;""),0)),0))</f>
        <v/>
      </c>
      <c r="L3175" s="2">
        <f>IF(AND(I3175="",K3175&gt;0),"SIM","NÃO")</f>
        <v/>
      </c>
      <c r="M3175" s="2">
        <f>IF(ISNUMBER(SEARCH("SEPARA",UPPER(C3175))),"NÃO","SIM")</f>
        <v/>
      </c>
      <c r="N3175" s="2">
        <f>IFERROR(H3175/K3175,0)</f>
        <v/>
      </c>
      <c r="O3175" s="2">
        <f>IF(M3175="NÃO","EXCLUÍDO",IF(N3175&lt;Premissas!$B$8,"&lt; 1,00",IF(N3175&lt;Premissas!$B$9,"1,00 – 1,19",IF(N3175&lt;Premissas!$B$10,"1,20 – 1,39",IF(N3175&lt;Premissas!$B$11,"1,40 – 1,59",IF(N3175&lt;Premissas!$B$12,"1,60 – 1,99","≥ 2,00"))))))</f>
        <v/>
      </c>
      <c r="P3175" s="5">
        <f>IF(OR(M3175="NÃO",N3175&lt;Premissas!$B$8),Premissas!$B$13,IF(N3175&lt;Premissas!$B$9,Premissas!$B$14,IF(N3175&lt;Premissas!$B$10,Premissas!$B$15,IF(N3175&lt;Premissas!$B$11,Premissas!$B$16,IF(N3175&lt;Premissas!$B$12,Premissas!$B$17,Premissas!$B$18)))))</f>
        <v/>
      </c>
      <c r="Q3175" s="5">
        <f>IFERROR(P3175/Premissas!$B$4,0)</f>
        <v/>
      </c>
    </row>
    <row r="3176">
      <c r="A3176" s="2" t="n">
        <v>8</v>
      </c>
      <c r="B3176" s="2" t="n">
        <v>1965</v>
      </c>
      <c r="C3176" s="2" t="inlineStr">
        <is>
          <t>PUXADA RECEB</t>
        </is>
      </c>
      <c r="D3176" s="2" t="inlineStr">
        <is>
          <t>5659060</t>
        </is>
      </c>
      <c r="E3176" s="2" t="inlineStr">
        <is>
          <t>Natalia Biscaro Jose</t>
        </is>
      </c>
      <c r="F3176" s="2" t="n">
        <v>2264</v>
      </c>
      <c r="G3176" s="2" t="n">
        <v>123</v>
      </c>
      <c r="H3176" s="2" t="n">
        <v>18</v>
      </c>
      <c r="I3176" s="2" t="n">
        <v>0</v>
      </c>
      <c r="J3176" s="2" t="inlineStr">
        <is>
          <t>GPA</t>
        </is>
      </c>
      <c r="K3176" s="2">
        <f>IF(I3176&lt;&gt;"",I3176,IFERROR(INDEX(Base!$I:$I,MATCH(1,(Base!$C:$C=C3176)*(Base!$I:$I&lt;&gt;""),0)),0))</f>
        <v/>
      </c>
      <c r="L3176" s="2">
        <f>IF(AND(I3176="",K3176&gt;0),"SIM","NÃO")</f>
        <v/>
      </c>
      <c r="M3176" s="2">
        <f>IF(ISNUMBER(SEARCH("SEPARA",UPPER(C3176))),"NÃO","SIM")</f>
        <v/>
      </c>
      <c r="N3176" s="2">
        <f>IFERROR(H3176/K3176,0)</f>
        <v/>
      </c>
      <c r="O3176" s="2">
        <f>IF(M3176="NÃO","EXCLUÍDO",IF(N3176&lt;Premissas!$B$8,"&lt; 1,00",IF(N3176&lt;Premissas!$B$9,"1,00 – 1,19",IF(N3176&lt;Premissas!$B$10,"1,20 – 1,39",IF(N3176&lt;Premissas!$B$11,"1,40 – 1,59",IF(N3176&lt;Premissas!$B$12,"1,60 – 1,99","≥ 2,00"))))))</f>
        <v/>
      </c>
      <c r="P3176" s="5">
        <f>IF(OR(M3176="NÃO",N3176&lt;Premissas!$B$8),Premissas!$B$13,IF(N3176&lt;Premissas!$B$9,Premissas!$B$14,IF(N3176&lt;Premissas!$B$10,Premissas!$B$15,IF(N3176&lt;Premissas!$B$11,Premissas!$B$16,IF(N3176&lt;Premissas!$B$12,Premissas!$B$17,Premissas!$B$18)))))</f>
        <v/>
      </c>
      <c r="Q3176" s="5">
        <f>IFERROR(P3176/Premissas!$B$4,0)</f>
        <v/>
      </c>
    </row>
    <row r="3177">
      <c r="A3177" s="2" t="n">
        <v>8</v>
      </c>
      <c r="B3177" s="2" t="n">
        <v>1965</v>
      </c>
      <c r="C3177" s="2" t="inlineStr">
        <is>
          <t>SEPARACAO</t>
        </is>
      </c>
      <c r="D3177" s="2" t="inlineStr">
        <is>
          <t>5659060</t>
        </is>
      </c>
      <c r="E3177" s="2" t="inlineStr">
        <is>
          <t>Natalia Biscaro Jose</t>
        </is>
      </c>
      <c r="F3177" s="2" t="n">
        <v>625</v>
      </c>
      <c r="G3177" s="2" t="n">
        <v>9.06</v>
      </c>
      <c r="H3177" s="2" t="n">
        <v>69</v>
      </c>
      <c r="I3177" s="2" t="n">
        <v/>
      </c>
      <c r="J3177" s="2" t="inlineStr">
        <is>
          <t>GPA</t>
        </is>
      </c>
      <c r="K3177" s="2">
        <f>IF(I3177&lt;&gt;"",I3177,IFERROR(INDEX(Base!$I:$I,MATCH(1,(Base!$C:$C=C3177)*(Base!$I:$I&lt;&gt;""),0)),0))</f>
        <v/>
      </c>
      <c r="L3177" s="2">
        <f>IF(AND(I3177="",K3177&gt;0),"SIM","NÃO")</f>
        <v/>
      </c>
      <c r="M3177" s="2">
        <f>IF(ISNUMBER(SEARCH("SEPARA",UPPER(C3177))),"NÃO","SIM")</f>
        <v/>
      </c>
      <c r="N3177" s="2">
        <f>IFERROR(H3177/K3177,0)</f>
        <v/>
      </c>
      <c r="O3177" s="2">
        <f>IF(M3177="NÃO","EXCLUÍDO",IF(N3177&lt;Premissas!$B$8,"&lt; 1,00",IF(N3177&lt;Premissas!$B$9,"1,00 – 1,19",IF(N3177&lt;Premissas!$B$10,"1,20 – 1,39",IF(N3177&lt;Premissas!$B$11,"1,40 – 1,59",IF(N3177&lt;Premissas!$B$12,"1,60 – 1,99","≥ 2,00"))))))</f>
        <v/>
      </c>
      <c r="P3177" s="5">
        <f>IF(OR(M3177="NÃO",N3177&lt;Premissas!$B$8),Premissas!$B$13,IF(N3177&lt;Premissas!$B$9,Premissas!$B$14,IF(N3177&lt;Premissas!$B$10,Premissas!$B$15,IF(N3177&lt;Premissas!$B$11,Premissas!$B$16,IF(N3177&lt;Premissas!$B$12,Premissas!$B$17,Premissas!$B$18)))))</f>
        <v/>
      </c>
      <c r="Q3177" s="5">
        <f>IFERROR(P3177/Premissas!$B$4,0)</f>
        <v/>
      </c>
    </row>
    <row r="3178">
      <c r="A3178" s="2" t="n">
        <v>8</v>
      </c>
      <c r="B3178" s="2" t="n">
        <v>1965</v>
      </c>
      <c r="C3178" s="2" t="inlineStr">
        <is>
          <t>CARREGAMENTO</t>
        </is>
      </c>
      <c r="D3178" s="2" t="inlineStr">
        <is>
          <t>5659817</t>
        </is>
      </c>
      <c r="E3178" s="2" t="inlineStr">
        <is>
          <t>FELIPE ALVES</t>
        </is>
      </c>
      <c r="F3178" s="2" t="n">
        <v>2161</v>
      </c>
      <c r="G3178" s="2" t="n">
        <v>98.25</v>
      </c>
      <c r="H3178" s="2" t="n">
        <v>22</v>
      </c>
      <c r="I3178" s="2" t="n">
        <v>0</v>
      </c>
      <c r="J3178" s="2" t="inlineStr">
        <is>
          <t>GPA</t>
        </is>
      </c>
      <c r="K3178" s="2">
        <f>IF(I3178&lt;&gt;"",I3178,IFERROR(INDEX(Base!$I:$I,MATCH(1,(Base!$C:$C=C3178)*(Base!$I:$I&lt;&gt;""),0)),0))</f>
        <v/>
      </c>
      <c r="L3178" s="2">
        <f>IF(AND(I3178="",K3178&gt;0),"SIM","NÃO")</f>
        <v/>
      </c>
      <c r="M3178" s="2">
        <f>IF(ISNUMBER(SEARCH("SEPARA",UPPER(C3178))),"NÃO","SIM")</f>
        <v/>
      </c>
      <c r="N3178" s="2">
        <f>IFERROR(H3178/K3178,0)</f>
        <v/>
      </c>
      <c r="O3178" s="2">
        <f>IF(M3178="NÃO","EXCLUÍDO",IF(N3178&lt;Premissas!$B$8,"&lt; 1,00",IF(N3178&lt;Premissas!$B$9,"1,00 – 1,19",IF(N3178&lt;Premissas!$B$10,"1,20 – 1,39",IF(N3178&lt;Premissas!$B$11,"1,40 – 1,59",IF(N3178&lt;Premissas!$B$12,"1,60 – 1,99","≥ 2,00"))))))</f>
        <v/>
      </c>
      <c r="P3178" s="5">
        <f>IF(OR(M3178="NÃO",N3178&lt;Premissas!$B$8),Premissas!$B$13,IF(N3178&lt;Premissas!$B$9,Premissas!$B$14,IF(N3178&lt;Premissas!$B$10,Premissas!$B$15,IF(N3178&lt;Premissas!$B$11,Premissas!$B$16,IF(N3178&lt;Premissas!$B$12,Premissas!$B$17,Premissas!$B$18)))))</f>
        <v/>
      </c>
      <c r="Q3178" s="5">
        <f>IFERROR(P3178/Premissas!$B$4,0)</f>
        <v/>
      </c>
    </row>
    <row r="3179">
      <c r="A3179" s="2" t="n">
        <v>8</v>
      </c>
      <c r="B3179" s="2" t="n">
        <v>1965</v>
      </c>
      <c r="C3179" s="2" t="inlineStr">
        <is>
          <t>PUXADA RECEB</t>
        </is>
      </c>
      <c r="D3179" s="2" t="inlineStr">
        <is>
          <t>5659850</t>
        </is>
      </c>
      <c r="E3179" s="2" t="inlineStr">
        <is>
          <t>Soraya Correa Araujo</t>
        </is>
      </c>
      <c r="F3179" s="2" t="n">
        <v>3074</v>
      </c>
      <c r="G3179" s="2" t="n">
        <v>121.21</v>
      </c>
      <c r="H3179" s="2" t="n">
        <v>25</v>
      </c>
      <c r="I3179" s="2" t="n">
        <v>0</v>
      </c>
      <c r="J3179" s="2" t="inlineStr">
        <is>
          <t>GPA</t>
        </is>
      </c>
      <c r="K3179" s="2">
        <f>IF(I3179&lt;&gt;"",I3179,IFERROR(INDEX(Base!$I:$I,MATCH(1,(Base!$C:$C=C3179)*(Base!$I:$I&lt;&gt;""),0)),0))</f>
        <v/>
      </c>
      <c r="L3179" s="2">
        <f>IF(AND(I3179="",K3179&gt;0),"SIM","NÃO")</f>
        <v/>
      </c>
      <c r="M3179" s="2">
        <f>IF(ISNUMBER(SEARCH("SEPARA",UPPER(C3179))),"NÃO","SIM")</f>
        <v/>
      </c>
      <c r="N3179" s="2">
        <f>IFERROR(H3179/K3179,0)</f>
        <v/>
      </c>
      <c r="O3179" s="2">
        <f>IF(M3179="NÃO","EXCLUÍDO",IF(N3179&lt;Premissas!$B$8,"&lt; 1,00",IF(N3179&lt;Premissas!$B$9,"1,00 – 1,19",IF(N3179&lt;Premissas!$B$10,"1,20 – 1,39",IF(N3179&lt;Premissas!$B$11,"1,40 – 1,59",IF(N3179&lt;Premissas!$B$12,"1,60 – 1,99","≥ 2,00"))))))</f>
        <v/>
      </c>
      <c r="P3179" s="5">
        <f>IF(OR(M3179="NÃO",N3179&lt;Premissas!$B$8),Premissas!$B$13,IF(N3179&lt;Premissas!$B$9,Premissas!$B$14,IF(N3179&lt;Premissas!$B$10,Premissas!$B$15,IF(N3179&lt;Premissas!$B$11,Premissas!$B$16,IF(N3179&lt;Premissas!$B$12,Premissas!$B$17,Premissas!$B$18)))))</f>
        <v/>
      </c>
      <c r="Q3179" s="5">
        <f>IFERROR(P3179/Premissas!$B$4,0)</f>
        <v/>
      </c>
    </row>
    <row r="3180">
      <c r="A3180" s="2" t="n">
        <v>8</v>
      </c>
      <c r="B3180" s="2" t="n">
        <v>1965</v>
      </c>
      <c r="C3180" s="2" t="inlineStr">
        <is>
          <t>SEPARACAO</t>
        </is>
      </c>
      <c r="D3180" s="2" t="inlineStr">
        <is>
          <t>5659850</t>
        </is>
      </c>
      <c r="E3180" s="2" t="inlineStr">
        <is>
          <t>Soraya Correa Araujo</t>
        </is>
      </c>
      <c r="F3180" s="2" t="n">
        <v>1524</v>
      </c>
      <c r="G3180" s="2" t="n">
        <v>23.87</v>
      </c>
      <c r="H3180" s="2" t="n">
        <v>64</v>
      </c>
      <c r="I3180" s="2" t="n">
        <v/>
      </c>
      <c r="J3180" s="2" t="inlineStr">
        <is>
          <t>GPA</t>
        </is>
      </c>
      <c r="K3180" s="2">
        <f>IF(I3180&lt;&gt;"",I3180,IFERROR(INDEX(Base!$I:$I,MATCH(1,(Base!$C:$C=C3180)*(Base!$I:$I&lt;&gt;""),0)),0))</f>
        <v/>
      </c>
      <c r="L3180" s="2">
        <f>IF(AND(I3180="",K3180&gt;0),"SIM","NÃO")</f>
        <v/>
      </c>
      <c r="M3180" s="2">
        <f>IF(ISNUMBER(SEARCH("SEPARA",UPPER(C3180))),"NÃO","SIM")</f>
        <v/>
      </c>
      <c r="N3180" s="2">
        <f>IFERROR(H3180/K3180,0)</f>
        <v/>
      </c>
      <c r="O3180" s="2">
        <f>IF(M3180="NÃO","EXCLUÍDO",IF(N3180&lt;Premissas!$B$8,"&lt; 1,00",IF(N3180&lt;Premissas!$B$9,"1,00 – 1,19",IF(N3180&lt;Premissas!$B$10,"1,20 – 1,39",IF(N3180&lt;Premissas!$B$11,"1,40 – 1,59",IF(N3180&lt;Premissas!$B$12,"1,60 – 1,99","≥ 2,00"))))))</f>
        <v/>
      </c>
      <c r="P3180" s="5">
        <f>IF(OR(M3180="NÃO",N3180&lt;Premissas!$B$8),Premissas!$B$13,IF(N3180&lt;Premissas!$B$9,Premissas!$B$14,IF(N3180&lt;Premissas!$B$10,Premissas!$B$15,IF(N3180&lt;Premissas!$B$11,Premissas!$B$16,IF(N3180&lt;Premissas!$B$12,Premissas!$B$17,Premissas!$B$18)))))</f>
        <v/>
      </c>
      <c r="Q3180" s="5">
        <f>IFERROR(P3180/Premissas!$B$4,0)</f>
        <v/>
      </c>
    </row>
    <row r="3181">
      <c r="A3181" s="2" t="n">
        <v>8</v>
      </c>
      <c r="B3181" s="2" t="n">
        <v>1965</v>
      </c>
      <c r="C3181" s="2" t="inlineStr">
        <is>
          <t>CARREGAMENTO</t>
        </is>
      </c>
      <c r="D3181" s="2" t="inlineStr">
        <is>
          <t>5660815</t>
        </is>
      </c>
      <c r="E3181" s="2" t="inlineStr">
        <is>
          <t>FELIPE RAIMUNDO</t>
        </is>
      </c>
      <c r="F3181" s="2" t="n">
        <v>1626</v>
      </c>
      <c r="G3181" s="2" t="n">
        <v>122.88</v>
      </c>
      <c r="H3181" s="2" t="n">
        <v>13</v>
      </c>
      <c r="I3181" s="2" t="n">
        <v>0</v>
      </c>
      <c r="J3181" s="2" t="inlineStr">
        <is>
          <t>GPA</t>
        </is>
      </c>
      <c r="K3181" s="2">
        <f>IF(I3181&lt;&gt;"",I3181,IFERROR(INDEX(Base!$I:$I,MATCH(1,(Base!$C:$C=C3181)*(Base!$I:$I&lt;&gt;""),0)),0))</f>
        <v/>
      </c>
      <c r="L3181" s="2">
        <f>IF(AND(I3181="",K3181&gt;0),"SIM","NÃO")</f>
        <v/>
      </c>
      <c r="M3181" s="2">
        <f>IF(ISNUMBER(SEARCH("SEPARA",UPPER(C3181))),"NÃO","SIM")</f>
        <v/>
      </c>
      <c r="N3181" s="2">
        <f>IFERROR(H3181/K3181,0)</f>
        <v/>
      </c>
      <c r="O3181" s="2">
        <f>IF(M3181="NÃO","EXCLUÍDO",IF(N3181&lt;Premissas!$B$8,"&lt; 1,00",IF(N3181&lt;Premissas!$B$9,"1,00 – 1,19",IF(N3181&lt;Premissas!$B$10,"1,20 – 1,39",IF(N3181&lt;Premissas!$B$11,"1,40 – 1,59",IF(N3181&lt;Premissas!$B$12,"1,60 – 1,99","≥ 2,00"))))))</f>
        <v/>
      </c>
      <c r="P3181" s="5">
        <f>IF(OR(M3181="NÃO",N3181&lt;Premissas!$B$8),Premissas!$B$13,IF(N3181&lt;Premissas!$B$9,Premissas!$B$14,IF(N3181&lt;Premissas!$B$10,Premissas!$B$15,IF(N3181&lt;Premissas!$B$11,Premissas!$B$16,IF(N3181&lt;Premissas!$B$12,Premissas!$B$17,Premissas!$B$18)))))</f>
        <v/>
      </c>
      <c r="Q3181" s="5">
        <f>IFERROR(P3181/Premissas!$B$4,0)</f>
        <v/>
      </c>
    </row>
    <row r="3182">
      <c r="A3182" s="2" t="n">
        <v>8</v>
      </c>
      <c r="B3182" s="2" t="n">
        <v>1965</v>
      </c>
      <c r="C3182" s="2" t="inlineStr">
        <is>
          <t>SEPARACAO</t>
        </is>
      </c>
      <c r="D3182" s="2" t="inlineStr">
        <is>
          <t>5662508</t>
        </is>
      </c>
      <c r="E3182" s="2" t="inlineStr">
        <is>
          <t>RIAN ALVES</t>
        </is>
      </c>
      <c r="F3182" s="2" t="n">
        <v>288</v>
      </c>
      <c r="G3182" s="2" t="n">
        <v>10.79</v>
      </c>
      <c r="H3182" s="2" t="n">
        <v>27</v>
      </c>
      <c r="I3182" s="2" t="n">
        <v/>
      </c>
      <c r="J3182" s="2" t="inlineStr">
        <is>
          <t>GPA</t>
        </is>
      </c>
      <c r="K3182" s="2">
        <f>IF(I3182&lt;&gt;"",I3182,IFERROR(INDEX(Base!$I:$I,MATCH(1,(Base!$C:$C=C3182)*(Base!$I:$I&lt;&gt;""),0)),0))</f>
        <v/>
      </c>
      <c r="L3182" s="2">
        <f>IF(AND(I3182="",K3182&gt;0),"SIM","NÃO")</f>
        <v/>
      </c>
      <c r="M3182" s="2">
        <f>IF(ISNUMBER(SEARCH("SEPARA",UPPER(C3182))),"NÃO","SIM")</f>
        <v/>
      </c>
      <c r="N3182" s="2">
        <f>IFERROR(H3182/K3182,0)</f>
        <v/>
      </c>
      <c r="O3182" s="2">
        <f>IF(M3182="NÃO","EXCLUÍDO",IF(N3182&lt;Premissas!$B$8,"&lt; 1,00",IF(N3182&lt;Premissas!$B$9,"1,00 – 1,19",IF(N3182&lt;Premissas!$B$10,"1,20 – 1,39",IF(N3182&lt;Premissas!$B$11,"1,40 – 1,59",IF(N3182&lt;Premissas!$B$12,"1,60 – 1,99","≥ 2,00"))))))</f>
        <v/>
      </c>
      <c r="P3182" s="5">
        <f>IF(OR(M3182="NÃO",N3182&lt;Premissas!$B$8),Premissas!$B$13,IF(N3182&lt;Premissas!$B$9,Premissas!$B$14,IF(N3182&lt;Premissas!$B$10,Premissas!$B$15,IF(N3182&lt;Premissas!$B$11,Premissas!$B$16,IF(N3182&lt;Premissas!$B$12,Premissas!$B$17,Premissas!$B$18)))))</f>
        <v/>
      </c>
      <c r="Q3182" s="5">
        <f>IFERROR(P3182/Premissas!$B$4,0)</f>
        <v/>
      </c>
    </row>
    <row r="3183">
      <c r="A3183" s="2" t="n">
        <v>8</v>
      </c>
      <c r="B3183" s="2" t="n">
        <v>1965</v>
      </c>
      <c r="C3183" s="2" t="inlineStr">
        <is>
          <t>PUXADA RECEB</t>
        </is>
      </c>
      <c r="D3183" s="2" t="inlineStr">
        <is>
          <t>5665426</t>
        </is>
      </c>
      <c r="E3183" s="2" t="inlineStr">
        <is>
          <t>GLEIIN DIAS</t>
        </is>
      </c>
      <c r="F3183" s="2" t="n">
        <v>481</v>
      </c>
      <c r="G3183" s="2" t="n">
        <v>53.84</v>
      </c>
      <c r="H3183" s="2" t="n">
        <v>9</v>
      </c>
      <c r="I3183" s="2" t="n">
        <v>0</v>
      </c>
      <c r="J3183" s="2" t="inlineStr">
        <is>
          <t>GPA</t>
        </is>
      </c>
      <c r="K3183" s="2">
        <f>IF(I3183&lt;&gt;"",I3183,IFERROR(INDEX(Base!$I:$I,MATCH(1,(Base!$C:$C=C3183)*(Base!$I:$I&lt;&gt;""),0)),0))</f>
        <v/>
      </c>
      <c r="L3183" s="2">
        <f>IF(AND(I3183="",K3183&gt;0),"SIM","NÃO")</f>
        <v/>
      </c>
      <c r="M3183" s="2">
        <f>IF(ISNUMBER(SEARCH("SEPARA",UPPER(C3183))),"NÃO","SIM")</f>
        <v/>
      </c>
      <c r="N3183" s="2">
        <f>IFERROR(H3183/K3183,0)</f>
        <v/>
      </c>
      <c r="O3183" s="2">
        <f>IF(M3183="NÃO","EXCLUÍDO",IF(N3183&lt;Premissas!$B$8,"&lt; 1,00",IF(N3183&lt;Premissas!$B$9,"1,00 – 1,19",IF(N3183&lt;Premissas!$B$10,"1,20 – 1,39",IF(N3183&lt;Premissas!$B$11,"1,40 – 1,59",IF(N3183&lt;Premissas!$B$12,"1,60 – 1,99","≥ 2,00"))))))</f>
        <v/>
      </c>
      <c r="P3183" s="5">
        <f>IF(OR(M3183="NÃO",N3183&lt;Premissas!$B$8),Premissas!$B$13,IF(N3183&lt;Premissas!$B$9,Premissas!$B$14,IF(N3183&lt;Premissas!$B$10,Premissas!$B$15,IF(N3183&lt;Premissas!$B$11,Premissas!$B$16,IF(N3183&lt;Premissas!$B$12,Premissas!$B$17,Premissas!$B$18)))))</f>
        <v/>
      </c>
      <c r="Q3183" s="5">
        <f>IFERROR(P3183/Premissas!$B$4,0)</f>
        <v/>
      </c>
    </row>
    <row r="3184">
      <c r="A3184" s="2" t="n">
        <v>8</v>
      </c>
      <c r="B3184" s="2" t="n">
        <v>1965</v>
      </c>
      <c r="C3184" s="2" t="inlineStr">
        <is>
          <t>PUXADA RECEB</t>
        </is>
      </c>
      <c r="D3184" s="2" t="inlineStr">
        <is>
          <t>5665469</t>
        </is>
      </c>
      <c r="E3184" s="2" t="inlineStr">
        <is>
          <t>Fagner Santana Nogueira</t>
        </is>
      </c>
      <c r="F3184" s="2" t="n">
        <v>2644</v>
      </c>
      <c r="G3184" s="2" t="n">
        <v>118.69</v>
      </c>
      <c r="H3184" s="2" t="n">
        <v>22</v>
      </c>
      <c r="I3184" s="2" t="n">
        <v>0</v>
      </c>
      <c r="J3184" s="2" t="inlineStr">
        <is>
          <t>GPA</t>
        </is>
      </c>
      <c r="K3184" s="2">
        <f>IF(I3184&lt;&gt;"",I3184,IFERROR(INDEX(Base!$I:$I,MATCH(1,(Base!$C:$C=C3184)*(Base!$I:$I&lt;&gt;""),0)),0))</f>
        <v/>
      </c>
      <c r="L3184" s="2">
        <f>IF(AND(I3184="",K3184&gt;0),"SIM","NÃO")</f>
        <v/>
      </c>
      <c r="M3184" s="2">
        <f>IF(ISNUMBER(SEARCH("SEPARA",UPPER(C3184))),"NÃO","SIM")</f>
        <v/>
      </c>
      <c r="N3184" s="2">
        <f>IFERROR(H3184/K3184,0)</f>
        <v/>
      </c>
      <c r="O3184" s="2">
        <f>IF(M3184="NÃO","EXCLUÍDO",IF(N3184&lt;Premissas!$B$8,"&lt; 1,00",IF(N3184&lt;Premissas!$B$9,"1,00 – 1,19",IF(N3184&lt;Premissas!$B$10,"1,20 – 1,39",IF(N3184&lt;Premissas!$B$11,"1,40 – 1,59",IF(N3184&lt;Premissas!$B$12,"1,60 – 1,99","≥ 2,00"))))))</f>
        <v/>
      </c>
      <c r="P3184" s="5">
        <f>IF(OR(M3184="NÃO",N3184&lt;Premissas!$B$8),Premissas!$B$13,IF(N3184&lt;Premissas!$B$9,Premissas!$B$14,IF(N3184&lt;Premissas!$B$10,Premissas!$B$15,IF(N3184&lt;Premissas!$B$11,Premissas!$B$16,IF(N3184&lt;Premissas!$B$12,Premissas!$B$17,Premissas!$B$18)))))</f>
        <v/>
      </c>
      <c r="Q3184" s="5">
        <f>IFERROR(P3184/Premissas!$B$4,0)</f>
        <v/>
      </c>
    </row>
    <row r="3185">
      <c r="A3185" s="2" t="n">
        <v>8</v>
      </c>
      <c r="B3185" s="2" t="n">
        <v>1965</v>
      </c>
      <c r="C3185" s="2" t="inlineStr">
        <is>
          <t>SEPARACAO</t>
        </is>
      </c>
      <c r="D3185" s="2" t="inlineStr">
        <is>
          <t>5665469</t>
        </is>
      </c>
      <c r="E3185" s="2" t="inlineStr">
        <is>
          <t>Fagner Santana Nogueira</t>
        </is>
      </c>
      <c r="F3185" s="2" t="n">
        <v>591</v>
      </c>
      <c r="G3185" s="2" t="n">
        <v>9.880000000000001</v>
      </c>
      <c r="H3185" s="2" t="n">
        <v>60</v>
      </c>
      <c r="I3185" s="2" t="n">
        <v/>
      </c>
      <c r="J3185" s="2" t="inlineStr">
        <is>
          <t>GPA</t>
        </is>
      </c>
      <c r="K3185" s="2">
        <f>IF(I3185&lt;&gt;"",I3185,IFERROR(INDEX(Base!$I:$I,MATCH(1,(Base!$C:$C=C3185)*(Base!$I:$I&lt;&gt;""),0)),0))</f>
        <v/>
      </c>
      <c r="L3185" s="2">
        <f>IF(AND(I3185="",K3185&gt;0),"SIM","NÃO")</f>
        <v/>
      </c>
      <c r="M3185" s="2">
        <f>IF(ISNUMBER(SEARCH("SEPARA",UPPER(C3185))),"NÃO","SIM")</f>
        <v/>
      </c>
      <c r="N3185" s="2">
        <f>IFERROR(H3185/K3185,0)</f>
        <v/>
      </c>
      <c r="O3185" s="2">
        <f>IF(M3185="NÃO","EXCLUÍDO",IF(N3185&lt;Premissas!$B$8,"&lt; 1,00",IF(N3185&lt;Premissas!$B$9,"1,00 – 1,19",IF(N3185&lt;Premissas!$B$10,"1,20 – 1,39",IF(N3185&lt;Premissas!$B$11,"1,40 – 1,59",IF(N3185&lt;Premissas!$B$12,"1,60 – 1,99","≥ 2,00"))))))</f>
        <v/>
      </c>
      <c r="P3185" s="5">
        <f>IF(OR(M3185="NÃO",N3185&lt;Premissas!$B$8),Premissas!$B$13,IF(N3185&lt;Premissas!$B$9,Premissas!$B$14,IF(N3185&lt;Premissas!$B$10,Premissas!$B$15,IF(N3185&lt;Premissas!$B$11,Premissas!$B$16,IF(N3185&lt;Premissas!$B$12,Premissas!$B$17,Premissas!$B$18)))))</f>
        <v/>
      </c>
      <c r="Q3185" s="5">
        <f>IFERROR(P3185/Premissas!$B$4,0)</f>
        <v/>
      </c>
    </row>
    <row r="3186">
      <c r="A3186" s="2" t="n">
        <v>8</v>
      </c>
      <c r="B3186" s="2" t="n">
        <v>1965</v>
      </c>
      <c r="C3186" s="2" t="inlineStr">
        <is>
          <t>CARREGAMENTO</t>
        </is>
      </c>
      <c r="D3186" s="2" t="inlineStr">
        <is>
          <t>5666082</t>
        </is>
      </c>
      <c r="E3186" s="2" t="inlineStr">
        <is>
          <t>Marcos Antonio De Oliveira</t>
        </is>
      </c>
      <c r="F3186" s="2" t="n">
        <v>742</v>
      </c>
      <c r="G3186" s="2" t="n">
        <v>90.09999999999999</v>
      </c>
      <c r="H3186" s="2" t="n">
        <v>8</v>
      </c>
      <c r="I3186" s="2" t="n">
        <v>0</v>
      </c>
      <c r="J3186" s="2" t="inlineStr">
        <is>
          <t>GPA</t>
        </is>
      </c>
      <c r="K3186" s="2">
        <f>IF(I3186&lt;&gt;"",I3186,IFERROR(INDEX(Base!$I:$I,MATCH(1,(Base!$C:$C=C3186)*(Base!$I:$I&lt;&gt;""),0)),0))</f>
        <v/>
      </c>
      <c r="L3186" s="2">
        <f>IF(AND(I3186="",K3186&gt;0),"SIM","NÃO")</f>
        <v/>
      </c>
      <c r="M3186" s="2">
        <f>IF(ISNUMBER(SEARCH("SEPARA",UPPER(C3186))),"NÃO","SIM")</f>
        <v/>
      </c>
      <c r="N3186" s="2">
        <f>IFERROR(H3186/K3186,0)</f>
        <v/>
      </c>
      <c r="O3186" s="2">
        <f>IF(M3186="NÃO","EXCLUÍDO",IF(N3186&lt;Premissas!$B$8,"&lt; 1,00",IF(N3186&lt;Premissas!$B$9,"1,00 – 1,19",IF(N3186&lt;Premissas!$B$10,"1,20 – 1,39",IF(N3186&lt;Premissas!$B$11,"1,40 – 1,59",IF(N3186&lt;Premissas!$B$12,"1,60 – 1,99","≥ 2,00"))))))</f>
        <v/>
      </c>
      <c r="P3186" s="5">
        <f>IF(OR(M3186="NÃO",N3186&lt;Premissas!$B$8),Premissas!$B$13,IF(N3186&lt;Premissas!$B$9,Premissas!$B$14,IF(N3186&lt;Premissas!$B$10,Premissas!$B$15,IF(N3186&lt;Premissas!$B$11,Premissas!$B$16,IF(N3186&lt;Premissas!$B$12,Premissas!$B$17,Premissas!$B$18)))))</f>
        <v/>
      </c>
      <c r="Q3186" s="5">
        <f>IFERROR(P3186/Premissas!$B$4,0)</f>
        <v/>
      </c>
    </row>
    <row r="3187">
      <c r="A3187" s="2" t="n">
        <v>8</v>
      </c>
      <c r="B3187" s="2" t="n">
        <v>1965</v>
      </c>
      <c r="C3187" s="2" t="inlineStr">
        <is>
          <t>SEPARACAO</t>
        </is>
      </c>
      <c r="D3187" s="2" t="inlineStr">
        <is>
          <t>5666082</t>
        </is>
      </c>
      <c r="E3187" s="2" t="inlineStr">
        <is>
          <t>Marcos Antonio De Oliveira</t>
        </is>
      </c>
      <c r="F3187" s="2" t="n">
        <v>593</v>
      </c>
      <c r="G3187" s="2" t="n">
        <v>9.43</v>
      </c>
      <c r="H3187" s="2" t="n">
        <v>63</v>
      </c>
      <c r="I3187" s="2" t="n">
        <v/>
      </c>
      <c r="J3187" s="2" t="inlineStr">
        <is>
          <t>GPA</t>
        </is>
      </c>
      <c r="K3187" s="2">
        <f>IF(I3187&lt;&gt;"",I3187,IFERROR(INDEX(Base!$I:$I,MATCH(1,(Base!$C:$C=C3187)*(Base!$I:$I&lt;&gt;""),0)),0))</f>
        <v/>
      </c>
      <c r="L3187" s="2">
        <f>IF(AND(I3187="",K3187&gt;0),"SIM","NÃO")</f>
        <v/>
      </c>
      <c r="M3187" s="2">
        <f>IF(ISNUMBER(SEARCH("SEPARA",UPPER(C3187))),"NÃO","SIM")</f>
        <v/>
      </c>
      <c r="N3187" s="2">
        <f>IFERROR(H3187/K3187,0)</f>
        <v/>
      </c>
      <c r="O3187" s="2">
        <f>IF(M3187="NÃO","EXCLUÍDO",IF(N3187&lt;Premissas!$B$8,"&lt; 1,00",IF(N3187&lt;Premissas!$B$9,"1,00 – 1,19",IF(N3187&lt;Premissas!$B$10,"1,20 – 1,39",IF(N3187&lt;Premissas!$B$11,"1,40 – 1,59",IF(N3187&lt;Premissas!$B$12,"1,60 – 1,99","≥ 2,00"))))))</f>
        <v/>
      </c>
      <c r="P3187" s="5">
        <f>IF(OR(M3187="NÃO",N3187&lt;Premissas!$B$8),Premissas!$B$13,IF(N3187&lt;Premissas!$B$9,Premissas!$B$14,IF(N3187&lt;Premissas!$B$10,Premissas!$B$15,IF(N3187&lt;Premissas!$B$11,Premissas!$B$16,IF(N3187&lt;Premissas!$B$12,Premissas!$B$17,Premissas!$B$18)))))</f>
        <v/>
      </c>
      <c r="Q3187" s="5">
        <f>IFERROR(P3187/Premissas!$B$4,0)</f>
        <v/>
      </c>
    </row>
    <row r="3188">
      <c r="A3188" s="2" t="n">
        <v>8</v>
      </c>
      <c r="B3188" s="2" t="n">
        <v>1965</v>
      </c>
      <c r="C3188" s="2" t="inlineStr">
        <is>
          <t>CARREGAMENTO</t>
        </is>
      </c>
      <c r="D3188" s="2" t="inlineStr">
        <is>
          <t>5667178</t>
        </is>
      </c>
      <c r="E3188" s="2" t="inlineStr">
        <is>
          <t>Thaina De Sousa Santos Menezes</t>
        </is>
      </c>
      <c r="F3188" s="2" t="n">
        <v>121</v>
      </c>
      <c r="G3188" s="2" t="n">
        <v>5.49</v>
      </c>
      <c r="H3188" s="2" t="n">
        <v>22</v>
      </c>
      <c r="I3188" s="2" t="n">
        <v>0</v>
      </c>
      <c r="J3188" s="2" t="inlineStr">
        <is>
          <t>GPA</t>
        </is>
      </c>
      <c r="K3188" s="2">
        <f>IF(I3188&lt;&gt;"",I3188,IFERROR(INDEX(Base!$I:$I,MATCH(1,(Base!$C:$C=C3188)*(Base!$I:$I&lt;&gt;""),0)),0))</f>
        <v/>
      </c>
      <c r="L3188" s="2">
        <f>IF(AND(I3188="",K3188&gt;0),"SIM","NÃO")</f>
        <v/>
      </c>
      <c r="M3188" s="2">
        <f>IF(ISNUMBER(SEARCH("SEPARA",UPPER(C3188))),"NÃO","SIM")</f>
        <v/>
      </c>
      <c r="N3188" s="2">
        <f>IFERROR(H3188/K3188,0)</f>
        <v/>
      </c>
      <c r="O3188" s="2">
        <f>IF(M3188="NÃO","EXCLUÍDO",IF(N3188&lt;Premissas!$B$8,"&lt; 1,00",IF(N3188&lt;Premissas!$B$9,"1,00 – 1,19",IF(N3188&lt;Premissas!$B$10,"1,20 – 1,39",IF(N3188&lt;Premissas!$B$11,"1,40 – 1,59",IF(N3188&lt;Premissas!$B$12,"1,60 – 1,99","≥ 2,00"))))))</f>
        <v/>
      </c>
      <c r="P3188" s="5">
        <f>IF(OR(M3188="NÃO",N3188&lt;Premissas!$B$8),Premissas!$B$13,IF(N3188&lt;Premissas!$B$9,Premissas!$B$14,IF(N3188&lt;Premissas!$B$10,Premissas!$B$15,IF(N3188&lt;Premissas!$B$11,Premissas!$B$16,IF(N3188&lt;Premissas!$B$12,Premissas!$B$17,Premissas!$B$18)))))</f>
        <v/>
      </c>
      <c r="Q3188" s="5">
        <f>IFERROR(P3188/Premissas!$B$4,0)</f>
        <v/>
      </c>
    </row>
    <row r="3189">
      <c r="A3189" s="2" t="n">
        <v>8</v>
      </c>
      <c r="B3189" s="2" t="n">
        <v>1965</v>
      </c>
      <c r="C3189" s="2" t="inlineStr">
        <is>
          <t>SEPARACAO</t>
        </is>
      </c>
      <c r="D3189" s="2" t="inlineStr">
        <is>
          <t>5667640</t>
        </is>
      </c>
      <c r="E3189" s="2" t="inlineStr">
        <is>
          <t>ROSANGELA RIBEIRO</t>
        </is>
      </c>
      <c r="F3189" s="2" t="n">
        <v>458</v>
      </c>
      <c r="G3189" s="2" t="n">
        <v>10.85</v>
      </c>
      <c r="H3189" s="2" t="n">
        <v>42</v>
      </c>
      <c r="I3189" s="2" t="n">
        <v/>
      </c>
      <c r="J3189" s="2" t="inlineStr">
        <is>
          <t>GPA</t>
        </is>
      </c>
      <c r="K3189" s="2">
        <f>IF(I3189&lt;&gt;"",I3189,IFERROR(INDEX(Base!$I:$I,MATCH(1,(Base!$C:$C=C3189)*(Base!$I:$I&lt;&gt;""),0)),0))</f>
        <v/>
      </c>
      <c r="L3189" s="2">
        <f>IF(AND(I3189="",K3189&gt;0),"SIM","NÃO")</f>
        <v/>
      </c>
      <c r="M3189" s="2">
        <f>IF(ISNUMBER(SEARCH("SEPARA",UPPER(C3189))),"NÃO","SIM")</f>
        <v/>
      </c>
      <c r="N3189" s="2">
        <f>IFERROR(H3189/K3189,0)</f>
        <v/>
      </c>
      <c r="O3189" s="2">
        <f>IF(M3189="NÃO","EXCLUÍDO",IF(N3189&lt;Premissas!$B$8,"&lt; 1,00",IF(N3189&lt;Premissas!$B$9,"1,00 – 1,19",IF(N3189&lt;Premissas!$B$10,"1,20 – 1,39",IF(N3189&lt;Premissas!$B$11,"1,40 – 1,59",IF(N3189&lt;Premissas!$B$12,"1,60 – 1,99","≥ 2,00"))))))</f>
        <v/>
      </c>
      <c r="P3189" s="5">
        <f>IF(OR(M3189="NÃO",N3189&lt;Premissas!$B$8),Premissas!$B$13,IF(N3189&lt;Premissas!$B$9,Premissas!$B$14,IF(N3189&lt;Premissas!$B$10,Premissas!$B$15,IF(N3189&lt;Premissas!$B$11,Premissas!$B$16,IF(N3189&lt;Premissas!$B$12,Premissas!$B$17,Premissas!$B$18)))))</f>
        <v/>
      </c>
      <c r="Q3189" s="5">
        <f>IFERROR(P3189/Premissas!$B$4,0)</f>
        <v/>
      </c>
    </row>
    <row r="3190">
      <c r="A3190" s="2" t="n">
        <v>8</v>
      </c>
      <c r="B3190" s="2" t="n">
        <v>1965</v>
      </c>
      <c r="C3190" s="2" t="inlineStr">
        <is>
          <t>CARREGAMENTO</t>
        </is>
      </c>
      <c r="D3190" s="2" t="inlineStr">
        <is>
          <t>5670640</t>
        </is>
      </c>
      <c r="E3190" s="2" t="inlineStr">
        <is>
          <t>Ricardo Matheus Santos Souza</t>
        </is>
      </c>
      <c r="F3190" s="2" t="n">
        <v>1790</v>
      </c>
      <c r="G3190" s="2" t="n">
        <v>134.93</v>
      </c>
      <c r="H3190" s="2" t="n">
        <v>13</v>
      </c>
      <c r="I3190" s="2" t="n">
        <v>0</v>
      </c>
      <c r="J3190" s="2" t="inlineStr">
        <is>
          <t>GPA</t>
        </is>
      </c>
      <c r="K3190" s="2">
        <f>IF(I3190&lt;&gt;"",I3190,IFERROR(INDEX(Base!$I:$I,MATCH(1,(Base!$C:$C=C3190)*(Base!$I:$I&lt;&gt;""),0)),0))</f>
        <v/>
      </c>
      <c r="L3190" s="2">
        <f>IF(AND(I3190="",K3190&gt;0),"SIM","NÃO")</f>
        <v/>
      </c>
      <c r="M3190" s="2">
        <f>IF(ISNUMBER(SEARCH("SEPARA",UPPER(C3190))),"NÃO","SIM")</f>
        <v/>
      </c>
      <c r="N3190" s="2">
        <f>IFERROR(H3190/K3190,0)</f>
        <v/>
      </c>
      <c r="O3190" s="2">
        <f>IF(M3190="NÃO","EXCLUÍDO",IF(N3190&lt;Premissas!$B$8,"&lt; 1,00",IF(N3190&lt;Premissas!$B$9,"1,00 – 1,19",IF(N3190&lt;Premissas!$B$10,"1,20 – 1,39",IF(N3190&lt;Premissas!$B$11,"1,40 – 1,59",IF(N3190&lt;Premissas!$B$12,"1,60 – 1,99","≥ 2,00"))))))</f>
        <v/>
      </c>
      <c r="P3190" s="5">
        <f>IF(OR(M3190="NÃO",N3190&lt;Premissas!$B$8),Premissas!$B$13,IF(N3190&lt;Premissas!$B$9,Premissas!$B$14,IF(N3190&lt;Premissas!$B$10,Premissas!$B$15,IF(N3190&lt;Premissas!$B$11,Premissas!$B$16,IF(N3190&lt;Premissas!$B$12,Premissas!$B$17,Premissas!$B$18)))))</f>
        <v/>
      </c>
      <c r="Q3190" s="5">
        <f>IFERROR(P3190/Premissas!$B$4,0)</f>
        <v/>
      </c>
    </row>
    <row r="3191">
      <c r="A3191" s="2" t="n">
        <v>8</v>
      </c>
      <c r="B3191" s="2" t="n">
        <v>1965</v>
      </c>
      <c r="C3191" s="2" t="inlineStr">
        <is>
          <t>SEPARACAO</t>
        </is>
      </c>
      <c r="D3191" s="2" t="inlineStr">
        <is>
          <t>5672937</t>
        </is>
      </c>
      <c r="E3191" s="2" t="inlineStr">
        <is>
          <t>ALESSANDRO KRETZSCHMAR</t>
        </is>
      </c>
      <c r="F3191" s="2" t="n">
        <v>127</v>
      </c>
      <c r="G3191" s="2" t="n">
        <v>0.8</v>
      </c>
      <c r="H3191" s="2" t="n">
        <v>159</v>
      </c>
      <c r="I3191" s="2" t="n">
        <v/>
      </c>
      <c r="J3191" s="2" t="inlineStr">
        <is>
          <t>GPA</t>
        </is>
      </c>
      <c r="K3191" s="2">
        <f>IF(I3191&lt;&gt;"",I3191,IFERROR(INDEX(Base!$I:$I,MATCH(1,(Base!$C:$C=C3191)*(Base!$I:$I&lt;&gt;""),0)),0))</f>
        <v/>
      </c>
      <c r="L3191" s="2">
        <f>IF(AND(I3191="",K3191&gt;0),"SIM","NÃO")</f>
        <v/>
      </c>
      <c r="M3191" s="2">
        <f>IF(ISNUMBER(SEARCH("SEPARA",UPPER(C3191))),"NÃO","SIM")</f>
        <v/>
      </c>
      <c r="N3191" s="2">
        <f>IFERROR(H3191/K3191,0)</f>
        <v/>
      </c>
      <c r="O3191" s="2">
        <f>IF(M3191="NÃO","EXCLUÍDO",IF(N3191&lt;Premissas!$B$8,"&lt; 1,00",IF(N3191&lt;Premissas!$B$9,"1,00 – 1,19",IF(N3191&lt;Premissas!$B$10,"1,20 – 1,39",IF(N3191&lt;Premissas!$B$11,"1,40 – 1,59",IF(N3191&lt;Premissas!$B$12,"1,60 – 1,99","≥ 2,00"))))))</f>
        <v/>
      </c>
      <c r="P3191" s="5">
        <f>IF(OR(M3191="NÃO",N3191&lt;Premissas!$B$8),Premissas!$B$13,IF(N3191&lt;Premissas!$B$9,Premissas!$B$14,IF(N3191&lt;Premissas!$B$10,Premissas!$B$15,IF(N3191&lt;Premissas!$B$11,Premissas!$B$16,IF(N3191&lt;Premissas!$B$12,Premissas!$B$17,Premissas!$B$18)))))</f>
        <v/>
      </c>
      <c r="Q3191" s="5">
        <f>IFERROR(P3191/Premissas!$B$4,0)</f>
        <v/>
      </c>
    </row>
    <row r="3192">
      <c r="A3192" s="2" t="n">
        <v>8</v>
      </c>
      <c r="B3192" s="2" t="n">
        <v>1965</v>
      </c>
      <c r="C3192" s="2" t="inlineStr">
        <is>
          <t>SEPARACAO</t>
        </is>
      </c>
      <c r="D3192" s="2" t="inlineStr">
        <is>
          <t>5673267</t>
        </is>
      </c>
      <c r="E3192" s="2" t="inlineStr">
        <is>
          <t>ESTER PEREIRA</t>
        </is>
      </c>
      <c r="F3192" s="2" t="n">
        <v>510</v>
      </c>
      <c r="G3192" s="2" t="n">
        <v>6.44</v>
      </c>
      <c r="H3192" s="2" t="n">
        <v>79</v>
      </c>
      <c r="I3192" s="2" t="n">
        <v/>
      </c>
      <c r="J3192" s="2" t="inlineStr">
        <is>
          <t>GPA</t>
        </is>
      </c>
      <c r="K3192" s="2">
        <f>IF(I3192&lt;&gt;"",I3192,IFERROR(INDEX(Base!$I:$I,MATCH(1,(Base!$C:$C=C3192)*(Base!$I:$I&lt;&gt;""),0)),0))</f>
        <v/>
      </c>
      <c r="L3192" s="2">
        <f>IF(AND(I3192="",K3192&gt;0),"SIM","NÃO")</f>
        <v/>
      </c>
      <c r="M3192" s="2">
        <f>IF(ISNUMBER(SEARCH("SEPARA",UPPER(C3192))),"NÃO","SIM")</f>
        <v/>
      </c>
      <c r="N3192" s="2">
        <f>IFERROR(H3192/K3192,0)</f>
        <v/>
      </c>
      <c r="O3192" s="2">
        <f>IF(M3192="NÃO","EXCLUÍDO",IF(N3192&lt;Premissas!$B$8,"&lt; 1,00",IF(N3192&lt;Premissas!$B$9,"1,00 – 1,19",IF(N3192&lt;Premissas!$B$10,"1,20 – 1,39",IF(N3192&lt;Premissas!$B$11,"1,40 – 1,59",IF(N3192&lt;Premissas!$B$12,"1,60 – 1,99","≥ 2,00"))))))</f>
        <v/>
      </c>
      <c r="P3192" s="5">
        <f>IF(OR(M3192="NÃO",N3192&lt;Premissas!$B$8),Premissas!$B$13,IF(N3192&lt;Premissas!$B$9,Premissas!$B$14,IF(N3192&lt;Premissas!$B$10,Premissas!$B$15,IF(N3192&lt;Premissas!$B$11,Premissas!$B$16,IF(N3192&lt;Premissas!$B$12,Premissas!$B$17,Premissas!$B$18)))))</f>
        <v/>
      </c>
      <c r="Q3192" s="5">
        <f>IFERROR(P3192/Premissas!$B$4,0)</f>
        <v/>
      </c>
    </row>
    <row r="3193">
      <c r="A3193" s="2" t="n">
        <v>8</v>
      </c>
      <c r="B3193" s="2" t="n">
        <v>1965</v>
      </c>
      <c r="C3193" s="2" t="inlineStr">
        <is>
          <t>CARREGAMENTO</t>
        </is>
      </c>
      <c r="D3193" s="2" t="inlineStr">
        <is>
          <t>5675260</t>
        </is>
      </c>
      <c r="E3193" s="2" t="inlineStr">
        <is>
          <t>CAMILA LIMA</t>
        </is>
      </c>
      <c r="F3193" s="2" t="n">
        <v>2051</v>
      </c>
      <c r="G3193" s="2" t="n">
        <v>62.37</v>
      </c>
      <c r="H3193" s="2" t="n">
        <v>33</v>
      </c>
      <c r="I3193" s="2" t="n">
        <v>0</v>
      </c>
      <c r="J3193" s="2" t="inlineStr">
        <is>
          <t>GPA</t>
        </is>
      </c>
      <c r="K3193" s="2">
        <f>IF(I3193&lt;&gt;"",I3193,IFERROR(INDEX(Base!$I:$I,MATCH(1,(Base!$C:$C=C3193)*(Base!$I:$I&lt;&gt;""),0)),0))</f>
        <v/>
      </c>
      <c r="L3193" s="2">
        <f>IF(AND(I3193="",K3193&gt;0),"SIM","NÃO")</f>
        <v/>
      </c>
      <c r="M3193" s="2">
        <f>IF(ISNUMBER(SEARCH("SEPARA",UPPER(C3193))),"NÃO","SIM")</f>
        <v/>
      </c>
      <c r="N3193" s="2">
        <f>IFERROR(H3193/K3193,0)</f>
        <v/>
      </c>
      <c r="O3193" s="2">
        <f>IF(M3193="NÃO","EXCLUÍDO",IF(N3193&lt;Premissas!$B$8,"&lt; 1,00",IF(N3193&lt;Premissas!$B$9,"1,00 – 1,19",IF(N3193&lt;Premissas!$B$10,"1,20 – 1,39",IF(N3193&lt;Premissas!$B$11,"1,40 – 1,59",IF(N3193&lt;Premissas!$B$12,"1,60 – 1,99","≥ 2,00"))))))</f>
        <v/>
      </c>
      <c r="P3193" s="5">
        <f>IF(OR(M3193="NÃO",N3193&lt;Premissas!$B$8),Premissas!$B$13,IF(N3193&lt;Premissas!$B$9,Premissas!$B$14,IF(N3193&lt;Premissas!$B$10,Premissas!$B$15,IF(N3193&lt;Premissas!$B$11,Premissas!$B$16,IF(N3193&lt;Premissas!$B$12,Premissas!$B$17,Premissas!$B$18)))))</f>
        <v/>
      </c>
      <c r="Q3193" s="5">
        <f>IFERROR(P3193/Premissas!$B$4,0)</f>
        <v/>
      </c>
    </row>
    <row r="3194">
      <c r="A3194" s="2" t="n">
        <v>8</v>
      </c>
      <c r="B3194" s="2" t="n">
        <v>1965</v>
      </c>
      <c r="C3194" s="2" t="inlineStr">
        <is>
          <t>SEPARACAO</t>
        </is>
      </c>
      <c r="D3194" s="2" t="inlineStr">
        <is>
          <t>5676959</t>
        </is>
      </c>
      <c r="E3194" s="2" t="inlineStr">
        <is>
          <t>Luis Carlos Gomes Correia</t>
        </is>
      </c>
      <c r="F3194" s="2" t="n">
        <v>145</v>
      </c>
      <c r="G3194" s="2" t="n">
        <v>2.4</v>
      </c>
      <c r="H3194" s="2" t="n">
        <v>60</v>
      </c>
      <c r="I3194" s="2" t="n">
        <v/>
      </c>
      <c r="J3194" s="2" t="inlineStr">
        <is>
          <t>GPA</t>
        </is>
      </c>
      <c r="K3194" s="2">
        <f>IF(I3194&lt;&gt;"",I3194,IFERROR(INDEX(Base!$I:$I,MATCH(1,(Base!$C:$C=C3194)*(Base!$I:$I&lt;&gt;""),0)),0))</f>
        <v/>
      </c>
      <c r="L3194" s="2">
        <f>IF(AND(I3194="",K3194&gt;0),"SIM","NÃO")</f>
        <v/>
      </c>
      <c r="M3194" s="2">
        <f>IF(ISNUMBER(SEARCH("SEPARA",UPPER(C3194))),"NÃO","SIM")</f>
        <v/>
      </c>
      <c r="N3194" s="2">
        <f>IFERROR(H3194/K3194,0)</f>
        <v/>
      </c>
      <c r="O3194" s="2">
        <f>IF(M3194="NÃO","EXCLUÍDO",IF(N3194&lt;Premissas!$B$8,"&lt; 1,00",IF(N3194&lt;Premissas!$B$9,"1,00 – 1,19",IF(N3194&lt;Premissas!$B$10,"1,20 – 1,39",IF(N3194&lt;Premissas!$B$11,"1,40 – 1,59",IF(N3194&lt;Premissas!$B$12,"1,60 – 1,99","≥ 2,00"))))))</f>
        <v/>
      </c>
      <c r="P3194" s="5">
        <f>IF(OR(M3194="NÃO",N3194&lt;Premissas!$B$8),Premissas!$B$13,IF(N3194&lt;Premissas!$B$9,Premissas!$B$14,IF(N3194&lt;Premissas!$B$10,Premissas!$B$15,IF(N3194&lt;Premissas!$B$11,Premissas!$B$16,IF(N3194&lt;Premissas!$B$12,Premissas!$B$17,Premissas!$B$18)))))</f>
        <v/>
      </c>
      <c r="Q3194" s="5">
        <f>IFERROR(P3194/Premissas!$B$4,0)</f>
        <v/>
      </c>
    </row>
    <row r="3195">
      <c r="A3195" s="2" t="n">
        <v>8</v>
      </c>
      <c r="B3195" s="2" t="n">
        <v>1965</v>
      </c>
      <c r="C3195" s="2" t="inlineStr">
        <is>
          <t>SEPARACAO</t>
        </is>
      </c>
      <c r="D3195" s="2" t="inlineStr">
        <is>
          <t>5677181</t>
        </is>
      </c>
      <c r="E3195" s="2" t="inlineStr">
        <is>
          <t>Larissa Dias De Oliveira</t>
        </is>
      </c>
      <c r="F3195" s="2" t="n">
        <v>2242</v>
      </c>
      <c r="G3195" s="2" t="n">
        <v>90.09999999999999</v>
      </c>
      <c r="H3195" s="2" t="n">
        <v>25</v>
      </c>
      <c r="I3195" s="2" t="n">
        <v/>
      </c>
      <c r="J3195" s="2" t="inlineStr">
        <is>
          <t>GPA</t>
        </is>
      </c>
      <c r="K3195" s="2">
        <f>IF(I3195&lt;&gt;"",I3195,IFERROR(INDEX(Base!$I:$I,MATCH(1,(Base!$C:$C=C3195)*(Base!$I:$I&lt;&gt;""),0)),0))</f>
        <v/>
      </c>
      <c r="L3195" s="2">
        <f>IF(AND(I3195="",K3195&gt;0),"SIM","NÃO")</f>
        <v/>
      </c>
      <c r="M3195" s="2">
        <f>IF(ISNUMBER(SEARCH("SEPARA",UPPER(C3195))),"NÃO","SIM")</f>
        <v/>
      </c>
      <c r="N3195" s="2">
        <f>IFERROR(H3195/K3195,0)</f>
        <v/>
      </c>
      <c r="O3195" s="2">
        <f>IF(M3195="NÃO","EXCLUÍDO",IF(N3195&lt;Premissas!$B$8,"&lt; 1,00",IF(N3195&lt;Premissas!$B$9,"1,00 – 1,19",IF(N3195&lt;Premissas!$B$10,"1,20 – 1,39",IF(N3195&lt;Premissas!$B$11,"1,40 – 1,59",IF(N3195&lt;Premissas!$B$12,"1,60 – 1,99","≥ 2,00"))))))</f>
        <v/>
      </c>
      <c r="P3195" s="5">
        <f>IF(OR(M3195="NÃO",N3195&lt;Premissas!$B$8),Premissas!$B$13,IF(N3195&lt;Premissas!$B$9,Premissas!$B$14,IF(N3195&lt;Premissas!$B$10,Premissas!$B$15,IF(N3195&lt;Premissas!$B$11,Premissas!$B$16,IF(N3195&lt;Premissas!$B$12,Premissas!$B$17,Premissas!$B$18)))))</f>
        <v/>
      </c>
      <c r="Q3195" s="5">
        <f>IFERROR(P3195/Premissas!$B$4,0)</f>
        <v/>
      </c>
    </row>
    <row r="3196">
      <c r="A3196" s="2" t="n">
        <v>8</v>
      </c>
      <c r="B3196" s="2" t="n">
        <v>1965</v>
      </c>
      <c r="C3196" s="2" t="inlineStr">
        <is>
          <t>SEPARACAO</t>
        </is>
      </c>
      <c r="D3196" s="2" t="inlineStr">
        <is>
          <t>5681235</t>
        </is>
      </c>
      <c r="E3196" s="2" t="inlineStr">
        <is>
          <t>Francisco Xavier Ferreira De Carvalho</t>
        </is>
      </c>
      <c r="F3196" s="2" t="n">
        <v>3102</v>
      </c>
      <c r="G3196" s="2" t="n">
        <v>35.89</v>
      </c>
      <c r="H3196" s="2" t="n">
        <v>86</v>
      </c>
      <c r="I3196" s="2" t="n">
        <v/>
      </c>
      <c r="J3196" s="2" t="inlineStr">
        <is>
          <t>GPA</t>
        </is>
      </c>
      <c r="K3196" s="2">
        <f>IF(I3196&lt;&gt;"",I3196,IFERROR(INDEX(Base!$I:$I,MATCH(1,(Base!$C:$C=C3196)*(Base!$I:$I&lt;&gt;""),0)),0))</f>
        <v/>
      </c>
      <c r="L3196" s="2">
        <f>IF(AND(I3196="",K3196&gt;0),"SIM","NÃO")</f>
        <v/>
      </c>
      <c r="M3196" s="2">
        <f>IF(ISNUMBER(SEARCH("SEPARA",UPPER(C3196))),"NÃO","SIM")</f>
        <v/>
      </c>
      <c r="N3196" s="2">
        <f>IFERROR(H3196/K3196,0)</f>
        <v/>
      </c>
      <c r="O3196" s="2">
        <f>IF(M3196="NÃO","EXCLUÍDO",IF(N3196&lt;Premissas!$B$8,"&lt; 1,00",IF(N3196&lt;Premissas!$B$9,"1,00 – 1,19",IF(N3196&lt;Premissas!$B$10,"1,20 – 1,39",IF(N3196&lt;Premissas!$B$11,"1,40 – 1,59",IF(N3196&lt;Premissas!$B$12,"1,60 – 1,99","≥ 2,00"))))))</f>
        <v/>
      </c>
      <c r="P3196" s="5">
        <f>IF(OR(M3196="NÃO",N3196&lt;Premissas!$B$8),Premissas!$B$13,IF(N3196&lt;Premissas!$B$9,Premissas!$B$14,IF(N3196&lt;Premissas!$B$10,Premissas!$B$15,IF(N3196&lt;Premissas!$B$11,Premissas!$B$16,IF(N3196&lt;Premissas!$B$12,Premissas!$B$17,Premissas!$B$18)))))</f>
        <v/>
      </c>
      <c r="Q3196" s="5">
        <f>IFERROR(P3196/Premissas!$B$4,0)</f>
        <v/>
      </c>
    </row>
    <row r="3197">
      <c r="A3197" s="2" t="n">
        <v>8</v>
      </c>
      <c r="B3197" s="2" t="n">
        <v>1965</v>
      </c>
      <c r="C3197" s="2" t="inlineStr">
        <is>
          <t>PUXADA RECEB</t>
        </is>
      </c>
      <c r="D3197" s="2" t="inlineStr">
        <is>
          <t>5687721</t>
        </is>
      </c>
      <c r="E3197" s="2" t="inlineStr">
        <is>
          <t>DALILA RIBERIO</t>
        </is>
      </c>
      <c r="F3197" s="2" t="n">
        <v>18</v>
      </c>
      <c r="G3197" s="2" t="n">
        <v>9.74</v>
      </c>
      <c r="H3197" s="2" t="n">
        <v>2</v>
      </c>
      <c r="I3197" s="2" t="n">
        <v>0</v>
      </c>
      <c r="J3197" s="2" t="inlineStr">
        <is>
          <t>GPA</t>
        </is>
      </c>
      <c r="K3197" s="2">
        <f>IF(I3197&lt;&gt;"",I3197,IFERROR(INDEX(Base!$I:$I,MATCH(1,(Base!$C:$C=C3197)*(Base!$I:$I&lt;&gt;""),0)),0))</f>
        <v/>
      </c>
      <c r="L3197" s="2">
        <f>IF(AND(I3197="",K3197&gt;0),"SIM","NÃO")</f>
        <v/>
      </c>
      <c r="M3197" s="2">
        <f>IF(ISNUMBER(SEARCH("SEPARA",UPPER(C3197))),"NÃO","SIM")</f>
        <v/>
      </c>
      <c r="N3197" s="2">
        <f>IFERROR(H3197/K3197,0)</f>
        <v/>
      </c>
      <c r="O3197" s="2">
        <f>IF(M3197="NÃO","EXCLUÍDO",IF(N3197&lt;Premissas!$B$8,"&lt; 1,00",IF(N3197&lt;Premissas!$B$9,"1,00 – 1,19",IF(N3197&lt;Premissas!$B$10,"1,20 – 1,39",IF(N3197&lt;Premissas!$B$11,"1,40 – 1,59",IF(N3197&lt;Premissas!$B$12,"1,60 – 1,99","≥ 2,00"))))))</f>
        <v/>
      </c>
      <c r="P3197" s="5">
        <f>IF(OR(M3197="NÃO",N3197&lt;Premissas!$B$8),Premissas!$B$13,IF(N3197&lt;Premissas!$B$9,Premissas!$B$14,IF(N3197&lt;Premissas!$B$10,Premissas!$B$15,IF(N3197&lt;Premissas!$B$11,Premissas!$B$16,IF(N3197&lt;Premissas!$B$12,Premissas!$B$17,Premissas!$B$18)))))</f>
        <v/>
      </c>
      <c r="Q3197" s="5">
        <f>IFERROR(P3197/Premissas!$B$4,0)</f>
        <v/>
      </c>
    </row>
    <row r="3198">
      <c r="A3198" s="2" t="n">
        <v>8</v>
      </c>
      <c r="B3198" s="2" t="n">
        <v>1965</v>
      </c>
      <c r="C3198" s="2" t="inlineStr">
        <is>
          <t>SEPARACAO</t>
        </is>
      </c>
      <c r="D3198" s="2" t="inlineStr">
        <is>
          <t>5687721</t>
        </is>
      </c>
      <c r="E3198" s="2" t="inlineStr">
        <is>
          <t>DALILA RIBERIO</t>
        </is>
      </c>
      <c r="F3198" s="2" t="n">
        <v>339</v>
      </c>
      <c r="G3198" s="2" t="n">
        <v>2.47</v>
      </c>
      <c r="H3198" s="2" t="n">
        <v>137</v>
      </c>
      <c r="I3198" s="2" t="n">
        <v/>
      </c>
      <c r="J3198" s="2" t="inlineStr">
        <is>
          <t>GPA</t>
        </is>
      </c>
      <c r="K3198" s="2">
        <f>IF(I3198&lt;&gt;"",I3198,IFERROR(INDEX(Base!$I:$I,MATCH(1,(Base!$C:$C=C3198)*(Base!$I:$I&lt;&gt;""),0)),0))</f>
        <v/>
      </c>
      <c r="L3198" s="2">
        <f>IF(AND(I3198="",K3198&gt;0),"SIM","NÃO")</f>
        <v/>
      </c>
      <c r="M3198" s="2">
        <f>IF(ISNUMBER(SEARCH("SEPARA",UPPER(C3198))),"NÃO","SIM")</f>
        <v/>
      </c>
      <c r="N3198" s="2">
        <f>IFERROR(H3198/K3198,0)</f>
        <v/>
      </c>
      <c r="O3198" s="2">
        <f>IF(M3198="NÃO","EXCLUÍDO",IF(N3198&lt;Premissas!$B$8,"&lt; 1,00",IF(N3198&lt;Premissas!$B$9,"1,00 – 1,19",IF(N3198&lt;Premissas!$B$10,"1,20 – 1,39",IF(N3198&lt;Premissas!$B$11,"1,40 – 1,59",IF(N3198&lt;Premissas!$B$12,"1,60 – 1,99","≥ 2,00"))))))</f>
        <v/>
      </c>
      <c r="P3198" s="5">
        <f>IF(OR(M3198="NÃO",N3198&lt;Premissas!$B$8),Premissas!$B$13,IF(N3198&lt;Premissas!$B$9,Premissas!$B$14,IF(N3198&lt;Premissas!$B$10,Premissas!$B$15,IF(N3198&lt;Premissas!$B$11,Premissas!$B$16,IF(N3198&lt;Premissas!$B$12,Premissas!$B$17,Premissas!$B$18)))))</f>
        <v/>
      </c>
      <c r="Q3198" s="5">
        <f>IFERROR(P3198/Premissas!$B$4,0)</f>
        <v/>
      </c>
    </row>
    <row r="3199">
      <c r="A3199" s="2" t="n">
        <v>8</v>
      </c>
      <c r="B3199" s="2" t="n">
        <v>1965</v>
      </c>
      <c r="C3199" s="2" t="inlineStr">
        <is>
          <t>CARREGAMENTO</t>
        </is>
      </c>
      <c r="D3199" s="2" t="inlineStr">
        <is>
          <t>5692741</t>
        </is>
      </c>
      <c r="E3199" s="2" t="inlineStr">
        <is>
          <t>Leticia Ferreira De Queiroz</t>
        </is>
      </c>
      <c r="F3199" s="2" t="n">
        <v>1074</v>
      </c>
      <c r="G3199" s="2" t="n">
        <v>52.57</v>
      </c>
      <c r="H3199" s="2" t="n">
        <v>20</v>
      </c>
      <c r="I3199" s="2" t="n">
        <v>0</v>
      </c>
      <c r="J3199" s="2" t="inlineStr">
        <is>
          <t>GPA</t>
        </is>
      </c>
      <c r="K3199" s="2">
        <f>IF(I3199&lt;&gt;"",I3199,IFERROR(INDEX(Base!$I:$I,MATCH(1,(Base!$C:$C=C3199)*(Base!$I:$I&lt;&gt;""),0)),0))</f>
        <v/>
      </c>
      <c r="L3199" s="2">
        <f>IF(AND(I3199="",K3199&gt;0),"SIM","NÃO")</f>
        <v/>
      </c>
      <c r="M3199" s="2">
        <f>IF(ISNUMBER(SEARCH("SEPARA",UPPER(C3199))),"NÃO","SIM")</f>
        <v/>
      </c>
      <c r="N3199" s="2">
        <f>IFERROR(H3199/K3199,0)</f>
        <v/>
      </c>
      <c r="O3199" s="2">
        <f>IF(M3199="NÃO","EXCLUÍDO",IF(N3199&lt;Premissas!$B$8,"&lt; 1,00",IF(N3199&lt;Premissas!$B$9,"1,00 – 1,19",IF(N3199&lt;Premissas!$B$10,"1,20 – 1,39",IF(N3199&lt;Premissas!$B$11,"1,40 – 1,59",IF(N3199&lt;Premissas!$B$12,"1,60 – 1,99","≥ 2,00"))))))</f>
        <v/>
      </c>
      <c r="P3199" s="5">
        <f>IF(OR(M3199="NÃO",N3199&lt;Premissas!$B$8),Premissas!$B$13,IF(N3199&lt;Premissas!$B$9,Premissas!$B$14,IF(N3199&lt;Premissas!$B$10,Premissas!$B$15,IF(N3199&lt;Premissas!$B$11,Premissas!$B$16,IF(N3199&lt;Premissas!$B$12,Premissas!$B$17,Premissas!$B$18)))))</f>
        <v/>
      </c>
      <c r="Q3199" s="5">
        <f>IFERROR(P3199/Premissas!$B$4,0)</f>
        <v/>
      </c>
    </row>
    <row r="3200">
      <c r="A3200" s="2" t="n">
        <v>8</v>
      </c>
      <c r="B3200" s="2" t="n">
        <v>1965</v>
      </c>
      <c r="C3200" s="2" t="inlineStr">
        <is>
          <t>SEPARACAO</t>
        </is>
      </c>
      <c r="D3200" s="2" t="inlineStr">
        <is>
          <t>5692741</t>
        </is>
      </c>
      <c r="E3200" s="2" t="inlineStr">
        <is>
          <t>Leticia Ferreira De Queiroz</t>
        </is>
      </c>
      <c r="F3200" s="2" t="n">
        <v>210</v>
      </c>
      <c r="G3200" s="2" t="n">
        <v>4.4</v>
      </c>
      <c r="H3200" s="2" t="n">
        <v>48</v>
      </c>
      <c r="I3200" s="2" t="n">
        <v/>
      </c>
      <c r="J3200" s="2" t="inlineStr">
        <is>
          <t>GPA</t>
        </is>
      </c>
      <c r="K3200" s="2">
        <f>IF(I3200&lt;&gt;"",I3200,IFERROR(INDEX(Base!$I:$I,MATCH(1,(Base!$C:$C=C3200)*(Base!$I:$I&lt;&gt;""),0)),0))</f>
        <v/>
      </c>
      <c r="L3200" s="2">
        <f>IF(AND(I3200="",K3200&gt;0),"SIM","NÃO")</f>
        <v/>
      </c>
      <c r="M3200" s="2">
        <f>IF(ISNUMBER(SEARCH("SEPARA",UPPER(C3200))),"NÃO","SIM")</f>
        <v/>
      </c>
      <c r="N3200" s="2">
        <f>IFERROR(H3200/K3200,0)</f>
        <v/>
      </c>
      <c r="O3200" s="2">
        <f>IF(M3200="NÃO","EXCLUÍDO",IF(N3200&lt;Premissas!$B$8,"&lt; 1,00",IF(N3200&lt;Premissas!$B$9,"1,00 – 1,19",IF(N3200&lt;Premissas!$B$10,"1,20 – 1,39",IF(N3200&lt;Premissas!$B$11,"1,40 – 1,59",IF(N3200&lt;Premissas!$B$12,"1,60 – 1,99","≥ 2,00"))))))</f>
        <v/>
      </c>
      <c r="P3200" s="5">
        <f>IF(OR(M3200="NÃO",N3200&lt;Premissas!$B$8),Premissas!$B$13,IF(N3200&lt;Premissas!$B$9,Premissas!$B$14,IF(N3200&lt;Premissas!$B$10,Premissas!$B$15,IF(N3200&lt;Premissas!$B$11,Premissas!$B$16,IF(N3200&lt;Premissas!$B$12,Premissas!$B$17,Premissas!$B$18)))))</f>
        <v/>
      </c>
      <c r="Q3200" s="5">
        <f>IFERROR(P3200/Premissas!$B$4,0)</f>
        <v/>
      </c>
    </row>
    <row r="3201">
      <c r="A3201" s="2" t="n">
        <v>8</v>
      </c>
      <c r="B3201" s="2" t="n">
        <v>1965</v>
      </c>
      <c r="C3201" s="2" t="inlineStr">
        <is>
          <t>SEPARACAO</t>
        </is>
      </c>
      <c r="D3201" s="2" t="inlineStr">
        <is>
          <t>5693411</t>
        </is>
      </c>
      <c r="E3201" s="2" t="inlineStr">
        <is>
          <t>Lais Cristina De Sousa Cabral</t>
        </is>
      </c>
      <c r="F3201" s="2" t="n">
        <v>5478</v>
      </c>
      <c r="G3201" s="2" t="n">
        <v>98.56999999999999</v>
      </c>
      <c r="H3201" s="2" t="n">
        <v>56</v>
      </c>
      <c r="I3201" s="2" t="n">
        <v/>
      </c>
      <c r="J3201" s="2" t="inlineStr">
        <is>
          <t>GPA</t>
        </is>
      </c>
      <c r="K3201" s="2">
        <f>IF(I3201&lt;&gt;"",I3201,IFERROR(INDEX(Base!$I:$I,MATCH(1,(Base!$C:$C=C3201)*(Base!$I:$I&lt;&gt;""),0)),0))</f>
        <v/>
      </c>
      <c r="L3201" s="2">
        <f>IF(AND(I3201="",K3201&gt;0),"SIM","NÃO")</f>
        <v/>
      </c>
      <c r="M3201" s="2">
        <f>IF(ISNUMBER(SEARCH("SEPARA",UPPER(C3201))),"NÃO","SIM")</f>
        <v/>
      </c>
      <c r="N3201" s="2">
        <f>IFERROR(H3201/K3201,0)</f>
        <v/>
      </c>
      <c r="O3201" s="2">
        <f>IF(M3201="NÃO","EXCLUÍDO",IF(N3201&lt;Premissas!$B$8,"&lt; 1,00",IF(N3201&lt;Premissas!$B$9,"1,00 – 1,19",IF(N3201&lt;Premissas!$B$10,"1,20 – 1,39",IF(N3201&lt;Premissas!$B$11,"1,40 – 1,59",IF(N3201&lt;Premissas!$B$12,"1,60 – 1,99","≥ 2,00"))))))</f>
        <v/>
      </c>
      <c r="P3201" s="5">
        <f>IF(OR(M3201="NÃO",N3201&lt;Premissas!$B$8),Premissas!$B$13,IF(N3201&lt;Premissas!$B$9,Premissas!$B$14,IF(N3201&lt;Premissas!$B$10,Premissas!$B$15,IF(N3201&lt;Premissas!$B$11,Premissas!$B$16,IF(N3201&lt;Premissas!$B$12,Premissas!$B$17,Premissas!$B$18)))))</f>
        <v/>
      </c>
      <c r="Q3201" s="5">
        <f>IFERROR(P3201/Premissas!$B$4,0)</f>
        <v/>
      </c>
    </row>
    <row r="3202">
      <c r="A3202" s="2" t="n">
        <v>8</v>
      </c>
      <c r="B3202" s="2" t="n">
        <v>1965</v>
      </c>
      <c r="C3202" s="2" t="inlineStr">
        <is>
          <t>SEPARACAO</t>
        </is>
      </c>
      <c r="D3202" s="2" t="inlineStr">
        <is>
          <t>5695198</t>
        </is>
      </c>
      <c r="E3202" s="2" t="inlineStr">
        <is>
          <t>Elizabete Cristina Da Silva Djegov Pinto</t>
        </is>
      </c>
      <c r="F3202" s="2" t="n">
        <v>6356</v>
      </c>
      <c r="G3202" s="2" t="n">
        <v>78.28</v>
      </c>
      <c r="H3202" s="2" t="n">
        <v>81</v>
      </c>
      <c r="I3202" s="2" t="n">
        <v/>
      </c>
      <c r="J3202" s="2" t="inlineStr">
        <is>
          <t>GPA</t>
        </is>
      </c>
      <c r="K3202" s="2">
        <f>IF(I3202&lt;&gt;"",I3202,IFERROR(INDEX(Base!$I:$I,MATCH(1,(Base!$C:$C=C3202)*(Base!$I:$I&lt;&gt;""),0)),0))</f>
        <v/>
      </c>
      <c r="L3202" s="2">
        <f>IF(AND(I3202="",K3202&gt;0),"SIM","NÃO")</f>
        <v/>
      </c>
      <c r="M3202" s="2">
        <f>IF(ISNUMBER(SEARCH("SEPARA",UPPER(C3202))),"NÃO","SIM")</f>
        <v/>
      </c>
      <c r="N3202" s="2">
        <f>IFERROR(H3202/K3202,0)</f>
        <v/>
      </c>
      <c r="O3202" s="2">
        <f>IF(M3202="NÃO","EXCLUÍDO",IF(N3202&lt;Premissas!$B$8,"&lt; 1,00",IF(N3202&lt;Premissas!$B$9,"1,00 – 1,19",IF(N3202&lt;Premissas!$B$10,"1,20 – 1,39",IF(N3202&lt;Premissas!$B$11,"1,40 – 1,59",IF(N3202&lt;Premissas!$B$12,"1,60 – 1,99","≥ 2,00"))))))</f>
        <v/>
      </c>
      <c r="P3202" s="5">
        <f>IF(OR(M3202="NÃO",N3202&lt;Premissas!$B$8),Premissas!$B$13,IF(N3202&lt;Premissas!$B$9,Premissas!$B$14,IF(N3202&lt;Premissas!$B$10,Premissas!$B$15,IF(N3202&lt;Premissas!$B$11,Premissas!$B$16,IF(N3202&lt;Premissas!$B$12,Premissas!$B$17,Premissas!$B$18)))))</f>
        <v/>
      </c>
      <c r="Q3202" s="5">
        <f>IFERROR(P3202/Premissas!$B$4,0)</f>
        <v/>
      </c>
    </row>
    <row r="3203">
      <c r="A3203" s="2" t="n">
        <v>8</v>
      </c>
      <c r="B3203" s="2" t="n">
        <v>1965</v>
      </c>
      <c r="C3203" s="2" t="inlineStr">
        <is>
          <t>SEPARACAO</t>
        </is>
      </c>
      <c r="D3203" s="2" t="inlineStr">
        <is>
          <t>5696763</t>
        </is>
      </c>
      <c r="E3203" s="2" t="inlineStr">
        <is>
          <t>MICHAEL ARAUJO DA SILVA</t>
        </is>
      </c>
      <c r="F3203" s="2" t="n">
        <v>2259</v>
      </c>
      <c r="G3203" s="2" t="n">
        <v>62.39</v>
      </c>
      <c r="H3203" s="2" t="n">
        <v>36</v>
      </c>
      <c r="I3203" s="2" t="n">
        <v/>
      </c>
      <c r="J3203" s="2" t="inlineStr">
        <is>
          <t>GPA</t>
        </is>
      </c>
      <c r="K3203" s="2">
        <f>IF(I3203&lt;&gt;"",I3203,IFERROR(INDEX(Base!$I:$I,MATCH(1,(Base!$C:$C=C3203)*(Base!$I:$I&lt;&gt;""),0)),0))</f>
        <v/>
      </c>
      <c r="L3203" s="2">
        <f>IF(AND(I3203="",K3203&gt;0),"SIM","NÃO")</f>
        <v/>
      </c>
      <c r="M3203" s="2">
        <f>IF(ISNUMBER(SEARCH("SEPARA",UPPER(C3203))),"NÃO","SIM")</f>
        <v/>
      </c>
      <c r="N3203" s="2">
        <f>IFERROR(H3203/K3203,0)</f>
        <v/>
      </c>
      <c r="O3203" s="2">
        <f>IF(M3203="NÃO","EXCLUÍDO",IF(N3203&lt;Premissas!$B$8,"&lt; 1,00",IF(N3203&lt;Premissas!$B$9,"1,00 – 1,19",IF(N3203&lt;Premissas!$B$10,"1,20 – 1,39",IF(N3203&lt;Premissas!$B$11,"1,40 – 1,59",IF(N3203&lt;Premissas!$B$12,"1,60 – 1,99","≥ 2,00"))))))</f>
        <v/>
      </c>
      <c r="P3203" s="5">
        <f>IF(OR(M3203="NÃO",N3203&lt;Premissas!$B$8),Premissas!$B$13,IF(N3203&lt;Premissas!$B$9,Premissas!$B$14,IF(N3203&lt;Premissas!$B$10,Premissas!$B$15,IF(N3203&lt;Premissas!$B$11,Premissas!$B$16,IF(N3203&lt;Premissas!$B$12,Premissas!$B$17,Premissas!$B$18)))))</f>
        <v/>
      </c>
      <c r="Q3203" s="5">
        <f>IFERROR(P3203/Premissas!$B$4,0)</f>
        <v/>
      </c>
    </row>
    <row r="3204">
      <c r="A3204" s="2" t="n">
        <v>8</v>
      </c>
      <c r="B3204" s="2" t="n">
        <v>1965</v>
      </c>
      <c r="C3204" s="2" t="inlineStr">
        <is>
          <t>SEPARACAO</t>
        </is>
      </c>
      <c r="D3204" s="2" t="inlineStr">
        <is>
          <t>5699509</t>
        </is>
      </c>
      <c r="E3204" s="2" t="inlineStr">
        <is>
          <t>Rita De Cassia Amador</t>
        </is>
      </c>
      <c r="F3204" s="2" t="n">
        <v>7145</v>
      </c>
      <c r="G3204" s="2" t="n">
        <v>113.4</v>
      </c>
      <c r="H3204" s="2" t="n">
        <v>63</v>
      </c>
      <c r="I3204" s="2" t="n">
        <v/>
      </c>
      <c r="J3204" s="2" t="inlineStr">
        <is>
          <t>GPA</t>
        </is>
      </c>
      <c r="K3204" s="2">
        <f>IF(I3204&lt;&gt;"",I3204,IFERROR(INDEX(Base!$I:$I,MATCH(1,(Base!$C:$C=C3204)*(Base!$I:$I&lt;&gt;""),0)),0))</f>
        <v/>
      </c>
      <c r="L3204" s="2">
        <f>IF(AND(I3204="",K3204&gt;0),"SIM","NÃO")</f>
        <v/>
      </c>
      <c r="M3204" s="2">
        <f>IF(ISNUMBER(SEARCH("SEPARA",UPPER(C3204))),"NÃO","SIM")</f>
        <v/>
      </c>
      <c r="N3204" s="2">
        <f>IFERROR(H3204/K3204,0)</f>
        <v/>
      </c>
      <c r="O3204" s="2">
        <f>IF(M3204="NÃO","EXCLUÍDO",IF(N3204&lt;Premissas!$B$8,"&lt; 1,00",IF(N3204&lt;Premissas!$B$9,"1,00 – 1,19",IF(N3204&lt;Premissas!$B$10,"1,20 – 1,39",IF(N3204&lt;Premissas!$B$11,"1,40 – 1,59",IF(N3204&lt;Premissas!$B$12,"1,60 – 1,99","≥ 2,00"))))))</f>
        <v/>
      </c>
      <c r="P3204" s="5">
        <f>IF(OR(M3204="NÃO",N3204&lt;Premissas!$B$8),Premissas!$B$13,IF(N3204&lt;Premissas!$B$9,Premissas!$B$14,IF(N3204&lt;Premissas!$B$10,Premissas!$B$15,IF(N3204&lt;Premissas!$B$11,Premissas!$B$16,IF(N3204&lt;Premissas!$B$12,Premissas!$B$17,Premissas!$B$18)))))</f>
        <v/>
      </c>
      <c r="Q3204" s="5">
        <f>IFERROR(P3204/Premissas!$B$4,0)</f>
        <v/>
      </c>
    </row>
    <row r="3205">
      <c r="A3205" s="2" t="n">
        <v>8</v>
      </c>
      <c r="B3205" s="2" t="n">
        <v>1965</v>
      </c>
      <c r="C3205" s="2" t="inlineStr">
        <is>
          <t>SEPARACAO</t>
        </is>
      </c>
      <c r="D3205" s="2" t="inlineStr">
        <is>
          <t>5699983</t>
        </is>
      </c>
      <c r="E3205" s="2" t="inlineStr">
        <is>
          <t>GABRIEL OLIVEIRA ANDRADE</t>
        </is>
      </c>
      <c r="F3205" s="2" t="n">
        <v>5397</v>
      </c>
      <c r="G3205" s="2" t="n">
        <v>119.93</v>
      </c>
      <c r="H3205" s="2" t="n">
        <v>45</v>
      </c>
      <c r="I3205" s="2" t="n">
        <v/>
      </c>
      <c r="J3205" s="2" t="inlineStr">
        <is>
          <t>GPA</t>
        </is>
      </c>
      <c r="K3205" s="2">
        <f>IF(I3205&lt;&gt;"",I3205,IFERROR(INDEX(Base!$I:$I,MATCH(1,(Base!$C:$C=C3205)*(Base!$I:$I&lt;&gt;""),0)),0))</f>
        <v/>
      </c>
      <c r="L3205" s="2">
        <f>IF(AND(I3205="",K3205&gt;0),"SIM","NÃO")</f>
        <v/>
      </c>
      <c r="M3205" s="2">
        <f>IF(ISNUMBER(SEARCH("SEPARA",UPPER(C3205))),"NÃO","SIM")</f>
        <v/>
      </c>
      <c r="N3205" s="2">
        <f>IFERROR(H3205/K3205,0)</f>
        <v/>
      </c>
      <c r="O3205" s="2">
        <f>IF(M3205="NÃO","EXCLUÍDO",IF(N3205&lt;Premissas!$B$8,"&lt; 1,00",IF(N3205&lt;Premissas!$B$9,"1,00 – 1,19",IF(N3205&lt;Premissas!$B$10,"1,20 – 1,39",IF(N3205&lt;Premissas!$B$11,"1,40 – 1,59",IF(N3205&lt;Premissas!$B$12,"1,60 – 1,99","≥ 2,00"))))))</f>
        <v/>
      </c>
      <c r="P3205" s="5">
        <f>IF(OR(M3205="NÃO",N3205&lt;Premissas!$B$8),Premissas!$B$13,IF(N3205&lt;Premissas!$B$9,Premissas!$B$14,IF(N3205&lt;Premissas!$B$10,Premissas!$B$15,IF(N3205&lt;Premissas!$B$11,Premissas!$B$16,IF(N3205&lt;Premissas!$B$12,Premissas!$B$17,Premissas!$B$18)))))</f>
        <v/>
      </c>
      <c r="Q3205" s="5">
        <f>IFERROR(P3205/Premissas!$B$4,0)</f>
        <v/>
      </c>
    </row>
    <row r="3206">
      <c r="A3206" s="2" t="n">
        <v>8</v>
      </c>
      <c r="B3206" s="2" t="n">
        <v>1965</v>
      </c>
      <c r="C3206" s="2" t="inlineStr">
        <is>
          <t>SEPARACAO</t>
        </is>
      </c>
      <c r="D3206" s="2" t="inlineStr">
        <is>
          <t>5700680</t>
        </is>
      </c>
      <c r="E3206" s="2" t="inlineStr">
        <is>
          <t>JOAO PAULO</t>
        </is>
      </c>
      <c r="F3206" s="2" t="n">
        <v>858</v>
      </c>
      <c r="G3206" s="2" t="n">
        <v>3.15</v>
      </c>
      <c r="H3206" s="2" t="n">
        <v>272</v>
      </c>
      <c r="I3206" s="2" t="n">
        <v/>
      </c>
      <c r="J3206" s="2" t="inlineStr">
        <is>
          <t>GPA</t>
        </is>
      </c>
      <c r="K3206" s="2">
        <f>IF(I3206&lt;&gt;"",I3206,IFERROR(INDEX(Base!$I:$I,MATCH(1,(Base!$C:$C=C3206)*(Base!$I:$I&lt;&gt;""),0)),0))</f>
        <v/>
      </c>
      <c r="L3206" s="2">
        <f>IF(AND(I3206="",K3206&gt;0),"SIM","NÃO")</f>
        <v/>
      </c>
      <c r="M3206" s="2">
        <f>IF(ISNUMBER(SEARCH("SEPARA",UPPER(C3206))),"NÃO","SIM")</f>
        <v/>
      </c>
      <c r="N3206" s="2">
        <f>IFERROR(H3206/K3206,0)</f>
        <v/>
      </c>
      <c r="O3206" s="2">
        <f>IF(M3206="NÃO","EXCLUÍDO",IF(N3206&lt;Premissas!$B$8,"&lt; 1,00",IF(N3206&lt;Premissas!$B$9,"1,00 – 1,19",IF(N3206&lt;Premissas!$B$10,"1,20 – 1,39",IF(N3206&lt;Premissas!$B$11,"1,40 – 1,59",IF(N3206&lt;Premissas!$B$12,"1,60 – 1,99","≥ 2,00"))))))</f>
        <v/>
      </c>
      <c r="P3206" s="5">
        <f>IF(OR(M3206="NÃO",N3206&lt;Premissas!$B$8),Premissas!$B$13,IF(N3206&lt;Premissas!$B$9,Premissas!$B$14,IF(N3206&lt;Premissas!$B$10,Premissas!$B$15,IF(N3206&lt;Premissas!$B$11,Premissas!$B$16,IF(N3206&lt;Premissas!$B$12,Premissas!$B$17,Premissas!$B$18)))))</f>
        <v/>
      </c>
      <c r="Q3206" s="5">
        <f>IFERROR(P3206/Premissas!$B$4,0)</f>
        <v/>
      </c>
    </row>
    <row r="3207">
      <c r="A3207" s="2" t="n">
        <v>8</v>
      </c>
      <c r="B3207" s="2" t="n">
        <v>1965</v>
      </c>
      <c r="C3207" s="2" t="inlineStr">
        <is>
          <t>CARREGAMENTO</t>
        </is>
      </c>
      <c r="D3207" s="2" t="inlineStr">
        <is>
          <t>5709180</t>
        </is>
      </c>
      <c r="E3207" s="2" t="inlineStr">
        <is>
          <t>Rafael Alves Farias</t>
        </is>
      </c>
      <c r="F3207" s="2" t="n">
        <v>749</v>
      </c>
      <c r="G3207" s="2" t="n">
        <v>64.47</v>
      </c>
      <c r="H3207" s="2" t="n">
        <v>12</v>
      </c>
      <c r="I3207" s="2" t="n">
        <v>0</v>
      </c>
      <c r="J3207" s="2" t="inlineStr">
        <is>
          <t>GPA</t>
        </is>
      </c>
      <c r="K3207" s="2">
        <f>IF(I3207&lt;&gt;"",I3207,IFERROR(INDEX(Base!$I:$I,MATCH(1,(Base!$C:$C=C3207)*(Base!$I:$I&lt;&gt;""),0)),0))</f>
        <v/>
      </c>
      <c r="L3207" s="2">
        <f>IF(AND(I3207="",K3207&gt;0),"SIM","NÃO")</f>
        <v/>
      </c>
      <c r="M3207" s="2">
        <f>IF(ISNUMBER(SEARCH("SEPARA",UPPER(C3207))),"NÃO","SIM")</f>
        <v/>
      </c>
      <c r="N3207" s="2">
        <f>IFERROR(H3207/K3207,0)</f>
        <v/>
      </c>
      <c r="O3207" s="2">
        <f>IF(M3207="NÃO","EXCLUÍDO",IF(N3207&lt;Premissas!$B$8,"&lt; 1,00",IF(N3207&lt;Premissas!$B$9,"1,00 – 1,19",IF(N3207&lt;Premissas!$B$10,"1,20 – 1,39",IF(N3207&lt;Premissas!$B$11,"1,40 – 1,59",IF(N3207&lt;Premissas!$B$12,"1,60 – 1,99","≥ 2,00"))))))</f>
        <v/>
      </c>
      <c r="P3207" s="5">
        <f>IF(OR(M3207="NÃO",N3207&lt;Premissas!$B$8),Premissas!$B$13,IF(N3207&lt;Premissas!$B$9,Premissas!$B$14,IF(N3207&lt;Premissas!$B$10,Premissas!$B$15,IF(N3207&lt;Premissas!$B$11,Premissas!$B$16,IF(N3207&lt;Premissas!$B$12,Premissas!$B$17,Premissas!$B$18)))))</f>
        <v/>
      </c>
      <c r="Q3207" s="5">
        <f>IFERROR(P3207/Premissas!$B$4,0)</f>
        <v/>
      </c>
    </row>
    <row r="3208">
      <c r="A3208" s="2" t="n">
        <v>8</v>
      </c>
      <c r="B3208" s="2" t="n">
        <v>1965</v>
      </c>
      <c r="C3208" s="2" t="inlineStr">
        <is>
          <t>CARREGAMENTO</t>
        </is>
      </c>
      <c r="D3208" s="2" t="inlineStr">
        <is>
          <t>5711010</t>
        </is>
      </c>
      <c r="E3208" s="2" t="inlineStr">
        <is>
          <t>Lucas Silva Oliveira</t>
        </is>
      </c>
      <c r="F3208" s="2" t="n">
        <v>545</v>
      </c>
      <c r="G3208" s="2" t="n">
        <v>39.73</v>
      </c>
      <c r="H3208" s="2" t="n">
        <v>14</v>
      </c>
      <c r="I3208" s="2" t="n">
        <v>0</v>
      </c>
      <c r="J3208" s="2" t="inlineStr">
        <is>
          <t>GPA</t>
        </is>
      </c>
      <c r="K3208" s="2">
        <f>IF(I3208&lt;&gt;"",I3208,IFERROR(INDEX(Base!$I:$I,MATCH(1,(Base!$C:$C=C3208)*(Base!$I:$I&lt;&gt;""),0)),0))</f>
        <v/>
      </c>
      <c r="L3208" s="2">
        <f>IF(AND(I3208="",K3208&gt;0),"SIM","NÃO")</f>
        <v/>
      </c>
      <c r="M3208" s="2">
        <f>IF(ISNUMBER(SEARCH("SEPARA",UPPER(C3208))),"NÃO","SIM")</f>
        <v/>
      </c>
      <c r="N3208" s="2">
        <f>IFERROR(H3208/K3208,0)</f>
        <v/>
      </c>
      <c r="O3208" s="2">
        <f>IF(M3208="NÃO","EXCLUÍDO",IF(N3208&lt;Premissas!$B$8,"&lt; 1,00",IF(N3208&lt;Premissas!$B$9,"1,00 – 1,19",IF(N3208&lt;Premissas!$B$10,"1,20 – 1,39",IF(N3208&lt;Premissas!$B$11,"1,40 – 1,59",IF(N3208&lt;Premissas!$B$12,"1,60 – 1,99","≥ 2,00"))))))</f>
        <v/>
      </c>
      <c r="P3208" s="5">
        <f>IF(OR(M3208="NÃO",N3208&lt;Premissas!$B$8),Premissas!$B$13,IF(N3208&lt;Premissas!$B$9,Premissas!$B$14,IF(N3208&lt;Premissas!$B$10,Premissas!$B$15,IF(N3208&lt;Premissas!$B$11,Premissas!$B$16,IF(N3208&lt;Premissas!$B$12,Premissas!$B$17,Premissas!$B$18)))))</f>
        <v/>
      </c>
      <c r="Q3208" s="5">
        <f>IFERROR(P3208/Premissas!$B$4,0)</f>
        <v/>
      </c>
    </row>
    <row r="3209">
      <c r="A3209" s="2" t="n">
        <v>8</v>
      </c>
      <c r="B3209" s="2" t="n">
        <v>1965</v>
      </c>
      <c r="C3209" s="2" t="inlineStr">
        <is>
          <t>PUXADA RECEB</t>
        </is>
      </c>
      <c r="D3209" s="2" t="inlineStr">
        <is>
          <t>5711010</t>
        </is>
      </c>
      <c r="E3209" s="2" t="inlineStr">
        <is>
          <t>Lucas Silva Oliveira</t>
        </is>
      </c>
      <c r="F3209" s="2" t="n">
        <v>24</v>
      </c>
      <c r="G3209" s="2" t="n">
        <v>1.68</v>
      </c>
      <c r="H3209" s="2" t="n">
        <v>14</v>
      </c>
      <c r="I3209" s="2" t="n">
        <v>0</v>
      </c>
      <c r="J3209" s="2" t="inlineStr">
        <is>
          <t>GPA</t>
        </is>
      </c>
      <c r="K3209" s="2">
        <f>IF(I3209&lt;&gt;"",I3209,IFERROR(INDEX(Base!$I:$I,MATCH(1,(Base!$C:$C=C3209)*(Base!$I:$I&lt;&gt;""),0)),0))</f>
        <v/>
      </c>
      <c r="L3209" s="2">
        <f>IF(AND(I3209="",K3209&gt;0),"SIM","NÃO")</f>
        <v/>
      </c>
      <c r="M3209" s="2">
        <f>IF(ISNUMBER(SEARCH("SEPARA",UPPER(C3209))),"NÃO","SIM")</f>
        <v/>
      </c>
      <c r="N3209" s="2">
        <f>IFERROR(H3209/K3209,0)</f>
        <v/>
      </c>
      <c r="O3209" s="2">
        <f>IF(M3209="NÃO","EXCLUÍDO",IF(N3209&lt;Premissas!$B$8,"&lt; 1,00",IF(N3209&lt;Premissas!$B$9,"1,00 – 1,19",IF(N3209&lt;Premissas!$B$10,"1,20 – 1,39",IF(N3209&lt;Premissas!$B$11,"1,40 – 1,59",IF(N3209&lt;Premissas!$B$12,"1,60 – 1,99","≥ 2,00"))))))</f>
        <v/>
      </c>
      <c r="P3209" s="5">
        <f>IF(OR(M3209="NÃO",N3209&lt;Premissas!$B$8),Premissas!$B$13,IF(N3209&lt;Premissas!$B$9,Premissas!$B$14,IF(N3209&lt;Premissas!$B$10,Premissas!$B$15,IF(N3209&lt;Premissas!$B$11,Premissas!$B$16,IF(N3209&lt;Premissas!$B$12,Premissas!$B$17,Premissas!$B$18)))))</f>
        <v/>
      </c>
      <c r="Q3209" s="5">
        <f>IFERROR(P3209/Premissas!$B$4,0)</f>
        <v/>
      </c>
    </row>
    <row r="3210">
      <c r="A3210" s="2" t="n">
        <v>8</v>
      </c>
      <c r="B3210" s="2" t="n">
        <v>1965</v>
      </c>
      <c r="C3210" s="2" t="inlineStr">
        <is>
          <t>SEPARACAO</t>
        </is>
      </c>
      <c r="D3210" s="2" t="inlineStr">
        <is>
          <t>5711010</t>
        </is>
      </c>
      <c r="E3210" s="2" t="inlineStr">
        <is>
          <t>Lucas Silva Oliveira</t>
        </is>
      </c>
      <c r="F3210" s="2" t="n">
        <v>303</v>
      </c>
      <c r="G3210" s="2" t="n">
        <v>1.06</v>
      </c>
      <c r="H3210" s="2" t="n">
        <v>286</v>
      </c>
      <c r="I3210" s="2" t="n">
        <v/>
      </c>
      <c r="J3210" s="2" t="inlineStr">
        <is>
          <t>GPA</t>
        </is>
      </c>
      <c r="K3210" s="2">
        <f>IF(I3210&lt;&gt;"",I3210,IFERROR(INDEX(Base!$I:$I,MATCH(1,(Base!$C:$C=C3210)*(Base!$I:$I&lt;&gt;""),0)),0))</f>
        <v/>
      </c>
      <c r="L3210" s="2">
        <f>IF(AND(I3210="",K3210&gt;0),"SIM","NÃO")</f>
        <v/>
      </c>
      <c r="M3210" s="2">
        <f>IF(ISNUMBER(SEARCH("SEPARA",UPPER(C3210))),"NÃO","SIM")</f>
        <v/>
      </c>
      <c r="N3210" s="2">
        <f>IFERROR(H3210/K3210,0)</f>
        <v/>
      </c>
      <c r="O3210" s="2">
        <f>IF(M3210="NÃO","EXCLUÍDO",IF(N3210&lt;Premissas!$B$8,"&lt; 1,00",IF(N3210&lt;Premissas!$B$9,"1,00 – 1,19",IF(N3210&lt;Premissas!$B$10,"1,20 – 1,39",IF(N3210&lt;Premissas!$B$11,"1,40 – 1,59",IF(N3210&lt;Premissas!$B$12,"1,60 – 1,99","≥ 2,00"))))))</f>
        <v/>
      </c>
      <c r="P3210" s="5">
        <f>IF(OR(M3210="NÃO",N3210&lt;Premissas!$B$8),Premissas!$B$13,IF(N3210&lt;Premissas!$B$9,Premissas!$B$14,IF(N3210&lt;Premissas!$B$10,Premissas!$B$15,IF(N3210&lt;Premissas!$B$11,Premissas!$B$16,IF(N3210&lt;Premissas!$B$12,Premissas!$B$17,Premissas!$B$18)))))</f>
        <v/>
      </c>
      <c r="Q3210" s="5">
        <f>IFERROR(P3210/Premissas!$B$4,0)</f>
        <v/>
      </c>
    </row>
    <row r="3211">
      <c r="A3211" s="2" t="n">
        <v>8</v>
      </c>
      <c r="B3211" s="2" t="n">
        <v>1965</v>
      </c>
      <c r="C3211" s="2" t="inlineStr">
        <is>
          <t>PUXADA RECEB</t>
        </is>
      </c>
      <c r="D3211" s="2" t="inlineStr">
        <is>
          <t>5713986</t>
        </is>
      </c>
      <c r="E3211" s="2" t="inlineStr">
        <is>
          <t>Allex Macedo Silva</t>
        </is>
      </c>
      <c r="F3211" s="2" t="n">
        <v>2269</v>
      </c>
      <c r="G3211" s="2" t="n">
        <v>121.12</v>
      </c>
      <c r="H3211" s="2" t="n">
        <v>19</v>
      </c>
      <c r="I3211" s="2" t="n">
        <v>0</v>
      </c>
      <c r="J3211" s="2" t="inlineStr">
        <is>
          <t>GPA</t>
        </is>
      </c>
      <c r="K3211" s="2">
        <f>IF(I3211&lt;&gt;"",I3211,IFERROR(INDEX(Base!$I:$I,MATCH(1,(Base!$C:$C=C3211)*(Base!$I:$I&lt;&gt;""),0)),0))</f>
        <v/>
      </c>
      <c r="L3211" s="2">
        <f>IF(AND(I3211="",K3211&gt;0),"SIM","NÃO")</f>
        <v/>
      </c>
      <c r="M3211" s="2">
        <f>IF(ISNUMBER(SEARCH("SEPARA",UPPER(C3211))),"NÃO","SIM")</f>
        <v/>
      </c>
      <c r="N3211" s="2">
        <f>IFERROR(H3211/K3211,0)</f>
        <v/>
      </c>
      <c r="O3211" s="2">
        <f>IF(M3211="NÃO","EXCLUÍDO",IF(N3211&lt;Premissas!$B$8,"&lt; 1,00",IF(N3211&lt;Premissas!$B$9,"1,00 – 1,19",IF(N3211&lt;Premissas!$B$10,"1,20 – 1,39",IF(N3211&lt;Premissas!$B$11,"1,40 – 1,59",IF(N3211&lt;Premissas!$B$12,"1,60 – 1,99","≥ 2,00"))))))</f>
        <v/>
      </c>
      <c r="P3211" s="5">
        <f>IF(OR(M3211="NÃO",N3211&lt;Premissas!$B$8),Premissas!$B$13,IF(N3211&lt;Premissas!$B$9,Premissas!$B$14,IF(N3211&lt;Premissas!$B$10,Premissas!$B$15,IF(N3211&lt;Premissas!$B$11,Premissas!$B$16,IF(N3211&lt;Premissas!$B$12,Premissas!$B$17,Premissas!$B$18)))))</f>
        <v/>
      </c>
      <c r="Q3211" s="5">
        <f>IFERROR(P3211/Premissas!$B$4,0)</f>
        <v/>
      </c>
    </row>
    <row r="3212">
      <c r="A3212" s="2" t="n">
        <v>8</v>
      </c>
      <c r="B3212" s="2" t="n">
        <v>1965</v>
      </c>
      <c r="C3212" s="2" t="inlineStr">
        <is>
          <t>SEPARACAO</t>
        </is>
      </c>
      <c r="D3212" s="2" t="inlineStr">
        <is>
          <t>5713986</t>
        </is>
      </c>
      <c r="E3212" s="2" t="inlineStr">
        <is>
          <t>Allex Macedo Silva</t>
        </is>
      </c>
      <c r="F3212" s="2" t="n">
        <v>424</v>
      </c>
      <c r="G3212" s="2" t="n">
        <v>10.66</v>
      </c>
      <c r="H3212" s="2" t="n">
        <v>40</v>
      </c>
      <c r="I3212" s="2" t="n">
        <v/>
      </c>
      <c r="J3212" s="2" t="inlineStr">
        <is>
          <t>GPA</t>
        </is>
      </c>
      <c r="K3212" s="2">
        <f>IF(I3212&lt;&gt;"",I3212,IFERROR(INDEX(Base!$I:$I,MATCH(1,(Base!$C:$C=C3212)*(Base!$I:$I&lt;&gt;""),0)),0))</f>
        <v/>
      </c>
      <c r="L3212" s="2">
        <f>IF(AND(I3212="",K3212&gt;0),"SIM","NÃO")</f>
        <v/>
      </c>
      <c r="M3212" s="2">
        <f>IF(ISNUMBER(SEARCH("SEPARA",UPPER(C3212))),"NÃO","SIM")</f>
        <v/>
      </c>
      <c r="N3212" s="2">
        <f>IFERROR(H3212/K3212,0)</f>
        <v/>
      </c>
      <c r="O3212" s="2">
        <f>IF(M3212="NÃO","EXCLUÍDO",IF(N3212&lt;Premissas!$B$8,"&lt; 1,00",IF(N3212&lt;Premissas!$B$9,"1,00 – 1,19",IF(N3212&lt;Premissas!$B$10,"1,20 – 1,39",IF(N3212&lt;Premissas!$B$11,"1,40 – 1,59",IF(N3212&lt;Premissas!$B$12,"1,60 – 1,99","≥ 2,00"))))))</f>
        <v/>
      </c>
      <c r="P3212" s="5">
        <f>IF(OR(M3212="NÃO",N3212&lt;Premissas!$B$8),Premissas!$B$13,IF(N3212&lt;Premissas!$B$9,Premissas!$B$14,IF(N3212&lt;Premissas!$B$10,Premissas!$B$15,IF(N3212&lt;Premissas!$B$11,Premissas!$B$16,IF(N3212&lt;Premissas!$B$12,Premissas!$B$17,Premissas!$B$18)))))</f>
        <v/>
      </c>
      <c r="Q3212" s="5">
        <f>IFERROR(P3212/Premissas!$B$4,0)</f>
        <v/>
      </c>
    </row>
    <row r="3213">
      <c r="A3213" s="2" t="n">
        <v>8</v>
      </c>
      <c r="B3213" s="2" t="n">
        <v>1965</v>
      </c>
      <c r="C3213" s="2" t="inlineStr">
        <is>
          <t>SEPARACAO</t>
        </is>
      </c>
      <c r="D3213" s="2" t="inlineStr">
        <is>
          <t>5714320</t>
        </is>
      </c>
      <c r="E3213" s="2" t="inlineStr">
        <is>
          <t>Thauana Silva Dos Santos</t>
        </is>
      </c>
      <c r="F3213" s="2" t="n">
        <v>364</v>
      </c>
      <c r="G3213" s="2" t="n">
        <v>4.59</v>
      </c>
      <c r="H3213" s="2" t="n">
        <v>79</v>
      </c>
      <c r="I3213" s="2" t="n">
        <v/>
      </c>
      <c r="J3213" s="2" t="inlineStr">
        <is>
          <t>GPA</t>
        </is>
      </c>
      <c r="K3213" s="2">
        <f>IF(I3213&lt;&gt;"",I3213,IFERROR(INDEX(Base!$I:$I,MATCH(1,(Base!$C:$C=C3213)*(Base!$I:$I&lt;&gt;""),0)),0))</f>
        <v/>
      </c>
      <c r="L3213" s="2">
        <f>IF(AND(I3213="",K3213&gt;0),"SIM","NÃO")</f>
        <v/>
      </c>
      <c r="M3213" s="2">
        <f>IF(ISNUMBER(SEARCH("SEPARA",UPPER(C3213))),"NÃO","SIM")</f>
        <v/>
      </c>
      <c r="N3213" s="2">
        <f>IFERROR(H3213/K3213,0)</f>
        <v/>
      </c>
      <c r="O3213" s="2">
        <f>IF(M3213="NÃO","EXCLUÍDO",IF(N3213&lt;Premissas!$B$8,"&lt; 1,00",IF(N3213&lt;Premissas!$B$9,"1,00 – 1,19",IF(N3213&lt;Premissas!$B$10,"1,20 – 1,39",IF(N3213&lt;Premissas!$B$11,"1,40 – 1,59",IF(N3213&lt;Premissas!$B$12,"1,60 – 1,99","≥ 2,00"))))))</f>
        <v/>
      </c>
      <c r="P3213" s="5">
        <f>IF(OR(M3213="NÃO",N3213&lt;Premissas!$B$8),Premissas!$B$13,IF(N3213&lt;Premissas!$B$9,Premissas!$B$14,IF(N3213&lt;Premissas!$B$10,Premissas!$B$15,IF(N3213&lt;Premissas!$B$11,Premissas!$B$16,IF(N3213&lt;Premissas!$B$12,Premissas!$B$17,Premissas!$B$18)))))</f>
        <v/>
      </c>
      <c r="Q3213" s="5">
        <f>IFERROR(P3213/Premissas!$B$4,0)</f>
        <v/>
      </c>
    </row>
    <row r="3214">
      <c r="A3214" s="2" t="n">
        <v>8</v>
      </c>
      <c r="B3214" s="2" t="n">
        <v>1965</v>
      </c>
      <c r="C3214" s="2" t="inlineStr">
        <is>
          <t>SEPARACAO</t>
        </is>
      </c>
      <c r="D3214" s="2" t="inlineStr">
        <is>
          <t>5729882</t>
        </is>
      </c>
      <c r="E3214" s="2" t="inlineStr">
        <is>
          <t>NYCOLAS DE JESUS GOMES</t>
        </is>
      </c>
      <c r="F3214" s="2" t="n">
        <v>166</v>
      </c>
      <c r="G3214" s="2" t="n">
        <v>4.72</v>
      </c>
      <c r="H3214" s="2" t="n">
        <v>35</v>
      </c>
      <c r="I3214" s="2" t="n">
        <v/>
      </c>
      <c r="J3214" s="2" t="inlineStr">
        <is>
          <t>GPA</t>
        </is>
      </c>
      <c r="K3214" s="2">
        <f>IF(I3214&lt;&gt;"",I3214,IFERROR(INDEX(Base!$I:$I,MATCH(1,(Base!$C:$C=C3214)*(Base!$I:$I&lt;&gt;""),0)),0))</f>
        <v/>
      </c>
      <c r="L3214" s="2">
        <f>IF(AND(I3214="",K3214&gt;0),"SIM","NÃO")</f>
        <v/>
      </c>
      <c r="M3214" s="2">
        <f>IF(ISNUMBER(SEARCH("SEPARA",UPPER(C3214))),"NÃO","SIM")</f>
        <v/>
      </c>
      <c r="N3214" s="2">
        <f>IFERROR(H3214/K3214,0)</f>
        <v/>
      </c>
      <c r="O3214" s="2">
        <f>IF(M3214="NÃO","EXCLUÍDO",IF(N3214&lt;Premissas!$B$8,"&lt; 1,00",IF(N3214&lt;Premissas!$B$9,"1,00 – 1,19",IF(N3214&lt;Premissas!$B$10,"1,20 – 1,39",IF(N3214&lt;Premissas!$B$11,"1,40 – 1,59",IF(N3214&lt;Premissas!$B$12,"1,60 – 1,99","≥ 2,00"))))))</f>
        <v/>
      </c>
      <c r="P3214" s="5">
        <f>IF(OR(M3214="NÃO",N3214&lt;Premissas!$B$8),Premissas!$B$13,IF(N3214&lt;Premissas!$B$9,Premissas!$B$14,IF(N3214&lt;Premissas!$B$10,Premissas!$B$15,IF(N3214&lt;Premissas!$B$11,Premissas!$B$16,IF(N3214&lt;Premissas!$B$12,Premissas!$B$17,Premissas!$B$18)))))</f>
        <v/>
      </c>
      <c r="Q3214" s="5">
        <f>IFERROR(P3214/Premissas!$B$4,0)</f>
        <v/>
      </c>
    </row>
    <row r="3215">
      <c r="A3215" s="2" t="n">
        <v>8</v>
      </c>
      <c r="B3215" s="2" t="n">
        <v>1965</v>
      </c>
      <c r="C3215" s="2" t="inlineStr">
        <is>
          <t>SEPARACAO</t>
        </is>
      </c>
      <c r="D3215" s="2" t="inlineStr">
        <is>
          <t>5730260</t>
        </is>
      </c>
      <c r="E3215" s="2" t="inlineStr">
        <is>
          <t>WANDERSON NUNES</t>
        </is>
      </c>
      <c r="F3215" s="2" t="n">
        <v>351</v>
      </c>
      <c r="G3215" s="2" t="n">
        <v>8.17</v>
      </c>
      <c r="H3215" s="2" t="n">
        <v>43</v>
      </c>
      <c r="I3215" s="2" t="n">
        <v/>
      </c>
      <c r="J3215" s="2" t="inlineStr">
        <is>
          <t>GPA</t>
        </is>
      </c>
      <c r="K3215" s="2">
        <f>IF(I3215&lt;&gt;"",I3215,IFERROR(INDEX(Base!$I:$I,MATCH(1,(Base!$C:$C=C3215)*(Base!$I:$I&lt;&gt;""),0)),0))</f>
        <v/>
      </c>
      <c r="L3215" s="2">
        <f>IF(AND(I3215="",K3215&gt;0),"SIM","NÃO")</f>
        <v/>
      </c>
      <c r="M3215" s="2">
        <f>IF(ISNUMBER(SEARCH("SEPARA",UPPER(C3215))),"NÃO","SIM")</f>
        <v/>
      </c>
      <c r="N3215" s="2">
        <f>IFERROR(H3215/K3215,0)</f>
        <v/>
      </c>
      <c r="O3215" s="2">
        <f>IF(M3215="NÃO","EXCLUÍDO",IF(N3215&lt;Premissas!$B$8,"&lt; 1,00",IF(N3215&lt;Premissas!$B$9,"1,00 – 1,19",IF(N3215&lt;Premissas!$B$10,"1,20 – 1,39",IF(N3215&lt;Premissas!$B$11,"1,40 – 1,59",IF(N3215&lt;Premissas!$B$12,"1,60 – 1,99","≥ 2,00"))))))</f>
        <v/>
      </c>
      <c r="P3215" s="5">
        <f>IF(OR(M3215="NÃO",N3215&lt;Premissas!$B$8),Premissas!$B$13,IF(N3215&lt;Premissas!$B$9,Premissas!$B$14,IF(N3215&lt;Premissas!$B$10,Premissas!$B$15,IF(N3215&lt;Premissas!$B$11,Premissas!$B$16,IF(N3215&lt;Premissas!$B$12,Premissas!$B$17,Premissas!$B$18)))))</f>
        <v/>
      </c>
      <c r="Q3215" s="5">
        <f>IFERROR(P3215/Premissas!$B$4,0)</f>
        <v/>
      </c>
    </row>
    <row r="3216">
      <c r="A3216" s="2" t="n">
        <v>8</v>
      </c>
      <c r="B3216" s="2" t="n">
        <v>1965</v>
      </c>
      <c r="C3216" s="2" t="inlineStr">
        <is>
          <t>PUXADA RECEB</t>
        </is>
      </c>
      <c r="D3216" s="2" t="inlineStr">
        <is>
          <t>5730341</t>
        </is>
      </c>
      <c r="E3216" s="2" t="inlineStr">
        <is>
          <t>David Trindade De Souza</t>
        </is>
      </c>
      <c r="F3216" s="2" t="n">
        <v>2298</v>
      </c>
      <c r="G3216" s="2" t="n">
        <v>119.89</v>
      </c>
      <c r="H3216" s="2" t="n">
        <v>19</v>
      </c>
      <c r="I3216" s="2" t="n">
        <v>0</v>
      </c>
      <c r="J3216" s="2" t="inlineStr">
        <is>
          <t>GPA</t>
        </is>
      </c>
      <c r="K3216" s="2">
        <f>IF(I3216&lt;&gt;"",I3216,IFERROR(INDEX(Base!$I:$I,MATCH(1,(Base!$C:$C=C3216)*(Base!$I:$I&lt;&gt;""),0)),0))</f>
        <v/>
      </c>
      <c r="L3216" s="2">
        <f>IF(AND(I3216="",K3216&gt;0),"SIM","NÃO")</f>
        <v/>
      </c>
      <c r="M3216" s="2">
        <f>IF(ISNUMBER(SEARCH("SEPARA",UPPER(C3216))),"NÃO","SIM")</f>
        <v/>
      </c>
      <c r="N3216" s="2">
        <f>IFERROR(H3216/K3216,0)</f>
        <v/>
      </c>
      <c r="O3216" s="2">
        <f>IF(M3216="NÃO","EXCLUÍDO",IF(N3216&lt;Premissas!$B$8,"&lt; 1,00",IF(N3216&lt;Premissas!$B$9,"1,00 – 1,19",IF(N3216&lt;Premissas!$B$10,"1,20 – 1,39",IF(N3216&lt;Premissas!$B$11,"1,40 – 1,59",IF(N3216&lt;Premissas!$B$12,"1,60 – 1,99","≥ 2,00"))))))</f>
        <v/>
      </c>
      <c r="P3216" s="5">
        <f>IF(OR(M3216="NÃO",N3216&lt;Premissas!$B$8),Premissas!$B$13,IF(N3216&lt;Premissas!$B$9,Premissas!$B$14,IF(N3216&lt;Premissas!$B$10,Premissas!$B$15,IF(N3216&lt;Premissas!$B$11,Premissas!$B$16,IF(N3216&lt;Premissas!$B$12,Premissas!$B$17,Premissas!$B$18)))))</f>
        <v/>
      </c>
      <c r="Q3216" s="5">
        <f>IFERROR(P3216/Premissas!$B$4,0)</f>
        <v/>
      </c>
    </row>
    <row r="3217">
      <c r="A3217" s="2" t="n">
        <v>8</v>
      </c>
      <c r="B3217" s="2" t="n">
        <v>1965</v>
      </c>
      <c r="C3217" s="2" t="inlineStr">
        <is>
          <t>SEPARACAO</t>
        </is>
      </c>
      <c r="D3217" s="2" t="inlineStr">
        <is>
          <t>5730341</t>
        </is>
      </c>
      <c r="E3217" s="2" t="inlineStr">
        <is>
          <t>David Trindade De Souza</t>
        </is>
      </c>
      <c r="F3217" s="2" t="n">
        <v>490</v>
      </c>
      <c r="G3217" s="2" t="n">
        <v>6.19</v>
      </c>
      <c r="H3217" s="2" t="n">
        <v>79</v>
      </c>
      <c r="I3217" s="2" t="n">
        <v/>
      </c>
      <c r="J3217" s="2" t="inlineStr">
        <is>
          <t>GPA</t>
        </is>
      </c>
      <c r="K3217" s="2">
        <f>IF(I3217&lt;&gt;"",I3217,IFERROR(INDEX(Base!$I:$I,MATCH(1,(Base!$C:$C=C3217)*(Base!$I:$I&lt;&gt;""),0)),0))</f>
        <v/>
      </c>
      <c r="L3217" s="2">
        <f>IF(AND(I3217="",K3217&gt;0),"SIM","NÃO")</f>
        <v/>
      </c>
      <c r="M3217" s="2">
        <f>IF(ISNUMBER(SEARCH("SEPARA",UPPER(C3217))),"NÃO","SIM")</f>
        <v/>
      </c>
      <c r="N3217" s="2">
        <f>IFERROR(H3217/K3217,0)</f>
        <v/>
      </c>
      <c r="O3217" s="2">
        <f>IF(M3217="NÃO","EXCLUÍDO",IF(N3217&lt;Premissas!$B$8,"&lt; 1,00",IF(N3217&lt;Premissas!$B$9,"1,00 – 1,19",IF(N3217&lt;Premissas!$B$10,"1,20 – 1,39",IF(N3217&lt;Premissas!$B$11,"1,40 – 1,59",IF(N3217&lt;Premissas!$B$12,"1,60 – 1,99","≥ 2,00"))))))</f>
        <v/>
      </c>
      <c r="P3217" s="5">
        <f>IF(OR(M3217="NÃO",N3217&lt;Premissas!$B$8),Premissas!$B$13,IF(N3217&lt;Premissas!$B$9,Premissas!$B$14,IF(N3217&lt;Premissas!$B$10,Premissas!$B$15,IF(N3217&lt;Premissas!$B$11,Premissas!$B$16,IF(N3217&lt;Premissas!$B$12,Premissas!$B$17,Premissas!$B$18)))))</f>
        <v/>
      </c>
      <c r="Q3217" s="5">
        <f>IFERROR(P3217/Premissas!$B$4,0)</f>
        <v/>
      </c>
    </row>
    <row r="3218">
      <c r="A3218" s="2" t="n">
        <v>8</v>
      </c>
      <c r="B3218" s="2" t="n">
        <v>1965</v>
      </c>
      <c r="C3218" s="2" t="inlineStr">
        <is>
          <t>CARREGAMENTO</t>
        </is>
      </c>
      <c r="D3218" s="2" t="inlineStr">
        <is>
          <t>5731801</t>
        </is>
      </c>
      <c r="E3218" s="2" t="inlineStr">
        <is>
          <t>Akila Tabita Goncalves Cordeiro</t>
        </is>
      </c>
      <c r="F3218" s="2" t="n">
        <v>527</v>
      </c>
      <c r="G3218" s="2" t="n">
        <v>78.8</v>
      </c>
      <c r="H3218" s="2" t="n">
        <v>7</v>
      </c>
      <c r="I3218" s="2" t="n">
        <v>0</v>
      </c>
      <c r="J3218" s="2" t="inlineStr">
        <is>
          <t>GPA</t>
        </is>
      </c>
      <c r="K3218" s="2">
        <f>IF(I3218&lt;&gt;"",I3218,IFERROR(INDEX(Base!$I:$I,MATCH(1,(Base!$C:$C=C3218)*(Base!$I:$I&lt;&gt;""),0)),0))</f>
        <v/>
      </c>
      <c r="L3218" s="2">
        <f>IF(AND(I3218="",K3218&gt;0),"SIM","NÃO")</f>
        <v/>
      </c>
      <c r="M3218" s="2">
        <f>IF(ISNUMBER(SEARCH("SEPARA",UPPER(C3218))),"NÃO","SIM")</f>
        <v/>
      </c>
      <c r="N3218" s="2">
        <f>IFERROR(H3218/K3218,0)</f>
        <v/>
      </c>
      <c r="O3218" s="2">
        <f>IF(M3218="NÃO","EXCLUÍDO",IF(N3218&lt;Premissas!$B$8,"&lt; 1,00",IF(N3218&lt;Premissas!$B$9,"1,00 – 1,19",IF(N3218&lt;Premissas!$B$10,"1,20 – 1,39",IF(N3218&lt;Premissas!$B$11,"1,40 – 1,59",IF(N3218&lt;Premissas!$B$12,"1,60 – 1,99","≥ 2,00"))))))</f>
        <v/>
      </c>
      <c r="P3218" s="5">
        <f>IF(OR(M3218="NÃO",N3218&lt;Premissas!$B$8),Premissas!$B$13,IF(N3218&lt;Premissas!$B$9,Premissas!$B$14,IF(N3218&lt;Premissas!$B$10,Premissas!$B$15,IF(N3218&lt;Premissas!$B$11,Premissas!$B$16,IF(N3218&lt;Premissas!$B$12,Premissas!$B$17,Premissas!$B$18)))))</f>
        <v/>
      </c>
      <c r="Q3218" s="5">
        <f>IFERROR(P3218/Premissas!$B$4,0)</f>
        <v/>
      </c>
    </row>
    <row r="3219">
      <c r="A3219" s="2" t="n">
        <v>8</v>
      </c>
      <c r="B3219" s="2" t="n">
        <v>1965</v>
      </c>
      <c r="C3219" s="2" t="inlineStr">
        <is>
          <t>SEPARACAO</t>
        </is>
      </c>
      <c r="D3219" s="2" t="inlineStr">
        <is>
          <t>5731801</t>
        </is>
      </c>
      <c r="E3219" s="2" t="inlineStr">
        <is>
          <t>Akila Tabita Goncalves Cordeiro</t>
        </is>
      </c>
      <c r="F3219" s="2" t="n">
        <v>210</v>
      </c>
      <c r="G3219" s="2" t="n">
        <v>4.24</v>
      </c>
      <c r="H3219" s="2" t="n">
        <v>50</v>
      </c>
      <c r="I3219" s="2" t="n">
        <v/>
      </c>
      <c r="J3219" s="2" t="inlineStr">
        <is>
          <t>GPA</t>
        </is>
      </c>
      <c r="K3219" s="2">
        <f>IF(I3219&lt;&gt;"",I3219,IFERROR(INDEX(Base!$I:$I,MATCH(1,(Base!$C:$C=C3219)*(Base!$I:$I&lt;&gt;""),0)),0))</f>
        <v/>
      </c>
      <c r="L3219" s="2">
        <f>IF(AND(I3219="",K3219&gt;0),"SIM","NÃO")</f>
        <v/>
      </c>
      <c r="M3219" s="2">
        <f>IF(ISNUMBER(SEARCH("SEPARA",UPPER(C3219))),"NÃO","SIM")</f>
        <v/>
      </c>
      <c r="N3219" s="2">
        <f>IFERROR(H3219/K3219,0)</f>
        <v/>
      </c>
      <c r="O3219" s="2">
        <f>IF(M3219="NÃO","EXCLUÍDO",IF(N3219&lt;Premissas!$B$8,"&lt; 1,00",IF(N3219&lt;Premissas!$B$9,"1,00 – 1,19",IF(N3219&lt;Premissas!$B$10,"1,20 – 1,39",IF(N3219&lt;Premissas!$B$11,"1,40 – 1,59",IF(N3219&lt;Premissas!$B$12,"1,60 – 1,99","≥ 2,00"))))))</f>
        <v/>
      </c>
      <c r="P3219" s="5">
        <f>IF(OR(M3219="NÃO",N3219&lt;Premissas!$B$8),Premissas!$B$13,IF(N3219&lt;Premissas!$B$9,Premissas!$B$14,IF(N3219&lt;Premissas!$B$10,Premissas!$B$15,IF(N3219&lt;Premissas!$B$11,Premissas!$B$16,IF(N3219&lt;Premissas!$B$12,Premissas!$B$17,Premissas!$B$18)))))</f>
        <v/>
      </c>
      <c r="Q3219" s="5">
        <f>IFERROR(P3219/Premissas!$B$4,0)</f>
        <v/>
      </c>
    </row>
    <row r="3220">
      <c r="A3220" s="2" t="n">
        <v>8</v>
      </c>
      <c r="B3220" s="2" t="n">
        <v>1965</v>
      </c>
      <c r="C3220" s="2" t="inlineStr">
        <is>
          <t>CARREGAMENTO</t>
        </is>
      </c>
      <c r="D3220" s="2" t="inlineStr">
        <is>
          <t>5731992</t>
        </is>
      </c>
      <c r="E3220" s="2" t="inlineStr">
        <is>
          <t>Gabriele Dos Santos Miranda</t>
        </is>
      </c>
      <c r="F3220" s="2" t="n">
        <v>165</v>
      </c>
      <c r="G3220" s="2" t="n">
        <v>21.56</v>
      </c>
      <c r="H3220" s="2" t="n">
        <v>8</v>
      </c>
      <c r="I3220" s="2" t="n">
        <v>0</v>
      </c>
      <c r="J3220" s="2" t="inlineStr">
        <is>
          <t>GPA</t>
        </is>
      </c>
      <c r="K3220" s="2">
        <f>IF(I3220&lt;&gt;"",I3220,IFERROR(INDEX(Base!$I:$I,MATCH(1,(Base!$C:$C=C3220)*(Base!$I:$I&lt;&gt;""),0)),0))</f>
        <v/>
      </c>
      <c r="L3220" s="2">
        <f>IF(AND(I3220="",K3220&gt;0),"SIM","NÃO")</f>
        <v/>
      </c>
      <c r="M3220" s="2">
        <f>IF(ISNUMBER(SEARCH("SEPARA",UPPER(C3220))),"NÃO","SIM")</f>
        <v/>
      </c>
      <c r="N3220" s="2">
        <f>IFERROR(H3220/K3220,0)</f>
        <v/>
      </c>
      <c r="O3220" s="2">
        <f>IF(M3220="NÃO","EXCLUÍDO",IF(N3220&lt;Premissas!$B$8,"&lt; 1,00",IF(N3220&lt;Premissas!$B$9,"1,00 – 1,19",IF(N3220&lt;Premissas!$B$10,"1,20 – 1,39",IF(N3220&lt;Premissas!$B$11,"1,40 – 1,59",IF(N3220&lt;Premissas!$B$12,"1,60 – 1,99","≥ 2,00"))))))</f>
        <v/>
      </c>
      <c r="P3220" s="5">
        <f>IF(OR(M3220="NÃO",N3220&lt;Premissas!$B$8),Premissas!$B$13,IF(N3220&lt;Premissas!$B$9,Premissas!$B$14,IF(N3220&lt;Premissas!$B$10,Premissas!$B$15,IF(N3220&lt;Premissas!$B$11,Premissas!$B$16,IF(N3220&lt;Premissas!$B$12,Premissas!$B$17,Premissas!$B$18)))))</f>
        <v/>
      </c>
      <c r="Q3220" s="5">
        <f>IFERROR(P3220/Premissas!$B$4,0)</f>
        <v/>
      </c>
    </row>
    <row r="3221">
      <c r="A3221" s="2" t="n">
        <v>8</v>
      </c>
      <c r="B3221" s="2" t="n">
        <v>1965</v>
      </c>
      <c r="C3221" s="2" t="inlineStr">
        <is>
          <t>SEPARACAO</t>
        </is>
      </c>
      <c r="D3221" s="2" t="inlineStr">
        <is>
          <t>5731992</t>
        </is>
      </c>
      <c r="E3221" s="2" t="inlineStr">
        <is>
          <t>Gabriele Dos Santos Miranda</t>
        </is>
      </c>
      <c r="F3221" s="2" t="n">
        <v>401</v>
      </c>
      <c r="G3221" s="2" t="n">
        <v>16.43</v>
      </c>
      <c r="H3221" s="2" t="n">
        <v>24</v>
      </c>
      <c r="I3221" s="2" t="n">
        <v/>
      </c>
      <c r="J3221" s="2" t="inlineStr">
        <is>
          <t>GPA</t>
        </is>
      </c>
      <c r="K3221" s="2">
        <f>IF(I3221&lt;&gt;"",I3221,IFERROR(INDEX(Base!$I:$I,MATCH(1,(Base!$C:$C=C3221)*(Base!$I:$I&lt;&gt;""),0)),0))</f>
        <v/>
      </c>
      <c r="L3221" s="2">
        <f>IF(AND(I3221="",K3221&gt;0),"SIM","NÃO")</f>
        <v/>
      </c>
      <c r="M3221" s="2">
        <f>IF(ISNUMBER(SEARCH("SEPARA",UPPER(C3221))),"NÃO","SIM")</f>
        <v/>
      </c>
      <c r="N3221" s="2">
        <f>IFERROR(H3221/K3221,0)</f>
        <v/>
      </c>
      <c r="O3221" s="2">
        <f>IF(M3221="NÃO","EXCLUÍDO",IF(N3221&lt;Premissas!$B$8,"&lt; 1,00",IF(N3221&lt;Premissas!$B$9,"1,00 – 1,19",IF(N3221&lt;Premissas!$B$10,"1,20 – 1,39",IF(N3221&lt;Premissas!$B$11,"1,40 – 1,59",IF(N3221&lt;Premissas!$B$12,"1,60 – 1,99","≥ 2,00"))))))</f>
        <v/>
      </c>
      <c r="P3221" s="5">
        <f>IF(OR(M3221="NÃO",N3221&lt;Premissas!$B$8),Premissas!$B$13,IF(N3221&lt;Premissas!$B$9,Premissas!$B$14,IF(N3221&lt;Premissas!$B$10,Premissas!$B$15,IF(N3221&lt;Premissas!$B$11,Premissas!$B$16,IF(N3221&lt;Premissas!$B$12,Premissas!$B$17,Premissas!$B$18)))))</f>
        <v/>
      </c>
      <c r="Q3221" s="5">
        <f>IFERROR(P3221/Premissas!$B$4,0)</f>
        <v/>
      </c>
    </row>
    <row r="3222">
      <c r="A3222" s="2" t="n">
        <v>8</v>
      </c>
      <c r="B3222" s="2" t="n">
        <v>1965</v>
      </c>
      <c r="C3222" s="2" t="inlineStr">
        <is>
          <t>SEPARACAO</t>
        </is>
      </c>
      <c r="D3222" s="2" t="inlineStr">
        <is>
          <t>5733294</t>
        </is>
      </c>
      <c r="E3222" s="2" t="inlineStr">
        <is>
          <t>OSCAR EDUARDO ZUNIGA</t>
        </is>
      </c>
      <c r="F3222" s="2" t="n">
        <v>7741</v>
      </c>
      <c r="G3222" s="2" t="n">
        <v>119.96</v>
      </c>
      <c r="H3222" s="2" t="n">
        <v>65</v>
      </c>
      <c r="I3222" s="2" t="n">
        <v/>
      </c>
      <c r="J3222" s="2" t="inlineStr">
        <is>
          <t>GPA</t>
        </is>
      </c>
      <c r="K3222" s="2">
        <f>IF(I3222&lt;&gt;"",I3222,IFERROR(INDEX(Base!$I:$I,MATCH(1,(Base!$C:$C=C3222)*(Base!$I:$I&lt;&gt;""),0)),0))</f>
        <v/>
      </c>
      <c r="L3222" s="2">
        <f>IF(AND(I3222="",K3222&gt;0),"SIM","NÃO")</f>
        <v/>
      </c>
      <c r="M3222" s="2">
        <f>IF(ISNUMBER(SEARCH("SEPARA",UPPER(C3222))),"NÃO","SIM")</f>
        <v/>
      </c>
      <c r="N3222" s="2">
        <f>IFERROR(H3222/K3222,0)</f>
        <v/>
      </c>
      <c r="O3222" s="2">
        <f>IF(M3222="NÃO","EXCLUÍDO",IF(N3222&lt;Premissas!$B$8,"&lt; 1,00",IF(N3222&lt;Premissas!$B$9,"1,00 – 1,19",IF(N3222&lt;Premissas!$B$10,"1,20 – 1,39",IF(N3222&lt;Premissas!$B$11,"1,40 – 1,59",IF(N3222&lt;Premissas!$B$12,"1,60 – 1,99","≥ 2,00"))))))</f>
        <v/>
      </c>
      <c r="P3222" s="5">
        <f>IF(OR(M3222="NÃO",N3222&lt;Premissas!$B$8),Premissas!$B$13,IF(N3222&lt;Premissas!$B$9,Premissas!$B$14,IF(N3222&lt;Premissas!$B$10,Premissas!$B$15,IF(N3222&lt;Premissas!$B$11,Premissas!$B$16,IF(N3222&lt;Premissas!$B$12,Premissas!$B$17,Premissas!$B$18)))))</f>
        <v/>
      </c>
      <c r="Q3222" s="5">
        <f>IFERROR(P3222/Premissas!$B$4,0)</f>
        <v/>
      </c>
    </row>
    <row r="3223">
      <c r="A3223" s="2" t="n">
        <v>8</v>
      </c>
      <c r="B3223" s="2" t="n">
        <v>1965</v>
      </c>
      <c r="C3223" s="2" t="inlineStr">
        <is>
          <t>CARREGAMENTO</t>
        </is>
      </c>
      <c r="D3223" s="2" t="inlineStr">
        <is>
          <t>5733677</t>
        </is>
      </c>
      <c r="E3223" s="2" t="inlineStr">
        <is>
          <t>GEOVANNA SARAIVA</t>
        </is>
      </c>
      <c r="F3223" s="2" t="n">
        <v>425</v>
      </c>
      <c r="G3223" s="2" t="n">
        <v>33.46</v>
      </c>
      <c r="H3223" s="2" t="n">
        <v>13</v>
      </c>
      <c r="I3223" s="2" t="n">
        <v>0</v>
      </c>
      <c r="J3223" s="2" t="inlineStr">
        <is>
          <t>GPA</t>
        </is>
      </c>
      <c r="K3223" s="2">
        <f>IF(I3223&lt;&gt;"",I3223,IFERROR(INDEX(Base!$I:$I,MATCH(1,(Base!$C:$C=C3223)*(Base!$I:$I&lt;&gt;""),0)),0))</f>
        <v/>
      </c>
      <c r="L3223" s="2">
        <f>IF(AND(I3223="",K3223&gt;0),"SIM","NÃO")</f>
        <v/>
      </c>
      <c r="M3223" s="2">
        <f>IF(ISNUMBER(SEARCH("SEPARA",UPPER(C3223))),"NÃO","SIM")</f>
        <v/>
      </c>
      <c r="N3223" s="2">
        <f>IFERROR(H3223/K3223,0)</f>
        <v/>
      </c>
      <c r="O3223" s="2">
        <f>IF(M3223="NÃO","EXCLUÍDO",IF(N3223&lt;Premissas!$B$8,"&lt; 1,00",IF(N3223&lt;Premissas!$B$9,"1,00 – 1,19",IF(N3223&lt;Premissas!$B$10,"1,20 – 1,39",IF(N3223&lt;Premissas!$B$11,"1,40 – 1,59",IF(N3223&lt;Premissas!$B$12,"1,60 – 1,99","≥ 2,00"))))))</f>
        <v/>
      </c>
      <c r="P3223" s="5">
        <f>IF(OR(M3223="NÃO",N3223&lt;Premissas!$B$8),Premissas!$B$13,IF(N3223&lt;Premissas!$B$9,Premissas!$B$14,IF(N3223&lt;Premissas!$B$10,Premissas!$B$15,IF(N3223&lt;Premissas!$B$11,Premissas!$B$16,IF(N3223&lt;Premissas!$B$12,Premissas!$B$17,Premissas!$B$18)))))</f>
        <v/>
      </c>
      <c r="Q3223" s="5">
        <f>IFERROR(P3223/Premissas!$B$4,0)</f>
        <v/>
      </c>
    </row>
    <row r="3224">
      <c r="A3224" s="2" t="n">
        <v>8</v>
      </c>
      <c r="B3224" s="2" t="n">
        <v>1965</v>
      </c>
      <c r="C3224" s="2" t="inlineStr">
        <is>
          <t>SEPARACAO</t>
        </is>
      </c>
      <c r="D3224" s="2" t="inlineStr">
        <is>
          <t>5733677</t>
        </is>
      </c>
      <c r="E3224" s="2" t="inlineStr">
        <is>
          <t>GEOVANNA SARAIVA</t>
        </is>
      </c>
      <c r="F3224" s="2" t="n">
        <v>1841</v>
      </c>
      <c r="G3224" s="2" t="n">
        <v>48.12</v>
      </c>
      <c r="H3224" s="2" t="n">
        <v>38</v>
      </c>
      <c r="I3224" s="2" t="n">
        <v/>
      </c>
      <c r="J3224" s="2" t="inlineStr">
        <is>
          <t>GPA</t>
        </is>
      </c>
      <c r="K3224" s="2">
        <f>IF(I3224&lt;&gt;"",I3224,IFERROR(INDEX(Base!$I:$I,MATCH(1,(Base!$C:$C=C3224)*(Base!$I:$I&lt;&gt;""),0)),0))</f>
        <v/>
      </c>
      <c r="L3224" s="2">
        <f>IF(AND(I3224="",K3224&gt;0),"SIM","NÃO")</f>
        <v/>
      </c>
      <c r="M3224" s="2">
        <f>IF(ISNUMBER(SEARCH("SEPARA",UPPER(C3224))),"NÃO","SIM")</f>
        <v/>
      </c>
      <c r="N3224" s="2">
        <f>IFERROR(H3224/K3224,0)</f>
        <v/>
      </c>
      <c r="O3224" s="2">
        <f>IF(M3224="NÃO","EXCLUÍDO",IF(N3224&lt;Premissas!$B$8,"&lt; 1,00",IF(N3224&lt;Premissas!$B$9,"1,00 – 1,19",IF(N3224&lt;Premissas!$B$10,"1,20 – 1,39",IF(N3224&lt;Premissas!$B$11,"1,40 – 1,59",IF(N3224&lt;Premissas!$B$12,"1,60 – 1,99","≥ 2,00"))))))</f>
        <v/>
      </c>
      <c r="P3224" s="5">
        <f>IF(OR(M3224="NÃO",N3224&lt;Premissas!$B$8),Premissas!$B$13,IF(N3224&lt;Premissas!$B$9,Premissas!$B$14,IF(N3224&lt;Premissas!$B$10,Premissas!$B$15,IF(N3224&lt;Premissas!$B$11,Premissas!$B$16,IF(N3224&lt;Premissas!$B$12,Premissas!$B$17,Premissas!$B$18)))))</f>
        <v/>
      </c>
      <c r="Q3224" s="5">
        <f>IFERROR(P3224/Premissas!$B$4,0)</f>
        <v/>
      </c>
    </row>
    <row r="3225">
      <c r="A3225" s="2" t="n">
        <v>8</v>
      </c>
      <c r="B3225" s="2" t="n">
        <v>1965</v>
      </c>
      <c r="C3225" s="2" t="inlineStr">
        <is>
          <t>PUXADA RECEB</t>
        </is>
      </c>
      <c r="D3225" s="2" t="inlineStr">
        <is>
          <t>5736471</t>
        </is>
      </c>
      <c r="E3225" s="2" t="inlineStr">
        <is>
          <t>Camilly Daniela Ferreira Nunes</t>
        </is>
      </c>
      <c r="F3225" s="2" t="n">
        <v>20</v>
      </c>
      <c r="G3225" s="2" t="n">
        <v>10.1</v>
      </c>
      <c r="H3225" s="2" t="n">
        <v>2</v>
      </c>
      <c r="I3225" s="2" t="n">
        <v>0</v>
      </c>
      <c r="J3225" s="2" t="inlineStr">
        <is>
          <t>GPA</t>
        </is>
      </c>
      <c r="K3225" s="2">
        <f>IF(I3225&lt;&gt;"",I3225,IFERROR(INDEX(Base!$I:$I,MATCH(1,(Base!$C:$C=C3225)*(Base!$I:$I&lt;&gt;""),0)),0))</f>
        <v/>
      </c>
      <c r="L3225" s="2">
        <f>IF(AND(I3225="",K3225&gt;0),"SIM","NÃO")</f>
        <v/>
      </c>
      <c r="M3225" s="2">
        <f>IF(ISNUMBER(SEARCH("SEPARA",UPPER(C3225))),"NÃO","SIM")</f>
        <v/>
      </c>
      <c r="N3225" s="2">
        <f>IFERROR(H3225/K3225,0)</f>
        <v/>
      </c>
      <c r="O3225" s="2">
        <f>IF(M3225="NÃO","EXCLUÍDO",IF(N3225&lt;Premissas!$B$8,"&lt; 1,00",IF(N3225&lt;Premissas!$B$9,"1,00 – 1,19",IF(N3225&lt;Premissas!$B$10,"1,20 – 1,39",IF(N3225&lt;Premissas!$B$11,"1,40 – 1,59",IF(N3225&lt;Premissas!$B$12,"1,60 – 1,99","≥ 2,00"))))))</f>
        <v/>
      </c>
      <c r="P3225" s="5">
        <f>IF(OR(M3225="NÃO",N3225&lt;Premissas!$B$8),Premissas!$B$13,IF(N3225&lt;Premissas!$B$9,Premissas!$B$14,IF(N3225&lt;Premissas!$B$10,Premissas!$B$15,IF(N3225&lt;Premissas!$B$11,Premissas!$B$16,IF(N3225&lt;Premissas!$B$12,Premissas!$B$17,Premissas!$B$18)))))</f>
        <v/>
      </c>
      <c r="Q3225" s="5">
        <f>IFERROR(P3225/Premissas!$B$4,0)</f>
        <v/>
      </c>
    </row>
    <row r="3226">
      <c r="A3226" s="2" t="n">
        <v>8</v>
      </c>
      <c r="B3226" s="2" t="n">
        <v>1965</v>
      </c>
      <c r="C3226" s="2" t="inlineStr">
        <is>
          <t>RECEBIMENTO</t>
        </is>
      </c>
      <c r="D3226" s="2" t="inlineStr">
        <is>
          <t>5736471</t>
        </is>
      </c>
      <c r="E3226" s="2" t="inlineStr">
        <is>
          <t>Camilly Daniela Ferreira Nunes</t>
        </is>
      </c>
      <c r="F3226" s="2" t="n">
        <v>3460</v>
      </c>
      <c r="G3226" s="2" t="n">
        <v>151.05</v>
      </c>
      <c r="H3226" s="2" t="n">
        <v>23</v>
      </c>
      <c r="I3226" s="2" t="n">
        <v>0</v>
      </c>
      <c r="J3226" s="2" t="inlineStr">
        <is>
          <t>GPA</t>
        </is>
      </c>
      <c r="K3226" s="2">
        <f>IF(I3226&lt;&gt;"",I3226,IFERROR(INDEX(Base!$I:$I,MATCH(1,(Base!$C:$C=C3226)*(Base!$I:$I&lt;&gt;""),0)),0))</f>
        <v/>
      </c>
      <c r="L3226" s="2">
        <f>IF(AND(I3226="",K3226&gt;0),"SIM","NÃO")</f>
        <v/>
      </c>
      <c r="M3226" s="2">
        <f>IF(ISNUMBER(SEARCH("SEPARA",UPPER(C3226))),"NÃO","SIM")</f>
        <v/>
      </c>
      <c r="N3226" s="2">
        <f>IFERROR(H3226/K3226,0)</f>
        <v/>
      </c>
      <c r="O3226" s="2">
        <f>IF(M3226="NÃO","EXCLUÍDO",IF(N3226&lt;Premissas!$B$8,"&lt; 1,00",IF(N3226&lt;Premissas!$B$9,"1,00 – 1,19",IF(N3226&lt;Premissas!$B$10,"1,20 – 1,39",IF(N3226&lt;Premissas!$B$11,"1,40 – 1,59",IF(N3226&lt;Premissas!$B$12,"1,60 – 1,99","≥ 2,00"))))))</f>
        <v/>
      </c>
      <c r="P3226" s="5">
        <f>IF(OR(M3226="NÃO",N3226&lt;Premissas!$B$8),Premissas!$B$13,IF(N3226&lt;Premissas!$B$9,Premissas!$B$14,IF(N3226&lt;Premissas!$B$10,Premissas!$B$15,IF(N3226&lt;Premissas!$B$11,Premissas!$B$16,IF(N3226&lt;Premissas!$B$12,Premissas!$B$17,Premissas!$B$18)))))</f>
        <v/>
      </c>
      <c r="Q3226" s="5">
        <f>IFERROR(P3226/Premissas!$B$4,0)</f>
        <v/>
      </c>
    </row>
    <row r="3227">
      <c r="A3227" s="2" t="n">
        <v>8</v>
      </c>
      <c r="B3227" s="2" t="n">
        <v>1965</v>
      </c>
      <c r="C3227" s="2" t="inlineStr">
        <is>
          <t>CARREGAMENTO</t>
        </is>
      </c>
      <c r="D3227" s="2" t="inlineStr">
        <is>
          <t>5737389</t>
        </is>
      </c>
      <c r="E3227" s="2" t="inlineStr">
        <is>
          <t>Matheus De Sousa Ferreira</t>
        </is>
      </c>
      <c r="F3227" s="2" t="n">
        <v>482</v>
      </c>
      <c r="G3227" s="2" t="n">
        <v>24.73</v>
      </c>
      <c r="H3227" s="2" t="n">
        <v>19</v>
      </c>
      <c r="I3227" s="2" t="n">
        <v>0</v>
      </c>
      <c r="J3227" s="2" t="inlineStr">
        <is>
          <t>GPA</t>
        </is>
      </c>
      <c r="K3227" s="2">
        <f>IF(I3227&lt;&gt;"",I3227,IFERROR(INDEX(Base!$I:$I,MATCH(1,(Base!$C:$C=C3227)*(Base!$I:$I&lt;&gt;""),0)),0))</f>
        <v/>
      </c>
      <c r="L3227" s="2">
        <f>IF(AND(I3227="",K3227&gt;0),"SIM","NÃO")</f>
        <v/>
      </c>
      <c r="M3227" s="2">
        <f>IF(ISNUMBER(SEARCH("SEPARA",UPPER(C3227))),"NÃO","SIM")</f>
        <v/>
      </c>
      <c r="N3227" s="2">
        <f>IFERROR(H3227/K3227,0)</f>
        <v/>
      </c>
      <c r="O3227" s="2">
        <f>IF(M3227="NÃO","EXCLUÍDO",IF(N3227&lt;Premissas!$B$8,"&lt; 1,00",IF(N3227&lt;Premissas!$B$9,"1,00 – 1,19",IF(N3227&lt;Premissas!$B$10,"1,20 – 1,39",IF(N3227&lt;Premissas!$B$11,"1,40 – 1,59",IF(N3227&lt;Premissas!$B$12,"1,60 – 1,99","≥ 2,00"))))))</f>
        <v/>
      </c>
      <c r="P3227" s="5">
        <f>IF(OR(M3227="NÃO",N3227&lt;Premissas!$B$8),Premissas!$B$13,IF(N3227&lt;Premissas!$B$9,Premissas!$B$14,IF(N3227&lt;Premissas!$B$10,Premissas!$B$15,IF(N3227&lt;Premissas!$B$11,Premissas!$B$16,IF(N3227&lt;Premissas!$B$12,Premissas!$B$17,Premissas!$B$18)))))</f>
        <v/>
      </c>
      <c r="Q3227" s="5">
        <f>IFERROR(P3227/Premissas!$B$4,0)</f>
        <v/>
      </c>
    </row>
    <row r="3228">
      <c r="A3228" s="2" t="n">
        <v>8</v>
      </c>
      <c r="B3228" s="2" t="n">
        <v>1965</v>
      </c>
      <c r="C3228" s="2" t="inlineStr">
        <is>
          <t>SEPARACAO</t>
        </is>
      </c>
      <c r="D3228" s="2" t="inlineStr">
        <is>
          <t>5739977</t>
        </is>
      </c>
      <c r="E3228" s="2" t="inlineStr">
        <is>
          <t>Renato MOREIRA DA SILVA</t>
        </is>
      </c>
      <c r="F3228" s="2" t="n">
        <v>5014</v>
      </c>
      <c r="G3228" s="2" t="n">
        <v>83.98999999999999</v>
      </c>
      <c r="H3228" s="2" t="n">
        <v>60</v>
      </c>
      <c r="I3228" s="2" t="n">
        <v/>
      </c>
      <c r="J3228" s="2" t="inlineStr">
        <is>
          <t>GPA</t>
        </is>
      </c>
      <c r="K3228" s="2">
        <f>IF(I3228&lt;&gt;"",I3228,IFERROR(INDEX(Base!$I:$I,MATCH(1,(Base!$C:$C=C3228)*(Base!$I:$I&lt;&gt;""),0)),0))</f>
        <v/>
      </c>
      <c r="L3228" s="2">
        <f>IF(AND(I3228="",K3228&gt;0),"SIM","NÃO")</f>
        <v/>
      </c>
      <c r="M3228" s="2">
        <f>IF(ISNUMBER(SEARCH("SEPARA",UPPER(C3228))),"NÃO","SIM")</f>
        <v/>
      </c>
      <c r="N3228" s="2">
        <f>IFERROR(H3228/K3228,0)</f>
        <v/>
      </c>
      <c r="O3228" s="2">
        <f>IF(M3228="NÃO","EXCLUÍDO",IF(N3228&lt;Premissas!$B$8,"&lt; 1,00",IF(N3228&lt;Premissas!$B$9,"1,00 – 1,19",IF(N3228&lt;Premissas!$B$10,"1,20 – 1,39",IF(N3228&lt;Premissas!$B$11,"1,40 – 1,59",IF(N3228&lt;Premissas!$B$12,"1,60 – 1,99","≥ 2,00"))))))</f>
        <v/>
      </c>
      <c r="P3228" s="5">
        <f>IF(OR(M3228="NÃO",N3228&lt;Premissas!$B$8),Premissas!$B$13,IF(N3228&lt;Premissas!$B$9,Premissas!$B$14,IF(N3228&lt;Premissas!$B$10,Premissas!$B$15,IF(N3228&lt;Premissas!$B$11,Premissas!$B$16,IF(N3228&lt;Premissas!$B$12,Premissas!$B$17,Premissas!$B$18)))))</f>
        <v/>
      </c>
      <c r="Q3228" s="5">
        <f>IFERROR(P3228/Premissas!$B$4,0)</f>
        <v/>
      </c>
    </row>
    <row r="3229">
      <c r="A3229" s="2" t="n">
        <v>8</v>
      </c>
      <c r="B3229" s="2" t="n">
        <v>1965</v>
      </c>
      <c r="C3229" s="2" t="inlineStr">
        <is>
          <t>PUXADA RECEB</t>
        </is>
      </c>
      <c r="D3229" s="2" t="inlineStr">
        <is>
          <t>5740240</t>
        </is>
      </c>
      <c r="E3229" s="2" t="inlineStr">
        <is>
          <t>ANDRE BARBOSA LOURENCO</t>
        </is>
      </c>
      <c r="F3229" s="2" t="n">
        <v>306</v>
      </c>
      <c r="G3229" s="2" t="n">
        <v>31.52</v>
      </c>
      <c r="H3229" s="2" t="n">
        <v>10</v>
      </c>
      <c r="I3229" s="2" t="n">
        <v>0</v>
      </c>
      <c r="J3229" s="2" t="inlineStr">
        <is>
          <t>GPA</t>
        </is>
      </c>
      <c r="K3229" s="2">
        <f>IF(I3229&lt;&gt;"",I3229,IFERROR(INDEX(Base!$I:$I,MATCH(1,(Base!$C:$C=C3229)*(Base!$I:$I&lt;&gt;""),0)),0))</f>
        <v/>
      </c>
      <c r="L3229" s="2">
        <f>IF(AND(I3229="",K3229&gt;0),"SIM","NÃO")</f>
        <v/>
      </c>
      <c r="M3229" s="2">
        <f>IF(ISNUMBER(SEARCH("SEPARA",UPPER(C3229))),"NÃO","SIM")</f>
        <v/>
      </c>
      <c r="N3229" s="2">
        <f>IFERROR(H3229/K3229,0)</f>
        <v/>
      </c>
      <c r="O3229" s="2">
        <f>IF(M3229="NÃO","EXCLUÍDO",IF(N3229&lt;Premissas!$B$8,"&lt; 1,00",IF(N3229&lt;Premissas!$B$9,"1,00 – 1,19",IF(N3229&lt;Premissas!$B$10,"1,20 – 1,39",IF(N3229&lt;Premissas!$B$11,"1,40 – 1,59",IF(N3229&lt;Premissas!$B$12,"1,60 – 1,99","≥ 2,00"))))))</f>
        <v/>
      </c>
      <c r="P3229" s="5">
        <f>IF(OR(M3229="NÃO",N3229&lt;Premissas!$B$8),Premissas!$B$13,IF(N3229&lt;Premissas!$B$9,Premissas!$B$14,IF(N3229&lt;Premissas!$B$10,Premissas!$B$15,IF(N3229&lt;Premissas!$B$11,Premissas!$B$16,IF(N3229&lt;Premissas!$B$12,Premissas!$B$17,Premissas!$B$18)))))</f>
        <v/>
      </c>
      <c r="Q3229" s="5">
        <f>IFERROR(P3229/Premissas!$B$4,0)</f>
        <v/>
      </c>
    </row>
    <row r="3230">
      <c r="A3230" s="2" t="n">
        <v>8</v>
      </c>
      <c r="B3230" s="2" t="n">
        <v>1965</v>
      </c>
      <c r="C3230" s="2" t="inlineStr">
        <is>
          <t>PUXADA RECEB</t>
        </is>
      </c>
      <c r="D3230" s="2" t="inlineStr">
        <is>
          <t>5747163</t>
        </is>
      </c>
      <c r="E3230" s="2" t="inlineStr">
        <is>
          <t>BHASANA MASHABA</t>
        </is>
      </c>
      <c r="F3230" s="2" t="n">
        <v>1393</v>
      </c>
      <c r="G3230" s="2" t="n">
        <v>57.19</v>
      </c>
      <c r="H3230" s="2" t="n">
        <v>24</v>
      </c>
      <c r="I3230" s="2" t="n">
        <v>0</v>
      </c>
      <c r="J3230" s="2" t="inlineStr">
        <is>
          <t>GPA</t>
        </is>
      </c>
      <c r="K3230" s="2">
        <f>IF(I3230&lt;&gt;"",I3230,IFERROR(INDEX(Base!$I:$I,MATCH(1,(Base!$C:$C=C3230)*(Base!$I:$I&lt;&gt;""),0)),0))</f>
        <v/>
      </c>
      <c r="L3230" s="2">
        <f>IF(AND(I3230="",K3230&gt;0),"SIM","NÃO")</f>
        <v/>
      </c>
      <c r="M3230" s="2">
        <f>IF(ISNUMBER(SEARCH("SEPARA",UPPER(C3230))),"NÃO","SIM")</f>
        <v/>
      </c>
      <c r="N3230" s="2">
        <f>IFERROR(H3230/K3230,0)</f>
        <v/>
      </c>
      <c r="O3230" s="2">
        <f>IF(M3230="NÃO","EXCLUÍDO",IF(N3230&lt;Premissas!$B$8,"&lt; 1,00",IF(N3230&lt;Premissas!$B$9,"1,00 – 1,19",IF(N3230&lt;Premissas!$B$10,"1,20 – 1,39",IF(N3230&lt;Premissas!$B$11,"1,40 – 1,59",IF(N3230&lt;Premissas!$B$12,"1,60 – 1,99","≥ 2,00"))))))</f>
        <v/>
      </c>
      <c r="P3230" s="5">
        <f>IF(OR(M3230="NÃO",N3230&lt;Premissas!$B$8),Premissas!$B$13,IF(N3230&lt;Premissas!$B$9,Premissas!$B$14,IF(N3230&lt;Premissas!$B$10,Premissas!$B$15,IF(N3230&lt;Premissas!$B$11,Premissas!$B$16,IF(N3230&lt;Premissas!$B$12,Premissas!$B$17,Premissas!$B$18)))))</f>
        <v/>
      </c>
      <c r="Q3230" s="5">
        <f>IFERROR(P3230/Premissas!$B$4,0)</f>
        <v/>
      </c>
    </row>
    <row r="3231">
      <c r="A3231" s="2" t="n">
        <v>8</v>
      </c>
      <c r="B3231" s="2" t="n">
        <v>1965</v>
      </c>
      <c r="C3231" s="2" t="inlineStr">
        <is>
          <t>SEPARACAO</t>
        </is>
      </c>
      <c r="D3231" s="2" t="inlineStr">
        <is>
          <t>5747163</t>
        </is>
      </c>
      <c r="E3231" s="2" t="inlineStr">
        <is>
          <t>BHASANA MASHABA</t>
        </is>
      </c>
      <c r="F3231" s="2" t="n">
        <v>1728</v>
      </c>
      <c r="G3231" s="2" t="n">
        <v>32.72</v>
      </c>
      <c r="H3231" s="2" t="n">
        <v>53</v>
      </c>
      <c r="I3231" s="2" t="n">
        <v/>
      </c>
      <c r="J3231" s="2" t="inlineStr">
        <is>
          <t>GPA</t>
        </is>
      </c>
      <c r="K3231" s="2">
        <f>IF(I3231&lt;&gt;"",I3231,IFERROR(INDEX(Base!$I:$I,MATCH(1,(Base!$C:$C=C3231)*(Base!$I:$I&lt;&gt;""),0)),0))</f>
        <v/>
      </c>
      <c r="L3231" s="2">
        <f>IF(AND(I3231="",K3231&gt;0),"SIM","NÃO")</f>
        <v/>
      </c>
      <c r="M3231" s="2">
        <f>IF(ISNUMBER(SEARCH("SEPARA",UPPER(C3231))),"NÃO","SIM")</f>
        <v/>
      </c>
      <c r="N3231" s="2">
        <f>IFERROR(H3231/K3231,0)</f>
        <v/>
      </c>
      <c r="O3231" s="2">
        <f>IF(M3231="NÃO","EXCLUÍDO",IF(N3231&lt;Premissas!$B$8,"&lt; 1,00",IF(N3231&lt;Premissas!$B$9,"1,00 – 1,19",IF(N3231&lt;Premissas!$B$10,"1,20 – 1,39",IF(N3231&lt;Premissas!$B$11,"1,40 – 1,59",IF(N3231&lt;Premissas!$B$12,"1,60 – 1,99","≥ 2,00"))))))</f>
        <v/>
      </c>
      <c r="P3231" s="5">
        <f>IF(OR(M3231="NÃO",N3231&lt;Premissas!$B$8),Premissas!$B$13,IF(N3231&lt;Premissas!$B$9,Premissas!$B$14,IF(N3231&lt;Premissas!$B$10,Premissas!$B$15,IF(N3231&lt;Premissas!$B$11,Premissas!$B$16,IF(N3231&lt;Premissas!$B$12,Premissas!$B$17,Premissas!$B$18)))))</f>
        <v/>
      </c>
      <c r="Q3231" s="5">
        <f>IFERROR(P3231/Premissas!$B$4,0)</f>
        <v/>
      </c>
    </row>
    <row r="3232">
      <c r="A3232" s="2" t="n">
        <v>8</v>
      </c>
      <c r="B3232" s="2" t="n">
        <v>1965</v>
      </c>
      <c r="C3232" s="2" t="inlineStr">
        <is>
          <t>CARREGAMENTO</t>
        </is>
      </c>
      <c r="D3232" s="2" t="inlineStr">
        <is>
          <t>5750059</t>
        </is>
      </c>
      <c r="E3232" s="2" t="inlineStr">
        <is>
          <t>Francisco Kaique De Souza</t>
        </is>
      </c>
      <c r="F3232" s="2" t="n">
        <v>391</v>
      </c>
      <c r="G3232" s="2" t="n">
        <v>38.37</v>
      </c>
      <c r="H3232" s="2" t="n">
        <v>10</v>
      </c>
      <c r="I3232" s="2" t="n">
        <v>0</v>
      </c>
      <c r="J3232" s="2" t="inlineStr">
        <is>
          <t>GPA</t>
        </is>
      </c>
      <c r="K3232" s="2">
        <f>IF(I3232&lt;&gt;"",I3232,IFERROR(INDEX(Base!$I:$I,MATCH(1,(Base!$C:$C=C3232)*(Base!$I:$I&lt;&gt;""),0)),0))</f>
        <v/>
      </c>
      <c r="L3232" s="2">
        <f>IF(AND(I3232="",K3232&gt;0),"SIM","NÃO")</f>
        <v/>
      </c>
      <c r="M3232" s="2">
        <f>IF(ISNUMBER(SEARCH("SEPARA",UPPER(C3232))),"NÃO","SIM")</f>
        <v/>
      </c>
      <c r="N3232" s="2">
        <f>IFERROR(H3232/K3232,0)</f>
        <v/>
      </c>
      <c r="O3232" s="2">
        <f>IF(M3232="NÃO","EXCLUÍDO",IF(N3232&lt;Premissas!$B$8,"&lt; 1,00",IF(N3232&lt;Premissas!$B$9,"1,00 – 1,19",IF(N3232&lt;Premissas!$B$10,"1,20 – 1,39",IF(N3232&lt;Premissas!$B$11,"1,40 – 1,59",IF(N3232&lt;Premissas!$B$12,"1,60 – 1,99","≥ 2,00"))))))</f>
        <v/>
      </c>
      <c r="P3232" s="5">
        <f>IF(OR(M3232="NÃO",N3232&lt;Premissas!$B$8),Premissas!$B$13,IF(N3232&lt;Premissas!$B$9,Premissas!$B$14,IF(N3232&lt;Premissas!$B$10,Premissas!$B$15,IF(N3232&lt;Premissas!$B$11,Premissas!$B$16,IF(N3232&lt;Premissas!$B$12,Premissas!$B$17,Premissas!$B$18)))))</f>
        <v/>
      </c>
      <c r="Q3232" s="5">
        <f>IFERROR(P3232/Premissas!$B$4,0)</f>
        <v/>
      </c>
    </row>
    <row r="3233">
      <c r="A3233" s="2" t="n">
        <v>8</v>
      </c>
      <c r="B3233" s="2" t="n">
        <v>1965</v>
      </c>
      <c r="C3233" s="2" t="inlineStr">
        <is>
          <t>PUXADA RECEB</t>
        </is>
      </c>
      <c r="D3233" s="2" t="inlineStr">
        <is>
          <t>5755263</t>
        </is>
      </c>
      <c r="E3233" s="2" t="inlineStr">
        <is>
          <t>LUCAS SOUZA CORDEIRO</t>
        </is>
      </c>
      <c r="F3233" s="2" t="n">
        <v>2496</v>
      </c>
      <c r="G3233" s="2" t="n">
        <v>115.2</v>
      </c>
      <c r="H3233" s="2" t="n">
        <v>22</v>
      </c>
      <c r="I3233" s="2" t="n">
        <v>0</v>
      </c>
      <c r="J3233" s="2" t="inlineStr">
        <is>
          <t>GPA</t>
        </is>
      </c>
      <c r="K3233" s="2">
        <f>IF(I3233&lt;&gt;"",I3233,IFERROR(INDEX(Base!$I:$I,MATCH(1,(Base!$C:$C=C3233)*(Base!$I:$I&lt;&gt;""),0)),0))</f>
        <v/>
      </c>
      <c r="L3233" s="2">
        <f>IF(AND(I3233="",K3233&gt;0),"SIM","NÃO")</f>
        <v/>
      </c>
      <c r="M3233" s="2">
        <f>IF(ISNUMBER(SEARCH("SEPARA",UPPER(C3233))),"NÃO","SIM")</f>
        <v/>
      </c>
      <c r="N3233" s="2">
        <f>IFERROR(H3233/K3233,0)</f>
        <v/>
      </c>
      <c r="O3233" s="2">
        <f>IF(M3233="NÃO","EXCLUÍDO",IF(N3233&lt;Premissas!$B$8,"&lt; 1,00",IF(N3233&lt;Premissas!$B$9,"1,00 – 1,19",IF(N3233&lt;Premissas!$B$10,"1,20 – 1,39",IF(N3233&lt;Premissas!$B$11,"1,40 – 1,59",IF(N3233&lt;Premissas!$B$12,"1,60 – 1,99","≥ 2,00"))))))</f>
        <v/>
      </c>
      <c r="P3233" s="5">
        <f>IF(OR(M3233="NÃO",N3233&lt;Premissas!$B$8),Premissas!$B$13,IF(N3233&lt;Premissas!$B$9,Premissas!$B$14,IF(N3233&lt;Premissas!$B$10,Premissas!$B$15,IF(N3233&lt;Premissas!$B$11,Premissas!$B$16,IF(N3233&lt;Premissas!$B$12,Premissas!$B$17,Premissas!$B$18)))))</f>
        <v/>
      </c>
      <c r="Q3233" s="5">
        <f>IFERROR(P3233/Premissas!$B$4,0)</f>
        <v/>
      </c>
    </row>
    <row r="3234">
      <c r="A3234" s="2" t="n">
        <v>8</v>
      </c>
      <c r="B3234" s="2" t="n">
        <v>1965</v>
      </c>
      <c r="C3234" s="2" t="inlineStr">
        <is>
          <t>SEPARACAO</t>
        </is>
      </c>
      <c r="D3234" s="2" t="inlineStr">
        <is>
          <t>5755263</t>
        </is>
      </c>
      <c r="E3234" s="2" t="inlineStr">
        <is>
          <t>LUCAS SOUZA CORDEIRO</t>
        </is>
      </c>
      <c r="F3234" s="2" t="n">
        <v>704</v>
      </c>
      <c r="G3234" s="2" t="n">
        <v>8.65</v>
      </c>
      <c r="H3234" s="2" t="n">
        <v>81</v>
      </c>
      <c r="I3234" s="2" t="n">
        <v/>
      </c>
      <c r="J3234" s="2" t="inlineStr">
        <is>
          <t>GPA</t>
        </is>
      </c>
      <c r="K3234" s="2">
        <f>IF(I3234&lt;&gt;"",I3234,IFERROR(INDEX(Base!$I:$I,MATCH(1,(Base!$C:$C=C3234)*(Base!$I:$I&lt;&gt;""),0)),0))</f>
        <v/>
      </c>
      <c r="L3234" s="2">
        <f>IF(AND(I3234="",K3234&gt;0),"SIM","NÃO")</f>
        <v/>
      </c>
      <c r="M3234" s="2">
        <f>IF(ISNUMBER(SEARCH("SEPARA",UPPER(C3234))),"NÃO","SIM")</f>
        <v/>
      </c>
      <c r="N3234" s="2">
        <f>IFERROR(H3234/K3234,0)</f>
        <v/>
      </c>
      <c r="O3234" s="2">
        <f>IF(M3234="NÃO","EXCLUÍDO",IF(N3234&lt;Premissas!$B$8,"&lt; 1,00",IF(N3234&lt;Premissas!$B$9,"1,00 – 1,19",IF(N3234&lt;Premissas!$B$10,"1,20 – 1,39",IF(N3234&lt;Premissas!$B$11,"1,40 – 1,59",IF(N3234&lt;Premissas!$B$12,"1,60 – 1,99","≥ 2,00"))))))</f>
        <v/>
      </c>
      <c r="P3234" s="5">
        <f>IF(OR(M3234="NÃO",N3234&lt;Premissas!$B$8),Premissas!$B$13,IF(N3234&lt;Premissas!$B$9,Premissas!$B$14,IF(N3234&lt;Premissas!$B$10,Premissas!$B$15,IF(N3234&lt;Premissas!$B$11,Premissas!$B$16,IF(N3234&lt;Premissas!$B$12,Premissas!$B$17,Premissas!$B$18)))))</f>
        <v/>
      </c>
      <c r="Q3234" s="5">
        <f>IFERROR(P3234/Premissas!$B$4,0)</f>
        <v/>
      </c>
    </row>
    <row r="3235">
      <c r="A3235" s="2" t="n">
        <v>8</v>
      </c>
      <c r="B3235" s="2" t="n">
        <v>1965</v>
      </c>
      <c r="C3235" s="2" t="inlineStr">
        <is>
          <t>CARREGAMENTO</t>
        </is>
      </c>
      <c r="D3235" s="2" t="inlineStr">
        <is>
          <t>5758866</t>
        </is>
      </c>
      <c r="E3235" s="2" t="inlineStr">
        <is>
          <t>Henryque Estacio De Sousa Siqueira</t>
        </is>
      </c>
      <c r="F3235" s="2" t="n">
        <v>492</v>
      </c>
      <c r="G3235" s="2" t="n">
        <v>64.44</v>
      </c>
      <c r="H3235" s="2" t="n">
        <v>8</v>
      </c>
      <c r="I3235" s="2" t="n">
        <v>0</v>
      </c>
      <c r="J3235" s="2" t="inlineStr">
        <is>
          <t>GPA</t>
        </is>
      </c>
      <c r="K3235" s="2">
        <f>IF(I3235&lt;&gt;"",I3235,IFERROR(INDEX(Base!$I:$I,MATCH(1,(Base!$C:$C=C3235)*(Base!$I:$I&lt;&gt;""),0)),0))</f>
        <v/>
      </c>
      <c r="L3235" s="2">
        <f>IF(AND(I3235="",K3235&gt;0),"SIM","NÃO")</f>
        <v/>
      </c>
      <c r="M3235" s="2">
        <f>IF(ISNUMBER(SEARCH("SEPARA",UPPER(C3235))),"NÃO","SIM")</f>
        <v/>
      </c>
      <c r="N3235" s="2">
        <f>IFERROR(H3235/K3235,0)</f>
        <v/>
      </c>
      <c r="O3235" s="2">
        <f>IF(M3235="NÃO","EXCLUÍDO",IF(N3235&lt;Premissas!$B$8,"&lt; 1,00",IF(N3235&lt;Premissas!$B$9,"1,00 – 1,19",IF(N3235&lt;Premissas!$B$10,"1,20 – 1,39",IF(N3235&lt;Premissas!$B$11,"1,40 – 1,59",IF(N3235&lt;Premissas!$B$12,"1,60 – 1,99","≥ 2,00"))))))</f>
        <v/>
      </c>
      <c r="P3235" s="5">
        <f>IF(OR(M3235="NÃO",N3235&lt;Premissas!$B$8),Premissas!$B$13,IF(N3235&lt;Premissas!$B$9,Premissas!$B$14,IF(N3235&lt;Premissas!$B$10,Premissas!$B$15,IF(N3235&lt;Premissas!$B$11,Premissas!$B$16,IF(N3235&lt;Premissas!$B$12,Premissas!$B$17,Premissas!$B$18)))))</f>
        <v/>
      </c>
      <c r="Q3235" s="5">
        <f>IFERROR(P3235/Premissas!$B$4,0)</f>
        <v/>
      </c>
    </row>
    <row r="3236">
      <c r="A3236" s="2" t="n">
        <v>8</v>
      </c>
      <c r="B3236" s="2" t="n">
        <v>1965</v>
      </c>
      <c r="C3236" s="2" t="inlineStr">
        <is>
          <t>PUXADA RECEB</t>
        </is>
      </c>
      <c r="D3236" s="2" t="inlineStr">
        <is>
          <t>5758866</t>
        </is>
      </c>
      <c r="E3236" s="2" t="inlineStr">
        <is>
          <t>Henryque Estacio De Sousa Siqueira</t>
        </is>
      </c>
      <c r="F3236" s="2" t="n">
        <v>47</v>
      </c>
      <c r="G3236" s="2" t="n">
        <v>1.82</v>
      </c>
      <c r="H3236" s="2" t="n">
        <v>26</v>
      </c>
      <c r="I3236" s="2" t="n">
        <v>0</v>
      </c>
      <c r="J3236" s="2" t="inlineStr">
        <is>
          <t>GPA</t>
        </is>
      </c>
      <c r="K3236" s="2">
        <f>IF(I3236&lt;&gt;"",I3236,IFERROR(INDEX(Base!$I:$I,MATCH(1,(Base!$C:$C=C3236)*(Base!$I:$I&lt;&gt;""),0)),0))</f>
        <v/>
      </c>
      <c r="L3236" s="2">
        <f>IF(AND(I3236="",K3236&gt;0),"SIM","NÃO")</f>
        <v/>
      </c>
      <c r="M3236" s="2">
        <f>IF(ISNUMBER(SEARCH("SEPARA",UPPER(C3236))),"NÃO","SIM")</f>
        <v/>
      </c>
      <c r="N3236" s="2">
        <f>IFERROR(H3236/K3236,0)</f>
        <v/>
      </c>
      <c r="O3236" s="2">
        <f>IF(M3236="NÃO","EXCLUÍDO",IF(N3236&lt;Premissas!$B$8,"&lt; 1,00",IF(N3236&lt;Premissas!$B$9,"1,00 – 1,19",IF(N3236&lt;Premissas!$B$10,"1,20 – 1,39",IF(N3236&lt;Premissas!$B$11,"1,40 – 1,59",IF(N3236&lt;Premissas!$B$12,"1,60 – 1,99","≥ 2,00"))))))</f>
        <v/>
      </c>
      <c r="P3236" s="5">
        <f>IF(OR(M3236="NÃO",N3236&lt;Premissas!$B$8),Premissas!$B$13,IF(N3236&lt;Premissas!$B$9,Premissas!$B$14,IF(N3236&lt;Premissas!$B$10,Premissas!$B$15,IF(N3236&lt;Premissas!$B$11,Premissas!$B$16,IF(N3236&lt;Premissas!$B$12,Premissas!$B$17,Premissas!$B$18)))))</f>
        <v/>
      </c>
      <c r="Q3236" s="5">
        <f>IFERROR(P3236/Premissas!$B$4,0)</f>
        <v/>
      </c>
    </row>
    <row r="3237">
      <c r="A3237" s="2" t="n">
        <v>8</v>
      </c>
      <c r="B3237" s="2" t="n">
        <v>1965</v>
      </c>
      <c r="C3237" s="2" t="inlineStr">
        <is>
          <t>SEPARACAO</t>
        </is>
      </c>
      <c r="D3237" s="2" t="inlineStr">
        <is>
          <t>5758866</t>
        </is>
      </c>
      <c r="E3237" s="2" t="inlineStr">
        <is>
          <t>Henryque Estacio De Sousa Siqueira</t>
        </is>
      </c>
      <c r="F3237" s="2" t="n">
        <v>51</v>
      </c>
      <c r="G3237" s="2" t="n">
        <v>1.3</v>
      </c>
      <c r="H3237" s="2" t="n">
        <v>39</v>
      </c>
      <c r="I3237" s="2" t="n">
        <v/>
      </c>
      <c r="J3237" s="2" t="inlineStr">
        <is>
          <t>GPA</t>
        </is>
      </c>
      <c r="K3237" s="2">
        <f>IF(I3237&lt;&gt;"",I3237,IFERROR(INDEX(Base!$I:$I,MATCH(1,(Base!$C:$C=C3237)*(Base!$I:$I&lt;&gt;""),0)),0))</f>
        <v/>
      </c>
      <c r="L3237" s="2">
        <f>IF(AND(I3237="",K3237&gt;0),"SIM","NÃO")</f>
        <v/>
      </c>
      <c r="M3237" s="2">
        <f>IF(ISNUMBER(SEARCH("SEPARA",UPPER(C3237))),"NÃO","SIM")</f>
        <v/>
      </c>
      <c r="N3237" s="2">
        <f>IFERROR(H3237/K3237,0)</f>
        <v/>
      </c>
      <c r="O3237" s="2">
        <f>IF(M3237="NÃO","EXCLUÍDO",IF(N3237&lt;Premissas!$B$8,"&lt; 1,00",IF(N3237&lt;Premissas!$B$9,"1,00 – 1,19",IF(N3237&lt;Premissas!$B$10,"1,20 – 1,39",IF(N3237&lt;Premissas!$B$11,"1,40 – 1,59",IF(N3237&lt;Premissas!$B$12,"1,60 – 1,99","≥ 2,00"))))))</f>
        <v/>
      </c>
      <c r="P3237" s="5">
        <f>IF(OR(M3237="NÃO",N3237&lt;Premissas!$B$8),Premissas!$B$13,IF(N3237&lt;Premissas!$B$9,Premissas!$B$14,IF(N3237&lt;Premissas!$B$10,Premissas!$B$15,IF(N3237&lt;Premissas!$B$11,Premissas!$B$16,IF(N3237&lt;Premissas!$B$12,Premissas!$B$17,Premissas!$B$18)))))</f>
        <v/>
      </c>
      <c r="Q3237" s="5">
        <f>IFERROR(P3237/Premissas!$B$4,0)</f>
        <v/>
      </c>
    </row>
    <row r="3238">
      <c r="A3238" s="2" t="n">
        <v>8</v>
      </c>
      <c r="B3238" s="2" t="n">
        <v>1965</v>
      </c>
      <c r="C3238" s="2" t="inlineStr">
        <is>
          <t>PUXADA RECEB</t>
        </is>
      </c>
      <c r="D3238" s="2" t="inlineStr">
        <is>
          <t>5759030</t>
        </is>
      </c>
      <c r="E3238" s="2" t="inlineStr">
        <is>
          <t>Enzo Venancio Da Silva Ribeiro</t>
        </is>
      </c>
      <c r="F3238" s="2" t="n">
        <v>121</v>
      </c>
      <c r="G3238" s="2" t="n">
        <v>6.57</v>
      </c>
      <c r="H3238" s="2" t="n">
        <v>18</v>
      </c>
      <c r="I3238" s="2" t="n">
        <v>0</v>
      </c>
      <c r="J3238" s="2" t="inlineStr">
        <is>
          <t>GPA</t>
        </is>
      </c>
      <c r="K3238" s="2">
        <f>IF(I3238&lt;&gt;"",I3238,IFERROR(INDEX(Base!$I:$I,MATCH(1,(Base!$C:$C=C3238)*(Base!$I:$I&lt;&gt;""),0)),0))</f>
        <v/>
      </c>
      <c r="L3238" s="2">
        <f>IF(AND(I3238="",K3238&gt;0),"SIM","NÃO")</f>
        <v/>
      </c>
      <c r="M3238" s="2">
        <f>IF(ISNUMBER(SEARCH("SEPARA",UPPER(C3238))),"NÃO","SIM")</f>
        <v/>
      </c>
      <c r="N3238" s="2">
        <f>IFERROR(H3238/K3238,0)</f>
        <v/>
      </c>
      <c r="O3238" s="2">
        <f>IF(M3238="NÃO","EXCLUÍDO",IF(N3238&lt;Premissas!$B$8,"&lt; 1,00",IF(N3238&lt;Premissas!$B$9,"1,00 – 1,19",IF(N3238&lt;Premissas!$B$10,"1,20 – 1,39",IF(N3238&lt;Premissas!$B$11,"1,40 – 1,59",IF(N3238&lt;Premissas!$B$12,"1,60 – 1,99","≥ 2,00"))))))</f>
        <v/>
      </c>
      <c r="P3238" s="5">
        <f>IF(OR(M3238="NÃO",N3238&lt;Premissas!$B$8),Premissas!$B$13,IF(N3238&lt;Premissas!$B$9,Premissas!$B$14,IF(N3238&lt;Premissas!$B$10,Premissas!$B$15,IF(N3238&lt;Premissas!$B$11,Premissas!$B$16,IF(N3238&lt;Premissas!$B$12,Premissas!$B$17,Premissas!$B$18)))))</f>
        <v/>
      </c>
      <c r="Q3238" s="5">
        <f>IFERROR(P3238/Premissas!$B$4,0)</f>
        <v/>
      </c>
    </row>
    <row r="3239">
      <c r="A3239" s="2" t="n">
        <v>8</v>
      </c>
      <c r="B3239" s="2" t="n">
        <v>1965</v>
      </c>
      <c r="C3239" s="2" t="inlineStr">
        <is>
          <t>SEPARACAO</t>
        </is>
      </c>
      <c r="D3239" s="2" t="inlineStr">
        <is>
          <t>5759170</t>
        </is>
      </c>
      <c r="E3239" s="2" t="inlineStr">
        <is>
          <t>WELLINGTON PRATES</t>
        </is>
      </c>
      <c r="F3239" s="2" t="n">
        <v>16412</v>
      </c>
      <c r="G3239" s="2" t="n">
        <v>124.41</v>
      </c>
      <c r="H3239" s="2" t="n">
        <v>132</v>
      </c>
      <c r="I3239" s="2" t="n">
        <v/>
      </c>
      <c r="J3239" s="2" t="inlineStr">
        <is>
          <t>GPA</t>
        </is>
      </c>
      <c r="K3239" s="2">
        <f>IF(I3239&lt;&gt;"",I3239,IFERROR(INDEX(Base!$I:$I,MATCH(1,(Base!$C:$C=C3239)*(Base!$I:$I&lt;&gt;""),0)),0))</f>
        <v/>
      </c>
      <c r="L3239" s="2">
        <f>IF(AND(I3239="",K3239&gt;0),"SIM","NÃO")</f>
        <v/>
      </c>
      <c r="M3239" s="2">
        <f>IF(ISNUMBER(SEARCH("SEPARA",UPPER(C3239))),"NÃO","SIM")</f>
        <v/>
      </c>
      <c r="N3239" s="2">
        <f>IFERROR(H3239/K3239,0)</f>
        <v/>
      </c>
      <c r="O3239" s="2">
        <f>IF(M3239="NÃO","EXCLUÍDO",IF(N3239&lt;Premissas!$B$8,"&lt; 1,00",IF(N3239&lt;Premissas!$B$9,"1,00 – 1,19",IF(N3239&lt;Premissas!$B$10,"1,20 – 1,39",IF(N3239&lt;Premissas!$B$11,"1,40 – 1,59",IF(N3239&lt;Premissas!$B$12,"1,60 – 1,99","≥ 2,00"))))))</f>
        <v/>
      </c>
      <c r="P3239" s="5">
        <f>IF(OR(M3239="NÃO",N3239&lt;Premissas!$B$8),Premissas!$B$13,IF(N3239&lt;Premissas!$B$9,Premissas!$B$14,IF(N3239&lt;Premissas!$B$10,Premissas!$B$15,IF(N3239&lt;Premissas!$B$11,Premissas!$B$16,IF(N3239&lt;Premissas!$B$12,Premissas!$B$17,Premissas!$B$18)))))</f>
        <v/>
      </c>
      <c r="Q3239" s="5">
        <f>IFERROR(P3239/Premissas!$B$4,0)</f>
        <v/>
      </c>
    </row>
    <row r="3240">
      <c r="A3240" s="2" t="n">
        <v>8</v>
      </c>
      <c r="B3240" s="2" t="n">
        <v>1965</v>
      </c>
      <c r="C3240" s="2" t="inlineStr">
        <is>
          <t>RECEBIMENTO</t>
        </is>
      </c>
      <c r="D3240" s="2" t="inlineStr">
        <is>
          <t>5767920</t>
        </is>
      </c>
      <c r="E3240" s="2" t="inlineStr">
        <is>
          <t>LEDIVANIA DE SOUSA</t>
        </is>
      </c>
      <c r="F3240" s="2" t="n">
        <v>87</v>
      </c>
      <c r="G3240" s="2" t="n">
        <v>0.62</v>
      </c>
      <c r="H3240" s="2" t="n">
        <v>140</v>
      </c>
      <c r="I3240" s="2" t="n">
        <v>0</v>
      </c>
      <c r="J3240" s="2" t="inlineStr">
        <is>
          <t>GPA</t>
        </is>
      </c>
      <c r="K3240" s="2">
        <f>IF(I3240&lt;&gt;"",I3240,IFERROR(INDEX(Base!$I:$I,MATCH(1,(Base!$C:$C=C3240)*(Base!$I:$I&lt;&gt;""),0)),0))</f>
        <v/>
      </c>
      <c r="L3240" s="2">
        <f>IF(AND(I3240="",K3240&gt;0),"SIM","NÃO")</f>
        <v/>
      </c>
      <c r="M3240" s="2">
        <f>IF(ISNUMBER(SEARCH("SEPARA",UPPER(C3240))),"NÃO","SIM")</f>
        <v/>
      </c>
      <c r="N3240" s="2">
        <f>IFERROR(H3240/K3240,0)</f>
        <v/>
      </c>
      <c r="O3240" s="2">
        <f>IF(M3240="NÃO","EXCLUÍDO",IF(N3240&lt;Premissas!$B$8,"&lt; 1,00",IF(N3240&lt;Premissas!$B$9,"1,00 – 1,19",IF(N3240&lt;Premissas!$B$10,"1,20 – 1,39",IF(N3240&lt;Premissas!$B$11,"1,40 – 1,59",IF(N3240&lt;Premissas!$B$12,"1,60 – 1,99","≥ 2,00"))))))</f>
        <v/>
      </c>
      <c r="P3240" s="5">
        <f>IF(OR(M3240="NÃO",N3240&lt;Premissas!$B$8),Premissas!$B$13,IF(N3240&lt;Premissas!$B$9,Premissas!$B$14,IF(N3240&lt;Premissas!$B$10,Premissas!$B$15,IF(N3240&lt;Premissas!$B$11,Premissas!$B$16,IF(N3240&lt;Premissas!$B$12,Premissas!$B$17,Premissas!$B$18)))))</f>
        <v/>
      </c>
      <c r="Q3240" s="5">
        <f>IFERROR(P3240/Premissas!$B$4,0)</f>
        <v/>
      </c>
    </row>
    <row r="3241">
      <c r="A3241" s="2" t="n">
        <v>8</v>
      </c>
      <c r="B3241" s="2" t="n">
        <v>1965</v>
      </c>
      <c r="C3241" s="2" t="inlineStr">
        <is>
          <t>SEPARACAO</t>
        </is>
      </c>
      <c r="D3241" s="2" t="inlineStr">
        <is>
          <t>5767920</t>
        </is>
      </c>
      <c r="E3241" s="2" t="inlineStr">
        <is>
          <t>LEDIVANIA DE SOUSA</t>
        </is>
      </c>
      <c r="F3241" s="2" t="n">
        <v>335</v>
      </c>
      <c r="G3241" s="2" t="n">
        <v>9</v>
      </c>
      <c r="H3241" s="2" t="n">
        <v>37</v>
      </c>
      <c r="I3241" s="2" t="n">
        <v/>
      </c>
      <c r="J3241" s="2" t="inlineStr">
        <is>
          <t>GPA</t>
        </is>
      </c>
      <c r="K3241" s="2">
        <f>IF(I3241&lt;&gt;"",I3241,IFERROR(INDEX(Base!$I:$I,MATCH(1,(Base!$C:$C=C3241)*(Base!$I:$I&lt;&gt;""),0)),0))</f>
        <v/>
      </c>
      <c r="L3241" s="2">
        <f>IF(AND(I3241="",K3241&gt;0),"SIM","NÃO")</f>
        <v/>
      </c>
      <c r="M3241" s="2">
        <f>IF(ISNUMBER(SEARCH("SEPARA",UPPER(C3241))),"NÃO","SIM")</f>
        <v/>
      </c>
      <c r="N3241" s="2">
        <f>IFERROR(H3241/K3241,0)</f>
        <v/>
      </c>
      <c r="O3241" s="2">
        <f>IF(M3241="NÃO","EXCLUÍDO",IF(N3241&lt;Premissas!$B$8,"&lt; 1,00",IF(N3241&lt;Premissas!$B$9,"1,00 – 1,19",IF(N3241&lt;Premissas!$B$10,"1,20 – 1,39",IF(N3241&lt;Premissas!$B$11,"1,40 – 1,59",IF(N3241&lt;Premissas!$B$12,"1,60 – 1,99","≥ 2,00"))))))</f>
        <v/>
      </c>
      <c r="P3241" s="5">
        <f>IF(OR(M3241="NÃO",N3241&lt;Premissas!$B$8),Premissas!$B$13,IF(N3241&lt;Premissas!$B$9,Premissas!$B$14,IF(N3241&lt;Premissas!$B$10,Premissas!$B$15,IF(N3241&lt;Premissas!$B$11,Premissas!$B$16,IF(N3241&lt;Premissas!$B$12,Premissas!$B$17,Premissas!$B$18)))))</f>
        <v/>
      </c>
      <c r="Q3241" s="5">
        <f>IFERROR(P3241/Premissas!$B$4,0)</f>
        <v/>
      </c>
    </row>
    <row r="3242">
      <c r="A3242" s="2" t="n">
        <v>8</v>
      </c>
      <c r="B3242" s="2" t="n">
        <v>1965</v>
      </c>
      <c r="C3242" s="2" t="inlineStr">
        <is>
          <t>PUXADA RECEB</t>
        </is>
      </c>
      <c r="D3242" s="2" t="inlineStr">
        <is>
          <t>5768454</t>
        </is>
      </c>
      <c r="E3242" s="2" t="inlineStr">
        <is>
          <t>Gisele Araujo Lopes</t>
        </is>
      </c>
      <c r="F3242" s="2" t="n">
        <v>2836</v>
      </c>
      <c r="G3242" s="2" t="n">
        <v>138.61</v>
      </c>
      <c r="H3242" s="2" t="n">
        <v>20</v>
      </c>
      <c r="I3242" s="2" t="n">
        <v>0</v>
      </c>
      <c r="J3242" s="2" t="inlineStr">
        <is>
          <t>GPA</t>
        </is>
      </c>
      <c r="K3242" s="2">
        <f>IF(I3242&lt;&gt;"",I3242,IFERROR(INDEX(Base!$I:$I,MATCH(1,(Base!$C:$C=C3242)*(Base!$I:$I&lt;&gt;""),0)),0))</f>
        <v/>
      </c>
      <c r="L3242" s="2">
        <f>IF(AND(I3242="",K3242&gt;0),"SIM","NÃO")</f>
        <v/>
      </c>
      <c r="M3242" s="2">
        <f>IF(ISNUMBER(SEARCH("SEPARA",UPPER(C3242))),"NÃO","SIM")</f>
        <v/>
      </c>
      <c r="N3242" s="2">
        <f>IFERROR(H3242/K3242,0)</f>
        <v/>
      </c>
      <c r="O3242" s="2">
        <f>IF(M3242="NÃO","EXCLUÍDO",IF(N3242&lt;Premissas!$B$8,"&lt; 1,00",IF(N3242&lt;Premissas!$B$9,"1,00 – 1,19",IF(N3242&lt;Premissas!$B$10,"1,20 – 1,39",IF(N3242&lt;Premissas!$B$11,"1,40 – 1,59",IF(N3242&lt;Premissas!$B$12,"1,60 – 1,99","≥ 2,00"))))))</f>
        <v/>
      </c>
      <c r="P3242" s="5">
        <f>IF(OR(M3242="NÃO",N3242&lt;Premissas!$B$8),Premissas!$B$13,IF(N3242&lt;Premissas!$B$9,Premissas!$B$14,IF(N3242&lt;Premissas!$B$10,Premissas!$B$15,IF(N3242&lt;Premissas!$B$11,Premissas!$B$16,IF(N3242&lt;Premissas!$B$12,Premissas!$B$17,Premissas!$B$18)))))</f>
        <v/>
      </c>
      <c r="Q3242" s="5">
        <f>IFERROR(P3242/Premissas!$B$4,0)</f>
        <v/>
      </c>
    </row>
    <row r="3243">
      <c r="A3243" s="2" t="n">
        <v>8</v>
      </c>
      <c r="B3243" s="2" t="n">
        <v>1965</v>
      </c>
      <c r="C3243" s="2" t="inlineStr">
        <is>
          <t>SEPARACAO</t>
        </is>
      </c>
      <c r="D3243" s="2" t="inlineStr">
        <is>
          <t>5768454</t>
        </is>
      </c>
      <c r="E3243" s="2" t="inlineStr">
        <is>
          <t>Gisele Araujo Lopes</t>
        </is>
      </c>
      <c r="F3243" s="2" t="n">
        <v>1139</v>
      </c>
      <c r="G3243" s="2" t="n">
        <v>13.99</v>
      </c>
      <c r="H3243" s="2" t="n">
        <v>81</v>
      </c>
      <c r="I3243" s="2" t="n">
        <v/>
      </c>
      <c r="J3243" s="2" t="inlineStr">
        <is>
          <t>GPA</t>
        </is>
      </c>
      <c r="K3243" s="2">
        <f>IF(I3243&lt;&gt;"",I3243,IFERROR(INDEX(Base!$I:$I,MATCH(1,(Base!$C:$C=C3243)*(Base!$I:$I&lt;&gt;""),0)),0))</f>
        <v/>
      </c>
      <c r="L3243" s="2">
        <f>IF(AND(I3243="",K3243&gt;0),"SIM","NÃO")</f>
        <v/>
      </c>
      <c r="M3243" s="2">
        <f>IF(ISNUMBER(SEARCH("SEPARA",UPPER(C3243))),"NÃO","SIM")</f>
        <v/>
      </c>
      <c r="N3243" s="2">
        <f>IFERROR(H3243/K3243,0)</f>
        <v/>
      </c>
      <c r="O3243" s="2">
        <f>IF(M3243="NÃO","EXCLUÍDO",IF(N3243&lt;Premissas!$B$8,"&lt; 1,00",IF(N3243&lt;Premissas!$B$9,"1,00 – 1,19",IF(N3243&lt;Premissas!$B$10,"1,20 – 1,39",IF(N3243&lt;Premissas!$B$11,"1,40 – 1,59",IF(N3243&lt;Premissas!$B$12,"1,60 – 1,99","≥ 2,00"))))))</f>
        <v/>
      </c>
      <c r="P3243" s="5">
        <f>IF(OR(M3243="NÃO",N3243&lt;Premissas!$B$8),Premissas!$B$13,IF(N3243&lt;Premissas!$B$9,Premissas!$B$14,IF(N3243&lt;Premissas!$B$10,Premissas!$B$15,IF(N3243&lt;Premissas!$B$11,Premissas!$B$16,IF(N3243&lt;Premissas!$B$12,Premissas!$B$17,Premissas!$B$18)))))</f>
        <v/>
      </c>
      <c r="Q3243" s="5">
        <f>IFERROR(P3243/Premissas!$B$4,0)</f>
        <v/>
      </c>
    </row>
    <row r="3244">
      <c r="A3244" s="2" t="n">
        <v>8</v>
      </c>
      <c r="B3244" s="2" t="n">
        <v>1965</v>
      </c>
      <c r="C3244" s="2" t="inlineStr">
        <is>
          <t>PUXADA RECEB</t>
        </is>
      </c>
      <c r="D3244" s="2" t="inlineStr">
        <is>
          <t>5779049</t>
        </is>
      </c>
      <c r="E3244" s="2" t="inlineStr">
        <is>
          <t>Thiago Justino</t>
        </is>
      </c>
      <c r="F3244" s="2" t="n">
        <v>20</v>
      </c>
      <c r="G3244" s="2" t="n">
        <v>7.12</v>
      </c>
      <c r="H3244" s="2" t="n">
        <v>3</v>
      </c>
      <c r="I3244" s="2" t="n">
        <v>0</v>
      </c>
      <c r="J3244" s="2" t="inlineStr">
        <is>
          <t>GPA</t>
        </is>
      </c>
      <c r="K3244" s="2">
        <f>IF(I3244&lt;&gt;"",I3244,IFERROR(INDEX(Base!$I:$I,MATCH(1,(Base!$C:$C=C3244)*(Base!$I:$I&lt;&gt;""),0)),0))</f>
        <v/>
      </c>
      <c r="L3244" s="2">
        <f>IF(AND(I3244="",K3244&gt;0),"SIM","NÃO")</f>
        <v/>
      </c>
      <c r="M3244" s="2">
        <f>IF(ISNUMBER(SEARCH("SEPARA",UPPER(C3244))),"NÃO","SIM")</f>
        <v/>
      </c>
      <c r="N3244" s="2">
        <f>IFERROR(H3244/K3244,0)</f>
        <v/>
      </c>
      <c r="O3244" s="2">
        <f>IF(M3244="NÃO","EXCLUÍDO",IF(N3244&lt;Premissas!$B$8,"&lt; 1,00",IF(N3244&lt;Premissas!$B$9,"1,00 – 1,19",IF(N3244&lt;Premissas!$B$10,"1,20 – 1,39",IF(N3244&lt;Premissas!$B$11,"1,40 – 1,59",IF(N3244&lt;Premissas!$B$12,"1,60 – 1,99","≥ 2,00"))))))</f>
        <v/>
      </c>
      <c r="P3244" s="5">
        <f>IF(OR(M3244="NÃO",N3244&lt;Premissas!$B$8),Premissas!$B$13,IF(N3244&lt;Premissas!$B$9,Premissas!$B$14,IF(N3244&lt;Premissas!$B$10,Premissas!$B$15,IF(N3244&lt;Premissas!$B$11,Premissas!$B$16,IF(N3244&lt;Premissas!$B$12,Premissas!$B$17,Premissas!$B$18)))))</f>
        <v/>
      </c>
      <c r="Q3244" s="5">
        <f>IFERROR(P3244/Premissas!$B$4,0)</f>
        <v/>
      </c>
    </row>
    <row r="3245">
      <c r="A3245" s="2" t="n">
        <v>8</v>
      </c>
      <c r="B3245" s="2" t="n">
        <v>1965</v>
      </c>
      <c r="C3245" s="2" t="inlineStr">
        <is>
          <t>SEPARACAO</t>
        </is>
      </c>
      <c r="D3245" s="2" t="inlineStr">
        <is>
          <t>5779049</t>
        </is>
      </c>
      <c r="E3245" s="2" t="inlineStr">
        <is>
          <t>Thiago Justino</t>
        </is>
      </c>
      <c r="F3245" s="2" t="n">
        <v>120</v>
      </c>
      <c r="G3245" s="2" t="n">
        <v>2.92</v>
      </c>
      <c r="H3245" s="2" t="n">
        <v>41</v>
      </c>
      <c r="I3245" s="2" t="n">
        <v/>
      </c>
      <c r="J3245" s="2" t="inlineStr">
        <is>
          <t>GPA</t>
        </is>
      </c>
      <c r="K3245" s="2">
        <f>IF(I3245&lt;&gt;"",I3245,IFERROR(INDEX(Base!$I:$I,MATCH(1,(Base!$C:$C=C3245)*(Base!$I:$I&lt;&gt;""),0)),0))</f>
        <v/>
      </c>
      <c r="L3245" s="2">
        <f>IF(AND(I3245="",K3245&gt;0),"SIM","NÃO")</f>
        <v/>
      </c>
      <c r="M3245" s="2">
        <f>IF(ISNUMBER(SEARCH("SEPARA",UPPER(C3245))),"NÃO","SIM")</f>
        <v/>
      </c>
      <c r="N3245" s="2">
        <f>IFERROR(H3245/K3245,0)</f>
        <v/>
      </c>
      <c r="O3245" s="2">
        <f>IF(M3245="NÃO","EXCLUÍDO",IF(N3245&lt;Premissas!$B$8,"&lt; 1,00",IF(N3245&lt;Premissas!$B$9,"1,00 – 1,19",IF(N3245&lt;Premissas!$B$10,"1,20 – 1,39",IF(N3245&lt;Premissas!$B$11,"1,40 – 1,59",IF(N3245&lt;Premissas!$B$12,"1,60 – 1,99","≥ 2,00"))))))</f>
        <v/>
      </c>
      <c r="P3245" s="5">
        <f>IF(OR(M3245="NÃO",N3245&lt;Premissas!$B$8),Premissas!$B$13,IF(N3245&lt;Premissas!$B$9,Premissas!$B$14,IF(N3245&lt;Premissas!$B$10,Premissas!$B$15,IF(N3245&lt;Premissas!$B$11,Premissas!$B$16,IF(N3245&lt;Premissas!$B$12,Premissas!$B$17,Premissas!$B$18)))))</f>
        <v/>
      </c>
      <c r="Q3245" s="5">
        <f>IFERROR(P3245/Premissas!$B$4,0)</f>
        <v/>
      </c>
    </row>
    <row r="3246">
      <c r="A3246" s="2" t="n">
        <v>8</v>
      </c>
      <c r="B3246" s="2" t="n">
        <v>1965</v>
      </c>
      <c r="C3246" s="2" t="inlineStr">
        <is>
          <t>PUXADA RECEB</t>
        </is>
      </c>
      <c r="D3246" s="2" t="inlineStr">
        <is>
          <t>5782490</t>
        </is>
      </c>
      <c r="E3246" s="2" t="inlineStr">
        <is>
          <t>Wesley Correia Gomes</t>
        </is>
      </c>
      <c r="F3246" s="2" t="n">
        <v>1959</v>
      </c>
      <c r="G3246" s="2" t="n">
        <v>139.26</v>
      </c>
      <c r="H3246" s="2" t="n">
        <v>14</v>
      </c>
      <c r="I3246" s="2" t="n">
        <v>0</v>
      </c>
      <c r="J3246" s="2" t="inlineStr">
        <is>
          <t>GPA</t>
        </is>
      </c>
      <c r="K3246" s="2">
        <f>IF(I3246&lt;&gt;"",I3246,IFERROR(INDEX(Base!$I:$I,MATCH(1,(Base!$C:$C=C3246)*(Base!$I:$I&lt;&gt;""),0)),0))</f>
        <v/>
      </c>
      <c r="L3246" s="2">
        <f>IF(AND(I3246="",K3246&gt;0),"SIM","NÃO")</f>
        <v/>
      </c>
      <c r="M3246" s="2">
        <f>IF(ISNUMBER(SEARCH("SEPARA",UPPER(C3246))),"NÃO","SIM")</f>
        <v/>
      </c>
      <c r="N3246" s="2">
        <f>IFERROR(H3246/K3246,0)</f>
        <v/>
      </c>
      <c r="O3246" s="2">
        <f>IF(M3246="NÃO","EXCLUÍDO",IF(N3246&lt;Premissas!$B$8,"&lt; 1,00",IF(N3246&lt;Premissas!$B$9,"1,00 – 1,19",IF(N3246&lt;Premissas!$B$10,"1,20 – 1,39",IF(N3246&lt;Premissas!$B$11,"1,40 – 1,59",IF(N3246&lt;Premissas!$B$12,"1,60 – 1,99","≥ 2,00"))))))</f>
        <v/>
      </c>
      <c r="P3246" s="5">
        <f>IF(OR(M3246="NÃO",N3246&lt;Premissas!$B$8),Premissas!$B$13,IF(N3246&lt;Premissas!$B$9,Premissas!$B$14,IF(N3246&lt;Premissas!$B$10,Premissas!$B$15,IF(N3246&lt;Premissas!$B$11,Premissas!$B$16,IF(N3246&lt;Premissas!$B$12,Premissas!$B$17,Premissas!$B$18)))))</f>
        <v/>
      </c>
      <c r="Q3246" s="5">
        <f>IFERROR(P3246/Premissas!$B$4,0)</f>
        <v/>
      </c>
    </row>
    <row r="3247">
      <c r="A3247" s="2" t="n">
        <v>8</v>
      </c>
      <c r="B3247" s="2" t="n">
        <v>1965</v>
      </c>
      <c r="C3247" s="2" t="inlineStr">
        <is>
          <t>SEPARACAO</t>
        </is>
      </c>
      <c r="D3247" s="2" t="inlineStr">
        <is>
          <t>5782490</t>
        </is>
      </c>
      <c r="E3247" s="2" t="inlineStr">
        <is>
          <t>Wesley Correia Gomes</t>
        </is>
      </c>
      <c r="F3247" s="2" t="n">
        <v>364</v>
      </c>
      <c r="G3247" s="2" t="n">
        <v>10.08</v>
      </c>
      <c r="H3247" s="2" t="n">
        <v>36</v>
      </c>
      <c r="I3247" s="2" t="n">
        <v/>
      </c>
      <c r="J3247" s="2" t="inlineStr">
        <is>
          <t>GPA</t>
        </is>
      </c>
      <c r="K3247" s="2">
        <f>IF(I3247&lt;&gt;"",I3247,IFERROR(INDEX(Base!$I:$I,MATCH(1,(Base!$C:$C=C3247)*(Base!$I:$I&lt;&gt;""),0)),0))</f>
        <v/>
      </c>
      <c r="L3247" s="2">
        <f>IF(AND(I3247="",K3247&gt;0),"SIM","NÃO")</f>
        <v/>
      </c>
      <c r="M3247" s="2">
        <f>IF(ISNUMBER(SEARCH("SEPARA",UPPER(C3247))),"NÃO","SIM")</f>
        <v/>
      </c>
      <c r="N3247" s="2">
        <f>IFERROR(H3247/K3247,0)</f>
        <v/>
      </c>
      <c r="O3247" s="2">
        <f>IF(M3247="NÃO","EXCLUÍDO",IF(N3247&lt;Premissas!$B$8,"&lt; 1,00",IF(N3247&lt;Premissas!$B$9,"1,00 – 1,19",IF(N3247&lt;Premissas!$B$10,"1,20 – 1,39",IF(N3247&lt;Premissas!$B$11,"1,40 – 1,59",IF(N3247&lt;Premissas!$B$12,"1,60 – 1,99","≥ 2,00"))))))</f>
        <v/>
      </c>
      <c r="P3247" s="5">
        <f>IF(OR(M3247="NÃO",N3247&lt;Premissas!$B$8),Premissas!$B$13,IF(N3247&lt;Premissas!$B$9,Premissas!$B$14,IF(N3247&lt;Premissas!$B$10,Premissas!$B$15,IF(N3247&lt;Premissas!$B$11,Premissas!$B$16,IF(N3247&lt;Premissas!$B$12,Premissas!$B$17,Premissas!$B$18)))))</f>
        <v/>
      </c>
      <c r="Q3247" s="5">
        <f>IFERROR(P3247/Premissas!$B$4,0)</f>
        <v/>
      </c>
    </row>
    <row r="3248">
      <c r="A3248" s="2" t="n">
        <v>8</v>
      </c>
      <c r="B3248" s="2" t="n">
        <v>1965</v>
      </c>
      <c r="C3248" s="2" t="inlineStr">
        <is>
          <t>CARREGAMENTO</t>
        </is>
      </c>
      <c r="D3248" s="2" t="inlineStr">
        <is>
          <t>5791251</t>
        </is>
      </c>
      <c r="E3248" s="2" t="inlineStr">
        <is>
          <t>Hugo Dos Santos Pereira Motta</t>
        </is>
      </c>
      <c r="F3248" s="2" t="n">
        <v>1093</v>
      </c>
      <c r="G3248" s="2" t="n">
        <v>98.54000000000001</v>
      </c>
      <c r="H3248" s="2" t="n">
        <v>11</v>
      </c>
      <c r="I3248" s="2" t="n">
        <v>0</v>
      </c>
      <c r="J3248" s="2" t="inlineStr">
        <is>
          <t>GPA</t>
        </is>
      </c>
      <c r="K3248" s="2">
        <f>IF(I3248&lt;&gt;"",I3248,IFERROR(INDEX(Base!$I:$I,MATCH(1,(Base!$C:$C=C3248)*(Base!$I:$I&lt;&gt;""),0)),0))</f>
        <v/>
      </c>
      <c r="L3248" s="2">
        <f>IF(AND(I3248="",K3248&gt;0),"SIM","NÃO")</f>
        <v/>
      </c>
      <c r="M3248" s="2">
        <f>IF(ISNUMBER(SEARCH("SEPARA",UPPER(C3248))),"NÃO","SIM")</f>
        <v/>
      </c>
      <c r="N3248" s="2">
        <f>IFERROR(H3248/K3248,0)</f>
        <v/>
      </c>
      <c r="O3248" s="2">
        <f>IF(M3248="NÃO","EXCLUÍDO",IF(N3248&lt;Premissas!$B$8,"&lt; 1,00",IF(N3248&lt;Premissas!$B$9,"1,00 – 1,19",IF(N3248&lt;Premissas!$B$10,"1,20 – 1,39",IF(N3248&lt;Premissas!$B$11,"1,40 – 1,59",IF(N3248&lt;Premissas!$B$12,"1,60 – 1,99","≥ 2,00"))))))</f>
        <v/>
      </c>
      <c r="P3248" s="5">
        <f>IF(OR(M3248="NÃO",N3248&lt;Premissas!$B$8),Premissas!$B$13,IF(N3248&lt;Premissas!$B$9,Premissas!$B$14,IF(N3248&lt;Premissas!$B$10,Premissas!$B$15,IF(N3248&lt;Premissas!$B$11,Premissas!$B$16,IF(N3248&lt;Premissas!$B$12,Premissas!$B$17,Premissas!$B$18)))))</f>
        <v/>
      </c>
      <c r="Q3248" s="5">
        <f>IFERROR(P3248/Premissas!$B$4,0)</f>
        <v/>
      </c>
    </row>
    <row r="3249">
      <c r="A3249" s="2" t="n">
        <v>8</v>
      </c>
      <c r="B3249" s="2" t="n">
        <v>1965</v>
      </c>
      <c r="C3249" s="2" t="inlineStr">
        <is>
          <t>PUXADA RECEB</t>
        </is>
      </c>
      <c r="D3249" s="2" t="inlineStr">
        <is>
          <t>5791251</t>
        </is>
      </c>
      <c r="E3249" s="2" t="inlineStr">
        <is>
          <t>Hugo Dos Santos Pereira Motta</t>
        </is>
      </c>
      <c r="F3249" s="2" t="n">
        <v>46</v>
      </c>
      <c r="G3249" s="2" t="n">
        <v>0.37</v>
      </c>
      <c r="H3249" s="2" t="n">
        <v>124</v>
      </c>
      <c r="I3249" s="2" t="n">
        <v>0</v>
      </c>
      <c r="J3249" s="2" t="inlineStr">
        <is>
          <t>GPA</t>
        </is>
      </c>
      <c r="K3249" s="2">
        <f>IF(I3249&lt;&gt;"",I3249,IFERROR(INDEX(Base!$I:$I,MATCH(1,(Base!$C:$C=C3249)*(Base!$I:$I&lt;&gt;""),0)),0))</f>
        <v/>
      </c>
      <c r="L3249" s="2">
        <f>IF(AND(I3249="",K3249&gt;0),"SIM","NÃO")</f>
        <v/>
      </c>
      <c r="M3249" s="2">
        <f>IF(ISNUMBER(SEARCH("SEPARA",UPPER(C3249))),"NÃO","SIM")</f>
        <v/>
      </c>
      <c r="N3249" s="2">
        <f>IFERROR(H3249/K3249,0)</f>
        <v/>
      </c>
      <c r="O3249" s="2">
        <f>IF(M3249="NÃO","EXCLUÍDO",IF(N3249&lt;Premissas!$B$8,"&lt; 1,00",IF(N3249&lt;Premissas!$B$9,"1,00 – 1,19",IF(N3249&lt;Premissas!$B$10,"1,20 – 1,39",IF(N3249&lt;Premissas!$B$11,"1,40 – 1,59",IF(N3249&lt;Premissas!$B$12,"1,60 – 1,99","≥ 2,00"))))))</f>
        <v/>
      </c>
      <c r="P3249" s="5">
        <f>IF(OR(M3249="NÃO",N3249&lt;Premissas!$B$8),Premissas!$B$13,IF(N3249&lt;Premissas!$B$9,Premissas!$B$14,IF(N3249&lt;Premissas!$B$10,Premissas!$B$15,IF(N3249&lt;Premissas!$B$11,Premissas!$B$16,IF(N3249&lt;Premissas!$B$12,Premissas!$B$17,Premissas!$B$18)))))</f>
        <v/>
      </c>
      <c r="Q3249" s="5">
        <f>IFERROR(P3249/Premissas!$B$4,0)</f>
        <v/>
      </c>
    </row>
    <row r="3250">
      <c r="A3250" s="2" t="n">
        <v>8</v>
      </c>
      <c r="B3250" s="2" t="n">
        <v>1965</v>
      </c>
      <c r="C3250" s="2" t="inlineStr">
        <is>
          <t>SEPARACAO</t>
        </is>
      </c>
      <c r="D3250" s="2" t="inlineStr">
        <is>
          <t>5791251</t>
        </is>
      </c>
      <c r="E3250" s="2" t="inlineStr">
        <is>
          <t>Hugo Dos Santos Pereira Motta</t>
        </is>
      </c>
      <c r="F3250" s="2" t="n">
        <v>443</v>
      </c>
      <c r="G3250" s="2" t="n">
        <v>14.88</v>
      </c>
      <c r="H3250" s="2" t="n">
        <v>30</v>
      </c>
      <c r="I3250" s="2" t="n">
        <v/>
      </c>
      <c r="J3250" s="2" t="inlineStr">
        <is>
          <t>GPA</t>
        </is>
      </c>
      <c r="K3250" s="2">
        <f>IF(I3250&lt;&gt;"",I3250,IFERROR(INDEX(Base!$I:$I,MATCH(1,(Base!$C:$C=C3250)*(Base!$I:$I&lt;&gt;""),0)),0))</f>
        <v/>
      </c>
      <c r="L3250" s="2">
        <f>IF(AND(I3250="",K3250&gt;0),"SIM","NÃO")</f>
        <v/>
      </c>
      <c r="M3250" s="2">
        <f>IF(ISNUMBER(SEARCH("SEPARA",UPPER(C3250))),"NÃO","SIM")</f>
        <v/>
      </c>
      <c r="N3250" s="2">
        <f>IFERROR(H3250/K3250,0)</f>
        <v/>
      </c>
      <c r="O3250" s="2">
        <f>IF(M3250="NÃO","EXCLUÍDO",IF(N3250&lt;Premissas!$B$8,"&lt; 1,00",IF(N3250&lt;Premissas!$B$9,"1,00 – 1,19",IF(N3250&lt;Premissas!$B$10,"1,20 – 1,39",IF(N3250&lt;Premissas!$B$11,"1,40 – 1,59",IF(N3250&lt;Premissas!$B$12,"1,60 – 1,99","≥ 2,00"))))))</f>
        <v/>
      </c>
      <c r="P3250" s="5">
        <f>IF(OR(M3250="NÃO",N3250&lt;Premissas!$B$8),Premissas!$B$13,IF(N3250&lt;Premissas!$B$9,Premissas!$B$14,IF(N3250&lt;Premissas!$B$10,Premissas!$B$15,IF(N3250&lt;Premissas!$B$11,Premissas!$B$16,IF(N3250&lt;Premissas!$B$12,Premissas!$B$17,Premissas!$B$18)))))</f>
        <v/>
      </c>
      <c r="Q3250" s="5">
        <f>IFERROR(P3250/Premissas!$B$4,0)</f>
        <v/>
      </c>
    </row>
    <row r="3251">
      <c r="A3251" s="2" t="n">
        <v>8</v>
      </c>
      <c r="B3251" s="2" t="n">
        <v>1965</v>
      </c>
      <c r="C3251" s="2" t="inlineStr">
        <is>
          <t>PUXADA RECEB</t>
        </is>
      </c>
      <c r="D3251" s="2" t="inlineStr">
        <is>
          <t>5793300</t>
        </is>
      </c>
      <c r="E3251" s="2" t="inlineStr">
        <is>
          <t>Rodrigo Moreira Alves Da Silva</t>
        </is>
      </c>
      <c r="F3251" s="2" t="n">
        <v>1579</v>
      </c>
      <c r="G3251" s="2" t="n">
        <v>128.9</v>
      </c>
      <c r="H3251" s="2" t="n">
        <v>12</v>
      </c>
      <c r="I3251" s="2" t="n">
        <v>0</v>
      </c>
      <c r="J3251" s="2" t="inlineStr">
        <is>
          <t>GPA</t>
        </is>
      </c>
      <c r="K3251" s="2">
        <f>IF(I3251&lt;&gt;"",I3251,IFERROR(INDEX(Base!$I:$I,MATCH(1,(Base!$C:$C=C3251)*(Base!$I:$I&lt;&gt;""),0)),0))</f>
        <v/>
      </c>
      <c r="L3251" s="2">
        <f>IF(AND(I3251="",K3251&gt;0),"SIM","NÃO")</f>
        <v/>
      </c>
      <c r="M3251" s="2">
        <f>IF(ISNUMBER(SEARCH("SEPARA",UPPER(C3251))),"NÃO","SIM")</f>
        <v/>
      </c>
      <c r="N3251" s="2">
        <f>IFERROR(H3251/K3251,0)</f>
        <v/>
      </c>
      <c r="O3251" s="2">
        <f>IF(M3251="NÃO","EXCLUÍDO",IF(N3251&lt;Premissas!$B$8,"&lt; 1,00",IF(N3251&lt;Premissas!$B$9,"1,00 – 1,19",IF(N3251&lt;Premissas!$B$10,"1,20 – 1,39",IF(N3251&lt;Premissas!$B$11,"1,40 – 1,59",IF(N3251&lt;Premissas!$B$12,"1,60 – 1,99","≥ 2,00"))))))</f>
        <v/>
      </c>
      <c r="P3251" s="5">
        <f>IF(OR(M3251="NÃO",N3251&lt;Premissas!$B$8),Premissas!$B$13,IF(N3251&lt;Premissas!$B$9,Premissas!$B$14,IF(N3251&lt;Premissas!$B$10,Premissas!$B$15,IF(N3251&lt;Premissas!$B$11,Premissas!$B$16,IF(N3251&lt;Premissas!$B$12,Premissas!$B$17,Premissas!$B$18)))))</f>
        <v/>
      </c>
      <c r="Q3251" s="5">
        <f>IFERROR(P3251/Premissas!$B$4,0)</f>
        <v/>
      </c>
    </row>
    <row r="3252">
      <c r="A3252" s="2" t="n">
        <v>8</v>
      </c>
      <c r="B3252" s="2" t="n">
        <v>1965</v>
      </c>
      <c r="C3252" s="2" t="inlineStr">
        <is>
          <t>RECEBIMENTO</t>
        </is>
      </c>
      <c r="D3252" s="2" t="inlineStr">
        <is>
          <t>5793300</t>
        </is>
      </c>
      <c r="E3252" s="2" t="inlineStr">
        <is>
          <t>Rodrigo Moreira Alves Da Silva</t>
        </is>
      </c>
      <c r="F3252" s="2" t="n">
        <v>19</v>
      </c>
      <c r="G3252" s="2" t="n">
        <v>4.65</v>
      </c>
      <c r="H3252" s="2" t="n">
        <v>4</v>
      </c>
      <c r="I3252" s="2" t="n">
        <v>0</v>
      </c>
      <c r="J3252" s="2" t="inlineStr">
        <is>
          <t>GPA</t>
        </is>
      </c>
      <c r="K3252" s="2">
        <f>IF(I3252&lt;&gt;"",I3252,IFERROR(INDEX(Base!$I:$I,MATCH(1,(Base!$C:$C=C3252)*(Base!$I:$I&lt;&gt;""),0)),0))</f>
        <v/>
      </c>
      <c r="L3252" s="2">
        <f>IF(AND(I3252="",K3252&gt;0),"SIM","NÃO")</f>
        <v/>
      </c>
      <c r="M3252" s="2">
        <f>IF(ISNUMBER(SEARCH("SEPARA",UPPER(C3252))),"NÃO","SIM")</f>
        <v/>
      </c>
      <c r="N3252" s="2">
        <f>IFERROR(H3252/K3252,0)</f>
        <v/>
      </c>
      <c r="O3252" s="2">
        <f>IF(M3252="NÃO","EXCLUÍDO",IF(N3252&lt;Premissas!$B$8,"&lt; 1,00",IF(N3252&lt;Premissas!$B$9,"1,00 – 1,19",IF(N3252&lt;Premissas!$B$10,"1,20 – 1,39",IF(N3252&lt;Premissas!$B$11,"1,40 – 1,59",IF(N3252&lt;Premissas!$B$12,"1,60 – 1,99","≥ 2,00"))))))</f>
        <v/>
      </c>
      <c r="P3252" s="5">
        <f>IF(OR(M3252="NÃO",N3252&lt;Premissas!$B$8),Premissas!$B$13,IF(N3252&lt;Premissas!$B$9,Premissas!$B$14,IF(N3252&lt;Premissas!$B$10,Premissas!$B$15,IF(N3252&lt;Premissas!$B$11,Premissas!$B$16,IF(N3252&lt;Premissas!$B$12,Premissas!$B$17,Premissas!$B$18)))))</f>
        <v/>
      </c>
      <c r="Q3252" s="5">
        <f>IFERROR(P3252/Premissas!$B$4,0)</f>
        <v/>
      </c>
    </row>
    <row r="3253">
      <c r="A3253" s="2" t="n">
        <v>8</v>
      </c>
      <c r="B3253" s="2" t="n">
        <v>1965</v>
      </c>
      <c r="C3253" s="2" t="inlineStr">
        <is>
          <t>SEPARACAO</t>
        </is>
      </c>
      <c r="D3253" s="2" t="inlineStr">
        <is>
          <t>5793300</t>
        </is>
      </c>
      <c r="E3253" s="2" t="inlineStr">
        <is>
          <t>Rodrigo Moreira Alves Da Silva</t>
        </is>
      </c>
      <c r="F3253" s="2" t="n">
        <v>96</v>
      </c>
      <c r="G3253" s="2" t="n">
        <v>6.7</v>
      </c>
      <c r="H3253" s="2" t="n">
        <v>14</v>
      </c>
      <c r="I3253" s="2" t="n">
        <v/>
      </c>
      <c r="J3253" s="2" t="inlineStr">
        <is>
          <t>GPA</t>
        </is>
      </c>
      <c r="K3253" s="2">
        <f>IF(I3253&lt;&gt;"",I3253,IFERROR(INDEX(Base!$I:$I,MATCH(1,(Base!$C:$C=C3253)*(Base!$I:$I&lt;&gt;""),0)),0))</f>
        <v/>
      </c>
      <c r="L3253" s="2">
        <f>IF(AND(I3253="",K3253&gt;0),"SIM","NÃO")</f>
        <v/>
      </c>
      <c r="M3253" s="2">
        <f>IF(ISNUMBER(SEARCH("SEPARA",UPPER(C3253))),"NÃO","SIM")</f>
        <v/>
      </c>
      <c r="N3253" s="2">
        <f>IFERROR(H3253/K3253,0)</f>
        <v/>
      </c>
      <c r="O3253" s="2">
        <f>IF(M3253="NÃO","EXCLUÍDO",IF(N3253&lt;Premissas!$B$8,"&lt; 1,00",IF(N3253&lt;Premissas!$B$9,"1,00 – 1,19",IF(N3253&lt;Premissas!$B$10,"1,20 – 1,39",IF(N3253&lt;Premissas!$B$11,"1,40 – 1,59",IF(N3253&lt;Premissas!$B$12,"1,60 – 1,99","≥ 2,00"))))))</f>
        <v/>
      </c>
      <c r="P3253" s="5">
        <f>IF(OR(M3253="NÃO",N3253&lt;Premissas!$B$8),Premissas!$B$13,IF(N3253&lt;Premissas!$B$9,Premissas!$B$14,IF(N3253&lt;Premissas!$B$10,Premissas!$B$15,IF(N3253&lt;Premissas!$B$11,Premissas!$B$16,IF(N3253&lt;Premissas!$B$12,Premissas!$B$17,Premissas!$B$18)))))</f>
        <v/>
      </c>
      <c r="Q3253" s="5">
        <f>IFERROR(P3253/Premissas!$B$4,0)</f>
        <v/>
      </c>
    </row>
    <row r="3254">
      <c r="A3254" s="2" t="n">
        <v>8</v>
      </c>
      <c r="B3254" s="2" t="n">
        <v>1965</v>
      </c>
      <c r="C3254" s="2" t="inlineStr">
        <is>
          <t>PUXADA RECEB</t>
        </is>
      </c>
      <c r="D3254" s="2" t="inlineStr">
        <is>
          <t>5794536</t>
        </is>
      </c>
      <c r="E3254" s="2" t="inlineStr">
        <is>
          <t>MAICON FRANCISCO ALVES DE LIMA</t>
        </is>
      </c>
      <c r="F3254" s="2" t="n">
        <v>925</v>
      </c>
      <c r="G3254" s="2" t="n">
        <v>52.74</v>
      </c>
      <c r="H3254" s="2" t="n">
        <v>18</v>
      </c>
      <c r="I3254" s="2" t="n">
        <v>0</v>
      </c>
      <c r="J3254" s="2" t="inlineStr">
        <is>
          <t>GPA</t>
        </is>
      </c>
      <c r="K3254" s="2">
        <f>IF(I3254&lt;&gt;"",I3254,IFERROR(INDEX(Base!$I:$I,MATCH(1,(Base!$C:$C=C3254)*(Base!$I:$I&lt;&gt;""),0)),0))</f>
        <v/>
      </c>
      <c r="L3254" s="2">
        <f>IF(AND(I3254="",K3254&gt;0),"SIM","NÃO")</f>
        <v/>
      </c>
      <c r="M3254" s="2">
        <f>IF(ISNUMBER(SEARCH("SEPARA",UPPER(C3254))),"NÃO","SIM")</f>
        <v/>
      </c>
      <c r="N3254" s="2">
        <f>IFERROR(H3254/K3254,0)</f>
        <v/>
      </c>
      <c r="O3254" s="2">
        <f>IF(M3254="NÃO","EXCLUÍDO",IF(N3254&lt;Premissas!$B$8,"&lt; 1,00",IF(N3254&lt;Premissas!$B$9,"1,00 – 1,19",IF(N3254&lt;Premissas!$B$10,"1,20 – 1,39",IF(N3254&lt;Premissas!$B$11,"1,40 – 1,59",IF(N3254&lt;Premissas!$B$12,"1,60 – 1,99","≥ 2,00"))))))</f>
        <v/>
      </c>
      <c r="P3254" s="5">
        <f>IF(OR(M3254="NÃO",N3254&lt;Premissas!$B$8),Premissas!$B$13,IF(N3254&lt;Premissas!$B$9,Premissas!$B$14,IF(N3254&lt;Premissas!$B$10,Premissas!$B$15,IF(N3254&lt;Premissas!$B$11,Premissas!$B$16,IF(N3254&lt;Premissas!$B$12,Premissas!$B$17,Premissas!$B$18)))))</f>
        <v/>
      </c>
      <c r="Q3254" s="5">
        <f>IFERROR(P3254/Premissas!$B$4,0)</f>
        <v/>
      </c>
    </row>
    <row r="3255">
      <c r="A3255" s="2" t="n">
        <v>8</v>
      </c>
      <c r="B3255" s="2" t="n">
        <v>1965</v>
      </c>
      <c r="C3255" s="2" t="inlineStr">
        <is>
          <t>SEPARACAO</t>
        </is>
      </c>
      <c r="D3255" s="2" t="inlineStr">
        <is>
          <t>5794536</t>
        </is>
      </c>
      <c r="E3255" s="2" t="inlineStr">
        <is>
          <t>MAICON FRANCISCO ALVES DE LIMA</t>
        </is>
      </c>
      <c r="F3255" s="2" t="n">
        <v>1846</v>
      </c>
      <c r="G3255" s="2" t="n">
        <v>63.32</v>
      </c>
      <c r="H3255" s="2" t="n">
        <v>29</v>
      </c>
      <c r="I3255" s="2" t="n">
        <v/>
      </c>
      <c r="J3255" s="2" t="inlineStr">
        <is>
          <t>GPA</t>
        </is>
      </c>
      <c r="K3255" s="2">
        <f>IF(I3255&lt;&gt;"",I3255,IFERROR(INDEX(Base!$I:$I,MATCH(1,(Base!$C:$C=C3255)*(Base!$I:$I&lt;&gt;""),0)),0))</f>
        <v/>
      </c>
      <c r="L3255" s="2">
        <f>IF(AND(I3255="",K3255&gt;0),"SIM","NÃO")</f>
        <v/>
      </c>
      <c r="M3255" s="2">
        <f>IF(ISNUMBER(SEARCH("SEPARA",UPPER(C3255))),"NÃO","SIM")</f>
        <v/>
      </c>
      <c r="N3255" s="2">
        <f>IFERROR(H3255/K3255,0)</f>
        <v/>
      </c>
      <c r="O3255" s="2">
        <f>IF(M3255="NÃO","EXCLUÍDO",IF(N3255&lt;Premissas!$B$8,"&lt; 1,00",IF(N3255&lt;Premissas!$B$9,"1,00 – 1,19",IF(N3255&lt;Premissas!$B$10,"1,20 – 1,39",IF(N3255&lt;Premissas!$B$11,"1,40 – 1,59",IF(N3255&lt;Premissas!$B$12,"1,60 – 1,99","≥ 2,00"))))))</f>
        <v/>
      </c>
      <c r="P3255" s="5">
        <f>IF(OR(M3255="NÃO",N3255&lt;Premissas!$B$8),Premissas!$B$13,IF(N3255&lt;Premissas!$B$9,Premissas!$B$14,IF(N3255&lt;Premissas!$B$10,Premissas!$B$15,IF(N3255&lt;Premissas!$B$11,Premissas!$B$16,IF(N3255&lt;Premissas!$B$12,Premissas!$B$17,Premissas!$B$18)))))</f>
        <v/>
      </c>
      <c r="Q3255" s="5">
        <f>IFERROR(P3255/Premissas!$B$4,0)</f>
        <v/>
      </c>
    </row>
    <row r="3256">
      <c r="A3256" s="2" t="n">
        <v>8</v>
      </c>
      <c r="B3256" s="2" t="n">
        <v>1965</v>
      </c>
      <c r="C3256" s="2" t="inlineStr">
        <is>
          <t>PUXADA RECEB</t>
        </is>
      </c>
      <c r="D3256" s="2" t="inlineStr">
        <is>
          <t>579589</t>
        </is>
      </c>
      <c r="E3256" s="2" t="inlineStr">
        <is>
          <t>Sebastiao Americo Da Silva Filho</t>
        </is>
      </c>
      <c r="F3256" s="2" t="n">
        <v>1</v>
      </c>
      <c r="G3256" s="2" t="n">
        <v>0.05</v>
      </c>
      <c r="H3256" s="2" t="n">
        <v>20</v>
      </c>
      <c r="I3256" s="2" t="n">
        <v>0</v>
      </c>
      <c r="J3256" s="2" t="inlineStr">
        <is>
          <t>GPA</t>
        </is>
      </c>
      <c r="K3256" s="2">
        <f>IF(I3256&lt;&gt;"",I3256,IFERROR(INDEX(Base!$I:$I,MATCH(1,(Base!$C:$C=C3256)*(Base!$I:$I&lt;&gt;""),0)),0))</f>
        <v/>
      </c>
      <c r="L3256" s="2">
        <f>IF(AND(I3256="",K3256&gt;0),"SIM","NÃO")</f>
        <v/>
      </c>
      <c r="M3256" s="2">
        <f>IF(ISNUMBER(SEARCH("SEPARA",UPPER(C3256))),"NÃO","SIM")</f>
        <v/>
      </c>
      <c r="N3256" s="2">
        <f>IFERROR(H3256/K3256,0)</f>
        <v/>
      </c>
      <c r="O3256" s="2">
        <f>IF(M3256="NÃO","EXCLUÍDO",IF(N3256&lt;Premissas!$B$8,"&lt; 1,00",IF(N3256&lt;Premissas!$B$9,"1,00 – 1,19",IF(N3256&lt;Premissas!$B$10,"1,20 – 1,39",IF(N3256&lt;Premissas!$B$11,"1,40 – 1,59",IF(N3256&lt;Premissas!$B$12,"1,60 – 1,99","≥ 2,00"))))))</f>
        <v/>
      </c>
      <c r="P3256" s="5">
        <f>IF(OR(M3256="NÃO",N3256&lt;Premissas!$B$8),Premissas!$B$13,IF(N3256&lt;Premissas!$B$9,Premissas!$B$14,IF(N3256&lt;Premissas!$B$10,Premissas!$B$15,IF(N3256&lt;Premissas!$B$11,Premissas!$B$16,IF(N3256&lt;Premissas!$B$12,Premissas!$B$17,Premissas!$B$18)))))</f>
        <v/>
      </c>
      <c r="Q3256" s="5">
        <f>IFERROR(P3256/Premissas!$B$4,0)</f>
        <v/>
      </c>
    </row>
    <row r="3257">
      <c r="A3257" s="2" t="n">
        <v>8</v>
      </c>
      <c r="B3257" s="2" t="n">
        <v>1965</v>
      </c>
      <c r="C3257" s="2" t="inlineStr">
        <is>
          <t>SEPARACAO</t>
        </is>
      </c>
      <c r="D3257" s="2" t="inlineStr">
        <is>
          <t>5795923</t>
        </is>
      </c>
      <c r="E3257" s="2" t="inlineStr">
        <is>
          <t>Anderson Houck</t>
        </is>
      </c>
      <c r="F3257" s="2" t="n">
        <v>1825</v>
      </c>
      <c r="G3257" s="2" t="n">
        <v>41.73</v>
      </c>
      <c r="H3257" s="2" t="n">
        <v>44</v>
      </c>
      <c r="I3257" s="2" t="n">
        <v/>
      </c>
      <c r="J3257" s="2" t="inlineStr">
        <is>
          <t>GPA</t>
        </is>
      </c>
      <c r="K3257" s="2">
        <f>IF(I3257&lt;&gt;"",I3257,IFERROR(INDEX(Base!$I:$I,MATCH(1,(Base!$C:$C=C3257)*(Base!$I:$I&lt;&gt;""),0)),0))</f>
        <v/>
      </c>
      <c r="L3257" s="2">
        <f>IF(AND(I3257="",K3257&gt;0),"SIM","NÃO")</f>
        <v/>
      </c>
      <c r="M3257" s="2">
        <f>IF(ISNUMBER(SEARCH("SEPARA",UPPER(C3257))),"NÃO","SIM")</f>
        <v/>
      </c>
      <c r="N3257" s="2">
        <f>IFERROR(H3257/K3257,0)</f>
        <v/>
      </c>
      <c r="O3257" s="2">
        <f>IF(M3257="NÃO","EXCLUÍDO",IF(N3257&lt;Premissas!$B$8,"&lt; 1,00",IF(N3257&lt;Premissas!$B$9,"1,00 – 1,19",IF(N3257&lt;Premissas!$B$10,"1,20 – 1,39",IF(N3257&lt;Premissas!$B$11,"1,40 – 1,59",IF(N3257&lt;Premissas!$B$12,"1,60 – 1,99","≥ 2,00"))))))</f>
        <v/>
      </c>
      <c r="P3257" s="5">
        <f>IF(OR(M3257="NÃO",N3257&lt;Premissas!$B$8),Premissas!$B$13,IF(N3257&lt;Premissas!$B$9,Premissas!$B$14,IF(N3257&lt;Premissas!$B$10,Premissas!$B$15,IF(N3257&lt;Premissas!$B$11,Premissas!$B$16,IF(N3257&lt;Premissas!$B$12,Premissas!$B$17,Premissas!$B$18)))))</f>
        <v/>
      </c>
      <c r="Q3257" s="5">
        <f>IFERROR(P3257/Premissas!$B$4,0)</f>
        <v/>
      </c>
    </row>
    <row r="3258">
      <c r="A3258" s="2" t="n">
        <v>8</v>
      </c>
      <c r="B3258" s="2" t="n">
        <v>1965</v>
      </c>
      <c r="C3258" s="2" t="inlineStr">
        <is>
          <t>CARREGAMENTO</t>
        </is>
      </c>
      <c r="D3258" s="2" t="inlineStr">
        <is>
          <t>5805279</t>
        </is>
      </c>
      <c r="E3258" s="2" t="inlineStr">
        <is>
          <t>VINICIUS CORREA</t>
        </is>
      </c>
      <c r="F3258" s="2" t="n">
        <v>818</v>
      </c>
      <c r="G3258" s="2" t="n">
        <v>65.3</v>
      </c>
      <c r="H3258" s="2" t="n">
        <v>13</v>
      </c>
      <c r="I3258" s="2" t="n">
        <v>0</v>
      </c>
      <c r="J3258" s="2" t="inlineStr">
        <is>
          <t>GPA</t>
        </is>
      </c>
      <c r="K3258" s="2">
        <f>IF(I3258&lt;&gt;"",I3258,IFERROR(INDEX(Base!$I:$I,MATCH(1,(Base!$C:$C=C3258)*(Base!$I:$I&lt;&gt;""),0)),0))</f>
        <v/>
      </c>
      <c r="L3258" s="2">
        <f>IF(AND(I3258="",K3258&gt;0),"SIM","NÃO")</f>
        <v/>
      </c>
      <c r="M3258" s="2">
        <f>IF(ISNUMBER(SEARCH("SEPARA",UPPER(C3258))),"NÃO","SIM")</f>
        <v/>
      </c>
      <c r="N3258" s="2">
        <f>IFERROR(H3258/K3258,0)</f>
        <v/>
      </c>
      <c r="O3258" s="2">
        <f>IF(M3258="NÃO","EXCLUÍDO",IF(N3258&lt;Premissas!$B$8,"&lt; 1,00",IF(N3258&lt;Premissas!$B$9,"1,00 – 1,19",IF(N3258&lt;Premissas!$B$10,"1,20 – 1,39",IF(N3258&lt;Premissas!$B$11,"1,40 – 1,59",IF(N3258&lt;Premissas!$B$12,"1,60 – 1,99","≥ 2,00"))))))</f>
        <v/>
      </c>
      <c r="P3258" s="5">
        <f>IF(OR(M3258="NÃO",N3258&lt;Premissas!$B$8),Premissas!$B$13,IF(N3258&lt;Premissas!$B$9,Premissas!$B$14,IF(N3258&lt;Premissas!$B$10,Premissas!$B$15,IF(N3258&lt;Premissas!$B$11,Premissas!$B$16,IF(N3258&lt;Premissas!$B$12,Premissas!$B$17,Premissas!$B$18)))))</f>
        <v/>
      </c>
      <c r="Q3258" s="5">
        <f>IFERROR(P3258/Premissas!$B$4,0)</f>
        <v/>
      </c>
    </row>
    <row r="3259">
      <c r="A3259" s="2" t="n">
        <v>8</v>
      </c>
      <c r="B3259" s="2" t="n">
        <v>1965</v>
      </c>
      <c r="C3259" s="2" t="inlineStr">
        <is>
          <t>SEPARACAO</t>
        </is>
      </c>
      <c r="D3259" s="2" t="inlineStr">
        <is>
          <t>5805899</t>
        </is>
      </c>
      <c r="E3259" s="2" t="inlineStr">
        <is>
          <t>JACKSON SOARES</t>
        </is>
      </c>
      <c r="F3259" s="2" t="n">
        <v>115</v>
      </c>
      <c r="G3259" s="2" t="n">
        <v>3.99</v>
      </c>
      <c r="H3259" s="2" t="n">
        <v>29</v>
      </c>
      <c r="I3259" s="2" t="n">
        <v/>
      </c>
      <c r="J3259" s="2" t="inlineStr">
        <is>
          <t>GPA</t>
        </is>
      </c>
      <c r="K3259" s="2">
        <f>IF(I3259&lt;&gt;"",I3259,IFERROR(INDEX(Base!$I:$I,MATCH(1,(Base!$C:$C=C3259)*(Base!$I:$I&lt;&gt;""),0)),0))</f>
        <v/>
      </c>
      <c r="L3259" s="2">
        <f>IF(AND(I3259="",K3259&gt;0),"SIM","NÃO")</f>
        <v/>
      </c>
      <c r="M3259" s="2">
        <f>IF(ISNUMBER(SEARCH("SEPARA",UPPER(C3259))),"NÃO","SIM")</f>
        <v/>
      </c>
      <c r="N3259" s="2">
        <f>IFERROR(H3259/K3259,0)</f>
        <v/>
      </c>
      <c r="O3259" s="2">
        <f>IF(M3259="NÃO","EXCLUÍDO",IF(N3259&lt;Premissas!$B$8,"&lt; 1,00",IF(N3259&lt;Premissas!$B$9,"1,00 – 1,19",IF(N3259&lt;Premissas!$B$10,"1,20 – 1,39",IF(N3259&lt;Premissas!$B$11,"1,40 – 1,59",IF(N3259&lt;Premissas!$B$12,"1,60 – 1,99","≥ 2,00"))))))</f>
        <v/>
      </c>
      <c r="P3259" s="5">
        <f>IF(OR(M3259="NÃO",N3259&lt;Premissas!$B$8),Premissas!$B$13,IF(N3259&lt;Premissas!$B$9,Premissas!$B$14,IF(N3259&lt;Premissas!$B$10,Premissas!$B$15,IF(N3259&lt;Premissas!$B$11,Premissas!$B$16,IF(N3259&lt;Premissas!$B$12,Premissas!$B$17,Premissas!$B$18)))))</f>
        <v/>
      </c>
      <c r="Q3259" s="5">
        <f>IFERROR(P3259/Premissas!$B$4,0)</f>
        <v/>
      </c>
    </row>
    <row r="3260">
      <c r="A3260" s="2" t="n">
        <v>8</v>
      </c>
      <c r="B3260" s="2" t="n">
        <v>1965</v>
      </c>
      <c r="C3260" s="2" t="inlineStr">
        <is>
          <t>CARREGAMENTO</t>
        </is>
      </c>
      <c r="D3260" s="2" t="inlineStr">
        <is>
          <t>5809380</t>
        </is>
      </c>
      <c r="E3260" s="2" t="inlineStr">
        <is>
          <t>WAGNER DAS CHAGAS DANTAS</t>
        </is>
      </c>
      <c r="F3260" s="2" t="n">
        <v>353</v>
      </c>
      <c r="G3260" s="2" t="n">
        <v>10.49</v>
      </c>
      <c r="H3260" s="2" t="n">
        <v>34</v>
      </c>
      <c r="I3260" s="2" t="n">
        <v>0</v>
      </c>
      <c r="J3260" s="2" t="inlineStr">
        <is>
          <t>GPA</t>
        </is>
      </c>
      <c r="K3260" s="2">
        <f>IF(I3260&lt;&gt;"",I3260,IFERROR(INDEX(Base!$I:$I,MATCH(1,(Base!$C:$C=C3260)*(Base!$I:$I&lt;&gt;""),0)),0))</f>
        <v/>
      </c>
      <c r="L3260" s="2">
        <f>IF(AND(I3260="",K3260&gt;0),"SIM","NÃO")</f>
        <v/>
      </c>
      <c r="M3260" s="2">
        <f>IF(ISNUMBER(SEARCH("SEPARA",UPPER(C3260))),"NÃO","SIM")</f>
        <v/>
      </c>
      <c r="N3260" s="2">
        <f>IFERROR(H3260/K3260,0)</f>
        <v/>
      </c>
      <c r="O3260" s="2">
        <f>IF(M3260="NÃO","EXCLUÍDO",IF(N3260&lt;Premissas!$B$8,"&lt; 1,00",IF(N3260&lt;Premissas!$B$9,"1,00 – 1,19",IF(N3260&lt;Premissas!$B$10,"1,20 – 1,39",IF(N3260&lt;Premissas!$B$11,"1,40 – 1,59",IF(N3260&lt;Premissas!$B$12,"1,60 – 1,99","≥ 2,00"))))))</f>
        <v/>
      </c>
      <c r="P3260" s="5">
        <f>IF(OR(M3260="NÃO",N3260&lt;Premissas!$B$8),Premissas!$B$13,IF(N3260&lt;Premissas!$B$9,Premissas!$B$14,IF(N3260&lt;Premissas!$B$10,Premissas!$B$15,IF(N3260&lt;Premissas!$B$11,Premissas!$B$16,IF(N3260&lt;Premissas!$B$12,Premissas!$B$17,Premissas!$B$18)))))</f>
        <v/>
      </c>
      <c r="Q3260" s="5">
        <f>IFERROR(P3260/Premissas!$B$4,0)</f>
        <v/>
      </c>
    </row>
    <row r="3261">
      <c r="A3261" s="2" t="n">
        <v>8</v>
      </c>
      <c r="B3261" s="2" t="n">
        <v>1965</v>
      </c>
      <c r="C3261" s="2" t="inlineStr">
        <is>
          <t>SEPARACAO</t>
        </is>
      </c>
      <c r="D3261" s="2" t="inlineStr">
        <is>
          <t>5814723</t>
        </is>
      </c>
      <c r="E3261" s="2" t="inlineStr">
        <is>
          <t>Elaine Cristina Moura Sampaio Ribeiro</t>
        </is>
      </c>
      <c r="F3261" s="2" t="n">
        <v>4109</v>
      </c>
      <c r="G3261" s="2" t="n">
        <v>114.16</v>
      </c>
      <c r="H3261" s="2" t="n">
        <v>36</v>
      </c>
      <c r="I3261" s="2" t="n">
        <v/>
      </c>
      <c r="J3261" s="2" t="inlineStr">
        <is>
          <t>GPA</t>
        </is>
      </c>
      <c r="K3261" s="2">
        <f>IF(I3261&lt;&gt;"",I3261,IFERROR(INDEX(Base!$I:$I,MATCH(1,(Base!$C:$C=C3261)*(Base!$I:$I&lt;&gt;""),0)),0))</f>
        <v/>
      </c>
      <c r="L3261" s="2">
        <f>IF(AND(I3261="",K3261&gt;0),"SIM","NÃO")</f>
        <v/>
      </c>
      <c r="M3261" s="2">
        <f>IF(ISNUMBER(SEARCH("SEPARA",UPPER(C3261))),"NÃO","SIM")</f>
        <v/>
      </c>
      <c r="N3261" s="2">
        <f>IFERROR(H3261/K3261,0)</f>
        <v/>
      </c>
      <c r="O3261" s="2">
        <f>IF(M3261="NÃO","EXCLUÍDO",IF(N3261&lt;Premissas!$B$8,"&lt; 1,00",IF(N3261&lt;Premissas!$B$9,"1,00 – 1,19",IF(N3261&lt;Premissas!$B$10,"1,20 – 1,39",IF(N3261&lt;Premissas!$B$11,"1,40 – 1,59",IF(N3261&lt;Premissas!$B$12,"1,60 – 1,99","≥ 2,00"))))))</f>
        <v/>
      </c>
      <c r="P3261" s="5">
        <f>IF(OR(M3261="NÃO",N3261&lt;Premissas!$B$8),Premissas!$B$13,IF(N3261&lt;Premissas!$B$9,Premissas!$B$14,IF(N3261&lt;Premissas!$B$10,Premissas!$B$15,IF(N3261&lt;Premissas!$B$11,Premissas!$B$16,IF(N3261&lt;Premissas!$B$12,Premissas!$B$17,Premissas!$B$18)))))</f>
        <v/>
      </c>
      <c r="Q3261" s="5">
        <f>IFERROR(P3261/Premissas!$B$4,0)</f>
        <v/>
      </c>
    </row>
    <row r="3262">
      <c r="A3262" s="2" t="n">
        <v>8</v>
      </c>
      <c r="B3262" s="2" t="n">
        <v>1965</v>
      </c>
      <c r="C3262" s="2" t="inlineStr">
        <is>
          <t>PUXADA RECEB</t>
        </is>
      </c>
      <c r="D3262" s="2" t="inlineStr">
        <is>
          <t>5815851</t>
        </is>
      </c>
      <c r="E3262" s="2" t="inlineStr">
        <is>
          <t>Henrique Lins Dos Santos</t>
        </is>
      </c>
      <c r="F3262" s="2" t="n">
        <v>183</v>
      </c>
      <c r="G3262" s="2" t="n">
        <v>7.97</v>
      </c>
      <c r="H3262" s="2" t="n">
        <v>23</v>
      </c>
      <c r="I3262" s="2" t="n">
        <v>0</v>
      </c>
      <c r="J3262" s="2" t="inlineStr">
        <is>
          <t>GPA</t>
        </is>
      </c>
      <c r="K3262" s="2">
        <f>IF(I3262&lt;&gt;"",I3262,IFERROR(INDEX(Base!$I:$I,MATCH(1,(Base!$C:$C=C3262)*(Base!$I:$I&lt;&gt;""),0)),0))</f>
        <v/>
      </c>
      <c r="L3262" s="2">
        <f>IF(AND(I3262="",K3262&gt;0),"SIM","NÃO")</f>
        <v/>
      </c>
      <c r="M3262" s="2">
        <f>IF(ISNUMBER(SEARCH("SEPARA",UPPER(C3262))),"NÃO","SIM")</f>
        <v/>
      </c>
      <c r="N3262" s="2">
        <f>IFERROR(H3262/K3262,0)</f>
        <v/>
      </c>
      <c r="O3262" s="2">
        <f>IF(M3262="NÃO","EXCLUÍDO",IF(N3262&lt;Premissas!$B$8,"&lt; 1,00",IF(N3262&lt;Premissas!$B$9,"1,00 – 1,19",IF(N3262&lt;Premissas!$B$10,"1,20 – 1,39",IF(N3262&lt;Premissas!$B$11,"1,40 – 1,59",IF(N3262&lt;Premissas!$B$12,"1,60 – 1,99","≥ 2,00"))))))</f>
        <v/>
      </c>
      <c r="P3262" s="5">
        <f>IF(OR(M3262="NÃO",N3262&lt;Premissas!$B$8),Premissas!$B$13,IF(N3262&lt;Premissas!$B$9,Premissas!$B$14,IF(N3262&lt;Premissas!$B$10,Premissas!$B$15,IF(N3262&lt;Premissas!$B$11,Premissas!$B$16,IF(N3262&lt;Premissas!$B$12,Premissas!$B$17,Premissas!$B$18)))))</f>
        <v/>
      </c>
      <c r="Q3262" s="5">
        <f>IFERROR(P3262/Premissas!$B$4,0)</f>
        <v/>
      </c>
    </row>
    <row r="3263">
      <c r="A3263" s="2" t="n">
        <v>8</v>
      </c>
      <c r="B3263" s="2" t="n">
        <v>1965</v>
      </c>
      <c r="C3263" s="2" t="inlineStr">
        <is>
          <t>CARREGAMENTO</t>
        </is>
      </c>
      <c r="D3263" s="2" t="inlineStr">
        <is>
          <t>5822467</t>
        </is>
      </c>
      <c r="E3263" s="2" t="inlineStr">
        <is>
          <t>LAURENI TORRES</t>
        </is>
      </c>
      <c r="F3263" s="2" t="n">
        <v>58</v>
      </c>
      <c r="G3263" s="2" t="n">
        <v>4.9</v>
      </c>
      <c r="H3263" s="2" t="n">
        <v>12</v>
      </c>
      <c r="I3263" s="2" t="n">
        <v>0</v>
      </c>
      <c r="J3263" s="2" t="inlineStr">
        <is>
          <t>GPA</t>
        </is>
      </c>
      <c r="K3263" s="2">
        <f>IF(I3263&lt;&gt;"",I3263,IFERROR(INDEX(Base!$I:$I,MATCH(1,(Base!$C:$C=C3263)*(Base!$I:$I&lt;&gt;""),0)),0))</f>
        <v/>
      </c>
      <c r="L3263" s="2">
        <f>IF(AND(I3263="",K3263&gt;0),"SIM","NÃO")</f>
        <v/>
      </c>
      <c r="M3263" s="2">
        <f>IF(ISNUMBER(SEARCH("SEPARA",UPPER(C3263))),"NÃO","SIM")</f>
        <v/>
      </c>
      <c r="N3263" s="2">
        <f>IFERROR(H3263/K3263,0)</f>
        <v/>
      </c>
      <c r="O3263" s="2">
        <f>IF(M3263="NÃO","EXCLUÍDO",IF(N3263&lt;Premissas!$B$8,"&lt; 1,00",IF(N3263&lt;Premissas!$B$9,"1,00 – 1,19",IF(N3263&lt;Premissas!$B$10,"1,20 – 1,39",IF(N3263&lt;Premissas!$B$11,"1,40 – 1,59",IF(N3263&lt;Premissas!$B$12,"1,60 – 1,99","≥ 2,00"))))))</f>
        <v/>
      </c>
      <c r="P3263" s="5">
        <f>IF(OR(M3263="NÃO",N3263&lt;Premissas!$B$8),Premissas!$B$13,IF(N3263&lt;Premissas!$B$9,Premissas!$B$14,IF(N3263&lt;Premissas!$B$10,Premissas!$B$15,IF(N3263&lt;Premissas!$B$11,Premissas!$B$16,IF(N3263&lt;Premissas!$B$12,Premissas!$B$17,Premissas!$B$18)))))</f>
        <v/>
      </c>
      <c r="Q3263" s="5">
        <f>IFERROR(P3263/Premissas!$B$4,0)</f>
        <v/>
      </c>
    </row>
    <row r="3264">
      <c r="A3264" s="2" t="n">
        <v>8</v>
      </c>
      <c r="B3264" s="2" t="n">
        <v>1965</v>
      </c>
      <c r="C3264" s="2" t="inlineStr">
        <is>
          <t>PUXADA RECEB</t>
        </is>
      </c>
      <c r="D3264" s="2" t="inlineStr">
        <is>
          <t>5822467</t>
        </is>
      </c>
      <c r="E3264" s="2" t="inlineStr">
        <is>
          <t>LAURENI TORRES</t>
        </is>
      </c>
      <c r="F3264" s="2" t="n">
        <v>2</v>
      </c>
      <c r="G3264" s="2" t="n">
        <v>1.36</v>
      </c>
      <c r="H3264" s="2" t="n">
        <v>1</v>
      </c>
      <c r="I3264" s="2" t="n">
        <v>0</v>
      </c>
      <c r="J3264" s="2" t="inlineStr">
        <is>
          <t>GPA</t>
        </is>
      </c>
      <c r="K3264" s="2">
        <f>IF(I3264&lt;&gt;"",I3264,IFERROR(INDEX(Base!$I:$I,MATCH(1,(Base!$C:$C=C3264)*(Base!$I:$I&lt;&gt;""),0)),0))</f>
        <v/>
      </c>
      <c r="L3264" s="2">
        <f>IF(AND(I3264="",K3264&gt;0),"SIM","NÃO")</f>
        <v/>
      </c>
      <c r="M3264" s="2">
        <f>IF(ISNUMBER(SEARCH("SEPARA",UPPER(C3264))),"NÃO","SIM")</f>
        <v/>
      </c>
      <c r="N3264" s="2">
        <f>IFERROR(H3264/K3264,0)</f>
        <v/>
      </c>
      <c r="O3264" s="2">
        <f>IF(M3264="NÃO","EXCLUÍDO",IF(N3264&lt;Premissas!$B$8,"&lt; 1,00",IF(N3264&lt;Premissas!$B$9,"1,00 – 1,19",IF(N3264&lt;Premissas!$B$10,"1,20 – 1,39",IF(N3264&lt;Premissas!$B$11,"1,40 – 1,59",IF(N3264&lt;Premissas!$B$12,"1,60 – 1,99","≥ 2,00"))))))</f>
        <v/>
      </c>
      <c r="P3264" s="5">
        <f>IF(OR(M3264="NÃO",N3264&lt;Premissas!$B$8),Premissas!$B$13,IF(N3264&lt;Premissas!$B$9,Premissas!$B$14,IF(N3264&lt;Premissas!$B$10,Premissas!$B$15,IF(N3264&lt;Premissas!$B$11,Premissas!$B$16,IF(N3264&lt;Premissas!$B$12,Premissas!$B$17,Premissas!$B$18)))))</f>
        <v/>
      </c>
      <c r="Q3264" s="5">
        <f>IFERROR(P3264/Premissas!$B$4,0)</f>
        <v/>
      </c>
    </row>
    <row r="3265">
      <c r="A3265" s="2" t="n">
        <v>8</v>
      </c>
      <c r="B3265" s="2" t="n">
        <v>1965</v>
      </c>
      <c r="C3265" s="2" t="inlineStr">
        <is>
          <t>SEPARACAO</t>
        </is>
      </c>
      <c r="D3265" s="2" t="inlineStr">
        <is>
          <t>5822467</t>
        </is>
      </c>
      <c r="E3265" s="2" t="inlineStr">
        <is>
          <t>LAURENI TORRES</t>
        </is>
      </c>
      <c r="F3265" s="2" t="n">
        <v>820</v>
      </c>
      <c r="G3265" s="2" t="n">
        <v>9.66</v>
      </c>
      <c r="H3265" s="2" t="n">
        <v>85</v>
      </c>
      <c r="I3265" s="2" t="n">
        <v/>
      </c>
      <c r="J3265" s="2" t="inlineStr">
        <is>
          <t>GPA</t>
        </is>
      </c>
      <c r="K3265" s="2">
        <f>IF(I3265&lt;&gt;"",I3265,IFERROR(INDEX(Base!$I:$I,MATCH(1,(Base!$C:$C=C3265)*(Base!$I:$I&lt;&gt;""),0)),0))</f>
        <v/>
      </c>
      <c r="L3265" s="2">
        <f>IF(AND(I3265="",K3265&gt;0),"SIM","NÃO")</f>
        <v/>
      </c>
      <c r="M3265" s="2">
        <f>IF(ISNUMBER(SEARCH("SEPARA",UPPER(C3265))),"NÃO","SIM")</f>
        <v/>
      </c>
      <c r="N3265" s="2">
        <f>IFERROR(H3265/K3265,0)</f>
        <v/>
      </c>
      <c r="O3265" s="2">
        <f>IF(M3265="NÃO","EXCLUÍDO",IF(N3265&lt;Premissas!$B$8,"&lt; 1,00",IF(N3265&lt;Premissas!$B$9,"1,00 – 1,19",IF(N3265&lt;Premissas!$B$10,"1,20 – 1,39",IF(N3265&lt;Premissas!$B$11,"1,40 – 1,59",IF(N3265&lt;Premissas!$B$12,"1,60 – 1,99","≥ 2,00"))))))</f>
        <v/>
      </c>
      <c r="P3265" s="5">
        <f>IF(OR(M3265="NÃO",N3265&lt;Premissas!$B$8),Premissas!$B$13,IF(N3265&lt;Premissas!$B$9,Premissas!$B$14,IF(N3265&lt;Premissas!$B$10,Premissas!$B$15,IF(N3265&lt;Premissas!$B$11,Premissas!$B$16,IF(N3265&lt;Premissas!$B$12,Premissas!$B$17,Premissas!$B$18)))))</f>
        <v/>
      </c>
      <c r="Q3265" s="5">
        <f>IFERROR(P3265/Premissas!$B$4,0)</f>
        <v/>
      </c>
    </row>
    <row r="3266">
      <c r="A3266" s="2" t="n">
        <v>8</v>
      </c>
      <c r="B3266" s="2" t="n">
        <v>1965</v>
      </c>
      <c r="C3266" s="2" t="inlineStr">
        <is>
          <t>PUXADA RECEB</t>
        </is>
      </c>
      <c r="D3266" s="2" t="inlineStr">
        <is>
          <t>5823056</t>
        </is>
      </c>
      <c r="E3266" s="2" t="inlineStr">
        <is>
          <t>Clayton Dos Santos Neves</t>
        </is>
      </c>
      <c r="F3266" s="2" t="n">
        <v>1</v>
      </c>
      <c r="G3266" s="2" t="n">
        <v>6.67</v>
      </c>
      <c r="H3266" s="2" t="n">
        <v>0</v>
      </c>
      <c r="I3266" s="2" t="n">
        <v>0</v>
      </c>
      <c r="J3266" s="2" t="inlineStr">
        <is>
          <t>GPA</t>
        </is>
      </c>
      <c r="K3266" s="2">
        <f>IF(I3266&lt;&gt;"",I3266,IFERROR(INDEX(Base!$I:$I,MATCH(1,(Base!$C:$C=C3266)*(Base!$I:$I&lt;&gt;""),0)),0))</f>
        <v/>
      </c>
      <c r="L3266" s="2">
        <f>IF(AND(I3266="",K3266&gt;0),"SIM","NÃO")</f>
        <v/>
      </c>
      <c r="M3266" s="2">
        <f>IF(ISNUMBER(SEARCH("SEPARA",UPPER(C3266))),"NÃO","SIM")</f>
        <v/>
      </c>
      <c r="N3266" s="2">
        <f>IFERROR(H3266/K3266,0)</f>
        <v/>
      </c>
      <c r="O3266" s="2">
        <f>IF(M3266="NÃO","EXCLUÍDO",IF(N3266&lt;Premissas!$B$8,"&lt; 1,00",IF(N3266&lt;Premissas!$B$9,"1,00 – 1,19",IF(N3266&lt;Premissas!$B$10,"1,20 – 1,39",IF(N3266&lt;Premissas!$B$11,"1,40 – 1,59",IF(N3266&lt;Premissas!$B$12,"1,60 – 1,99","≥ 2,00"))))))</f>
        <v/>
      </c>
      <c r="P3266" s="5">
        <f>IF(OR(M3266="NÃO",N3266&lt;Premissas!$B$8),Premissas!$B$13,IF(N3266&lt;Premissas!$B$9,Premissas!$B$14,IF(N3266&lt;Premissas!$B$10,Premissas!$B$15,IF(N3266&lt;Premissas!$B$11,Premissas!$B$16,IF(N3266&lt;Premissas!$B$12,Premissas!$B$17,Premissas!$B$18)))))</f>
        <v/>
      </c>
      <c r="Q3266" s="5">
        <f>IFERROR(P3266/Premissas!$B$4,0)</f>
        <v/>
      </c>
    </row>
    <row r="3267">
      <c r="A3267" s="2" t="n">
        <v>8</v>
      </c>
      <c r="B3267" s="2" t="n">
        <v>1965</v>
      </c>
      <c r="C3267" s="2" t="inlineStr">
        <is>
          <t>SEPARACAO</t>
        </is>
      </c>
      <c r="D3267" s="2" t="inlineStr">
        <is>
          <t>5823056</t>
        </is>
      </c>
      <c r="E3267" s="2" t="inlineStr">
        <is>
          <t>Clayton Dos Santos Neves</t>
        </is>
      </c>
      <c r="F3267" s="2" t="n">
        <v>481</v>
      </c>
      <c r="G3267" s="2" t="n">
        <v>8.27</v>
      </c>
      <c r="H3267" s="2" t="n">
        <v>58</v>
      </c>
      <c r="I3267" s="2" t="n">
        <v/>
      </c>
      <c r="J3267" s="2" t="inlineStr">
        <is>
          <t>GPA</t>
        </is>
      </c>
      <c r="K3267" s="2">
        <f>IF(I3267&lt;&gt;"",I3267,IFERROR(INDEX(Base!$I:$I,MATCH(1,(Base!$C:$C=C3267)*(Base!$I:$I&lt;&gt;""),0)),0))</f>
        <v/>
      </c>
      <c r="L3267" s="2">
        <f>IF(AND(I3267="",K3267&gt;0),"SIM","NÃO")</f>
        <v/>
      </c>
      <c r="M3267" s="2">
        <f>IF(ISNUMBER(SEARCH("SEPARA",UPPER(C3267))),"NÃO","SIM")</f>
        <v/>
      </c>
      <c r="N3267" s="2">
        <f>IFERROR(H3267/K3267,0)</f>
        <v/>
      </c>
      <c r="O3267" s="2">
        <f>IF(M3267="NÃO","EXCLUÍDO",IF(N3267&lt;Premissas!$B$8,"&lt; 1,00",IF(N3267&lt;Premissas!$B$9,"1,00 – 1,19",IF(N3267&lt;Premissas!$B$10,"1,20 – 1,39",IF(N3267&lt;Premissas!$B$11,"1,40 – 1,59",IF(N3267&lt;Premissas!$B$12,"1,60 – 1,99","≥ 2,00"))))))</f>
        <v/>
      </c>
      <c r="P3267" s="5">
        <f>IF(OR(M3267="NÃO",N3267&lt;Premissas!$B$8),Premissas!$B$13,IF(N3267&lt;Premissas!$B$9,Premissas!$B$14,IF(N3267&lt;Premissas!$B$10,Premissas!$B$15,IF(N3267&lt;Premissas!$B$11,Premissas!$B$16,IF(N3267&lt;Premissas!$B$12,Premissas!$B$17,Premissas!$B$18)))))</f>
        <v/>
      </c>
      <c r="Q3267" s="5">
        <f>IFERROR(P3267/Premissas!$B$4,0)</f>
        <v/>
      </c>
    </row>
    <row r="3268">
      <c r="A3268" s="2" t="n">
        <v>8</v>
      </c>
      <c r="B3268" s="2" t="n">
        <v>1965</v>
      </c>
      <c r="C3268" s="2" t="inlineStr">
        <is>
          <t>SEPARACAO</t>
        </is>
      </c>
      <c r="D3268" s="2" t="inlineStr">
        <is>
          <t>582522</t>
        </is>
      </c>
      <c r="E3268" s="2" t="inlineStr">
        <is>
          <t>Regiane Eleusa Matos</t>
        </is>
      </c>
      <c r="F3268" s="2" t="n">
        <v>349</v>
      </c>
      <c r="G3268" s="2" t="n">
        <v>4.57</v>
      </c>
      <c r="H3268" s="2" t="n">
        <v>76</v>
      </c>
      <c r="I3268" s="2" t="n">
        <v/>
      </c>
      <c r="J3268" s="2" t="inlineStr">
        <is>
          <t>GPA</t>
        </is>
      </c>
      <c r="K3268" s="2">
        <f>IF(I3268&lt;&gt;"",I3268,IFERROR(INDEX(Base!$I:$I,MATCH(1,(Base!$C:$C=C3268)*(Base!$I:$I&lt;&gt;""),0)),0))</f>
        <v/>
      </c>
      <c r="L3268" s="2">
        <f>IF(AND(I3268="",K3268&gt;0),"SIM","NÃO")</f>
        <v/>
      </c>
      <c r="M3268" s="2">
        <f>IF(ISNUMBER(SEARCH("SEPARA",UPPER(C3268))),"NÃO","SIM")</f>
        <v/>
      </c>
      <c r="N3268" s="2">
        <f>IFERROR(H3268/K3268,0)</f>
        <v/>
      </c>
      <c r="O3268" s="2">
        <f>IF(M3268="NÃO","EXCLUÍDO",IF(N3268&lt;Premissas!$B$8,"&lt; 1,00",IF(N3268&lt;Premissas!$B$9,"1,00 – 1,19",IF(N3268&lt;Premissas!$B$10,"1,20 – 1,39",IF(N3268&lt;Premissas!$B$11,"1,40 – 1,59",IF(N3268&lt;Premissas!$B$12,"1,60 – 1,99","≥ 2,00"))))))</f>
        <v/>
      </c>
      <c r="P3268" s="5">
        <f>IF(OR(M3268="NÃO",N3268&lt;Premissas!$B$8),Premissas!$B$13,IF(N3268&lt;Premissas!$B$9,Premissas!$B$14,IF(N3268&lt;Premissas!$B$10,Premissas!$B$15,IF(N3268&lt;Premissas!$B$11,Premissas!$B$16,IF(N3268&lt;Premissas!$B$12,Premissas!$B$17,Premissas!$B$18)))))</f>
        <v/>
      </c>
      <c r="Q3268" s="5">
        <f>IFERROR(P3268/Premissas!$B$4,0)</f>
        <v/>
      </c>
    </row>
    <row r="3269">
      <c r="A3269" s="2" t="n">
        <v>8</v>
      </c>
      <c r="B3269" s="2" t="n">
        <v>1965</v>
      </c>
      <c r="C3269" s="2" t="inlineStr">
        <is>
          <t>CARREGAMENTO</t>
        </is>
      </c>
      <c r="D3269" s="2" t="inlineStr">
        <is>
          <t>5832748</t>
        </is>
      </c>
      <c r="E3269" s="2" t="inlineStr">
        <is>
          <t>ADRIANO DA SILVA</t>
        </is>
      </c>
      <c r="F3269" s="2" t="n">
        <v>2</v>
      </c>
      <c r="G3269" s="2" t="n">
        <v>1.26</v>
      </c>
      <c r="H3269" s="2" t="n">
        <v>2</v>
      </c>
      <c r="I3269" s="2" t="n">
        <v>0</v>
      </c>
      <c r="J3269" s="2" t="inlineStr">
        <is>
          <t>GPA</t>
        </is>
      </c>
      <c r="K3269" s="2">
        <f>IF(I3269&lt;&gt;"",I3269,IFERROR(INDEX(Base!$I:$I,MATCH(1,(Base!$C:$C=C3269)*(Base!$I:$I&lt;&gt;""),0)),0))</f>
        <v/>
      </c>
      <c r="L3269" s="2">
        <f>IF(AND(I3269="",K3269&gt;0),"SIM","NÃO")</f>
        <v/>
      </c>
      <c r="M3269" s="2">
        <f>IF(ISNUMBER(SEARCH("SEPARA",UPPER(C3269))),"NÃO","SIM")</f>
        <v/>
      </c>
      <c r="N3269" s="2">
        <f>IFERROR(H3269/K3269,0)</f>
        <v/>
      </c>
      <c r="O3269" s="2">
        <f>IF(M3269="NÃO","EXCLUÍDO",IF(N3269&lt;Premissas!$B$8,"&lt; 1,00",IF(N3269&lt;Premissas!$B$9,"1,00 – 1,19",IF(N3269&lt;Premissas!$B$10,"1,20 – 1,39",IF(N3269&lt;Premissas!$B$11,"1,40 – 1,59",IF(N3269&lt;Premissas!$B$12,"1,60 – 1,99","≥ 2,00"))))))</f>
        <v/>
      </c>
      <c r="P3269" s="5">
        <f>IF(OR(M3269="NÃO",N3269&lt;Premissas!$B$8),Premissas!$B$13,IF(N3269&lt;Premissas!$B$9,Premissas!$B$14,IF(N3269&lt;Premissas!$B$10,Premissas!$B$15,IF(N3269&lt;Premissas!$B$11,Premissas!$B$16,IF(N3269&lt;Premissas!$B$12,Premissas!$B$17,Premissas!$B$18)))))</f>
        <v/>
      </c>
      <c r="Q3269" s="5">
        <f>IFERROR(P3269/Premissas!$B$4,0)</f>
        <v/>
      </c>
    </row>
    <row r="3270">
      <c r="A3270" s="2" t="n">
        <v>8</v>
      </c>
      <c r="B3270" s="2" t="n">
        <v>1965</v>
      </c>
      <c r="C3270" s="2" t="inlineStr">
        <is>
          <t>SEPARACAO</t>
        </is>
      </c>
      <c r="D3270" s="2" t="inlineStr">
        <is>
          <t>5832748</t>
        </is>
      </c>
      <c r="E3270" s="2" t="inlineStr">
        <is>
          <t>ADRIANO DA SILVA</t>
        </is>
      </c>
      <c r="F3270" s="2" t="n">
        <v>60</v>
      </c>
      <c r="G3270" s="2" t="n">
        <v>2.22</v>
      </c>
      <c r="H3270" s="2" t="n">
        <v>27</v>
      </c>
      <c r="I3270" s="2" t="n">
        <v/>
      </c>
      <c r="J3270" s="2" t="inlineStr">
        <is>
          <t>GPA</t>
        </is>
      </c>
      <c r="K3270" s="2">
        <f>IF(I3270&lt;&gt;"",I3270,IFERROR(INDEX(Base!$I:$I,MATCH(1,(Base!$C:$C=C3270)*(Base!$I:$I&lt;&gt;""),0)),0))</f>
        <v/>
      </c>
      <c r="L3270" s="2">
        <f>IF(AND(I3270="",K3270&gt;0),"SIM","NÃO")</f>
        <v/>
      </c>
      <c r="M3270" s="2">
        <f>IF(ISNUMBER(SEARCH("SEPARA",UPPER(C3270))),"NÃO","SIM")</f>
        <v/>
      </c>
      <c r="N3270" s="2">
        <f>IFERROR(H3270/K3270,0)</f>
        <v/>
      </c>
      <c r="O3270" s="2">
        <f>IF(M3270="NÃO","EXCLUÍDO",IF(N3270&lt;Premissas!$B$8,"&lt; 1,00",IF(N3270&lt;Premissas!$B$9,"1,00 – 1,19",IF(N3270&lt;Premissas!$B$10,"1,20 – 1,39",IF(N3270&lt;Premissas!$B$11,"1,40 – 1,59",IF(N3270&lt;Premissas!$B$12,"1,60 – 1,99","≥ 2,00"))))))</f>
        <v/>
      </c>
      <c r="P3270" s="5">
        <f>IF(OR(M3270="NÃO",N3270&lt;Premissas!$B$8),Premissas!$B$13,IF(N3270&lt;Premissas!$B$9,Premissas!$B$14,IF(N3270&lt;Premissas!$B$10,Premissas!$B$15,IF(N3270&lt;Premissas!$B$11,Premissas!$B$16,IF(N3270&lt;Premissas!$B$12,Premissas!$B$17,Premissas!$B$18)))))</f>
        <v/>
      </c>
      <c r="Q3270" s="5">
        <f>IFERROR(P3270/Premissas!$B$4,0)</f>
        <v/>
      </c>
    </row>
    <row r="3271">
      <c r="A3271" s="2" t="n">
        <v>8</v>
      </c>
      <c r="B3271" s="2" t="n">
        <v>1965</v>
      </c>
      <c r="C3271" s="2" t="inlineStr">
        <is>
          <t>SEPARACAO</t>
        </is>
      </c>
      <c r="D3271" s="2" t="inlineStr">
        <is>
          <t>5833280</t>
        </is>
      </c>
      <c r="E3271" s="2" t="inlineStr">
        <is>
          <t>WILLIAN GOMES</t>
        </is>
      </c>
      <c r="F3271" s="2" t="n">
        <v>3600</v>
      </c>
      <c r="G3271" s="2" t="n">
        <v>105.51</v>
      </c>
      <c r="H3271" s="2" t="n">
        <v>34</v>
      </c>
      <c r="I3271" s="2" t="n">
        <v/>
      </c>
      <c r="J3271" s="2" t="inlineStr">
        <is>
          <t>GPA</t>
        </is>
      </c>
      <c r="K3271" s="2">
        <f>IF(I3271&lt;&gt;"",I3271,IFERROR(INDEX(Base!$I:$I,MATCH(1,(Base!$C:$C=C3271)*(Base!$I:$I&lt;&gt;""),0)),0))</f>
        <v/>
      </c>
      <c r="L3271" s="2">
        <f>IF(AND(I3271="",K3271&gt;0),"SIM","NÃO")</f>
        <v/>
      </c>
      <c r="M3271" s="2">
        <f>IF(ISNUMBER(SEARCH("SEPARA",UPPER(C3271))),"NÃO","SIM")</f>
        <v/>
      </c>
      <c r="N3271" s="2">
        <f>IFERROR(H3271/K3271,0)</f>
        <v/>
      </c>
      <c r="O3271" s="2">
        <f>IF(M3271="NÃO","EXCLUÍDO",IF(N3271&lt;Premissas!$B$8,"&lt; 1,00",IF(N3271&lt;Premissas!$B$9,"1,00 – 1,19",IF(N3271&lt;Premissas!$B$10,"1,20 – 1,39",IF(N3271&lt;Premissas!$B$11,"1,40 – 1,59",IF(N3271&lt;Premissas!$B$12,"1,60 – 1,99","≥ 2,00"))))))</f>
        <v/>
      </c>
      <c r="P3271" s="5">
        <f>IF(OR(M3271="NÃO",N3271&lt;Premissas!$B$8),Premissas!$B$13,IF(N3271&lt;Premissas!$B$9,Premissas!$B$14,IF(N3271&lt;Premissas!$B$10,Premissas!$B$15,IF(N3271&lt;Premissas!$B$11,Premissas!$B$16,IF(N3271&lt;Premissas!$B$12,Premissas!$B$17,Premissas!$B$18)))))</f>
        <v/>
      </c>
      <c r="Q3271" s="5">
        <f>IFERROR(P3271/Premissas!$B$4,0)</f>
        <v/>
      </c>
    </row>
    <row r="3272">
      <c r="A3272" s="2" t="n">
        <v>8</v>
      </c>
      <c r="B3272" s="2" t="n">
        <v>1965</v>
      </c>
      <c r="C3272" s="2" t="inlineStr">
        <is>
          <t>PUXADA RECEB</t>
        </is>
      </c>
      <c r="D3272" s="2" t="inlineStr">
        <is>
          <t>5834791</t>
        </is>
      </c>
      <c r="E3272" s="2" t="inlineStr">
        <is>
          <t>Micheal Nyiawung Lebebeh</t>
        </is>
      </c>
      <c r="F3272" s="2" t="n">
        <v>1974</v>
      </c>
      <c r="G3272" s="2" t="n">
        <v>121.15</v>
      </c>
      <c r="H3272" s="2" t="n">
        <v>16</v>
      </c>
      <c r="I3272" s="2" t="n">
        <v>0</v>
      </c>
      <c r="J3272" s="2" t="inlineStr">
        <is>
          <t>GPA</t>
        </is>
      </c>
      <c r="K3272" s="2">
        <f>IF(I3272&lt;&gt;"",I3272,IFERROR(INDEX(Base!$I:$I,MATCH(1,(Base!$C:$C=C3272)*(Base!$I:$I&lt;&gt;""),0)),0))</f>
        <v/>
      </c>
      <c r="L3272" s="2">
        <f>IF(AND(I3272="",K3272&gt;0),"SIM","NÃO")</f>
        <v/>
      </c>
      <c r="M3272" s="2">
        <f>IF(ISNUMBER(SEARCH("SEPARA",UPPER(C3272))),"NÃO","SIM")</f>
        <v/>
      </c>
      <c r="N3272" s="2">
        <f>IFERROR(H3272/K3272,0)</f>
        <v/>
      </c>
      <c r="O3272" s="2">
        <f>IF(M3272="NÃO","EXCLUÍDO",IF(N3272&lt;Premissas!$B$8,"&lt; 1,00",IF(N3272&lt;Premissas!$B$9,"1,00 – 1,19",IF(N3272&lt;Premissas!$B$10,"1,20 – 1,39",IF(N3272&lt;Premissas!$B$11,"1,40 – 1,59",IF(N3272&lt;Premissas!$B$12,"1,60 – 1,99","≥ 2,00"))))))</f>
        <v/>
      </c>
      <c r="P3272" s="5">
        <f>IF(OR(M3272="NÃO",N3272&lt;Premissas!$B$8),Premissas!$B$13,IF(N3272&lt;Premissas!$B$9,Premissas!$B$14,IF(N3272&lt;Premissas!$B$10,Premissas!$B$15,IF(N3272&lt;Premissas!$B$11,Premissas!$B$16,IF(N3272&lt;Premissas!$B$12,Premissas!$B$17,Premissas!$B$18)))))</f>
        <v/>
      </c>
      <c r="Q3272" s="5">
        <f>IFERROR(P3272/Premissas!$B$4,0)</f>
        <v/>
      </c>
    </row>
    <row r="3273">
      <c r="A3273" s="2" t="n">
        <v>8</v>
      </c>
      <c r="B3273" s="2" t="n">
        <v>1965</v>
      </c>
      <c r="C3273" s="2" t="inlineStr">
        <is>
          <t>SEPARACAO</t>
        </is>
      </c>
      <c r="D3273" s="2" t="inlineStr">
        <is>
          <t>5834791</t>
        </is>
      </c>
      <c r="E3273" s="2" t="inlineStr">
        <is>
          <t>Micheal Nyiawung Lebebeh</t>
        </is>
      </c>
      <c r="F3273" s="2" t="n">
        <v>1623</v>
      </c>
      <c r="G3273" s="2" t="n">
        <v>22.98</v>
      </c>
      <c r="H3273" s="2" t="n">
        <v>71</v>
      </c>
      <c r="I3273" s="2" t="n">
        <v/>
      </c>
      <c r="J3273" s="2" t="inlineStr">
        <is>
          <t>GPA</t>
        </is>
      </c>
      <c r="K3273" s="2">
        <f>IF(I3273&lt;&gt;"",I3273,IFERROR(INDEX(Base!$I:$I,MATCH(1,(Base!$C:$C=C3273)*(Base!$I:$I&lt;&gt;""),0)),0))</f>
        <v/>
      </c>
      <c r="L3273" s="2">
        <f>IF(AND(I3273="",K3273&gt;0),"SIM","NÃO")</f>
        <v/>
      </c>
      <c r="M3273" s="2">
        <f>IF(ISNUMBER(SEARCH("SEPARA",UPPER(C3273))),"NÃO","SIM")</f>
        <v/>
      </c>
      <c r="N3273" s="2">
        <f>IFERROR(H3273/K3273,0)</f>
        <v/>
      </c>
      <c r="O3273" s="2">
        <f>IF(M3273="NÃO","EXCLUÍDO",IF(N3273&lt;Premissas!$B$8,"&lt; 1,00",IF(N3273&lt;Premissas!$B$9,"1,00 – 1,19",IF(N3273&lt;Premissas!$B$10,"1,20 – 1,39",IF(N3273&lt;Premissas!$B$11,"1,40 – 1,59",IF(N3273&lt;Premissas!$B$12,"1,60 – 1,99","≥ 2,00"))))))</f>
        <v/>
      </c>
      <c r="P3273" s="5">
        <f>IF(OR(M3273="NÃO",N3273&lt;Premissas!$B$8),Premissas!$B$13,IF(N3273&lt;Premissas!$B$9,Premissas!$B$14,IF(N3273&lt;Premissas!$B$10,Premissas!$B$15,IF(N3273&lt;Premissas!$B$11,Premissas!$B$16,IF(N3273&lt;Premissas!$B$12,Premissas!$B$17,Premissas!$B$18)))))</f>
        <v/>
      </c>
      <c r="Q3273" s="5">
        <f>IFERROR(P3273/Premissas!$B$4,0)</f>
        <v/>
      </c>
    </row>
    <row r="3274">
      <c r="A3274" s="2" t="n">
        <v>8</v>
      </c>
      <c r="B3274" s="2" t="n">
        <v>1965</v>
      </c>
      <c r="C3274" s="2" t="inlineStr">
        <is>
          <t>PUXADA RECEB</t>
        </is>
      </c>
      <c r="D3274" s="2" t="inlineStr">
        <is>
          <t>5836360</t>
        </is>
      </c>
      <c r="E3274" s="2" t="inlineStr">
        <is>
          <t>GABRIEL PEREIRA</t>
        </is>
      </c>
      <c r="F3274" s="2" t="n">
        <v>1625</v>
      </c>
      <c r="G3274" s="2" t="n">
        <v>113.62</v>
      </c>
      <c r="H3274" s="2" t="n">
        <v>14</v>
      </c>
      <c r="I3274" s="2" t="n">
        <v>0</v>
      </c>
      <c r="J3274" s="2" t="inlineStr">
        <is>
          <t>GPA</t>
        </is>
      </c>
      <c r="K3274" s="2">
        <f>IF(I3274&lt;&gt;"",I3274,IFERROR(INDEX(Base!$I:$I,MATCH(1,(Base!$C:$C=C3274)*(Base!$I:$I&lt;&gt;""),0)),0))</f>
        <v/>
      </c>
      <c r="L3274" s="2">
        <f>IF(AND(I3274="",K3274&gt;0),"SIM","NÃO")</f>
        <v/>
      </c>
      <c r="M3274" s="2">
        <f>IF(ISNUMBER(SEARCH("SEPARA",UPPER(C3274))),"NÃO","SIM")</f>
        <v/>
      </c>
      <c r="N3274" s="2">
        <f>IFERROR(H3274/K3274,0)</f>
        <v/>
      </c>
      <c r="O3274" s="2">
        <f>IF(M3274="NÃO","EXCLUÍDO",IF(N3274&lt;Premissas!$B$8,"&lt; 1,00",IF(N3274&lt;Premissas!$B$9,"1,00 – 1,19",IF(N3274&lt;Premissas!$B$10,"1,20 – 1,39",IF(N3274&lt;Premissas!$B$11,"1,40 – 1,59",IF(N3274&lt;Premissas!$B$12,"1,60 – 1,99","≥ 2,00"))))))</f>
        <v/>
      </c>
      <c r="P3274" s="5">
        <f>IF(OR(M3274="NÃO",N3274&lt;Premissas!$B$8),Premissas!$B$13,IF(N3274&lt;Premissas!$B$9,Premissas!$B$14,IF(N3274&lt;Premissas!$B$10,Premissas!$B$15,IF(N3274&lt;Premissas!$B$11,Premissas!$B$16,IF(N3274&lt;Premissas!$B$12,Premissas!$B$17,Premissas!$B$18)))))</f>
        <v/>
      </c>
      <c r="Q3274" s="5">
        <f>IFERROR(P3274/Premissas!$B$4,0)</f>
        <v/>
      </c>
    </row>
    <row r="3275">
      <c r="A3275" s="2" t="n">
        <v>8</v>
      </c>
      <c r="B3275" s="2" t="n">
        <v>1965</v>
      </c>
      <c r="C3275" s="2" t="inlineStr">
        <is>
          <t>SEPARACAO</t>
        </is>
      </c>
      <c r="D3275" s="2" t="inlineStr">
        <is>
          <t>5836360</t>
        </is>
      </c>
      <c r="E3275" s="2" t="inlineStr">
        <is>
          <t>GABRIEL PEREIRA</t>
        </is>
      </c>
      <c r="F3275" s="2" t="n">
        <v>1597</v>
      </c>
      <c r="G3275" s="2" t="n">
        <v>18.45</v>
      </c>
      <c r="H3275" s="2" t="n">
        <v>87</v>
      </c>
      <c r="I3275" s="2" t="n">
        <v/>
      </c>
      <c r="J3275" s="2" t="inlineStr">
        <is>
          <t>GPA</t>
        </is>
      </c>
      <c r="K3275" s="2">
        <f>IF(I3275&lt;&gt;"",I3275,IFERROR(INDEX(Base!$I:$I,MATCH(1,(Base!$C:$C=C3275)*(Base!$I:$I&lt;&gt;""),0)),0))</f>
        <v/>
      </c>
      <c r="L3275" s="2">
        <f>IF(AND(I3275="",K3275&gt;0),"SIM","NÃO")</f>
        <v/>
      </c>
      <c r="M3275" s="2">
        <f>IF(ISNUMBER(SEARCH("SEPARA",UPPER(C3275))),"NÃO","SIM")</f>
        <v/>
      </c>
      <c r="N3275" s="2">
        <f>IFERROR(H3275/K3275,0)</f>
        <v/>
      </c>
      <c r="O3275" s="2">
        <f>IF(M3275="NÃO","EXCLUÍDO",IF(N3275&lt;Premissas!$B$8,"&lt; 1,00",IF(N3275&lt;Premissas!$B$9,"1,00 – 1,19",IF(N3275&lt;Premissas!$B$10,"1,20 – 1,39",IF(N3275&lt;Premissas!$B$11,"1,40 – 1,59",IF(N3275&lt;Premissas!$B$12,"1,60 – 1,99","≥ 2,00"))))))</f>
        <v/>
      </c>
      <c r="P3275" s="5">
        <f>IF(OR(M3275="NÃO",N3275&lt;Premissas!$B$8),Premissas!$B$13,IF(N3275&lt;Premissas!$B$9,Premissas!$B$14,IF(N3275&lt;Premissas!$B$10,Premissas!$B$15,IF(N3275&lt;Premissas!$B$11,Premissas!$B$16,IF(N3275&lt;Premissas!$B$12,Premissas!$B$17,Premissas!$B$18)))))</f>
        <v/>
      </c>
      <c r="Q3275" s="5">
        <f>IFERROR(P3275/Premissas!$B$4,0)</f>
        <v/>
      </c>
    </row>
    <row r="3276">
      <c r="A3276" s="2" t="n">
        <v>8</v>
      </c>
      <c r="B3276" s="2" t="n">
        <v>1965</v>
      </c>
      <c r="C3276" s="2" t="inlineStr">
        <is>
          <t>PUXADA RECEB</t>
        </is>
      </c>
      <c r="D3276" s="2" t="inlineStr">
        <is>
          <t>5839300</t>
        </is>
      </c>
      <c r="E3276" s="2" t="inlineStr">
        <is>
          <t>Murillo Tosta Ferreira</t>
        </is>
      </c>
      <c r="F3276" s="2" t="n">
        <v>82</v>
      </c>
      <c r="G3276" s="2" t="n">
        <v>5.96</v>
      </c>
      <c r="H3276" s="2" t="n">
        <v>14</v>
      </c>
      <c r="I3276" s="2" t="n">
        <v>0</v>
      </c>
      <c r="J3276" s="2" t="inlineStr">
        <is>
          <t>GPA</t>
        </is>
      </c>
      <c r="K3276" s="2">
        <f>IF(I3276&lt;&gt;"",I3276,IFERROR(INDEX(Base!$I:$I,MATCH(1,(Base!$C:$C=C3276)*(Base!$I:$I&lt;&gt;""),0)),0))</f>
        <v/>
      </c>
      <c r="L3276" s="2">
        <f>IF(AND(I3276="",K3276&gt;0),"SIM","NÃO")</f>
        <v/>
      </c>
      <c r="M3276" s="2">
        <f>IF(ISNUMBER(SEARCH("SEPARA",UPPER(C3276))),"NÃO","SIM")</f>
        <v/>
      </c>
      <c r="N3276" s="2">
        <f>IFERROR(H3276/K3276,0)</f>
        <v/>
      </c>
      <c r="O3276" s="2">
        <f>IF(M3276="NÃO","EXCLUÍDO",IF(N3276&lt;Premissas!$B$8,"&lt; 1,00",IF(N3276&lt;Premissas!$B$9,"1,00 – 1,19",IF(N3276&lt;Premissas!$B$10,"1,20 – 1,39",IF(N3276&lt;Premissas!$B$11,"1,40 – 1,59",IF(N3276&lt;Premissas!$B$12,"1,60 – 1,99","≥ 2,00"))))))</f>
        <v/>
      </c>
      <c r="P3276" s="5">
        <f>IF(OR(M3276="NÃO",N3276&lt;Premissas!$B$8),Premissas!$B$13,IF(N3276&lt;Premissas!$B$9,Premissas!$B$14,IF(N3276&lt;Premissas!$B$10,Premissas!$B$15,IF(N3276&lt;Premissas!$B$11,Premissas!$B$16,IF(N3276&lt;Premissas!$B$12,Premissas!$B$17,Premissas!$B$18)))))</f>
        <v/>
      </c>
      <c r="Q3276" s="5">
        <f>IFERROR(P3276/Premissas!$B$4,0)</f>
        <v/>
      </c>
    </row>
    <row r="3277">
      <c r="A3277" s="2" t="n">
        <v>8</v>
      </c>
      <c r="B3277" s="2" t="n">
        <v>1965</v>
      </c>
      <c r="C3277" s="2" t="inlineStr">
        <is>
          <t>SEPARACAO</t>
        </is>
      </c>
      <c r="D3277" s="2" t="inlineStr">
        <is>
          <t>5840147</t>
        </is>
      </c>
      <c r="E3277" s="2" t="inlineStr">
        <is>
          <t>VITALIS MBAKOU</t>
        </is>
      </c>
      <c r="F3277" s="2" t="n">
        <v>11826</v>
      </c>
      <c r="G3277" s="2" t="n">
        <v>123.55</v>
      </c>
      <c r="H3277" s="2" t="n">
        <v>96</v>
      </c>
      <c r="I3277" s="2" t="n">
        <v/>
      </c>
      <c r="J3277" s="2" t="inlineStr">
        <is>
          <t>GPA</t>
        </is>
      </c>
      <c r="K3277" s="2">
        <f>IF(I3277&lt;&gt;"",I3277,IFERROR(INDEX(Base!$I:$I,MATCH(1,(Base!$C:$C=C3277)*(Base!$I:$I&lt;&gt;""),0)),0))</f>
        <v/>
      </c>
      <c r="L3277" s="2">
        <f>IF(AND(I3277="",K3277&gt;0),"SIM","NÃO")</f>
        <v/>
      </c>
      <c r="M3277" s="2">
        <f>IF(ISNUMBER(SEARCH("SEPARA",UPPER(C3277))),"NÃO","SIM")</f>
        <v/>
      </c>
      <c r="N3277" s="2">
        <f>IFERROR(H3277/K3277,0)</f>
        <v/>
      </c>
      <c r="O3277" s="2">
        <f>IF(M3277="NÃO","EXCLUÍDO",IF(N3277&lt;Premissas!$B$8,"&lt; 1,00",IF(N3277&lt;Premissas!$B$9,"1,00 – 1,19",IF(N3277&lt;Premissas!$B$10,"1,20 – 1,39",IF(N3277&lt;Premissas!$B$11,"1,40 – 1,59",IF(N3277&lt;Premissas!$B$12,"1,60 – 1,99","≥ 2,00"))))))</f>
        <v/>
      </c>
      <c r="P3277" s="5">
        <f>IF(OR(M3277="NÃO",N3277&lt;Premissas!$B$8),Premissas!$B$13,IF(N3277&lt;Premissas!$B$9,Premissas!$B$14,IF(N3277&lt;Premissas!$B$10,Premissas!$B$15,IF(N3277&lt;Premissas!$B$11,Premissas!$B$16,IF(N3277&lt;Premissas!$B$12,Premissas!$B$17,Premissas!$B$18)))))</f>
        <v/>
      </c>
      <c r="Q3277" s="5">
        <f>IFERROR(P3277/Premissas!$B$4,0)</f>
        <v/>
      </c>
    </row>
    <row r="3278">
      <c r="A3278" s="2" t="n">
        <v>8</v>
      </c>
      <c r="B3278" s="2" t="n">
        <v>1965</v>
      </c>
      <c r="C3278" s="2" t="inlineStr">
        <is>
          <t>SEPARACAO</t>
        </is>
      </c>
      <c r="D3278" s="2" t="inlineStr">
        <is>
          <t>5840708</t>
        </is>
      </c>
      <c r="E3278" s="2" t="inlineStr">
        <is>
          <t>Eugene Anangmeje</t>
        </is>
      </c>
      <c r="F3278" s="2" t="n">
        <v>5693</v>
      </c>
      <c r="G3278" s="2" t="n">
        <v>108.58</v>
      </c>
      <c r="H3278" s="2" t="n">
        <v>52</v>
      </c>
      <c r="I3278" s="2" t="n">
        <v/>
      </c>
      <c r="J3278" s="2" t="inlineStr">
        <is>
          <t>GPA</t>
        </is>
      </c>
      <c r="K3278" s="2">
        <f>IF(I3278&lt;&gt;"",I3278,IFERROR(INDEX(Base!$I:$I,MATCH(1,(Base!$C:$C=C3278)*(Base!$I:$I&lt;&gt;""),0)),0))</f>
        <v/>
      </c>
      <c r="L3278" s="2">
        <f>IF(AND(I3278="",K3278&gt;0),"SIM","NÃO")</f>
        <v/>
      </c>
      <c r="M3278" s="2">
        <f>IF(ISNUMBER(SEARCH("SEPARA",UPPER(C3278))),"NÃO","SIM")</f>
        <v/>
      </c>
      <c r="N3278" s="2">
        <f>IFERROR(H3278/K3278,0)</f>
        <v/>
      </c>
      <c r="O3278" s="2">
        <f>IF(M3278="NÃO","EXCLUÍDO",IF(N3278&lt;Premissas!$B$8,"&lt; 1,00",IF(N3278&lt;Premissas!$B$9,"1,00 – 1,19",IF(N3278&lt;Premissas!$B$10,"1,20 – 1,39",IF(N3278&lt;Premissas!$B$11,"1,40 – 1,59",IF(N3278&lt;Premissas!$B$12,"1,60 – 1,99","≥ 2,00"))))))</f>
        <v/>
      </c>
      <c r="P3278" s="5">
        <f>IF(OR(M3278="NÃO",N3278&lt;Premissas!$B$8),Premissas!$B$13,IF(N3278&lt;Premissas!$B$9,Premissas!$B$14,IF(N3278&lt;Premissas!$B$10,Premissas!$B$15,IF(N3278&lt;Premissas!$B$11,Premissas!$B$16,IF(N3278&lt;Premissas!$B$12,Premissas!$B$17,Premissas!$B$18)))))</f>
        <v/>
      </c>
      <c r="Q3278" s="5">
        <f>IFERROR(P3278/Premissas!$B$4,0)</f>
        <v/>
      </c>
    </row>
    <row r="3279">
      <c r="A3279" s="2" t="n">
        <v>8</v>
      </c>
      <c r="B3279" s="2" t="n">
        <v>1965</v>
      </c>
      <c r="C3279" s="2" t="inlineStr">
        <is>
          <t>CARREGAMENTO</t>
        </is>
      </c>
      <c r="D3279" s="2" t="inlineStr">
        <is>
          <t>5840848</t>
        </is>
      </c>
      <c r="E3279" s="2" t="inlineStr">
        <is>
          <t>PAULO ALEXANDRE G. FONSECA</t>
        </is>
      </c>
      <c r="F3279" s="2" t="n">
        <v>52</v>
      </c>
      <c r="G3279" s="2" t="n">
        <v>17.5</v>
      </c>
      <c r="H3279" s="2" t="n">
        <v>3</v>
      </c>
      <c r="I3279" s="2" t="n">
        <v>0</v>
      </c>
      <c r="J3279" s="2" t="inlineStr">
        <is>
          <t>GPA</t>
        </is>
      </c>
      <c r="K3279" s="2">
        <f>IF(I3279&lt;&gt;"",I3279,IFERROR(INDEX(Base!$I:$I,MATCH(1,(Base!$C:$C=C3279)*(Base!$I:$I&lt;&gt;""),0)),0))</f>
        <v/>
      </c>
      <c r="L3279" s="2">
        <f>IF(AND(I3279="",K3279&gt;0),"SIM","NÃO")</f>
        <v/>
      </c>
      <c r="M3279" s="2">
        <f>IF(ISNUMBER(SEARCH("SEPARA",UPPER(C3279))),"NÃO","SIM")</f>
        <v/>
      </c>
      <c r="N3279" s="2">
        <f>IFERROR(H3279/K3279,0)</f>
        <v/>
      </c>
      <c r="O3279" s="2">
        <f>IF(M3279="NÃO","EXCLUÍDO",IF(N3279&lt;Premissas!$B$8,"&lt; 1,00",IF(N3279&lt;Premissas!$B$9,"1,00 – 1,19",IF(N3279&lt;Premissas!$B$10,"1,20 – 1,39",IF(N3279&lt;Premissas!$B$11,"1,40 – 1,59",IF(N3279&lt;Premissas!$B$12,"1,60 – 1,99","≥ 2,00"))))))</f>
        <v/>
      </c>
      <c r="P3279" s="5">
        <f>IF(OR(M3279="NÃO",N3279&lt;Premissas!$B$8),Premissas!$B$13,IF(N3279&lt;Premissas!$B$9,Premissas!$B$14,IF(N3279&lt;Premissas!$B$10,Premissas!$B$15,IF(N3279&lt;Premissas!$B$11,Premissas!$B$16,IF(N3279&lt;Premissas!$B$12,Premissas!$B$17,Premissas!$B$18)))))</f>
        <v/>
      </c>
      <c r="Q3279" s="5">
        <f>IFERROR(P3279/Premissas!$B$4,0)</f>
        <v/>
      </c>
    </row>
    <row r="3280">
      <c r="A3280" s="2" t="n">
        <v>8</v>
      </c>
      <c r="B3280" s="2" t="n">
        <v>1965</v>
      </c>
      <c r="C3280" s="2" t="inlineStr">
        <is>
          <t>ATIVIDADE OP. EMP.</t>
        </is>
      </c>
      <c r="D3280" s="2" t="inlineStr">
        <is>
          <t>584688</t>
        </is>
      </c>
      <c r="E3280" s="2" t="inlineStr">
        <is>
          <t>Fernando Firmino Da Silva</t>
        </is>
      </c>
      <c r="F3280" s="2" t="n">
        <v>1416</v>
      </c>
      <c r="G3280" s="2" t="n">
        <v>180.69</v>
      </c>
      <c r="H3280" s="2" t="n">
        <v>8</v>
      </c>
      <c r="I3280" s="2" t="n">
        <v>0</v>
      </c>
      <c r="J3280" s="2" t="inlineStr">
        <is>
          <t>GPA</t>
        </is>
      </c>
      <c r="K3280" s="2">
        <f>IF(I3280&lt;&gt;"",I3280,IFERROR(INDEX(Base!$I:$I,MATCH(1,(Base!$C:$C=C3280)*(Base!$I:$I&lt;&gt;""),0)),0))</f>
        <v/>
      </c>
      <c r="L3280" s="2">
        <f>IF(AND(I3280="",K3280&gt;0),"SIM","NÃO")</f>
        <v/>
      </c>
      <c r="M3280" s="2">
        <f>IF(ISNUMBER(SEARCH("SEPARA",UPPER(C3280))),"NÃO","SIM")</f>
        <v/>
      </c>
      <c r="N3280" s="2">
        <f>IFERROR(H3280/K3280,0)</f>
        <v/>
      </c>
      <c r="O3280" s="2">
        <f>IF(M3280="NÃO","EXCLUÍDO",IF(N3280&lt;Premissas!$B$8,"&lt; 1,00",IF(N3280&lt;Premissas!$B$9,"1,00 – 1,19",IF(N3280&lt;Premissas!$B$10,"1,20 – 1,39",IF(N3280&lt;Premissas!$B$11,"1,40 – 1,59",IF(N3280&lt;Premissas!$B$12,"1,60 – 1,99","≥ 2,00"))))))</f>
        <v/>
      </c>
      <c r="P3280" s="5">
        <f>IF(OR(M3280="NÃO",N3280&lt;Premissas!$B$8),Premissas!$B$13,IF(N3280&lt;Premissas!$B$9,Premissas!$B$14,IF(N3280&lt;Premissas!$B$10,Premissas!$B$15,IF(N3280&lt;Premissas!$B$11,Premissas!$B$16,IF(N3280&lt;Premissas!$B$12,Premissas!$B$17,Premissas!$B$18)))))</f>
        <v/>
      </c>
      <c r="Q3280" s="5">
        <f>IFERROR(P3280/Premissas!$B$4,0)</f>
        <v/>
      </c>
    </row>
    <row r="3281">
      <c r="A3281" s="2" t="n">
        <v>8</v>
      </c>
      <c r="B3281" s="2" t="n">
        <v>1965</v>
      </c>
      <c r="C3281" s="2" t="inlineStr">
        <is>
          <t>SEPARACAO</t>
        </is>
      </c>
      <c r="D3281" s="2" t="inlineStr">
        <is>
          <t>5849381</t>
        </is>
      </c>
      <c r="E3281" s="2" t="inlineStr">
        <is>
          <t>JOAO SUNGO</t>
        </is>
      </c>
      <c r="F3281" s="2" t="n">
        <v>3214</v>
      </c>
      <c r="G3281" s="2" t="n">
        <v>62.61</v>
      </c>
      <c r="H3281" s="2" t="n">
        <v>51</v>
      </c>
      <c r="I3281" s="2" t="n">
        <v/>
      </c>
      <c r="J3281" s="2" t="inlineStr">
        <is>
          <t>GPA</t>
        </is>
      </c>
      <c r="K3281" s="2">
        <f>IF(I3281&lt;&gt;"",I3281,IFERROR(INDEX(Base!$I:$I,MATCH(1,(Base!$C:$C=C3281)*(Base!$I:$I&lt;&gt;""),0)),0))</f>
        <v/>
      </c>
      <c r="L3281" s="2">
        <f>IF(AND(I3281="",K3281&gt;0),"SIM","NÃO")</f>
        <v/>
      </c>
      <c r="M3281" s="2">
        <f>IF(ISNUMBER(SEARCH("SEPARA",UPPER(C3281))),"NÃO","SIM")</f>
        <v/>
      </c>
      <c r="N3281" s="2">
        <f>IFERROR(H3281/K3281,0)</f>
        <v/>
      </c>
      <c r="O3281" s="2">
        <f>IF(M3281="NÃO","EXCLUÍDO",IF(N3281&lt;Premissas!$B$8,"&lt; 1,00",IF(N3281&lt;Premissas!$B$9,"1,00 – 1,19",IF(N3281&lt;Premissas!$B$10,"1,20 – 1,39",IF(N3281&lt;Premissas!$B$11,"1,40 – 1,59",IF(N3281&lt;Premissas!$B$12,"1,60 – 1,99","≥ 2,00"))))))</f>
        <v/>
      </c>
      <c r="P3281" s="5">
        <f>IF(OR(M3281="NÃO",N3281&lt;Premissas!$B$8),Premissas!$B$13,IF(N3281&lt;Premissas!$B$9,Premissas!$B$14,IF(N3281&lt;Premissas!$B$10,Premissas!$B$15,IF(N3281&lt;Premissas!$B$11,Premissas!$B$16,IF(N3281&lt;Premissas!$B$12,Premissas!$B$17,Premissas!$B$18)))))</f>
        <v/>
      </c>
      <c r="Q3281" s="5">
        <f>IFERROR(P3281/Premissas!$B$4,0)</f>
        <v/>
      </c>
    </row>
    <row r="3282">
      <c r="A3282" s="2" t="n">
        <v>8</v>
      </c>
      <c r="B3282" s="2" t="n">
        <v>1965</v>
      </c>
      <c r="C3282" s="2" t="inlineStr">
        <is>
          <t>PUXADA RECEB</t>
        </is>
      </c>
      <c r="D3282" s="2" t="inlineStr">
        <is>
          <t>5849438</t>
        </is>
      </c>
      <c r="E3282" s="2" t="inlineStr">
        <is>
          <t>Lucas Gabriel Da Silva Maia</t>
        </is>
      </c>
      <c r="F3282" s="2" t="n">
        <v>49</v>
      </c>
      <c r="G3282" s="2" t="n">
        <v>36.84</v>
      </c>
      <c r="H3282" s="2" t="n">
        <v>1</v>
      </c>
      <c r="I3282" s="2" t="n">
        <v>0</v>
      </c>
      <c r="J3282" s="2" t="inlineStr">
        <is>
          <t>GPA</t>
        </is>
      </c>
      <c r="K3282" s="2">
        <f>IF(I3282&lt;&gt;"",I3282,IFERROR(INDEX(Base!$I:$I,MATCH(1,(Base!$C:$C=C3282)*(Base!$I:$I&lt;&gt;""),0)),0))</f>
        <v/>
      </c>
      <c r="L3282" s="2">
        <f>IF(AND(I3282="",K3282&gt;0),"SIM","NÃO")</f>
        <v/>
      </c>
      <c r="M3282" s="2">
        <f>IF(ISNUMBER(SEARCH("SEPARA",UPPER(C3282))),"NÃO","SIM")</f>
        <v/>
      </c>
      <c r="N3282" s="2">
        <f>IFERROR(H3282/K3282,0)</f>
        <v/>
      </c>
      <c r="O3282" s="2">
        <f>IF(M3282="NÃO","EXCLUÍDO",IF(N3282&lt;Premissas!$B$8,"&lt; 1,00",IF(N3282&lt;Premissas!$B$9,"1,00 – 1,19",IF(N3282&lt;Premissas!$B$10,"1,20 – 1,39",IF(N3282&lt;Premissas!$B$11,"1,40 – 1,59",IF(N3282&lt;Premissas!$B$12,"1,60 – 1,99","≥ 2,00"))))))</f>
        <v/>
      </c>
      <c r="P3282" s="5">
        <f>IF(OR(M3282="NÃO",N3282&lt;Premissas!$B$8),Premissas!$B$13,IF(N3282&lt;Premissas!$B$9,Premissas!$B$14,IF(N3282&lt;Premissas!$B$10,Premissas!$B$15,IF(N3282&lt;Premissas!$B$11,Premissas!$B$16,IF(N3282&lt;Premissas!$B$12,Premissas!$B$17,Premissas!$B$18)))))</f>
        <v/>
      </c>
      <c r="Q3282" s="5">
        <f>IFERROR(P3282/Premissas!$B$4,0)</f>
        <v/>
      </c>
    </row>
    <row r="3283">
      <c r="A3283" s="2" t="n">
        <v>8</v>
      </c>
      <c r="B3283" s="2" t="n">
        <v>1965</v>
      </c>
      <c r="C3283" s="2" t="inlineStr">
        <is>
          <t>SEPARACAO</t>
        </is>
      </c>
      <c r="D3283" s="2" t="inlineStr">
        <is>
          <t>5849438</t>
        </is>
      </c>
      <c r="E3283" s="2" t="inlineStr">
        <is>
          <t>Lucas Gabriel Da Silva Maia</t>
        </is>
      </c>
      <c r="F3283" s="2" t="n">
        <v>734</v>
      </c>
      <c r="G3283" s="2" t="n">
        <v>11.96</v>
      </c>
      <c r="H3283" s="2" t="n">
        <v>61</v>
      </c>
      <c r="I3283" s="2" t="n">
        <v/>
      </c>
      <c r="J3283" s="2" t="inlineStr">
        <is>
          <t>GPA</t>
        </is>
      </c>
      <c r="K3283" s="2">
        <f>IF(I3283&lt;&gt;"",I3283,IFERROR(INDEX(Base!$I:$I,MATCH(1,(Base!$C:$C=C3283)*(Base!$I:$I&lt;&gt;""),0)),0))</f>
        <v/>
      </c>
      <c r="L3283" s="2">
        <f>IF(AND(I3283="",K3283&gt;0),"SIM","NÃO")</f>
        <v/>
      </c>
      <c r="M3283" s="2">
        <f>IF(ISNUMBER(SEARCH("SEPARA",UPPER(C3283))),"NÃO","SIM")</f>
        <v/>
      </c>
      <c r="N3283" s="2">
        <f>IFERROR(H3283/K3283,0)</f>
        <v/>
      </c>
      <c r="O3283" s="2">
        <f>IF(M3283="NÃO","EXCLUÍDO",IF(N3283&lt;Premissas!$B$8,"&lt; 1,00",IF(N3283&lt;Premissas!$B$9,"1,00 – 1,19",IF(N3283&lt;Premissas!$B$10,"1,20 – 1,39",IF(N3283&lt;Premissas!$B$11,"1,40 – 1,59",IF(N3283&lt;Premissas!$B$12,"1,60 – 1,99","≥ 2,00"))))))</f>
        <v/>
      </c>
      <c r="P3283" s="5">
        <f>IF(OR(M3283="NÃO",N3283&lt;Premissas!$B$8),Premissas!$B$13,IF(N3283&lt;Premissas!$B$9,Premissas!$B$14,IF(N3283&lt;Premissas!$B$10,Premissas!$B$15,IF(N3283&lt;Premissas!$B$11,Premissas!$B$16,IF(N3283&lt;Premissas!$B$12,Premissas!$B$17,Premissas!$B$18)))))</f>
        <v/>
      </c>
      <c r="Q3283" s="5">
        <f>IFERROR(P3283/Premissas!$B$4,0)</f>
        <v/>
      </c>
    </row>
    <row r="3284">
      <c r="A3284" s="2" t="n">
        <v>8</v>
      </c>
      <c r="B3284" s="2" t="n">
        <v>1965</v>
      </c>
      <c r="C3284" s="2" t="inlineStr">
        <is>
          <t>PUXADA RECEB</t>
        </is>
      </c>
      <c r="D3284" s="2" t="inlineStr">
        <is>
          <t>5853249</t>
        </is>
      </c>
      <c r="E3284" s="2" t="inlineStr">
        <is>
          <t>Michelle Aparecida Pinto Vieira</t>
        </is>
      </c>
      <c r="F3284" s="2" t="n">
        <v>2373</v>
      </c>
      <c r="G3284" s="2" t="n">
        <v>147.98</v>
      </c>
      <c r="H3284" s="2" t="n">
        <v>16</v>
      </c>
      <c r="I3284" s="2" t="n">
        <v>0</v>
      </c>
      <c r="J3284" s="2" t="inlineStr">
        <is>
          <t>GPA</t>
        </is>
      </c>
      <c r="K3284" s="2">
        <f>IF(I3284&lt;&gt;"",I3284,IFERROR(INDEX(Base!$I:$I,MATCH(1,(Base!$C:$C=C3284)*(Base!$I:$I&lt;&gt;""),0)),0))</f>
        <v/>
      </c>
      <c r="L3284" s="2">
        <f>IF(AND(I3284="",K3284&gt;0),"SIM","NÃO")</f>
        <v/>
      </c>
      <c r="M3284" s="2">
        <f>IF(ISNUMBER(SEARCH("SEPARA",UPPER(C3284))),"NÃO","SIM")</f>
        <v/>
      </c>
      <c r="N3284" s="2">
        <f>IFERROR(H3284/K3284,0)</f>
        <v/>
      </c>
      <c r="O3284" s="2">
        <f>IF(M3284="NÃO","EXCLUÍDO",IF(N3284&lt;Premissas!$B$8,"&lt; 1,00",IF(N3284&lt;Premissas!$B$9,"1,00 – 1,19",IF(N3284&lt;Premissas!$B$10,"1,20 – 1,39",IF(N3284&lt;Premissas!$B$11,"1,40 – 1,59",IF(N3284&lt;Premissas!$B$12,"1,60 – 1,99","≥ 2,00"))))))</f>
        <v/>
      </c>
      <c r="P3284" s="5">
        <f>IF(OR(M3284="NÃO",N3284&lt;Premissas!$B$8),Premissas!$B$13,IF(N3284&lt;Premissas!$B$9,Premissas!$B$14,IF(N3284&lt;Premissas!$B$10,Premissas!$B$15,IF(N3284&lt;Premissas!$B$11,Premissas!$B$16,IF(N3284&lt;Premissas!$B$12,Premissas!$B$17,Premissas!$B$18)))))</f>
        <v/>
      </c>
      <c r="Q3284" s="5">
        <f>IFERROR(P3284/Premissas!$B$4,0)</f>
        <v/>
      </c>
    </row>
    <row r="3285">
      <c r="A3285" s="2" t="n">
        <v>8</v>
      </c>
      <c r="B3285" s="2" t="n">
        <v>1965</v>
      </c>
      <c r="C3285" s="2" t="inlineStr">
        <is>
          <t>RECEBIMENTO</t>
        </is>
      </c>
      <c r="D3285" s="2" t="inlineStr">
        <is>
          <t>5853249</t>
        </is>
      </c>
      <c r="E3285" s="2" t="inlineStr">
        <is>
          <t>Michelle Aparecida Pinto Vieira</t>
        </is>
      </c>
      <c r="F3285" s="2" t="n">
        <v>1</v>
      </c>
      <c r="G3285" s="2" t="n">
        <v>1.18</v>
      </c>
      <c r="H3285" s="2" t="n">
        <v>1</v>
      </c>
      <c r="I3285" s="2" t="n">
        <v>0</v>
      </c>
      <c r="J3285" s="2" t="inlineStr">
        <is>
          <t>GPA</t>
        </is>
      </c>
      <c r="K3285" s="2">
        <f>IF(I3285&lt;&gt;"",I3285,IFERROR(INDEX(Base!$I:$I,MATCH(1,(Base!$C:$C=C3285)*(Base!$I:$I&lt;&gt;""),0)),0))</f>
        <v/>
      </c>
      <c r="L3285" s="2">
        <f>IF(AND(I3285="",K3285&gt;0),"SIM","NÃO")</f>
        <v/>
      </c>
      <c r="M3285" s="2">
        <f>IF(ISNUMBER(SEARCH("SEPARA",UPPER(C3285))),"NÃO","SIM")</f>
        <v/>
      </c>
      <c r="N3285" s="2">
        <f>IFERROR(H3285/K3285,0)</f>
        <v/>
      </c>
      <c r="O3285" s="2">
        <f>IF(M3285="NÃO","EXCLUÍDO",IF(N3285&lt;Premissas!$B$8,"&lt; 1,00",IF(N3285&lt;Premissas!$B$9,"1,00 – 1,19",IF(N3285&lt;Premissas!$B$10,"1,20 – 1,39",IF(N3285&lt;Premissas!$B$11,"1,40 – 1,59",IF(N3285&lt;Premissas!$B$12,"1,60 – 1,99","≥ 2,00"))))))</f>
        <v/>
      </c>
      <c r="P3285" s="5">
        <f>IF(OR(M3285="NÃO",N3285&lt;Premissas!$B$8),Premissas!$B$13,IF(N3285&lt;Premissas!$B$9,Premissas!$B$14,IF(N3285&lt;Premissas!$B$10,Premissas!$B$15,IF(N3285&lt;Premissas!$B$11,Premissas!$B$16,IF(N3285&lt;Premissas!$B$12,Premissas!$B$17,Premissas!$B$18)))))</f>
        <v/>
      </c>
      <c r="Q3285" s="5">
        <f>IFERROR(P3285/Premissas!$B$4,0)</f>
        <v/>
      </c>
    </row>
    <row r="3286">
      <c r="A3286" s="2" t="n">
        <v>8</v>
      </c>
      <c r="B3286" s="2" t="n">
        <v>1965</v>
      </c>
      <c r="C3286" s="2" t="inlineStr">
        <is>
          <t>SEPARACAO</t>
        </is>
      </c>
      <c r="D3286" s="2" t="inlineStr">
        <is>
          <t>5853249</t>
        </is>
      </c>
      <c r="E3286" s="2" t="inlineStr">
        <is>
          <t>Michelle Aparecida Pinto Vieira</t>
        </is>
      </c>
      <c r="F3286" s="2" t="n">
        <v>948</v>
      </c>
      <c r="G3286" s="2" t="n">
        <v>16.67</v>
      </c>
      <c r="H3286" s="2" t="n">
        <v>57</v>
      </c>
      <c r="I3286" s="2" t="n">
        <v/>
      </c>
      <c r="J3286" s="2" t="inlineStr">
        <is>
          <t>GPA</t>
        </is>
      </c>
      <c r="K3286" s="2">
        <f>IF(I3286&lt;&gt;"",I3286,IFERROR(INDEX(Base!$I:$I,MATCH(1,(Base!$C:$C=C3286)*(Base!$I:$I&lt;&gt;""),0)),0))</f>
        <v/>
      </c>
      <c r="L3286" s="2">
        <f>IF(AND(I3286="",K3286&gt;0),"SIM","NÃO")</f>
        <v/>
      </c>
      <c r="M3286" s="2">
        <f>IF(ISNUMBER(SEARCH("SEPARA",UPPER(C3286))),"NÃO","SIM")</f>
        <v/>
      </c>
      <c r="N3286" s="2">
        <f>IFERROR(H3286/K3286,0)</f>
        <v/>
      </c>
      <c r="O3286" s="2">
        <f>IF(M3286="NÃO","EXCLUÍDO",IF(N3286&lt;Premissas!$B$8,"&lt; 1,00",IF(N3286&lt;Premissas!$B$9,"1,00 – 1,19",IF(N3286&lt;Premissas!$B$10,"1,20 – 1,39",IF(N3286&lt;Premissas!$B$11,"1,40 – 1,59",IF(N3286&lt;Premissas!$B$12,"1,60 – 1,99","≥ 2,00"))))))</f>
        <v/>
      </c>
      <c r="P3286" s="5">
        <f>IF(OR(M3286="NÃO",N3286&lt;Premissas!$B$8),Premissas!$B$13,IF(N3286&lt;Premissas!$B$9,Premissas!$B$14,IF(N3286&lt;Premissas!$B$10,Premissas!$B$15,IF(N3286&lt;Premissas!$B$11,Premissas!$B$16,IF(N3286&lt;Premissas!$B$12,Premissas!$B$17,Premissas!$B$18)))))</f>
        <v/>
      </c>
      <c r="Q3286" s="5">
        <f>IFERROR(P3286/Premissas!$B$4,0)</f>
        <v/>
      </c>
    </row>
    <row r="3287">
      <c r="A3287" s="2" t="n">
        <v>8</v>
      </c>
      <c r="B3287" s="2" t="n">
        <v>1965</v>
      </c>
      <c r="C3287" s="2" t="inlineStr">
        <is>
          <t>CARREGAMENTO</t>
        </is>
      </c>
      <c r="D3287" s="2" t="inlineStr">
        <is>
          <t>5853265</t>
        </is>
      </c>
      <c r="E3287" s="2" t="inlineStr">
        <is>
          <t>Gerson Dos Santos Florentino</t>
        </is>
      </c>
      <c r="F3287" s="2" t="n">
        <v>1846</v>
      </c>
      <c r="G3287" s="2" t="n">
        <v>72.02</v>
      </c>
      <c r="H3287" s="2" t="n">
        <v>26</v>
      </c>
      <c r="I3287" s="2" t="n">
        <v>0</v>
      </c>
      <c r="J3287" s="2" t="inlineStr">
        <is>
          <t>GPA</t>
        </is>
      </c>
      <c r="K3287" s="2">
        <f>IF(I3287&lt;&gt;"",I3287,IFERROR(INDEX(Base!$I:$I,MATCH(1,(Base!$C:$C=C3287)*(Base!$I:$I&lt;&gt;""),0)),0))</f>
        <v/>
      </c>
      <c r="L3287" s="2">
        <f>IF(AND(I3287="",K3287&gt;0),"SIM","NÃO")</f>
        <v/>
      </c>
      <c r="M3287" s="2">
        <f>IF(ISNUMBER(SEARCH("SEPARA",UPPER(C3287))),"NÃO","SIM")</f>
        <v/>
      </c>
      <c r="N3287" s="2">
        <f>IFERROR(H3287/K3287,0)</f>
        <v/>
      </c>
      <c r="O3287" s="2">
        <f>IF(M3287="NÃO","EXCLUÍDO",IF(N3287&lt;Premissas!$B$8,"&lt; 1,00",IF(N3287&lt;Premissas!$B$9,"1,00 – 1,19",IF(N3287&lt;Premissas!$B$10,"1,20 – 1,39",IF(N3287&lt;Premissas!$B$11,"1,40 – 1,59",IF(N3287&lt;Premissas!$B$12,"1,60 – 1,99","≥ 2,00"))))))</f>
        <v/>
      </c>
      <c r="P3287" s="5">
        <f>IF(OR(M3287="NÃO",N3287&lt;Premissas!$B$8),Premissas!$B$13,IF(N3287&lt;Premissas!$B$9,Premissas!$B$14,IF(N3287&lt;Premissas!$B$10,Premissas!$B$15,IF(N3287&lt;Premissas!$B$11,Premissas!$B$16,IF(N3287&lt;Premissas!$B$12,Premissas!$B$17,Premissas!$B$18)))))</f>
        <v/>
      </c>
      <c r="Q3287" s="5">
        <f>IFERROR(P3287/Premissas!$B$4,0)</f>
        <v/>
      </c>
    </row>
    <row r="3288">
      <c r="A3288" s="2" t="n">
        <v>8</v>
      </c>
      <c r="B3288" s="2" t="n">
        <v>1965</v>
      </c>
      <c r="C3288" s="2" t="inlineStr">
        <is>
          <t>RECEBIMENTO</t>
        </is>
      </c>
      <c r="D3288" s="2" t="inlineStr">
        <is>
          <t>5853788</t>
        </is>
      </c>
      <c r="E3288" s="2" t="inlineStr">
        <is>
          <t>RENILDA PEREIRA</t>
        </is>
      </c>
      <c r="F3288" s="2" t="n">
        <v>360</v>
      </c>
      <c r="G3288" s="2" t="n">
        <v>35.22</v>
      </c>
      <c r="H3288" s="2" t="n">
        <v>10</v>
      </c>
      <c r="I3288" s="2" t="n">
        <v>0</v>
      </c>
      <c r="J3288" s="2" t="inlineStr">
        <is>
          <t>GPA</t>
        </is>
      </c>
      <c r="K3288" s="2">
        <f>IF(I3288&lt;&gt;"",I3288,IFERROR(INDEX(Base!$I:$I,MATCH(1,(Base!$C:$C=C3288)*(Base!$I:$I&lt;&gt;""),0)),0))</f>
        <v/>
      </c>
      <c r="L3288" s="2">
        <f>IF(AND(I3288="",K3288&gt;0),"SIM","NÃO")</f>
        <v/>
      </c>
      <c r="M3288" s="2">
        <f>IF(ISNUMBER(SEARCH("SEPARA",UPPER(C3288))),"NÃO","SIM")</f>
        <v/>
      </c>
      <c r="N3288" s="2">
        <f>IFERROR(H3288/K3288,0)</f>
        <v/>
      </c>
      <c r="O3288" s="2">
        <f>IF(M3288="NÃO","EXCLUÍDO",IF(N3288&lt;Premissas!$B$8,"&lt; 1,00",IF(N3288&lt;Premissas!$B$9,"1,00 – 1,19",IF(N3288&lt;Premissas!$B$10,"1,20 – 1,39",IF(N3288&lt;Premissas!$B$11,"1,40 – 1,59",IF(N3288&lt;Premissas!$B$12,"1,60 – 1,99","≥ 2,00"))))))</f>
        <v/>
      </c>
      <c r="P3288" s="5">
        <f>IF(OR(M3288="NÃO",N3288&lt;Premissas!$B$8),Premissas!$B$13,IF(N3288&lt;Premissas!$B$9,Premissas!$B$14,IF(N3288&lt;Premissas!$B$10,Premissas!$B$15,IF(N3288&lt;Premissas!$B$11,Premissas!$B$16,IF(N3288&lt;Premissas!$B$12,Premissas!$B$17,Premissas!$B$18)))))</f>
        <v/>
      </c>
      <c r="Q3288" s="5">
        <f>IFERROR(P3288/Premissas!$B$4,0)</f>
        <v/>
      </c>
    </row>
    <row r="3289">
      <c r="A3289" s="2" t="n">
        <v>8</v>
      </c>
      <c r="B3289" s="2" t="n">
        <v>1965</v>
      </c>
      <c r="C3289" s="2" t="inlineStr">
        <is>
          <t>SEPARACAO</t>
        </is>
      </c>
      <c r="D3289" s="2" t="inlineStr">
        <is>
          <t>5853788</t>
        </is>
      </c>
      <c r="E3289" s="2" t="inlineStr">
        <is>
          <t>RENILDA PEREIRA</t>
        </is>
      </c>
      <c r="F3289" s="2" t="n">
        <v>3455</v>
      </c>
      <c r="G3289" s="2" t="n">
        <v>78.13</v>
      </c>
      <c r="H3289" s="2" t="n">
        <v>44</v>
      </c>
      <c r="I3289" s="2" t="n">
        <v/>
      </c>
      <c r="J3289" s="2" t="inlineStr">
        <is>
          <t>GPA</t>
        </is>
      </c>
      <c r="K3289" s="2">
        <f>IF(I3289&lt;&gt;"",I3289,IFERROR(INDEX(Base!$I:$I,MATCH(1,(Base!$C:$C=C3289)*(Base!$I:$I&lt;&gt;""),0)),0))</f>
        <v/>
      </c>
      <c r="L3289" s="2">
        <f>IF(AND(I3289="",K3289&gt;0),"SIM","NÃO")</f>
        <v/>
      </c>
      <c r="M3289" s="2">
        <f>IF(ISNUMBER(SEARCH("SEPARA",UPPER(C3289))),"NÃO","SIM")</f>
        <v/>
      </c>
      <c r="N3289" s="2">
        <f>IFERROR(H3289/K3289,0)</f>
        <v/>
      </c>
      <c r="O3289" s="2">
        <f>IF(M3289="NÃO","EXCLUÍDO",IF(N3289&lt;Premissas!$B$8,"&lt; 1,00",IF(N3289&lt;Premissas!$B$9,"1,00 – 1,19",IF(N3289&lt;Premissas!$B$10,"1,20 – 1,39",IF(N3289&lt;Premissas!$B$11,"1,40 – 1,59",IF(N3289&lt;Premissas!$B$12,"1,60 – 1,99","≥ 2,00"))))))</f>
        <v/>
      </c>
      <c r="P3289" s="5">
        <f>IF(OR(M3289="NÃO",N3289&lt;Premissas!$B$8),Premissas!$B$13,IF(N3289&lt;Premissas!$B$9,Premissas!$B$14,IF(N3289&lt;Premissas!$B$10,Premissas!$B$15,IF(N3289&lt;Premissas!$B$11,Premissas!$B$16,IF(N3289&lt;Premissas!$B$12,Premissas!$B$17,Premissas!$B$18)))))</f>
        <v/>
      </c>
      <c r="Q3289" s="5">
        <f>IFERROR(P3289/Premissas!$B$4,0)</f>
        <v/>
      </c>
    </row>
    <row r="3290">
      <c r="A3290" s="2" t="n">
        <v>8</v>
      </c>
      <c r="B3290" s="2" t="n">
        <v>1965</v>
      </c>
      <c r="C3290" s="2" t="inlineStr">
        <is>
          <t>PUXADA RECEB</t>
        </is>
      </c>
      <c r="D3290" s="2" t="inlineStr">
        <is>
          <t>5853877</t>
        </is>
      </c>
      <c r="E3290" s="2" t="inlineStr">
        <is>
          <t>Julio Cesar Martinho De Andrade</t>
        </is>
      </c>
      <c r="F3290" s="2" t="n">
        <v>1</v>
      </c>
      <c r="G3290" s="2" t="n">
        <v>6.67</v>
      </c>
      <c r="H3290" s="2" t="n">
        <v>0</v>
      </c>
      <c r="I3290" s="2" t="n">
        <v>0</v>
      </c>
      <c r="J3290" s="2" t="inlineStr">
        <is>
          <t>GPA</t>
        </is>
      </c>
      <c r="K3290" s="2">
        <f>IF(I3290&lt;&gt;"",I3290,IFERROR(INDEX(Base!$I:$I,MATCH(1,(Base!$C:$C=C3290)*(Base!$I:$I&lt;&gt;""),0)),0))</f>
        <v/>
      </c>
      <c r="L3290" s="2">
        <f>IF(AND(I3290="",K3290&gt;0),"SIM","NÃO")</f>
        <v/>
      </c>
      <c r="M3290" s="2">
        <f>IF(ISNUMBER(SEARCH("SEPARA",UPPER(C3290))),"NÃO","SIM")</f>
        <v/>
      </c>
      <c r="N3290" s="2">
        <f>IFERROR(H3290/K3290,0)</f>
        <v/>
      </c>
      <c r="O3290" s="2">
        <f>IF(M3290="NÃO","EXCLUÍDO",IF(N3290&lt;Premissas!$B$8,"&lt; 1,00",IF(N3290&lt;Premissas!$B$9,"1,00 – 1,19",IF(N3290&lt;Premissas!$B$10,"1,20 – 1,39",IF(N3290&lt;Premissas!$B$11,"1,40 – 1,59",IF(N3290&lt;Premissas!$B$12,"1,60 – 1,99","≥ 2,00"))))))</f>
        <v/>
      </c>
      <c r="P3290" s="5">
        <f>IF(OR(M3290="NÃO",N3290&lt;Premissas!$B$8),Premissas!$B$13,IF(N3290&lt;Premissas!$B$9,Premissas!$B$14,IF(N3290&lt;Premissas!$B$10,Premissas!$B$15,IF(N3290&lt;Premissas!$B$11,Premissas!$B$16,IF(N3290&lt;Premissas!$B$12,Premissas!$B$17,Premissas!$B$18)))))</f>
        <v/>
      </c>
      <c r="Q3290" s="5">
        <f>IFERROR(P3290/Premissas!$B$4,0)</f>
        <v/>
      </c>
    </row>
    <row r="3291">
      <c r="A3291" s="2" t="n">
        <v>8</v>
      </c>
      <c r="B3291" s="2" t="n">
        <v>1965</v>
      </c>
      <c r="C3291" s="2" t="inlineStr">
        <is>
          <t>SEPARACAO</t>
        </is>
      </c>
      <c r="D3291" s="2" t="inlineStr">
        <is>
          <t>5853877</t>
        </is>
      </c>
      <c r="E3291" s="2" t="inlineStr">
        <is>
          <t>Julio Cesar Martinho De Andrade</t>
        </is>
      </c>
      <c r="F3291" s="2" t="n">
        <v>2602</v>
      </c>
      <c r="G3291" s="2" t="n">
        <v>58.4</v>
      </c>
      <c r="H3291" s="2" t="n">
        <v>45</v>
      </c>
      <c r="I3291" s="2" t="n">
        <v/>
      </c>
      <c r="J3291" s="2" t="inlineStr">
        <is>
          <t>GPA</t>
        </is>
      </c>
      <c r="K3291" s="2">
        <f>IF(I3291&lt;&gt;"",I3291,IFERROR(INDEX(Base!$I:$I,MATCH(1,(Base!$C:$C=C3291)*(Base!$I:$I&lt;&gt;""),0)),0))</f>
        <v/>
      </c>
      <c r="L3291" s="2">
        <f>IF(AND(I3291="",K3291&gt;0),"SIM","NÃO")</f>
        <v/>
      </c>
      <c r="M3291" s="2">
        <f>IF(ISNUMBER(SEARCH("SEPARA",UPPER(C3291))),"NÃO","SIM")</f>
        <v/>
      </c>
      <c r="N3291" s="2">
        <f>IFERROR(H3291/K3291,0)</f>
        <v/>
      </c>
      <c r="O3291" s="2">
        <f>IF(M3291="NÃO","EXCLUÍDO",IF(N3291&lt;Premissas!$B$8,"&lt; 1,00",IF(N3291&lt;Premissas!$B$9,"1,00 – 1,19",IF(N3291&lt;Premissas!$B$10,"1,20 – 1,39",IF(N3291&lt;Premissas!$B$11,"1,40 – 1,59",IF(N3291&lt;Premissas!$B$12,"1,60 – 1,99","≥ 2,00"))))))</f>
        <v/>
      </c>
      <c r="P3291" s="5">
        <f>IF(OR(M3291="NÃO",N3291&lt;Premissas!$B$8),Premissas!$B$13,IF(N3291&lt;Premissas!$B$9,Premissas!$B$14,IF(N3291&lt;Premissas!$B$10,Premissas!$B$15,IF(N3291&lt;Premissas!$B$11,Premissas!$B$16,IF(N3291&lt;Premissas!$B$12,Premissas!$B$17,Premissas!$B$18)))))</f>
        <v/>
      </c>
      <c r="Q3291" s="5">
        <f>IFERROR(P3291/Premissas!$B$4,0)</f>
        <v/>
      </c>
    </row>
    <row r="3292">
      <c r="A3292" s="2" t="n">
        <v>8</v>
      </c>
      <c r="B3292" s="2" t="n">
        <v>1965</v>
      </c>
      <c r="C3292" s="2" t="inlineStr">
        <is>
          <t>SEPARACAO</t>
        </is>
      </c>
      <c r="D3292" s="2" t="inlineStr">
        <is>
          <t>5854822</t>
        </is>
      </c>
      <c r="E3292" s="2" t="inlineStr">
        <is>
          <t>SONITA ASHU</t>
        </is>
      </c>
      <c r="F3292" s="2" t="n">
        <v>16739</v>
      </c>
      <c r="G3292" s="2" t="n">
        <v>122.82</v>
      </c>
      <c r="H3292" s="2" t="n">
        <v>136</v>
      </c>
      <c r="I3292" s="2" t="n">
        <v/>
      </c>
      <c r="J3292" s="2" t="inlineStr">
        <is>
          <t>GPA</t>
        </is>
      </c>
      <c r="K3292" s="2">
        <f>IF(I3292&lt;&gt;"",I3292,IFERROR(INDEX(Base!$I:$I,MATCH(1,(Base!$C:$C=C3292)*(Base!$I:$I&lt;&gt;""),0)),0))</f>
        <v/>
      </c>
      <c r="L3292" s="2">
        <f>IF(AND(I3292="",K3292&gt;0),"SIM","NÃO")</f>
        <v/>
      </c>
      <c r="M3292" s="2">
        <f>IF(ISNUMBER(SEARCH("SEPARA",UPPER(C3292))),"NÃO","SIM")</f>
        <v/>
      </c>
      <c r="N3292" s="2">
        <f>IFERROR(H3292/K3292,0)</f>
        <v/>
      </c>
      <c r="O3292" s="2">
        <f>IF(M3292="NÃO","EXCLUÍDO",IF(N3292&lt;Premissas!$B$8,"&lt; 1,00",IF(N3292&lt;Premissas!$B$9,"1,00 – 1,19",IF(N3292&lt;Premissas!$B$10,"1,20 – 1,39",IF(N3292&lt;Premissas!$B$11,"1,40 – 1,59",IF(N3292&lt;Premissas!$B$12,"1,60 – 1,99","≥ 2,00"))))))</f>
        <v/>
      </c>
      <c r="P3292" s="5">
        <f>IF(OR(M3292="NÃO",N3292&lt;Premissas!$B$8),Premissas!$B$13,IF(N3292&lt;Premissas!$B$9,Premissas!$B$14,IF(N3292&lt;Premissas!$B$10,Premissas!$B$15,IF(N3292&lt;Premissas!$B$11,Premissas!$B$16,IF(N3292&lt;Premissas!$B$12,Premissas!$B$17,Premissas!$B$18)))))</f>
        <v/>
      </c>
      <c r="Q3292" s="5">
        <f>IFERROR(P3292/Premissas!$B$4,0)</f>
        <v/>
      </c>
    </row>
    <row r="3293">
      <c r="A3293" s="2" t="n">
        <v>8</v>
      </c>
      <c r="B3293" s="2" t="n">
        <v>1965</v>
      </c>
      <c r="C3293" s="2" t="inlineStr">
        <is>
          <t>SEPARACAO</t>
        </is>
      </c>
      <c r="D3293" s="2" t="inlineStr">
        <is>
          <t>5854997</t>
        </is>
      </c>
      <c r="E3293" s="2" t="inlineStr">
        <is>
          <t>Loveline Nyiawung Atemnkeng</t>
        </is>
      </c>
      <c r="F3293" s="2" t="n">
        <v>10050</v>
      </c>
      <c r="G3293" s="2" t="n">
        <v>101.96</v>
      </c>
      <c r="H3293" s="2" t="n">
        <v>99</v>
      </c>
      <c r="I3293" s="2" t="n">
        <v/>
      </c>
      <c r="J3293" s="2" t="inlineStr">
        <is>
          <t>GPA</t>
        </is>
      </c>
      <c r="K3293" s="2">
        <f>IF(I3293&lt;&gt;"",I3293,IFERROR(INDEX(Base!$I:$I,MATCH(1,(Base!$C:$C=C3293)*(Base!$I:$I&lt;&gt;""),0)),0))</f>
        <v/>
      </c>
      <c r="L3293" s="2">
        <f>IF(AND(I3293="",K3293&gt;0),"SIM","NÃO")</f>
        <v/>
      </c>
      <c r="M3293" s="2">
        <f>IF(ISNUMBER(SEARCH("SEPARA",UPPER(C3293))),"NÃO","SIM")</f>
        <v/>
      </c>
      <c r="N3293" s="2">
        <f>IFERROR(H3293/K3293,0)</f>
        <v/>
      </c>
      <c r="O3293" s="2">
        <f>IF(M3293="NÃO","EXCLUÍDO",IF(N3293&lt;Premissas!$B$8,"&lt; 1,00",IF(N3293&lt;Premissas!$B$9,"1,00 – 1,19",IF(N3293&lt;Premissas!$B$10,"1,20 – 1,39",IF(N3293&lt;Premissas!$B$11,"1,40 – 1,59",IF(N3293&lt;Premissas!$B$12,"1,60 – 1,99","≥ 2,00"))))))</f>
        <v/>
      </c>
      <c r="P3293" s="5">
        <f>IF(OR(M3293="NÃO",N3293&lt;Premissas!$B$8),Premissas!$B$13,IF(N3293&lt;Premissas!$B$9,Premissas!$B$14,IF(N3293&lt;Premissas!$B$10,Premissas!$B$15,IF(N3293&lt;Premissas!$B$11,Premissas!$B$16,IF(N3293&lt;Premissas!$B$12,Premissas!$B$17,Premissas!$B$18)))))</f>
        <v/>
      </c>
      <c r="Q3293" s="5">
        <f>IFERROR(P3293/Premissas!$B$4,0)</f>
        <v/>
      </c>
    </row>
    <row r="3294">
      <c r="A3294" s="2" t="n">
        <v>8</v>
      </c>
      <c r="B3294" s="2" t="n">
        <v>1965</v>
      </c>
      <c r="C3294" s="2" t="inlineStr">
        <is>
          <t>SEPARACAO</t>
        </is>
      </c>
      <c r="D3294" s="2" t="inlineStr">
        <is>
          <t>5858070</t>
        </is>
      </c>
      <c r="E3294" s="2" t="inlineStr">
        <is>
          <t>GEORGES NLANKEU</t>
        </is>
      </c>
      <c r="F3294" s="2" t="n">
        <v>3835</v>
      </c>
      <c r="G3294" s="2" t="n">
        <v>87</v>
      </c>
      <c r="H3294" s="2" t="n">
        <v>44</v>
      </c>
      <c r="I3294" s="2" t="n">
        <v/>
      </c>
      <c r="J3294" s="2" t="inlineStr">
        <is>
          <t>GPA</t>
        </is>
      </c>
      <c r="K3294" s="2">
        <f>IF(I3294&lt;&gt;"",I3294,IFERROR(INDEX(Base!$I:$I,MATCH(1,(Base!$C:$C=C3294)*(Base!$I:$I&lt;&gt;""),0)),0))</f>
        <v/>
      </c>
      <c r="L3294" s="2">
        <f>IF(AND(I3294="",K3294&gt;0),"SIM","NÃO")</f>
        <v/>
      </c>
      <c r="M3294" s="2">
        <f>IF(ISNUMBER(SEARCH("SEPARA",UPPER(C3294))),"NÃO","SIM")</f>
        <v/>
      </c>
      <c r="N3294" s="2">
        <f>IFERROR(H3294/K3294,0)</f>
        <v/>
      </c>
      <c r="O3294" s="2">
        <f>IF(M3294="NÃO","EXCLUÍDO",IF(N3294&lt;Premissas!$B$8,"&lt; 1,00",IF(N3294&lt;Premissas!$B$9,"1,00 – 1,19",IF(N3294&lt;Premissas!$B$10,"1,20 – 1,39",IF(N3294&lt;Premissas!$B$11,"1,40 – 1,59",IF(N3294&lt;Premissas!$B$12,"1,60 – 1,99","≥ 2,00"))))))</f>
        <v/>
      </c>
      <c r="P3294" s="5">
        <f>IF(OR(M3294="NÃO",N3294&lt;Premissas!$B$8),Premissas!$B$13,IF(N3294&lt;Premissas!$B$9,Premissas!$B$14,IF(N3294&lt;Premissas!$B$10,Premissas!$B$15,IF(N3294&lt;Premissas!$B$11,Premissas!$B$16,IF(N3294&lt;Premissas!$B$12,Premissas!$B$17,Premissas!$B$18)))))</f>
        <v/>
      </c>
      <c r="Q3294" s="5">
        <f>IFERROR(P3294/Premissas!$B$4,0)</f>
        <v/>
      </c>
    </row>
    <row r="3295">
      <c r="A3295" s="2" t="n">
        <v>8</v>
      </c>
      <c r="B3295" s="2" t="n">
        <v>1965</v>
      </c>
      <c r="C3295" s="2" t="inlineStr">
        <is>
          <t>CARREGAMENTO</t>
        </is>
      </c>
      <c r="D3295" s="2" t="inlineStr">
        <is>
          <t>5861624</t>
        </is>
      </c>
      <c r="E3295" s="2" t="inlineStr">
        <is>
          <t>FABRICIO SILVA</t>
        </is>
      </c>
      <c r="F3295" s="2" t="n">
        <v>1484</v>
      </c>
      <c r="G3295" s="2" t="n">
        <v>129.81</v>
      </c>
      <c r="H3295" s="2" t="n">
        <v>11</v>
      </c>
      <c r="I3295" s="2" t="n">
        <v>0</v>
      </c>
      <c r="J3295" s="2" t="inlineStr">
        <is>
          <t>GPA</t>
        </is>
      </c>
      <c r="K3295" s="2">
        <f>IF(I3295&lt;&gt;"",I3295,IFERROR(INDEX(Base!$I:$I,MATCH(1,(Base!$C:$C=C3295)*(Base!$I:$I&lt;&gt;""),0)),0))</f>
        <v/>
      </c>
      <c r="L3295" s="2">
        <f>IF(AND(I3295="",K3295&gt;0),"SIM","NÃO")</f>
        <v/>
      </c>
      <c r="M3295" s="2">
        <f>IF(ISNUMBER(SEARCH("SEPARA",UPPER(C3295))),"NÃO","SIM")</f>
        <v/>
      </c>
      <c r="N3295" s="2">
        <f>IFERROR(H3295/K3295,0)</f>
        <v/>
      </c>
      <c r="O3295" s="2">
        <f>IF(M3295="NÃO","EXCLUÍDO",IF(N3295&lt;Premissas!$B$8,"&lt; 1,00",IF(N3295&lt;Premissas!$B$9,"1,00 – 1,19",IF(N3295&lt;Premissas!$B$10,"1,20 – 1,39",IF(N3295&lt;Premissas!$B$11,"1,40 – 1,59",IF(N3295&lt;Premissas!$B$12,"1,60 – 1,99","≥ 2,00"))))))</f>
        <v/>
      </c>
      <c r="P3295" s="5">
        <f>IF(OR(M3295="NÃO",N3295&lt;Premissas!$B$8),Premissas!$B$13,IF(N3295&lt;Premissas!$B$9,Premissas!$B$14,IF(N3295&lt;Premissas!$B$10,Premissas!$B$15,IF(N3295&lt;Premissas!$B$11,Premissas!$B$16,IF(N3295&lt;Premissas!$B$12,Premissas!$B$17,Premissas!$B$18)))))</f>
        <v/>
      </c>
      <c r="Q3295" s="5">
        <f>IFERROR(P3295/Premissas!$B$4,0)</f>
        <v/>
      </c>
    </row>
    <row r="3296">
      <c r="A3296" s="2" t="n">
        <v>8</v>
      </c>
      <c r="B3296" s="2" t="n">
        <v>1965</v>
      </c>
      <c r="C3296" s="2" t="inlineStr">
        <is>
          <t>PUXADA RECEB</t>
        </is>
      </c>
      <c r="D3296" s="2" t="inlineStr">
        <is>
          <t>5862540</t>
        </is>
      </c>
      <c r="E3296" s="2" t="inlineStr">
        <is>
          <t>ALAN DOS SANTOS CUNHA</t>
        </is>
      </c>
      <c r="F3296" s="2" t="n">
        <v>5</v>
      </c>
      <c r="G3296" s="2" t="n">
        <v>3.33</v>
      </c>
      <c r="H3296" s="2" t="n">
        <v>2</v>
      </c>
      <c r="I3296" s="2" t="n">
        <v>0</v>
      </c>
      <c r="J3296" s="2" t="inlineStr">
        <is>
          <t>GPA</t>
        </is>
      </c>
      <c r="K3296" s="2">
        <f>IF(I3296&lt;&gt;"",I3296,IFERROR(INDEX(Base!$I:$I,MATCH(1,(Base!$C:$C=C3296)*(Base!$I:$I&lt;&gt;""),0)),0))</f>
        <v/>
      </c>
      <c r="L3296" s="2">
        <f>IF(AND(I3296="",K3296&gt;0),"SIM","NÃO")</f>
        <v/>
      </c>
      <c r="M3296" s="2">
        <f>IF(ISNUMBER(SEARCH("SEPARA",UPPER(C3296))),"NÃO","SIM")</f>
        <v/>
      </c>
      <c r="N3296" s="2">
        <f>IFERROR(H3296/K3296,0)</f>
        <v/>
      </c>
      <c r="O3296" s="2">
        <f>IF(M3296="NÃO","EXCLUÍDO",IF(N3296&lt;Premissas!$B$8,"&lt; 1,00",IF(N3296&lt;Premissas!$B$9,"1,00 – 1,19",IF(N3296&lt;Premissas!$B$10,"1,20 – 1,39",IF(N3296&lt;Premissas!$B$11,"1,40 – 1,59",IF(N3296&lt;Premissas!$B$12,"1,60 – 1,99","≥ 2,00"))))))</f>
        <v/>
      </c>
      <c r="P3296" s="5">
        <f>IF(OR(M3296="NÃO",N3296&lt;Premissas!$B$8),Premissas!$B$13,IF(N3296&lt;Premissas!$B$9,Premissas!$B$14,IF(N3296&lt;Premissas!$B$10,Premissas!$B$15,IF(N3296&lt;Premissas!$B$11,Premissas!$B$16,IF(N3296&lt;Premissas!$B$12,Premissas!$B$17,Premissas!$B$18)))))</f>
        <v/>
      </c>
      <c r="Q3296" s="5">
        <f>IFERROR(P3296/Premissas!$B$4,0)</f>
        <v/>
      </c>
    </row>
    <row r="3297">
      <c r="A3297" s="2" t="n">
        <v>8</v>
      </c>
      <c r="B3297" s="2" t="n">
        <v>1965</v>
      </c>
      <c r="C3297" s="2" t="inlineStr">
        <is>
          <t>SEPARACAO</t>
        </is>
      </c>
      <c r="D3297" s="2" t="inlineStr">
        <is>
          <t>5862540</t>
        </is>
      </c>
      <c r="E3297" s="2" t="inlineStr">
        <is>
          <t>ALAN DOS SANTOS CUNHA</t>
        </is>
      </c>
      <c r="F3297" s="2" t="n">
        <v>505</v>
      </c>
      <c r="G3297" s="2" t="n">
        <v>21.72</v>
      </c>
      <c r="H3297" s="2" t="n">
        <v>23</v>
      </c>
      <c r="I3297" s="2" t="n">
        <v/>
      </c>
      <c r="J3297" s="2" t="inlineStr">
        <is>
          <t>GPA</t>
        </is>
      </c>
      <c r="K3297" s="2">
        <f>IF(I3297&lt;&gt;"",I3297,IFERROR(INDEX(Base!$I:$I,MATCH(1,(Base!$C:$C=C3297)*(Base!$I:$I&lt;&gt;""),0)),0))</f>
        <v/>
      </c>
      <c r="L3297" s="2">
        <f>IF(AND(I3297="",K3297&gt;0),"SIM","NÃO")</f>
        <v/>
      </c>
      <c r="M3297" s="2">
        <f>IF(ISNUMBER(SEARCH("SEPARA",UPPER(C3297))),"NÃO","SIM")</f>
        <v/>
      </c>
      <c r="N3297" s="2">
        <f>IFERROR(H3297/K3297,0)</f>
        <v/>
      </c>
      <c r="O3297" s="2">
        <f>IF(M3297="NÃO","EXCLUÍDO",IF(N3297&lt;Premissas!$B$8,"&lt; 1,00",IF(N3297&lt;Premissas!$B$9,"1,00 – 1,19",IF(N3297&lt;Premissas!$B$10,"1,20 – 1,39",IF(N3297&lt;Premissas!$B$11,"1,40 – 1,59",IF(N3297&lt;Premissas!$B$12,"1,60 – 1,99","≥ 2,00"))))))</f>
        <v/>
      </c>
      <c r="P3297" s="5">
        <f>IF(OR(M3297="NÃO",N3297&lt;Premissas!$B$8),Premissas!$B$13,IF(N3297&lt;Premissas!$B$9,Premissas!$B$14,IF(N3297&lt;Premissas!$B$10,Premissas!$B$15,IF(N3297&lt;Premissas!$B$11,Premissas!$B$16,IF(N3297&lt;Premissas!$B$12,Premissas!$B$17,Premissas!$B$18)))))</f>
        <v/>
      </c>
      <c r="Q3297" s="5">
        <f>IFERROR(P3297/Premissas!$B$4,0)</f>
        <v/>
      </c>
    </row>
    <row r="3298">
      <c r="A3298" s="2" t="n">
        <v>8</v>
      </c>
      <c r="B3298" s="2" t="n">
        <v>1965</v>
      </c>
      <c r="C3298" s="2" t="inlineStr">
        <is>
          <t>SEPARACAO</t>
        </is>
      </c>
      <c r="D3298" s="2" t="inlineStr">
        <is>
          <t>5862914</t>
        </is>
      </c>
      <c r="E3298" s="2" t="inlineStr">
        <is>
          <t>SAMARA ALVES</t>
        </is>
      </c>
      <c r="F3298" s="2" t="n">
        <v>1564</v>
      </c>
      <c r="G3298" s="2" t="n">
        <v>53.92</v>
      </c>
      <c r="H3298" s="2" t="n">
        <v>29</v>
      </c>
      <c r="I3298" s="2" t="n">
        <v/>
      </c>
      <c r="J3298" s="2" t="inlineStr">
        <is>
          <t>GPA</t>
        </is>
      </c>
      <c r="K3298" s="2">
        <f>IF(I3298&lt;&gt;"",I3298,IFERROR(INDEX(Base!$I:$I,MATCH(1,(Base!$C:$C=C3298)*(Base!$I:$I&lt;&gt;""),0)),0))</f>
        <v/>
      </c>
      <c r="L3298" s="2">
        <f>IF(AND(I3298="",K3298&gt;0),"SIM","NÃO")</f>
        <v/>
      </c>
      <c r="M3298" s="2">
        <f>IF(ISNUMBER(SEARCH("SEPARA",UPPER(C3298))),"NÃO","SIM")</f>
        <v/>
      </c>
      <c r="N3298" s="2">
        <f>IFERROR(H3298/K3298,0)</f>
        <v/>
      </c>
      <c r="O3298" s="2">
        <f>IF(M3298="NÃO","EXCLUÍDO",IF(N3298&lt;Premissas!$B$8,"&lt; 1,00",IF(N3298&lt;Premissas!$B$9,"1,00 – 1,19",IF(N3298&lt;Premissas!$B$10,"1,20 – 1,39",IF(N3298&lt;Premissas!$B$11,"1,40 – 1,59",IF(N3298&lt;Premissas!$B$12,"1,60 – 1,99","≥ 2,00"))))))</f>
        <v/>
      </c>
      <c r="P3298" s="5">
        <f>IF(OR(M3298="NÃO",N3298&lt;Premissas!$B$8),Premissas!$B$13,IF(N3298&lt;Premissas!$B$9,Premissas!$B$14,IF(N3298&lt;Premissas!$B$10,Premissas!$B$15,IF(N3298&lt;Premissas!$B$11,Premissas!$B$16,IF(N3298&lt;Premissas!$B$12,Premissas!$B$17,Premissas!$B$18)))))</f>
        <v/>
      </c>
      <c r="Q3298" s="5">
        <f>IFERROR(P3298/Premissas!$B$4,0)</f>
        <v/>
      </c>
    </row>
    <row r="3299">
      <c r="A3299" s="2" t="n">
        <v>8</v>
      </c>
      <c r="B3299" s="2" t="n">
        <v>1965</v>
      </c>
      <c r="C3299" s="2" t="inlineStr">
        <is>
          <t>PUXADA RECEB</t>
        </is>
      </c>
      <c r="D3299" s="2" t="inlineStr">
        <is>
          <t>5865085</t>
        </is>
      </c>
      <c r="E3299" s="2" t="inlineStr">
        <is>
          <t>THAMIRES KELLY SANTOS</t>
        </is>
      </c>
      <c r="F3299" s="2" t="n">
        <v>620</v>
      </c>
      <c r="G3299" s="2" t="n">
        <v>54.56</v>
      </c>
      <c r="H3299" s="2" t="n">
        <v>11</v>
      </c>
      <c r="I3299" s="2" t="n">
        <v>0</v>
      </c>
      <c r="J3299" s="2" t="inlineStr">
        <is>
          <t>GPA</t>
        </is>
      </c>
      <c r="K3299" s="2">
        <f>IF(I3299&lt;&gt;"",I3299,IFERROR(INDEX(Base!$I:$I,MATCH(1,(Base!$C:$C=C3299)*(Base!$I:$I&lt;&gt;""),0)),0))</f>
        <v/>
      </c>
      <c r="L3299" s="2">
        <f>IF(AND(I3299="",K3299&gt;0),"SIM","NÃO")</f>
        <v/>
      </c>
      <c r="M3299" s="2">
        <f>IF(ISNUMBER(SEARCH("SEPARA",UPPER(C3299))),"NÃO","SIM")</f>
        <v/>
      </c>
      <c r="N3299" s="2">
        <f>IFERROR(H3299/K3299,0)</f>
        <v/>
      </c>
      <c r="O3299" s="2">
        <f>IF(M3299="NÃO","EXCLUÍDO",IF(N3299&lt;Premissas!$B$8,"&lt; 1,00",IF(N3299&lt;Premissas!$B$9,"1,00 – 1,19",IF(N3299&lt;Premissas!$B$10,"1,20 – 1,39",IF(N3299&lt;Premissas!$B$11,"1,40 – 1,59",IF(N3299&lt;Premissas!$B$12,"1,60 – 1,99","≥ 2,00"))))))</f>
        <v/>
      </c>
      <c r="P3299" s="5">
        <f>IF(OR(M3299="NÃO",N3299&lt;Premissas!$B$8),Premissas!$B$13,IF(N3299&lt;Premissas!$B$9,Premissas!$B$14,IF(N3299&lt;Premissas!$B$10,Premissas!$B$15,IF(N3299&lt;Premissas!$B$11,Premissas!$B$16,IF(N3299&lt;Premissas!$B$12,Premissas!$B$17,Premissas!$B$18)))))</f>
        <v/>
      </c>
      <c r="Q3299" s="5">
        <f>IFERROR(P3299/Premissas!$B$4,0)</f>
        <v/>
      </c>
    </row>
    <row r="3300">
      <c r="A3300" s="2" t="n">
        <v>8</v>
      </c>
      <c r="B3300" s="2" t="n">
        <v>1965</v>
      </c>
      <c r="C3300" s="2" t="inlineStr">
        <is>
          <t>PUXADA RECEB</t>
        </is>
      </c>
      <c r="D3300" s="2" t="inlineStr">
        <is>
          <t>5865522</t>
        </is>
      </c>
      <c r="E3300" s="2" t="inlineStr">
        <is>
          <t>William Matos Correia</t>
        </is>
      </c>
      <c r="F3300" s="2" t="n">
        <v>2232</v>
      </c>
      <c r="G3300" s="2" t="n">
        <v>110.34</v>
      </c>
      <c r="H3300" s="2" t="n">
        <v>20</v>
      </c>
      <c r="I3300" s="2" t="n">
        <v>0</v>
      </c>
      <c r="J3300" s="2" t="inlineStr">
        <is>
          <t>GPA</t>
        </is>
      </c>
      <c r="K3300" s="2">
        <f>IF(I3300&lt;&gt;"",I3300,IFERROR(INDEX(Base!$I:$I,MATCH(1,(Base!$C:$C=C3300)*(Base!$I:$I&lt;&gt;""),0)),0))</f>
        <v/>
      </c>
      <c r="L3300" s="2">
        <f>IF(AND(I3300="",K3300&gt;0),"SIM","NÃO")</f>
        <v/>
      </c>
      <c r="M3300" s="2">
        <f>IF(ISNUMBER(SEARCH("SEPARA",UPPER(C3300))),"NÃO","SIM")</f>
        <v/>
      </c>
      <c r="N3300" s="2">
        <f>IFERROR(H3300/K3300,0)</f>
        <v/>
      </c>
      <c r="O3300" s="2">
        <f>IF(M3300="NÃO","EXCLUÍDO",IF(N3300&lt;Premissas!$B$8,"&lt; 1,00",IF(N3300&lt;Premissas!$B$9,"1,00 – 1,19",IF(N3300&lt;Premissas!$B$10,"1,20 – 1,39",IF(N3300&lt;Premissas!$B$11,"1,40 – 1,59",IF(N3300&lt;Premissas!$B$12,"1,60 – 1,99","≥ 2,00"))))))</f>
        <v/>
      </c>
      <c r="P3300" s="5">
        <f>IF(OR(M3300="NÃO",N3300&lt;Premissas!$B$8),Premissas!$B$13,IF(N3300&lt;Premissas!$B$9,Premissas!$B$14,IF(N3300&lt;Premissas!$B$10,Premissas!$B$15,IF(N3300&lt;Premissas!$B$11,Premissas!$B$16,IF(N3300&lt;Premissas!$B$12,Premissas!$B$17,Premissas!$B$18)))))</f>
        <v/>
      </c>
      <c r="Q3300" s="5">
        <f>IFERROR(P3300/Premissas!$B$4,0)</f>
        <v/>
      </c>
    </row>
    <row r="3301">
      <c r="A3301" s="2" t="n">
        <v>8</v>
      </c>
      <c r="B3301" s="2" t="n">
        <v>1965</v>
      </c>
      <c r="C3301" s="2" t="inlineStr">
        <is>
          <t>SEPARACAO</t>
        </is>
      </c>
      <c r="D3301" s="2" t="inlineStr">
        <is>
          <t>5865522</t>
        </is>
      </c>
      <c r="E3301" s="2" t="inlineStr">
        <is>
          <t>William Matos Correia</t>
        </is>
      </c>
      <c r="F3301" s="2" t="n">
        <v>86</v>
      </c>
      <c r="G3301" s="2" t="n">
        <v>2.47</v>
      </c>
      <c r="H3301" s="2" t="n">
        <v>35</v>
      </c>
      <c r="I3301" s="2" t="n">
        <v/>
      </c>
      <c r="J3301" s="2" t="inlineStr">
        <is>
          <t>GPA</t>
        </is>
      </c>
      <c r="K3301" s="2">
        <f>IF(I3301&lt;&gt;"",I3301,IFERROR(INDEX(Base!$I:$I,MATCH(1,(Base!$C:$C=C3301)*(Base!$I:$I&lt;&gt;""),0)),0))</f>
        <v/>
      </c>
      <c r="L3301" s="2">
        <f>IF(AND(I3301="",K3301&gt;0),"SIM","NÃO")</f>
        <v/>
      </c>
      <c r="M3301" s="2">
        <f>IF(ISNUMBER(SEARCH("SEPARA",UPPER(C3301))),"NÃO","SIM")</f>
        <v/>
      </c>
      <c r="N3301" s="2">
        <f>IFERROR(H3301/K3301,0)</f>
        <v/>
      </c>
      <c r="O3301" s="2">
        <f>IF(M3301="NÃO","EXCLUÍDO",IF(N3301&lt;Premissas!$B$8,"&lt; 1,00",IF(N3301&lt;Premissas!$B$9,"1,00 – 1,19",IF(N3301&lt;Premissas!$B$10,"1,20 – 1,39",IF(N3301&lt;Premissas!$B$11,"1,40 – 1,59",IF(N3301&lt;Premissas!$B$12,"1,60 – 1,99","≥ 2,00"))))))</f>
        <v/>
      </c>
      <c r="P3301" s="5">
        <f>IF(OR(M3301="NÃO",N3301&lt;Premissas!$B$8),Premissas!$B$13,IF(N3301&lt;Premissas!$B$9,Premissas!$B$14,IF(N3301&lt;Premissas!$B$10,Premissas!$B$15,IF(N3301&lt;Premissas!$B$11,Premissas!$B$16,IF(N3301&lt;Premissas!$B$12,Premissas!$B$17,Premissas!$B$18)))))</f>
        <v/>
      </c>
      <c r="Q3301" s="5">
        <f>IFERROR(P3301/Premissas!$B$4,0)</f>
        <v/>
      </c>
    </row>
    <row r="3302">
      <c r="A3302" s="2" t="n">
        <v>8</v>
      </c>
      <c r="B3302" s="2" t="n">
        <v>1965</v>
      </c>
      <c r="C3302" s="2" t="inlineStr">
        <is>
          <t>PUXADA RECEB</t>
        </is>
      </c>
      <c r="D3302" s="2" t="inlineStr">
        <is>
          <t>5877067</t>
        </is>
      </c>
      <c r="E3302" s="2" t="inlineStr">
        <is>
          <t>EDLANE SANTOS MORAES</t>
        </is>
      </c>
      <c r="F3302" s="2" t="n">
        <v>8</v>
      </c>
      <c r="G3302" s="2" t="n">
        <v>6.67</v>
      </c>
      <c r="H3302" s="2" t="n">
        <v>1</v>
      </c>
      <c r="I3302" s="2" t="n">
        <v>0</v>
      </c>
      <c r="J3302" s="2" t="inlineStr">
        <is>
          <t>GPA</t>
        </is>
      </c>
      <c r="K3302" s="2">
        <f>IF(I3302&lt;&gt;"",I3302,IFERROR(INDEX(Base!$I:$I,MATCH(1,(Base!$C:$C=C3302)*(Base!$I:$I&lt;&gt;""),0)),0))</f>
        <v/>
      </c>
      <c r="L3302" s="2">
        <f>IF(AND(I3302="",K3302&gt;0),"SIM","NÃO")</f>
        <v/>
      </c>
      <c r="M3302" s="2">
        <f>IF(ISNUMBER(SEARCH("SEPARA",UPPER(C3302))),"NÃO","SIM")</f>
        <v/>
      </c>
      <c r="N3302" s="2">
        <f>IFERROR(H3302/K3302,0)</f>
        <v/>
      </c>
      <c r="O3302" s="2">
        <f>IF(M3302="NÃO","EXCLUÍDO",IF(N3302&lt;Premissas!$B$8,"&lt; 1,00",IF(N3302&lt;Premissas!$B$9,"1,00 – 1,19",IF(N3302&lt;Premissas!$B$10,"1,20 – 1,39",IF(N3302&lt;Premissas!$B$11,"1,40 – 1,59",IF(N3302&lt;Premissas!$B$12,"1,60 – 1,99","≥ 2,00"))))))</f>
        <v/>
      </c>
      <c r="P3302" s="5">
        <f>IF(OR(M3302="NÃO",N3302&lt;Premissas!$B$8),Premissas!$B$13,IF(N3302&lt;Premissas!$B$9,Premissas!$B$14,IF(N3302&lt;Premissas!$B$10,Premissas!$B$15,IF(N3302&lt;Premissas!$B$11,Premissas!$B$16,IF(N3302&lt;Premissas!$B$12,Premissas!$B$17,Premissas!$B$18)))))</f>
        <v/>
      </c>
      <c r="Q3302" s="5">
        <f>IFERROR(P3302/Premissas!$B$4,0)</f>
        <v/>
      </c>
    </row>
    <row r="3303">
      <c r="A3303" s="2" t="n">
        <v>8</v>
      </c>
      <c r="B3303" s="2" t="n">
        <v>1965</v>
      </c>
      <c r="C3303" s="2" t="inlineStr">
        <is>
          <t>SEPARACAO</t>
        </is>
      </c>
      <c r="D3303" s="2" t="inlineStr">
        <is>
          <t>5877067</t>
        </is>
      </c>
      <c r="E3303" s="2" t="inlineStr">
        <is>
          <t>EDLANE SANTOS MORAES</t>
        </is>
      </c>
      <c r="F3303" s="2" t="n">
        <v>3438</v>
      </c>
      <c r="G3303" s="2" t="n">
        <v>80.70999999999999</v>
      </c>
      <c r="H3303" s="2" t="n">
        <v>43</v>
      </c>
      <c r="I3303" s="2" t="n">
        <v/>
      </c>
      <c r="J3303" s="2" t="inlineStr">
        <is>
          <t>GPA</t>
        </is>
      </c>
      <c r="K3303" s="2">
        <f>IF(I3303&lt;&gt;"",I3303,IFERROR(INDEX(Base!$I:$I,MATCH(1,(Base!$C:$C=C3303)*(Base!$I:$I&lt;&gt;""),0)),0))</f>
        <v/>
      </c>
      <c r="L3303" s="2">
        <f>IF(AND(I3303="",K3303&gt;0),"SIM","NÃO")</f>
        <v/>
      </c>
      <c r="M3303" s="2">
        <f>IF(ISNUMBER(SEARCH("SEPARA",UPPER(C3303))),"NÃO","SIM")</f>
        <v/>
      </c>
      <c r="N3303" s="2">
        <f>IFERROR(H3303/K3303,0)</f>
        <v/>
      </c>
      <c r="O3303" s="2">
        <f>IF(M3303="NÃO","EXCLUÍDO",IF(N3303&lt;Premissas!$B$8,"&lt; 1,00",IF(N3303&lt;Premissas!$B$9,"1,00 – 1,19",IF(N3303&lt;Premissas!$B$10,"1,20 – 1,39",IF(N3303&lt;Premissas!$B$11,"1,40 – 1,59",IF(N3303&lt;Premissas!$B$12,"1,60 – 1,99","≥ 2,00"))))))</f>
        <v/>
      </c>
      <c r="P3303" s="5">
        <f>IF(OR(M3303="NÃO",N3303&lt;Premissas!$B$8),Premissas!$B$13,IF(N3303&lt;Premissas!$B$9,Premissas!$B$14,IF(N3303&lt;Premissas!$B$10,Premissas!$B$15,IF(N3303&lt;Premissas!$B$11,Premissas!$B$16,IF(N3303&lt;Premissas!$B$12,Premissas!$B$17,Premissas!$B$18)))))</f>
        <v/>
      </c>
      <c r="Q3303" s="5">
        <f>IFERROR(P3303/Premissas!$B$4,0)</f>
        <v/>
      </c>
    </row>
    <row r="3304">
      <c r="A3304" s="2" t="n">
        <v>8</v>
      </c>
      <c r="B3304" s="2" t="n">
        <v>1965</v>
      </c>
      <c r="C3304" s="2" t="inlineStr">
        <is>
          <t>SEPARACAO</t>
        </is>
      </c>
      <c r="D3304" s="2" t="inlineStr">
        <is>
          <t>5877202</t>
        </is>
      </c>
      <c r="E3304" s="2" t="inlineStr">
        <is>
          <t>SARA MUKANO MBONGO PEDRO</t>
        </is>
      </c>
      <c r="F3304" s="2" t="n">
        <v>8346</v>
      </c>
      <c r="G3304" s="2" t="n">
        <v>93.70999999999999</v>
      </c>
      <c r="H3304" s="2" t="n">
        <v>89</v>
      </c>
      <c r="I3304" s="2" t="n">
        <v/>
      </c>
      <c r="J3304" s="2" t="inlineStr">
        <is>
          <t>GPA</t>
        </is>
      </c>
      <c r="K3304" s="2">
        <f>IF(I3304&lt;&gt;"",I3304,IFERROR(INDEX(Base!$I:$I,MATCH(1,(Base!$C:$C=C3304)*(Base!$I:$I&lt;&gt;""),0)),0))</f>
        <v/>
      </c>
      <c r="L3304" s="2">
        <f>IF(AND(I3304="",K3304&gt;0),"SIM","NÃO")</f>
        <v/>
      </c>
      <c r="M3304" s="2">
        <f>IF(ISNUMBER(SEARCH("SEPARA",UPPER(C3304))),"NÃO","SIM")</f>
        <v/>
      </c>
      <c r="N3304" s="2">
        <f>IFERROR(H3304/K3304,0)</f>
        <v/>
      </c>
      <c r="O3304" s="2">
        <f>IF(M3304="NÃO","EXCLUÍDO",IF(N3304&lt;Premissas!$B$8,"&lt; 1,00",IF(N3304&lt;Premissas!$B$9,"1,00 – 1,19",IF(N3304&lt;Premissas!$B$10,"1,20 – 1,39",IF(N3304&lt;Premissas!$B$11,"1,40 – 1,59",IF(N3304&lt;Premissas!$B$12,"1,60 – 1,99","≥ 2,00"))))))</f>
        <v/>
      </c>
      <c r="P3304" s="5">
        <f>IF(OR(M3304="NÃO",N3304&lt;Premissas!$B$8),Premissas!$B$13,IF(N3304&lt;Premissas!$B$9,Premissas!$B$14,IF(N3304&lt;Premissas!$B$10,Premissas!$B$15,IF(N3304&lt;Premissas!$B$11,Premissas!$B$16,IF(N3304&lt;Premissas!$B$12,Premissas!$B$17,Premissas!$B$18)))))</f>
        <v/>
      </c>
      <c r="Q3304" s="5">
        <f>IFERROR(P3304/Premissas!$B$4,0)</f>
        <v/>
      </c>
    </row>
    <row r="3305">
      <c r="A3305" s="2" t="n">
        <v>8</v>
      </c>
      <c r="B3305" s="2" t="n">
        <v>1965</v>
      </c>
      <c r="C3305" s="2" t="inlineStr">
        <is>
          <t>SEPARACAO</t>
        </is>
      </c>
      <c r="D3305" s="2" t="inlineStr">
        <is>
          <t>5880742</t>
        </is>
      </c>
      <c r="E3305" s="2" t="inlineStr">
        <is>
          <t>DEBORA SANTOS</t>
        </is>
      </c>
      <c r="F3305" s="2" t="n">
        <v>4539</v>
      </c>
      <c r="G3305" s="2" t="n">
        <v>129.88</v>
      </c>
      <c r="H3305" s="2" t="n">
        <v>35</v>
      </c>
      <c r="I3305" s="2" t="n">
        <v/>
      </c>
      <c r="J3305" s="2" t="inlineStr">
        <is>
          <t>GPA</t>
        </is>
      </c>
      <c r="K3305" s="2">
        <f>IF(I3305&lt;&gt;"",I3305,IFERROR(INDEX(Base!$I:$I,MATCH(1,(Base!$C:$C=C3305)*(Base!$I:$I&lt;&gt;""),0)),0))</f>
        <v/>
      </c>
      <c r="L3305" s="2">
        <f>IF(AND(I3305="",K3305&gt;0),"SIM","NÃO")</f>
        <v/>
      </c>
      <c r="M3305" s="2">
        <f>IF(ISNUMBER(SEARCH("SEPARA",UPPER(C3305))),"NÃO","SIM")</f>
        <v/>
      </c>
      <c r="N3305" s="2">
        <f>IFERROR(H3305/K3305,0)</f>
        <v/>
      </c>
      <c r="O3305" s="2">
        <f>IF(M3305="NÃO","EXCLUÍDO",IF(N3305&lt;Premissas!$B$8,"&lt; 1,00",IF(N3305&lt;Premissas!$B$9,"1,00 – 1,19",IF(N3305&lt;Premissas!$B$10,"1,20 – 1,39",IF(N3305&lt;Premissas!$B$11,"1,40 – 1,59",IF(N3305&lt;Premissas!$B$12,"1,60 – 1,99","≥ 2,00"))))))</f>
        <v/>
      </c>
      <c r="P3305" s="5">
        <f>IF(OR(M3305="NÃO",N3305&lt;Premissas!$B$8),Premissas!$B$13,IF(N3305&lt;Premissas!$B$9,Premissas!$B$14,IF(N3305&lt;Premissas!$B$10,Premissas!$B$15,IF(N3305&lt;Premissas!$B$11,Premissas!$B$16,IF(N3305&lt;Premissas!$B$12,Premissas!$B$17,Premissas!$B$18)))))</f>
        <v/>
      </c>
      <c r="Q3305" s="5">
        <f>IFERROR(P3305/Premissas!$B$4,0)</f>
        <v/>
      </c>
    </row>
    <row r="3306">
      <c r="A3306" s="2" t="n">
        <v>8</v>
      </c>
      <c r="B3306" s="2" t="n">
        <v>1965</v>
      </c>
      <c r="C3306" s="2" t="inlineStr">
        <is>
          <t>CARREGAMENTO</t>
        </is>
      </c>
      <c r="D3306" s="2" t="inlineStr">
        <is>
          <t>5885264</t>
        </is>
      </c>
      <c r="E3306" s="2" t="inlineStr">
        <is>
          <t>Maycon Douglas Alves De Oliveira</t>
        </is>
      </c>
      <c r="F3306" s="2" t="n">
        <v>1598</v>
      </c>
      <c r="G3306" s="2" t="n">
        <v>69.86</v>
      </c>
      <c r="H3306" s="2" t="n">
        <v>23</v>
      </c>
      <c r="I3306" s="2" t="n">
        <v>0</v>
      </c>
      <c r="J3306" s="2" t="inlineStr">
        <is>
          <t>GPA</t>
        </is>
      </c>
      <c r="K3306" s="2">
        <f>IF(I3306&lt;&gt;"",I3306,IFERROR(INDEX(Base!$I:$I,MATCH(1,(Base!$C:$C=C3306)*(Base!$I:$I&lt;&gt;""),0)),0))</f>
        <v/>
      </c>
      <c r="L3306" s="2">
        <f>IF(AND(I3306="",K3306&gt;0),"SIM","NÃO")</f>
        <v/>
      </c>
      <c r="M3306" s="2">
        <f>IF(ISNUMBER(SEARCH("SEPARA",UPPER(C3306))),"NÃO","SIM")</f>
        <v/>
      </c>
      <c r="N3306" s="2">
        <f>IFERROR(H3306/K3306,0)</f>
        <v/>
      </c>
      <c r="O3306" s="2">
        <f>IF(M3306="NÃO","EXCLUÍDO",IF(N3306&lt;Premissas!$B$8,"&lt; 1,00",IF(N3306&lt;Premissas!$B$9,"1,00 – 1,19",IF(N3306&lt;Premissas!$B$10,"1,20 – 1,39",IF(N3306&lt;Premissas!$B$11,"1,40 – 1,59",IF(N3306&lt;Premissas!$B$12,"1,60 – 1,99","≥ 2,00"))))))</f>
        <v/>
      </c>
      <c r="P3306" s="5">
        <f>IF(OR(M3306="NÃO",N3306&lt;Premissas!$B$8),Premissas!$B$13,IF(N3306&lt;Premissas!$B$9,Premissas!$B$14,IF(N3306&lt;Premissas!$B$10,Premissas!$B$15,IF(N3306&lt;Premissas!$B$11,Premissas!$B$16,IF(N3306&lt;Premissas!$B$12,Premissas!$B$17,Premissas!$B$18)))))</f>
        <v/>
      </c>
      <c r="Q3306" s="5">
        <f>IFERROR(P3306/Premissas!$B$4,0)</f>
        <v/>
      </c>
    </row>
    <row r="3307">
      <c r="A3307" s="2" t="n">
        <v>8</v>
      </c>
      <c r="B3307" s="2" t="n">
        <v>1965</v>
      </c>
      <c r="C3307" s="2" t="inlineStr">
        <is>
          <t>CARREGAMENTO</t>
        </is>
      </c>
      <c r="D3307" s="2" t="inlineStr">
        <is>
          <t>5885337</t>
        </is>
      </c>
      <c r="E3307" s="2" t="inlineStr">
        <is>
          <t>WAGNER ESTEVAM</t>
        </is>
      </c>
      <c r="F3307" s="2" t="n">
        <v>157</v>
      </c>
      <c r="G3307" s="2" t="n">
        <v>13.59</v>
      </c>
      <c r="H3307" s="2" t="n">
        <v>12</v>
      </c>
      <c r="I3307" s="2" t="n">
        <v>0</v>
      </c>
      <c r="J3307" s="2" t="inlineStr">
        <is>
          <t>GPA</t>
        </is>
      </c>
      <c r="K3307" s="2">
        <f>IF(I3307&lt;&gt;"",I3307,IFERROR(INDEX(Base!$I:$I,MATCH(1,(Base!$C:$C=C3307)*(Base!$I:$I&lt;&gt;""),0)),0))</f>
        <v/>
      </c>
      <c r="L3307" s="2">
        <f>IF(AND(I3307="",K3307&gt;0),"SIM","NÃO")</f>
        <v/>
      </c>
      <c r="M3307" s="2">
        <f>IF(ISNUMBER(SEARCH("SEPARA",UPPER(C3307))),"NÃO","SIM")</f>
        <v/>
      </c>
      <c r="N3307" s="2">
        <f>IFERROR(H3307/K3307,0)</f>
        <v/>
      </c>
      <c r="O3307" s="2">
        <f>IF(M3307="NÃO","EXCLUÍDO",IF(N3307&lt;Premissas!$B$8,"&lt; 1,00",IF(N3307&lt;Premissas!$B$9,"1,00 – 1,19",IF(N3307&lt;Premissas!$B$10,"1,20 – 1,39",IF(N3307&lt;Premissas!$B$11,"1,40 – 1,59",IF(N3307&lt;Premissas!$B$12,"1,60 – 1,99","≥ 2,00"))))))</f>
        <v/>
      </c>
      <c r="P3307" s="5">
        <f>IF(OR(M3307="NÃO",N3307&lt;Premissas!$B$8),Premissas!$B$13,IF(N3307&lt;Premissas!$B$9,Premissas!$B$14,IF(N3307&lt;Premissas!$B$10,Premissas!$B$15,IF(N3307&lt;Premissas!$B$11,Premissas!$B$16,IF(N3307&lt;Premissas!$B$12,Premissas!$B$17,Premissas!$B$18)))))</f>
        <v/>
      </c>
      <c r="Q3307" s="5">
        <f>IFERROR(P3307/Premissas!$B$4,0)</f>
        <v/>
      </c>
    </row>
    <row r="3308">
      <c r="A3308" s="2" t="n">
        <v>8</v>
      </c>
      <c r="B3308" s="2" t="n">
        <v>1965</v>
      </c>
      <c r="C3308" s="2" t="inlineStr">
        <is>
          <t>RECEBIMENTO</t>
        </is>
      </c>
      <c r="D3308" s="2" t="inlineStr">
        <is>
          <t>5885337</t>
        </is>
      </c>
      <c r="E3308" s="2" t="inlineStr">
        <is>
          <t>WAGNER ESTEVAM</t>
        </is>
      </c>
      <c r="F3308" s="2" t="n">
        <v>234</v>
      </c>
      <c r="G3308" s="2" t="n">
        <v>2.94</v>
      </c>
      <c r="H3308" s="2" t="n">
        <v>80</v>
      </c>
      <c r="I3308" s="2" t="n">
        <v>0</v>
      </c>
      <c r="J3308" s="2" t="inlineStr">
        <is>
          <t>GPA</t>
        </is>
      </c>
      <c r="K3308" s="2">
        <f>IF(I3308&lt;&gt;"",I3308,IFERROR(INDEX(Base!$I:$I,MATCH(1,(Base!$C:$C=C3308)*(Base!$I:$I&lt;&gt;""),0)),0))</f>
        <v/>
      </c>
      <c r="L3308" s="2">
        <f>IF(AND(I3308="",K3308&gt;0),"SIM","NÃO")</f>
        <v/>
      </c>
      <c r="M3308" s="2">
        <f>IF(ISNUMBER(SEARCH("SEPARA",UPPER(C3308))),"NÃO","SIM")</f>
        <v/>
      </c>
      <c r="N3308" s="2">
        <f>IFERROR(H3308/K3308,0)</f>
        <v/>
      </c>
      <c r="O3308" s="2">
        <f>IF(M3308="NÃO","EXCLUÍDO",IF(N3308&lt;Premissas!$B$8,"&lt; 1,00",IF(N3308&lt;Premissas!$B$9,"1,00 – 1,19",IF(N3308&lt;Premissas!$B$10,"1,20 – 1,39",IF(N3308&lt;Premissas!$B$11,"1,40 – 1,59",IF(N3308&lt;Premissas!$B$12,"1,60 – 1,99","≥ 2,00"))))))</f>
        <v/>
      </c>
      <c r="P3308" s="5">
        <f>IF(OR(M3308="NÃO",N3308&lt;Premissas!$B$8),Premissas!$B$13,IF(N3308&lt;Premissas!$B$9,Premissas!$B$14,IF(N3308&lt;Premissas!$B$10,Premissas!$B$15,IF(N3308&lt;Premissas!$B$11,Premissas!$B$16,IF(N3308&lt;Premissas!$B$12,Premissas!$B$17,Premissas!$B$18)))))</f>
        <v/>
      </c>
      <c r="Q3308" s="5">
        <f>IFERROR(P3308/Premissas!$B$4,0)</f>
        <v/>
      </c>
    </row>
    <row r="3309">
      <c r="A3309" s="2" t="n">
        <v>8</v>
      </c>
      <c r="B3309" s="2" t="n">
        <v>1965</v>
      </c>
      <c r="C3309" s="2" t="inlineStr">
        <is>
          <t>SEPARACAO</t>
        </is>
      </c>
      <c r="D3309" s="2" t="inlineStr">
        <is>
          <t>5886708</t>
        </is>
      </c>
      <c r="E3309" s="2" t="inlineStr">
        <is>
          <t>MIDACHKA LOUIRANVIL</t>
        </is>
      </c>
      <c r="F3309" s="2" t="n">
        <v>6080</v>
      </c>
      <c r="G3309" s="2" t="n">
        <v>78.3</v>
      </c>
      <c r="H3309" s="2" t="n">
        <v>78</v>
      </c>
      <c r="I3309" s="2" t="n">
        <v/>
      </c>
      <c r="J3309" s="2" t="inlineStr">
        <is>
          <t>GPA</t>
        </is>
      </c>
      <c r="K3309" s="2">
        <f>IF(I3309&lt;&gt;"",I3309,IFERROR(INDEX(Base!$I:$I,MATCH(1,(Base!$C:$C=C3309)*(Base!$I:$I&lt;&gt;""),0)),0))</f>
        <v/>
      </c>
      <c r="L3309" s="2">
        <f>IF(AND(I3309="",K3309&gt;0),"SIM","NÃO")</f>
        <v/>
      </c>
      <c r="M3309" s="2">
        <f>IF(ISNUMBER(SEARCH("SEPARA",UPPER(C3309))),"NÃO","SIM")</f>
        <v/>
      </c>
      <c r="N3309" s="2">
        <f>IFERROR(H3309/K3309,0)</f>
        <v/>
      </c>
      <c r="O3309" s="2">
        <f>IF(M3309="NÃO","EXCLUÍDO",IF(N3309&lt;Premissas!$B$8,"&lt; 1,00",IF(N3309&lt;Premissas!$B$9,"1,00 – 1,19",IF(N3309&lt;Premissas!$B$10,"1,20 – 1,39",IF(N3309&lt;Premissas!$B$11,"1,40 – 1,59",IF(N3309&lt;Premissas!$B$12,"1,60 – 1,99","≥ 2,00"))))))</f>
        <v/>
      </c>
      <c r="P3309" s="5">
        <f>IF(OR(M3309="NÃO",N3309&lt;Premissas!$B$8),Premissas!$B$13,IF(N3309&lt;Premissas!$B$9,Premissas!$B$14,IF(N3309&lt;Premissas!$B$10,Premissas!$B$15,IF(N3309&lt;Premissas!$B$11,Premissas!$B$16,IF(N3309&lt;Premissas!$B$12,Premissas!$B$17,Premissas!$B$18)))))</f>
        <v/>
      </c>
      <c r="Q3309" s="5">
        <f>IFERROR(P3309/Premissas!$B$4,0)</f>
        <v/>
      </c>
    </row>
    <row r="3310">
      <c r="A3310" s="2" t="n">
        <v>8</v>
      </c>
      <c r="B3310" s="2" t="n">
        <v>1965</v>
      </c>
      <c r="C3310" s="2" t="inlineStr">
        <is>
          <t>CARREGAMENTO</t>
        </is>
      </c>
      <c r="D3310" s="2" t="inlineStr">
        <is>
          <t>5886864</t>
        </is>
      </c>
      <c r="E3310" s="2" t="inlineStr">
        <is>
          <t>RIAN APARECIDO PACHECO</t>
        </is>
      </c>
      <c r="F3310" s="2" t="n">
        <v>850</v>
      </c>
      <c r="G3310" s="2" t="n">
        <v>116.18</v>
      </c>
      <c r="H3310" s="2" t="n">
        <v>7</v>
      </c>
      <c r="I3310" s="2" t="n">
        <v>0</v>
      </c>
      <c r="J3310" s="2" t="inlineStr">
        <is>
          <t>GPA</t>
        </is>
      </c>
      <c r="K3310" s="2">
        <f>IF(I3310&lt;&gt;"",I3310,IFERROR(INDEX(Base!$I:$I,MATCH(1,(Base!$C:$C=C3310)*(Base!$I:$I&lt;&gt;""),0)),0))</f>
        <v/>
      </c>
      <c r="L3310" s="2">
        <f>IF(AND(I3310="",K3310&gt;0),"SIM","NÃO")</f>
        <v/>
      </c>
      <c r="M3310" s="2">
        <f>IF(ISNUMBER(SEARCH("SEPARA",UPPER(C3310))),"NÃO","SIM")</f>
        <v/>
      </c>
      <c r="N3310" s="2">
        <f>IFERROR(H3310/K3310,0)</f>
        <v/>
      </c>
      <c r="O3310" s="2">
        <f>IF(M3310="NÃO","EXCLUÍDO",IF(N3310&lt;Premissas!$B$8,"&lt; 1,00",IF(N3310&lt;Premissas!$B$9,"1,00 – 1,19",IF(N3310&lt;Premissas!$B$10,"1,20 – 1,39",IF(N3310&lt;Premissas!$B$11,"1,40 – 1,59",IF(N3310&lt;Premissas!$B$12,"1,60 – 1,99","≥ 2,00"))))))</f>
        <v/>
      </c>
      <c r="P3310" s="5">
        <f>IF(OR(M3310="NÃO",N3310&lt;Premissas!$B$8),Premissas!$B$13,IF(N3310&lt;Premissas!$B$9,Premissas!$B$14,IF(N3310&lt;Premissas!$B$10,Premissas!$B$15,IF(N3310&lt;Premissas!$B$11,Premissas!$B$16,IF(N3310&lt;Premissas!$B$12,Premissas!$B$17,Premissas!$B$18)))))</f>
        <v/>
      </c>
      <c r="Q3310" s="5">
        <f>IFERROR(P3310/Premissas!$B$4,0)</f>
        <v/>
      </c>
    </row>
    <row r="3311">
      <c r="A3311" s="2" t="n">
        <v>8</v>
      </c>
      <c r="B3311" s="2" t="n">
        <v>1965</v>
      </c>
      <c r="C3311" s="2" t="inlineStr">
        <is>
          <t>PUXADA RECEB</t>
        </is>
      </c>
      <c r="D3311" s="2" t="inlineStr">
        <is>
          <t>5890276</t>
        </is>
      </c>
      <c r="E3311" s="2" t="inlineStr">
        <is>
          <t>Daniel Rodrigues Lavezzo</t>
        </is>
      </c>
      <c r="F3311" s="2" t="n">
        <v>1440</v>
      </c>
      <c r="G3311" s="2" t="n">
        <v>86.44</v>
      </c>
      <c r="H3311" s="2" t="n">
        <v>17</v>
      </c>
      <c r="I3311" s="2" t="n">
        <v>0</v>
      </c>
      <c r="J3311" s="2" t="inlineStr">
        <is>
          <t>GPA</t>
        </is>
      </c>
      <c r="K3311" s="2">
        <f>IF(I3311&lt;&gt;"",I3311,IFERROR(INDEX(Base!$I:$I,MATCH(1,(Base!$C:$C=C3311)*(Base!$I:$I&lt;&gt;""),0)),0))</f>
        <v/>
      </c>
      <c r="L3311" s="2">
        <f>IF(AND(I3311="",K3311&gt;0),"SIM","NÃO")</f>
        <v/>
      </c>
      <c r="M3311" s="2">
        <f>IF(ISNUMBER(SEARCH("SEPARA",UPPER(C3311))),"NÃO","SIM")</f>
        <v/>
      </c>
      <c r="N3311" s="2">
        <f>IFERROR(H3311/K3311,0)</f>
        <v/>
      </c>
      <c r="O3311" s="2">
        <f>IF(M3311="NÃO","EXCLUÍDO",IF(N3311&lt;Premissas!$B$8,"&lt; 1,00",IF(N3311&lt;Premissas!$B$9,"1,00 – 1,19",IF(N3311&lt;Premissas!$B$10,"1,20 – 1,39",IF(N3311&lt;Premissas!$B$11,"1,40 – 1,59",IF(N3311&lt;Premissas!$B$12,"1,60 – 1,99","≥ 2,00"))))))</f>
        <v/>
      </c>
      <c r="P3311" s="5">
        <f>IF(OR(M3311="NÃO",N3311&lt;Premissas!$B$8),Premissas!$B$13,IF(N3311&lt;Premissas!$B$9,Premissas!$B$14,IF(N3311&lt;Premissas!$B$10,Premissas!$B$15,IF(N3311&lt;Premissas!$B$11,Premissas!$B$16,IF(N3311&lt;Premissas!$B$12,Premissas!$B$17,Premissas!$B$18)))))</f>
        <v/>
      </c>
      <c r="Q3311" s="5">
        <f>IFERROR(P3311/Premissas!$B$4,0)</f>
        <v/>
      </c>
    </row>
    <row r="3312">
      <c r="A3312" s="2" t="n">
        <v>8</v>
      </c>
      <c r="B3312" s="2" t="n">
        <v>1965</v>
      </c>
      <c r="C3312" s="2" t="inlineStr">
        <is>
          <t>SEPARACAO</t>
        </is>
      </c>
      <c r="D3312" s="2" t="inlineStr">
        <is>
          <t>5890276</t>
        </is>
      </c>
      <c r="E3312" s="2" t="inlineStr">
        <is>
          <t>Daniel Rodrigues Lavezzo</t>
        </is>
      </c>
      <c r="F3312" s="2" t="n">
        <v>523</v>
      </c>
      <c r="G3312" s="2" t="n">
        <v>10.63</v>
      </c>
      <c r="H3312" s="2" t="n">
        <v>49</v>
      </c>
      <c r="I3312" s="2" t="n">
        <v/>
      </c>
      <c r="J3312" s="2" t="inlineStr">
        <is>
          <t>GPA</t>
        </is>
      </c>
      <c r="K3312" s="2">
        <f>IF(I3312&lt;&gt;"",I3312,IFERROR(INDEX(Base!$I:$I,MATCH(1,(Base!$C:$C=C3312)*(Base!$I:$I&lt;&gt;""),0)),0))</f>
        <v/>
      </c>
      <c r="L3312" s="2">
        <f>IF(AND(I3312="",K3312&gt;0),"SIM","NÃO")</f>
        <v/>
      </c>
      <c r="M3312" s="2">
        <f>IF(ISNUMBER(SEARCH("SEPARA",UPPER(C3312))),"NÃO","SIM")</f>
        <v/>
      </c>
      <c r="N3312" s="2">
        <f>IFERROR(H3312/K3312,0)</f>
        <v/>
      </c>
      <c r="O3312" s="2">
        <f>IF(M3312="NÃO","EXCLUÍDO",IF(N3312&lt;Premissas!$B$8,"&lt; 1,00",IF(N3312&lt;Premissas!$B$9,"1,00 – 1,19",IF(N3312&lt;Premissas!$B$10,"1,20 – 1,39",IF(N3312&lt;Premissas!$B$11,"1,40 – 1,59",IF(N3312&lt;Premissas!$B$12,"1,60 – 1,99","≥ 2,00"))))))</f>
        <v/>
      </c>
      <c r="P3312" s="5">
        <f>IF(OR(M3312="NÃO",N3312&lt;Premissas!$B$8),Premissas!$B$13,IF(N3312&lt;Premissas!$B$9,Premissas!$B$14,IF(N3312&lt;Premissas!$B$10,Premissas!$B$15,IF(N3312&lt;Premissas!$B$11,Premissas!$B$16,IF(N3312&lt;Premissas!$B$12,Premissas!$B$17,Premissas!$B$18)))))</f>
        <v/>
      </c>
      <c r="Q3312" s="5">
        <f>IFERROR(P3312/Premissas!$B$4,0)</f>
        <v/>
      </c>
    </row>
    <row r="3313">
      <c r="A3313" s="2" t="n">
        <v>8</v>
      </c>
      <c r="B3313" s="2" t="n">
        <v>1965</v>
      </c>
      <c r="C3313" s="2" t="inlineStr">
        <is>
          <t>SEPARACAO</t>
        </is>
      </c>
      <c r="D3313" s="2" t="inlineStr">
        <is>
          <t>5900840</t>
        </is>
      </c>
      <c r="E3313" s="2" t="inlineStr">
        <is>
          <t>Gislene Pereira Da Silva</t>
        </is>
      </c>
      <c r="F3313" s="2" t="n">
        <v>2146</v>
      </c>
      <c r="G3313" s="2" t="n">
        <v>38.91</v>
      </c>
      <c r="H3313" s="2" t="n">
        <v>55</v>
      </c>
      <c r="I3313" s="2" t="n">
        <v/>
      </c>
      <c r="J3313" s="2" t="inlineStr">
        <is>
          <t>GPA</t>
        </is>
      </c>
      <c r="K3313" s="2">
        <f>IF(I3313&lt;&gt;"",I3313,IFERROR(INDEX(Base!$I:$I,MATCH(1,(Base!$C:$C=C3313)*(Base!$I:$I&lt;&gt;""),0)),0))</f>
        <v/>
      </c>
      <c r="L3313" s="2">
        <f>IF(AND(I3313="",K3313&gt;0),"SIM","NÃO")</f>
        <v/>
      </c>
      <c r="M3313" s="2">
        <f>IF(ISNUMBER(SEARCH("SEPARA",UPPER(C3313))),"NÃO","SIM")</f>
        <v/>
      </c>
      <c r="N3313" s="2">
        <f>IFERROR(H3313/K3313,0)</f>
        <v/>
      </c>
      <c r="O3313" s="2">
        <f>IF(M3313="NÃO","EXCLUÍDO",IF(N3313&lt;Premissas!$B$8,"&lt; 1,00",IF(N3313&lt;Premissas!$B$9,"1,00 – 1,19",IF(N3313&lt;Premissas!$B$10,"1,20 – 1,39",IF(N3313&lt;Premissas!$B$11,"1,40 – 1,59",IF(N3313&lt;Premissas!$B$12,"1,60 – 1,99","≥ 2,00"))))))</f>
        <v/>
      </c>
      <c r="P3313" s="5">
        <f>IF(OR(M3313="NÃO",N3313&lt;Premissas!$B$8),Premissas!$B$13,IF(N3313&lt;Premissas!$B$9,Premissas!$B$14,IF(N3313&lt;Premissas!$B$10,Premissas!$B$15,IF(N3313&lt;Premissas!$B$11,Premissas!$B$16,IF(N3313&lt;Premissas!$B$12,Premissas!$B$17,Premissas!$B$18)))))</f>
        <v/>
      </c>
      <c r="Q3313" s="5">
        <f>IFERROR(P3313/Premissas!$B$4,0)</f>
        <v/>
      </c>
    </row>
    <row r="3314">
      <c r="A3314" s="2" t="n">
        <v>8</v>
      </c>
      <c r="B3314" s="2" t="n">
        <v>1965</v>
      </c>
      <c r="C3314" s="2" t="inlineStr">
        <is>
          <t>SEPARACAO</t>
        </is>
      </c>
      <c r="D3314" s="2" t="inlineStr">
        <is>
          <t>5901359</t>
        </is>
      </c>
      <c r="E3314" s="2" t="inlineStr">
        <is>
          <t>Joane Val</t>
        </is>
      </c>
      <c r="F3314" s="2" t="n">
        <v>8968</v>
      </c>
      <c r="G3314" s="2" t="n">
        <v>117.18</v>
      </c>
      <c r="H3314" s="2" t="n">
        <v>77</v>
      </c>
      <c r="I3314" s="2" t="n">
        <v/>
      </c>
      <c r="J3314" s="2" t="inlineStr">
        <is>
          <t>GPA</t>
        </is>
      </c>
      <c r="K3314" s="2">
        <f>IF(I3314&lt;&gt;"",I3314,IFERROR(INDEX(Base!$I:$I,MATCH(1,(Base!$C:$C=C3314)*(Base!$I:$I&lt;&gt;""),0)),0))</f>
        <v/>
      </c>
      <c r="L3314" s="2">
        <f>IF(AND(I3314="",K3314&gt;0),"SIM","NÃO")</f>
        <v/>
      </c>
      <c r="M3314" s="2">
        <f>IF(ISNUMBER(SEARCH("SEPARA",UPPER(C3314))),"NÃO","SIM")</f>
        <v/>
      </c>
      <c r="N3314" s="2">
        <f>IFERROR(H3314/K3314,0)</f>
        <v/>
      </c>
      <c r="O3314" s="2">
        <f>IF(M3314="NÃO","EXCLUÍDO",IF(N3314&lt;Premissas!$B$8,"&lt; 1,00",IF(N3314&lt;Premissas!$B$9,"1,00 – 1,19",IF(N3314&lt;Premissas!$B$10,"1,20 – 1,39",IF(N3314&lt;Premissas!$B$11,"1,40 – 1,59",IF(N3314&lt;Premissas!$B$12,"1,60 – 1,99","≥ 2,00"))))))</f>
        <v/>
      </c>
      <c r="P3314" s="5">
        <f>IF(OR(M3314="NÃO",N3314&lt;Premissas!$B$8),Premissas!$B$13,IF(N3314&lt;Premissas!$B$9,Premissas!$B$14,IF(N3314&lt;Premissas!$B$10,Premissas!$B$15,IF(N3314&lt;Premissas!$B$11,Premissas!$B$16,IF(N3314&lt;Premissas!$B$12,Premissas!$B$17,Premissas!$B$18)))))</f>
        <v/>
      </c>
      <c r="Q3314" s="5">
        <f>IFERROR(P3314/Premissas!$B$4,0)</f>
        <v/>
      </c>
    </row>
    <row r="3315">
      <c r="A3315" s="2" t="n">
        <v>8</v>
      </c>
      <c r="B3315" s="2" t="n">
        <v>1965</v>
      </c>
      <c r="C3315" s="2" t="inlineStr">
        <is>
          <t>CARREGAMENTO</t>
        </is>
      </c>
      <c r="D3315" s="2" t="inlineStr">
        <is>
          <t>5904765</t>
        </is>
      </c>
      <c r="E3315" s="2" t="inlineStr">
        <is>
          <t xml:space="preserve">NICOLAS OLIVEIRA </t>
        </is>
      </c>
      <c r="F3315" s="2" t="n">
        <v>144</v>
      </c>
      <c r="G3315" s="2" t="n">
        <v>12.18</v>
      </c>
      <c r="H3315" s="2" t="n">
        <v>12</v>
      </c>
      <c r="I3315" s="2" t="n">
        <v>0</v>
      </c>
      <c r="J3315" s="2" t="inlineStr">
        <is>
          <t>GPA</t>
        </is>
      </c>
      <c r="K3315" s="2">
        <f>IF(I3315&lt;&gt;"",I3315,IFERROR(INDEX(Base!$I:$I,MATCH(1,(Base!$C:$C=C3315)*(Base!$I:$I&lt;&gt;""),0)),0))</f>
        <v/>
      </c>
      <c r="L3315" s="2">
        <f>IF(AND(I3315="",K3315&gt;0),"SIM","NÃO")</f>
        <v/>
      </c>
      <c r="M3315" s="2">
        <f>IF(ISNUMBER(SEARCH("SEPARA",UPPER(C3315))),"NÃO","SIM")</f>
        <v/>
      </c>
      <c r="N3315" s="2">
        <f>IFERROR(H3315/K3315,0)</f>
        <v/>
      </c>
      <c r="O3315" s="2">
        <f>IF(M3315="NÃO","EXCLUÍDO",IF(N3315&lt;Premissas!$B$8,"&lt; 1,00",IF(N3315&lt;Premissas!$B$9,"1,00 – 1,19",IF(N3315&lt;Premissas!$B$10,"1,20 – 1,39",IF(N3315&lt;Premissas!$B$11,"1,40 – 1,59",IF(N3315&lt;Premissas!$B$12,"1,60 – 1,99","≥ 2,00"))))))</f>
        <v/>
      </c>
      <c r="P3315" s="5">
        <f>IF(OR(M3315="NÃO",N3315&lt;Premissas!$B$8),Premissas!$B$13,IF(N3315&lt;Premissas!$B$9,Premissas!$B$14,IF(N3315&lt;Premissas!$B$10,Premissas!$B$15,IF(N3315&lt;Premissas!$B$11,Premissas!$B$16,IF(N3315&lt;Premissas!$B$12,Premissas!$B$17,Premissas!$B$18)))))</f>
        <v/>
      </c>
      <c r="Q3315" s="5">
        <f>IFERROR(P3315/Premissas!$B$4,0)</f>
        <v/>
      </c>
    </row>
    <row r="3316">
      <c r="A3316" s="2" t="n">
        <v>8</v>
      </c>
      <c r="B3316" s="2" t="n">
        <v>1965</v>
      </c>
      <c r="C3316" s="2" t="inlineStr">
        <is>
          <t>PUXADA RECEB</t>
        </is>
      </c>
      <c r="D3316" s="2" t="inlineStr">
        <is>
          <t>5904765</t>
        </is>
      </c>
      <c r="E3316" s="2" t="inlineStr">
        <is>
          <t xml:space="preserve">NICOLAS OLIVEIRA </t>
        </is>
      </c>
      <c r="F3316" s="2" t="n">
        <v>21</v>
      </c>
      <c r="G3316" s="2" t="n">
        <v>15.98</v>
      </c>
      <c r="H3316" s="2" t="n">
        <v>1</v>
      </c>
      <c r="I3316" s="2" t="n">
        <v>0</v>
      </c>
      <c r="J3316" s="2" t="inlineStr">
        <is>
          <t>GPA</t>
        </is>
      </c>
      <c r="K3316" s="2">
        <f>IF(I3316&lt;&gt;"",I3316,IFERROR(INDEX(Base!$I:$I,MATCH(1,(Base!$C:$C=C3316)*(Base!$I:$I&lt;&gt;""),0)),0))</f>
        <v/>
      </c>
      <c r="L3316" s="2">
        <f>IF(AND(I3316="",K3316&gt;0),"SIM","NÃO")</f>
        <v/>
      </c>
      <c r="M3316" s="2">
        <f>IF(ISNUMBER(SEARCH("SEPARA",UPPER(C3316))),"NÃO","SIM")</f>
        <v/>
      </c>
      <c r="N3316" s="2">
        <f>IFERROR(H3316/K3316,0)</f>
        <v/>
      </c>
      <c r="O3316" s="2">
        <f>IF(M3316="NÃO","EXCLUÍDO",IF(N3316&lt;Premissas!$B$8,"&lt; 1,00",IF(N3316&lt;Premissas!$B$9,"1,00 – 1,19",IF(N3316&lt;Premissas!$B$10,"1,20 – 1,39",IF(N3316&lt;Premissas!$B$11,"1,40 – 1,59",IF(N3316&lt;Premissas!$B$12,"1,60 – 1,99","≥ 2,00"))))))</f>
        <v/>
      </c>
      <c r="P3316" s="5">
        <f>IF(OR(M3316="NÃO",N3316&lt;Premissas!$B$8),Premissas!$B$13,IF(N3316&lt;Premissas!$B$9,Premissas!$B$14,IF(N3316&lt;Premissas!$B$10,Premissas!$B$15,IF(N3316&lt;Premissas!$B$11,Premissas!$B$16,IF(N3316&lt;Premissas!$B$12,Premissas!$B$17,Premissas!$B$18)))))</f>
        <v/>
      </c>
      <c r="Q3316" s="5">
        <f>IFERROR(P3316/Premissas!$B$4,0)</f>
        <v/>
      </c>
    </row>
    <row r="3317">
      <c r="A3317" s="2" t="n">
        <v>8</v>
      </c>
      <c r="B3317" s="2" t="n">
        <v>1965</v>
      </c>
      <c r="C3317" s="2" t="inlineStr">
        <is>
          <t>SEPARACAO</t>
        </is>
      </c>
      <c r="D3317" s="2" t="inlineStr">
        <is>
          <t>5904765</t>
        </is>
      </c>
      <c r="E3317" s="2" t="inlineStr">
        <is>
          <t xml:space="preserve">NICOLAS OLIVEIRA </t>
        </is>
      </c>
      <c r="F3317" s="2" t="n">
        <v>417</v>
      </c>
      <c r="G3317" s="2" t="n">
        <v>10.55</v>
      </c>
      <c r="H3317" s="2" t="n">
        <v>40</v>
      </c>
      <c r="I3317" s="2" t="n">
        <v/>
      </c>
      <c r="J3317" s="2" t="inlineStr">
        <is>
          <t>GPA</t>
        </is>
      </c>
      <c r="K3317" s="2">
        <f>IF(I3317&lt;&gt;"",I3317,IFERROR(INDEX(Base!$I:$I,MATCH(1,(Base!$C:$C=C3317)*(Base!$I:$I&lt;&gt;""),0)),0))</f>
        <v/>
      </c>
      <c r="L3317" s="2">
        <f>IF(AND(I3317="",K3317&gt;0),"SIM","NÃO")</f>
        <v/>
      </c>
      <c r="M3317" s="2">
        <f>IF(ISNUMBER(SEARCH("SEPARA",UPPER(C3317))),"NÃO","SIM")</f>
        <v/>
      </c>
      <c r="N3317" s="2">
        <f>IFERROR(H3317/K3317,0)</f>
        <v/>
      </c>
      <c r="O3317" s="2">
        <f>IF(M3317="NÃO","EXCLUÍDO",IF(N3317&lt;Premissas!$B$8,"&lt; 1,00",IF(N3317&lt;Premissas!$B$9,"1,00 – 1,19",IF(N3317&lt;Premissas!$B$10,"1,20 – 1,39",IF(N3317&lt;Premissas!$B$11,"1,40 – 1,59",IF(N3317&lt;Premissas!$B$12,"1,60 – 1,99","≥ 2,00"))))))</f>
        <v/>
      </c>
      <c r="P3317" s="5">
        <f>IF(OR(M3317="NÃO",N3317&lt;Premissas!$B$8),Premissas!$B$13,IF(N3317&lt;Premissas!$B$9,Premissas!$B$14,IF(N3317&lt;Premissas!$B$10,Premissas!$B$15,IF(N3317&lt;Premissas!$B$11,Premissas!$B$16,IF(N3317&lt;Premissas!$B$12,Premissas!$B$17,Premissas!$B$18)))))</f>
        <v/>
      </c>
      <c r="Q3317" s="5">
        <f>IFERROR(P3317/Premissas!$B$4,0)</f>
        <v/>
      </c>
    </row>
    <row r="3318">
      <c r="A3318" s="2" t="n">
        <v>8</v>
      </c>
      <c r="B3318" s="2" t="n">
        <v>1965</v>
      </c>
      <c r="C3318" s="2" t="inlineStr">
        <is>
          <t>SEPARACAO</t>
        </is>
      </c>
      <c r="D3318" s="2" t="inlineStr">
        <is>
          <t>5904919</t>
        </is>
      </c>
      <c r="E3318" s="2" t="inlineStr">
        <is>
          <t>DAIANE CRISTINA</t>
        </is>
      </c>
      <c r="F3318" s="2" t="n">
        <v>446</v>
      </c>
      <c r="G3318" s="2" t="n">
        <v>11.71</v>
      </c>
      <c r="H3318" s="2" t="n">
        <v>38</v>
      </c>
      <c r="I3318" s="2" t="n">
        <v/>
      </c>
      <c r="J3318" s="2" t="inlineStr">
        <is>
          <t>GPA</t>
        </is>
      </c>
      <c r="K3318" s="2">
        <f>IF(I3318&lt;&gt;"",I3318,IFERROR(INDEX(Base!$I:$I,MATCH(1,(Base!$C:$C=C3318)*(Base!$I:$I&lt;&gt;""),0)),0))</f>
        <v/>
      </c>
      <c r="L3318" s="2">
        <f>IF(AND(I3318="",K3318&gt;0),"SIM","NÃO")</f>
        <v/>
      </c>
      <c r="M3318" s="2">
        <f>IF(ISNUMBER(SEARCH("SEPARA",UPPER(C3318))),"NÃO","SIM")</f>
        <v/>
      </c>
      <c r="N3318" s="2">
        <f>IFERROR(H3318/K3318,0)</f>
        <v/>
      </c>
      <c r="O3318" s="2">
        <f>IF(M3318="NÃO","EXCLUÍDO",IF(N3318&lt;Premissas!$B$8,"&lt; 1,00",IF(N3318&lt;Premissas!$B$9,"1,00 – 1,19",IF(N3318&lt;Premissas!$B$10,"1,20 – 1,39",IF(N3318&lt;Premissas!$B$11,"1,40 – 1,59",IF(N3318&lt;Premissas!$B$12,"1,60 – 1,99","≥ 2,00"))))))</f>
        <v/>
      </c>
      <c r="P3318" s="5">
        <f>IF(OR(M3318="NÃO",N3318&lt;Premissas!$B$8),Premissas!$B$13,IF(N3318&lt;Premissas!$B$9,Premissas!$B$14,IF(N3318&lt;Premissas!$B$10,Premissas!$B$15,IF(N3318&lt;Premissas!$B$11,Premissas!$B$16,IF(N3318&lt;Premissas!$B$12,Premissas!$B$17,Premissas!$B$18)))))</f>
        <v/>
      </c>
      <c r="Q3318" s="5">
        <f>IFERROR(P3318/Premissas!$B$4,0)</f>
        <v/>
      </c>
    </row>
    <row r="3319">
      <c r="A3319" s="2" t="n">
        <v>8</v>
      </c>
      <c r="B3319" s="2" t="n">
        <v>1965</v>
      </c>
      <c r="C3319" s="2" t="inlineStr">
        <is>
          <t>CARREGAMENTO</t>
        </is>
      </c>
      <c r="D3319" s="2" t="inlineStr">
        <is>
          <t>590764</t>
        </is>
      </c>
      <c r="E3319" s="2" t="inlineStr">
        <is>
          <t>Walber Gleithon Bezerra Da Silva</t>
        </is>
      </c>
      <c r="F3319" s="2" t="n">
        <v>1304</v>
      </c>
      <c r="G3319" s="2" t="n">
        <v>59.19</v>
      </c>
      <c r="H3319" s="2" t="n">
        <v>22</v>
      </c>
      <c r="I3319" s="2" t="n">
        <v>0</v>
      </c>
      <c r="J3319" s="2" t="inlineStr">
        <is>
          <t>GPA</t>
        </is>
      </c>
      <c r="K3319" s="2">
        <f>IF(I3319&lt;&gt;"",I3319,IFERROR(INDEX(Base!$I:$I,MATCH(1,(Base!$C:$C=C3319)*(Base!$I:$I&lt;&gt;""),0)),0))</f>
        <v/>
      </c>
      <c r="L3319" s="2">
        <f>IF(AND(I3319="",K3319&gt;0),"SIM","NÃO")</f>
        <v/>
      </c>
      <c r="M3319" s="2">
        <f>IF(ISNUMBER(SEARCH("SEPARA",UPPER(C3319))),"NÃO","SIM")</f>
        <v/>
      </c>
      <c r="N3319" s="2">
        <f>IFERROR(H3319/K3319,0)</f>
        <v/>
      </c>
      <c r="O3319" s="2">
        <f>IF(M3319="NÃO","EXCLUÍDO",IF(N3319&lt;Premissas!$B$8,"&lt; 1,00",IF(N3319&lt;Premissas!$B$9,"1,00 – 1,19",IF(N3319&lt;Premissas!$B$10,"1,20 – 1,39",IF(N3319&lt;Premissas!$B$11,"1,40 – 1,59",IF(N3319&lt;Premissas!$B$12,"1,60 – 1,99","≥ 2,00"))))))</f>
        <v/>
      </c>
      <c r="P3319" s="5">
        <f>IF(OR(M3319="NÃO",N3319&lt;Premissas!$B$8),Premissas!$B$13,IF(N3319&lt;Premissas!$B$9,Premissas!$B$14,IF(N3319&lt;Premissas!$B$10,Premissas!$B$15,IF(N3319&lt;Premissas!$B$11,Premissas!$B$16,IF(N3319&lt;Premissas!$B$12,Premissas!$B$17,Premissas!$B$18)))))</f>
        <v/>
      </c>
      <c r="Q3319" s="5">
        <f>IFERROR(P3319/Premissas!$B$4,0)</f>
        <v/>
      </c>
    </row>
    <row r="3320">
      <c r="A3320" s="2" t="n">
        <v>8</v>
      </c>
      <c r="B3320" s="2" t="n">
        <v>1965</v>
      </c>
      <c r="C3320" s="2" t="inlineStr">
        <is>
          <t>PUXADA RECEB</t>
        </is>
      </c>
      <c r="D3320" s="2" t="inlineStr">
        <is>
          <t>5913543</t>
        </is>
      </c>
      <c r="E3320" s="2" t="inlineStr">
        <is>
          <t>Beatriz Campos De Souza</t>
        </is>
      </c>
      <c r="F3320" s="2" t="n">
        <v>2614</v>
      </c>
      <c r="G3320" s="2" t="n">
        <v>110.32</v>
      </c>
      <c r="H3320" s="2" t="n">
        <v>24</v>
      </c>
      <c r="I3320" s="2" t="n">
        <v>0</v>
      </c>
      <c r="J3320" s="2" t="inlineStr">
        <is>
          <t>GPA</t>
        </is>
      </c>
      <c r="K3320" s="2">
        <f>IF(I3320&lt;&gt;"",I3320,IFERROR(INDEX(Base!$I:$I,MATCH(1,(Base!$C:$C=C3320)*(Base!$I:$I&lt;&gt;""),0)),0))</f>
        <v/>
      </c>
      <c r="L3320" s="2">
        <f>IF(AND(I3320="",K3320&gt;0),"SIM","NÃO")</f>
        <v/>
      </c>
      <c r="M3320" s="2">
        <f>IF(ISNUMBER(SEARCH("SEPARA",UPPER(C3320))),"NÃO","SIM")</f>
        <v/>
      </c>
      <c r="N3320" s="2">
        <f>IFERROR(H3320/K3320,0)</f>
        <v/>
      </c>
      <c r="O3320" s="2">
        <f>IF(M3320="NÃO","EXCLUÍDO",IF(N3320&lt;Premissas!$B$8,"&lt; 1,00",IF(N3320&lt;Premissas!$B$9,"1,00 – 1,19",IF(N3320&lt;Premissas!$B$10,"1,20 – 1,39",IF(N3320&lt;Premissas!$B$11,"1,40 – 1,59",IF(N3320&lt;Premissas!$B$12,"1,60 – 1,99","≥ 2,00"))))))</f>
        <v/>
      </c>
      <c r="P3320" s="5">
        <f>IF(OR(M3320="NÃO",N3320&lt;Premissas!$B$8),Premissas!$B$13,IF(N3320&lt;Premissas!$B$9,Premissas!$B$14,IF(N3320&lt;Premissas!$B$10,Premissas!$B$15,IF(N3320&lt;Premissas!$B$11,Premissas!$B$16,IF(N3320&lt;Premissas!$B$12,Premissas!$B$17,Premissas!$B$18)))))</f>
        <v/>
      </c>
      <c r="Q3320" s="5">
        <f>IFERROR(P3320/Premissas!$B$4,0)</f>
        <v/>
      </c>
    </row>
    <row r="3321">
      <c r="A3321" s="2" t="n">
        <v>8</v>
      </c>
      <c r="B3321" s="2" t="n">
        <v>1965</v>
      </c>
      <c r="C3321" s="2" t="inlineStr">
        <is>
          <t>SEPARACAO</t>
        </is>
      </c>
      <c r="D3321" s="2" t="inlineStr">
        <is>
          <t>5913543</t>
        </is>
      </c>
      <c r="E3321" s="2" t="inlineStr">
        <is>
          <t>Beatriz Campos De Souza</t>
        </is>
      </c>
      <c r="F3321" s="2" t="n">
        <v>250</v>
      </c>
      <c r="G3321" s="2" t="n">
        <v>4.12</v>
      </c>
      <c r="H3321" s="2" t="n">
        <v>61</v>
      </c>
      <c r="I3321" s="2" t="n">
        <v/>
      </c>
      <c r="J3321" s="2" t="inlineStr">
        <is>
          <t>GPA</t>
        </is>
      </c>
      <c r="K3321" s="2">
        <f>IF(I3321&lt;&gt;"",I3321,IFERROR(INDEX(Base!$I:$I,MATCH(1,(Base!$C:$C=C3321)*(Base!$I:$I&lt;&gt;""),0)),0))</f>
        <v/>
      </c>
      <c r="L3321" s="2">
        <f>IF(AND(I3321="",K3321&gt;0),"SIM","NÃO")</f>
        <v/>
      </c>
      <c r="M3321" s="2">
        <f>IF(ISNUMBER(SEARCH("SEPARA",UPPER(C3321))),"NÃO","SIM")</f>
        <v/>
      </c>
      <c r="N3321" s="2">
        <f>IFERROR(H3321/K3321,0)</f>
        <v/>
      </c>
      <c r="O3321" s="2">
        <f>IF(M3321="NÃO","EXCLUÍDO",IF(N3321&lt;Premissas!$B$8,"&lt; 1,00",IF(N3321&lt;Premissas!$B$9,"1,00 – 1,19",IF(N3321&lt;Premissas!$B$10,"1,20 – 1,39",IF(N3321&lt;Premissas!$B$11,"1,40 – 1,59",IF(N3321&lt;Premissas!$B$12,"1,60 – 1,99","≥ 2,00"))))))</f>
        <v/>
      </c>
      <c r="P3321" s="5">
        <f>IF(OR(M3321="NÃO",N3321&lt;Premissas!$B$8),Premissas!$B$13,IF(N3321&lt;Premissas!$B$9,Premissas!$B$14,IF(N3321&lt;Premissas!$B$10,Premissas!$B$15,IF(N3321&lt;Premissas!$B$11,Premissas!$B$16,IF(N3321&lt;Premissas!$B$12,Premissas!$B$17,Premissas!$B$18)))))</f>
        <v/>
      </c>
      <c r="Q3321" s="5">
        <f>IFERROR(P3321/Premissas!$B$4,0)</f>
        <v/>
      </c>
    </row>
    <row r="3322">
      <c r="A3322" s="2" t="n">
        <v>8</v>
      </c>
      <c r="B3322" s="2" t="n">
        <v>1965</v>
      </c>
      <c r="C3322" s="2" t="inlineStr">
        <is>
          <t>SEPARACAO</t>
        </is>
      </c>
      <c r="D3322" s="2" t="inlineStr">
        <is>
          <t>5918391</t>
        </is>
      </c>
      <c r="E3322" s="2" t="inlineStr">
        <is>
          <t>Maxwel Pereira</t>
        </is>
      </c>
      <c r="F3322" s="2" t="n">
        <v>183</v>
      </c>
      <c r="G3322" s="2" t="n">
        <v>3.48</v>
      </c>
      <c r="H3322" s="2" t="n">
        <v>53</v>
      </c>
      <c r="I3322" s="2" t="n">
        <v/>
      </c>
      <c r="J3322" s="2" t="inlineStr">
        <is>
          <t>GPA</t>
        </is>
      </c>
      <c r="K3322" s="2">
        <f>IF(I3322&lt;&gt;"",I3322,IFERROR(INDEX(Base!$I:$I,MATCH(1,(Base!$C:$C=C3322)*(Base!$I:$I&lt;&gt;""),0)),0))</f>
        <v/>
      </c>
      <c r="L3322" s="2">
        <f>IF(AND(I3322="",K3322&gt;0),"SIM","NÃO")</f>
        <v/>
      </c>
      <c r="M3322" s="2">
        <f>IF(ISNUMBER(SEARCH("SEPARA",UPPER(C3322))),"NÃO","SIM")</f>
        <v/>
      </c>
      <c r="N3322" s="2">
        <f>IFERROR(H3322/K3322,0)</f>
        <v/>
      </c>
      <c r="O3322" s="2">
        <f>IF(M3322="NÃO","EXCLUÍDO",IF(N3322&lt;Premissas!$B$8,"&lt; 1,00",IF(N3322&lt;Premissas!$B$9,"1,00 – 1,19",IF(N3322&lt;Premissas!$B$10,"1,20 – 1,39",IF(N3322&lt;Premissas!$B$11,"1,40 – 1,59",IF(N3322&lt;Premissas!$B$12,"1,60 – 1,99","≥ 2,00"))))))</f>
        <v/>
      </c>
      <c r="P3322" s="5">
        <f>IF(OR(M3322="NÃO",N3322&lt;Premissas!$B$8),Premissas!$B$13,IF(N3322&lt;Premissas!$B$9,Premissas!$B$14,IF(N3322&lt;Premissas!$B$10,Premissas!$B$15,IF(N3322&lt;Premissas!$B$11,Premissas!$B$16,IF(N3322&lt;Premissas!$B$12,Premissas!$B$17,Premissas!$B$18)))))</f>
        <v/>
      </c>
      <c r="Q3322" s="5">
        <f>IFERROR(P3322/Premissas!$B$4,0)</f>
        <v/>
      </c>
    </row>
    <row r="3323">
      <c r="A3323" s="2" t="n">
        <v>8</v>
      </c>
      <c r="B3323" s="2" t="n">
        <v>1965</v>
      </c>
      <c r="C3323" s="2" t="inlineStr">
        <is>
          <t>CARREGAMENTO</t>
        </is>
      </c>
      <c r="D3323" s="2" t="inlineStr">
        <is>
          <t>5919355</t>
        </is>
      </c>
      <c r="E3323" s="2" t="inlineStr">
        <is>
          <t>ISRAEL BRITTO</t>
        </is>
      </c>
      <c r="F3323" s="2" t="n">
        <v>4</v>
      </c>
      <c r="G3323" s="2" t="n">
        <v>0.02</v>
      </c>
      <c r="H3323" s="2" t="n">
        <v>200</v>
      </c>
      <c r="I3323" s="2" t="n">
        <v>0</v>
      </c>
      <c r="J3323" s="2" t="inlineStr">
        <is>
          <t>GPA</t>
        </is>
      </c>
      <c r="K3323" s="2">
        <f>IF(I3323&lt;&gt;"",I3323,IFERROR(INDEX(Base!$I:$I,MATCH(1,(Base!$C:$C=C3323)*(Base!$I:$I&lt;&gt;""),0)),0))</f>
        <v/>
      </c>
      <c r="L3323" s="2">
        <f>IF(AND(I3323="",K3323&gt;0),"SIM","NÃO")</f>
        <v/>
      </c>
      <c r="M3323" s="2">
        <f>IF(ISNUMBER(SEARCH("SEPARA",UPPER(C3323))),"NÃO","SIM")</f>
        <v/>
      </c>
      <c r="N3323" s="2">
        <f>IFERROR(H3323/K3323,0)</f>
        <v/>
      </c>
      <c r="O3323" s="2">
        <f>IF(M3323="NÃO","EXCLUÍDO",IF(N3323&lt;Premissas!$B$8,"&lt; 1,00",IF(N3323&lt;Premissas!$B$9,"1,00 – 1,19",IF(N3323&lt;Premissas!$B$10,"1,20 – 1,39",IF(N3323&lt;Premissas!$B$11,"1,40 – 1,59",IF(N3323&lt;Premissas!$B$12,"1,60 – 1,99","≥ 2,00"))))))</f>
        <v/>
      </c>
      <c r="P3323" s="5">
        <f>IF(OR(M3323="NÃO",N3323&lt;Premissas!$B$8),Premissas!$B$13,IF(N3323&lt;Premissas!$B$9,Premissas!$B$14,IF(N3323&lt;Premissas!$B$10,Premissas!$B$15,IF(N3323&lt;Premissas!$B$11,Premissas!$B$16,IF(N3323&lt;Premissas!$B$12,Premissas!$B$17,Premissas!$B$18)))))</f>
        <v/>
      </c>
      <c r="Q3323" s="5">
        <f>IFERROR(P3323/Premissas!$B$4,0)</f>
        <v/>
      </c>
    </row>
    <row r="3324">
      <c r="A3324" s="2" t="n">
        <v>8</v>
      </c>
      <c r="B3324" s="2" t="n">
        <v>1965</v>
      </c>
      <c r="C3324" s="2" t="inlineStr">
        <is>
          <t>RECEBIMENTO</t>
        </is>
      </c>
      <c r="D3324" s="2" t="inlineStr">
        <is>
          <t>5919355</t>
        </is>
      </c>
      <c r="E3324" s="2" t="inlineStr">
        <is>
          <t>ISRAEL BRITTO</t>
        </is>
      </c>
      <c r="F3324" s="2" t="n">
        <v>3333</v>
      </c>
      <c r="G3324" s="2" t="n">
        <v>33.02</v>
      </c>
      <c r="H3324" s="2" t="n">
        <v>101</v>
      </c>
      <c r="I3324" s="2" t="n">
        <v>0</v>
      </c>
      <c r="J3324" s="2" t="inlineStr">
        <is>
          <t>GPA</t>
        </is>
      </c>
      <c r="K3324" s="2">
        <f>IF(I3324&lt;&gt;"",I3324,IFERROR(INDEX(Base!$I:$I,MATCH(1,(Base!$C:$C=C3324)*(Base!$I:$I&lt;&gt;""),0)),0))</f>
        <v/>
      </c>
      <c r="L3324" s="2">
        <f>IF(AND(I3324="",K3324&gt;0),"SIM","NÃO")</f>
        <v/>
      </c>
      <c r="M3324" s="2">
        <f>IF(ISNUMBER(SEARCH("SEPARA",UPPER(C3324))),"NÃO","SIM")</f>
        <v/>
      </c>
      <c r="N3324" s="2">
        <f>IFERROR(H3324/K3324,0)</f>
        <v/>
      </c>
      <c r="O3324" s="2">
        <f>IF(M3324="NÃO","EXCLUÍDO",IF(N3324&lt;Premissas!$B$8,"&lt; 1,00",IF(N3324&lt;Premissas!$B$9,"1,00 – 1,19",IF(N3324&lt;Premissas!$B$10,"1,20 – 1,39",IF(N3324&lt;Premissas!$B$11,"1,40 – 1,59",IF(N3324&lt;Premissas!$B$12,"1,60 – 1,99","≥ 2,00"))))))</f>
        <v/>
      </c>
      <c r="P3324" s="5">
        <f>IF(OR(M3324="NÃO",N3324&lt;Premissas!$B$8),Premissas!$B$13,IF(N3324&lt;Premissas!$B$9,Premissas!$B$14,IF(N3324&lt;Premissas!$B$10,Premissas!$B$15,IF(N3324&lt;Premissas!$B$11,Premissas!$B$16,IF(N3324&lt;Premissas!$B$12,Premissas!$B$17,Premissas!$B$18)))))</f>
        <v/>
      </c>
      <c r="Q3324" s="5">
        <f>IFERROR(P3324/Premissas!$B$4,0)</f>
        <v/>
      </c>
    </row>
    <row r="3325">
      <c r="A3325" s="2" t="n">
        <v>8</v>
      </c>
      <c r="B3325" s="2" t="n">
        <v>1965</v>
      </c>
      <c r="C3325" s="2" t="inlineStr">
        <is>
          <t>SEPARACAO</t>
        </is>
      </c>
      <c r="D3325" s="2" t="inlineStr">
        <is>
          <t>5919355</t>
        </is>
      </c>
      <c r="E3325" s="2" t="inlineStr">
        <is>
          <t>ISRAEL BRITTO</t>
        </is>
      </c>
      <c r="F3325" s="2" t="n">
        <v>812</v>
      </c>
      <c r="G3325" s="2" t="n">
        <v>3.15</v>
      </c>
      <c r="H3325" s="2" t="n">
        <v>258</v>
      </c>
      <c r="I3325" s="2" t="n">
        <v/>
      </c>
      <c r="J3325" s="2" t="inlineStr">
        <is>
          <t>GPA</t>
        </is>
      </c>
      <c r="K3325" s="2">
        <f>IF(I3325&lt;&gt;"",I3325,IFERROR(INDEX(Base!$I:$I,MATCH(1,(Base!$C:$C=C3325)*(Base!$I:$I&lt;&gt;""),0)),0))</f>
        <v/>
      </c>
      <c r="L3325" s="2">
        <f>IF(AND(I3325="",K3325&gt;0),"SIM","NÃO")</f>
        <v/>
      </c>
      <c r="M3325" s="2">
        <f>IF(ISNUMBER(SEARCH("SEPARA",UPPER(C3325))),"NÃO","SIM")</f>
        <v/>
      </c>
      <c r="N3325" s="2">
        <f>IFERROR(H3325/K3325,0)</f>
        <v/>
      </c>
      <c r="O3325" s="2">
        <f>IF(M3325="NÃO","EXCLUÍDO",IF(N3325&lt;Premissas!$B$8,"&lt; 1,00",IF(N3325&lt;Premissas!$B$9,"1,00 – 1,19",IF(N3325&lt;Premissas!$B$10,"1,20 – 1,39",IF(N3325&lt;Premissas!$B$11,"1,40 – 1,59",IF(N3325&lt;Premissas!$B$12,"1,60 – 1,99","≥ 2,00"))))))</f>
        <v/>
      </c>
      <c r="P3325" s="5">
        <f>IF(OR(M3325="NÃO",N3325&lt;Premissas!$B$8),Premissas!$B$13,IF(N3325&lt;Premissas!$B$9,Premissas!$B$14,IF(N3325&lt;Premissas!$B$10,Premissas!$B$15,IF(N3325&lt;Premissas!$B$11,Premissas!$B$16,IF(N3325&lt;Premissas!$B$12,Premissas!$B$17,Premissas!$B$18)))))</f>
        <v/>
      </c>
      <c r="Q3325" s="5">
        <f>IFERROR(P3325/Premissas!$B$4,0)</f>
        <v/>
      </c>
    </row>
    <row r="3326">
      <c r="A3326" s="2" t="n">
        <v>8</v>
      </c>
      <c r="B3326" s="2" t="n">
        <v>1965</v>
      </c>
      <c r="C3326" s="2" t="inlineStr">
        <is>
          <t>SEPARACAO</t>
        </is>
      </c>
      <c r="D3326" s="2" t="inlineStr">
        <is>
          <t>5919746</t>
        </is>
      </c>
      <c r="E3326" s="2" t="inlineStr">
        <is>
          <t>Guilherme Bezerra De Farias</t>
        </is>
      </c>
      <c r="F3326" s="2" t="n">
        <v>185</v>
      </c>
      <c r="G3326" s="2" t="n">
        <v>6.05</v>
      </c>
      <c r="H3326" s="2" t="n">
        <v>31</v>
      </c>
      <c r="I3326" s="2" t="n">
        <v/>
      </c>
      <c r="J3326" s="2" t="inlineStr">
        <is>
          <t>GPA</t>
        </is>
      </c>
      <c r="K3326" s="2">
        <f>IF(I3326&lt;&gt;"",I3326,IFERROR(INDEX(Base!$I:$I,MATCH(1,(Base!$C:$C=C3326)*(Base!$I:$I&lt;&gt;""),0)),0))</f>
        <v/>
      </c>
      <c r="L3326" s="2">
        <f>IF(AND(I3326="",K3326&gt;0),"SIM","NÃO")</f>
        <v/>
      </c>
      <c r="M3326" s="2">
        <f>IF(ISNUMBER(SEARCH("SEPARA",UPPER(C3326))),"NÃO","SIM")</f>
        <v/>
      </c>
      <c r="N3326" s="2">
        <f>IFERROR(H3326/K3326,0)</f>
        <v/>
      </c>
      <c r="O3326" s="2">
        <f>IF(M3326="NÃO","EXCLUÍDO",IF(N3326&lt;Premissas!$B$8,"&lt; 1,00",IF(N3326&lt;Premissas!$B$9,"1,00 – 1,19",IF(N3326&lt;Premissas!$B$10,"1,20 – 1,39",IF(N3326&lt;Premissas!$B$11,"1,40 – 1,59",IF(N3326&lt;Premissas!$B$12,"1,60 – 1,99","≥ 2,00"))))))</f>
        <v/>
      </c>
      <c r="P3326" s="5">
        <f>IF(OR(M3326="NÃO",N3326&lt;Premissas!$B$8),Premissas!$B$13,IF(N3326&lt;Premissas!$B$9,Premissas!$B$14,IF(N3326&lt;Premissas!$B$10,Premissas!$B$15,IF(N3326&lt;Premissas!$B$11,Premissas!$B$16,IF(N3326&lt;Premissas!$B$12,Premissas!$B$17,Premissas!$B$18)))))</f>
        <v/>
      </c>
      <c r="Q3326" s="5">
        <f>IFERROR(P3326/Premissas!$B$4,0)</f>
        <v/>
      </c>
    </row>
    <row r="3327">
      <c r="A3327" s="2" t="n">
        <v>8</v>
      </c>
      <c r="B3327" s="2" t="n">
        <v>1965</v>
      </c>
      <c r="C3327" s="2" t="inlineStr">
        <is>
          <t>SEPARACAO</t>
        </is>
      </c>
      <c r="D3327" s="2" t="inlineStr">
        <is>
          <t>5922216</t>
        </is>
      </c>
      <c r="E3327" s="2" t="inlineStr">
        <is>
          <t>Thiago Batista Alvares Paulino</t>
        </is>
      </c>
      <c r="F3327" s="2" t="n">
        <v>2465</v>
      </c>
      <c r="G3327" s="2" t="n">
        <v>108.18</v>
      </c>
      <c r="H3327" s="2" t="n">
        <v>23</v>
      </c>
      <c r="I3327" s="2" t="n">
        <v/>
      </c>
      <c r="J3327" s="2" t="inlineStr">
        <is>
          <t>GPA</t>
        </is>
      </c>
      <c r="K3327" s="2">
        <f>IF(I3327&lt;&gt;"",I3327,IFERROR(INDEX(Base!$I:$I,MATCH(1,(Base!$C:$C=C3327)*(Base!$I:$I&lt;&gt;""),0)),0))</f>
        <v/>
      </c>
      <c r="L3327" s="2">
        <f>IF(AND(I3327="",K3327&gt;0),"SIM","NÃO")</f>
        <v/>
      </c>
      <c r="M3327" s="2">
        <f>IF(ISNUMBER(SEARCH("SEPARA",UPPER(C3327))),"NÃO","SIM")</f>
        <v/>
      </c>
      <c r="N3327" s="2">
        <f>IFERROR(H3327/K3327,0)</f>
        <v/>
      </c>
      <c r="O3327" s="2">
        <f>IF(M3327="NÃO","EXCLUÍDO",IF(N3327&lt;Premissas!$B$8,"&lt; 1,00",IF(N3327&lt;Premissas!$B$9,"1,00 – 1,19",IF(N3327&lt;Premissas!$B$10,"1,20 – 1,39",IF(N3327&lt;Premissas!$B$11,"1,40 – 1,59",IF(N3327&lt;Premissas!$B$12,"1,60 – 1,99","≥ 2,00"))))))</f>
        <v/>
      </c>
      <c r="P3327" s="5">
        <f>IF(OR(M3327="NÃO",N3327&lt;Premissas!$B$8),Premissas!$B$13,IF(N3327&lt;Premissas!$B$9,Premissas!$B$14,IF(N3327&lt;Premissas!$B$10,Premissas!$B$15,IF(N3327&lt;Premissas!$B$11,Premissas!$B$16,IF(N3327&lt;Premissas!$B$12,Premissas!$B$17,Premissas!$B$18)))))</f>
        <v/>
      </c>
      <c r="Q3327" s="5">
        <f>IFERROR(P3327/Premissas!$B$4,0)</f>
        <v/>
      </c>
    </row>
    <row r="3328">
      <c r="A3328" s="2" t="n">
        <v>8</v>
      </c>
      <c r="B3328" s="2" t="n">
        <v>1965</v>
      </c>
      <c r="C3328" s="2" t="inlineStr">
        <is>
          <t>PUXADA RECEB</t>
        </is>
      </c>
      <c r="D3328" s="2" t="inlineStr">
        <is>
          <t>5926017</t>
        </is>
      </c>
      <c r="E3328" s="2" t="inlineStr">
        <is>
          <t>Gustavo Rodrigues De Farias</t>
        </is>
      </c>
      <c r="F3328" s="2" t="n">
        <v>229</v>
      </c>
      <c r="G3328" s="2" t="n">
        <v>18.22</v>
      </c>
      <c r="H3328" s="2" t="n">
        <v>13</v>
      </c>
      <c r="I3328" s="2" t="n">
        <v>0</v>
      </c>
      <c r="J3328" s="2" t="inlineStr">
        <is>
          <t>GPA</t>
        </is>
      </c>
      <c r="K3328" s="2">
        <f>IF(I3328&lt;&gt;"",I3328,IFERROR(INDEX(Base!$I:$I,MATCH(1,(Base!$C:$C=C3328)*(Base!$I:$I&lt;&gt;""),0)),0))</f>
        <v/>
      </c>
      <c r="L3328" s="2">
        <f>IF(AND(I3328="",K3328&gt;0),"SIM","NÃO")</f>
        <v/>
      </c>
      <c r="M3328" s="2">
        <f>IF(ISNUMBER(SEARCH("SEPARA",UPPER(C3328))),"NÃO","SIM")</f>
        <v/>
      </c>
      <c r="N3328" s="2">
        <f>IFERROR(H3328/K3328,0)</f>
        <v/>
      </c>
      <c r="O3328" s="2">
        <f>IF(M3328="NÃO","EXCLUÍDO",IF(N3328&lt;Premissas!$B$8,"&lt; 1,00",IF(N3328&lt;Premissas!$B$9,"1,00 – 1,19",IF(N3328&lt;Premissas!$B$10,"1,20 – 1,39",IF(N3328&lt;Premissas!$B$11,"1,40 – 1,59",IF(N3328&lt;Premissas!$B$12,"1,60 – 1,99","≥ 2,00"))))))</f>
        <v/>
      </c>
      <c r="P3328" s="5">
        <f>IF(OR(M3328="NÃO",N3328&lt;Premissas!$B$8),Premissas!$B$13,IF(N3328&lt;Premissas!$B$9,Premissas!$B$14,IF(N3328&lt;Premissas!$B$10,Premissas!$B$15,IF(N3328&lt;Premissas!$B$11,Premissas!$B$16,IF(N3328&lt;Premissas!$B$12,Premissas!$B$17,Premissas!$B$18)))))</f>
        <v/>
      </c>
      <c r="Q3328" s="5">
        <f>IFERROR(P3328/Premissas!$B$4,0)</f>
        <v/>
      </c>
    </row>
    <row r="3329">
      <c r="A3329" s="2" t="n">
        <v>8</v>
      </c>
      <c r="B3329" s="2" t="n">
        <v>1965</v>
      </c>
      <c r="C3329" s="2" t="inlineStr">
        <is>
          <t>SEPARACAO</t>
        </is>
      </c>
      <c r="D3329" s="2" t="inlineStr">
        <is>
          <t>5926017</t>
        </is>
      </c>
      <c r="E3329" s="2" t="inlineStr">
        <is>
          <t>Gustavo Rodrigues De Farias</t>
        </is>
      </c>
      <c r="F3329" s="2" t="n">
        <v>5856</v>
      </c>
      <c r="G3329" s="2" t="n">
        <v>105.12</v>
      </c>
      <c r="H3329" s="2" t="n">
        <v>56</v>
      </c>
      <c r="I3329" s="2" t="n">
        <v/>
      </c>
      <c r="J3329" s="2" t="inlineStr">
        <is>
          <t>GPA</t>
        </is>
      </c>
      <c r="K3329" s="2">
        <f>IF(I3329&lt;&gt;"",I3329,IFERROR(INDEX(Base!$I:$I,MATCH(1,(Base!$C:$C=C3329)*(Base!$I:$I&lt;&gt;""),0)),0))</f>
        <v/>
      </c>
      <c r="L3329" s="2">
        <f>IF(AND(I3329="",K3329&gt;0),"SIM","NÃO")</f>
        <v/>
      </c>
      <c r="M3329" s="2">
        <f>IF(ISNUMBER(SEARCH("SEPARA",UPPER(C3329))),"NÃO","SIM")</f>
        <v/>
      </c>
      <c r="N3329" s="2">
        <f>IFERROR(H3329/K3329,0)</f>
        <v/>
      </c>
      <c r="O3329" s="2">
        <f>IF(M3329="NÃO","EXCLUÍDO",IF(N3329&lt;Premissas!$B$8,"&lt; 1,00",IF(N3329&lt;Premissas!$B$9,"1,00 – 1,19",IF(N3329&lt;Premissas!$B$10,"1,20 – 1,39",IF(N3329&lt;Premissas!$B$11,"1,40 – 1,59",IF(N3329&lt;Premissas!$B$12,"1,60 – 1,99","≥ 2,00"))))))</f>
        <v/>
      </c>
      <c r="P3329" s="5">
        <f>IF(OR(M3329="NÃO",N3329&lt;Premissas!$B$8),Premissas!$B$13,IF(N3329&lt;Premissas!$B$9,Premissas!$B$14,IF(N3329&lt;Premissas!$B$10,Premissas!$B$15,IF(N3329&lt;Premissas!$B$11,Premissas!$B$16,IF(N3329&lt;Premissas!$B$12,Premissas!$B$17,Premissas!$B$18)))))</f>
        <v/>
      </c>
      <c r="Q3329" s="5">
        <f>IFERROR(P3329/Premissas!$B$4,0)</f>
        <v/>
      </c>
    </row>
    <row r="3330">
      <c r="A3330" s="2" t="n">
        <v>8</v>
      </c>
      <c r="B3330" s="2" t="n">
        <v>1965</v>
      </c>
      <c r="C3330" s="2" t="inlineStr">
        <is>
          <t>SEPARACAO</t>
        </is>
      </c>
      <c r="D3330" s="2" t="inlineStr">
        <is>
          <t>5927234</t>
        </is>
      </c>
      <c r="E3330" s="2" t="inlineStr">
        <is>
          <t>Wilbert Augustin</t>
        </is>
      </c>
      <c r="F3330" s="2" t="n">
        <v>5696</v>
      </c>
      <c r="G3330" s="2" t="n">
        <v>114.32</v>
      </c>
      <c r="H3330" s="2" t="n">
        <v>50</v>
      </c>
      <c r="I3330" s="2" t="n">
        <v/>
      </c>
      <c r="J3330" s="2" t="inlineStr">
        <is>
          <t>GPA</t>
        </is>
      </c>
      <c r="K3330" s="2">
        <f>IF(I3330&lt;&gt;"",I3330,IFERROR(INDEX(Base!$I:$I,MATCH(1,(Base!$C:$C=C3330)*(Base!$I:$I&lt;&gt;""),0)),0))</f>
        <v/>
      </c>
      <c r="L3330" s="2">
        <f>IF(AND(I3330="",K3330&gt;0),"SIM","NÃO")</f>
        <v/>
      </c>
      <c r="M3330" s="2">
        <f>IF(ISNUMBER(SEARCH("SEPARA",UPPER(C3330))),"NÃO","SIM")</f>
        <v/>
      </c>
      <c r="N3330" s="2">
        <f>IFERROR(H3330/K3330,0)</f>
        <v/>
      </c>
      <c r="O3330" s="2">
        <f>IF(M3330="NÃO","EXCLUÍDO",IF(N3330&lt;Premissas!$B$8,"&lt; 1,00",IF(N3330&lt;Premissas!$B$9,"1,00 – 1,19",IF(N3330&lt;Premissas!$B$10,"1,20 – 1,39",IF(N3330&lt;Premissas!$B$11,"1,40 – 1,59",IF(N3330&lt;Premissas!$B$12,"1,60 – 1,99","≥ 2,00"))))))</f>
        <v/>
      </c>
      <c r="P3330" s="5">
        <f>IF(OR(M3330="NÃO",N3330&lt;Premissas!$B$8),Premissas!$B$13,IF(N3330&lt;Premissas!$B$9,Premissas!$B$14,IF(N3330&lt;Premissas!$B$10,Premissas!$B$15,IF(N3330&lt;Premissas!$B$11,Premissas!$B$16,IF(N3330&lt;Premissas!$B$12,Premissas!$B$17,Premissas!$B$18)))))</f>
        <v/>
      </c>
      <c r="Q3330" s="5">
        <f>IFERROR(P3330/Premissas!$B$4,0)</f>
        <v/>
      </c>
    </row>
    <row r="3331">
      <c r="A3331" s="2" t="n">
        <v>8</v>
      </c>
      <c r="B3331" s="2" t="n">
        <v>1965</v>
      </c>
      <c r="C3331" s="2" t="inlineStr">
        <is>
          <t>PUXADA RECEB</t>
        </is>
      </c>
      <c r="D3331" s="2" t="inlineStr">
        <is>
          <t>592760</t>
        </is>
      </c>
      <c r="E3331" s="2" t="inlineStr">
        <is>
          <t>Renato Lopes Da Rocha</t>
        </is>
      </c>
      <c r="F3331" s="2" t="n">
        <v>4</v>
      </c>
      <c r="G3331" s="2" t="n">
        <v>1.7</v>
      </c>
      <c r="H3331" s="2" t="n">
        <v>2</v>
      </c>
      <c r="I3331" s="2" t="n">
        <v>0</v>
      </c>
      <c r="J3331" s="2" t="inlineStr">
        <is>
          <t>GPA</t>
        </is>
      </c>
      <c r="K3331" s="2">
        <f>IF(I3331&lt;&gt;"",I3331,IFERROR(INDEX(Base!$I:$I,MATCH(1,(Base!$C:$C=C3331)*(Base!$I:$I&lt;&gt;""),0)),0))</f>
        <v/>
      </c>
      <c r="L3331" s="2">
        <f>IF(AND(I3331="",K3331&gt;0),"SIM","NÃO")</f>
        <v/>
      </c>
      <c r="M3331" s="2">
        <f>IF(ISNUMBER(SEARCH("SEPARA",UPPER(C3331))),"NÃO","SIM")</f>
        <v/>
      </c>
      <c r="N3331" s="2">
        <f>IFERROR(H3331/K3331,0)</f>
        <v/>
      </c>
      <c r="O3331" s="2">
        <f>IF(M3331="NÃO","EXCLUÍDO",IF(N3331&lt;Premissas!$B$8,"&lt; 1,00",IF(N3331&lt;Premissas!$B$9,"1,00 – 1,19",IF(N3331&lt;Premissas!$B$10,"1,20 – 1,39",IF(N3331&lt;Premissas!$B$11,"1,40 – 1,59",IF(N3331&lt;Premissas!$B$12,"1,60 – 1,99","≥ 2,00"))))))</f>
        <v/>
      </c>
      <c r="P3331" s="5">
        <f>IF(OR(M3331="NÃO",N3331&lt;Premissas!$B$8),Premissas!$B$13,IF(N3331&lt;Premissas!$B$9,Premissas!$B$14,IF(N3331&lt;Premissas!$B$10,Premissas!$B$15,IF(N3331&lt;Premissas!$B$11,Premissas!$B$16,IF(N3331&lt;Premissas!$B$12,Premissas!$B$17,Premissas!$B$18)))))</f>
        <v/>
      </c>
      <c r="Q3331" s="5">
        <f>IFERROR(P3331/Premissas!$B$4,0)</f>
        <v/>
      </c>
    </row>
    <row r="3332">
      <c r="A3332" s="2" t="n">
        <v>8</v>
      </c>
      <c r="B3332" s="2" t="n">
        <v>1965</v>
      </c>
      <c r="C3332" s="2" t="inlineStr">
        <is>
          <t>SEPARACAO</t>
        </is>
      </c>
      <c r="D3332" s="2" t="inlineStr">
        <is>
          <t>5927820</t>
        </is>
      </c>
      <c r="E3332" s="2" t="inlineStr">
        <is>
          <t>Alisson Rocha Vieira</t>
        </is>
      </c>
      <c r="F3332" s="2" t="n">
        <v>2114</v>
      </c>
      <c r="G3332" s="2" t="n">
        <v>31.34</v>
      </c>
      <c r="H3332" s="2" t="n">
        <v>67</v>
      </c>
      <c r="I3332" s="2" t="n">
        <v/>
      </c>
      <c r="J3332" s="2" t="inlineStr">
        <is>
          <t>GPA</t>
        </is>
      </c>
      <c r="K3332" s="2">
        <f>IF(I3332&lt;&gt;"",I3332,IFERROR(INDEX(Base!$I:$I,MATCH(1,(Base!$C:$C=C3332)*(Base!$I:$I&lt;&gt;""),0)),0))</f>
        <v/>
      </c>
      <c r="L3332" s="2">
        <f>IF(AND(I3332="",K3332&gt;0),"SIM","NÃO")</f>
        <v/>
      </c>
      <c r="M3332" s="2">
        <f>IF(ISNUMBER(SEARCH("SEPARA",UPPER(C3332))),"NÃO","SIM")</f>
        <v/>
      </c>
      <c r="N3332" s="2">
        <f>IFERROR(H3332/K3332,0)</f>
        <v/>
      </c>
      <c r="O3332" s="2">
        <f>IF(M3332="NÃO","EXCLUÍDO",IF(N3332&lt;Premissas!$B$8,"&lt; 1,00",IF(N3332&lt;Premissas!$B$9,"1,00 – 1,19",IF(N3332&lt;Premissas!$B$10,"1,20 – 1,39",IF(N3332&lt;Premissas!$B$11,"1,40 – 1,59",IF(N3332&lt;Premissas!$B$12,"1,60 – 1,99","≥ 2,00"))))))</f>
        <v/>
      </c>
      <c r="P3332" s="5">
        <f>IF(OR(M3332="NÃO",N3332&lt;Premissas!$B$8),Premissas!$B$13,IF(N3332&lt;Premissas!$B$9,Premissas!$B$14,IF(N3332&lt;Premissas!$B$10,Premissas!$B$15,IF(N3332&lt;Premissas!$B$11,Premissas!$B$16,IF(N3332&lt;Premissas!$B$12,Premissas!$B$17,Premissas!$B$18)))))</f>
        <v/>
      </c>
      <c r="Q3332" s="5">
        <f>IFERROR(P3332/Premissas!$B$4,0)</f>
        <v/>
      </c>
    </row>
    <row r="3333">
      <c r="A3333" s="2" t="n">
        <v>8</v>
      </c>
      <c r="B3333" s="2" t="n">
        <v>1965</v>
      </c>
      <c r="C3333" s="2" t="inlineStr">
        <is>
          <t>CARREGAMENTO</t>
        </is>
      </c>
      <c r="D3333" s="2" t="inlineStr">
        <is>
          <t>592865</t>
        </is>
      </c>
      <c r="E3333" s="2" t="inlineStr">
        <is>
          <t>Leandro De Jesus Pereira</t>
        </is>
      </c>
      <c r="F3333" s="2" t="n">
        <v>718</v>
      </c>
      <c r="G3333" s="2" t="n">
        <v>56.67</v>
      </c>
      <c r="H3333" s="2" t="n">
        <v>13</v>
      </c>
      <c r="I3333" s="2" t="n">
        <v>0</v>
      </c>
      <c r="J3333" s="2" t="inlineStr">
        <is>
          <t>GPA</t>
        </is>
      </c>
      <c r="K3333" s="2">
        <f>IF(I3333&lt;&gt;"",I3333,IFERROR(INDEX(Base!$I:$I,MATCH(1,(Base!$C:$C=C3333)*(Base!$I:$I&lt;&gt;""),0)),0))</f>
        <v/>
      </c>
      <c r="L3333" s="2">
        <f>IF(AND(I3333="",K3333&gt;0),"SIM","NÃO")</f>
        <v/>
      </c>
      <c r="M3333" s="2">
        <f>IF(ISNUMBER(SEARCH("SEPARA",UPPER(C3333))),"NÃO","SIM")</f>
        <v/>
      </c>
      <c r="N3333" s="2">
        <f>IFERROR(H3333/K3333,0)</f>
        <v/>
      </c>
      <c r="O3333" s="2">
        <f>IF(M3333="NÃO","EXCLUÍDO",IF(N3333&lt;Premissas!$B$8,"&lt; 1,00",IF(N3333&lt;Premissas!$B$9,"1,00 – 1,19",IF(N3333&lt;Premissas!$B$10,"1,20 – 1,39",IF(N3333&lt;Premissas!$B$11,"1,40 – 1,59",IF(N3333&lt;Premissas!$B$12,"1,60 – 1,99","≥ 2,00"))))))</f>
        <v/>
      </c>
      <c r="P3333" s="5">
        <f>IF(OR(M3333="NÃO",N3333&lt;Premissas!$B$8),Premissas!$B$13,IF(N3333&lt;Premissas!$B$9,Premissas!$B$14,IF(N3333&lt;Premissas!$B$10,Premissas!$B$15,IF(N3333&lt;Premissas!$B$11,Premissas!$B$16,IF(N3333&lt;Premissas!$B$12,Premissas!$B$17,Premissas!$B$18)))))</f>
        <v/>
      </c>
      <c r="Q3333" s="5">
        <f>IFERROR(P3333/Premissas!$B$4,0)</f>
        <v/>
      </c>
    </row>
    <row r="3334">
      <c r="A3334" s="2" t="n">
        <v>8</v>
      </c>
      <c r="B3334" s="2" t="n">
        <v>1965</v>
      </c>
      <c r="C3334" s="2" t="inlineStr">
        <is>
          <t>CARREGAMENTO</t>
        </is>
      </c>
      <c r="D3334" s="2" t="inlineStr">
        <is>
          <t>5929989</t>
        </is>
      </c>
      <c r="E3334" s="2" t="inlineStr">
        <is>
          <t>Deniel Lucas Matos Da Silva</t>
        </is>
      </c>
      <c r="F3334" s="2" t="n">
        <v>105</v>
      </c>
      <c r="G3334" s="2" t="n">
        <v>7.46</v>
      </c>
      <c r="H3334" s="2" t="n">
        <v>14</v>
      </c>
      <c r="I3334" s="2" t="n">
        <v>0</v>
      </c>
      <c r="J3334" s="2" t="inlineStr">
        <is>
          <t>GPA</t>
        </is>
      </c>
      <c r="K3334" s="2">
        <f>IF(I3334&lt;&gt;"",I3334,IFERROR(INDEX(Base!$I:$I,MATCH(1,(Base!$C:$C=C3334)*(Base!$I:$I&lt;&gt;""),0)),0))</f>
        <v/>
      </c>
      <c r="L3334" s="2">
        <f>IF(AND(I3334="",K3334&gt;0),"SIM","NÃO")</f>
        <v/>
      </c>
      <c r="M3334" s="2">
        <f>IF(ISNUMBER(SEARCH("SEPARA",UPPER(C3334))),"NÃO","SIM")</f>
        <v/>
      </c>
      <c r="N3334" s="2">
        <f>IFERROR(H3334/K3334,0)</f>
        <v/>
      </c>
      <c r="O3334" s="2">
        <f>IF(M3334="NÃO","EXCLUÍDO",IF(N3334&lt;Premissas!$B$8,"&lt; 1,00",IF(N3334&lt;Premissas!$B$9,"1,00 – 1,19",IF(N3334&lt;Premissas!$B$10,"1,20 – 1,39",IF(N3334&lt;Premissas!$B$11,"1,40 – 1,59",IF(N3334&lt;Premissas!$B$12,"1,60 – 1,99","≥ 2,00"))))))</f>
        <v/>
      </c>
      <c r="P3334" s="5">
        <f>IF(OR(M3334="NÃO",N3334&lt;Premissas!$B$8),Premissas!$B$13,IF(N3334&lt;Premissas!$B$9,Premissas!$B$14,IF(N3334&lt;Premissas!$B$10,Premissas!$B$15,IF(N3334&lt;Premissas!$B$11,Premissas!$B$16,IF(N3334&lt;Premissas!$B$12,Premissas!$B$17,Premissas!$B$18)))))</f>
        <v/>
      </c>
      <c r="Q3334" s="5">
        <f>IFERROR(P3334/Premissas!$B$4,0)</f>
        <v/>
      </c>
    </row>
    <row r="3335">
      <c r="A3335" s="2" t="n">
        <v>8</v>
      </c>
      <c r="B3335" s="2" t="n">
        <v>1965</v>
      </c>
      <c r="C3335" s="2" t="inlineStr">
        <is>
          <t>RECEBIMENTO</t>
        </is>
      </c>
      <c r="D3335" s="2" t="inlineStr">
        <is>
          <t>5929989</t>
        </is>
      </c>
      <c r="E3335" s="2" t="inlineStr">
        <is>
          <t>Deniel Lucas Matos Da Silva</t>
        </is>
      </c>
      <c r="F3335" s="2" t="n">
        <v>1275</v>
      </c>
      <c r="G3335" s="2" t="n">
        <v>17.07</v>
      </c>
      <c r="H3335" s="2" t="n">
        <v>75</v>
      </c>
      <c r="I3335" s="2" t="n">
        <v>0</v>
      </c>
      <c r="J3335" s="2" t="inlineStr">
        <is>
          <t>GPA</t>
        </is>
      </c>
      <c r="K3335" s="2">
        <f>IF(I3335&lt;&gt;"",I3335,IFERROR(INDEX(Base!$I:$I,MATCH(1,(Base!$C:$C=C3335)*(Base!$I:$I&lt;&gt;""),0)),0))</f>
        <v/>
      </c>
      <c r="L3335" s="2">
        <f>IF(AND(I3335="",K3335&gt;0),"SIM","NÃO")</f>
        <v/>
      </c>
      <c r="M3335" s="2">
        <f>IF(ISNUMBER(SEARCH("SEPARA",UPPER(C3335))),"NÃO","SIM")</f>
        <v/>
      </c>
      <c r="N3335" s="2">
        <f>IFERROR(H3335/K3335,0)</f>
        <v/>
      </c>
      <c r="O3335" s="2">
        <f>IF(M3335="NÃO","EXCLUÍDO",IF(N3335&lt;Premissas!$B$8,"&lt; 1,00",IF(N3335&lt;Premissas!$B$9,"1,00 – 1,19",IF(N3335&lt;Premissas!$B$10,"1,20 – 1,39",IF(N3335&lt;Premissas!$B$11,"1,40 – 1,59",IF(N3335&lt;Premissas!$B$12,"1,60 – 1,99","≥ 2,00"))))))</f>
        <v/>
      </c>
      <c r="P3335" s="5">
        <f>IF(OR(M3335="NÃO",N3335&lt;Premissas!$B$8),Premissas!$B$13,IF(N3335&lt;Premissas!$B$9,Premissas!$B$14,IF(N3335&lt;Premissas!$B$10,Premissas!$B$15,IF(N3335&lt;Premissas!$B$11,Premissas!$B$16,IF(N3335&lt;Premissas!$B$12,Premissas!$B$17,Premissas!$B$18)))))</f>
        <v/>
      </c>
      <c r="Q3335" s="5">
        <f>IFERROR(P3335/Premissas!$B$4,0)</f>
        <v/>
      </c>
    </row>
    <row r="3336">
      <c r="A3336" s="2" t="n">
        <v>8</v>
      </c>
      <c r="B3336" s="2" t="n">
        <v>1965</v>
      </c>
      <c r="C3336" s="2" t="inlineStr">
        <is>
          <t>SEPARACAO</t>
        </is>
      </c>
      <c r="D3336" s="2" t="inlineStr">
        <is>
          <t>5929989</t>
        </is>
      </c>
      <c r="E3336" s="2" t="inlineStr">
        <is>
          <t>Deniel Lucas Matos Da Silva</t>
        </is>
      </c>
      <c r="F3336" s="2" t="n">
        <v>414</v>
      </c>
      <c r="G3336" s="2" t="n">
        <v>6.55</v>
      </c>
      <c r="H3336" s="2" t="n">
        <v>63</v>
      </c>
      <c r="I3336" s="2" t="n">
        <v/>
      </c>
      <c r="J3336" s="2" t="inlineStr">
        <is>
          <t>GPA</t>
        </is>
      </c>
      <c r="K3336" s="2">
        <f>IF(I3336&lt;&gt;"",I3336,IFERROR(INDEX(Base!$I:$I,MATCH(1,(Base!$C:$C=C3336)*(Base!$I:$I&lt;&gt;""),0)),0))</f>
        <v/>
      </c>
      <c r="L3336" s="2">
        <f>IF(AND(I3336="",K3336&gt;0),"SIM","NÃO")</f>
        <v/>
      </c>
      <c r="M3336" s="2">
        <f>IF(ISNUMBER(SEARCH("SEPARA",UPPER(C3336))),"NÃO","SIM")</f>
        <v/>
      </c>
      <c r="N3336" s="2">
        <f>IFERROR(H3336/K3336,0)</f>
        <v/>
      </c>
      <c r="O3336" s="2">
        <f>IF(M3336="NÃO","EXCLUÍDO",IF(N3336&lt;Premissas!$B$8,"&lt; 1,00",IF(N3336&lt;Premissas!$B$9,"1,00 – 1,19",IF(N3336&lt;Premissas!$B$10,"1,20 – 1,39",IF(N3336&lt;Premissas!$B$11,"1,40 – 1,59",IF(N3336&lt;Premissas!$B$12,"1,60 – 1,99","≥ 2,00"))))))</f>
        <v/>
      </c>
      <c r="P3336" s="5">
        <f>IF(OR(M3336="NÃO",N3336&lt;Premissas!$B$8),Premissas!$B$13,IF(N3336&lt;Premissas!$B$9,Premissas!$B$14,IF(N3336&lt;Premissas!$B$10,Premissas!$B$15,IF(N3336&lt;Premissas!$B$11,Premissas!$B$16,IF(N3336&lt;Premissas!$B$12,Premissas!$B$17,Premissas!$B$18)))))</f>
        <v/>
      </c>
      <c r="Q3336" s="5">
        <f>IFERROR(P3336/Premissas!$B$4,0)</f>
        <v/>
      </c>
    </row>
    <row r="3337">
      <c r="A3337" s="2" t="n">
        <v>8</v>
      </c>
      <c r="B3337" s="2" t="n">
        <v>1965</v>
      </c>
      <c r="C3337" s="2" t="inlineStr">
        <is>
          <t>RECEBIMENTO</t>
        </is>
      </c>
      <c r="D3337" s="2" t="inlineStr">
        <is>
          <t>5931487</t>
        </is>
      </c>
      <c r="E3337" s="2" t="inlineStr">
        <is>
          <t>Pedro Henrique Barbosa Da Silva</t>
        </is>
      </c>
      <c r="F3337" s="2" t="n">
        <v>3</v>
      </c>
      <c r="G3337" s="2" t="n">
        <v>6.67</v>
      </c>
      <c r="H3337" s="2" t="n">
        <v>0</v>
      </c>
      <c r="I3337" s="2" t="n">
        <v>0</v>
      </c>
      <c r="J3337" s="2" t="inlineStr">
        <is>
          <t>GPA</t>
        </is>
      </c>
      <c r="K3337" s="2">
        <f>IF(I3337&lt;&gt;"",I3337,IFERROR(INDEX(Base!$I:$I,MATCH(1,(Base!$C:$C=C3337)*(Base!$I:$I&lt;&gt;""),0)),0))</f>
        <v/>
      </c>
      <c r="L3337" s="2">
        <f>IF(AND(I3337="",K3337&gt;0),"SIM","NÃO")</f>
        <v/>
      </c>
      <c r="M3337" s="2">
        <f>IF(ISNUMBER(SEARCH("SEPARA",UPPER(C3337))),"NÃO","SIM")</f>
        <v/>
      </c>
      <c r="N3337" s="2">
        <f>IFERROR(H3337/K3337,0)</f>
        <v/>
      </c>
      <c r="O3337" s="2">
        <f>IF(M3337="NÃO","EXCLUÍDO",IF(N3337&lt;Premissas!$B$8,"&lt; 1,00",IF(N3337&lt;Premissas!$B$9,"1,00 – 1,19",IF(N3337&lt;Premissas!$B$10,"1,20 – 1,39",IF(N3337&lt;Premissas!$B$11,"1,40 – 1,59",IF(N3337&lt;Premissas!$B$12,"1,60 – 1,99","≥ 2,00"))))))</f>
        <v/>
      </c>
      <c r="P3337" s="5">
        <f>IF(OR(M3337="NÃO",N3337&lt;Premissas!$B$8),Premissas!$B$13,IF(N3337&lt;Premissas!$B$9,Premissas!$B$14,IF(N3337&lt;Premissas!$B$10,Premissas!$B$15,IF(N3337&lt;Premissas!$B$11,Premissas!$B$16,IF(N3337&lt;Premissas!$B$12,Premissas!$B$17,Premissas!$B$18)))))</f>
        <v/>
      </c>
      <c r="Q3337" s="5">
        <f>IFERROR(P3337/Premissas!$B$4,0)</f>
        <v/>
      </c>
    </row>
    <row r="3338">
      <c r="A3338" s="2" t="n">
        <v>8</v>
      </c>
      <c r="B3338" s="2" t="n">
        <v>1965</v>
      </c>
      <c r="C3338" s="2" t="inlineStr">
        <is>
          <t>SEPARACAO</t>
        </is>
      </c>
      <c r="D3338" s="2" t="inlineStr">
        <is>
          <t>5931487</t>
        </is>
      </c>
      <c r="E3338" s="2" t="inlineStr">
        <is>
          <t>Pedro Henrique Barbosa Da Silva</t>
        </is>
      </c>
      <c r="F3338" s="2" t="n">
        <v>207</v>
      </c>
      <c r="G3338" s="2" t="n">
        <v>7.22</v>
      </c>
      <c r="H3338" s="2" t="n">
        <v>29</v>
      </c>
      <c r="I3338" s="2" t="n">
        <v/>
      </c>
      <c r="J3338" s="2" t="inlineStr">
        <is>
          <t>GPA</t>
        </is>
      </c>
      <c r="K3338" s="2">
        <f>IF(I3338&lt;&gt;"",I3338,IFERROR(INDEX(Base!$I:$I,MATCH(1,(Base!$C:$C=C3338)*(Base!$I:$I&lt;&gt;""),0)),0))</f>
        <v/>
      </c>
      <c r="L3338" s="2">
        <f>IF(AND(I3338="",K3338&gt;0),"SIM","NÃO")</f>
        <v/>
      </c>
      <c r="M3338" s="2">
        <f>IF(ISNUMBER(SEARCH("SEPARA",UPPER(C3338))),"NÃO","SIM")</f>
        <v/>
      </c>
      <c r="N3338" s="2">
        <f>IFERROR(H3338/K3338,0)</f>
        <v/>
      </c>
      <c r="O3338" s="2">
        <f>IF(M3338="NÃO","EXCLUÍDO",IF(N3338&lt;Premissas!$B$8,"&lt; 1,00",IF(N3338&lt;Premissas!$B$9,"1,00 – 1,19",IF(N3338&lt;Premissas!$B$10,"1,20 – 1,39",IF(N3338&lt;Premissas!$B$11,"1,40 – 1,59",IF(N3338&lt;Premissas!$B$12,"1,60 – 1,99","≥ 2,00"))))))</f>
        <v/>
      </c>
      <c r="P3338" s="5">
        <f>IF(OR(M3338="NÃO",N3338&lt;Premissas!$B$8),Premissas!$B$13,IF(N3338&lt;Premissas!$B$9,Premissas!$B$14,IF(N3338&lt;Premissas!$B$10,Premissas!$B$15,IF(N3338&lt;Premissas!$B$11,Premissas!$B$16,IF(N3338&lt;Premissas!$B$12,Premissas!$B$17,Premissas!$B$18)))))</f>
        <v/>
      </c>
      <c r="Q3338" s="5">
        <f>IFERROR(P3338/Premissas!$B$4,0)</f>
        <v/>
      </c>
    </row>
    <row r="3339">
      <c r="A3339" s="2" t="n">
        <v>8</v>
      </c>
      <c r="B3339" s="2" t="n">
        <v>1965</v>
      </c>
      <c r="C3339" s="2" t="inlineStr">
        <is>
          <t>SEPARACAO</t>
        </is>
      </c>
      <c r="D3339" s="2" t="inlineStr">
        <is>
          <t>5937671</t>
        </is>
      </c>
      <c r="E3339" s="2" t="inlineStr">
        <is>
          <t>Andre Reis Da Mata Rodrigues</t>
        </is>
      </c>
      <c r="F3339" s="2" t="n">
        <v>3637</v>
      </c>
      <c r="G3339" s="2" t="n">
        <v>55.23</v>
      </c>
      <c r="H3339" s="2" t="n">
        <v>66</v>
      </c>
      <c r="I3339" s="2" t="n">
        <v/>
      </c>
      <c r="J3339" s="2" t="inlineStr">
        <is>
          <t>GPA</t>
        </is>
      </c>
      <c r="K3339" s="2">
        <f>IF(I3339&lt;&gt;"",I3339,IFERROR(INDEX(Base!$I:$I,MATCH(1,(Base!$C:$C=C3339)*(Base!$I:$I&lt;&gt;""),0)),0))</f>
        <v/>
      </c>
      <c r="L3339" s="2">
        <f>IF(AND(I3339="",K3339&gt;0),"SIM","NÃO")</f>
        <v/>
      </c>
      <c r="M3339" s="2">
        <f>IF(ISNUMBER(SEARCH("SEPARA",UPPER(C3339))),"NÃO","SIM")</f>
        <v/>
      </c>
      <c r="N3339" s="2">
        <f>IFERROR(H3339/K3339,0)</f>
        <v/>
      </c>
      <c r="O3339" s="2">
        <f>IF(M3339="NÃO","EXCLUÍDO",IF(N3339&lt;Premissas!$B$8,"&lt; 1,00",IF(N3339&lt;Premissas!$B$9,"1,00 – 1,19",IF(N3339&lt;Premissas!$B$10,"1,20 – 1,39",IF(N3339&lt;Premissas!$B$11,"1,40 – 1,59",IF(N3339&lt;Premissas!$B$12,"1,60 – 1,99","≥ 2,00"))))))</f>
        <v/>
      </c>
      <c r="P3339" s="5">
        <f>IF(OR(M3339="NÃO",N3339&lt;Premissas!$B$8),Premissas!$B$13,IF(N3339&lt;Premissas!$B$9,Premissas!$B$14,IF(N3339&lt;Premissas!$B$10,Premissas!$B$15,IF(N3339&lt;Premissas!$B$11,Premissas!$B$16,IF(N3339&lt;Premissas!$B$12,Premissas!$B$17,Premissas!$B$18)))))</f>
        <v/>
      </c>
      <c r="Q3339" s="5">
        <f>IFERROR(P3339/Premissas!$B$4,0)</f>
        <v/>
      </c>
    </row>
    <row r="3340">
      <c r="A3340" s="2" t="n">
        <v>8</v>
      </c>
      <c r="B3340" s="2" t="n">
        <v>1965</v>
      </c>
      <c r="C3340" s="2" t="inlineStr">
        <is>
          <t>SEPARACAO</t>
        </is>
      </c>
      <c r="D3340" s="2" t="inlineStr">
        <is>
          <t>5945259</t>
        </is>
      </c>
      <c r="E3340" s="2" t="inlineStr">
        <is>
          <t>Matheus Bittencourt Santos</t>
        </is>
      </c>
      <c r="F3340" s="2" t="n">
        <v>669</v>
      </c>
      <c r="G3340" s="2" t="n">
        <v>9.07</v>
      </c>
      <c r="H3340" s="2" t="n">
        <v>74</v>
      </c>
      <c r="I3340" s="2" t="n">
        <v/>
      </c>
      <c r="J3340" s="2" t="inlineStr">
        <is>
          <t>GPA</t>
        </is>
      </c>
      <c r="K3340" s="2">
        <f>IF(I3340&lt;&gt;"",I3340,IFERROR(INDEX(Base!$I:$I,MATCH(1,(Base!$C:$C=C3340)*(Base!$I:$I&lt;&gt;""),0)),0))</f>
        <v/>
      </c>
      <c r="L3340" s="2">
        <f>IF(AND(I3340="",K3340&gt;0),"SIM","NÃO")</f>
        <v/>
      </c>
      <c r="M3340" s="2">
        <f>IF(ISNUMBER(SEARCH("SEPARA",UPPER(C3340))),"NÃO","SIM")</f>
        <v/>
      </c>
      <c r="N3340" s="2">
        <f>IFERROR(H3340/K3340,0)</f>
        <v/>
      </c>
      <c r="O3340" s="2">
        <f>IF(M3340="NÃO","EXCLUÍDO",IF(N3340&lt;Premissas!$B$8,"&lt; 1,00",IF(N3340&lt;Premissas!$B$9,"1,00 – 1,19",IF(N3340&lt;Premissas!$B$10,"1,20 – 1,39",IF(N3340&lt;Premissas!$B$11,"1,40 – 1,59",IF(N3340&lt;Premissas!$B$12,"1,60 – 1,99","≥ 2,00"))))))</f>
        <v/>
      </c>
      <c r="P3340" s="5">
        <f>IF(OR(M3340="NÃO",N3340&lt;Premissas!$B$8),Premissas!$B$13,IF(N3340&lt;Premissas!$B$9,Premissas!$B$14,IF(N3340&lt;Premissas!$B$10,Premissas!$B$15,IF(N3340&lt;Premissas!$B$11,Premissas!$B$16,IF(N3340&lt;Premissas!$B$12,Premissas!$B$17,Premissas!$B$18)))))</f>
        <v/>
      </c>
      <c r="Q3340" s="5">
        <f>IFERROR(P3340/Premissas!$B$4,0)</f>
        <v/>
      </c>
    </row>
    <row r="3341">
      <c r="A3341" s="2" t="n">
        <v>8</v>
      </c>
      <c r="B3341" s="2" t="n">
        <v>1965</v>
      </c>
      <c r="C3341" s="2" t="inlineStr">
        <is>
          <t>CARREGAMENTO</t>
        </is>
      </c>
      <c r="D3341" s="2" t="inlineStr">
        <is>
          <t>5945933</t>
        </is>
      </c>
      <c r="E3341" s="2" t="inlineStr">
        <is>
          <t>Jair De Franca Souza Junior</t>
        </is>
      </c>
      <c r="F3341" s="2" t="n">
        <v>641</v>
      </c>
      <c r="G3341" s="2" t="n">
        <v>26.84</v>
      </c>
      <c r="H3341" s="2" t="n">
        <v>24</v>
      </c>
      <c r="I3341" s="2" t="n">
        <v>0</v>
      </c>
      <c r="J3341" s="2" t="inlineStr">
        <is>
          <t>GPA</t>
        </is>
      </c>
      <c r="K3341" s="2">
        <f>IF(I3341&lt;&gt;"",I3341,IFERROR(INDEX(Base!$I:$I,MATCH(1,(Base!$C:$C=C3341)*(Base!$I:$I&lt;&gt;""),0)),0))</f>
        <v/>
      </c>
      <c r="L3341" s="2">
        <f>IF(AND(I3341="",K3341&gt;0),"SIM","NÃO")</f>
        <v/>
      </c>
      <c r="M3341" s="2">
        <f>IF(ISNUMBER(SEARCH("SEPARA",UPPER(C3341))),"NÃO","SIM")</f>
        <v/>
      </c>
      <c r="N3341" s="2">
        <f>IFERROR(H3341/K3341,0)</f>
        <v/>
      </c>
      <c r="O3341" s="2">
        <f>IF(M3341="NÃO","EXCLUÍDO",IF(N3341&lt;Premissas!$B$8,"&lt; 1,00",IF(N3341&lt;Premissas!$B$9,"1,00 – 1,19",IF(N3341&lt;Premissas!$B$10,"1,20 – 1,39",IF(N3341&lt;Premissas!$B$11,"1,40 – 1,59",IF(N3341&lt;Premissas!$B$12,"1,60 – 1,99","≥ 2,00"))))))</f>
        <v/>
      </c>
      <c r="P3341" s="5">
        <f>IF(OR(M3341="NÃO",N3341&lt;Premissas!$B$8),Premissas!$B$13,IF(N3341&lt;Premissas!$B$9,Premissas!$B$14,IF(N3341&lt;Premissas!$B$10,Premissas!$B$15,IF(N3341&lt;Premissas!$B$11,Premissas!$B$16,IF(N3341&lt;Premissas!$B$12,Premissas!$B$17,Premissas!$B$18)))))</f>
        <v/>
      </c>
      <c r="Q3341" s="5">
        <f>IFERROR(P3341/Premissas!$B$4,0)</f>
        <v/>
      </c>
    </row>
    <row r="3342">
      <c r="A3342" s="2" t="n">
        <v>8</v>
      </c>
      <c r="B3342" s="2" t="n">
        <v>1965</v>
      </c>
      <c r="C3342" s="2" t="inlineStr">
        <is>
          <t>PUXADA RECEB</t>
        </is>
      </c>
      <c r="D3342" s="2" t="inlineStr">
        <is>
          <t>5945933</t>
        </is>
      </c>
      <c r="E3342" s="2" t="inlineStr">
        <is>
          <t>Jair De Franca Souza Junior</t>
        </is>
      </c>
      <c r="F3342" s="2" t="n">
        <v>4</v>
      </c>
      <c r="G3342" s="2" t="n">
        <v>0.58</v>
      </c>
      <c r="H3342" s="2" t="n">
        <v>7</v>
      </c>
      <c r="I3342" s="2" t="n">
        <v>0</v>
      </c>
      <c r="J3342" s="2" t="inlineStr">
        <is>
          <t>GPA</t>
        </is>
      </c>
      <c r="K3342" s="2">
        <f>IF(I3342&lt;&gt;"",I3342,IFERROR(INDEX(Base!$I:$I,MATCH(1,(Base!$C:$C=C3342)*(Base!$I:$I&lt;&gt;""),0)),0))</f>
        <v/>
      </c>
      <c r="L3342" s="2">
        <f>IF(AND(I3342="",K3342&gt;0),"SIM","NÃO")</f>
        <v/>
      </c>
      <c r="M3342" s="2">
        <f>IF(ISNUMBER(SEARCH("SEPARA",UPPER(C3342))),"NÃO","SIM")</f>
        <v/>
      </c>
      <c r="N3342" s="2">
        <f>IFERROR(H3342/K3342,0)</f>
        <v/>
      </c>
      <c r="O3342" s="2">
        <f>IF(M3342="NÃO","EXCLUÍDO",IF(N3342&lt;Premissas!$B$8,"&lt; 1,00",IF(N3342&lt;Premissas!$B$9,"1,00 – 1,19",IF(N3342&lt;Premissas!$B$10,"1,20 – 1,39",IF(N3342&lt;Premissas!$B$11,"1,40 – 1,59",IF(N3342&lt;Premissas!$B$12,"1,60 – 1,99","≥ 2,00"))))))</f>
        <v/>
      </c>
      <c r="P3342" s="5">
        <f>IF(OR(M3342="NÃO",N3342&lt;Premissas!$B$8),Premissas!$B$13,IF(N3342&lt;Premissas!$B$9,Premissas!$B$14,IF(N3342&lt;Premissas!$B$10,Premissas!$B$15,IF(N3342&lt;Premissas!$B$11,Premissas!$B$16,IF(N3342&lt;Premissas!$B$12,Premissas!$B$17,Premissas!$B$18)))))</f>
        <v/>
      </c>
      <c r="Q3342" s="5">
        <f>IFERROR(P3342/Premissas!$B$4,0)</f>
        <v/>
      </c>
    </row>
    <row r="3343">
      <c r="A3343" s="2" t="n">
        <v>8</v>
      </c>
      <c r="B3343" s="2" t="n">
        <v>1965</v>
      </c>
      <c r="C3343" s="2" t="inlineStr">
        <is>
          <t>SEPARACAO</t>
        </is>
      </c>
      <c r="D3343" s="2" t="inlineStr">
        <is>
          <t>5945933</t>
        </is>
      </c>
      <c r="E3343" s="2" t="inlineStr">
        <is>
          <t>Jair De Franca Souza Junior</t>
        </is>
      </c>
      <c r="F3343" s="2" t="n">
        <v>1161</v>
      </c>
      <c r="G3343" s="2" t="n">
        <v>11.15</v>
      </c>
      <c r="H3343" s="2" t="n">
        <v>104</v>
      </c>
      <c r="I3343" s="2" t="n">
        <v/>
      </c>
      <c r="J3343" s="2" t="inlineStr">
        <is>
          <t>GPA</t>
        </is>
      </c>
      <c r="K3343" s="2">
        <f>IF(I3343&lt;&gt;"",I3343,IFERROR(INDEX(Base!$I:$I,MATCH(1,(Base!$C:$C=C3343)*(Base!$I:$I&lt;&gt;""),0)),0))</f>
        <v/>
      </c>
      <c r="L3343" s="2">
        <f>IF(AND(I3343="",K3343&gt;0),"SIM","NÃO")</f>
        <v/>
      </c>
      <c r="M3343" s="2">
        <f>IF(ISNUMBER(SEARCH("SEPARA",UPPER(C3343))),"NÃO","SIM")</f>
        <v/>
      </c>
      <c r="N3343" s="2">
        <f>IFERROR(H3343/K3343,0)</f>
        <v/>
      </c>
      <c r="O3343" s="2">
        <f>IF(M3343="NÃO","EXCLUÍDO",IF(N3343&lt;Premissas!$B$8,"&lt; 1,00",IF(N3343&lt;Premissas!$B$9,"1,00 – 1,19",IF(N3343&lt;Premissas!$B$10,"1,20 – 1,39",IF(N3343&lt;Premissas!$B$11,"1,40 – 1,59",IF(N3343&lt;Premissas!$B$12,"1,60 – 1,99","≥ 2,00"))))))</f>
        <v/>
      </c>
      <c r="P3343" s="5">
        <f>IF(OR(M3343="NÃO",N3343&lt;Premissas!$B$8),Premissas!$B$13,IF(N3343&lt;Premissas!$B$9,Premissas!$B$14,IF(N3343&lt;Premissas!$B$10,Premissas!$B$15,IF(N3343&lt;Premissas!$B$11,Premissas!$B$16,IF(N3343&lt;Premissas!$B$12,Premissas!$B$17,Premissas!$B$18)))))</f>
        <v/>
      </c>
      <c r="Q3343" s="5">
        <f>IFERROR(P3343/Premissas!$B$4,0)</f>
        <v/>
      </c>
    </row>
    <row r="3344">
      <c r="A3344" s="2" t="n">
        <v>8</v>
      </c>
      <c r="B3344" s="2" t="n">
        <v>1965</v>
      </c>
      <c r="C3344" s="2" t="inlineStr">
        <is>
          <t>SEPARACAO</t>
        </is>
      </c>
      <c r="D3344" s="2" t="inlineStr">
        <is>
          <t>5946948</t>
        </is>
      </c>
      <c r="E3344" s="2" t="inlineStr">
        <is>
          <t>Dumel Louis Jacques</t>
        </is>
      </c>
      <c r="F3344" s="2" t="n">
        <v>13277</v>
      </c>
      <c r="G3344" s="2" t="n">
        <v>141.89</v>
      </c>
      <c r="H3344" s="2" t="n">
        <v>94</v>
      </c>
      <c r="I3344" s="2" t="n">
        <v/>
      </c>
      <c r="J3344" s="2" t="inlineStr">
        <is>
          <t>GPA</t>
        </is>
      </c>
      <c r="K3344" s="2">
        <f>IF(I3344&lt;&gt;"",I3344,IFERROR(INDEX(Base!$I:$I,MATCH(1,(Base!$C:$C=C3344)*(Base!$I:$I&lt;&gt;""),0)),0))</f>
        <v/>
      </c>
      <c r="L3344" s="2">
        <f>IF(AND(I3344="",K3344&gt;0),"SIM","NÃO")</f>
        <v/>
      </c>
      <c r="M3344" s="2">
        <f>IF(ISNUMBER(SEARCH("SEPARA",UPPER(C3344))),"NÃO","SIM")</f>
        <v/>
      </c>
      <c r="N3344" s="2">
        <f>IFERROR(H3344/K3344,0)</f>
        <v/>
      </c>
      <c r="O3344" s="2">
        <f>IF(M3344="NÃO","EXCLUÍDO",IF(N3344&lt;Premissas!$B$8,"&lt; 1,00",IF(N3344&lt;Premissas!$B$9,"1,00 – 1,19",IF(N3344&lt;Premissas!$B$10,"1,20 – 1,39",IF(N3344&lt;Premissas!$B$11,"1,40 – 1,59",IF(N3344&lt;Premissas!$B$12,"1,60 – 1,99","≥ 2,00"))))))</f>
        <v/>
      </c>
      <c r="P3344" s="5">
        <f>IF(OR(M3344="NÃO",N3344&lt;Premissas!$B$8),Premissas!$B$13,IF(N3344&lt;Premissas!$B$9,Premissas!$B$14,IF(N3344&lt;Premissas!$B$10,Premissas!$B$15,IF(N3344&lt;Premissas!$B$11,Premissas!$B$16,IF(N3344&lt;Premissas!$B$12,Premissas!$B$17,Premissas!$B$18)))))</f>
        <v/>
      </c>
      <c r="Q3344" s="5">
        <f>IFERROR(P3344/Premissas!$B$4,0)</f>
        <v/>
      </c>
    </row>
    <row r="3345">
      <c r="A3345" s="2" t="n">
        <v>8</v>
      </c>
      <c r="B3345" s="2" t="n">
        <v>1965</v>
      </c>
      <c r="C3345" s="2" t="inlineStr">
        <is>
          <t>RECEBIMENTO</t>
        </is>
      </c>
      <c r="D3345" s="2" t="inlineStr">
        <is>
          <t>5954231</t>
        </is>
      </c>
      <c r="E3345" s="2" t="inlineStr">
        <is>
          <t>Kayke Reis Lima</t>
        </is>
      </c>
      <c r="F3345" s="2" t="n">
        <v>1</v>
      </c>
      <c r="G3345" s="2" t="n">
        <v>1.56</v>
      </c>
      <c r="H3345" s="2" t="n">
        <v>1</v>
      </c>
      <c r="I3345" s="2" t="n">
        <v>0</v>
      </c>
      <c r="J3345" s="2" t="inlineStr">
        <is>
          <t>GPA</t>
        </is>
      </c>
      <c r="K3345" s="2">
        <f>IF(I3345&lt;&gt;"",I3345,IFERROR(INDEX(Base!$I:$I,MATCH(1,(Base!$C:$C=C3345)*(Base!$I:$I&lt;&gt;""),0)),0))</f>
        <v/>
      </c>
      <c r="L3345" s="2">
        <f>IF(AND(I3345="",K3345&gt;0),"SIM","NÃO")</f>
        <v/>
      </c>
      <c r="M3345" s="2">
        <f>IF(ISNUMBER(SEARCH("SEPARA",UPPER(C3345))),"NÃO","SIM")</f>
        <v/>
      </c>
      <c r="N3345" s="2">
        <f>IFERROR(H3345/K3345,0)</f>
        <v/>
      </c>
      <c r="O3345" s="2">
        <f>IF(M3345="NÃO","EXCLUÍDO",IF(N3345&lt;Premissas!$B$8,"&lt; 1,00",IF(N3345&lt;Premissas!$B$9,"1,00 – 1,19",IF(N3345&lt;Premissas!$B$10,"1,20 – 1,39",IF(N3345&lt;Premissas!$B$11,"1,40 – 1,59",IF(N3345&lt;Premissas!$B$12,"1,60 – 1,99","≥ 2,00"))))))</f>
        <v/>
      </c>
      <c r="P3345" s="5">
        <f>IF(OR(M3345="NÃO",N3345&lt;Premissas!$B$8),Premissas!$B$13,IF(N3345&lt;Premissas!$B$9,Premissas!$B$14,IF(N3345&lt;Premissas!$B$10,Premissas!$B$15,IF(N3345&lt;Premissas!$B$11,Premissas!$B$16,IF(N3345&lt;Premissas!$B$12,Premissas!$B$17,Premissas!$B$18)))))</f>
        <v/>
      </c>
      <c r="Q3345" s="5">
        <f>IFERROR(P3345/Premissas!$B$4,0)</f>
        <v/>
      </c>
    </row>
    <row r="3346">
      <c r="A3346" s="2" t="n">
        <v>8</v>
      </c>
      <c r="B3346" s="2" t="n">
        <v>1965</v>
      </c>
      <c r="C3346" s="2" t="inlineStr">
        <is>
          <t>SEPARACAO</t>
        </is>
      </c>
      <c r="D3346" s="2" t="inlineStr">
        <is>
          <t>5954231</t>
        </is>
      </c>
      <c r="E3346" s="2" t="inlineStr">
        <is>
          <t>Kayke Reis Lima</t>
        </is>
      </c>
      <c r="F3346" s="2" t="n">
        <v>1636</v>
      </c>
      <c r="G3346" s="2" t="n">
        <v>18.8</v>
      </c>
      <c r="H3346" s="2" t="n">
        <v>87</v>
      </c>
      <c r="I3346" s="2" t="n">
        <v/>
      </c>
      <c r="J3346" s="2" t="inlineStr">
        <is>
          <t>GPA</t>
        </is>
      </c>
      <c r="K3346" s="2">
        <f>IF(I3346&lt;&gt;"",I3346,IFERROR(INDEX(Base!$I:$I,MATCH(1,(Base!$C:$C=C3346)*(Base!$I:$I&lt;&gt;""),0)),0))</f>
        <v/>
      </c>
      <c r="L3346" s="2">
        <f>IF(AND(I3346="",K3346&gt;0),"SIM","NÃO")</f>
        <v/>
      </c>
      <c r="M3346" s="2">
        <f>IF(ISNUMBER(SEARCH("SEPARA",UPPER(C3346))),"NÃO","SIM")</f>
        <v/>
      </c>
      <c r="N3346" s="2">
        <f>IFERROR(H3346/K3346,0)</f>
        <v/>
      </c>
      <c r="O3346" s="2">
        <f>IF(M3346="NÃO","EXCLUÍDO",IF(N3346&lt;Premissas!$B$8,"&lt; 1,00",IF(N3346&lt;Premissas!$B$9,"1,00 – 1,19",IF(N3346&lt;Premissas!$B$10,"1,20 – 1,39",IF(N3346&lt;Premissas!$B$11,"1,40 – 1,59",IF(N3346&lt;Premissas!$B$12,"1,60 – 1,99","≥ 2,00"))))))</f>
        <v/>
      </c>
      <c r="P3346" s="5">
        <f>IF(OR(M3346="NÃO",N3346&lt;Premissas!$B$8),Premissas!$B$13,IF(N3346&lt;Premissas!$B$9,Premissas!$B$14,IF(N3346&lt;Premissas!$B$10,Premissas!$B$15,IF(N3346&lt;Premissas!$B$11,Premissas!$B$16,IF(N3346&lt;Premissas!$B$12,Premissas!$B$17,Premissas!$B$18)))))</f>
        <v/>
      </c>
      <c r="Q3346" s="5">
        <f>IFERROR(P3346/Premissas!$B$4,0)</f>
        <v/>
      </c>
    </row>
    <row r="3347">
      <c r="A3347" s="2" t="n">
        <v>8</v>
      </c>
      <c r="B3347" s="2" t="n">
        <v>1965</v>
      </c>
      <c r="C3347" s="2" t="inlineStr">
        <is>
          <t>PUXADA RECEB</t>
        </is>
      </c>
      <c r="D3347" s="2" t="inlineStr">
        <is>
          <t>5957761</t>
        </is>
      </c>
      <c r="E3347" s="2" t="inlineStr">
        <is>
          <t>Fernanda Ribeiro Marques</t>
        </is>
      </c>
      <c r="F3347" s="2" t="n">
        <v>352</v>
      </c>
      <c r="G3347" s="2" t="n">
        <v>45.34</v>
      </c>
      <c r="H3347" s="2" t="n">
        <v>8</v>
      </c>
      <c r="I3347" s="2" t="n">
        <v>0</v>
      </c>
      <c r="J3347" s="2" t="inlineStr">
        <is>
          <t>GPA</t>
        </is>
      </c>
      <c r="K3347" s="2">
        <f>IF(I3347&lt;&gt;"",I3347,IFERROR(INDEX(Base!$I:$I,MATCH(1,(Base!$C:$C=C3347)*(Base!$I:$I&lt;&gt;""),0)),0))</f>
        <v/>
      </c>
      <c r="L3347" s="2">
        <f>IF(AND(I3347="",K3347&gt;0),"SIM","NÃO")</f>
        <v/>
      </c>
      <c r="M3347" s="2">
        <f>IF(ISNUMBER(SEARCH("SEPARA",UPPER(C3347))),"NÃO","SIM")</f>
        <v/>
      </c>
      <c r="N3347" s="2">
        <f>IFERROR(H3347/K3347,0)</f>
        <v/>
      </c>
      <c r="O3347" s="2">
        <f>IF(M3347="NÃO","EXCLUÍDO",IF(N3347&lt;Premissas!$B$8,"&lt; 1,00",IF(N3347&lt;Premissas!$B$9,"1,00 – 1,19",IF(N3347&lt;Premissas!$B$10,"1,20 – 1,39",IF(N3347&lt;Premissas!$B$11,"1,40 – 1,59",IF(N3347&lt;Premissas!$B$12,"1,60 – 1,99","≥ 2,00"))))))</f>
        <v/>
      </c>
      <c r="P3347" s="5">
        <f>IF(OR(M3347="NÃO",N3347&lt;Premissas!$B$8),Premissas!$B$13,IF(N3347&lt;Premissas!$B$9,Premissas!$B$14,IF(N3347&lt;Premissas!$B$10,Premissas!$B$15,IF(N3347&lt;Premissas!$B$11,Premissas!$B$16,IF(N3347&lt;Premissas!$B$12,Premissas!$B$17,Premissas!$B$18)))))</f>
        <v/>
      </c>
      <c r="Q3347" s="5">
        <f>IFERROR(P3347/Premissas!$B$4,0)</f>
        <v/>
      </c>
    </row>
    <row r="3348">
      <c r="A3348" s="2" t="n">
        <v>8</v>
      </c>
      <c r="B3348" s="2" t="n">
        <v>1965</v>
      </c>
      <c r="C3348" s="2" t="inlineStr">
        <is>
          <t>SEPARACAO</t>
        </is>
      </c>
      <c r="D3348" s="2" t="inlineStr">
        <is>
          <t>5957761</t>
        </is>
      </c>
      <c r="E3348" s="2" t="inlineStr">
        <is>
          <t>Fernanda Ribeiro Marques</t>
        </is>
      </c>
      <c r="F3348" s="2" t="n">
        <v>6013</v>
      </c>
      <c r="G3348" s="2" t="n">
        <v>103.57</v>
      </c>
      <c r="H3348" s="2" t="n">
        <v>58</v>
      </c>
      <c r="I3348" s="2" t="n">
        <v/>
      </c>
      <c r="J3348" s="2" t="inlineStr">
        <is>
          <t>GPA</t>
        </is>
      </c>
      <c r="K3348" s="2">
        <f>IF(I3348&lt;&gt;"",I3348,IFERROR(INDEX(Base!$I:$I,MATCH(1,(Base!$C:$C=C3348)*(Base!$I:$I&lt;&gt;""),0)),0))</f>
        <v/>
      </c>
      <c r="L3348" s="2">
        <f>IF(AND(I3348="",K3348&gt;0),"SIM","NÃO")</f>
        <v/>
      </c>
      <c r="M3348" s="2">
        <f>IF(ISNUMBER(SEARCH("SEPARA",UPPER(C3348))),"NÃO","SIM")</f>
        <v/>
      </c>
      <c r="N3348" s="2">
        <f>IFERROR(H3348/K3348,0)</f>
        <v/>
      </c>
      <c r="O3348" s="2">
        <f>IF(M3348="NÃO","EXCLUÍDO",IF(N3348&lt;Premissas!$B$8,"&lt; 1,00",IF(N3348&lt;Premissas!$B$9,"1,00 – 1,19",IF(N3348&lt;Premissas!$B$10,"1,20 – 1,39",IF(N3348&lt;Premissas!$B$11,"1,40 – 1,59",IF(N3348&lt;Premissas!$B$12,"1,60 – 1,99","≥ 2,00"))))))</f>
        <v/>
      </c>
      <c r="P3348" s="5">
        <f>IF(OR(M3348="NÃO",N3348&lt;Premissas!$B$8),Premissas!$B$13,IF(N3348&lt;Premissas!$B$9,Premissas!$B$14,IF(N3348&lt;Premissas!$B$10,Premissas!$B$15,IF(N3348&lt;Premissas!$B$11,Premissas!$B$16,IF(N3348&lt;Premissas!$B$12,Premissas!$B$17,Premissas!$B$18)))))</f>
        <v/>
      </c>
      <c r="Q3348" s="5">
        <f>IFERROR(P3348/Premissas!$B$4,0)</f>
        <v/>
      </c>
    </row>
    <row r="3349">
      <c r="A3349" s="2" t="n">
        <v>8</v>
      </c>
      <c r="B3349" s="2" t="n">
        <v>1965</v>
      </c>
      <c r="C3349" s="2" t="inlineStr">
        <is>
          <t>CARREGAMENTO</t>
        </is>
      </c>
      <c r="D3349" s="2" t="inlineStr">
        <is>
          <t>5958067</t>
        </is>
      </c>
      <c r="E3349" s="2" t="inlineStr">
        <is>
          <t>Elizandra Dos Santos Feitoza</t>
        </is>
      </c>
      <c r="F3349" s="2" t="n">
        <v>1009</v>
      </c>
      <c r="G3349" s="2" t="n">
        <v>58.13</v>
      </c>
      <c r="H3349" s="2" t="n">
        <v>17</v>
      </c>
      <c r="I3349" s="2" t="n">
        <v>0</v>
      </c>
      <c r="J3349" s="2" t="inlineStr">
        <is>
          <t>GPA</t>
        </is>
      </c>
      <c r="K3349" s="2">
        <f>IF(I3349&lt;&gt;"",I3349,IFERROR(INDEX(Base!$I:$I,MATCH(1,(Base!$C:$C=C3349)*(Base!$I:$I&lt;&gt;""),0)),0))</f>
        <v/>
      </c>
      <c r="L3349" s="2">
        <f>IF(AND(I3349="",K3349&gt;0),"SIM","NÃO")</f>
        <v/>
      </c>
      <c r="M3349" s="2">
        <f>IF(ISNUMBER(SEARCH("SEPARA",UPPER(C3349))),"NÃO","SIM")</f>
        <v/>
      </c>
      <c r="N3349" s="2">
        <f>IFERROR(H3349/K3349,0)</f>
        <v/>
      </c>
      <c r="O3349" s="2">
        <f>IF(M3349="NÃO","EXCLUÍDO",IF(N3349&lt;Premissas!$B$8,"&lt; 1,00",IF(N3349&lt;Premissas!$B$9,"1,00 – 1,19",IF(N3349&lt;Premissas!$B$10,"1,20 – 1,39",IF(N3349&lt;Premissas!$B$11,"1,40 – 1,59",IF(N3349&lt;Premissas!$B$12,"1,60 – 1,99","≥ 2,00"))))))</f>
        <v/>
      </c>
      <c r="P3349" s="5">
        <f>IF(OR(M3349="NÃO",N3349&lt;Premissas!$B$8),Premissas!$B$13,IF(N3349&lt;Premissas!$B$9,Premissas!$B$14,IF(N3349&lt;Premissas!$B$10,Premissas!$B$15,IF(N3349&lt;Premissas!$B$11,Premissas!$B$16,IF(N3349&lt;Premissas!$B$12,Premissas!$B$17,Premissas!$B$18)))))</f>
        <v/>
      </c>
      <c r="Q3349" s="5">
        <f>IFERROR(P3349/Premissas!$B$4,0)</f>
        <v/>
      </c>
    </row>
    <row r="3350">
      <c r="A3350" s="2" t="n">
        <v>8</v>
      </c>
      <c r="B3350" s="2" t="n">
        <v>1965</v>
      </c>
      <c r="C3350" s="2" t="inlineStr">
        <is>
          <t>SEPARACAO</t>
        </is>
      </c>
      <c r="D3350" s="2" t="inlineStr">
        <is>
          <t>5958628</t>
        </is>
      </c>
      <c r="E3350" s="2" t="inlineStr">
        <is>
          <t>Arthur Do Carmo De Jesus</t>
        </is>
      </c>
      <c r="F3350" s="2" t="n">
        <v>67</v>
      </c>
      <c r="G3350" s="2" t="n">
        <v>3.16</v>
      </c>
      <c r="H3350" s="2" t="n">
        <v>21</v>
      </c>
      <c r="I3350" s="2" t="n">
        <v/>
      </c>
      <c r="J3350" s="2" t="inlineStr">
        <is>
          <t>GPA</t>
        </is>
      </c>
      <c r="K3350" s="2">
        <f>IF(I3350&lt;&gt;"",I3350,IFERROR(INDEX(Base!$I:$I,MATCH(1,(Base!$C:$C=C3350)*(Base!$I:$I&lt;&gt;""),0)),0))</f>
        <v/>
      </c>
      <c r="L3350" s="2">
        <f>IF(AND(I3350="",K3350&gt;0),"SIM","NÃO")</f>
        <v/>
      </c>
      <c r="M3350" s="2">
        <f>IF(ISNUMBER(SEARCH("SEPARA",UPPER(C3350))),"NÃO","SIM")</f>
        <v/>
      </c>
      <c r="N3350" s="2">
        <f>IFERROR(H3350/K3350,0)</f>
        <v/>
      </c>
      <c r="O3350" s="2">
        <f>IF(M3350="NÃO","EXCLUÍDO",IF(N3350&lt;Premissas!$B$8,"&lt; 1,00",IF(N3350&lt;Premissas!$B$9,"1,00 – 1,19",IF(N3350&lt;Premissas!$B$10,"1,20 – 1,39",IF(N3350&lt;Premissas!$B$11,"1,40 – 1,59",IF(N3350&lt;Premissas!$B$12,"1,60 – 1,99","≥ 2,00"))))))</f>
        <v/>
      </c>
      <c r="P3350" s="5">
        <f>IF(OR(M3350="NÃO",N3350&lt;Premissas!$B$8),Premissas!$B$13,IF(N3350&lt;Premissas!$B$9,Premissas!$B$14,IF(N3350&lt;Premissas!$B$10,Premissas!$B$15,IF(N3350&lt;Premissas!$B$11,Premissas!$B$16,IF(N3350&lt;Premissas!$B$12,Premissas!$B$17,Premissas!$B$18)))))</f>
        <v/>
      </c>
      <c r="Q3350" s="5">
        <f>IFERROR(P3350/Premissas!$B$4,0)</f>
        <v/>
      </c>
    </row>
    <row r="3351">
      <c r="A3351" s="2" t="n">
        <v>8</v>
      </c>
      <c r="B3351" s="2" t="n">
        <v>1965</v>
      </c>
      <c r="C3351" s="2" t="inlineStr">
        <is>
          <t>SEPARACAO</t>
        </is>
      </c>
      <c r="D3351" s="2" t="inlineStr">
        <is>
          <t>5958946</t>
        </is>
      </c>
      <c r="E3351" s="2" t="inlineStr">
        <is>
          <t>Igor Gabriel Franca Da Silva</t>
        </is>
      </c>
      <c r="F3351" s="2" t="n">
        <v>3066</v>
      </c>
      <c r="G3351" s="2" t="n">
        <v>66.77</v>
      </c>
      <c r="H3351" s="2" t="n">
        <v>46</v>
      </c>
      <c r="I3351" s="2" t="n">
        <v/>
      </c>
      <c r="J3351" s="2" t="inlineStr">
        <is>
          <t>GPA</t>
        </is>
      </c>
      <c r="K3351" s="2">
        <f>IF(I3351&lt;&gt;"",I3351,IFERROR(INDEX(Base!$I:$I,MATCH(1,(Base!$C:$C=C3351)*(Base!$I:$I&lt;&gt;""),0)),0))</f>
        <v/>
      </c>
      <c r="L3351" s="2">
        <f>IF(AND(I3351="",K3351&gt;0),"SIM","NÃO")</f>
        <v/>
      </c>
      <c r="M3351" s="2">
        <f>IF(ISNUMBER(SEARCH("SEPARA",UPPER(C3351))),"NÃO","SIM")</f>
        <v/>
      </c>
      <c r="N3351" s="2">
        <f>IFERROR(H3351/K3351,0)</f>
        <v/>
      </c>
      <c r="O3351" s="2">
        <f>IF(M3351="NÃO","EXCLUÍDO",IF(N3351&lt;Premissas!$B$8,"&lt; 1,00",IF(N3351&lt;Premissas!$B$9,"1,00 – 1,19",IF(N3351&lt;Premissas!$B$10,"1,20 – 1,39",IF(N3351&lt;Premissas!$B$11,"1,40 – 1,59",IF(N3351&lt;Premissas!$B$12,"1,60 – 1,99","≥ 2,00"))))))</f>
        <v/>
      </c>
      <c r="P3351" s="5">
        <f>IF(OR(M3351="NÃO",N3351&lt;Premissas!$B$8),Premissas!$B$13,IF(N3351&lt;Premissas!$B$9,Premissas!$B$14,IF(N3351&lt;Premissas!$B$10,Premissas!$B$15,IF(N3351&lt;Premissas!$B$11,Premissas!$B$16,IF(N3351&lt;Premissas!$B$12,Premissas!$B$17,Premissas!$B$18)))))</f>
        <v/>
      </c>
      <c r="Q3351" s="5">
        <f>IFERROR(P3351/Premissas!$B$4,0)</f>
        <v/>
      </c>
    </row>
    <row r="3352">
      <c r="A3352" s="2" t="n">
        <v>8</v>
      </c>
      <c r="B3352" s="2" t="n">
        <v>1965</v>
      </c>
      <c r="C3352" s="2" t="inlineStr">
        <is>
          <t>SEPARACAO</t>
        </is>
      </c>
      <c r="D3352" s="2" t="inlineStr">
        <is>
          <t>5962722</t>
        </is>
      </c>
      <c r="E3352" s="2" t="inlineStr">
        <is>
          <t>Vitor De Proenca Santos</t>
        </is>
      </c>
      <c r="F3352" s="2" t="n">
        <v>406</v>
      </c>
      <c r="G3352" s="2" t="n">
        <v>11.71</v>
      </c>
      <c r="H3352" s="2" t="n">
        <v>35</v>
      </c>
      <c r="I3352" s="2" t="n">
        <v/>
      </c>
      <c r="J3352" s="2" t="inlineStr">
        <is>
          <t>GPA</t>
        </is>
      </c>
      <c r="K3352" s="2">
        <f>IF(I3352&lt;&gt;"",I3352,IFERROR(INDEX(Base!$I:$I,MATCH(1,(Base!$C:$C=C3352)*(Base!$I:$I&lt;&gt;""),0)),0))</f>
        <v/>
      </c>
      <c r="L3352" s="2">
        <f>IF(AND(I3352="",K3352&gt;0),"SIM","NÃO")</f>
        <v/>
      </c>
      <c r="M3352" s="2">
        <f>IF(ISNUMBER(SEARCH("SEPARA",UPPER(C3352))),"NÃO","SIM")</f>
        <v/>
      </c>
      <c r="N3352" s="2">
        <f>IFERROR(H3352/K3352,0)</f>
        <v/>
      </c>
      <c r="O3352" s="2">
        <f>IF(M3352="NÃO","EXCLUÍDO",IF(N3352&lt;Premissas!$B$8,"&lt; 1,00",IF(N3352&lt;Premissas!$B$9,"1,00 – 1,19",IF(N3352&lt;Premissas!$B$10,"1,20 – 1,39",IF(N3352&lt;Premissas!$B$11,"1,40 – 1,59",IF(N3352&lt;Premissas!$B$12,"1,60 – 1,99","≥ 2,00"))))))</f>
        <v/>
      </c>
      <c r="P3352" s="5">
        <f>IF(OR(M3352="NÃO",N3352&lt;Premissas!$B$8),Premissas!$B$13,IF(N3352&lt;Premissas!$B$9,Premissas!$B$14,IF(N3352&lt;Premissas!$B$10,Premissas!$B$15,IF(N3352&lt;Premissas!$B$11,Premissas!$B$16,IF(N3352&lt;Premissas!$B$12,Premissas!$B$17,Premissas!$B$18)))))</f>
        <v/>
      </c>
      <c r="Q3352" s="5">
        <f>IFERROR(P3352/Premissas!$B$4,0)</f>
        <v/>
      </c>
    </row>
    <row r="3353">
      <c r="A3353" s="2" t="n">
        <v>8</v>
      </c>
      <c r="B3353" s="2" t="n">
        <v>1965</v>
      </c>
      <c r="C3353" s="2" t="inlineStr">
        <is>
          <t>SEPARACAO</t>
        </is>
      </c>
      <c r="D3353" s="2" t="inlineStr">
        <is>
          <t>5968569</t>
        </is>
      </c>
      <c r="E3353" s="2" t="inlineStr">
        <is>
          <t>Bruno Dos Santos Souza</t>
        </is>
      </c>
      <c r="F3353" s="2" t="n">
        <v>220</v>
      </c>
      <c r="G3353" s="2" t="n">
        <v>4.65</v>
      </c>
      <c r="H3353" s="2" t="n">
        <v>47</v>
      </c>
      <c r="I3353" s="2" t="n">
        <v/>
      </c>
      <c r="J3353" s="2" t="inlineStr">
        <is>
          <t>GPA</t>
        </is>
      </c>
      <c r="K3353" s="2">
        <f>IF(I3353&lt;&gt;"",I3353,IFERROR(INDEX(Base!$I:$I,MATCH(1,(Base!$C:$C=C3353)*(Base!$I:$I&lt;&gt;""),0)),0))</f>
        <v/>
      </c>
      <c r="L3353" s="2">
        <f>IF(AND(I3353="",K3353&gt;0),"SIM","NÃO")</f>
        <v/>
      </c>
      <c r="M3353" s="2">
        <f>IF(ISNUMBER(SEARCH("SEPARA",UPPER(C3353))),"NÃO","SIM")</f>
        <v/>
      </c>
      <c r="N3353" s="2">
        <f>IFERROR(H3353/K3353,0)</f>
        <v/>
      </c>
      <c r="O3353" s="2">
        <f>IF(M3353="NÃO","EXCLUÍDO",IF(N3353&lt;Premissas!$B$8,"&lt; 1,00",IF(N3353&lt;Premissas!$B$9,"1,00 – 1,19",IF(N3353&lt;Premissas!$B$10,"1,20 – 1,39",IF(N3353&lt;Premissas!$B$11,"1,40 – 1,59",IF(N3353&lt;Premissas!$B$12,"1,60 – 1,99","≥ 2,00"))))))</f>
        <v/>
      </c>
      <c r="P3353" s="5">
        <f>IF(OR(M3353="NÃO",N3353&lt;Premissas!$B$8),Premissas!$B$13,IF(N3353&lt;Premissas!$B$9,Premissas!$B$14,IF(N3353&lt;Premissas!$B$10,Premissas!$B$15,IF(N3353&lt;Premissas!$B$11,Premissas!$B$16,IF(N3353&lt;Premissas!$B$12,Premissas!$B$17,Premissas!$B$18)))))</f>
        <v/>
      </c>
      <c r="Q3353" s="5">
        <f>IFERROR(P3353/Premissas!$B$4,0)</f>
        <v/>
      </c>
    </row>
    <row r="3354">
      <c r="A3354" s="2" t="n">
        <v>8</v>
      </c>
      <c r="B3354" s="2" t="n">
        <v>1965</v>
      </c>
      <c r="C3354" s="2" t="inlineStr">
        <is>
          <t>SEPARACAO</t>
        </is>
      </c>
      <c r="D3354" s="2" t="inlineStr">
        <is>
          <t>5971438</t>
        </is>
      </c>
      <c r="E3354" s="2" t="inlineStr">
        <is>
          <t>Ana Claudia De Lima</t>
        </is>
      </c>
      <c r="F3354" s="2" t="n">
        <v>8108</v>
      </c>
      <c r="G3354" s="2" t="n">
        <v>109.77</v>
      </c>
      <c r="H3354" s="2" t="n">
        <v>74</v>
      </c>
      <c r="I3354" s="2" t="n">
        <v/>
      </c>
      <c r="J3354" s="2" t="inlineStr">
        <is>
          <t>GPA</t>
        </is>
      </c>
      <c r="K3354" s="2">
        <f>IF(I3354&lt;&gt;"",I3354,IFERROR(INDEX(Base!$I:$I,MATCH(1,(Base!$C:$C=C3354)*(Base!$I:$I&lt;&gt;""),0)),0))</f>
        <v/>
      </c>
      <c r="L3354" s="2">
        <f>IF(AND(I3354="",K3354&gt;0),"SIM","NÃO")</f>
        <v/>
      </c>
      <c r="M3354" s="2">
        <f>IF(ISNUMBER(SEARCH("SEPARA",UPPER(C3354))),"NÃO","SIM")</f>
        <v/>
      </c>
      <c r="N3354" s="2">
        <f>IFERROR(H3354/K3354,0)</f>
        <v/>
      </c>
      <c r="O3354" s="2">
        <f>IF(M3354="NÃO","EXCLUÍDO",IF(N3354&lt;Premissas!$B$8,"&lt; 1,00",IF(N3354&lt;Premissas!$B$9,"1,00 – 1,19",IF(N3354&lt;Premissas!$B$10,"1,20 – 1,39",IF(N3354&lt;Premissas!$B$11,"1,40 – 1,59",IF(N3354&lt;Premissas!$B$12,"1,60 – 1,99","≥ 2,00"))))))</f>
        <v/>
      </c>
      <c r="P3354" s="5">
        <f>IF(OR(M3354="NÃO",N3354&lt;Premissas!$B$8),Premissas!$B$13,IF(N3354&lt;Premissas!$B$9,Premissas!$B$14,IF(N3354&lt;Premissas!$B$10,Premissas!$B$15,IF(N3354&lt;Premissas!$B$11,Premissas!$B$16,IF(N3354&lt;Premissas!$B$12,Premissas!$B$17,Premissas!$B$18)))))</f>
        <v/>
      </c>
      <c r="Q3354" s="5">
        <f>IFERROR(P3354/Premissas!$B$4,0)</f>
        <v/>
      </c>
    </row>
    <row r="3355">
      <c r="A3355" s="2" t="n">
        <v>8</v>
      </c>
      <c r="B3355" s="2" t="n">
        <v>1965</v>
      </c>
      <c r="C3355" s="2" t="inlineStr">
        <is>
          <t>SEPARACAO</t>
        </is>
      </c>
      <c r="D3355" s="2" t="inlineStr">
        <is>
          <t>5971470</t>
        </is>
      </c>
      <c r="E3355" s="2" t="inlineStr">
        <is>
          <t>Fernando Magalhaes</t>
        </is>
      </c>
      <c r="F3355" s="2" t="n">
        <v>5581</v>
      </c>
      <c r="G3355" s="2" t="n">
        <v>76.18000000000001</v>
      </c>
      <c r="H3355" s="2" t="n">
        <v>73</v>
      </c>
      <c r="I3355" s="2" t="n">
        <v/>
      </c>
      <c r="J3355" s="2" t="inlineStr">
        <is>
          <t>GPA</t>
        </is>
      </c>
      <c r="K3355" s="2">
        <f>IF(I3355&lt;&gt;"",I3355,IFERROR(INDEX(Base!$I:$I,MATCH(1,(Base!$C:$C=C3355)*(Base!$I:$I&lt;&gt;""),0)),0))</f>
        <v/>
      </c>
      <c r="L3355" s="2">
        <f>IF(AND(I3355="",K3355&gt;0),"SIM","NÃO")</f>
        <v/>
      </c>
      <c r="M3355" s="2">
        <f>IF(ISNUMBER(SEARCH("SEPARA",UPPER(C3355))),"NÃO","SIM")</f>
        <v/>
      </c>
      <c r="N3355" s="2">
        <f>IFERROR(H3355/K3355,0)</f>
        <v/>
      </c>
      <c r="O3355" s="2">
        <f>IF(M3355="NÃO","EXCLUÍDO",IF(N3355&lt;Premissas!$B$8,"&lt; 1,00",IF(N3355&lt;Premissas!$B$9,"1,00 – 1,19",IF(N3355&lt;Premissas!$B$10,"1,20 – 1,39",IF(N3355&lt;Premissas!$B$11,"1,40 – 1,59",IF(N3355&lt;Premissas!$B$12,"1,60 – 1,99","≥ 2,00"))))))</f>
        <v/>
      </c>
      <c r="P3355" s="5">
        <f>IF(OR(M3355="NÃO",N3355&lt;Premissas!$B$8),Premissas!$B$13,IF(N3355&lt;Premissas!$B$9,Premissas!$B$14,IF(N3355&lt;Premissas!$B$10,Premissas!$B$15,IF(N3355&lt;Premissas!$B$11,Premissas!$B$16,IF(N3355&lt;Premissas!$B$12,Premissas!$B$17,Premissas!$B$18)))))</f>
        <v/>
      </c>
      <c r="Q3355" s="5">
        <f>IFERROR(P3355/Premissas!$B$4,0)</f>
        <v/>
      </c>
    </row>
    <row r="3356">
      <c r="A3356" s="2" t="n">
        <v>8</v>
      </c>
      <c r="B3356" s="2" t="n">
        <v>1965</v>
      </c>
      <c r="C3356" s="2" t="inlineStr">
        <is>
          <t>SEPARACAO</t>
        </is>
      </c>
      <c r="D3356" s="2" t="inlineStr">
        <is>
          <t>5974054</t>
        </is>
      </c>
      <c r="E3356" s="2" t="inlineStr">
        <is>
          <t>Larissa Fernanda Alves Rodrigues</t>
        </is>
      </c>
      <c r="F3356" s="2" t="n">
        <v>11379</v>
      </c>
      <c r="G3356" s="2" t="n">
        <v>117.37</v>
      </c>
      <c r="H3356" s="2" t="n">
        <v>97</v>
      </c>
      <c r="I3356" s="2" t="n">
        <v/>
      </c>
      <c r="J3356" s="2" t="inlineStr">
        <is>
          <t>GPA</t>
        </is>
      </c>
      <c r="K3356" s="2">
        <f>IF(I3356&lt;&gt;"",I3356,IFERROR(INDEX(Base!$I:$I,MATCH(1,(Base!$C:$C=C3356)*(Base!$I:$I&lt;&gt;""),0)),0))</f>
        <v/>
      </c>
      <c r="L3356" s="2">
        <f>IF(AND(I3356="",K3356&gt;0),"SIM","NÃO")</f>
        <v/>
      </c>
      <c r="M3356" s="2">
        <f>IF(ISNUMBER(SEARCH("SEPARA",UPPER(C3356))),"NÃO","SIM")</f>
        <v/>
      </c>
      <c r="N3356" s="2">
        <f>IFERROR(H3356/K3356,0)</f>
        <v/>
      </c>
      <c r="O3356" s="2">
        <f>IF(M3356="NÃO","EXCLUÍDO",IF(N3356&lt;Premissas!$B$8,"&lt; 1,00",IF(N3356&lt;Premissas!$B$9,"1,00 – 1,19",IF(N3356&lt;Premissas!$B$10,"1,20 – 1,39",IF(N3356&lt;Premissas!$B$11,"1,40 – 1,59",IF(N3356&lt;Premissas!$B$12,"1,60 – 1,99","≥ 2,00"))))))</f>
        <v/>
      </c>
      <c r="P3356" s="5">
        <f>IF(OR(M3356="NÃO",N3356&lt;Premissas!$B$8),Premissas!$B$13,IF(N3356&lt;Premissas!$B$9,Premissas!$B$14,IF(N3356&lt;Premissas!$B$10,Premissas!$B$15,IF(N3356&lt;Premissas!$B$11,Premissas!$B$16,IF(N3356&lt;Premissas!$B$12,Premissas!$B$17,Premissas!$B$18)))))</f>
        <v/>
      </c>
      <c r="Q3356" s="5">
        <f>IFERROR(P3356/Premissas!$B$4,0)</f>
        <v/>
      </c>
    </row>
    <row r="3357">
      <c r="A3357" s="2" t="n">
        <v>8</v>
      </c>
      <c r="B3357" s="2" t="n">
        <v>1965</v>
      </c>
      <c r="C3357" s="2" t="inlineStr">
        <is>
          <t>SEPARACAO</t>
        </is>
      </c>
      <c r="D3357" s="2" t="inlineStr">
        <is>
          <t>5974356</t>
        </is>
      </c>
      <c r="E3357" s="2" t="inlineStr">
        <is>
          <t>Antonia Luiza Morais De Aguiar</t>
        </is>
      </c>
      <c r="F3357" s="2" t="n">
        <v>358</v>
      </c>
      <c r="G3357" s="2" t="n">
        <v>10.55</v>
      </c>
      <c r="H3357" s="2" t="n">
        <v>34</v>
      </c>
      <c r="I3357" s="2" t="n">
        <v/>
      </c>
      <c r="J3357" s="2" t="inlineStr">
        <is>
          <t>GPA</t>
        </is>
      </c>
      <c r="K3357" s="2">
        <f>IF(I3357&lt;&gt;"",I3357,IFERROR(INDEX(Base!$I:$I,MATCH(1,(Base!$C:$C=C3357)*(Base!$I:$I&lt;&gt;""),0)),0))</f>
        <v/>
      </c>
      <c r="L3357" s="2">
        <f>IF(AND(I3357="",K3357&gt;0),"SIM","NÃO")</f>
        <v/>
      </c>
      <c r="M3357" s="2">
        <f>IF(ISNUMBER(SEARCH("SEPARA",UPPER(C3357))),"NÃO","SIM")</f>
        <v/>
      </c>
      <c r="N3357" s="2">
        <f>IFERROR(H3357/K3357,0)</f>
        <v/>
      </c>
      <c r="O3357" s="2">
        <f>IF(M3357="NÃO","EXCLUÍDO",IF(N3357&lt;Premissas!$B$8,"&lt; 1,00",IF(N3357&lt;Premissas!$B$9,"1,00 – 1,19",IF(N3357&lt;Premissas!$B$10,"1,20 – 1,39",IF(N3357&lt;Premissas!$B$11,"1,40 – 1,59",IF(N3357&lt;Premissas!$B$12,"1,60 – 1,99","≥ 2,00"))))))</f>
        <v/>
      </c>
      <c r="P3357" s="5">
        <f>IF(OR(M3357="NÃO",N3357&lt;Premissas!$B$8),Premissas!$B$13,IF(N3357&lt;Premissas!$B$9,Premissas!$B$14,IF(N3357&lt;Premissas!$B$10,Premissas!$B$15,IF(N3357&lt;Premissas!$B$11,Premissas!$B$16,IF(N3357&lt;Premissas!$B$12,Premissas!$B$17,Premissas!$B$18)))))</f>
        <v/>
      </c>
      <c r="Q3357" s="5">
        <f>IFERROR(P3357/Premissas!$B$4,0)</f>
        <v/>
      </c>
    </row>
    <row r="3358">
      <c r="A3358" s="2" t="n">
        <v>8</v>
      </c>
      <c r="B3358" s="2" t="n">
        <v>1965</v>
      </c>
      <c r="C3358" s="2" t="inlineStr">
        <is>
          <t>SEPARACAO</t>
        </is>
      </c>
      <c r="D3358" s="2" t="inlineStr">
        <is>
          <t>5974623</t>
        </is>
      </c>
      <c r="E3358" s="2" t="inlineStr">
        <is>
          <t>Marcos Aurelio Monteiro Godinho</t>
        </is>
      </c>
      <c r="F3358" s="2" t="n">
        <v>4021</v>
      </c>
      <c r="G3358" s="2" t="n">
        <v>112.82</v>
      </c>
      <c r="H3358" s="2" t="n">
        <v>36</v>
      </c>
      <c r="I3358" s="2" t="n">
        <v/>
      </c>
      <c r="J3358" s="2" t="inlineStr">
        <is>
          <t>GPA</t>
        </is>
      </c>
      <c r="K3358" s="2">
        <f>IF(I3358&lt;&gt;"",I3358,IFERROR(INDEX(Base!$I:$I,MATCH(1,(Base!$C:$C=C3358)*(Base!$I:$I&lt;&gt;""),0)),0))</f>
        <v/>
      </c>
      <c r="L3358" s="2">
        <f>IF(AND(I3358="",K3358&gt;0),"SIM","NÃO")</f>
        <v/>
      </c>
      <c r="M3358" s="2">
        <f>IF(ISNUMBER(SEARCH("SEPARA",UPPER(C3358))),"NÃO","SIM")</f>
        <v/>
      </c>
      <c r="N3358" s="2">
        <f>IFERROR(H3358/K3358,0)</f>
        <v/>
      </c>
      <c r="O3358" s="2">
        <f>IF(M3358="NÃO","EXCLUÍDO",IF(N3358&lt;Premissas!$B$8,"&lt; 1,00",IF(N3358&lt;Premissas!$B$9,"1,00 – 1,19",IF(N3358&lt;Premissas!$B$10,"1,20 – 1,39",IF(N3358&lt;Premissas!$B$11,"1,40 – 1,59",IF(N3358&lt;Premissas!$B$12,"1,60 – 1,99","≥ 2,00"))))))</f>
        <v/>
      </c>
      <c r="P3358" s="5">
        <f>IF(OR(M3358="NÃO",N3358&lt;Premissas!$B$8),Premissas!$B$13,IF(N3358&lt;Premissas!$B$9,Premissas!$B$14,IF(N3358&lt;Premissas!$B$10,Premissas!$B$15,IF(N3358&lt;Premissas!$B$11,Premissas!$B$16,IF(N3358&lt;Premissas!$B$12,Premissas!$B$17,Premissas!$B$18)))))</f>
        <v/>
      </c>
      <c r="Q3358" s="5">
        <f>IFERROR(P3358/Premissas!$B$4,0)</f>
        <v/>
      </c>
    </row>
    <row r="3359">
      <c r="A3359" s="2" t="n">
        <v>8</v>
      </c>
      <c r="B3359" s="2" t="n">
        <v>1965</v>
      </c>
      <c r="C3359" s="2" t="inlineStr">
        <is>
          <t>SEPARACAO</t>
        </is>
      </c>
      <c r="D3359" s="2" t="inlineStr">
        <is>
          <t>5977584</t>
        </is>
      </c>
      <c r="E3359" s="2" t="inlineStr">
        <is>
          <t>Ramon Goncalves Silva</t>
        </is>
      </c>
      <c r="F3359" s="2" t="n">
        <v>50</v>
      </c>
      <c r="G3359" s="2" t="n">
        <v>5.64</v>
      </c>
      <c r="H3359" s="2" t="n">
        <v>9</v>
      </c>
      <c r="I3359" s="2" t="n">
        <v/>
      </c>
      <c r="J3359" s="2" t="inlineStr">
        <is>
          <t>GPA</t>
        </is>
      </c>
      <c r="K3359" s="2">
        <f>IF(I3359&lt;&gt;"",I3359,IFERROR(INDEX(Base!$I:$I,MATCH(1,(Base!$C:$C=C3359)*(Base!$I:$I&lt;&gt;""),0)),0))</f>
        <v/>
      </c>
      <c r="L3359" s="2">
        <f>IF(AND(I3359="",K3359&gt;0),"SIM","NÃO")</f>
        <v/>
      </c>
      <c r="M3359" s="2">
        <f>IF(ISNUMBER(SEARCH("SEPARA",UPPER(C3359))),"NÃO","SIM")</f>
        <v/>
      </c>
      <c r="N3359" s="2">
        <f>IFERROR(H3359/K3359,0)</f>
        <v/>
      </c>
      <c r="O3359" s="2">
        <f>IF(M3359="NÃO","EXCLUÍDO",IF(N3359&lt;Premissas!$B$8,"&lt; 1,00",IF(N3359&lt;Premissas!$B$9,"1,00 – 1,19",IF(N3359&lt;Premissas!$B$10,"1,20 – 1,39",IF(N3359&lt;Premissas!$B$11,"1,40 – 1,59",IF(N3359&lt;Premissas!$B$12,"1,60 – 1,99","≥ 2,00"))))))</f>
        <v/>
      </c>
      <c r="P3359" s="5">
        <f>IF(OR(M3359="NÃO",N3359&lt;Premissas!$B$8),Premissas!$B$13,IF(N3359&lt;Premissas!$B$9,Premissas!$B$14,IF(N3359&lt;Premissas!$B$10,Premissas!$B$15,IF(N3359&lt;Premissas!$B$11,Premissas!$B$16,IF(N3359&lt;Premissas!$B$12,Premissas!$B$17,Premissas!$B$18)))))</f>
        <v/>
      </c>
      <c r="Q3359" s="5">
        <f>IFERROR(P3359/Premissas!$B$4,0)</f>
        <v/>
      </c>
    </row>
    <row r="3360">
      <c r="A3360" s="2" t="n">
        <v>8</v>
      </c>
      <c r="B3360" s="2" t="n">
        <v>1965</v>
      </c>
      <c r="C3360" s="2" t="inlineStr">
        <is>
          <t>PUXADA RECEB</t>
        </is>
      </c>
      <c r="D3360" s="2" t="inlineStr">
        <is>
          <t>5978572</t>
        </is>
      </c>
      <c r="E3360" s="2" t="inlineStr">
        <is>
          <t>Matheus Henrique Barbosa Santos</t>
        </is>
      </c>
      <c r="F3360" s="2" t="n">
        <v>2</v>
      </c>
      <c r="G3360" s="2" t="n">
        <v>2.08</v>
      </c>
      <c r="H3360" s="2" t="n">
        <v>1</v>
      </c>
      <c r="I3360" s="2" t="n">
        <v>0</v>
      </c>
      <c r="J3360" s="2" t="inlineStr">
        <is>
          <t>GPA</t>
        </is>
      </c>
      <c r="K3360" s="2">
        <f>IF(I3360&lt;&gt;"",I3360,IFERROR(INDEX(Base!$I:$I,MATCH(1,(Base!$C:$C=C3360)*(Base!$I:$I&lt;&gt;""),0)),0))</f>
        <v/>
      </c>
      <c r="L3360" s="2">
        <f>IF(AND(I3360="",K3360&gt;0),"SIM","NÃO")</f>
        <v/>
      </c>
      <c r="M3360" s="2">
        <f>IF(ISNUMBER(SEARCH("SEPARA",UPPER(C3360))),"NÃO","SIM")</f>
        <v/>
      </c>
      <c r="N3360" s="2">
        <f>IFERROR(H3360/K3360,0)</f>
        <v/>
      </c>
      <c r="O3360" s="2">
        <f>IF(M3360="NÃO","EXCLUÍDO",IF(N3360&lt;Premissas!$B$8,"&lt; 1,00",IF(N3360&lt;Premissas!$B$9,"1,00 – 1,19",IF(N3360&lt;Premissas!$B$10,"1,20 – 1,39",IF(N3360&lt;Premissas!$B$11,"1,40 – 1,59",IF(N3360&lt;Premissas!$B$12,"1,60 – 1,99","≥ 2,00"))))))</f>
        <v/>
      </c>
      <c r="P3360" s="5">
        <f>IF(OR(M3360="NÃO",N3360&lt;Premissas!$B$8),Premissas!$B$13,IF(N3360&lt;Premissas!$B$9,Premissas!$B$14,IF(N3360&lt;Premissas!$B$10,Premissas!$B$15,IF(N3360&lt;Premissas!$B$11,Premissas!$B$16,IF(N3360&lt;Premissas!$B$12,Premissas!$B$17,Premissas!$B$18)))))</f>
        <v/>
      </c>
      <c r="Q3360" s="5">
        <f>IFERROR(P3360/Premissas!$B$4,0)</f>
        <v/>
      </c>
    </row>
    <row r="3361">
      <c r="A3361" s="2" t="n">
        <v>8</v>
      </c>
      <c r="B3361" s="2" t="n">
        <v>1965</v>
      </c>
      <c r="C3361" s="2" t="inlineStr">
        <is>
          <t>SEPARACAO</t>
        </is>
      </c>
      <c r="D3361" s="2" t="inlineStr">
        <is>
          <t>5978572</t>
        </is>
      </c>
      <c r="E3361" s="2" t="inlineStr">
        <is>
          <t>Matheus Henrique Barbosa Santos</t>
        </is>
      </c>
      <c r="F3361" s="2" t="n">
        <v>1702</v>
      </c>
      <c r="G3361" s="2" t="n">
        <v>32.39</v>
      </c>
      <c r="H3361" s="2" t="n">
        <v>53</v>
      </c>
      <c r="I3361" s="2" t="n">
        <v/>
      </c>
      <c r="J3361" s="2" t="inlineStr">
        <is>
          <t>GPA</t>
        </is>
      </c>
      <c r="K3361" s="2">
        <f>IF(I3361&lt;&gt;"",I3361,IFERROR(INDEX(Base!$I:$I,MATCH(1,(Base!$C:$C=C3361)*(Base!$I:$I&lt;&gt;""),0)),0))</f>
        <v/>
      </c>
      <c r="L3361" s="2">
        <f>IF(AND(I3361="",K3361&gt;0),"SIM","NÃO")</f>
        <v/>
      </c>
      <c r="M3361" s="2">
        <f>IF(ISNUMBER(SEARCH("SEPARA",UPPER(C3361))),"NÃO","SIM")</f>
        <v/>
      </c>
      <c r="N3361" s="2">
        <f>IFERROR(H3361/K3361,0)</f>
        <v/>
      </c>
      <c r="O3361" s="2">
        <f>IF(M3361="NÃO","EXCLUÍDO",IF(N3361&lt;Premissas!$B$8,"&lt; 1,00",IF(N3361&lt;Premissas!$B$9,"1,00 – 1,19",IF(N3361&lt;Premissas!$B$10,"1,20 – 1,39",IF(N3361&lt;Premissas!$B$11,"1,40 – 1,59",IF(N3361&lt;Premissas!$B$12,"1,60 – 1,99","≥ 2,00"))))))</f>
        <v/>
      </c>
      <c r="P3361" s="5">
        <f>IF(OR(M3361="NÃO",N3361&lt;Premissas!$B$8),Premissas!$B$13,IF(N3361&lt;Premissas!$B$9,Premissas!$B$14,IF(N3361&lt;Premissas!$B$10,Premissas!$B$15,IF(N3361&lt;Premissas!$B$11,Premissas!$B$16,IF(N3361&lt;Premissas!$B$12,Premissas!$B$17,Premissas!$B$18)))))</f>
        <v/>
      </c>
      <c r="Q3361" s="5">
        <f>IFERROR(P3361/Premissas!$B$4,0)</f>
        <v/>
      </c>
    </row>
    <row r="3362">
      <c r="A3362" s="2" t="n">
        <v>8</v>
      </c>
      <c r="B3362" s="2" t="n">
        <v>1965</v>
      </c>
      <c r="C3362" s="2" t="inlineStr">
        <is>
          <t>SEPARACAO</t>
        </is>
      </c>
      <c r="D3362" s="2" t="inlineStr">
        <is>
          <t>5980119</t>
        </is>
      </c>
      <c r="E3362" s="2" t="inlineStr">
        <is>
          <t>Pablo Henrique Oliveira De Jesus</t>
        </is>
      </c>
      <c r="F3362" s="2" t="n">
        <v>4505</v>
      </c>
      <c r="G3362" s="2" t="n">
        <v>114.49</v>
      </c>
      <c r="H3362" s="2" t="n">
        <v>39</v>
      </c>
      <c r="I3362" s="2" t="n">
        <v/>
      </c>
      <c r="J3362" s="2" t="inlineStr">
        <is>
          <t>GPA</t>
        </is>
      </c>
      <c r="K3362" s="2">
        <f>IF(I3362&lt;&gt;"",I3362,IFERROR(INDEX(Base!$I:$I,MATCH(1,(Base!$C:$C=C3362)*(Base!$I:$I&lt;&gt;""),0)),0))</f>
        <v/>
      </c>
      <c r="L3362" s="2">
        <f>IF(AND(I3362="",K3362&gt;0),"SIM","NÃO")</f>
        <v/>
      </c>
      <c r="M3362" s="2">
        <f>IF(ISNUMBER(SEARCH("SEPARA",UPPER(C3362))),"NÃO","SIM")</f>
        <v/>
      </c>
      <c r="N3362" s="2">
        <f>IFERROR(H3362/K3362,0)</f>
        <v/>
      </c>
      <c r="O3362" s="2">
        <f>IF(M3362="NÃO","EXCLUÍDO",IF(N3362&lt;Premissas!$B$8,"&lt; 1,00",IF(N3362&lt;Premissas!$B$9,"1,00 – 1,19",IF(N3362&lt;Premissas!$B$10,"1,20 – 1,39",IF(N3362&lt;Premissas!$B$11,"1,40 – 1,59",IF(N3362&lt;Premissas!$B$12,"1,60 – 1,99","≥ 2,00"))))))</f>
        <v/>
      </c>
      <c r="P3362" s="5">
        <f>IF(OR(M3362="NÃO",N3362&lt;Premissas!$B$8),Premissas!$B$13,IF(N3362&lt;Premissas!$B$9,Premissas!$B$14,IF(N3362&lt;Premissas!$B$10,Premissas!$B$15,IF(N3362&lt;Premissas!$B$11,Premissas!$B$16,IF(N3362&lt;Premissas!$B$12,Premissas!$B$17,Premissas!$B$18)))))</f>
        <v/>
      </c>
      <c r="Q3362" s="5">
        <f>IFERROR(P3362/Premissas!$B$4,0)</f>
        <v/>
      </c>
    </row>
    <row r="3363">
      <c r="A3363" s="2" t="n">
        <v>8</v>
      </c>
      <c r="B3363" s="2" t="n">
        <v>1965</v>
      </c>
      <c r="C3363" s="2" t="inlineStr">
        <is>
          <t>SEPARACAO</t>
        </is>
      </c>
      <c r="D3363" s="2" t="inlineStr">
        <is>
          <t>5981395</t>
        </is>
      </c>
      <c r="E3363" s="2" t="inlineStr">
        <is>
          <t>Nathan De Almeida</t>
        </is>
      </c>
      <c r="F3363" s="2" t="n">
        <v>5208</v>
      </c>
      <c r="G3363" s="2" t="n">
        <v>102.07</v>
      </c>
      <c r="H3363" s="2" t="n">
        <v>51</v>
      </c>
      <c r="I3363" s="2" t="n">
        <v/>
      </c>
      <c r="J3363" s="2" t="inlineStr">
        <is>
          <t>GPA</t>
        </is>
      </c>
      <c r="K3363" s="2">
        <f>IF(I3363&lt;&gt;"",I3363,IFERROR(INDEX(Base!$I:$I,MATCH(1,(Base!$C:$C=C3363)*(Base!$I:$I&lt;&gt;""),0)),0))</f>
        <v/>
      </c>
      <c r="L3363" s="2">
        <f>IF(AND(I3363="",K3363&gt;0),"SIM","NÃO")</f>
        <v/>
      </c>
      <c r="M3363" s="2">
        <f>IF(ISNUMBER(SEARCH("SEPARA",UPPER(C3363))),"NÃO","SIM")</f>
        <v/>
      </c>
      <c r="N3363" s="2">
        <f>IFERROR(H3363/K3363,0)</f>
        <v/>
      </c>
      <c r="O3363" s="2">
        <f>IF(M3363="NÃO","EXCLUÍDO",IF(N3363&lt;Premissas!$B$8,"&lt; 1,00",IF(N3363&lt;Premissas!$B$9,"1,00 – 1,19",IF(N3363&lt;Premissas!$B$10,"1,20 – 1,39",IF(N3363&lt;Premissas!$B$11,"1,40 – 1,59",IF(N3363&lt;Premissas!$B$12,"1,60 – 1,99","≥ 2,00"))))))</f>
        <v/>
      </c>
      <c r="P3363" s="5">
        <f>IF(OR(M3363="NÃO",N3363&lt;Premissas!$B$8),Premissas!$B$13,IF(N3363&lt;Premissas!$B$9,Premissas!$B$14,IF(N3363&lt;Premissas!$B$10,Premissas!$B$15,IF(N3363&lt;Premissas!$B$11,Premissas!$B$16,IF(N3363&lt;Premissas!$B$12,Premissas!$B$17,Premissas!$B$18)))))</f>
        <v/>
      </c>
      <c r="Q3363" s="5">
        <f>IFERROR(P3363/Premissas!$B$4,0)</f>
        <v/>
      </c>
    </row>
    <row r="3364">
      <c r="A3364" s="2" t="n">
        <v>8</v>
      </c>
      <c r="B3364" s="2" t="n">
        <v>1965</v>
      </c>
      <c r="C3364" s="2" t="inlineStr">
        <is>
          <t>PUXADA RECEB</t>
        </is>
      </c>
      <c r="D3364" s="2" t="inlineStr">
        <is>
          <t>5983592</t>
        </is>
      </c>
      <c r="E3364" s="2" t="inlineStr">
        <is>
          <t>Luana Vitoria Pereira De Souza</t>
        </is>
      </c>
      <c r="F3364" s="2" t="n">
        <v>271</v>
      </c>
      <c r="G3364" s="2" t="n">
        <v>31.74</v>
      </c>
      <c r="H3364" s="2" t="n">
        <v>9</v>
      </c>
      <c r="I3364" s="2" t="n">
        <v>0</v>
      </c>
      <c r="J3364" s="2" t="inlineStr">
        <is>
          <t>GPA</t>
        </is>
      </c>
      <c r="K3364" s="2">
        <f>IF(I3364&lt;&gt;"",I3364,IFERROR(INDEX(Base!$I:$I,MATCH(1,(Base!$C:$C=C3364)*(Base!$I:$I&lt;&gt;""),0)),0))</f>
        <v/>
      </c>
      <c r="L3364" s="2">
        <f>IF(AND(I3364="",K3364&gt;0),"SIM","NÃO")</f>
        <v/>
      </c>
      <c r="M3364" s="2">
        <f>IF(ISNUMBER(SEARCH("SEPARA",UPPER(C3364))),"NÃO","SIM")</f>
        <v/>
      </c>
      <c r="N3364" s="2">
        <f>IFERROR(H3364/K3364,0)</f>
        <v/>
      </c>
      <c r="O3364" s="2">
        <f>IF(M3364="NÃO","EXCLUÍDO",IF(N3364&lt;Premissas!$B$8,"&lt; 1,00",IF(N3364&lt;Premissas!$B$9,"1,00 – 1,19",IF(N3364&lt;Premissas!$B$10,"1,20 – 1,39",IF(N3364&lt;Premissas!$B$11,"1,40 – 1,59",IF(N3364&lt;Premissas!$B$12,"1,60 – 1,99","≥ 2,00"))))))</f>
        <v/>
      </c>
      <c r="P3364" s="5">
        <f>IF(OR(M3364="NÃO",N3364&lt;Premissas!$B$8),Premissas!$B$13,IF(N3364&lt;Premissas!$B$9,Premissas!$B$14,IF(N3364&lt;Premissas!$B$10,Premissas!$B$15,IF(N3364&lt;Premissas!$B$11,Premissas!$B$16,IF(N3364&lt;Premissas!$B$12,Premissas!$B$17,Premissas!$B$18)))))</f>
        <v/>
      </c>
      <c r="Q3364" s="5">
        <f>IFERROR(P3364/Premissas!$B$4,0)</f>
        <v/>
      </c>
    </row>
    <row r="3365">
      <c r="A3365" s="2" t="n">
        <v>8</v>
      </c>
      <c r="B3365" s="2" t="n">
        <v>1965</v>
      </c>
      <c r="C3365" s="2" t="inlineStr">
        <is>
          <t>RECEBIMENTO</t>
        </is>
      </c>
      <c r="D3365" s="2" t="inlineStr">
        <is>
          <t>5983592</t>
        </is>
      </c>
      <c r="E3365" s="2" t="inlineStr">
        <is>
          <t>Luana Vitoria Pereira De Souza</t>
        </is>
      </c>
      <c r="F3365" s="2" t="n">
        <v>116</v>
      </c>
      <c r="G3365" s="2" t="n">
        <v>5.22</v>
      </c>
      <c r="H3365" s="2" t="n">
        <v>22</v>
      </c>
      <c r="I3365" s="2" t="n">
        <v>0</v>
      </c>
      <c r="J3365" s="2" t="inlineStr">
        <is>
          <t>GPA</t>
        </is>
      </c>
      <c r="K3365" s="2">
        <f>IF(I3365&lt;&gt;"",I3365,IFERROR(INDEX(Base!$I:$I,MATCH(1,(Base!$C:$C=C3365)*(Base!$I:$I&lt;&gt;""),0)),0))</f>
        <v/>
      </c>
      <c r="L3365" s="2">
        <f>IF(AND(I3365="",K3365&gt;0),"SIM","NÃO")</f>
        <v/>
      </c>
      <c r="M3365" s="2">
        <f>IF(ISNUMBER(SEARCH("SEPARA",UPPER(C3365))),"NÃO","SIM")</f>
        <v/>
      </c>
      <c r="N3365" s="2">
        <f>IFERROR(H3365/K3365,0)</f>
        <v/>
      </c>
      <c r="O3365" s="2">
        <f>IF(M3365="NÃO","EXCLUÍDO",IF(N3365&lt;Premissas!$B$8,"&lt; 1,00",IF(N3365&lt;Premissas!$B$9,"1,00 – 1,19",IF(N3365&lt;Premissas!$B$10,"1,20 – 1,39",IF(N3365&lt;Premissas!$B$11,"1,40 – 1,59",IF(N3365&lt;Premissas!$B$12,"1,60 – 1,99","≥ 2,00"))))))</f>
        <v/>
      </c>
      <c r="P3365" s="5">
        <f>IF(OR(M3365="NÃO",N3365&lt;Premissas!$B$8),Premissas!$B$13,IF(N3365&lt;Premissas!$B$9,Premissas!$B$14,IF(N3365&lt;Premissas!$B$10,Premissas!$B$15,IF(N3365&lt;Premissas!$B$11,Premissas!$B$16,IF(N3365&lt;Premissas!$B$12,Premissas!$B$17,Premissas!$B$18)))))</f>
        <v/>
      </c>
      <c r="Q3365" s="5">
        <f>IFERROR(P3365/Premissas!$B$4,0)</f>
        <v/>
      </c>
    </row>
    <row r="3366">
      <c r="A3366" s="2" t="n">
        <v>8</v>
      </c>
      <c r="B3366" s="2" t="n">
        <v>1965</v>
      </c>
      <c r="C3366" s="2" t="inlineStr">
        <is>
          <t>SEPARACAO</t>
        </is>
      </c>
      <c r="D3366" s="2" t="inlineStr">
        <is>
          <t>5983592</t>
        </is>
      </c>
      <c r="E3366" s="2" t="inlineStr">
        <is>
          <t>Luana Vitoria Pereira De Souza</t>
        </is>
      </c>
      <c r="F3366" s="2" t="n">
        <v>3326</v>
      </c>
      <c r="G3366" s="2" t="n">
        <v>69.73</v>
      </c>
      <c r="H3366" s="2" t="n">
        <v>48</v>
      </c>
      <c r="I3366" s="2" t="n">
        <v/>
      </c>
      <c r="J3366" s="2" t="inlineStr">
        <is>
          <t>GPA</t>
        </is>
      </c>
      <c r="K3366" s="2">
        <f>IF(I3366&lt;&gt;"",I3366,IFERROR(INDEX(Base!$I:$I,MATCH(1,(Base!$C:$C=C3366)*(Base!$I:$I&lt;&gt;""),0)),0))</f>
        <v/>
      </c>
      <c r="L3366" s="2">
        <f>IF(AND(I3366="",K3366&gt;0),"SIM","NÃO")</f>
        <v/>
      </c>
      <c r="M3366" s="2">
        <f>IF(ISNUMBER(SEARCH("SEPARA",UPPER(C3366))),"NÃO","SIM")</f>
        <v/>
      </c>
      <c r="N3366" s="2">
        <f>IFERROR(H3366/K3366,0)</f>
        <v/>
      </c>
      <c r="O3366" s="2">
        <f>IF(M3366="NÃO","EXCLUÍDO",IF(N3366&lt;Premissas!$B$8,"&lt; 1,00",IF(N3366&lt;Premissas!$B$9,"1,00 – 1,19",IF(N3366&lt;Premissas!$B$10,"1,20 – 1,39",IF(N3366&lt;Premissas!$B$11,"1,40 – 1,59",IF(N3366&lt;Premissas!$B$12,"1,60 – 1,99","≥ 2,00"))))))</f>
        <v/>
      </c>
      <c r="P3366" s="5">
        <f>IF(OR(M3366="NÃO",N3366&lt;Premissas!$B$8),Premissas!$B$13,IF(N3366&lt;Premissas!$B$9,Premissas!$B$14,IF(N3366&lt;Premissas!$B$10,Premissas!$B$15,IF(N3366&lt;Premissas!$B$11,Premissas!$B$16,IF(N3366&lt;Premissas!$B$12,Premissas!$B$17,Premissas!$B$18)))))</f>
        <v/>
      </c>
      <c r="Q3366" s="5">
        <f>IFERROR(P3366/Premissas!$B$4,0)</f>
        <v/>
      </c>
    </row>
    <row r="3367">
      <c r="A3367" s="2" t="n">
        <v>8</v>
      </c>
      <c r="B3367" s="2" t="n">
        <v>1965</v>
      </c>
      <c r="C3367" s="2" t="inlineStr">
        <is>
          <t>SEPARACAO</t>
        </is>
      </c>
      <c r="D3367" s="2" t="inlineStr">
        <is>
          <t>5983851</t>
        </is>
      </c>
      <c r="E3367" s="2" t="inlineStr">
        <is>
          <t>Charlie Gabriel Jaracevskis Rozendo De Souza</t>
        </is>
      </c>
      <c r="F3367" s="2" t="n">
        <v>5177</v>
      </c>
      <c r="G3367" s="2" t="n">
        <v>84.98999999999999</v>
      </c>
      <c r="H3367" s="2" t="n">
        <v>61</v>
      </c>
      <c r="I3367" s="2" t="n">
        <v/>
      </c>
      <c r="J3367" s="2" t="inlineStr">
        <is>
          <t>GPA</t>
        </is>
      </c>
      <c r="K3367" s="2">
        <f>IF(I3367&lt;&gt;"",I3367,IFERROR(INDEX(Base!$I:$I,MATCH(1,(Base!$C:$C=C3367)*(Base!$I:$I&lt;&gt;""),0)),0))</f>
        <v/>
      </c>
      <c r="L3367" s="2">
        <f>IF(AND(I3367="",K3367&gt;0),"SIM","NÃO")</f>
        <v/>
      </c>
      <c r="M3367" s="2">
        <f>IF(ISNUMBER(SEARCH("SEPARA",UPPER(C3367))),"NÃO","SIM")</f>
        <v/>
      </c>
      <c r="N3367" s="2">
        <f>IFERROR(H3367/K3367,0)</f>
        <v/>
      </c>
      <c r="O3367" s="2">
        <f>IF(M3367="NÃO","EXCLUÍDO",IF(N3367&lt;Premissas!$B$8,"&lt; 1,00",IF(N3367&lt;Premissas!$B$9,"1,00 – 1,19",IF(N3367&lt;Premissas!$B$10,"1,20 – 1,39",IF(N3367&lt;Premissas!$B$11,"1,40 – 1,59",IF(N3367&lt;Premissas!$B$12,"1,60 – 1,99","≥ 2,00"))))))</f>
        <v/>
      </c>
      <c r="P3367" s="5">
        <f>IF(OR(M3367="NÃO",N3367&lt;Premissas!$B$8),Premissas!$B$13,IF(N3367&lt;Premissas!$B$9,Premissas!$B$14,IF(N3367&lt;Premissas!$B$10,Premissas!$B$15,IF(N3367&lt;Premissas!$B$11,Premissas!$B$16,IF(N3367&lt;Premissas!$B$12,Premissas!$B$17,Premissas!$B$18)))))</f>
        <v/>
      </c>
      <c r="Q3367" s="5">
        <f>IFERROR(P3367/Premissas!$B$4,0)</f>
        <v/>
      </c>
    </row>
    <row r="3368">
      <c r="A3368" s="2" t="n">
        <v>8</v>
      </c>
      <c r="B3368" s="2" t="n">
        <v>1965</v>
      </c>
      <c r="C3368" s="2" t="inlineStr">
        <is>
          <t>SEPARACAO</t>
        </is>
      </c>
      <c r="D3368" s="2" t="inlineStr">
        <is>
          <t>5984882</t>
        </is>
      </c>
      <c r="E3368" s="2" t="inlineStr">
        <is>
          <t>Obinna Nduchegwo</t>
        </is>
      </c>
      <c r="F3368" s="2" t="n">
        <v>10083</v>
      </c>
      <c r="G3368" s="2" t="n">
        <v>131.84</v>
      </c>
      <c r="H3368" s="2" t="n">
        <v>76</v>
      </c>
      <c r="I3368" s="2" t="n">
        <v/>
      </c>
      <c r="J3368" s="2" t="inlineStr">
        <is>
          <t>GPA</t>
        </is>
      </c>
      <c r="K3368" s="2">
        <f>IF(I3368&lt;&gt;"",I3368,IFERROR(INDEX(Base!$I:$I,MATCH(1,(Base!$C:$C=C3368)*(Base!$I:$I&lt;&gt;""),0)),0))</f>
        <v/>
      </c>
      <c r="L3368" s="2">
        <f>IF(AND(I3368="",K3368&gt;0),"SIM","NÃO")</f>
        <v/>
      </c>
      <c r="M3368" s="2">
        <f>IF(ISNUMBER(SEARCH("SEPARA",UPPER(C3368))),"NÃO","SIM")</f>
        <v/>
      </c>
      <c r="N3368" s="2">
        <f>IFERROR(H3368/K3368,0)</f>
        <v/>
      </c>
      <c r="O3368" s="2">
        <f>IF(M3368="NÃO","EXCLUÍDO",IF(N3368&lt;Premissas!$B$8,"&lt; 1,00",IF(N3368&lt;Premissas!$B$9,"1,00 – 1,19",IF(N3368&lt;Premissas!$B$10,"1,20 – 1,39",IF(N3368&lt;Premissas!$B$11,"1,40 – 1,59",IF(N3368&lt;Premissas!$B$12,"1,60 – 1,99","≥ 2,00"))))))</f>
        <v/>
      </c>
      <c r="P3368" s="5">
        <f>IF(OR(M3368="NÃO",N3368&lt;Premissas!$B$8),Premissas!$B$13,IF(N3368&lt;Premissas!$B$9,Premissas!$B$14,IF(N3368&lt;Premissas!$B$10,Premissas!$B$15,IF(N3368&lt;Premissas!$B$11,Premissas!$B$16,IF(N3368&lt;Premissas!$B$12,Premissas!$B$17,Premissas!$B$18)))))</f>
        <v/>
      </c>
      <c r="Q3368" s="5">
        <f>IFERROR(P3368/Premissas!$B$4,0)</f>
        <v/>
      </c>
    </row>
    <row r="3369">
      <c r="A3369" s="2" t="n">
        <v>8</v>
      </c>
      <c r="B3369" s="2" t="n">
        <v>1965</v>
      </c>
      <c r="C3369" s="2" t="inlineStr">
        <is>
          <t>PUXADA RECEB</t>
        </is>
      </c>
      <c r="D3369" s="2" t="inlineStr">
        <is>
          <t>5985005</t>
        </is>
      </c>
      <c r="E3369" s="2" t="inlineStr">
        <is>
          <t>Marie Juline Francois</t>
        </is>
      </c>
      <c r="F3369" s="2" t="n">
        <v>154</v>
      </c>
      <c r="G3369" s="2" t="n">
        <v>12.6</v>
      </c>
      <c r="H3369" s="2" t="n">
        <v>12</v>
      </c>
      <c r="I3369" s="2" t="n">
        <v>0</v>
      </c>
      <c r="J3369" s="2" t="inlineStr">
        <is>
          <t>GPA</t>
        </is>
      </c>
      <c r="K3369" s="2">
        <f>IF(I3369&lt;&gt;"",I3369,IFERROR(INDEX(Base!$I:$I,MATCH(1,(Base!$C:$C=C3369)*(Base!$I:$I&lt;&gt;""),0)),0))</f>
        <v/>
      </c>
      <c r="L3369" s="2">
        <f>IF(AND(I3369="",K3369&gt;0),"SIM","NÃO")</f>
        <v/>
      </c>
      <c r="M3369" s="2">
        <f>IF(ISNUMBER(SEARCH("SEPARA",UPPER(C3369))),"NÃO","SIM")</f>
        <v/>
      </c>
      <c r="N3369" s="2">
        <f>IFERROR(H3369/K3369,0)</f>
        <v/>
      </c>
      <c r="O3369" s="2">
        <f>IF(M3369="NÃO","EXCLUÍDO",IF(N3369&lt;Premissas!$B$8,"&lt; 1,00",IF(N3369&lt;Premissas!$B$9,"1,00 – 1,19",IF(N3369&lt;Premissas!$B$10,"1,20 – 1,39",IF(N3369&lt;Premissas!$B$11,"1,40 – 1,59",IF(N3369&lt;Premissas!$B$12,"1,60 – 1,99","≥ 2,00"))))))</f>
        <v/>
      </c>
      <c r="P3369" s="5">
        <f>IF(OR(M3369="NÃO",N3369&lt;Premissas!$B$8),Premissas!$B$13,IF(N3369&lt;Premissas!$B$9,Premissas!$B$14,IF(N3369&lt;Premissas!$B$10,Premissas!$B$15,IF(N3369&lt;Premissas!$B$11,Premissas!$B$16,IF(N3369&lt;Premissas!$B$12,Premissas!$B$17,Premissas!$B$18)))))</f>
        <v/>
      </c>
      <c r="Q3369" s="5">
        <f>IFERROR(P3369/Premissas!$B$4,0)</f>
        <v/>
      </c>
    </row>
    <row r="3370">
      <c r="A3370" s="2" t="n">
        <v>8</v>
      </c>
      <c r="B3370" s="2" t="n">
        <v>1965</v>
      </c>
      <c r="C3370" s="2" t="inlineStr">
        <is>
          <t>SEPARACAO</t>
        </is>
      </c>
      <c r="D3370" s="2" t="inlineStr">
        <is>
          <t>5985005</t>
        </is>
      </c>
      <c r="E3370" s="2" t="inlineStr">
        <is>
          <t>Marie Juline Francois</t>
        </is>
      </c>
      <c r="F3370" s="2" t="n">
        <v>7564</v>
      </c>
      <c r="G3370" s="2" t="n">
        <v>107.51</v>
      </c>
      <c r="H3370" s="2" t="n">
        <v>70</v>
      </c>
      <c r="I3370" s="2" t="n">
        <v/>
      </c>
      <c r="J3370" s="2" t="inlineStr">
        <is>
          <t>GPA</t>
        </is>
      </c>
      <c r="K3370" s="2">
        <f>IF(I3370&lt;&gt;"",I3370,IFERROR(INDEX(Base!$I:$I,MATCH(1,(Base!$C:$C=C3370)*(Base!$I:$I&lt;&gt;""),0)),0))</f>
        <v/>
      </c>
      <c r="L3370" s="2">
        <f>IF(AND(I3370="",K3370&gt;0),"SIM","NÃO")</f>
        <v/>
      </c>
      <c r="M3370" s="2">
        <f>IF(ISNUMBER(SEARCH("SEPARA",UPPER(C3370))),"NÃO","SIM")</f>
        <v/>
      </c>
      <c r="N3370" s="2">
        <f>IFERROR(H3370/K3370,0)</f>
        <v/>
      </c>
      <c r="O3370" s="2">
        <f>IF(M3370="NÃO","EXCLUÍDO",IF(N3370&lt;Premissas!$B$8,"&lt; 1,00",IF(N3370&lt;Premissas!$B$9,"1,00 – 1,19",IF(N3370&lt;Premissas!$B$10,"1,20 – 1,39",IF(N3370&lt;Premissas!$B$11,"1,40 – 1,59",IF(N3370&lt;Premissas!$B$12,"1,60 – 1,99","≥ 2,00"))))))</f>
        <v/>
      </c>
      <c r="P3370" s="5">
        <f>IF(OR(M3370="NÃO",N3370&lt;Premissas!$B$8),Premissas!$B$13,IF(N3370&lt;Premissas!$B$9,Premissas!$B$14,IF(N3370&lt;Premissas!$B$10,Premissas!$B$15,IF(N3370&lt;Premissas!$B$11,Premissas!$B$16,IF(N3370&lt;Premissas!$B$12,Premissas!$B$17,Premissas!$B$18)))))</f>
        <v/>
      </c>
      <c r="Q3370" s="5">
        <f>IFERROR(P3370/Premissas!$B$4,0)</f>
        <v/>
      </c>
    </row>
    <row r="3371">
      <c r="A3371" s="2" t="n">
        <v>8</v>
      </c>
      <c r="B3371" s="2" t="n">
        <v>1965</v>
      </c>
      <c r="C3371" s="2" t="inlineStr">
        <is>
          <t>SEPARACAO</t>
        </is>
      </c>
      <c r="D3371" s="2" t="inlineStr">
        <is>
          <t>5987881</t>
        </is>
      </c>
      <c r="E3371" s="2" t="inlineStr">
        <is>
          <t>Ruth Gracia Mpangui Okito</t>
        </is>
      </c>
      <c r="F3371" s="2" t="n">
        <v>8404</v>
      </c>
      <c r="G3371" s="2" t="n">
        <v>140.34</v>
      </c>
      <c r="H3371" s="2" t="n">
        <v>60</v>
      </c>
      <c r="I3371" s="2" t="n">
        <v/>
      </c>
      <c r="J3371" s="2" t="inlineStr">
        <is>
          <t>GPA</t>
        </is>
      </c>
      <c r="K3371" s="2">
        <f>IF(I3371&lt;&gt;"",I3371,IFERROR(INDEX(Base!$I:$I,MATCH(1,(Base!$C:$C=C3371)*(Base!$I:$I&lt;&gt;""),0)),0))</f>
        <v/>
      </c>
      <c r="L3371" s="2">
        <f>IF(AND(I3371="",K3371&gt;0),"SIM","NÃO")</f>
        <v/>
      </c>
      <c r="M3371" s="2">
        <f>IF(ISNUMBER(SEARCH("SEPARA",UPPER(C3371))),"NÃO","SIM")</f>
        <v/>
      </c>
      <c r="N3371" s="2">
        <f>IFERROR(H3371/K3371,0)</f>
        <v/>
      </c>
      <c r="O3371" s="2">
        <f>IF(M3371="NÃO","EXCLUÍDO",IF(N3371&lt;Premissas!$B$8,"&lt; 1,00",IF(N3371&lt;Premissas!$B$9,"1,00 – 1,19",IF(N3371&lt;Premissas!$B$10,"1,20 – 1,39",IF(N3371&lt;Premissas!$B$11,"1,40 – 1,59",IF(N3371&lt;Premissas!$B$12,"1,60 – 1,99","≥ 2,00"))))))</f>
        <v/>
      </c>
      <c r="P3371" s="5">
        <f>IF(OR(M3371="NÃO",N3371&lt;Premissas!$B$8),Premissas!$B$13,IF(N3371&lt;Premissas!$B$9,Premissas!$B$14,IF(N3371&lt;Premissas!$B$10,Premissas!$B$15,IF(N3371&lt;Premissas!$B$11,Premissas!$B$16,IF(N3371&lt;Premissas!$B$12,Premissas!$B$17,Premissas!$B$18)))))</f>
        <v/>
      </c>
      <c r="Q3371" s="5">
        <f>IFERROR(P3371/Premissas!$B$4,0)</f>
        <v/>
      </c>
    </row>
    <row r="3372">
      <c r="A3372" s="2" t="n">
        <v>8</v>
      </c>
      <c r="B3372" s="2" t="n">
        <v>1965</v>
      </c>
      <c r="C3372" s="2" t="inlineStr">
        <is>
          <t>SEPARACAO</t>
        </is>
      </c>
      <c r="D3372" s="2" t="inlineStr">
        <is>
          <t>5988837</t>
        </is>
      </c>
      <c r="E3372" s="2" t="inlineStr">
        <is>
          <t>Chinedu Victor Ujam</t>
        </is>
      </c>
      <c r="F3372" s="2" t="n">
        <v>7492</v>
      </c>
      <c r="G3372" s="2" t="n">
        <v>102.55</v>
      </c>
      <c r="H3372" s="2" t="n">
        <v>73</v>
      </c>
      <c r="I3372" s="2" t="n">
        <v/>
      </c>
      <c r="J3372" s="2" t="inlineStr">
        <is>
          <t>GPA</t>
        </is>
      </c>
      <c r="K3372" s="2">
        <f>IF(I3372&lt;&gt;"",I3372,IFERROR(INDEX(Base!$I:$I,MATCH(1,(Base!$C:$C=C3372)*(Base!$I:$I&lt;&gt;""),0)),0))</f>
        <v/>
      </c>
      <c r="L3372" s="2">
        <f>IF(AND(I3372="",K3372&gt;0),"SIM","NÃO")</f>
        <v/>
      </c>
      <c r="M3372" s="2">
        <f>IF(ISNUMBER(SEARCH("SEPARA",UPPER(C3372))),"NÃO","SIM")</f>
        <v/>
      </c>
      <c r="N3372" s="2">
        <f>IFERROR(H3372/K3372,0)</f>
        <v/>
      </c>
      <c r="O3372" s="2">
        <f>IF(M3372="NÃO","EXCLUÍDO",IF(N3372&lt;Premissas!$B$8,"&lt; 1,00",IF(N3372&lt;Premissas!$B$9,"1,00 – 1,19",IF(N3372&lt;Premissas!$B$10,"1,20 – 1,39",IF(N3372&lt;Premissas!$B$11,"1,40 – 1,59",IF(N3372&lt;Premissas!$B$12,"1,60 – 1,99","≥ 2,00"))))))</f>
        <v/>
      </c>
      <c r="P3372" s="5">
        <f>IF(OR(M3372="NÃO",N3372&lt;Premissas!$B$8),Premissas!$B$13,IF(N3372&lt;Premissas!$B$9,Premissas!$B$14,IF(N3372&lt;Premissas!$B$10,Premissas!$B$15,IF(N3372&lt;Premissas!$B$11,Premissas!$B$16,IF(N3372&lt;Premissas!$B$12,Premissas!$B$17,Premissas!$B$18)))))</f>
        <v/>
      </c>
      <c r="Q3372" s="5">
        <f>IFERROR(P3372/Premissas!$B$4,0)</f>
        <v/>
      </c>
    </row>
    <row r="3373">
      <c r="A3373" s="2" t="n">
        <v>8</v>
      </c>
      <c r="B3373" s="2" t="n">
        <v>1965</v>
      </c>
      <c r="C3373" s="2" t="inlineStr">
        <is>
          <t>CARREGAMENTO</t>
        </is>
      </c>
      <c r="D3373" s="2" t="inlineStr">
        <is>
          <t>5992354</t>
        </is>
      </c>
      <c r="E3373" s="2" t="inlineStr">
        <is>
          <t>Micaelly Ferreira De Oliveira</t>
        </is>
      </c>
      <c r="F3373" s="2" t="n">
        <v>771</v>
      </c>
      <c r="G3373" s="2" t="n">
        <v>30</v>
      </c>
      <c r="H3373" s="2" t="n">
        <v>26</v>
      </c>
      <c r="I3373" s="2" t="n">
        <v>0</v>
      </c>
      <c r="J3373" s="2" t="inlineStr">
        <is>
          <t>GPA</t>
        </is>
      </c>
      <c r="K3373" s="2">
        <f>IF(I3373&lt;&gt;"",I3373,IFERROR(INDEX(Base!$I:$I,MATCH(1,(Base!$C:$C=C3373)*(Base!$I:$I&lt;&gt;""),0)),0))</f>
        <v/>
      </c>
      <c r="L3373" s="2">
        <f>IF(AND(I3373="",K3373&gt;0),"SIM","NÃO")</f>
        <v/>
      </c>
      <c r="M3373" s="2">
        <f>IF(ISNUMBER(SEARCH("SEPARA",UPPER(C3373))),"NÃO","SIM")</f>
        <v/>
      </c>
      <c r="N3373" s="2">
        <f>IFERROR(H3373/K3373,0)</f>
        <v/>
      </c>
      <c r="O3373" s="2">
        <f>IF(M3373="NÃO","EXCLUÍDO",IF(N3373&lt;Premissas!$B$8,"&lt; 1,00",IF(N3373&lt;Premissas!$B$9,"1,00 – 1,19",IF(N3373&lt;Premissas!$B$10,"1,20 – 1,39",IF(N3373&lt;Premissas!$B$11,"1,40 – 1,59",IF(N3373&lt;Premissas!$B$12,"1,60 – 1,99","≥ 2,00"))))))</f>
        <v/>
      </c>
      <c r="P3373" s="5">
        <f>IF(OR(M3373="NÃO",N3373&lt;Premissas!$B$8),Premissas!$B$13,IF(N3373&lt;Premissas!$B$9,Premissas!$B$14,IF(N3373&lt;Premissas!$B$10,Premissas!$B$15,IF(N3373&lt;Premissas!$B$11,Premissas!$B$16,IF(N3373&lt;Premissas!$B$12,Premissas!$B$17,Premissas!$B$18)))))</f>
        <v/>
      </c>
      <c r="Q3373" s="5">
        <f>IFERROR(P3373/Premissas!$B$4,0)</f>
        <v/>
      </c>
    </row>
    <row r="3374">
      <c r="A3374" s="2" t="n">
        <v>8</v>
      </c>
      <c r="B3374" s="2" t="n">
        <v>1965</v>
      </c>
      <c r="C3374" s="2" t="inlineStr">
        <is>
          <t>RECEBIMENTO</t>
        </is>
      </c>
      <c r="D3374" s="2" t="inlineStr">
        <is>
          <t>5992354</t>
        </is>
      </c>
      <c r="E3374" s="2" t="inlineStr">
        <is>
          <t>Micaelly Ferreira De Oliveira</t>
        </is>
      </c>
      <c r="F3374" s="2" t="n">
        <v>446</v>
      </c>
      <c r="G3374" s="2" t="n">
        <v>8.529999999999999</v>
      </c>
      <c r="H3374" s="2" t="n">
        <v>52</v>
      </c>
      <c r="I3374" s="2" t="n">
        <v>0</v>
      </c>
      <c r="J3374" s="2" t="inlineStr">
        <is>
          <t>GPA</t>
        </is>
      </c>
      <c r="K3374" s="2">
        <f>IF(I3374&lt;&gt;"",I3374,IFERROR(INDEX(Base!$I:$I,MATCH(1,(Base!$C:$C=C3374)*(Base!$I:$I&lt;&gt;""),0)),0))</f>
        <v/>
      </c>
      <c r="L3374" s="2">
        <f>IF(AND(I3374="",K3374&gt;0),"SIM","NÃO")</f>
        <v/>
      </c>
      <c r="M3374" s="2">
        <f>IF(ISNUMBER(SEARCH("SEPARA",UPPER(C3374))),"NÃO","SIM")</f>
        <v/>
      </c>
      <c r="N3374" s="2">
        <f>IFERROR(H3374/K3374,0)</f>
        <v/>
      </c>
      <c r="O3374" s="2">
        <f>IF(M3374="NÃO","EXCLUÍDO",IF(N3374&lt;Premissas!$B$8,"&lt; 1,00",IF(N3374&lt;Premissas!$B$9,"1,00 – 1,19",IF(N3374&lt;Premissas!$B$10,"1,20 – 1,39",IF(N3374&lt;Premissas!$B$11,"1,40 – 1,59",IF(N3374&lt;Premissas!$B$12,"1,60 – 1,99","≥ 2,00"))))))</f>
        <v/>
      </c>
      <c r="P3374" s="5">
        <f>IF(OR(M3374="NÃO",N3374&lt;Premissas!$B$8),Premissas!$B$13,IF(N3374&lt;Premissas!$B$9,Premissas!$B$14,IF(N3374&lt;Premissas!$B$10,Premissas!$B$15,IF(N3374&lt;Premissas!$B$11,Premissas!$B$16,IF(N3374&lt;Premissas!$B$12,Premissas!$B$17,Premissas!$B$18)))))</f>
        <v/>
      </c>
      <c r="Q3374" s="5">
        <f>IFERROR(P3374/Premissas!$B$4,0)</f>
        <v/>
      </c>
    </row>
    <row r="3375">
      <c r="A3375" s="2" t="n">
        <v>8</v>
      </c>
      <c r="B3375" s="2" t="n">
        <v>1965</v>
      </c>
      <c r="C3375" s="2" t="inlineStr">
        <is>
          <t>PUXADA RECEB</t>
        </is>
      </c>
      <c r="D3375" s="2" t="inlineStr">
        <is>
          <t>599373</t>
        </is>
      </c>
      <c r="E3375" s="2" t="inlineStr">
        <is>
          <t>MARIA MARIA IZIDIO DE LIMA</t>
        </is>
      </c>
      <c r="F3375" s="2" t="n">
        <v>88</v>
      </c>
      <c r="G3375" s="2" t="n">
        <v>1.47</v>
      </c>
      <c r="H3375" s="2" t="n">
        <v>60</v>
      </c>
      <c r="I3375" s="2" t="n">
        <v>0</v>
      </c>
      <c r="J3375" s="2" t="inlineStr">
        <is>
          <t>GPA</t>
        </is>
      </c>
      <c r="K3375" s="2">
        <f>IF(I3375&lt;&gt;"",I3375,IFERROR(INDEX(Base!$I:$I,MATCH(1,(Base!$C:$C=C3375)*(Base!$I:$I&lt;&gt;""),0)),0))</f>
        <v/>
      </c>
      <c r="L3375" s="2">
        <f>IF(AND(I3375="",K3375&gt;0),"SIM","NÃO")</f>
        <v/>
      </c>
      <c r="M3375" s="2">
        <f>IF(ISNUMBER(SEARCH("SEPARA",UPPER(C3375))),"NÃO","SIM")</f>
        <v/>
      </c>
      <c r="N3375" s="2">
        <f>IFERROR(H3375/K3375,0)</f>
        <v/>
      </c>
      <c r="O3375" s="2">
        <f>IF(M3375="NÃO","EXCLUÍDO",IF(N3375&lt;Premissas!$B$8,"&lt; 1,00",IF(N3375&lt;Premissas!$B$9,"1,00 – 1,19",IF(N3375&lt;Premissas!$B$10,"1,20 – 1,39",IF(N3375&lt;Premissas!$B$11,"1,40 – 1,59",IF(N3375&lt;Premissas!$B$12,"1,60 – 1,99","≥ 2,00"))))))</f>
        <v/>
      </c>
      <c r="P3375" s="5">
        <f>IF(OR(M3375="NÃO",N3375&lt;Premissas!$B$8),Premissas!$B$13,IF(N3375&lt;Premissas!$B$9,Premissas!$B$14,IF(N3375&lt;Premissas!$B$10,Premissas!$B$15,IF(N3375&lt;Premissas!$B$11,Premissas!$B$16,IF(N3375&lt;Premissas!$B$12,Premissas!$B$17,Premissas!$B$18)))))</f>
        <v/>
      </c>
      <c r="Q3375" s="5">
        <f>IFERROR(P3375/Premissas!$B$4,0)</f>
        <v/>
      </c>
    </row>
    <row r="3376">
      <c r="A3376" s="2" t="n">
        <v>8</v>
      </c>
      <c r="B3376" s="2" t="n">
        <v>1965</v>
      </c>
      <c r="C3376" s="2" t="inlineStr">
        <is>
          <t>RECEBIMENTO</t>
        </is>
      </c>
      <c r="D3376" s="2" t="inlineStr">
        <is>
          <t>599373</t>
        </is>
      </c>
      <c r="E3376" s="2" t="inlineStr">
        <is>
          <t>MARIA MARIA IZIDIO DE LIMA</t>
        </is>
      </c>
      <c r="F3376" s="2" t="n">
        <v>4910</v>
      </c>
      <c r="G3376" s="2" t="n">
        <v>149.54</v>
      </c>
      <c r="H3376" s="2" t="n">
        <v>33</v>
      </c>
      <c r="I3376" s="2" t="n">
        <v>0</v>
      </c>
      <c r="J3376" s="2" t="inlineStr">
        <is>
          <t>GPA</t>
        </is>
      </c>
      <c r="K3376" s="2">
        <f>IF(I3376&lt;&gt;"",I3376,IFERROR(INDEX(Base!$I:$I,MATCH(1,(Base!$C:$C=C3376)*(Base!$I:$I&lt;&gt;""),0)),0))</f>
        <v/>
      </c>
      <c r="L3376" s="2">
        <f>IF(AND(I3376="",K3376&gt;0),"SIM","NÃO")</f>
        <v/>
      </c>
      <c r="M3376" s="2">
        <f>IF(ISNUMBER(SEARCH("SEPARA",UPPER(C3376))),"NÃO","SIM")</f>
        <v/>
      </c>
      <c r="N3376" s="2">
        <f>IFERROR(H3376/K3376,0)</f>
        <v/>
      </c>
      <c r="O3376" s="2">
        <f>IF(M3376="NÃO","EXCLUÍDO",IF(N3376&lt;Premissas!$B$8,"&lt; 1,00",IF(N3376&lt;Premissas!$B$9,"1,00 – 1,19",IF(N3376&lt;Premissas!$B$10,"1,20 – 1,39",IF(N3376&lt;Premissas!$B$11,"1,40 – 1,59",IF(N3376&lt;Premissas!$B$12,"1,60 – 1,99","≥ 2,00"))))))</f>
        <v/>
      </c>
      <c r="P3376" s="5">
        <f>IF(OR(M3376="NÃO",N3376&lt;Premissas!$B$8),Premissas!$B$13,IF(N3376&lt;Premissas!$B$9,Premissas!$B$14,IF(N3376&lt;Premissas!$B$10,Premissas!$B$15,IF(N3376&lt;Premissas!$B$11,Premissas!$B$16,IF(N3376&lt;Premissas!$B$12,Premissas!$B$17,Premissas!$B$18)))))</f>
        <v/>
      </c>
      <c r="Q3376" s="5">
        <f>IFERROR(P3376/Premissas!$B$4,0)</f>
        <v/>
      </c>
    </row>
    <row r="3377">
      <c r="A3377" s="2" t="n">
        <v>8</v>
      </c>
      <c r="B3377" s="2" t="n">
        <v>1965</v>
      </c>
      <c r="C3377" s="2" t="inlineStr">
        <is>
          <t>SEPARACAO</t>
        </is>
      </c>
      <c r="D3377" s="2" t="inlineStr">
        <is>
          <t>5994454</t>
        </is>
      </c>
      <c r="E3377" s="2" t="inlineStr">
        <is>
          <t>Rafael Ferreira Da Silva</t>
        </is>
      </c>
      <c r="F3377" s="2" t="n">
        <v>8651</v>
      </c>
      <c r="G3377" s="2" t="n">
        <v>122.68</v>
      </c>
      <c r="H3377" s="2" t="n">
        <v>71</v>
      </c>
      <c r="I3377" s="2" t="n">
        <v/>
      </c>
      <c r="J3377" s="2" t="inlineStr">
        <is>
          <t>GPA</t>
        </is>
      </c>
      <c r="K3377" s="2">
        <f>IF(I3377&lt;&gt;"",I3377,IFERROR(INDEX(Base!$I:$I,MATCH(1,(Base!$C:$C=C3377)*(Base!$I:$I&lt;&gt;""),0)),0))</f>
        <v/>
      </c>
      <c r="L3377" s="2">
        <f>IF(AND(I3377="",K3377&gt;0),"SIM","NÃO")</f>
        <v/>
      </c>
      <c r="M3377" s="2">
        <f>IF(ISNUMBER(SEARCH("SEPARA",UPPER(C3377))),"NÃO","SIM")</f>
        <v/>
      </c>
      <c r="N3377" s="2">
        <f>IFERROR(H3377/K3377,0)</f>
        <v/>
      </c>
      <c r="O3377" s="2">
        <f>IF(M3377="NÃO","EXCLUÍDO",IF(N3377&lt;Premissas!$B$8,"&lt; 1,00",IF(N3377&lt;Premissas!$B$9,"1,00 – 1,19",IF(N3377&lt;Premissas!$B$10,"1,20 – 1,39",IF(N3377&lt;Premissas!$B$11,"1,40 – 1,59",IF(N3377&lt;Premissas!$B$12,"1,60 – 1,99","≥ 2,00"))))))</f>
        <v/>
      </c>
      <c r="P3377" s="5">
        <f>IF(OR(M3377="NÃO",N3377&lt;Premissas!$B$8),Premissas!$B$13,IF(N3377&lt;Premissas!$B$9,Premissas!$B$14,IF(N3377&lt;Premissas!$B$10,Premissas!$B$15,IF(N3377&lt;Premissas!$B$11,Premissas!$B$16,IF(N3377&lt;Premissas!$B$12,Premissas!$B$17,Premissas!$B$18)))))</f>
        <v/>
      </c>
      <c r="Q3377" s="5">
        <f>IFERROR(P3377/Premissas!$B$4,0)</f>
        <v/>
      </c>
    </row>
    <row r="3378">
      <c r="A3378" s="2" t="n">
        <v>8</v>
      </c>
      <c r="B3378" s="2" t="n">
        <v>1965</v>
      </c>
      <c r="C3378" s="2" t="inlineStr">
        <is>
          <t>SEPARACAO</t>
        </is>
      </c>
      <c r="D3378" s="2" t="inlineStr">
        <is>
          <t>5994977</t>
        </is>
      </c>
      <c r="E3378" s="2" t="inlineStr">
        <is>
          <t>Fernanda Carolyne Freitas De Queiroz</t>
        </is>
      </c>
      <c r="F3378" s="2" t="n">
        <v>9137</v>
      </c>
      <c r="G3378" s="2" t="n">
        <v>105.97</v>
      </c>
      <c r="H3378" s="2" t="n">
        <v>86</v>
      </c>
      <c r="I3378" s="2" t="n">
        <v/>
      </c>
      <c r="J3378" s="2" t="inlineStr">
        <is>
          <t>GPA</t>
        </is>
      </c>
      <c r="K3378" s="2">
        <f>IF(I3378&lt;&gt;"",I3378,IFERROR(INDEX(Base!$I:$I,MATCH(1,(Base!$C:$C=C3378)*(Base!$I:$I&lt;&gt;""),0)),0))</f>
        <v/>
      </c>
      <c r="L3378" s="2">
        <f>IF(AND(I3378="",K3378&gt;0),"SIM","NÃO")</f>
        <v/>
      </c>
      <c r="M3378" s="2">
        <f>IF(ISNUMBER(SEARCH("SEPARA",UPPER(C3378))),"NÃO","SIM")</f>
        <v/>
      </c>
      <c r="N3378" s="2">
        <f>IFERROR(H3378/K3378,0)</f>
        <v/>
      </c>
      <c r="O3378" s="2">
        <f>IF(M3378="NÃO","EXCLUÍDO",IF(N3378&lt;Premissas!$B$8,"&lt; 1,00",IF(N3378&lt;Premissas!$B$9,"1,00 – 1,19",IF(N3378&lt;Premissas!$B$10,"1,20 – 1,39",IF(N3378&lt;Premissas!$B$11,"1,40 – 1,59",IF(N3378&lt;Premissas!$B$12,"1,60 – 1,99","≥ 2,00"))))))</f>
        <v/>
      </c>
      <c r="P3378" s="5">
        <f>IF(OR(M3378="NÃO",N3378&lt;Premissas!$B$8),Premissas!$B$13,IF(N3378&lt;Premissas!$B$9,Premissas!$B$14,IF(N3378&lt;Premissas!$B$10,Premissas!$B$15,IF(N3378&lt;Premissas!$B$11,Premissas!$B$16,IF(N3378&lt;Premissas!$B$12,Premissas!$B$17,Premissas!$B$18)))))</f>
        <v/>
      </c>
      <c r="Q3378" s="5">
        <f>IFERROR(P3378/Premissas!$B$4,0)</f>
        <v/>
      </c>
    </row>
    <row r="3379">
      <c r="A3379" s="2" t="n">
        <v>8</v>
      </c>
      <c r="B3379" s="2" t="n">
        <v>1965</v>
      </c>
      <c r="C3379" s="2" t="inlineStr">
        <is>
          <t>SEPARACAO</t>
        </is>
      </c>
      <c r="D3379" s="2" t="inlineStr">
        <is>
          <t>5995000</t>
        </is>
      </c>
      <c r="E3379" s="2" t="inlineStr">
        <is>
          <t>Fabio Felipe</t>
        </is>
      </c>
      <c r="F3379" s="2" t="n">
        <v>2875</v>
      </c>
      <c r="G3379" s="2" t="n">
        <v>105.72</v>
      </c>
      <c r="H3379" s="2" t="n">
        <v>27</v>
      </c>
      <c r="I3379" s="2" t="n">
        <v/>
      </c>
      <c r="J3379" s="2" t="inlineStr">
        <is>
          <t>GPA</t>
        </is>
      </c>
      <c r="K3379" s="2">
        <f>IF(I3379&lt;&gt;"",I3379,IFERROR(INDEX(Base!$I:$I,MATCH(1,(Base!$C:$C=C3379)*(Base!$I:$I&lt;&gt;""),0)),0))</f>
        <v/>
      </c>
      <c r="L3379" s="2">
        <f>IF(AND(I3379="",K3379&gt;0),"SIM","NÃO")</f>
        <v/>
      </c>
      <c r="M3379" s="2">
        <f>IF(ISNUMBER(SEARCH("SEPARA",UPPER(C3379))),"NÃO","SIM")</f>
        <v/>
      </c>
      <c r="N3379" s="2">
        <f>IFERROR(H3379/K3379,0)</f>
        <v/>
      </c>
      <c r="O3379" s="2">
        <f>IF(M3379="NÃO","EXCLUÍDO",IF(N3379&lt;Premissas!$B$8,"&lt; 1,00",IF(N3379&lt;Premissas!$B$9,"1,00 – 1,19",IF(N3379&lt;Premissas!$B$10,"1,20 – 1,39",IF(N3379&lt;Premissas!$B$11,"1,40 – 1,59",IF(N3379&lt;Premissas!$B$12,"1,60 – 1,99","≥ 2,00"))))))</f>
        <v/>
      </c>
      <c r="P3379" s="5">
        <f>IF(OR(M3379="NÃO",N3379&lt;Premissas!$B$8),Premissas!$B$13,IF(N3379&lt;Premissas!$B$9,Premissas!$B$14,IF(N3379&lt;Premissas!$B$10,Premissas!$B$15,IF(N3379&lt;Premissas!$B$11,Premissas!$B$16,IF(N3379&lt;Premissas!$B$12,Premissas!$B$17,Premissas!$B$18)))))</f>
        <v/>
      </c>
      <c r="Q3379" s="5">
        <f>IFERROR(P3379/Premissas!$B$4,0)</f>
        <v/>
      </c>
    </row>
    <row r="3380">
      <c r="A3380" s="2" t="n">
        <v>8</v>
      </c>
      <c r="B3380" s="2" t="n">
        <v>1965</v>
      </c>
      <c r="C3380" s="2" t="inlineStr">
        <is>
          <t>SEPARACAO</t>
        </is>
      </c>
      <c r="D3380" s="2" t="inlineStr">
        <is>
          <t>5995027</t>
        </is>
      </c>
      <c r="E3380" s="2" t="inlineStr">
        <is>
          <t>Otavio Bueno De Almeida</t>
        </is>
      </c>
      <c r="F3380" s="2" t="n">
        <v>4890</v>
      </c>
      <c r="G3380" s="2" t="n">
        <v>112.21</v>
      </c>
      <c r="H3380" s="2" t="n">
        <v>44</v>
      </c>
      <c r="I3380" s="2" t="n">
        <v/>
      </c>
      <c r="J3380" s="2" t="inlineStr">
        <is>
          <t>GPA</t>
        </is>
      </c>
      <c r="K3380" s="2">
        <f>IF(I3380&lt;&gt;"",I3380,IFERROR(INDEX(Base!$I:$I,MATCH(1,(Base!$C:$C=C3380)*(Base!$I:$I&lt;&gt;""),0)),0))</f>
        <v/>
      </c>
      <c r="L3380" s="2">
        <f>IF(AND(I3380="",K3380&gt;0),"SIM","NÃO")</f>
        <v/>
      </c>
      <c r="M3380" s="2">
        <f>IF(ISNUMBER(SEARCH("SEPARA",UPPER(C3380))),"NÃO","SIM")</f>
        <v/>
      </c>
      <c r="N3380" s="2">
        <f>IFERROR(H3380/K3380,0)</f>
        <v/>
      </c>
      <c r="O3380" s="2">
        <f>IF(M3380="NÃO","EXCLUÍDO",IF(N3380&lt;Premissas!$B$8,"&lt; 1,00",IF(N3380&lt;Premissas!$B$9,"1,00 – 1,19",IF(N3380&lt;Premissas!$B$10,"1,20 – 1,39",IF(N3380&lt;Premissas!$B$11,"1,40 – 1,59",IF(N3380&lt;Premissas!$B$12,"1,60 – 1,99","≥ 2,00"))))))</f>
        <v/>
      </c>
      <c r="P3380" s="5">
        <f>IF(OR(M3380="NÃO",N3380&lt;Premissas!$B$8),Premissas!$B$13,IF(N3380&lt;Premissas!$B$9,Premissas!$B$14,IF(N3380&lt;Premissas!$B$10,Premissas!$B$15,IF(N3380&lt;Premissas!$B$11,Premissas!$B$16,IF(N3380&lt;Premissas!$B$12,Premissas!$B$17,Premissas!$B$18)))))</f>
        <v/>
      </c>
      <c r="Q3380" s="5">
        <f>IFERROR(P3380/Premissas!$B$4,0)</f>
        <v/>
      </c>
    </row>
    <row r="3381">
      <c r="A3381" s="2" t="n">
        <v>8</v>
      </c>
      <c r="B3381" s="2" t="n">
        <v>1965</v>
      </c>
      <c r="C3381" s="2" t="inlineStr">
        <is>
          <t>SEPARACAO</t>
        </is>
      </c>
      <c r="D3381" s="2" t="inlineStr">
        <is>
          <t>5995035</t>
        </is>
      </c>
      <c r="E3381" s="2" t="inlineStr">
        <is>
          <t>Matheus Da Silva Reis</t>
        </is>
      </c>
      <c r="F3381" s="2" t="n">
        <v>2177</v>
      </c>
      <c r="G3381" s="2" t="n">
        <v>72.73999999999999</v>
      </c>
      <c r="H3381" s="2" t="n">
        <v>30</v>
      </c>
      <c r="I3381" s="2" t="n">
        <v/>
      </c>
      <c r="J3381" s="2" t="inlineStr">
        <is>
          <t>GPA</t>
        </is>
      </c>
      <c r="K3381" s="2">
        <f>IF(I3381&lt;&gt;"",I3381,IFERROR(INDEX(Base!$I:$I,MATCH(1,(Base!$C:$C=C3381)*(Base!$I:$I&lt;&gt;""),0)),0))</f>
        <v/>
      </c>
      <c r="L3381" s="2">
        <f>IF(AND(I3381="",K3381&gt;0),"SIM","NÃO")</f>
        <v/>
      </c>
      <c r="M3381" s="2">
        <f>IF(ISNUMBER(SEARCH("SEPARA",UPPER(C3381))),"NÃO","SIM")</f>
        <v/>
      </c>
      <c r="N3381" s="2">
        <f>IFERROR(H3381/K3381,0)</f>
        <v/>
      </c>
      <c r="O3381" s="2">
        <f>IF(M3381="NÃO","EXCLUÍDO",IF(N3381&lt;Premissas!$B$8,"&lt; 1,00",IF(N3381&lt;Premissas!$B$9,"1,00 – 1,19",IF(N3381&lt;Premissas!$B$10,"1,20 – 1,39",IF(N3381&lt;Premissas!$B$11,"1,40 – 1,59",IF(N3381&lt;Premissas!$B$12,"1,60 – 1,99","≥ 2,00"))))))</f>
        <v/>
      </c>
      <c r="P3381" s="5">
        <f>IF(OR(M3381="NÃO",N3381&lt;Premissas!$B$8),Premissas!$B$13,IF(N3381&lt;Premissas!$B$9,Premissas!$B$14,IF(N3381&lt;Premissas!$B$10,Premissas!$B$15,IF(N3381&lt;Premissas!$B$11,Premissas!$B$16,IF(N3381&lt;Premissas!$B$12,Premissas!$B$17,Premissas!$B$18)))))</f>
        <v/>
      </c>
      <c r="Q3381" s="5">
        <f>IFERROR(P3381/Premissas!$B$4,0)</f>
        <v/>
      </c>
    </row>
    <row r="3382">
      <c r="A3382" s="2" t="n">
        <v>8</v>
      </c>
      <c r="B3382" s="2" t="n">
        <v>1965</v>
      </c>
      <c r="C3382" s="2" t="inlineStr">
        <is>
          <t>SEPARACAO</t>
        </is>
      </c>
      <c r="D3382" s="2" t="inlineStr">
        <is>
          <t>5995060</t>
        </is>
      </c>
      <c r="E3382" s="2" t="inlineStr">
        <is>
          <t>Thaise Rocha Barbosa</t>
        </is>
      </c>
      <c r="F3382" s="2" t="n">
        <v>7259</v>
      </c>
      <c r="G3382" s="2" t="n">
        <v>96.75</v>
      </c>
      <c r="H3382" s="2" t="n">
        <v>75</v>
      </c>
      <c r="I3382" s="2" t="n">
        <v/>
      </c>
      <c r="J3382" s="2" t="inlineStr">
        <is>
          <t>GPA</t>
        </is>
      </c>
      <c r="K3382" s="2">
        <f>IF(I3382&lt;&gt;"",I3382,IFERROR(INDEX(Base!$I:$I,MATCH(1,(Base!$C:$C=C3382)*(Base!$I:$I&lt;&gt;""),0)),0))</f>
        <v/>
      </c>
      <c r="L3382" s="2">
        <f>IF(AND(I3382="",K3382&gt;0),"SIM","NÃO")</f>
        <v/>
      </c>
      <c r="M3382" s="2">
        <f>IF(ISNUMBER(SEARCH("SEPARA",UPPER(C3382))),"NÃO","SIM")</f>
        <v/>
      </c>
      <c r="N3382" s="2">
        <f>IFERROR(H3382/K3382,0)</f>
        <v/>
      </c>
      <c r="O3382" s="2">
        <f>IF(M3382="NÃO","EXCLUÍDO",IF(N3382&lt;Premissas!$B$8,"&lt; 1,00",IF(N3382&lt;Premissas!$B$9,"1,00 – 1,19",IF(N3382&lt;Premissas!$B$10,"1,20 – 1,39",IF(N3382&lt;Premissas!$B$11,"1,40 – 1,59",IF(N3382&lt;Premissas!$B$12,"1,60 – 1,99","≥ 2,00"))))))</f>
        <v/>
      </c>
      <c r="P3382" s="5">
        <f>IF(OR(M3382="NÃO",N3382&lt;Premissas!$B$8),Premissas!$B$13,IF(N3382&lt;Premissas!$B$9,Premissas!$B$14,IF(N3382&lt;Premissas!$B$10,Premissas!$B$15,IF(N3382&lt;Premissas!$B$11,Premissas!$B$16,IF(N3382&lt;Premissas!$B$12,Premissas!$B$17,Premissas!$B$18)))))</f>
        <v/>
      </c>
      <c r="Q3382" s="5">
        <f>IFERROR(P3382/Premissas!$B$4,0)</f>
        <v/>
      </c>
    </row>
    <row r="3383">
      <c r="A3383" s="2" t="n">
        <v>8</v>
      </c>
      <c r="B3383" s="2" t="n">
        <v>1965</v>
      </c>
      <c r="C3383" s="2" t="inlineStr">
        <is>
          <t>SEPARACAO</t>
        </is>
      </c>
      <c r="D3383" s="2" t="inlineStr">
        <is>
          <t>5995213</t>
        </is>
      </c>
      <c r="E3383" s="2" t="inlineStr">
        <is>
          <t>Ellen Cristiny Hilario Da Silva</t>
        </is>
      </c>
      <c r="F3383" s="2" t="n">
        <v>5355</v>
      </c>
      <c r="G3383" s="2" t="n">
        <v>75.01000000000001</v>
      </c>
      <c r="H3383" s="2" t="n">
        <v>71</v>
      </c>
      <c r="I3383" s="2" t="n">
        <v/>
      </c>
      <c r="J3383" s="2" t="inlineStr">
        <is>
          <t>GPA</t>
        </is>
      </c>
      <c r="K3383" s="2">
        <f>IF(I3383&lt;&gt;"",I3383,IFERROR(INDEX(Base!$I:$I,MATCH(1,(Base!$C:$C=C3383)*(Base!$I:$I&lt;&gt;""),0)),0))</f>
        <v/>
      </c>
      <c r="L3383" s="2">
        <f>IF(AND(I3383="",K3383&gt;0),"SIM","NÃO")</f>
        <v/>
      </c>
      <c r="M3383" s="2">
        <f>IF(ISNUMBER(SEARCH("SEPARA",UPPER(C3383))),"NÃO","SIM")</f>
        <v/>
      </c>
      <c r="N3383" s="2">
        <f>IFERROR(H3383/K3383,0)</f>
        <v/>
      </c>
      <c r="O3383" s="2">
        <f>IF(M3383="NÃO","EXCLUÍDO",IF(N3383&lt;Premissas!$B$8,"&lt; 1,00",IF(N3383&lt;Premissas!$B$9,"1,00 – 1,19",IF(N3383&lt;Premissas!$B$10,"1,20 – 1,39",IF(N3383&lt;Premissas!$B$11,"1,40 – 1,59",IF(N3383&lt;Premissas!$B$12,"1,60 – 1,99","≥ 2,00"))))))</f>
        <v/>
      </c>
      <c r="P3383" s="5">
        <f>IF(OR(M3383="NÃO",N3383&lt;Premissas!$B$8),Premissas!$B$13,IF(N3383&lt;Premissas!$B$9,Premissas!$B$14,IF(N3383&lt;Premissas!$B$10,Premissas!$B$15,IF(N3383&lt;Premissas!$B$11,Premissas!$B$16,IF(N3383&lt;Premissas!$B$12,Premissas!$B$17,Premissas!$B$18)))))</f>
        <v/>
      </c>
      <c r="Q3383" s="5">
        <f>IFERROR(P3383/Premissas!$B$4,0)</f>
        <v/>
      </c>
    </row>
    <row r="3384">
      <c r="A3384" s="2" t="n">
        <v>8</v>
      </c>
      <c r="B3384" s="2" t="n">
        <v>1965</v>
      </c>
      <c r="C3384" s="2" t="inlineStr">
        <is>
          <t>SEPARACAO</t>
        </is>
      </c>
      <c r="D3384" s="2" t="inlineStr">
        <is>
          <t>5995884</t>
        </is>
      </c>
      <c r="E3384" s="2" t="inlineStr">
        <is>
          <t>Geovana Dos Santos Pereira</t>
        </is>
      </c>
      <c r="F3384" s="2" t="n">
        <v>6832</v>
      </c>
      <c r="G3384" s="2" t="n">
        <v>114.08</v>
      </c>
      <c r="H3384" s="2" t="n">
        <v>60</v>
      </c>
      <c r="I3384" s="2" t="n">
        <v/>
      </c>
      <c r="J3384" s="2" t="inlineStr">
        <is>
          <t>GPA</t>
        </is>
      </c>
      <c r="K3384" s="2">
        <f>IF(I3384&lt;&gt;"",I3384,IFERROR(INDEX(Base!$I:$I,MATCH(1,(Base!$C:$C=C3384)*(Base!$I:$I&lt;&gt;""),0)),0))</f>
        <v/>
      </c>
      <c r="L3384" s="2">
        <f>IF(AND(I3384="",K3384&gt;0),"SIM","NÃO")</f>
        <v/>
      </c>
      <c r="M3384" s="2">
        <f>IF(ISNUMBER(SEARCH("SEPARA",UPPER(C3384))),"NÃO","SIM")</f>
        <v/>
      </c>
      <c r="N3384" s="2">
        <f>IFERROR(H3384/K3384,0)</f>
        <v/>
      </c>
      <c r="O3384" s="2">
        <f>IF(M3384="NÃO","EXCLUÍDO",IF(N3384&lt;Premissas!$B$8,"&lt; 1,00",IF(N3384&lt;Premissas!$B$9,"1,00 – 1,19",IF(N3384&lt;Premissas!$B$10,"1,20 – 1,39",IF(N3384&lt;Premissas!$B$11,"1,40 – 1,59",IF(N3384&lt;Premissas!$B$12,"1,60 – 1,99","≥ 2,00"))))))</f>
        <v/>
      </c>
      <c r="P3384" s="5">
        <f>IF(OR(M3384="NÃO",N3384&lt;Premissas!$B$8),Premissas!$B$13,IF(N3384&lt;Premissas!$B$9,Premissas!$B$14,IF(N3384&lt;Premissas!$B$10,Premissas!$B$15,IF(N3384&lt;Premissas!$B$11,Premissas!$B$16,IF(N3384&lt;Premissas!$B$12,Premissas!$B$17,Premissas!$B$18)))))</f>
        <v/>
      </c>
      <c r="Q3384" s="5">
        <f>IFERROR(P3384/Premissas!$B$4,0)</f>
        <v/>
      </c>
    </row>
    <row r="3385">
      <c r="A3385" s="2" t="n">
        <v>8</v>
      </c>
      <c r="B3385" s="2" t="n">
        <v>1965</v>
      </c>
      <c r="C3385" s="2" t="inlineStr">
        <is>
          <t>SEPARACAO</t>
        </is>
      </c>
      <c r="D3385" s="2" t="inlineStr">
        <is>
          <t>5996058</t>
        </is>
      </c>
      <c r="E3385" s="2" t="inlineStr">
        <is>
          <t>Alexandre Geraso Carazai</t>
        </is>
      </c>
      <c r="F3385" s="2" t="n">
        <v>651</v>
      </c>
      <c r="G3385" s="2" t="n">
        <v>11.05</v>
      </c>
      <c r="H3385" s="2" t="n">
        <v>59</v>
      </c>
      <c r="I3385" s="2" t="n">
        <v/>
      </c>
      <c r="J3385" s="2" t="inlineStr">
        <is>
          <t>GPA</t>
        </is>
      </c>
      <c r="K3385" s="2">
        <f>IF(I3385&lt;&gt;"",I3385,IFERROR(INDEX(Base!$I:$I,MATCH(1,(Base!$C:$C=C3385)*(Base!$I:$I&lt;&gt;""),0)),0))</f>
        <v/>
      </c>
      <c r="L3385" s="2">
        <f>IF(AND(I3385="",K3385&gt;0),"SIM","NÃO")</f>
        <v/>
      </c>
      <c r="M3385" s="2">
        <f>IF(ISNUMBER(SEARCH("SEPARA",UPPER(C3385))),"NÃO","SIM")</f>
        <v/>
      </c>
      <c r="N3385" s="2">
        <f>IFERROR(H3385/K3385,0)</f>
        <v/>
      </c>
      <c r="O3385" s="2">
        <f>IF(M3385="NÃO","EXCLUÍDO",IF(N3385&lt;Premissas!$B$8,"&lt; 1,00",IF(N3385&lt;Premissas!$B$9,"1,00 – 1,19",IF(N3385&lt;Premissas!$B$10,"1,20 – 1,39",IF(N3385&lt;Premissas!$B$11,"1,40 – 1,59",IF(N3385&lt;Premissas!$B$12,"1,60 – 1,99","≥ 2,00"))))))</f>
        <v/>
      </c>
      <c r="P3385" s="5">
        <f>IF(OR(M3385="NÃO",N3385&lt;Premissas!$B$8),Premissas!$B$13,IF(N3385&lt;Premissas!$B$9,Premissas!$B$14,IF(N3385&lt;Premissas!$B$10,Premissas!$B$15,IF(N3385&lt;Premissas!$B$11,Premissas!$B$16,IF(N3385&lt;Premissas!$B$12,Premissas!$B$17,Premissas!$B$18)))))</f>
        <v/>
      </c>
      <c r="Q3385" s="5">
        <f>IFERROR(P3385/Premissas!$B$4,0)</f>
        <v/>
      </c>
    </row>
    <row r="3386">
      <c r="A3386" s="2" t="n">
        <v>8</v>
      </c>
      <c r="B3386" s="2" t="n">
        <v>1965</v>
      </c>
      <c r="C3386" s="2" t="inlineStr">
        <is>
          <t>SEPARACAO</t>
        </is>
      </c>
      <c r="D3386" s="2" t="inlineStr">
        <is>
          <t>5996350</t>
        </is>
      </c>
      <c r="E3386" s="2" t="inlineStr">
        <is>
          <t>Lucas Novais Medeiros Silva</t>
        </is>
      </c>
      <c r="F3386" s="2" t="n">
        <v>8</v>
      </c>
      <c r="G3386" s="2" t="n">
        <v>1.36</v>
      </c>
      <c r="H3386" s="2" t="n">
        <v>6</v>
      </c>
      <c r="I3386" s="2" t="n">
        <v/>
      </c>
      <c r="J3386" s="2" t="inlineStr">
        <is>
          <t>GPA</t>
        </is>
      </c>
      <c r="K3386" s="2">
        <f>IF(I3386&lt;&gt;"",I3386,IFERROR(INDEX(Base!$I:$I,MATCH(1,(Base!$C:$C=C3386)*(Base!$I:$I&lt;&gt;""),0)),0))</f>
        <v/>
      </c>
      <c r="L3386" s="2">
        <f>IF(AND(I3386="",K3386&gt;0),"SIM","NÃO")</f>
        <v/>
      </c>
      <c r="M3386" s="2">
        <f>IF(ISNUMBER(SEARCH("SEPARA",UPPER(C3386))),"NÃO","SIM")</f>
        <v/>
      </c>
      <c r="N3386" s="2">
        <f>IFERROR(H3386/K3386,0)</f>
        <v/>
      </c>
      <c r="O3386" s="2">
        <f>IF(M3386="NÃO","EXCLUÍDO",IF(N3386&lt;Premissas!$B$8,"&lt; 1,00",IF(N3386&lt;Premissas!$B$9,"1,00 – 1,19",IF(N3386&lt;Premissas!$B$10,"1,20 – 1,39",IF(N3386&lt;Premissas!$B$11,"1,40 – 1,59",IF(N3386&lt;Premissas!$B$12,"1,60 – 1,99","≥ 2,00"))))))</f>
        <v/>
      </c>
      <c r="P3386" s="5">
        <f>IF(OR(M3386="NÃO",N3386&lt;Premissas!$B$8),Premissas!$B$13,IF(N3386&lt;Premissas!$B$9,Premissas!$B$14,IF(N3386&lt;Premissas!$B$10,Premissas!$B$15,IF(N3386&lt;Premissas!$B$11,Premissas!$B$16,IF(N3386&lt;Premissas!$B$12,Premissas!$B$17,Premissas!$B$18)))))</f>
        <v/>
      </c>
      <c r="Q3386" s="5">
        <f>IFERROR(P3386/Premissas!$B$4,0)</f>
        <v/>
      </c>
    </row>
    <row r="3387">
      <c r="A3387" s="2" t="n">
        <v>8</v>
      </c>
      <c r="B3387" s="2" t="n">
        <v>1965</v>
      </c>
      <c r="C3387" s="2" t="inlineStr">
        <is>
          <t>SEPARACAO</t>
        </is>
      </c>
      <c r="D3387" s="2" t="inlineStr">
        <is>
          <t>5997020</t>
        </is>
      </c>
      <c r="E3387" s="2" t="inlineStr">
        <is>
          <t>Welber Alvino Gama</t>
        </is>
      </c>
      <c r="F3387" s="2" t="n">
        <v>3071</v>
      </c>
      <c r="G3387" s="2" t="n">
        <v>105.31</v>
      </c>
      <c r="H3387" s="2" t="n">
        <v>29</v>
      </c>
      <c r="I3387" s="2" t="n">
        <v/>
      </c>
      <c r="J3387" s="2" t="inlineStr">
        <is>
          <t>GPA</t>
        </is>
      </c>
      <c r="K3387" s="2">
        <f>IF(I3387&lt;&gt;"",I3387,IFERROR(INDEX(Base!$I:$I,MATCH(1,(Base!$C:$C=C3387)*(Base!$I:$I&lt;&gt;""),0)),0))</f>
        <v/>
      </c>
      <c r="L3387" s="2">
        <f>IF(AND(I3387="",K3387&gt;0),"SIM","NÃO")</f>
        <v/>
      </c>
      <c r="M3387" s="2">
        <f>IF(ISNUMBER(SEARCH("SEPARA",UPPER(C3387))),"NÃO","SIM")</f>
        <v/>
      </c>
      <c r="N3387" s="2">
        <f>IFERROR(H3387/K3387,0)</f>
        <v/>
      </c>
      <c r="O3387" s="2">
        <f>IF(M3387="NÃO","EXCLUÍDO",IF(N3387&lt;Premissas!$B$8,"&lt; 1,00",IF(N3387&lt;Premissas!$B$9,"1,00 – 1,19",IF(N3387&lt;Premissas!$B$10,"1,20 – 1,39",IF(N3387&lt;Premissas!$B$11,"1,40 – 1,59",IF(N3387&lt;Premissas!$B$12,"1,60 – 1,99","≥ 2,00"))))))</f>
        <v/>
      </c>
      <c r="P3387" s="5">
        <f>IF(OR(M3387="NÃO",N3387&lt;Premissas!$B$8),Premissas!$B$13,IF(N3387&lt;Premissas!$B$9,Premissas!$B$14,IF(N3387&lt;Premissas!$B$10,Premissas!$B$15,IF(N3387&lt;Premissas!$B$11,Premissas!$B$16,IF(N3387&lt;Premissas!$B$12,Premissas!$B$17,Premissas!$B$18)))))</f>
        <v/>
      </c>
      <c r="Q3387" s="5">
        <f>IFERROR(P3387/Premissas!$B$4,0)</f>
        <v/>
      </c>
    </row>
    <row r="3388">
      <c r="A3388" s="2" t="n">
        <v>8</v>
      </c>
      <c r="B3388" s="2" t="n">
        <v>1965</v>
      </c>
      <c r="C3388" s="2" t="inlineStr">
        <is>
          <t>SEPARACAO</t>
        </is>
      </c>
      <c r="D3388" s="2" t="inlineStr">
        <is>
          <t>5997550</t>
        </is>
      </c>
      <c r="E3388" s="2" t="inlineStr">
        <is>
          <t>Cibelle Clementino Gomes Da Silva</t>
        </is>
      </c>
      <c r="F3388" s="2" t="n">
        <v>708</v>
      </c>
      <c r="G3388" s="2" t="n">
        <v>18.46</v>
      </c>
      <c r="H3388" s="2" t="n">
        <v>38</v>
      </c>
      <c r="I3388" s="2" t="n">
        <v/>
      </c>
      <c r="J3388" s="2" t="inlineStr">
        <is>
          <t>GPA</t>
        </is>
      </c>
      <c r="K3388" s="2">
        <f>IF(I3388&lt;&gt;"",I3388,IFERROR(INDEX(Base!$I:$I,MATCH(1,(Base!$C:$C=C3388)*(Base!$I:$I&lt;&gt;""),0)),0))</f>
        <v/>
      </c>
      <c r="L3388" s="2">
        <f>IF(AND(I3388="",K3388&gt;0),"SIM","NÃO")</f>
        <v/>
      </c>
      <c r="M3388" s="2">
        <f>IF(ISNUMBER(SEARCH("SEPARA",UPPER(C3388))),"NÃO","SIM")</f>
        <v/>
      </c>
      <c r="N3388" s="2">
        <f>IFERROR(H3388/K3388,0)</f>
        <v/>
      </c>
      <c r="O3388" s="2">
        <f>IF(M3388="NÃO","EXCLUÍDO",IF(N3388&lt;Premissas!$B$8,"&lt; 1,00",IF(N3388&lt;Premissas!$B$9,"1,00 – 1,19",IF(N3388&lt;Premissas!$B$10,"1,20 – 1,39",IF(N3388&lt;Premissas!$B$11,"1,40 – 1,59",IF(N3388&lt;Premissas!$B$12,"1,60 – 1,99","≥ 2,00"))))))</f>
        <v/>
      </c>
      <c r="P3388" s="5">
        <f>IF(OR(M3388="NÃO",N3388&lt;Premissas!$B$8),Premissas!$B$13,IF(N3388&lt;Premissas!$B$9,Premissas!$B$14,IF(N3388&lt;Premissas!$B$10,Premissas!$B$15,IF(N3388&lt;Premissas!$B$11,Premissas!$B$16,IF(N3388&lt;Premissas!$B$12,Premissas!$B$17,Premissas!$B$18)))))</f>
        <v/>
      </c>
      <c r="Q3388" s="5">
        <f>IFERROR(P3388/Premissas!$B$4,0)</f>
        <v/>
      </c>
    </row>
    <row r="3389">
      <c r="A3389" s="2" t="n">
        <v>8</v>
      </c>
      <c r="B3389" s="2" t="n">
        <v>1965</v>
      </c>
      <c r="C3389" s="2" t="inlineStr">
        <is>
          <t>SEPARACAO</t>
        </is>
      </c>
      <c r="D3389" s="2" t="inlineStr">
        <is>
          <t>5998000</t>
        </is>
      </c>
      <c r="E3389" s="2" t="inlineStr">
        <is>
          <t>Gabriel Leal De Oliveira</t>
        </is>
      </c>
      <c r="F3389" s="2" t="n">
        <v>117</v>
      </c>
      <c r="G3389" s="2" t="n">
        <v>4.9</v>
      </c>
      <c r="H3389" s="2" t="n">
        <v>24</v>
      </c>
      <c r="I3389" s="2" t="n">
        <v/>
      </c>
      <c r="J3389" s="2" t="inlineStr">
        <is>
          <t>GPA</t>
        </is>
      </c>
      <c r="K3389" s="2">
        <f>IF(I3389&lt;&gt;"",I3389,IFERROR(INDEX(Base!$I:$I,MATCH(1,(Base!$C:$C=C3389)*(Base!$I:$I&lt;&gt;""),0)),0))</f>
        <v/>
      </c>
      <c r="L3389" s="2">
        <f>IF(AND(I3389="",K3389&gt;0),"SIM","NÃO")</f>
        <v/>
      </c>
      <c r="M3389" s="2">
        <f>IF(ISNUMBER(SEARCH("SEPARA",UPPER(C3389))),"NÃO","SIM")</f>
        <v/>
      </c>
      <c r="N3389" s="2">
        <f>IFERROR(H3389/K3389,0)</f>
        <v/>
      </c>
      <c r="O3389" s="2">
        <f>IF(M3389="NÃO","EXCLUÍDO",IF(N3389&lt;Premissas!$B$8,"&lt; 1,00",IF(N3389&lt;Premissas!$B$9,"1,00 – 1,19",IF(N3389&lt;Premissas!$B$10,"1,20 – 1,39",IF(N3389&lt;Premissas!$B$11,"1,40 – 1,59",IF(N3389&lt;Premissas!$B$12,"1,60 – 1,99","≥ 2,00"))))))</f>
        <v/>
      </c>
      <c r="P3389" s="5">
        <f>IF(OR(M3389="NÃO",N3389&lt;Premissas!$B$8),Premissas!$B$13,IF(N3389&lt;Premissas!$B$9,Premissas!$B$14,IF(N3389&lt;Premissas!$B$10,Premissas!$B$15,IF(N3389&lt;Premissas!$B$11,Premissas!$B$16,IF(N3389&lt;Premissas!$B$12,Premissas!$B$17,Premissas!$B$18)))))</f>
        <v/>
      </c>
      <c r="Q3389" s="5">
        <f>IFERROR(P3389/Premissas!$B$4,0)</f>
        <v/>
      </c>
    </row>
    <row r="3390">
      <c r="A3390" s="2" t="n">
        <v>8</v>
      </c>
      <c r="B3390" s="2" t="n">
        <v>1965</v>
      </c>
      <c r="C3390" s="2" t="inlineStr">
        <is>
          <t>PUXADA RECEB</t>
        </is>
      </c>
      <c r="D3390" s="2" t="inlineStr">
        <is>
          <t>5998328</t>
        </is>
      </c>
      <c r="E3390" s="2" t="inlineStr">
        <is>
          <t>Edielson Matheus Santos Souza</t>
        </is>
      </c>
      <c r="F3390" s="2" t="n">
        <v>103</v>
      </c>
      <c r="G3390" s="2" t="n">
        <v>6.45</v>
      </c>
      <c r="H3390" s="2" t="n">
        <v>16</v>
      </c>
      <c r="I3390" s="2" t="n">
        <v>0</v>
      </c>
      <c r="J3390" s="2" t="inlineStr">
        <is>
          <t>GPA</t>
        </is>
      </c>
      <c r="K3390" s="2">
        <f>IF(I3390&lt;&gt;"",I3390,IFERROR(INDEX(Base!$I:$I,MATCH(1,(Base!$C:$C=C3390)*(Base!$I:$I&lt;&gt;""),0)),0))</f>
        <v/>
      </c>
      <c r="L3390" s="2">
        <f>IF(AND(I3390="",K3390&gt;0),"SIM","NÃO")</f>
        <v/>
      </c>
      <c r="M3390" s="2">
        <f>IF(ISNUMBER(SEARCH("SEPARA",UPPER(C3390))),"NÃO","SIM")</f>
        <v/>
      </c>
      <c r="N3390" s="2">
        <f>IFERROR(H3390/K3390,0)</f>
        <v/>
      </c>
      <c r="O3390" s="2">
        <f>IF(M3390="NÃO","EXCLUÍDO",IF(N3390&lt;Premissas!$B$8,"&lt; 1,00",IF(N3390&lt;Premissas!$B$9,"1,00 – 1,19",IF(N3390&lt;Premissas!$B$10,"1,20 – 1,39",IF(N3390&lt;Premissas!$B$11,"1,40 – 1,59",IF(N3390&lt;Premissas!$B$12,"1,60 – 1,99","≥ 2,00"))))))</f>
        <v/>
      </c>
      <c r="P3390" s="5">
        <f>IF(OR(M3390="NÃO",N3390&lt;Premissas!$B$8),Premissas!$B$13,IF(N3390&lt;Premissas!$B$9,Premissas!$B$14,IF(N3390&lt;Premissas!$B$10,Premissas!$B$15,IF(N3390&lt;Premissas!$B$11,Premissas!$B$16,IF(N3390&lt;Premissas!$B$12,Premissas!$B$17,Premissas!$B$18)))))</f>
        <v/>
      </c>
      <c r="Q3390" s="5">
        <f>IFERROR(P3390/Premissas!$B$4,0)</f>
        <v/>
      </c>
    </row>
    <row r="3391">
      <c r="A3391" s="2" t="n">
        <v>8</v>
      </c>
      <c r="B3391" s="2" t="n">
        <v>1965</v>
      </c>
      <c r="C3391" s="2" t="inlineStr">
        <is>
          <t>SEPARACAO</t>
        </is>
      </c>
      <c r="D3391" s="2" t="inlineStr">
        <is>
          <t>5998328</t>
        </is>
      </c>
      <c r="E3391" s="2" t="inlineStr">
        <is>
          <t>Edielson Matheus Santos Souza</t>
        </is>
      </c>
      <c r="F3391" s="2" t="n">
        <v>5711</v>
      </c>
      <c r="G3391" s="2" t="n">
        <v>107.98</v>
      </c>
      <c r="H3391" s="2" t="n">
        <v>53</v>
      </c>
      <c r="I3391" s="2" t="n">
        <v/>
      </c>
      <c r="J3391" s="2" t="inlineStr">
        <is>
          <t>GPA</t>
        </is>
      </c>
      <c r="K3391" s="2">
        <f>IF(I3391&lt;&gt;"",I3391,IFERROR(INDEX(Base!$I:$I,MATCH(1,(Base!$C:$C=C3391)*(Base!$I:$I&lt;&gt;""),0)),0))</f>
        <v/>
      </c>
      <c r="L3391" s="2">
        <f>IF(AND(I3391="",K3391&gt;0),"SIM","NÃO")</f>
        <v/>
      </c>
      <c r="M3391" s="2">
        <f>IF(ISNUMBER(SEARCH("SEPARA",UPPER(C3391))),"NÃO","SIM")</f>
        <v/>
      </c>
      <c r="N3391" s="2">
        <f>IFERROR(H3391/K3391,0)</f>
        <v/>
      </c>
      <c r="O3391" s="2">
        <f>IF(M3391="NÃO","EXCLUÍDO",IF(N3391&lt;Premissas!$B$8,"&lt; 1,00",IF(N3391&lt;Premissas!$B$9,"1,00 – 1,19",IF(N3391&lt;Premissas!$B$10,"1,20 – 1,39",IF(N3391&lt;Premissas!$B$11,"1,40 – 1,59",IF(N3391&lt;Premissas!$B$12,"1,60 – 1,99","≥ 2,00"))))))</f>
        <v/>
      </c>
      <c r="P3391" s="5">
        <f>IF(OR(M3391="NÃO",N3391&lt;Premissas!$B$8),Premissas!$B$13,IF(N3391&lt;Premissas!$B$9,Premissas!$B$14,IF(N3391&lt;Premissas!$B$10,Premissas!$B$15,IF(N3391&lt;Premissas!$B$11,Premissas!$B$16,IF(N3391&lt;Premissas!$B$12,Premissas!$B$17,Premissas!$B$18)))))</f>
        <v/>
      </c>
      <c r="Q3391" s="5">
        <f>IFERROR(P3391/Premissas!$B$4,0)</f>
        <v/>
      </c>
    </row>
    <row r="3392">
      <c r="A3392" s="2" t="n">
        <v>8</v>
      </c>
      <c r="B3392" s="2" t="n">
        <v>1965</v>
      </c>
      <c r="C3392" s="2" t="inlineStr">
        <is>
          <t>SEPARACAO</t>
        </is>
      </c>
      <c r="D3392" s="2" t="inlineStr">
        <is>
          <t>5998581</t>
        </is>
      </c>
      <c r="E3392" s="2" t="inlineStr">
        <is>
          <t>Anayochukwu Bobby Onyewuchi</t>
        </is>
      </c>
      <c r="F3392" s="2" t="n">
        <v>8863</v>
      </c>
      <c r="G3392" s="2" t="n">
        <v>108.87</v>
      </c>
      <c r="H3392" s="2" t="n">
        <v>81</v>
      </c>
      <c r="I3392" s="2" t="n">
        <v/>
      </c>
      <c r="J3392" s="2" t="inlineStr">
        <is>
          <t>GPA</t>
        </is>
      </c>
      <c r="K3392" s="2">
        <f>IF(I3392&lt;&gt;"",I3392,IFERROR(INDEX(Base!$I:$I,MATCH(1,(Base!$C:$C=C3392)*(Base!$I:$I&lt;&gt;""),0)),0))</f>
        <v/>
      </c>
      <c r="L3392" s="2">
        <f>IF(AND(I3392="",K3392&gt;0),"SIM","NÃO")</f>
        <v/>
      </c>
      <c r="M3392" s="2">
        <f>IF(ISNUMBER(SEARCH("SEPARA",UPPER(C3392))),"NÃO","SIM")</f>
        <v/>
      </c>
      <c r="N3392" s="2">
        <f>IFERROR(H3392/K3392,0)</f>
        <v/>
      </c>
      <c r="O3392" s="2">
        <f>IF(M3392="NÃO","EXCLUÍDO",IF(N3392&lt;Premissas!$B$8,"&lt; 1,00",IF(N3392&lt;Premissas!$B$9,"1,00 – 1,19",IF(N3392&lt;Premissas!$B$10,"1,20 – 1,39",IF(N3392&lt;Premissas!$B$11,"1,40 – 1,59",IF(N3392&lt;Premissas!$B$12,"1,60 – 1,99","≥ 2,00"))))))</f>
        <v/>
      </c>
      <c r="P3392" s="5">
        <f>IF(OR(M3392="NÃO",N3392&lt;Premissas!$B$8),Premissas!$B$13,IF(N3392&lt;Premissas!$B$9,Premissas!$B$14,IF(N3392&lt;Premissas!$B$10,Premissas!$B$15,IF(N3392&lt;Premissas!$B$11,Premissas!$B$16,IF(N3392&lt;Premissas!$B$12,Premissas!$B$17,Premissas!$B$18)))))</f>
        <v/>
      </c>
      <c r="Q3392" s="5">
        <f>IFERROR(P3392/Premissas!$B$4,0)</f>
        <v/>
      </c>
    </row>
    <row r="3393">
      <c r="A3393" s="2" t="n">
        <v>8</v>
      </c>
      <c r="B3393" s="2" t="n">
        <v>1965</v>
      </c>
      <c r="C3393" s="2" t="inlineStr">
        <is>
          <t>SEPARACAO</t>
        </is>
      </c>
      <c r="D3393" s="2" t="inlineStr">
        <is>
          <t>5998603</t>
        </is>
      </c>
      <c r="E3393" s="2" t="inlineStr">
        <is>
          <t>Chibuike Simon Anaekwe</t>
        </is>
      </c>
      <c r="F3393" s="2" t="n">
        <v>6705</v>
      </c>
      <c r="G3393" s="2" t="n">
        <v>123.27</v>
      </c>
      <c r="H3393" s="2" t="n">
        <v>54</v>
      </c>
      <c r="I3393" s="2" t="n">
        <v/>
      </c>
      <c r="J3393" s="2" t="inlineStr">
        <is>
          <t>GPA</t>
        </is>
      </c>
      <c r="K3393" s="2">
        <f>IF(I3393&lt;&gt;"",I3393,IFERROR(INDEX(Base!$I:$I,MATCH(1,(Base!$C:$C=C3393)*(Base!$I:$I&lt;&gt;""),0)),0))</f>
        <v/>
      </c>
      <c r="L3393" s="2">
        <f>IF(AND(I3393="",K3393&gt;0),"SIM","NÃO")</f>
        <v/>
      </c>
      <c r="M3393" s="2">
        <f>IF(ISNUMBER(SEARCH("SEPARA",UPPER(C3393))),"NÃO","SIM")</f>
        <v/>
      </c>
      <c r="N3393" s="2">
        <f>IFERROR(H3393/K3393,0)</f>
        <v/>
      </c>
      <c r="O3393" s="2">
        <f>IF(M3393="NÃO","EXCLUÍDO",IF(N3393&lt;Premissas!$B$8,"&lt; 1,00",IF(N3393&lt;Premissas!$B$9,"1,00 – 1,19",IF(N3393&lt;Premissas!$B$10,"1,20 – 1,39",IF(N3393&lt;Premissas!$B$11,"1,40 – 1,59",IF(N3393&lt;Premissas!$B$12,"1,60 – 1,99","≥ 2,00"))))))</f>
        <v/>
      </c>
      <c r="P3393" s="5">
        <f>IF(OR(M3393="NÃO",N3393&lt;Premissas!$B$8),Premissas!$B$13,IF(N3393&lt;Premissas!$B$9,Premissas!$B$14,IF(N3393&lt;Premissas!$B$10,Premissas!$B$15,IF(N3393&lt;Premissas!$B$11,Premissas!$B$16,IF(N3393&lt;Premissas!$B$12,Premissas!$B$17,Premissas!$B$18)))))</f>
        <v/>
      </c>
      <c r="Q3393" s="5">
        <f>IFERROR(P3393/Premissas!$B$4,0)</f>
        <v/>
      </c>
    </row>
    <row r="3394">
      <c r="A3394" s="2" t="n">
        <v>8</v>
      </c>
      <c r="B3394" s="2" t="n">
        <v>1965</v>
      </c>
      <c r="C3394" s="2" t="inlineStr">
        <is>
          <t>SEPARACAO</t>
        </is>
      </c>
      <c r="D3394" s="2" t="inlineStr">
        <is>
          <t>599869</t>
        </is>
      </c>
      <c r="E3394" s="2" t="inlineStr">
        <is>
          <t>Pedro Hissao Yano</t>
        </is>
      </c>
      <c r="F3394" s="2" t="n">
        <v>173</v>
      </c>
      <c r="G3394" s="2" t="n">
        <v>9.19</v>
      </c>
      <c r="H3394" s="2" t="n">
        <v>19</v>
      </c>
      <c r="I3394" s="2" t="n">
        <v/>
      </c>
      <c r="J3394" s="2" t="inlineStr">
        <is>
          <t>GPA</t>
        </is>
      </c>
      <c r="K3394" s="2">
        <f>IF(I3394&lt;&gt;"",I3394,IFERROR(INDEX(Base!$I:$I,MATCH(1,(Base!$C:$C=C3394)*(Base!$I:$I&lt;&gt;""),0)),0))</f>
        <v/>
      </c>
      <c r="L3394" s="2">
        <f>IF(AND(I3394="",K3394&gt;0),"SIM","NÃO")</f>
        <v/>
      </c>
      <c r="M3394" s="2">
        <f>IF(ISNUMBER(SEARCH("SEPARA",UPPER(C3394))),"NÃO","SIM")</f>
        <v/>
      </c>
      <c r="N3394" s="2">
        <f>IFERROR(H3394/K3394,0)</f>
        <v/>
      </c>
      <c r="O3394" s="2">
        <f>IF(M3394="NÃO","EXCLUÍDO",IF(N3394&lt;Premissas!$B$8,"&lt; 1,00",IF(N3394&lt;Premissas!$B$9,"1,00 – 1,19",IF(N3394&lt;Premissas!$B$10,"1,20 – 1,39",IF(N3394&lt;Premissas!$B$11,"1,40 – 1,59",IF(N3394&lt;Premissas!$B$12,"1,60 – 1,99","≥ 2,00"))))))</f>
        <v/>
      </c>
      <c r="P3394" s="5">
        <f>IF(OR(M3394="NÃO",N3394&lt;Premissas!$B$8),Premissas!$B$13,IF(N3394&lt;Premissas!$B$9,Premissas!$B$14,IF(N3394&lt;Premissas!$B$10,Premissas!$B$15,IF(N3394&lt;Premissas!$B$11,Premissas!$B$16,IF(N3394&lt;Premissas!$B$12,Premissas!$B$17,Premissas!$B$18)))))</f>
        <v/>
      </c>
      <c r="Q3394" s="5">
        <f>IFERROR(P3394/Premissas!$B$4,0)</f>
        <v/>
      </c>
    </row>
    <row r="3395">
      <c r="A3395" s="2" t="n">
        <v>8</v>
      </c>
      <c r="B3395" s="2" t="n">
        <v>1965</v>
      </c>
      <c r="C3395" s="2" t="inlineStr">
        <is>
          <t>SEPARACAO</t>
        </is>
      </c>
      <c r="D3395" s="2" t="inlineStr">
        <is>
          <t>5998719</t>
        </is>
      </c>
      <c r="E3395" s="2" t="inlineStr">
        <is>
          <t>Matheus Souza Santos</t>
        </is>
      </c>
      <c r="F3395" s="2" t="n">
        <v>6437</v>
      </c>
      <c r="G3395" s="2" t="n">
        <v>104.61</v>
      </c>
      <c r="H3395" s="2" t="n">
        <v>62</v>
      </c>
      <c r="I3395" s="2" t="n">
        <v/>
      </c>
      <c r="J3395" s="2" t="inlineStr">
        <is>
          <t>GPA</t>
        </is>
      </c>
      <c r="K3395" s="2">
        <f>IF(I3395&lt;&gt;"",I3395,IFERROR(INDEX(Base!$I:$I,MATCH(1,(Base!$C:$C=C3395)*(Base!$I:$I&lt;&gt;""),0)),0))</f>
        <v/>
      </c>
      <c r="L3395" s="2">
        <f>IF(AND(I3395="",K3395&gt;0),"SIM","NÃO")</f>
        <v/>
      </c>
      <c r="M3395" s="2">
        <f>IF(ISNUMBER(SEARCH("SEPARA",UPPER(C3395))),"NÃO","SIM")</f>
        <v/>
      </c>
      <c r="N3395" s="2">
        <f>IFERROR(H3395/K3395,0)</f>
        <v/>
      </c>
      <c r="O3395" s="2">
        <f>IF(M3395="NÃO","EXCLUÍDO",IF(N3395&lt;Premissas!$B$8,"&lt; 1,00",IF(N3395&lt;Premissas!$B$9,"1,00 – 1,19",IF(N3395&lt;Premissas!$B$10,"1,20 – 1,39",IF(N3395&lt;Premissas!$B$11,"1,40 – 1,59",IF(N3395&lt;Premissas!$B$12,"1,60 – 1,99","≥ 2,00"))))))</f>
        <v/>
      </c>
      <c r="P3395" s="5">
        <f>IF(OR(M3395="NÃO",N3395&lt;Premissas!$B$8),Premissas!$B$13,IF(N3395&lt;Premissas!$B$9,Premissas!$B$14,IF(N3395&lt;Premissas!$B$10,Premissas!$B$15,IF(N3395&lt;Premissas!$B$11,Premissas!$B$16,IF(N3395&lt;Premissas!$B$12,Premissas!$B$17,Premissas!$B$18)))))</f>
        <v/>
      </c>
      <c r="Q3395" s="5">
        <f>IFERROR(P3395/Premissas!$B$4,0)</f>
        <v/>
      </c>
    </row>
    <row r="3396">
      <c r="A3396" s="2" t="n">
        <v>8</v>
      </c>
      <c r="B3396" s="2" t="n">
        <v>1965</v>
      </c>
      <c r="C3396" s="2" t="inlineStr">
        <is>
          <t>SEPARACAO</t>
        </is>
      </c>
      <c r="D3396" s="2" t="inlineStr">
        <is>
          <t>5998816</t>
        </is>
      </c>
      <c r="E3396" s="2" t="inlineStr">
        <is>
          <t>Gustavo De Oliveira Reis Da Silva</t>
        </is>
      </c>
      <c r="F3396" s="2" t="n">
        <v>2399</v>
      </c>
      <c r="G3396" s="2" t="n">
        <v>61.11</v>
      </c>
      <c r="H3396" s="2" t="n">
        <v>39</v>
      </c>
      <c r="I3396" s="2" t="n">
        <v/>
      </c>
      <c r="J3396" s="2" t="inlineStr">
        <is>
          <t>GPA</t>
        </is>
      </c>
      <c r="K3396" s="2">
        <f>IF(I3396&lt;&gt;"",I3396,IFERROR(INDEX(Base!$I:$I,MATCH(1,(Base!$C:$C=C3396)*(Base!$I:$I&lt;&gt;""),0)),0))</f>
        <v/>
      </c>
      <c r="L3396" s="2">
        <f>IF(AND(I3396="",K3396&gt;0),"SIM","NÃO")</f>
        <v/>
      </c>
      <c r="M3396" s="2">
        <f>IF(ISNUMBER(SEARCH("SEPARA",UPPER(C3396))),"NÃO","SIM")</f>
        <v/>
      </c>
      <c r="N3396" s="2">
        <f>IFERROR(H3396/K3396,0)</f>
        <v/>
      </c>
      <c r="O3396" s="2">
        <f>IF(M3396="NÃO","EXCLUÍDO",IF(N3396&lt;Premissas!$B$8,"&lt; 1,00",IF(N3396&lt;Premissas!$B$9,"1,00 – 1,19",IF(N3396&lt;Premissas!$B$10,"1,20 – 1,39",IF(N3396&lt;Premissas!$B$11,"1,40 – 1,59",IF(N3396&lt;Premissas!$B$12,"1,60 – 1,99","≥ 2,00"))))))</f>
        <v/>
      </c>
      <c r="P3396" s="5">
        <f>IF(OR(M3396="NÃO",N3396&lt;Premissas!$B$8),Premissas!$B$13,IF(N3396&lt;Premissas!$B$9,Premissas!$B$14,IF(N3396&lt;Premissas!$B$10,Premissas!$B$15,IF(N3396&lt;Premissas!$B$11,Premissas!$B$16,IF(N3396&lt;Premissas!$B$12,Premissas!$B$17,Premissas!$B$18)))))</f>
        <v/>
      </c>
      <c r="Q3396" s="5">
        <f>IFERROR(P3396/Premissas!$B$4,0)</f>
        <v/>
      </c>
    </row>
    <row r="3397">
      <c r="A3397" s="2" t="n">
        <v>8</v>
      </c>
      <c r="B3397" s="2" t="n">
        <v>1965</v>
      </c>
      <c r="C3397" s="2" t="inlineStr">
        <is>
          <t>SEPARACAO</t>
        </is>
      </c>
      <c r="D3397" s="2" t="inlineStr">
        <is>
          <t>5998824</t>
        </is>
      </c>
      <c r="E3397" s="2" t="inlineStr">
        <is>
          <t>Rafaela Cristine Brito Da Silva</t>
        </is>
      </c>
      <c r="F3397" s="2" t="n">
        <v>1602</v>
      </c>
      <c r="G3397" s="2" t="n">
        <v>34.49</v>
      </c>
      <c r="H3397" s="2" t="n">
        <v>46</v>
      </c>
      <c r="I3397" s="2" t="n">
        <v/>
      </c>
      <c r="J3397" s="2" t="inlineStr">
        <is>
          <t>GPA</t>
        </is>
      </c>
      <c r="K3397" s="2">
        <f>IF(I3397&lt;&gt;"",I3397,IFERROR(INDEX(Base!$I:$I,MATCH(1,(Base!$C:$C=C3397)*(Base!$I:$I&lt;&gt;""),0)),0))</f>
        <v/>
      </c>
      <c r="L3397" s="2">
        <f>IF(AND(I3397="",K3397&gt;0),"SIM","NÃO")</f>
        <v/>
      </c>
      <c r="M3397" s="2">
        <f>IF(ISNUMBER(SEARCH("SEPARA",UPPER(C3397))),"NÃO","SIM")</f>
        <v/>
      </c>
      <c r="N3397" s="2">
        <f>IFERROR(H3397/K3397,0)</f>
        <v/>
      </c>
      <c r="O3397" s="2">
        <f>IF(M3397="NÃO","EXCLUÍDO",IF(N3397&lt;Premissas!$B$8,"&lt; 1,00",IF(N3397&lt;Premissas!$B$9,"1,00 – 1,19",IF(N3397&lt;Premissas!$B$10,"1,20 – 1,39",IF(N3397&lt;Premissas!$B$11,"1,40 – 1,59",IF(N3397&lt;Premissas!$B$12,"1,60 – 1,99","≥ 2,00"))))))</f>
        <v/>
      </c>
      <c r="P3397" s="5">
        <f>IF(OR(M3397="NÃO",N3397&lt;Premissas!$B$8),Premissas!$B$13,IF(N3397&lt;Premissas!$B$9,Premissas!$B$14,IF(N3397&lt;Premissas!$B$10,Premissas!$B$15,IF(N3397&lt;Premissas!$B$11,Premissas!$B$16,IF(N3397&lt;Premissas!$B$12,Premissas!$B$17,Premissas!$B$18)))))</f>
        <v/>
      </c>
      <c r="Q3397" s="5">
        <f>IFERROR(P3397/Premissas!$B$4,0)</f>
        <v/>
      </c>
    </row>
    <row r="3398">
      <c r="A3398" s="2" t="n">
        <v>8</v>
      </c>
      <c r="B3398" s="2" t="n">
        <v>1965</v>
      </c>
      <c r="C3398" s="2" t="inlineStr">
        <is>
          <t>SEPARACAO</t>
        </is>
      </c>
      <c r="D3398" s="2" t="inlineStr">
        <is>
          <t>5998999</t>
        </is>
      </c>
      <c r="E3398" s="2" t="inlineStr">
        <is>
          <t>Samuel Udoka Godwin</t>
        </is>
      </c>
      <c r="F3398" s="2" t="n">
        <v>4770</v>
      </c>
      <c r="G3398" s="2" t="n">
        <v>67.52</v>
      </c>
      <c r="H3398" s="2" t="n">
        <v>71</v>
      </c>
      <c r="I3398" s="2" t="n">
        <v/>
      </c>
      <c r="J3398" s="2" t="inlineStr">
        <is>
          <t>GPA</t>
        </is>
      </c>
      <c r="K3398" s="2">
        <f>IF(I3398&lt;&gt;"",I3398,IFERROR(INDEX(Base!$I:$I,MATCH(1,(Base!$C:$C=C3398)*(Base!$I:$I&lt;&gt;""),0)),0))</f>
        <v/>
      </c>
      <c r="L3398" s="2">
        <f>IF(AND(I3398="",K3398&gt;0),"SIM","NÃO")</f>
        <v/>
      </c>
      <c r="M3398" s="2">
        <f>IF(ISNUMBER(SEARCH("SEPARA",UPPER(C3398))),"NÃO","SIM")</f>
        <v/>
      </c>
      <c r="N3398" s="2">
        <f>IFERROR(H3398/K3398,0)</f>
        <v/>
      </c>
      <c r="O3398" s="2">
        <f>IF(M3398="NÃO","EXCLUÍDO",IF(N3398&lt;Premissas!$B$8,"&lt; 1,00",IF(N3398&lt;Premissas!$B$9,"1,00 – 1,19",IF(N3398&lt;Premissas!$B$10,"1,20 – 1,39",IF(N3398&lt;Premissas!$B$11,"1,40 – 1,59",IF(N3398&lt;Premissas!$B$12,"1,60 – 1,99","≥ 2,00"))))))</f>
        <v/>
      </c>
      <c r="P3398" s="5">
        <f>IF(OR(M3398="NÃO",N3398&lt;Premissas!$B$8),Premissas!$B$13,IF(N3398&lt;Premissas!$B$9,Premissas!$B$14,IF(N3398&lt;Premissas!$B$10,Premissas!$B$15,IF(N3398&lt;Premissas!$B$11,Premissas!$B$16,IF(N3398&lt;Premissas!$B$12,Premissas!$B$17,Premissas!$B$18)))))</f>
        <v/>
      </c>
      <c r="Q3398" s="5">
        <f>IFERROR(P3398/Premissas!$B$4,0)</f>
        <v/>
      </c>
    </row>
    <row r="3399">
      <c r="A3399" s="2" t="n">
        <v>8</v>
      </c>
      <c r="B3399" s="2" t="n">
        <v>1965</v>
      </c>
      <c r="C3399" s="2" t="inlineStr">
        <is>
          <t>SEPARACAO</t>
        </is>
      </c>
      <c r="D3399" s="2" t="inlineStr">
        <is>
          <t>5999197</t>
        </is>
      </c>
      <c r="E3399" s="2" t="inlineStr">
        <is>
          <t>Marcelo Takao Ono</t>
        </is>
      </c>
      <c r="F3399" s="2" t="n">
        <v>85</v>
      </c>
      <c r="G3399" s="2" t="n">
        <v>5.45</v>
      </c>
      <c r="H3399" s="2" t="n">
        <v>16</v>
      </c>
      <c r="I3399" s="2" t="n">
        <v/>
      </c>
      <c r="J3399" s="2" t="inlineStr">
        <is>
          <t>GPA</t>
        </is>
      </c>
      <c r="K3399" s="2">
        <f>IF(I3399&lt;&gt;"",I3399,IFERROR(INDEX(Base!$I:$I,MATCH(1,(Base!$C:$C=C3399)*(Base!$I:$I&lt;&gt;""),0)),0))</f>
        <v/>
      </c>
      <c r="L3399" s="2">
        <f>IF(AND(I3399="",K3399&gt;0),"SIM","NÃO")</f>
        <v/>
      </c>
      <c r="M3399" s="2">
        <f>IF(ISNUMBER(SEARCH("SEPARA",UPPER(C3399))),"NÃO","SIM")</f>
        <v/>
      </c>
      <c r="N3399" s="2">
        <f>IFERROR(H3399/K3399,0)</f>
        <v/>
      </c>
      <c r="O3399" s="2">
        <f>IF(M3399="NÃO","EXCLUÍDO",IF(N3399&lt;Premissas!$B$8,"&lt; 1,00",IF(N3399&lt;Premissas!$B$9,"1,00 – 1,19",IF(N3399&lt;Premissas!$B$10,"1,20 – 1,39",IF(N3399&lt;Premissas!$B$11,"1,40 – 1,59",IF(N3399&lt;Premissas!$B$12,"1,60 – 1,99","≥ 2,00"))))))</f>
        <v/>
      </c>
      <c r="P3399" s="5">
        <f>IF(OR(M3399="NÃO",N3399&lt;Premissas!$B$8),Premissas!$B$13,IF(N3399&lt;Premissas!$B$9,Premissas!$B$14,IF(N3399&lt;Premissas!$B$10,Premissas!$B$15,IF(N3399&lt;Premissas!$B$11,Premissas!$B$16,IF(N3399&lt;Premissas!$B$12,Premissas!$B$17,Premissas!$B$18)))))</f>
        <v/>
      </c>
      <c r="Q3399" s="5">
        <f>IFERROR(P3399/Premissas!$B$4,0)</f>
        <v/>
      </c>
    </row>
    <row r="3400">
      <c r="A3400" s="2" t="n">
        <v>8</v>
      </c>
      <c r="B3400" s="2" t="n">
        <v>1965</v>
      </c>
      <c r="C3400" s="2" t="inlineStr">
        <is>
          <t>SEPARACAO</t>
        </is>
      </c>
      <c r="D3400" s="2" t="inlineStr">
        <is>
          <t>5999367</t>
        </is>
      </c>
      <c r="E3400" s="2" t="inlineStr">
        <is>
          <t>Stephen Emeka</t>
        </is>
      </c>
      <c r="F3400" s="2" t="n">
        <v>3293</v>
      </c>
      <c r="G3400" s="2" t="n">
        <v>61.21</v>
      </c>
      <c r="H3400" s="2" t="n">
        <v>54</v>
      </c>
      <c r="I3400" s="2" t="n">
        <v/>
      </c>
      <c r="J3400" s="2" t="inlineStr">
        <is>
          <t>GPA</t>
        </is>
      </c>
      <c r="K3400" s="2">
        <f>IF(I3400&lt;&gt;"",I3400,IFERROR(INDEX(Base!$I:$I,MATCH(1,(Base!$C:$C=C3400)*(Base!$I:$I&lt;&gt;""),0)),0))</f>
        <v/>
      </c>
      <c r="L3400" s="2">
        <f>IF(AND(I3400="",K3400&gt;0),"SIM","NÃO")</f>
        <v/>
      </c>
      <c r="M3400" s="2">
        <f>IF(ISNUMBER(SEARCH("SEPARA",UPPER(C3400))),"NÃO","SIM")</f>
        <v/>
      </c>
      <c r="N3400" s="2">
        <f>IFERROR(H3400/K3400,0)</f>
        <v/>
      </c>
      <c r="O3400" s="2">
        <f>IF(M3400="NÃO","EXCLUÍDO",IF(N3400&lt;Premissas!$B$8,"&lt; 1,00",IF(N3400&lt;Premissas!$B$9,"1,00 – 1,19",IF(N3400&lt;Premissas!$B$10,"1,20 – 1,39",IF(N3400&lt;Premissas!$B$11,"1,40 – 1,59",IF(N3400&lt;Premissas!$B$12,"1,60 – 1,99","≥ 2,00"))))))</f>
        <v/>
      </c>
      <c r="P3400" s="5">
        <f>IF(OR(M3400="NÃO",N3400&lt;Premissas!$B$8),Premissas!$B$13,IF(N3400&lt;Premissas!$B$9,Premissas!$B$14,IF(N3400&lt;Premissas!$B$10,Premissas!$B$15,IF(N3400&lt;Premissas!$B$11,Premissas!$B$16,IF(N3400&lt;Premissas!$B$12,Premissas!$B$17,Premissas!$B$18)))))</f>
        <v/>
      </c>
      <c r="Q3400" s="5">
        <f>IFERROR(P3400/Premissas!$B$4,0)</f>
        <v/>
      </c>
    </row>
    <row r="3401">
      <c r="A3401" s="2" t="n">
        <v>8</v>
      </c>
      <c r="B3401" s="2" t="n">
        <v>1965</v>
      </c>
      <c r="C3401" s="2" t="inlineStr">
        <is>
          <t>SEPARACAO</t>
        </is>
      </c>
      <c r="D3401" s="2" t="inlineStr">
        <is>
          <t>5999553</t>
        </is>
      </c>
      <c r="E3401" s="2" t="inlineStr">
        <is>
          <t>Maria Valdelene Dos Santos Souza</t>
        </is>
      </c>
      <c r="F3401" s="2" t="n">
        <v>779</v>
      </c>
      <c r="G3401" s="2" t="n">
        <v>20.32</v>
      </c>
      <c r="H3401" s="2" t="n">
        <v>38</v>
      </c>
      <c r="I3401" s="2" t="n">
        <v/>
      </c>
      <c r="J3401" s="2" t="inlineStr">
        <is>
          <t>GPA</t>
        </is>
      </c>
      <c r="K3401" s="2">
        <f>IF(I3401&lt;&gt;"",I3401,IFERROR(INDEX(Base!$I:$I,MATCH(1,(Base!$C:$C=C3401)*(Base!$I:$I&lt;&gt;""),0)),0))</f>
        <v/>
      </c>
      <c r="L3401" s="2">
        <f>IF(AND(I3401="",K3401&gt;0),"SIM","NÃO")</f>
        <v/>
      </c>
      <c r="M3401" s="2">
        <f>IF(ISNUMBER(SEARCH("SEPARA",UPPER(C3401))),"NÃO","SIM")</f>
        <v/>
      </c>
      <c r="N3401" s="2">
        <f>IFERROR(H3401/K3401,0)</f>
        <v/>
      </c>
      <c r="O3401" s="2">
        <f>IF(M3401="NÃO","EXCLUÍDO",IF(N3401&lt;Premissas!$B$8,"&lt; 1,00",IF(N3401&lt;Premissas!$B$9,"1,00 – 1,19",IF(N3401&lt;Premissas!$B$10,"1,20 – 1,39",IF(N3401&lt;Premissas!$B$11,"1,40 – 1,59",IF(N3401&lt;Premissas!$B$12,"1,60 – 1,99","≥ 2,00"))))))</f>
        <v/>
      </c>
      <c r="P3401" s="5">
        <f>IF(OR(M3401="NÃO",N3401&lt;Premissas!$B$8),Premissas!$B$13,IF(N3401&lt;Premissas!$B$9,Premissas!$B$14,IF(N3401&lt;Premissas!$B$10,Premissas!$B$15,IF(N3401&lt;Premissas!$B$11,Premissas!$B$16,IF(N3401&lt;Premissas!$B$12,Premissas!$B$17,Premissas!$B$18)))))</f>
        <v/>
      </c>
      <c r="Q3401" s="5">
        <f>IFERROR(P3401/Premissas!$B$4,0)</f>
        <v/>
      </c>
    </row>
    <row r="3402">
      <c r="A3402" s="2" t="n">
        <v>8</v>
      </c>
      <c r="B3402" s="2" t="n">
        <v>1965</v>
      </c>
      <c r="C3402" s="2" t="inlineStr">
        <is>
          <t>SEPARACAO</t>
        </is>
      </c>
      <c r="D3402" s="2" t="inlineStr">
        <is>
          <t>5999588</t>
        </is>
      </c>
      <c r="E3402" s="2" t="inlineStr">
        <is>
          <t>Roberia Maria Pereira</t>
        </is>
      </c>
      <c r="F3402" s="2" t="n">
        <v>568</v>
      </c>
      <c r="G3402" s="2" t="n">
        <v>16.22</v>
      </c>
      <c r="H3402" s="2" t="n">
        <v>35</v>
      </c>
      <c r="I3402" s="2" t="n">
        <v/>
      </c>
      <c r="J3402" s="2" t="inlineStr">
        <is>
          <t>GPA</t>
        </is>
      </c>
      <c r="K3402" s="2">
        <f>IF(I3402&lt;&gt;"",I3402,IFERROR(INDEX(Base!$I:$I,MATCH(1,(Base!$C:$C=C3402)*(Base!$I:$I&lt;&gt;""),0)),0))</f>
        <v/>
      </c>
      <c r="L3402" s="2">
        <f>IF(AND(I3402="",K3402&gt;0),"SIM","NÃO")</f>
        <v/>
      </c>
      <c r="M3402" s="2">
        <f>IF(ISNUMBER(SEARCH("SEPARA",UPPER(C3402))),"NÃO","SIM")</f>
        <v/>
      </c>
      <c r="N3402" s="2">
        <f>IFERROR(H3402/K3402,0)</f>
        <v/>
      </c>
      <c r="O3402" s="2">
        <f>IF(M3402="NÃO","EXCLUÍDO",IF(N3402&lt;Premissas!$B$8,"&lt; 1,00",IF(N3402&lt;Premissas!$B$9,"1,00 – 1,19",IF(N3402&lt;Premissas!$B$10,"1,20 – 1,39",IF(N3402&lt;Premissas!$B$11,"1,40 – 1,59",IF(N3402&lt;Premissas!$B$12,"1,60 – 1,99","≥ 2,00"))))))</f>
        <v/>
      </c>
      <c r="P3402" s="5">
        <f>IF(OR(M3402="NÃO",N3402&lt;Premissas!$B$8),Premissas!$B$13,IF(N3402&lt;Premissas!$B$9,Premissas!$B$14,IF(N3402&lt;Premissas!$B$10,Premissas!$B$15,IF(N3402&lt;Premissas!$B$11,Premissas!$B$16,IF(N3402&lt;Premissas!$B$12,Premissas!$B$17,Premissas!$B$18)))))</f>
        <v/>
      </c>
      <c r="Q3402" s="5">
        <f>IFERROR(P3402/Premissas!$B$4,0)</f>
        <v/>
      </c>
    </row>
    <row r="3403">
      <c r="A3403" s="2" t="n">
        <v>8</v>
      </c>
      <c r="B3403" s="2" t="n">
        <v>1965</v>
      </c>
      <c r="C3403" s="2" t="inlineStr">
        <is>
          <t>SEPARACAO</t>
        </is>
      </c>
      <c r="D3403" s="2" t="inlineStr">
        <is>
          <t>5999650</t>
        </is>
      </c>
      <c r="E3403" s="2" t="inlineStr">
        <is>
          <t>Edvania Andrade De Oliveira</t>
        </is>
      </c>
      <c r="F3403" s="2" t="n">
        <v>3688</v>
      </c>
      <c r="G3403" s="2" t="n">
        <v>136.15</v>
      </c>
      <c r="H3403" s="2" t="n">
        <v>27</v>
      </c>
      <c r="I3403" s="2" t="n">
        <v/>
      </c>
      <c r="J3403" s="2" t="inlineStr">
        <is>
          <t>GPA</t>
        </is>
      </c>
      <c r="K3403" s="2">
        <f>IF(I3403&lt;&gt;"",I3403,IFERROR(INDEX(Base!$I:$I,MATCH(1,(Base!$C:$C=C3403)*(Base!$I:$I&lt;&gt;""),0)),0))</f>
        <v/>
      </c>
      <c r="L3403" s="2">
        <f>IF(AND(I3403="",K3403&gt;0),"SIM","NÃO")</f>
        <v/>
      </c>
      <c r="M3403" s="2">
        <f>IF(ISNUMBER(SEARCH("SEPARA",UPPER(C3403))),"NÃO","SIM")</f>
        <v/>
      </c>
      <c r="N3403" s="2">
        <f>IFERROR(H3403/K3403,0)</f>
        <v/>
      </c>
      <c r="O3403" s="2">
        <f>IF(M3403="NÃO","EXCLUÍDO",IF(N3403&lt;Premissas!$B$8,"&lt; 1,00",IF(N3403&lt;Premissas!$B$9,"1,00 – 1,19",IF(N3403&lt;Premissas!$B$10,"1,20 – 1,39",IF(N3403&lt;Premissas!$B$11,"1,40 – 1,59",IF(N3403&lt;Premissas!$B$12,"1,60 – 1,99","≥ 2,00"))))))</f>
        <v/>
      </c>
      <c r="P3403" s="5">
        <f>IF(OR(M3403="NÃO",N3403&lt;Premissas!$B$8),Premissas!$B$13,IF(N3403&lt;Premissas!$B$9,Premissas!$B$14,IF(N3403&lt;Premissas!$B$10,Premissas!$B$15,IF(N3403&lt;Premissas!$B$11,Premissas!$B$16,IF(N3403&lt;Premissas!$B$12,Premissas!$B$17,Premissas!$B$18)))))</f>
        <v/>
      </c>
      <c r="Q3403" s="5">
        <f>IFERROR(P3403/Premissas!$B$4,0)</f>
        <v/>
      </c>
    </row>
    <row r="3404">
      <c r="A3404" s="2" t="n">
        <v>8</v>
      </c>
      <c r="B3404" s="2" t="n">
        <v>1965</v>
      </c>
      <c r="C3404" s="2" t="inlineStr">
        <is>
          <t>SEPARACAO</t>
        </is>
      </c>
      <c r="D3404" s="2" t="inlineStr">
        <is>
          <t>5999790</t>
        </is>
      </c>
      <c r="E3404" s="2" t="inlineStr">
        <is>
          <t>Chukwudi Ikechukwu Obidi</t>
        </is>
      </c>
      <c r="F3404" s="2" t="n">
        <v>10616</v>
      </c>
      <c r="G3404" s="2" t="n">
        <v>123.04</v>
      </c>
      <c r="H3404" s="2" t="n">
        <v>86</v>
      </c>
      <c r="I3404" s="2" t="n">
        <v/>
      </c>
      <c r="J3404" s="2" t="inlineStr">
        <is>
          <t>GPA</t>
        </is>
      </c>
      <c r="K3404" s="2">
        <f>IF(I3404&lt;&gt;"",I3404,IFERROR(INDEX(Base!$I:$I,MATCH(1,(Base!$C:$C=C3404)*(Base!$I:$I&lt;&gt;""),0)),0))</f>
        <v/>
      </c>
      <c r="L3404" s="2">
        <f>IF(AND(I3404="",K3404&gt;0),"SIM","NÃO")</f>
        <v/>
      </c>
      <c r="M3404" s="2">
        <f>IF(ISNUMBER(SEARCH("SEPARA",UPPER(C3404))),"NÃO","SIM")</f>
        <v/>
      </c>
      <c r="N3404" s="2">
        <f>IFERROR(H3404/K3404,0)</f>
        <v/>
      </c>
      <c r="O3404" s="2">
        <f>IF(M3404="NÃO","EXCLUÍDO",IF(N3404&lt;Premissas!$B$8,"&lt; 1,00",IF(N3404&lt;Premissas!$B$9,"1,00 – 1,19",IF(N3404&lt;Premissas!$B$10,"1,20 – 1,39",IF(N3404&lt;Premissas!$B$11,"1,40 – 1,59",IF(N3404&lt;Premissas!$B$12,"1,60 – 1,99","≥ 2,00"))))))</f>
        <v/>
      </c>
      <c r="P3404" s="5">
        <f>IF(OR(M3404="NÃO",N3404&lt;Premissas!$B$8),Premissas!$B$13,IF(N3404&lt;Premissas!$B$9,Premissas!$B$14,IF(N3404&lt;Premissas!$B$10,Premissas!$B$15,IF(N3404&lt;Premissas!$B$11,Premissas!$B$16,IF(N3404&lt;Premissas!$B$12,Premissas!$B$17,Premissas!$B$18)))))</f>
        <v/>
      </c>
      <c r="Q3404" s="5">
        <f>IFERROR(P3404/Premissas!$B$4,0)</f>
        <v/>
      </c>
    </row>
    <row r="3405">
      <c r="A3405" s="2" t="n">
        <v>8</v>
      </c>
      <c r="B3405" s="2" t="n">
        <v>1965</v>
      </c>
      <c r="C3405" s="2" t="inlineStr">
        <is>
          <t>SEPARACAO</t>
        </is>
      </c>
      <c r="D3405" s="2" t="inlineStr">
        <is>
          <t>6001025</t>
        </is>
      </c>
      <c r="E3405" s="2" t="inlineStr">
        <is>
          <t>Brenda Alexandre De Lima Brito</t>
        </is>
      </c>
      <c r="F3405" s="2" t="n">
        <v>4349</v>
      </c>
      <c r="G3405" s="2" t="n">
        <v>114.66</v>
      </c>
      <c r="H3405" s="2" t="n">
        <v>38</v>
      </c>
      <c r="I3405" s="2" t="n">
        <v/>
      </c>
      <c r="J3405" s="2" t="inlineStr">
        <is>
          <t>GPA</t>
        </is>
      </c>
      <c r="K3405" s="2">
        <f>IF(I3405&lt;&gt;"",I3405,IFERROR(INDEX(Base!$I:$I,MATCH(1,(Base!$C:$C=C3405)*(Base!$I:$I&lt;&gt;""),0)),0))</f>
        <v/>
      </c>
      <c r="L3405" s="2">
        <f>IF(AND(I3405="",K3405&gt;0),"SIM","NÃO")</f>
        <v/>
      </c>
      <c r="M3405" s="2">
        <f>IF(ISNUMBER(SEARCH("SEPARA",UPPER(C3405))),"NÃO","SIM")</f>
        <v/>
      </c>
      <c r="N3405" s="2">
        <f>IFERROR(H3405/K3405,0)</f>
        <v/>
      </c>
      <c r="O3405" s="2">
        <f>IF(M3405="NÃO","EXCLUÍDO",IF(N3405&lt;Premissas!$B$8,"&lt; 1,00",IF(N3405&lt;Premissas!$B$9,"1,00 – 1,19",IF(N3405&lt;Premissas!$B$10,"1,20 – 1,39",IF(N3405&lt;Premissas!$B$11,"1,40 – 1,59",IF(N3405&lt;Premissas!$B$12,"1,60 – 1,99","≥ 2,00"))))))</f>
        <v/>
      </c>
      <c r="P3405" s="5">
        <f>IF(OR(M3405="NÃO",N3405&lt;Premissas!$B$8),Premissas!$B$13,IF(N3405&lt;Premissas!$B$9,Premissas!$B$14,IF(N3405&lt;Premissas!$B$10,Premissas!$B$15,IF(N3405&lt;Premissas!$B$11,Premissas!$B$16,IF(N3405&lt;Premissas!$B$12,Premissas!$B$17,Premissas!$B$18)))))</f>
        <v/>
      </c>
      <c r="Q3405" s="5">
        <f>IFERROR(P3405/Premissas!$B$4,0)</f>
        <v/>
      </c>
    </row>
    <row r="3406">
      <c r="A3406" s="2" t="n">
        <v>8</v>
      </c>
      <c r="B3406" s="2" t="n">
        <v>1965</v>
      </c>
      <c r="C3406" s="2" t="inlineStr">
        <is>
          <t>SEPARACAO</t>
        </is>
      </c>
      <c r="D3406" s="2" t="inlineStr">
        <is>
          <t>6001130</t>
        </is>
      </c>
      <c r="E3406" s="2" t="inlineStr">
        <is>
          <t>Gustavo Jardim Pereira</t>
        </is>
      </c>
      <c r="F3406" s="2" t="n">
        <v>2749</v>
      </c>
      <c r="G3406" s="2" t="n">
        <v>43.85</v>
      </c>
      <c r="H3406" s="2" t="n">
        <v>63</v>
      </c>
      <c r="I3406" s="2" t="n">
        <v/>
      </c>
      <c r="J3406" s="2" t="inlineStr">
        <is>
          <t>GPA</t>
        </is>
      </c>
      <c r="K3406" s="2">
        <f>IF(I3406&lt;&gt;"",I3406,IFERROR(INDEX(Base!$I:$I,MATCH(1,(Base!$C:$C=C3406)*(Base!$I:$I&lt;&gt;""),0)),0))</f>
        <v/>
      </c>
      <c r="L3406" s="2">
        <f>IF(AND(I3406="",K3406&gt;0),"SIM","NÃO")</f>
        <v/>
      </c>
      <c r="M3406" s="2">
        <f>IF(ISNUMBER(SEARCH("SEPARA",UPPER(C3406))),"NÃO","SIM")</f>
        <v/>
      </c>
      <c r="N3406" s="2">
        <f>IFERROR(H3406/K3406,0)</f>
        <v/>
      </c>
      <c r="O3406" s="2">
        <f>IF(M3406="NÃO","EXCLUÍDO",IF(N3406&lt;Premissas!$B$8,"&lt; 1,00",IF(N3406&lt;Premissas!$B$9,"1,00 – 1,19",IF(N3406&lt;Premissas!$B$10,"1,20 – 1,39",IF(N3406&lt;Premissas!$B$11,"1,40 – 1,59",IF(N3406&lt;Premissas!$B$12,"1,60 – 1,99","≥ 2,00"))))))</f>
        <v/>
      </c>
      <c r="P3406" s="5">
        <f>IF(OR(M3406="NÃO",N3406&lt;Premissas!$B$8),Premissas!$B$13,IF(N3406&lt;Premissas!$B$9,Premissas!$B$14,IF(N3406&lt;Premissas!$B$10,Premissas!$B$15,IF(N3406&lt;Premissas!$B$11,Premissas!$B$16,IF(N3406&lt;Premissas!$B$12,Premissas!$B$17,Premissas!$B$18)))))</f>
        <v/>
      </c>
      <c r="Q3406" s="5">
        <f>IFERROR(P3406/Premissas!$B$4,0)</f>
        <v/>
      </c>
    </row>
    <row r="3407">
      <c r="A3407" s="2" t="n">
        <v>8</v>
      </c>
      <c r="B3407" s="2" t="n">
        <v>1965</v>
      </c>
      <c r="C3407" s="2" t="inlineStr">
        <is>
          <t>SEPARACAO</t>
        </is>
      </c>
      <c r="D3407" s="2" t="inlineStr">
        <is>
          <t>6001181</t>
        </is>
      </c>
      <c r="E3407" s="2" t="inlineStr">
        <is>
          <t>Innocent Emeka Okolo</t>
        </is>
      </c>
      <c r="F3407" s="2" t="n">
        <v>8424</v>
      </c>
      <c r="G3407" s="2" t="n">
        <v>112.54</v>
      </c>
      <c r="H3407" s="2" t="n">
        <v>75</v>
      </c>
      <c r="I3407" s="2" t="n">
        <v/>
      </c>
      <c r="J3407" s="2" t="inlineStr">
        <is>
          <t>GPA</t>
        </is>
      </c>
      <c r="K3407" s="2">
        <f>IF(I3407&lt;&gt;"",I3407,IFERROR(INDEX(Base!$I:$I,MATCH(1,(Base!$C:$C=C3407)*(Base!$I:$I&lt;&gt;""),0)),0))</f>
        <v/>
      </c>
      <c r="L3407" s="2">
        <f>IF(AND(I3407="",K3407&gt;0),"SIM","NÃO")</f>
        <v/>
      </c>
      <c r="M3407" s="2">
        <f>IF(ISNUMBER(SEARCH("SEPARA",UPPER(C3407))),"NÃO","SIM")</f>
        <v/>
      </c>
      <c r="N3407" s="2">
        <f>IFERROR(H3407/K3407,0)</f>
        <v/>
      </c>
      <c r="O3407" s="2">
        <f>IF(M3407="NÃO","EXCLUÍDO",IF(N3407&lt;Premissas!$B$8,"&lt; 1,00",IF(N3407&lt;Premissas!$B$9,"1,00 – 1,19",IF(N3407&lt;Premissas!$B$10,"1,20 – 1,39",IF(N3407&lt;Premissas!$B$11,"1,40 – 1,59",IF(N3407&lt;Premissas!$B$12,"1,60 – 1,99","≥ 2,00"))))))</f>
        <v/>
      </c>
      <c r="P3407" s="5">
        <f>IF(OR(M3407="NÃO",N3407&lt;Premissas!$B$8),Premissas!$B$13,IF(N3407&lt;Premissas!$B$9,Premissas!$B$14,IF(N3407&lt;Premissas!$B$10,Premissas!$B$15,IF(N3407&lt;Premissas!$B$11,Premissas!$B$16,IF(N3407&lt;Premissas!$B$12,Premissas!$B$17,Premissas!$B$18)))))</f>
        <v/>
      </c>
      <c r="Q3407" s="5">
        <f>IFERROR(P3407/Premissas!$B$4,0)</f>
        <v/>
      </c>
    </row>
    <row r="3408">
      <c r="A3408" s="2" t="n">
        <v>8</v>
      </c>
      <c r="B3408" s="2" t="n">
        <v>1965</v>
      </c>
      <c r="C3408" s="2" t="inlineStr">
        <is>
          <t>SEPARACAO</t>
        </is>
      </c>
      <c r="D3408" s="2" t="inlineStr">
        <is>
          <t>6001238</t>
        </is>
      </c>
      <c r="E3408" s="2" t="inlineStr">
        <is>
          <t>Karine Da Silva Ferreira</t>
        </is>
      </c>
      <c r="F3408" s="2" t="n">
        <v>525</v>
      </c>
      <c r="G3408" s="2" t="n">
        <v>27.28</v>
      </c>
      <c r="H3408" s="2" t="n">
        <v>19</v>
      </c>
      <c r="I3408" s="2" t="n">
        <v/>
      </c>
      <c r="J3408" s="2" t="inlineStr">
        <is>
          <t>GPA</t>
        </is>
      </c>
      <c r="K3408" s="2">
        <f>IF(I3408&lt;&gt;"",I3408,IFERROR(INDEX(Base!$I:$I,MATCH(1,(Base!$C:$C=C3408)*(Base!$I:$I&lt;&gt;""),0)),0))</f>
        <v/>
      </c>
      <c r="L3408" s="2">
        <f>IF(AND(I3408="",K3408&gt;0),"SIM","NÃO")</f>
        <v/>
      </c>
      <c r="M3408" s="2">
        <f>IF(ISNUMBER(SEARCH("SEPARA",UPPER(C3408))),"NÃO","SIM")</f>
        <v/>
      </c>
      <c r="N3408" s="2">
        <f>IFERROR(H3408/K3408,0)</f>
        <v/>
      </c>
      <c r="O3408" s="2">
        <f>IF(M3408="NÃO","EXCLUÍDO",IF(N3408&lt;Premissas!$B$8,"&lt; 1,00",IF(N3408&lt;Premissas!$B$9,"1,00 – 1,19",IF(N3408&lt;Premissas!$B$10,"1,20 – 1,39",IF(N3408&lt;Premissas!$B$11,"1,40 – 1,59",IF(N3408&lt;Premissas!$B$12,"1,60 – 1,99","≥ 2,00"))))))</f>
        <v/>
      </c>
      <c r="P3408" s="5">
        <f>IF(OR(M3408="NÃO",N3408&lt;Premissas!$B$8),Premissas!$B$13,IF(N3408&lt;Premissas!$B$9,Premissas!$B$14,IF(N3408&lt;Premissas!$B$10,Premissas!$B$15,IF(N3408&lt;Premissas!$B$11,Premissas!$B$16,IF(N3408&lt;Premissas!$B$12,Premissas!$B$17,Premissas!$B$18)))))</f>
        <v/>
      </c>
      <c r="Q3408" s="5">
        <f>IFERROR(P3408/Premissas!$B$4,0)</f>
        <v/>
      </c>
    </row>
    <row r="3409">
      <c r="A3409" s="2" t="n">
        <v>8</v>
      </c>
      <c r="B3409" s="2" t="n">
        <v>1965</v>
      </c>
      <c r="C3409" s="2" t="inlineStr">
        <is>
          <t>SEPARACAO</t>
        </is>
      </c>
      <c r="D3409" s="2" t="inlineStr">
        <is>
          <t>6001300</t>
        </is>
      </c>
      <c r="E3409" s="2" t="inlineStr">
        <is>
          <t>Andre Silva Castro</t>
        </is>
      </c>
      <c r="F3409" s="2" t="n">
        <v>8784</v>
      </c>
      <c r="G3409" s="2" t="n">
        <v>120.62</v>
      </c>
      <c r="H3409" s="2" t="n">
        <v>73</v>
      </c>
      <c r="I3409" s="2" t="n">
        <v/>
      </c>
      <c r="J3409" s="2" t="inlineStr">
        <is>
          <t>GPA</t>
        </is>
      </c>
      <c r="K3409" s="2">
        <f>IF(I3409&lt;&gt;"",I3409,IFERROR(INDEX(Base!$I:$I,MATCH(1,(Base!$C:$C=C3409)*(Base!$I:$I&lt;&gt;""),0)),0))</f>
        <v/>
      </c>
      <c r="L3409" s="2">
        <f>IF(AND(I3409="",K3409&gt;0),"SIM","NÃO")</f>
        <v/>
      </c>
      <c r="M3409" s="2">
        <f>IF(ISNUMBER(SEARCH("SEPARA",UPPER(C3409))),"NÃO","SIM")</f>
        <v/>
      </c>
      <c r="N3409" s="2">
        <f>IFERROR(H3409/K3409,0)</f>
        <v/>
      </c>
      <c r="O3409" s="2">
        <f>IF(M3409="NÃO","EXCLUÍDO",IF(N3409&lt;Premissas!$B$8,"&lt; 1,00",IF(N3409&lt;Premissas!$B$9,"1,00 – 1,19",IF(N3409&lt;Premissas!$B$10,"1,20 – 1,39",IF(N3409&lt;Premissas!$B$11,"1,40 – 1,59",IF(N3409&lt;Premissas!$B$12,"1,60 – 1,99","≥ 2,00"))))))</f>
        <v/>
      </c>
      <c r="P3409" s="5">
        <f>IF(OR(M3409="NÃO",N3409&lt;Premissas!$B$8),Premissas!$B$13,IF(N3409&lt;Premissas!$B$9,Premissas!$B$14,IF(N3409&lt;Premissas!$B$10,Premissas!$B$15,IF(N3409&lt;Premissas!$B$11,Premissas!$B$16,IF(N3409&lt;Premissas!$B$12,Premissas!$B$17,Premissas!$B$18)))))</f>
        <v/>
      </c>
      <c r="Q3409" s="5">
        <f>IFERROR(P3409/Premissas!$B$4,0)</f>
        <v/>
      </c>
    </row>
    <row r="3410">
      <c r="A3410" s="2" t="n">
        <v>8</v>
      </c>
      <c r="B3410" s="2" t="n">
        <v>1965</v>
      </c>
      <c r="C3410" s="2" t="inlineStr">
        <is>
          <t>SEPARACAO</t>
        </is>
      </c>
      <c r="D3410" s="2" t="inlineStr">
        <is>
          <t>6001335</t>
        </is>
      </c>
      <c r="E3410" s="2" t="inlineStr">
        <is>
          <t>Marcelo Adriano De Oliveira</t>
        </is>
      </c>
      <c r="F3410" s="2" t="n">
        <v>3999</v>
      </c>
      <c r="G3410" s="2" t="n">
        <v>69.97</v>
      </c>
      <c r="H3410" s="2" t="n">
        <v>57</v>
      </c>
      <c r="I3410" s="2" t="n">
        <v/>
      </c>
      <c r="J3410" s="2" t="inlineStr">
        <is>
          <t>GPA</t>
        </is>
      </c>
      <c r="K3410" s="2">
        <f>IF(I3410&lt;&gt;"",I3410,IFERROR(INDEX(Base!$I:$I,MATCH(1,(Base!$C:$C=C3410)*(Base!$I:$I&lt;&gt;""),0)),0))</f>
        <v/>
      </c>
      <c r="L3410" s="2">
        <f>IF(AND(I3410="",K3410&gt;0),"SIM","NÃO")</f>
        <v/>
      </c>
      <c r="M3410" s="2">
        <f>IF(ISNUMBER(SEARCH("SEPARA",UPPER(C3410))),"NÃO","SIM")</f>
        <v/>
      </c>
      <c r="N3410" s="2">
        <f>IFERROR(H3410/K3410,0)</f>
        <v/>
      </c>
      <c r="O3410" s="2">
        <f>IF(M3410="NÃO","EXCLUÍDO",IF(N3410&lt;Premissas!$B$8,"&lt; 1,00",IF(N3410&lt;Premissas!$B$9,"1,00 – 1,19",IF(N3410&lt;Premissas!$B$10,"1,20 – 1,39",IF(N3410&lt;Premissas!$B$11,"1,40 – 1,59",IF(N3410&lt;Premissas!$B$12,"1,60 – 1,99","≥ 2,00"))))))</f>
        <v/>
      </c>
      <c r="P3410" s="5">
        <f>IF(OR(M3410="NÃO",N3410&lt;Premissas!$B$8),Premissas!$B$13,IF(N3410&lt;Premissas!$B$9,Premissas!$B$14,IF(N3410&lt;Premissas!$B$10,Premissas!$B$15,IF(N3410&lt;Premissas!$B$11,Premissas!$B$16,IF(N3410&lt;Premissas!$B$12,Premissas!$B$17,Premissas!$B$18)))))</f>
        <v/>
      </c>
      <c r="Q3410" s="5">
        <f>IFERROR(P3410/Premissas!$B$4,0)</f>
        <v/>
      </c>
    </row>
    <row r="3411">
      <c r="A3411" s="2" t="n">
        <v>8</v>
      </c>
      <c r="B3411" s="2" t="n">
        <v>1965</v>
      </c>
      <c r="C3411" s="2" t="inlineStr">
        <is>
          <t>SEPARACAO</t>
        </is>
      </c>
      <c r="D3411" s="2" t="inlineStr">
        <is>
          <t>6001572</t>
        </is>
      </c>
      <c r="E3411" s="2" t="inlineStr">
        <is>
          <t>Grasiele Barbosa Dos Santos</t>
        </is>
      </c>
      <c r="F3411" s="2" t="n">
        <v>1655</v>
      </c>
      <c r="G3411" s="2" t="n">
        <v>44.35</v>
      </c>
      <c r="H3411" s="2" t="n">
        <v>37</v>
      </c>
      <c r="I3411" s="2" t="n">
        <v/>
      </c>
      <c r="J3411" s="2" t="inlineStr">
        <is>
          <t>GPA</t>
        </is>
      </c>
      <c r="K3411" s="2">
        <f>IF(I3411&lt;&gt;"",I3411,IFERROR(INDEX(Base!$I:$I,MATCH(1,(Base!$C:$C=C3411)*(Base!$I:$I&lt;&gt;""),0)),0))</f>
        <v/>
      </c>
      <c r="L3411" s="2">
        <f>IF(AND(I3411="",K3411&gt;0),"SIM","NÃO")</f>
        <v/>
      </c>
      <c r="M3411" s="2">
        <f>IF(ISNUMBER(SEARCH("SEPARA",UPPER(C3411))),"NÃO","SIM")</f>
        <v/>
      </c>
      <c r="N3411" s="2">
        <f>IFERROR(H3411/K3411,0)</f>
        <v/>
      </c>
      <c r="O3411" s="2">
        <f>IF(M3411="NÃO","EXCLUÍDO",IF(N3411&lt;Premissas!$B$8,"&lt; 1,00",IF(N3411&lt;Premissas!$B$9,"1,00 – 1,19",IF(N3411&lt;Premissas!$B$10,"1,20 – 1,39",IF(N3411&lt;Premissas!$B$11,"1,40 – 1,59",IF(N3411&lt;Premissas!$B$12,"1,60 – 1,99","≥ 2,00"))))))</f>
        <v/>
      </c>
      <c r="P3411" s="5">
        <f>IF(OR(M3411="NÃO",N3411&lt;Premissas!$B$8),Premissas!$B$13,IF(N3411&lt;Premissas!$B$9,Premissas!$B$14,IF(N3411&lt;Premissas!$B$10,Premissas!$B$15,IF(N3411&lt;Premissas!$B$11,Premissas!$B$16,IF(N3411&lt;Premissas!$B$12,Premissas!$B$17,Premissas!$B$18)))))</f>
        <v/>
      </c>
      <c r="Q3411" s="5">
        <f>IFERROR(P3411/Premissas!$B$4,0)</f>
        <v/>
      </c>
    </row>
    <row r="3412">
      <c r="A3412" s="2" t="n">
        <v>8</v>
      </c>
      <c r="B3412" s="2" t="n">
        <v>1965</v>
      </c>
      <c r="C3412" s="2" t="inlineStr">
        <is>
          <t>SEPARACAO</t>
        </is>
      </c>
      <c r="D3412" s="2" t="inlineStr">
        <is>
          <t>6001742</t>
        </is>
      </c>
      <c r="E3412" s="2" t="inlineStr">
        <is>
          <t>Milena Alves Rodrigues</t>
        </is>
      </c>
      <c r="F3412" s="2" t="n">
        <v>6153</v>
      </c>
      <c r="G3412" s="2" t="n">
        <v>111.2</v>
      </c>
      <c r="H3412" s="2" t="n">
        <v>55</v>
      </c>
      <c r="I3412" s="2" t="n">
        <v/>
      </c>
      <c r="J3412" s="2" t="inlineStr">
        <is>
          <t>GPA</t>
        </is>
      </c>
      <c r="K3412" s="2">
        <f>IF(I3412&lt;&gt;"",I3412,IFERROR(INDEX(Base!$I:$I,MATCH(1,(Base!$C:$C=C3412)*(Base!$I:$I&lt;&gt;""),0)),0))</f>
        <v/>
      </c>
      <c r="L3412" s="2">
        <f>IF(AND(I3412="",K3412&gt;0),"SIM","NÃO")</f>
        <v/>
      </c>
      <c r="M3412" s="2">
        <f>IF(ISNUMBER(SEARCH("SEPARA",UPPER(C3412))),"NÃO","SIM")</f>
        <v/>
      </c>
      <c r="N3412" s="2">
        <f>IFERROR(H3412/K3412,0)</f>
        <v/>
      </c>
      <c r="O3412" s="2">
        <f>IF(M3412="NÃO","EXCLUÍDO",IF(N3412&lt;Premissas!$B$8,"&lt; 1,00",IF(N3412&lt;Premissas!$B$9,"1,00 – 1,19",IF(N3412&lt;Premissas!$B$10,"1,20 – 1,39",IF(N3412&lt;Premissas!$B$11,"1,40 – 1,59",IF(N3412&lt;Premissas!$B$12,"1,60 – 1,99","≥ 2,00"))))))</f>
        <v/>
      </c>
      <c r="P3412" s="5">
        <f>IF(OR(M3412="NÃO",N3412&lt;Premissas!$B$8),Premissas!$B$13,IF(N3412&lt;Premissas!$B$9,Premissas!$B$14,IF(N3412&lt;Premissas!$B$10,Premissas!$B$15,IF(N3412&lt;Premissas!$B$11,Premissas!$B$16,IF(N3412&lt;Premissas!$B$12,Premissas!$B$17,Premissas!$B$18)))))</f>
        <v/>
      </c>
      <c r="Q3412" s="5">
        <f>IFERROR(P3412/Premissas!$B$4,0)</f>
        <v/>
      </c>
    </row>
    <row r="3413">
      <c r="A3413" s="2" t="n">
        <v>8</v>
      </c>
      <c r="B3413" s="2" t="n">
        <v>1965</v>
      </c>
      <c r="C3413" s="2" t="inlineStr">
        <is>
          <t>SEPARACAO</t>
        </is>
      </c>
      <c r="D3413" s="2" t="inlineStr">
        <is>
          <t>6001947</t>
        </is>
      </c>
      <c r="E3413" s="2" t="inlineStr">
        <is>
          <t>Tassiane De Barros Oliveira</t>
        </is>
      </c>
      <c r="F3413" s="2" t="n">
        <v>1302</v>
      </c>
      <c r="G3413" s="2" t="n">
        <v>43.67</v>
      </c>
      <c r="H3413" s="2" t="n">
        <v>30</v>
      </c>
      <c r="I3413" s="2" t="n">
        <v/>
      </c>
      <c r="J3413" s="2" t="inlineStr">
        <is>
          <t>GPA</t>
        </is>
      </c>
      <c r="K3413" s="2">
        <f>IF(I3413&lt;&gt;"",I3413,IFERROR(INDEX(Base!$I:$I,MATCH(1,(Base!$C:$C=C3413)*(Base!$I:$I&lt;&gt;""),0)),0))</f>
        <v/>
      </c>
      <c r="L3413" s="2">
        <f>IF(AND(I3413="",K3413&gt;0),"SIM","NÃO")</f>
        <v/>
      </c>
      <c r="M3413" s="2">
        <f>IF(ISNUMBER(SEARCH("SEPARA",UPPER(C3413))),"NÃO","SIM")</f>
        <v/>
      </c>
      <c r="N3413" s="2">
        <f>IFERROR(H3413/K3413,0)</f>
        <v/>
      </c>
      <c r="O3413" s="2">
        <f>IF(M3413="NÃO","EXCLUÍDO",IF(N3413&lt;Premissas!$B$8,"&lt; 1,00",IF(N3413&lt;Premissas!$B$9,"1,00 – 1,19",IF(N3413&lt;Premissas!$B$10,"1,20 – 1,39",IF(N3413&lt;Premissas!$B$11,"1,40 – 1,59",IF(N3413&lt;Premissas!$B$12,"1,60 – 1,99","≥ 2,00"))))))</f>
        <v/>
      </c>
      <c r="P3413" s="5">
        <f>IF(OR(M3413="NÃO",N3413&lt;Premissas!$B$8),Premissas!$B$13,IF(N3413&lt;Premissas!$B$9,Premissas!$B$14,IF(N3413&lt;Premissas!$B$10,Premissas!$B$15,IF(N3413&lt;Premissas!$B$11,Premissas!$B$16,IF(N3413&lt;Premissas!$B$12,Premissas!$B$17,Premissas!$B$18)))))</f>
        <v/>
      </c>
      <c r="Q3413" s="5">
        <f>IFERROR(P3413/Premissas!$B$4,0)</f>
        <v/>
      </c>
    </row>
    <row r="3414">
      <c r="A3414" s="2" t="n">
        <v>8</v>
      </c>
      <c r="B3414" s="2" t="n">
        <v>1965</v>
      </c>
      <c r="C3414" s="2" t="inlineStr">
        <is>
          <t>SEPARACAO</t>
        </is>
      </c>
      <c r="D3414" s="2" t="inlineStr">
        <is>
          <t>6002854</t>
        </is>
      </c>
      <c r="E3414" s="2" t="inlineStr">
        <is>
          <t>Bruno Miro Da Silva</t>
        </is>
      </c>
      <c r="F3414" s="2" t="n">
        <v>300</v>
      </c>
      <c r="G3414" s="2" t="n">
        <v>5.21</v>
      </c>
      <c r="H3414" s="2" t="n">
        <v>58</v>
      </c>
      <c r="I3414" s="2" t="n">
        <v/>
      </c>
      <c r="J3414" s="2" t="inlineStr">
        <is>
          <t>GPA</t>
        </is>
      </c>
      <c r="K3414" s="2">
        <f>IF(I3414&lt;&gt;"",I3414,IFERROR(INDEX(Base!$I:$I,MATCH(1,(Base!$C:$C=C3414)*(Base!$I:$I&lt;&gt;""),0)),0))</f>
        <v/>
      </c>
      <c r="L3414" s="2">
        <f>IF(AND(I3414="",K3414&gt;0),"SIM","NÃO")</f>
        <v/>
      </c>
      <c r="M3414" s="2">
        <f>IF(ISNUMBER(SEARCH("SEPARA",UPPER(C3414))),"NÃO","SIM")</f>
        <v/>
      </c>
      <c r="N3414" s="2">
        <f>IFERROR(H3414/K3414,0)</f>
        <v/>
      </c>
      <c r="O3414" s="2">
        <f>IF(M3414="NÃO","EXCLUÍDO",IF(N3414&lt;Premissas!$B$8,"&lt; 1,00",IF(N3414&lt;Premissas!$B$9,"1,00 – 1,19",IF(N3414&lt;Premissas!$B$10,"1,20 – 1,39",IF(N3414&lt;Premissas!$B$11,"1,40 – 1,59",IF(N3414&lt;Premissas!$B$12,"1,60 – 1,99","≥ 2,00"))))))</f>
        <v/>
      </c>
      <c r="P3414" s="5">
        <f>IF(OR(M3414="NÃO",N3414&lt;Premissas!$B$8),Premissas!$B$13,IF(N3414&lt;Premissas!$B$9,Premissas!$B$14,IF(N3414&lt;Premissas!$B$10,Premissas!$B$15,IF(N3414&lt;Premissas!$B$11,Premissas!$B$16,IF(N3414&lt;Premissas!$B$12,Premissas!$B$17,Premissas!$B$18)))))</f>
        <v/>
      </c>
      <c r="Q3414" s="5">
        <f>IFERROR(P3414/Premissas!$B$4,0)</f>
        <v/>
      </c>
    </row>
    <row r="3415">
      <c r="A3415" s="2" t="n">
        <v>8</v>
      </c>
      <c r="B3415" s="2" t="n">
        <v>1965</v>
      </c>
      <c r="C3415" s="2" t="inlineStr">
        <is>
          <t>SEPARACAO</t>
        </is>
      </c>
      <c r="D3415" s="2" t="inlineStr">
        <is>
          <t>6003753</t>
        </is>
      </c>
      <c r="E3415" s="2" t="inlineStr">
        <is>
          <t>Vitoria Beatriz De Oliveira Andrade</t>
        </is>
      </c>
      <c r="F3415" s="2" t="n">
        <v>4859</v>
      </c>
      <c r="G3415" s="2" t="n">
        <v>104.76</v>
      </c>
      <c r="H3415" s="2" t="n">
        <v>46</v>
      </c>
      <c r="I3415" s="2" t="n">
        <v/>
      </c>
      <c r="J3415" s="2" t="inlineStr">
        <is>
          <t>GPA</t>
        </is>
      </c>
      <c r="K3415" s="2">
        <f>IF(I3415&lt;&gt;"",I3415,IFERROR(INDEX(Base!$I:$I,MATCH(1,(Base!$C:$C=C3415)*(Base!$I:$I&lt;&gt;""),0)),0))</f>
        <v/>
      </c>
      <c r="L3415" s="2">
        <f>IF(AND(I3415="",K3415&gt;0),"SIM","NÃO")</f>
        <v/>
      </c>
      <c r="M3415" s="2">
        <f>IF(ISNUMBER(SEARCH("SEPARA",UPPER(C3415))),"NÃO","SIM")</f>
        <v/>
      </c>
      <c r="N3415" s="2">
        <f>IFERROR(H3415/K3415,0)</f>
        <v/>
      </c>
      <c r="O3415" s="2">
        <f>IF(M3415="NÃO","EXCLUÍDO",IF(N3415&lt;Premissas!$B$8,"&lt; 1,00",IF(N3415&lt;Premissas!$B$9,"1,00 – 1,19",IF(N3415&lt;Premissas!$B$10,"1,20 – 1,39",IF(N3415&lt;Premissas!$B$11,"1,40 – 1,59",IF(N3415&lt;Premissas!$B$12,"1,60 – 1,99","≥ 2,00"))))))</f>
        <v/>
      </c>
      <c r="P3415" s="5">
        <f>IF(OR(M3415="NÃO",N3415&lt;Premissas!$B$8),Premissas!$B$13,IF(N3415&lt;Premissas!$B$9,Premissas!$B$14,IF(N3415&lt;Premissas!$B$10,Premissas!$B$15,IF(N3415&lt;Premissas!$B$11,Premissas!$B$16,IF(N3415&lt;Premissas!$B$12,Premissas!$B$17,Premissas!$B$18)))))</f>
        <v/>
      </c>
      <c r="Q3415" s="5">
        <f>IFERROR(P3415/Premissas!$B$4,0)</f>
        <v/>
      </c>
    </row>
    <row r="3416">
      <c r="A3416" s="2" t="n">
        <v>8</v>
      </c>
      <c r="B3416" s="2" t="n">
        <v>1965</v>
      </c>
      <c r="C3416" s="2" t="inlineStr">
        <is>
          <t>SEPARACAO</t>
        </is>
      </c>
      <c r="D3416" s="2" t="inlineStr">
        <is>
          <t>6003850</t>
        </is>
      </c>
      <c r="E3416" s="2" t="inlineStr">
        <is>
          <t>Reginaldo Domingos Dos Santos</t>
        </is>
      </c>
      <c r="F3416" s="2" t="n">
        <v>5949</v>
      </c>
      <c r="G3416" s="2" t="n">
        <v>105.51</v>
      </c>
      <c r="H3416" s="2" t="n">
        <v>56</v>
      </c>
      <c r="I3416" s="2" t="n">
        <v/>
      </c>
      <c r="J3416" s="2" t="inlineStr">
        <is>
          <t>GPA</t>
        </is>
      </c>
      <c r="K3416" s="2">
        <f>IF(I3416&lt;&gt;"",I3416,IFERROR(INDEX(Base!$I:$I,MATCH(1,(Base!$C:$C=C3416)*(Base!$I:$I&lt;&gt;""),0)),0))</f>
        <v/>
      </c>
      <c r="L3416" s="2">
        <f>IF(AND(I3416="",K3416&gt;0),"SIM","NÃO")</f>
        <v/>
      </c>
      <c r="M3416" s="2">
        <f>IF(ISNUMBER(SEARCH("SEPARA",UPPER(C3416))),"NÃO","SIM")</f>
        <v/>
      </c>
      <c r="N3416" s="2">
        <f>IFERROR(H3416/K3416,0)</f>
        <v/>
      </c>
      <c r="O3416" s="2">
        <f>IF(M3416="NÃO","EXCLUÍDO",IF(N3416&lt;Premissas!$B$8,"&lt; 1,00",IF(N3416&lt;Premissas!$B$9,"1,00 – 1,19",IF(N3416&lt;Premissas!$B$10,"1,20 – 1,39",IF(N3416&lt;Premissas!$B$11,"1,40 – 1,59",IF(N3416&lt;Premissas!$B$12,"1,60 – 1,99","≥ 2,00"))))))</f>
        <v/>
      </c>
      <c r="P3416" s="5">
        <f>IF(OR(M3416="NÃO",N3416&lt;Premissas!$B$8),Premissas!$B$13,IF(N3416&lt;Premissas!$B$9,Premissas!$B$14,IF(N3416&lt;Premissas!$B$10,Premissas!$B$15,IF(N3416&lt;Premissas!$B$11,Premissas!$B$16,IF(N3416&lt;Premissas!$B$12,Premissas!$B$17,Premissas!$B$18)))))</f>
        <v/>
      </c>
      <c r="Q3416" s="5">
        <f>IFERROR(P3416/Premissas!$B$4,0)</f>
        <v/>
      </c>
    </row>
    <row r="3417">
      <c r="A3417" s="2" t="n">
        <v>8</v>
      </c>
      <c r="B3417" s="2" t="n">
        <v>1965</v>
      </c>
      <c r="C3417" s="2" t="inlineStr">
        <is>
          <t>SEPARACAO</t>
        </is>
      </c>
      <c r="D3417" s="2" t="inlineStr">
        <is>
          <t>6004547</t>
        </is>
      </c>
      <c r="E3417" s="2" t="inlineStr">
        <is>
          <t>Lucilia Maria Amorim</t>
        </is>
      </c>
      <c r="F3417" s="2" t="n">
        <v>3550</v>
      </c>
      <c r="G3417" s="2" t="n">
        <v>78.63</v>
      </c>
      <c r="H3417" s="2" t="n">
        <v>45</v>
      </c>
      <c r="I3417" s="2" t="n">
        <v/>
      </c>
      <c r="J3417" s="2" t="inlineStr">
        <is>
          <t>GPA</t>
        </is>
      </c>
      <c r="K3417" s="2">
        <f>IF(I3417&lt;&gt;"",I3417,IFERROR(INDEX(Base!$I:$I,MATCH(1,(Base!$C:$C=C3417)*(Base!$I:$I&lt;&gt;""),0)),0))</f>
        <v/>
      </c>
      <c r="L3417" s="2">
        <f>IF(AND(I3417="",K3417&gt;0),"SIM","NÃO")</f>
        <v/>
      </c>
      <c r="M3417" s="2">
        <f>IF(ISNUMBER(SEARCH("SEPARA",UPPER(C3417))),"NÃO","SIM")</f>
        <v/>
      </c>
      <c r="N3417" s="2">
        <f>IFERROR(H3417/K3417,0)</f>
        <v/>
      </c>
      <c r="O3417" s="2">
        <f>IF(M3417="NÃO","EXCLUÍDO",IF(N3417&lt;Premissas!$B$8,"&lt; 1,00",IF(N3417&lt;Premissas!$B$9,"1,00 – 1,19",IF(N3417&lt;Premissas!$B$10,"1,20 – 1,39",IF(N3417&lt;Premissas!$B$11,"1,40 – 1,59",IF(N3417&lt;Premissas!$B$12,"1,60 – 1,99","≥ 2,00"))))))</f>
        <v/>
      </c>
      <c r="P3417" s="5">
        <f>IF(OR(M3417="NÃO",N3417&lt;Premissas!$B$8),Premissas!$B$13,IF(N3417&lt;Premissas!$B$9,Premissas!$B$14,IF(N3417&lt;Premissas!$B$10,Premissas!$B$15,IF(N3417&lt;Premissas!$B$11,Premissas!$B$16,IF(N3417&lt;Premissas!$B$12,Premissas!$B$17,Premissas!$B$18)))))</f>
        <v/>
      </c>
      <c r="Q3417" s="5">
        <f>IFERROR(P3417/Premissas!$B$4,0)</f>
        <v/>
      </c>
    </row>
    <row r="3418">
      <c r="A3418" s="2" t="n">
        <v>8</v>
      </c>
      <c r="B3418" s="2" t="n">
        <v>1965</v>
      </c>
      <c r="C3418" s="2" t="inlineStr">
        <is>
          <t>SEPARACAO</t>
        </is>
      </c>
      <c r="D3418" s="2" t="inlineStr">
        <is>
          <t>6005764</t>
        </is>
      </c>
      <c r="E3418" s="2" t="inlineStr">
        <is>
          <t>Chinonso Stephen Onuegbu</t>
        </is>
      </c>
      <c r="F3418" s="2" t="n">
        <v>9489</v>
      </c>
      <c r="G3418" s="2" t="n">
        <v>107.59</v>
      </c>
      <c r="H3418" s="2" t="n">
        <v>88</v>
      </c>
      <c r="I3418" s="2" t="n">
        <v/>
      </c>
      <c r="J3418" s="2" t="inlineStr">
        <is>
          <t>GPA</t>
        </is>
      </c>
      <c r="K3418" s="2">
        <f>IF(I3418&lt;&gt;"",I3418,IFERROR(INDEX(Base!$I:$I,MATCH(1,(Base!$C:$C=C3418)*(Base!$I:$I&lt;&gt;""),0)),0))</f>
        <v/>
      </c>
      <c r="L3418" s="2">
        <f>IF(AND(I3418="",K3418&gt;0),"SIM","NÃO")</f>
        <v/>
      </c>
      <c r="M3418" s="2">
        <f>IF(ISNUMBER(SEARCH("SEPARA",UPPER(C3418))),"NÃO","SIM")</f>
        <v/>
      </c>
      <c r="N3418" s="2">
        <f>IFERROR(H3418/K3418,0)</f>
        <v/>
      </c>
      <c r="O3418" s="2">
        <f>IF(M3418="NÃO","EXCLUÍDO",IF(N3418&lt;Premissas!$B$8,"&lt; 1,00",IF(N3418&lt;Premissas!$B$9,"1,00 – 1,19",IF(N3418&lt;Premissas!$B$10,"1,20 – 1,39",IF(N3418&lt;Premissas!$B$11,"1,40 – 1,59",IF(N3418&lt;Premissas!$B$12,"1,60 – 1,99","≥ 2,00"))))))</f>
        <v/>
      </c>
      <c r="P3418" s="5">
        <f>IF(OR(M3418="NÃO",N3418&lt;Premissas!$B$8),Premissas!$B$13,IF(N3418&lt;Premissas!$B$9,Premissas!$B$14,IF(N3418&lt;Premissas!$B$10,Premissas!$B$15,IF(N3418&lt;Premissas!$B$11,Premissas!$B$16,IF(N3418&lt;Premissas!$B$12,Premissas!$B$17,Premissas!$B$18)))))</f>
        <v/>
      </c>
      <c r="Q3418" s="5">
        <f>IFERROR(P3418/Premissas!$B$4,0)</f>
        <v/>
      </c>
    </row>
    <row r="3419">
      <c r="A3419" s="2" t="n">
        <v>8</v>
      </c>
      <c r="B3419" s="2" t="n">
        <v>1965</v>
      </c>
      <c r="C3419" s="2" t="inlineStr">
        <is>
          <t>SEPARACAO</t>
        </is>
      </c>
      <c r="D3419" s="2" t="inlineStr">
        <is>
          <t>6006175</t>
        </is>
      </c>
      <c r="E3419" s="2" t="inlineStr">
        <is>
          <t>Leandro Andrade</t>
        </is>
      </c>
      <c r="F3419" s="2" t="n">
        <v>7850</v>
      </c>
      <c r="G3419" s="2" t="n">
        <v>127.5</v>
      </c>
      <c r="H3419" s="2" t="n">
        <v>62</v>
      </c>
      <c r="I3419" s="2" t="n">
        <v/>
      </c>
      <c r="J3419" s="2" t="inlineStr">
        <is>
          <t>GPA</t>
        </is>
      </c>
      <c r="K3419" s="2">
        <f>IF(I3419&lt;&gt;"",I3419,IFERROR(INDEX(Base!$I:$I,MATCH(1,(Base!$C:$C=C3419)*(Base!$I:$I&lt;&gt;""),0)),0))</f>
        <v/>
      </c>
      <c r="L3419" s="2">
        <f>IF(AND(I3419="",K3419&gt;0),"SIM","NÃO")</f>
        <v/>
      </c>
      <c r="M3419" s="2">
        <f>IF(ISNUMBER(SEARCH("SEPARA",UPPER(C3419))),"NÃO","SIM")</f>
        <v/>
      </c>
      <c r="N3419" s="2">
        <f>IFERROR(H3419/K3419,0)</f>
        <v/>
      </c>
      <c r="O3419" s="2">
        <f>IF(M3419="NÃO","EXCLUÍDO",IF(N3419&lt;Premissas!$B$8,"&lt; 1,00",IF(N3419&lt;Premissas!$B$9,"1,00 – 1,19",IF(N3419&lt;Premissas!$B$10,"1,20 – 1,39",IF(N3419&lt;Premissas!$B$11,"1,40 – 1,59",IF(N3419&lt;Premissas!$B$12,"1,60 – 1,99","≥ 2,00"))))))</f>
        <v/>
      </c>
      <c r="P3419" s="5">
        <f>IF(OR(M3419="NÃO",N3419&lt;Premissas!$B$8),Premissas!$B$13,IF(N3419&lt;Premissas!$B$9,Premissas!$B$14,IF(N3419&lt;Premissas!$B$10,Premissas!$B$15,IF(N3419&lt;Premissas!$B$11,Premissas!$B$16,IF(N3419&lt;Premissas!$B$12,Premissas!$B$17,Premissas!$B$18)))))</f>
        <v/>
      </c>
      <c r="Q3419" s="5">
        <f>IFERROR(P3419/Premissas!$B$4,0)</f>
        <v/>
      </c>
    </row>
    <row r="3420">
      <c r="A3420" s="2" t="n">
        <v>8</v>
      </c>
      <c r="B3420" s="2" t="n">
        <v>1965</v>
      </c>
      <c r="C3420" s="2" t="inlineStr">
        <is>
          <t>SEPARACAO</t>
        </is>
      </c>
      <c r="D3420" s="2" t="inlineStr">
        <is>
          <t>6006833</t>
        </is>
      </c>
      <c r="E3420" s="2" t="inlineStr">
        <is>
          <t>Misael Gomes</t>
        </is>
      </c>
      <c r="F3420" s="2" t="n">
        <v>3940</v>
      </c>
      <c r="G3420" s="2" t="n">
        <v>96.59999999999999</v>
      </c>
      <c r="H3420" s="2" t="n">
        <v>41</v>
      </c>
      <c r="I3420" s="2" t="n">
        <v/>
      </c>
      <c r="J3420" s="2" t="inlineStr">
        <is>
          <t>GPA</t>
        </is>
      </c>
      <c r="K3420" s="2">
        <f>IF(I3420&lt;&gt;"",I3420,IFERROR(INDEX(Base!$I:$I,MATCH(1,(Base!$C:$C=C3420)*(Base!$I:$I&lt;&gt;""),0)),0))</f>
        <v/>
      </c>
      <c r="L3420" s="2">
        <f>IF(AND(I3420="",K3420&gt;0),"SIM","NÃO")</f>
        <v/>
      </c>
      <c r="M3420" s="2">
        <f>IF(ISNUMBER(SEARCH("SEPARA",UPPER(C3420))),"NÃO","SIM")</f>
        <v/>
      </c>
      <c r="N3420" s="2">
        <f>IFERROR(H3420/K3420,0)</f>
        <v/>
      </c>
      <c r="O3420" s="2">
        <f>IF(M3420="NÃO","EXCLUÍDO",IF(N3420&lt;Premissas!$B$8,"&lt; 1,00",IF(N3420&lt;Premissas!$B$9,"1,00 – 1,19",IF(N3420&lt;Premissas!$B$10,"1,20 – 1,39",IF(N3420&lt;Premissas!$B$11,"1,40 – 1,59",IF(N3420&lt;Premissas!$B$12,"1,60 – 1,99","≥ 2,00"))))))</f>
        <v/>
      </c>
      <c r="P3420" s="5">
        <f>IF(OR(M3420="NÃO",N3420&lt;Premissas!$B$8),Premissas!$B$13,IF(N3420&lt;Premissas!$B$9,Premissas!$B$14,IF(N3420&lt;Premissas!$B$10,Premissas!$B$15,IF(N3420&lt;Premissas!$B$11,Premissas!$B$16,IF(N3420&lt;Premissas!$B$12,Premissas!$B$17,Premissas!$B$18)))))</f>
        <v/>
      </c>
      <c r="Q3420" s="5">
        <f>IFERROR(P3420/Premissas!$B$4,0)</f>
        <v/>
      </c>
    </row>
    <row r="3421">
      <c r="A3421" s="2" t="n">
        <v>8</v>
      </c>
      <c r="B3421" s="2" t="n">
        <v>1965</v>
      </c>
      <c r="C3421" s="2" t="inlineStr">
        <is>
          <t>SEPARACAO</t>
        </is>
      </c>
      <c r="D3421" s="2" t="inlineStr">
        <is>
          <t>6006884</t>
        </is>
      </c>
      <c r="E3421" s="2" t="inlineStr">
        <is>
          <t>Vinicius Marcelino Da Silva</t>
        </is>
      </c>
      <c r="F3421" s="2" t="n">
        <v>7418</v>
      </c>
      <c r="G3421" s="2" t="n">
        <v>111.67</v>
      </c>
      <c r="H3421" s="2" t="n">
        <v>66</v>
      </c>
      <c r="I3421" s="2" t="n">
        <v/>
      </c>
      <c r="J3421" s="2" t="inlineStr">
        <is>
          <t>GPA</t>
        </is>
      </c>
      <c r="K3421" s="2">
        <f>IF(I3421&lt;&gt;"",I3421,IFERROR(INDEX(Base!$I:$I,MATCH(1,(Base!$C:$C=C3421)*(Base!$I:$I&lt;&gt;""),0)),0))</f>
        <v/>
      </c>
      <c r="L3421" s="2">
        <f>IF(AND(I3421="",K3421&gt;0),"SIM","NÃO")</f>
        <v/>
      </c>
      <c r="M3421" s="2">
        <f>IF(ISNUMBER(SEARCH("SEPARA",UPPER(C3421))),"NÃO","SIM")</f>
        <v/>
      </c>
      <c r="N3421" s="2">
        <f>IFERROR(H3421/K3421,0)</f>
        <v/>
      </c>
      <c r="O3421" s="2">
        <f>IF(M3421="NÃO","EXCLUÍDO",IF(N3421&lt;Premissas!$B$8,"&lt; 1,00",IF(N3421&lt;Premissas!$B$9,"1,00 – 1,19",IF(N3421&lt;Premissas!$B$10,"1,20 – 1,39",IF(N3421&lt;Premissas!$B$11,"1,40 – 1,59",IF(N3421&lt;Premissas!$B$12,"1,60 – 1,99","≥ 2,00"))))))</f>
        <v/>
      </c>
      <c r="P3421" s="5">
        <f>IF(OR(M3421="NÃO",N3421&lt;Premissas!$B$8),Premissas!$B$13,IF(N3421&lt;Premissas!$B$9,Premissas!$B$14,IF(N3421&lt;Premissas!$B$10,Premissas!$B$15,IF(N3421&lt;Premissas!$B$11,Premissas!$B$16,IF(N3421&lt;Premissas!$B$12,Premissas!$B$17,Premissas!$B$18)))))</f>
        <v/>
      </c>
      <c r="Q3421" s="5">
        <f>IFERROR(P3421/Premissas!$B$4,0)</f>
        <v/>
      </c>
    </row>
    <row r="3422">
      <c r="A3422" s="2" t="n">
        <v>8</v>
      </c>
      <c r="B3422" s="2" t="n">
        <v>1965</v>
      </c>
      <c r="C3422" s="2" t="inlineStr">
        <is>
          <t>SEPARACAO</t>
        </is>
      </c>
      <c r="D3422" s="2" t="inlineStr">
        <is>
          <t>6007260</t>
        </is>
      </c>
      <c r="E3422" s="2" t="inlineStr">
        <is>
          <t>Caua Pereira Nogueira</t>
        </is>
      </c>
      <c r="F3422" s="2" t="n">
        <v>2348</v>
      </c>
      <c r="G3422" s="2" t="n">
        <v>41.63</v>
      </c>
      <c r="H3422" s="2" t="n">
        <v>56</v>
      </c>
      <c r="I3422" s="2" t="n">
        <v/>
      </c>
      <c r="J3422" s="2" t="inlineStr">
        <is>
          <t>GPA</t>
        </is>
      </c>
      <c r="K3422" s="2">
        <f>IF(I3422&lt;&gt;"",I3422,IFERROR(INDEX(Base!$I:$I,MATCH(1,(Base!$C:$C=C3422)*(Base!$I:$I&lt;&gt;""),0)),0))</f>
        <v/>
      </c>
      <c r="L3422" s="2">
        <f>IF(AND(I3422="",K3422&gt;0),"SIM","NÃO")</f>
        <v/>
      </c>
      <c r="M3422" s="2">
        <f>IF(ISNUMBER(SEARCH("SEPARA",UPPER(C3422))),"NÃO","SIM")</f>
        <v/>
      </c>
      <c r="N3422" s="2">
        <f>IFERROR(H3422/K3422,0)</f>
        <v/>
      </c>
      <c r="O3422" s="2">
        <f>IF(M3422="NÃO","EXCLUÍDO",IF(N3422&lt;Premissas!$B$8,"&lt; 1,00",IF(N3422&lt;Premissas!$B$9,"1,00 – 1,19",IF(N3422&lt;Premissas!$B$10,"1,20 – 1,39",IF(N3422&lt;Premissas!$B$11,"1,40 – 1,59",IF(N3422&lt;Premissas!$B$12,"1,60 – 1,99","≥ 2,00"))))))</f>
        <v/>
      </c>
      <c r="P3422" s="5">
        <f>IF(OR(M3422="NÃO",N3422&lt;Premissas!$B$8),Premissas!$B$13,IF(N3422&lt;Premissas!$B$9,Premissas!$B$14,IF(N3422&lt;Premissas!$B$10,Premissas!$B$15,IF(N3422&lt;Premissas!$B$11,Premissas!$B$16,IF(N3422&lt;Premissas!$B$12,Premissas!$B$17,Premissas!$B$18)))))</f>
        <v/>
      </c>
      <c r="Q3422" s="5">
        <f>IFERROR(P3422/Premissas!$B$4,0)</f>
        <v/>
      </c>
    </row>
    <row r="3423">
      <c r="A3423" s="2" t="n">
        <v>8</v>
      </c>
      <c r="B3423" s="2" t="n">
        <v>1965</v>
      </c>
      <c r="C3423" s="2" t="inlineStr">
        <is>
          <t>SEPARACAO</t>
        </is>
      </c>
      <c r="D3423" s="2" t="inlineStr">
        <is>
          <t>6008089</t>
        </is>
      </c>
      <c r="E3423" s="2" t="inlineStr">
        <is>
          <t>Isaias De Freitas De Jesus</t>
        </is>
      </c>
      <c r="F3423" s="2" t="n">
        <v>1048</v>
      </c>
      <c r="G3423" s="2" t="n">
        <v>51.07</v>
      </c>
      <c r="H3423" s="2" t="n">
        <v>21</v>
      </c>
      <c r="I3423" s="2" t="n">
        <v/>
      </c>
      <c r="J3423" s="2" t="inlineStr">
        <is>
          <t>GPA</t>
        </is>
      </c>
      <c r="K3423" s="2">
        <f>IF(I3423&lt;&gt;"",I3423,IFERROR(INDEX(Base!$I:$I,MATCH(1,(Base!$C:$C=C3423)*(Base!$I:$I&lt;&gt;""),0)),0))</f>
        <v/>
      </c>
      <c r="L3423" s="2">
        <f>IF(AND(I3423="",K3423&gt;0),"SIM","NÃO")</f>
        <v/>
      </c>
      <c r="M3423" s="2">
        <f>IF(ISNUMBER(SEARCH("SEPARA",UPPER(C3423))),"NÃO","SIM")</f>
        <v/>
      </c>
      <c r="N3423" s="2">
        <f>IFERROR(H3423/K3423,0)</f>
        <v/>
      </c>
      <c r="O3423" s="2">
        <f>IF(M3423="NÃO","EXCLUÍDO",IF(N3423&lt;Premissas!$B$8,"&lt; 1,00",IF(N3423&lt;Premissas!$B$9,"1,00 – 1,19",IF(N3423&lt;Premissas!$B$10,"1,20 – 1,39",IF(N3423&lt;Premissas!$B$11,"1,40 – 1,59",IF(N3423&lt;Premissas!$B$12,"1,60 – 1,99","≥ 2,00"))))))</f>
        <v/>
      </c>
      <c r="P3423" s="5">
        <f>IF(OR(M3423="NÃO",N3423&lt;Premissas!$B$8),Premissas!$B$13,IF(N3423&lt;Premissas!$B$9,Premissas!$B$14,IF(N3423&lt;Premissas!$B$10,Premissas!$B$15,IF(N3423&lt;Premissas!$B$11,Premissas!$B$16,IF(N3423&lt;Premissas!$B$12,Premissas!$B$17,Premissas!$B$18)))))</f>
        <v/>
      </c>
      <c r="Q3423" s="5">
        <f>IFERROR(P3423/Premissas!$B$4,0)</f>
        <v/>
      </c>
    </row>
    <row r="3424">
      <c r="A3424" s="2" t="n">
        <v>8</v>
      </c>
      <c r="B3424" s="2" t="n">
        <v>1965</v>
      </c>
      <c r="C3424" s="2" t="inlineStr">
        <is>
          <t>SEPARACAO</t>
        </is>
      </c>
      <c r="D3424" s="2" t="inlineStr">
        <is>
          <t>6008208</t>
        </is>
      </c>
      <c r="E3424" s="2" t="inlineStr">
        <is>
          <t>Tamires Gisele Leoncio Da Silva</t>
        </is>
      </c>
      <c r="F3424" s="2" t="n">
        <v>1400</v>
      </c>
      <c r="G3424" s="2" t="n">
        <v>50.41</v>
      </c>
      <c r="H3424" s="2" t="n">
        <v>28</v>
      </c>
      <c r="I3424" s="2" t="n">
        <v/>
      </c>
      <c r="J3424" s="2" t="inlineStr">
        <is>
          <t>GPA</t>
        </is>
      </c>
      <c r="K3424" s="2">
        <f>IF(I3424&lt;&gt;"",I3424,IFERROR(INDEX(Base!$I:$I,MATCH(1,(Base!$C:$C=C3424)*(Base!$I:$I&lt;&gt;""),0)),0))</f>
        <v/>
      </c>
      <c r="L3424" s="2">
        <f>IF(AND(I3424="",K3424&gt;0),"SIM","NÃO")</f>
        <v/>
      </c>
      <c r="M3424" s="2">
        <f>IF(ISNUMBER(SEARCH("SEPARA",UPPER(C3424))),"NÃO","SIM")</f>
        <v/>
      </c>
      <c r="N3424" s="2">
        <f>IFERROR(H3424/K3424,0)</f>
        <v/>
      </c>
      <c r="O3424" s="2">
        <f>IF(M3424="NÃO","EXCLUÍDO",IF(N3424&lt;Premissas!$B$8,"&lt; 1,00",IF(N3424&lt;Premissas!$B$9,"1,00 – 1,19",IF(N3424&lt;Premissas!$B$10,"1,20 – 1,39",IF(N3424&lt;Premissas!$B$11,"1,40 – 1,59",IF(N3424&lt;Premissas!$B$12,"1,60 – 1,99","≥ 2,00"))))))</f>
        <v/>
      </c>
      <c r="P3424" s="5">
        <f>IF(OR(M3424="NÃO",N3424&lt;Premissas!$B$8),Premissas!$B$13,IF(N3424&lt;Premissas!$B$9,Premissas!$B$14,IF(N3424&lt;Premissas!$B$10,Premissas!$B$15,IF(N3424&lt;Premissas!$B$11,Premissas!$B$16,IF(N3424&lt;Premissas!$B$12,Premissas!$B$17,Premissas!$B$18)))))</f>
        <v/>
      </c>
      <c r="Q3424" s="5">
        <f>IFERROR(P3424/Premissas!$B$4,0)</f>
        <v/>
      </c>
    </row>
    <row r="3425">
      <c r="A3425" s="2" t="n">
        <v>8</v>
      </c>
      <c r="B3425" s="2" t="n">
        <v>1965</v>
      </c>
      <c r="C3425" s="2" t="inlineStr">
        <is>
          <t>SEPARACAO</t>
        </is>
      </c>
      <c r="D3425" s="2" t="inlineStr">
        <is>
          <t>6008224</t>
        </is>
      </c>
      <c r="E3425" s="2" t="inlineStr">
        <is>
          <t>Ikenna Edward Okorie</t>
        </is>
      </c>
      <c r="F3425" s="2" t="n">
        <v>2503</v>
      </c>
      <c r="G3425" s="2" t="n">
        <v>62.39</v>
      </c>
      <c r="H3425" s="2" t="n">
        <v>40</v>
      </c>
      <c r="I3425" s="2" t="n">
        <v/>
      </c>
      <c r="J3425" s="2" t="inlineStr">
        <is>
          <t>GPA</t>
        </is>
      </c>
      <c r="K3425" s="2">
        <f>IF(I3425&lt;&gt;"",I3425,IFERROR(INDEX(Base!$I:$I,MATCH(1,(Base!$C:$C=C3425)*(Base!$I:$I&lt;&gt;""),0)),0))</f>
        <v/>
      </c>
      <c r="L3425" s="2">
        <f>IF(AND(I3425="",K3425&gt;0),"SIM","NÃO")</f>
        <v/>
      </c>
      <c r="M3425" s="2">
        <f>IF(ISNUMBER(SEARCH("SEPARA",UPPER(C3425))),"NÃO","SIM")</f>
        <v/>
      </c>
      <c r="N3425" s="2">
        <f>IFERROR(H3425/K3425,0)</f>
        <v/>
      </c>
      <c r="O3425" s="2">
        <f>IF(M3425="NÃO","EXCLUÍDO",IF(N3425&lt;Premissas!$B$8,"&lt; 1,00",IF(N3425&lt;Premissas!$B$9,"1,00 – 1,19",IF(N3425&lt;Premissas!$B$10,"1,20 – 1,39",IF(N3425&lt;Premissas!$B$11,"1,40 – 1,59",IF(N3425&lt;Premissas!$B$12,"1,60 – 1,99","≥ 2,00"))))))</f>
        <v/>
      </c>
      <c r="P3425" s="5">
        <f>IF(OR(M3425="NÃO",N3425&lt;Premissas!$B$8),Premissas!$B$13,IF(N3425&lt;Premissas!$B$9,Premissas!$B$14,IF(N3425&lt;Premissas!$B$10,Premissas!$B$15,IF(N3425&lt;Premissas!$B$11,Premissas!$B$16,IF(N3425&lt;Premissas!$B$12,Premissas!$B$17,Premissas!$B$18)))))</f>
        <v/>
      </c>
      <c r="Q3425" s="5">
        <f>IFERROR(P3425/Premissas!$B$4,0)</f>
        <v/>
      </c>
    </row>
    <row r="3426">
      <c r="A3426" s="2" t="n">
        <v>8</v>
      </c>
      <c r="B3426" s="2" t="n">
        <v>1965</v>
      </c>
      <c r="C3426" s="2" t="inlineStr">
        <is>
          <t>SEPARACAO</t>
        </is>
      </c>
      <c r="D3426" s="2" t="inlineStr">
        <is>
          <t>6010539</t>
        </is>
      </c>
      <c r="E3426" s="2" t="inlineStr">
        <is>
          <t>Paul Madueke Nwatu</t>
        </is>
      </c>
      <c r="F3426" s="2" t="n">
        <v>6693</v>
      </c>
      <c r="G3426" s="2" t="n">
        <v>131.22</v>
      </c>
      <c r="H3426" s="2" t="n">
        <v>51</v>
      </c>
      <c r="I3426" s="2" t="n">
        <v/>
      </c>
      <c r="J3426" s="2" t="inlineStr">
        <is>
          <t>GPA</t>
        </is>
      </c>
      <c r="K3426" s="2">
        <f>IF(I3426&lt;&gt;"",I3426,IFERROR(INDEX(Base!$I:$I,MATCH(1,(Base!$C:$C=C3426)*(Base!$I:$I&lt;&gt;""),0)),0))</f>
        <v/>
      </c>
      <c r="L3426" s="2">
        <f>IF(AND(I3426="",K3426&gt;0),"SIM","NÃO")</f>
        <v/>
      </c>
      <c r="M3426" s="2">
        <f>IF(ISNUMBER(SEARCH("SEPARA",UPPER(C3426))),"NÃO","SIM")</f>
        <v/>
      </c>
      <c r="N3426" s="2">
        <f>IFERROR(H3426/K3426,0)</f>
        <v/>
      </c>
      <c r="O3426" s="2">
        <f>IF(M3426="NÃO","EXCLUÍDO",IF(N3426&lt;Premissas!$B$8,"&lt; 1,00",IF(N3426&lt;Premissas!$B$9,"1,00 – 1,19",IF(N3426&lt;Premissas!$B$10,"1,20 – 1,39",IF(N3426&lt;Premissas!$B$11,"1,40 – 1,59",IF(N3426&lt;Premissas!$B$12,"1,60 – 1,99","≥ 2,00"))))))</f>
        <v/>
      </c>
      <c r="P3426" s="5">
        <f>IF(OR(M3426="NÃO",N3426&lt;Premissas!$B$8),Premissas!$B$13,IF(N3426&lt;Premissas!$B$9,Premissas!$B$14,IF(N3426&lt;Premissas!$B$10,Premissas!$B$15,IF(N3426&lt;Premissas!$B$11,Premissas!$B$16,IF(N3426&lt;Premissas!$B$12,Premissas!$B$17,Premissas!$B$18)))))</f>
        <v/>
      </c>
      <c r="Q3426" s="5">
        <f>IFERROR(P3426/Premissas!$B$4,0)</f>
        <v/>
      </c>
    </row>
    <row r="3427">
      <c r="A3427" s="2" t="n">
        <v>8</v>
      </c>
      <c r="B3427" s="2" t="n">
        <v>1965</v>
      </c>
      <c r="C3427" s="2" t="inlineStr">
        <is>
          <t>SEPARACAO</t>
        </is>
      </c>
      <c r="D3427" s="2" t="inlineStr">
        <is>
          <t>6010660</t>
        </is>
      </c>
      <c r="E3427" s="2" t="inlineStr">
        <is>
          <t>Kenneth Emenike Atuh</t>
        </is>
      </c>
      <c r="F3427" s="2" t="n">
        <v>6323</v>
      </c>
      <c r="G3427" s="2" t="n">
        <v>129.01</v>
      </c>
      <c r="H3427" s="2" t="n">
        <v>49</v>
      </c>
      <c r="I3427" s="2" t="n">
        <v/>
      </c>
      <c r="J3427" s="2" t="inlineStr">
        <is>
          <t>GPA</t>
        </is>
      </c>
      <c r="K3427" s="2">
        <f>IF(I3427&lt;&gt;"",I3427,IFERROR(INDEX(Base!$I:$I,MATCH(1,(Base!$C:$C=C3427)*(Base!$I:$I&lt;&gt;""),0)),0))</f>
        <v/>
      </c>
      <c r="L3427" s="2">
        <f>IF(AND(I3427="",K3427&gt;0),"SIM","NÃO")</f>
        <v/>
      </c>
      <c r="M3427" s="2">
        <f>IF(ISNUMBER(SEARCH("SEPARA",UPPER(C3427))),"NÃO","SIM")</f>
        <v/>
      </c>
      <c r="N3427" s="2">
        <f>IFERROR(H3427/K3427,0)</f>
        <v/>
      </c>
      <c r="O3427" s="2">
        <f>IF(M3427="NÃO","EXCLUÍDO",IF(N3427&lt;Premissas!$B$8,"&lt; 1,00",IF(N3427&lt;Premissas!$B$9,"1,00 – 1,19",IF(N3427&lt;Premissas!$B$10,"1,20 – 1,39",IF(N3427&lt;Premissas!$B$11,"1,40 – 1,59",IF(N3427&lt;Premissas!$B$12,"1,60 – 1,99","≥ 2,00"))))))</f>
        <v/>
      </c>
      <c r="P3427" s="5">
        <f>IF(OR(M3427="NÃO",N3427&lt;Premissas!$B$8),Premissas!$B$13,IF(N3427&lt;Premissas!$B$9,Premissas!$B$14,IF(N3427&lt;Premissas!$B$10,Premissas!$B$15,IF(N3427&lt;Premissas!$B$11,Premissas!$B$16,IF(N3427&lt;Premissas!$B$12,Premissas!$B$17,Premissas!$B$18)))))</f>
        <v/>
      </c>
      <c r="Q3427" s="5">
        <f>IFERROR(P3427/Premissas!$B$4,0)</f>
        <v/>
      </c>
    </row>
    <row r="3428">
      <c r="A3428" s="2" t="n">
        <v>8</v>
      </c>
      <c r="B3428" s="2" t="n">
        <v>1965</v>
      </c>
      <c r="C3428" s="2" t="inlineStr">
        <is>
          <t>SEPARACAO</t>
        </is>
      </c>
      <c r="D3428" s="2" t="inlineStr">
        <is>
          <t>6010725</t>
        </is>
      </c>
      <c r="E3428" s="2" t="inlineStr">
        <is>
          <t>Chidi Okere</t>
        </is>
      </c>
      <c r="F3428" s="2" t="n">
        <v>5430</v>
      </c>
      <c r="G3428" s="2" t="n">
        <v>136.29</v>
      </c>
      <c r="H3428" s="2" t="n">
        <v>40</v>
      </c>
      <c r="I3428" s="2" t="n">
        <v/>
      </c>
      <c r="J3428" s="2" t="inlineStr">
        <is>
          <t>GPA</t>
        </is>
      </c>
      <c r="K3428" s="2">
        <f>IF(I3428&lt;&gt;"",I3428,IFERROR(INDEX(Base!$I:$I,MATCH(1,(Base!$C:$C=C3428)*(Base!$I:$I&lt;&gt;""),0)),0))</f>
        <v/>
      </c>
      <c r="L3428" s="2">
        <f>IF(AND(I3428="",K3428&gt;0),"SIM","NÃO")</f>
        <v/>
      </c>
      <c r="M3428" s="2">
        <f>IF(ISNUMBER(SEARCH("SEPARA",UPPER(C3428))),"NÃO","SIM")</f>
        <v/>
      </c>
      <c r="N3428" s="2">
        <f>IFERROR(H3428/K3428,0)</f>
        <v/>
      </c>
      <c r="O3428" s="2">
        <f>IF(M3428="NÃO","EXCLUÍDO",IF(N3428&lt;Premissas!$B$8,"&lt; 1,00",IF(N3428&lt;Premissas!$B$9,"1,00 – 1,19",IF(N3428&lt;Premissas!$B$10,"1,20 – 1,39",IF(N3428&lt;Premissas!$B$11,"1,40 – 1,59",IF(N3428&lt;Premissas!$B$12,"1,60 – 1,99","≥ 2,00"))))))</f>
        <v/>
      </c>
      <c r="P3428" s="5">
        <f>IF(OR(M3428="NÃO",N3428&lt;Premissas!$B$8),Premissas!$B$13,IF(N3428&lt;Premissas!$B$9,Premissas!$B$14,IF(N3428&lt;Premissas!$B$10,Premissas!$B$15,IF(N3428&lt;Premissas!$B$11,Premissas!$B$16,IF(N3428&lt;Premissas!$B$12,Premissas!$B$17,Premissas!$B$18)))))</f>
        <v/>
      </c>
      <c r="Q3428" s="5">
        <f>IFERROR(P3428/Premissas!$B$4,0)</f>
        <v/>
      </c>
    </row>
    <row r="3429">
      <c r="A3429" s="2" t="n">
        <v>8</v>
      </c>
      <c r="B3429" s="2" t="n">
        <v>1965</v>
      </c>
      <c r="C3429" s="2" t="inlineStr">
        <is>
          <t>ATIVIDADE OP. EMP.</t>
        </is>
      </c>
      <c r="D3429" s="2" t="inlineStr">
        <is>
          <t>601139</t>
        </is>
      </c>
      <c r="E3429" s="2" t="inlineStr">
        <is>
          <t>LUIZ DE SOUSA ALVES PEREIRA</t>
        </is>
      </c>
      <c r="F3429" s="2" t="n">
        <v>21</v>
      </c>
      <c r="G3429" s="2" t="n">
        <v>6.49</v>
      </c>
      <c r="H3429" s="2" t="n">
        <v>3</v>
      </c>
      <c r="I3429" s="2" t="n">
        <v>0</v>
      </c>
      <c r="J3429" s="2" t="inlineStr">
        <is>
          <t>GPA</t>
        </is>
      </c>
      <c r="K3429" s="2">
        <f>IF(I3429&lt;&gt;"",I3429,IFERROR(INDEX(Base!$I:$I,MATCH(1,(Base!$C:$C=C3429)*(Base!$I:$I&lt;&gt;""),0)),0))</f>
        <v/>
      </c>
      <c r="L3429" s="2">
        <f>IF(AND(I3429="",K3429&gt;0),"SIM","NÃO")</f>
        <v/>
      </c>
      <c r="M3429" s="2">
        <f>IF(ISNUMBER(SEARCH("SEPARA",UPPER(C3429))),"NÃO","SIM")</f>
        <v/>
      </c>
      <c r="N3429" s="2">
        <f>IFERROR(H3429/K3429,0)</f>
        <v/>
      </c>
      <c r="O3429" s="2">
        <f>IF(M3429="NÃO","EXCLUÍDO",IF(N3429&lt;Premissas!$B$8,"&lt; 1,00",IF(N3429&lt;Premissas!$B$9,"1,00 – 1,19",IF(N3429&lt;Premissas!$B$10,"1,20 – 1,39",IF(N3429&lt;Premissas!$B$11,"1,40 – 1,59",IF(N3429&lt;Premissas!$B$12,"1,60 – 1,99","≥ 2,00"))))))</f>
        <v/>
      </c>
      <c r="P3429" s="5">
        <f>IF(OR(M3429="NÃO",N3429&lt;Premissas!$B$8),Premissas!$B$13,IF(N3429&lt;Premissas!$B$9,Premissas!$B$14,IF(N3429&lt;Premissas!$B$10,Premissas!$B$15,IF(N3429&lt;Premissas!$B$11,Premissas!$B$16,IF(N3429&lt;Premissas!$B$12,Premissas!$B$17,Premissas!$B$18)))))</f>
        <v/>
      </c>
      <c r="Q3429" s="5">
        <f>IFERROR(P3429/Premissas!$B$4,0)</f>
        <v/>
      </c>
    </row>
    <row r="3430">
      <c r="A3430" s="2" t="n">
        <v>8</v>
      </c>
      <c r="B3430" s="2" t="n">
        <v>1965</v>
      </c>
      <c r="C3430" s="2" t="inlineStr">
        <is>
          <t>SEPARACAO</t>
        </is>
      </c>
      <c r="D3430" s="2" t="inlineStr">
        <is>
          <t>6012213</t>
        </is>
      </c>
      <c r="E3430" s="2" t="inlineStr">
        <is>
          <t>Maria Alaide Pereira Nogueira Santos</t>
        </is>
      </c>
      <c r="F3430" s="2" t="n">
        <v>2670</v>
      </c>
      <c r="G3430" s="2" t="n">
        <v>139.89</v>
      </c>
      <c r="H3430" s="2" t="n">
        <v>19</v>
      </c>
      <c r="I3430" s="2" t="n">
        <v/>
      </c>
      <c r="J3430" s="2" t="inlineStr">
        <is>
          <t>GPA</t>
        </is>
      </c>
      <c r="K3430" s="2">
        <f>IF(I3430&lt;&gt;"",I3430,IFERROR(INDEX(Base!$I:$I,MATCH(1,(Base!$C:$C=C3430)*(Base!$I:$I&lt;&gt;""),0)),0))</f>
        <v/>
      </c>
      <c r="L3430" s="2">
        <f>IF(AND(I3430="",K3430&gt;0),"SIM","NÃO")</f>
        <v/>
      </c>
      <c r="M3430" s="2">
        <f>IF(ISNUMBER(SEARCH("SEPARA",UPPER(C3430))),"NÃO","SIM")</f>
        <v/>
      </c>
      <c r="N3430" s="2">
        <f>IFERROR(H3430/K3430,0)</f>
        <v/>
      </c>
      <c r="O3430" s="2">
        <f>IF(M3430="NÃO","EXCLUÍDO",IF(N3430&lt;Premissas!$B$8,"&lt; 1,00",IF(N3430&lt;Premissas!$B$9,"1,00 – 1,19",IF(N3430&lt;Premissas!$B$10,"1,20 – 1,39",IF(N3430&lt;Premissas!$B$11,"1,40 – 1,59",IF(N3430&lt;Premissas!$B$12,"1,60 – 1,99","≥ 2,00"))))))</f>
        <v/>
      </c>
      <c r="P3430" s="5">
        <f>IF(OR(M3430="NÃO",N3430&lt;Premissas!$B$8),Premissas!$B$13,IF(N3430&lt;Premissas!$B$9,Premissas!$B$14,IF(N3430&lt;Premissas!$B$10,Premissas!$B$15,IF(N3430&lt;Premissas!$B$11,Premissas!$B$16,IF(N3430&lt;Premissas!$B$12,Premissas!$B$17,Premissas!$B$18)))))</f>
        <v/>
      </c>
      <c r="Q3430" s="5">
        <f>IFERROR(P3430/Premissas!$B$4,0)</f>
        <v/>
      </c>
    </row>
    <row r="3431">
      <c r="A3431" s="2" t="n">
        <v>8</v>
      </c>
      <c r="B3431" s="2" t="n">
        <v>1965</v>
      </c>
      <c r="C3431" s="2" t="inlineStr">
        <is>
          <t>SEPARACAO</t>
        </is>
      </c>
      <c r="D3431" s="2" t="inlineStr">
        <is>
          <t>6012221</t>
        </is>
      </c>
      <c r="E3431" s="2" t="inlineStr">
        <is>
          <t>Kamilly Costa Do Rosario Borges</t>
        </is>
      </c>
      <c r="F3431" s="2" t="n">
        <v>2878</v>
      </c>
      <c r="G3431" s="2" t="n">
        <v>91.78</v>
      </c>
      <c r="H3431" s="2" t="n">
        <v>31</v>
      </c>
      <c r="I3431" s="2" t="n">
        <v/>
      </c>
      <c r="J3431" s="2" t="inlineStr">
        <is>
          <t>GPA</t>
        </is>
      </c>
      <c r="K3431" s="2">
        <f>IF(I3431&lt;&gt;"",I3431,IFERROR(INDEX(Base!$I:$I,MATCH(1,(Base!$C:$C=C3431)*(Base!$I:$I&lt;&gt;""),0)),0))</f>
        <v/>
      </c>
      <c r="L3431" s="2">
        <f>IF(AND(I3431="",K3431&gt;0),"SIM","NÃO")</f>
        <v/>
      </c>
      <c r="M3431" s="2">
        <f>IF(ISNUMBER(SEARCH("SEPARA",UPPER(C3431))),"NÃO","SIM")</f>
        <v/>
      </c>
      <c r="N3431" s="2">
        <f>IFERROR(H3431/K3431,0)</f>
        <v/>
      </c>
      <c r="O3431" s="2">
        <f>IF(M3431="NÃO","EXCLUÍDO",IF(N3431&lt;Premissas!$B$8,"&lt; 1,00",IF(N3431&lt;Premissas!$B$9,"1,00 – 1,19",IF(N3431&lt;Premissas!$B$10,"1,20 – 1,39",IF(N3431&lt;Premissas!$B$11,"1,40 – 1,59",IF(N3431&lt;Premissas!$B$12,"1,60 – 1,99","≥ 2,00"))))))</f>
        <v/>
      </c>
      <c r="P3431" s="5">
        <f>IF(OR(M3431="NÃO",N3431&lt;Premissas!$B$8),Premissas!$B$13,IF(N3431&lt;Premissas!$B$9,Premissas!$B$14,IF(N3431&lt;Premissas!$B$10,Premissas!$B$15,IF(N3431&lt;Premissas!$B$11,Premissas!$B$16,IF(N3431&lt;Premissas!$B$12,Premissas!$B$17,Premissas!$B$18)))))</f>
        <v/>
      </c>
      <c r="Q3431" s="5">
        <f>IFERROR(P3431/Premissas!$B$4,0)</f>
        <v/>
      </c>
    </row>
    <row r="3432">
      <c r="A3432" s="2" t="n">
        <v>8</v>
      </c>
      <c r="B3432" s="2" t="n">
        <v>1965</v>
      </c>
      <c r="C3432" s="2" t="inlineStr">
        <is>
          <t>SEPARACAO</t>
        </is>
      </c>
      <c r="D3432" s="2" t="inlineStr">
        <is>
          <t>6012256</t>
        </is>
      </c>
      <c r="E3432" s="2" t="inlineStr">
        <is>
          <t>Thamires Jordana Barros Rosa</t>
        </is>
      </c>
      <c r="F3432" s="2" t="n">
        <v>3177</v>
      </c>
      <c r="G3432" s="2" t="n">
        <v>83.31</v>
      </c>
      <c r="H3432" s="2" t="n">
        <v>38</v>
      </c>
      <c r="I3432" s="2" t="n">
        <v/>
      </c>
      <c r="J3432" s="2" t="inlineStr">
        <is>
          <t>GPA</t>
        </is>
      </c>
      <c r="K3432" s="2">
        <f>IF(I3432&lt;&gt;"",I3432,IFERROR(INDEX(Base!$I:$I,MATCH(1,(Base!$C:$C=C3432)*(Base!$I:$I&lt;&gt;""),0)),0))</f>
        <v/>
      </c>
      <c r="L3432" s="2">
        <f>IF(AND(I3432="",K3432&gt;0),"SIM","NÃO")</f>
        <v/>
      </c>
      <c r="M3432" s="2">
        <f>IF(ISNUMBER(SEARCH("SEPARA",UPPER(C3432))),"NÃO","SIM")</f>
        <v/>
      </c>
      <c r="N3432" s="2">
        <f>IFERROR(H3432/K3432,0)</f>
        <v/>
      </c>
      <c r="O3432" s="2">
        <f>IF(M3432="NÃO","EXCLUÍDO",IF(N3432&lt;Premissas!$B$8,"&lt; 1,00",IF(N3432&lt;Premissas!$B$9,"1,00 – 1,19",IF(N3432&lt;Premissas!$B$10,"1,20 – 1,39",IF(N3432&lt;Premissas!$B$11,"1,40 – 1,59",IF(N3432&lt;Premissas!$B$12,"1,60 – 1,99","≥ 2,00"))))))</f>
        <v/>
      </c>
      <c r="P3432" s="5">
        <f>IF(OR(M3432="NÃO",N3432&lt;Premissas!$B$8),Premissas!$B$13,IF(N3432&lt;Premissas!$B$9,Premissas!$B$14,IF(N3432&lt;Premissas!$B$10,Premissas!$B$15,IF(N3432&lt;Premissas!$B$11,Premissas!$B$16,IF(N3432&lt;Premissas!$B$12,Premissas!$B$17,Premissas!$B$18)))))</f>
        <v/>
      </c>
      <c r="Q3432" s="5">
        <f>IFERROR(P3432/Premissas!$B$4,0)</f>
        <v/>
      </c>
    </row>
    <row r="3433">
      <c r="A3433" s="2" t="n">
        <v>8</v>
      </c>
      <c r="B3433" s="2" t="n">
        <v>1965</v>
      </c>
      <c r="C3433" s="2" t="inlineStr">
        <is>
          <t>SEPARACAO</t>
        </is>
      </c>
      <c r="D3433" s="2" t="inlineStr">
        <is>
          <t>6012680</t>
        </is>
      </c>
      <c r="E3433" s="2" t="inlineStr">
        <is>
          <t>Cristiane Aparecida Comerce</t>
        </is>
      </c>
      <c r="F3433" s="2" t="n">
        <v>2785</v>
      </c>
      <c r="G3433" s="2" t="n">
        <v>83.45</v>
      </c>
      <c r="H3433" s="2" t="n">
        <v>33</v>
      </c>
      <c r="I3433" s="2" t="n">
        <v/>
      </c>
      <c r="J3433" s="2" t="inlineStr">
        <is>
          <t>GPA</t>
        </is>
      </c>
      <c r="K3433" s="2">
        <f>IF(I3433&lt;&gt;"",I3433,IFERROR(INDEX(Base!$I:$I,MATCH(1,(Base!$C:$C=C3433)*(Base!$I:$I&lt;&gt;""),0)),0))</f>
        <v/>
      </c>
      <c r="L3433" s="2">
        <f>IF(AND(I3433="",K3433&gt;0),"SIM","NÃO")</f>
        <v/>
      </c>
      <c r="M3433" s="2">
        <f>IF(ISNUMBER(SEARCH("SEPARA",UPPER(C3433))),"NÃO","SIM")</f>
        <v/>
      </c>
      <c r="N3433" s="2">
        <f>IFERROR(H3433/K3433,0)</f>
        <v/>
      </c>
      <c r="O3433" s="2">
        <f>IF(M3433="NÃO","EXCLUÍDO",IF(N3433&lt;Premissas!$B$8,"&lt; 1,00",IF(N3433&lt;Premissas!$B$9,"1,00 – 1,19",IF(N3433&lt;Premissas!$B$10,"1,20 – 1,39",IF(N3433&lt;Premissas!$B$11,"1,40 – 1,59",IF(N3433&lt;Premissas!$B$12,"1,60 – 1,99","≥ 2,00"))))))</f>
        <v/>
      </c>
      <c r="P3433" s="5">
        <f>IF(OR(M3433="NÃO",N3433&lt;Premissas!$B$8),Premissas!$B$13,IF(N3433&lt;Premissas!$B$9,Premissas!$B$14,IF(N3433&lt;Premissas!$B$10,Premissas!$B$15,IF(N3433&lt;Premissas!$B$11,Premissas!$B$16,IF(N3433&lt;Premissas!$B$12,Premissas!$B$17,Premissas!$B$18)))))</f>
        <v/>
      </c>
      <c r="Q3433" s="5">
        <f>IFERROR(P3433/Premissas!$B$4,0)</f>
        <v/>
      </c>
    </row>
    <row r="3434">
      <c r="A3434" s="2" t="n">
        <v>8</v>
      </c>
      <c r="B3434" s="2" t="n">
        <v>1965</v>
      </c>
      <c r="C3434" s="2" t="inlineStr">
        <is>
          <t>SEPARACAO</t>
        </is>
      </c>
      <c r="D3434" s="2" t="inlineStr">
        <is>
          <t>6013163</t>
        </is>
      </c>
      <c r="E3434" s="2" t="inlineStr">
        <is>
          <t>Joseph Abuchi Anyanwu</t>
        </is>
      </c>
      <c r="F3434" s="2" t="n">
        <v>4366</v>
      </c>
      <c r="G3434" s="2" t="n">
        <v>84.22</v>
      </c>
      <c r="H3434" s="2" t="n">
        <v>52</v>
      </c>
      <c r="I3434" s="2" t="n">
        <v/>
      </c>
      <c r="J3434" s="2" t="inlineStr">
        <is>
          <t>GPA</t>
        </is>
      </c>
      <c r="K3434" s="2">
        <f>IF(I3434&lt;&gt;"",I3434,IFERROR(INDEX(Base!$I:$I,MATCH(1,(Base!$C:$C=C3434)*(Base!$I:$I&lt;&gt;""),0)),0))</f>
        <v/>
      </c>
      <c r="L3434" s="2">
        <f>IF(AND(I3434="",K3434&gt;0),"SIM","NÃO")</f>
        <v/>
      </c>
      <c r="M3434" s="2">
        <f>IF(ISNUMBER(SEARCH("SEPARA",UPPER(C3434))),"NÃO","SIM")</f>
        <v/>
      </c>
      <c r="N3434" s="2">
        <f>IFERROR(H3434/K3434,0)</f>
        <v/>
      </c>
      <c r="O3434" s="2">
        <f>IF(M3434="NÃO","EXCLUÍDO",IF(N3434&lt;Premissas!$B$8,"&lt; 1,00",IF(N3434&lt;Premissas!$B$9,"1,00 – 1,19",IF(N3434&lt;Premissas!$B$10,"1,20 – 1,39",IF(N3434&lt;Premissas!$B$11,"1,40 – 1,59",IF(N3434&lt;Premissas!$B$12,"1,60 – 1,99","≥ 2,00"))))))</f>
        <v/>
      </c>
      <c r="P3434" s="5">
        <f>IF(OR(M3434="NÃO",N3434&lt;Premissas!$B$8),Premissas!$B$13,IF(N3434&lt;Premissas!$B$9,Premissas!$B$14,IF(N3434&lt;Premissas!$B$10,Premissas!$B$15,IF(N3434&lt;Premissas!$B$11,Premissas!$B$16,IF(N3434&lt;Premissas!$B$12,Premissas!$B$17,Premissas!$B$18)))))</f>
        <v/>
      </c>
      <c r="Q3434" s="5">
        <f>IFERROR(P3434/Premissas!$B$4,0)</f>
        <v/>
      </c>
    </row>
    <row r="3435">
      <c r="A3435" s="2" t="n">
        <v>8</v>
      </c>
      <c r="B3435" s="2" t="n">
        <v>1965</v>
      </c>
      <c r="C3435" s="2" t="inlineStr">
        <is>
          <t>SEPARACAO</t>
        </is>
      </c>
      <c r="D3435" s="2" t="inlineStr">
        <is>
          <t>6013260</t>
        </is>
      </c>
      <c r="E3435" s="2" t="inlineStr">
        <is>
          <t>Marcel Robson Zelenkovas</t>
        </is>
      </c>
      <c r="F3435" s="2" t="n">
        <v>545</v>
      </c>
      <c r="G3435" s="2" t="n">
        <v>19.05</v>
      </c>
      <c r="H3435" s="2" t="n">
        <v>29</v>
      </c>
      <c r="I3435" s="2" t="n">
        <v/>
      </c>
      <c r="J3435" s="2" t="inlineStr">
        <is>
          <t>GPA</t>
        </is>
      </c>
      <c r="K3435" s="2">
        <f>IF(I3435&lt;&gt;"",I3435,IFERROR(INDEX(Base!$I:$I,MATCH(1,(Base!$C:$C=C3435)*(Base!$I:$I&lt;&gt;""),0)),0))</f>
        <v/>
      </c>
      <c r="L3435" s="2">
        <f>IF(AND(I3435="",K3435&gt;0),"SIM","NÃO")</f>
        <v/>
      </c>
      <c r="M3435" s="2">
        <f>IF(ISNUMBER(SEARCH("SEPARA",UPPER(C3435))),"NÃO","SIM")</f>
        <v/>
      </c>
      <c r="N3435" s="2">
        <f>IFERROR(H3435/K3435,0)</f>
        <v/>
      </c>
      <c r="O3435" s="2">
        <f>IF(M3435="NÃO","EXCLUÍDO",IF(N3435&lt;Premissas!$B$8,"&lt; 1,00",IF(N3435&lt;Premissas!$B$9,"1,00 – 1,19",IF(N3435&lt;Premissas!$B$10,"1,20 – 1,39",IF(N3435&lt;Premissas!$B$11,"1,40 – 1,59",IF(N3435&lt;Premissas!$B$12,"1,60 – 1,99","≥ 2,00"))))))</f>
        <v/>
      </c>
      <c r="P3435" s="5">
        <f>IF(OR(M3435="NÃO",N3435&lt;Premissas!$B$8),Premissas!$B$13,IF(N3435&lt;Premissas!$B$9,Premissas!$B$14,IF(N3435&lt;Premissas!$B$10,Premissas!$B$15,IF(N3435&lt;Premissas!$B$11,Premissas!$B$16,IF(N3435&lt;Premissas!$B$12,Premissas!$B$17,Premissas!$B$18)))))</f>
        <v/>
      </c>
      <c r="Q3435" s="5">
        <f>IFERROR(P3435/Premissas!$B$4,0)</f>
        <v/>
      </c>
    </row>
    <row r="3436">
      <c r="A3436" s="2" t="n">
        <v>8</v>
      </c>
      <c r="B3436" s="2" t="n">
        <v>1965</v>
      </c>
      <c r="C3436" s="2" t="inlineStr">
        <is>
          <t>SEPARACAO</t>
        </is>
      </c>
      <c r="D3436" s="2" t="inlineStr">
        <is>
          <t>6013457</t>
        </is>
      </c>
      <c r="E3436" s="2" t="inlineStr">
        <is>
          <t>Beatriz De Sales Dos Santos</t>
        </is>
      </c>
      <c r="F3436" s="2" t="n">
        <v>3460</v>
      </c>
      <c r="G3436" s="2" t="n">
        <v>82.84</v>
      </c>
      <c r="H3436" s="2" t="n">
        <v>42</v>
      </c>
      <c r="I3436" s="2" t="n">
        <v/>
      </c>
      <c r="J3436" s="2" t="inlineStr">
        <is>
          <t>GPA</t>
        </is>
      </c>
      <c r="K3436" s="2">
        <f>IF(I3436&lt;&gt;"",I3436,IFERROR(INDEX(Base!$I:$I,MATCH(1,(Base!$C:$C=C3436)*(Base!$I:$I&lt;&gt;""),0)),0))</f>
        <v/>
      </c>
      <c r="L3436" s="2">
        <f>IF(AND(I3436="",K3436&gt;0),"SIM","NÃO")</f>
        <v/>
      </c>
      <c r="M3436" s="2">
        <f>IF(ISNUMBER(SEARCH("SEPARA",UPPER(C3436))),"NÃO","SIM")</f>
        <v/>
      </c>
      <c r="N3436" s="2">
        <f>IFERROR(H3436/K3436,0)</f>
        <v/>
      </c>
      <c r="O3436" s="2">
        <f>IF(M3436="NÃO","EXCLUÍDO",IF(N3436&lt;Premissas!$B$8,"&lt; 1,00",IF(N3436&lt;Premissas!$B$9,"1,00 – 1,19",IF(N3436&lt;Premissas!$B$10,"1,20 – 1,39",IF(N3436&lt;Premissas!$B$11,"1,40 – 1,59",IF(N3436&lt;Premissas!$B$12,"1,60 – 1,99","≥ 2,00"))))))</f>
        <v/>
      </c>
      <c r="P3436" s="5">
        <f>IF(OR(M3436="NÃO",N3436&lt;Premissas!$B$8),Premissas!$B$13,IF(N3436&lt;Premissas!$B$9,Premissas!$B$14,IF(N3436&lt;Premissas!$B$10,Premissas!$B$15,IF(N3436&lt;Premissas!$B$11,Premissas!$B$16,IF(N3436&lt;Premissas!$B$12,Premissas!$B$17,Premissas!$B$18)))))</f>
        <v/>
      </c>
      <c r="Q3436" s="5">
        <f>IFERROR(P3436/Premissas!$B$4,0)</f>
        <v/>
      </c>
    </row>
    <row r="3437">
      <c r="A3437" s="2" t="n">
        <v>8</v>
      </c>
      <c r="B3437" s="2" t="n">
        <v>1965</v>
      </c>
      <c r="C3437" s="2" t="inlineStr">
        <is>
          <t>SEPARACAO</t>
        </is>
      </c>
      <c r="D3437" s="2" t="inlineStr">
        <is>
          <t>6013805</t>
        </is>
      </c>
      <c r="E3437" s="2" t="inlineStr">
        <is>
          <t>Rafael Dos Santos Alves</t>
        </is>
      </c>
      <c r="F3437" s="2" t="n">
        <v>1807</v>
      </c>
      <c r="G3437" s="2" t="n">
        <v>39.72</v>
      </c>
      <c r="H3437" s="2" t="n">
        <v>45</v>
      </c>
      <c r="I3437" s="2" t="n">
        <v/>
      </c>
      <c r="J3437" s="2" t="inlineStr">
        <is>
          <t>GPA</t>
        </is>
      </c>
      <c r="K3437" s="2">
        <f>IF(I3437&lt;&gt;"",I3437,IFERROR(INDEX(Base!$I:$I,MATCH(1,(Base!$C:$C=C3437)*(Base!$I:$I&lt;&gt;""),0)),0))</f>
        <v/>
      </c>
      <c r="L3437" s="2">
        <f>IF(AND(I3437="",K3437&gt;0),"SIM","NÃO")</f>
        <v/>
      </c>
      <c r="M3437" s="2">
        <f>IF(ISNUMBER(SEARCH("SEPARA",UPPER(C3437))),"NÃO","SIM")</f>
        <v/>
      </c>
      <c r="N3437" s="2">
        <f>IFERROR(H3437/K3437,0)</f>
        <v/>
      </c>
      <c r="O3437" s="2">
        <f>IF(M3437="NÃO","EXCLUÍDO",IF(N3437&lt;Premissas!$B$8,"&lt; 1,00",IF(N3437&lt;Premissas!$B$9,"1,00 – 1,19",IF(N3437&lt;Premissas!$B$10,"1,20 – 1,39",IF(N3437&lt;Premissas!$B$11,"1,40 – 1,59",IF(N3437&lt;Premissas!$B$12,"1,60 – 1,99","≥ 2,00"))))))</f>
        <v/>
      </c>
      <c r="P3437" s="5">
        <f>IF(OR(M3437="NÃO",N3437&lt;Premissas!$B$8),Premissas!$B$13,IF(N3437&lt;Premissas!$B$9,Premissas!$B$14,IF(N3437&lt;Premissas!$B$10,Premissas!$B$15,IF(N3437&lt;Premissas!$B$11,Premissas!$B$16,IF(N3437&lt;Premissas!$B$12,Premissas!$B$17,Premissas!$B$18)))))</f>
        <v/>
      </c>
      <c r="Q3437" s="5">
        <f>IFERROR(P3437/Premissas!$B$4,0)</f>
        <v/>
      </c>
    </row>
    <row r="3438">
      <c r="A3438" s="2" t="n">
        <v>8</v>
      </c>
      <c r="B3438" s="2" t="n">
        <v>1965</v>
      </c>
      <c r="C3438" s="2" t="inlineStr">
        <is>
          <t>SEPARACAO</t>
        </is>
      </c>
      <c r="D3438" s="2" t="inlineStr">
        <is>
          <t>6014267</t>
        </is>
      </c>
      <c r="E3438" s="2" t="inlineStr">
        <is>
          <t>Leonardo Da Silva Campos</t>
        </is>
      </c>
      <c r="F3438" s="2" t="n">
        <v>7290</v>
      </c>
      <c r="G3438" s="2" t="n">
        <v>130.39</v>
      </c>
      <c r="H3438" s="2" t="n">
        <v>56</v>
      </c>
      <c r="I3438" s="2" t="n">
        <v/>
      </c>
      <c r="J3438" s="2" t="inlineStr">
        <is>
          <t>GPA</t>
        </is>
      </c>
      <c r="K3438" s="2">
        <f>IF(I3438&lt;&gt;"",I3438,IFERROR(INDEX(Base!$I:$I,MATCH(1,(Base!$C:$C=C3438)*(Base!$I:$I&lt;&gt;""),0)),0))</f>
        <v/>
      </c>
      <c r="L3438" s="2">
        <f>IF(AND(I3438="",K3438&gt;0),"SIM","NÃO")</f>
        <v/>
      </c>
      <c r="M3438" s="2">
        <f>IF(ISNUMBER(SEARCH("SEPARA",UPPER(C3438))),"NÃO","SIM")</f>
        <v/>
      </c>
      <c r="N3438" s="2">
        <f>IFERROR(H3438/K3438,0)</f>
        <v/>
      </c>
      <c r="O3438" s="2">
        <f>IF(M3438="NÃO","EXCLUÍDO",IF(N3438&lt;Premissas!$B$8,"&lt; 1,00",IF(N3438&lt;Premissas!$B$9,"1,00 – 1,19",IF(N3438&lt;Premissas!$B$10,"1,20 – 1,39",IF(N3438&lt;Premissas!$B$11,"1,40 – 1,59",IF(N3438&lt;Premissas!$B$12,"1,60 – 1,99","≥ 2,00"))))))</f>
        <v/>
      </c>
      <c r="P3438" s="5">
        <f>IF(OR(M3438="NÃO",N3438&lt;Premissas!$B$8),Premissas!$B$13,IF(N3438&lt;Premissas!$B$9,Premissas!$B$14,IF(N3438&lt;Premissas!$B$10,Premissas!$B$15,IF(N3438&lt;Premissas!$B$11,Premissas!$B$16,IF(N3438&lt;Premissas!$B$12,Premissas!$B$17,Premissas!$B$18)))))</f>
        <v/>
      </c>
      <c r="Q3438" s="5">
        <f>IFERROR(P3438/Premissas!$B$4,0)</f>
        <v/>
      </c>
    </row>
    <row r="3439">
      <c r="A3439" s="2" t="n">
        <v>8</v>
      </c>
      <c r="B3439" s="2" t="n">
        <v>1965</v>
      </c>
      <c r="C3439" s="2" t="inlineStr">
        <is>
          <t>SEPARACAO</t>
        </is>
      </c>
      <c r="D3439" s="2" t="inlineStr">
        <is>
          <t>6014330</t>
        </is>
      </c>
      <c r="E3439" s="2" t="inlineStr">
        <is>
          <t>Okechukwu Chigbu</t>
        </is>
      </c>
      <c r="F3439" s="2" t="n">
        <v>2888</v>
      </c>
      <c r="G3439" s="2" t="n">
        <v>129.07</v>
      </c>
      <c r="H3439" s="2" t="n">
        <v>22</v>
      </c>
      <c r="I3439" s="2" t="n">
        <v/>
      </c>
      <c r="J3439" s="2" t="inlineStr">
        <is>
          <t>GPA</t>
        </is>
      </c>
      <c r="K3439" s="2">
        <f>IF(I3439&lt;&gt;"",I3439,IFERROR(INDEX(Base!$I:$I,MATCH(1,(Base!$C:$C=C3439)*(Base!$I:$I&lt;&gt;""),0)),0))</f>
        <v/>
      </c>
      <c r="L3439" s="2">
        <f>IF(AND(I3439="",K3439&gt;0),"SIM","NÃO")</f>
        <v/>
      </c>
      <c r="M3439" s="2">
        <f>IF(ISNUMBER(SEARCH("SEPARA",UPPER(C3439))),"NÃO","SIM")</f>
        <v/>
      </c>
      <c r="N3439" s="2">
        <f>IFERROR(H3439/K3439,0)</f>
        <v/>
      </c>
      <c r="O3439" s="2">
        <f>IF(M3439="NÃO","EXCLUÍDO",IF(N3439&lt;Premissas!$B$8,"&lt; 1,00",IF(N3439&lt;Premissas!$B$9,"1,00 – 1,19",IF(N3439&lt;Premissas!$B$10,"1,20 – 1,39",IF(N3439&lt;Premissas!$B$11,"1,40 – 1,59",IF(N3439&lt;Premissas!$B$12,"1,60 – 1,99","≥ 2,00"))))))</f>
        <v/>
      </c>
      <c r="P3439" s="5">
        <f>IF(OR(M3439="NÃO",N3439&lt;Premissas!$B$8),Premissas!$B$13,IF(N3439&lt;Premissas!$B$9,Premissas!$B$14,IF(N3439&lt;Premissas!$B$10,Premissas!$B$15,IF(N3439&lt;Premissas!$B$11,Premissas!$B$16,IF(N3439&lt;Premissas!$B$12,Premissas!$B$17,Premissas!$B$18)))))</f>
        <v/>
      </c>
      <c r="Q3439" s="5">
        <f>IFERROR(P3439/Premissas!$B$4,0)</f>
        <v/>
      </c>
    </row>
    <row r="3440">
      <c r="A3440" s="2" t="n">
        <v>8</v>
      </c>
      <c r="B3440" s="2" t="n">
        <v>1965</v>
      </c>
      <c r="C3440" s="2" t="inlineStr">
        <is>
          <t>SEPARACAO</t>
        </is>
      </c>
      <c r="D3440" s="2" t="inlineStr">
        <is>
          <t>6014356</t>
        </is>
      </c>
      <c r="E3440" s="2" t="inlineStr">
        <is>
          <t>Nonso Kenneth Mcalfred</t>
        </is>
      </c>
      <c r="F3440" s="2" t="n">
        <v>6173</v>
      </c>
      <c r="G3440" s="2" t="n">
        <v>130.99</v>
      </c>
      <c r="H3440" s="2" t="n">
        <v>47</v>
      </c>
      <c r="I3440" s="2" t="n">
        <v/>
      </c>
      <c r="J3440" s="2" t="inlineStr">
        <is>
          <t>GPA</t>
        </is>
      </c>
      <c r="K3440" s="2">
        <f>IF(I3440&lt;&gt;"",I3440,IFERROR(INDEX(Base!$I:$I,MATCH(1,(Base!$C:$C=C3440)*(Base!$I:$I&lt;&gt;""),0)),0))</f>
        <v/>
      </c>
      <c r="L3440" s="2">
        <f>IF(AND(I3440="",K3440&gt;0),"SIM","NÃO")</f>
        <v/>
      </c>
      <c r="M3440" s="2">
        <f>IF(ISNUMBER(SEARCH("SEPARA",UPPER(C3440))),"NÃO","SIM")</f>
        <v/>
      </c>
      <c r="N3440" s="2">
        <f>IFERROR(H3440/K3440,0)</f>
        <v/>
      </c>
      <c r="O3440" s="2">
        <f>IF(M3440="NÃO","EXCLUÍDO",IF(N3440&lt;Premissas!$B$8,"&lt; 1,00",IF(N3440&lt;Premissas!$B$9,"1,00 – 1,19",IF(N3440&lt;Premissas!$B$10,"1,20 – 1,39",IF(N3440&lt;Premissas!$B$11,"1,40 – 1,59",IF(N3440&lt;Premissas!$B$12,"1,60 – 1,99","≥ 2,00"))))))</f>
        <v/>
      </c>
      <c r="P3440" s="5">
        <f>IF(OR(M3440="NÃO",N3440&lt;Premissas!$B$8),Premissas!$B$13,IF(N3440&lt;Premissas!$B$9,Premissas!$B$14,IF(N3440&lt;Premissas!$B$10,Premissas!$B$15,IF(N3440&lt;Premissas!$B$11,Premissas!$B$16,IF(N3440&lt;Premissas!$B$12,Premissas!$B$17,Premissas!$B$18)))))</f>
        <v/>
      </c>
      <c r="Q3440" s="5">
        <f>IFERROR(P3440/Premissas!$B$4,0)</f>
        <v/>
      </c>
    </row>
    <row r="3441">
      <c r="A3441" s="2" t="n">
        <v>8</v>
      </c>
      <c r="B3441" s="2" t="n">
        <v>1965</v>
      </c>
      <c r="C3441" s="2" t="inlineStr">
        <is>
          <t>SEPARACAO</t>
        </is>
      </c>
      <c r="D3441" s="2" t="inlineStr">
        <is>
          <t>6014550</t>
        </is>
      </c>
      <c r="E3441" s="2" t="inlineStr">
        <is>
          <t>Exthar Cherlie Soulouque</t>
        </is>
      </c>
      <c r="F3441" s="2" t="n">
        <v>5080</v>
      </c>
      <c r="G3441" s="2" t="n">
        <v>103.35</v>
      </c>
      <c r="H3441" s="2" t="n">
        <v>49</v>
      </c>
      <c r="I3441" s="2" t="n">
        <v/>
      </c>
      <c r="J3441" s="2" t="inlineStr">
        <is>
          <t>GPA</t>
        </is>
      </c>
      <c r="K3441" s="2">
        <f>IF(I3441&lt;&gt;"",I3441,IFERROR(INDEX(Base!$I:$I,MATCH(1,(Base!$C:$C=C3441)*(Base!$I:$I&lt;&gt;""),0)),0))</f>
        <v/>
      </c>
      <c r="L3441" s="2">
        <f>IF(AND(I3441="",K3441&gt;0),"SIM","NÃO")</f>
        <v/>
      </c>
      <c r="M3441" s="2">
        <f>IF(ISNUMBER(SEARCH("SEPARA",UPPER(C3441))),"NÃO","SIM")</f>
        <v/>
      </c>
      <c r="N3441" s="2">
        <f>IFERROR(H3441/K3441,0)</f>
        <v/>
      </c>
      <c r="O3441" s="2">
        <f>IF(M3441="NÃO","EXCLUÍDO",IF(N3441&lt;Premissas!$B$8,"&lt; 1,00",IF(N3441&lt;Premissas!$B$9,"1,00 – 1,19",IF(N3441&lt;Premissas!$B$10,"1,20 – 1,39",IF(N3441&lt;Premissas!$B$11,"1,40 – 1,59",IF(N3441&lt;Premissas!$B$12,"1,60 – 1,99","≥ 2,00"))))))</f>
        <v/>
      </c>
      <c r="P3441" s="5">
        <f>IF(OR(M3441="NÃO",N3441&lt;Premissas!$B$8),Premissas!$B$13,IF(N3441&lt;Premissas!$B$9,Premissas!$B$14,IF(N3441&lt;Premissas!$B$10,Premissas!$B$15,IF(N3441&lt;Premissas!$B$11,Premissas!$B$16,IF(N3441&lt;Premissas!$B$12,Premissas!$B$17,Premissas!$B$18)))))</f>
        <v/>
      </c>
      <c r="Q3441" s="5">
        <f>IFERROR(P3441/Premissas!$B$4,0)</f>
        <v/>
      </c>
    </row>
    <row r="3442">
      <c r="A3442" s="2" t="n">
        <v>8</v>
      </c>
      <c r="B3442" s="2" t="n">
        <v>1965</v>
      </c>
      <c r="C3442" s="2" t="inlineStr">
        <is>
          <t>SEPARACAO</t>
        </is>
      </c>
      <c r="D3442" s="2" t="inlineStr">
        <is>
          <t>6014674</t>
        </is>
      </c>
      <c r="E3442" s="2" t="inlineStr">
        <is>
          <t>Anthony Ikechukwu Emeka</t>
        </is>
      </c>
      <c r="F3442" s="2" t="n">
        <v>3310</v>
      </c>
      <c r="G3442" s="2" t="n">
        <v>104.93</v>
      </c>
      <c r="H3442" s="2" t="n">
        <v>32</v>
      </c>
      <c r="I3442" s="2" t="n">
        <v/>
      </c>
      <c r="J3442" s="2" t="inlineStr">
        <is>
          <t>GPA</t>
        </is>
      </c>
      <c r="K3442" s="2">
        <f>IF(I3442&lt;&gt;"",I3442,IFERROR(INDEX(Base!$I:$I,MATCH(1,(Base!$C:$C=C3442)*(Base!$I:$I&lt;&gt;""),0)),0))</f>
        <v/>
      </c>
      <c r="L3442" s="2">
        <f>IF(AND(I3442="",K3442&gt;0),"SIM","NÃO")</f>
        <v/>
      </c>
      <c r="M3442" s="2">
        <f>IF(ISNUMBER(SEARCH("SEPARA",UPPER(C3442))),"NÃO","SIM")</f>
        <v/>
      </c>
      <c r="N3442" s="2">
        <f>IFERROR(H3442/K3442,0)</f>
        <v/>
      </c>
      <c r="O3442" s="2">
        <f>IF(M3442="NÃO","EXCLUÍDO",IF(N3442&lt;Premissas!$B$8,"&lt; 1,00",IF(N3442&lt;Premissas!$B$9,"1,00 – 1,19",IF(N3442&lt;Premissas!$B$10,"1,20 – 1,39",IF(N3442&lt;Premissas!$B$11,"1,40 – 1,59",IF(N3442&lt;Premissas!$B$12,"1,60 – 1,99","≥ 2,00"))))))</f>
        <v/>
      </c>
      <c r="P3442" s="5">
        <f>IF(OR(M3442="NÃO",N3442&lt;Premissas!$B$8),Premissas!$B$13,IF(N3442&lt;Premissas!$B$9,Premissas!$B$14,IF(N3442&lt;Premissas!$B$10,Premissas!$B$15,IF(N3442&lt;Premissas!$B$11,Premissas!$B$16,IF(N3442&lt;Premissas!$B$12,Premissas!$B$17,Premissas!$B$18)))))</f>
        <v/>
      </c>
      <c r="Q3442" s="5">
        <f>IFERROR(P3442/Premissas!$B$4,0)</f>
        <v/>
      </c>
    </row>
    <row r="3443">
      <c r="A3443" s="2" t="n">
        <v>8</v>
      </c>
      <c r="B3443" s="2" t="n">
        <v>1965</v>
      </c>
      <c r="C3443" s="2" t="inlineStr">
        <is>
          <t>SEPARACAO</t>
        </is>
      </c>
      <c r="D3443" s="2" t="inlineStr">
        <is>
          <t>6014879</t>
        </is>
      </c>
      <c r="E3443" s="2" t="inlineStr">
        <is>
          <t>Anayochukwu Emmanuel Azi</t>
        </is>
      </c>
      <c r="F3443" s="2" t="n">
        <v>6538</v>
      </c>
      <c r="G3443" s="2" t="n">
        <v>104.59</v>
      </c>
      <c r="H3443" s="2" t="n">
        <v>63</v>
      </c>
      <c r="I3443" s="2" t="n">
        <v/>
      </c>
      <c r="J3443" s="2" t="inlineStr">
        <is>
          <t>GPA</t>
        </is>
      </c>
      <c r="K3443" s="2">
        <f>IF(I3443&lt;&gt;"",I3443,IFERROR(INDEX(Base!$I:$I,MATCH(1,(Base!$C:$C=C3443)*(Base!$I:$I&lt;&gt;""),0)),0))</f>
        <v/>
      </c>
      <c r="L3443" s="2">
        <f>IF(AND(I3443="",K3443&gt;0),"SIM","NÃO")</f>
        <v/>
      </c>
      <c r="M3443" s="2">
        <f>IF(ISNUMBER(SEARCH("SEPARA",UPPER(C3443))),"NÃO","SIM")</f>
        <v/>
      </c>
      <c r="N3443" s="2">
        <f>IFERROR(H3443/K3443,0)</f>
        <v/>
      </c>
      <c r="O3443" s="2">
        <f>IF(M3443="NÃO","EXCLUÍDO",IF(N3443&lt;Premissas!$B$8,"&lt; 1,00",IF(N3443&lt;Premissas!$B$9,"1,00 – 1,19",IF(N3443&lt;Premissas!$B$10,"1,20 – 1,39",IF(N3443&lt;Premissas!$B$11,"1,40 – 1,59",IF(N3443&lt;Premissas!$B$12,"1,60 – 1,99","≥ 2,00"))))))</f>
        <v/>
      </c>
      <c r="P3443" s="5">
        <f>IF(OR(M3443="NÃO",N3443&lt;Premissas!$B$8),Premissas!$B$13,IF(N3443&lt;Premissas!$B$9,Premissas!$B$14,IF(N3443&lt;Premissas!$B$10,Premissas!$B$15,IF(N3443&lt;Premissas!$B$11,Premissas!$B$16,IF(N3443&lt;Premissas!$B$12,Premissas!$B$17,Premissas!$B$18)))))</f>
        <v/>
      </c>
      <c r="Q3443" s="5">
        <f>IFERROR(P3443/Premissas!$B$4,0)</f>
        <v/>
      </c>
    </row>
    <row r="3444">
      <c r="A3444" s="2" t="n">
        <v>8</v>
      </c>
      <c r="B3444" s="2" t="n">
        <v>1965</v>
      </c>
      <c r="C3444" s="2" t="inlineStr">
        <is>
          <t>SEPARACAO</t>
        </is>
      </c>
      <c r="D3444" s="2" t="inlineStr">
        <is>
          <t>6015999</t>
        </is>
      </c>
      <c r="E3444" s="2" t="inlineStr">
        <is>
          <t>Mirella Da Silva Ferreira</t>
        </is>
      </c>
      <c r="F3444" s="2" t="n">
        <v>3064</v>
      </c>
      <c r="G3444" s="2" t="n">
        <v>79.56999999999999</v>
      </c>
      <c r="H3444" s="2" t="n">
        <v>39</v>
      </c>
      <c r="I3444" s="2" t="n">
        <v/>
      </c>
      <c r="J3444" s="2" t="inlineStr">
        <is>
          <t>GPA</t>
        </is>
      </c>
      <c r="K3444" s="2">
        <f>IF(I3444&lt;&gt;"",I3444,IFERROR(INDEX(Base!$I:$I,MATCH(1,(Base!$C:$C=C3444)*(Base!$I:$I&lt;&gt;""),0)),0))</f>
        <v/>
      </c>
      <c r="L3444" s="2">
        <f>IF(AND(I3444="",K3444&gt;0),"SIM","NÃO")</f>
        <v/>
      </c>
      <c r="M3444" s="2">
        <f>IF(ISNUMBER(SEARCH("SEPARA",UPPER(C3444))),"NÃO","SIM")</f>
        <v/>
      </c>
      <c r="N3444" s="2">
        <f>IFERROR(H3444/K3444,0)</f>
        <v/>
      </c>
      <c r="O3444" s="2">
        <f>IF(M3444="NÃO","EXCLUÍDO",IF(N3444&lt;Premissas!$B$8,"&lt; 1,00",IF(N3444&lt;Premissas!$B$9,"1,00 – 1,19",IF(N3444&lt;Premissas!$B$10,"1,20 – 1,39",IF(N3444&lt;Premissas!$B$11,"1,40 – 1,59",IF(N3444&lt;Premissas!$B$12,"1,60 – 1,99","≥ 2,00"))))))</f>
        <v/>
      </c>
      <c r="P3444" s="5">
        <f>IF(OR(M3444="NÃO",N3444&lt;Premissas!$B$8),Premissas!$B$13,IF(N3444&lt;Premissas!$B$9,Premissas!$B$14,IF(N3444&lt;Premissas!$B$10,Premissas!$B$15,IF(N3444&lt;Premissas!$B$11,Premissas!$B$16,IF(N3444&lt;Premissas!$B$12,Premissas!$B$17,Premissas!$B$18)))))</f>
        <v/>
      </c>
      <c r="Q3444" s="5">
        <f>IFERROR(P3444/Premissas!$B$4,0)</f>
        <v/>
      </c>
    </row>
    <row r="3445">
      <c r="A3445" s="2" t="n">
        <v>8</v>
      </c>
      <c r="B3445" s="2" t="n">
        <v>1965</v>
      </c>
      <c r="C3445" s="2" t="inlineStr">
        <is>
          <t>PUXADA RECEB</t>
        </is>
      </c>
      <c r="D3445" s="2" t="inlineStr">
        <is>
          <t>6016111</t>
        </is>
      </c>
      <c r="E3445" s="2" t="inlineStr">
        <is>
          <t>Ebuka Emmanuel Okoye</t>
        </is>
      </c>
      <c r="F3445" s="2" t="n">
        <v>91</v>
      </c>
      <c r="G3445" s="2" t="n">
        <v>2.88</v>
      </c>
      <c r="H3445" s="2" t="n">
        <v>32</v>
      </c>
      <c r="I3445" s="2" t="n">
        <v>0</v>
      </c>
      <c r="J3445" s="2" t="inlineStr">
        <is>
          <t>GPA</t>
        </is>
      </c>
      <c r="K3445" s="2">
        <f>IF(I3445&lt;&gt;"",I3445,IFERROR(INDEX(Base!$I:$I,MATCH(1,(Base!$C:$C=C3445)*(Base!$I:$I&lt;&gt;""),0)),0))</f>
        <v/>
      </c>
      <c r="L3445" s="2">
        <f>IF(AND(I3445="",K3445&gt;0),"SIM","NÃO")</f>
        <v/>
      </c>
      <c r="M3445" s="2">
        <f>IF(ISNUMBER(SEARCH("SEPARA",UPPER(C3445))),"NÃO","SIM")</f>
        <v/>
      </c>
      <c r="N3445" s="2">
        <f>IFERROR(H3445/K3445,0)</f>
        <v/>
      </c>
      <c r="O3445" s="2">
        <f>IF(M3445="NÃO","EXCLUÍDO",IF(N3445&lt;Premissas!$B$8,"&lt; 1,00",IF(N3445&lt;Premissas!$B$9,"1,00 – 1,19",IF(N3445&lt;Premissas!$B$10,"1,20 – 1,39",IF(N3445&lt;Premissas!$B$11,"1,40 – 1,59",IF(N3445&lt;Premissas!$B$12,"1,60 – 1,99","≥ 2,00"))))))</f>
        <v/>
      </c>
      <c r="P3445" s="5">
        <f>IF(OR(M3445="NÃO",N3445&lt;Premissas!$B$8),Premissas!$B$13,IF(N3445&lt;Premissas!$B$9,Premissas!$B$14,IF(N3445&lt;Premissas!$B$10,Premissas!$B$15,IF(N3445&lt;Premissas!$B$11,Premissas!$B$16,IF(N3445&lt;Premissas!$B$12,Premissas!$B$17,Premissas!$B$18)))))</f>
        <v/>
      </c>
      <c r="Q3445" s="5">
        <f>IFERROR(P3445/Premissas!$B$4,0)</f>
        <v/>
      </c>
    </row>
    <row r="3446">
      <c r="A3446" s="2" t="n">
        <v>8</v>
      </c>
      <c r="B3446" s="2" t="n">
        <v>1965</v>
      </c>
      <c r="C3446" s="2" t="inlineStr">
        <is>
          <t>SEPARACAO</t>
        </is>
      </c>
      <c r="D3446" s="2" t="inlineStr">
        <is>
          <t>6016111</t>
        </is>
      </c>
      <c r="E3446" s="2" t="inlineStr">
        <is>
          <t>Ebuka Emmanuel Okoye</t>
        </is>
      </c>
      <c r="F3446" s="2" t="n">
        <v>3943</v>
      </c>
      <c r="G3446" s="2" t="n">
        <v>93.54000000000001</v>
      </c>
      <c r="H3446" s="2" t="n">
        <v>42</v>
      </c>
      <c r="I3446" s="2" t="n">
        <v/>
      </c>
      <c r="J3446" s="2" t="inlineStr">
        <is>
          <t>GPA</t>
        </is>
      </c>
      <c r="K3446" s="2">
        <f>IF(I3446&lt;&gt;"",I3446,IFERROR(INDEX(Base!$I:$I,MATCH(1,(Base!$C:$C=C3446)*(Base!$I:$I&lt;&gt;""),0)),0))</f>
        <v/>
      </c>
      <c r="L3446" s="2">
        <f>IF(AND(I3446="",K3446&gt;0),"SIM","NÃO")</f>
        <v/>
      </c>
      <c r="M3446" s="2">
        <f>IF(ISNUMBER(SEARCH("SEPARA",UPPER(C3446))),"NÃO","SIM")</f>
        <v/>
      </c>
      <c r="N3446" s="2">
        <f>IFERROR(H3446/K3446,0)</f>
        <v/>
      </c>
      <c r="O3446" s="2">
        <f>IF(M3446="NÃO","EXCLUÍDO",IF(N3446&lt;Premissas!$B$8,"&lt; 1,00",IF(N3446&lt;Premissas!$B$9,"1,00 – 1,19",IF(N3446&lt;Premissas!$B$10,"1,20 – 1,39",IF(N3446&lt;Premissas!$B$11,"1,40 – 1,59",IF(N3446&lt;Premissas!$B$12,"1,60 – 1,99","≥ 2,00"))))))</f>
        <v/>
      </c>
      <c r="P3446" s="5">
        <f>IF(OR(M3446="NÃO",N3446&lt;Premissas!$B$8),Premissas!$B$13,IF(N3446&lt;Premissas!$B$9,Premissas!$B$14,IF(N3446&lt;Premissas!$B$10,Premissas!$B$15,IF(N3446&lt;Premissas!$B$11,Premissas!$B$16,IF(N3446&lt;Premissas!$B$12,Premissas!$B$17,Premissas!$B$18)))))</f>
        <v/>
      </c>
      <c r="Q3446" s="5">
        <f>IFERROR(P3446/Premissas!$B$4,0)</f>
        <v/>
      </c>
    </row>
    <row r="3447">
      <c r="A3447" s="2" t="n">
        <v>8</v>
      </c>
      <c r="B3447" s="2" t="n">
        <v>1965</v>
      </c>
      <c r="C3447" s="2" t="inlineStr">
        <is>
          <t>SEPARACAO</t>
        </is>
      </c>
      <c r="D3447" s="2" t="inlineStr">
        <is>
          <t>6016120</t>
        </is>
      </c>
      <c r="E3447" s="2" t="inlineStr">
        <is>
          <t>Ubiratan De Moraes E Oliveira</t>
        </is>
      </c>
      <c r="F3447" s="2" t="n">
        <v>5160</v>
      </c>
      <c r="G3447" s="2" t="n">
        <v>125.46</v>
      </c>
      <c r="H3447" s="2" t="n">
        <v>41</v>
      </c>
      <c r="I3447" s="2" t="n">
        <v/>
      </c>
      <c r="J3447" s="2" t="inlineStr">
        <is>
          <t>GPA</t>
        </is>
      </c>
      <c r="K3447" s="2">
        <f>IF(I3447&lt;&gt;"",I3447,IFERROR(INDEX(Base!$I:$I,MATCH(1,(Base!$C:$C=C3447)*(Base!$I:$I&lt;&gt;""),0)),0))</f>
        <v/>
      </c>
      <c r="L3447" s="2">
        <f>IF(AND(I3447="",K3447&gt;0),"SIM","NÃO")</f>
        <v/>
      </c>
      <c r="M3447" s="2">
        <f>IF(ISNUMBER(SEARCH("SEPARA",UPPER(C3447))),"NÃO","SIM")</f>
        <v/>
      </c>
      <c r="N3447" s="2">
        <f>IFERROR(H3447/K3447,0)</f>
        <v/>
      </c>
      <c r="O3447" s="2">
        <f>IF(M3447="NÃO","EXCLUÍDO",IF(N3447&lt;Premissas!$B$8,"&lt; 1,00",IF(N3447&lt;Premissas!$B$9,"1,00 – 1,19",IF(N3447&lt;Premissas!$B$10,"1,20 – 1,39",IF(N3447&lt;Premissas!$B$11,"1,40 – 1,59",IF(N3447&lt;Premissas!$B$12,"1,60 – 1,99","≥ 2,00"))))))</f>
        <v/>
      </c>
      <c r="P3447" s="5">
        <f>IF(OR(M3447="NÃO",N3447&lt;Premissas!$B$8),Premissas!$B$13,IF(N3447&lt;Premissas!$B$9,Premissas!$B$14,IF(N3447&lt;Premissas!$B$10,Premissas!$B$15,IF(N3447&lt;Premissas!$B$11,Premissas!$B$16,IF(N3447&lt;Premissas!$B$12,Premissas!$B$17,Premissas!$B$18)))))</f>
        <v/>
      </c>
      <c r="Q3447" s="5">
        <f>IFERROR(P3447/Premissas!$B$4,0)</f>
        <v/>
      </c>
    </row>
    <row r="3448">
      <c r="A3448" s="2" t="n">
        <v>8</v>
      </c>
      <c r="B3448" s="2" t="n">
        <v>1965</v>
      </c>
      <c r="C3448" s="2" t="inlineStr">
        <is>
          <t>SEPARACAO</t>
        </is>
      </c>
      <c r="D3448" s="2" t="inlineStr">
        <is>
          <t>6016154</t>
        </is>
      </c>
      <c r="E3448" s="2" t="inlineStr">
        <is>
          <t>Nzube Bright Obi</t>
        </is>
      </c>
      <c r="F3448" s="2" t="n">
        <v>4086</v>
      </c>
      <c r="G3448" s="2" t="n">
        <v>103.25</v>
      </c>
      <c r="H3448" s="2" t="n">
        <v>40</v>
      </c>
      <c r="I3448" s="2" t="n">
        <v/>
      </c>
      <c r="J3448" s="2" t="inlineStr">
        <is>
          <t>GPA</t>
        </is>
      </c>
      <c r="K3448" s="2">
        <f>IF(I3448&lt;&gt;"",I3448,IFERROR(INDEX(Base!$I:$I,MATCH(1,(Base!$C:$C=C3448)*(Base!$I:$I&lt;&gt;""),0)),0))</f>
        <v/>
      </c>
      <c r="L3448" s="2">
        <f>IF(AND(I3448="",K3448&gt;0),"SIM","NÃO")</f>
        <v/>
      </c>
      <c r="M3448" s="2">
        <f>IF(ISNUMBER(SEARCH("SEPARA",UPPER(C3448))),"NÃO","SIM")</f>
        <v/>
      </c>
      <c r="N3448" s="2">
        <f>IFERROR(H3448/K3448,0)</f>
        <v/>
      </c>
      <c r="O3448" s="2">
        <f>IF(M3448="NÃO","EXCLUÍDO",IF(N3448&lt;Premissas!$B$8,"&lt; 1,00",IF(N3448&lt;Premissas!$B$9,"1,00 – 1,19",IF(N3448&lt;Premissas!$B$10,"1,20 – 1,39",IF(N3448&lt;Premissas!$B$11,"1,40 – 1,59",IF(N3448&lt;Premissas!$B$12,"1,60 – 1,99","≥ 2,00"))))))</f>
        <v/>
      </c>
      <c r="P3448" s="5">
        <f>IF(OR(M3448="NÃO",N3448&lt;Premissas!$B$8),Premissas!$B$13,IF(N3448&lt;Premissas!$B$9,Premissas!$B$14,IF(N3448&lt;Premissas!$B$10,Premissas!$B$15,IF(N3448&lt;Premissas!$B$11,Premissas!$B$16,IF(N3448&lt;Premissas!$B$12,Premissas!$B$17,Premissas!$B$18)))))</f>
        <v/>
      </c>
      <c r="Q3448" s="5">
        <f>IFERROR(P3448/Premissas!$B$4,0)</f>
        <v/>
      </c>
    </row>
    <row r="3449">
      <c r="A3449" s="2" t="n">
        <v>8</v>
      </c>
      <c r="B3449" s="2" t="n">
        <v>1965</v>
      </c>
      <c r="C3449" s="2" t="inlineStr">
        <is>
          <t>SEPARACAO</t>
        </is>
      </c>
      <c r="D3449" s="2" t="inlineStr">
        <is>
          <t>6016197</t>
        </is>
      </c>
      <c r="E3449" s="2" t="inlineStr">
        <is>
          <t>Rowland Odoemelam Nwagba</t>
        </is>
      </c>
      <c r="F3449" s="2" t="n">
        <v>3389</v>
      </c>
      <c r="G3449" s="2" t="n">
        <v>69.58</v>
      </c>
      <c r="H3449" s="2" t="n">
        <v>49</v>
      </c>
      <c r="I3449" s="2" t="n">
        <v/>
      </c>
      <c r="J3449" s="2" t="inlineStr">
        <is>
          <t>GPA</t>
        </is>
      </c>
      <c r="K3449" s="2">
        <f>IF(I3449&lt;&gt;"",I3449,IFERROR(INDEX(Base!$I:$I,MATCH(1,(Base!$C:$C=C3449)*(Base!$I:$I&lt;&gt;""),0)),0))</f>
        <v/>
      </c>
      <c r="L3449" s="2">
        <f>IF(AND(I3449="",K3449&gt;0),"SIM","NÃO")</f>
        <v/>
      </c>
      <c r="M3449" s="2">
        <f>IF(ISNUMBER(SEARCH("SEPARA",UPPER(C3449))),"NÃO","SIM")</f>
        <v/>
      </c>
      <c r="N3449" s="2">
        <f>IFERROR(H3449/K3449,0)</f>
        <v/>
      </c>
      <c r="O3449" s="2">
        <f>IF(M3449="NÃO","EXCLUÍDO",IF(N3449&lt;Premissas!$B$8,"&lt; 1,00",IF(N3449&lt;Premissas!$B$9,"1,00 – 1,19",IF(N3449&lt;Premissas!$B$10,"1,20 – 1,39",IF(N3449&lt;Premissas!$B$11,"1,40 – 1,59",IF(N3449&lt;Premissas!$B$12,"1,60 – 1,99","≥ 2,00"))))))</f>
        <v/>
      </c>
      <c r="P3449" s="5">
        <f>IF(OR(M3449="NÃO",N3449&lt;Premissas!$B$8),Premissas!$B$13,IF(N3449&lt;Premissas!$B$9,Premissas!$B$14,IF(N3449&lt;Premissas!$B$10,Premissas!$B$15,IF(N3449&lt;Premissas!$B$11,Premissas!$B$16,IF(N3449&lt;Premissas!$B$12,Premissas!$B$17,Premissas!$B$18)))))</f>
        <v/>
      </c>
      <c r="Q3449" s="5">
        <f>IFERROR(P3449/Premissas!$B$4,0)</f>
        <v/>
      </c>
    </row>
    <row r="3450">
      <c r="A3450" s="2" t="n">
        <v>8</v>
      </c>
      <c r="B3450" s="2" t="n">
        <v>1965</v>
      </c>
      <c r="C3450" s="2" t="inlineStr">
        <is>
          <t>SEPARACAO</t>
        </is>
      </c>
      <c r="D3450" s="2" t="inlineStr">
        <is>
          <t>6016286</t>
        </is>
      </c>
      <c r="E3450" s="2" t="inlineStr">
        <is>
          <t>Onwubiko Uzochukwu Michael</t>
        </is>
      </c>
      <c r="F3450" s="2" t="n">
        <v>4446</v>
      </c>
      <c r="G3450" s="2" t="n">
        <v>105.31</v>
      </c>
      <c r="H3450" s="2" t="n">
        <v>42</v>
      </c>
      <c r="I3450" s="2" t="n">
        <v/>
      </c>
      <c r="J3450" s="2" t="inlineStr">
        <is>
          <t>GPA</t>
        </is>
      </c>
      <c r="K3450" s="2">
        <f>IF(I3450&lt;&gt;"",I3450,IFERROR(INDEX(Base!$I:$I,MATCH(1,(Base!$C:$C=C3450)*(Base!$I:$I&lt;&gt;""),0)),0))</f>
        <v/>
      </c>
      <c r="L3450" s="2">
        <f>IF(AND(I3450="",K3450&gt;0),"SIM","NÃO")</f>
        <v/>
      </c>
      <c r="M3450" s="2">
        <f>IF(ISNUMBER(SEARCH("SEPARA",UPPER(C3450))),"NÃO","SIM")</f>
        <v/>
      </c>
      <c r="N3450" s="2">
        <f>IFERROR(H3450/K3450,0)</f>
        <v/>
      </c>
      <c r="O3450" s="2">
        <f>IF(M3450="NÃO","EXCLUÍDO",IF(N3450&lt;Premissas!$B$8,"&lt; 1,00",IF(N3450&lt;Premissas!$B$9,"1,00 – 1,19",IF(N3450&lt;Premissas!$B$10,"1,20 – 1,39",IF(N3450&lt;Premissas!$B$11,"1,40 – 1,59",IF(N3450&lt;Premissas!$B$12,"1,60 – 1,99","≥ 2,00"))))))</f>
        <v/>
      </c>
      <c r="P3450" s="5">
        <f>IF(OR(M3450="NÃO",N3450&lt;Premissas!$B$8),Premissas!$B$13,IF(N3450&lt;Premissas!$B$9,Premissas!$B$14,IF(N3450&lt;Premissas!$B$10,Premissas!$B$15,IF(N3450&lt;Premissas!$B$11,Premissas!$B$16,IF(N3450&lt;Premissas!$B$12,Premissas!$B$17,Premissas!$B$18)))))</f>
        <v/>
      </c>
      <c r="Q3450" s="5">
        <f>IFERROR(P3450/Premissas!$B$4,0)</f>
        <v/>
      </c>
    </row>
    <row r="3451">
      <c r="A3451" s="2" t="n">
        <v>8</v>
      </c>
      <c r="B3451" s="2" t="n">
        <v>1965</v>
      </c>
      <c r="C3451" s="2" t="inlineStr">
        <is>
          <t>SEPARACAO</t>
        </is>
      </c>
      <c r="D3451" s="2" t="inlineStr">
        <is>
          <t>6016367</t>
        </is>
      </c>
      <c r="E3451" s="2" t="inlineStr">
        <is>
          <t>Fabricio Gomes Da Silva</t>
        </is>
      </c>
      <c r="F3451" s="2" t="n">
        <v>2834</v>
      </c>
      <c r="G3451" s="2" t="n">
        <v>71.43000000000001</v>
      </c>
      <c r="H3451" s="2" t="n">
        <v>40</v>
      </c>
      <c r="I3451" s="2" t="n">
        <v/>
      </c>
      <c r="J3451" s="2" t="inlineStr">
        <is>
          <t>GPA</t>
        </is>
      </c>
      <c r="K3451" s="2">
        <f>IF(I3451&lt;&gt;"",I3451,IFERROR(INDEX(Base!$I:$I,MATCH(1,(Base!$C:$C=C3451)*(Base!$I:$I&lt;&gt;""),0)),0))</f>
        <v/>
      </c>
      <c r="L3451" s="2">
        <f>IF(AND(I3451="",K3451&gt;0),"SIM","NÃO")</f>
        <v/>
      </c>
      <c r="M3451" s="2">
        <f>IF(ISNUMBER(SEARCH("SEPARA",UPPER(C3451))),"NÃO","SIM")</f>
        <v/>
      </c>
      <c r="N3451" s="2">
        <f>IFERROR(H3451/K3451,0)</f>
        <v/>
      </c>
      <c r="O3451" s="2">
        <f>IF(M3451="NÃO","EXCLUÍDO",IF(N3451&lt;Premissas!$B$8,"&lt; 1,00",IF(N3451&lt;Premissas!$B$9,"1,00 – 1,19",IF(N3451&lt;Premissas!$B$10,"1,20 – 1,39",IF(N3451&lt;Premissas!$B$11,"1,40 – 1,59",IF(N3451&lt;Premissas!$B$12,"1,60 – 1,99","≥ 2,00"))))))</f>
        <v/>
      </c>
      <c r="P3451" s="5">
        <f>IF(OR(M3451="NÃO",N3451&lt;Premissas!$B$8),Premissas!$B$13,IF(N3451&lt;Premissas!$B$9,Premissas!$B$14,IF(N3451&lt;Premissas!$B$10,Premissas!$B$15,IF(N3451&lt;Premissas!$B$11,Premissas!$B$16,IF(N3451&lt;Premissas!$B$12,Premissas!$B$17,Premissas!$B$18)))))</f>
        <v/>
      </c>
      <c r="Q3451" s="5">
        <f>IFERROR(P3451/Premissas!$B$4,0)</f>
        <v/>
      </c>
    </row>
    <row r="3452">
      <c r="A3452" s="2" t="n">
        <v>8</v>
      </c>
      <c r="B3452" s="2" t="n">
        <v>1965</v>
      </c>
      <c r="C3452" s="2" t="inlineStr">
        <is>
          <t>SEPARACAO</t>
        </is>
      </c>
      <c r="D3452" s="2" t="inlineStr">
        <is>
          <t>6016375</t>
        </is>
      </c>
      <c r="E3452" s="2" t="inlineStr">
        <is>
          <t>Paulo Henrique Alves Da Silva</t>
        </is>
      </c>
      <c r="F3452" s="2" t="n">
        <v>3103</v>
      </c>
      <c r="G3452" s="2" t="n">
        <v>65.3</v>
      </c>
      <c r="H3452" s="2" t="n">
        <v>48</v>
      </c>
      <c r="I3452" s="2" t="n">
        <v/>
      </c>
      <c r="J3452" s="2" t="inlineStr">
        <is>
          <t>GPA</t>
        </is>
      </c>
      <c r="K3452" s="2">
        <f>IF(I3452&lt;&gt;"",I3452,IFERROR(INDEX(Base!$I:$I,MATCH(1,(Base!$C:$C=C3452)*(Base!$I:$I&lt;&gt;""),0)),0))</f>
        <v/>
      </c>
      <c r="L3452" s="2">
        <f>IF(AND(I3452="",K3452&gt;0),"SIM","NÃO")</f>
        <v/>
      </c>
      <c r="M3452" s="2">
        <f>IF(ISNUMBER(SEARCH("SEPARA",UPPER(C3452))),"NÃO","SIM")</f>
        <v/>
      </c>
      <c r="N3452" s="2">
        <f>IFERROR(H3452/K3452,0)</f>
        <v/>
      </c>
      <c r="O3452" s="2">
        <f>IF(M3452="NÃO","EXCLUÍDO",IF(N3452&lt;Premissas!$B$8,"&lt; 1,00",IF(N3452&lt;Premissas!$B$9,"1,00 – 1,19",IF(N3452&lt;Premissas!$B$10,"1,20 – 1,39",IF(N3452&lt;Premissas!$B$11,"1,40 – 1,59",IF(N3452&lt;Premissas!$B$12,"1,60 – 1,99","≥ 2,00"))))))</f>
        <v/>
      </c>
      <c r="P3452" s="5">
        <f>IF(OR(M3452="NÃO",N3452&lt;Premissas!$B$8),Premissas!$B$13,IF(N3452&lt;Premissas!$B$9,Premissas!$B$14,IF(N3452&lt;Premissas!$B$10,Premissas!$B$15,IF(N3452&lt;Premissas!$B$11,Premissas!$B$16,IF(N3452&lt;Premissas!$B$12,Premissas!$B$17,Premissas!$B$18)))))</f>
        <v/>
      </c>
      <c r="Q3452" s="5">
        <f>IFERROR(P3452/Premissas!$B$4,0)</f>
        <v/>
      </c>
    </row>
    <row r="3453">
      <c r="A3453" s="2" t="n">
        <v>8</v>
      </c>
      <c r="B3453" s="2" t="n">
        <v>1965</v>
      </c>
      <c r="C3453" s="2" t="inlineStr">
        <is>
          <t>PUXADA RECEB</t>
        </is>
      </c>
      <c r="D3453" s="2" t="inlineStr">
        <is>
          <t>6016391</t>
        </is>
      </c>
      <c r="E3453" s="2" t="inlineStr">
        <is>
          <t>Ariston Gomes Da Cruz</t>
        </is>
      </c>
      <c r="F3453" s="2" t="n">
        <v>247</v>
      </c>
      <c r="G3453" s="2" t="n">
        <v>39.12</v>
      </c>
      <c r="H3453" s="2" t="n">
        <v>6</v>
      </c>
      <c r="I3453" s="2" t="n">
        <v>0</v>
      </c>
      <c r="J3453" s="2" t="inlineStr">
        <is>
          <t>GPA</t>
        </is>
      </c>
      <c r="K3453" s="2">
        <f>IF(I3453&lt;&gt;"",I3453,IFERROR(INDEX(Base!$I:$I,MATCH(1,(Base!$C:$C=C3453)*(Base!$I:$I&lt;&gt;""),0)),0))</f>
        <v/>
      </c>
      <c r="L3453" s="2">
        <f>IF(AND(I3453="",K3453&gt;0),"SIM","NÃO")</f>
        <v/>
      </c>
      <c r="M3453" s="2">
        <f>IF(ISNUMBER(SEARCH("SEPARA",UPPER(C3453))),"NÃO","SIM")</f>
        <v/>
      </c>
      <c r="N3453" s="2">
        <f>IFERROR(H3453/K3453,0)</f>
        <v/>
      </c>
      <c r="O3453" s="2">
        <f>IF(M3453="NÃO","EXCLUÍDO",IF(N3453&lt;Premissas!$B$8,"&lt; 1,00",IF(N3453&lt;Premissas!$B$9,"1,00 – 1,19",IF(N3453&lt;Premissas!$B$10,"1,20 – 1,39",IF(N3453&lt;Premissas!$B$11,"1,40 – 1,59",IF(N3453&lt;Premissas!$B$12,"1,60 – 1,99","≥ 2,00"))))))</f>
        <v/>
      </c>
      <c r="P3453" s="5">
        <f>IF(OR(M3453="NÃO",N3453&lt;Premissas!$B$8),Premissas!$B$13,IF(N3453&lt;Premissas!$B$9,Premissas!$B$14,IF(N3453&lt;Premissas!$B$10,Premissas!$B$15,IF(N3453&lt;Premissas!$B$11,Premissas!$B$16,IF(N3453&lt;Premissas!$B$12,Premissas!$B$17,Premissas!$B$18)))))</f>
        <v/>
      </c>
      <c r="Q3453" s="5">
        <f>IFERROR(P3453/Premissas!$B$4,0)</f>
        <v/>
      </c>
    </row>
    <row r="3454">
      <c r="A3454" s="2" t="n">
        <v>8</v>
      </c>
      <c r="B3454" s="2" t="n">
        <v>1965</v>
      </c>
      <c r="C3454" s="2" t="inlineStr">
        <is>
          <t>SEPARACAO</t>
        </is>
      </c>
      <c r="D3454" s="2" t="inlineStr">
        <is>
          <t>6016391</t>
        </is>
      </c>
      <c r="E3454" s="2" t="inlineStr">
        <is>
          <t>Ariston Gomes Da Cruz</t>
        </is>
      </c>
      <c r="F3454" s="2" t="n">
        <v>2522</v>
      </c>
      <c r="G3454" s="2" t="n">
        <v>65.84999999999999</v>
      </c>
      <c r="H3454" s="2" t="n">
        <v>38</v>
      </c>
      <c r="I3454" s="2" t="n">
        <v/>
      </c>
      <c r="J3454" s="2" t="inlineStr">
        <is>
          <t>GPA</t>
        </is>
      </c>
      <c r="K3454" s="2">
        <f>IF(I3454&lt;&gt;"",I3454,IFERROR(INDEX(Base!$I:$I,MATCH(1,(Base!$C:$C=C3454)*(Base!$I:$I&lt;&gt;""),0)),0))</f>
        <v/>
      </c>
      <c r="L3454" s="2">
        <f>IF(AND(I3454="",K3454&gt;0),"SIM","NÃO")</f>
        <v/>
      </c>
      <c r="M3454" s="2">
        <f>IF(ISNUMBER(SEARCH("SEPARA",UPPER(C3454))),"NÃO","SIM")</f>
        <v/>
      </c>
      <c r="N3454" s="2">
        <f>IFERROR(H3454/K3454,0)</f>
        <v/>
      </c>
      <c r="O3454" s="2">
        <f>IF(M3454="NÃO","EXCLUÍDO",IF(N3454&lt;Premissas!$B$8,"&lt; 1,00",IF(N3454&lt;Premissas!$B$9,"1,00 – 1,19",IF(N3454&lt;Premissas!$B$10,"1,20 – 1,39",IF(N3454&lt;Premissas!$B$11,"1,40 – 1,59",IF(N3454&lt;Premissas!$B$12,"1,60 – 1,99","≥ 2,00"))))))</f>
        <v/>
      </c>
      <c r="P3454" s="5">
        <f>IF(OR(M3454="NÃO",N3454&lt;Premissas!$B$8),Premissas!$B$13,IF(N3454&lt;Premissas!$B$9,Premissas!$B$14,IF(N3454&lt;Premissas!$B$10,Premissas!$B$15,IF(N3454&lt;Premissas!$B$11,Premissas!$B$16,IF(N3454&lt;Premissas!$B$12,Premissas!$B$17,Premissas!$B$18)))))</f>
        <v/>
      </c>
      <c r="Q3454" s="5">
        <f>IFERROR(P3454/Premissas!$B$4,0)</f>
        <v/>
      </c>
    </row>
    <row r="3455">
      <c r="A3455" s="2" t="n">
        <v>8</v>
      </c>
      <c r="B3455" s="2" t="n">
        <v>1965</v>
      </c>
      <c r="C3455" s="2" t="inlineStr">
        <is>
          <t>SEPARACAO</t>
        </is>
      </c>
      <c r="D3455" s="2" t="inlineStr">
        <is>
          <t>6017533</t>
        </is>
      </c>
      <c r="E3455" s="2" t="inlineStr">
        <is>
          <t>Uzochukwu Umeji</t>
        </is>
      </c>
      <c r="F3455" s="2" t="n">
        <v>5164</v>
      </c>
      <c r="G3455" s="2" t="n">
        <v>109.24</v>
      </c>
      <c r="H3455" s="2" t="n">
        <v>47</v>
      </c>
      <c r="I3455" s="2" t="n">
        <v/>
      </c>
      <c r="J3455" s="2" t="inlineStr">
        <is>
          <t>GPA</t>
        </is>
      </c>
      <c r="K3455" s="2">
        <f>IF(I3455&lt;&gt;"",I3455,IFERROR(INDEX(Base!$I:$I,MATCH(1,(Base!$C:$C=C3455)*(Base!$I:$I&lt;&gt;""),0)),0))</f>
        <v/>
      </c>
      <c r="L3455" s="2">
        <f>IF(AND(I3455="",K3455&gt;0),"SIM","NÃO")</f>
        <v/>
      </c>
      <c r="M3455" s="2">
        <f>IF(ISNUMBER(SEARCH("SEPARA",UPPER(C3455))),"NÃO","SIM")</f>
        <v/>
      </c>
      <c r="N3455" s="2">
        <f>IFERROR(H3455/K3455,0)</f>
        <v/>
      </c>
      <c r="O3455" s="2">
        <f>IF(M3455="NÃO","EXCLUÍDO",IF(N3455&lt;Premissas!$B$8,"&lt; 1,00",IF(N3455&lt;Premissas!$B$9,"1,00 – 1,19",IF(N3455&lt;Premissas!$B$10,"1,20 – 1,39",IF(N3455&lt;Premissas!$B$11,"1,40 – 1,59",IF(N3455&lt;Premissas!$B$12,"1,60 – 1,99","≥ 2,00"))))))</f>
        <v/>
      </c>
      <c r="P3455" s="5">
        <f>IF(OR(M3455="NÃO",N3455&lt;Premissas!$B$8),Premissas!$B$13,IF(N3455&lt;Premissas!$B$9,Premissas!$B$14,IF(N3455&lt;Premissas!$B$10,Premissas!$B$15,IF(N3455&lt;Premissas!$B$11,Premissas!$B$16,IF(N3455&lt;Premissas!$B$12,Premissas!$B$17,Premissas!$B$18)))))</f>
        <v/>
      </c>
      <c r="Q3455" s="5">
        <f>IFERROR(P3455/Premissas!$B$4,0)</f>
        <v/>
      </c>
    </row>
    <row r="3456">
      <c r="A3456" s="2" t="n">
        <v>8</v>
      </c>
      <c r="B3456" s="2" t="n">
        <v>1965</v>
      </c>
      <c r="C3456" s="2" t="inlineStr">
        <is>
          <t>SEPARACAO</t>
        </is>
      </c>
      <c r="D3456" s="2" t="inlineStr">
        <is>
          <t>6019323</t>
        </is>
      </c>
      <c r="E3456" s="2" t="inlineStr">
        <is>
          <t>Kauan Gabriel De Lyrio Goncalves</t>
        </is>
      </c>
      <c r="F3456" s="2" t="n">
        <v>3260</v>
      </c>
      <c r="G3456" s="2" t="n">
        <v>49.25</v>
      </c>
      <c r="H3456" s="2" t="n">
        <v>66</v>
      </c>
      <c r="I3456" s="2" t="n">
        <v/>
      </c>
      <c r="J3456" s="2" t="inlineStr">
        <is>
          <t>GPA</t>
        </is>
      </c>
      <c r="K3456" s="2">
        <f>IF(I3456&lt;&gt;"",I3456,IFERROR(INDEX(Base!$I:$I,MATCH(1,(Base!$C:$C=C3456)*(Base!$I:$I&lt;&gt;""),0)),0))</f>
        <v/>
      </c>
      <c r="L3456" s="2">
        <f>IF(AND(I3456="",K3456&gt;0),"SIM","NÃO")</f>
        <v/>
      </c>
      <c r="M3456" s="2">
        <f>IF(ISNUMBER(SEARCH("SEPARA",UPPER(C3456))),"NÃO","SIM")</f>
        <v/>
      </c>
      <c r="N3456" s="2">
        <f>IFERROR(H3456/K3456,0)</f>
        <v/>
      </c>
      <c r="O3456" s="2">
        <f>IF(M3456="NÃO","EXCLUÍDO",IF(N3456&lt;Premissas!$B$8,"&lt; 1,00",IF(N3456&lt;Premissas!$B$9,"1,00 – 1,19",IF(N3456&lt;Premissas!$B$10,"1,20 – 1,39",IF(N3456&lt;Premissas!$B$11,"1,40 – 1,59",IF(N3456&lt;Premissas!$B$12,"1,60 – 1,99","≥ 2,00"))))))</f>
        <v/>
      </c>
      <c r="P3456" s="5">
        <f>IF(OR(M3456="NÃO",N3456&lt;Premissas!$B$8),Premissas!$B$13,IF(N3456&lt;Premissas!$B$9,Premissas!$B$14,IF(N3456&lt;Premissas!$B$10,Premissas!$B$15,IF(N3456&lt;Premissas!$B$11,Premissas!$B$16,IF(N3456&lt;Premissas!$B$12,Premissas!$B$17,Premissas!$B$18)))))</f>
        <v/>
      </c>
      <c r="Q3456" s="5">
        <f>IFERROR(P3456/Premissas!$B$4,0)</f>
        <v/>
      </c>
    </row>
    <row r="3457">
      <c r="A3457" s="2" t="n">
        <v>8</v>
      </c>
      <c r="B3457" s="2" t="n">
        <v>1965</v>
      </c>
      <c r="C3457" s="2" t="inlineStr">
        <is>
          <t>SEPARACAO</t>
        </is>
      </c>
      <c r="D3457" s="2" t="inlineStr">
        <is>
          <t>6019358</t>
        </is>
      </c>
      <c r="E3457" s="2" t="inlineStr">
        <is>
          <t>Temitope Agbola</t>
        </is>
      </c>
      <c r="F3457" s="2" t="n">
        <v>7752</v>
      </c>
      <c r="G3457" s="2" t="n">
        <v>142.12</v>
      </c>
      <c r="H3457" s="2" t="n">
        <v>55</v>
      </c>
      <c r="I3457" s="2" t="n">
        <v/>
      </c>
      <c r="J3457" s="2" t="inlineStr">
        <is>
          <t>GPA</t>
        </is>
      </c>
      <c r="K3457" s="2">
        <f>IF(I3457&lt;&gt;"",I3457,IFERROR(INDEX(Base!$I:$I,MATCH(1,(Base!$C:$C=C3457)*(Base!$I:$I&lt;&gt;""),0)),0))</f>
        <v/>
      </c>
      <c r="L3457" s="2">
        <f>IF(AND(I3457="",K3457&gt;0),"SIM","NÃO")</f>
        <v/>
      </c>
      <c r="M3457" s="2">
        <f>IF(ISNUMBER(SEARCH("SEPARA",UPPER(C3457))),"NÃO","SIM")</f>
        <v/>
      </c>
      <c r="N3457" s="2">
        <f>IFERROR(H3457/K3457,0)</f>
        <v/>
      </c>
      <c r="O3457" s="2">
        <f>IF(M3457="NÃO","EXCLUÍDO",IF(N3457&lt;Premissas!$B$8,"&lt; 1,00",IF(N3457&lt;Premissas!$B$9,"1,00 – 1,19",IF(N3457&lt;Premissas!$B$10,"1,20 – 1,39",IF(N3457&lt;Premissas!$B$11,"1,40 – 1,59",IF(N3457&lt;Premissas!$B$12,"1,60 – 1,99","≥ 2,00"))))))</f>
        <v/>
      </c>
      <c r="P3457" s="5">
        <f>IF(OR(M3457="NÃO",N3457&lt;Premissas!$B$8),Premissas!$B$13,IF(N3457&lt;Premissas!$B$9,Premissas!$B$14,IF(N3457&lt;Premissas!$B$10,Premissas!$B$15,IF(N3457&lt;Premissas!$B$11,Premissas!$B$16,IF(N3457&lt;Premissas!$B$12,Premissas!$B$17,Premissas!$B$18)))))</f>
        <v/>
      </c>
      <c r="Q3457" s="5">
        <f>IFERROR(P3457/Premissas!$B$4,0)</f>
        <v/>
      </c>
    </row>
    <row r="3458">
      <c r="A3458" s="2" t="n">
        <v>8</v>
      </c>
      <c r="B3458" s="2" t="n">
        <v>1965</v>
      </c>
      <c r="C3458" s="2" t="inlineStr">
        <is>
          <t>SEPARACAO</t>
        </is>
      </c>
      <c r="D3458" s="2" t="inlineStr">
        <is>
          <t>6019382</t>
        </is>
      </c>
      <c r="E3458" s="2" t="inlineStr">
        <is>
          <t>Halifax Onyedikachi Ohalete</t>
        </is>
      </c>
      <c r="F3458" s="2" t="n">
        <v>2844</v>
      </c>
      <c r="G3458" s="2" t="n">
        <v>48.3</v>
      </c>
      <c r="H3458" s="2" t="n">
        <v>59</v>
      </c>
      <c r="I3458" s="2" t="n">
        <v/>
      </c>
      <c r="J3458" s="2" t="inlineStr">
        <is>
          <t>GPA</t>
        </is>
      </c>
      <c r="K3458" s="2">
        <f>IF(I3458&lt;&gt;"",I3458,IFERROR(INDEX(Base!$I:$I,MATCH(1,(Base!$C:$C=C3458)*(Base!$I:$I&lt;&gt;""),0)),0))</f>
        <v/>
      </c>
      <c r="L3458" s="2">
        <f>IF(AND(I3458="",K3458&gt;0),"SIM","NÃO")</f>
        <v/>
      </c>
      <c r="M3458" s="2">
        <f>IF(ISNUMBER(SEARCH("SEPARA",UPPER(C3458))),"NÃO","SIM")</f>
        <v/>
      </c>
      <c r="N3458" s="2">
        <f>IFERROR(H3458/K3458,0)</f>
        <v/>
      </c>
      <c r="O3458" s="2">
        <f>IF(M3458="NÃO","EXCLUÍDO",IF(N3458&lt;Premissas!$B$8,"&lt; 1,00",IF(N3458&lt;Premissas!$B$9,"1,00 – 1,19",IF(N3458&lt;Premissas!$B$10,"1,20 – 1,39",IF(N3458&lt;Premissas!$B$11,"1,40 – 1,59",IF(N3458&lt;Premissas!$B$12,"1,60 – 1,99","≥ 2,00"))))))</f>
        <v/>
      </c>
      <c r="P3458" s="5">
        <f>IF(OR(M3458="NÃO",N3458&lt;Premissas!$B$8),Premissas!$B$13,IF(N3458&lt;Premissas!$B$9,Premissas!$B$14,IF(N3458&lt;Premissas!$B$10,Premissas!$B$15,IF(N3458&lt;Premissas!$B$11,Premissas!$B$16,IF(N3458&lt;Premissas!$B$12,Premissas!$B$17,Premissas!$B$18)))))</f>
        <v/>
      </c>
      <c r="Q3458" s="5">
        <f>IFERROR(P3458/Premissas!$B$4,0)</f>
        <v/>
      </c>
    </row>
    <row r="3459">
      <c r="A3459" s="2" t="n">
        <v>8</v>
      </c>
      <c r="B3459" s="2" t="n">
        <v>1965</v>
      </c>
      <c r="C3459" s="2" t="inlineStr">
        <is>
          <t>SEPARACAO</t>
        </is>
      </c>
      <c r="D3459" s="2" t="inlineStr">
        <is>
          <t>6019609</t>
        </is>
      </c>
      <c r="E3459" s="2" t="inlineStr">
        <is>
          <t>Ijioma Ibemgbulam David</t>
        </is>
      </c>
      <c r="F3459" s="2" t="n">
        <v>3453</v>
      </c>
      <c r="G3459" s="2" t="n">
        <v>127.37</v>
      </c>
      <c r="H3459" s="2" t="n">
        <v>27</v>
      </c>
      <c r="I3459" s="2" t="n">
        <v/>
      </c>
      <c r="J3459" s="2" t="inlineStr">
        <is>
          <t>GPA</t>
        </is>
      </c>
      <c r="K3459" s="2">
        <f>IF(I3459&lt;&gt;"",I3459,IFERROR(INDEX(Base!$I:$I,MATCH(1,(Base!$C:$C=C3459)*(Base!$I:$I&lt;&gt;""),0)),0))</f>
        <v/>
      </c>
      <c r="L3459" s="2">
        <f>IF(AND(I3459="",K3459&gt;0),"SIM","NÃO")</f>
        <v/>
      </c>
      <c r="M3459" s="2">
        <f>IF(ISNUMBER(SEARCH("SEPARA",UPPER(C3459))),"NÃO","SIM")</f>
        <v/>
      </c>
      <c r="N3459" s="2">
        <f>IFERROR(H3459/K3459,0)</f>
        <v/>
      </c>
      <c r="O3459" s="2">
        <f>IF(M3459="NÃO","EXCLUÍDO",IF(N3459&lt;Premissas!$B$8,"&lt; 1,00",IF(N3459&lt;Premissas!$B$9,"1,00 – 1,19",IF(N3459&lt;Premissas!$B$10,"1,20 – 1,39",IF(N3459&lt;Premissas!$B$11,"1,40 – 1,59",IF(N3459&lt;Premissas!$B$12,"1,60 – 1,99","≥ 2,00"))))))</f>
        <v/>
      </c>
      <c r="P3459" s="5">
        <f>IF(OR(M3459="NÃO",N3459&lt;Premissas!$B$8),Premissas!$B$13,IF(N3459&lt;Premissas!$B$9,Premissas!$B$14,IF(N3459&lt;Premissas!$B$10,Premissas!$B$15,IF(N3459&lt;Premissas!$B$11,Premissas!$B$16,IF(N3459&lt;Premissas!$B$12,Premissas!$B$17,Premissas!$B$18)))))</f>
        <v/>
      </c>
      <c r="Q3459" s="5">
        <f>IFERROR(P3459/Premissas!$B$4,0)</f>
        <v/>
      </c>
    </row>
    <row r="3460">
      <c r="A3460" s="2" t="n">
        <v>8</v>
      </c>
      <c r="B3460" s="2" t="n">
        <v>1965</v>
      </c>
      <c r="C3460" s="2" t="inlineStr">
        <is>
          <t>SEPARACAO</t>
        </is>
      </c>
      <c r="D3460" s="2" t="inlineStr">
        <is>
          <t>6019820</t>
        </is>
      </c>
      <c r="E3460" s="2" t="inlineStr">
        <is>
          <t>Jude Nwabueze Eze</t>
        </is>
      </c>
      <c r="F3460" s="2" t="n">
        <v>4395</v>
      </c>
      <c r="G3460" s="2" t="n">
        <v>125.18</v>
      </c>
      <c r="H3460" s="2" t="n">
        <v>35</v>
      </c>
      <c r="I3460" s="2" t="n">
        <v/>
      </c>
      <c r="J3460" s="2" t="inlineStr">
        <is>
          <t>GPA</t>
        </is>
      </c>
      <c r="K3460" s="2">
        <f>IF(I3460&lt;&gt;"",I3460,IFERROR(INDEX(Base!$I:$I,MATCH(1,(Base!$C:$C=C3460)*(Base!$I:$I&lt;&gt;""),0)),0))</f>
        <v/>
      </c>
      <c r="L3460" s="2">
        <f>IF(AND(I3460="",K3460&gt;0),"SIM","NÃO")</f>
        <v/>
      </c>
      <c r="M3460" s="2">
        <f>IF(ISNUMBER(SEARCH("SEPARA",UPPER(C3460))),"NÃO","SIM")</f>
        <v/>
      </c>
      <c r="N3460" s="2">
        <f>IFERROR(H3460/K3460,0)</f>
        <v/>
      </c>
      <c r="O3460" s="2">
        <f>IF(M3460="NÃO","EXCLUÍDO",IF(N3460&lt;Premissas!$B$8,"&lt; 1,00",IF(N3460&lt;Premissas!$B$9,"1,00 – 1,19",IF(N3460&lt;Premissas!$B$10,"1,20 – 1,39",IF(N3460&lt;Premissas!$B$11,"1,40 – 1,59",IF(N3460&lt;Premissas!$B$12,"1,60 – 1,99","≥ 2,00"))))))</f>
        <v/>
      </c>
      <c r="P3460" s="5">
        <f>IF(OR(M3460="NÃO",N3460&lt;Premissas!$B$8),Premissas!$B$13,IF(N3460&lt;Premissas!$B$9,Premissas!$B$14,IF(N3460&lt;Premissas!$B$10,Premissas!$B$15,IF(N3460&lt;Premissas!$B$11,Premissas!$B$16,IF(N3460&lt;Premissas!$B$12,Premissas!$B$17,Premissas!$B$18)))))</f>
        <v/>
      </c>
      <c r="Q3460" s="5">
        <f>IFERROR(P3460/Premissas!$B$4,0)</f>
        <v/>
      </c>
    </row>
    <row r="3461">
      <c r="A3461" s="2" t="n">
        <v>8</v>
      </c>
      <c r="B3461" s="2" t="n">
        <v>1965</v>
      </c>
      <c r="C3461" s="2" t="inlineStr">
        <is>
          <t>SEPARACAO</t>
        </is>
      </c>
      <c r="D3461" s="2" t="inlineStr">
        <is>
          <t>6020690</t>
        </is>
      </c>
      <c r="E3461" s="2" t="inlineStr">
        <is>
          <t>Donatus Izuchukwu Obi</t>
        </is>
      </c>
      <c r="F3461" s="2" t="n">
        <v>3037</v>
      </c>
      <c r="G3461" s="2" t="n">
        <v>93.09</v>
      </c>
      <c r="H3461" s="2" t="n">
        <v>33</v>
      </c>
      <c r="I3461" s="2" t="n">
        <v/>
      </c>
      <c r="J3461" s="2" t="inlineStr">
        <is>
          <t>GPA</t>
        </is>
      </c>
      <c r="K3461" s="2">
        <f>IF(I3461&lt;&gt;"",I3461,IFERROR(INDEX(Base!$I:$I,MATCH(1,(Base!$C:$C=C3461)*(Base!$I:$I&lt;&gt;""),0)),0))</f>
        <v/>
      </c>
      <c r="L3461" s="2">
        <f>IF(AND(I3461="",K3461&gt;0),"SIM","NÃO")</f>
        <v/>
      </c>
      <c r="M3461" s="2">
        <f>IF(ISNUMBER(SEARCH("SEPARA",UPPER(C3461))),"NÃO","SIM")</f>
        <v/>
      </c>
      <c r="N3461" s="2">
        <f>IFERROR(H3461/K3461,0)</f>
        <v/>
      </c>
      <c r="O3461" s="2">
        <f>IF(M3461="NÃO","EXCLUÍDO",IF(N3461&lt;Premissas!$B$8,"&lt; 1,00",IF(N3461&lt;Premissas!$B$9,"1,00 – 1,19",IF(N3461&lt;Premissas!$B$10,"1,20 – 1,39",IF(N3461&lt;Premissas!$B$11,"1,40 – 1,59",IF(N3461&lt;Premissas!$B$12,"1,60 – 1,99","≥ 2,00"))))))</f>
        <v/>
      </c>
      <c r="P3461" s="5">
        <f>IF(OR(M3461="NÃO",N3461&lt;Premissas!$B$8),Premissas!$B$13,IF(N3461&lt;Premissas!$B$9,Premissas!$B$14,IF(N3461&lt;Premissas!$B$10,Premissas!$B$15,IF(N3461&lt;Premissas!$B$11,Premissas!$B$16,IF(N3461&lt;Premissas!$B$12,Premissas!$B$17,Premissas!$B$18)))))</f>
        <v/>
      </c>
      <c r="Q3461" s="5">
        <f>IFERROR(P3461/Premissas!$B$4,0)</f>
        <v/>
      </c>
    </row>
    <row r="3462">
      <c r="A3462" s="2" t="n">
        <v>8</v>
      </c>
      <c r="B3462" s="2" t="n">
        <v>1965</v>
      </c>
      <c r="C3462" s="2" t="inlineStr">
        <is>
          <t>SEPARACAO</t>
        </is>
      </c>
      <c r="D3462" s="2" t="inlineStr">
        <is>
          <t>6021174</t>
        </is>
      </c>
      <c r="E3462" s="2" t="inlineStr">
        <is>
          <t>Kevin Chukwudi Anene</t>
        </is>
      </c>
      <c r="F3462" s="2" t="n">
        <v>978</v>
      </c>
      <c r="G3462" s="2" t="n">
        <v>58.42</v>
      </c>
      <c r="H3462" s="2" t="n">
        <v>17</v>
      </c>
      <c r="I3462" s="2" t="n">
        <v/>
      </c>
      <c r="J3462" s="2" t="inlineStr">
        <is>
          <t>GPA</t>
        </is>
      </c>
      <c r="K3462" s="2">
        <f>IF(I3462&lt;&gt;"",I3462,IFERROR(INDEX(Base!$I:$I,MATCH(1,(Base!$C:$C=C3462)*(Base!$I:$I&lt;&gt;""),0)),0))</f>
        <v/>
      </c>
      <c r="L3462" s="2">
        <f>IF(AND(I3462="",K3462&gt;0),"SIM","NÃO")</f>
        <v/>
      </c>
      <c r="M3462" s="2">
        <f>IF(ISNUMBER(SEARCH("SEPARA",UPPER(C3462))),"NÃO","SIM")</f>
        <v/>
      </c>
      <c r="N3462" s="2">
        <f>IFERROR(H3462/K3462,0)</f>
        <v/>
      </c>
      <c r="O3462" s="2">
        <f>IF(M3462="NÃO","EXCLUÍDO",IF(N3462&lt;Premissas!$B$8,"&lt; 1,00",IF(N3462&lt;Premissas!$B$9,"1,00 – 1,19",IF(N3462&lt;Premissas!$B$10,"1,20 – 1,39",IF(N3462&lt;Premissas!$B$11,"1,40 – 1,59",IF(N3462&lt;Premissas!$B$12,"1,60 – 1,99","≥ 2,00"))))))</f>
        <v/>
      </c>
      <c r="P3462" s="5">
        <f>IF(OR(M3462="NÃO",N3462&lt;Premissas!$B$8),Premissas!$B$13,IF(N3462&lt;Premissas!$B$9,Premissas!$B$14,IF(N3462&lt;Premissas!$B$10,Premissas!$B$15,IF(N3462&lt;Premissas!$B$11,Premissas!$B$16,IF(N3462&lt;Premissas!$B$12,Premissas!$B$17,Premissas!$B$18)))))</f>
        <v/>
      </c>
      <c r="Q3462" s="5">
        <f>IFERROR(P3462/Premissas!$B$4,0)</f>
        <v/>
      </c>
    </row>
    <row r="3463">
      <c r="A3463" s="2" t="n">
        <v>8</v>
      </c>
      <c r="B3463" s="2" t="n">
        <v>1965</v>
      </c>
      <c r="C3463" s="2" t="inlineStr">
        <is>
          <t>SEPARACAO</t>
        </is>
      </c>
      <c r="D3463" s="2" t="inlineStr">
        <is>
          <t>6022383</t>
        </is>
      </c>
      <c r="E3463" s="2" t="inlineStr">
        <is>
          <t>Chinedu George Anioke</t>
        </is>
      </c>
      <c r="F3463" s="2" t="n">
        <v>4125</v>
      </c>
      <c r="G3463" s="2" t="n">
        <v>95.25</v>
      </c>
      <c r="H3463" s="2" t="n">
        <v>43</v>
      </c>
      <c r="I3463" s="2" t="n">
        <v/>
      </c>
      <c r="J3463" s="2" t="inlineStr">
        <is>
          <t>GPA</t>
        </is>
      </c>
      <c r="K3463" s="2">
        <f>IF(I3463&lt;&gt;"",I3463,IFERROR(INDEX(Base!$I:$I,MATCH(1,(Base!$C:$C=C3463)*(Base!$I:$I&lt;&gt;""),0)),0))</f>
        <v/>
      </c>
      <c r="L3463" s="2">
        <f>IF(AND(I3463="",K3463&gt;0),"SIM","NÃO")</f>
        <v/>
      </c>
      <c r="M3463" s="2">
        <f>IF(ISNUMBER(SEARCH("SEPARA",UPPER(C3463))),"NÃO","SIM")</f>
        <v/>
      </c>
      <c r="N3463" s="2">
        <f>IFERROR(H3463/K3463,0)</f>
        <v/>
      </c>
      <c r="O3463" s="2">
        <f>IF(M3463="NÃO","EXCLUÍDO",IF(N3463&lt;Premissas!$B$8,"&lt; 1,00",IF(N3463&lt;Premissas!$B$9,"1,00 – 1,19",IF(N3463&lt;Premissas!$B$10,"1,20 – 1,39",IF(N3463&lt;Premissas!$B$11,"1,40 – 1,59",IF(N3463&lt;Premissas!$B$12,"1,60 – 1,99","≥ 2,00"))))))</f>
        <v/>
      </c>
      <c r="P3463" s="5">
        <f>IF(OR(M3463="NÃO",N3463&lt;Premissas!$B$8),Premissas!$B$13,IF(N3463&lt;Premissas!$B$9,Premissas!$B$14,IF(N3463&lt;Premissas!$B$10,Premissas!$B$15,IF(N3463&lt;Premissas!$B$11,Premissas!$B$16,IF(N3463&lt;Premissas!$B$12,Premissas!$B$17,Premissas!$B$18)))))</f>
        <v/>
      </c>
      <c r="Q3463" s="5">
        <f>IFERROR(P3463/Premissas!$B$4,0)</f>
        <v/>
      </c>
    </row>
    <row r="3464">
      <c r="A3464" s="2" t="n">
        <v>8</v>
      </c>
      <c r="B3464" s="2" t="n">
        <v>1965</v>
      </c>
      <c r="C3464" s="2" t="inlineStr">
        <is>
          <t>SEPARACAO</t>
        </is>
      </c>
      <c r="D3464" s="2" t="inlineStr">
        <is>
          <t>6024572</t>
        </is>
      </c>
      <c r="E3464" s="2" t="inlineStr">
        <is>
          <t>Johnson Ogbonna David</t>
        </is>
      </c>
      <c r="F3464" s="2" t="n">
        <v>3132</v>
      </c>
      <c r="G3464" s="2" t="n">
        <v>73.39</v>
      </c>
      <c r="H3464" s="2" t="n">
        <v>43</v>
      </c>
      <c r="I3464" s="2" t="n">
        <v/>
      </c>
      <c r="J3464" s="2" t="inlineStr">
        <is>
          <t>GPA</t>
        </is>
      </c>
      <c r="K3464" s="2">
        <f>IF(I3464&lt;&gt;"",I3464,IFERROR(INDEX(Base!$I:$I,MATCH(1,(Base!$C:$C=C3464)*(Base!$I:$I&lt;&gt;""),0)),0))</f>
        <v/>
      </c>
      <c r="L3464" s="2">
        <f>IF(AND(I3464="",K3464&gt;0),"SIM","NÃO")</f>
        <v/>
      </c>
      <c r="M3464" s="2">
        <f>IF(ISNUMBER(SEARCH("SEPARA",UPPER(C3464))),"NÃO","SIM")</f>
        <v/>
      </c>
      <c r="N3464" s="2">
        <f>IFERROR(H3464/K3464,0)</f>
        <v/>
      </c>
      <c r="O3464" s="2">
        <f>IF(M3464="NÃO","EXCLUÍDO",IF(N3464&lt;Premissas!$B$8,"&lt; 1,00",IF(N3464&lt;Premissas!$B$9,"1,00 – 1,19",IF(N3464&lt;Premissas!$B$10,"1,20 – 1,39",IF(N3464&lt;Premissas!$B$11,"1,40 – 1,59",IF(N3464&lt;Premissas!$B$12,"1,60 – 1,99","≥ 2,00"))))))</f>
        <v/>
      </c>
      <c r="P3464" s="5">
        <f>IF(OR(M3464="NÃO",N3464&lt;Premissas!$B$8),Premissas!$B$13,IF(N3464&lt;Premissas!$B$9,Premissas!$B$14,IF(N3464&lt;Premissas!$B$10,Premissas!$B$15,IF(N3464&lt;Premissas!$B$11,Premissas!$B$16,IF(N3464&lt;Premissas!$B$12,Premissas!$B$17,Premissas!$B$18)))))</f>
        <v/>
      </c>
      <c r="Q3464" s="5">
        <f>IFERROR(P3464/Premissas!$B$4,0)</f>
        <v/>
      </c>
    </row>
    <row r="3465">
      <c r="A3465" s="2" t="n">
        <v>8</v>
      </c>
      <c r="B3465" s="2" t="n">
        <v>1965</v>
      </c>
      <c r="C3465" s="2" t="inlineStr">
        <is>
          <t>SEPARACAO</t>
        </is>
      </c>
      <c r="D3465" s="2" t="inlineStr">
        <is>
          <t>6025439</t>
        </is>
      </c>
      <c r="E3465" s="2" t="inlineStr">
        <is>
          <t>Anderson Ferreira Da Silva</t>
        </is>
      </c>
      <c r="F3465" s="2" t="n">
        <v>3812</v>
      </c>
      <c r="G3465" s="2" t="n">
        <v>68.34</v>
      </c>
      <c r="H3465" s="2" t="n">
        <v>56</v>
      </c>
      <c r="I3465" s="2" t="n">
        <v/>
      </c>
      <c r="J3465" s="2" t="inlineStr">
        <is>
          <t>GPA</t>
        </is>
      </c>
      <c r="K3465" s="2">
        <f>IF(I3465&lt;&gt;"",I3465,IFERROR(INDEX(Base!$I:$I,MATCH(1,(Base!$C:$C=C3465)*(Base!$I:$I&lt;&gt;""),0)),0))</f>
        <v/>
      </c>
      <c r="L3465" s="2">
        <f>IF(AND(I3465="",K3465&gt;0),"SIM","NÃO")</f>
        <v/>
      </c>
      <c r="M3465" s="2">
        <f>IF(ISNUMBER(SEARCH("SEPARA",UPPER(C3465))),"NÃO","SIM")</f>
        <v/>
      </c>
      <c r="N3465" s="2">
        <f>IFERROR(H3465/K3465,0)</f>
        <v/>
      </c>
      <c r="O3465" s="2">
        <f>IF(M3465="NÃO","EXCLUÍDO",IF(N3465&lt;Premissas!$B$8,"&lt; 1,00",IF(N3465&lt;Premissas!$B$9,"1,00 – 1,19",IF(N3465&lt;Premissas!$B$10,"1,20 – 1,39",IF(N3465&lt;Premissas!$B$11,"1,40 – 1,59",IF(N3465&lt;Premissas!$B$12,"1,60 – 1,99","≥ 2,00"))))))</f>
        <v/>
      </c>
      <c r="P3465" s="5">
        <f>IF(OR(M3465="NÃO",N3465&lt;Premissas!$B$8),Premissas!$B$13,IF(N3465&lt;Premissas!$B$9,Premissas!$B$14,IF(N3465&lt;Premissas!$B$10,Premissas!$B$15,IF(N3465&lt;Premissas!$B$11,Premissas!$B$16,IF(N3465&lt;Premissas!$B$12,Premissas!$B$17,Premissas!$B$18)))))</f>
        <v/>
      </c>
      <c r="Q3465" s="5">
        <f>IFERROR(P3465/Premissas!$B$4,0)</f>
        <v/>
      </c>
    </row>
    <row r="3466">
      <c r="A3466" s="2" t="n">
        <v>8</v>
      </c>
      <c r="B3466" s="2" t="n">
        <v>1965</v>
      </c>
      <c r="C3466" s="2" t="inlineStr">
        <is>
          <t>SEPARACAO</t>
        </is>
      </c>
      <c r="D3466" s="2" t="inlineStr">
        <is>
          <t>6025927</t>
        </is>
      </c>
      <c r="E3466" s="2" t="inlineStr">
        <is>
          <t>Chinedu Blessing Onwuasoanya</t>
        </is>
      </c>
      <c r="F3466" s="2" t="n">
        <v>2731</v>
      </c>
      <c r="G3466" s="2" t="n">
        <v>66.56</v>
      </c>
      <c r="H3466" s="2" t="n">
        <v>41</v>
      </c>
      <c r="I3466" s="2" t="n">
        <v/>
      </c>
      <c r="J3466" s="2" t="inlineStr">
        <is>
          <t>GPA</t>
        </is>
      </c>
      <c r="K3466" s="2">
        <f>IF(I3466&lt;&gt;"",I3466,IFERROR(INDEX(Base!$I:$I,MATCH(1,(Base!$C:$C=C3466)*(Base!$I:$I&lt;&gt;""),0)),0))</f>
        <v/>
      </c>
      <c r="L3466" s="2">
        <f>IF(AND(I3466="",K3466&gt;0),"SIM","NÃO")</f>
        <v/>
      </c>
      <c r="M3466" s="2">
        <f>IF(ISNUMBER(SEARCH("SEPARA",UPPER(C3466))),"NÃO","SIM")</f>
        <v/>
      </c>
      <c r="N3466" s="2">
        <f>IFERROR(H3466/K3466,0)</f>
        <v/>
      </c>
      <c r="O3466" s="2">
        <f>IF(M3466="NÃO","EXCLUÍDO",IF(N3466&lt;Premissas!$B$8,"&lt; 1,00",IF(N3466&lt;Premissas!$B$9,"1,00 – 1,19",IF(N3466&lt;Premissas!$B$10,"1,20 – 1,39",IF(N3466&lt;Premissas!$B$11,"1,40 – 1,59",IF(N3466&lt;Premissas!$B$12,"1,60 – 1,99","≥ 2,00"))))))</f>
        <v/>
      </c>
      <c r="P3466" s="5">
        <f>IF(OR(M3466="NÃO",N3466&lt;Premissas!$B$8),Premissas!$B$13,IF(N3466&lt;Premissas!$B$9,Premissas!$B$14,IF(N3466&lt;Premissas!$B$10,Premissas!$B$15,IF(N3466&lt;Premissas!$B$11,Premissas!$B$16,IF(N3466&lt;Premissas!$B$12,Premissas!$B$17,Premissas!$B$18)))))</f>
        <v/>
      </c>
      <c r="Q3466" s="5">
        <f>IFERROR(P3466/Premissas!$B$4,0)</f>
        <v/>
      </c>
    </row>
    <row r="3467">
      <c r="A3467" s="2" t="n">
        <v>8</v>
      </c>
      <c r="B3467" s="2" t="n">
        <v>1965</v>
      </c>
      <c r="C3467" s="2" t="inlineStr">
        <is>
          <t>SEPARACAO</t>
        </is>
      </c>
      <c r="D3467" s="2" t="inlineStr">
        <is>
          <t>6025935</t>
        </is>
      </c>
      <c r="E3467" s="2" t="inlineStr">
        <is>
          <t>Livinus Okwudili Obikwelu</t>
        </is>
      </c>
      <c r="F3467" s="2" t="n">
        <v>1950</v>
      </c>
      <c r="G3467" s="2" t="n">
        <v>64.31999999999999</v>
      </c>
      <c r="H3467" s="2" t="n">
        <v>30</v>
      </c>
      <c r="I3467" s="2" t="n">
        <v/>
      </c>
      <c r="J3467" s="2" t="inlineStr">
        <is>
          <t>GPA</t>
        </is>
      </c>
      <c r="K3467" s="2">
        <f>IF(I3467&lt;&gt;"",I3467,IFERROR(INDEX(Base!$I:$I,MATCH(1,(Base!$C:$C=C3467)*(Base!$I:$I&lt;&gt;""),0)),0))</f>
        <v/>
      </c>
      <c r="L3467" s="2">
        <f>IF(AND(I3467="",K3467&gt;0),"SIM","NÃO")</f>
        <v/>
      </c>
      <c r="M3467" s="2">
        <f>IF(ISNUMBER(SEARCH("SEPARA",UPPER(C3467))),"NÃO","SIM")</f>
        <v/>
      </c>
      <c r="N3467" s="2">
        <f>IFERROR(H3467/K3467,0)</f>
        <v/>
      </c>
      <c r="O3467" s="2">
        <f>IF(M3467="NÃO","EXCLUÍDO",IF(N3467&lt;Premissas!$B$8,"&lt; 1,00",IF(N3467&lt;Premissas!$B$9,"1,00 – 1,19",IF(N3467&lt;Premissas!$B$10,"1,20 – 1,39",IF(N3467&lt;Premissas!$B$11,"1,40 – 1,59",IF(N3467&lt;Premissas!$B$12,"1,60 – 1,99","≥ 2,00"))))))</f>
        <v/>
      </c>
      <c r="P3467" s="5">
        <f>IF(OR(M3467="NÃO",N3467&lt;Premissas!$B$8),Premissas!$B$13,IF(N3467&lt;Premissas!$B$9,Premissas!$B$14,IF(N3467&lt;Premissas!$B$10,Premissas!$B$15,IF(N3467&lt;Premissas!$B$11,Premissas!$B$16,IF(N3467&lt;Premissas!$B$12,Premissas!$B$17,Premissas!$B$18)))))</f>
        <v/>
      </c>
      <c r="Q3467" s="5">
        <f>IFERROR(P3467/Premissas!$B$4,0)</f>
        <v/>
      </c>
    </row>
    <row r="3468">
      <c r="A3468" s="2" t="n">
        <v>8</v>
      </c>
      <c r="B3468" s="2" t="n">
        <v>1965</v>
      </c>
      <c r="C3468" s="2" t="inlineStr">
        <is>
          <t>SEPARACAO</t>
        </is>
      </c>
      <c r="D3468" s="2" t="inlineStr">
        <is>
          <t>6026770</t>
        </is>
      </c>
      <c r="E3468" s="2" t="inlineStr">
        <is>
          <t>Luiz Guilherme Rosa Do Nascimento</t>
        </is>
      </c>
      <c r="F3468" s="2" t="n">
        <v>29</v>
      </c>
      <c r="G3468" s="2" t="n">
        <v>1.34</v>
      </c>
      <c r="H3468" s="2" t="n">
        <v>22</v>
      </c>
      <c r="I3468" s="2" t="n">
        <v/>
      </c>
      <c r="J3468" s="2" t="inlineStr">
        <is>
          <t>GPA</t>
        </is>
      </c>
      <c r="K3468" s="2">
        <f>IF(I3468&lt;&gt;"",I3468,IFERROR(INDEX(Base!$I:$I,MATCH(1,(Base!$C:$C=C3468)*(Base!$I:$I&lt;&gt;""),0)),0))</f>
        <v/>
      </c>
      <c r="L3468" s="2">
        <f>IF(AND(I3468="",K3468&gt;0),"SIM","NÃO")</f>
        <v/>
      </c>
      <c r="M3468" s="2">
        <f>IF(ISNUMBER(SEARCH("SEPARA",UPPER(C3468))),"NÃO","SIM")</f>
        <v/>
      </c>
      <c r="N3468" s="2">
        <f>IFERROR(H3468/K3468,0)</f>
        <v/>
      </c>
      <c r="O3468" s="2">
        <f>IF(M3468="NÃO","EXCLUÍDO",IF(N3468&lt;Premissas!$B$8,"&lt; 1,00",IF(N3468&lt;Premissas!$B$9,"1,00 – 1,19",IF(N3468&lt;Premissas!$B$10,"1,20 – 1,39",IF(N3468&lt;Premissas!$B$11,"1,40 – 1,59",IF(N3468&lt;Premissas!$B$12,"1,60 – 1,99","≥ 2,00"))))))</f>
        <v/>
      </c>
      <c r="P3468" s="5">
        <f>IF(OR(M3468="NÃO",N3468&lt;Premissas!$B$8),Premissas!$B$13,IF(N3468&lt;Premissas!$B$9,Premissas!$B$14,IF(N3468&lt;Premissas!$B$10,Premissas!$B$15,IF(N3468&lt;Premissas!$B$11,Premissas!$B$16,IF(N3468&lt;Premissas!$B$12,Premissas!$B$17,Premissas!$B$18)))))</f>
        <v/>
      </c>
      <c r="Q3468" s="5">
        <f>IFERROR(P3468/Premissas!$B$4,0)</f>
        <v/>
      </c>
    </row>
    <row r="3469">
      <c r="A3469" s="2" t="n">
        <v>8</v>
      </c>
      <c r="B3469" s="2" t="n">
        <v>1965</v>
      </c>
      <c r="C3469" s="2" t="inlineStr">
        <is>
          <t>SEPARACAO</t>
        </is>
      </c>
      <c r="D3469" s="2" t="inlineStr">
        <is>
          <t>6026923</t>
        </is>
      </c>
      <c r="E3469" s="2" t="inlineStr">
        <is>
          <t>Philip Emeka Nwonyibo</t>
        </is>
      </c>
      <c r="F3469" s="2" t="n">
        <v>4732</v>
      </c>
      <c r="G3469" s="2" t="n">
        <v>78.64</v>
      </c>
      <c r="H3469" s="2" t="n">
        <v>60</v>
      </c>
      <c r="I3469" s="2" t="n">
        <v/>
      </c>
      <c r="J3469" s="2" t="inlineStr">
        <is>
          <t>GPA</t>
        </is>
      </c>
      <c r="K3469" s="2">
        <f>IF(I3469&lt;&gt;"",I3469,IFERROR(INDEX(Base!$I:$I,MATCH(1,(Base!$C:$C=C3469)*(Base!$I:$I&lt;&gt;""),0)),0))</f>
        <v/>
      </c>
      <c r="L3469" s="2">
        <f>IF(AND(I3469="",K3469&gt;0),"SIM","NÃO")</f>
        <v/>
      </c>
      <c r="M3469" s="2">
        <f>IF(ISNUMBER(SEARCH("SEPARA",UPPER(C3469))),"NÃO","SIM")</f>
        <v/>
      </c>
      <c r="N3469" s="2">
        <f>IFERROR(H3469/K3469,0)</f>
        <v/>
      </c>
      <c r="O3469" s="2">
        <f>IF(M3469="NÃO","EXCLUÍDO",IF(N3469&lt;Premissas!$B$8,"&lt; 1,00",IF(N3469&lt;Premissas!$B$9,"1,00 – 1,19",IF(N3469&lt;Premissas!$B$10,"1,20 – 1,39",IF(N3469&lt;Premissas!$B$11,"1,40 – 1,59",IF(N3469&lt;Premissas!$B$12,"1,60 – 1,99","≥ 2,00"))))))</f>
        <v/>
      </c>
      <c r="P3469" s="5">
        <f>IF(OR(M3469="NÃO",N3469&lt;Premissas!$B$8),Premissas!$B$13,IF(N3469&lt;Premissas!$B$9,Premissas!$B$14,IF(N3469&lt;Premissas!$B$10,Premissas!$B$15,IF(N3469&lt;Premissas!$B$11,Premissas!$B$16,IF(N3469&lt;Premissas!$B$12,Premissas!$B$17,Premissas!$B$18)))))</f>
        <v/>
      </c>
      <c r="Q3469" s="5">
        <f>IFERROR(P3469/Premissas!$B$4,0)</f>
        <v/>
      </c>
    </row>
    <row r="3470">
      <c r="A3470" s="2" t="n">
        <v>8</v>
      </c>
      <c r="B3470" s="2" t="n">
        <v>1965</v>
      </c>
      <c r="C3470" s="2" t="inlineStr">
        <is>
          <t>SEPARACAO</t>
        </is>
      </c>
      <c r="D3470" s="2" t="inlineStr">
        <is>
          <t>6026958</t>
        </is>
      </c>
      <c r="E3470" s="2" t="inlineStr">
        <is>
          <t>Douglas Cardoso Moraes</t>
        </is>
      </c>
      <c r="F3470" s="2" t="n">
        <v>2454</v>
      </c>
      <c r="G3470" s="2" t="n">
        <v>32.98</v>
      </c>
      <c r="H3470" s="2" t="n">
        <v>74</v>
      </c>
      <c r="I3470" s="2" t="n">
        <v/>
      </c>
      <c r="J3470" s="2" t="inlineStr">
        <is>
          <t>GPA</t>
        </is>
      </c>
      <c r="K3470" s="2">
        <f>IF(I3470&lt;&gt;"",I3470,IFERROR(INDEX(Base!$I:$I,MATCH(1,(Base!$C:$C=C3470)*(Base!$I:$I&lt;&gt;""),0)),0))</f>
        <v/>
      </c>
      <c r="L3470" s="2">
        <f>IF(AND(I3470="",K3470&gt;0),"SIM","NÃO")</f>
        <v/>
      </c>
      <c r="M3470" s="2">
        <f>IF(ISNUMBER(SEARCH("SEPARA",UPPER(C3470))),"NÃO","SIM")</f>
        <v/>
      </c>
      <c r="N3470" s="2">
        <f>IFERROR(H3470/K3470,0)</f>
        <v/>
      </c>
      <c r="O3470" s="2">
        <f>IF(M3470="NÃO","EXCLUÍDO",IF(N3470&lt;Premissas!$B$8,"&lt; 1,00",IF(N3470&lt;Premissas!$B$9,"1,00 – 1,19",IF(N3470&lt;Premissas!$B$10,"1,20 – 1,39",IF(N3470&lt;Premissas!$B$11,"1,40 – 1,59",IF(N3470&lt;Premissas!$B$12,"1,60 – 1,99","≥ 2,00"))))))</f>
        <v/>
      </c>
      <c r="P3470" s="5">
        <f>IF(OR(M3470="NÃO",N3470&lt;Premissas!$B$8),Premissas!$B$13,IF(N3470&lt;Premissas!$B$9,Premissas!$B$14,IF(N3470&lt;Premissas!$B$10,Premissas!$B$15,IF(N3470&lt;Premissas!$B$11,Premissas!$B$16,IF(N3470&lt;Premissas!$B$12,Premissas!$B$17,Premissas!$B$18)))))</f>
        <v/>
      </c>
      <c r="Q3470" s="5">
        <f>IFERROR(P3470/Premissas!$B$4,0)</f>
        <v/>
      </c>
    </row>
    <row r="3471">
      <c r="A3471" s="2" t="n">
        <v>8</v>
      </c>
      <c r="B3471" s="2" t="n">
        <v>1965</v>
      </c>
      <c r="C3471" s="2" t="inlineStr">
        <is>
          <t>SEPARACAO</t>
        </is>
      </c>
      <c r="D3471" s="2" t="inlineStr">
        <is>
          <t>6026982</t>
        </is>
      </c>
      <c r="E3471" s="2" t="inlineStr">
        <is>
          <t>Rafaela Rocha Do Nascimento</t>
        </is>
      </c>
      <c r="F3471" s="2" t="n">
        <v>1441</v>
      </c>
      <c r="G3471" s="2" t="n">
        <v>54.48</v>
      </c>
      <c r="H3471" s="2" t="n">
        <v>26</v>
      </c>
      <c r="I3471" s="2" t="n">
        <v/>
      </c>
      <c r="J3471" s="2" t="inlineStr">
        <is>
          <t>GPA</t>
        </is>
      </c>
      <c r="K3471" s="2">
        <f>IF(I3471&lt;&gt;"",I3471,IFERROR(INDEX(Base!$I:$I,MATCH(1,(Base!$C:$C=C3471)*(Base!$I:$I&lt;&gt;""),0)),0))</f>
        <v/>
      </c>
      <c r="L3471" s="2">
        <f>IF(AND(I3471="",K3471&gt;0),"SIM","NÃO")</f>
        <v/>
      </c>
      <c r="M3471" s="2">
        <f>IF(ISNUMBER(SEARCH("SEPARA",UPPER(C3471))),"NÃO","SIM")</f>
        <v/>
      </c>
      <c r="N3471" s="2">
        <f>IFERROR(H3471/K3471,0)</f>
        <v/>
      </c>
      <c r="O3471" s="2">
        <f>IF(M3471="NÃO","EXCLUÍDO",IF(N3471&lt;Premissas!$B$8,"&lt; 1,00",IF(N3471&lt;Premissas!$B$9,"1,00 – 1,19",IF(N3471&lt;Premissas!$B$10,"1,20 – 1,39",IF(N3471&lt;Premissas!$B$11,"1,40 – 1,59",IF(N3471&lt;Premissas!$B$12,"1,60 – 1,99","≥ 2,00"))))))</f>
        <v/>
      </c>
      <c r="P3471" s="5">
        <f>IF(OR(M3471="NÃO",N3471&lt;Premissas!$B$8),Premissas!$B$13,IF(N3471&lt;Premissas!$B$9,Premissas!$B$14,IF(N3471&lt;Premissas!$B$10,Premissas!$B$15,IF(N3471&lt;Premissas!$B$11,Premissas!$B$16,IF(N3471&lt;Premissas!$B$12,Premissas!$B$17,Premissas!$B$18)))))</f>
        <v/>
      </c>
      <c r="Q3471" s="5">
        <f>IFERROR(P3471/Premissas!$B$4,0)</f>
        <v/>
      </c>
    </row>
    <row r="3472">
      <c r="A3472" s="2" t="n">
        <v>8</v>
      </c>
      <c r="B3472" s="2" t="n">
        <v>1965</v>
      </c>
      <c r="C3472" s="2" t="inlineStr">
        <is>
          <t>SEPARACAO</t>
        </is>
      </c>
      <c r="D3472" s="2" t="inlineStr">
        <is>
          <t>6027040</t>
        </is>
      </c>
      <c r="E3472" s="2" t="inlineStr">
        <is>
          <t>Diego Dos Santos Candido</t>
        </is>
      </c>
      <c r="F3472" s="2" t="n">
        <v>202</v>
      </c>
      <c r="G3472" s="2" t="n">
        <v>7.82</v>
      </c>
      <c r="H3472" s="2" t="n">
        <v>26</v>
      </c>
      <c r="I3472" s="2" t="n">
        <v/>
      </c>
      <c r="J3472" s="2" t="inlineStr">
        <is>
          <t>GPA</t>
        </is>
      </c>
      <c r="K3472" s="2">
        <f>IF(I3472&lt;&gt;"",I3472,IFERROR(INDEX(Base!$I:$I,MATCH(1,(Base!$C:$C=C3472)*(Base!$I:$I&lt;&gt;""),0)),0))</f>
        <v/>
      </c>
      <c r="L3472" s="2">
        <f>IF(AND(I3472="",K3472&gt;0),"SIM","NÃO")</f>
        <v/>
      </c>
      <c r="M3472" s="2">
        <f>IF(ISNUMBER(SEARCH("SEPARA",UPPER(C3472))),"NÃO","SIM")</f>
        <v/>
      </c>
      <c r="N3472" s="2">
        <f>IFERROR(H3472/K3472,0)</f>
        <v/>
      </c>
      <c r="O3472" s="2">
        <f>IF(M3472="NÃO","EXCLUÍDO",IF(N3472&lt;Premissas!$B$8,"&lt; 1,00",IF(N3472&lt;Premissas!$B$9,"1,00 – 1,19",IF(N3472&lt;Premissas!$B$10,"1,20 – 1,39",IF(N3472&lt;Premissas!$B$11,"1,40 – 1,59",IF(N3472&lt;Premissas!$B$12,"1,60 – 1,99","≥ 2,00"))))))</f>
        <v/>
      </c>
      <c r="P3472" s="5">
        <f>IF(OR(M3472="NÃO",N3472&lt;Premissas!$B$8),Premissas!$B$13,IF(N3472&lt;Premissas!$B$9,Premissas!$B$14,IF(N3472&lt;Premissas!$B$10,Premissas!$B$15,IF(N3472&lt;Premissas!$B$11,Premissas!$B$16,IF(N3472&lt;Premissas!$B$12,Premissas!$B$17,Premissas!$B$18)))))</f>
        <v/>
      </c>
      <c r="Q3472" s="5">
        <f>IFERROR(P3472/Premissas!$B$4,0)</f>
        <v/>
      </c>
    </row>
    <row r="3473">
      <c r="A3473" s="2" t="n">
        <v>8</v>
      </c>
      <c r="B3473" s="2" t="n">
        <v>1965</v>
      </c>
      <c r="C3473" s="2" t="inlineStr">
        <is>
          <t>SEPARACAO</t>
        </is>
      </c>
      <c r="D3473" s="2" t="inlineStr">
        <is>
          <t>6027571</t>
        </is>
      </c>
      <c r="E3473" s="2" t="inlineStr">
        <is>
          <t>Rosilandia Silva Santana</t>
        </is>
      </c>
      <c r="F3473" s="2" t="n">
        <v>2537</v>
      </c>
      <c r="G3473" s="2" t="n">
        <v>67.73</v>
      </c>
      <c r="H3473" s="2" t="n">
        <v>37</v>
      </c>
      <c r="I3473" s="2" t="n">
        <v/>
      </c>
      <c r="J3473" s="2" t="inlineStr">
        <is>
          <t>GPA</t>
        </is>
      </c>
      <c r="K3473" s="2">
        <f>IF(I3473&lt;&gt;"",I3473,IFERROR(INDEX(Base!$I:$I,MATCH(1,(Base!$C:$C=C3473)*(Base!$I:$I&lt;&gt;""),0)),0))</f>
        <v/>
      </c>
      <c r="L3473" s="2">
        <f>IF(AND(I3473="",K3473&gt;0),"SIM","NÃO")</f>
        <v/>
      </c>
      <c r="M3473" s="2">
        <f>IF(ISNUMBER(SEARCH("SEPARA",UPPER(C3473))),"NÃO","SIM")</f>
        <v/>
      </c>
      <c r="N3473" s="2">
        <f>IFERROR(H3473/K3473,0)</f>
        <v/>
      </c>
      <c r="O3473" s="2">
        <f>IF(M3473="NÃO","EXCLUÍDO",IF(N3473&lt;Premissas!$B$8,"&lt; 1,00",IF(N3473&lt;Premissas!$B$9,"1,00 – 1,19",IF(N3473&lt;Premissas!$B$10,"1,20 – 1,39",IF(N3473&lt;Premissas!$B$11,"1,40 – 1,59",IF(N3473&lt;Premissas!$B$12,"1,60 – 1,99","≥ 2,00"))))))</f>
        <v/>
      </c>
      <c r="P3473" s="5">
        <f>IF(OR(M3473="NÃO",N3473&lt;Premissas!$B$8),Premissas!$B$13,IF(N3473&lt;Premissas!$B$9,Premissas!$B$14,IF(N3473&lt;Premissas!$B$10,Premissas!$B$15,IF(N3473&lt;Premissas!$B$11,Premissas!$B$16,IF(N3473&lt;Premissas!$B$12,Premissas!$B$17,Premissas!$B$18)))))</f>
        <v/>
      </c>
      <c r="Q3473" s="5">
        <f>IFERROR(P3473/Premissas!$B$4,0)</f>
        <v/>
      </c>
    </row>
    <row r="3474">
      <c r="A3474" s="2" t="n">
        <v>8</v>
      </c>
      <c r="B3474" s="2" t="n">
        <v>1965</v>
      </c>
      <c r="C3474" s="2" t="inlineStr">
        <is>
          <t>SEPARACAO</t>
        </is>
      </c>
      <c r="D3474" s="2" t="inlineStr">
        <is>
          <t>6027580</t>
        </is>
      </c>
      <c r="E3474" s="2" t="inlineStr">
        <is>
          <t>Haroldo Ferreira Mendes</t>
        </is>
      </c>
      <c r="F3474" s="2" t="n">
        <v>670</v>
      </c>
      <c r="G3474" s="2" t="n">
        <v>23.37</v>
      </c>
      <c r="H3474" s="2" t="n">
        <v>29</v>
      </c>
      <c r="I3474" s="2" t="n">
        <v/>
      </c>
      <c r="J3474" s="2" t="inlineStr">
        <is>
          <t>GPA</t>
        </is>
      </c>
      <c r="K3474" s="2">
        <f>IF(I3474&lt;&gt;"",I3474,IFERROR(INDEX(Base!$I:$I,MATCH(1,(Base!$C:$C=C3474)*(Base!$I:$I&lt;&gt;""),0)),0))</f>
        <v/>
      </c>
      <c r="L3474" s="2">
        <f>IF(AND(I3474="",K3474&gt;0),"SIM","NÃO")</f>
        <v/>
      </c>
      <c r="M3474" s="2">
        <f>IF(ISNUMBER(SEARCH("SEPARA",UPPER(C3474))),"NÃO","SIM")</f>
        <v/>
      </c>
      <c r="N3474" s="2">
        <f>IFERROR(H3474/K3474,0)</f>
        <v/>
      </c>
      <c r="O3474" s="2">
        <f>IF(M3474="NÃO","EXCLUÍDO",IF(N3474&lt;Premissas!$B$8,"&lt; 1,00",IF(N3474&lt;Premissas!$B$9,"1,00 – 1,19",IF(N3474&lt;Premissas!$B$10,"1,20 – 1,39",IF(N3474&lt;Premissas!$B$11,"1,40 – 1,59",IF(N3474&lt;Premissas!$B$12,"1,60 – 1,99","≥ 2,00"))))))</f>
        <v/>
      </c>
      <c r="P3474" s="5">
        <f>IF(OR(M3474="NÃO",N3474&lt;Premissas!$B$8),Premissas!$B$13,IF(N3474&lt;Premissas!$B$9,Premissas!$B$14,IF(N3474&lt;Premissas!$B$10,Premissas!$B$15,IF(N3474&lt;Premissas!$B$11,Premissas!$B$16,IF(N3474&lt;Premissas!$B$12,Premissas!$B$17,Premissas!$B$18)))))</f>
        <v/>
      </c>
      <c r="Q3474" s="5">
        <f>IFERROR(P3474/Premissas!$B$4,0)</f>
        <v/>
      </c>
    </row>
    <row r="3475">
      <c r="A3475" s="2" t="n">
        <v>8</v>
      </c>
      <c r="B3475" s="2" t="n">
        <v>1965</v>
      </c>
      <c r="C3475" s="2" t="inlineStr">
        <is>
          <t>SEPARACAO</t>
        </is>
      </c>
      <c r="D3475" s="2" t="inlineStr">
        <is>
          <t>6027636</t>
        </is>
      </c>
      <c r="E3475" s="2" t="inlineStr">
        <is>
          <t>Adalicio De Jesus Santos</t>
        </is>
      </c>
      <c r="F3475" s="2" t="n">
        <v>1004</v>
      </c>
      <c r="G3475" s="2" t="n">
        <v>31.21</v>
      </c>
      <c r="H3475" s="2" t="n">
        <v>32</v>
      </c>
      <c r="I3475" s="2" t="n">
        <v/>
      </c>
      <c r="J3475" s="2" t="inlineStr">
        <is>
          <t>GPA</t>
        </is>
      </c>
      <c r="K3475" s="2">
        <f>IF(I3475&lt;&gt;"",I3475,IFERROR(INDEX(Base!$I:$I,MATCH(1,(Base!$C:$C=C3475)*(Base!$I:$I&lt;&gt;""),0)),0))</f>
        <v/>
      </c>
      <c r="L3475" s="2">
        <f>IF(AND(I3475="",K3475&gt;0),"SIM","NÃO")</f>
        <v/>
      </c>
      <c r="M3475" s="2">
        <f>IF(ISNUMBER(SEARCH("SEPARA",UPPER(C3475))),"NÃO","SIM")</f>
        <v/>
      </c>
      <c r="N3475" s="2">
        <f>IFERROR(H3475/K3475,0)</f>
        <v/>
      </c>
      <c r="O3475" s="2">
        <f>IF(M3475="NÃO","EXCLUÍDO",IF(N3475&lt;Premissas!$B$8,"&lt; 1,00",IF(N3475&lt;Premissas!$B$9,"1,00 – 1,19",IF(N3475&lt;Premissas!$B$10,"1,20 – 1,39",IF(N3475&lt;Premissas!$B$11,"1,40 – 1,59",IF(N3475&lt;Premissas!$B$12,"1,60 – 1,99","≥ 2,00"))))))</f>
        <v/>
      </c>
      <c r="P3475" s="5">
        <f>IF(OR(M3475="NÃO",N3475&lt;Premissas!$B$8),Premissas!$B$13,IF(N3475&lt;Premissas!$B$9,Premissas!$B$14,IF(N3475&lt;Premissas!$B$10,Premissas!$B$15,IF(N3475&lt;Premissas!$B$11,Premissas!$B$16,IF(N3475&lt;Premissas!$B$12,Premissas!$B$17,Premissas!$B$18)))))</f>
        <v/>
      </c>
      <c r="Q3475" s="5">
        <f>IFERROR(P3475/Premissas!$B$4,0)</f>
        <v/>
      </c>
    </row>
    <row r="3476">
      <c r="A3476" s="2" t="n">
        <v>8</v>
      </c>
      <c r="B3476" s="2" t="n">
        <v>1965</v>
      </c>
      <c r="C3476" s="2" t="inlineStr">
        <is>
          <t>SEPARACAO</t>
        </is>
      </c>
      <c r="D3476" s="2" t="inlineStr">
        <is>
          <t>6027652</t>
        </is>
      </c>
      <c r="E3476" s="2" t="inlineStr">
        <is>
          <t>Marcela Dos Santos Ferreira</t>
        </is>
      </c>
      <c r="F3476" s="2" t="n">
        <v>905</v>
      </c>
      <c r="G3476" s="2" t="n">
        <v>25.03</v>
      </c>
      <c r="H3476" s="2" t="n">
        <v>36</v>
      </c>
      <c r="I3476" s="2" t="n">
        <v/>
      </c>
      <c r="J3476" s="2" t="inlineStr">
        <is>
          <t>GPA</t>
        </is>
      </c>
      <c r="K3476" s="2">
        <f>IF(I3476&lt;&gt;"",I3476,IFERROR(INDEX(Base!$I:$I,MATCH(1,(Base!$C:$C=C3476)*(Base!$I:$I&lt;&gt;""),0)),0))</f>
        <v/>
      </c>
      <c r="L3476" s="2">
        <f>IF(AND(I3476="",K3476&gt;0),"SIM","NÃO")</f>
        <v/>
      </c>
      <c r="M3476" s="2">
        <f>IF(ISNUMBER(SEARCH("SEPARA",UPPER(C3476))),"NÃO","SIM")</f>
        <v/>
      </c>
      <c r="N3476" s="2">
        <f>IFERROR(H3476/K3476,0)</f>
        <v/>
      </c>
      <c r="O3476" s="2">
        <f>IF(M3476="NÃO","EXCLUÍDO",IF(N3476&lt;Premissas!$B$8,"&lt; 1,00",IF(N3476&lt;Premissas!$B$9,"1,00 – 1,19",IF(N3476&lt;Premissas!$B$10,"1,20 – 1,39",IF(N3476&lt;Premissas!$B$11,"1,40 – 1,59",IF(N3476&lt;Premissas!$B$12,"1,60 – 1,99","≥ 2,00"))))))</f>
        <v/>
      </c>
      <c r="P3476" s="5">
        <f>IF(OR(M3476="NÃO",N3476&lt;Premissas!$B$8),Premissas!$B$13,IF(N3476&lt;Premissas!$B$9,Premissas!$B$14,IF(N3476&lt;Premissas!$B$10,Premissas!$B$15,IF(N3476&lt;Premissas!$B$11,Premissas!$B$16,IF(N3476&lt;Premissas!$B$12,Premissas!$B$17,Premissas!$B$18)))))</f>
        <v/>
      </c>
      <c r="Q3476" s="5">
        <f>IFERROR(P3476/Premissas!$B$4,0)</f>
        <v/>
      </c>
    </row>
    <row r="3477">
      <c r="A3477" s="2" t="n">
        <v>8</v>
      </c>
      <c r="B3477" s="2" t="n">
        <v>1965</v>
      </c>
      <c r="C3477" s="2" t="inlineStr">
        <is>
          <t>SEPARACAO</t>
        </is>
      </c>
      <c r="D3477" s="2" t="inlineStr">
        <is>
          <t>6027687</t>
        </is>
      </c>
      <c r="E3477" s="2" t="inlineStr">
        <is>
          <t>Emanuel Souza Santana</t>
        </is>
      </c>
      <c r="F3477" s="2" t="n">
        <v>755</v>
      </c>
      <c r="G3477" s="2" t="n">
        <v>21.19</v>
      </c>
      <c r="H3477" s="2" t="n">
        <v>36</v>
      </c>
      <c r="I3477" s="2" t="n">
        <v/>
      </c>
      <c r="J3477" s="2" t="inlineStr">
        <is>
          <t>GPA</t>
        </is>
      </c>
      <c r="K3477" s="2">
        <f>IF(I3477&lt;&gt;"",I3477,IFERROR(INDEX(Base!$I:$I,MATCH(1,(Base!$C:$C=C3477)*(Base!$I:$I&lt;&gt;""),0)),0))</f>
        <v/>
      </c>
      <c r="L3477" s="2">
        <f>IF(AND(I3477="",K3477&gt;0),"SIM","NÃO")</f>
        <v/>
      </c>
      <c r="M3477" s="2">
        <f>IF(ISNUMBER(SEARCH("SEPARA",UPPER(C3477))),"NÃO","SIM")</f>
        <v/>
      </c>
      <c r="N3477" s="2">
        <f>IFERROR(H3477/K3477,0)</f>
        <v/>
      </c>
      <c r="O3477" s="2">
        <f>IF(M3477="NÃO","EXCLUÍDO",IF(N3477&lt;Premissas!$B$8,"&lt; 1,00",IF(N3477&lt;Premissas!$B$9,"1,00 – 1,19",IF(N3477&lt;Premissas!$B$10,"1,20 – 1,39",IF(N3477&lt;Premissas!$B$11,"1,40 – 1,59",IF(N3477&lt;Premissas!$B$12,"1,60 – 1,99","≥ 2,00"))))))</f>
        <v/>
      </c>
      <c r="P3477" s="5">
        <f>IF(OR(M3477="NÃO",N3477&lt;Premissas!$B$8),Premissas!$B$13,IF(N3477&lt;Premissas!$B$9,Premissas!$B$14,IF(N3477&lt;Premissas!$B$10,Premissas!$B$15,IF(N3477&lt;Premissas!$B$11,Premissas!$B$16,IF(N3477&lt;Premissas!$B$12,Premissas!$B$17,Premissas!$B$18)))))</f>
        <v/>
      </c>
      <c r="Q3477" s="5">
        <f>IFERROR(P3477/Premissas!$B$4,0)</f>
        <v/>
      </c>
    </row>
    <row r="3478">
      <c r="A3478" s="2" t="n">
        <v>8</v>
      </c>
      <c r="B3478" s="2" t="n">
        <v>1965</v>
      </c>
      <c r="C3478" s="2" t="inlineStr">
        <is>
          <t>SEPARACAO</t>
        </is>
      </c>
      <c r="D3478" s="2" t="inlineStr">
        <is>
          <t>6027903</t>
        </is>
      </c>
      <c r="E3478" s="2" t="inlineStr">
        <is>
          <t>Marcus Vinicius Ferraz Camargo</t>
        </is>
      </c>
      <c r="F3478" s="2" t="n">
        <v>2836</v>
      </c>
      <c r="G3478" s="2" t="n">
        <v>51.72</v>
      </c>
      <c r="H3478" s="2" t="n">
        <v>55</v>
      </c>
      <c r="I3478" s="2" t="n">
        <v/>
      </c>
      <c r="J3478" s="2" t="inlineStr">
        <is>
          <t>GPA</t>
        </is>
      </c>
      <c r="K3478" s="2">
        <f>IF(I3478&lt;&gt;"",I3478,IFERROR(INDEX(Base!$I:$I,MATCH(1,(Base!$C:$C=C3478)*(Base!$I:$I&lt;&gt;""),0)),0))</f>
        <v/>
      </c>
      <c r="L3478" s="2">
        <f>IF(AND(I3478="",K3478&gt;0),"SIM","NÃO")</f>
        <v/>
      </c>
      <c r="M3478" s="2">
        <f>IF(ISNUMBER(SEARCH("SEPARA",UPPER(C3478))),"NÃO","SIM")</f>
        <v/>
      </c>
      <c r="N3478" s="2">
        <f>IFERROR(H3478/K3478,0)</f>
        <v/>
      </c>
      <c r="O3478" s="2">
        <f>IF(M3478="NÃO","EXCLUÍDO",IF(N3478&lt;Premissas!$B$8,"&lt; 1,00",IF(N3478&lt;Premissas!$B$9,"1,00 – 1,19",IF(N3478&lt;Premissas!$B$10,"1,20 – 1,39",IF(N3478&lt;Premissas!$B$11,"1,40 – 1,59",IF(N3478&lt;Premissas!$B$12,"1,60 – 1,99","≥ 2,00"))))))</f>
        <v/>
      </c>
      <c r="P3478" s="5">
        <f>IF(OR(M3478="NÃO",N3478&lt;Premissas!$B$8),Premissas!$B$13,IF(N3478&lt;Premissas!$B$9,Premissas!$B$14,IF(N3478&lt;Premissas!$B$10,Premissas!$B$15,IF(N3478&lt;Premissas!$B$11,Premissas!$B$16,IF(N3478&lt;Premissas!$B$12,Premissas!$B$17,Premissas!$B$18)))))</f>
        <v/>
      </c>
      <c r="Q3478" s="5">
        <f>IFERROR(P3478/Premissas!$B$4,0)</f>
        <v/>
      </c>
    </row>
    <row r="3479">
      <c r="A3479" s="2" t="n">
        <v>8</v>
      </c>
      <c r="B3479" s="2" t="n">
        <v>1965</v>
      </c>
      <c r="C3479" s="2" t="inlineStr">
        <is>
          <t>SEPARACAO</t>
        </is>
      </c>
      <c r="D3479" s="2" t="inlineStr">
        <is>
          <t>6028039</t>
        </is>
      </c>
      <c r="E3479" s="2" t="inlineStr">
        <is>
          <t>Bruno Scalabrini De Andrade</t>
        </is>
      </c>
      <c r="F3479" s="2" t="n">
        <v>2873</v>
      </c>
      <c r="G3479" s="2" t="n">
        <v>59.35</v>
      </c>
      <c r="H3479" s="2" t="n">
        <v>48</v>
      </c>
      <c r="I3479" s="2" t="n">
        <v/>
      </c>
      <c r="J3479" s="2" t="inlineStr">
        <is>
          <t>GPA</t>
        </is>
      </c>
      <c r="K3479" s="2">
        <f>IF(I3479&lt;&gt;"",I3479,IFERROR(INDEX(Base!$I:$I,MATCH(1,(Base!$C:$C=C3479)*(Base!$I:$I&lt;&gt;""),0)),0))</f>
        <v/>
      </c>
      <c r="L3479" s="2">
        <f>IF(AND(I3479="",K3479&gt;0),"SIM","NÃO")</f>
        <v/>
      </c>
      <c r="M3479" s="2">
        <f>IF(ISNUMBER(SEARCH("SEPARA",UPPER(C3479))),"NÃO","SIM")</f>
        <v/>
      </c>
      <c r="N3479" s="2">
        <f>IFERROR(H3479/K3479,0)</f>
        <v/>
      </c>
      <c r="O3479" s="2">
        <f>IF(M3479="NÃO","EXCLUÍDO",IF(N3479&lt;Premissas!$B$8,"&lt; 1,00",IF(N3479&lt;Premissas!$B$9,"1,00 – 1,19",IF(N3479&lt;Premissas!$B$10,"1,20 – 1,39",IF(N3479&lt;Premissas!$B$11,"1,40 – 1,59",IF(N3479&lt;Premissas!$B$12,"1,60 – 1,99","≥ 2,00"))))))</f>
        <v/>
      </c>
      <c r="P3479" s="5">
        <f>IF(OR(M3479="NÃO",N3479&lt;Premissas!$B$8),Premissas!$B$13,IF(N3479&lt;Premissas!$B$9,Premissas!$B$14,IF(N3479&lt;Premissas!$B$10,Premissas!$B$15,IF(N3479&lt;Premissas!$B$11,Premissas!$B$16,IF(N3479&lt;Premissas!$B$12,Premissas!$B$17,Premissas!$B$18)))))</f>
        <v/>
      </c>
      <c r="Q3479" s="5">
        <f>IFERROR(P3479/Premissas!$B$4,0)</f>
        <v/>
      </c>
    </row>
    <row r="3480">
      <c r="A3480" s="2" t="n">
        <v>8</v>
      </c>
      <c r="B3480" s="2" t="n">
        <v>1965</v>
      </c>
      <c r="C3480" s="2" t="inlineStr">
        <is>
          <t>SEPARACAO</t>
        </is>
      </c>
      <c r="D3480" s="2" t="inlineStr">
        <is>
          <t>6028101</t>
        </is>
      </c>
      <c r="E3480" s="2" t="inlineStr">
        <is>
          <t>Joao Gabriel Melo Martins</t>
        </is>
      </c>
      <c r="F3480" s="2" t="n">
        <v>338</v>
      </c>
      <c r="G3480" s="2" t="n">
        <v>17.8</v>
      </c>
      <c r="H3480" s="2" t="n">
        <v>19</v>
      </c>
      <c r="I3480" s="2" t="n">
        <v/>
      </c>
      <c r="J3480" s="2" t="inlineStr">
        <is>
          <t>GPA</t>
        </is>
      </c>
      <c r="K3480" s="2">
        <f>IF(I3480&lt;&gt;"",I3480,IFERROR(INDEX(Base!$I:$I,MATCH(1,(Base!$C:$C=C3480)*(Base!$I:$I&lt;&gt;""),0)),0))</f>
        <v/>
      </c>
      <c r="L3480" s="2">
        <f>IF(AND(I3480="",K3480&gt;0),"SIM","NÃO")</f>
        <v/>
      </c>
      <c r="M3480" s="2">
        <f>IF(ISNUMBER(SEARCH("SEPARA",UPPER(C3480))),"NÃO","SIM")</f>
        <v/>
      </c>
      <c r="N3480" s="2">
        <f>IFERROR(H3480/K3480,0)</f>
        <v/>
      </c>
      <c r="O3480" s="2">
        <f>IF(M3480="NÃO","EXCLUÍDO",IF(N3480&lt;Premissas!$B$8,"&lt; 1,00",IF(N3480&lt;Premissas!$B$9,"1,00 – 1,19",IF(N3480&lt;Premissas!$B$10,"1,20 – 1,39",IF(N3480&lt;Premissas!$B$11,"1,40 – 1,59",IF(N3480&lt;Premissas!$B$12,"1,60 – 1,99","≥ 2,00"))))))</f>
        <v/>
      </c>
      <c r="P3480" s="5">
        <f>IF(OR(M3480="NÃO",N3480&lt;Premissas!$B$8),Premissas!$B$13,IF(N3480&lt;Premissas!$B$9,Premissas!$B$14,IF(N3480&lt;Premissas!$B$10,Premissas!$B$15,IF(N3480&lt;Premissas!$B$11,Premissas!$B$16,IF(N3480&lt;Premissas!$B$12,Premissas!$B$17,Premissas!$B$18)))))</f>
        <v/>
      </c>
      <c r="Q3480" s="5">
        <f>IFERROR(P3480/Premissas!$B$4,0)</f>
        <v/>
      </c>
    </row>
    <row r="3481">
      <c r="A3481" s="2" t="n">
        <v>8</v>
      </c>
      <c r="B3481" s="2" t="n">
        <v>1965</v>
      </c>
      <c r="C3481" s="2" t="inlineStr">
        <is>
          <t>SEPARACAO</t>
        </is>
      </c>
      <c r="D3481" s="2" t="inlineStr">
        <is>
          <t>6028381</t>
        </is>
      </c>
      <c r="E3481" s="2" t="inlineStr">
        <is>
          <t>Ana Carolina De Souza Silva</t>
        </is>
      </c>
      <c r="F3481" s="2" t="n">
        <v>1130</v>
      </c>
      <c r="G3481" s="2" t="n">
        <v>32.43</v>
      </c>
      <c r="H3481" s="2" t="n">
        <v>35</v>
      </c>
      <c r="I3481" s="2" t="n">
        <v/>
      </c>
      <c r="J3481" s="2" t="inlineStr">
        <is>
          <t>GPA</t>
        </is>
      </c>
      <c r="K3481" s="2">
        <f>IF(I3481&lt;&gt;"",I3481,IFERROR(INDEX(Base!$I:$I,MATCH(1,(Base!$C:$C=C3481)*(Base!$I:$I&lt;&gt;""),0)),0))</f>
        <v/>
      </c>
      <c r="L3481" s="2">
        <f>IF(AND(I3481="",K3481&gt;0),"SIM","NÃO")</f>
        <v/>
      </c>
      <c r="M3481" s="2">
        <f>IF(ISNUMBER(SEARCH("SEPARA",UPPER(C3481))),"NÃO","SIM")</f>
        <v/>
      </c>
      <c r="N3481" s="2">
        <f>IFERROR(H3481/K3481,0)</f>
        <v/>
      </c>
      <c r="O3481" s="2">
        <f>IF(M3481="NÃO","EXCLUÍDO",IF(N3481&lt;Premissas!$B$8,"&lt; 1,00",IF(N3481&lt;Premissas!$B$9,"1,00 – 1,19",IF(N3481&lt;Premissas!$B$10,"1,20 – 1,39",IF(N3481&lt;Premissas!$B$11,"1,40 – 1,59",IF(N3481&lt;Premissas!$B$12,"1,60 – 1,99","≥ 2,00"))))))</f>
        <v/>
      </c>
      <c r="P3481" s="5">
        <f>IF(OR(M3481="NÃO",N3481&lt;Premissas!$B$8),Premissas!$B$13,IF(N3481&lt;Premissas!$B$9,Premissas!$B$14,IF(N3481&lt;Premissas!$B$10,Premissas!$B$15,IF(N3481&lt;Premissas!$B$11,Premissas!$B$16,IF(N3481&lt;Premissas!$B$12,Premissas!$B$17,Premissas!$B$18)))))</f>
        <v/>
      </c>
      <c r="Q3481" s="5">
        <f>IFERROR(P3481/Premissas!$B$4,0)</f>
        <v/>
      </c>
    </row>
    <row r="3482">
      <c r="A3482" s="2" t="n">
        <v>8</v>
      </c>
      <c r="B3482" s="2" t="n">
        <v>1965</v>
      </c>
      <c r="C3482" s="2" t="inlineStr">
        <is>
          <t>SEPARACAO</t>
        </is>
      </c>
      <c r="D3482" s="2" t="inlineStr">
        <is>
          <t>6028390</t>
        </is>
      </c>
      <c r="E3482" s="2" t="inlineStr">
        <is>
          <t>Vitoria Sonali Teixeira Dos Santos</t>
        </is>
      </c>
      <c r="F3482" s="2" t="n">
        <v>580</v>
      </c>
      <c r="G3482" s="2" t="n">
        <v>18.26</v>
      </c>
      <c r="H3482" s="2" t="n">
        <v>32</v>
      </c>
      <c r="I3482" s="2" t="n">
        <v/>
      </c>
      <c r="J3482" s="2" t="inlineStr">
        <is>
          <t>GPA</t>
        </is>
      </c>
      <c r="K3482" s="2">
        <f>IF(I3482&lt;&gt;"",I3482,IFERROR(INDEX(Base!$I:$I,MATCH(1,(Base!$C:$C=C3482)*(Base!$I:$I&lt;&gt;""),0)),0))</f>
        <v/>
      </c>
      <c r="L3482" s="2">
        <f>IF(AND(I3482="",K3482&gt;0),"SIM","NÃO")</f>
        <v/>
      </c>
      <c r="M3482" s="2">
        <f>IF(ISNUMBER(SEARCH("SEPARA",UPPER(C3482))),"NÃO","SIM")</f>
        <v/>
      </c>
      <c r="N3482" s="2">
        <f>IFERROR(H3482/K3482,0)</f>
        <v/>
      </c>
      <c r="O3482" s="2">
        <f>IF(M3482="NÃO","EXCLUÍDO",IF(N3482&lt;Premissas!$B$8,"&lt; 1,00",IF(N3482&lt;Premissas!$B$9,"1,00 – 1,19",IF(N3482&lt;Premissas!$B$10,"1,20 – 1,39",IF(N3482&lt;Premissas!$B$11,"1,40 – 1,59",IF(N3482&lt;Premissas!$B$12,"1,60 – 1,99","≥ 2,00"))))))</f>
        <v/>
      </c>
      <c r="P3482" s="5">
        <f>IF(OR(M3482="NÃO",N3482&lt;Premissas!$B$8),Premissas!$B$13,IF(N3482&lt;Premissas!$B$9,Premissas!$B$14,IF(N3482&lt;Premissas!$B$10,Premissas!$B$15,IF(N3482&lt;Premissas!$B$11,Premissas!$B$16,IF(N3482&lt;Premissas!$B$12,Premissas!$B$17,Premissas!$B$18)))))</f>
        <v/>
      </c>
      <c r="Q3482" s="5">
        <f>IFERROR(P3482/Premissas!$B$4,0)</f>
        <v/>
      </c>
    </row>
    <row r="3483">
      <c r="A3483" s="2" t="n">
        <v>8</v>
      </c>
      <c r="B3483" s="2" t="n">
        <v>1965</v>
      </c>
      <c r="C3483" s="2" t="inlineStr">
        <is>
          <t>SEPARACAO</t>
        </is>
      </c>
      <c r="D3483" s="2" t="inlineStr">
        <is>
          <t>6028454</t>
        </is>
      </c>
      <c r="E3483" s="2" t="inlineStr">
        <is>
          <t>Wallace De Souza Oliveira</t>
        </is>
      </c>
      <c r="F3483" s="2" t="n">
        <v>1844</v>
      </c>
      <c r="G3483" s="2" t="n">
        <v>46.25</v>
      </c>
      <c r="H3483" s="2" t="n">
        <v>40</v>
      </c>
      <c r="I3483" s="2" t="n">
        <v/>
      </c>
      <c r="J3483" s="2" t="inlineStr">
        <is>
          <t>GPA</t>
        </is>
      </c>
      <c r="K3483" s="2">
        <f>IF(I3483&lt;&gt;"",I3483,IFERROR(INDEX(Base!$I:$I,MATCH(1,(Base!$C:$C=C3483)*(Base!$I:$I&lt;&gt;""),0)),0))</f>
        <v/>
      </c>
      <c r="L3483" s="2">
        <f>IF(AND(I3483="",K3483&gt;0),"SIM","NÃO")</f>
        <v/>
      </c>
      <c r="M3483" s="2">
        <f>IF(ISNUMBER(SEARCH("SEPARA",UPPER(C3483))),"NÃO","SIM")</f>
        <v/>
      </c>
      <c r="N3483" s="2">
        <f>IFERROR(H3483/K3483,0)</f>
        <v/>
      </c>
      <c r="O3483" s="2">
        <f>IF(M3483="NÃO","EXCLUÍDO",IF(N3483&lt;Premissas!$B$8,"&lt; 1,00",IF(N3483&lt;Premissas!$B$9,"1,00 – 1,19",IF(N3483&lt;Premissas!$B$10,"1,20 – 1,39",IF(N3483&lt;Premissas!$B$11,"1,40 – 1,59",IF(N3483&lt;Premissas!$B$12,"1,60 – 1,99","≥ 2,00"))))))</f>
        <v/>
      </c>
      <c r="P3483" s="5">
        <f>IF(OR(M3483="NÃO",N3483&lt;Premissas!$B$8),Premissas!$B$13,IF(N3483&lt;Premissas!$B$9,Premissas!$B$14,IF(N3483&lt;Premissas!$B$10,Premissas!$B$15,IF(N3483&lt;Premissas!$B$11,Premissas!$B$16,IF(N3483&lt;Premissas!$B$12,Premissas!$B$17,Premissas!$B$18)))))</f>
        <v/>
      </c>
      <c r="Q3483" s="5">
        <f>IFERROR(P3483/Premissas!$B$4,0)</f>
        <v/>
      </c>
    </row>
    <row r="3484">
      <c r="A3484" s="2" t="n">
        <v>8</v>
      </c>
      <c r="B3484" s="2" t="n">
        <v>1965</v>
      </c>
      <c r="C3484" s="2" t="inlineStr">
        <is>
          <t>SEPARACAO</t>
        </is>
      </c>
      <c r="D3484" s="2" t="inlineStr">
        <is>
          <t>6028527</t>
        </is>
      </c>
      <c r="E3484" s="2" t="inlineStr">
        <is>
          <t>Felipe Marcelo Da Silva</t>
        </is>
      </c>
      <c r="F3484" s="2" t="n">
        <v>1779</v>
      </c>
      <c r="G3484" s="2" t="n">
        <v>39.7</v>
      </c>
      <c r="H3484" s="2" t="n">
        <v>45</v>
      </c>
      <c r="I3484" s="2" t="n">
        <v/>
      </c>
      <c r="J3484" s="2" t="inlineStr">
        <is>
          <t>GPA</t>
        </is>
      </c>
      <c r="K3484" s="2">
        <f>IF(I3484&lt;&gt;"",I3484,IFERROR(INDEX(Base!$I:$I,MATCH(1,(Base!$C:$C=C3484)*(Base!$I:$I&lt;&gt;""),0)),0))</f>
        <v/>
      </c>
      <c r="L3484" s="2">
        <f>IF(AND(I3484="",K3484&gt;0),"SIM","NÃO")</f>
        <v/>
      </c>
      <c r="M3484" s="2">
        <f>IF(ISNUMBER(SEARCH("SEPARA",UPPER(C3484))),"NÃO","SIM")</f>
        <v/>
      </c>
      <c r="N3484" s="2">
        <f>IFERROR(H3484/K3484,0)</f>
        <v/>
      </c>
      <c r="O3484" s="2">
        <f>IF(M3484="NÃO","EXCLUÍDO",IF(N3484&lt;Premissas!$B$8,"&lt; 1,00",IF(N3484&lt;Premissas!$B$9,"1,00 – 1,19",IF(N3484&lt;Premissas!$B$10,"1,20 – 1,39",IF(N3484&lt;Premissas!$B$11,"1,40 – 1,59",IF(N3484&lt;Premissas!$B$12,"1,60 – 1,99","≥ 2,00"))))))</f>
        <v/>
      </c>
      <c r="P3484" s="5">
        <f>IF(OR(M3484="NÃO",N3484&lt;Premissas!$B$8),Premissas!$B$13,IF(N3484&lt;Premissas!$B$9,Premissas!$B$14,IF(N3484&lt;Premissas!$B$10,Premissas!$B$15,IF(N3484&lt;Premissas!$B$11,Premissas!$B$16,IF(N3484&lt;Premissas!$B$12,Premissas!$B$17,Premissas!$B$18)))))</f>
        <v/>
      </c>
      <c r="Q3484" s="5">
        <f>IFERROR(P3484/Premissas!$B$4,0)</f>
        <v/>
      </c>
    </row>
    <row r="3485">
      <c r="A3485" s="2" t="n">
        <v>8</v>
      </c>
      <c r="B3485" s="2" t="n">
        <v>1965</v>
      </c>
      <c r="C3485" s="2" t="inlineStr">
        <is>
          <t>SEPARACAO</t>
        </is>
      </c>
      <c r="D3485" s="2" t="inlineStr">
        <is>
          <t>6028861</t>
        </is>
      </c>
      <c r="E3485" s="2" t="inlineStr">
        <is>
          <t>Kombo Nakasila Guilherme</t>
        </is>
      </c>
      <c r="F3485" s="2" t="n">
        <v>2089</v>
      </c>
      <c r="G3485" s="2" t="n">
        <v>62.89</v>
      </c>
      <c r="H3485" s="2" t="n">
        <v>33</v>
      </c>
      <c r="I3485" s="2" t="n">
        <v/>
      </c>
      <c r="J3485" s="2" t="inlineStr">
        <is>
          <t>GPA</t>
        </is>
      </c>
      <c r="K3485" s="2">
        <f>IF(I3485&lt;&gt;"",I3485,IFERROR(INDEX(Base!$I:$I,MATCH(1,(Base!$C:$C=C3485)*(Base!$I:$I&lt;&gt;""),0)),0))</f>
        <v/>
      </c>
      <c r="L3485" s="2">
        <f>IF(AND(I3485="",K3485&gt;0),"SIM","NÃO")</f>
        <v/>
      </c>
      <c r="M3485" s="2">
        <f>IF(ISNUMBER(SEARCH("SEPARA",UPPER(C3485))),"NÃO","SIM")</f>
        <v/>
      </c>
      <c r="N3485" s="2">
        <f>IFERROR(H3485/K3485,0)</f>
        <v/>
      </c>
      <c r="O3485" s="2">
        <f>IF(M3485="NÃO","EXCLUÍDO",IF(N3485&lt;Premissas!$B$8,"&lt; 1,00",IF(N3485&lt;Premissas!$B$9,"1,00 – 1,19",IF(N3485&lt;Premissas!$B$10,"1,20 – 1,39",IF(N3485&lt;Premissas!$B$11,"1,40 – 1,59",IF(N3485&lt;Premissas!$B$12,"1,60 – 1,99","≥ 2,00"))))))</f>
        <v/>
      </c>
      <c r="P3485" s="5">
        <f>IF(OR(M3485="NÃO",N3485&lt;Premissas!$B$8),Premissas!$B$13,IF(N3485&lt;Premissas!$B$9,Premissas!$B$14,IF(N3485&lt;Premissas!$B$10,Premissas!$B$15,IF(N3485&lt;Premissas!$B$11,Premissas!$B$16,IF(N3485&lt;Premissas!$B$12,Premissas!$B$17,Premissas!$B$18)))))</f>
        <v/>
      </c>
      <c r="Q3485" s="5">
        <f>IFERROR(P3485/Premissas!$B$4,0)</f>
        <v/>
      </c>
    </row>
    <row r="3486">
      <c r="A3486" s="2" t="n">
        <v>8</v>
      </c>
      <c r="B3486" s="2" t="n">
        <v>1965</v>
      </c>
      <c r="C3486" s="2" t="inlineStr">
        <is>
          <t>SEPARACAO</t>
        </is>
      </c>
      <c r="D3486" s="2" t="inlineStr">
        <is>
          <t>6029035</t>
        </is>
      </c>
      <c r="E3486" s="2" t="inlineStr">
        <is>
          <t>Kelly Cristina Santana De Andrade</t>
        </is>
      </c>
      <c r="F3486" s="2" t="n">
        <v>766</v>
      </c>
      <c r="G3486" s="2" t="n">
        <v>31.65</v>
      </c>
      <c r="H3486" s="2" t="n">
        <v>24</v>
      </c>
      <c r="I3486" s="2" t="n">
        <v/>
      </c>
      <c r="J3486" s="2" t="inlineStr">
        <is>
          <t>GPA</t>
        </is>
      </c>
      <c r="K3486" s="2">
        <f>IF(I3486&lt;&gt;"",I3486,IFERROR(INDEX(Base!$I:$I,MATCH(1,(Base!$C:$C=C3486)*(Base!$I:$I&lt;&gt;""),0)),0))</f>
        <v/>
      </c>
      <c r="L3486" s="2">
        <f>IF(AND(I3486="",K3486&gt;0),"SIM","NÃO")</f>
        <v/>
      </c>
      <c r="M3486" s="2">
        <f>IF(ISNUMBER(SEARCH("SEPARA",UPPER(C3486))),"NÃO","SIM")</f>
        <v/>
      </c>
      <c r="N3486" s="2">
        <f>IFERROR(H3486/K3486,0)</f>
        <v/>
      </c>
      <c r="O3486" s="2">
        <f>IF(M3486="NÃO","EXCLUÍDO",IF(N3486&lt;Premissas!$B$8,"&lt; 1,00",IF(N3486&lt;Premissas!$B$9,"1,00 – 1,19",IF(N3486&lt;Premissas!$B$10,"1,20 – 1,39",IF(N3486&lt;Premissas!$B$11,"1,40 – 1,59",IF(N3486&lt;Premissas!$B$12,"1,60 – 1,99","≥ 2,00"))))))</f>
        <v/>
      </c>
      <c r="P3486" s="5">
        <f>IF(OR(M3486="NÃO",N3486&lt;Premissas!$B$8),Premissas!$B$13,IF(N3486&lt;Premissas!$B$9,Premissas!$B$14,IF(N3486&lt;Premissas!$B$10,Premissas!$B$15,IF(N3486&lt;Premissas!$B$11,Premissas!$B$16,IF(N3486&lt;Premissas!$B$12,Premissas!$B$17,Premissas!$B$18)))))</f>
        <v/>
      </c>
      <c r="Q3486" s="5">
        <f>IFERROR(P3486/Premissas!$B$4,0)</f>
        <v/>
      </c>
    </row>
    <row r="3487">
      <c r="A3487" s="2" t="n">
        <v>8</v>
      </c>
      <c r="B3487" s="2" t="n">
        <v>1965</v>
      </c>
      <c r="C3487" s="2" t="inlineStr">
        <is>
          <t>SEPARACAO</t>
        </is>
      </c>
      <c r="D3487" s="2" t="inlineStr">
        <is>
          <t>6029116</t>
        </is>
      </c>
      <c r="E3487" s="2" t="inlineStr">
        <is>
          <t>Julio Cesar De Carvalho</t>
        </is>
      </c>
      <c r="F3487" s="2" t="n">
        <v>2514</v>
      </c>
      <c r="G3487" s="2" t="n">
        <v>63.08</v>
      </c>
      <c r="H3487" s="2" t="n">
        <v>40</v>
      </c>
      <c r="I3487" s="2" t="n">
        <v/>
      </c>
      <c r="J3487" s="2" t="inlineStr">
        <is>
          <t>GPA</t>
        </is>
      </c>
      <c r="K3487" s="2">
        <f>IF(I3487&lt;&gt;"",I3487,IFERROR(INDEX(Base!$I:$I,MATCH(1,(Base!$C:$C=C3487)*(Base!$I:$I&lt;&gt;""),0)),0))</f>
        <v/>
      </c>
      <c r="L3487" s="2">
        <f>IF(AND(I3487="",K3487&gt;0),"SIM","NÃO")</f>
        <v/>
      </c>
      <c r="M3487" s="2">
        <f>IF(ISNUMBER(SEARCH("SEPARA",UPPER(C3487))),"NÃO","SIM")</f>
        <v/>
      </c>
      <c r="N3487" s="2">
        <f>IFERROR(H3487/K3487,0)</f>
        <v/>
      </c>
      <c r="O3487" s="2">
        <f>IF(M3487="NÃO","EXCLUÍDO",IF(N3487&lt;Premissas!$B$8,"&lt; 1,00",IF(N3487&lt;Premissas!$B$9,"1,00 – 1,19",IF(N3487&lt;Premissas!$B$10,"1,20 – 1,39",IF(N3487&lt;Premissas!$B$11,"1,40 – 1,59",IF(N3487&lt;Premissas!$B$12,"1,60 – 1,99","≥ 2,00"))))))</f>
        <v/>
      </c>
      <c r="P3487" s="5">
        <f>IF(OR(M3487="NÃO",N3487&lt;Premissas!$B$8),Premissas!$B$13,IF(N3487&lt;Premissas!$B$9,Premissas!$B$14,IF(N3487&lt;Premissas!$B$10,Premissas!$B$15,IF(N3487&lt;Premissas!$B$11,Premissas!$B$16,IF(N3487&lt;Premissas!$B$12,Premissas!$B$17,Premissas!$B$18)))))</f>
        <v/>
      </c>
      <c r="Q3487" s="5">
        <f>IFERROR(P3487/Premissas!$B$4,0)</f>
        <v/>
      </c>
    </row>
    <row r="3488">
      <c r="A3488" s="2" t="n">
        <v>8</v>
      </c>
      <c r="B3488" s="2" t="n">
        <v>1965</v>
      </c>
      <c r="C3488" s="2" t="inlineStr">
        <is>
          <t>SEPARACAO</t>
        </is>
      </c>
      <c r="D3488" s="2" t="inlineStr">
        <is>
          <t>6029205</t>
        </is>
      </c>
      <c r="E3488" s="2" t="inlineStr">
        <is>
          <t>Elan Moura De Oliveira</t>
        </is>
      </c>
      <c r="F3488" s="2" t="n">
        <v>340</v>
      </c>
      <c r="G3488" s="2" t="n">
        <v>13.09</v>
      </c>
      <c r="H3488" s="2" t="n">
        <v>26</v>
      </c>
      <c r="I3488" s="2" t="n">
        <v/>
      </c>
      <c r="J3488" s="2" t="inlineStr">
        <is>
          <t>GPA</t>
        </is>
      </c>
      <c r="K3488" s="2">
        <f>IF(I3488&lt;&gt;"",I3488,IFERROR(INDEX(Base!$I:$I,MATCH(1,(Base!$C:$C=C3488)*(Base!$I:$I&lt;&gt;""),0)),0))</f>
        <v/>
      </c>
      <c r="L3488" s="2">
        <f>IF(AND(I3488="",K3488&gt;0),"SIM","NÃO")</f>
        <v/>
      </c>
      <c r="M3488" s="2">
        <f>IF(ISNUMBER(SEARCH("SEPARA",UPPER(C3488))),"NÃO","SIM")</f>
        <v/>
      </c>
      <c r="N3488" s="2">
        <f>IFERROR(H3488/K3488,0)</f>
        <v/>
      </c>
      <c r="O3488" s="2">
        <f>IF(M3488="NÃO","EXCLUÍDO",IF(N3488&lt;Premissas!$B$8,"&lt; 1,00",IF(N3488&lt;Premissas!$B$9,"1,00 – 1,19",IF(N3488&lt;Premissas!$B$10,"1,20 – 1,39",IF(N3488&lt;Premissas!$B$11,"1,40 – 1,59",IF(N3488&lt;Premissas!$B$12,"1,60 – 1,99","≥ 2,00"))))))</f>
        <v/>
      </c>
      <c r="P3488" s="5">
        <f>IF(OR(M3488="NÃO",N3488&lt;Premissas!$B$8),Premissas!$B$13,IF(N3488&lt;Premissas!$B$9,Premissas!$B$14,IF(N3488&lt;Premissas!$B$10,Premissas!$B$15,IF(N3488&lt;Premissas!$B$11,Premissas!$B$16,IF(N3488&lt;Premissas!$B$12,Premissas!$B$17,Premissas!$B$18)))))</f>
        <v/>
      </c>
      <c r="Q3488" s="5">
        <f>IFERROR(P3488/Premissas!$B$4,0)</f>
        <v/>
      </c>
    </row>
    <row r="3489">
      <c r="A3489" s="2" t="n">
        <v>8</v>
      </c>
      <c r="B3489" s="2" t="n">
        <v>1965</v>
      </c>
      <c r="C3489" s="2" t="inlineStr">
        <is>
          <t>SEPARACAO</t>
        </is>
      </c>
      <c r="D3489" s="2" t="inlineStr">
        <is>
          <t>6029566</t>
        </is>
      </c>
      <c r="E3489" s="2" t="inlineStr">
        <is>
          <t>Alexandre Carpani</t>
        </is>
      </c>
      <c r="F3489" s="2" t="n">
        <v>2584</v>
      </c>
      <c r="G3489" s="2" t="n">
        <v>59.34</v>
      </c>
      <c r="H3489" s="2" t="n">
        <v>44</v>
      </c>
      <c r="I3489" s="2" t="n">
        <v/>
      </c>
      <c r="J3489" s="2" t="inlineStr">
        <is>
          <t>GPA</t>
        </is>
      </c>
      <c r="K3489" s="2">
        <f>IF(I3489&lt;&gt;"",I3489,IFERROR(INDEX(Base!$I:$I,MATCH(1,(Base!$C:$C=C3489)*(Base!$I:$I&lt;&gt;""),0)),0))</f>
        <v/>
      </c>
      <c r="L3489" s="2">
        <f>IF(AND(I3489="",K3489&gt;0),"SIM","NÃO")</f>
        <v/>
      </c>
      <c r="M3489" s="2">
        <f>IF(ISNUMBER(SEARCH("SEPARA",UPPER(C3489))),"NÃO","SIM")</f>
        <v/>
      </c>
      <c r="N3489" s="2">
        <f>IFERROR(H3489/K3489,0)</f>
        <v/>
      </c>
      <c r="O3489" s="2">
        <f>IF(M3489="NÃO","EXCLUÍDO",IF(N3489&lt;Premissas!$B$8,"&lt; 1,00",IF(N3489&lt;Premissas!$B$9,"1,00 – 1,19",IF(N3489&lt;Premissas!$B$10,"1,20 – 1,39",IF(N3489&lt;Premissas!$B$11,"1,40 – 1,59",IF(N3489&lt;Premissas!$B$12,"1,60 – 1,99","≥ 2,00"))))))</f>
        <v/>
      </c>
      <c r="P3489" s="5">
        <f>IF(OR(M3489="NÃO",N3489&lt;Premissas!$B$8),Premissas!$B$13,IF(N3489&lt;Premissas!$B$9,Premissas!$B$14,IF(N3489&lt;Premissas!$B$10,Premissas!$B$15,IF(N3489&lt;Premissas!$B$11,Premissas!$B$16,IF(N3489&lt;Premissas!$B$12,Premissas!$B$17,Premissas!$B$18)))))</f>
        <v/>
      </c>
      <c r="Q3489" s="5">
        <f>IFERROR(P3489/Premissas!$B$4,0)</f>
        <v/>
      </c>
    </row>
    <row r="3490">
      <c r="A3490" s="2" t="n">
        <v>8</v>
      </c>
      <c r="B3490" s="2" t="n">
        <v>1965</v>
      </c>
      <c r="C3490" s="2" t="inlineStr">
        <is>
          <t>SEPARACAO</t>
        </is>
      </c>
      <c r="D3490" s="2" t="inlineStr">
        <is>
          <t>6029825</t>
        </is>
      </c>
      <c r="E3490" s="2" t="inlineStr">
        <is>
          <t>Carla Paola Guzman Palacios</t>
        </is>
      </c>
      <c r="F3490" s="2" t="n">
        <v>1751</v>
      </c>
      <c r="G3490" s="2" t="n">
        <v>52.67</v>
      </c>
      <c r="H3490" s="2" t="n">
        <v>33</v>
      </c>
      <c r="I3490" s="2" t="n">
        <v/>
      </c>
      <c r="J3490" s="2" t="inlineStr">
        <is>
          <t>GPA</t>
        </is>
      </c>
      <c r="K3490" s="2">
        <f>IF(I3490&lt;&gt;"",I3490,IFERROR(INDEX(Base!$I:$I,MATCH(1,(Base!$C:$C=C3490)*(Base!$I:$I&lt;&gt;""),0)),0))</f>
        <v/>
      </c>
      <c r="L3490" s="2">
        <f>IF(AND(I3490="",K3490&gt;0),"SIM","NÃO")</f>
        <v/>
      </c>
      <c r="M3490" s="2">
        <f>IF(ISNUMBER(SEARCH("SEPARA",UPPER(C3490))),"NÃO","SIM")</f>
        <v/>
      </c>
      <c r="N3490" s="2">
        <f>IFERROR(H3490/K3490,0)</f>
        <v/>
      </c>
      <c r="O3490" s="2">
        <f>IF(M3490="NÃO","EXCLUÍDO",IF(N3490&lt;Premissas!$B$8,"&lt; 1,00",IF(N3490&lt;Premissas!$B$9,"1,00 – 1,19",IF(N3490&lt;Premissas!$B$10,"1,20 – 1,39",IF(N3490&lt;Premissas!$B$11,"1,40 – 1,59",IF(N3490&lt;Premissas!$B$12,"1,60 – 1,99","≥ 2,00"))))))</f>
        <v/>
      </c>
      <c r="P3490" s="5">
        <f>IF(OR(M3490="NÃO",N3490&lt;Premissas!$B$8),Premissas!$B$13,IF(N3490&lt;Premissas!$B$9,Premissas!$B$14,IF(N3490&lt;Premissas!$B$10,Premissas!$B$15,IF(N3490&lt;Premissas!$B$11,Premissas!$B$16,IF(N3490&lt;Premissas!$B$12,Premissas!$B$17,Premissas!$B$18)))))</f>
        <v/>
      </c>
      <c r="Q3490" s="5">
        <f>IFERROR(P3490/Premissas!$B$4,0)</f>
        <v/>
      </c>
    </row>
    <row r="3491">
      <c r="A3491" s="2" t="n">
        <v>8</v>
      </c>
      <c r="B3491" s="2" t="n">
        <v>1965</v>
      </c>
      <c r="C3491" s="2" t="inlineStr">
        <is>
          <t>SEPARACAO</t>
        </is>
      </c>
      <c r="D3491" s="2" t="inlineStr">
        <is>
          <t>6030343</t>
        </is>
      </c>
      <c r="E3491" s="2" t="inlineStr">
        <is>
          <t>Lucas Gomes De Santana</t>
        </is>
      </c>
      <c r="F3491" s="2" t="n">
        <v>698</v>
      </c>
      <c r="G3491" s="2" t="n">
        <v>26.55</v>
      </c>
      <c r="H3491" s="2" t="n">
        <v>26</v>
      </c>
      <c r="I3491" s="2" t="n">
        <v/>
      </c>
      <c r="J3491" s="2" t="inlineStr">
        <is>
          <t>GPA</t>
        </is>
      </c>
      <c r="K3491" s="2">
        <f>IF(I3491&lt;&gt;"",I3491,IFERROR(INDEX(Base!$I:$I,MATCH(1,(Base!$C:$C=C3491)*(Base!$I:$I&lt;&gt;""),0)),0))</f>
        <v/>
      </c>
      <c r="L3491" s="2">
        <f>IF(AND(I3491="",K3491&gt;0),"SIM","NÃO")</f>
        <v/>
      </c>
      <c r="M3491" s="2">
        <f>IF(ISNUMBER(SEARCH("SEPARA",UPPER(C3491))),"NÃO","SIM")</f>
        <v/>
      </c>
      <c r="N3491" s="2">
        <f>IFERROR(H3491/K3491,0)</f>
        <v/>
      </c>
      <c r="O3491" s="2">
        <f>IF(M3491="NÃO","EXCLUÍDO",IF(N3491&lt;Premissas!$B$8,"&lt; 1,00",IF(N3491&lt;Premissas!$B$9,"1,00 – 1,19",IF(N3491&lt;Premissas!$B$10,"1,20 – 1,39",IF(N3491&lt;Premissas!$B$11,"1,40 – 1,59",IF(N3491&lt;Premissas!$B$12,"1,60 – 1,99","≥ 2,00"))))))</f>
        <v/>
      </c>
      <c r="P3491" s="5">
        <f>IF(OR(M3491="NÃO",N3491&lt;Premissas!$B$8),Premissas!$B$13,IF(N3491&lt;Premissas!$B$9,Premissas!$B$14,IF(N3491&lt;Premissas!$B$10,Premissas!$B$15,IF(N3491&lt;Premissas!$B$11,Premissas!$B$16,IF(N3491&lt;Premissas!$B$12,Premissas!$B$17,Premissas!$B$18)))))</f>
        <v/>
      </c>
      <c r="Q3491" s="5">
        <f>IFERROR(P3491/Premissas!$B$4,0)</f>
        <v/>
      </c>
    </row>
    <row r="3492">
      <c r="A3492" s="2" t="n">
        <v>8</v>
      </c>
      <c r="B3492" s="2" t="n">
        <v>1965</v>
      </c>
      <c r="C3492" s="2" t="inlineStr">
        <is>
          <t>SEPARACAO</t>
        </is>
      </c>
      <c r="D3492" s="2" t="inlineStr">
        <is>
          <t>6030378</t>
        </is>
      </c>
      <c r="E3492" s="2" t="inlineStr">
        <is>
          <t>Luan Henrique Silva</t>
        </is>
      </c>
      <c r="F3492" s="2" t="n">
        <v>749</v>
      </c>
      <c r="G3492" s="2" t="n">
        <v>30.97</v>
      </c>
      <c r="H3492" s="2" t="n">
        <v>24</v>
      </c>
      <c r="I3492" s="2" t="n">
        <v/>
      </c>
      <c r="J3492" s="2" t="inlineStr">
        <is>
          <t>GPA</t>
        </is>
      </c>
      <c r="K3492" s="2">
        <f>IF(I3492&lt;&gt;"",I3492,IFERROR(INDEX(Base!$I:$I,MATCH(1,(Base!$C:$C=C3492)*(Base!$I:$I&lt;&gt;""),0)),0))</f>
        <v/>
      </c>
      <c r="L3492" s="2">
        <f>IF(AND(I3492="",K3492&gt;0),"SIM","NÃO")</f>
        <v/>
      </c>
      <c r="M3492" s="2">
        <f>IF(ISNUMBER(SEARCH("SEPARA",UPPER(C3492))),"NÃO","SIM")</f>
        <v/>
      </c>
      <c r="N3492" s="2">
        <f>IFERROR(H3492/K3492,0)</f>
        <v/>
      </c>
      <c r="O3492" s="2">
        <f>IF(M3492="NÃO","EXCLUÍDO",IF(N3492&lt;Premissas!$B$8,"&lt; 1,00",IF(N3492&lt;Premissas!$B$9,"1,00 – 1,19",IF(N3492&lt;Premissas!$B$10,"1,20 – 1,39",IF(N3492&lt;Premissas!$B$11,"1,40 – 1,59",IF(N3492&lt;Premissas!$B$12,"1,60 – 1,99","≥ 2,00"))))))</f>
        <v/>
      </c>
      <c r="P3492" s="5">
        <f>IF(OR(M3492="NÃO",N3492&lt;Premissas!$B$8),Premissas!$B$13,IF(N3492&lt;Premissas!$B$9,Premissas!$B$14,IF(N3492&lt;Premissas!$B$10,Premissas!$B$15,IF(N3492&lt;Premissas!$B$11,Premissas!$B$16,IF(N3492&lt;Premissas!$B$12,Premissas!$B$17,Premissas!$B$18)))))</f>
        <v/>
      </c>
      <c r="Q3492" s="5">
        <f>IFERROR(P3492/Premissas!$B$4,0)</f>
        <v/>
      </c>
    </row>
    <row r="3493">
      <c r="A3493" s="2" t="n">
        <v>8</v>
      </c>
      <c r="B3493" s="2" t="n">
        <v>1965</v>
      </c>
      <c r="C3493" s="2" t="inlineStr">
        <is>
          <t>SEPARACAO</t>
        </is>
      </c>
      <c r="D3493" s="2" t="inlineStr">
        <is>
          <t>6030475</t>
        </is>
      </c>
      <c r="E3493" s="2" t="inlineStr">
        <is>
          <t>Larissa Nascimento Souza</t>
        </is>
      </c>
      <c r="F3493" s="2" t="n">
        <v>947</v>
      </c>
      <c r="G3493" s="2" t="n">
        <v>38.64</v>
      </c>
      <c r="H3493" s="2" t="n">
        <v>25</v>
      </c>
      <c r="I3493" s="2" t="n">
        <v/>
      </c>
      <c r="J3493" s="2" t="inlineStr">
        <is>
          <t>GPA</t>
        </is>
      </c>
      <c r="K3493" s="2">
        <f>IF(I3493&lt;&gt;"",I3493,IFERROR(INDEX(Base!$I:$I,MATCH(1,(Base!$C:$C=C3493)*(Base!$I:$I&lt;&gt;""),0)),0))</f>
        <v/>
      </c>
      <c r="L3493" s="2">
        <f>IF(AND(I3493="",K3493&gt;0),"SIM","NÃO")</f>
        <v/>
      </c>
      <c r="M3493" s="2">
        <f>IF(ISNUMBER(SEARCH("SEPARA",UPPER(C3493))),"NÃO","SIM")</f>
        <v/>
      </c>
      <c r="N3493" s="2">
        <f>IFERROR(H3493/K3493,0)</f>
        <v/>
      </c>
      <c r="O3493" s="2">
        <f>IF(M3493="NÃO","EXCLUÍDO",IF(N3493&lt;Premissas!$B$8,"&lt; 1,00",IF(N3493&lt;Premissas!$B$9,"1,00 – 1,19",IF(N3493&lt;Premissas!$B$10,"1,20 – 1,39",IF(N3493&lt;Premissas!$B$11,"1,40 – 1,59",IF(N3493&lt;Premissas!$B$12,"1,60 – 1,99","≥ 2,00"))))))</f>
        <v/>
      </c>
      <c r="P3493" s="5">
        <f>IF(OR(M3493="NÃO",N3493&lt;Premissas!$B$8),Premissas!$B$13,IF(N3493&lt;Premissas!$B$9,Premissas!$B$14,IF(N3493&lt;Premissas!$B$10,Premissas!$B$15,IF(N3493&lt;Premissas!$B$11,Premissas!$B$16,IF(N3493&lt;Premissas!$B$12,Premissas!$B$17,Premissas!$B$18)))))</f>
        <v/>
      </c>
      <c r="Q3493" s="5">
        <f>IFERROR(P3493/Premissas!$B$4,0)</f>
        <v/>
      </c>
    </row>
    <row r="3494">
      <c r="A3494" s="2" t="n">
        <v>8</v>
      </c>
      <c r="B3494" s="2" t="n">
        <v>1965</v>
      </c>
      <c r="C3494" s="2" t="inlineStr">
        <is>
          <t>SEPARACAO</t>
        </is>
      </c>
      <c r="D3494" s="2" t="inlineStr">
        <is>
          <t>6030530</t>
        </is>
      </c>
      <c r="E3494" s="2" t="inlineStr">
        <is>
          <t>Gabriel Alves Felix</t>
        </is>
      </c>
      <c r="F3494" s="2" t="n">
        <v>532</v>
      </c>
      <c r="G3494" s="2" t="n">
        <v>22.69</v>
      </c>
      <c r="H3494" s="2" t="n">
        <v>23</v>
      </c>
      <c r="I3494" s="2" t="n">
        <v/>
      </c>
      <c r="J3494" s="2" t="inlineStr">
        <is>
          <t>GPA</t>
        </is>
      </c>
      <c r="K3494" s="2">
        <f>IF(I3494&lt;&gt;"",I3494,IFERROR(INDEX(Base!$I:$I,MATCH(1,(Base!$C:$C=C3494)*(Base!$I:$I&lt;&gt;""),0)),0))</f>
        <v/>
      </c>
      <c r="L3494" s="2">
        <f>IF(AND(I3494="",K3494&gt;0),"SIM","NÃO")</f>
        <v/>
      </c>
      <c r="M3494" s="2">
        <f>IF(ISNUMBER(SEARCH("SEPARA",UPPER(C3494))),"NÃO","SIM")</f>
        <v/>
      </c>
      <c r="N3494" s="2">
        <f>IFERROR(H3494/K3494,0)</f>
        <v/>
      </c>
      <c r="O3494" s="2">
        <f>IF(M3494="NÃO","EXCLUÍDO",IF(N3494&lt;Premissas!$B$8,"&lt; 1,00",IF(N3494&lt;Premissas!$B$9,"1,00 – 1,19",IF(N3494&lt;Premissas!$B$10,"1,20 – 1,39",IF(N3494&lt;Premissas!$B$11,"1,40 – 1,59",IF(N3494&lt;Premissas!$B$12,"1,60 – 1,99","≥ 2,00"))))))</f>
        <v/>
      </c>
      <c r="P3494" s="5">
        <f>IF(OR(M3494="NÃO",N3494&lt;Premissas!$B$8),Premissas!$B$13,IF(N3494&lt;Premissas!$B$9,Premissas!$B$14,IF(N3494&lt;Premissas!$B$10,Premissas!$B$15,IF(N3494&lt;Premissas!$B$11,Premissas!$B$16,IF(N3494&lt;Premissas!$B$12,Premissas!$B$17,Premissas!$B$18)))))</f>
        <v/>
      </c>
      <c r="Q3494" s="5">
        <f>IFERROR(P3494/Premissas!$B$4,0)</f>
        <v/>
      </c>
    </row>
    <row r="3495">
      <c r="A3495" s="2" t="n">
        <v>8</v>
      </c>
      <c r="B3495" s="2" t="n">
        <v>1965</v>
      </c>
      <c r="C3495" s="2" t="inlineStr">
        <is>
          <t>SEPARACAO</t>
        </is>
      </c>
      <c r="D3495" s="2" t="inlineStr">
        <is>
          <t>6030556</t>
        </is>
      </c>
      <c r="E3495" s="2" t="inlineStr">
        <is>
          <t>Kerolyn Ferreira Rodrigues Pereira</t>
        </is>
      </c>
      <c r="F3495" s="2" t="n">
        <v>1235</v>
      </c>
      <c r="G3495" s="2" t="n">
        <v>36.64</v>
      </c>
      <c r="H3495" s="2" t="n">
        <v>34</v>
      </c>
      <c r="I3495" s="2" t="n">
        <v/>
      </c>
      <c r="J3495" s="2" t="inlineStr">
        <is>
          <t>GPA</t>
        </is>
      </c>
      <c r="K3495" s="2">
        <f>IF(I3495&lt;&gt;"",I3495,IFERROR(INDEX(Base!$I:$I,MATCH(1,(Base!$C:$C=C3495)*(Base!$I:$I&lt;&gt;""),0)),0))</f>
        <v/>
      </c>
      <c r="L3495" s="2">
        <f>IF(AND(I3495="",K3495&gt;0),"SIM","NÃO")</f>
        <v/>
      </c>
      <c r="M3495" s="2">
        <f>IF(ISNUMBER(SEARCH("SEPARA",UPPER(C3495))),"NÃO","SIM")</f>
        <v/>
      </c>
      <c r="N3495" s="2">
        <f>IFERROR(H3495/K3495,0)</f>
        <v/>
      </c>
      <c r="O3495" s="2">
        <f>IF(M3495="NÃO","EXCLUÍDO",IF(N3495&lt;Premissas!$B$8,"&lt; 1,00",IF(N3495&lt;Premissas!$B$9,"1,00 – 1,19",IF(N3495&lt;Premissas!$B$10,"1,20 – 1,39",IF(N3495&lt;Premissas!$B$11,"1,40 – 1,59",IF(N3495&lt;Premissas!$B$12,"1,60 – 1,99","≥ 2,00"))))))</f>
        <v/>
      </c>
      <c r="P3495" s="5">
        <f>IF(OR(M3495="NÃO",N3495&lt;Premissas!$B$8),Premissas!$B$13,IF(N3495&lt;Premissas!$B$9,Premissas!$B$14,IF(N3495&lt;Premissas!$B$10,Premissas!$B$15,IF(N3495&lt;Premissas!$B$11,Premissas!$B$16,IF(N3495&lt;Premissas!$B$12,Premissas!$B$17,Premissas!$B$18)))))</f>
        <v/>
      </c>
      <c r="Q3495" s="5">
        <f>IFERROR(P3495/Premissas!$B$4,0)</f>
        <v/>
      </c>
    </row>
    <row r="3496">
      <c r="A3496" s="2" t="n">
        <v>8</v>
      </c>
      <c r="B3496" s="2" t="n">
        <v>1965</v>
      </c>
      <c r="C3496" s="2" t="inlineStr">
        <is>
          <t>SEPARACAO</t>
        </is>
      </c>
      <c r="D3496" s="2" t="inlineStr">
        <is>
          <t>6030564</t>
        </is>
      </c>
      <c r="E3496" s="2" t="inlineStr">
        <is>
          <t>Ana Paula Pereira Goncalves</t>
        </is>
      </c>
      <c r="F3496" s="2" t="n">
        <v>2624</v>
      </c>
      <c r="G3496" s="2" t="n">
        <v>55.51</v>
      </c>
      <c r="H3496" s="2" t="n">
        <v>47</v>
      </c>
      <c r="I3496" s="2" t="n">
        <v/>
      </c>
      <c r="J3496" s="2" t="inlineStr">
        <is>
          <t>GPA</t>
        </is>
      </c>
      <c r="K3496" s="2">
        <f>IF(I3496&lt;&gt;"",I3496,IFERROR(INDEX(Base!$I:$I,MATCH(1,(Base!$C:$C=C3496)*(Base!$I:$I&lt;&gt;""),0)),0))</f>
        <v/>
      </c>
      <c r="L3496" s="2">
        <f>IF(AND(I3496="",K3496&gt;0),"SIM","NÃO")</f>
        <v/>
      </c>
      <c r="M3496" s="2">
        <f>IF(ISNUMBER(SEARCH("SEPARA",UPPER(C3496))),"NÃO","SIM")</f>
        <v/>
      </c>
      <c r="N3496" s="2">
        <f>IFERROR(H3496/K3496,0)</f>
        <v/>
      </c>
      <c r="O3496" s="2">
        <f>IF(M3496="NÃO","EXCLUÍDO",IF(N3496&lt;Premissas!$B$8,"&lt; 1,00",IF(N3496&lt;Premissas!$B$9,"1,00 – 1,19",IF(N3496&lt;Premissas!$B$10,"1,20 – 1,39",IF(N3496&lt;Premissas!$B$11,"1,40 – 1,59",IF(N3496&lt;Premissas!$B$12,"1,60 – 1,99","≥ 2,00"))))))</f>
        <v/>
      </c>
      <c r="P3496" s="5">
        <f>IF(OR(M3496="NÃO",N3496&lt;Premissas!$B$8),Premissas!$B$13,IF(N3496&lt;Premissas!$B$9,Premissas!$B$14,IF(N3496&lt;Premissas!$B$10,Premissas!$B$15,IF(N3496&lt;Premissas!$B$11,Premissas!$B$16,IF(N3496&lt;Premissas!$B$12,Premissas!$B$17,Premissas!$B$18)))))</f>
        <v/>
      </c>
      <c r="Q3496" s="5">
        <f>IFERROR(P3496/Premissas!$B$4,0)</f>
        <v/>
      </c>
    </row>
    <row r="3497">
      <c r="A3497" s="2" t="n">
        <v>8</v>
      </c>
      <c r="B3497" s="2" t="n">
        <v>1965</v>
      </c>
      <c r="C3497" s="2" t="inlineStr">
        <is>
          <t>SEPARACAO</t>
        </is>
      </c>
      <c r="D3497" s="2" t="inlineStr">
        <is>
          <t>6030599</t>
        </is>
      </c>
      <c r="E3497" s="2" t="inlineStr">
        <is>
          <t>Jonathan Kelvin Goncalves Dos Santos</t>
        </is>
      </c>
      <c r="F3497" s="2" t="n">
        <v>314</v>
      </c>
      <c r="G3497" s="2" t="n">
        <v>17.22</v>
      </c>
      <c r="H3497" s="2" t="n">
        <v>18</v>
      </c>
      <c r="I3497" s="2" t="n">
        <v/>
      </c>
      <c r="J3497" s="2" t="inlineStr">
        <is>
          <t>GPA</t>
        </is>
      </c>
      <c r="K3497" s="2">
        <f>IF(I3497&lt;&gt;"",I3497,IFERROR(INDEX(Base!$I:$I,MATCH(1,(Base!$C:$C=C3497)*(Base!$I:$I&lt;&gt;""),0)),0))</f>
        <v/>
      </c>
      <c r="L3497" s="2">
        <f>IF(AND(I3497="",K3497&gt;0),"SIM","NÃO")</f>
        <v/>
      </c>
      <c r="M3497" s="2">
        <f>IF(ISNUMBER(SEARCH("SEPARA",UPPER(C3497))),"NÃO","SIM")</f>
        <v/>
      </c>
      <c r="N3497" s="2">
        <f>IFERROR(H3497/K3497,0)</f>
        <v/>
      </c>
      <c r="O3497" s="2">
        <f>IF(M3497="NÃO","EXCLUÍDO",IF(N3497&lt;Premissas!$B$8,"&lt; 1,00",IF(N3497&lt;Premissas!$B$9,"1,00 – 1,19",IF(N3497&lt;Premissas!$B$10,"1,20 – 1,39",IF(N3497&lt;Premissas!$B$11,"1,40 – 1,59",IF(N3497&lt;Premissas!$B$12,"1,60 – 1,99","≥ 2,00"))))))</f>
        <v/>
      </c>
      <c r="P3497" s="5">
        <f>IF(OR(M3497="NÃO",N3497&lt;Premissas!$B$8),Premissas!$B$13,IF(N3497&lt;Premissas!$B$9,Premissas!$B$14,IF(N3497&lt;Premissas!$B$10,Premissas!$B$15,IF(N3497&lt;Premissas!$B$11,Premissas!$B$16,IF(N3497&lt;Premissas!$B$12,Premissas!$B$17,Premissas!$B$18)))))</f>
        <v/>
      </c>
      <c r="Q3497" s="5">
        <f>IFERROR(P3497/Premissas!$B$4,0)</f>
        <v/>
      </c>
    </row>
    <row r="3498">
      <c r="A3498" s="2" t="n">
        <v>8</v>
      </c>
      <c r="B3498" s="2" t="n">
        <v>1965</v>
      </c>
      <c r="C3498" s="2" t="inlineStr">
        <is>
          <t>SEPARACAO</t>
        </is>
      </c>
      <c r="D3498" s="2" t="inlineStr">
        <is>
          <t>6030670</t>
        </is>
      </c>
      <c r="E3498" s="2" t="inlineStr">
        <is>
          <t>Maria Clara Da Silva Castellanos</t>
        </is>
      </c>
      <c r="F3498" s="2" t="n">
        <v>689</v>
      </c>
      <c r="G3498" s="2" t="n">
        <v>17.29</v>
      </c>
      <c r="H3498" s="2" t="n">
        <v>40</v>
      </c>
      <c r="I3498" s="2" t="n">
        <v/>
      </c>
      <c r="J3498" s="2" t="inlineStr">
        <is>
          <t>GPA</t>
        </is>
      </c>
      <c r="K3498" s="2">
        <f>IF(I3498&lt;&gt;"",I3498,IFERROR(INDEX(Base!$I:$I,MATCH(1,(Base!$C:$C=C3498)*(Base!$I:$I&lt;&gt;""),0)),0))</f>
        <v/>
      </c>
      <c r="L3498" s="2">
        <f>IF(AND(I3498="",K3498&gt;0),"SIM","NÃO")</f>
        <v/>
      </c>
      <c r="M3498" s="2">
        <f>IF(ISNUMBER(SEARCH("SEPARA",UPPER(C3498))),"NÃO","SIM")</f>
        <v/>
      </c>
      <c r="N3498" s="2">
        <f>IFERROR(H3498/K3498,0)</f>
        <v/>
      </c>
      <c r="O3498" s="2">
        <f>IF(M3498="NÃO","EXCLUÍDO",IF(N3498&lt;Premissas!$B$8,"&lt; 1,00",IF(N3498&lt;Premissas!$B$9,"1,00 – 1,19",IF(N3498&lt;Premissas!$B$10,"1,20 – 1,39",IF(N3498&lt;Premissas!$B$11,"1,40 – 1,59",IF(N3498&lt;Premissas!$B$12,"1,60 – 1,99","≥ 2,00"))))))</f>
        <v/>
      </c>
      <c r="P3498" s="5">
        <f>IF(OR(M3498="NÃO",N3498&lt;Premissas!$B$8),Premissas!$B$13,IF(N3498&lt;Premissas!$B$9,Premissas!$B$14,IF(N3498&lt;Premissas!$B$10,Premissas!$B$15,IF(N3498&lt;Premissas!$B$11,Premissas!$B$16,IF(N3498&lt;Premissas!$B$12,Premissas!$B$17,Premissas!$B$18)))))</f>
        <v/>
      </c>
      <c r="Q3498" s="5">
        <f>IFERROR(P3498/Premissas!$B$4,0)</f>
        <v/>
      </c>
    </row>
    <row r="3499">
      <c r="A3499" s="2" t="n">
        <v>8</v>
      </c>
      <c r="B3499" s="2" t="n">
        <v>1965</v>
      </c>
      <c r="C3499" s="2" t="inlineStr">
        <is>
          <t>SEPARACAO</t>
        </is>
      </c>
      <c r="D3499" s="2" t="inlineStr">
        <is>
          <t>6030726</t>
        </is>
      </c>
      <c r="E3499" s="2" t="inlineStr">
        <is>
          <t>Cairon Tarrao Campos</t>
        </is>
      </c>
      <c r="F3499" s="2" t="n">
        <v>242</v>
      </c>
      <c r="G3499" s="2" t="n">
        <v>12.4</v>
      </c>
      <c r="H3499" s="2" t="n">
        <v>20</v>
      </c>
      <c r="I3499" s="2" t="n">
        <v/>
      </c>
      <c r="J3499" s="2" t="inlineStr">
        <is>
          <t>GPA</t>
        </is>
      </c>
      <c r="K3499" s="2">
        <f>IF(I3499&lt;&gt;"",I3499,IFERROR(INDEX(Base!$I:$I,MATCH(1,(Base!$C:$C=C3499)*(Base!$I:$I&lt;&gt;""),0)),0))</f>
        <v/>
      </c>
      <c r="L3499" s="2">
        <f>IF(AND(I3499="",K3499&gt;0),"SIM","NÃO")</f>
        <v/>
      </c>
      <c r="M3499" s="2">
        <f>IF(ISNUMBER(SEARCH("SEPARA",UPPER(C3499))),"NÃO","SIM")</f>
        <v/>
      </c>
      <c r="N3499" s="2">
        <f>IFERROR(H3499/K3499,0)</f>
        <v/>
      </c>
      <c r="O3499" s="2">
        <f>IF(M3499="NÃO","EXCLUÍDO",IF(N3499&lt;Premissas!$B$8,"&lt; 1,00",IF(N3499&lt;Premissas!$B$9,"1,00 – 1,19",IF(N3499&lt;Premissas!$B$10,"1,20 – 1,39",IF(N3499&lt;Premissas!$B$11,"1,40 – 1,59",IF(N3499&lt;Premissas!$B$12,"1,60 – 1,99","≥ 2,00"))))))</f>
        <v/>
      </c>
      <c r="P3499" s="5">
        <f>IF(OR(M3499="NÃO",N3499&lt;Premissas!$B$8),Premissas!$B$13,IF(N3499&lt;Premissas!$B$9,Premissas!$B$14,IF(N3499&lt;Premissas!$B$10,Premissas!$B$15,IF(N3499&lt;Premissas!$B$11,Premissas!$B$16,IF(N3499&lt;Premissas!$B$12,Premissas!$B$17,Premissas!$B$18)))))</f>
        <v/>
      </c>
      <c r="Q3499" s="5">
        <f>IFERROR(P3499/Premissas!$B$4,0)</f>
        <v/>
      </c>
    </row>
    <row r="3500">
      <c r="A3500" s="2" t="n">
        <v>8</v>
      </c>
      <c r="B3500" s="2" t="n">
        <v>1965</v>
      </c>
      <c r="C3500" s="2" t="inlineStr">
        <is>
          <t>SEPARACAO</t>
        </is>
      </c>
      <c r="D3500" s="2" t="inlineStr">
        <is>
          <t>6030785</t>
        </is>
      </c>
      <c r="E3500" s="2" t="inlineStr">
        <is>
          <t>Daniel Carlos Vinicius De Lima</t>
        </is>
      </c>
      <c r="F3500" s="2" t="n">
        <v>632</v>
      </c>
      <c r="G3500" s="2" t="n">
        <v>27.36</v>
      </c>
      <c r="H3500" s="2" t="n">
        <v>23</v>
      </c>
      <c r="I3500" s="2" t="n">
        <v/>
      </c>
      <c r="J3500" s="2" t="inlineStr">
        <is>
          <t>GPA</t>
        </is>
      </c>
      <c r="K3500" s="2">
        <f>IF(I3500&lt;&gt;"",I3500,IFERROR(INDEX(Base!$I:$I,MATCH(1,(Base!$C:$C=C3500)*(Base!$I:$I&lt;&gt;""),0)),0))</f>
        <v/>
      </c>
      <c r="L3500" s="2">
        <f>IF(AND(I3500="",K3500&gt;0),"SIM","NÃO")</f>
        <v/>
      </c>
      <c r="M3500" s="2">
        <f>IF(ISNUMBER(SEARCH("SEPARA",UPPER(C3500))),"NÃO","SIM")</f>
        <v/>
      </c>
      <c r="N3500" s="2">
        <f>IFERROR(H3500/K3500,0)</f>
        <v/>
      </c>
      <c r="O3500" s="2">
        <f>IF(M3500="NÃO","EXCLUÍDO",IF(N3500&lt;Premissas!$B$8,"&lt; 1,00",IF(N3500&lt;Premissas!$B$9,"1,00 – 1,19",IF(N3500&lt;Premissas!$B$10,"1,20 – 1,39",IF(N3500&lt;Premissas!$B$11,"1,40 – 1,59",IF(N3500&lt;Premissas!$B$12,"1,60 – 1,99","≥ 2,00"))))))</f>
        <v/>
      </c>
      <c r="P3500" s="5">
        <f>IF(OR(M3500="NÃO",N3500&lt;Premissas!$B$8),Premissas!$B$13,IF(N3500&lt;Premissas!$B$9,Premissas!$B$14,IF(N3500&lt;Premissas!$B$10,Premissas!$B$15,IF(N3500&lt;Premissas!$B$11,Premissas!$B$16,IF(N3500&lt;Premissas!$B$12,Premissas!$B$17,Premissas!$B$18)))))</f>
        <v/>
      </c>
      <c r="Q3500" s="5">
        <f>IFERROR(P3500/Premissas!$B$4,0)</f>
        <v/>
      </c>
    </row>
    <row r="3501">
      <c r="A3501" s="2" t="n">
        <v>8</v>
      </c>
      <c r="B3501" s="2" t="n">
        <v>1965</v>
      </c>
      <c r="C3501" s="2" t="inlineStr">
        <is>
          <t>SEPARACAO</t>
        </is>
      </c>
      <c r="D3501" s="2" t="inlineStr">
        <is>
          <t>6031129</t>
        </is>
      </c>
      <c r="E3501" s="2" t="inlineStr">
        <is>
          <t>Gustavo Alcantara Mariano</t>
        </is>
      </c>
      <c r="F3501" s="2" t="n">
        <v>595</v>
      </c>
      <c r="G3501" s="2" t="n">
        <v>13.86</v>
      </c>
      <c r="H3501" s="2" t="n">
        <v>43</v>
      </c>
      <c r="I3501" s="2" t="n">
        <v/>
      </c>
      <c r="J3501" s="2" t="inlineStr">
        <is>
          <t>GPA</t>
        </is>
      </c>
      <c r="K3501" s="2">
        <f>IF(I3501&lt;&gt;"",I3501,IFERROR(INDEX(Base!$I:$I,MATCH(1,(Base!$C:$C=C3501)*(Base!$I:$I&lt;&gt;""),0)),0))</f>
        <v/>
      </c>
      <c r="L3501" s="2">
        <f>IF(AND(I3501="",K3501&gt;0),"SIM","NÃO")</f>
        <v/>
      </c>
      <c r="M3501" s="2">
        <f>IF(ISNUMBER(SEARCH("SEPARA",UPPER(C3501))),"NÃO","SIM")</f>
        <v/>
      </c>
      <c r="N3501" s="2">
        <f>IFERROR(H3501/K3501,0)</f>
        <v/>
      </c>
      <c r="O3501" s="2">
        <f>IF(M3501="NÃO","EXCLUÍDO",IF(N3501&lt;Premissas!$B$8,"&lt; 1,00",IF(N3501&lt;Premissas!$B$9,"1,00 – 1,19",IF(N3501&lt;Premissas!$B$10,"1,20 – 1,39",IF(N3501&lt;Premissas!$B$11,"1,40 – 1,59",IF(N3501&lt;Premissas!$B$12,"1,60 – 1,99","≥ 2,00"))))))</f>
        <v/>
      </c>
      <c r="P3501" s="5">
        <f>IF(OR(M3501="NÃO",N3501&lt;Premissas!$B$8),Premissas!$B$13,IF(N3501&lt;Premissas!$B$9,Premissas!$B$14,IF(N3501&lt;Premissas!$B$10,Premissas!$B$15,IF(N3501&lt;Premissas!$B$11,Premissas!$B$16,IF(N3501&lt;Premissas!$B$12,Premissas!$B$17,Premissas!$B$18)))))</f>
        <v/>
      </c>
      <c r="Q3501" s="5">
        <f>IFERROR(P3501/Premissas!$B$4,0)</f>
        <v/>
      </c>
    </row>
    <row r="3502">
      <c r="A3502" s="2" t="n">
        <v>8</v>
      </c>
      <c r="B3502" s="2" t="n">
        <v>1965</v>
      </c>
      <c r="C3502" s="2" t="inlineStr">
        <is>
          <t>SEPARACAO</t>
        </is>
      </c>
      <c r="D3502" s="2" t="inlineStr">
        <is>
          <t>6031277</t>
        </is>
      </c>
      <c r="E3502" s="2" t="inlineStr">
        <is>
          <t>Matheus Dos Santos De Sousa</t>
        </is>
      </c>
      <c r="F3502" s="2" t="n">
        <v>756</v>
      </c>
      <c r="G3502" s="2" t="n">
        <v>26.2</v>
      </c>
      <c r="H3502" s="2" t="n">
        <v>29</v>
      </c>
      <c r="I3502" s="2" t="n">
        <v/>
      </c>
      <c r="J3502" s="2" t="inlineStr">
        <is>
          <t>GPA</t>
        </is>
      </c>
      <c r="K3502" s="2">
        <f>IF(I3502&lt;&gt;"",I3502,IFERROR(INDEX(Base!$I:$I,MATCH(1,(Base!$C:$C=C3502)*(Base!$I:$I&lt;&gt;""),0)),0))</f>
        <v/>
      </c>
      <c r="L3502" s="2">
        <f>IF(AND(I3502="",K3502&gt;0),"SIM","NÃO")</f>
        <v/>
      </c>
      <c r="M3502" s="2">
        <f>IF(ISNUMBER(SEARCH("SEPARA",UPPER(C3502))),"NÃO","SIM")</f>
        <v/>
      </c>
      <c r="N3502" s="2">
        <f>IFERROR(H3502/K3502,0)</f>
        <v/>
      </c>
      <c r="O3502" s="2">
        <f>IF(M3502="NÃO","EXCLUÍDO",IF(N3502&lt;Premissas!$B$8,"&lt; 1,00",IF(N3502&lt;Premissas!$B$9,"1,00 – 1,19",IF(N3502&lt;Premissas!$B$10,"1,20 – 1,39",IF(N3502&lt;Premissas!$B$11,"1,40 – 1,59",IF(N3502&lt;Premissas!$B$12,"1,60 – 1,99","≥ 2,00"))))))</f>
        <v/>
      </c>
      <c r="P3502" s="5">
        <f>IF(OR(M3502="NÃO",N3502&lt;Premissas!$B$8),Premissas!$B$13,IF(N3502&lt;Premissas!$B$9,Premissas!$B$14,IF(N3502&lt;Premissas!$B$10,Premissas!$B$15,IF(N3502&lt;Premissas!$B$11,Premissas!$B$16,IF(N3502&lt;Premissas!$B$12,Premissas!$B$17,Premissas!$B$18)))))</f>
        <v/>
      </c>
      <c r="Q3502" s="5">
        <f>IFERROR(P3502/Premissas!$B$4,0)</f>
        <v/>
      </c>
    </row>
    <row r="3503">
      <c r="A3503" s="2" t="n">
        <v>8</v>
      </c>
      <c r="B3503" s="2" t="n">
        <v>1965</v>
      </c>
      <c r="C3503" s="2" t="inlineStr">
        <is>
          <t>SEPARACAO</t>
        </is>
      </c>
      <c r="D3503" s="2" t="inlineStr">
        <is>
          <t>6032010</t>
        </is>
      </c>
      <c r="E3503" s="2" t="inlineStr">
        <is>
          <t>Joao Vitor Andrade De Oliveira</t>
        </is>
      </c>
      <c r="F3503" s="2" t="n">
        <v>1091</v>
      </c>
      <c r="G3503" s="2" t="n">
        <v>34.63</v>
      </c>
      <c r="H3503" s="2" t="n">
        <v>32</v>
      </c>
      <c r="I3503" s="2" t="n">
        <v/>
      </c>
      <c r="J3503" s="2" t="inlineStr">
        <is>
          <t>GPA</t>
        </is>
      </c>
      <c r="K3503" s="2">
        <f>IF(I3503&lt;&gt;"",I3503,IFERROR(INDEX(Base!$I:$I,MATCH(1,(Base!$C:$C=C3503)*(Base!$I:$I&lt;&gt;""),0)),0))</f>
        <v/>
      </c>
      <c r="L3503" s="2">
        <f>IF(AND(I3503="",K3503&gt;0),"SIM","NÃO")</f>
        <v/>
      </c>
      <c r="M3503" s="2">
        <f>IF(ISNUMBER(SEARCH("SEPARA",UPPER(C3503))),"NÃO","SIM")</f>
        <v/>
      </c>
      <c r="N3503" s="2">
        <f>IFERROR(H3503/K3503,0)</f>
        <v/>
      </c>
      <c r="O3503" s="2">
        <f>IF(M3503="NÃO","EXCLUÍDO",IF(N3503&lt;Premissas!$B$8,"&lt; 1,00",IF(N3503&lt;Premissas!$B$9,"1,00 – 1,19",IF(N3503&lt;Premissas!$B$10,"1,20 – 1,39",IF(N3503&lt;Premissas!$B$11,"1,40 – 1,59",IF(N3503&lt;Premissas!$B$12,"1,60 – 1,99","≥ 2,00"))))))</f>
        <v/>
      </c>
      <c r="P3503" s="5">
        <f>IF(OR(M3503="NÃO",N3503&lt;Premissas!$B$8),Premissas!$B$13,IF(N3503&lt;Premissas!$B$9,Premissas!$B$14,IF(N3503&lt;Premissas!$B$10,Premissas!$B$15,IF(N3503&lt;Premissas!$B$11,Premissas!$B$16,IF(N3503&lt;Premissas!$B$12,Premissas!$B$17,Premissas!$B$18)))))</f>
        <v/>
      </c>
      <c r="Q3503" s="5">
        <f>IFERROR(P3503/Premissas!$B$4,0)</f>
        <v/>
      </c>
    </row>
    <row r="3504">
      <c r="A3504" s="2" t="n">
        <v>8</v>
      </c>
      <c r="B3504" s="2" t="n">
        <v>1965</v>
      </c>
      <c r="C3504" s="2" t="inlineStr">
        <is>
          <t>SEPARACAO</t>
        </is>
      </c>
      <c r="D3504" s="2" t="inlineStr">
        <is>
          <t>6032052</t>
        </is>
      </c>
      <c r="E3504" s="2" t="inlineStr">
        <is>
          <t>Giulia Aparecida Barbosa Celestino</t>
        </is>
      </c>
      <c r="F3504" s="2" t="n">
        <v>2445</v>
      </c>
      <c r="G3504" s="2" t="n">
        <v>54.01</v>
      </c>
      <c r="H3504" s="2" t="n">
        <v>45</v>
      </c>
      <c r="I3504" s="2" t="n">
        <v/>
      </c>
      <c r="J3504" s="2" t="inlineStr">
        <is>
          <t>GPA</t>
        </is>
      </c>
      <c r="K3504" s="2">
        <f>IF(I3504&lt;&gt;"",I3504,IFERROR(INDEX(Base!$I:$I,MATCH(1,(Base!$C:$C=C3504)*(Base!$I:$I&lt;&gt;""),0)),0))</f>
        <v/>
      </c>
      <c r="L3504" s="2">
        <f>IF(AND(I3504="",K3504&gt;0),"SIM","NÃO")</f>
        <v/>
      </c>
      <c r="M3504" s="2">
        <f>IF(ISNUMBER(SEARCH("SEPARA",UPPER(C3504))),"NÃO","SIM")</f>
        <v/>
      </c>
      <c r="N3504" s="2">
        <f>IFERROR(H3504/K3504,0)</f>
        <v/>
      </c>
      <c r="O3504" s="2">
        <f>IF(M3504="NÃO","EXCLUÍDO",IF(N3504&lt;Premissas!$B$8,"&lt; 1,00",IF(N3504&lt;Premissas!$B$9,"1,00 – 1,19",IF(N3504&lt;Premissas!$B$10,"1,20 – 1,39",IF(N3504&lt;Premissas!$B$11,"1,40 – 1,59",IF(N3504&lt;Premissas!$B$12,"1,60 – 1,99","≥ 2,00"))))))</f>
        <v/>
      </c>
      <c r="P3504" s="5">
        <f>IF(OR(M3504="NÃO",N3504&lt;Premissas!$B$8),Premissas!$B$13,IF(N3504&lt;Premissas!$B$9,Premissas!$B$14,IF(N3504&lt;Premissas!$B$10,Premissas!$B$15,IF(N3504&lt;Premissas!$B$11,Premissas!$B$16,IF(N3504&lt;Premissas!$B$12,Premissas!$B$17,Premissas!$B$18)))))</f>
        <v/>
      </c>
      <c r="Q3504" s="5">
        <f>IFERROR(P3504/Premissas!$B$4,0)</f>
        <v/>
      </c>
    </row>
    <row r="3505">
      <c r="A3505" s="2" t="n">
        <v>8</v>
      </c>
      <c r="B3505" s="2" t="n">
        <v>1965</v>
      </c>
      <c r="C3505" s="2" t="inlineStr">
        <is>
          <t>SEPARACAO</t>
        </is>
      </c>
      <c r="D3505" s="2" t="inlineStr">
        <is>
          <t>6032060</t>
        </is>
      </c>
      <c r="E3505" s="2" t="inlineStr">
        <is>
          <t>Lucelio Rodrigues Da Silva</t>
        </is>
      </c>
      <c r="F3505" s="2" t="n">
        <v>2249</v>
      </c>
      <c r="G3505" s="2" t="n">
        <v>65.44</v>
      </c>
      <c r="H3505" s="2" t="n">
        <v>34</v>
      </c>
      <c r="I3505" s="2" t="n">
        <v/>
      </c>
      <c r="J3505" s="2" t="inlineStr">
        <is>
          <t>GPA</t>
        </is>
      </c>
      <c r="K3505" s="2">
        <f>IF(I3505&lt;&gt;"",I3505,IFERROR(INDEX(Base!$I:$I,MATCH(1,(Base!$C:$C=C3505)*(Base!$I:$I&lt;&gt;""),0)),0))</f>
        <v/>
      </c>
      <c r="L3505" s="2">
        <f>IF(AND(I3505="",K3505&gt;0),"SIM","NÃO")</f>
        <v/>
      </c>
      <c r="M3505" s="2">
        <f>IF(ISNUMBER(SEARCH("SEPARA",UPPER(C3505))),"NÃO","SIM")</f>
        <v/>
      </c>
      <c r="N3505" s="2">
        <f>IFERROR(H3505/K3505,0)</f>
        <v/>
      </c>
      <c r="O3505" s="2">
        <f>IF(M3505="NÃO","EXCLUÍDO",IF(N3505&lt;Premissas!$B$8,"&lt; 1,00",IF(N3505&lt;Premissas!$B$9,"1,00 – 1,19",IF(N3505&lt;Premissas!$B$10,"1,20 – 1,39",IF(N3505&lt;Premissas!$B$11,"1,40 – 1,59",IF(N3505&lt;Premissas!$B$12,"1,60 – 1,99","≥ 2,00"))))))</f>
        <v/>
      </c>
      <c r="P3505" s="5">
        <f>IF(OR(M3505="NÃO",N3505&lt;Premissas!$B$8),Premissas!$B$13,IF(N3505&lt;Premissas!$B$9,Premissas!$B$14,IF(N3505&lt;Premissas!$B$10,Premissas!$B$15,IF(N3505&lt;Premissas!$B$11,Premissas!$B$16,IF(N3505&lt;Premissas!$B$12,Premissas!$B$17,Premissas!$B$18)))))</f>
        <v/>
      </c>
      <c r="Q3505" s="5">
        <f>IFERROR(P3505/Premissas!$B$4,0)</f>
        <v/>
      </c>
    </row>
    <row r="3506">
      <c r="A3506" s="2" t="n">
        <v>8</v>
      </c>
      <c r="B3506" s="2" t="n">
        <v>1965</v>
      </c>
      <c r="C3506" s="2" t="inlineStr">
        <is>
          <t>SEPARACAO</t>
        </is>
      </c>
      <c r="D3506" s="2" t="inlineStr">
        <is>
          <t>6032150</t>
        </is>
      </c>
      <c r="E3506" s="2" t="inlineStr">
        <is>
          <t>Caio Henrique De Jesus Augusto</t>
        </is>
      </c>
      <c r="F3506" s="2" t="n">
        <v>381</v>
      </c>
      <c r="G3506" s="2" t="n">
        <v>3.04</v>
      </c>
      <c r="H3506" s="2" t="n">
        <v>125</v>
      </c>
      <c r="I3506" s="2" t="n">
        <v/>
      </c>
      <c r="J3506" s="2" t="inlineStr">
        <is>
          <t>GPA</t>
        </is>
      </c>
      <c r="K3506" s="2">
        <f>IF(I3506&lt;&gt;"",I3506,IFERROR(INDEX(Base!$I:$I,MATCH(1,(Base!$C:$C=C3506)*(Base!$I:$I&lt;&gt;""),0)),0))</f>
        <v/>
      </c>
      <c r="L3506" s="2">
        <f>IF(AND(I3506="",K3506&gt;0),"SIM","NÃO")</f>
        <v/>
      </c>
      <c r="M3506" s="2">
        <f>IF(ISNUMBER(SEARCH("SEPARA",UPPER(C3506))),"NÃO","SIM")</f>
        <v/>
      </c>
      <c r="N3506" s="2">
        <f>IFERROR(H3506/K3506,0)</f>
        <v/>
      </c>
      <c r="O3506" s="2">
        <f>IF(M3506="NÃO","EXCLUÍDO",IF(N3506&lt;Premissas!$B$8,"&lt; 1,00",IF(N3506&lt;Premissas!$B$9,"1,00 – 1,19",IF(N3506&lt;Premissas!$B$10,"1,20 – 1,39",IF(N3506&lt;Premissas!$B$11,"1,40 – 1,59",IF(N3506&lt;Premissas!$B$12,"1,60 – 1,99","≥ 2,00"))))))</f>
        <v/>
      </c>
      <c r="P3506" s="5">
        <f>IF(OR(M3506="NÃO",N3506&lt;Premissas!$B$8),Premissas!$B$13,IF(N3506&lt;Premissas!$B$9,Premissas!$B$14,IF(N3506&lt;Premissas!$B$10,Premissas!$B$15,IF(N3506&lt;Premissas!$B$11,Premissas!$B$16,IF(N3506&lt;Premissas!$B$12,Premissas!$B$17,Premissas!$B$18)))))</f>
        <v/>
      </c>
      <c r="Q3506" s="5">
        <f>IFERROR(P3506/Premissas!$B$4,0)</f>
        <v/>
      </c>
    </row>
    <row r="3507">
      <c r="A3507" s="2" t="n">
        <v>8</v>
      </c>
      <c r="B3507" s="2" t="n">
        <v>1965</v>
      </c>
      <c r="C3507" s="2" t="inlineStr">
        <is>
          <t>SEPARACAO</t>
        </is>
      </c>
      <c r="D3507" s="2" t="inlineStr">
        <is>
          <t>6032257</t>
        </is>
      </c>
      <c r="E3507" s="2" t="inlineStr">
        <is>
          <t>Rodrigo Dos Santos Domingues</t>
        </is>
      </c>
      <c r="F3507" s="2" t="n">
        <v>1288</v>
      </c>
      <c r="G3507" s="2" t="n">
        <v>34.65</v>
      </c>
      <c r="H3507" s="2" t="n">
        <v>37</v>
      </c>
      <c r="I3507" s="2" t="n">
        <v/>
      </c>
      <c r="J3507" s="2" t="inlineStr">
        <is>
          <t>GPA</t>
        </is>
      </c>
      <c r="K3507" s="2">
        <f>IF(I3507&lt;&gt;"",I3507,IFERROR(INDEX(Base!$I:$I,MATCH(1,(Base!$C:$C=C3507)*(Base!$I:$I&lt;&gt;""),0)),0))</f>
        <v/>
      </c>
      <c r="L3507" s="2">
        <f>IF(AND(I3507="",K3507&gt;0),"SIM","NÃO")</f>
        <v/>
      </c>
      <c r="M3507" s="2">
        <f>IF(ISNUMBER(SEARCH("SEPARA",UPPER(C3507))),"NÃO","SIM")</f>
        <v/>
      </c>
      <c r="N3507" s="2">
        <f>IFERROR(H3507/K3507,0)</f>
        <v/>
      </c>
      <c r="O3507" s="2">
        <f>IF(M3507="NÃO","EXCLUÍDO",IF(N3507&lt;Premissas!$B$8,"&lt; 1,00",IF(N3507&lt;Premissas!$B$9,"1,00 – 1,19",IF(N3507&lt;Premissas!$B$10,"1,20 – 1,39",IF(N3507&lt;Premissas!$B$11,"1,40 – 1,59",IF(N3507&lt;Premissas!$B$12,"1,60 – 1,99","≥ 2,00"))))))</f>
        <v/>
      </c>
      <c r="P3507" s="5">
        <f>IF(OR(M3507="NÃO",N3507&lt;Premissas!$B$8),Premissas!$B$13,IF(N3507&lt;Premissas!$B$9,Premissas!$B$14,IF(N3507&lt;Premissas!$B$10,Premissas!$B$15,IF(N3507&lt;Premissas!$B$11,Premissas!$B$16,IF(N3507&lt;Premissas!$B$12,Premissas!$B$17,Premissas!$B$18)))))</f>
        <v/>
      </c>
      <c r="Q3507" s="5">
        <f>IFERROR(P3507/Premissas!$B$4,0)</f>
        <v/>
      </c>
    </row>
    <row r="3508">
      <c r="A3508" s="2" t="n">
        <v>8</v>
      </c>
      <c r="B3508" s="2" t="n">
        <v>1965</v>
      </c>
      <c r="C3508" s="2" t="inlineStr">
        <is>
          <t>SEPARACAO</t>
        </is>
      </c>
      <c r="D3508" s="2" t="inlineStr">
        <is>
          <t>6032630</t>
        </is>
      </c>
      <c r="E3508" s="2" t="inlineStr">
        <is>
          <t>Paulo Roberto De Farias</t>
        </is>
      </c>
      <c r="F3508" s="2" t="n">
        <v>2198</v>
      </c>
      <c r="G3508" s="2" t="n">
        <v>42.92</v>
      </c>
      <c r="H3508" s="2" t="n">
        <v>51</v>
      </c>
      <c r="I3508" s="2" t="n">
        <v/>
      </c>
      <c r="J3508" s="2" t="inlineStr">
        <is>
          <t>GPA</t>
        </is>
      </c>
      <c r="K3508" s="2">
        <f>IF(I3508&lt;&gt;"",I3508,IFERROR(INDEX(Base!$I:$I,MATCH(1,(Base!$C:$C=C3508)*(Base!$I:$I&lt;&gt;""),0)),0))</f>
        <v/>
      </c>
      <c r="L3508" s="2">
        <f>IF(AND(I3508="",K3508&gt;0),"SIM","NÃO")</f>
        <v/>
      </c>
      <c r="M3508" s="2">
        <f>IF(ISNUMBER(SEARCH("SEPARA",UPPER(C3508))),"NÃO","SIM")</f>
        <v/>
      </c>
      <c r="N3508" s="2">
        <f>IFERROR(H3508/K3508,0)</f>
        <v/>
      </c>
      <c r="O3508" s="2">
        <f>IF(M3508="NÃO","EXCLUÍDO",IF(N3508&lt;Premissas!$B$8,"&lt; 1,00",IF(N3508&lt;Premissas!$B$9,"1,00 – 1,19",IF(N3508&lt;Premissas!$B$10,"1,20 – 1,39",IF(N3508&lt;Premissas!$B$11,"1,40 – 1,59",IF(N3508&lt;Premissas!$B$12,"1,60 – 1,99","≥ 2,00"))))))</f>
        <v/>
      </c>
      <c r="P3508" s="5">
        <f>IF(OR(M3508="NÃO",N3508&lt;Premissas!$B$8),Premissas!$B$13,IF(N3508&lt;Premissas!$B$9,Premissas!$B$14,IF(N3508&lt;Premissas!$B$10,Premissas!$B$15,IF(N3508&lt;Premissas!$B$11,Premissas!$B$16,IF(N3508&lt;Premissas!$B$12,Premissas!$B$17,Premissas!$B$18)))))</f>
        <v/>
      </c>
      <c r="Q3508" s="5">
        <f>IFERROR(P3508/Premissas!$B$4,0)</f>
        <v/>
      </c>
    </row>
    <row r="3509">
      <c r="A3509" s="2" t="n">
        <v>8</v>
      </c>
      <c r="B3509" s="2" t="n">
        <v>1965</v>
      </c>
      <c r="C3509" s="2" t="inlineStr">
        <is>
          <t>SEPARACAO</t>
        </is>
      </c>
      <c r="D3509" s="2" t="inlineStr">
        <is>
          <t>6032699</t>
        </is>
      </c>
      <c r="E3509" s="2" t="inlineStr">
        <is>
          <t>Andreia Correa De Maceno</t>
        </is>
      </c>
      <c r="F3509" s="2" t="n">
        <v>868</v>
      </c>
      <c r="G3509" s="2" t="n">
        <v>44.02</v>
      </c>
      <c r="H3509" s="2" t="n">
        <v>20</v>
      </c>
      <c r="I3509" s="2" t="n">
        <v/>
      </c>
      <c r="J3509" s="2" t="inlineStr">
        <is>
          <t>GPA</t>
        </is>
      </c>
      <c r="K3509" s="2">
        <f>IF(I3509&lt;&gt;"",I3509,IFERROR(INDEX(Base!$I:$I,MATCH(1,(Base!$C:$C=C3509)*(Base!$I:$I&lt;&gt;""),0)),0))</f>
        <v/>
      </c>
      <c r="L3509" s="2">
        <f>IF(AND(I3509="",K3509&gt;0),"SIM","NÃO")</f>
        <v/>
      </c>
      <c r="M3509" s="2">
        <f>IF(ISNUMBER(SEARCH("SEPARA",UPPER(C3509))),"NÃO","SIM")</f>
        <v/>
      </c>
      <c r="N3509" s="2">
        <f>IFERROR(H3509/K3509,0)</f>
        <v/>
      </c>
      <c r="O3509" s="2">
        <f>IF(M3509="NÃO","EXCLUÍDO",IF(N3509&lt;Premissas!$B$8,"&lt; 1,00",IF(N3509&lt;Premissas!$B$9,"1,00 – 1,19",IF(N3509&lt;Premissas!$B$10,"1,20 – 1,39",IF(N3509&lt;Premissas!$B$11,"1,40 – 1,59",IF(N3509&lt;Premissas!$B$12,"1,60 – 1,99","≥ 2,00"))))))</f>
        <v/>
      </c>
      <c r="P3509" s="5">
        <f>IF(OR(M3509="NÃO",N3509&lt;Premissas!$B$8),Premissas!$B$13,IF(N3509&lt;Premissas!$B$9,Premissas!$B$14,IF(N3509&lt;Premissas!$B$10,Premissas!$B$15,IF(N3509&lt;Premissas!$B$11,Premissas!$B$16,IF(N3509&lt;Premissas!$B$12,Premissas!$B$17,Premissas!$B$18)))))</f>
        <v/>
      </c>
      <c r="Q3509" s="5">
        <f>IFERROR(P3509/Premissas!$B$4,0)</f>
        <v/>
      </c>
    </row>
    <row r="3510">
      <c r="A3510" s="2" t="n">
        <v>8</v>
      </c>
      <c r="B3510" s="2" t="n">
        <v>1965</v>
      </c>
      <c r="C3510" s="2" t="inlineStr">
        <is>
          <t>SEPARACAO</t>
        </is>
      </c>
      <c r="D3510" s="2" t="inlineStr">
        <is>
          <t>6032850</t>
        </is>
      </c>
      <c r="E3510" s="2" t="inlineStr">
        <is>
          <t>Jose Antonio Gonzalez Ruffin</t>
        </is>
      </c>
      <c r="F3510" s="2" t="n">
        <v>1387</v>
      </c>
      <c r="G3510" s="2" t="n">
        <v>28.87</v>
      </c>
      <c r="H3510" s="2" t="n">
        <v>48</v>
      </c>
      <c r="I3510" s="2" t="n">
        <v/>
      </c>
      <c r="J3510" s="2" t="inlineStr">
        <is>
          <t>GPA</t>
        </is>
      </c>
      <c r="K3510" s="2">
        <f>IF(I3510&lt;&gt;"",I3510,IFERROR(INDEX(Base!$I:$I,MATCH(1,(Base!$C:$C=C3510)*(Base!$I:$I&lt;&gt;""),0)),0))</f>
        <v/>
      </c>
      <c r="L3510" s="2">
        <f>IF(AND(I3510="",K3510&gt;0),"SIM","NÃO")</f>
        <v/>
      </c>
      <c r="M3510" s="2">
        <f>IF(ISNUMBER(SEARCH("SEPARA",UPPER(C3510))),"NÃO","SIM")</f>
        <v/>
      </c>
      <c r="N3510" s="2">
        <f>IFERROR(H3510/K3510,0)</f>
        <v/>
      </c>
      <c r="O3510" s="2">
        <f>IF(M3510="NÃO","EXCLUÍDO",IF(N3510&lt;Premissas!$B$8,"&lt; 1,00",IF(N3510&lt;Premissas!$B$9,"1,00 – 1,19",IF(N3510&lt;Premissas!$B$10,"1,20 – 1,39",IF(N3510&lt;Premissas!$B$11,"1,40 – 1,59",IF(N3510&lt;Premissas!$B$12,"1,60 – 1,99","≥ 2,00"))))))</f>
        <v/>
      </c>
      <c r="P3510" s="5">
        <f>IF(OR(M3510="NÃO",N3510&lt;Premissas!$B$8),Premissas!$B$13,IF(N3510&lt;Premissas!$B$9,Premissas!$B$14,IF(N3510&lt;Premissas!$B$10,Premissas!$B$15,IF(N3510&lt;Premissas!$B$11,Premissas!$B$16,IF(N3510&lt;Premissas!$B$12,Premissas!$B$17,Premissas!$B$18)))))</f>
        <v/>
      </c>
      <c r="Q3510" s="5">
        <f>IFERROR(P3510/Premissas!$B$4,0)</f>
        <v/>
      </c>
    </row>
    <row r="3511">
      <c r="A3511" s="2" t="n">
        <v>8</v>
      </c>
      <c r="B3511" s="2" t="n">
        <v>1965</v>
      </c>
      <c r="C3511" s="2" t="inlineStr">
        <is>
          <t>SEPARACAO</t>
        </is>
      </c>
      <c r="D3511" s="2" t="inlineStr">
        <is>
          <t>6032940</t>
        </is>
      </c>
      <c r="E3511" s="2" t="inlineStr">
        <is>
          <t>Silvio Bernardo Noronha Da Silva</t>
        </is>
      </c>
      <c r="F3511" s="2" t="n">
        <v>818</v>
      </c>
      <c r="G3511" s="2" t="n">
        <v>29.99</v>
      </c>
      <c r="H3511" s="2" t="n">
        <v>27</v>
      </c>
      <c r="I3511" s="2" t="n">
        <v/>
      </c>
      <c r="J3511" s="2" t="inlineStr">
        <is>
          <t>GPA</t>
        </is>
      </c>
      <c r="K3511" s="2">
        <f>IF(I3511&lt;&gt;"",I3511,IFERROR(INDEX(Base!$I:$I,MATCH(1,(Base!$C:$C=C3511)*(Base!$I:$I&lt;&gt;""),0)),0))</f>
        <v/>
      </c>
      <c r="L3511" s="2">
        <f>IF(AND(I3511="",K3511&gt;0),"SIM","NÃO")</f>
        <v/>
      </c>
      <c r="M3511" s="2">
        <f>IF(ISNUMBER(SEARCH("SEPARA",UPPER(C3511))),"NÃO","SIM")</f>
        <v/>
      </c>
      <c r="N3511" s="2">
        <f>IFERROR(H3511/K3511,0)</f>
        <v/>
      </c>
      <c r="O3511" s="2">
        <f>IF(M3511="NÃO","EXCLUÍDO",IF(N3511&lt;Premissas!$B$8,"&lt; 1,00",IF(N3511&lt;Premissas!$B$9,"1,00 – 1,19",IF(N3511&lt;Premissas!$B$10,"1,20 – 1,39",IF(N3511&lt;Premissas!$B$11,"1,40 – 1,59",IF(N3511&lt;Premissas!$B$12,"1,60 – 1,99","≥ 2,00"))))))</f>
        <v/>
      </c>
      <c r="P3511" s="5">
        <f>IF(OR(M3511="NÃO",N3511&lt;Premissas!$B$8),Premissas!$B$13,IF(N3511&lt;Premissas!$B$9,Premissas!$B$14,IF(N3511&lt;Premissas!$B$10,Premissas!$B$15,IF(N3511&lt;Premissas!$B$11,Premissas!$B$16,IF(N3511&lt;Premissas!$B$12,Premissas!$B$17,Premissas!$B$18)))))</f>
        <v/>
      </c>
      <c r="Q3511" s="5">
        <f>IFERROR(P3511/Premissas!$B$4,0)</f>
        <v/>
      </c>
    </row>
    <row r="3512">
      <c r="A3512" s="2" t="n">
        <v>8</v>
      </c>
      <c r="B3512" s="2" t="n">
        <v>1965</v>
      </c>
      <c r="C3512" s="2" t="inlineStr">
        <is>
          <t>SEPARACAO</t>
        </is>
      </c>
      <c r="D3512" s="2" t="inlineStr">
        <is>
          <t>6033008</t>
        </is>
      </c>
      <c r="E3512" s="2" t="inlineStr">
        <is>
          <t>Jefferson Ferreira De Castro</t>
        </is>
      </c>
      <c r="F3512" s="2" t="n">
        <v>1581</v>
      </c>
      <c r="G3512" s="2" t="n">
        <v>39.46</v>
      </c>
      <c r="H3512" s="2" t="n">
        <v>40</v>
      </c>
      <c r="I3512" s="2" t="n">
        <v/>
      </c>
      <c r="J3512" s="2" t="inlineStr">
        <is>
          <t>GPA</t>
        </is>
      </c>
      <c r="K3512" s="2">
        <f>IF(I3512&lt;&gt;"",I3512,IFERROR(INDEX(Base!$I:$I,MATCH(1,(Base!$C:$C=C3512)*(Base!$I:$I&lt;&gt;""),0)),0))</f>
        <v/>
      </c>
      <c r="L3512" s="2">
        <f>IF(AND(I3512="",K3512&gt;0),"SIM","NÃO")</f>
        <v/>
      </c>
      <c r="M3512" s="2">
        <f>IF(ISNUMBER(SEARCH("SEPARA",UPPER(C3512))),"NÃO","SIM")</f>
        <v/>
      </c>
      <c r="N3512" s="2">
        <f>IFERROR(H3512/K3512,0)</f>
        <v/>
      </c>
      <c r="O3512" s="2">
        <f>IF(M3512="NÃO","EXCLUÍDO",IF(N3512&lt;Premissas!$B$8,"&lt; 1,00",IF(N3512&lt;Premissas!$B$9,"1,00 – 1,19",IF(N3512&lt;Premissas!$B$10,"1,20 – 1,39",IF(N3512&lt;Premissas!$B$11,"1,40 – 1,59",IF(N3512&lt;Premissas!$B$12,"1,60 – 1,99","≥ 2,00"))))))</f>
        <v/>
      </c>
      <c r="P3512" s="5">
        <f>IF(OR(M3512="NÃO",N3512&lt;Premissas!$B$8),Premissas!$B$13,IF(N3512&lt;Premissas!$B$9,Premissas!$B$14,IF(N3512&lt;Premissas!$B$10,Premissas!$B$15,IF(N3512&lt;Premissas!$B$11,Premissas!$B$16,IF(N3512&lt;Premissas!$B$12,Premissas!$B$17,Premissas!$B$18)))))</f>
        <v/>
      </c>
      <c r="Q3512" s="5">
        <f>IFERROR(P3512/Premissas!$B$4,0)</f>
        <v/>
      </c>
    </row>
    <row r="3513">
      <c r="A3513" s="2" t="n">
        <v>8</v>
      </c>
      <c r="B3513" s="2" t="n">
        <v>1965</v>
      </c>
      <c r="C3513" s="2" t="inlineStr">
        <is>
          <t>SEPARACAO</t>
        </is>
      </c>
      <c r="D3513" s="2" t="inlineStr">
        <is>
          <t>6033032</t>
        </is>
      </c>
      <c r="E3513" s="2" t="inlineStr">
        <is>
          <t>Henrique De Souza Ribeiro</t>
        </is>
      </c>
      <c r="F3513" s="2" t="n">
        <v>1607</v>
      </c>
      <c r="G3513" s="2" t="n">
        <v>36.63</v>
      </c>
      <c r="H3513" s="2" t="n">
        <v>44</v>
      </c>
      <c r="I3513" s="2" t="n">
        <v/>
      </c>
      <c r="J3513" s="2" t="inlineStr">
        <is>
          <t>GPA</t>
        </is>
      </c>
      <c r="K3513" s="2">
        <f>IF(I3513&lt;&gt;"",I3513,IFERROR(INDEX(Base!$I:$I,MATCH(1,(Base!$C:$C=C3513)*(Base!$I:$I&lt;&gt;""),0)),0))</f>
        <v/>
      </c>
      <c r="L3513" s="2">
        <f>IF(AND(I3513="",K3513&gt;0),"SIM","NÃO")</f>
        <v/>
      </c>
      <c r="M3513" s="2">
        <f>IF(ISNUMBER(SEARCH("SEPARA",UPPER(C3513))),"NÃO","SIM")</f>
        <v/>
      </c>
      <c r="N3513" s="2">
        <f>IFERROR(H3513/K3513,0)</f>
        <v/>
      </c>
      <c r="O3513" s="2">
        <f>IF(M3513="NÃO","EXCLUÍDO",IF(N3513&lt;Premissas!$B$8,"&lt; 1,00",IF(N3513&lt;Premissas!$B$9,"1,00 – 1,19",IF(N3513&lt;Premissas!$B$10,"1,20 – 1,39",IF(N3513&lt;Premissas!$B$11,"1,40 – 1,59",IF(N3513&lt;Premissas!$B$12,"1,60 – 1,99","≥ 2,00"))))))</f>
        <v/>
      </c>
      <c r="P3513" s="5">
        <f>IF(OR(M3513="NÃO",N3513&lt;Premissas!$B$8),Premissas!$B$13,IF(N3513&lt;Premissas!$B$9,Premissas!$B$14,IF(N3513&lt;Premissas!$B$10,Premissas!$B$15,IF(N3513&lt;Premissas!$B$11,Premissas!$B$16,IF(N3513&lt;Premissas!$B$12,Premissas!$B$17,Premissas!$B$18)))))</f>
        <v/>
      </c>
      <c r="Q3513" s="5">
        <f>IFERROR(P3513/Premissas!$B$4,0)</f>
        <v/>
      </c>
    </row>
    <row r="3514">
      <c r="A3514" s="2" t="n">
        <v>8</v>
      </c>
      <c r="B3514" s="2" t="n">
        <v>1965</v>
      </c>
      <c r="C3514" s="2" t="inlineStr">
        <is>
          <t>SEPARACAO</t>
        </is>
      </c>
      <c r="D3514" s="2" t="inlineStr">
        <is>
          <t>6033148</t>
        </is>
      </c>
      <c r="E3514" s="2" t="inlineStr">
        <is>
          <t>Isabele Luiz Justino Da Silva</t>
        </is>
      </c>
      <c r="F3514" s="2" t="n">
        <v>1358</v>
      </c>
      <c r="G3514" s="2" t="n">
        <v>35.16</v>
      </c>
      <c r="H3514" s="2" t="n">
        <v>39</v>
      </c>
      <c r="I3514" s="2" t="n">
        <v/>
      </c>
      <c r="J3514" s="2" t="inlineStr">
        <is>
          <t>GPA</t>
        </is>
      </c>
      <c r="K3514" s="2">
        <f>IF(I3514&lt;&gt;"",I3514,IFERROR(INDEX(Base!$I:$I,MATCH(1,(Base!$C:$C=C3514)*(Base!$I:$I&lt;&gt;""),0)),0))</f>
        <v/>
      </c>
      <c r="L3514" s="2">
        <f>IF(AND(I3514="",K3514&gt;0),"SIM","NÃO")</f>
        <v/>
      </c>
      <c r="M3514" s="2">
        <f>IF(ISNUMBER(SEARCH("SEPARA",UPPER(C3514))),"NÃO","SIM")</f>
        <v/>
      </c>
      <c r="N3514" s="2">
        <f>IFERROR(H3514/K3514,0)</f>
        <v/>
      </c>
      <c r="O3514" s="2">
        <f>IF(M3514="NÃO","EXCLUÍDO",IF(N3514&lt;Premissas!$B$8,"&lt; 1,00",IF(N3514&lt;Premissas!$B$9,"1,00 – 1,19",IF(N3514&lt;Premissas!$B$10,"1,20 – 1,39",IF(N3514&lt;Premissas!$B$11,"1,40 – 1,59",IF(N3514&lt;Premissas!$B$12,"1,60 – 1,99","≥ 2,00"))))))</f>
        <v/>
      </c>
      <c r="P3514" s="5">
        <f>IF(OR(M3514="NÃO",N3514&lt;Premissas!$B$8),Premissas!$B$13,IF(N3514&lt;Premissas!$B$9,Premissas!$B$14,IF(N3514&lt;Premissas!$B$10,Premissas!$B$15,IF(N3514&lt;Premissas!$B$11,Premissas!$B$16,IF(N3514&lt;Premissas!$B$12,Premissas!$B$17,Premissas!$B$18)))))</f>
        <v/>
      </c>
      <c r="Q3514" s="5">
        <f>IFERROR(P3514/Premissas!$B$4,0)</f>
        <v/>
      </c>
    </row>
    <row r="3515">
      <c r="A3515" s="2" t="n">
        <v>8</v>
      </c>
      <c r="B3515" s="2" t="n">
        <v>1965</v>
      </c>
      <c r="C3515" s="2" t="inlineStr">
        <is>
          <t>SEPARACAO</t>
        </is>
      </c>
      <c r="D3515" s="2" t="inlineStr">
        <is>
          <t>6033512</t>
        </is>
      </c>
      <c r="E3515" s="2" t="inlineStr">
        <is>
          <t>Carla Cristiane Melo Da Silva</t>
        </is>
      </c>
      <c r="F3515" s="2" t="n">
        <v>329</v>
      </c>
      <c r="G3515" s="2" t="n">
        <v>11.81</v>
      </c>
      <c r="H3515" s="2" t="n">
        <v>28</v>
      </c>
      <c r="I3515" s="2" t="n">
        <v/>
      </c>
      <c r="J3515" s="2" t="inlineStr">
        <is>
          <t>GPA</t>
        </is>
      </c>
      <c r="K3515" s="2">
        <f>IF(I3515&lt;&gt;"",I3515,IFERROR(INDEX(Base!$I:$I,MATCH(1,(Base!$C:$C=C3515)*(Base!$I:$I&lt;&gt;""),0)),0))</f>
        <v/>
      </c>
      <c r="L3515" s="2">
        <f>IF(AND(I3515="",K3515&gt;0),"SIM","NÃO")</f>
        <v/>
      </c>
      <c r="M3515" s="2">
        <f>IF(ISNUMBER(SEARCH("SEPARA",UPPER(C3515))),"NÃO","SIM")</f>
        <v/>
      </c>
      <c r="N3515" s="2">
        <f>IFERROR(H3515/K3515,0)</f>
        <v/>
      </c>
      <c r="O3515" s="2">
        <f>IF(M3515="NÃO","EXCLUÍDO",IF(N3515&lt;Premissas!$B$8,"&lt; 1,00",IF(N3515&lt;Premissas!$B$9,"1,00 – 1,19",IF(N3515&lt;Premissas!$B$10,"1,20 – 1,39",IF(N3515&lt;Premissas!$B$11,"1,40 – 1,59",IF(N3515&lt;Premissas!$B$12,"1,60 – 1,99","≥ 2,00"))))))</f>
        <v/>
      </c>
      <c r="P3515" s="5">
        <f>IF(OR(M3515="NÃO",N3515&lt;Premissas!$B$8),Premissas!$B$13,IF(N3515&lt;Premissas!$B$9,Premissas!$B$14,IF(N3515&lt;Premissas!$B$10,Premissas!$B$15,IF(N3515&lt;Premissas!$B$11,Premissas!$B$16,IF(N3515&lt;Premissas!$B$12,Premissas!$B$17,Premissas!$B$18)))))</f>
        <v/>
      </c>
      <c r="Q3515" s="5">
        <f>IFERROR(P3515/Premissas!$B$4,0)</f>
        <v/>
      </c>
    </row>
    <row r="3516">
      <c r="A3516" s="2" t="n">
        <v>8</v>
      </c>
      <c r="B3516" s="2" t="n">
        <v>1965</v>
      </c>
      <c r="C3516" s="2" t="inlineStr">
        <is>
          <t>SEPARACAO</t>
        </is>
      </c>
      <c r="D3516" s="2" t="inlineStr">
        <is>
          <t>6033687</t>
        </is>
      </c>
      <c r="E3516" s="2" t="inlineStr">
        <is>
          <t>Nathaly Dos Santos Souza</t>
        </is>
      </c>
      <c r="F3516" s="2" t="n">
        <v>109</v>
      </c>
      <c r="G3516" s="2" t="n">
        <v>5.55</v>
      </c>
      <c r="H3516" s="2" t="n">
        <v>20</v>
      </c>
      <c r="I3516" s="2" t="n">
        <v/>
      </c>
      <c r="J3516" s="2" t="inlineStr">
        <is>
          <t>GPA</t>
        </is>
      </c>
      <c r="K3516" s="2">
        <f>IF(I3516&lt;&gt;"",I3516,IFERROR(INDEX(Base!$I:$I,MATCH(1,(Base!$C:$C=C3516)*(Base!$I:$I&lt;&gt;""),0)),0))</f>
        <v/>
      </c>
      <c r="L3516" s="2">
        <f>IF(AND(I3516="",K3516&gt;0),"SIM","NÃO")</f>
        <v/>
      </c>
      <c r="M3516" s="2">
        <f>IF(ISNUMBER(SEARCH("SEPARA",UPPER(C3516))),"NÃO","SIM")</f>
        <v/>
      </c>
      <c r="N3516" s="2">
        <f>IFERROR(H3516/K3516,0)</f>
        <v/>
      </c>
      <c r="O3516" s="2">
        <f>IF(M3516="NÃO","EXCLUÍDO",IF(N3516&lt;Premissas!$B$8,"&lt; 1,00",IF(N3516&lt;Premissas!$B$9,"1,00 – 1,19",IF(N3516&lt;Premissas!$B$10,"1,20 – 1,39",IF(N3516&lt;Premissas!$B$11,"1,40 – 1,59",IF(N3516&lt;Premissas!$B$12,"1,60 – 1,99","≥ 2,00"))))))</f>
        <v/>
      </c>
      <c r="P3516" s="5">
        <f>IF(OR(M3516="NÃO",N3516&lt;Premissas!$B$8),Premissas!$B$13,IF(N3516&lt;Premissas!$B$9,Premissas!$B$14,IF(N3516&lt;Premissas!$B$10,Premissas!$B$15,IF(N3516&lt;Premissas!$B$11,Premissas!$B$16,IF(N3516&lt;Premissas!$B$12,Premissas!$B$17,Premissas!$B$18)))))</f>
        <v/>
      </c>
      <c r="Q3516" s="5">
        <f>IFERROR(P3516/Premissas!$B$4,0)</f>
        <v/>
      </c>
    </row>
    <row r="3517">
      <c r="A3517" s="2" t="n">
        <v>8</v>
      </c>
      <c r="B3517" s="2" t="n">
        <v>1965</v>
      </c>
      <c r="C3517" s="2" t="inlineStr">
        <is>
          <t>SEPARACAO</t>
        </is>
      </c>
      <c r="D3517" s="2" t="inlineStr">
        <is>
          <t>6033865</t>
        </is>
      </c>
      <c r="E3517" s="2" t="inlineStr">
        <is>
          <t>Jefferson Arantes Constantin Govas</t>
        </is>
      </c>
      <c r="F3517" s="2" t="n">
        <v>639</v>
      </c>
      <c r="G3517" s="2" t="n">
        <v>19.02</v>
      </c>
      <c r="H3517" s="2" t="n">
        <v>34</v>
      </c>
      <c r="I3517" s="2" t="n">
        <v/>
      </c>
      <c r="J3517" s="2" t="inlineStr">
        <is>
          <t>GPA</t>
        </is>
      </c>
      <c r="K3517" s="2">
        <f>IF(I3517&lt;&gt;"",I3517,IFERROR(INDEX(Base!$I:$I,MATCH(1,(Base!$C:$C=C3517)*(Base!$I:$I&lt;&gt;""),0)),0))</f>
        <v/>
      </c>
      <c r="L3517" s="2">
        <f>IF(AND(I3517="",K3517&gt;0),"SIM","NÃO")</f>
        <v/>
      </c>
      <c r="M3517" s="2">
        <f>IF(ISNUMBER(SEARCH("SEPARA",UPPER(C3517))),"NÃO","SIM")</f>
        <v/>
      </c>
      <c r="N3517" s="2">
        <f>IFERROR(H3517/K3517,0)</f>
        <v/>
      </c>
      <c r="O3517" s="2">
        <f>IF(M3517="NÃO","EXCLUÍDO",IF(N3517&lt;Premissas!$B$8,"&lt; 1,00",IF(N3517&lt;Premissas!$B$9,"1,00 – 1,19",IF(N3517&lt;Premissas!$B$10,"1,20 – 1,39",IF(N3517&lt;Premissas!$B$11,"1,40 – 1,59",IF(N3517&lt;Premissas!$B$12,"1,60 – 1,99","≥ 2,00"))))))</f>
        <v/>
      </c>
      <c r="P3517" s="5">
        <f>IF(OR(M3517="NÃO",N3517&lt;Premissas!$B$8),Premissas!$B$13,IF(N3517&lt;Premissas!$B$9,Premissas!$B$14,IF(N3517&lt;Premissas!$B$10,Premissas!$B$15,IF(N3517&lt;Premissas!$B$11,Premissas!$B$16,IF(N3517&lt;Premissas!$B$12,Premissas!$B$17,Premissas!$B$18)))))</f>
        <v/>
      </c>
      <c r="Q3517" s="5">
        <f>IFERROR(P3517/Premissas!$B$4,0)</f>
        <v/>
      </c>
    </row>
    <row r="3518">
      <c r="A3518" s="2" t="n">
        <v>8</v>
      </c>
      <c r="B3518" s="2" t="n">
        <v>1965</v>
      </c>
      <c r="C3518" s="2" t="inlineStr">
        <is>
          <t>SEPARACAO</t>
        </is>
      </c>
      <c r="D3518" s="2" t="inlineStr">
        <is>
          <t>6033911</t>
        </is>
      </c>
      <c r="E3518" s="2" t="inlineStr">
        <is>
          <t>Leticia Alves De Araujo</t>
        </is>
      </c>
      <c r="F3518" s="2" t="n">
        <v>541</v>
      </c>
      <c r="G3518" s="2" t="n">
        <v>15.71</v>
      </c>
      <c r="H3518" s="2" t="n">
        <v>34</v>
      </c>
      <c r="I3518" s="2" t="n">
        <v/>
      </c>
      <c r="J3518" s="2" t="inlineStr">
        <is>
          <t>GPA</t>
        </is>
      </c>
      <c r="K3518" s="2">
        <f>IF(I3518&lt;&gt;"",I3518,IFERROR(INDEX(Base!$I:$I,MATCH(1,(Base!$C:$C=C3518)*(Base!$I:$I&lt;&gt;""),0)),0))</f>
        <v/>
      </c>
      <c r="L3518" s="2">
        <f>IF(AND(I3518="",K3518&gt;0),"SIM","NÃO")</f>
        <v/>
      </c>
      <c r="M3518" s="2">
        <f>IF(ISNUMBER(SEARCH("SEPARA",UPPER(C3518))),"NÃO","SIM")</f>
        <v/>
      </c>
      <c r="N3518" s="2">
        <f>IFERROR(H3518/K3518,0)</f>
        <v/>
      </c>
      <c r="O3518" s="2">
        <f>IF(M3518="NÃO","EXCLUÍDO",IF(N3518&lt;Premissas!$B$8,"&lt; 1,00",IF(N3518&lt;Premissas!$B$9,"1,00 – 1,19",IF(N3518&lt;Premissas!$B$10,"1,20 – 1,39",IF(N3518&lt;Premissas!$B$11,"1,40 – 1,59",IF(N3518&lt;Premissas!$B$12,"1,60 – 1,99","≥ 2,00"))))))</f>
        <v/>
      </c>
      <c r="P3518" s="5">
        <f>IF(OR(M3518="NÃO",N3518&lt;Premissas!$B$8),Premissas!$B$13,IF(N3518&lt;Premissas!$B$9,Premissas!$B$14,IF(N3518&lt;Premissas!$B$10,Premissas!$B$15,IF(N3518&lt;Premissas!$B$11,Premissas!$B$16,IF(N3518&lt;Premissas!$B$12,Premissas!$B$17,Premissas!$B$18)))))</f>
        <v/>
      </c>
      <c r="Q3518" s="5">
        <f>IFERROR(P3518/Premissas!$B$4,0)</f>
        <v/>
      </c>
    </row>
    <row r="3519">
      <c r="A3519" s="2" t="n">
        <v>8</v>
      </c>
      <c r="B3519" s="2" t="n">
        <v>1965</v>
      </c>
      <c r="C3519" s="2" t="inlineStr">
        <is>
          <t>SEPARACAO</t>
        </is>
      </c>
      <c r="D3519" s="2" t="inlineStr">
        <is>
          <t>6034250</t>
        </is>
      </c>
      <c r="E3519" s="2" t="inlineStr">
        <is>
          <t>Gedeon Rodrigues Pereira</t>
        </is>
      </c>
      <c r="F3519" s="2" t="n">
        <v>472</v>
      </c>
      <c r="G3519" s="2" t="n">
        <v>18.18</v>
      </c>
      <c r="H3519" s="2" t="n">
        <v>26</v>
      </c>
      <c r="I3519" s="2" t="n">
        <v/>
      </c>
      <c r="J3519" s="2" t="inlineStr">
        <is>
          <t>GPA</t>
        </is>
      </c>
      <c r="K3519" s="2">
        <f>IF(I3519&lt;&gt;"",I3519,IFERROR(INDEX(Base!$I:$I,MATCH(1,(Base!$C:$C=C3519)*(Base!$I:$I&lt;&gt;""),0)),0))</f>
        <v/>
      </c>
      <c r="L3519" s="2">
        <f>IF(AND(I3519="",K3519&gt;0),"SIM","NÃO")</f>
        <v/>
      </c>
      <c r="M3519" s="2">
        <f>IF(ISNUMBER(SEARCH("SEPARA",UPPER(C3519))),"NÃO","SIM")</f>
        <v/>
      </c>
      <c r="N3519" s="2">
        <f>IFERROR(H3519/K3519,0)</f>
        <v/>
      </c>
      <c r="O3519" s="2">
        <f>IF(M3519="NÃO","EXCLUÍDO",IF(N3519&lt;Premissas!$B$8,"&lt; 1,00",IF(N3519&lt;Premissas!$B$9,"1,00 – 1,19",IF(N3519&lt;Premissas!$B$10,"1,20 – 1,39",IF(N3519&lt;Premissas!$B$11,"1,40 – 1,59",IF(N3519&lt;Premissas!$B$12,"1,60 – 1,99","≥ 2,00"))))))</f>
        <v/>
      </c>
      <c r="P3519" s="5">
        <f>IF(OR(M3519="NÃO",N3519&lt;Premissas!$B$8),Premissas!$B$13,IF(N3519&lt;Premissas!$B$9,Premissas!$B$14,IF(N3519&lt;Premissas!$B$10,Premissas!$B$15,IF(N3519&lt;Premissas!$B$11,Premissas!$B$16,IF(N3519&lt;Premissas!$B$12,Premissas!$B$17,Premissas!$B$18)))))</f>
        <v/>
      </c>
      <c r="Q3519" s="5">
        <f>IFERROR(P3519/Premissas!$B$4,0)</f>
        <v/>
      </c>
    </row>
    <row r="3520">
      <c r="A3520" s="2" t="n">
        <v>8</v>
      </c>
      <c r="B3520" s="2" t="n">
        <v>1965</v>
      </c>
      <c r="C3520" s="2" t="inlineStr">
        <is>
          <t>SEPARACAO</t>
        </is>
      </c>
      <c r="D3520" s="2" t="inlineStr">
        <is>
          <t>6034640</t>
        </is>
      </c>
      <c r="E3520" s="2" t="inlineStr">
        <is>
          <t>Andre Lucas Dos Santos Ferreira</t>
        </is>
      </c>
      <c r="F3520" s="2" t="n">
        <v>166</v>
      </c>
      <c r="G3520" s="2" t="n">
        <v>3.1</v>
      </c>
      <c r="H3520" s="2" t="n">
        <v>54</v>
      </c>
      <c r="I3520" s="2" t="n">
        <v/>
      </c>
      <c r="J3520" s="2" t="inlineStr">
        <is>
          <t>GPA</t>
        </is>
      </c>
      <c r="K3520" s="2">
        <f>IF(I3520&lt;&gt;"",I3520,IFERROR(INDEX(Base!$I:$I,MATCH(1,(Base!$C:$C=C3520)*(Base!$I:$I&lt;&gt;""),0)),0))</f>
        <v/>
      </c>
      <c r="L3520" s="2">
        <f>IF(AND(I3520="",K3520&gt;0),"SIM","NÃO")</f>
        <v/>
      </c>
      <c r="M3520" s="2">
        <f>IF(ISNUMBER(SEARCH("SEPARA",UPPER(C3520))),"NÃO","SIM")</f>
        <v/>
      </c>
      <c r="N3520" s="2">
        <f>IFERROR(H3520/K3520,0)</f>
        <v/>
      </c>
      <c r="O3520" s="2">
        <f>IF(M3520="NÃO","EXCLUÍDO",IF(N3520&lt;Premissas!$B$8,"&lt; 1,00",IF(N3520&lt;Premissas!$B$9,"1,00 – 1,19",IF(N3520&lt;Premissas!$B$10,"1,20 – 1,39",IF(N3520&lt;Premissas!$B$11,"1,40 – 1,59",IF(N3520&lt;Premissas!$B$12,"1,60 – 1,99","≥ 2,00"))))))</f>
        <v/>
      </c>
      <c r="P3520" s="5">
        <f>IF(OR(M3520="NÃO",N3520&lt;Premissas!$B$8),Premissas!$B$13,IF(N3520&lt;Premissas!$B$9,Premissas!$B$14,IF(N3520&lt;Premissas!$B$10,Premissas!$B$15,IF(N3520&lt;Premissas!$B$11,Premissas!$B$16,IF(N3520&lt;Premissas!$B$12,Premissas!$B$17,Premissas!$B$18)))))</f>
        <v/>
      </c>
      <c r="Q3520" s="5">
        <f>IFERROR(P3520/Premissas!$B$4,0)</f>
        <v/>
      </c>
    </row>
    <row r="3521">
      <c r="A3521" s="2" t="n">
        <v>8</v>
      </c>
      <c r="B3521" s="2" t="n">
        <v>1965</v>
      </c>
      <c r="C3521" s="2" t="inlineStr">
        <is>
          <t>SEPARACAO</t>
        </is>
      </c>
      <c r="D3521" s="2" t="inlineStr">
        <is>
          <t>6034799</t>
        </is>
      </c>
      <c r="E3521" s="2" t="inlineStr">
        <is>
          <t>Sunday Chukwu Nwaonye</t>
        </is>
      </c>
      <c r="F3521" s="2" t="n">
        <v>184</v>
      </c>
      <c r="G3521" s="2" t="n">
        <v>11.46</v>
      </c>
      <c r="H3521" s="2" t="n">
        <v>16</v>
      </c>
      <c r="I3521" s="2" t="n">
        <v/>
      </c>
      <c r="J3521" s="2" t="inlineStr">
        <is>
          <t>GPA</t>
        </is>
      </c>
      <c r="K3521" s="2">
        <f>IF(I3521&lt;&gt;"",I3521,IFERROR(INDEX(Base!$I:$I,MATCH(1,(Base!$C:$C=C3521)*(Base!$I:$I&lt;&gt;""),0)),0))</f>
        <v/>
      </c>
      <c r="L3521" s="2">
        <f>IF(AND(I3521="",K3521&gt;0),"SIM","NÃO")</f>
        <v/>
      </c>
      <c r="M3521" s="2">
        <f>IF(ISNUMBER(SEARCH("SEPARA",UPPER(C3521))),"NÃO","SIM")</f>
        <v/>
      </c>
      <c r="N3521" s="2">
        <f>IFERROR(H3521/K3521,0)</f>
        <v/>
      </c>
      <c r="O3521" s="2">
        <f>IF(M3521="NÃO","EXCLUÍDO",IF(N3521&lt;Premissas!$B$8,"&lt; 1,00",IF(N3521&lt;Premissas!$B$9,"1,00 – 1,19",IF(N3521&lt;Premissas!$B$10,"1,20 – 1,39",IF(N3521&lt;Premissas!$B$11,"1,40 – 1,59",IF(N3521&lt;Premissas!$B$12,"1,60 – 1,99","≥ 2,00"))))))</f>
        <v/>
      </c>
      <c r="P3521" s="5">
        <f>IF(OR(M3521="NÃO",N3521&lt;Premissas!$B$8),Premissas!$B$13,IF(N3521&lt;Premissas!$B$9,Premissas!$B$14,IF(N3521&lt;Premissas!$B$10,Premissas!$B$15,IF(N3521&lt;Premissas!$B$11,Premissas!$B$16,IF(N3521&lt;Premissas!$B$12,Premissas!$B$17,Premissas!$B$18)))))</f>
        <v/>
      </c>
      <c r="Q3521" s="5">
        <f>IFERROR(P3521/Premissas!$B$4,0)</f>
        <v/>
      </c>
    </row>
    <row r="3522">
      <c r="A3522" s="2" t="n">
        <v>8</v>
      </c>
      <c r="B3522" s="2" t="n">
        <v>1965</v>
      </c>
      <c r="C3522" s="2" t="inlineStr">
        <is>
          <t>SEPARACAO</t>
        </is>
      </c>
      <c r="D3522" s="2" t="inlineStr">
        <is>
          <t>6034926</t>
        </is>
      </c>
      <c r="E3522" s="2" t="inlineStr">
        <is>
          <t>Gleidiane Dos Santos Braz</t>
        </is>
      </c>
      <c r="F3522" s="2" t="n">
        <v>424</v>
      </c>
      <c r="G3522" s="2" t="n">
        <v>11.84</v>
      </c>
      <c r="H3522" s="2" t="n">
        <v>36</v>
      </c>
      <c r="I3522" s="2" t="n">
        <v/>
      </c>
      <c r="J3522" s="2" t="inlineStr">
        <is>
          <t>GPA</t>
        </is>
      </c>
      <c r="K3522" s="2">
        <f>IF(I3522&lt;&gt;"",I3522,IFERROR(INDEX(Base!$I:$I,MATCH(1,(Base!$C:$C=C3522)*(Base!$I:$I&lt;&gt;""),0)),0))</f>
        <v/>
      </c>
      <c r="L3522" s="2">
        <f>IF(AND(I3522="",K3522&gt;0),"SIM","NÃO")</f>
        <v/>
      </c>
      <c r="M3522" s="2">
        <f>IF(ISNUMBER(SEARCH("SEPARA",UPPER(C3522))),"NÃO","SIM")</f>
        <v/>
      </c>
      <c r="N3522" s="2">
        <f>IFERROR(H3522/K3522,0)</f>
        <v/>
      </c>
      <c r="O3522" s="2">
        <f>IF(M3522="NÃO","EXCLUÍDO",IF(N3522&lt;Premissas!$B$8,"&lt; 1,00",IF(N3522&lt;Premissas!$B$9,"1,00 – 1,19",IF(N3522&lt;Premissas!$B$10,"1,20 – 1,39",IF(N3522&lt;Premissas!$B$11,"1,40 – 1,59",IF(N3522&lt;Premissas!$B$12,"1,60 – 1,99","≥ 2,00"))))))</f>
        <v/>
      </c>
      <c r="P3522" s="5">
        <f>IF(OR(M3522="NÃO",N3522&lt;Premissas!$B$8),Premissas!$B$13,IF(N3522&lt;Premissas!$B$9,Premissas!$B$14,IF(N3522&lt;Premissas!$B$10,Premissas!$B$15,IF(N3522&lt;Premissas!$B$11,Premissas!$B$16,IF(N3522&lt;Premissas!$B$12,Premissas!$B$17,Premissas!$B$18)))))</f>
        <v/>
      </c>
      <c r="Q3522" s="5">
        <f>IFERROR(P3522/Premissas!$B$4,0)</f>
        <v/>
      </c>
    </row>
    <row r="3523">
      <c r="A3523" s="2" t="n">
        <v>8</v>
      </c>
      <c r="B3523" s="2" t="n">
        <v>1965</v>
      </c>
      <c r="C3523" s="2" t="inlineStr">
        <is>
          <t>SEPARACAO</t>
        </is>
      </c>
      <c r="D3523" s="2" t="inlineStr">
        <is>
          <t>6035248</t>
        </is>
      </c>
      <c r="E3523" s="2" t="inlineStr">
        <is>
          <t>Matthew Nwarusi Onu</t>
        </is>
      </c>
      <c r="F3523" s="2" t="n">
        <v>431</v>
      </c>
      <c r="G3523" s="2" t="n">
        <v>18.96</v>
      </c>
      <c r="H3523" s="2" t="n">
        <v>23</v>
      </c>
      <c r="I3523" s="2" t="n">
        <v/>
      </c>
      <c r="J3523" s="2" t="inlineStr">
        <is>
          <t>GPA</t>
        </is>
      </c>
      <c r="K3523" s="2">
        <f>IF(I3523&lt;&gt;"",I3523,IFERROR(INDEX(Base!$I:$I,MATCH(1,(Base!$C:$C=C3523)*(Base!$I:$I&lt;&gt;""),0)),0))</f>
        <v/>
      </c>
      <c r="L3523" s="2">
        <f>IF(AND(I3523="",K3523&gt;0),"SIM","NÃO")</f>
        <v/>
      </c>
      <c r="M3523" s="2">
        <f>IF(ISNUMBER(SEARCH("SEPARA",UPPER(C3523))),"NÃO","SIM")</f>
        <v/>
      </c>
      <c r="N3523" s="2">
        <f>IFERROR(H3523/K3523,0)</f>
        <v/>
      </c>
      <c r="O3523" s="2">
        <f>IF(M3523="NÃO","EXCLUÍDO",IF(N3523&lt;Premissas!$B$8,"&lt; 1,00",IF(N3523&lt;Premissas!$B$9,"1,00 – 1,19",IF(N3523&lt;Premissas!$B$10,"1,20 – 1,39",IF(N3523&lt;Premissas!$B$11,"1,40 – 1,59",IF(N3523&lt;Premissas!$B$12,"1,60 – 1,99","≥ 2,00"))))))</f>
        <v/>
      </c>
      <c r="P3523" s="5">
        <f>IF(OR(M3523="NÃO",N3523&lt;Premissas!$B$8),Premissas!$B$13,IF(N3523&lt;Premissas!$B$9,Premissas!$B$14,IF(N3523&lt;Premissas!$B$10,Premissas!$B$15,IF(N3523&lt;Premissas!$B$11,Premissas!$B$16,IF(N3523&lt;Premissas!$B$12,Premissas!$B$17,Premissas!$B$18)))))</f>
        <v/>
      </c>
      <c r="Q3523" s="5">
        <f>IFERROR(P3523/Premissas!$B$4,0)</f>
        <v/>
      </c>
    </row>
    <row r="3524">
      <c r="A3524" s="2" t="n">
        <v>8</v>
      </c>
      <c r="B3524" s="2" t="n">
        <v>1965</v>
      </c>
      <c r="C3524" s="2" t="inlineStr">
        <is>
          <t>SEPARACAO</t>
        </is>
      </c>
      <c r="D3524" s="2" t="inlineStr">
        <is>
          <t>6035361</t>
        </is>
      </c>
      <c r="E3524" s="2" t="inlineStr">
        <is>
          <t>Marcella Da Cruz Ribeiro</t>
        </is>
      </c>
      <c r="F3524" s="2" t="n">
        <v>854</v>
      </c>
      <c r="G3524" s="2" t="n">
        <v>21.82</v>
      </c>
      <c r="H3524" s="2" t="n">
        <v>39</v>
      </c>
      <c r="I3524" s="2" t="n">
        <v/>
      </c>
      <c r="J3524" s="2" t="inlineStr">
        <is>
          <t>GPA</t>
        </is>
      </c>
      <c r="K3524" s="2">
        <f>IF(I3524&lt;&gt;"",I3524,IFERROR(INDEX(Base!$I:$I,MATCH(1,(Base!$C:$C=C3524)*(Base!$I:$I&lt;&gt;""),0)),0))</f>
        <v/>
      </c>
      <c r="L3524" s="2">
        <f>IF(AND(I3524="",K3524&gt;0),"SIM","NÃO")</f>
        <v/>
      </c>
      <c r="M3524" s="2">
        <f>IF(ISNUMBER(SEARCH("SEPARA",UPPER(C3524))),"NÃO","SIM")</f>
        <v/>
      </c>
      <c r="N3524" s="2">
        <f>IFERROR(H3524/K3524,0)</f>
        <v/>
      </c>
      <c r="O3524" s="2">
        <f>IF(M3524="NÃO","EXCLUÍDO",IF(N3524&lt;Premissas!$B$8,"&lt; 1,00",IF(N3524&lt;Premissas!$B$9,"1,00 – 1,19",IF(N3524&lt;Premissas!$B$10,"1,20 – 1,39",IF(N3524&lt;Premissas!$B$11,"1,40 – 1,59",IF(N3524&lt;Premissas!$B$12,"1,60 – 1,99","≥ 2,00"))))))</f>
        <v/>
      </c>
      <c r="P3524" s="5">
        <f>IF(OR(M3524="NÃO",N3524&lt;Premissas!$B$8),Premissas!$B$13,IF(N3524&lt;Premissas!$B$9,Premissas!$B$14,IF(N3524&lt;Premissas!$B$10,Premissas!$B$15,IF(N3524&lt;Premissas!$B$11,Premissas!$B$16,IF(N3524&lt;Premissas!$B$12,Premissas!$B$17,Premissas!$B$18)))))</f>
        <v/>
      </c>
      <c r="Q3524" s="5">
        <f>IFERROR(P3524/Premissas!$B$4,0)</f>
        <v/>
      </c>
    </row>
    <row r="3525">
      <c r="A3525" s="2" t="n">
        <v>8</v>
      </c>
      <c r="B3525" s="2" t="n">
        <v>1965</v>
      </c>
      <c r="C3525" s="2" t="inlineStr">
        <is>
          <t>SEPARACAO</t>
        </is>
      </c>
      <c r="D3525" s="2" t="inlineStr">
        <is>
          <t>6035370</t>
        </is>
      </c>
      <c r="E3525" s="2" t="inlineStr">
        <is>
          <t>Thalita Silva Barros</t>
        </is>
      </c>
      <c r="F3525" s="2" t="n">
        <v>53</v>
      </c>
      <c r="G3525" s="2" t="n">
        <v>5.57</v>
      </c>
      <c r="H3525" s="2" t="n">
        <v>10</v>
      </c>
      <c r="I3525" s="2" t="n">
        <v/>
      </c>
      <c r="J3525" s="2" t="inlineStr">
        <is>
          <t>GPA</t>
        </is>
      </c>
      <c r="K3525" s="2">
        <f>IF(I3525&lt;&gt;"",I3525,IFERROR(INDEX(Base!$I:$I,MATCH(1,(Base!$C:$C=C3525)*(Base!$I:$I&lt;&gt;""),0)),0))</f>
        <v/>
      </c>
      <c r="L3525" s="2">
        <f>IF(AND(I3525="",K3525&gt;0),"SIM","NÃO")</f>
        <v/>
      </c>
      <c r="M3525" s="2">
        <f>IF(ISNUMBER(SEARCH("SEPARA",UPPER(C3525))),"NÃO","SIM")</f>
        <v/>
      </c>
      <c r="N3525" s="2">
        <f>IFERROR(H3525/K3525,0)</f>
        <v/>
      </c>
      <c r="O3525" s="2">
        <f>IF(M3525="NÃO","EXCLUÍDO",IF(N3525&lt;Premissas!$B$8,"&lt; 1,00",IF(N3525&lt;Premissas!$B$9,"1,00 – 1,19",IF(N3525&lt;Premissas!$B$10,"1,20 – 1,39",IF(N3525&lt;Premissas!$B$11,"1,40 – 1,59",IF(N3525&lt;Premissas!$B$12,"1,60 – 1,99","≥ 2,00"))))))</f>
        <v/>
      </c>
      <c r="P3525" s="5">
        <f>IF(OR(M3525="NÃO",N3525&lt;Premissas!$B$8),Premissas!$B$13,IF(N3525&lt;Premissas!$B$9,Premissas!$B$14,IF(N3525&lt;Premissas!$B$10,Premissas!$B$15,IF(N3525&lt;Premissas!$B$11,Premissas!$B$16,IF(N3525&lt;Premissas!$B$12,Premissas!$B$17,Premissas!$B$18)))))</f>
        <v/>
      </c>
      <c r="Q3525" s="5">
        <f>IFERROR(P3525/Premissas!$B$4,0)</f>
        <v/>
      </c>
    </row>
    <row r="3526">
      <c r="A3526" s="2" t="n">
        <v>8</v>
      </c>
      <c r="B3526" s="2" t="n">
        <v>1965</v>
      </c>
      <c r="C3526" s="2" t="inlineStr">
        <is>
          <t>SEPARACAO</t>
        </is>
      </c>
      <c r="D3526" s="2" t="inlineStr">
        <is>
          <t>6035590</t>
        </is>
      </c>
      <c r="E3526" s="2" t="inlineStr">
        <is>
          <t>Tiago Aparecido Ferreira Cobo</t>
        </is>
      </c>
      <c r="F3526" s="2" t="n">
        <v>556</v>
      </c>
      <c r="G3526" s="2" t="n">
        <v>23.33</v>
      </c>
      <c r="H3526" s="2" t="n">
        <v>24</v>
      </c>
      <c r="I3526" s="2" t="n">
        <v/>
      </c>
      <c r="J3526" s="2" t="inlineStr">
        <is>
          <t>GPA</t>
        </is>
      </c>
      <c r="K3526" s="2">
        <f>IF(I3526&lt;&gt;"",I3526,IFERROR(INDEX(Base!$I:$I,MATCH(1,(Base!$C:$C=C3526)*(Base!$I:$I&lt;&gt;""),0)),0))</f>
        <v/>
      </c>
      <c r="L3526" s="2">
        <f>IF(AND(I3526="",K3526&gt;0),"SIM","NÃO")</f>
        <v/>
      </c>
      <c r="M3526" s="2">
        <f>IF(ISNUMBER(SEARCH("SEPARA",UPPER(C3526))),"NÃO","SIM")</f>
        <v/>
      </c>
      <c r="N3526" s="2">
        <f>IFERROR(H3526/K3526,0)</f>
        <v/>
      </c>
      <c r="O3526" s="2">
        <f>IF(M3526="NÃO","EXCLUÍDO",IF(N3526&lt;Premissas!$B$8,"&lt; 1,00",IF(N3526&lt;Premissas!$B$9,"1,00 – 1,19",IF(N3526&lt;Premissas!$B$10,"1,20 – 1,39",IF(N3526&lt;Premissas!$B$11,"1,40 – 1,59",IF(N3526&lt;Premissas!$B$12,"1,60 – 1,99","≥ 2,00"))))))</f>
        <v/>
      </c>
      <c r="P3526" s="5">
        <f>IF(OR(M3526="NÃO",N3526&lt;Premissas!$B$8),Premissas!$B$13,IF(N3526&lt;Premissas!$B$9,Premissas!$B$14,IF(N3526&lt;Premissas!$B$10,Premissas!$B$15,IF(N3526&lt;Premissas!$B$11,Premissas!$B$16,IF(N3526&lt;Premissas!$B$12,Premissas!$B$17,Premissas!$B$18)))))</f>
        <v/>
      </c>
      <c r="Q3526" s="5">
        <f>IFERROR(P3526/Premissas!$B$4,0)</f>
        <v/>
      </c>
    </row>
    <row r="3527">
      <c r="A3527" s="2" t="n">
        <v>8</v>
      </c>
      <c r="B3527" s="2" t="n">
        <v>1965</v>
      </c>
      <c r="C3527" s="2" t="inlineStr">
        <is>
          <t>SEPARACAO</t>
        </is>
      </c>
      <c r="D3527" s="2" t="inlineStr">
        <is>
          <t>6035604</t>
        </is>
      </c>
      <c r="E3527" s="2" t="inlineStr">
        <is>
          <t>Dagmar Sousa Dos Anjos</t>
        </is>
      </c>
      <c r="F3527" s="2" t="n">
        <v>115</v>
      </c>
      <c r="G3527" s="2" t="n">
        <v>3.16</v>
      </c>
      <c r="H3527" s="2" t="n">
        <v>36</v>
      </c>
      <c r="I3527" s="2" t="n">
        <v/>
      </c>
      <c r="J3527" s="2" t="inlineStr">
        <is>
          <t>GPA</t>
        </is>
      </c>
      <c r="K3527" s="2">
        <f>IF(I3527&lt;&gt;"",I3527,IFERROR(INDEX(Base!$I:$I,MATCH(1,(Base!$C:$C=C3527)*(Base!$I:$I&lt;&gt;""),0)),0))</f>
        <v/>
      </c>
      <c r="L3527" s="2">
        <f>IF(AND(I3527="",K3527&gt;0),"SIM","NÃO")</f>
        <v/>
      </c>
      <c r="M3527" s="2">
        <f>IF(ISNUMBER(SEARCH("SEPARA",UPPER(C3527))),"NÃO","SIM")</f>
        <v/>
      </c>
      <c r="N3527" s="2">
        <f>IFERROR(H3527/K3527,0)</f>
        <v/>
      </c>
      <c r="O3527" s="2">
        <f>IF(M3527="NÃO","EXCLUÍDO",IF(N3527&lt;Premissas!$B$8,"&lt; 1,00",IF(N3527&lt;Premissas!$B$9,"1,00 – 1,19",IF(N3527&lt;Premissas!$B$10,"1,20 – 1,39",IF(N3527&lt;Premissas!$B$11,"1,40 – 1,59",IF(N3527&lt;Premissas!$B$12,"1,60 – 1,99","≥ 2,00"))))))</f>
        <v/>
      </c>
      <c r="P3527" s="5">
        <f>IF(OR(M3527="NÃO",N3527&lt;Premissas!$B$8),Premissas!$B$13,IF(N3527&lt;Premissas!$B$9,Premissas!$B$14,IF(N3527&lt;Premissas!$B$10,Premissas!$B$15,IF(N3527&lt;Premissas!$B$11,Premissas!$B$16,IF(N3527&lt;Premissas!$B$12,Premissas!$B$17,Premissas!$B$18)))))</f>
        <v/>
      </c>
      <c r="Q3527" s="5">
        <f>IFERROR(P3527/Premissas!$B$4,0)</f>
        <v/>
      </c>
    </row>
    <row r="3528">
      <c r="A3528" s="2" t="n">
        <v>8</v>
      </c>
      <c r="B3528" s="2" t="n">
        <v>1965</v>
      </c>
      <c r="C3528" s="2" t="inlineStr">
        <is>
          <t>CARREGAMENTO</t>
        </is>
      </c>
      <c r="D3528" s="2" t="inlineStr">
        <is>
          <t>6035701</t>
        </is>
      </c>
      <c r="E3528" s="2" t="inlineStr">
        <is>
          <t>Thiago Marcelo Elizeu</t>
        </is>
      </c>
      <c r="F3528" s="2" t="n">
        <v>11</v>
      </c>
      <c r="G3528" s="2" t="n">
        <v>4.23</v>
      </c>
      <c r="H3528" s="2" t="n">
        <v>3</v>
      </c>
      <c r="I3528" s="2" t="n">
        <v>0</v>
      </c>
      <c r="J3528" s="2" t="inlineStr">
        <is>
          <t>GPA</t>
        </is>
      </c>
      <c r="K3528" s="2">
        <f>IF(I3528&lt;&gt;"",I3528,IFERROR(INDEX(Base!$I:$I,MATCH(1,(Base!$C:$C=C3528)*(Base!$I:$I&lt;&gt;""),0)),0))</f>
        <v/>
      </c>
      <c r="L3528" s="2">
        <f>IF(AND(I3528="",K3528&gt;0),"SIM","NÃO")</f>
        <v/>
      </c>
      <c r="M3528" s="2">
        <f>IF(ISNUMBER(SEARCH("SEPARA",UPPER(C3528))),"NÃO","SIM")</f>
        <v/>
      </c>
      <c r="N3528" s="2">
        <f>IFERROR(H3528/K3528,0)</f>
        <v/>
      </c>
      <c r="O3528" s="2">
        <f>IF(M3528="NÃO","EXCLUÍDO",IF(N3528&lt;Premissas!$B$8,"&lt; 1,00",IF(N3528&lt;Premissas!$B$9,"1,00 – 1,19",IF(N3528&lt;Premissas!$B$10,"1,20 – 1,39",IF(N3528&lt;Premissas!$B$11,"1,40 – 1,59",IF(N3528&lt;Premissas!$B$12,"1,60 – 1,99","≥ 2,00"))))))</f>
        <v/>
      </c>
      <c r="P3528" s="5">
        <f>IF(OR(M3528="NÃO",N3528&lt;Premissas!$B$8),Premissas!$B$13,IF(N3528&lt;Premissas!$B$9,Premissas!$B$14,IF(N3528&lt;Premissas!$B$10,Premissas!$B$15,IF(N3528&lt;Premissas!$B$11,Premissas!$B$16,IF(N3528&lt;Premissas!$B$12,Premissas!$B$17,Premissas!$B$18)))))</f>
        <v/>
      </c>
      <c r="Q3528" s="5">
        <f>IFERROR(P3528/Premissas!$B$4,0)</f>
        <v/>
      </c>
    </row>
    <row r="3529">
      <c r="A3529" s="2" t="n">
        <v>8</v>
      </c>
      <c r="B3529" s="2" t="n">
        <v>1965</v>
      </c>
      <c r="C3529" s="2" t="inlineStr">
        <is>
          <t>SEPARACAO</t>
        </is>
      </c>
      <c r="D3529" s="2" t="inlineStr">
        <is>
          <t>6035760</t>
        </is>
      </c>
      <c r="E3529" s="2" t="inlineStr">
        <is>
          <t>Gean Pereira Rodrigues</t>
        </is>
      </c>
      <c r="F3529" s="2" t="n">
        <v>901</v>
      </c>
      <c r="G3529" s="2" t="n">
        <v>14.01</v>
      </c>
      <c r="H3529" s="2" t="n">
        <v>64</v>
      </c>
      <c r="I3529" s="2" t="n">
        <v/>
      </c>
      <c r="J3529" s="2" t="inlineStr">
        <is>
          <t>GPA</t>
        </is>
      </c>
      <c r="K3529" s="2">
        <f>IF(I3529&lt;&gt;"",I3529,IFERROR(INDEX(Base!$I:$I,MATCH(1,(Base!$C:$C=C3529)*(Base!$I:$I&lt;&gt;""),0)),0))</f>
        <v/>
      </c>
      <c r="L3529" s="2">
        <f>IF(AND(I3529="",K3529&gt;0),"SIM","NÃO")</f>
        <v/>
      </c>
      <c r="M3529" s="2">
        <f>IF(ISNUMBER(SEARCH("SEPARA",UPPER(C3529))),"NÃO","SIM")</f>
        <v/>
      </c>
      <c r="N3529" s="2">
        <f>IFERROR(H3529/K3529,0)</f>
        <v/>
      </c>
      <c r="O3529" s="2">
        <f>IF(M3529="NÃO","EXCLUÍDO",IF(N3529&lt;Premissas!$B$8,"&lt; 1,00",IF(N3529&lt;Premissas!$B$9,"1,00 – 1,19",IF(N3529&lt;Premissas!$B$10,"1,20 – 1,39",IF(N3529&lt;Premissas!$B$11,"1,40 – 1,59",IF(N3529&lt;Premissas!$B$12,"1,60 – 1,99","≥ 2,00"))))))</f>
        <v/>
      </c>
      <c r="P3529" s="5">
        <f>IF(OR(M3529="NÃO",N3529&lt;Premissas!$B$8),Premissas!$B$13,IF(N3529&lt;Premissas!$B$9,Premissas!$B$14,IF(N3529&lt;Premissas!$B$10,Premissas!$B$15,IF(N3529&lt;Premissas!$B$11,Premissas!$B$16,IF(N3529&lt;Premissas!$B$12,Premissas!$B$17,Premissas!$B$18)))))</f>
        <v/>
      </c>
      <c r="Q3529" s="5">
        <f>IFERROR(P3529/Premissas!$B$4,0)</f>
        <v/>
      </c>
    </row>
    <row r="3530">
      <c r="A3530" s="2" t="n">
        <v>8</v>
      </c>
      <c r="B3530" s="2" t="n">
        <v>1965</v>
      </c>
      <c r="C3530" s="2" t="inlineStr">
        <is>
          <t>SEPARACAO</t>
        </is>
      </c>
      <c r="D3530" s="2" t="inlineStr">
        <is>
          <t>6035841</t>
        </is>
      </c>
      <c r="E3530" s="2" t="inlineStr">
        <is>
          <t>Iyalode Alvarenga Santos</t>
        </is>
      </c>
      <c r="F3530" s="2" t="n">
        <v>830</v>
      </c>
      <c r="G3530" s="2" t="n">
        <v>23.62</v>
      </c>
      <c r="H3530" s="2" t="n">
        <v>35</v>
      </c>
      <c r="I3530" s="2" t="n">
        <v/>
      </c>
      <c r="J3530" s="2" t="inlineStr">
        <is>
          <t>GPA</t>
        </is>
      </c>
      <c r="K3530" s="2">
        <f>IF(I3530&lt;&gt;"",I3530,IFERROR(INDEX(Base!$I:$I,MATCH(1,(Base!$C:$C=C3530)*(Base!$I:$I&lt;&gt;""),0)),0))</f>
        <v/>
      </c>
      <c r="L3530" s="2">
        <f>IF(AND(I3530="",K3530&gt;0),"SIM","NÃO")</f>
        <v/>
      </c>
      <c r="M3530" s="2">
        <f>IF(ISNUMBER(SEARCH("SEPARA",UPPER(C3530))),"NÃO","SIM")</f>
        <v/>
      </c>
      <c r="N3530" s="2">
        <f>IFERROR(H3530/K3530,0)</f>
        <v/>
      </c>
      <c r="O3530" s="2">
        <f>IF(M3530="NÃO","EXCLUÍDO",IF(N3530&lt;Premissas!$B$8,"&lt; 1,00",IF(N3530&lt;Premissas!$B$9,"1,00 – 1,19",IF(N3530&lt;Premissas!$B$10,"1,20 – 1,39",IF(N3530&lt;Premissas!$B$11,"1,40 – 1,59",IF(N3530&lt;Premissas!$B$12,"1,60 – 1,99","≥ 2,00"))))))</f>
        <v/>
      </c>
      <c r="P3530" s="5">
        <f>IF(OR(M3530="NÃO",N3530&lt;Premissas!$B$8),Premissas!$B$13,IF(N3530&lt;Premissas!$B$9,Premissas!$B$14,IF(N3530&lt;Premissas!$B$10,Premissas!$B$15,IF(N3530&lt;Premissas!$B$11,Premissas!$B$16,IF(N3530&lt;Premissas!$B$12,Premissas!$B$17,Premissas!$B$18)))))</f>
        <v/>
      </c>
      <c r="Q3530" s="5">
        <f>IFERROR(P3530/Premissas!$B$4,0)</f>
        <v/>
      </c>
    </row>
    <row r="3531">
      <c r="A3531" s="2" t="n">
        <v>8</v>
      </c>
      <c r="B3531" s="2" t="n">
        <v>1965</v>
      </c>
      <c r="C3531" s="2" t="inlineStr">
        <is>
          <t>SEPARACAO</t>
        </is>
      </c>
      <c r="D3531" s="2" t="inlineStr">
        <is>
          <t>6035930</t>
        </is>
      </c>
      <c r="E3531" s="2" t="inlineStr">
        <is>
          <t>Flavia Freitas Soares</t>
        </is>
      </c>
      <c r="F3531" s="2" t="n">
        <v>205</v>
      </c>
      <c r="G3531" s="2" t="n">
        <v>8.91</v>
      </c>
      <c r="H3531" s="2" t="n">
        <v>23</v>
      </c>
      <c r="I3531" s="2" t="n">
        <v/>
      </c>
      <c r="J3531" s="2" t="inlineStr">
        <is>
          <t>GPA</t>
        </is>
      </c>
      <c r="K3531" s="2">
        <f>IF(I3531&lt;&gt;"",I3531,IFERROR(INDEX(Base!$I:$I,MATCH(1,(Base!$C:$C=C3531)*(Base!$I:$I&lt;&gt;""),0)),0))</f>
        <v/>
      </c>
      <c r="L3531" s="2">
        <f>IF(AND(I3531="",K3531&gt;0),"SIM","NÃO")</f>
        <v/>
      </c>
      <c r="M3531" s="2">
        <f>IF(ISNUMBER(SEARCH("SEPARA",UPPER(C3531))),"NÃO","SIM")</f>
        <v/>
      </c>
      <c r="N3531" s="2">
        <f>IFERROR(H3531/K3531,0)</f>
        <v/>
      </c>
      <c r="O3531" s="2">
        <f>IF(M3531="NÃO","EXCLUÍDO",IF(N3531&lt;Premissas!$B$8,"&lt; 1,00",IF(N3531&lt;Premissas!$B$9,"1,00 – 1,19",IF(N3531&lt;Premissas!$B$10,"1,20 – 1,39",IF(N3531&lt;Premissas!$B$11,"1,40 – 1,59",IF(N3531&lt;Premissas!$B$12,"1,60 – 1,99","≥ 2,00"))))))</f>
        <v/>
      </c>
      <c r="P3531" s="5">
        <f>IF(OR(M3531="NÃO",N3531&lt;Premissas!$B$8),Premissas!$B$13,IF(N3531&lt;Premissas!$B$9,Premissas!$B$14,IF(N3531&lt;Premissas!$B$10,Premissas!$B$15,IF(N3531&lt;Premissas!$B$11,Premissas!$B$16,IF(N3531&lt;Premissas!$B$12,Premissas!$B$17,Premissas!$B$18)))))</f>
        <v/>
      </c>
      <c r="Q3531" s="5">
        <f>IFERROR(P3531/Premissas!$B$4,0)</f>
        <v/>
      </c>
    </row>
    <row r="3532">
      <c r="A3532" s="2" t="n">
        <v>8</v>
      </c>
      <c r="B3532" s="2" t="n">
        <v>1965</v>
      </c>
      <c r="C3532" s="2" t="inlineStr">
        <is>
          <t>SEPARACAO</t>
        </is>
      </c>
      <c r="D3532" s="2" t="inlineStr">
        <is>
          <t>6036104</t>
        </is>
      </c>
      <c r="E3532" s="2" t="inlineStr">
        <is>
          <t>Anderson Fernando Ribeiro</t>
        </is>
      </c>
      <c r="F3532" s="2" t="n">
        <v>127</v>
      </c>
      <c r="G3532" s="2" t="n">
        <v>2.42</v>
      </c>
      <c r="H3532" s="2" t="n">
        <v>52</v>
      </c>
      <c r="I3532" s="2" t="n">
        <v/>
      </c>
      <c r="J3532" s="2" t="inlineStr">
        <is>
          <t>GPA</t>
        </is>
      </c>
      <c r="K3532" s="2">
        <f>IF(I3532&lt;&gt;"",I3532,IFERROR(INDEX(Base!$I:$I,MATCH(1,(Base!$C:$C=C3532)*(Base!$I:$I&lt;&gt;""),0)),0))</f>
        <v/>
      </c>
      <c r="L3532" s="2">
        <f>IF(AND(I3532="",K3532&gt;0),"SIM","NÃO")</f>
        <v/>
      </c>
      <c r="M3532" s="2">
        <f>IF(ISNUMBER(SEARCH("SEPARA",UPPER(C3532))),"NÃO","SIM")</f>
        <v/>
      </c>
      <c r="N3532" s="2">
        <f>IFERROR(H3532/K3532,0)</f>
        <v/>
      </c>
      <c r="O3532" s="2">
        <f>IF(M3532="NÃO","EXCLUÍDO",IF(N3532&lt;Premissas!$B$8,"&lt; 1,00",IF(N3532&lt;Premissas!$B$9,"1,00 – 1,19",IF(N3532&lt;Premissas!$B$10,"1,20 – 1,39",IF(N3532&lt;Premissas!$B$11,"1,40 – 1,59",IF(N3532&lt;Premissas!$B$12,"1,60 – 1,99","≥ 2,00"))))))</f>
        <v/>
      </c>
      <c r="P3532" s="5">
        <f>IF(OR(M3532="NÃO",N3532&lt;Premissas!$B$8),Premissas!$B$13,IF(N3532&lt;Premissas!$B$9,Premissas!$B$14,IF(N3532&lt;Premissas!$B$10,Premissas!$B$15,IF(N3532&lt;Premissas!$B$11,Premissas!$B$16,IF(N3532&lt;Premissas!$B$12,Premissas!$B$17,Premissas!$B$18)))))</f>
        <v/>
      </c>
      <c r="Q3532" s="5">
        <f>IFERROR(P3532/Premissas!$B$4,0)</f>
        <v/>
      </c>
    </row>
    <row r="3533">
      <c r="A3533" s="2" t="n">
        <v>8</v>
      </c>
      <c r="B3533" s="2" t="n">
        <v>1965</v>
      </c>
      <c r="C3533" s="2" t="inlineStr">
        <is>
          <t>SEPARACAO</t>
        </is>
      </c>
      <c r="D3533" s="2" t="inlineStr">
        <is>
          <t>6036147</t>
        </is>
      </c>
      <c r="E3533" s="2" t="inlineStr">
        <is>
          <t>Ana Carla Raimundo Capistrano</t>
        </is>
      </c>
      <c r="F3533" s="2" t="n">
        <v>144</v>
      </c>
      <c r="G3533" s="2" t="n">
        <v>3.08</v>
      </c>
      <c r="H3533" s="2" t="n">
        <v>47</v>
      </c>
      <c r="I3533" s="2" t="n">
        <v/>
      </c>
      <c r="J3533" s="2" t="inlineStr">
        <is>
          <t>GPA</t>
        </is>
      </c>
      <c r="K3533" s="2">
        <f>IF(I3533&lt;&gt;"",I3533,IFERROR(INDEX(Base!$I:$I,MATCH(1,(Base!$C:$C=C3533)*(Base!$I:$I&lt;&gt;""),0)),0))</f>
        <v/>
      </c>
      <c r="L3533" s="2">
        <f>IF(AND(I3533="",K3533&gt;0),"SIM","NÃO")</f>
        <v/>
      </c>
      <c r="M3533" s="2">
        <f>IF(ISNUMBER(SEARCH("SEPARA",UPPER(C3533))),"NÃO","SIM")</f>
        <v/>
      </c>
      <c r="N3533" s="2">
        <f>IFERROR(H3533/K3533,0)</f>
        <v/>
      </c>
      <c r="O3533" s="2">
        <f>IF(M3533="NÃO","EXCLUÍDO",IF(N3533&lt;Premissas!$B$8,"&lt; 1,00",IF(N3533&lt;Premissas!$B$9,"1,00 – 1,19",IF(N3533&lt;Premissas!$B$10,"1,20 – 1,39",IF(N3533&lt;Premissas!$B$11,"1,40 – 1,59",IF(N3533&lt;Premissas!$B$12,"1,60 – 1,99","≥ 2,00"))))))</f>
        <v/>
      </c>
      <c r="P3533" s="5">
        <f>IF(OR(M3533="NÃO",N3533&lt;Premissas!$B$8),Premissas!$B$13,IF(N3533&lt;Premissas!$B$9,Premissas!$B$14,IF(N3533&lt;Premissas!$B$10,Premissas!$B$15,IF(N3533&lt;Premissas!$B$11,Premissas!$B$16,IF(N3533&lt;Premissas!$B$12,Premissas!$B$17,Premissas!$B$18)))))</f>
        <v/>
      </c>
      <c r="Q3533" s="5">
        <f>IFERROR(P3533/Premissas!$B$4,0)</f>
        <v/>
      </c>
    </row>
    <row r="3534">
      <c r="A3534" s="2" t="n">
        <v>8</v>
      </c>
      <c r="B3534" s="2" t="n">
        <v>1965</v>
      </c>
      <c r="C3534" s="2" t="inlineStr">
        <is>
          <t>SEPARACAO</t>
        </is>
      </c>
      <c r="D3534" s="2" t="inlineStr">
        <is>
          <t>6037593</t>
        </is>
      </c>
      <c r="E3534" s="2" t="inlineStr">
        <is>
          <t>Crislaine Ferrari De Arruda</t>
        </is>
      </c>
      <c r="F3534" s="2" t="n">
        <v>190</v>
      </c>
      <c r="G3534" s="2" t="n">
        <v>6</v>
      </c>
      <c r="H3534" s="2" t="n">
        <v>32</v>
      </c>
      <c r="I3534" s="2" t="n">
        <v/>
      </c>
      <c r="J3534" s="2" t="inlineStr">
        <is>
          <t>GPA</t>
        </is>
      </c>
      <c r="K3534" s="2">
        <f>IF(I3534&lt;&gt;"",I3534,IFERROR(INDEX(Base!$I:$I,MATCH(1,(Base!$C:$C=C3534)*(Base!$I:$I&lt;&gt;""),0)),0))</f>
        <v/>
      </c>
      <c r="L3534" s="2">
        <f>IF(AND(I3534="",K3534&gt;0),"SIM","NÃO")</f>
        <v/>
      </c>
      <c r="M3534" s="2">
        <f>IF(ISNUMBER(SEARCH("SEPARA",UPPER(C3534))),"NÃO","SIM")</f>
        <v/>
      </c>
      <c r="N3534" s="2">
        <f>IFERROR(H3534/K3534,0)</f>
        <v/>
      </c>
      <c r="O3534" s="2">
        <f>IF(M3534="NÃO","EXCLUÍDO",IF(N3534&lt;Premissas!$B$8,"&lt; 1,00",IF(N3534&lt;Premissas!$B$9,"1,00 – 1,19",IF(N3534&lt;Premissas!$B$10,"1,20 – 1,39",IF(N3534&lt;Premissas!$B$11,"1,40 – 1,59",IF(N3534&lt;Premissas!$B$12,"1,60 – 1,99","≥ 2,00"))))))</f>
        <v/>
      </c>
      <c r="P3534" s="5">
        <f>IF(OR(M3534="NÃO",N3534&lt;Premissas!$B$8),Premissas!$B$13,IF(N3534&lt;Premissas!$B$9,Premissas!$B$14,IF(N3534&lt;Premissas!$B$10,Premissas!$B$15,IF(N3534&lt;Premissas!$B$11,Premissas!$B$16,IF(N3534&lt;Premissas!$B$12,Premissas!$B$17,Premissas!$B$18)))))</f>
        <v/>
      </c>
      <c r="Q3534" s="5">
        <f>IFERROR(P3534/Premissas!$B$4,0)</f>
        <v/>
      </c>
    </row>
    <row r="3535">
      <c r="A3535" s="2" t="n">
        <v>8</v>
      </c>
      <c r="B3535" s="2" t="n">
        <v>1965</v>
      </c>
      <c r="C3535" s="2" t="inlineStr">
        <is>
          <t>SEPARACAO</t>
        </is>
      </c>
      <c r="D3535" s="2" t="inlineStr">
        <is>
          <t>612990</t>
        </is>
      </c>
      <c r="E3535" s="2" t="inlineStr">
        <is>
          <t>BEATRIZ RODRIGUES DE CARVALHO</t>
        </is>
      </c>
      <c r="F3535" s="2" t="n">
        <v>448</v>
      </c>
      <c r="G3535" s="2" t="n">
        <v>2.33</v>
      </c>
      <c r="H3535" s="2" t="n">
        <v>192</v>
      </c>
      <c r="I3535" s="2" t="n">
        <v/>
      </c>
      <c r="J3535" s="2" t="inlineStr">
        <is>
          <t>GPA</t>
        </is>
      </c>
      <c r="K3535" s="2">
        <f>IF(I3535&lt;&gt;"",I3535,IFERROR(INDEX(Base!$I:$I,MATCH(1,(Base!$C:$C=C3535)*(Base!$I:$I&lt;&gt;""),0)),0))</f>
        <v/>
      </c>
      <c r="L3535" s="2">
        <f>IF(AND(I3535="",K3535&gt;0),"SIM","NÃO")</f>
        <v/>
      </c>
      <c r="M3535" s="2">
        <f>IF(ISNUMBER(SEARCH("SEPARA",UPPER(C3535))),"NÃO","SIM")</f>
        <v/>
      </c>
      <c r="N3535" s="2">
        <f>IFERROR(H3535/K3535,0)</f>
        <v/>
      </c>
      <c r="O3535" s="2">
        <f>IF(M3535="NÃO","EXCLUÍDO",IF(N3535&lt;Premissas!$B$8,"&lt; 1,00",IF(N3535&lt;Premissas!$B$9,"1,00 – 1,19",IF(N3535&lt;Premissas!$B$10,"1,20 – 1,39",IF(N3535&lt;Premissas!$B$11,"1,40 – 1,59",IF(N3535&lt;Premissas!$B$12,"1,60 – 1,99","≥ 2,00"))))))</f>
        <v/>
      </c>
      <c r="P3535" s="5">
        <f>IF(OR(M3535="NÃO",N3535&lt;Premissas!$B$8),Premissas!$B$13,IF(N3535&lt;Premissas!$B$9,Premissas!$B$14,IF(N3535&lt;Premissas!$B$10,Premissas!$B$15,IF(N3535&lt;Premissas!$B$11,Premissas!$B$16,IF(N3535&lt;Premissas!$B$12,Premissas!$B$17,Premissas!$B$18)))))</f>
        <v/>
      </c>
      <c r="Q3535" s="5">
        <f>IFERROR(P3535/Premissas!$B$4,0)</f>
        <v/>
      </c>
    </row>
    <row r="3536">
      <c r="A3536" s="2" t="n">
        <v>8</v>
      </c>
      <c r="B3536" s="2" t="n">
        <v>1965</v>
      </c>
      <c r="C3536" s="2" t="inlineStr">
        <is>
          <t>ATIVIDADE OP. EMP.</t>
        </is>
      </c>
      <c r="D3536" s="2" t="inlineStr">
        <is>
          <t>613274</t>
        </is>
      </c>
      <c r="E3536" s="2" t="inlineStr">
        <is>
          <t>Carlos Eduardo Da Piedade Silva</t>
        </is>
      </c>
      <c r="F3536" s="2" t="n">
        <v>2303</v>
      </c>
      <c r="G3536" s="2" t="n">
        <v>218.82</v>
      </c>
      <c r="H3536" s="2" t="n">
        <v>11</v>
      </c>
      <c r="I3536" s="2" t="n">
        <v>0</v>
      </c>
      <c r="J3536" s="2" t="inlineStr">
        <is>
          <t>GPA</t>
        </is>
      </c>
      <c r="K3536" s="2">
        <f>IF(I3536&lt;&gt;"",I3536,IFERROR(INDEX(Base!$I:$I,MATCH(1,(Base!$C:$C=C3536)*(Base!$I:$I&lt;&gt;""),0)),0))</f>
        <v/>
      </c>
      <c r="L3536" s="2">
        <f>IF(AND(I3536="",K3536&gt;0),"SIM","NÃO")</f>
        <v/>
      </c>
      <c r="M3536" s="2">
        <f>IF(ISNUMBER(SEARCH("SEPARA",UPPER(C3536))),"NÃO","SIM")</f>
        <v/>
      </c>
      <c r="N3536" s="2">
        <f>IFERROR(H3536/K3536,0)</f>
        <v/>
      </c>
      <c r="O3536" s="2">
        <f>IF(M3536="NÃO","EXCLUÍDO",IF(N3536&lt;Premissas!$B$8,"&lt; 1,00",IF(N3536&lt;Premissas!$B$9,"1,00 – 1,19",IF(N3536&lt;Premissas!$B$10,"1,20 – 1,39",IF(N3536&lt;Premissas!$B$11,"1,40 – 1,59",IF(N3536&lt;Premissas!$B$12,"1,60 – 1,99","≥ 2,00"))))))</f>
        <v/>
      </c>
      <c r="P3536" s="5">
        <f>IF(OR(M3536="NÃO",N3536&lt;Premissas!$B$8),Premissas!$B$13,IF(N3536&lt;Premissas!$B$9,Premissas!$B$14,IF(N3536&lt;Premissas!$B$10,Premissas!$B$15,IF(N3536&lt;Premissas!$B$11,Premissas!$B$16,IF(N3536&lt;Premissas!$B$12,Premissas!$B$17,Premissas!$B$18)))))</f>
        <v/>
      </c>
      <c r="Q3536" s="5">
        <f>IFERROR(P3536/Premissas!$B$4,0)</f>
        <v/>
      </c>
    </row>
    <row r="3537">
      <c r="A3537" s="2" t="n">
        <v>8</v>
      </c>
      <c r="B3537" s="2" t="n">
        <v>1965</v>
      </c>
      <c r="C3537" s="2" t="inlineStr">
        <is>
          <t>ATIVIDADE OP. EMP.</t>
        </is>
      </c>
      <c r="D3537" s="2" t="inlineStr">
        <is>
          <t>6150</t>
        </is>
      </c>
      <c r="E3537" s="2" t="inlineStr">
        <is>
          <t>Francisco Lopes Braga</t>
        </is>
      </c>
      <c r="F3537" s="2" t="n">
        <v>3133</v>
      </c>
      <c r="G3537" s="2" t="n">
        <v>177.06</v>
      </c>
      <c r="H3537" s="2" t="n">
        <v>18</v>
      </c>
      <c r="I3537" s="2" t="n">
        <v>0</v>
      </c>
      <c r="J3537" s="2" t="inlineStr">
        <is>
          <t>GPA</t>
        </is>
      </c>
      <c r="K3537" s="2">
        <f>IF(I3537&lt;&gt;"",I3537,IFERROR(INDEX(Base!$I:$I,MATCH(1,(Base!$C:$C=C3537)*(Base!$I:$I&lt;&gt;""),0)),0))</f>
        <v/>
      </c>
      <c r="L3537" s="2">
        <f>IF(AND(I3537="",K3537&gt;0),"SIM","NÃO")</f>
        <v/>
      </c>
      <c r="M3537" s="2">
        <f>IF(ISNUMBER(SEARCH("SEPARA",UPPER(C3537))),"NÃO","SIM")</f>
        <v/>
      </c>
      <c r="N3537" s="2">
        <f>IFERROR(H3537/K3537,0)</f>
        <v/>
      </c>
      <c r="O3537" s="2">
        <f>IF(M3537="NÃO","EXCLUÍDO",IF(N3537&lt;Premissas!$B$8,"&lt; 1,00",IF(N3537&lt;Premissas!$B$9,"1,00 – 1,19",IF(N3537&lt;Premissas!$B$10,"1,20 – 1,39",IF(N3537&lt;Premissas!$B$11,"1,40 – 1,59",IF(N3537&lt;Premissas!$B$12,"1,60 – 1,99","≥ 2,00"))))))</f>
        <v/>
      </c>
      <c r="P3537" s="5">
        <f>IF(OR(M3537="NÃO",N3537&lt;Premissas!$B$8),Premissas!$B$13,IF(N3537&lt;Premissas!$B$9,Premissas!$B$14,IF(N3537&lt;Premissas!$B$10,Premissas!$B$15,IF(N3537&lt;Premissas!$B$11,Premissas!$B$16,IF(N3537&lt;Premissas!$B$12,Premissas!$B$17,Premissas!$B$18)))))</f>
        <v/>
      </c>
      <c r="Q3537" s="5">
        <f>IFERROR(P3537/Premissas!$B$4,0)</f>
        <v/>
      </c>
    </row>
    <row r="3538">
      <c r="A3538" s="2" t="n">
        <v>8</v>
      </c>
      <c r="B3538" s="2" t="n">
        <v>1965</v>
      </c>
      <c r="C3538" s="2" t="inlineStr">
        <is>
          <t>RECEBIMENTO</t>
        </is>
      </c>
      <c r="D3538" s="2" t="inlineStr">
        <is>
          <t>617148</t>
        </is>
      </c>
      <c r="E3538" s="2" t="inlineStr">
        <is>
          <t>Paulo Afonso De Farias</t>
        </is>
      </c>
      <c r="F3538" s="2" t="n">
        <v>4024</v>
      </c>
      <c r="G3538" s="2" t="n">
        <v>75.45999999999999</v>
      </c>
      <c r="H3538" s="2" t="n">
        <v>53</v>
      </c>
      <c r="I3538" s="2" t="n">
        <v>0</v>
      </c>
      <c r="J3538" s="2" t="inlineStr">
        <is>
          <t>GPA</t>
        </is>
      </c>
      <c r="K3538" s="2">
        <f>IF(I3538&lt;&gt;"",I3538,IFERROR(INDEX(Base!$I:$I,MATCH(1,(Base!$C:$C=C3538)*(Base!$I:$I&lt;&gt;""),0)),0))</f>
        <v/>
      </c>
      <c r="L3538" s="2">
        <f>IF(AND(I3538="",K3538&gt;0),"SIM","NÃO")</f>
        <v/>
      </c>
      <c r="M3538" s="2">
        <f>IF(ISNUMBER(SEARCH("SEPARA",UPPER(C3538))),"NÃO","SIM")</f>
        <v/>
      </c>
      <c r="N3538" s="2">
        <f>IFERROR(H3538/K3538,0)</f>
        <v/>
      </c>
      <c r="O3538" s="2">
        <f>IF(M3538="NÃO","EXCLUÍDO",IF(N3538&lt;Premissas!$B$8,"&lt; 1,00",IF(N3538&lt;Premissas!$B$9,"1,00 – 1,19",IF(N3538&lt;Premissas!$B$10,"1,20 – 1,39",IF(N3538&lt;Premissas!$B$11,"1,40 – 1,59",IF(N3538&lt;Premissas!$B$12,"1,60 – 1,99","≥ 2,00"))))))</f>
        <v/>
      </c>
      <c r="P3538" s="5">
        <f>IF(OR(M3538="NÃO",N3538&lt;Premissas!$B$8),Premissas!$B$13,IF(N3538&lt;Premissas!$B$9,Premissas!$B$14,IF(N3538&lt;Premissas!$B$10,Premissas!$B$15,IF(N3538&lt;Premissas!$B$11,Premissas!$B$16,IF(N3538&lt;Premissas!$B$12,Premissas!$B$17,Premissas!$B$18)))))</f>
        <v/>
      </c>
      <c r="Q3538" s="5">
        <f>IFERROR(P3538/Premissas!$B$4,0)</f>
        <v/>
      </c>
    </row>
    <row r="3539">
      <c r="A3539" s="2" t="n">
        <v>8</v>
      </c>
      <c r="B3539" s="2" t="n">
        <v>1965</v>
      </c>
      <c r="C3539" s="2" t="inlineStr">
        <is>
          <t>PUXADA RECEB</t>
        </is>
      </c>
      <c r="D3539" s="2" t="inlineStr">
        <is>
          <t>63035</t>
        </is>
      </c>
      <c r="E3539" s="2" t="inlineStr">
        <is>
          <t>ROBERTO ALVES DA SILVA</t>
        </is>
      </c>
      <c r="F3539" s="2" t="n">
        <v>404</v>
      </c>
      <c r="G3539" s="2" t="n">
        <v>39.22</v>
      </c>
      <c r="H3539" s="2" t="n">
        <v>10</v>
      </c>
      <c r="I3539" s="2" t="n">
        <v>0</v>
      </c>
      <c r="J3539" s="2" t="inlineStr">
        <is>
          <t>GPA</t>
        </is>
      </c>
      <c r="K3539" s="2">
        <f>IF(I3539&lt;&gt;"",I3539,IFERROR(INDEX(Base!$I:$I,MATCH(1,(Base!$C:$C=C3539)*(Base!$I:$I&lt;&gt;""),0)),0))</f>
        <v/>
      </c>
      <c r="L3539" s="2">
        <f>IF(AND(I3539="",K3539&gt;0),"SIM","NÃO")</f>
        <v/>
      </c>
      <c r="M3539" s="2">
        <f>IF(ISNUMBER(SEARCH("SEPARA",UPPER(C3539))),"NÃO","SIM")</f>
        <v/>
      </c>
      <c r="N3539" s="2">
        <f>IFERROR(H3539/K3539,0)</f>
        <v/>
      </c>
      <c r="O3539" s="2">
        <f>IF(M3539="NÃO","EXCLUÍDO",IF(N3539&lt;Premissas!$B$8,"&lt; 1,00",IF(N3539&lt;Premissas!$B$9,"1,00 – 1,19",IF(N3539&lt;Premissas!$B$10,"1,20 – 1,39",IF(N3539&lt;Premissas!$B$11,"1,40 – 1,59",IF(N3539&lt;Premissas!$B$12,"1,60 – 1,99","≥ 2,00"))))))</f>
        <v/>
      </c>
      <c r="P3539" s="5">
        <f>IF(OR(M3539="NÃO",N3539&lt;Premissas!$B$8),Premissas!$B$13,IF(N3539&lt;Premissas!$B$9,Premissas!$B$14,IF(N3539&lt;Premissas!$B$10,Premissas!$B$15,IF(N3539&lt;Premissas!$B$11,Premissas!$B$16,IF(N3539&lt;Premissas!$B$12,Premissas!$B$17,Premissas!$B$18)))))</f>
        <v/>
      </c>
      <c r="Q3539" s="5">
        <f>IFERROR(P3539/Premissas!$B$4,0)</f>
        <v/>
      </c>
    </row>
    <row r="3540">
      <c r="A3540" s="2" t="n">
        <v>8</v>
      </c>
      <c r="B3540" s="2" t="n">
        <v>1965</v>
      </c>
      <c r="C3540" s="2" t="inlineStr">
        <is>
          <t>RECEBIMENTO</t>
        </is>
      </c>
      <c r="D3540" s="2" t="inlineStr">
        <is>
          <t>63035</t>
        </is>
      </c>
      <c r="E3540" s="2" t="inlineStr">
        <is>
          <t>ROBERTO ALVES DA SILVA</t>
        </is>
      </c>
      <c r="F3540" s="2" t="n">
        <v>792</v>
      </c>
      <c r="G3540" s="2" t="n">
        <v>69.08</v>
      </c>
      <c r="H3540" s="2" t="n">
        <v>11</v>
      </c>
      <c r="I3540" s="2" t="n">
        <v>0</v>
      </c>
      <c r="J3540" s="2" t="inlineStr">
        <is>
          <t>GPA</t>
        </is>
      </c>
      <c r="K3540" s="2">
        <f>IF(I3540&lt;&gt;"",I3540,IFERROR(INDEX(Base!$I:$I,MATCH(1,(Base!$C:$C=C3540)*(Base!$I:$I&lt;&gt;""),0)),0))</f>
        <v/>
      </c>
      <c r="L3540" s="2">
        <f>IF(AND(I3540="",K3540&gt;0),"SIM","NÃO")</f>
        <v/>
      </c>
      <c r="M3540" s="2">
        <f>IF(ISNUMBER(SEARCH("SEPARA",UPPER(C3540))),"NÃO","SIM")</f>
        <v/>
      </c>
      <c r="N3540" s="2">
        <f>IFERROR(H3540/K3540,0)</f>
        <v/>
      </c>
      <c r="O3540" s="2">
        <f>IF(M3540="NÃO","EXCLUÍDO",IF(N3540&lt;Premissas!$B$8,"&lt; 1,00",IF(N3540&lt;Premissas!$B$9,"1,00 – 1,19",IF(N3540&lt;Premissas!$B$10,"1,20 – 1,39",IF(N3540&lt;Premissas!$B$11,"1,40 – 1,59",IF(N3540&lt;Premissas!$B$12,"1,60 – 1,99","≥ 2,00"))))))</f>
        <v/>
      </c>
      <c r="P3540" s="5">
        <f>IF(OR(M3540="NÃO",N3540&lt;Premissas!$B$8),Premissas!$B$13,IF(N3540&lt;Premissas!$B$9,Premissas!$B$14,IF(N3540&lt;Premissas!$B$10,Premissas!$B$15,IF(N3540&lt;Premissas!$B$11,Premissas!$B$16,IF(N3540&lt;Premissas!$B$12,Premissas!$B$17,Premissas!$B$18)))))</f>
        <v/>
      </c>
      <c r="Q3540" s="5">
        <f>IFERROR(P3540/Premissas!$B$4,0)</f>
        <v/>
      </c>
    </row>
    <row r="3541">
      <c r="A3541" s="2" t="n">
        <v>8</v>
      </c>
      <c r="B3541" s="2" t="n">
        <v>1965</v>
      </c>
      <c r="C3541" s="2" t="inlineStr">
        <is>
          <t>ATIVIDADE OP. EMP.</t>
        </is>
      </c>
      <c r="D3541" s="2" t="inlineStr">
        <is>
          <t>631834</t>
        </is>
      </c>
      <c r="E3541" s="2" t="inlineStr">
        <is>
          <t>DIONIZA MARIA DOS SANTOS</t>
        </is>
      </c>
      <c r="F3541" s="2" t="n">
        <v>1225</v>
      </c>
      <c r="G3541" s="2" t="n">
        <v>162.1</v>
      </c>
      <c r="H3541" s="2" t="n">
        <v>8</v>
      </c>
      <c r="I3541" s="2" t="n">
        <v>0</v>
      </c>
      <c r="J3541" s="2" t="inlineStr">
        <is>
          <t>GPA</t>
        </is>
      </c>
      <c r="K3541" s="2">
        <f>IF(I3541&lt;&gt;"",I3541,IFERROR(INDEX(Base!$I:$I,MATCH(1,(Base!$C:$C=C3541)*(Base!$I:$I&lt;&gt;""),0)),0))</f>
        <v/>
      </c>
      <c r="L3541" s="2">
        <f>IF(AND(I3541="",K3541&gt;0),"SIM","NÃO")</f>
        <v/>
      </c>
      <c r="M3541" s="2">
        <f>IF(ISNUMBER(SEARCH("SEPARA",UPPER(C3541))),"NÃO","SIM")</f>
        <v/>
      </c>
      <c r="N3541" s="2">
        <f>IFERROR(H3541/K3541,0)</f>
        <v/>
      </c>
      <c r="O3541" s="2">
        <f>IF(M3541="NÃO","EXCLUÍDO",IF(N3541&lt;Premissas!$B$8,"&lt; 1,00",IF(N3541&lt;Premissas!$B$9,"1,00 – 1,19",IF(N3541&lt;Premissas!$B$10,"1,20 – 1,39",IF(N3541&lt;Premissas!$B$11,"1,40 – 1,59",IF(N3541&lt;Premissas!$B$12,"1,60 – 1,99","≥ 2,00"))))))</f>
        <v/>
      </c>
      <c r="P3541" s="5">
        <f>IF(OR(M3541="NÃO",N3541&lt;Premissas!$B$8),Premissas!$B$13,IF(N3541&lt;Premissas!$B$9,Premissas!$B$14,IF(N3541&lt;Premissas!$B$10,Premissas!$B$15,IF(N3541&lt;Premissas!$B$11,Premissas!$B$16,IF(N3541&lt;Premissas!$B$12,Premissas!$B$17,Premissas!$B$18)))))</f>
        <v/>
      </c>
      <c r="Q3541" s="5">
        <f>IFERROR(P3541/Premissas!$B$4,0)</f>
        <v/>
      </c>
    </row>
    <row r="3542">
      <c r="A3542" s="2" t="n">
        <v>8</v>
      </c>
      <c r="B3542" s="2" t="n">
        <v>1965</v>
      </c>
      <c r="C3542" s="2" t="inlineStr">
        <is>
          <t>RECEBIMENTO</t>
        </is>
      </c>
      <c r="D3542" s="2" t="inlineStr">
        <is>
          <t>633940</t>
        </is>
      </c>
      <c r="E3542" s="2" t="inlineStr">
        <is>
          <t>Maria Betania Alves Vicente</t>
        </is>
      </c>
      <c r="F3542" s="2" t="n">
        <v>1878</v>
      </c>
      <c r="G3542" s="2" t="n">
        <v>124.89</v>
      </c>
      <c r="H3542" s="2" t="n">
        <v>15</v>
      </c>
      <c r="I3542" s="2" t="n">
        <v>0</v>
      </c>
      <c r="J3542" s="2" t="inlineStr">
        <is>
          <t>GPA</t>
        </is>
      </c>
      <c r="K3542" s="2">
        <f>IF(I3542&lt;&gt;"",I3542,IFERROR(INDEX(Base!$I:$I,MATCH(1,(Base!$C:$C=C3542)*(Base!$I:$I&lt;&gt;""),0)),0))</f>
        <v/>
      </c>
      <c r="L3542" s="2">
        <f>IF(AND(I3542="",K3542&gt;0),"SIM","NÃO")</f>
        <v/>
      </c>
      <c r="M3542" s="2">
        <f>IF(ISNUMBER(SEARCH("SEPARA",UPPER(C3542))),"NÃO","SIM")</f>
        <v/>
      </c>
      <c r="N3542" s="2">
        <f>IFERROR(H3542/K3542,0)</f>
        <v/>
      </c>
      <c r="O3542" s="2">
        <f>IF(M3542="NÃO","EXCLUÍDO",IF(N3542&lt;Premissas!$B$8,"&lt; 1,00",IF(N3542&lt;Premissas!$B$9,"1,00 – 1,19",IF(N3542&lt;Premissas!$B$10,"1,20 – 1,39",IF(N3542&lt;Premissas!$B$11,"1,40 – 1,59",IF(N3542&lt;Premissas!$B$12,"1,60 – 1,99","≥ 2,00"))))))</f>
        <v/>
      </c>
      <c r="P3542" s="5">
        <f>IF(OR(M3542="NÃO",N3542&lt;Premissas!$B$8),Premissas!$B$13,IF(N3542&lt;Premissas!$B$9,Premissas!$B$14,IF(N3542&lt;Premissas!$B$10,Premissas!$B$15,IF(N3542&lt;Premissas!$B$11,Premissas!$B$16,IF(N3542&lt;Premissas!$B$12,Premissas!$B$17,Premissas!$B$18)))))</f>
        <v/>
      </c>
      <c r="Q3542" s="5">
        <f>IFERROR(P3542/Premissas!$B$4,0)</f>
        <v/>
      </c>
    </row>
    <row r="3543">
      <c r="A3543" s="2" t="n">
        <v>8</v>
      </c>
      <c r="B3543" s="2" t="n">
        <v>1965</v>
      </c>
      <c r="C3543" s="2" t="inlineStr">
        <is>
          <t>CARREGAMENTO</t>
        </is>
      </c>
      <c r="D3543" s="2" t="inlineStr">
        <is>
          <t>640705</t>
        </is>
      </c>
      <c r="E3543" s="2" t="inlineStr">
        <is>
          <t>Conceicao De Maria Alves De Melo</t>
        </is>
      </c>
      <c r="F3543" s="2" t="n">
        <v>3</v>
      </c>
      <c r="G3543" s="2" t="n">
        <v>0.24</v>
      </c>
      <c r="H3543" s="2" t="n">
        <v>13</v>
      </c>
      <c r="I3543" s="2" t="n">
        <v>0</v>
      </c>
      <c r="J3543" s="2" t="inlineStr">
        <is>
          <t>GPA</t>
        </is>
      </c>
      <c r="K3543" s="2">
        <f>IF(I3543&lt;&gt;"",I3543,IFERROR(INDEX(Base!$I:$I,MATCH(1,(Base!$C:$C=C3543)*(Base!$I:$I&lt;&gt;""),0)),0))</f>
        <v/>
      </c>
      <c r="L3543" s="2">
        <f>IF(AND(I3543="",K3543&gt;0),"SIM","NÃO")</f>
        <v/>
      </c>
      <c r="M3543" s="2">
        <f>IF(ISNUMBER(SEARCH("SEPARA",UPPER(C3543))),"NÃO","SIM")</f>
        <v/>
      </c>
      <c r="N3543" s="2">
        <f>IFERROR(H3543/K3543,0)</f>
        <v/>
      </c>
      <c r="O3543" s="2">
        <f>IF(M3543="NÃO","EXCLUÍDO",IF(N3543&lt;Premissas!$B$8,"&lt; 1,00",IF(N3543&lt;Premissas!$B$9,"1,00 – 1,19",IF(N3543&lt;Premissas!$B$10,"1,20 – 1,39",IF(N3543&lt;Premissas!$B$11,"1,40 – 1,59",IF(N3543&lt;Premissas!$B$12,"1,60 – 1,99","≥ 2,00"))))))</f>
        <v/>
      </c>
      <c r="P3543" s="5">
        <f>IF(OR(M3543="NÃO",N3543&lt;Premissas!$B$8),Premissas!$B$13,IF(N3543&lt;Premissas!$B$9,Premissas!$B$14,IF(N3543&lt;Premissas!$B$10,Premissas!$B$15,IF(N3543&lt;Premissas!$B$11,Premissas!$B$16,IF(N3543&lt;Premissas!$B$12,Premissas!$B$17,Premissas!$B$18)))))</f>
        <v/>
      </c>
      <c r="Q3543" s="5">
        <f>IFERROR(P3543/Premissas!$B$4,0)</f>
        <v/>
      </c>
    </row>
    <row r="3544">
      <c r="A3544" s="2" t="n">
        <v>8</v>
      </c>
      <c r="B3544" s="2" t="n">
        <v>1965</v>
      </c>
      <c r="C3544" s="2" t="inlineStr">
        <is>
          <t>SEPARACAO</t>
        </is>
      </c>
      <c r="D3544" s="2" t="inlineStr">
        <is>
          <t>641171</t>
        </is>
      </c>
      <c r="E3544" s="2" t="inlineStr">
        <is>
          <t>TALINE OLIVEIRA DOS SANTOS</t>
        </is>
      </c>
      <c r="F3544" s="2" t="n">
        <v>142</v>
      </c>
      <c r="G3544" s="2" t="n">
        <v>0.65</v>
      </c>
      <c r="H3544" s="2" t="n">
        <v>218</v>
      </c>
      <c r="I3544" s="2" t="n">
        <v/>
      </c>
      <c r="J3544" s="2" t="inlineStr">
        <is>
          <t>GPA</t>
        </is>
      </c>
      <c r="K3544" s="2">
        <f>IF(I3544&lt;&gt;"",I3544,IFERROR(INDEX(Base!$I:$I,MATCH(1,(Base!$C:$C=C3544)*(Base!$I:$I&lt;&gt;""),0)),0))</f>
        <v/>
      </c>
      <c r="L3544" s="2">
        <f>IF(AND(I3544="",K3544&gt;0),"SIM","NÃO")</f>
        <v/>
      </c>
      <c r="M3544" s="2">
        <f>IF(ISNUMBER(SEARCH("SEPARA",UPPER(C3544))),"NÃO","SIM")</f>
        <v/>
      </c>
      <c r="N3544" s="2">
        <f>IFERROR(H3544/K3544,0)</f>
        <v/>
      </c>
      <c r="O3544" s="2">
        <f>IF(M3544="NÃO","EXCLUÍDO",IF(N3544&lt;Premissas!$B$8,"&lt; 1,00",IF(N3544&lt;Premissas!$B$9,"1,00 – 1,19",IF(N3544&lt;Premissas!$B$10,"1,20 – 1,39",IF(N3544&lt;Premissas!$B$11,"1,40 – 1,59",IF(N3544&lt;Premissas!$B$12,"1,60 – 1,99","≥ 2,00"))))))</f>
        <v/>
      </c>
      <c r="P3544" s="5">
        <f>IF(OR(M3544="NÃO",N3544&lt;Premissas!$B$8),Premissas!$B$13,IF(N3544&lt;Premissas!$B$9,Premissas!$B$14,IF(N3544&lt;Premissas!$B$10,Premissas!$B$15,IF(N3544&lt;Premissas!$B$11,Premissas!$B$16,IF(N3544&lt;Premissas!$B$12,Premissas!$B$17,Premissas!$B$18)))))</f>
        <v/>
      </c>
      <c r="Q3544" s="5">
        <f>IFERROR(P3544/Premissas!$B$4,0)</f>
        <v/>
      </c>
    </row>
    <row r="3545">
      <c r="A3545" s="2" t="n">
        <v>8</v>
      </c>
      <c r="B3545" s="2" t="n">
        <v>1965</v>
      </c>
      <c r="C3545" s="2" t="inlineStr">
        <is>
          <t>CARREGAMENTO</t>
        </is>
      </c>
      <c r="D3545" s="2" t="inlineStr">
        <is>
          <t>664473</t>
        </is>
      </c>
      <c r="E3545" s="2" t="inlineStr">
        <is>
          <t>Gilmar Macedo Pires</t>
        </is>
      </c>
      <c r="F3545" s="2" t="n">
        <v>162</v>
      </c>
      <c r="G3545" s="2" t="n">
        <v>18.02</v>
      </c>
      <c r="H3545" s="2" t="n">
        <v>9</v>
      </c>
      <c r="I3545" s="2" t="n">
        <v>0</v>
      </c>
      <c r="J3545" s="2" t="inlineStr">
        <is>
          <t>GPA</t>
        </is>
      </c>
      <c r="K3545" s="2">
        <f>IF(I3545&lt;&gt;"",I3545,IFERROR(INDEX(Base!$I:$I,MATCH(1,(Base!$C:$C=C3545)*(Base!$I:$I&lt;&gt;""),0)),0))</f>
        <v/>
      </c>
      <c r="L3545" s="2">
        <f>IF(AND(I3545="",K3545&gt;0),"SIM","NÃO")</f>
        <v/>
      </c>
      <c r="M3545" s="2">
        <f>IF(ISNUMBER(SEARCH("SEPARA",UPPER(C3545))),"NÃO","SIM")</f>
        <v/>
      </c>
      <c r="N3545" s="2">
        <f>IFERROR(H3545/K3545,0)</f>
        <v/>
      </c>
      <c r="O3545" s="2">
        <f>IF(M3545="NÃO","EXCLUÍDO",IF(N3545&lt;Premissas!$B$8,"&lt; 1,00",IF(N3545&lt;Premissas!$B$9,"1,00 – 1,19",IF(N3545&lt;Premissas!$B$10,"1,20 – 1,39",IF(N3545&lt;Premissas!$B$11,"1,40 – 1,59",IF(N3545&lt;Premissas!$B$12,"1,60 – 1,99","≥ 2,00"))))))</f>
        <v/>
      </c>
      <c r="P3545" s="5">
        <f>IF(OR(M3545="NÃO",N3545&lt;Premissas!$B$8),Premissas!$B$13,IF(N3545&lt;Premissas!$B$9,Premissas!$B$14,IF(N3545&lt;Premissas!$B$10,Premissas!$B$15,IF(N3545&lt;Premissas!$B$11,Premissas!$B$16,IF(N3545&lt;Premissas!$B$12,Premissas!$B$17,Premissas!$B$18)))))</f>
        <v/>
      </c>
      <c r="Q3545" s="5">
        <f>IFERROR(P3545/Premissas!$B$4,0)</f>
        <v/>
      </c>
    </row>
    <row r="3546">
      <c r="A3546" s="2" t="n">
        <v>8</v>
      </c>
      <c r="B3546" s="2" t="n">
        <v>1965</v>
      </c>
      <c r="C3546" s="2" t="inlineStr">
        <is>
          <t>SEPARACAO</t>
        </is>
      </c>
      <c r="D3546" s="2" t="inlineStr">
        <is>
          <t>664473</t>
        </is>
      </c>
      <c r="E3546" s="2" t="inlineStr">
        <is>
          <t>Gilmar Macedo Pires</t>
        </is>
      </c>
      <c r="F3546" s="2" t="n">
        <v>73</v>
      </c>
      <c r="G3546" s="2" t="n">
        <v>4.17</v>
      </c>
      <c r="H3546" s="2" t="n">
        <v>18</v>
      </c>
      <c r="I3546" s="2" t="n">
        <v/>
      </c>
      <c r="J3546" s="2" t="inlineStr">
        <is>
          <t>GPA</t>
        </is>
      </c>
      <c r="K3546" s="2">
        <f>IF(I3546&lt;&gt;"",I3546,IFERROR(INDEX(Base!$I:$I,MATCH(1,(Base!$C:$C=C3546)*(Base!$I:$I&lt;&gt;""),0)),0))</f>
        <v/>
      </c>
      <c r="L3546" s="2">
        <f>IF(AND(I3546="",K3546&gt;0),"SIM","NÃO")</f>
        <v/>
      </c>
      <c r="M3546" s="2">
        <f>IF(ISNUMBER(SEARCH("SEPARA",UPPER(C3546))),"NÃO","SIM")</f>
        <v/>
      </c>
      <c r="N3546" s="2">
        <f>IFERROR(H3546/K3546,0)</f>
        <v/>
      </c>
      <c r="O3546" s="2">
        <f>IF(M3546="NÃO","EXCLUÍDO",IF(N3546&lt;Premissas!$B$8,"&lt; 1,00",IF(N3546&lt;Premissas!$B$9,"1,00 – 1,19",IF(N3546&lt;Premissas!$B$10,"1,20 – 1,39",IF(N3546&lt;Premissas!$B$11,"1,40 – 1,59",IF(N3546&lt;Premissas!$B$12,"1,60 – 1,99","≥ 2,00"))))))</f>
        <v/>
      </c>
      <c r="P3546" s="5">
        <f>IF(OR(M3546="NÃO",N3546&lt;Premissas!$B$8),Premissas!$B$13,IF(N3546&lt;Premissas!$B$9,Premissas!$B$14,IF(N3546&lt;Premissas!$B$10,Premissas!$B$15,IF(N3546&lt;Premissas!$B$11,Premissas!$B$16,IF(N3546&lt;Premissas!$B$12,Premissas!$B$17,Premissas!$B$18)))))</f>
        <v/>
      </c>
      <c r="Q3546" s="5">
        <f>IFERROR(P3546/Premissas!$B$4,0)</f>
        <v/>
      </c>
    </row>
    <row r="3547">
      <c r="A3547" s="2" t="n">
        <v>8</v>
      </c>
      <c r="B3547" s="2" t="n">
        <v>1965</v>
      </c>
      <c r="C3547" s="2" t="inlineStr">
        <is>
          <t>SEPARACAO</t>
        </is>
      </c>
      <c r="D3547" s="2" t="inlineStr">
        <is>
          <t>667361</t>
        </is>
      </c>
      <c r="E3547" s="2" t="inlineStr">
        <is>
          <t>Orlando Vieira De Sa</t>
        </is>
      </c>
      <c r="F3547" s="2" t="n">
        <v>98</v>
      </c>
      <c r="G3547" s="2" t="n">
        <v>0.15</v>
      </c>
      <c r="H3547" s="2" t="n">
        <v>653</v>
      </c>
      <c r="I3547" s="2" t="n">
        <v/>
      </c>
      <c r="J3547" s="2" t="inlineStr">
        <is>
          <t>GPA</t>
        </is>
      </c>
      <c r="K3547" s="2">
        <f>IF(I3547&lt;&gt;"",I3547,IFERROR(INDEX(Base!$I:$I,MATCH(1,(Base!$C:$C=C3547)*(Base!$I:$I&lt;&gt;""),0)),0))</f>
        <v/>
      </c>
      <c r="L3547" s="2">
        <f>IF(AND(I3547="",K3547&gt;0),"SIM","NÃO")</f>
        <v/>
      </c>
      <c r="M3547" s="2">
        <f>IF(ISNUMBER(SEARCH("SEPARA",UPPER(C3547))),"NÃO","SIM")</f>
        <v/>
      </c>
      <c r="N3547" s="2">
        <f>IFERROR(H3547/K3547,0)</f>
        <v/>
      </c>
      <c r="O3547" s="2">
        <f>IF(M3547="NÃO","EXCLUÍDO",IF(N3547&lt;Premissas!$B$8,"&lt; 1,00",IF(N3547&lt;Premissas!$B$9,"1,00 – 1,19",IF(N3547&lt;Premissas!$B$10,"1,20 – 1,39",IF(N3547&lt;Premissas!$B$11,"1,40 – 1,59",IF(N3547&lt;Premissas!$B$12,"1,60 – 1,99","≥ 2,00"))))))</f>
        <v/>
      </c>
      <c r="P3547" s="5">
        <f>IF(OR(M3547="NÃO",N3547&lt;Premissas!$B$8),Premissas!$B$13,IF(N3547&lt;Premissas!$B$9,Premissas!$B$14,IF(N3547&lt;Premissas!$B$10,Premissas!$B$15,IF(N3547&lt;Premissas!$B$11,Premissas!$B$16,IF(N3547&lt;Premissas!$B$12,Premissas!$B$17,Premissas!$B$18)))))</f>
        <v/>
      </c>
      <c r="Q3547" s="5">
        <f>IFERROR(P3547/Premissas!$B$4,0)</f>
        <v/>
      </c>
    </row>
    <row r="3548">
      <c r="A3548" s="2" t="n">
        <v>8</v>
      </c>
      <c r="B3548" s="2" t="n">
        <v>1965</v>
      </c>
      <c r="C3548" s="2" t="inlineStr">
        <is>
          <t>RECEBIMENTO</t>
        </is>
      </c>
      <c r="D3548" s="2" t="inlineStr">
        <is>
          <t>670624</t>
        </is>
      </c>
      <c r="E3548" s="2" t="inlineStr">
        <is>
          <t>Gardenia Silva Neves Dos Santos</t>
        </is>
      </c>
      <c r="F3548" s="2" t="n">
        <v>3480</v>
      </c>
      <c r="G3548" s="2" t="n">
        <v>177.59</v>
      </c>
      <c r="H3548" s="2" t="n">
        <v>20</v>
      </c>
      <c r="I3548" s="2" t="n">
        <v>0</v>
      </c>
      <c r="J3548" s="2" t="inlineStr">
        <is>
          <t>GPA</t>
        </is>
      </c>
      <c r="K3548" s="2">
        <f>IF(I3548&lt;&gt;"",I3548,IFERROR(INDEX(Base!$I:$I,MATCH(1,(Base!$C:$C=C3548)*(Base!$I:$I&lt;&gt;""),0)),0))</f>
        <v/>
      </c>
      <c r="L3548" s="2">
        <f>IF(AND(I3548="",K3548&gt;0),"SIM","NÃO")</f>
        <v/>
      </c>
      <c r="M3548" s="2">
        <f>IF(ISNUMBER(SEARCH("SEPARA",UPPER(C3548))),"NÃO","SIM")</f>
        <v/>
      </c>
      <c r="N3548" s="2">
        <f>IFERROR(H3548/K3548,0)</f>
        <v/>
      </c>
      <c r="O3548" s="2">
        <f>IF(M3548="NÃO","EXCLUÍDO",IF(N3548&lt;Premissas!$B$8,"&lt; 1,00",IF(N3548&lt;Premissas!$B$9,"1,00 – 1,19",IF(N3548&lt;Premissas!$B$10,"1,20 – 1,39",IF(N3548&lt;Premissas!$B$11,"1,40 – 1,59",IF(N3548&lt;Premissas!$B$12,"1,60 – 1,99","≥ 2,00"))))))</f>
        <v/>
      </c>
      <c r="P3548" s="5">
        <f>IF(OR(M3548="NÃO",N3548&lt;Premissas!$B$8),Premissas!$B$13,IF(N3548&lt;Premissas!$B$9,Premissas!$B$14,IF(N3548&lt;Premissas!$B$10,Premissas!$B$15,IF(N3548&lt;Premissas!$B$11,Premissas!$B$16,IF(N3548&lt;Premissas!$B$12,Premissas!$B$17,Premissas!$B$18)))))</f>
        <v/>
      </c>
      <c r="Q3548" s="5">
        <f>IFERROR(P3548/Premissas!$B$4,0)</f>
        <v/>
      </c>
    </row>
    <row r="3549">
      <c r="A3549" s="2" t="n">
        <v>8</v>
      </c>
      <c r="B3549" s="2" t="n">
        <v>1965</v>
      </c>
      <c r="C3549" s="2" t="inlineStr">
        <is>
          <t>RECEBIMENTO</t>
        </is>
      </c>
      <c r="D3549" s="2" t="inlineStr">
        <is>
          <t>677430</t>
        </is>
      </c>
      <c r="E3549" s="2" t="inlineStr">
        <is>
          <t>Claudiceia Maria Silva</t>
        </is>
      </c>
      <c r="F3549" s="2" t="n">
        <v>481</v>
      </c>
      <c r="G3549" s="2" t="n">
        <v>13</v>
      </c>
      <c r="H3549" s="2" t="n">
        <v>37</v>
      </c>
      <c r="I3549" s="2" t="n">
        <v>0</v>
      </c>
      <c r="J3549" s="2" t="inlineStr">
        <is>
          <t>GPA</t>
        </is>
      </c>
      <c r="K3549" s="2">
        <f>IF(I3549&lt;&gt;"",I3549,IFERROR(INDEX(Base!$I:$I,MATCH(1,(Base!$C:$C=C3549)*(Base!$I:$I&lt;&gt;""),0)),0))</f>
        <v/>
      </c>
      <c r="L3549" s="2">
        <f>IF(AND(I3549="",K3549&gt;0),"SIM","NÃO")</f>
        <v/>
      </c>
      <c r="M3549" s="2">
        <f>IF(ISNUMBER(SEARCH("SEPARA",UPPER(C3549))),"NÃO","SIM")</f>
        <v/>
      </c>
      <c r="N3549" s="2">
        <f>IFERROR(H3549/K3549,0)</f>
        <v/>
      </c>
      <c r="O3549" s="2">
        <f>IF(M3549="NÃO","EXCLUÍDO",IF(N3549&lt;Premissas!$B$8,"&lt; 1,00",IF(N3549&lt;Premissas!$B$9,"1,00 – 1,19",IF(N3549&lt;Premissas!$B$10,"1,20 – 1,39",IF(N3549&lt;Premissas!$B$11,"1,40 – 1,59",IF(N3549&lt;Premissas!$B$12,"1,60 – 1,99","≥ 2,00"))))))</f>
        <v/>
      </c>
      <c r="P3549" s="5">
        <f>IF(OR(M3549="NÃO",N3549&lt;Premissas!$B$8),Premissas!$B$13,IF(N3549&lt;Premissas!$B$9,Premissas!$B$14,IF(N3549&lt;Premissas!$B$10,Premissas!$B$15,IF(N3549&lt;Premissas!$B$11,Premissas!$B$16,IF(N3549&lt;Premissas!$B$12,Premissas!$B$17,Premissas!$B$18)))))</f>
        <v/>
      </c>
      <c r="Q3549" s="5">
        <f>IFERROR(P3549/Premissas!$B$4,0)</f>
        <v/>
      </c>
    </row>
    <row r="3550">
      <c r="A3550" s="2" t="n">
        <v>8</v>
      </c>
      <c r="B3550" s="2" t="n">
        <v>1965</v>
      </c>
      <c r="C3550" s="2" t="inlineStr">
        <is>
          <t>ATIVIDADE OP. EMP.</t>
        </is>
      </c>
      <c r="D3550" s="2" t="inlineStr">
        <is>
          <t>68168</t>
        </is>
      </c>
      <c r="E3550" s="2" t="inlineStr">
        <is>
          <t>Mario Marcio Moraes De Azevedo</t>
        </is>
      </c>
      <c r="F3550" s="2" t="n">
        <v>2572</v>
      </c>
      <c r="G3550" s="2" t="n">
        <v>203.62</v>
      </c>
      <c r="H3550" s="2" t="n">
        <v>13</v>
      </c>
      <c r="I3550" s="2" t="n">
        <v>0</v>
      </c>
      <c r="J3550" s="2" t="inlineStr">
        <is>
          <t>GPA</t>
        </is>
      </c>
      <c r="K3550" s="2">
        <f>IF(I3550&lt;&gt;"",I3550,IFERROR(INDEX(Base!$I:$I,MATCH(1,(Base!$C:$C=C3550)*(Base!$I:$I&lt;&gt;""),0)),0))</f>
        <v/>
      </c>
      <c r="L3550" s="2">
        <f>IF(AND(I3550="",K3550&gt;0),"SIM","NÃO")</f>
        <v/>
      </c>
      <c r="M3550" s="2">
        <f>IF(ISNUMBER(SEARCH("SEPARA",UPPER(C3550))),"NÃO","SIM")</f>
        <v/>
      </c>
      <c r="N3550" s="2">
        <f>IFERROR(H3550/K3550,0)</f>
        <v/>
      </c>
      <c r="O3550" s="2">
        <f>IF(M3550="NÃO","EXCLUÍDO",IF(N3550&lt;Premissas!$B$8,"&lt; 1,00",IF(N3550&lt;Premissas!$B$9,"1,00 – 1,19",IF(N3550&lt;Premissas!$B$10,"1,20 – 1,39",IF(N3550&lt;Premissas!$B$11,"1,40 – 1,59",IF(N3550&lt;Premissas!$B$12,"1,60 – 1,99","≥ 2,00"))))))</f>
        <v/>
      </c>
      <c r="P3550" s="5">
        <f>IF(OR(M3550="NÃO",N3550&lt;Premissas!$B$8),Premissas!$B$13,IF(N3550&lt;Premissas!$B$9,Premissas!$B$14,IF(N3550&lt;Premissas!$B$10,Premissas!$B$15,IF(N3550&lt;Premissas!$B$11,Premissas!$B$16,IF(N3550&lt;Premissas!$B$12,Premissas!$B$17,Premissas!$B$18)))))</f>
        <v/>
      </c>
      <c r="Q3550" s="5">
        <f>IFERROR(P3550/Premissas!$B$4,0)</f>
        <v/>
      </c>
    </row>
    <row r="3551">
      <c r="A3551" s="2" t="n">
        <v>8</v>
      </c>
      <c r="B3551" s="2" t="n">
        <v>1965</v>
      </c>
      <c r="C3551" s="2" t="inlineStr">
        <is>
          <t>CARREGAMENTO</t>
        </is>
      </c>
      <c r="D3551" s="2" t="inlineStr">
        <is>
          <t>688778</t>
        </is>
      </c>
      <c r="E3551" s="2" t="inlineStr">
        <is>
          <t>Jose Vagner Faustino</t>
        </is>
      </c>
      <c r="F3551" s="2" t="n">
        <v>111</v>
      </c>
      <c r="G3551" s="2" t="n">
        <v>20.66</v>
      </c>
      <c r="H3551" s="2" t="n">
        <v>5</v>
      </c>
      <c r="I3551" s="2" t="n">
        <v>0</v>
      </c>
      <c r="J3551" s="2" t="inlineStr">
        <is>
          <t>GPA</t>
        </is>
      </c>
      <c r="K3551" s="2">
        <f>IF(I3551&lt;&gt;"",I3551,IFERROR(INDEX(Base!$I:$I,MATCH(1,(Base!$C:$C=C3551)*(Base!$I:$I&lt;&gt;""),0)),0))</f>
        <v/>
      </c>
      <c r="L3551" s="2">
        <f>IF(AND(I3551="",K3551&gt;0),"SIM","NÃO")</f>
        <v/>
      </c>
      <c r="M3551" s="2">
        <f>IF(ISNUMBER(SEARCH("SEPARA",UPPER(C3551))),"NÃO","SIM")</f>
        <v/>
      </c>
      <c r="N3551" s="2">
        <f>IFERROR(H3551/K3551,0)</f>
        <v/>
      </c>
      <c r="O3551" s="2">
        <f>IF(M3551="NÃO","EXCLUÍDO",IF(N3551&lt;Premissas!$B$8,"&lt; 1,00",IF(N3551&lt;Premissas!$B$9,"1,00 – 1,19",IF(N3551&lt;Premissas!$B$10,"1,20 – 1,39",IF(N3551&lt;Premissas!$B$11,"1,40 – 1,59",IF(N3551&lt;Premissas!$B$12,"1,60 – 1,99","≥ 2,00"))))))</f>
        <v/>
      </c>
      <c r="P3551" s="5">
        <f>IF(OR(M3551="NÃO",N3551&lt;Premissas!$B$8),Premissas!$B$13,IF(N3551&lt;Premissas!$B$9,Premissas!$B$14,IF(N3551&lt;Premissas!$B$10,Premissas!$B$15,IF(N3551&lt;Premissas!$B$11,Premissas!$B$16,IF(N3551&lt;Premissas!$B$12,Premissas!$B$17,Premissas!$B$18)))))</f>
        <v/>
      </c>
      <c r="Q3551" s="5">
        <f>IFERROR(P3551/Premissas!$B$4,0)</f>
        <v/>
      </c>
    </row>
    <row r="3552">
      <c r="A3552" s="2" t="n">
        <v>8</v>
      </c>
      <c r="B3552" s="2" t="n">
        <v>1965</v>
      </c>
      <c r="C3552" s="2" t="inlineStr">
        <is>
          <t>ATIVIDADE OP. EMP.</t>
        </is>
      </c>
      <c r="D3552" s="2" t="inlineStr">
        <is>
          <t>695728</t>
        </is>
      </c>
      <c r="E3552" s="2" t="inlineStr">
        <is>
          <t>Vanusa Da Silva</t>
        </is>
      </c>
      <c r="F3552" s="2" t="n">
        <v>1246</v>
      </c>
      <c r="G3552" s="2" t="n">
        <v>164.13</v>
      </c>
      <c r="H3552" s="2" t="n">
        <v>8</v>
      </c>
      <c r="I3552" s="2" t="n">
        <v>0</v>
      </c>
      <c r="J3552" s="2" t="inlineStr">
        <is>
          <t>GPA</t>
        </is>
      </c>
      <c r="K3552" s="2">
        <f>IF(I3552&lt;&gt;"",I3552,IFERROR(INDEX(Base!$I:$I,MATCH(1,(Base!$C:$C=C3552)*(Base!$I:$I&lt;&gt;""),0)),0))</f>
        <v/>
      </c>
      <c r="L3552" s="2">
        <f>IF(AND(I3552="",K3552&gt;0),"SIM","NÃO")</f>
        <v/>
      </c>
      <c r="M3552" s="2">
        <f>IF(ISNUMBER(SEARCH("SEPARA",UPPER(C3552))),"NÃO","SIM")</f>
        <v/>
      </c>
      <c r="N3552" s="2">
        <f>IFERROR(H3552/K3552,0)</f>
        <v/>
      </c>
      <c r="O3552" s="2">
        <f>IF(M3552="NÃO","EXCLUÍDO",IF(N3552&lt;Premissas!$B$8,"&lt; 1,00",IF(N3552&lt;Premissas!$B$9,"1,00 – 1,19",IF(N3552&lt;Premissas!$B$10,"1,20 – 1,39",IF(N3552&lt;Premissas!$B$11,"1,40 – 1,59",IF(N3552&lt;Premissas!$B$12,"1,60 – 1,99","≥ 2,00"))))))</f>
        <v/>
      </c>
      <c r="P3552" s="5">
        <f>IF(OR(M3552="NÃO",N3552&lt;Premissas!$B$8),Premissas!$B$13,IF(N3552&lt;Premissas!$B$9,Premissas!$B$14,IF(N3552&lt;Premissas!$B$10,Premissas!$B$15,IF(N3552&lt;Premissas!$B$11,Premissas!$B$16,IF(N3552&lt;Premissas!$B$12,Premissas!$B$17,Premissas!$B$18)))))</f>
        <v/>
      </c>
      <c r="Q3552" s="5">
        <f>IFERROR(P3552/Premissas!$B$4,0)</f>
        <v/>
      </c>
    </row>
    <row r="3553">
      <c r="A3553" s="2" t="n">
        <v>8</v>
      </c>
      <c r="B3553" s="2" t="n">
        <v>1965</v>
      </c>
      <c r="C3553" s="2" t="inlineStr">
        <is>
          <t>ATIVIDADE OP. EMP.</t>
        </is>
      </c>
      <c r="D3553" s="2" t="inlineStr">
        <is>
          <t>75361</t>
        </is>
      </c>
      <c r="E3553" s="2" t="inlineStr">
        <is>
          <t>JANILSON DE GOES ARAUJO</t>
        </is>
      </c>
      <c r="F3553" s="2" t="n">
        <v>205</v>
      </c>
      <c r="G3553" s="2" t="n">
        <v>36.38</v>
      </c>
      <c r="H3553" s="2" t="n">
        <v>6</v>
      </c>
      <c r="I3553" s="2" t="n">
        <v>0</v>
      </c>
      <c r="J3553" s="2" t="inlineStr">
        <is>
          <t>GPA</t>
        </is>
      </c>
      <c r="K3553" s="2">
        <f>IF(I3553&lt;&gt;"",I3553,IFERROR(INDEX(Base!$I:$I,MATCH(1,(Base!$C:$C=C3553)*(Base!$I:$I&lt;&gt;""),0)),0))</f>
        <v/>
      </c>
      <c r="L3553" s="2">
        <f>IF(AND(I3553="",K3553&gt;0),"SIM","NÃO")</f>
        <v/>
      </c>
      <c r="M3553" s="2">
        <f>IF(ISNUMBER(SEARCH("SEPARA",UPPER(C3553))),"NÃO","SIM")</f>
        <v/>
      </c>
      <c r="N3553" s="2">
        <f>IFERROR(H3553/K3553,0)</f>
        <v/>
      </c>
      <c r="O3553" s="2">
        <f>IF(M3553="NÃO","EXCLUÍDO",IF(N3553&lt;Premissas!$B$8,"&lt; 1,00",IF(N3553&lt;Premissas!$B$9,"1,00 – 1,19",IF(N3553&lt;Premissas!$B$10,"1,20 – 1,39",IF(N3553&lt;Premissas!$B$11,"1,40 – 1,59",IF(N3553&lt;Premissas!$B$12,"1,60 – 1,99","≥ 2,00"))))))</f>
        <v/>
      </c>
      <c r="P3553" s="5">
        <f>IF(OR(M3553="NÃO",N3553&lt;Premissas!$B$8),Premissas!$B$13,IF(N3553&lt;Premissas!$B$9,Premissas!$B$14,IF(N3553&lt;Premissas!$B$10,Premissas!$B$15,IF(N3553&lt;Premissas!$B$11,Premissas!$B$16,IF(N3553&lt;Premissas!$B$12,Premissas!$B$17,Premissas!$B$18)))))</f>
        <v/>
      </c>
      <c r="Q3553" s="5">
        <f>IFERROR(P3553/Premissas!$B$4,0)</f>
        <v/>
      </c>
    </row>
    <row r="3554">
      <c r="A3554" s="2" t="n">
        <v>8</v>
      </c>
      <c r="B3554" s="2" t="n">
        <v>1965</v>
      </c>
      <c r="C3554" s="2" t="inlineStr">
        <is>
          <t>ATIVIDADE OP. EMP.</t>
        </is>
      </c>
      <c r="D3554" s="2" t="inlineStr">
        <is>
          <t>86952</t>
        </is>
      </c>
      <c r="E3554" s="2" t="inlineStr">
        <is>
          <t>Aderso Amando Agra</t>
        </is>
      </c>
      <c r="F3554" s="2" t="n">
        <v>96</v>
      </c>
      <c r="G3554" s="2" t="n">
        <v>13.3</v>
      </c>
      <c r="H3554" s="2" t="n">
        <v>7</v>
      </c>
      <c r="I3554" s="2" t="n">
        <v>0</v>
      </c>
      <c r="J3554" s="2" t="inlineStr">
        <is>
          <t>GPA</t>
        </is>
      </c>
      <c r="K3554" s="2">
        <f>IF(I3554&lt;&gt;"",I3554,IFERROR(INDEX(Base!$I:$I,MATCH(1,(Base!$C:$C=C3554)*(Base!$I:$I&lt;&gt;""),0)),0))</f>
        <v/>
      </c>
      <c r="L3554" s="2">
        <f>IF(AND(I3554="",K3554&gt;0),"SIM","NÃO")</f>
        <v/>
      </c>
      <c r="M3554" s="2">
        <f>IF(ISNUMBER(SEARCH("SEPARA",UPPER(C3554))),"NÃO","SIM")</f>
        <v/>
      </c>
      <c r="N3554" s="2">
        <f>IFERROR(H3554/K3554,0)</f>
        <v/>
      </c>
      <c r="O3554" s="2">
        <f>IF(M3554="NÃO","EXCLUÍDO",IF(N3554&lt;Premissas!$B$8,"&lt; 1,00",IF(N3554&lt;Premissas!$B$9,"1,00 – 1,19",IF(N3554&lt;Premissas!$B$10,"1,20 – 1,39",IF(N3554&lt;Premissas!$B$11,"1,40 – 1,59",IF(N3554&lt;Premissas!$B$12,"1,60 – 1,99","≥ 2,00"))))))</f>
        <v/>
      </c>
      <c r="P3554" s="5">
        <f>IF(OR(M3554="NÃO",N3554&lt;Premissas!$B$8),Premissas!$B$13,IF(N3554&lt;Premissas!$B$9,Premissas!$B$14,IF(N3554&lt;Premissas!$B$10,Premissas!$B$15,IF(N3554&lt;Premissas!$B$11,Premissas!$B$16,IF(N3554&lt;Premissas!$B$12,Premissas!$B$17,Premissas!$B$18)))))</f>
        <v/>
      </c>
      <c r="Q3554" s="5">
        <f>IFERROR(P3554/Premissas!$B$4,0)</f>
        <v/>
      </c>
    </row>
    <row r="3555">
      <c r="A3555" s="2" t="n">
        <v>8</v>
      </c>
      <c r="B3555" s="2" t="n">
        <v>1965</v>
      </c>
      <c r="C3555" s="2" t="inlineStr">
        <is>
          <t>RECEBIMENTO</t>
        </is>
      </c>
      <c r="D3555" s="2" t="inlineStr">
        <is>
          <t>91943</t>
        </is>
      </c>
      <c r="E3555" s="2" t="inlineStr">
        <is>
          <t>Antao Jorge Barreto</t>
        </is>
      </c>
      <c r="F3555" s="2" t="n">
        <v>255</v>
      </c>
      <c r="G3555" s="2" t="n">
        <v>6.61</v>
      </c>
      <c r="H3555" s="2" t="n">
        <v>39</v>
      </c>
      <c r="I3555" s="2" t="n">
        <v>0</v>
      </c>
      <c r="J3555" s="2" t="inlineStr">
        <is>
          <t>GPA</t>
        </is>
      </c>
      <c r="K3555" s="2">
        <f>IF(I3555&lt;&gt;"",I3555,IFERROR(INDEX(Base!$I:$I,MATCH(1,(Base!$C:$C=C3555)*(Base!$I:$I&lt;&gt;""),0)),0))</f>
        <v/>
      </c>
      <c r="L3555" s="2">
        <f>IF(AND(I3555="",K3555&gt;0),"SIM","NÃO")</f>
        <v/>
      </c>
      <c r="M3555" s="2">
        <f>IF(ISNUMBER(SEARCH("SEPARA",UPPER(C3555))),"NÃO","SIM")</f>
        <v/>
      </c>
      <c r="N3555" s="2">
        <f>IFERROR(H3555/K3555,0)</f>
        <v/>
      </c>
      <c r="O3555" s="2">
        <f>IF(M3555="NÃO","EXCLUÍDO",IF(N3555&lt;Premissas!$B$8,"&lt; 1,00",IF(N3555&lt;Premissas!$B$9,"1,00 – 1,19",IF(N3555&lt;Premissas!$B$10,"1,20 – 1,39",IF(N3555&lt;Premissas!$B$11,"1,40 – 1,59",IF(N3555&lt;Premissas!$B$12,"1,60 – 1,99","≥ 2,00"))))))</f>
        <v/>
      </c>
      <c r="P3555" s="5">
        <f>IF(OR(M3555="NÃO",N3555&lt;Premissas!$B$8),Premissas!$B$13,IF(N3555&lt;Premissas!$B$9,Premissas!$B$14,IF(N3555&lt;Premissas!$B$10,Premissas!$B$15,IF(N3555&lt;Premissas!$B$11,Premissas!$B$16,IF(N3555&lt;Premissas!$B$12,Premissas!$B$17,Premissas!$B$18)))))</f>
        <v/>
      </c>
      <c r="Q3555" s="5">
        <f>IFERROR(P3555/Premissas!$B$4,0)</f>
        <v/>
      </c>
    </row>
    <row r="3556">
      <c r="A3556" s="2" t="n">
        <v>8</v>
      </c>
      <c r="B3556" s="2" t="n">
        <v>1974</v>
      </c>
      <c r="C3556" s="2" t="inlineStr">
        <is>
          <t>ATIVIDADE OP. EMP.</t>
        </is>
      </c>
      <c r="D3556" s="2" t="inlineStr">
        <is>
          <t>128339</t>
        </is>
      </c>
      <c r="E3556" s="2" t="inlineStr">
        <is>
          <t>NILSON DA SILVA BATISTA</t>
        </is>
      </c>
      <c r="F3556" s="2" t="n">
        <v>21</v>
      </c>
      <c r="G3556" s="2" t="n">
        <v>1.78</v>
      </c>
      <c r="H3556" s="2" t="n">
        <v>12</v>
      </c>
      <c r="I3556" s="2" t="n">
        <v>9</v>
      </c>
      <c r="J3556" s="2" t="inlineStr">
        <is>
          <t>GPA</t>
        </is>
      </c>
      <c r="K3556" s="2">
        <f>IF(I3556&lt;&gt;"",I3556,IFERROR(INDEX(Base!$I:$I,MATCH(1,(Base!$C:$C=C3556)*(Base!$I:$I&lt;&gt;""),0)),0))</f>
        <v/>
      </c>
      <c r="L3556" s="2">
        <f>IF(AND(I3556="",K3556&gt;0),"SIM","NÃO")</f>
        <v/>
      </c>
      <c r="M3556" s="2">
        <f>IF(ISNUMBER(SEARCH("SEPARA",UPPER(C3556))),"NÃO","SIM")</f>
        <v/>
      </c>
      <c r="N3556" s="2">
        <f>IFERROR(H3556/K3556,0)</f>
        <v/>
      </c>
      <c r="O3556" s="2">
        <f>IF(M3556="NÃO","EXCLUÍDO",IF(N3556&lt;Premissas!$B$8,"&lt; 1,00",IF(N3556&lt;Premissas!$B$9,"1,00 – 1,19",IF(N3556&lt;Premissas!$B$10,"1,20 – 1,39",IF(N3556&lt;Premissas!$B$11,"1,40 – 1,59",IF(N3556&lt;Premissas!$B$12,"1,60 – 1,99","≥ 2,00"))))))</f>
        <v/>
      </c>
      <c r="P3556" s="5">
        <f>IF(OR(M3556="NÃO",N3556&lt;Premissas!$B$8),Premissas!$B$13,IF(N3556&lt;Premissas!$B$9,Premissas!$B$14,IF(N3556&lt;Premissas!$B$10,Premissas!$B$15,IF(N3556&lt;Premissas!$B$11,Premissas!$B$16,IF(N3556&lt;Premissas!$B$12,Premissas!$B$17,Premissas!$B$18)))))</f>
        <v/>
      </c>
      <c r="Q3556" s="5">
        <f>IFERROR(P3556/Premissas!$B$4,0)</f>
        <v/>
      </c>
    </row>
    <row r="3557">
      <c r="A3557" s="2" t="n">
        <v>8</v>
      </c>
      <c r="B3557" s="2" t="n">
        <v>1974</v>
      </c>
      <c r="C3557" s="2" t="inlineStr">
        <is>
          <t>CARREGAMENTO</t>
        </is>
      </c>
      <c r="D3557" s="2" t="inlineStr">
        <is>
          <t>149952</t>
        </is>
      </c>
      <c r="E3557" s="2" t="inlineStr">
        <is>
          <t>RONALD NUNES DOS SANTOS</t>
        </is>
      </c>
      <c r="F3557" s="2" t="n">
        <v>113</v>
      </c>
      <c r="G3557" s="2" t="n">
        <v>2.14</v>
      </c>
      <c r="H3557" s="2" t="n">
        <v>53</v>
      </c>
      <c r="I3557" s="2" t="n">
        <v>0</v>
      </c>
      <c r="J3557" s="2" t="inlineStr">
        <is>
          <t>GPA</t>
        </is>
      </c>
      <c r="K3557" s="2">
        <f>IF(I3557&lt;&gt;"",I3557,IFERROR(INDEX(Base!$I:$I,MATCH(1,(Base!$C:$C=C3557)*(Base!$I:$I&lt;&gt;""),0)),0))</f>
        <v/>
      </c>
      <c r="L3557" s="2">
        <f>IF(AND(I3557="",K3557&gt;0),"SIM","NÃO")</f>
        <v/>
      </c>
      <c r="M3557" s="2">
        <f>IF(ISNUMBER(SEARCH("SEPARA",UPPER(C3557))),"NÃO","SIM")</f>
        <v/>
      </c>
      <c r="N3557" s="2">
        <f>IFERROR(H3557/K3557,0)</f>
        <v/>
      </c>
      <c r="O3557" s="2">
        <f>IF(M3557="NÃO","EXCLUÍDO",IF(N3557&lt;Premissas!$B$8,"&lt; 1,00",IF(N3557&lt;Premissas!$B$9,"1,00 – 1,19",IF(N3557&lt;Premissas!$B$10,"1,20 – 1,39",IF(N3557&lt;Premissas!$B$11,"1,40 – 1,59",IF(N3557&lt;Premissas!$B$12,"1,60 – 1,99","≥ 2,00"))))))</f>
        <v/>
      </c>
      <c r="P3557" s="5">
        <f>IF(OR(M3557="NÃO",N3557&lt;Premissas!$B$8),Premissas!$B$13,IF(N3557&lt;Premissas!$B$9,Premissas!$B$14,IF(N3557&lt;Premissas!$B$10,Premissas!$B$15,IF(N3557&lt;Premissas!$B$11,Premissas!$B$16,IF(N3557&lt;Premissas!$B$12,Premissas!$B$17,Premissas!$B$18)))))</f>
        <v/>
      </c>
      <c r="Q3557" s="5">
        <f>IFERROR(P3557/Premissas!$B$4,0)</f>
        <v/>
      </c>
    </row>
    <row r="3558">
      <c r="A3558" s="2" t="n">
        <v>8</v>
      </c>
      <c r="B3558" s="2" t="n">
        <v>1974</v>
      </c>
      <c r="C3558" s="2" t="inlineStr">
        <is>
          <t>PUXADA RECEB</t>
        </is>
      </c>
      <c r="D3558" s="2" t="inlineStr">
        <is>
          <t>149952</t>
        </is>
      </c>
      <c r="E3558" s="2" t="inlineStr">
        <is>
          <t>RONALD NUNES DOS SANTOS</t>
        </is>
      </c>
      <c r="F3558" s="2" t="n">
        <v>137</v>
      </c>
      <c r="G3558" s="2" t="n">
        <v>2.03</v>
      </c>
      <c r="H3558" s="2" t="n">
        <v>67</v>
      </c>
      <c r="I3558" s="2" t="n">
        <v>0</v>
      </c>
      <c r="J3558" s="2" t="inlineStr">
        <is>
          <t>GPA</t>
        </is>
      </c>
      <c r="K3558" s="2">
        <f>IF(I3558&lt;&gt;"",I3558,IFERROR(INDEX(Base!$I:$I,MATCH(1,(Base!$C:$C=C3558)*(Base!$I:$I&lt;&gt;""),0)),0))</f>
        <v/>
      </c>
      <c r="L3558" s="2">
        <f>IF(AND(I3558="",K3558&gt;0),"SIM","NÃO")</f>
        <v/>
      </c>
      <c r="M3558" s="2">
        <f>IF(ISNUMBER(SEARCH("SEPARA",UPPER(C3558))),"NÃO","SIM")</f>
        <v/>
      </c>
      <c r="N3558" s="2">
        <f>IFERROR(H3558/K3558,0)</f>
        <v/>
      </c>
      <c r="O3558" s="2">
        <f>IF(M3558="NÃO","EXCLUÍDO",IF(N3558&lt;Premissas!$B$8,"&lt; 1,00",IF(N3558&lt;Premissas!$B$9,"1,00 – 1,19",IF(N3558&lt;Premissas!$B$10,"1,20 – 1,39",IF(N3558&lt;Premissas!$B$11,"1,40 – 1,59",IF(N3558&lt;Premissas!$B$12,"1,60 – 1,99","≥ 2,00"))))))</f>
        <v/>
      </c>
      <c r="P3558" s="5">
        <f>IF(OR(M3558="NÃO",N3558&lt;Premissas!$B$8),Premissas!$B$13,IF(N3558&lt;Premissas!$B$9,Premissas!$B$14,IF(N3558&lt;Premissas!$B$10,Premissas!$B$15,IF(N3558&lt;Premissas!$B$11,Premissas!$B$16,IF(N3558&lt;Premissas!$B$12,Premissas!$B$17,Premissas!$B$18)))))</f>
        <v/>
      </c>
      <c r="Q3558" s="5">
        <f>IFERROR(P3558/Premissas!$B$4,0)</f>
        <v/>
      </c>
    </row>
    <row r="3559">
      <c r="A3559" s="2" t="n">
        <v>8</v>
      </c>
      <c r="B3559" s="2" t="n">
        <v>1974</v>
      </c>
      <c r="C3559" s="2" t="inlineStr">
        <is>
          <t>RECEBIMENTO</t>
        </is>
      </c>
      <c r="D3559" s="2" t="inlineStr">
        <is>
          <t>149952</t>
        </is>
      </c>
      <c r="E3559" s="2" t="inlineStr">
        <is>
          <t>RONALD NUNES DOS SANTOS</t>
        </is>
      </c>
      <c r="F3559" s="2" t="n">
        <v>1086</v>
      </c>
      <c r="G3559" s="2" t="n">
        <v>17.57</v>
      </c>
      <c r="H3559" s="2" t="n">
        <v>62</v>
      </c>
      <c r="I3559" s="2" t="n">
        <v>41</v>
      </c>
      <c r="J3559" s="2" t="inlineStr">
        <is>
          <t>GPA</t>
        </is>
      </c>
      <c r="K3559" s="2">
        <f>IF(I3559&lt;&gt;"",I3559,IFERROR(INDEX(Base!$I:$I,MATCH(1,(Base!$C:$C=C3559)*(Base!$I:$I&lt;&gt;""),0)),0))</f>
        <v/>
      </c>
      <c r="L3559" s="2">
        <f>IF(AND(I3559="",K3559&gt;0),"SIM","NÃO")</f>
        <v/>
      </c>
      <c r="M3559" s="2">
        <f>IF(ISNUMBER(SEARCH("SEPARA",UPPER(C3559))),"NÃO","SIM")</f>
        <v/>
      </c>
      <c r="N3559" s="2">
        <f>IFERROR(H3559/K3559,0)</f>
        <v/>
      </c>
      <c r="O3559" s="2">
        <f>IF(M3559="NÃO","EXCLUÍDO",IF(N3559&lt;Premissas!$B$8,"&lt; 1,00",IF(N3559&lt;Premissas!$B$9,"1,00 – 1,19",IF(N3559&lt;Premissas!$B$10,"1,20 – 1,39",IF(N3559&lt;Premissas!$B$11,"1,40 – 1,59",IF(N3559&lt;Premissas!$B$12,"1,60 – 1,99","≥ 2,00"))))))</f>
        <v/>
      </c>
      <c r="P3559" s="5">
        <f>IF(OR(M3559="NÃO",N3559&lt;Premissas!$B$8),Premissas!$B$13,IF(N3559&lt;Premissas!$B$9,Premissas!$B$14,IF(N3559&lt;Premissas!$B$10,Premissas!$B$15,IF(N3559&lt;Premissas!$B$11,Premissas!$B$16,IF(N3559&lt;Premissas!$B$12,Premissas!$B$17,Premissas!$B$18)))))</f>
        <v/>
      </c>
      <c r="Q3559" s="5">
        <f>IFERROR(P3559/Premissas!$B$4,0)</f>
        <v/>
      </c>
    </row>
    <row r="3560">
      <c r="A3560" s="2" t="n">
        <v>8</v>
      </c>
      <c r="B3560" s="2" t="n">
        <v>1974</v>
      </c>
      <c r="C3560" s="2" t="inlineStr">
        <is>
          <t>SEPARACAO</t>
        </is>
      </c>
      <c r="D3560" s="2" t="inlineStr">
        <is>
          <t>149952</t>
        </is>
      </c>
      <c r="E3560" s="2" t="inlineStr">
        <is>
          <t>RONALD NUNES DOS SANTOS</t>
        </is>
      </c>
      <c r="F3560" s="2" t="n">
        <v>166</v>
      </c>
      <c r="G3560" s="2" t="n">
        <v>0.96</v>
      </c>
      <c r="H3560" s="2" t="n">
        <v>173</v>
      </c>
      <c r="I3560" s="2" t="n">
        <v>110</v>
      </c>
      <c r="J3560" s="2" t="inlineStr">
        <is>
          <t>GPA</t>
        </is>
      </c>
      <c r="K3560" s="2">
        <f>IF(I3560&lt;&gt;"",I3560,IFERROR(INDEX(Base!$I:$I,MATCH(1,(Base!$C:$C=C3560)*(Base!$I:$I&lt;&gt;""),0)),0))</f>
        <v/>
      </c>
      <c r="L3560" s="2">
        <f>IF(AND(I3560="",K3560&gt;0),"SIM","NÃO")</f>
        <v/>
      </c>
      <c r="M3560" s="2">
        <f>IF(ISNUMBER(SEARCH("SEPARA",UPPER(C3560))),"NÃO","SIM")</f>
        <v/>
      </c>
      <c r="N3560" s="2">
        <f>IFERROR(H3560/K3560,0)</f>
        <v/>
      </c>
      <c r="O3560" s="2">
        <f>IF(M3560="NÃO","EXCLUÍDO",IF(N3560&lt;Premissas!$B$8,"&lt; 1,00",IF(N3560&lt;Premissas!$B$9,"1,00 – 1,19",IF(N3560&lt;Premissas!$B$10,"1,20 – 1,39",IF(N3560&lt;Premissas!$B$11,"1,40 – 1,59",IF(N3560&lt;Premissas!$B$12,"1,60 – 1,99","≥ 2,00"))))))</f>
        <v/>
      </c>
      <c r="P3560" s="5">
        <f>IF(OR(M3560="NÃO",N3560&lt;Premissas!$B$8),Premissas!$B$13,IF(N3560&lt;Premissas!$B$9,Premissas!$B$14,IF(N3560&lt;Premissas!$B$10,Premissas!$B$15,IF(N3560&lt;Premissas!$B$11,Premissas!$B$16,IF(N3560&lt;Premissas!$B$12,Premissas!$B$17,Premissas!$B$18)))))</f>
        <v/>
      </c>
      <c r="Q3560" s="5">
        <f>IFERROR(P3560/Premissas!$B$4,0)</f>
        <v/>
      </c>
    </row>
    <row r="3561">
      <c r="A3561" s="2" t="n">
        <v>8</v>
      </c>
      <c r="B3561" s="2" t="n">
        <v>1974</v>
      </c>
      <c r="C3561" s="2" t="inlineStr">
        <is>
          <t>ATIVIDADE OP. EMP.</t>
        </is>
      </c>
      <c r="D3561" s="2" t="inlineStr">
        <is>
          <t>157110</t>
        </is>
      </c>
      <c r="E3561" s="2" t="inlineStr">
        <is>
          <t>FRANCISCO JEAN MOURA</t>
        </is>
      </c>
      <c r="F3561" s="2" t="n">
        <v>1828</v>
      </c>
      <c r="G3561" s="2" t="n">
        <v>70.95</v>
      </c>
      <c r="H3561" s="2" t="n">
        <v>26</v>
      </c>
      <c r="I3561" s="2" t="n">
        <v>9</v>
      </c>
      <c r="J3561" s="2" t="inlineStr">
        <is>
          <t>GPA</t>
        </is>
      </c>
      <c r="K3561" s="2">
        <f>IF(I3561&lt;&gt;"",I3561,IFERROR(INDEX(Base!$I:$I,MATCH(1,(Base!$C:$C=C3561)*(Base!$I:$I&lt;&gt;""),0)),0))</f>
        <v/>
      </c>
      <c r="L3561" s="2">
        <f>IF(AND(I3561="",K3561&gt;0),"SIM","NÃO")</f>
        <v/>
      </c>
      <c r="M3561" s="2">
        <f>IF(ISNUMBER(SEARCH("SEPARA",UPPER(C3561))),"NÃO","SIM")</f>
        <v/>
      </c>
      <c r="N3561" s="2">
        <f>IFERROR(H3561/K3561,0)</f>
        <v/>
      </c>
      <c r="O3561" s="2">
        <f>IF(M3561="NÃO","EXCLUÍDO",IF(N3561&lt;Premissas!$B$8,"&lt; 1,00",IF(N3561&lt;Premissas!$B$9,"1,00 – 1,19",IF(N3561&lt;Premissas!$B$10,"1,20 – 1,39",IF(N3561&lt;Premissas!$B$11,"1,40 – 1,59",IF(N3561&lt;Premissas!$B$12,"1,60 – 1,99","≥ 2,00"))))))</f>
        <v/>
      </c>
      <c r="P3561" s="5">
        <f>IF(OR(M3561="NÃO",N3561&lt;Premissas!$B$8),Premissas!$B$13,IF(N3561&lt;Premissas!$B$9,Premissas!$B$14,IF(N3561&lt;Premissas!$B$10,Premissas!$B$15,IF(N3561&lt;Premissas!$B$11,Premissas!$B$16,IF(N3561&lt;Premissas!$B$12,Premissas!$B$17,Premissas!$B$18)))))</f>
        <v/>
      </c>
      <c r="Q3561" s="5">
        <f>IFERROR(P3561/Premissas!$B$4,0)</f>
        <v/>
      </c>
    </row>
    <row r="3562">
      <c r="A3562" s="2" t="n">
        <v>8</v>
      </c>
      <c r="B3562" s="2" t="n">
        <v>1974</v>
      </c>
      <c r="C3562" s="2" t="inlineStr">
        <is>
          <t>ATIVIDADE OP. EMP.</t>
        </is>
      </c>
      <c r="D3562" s="2" t="inlineStr">
        <is>
          <t>157789</t>
        </is>
      </c>
      <c r="E3562" s="2" t="inlineStr">
        <is>
          <t>FRANCISCO DAS CHAGAS ALVES RODRIGUES</t>
        </is>
      </c>
      <c r="F3562" s="2" t="n">
        <v>1703</v>
      </c>
      <c r="G3562" s="2" t="n">
        <v>51.41</v>
      </c>
      <c r="H3562" s="2" t="n">
        <v>33</v>
      </c>
      <c r="I3562" s="2" t="n">
        <v>9</v>
      </c>
      <c r="J3562" s="2" t="inlineStr">
        <is>
          <t>GPA</t>
        </is>
      </c>
      <c r="K3562" s="2">
        <f>IF(I3562&lt;&gt;"",I3562,IFERROR(INDEX(Base!$I:$I,MATCH(1,(Base!$C:$C=C3562)*(Base!$I:$I&lt;&gt;""),0)),0))</f>
        <v/>
      </c>
      <c r="L3562" s="2">
        <f>IF(AND(I3562="",K3562&gt;0),"SIM","NÃO")</f>
        <v/>
      </c>
      <c r="M3562" s="2">
        <f>IF(ISNUMBER(SEARCH("SEPARA",UPPER(C3562))),"NÃO","SIM")</f>
        <v/>
      </c>
      <c r="N3562" s="2">
        <f>IFERROR(H3562/K3562,0)</f>
        <v/>
      </c>
      <c r="O3562" s="2">
        <f>IF(M3562="NÃO","EXCLUÍDO",IF(N3562&lt;Premissas!$B$8,"&lt; 1,00",IF(N3562&lt;Premissas!$B$9,"1,00 – 1,19",IF(N3562&lt;Premissas!$B$10,"1,20 – 1,39",IF(N3562&lt;Premissas!$B$11,"1,40 – 1,59",IF(N3562&lt;Premissas!$B$12,"1,60 – 1,99","≥ 2,00"))))))</f>
        <v/>
      </c>
      <c r="P3562" s="5">
        <f>IF(OR(M3562="NÃO",N3562&lt;Premissas!$B$8),Premissas!$B$13,IF(N3562&lt;Premissas!$B$9,Premissas!$B$14,IF(N3562&lt;Premissas!$B$10,Premissas!$B$15,IF(N3562&lt;Premissas!$B$11,Premissas!$B$16,IF(N3562&lt;Premissas!$B$12,Premissas!$B$17,Premissas!$B$18)))))</f>
        <v/>
      </c>
      <c r="Q3562" s="5">
        <f>IFERROR(P3562/Premissas!$B$4,0)</f>
        <v/>
      </c>
    </row>
    <row r="3563">
      <c r="A3563" s="2" t="n">
        <v>8</v>
      </c>
      <c r="B3563" s="2" t="n">
        <v>1974</v>
      </c>
      <c r="C3563" s="2" t="inlineStr">
        <is>
          <t>ATIVIDADE OP. EMP.</t>
        </is>
      </c>
      <c r="D3563" s="2" t="inlineStr">
        <is>
          <t>286911</t>
        </is>
      </c>
      <c r="E3563" s="2" t="inlineStr">
        <is>
          <t>ANTONIO CARLOS DOS SANTOS SOUZA</t>
        </is>
      </c>
      <c r="F3563" s="2" t="n">
        <v>1544</v>
      </c>
      <c r="G3563" s="2" t="n">
        <v>53.51</v>
      </c>
      <c r="H3563" s="2" t="n">
        <v>29</v>
      </c>
      <c r="I3563" s="2" t="n">
        <v>9</v>
      </c>
      <c r="J3563" s="2" t="inlineStr">
        <is>
          <t>GPA</t>
        </is>
      </c>
      <c r="K3563" s="2">
        <f>IF(I3563&lt;&gt;"",I3563,IFERROR(INDEX(Base!$I:$I,MATCH(1,(Base!$C:$C=C3563)*(Base!$I:$I&lt;&gt;""),0)),0))</f>
        <v/>
      </c>
      <c r="L3563" s="2">
        <f>IF(AND(I3563="",K3563&gt;0),"SIM","NÃO")</f>
        <v/>
      </c>
      <c r="M3563" s="2">
        <f>IF(ISNUMBER(SEARCH("SEPARA",UPPER(C3563))),"NÃO","SIM")</f>
        <v/>
      </c>
      <c r="N3563" s="2">
        <f>IFERROR(H3563/K3563,0)</f>
        <v/>
      </c>
      <c r="O3563" s="2">
        <f>IF(M3563="NÃO","EXCLUÍDO",IF(N3563&lt;Premissas!$B$8,"&lt; 1,00",IF(N3563&lt;Premissas!$B$9,"1,00 – 1,19",IF(N3563&lt;Premissas!$B$10,"1,20 – 1,39",IF(N3563&lt;Premissas!$B$11,"1,40 – 1,59",IF(N3563&lt;Premissas!$B$12,"1,60 – 1,99","≥ 2,00"))))))</f>
        <v/>
      </c>
      <c r="P3563" s="5">
        <f>IF(OR(M3563="NÃO",N3563&lt;Premissas!$B$8),Premissas!$B$13,IF(N3563&lt;Premissas!$B$9,Premissas!$B$14,IF(N3563&lt;Premissas!$B$10,Premissas!$B$15,IF(N3563&lt;Premissas!$B$11,Premissas!$B$16,IF(N3563&lt;Premissas!$B$12,Premissas!$B$17,Premissas!$B$18)))))</f>
        <v/>
      </c>
      <c r="Q3563" s="5">
        <f>IFERROR(P3563/Premissas!$B$4,0)</f>
        <v/>
      </c>
    </row>
    <row r="3564">
      <c r="A3564" s="2" t="n">
        <v>8</v>
      </c>
      <c r="B3564" s="2" t="n">
        <v>1974</v>
      </c>
      <c r="C3564" s="2" t="inlineStr">
        <is>
          <t>PUXADA RECEB</t>
        </is>
      </c>
      <c r="D3564" s="2" t="inlineStr">
        <is>
          <t>299050</t>
        </is>
      </c>
      <c r="E3564" s="2" t="inlineStr">
        <is>
          <t>ADRIANO PONTES GOMES</t>
        </is>
      </c>
      <c r="F3564" s="2" t="n">
        <v>14</v>
      </c>
      <c r="G3564" s="2" t="n">
        <v>5.93</v>
      </c>
      <c r="H3564" s="2" t="n">
        <v>2</v>
      </c>
      <c r="I3564" s="2" t="n">
        <v>0</v>
      </c>
      <c r="J3564" s="2" t="inlineStr">
        <is>
          <t>GPA</t>
        </is>
      </c>
      <c r="K3564" s="2">
        <f>IF(I3564&lt;&gt;"",I3564,IFERROR(INDEX(Base!$I:$I,MATCH(1,(Base!$C:$C=C3564)*(Base!$I:$I&lt;&gt;""),0)),0))</f>
        <v/>
      </c>
      <c r="L3564" s="2">
        <f>IF(AND(I3564="",K3564&gt;0),"SIM","NÃO")</f>
        <v/>
      </c>
      <c r="M3564" s="2">
        <f>IF(ISNUMBER(SEARCH("SEPARA",UPPER(C3564))),"NÃO","SIM")</f>
        <v/>
      </c>
      <c r="N3564" s="2">
        <f>IFERROR(H3564/K3564,0)</f>
        <v/>
      </c>
      <c r="O3564" s="2">
        <f>IF(M3564="NÃO","EXCLUÍDO",IF(N3564&lt;Premissas!$B$8,"&lt; 1,00",IF(N3564&lt;Premissas!$B$9,"1,00 – 1,19",IF(N3564&lt;Premissas!$B$10,"1,20 – 1,39",IF(N3564&lt;Premissas!$B$11,"1,40 – 1,59",IF(N3564&lt;Premissas!$B$12,"1,60 – 1,99","≥ 2,00"))))))</f>
        <v/>
      </c>
      <c r="P3564" s="5">
        <f>IF(OR(M3564="NÃO",N3564&lt;Premissas!$B$8),Premissas!$B$13,IF(N3564&lt;Premissas!$B$9,Premissas!$B$14,IF(N3564&lt;Premissas!$B$10,Premissas!$B$15,IF(N3564&lt;Premissas!$B$11,Premissas!$B$16,IF(N3564&lt;Premissas!$B$12,Premissas!$B$17,Premissas!$B$18)))))</f>
        <v/>
      </c>
      <c r="Q3564" s="5">
        <f>IFERROR(P3564/Premissas!$B$4,0)</f>
        <v/>
      </c>
    </row>
    <row r="3565">
      <c r="A3565" s="2" t="n">
        <v>8</v>
      </c>
      <c r="B3565" s="2" t="n">
        <v>1974</v>
      </c>
      <c r="C3565" s="2" t="inlineStr">
        <is>
          <t>RECEBIMENTO</t>
        </is>
      </c>
      <c r="D3565" s="2" t="inlineStr">
        <is>
          <t>299050</t>
        </is>
      </c>
      <c r="E3565" s="2" t="inlineStr">
        <is>
          <t>ADRIANO PONTES GOMES</t>
        </is>
      </c>
      <c r="F3565" s="2" t="n">
        <v>2</v>
      </c>
      <c r="G3565" s="2" t="n">
        <v>3.35</v>
      </c>
      <c r="H3565" s="2" t="n">
        <v>1</v>
      </c>
      <c r="I3565" s="2" t="n">
        <v>41</v>
      </c>
      <c r="J3565" s="2" t="inlineStr">
        <is>
          <t>GPA</t>
        </is>
      </c>
      <c r="K3565" s="2">
        <f>IF(I3565&lt;&gt;"",I3565,IFERROR(INDEX(Base!$I:$I,MATCH(1,(Base!$C:$C=C3565)*(Base!$I:$I&lt;&gt;""),0)),0))</f>
        <v/>
      </c>
      <c r="L3565" s="2">
        <f>IF(AND(I3565="",K3565&gt;0),"SIM","NÃO")</f>
        <v/>
      </c>
      <c r="M3565" s="2">
        <f>IF(ISNUMBER(SEARCH("SEPARA",UPPER(C3565))),"NÃO","SIM")</f>
        <v/>
      </c>
      <c r="N3565" s="2">
        <f>IFERROR(H3565/K3565,0)</f>
        <v/>
      </c>
      <c r="O3565" s="2">
        <f>IF(M3565="NÃO","EXCLUÍDO",IF(N3565&lt;Premissas!$B$8,"&lt; 1,00",IF(N3565&lt;Premissas!$B$9,"1,00 – 1,19",IF(N3565&lt;Premissas!$B$10,"1,20 – 1,39",IF(N3565&lt;Premissas!$B$11,"1,40 – 1,59",IF(N3565&lt;Premissas!$B$12,"1,60 – 1,99","≥ 2,00"))))))</f>
        <v/>
      </c>
      <c r="P3565" s="5">
        <f>IF(OR(M3565="NÃO",N3565&lt;Premissas!$B$8),Premissas!$B$13,IF(N3565&lt;Premissas!$B$9,Premissas!$B$14,IF(N3565&lt;Premissas!$B$10,Premissas!$B$15,IF(N3565&lt;Premissas!$B$11,Premissas!$B$16,IF(N3565&lt;Premissas!$B$12,Premissas!$B$17,Premissas!$B$18)))))</f>
        <v/>
      </c>
      <c r="Q3565" s="5">
        <f>IFERROR(P3565/Premissas!$B$4,0)</f>
        <v/>
      </c>
    </row>
    <row r="3566">
      <c r="A3566" s="2" t="n">
        <v>8</v>
      </c>
      <c r="B3566" s="2" t="n">
        <v>1974</v>
      </c>
      <c r="C3566" s="2" t="inlineStr">
        <is>
          <t>ATIVIDADE OP. EMP.</t>
        </is>
      </c>
      <c r="D3566" s="2" t="inlineStr">
        <is>
          <t>316536</t>
        </is>
      </c>
      <c r="E3566" s="2" t="inlineStr">
        <is>
          <t>JOSE HORMANDO SOARES DOS SANTOS</t>
        </is>
      </c>
      <c r="F3566" s="2" t="n">
        <v>2136</v>
      </c>
      <c r="G3566" s="2" t="n">
        <v>75.14</v>
      </c>
      <c r="H3566" s="2" t="n">
        <v>28</v>
      </c>
      <c r="I3566" s="2" t="n">
        <v>9</v>
      </c>
      <c r="J3566" s="2" t="inlineStr">
        <is>
          <t>GPA</t>
        </is>
      </c>
      <c r="K3566" s="2">
        <f>IF(I3566&lt;&gt;"",I3566,IFERROR(INDEX(Base!$I:$I,MATCH(1,(Base!$C:$C=C3566)*(Base!$I:$I&lt;&gt;""),0)),0))</f>
        <v/>
      </c>
      <c r="L3566" s="2">
        <f>IF(AND(I3566="",K3566&gt;0),"SIM","NÃO")</f>
        <v/>
      </c>
      <c r="M3566" s="2">
        <f>IF(ISNUMBER(SEARCH("SEPARA",UPPER(C3566))),"NÃO","SIM")</f>
        <v/>
      </c>
      <c r="N3566" s="2">
        <f>IFERROR(H3566/K3566,0)</f>
        <v/>
      </c>
      <c r="O3566" s="2">
        <f>IF(M3566="NÃO","EXCLUÍDO",IF(N3566&lt;Premissas!$B$8,"&lt; 1,00",IF(N3566&lt;Premissas!$B$9,"1,00 – 1,19",IF(N3566&lt;Premissas!$B$10,"1,20 – 1,39",IF(N3566&lt;Premissas!$B$11,"1,40 – 1,59",IF(N3566&lt;Premissas!$B$12,"1,60 – 1,99","≥ 2,00"))))))</f>
        <v/>
      </c>
      <c r="P3566" s="5">
        <f>IF(OR(M3566="NÃO",N3566&lt;Premissas!$B$8),Premissas!$B$13,IF(N3566&lt;Premissas!$B$9,Premissas!$B$14,IF(N3566&lt;Premissas!$B$10,Premissas!$B$15,IF(N3566&lt;Premissas!$B$11,Premissas!$B$16,IF(N3566&lt;Premissas!$B$12,Premissas!$B$17,Premissas!$B$18)))))</f>
        <v/>
      </c>
      <c r="Q3566" s="5">
        <f>IFERROR(P3566/Premissas!$B$4,0)</f>
        <v/>
      </c>
    </row>
    <row r="3567">
      <c r="A3567" s="2" t="n">
        <v>8</v>
      </c>
      <c r="B3567" s="2" t="n">
        <v>1974</v>
      </c>
      <c r="C3567" s="2" t="inlineStr">
        <is>
          <t>SEPARACAO</t>
        </is>
      </c>
      <c r="D3567" s="2" t="inlineStr">
        <is>
          <t>316536</t>
        </is>
      </c>
      <c r="E3567" s="2" t="inlineStr">
        <is>
          <t>JOSE HORMANDO SOARES DOS SANTOS</t>
        </is>
      </c>
      <c r="F3567" s="2" t="n">
        <v>208</v>
      </c>
      <c r="G3567" s="2" t="n">
        <v>0.9</v>
      </c>
      <c r="H3567" s="2" t="n">
        <v>231</v>
      </c>
      <c r="I3567" s="2" t="n">
        <v>110</v>
      </c>
      <c r="J3567" s="2" t="inlineStr">
        <is>
          <t>GPA</t>
        </is>
      </c>
      <c r="K3567" s="2">
        <f>IF(I3567&lt;&gt;"",I3567,IFERROR(INDEX(Base!$I:$I,MATCH(1,(Base!$C:$C=C3567)*(Base!$I:$I&lt;&gt;""),0)),0))</f>
        <v/>
      </c>
      <c r="L3567" s="2">
        <f>IF(AND(I3567="",K3567&gt;0),"SIM","NÃO")</f>
        <v/>
      </c>
      <c r="M3567" s="2">
        <f>IF(ISNUMBER(SEARCH("SEPARA",UPPER(C3567))),"NÃO","SIM")</f>
        <v/>
      </c>
      <c r="N3567" s="2">
        <f>IFERROR(H3567/K3567,0)</f>
        <v/>
      </c>
      <c r="O3567" s="2">
        <f>IF(M3567="NÃO","EXCLUÍDO",IF(N3567&lt;Premissas!$B$8,"&lt; 1,00",IF(N3567&lt;Premissas!$B$9,"1,00 – 1,19",IF(N3567&lt;Premissas!$B$10,"1,20 – 1,39",IF(N3567&lt;Premissas!$B$11,"1,40 – 1,59",IF(N3567&lt;Premissas!$B$12,"1,60 – 1,99","≥ 2,00"))))))</f>
        <v/>
      </c>
      <c r="P3567" s="5">
        <f>IF(OR(M3567="NÃO",N3567&lt;Premissas!$B$8),Premissas!$B$13,IF(N3567&lt;Premissas!$B$9,Premissas!$B$14,IF(N3567&lt;Premissas!$B$10,Premissas!$B$15,IF(N3567&lt;Premissas!$B$11,Premissas!$B$16,IF(N3567&lt;Premissas!$B$12,Premissas!$B$17,Premissas!$B$18)))))</f>
        <v/>
      </c>
      <c r="Q3567" s="5">
        <f>IFERROR(P3567/Premissas!$B$4,0)</f>
        <v/>
      </c>
    </row>
    <row r="3568">
      <c r="A3568" s="2" t="n">
        <v>8</v>
      </c>
      <c r="B3568" s="2" t="n">
        <v>1974</v>
      </c>
      <c r="C3568" s="2" t="inlineStr">
        <is>
          <t>CARREGAMENTO</t>
        </is>
      </c>
      <c r="D3568" s="2" t="inlineStr">
        <is>
          <t>365615</t>
        </is>
      </c>
      <c r="E3568" s="2" t="inlineStr">
        <is>
          <t>FIRMINO NETO DE SOUSA SILVA</t>
        </is>
      </c>
      <c r="F3568" s="2" t="n">
        <v>158</v>
      </c>
      <c r="G3568" s="2" t="n">
        <v>12.89</v>
      </c>
      <c r="H3568" s="2" t="n">
        <v>12</v>
      </c>
      <c r="I3568" s="2" t="n">
        <v>0</v>
      </c>
      <c r="J3568" s="2" t="inlineStr">
        <is>
          <t>GPA</t>
        </is>
      </c>
      <c r="K3568" s="2">
        <f>IF(I3568&lt;&gt;"",I3568,IFERROR(INDEX(Base!$I:$I,MATCH(1,(Base!$C:$C=C3568)*(Base!$I:$I&lt;&gt;""),0)),0))</f>
        <v/>
      </c>
      <c r="L3568" s="2">
        <f>IF(AND(I3568="",K3568&gt;0),"SIM","NÃO")</f>
        <v/>
      </c>
      <c r="M3568" s="2">
        <f>IF(ISNUMBER(SEARCH("SEPARA",UPPER(C3568))),"NÃO","SIM")</f>
        <v/>
      </c>
      <c r="N3568" s="2">
        <f>IFERROR(H3568/K3568,0)</f>
        <v/>
      </c>
      <c r="O3568" s="2">
        <f>IF(M3568="NÃO","EXCLUÍDO",IF(N3568&lt;Premissas!$B$8,"&lt; 1,00",IF(N3568&lt;Premissas!$B$9,"1,00 – 1,19",IF(N3568&lt;Premissas!$B$10,"1,20 – 1,39",IF(N3568&lt;Premissas!$B$11,"1,40 – 1,59",IF(N3568&lt;Premissas!$B$12,"1,60 – 1,99","≥ 2,00"))))))</f>
        <v/>
      </c>
      <c r="P3568" s="5">
        <f>IF(OR(M3568="NÃO",N3568&lt;Premissas!$B$8),Premissas!$B$13,IF(N3568&lt;Premissas!$B$9,Premissas!$B$14,IF(N3568&lt;Premissas!$B$10,Premissas!$B$15,IF(N3568&lt;Premissas!$B$11,Premissas!$B$16,IF(N3568&lt;Premissas!$B$12,Premissas!$B$17,Premissas!$B$18)))))</f>
        <v/>
      </c>
      <c r="Q3568" s="5">
        <f>IFERROR(P3568/Premissas!$B$4,0)</f>
        <v/>
      </c>
    </row>
    <row r="3569">
      <c r="A3569" s="2" t="n">
        <v>8</v>
      </c>
      <c r="B3569" s="2" t="n">
        <v>1974</v>
      </c>
      <c r="C3569" s="2" t="inlineStr">
        <is>
          <t>PUXADA RECEB</t>
        </is>
      </c>
      <c r="D3569" s="2" t="inlineStr">
        <is>
          <t>365615</t>
        </is>
      </c>
      <c r="E3569" s="2" t="inlineStr">
        <is>
          <t>FIRMINO NETO DE SOUSA SILVA</t>
        </is>
      </c>
      <c r="F3569" s="2" t="n">
        <v>12</v>
      </c>
      <c r="G3569" s="2" t="n">
        <v>0.57</v>
      </c>
      <c r="H3569" s="2" t="n">
        <v>21</v>
      </c>
      <c r="I3569" s="2" t="n">
        <v>0</v>
      </c>
      <c r="J3569" s="2" t="inlineStr">
        <is>
          <t>GPA</t>
        </is>
      </c>
      <c r="K3569" s="2">
        <f>IF(I3569&lt;&gt;"",I3569,IFERROR(INDEX(Base!$I:$I,MATCH(1,(Base!$C:$C=C3569)*(Base!$I:$I&lt;&gt;""),0)),0))</f>
        <v/>
      </c>
      <c r="L3569" s="2">
        <f>IF(AND(I3569="",K3569&gt;0),"SIM","NÃO")</f>
        <v/>
      </c>
      <c r="M3569" s="2">
        <f>IF(ISNUMBER(SEARCH("SEPARA",UPPER(C3569))),"NÃO","SIM")</f>
        <v/>
      </c>
      <c r="N3569" s="2">
        <f>IFERROR(H3569/K3569,0)</f>
        <v/>
      </c>
      <c r="O3569" s="2">
        <f>IF(M3569="NÃO","EXCLUÍDO",IF(N3569&lt;Premissas!$B$8,"&lt; 1,00",IF(N3569&lt;Premissas!$B$9,"1,00 – 1,19",IF(N3569&lt;Premissas!$B$10,"1,20 – 1,39",IF(N3569&lt;Premissas!$B$11,"1,40 – 1,59",IF(N3569&lt;Premissas!$B$12,"1,60 – 1,99","≥ 2,00"))))))</f>
        <v/>
      </c>
      <c r="P3569" s="5">
        <f>IF(OR(M3569="NÃO",N3569&lt;Premissas!$B$8),Premissas!$B$13,IF(N3569&lt;Premissas!$B$9,Premissas!$B$14,IF(N3569&lt;Premissas!$B$10,Premissas!$B$15,IF(N3569&lt;Premissas!$B$11,Premissas!$B$16,IF(N3569&lt;Premissas!$B$12,Premissas!$B$17,Premissas!$B$18)))))</f>
        <v/>
      </c>
      <c r="Q3569" s="5">
        <f>IFERROR(P3569/Premissas!$B$4,0)</f>
        <v/>
      </c>
    </row>
    <row r="3570">
      <c r="A3570" s="2" t="n">
        <v>8</v>
      </c>
      <c r="B3570" s="2" t="n">
        <v>1974</v>
      </c>
      <c r="C3570" s="2" t="inlineStr">
        <is>
          <t>RECEBIMENTO</t>
        </is>
      </c>
      <c r="D3570" s="2" t="inlineStr">
        <is>
          <t>365615</t>
        </is>
      </c>
      <c r="E3570" s="2" t="inlineStr">
        <is>
          <t>FIRMINO NETO DE SOUSA SILVA</t>
        </is>
      </c>
      <c r="F3570" s="2" t="n">
        <v>1950</v>
      </c>
      <c r="G3570" s="2" t="n">
        <v>38.6</v>
      </c>
      <c r="H3570" s="2" t="n">
        <v>51</v>
      </c>
      <c r="I3570" s="2" t="n">
        <v>41</v>
      </c>
      <c r="J3570" s="2" t="inlineStr">
        <is>
          <t>GPA</t>
        </is>
      </c>
      <c r="K3570" s="2">
        <f>IF(I3570&lt;&gt;"",I3570,IFERROR(INDEX(Base!$I:$I,MATCH(1,(Base!$C:$C=C3570)*(Base!$I:$I&lt;&gt;""),0)),0))</f>
        <v/>
      </c>
      <c r="L3570" s="2">
        <f>IF(AND(I3570="",K3570&gt;0),"SIM","NÃO")</f>
        <v/>
      </c>
      <c r="M3570" s="2">
        <f>IF(ISNUMBER(SEARCH("SEPARA",UPPER(C3570))),"NÃO","SIM")</f>
        <v/>
      </c>
      <c r="N3570" s="2">
        <f>IFERROR(H3570/K3570,0)</f>
        <v/>
      </c>
      <c r="O3570" s="2">
        <f>IF(M3570="NÃO","EXCLUÍDO",IF(N3570&lt;Premissas!$B$8,"&lt; 1,00",IF(N3570&lt;Premissas!$B$9,"1,00 – 1,19",IF(N3570&lt;Premissas!$B$10,"1,20 – 1,39",IF(N3570&lt;Premissas!$B$11,"1,40 – 1,59",IF(N3570&lt;Premissas!$B$12,"1,60 – 1,99","≥ 2,00"))))))</f>
        <v/>
      </c>
      <c r="P3570" s="5">
        <f>IF(OR(M3570="NÃO",N3570&lt;Premissas!$B$8),Premissas!$B$13,IF(N3570&lt;Premissas!$B$9,Premissas!$B$14,IF(N3570&lt;Premissas!$B$10,Premissas!$B$15,IF(N3570&lt;Premissas!$B$11,Premissas!$B$16,IF(N3570&lt;Premissas!$B$12,Premissas!$B$17,Premissas!$B$18)))))</f>
        <v/>
      </c>
      <c r="Q3570" s="5">
        <f>IFERROR(P3570/Premissas!$B$4,0)</f>
        <v/>
      </c>
    </row>
    <row r="3571">
      <c r="A3571" s="2" t="n">
        <v>8</v>
      </c>
      <c r="B3571" s="2" t="n">
        <v>1974</v>
      </c>
      <c r="C3571" s="2" t="inlineStr">
        <is>
          <t>SEPARACAO</t>
        </is>
      </c>
      <c r="D3571" s="2" t="inlineStr">
        <is>
          <t>365615</t>
        </is>
      </c>
      <c r="E3571" s="2" t="inlineStr">
        <is>
          <t>FIRMINO NETO DE SOUSA SILVA</t>
        </is>
      </c>
      <c r="F3571" s="2" t="n">
        <v>20</v>
      </c>
      <c r="G3571" s="2" t="n">
        <v>0.04</v>
      </c>
      <c r="H3571" s="2" t="n">
        <v>500</v>
      </c>
      <c r="I3571" s="2" t="n">
        <v>110</v>
      </c>
      <c r="J3571" s="2" t="inlineStr">
        <is>
          <t>GPA</t>
        </is>
      </c>
      <c r="K3571" s="2">
        <f>IF(I3571&lt;&gt;"",I3571,IFERROR(INDEX(Base!$I:$I,MATCH(1,(Base!$C:$C=C3571)*(Base!$I:$I&lt;&gt;""),0)),0))</f>
        <v/>
      </c>
      <c r="L3571" s="2">
        <f>IF(AND(I3571="",K3571&gt;0),"SIM","NÃO")</f>
        <v/>
      </c>
      <c r="M3571" s="2">
        <f>IF(ISNUMBER(SEARCH("SEPARA",UPPER(C3571))),"NÃO","SIM")</f>
        <v/>
      </c>
      <c r="N3571" s="2">
        <f>IFERROR(H3571/K3571,0)</f>
        <v/>
      </c>
      <c r="O3571" s="2">
        <f>IF(M3571="NÃO","EXCLUÍDO",IF(N3571&lt;Premissas!$B$8,"&lt; 1,00",IF(N3571&lt;Premissas!$B$9,"1,00 – 1,19",IF(N3571&lt;Premissas!$B$10,"1,20 – 1,39",IF(N3571&lt;Premissas!$B$11,"1,40 – 1,59",IF(N3571&lt;Premissas!$B$12,"1,60 – 1,99","≥ 2,00"))))))</f>
        <v/>
      </c>
      <c r="P3571" s="5">
        <f>IF(OR(M3571="NÃO",N3571&lt;Premissas!$B$8),Premissas!$B$13,IF(N3571&lt;Premissas!$B$9,Premissas!$B$14,IF(N3571&lt;Premissas!$B$10,Premissas!$B$15,IF(N3571&lt;Premissas!$B$11,Premissas!$B$16,IF(N3571&lt;Premissas!$B$12,Premissas!$B$17,Premissas!$B$18)))))</f>
        <v/>
      </c>
      <c r="Q3571" s="5">
        <f>IFERROR(P3571/Premissas!$B$4,0)</f>
        <v/>
      </c>
    </row>
    <row r="3572">
      <c r="A3572" s="2" t="n">
        <v>8</v>
      </c>
      <c r="B3572" s="2" t="n">
        <v>1974</v>
      </c>
      <c r="C3572" s="2" t="inlineStr">
        <is>
          <t>ATIVIDADE OP. EMP.</t>
        </is>
      </c>
      <c r="D3572" s="2" t="inlineStr">
        <is>
          <t>5425590</t>
        </is>
      </c>
      <c r="E3572" s="2" t="inlineStr">
        <is>
          <t>Thiago Igor Soares Vieira</t>
        </is>
      </c>
      <c r="F3572" s="2" t="n">
        <v>1161</v>
      </c>
      <c r="G3572" s="2" t="n">
        <v>47.1</v>
      </c>
      <c r="H3572" s="2" t="n">
        <v>25</v>
      </c>
      <c r="I3572" s="2" t="n">
        <v>9</v>
      </c>
      <c r="J3572" s="2" t="inlineStr">
        <is>
          <t>GPA</t>
        </is>
      </c>
      <c r="K3572" s="2">
        <f>IF(I3572&lt;&gt;"",I3572,IFERROR(INDEX(Base!$I:$I,MATCH(1,(Base!$C:$C=C3572)*(Base!$I:$I&lt;&gt;""),0)),0))</f>
        <v/>
      </c>
      <c r="L3572" s="2">
        <f>IF(AND(I3572="",K3572&gt;0),"SIM","NÃO")</f>
        <v/>
      </c>
      <c r="M3572" s="2">
        <f>IF(ISNUMBER(SEARCH("SEPARA",UPPER(C3572))),"NÃO","SIM")</f>
        <v/>
      </c>
      <c r="N3572" s="2">
        <f>IFERROR(H3572/K3572,0)</f>
        <v/>
      </c>
      <c r="O3572" s="2">
        <f>IF(M3572="NÃO","EXCLUÍDO",IF(N3572&lt;Premissas!$B$8,"&lt; 1,00",IF(N3572&lt;Premissas!$B$9,"1,00 – 1,19",IF(N3572&lt;Premissas!$B$10,"1,20 – 1,39",IF(N3572&lt;Premissas!$B$11,"1,40 – 1,59",IF(N3572&lt;Premissas!$B$12,"1,60 – 1,99","≥ 2,00"))))))</f>
        <v/>
      </c>
      <c r="P3572" s="5">
        <f>IF(OR(M3572="NÃO",N3572&lt;Premissas!$B$8),Premissas!$B$13,IF(N3572&lt;Premissas!$B$9,Premissas!$B$14,IF(N3572&lt;Premissas!$B$10,Premissas!$B$15,IF(N3572&lt;Premissas!$B$11,Premissas!$B$16,IF(N3572&lt;Premissas!$B$12,Premissas!$B$17,Premissas!$B$18)))))</f>
        <v/>
      </c>
      <c r="Q3572" s="5">
        <f>IFERROR(P3572/Premissas!$B$4,0)</f>
        <v/>
      </c>
    </row>
    <row r="3573">
      <c r="A3573" s="2" t="n">
        <v>8</v>
      </c>
      <c r="B3573" s="2" t="n">
        <v>1974</v>
      </c>
      <c r="C3573" s="2" t="inlineStr">
        <is>
          <t>CARREGAMENTO</t>
        </is>
      </c>
      <c r="D3573" s="2" t="inlineStr">
        <is>
          <t>5426251</t>
        </is>
      </c>
      <c r="E3573" s="2" t="inlineStr">
        <is>
          <t>Alisson Vitor Vieira Diniz</t>
        </is>
      </c>
      <c r="F3573" s="2" t="n">
        <v>289</v>
      </c>
      <c r="G3573" s="2" t="n">
        <v>10.51</v>
      </c>
      <c r="H3573" s="2" t="n">
        <v>27</v>
      </c>
      <c r="I3573" s="2" t="n">
        <v>0</v>
      </c>
      <c r="J3573" s="2" t="inlineStr">
        <is>
          <t>GPA</t>
        </is>
      </c>
      <c r="K3573" s="2">
        <f>IF(I3573&lt;&gt;"",I3573,IFERROR(INDEX(Base!$I:$I,MATCH(1,(Base!$C:$C=C3573)*(Base!$I:$I&lt;&gt;""),0)),0))</f>
        <v/>
      </c>
      <c r="L3573" s="2">
        <f>IF(AND(I3573="",K3573&gt;0),"SIM","NÃO")</f>
        <v/>
      </c>
      <c r="M3573" s="2">
        <f>IF(ISNUMBER(SEARCH("SEPARA",UPPER(C3573))),"NÃO","SIM")</f>
        <v/>
      </c>
      <c r="N3573" s="2">
        <f>IFERROR(H3573/K3573,0)</f>
        <v/>
      </c>
      <c r="O3573" s="2">
        <f>IF(M3573="NÃO","EXCLUÍDO",IF(N3573&lt;Premissas!$B$8,"&lt; 1,00",IF(N3573&lt;Premissas!$B$9,"1,00 – 1,19",IF(N3573&lt;Premissas!$B$10,"1,20 – 1,39",IF(N3573&lt;Premissas!$B$11,"1,40 – 1,59",IF(N3573&lt;Premissas!$B$12,"1,60 – 1,99","≥ 2,00"))))))</f>
        <v/>
      </c>
      <c r="P3573" s="5">
        <f>IF(OR(M3573="NÃO",N3573&lt;Premissas!$B$8),Premissas!$B$13,IF(N3573&lt;Premissas!$B$9,Premissas!$B$14,IF(N3573&lt;Premissas!$B$10,Premissas!$B$15,IF(N3573&lt;Premissas!$B$11,Premissas!$B$16,IF(N3573&lt;Premissas!$B$12,Premissas!$B$17,Premissas!$B$18)))))</f>
        <v/>
      </c>
      <c r="Q3573" s="5">
        <f>IFERROR(P3573/Premissas!$B$4,0)</f>
        <v/>
      </c>
    </row>
    <row r="3574">
      <c r="A3574" s="2" t="n">
        <v>8</v>
      </c>
      <c r="B3574" s="2" t="n">
        <v>1974</v>
      </c>
      <c r="C3574" s="2" t="inlineStr">
        <is>
          <t>PUXADA RECEB</t>
        </is>
      </c>
      <c r="D3574" s="2" t="inlineStr">
        <is>
          <t>5426251</t>
        </is>
      </c>
      <c r="E3574" s="2" t="inlineStr">
        <is>
          <t>Alisson Vitor Vieira Diniz</t>
        </is>
      </c>
      <c r="F3574" s="2" t="n">
        <v>114</v>
      </c>
      <c r="G3574" s="2" t="n">
        <v>3.98</v>
      </c>
      <c r="H3574" s="2" t="n">
        <v>29</v>
      </c>
      <c r="I3574" s="2" t="n">
        <v>0</v>
      </c>
      <c r="J3574" s="2" t="inlineStr">
        <is>
          <t>GPA</t>
        </is>
      </c>
      <c r="K3574" s="2">
        <f>IF(I3574&lt;&gt;"",I3574,IFERROR(INDEX(Base!$I:$I,MATCH(1,(Base!$C:$C=C3574)*(Base!$I:$I&lt;&gt;""),0)),0))</f>
        <v/>
      </c>
      <c r="L3574" s="2">
        <f>IF(AND(I3574="",K3574&gt;0),"SIM","NÃO")</f>
        <v/>
      </c>
      <c r="M3574" s="2">
        <f>IF(ISNUMBER(SEARCH("SEPARA",UPPER(C3574))),"NÃO","SIM")</f>
        <v/>
      </c>
      <c r="N3574" s="2">
        <f>IFERROR(H3574/K3574,0)</f>
        <v/>
      </c>
      <c r="O3574" s="2">
        <f>IF(M3574="NÃO","EXCLUÍDO",IF(N3574&lt;Premissas!$B$8,"&lt; 1,00",IF(N3574&lt;Premissas!$B$9,"1,00 – 1,19",IF(N3574&lt;Premissas!$B$10,"1,20 – 1,39",IF(N3574&lt;Premissas!$B$11,"1,40 – 1,59",IF(N3574&lt;Premissas!$B$12,"1,60 – 1,99","≥ 2,00"))))))</f>
        <v/>
      </c>
      <c r="P3574" s="5">
        <f>IF(OR(M3574="NÃO",N3574&lt;Premissas!$B$8),Premissas!$B$13,IF(N3574&lt;Premissas!$B$9,Premissas!$B$14,IF(N3574&lt;Premissas!$B$10,Premissas!$B$15,IF(N3574&lt;Premissas!$B$11,Premissas!$B$16,IF(N3574&lt;Premissas!$B$12,Premissas!$B$17,Premissas!$B$18)))))</f>
        <v/>
      </c>
      <c r="Q3574" s="5">
        <f>IFERROR(P3574/Premissas!$B$4,0)</f>
        <v/>
      </c>
    </row>
    <row r="3575">
      <c r="A3575" s="2" t="n">
        <v>8</v>
      </c>
      <c r="B3575" s="2" t="n">
        <v>1974</v>
      </c>
      <c r="C3575" s="2" t="inlineStr">
        <is>
          <t>RECEBIMENTO</t>
        </is>
      </c>
      <c r="D3575" s="2" t="inlineStr">
        <is>
          <t>5426251</t>
        </is>
      </c>
      <c r="E3575" s="2" t="inlineStr">
        <is>
          <t>Alisson Vitor Vieira Diniz</t>
        </is>
      </c>
      <c r="F3575" s="2" t="n">
        <v>897</v>
      </c>
      <c r="G3575" s="2" t="n">
        <v>29.2</v>
      </c>
      <c r="H3575" s="2" t="n">
        <v>31</v>
      </c>
      <c r="I3575" s="2" t="n">
        <v>41</v>
      </c>
      <c r="J3575" s="2" t="inlineStr">
        <is>
          <t>GPA</t>
        </is>
      </c>
      <c r="K3575" s="2">
        <f>IF(I3575&lt;&gt;"",I3575,IFERROR(INDEX(Base!$I:$I,MATCH(1,(Base!$C:$C=C3575)*(Base!$I:$I&lt;&gt;""),0)),0))</f>
        <v/>
      </c>
      <c r="L3575" s="2">
        <f>IF(AND(I3575="",K3575&gt;0),"SIM","NÃO")</f>
        <v/>
      </c>
      <c r="M3575" s="2">
        <f>IF(ISNUMBER(SEARCH("SEPARA",UPPER(C3575))),"NÃO","SIM")</f>
        <v/>
      </c>
      <c r="N3575" s="2">
        <f>IFERROR(H3575/K3575,0)</f>
        <v/>
      </c>
      <c r="O3575" s="2">
        <f>IF(M3575="NÃO","EXCLUÍDO",IF(N3575&lt;Premissas!$B$8,"&lt; 1,00",IF(N3575&lt;Premissas!$B$9,"1,00 – 1,19",IF(N3575&lt;Premissas!$B$10,"1,20 – 1,39",IF(N3575&lt;Premissas!$B$11,"1,40 – 1,59",IF(N3575&lt;Premissas!$B$12,"1,60 – 1,99","≥ 2,00"))))))</f>
        <v/>
      </c>
      <c r="P3575" s="5">
        <f>IF(OR(M3575="NÃO",N3575&lt;Premissas!$B$8),Premissas!$B$13,IF(N3575&lt;Premissas!$B$9,Premissas!$B$14,IF(N3575&lt;Premissas!$B$10,Premissas!$B$15,IF(N3575&lt;Premissas!$B$11,Premissas!$B$16,IF(N3575&lt;Premissas!$B$12,Premissas!$B$17,Premissas!$B$18)))))</f>
        <v/>
      </c>
      <c r="Q3575" s="5">
        <f>IFERROR(P3575/Premissas!$B$4,0)</f>
        <v/>
      </c>
    </row>
    <row r="3576">
      <c r="A3576" s="2" t="n">
        <v>8</v>
      </c>
      <c r="B3576" s="2" t="n">
        <v>1974</v>
      </c>
      <c r="C3576" s="2" t="inlineStr">
        <is>
          <t>CARREGAMENTO</t>
        </is>
      </c>
      <c r="D3576" s="2" t="inlineStr">
        <is>
          <t>5440050</t>
        </is>
      </c>
      <c r="E3576" s="2" t="inlineStr">
        <is>
          <t>Daniel Diogo Moraes</t>
        </is>
      </c>
      <c r="F3576" s="2" t="n">
        <v>1151</v>
      </c>
      <c r="G3576" s="2" t="n">
        <v>15.63</v>
      </c>
      <c r="H3576" s="2" t="n">
        <v>74</v>
      </c>
      <c r="I3576" s="2" t="n">
        <v>0</v>
      </c>
      <c r="J3576" s="2" t="inlineStr">
        <is>
          <t>GPA</t>
        </is>
      </c>
      <c r="K3576" s="2">
        <f>IF(I3576&lt;&gt;"",I3576,IFERROR(INDEX(Base!$I:$I,MATCH(1,(Base!$C:$C=C3576)*(Base!$I:$I&lt;&gt;""),0)),0))</f>
        <v/>
      </c>
      <c r="L3576" s="2">
        <f>IF(AND(I3576="",K3576&gt;0),"SIM","NÃO")</f>
        <v/>
      </c>
      <c r="M3576" s="2">
        <f>IF(ISNUMBER(SEARCH("SEPARA",UPPER(C3576))),"NÃO","SIM")</f>
        <v/>
      </c>
      <c r="N3576" s="2">
        <f>IFERROR(H3576/K3576,0)</f>
        <v/>
      </c>
      <c r="O3576" s="2">
        <f>IF(M3576="NÃO","EXCLUÍDO",IF(N3576&lt;Premissas!$B$8,"&lt; 1,00",IF(N3576&lt;Premissas!$B$9,"1,00 – 1,19",IF(N3576&lt;Premissas!$B$10,"1,20 – 1,39",IF(N3576&lt;Premissas!$B$11,"1,40 – 1,59",IF(N3576&lt;Premissas!$B$12,"1,60 – 1,99","≥ 2,00"))))))</f>
        <v/>
      </c>
      <c r="P3576" s="5">
        <f>IF(OR(M3576="NÃO",N3576&lt;Premissas!$B$8),Premissas!$B$13,IF(N3576&lt;Premissas!$B$9,Premissas!$B$14,IF(N3576&lt;Premissas!$B$10,Premissas!$B$15,IF(N3576&lt;Premissas!$B$11,Premissas!$B$16,IF(N3576&lt;Premissas!$B$12,Premissas!$B$17,Premissas!$B$18)))))</f>
        <v/>
      </c>
      <c r="Q3576" s="5">
        <f>IFERROR(P3576/Premissas!$B$4,0)</f>
        <v/>
      </c>
    </row>
    <row r="3577">
      <c r="A3577" s="2" t="n">
        <v>8</v>
      </c>
      <c r="B3577" s="2" t="n">
        <v>1974</v>
      </c>
      <c r="C3577" s="2" t="inlineStr">
        <is>
          <t>PUXADA RECEB</t>
        </is>
      </c>
      <c r="D3577" s="2" t="inlineStr">
        <is>
          <t>5440050</t>
        </is>
      </c>
      <c r="E3577" s="2" t="inlineStr">
        <is>
          <t>Daniel Diogo Moraes</t>
        </is>
      </c>
      <c r="F3577" s="2" t="n">
        <v>4</v>
      </c>
      <c r="G3577" s="2" t="n">
        <v>0.03</v>
      </c>
      <c r="H3577" s="2" t="n">
        <v>133</v>
      </c>
      <c r="I3577" s="2" t="n">
        <v>0</v>
      </c>
      <c r="J3577" s="2" t="inlineStr">
        <is>
          <t>GPA</t>
        </is>
      </c>
      <c r="K3577" s="2">
        <f>IF(I3577&lt;&gt;"",I3577,IFERROR(INDEX(Base!$I:$I,MATCH(1,(Base!$C:$C=C3577)*(Base!$I:$I&lt;&gt;""),0)),0))</f>
        <v/>
      </c>
      <c r="L3577" s="2">
        <f>IF(AND(I3577="",K3577&gt;0),"SIM","NÃO")</f>
        <v/>
      </c>
      <c r="M3577" s="2">
        <f>IF(ISNUMBER(SEARCH("SEPARA",UPPER(C3577))),"NÃO","SIM")</f>
        <v/>
      </c>
      <c r="N3577" s="2">
        <f>IFERROR(H3577/K3577,0)</f>
        <v/>
      </c>
      <c r="O3577" s="2">
        <f>IF(M3577="NÃO","EXCLUÍDO",IF(N3577&lt;Premissas!$B$8,"&lt; 1,00",IF(N3577&lt;Premissas!$B$9,"1,00 – 1,19",IF(N3577&lt;Premissas!$B$10,"1,20 – 1,39",IF(N3577&lt;Premissas!$B$11,"1,40 – 1,59",IF(N3577&lt;Premissas!$B$12,"1,60 – 1,99","≥ 2,00"))))))</f>
        <v/>
      </c>
      <c r="P3577" s="5">
        <f>IF(OR(M3577="NÃO",N3577&lt;Premissas!$B$8),Premissas!$B$13,IF(N3577&lt;Premissas!$B$9,Premissas!$B$14,IF(N3577&lt;Premissas!$B$10,Premissas!$B$15,IF(N3577&lt;Premissas!$B$11,Premissas!$B$16,IF(N3577&lt;Premissas!$B$12,Premissas!$B$17,Premissas!$B$18)))))</f>
        <v/>
      </c>
      <c r="Q3577" s="5">
        <f>IFERROR(P3577/Premissas!$B$4,0)</f>
        <v/>
      </c>
    </row>
    <row r="3578">
      <c r="A3578" s="2" t="n">
        <v>8</v>
      </c>
      <c r="B3578" s="2" t="n">
        <v>1974</v>
      </c>
      <c r="C3578" s="2" t="inlineStr">
        <is>
          <t>SEPARACAO</t>
        </is>
      </c>
      <c r="D3578" s="2" t="inlineStr">
        <is>
          <t>5440050</t>
        </is>
      </c>
      <c r="E3578" s="2" t="inlineStr">
        <is>
          <t>Daniel Diogo Moraes</t>
        </is>
      </c>
      <c r="F3578" s="2" t="n">
        <v>956</v>
      </c>
      <c r="G3578" s="2" t="n">
        <v>5.76</v>
      </c>
      <c r="H3578" s="2" t="n">
        <v>166</v>
      </c>
      <c r="I3578" s="2" t="n">
        <v>110</v>
      </c>
      <c r="J3578" s="2" t="inlineStr">
        <is>
          <t>GPA</t>
        </is>
      </c>
      <c r="K3578" s="2">
        <f>IF(I3578&lt;&gt;"",I3578,IFERROR(INDEX(Base!$I:$I,MATCH(1,(Base!$C:$C=C3578)*(Base!$I:$I&lt;&gt;""),0)),0))</f>
        <v/>
      </c>
      <c r="L3578" s="2">
        <f>IF(AND(I3578="",K3578&gt;0),"SIM","NÃO")</f>
        <v/>
      </c>
      <c r="M3578" s="2">
        <f>IF(ISNUMBER(SEARCH("SEPARA",UPPER(C3578))),"NÃO","SIM")</f>
        <v/>
      </c>
      <c r="N3578" s="2">
        <f>IFERROR(H3578/K3578,0)</f>
        <v/>
      </c>
      <c r="O3578" s="2">
        <f>IF(M3578="NÃO","EXCLUÍDO",IF(N3578&lt;Premissas!$B$8,"&lt; 1,00",IF(N3578&lt;Premissas!$B$9,"1,00 – 1,19",IF(N3578&lt;Premissas!$B$10,"1,20 – 1,39",IF(N3578&lt;Premissas!$B$11,"1,40 – 1,59",IF(N3578&lt;Premissas!$B$12,"1,60 – 1,99","≥ 2,00"))))))</f>
        <v/>
      </c>
      <c r="P3578" s="5">
        <f>IF(OR(M3578="NÃO",N3578&lt;Premissas!$B$8),Premissas!$B$13,IF(N3578&lt;Premissas!$B$9,Premissas!$B$14,IF(N3578&lt;Premissas!$B$10,Premissas!$B$15,IF(N3578&lt;Premissas!$B$11,Premissas!$B$16,IF(N3578&lt;Premissas!$B$12,Premissas!$B$17,Premissas!$B$18)))))</f>
        <v/>
      </c>
      <c r="Q3578" s="5">
        <f>IFERROR(P3578/Premissas!$B$4,0)</f>
        <v/>
      </c>
    </row>
    <row r="3579">
      <c r="A3579" s="2" t="n">
        <v>8</v>
      </c>
      <c r="B3579" s="2" t="n">
        <v>1974</v>
      </c>
      <c r="C3579" s="2" t="inlineStr">
        <is>
          <t>SEPARACAO</t>
        </is>
      </c>
      <c r="D3579" s="2" t="inlineStr">
        <is>
          <t>5440114</t>
        </is>
      </c>
      <c r="E3579" s="2" t="inlineStr">
        <is>
          <t>Antonio Lucas De Oliveira Matos</t>
        </is>
      </c>
      <c r="F3579" s="2" t="n">
        <v>292</v>
      </c>
      <c r="G3579" s="2" t="n">
        <v>1.67</v>
      </c>
      <c r="H3579" s="2" t="n">
        <v>175</v>
      </c>
      <c r="I3579" s="2" t="n">
        <v>110</v>
      </c>
      <c r="J3579" s="2" t="inlineStr">
        <is>
          <t>GPA</t>
        </is>
      </c>
      <c r="K3579" s="2">
        <f>IF(I3579&lt;&gt;"",I3579,IFERROR(INDEX(Base!$I:$I,MATCH(1,(Base!$C:$C=C3579)*(Base!$I:$I&lt;&gt;""),0)),0))</f>
        <v/>
      </c>
      <c r="L3579" s="2">
        <f>IF(AND(I3579="",K3579&gt;0),"SIM","NÃO")</f>
        <v/>
      </c>
      <c r="M3579" s="2">
        <f>IF(ISNUMBER(SEARCH("SEPARA",UPPER(C3579))),"NÃO","SIM")</f>
        <v/>
      </c>
      <c r="N3579" s="2">
        <f>IFERROR(H3579/K3579,0)</f>
        <v/>
      </c>
      <c r="O3579" s="2">
        <f>IF(M3579="NÃO","EXCLUÍDO",IF(N3579&lt;Premissas!$B$8,"&lt; 1,00",IF(N3579&lt;Premissas!$B$9,"1,00 – 1,19",IF(N3579&lt;Premissas!$B$10,"1,20 – 1,39",IF(N3579&lt;Premissas!$B$11,"1,40 – 1,59",IF(N3579&lt;Premissas!$B$12,"1,60 – 1,99","≥ 2,00"))))))</f>
        <v/>
      </c>
      <c r="P3579" s="5">
        <f>IF(OR(M3579="NÃO",N3579&lt;Premissas!$B$8),Premissas!$B$13,IF(N3579&lt;Premissas!$B$9,Premissas!$B$14,IF(N3579&lt;Premissas!$B$10,Premissas!$B$15,IF(N3579&lt;Premissas!$B$11,Premissas!$B$16,IF(N3579&lt;Premissas!$B$12,Premissas!$B$17,Premissas!$B$18)))))</f>
        <v/>
      </c>
      <c r="Q3579" s="5">
        <f>IFERROR(P3579/Premissas!$B$4,0)</f>
        <v/>
      </c>
    </row>
    <row r="3580">
      <c r="A3580" s="2" t="n">
        <v>8</v>
      </c>
      <c r="B3580" s="2" t="n">
        <v>1974</v>
      </c>
      <c r="C3580" s="2" t="inlineStr">
        <is>
          <t>CARREGAMENTO</t>
        </is>
      </c>
      <c r="D3580" s="2" t="inlineStr">
        <is>
          <t>5441927</t>
        </is>
      </c>
      <c r="E3580" s="2" t="inlineStr">
        <is>
          <t>Cicero Manoel Da Silva</t>
        </is>
      </c>
      <c r="F3580" s="2" t="n">
        <v>102</v>
      </c>
      <c r="G3580" s="2" t="n">
        <v>0.91</v>
      </c>
      <c r="H3580" s="2" t="n">
        <v>112</v>
      </c>
      <c r="I3580" s="2" t="n">
        <v>0</v>
      </c>
      <c r="J3580" s="2" t="inlineStr">
        <is>
          <t>GPA</t>
        </is>
      </c>
      <c r="K3580" s="2">
        <f>IF(I3580&lt;&gt;"",I3580,IFERROR(INDEX(Base!$I:$I,MATCH(1,(Base!$C:$C=C3580)*(Base!$I:$I&lt;&gt;""),0)),0))</f>
        <v/>
      </c>
      <c r="L3580" s="2">
        <f>IF(AND(I3580="",K3580&gt;0),"SIM","NÃO")</f>
        <v/>
      </c>
      <c r="M3580" s="2">
        <f>IF(ISNUMBER(SEARCH("SEPARA",UPPER(C3580))),"NÃO","SIM")</f>
        <v/>
      </c>
      <c r="N3580" s="2">
        <f>IFERROR(H3580/K3580,0)</f>
        <v/>
      </c>
      <c r="O3580" s="2">
        <f>IF(M3580="NÃO","EXCLUÍDO",IF(N3580&lt;Premissas!$B$8,"&lt; 1,00",IF(N3580&lt;Premissas!$B$9,"1,00 – 1,19",IF(N3580&lt;Premissas!$B$10,"1,20 – 1,39",IF(N3580&lt;Premissas!$B$11,"1,40 – 1,59",IF(N3580&lt;Premissas!$B$12,"1,60 – 1,99","≥ 2,00"))))))</f>
        <v/>
      </c>
      <c r="P3580" s="5">
        <f>IF(OR(M3580="NÃO",N3580&lt;Premissas!$B$8),Premissas!$B$13,IF(N3580&lt;Premissas!$B$9,Premissas!$B$14,IF(N3580&lt;Premissas!$B$10,Premissas!$B$15,IF(N3580&lt;Premissas!$B$11,Premissas!$B$16,IF(N3580&lt;Premissas!$B$12,Premissas!$B$17,Premissas!$B$18)))))</f>
        <v/>
      </c>
      <c r="Q3580" s="5">
        <f>IFERROR(P3580/Premissas!$B$4,0)</f>
        <v/>
      </c>
    </row>
    <row r="3581">
      <c r="A3581" s="2" t="n">
        <v>8</v>
      </c>
      <c r="B3581" s="2" t="n">
        <v>1974</v>
      </c>
      <c r="C3581" s="2" t="inlineStr">
        <is>
          <t>PUXADA RECEB</t>
        </is>
      </c>
      <c r="D3581" s="2" t="inlineStr">
        <is>
          <t>5441927</t>
        </is>
      </c>
      <c r="E3581" s="2" t="inlineStr">
        <is>
          <t>Cicero Manoel Da Silva</t>
        </is>
      </c>
      <c r="F3581" s="2" t="n">
        <v>39</v>
      </c>
      <c r="G3581" s="2" t="n">
        <v>1.89</v>
      </c>
      <c r="H3581" s="2" t="n">
        <v>21</v>
      </c>
      <c r="I3581" s="2" t="n">
        <v>0</v>
      </c>
      <c r="J3581" s="2" t="inlineStr">
        <is>
          <t>GPA</t>
        </is>
      </c>
      <c r="K3581" s="2">
        <f>IF(I3581&lt;&gt;"",I3581,IFERROR(INDEX(Base!$I:$I,MATCH(1,(Base!$C:$C=C3581)*(Base!$I:$I&lt;&gt;""),0)),0))</f>
        <v/>
      </c>
      <c r="L3581" s="2">
        <f>IF(AND(I3581="",K3581&gt;0),"SIM","NÃO")</f>
        <v/>
      </c>
      <c r="M3581" s="2">
        <f>IF(ISNUMBER(SEARCH("SEPARA",UPPER(C3581))),"NÃO","SIM")</f>
        <v/>
      </c>
      <c r="N3581" s="2">
        <f>IFERROR(H3581/K3581,0)</f>
        <v/>
      </c>
      <c r="O3581" s="2">
        <f>IF(M3581="NÃO","EXCLUÍDO",IF(N3581&lt;Premissas!$B$8,"&lt; 1,00",IF(N3581&lt;Premissas!$B$9,"1,00 – 1,19",IF(N3581&lt;Premissas!$B$10,"1,20 – 1,39",IF(N3581&lt;Premissas!$B$11,"1,40 – 1,59",IF(N3581&lt;Premissas!$B$12,"1,60 – 1,99","≥ 2,00"))))))</f>
        <v/>
      </c>
      <c r="P3581" s="5">
        <f>IF(OR(M3581="NÃO",N3581&lt;Premissas!$B$8),Premissas!$B$13,IF(N3581&lt;Premissas!$B$9,Premissas!$B$14,IF(N3581&lt;Premissas!$B$10,Premissas!$B$15,IF(N3581&lt;Premissas!$B$11,Premissas!$B$16,IF(N3581&lt;Premissas!$B$12,Premissas!$B$17,Premissas!$B$18)))))</f>
        <v/>
      </c>
      <c r="Q3581" s="5">
        <f>IFERROR(P3581/Premissas!$B$4,0)</f>
        <v/>
      </c>
    </row>
    <row r="3582">
      <c r="A3582" s="2" t="n">
        <v>8</v>
      </c>
      <c r="B3582" s="2" t="n">
        <v>1974</v>
      </c>
      <c r="C3582" s="2" t="inlineStr">
        <is>
          <t>RECEBIMENTO</t>
        </is>
      </c>
      <c r="D3582" s="2" t="inlineStr">
        <is>
          <t>5441927</t>
        </is>
      </c>
      <c r="E3582" s="2" t="inlineStr">
        <is>
          <t>Cicero Manoel Da Silva</t>
        </is>
      </c>
      <c r="F3582" s="2" t="n">
        <v>473</v>
      </c>
      <c r="G3582" s="2" t="n">
        <v>7.19</v>
      </c>
      <c r="H3582" s="2" t="n">
        <v>66</v>
      </c>
      <c r="I3582" s="2" t="n">
        <v>41</v>
      </c>
      <c r="J3582" s="2" t="inlineStr">
        <is>
          <t>GPA</t>
        </is>
      </c>
      <c r="K3582" s="2">
        <f>IF(I3582&lt;&gt;"",I3582,IFERROR(INDEX(Base!$I:$I,MATCH(1,(Base!$C:$C=C3582)*(Base!$I:$I&lt;&gt;""),0)),0))</f>
        <v/>
      </c>
      <c r="L3582" s="2">
        <f>IF(AND(I3582="",K3582&gt;0),"SIM","NÃO")</f>
        <v/>
      </c>
      <c r="M3582" s="2">
        <f>IF(ISNUMBER(SEARCH("SEPARA",UPPER(C3582))),"NÃO","SIM")</f>
        <v/>
      </c>
      <c r="N3582" s="2">
        <f>IFERROR(H3582/K3582,0)</f>
        <v/>
      </c>
      <c r="O3582" s="2">
        <f>IF(M3582="NÃO","EXCLUÍDO",IF(N3582&lt;Premissas!$B$8,"&lt; 1,00",IF(N3582&lt;Premissas!$B$9,"1,00 – 1,19",IF(N3582&lt;Premissas!$B$10,"1,20 – 1,39",IF(N3582&lt;Premissas!$B$11,"1,40 – 1,59",IF(N3582&lt;Premissas!$B$12,"1,60 – 1,99","≥ 2,00"))))))</f>
        <v/>
      </c>
      <c r="P3582" s="5">
        <f>IF(OR(M3582="NÃO",N3582&lt;Premissas!$B$8),Premissas!$B$13,IF(N3582&lt;Premissas!$B$9,Premissas!$B$14,IF(N3582&lt;Premissas!$B$10,Premissas!$B$15,IF(N3582&lt;Premissas!$B$11,Premissas!$B$16,IF(N3582&lt;Premissas!$B$12,Premissas!$B$17,Premissas!$B$18)))))</f>
        <v/>
      </c>
      <c r="Q3582" s="5">
        <f>IFERROR(P3582/Premissas!$B$4,0)</f>
        <v/>
      </c>
    </row>
    <row r="3583">
      <c r="A3583" s="2" t="n">
        <v>8</v>
      </c>
      <c r="B3583" s="2" t="n">
        <v>1974</v>
      </c>
      <c r="C3583" s="2" t="inlineStr">
        <is>
          <t>ATIVIDADE OP. EMP.</t>
        </is>
      </c>
      <c r="D3583" s="2" t="inlineStr">
        <is>
          <t>5443148</t>
        </is>
      </c>
      <c r="E3583" s="2" t="inlineStr">
        <is>
          <t>Danilson Paulino De Sousa</t>
        </is>
      </c>
      <c r="F3583" s="2" t="n">
        <v>1519</v>
      </c>
      <c r="G3583" s="2" t="n">
        <v>59.88</v>
      </c>
      <c r="H3583" s="2" t="n">
        <v>25</v>
      </c>
      <c r="I3583" s="2" t="n">
        <v>9</v>
      </c>
      <c r="J3583" s="2" t="inlineStr">
        <is>
          <t>GPA</t>
        </is>
      </c>
      <c r="K3583" s="2">
        <f>IF(I3583&lt;&gt;"",I3583,IFERROR(INDEX(Base!$I:$I,MATCH(1,(Base!$C:$C=C3583)*(Base!$I:$I&lt;&gt;""),0)),0))</f>
        <v/>
      </c>
      <c r="L3583" s="2">
        <f>IF(AND(I3583="",K3583&gt;0),"SIM","NÃO")</f>
        <v/>
      </c>
      <c r="M3583" s="2">
        <f>IF(ISNUMBER(SEARCH("SEPARA",UPPER(C3583))),"NÃO","SIM")</f>
        <v/>
      </c>
      <c r="N3583" s="2">
        <f>IFERROR(H3583/K3583,0)</f>
        <v/>
      </c>
      <c r="O3583" s="2">
        <f>IF(M3583="NÃO","EXCLUÍDO",IF(N3583&lt;Premissas!$B$8,"&lt; 1,00",IF(N3583&lt;Premissas!$B$9,"1,00 – 1,19",IF(N3583&lt;Premissas!$B$10,"1,20 – 1,39",IF(N3583&lt;Premissas!$B$11,"1,40 – 1,59",IF(N3583&lt;Premissas!$B$12,"1,60 – 1,99","≥ 2,00"))))))</f>
        <v/>
      </c>
      <c r="P3583" s="5">
        <f>IF(OR(M3583="NÃO",N3583&lt;Premissas!$B$8),Premissas!$B$13,IF(N3583&lt;Premissas!$B$9,Premissas!$B$14,IF(N3583&lt;Premissas!$B$10,Premissas!$B$15,IF(N3583&lt;Premissas!$B$11,Premissas!$B$16,IF(N3583&lt;Premissas!$B$12,Premissas!$B$17,Premissas!$B$18)))))</f>
        <v/>
      </c>
      <c r="Q3583" s="5">
        <f>IFERROR(P3583/Premissas!$B$4,0)</f>
        <v/>
      </c>
    </row>
    <row r="3584">
      <c r="A3584" s="2" t="n">
        <v>8</v>
      </c>
      <c r="B3584" s="2" t="n">
        <v>1974</v>
      </c>
      <c r="C3584" s="2" t="inlineStr">
        <is>
          <t>SEPARACAO</t>
        </is>
      </c>
      <c r="D3584" s="2" t="inlineStr">
        <is>
          <t>5443148</t>
        </is>
      </c>
      <c r="E3584" s="2" t="inlineStr">
        <is>
          <t>Danilson Paulino De Sousa</t>
        </is>
      </c>
      <c r="F3584" s="2" t="n">
        <v>400</v>
      </c>
      <c r="G3584" s="2" t="n">
        <v>3.61</v>
      </c>
      <c r="H3584" s="2" t="n">
        <v>111</v>
      </c>
      <c r="I3584" s="2" t="n">
        <v>110</v>
      </c>
      <c r="J3584" s="2" t="inlineStr">
        <is>
          <t>GPA</t>
        </is>
      </c>
      <c r="K3584" s="2">
        <f>IF(I3584&lt;&gt;"",I3584,IFERROR(INDEX(Base!$I:$I,MATCH(1,(Base!$C:$C=C3584)*(Base!$I:$I&lt;&gt;""),0)),0))</f>
        <v/>
      </c>
      <c r="L3584" s="2">
        <f>IF(AND(I3584="",K3584&gt;0),"SIM","NÃO")</f>
        <v/>
      </c>
      <c r="M3584" s="2">
        <f>IF(ISNUMBER(SEARCH("SEPARA",UPPER(C3584))),"NÃO","SIM")</f>
        <v/>
      </c>
      <c r="N3584" s="2">
        <f>IFERROR(H3584/K3584,0)</f>
        <v/>
      </c>
      <c r="O3584" s="2">
        <f>IF(M3584="NÃO","EXCLUÍDO",IF(N3584&lt;Premissas!$B$8,"&lt; 1,00",IF(N3584&lt;Premissas!$B$9,"1,00 – 1,19",IF(N3584&lt;Premissas!$B$10,"1,20 – 1,39",IF(N3584&lt;Premissas!$B$11,"1,40 – 1,59",IF(N3584&lt;Premissas!$B$12,"1,60 – 1,99","≥ 2,00"))))))</f>
        <v/>
      </c>
      <c r="P3584" s="5">
        <f>IF(OR(M3584="NÃO",N3584&lt;Premissas!$B$8),Premissas!$B$13,IF(N3584&lt;Premissas!$B$9,Premissas!$B$14,IF(N3584&lt;Premissas!$B$10,Premissas!$B$15,IF(N3584&lt;Premissas!$B$11,Premissas!$B$16,IF(N3584&lt;Premissas!$B$12,Premissas!$B$17,Premissas!$B$18)))))</f>
        <v/>
      </c>
      <c r="Q3584" s="5">
        <f>IFERROR(P3584/Premissas!$B$4,0)</f>
        <v/>
      </c>
    </row>
    <row r="3585">
      <c r="A3585" s="2" t="n">
        <v>8</v>
      </c>
      <c r="B3585" s="2" t="n">
        <v>1974</v>
      </c>
      <c r="C3585" s="2" t="inlineStr">
        <is>
          <t>PUXADA RECEB</t>
        </is>
      </c>
      <c r="D3585" s="2" t="inlineStr">
        <is>
          <t>5443571</t>
        </is>
      </c>
      <c r="E3585" s="2" t="inlineStr">
        <is>
          <t>Isaac Marques Do Nascimento</t>
        </is>
      </c>
      <c r="F3585" s="2" t="n">
        <v>59</v>
      </c>
      <c r="G3585" s="2" t="n">
        <v>2.68</v>
      </c>
      <c r="H3585" s="2" t="n">
        <v>22</v>
      </c>
      <c r="I3585" s="2" t="n">
        <v>0</v>
      </c>
      <c r="J3585" s="2" t="inlineStr">
        <is>
          <t>GPA</t>
        </is>
      </c>
      <c r="K3585" s="2">
        <f>IF(I3585&lt;&gt;"",I3585,IFERROR(INDEX(Base!$I:$I,MATCH(1,(Base!$C:$C=C3585)*(Base!$I:$I&lt;&gt;""),0)),0))</f>
        <v/>
      </c>
      <c r="L3585" s="2">
        <f>IF(AND(I3585="",K3585&gt;0),"SIM","NÃO")</f>
        <v/>
      </c>
      <c r="M3585" s="2">
        <f>IF(ISNUMBER(SEARCH("SEPARA",UPPER(C3585))),"NÃO","SIM")</f>
        <v/>
      </c>
      <c r="N3585" s="2">
        <f>IFERROR(H3585/K3585,0)</f>
        <v/>
      </c>
      <c r="O3585" s="2">
        <f>IF(M3585="NÃO","EXCLUÍDO",IF(N3585&lt;Premissas!$B$8,"&lt; 1,00",IF(N3585&lt;Premissas!$B$9,"1,00 – 1,19",IF(N3585&lt;Premissas!$B$10,"1,20 – 1,39",IF(N3585&lt;Premissas!$B$11,"1,40 – 1,59",IF(N3585&lt;Premissas!$B$12,"1,60 – 1,99","≥ 2,00"))))))</f>
        <v/>
      </c>
      <c r="P3585" s="5">
        <f>IF(OR(M3585="NÃO",N3585&lt;Premissas!$B$8),Premissas!$B$13,IF(N3585&lt;Premissas!$B$9,Premissas!$B$14,IF(N3585&lt;Premissas!$B$10,Premissas!$B$15,IF(N3585&lt;Premissas!$B$11,Premissas!$B$16,IF(N3585&lt;Premissas!$B$12,Premissas!$B$17,Premissas!$B$18)))))</f>
        <v/>
      </c>
      <c r="Q3585" s="5">
        <f>IFERROR(P3585/Premissas!$B$4,0)</f>
        <v/>
      </c>
    </row>
    <row r="3586">
      <c r="A3586" s="2" t="n">
        <v>8</v>
      </c>
      <c r="B3586" s="2" t="n">
        <v>1974</v>
      </c>
      <c r="C3586" s="2" t="inlineStr">
        <is>
          <t>SEPARACAO</t>
        </is>
      </c>
      <c r="D3586" s="2" t="inlineStr">
        <is>
          <t>5443571</t>
        </is>
      </c>
      <c r="E3586" s="2" t="inlineStr">
        <is>
          <t>Isaac Marques Do Nascimento</t>
        </is>
      </c>
      <c r="F3586" s="2" t="n">
        <v>14644</v>
      </c>
      <c r="G3586" s="2" t="n">
        <v>95.22</v>
      </c>
      <c r="H3586" s="2" t="n">
        <v>154</v>
      </c>
      <c r="I3586" s="2" t="n">
        <v>110</v>
      </c>
      <c r="J3586" s="2" t="inlineStr">
        <is>
          <t>GPA</t>
        </is>
      </c>
      <c r="K3586" s="2">
        <f>IF(I3586&lt;&gt;"",I3586,IFERROR(INDEX(Base!$I:$I,MATCH(1,(Base!$C:$C=C3586)*(Base!$I:$I&lt;&gt;""),0)),0))</f>
        <v/>
      </c>
      <c r="L3586" s="2">
        <f>IF(AND(I3586="",K3586&gt;0),"SIM","NÃO")</f>
        <v/>
      </c>
      <c r="M3586" s="2">
        <f>IF(ISNUMBER(SEARCH("SEPARA",UPPER(C3586))),"NÃO","SIM")</f>
        <v/>
      </c>
      <c r="N3586" s="2">
        <f>IFERROR(H3586/K3586,0)</f>
        <v/>
      </c>
      <c r="O3586" s="2">
        <f>IF(M3586="NÃO","EXCLUÍDO",IF(N3586&lt;Premissas!$B$8,"&lt; 1,00",IF(N3586&lt;Premissas!$B$9,"1,00 – 1,19",IF(N3586&lt;Premissas!$B$10,"1,20 – 1,39",IF(N3586&lt;Premissas!$B$11,"1,40 – 1,59",IF(N3586&lt;Premissas!$B$12,"1,60 – 1,99","≥ 2,00"))))))</f>
        <v/>
      </c>
      <c r="P3586" s="5">
        <f>IF(OR(M3586="NÃO",N3586&lt;Premissas!$B$8),Premissas!$B$13,IF(N3586&lt;Premissas!$B$9,Premissas!$B$14,IF(N3586&lt;Premissas!$B$10,Premissas!$B$15,IF(N3586&lt;Premissas!$B$11,Premissas!$B$16,IF(N3586&lt;Premissas!$B$12,Premissas!$B$17,Premissas!$B$18)))))</f>
        <v/>
      </c>
      <c r="Q3586" s="5">
        <f>IFERROR(P3586/Premissas!$B$4,0)</f>
        <v/>
      </c>
    </row>
    <row r="3587">
      <c r="A3587" s="2" t="n">
        <v>8</v>
      </c>
      <c r="B3587" s="2" t="n">
        <v>1974</v>
      </c>
      <c r="C3587" s="2" t="inlineStr">
        <is>
          <t>PUXADA RECEB</t>
        </is>
      </c>
      <c r="D3587" s="2" t="inlineStr">
        <is>
          <t>5451671</t>
        </is>
      </c>
      <c r="E3587" s="2" t="inlineStr">
        <is>
          <t>Fabio Mota De Sousa</t>
        </is>
      </c>
      <c r="F3587" s="2" t="n">
        <v>355</v>
      </c>
      <c r="G3587" s="2" t="n">
        <v>16.71</v>
      </c>
      <c r="H3587" s="2" t="n">
        <v>21</v>
      </c>
      <c r="I3587" s="2" t="n">
        <v>0</v>
      </c>
      <c r="J3587" s="2" t="inlineStr">
        <is>
          <t>GPA</t>
        </is>
      </c>
      <c r="K3587" s="2">
        <f>IF(I3587&lt;&gt;"",I3587,IFERROR(INDEX(Base!$I:$I,MATCH(1,(Base!$C:$C=C3587)*(Base!$I:$I&lt;&gt;""),0)),0))</f>
        <v/>
      </c>
      <c r="L3587" s="2">
        <f>IF(AND(I3587="",K3587&gt;0),"SIM","NÃO")</f>
        <v/>
      </c>
      <c r="M3587" s="2">
        <f>IF(ISNUMBER(SEARCH("SEPARA",UPPER(C3587))),"NÃO","SIM")</f>
        <v/>
      </c>
      <c r="N3587" s="2">
        <f>IFERROR(H3587/K3587,0)</f>
        <v/>
      </c>
      <c r="O3587" s="2">
        <f>IF(M3587="NÃO","EXCLUÍDO",IF(N3587&lt;Premissas!$B$8,"&lt; 1,00",IF(N3587&lt;Premissas!$B$9,"1,00 – 1,19",IF(N3587&lt;Premissas!$B$10,"1,20 – 1,39",IF(N3587&lt;Premissas!$B$11,"1,40 – 1,59",IF(N3587&lt;Premissas!$B$12,"1,60 – 1,99","≥ 2,00"))))))</f>
        <v/>
      </c>
      <c r="P3587" s="5">
        <f>IF(OR(M3587="NÃO",N3587&lt;Premissas!$B$8),Premissas!$B$13,IF(N3587&lt;Premissas!$B$9,Premissas!$B$14,IF(N3587&lt;Premissas!$B$10,Premissas!$B$15,IF(N3587&lt;Premissas!$B$11,Premissas!$B$16,IF(N3587&lt;Premissas!$B$12,Premissas!$B$17,Premissas!$B$18)))))</f>
        <v/>
      </c>
      <c r="Q3587" s="5">
        <f>IFERROR(P3587/Premissas!$B$4,0)</f>
        <v/>
      </c>
    </row>
    <row r="3588">
      <c r="A3588" s="2" t="n">
        <v>8</v>
      </c>
      <c r="B3588" s="2" t="n">
        <v>1974</v>
      </c>
      <c r="C3588" s="2" t="inlineStr">
        <is>
          <t>CARREGAMENTO</t>
        </is>
      </c>
      <c r="D3588" s="2" t="inlineStr">
        <is>
          <t>5464170</t>
        </is>
      </c>
      <c r="E3588" s="2" t="inlineStr">
        <is>
          <t>Cicero Ricardo Da Silva</t>
        </is>
      </c>
      <c r="F3588" s="2" t="n">
        <v>59</v>
      </c>
      <c r="G3588" s="2" t="n">
        <v>1.89</v>
      </c>
      <c r="H3588" s="2" t="n">
        <v>31</v>
      </c>
      <c r="I3588" s="2" t="n">
        <v>0</v>
      </c>
      <c r="J3588" s="2" t="inlineStr">
        <is>
          <t>GPA</t>
        </is>
      </c>
      <c r="K3588" s="2">
        <f>IF(I3588&lt;&gt;"",I3588,IFERROR(INDEX(Base!$I:$I,MATCH(1,(Base!$C:$C=C3588)*(Base!$I:$I&lt;&gt;""),0)),0))</f>
        <v/>
      </c>
      <c r="L3588" s="2">
        <f>IF(AND(I3588="",K3588&gt;0),"SIM","NÃO")</f>
        <v/>
      </c>
      <c r="M3588" s="2">
        <f>IF(ISNUMBER(SEARCH("SEPARA",UPPER(C3588))),"NÃO","SIM")</f>
        <v/>
      </c>
      <c r="N3588" s="2">
        <f>IFERROR(H3588/K3588,0)</f>
        <v/>
      </c>
      <c r="O3588" s="2">
        <f>IF(M3588="NÃO","EXCLUÍDO",IF(N3588&lt;Premissas!$B$8,"&lt; 1,00",IF(N3588&lt;Premissas!$B$9,"1,00 – 1,19",IF(N3588&lt;Premissas!$B$10,"1,20 – 1,39",IF(N3588&lt;Premissas!$B$11,"1,40 – 1,59",IF(N3588&lt;Premissas!$B$12,"1,60 – 1,99","≥ 2,00"))))))</f>
        <v/>
      </c>
      <c r="P3588" s="5">
        <f>IF(OR(M3588="NÃO",N3588&lt;Premissas!$B$8),Premissas!$B$13,IF(N3588&lt;Premissas!$B$9,Premissas!$B$14,IF(N3588&lt;Premissas!$B$10,Premissas!$B$15,IF(N3588&lt;Premissas!$B$11,Premissas!$B$16,IF(N3588&lt;Premissas!$B$12,Premissas!$B$17,Premissas!$B$18)))))</f>
        <v/>
      </c>
      <c r="Q3588" s="5">
        <f>IFERROR(P3588/Premissas!$B$4,0)</f>
        <v/>
      </c>
    </row>
    <row r="3589">
      <c r="A3589" s="2" t="n">
        <v>8</v>
      </c>
      <c r="B3589" s="2" t="n">
        <v>1974</v>
      </c>
      <c r="C3589" s="2" t="inlineStr">
        <is>
          <t>PUXADA RECEB</t>
        </is>
      </c>
      <c r="D3589" s="2" t="inlineStr">
        <is>
          <t>5464170</t>
        </is>
      </c>
      <c r="E3589" s="2" t="inlineStr">
        <is>
          <t>Cicero Ricardo Da Silva</t>
        </is>
      </c>
      <c r="F3589" s="2" t="n">
        <v>259</v>
      </c>
      <c r="G3589" s="2" t="n">
        <v>8.16</v>
      </c>
      <c r="H3589" s="2" t="n">
        <v>32</v>
      </c>
      <c r="I3589" s="2" t="n">
        <v>0</v>
      </c>
      <c r="J3589" s="2" t="inlineStr">
        <is>
          <t>GPA</t>
        </is>
      </c>
      <c r="K3589" s="2">
        <f>IF(I3589&lt;&gt;"",I3589,IFERROR(INDEX(Base!$I:$I,MATCH(1,(Base!$C:$C=C3589)*(Base!$I:$I&lt;&gt;""),0)),0))</f>
        <v/>
      </c>
      <c r="L3589" s="2">
        <f>IF(AND(I3589="",K3589&gt;0),"SIM","NÃO")</f>
        <v/>
      </c>
      <c r="M3589" s="2">
        <f>IF(ISNUMBER(SEARCH("SEPARA",UPPER(C3589))),"NÃO","SIM")</f>
        <v/>
      </c>
      <c r="N3589" s="2">
        <f>IFERROR(H3589/K3589,0)</f>
        <v/>
      </c>
      <c r="O3589" s="2">
        <f>IF(M3589="NÃO","EXCLUÍDO",IF(N3589&lt;Premissas!$B$8,"&lt; 1,00",IF(N3589&lt;Premissas!$B$9,"1,00 – 1,19",IF(N3589&lt;Premissas!$B$10,"1,20 – 1,39",IF(N3589&lt;Premissas!$B$11,"1,40 – 1,59",IF(N3589&lt;Premissas!$B$12,"1,60 – 1,99","≥ 2,00"))))))</f>
        <v/>
      </c>
      <c r="P3589" s="5">
        <f>IF(OR(M3589="NÃO",N3589&lt;Premissas!$B$8),Premissas!$B$13,IF(N3589&lt;Premissas!$B$9,Premissas!$B$14,IF(N3589&lt;Premissas!$B$10,Premissas!$B$15,IF(N3589&lt;Premissas!$B$11,Premissas!$B$16,IF(N3589&lt;Premissas!$B$12,Premissas!$B$17,Premissas!$B$18)))))</f>
        <v/>
      </c>
      <c r="Q3589" s="5">
        <f>IFERROR(P3589/Premissas!$B$4,0)</f>
        <v/>
      </c>
    </row>
    <row r="3590">
      <c r="A3590" s="2" t="n">
        <v>8</v>
      </c>
      <c r="B3590" s="2" t="n">
        <v>1974</v>
      </c>
      <c r="C3590" s="2" t="inlineStr">
        <is>
          <t>RECEBIMENTO</t>
        </is>
      </c>
      <c r="D3590" s="2" t="inlineStr">
        <is>
          <t>5464170</t>
        </is>
      </c>
      <c r="E3590" s="2" t="inlineStr">
        <is>
          <t>Cicero Ricardo Da Silva</t>
        </is>
      </c>
      <c r="F3590" s="2" t="n">
        <v>2623</v>
      </c>
      <c r="G3590" s="2" t="n">
        <v>38.96</v>
      </c>
      <c r="H3590" s="2" t="n">
        <v>67</v>
      </c>
      <c r="I3590" s="2" t="n">
        <v>41</v>
      </c>
      <c r="J3590" s="2" t="inlineStr">
        <is>
          <t>GPA</t>
        </is>
      </c>
      <c r="K3590" s="2">
        <f>IF(I3590&lt;&gt;"",I3590,IFERROR(INDEX(Base!$I:$I,MATCH(1,(Base!$C:$C=C3590)*(Base!$I:$I&lt;&gt;""),0)),0))</f>
        <v/>
      </c>
      <c r="L3590" s="2">
        <f>IF(AND(I3590="",K3590&gt;0),"SIM","NÃO")</f>
        <v/>
      </c>
      <c r="M3590" s="2">
        <f>IF(ISNUMBER(SEARCH("SEPARA",UPPER(C3590))),"NÃO","SIM")</f>
        <v/>
      </c>
      <c r="N3590" s="2">
        <f>IFERROR(H3590/K3590,0)</f>
        <v/>
      </c>
      <c r="O3590" s="2">
        <f>IF(M3590="NÃO","EXCLUÍDO",IF(N3590&lt;Premissas!$B$8,"&lt; 1,00",IF(N3590&lt;Premissas!$B$9,"1,00 – 1,19",IF(N3590&lt;Premissas!$B$10,"1,20 – 1,39",IF(N3590&lt;Premissas!$B$11,"1,40 – 1,59",IF(N3590&lt;Premissas!$B$12,"1,60 – 1,99","≥ 2,00"))))))</f>
        <v/>
      </c>
      <c r="P3590" s="5">
        <f>IF(OR(M3590="NÃO",N3590&lt;Premissas!$B$8),Premissas!$B$13,IF(N3590&lt;Premissas!$B$9,Premissas!$B$14,IF(N3590&lt;Premissas!$B$10,Premissas!$B$15,IF(N3590&lt;Premissas!$B$11,Premissas!$B$16,IF(N3590&lt;Premissas!$B$12,Premissas!$B$17,Premissas!$B$18)))))</f>
        <v/>
      </c>
      <c r="Q3590" s="5">
        <f>IFERROR(P3590/Premissas!$B$4,0)</f>
        <v/>
      </c>
    </row>
    <row r="3591">
      <c r="A3591" s="2" t="n">
        <v>8</v>
      </c>
      <c r="B3591" s="2" t="n">
        <v>1974</v>
      </c>
      <c r="C3591" s="2" t="inlineStr">
        <is>
          <t>CARREGAMENTO</t>
        </is>
      </c>
      <c r="D3591" s="2" t="inlineStr">
        <is>
          <t>5499585</t>
        </is>
      </c>
      <c r="E3591" s="2" t="inlineStr">
        <is>
          <t>Alexandre Victor Da Silva Moura</t>
        </is>
      </c>
      <c r="F3591" s="2" t="n">
        <v>15</v>
      </c>
      <c r="G3591" s="2" t="n">
        <v>0.29</v>
      </c>
      <c r="H3591" s="2" t="n">
        <v>52</v>
      </c>
      <c r="I3591" s="2" t="n">
        <v>0</v>
      </c>
      <c r="J3591" s="2" t="inlineStr">
        <is>
          <t>GPA</t>
        </is>
      </c>
      <c r="K3591" s="2">
        <f>IF(I3591&lt;&gt;"",I3591,IFERROR(INDEX(Base!$I:$I,MATCH(1,(Base!$C:$C=C3591)*(Base!$I:$I&lt;&gt;""),0)),0))</f>
        <v/>
      </c>
      <c r="L3591" s="2">
        <f>IF(AND(I3591="",K3591&gt;0),"SIM","NÃO")</f>
        <v/>
      </c>
      <c r="M3591" s="2">
        <f>IF(ISNUMBER(SEARCH("SEPARA",UPPER(C3591))),"NÃO","SIM")</f>
        <v/>
      </c>
      <c r="N3591" s="2">
        <f>IFERROR(H3591/K3591,0)</f>
        <v/>
      </c>
      <c r="O3591" s="2">
        <f>IF(M3591="NÃO","EXCLUÍDO",IF(N3591&lt;Premissas!$B$8,"&lt; 1,00",IF(N3591&lt;Premissas!$B$9,"1,00 – 1,19",IF(N3591&lt;Premissas!$B$10,"1,20 – 1,39",IF(N3591&lt;Premissas!$B$11,"1,40 – 1,59",IF(N3591&lt;Premissas!$B$12,"1,60 – 1,99","≥ 2,00"))))))</f>
        <v/>
      </c>
      <c r="P3591" s="5">
        <f>IF(OR(M3591="NÃO",N3591&lt;Premissas!$B$8),Premissas!$B$13,IF(N3591&lt;Premissas!$B$9,Premissas!$B$14,IF(N3591&lt;Premissas!$B$10,Premissas!$B$15,IF(N3591&lt;Premissas!$B$11,Premissas!$B$16,IF(N3591&lt;Premissas!$B$12,Premissas!$B$17,Premissas!$B$18)))))</f>
        <v/>
      </c>
      <c r="Q3591" s="5">
        <f>IFERROR(P3591/Premissas!$B$4,0)</f>
        <v/>
      </c>
    </row>
    <row r="3592">
      <c r="A3592" s="2" t="n">
        <v>8</v>
      </c>
      <c r="B3592" s="2" t="n">
        <v>1974</v>
      </c>
      <c r="C3592" s="2" t="inlineStr">
        <is>
          <t>PUXADA RECEB</t>
        </is>
      </c>
      <c r="D3592" s="2" t="inlineStr">
        <is>
          <t>5499585</t>
        </is>
      </c>
      <c r="E3592" s="2" t="inlineStr">
        <is>
          <t>Alexandre Victor Da Silva Moura</t>
        </is>
      </c>
      <c r="F3592" s="2" t="n">
        <v>768</v>
      </c>
      <c r="G3592" s="2" t="n">
        <v>15.09</v>
      </c>
      <c r="H3592" s="2" t="n">
        <v>51</v>
      </c>
      <c r="I3592" s="2" t="n">
        <v>0</v>
      </c>
      <c r="J3592" s="2" t="inlineStr">
        <is>
          <t>GPA</t>
        </is>
      </c>
      <c r="K3592" s="2">
        <f>IF(I3592&lt;&gt;"",I3592,IFERROR(INDEX(Base!$I:$I,MATCH(1,(Base!$C:$C=C3592)*(Base!$I:$I&lt;&gt;""),0)),0))</f>
        <v/>
      </c>
      <c r="L3592" s="2">
        <f>IF(AND(I3592="",K3592&gt;0),"SIM","NÃO")</f>
        <v/>
      </c>
      <c r="M3592" s="2">
        <f>IF(ISNUMBER(SEARCH("SEPARA",UPPER(C3592))),"NÃO","SIM")</f>
        <v/>
      </c>
      <c r="N3592" s="2">
        <f>IFERROR(H3592/K3592,0)</f>
        <v/>
      </c>
      <c r="O3592" s="2">
        <f>IF(M3592="NÃO","EXCLUÍDO",IF(N3592&lt;Premissas!$B$8,"&lt; 1,00",IF(N3592&lt;Premissas!$B$9,"1,00 – 1,19",IF(N3592&lt;Premissas!$B$10,"1,20 – 1,39",IF(N3592&lt;Premissas!$B$11,"1,40 – 1,59",IF(N3592&lt;Premissas!$B$12,"1,60 – 1,99","≥ 2,00"))))))</f>
        <v/>
      </c>
      <c r="P3592" s="5">
        <f>IF(OR(M3592="NÃO",N3592&lt;Premissas!$B$8),Premissas!$B$13,IF(N3592&lt;Premissas!$B$9,Premissas!$B$14,IF(N3592&lt;Premissas!$B$10,Premissas!$B$15,IF(N3592&lt;Premissas!$B$11,Premissas!$B$16,IF(N3592&lt;Premissas!$B$12,Premissas!$B$17,Premissas!$B$18)))))</f>
        <v/>
      </c>
      <c r="Q3592" s="5">
        <f>IFERROR(P3592/Premissas!$B$4,0)</f>
        <v/>
      </c>
    </row>
    <row r="3593">
      <c r="A3593" s="2" t="n">
        <v>8</v>
      </c>
      <c r="B3593" s="2" t="n">
        <v>1974</v>
      </c>
      <c r="C3593" s="2" t="inlineStr">
        <is>
          <t>RECEBIMENTO</t>
        </is>
      </c>
      <c r="D3593" s="2" t="inlineStr">
        <is>
          <t>5499585</t>
        </is>
      </c>
      <c r="E3593" s="2" t="inlineStr">
        <is>
          <t>Alexandre Victor Da Silva Moura</t>
        </is>
      </c>
      <c r="F3593" s="2" t="n">
        <v>1635</v>
      </c>
      <c r="G3593" s="2" t="n">
        <v>11.91</v>
      </c>
      <c r="H3593" s="2" t="n">
        <v>137</v>
      </c>
      <c r="I3593" s="2" t="n">
        <v>41</v>
      </c>
      <c r="J3593" s="2" t="inlineStr">
        <is>
          <t>GPA</t>
        </is>
      </c>
      <c r="K3593" s="2">
        <f>IF(I3593&lt;&gt;"",I3593,IFERROR(INDEX(Base!$I:$I,MATCH(1,(Base!$C:$C=C3593)*(Base!$I:$I&lt;&gt;""),0)),0))</f>
        <v/>
      </c>
      <c r="L3593" s="2">
        <f>IF(AND(I3593="",K3593&gt;0),"SIM","NÃO")</f>
        <v/>
      </c>
      <c r="M3593" s="2">
        <f>IF(ISNUMBER(SEARCH("SEPARA",UPPER(C3593))),"NÃO","SIM")</f>
        <v/>
      </c>
      <c r="N3593" s="2">
        <f>IFERROR(H3593/K3593,0)</f>
        <v/>
      </c>
      <c r="O3593" s="2">
        <f>IF(M3593="NÃO","EXCLUÍDO",IF(N3593&lt;Premissas!$B$8,"&lt; 1,00",IF(N3593&lt;Premissas!$B$9,"1,00 – 1,19",IF(N3593&lt;Premissas!$B$10,"1,20 – 1,39",IF(N3593&lt;Premissas!$B$11,"1,40 – 1,59",IF(N3593&lt;Premissas!$B$12,"1,60 – 1,99","≥ 2,00"))))))</f>
        <v/>
      </c>
      <c r="P3593" s="5">
        <f>IF(OR(M3593="NÃO",N3593&lt;Premissas!$B$8),Premissas!$B$13,IF(N3593&lt;Premissas!$B$9,Premissas!$B$14,IF(N3593&lt;Premissas!$B$10,Premissas!$B$15,IF(N3593&lt;Premissas!$B$11,Premissas!$B$16,IF(N3593&lt;Premissas!$B$12,Premissas!$B$17,Premissas!$B$18)))))</f>
        <v/>
      </c>
      <c r="Q3593" s="5">
        <f>IFERROR(P3593/Premissas!$B$4,0)</f>
        <v/>
      </c>
    </row>
    <row r="3594">
      <c r="A3594" s="2" t="n">
        <v>8</v>
      </c>
      <c r="B3594" s="2" t="n">
        <v>1974</v>
      </c>
      <c r="C3594" s="2" t="inlineStr">
        <is>
          <t>SEPARACAO</t>
        </is>
      </c>
      <c r="D3594" s="2" t="inlineStr">
        <is>
          <t>5570735</t>
        </is>
      </c>
      <c r="E3594" s="2" t="inlineStr">
        <is>
          <t>Alef Bruno Rodrigues Marques</t>
        </is>
      </c>
      <c r="F3594" s="2" t="n">
        <v>23022</v>
      </c>
      <c r="G3594" s="2" t="n">
        <v>122.29</v>
      </c>
      <c r="H3594" s="2" t="n">
        <v>188</v>
      </c>
      <c r="I3594" s="2" t="n">
        <v>110</v>
      </c>
      <c r="J3594" s="2" t="inlineStr">
        <is>
          <t>GPA</t>
        </is>
      </c>
      <c r="K3594" s="2">
        <f>IF(I3594&lt;&gt;"",I3594,IFERROR(INDEX(Base!$I:$I,MATCH(1,(Base!$C:$C=C3594)*(Base!$I:$I&lt;&gt;""),0)),0))</f>
        <v/>
      </c>
      <c r="L3594" s="2">
        <f>IF(AND(I3594="",K3594&gt;0),"SIM","NÃO")</f>
        <v/>
      </c>
      <c r="M3594" s="2">
        <f>IF(ISNUMBER(SEARCH("SEPARA",UPPER(C3594))),"NÃO","SIM")</f>
        <v/>
      </c>
      <c r="N3594" s="2">
        <f>IFERROR(H3594/K3594,0)</f>
        <v/>
      </c>
      <c r="O3594" s="2">
        <f>IF(M3594="NÃO","EXCLUÍDO",IF(N3594&lt;Premissas!$B$8,"&lt; 1,00",IF(N3594&lt;Premissas!$B$9,"1,00 – 1,19",IF(N3594&lt;Premissas!$B$10,"1,20 – 1,39",IF(N3594&lt;Premissas!$B$11,"1,40 – 1,59",IF(N3594&lt;Premissas!$B$12,"1,60 – 1,99","≥ 2,00"))))))</f>
        <v/>
      </c>
      <c r="P3594" s="5">
        <f>IF(OR(M3594="NÃO",N3594&lt;Premissas!$B$8),Premissas!$B$13,IF(N3594&lt;Premissas!$B$9,Premissas!$B$14,IF(N3594&lt;Premissas!$B$10,Premissas!$B$15,IF(N3594&lt;Premissas!$B$11,Premissas!$B$16,IF(N3594&lt;Premissas!$B$12,Premissas!$B$17,Premissas!$B$18)))))</f>
        <v/>
      </c>
      <c r="Q3594" s="5">
        <f>IFERROR(P3594/Premissas!$B$4,0)</f>
        <v/>
      </c>
    </row>
    <row r="3595">
      <c r="A3595" s="2" t="n">
        <v>8</v>
      </c>
      <c r="B3595" s="2" t="n">
        <v>1974</v>
      </c>
      <c r="C3595" s="2" t="inlineStr">
        <is>
          <t>PUXADA RECEB</t>
        </is>
      </c>
      <c r="D3595" s="2" t="inlineStr">
        <is>
          <t>5579147</t>
        </is>
      </c>
      <c r="E3595" s="2" t="inlineStr">
        <is>
          <t>JOSE EDSON DA SILVA DO NASCIMENTO</t>
        </is>
      </c>
      <c r="F3595" s="2" t="n">
        <v>27</v>
      </c>
      <c r="G3595" s="2" t="n">
        <v>1.86</v>
      </c>
      <c r="H3595" s="2" t="n">
        <v>15</v>
      </c>
      <c r="I3595" s="2" t="n">
        <v>0</v>
      </c>
      <c r="J3595" s="2" t="inlineStr">
        <is>
          <t>GPA</t>
        </is>
      </c>
      <c r="K3595" s="2">
        <f>IF(I3595&lt;&gt;"",I3595,IFERROR(INDEX(Base!$I:$I,MATCH(1,(Base!$C:$C=C3595)*(Base!$I:$I&lt;&gt;""),0)),0))</f>
        <v/>
      </c>
      <c r="L3595" s="2">
        <f>IF(AND(I3595="",K3595&gt;0),"SIM","NÃO")</f>
        <v/>
      </c>
      <c r="M3595" s="2">
        <f>IF(ISNUMBER(SEARCH("SEPARA",UPPER(C3595))),"NÃO","SIM")</f>
        <v/>
      </c>
      <c r="N3595" s="2">
        <f>IFERROR(H3595/K3595,0)</f>
        <v/>
      </c>
      <c r="O3595" s="2">
        <f>IF(M3595="NÃO","EXCLUÍDO",IF(N3595&lt;Premissas!$B$8,"&lt; 1,00",IF(N3595&lt;Premissas!$B$9,"1,00 – 1,19",IF(N3595&lt;Premissas!$B$10,"1,20 – 1,39",IF(N3595&lt;Premissas!$B$11,"1,40 – 1,59",IF(N3595&lt;Premissas!$B$12,"1,60 – 1,99","≥ 2,00"))))))</f>
        <v/>
      </c>
      <c r="P3595" s="5">
        <f>IF(OR(M3595="NÃO",N3595&lt;Premissas!$B$8),Premissas!$B$13,IF(N3595&lt;Premissas!$B$9,Premissas!$B$14,IF(N3595&lt;Premissas!$B$10,Premissas!$B$15,IF(N3595&lt;Premissas!$B$11,Premissas!$B$16,IF(N3595&lt;Premissas!$B$12,Premissas!$B$17,Premissas!$B$18)))))</f>
        <v/>
      </c>
      <c r="Q3595" s="5">
        <f>IFERROR(P3595/Premissas!$B$4,0)</f>
        <v/>
      </c>
    </row>
    <row r="3596">
      <c r="A3596" s="2" t="n">
        <v>8</v>
      </c>
      <c r="B3596" s="2" t="n">
        <v>1974</v>
      </c>
      <c r="C3596" s="2" t="inlineStr">
        <is>
          <t>SEPARACAO</t>
        </is>
      </c>
      <c r="D3596" s="2" t="inlineStr">
        <is>
          <t>5579147</t>
        </is>
      </c>
      <c r="E3596" s="2" t="inlineStr">
        <is>
          <t>JOSE EDSON DA SILVA DO NASCIMENTO</t>
        </is>
      </c>
      <c r="F3596" s="2" t="n">
        <v>12511</v>
      </c>
      <c r="G3596" s="2" t="n">
        <v>81.16</v>
      </c>
      <c r="H3596" s="2" t="n">
        <v>154</v>
      </c>
      <c r="I3596" s="2" t="n">
        <v>110</v>
      </c>
      <c r="J3596" s="2" t="inlineStr">
        <is>
          <t>GPA</t>
        </is>
      </c>
      <c r="K3596" s="2">
        <f>IF(I3596&lt;&gt;"",I3596,IFERROR(INDEX(Base!$I:$I,MATCH(1,(Base!$C:$C=C3596)*(Base!$I:$I&lt;&gt;""),0)),0))</f>
        <v/>
      </c>
      <c r="L3596" s="2">
        <f>IF(AND(I3596="",K3596&gt;0),"SIM","NÃO")</f>
        <v/>
      </c>
      <c r="M3596" s="2">
        <f>IF(ISNUMBER(SEARCH("SEPARA",UPPER(C3596))),"NÃO","SIM")</f>
        <v/>
      </c>
      <c r="N3596" s="2">
        <f>IFERROR(H3596/K3596,0)</f>
        <v/>
      </c>
      <c r="O3596" s="2">
        <f>IF(M3596="NÃO","EXCLUÍDO",IF(N3596&lt;Premissas!$B$8,"&lt; 1,00",IF(N3596&lt;Premissas!$B$9,"1,00 – 1,19",IF(N3596&lt;Premissas!$B$10,"1,20 – 1,39",IF(N3596&lt;Premissas!$B$11,"1,40 – 1,59",IF(N3596&lt;Premissas!$B$12,"1,60 – 1,99","≥ 2,00"))))))</f>
        <v/>
      </c>
      <c r="P3596" s="5">
        <f>IF(OR(M3596="NÃO",N3596&lt;Premissas!$B$8),Premissas!$B$13,IF(N3596&lt;Premissas!$B$9,Premissas!$B$14,IF(N3596&lt;Premissas!$B$10,Premissas!$B$15,IF(N3596&lt;Premissas!$B$11,Premissas!$B$16,IF(N3596&lt;Premissas!$B$12,Premissas!$B$17,Premissas!$B$18)))))</f>
        <v/>
      </c>
      <c r="Q3596" s="5">
        <f>IFERROR(P3596/Premissas!$B$4,0)</f>
        <v/>
      </c>
    </row>
    <row r="3597">
      <c r="A3597" s="2" t="n">
        <v>8</v>
      </c>
      <c r="B3597" s="2" t="n">
        <v>1974</v>
      </c>
      <c r="C3597" s="2" t="inlineStr">
        <is>
          <t>SEPARACAO</t>
        </is>
      </c>
      <c r="D3597" s="2" t="inlineStr">
        <is>
          <t>5579287</t>
        </is>
      </c>
      <c r="E3597" s="2" t="inlineStr">
        <is>
          <t>Thiago Estevao Moura</t>
        </is>
      </c>
      <c r="F3597" s="2" t="n">
        <v>22820</v>
      </c>
      <c r="G3597" s="2" t="n">
        <v>116.12</v>
      </c>
      <c r="H3597" s="2" t="n">
        <v>197</v>
      </c>
      <c r="I3597" s="2" t="n">
        <v>110</v>
      </c>
      <c r="J3597" s="2" t="inlineStr">
        <is>
          <t>GPA</t>
        </is>
      </c>
      <c r="K3597" s="2">
        <f>IF(I3597&lt;&gt;"",I3597,IFERROR(INDEX(Base!$I:$I,MATCH(1,(Base!$C:$C=C3597)*(Base!$I:$I&lt;&gt;""),0)),0))</f>
        <v/>
      </c>
      <c r="L3597" s="2">
        <f>IF(AND(I3597="",K3597&gt;0),"SIM","NÃO")</f>
        <v/>
      </c>
      <c r="M3597" s="2">
        <f>IF(ISNUMBER(SEARCH("SEPARA",UPPER(C3597))),"NÃO","SIM")</f>
        <v/>
      </c>
      <c r="N3597" s="2">
        <f>IFERROR(H3597/K3597,0)</f>
        <v/>
      </c>
      <c r="O3597" s="2">
        <f>IF(M3597="NÃO","EXCLUÍDO",IF(N3597&lt;Premissas!$B$8,"&lt; 1,00",IF(N3597&lt;Premissas!$B$9,"1,00 – 1,19",IF(N3597&lt;Premissas!$B$10,"1,20 – 1,39",IF(N3597&lt;Premissas!$B$11,"1,40 – 1,59",IF(N3597&lt;Premissas!$B$12,"1,60 – 1,99","≥ 2,00"))))))</f>
        <v/>
      </c>
      <c r="P3597" s="5">
        <f>IF(OR(M3597="NÃO",N3597&lt;Premissas!$B$8),Premissas!$B$13,IF(N3597&lt;Premissas!$B$9,Premissas!$B$14,IF(N3597&lt;Premissas!$B$10,Premissas!$B$15,IF(N3597&lt;Premissas!$B$11,Premissas!$B$16,IF(N3597&lt;Premissas!$B$12,Premissas!$B$17,Premissas!$B$18)))))</f>
        <v/>
      </c>
      <c r="Q3597" s="5">
        <f>IFERROR(P3597/Premissas!$B$4,0)</f>
        <v/>
      </c>
    </row>
    <row r="3598">
      <c r="A3598" s="2" t="n">
        <v>8</v>
      </c>
      <c r="B3598" s="2" t="n">
        <v>1974</v>
      </c>
      <c r="C3598" s="2" t="inlineStr">
        <is>
          <t>PUXADA RECEB</t>
        </is>
      </c>
      <c r="D3598" s="2" t="inlineStr">
        <is>
          <t>5588219</t>
        </is>
      </c>
      <c r="E3598" s="2" t="inlineStr">
        <is>
          <t>Denzel Wellington Do Nascimento Marques</t>
        </is>
      </c>
      <c r="F3598" s="2" t="n">
        <v>387</v>
      </c>
      <c r="G3598" s="2" t="n">
        <v>9.83</v>
      </c>
      <c r="H3598" s="2" t="n">
        <v>39</v>
      </c>
      <c r="I3598" s="2" t="n">
        <v>0</v>
      </c>
      <c r="J3598" s="2" t="inlineStr">
        <is>
          <t>GPA</t>
        </is>
      </c>
      <c r="K3598" s="2">
        <f>IF(I3598&lt;&gt;"",I3598,IFERROR(INDEX(Base!$I:$I,MATCH(1,(Base!$C:$C=C3598)*(Base!$I:$I&lt;&gt;""),0)),0))</f>
        <v/>
      </c>
      <c r="L3598" s="2">
        <f>IF(AND(I3598="",K3598&gt;0),"SIM","NÃO")</f>
        <v/>
      </c>
      <c r="M3598" s="2">
        <f>IF(ISNUMBER(SEARCH("SEPARA",UPPER(C3598))),"NÃO","SIM")</f>
        <v/>
      </c>
      <c r="N3598" s="2">
        <f>IFERROR(H3598/K3598,0)</f>
        <v/>
      </c>
      <c r="O3598" s="2">
        <f>IF(M3598="NÃO","EXCLUÍDO",IF(N3598&lt;Premissas!$B$8,"&lt; 1,00",IF(N3598&lt;Premissas!$B$9,"1,00 – 1,19",IF(N3598&lt;Premissas!$B$10,"1,20 – 1,39",IF(N3598&lt;Premissas!$B$11,"1,40 – 1,59",IF(N3598&lt;Premissas!$B$12,"1,60 – 1,99","≥ 2,00"))))))</f>
        <v/>
      </c>
      <c r="P3598" s="5">
        <f>IF(OR(M3598="NÃO",N3598&lt;Premissas!$B$8),Premissas!$B$13,IF(N3598&lt;Premissas!$B$9,Premissas!$B$14,IF(N3598&lt;Premissas!$B$10,Premissas!$B$15,IF(N3598&lt;Premissas!$B$11,Premissas!$B$16,IF(N3598&lt;Premissas!$B$12,Premissas!$B$17,Premissas!$B$18)))))</f>
        <v/>
      </c>
      <c r="Q3598" s="5">
        <f>IFERROR(P3598/Premissas!$B$4,0)</f>
        <v/>
      </c>
    </row>
    <row r="3599">
      <c r="A3599" s="2" t="n">
        <v>8</v>
      </c>
      <c r="B3599" s="2" t="n">
        <v>1974</v>
      </c>
      <c r="C3599" s="2" t="inlineStr">
        <is>
          <t>SEPARACAO</t>
        </is>
      </c>
      <c r="D3599" s="2" t="inlineStr">
        <is>
          <t>5588219</t>
        </is>
      </c>
      <c r="E3599" s="2" t="inlineStr">
        <is>
          <t>Denzel Wellington Do Nascimento Marques</t>
        </is>
      </c>
      <c r="F3599" s="2" t="n">
        <v>6897</v>
      </c>
      <c r="G3599" s="2" t="n">
        <v>47.08</v>
      </c>
      <c r="H3599" s="2" t="n">
        <v>146</v>
      </c>
      <c r="I3599" s="2" t="n">
        <v>110</v>
      </c>
      <c r="J3599" s="2" t="inlineStr">
        <is>
          <t>GPA</t>
        </is>
      </c>
      <c r="K3599" s="2">
        <f>IF(I3599&lt;&gt;"",I3599,IFERROR(INDEX(Base!$I:$I,MATCH(1,(Base!$C:$C=C3599)*(Base!$I:$I&lt;&gt;""),0)),0))</f>
        <v/>
      </c>
      <c r="L3599" s="2">
        <f>IF(AND(I3599="",K3599&gt;0),"SIM","NÃO")</f>
        <v/>
      </c>
      <c r="M3599" s="2">
        <f>IF(ISNUMBER(SEARCH("SEPARA",UPPER(C3599))),"NÃO","SIM")</f>
        <v/>
      </c>
      <c r="N3599" s="2">
        <f>IFERROR(H3599/K3599,0)</f>
        <v/>
      </c>
      <c r="O3599" s="2">
        <f>IF(M3599="NÃO","EXCLUÍDO",IF(N3599&lt;Premissas!$B$8,"&lt; 1,00",IF(N3599&lt;Premissas!$B$9,"1,00 – 1,19",IF(N3599&lt;Premissas!$B$10,"1,20 – 1,39",IF(N3599&lt;Premissas!$B$11,"1,40 – 1,59",IF(N3599&lt;Premissas!$B$12,"1,60 – 1,99","≥ 2,00"))))))</f>
        <v/>
      </c>
      <c r="P3599" s="5">
        <f>IF(OR(M3599="NÃO",N3599&lt;Premissas!$B$8),Premissas!$B$13,IF(N3599&lt;Premissas!$B$9,Premissas!$B$14,IF(N3599&lt;Premissas!$B$10,Premissas!$B$15,IF(N3599&lt;Premissas!$B$11,Premissas!$B$16,IF(N3599&lt;Premissas!$B$12,Premissas!$B$17,Premissas!$B$18)))))</f>
        <v/>
      </c>
      <c r="Q3599" s="5">
        <f>IFERROR(P3599/Premissas!$B$4,0)</f>
        <v/>
      </c>
    </row>
    <row r="3600">
      <c r="A3600" s="2" t="n">
        <v>8</v>
      </c>
      <c r="B3600" s="2" t="n">
        <v>1974</v>
      </c>
      <c r="C3600" s="2" t="inlineStr">
        <is>
          <t>PUXADA RECEB</t>
        </is>
      </c>
      <c r="D3600" s="2" t="inlineStr">
        <is>
          <t>5595274</t>
        </is>
      </c>
      <c r="E3600" s="2" t="inlineStr">
        <is>
          <t>Edmilson Gabriel Do Nascimento Filho</t>
        </is>
      </c>
      <c r="F3600" s="2" t="n">
        <v>262</v>
      </c>
      <c r="G3600" s="2" t="n">
        <v>12.22</v>
      </c>
      <c r="H3600" s="2" t="n">
        <v>21</v>
      </c>
      <c r="I3600" s="2" t="n">
        <v>0</v>
      </c>
      <c r="J3600" s="2" t="inlineStr">
        <is>
          <t>GPA</t>
        </is>
      </c>
      <c r="K3600" s="2">
        <f>IF(I3600&lt;&gt;"",I3600,IFERROR(INDEX(Base!$I:$I,MATCH(1,(Base!$C:$C=C3600)*(Base!$I:$I&lt;&gt;""),0)),0))</f>
        <v/>
      </c>
      <c r="L3600" s="2">
        <f>IF(AND(I3600="",K3600&gt;0),"SIM","NÃO")</f>
        <v/>
      </c>
      <c r="M3600" s="2">
        <f>IF(ISNUMBER(SEARCH("SEPARA",UPPER(C3600))),"NÃO","SIM")</f>
        <v/>
      </c>
      <c r="N3600" s="2">
        <f>IFERROR(H3600/K3600,0)</f>
        <v/>
      </c>
      <c r="O3600" s="2">
        <f>IF(M3600="NÃO","EXCLUÍDO",IF(N3600&lt;Premissas!$B$8,"&lt; 1,00",IF(N3600&lt;Premissas!$B$9,"1,00 – 1,19",IF(N3600&lt;Premissas!$B$10,"1,20 – 1,39",IF(N3600&lt;Premissas!$B$11,"1,40 – 1,59",IF(N3600&lt;Premissas!$B$12,"1,60 – 1,99","≥ 2,00"))))))</f>
        <v/>
      </c>
      <c r="P3600" s="5">
        <f>IF(OR(M3600="NÃO",N3600&lt;Premissas!$B$8),Premissas!$B$13,IF(N3600&lt;Premissas!$B$9,Premissas!$B$14,IF(N3600&lt;Premissas!$B$10,Premissas!$B$15,IF(N3600&lt;Premissas!$B$11,Premissas!$B$16,IF(N3600&lt;Premissas!$B$12,Premissas!$B$17,Premissas!$B$18)))))</f>
        <v/>
      </c>
      <c r="Q3600" s="5">
        <f>IFERROR(P3600/Premissas!$B$4,0)</f>
        <v/>
      </c>
    </row>
    <row r="3601">
      <c r="A3601" s="2" t="n">
        <v>8</v>
      </c>
      <c r="B3601" s="2" t="n">
        <v>1974</v>
      </c>
      <c r="C3601" s="2" t="inlineStr">
        <is>
          <t>SEPARACAO</t>
        </is>
      </c>
      <c r="D3601" s="2" t="inlineStr">
        <is>
          <t>5595274</t>
        </is>
      </c>
      <c r="E3601" s="2" t="inlineStr">
        <is>
          <t>Edmilson Gabriel Do Nascimento Filho</t>
        </is>
      </c>
      <c r="F3601" s="2" t="n">
        <v>6427</v>
      </c>
      <c r="G3601" s="2" t="n">
        <v>43.55</v>
      </c>
      <c r="H3601" s="2" t="n">
        <v>148</v>
      </c>
      <c r="I3601" s="2" t="n">
        <v>110</v>
      </c>
      <c r="J3601" s="2" t="inlineStr">
        <is>
          <t>GPA</t>
        </is>
      </c>
      <c r="K3601" s="2">
        <f>IF(I3601&lt;&gt;"",I3601,IFERROR(INDEX(Base!$I:$I,MATCH(1,(Base!$C:$C=C3601)*(Base!$I:$I&lt;&gt;""),0)),0))</f>
        <v/>
      </c>
      <c r="L3601" s="2">
        <f>IF(AND(I3601="",K3601&gt;0),"SIM","NÃO")</f>
        <v/>
      </c>
      <c r="M3601" s="2">
        <f>IF(ISNUMBER(SEARCH("SEPARA",UPPER(C3601))),"NÃO","SIM")</f>
        <v/>
      </c>
      <c r="N3601" s="2">
        <f>IFERROR(H3601/K3601,0)</f>
        <v/>
      </c>
      <c r="O3601" s="2">
        <f>IF(M3601="NÃO","EXCLUÍDO",IF(N3601&lt;Premissas!$B$8,"&lt; 1,00",IF(N3601&lt;Premissas!$B$9,"1,00 – 1,19",IF(N3601&lt;Premissas!$B$10,"1,20 – 1,39",IF(N3601&lt;Premissas!$B$11,"1,40 – 1,59",IF(N3601&lt;Premissas!$B$12,"1,60 – 1,99","≥ 2,00"))))))</f>
        <v/>
      </c>
      <c r="P3601" s="5">
        <f>IF(OR(M3601="NÃO",N3601&lt;Premissas!$B$8),Premissas!$B$13,IF(N3601&lt;Premissas!$B$9,Premissas!$B$14,IF(N3601&lt;Premissas!$B$10,Premissas!$B$15,IF(N3601&lt;Premissas!$B$11,Premissas!$B$16,IF(N3601&lt;Premissas!$B$12,Premissas!$B$17,Premissas!$B$18)))))</f>
        <v/>
      </c>
      <c r="Q3601" s="5">
        <f>IFERROR(P3601/Premissas!$B$4,0)</f>
        <v/>
      </c>
    </row>
    <row r="3602">
      <c r="A3602" s="2" t="n">
        <v>8</v>
      </c>
      <c r="B3602" s="2" t="n">
        <v>1974</v>
      </c>
      <c r="C3602" s="2" t="inlineStr">
        <is>
          <t>CARREGAMENTO</t>
        </is>
      </c>
      <c r="D3602" s="2" t="inlineStr">
        <is>
          <t>5635683</t>
        </is>
      </c>
      <c r="E3602" s="2" t="inlineStr">
        <is>
          <t>Riquelme Alves Araujo</t>
        </is>
      </c>
      <c r="F3602" s="2" t="n">
        <v>134</v>
      </c>
      <c r="G3602" s="2" t="n">
        <v>2.33</v>
      </c>
      <c r="H3602" s="2" t="n">
        <v>58</v>
      </c>
      <c r="I3602" s="2" t="n">
        <v>0</v>
      </c>
      <c r="J3602" s="2" t="inlineStr">
        <is>
          <t>GPA</t>
        </is>
      </c>
      <c r="K3602" s="2">
        <f>IF(I3602&lt;&gt;"",I3602,IFERROR(INDEX(Base!$I:$I,MATCH(1,(Base!$C:$C=C3602)*(Base!$I:$I&lt;&gt;""),0)),0))</f>
        <v/>
      </c>
      <c r="L3602" s="2">
        <f>IF(AND(I3602="",K3602&gt;0),"SIM","NÃO")</f>
        <v/>
      </c>
      <c r="M3602" s="2">
        <f>IF(ISNUMBER(SEARCH("SEPARA",UPPER(C3602))),"NÃO","SIM")</f>
        <v/>
      </c>
      <c r="N3602" s="2">
        <f>IFERROR(H3602/K3602,0)</f>
        <v/>
      </c>
      <c r="O3602" s="2">
        <f>IF(M3602="NÃO","EXCLUÍDO",IF(N3602&lt;Premissas!$B$8,"&lt; 1,00",IF(N3602&lt;Premissas!$B$9,"1,00 – 1,19",IF(N3602&lt;Premissas!$B$10,"1,20 – 1,39",IF(N3602&lt;Premissas!$B$11,"1,40 – 1,59",IF(N3602&lt;Premissas!$B$12,"1,60 – 1,99","≥ 2,00"))))))</f>
        <v/>
      </c>
      <c r="P3602" s="5">
        <f>IF(OR(M3602="NÃO",N3602&lt;Premissas!$B$8),Premissas!$B$13,IF(N3602&lt;Premissas!$B$9,Premissas!$B$14,IF(N3602&lt;Premissas!$B$10,Premissas!$B$15,IF(N3602&lt;Premissas!$B$11,Premissas!$B$16,IF(N3602&lt;Premissas!$B$12,Premissas!$B$17,Premissas!$B$18)))))</f>
        <v/>
      </c>
      <c r="Q3602" s="5">
        <f>IFERROR(P3602/Premissas!$B$4,0)</f>
        <v/>
      </c>
    </row>
    <row r="3603">
      <c r="A3603" s="2" t="n">
        <v>8</v>
      </c>
      <c r="B3603" s="2" t="n">
        <v>1974</v>
      </c>
      <c r="C3603" s="2" t="inlineStr">
        <is>
          <t>PUXADA RECEB</t>
        </is>
      </c>
      <c r="D3603" s="2" t="inlineStr">
        <is>
          <t>5635683</t>
        </is>
      </c>
      <c r="E3603" s="2" t="inlineStr">
        <is>
          <t>Riquelme Alves Araujo</t>
        </is>
      </c>
      <c r="F3603" s="2" t="n">
        <v>234</v>
      </c>
      <c r="G3603" s="2" t="n">
        <v>4.85</v>
      </c>
      <c r="H3603" s="2" t="n">
        <v>48</v>
      </c>
      <c r="I3603" s="2" t="n">
        <v>0</v>
      </c>
      <c r="J3603" s="2" t="inlineStr">
        <is>
          <t>GPA</t>
        </is>
      </c>
      <c r="K3603" s="2">
        <f>IF(I3603&lt;&gt;"",I3603,IFERROR(INDEX(Base!$I:$I,MATCH(1,(Base!$C:$C=C3603)*(Base!$I:$I&lt;&gt;""),0)),0))</f>
        <v/>
      </c>
      <c r="L3603" s="2">
        <f>IF(AND(I3603="",K3603&gt;0),"SIM","NÃO")</f>
        <v/>
      </c>
      <c r="M3603" s="2">
        <f>IF(ISNUMBER(SEARCH("SEPARA",UPPER(C3603))),"NÃO","SIM")</f>
        <v/>
      </c>
      <c r="N3603" s="2">
        <f>IFERROR(H3603/K3603,0)</f>
        <v/>
      </c>
      <c r="O3603" s="2">
        <f>IF(M3603="NÃO","EXCLUÍDO",IF(N3603&lt;Premissas!$B$8,"&lt; 1,00",IF(N3603&lt;Premissas!$B$9,"1,00 – 1,19",IF(N3603&lt;Premissas!$B$10,"1,20 – 1,39",IF(N3603&lt;Premissas!$B$11,"1,40 – 1,59",IF(N3603&lt;Premissas!$B$12,"1,60 – 1,99","≥ 2,00"))))))</f>
        <v/>
      </c>
      <c r="P3603" s="5">
        <f>IF(OR(M3603="NÃO",N3603&lt;Premissas!$B$8),Premissas!$B$13,IF(N3603&lt;Premissas!$B$9,Premissas!$B$14,IF(N3603&lt;Premissas!$B$10,Premissas!$B$15,IF(N3603&lt;Premissas!$B$11,Premissas!$B$16,IF(N3603&lt;Premissas!$B$12,Premissas!$B$17,Premissas!$B$18)))))</f>
        <v/>
      </c>
      <c r="Q3603" s="5">
        <f>IFERROR(P3603/Premissas!$B$4,0)</f>
        <v/>
      </c>
    </row>
    <row r="3604">
      <c r="A3604" s="2" t="n">
        <v>8</v>
      </c>
      <c r="B3604" s="2" t="n">
        <v>1974</v>
      </c>
      <c r="C3604" s="2" t="inlineStr">
        <is>
          <t>SEPARACAO</t>
        </is>
      </c>
      <c r="D3604" s="2" t="inlineStr">
        <is>
          <t>5635683</t>
        </is>
      </c>
      <c r="E3604" s="2" t="inlineStr">
        <is>
          <t>Riquelme Alves Araujo</t>
        </is>
      </c>
      <c r="F3604" s="2" t="n">
        <v>6416</v>
      </c>
      <c r="G3604" s="2" t="n">
        <v>30.24</v>
      </c>
      <c r="H3604" s="2" t="n">
        <v>212</v>
      </c>
      <c r="I3604" s="2" t="n">
        <v>110</v>
      </c>
      <c r="J3604" s="2" t="inlineStr">
        <is>
          <t>GPA</t>
        </is>
      </c>
      <c r="K3604" s="2">
        <f>IF(I3604&lt;&gt;"",I3604,IFERROR(INDEX(Base!$I:$I,MATCH(1,(Base!$C:$C=C3604)*(Base!$I:$I&lt;&gt;""),0)),0))</f>
        <v/>
      </c>
      <c r="L3604" s="2">
        <f>IF(AND(I3604="",K3604&gt;0),"SIM","NÃO")</f>
        <v/>
      </c>
      <c r="M3604" s="2">
        <f>IF(ISNUMBER(SEARCH("SEPARA",UPPER(C3604))),"NÃO","SIM")</f>
        <v/>
      </c>
      <c r="N3604" s="2">
        <f>IFERROR(H3604/K3604,0)</f>
        <v/>
      </c>
      <c r="O3604" s="2">
        <f>IF(M3604="NÃO","EXCLUÍDO",IF(N3604&lt;Premissas!$B$8,"&lt; 1,00",IF(N3604&lt;Premissas!$B$9,"1,00 – 1,19",IF(N3604&lt;Premissas!$B$10,"1,20 – 1,39",IF(N3604&lt;Premissas!$B$11,"1,40 – 1,59",IF(N3604&lt;Premissas!$B$12,"1,60 – 1,99","≥ 2,00"))))))</f>
        <v/>
      </c>
      <c r="P3604" s="5">
        <f>IF(OR(M3604="NÃO",N3604&lt;Premissas!$B$8),Premissas!$B$13,IF(N3604&lt;Premissas!$B$9,Premissas!$B$14,IF(N3604&lt;Premissas!$B$10,Premissas!$B$15,IF(N3604&lt;Premissas!$B$11,Premissas!$B$16,IF(N3604&lt;Premissas!$B$12,Premissas!$B$17,Premissas!$B$18)))))</f>
        <v/>
      </c>
      <c r="Q3604" s="5">
        <f>IFERROR(P3604/Premissas!$B$4,0)</f>
        <v/>
      </c>
    </row>
    <row r="3605">
      <c r="A3605" s="2" t="n">
        <v>8</v>
      </c>
      <c r="B3605" s="2" t="n">
        <v>1974</v>
      </c>
      <c r="C3605" s="2" t="inlineStr">
        <is>
          <t>CARREGAMENTO</t>
        </is>
      </c>
      <c r="D3605" s="2" t="inlineStr">
        <is>
          <t>5688779</t>
        </is>
      </c>
      <c r="E3605" s="2" t="inlineStr">
        <is>
          <t>Emanuel Ferreira De Vasconcelos</t>
        </is>
      </c>
      <c r="F3605" s="2" t="n">
        <v>296</v>
      </c>
      <c r="G3605" s="2" t="n">
        <v>7.2</v>
      </c>
      <c r="H3605" s="2" t="n">
        <v>41</v>
      </c>
      <c r="I3605" s="2" t="n">
        <v>0</v>
      </c>
      <c r="J3605" s="2" t="inlineStr">
        <is>
          <t>GPA</t>
        </is>
      </c>
      <c r="K3605" s="2">
        <f>IF(I3605&lt;&gt;"",I3605,IFERROR(INDEX(Base!$I:$I,MATCH(1,(Base!$C:$C=C3605)*(Base!$I:$I&lt;&gt;""),0)),0))</f>
        <v/>
      </c>
      <c r="L3605" s="2">
        <f>IF(AND(I3605="",K3605&gt;0),"SIM","NÃO")</f>
        <v/>
      </c>
      <c r="M3605" s="2">
        <f>IF(ISNUMBER(SEARCH("SEPARA",UPPER(C3605))),"NÃO","SIM")</f>
        <v/>
      </c>
      <c r="N3605" s="2">
        <f>IFERROR(H3605/K3605,0)</f>
        <v/>
      </c>
      <c r="O3605" s="2">
        <f>IF(M3605="NÃO","EXCLUÍDO",IF(N3605&lt;Premissas!$B$8,"&lt; 1,00",IF(N3605&lt;Premissas!$B$9,"1,00 – 1,19",IF(N3605&lt;Premissas!$B$10,"1,20 – 1,39",IF(N3605&lt;Premissas!$B$11,"1,40 – 1,59",IF(N3605&lt;Premissas!$B$12,"1,60 – 1,99","≥ 2,00"))))))</f>
        <v/>
      </c>
      <c r="P3605" s="5">
        <f>IF(OR(M3605="NÃO",N3605&lt;Premissas!$B$8),Premissas!$B$13,IF(N3605&lt;Premissas!$B$9,Premissas!$B$14,IF(N3605&lt;Premissas!$B$10,Premissas!$B$15,IF(N3605&lt;Premissas!$B$11,Premissas!$B$16,IF(N3605&lt;Premissas!$B$12,Premissas!$B$17,Premissas!$B$18)))))</f>
        <v/>
      </c>
      <c r="Q3605" s="5">
        <f>IFERROR(P3605/Premissas!$B$4,0)</f>
        <v/>
      </c>
    </row>
    <row r="3606">
      <c r="A3606" s="2" t="n">
        <v>8</v>
      </c>
      <c r="B3606" s="2" t="n">
        <v>1974</v>
      </c>
      <c r="C3606" s="2" t="inlineStr">
        <is>
          <t>PUXADA RECEB</t>
        </is>
      </c>
      <c r="D3606" s="2" t="inlineStr">
        <is>
          <t>5688779</t>
        </is>
      </c>
      <c r="E3606" s="2" t="inlineStr">
        <is>
          <t>Emanuel Ferreira De Vasconcelos</t>
        </is>
      </c>
      <c r="F3606" s="2" t="n">
        <v>7</v>
      </c>
      <c r="G3606" s="2" t="n">
        <v>0.45</v>
      </c>
      <c r="H3606" s="2" t="n">
        <v>16</v>
      </c>
      <c r="I3606" s="2" t="n">
        <v>0</v>
      </c>
      <c r="J3606" s="2" t="inlineStr">
        <is>
          <t>GPA</t>
        </is>
      </c>
      <c r="K3606" s="2">
        <f>IF(I3606&lt;&gt;"",I3606,IFERROR(INDEX(Base!$I:$I,MATCH(1,(Base!$C:$C=C3606)*(Base!$I:$I&lt;&gt;""),0)),0))</f>
        <v/>
      </c>
      <c r="L3606" s="2">
        <f>IF(AND(I3606="",K3606&gt;0),"SIM","NÃO")</f>
        <v/>
      </c>
      <c r="M3606" s="2">
        <f>IF(ISNUMBER(SEARCH("SEPARA",UPPER(C3606))),"NÃO","SIM")</f>
        <v/>
      </c>
      <c r="N3606" s="2">
        <f>IFERROR(H3606/K3606,0)</f>
        <v/>
      </c>
      <c r="O3606" s="2">
        <f>IF(M3606="NÃO","EXCLUÍDO",IF(N3606&lt;Premissas!$B$8,"&lt; 1,00",IF(N3606&lt;Premissas!$B$9,"1,00 – 1,19",IF(N3606&lt;Premissas!$B$10,"1,20 – 1,39",IF(N3606&lt;Premissas!$B$11,"1,40 – 1,59",IF(N3606&lt;Premissas!$B$12,"1,60 – 1,99","≥ 2,00"))))))</f>
        <v/>
      </c>
      <c r="P3606" s="5">
        <f>IF(OR(M3606="NÃO",N3606&lt;Premissas!$B$8),Premissas!$B$13,IF(N3606&lt;Premissas!$B$9,Premissas!$B$14,IF(N3606&lt;Premissas!$B$10,Premissas!$B$15,IF(N3606&lt;Premissas!$B$11,Premissas!$B$16,IF(N3606&lt;Premissas!$B$12,Premissas!$B$17,Premissas!$B$18)))))</f>
        <v/>
      </c>
      <c r="Q3606" s="5">
        <f>IFERROR(P3606/Premissas!$B$4,0)</f>
        <v/>
      </c>
    </row>
    <row r="3607">
      <c r="A3607" s="2" t="n">
        <v>8</v>
      </c>
      <c r="B3607" s="2" t="n">
        <v>1974</v>
      </c>
      <c r="C3607" s="2" t="inlineStr">
        <is>
          <t>SEPARACAO</t>
        </is>
      </c>
      <c r="D3607" s="2" t="inlineStr">
        <is>
          <t>5688779</t>
        </is>
      </c>
      <c r="E3607" s="2" t="inlineStr">
        <is>
          <t>Emanuel Ferreira De Vasconcelos</t>
        </is>
      </c>
      <c r="F3607" s="2" t="n">
        <v>560</v>
      </c>
      <c r="G3607" s="2" t="n">
        <v>4.86</v>
      </c>
      <c r="H3607" s="2" t="n">
        <v>115</v>
      </c>
      <c r="I3607" s="2" t="n">
        <v>110</v>
      </c>
      <c r="J3607" s="2" t="inlineStr">
        <is>
          <t>GPA</t>
        </is>
      </c>
      <c r="K3607" s="2">
        <f>IF(I3607&lt;&gt;"",I3607,IFERROR(INDEX(Base!$I:$I,MATCH(1,(Base!$C:$C=C3607)*(Base!$I:$I&lt;&gt;""),0)),0))</f>
        <v/>
      </c>
      <c r="L3607" s="2">
        <f>IF(AND(I3607="",K3607&gt;0),"SIM","NÃO")</f>
        <v/>
      </c>
      <c r="M3607" s="2">
        <f>IF(ISNUMBER(SEARCH("SEPARA",UPPER(C3607))),"NÃO","SIM")</f>
        <v/>
      </c>
      <c r="N3607" s="2">
        <f>IFERROR(H3607/K3607,0)</f>
        <v/>
      </c>
      <c r="O3607" s="2">
        <f>IF(M3607="NÃO","EXCLUÍDO",IF(N3607&lt;Premissas!$B$8,"&lt; 1,00",IF(N3607&lt;Premissas!$B$9,"1,00 – 1,19",IF(N3607&lt;Premissas!$B$10,"1,20 – 1,39",IF(N3607&lt;Premissas!$B$11,"1,40 – 1,59",IF(N3607&lt;Premissas!$B$12,"1,60 – 1,99","≥ 2,00"))))))</f>
        <v/>
      </c>
      <c r="P3607" s="5">
        <f>IF(OR(M3607="NÃO",N3607&lt;Premissas!$B$8),Premissas!$B$13,IF(N3607&lt;Premissas!$B$9,Premissas!$B$14,IF(N3607&lt;Premissas!$B$10,Premissas!$B$15,IF(N3607&lt;Premissas!$B$11,Premissas!$B$16,IF(N3607&lt;Premissas!$B$12,Premissas!$B$17,Premissas!$B$18)))))</f>
        <v/>
      </c>
      <c r="Q3607" s="5">
        <f>IFERROR(P3607/Premissas!$B$4,0)</f>
        <v/>
      </c>
    </row>
    <row r="3608">
      <c r="A3608" s="2" t="n">
        <v>8</v>
      </c>
      <c r="B3608" s="2" t="n">
        <v>1974</v>
      </c>
      <c r="C3608" s="2" t="inlineStr">
        <is>
          <t>SEPARACAO</t>
        </is>
      </c>
      <c r="D3608" s="2" t="inlineStr">
        <is>
          <t>5709911</t>
        </is>
      </c>
      <c r="E3608" s="2" t="inlineStr">
        <is>
          <t>Joao Victor Mendes Da Silva</t>
        </is>
      </c>
      <c r="F3608" s="2" t="n">
        <v>11836</v>
      </c>
      <c r="G3608" s="2" t="n">
        <v>90.3</v>
      </c>
      <c r="H3608" s="2" t="n">
        <v>131</v>
      </c>
      <c r="I3608" s="2" t="n">
        <v>110</v>
      </c>
      <c r="J3608" s="2" t="inlineStr">
        <is>
          <t>GPA</t>
        </is>
      </c>
      <c r="K3608" s="2">
        <f>IF(I3608&lt;&gt;"",I3608,IFERROR(INDEX(Base!$I:$I,MATCH(1,(Base!$C:$C=C3608)*(Base!$I:$I&lt;&gt;""),0)),0))</f>
        <v/>
      </c>
      <c r="L3608" s="2">
        <f>IF(AND(I3608="",K3608&gt;0),"SIM","NÃO")</f>
        <v/>
      </c>
      <c r="M3608" s="2">
        <f>IF(ISNUMBER(SEARCH("SEPARA",UPPER(C3608))),"NÃO","SIM")</f>
        <v/>
      </c>
      <c r="N3608" s="2">
        <f>IFERROR(H3608/K3608,0)</f>
        <v/>
      </c>
      <c r="O3608" s="2">
        <f>IF(M3608="NÃO","EXCLUÍDO",IF(N3608&lt;Premissas!$B$8,"&lt; 1,00",IF(N3608&lt;Premissas!$B$9,"1,00 – 1,19",IF(N3608&lt;Premissas!$B$10,"1,20 – 1,39",IF(N3608&lt;Premissas!$B$11,"1,40 – 1,59",IF(N3608&lt;Premissas!$B$12,"1,60 – 1,99","≥ 2,00"))))))</f>
        <v/>
      </c>
      <c r="P3608" s="5">
        <f>IF(OR(M3608="NÃO",N3608&lt;Premissas!$B$8),Premissas!$B$13,IF(N3608&lt;Premissas!$B$9,Premissas!$B$14,IF(N3608&lt;Premissas!$B$10,Premissas!$B$15,IF(N3608&lt;Premissas!$B$11,Premissas!$B$16,IF(N3608&lt;Premissas!$B$12,Premissas!$B$17,Premissas!$B$18)))))</f>
        <v/>
      </c>
      <c r="Q3608" s="5">
        <f>IFERROR(P3608/Premissas!$B$4,0)</f>
        <v/>
      </c>
    </row>
    <row r="3609">
      <c r="A3609" s="2" t="n">
        <v>8</v>
      </c>
      <c r="B3609" s="2" t="n">
        <v>1974</v>
      </c>
      <c r="C3609" s="2" t="inlineStr">
        <is>
          <t>PUXADA RECEB</t>
        </is>
      </c>
      <c r="D3609" s="2" t="inlineStr">
        <is>
          <t>5748020</t>
        </is>
      </c>
      <c r="E3609" s="2" t="inlineStr">
        <is>
          <t>Vitembergue De Paula Costa</t>
        </is>
      </c>
      <c r="F3609" s="2" t="n">
        <v>367</v>
      </c>
      <c r="G3609" s="2" t="n">
        <v>13.45</v>
      </c>
      <c r="H3609" s="2" t="n">
        <v>27</v>
      </c>
      <c r="I3609" s="2" t="n">
        <v>0</v>
      </c>
      <c r="J3609" s="2" t="inlineStr">
        <is>
          <t>GPA</t>
        </is>
      </c>
      <c r="K3609" s="2">
        <f>IF(I3609&lt;&gt;"",I3609,IFERROR(INDEX(Base!$I:$I,MATCH(1,(Base!$C:$C=C3609)*(Base!$I:$I&lt;&gt;""),0)),0))</f>
        <v/>
      </c>
      <c r="L3609" s="2">
        <f>IF(AND(I3609="",K3609&gt;0),"SIM","NÃO")</f>
        <v/>
      </c>
      <c r="M3609" s="2">
        <f>IF(ISNUMBER(SEARCH("SEPARA",UPPER(C3609))),"NÃO","SIM")</f>
        <v/>
      </c>
      <c r="N3609" s="2">
        <f>IFERROR(H3609/K3609,0)</f>
        <v/>
      </c>
      <c r="O3609" s="2">
        <f>IF(M3609="NÃO","EXCLUÍDO",IF(N3609&lt;Premissas!$B$8,"&lt; 1,00",IF(N3609&lt;Premissas!$B$9,"1,00 – 1,19",IF(N3609&lt;Premissas!$B$10,"1,20 – 1,39",IF(N3609&lt;Premissas!$B$11,"1,40 – 1,59",IF(N3609&lt;Premissas!$B$12,"1,60 – 1,99","≥ 2,00"))))))</f>
        <v/>
      </c>
      <c r="P3609" s="5">
        <f>IF(OR(M3609="NÃO",N3609&lt;Premissas!$B$8),Premissas!$B$13,IF(N3609&lt;Premissas!$B$9,Premissas!$B$14,IF(N3609&lt;Premissas!$B$10,Premissas!$B$15,IF(N3609&lt;Premissas!$B$11,Premissas!$B$16,IF(N3609&lt;Premissas!$B$12,Premissas!$B$17,Premissas!$B$18)))))</f>
        <v/>
      </c>
      <c r="Q3609" s="5">
        <f>IFERROR(P3609/Premissas!$B$4,0)</f>
        <v/>
      </c>
    </row>
    <row r="3610">
      <c r="A3610" s="2" t="n">
        <v>8</v>
      </c>
      <c r="B3610" s="2" t="n">
        <v>1974</v>
      </c>
      <c r="C3610" s="2" t="inlineStr">
        <is>
          <t>PUXADA RECEB</t>
        </is>
      </c>
      <c r="D3610" s="2" t="inlineStr">
        <is>
          <t>5748194</t>
        </is>
      </c>
      <c r="E3610" s="2" t="inlineStr">
        <is>
          <t>Frederico Silva De Almeida</t>
        </is>
      </c>
      <c r="F3610" s="2" t="n">
        <v>17</v>
      </c>
      <c r="G3610" s="2" t="n">
        <v>0.55</v>
      </c>
      <c r="H3610" s="2" t="n">
        <v>31</v>
      </c>
      <c r="I3610" s="2" t="n">
        <v>0</v>
      </c>
      <c r="J3610" s="2" t="inlineStr">
        <is>
          <t>GPA</t>
        </is>
      </c>
      <c r="K3610" s="2">
        <f>IF(I3610&lt;&gt;"",I3610,IFERROR(INDEX(Base!$I:$I,MATCH(1,(Base!$C:$C=C3610)*(Base!$I:$I&lt;&gt;""),0)),0))</f>
        <v/>
      </c>
      <c r="L3610" s="2">
        <f>IF(AND(I3610="",K3610&gt;0),"SIM","NÃO")</f>
        <v/>
      </c>
      <c r="M3610" s="2">
        <f>IF(ISNUMBER(SEARCH("SEPARA",UPPER(C3610))),"NÃO","SIM")</f>
        <v/>
      </c>
      <c r="N3610" s="2">
        <f>IFERROR(H3610/K3610,0)</f>
        <v/>
      </c>
      <c r="O3610" s="2">
        <f>IF(M3610="NÃO","EXCLUÍDO",IF(N3610&lt;Premissas!$B$8,"&lt; 1,00",IF(N3610&lt;Premissas!$B$9,"1,00 – 1,19",IF(N3610&lt;Premissas!$B$10,"1,20 – 1,39",IF(N3610&lt;Premissas!$B$11,"1,40 – 1,59",IF(N3610&lt;Premissas!$B$12,"1,60 – 1,99","≥ 2,00"))))))</f>
        <v/>
      </c>
      <c r="P3610" s="5">
        <f>IF(OR(M3610="NÃO",N3610&lt;Premissas!$B$8),Premissas!$B$13,IF(N3610&lt;Premissas!$B$9,Premissas!$B$14,IF(N3610&lt;Premissas!$B$10,Premissas!$B$15,IF(N3610&lt;Premissas!$B$11,Premissas!$B$16,IF(N3610&lt;Premissas!$B$12,Premissas!$B$17,Premissas!$B$18)))))</f>
        <v/>
      </c>
      <c r="Q3610" s="5">
        <f>IFERROR(P3610/Premissas!$B$4,0)</f>
        <v/>
      </c>
    </row>
    <row r="3611">
      <c r="A3611" s="2" t="n">
        <v>8</v>
      </c>
      <c r="B3611" s="2" t="n">
        <v>1974</v>
      </c>
      <c r="C3611" s="2" t="inlineStr">
        <is>
          <t>SEPARACAO</t>
        </is>
      </c>
      <c r="D3611" s="2" t="inlineStr">
        <is>
          <t>5748194</t>
        </is>
      </c>
      <c r="E3611" s="2" t="inlineStr">
        <is>
          <t>Frederico Silva De Almeida</t>
        </is>
      </c>
      <c r="F3611" s="2" t="n">
        <v>7286</v>
      </c>
      <c r="G3611" s="2" t="n">
        <v>65.3</v>
      </c>
      <c r="H3611" s="2" t="n">
        <v>112</v>
      </c>
      <c r="I3611" s="2" t="n">
        <v>110</v>
      </c>
      <c r="J3611" s="2" t="inlineStr">
        <is>
          <t>GPA</t>
        </is>
      </c>
      <c r="K3611" s="2">
        <f>IF(I3611&lt;&gt;"",I3611,IFERROR(INDEX(Base!$I:$I,MATCH(1,(Base!$C:$C=C3611)*(Base!$I:$I&lt;&gt;""),0)),0))</f>
        <v/>
      </c>
      <c r="L3611" s="2">
        <f>IF(AND(I3611="",K3611&gt;0),"SIM","NÃO")</f>
        <v/>
      </c>
      <c r="M3611" s="2">
        <f>IF(ISNUMBER(SEARCH("SEPARA",UPPER(C3611))),"NÃO","SIM")</f>
        <v/>
      </c>
      <c r="N3611" s="2">
        <f>IFERROR(H3611/K3611,0)</f>
        <v/>
      </c>
      <c r="O3611" s="2">
        <f>IF(M3611="NÃO","EXCLUÍDO",IF(N3611&lt;Premissas!$B$8,"&lt; 1,00",IF(N3611&lt;Premissas!$B$9,"1,00 – 1,19",IF(N3611&lt;Premissas!$B$10,"1,20 – 1,39",IF(N3611&lt;Premissas!$B$11,"1,40 – 1,59",IF(N3611&lt;Premissas!$B$12,"1,60 – 1,99","≥ 2,00"))))))</f>
        <v/>
      </c>
      <c r="P3611" s="5">
        <f>IF(OR(M3611="NÃO",N3611&lt;Premissas!$B$8),Premissas!$B$13,IF(N3611&lt;Premissas!$B$9,Premissas!$B$14,IF(N3611&lt;Premissas!$B$10,Premissas!$B$15,IF(N3611&lt;Premissas!$B$11,Premissas!$B$16,IF(N3611&lt;Premissas!$B$12,Premissas!$B$17,Premissas!$B$18)))))</f>
        <v/>
      </c>
      <c r="Q3611" s="5">
        <f>IFERROR(P3611/Premissas!$B$4,0)</f>
        <v/>
      </c>
    </row>
    <row r="3612">
      <c r="A3612" s="2" t="n">
        <v>8</v>
      </c>
      <c r="B3612" s="2" t="n">
        <v>1974</v>
      </c>
      <c r="C3612" s="2" t="inlineStr">
        <is>
          <t>PUXADA RECEB</t>
        </is>
      </c>
      <c r="D3612" s="2" t="inlineStr">
        <is>
          <t>5749140</t>
        </is>
      </c>
      <c r="E3612" s="2" t="inlineStr">
        <is>
          <t>Keven Levi Lima Rodrigues</t>
        </is>
      </c>
      <c r="F3612" s="2" t="n">
        <v>202</v>
      </c>
      <c r="G3612" s="2" t="n">
        <v>4.09</v>
      </c>
      <c r="H3612" s="2" t="n">
        <v>49</v>
      </c>
      <c r="I3612" s="2" t="n">
        <v>0</v>
      </c>
      <c r="J3612" s="2" t="inlineStr">
        <is>
          <t>GPA</t>
        </is>
      </c>
      <c r="K3612" s="2">
        <f>IF(I3612&lt;&gt;"",I3612,IFERROR(INDEX(Base!$I:$I,MATCH(1,(Base!$C:$C=C3612)*(Base!$I:$I&lt;&gt;""),0)),0))</f>
        <v/>
      </c>
      <c r="L3612" s="2">
        <f>IF(AND(I3612="",K3612&gt;0),"SIM","NÃO")</f>
        <v/>
      </c>
      <c r="M3612" s="2">
        <f>IF(ISNUMBER(SEARCH("SEPARA",UPPER(C3612))),"NÃO","SIM")</f>
        <v/>
      </c>
      <c r="N3612" s="2">
        <f>IFERROR(H3612/K3612,0)</f>
        <v/>
      </c>
      <c r="O3612" s="2">
        <f>IF(M3612="NÃO","EXCLUÍDO",IF(N3612&lt;Premissas!$B$8,"&lt; 1,00",IF(N3612&lt;Premissas!$B$9,"1,00 – 1,19",IF(N3612&lt;Premissas!$B$10,"1,20 – 1,39",IF(N3612&lt;Premissas!$B$11,"1,40 – 1,59",IF(N3612&lt;Premissas!$B$12,"1,60 – 1,99","≥ 2,00"))))))</f>
        <v/>
      </c>
      <c r="P3612" s="5">
        <f>IF(OR(M3612="NÃO",N3612&lt;Premissas!$B$8),Premissas!$B$13,IF(N3612&lt;Premissas!$B$9,Premissas!$B$14,IF(N3612&lt;Premissas!$B$10,Premissas!$B$15,IF(N3612&lt;Premissas!$B$11,Premissas!$B$16,IF(N3612&lt;Premissas!$B$12,Premissas!$B$17,Premissas!$B$18)))))</f>
        <v/>
      </c>
      <c r="Q3612" s="5">
        <f>IFERROR(P3612/Premissas!$B$4,0)</f>
        <v/>
      </c>
    </row>
    <row r="3613">
      <c r="A3613" s="2" t="n">
        <v>8</v>
      </c>
      <c r="B3613" s="2" t="n">
        <v>1974</v>
      </c>
      <c r="C3613" s="2" t="inlineStr">
        <is>
          <t>RECEBIMENTO</t>
        </is>
      </c>
      <c r="D3613" s="2" t="inlineStr">
        <is>
          <t>5749140</t>
        </is>
      </c>
      <c r="E3613" s="2" t="inlineStr">
        <is>
          <t>Keven Levi Lima Rodrigues</t>
        </is>
      </c>
      <c r="F3613" s="2" t="n">
        <v>12</v>
      </c>
      <c r="G3613" s="2" t="n">
        <v>1.11</v>
      </c>
      <c r="H3613" s="2" t="n">
        <v>11</v>
      </c>
      <c r="I3613" s="2" t="n">
        <v>41</v>
      </c>
      <c r="J3613" s="2" t="inlineStr">
        <is>
          <t>GPA</t>
        </is>
      </c>
      <c r="K3613" s="2">
        <f>IF(I3613&lt;&gt;"",I3613,IFERROR(INDEX(Base!$I:$I,MATCH(1,(Base!$C:$C=C3613)*(Base!$I:$I&lt;&gt;""),0)),0))</f>
        <v/>
      </c>
      <c r="L3613" s="2">
        <f>IF(AND(I3613="",K3613&gt;0),"SIM","NÃO")</f>
        <v/>
      </c>
      <c r="M3613" s="2">
        <f>IF(ISNUMBER(SEARCH("SEPARA",UPPER(C3613))),"NÃO","SIM")</f>
        <v/>
      </c>
      <c r="N3613" s="2">
        <f>IFERROR(H3613/K3613,0)</f>
        <v/>
      </c>
      <c r="O3613" s="2">
        <f>IF(M3613="NÃO","EXCLUÍDO",IF(N3613&lt;Premissas!$B$8,"&lt; 1,00",IF(N3613&lt;Premissas!$B$9,"1,00 – 1,19",IF(N3613&lt;Premissas!$B$10,"1,20 – 1,39",IF(N3613&lt;Premissas!$B$11,"1,40 – 1,59",IF(N3613&lt;Premissas!$B$12,"1,60 – 1,99","≥ 2,00"))))))</f>
        <v/>
      </c>
      <c r="P3613" s="5">
        <f>IF(OR(M3613="NÃO",N3613&lt;Premissas!$B$8),Premissas!$B$13,IF(N3613&lt;Premissas!$B$9,Premissas!$B$14,IF(N3613&lt;Premissas!$B$10,Premissas!$B$15,IF(N3613&lt;Premissas!$B$11,Premissas!$B$16,IF(N3613&lt;Premissas!$B$12,Premissas!$B$17,Premissas!$B$18)))))</f>
        <v/>
      </c>
      <c r="Q3613" s="5">
        <f>IFERROR(P3613/Premissas!$B$4,0)</f>
        <v/>
      </c>
    </row>
    <row r="3614">
      <c r="A3614" s="2" t="n">
        <v>8</v>
      </c>
      <c r="B3614" s="2" t="n">
        <v>1974</v>
      </c>
      <c r="C3614" s="2" t="inlineStr">
        <is>
          <t>SEPARACAO</t>
        </is>
      </c>
      <c r="D3614" s="2" t="inlineStr">
        <is>
          <t>5749140</t>
        </is>
      </c>
      <c r="E3614" s="2" t="inlineStr">
        <is>
          <t>Keven Levi Lima Rodrigues</t>
        </is>
      </c>
      <c r="F3614" s="2" t="n">
        <v>6393</v>
      </c>
      <c r="G3614" s="2" t="n">
        <v>43.11</v>
      </c>
      <c r="H3614" s="2" t="n">
        <v>148</v>
      </c>
      <c r="I3614" s="2" t="n">
        <v>110</v>
      </c>
      <c r="J3614" s="2" t="inlineStr">
        <is>
          <t>GPA</t>
        </is>
      </c>
      <c r="K3614" s="2">
        <f>IF(I3614&lt;&gt;"",I3614,IFERROR(INDEX(Base!$I:$I,MATCH(1,(Base!$C:$C=C3614)*(Base!$I:$I&lt;&gt;""),0)),0))</f>
        <v/>
      </c>
      <c r="L3614" s="2">
        <f>IF(AND(I3614="",K3614&gt;0),"SIM","NÃO")</f>
        <v/>
      </c>
      <c r="M3614" s="2">
        <f>IF(ISNUMBER(SEARCH("SEPARA",UPPER(C3614))),"NÃO","SIM")</f>
        <v/>
      </c>
      <c r="N3614" s="2">
        <f>IFERROR(H3614/K3614,0)</f>
        <v/>
      </c>
      <c r="O3614" s="2">
        <f>IF(M3614="NÃO","EXCLUÍDO",IF(N3614&lt;Premissas!$B$8,"&lt; 1,00",IF(N3614&lt;Premissas!$B$9,"1,00 – 1,19",IF(N3614&lt;Premissas!$B$10,"1,20 – 1,39",IF(N3614&lt;Premissas!$B$11,"1,40 – 1,59",IF(N3614&lt;Premissas!$B$12,"1,60 – 1,99","≥ 2,00"))))))</f>
        <v/>
      </c>
      <c r="P3614" s="5">
        <f>IF(OR(M3614="NÃO",N3614&lt;Premissas!$B$8),Premissas!$B$13,IF(N3614&lt;Premissas!$B$9,Premissas!$B$14,IF(N3614&lt;Premissas!$B$10,Premissas!$B$15,IF(N3614&lt;Premissas!$B$11,Premissas!$B$16,IF(N3614&lt;Premissas!$B$12,Premissas!$B$17,Premissas!$B$18)))))</f>
        <v/>
      </c>
      <c r="Q3614" s="5">
        <f>IFERROR(P3614/Premissas!$B$4,0)</f>
        <v/>
      </c>
    </row>
    <row r="3615">
      <c r="A3615" s="2" t="n">
        <v>8</v>
      </c>
      <c r="B3615" s="2" t="n">
        <v>1974</v>
      </c>
      <c r="C3615" s="2" t="inlineStr">
        <is>
          <t>PUXADA RECEB</t>
        </is>
      </c>
      <c r="D3615" s="2" t="inlineStr">
        <is>
          <t>5952883</t>
        </is>
      </c>
      <c r="E3615" s="2" t="inlineStr">
        <is>
          <t>Lailson Crispim Flor Barroso</t>
        </is>
      </c>
      <c r="F3615" s="2" t="n">
        <v>414</v>
      </c>
      <c r="G3615" s="2" t="n">
        <v>11.75</v>
      </c>
      <c r="H3615" s="2" t="n">
        <v>35</v>
      </c>
      <c r="I3615" s="2" t="n">
        <v>0</v>
      </c>
      <c r="J3615" s="2" t="inlineStr">
        <is>
          <t>GPA</t>
        </is>
      </c>
      <c r="K3615" s="2">
        <f>IF(I3615&lt;&gt;"",I3615,IFERROR(INDEX(Base!$I:$I,MATCH(1,(Base!$C:$C=C3615)*(Base!$I:$I&lt;&gt;""),0)),0))</f>
        <v/>
      </c>
      <c r="L3615" s="2">
        <f>IF(AND(I3615="",K3615&gt;0),"SIM","NÃO")</f>
        <v/>
      </c>
      <c r="M3615" s="2">
        <f>IF(ISNUMBER(SEARCH("SEPARA",UPPER(C3615))),"NÃO","SIM")</f>
        <v/>
      </c>
      <c r="N3615" s="2">
        <f>IFERROR(H3615/K3615,0)</f>
        <v/>
      </c>
      <c r="O3615" s="2">
        <f>IF(M3615="NÃO","EXCLUÍDO",IF(N3615&lt;Premissas!$B$8,"&lt; 1,00",IF(N3615&lt;Premissas!$B$9,"1,00 – 1,19",IF(N3615&lt;Premissas!$B$10,"1,20 – 1,39",IF(N3615&lt;Premissas!$B$11,"1,40 – 1,59",IF(N3615&lt;Premissas!$B$12,"1,60 – 1,99","≥ 2,00"))))))</f>
        <v/>
      </c>
      <c r="P3615" s="5">
        <f>IF(OR(M3615="NÃO",N3615&lt;Premissas!$B$8),Premissas!$B$13,IF(N3615&lt;Premissas!$B$9,Premissas!$B$14,IF(N3615&lt;Premissas!$B$10,Premissas!$B$15,IF(N3615&lt;Premissas!$B$11,Premissas!$B$16,IF(N3615&lt;Premissas!$B$12,Premissas!$B$17,Premissas!$B$18)))))</f>
        <v/>
      </c>
      <c r="Q3615" s="5">
        <f>IFERROR(P3615/Premissas!$B$4,0)</f>
        <v/>
      </c>
    </row>
    <row r="3616">
      <c r="A3616" s="2" t="n">
        <v>8</v>
      </c>
      <c r="B3616" s="2" t="n">
        <v>1974</v>
      </c>
      <c r="C3616" s="2" t="inlineStr">
        <is>
          <t>SEPARACAO</t>
        </is>
      </c>
      <c r="D3616" s="2" t="inlineStr">
        <is>
          <t>5952883</t>
        </is>
      </c>
      <c r="E3616" s="2" t="inlineStr">
        <is>
          <t>Lailson Crispim Flor Barroso</t>
        </is>
      </c>
      <c r="F3616" s="2" t="n">
        <v>7108</v>
      </c>
      <c r="G3616" s="2" t="n">
        <v>33.15</v>
      </c>
      <c r="H3616" s="2" t="n">
        <v>214</v>
      </c>
      <c r="I3616" s="2" t="n">
        <v>110</v>
      </c>
      <c r="J3616" s="2" t="inlineStr">
        <is>
          <t>GPA</t>
        </is>
      </c>
      <c r="K3616" s="2">
        <f>IF(I3616&lt;&gt;"",I3616,IFERROR(INDEX(Base!$I:$I,MATCH(1,(Base!$C:$C=C3616)*(Base!$I:$I&lt;&gt;""),0)),0))</f>
        <v/>
      </c>
      <c r="L3616" s="2">
        <f>IF(AND(I3616="",K3616&gt;0),"SIM","NÃO")</f>
        <v/>
      </c>
      <c r="M3616" s="2">
        <f>IF(ISNUMBER(SEARCH("SEPARA",UPPER(C3616))),"NÃO","SIM")</f>
        <v/>
      </c>
      <c r="N3616" s="2">
        <f>IFERROR(H3616/K3616,0)</f>
        <v/>
      </c>
      <c r="O3616" s="2">
        <f>IF(M3616="NÃO","EXCLUÍDO",IF(N3616&lt;Premissas!$B$8,"&lt; 1,00",IF(N3616&lt;Premissas!$B$9,"1,00 – 1,19",IF(N3616&lt;Premissas!$B$10,"1,20 – 1,39",IF(N3616&lt;Premissas!$B$11,"1,40 – 1,59",IF(N3616&lt;Premissas!$B$12,"1,60 – 1,99","≥ 2,00"))))))</f>
        <v/>
      </c>
      <c r="P3616" s="5">
        <f>IF(OR(M3616="NÃO",N3616&lt;Premissas!$B$8),Premissas!$B$13,IF(N3616&lt;Premissas!$B$9,Premissas!$B$14,IF(N3616&lt;Premissas!$B$10,Premissas!$B$15,IF(N3616&lt;Premissas!$B$11,Premissas!$B$16,IF(N3616&lt;Premissas!$B$12,Premissas!$B$17,Premissas!$B$18)))))</f>
        <v/>
      </c>
      <c r="Q3616" s="5">
        <f>IFERROR(P3616/Premissas!$B$4,0)</f>
        <v/>
      </c>
    </row>
    <row r="3617">
      <c r="A3617" s="2" t="n">
        <v>8</v>
      </c>
      <c r="B3617" s="2" t="n">
        <v>1979</v>
      </c>
      <c r="C3617" s="2" t="inlineStr">
        <is>
          <t>ATIVIDADE OP. EMP.</t>
        </is>
      </c>
      <c r="D3617" s="2" t="inlineStr">
        <is>
          <t>103569</t>
        </is>
      </c>
      <c r="E3617" s="2" t="inlineStr">
        <is>
          <t>Jose N Nilson Martins da Rocha</t>
        </is>
      </c>
      <c r="F3617" s="2" t="n">
        <v>31</v>
      </c>
      <c r="G3617" s="2" t="n">
        <v>0.98</v>
      </c>
      <c r="H3617" s="2" t="n">
        <v>32</v>
      </c>
      <c r="I3617" s="2" t="n">
        <v>18</v>
      </c>
      <c r="J3617" s="2" t="inlineStr">
        <is>
          <t>GPA</t>
        </is>
      </c>
      <c r="K3617" s="2">
        <f>IF(I3617&lt;&gt;"",I3617,IFERROR(INDEX(Base!$I:$I,MATCH(1,(Base!$C:$C=C3617)*(Base!$I:$I&lt;&gt;""),0)),0))</f>
        <v/>
      </c>
      <c r="L3617" s="2">
        <f>IF(AND(I3617="",K3617&gt;0),"SIM","NÃO")</f>
        <v/>
      </c>
      <c r="M3617" s="2">
        <f>IF(ISNUMBER(SEARCH("SEPARA",UPPER(C3617))),"NÃO","SIM")</f>
        <v/>
      </c>
      <c r="N3617" s="2">
        <f>IFERROR(H3617/K3617,0)</f>
        <v/>
      </c>
      <c r="O3617" s="2">
        <f>IF(M3617="NÃO","EXCLUÍDO",IF(N3617&lt;Premissas!$B$8,"&lt; 1,00",IF(N3617&lt;Premissas!$B$9,"1,00 – 1,19",IF(N3617&lt;Premissas!$B$10,"1,20 – 1,39",IF(N3617&lt;Premissas!$B$11,"1,40 – 1,59",IF(N3617&lt;Premissas!$B$12,"1,60 – 1,99","≥ 2,00"))))))</f>
        <v/>
      </c>
      <c r="P3617" s="5">
        <f>IF(OR(M3617="NÃO",N3617&lt;Premissas!$B$8),Premissas!$B$13,IF(N3617&lt;Premissas!$B$9,Premissas!$B$14,IF(N3617&lt;Premissas!$B$10,Premissas!$B$15,IF(N3617&lt;Premissas!$B$11,Premissas!$B$16,IF(N3617&lt;Premissas!$B$12,Premissas!$B$17,Premissas!$B$18)))))</f>
        <v/>
      </c>
      <c r="Q3617" s="5">
        <f>IFERROR(P3617/Premissas!$B$4,0)</f>
        <v/>
      </c>
    </row>
    <row r="3618">
      <c r="A3618" s="2" t="n">
        <v>8</v>
      </c>
      <c r="B3618" s="2" t="n">
        <v>1979</v>
      </c>
      <c r="C3618" s="2" t="inlineStr">
        <is>
          <t>SEPARACAO</t>
        </is>
      </c>
      <c r="D3618" s="2" t="inlineStr">
        <is>
          <t>103569</t>
        </is>
      </c>
      <c r="E3618" s="2" t="inlineStr">
        <is>
          <t>Jose N Nilson Martins da Rocha</t>
        </is>
      </c>
      <c r="F3618" s="2" t="n">
        <v>20423</v>
      </c>
      <c r="G3618" s="2" t="n">
        <v>111.39</v>
      </c>
      <c r="H3618" s="2" t="n">
        <v>183</v>
      </c>
      <c r="I3618" s="2" t="n">
        <v>110</v>
      </c>
      <c r="J3618" s="2" t="inlineStr">
        <is>
          <t>GPA</t>
        </is>
      </c>
      <c r="K3618" s="2">
        <f>IF(I3618&lt;&gt;"",I3618,IFERROR(INDEX(Base!$I:$I,MATCH(1,(Base!$C:$C=C3618)*(Base!$I:$I&lt;&gt;""),0)),0))</f>
        <v/>
      </c>
      <c r="L3618" s="2">
        <f>IF(AND(I3618="",K3618&gt;0),"SIM","NÃO")</f>
        <v/>
      </c>
      <c r="M3618" s="2">
        <f>IF(ISNUMBER(SEARCH("SEPARA",UPPER(C3618))),"NÃO","SIM")</f>
        <v/>
      </c>
      <c r="N3618" s="2">
        <f>IFERROR(H3618/K3618,0)</f>
        <v/>
      </c>
      <c r="O3618" s="2">
        <f>IF(M3618="NÃO","EXCLUÍDO",IF(N3618&lt;Premissas!$B$8,"&lt; 1,00",IF(N3618&lt;Premissas!$B$9,"1,00 – 1,19",IF(N3618&lt;Premissas!$B$10,"1,20 – 1,39",IF(N3618&lt;Premissas!$B$11,"1,40 – 1,59",IF(N3618&lt;Premissas!$B$12,"1,60 – 1,99","≥ 2,00"))))))</f>
        <v/>
      </c>
      <c r="P3618" s="5">
        <f>IF(OR(M3618="NÃO",N3618&lt;Premissas!$B$8),Premissas!$B$13,IF(N3618&lt;Premissas!$B$9,Premissas!$B$14,IF(N3618&lt;Premissas!$B$10,Premissas!$B$15,IF(N3618&lt;Premissas!$B$11,Premissas!$B$16,IF(N3618&lt;Premissas!$B$12,Premissas!$B$17,Premissas!$B$18)))))</f>
        <v/>
      </c>
      <c r="Q3618" s="5">
        <f>IFERROR(P3618/Premissas!$B$4,0)</f>
        <v/>
      </c>
    </row>
    <row r="3619">
      <c r="A3619" s="2" t="n">
        <v>8</v>
      </c>
      <c r="B3619" s="2" t="n">
        <v>1979</v>
      </c>
      <c r="C3619" s="2" t="inlineStr">
        <is>
          <t>ATIVIDADE OP. EMP.</t>
        </is>
      </c>
      <c r="D3619" s="2" t="inlineStr">
        <is>
          <t>302691</t>
        </is>
      </c>
      <c r="E3619" s="2" t="inlineStr">
        <is>
          <t>Evandro Soares Naves</t>
        </is>
      </c>
      <c r="F3619" s="2" t="n">
        <v>3304</v>
      </c>
      <c r="G3619" s="2" t="n">
        <v>142.32</v>
      </c>
      <c r="H3619" s="2" t="n">
        <v>23</v>
      </c>
      <c r="I3619" s="2" t="n">
        <v>18</v>
      </c>
      <c r="J3619" s="2" t="inlineStr">
        <is>
          <t>GPA</t>
        </is>
      </c>
      <c r="K3619" s="2">
        <f>IF(I3619&lt;&gt;"",I3619,IFERROR(INDEX(Base!$I:$I,MATCH(1,(Base!$C:$C=C3619)*(Base!$I:$I&lt;&gt;""),0)),0))</f>
        <v/>
      </c>
      <c r="L3619" s="2">
        <f>IF(AND(I3619="",K3619&gt;0),"SIM","NÃO")</f>
        <v/>
      </c>
      <c r="M3619" s="2">
        <f>IF(ISNUMBER(SEARCH("SEPARA",UPPER(C3619))),"NÃO","SIM")</f>
        <v/>
      </c>
      <c r="N3619" s="2">
        <f>IFERROR(H3619/K3619,0)</f>
        <v/>
      </c>
      <c r="O3619" s="2">
        <f>IF(M3619="NÃO","EXCLUÍDO",IF(N3619&lt;Premissas!$B$8,"&lt; 1,00",IF(N3619&lt;Premissas!$B$9,"1,00 – 1,19",IF(N3619&lt;Premissas!$B$10,"1,20 – 1,39",IF(N3619&lt;Premissas!$B$11,"1,40 – 1,59",IF(N3619&lt;Premissas!$B$12,"1,60 – 1,99","≥ 2,00"))))))</f>
        <v/>
      </c>
      <c r="P3619" s="5">
        <f>IF(OR(M3619="NÃO",N3619&lt;Premissas!$B$8),Premissas!$B$13,IF(N3619&lt;Premissas!$B$9,Premissas!$B$14,IF(N3619&lt;Premissas!$B$10,Premissas!$B$15,IF(N3619&lt;Premissas!$B$11,Premissas!$B$16,IF(N3619&lt;Premissas!$B$12,Premissas!$B$17,Premissas!$B$18)))))</f>
        <v/>
      </c>
      <c r="Q3619" s="5">
        <f>IFERROR(P3619/Premissas!$B$4,0)</f>
        <v/>
      </c>
    </row>
    <row r="3620">
      <c r="A3620" s="2" t="n">
        <v>8</v>
      </c>
      <c r="B3620" s="2" t="n">
        <v>1979</v>
      </c>
      <c r="C3620" s="2" t="inlineStr">
        <is>
          <t>SEPARACAO</t>
        </is>
      </c>
      <c r="D3620" s="2" t="inlineStr">
        <is>
          <t>302691</t>
        </is>
      </c>
      <c r="E3620" s="2" t="inlineStr">
        <is>
          <t>Evandro Soares Naves</t>
        </is>
      </c>
      <c r="F3620" s="2" t="n">
        <v>558</v>
      </c>
      <c r="G3620" s="2" t="n">
        <v>3.91</v>
      </c>
      <c r="H3620" s="2" t="n">
        <v>143</v>
      </c>
      <c r="I3620" s="2" t="n">
        <v>110</v>
      </c>
      <c r="J3620" s="2" t="inlineStr">
        <is>
          <t>GPA</t>
        </is>
      </c>
      <c r="K3620" s="2">
        <f>IF(I3620&lt;&gt;"",I3620,IFERROR(INDEX(Base!$I:$I,MATCH(1,(Base!$C:$C=C3620)*(Base!$I:$I&lt;&gt;""),0)),0))</f>
        <v/>
      </c>
      <c r="L3620" s="2">
        <f>IF(AND(I3620="",K3620&gt;0),"SIM","NÃO")</f>
        <v/>
      </c>
      <c r="M3620" s="2">
        <f>IF(ISNUMBER(SEARCH("SEPARA",UPPER(C3620))),"NÃO","SIM")</f>
        <v/>
      </c>
      <c r="N3620" s="2">
        <f>IFERROR(H3620/K3620,0)</f>
        <v/>
      </c>
      <c r="O3620" s="2">
        <f>IF(M3620="NÃO","EXCLUÍDO",IF(N3620&lt;Premissas!$B$8,"&lt; 1,00",IF(N3620&lt;Premissas!$B$9,"1,00 – 1,19",IF(N3620&lt;Premissas!$B$10,"1,20 – 1,39",IF(N3620&lt;Premissas!$B$11,"1,40 – 1,59",IF(N3620&lt;Premissas!$B$12,"1,60 – 1,99","≥ 2,00"))))))</f>
        <v/>
      </c>
      <c r="P3620" s="5">
        <f>IF(OR(M3620="NÃO",N3620&lt;Premissas!$B$8),Premissas!$B$13,IF(N3620&lt;Premissas!$B$9,Premissas!$B$14,IF(N3620&lt;Premissas!$B$10,Premissas!$B$15,IF(N3620&lt;Premissas!$B$11,Premissas!$B$16,IF(N3620&lt;Premissas!$B$12,Premissas!$B$17,Premissas!$B$18)))))</f>
        <v/>
      </c>
      <c r="Q3620" s="5">
        <f>IFERROR(P3620/Premissas!$B$4,0)</f>
        <v/>
      </c>
    </row>
    <row r="3621">
      <c r="A3621" s="2" t="n">
        <v>8</v>
      </c>
      <c r="B3621" s="2" t="n">
        <v>1979</v>
      </c>
      <c r="C3621" s="2" t="inlineStr">
        <is>
          <t>ATIVIDADE OP. EMP.</t>
        </is>
      </c>
      <c r="D3621" s="2" t="inlineStr">
        <is>
          <t>431493</t>
        </is>
      </c>
      <c r="E3621" s="2" t="inlineStr">
        <is>
          <t>LEONARDO BARBOSA DE MOURA</t>
        </is>
      </c>
      <c r="F3621" s="2" t="n">
        <v>1639</v>
      </c>
      <c r="G3621" s="2" t="n">
        <v>63.84</v>
      </c>
      <c r="H3621" s="2" t="n">
        <v>26</v>
      </c>
      <c r="I3621" s="2" t="n">
        <v>18</v>
      </c>
      <c r="J3621" s="2" t="inlineStr">
        <is>
          <t>GPA</t>
        </is>
      </c>
      <c r="K3621" s="2">
        <f>IF(I3621&lt;&gt;"",I3621,IFERROR(INDEX(Base!$I:$I,MATCH(1,(Base!$C:$C=C3621)*(Base!$I:$I&lt;&gt;""),0)),0))</f>
        <v/>
      </c>
      <c r="L3621" s="2">
        <f>IF(AND(I3621="",K3621&gt;0),"SIM","NÃO")</f>
        <v/>
      </c>
      <c r="M3621" s="2">
        <f>IF(ISNUMBER(SEARCH("SEPARA",UPPER(C3621))),"NÃO","SIM")</f>
        <v/>
      </c>
      <c r="N3621" s="2">
        <f>IFERROR(H3621/K3621,0)</f>
        <v/>
      </c>
      <c r="O3621" s="2">
        <f>IF(M3621="NÃO","EXCLUÍDO",IF(N3621&lt;Premissas!$B$8,"&lt; 1,00",IF(N3621&lt;Premissas!$B$9,"1,00 – 1,19",IF(N3621&lt;Premissas!$B$10,"1,20 – 1,39",IF(N3621&lt;Premissas!$B$11,"1,40 – 1,59",IF(N3621&lt;Premissas!$B$12,"1,60 – 1,99","≥ 2,00"))))))</f>
        <v/>
      </c>
      <c r="P3621" s="5">
        <f>IF(OR(M3621="NÃO",N3621&lt;Premissas!$B$8),Premissas!$B$13,IF(N3621&lt;Premissas!$B$9,Premissas!$B$14,IF(N3621&lt;Premissas!$B$10,Premissas!$B$15,IF(N3621&lt;Premissas!$B$11,Premissas!$B$16,IF(N3621&lt;Premissas!$B$12,Premissas!$B$17,Premissas!$B$18)))))</f>
        <v/>
      </c>
      <c r="Q3621" s="5">
        <f>IFERROR(P3621/Premissas!$B$4,0)</f>
        <v/>
      </c>
    </row>
    <row r="3622">
      <c r="A3622" s="2" t="n">
        <v>8</v>
      </c>
      <c r="B3622" s="2" t="n">
        <v>1979</v>
      </c>
      <c r="C3622" s="2" t="inlineStr">
        <is>
          <t>RECEBIMENTO</t>
        </is>
      </c>
      <c r="D3622" s="2" t="inlineStr">
        <is>
          <t>431493</t>
        </is>
      </c>
      <c r="E3622" s="2" t="inlineStr">
        <is>
          <t>LEONARDO BARBOSA DE MOURA</t>
        </is>
      </c>
      <c r="F3622" s="2" t="n">
        <v>32</v>
      </c>
      <c r="G3622" s="2" t="n">
        <v>2.83</v>
      </c>
      <c r="H3622" s="2" t="n">
        <v>11</v>
      </c>
      <c r="I3622" s="2" t="n">
        <v>35</v>
      </c>
      <c r="J3622" s="2" t="inlineStr">
        <is>
          <t>GPA</t>
        </is>
      </c>
      <c r="K3622" s="2">
        <f>IF(I3622&lt;&gt;"",I3622,IFERROR(INDEX(Base!$I:$I,MATCH(1,(Base!$C:$C=C3622)*(Base!$I:$I&lt;&gt;""),0)),0))</f>
        <v/>
      </c>
      <c r="L3622" s="2">
        <f>IF(AND(I3622="",K3622&gt;0),"SIM","NÃO")</f>
        <v/>
      </c>
      <c r="M3622" s="2">
        <f>IF(ISNUMBER(SEARCH("SEPARA",UPPER(C3622))),"NÃO","SIM")</f>
        <v/>
      </c>
      <c r="N3622" s="2">
        <f>IFERROR(H3622/K3622,0)</f>
        <v/>
      </c>
      <c r="O3622" s="2">
        <f>IF(M3622="NÃO","EXCLUÍDO",IF(N3622&lt;Premissas!$B$8,"&lt; 1,00",IF(N3622&lt;Premissas!$B$9,"1,00 – 1,19",IF(N3622&lt;Premissas!$B$10,"1,20 – 1,39",IF(N3622&lt;Premissas!$B$11,"1,40 – 1,59",IF(N3622&lt;Premissas!$B$12,"1,60 – 1,99","≥ 2,00"))))))</f>
        <v/>
      </c>
      <c r="P3622" s="5">
        <f>IF(OR(M3622="NÃO",N3622&lt;Premissas!$B$8),Premissas!$B$13,IF(N3622&lt;Premissas!$B$9,Premissas!$B$14,IF(N3622&lt;Premissas!$B$10,Premissas!$B$15,IF(N3622&lt;Premissas!$B$11,Premissas!$B$16,IF(N3622&lt;Premissas!$B$12,Premissas!$B$17,Premissas!$B$18)))))</f>
        <v/>
      </c>
      <c r="Q3622" s="5">
        <f>IFERROR(P3622/Premissas!$B$4,0)</f>
        <v/>
      </c>
    </row>
    <row r="3623">
      <c r="A3623" s="2" t="n">
        <v>8</v>
      </c>
      <c r="B3623" s="2" t="n">
        <v>1979</v>
      </c>
      <c r="C3623" s="2" t="inlineStr">
        <is>
          <t>SEPARACAO</t>
        </is>
      </c>
      <c r="D3623" s="2" t="inlineStr">
        <is>
          <t>431493</t>
        </is>
      </c>
      <c r="E3623" s="2" t="inlineStr">
        <is>
          <t>LEONARDO BARBOSA DE MOURA</t>
        </is>
      </c>
      <c r="F3623" s="2" t="n">
        <v>20</v>
      </c>
      <c r="G3623" s="2" t="n">
        <v>0.36</v>
      </c>
      <c r="H3623" s="2" t="n">
        <v>56</v>
      </c>
      <c r="I3623" s="2" t="n">
        <v>110</v>
      </c>
      <c r="J3623" s="2" t="inlineStr">
        <is>
          <t>GPA</t>
        </is>
      </c>
      <c r="K3623" s="2">
        <f>IF(I3623&lt;&gt;"",I3623,IFERROR(INDEX(Base!$I:$I,MATCH(1,(Base!$C:$C=C3623)*(Base!$I:$I&lt;&gt;""),0)),0))</f>
        <v/>
      </c>
      <c r="L3623" s="2">
        <f>IF(AND(I3623="",K3623&gt;0),"SIM","NÃO")</f>
        <v/>
      </c>
      <c r="M3623" s="2">
        <f>IF(ISNUMBER(SEARCH("SEPARA",UPPER(C3623))),"NÃO","SIM")</f>
        <v/>
      </c>
      <c r="N3623" s="2">
        <f>IFERROR(H3623/K3623,0)</f>
        <v/>
      </c>
      <c r="O3623" s="2">
        <f>IF(M3623="NÃO","EXCLUÍDO",IF(N3623&lt;Premissas!$B$8,"&lt; 1,00",IF(N3623&lt;Premissas!$B$9,"1,00 – 1,19",IF(N3623&lt;Premissas!$B$10,"1,20 – 1,39",IF(N3623&lt;Premissas!$B$11,"1,40 – 1,59",IF(N3623&lt;Premissas!$B$12,"1,60 – 1,99","≥ 2,00"))))))</f>
        <v/>
      </c>
      <c r="P3623" s="5">
        <f>IF(OR(M3623="NÃO",N3623&lt;Premissas!$B$8),Premissas!$B$13,IF(N3623&lt;Premissas!$B$9,Premissas!$B$14,IF(N3623&lt;Premissas!$B$10,Premissas!$B$15,IF(N3623&lt;Premissas!$B$11,Premissas!$B$16,IF(N3623&lt;Premissas!$B$12,Premissas!$B$17,Premissas!$B$18)))))</f>
        <v/>
      </c>
      <c r="Q3623" s="5">
        <f>IFERROR(P3623/Premissas!$B$4,0)</f>
        <v/>
      </c>
    </row>
    <row r="3624">
      <c r="A3624" s="2" t="n">
        <v>8</v>
      </c>
      <c r="B3624" s="2" t="n">
        <v>1979</v>
      </c>
      <c r="C3624" s="2" t="inlineStr">
        <is>
          <t>RECEBIMENTO</t>
        </is>
      </c>
      <c r="D3624" s="2" t="inlineStr">
        <is>
          <t>453156</t>
        </is>
      </c>
      <c r="E3624" s="2" t="inlineStr">
        <is>
          <t>Sarah Vieira de Melo</t>
        </is>
      </c>
      <c r="F3624" s="2" t="n">
        <v>2626</v>
      </c>
      <c r="G3624" s="2" t="n">
        <v>83.84999999999999</v>
      </c>
      <c r="H3624" s="2" t="n">
        <v>31</v>
      </c>
      <c r="I3624" s="2" t="n">
        <v>35</v>
      </c>
      <c r="J3624" s="2" t="inlineStr">
        <is>
          <t>GPA</t>
        </is>
      </c>
      <c r="K3624" s="2">
        <f>IF(I3624&lt;&gt;"",I3624,IFERROR(INDEX(Base!$I:$I,MATCH(1,(Base!$C:$C=C3624)*(Base!$I:$I&lt;&gt;""),0)),0))</f>
        <v/>
      </c>
      <c r="L3624" s="2">
        <f>IF(AND(I3624="",K3624&gt;0),"SIM","NÃO")</f>
        <v/>
      </c>
      <c r="M3624" s="2">
        <f>IF(ISNUMBER(SEARCH("SEPARA",UPPER(C3624))),"NÃO","SIM")</f>
        <v/>
      </c>
      <c r="N3624" s="2">
        <f>IFERROR(H3624/K3624,0)</f>
        <v/>
      </c>
      <c r="O3624" s="2">
        <f>IF(M3624="NÃO","EXCLUÍDO",IF(N3624&lt;Premissas!$B$8,"&lt; 1,00",IF(N3624&lt;Premissas!$B$9,"1,00 – 1,19",IF(N3624&lt;Premissas!$B$10,"1,20 – 1,39",IF(N3624&lt;Premissas!$B$11,"1,40 – 1,59",IF(N3624&lt;Premissas!$B$12,"1,60 – 1,99","≥ 2,00"))))))</f>
        <v/>
      </c>
      <c r="P3624" s="5">
        <f>IF(OR(M3624="NÃO",N3624&lt;Premissas!$B$8),Premissas!$B$13,IF(N3624&lt;Premissas!$B$9,Premissas!$B$14,IF(N3624&lt;Premissas!$B$10,Premissas!$B$15,IF(N3624&lt;Premissas!$B$11,Premissas!$B$16,IF(N3624&lt;Premissas!$B$12,Premissas!$B$17,Premissas!$B$18)))))</f>
        <v/>
      </c>
      <c r="Q3624" s="5">
        <f>IFERROR(P3624/Premissas!$B$4,0)</f>
        <v/>
      </c>
    </row>
    <row r="3625">
      <c r="A3625" s="2" t="n">
        <v>8</v>
      </c>
      <c r="B3625" s="2" t="n">
        <v>1979</v>
      </c>
      <c r="C3625" s="2" t="inlineStr">
        <is>
          <t>ATIVIDADE OP. EMP.</t>
        </is>
      </c>
      <c r="D3625" s="2" t="inlineStr">
        <is>
          <t>519447</t>
        </is>
      </c>
      <c r="E3625" s="2" t="inlineStr">
        <is>
          <t>FRANCISCO ALMEIDA SANTANA FILHO</t>
        </is>
      </c>
      <c r="F3625" s="2" t="n">
        <v>592</v>
      </c>
      <c r="G3625" s="2" t="n">
        <v>37.79</v>
      </c>
      <c r="H3625" s="2" t="n">
        <v>16</v>
      </c>
      <c r="I3625" s="2" t="n">
        <v>18</v>
      </c>
      <c r="J3625" s="2" t="inlineStr">
        <is>
          <t>GPA</t>
        </is>
      </c>
      <c r="K3625" s="2">
        <f>IF(I3625&lt;&gt;"",I3625,IFERROR(INDEX(Base!$I:$I,MATCH(1,(Base!$C:$C=C3625)*(Base!$I:$I&lt;&gt;""),0)),0))</f>
        <v/>
      </c>
      <c r="L3625" s="2">
        <f>IF(AND(I3625="",K3625&gt;0),"SIM","NÃO")</f>
        <v/>
      </c>
      <c r="M3625" s="2">
        <f>IF(ISNUMBER(SEARCH("SEPARA",UPPER(C3625))),"NÃO","SIM")</f>
        <v/>
      </c>
      <c r="N3625" s="2">
        <f>IFERROR(H3625/K3625,0)</f>
        <v/>
      </c>
      <c r="O3625" s="2">
        <f>IF(M3625="NÃO","EXCLUÍDO",IF(N3625&lt;Premissas!$B$8,"&lt; 1,00",IF(N3625&lt;Premissas!$B$9,"1,00 – 1,19",IF(N3625&lt;Premissas!$B$10,"1,20 – 1,39",IF(N3625&lt;Premissas!$B$11,"1,40 – 1,59",IF(N3625&lt;Premissas!$B$12,"1,60 – 1,99","≥ 2,00"))))))</f>
        <v/>
      </c>
      <c r="P3625" s="5">
        <f>IF(OR(M3625="NÃO",N3625&lt;Premissas!$B$8),Premissas!$B$13,IF(N3625&lt;Premissas!$B$9,Premissas!$B$14,IF(N3625&lt;Premissas!$B$10,Premissas!$B$15,IF(N3625&lt;Premissas!$B$11,Premissas!$B$16,IF(N3625&lt;Premissas!$B$12,Premissas!$B$17,Premissas!$B$18)))))</f>
        <v/>
      </c>
      <c r="Q3625" s="5">
        <f>IFERROR(P3625/Premissas!$B$4,0)</f>
        <v/>
      </c>
    </row>
    <row r="3626">
      <c r="A3626" s="2" t="n">
        <v>8</v>
      </c>
      <c r="B3626" s="2" t="n">
        <v>1979</v>
      </c>
      <c r="C3626" s="2" t="inlineStr">
        <is>
          <t>CARREGAMENTO</t>
        </is>
      </c>
      <c r="D3626" s="2" t="inlineStr">
        <is>
          <t>519447</t>
        </is>
      </c>
      <c r="E3626" s="2" t="inlineStr">
        <is>
          <t>FRANCISCO ALMEIDA SANTANA FILHO</t>
        </is>
      </c>
      <c r="F3626" s="2" t="n">
        <v>6800</v>
      </c>
      <c r="G3626" s="2" t="n">
        <v>116.23</v>
      </c>
      <c r="H3626" s="2" t="n">
        <v>59</v>
      </c>
      <c r="I3626" s="2" t="n">
        <v>0</v>
      </c>
      <c r="J3626" s="2" t="inlineStr">
        <is>
          <t>GPA</t>
        </is>
      </c>
      <c r="K3626" s="2">
        <f>IF(I3626&lt;&gt;"",I3626,IFERROR(INDEX(Base!$I:$I,MATCH(1,(Base!$C:$C=C3626)*(Base!$I:$I&lt;&gt;""),0)),0))</f>
        <v/>
      </c>
      <c r="L3626" s="2">
        <f>IF(AND(I3626="",K3626&gt;0),"SIM","NÃO")</f>
        <v/>
      </c>
      <c r="M3626" s="2">
        <f>IF(ISNUMBER(SEARCH("SEPARA",UPPER(C3626))),"NÃO","SIM")</f>
        <v/>
      </c>
      <c r="N3626" s="2">
        <f>IFERROR(H3626/K3626,0)</f>
        <v/>
      </c>
      <c r="O3626" s="2">
        <f>IF(M3626="NÃO","EXCLUÍDO",IF(N3626&lt;Premissas!$B$8,"&lt; 1,00",IF(N3626&lt;Premissas!$B$9,"1,00 – 1,19",IF(N3626&lt;Premissas!$B$10,"1,20 – 1,39",IF(N3626&lt;Premissas!$B$11,"1,40 – 1,59",IF(N3626&lt;Premissas!$B$12,"1,60 – 1,99","≥ 2,00"))))))</f>
        <v/>
      </c>
      <c r="P3626" s="5">
        <f>IF(OR(M3626="NÃO",N3626&lt;Premissas!$B$8),Premissas!$B$13,IF(N3626&lt;Premissas!$B$9,Premissas!$B$14,IF(N3626&lt;Premissas!$B$10,Premissas!$B$15,IF(N3626&lt;Premissas!$B$11,Premissas!$B$16,IF(N3626&lt;Premissas!$B$12,Premissas!$B$17,Premissas!$B$18)))))</f>
        <v/>
      </c>
      <c r="Q3626" s="5">
        <f>IFERROR(P3626/Premissas!$B$4,0)</f>
        <v/>
      </c>
    </row>
    <row r="3627">
      <c r="A3627" s="2" t="n">
        <v>8</v>
      </c>
      <c r="B3627" s="2" t="n">
        <v>1979</v>
      </c>
      <c r="C3627" s="2" t="inlineStr">
        <is>
          <t>CARREGAMENTO</t>
        </is>
      </c>
      <c r="D3627" s="2" t="inlineStr">
        <is>
          <t>531566</t>
        </is>
      </c>
      <c r="E3627" s="2" t="inlineStr">
        <is>
          <t>ANGELINO DA SILVA</t>
        </is>
      </c>
      <c r="F3627" s="2" t="n">
        <v>519</v>
      </c>
      <c r="G3627" s="2" t="n">
        <v>13.65</v>
      </c>
      <c r="H3627" s="2" t="n">
        <v>38</v>
      </c>
      <c r="I3627" s="2" t="n">
        <v>0</v>
      </c>
      <c r="J3627" s="2" t="inlineStr">
        <is>
          <t>GPA</t>
        </is>
      </c>
      <c r="K3627" s="2">
        <f>IF(I3627&lt;&gt;"",I3627,IFERROR(INDEX(Base!$I:$I,MATCH(1,(Base!$C:$C=C3627)*(Base!$I:$I&lt;&gt;""),0)),0))</f>
        <v/>
      </c>
      <c r="L3627" s="2">
        <f>IF(AND(I3627="",K3627&gt;0),"SIM","NÃO")</f>
        <v/>
      </c>
      <c r="M3627" s="2">
        <f>IF(ISNUMBER(SEARCH("SEPARA",UPPER(C3627))),"NÃO","SIM")</f>
        <v/>
      </c>
      <c r="N3627" s="2">
        <f>IFERROR(H3627/K3627,0)</f>
        <v/>
      </c>
      <c r="O3627" s="2">
        <f>IF(M3627="NÃO","EXCLUÍDO",IF(N3627&lt;Premissas!$B$8,"&lt; 1,00",IF(N3627&lt;Premissas!$B$9,"1,00 – 1,19",IF(N3627&lt;Premissas!$B$10,"1,20 – 1,39",IF(N3627&lt;Premissas!$B$11,"1,40 – 1,59",IF(N3627&lt;Premissas!$B$12,"1,60 – 1,99","≥ 2,00"))))))</f>
        <v/>
      </c>
      <c r="P3627" s="5">
        <f>IF(OR(M3627="NÃO",N3627&lt;Premissas!$B$8),Premissas!$B$13,IF(N3627&lt;Premissas!$B$9,Premissas!$B$14,IF(N3627&lt;Premissas!$B$10,Premissas!$B$15,IF(N3627&lt;Premissas!$B$11,Premissas!$B$16,IF(N3627&lt;Premissas!$B$12,Premissas!$B$17,Premissas!$B$18)))))</f>
        <v/>
      </c>
      <c r="Q3627" s="5">
        <f>IFERROR(P3627/Premissas!$B$4,0)</f>
        <v/>
      </c>
    </row>
    <row r="3628">
      <c r="A3628" s="2" t="n">
        <v>8</v>
      </c>
      <c r="B3628" s="2" t="n">
        <v>1979</v>
      </c>
      <c r="C3628" s="2" t="inlineStr">
        <is>
          <t>PUXADA RECEB</t>
        </is>
      </c>
      <c r="D3628" s="2" t="inlineStr">
        <is>
          <t>531566</t>
        </is>
      </c>
      <c r="E3628" s="2" t="inlineStr">
        <is>
          <t>ANGELINO DA SILVA</t>
        </is>
      </c>
      <c r="F3628" s="2" t="n">
        <v>188</v>
      </c>
      <c r="G3628" s="2" t="n">
        <v>7.7</v>
      </c>
      <c r="H3628" s="2" t="n">
        <v>24</v>
      </c>
      <c r="I3628" s="2" t="n">
        <v>0</v>
      </c>
      <c r="J3628" s="2" t="inlineStr">
        <is>
          <t>GPA</t>
        </is>
      </c>
      <c r="K3628" s="2">
        <f>IF(I3628&lt;&gt;"",I3628,IFERROR(INDEX(Base!$I:$I,MATCH(1,(Base!$C:$C=C3628)*(Base!$I:$I&lt;&gt;""),0)),0))</f>
        <v/>
      </c>
      <c r="L3628" s="2">
        <f>IF(AND(I3628="",K3628&gt;0),"SIM","NÃO")</f>
        <v/>
      </c>
      <c r="M3628" s="2">
        <f>IF(ISNUMBER(SEARCH("SEPARA",UPPER(C3628))),"NÃO","SIM")</f>
        <v/>
      </c>
      <c r="N3628" s="2">
        <f>IFERROR(H3628/K3628,0)</f>
        <v/>
      </c>
      <c r="O3628" s="2">
        <f>IF(M3628="NÃO","EXCLUÍDO",IF(N3628&lt;Premissas!$B$8,"&lt; 1,00",IF(N3628&lt;Premissas!$B$9,"1,00 – 1,19",IF(N3628&lt;Premissas!$B$10,"1,20 – 1,39",IF(N3628&lt;Premissas!$B$11,"1,40 – 1,59",IF(N3628&lt;Premissas!$B$12,"1,60 – 1,99","≥ 2,00"))))))</f>
        <v/>
      </c>
      <c r="P3628" s="5">
        <f>IF(OR(M3628="NÃO",N3628&lt;Premissas!$B$8),Premissas!$B$13,IF(N3628&lt;Premissas!$B$9,Premissas!$B$14,IF(N3628&lt;Premissas!$B$10,Premissas!$B$15,IF(N3628&lt;Premissas!$B$11,Premissas!$B$16,IF(N3628&lt;Premissas!$B$12,Premissas!$B$17,Premissas!$B$18)))))</f>
        <v/>
      </c>
      <c r="Q3628" s="5">
        <f>IFERROR(P3628/Premissas!$B$4,0)</f>
        <v/>
      </c>
    </row>
    <row r="3629">
      <c r="A3629" s="2" t="n">
        <v>8</v>
      </c>
      <c r="B3629" s="2" t="n">
        <v>1979</v>
      </c>
      <c r="C3629" s="2" t="inlineStr">
        <is>
          <t>RECEBIMENTO</t>
        </is>
      </c>
      <c r="D3629" s="2" t="inlineStr">
        <is>
          <t>531566</t>
        </is>
      </c>
      <c r="E3629" s="2" t="inlineStr">
        <is>
          <t>ANGELINO DA SILVA</t>
        </is>
      </c>
      <c r="F3629" s="2" t="n">
        <v>998</v>
      </c>
      <c r="G3629" s="2" t="n">
        <v>15.02</v>
      </c>
      <c r="H3629" s="2" t="n">
        <v>66</v>
      </c>
      <c r="I3629" s="2" t="n">
        <v>35</v>
      </c>
      <c r="J3629" s="2" t="inlineStr">
        <is>
          <t>GPA</t>
        </is>
      </c>
      <c r="K3629" s="2">
        <f>IF(I3629&lt;&gt;"",I3629,IFERROR(INDEX(Base!$I:$I,MATCH(1,(Base!$C:$C=C3629)*(Base!$I:$I&lt;&gt;""),0)),0))</f>
        <v/>
      </c>
      <c r="L3629" s="2">
        <f>IF(AND(I3629="",K3629&gt;0),"SIM","NÃO")</f>
        <v/>
      </c>
      <c r="M3629" s="2">
        <f>IF(ISNUMBER(SEARCH("SEPARA",UPPER(C3629))),"NÃO","SIM")</f>
        <v/>
      </c>
      <c r="N3629" s="2">
        <f>IFERROR(H3629/K3629,0)</f>
        <v/>
      </c>
      <c r="O3629" s="2">
        <f>IF(M3629="NÃO","EXCLUÍDO",IF(N3629&lt;Premissas!$B$8,"&lt; 1,00",IF(N3629&lt;Premissas!$B$9,"1,00 – 1,19",IF(N3629&lt;Premissas!$B$10,"1,20 – 1,39",IF(N3629&lt;Premissas!$B$11,"1,40 – 1,59",IF(N3629&lt;Premissas!$B$12,"1,60 – 1,99","≥ 2,00"))))))</f>
        <v/>
      </c>
      <c r="P3629" s="5">
        <f>IF(OR(M3629="NÃO",N3629&lt;Premissas!$B$8),Premissas!$B$13,IF(N3629&lt;Premissas!$B$9,Premissas!$B$14,IF(N3629&lt;Premissas!$B$10,Premissas!$B$15,IF(N3629&lt;Premissas!$B$11,Premissas!$B$16,IF(N3629&lt;Premissas!$B$12,Premissas!$B$17,Premissas!$B$18)))))</f>
        <v/>
      </c>
      <c r="Q3629" s="5">
        <f>IFERROR(P3629/Premissas!$B$4,0)</f>
        <v/>
      </c>
    </row>
    <row r="3630">
      <c r="A3630" s="2" t="n">
        <v>8</v>
      </c>
      <c r="B3630" s="2" t="n">
        <v>1979</v>
      </c>
      <c r="C3630" s="2" t="inlineStr">
        <is>
          <t>SEPARACAO</t>
        </is>
      </c>
      <c r="D3630" s="2" t="inlineStr">
        <is>
          <t>531566</t>
        </is>
      </c>
      <c r="E3630" s="2" t="inlineStr">
        <is>
          <t>ANGELINO DA SILVA</t>
        </is>
      </c>
      <c r="F3630" s="2" t="n">
        <v>12695</v>
      </c>
      <c r="G3630" s="2" t="n">
        <v>67.42</v>
      </c>
      <c r="H3630" s="2" t="n">
        <v>188</v>
      </c>
      <c r="I3630" s="2" t="n">
        <v>110</v>
      </c>
      <c r="J3630" s="2" t="inlineStr">
        <is>
          <t>GPA</t>
        </is>
      </c>
      <c r="K3630" s="2">
        <f>IF(I3630&lt;&gt;"",I3630,IFERROR(INDEX(Base!$I:$I,MATCH(1,(Base!$C:$C=C3630)*(Base!$I:$I&lt;&gt;""),0)),0))</f>
        <v/>
      </c>
      <c r="L3630" s="2">
        <f>IF(AND(I3630="",K3630&gt;0),"SIM","NÃO")</f>
        <v/>
      </c>
      <c r="M3630" s="2">
        <f>IF(ISNUMBER(SEARCH("SEPARA",UPPER(C3630))),"NÃO","SIM")</f>
        <v/>
      </c>
      <c r="N3630" s="2">
        <f>IFERROR(H3630/K3630,0)</f>
        <v/>
      </c>
      <c r="O3630" s="2">
        <f>IF(M3630="NÃO","EXCLUÍDO",IF(N3630&lt;Premissas!$B$8,"&lt; 1,00",IF(N3630&lt;Premissas!$B$9,"1,00 – 1,19",IF(N3630&lt;Premissas!$B$10,"1,20 – 1,39",IF(N3630&lt;Premissas!$B$11,"1,40 – 1,59",IF(N3630&lt;Premissas!$B$12,"1,60 – 1,99","≥ 2,00"))))))</f>
        <v/>
      </c>
      <c r="P3630" s="5">
        <f>IF(OR(M3630="NÃO",N3630&lt;Premissas!$B$8),Premissas!$B$13,IF(N3630&lt;Premissas!$B$9,Premissas!$B$14,IF(N3630&lt;Premissas!$B$10,Premissas!$B$15,IF(N3630&lt;Premissas!$B$11,Premissas!$B$16,IF(N3630&lt;Premissas!$B$12,Premissas!$B$17,Premissas!$B$18)))))</f>
        <v/>
      </c>
      <c r="Q3630" s="5">
        <f>IFERROR(P3630/Premissas!$B$4,0)</f>
        <v/>
      </c>
    </row>
    <row r="3631">
      <c r="A3631" s="2" t="n">
        <v>8</v>
      </c>
      <c r="B3631" s="2" t="n">
        <v>1979</v>
      </c>
      <c r="C3631" s="2" t="inlineStr">
        <is>
          <t>RECEBIMENTO</t>
        </is>
      </c>
      <c r="D3631" s="2" t="inlineStr">
        <is>
          <t>5316197</t>
        </is>
      </c>
      <c r="E3631" s="2" t="inlineStr">
        <is>
          <t>GRAZIELE ALBUQUERQUE RESPLANDES DOS SANTOS</t>
        </is>
      </c>
      <c r="F3631" s="2" t="n">
        <v>3</v>
      </c>
      <c r="G3631" s="2" t="n">
        <v>2.47</v>
      </c>
      <c r="H3631" s="2" t="n">
        <v>1</v>
      </c>
      <c r="I3631" s="2" t="n">
        <v>35</v>
      </c>
      <c r="J3631" s="2" t="inlineStr">
        <is>
          <t>GPA</t>
        </is>
      </c>
      <c r="K3631" s="2">
        <f>IF(I3631&lt;&gt;"",I3631,IFERROR(INDEX(Base!$I:$I,MATCH(1,(Base!$C:$C=C3631)*(Base!$I:$I&lt;&gt;""),0)),0))</f>
        <v/>
      </c>
      <c r="L3631" s="2">
        <f>IF(AND(I3631="",K3631&gt;0),"SIM","NÃO")</f>
        <v/>
      </c>
      <c r="M3631" s="2">
        <f>IF(ISNUMBER(SEARCH("SEPARA",UPPER(C3631))),"NÃO","SIM")</f>
        <v/>
      </c>
      <c r="N3631" s="2">
        <f>IFERROR(H3631/K3631,0)</f>
        <v/>
      </c>
      <c r="O3631" s="2">
        <f>IF(M3631="NÃO","EXCLUÍDO",IF(N3631&lt;Premissas!$B$8,"&lt; 1,00",IF(N3631&lt;Premissas!$B$9,"1,00 – 1,19",IF(N3631&lt;Premissas!$B$10,"1,20 – 1,39",IF(N3631&lt;Premissas!$B$11,"1,40 – 1,59",IF(N3631&lt;Premissas!$B$12,"1,60 – 1,99","≥ 2,00"))))))</f>
        <v/>
      </c>
      <c r="P3631" s="5">
        <f>IF(OR(M3631="NÃO",N3631&lt;Premissas!$B$8),Premissas!$B$13,IF(N3631&lt;Premissas!$B$9,Premissas!$B$14,IF(N3631&lt;Premissas!$B$10,Premissas!$B$15,IF(N3631&lt;Premissas!$B$11,Premissas!$B$16,IF(N3631&lt;Premissas!$B$12,Premissas!$B$17,Premissas!$B$18)))))</f>
        <v/>
      </c>
      <c r="Q3631" s="5">
        <f>IFERROR(P3631/Premissas!$B$4,0)</f>
        <v/>
      </c>
    </row>
    <row r="3632">
      <c r="A3632" s="2" t="n">
        <v>8</v>
      </c>
      <c r="B3632" s="2" t="n">
        <v>1979</v>
      </c>
      <c r="C3632" s="2" t="inlineStr">
        <is>
          <t>CARREGAMENTO</t>
        </is>
      </c>
      <c r="D3632" s="2" t="inlineStr">
        <is>
          <t>5319846</t>
        </is>
      </c>
      <c r="E3632" s="2" t="inlineStr">
        <is>
          <t>Helder Rodrigues Carneiro</t>
        </is>
      </c>
      <c r="F3632" s="2" t="n">
        <v>67</v>
      </c>
      <c r="G3632" s="2" t="n">
        <v>2</v>
      </c>
      <c r="H3632" s="2" t="n">
        <v>34</v>
      </c>
      <c r="I3632" s="2" t="n">
        <v>0</v>
      </c>
      <c r="J3632" s="2" t="inlineStr">
        <is>
          <t>GPA</t>
        </is>
      </c>
      <c r="K3632" s="2">
        <f>IF(I3632&lt;&gt;"",I3632,IFERROR(INDEX(Base!$I:$I,MATCH(1,(Base!$C:$C=C3632)*(Base!$I:$I&lt;&gt;""),0)),0))</f>
        <v/>
      </c>
      <c r="L3632" s="2">
        <f>IF(AND(I3632="",K3632&gt;0),"SIM","NÃO")</f>
        <v/>
      </c>
      <c r="M3632" s="2">
        <f>IF(ISNUMBER(SEARCH("SEPARA",UPPER(C3632))),"NÃO","SIM")</f>
        <v/>
      </c>
      <c r="N3632" s="2">
        <f>IFERROR(H3632/K3632,0)</f>
        <v/>
      </c>
      <c r="O3632" s="2">
        <f>IF(M3632="NÃO","EXCLUÍDO",IF(N3632&lt;Premissas!$B$8,"&lt; 1,00",IF(N3632&lt;Premissas!$B$9,"1,00 – 1,19",IF(N3632&lt;Premissas!$B$10,"1,20 – 1,39",IF(N3632&lt;Premissas!$B$11,"1,40 – 1,59",IF(N3632&lt;Premissas!$B$12,"1,60 – 1,99","≥ 2,00"))))))</f>
        <v/>
      </c>
      <c r="P3632" s="5">
        <f>IF(OR(M3632="NÃO",N3632&lt;Premissas!$B$8),Premissas!$B$13,IF(N3632&lt;Premissas!$B$9,Premissas!$B$14,IF(N3632&lt;Premissas!$B$10,Premissas!$B$15,IF(N3632&lt;Premissas!$B$11,Premissas!$B$16,IF(N3632&lt;Premissas!$B$12,Premissas!$B$17,Premissas!$B$18)))))</f>
        <v/>
      </c>
      <c r="Q3632" s="5">
        <f>IFERROR(P3632/Premissas!$B$4,0)</f>
        <v/>
      </c>
    </row>
    <row r="3633">
      <c r="A3633" s="2" t="n">
        <v>8</v>
      </c>
      <c r="B3633" s="2" t="n">
        <v>1979</v>
      </c>
      <c r="C3633" s="2" t="inlineStr">
        <is>
          <t>PUXADA RECEB</t>
        </is>
      </c>
      <c r="D3633" s="2" t="inlineStr">
        <is>
          <t>5319846</t>
        </is>
      </c>
      <c r="E3633" s="2" t="inlineStr">
        <is>
          <t>Helder Rodrigues Carneiro</t>
        </is>
      </c>
      <c r="F3633" s="2" t="n">
        <v>322</v>
      </c>
      <c r="G3633" s="2" t="n">
        <v>13.78</v>
      </c>
      <c r="H3633" s="2" t="n">
        <v>23</v>
      </c>
      <c r="I3633" s="2" t="n">
        <v>0</v>
      </c>
      <c r="J3633" s="2" t="inlineStr">
        <is>
          <t>GPA</t>
        </is>
      </c>
      <c r="K3633" s="2">
        <f>IF(I3633&lt;&gt;"",I3633,IFERROR(INDEX(Base!$I:$I,MATCH(1,(Base!$C:$C=C3633)*(Base!$I:$I&lt;&gt;""),0)),0))</f>
        <v/>
      </c>
      <c r="L3633" s="2">
        <f>IF(AND(I3633="",K3633&gt;0),"SIM","NÃO")</f>
        <v/>
      </c>
      <c r="M3633" s="2">
        <f>IF(ISNUMBER(SEARCH("SEPARA",UPPER(C3633))),"NÃO","SIM")</f>
        <v/>
      </c>
      <c r="N3633" s="2">
        <f>IFERROR(H3633/K3633,0)</f>
        <v/>
      </c>
      <c r="O3633" s="2">
        <f>IF(M3633="NÃO","EXCLUÍDO",IF(N3633&lt;Premissas!$B$8,"&lt; 1,00",IF(N3633&lt;Premissas!$B$9,"1,00 – 1,19",IF(N3633&lt;Premissas!$B$10,"1,20 – 1,39",IF(N3633&lt;Premissas!$B$11,"1,40 – 1,59",IF(N3633&lt;Premissas!$B$12,"1,60 – 1,99","≥ 2,00"))))))</f>
        <v/>
      </c>
      <c r="P3633" s="5">
        <f>IF(OR(M3633="NÃO",N3633&lt;Premissas!$B$8),Premissas!$B$13,IF(N3633&lt;Premissas!$B$9,Premissas!$B$14,IF(N3633&lt;Premissas!$B$10,Premissas!$B$15,IF(N3633&lt;Premissas!$B$11,Premissas!$B$16,IF(N3633&lt;Premissas!$B$12,Premissas!$B$17,Premissas!$B$18)))))</f>
        <v/>
      </c>
      <c r="Q3633" s="5">
        <f>IFERROR(P3633/Premissas!$B$4,0)</f>
        <v/>
      </c>
    </row>
    <row r="3634">
      <c r="A3634" s="2" t="n">
        <v>8</v>
      </c>
      <c r="B3634" s="2" t="n">
        <v>1979</v>
      </c>
      <c r="C3634" s="2" t="inlineStr">
        <is>
          <t>RECEBIMENTO</t>
        </is>
      </c>
      <c r="D3634" s="2" t="inlineStr">
        <is>
          <t>5319846</t>
        </is>
      </c>
      <c r="E3634" s="2" t="inlineStr">
        <is>
          <t>Helder Rodrigues Carneiro</t>
        </is>
      </c>
      <c r="F3634" s="2" t="n">
        <v>109</v>
      </c>
      <c r="G3634" s="2" t="n">
        <v>4.06</v>
      </c>
      <c r="H3634" s="2" t="n">
        <v>27</v>
      </c>
      <c r="I3634" s="2" t="n">
        <v>35</v>
      </c>
      <c r="J3634" s="2" t="inlineStr">
        <is>
          <t>GPA</t>
        </is>
      </c>
      <c r="K3634" s="2">
        <f>IF(I3634&lt;&gt;"",I3634,IFERROR(INDEX(Base!$I:$I,MATCH(1,(Base!$C:$C=C3634)*(Base!$I:$I&lt;&gt;""),0)),0))</f>
        <v/>
      </c>
      <c r="L3634" s="2">
        <f>IF(AND(I3634="",K3634&gt;0),"SIM","NÃO")</f>
        <v/>
      </c>
      <c r="M3634" s="2">
        <f>IF(ISNUMBER(SEARCH("SEPARA",UPPER(C3634))),"NÃO","SIM")</f>
        <v/>
      </c>
      <c r="N3634" s="2">
        <f>IFERROR(H3634/K3634,0)</f>
        <v/>
      </c>
      <c r="O3634" s="2">
        <f>IF(M3634="NÃO","EXCLUÍDO",IF(N3634&lt;Premissas!$B$8,"&lt; 1,00",IF(N3634&lt;Premissas!$B$9,"1,00 – 1,19",IF(N3634&lt;Premissas!$B$10,"1,20 – 1,39",IF(N3634&lt;Premissas!$B$11,"1,40 – 1,59",IF(N3634&lt;Premissas!$B$12,"1,60 – 1,99","≥ 2,00"))))))</f>
        <v/>
      </c>
      <c r="P3634" s="5">
        <f>IF(OR(M3634="NÃO",N3634&lt;Premissas!$B$8),Premissas!$B$13,IF(N3634&lt;Premissas!$B$9,Premissas!$B$14,IF(N3634&lt;Premissas!$B$10,Premissas!$B$15,IF(N3634&lt;Premissas!$B$11,Premissas!$B$16,IF(N3634&lt;Premissas!$B$12,Premissas!$B$17,Premissas!$B$18)))))</f>
        <v/>
      </c>
      <c r="Q3634" s="5">
        <f>IFERROR(P3634/Premissas!$B$4,0)</f>
        <v/>
      </c>
    </row>
    <row r="3635">
      <c r="A3635" s="2" t="n">
        <v>8</v>
      </c>
      <c r="B3635" s="2" t="n">
        <v>1979</v>
      </c>
      <c r="C3635" s="2" t="inlineStr">
        <is>
          <t>SEPARACAO</t>
        </is>
      </c>
      <c r="D3635" s="2" t="inlineStr">
        <is>
          <t>5319846</t>
        </is>
      </c>
      <c r="E3635" s="2" t="inlineStr">
        <is>
          <t>Helder Rodrigues Carneiro</t>
        </is>
      </c>
      <c r="F3635" s="2" t="n">
        <v>2609</v>
      </c>
      <c r="G3635" s="2" t="n">
        <v>13.95</v>
      </c>
      <c r="H3635" s="2" t="n">
        <v>187</v>
      </c>
      <c r="I3635" s="2" t="n">
        <v>110</v>
      </c>
      <c r="J3635" s="2" t="inlineStr">
        <is>
          <t>GPA</t>
        </is>
      </c>
      <c r="K3635" s="2">
        <f>IF(I3635&lt;&gt;"",I3635,IFERROR(INDEX(Base!$I:$I,MATCH(1,(Base!$C:$C=C3635)*(Base!$I:$I&lt;&gt;""),0)),0))</f>
        <v/>
      </c>
      <c r="L3635" s="2">
        <f>IF(AND(I3635="",K3635&gt;0),"SIM","NÃO")</f>
        <v/>
      </c>
      <c r="M3635" s="2">
        <f>IF(ISNUMBER(SEARCH("SEPARA",UPPER(C3635))),"NÃO","SIM")</f>
        <v/>
      </c>
      <c r="N3635" s="2">
        <f>IFERROR(H3635/K3635,0)</f>
        <v/>
      </c>
      <c r="O3635" s="2">
        <f>IF(M3635="NÃO","EXCLUÍDO",IF(N3635&lt;Premissas!$B$8,"&lt; 1,00",IF(N3635&lt;Premissas!$B$9,"1,00 – 1,19",IF(N3635&lt;Premissas!$B$10,"1,20 – 1,39",IF(N3635&lt;Premissas!$B$11,"1,40 – 1,59",IF(N3635&lt;Premissas!$B$12,"1,60 – 1,99","≥ 2,00"))))))</f>
        <v/>
      </c>
      <c r="P3635" s="5">
        <f>IF(OR(M3635="NÃO",N3635&lt;Premissas!$B$8),Premissas!$B$13,IF(N3635&lt;Premissas!$B$9,Premissas!$B$14,IF(N3635&lt;Premissas!$B$10,Premissas!$B$15,IF(N3635&lt;Premissas!$B$11,Premissas!$B$16,IF(N3635&lt;Premissas!$B$12,Premissas!$B$17,Premissas!$B$18)))))</f>
        <v/>
      </c>
      <c r="Q3635" s="5">
        <f>IFERROR(P3635/Premissas!$B$4,0)</f>
        <v/>
      </c>
    </row>
    <row r="3636">
      <c r="A3636" s="2" t="n">
        <v>8</v>
      </c>
      <c r="B3636" s="2" t="n">
        <v>1979</v>
      </c>
      <c r="C3636" s="2" t="inlineStr">
        <is>
          <t>ATIVIDADE OP. EMP.</t>
        </is>
      </c>
      <c r="D3636" s="2" t="inlineStr">
        <is>
          <t>532865</t>
        </is>
      </c>
      <c r="E3636" s="2" t="inlineStr">
        <is>
          <t>Laylson Da Silva Andrade</t>
        </is>
      </c>
      <c r="F3636" s="2" t="n">
        <v>2634</v>
      </c>
      <c r="G3636" s="2" t="n">
        <v>63.06</v>
      </c>
      <c r="H3636" s="2" t="n">
        <v>42</v>
      </c>
      <c r="I3636" s="2" t="n">
        <v>18</v>
      </c>
      <c r="J3636" s="2" t="inlineStr">
        <is>
          <t>GPA</t>
        </is>
      </c>
      <c r="K3636" s="2">
        <f>IF(I3636&lt;&gt;"",I3636,IFERROR(INDEX(Base!$I:$I,MATCH(1,(Base!$C:$C=C3636)*(Base!$I:$I&lt;&gt;""),0)),0))</f>
        <v/>
      </c>
      <c r="L3636" s="2">
        <f>IF(AND(I3636="",K3636&gt;0),"SIM","NÃO")</f>
        <v/>
      </c>
      <c r="M3636" s="2">
        <f>IF(ISNUMBER(SEARCH("SEPARA",UPPER(C3636))),"NÃO","SIM")</f>
        <v/>
      </c>
      <c r="N3636" s="2">
        <f>IFERROR(H3636/K3636,0)</f>
        <v/>
      </c>
      <c r="O3636" s="2">
        <f>IF(M3636="NÃO","EXCLUÍDO",IF(N3636&lt;Premissas!$B$8,"&lt; 1,00",IF(N3636&lt;Premissas!$B$9,"1,00 – 1,19",IF(N3636&lt;Premissas!$B$10,"1,20 – 1,39",IF(N3636&lt;Premissas!$B$11,"1,40 – 1,59",IF(N3636&lt;Premissas!$B$12,"1,60 – 1,99","≥ 2,00"))))))</f>
        <v/>
      </c>
      <c r="P3636" s="5">
        <f>IF(OR(M3636="NÃO",N3636&lt;Premissas!$B$8),Premissas!$B$13,IF(N3636&lt;Premissas!$B$9,Premissas!$B$14,IF(N3636&lt;Premissas!$B$10,Premissas!$B$15,IF(N3636&lt;Premissas!$B$11,Premissas!$B$16,IF(N3636&lt;Premissas!$B$12,Premissas!$B$17,Premissas!$B$18)))))</f>
        <v/>
      </c>
      <c r="Q3636" s="5">
        <f>IFERROR(P3636/Premissas!$B$4,0)</f>
        <v/>
      </c>
    </row>
    <row r="3637">
      <c r="A3637" s="2" t="n">
        <v>8</v>
      </c>
      <c r="B3637" s="2" t="n">
        <v>1979</v>
      </c>
      <c r="C3637" s="2" t="inlineStr">
        <is>
          <t>PUXADA RECEB</t>
        </is>
      </c>
      <c r="D3637" s="2" t="inlineStr">
        <is>
          <t>5442370</t>
        </is>
      </c>
      <c r="E3637" s="2" t="inlineStr">
        <is>
          <t>Josue Ferreira Araujo</t>
        </is>
      </c>
      <c r="F3637" s="2" t="n">
        <v>143</v>
      </c>
      <c r="G3637" s="2" t="n">
        <v>36.01</v>
      </c>
      <c r="H3637" s="2" t="n">
        <v>4</v>
      </c>
      <c r="I3637" s="2" t="n">
        <v>0</v>
      </c>
      <c r="J3637" s="2" t="inlineStr">
        <is>
          <t>GPA</t>
        </is>
      </c>
      <c r="K3637" s="2">
        <f>IF(I3637&lt;&gt;"",I3637,IFERROR(INDEX(Base!$I:$I,MATCH(1,(Base!$C:$C=C3637)*(Base!$I:$I&lt;&gt;""),0)),0))</f>
        <v/>
      </c>
      <c r="L3637" s="2">
        <f>IF(AND(I3637="",K3637&gt;0),"SIM","NÃO")</f>
        <v/>
      </c>
      <c r="M3637" s="2">
        <f>IF(ISNUMBER(SEARCH("SEPARA",UPPER(C3637))),"NÃO","SIM")</f>
        <v/>
      </c>
      <c r="N3637" s="2">
        <f>IFERROR(H3637/K3637,0)</f>
        <v/>
      </c>
      <c r="O3637" s="2">
        <f>IF(M3637="NÃO","EXCLUÍDO",IF(N3637&lt;Premissas!$B$8,"&lt; 1,00",IF(N3637&lt;Premissas!$B$9,"1,00 – 1,19",IF(N3637&lt;Premissas!$B$10,"1,20 – 1,39",IF(N3637&lt;Premissas!$B$11,"1,40 – 1,59",IF(N3637&lt;Premissas!$B$12,"1,60 – 1,99","≥ 2,00"))))))</f>
        <v/>
      </c>
      <c r="P3637" s="5">
        <f>IF(OR(M3637="NÃO",N3637&lt;Premissas!$B$8),Premissas!$B$13,IF(N3637&lt;Premissas!$B$9,Premissas!$B$14,IF(N3637&lt;Premissas!$B$10,Premissas!$B$15,IF(N3637&lt;Premissas!$B$11,Premissas!$B$16,IF(N3637&lt;Premissas!$B$12,Premissas!$B$17,Premissas!$B$18)))))</f>
        <v/>
      </c>
      <c r="Q3637" s="5">
        <f>IFERROR(P3637/Premissas!$B$4,0)</f>
        <v/>
      </c>
    </row>
    <row r="3638">
      <c r="A3638" s="2" t="n">
        <v>8</v>
      </c>
      <c r="B3638" s="2" t="n">
        <v>1979</v>
      </c>
      <c r="C3638" s="2" t="inlineStr">
        <is>
          <t>SEPARACAO</t>
        </is>
      </c>
      <c r="D3638" s="2" t="inlineStr">
        <is>
          <t>5442370</t>
        </is>
      </c>
      <c r="E3638" s="2" t="inlineStr">
        <is>
          <t>Josue Ferreira Araujo</t>
        </is>
      </c>
      <c r="F3638" s="2" t="n">
        <v>37</v>
      </c>
      <c r="G3638" s="2" t="n">
        <v>0.49</v>
      </c>
      <c r="H3638" s="2" t="n">
        <v>76</v>
      </c>
      <c r="I3638" s="2" t="n">
        <v>110</v>
      </c>
      <c r="J3638" s="2" t="inlineStr">
        <is>
          <t>GPA</t>
        </is>
      </c>
      <c r="K3638" s="2">
        <f>IF(I3638&lt;&gt;"",I3638,IFERROR(INDEX(Base!$I:$I,MATCH(1,(Base!$C:$C=C3638)*(Base!$I:$I&lt;&gt;""),0)),0))</f>
        <v/>
      </c>
      <c r="L3638" s="2">
        <f>IF(AND(I3638="",K3638&gt;0),"SIM","NÃO")</f>
        <v/>
      </c>
      <c r="M3638" s="2">
        <f>IF(ISNUMBER(SEARCH("SEPARA",UPPER(C3638))),"NÃO","SIM")</f>
        <v/>
      </c>
      <c r="N3638" s="2">
        <f>IFERROR(H3638/K3638,0)</f>
        <v/>
      </c>
      <c r="O3638" s="2">
        <f>IF(M3638="NÃO","EXCLUÍDO",IF(N3638&lt;Premissas!$B$8,"&lt; 1,00",IF(N3638&lt;Premissas!$B$9,"1,00 – 1,19",IF(N3638&lt;Premissas!$B$10,"1,20 – 1,39",IF(N3638&lt;Premissas!$B$11,"1,40 – 1,59",IF(N3638&lt;Premissas!$B$12,"1,60 – 1,99","≥ 2,00"))))))</f>
        <v/>
      </c>
      <c r="P3638" s="5">
        <f>IF(OR(M3638="NÃO",N3638&lt;Premissas!$B$8),Premissas!$B$13,IF(N3638&lt;Premissas!$B$9,Premissas!$B$14,IF(N3638&lt;Premissas!$B$10,Premissas!$B$15,IF(N3638&lt;Premissas!$B$11,Premissas!$B$16,IF(N3638&lt;Premissas!$B$12,Premissas!$B$17,Premissas!$B$18)))))</f>
        <v/>
      </c>
      <c r="Q3638" s="5">
        <f>IFERROR(P3638/Premissas!$B$4,0)</f>
        <v/>
      </c>
    </row>
    <row r="3639">
      <c r="A3639" s="2" t="n">
        <v>8</v>
      </c>
      <c r="B3639" s="2" t="n">
        <v>1979</v>
      </c>
      <c r="C3639" s="2" t="inlineStr">
        <is>
          <t>CARREGAMENTO</t>
        </is>
      </c>
      <c r="D3639" s="2" t="inlineStr">
        <is>
          <t>5443407</t>
        </is>
      </c>
      <c r="E3639" s="2" t="inlineStr">
        <is>
          <t>Ronaldo Damasceno Miranda</t>
        </is>
      </c>
      <c r="F3639" s="2" t="n">
        <v>288</v>
      </c>
      <c r="G3639" s="2" t="n">
        <v>11.69</v>
      </c>
      <c r="H3639" s="2" t="n">
        <v>25</v>
      </c>
      <c r="I3639" s="2" t="n">
        <v>0</v>
      </c>
      <c r="J3639" s="2" t="inlineStr">
        <is>
          <t>GPA</t>
        </is>
      </c>
      <c r="K3639" s="2">
        <f>IF(I3639&lt;&gt;"",I3639,IFERROR(INDEX(Base!$I:$I,MATCH(1,(Base!$C:$C=C3639)*(Base!$I:$I&lt;&gt;""),0)),0))</f>
        <v/>
      </c>
      <c r="L3639" s="2">
        <f>IF(AND(I3639="",K3639&gt;0),"SIM","NÃO")</f>
        <v/>
      </c>
      <c r="M3639" s="2">
        <f>IF(ISNUMBER(SEARCH("SEPARA",UPPER(C3639))),"NÃO","SIM")</f>
        <v/>
      </c>
      <c r="N3639" s="2">
        <f>IFERROR(H3639/K3639,0)</f>
        <v/>
      </c>
      <c r="O3639" s="2">
        <f>IF(M3639="NÃO","EXCLUÍDO",IF(N3639&lt;Premissas!$B$8,"&lt; 1,00",IF(N3639&lt;Premissas!$B$9,"1,00 – 1,19",IF(N3639&lt;Premissas!$B$10,"1,20 – 1,39",IF(N3639&lt;Premissas!$B$11,"1,40 – 1,59",IF(N3639&lt;Premissas!$B$12,"1,60 – 1,99","≥ 2,00"))))))</f>
        <v/>
      </c>
      <c r="P3639" s="5">
        <f>IF(OR(M3639="NÃO",N3639&lt;Premissas!$B$8),Premissas!$B$13,IF(N3639&lt;Premissas!$B$9,Premissas!$B$14,IF(N3639&lt;Premissas!$B$10,Premissas!$B$15,IF(N3639&lt;Premissas!$B$11,Premissas!$B$16,IF(N3639&lt;Premissas!$B$12,Premissas!$B$17,Premissas!$B$18)))))</f>
        <v/>
      </c>
      <c r="Q3639" s="5">
        <f>IFERROR(P3639/Premissas!$B$4,0)</f>
        <v/>
      </c>
    </row>
    <row r="3640">
      <c r="A3640" s="2" t="n">
        <v>8</v>
      </c>
      <c r="B3640" s="2" t="n">
        <v>1979</v>
      </c>
      <c r="C3640" s="2" t="inlineStr">
        <is>
          <t>PUXADA RECEB</t>
        </is>
      </c>
      <c r="D3640" s="2" t="inlineStr">
        <is>
          <t>5443407</t>
        </is>
      </c>
      <c r="E3640" s="2" t="inlineStr">
        <is>
          <t>Ronaldo Damasceno Miranda</t>
        </is>
      </c>
      <c r="F3640" s="2" t="n">
        <v>604</v>
      </c>
      <c r="G3640" s="2" t="n">
        <v>56.14</v>
      </c>
      <c r="H3640" s="2" t="n">
        <v>11</v>
      </c>
      <c r="I3640" s="2" t="n">
        <v>0</v>
      </c>
      <c r="J3640" s="2" t="inlineStr">
        <is>
          <t>GPA</t>
        </is>
      </c>
      <c r="K3640" s="2">
        <f>IF(I3640&lt;&gt;"",I3640,IFERROR(INDEX(Base!$I:$I,MATCH(1,(Base!$C:$C=C3640)*(Base!$I:$I&lt;&gt;""),0)),0))</f>
        <v/>
      </c>
      <c r="L3640" s="2">
        <f>IF(AND(I3640="",K3640&gt;0),"SIM","NÃO")</f>
        <v/>
      </c>
      <c r="M3640" s="2">
        <f>IF(ISNUMBER(SEARCH("SEPARA",UPPER(C3640))),"NÃO","SIM")</f>
        <v/>
      </c>
      <c r="N3640" s="2">
        <f>IFERROR(H3640/K3640,0)</f>
        <v/>
      </c>
      <c r="O3640" s="2">
        <f>IF(M3640="NÃO","EXCLUÍDO",IF(N3640&lt;Premissas!$B$8,"&lt; 1,00",IF(N3640&lt;Premissas!$B$9,"1,00 – 1,19",IF(N3640&lt;Premissas!$B$10,"1,20 – 1,39",IF(N3640&lt;Premissas!$B$11,"1,40 – 1,59",IF(N3640&lt;Premissas!$B$12,"1,60 – 1,99","≥ 2,00"))))))</f>
        <v/>
      </c>
      <c r="P3640" s="5">
        <f>IF(OR(M3640="NÃO",N3640&lt;Premissas!$B$8),Premissas!$B$13,IF(N3640&lt;Premissas!$B$9,Premissas!$B$14,IF(N3640&lt;Premissas!$B$10,Premissas!$B$15,IF(N3640&lt;Premissas!$B$11,Premissas!$B$16,IF(N3640&lt;Premissas!$B$12,Premissas!$B$17,Premissas!$B$18)))))</f>
        <v/>
      </c>
      <c r="Q3640" s="5">
        <f>IFERROR(P3640/Premissas!$B$4,0)</f>
        <v/>
      </c>
    </row>
    <row r="3641">
      <c r="A3641" s="2" t="n">
        <v>8</v>
      </c>
      <c r="B3641" s="2" t="n">
        <v>1979</v>
      </c>
      <c r="C3641" s="2" t="inlineStr">
        <is>
          <t>RECEBIMENTO</t>
        </is>
      </c>
      <c r="D3641" s="2" t="inlineStr">
        <is>
          <t>5443407</t>
        </is>
      </c>
      <c r="E3641" s="2" t="inlineStr">
        <is>
          <t>Ronaldo Damasceno Miranda</t>
        </is>
      </c>
      <c r="F3641" s="2" t="n">
        <v>70</v>
      </c>
      <c r="G3641" s="2" t="n">
        <v>2.95</v>
      </c>
      <c r="H3641" s="2" t="n">
        <v>24</v>
      </c>
      <c r="I3641" s="2" t="n">
        <v>35</v>
      </c>
      <c r="J3641" s="2" t="inlineStr">
        <is>
          <t>GPA</t>
        </is>
      </c>
      <c r="K3641" s="2">
        <f>IF(I3641&lt;&gt;"",I3641,IFERROR(INDEX(Base!$I:$I,MATCH(1,(Base!$C:$C=C3641)*(Base!$I:$I&lt;&gt;""),0)),0))</f>
        <v/>
      </c>
      <c r="L3641" s="2">
        <f>IF(AND(I3641="",K3641&gt;0),"SIM","NÃO")</f>
        <v/>
      </c>
      <c r="M3641" s="2">
        <f>IF(ISNUMBER(SEARCH("SEPARA",UPPER(C3641))),"NÃO","SIM")</f>
        <v/>
      </c>
      <c r="N3641" s="2">
        <f>IFERROR(H3641/K3641,0)</f>
        <v/>
      </c>
      <c r="O3641" s="2">
        <f>IF(M3641="NÃO","EXCLUÍDO",IF(N3641&lt;Premissas!$B$8,"&lt; 1,00",IF(N3641&lt;Premissas!$B$9,"1,00 – 1,19",IF(N3641&lt;Premissas!$B$10,"1,20 – 1,39",IF(N3641&lt;Premissas!$B$11,"1,40 – 1,59",IF(N3641&lt;Premissas!$B$12,"1,60 – 1,99","≥ 2,00"))))))</f>
        <v/>
      </c>
      <c r="P3641" s="5">
        <f>IF(OR(M3641="NÃO",N3641&lt;Premissas!$B$8),Premissas!$B$13,IF(N3641&lt;Premissas!$B$9,Premissas!$B$14,IF(N3641&lt;Premissas!$B$10,Premissas!$B$15,IF(N3641&lt;Premissas!$B$11,Premissas!$B$16,IF(N3641&lt;Premissas!$B$12,Premissas!$B$17,Premissas!$B$18)))))</f>
        <v/>
      </c>
      <c r="Q3641" s="5">
        <f>IFERROR(P3641/Premissas!$B$4,0)</f>
        <v/>
      </c>
    </row>
    <row r="3642">
      <c r="A3642" s="2" t="n">
        <v>8</v>
      </c>
      <c r="B3642" s="2" t="n">
        <v>1979</v>
      </c>
      <c r="C3642" s="2" t="inlineStr">
        <is>
          <t>SEPARACAO</t>
        </is>
      </c>
      <c r="D3642" s="2" t="inlineStr">
        <is>
          <t>5443407</t>
        </is>
      </c>
      <c r="E3642" s="2" t="inlineStr">
        <is>
          <t>Ronaldo Damasceno Miranda</t>
        </is>
      </c>
      <c r="F3642" s="2" t="n">
        <v>295</v>
      </c>
      <c r="G3642" s="2" t="n">
        <v>2.99</v>
      </c>
      <c r="H3642" s="2" t="n">
        <v>99</v>
      </c>
      <c r="I3642" s="2" t="n">
        <v>110</v>
      </c>
      <c r="J3642" s="2" t="inlineStr">
        <is>
          <t>GPA</t>
        </is>
      </c>
      <c r="K3642" s="2">
        <f>IF(I3642&lt;&gt;"",I3642,IFERROR(INDEX(Base!$I:$I,MATCH(1,(Base!$C:$C=C3642)*(Base!$I:$I&lt;&gt;""),0)),0))</f>
        <v/>
      </c>
      <c r="L3642" s="2">
        <f>IF(AND(I3642="",K3642&gt;0),"SIM","NÃO")</f>
        <v/>
      </c>
      <c r="M3642" s="2">
        <f>IF(ISNUMBER(SEARCH("SEPARA",UPPER(C3642))),"NÃO","SIM")</f>
        <v/>
      </c>
      <c r="N3642" s="2">
        <f>IFERROR(H3642/K3642,0)</f>
        <v/>
      </c>
      <c r="O3642" s="2">
        <f>IF(M3642="NÃO","EXCLUÍDO",IF(N3642&lt;Premissas!$B$8,"&lt; 1,00",IF(N3642&lt;Premissas!$B$9,"1,00 – 1,19",IF(N3642&lt;Premissas!$B$10,"1,20 – 1,39",IF(N3642&lt;Premissas!$B$11,"1,40 – 1,59",IF(N3642&lt;Premissas!$B$12,"1,60 – 1,99","≥ 2,00"))))))</f>
        <v/>
      </c>
      <c r="P3642" s="5">
        <f>IF(OR(M3642="NÃO",N3642&lt;Premissas!$B$8),Premissas!$B$13,IF(N3642&lt;Premissas!$B$9,Premissas!$B$14,IF(N3642&lt;Premissas!$B$10,Premissas!$B$15,IF(N3642&lt;Premissas!$B$11,Premissas!$B$16,IF(N3642&lt;Premissas!$B$12,Premissas!$B$17,Premissas!$B$18)))))</f>
        <v/>
      </c>
      <c r="Q3642" s="5">
        <f>IFERROR(P3642/Premissas!$B$4,0)</f>
        <v/>
      </c>
    </row>
    <row r="3643">
      <c r="A3643" s="2" t="n">
        <v>8</v>
      </c>
      <c r="B3643" s="2" t="n">
        <v>1979</v>
      </c>
      <c r="C3643" s="2" t="inlineStr">
        <is>
          <t>SEPARACAO</t>
        </is>
      </c>
      <c r="D3643" s="2" t="inlineStr">
        <is>
          <t>5445388</t>
        </is>
      </c>
      <c r="E3643" s="2" t="inlineStr">
        <is>
          <t>Eduardo Da Cruz Souza Da Cunha</t>
        </is>
      </c>
      <c r="F3643" s="2" t="n">
        <v>14698</v>
      </c>
      <c r="G3643" s="2" t="n">
        <v>111.11</v>
      </c>
      <c r="H3643" s="2" t="n">
        <v>132</v>
      </c>
      <c r="I3643" s="2" t="n">
        <v>110</v>
      </c>
      <c r="J3643" s="2" t="inlineStr">
        <is>
          <t>GPA</t>
        </is>
      </c>
      <c r="K3643" s="2">
        <f>IF(I3643&lt;&gt;"",I3643,IFERROR(INDEX(Base!$I:$I,MATCH(1,(Base!$C:$C=C3643)*(Base!$I:$I&lt;&gt;""),0)),0))</f>
        <v/>
      </c>
      <c r="L3643" s="2">
        <f>IF(AND(I3643="",K3643&gt;0),"SIM","NÃO")</f>
        <v/>
      </c>
      <c r="M3643" s="2">
        <f>IF(ISNUMBER(SEARCH("SEPARA",UPPER(C3643))),"NÃO","SIM")</f>
        <v/>
      </c>
      <c r="N3643" s="2">
        <f>IFERROR(H3643/K3643,0)</f>
        <v/>
      </c>
      <c r="O3643" s="2">
        <f>IF(M3643="NÃO","EXCLUÍDO",IF(N3643&lt;Premissas!$B$8,"&lt; 1,00",IF(N3643&lt;Premissas!$B$9,"1,00 – 1,19",IF(N3643&lt;Premissas!$B$10,"1,20 – 1,39",IF(N3643&lt;Premissas!$B$11,"1,40 – 1,59",IF(N3643&lt;Premissas!$B$12,"1,60 – 1,99","≥ 2,00"))))))</f>
        <v/>
      </c>
      <c r="P3643" s="5">
        <f>IF(OR(M3643="NÃO",N3643&lt;Premissas!$B$8),Premissas!$B$13,IF(N3643&lt;Premissas!$B$9,Premissas!$B$14,IF(N3643&lt;Premissas!$B$10,Premissas!$B$15,IF(N3643&lt;Premissas!$B$11,Premissas!$B$16,IF(N3643&lt;Premissas!$B$12,Premissas!$B$17,Premissas!$B$18)))))</f>
        <v/>
      </c>
      <c r="Q3643" s="5">
        <f>IFERROR(P3643/Premissas!$B$4,0)</f>
        <v/>
      </c>
    </row>
    <row r="3644">
      <c r="A3644" s="2" t="n">
        <v>8</v>
      </c>
      <c r="B3644" s="2" t="n">
        <v>1979</v>
      </c>
      <c r="C3644" s="2" t="inlineStr">
        <is>
          <t>CARREGAMENTO</t>
        </is>
      </c>
      <c r="D3644" s="2" t="inlineStr">
        <is>
          <t>5449154</t>
        </is>
      </c>
      <c r="E3644" s="2" t="inlineStr">
        <is>
          <t>Fabio William Oliveira De Souza</t>
        </is>
      </c>
      <c r="F3644" s="2" t="n">
        <v>1840</v>
      </c>
      <c r="G3644" s="2" t="n">
        <v>80.87</v>
      </c>
      <c r="H3644" s="2" t="n">
        <v>23</v>
      </c>
      <c r="I3644" s="2" t="n">
        <v>0</v>
      </c>
      <c r="J3644" s="2" t="inlineStr">
        <is>
          <t>GPA</t>
        </is>
      </c>
      <c r="K3644" s="2">
        <f>IF(I3644&lt;&gt;"",I3644,IFERROR(INDEX(Base!$I:$I,MATCH(1,(Base!$C:$C=C3644)*(Base!$I:$I&lt;&gt;""),0)),0))</f>
        <v/>
      </c>
      <c r="L3644" s="2">
        <f>IF(AND(I3644="",K3644&gt;0),"SIM","NÃO")</f>
        <v/>
      </c>
      <c r="M3644" s="2">
        <f>IF(ISNUMBER(SEARCH("SEPARA",UPPER(C3644))),"NÃO","SIM")</f>
        <v/>
      </c>
      <c r="N3644" s="2">
        <f>IFERROR(H3644/K3644,0)</f>
        <v/>
      </c>
      <c r="O3644" s="2">
        <f>IF(M3644="NÃO","EXCLUÍDO",IF(N3644&lt;Premissas!$B$8,"&lt; 1,00",IF(N3644&lt;Premissas!$B$9,"1,00 – 1,19",IF(N3644&lt;Premissas!$B$10,"1,20 – 1,39",IF(N3644&lt;Premissas!$B$11,"1,40 – 1,59",IF(N3644&lt;Premissas!$B$12,"1,60 – 1,99","≥ 2,00"))))))</f>
        <v/>
      </c>
      <c r="P3644" s="5">
        <f>IF(OR(M3644="NÃO",N3644&lt;Premissas!$B$8),Premissas!$B$13,IF(N3644&lt;Premissas!$B$9,Premissas!$B$14,IF(N3644&lt;Premissas!$B$10,Premissas!$B$15,IF(N3644&lt;Premissas!$B$11,Premissas!$B$16,IF(N3644&lt;Premissas!$B$12,Premissas!$B$17,Premissas!$B$18)))))</f>
        <v/>
      </c>
      <c r="Q3644" s="5">
        <f>IFERROR(P3644/Premissas!$B$4,0)</f>
        <v/>
      </c>
    </row>
    <row r="3645">
      <c r="A3645" s="2" t="n">
        <v>8</v>
      </c>
      <c r="B3645" s="2" t="n">
        <v>1979</v>
      </c>
      <c r="C3645" s="2" t="inlineStr">
        <is>
          <t>PUXADA RECEB</t>
        </is>
      </c>
      <c r="D3645" s="2" t="inlineStr">
        <is>
          <t>5449154</t>
        </is>
      </c>
      <c r="E3645" s="2" t="inlineStr">
        <is>
          <t>Fabio William Oliveira De Souza</t>
        </is>
      </c>
      <c r="F3645" s="2" t="n">
        <v>49</v>
      </c>
      <c r="G3645" s="2" t="n">
        <v>11.21</v>
      </c>
      <c r="H3645" s="2" t="n">
        <v>4</v>
      </c>
      <c r="I3645" s="2" t="n">
        <v>0</v>
      </c>
      <c r="J3645" s="2" t="inlineStr">
        <is>
          <t>GPA</t>
        </is>
      </c>
      <c r="K3645" s="2">
        <f>IF(I3645&lt;&gt;"",I3645,IFERROR(INDEX(Base!$I:$I,MATCH(1,(Base!$C:$C=C3645)*(Base!$I:$I&lt;&gt;""),0)),0))</f>
        <v/>
      </c>
      <c r="L3645" s="2">
        <f>IF(AND(I3645="",K3645&gt;0),"SIM","NÃO")</f>
        <v/>
      </c>
      <c r="M3645" s="2">
        <f>IF(ISNUMBER(SEARCH("SEPARA",UPPER(C3645))),"NÃO","SIM")</f>
        <v/>
      </c>
      <c r="N3645" s="2">
        <f>IFERROR(H3645/K3645,0)</f>
        <v/>
      </c>
      <c r="O3645" s="2">
        <f>IF(M3645="NÃO","EXCLUÍDO",IF(N3645&lt;Premissas!$B$8,"&lt; 1,00",IF(N3645&lt;Premissas!$B$9,"1,00 – 1,19",IF(N3645&lt;Premissas!$B$10,"1,20 – 1,39",IF(N3645&lt;Premissas!$B$11,"1,40 – 1,59",IF(N3645&lt;Premissas!$B$12,"1,60 – 1,99","≥ 2,00"))))))</f>
        <v/>
      </c>
      <c r="P3645" s="5">
        <f>IF(OR(M3645="NÃO",N3645&lt;Premissas!$B$8),Premissas!$B$13,IF(N3645&lt;Premissas!$B$9,Premissas!$B$14,IF(N3645&lt;Premissas!$B$10,Premissas!$B$15,IF(N3645&lt;Premissas!$B$11,Premissas!$B$16,IF(N3645&lt;Premissas!$B$12,Premissas!$B$17,Premissas!$B$18)))))</f>
        <v/>
      </c>
      <c r="Q3645" s="5">
        <f>IFERROR(P3645/Premissas!$B$4,0)</f>
        <v/>
      </c>
    </row>
    <row r="3646">
      <c r="A3646" s="2" t="n">
        <v>8</v>
      </c>
      <c r="B3646" s="2" t="n">
        <v>1979</v>
      </c>
      <c r="C3646" s="2" t="inlineStr">
        <is>
          <t>RECEBIMENTO</t>
        </is>
      </c>
      <c r="D3646" s="2" t="inlineStr">
        <is>
          <t>5449154</t>
        </is>
      </c>
      <c r="E3646" s="2" t="inlineStr">
        <is>
          <t>Fabio William Oliveira De Souza</t>
        </is>
      </c>
      <c r="F3646" s="2" t="n">
        <v>66</v>
      </c>
      <c r="G3646" s="2" t="n">
        <v>1.89</v>
      </c>
      <c r="H3646" s="2" t="n">
        <v>35</v>
      </c>
      <c r="I3646" s="2" t="n">
        <v>35</v>
      </c>
      <c r="J3646" s="2" t="inlineStr">
        <is>
          <t>GPA</t>
        </is>
      </c>
      <c r="K3646" s="2">
        <f>IF(I3646&lt;&gt;"",I3646,IFERROR(INDEX(Base!$I:$I,MATCH(1,(Base!$C:$C=C3646)*(Base!$I:$I&lt;&gt;""),0)),0))</f>
        <v/>
      </c>
      <c r="L3646" s="2">
        <f>IF(AND(I3646="",K3646&gt;0),"SIM","NÃO")</f>
        <v/>
      </c>
      <c r="M3646" s="2">
        <f>IF(ISNUMBER(SEARCH("SEPARA",UPPER(C3646))),"NÃO","SIM")</f>
        <v/>
      </c>
      <c r="N3646" s="2">
        <f>IFERROR(H3646/K3646,0)</f>
        <v/>
      </c>
      <c r="O3646" s="2">
        <f>IF(M3646="NÃO","EXCLUÍDO",IF(N3646&lt;Premissas!$B$8,"&lt; 1,00",IF(N3646&lt;Premissas!$B$9,"1,00 – 1,19",IF(N3646&lt;Premissas!$B$10,"1,20 – 1,39",IF(N3646&lt;Premissas!$B$11,"1,40 – 1,59",IF(N3646&lt;Premissas!$B$12,"1,60 – 1,99","≥ 2,00"))))))</f>
        <v/>
      </c>
      <c r="P3646" s="5">
        <f>IF(OR(M3646="NÃO",N3646&lt;Premissas!$B$8),Premissas!$B$13,IF(N3646&lt;Premissas!$B$9,Premissas!$B$14,IF(N3646&lt;Premissas!$B$10,Premissas!$B$15,IF(N3646&lt;Premissas!$B$11,Premissas!$B$16,IF(N3646&lt;Premissas!$B$12,Premissas!$B$17,Premissas!$B$18)))))</f>
        <v/>
      </c>
      <c r="Q3646" s="5">
        <f>IFERROR(P3646/Premissas!$B$4,0)</f>
        <v/>
      </c>
    </row>
    <row r="3647">
      <c r="A3647" s="2" t="n">
        <v>8</v>
      </c>
      <c r="B3647" s="2" t="n">
        <v>1979</v>
      </c>
      <c r="C3647" s="2" t="inlineStr">
        <is>
          <t>SEPARACAO</t>
        </is>
      </c>
      <c r="D3647" s="2" t="inlineStr">
        <is>
          <t>5530423</t>
        </is>
      </c>
      <c r="E3647" s="2" t="inlineStr">
        <is>
          <t>Jesse Pereira Da Silva</t>
        </is>
      </c>
      <c r="F3647" s="2" t="n">
        <v>890</v>
      </c>
      <c r="G3647" s="2" t="n">
        <v>10.43</v>
      </c>
      <c r="H3647" s="2" t="n">
        <v>85</v>
      </c>
      <c r="I3647" s="2" t="n">
        <v>110</v>
      </c>
      <c r="J3647" s="2" t="inlineStr">
        <is>
          <t>GPA</t>
        </is>
      </c>
      <c r="K3647" s="2">
        <f>IF(I3647&lt;&gt;"",I3647,IFERROR(INDEX(Base!$I:$I,MATCH(1,(Base!$C:$C=C3647)*(Base!$I:$I&lt;&gt;""),0)),0))</f>
        <v/>
      </c>
      <c r="L3647" s="2">
        <f>IF(AND(I3647="",K3647&gt;0),"SIM","NÃO")</f>
        <v/>
      </c>
      <c r="M3647" s="2">
        <f>IF(ISNUMBER(SEARCH("SEPARA",UPPER(C3647))),"NÃO","SIM")</f>
        <v/>
      </c>
      <c r="N3647" s="2">
        <f>IFERROR(H3647/K3647,0)</f>
        <v/>
      </c>
      <c r="O3647" s="2">
        <f>IF(M3647="NÃO","EXCLUÍDO",IF(N3647&lt;Premissas!$B$8,"&lt; 1,00",IF(N3647&lt;Premissas!$B$9,"1,00 – 1,19",IF(N3647&lt;Premissas!$B$10,"1,20 – 1,39",IF(N3647&lt;Premissas!$B$11,"1,40 – 1,59",IF(N3647&lt;Premissas!$B$12,"1,60 – 1,99","≥ 2,00"))))))</f>
        <v/>
      </c>
      <c r="P3647" s="5">
        <f>IF(OR(M3647="NÃO",N3647&lt;Premissas!$B$8),Premissas!$B$13,IF(N3647&lt;Premissas!$B$9,Premissas!$B$14,IF(N3647&lt;Premissas!$B$10,Premissas!$B$15,IF(N3647&lt;Premissas!$B$11,Premissas!$B$16,IF(N3647&lt;Premissas!$B$12,Premissas!$B$17,Premissas!$B$18)))))</f>
        <v/>
      </c>
      <c r="Q3647" s="5">
        <f>IFERROR(P3647/Premissas!$B$4,0)</f>
        <v/>
      </c>
    </row>
    <row r="3648">
      <c r="A3648" s="2" t="n">
        <v>8</v>
      </c>
      <c r="B3648" s="2" t="n">
        <v>1979</v>
      </c>
      <c r="C3648" s="2" t="inlineStr">
        <is>
          <t>PUXADA RECEB</t>
        </is>
      </c>
      <c r="D3648" s="2" t="inlineStr">
        <is>
          <t>5539889</t>
        </is>
      </c>
      <c r="E3648" s="2" t="inlineStr">
        <is>
          <t>Railton Da Silva Alves</t>
        </is>
      </c>
      <c r="F3648" s="2" t="n">
        <v>58</v>
      </c>
      <c r="G3648" s="2" t="n">
        <v>6.61</v>
      </c>
      <c r="H3648" s="2" t="n">
        <v>9</v>
      </c>
      <c r="I3648" s="2" t="n">
        <v>0</v>
      </c>
      <c r="J3648" s="2" t="inlineStr">
        <is>
          <t>GPA</t>
        </is>
      </c>
      <c r="K3648" s="2">
        <f>IF(I3648&lt;&gt;"",I3648,IFERROR(INDEX(Base!$I:$I,MATCH(1,(Base!$C:$C=C3648)*(Base!$I:$I&lt;&gt;""),0)),0))</f>
        <v/>
      </c>
      <c r="L3648" s="2">
        <f>IF(AND(I3648="",K3648&gt;0),"SIM","NÃO")</f>
        <v/>
      </c>
      <c r="M3648" s="2">
        <f>IF(ISNUMBER(SEARCH("SEPARA",UPPER(C3648))),"NÃO","SIM")</f>
        <v/>
      </c>
      <c r="N3648" s="2">
        <f>IFERROR(H3648/K3648,0)</f>
        <v/>
      </c>
      <c r="O3648" s="2">
        <f>IF(M3648="NÃO","EXCLUÍDO",IF(N3648&lt;Premissas!$B$8,"&lt; 1,00",IF(N3648&lt;Premissas!$B$9,"1,00 – 1,19",IF(N3648&lt;Premissas!$B$10,"1,20 – 1,39",IF(N3648&lt;Premissas!$B$11,"1,40 – 1,59",IF(N3648&lt;Premissas!$B$12,"1,60 – 1,99","≥ 2,00"))))))</f>
        <v/>
      </c>
      <c r="P3648" s="5">
        <f>IF(OR(M3648="NÃO",N3648&lt;Premissas!$B$8),Premissas!$B$13,IF(N3648&lt;Premissas!$B$9,Premissas!$B$14,IF(N3648&lt;Premissas!$B$10,Premissas!$B$15,IF(N3648&lt;Premissas!$B$11,Premissas!$B$16,IF(N3648&lt;Premissas!$B$12,Premissas!$B$17,Premissas!$B$18)))))</f>
        <v/>
      </c>
      <c r="Q3648" s="5">
        <f>IFERROR(P3648/Premissas!$B$4,0)</f>
        <v/>
      </c>
    </row>
    <row r="3649">
      <c r="A3649" s="2" t="n">
        <v>8</v>
      </c>
      <c r="B3649" s="2" t="n">
        <v>1979</v>
      </c>
      <c r="C3649" s="2" t="inlineStr">
        <is>
          <t>SEPARACAO</t>
        </is>
      </c>
      <c r="D3649" s="2" t="inlineStr">
        <is>
          <t>5539889</t>
        </is>
      </c>
      <c r="E3649" s="2" t="inlineStr">
        <is>
          <t>Railton Da Silva Alves</t>
        </is>
      </c>
      <c r="F3649" s="2" t="n">
        <v>14367</v>
      </c>
      <c r="G3649" s="2" t="n">
        <v>88.70999999999999</v>
      </c>
      <c r="H3649" s="2" t="n">
        <v>162</v>
      </c>
      <c r="I3649" s="2" t="n">
        <v>110</v>
      </c>
      <c r="J3649" s="2" t="inlineStr">
        <is>
          <t>GPA</t>
        </is>
      </c>
      <c r="K3649" s="2">
        <f>IF(I3649&lt;&gt;"",I3649,IFERROR(INDEX(Base!$I:$I,MATCH(1,(Base!$C:$C=C3649)*(Base!$I:$I&lt;&gt;""),0)),0))</f>
        <v/>
      </c>
      <c r="L3649" s="2">
        <f>IF(AND(I3649="",K3649&gt;0),"SIM","NÃO")</f>
        <v/>
      </c>
      <c r="M3649" s="2">
        <f>IF(ISNUMBER(SEARCH("SEPARA",UPPER(C3649))),"NÃO","SIM")</f>
        <v/>
      </c>
      <c r="N3649" s="2">
        <f>IFERROR(H3649/K3649,0)</f>
        <v/>
      </c>
      <c r="O3649" s="2">
        <f>IF(M3649="NÃO","EXCLUÍDO",IF(N3649&lt;Premissas!$B$8,"&lt; 1,00",IF(N3649&lt;Premissas!$B$9,"1,00 – 1,19",IF(N3649&lt;Premissas!$B$10,"1,20 – 1,39",IF(N3649&lt;Premissas!$B$11,"1,40 – 1,59",IF(N3649&lt;Premissas!$B$12,"1,60 – 1,99","≥ 2,00"))))))</f>
        <v/>
      </c>
      <c r="P3649" s="5">
        <f>IF(OR(M3649="NÃO",N3649&lt;Premissas!$B$8),Premissas!$B$13,IF(N3649&lt;Premissas!$B$9,Premissas!$B$14,IF(N3649&lt;Premissas!$B$10,Premissas!$B$15,IF(N3649&lt;Premissas!$B$11,Premissas!$B$16,IF(N3649&lt;Premissas!$B$12,Premissas!$B$17,Premissas!$B$18)))))</f>
        <v/>
      </c>
      <c r="Q3649" s="5">
        <f>IFERROR(P3649/Premissas!$B$4,0)</f>
        <v/>
      </c>
    </row>
    <row r="3650">
      <c r="A3650" s="2" t="n">
        <v>8</v>
      </c>
      <c r="B3650" s="2" t="n">
        <v>1979</v>
      </c>
      <c r="C3650" s="2" t="inlineStr">
        <is>
          <t>PUXADA RECEB</t>
        </is>
      </c>
      <c r="D3650" s="2" t="inlineStr">
        <is>
          <t>561262</t>
        </is>
      </c>
      <c r="E3650" s="2" t="inlineStr">
        <is>
          <t>LUIS C CARLOS MAGALHAES SOUSA</t>
        </is>
      </c>
      <c r="F3650" s="2" t="n">
        <v>3</v>
      </c>
      <c r="G3650" s="2" t="n">
        <v>10.29</v>
      </c>
      <c r="H3650" s="2" t="n">
        <v>0</v>
      </c>
      <c r="I3650" s="2" t="n">
        <v>0</v>
      </c>
      <c r="J3650" s="2" t="inlineStr">
        <is>
          <t>GPA</t>
        </is>
      </c>
      <c r="K3650" s="2">
        <f>IF(I3650&lt;&gt;"",I3650,IFERROR(INDEX(Base!$I:$I,MATCH(1,(Base!$C:$C=C3650)*(Base!$I:$I&lt;&gt;""),0)),0))</f>
        <v/>
      </c>
      <c r="L3650" s="2">
        <f>IF(AND(I3650="",K3650&gt;0),"SIM","NÃO")</f>
        <v/>
      </c>
      <c r="M3650" s="2">
        <f>IF(ISNUMBER(SEARCH("SEPARA",UPPER(C3650))),"NÃO","SIM")</f>
        <v/>
      </c>
      <c r="N3650" s="2">
        <f>IFERROR(H3650/K3650,0)</f>
        <v/>
      </c>
      <c r="O3650" s="2">
        <f>IF(M3650="NÃO","EXCLUÍDO",IF(N3650&lt;Premissas!$B$8,"&lt; 1,00",IF(N3650&lt;Premissas!$B$9,"1,00 – 1,19",IF(N3650&lt;Premissas!$B$10,"1,20 – 1,39",IF(N3650&lt;Premissas!$B$11,"1,40 – 1,59",IF(N3650&lt;Premissas!$B$12,"1,60 – 1,99","≥ 2,00"))))))</f>
        <v/>
      </c>
      <c r="P3650" s="5">
        <f>IF(OR(M3650="NÃO",N3650&lt;Premissas!$B$8),Premissas!$B$13,IF(N3650&lt;Premissas!$B$9,Premissas!$B$14,IF(N3650&lt;Premissas!$B$10,Premissas!$B$15,IF(N3650&lt;Premissas!$B$11,Premissas!$B$16,IF(N3650&lt;Premissas!$B$12,Premissas!$B$17,Premissas!$B$18)))))</f>
        <v/>
      </c>
      <c r="Q3650" s="5">
        <f>IFERROR(P3650/Premissas!$B$4,0)</f>
        <v/>
      </c>
    </row>
    <row r="3651">
      <c r="A3651" s="2" t="n">
        <v>8</v>
      </c>
      <c r="B3651" s="2" t="n">
        <v>1979</v>
      </c>
      <c r="C3651" s="2" t="inlineStr">
        <is>
          <t>PUXADA RECEB</t>
        </is>
      </c>
      <c r="D3651" s="2" t="inlineStr">
        <is>
          <t>5656575</t>
        </is>
      </c>
      <c r="E3651" s="2" t="inlineStr">
        <is>
          <t>Wesley Rodrigues Dos Santos</t>
        </is>
      </c>
      <c r="F3651" s="2" t="n">
        <v>41</v>
      </c>
      <c r="G3651" s="2" t="n">
        <v>3.09</v>
      </c>
      <c r="H3651" s="2" t="n">
        <v>13</v>
      </c>
      <c r="I3651" s="2" t="n">
        <v>0</v>
      </c>
      <c r="J3651" s="2" t="inlineStr">
        <is>
          <t>GPA</t>
        </is>
      </c>
      <c r="K3651" s="2">
        <f>IF(I3651&lt;&gt;"",I3651,IFERROR(INDEX(Base!$I:$I,MATCH(1,(Base!$C:$C=C3651)*(Base!$I:$I&lt;&gt;""),0)),0))</f>
        <v/>
      </c>
      <c r="L3651" s="2">
        <f>IF(AND(I3651="",K3651&gt;0),"SIM","NÃO")</f>
        <v/>
      </c>
      <c r="M3651" s="2">
        <f>IF(ISNUMBER(SEARCH("SEPARA",UPPER(C3651))),"NÃO","SIM")</f>
        <v/>
      </c>
      <c r="N3651" s="2">
        <f>IFERROR(H3651/K3651,0)</f>
        <v/>
      </c>
      <c r="O3651" s="2">
        <f>IF(M3651="NÃO","EXCLUÍDO",IF(N3651&lt;Premissas!$B$8,"&lt; 1,00",IF(N3651&lt;Premissas!$B$9,"1,00 – 1,19",IF(N3651&lt;Premissas!$B$10,"1,20 – 1,39",IF(N3651&lt;Premissas!$B$11,"1,40 – 1,59",IF(N3651&lt;Premissas!$B$12,"1,60 – 1,99","≥ 2,00"))))))</f>
        <v/>
      </c>
      <c r="P3651" s="5">
        <f>IF(OR(M3651="NÃO",N3651&lt;Premissas!$B$8),Premissas!$B$13,IF(N3651&lt;Premissas!$B$9,Premissas!$B$14,IF(N3651&lt;Premissas!$B$10,Premissas!$B$15,IF(N3651&lt;Premissas!$B$11,Premissas!$B$16,IF(N3651&lt;Premissas!$B$12,Premissas!$B$17,Premissas!$B$18)))))</f>
        <v/>
      </c>
      <c r="Q3651" s="5">
        <f>IFERROR(P3651/Premissas!$B$4,0)</f>
        <v/>
      </c>
    </row>
    <row r="3652">
      <c r="A3652" s="2" t="n">
        <v>8</v>
      </c>
      <c r="B3652" s="2" t="n">
        <v>1979</v>
      </c>
      <c r="C3652" s="2" t="inlineStr">
        <is>
          <t>SEPARACAO</t>
        </is>
      </c>
      <c r="D3652" s="2" t="inlineStr">
        <is>
          <t>5656575</t>
        </is>
      </c>
      <c r="E3652" s="2" t="inlineStr">
        <is>
          <t>Wesley Rodrigues Dos Santos</t>
        </is>
      </c>
      <c r="F3652" s="2" t="n">
        <v>13667</v>
      </c>
      <c r="G3652" s="2" t="n">
        <v>82.77</v>
      </c>
      <c r="H3652" s="2" t="n">
        <v>165</v>
      </c>
      <c r="I3652" s="2" t="n">
        <v>110</v>
      </c>
      <c r="J3652" s="2" t="inlineStr">
        <is>
          <t>GPA</t>
        </is>
      </c>
      <c r="K3652" s="2">
        <f>IF(I3652&lt;&gt;"",I3652,IFERROR(INDEX(Base!$I:$I,MATCH(1,(Base!$C:$C=C3652)*(Base!$I:$I&lt;&gt;""),0)),0))</f>
        <v/>
      </c>
      <c r="L3652" s="2">
        <f>IF(AND(I3652="",K3652&gt;0),"SIM","NÃO")</f>
        <v/>
      </c>
      <c r="M3652" s="2">
        <f>IF(ISNUMBER(SEARCH("SEPARA",UPPER(C3652))),"NÃO","SIM")</f>
        <v/>
      </c>
      <c r="N3652" s="2">
        <f>IFERROR(H3652/K3652,0)</f>
        <v/>
      </c>
      <c r="O3652" s="2">
        <f>IF(M3652="NÃO","EXCLUÍDO",IF(N3652&lt;Premissas!$B$8,"&lt; 1,00",IF(N3652&lt;Premissas!$B$9,"1,00 – 1,19",IF(N3652&lt;Premissas!$B$10,"1,20 – 1,39",IF(N3652&lt;Premissas!$B$11,"1,40 – 1,59",IF(N3652&lt;Premissas!$B$12,"1,60 – 1,99","≥ 2,00"))))))</f>
        <v/>
      </c>
      <c r="P3652" s="5">
        <f>IF(OR(M3652="NÃO",N3652&lt;Premissas!$B$8),Premissas!$B$13,IF(N3652&lt;Premissas!$B$9,Premissas!$B$14,IF(N3652&lt;Premissas!$B$10,Premissas!$B$15,IF(N3652&lt;Premissas!$B$11,Premissas!$B$16,IF(N3652&lt;Premissas!$B$12,Premissas!$B$17,Premissas!$B$18)))))</f>
        <v/>
      </c>
      <c r="Q3652" s="5">
        <f>IFERROR(P3652/Premissas!$B$4,0)</f>
        <v/>
      </c>
    </row>
    <row r="3653">
      <c r="A3653" s="2" t="n">
        <v>8</v>
      </c>
      <c r="B3653" s="2" t="n">
        <v>1979</v>
      </c>
      <c r="C3653" s="2" t="inlineStr">
        <is>
          <t>SEPARACAO</t>
        </is>
      </c>
      <c r="D3653" s="2" t="inlineStr">
        <is>
          <t>5661862</t>
        </is>
      </c>
      <c r="E3653" s="2" t="inlineStr">
        <is>
          <t>Francisco Barboza De Sousa</t>
        </is>
      </c>
      <c r="F3653" s="2" t="n">
        <v>118</v>
      </c>
      <c r="G3653" s="2" t="n">
        <v>2.01</v>
      </c>
      <c r="H3653" s="2" t="n">
        <v>59</v>
      </c>
      <c r="I3653" s="2" t="n">
        <v>110</v>
      </c>
      <c r="J3653" s="2" t="inlineStr">
        <is>
          <t>GPA</t>
        </is>
      </c>
      <c r="K3653" s="2">
        <f>IF(I3653&lt;&gt;"",I3653,IFERROR(INDEX(Base!$I:$I,MATCH(1,(Base!$C:$C=C3653)*(Base!$I:$I&lt;&gt;""),0)),0))</f>
        <v/>
      </c>
      <c r="L3653" s="2">
        <f>IF(AND(I3653="",K3653&gt;0),"SIM","NÃO")</f>
        <v/>
      </c>
      <c r="M3653" s="2">
        <f>IF(ISNUMBER(SEARCH("SEPARA",UPPER(C3653))),"NÃO","SIM")</f>
        <v/>
      </c>
      <c r="N3653" s="2">
        <f>IFERROR(H3653/K3653,0)</f>
        <v/>
      </c>
      <c r="O3653" s="2">
        <f>IF(M3653="NÃO","EXCLUÍDO",IF(N3653&lt;Premissas!$B$8,"&lt; 1,00",IF(N3653&lt;Premissas!$B$9,"1,00 – 1,19",IF(N3653&lt;Premissas!$B$10,"1,20 – 1,39",IF(N3653&lt;Premissas!$B$11,"1,40 – 1,59",IF(N3653&lt;Premissas!$B$12,"1,60 – 1,99","≥ 2,00"))))))</f>
        <v/>
      </c>
      <c r="P3653" s="5">
        <f>IF(OR(M3653="NÃO",N3653&lt;Premissas!$B$8),Premissas!$B$13,IF(N3653&lt;Premissas!$B$9,Premissas!$B$14,IF(N3653&lt;Premissas!$B$10,Premissas!$B$15,IF(N3653&lt;Premissas!$B$11,Premissas!$B$16,IF(N3653&lt;Premissas!$B$12,Premissas!$B$17,Premissas!$B$18)))))</f>
        <v/>
      </c>
      <c r="Q3653" s="5">
        <f>IFERROR(P3653/Premissas!$B$4,0)</f>
        <v/>
      </c>
    </row>
    <row r="3654">
      <c r="A3654" s="2" t="n">
        <v>8</v>
      </c>
      <c r="B3654" s="2" t="n">
        <v>1979</v>
      </c>
      <c r="C3654" s="2" t="inlineStr">
        <is>
          <t>CARREGAMENTO</t>
        </is>
      </c>
      <c r="D3654" s="2" t="inlineStr">
        <is>
          <t>5692857</t>
        </is>
      </c>
      <c r="E3654" s="2" t="inlineStr">
        <is>
          <t>Lucas Dias Noronha</t>
        </is>
      </c>
      <c r="F3654" s="2" t="n">
        <v>101</v>
      </c>
      <c r="G3654" s="2" t="n">
        <v>4.4</v>
      </c>
      <c r="H3654" s="2" t="n">
        <v>23</v>
      </c>
      <c r="I3654" s="2" t="n">
        <v>0</v>
      </c>
      <c r="J3654" s="2" t="inlineStr">
        <is>
          <t>GPA</t>
        </is>
      </c>
      <c r="K3654" s="2">
        <f>IF(I3654&lt;&gt;"",I3654,IFERROR(INDEX(Base!$I:$I,MATCH(1,(Base!$C:$C=C3654)*(Base!$I:$I&lt;&gt;""),0)),0))</f>
        <v/>
      </c>
      <c r="L3654" s="2">
        <f>IF(AND(I3654="",K3654&gt;0),"SIM","NÃO")</f>
        <v/>
      </c>
      <c r="M3654" s="2">
        <f>IF(ISNUMBER(SEARCH("SEPARA",UPPER(C3654))),"NÃO","SIM")</f>
        <v/>
      </c>
      <c r="N3654" s="2">
        <f>IFERROR(H3654/K3654,0)</f>
        <v/>
      </c>
      <c r="O3654" s="2">
        <f>IF(M3654="NÃO","EXCLUÍDO",IF(N3654&lt;Premissas!$B$8,"&lt; 1,00",IF(N3654&lt;Premissas!$B$9,"1,00 – 1,19",IF(N3654&lt;Premissas!$B$10,"1,20 – 1,39",IF(N3654&lt;Premissas!$B$11,"1,40 – 1,59",IF(N3654&lt;Premissas!$B$12,"1,60 – 1,99","≥ 2,00"))))))</f>
        <v/>
      </c>
      <c r="P3654" s="5">
        <f>IF(OR(M3654="NÃO",N3654&lt;Premissas!$B$8),Premissas!$B$13,IF(N3654&lt;Premissas!$B$9,Premissas!$B$14,IF(N3654&lt;Premissas!$B$10,Premissas!$B$15,IF(N3654&lt;Premissas!$B$11,Premissas!$B$16,IF(N3654&lt;Premissas!$B$12,Premissas!$B$17,Premissas!$B$18)))))</f>
        <v/>
      </c>
      <c r="Q3654" s="5">
        <f>IFERROR(P3654/Premissas!$B$4,0)</f>
        <v/>
      </c>
    </row>
    <row r="3655">
      <c r="A3655" s="2" t="n">
        <v>8</v>
      </c>
      <c r="B3655" s="2" t="n">
        <v>1979</v>
      </c>
      <c r="C3655" s="2" t="inlineStr">
        <is>
          <t>SEPARACAO</t>
        </is>
      </c>
      <c r="D3655" s="2" t="inlineStr">
        <is>
          <t>5693365</t>
        </is>
      </c>
      <c r="E3655" s="2" t="inlineStr">
        <is>
          <t>Didns Fernandes Brito</t>
        </is>
      </c>
      <c r="F3655" s="2" t="n">
        <v>12657</v>
      </c>
      <c r="G3655" s="2" t="n">
        <v>76.09</v>
      </c>
      <c r="H3655" s="2" t="n">
        <v>166</v>
      </c>
      <c r="I3655" s="2" t="n">
        <v>110</v>
      </c>
      <c r="J3655" s="2" t="inlineStr">
        <is>
          <t>GPA</t>
        </is>
      </c>
      <c r="K3655" s="2">
        <f>IF(I3655&lt;&gt;"",I3655,IFERROR(INDEX(Base!$I:$I,MATCH(1,(Base!$C:$C=C3655)*(Base!$I:$I&lt;&gt;""),0)),0))</f>
        <v/>
      </c>
      <c r="L3655" s="2">
        <f>IF(AND(I3655="",K3655&gt;0),"SIM","NÃO")</f>
        <v/>
      </c>
      <c r="M3655" s="2">
        <f>IF(ISNUMBER(SEARCH("SEPARA",UPPER(C3655))),"NÃO","SIM")</f>
        <v/>
      </c>
      <c r="N3655" s="2">
        <f>IFERROR(H3655/K3655,0)</f>
        <v/>
      </c>
      <c r="O3655" s="2">
        <f>IF(M3655="NÃO","EXCLUÍDO",IF(N3655&lt;Premissas!$B$8,"&lt; 1,00",IF(N3655&lt;Premissas!$B$9,"1,00 – 1,19",IF(N3655&lt;Premissas!$B$10,"1,20 – 1,39",IF(N3655&lt;Premissas!$B$11,"1,40 – 1,59",IF(N3655&lt;Premissas!$B$12,"1,60 – 1,99","≥ 2,00"))))))</f>
        <v/>
      </c>
      <c r="P3655" s="5">
        <f>IF(OR(M3655="NÃO",N3655&lt;Premissas!$B$8),Premissas!$B$13,IF(N3655&lt;Premissas!$B$9,Premissas!$B$14,IF(N3655&lt;Premissas!$B$10,Premissas!$B$15,IF(N3655&lt;Premissas!$B$11,Premissas!$B$16,IF(N3655&lt;Premissas!$B$12,Premissas!$B$17,Premissas!$B$18)))))</f>
        <v/>
      </c>
      <c r="Q3655" s="5">
        <f>IFERROR(P3655/Premissas!$B$4,0)</f>
        <v/>
      </c>
    </row>
    <row r="3656">
      <c r="A3656" s="2" t="n">
        <v>8</v>
      </c>
      <c r="B3656" s="2" t="n">
        <v>1979</v>
      </c>
      <c r="C3656" s="2" t="inlineStr">
        <is>
          <t>CARREGAMENTO</t>
        </is>
      </c>
      <c r="D3656" s="2" t="inlineStr">
        <is>
          <t>569885</t>
        </is>
      </c>
      <c r="E3656" s="2" t="inlineStr">
        <is>
          <t>Eduardo dos Santos Rocha</t>
        </is>
      </c>
      <c r="F3656" s="2" t="n">
        <v>235</v>
      </c>
      <c r="G3656" s="2" t="n">
        <v>18.23</v>
      </c>
      <c r="H3656" s="2" t="n">
        <v>13</v>
      </c>
      <c r="I3656" s="2" t="n">
        <v>0</v>
      </c>
      <c r="J3656" s="2" t="inlineStr">
        <is>
          <t>GPA</t>
        </is>
      </c>
      <c r="K3656" s="2">
        <f>IF(I3656&lt;&gt;"",I3656,IFERROR(INDEX(Base!$I:$I,MATCH(1,(Base!$C:$C=C3656)*(Base!$I:$I&lt;&gt;""),0)),0))</f>
        <v/>
      </c>
      <c r="L3656" s="2">
        <f>IF(AND(I3656="",K3656&gt;0),"SIM","NÃO")</f>
        <v/>
      </c>
      <c r="M3656" s="2">
        <f>IF(ISNUMBER(SEARCH("SEPARA",UPPER(C3656))),"NÃO","SIM")</f>
        <v/>
      </c>
      <c r="N3656" s="2">
        <f>IFERROR(H3656/K3656,0)</f>
        <v/>
      </c>
      <c r="O3656" s="2">
        <f>IF(M3656="NÃO","EXCLUÍDO",IF(N3656&lt;Premissas!$B$8,"&lt; 1,00",IF(N3656&lt;Premissas!$B$9,"1,00 – 1,19",IF(N3656&lt;Premissas!$B$10,"1,20 – 1,39",IF(N3656&lt;Premissas!$B$11,"1,40 – 1,59",IF(N3656&lt;Premissas!$B$12,"1,60 – 1,99","≥ 2,00"))))))</f>
        <v/>
      </c>
      <c r="P3656" s="5">
        <f>IF(OR(M3656="NÃO",N3656&lt;Premissas!$B$8),Premissas!$B$13,IF(N3656&lt;Premissas!$B$9,Premissas!$B$14,IF(N3656&lt;Premissas!$B$10,Premissas!$B$15,IF(N3656&lt;Premissas!$B$11,Premissas!$B$16,IF(N3656&lt;Premissas!$B$12,Premissas!$B$17,Premissas!$B$18)))))</f>
        <v/>
      </c>
      <c r="Q3656" s="5">
        <f>IFERROR(P3656/Premissas!$B$4,0)</f>
        <v/>
      </c>
    </row>
    <row r="3657">
      <c r="A3657" s="2" t="n">
        <v>8</v>
      </c>
      <c r="B3657" s="2" t="n">
        <v>1979</v>
      </c>
      <c r="C3657" s="2" t="inlineStr">
        <is>
          <t>PUXADA RECEB</t>
        </is>
      </c>
      <c r="D3657" s="2" t="inlineStr">
        <is>
          <t>569885</t>
        </is>
      </c>
      <c r="E3657" s="2" t="inlineStr">
        <is>
          <t>Eduardo dos Santos Rocha</t>
        </is>
      </c>
      <c r="F3657" s="2" t="n">
        <v>63</v>
      </c>
      <c r="G3657" s="2" t="n">
        <v>2.24</v>
      </c>
      <c r="H3657" s="2" t="n">
        <v>28</v>
      </c>
      <c r="I3657" s="2" t="n">
        <v>0</v>
      </c>
      <c r="J3657" s="2" t="inlineStr">
        <is>
          <t>GPA</t>
        </is>
      </c>
      <c r="K3657" s="2">
        <f>IF(I3657&lt;&gt;"",I3657,IFERROR(INDEX(Base!$I:$I,MATCH(1,(Base!$C:$C=C3657)*(Base!$I:$I&lt;&gt;""),0)),0))</f>
        <v/>
      </c>
      <c r="L3657" s="2">
        <f>IF(AND(I3657="",K3657&gt;0),"SIM","NÃO")</f>
        <v/>
      </c>
      <c r="M3657" s="2">
        <f>IF(ISNUMBER(SEARCH("SEPARA",UPPER(C3657))),"NÃO","SIM")</f>
        <v/>
      </c>
      <c r="N3657" s="2">
        <f>IFERROR(H3657/K3657,0)</f>
        <v/>
      </c>
      <c r="O3657" s="2">
        <f>IF(M3657="NÃO","EXCLUÍDO",IF(N3657&lt;Premissas!$B$8,"&lt; 1,00",IF(N3657&lt;Premissas!$B$9,"1,00 – 1,19",IF(N3657&lt;Premissas!$B$10,"1,20 – 1,39",IF(N3657&lt;Premissas!$B$11,"1,40 – 1,59",IF(N3657&lt;Premissas!$B$12,"1,60 – 1,99","≥ 2,00"))))))</f>
        <v/>
      </c>
      <c r="P3657" s="5">
        <f>IF(OR(M3657="NÃO",N3657&lt;Premissas!$B$8),Premissas!$B$13,IF(N3657&lt;Premissas!$B$9,Premissas!$B$14,IF(N3657&lt;Premissas!$B$10,Premissas!$B$15,IF(N3657&lt;Premissas!$B$11,Premissas!$B$16,IF(N3657&lt;Premissas!$B$12,Premissas!$B$17,Premissas!$B$18)))))</f>
        <v/>
      </c>
      <c r="Q3657" s="5">
        <f>IFERROR(P3657/Premissas!$B$4,0)</f>
        <v/>
      </c>
    </row>
    <row r="3658">
      <c r="A3658" s="2" t="n">
        <v>8</v>
      </c>
      <c r="B3658" s="2" t="n">
        <v>1979</v>
      </c>
      <c r="C3658" s="2" t="inlineStr">
        <is>
          <t>RECEBIMENTO</t>
        </is>
      </c>
      <c r="D3658" s="2" t="inlineStr">
        <is>
          <t>569885</t>
        </is>
      </c>
      <c r="E3658" s="2" t="inlineStr">
        <is>
          <t>Eduardo dos Santos Rocha</t>
        </is>
      </c>
      <c r="F3658" s="2" t="n">
        <v>111</v>
      </c>
      <c r="G3658" s="2" t="n">
        <v>0.32</v>
      </c>
      <c r="H3658" s="2" t="n">
        <v>347</v>
      </c>
      <c r="I3658" s="2" t="n">
        <v>35</v>
      </c>
      <c r="J3658" s="2" t="inlineStr">
        <is>
          <t>GPA</t>
        </is>
      </c>
      <c r="K3658" s="2">
        <f>IF(I3658&lt;&gt;"",I3658,IFERROR(INDEX(Base!$I:$I,MATCH(1,(Base!$C:$C=C3658)*(Base!$I:$I&lt;&gt;""),0)),0))</f>
        <v/>
      </c>
      <c r="L3658" s="2">
        <f>IF(AND(I3658="",K3658&gt;0),"SIM","NÃO")</f>
        <v/>
      </c>
      <c r="M3658" s="2">
        <f>IF(ISNUMBER(SEARCH("SEPARA",UPPER(C3658))),"NÃO","SIM")</f>
        <v/>
      </c>
      <c r="N3658" s="2">
        <f>IFERROR(H3658/K3658,0)</f>
        <v/>
      </c>
      <c r="O3658" s="2">
        <f>IF(M3658="NÃO","EXCLUÍDO",IF(N3658&lt;Premissas!$B$8,"&lt; 1,00",IF(N3658&lt;Premissas!$B$9,"1,00 – 1,19",IF(N3658&lt;Premissas!$B$10,"1,20 – 1,39",IF(N3658&lt;Premissas!$B$11,"1,40 – 1,59",IF(N3658&lt;Premissas!$B$12,"1,60 – 1,99","≥ 2,00"))))))</f>
        <v/>
      </c>
      <c r="P3658" s="5">
        <f>IF(OR(M3658="NÃO",N3658&lt;Premissas!$B$8),Premissas!$B$13,IF(N3658&lt;Premissas!$B$9,Premissas!$B$14,IF(N3658&lt;Premissas!$B$10,Premissas!$B$15,IF(N3658&lt;Premissas!$B$11,Premissas!$B$16,IF(N3658&lt;Premissas!$B$12,Premissas!$B$17,Premissas!$B$18)))))</f>
        <v/>
      </c>
      <c r="Q3658" s="5">
        <f>IFERROR(P3658/Premissas!$B$4,0)</f>
        <v/>
      </c>
    </row>
    <row r="3659">
      <c r="A3659" s="2" t="n">
        <v>8</v>
      </c>
      <c r="B3659" s="2" t="n">
        <v>1979</v>
      </c>
      <c r="C3659" s="2" t="inlineStr">
        <is>
          <t>SEPARACAO</t>
        </is>
      </c>
      <c r="D3659" s="2" t="inlineStr">
        <is>
          <t>569885</t>
        </is>
      </c>
      <c r="E3659" s="2" t="inlineStr">
        <is>
          <t>Eduardo dos Santos Rocha</t>
        </is>
      </c>
      <c r="F3659" s="2" t="n">
        <v>266</v>
      </c>
      <c r="G3659" s="2" t="n">
        <v>2.42</v>
      </c>
      <c r="H3659" s="2" t="n">
        <v>110</v>
      </c>
      <c r="I3659" s="2" t="n">
        <v>110</v>
      </c>
      <c r="J3659" s="2" t="inlineStr">
        <is>
          <t>GPA</t>
        </is>
      </c>
      <c r="K3659" s="2">
        <f>IF(I3659&lt;&gt;"",I3659,IFERROR(INDEX(Base!$I:$I,MATCH(1,(Base!$C:$C=C3659)*(Base!$I:$I&lt;&gt;""),0)),0))</f>
        <v/>
      </c>
      <c r="L3659" s="2">
        <f>IF(AND(I3659="",K3659&gt;0),"SIM","NÃO")</f>
        <v/>
      </c>
      <c r="M3659" s="2">
        <f>IF(ISNUMBER(SEARCH("SEPARA",UPPER(C3659))),"NÃO","SIM")</f>
        <v/>
      </c>
      <c r="N3659" s="2">
        <f>IFERROR(H3659/K3659,0)</f>
        <v/>
      </c>
      <c r="O3659" s="2">
        <f>IF(M3659="NÃO","EXCLUÍDO",IF(N3659&lt;Premissas!$B$8,"&lt; 1,00",IF(N3659&lt;Premissas!$B$9,"1,00 – 1,19",IF(N3659&lt;Premissas!$B$10,"1,20 – 1,39",IF(N3659&lt;Premissas!$B$11,"1,40 – 1,59",IF(N3659&lt;Premissas!$B$12,"1,60 – 1,99","≥ 2,00"))))))</f>
        <v/>
      </c>
      <c r="P3659" s="5">
        <f>IF(OR(M3659="NÃO",N3659&lt;Premissas!$B$8),Premissas!$B$13,IF(N3659&lt;Premissas!$B$9,Premissas!$B$14,IF(N3659&lt;Premissas!$B$10,Premissas!$B$15,IF(N3659&lt;Premissas!$B$11,Premissas!$B$16,IF(N3659&lt;Premissas!$B$12,Premissas!$B$17,Premissas!$B$18)))))</f>
        <v/>
      </c>
      <c r="Q3659" s="5">
        <f>IFERROR(P3659/Premissas!$B$4,0)</f>
        <v/>
      </c>
    </row>
    <row r="3660">
      <c r="A3660" s="2" t="n">
        <v>8</v>
      </c>
      <c r="B3660" s="2" t="n">
        <v>1979</v>
      </c>
      <c r="C3660" s="2" t="inlineStr">
        <is>
          <t>SEPARACAO</t>
        </is>
      </c>
      <c r="D3660" s="2" t="inlineStr">
        <is>
          <t>5769698</t>
        </is>
      </c>
      <c r="E3660" s="2" t="inlineStr">
        <is>
          <t>Guilherme Rodrigues Dos Santos Silva</t>
        </is>
      </c>
      <c r="F3660" s="2" t="n">
        <v>8206</v>
      </c>
      <c r="G3660" s="2" t="n">
        <v>74.8</v>
      </c>
      <c r="H3660" s="2" t="n">
        <v>110</v>
      </c>
      <c r="I3660" s="2" t="n">
        <v>110</v>
      </c>
      <c r="J3660" s="2" t="inlineStr">
        <is>
          <t>GPA</t>
        </is>
      </c>
      <c r="K3660" s="2">
        <f>IF(I3660&lt;&gt;"",I3660,IFERROR(INDEX(Base!$I:$I,MATCH(1,(Base!$C:$C=C3660)*(Base!$I:$I&lt;&gt;""),0)),0))</f>
        <v/>
      </c>
      <c r="L3660" s="2">
        <f>IF(AND(I3660="",K3660&gt;0),"SIM","NÃO")</f>
        <v/>
      </c>
      <c r="M3660" s="2">
        <f>IF(ISNUMBER(SEARCH("SEPARA",UPPER(C3660))),"NÃO","SIM")</f>
        <v/>
      </c>
      <c r="N3660" s="2">
        <f>IFERROR(H3660/K3660,0)</f>
        <v/>
      </c>
      <c r="O3660" s="2">
        <f>IF(M3660="NÃO","EXCLUÍDO",IF(N3660&lt;Premissas!$B$8,"&lt; 1,00",IF(N3660&lt;Premissas!$B$9,"1,00 – 1,19",IF(N3660&lt;Premissas!$B$10,"1,20 – 1,39",IF(N3660&lt;Premissas!$B$11,"1,40 – 1,59",IF(N3660&lt;Premissas!$B$12,"1,60 – 1,99","≥ 2,00"))))))</f>
        <v/>
      </c>
      <c r="P3660" s="5">
        <f>IF(OR(M3660="NÃO",N3660&lt;Premissas!$B$8),Premissas!$B$13,IF(N3660&lt;Premissas!$B$9,Premissas!$B$14,IF(N3660&lt;Premissas!$B$10,Premissas!$B$15,IF(N3660&lt;Premissas!$B$11,Premissas!$B$16,IF(N3660&lt;Premissas!$B$12,Premissas!$B$17,Premissas!$B$18)))))</f>
        <v/>
      </c>
      <c r="Q3660" s="5">
        <f>IFERROR(P3660/Premissas!$B$4,0)</f>
        <v/>
      </c>
    </row>
    <row r="3661">
      <c r="A3661" s="2" t="n">
        <v>8</v>
      </c>
      <c r="B3661" s="2" t="n">
        <v>1979</v>
      </c>
      <c r="C3661" s="2" t="inlineStr">
        <is>
          <t>RECEBIMENTO</t>
        </is>
      </c>
      <c r="D3661" s="2" t="inlineStr">
        <is>
          <t>597537</t>
        </is>
      </c>
      <c r="E3661" s="2" t="inlineStr">
        <is>
          <t>Sabrina Vieira de Melo</t>
        </is>
      </c>
      <c r="F3661" s="2" t="n">
        <v>2352</v>
      </c>
      <c r="G3661" s="2" t="n">
        <v>89.78</v>
      </c>
      <c r="H3661" s="2" t="n">
        <v>26</v>
      </c>
      <c r="I3661" s="2" t="n">
        <v>35</v>
      </c>
      <c r="J3661" s="2" t="inlineStr">
        <is>
          <t>GPA</t>
        </is>
      </c>
      <c r="K3661" s="2">
        <f>IF(I3661&lt;&gt;"",I3661,IFERROR(INDEX(Base!$I:$I,MATCH(1,(Base!$C:$C=C3661)*(Base!$I:$I&lt;&gt;""),0)),0))</f>
        <v/>
      </c>
      <c r="L3661" s="2">
        <f>IF(AND(I3661="",K3661&gt;0),"SIM","NÃO")</f>
        <v/>
      </c>
      <c r="M3661" s="2">
        <f>IF(ISNUMBER(SEARCH("SEPARA",UPPER(C3661))),"NÃO","SIM")</f>
        <v/>
      </c>
      <c r="N3661" s="2">
        <f>IFERROR(H3661/K3661,0)</f>
        <v/>
      </c>
      <c r="O3661" s="2">
        <f>IF(M3661="NÃO","EXCLUÍDO",IF(N3661&lt;Premissas!$B$8,"&lt; 1,00",IF(N3661&lt;Premissas!$B$9,"1,00 – 1,19",IF(N3661&lt;Premissas!$B$10,"1,20 – 1,39",IF(N3661&lt;Premissas!$B$11,"1,40 – 1,59",IF(N3661&lt;Premissas!$B$12,"1,60 – 1,99","≥ 2,00"))))))</f>
        <v/>
      </c>
      <c r="P3661" s="5">
        <f>IF(OR(M3661="NÃO",N3661&lt;Premissas!$B$8),Premissas!$B$13,IF(N3661&lt;Premissas!$B$9,Premissas!$B$14,IF(N3661&lt;Premissas!$B$10,Premissas!$B$15,IF(N3661&lt;Premissas!$B$11,Premissas!$B$16,IF(N3661&lt;Premissas!$B$12,Premissas!$B$17,Premissas!$B$18)))))</f>
        <v/>
      </c>
      <c r="Q3661" s="5">
        <f>IFERROR(P3661/Premissas!$B$4,0)</f>
        <v/>
      </c>
    </row>
    <row r="3662">
      <c r="A3662" s="2" t="n">
        <v>8</v>
      </c>
      <c r="B3662" s="2" t="n">
        <v>1979</v>
      </c>
      <c r="C3662" s="2" t="inlineStr">
        <is>
          <t>SEPARACAO</t>
        </is>
      </c>
      <c r="D3662" s="2" t="inlineStr">
        <is>
          <t>5982910</t>
        </is>
      </c>
      <c r="E3662" s="2" t="inlineStr">
        <is>
          <t>Nathally Alves De Araujo</t>
        </is>
      </c>
      <c r="F3662" s="2" t="n">
        <v>10699</v>
      </c>
      <c r="G3662" s="2" t="n">
        <v>121.12</v>
      </c>
      <c r="H3662" s="2" t="n">
        <v>88</v>
      </c>
      <c r="I3662" s="2" t="n">
        <v>110</v>
      </c>
      <c r="J3662" s="2" t="inlineStr">
        <is>
          <t>GPA</t>
        </is>
      </c>
      <c r="K3662" s="2">
        <f>IF(I3662&lt;&gt;"",I3662,IFERROR(INDEX(Base!$I:$I,MATCH(1,(Base!$C:$C=C3662)*(Base!$I:$I&lt;&gt;""),0)),0))</f>
        <v/>
      </c>
      <c r="L3662" s="2">
        <f>IF(AND(I3662="",K3662&gt;0),"SIM","NÃO")</f>
        <v/>
      </c>
      <c r="M3662" s="2">
        <f>IF(ISNUMBER(SEARCH("SEPARA",UPPER(C3662))),"NÃO","SIM")</f>
        <v/>
      </c>
      <c r="N3662" s="2">
        <f>IFERROR(H3662/K3662,0)</f>
        <v/>
      </c>
      <c r="O3662" s="2">
        <f>IF(M3662="NÃO","EXCLUÍDO",IF(N3662&lt;Premissas!$B$8,"&lt; 1,00",IF(N3662&lt;Premissas!$B$9,"1,00 – 1,19",IF(N3662&lt;Premissas!$B$10,"1,20 – 1,39",IF(N3662&lt;Premissas!$B$11,"1,40 – 1,59",IF(N3662&lt;Premissas!$B$12,"1,60 – 1,99","≥ 2,00"))))))</f>
        <v/>
      </c>
      <c r="P3662" s="5">
        <f>IF(OR(M3662="NÃO",N3662&lt;Premissas!$B$8),Premissas!$B$13,IF(N3662&lt;Premissas!$B$9,Premissas!$B$14,IF(N3662&lt;Premissas!$B$10,Premissas!$B$15,IF(N3662&lt;Premissas!$B$11,Premissas!$B$16,IF(N3662&lt;Premissas!$B$12,Premissas!$B$17,Premissas!$B$18)))))</f>
        <v/>
      </c>
      <c r="Q3662" s="5">
        <f>IFERROR(P3662/Premissas!$B$4,0)</f>
        <v/>
      </c>
    </row>
    <row r="3663">
      <c r="A3663" s="2" t="n">
        <v>8</v>
      </c>
      <c r="B3663" s="2" t="n">
        <v>1979</v>
      </c>
      <c r="C3663" s="2" t="inlineStr">
        <is>
          <t>PUXADA RECEB</t>
        </is>
      </c>
      <c r="D3663" s="2" t="inlineStr">
        <is>
          <t>6002293</t>
        </is>
      </c>
      <c r="E3663" s="2" t="inlineStr">
        <is>
          <t>Alessandro Pereira Silva</t>
        </is>
      </c>
      <c r="F3663" s="2" t="n">
        <v>14</v>
      </c>
      <c r="G3663" s="2" t="n">
        <v>16.36</v>
      </c>
      <c r="H3663" s="2" t="n">
        <v>1</v>
      </c>
      <c r="I3663" s="2" t="n">
        <v>0</v>
      </c>
      <c r="J3663" s="2" t="inlineStr">
        <is>
          <t>GPA</t>
        </is>
      </c>
      <c r="K3663" s="2">
        <f>IF(I3663&lt;&gt;"",I3663,IFERROR(INDEX(Base!$I:$I,MATCH(1,(Base!$C:$C=C3663)*(Base!$I:$I&lt;&gt;""),0)),0))</f>
        <v/>
      </c>
      <c r="L3663" s="2">
        <f>IF(AND(I3663="",K3663&gt;0),"SIM","NÃO")</f>
        <v/>
      </c>
      <c r="M3663" s="2">
        <f>IF(ISNUMBER(SEARCH("SEPARA",UPPER(C3663))),"NÃO","SIM")</f>
        <v/>
      </c>
      <c r="N3663" s="2">
        <f>IFERROR(H3663/K3663,0)</f>
        <v/>
      </c>
      <c r="O3663" s="2">
        <f>IF(M3663="NÃO","EXCLUÍDO",IF(N3663&lt;Premissas!$B$8,"&lt; 1,00",IF(N3663&lt;Premissas!$B$9,"1,00 – 1,19",IF(N3663&lt;Premissas!$B$10,"1,20 – 1,39",IF(N3663&lt;Premissas!$B$11,"1,40 – 1,59",IF(N3663&lt;Premissas!$B$12,"1,60 – 1,99","≥ 2,00"))))))</f>
        <v/>
      </c>
      <c r="P3663" s="5">
        <f>IF(OR(M3663="NÃO",N3663&lt;Premissas!$B$8),Premissas!$B$13,IF(N3663&lt;Premissas!$B$9,Premissas!$B$14,IF(N3663&lt;Premissas!$B$10,Premissas!$B$15,IF(N3663&lt;Premissas!$B$11,Premissas!$B$16,IF(N3663&lt;Premissas!$B$12,Premissas!$B$17,Premissas!$B$18)))))</f>
        <v/>
      </c>
      <c r="Q3663" s="5">
        <f>IFERROR(P3663/Premissas!$B$4,0)</f>
        <v/>
      </c>
    </row>
    <row r="3664">
      <c r="A3664" s="2" t="n">
        <v>8</v>
      </c>
      <c r="B3664" s="2" t="n">
        <v>1979</v>
      </c>
      <c r="C3664" s="2" t="inlineStr">
        <is>
          <t>SEPARACAO</t>
        </is>
      </c>
      <c r="D3664" s="2" t="inlineStr">
        <is>
          <t>6002293</t>
        </is>
      </c>
      <c r="E3664" s="2" t="inlineStr">
        <is>
          <t>Alessandro Pereira Silva</t>
        </is>
      </c>
      <c r="F3664" s="2" t="n">
        <v>236</v>
      </c>
      <c r="G3664" s="2" t="n">
        <v>6.64</v>
      </c>
      <c r="H3664" s="2" t="n">
        <v>36</v>
      </c>
      <c r="I3664" s="2" t="n">
        <v>110</v>
      </c>
      <c r="J3664" s="2" t="inlineStr">
        <is>
          <t>GPA</t>
        </is>
      </c>
      <c r="K3664" s="2">
        <f>IF(I3664&lt;&gt;"",I3664,IFERROR(INDEX(Base!$I:$I,MATCH(1,(Base!$C:$C=C3664)*(Base!$I:$I&lt;&gt;""),0)),0))</f>
        <v/>
      </c>
      <c r="L3664" s="2">
        <f>IF(AND(I3664="",K3664&gt;0),"SIM","NÃO")</f>
        <v/>
      </c>
      <c r="M3664" s="2">
        <f>IF(ISNUMBER(SEARCH("SEPARA",UPPER(C3664))),"NÃO","SIM")</f>
        <v/>
      </c>
      <c r="N3664" s="2">
        <f>IFERROR(H3664/K3664,0)</f>
        <v/>
      </c>
      <c r="O3664" s="2">
        <f>IF(M3664="NÃO","EXCLUÍDO",IF(N3664&lt;Premissas!$B$8,"&lt; 1,00",IF(N3664&lt;Premissas!$B$9,"1,00 – 1,19",IF(N3664&lt;Premissas!$B$10,"1,20 – 1,39",IF(N3664&lt;Premissas!$B$11,"1,40 – 1,59",IF(N3664&lt;Premissas!$B$12,"1,60 – 1,99","≥ 2,00"))))))</f>
        <v/>
      </c>
      <c r="P3664" s="5">
        <f>IF(OR(M3664="NÃO",N3664&lt;Premissas!$B$8),Premissas!$B$13,IF(N3664&lt;Premissas!$B$9,Premissas!$B$14,IF(N3664&lt;Premissas!$B$10,Premissas!$B$15,IF(N3664&lt;Premissas!$B$11,Premissas!$B$16,IF(N3664&lt;Premissas!$B$12,Premissas!$B$17,Premissas!$B$18)))))</f>
        <v/>
      </c>
      <c r="Q3664" s="5">
        <f>IFERROR(P3664/Premissas!$B$4,0)</f>
        <v/>
      </c>
    </row>
    <row r="3665">
      <c r="A3665" s="2" t="n">
        <v>8</v>
      </c>
      <c r="B3665" s="2" t="n">
        <v>1979</v>
      </c>
      <c r="C3665" s="2" t="inlineStr">
        <is>
          <t>SEPARACAO</t>
        </is>
      </c>
      <c r="D3665" s="2" t="inlineStr">
        <is>
          <t>6003001</t>
        </is>
      </c>
      <c r="E3665" s="2" t="inlineStr">
        <is>
          <t>Ian Jhonata Da Silva Viana</t>
        </is>
      </c>
      <c r="F3665" s="2" t="n">
        <v>5491</v>
      </c>
      <c r="G3665" s="2" t="n">
        <v>58.26</v>
      </c>
      <c r="H3665" s="2" t="n">
        <v>94</v>
      </c>
      <c r="I3665" s="2" t="n">
        <v>110</v>
      </c>
      <c r="J3665" s="2" t="inlineStr">
        <is>
          <t>GPA</t>
        </is>
      </c>
      <c r="K3665" s="2">
        <f>IF(I3665&lt;&gt;"",I3665,IFERROR(INDEX(Base!$I:$I,MATCH(1,(Base!$C:$C=C3665)*(Base!$I:$I&lt;&gt;""),0)),0))</f>
        <v/>
      </c>
      <c r="L3665" s="2">
        <f>IF(AND(I3665="",K3665&gt;0),"SIM","NÃO")</f>
        <v/>
      </c>
      <c r="M3665" s="2">
        <f>IF(ISNUMBER(SEARCH("SEPARA",UPPER(C3665))),"NÃO","SIM")</f>
        <v/>
      </c>
      <c r="N3665" s="2">
        <f>IFERROR(H3665/K3665,0)</f>
        <v/>
      </c>
      <c r="O3665" s="2">
        <f>IF(M3665="NÃO","EXCLUÍDO",IF(N3665&lt;Premissas!$B$8,"&lt; 1,00",IF(N3665&lt;Premissas!$B$9,"1,00 – 1,19",IF(N3665&lt;Premissas!$B$10,"1,20 – 1,39",IF(N3665&lt;Premissas!$B$11,"1,40 – 1,59",IF(N3665&lt;Premissas!$B$12,"1,60 – 1,99","≥ 2,00"))))))</f>
        <v/>
      </c>
      <c r="P3665" s="5">
        <f>IF(OR(M3665="NÃO",N3665&lt;Premissas!$B$8),Premissas!$B$13,IF(N3665&lt;Premissas!$B$9,Premissas!$B$14,IF(N3665&lt;Premissas!$B$10,Premissas!$B$15,IF(N3665&lt;Premissas!$B$11,Premissas!$B$16,IF(N3665&lt;Premissas!$B$12,Premissas!$B$17,Premissas!$B$18)))))</f>
        <v/>
      </c>
      <c r="Q3665" s="5">
        <f>IFERROR(P3665/Premissas!$B$4,0)</f>
        <v/>
      </c>
    </row>
    <row r="3666">
      <c r="A3666" s="2" t="n">
        <v>8</v>
      </c>
      <c r="B3666" s="2" t="n">
        <v>1979</v>
      </c>
      <c r="C3666" s="2" t="inlineStr">
        <is>
          <t>ATIVIDADE OP. EMP.</t>
        </is>
      </c>
      <c r="D3666" s="2" t="inlineStr">
        <is>
          <t>600573</t>
        </is>
      </c>
      <c r="E3666" s="2" t="inlineStr">
        <is>
          <t>Lucivaldo Carneiro Araujo</t>
        </is>
      </c>
      <c r="F3666" s="2" t="n">
        <v>1843</v>
      </c>
      <c r="G3666" s="2" t="n">
        <v>90.23999999999999</v>
      </c>
      <c r="H3666" s="2" t="n">
        <v>20</v>
      </c>
      <c r="I3666" s="2" t="n">
        <v>18</v>
      </c>
      <c r="J3666" s="2" t="inlineStr">
        <is>
          <t>GPA</t>
        </is>
      </c>
      <c r="K3666" s="2">
        <f>IF(I3666&lt;&gt;"",I3666,IFERROR(INDEX(Base!$I:$I,MATCH(1,(Base!$C:$C=C3666)*(Base!$I:$I&lt;&gt;""),0)),0))</f>
        <v/>
      </c>
      <c r="L3666" s="2">
        <f>IF(AND(I3666="",K3666&gt;0),"SIM","NÃO")</f>
        <v/>
      </c>
      <c r="M3666" s="2">
        <f>IF(ISNUMBER(SEARCH("SEPARA",UPPER(C3666))),"NÃO","SIM")</f>
        <v/>
      </c>
      <c r="N3666" s="2">
        <f>IFERROR(H3666/K3666,0)</f>
        <v/>
      </c>
      <c r="O3666" s="2">
        <f>IF(M3666="NÃO","EXCLUÍDO",IF(N3666&lt;Premissas!$B$8,"&lt; 1,00",IF(N3666&lt;Premissas!$B$9,"1,00 – 1,19",IF(N3666&lt;Premissas!$B$10,"1,20 – 1,39",IF(N3666&lt;Premissas!$B$11,"1,40 – 1,59",IF(N3666&lt;Premissas!$B$12,"1,60 – 1,99","≥ 2,00"))))))</f>
        <v/>
      </c>
      <c r="P3666" s="5">
        <f>IF(OR(M3666="NÃO",N3666&lt;Premissas!$B$8),Premissas!$B$13,IF(N3666&lt;Premissas!$B$9,Premissas!$B$14,IF(N3666&lt;Premissas!$B$10,Premissas!$B$15,IF(N3666&lt;Premissas!$B$11,Premissas!$B$16,IF(N3666&lt;Premissas!$B$12,Premissas!$B$17,Premissas!$B$18)))))</f>
        <v/>
      </c>
      <c r="Q3666" s="5">
        <f>IFERROR(P3666/Premissas!$B$4,0)</f>
        <v/>
      </c>
    </row>
    <row r="3667">
      <c r="A3667" s="2" t="n">
        <v>8</v>
      </c>
      <c r="B3667" s="2" t="n">
        <v>1979</v>
      </c>
      <c r="C3667" s="2" t="inlineStr">
        <is>
          <t>SEPARACAO</t>
        </is>
      </c>
      <c r="D3667" s="2" t="inlineStr">
        <is>
          <t>600573</t>
        </is>
      </c>
      <c r="E3667" s="2" t="inlineStr">
        <is>
          <t>Lucivaldo Carneiro Araujo</t>
        </is>
      </c>
      <c r="F3667" s="2" t="n">
        <v>236</v>
      </c>
      <c r="G3667" s="2" t="n">
        <v>1.95</v>
      </c>
      <c r="H3667" s="2" t="n">
        <v>121</v>
      </c>
      <c r="I3667" s="2" t="n">
        <v>110</v>
      </c>
      <c r="J3667" s="2" t="inlineStr">
        <is>
          <t>GPA</t>
        </is>
      </c>
      <c r="K3667" s="2">
        <f>IF(I3667&lt;&gt;"",I3667,IFERROR(INDEX(Base!$I:$I,MATCH(1,(Base!$C:$C=C3667)*(Base!$I:$I&lt;&gt;""),0)),0))</f>
        <v/>
      </c>
      <c r="L3667" s="2">
        <f>IF(AND(I3667="",K3667&gt;0),"SIM","NÃO")</f>
        <v/>
      </c>
      <c r="M3667" s="2">
        <f>IF(ISNUMBER(SEARCH("SEPARA",UPPER(C3667))),"NÃO","SIM")</f>
        <v/>
      </c>
      <c r="N3667" s="2">
        <f>IFERROR(H3667/K3667,0)</f>
        <v/>
      </c>
      <c r="O3667" s="2">
        <f>IF(M3667="NÃO","EXCLUÍDO",IF(N3667&lt;Premissas!$B$8,"&lt; 1,00",IF(N3667&lt;Premissas!$B$9,"1,00 – 1,19",IF(N3667&lt;Premissas!$B$10,"1,20 – 1,39",IF(N3667&lt;Premissas!$B$11,"1,40 – 1,59",IF(N3667&lt;Premissas!$B$12,"1,60 – 1,99","≥ 2,00"))))))</f>
        <v/>
      </c>
      <c r="P3667" s="5">
        <f>IF(OR(M3667="NÃO",N3667&lt;Premissas!$B$8),Premissas!$B$13,IF(N3667&lt;Premissas!$B$9,Premissas!$B$14,IF(N3667&lt;Premissas!$B$10,Premissas!$B$15,IF(N3667&lt;Premissas!$B$11,Premissas!$B$16,IF(N3667&lt;Premissas!$B$12,Premissas!$B$17,Premissas!$B$18)))))</f>
        <v/>
      </c>
      <c r="Q3667" s="5">
        <f>IFERROR(P3667/Premissas!$B$4,0)</f>
        <v/>
      </c>
    </row>
    <row r="3668">
      <c r="A3668" s="2" t="n">
        <v>8</v>
      </c>
      <c r="B3668" s="2" t="n">
        <v>7801</v>
      </c>
      <c r="C3668" s="2" t="inlineStr">
        <is>
          <t>ATIVIDADE OP. EMP.</t>
        </is>
      </c>
      <c r="D3668" s="2" t="inlineStr">
        <is>
          <t>101339</t>
        </is>
      </c>
      <c r="E3668" s="2" t="inlineStr">
        <is>
          <t>SERGIO JOSE DA SILVA</t>
        </is>
      </c>
      <c r="F3668" s="2" t="n">
        <v>205</v>
      </c>
      <c r="G3668" s="2" t="n">
        <v>11.69</v>
      </c>
      <c r="H3668" s="2" t="n">
        <v>18</v>
      </c>
      <c r="I3668" s="2" t="n">
        <v>0</v>
      </c>
      <c r="J3668" s="2" t="inlineStr">
        <is>
          <t>GPA</t>
        </is>
      </c>
      <c r="K3668" s="2">
        <f>IF(I3668&lt;&gt;"",I3668,IFERROR(INDEX(Base!$I:$I,MATCH(1,(Base!$C:$C=C3668)*(Base!$I:$I&lt;&gt;""),0)),0))</f>
        <v/>
      </c>
      <c r="L3668" s="2">
        <f>IF(AND(I3668="",K3668&gt;0),"SIM","NÃO")</f>
        <v/>
      </c>
      <c r="M3668" s="2">
        <f>IF(ISNUMBER(SEARCH("SEPARA",UPPER(C3668))),"NÃO","SIM")</f>
        <v/>
      </c>
      <c r="N3668" s="2">
        <f>IFERROR(H3668/K3668,0)</f>
        <v/>
      </c>
      <c r="O3668" s="2">
        <f>IF(M3668="NÃO","EXCLUÍDO",IF(N3668&lt;Premissas!$B$8,"&lt; 1,00",IF(N3668&lt;Premissas!$B$9,"1,00 – 1,19",IF(N3668&lt;Premissas!$B$10,"1,20 – 1,39",IF(N3668&lt;Premissas!$B$11,"1,40 – 1,59",IF(N3668&lt;Premissas!$B$12,"1,60 – 1,99","≥ 2,00"))))))</f>
        <v/>
      </c>
      <c r="P3668" s="5">
        <f>IF(OR(M3668="NÃO",N3668&lt;Premissas!$B$8),Premissas!$B$13,IF(N3668&lt;Premissas!$B$9,Premissas!$B$14,IF(N3668&lt;Premissas!$B$10,Premissas!$B$15,IF(N3668&lt;Premissas!$B$11,Premissas!$B$16,IF(N3668&lt;Premissas!$B$12,Premissas!$B$17,Premissas!$B$18)))))</f>
        <v/>
      </c>
      <c r="Q3668" s="5">
        <f>IFERROR(P3668/Premissas!$B$4,0)</f>
        <v/>
      </c>
    </row>
    <row r="3669">
      <c r="A3669" s="2" t="n">
        <v>8</v>
      </c>
      <c r="B3669" s="2" t="n">
        <v>7801</v>
      </c>
      <c r="C3669" s="2" t="inlineStr">
        <is>
          <t>ATIVIDADE OP. EMP.</t>
        </is>
      </c>
      <c r="D3669" s="2" t="inlineStr">
        <is>
          <t>10181</t>
        </is>
      </c>
      <c r="E3669" s="2" t="inlineStr">
        <is>
          <t>Raimundo Alves</t>
        </is>
      </c>
      <c r="F3669" s="2" t="n">
        <v>2891</v>
      </c>
      <c r="G3669" s="2" t="n">
        <v>178.2</v>
      </c>
      <c r="H3669" s="2" t="n">
        <v>16</v>
      </c>
      <c r="I3669" s="2" t="n">
        <v>0</v>
      </c>
      <c r="J3669" s="2" t="inlineStr">
        <is>
          <t>GPA</t>
        </is>
      </c>
      <c r="K3669" s="2">
        <f>IF(I3669&lt;&gt;"",I3669,IFERROR(INDEX(Base!$I:$I,MATCH(1,(Base!$C:$C=C3669)*(Base!$I:$I&lt;&gt;""),0)),0))</f>
        <v/>
      </c>
      <c r="L3669" s="2">
        <f>IF(AND(I3669="",K3669&gt;0),"SIM","NÃO")</f>
        <v/>
      </c>
      <c r="M3669" s="2">
        <f>IF(ISNUMBER(SEARCH("SEPARA",UPPER(C3669))),"NÃO","SIM")</f>
        <v/>
      </c>
      <c r="N3669" s="2">
        <f>IFERROR(H3669/K3669,0)</f>
        <v/>
      </c>
      <c r="O3669" s="2">
        <f>IF(M3669="NÃO","EXCLUÍDO",IF(N3669&lt;Premissas!$B$8,"&lt; 1,00",IF(N3669&lt;Premissas!$B$9,"1,00 – 1,19",IF(N3669&lt;Premissas!$B$10,"1,20 – 1,39",IF(N3669&lt;Premissas!$B$11,"1,40 – 1,59",IF(N3669&lt;Premissas!$B$12,"1,60 – 1,99","≥ 2,00"))))))</f>
        <v/>
      </c>
      <c r="P3669" s="5">
        <f>IF(OR(M3669="NÃO",N3669&lt;Premissas!$B$8),Premissas!$B$13,IF(N3669&lt;Premissas!$B$9,Premissas!$B$14,IF(N3669&lt;Premissas!$B$10,Premissas!$B$15,IF(N3669&lt;Premissas!$B$11,Premissas!$B$16,IF(N3669&lt;Premissas!$B$12,Premissas!$B$17,Premissas!$B$18)))))</f>
        <v/>
      </c>
      <c r="Q3669" s="5">
        <f>IFERROR(P3669/Premissas!$B$4,0)</f>
        <v/>
      </c>
    </row>
    <row r="3670">
      <c r="A3670" s="2" t="n">
        <v>8</v>
      </c>
      <c r="B3670" s="2" t="n">
        <v>7801</v>
      </c>
      <c r="C3670" s="2" t="inlineStr">
        <is>
          <t>ATIVIDADE OP. EMP.</t>
        </is>
      </c>
      <c r="D3670" s="2" t="inlineStr">
        <is>
          <t>123922</t>
        </is>
      </c>
      <c r="E3670" s="2" t="inlineStr">
        <is>
          <t>Marciel Francisco Da Silva</t>
        </is>
      </c>
      <c r="F3670" s="2" t="n">
        <v>2840</v>
      </c>
      <c r="G3670" s="2" t="n">
        <v>178.7</v>
      </c>
      <c r="H3670" s="2" t="n">
        <v>16</v>
      </c>
      <c r="I3670" s="2" t="n">
        <v>0</v>
      </c>
      <c r="J3670" s="2" t="inlineStr">
        <is>
          <t>GPA</t>
        </is>
      </c>
      <c r="K3670" s="2">
        <f>IF(I3670&lt;&gt;"",I3670,IFERROR(INDEX(Base!$I:$I,MATCH(1,(Base!$C:$C=C3670)*(Base!$I:$I&lt;&gt;""),0)),0))</f>
        <v/>
      </c>
      <c r="L3670" s="2">
        <f>IF(AND(I3670="",K3670&gt;0),"SIM","NÃO")</f>
        <v/>
      </c>
      <c r="M3670" s="2">
        <f>IF(ISNUMBER(SEARCH("SEPARA",UPPER(C3670))),"NÃO","SIM")</f>
        <v/>
      </c>
      <c r="N3670" s="2">
        <f>IFERROR(H3670/K3670,0)</f>
        <v/>
      </c>
      <c r="O3670" s="2">
        <f>IF(M3670="NÃO","EXCLUÍDO",IF(N3670&lt;Premissas!$B$8,"&lt; 1,00",IF(N3670&lt;Premissas!$B$9,"1,00 – 1,19",IF(N3670&lt;Premissas!$B$10,"1,20 – 1,39",IF(N3670&lt;Premissas!$B$11,"1,40 – 1,59",IF(N3670&lt;Premissas!$B$12,"1,60 – 1,99","≥ 2,00"))))))</f>
        <v/>
      </c>
      <c r="P3670" s="5">
        <f>IF(OR(M3670="NÃO",N3670&lt;Premissas!$B$8),Premissas!$B$13,IF(N3670&lt;Premissas!$B$9,Premissas!$B$14,IF(N3670&lt;Premissas!$B$10,Premissas!$B$15,IF(N3670&lt;Premissas!$B$11,Premissas!$B$16,IF(N3670&lt;Premissas!$B$12,Premissas!$B$17,Premissas!$B$18)))))</f>
        <v/>
      </c>
      <c r="Q3670" s="5">
        <f>IFERROR(P3670/Premissas!$B$4,0)</f>
        <v/>
      </c>
    </row>
    <row r="3671">
      <c r="A3671" s="2" t="n">
        <v>8</v>
      </c>
      <c r="B3671" s="2" t="n">
        <v>7801</v>
      </c>
      <c r="C3671" s="2" t="inlineStr">
        <is>
          <t>PUXADA RECEB</t>
        </is>
      </c>
      <c r="D3671" s="2" t="inlineStr">
        <is>
          <t>124438</t>
        </is>
      </c>
      <c r="E3671" s="2" t="inlineStr">
        <is>
          <t>JAIR DIAS DOS SANTOS</t>
        </is>
      </c>
      <c r="F3671" s="2" t="n">
        <v>6</v>
      </c>
      <c r="G3671" s="2" t="n">
        <v>0.32</v>
      </c>
      <c r="H3671" s="2" t="n">
        <v>19</v>
      </c>
      <c r="I3671" s="2" t="n">
        <v>0</v>
      </c>
      <c r="J3671" s="2" t="inlineStr">
        <is>
          <t>GPA</t>
        </is>
      </c>
      <c r="K3671" s="2">
        <f>IF(I3671&lt;&gt;"",I3671,IFERROR(INDEX(Base!$I:$I,MATCH(1,(Base!$C:$C=C3671)*(Base!$I:$I&lt;&gt;""),0)),0))</f>
        <v/>
      </c>
      <c r="L3671" s="2">
        <f>IF(AND(I3671="",K3671&gt;0),"SIM","NÃO")</f>
        <v/>
      </c>
      <c r="M3671" s="2">
        <f>IF(ISNUMBER(SEARCH("SEPARA",UPPER(C3671))),"NÃO","SIM")</f>
        <v/>
      </c>
      <c r="N3671" s="2">
        <f>IFERROR(H3671/K3671,0)</f>
        <v/>
      </c>
      <c r="O3671" s="2">
        <f>IF(M3671="NÃO","EXCLUÍDO",IF(N3671&lt;Premissas!$B$8,"&lt; 1,00",IF(N3671&lt;Premissas!$B$9,"1,00 – 1,19",IF(N3671&lt;Premissas!$B$10,"1,20 – 1,39",IF(N3671&lt;Premissas!$B$11,"1,40 – 1,59",IF(N3671&lt;Premissas!$B$12,"1,60 – 1,99","≥ 2,00"))))))</f>
        <v/>
      </c>
      <c r="P3671" s="5">
        <f>IF(OR(M3671="NÃO",N3671&lt;Premissas!$B$8),Premissas!$B$13,IF(N3671&lt;Premissas!$B$9,Premissas!$B$14,IF(N3671&lt;Premissas!$B$10,Premissas!$B$15,IF(N3671&lt;Premissas!$B$11,Premissas!$B$16,IF(N3671&lt;Premissas!$B$12,Premissas!$B$17,Premissas!$B$18)))))</f>
        <v/>
      </c>
      <c r="Q3671" s="5">
        <f>IFERROR(P3671/Premissas!$B$4,0)</f>
        <v/>
      </c>
    </row>
    <row r="3672">
      <c r="A3672" s="2" t="n">
        <v>8</v>
      </c>
      <c r="B3672" s="2" t="n">
        <v>7801</v>
      </c>
      <c r="C3672" s="2" t="inlineStr">
        <is>
          <t>RECEBIMENTO</t>
        </is>
      </c>
      <c r="D3672" s="2" t="inlineStr">
        <is>
          <t>124438</t>
        </is>
      </c>
      <c r="E3672" s="2" t="inlineStr">
        <is>
          <t>JAIR DIAS DOS SANTOS</t>
        </is>
      </c>
      <c r="F3672" s="2" t="n">
        <v>4695</v>
      </c>
      <c r="G3672" s="2" t="n">
        <v>161.83</v>
      </c>
      <c r="H3672" s="2" t="n">
        <v>29</v>
      </c>
      <c r="I3672" s="2" t="n">
        <v>0</v>
      </c>
      <c r="J3672" s="2" t="inlineStr">
        <is>
          <t>GPA</t>
        </is>
      </c>
      <c r="K3672" s="2">
        <f>IF(I3672&lt;&gt;"",I3672,IFERROR(INDEX(Base!$I:$I,MATCH(1,(Base!$C:$C=C3672)*(Base!$I:$I&lt;&gt;""),0)),0))</f>
        <v/>
      </c>
      <c r="L3672" s="2">
        <f>IF(AND(I3672="",K3672&gt;0),"SIM","NÃO")</f>
        <v/>
      </c>
      <c r="M3672" s="2">
        <f>IF(ISNUMBER(SEARCH("SEPARA",UPPER(C3672))),"NÃO","SIM")</f>
        <v/>
      </c>
      <c r="N3672" s="2">
        <f>IFERROR(H3672/K3672,0)</f>
        <v/>
      </c>
      <c r="O3672" s="2">
        <f>IF(M3672="NÃO","EXCLUÍDO",IF(N3672&lt;Premissas!$B$8,"&lt; 1,00",IF(N3672&lt;Premissas!$B$9,"1,00 – 1,19",IF(N3672&lt;Premissas!$B$10,"1,20 – 1,39",IF(N3672&lt;Premissas!$B$11,"1,40 – 1,59",IF(N3672&lt;Premissas!$B$12,"1,60 – 1,99","≥ 2,00"))))))</f>
        <v/>
      </c>
      <c r="P3672" s="5">
        <f>IF(OR(M3672="NÃO",N3672&lt;Premissas!$B$8),Premissas!$B$13,IF(N3672&lt;Premissas!$B$9,Premissas!$B$14,IF(N3672&lt;Premissas!$B$10,Premissas!$B$15,IF(N3672&lt;Premissas!$B$11,Premissas!$B$16,IF(N3672&lt;Premissas!$B$12,Premissas!$B$17,Premissas!$B$18)))))</f>
        <v/>
      </c>
      <c r="Q3672" s="5">
        <f>IFERROR(P3672/Premissas!$B$4,0)</f>
        <v/>
      </c>
    </row>
    <row r="3673">
      <c r="A3673" s="2" t="n">
        <v>8</v>
      </c>
      <c r="B3673" s="2" t="n">
        <v>7801</v>
      </c>
      <c r="C3673" s="2" t="inlineStr">
        <is>
          <t>ATIVIDADE OP. EMP.</t>
        </is>
      </c>
      <c r="D3673" s="2" t="inlineStr">
        <is>
          <t>153174</t>
        </is>
      </c>
      <c r="E3673" s="2" t="inlineStr">
        <is>
          <t>JOSE ADRIANO OLIVEIRA DOS SANTOS</t>
        </is>
      </c>
      <c r="F3673" s="2" t="n">
        <v>1473</v>
      </c>
      <c r="G3673" s="2" t="n">
        <v>178.5</v>
      </c>
      <c r="H3673" s="2" t="n">
        <v>8</v>
      </c>
      <c r="I3673" s="2" t="n">
        <v>0</v>
      </c>
      <c r="J3673" s="2" t="inlineStr">
        <is>
          <t>GPA</t>
        </is>
      </c>
      <c r="K3673" s="2">
        <f>IF(I3673&lt;&gt;"",I3673,IFERROR(INDEX(Base!$I:$I,MATCH(1,(Base!$C:$C=C3673)*(Base!$I:$I&lt;&gt;""),0)),0))</f>
        <v/>
      </c>
      <c r="L3673" s="2">
        <f>IF(AND(I3673="",K3673&gt;0),"SIM","NÃO")</f>
        <v/>
      </c>
      <c r="M3673" s="2">
        <f>IF(ISNUMBER(SEARCH("SEPARA",UPPER(C3673))),"NÃO","SIM")</f>
        <v/>
      </c>
      <c r="N3673" s="2">
        <f>IFERROR(H3673/K3673,0)</f>
        <v/>
      </c>
      <c r="O3673" s="2">
        <f>IF(M3673="NÃO","EXCLUÍDO",IF(N3673&lt;Premissas!$B$8,"&lt; 1,00",IF(N3673&lt;Premissas!$B$9,"1,00 – 1,19",IF(N3673&lt;Premissas!$B$10,"1,20 – 1,39",IF(N3673&lt;Premissas!$B$11,"1,40 – 1,59",IF(N3673&lt;Premissas!$B$12,"1,60 – 1,99","≥ 2,00"))))))</f>
        <v/>
      </c>
      <c r="P3673" s="5">
        <f>IF(OR(M3673="NÃO",N3673&lt;Premissas!$B$8),Premissas!$B$13,IF(N3673&lt;Premissas!$B$9,Premissas!$B$14,IF(N3673&lt;Premissas!$B$10,Premissas!$B$15,IF(N3673&lt;Premissas!$B$11,Premissas!$B$16,IF(N3673&lt;Premissas!$B$12,Premissas!$B$17,Premissas!$B$18)))))</f>
        <v/>
      </c>
      <c r="Q3673" s="5">
        <f>IFERROR(P3673/Premissas!$B$4,0)</f>
        <v/>
      </c>
    </row>
    <row r="3674">
      <c r="A3674" s="2" t="n">
        <v>8</v>
      </c>
      <c r="B3674" s="2" t="n">
        <v>7801</v>
      </c>
      <c r="C3674" s="2" t="inlineStr">
        <is>
          <t>ATIVIDADE OP. EMP.</t>
        </is>
      </c>
      <c r="D3674" s="2" t="inlineStr">
        <is>
          <t>156823</t>
        </is>
      </c>
      <c r="E3674" s="2" t="inlineStr">
        <is>
          <t>MARCIO PAIXAO DE SOUZA</t>
        </is>
      </c>
      <c r="F3674" s="2" t="n">
        <v>306</v>
      </c>
      <c r="G3674" s="2" t="n">
        <v>26.02</v>
      </c>
      <c r="H3674" s="2" t="n">
        <v>12</v>
      </c>
      <c r="I3674" s="2" t="n">
        <v>0</v>
      </c>
      <c r="J3674" s="2" t="inlineStr">
        <is>
          <t>GPA</t>
        </is>
      </c>
      <c r="K3674" s="2">
        <f>IF(I3674&lt;&gt;"",I3674,IFERROR(INDEX(Base!$I:$I,MATCH(1,(Base!$C:$C=C3674)*(Base!$I:$I&lt;&gt;""),0)),0))</f>
        <v/>
      </c>
      <c r="L3674" s="2">
        <f>IF(AND(I3674="",K3674&gt;0),"SIM","NÃO")</f>
        <v/>
      </c>
      <c r="M3674" s="2">
        <f>IF(ISNUMBER(SEARCH("SEPARA",UPPER(C3674))),"NÃO","SIM")</f>
        <v/>
      </c>
      <c r="N3674" s="2">
        <f>IFERROR(H3674/K3674,0)</f>
        <v/>
      </c>
      <c r="O3674" s="2">
        <f>IF(M3674="NÃO","EXCLUÍDO",IF(N3674&lt;Premissas!$B$8,"&lt; 1,00",IF(N3674&lt;Premissas!$B$9,"1,00 – 1,19",IF(N3674&lt;Premissas!$B$10,"1,20 – 1,39",IF(N3674&lt;Premissas!$B$11,"1,40 – 1,59",IF(N3674&lt;Premissas!$B$12,"1,60 – 1,99","≥ 2,00"))))))</f>
        <v/>
      </c>
      <c r="P3674" s="5">
        <f>IF(OR(M3674="NÃO",N3674&lt;Premissas!$B$8),Premissas!$B$13,IF(N3674&lt;Premissas!$B$9,Premissas!$B$14,IF(N3674&lt;Premissas!$B$10,Premissas!$B$15,IF(N3674&lt;Premissas!$B$11,Premissas!$B$16,IF(N3674&lt;Premissas!$B$12,Premissas!$B$17,Premissas!$B$18)))))</f>
        <v/>
      </c>
      <c r="Q3674" s="5">
        <f>IFERROR(P3674/Premissas!$B$4,0)</f>
        <v/>
      </c>
    </row>
    <row r="3675">
      <c r="A3675" s="2" t="n">
        <v>8</v>
      </c>
      <c r="B3675" s="2" t="n">
        <v>7801</v>
      </c>
      <c r="C3675" s="2" t="inlineStr">
        <is>
          <t>ATIVIDADE OP. EMP.</t>
        </is>
      </c>
      <c r="D3675" s="2" t="inlineStr">
        <is>
          <t>159790</t>
        </is>
      </c>
      <c r="E3675" s="2" t="inlineStr">
        <is>
          <t>Sergio SOARES COSTA</t>
        </is>
      </c>
      <c r="F3675" s="2" t="n">
        <v>2136</v>
      </c>
      <c r="G3675" s="2" t="n">
        <v>162.18</v>
      </c>
      <c r="H3675" s="2" t="n">
        <v>13</v>
      </c>
      <c r="I3675" s="2" t="n">
        <v>0</v>
      </c>
      <c r="J3675" s="2" t="inlineStr">
        <is>
          <t>GPA</t>
        </is>
      </c>
      <c r="K3675" s="2">
        <f>IF(I3675&lt;&gt;"",I3675,IFERROR(INDEX(Base!$I:$I,MATCH(1,(Base!$C:$C=C3675)*(Base!$I:$I&lt;&gt;""),0)),0))</f>
        <v/>
      </c>
      <c r="L3675" s="2">
        <f>IF(AND(I3675="",K3675&gt;0),"SIM","NÃO")</f>
        <v/>
      </c>
      <c r="M3675" s="2">
        <f>IF(ISNUMBER(SEARCH("SEPARA",UPPER(C3675))),"NÃO","SIM")</f>
        <v/>
      </c>
      <c r="N3675" s="2">
        <f>IFERROR(H3675/K3675,0)</f>
        <v/>
      </c>
      <c r="O3675" s="2">
        <f>IF(M3675="NÃO","EXCLUÍDO",IF(N3675&lt;Premissas!$B$8,"&lt; 1,00",IF(N3675&lt;Premissas!$B$9,"1,00 – 1,19",IF(N3675&lt;Premissas!$B$10,"1,20 – 1,39",IF(N3675&lt;Premissas!$B$11,"1,40 – 1,59",IF(N3675&lt;Premissas!$B$12,"1,60 – 1,99","≥ 2,00"))))))</f>
        <v/>
      </c>
      <c r="P3675" s="5">
        <f>IF(OR(M3675="NÃO",N3675&lt;Premissas!$B$8),Premissas!$B$13,IF(N3675&lt;Premissas!$B$9,Premissas!$B$14,IF(N3675&lt;Premissas!$B$10,Premissas!$B$15,IF(N3675&lt;Premissas!$B$11,Premissas!$B$16,IF(N3675&lt;Premissas!$B$12,Premissas!$B$17,Premissas!$B$18)))))</f>
        <v/>
      </c>
      <c r="Q3675" s="5">
        <f>IFERROR(P3675/Premissas!$B$4,0)</f>
        <v/>
      </c>
    </row>
    <row r="3676">
      <c r="A3676" s="2" t="n">
        <v>8</v>
      </c>
      <c r="B3676" s="2" t="n">
        <v>7801</v>
      </c>
      <c r="C3676" s="2" t="inlineStr">
        <is>
          <t>RECEBIMENTO</t>
        </is>
      </c>
      <c r="D3676" s="2" t="inlineStr">
        <is>
          <t>162817</t>
        </is>
      </c>
      <c r="E3676" s="2" t="inlineStr">
        <is>
          <t>Ivanil Augusto De Souza</t>
        </is>
      </c>
      <c r="F3676" s="2" t="n">
        <v>4388</v>
      </c>
      <c r="G3676" s="2" t="n">
        <v>113.26</v>
      </c>
      <c r="H3676" s="2" t="n">
        <v>39</v>
      </c>
      <c r="I3676" s="2" t="n">
        <v>0</v>
      </c>
      <c r="J3676" s="2" t="inlineStr">
        <is>
          <t>GPA</t>
        </is>
      </c>
      <c r="K3676" s="2">
        <f>IF(I3676&lt;&gt;"",I3676,IFERROR(INDEX(Base!$I:$I,MATCH(1,(Base!$C:$C=C3676)*(Base!$I:$I&lt;&gt;""),0)),0))</f>
        <v/>
      </c>
      <c r="L3676" s="2">
        <f>IF(AND(I3676="",K3676&gt;0),"SIM","NÃO")</f>
        <v/>
      </c>
      <c r="M3676" s="2">
        <f>IF(ISNUMBER(SEARCH("SEPARA",UPPER(C3676))),"NÃO","SIM")</f>
        <v/>
      </c>
      <c r="N3676" s="2">
        <f>IFERROR(H3676/K3676,0)</f>
        <v/>
      </c>
      <c r="O3676" s="2">
        <f>IF(M3676="NÃO","EXCLUÍDO",IF(N3676&lt;Premissas!$B$8,"&lt; 1,00",IF(N3676&lt;Premissas!$B$9,"1,00 – 1,19",IF(N3676&lt;Premissas!$B$10,"1,20 – 1,39",IF(N3676&lt;Premissas!$B$11,"1,40 – 1,59",IF(N3676&lt;Premissas!$B$12,"1,60 – 1,99","≥ 2,00"))))))</f>
        <v/>
      </c>
      <c r="P3676" s="5">
        <f>IF(OR(M3676="NÃO",N3676&lt;Premissas!$B$8),Premissas!$B$13,IF(N3676&lt;Premissas!$B$9,Premissas!$B$14,IF(N3676&lt;Premissas!$B$10,Premissas!$B$15,IF(N3676&lt;Premissas!$B$11,Premissas!$B$16,IF(N3676&lt;Premissas!$B$12,Premissas!$B$17,Premissas!$B$18)))))</f>
        <v/>
      </c>
      <c r="Q3676" s="5">
        <f>IFERROR(P3676/Premissas!$B$4,0)</f>
        <v/>
      </c>
    </row>
    <row r="3677">
      <c r="A3677" s="2" t="n">
        <v>8</v>
      </c>
      <c r="B3677" s="2" t="n">
        <v>7801</v>
      </c>
      <c r="C3677" s="2" t="inlineStr">
        <is>
          <t>PUXADA RECEB</t>
        </is>
      </c>
      <c r="D3677" s="2" t="inlineStr">
        <is>
          <t>162825</t>
        </is>
      </c>
      <c r="E3677" s="2" t="inlineStr">
        <is>
          <t>Antonio Tenorio Da Silva Soares</t>
        </is>
      </c>
      <c r="F3677" s="2" t="n">
        <v>28</v>
      </c>
      <c r="G3677" s="2" t="n">
        <v>20.01</v>
      </c>
      <c r="H3677" s="2" t="n">
        <v>1</v>
      </c>
      <c r="I3677" s="2" t="n">
        <v>0</v>
      </c>
      <c r="J3677" s="2" t="inlineStr">
        <is>
          <t>GPA</t>
        </is>
      </c>
      <c r="K3677" s="2">
        <f>IF(I3677&lt;&gt;"",I3677,IFERROR(INDEX(Base!$I:$I,MATCH(1,(Base!$C:$C=C3677)*(Base!$I:$I&lt;&gt;""),0)),0))</f>
        <v/>
      </c>
      <c r="L3677" s="2">
        <f>IF(AND(I3677="",K3677&gt;0),"SIM","NÃO")</f>
        <v/>
      </c>
      <c r="M3677" s="2">
        <f>IF(ISNUMBER(SEARCH("SEPARA",UPPER(C3677))),"NÃO","SIM")</f>
        <v/>
      </c>
      <c r="N3677" s="2">
        <f>IFERROR(H3677/K3677,0)</f>
        <v/>
      </c>
      <c r="O3677" s="2">
        <f>IF(M3677="NÃO","EXCLUÍDO",IF(N3677&lt;Premissas!$B$8,"&lt; 1,00",IF(N3677&lt;Premissas!$B$9,"1,00 – 1,19",IF(N3677&lt;Premissas!$B$10,"1,20 – 1,39",IF(N3677&lt;Premissas!$B$11,"1,40 – 1,59",IF(N3677&lt;Premissas!$B$12,"1,60 – 1,99","≥ 2,00"))))))</f>
        <v/>
      </c>
      <c r="P3677" s="5">
        <f>IF(OR(M3677="NÃO",N3677&lt;Premissas!$B$8),Premissas!$B$13,IF(N3677&lt;Premissas!$B$9,Premissas!$B$14,IF(N3677&lt;Premissas!$B$10,Premissas!$B$15,IF(N3677&lt;Premissas!$B$11,Premissas!$B$16,IF(N3677&lt;Premissas!$B$12,Premissas!$B$17,Premissas!$B$18)))))</f>
        <v/>
      </c>
      <c r="Q3677" s="5">
        <f>IFERROR(P3677/Premissas!$B$4,0)</f>
        <v/>
      </c>
    </row>
    <row r="3678">
      <c r="A3678" s="2" t="n">
        <v>8</v>
      </c>
      <c r="B3678" s="2" t="n">
        <v>7801</v>
      </c>
      <c r="C3678" s="2" t="inlineStr">
        <is>
          <t>ATIVIDADE OP. EMP.</t>
        </is>
      </c>
      <c r="D3678" s="2" t="inlineStr">
        <is>
          <t>166942</t>
        </is>
      </c>
      <c r="E3678" s="2" t="inlineStr">
        <is>
          <t>Renato Gobo</t>
        </is>
      </c>
      <c r="F3678" s="2" t="n">
        <v>2320</v>
      </c>
      <c r="G3678" s="2" t="n">
        <v>147.84</v>
      </c>
      <c r="H3678" s="2" t="n">
        <v>16</v>
      </c>
      <c r="I3678" s="2" t="n">
        <v>0</v>
      </c>
      <c r="J3678" s="2" t="inlineStr">
        <is>
          <t>GPA</t>
        </is>
      </c>
      <c r="K3678" s="2">
        <f>IF(I3678&lt;&gt;"",I3678,IFERROR(INDEX(Base!$I:$I,MATCH(1,(Base!$C:$C=C3678)*(Base!$I:$I&lt;&gt;""),0)),0))</f>
        <v/>
      </c>
      <c r="L3678" s="2">
        <f>IF(AND(I3678="",K3678&gt;0),"SIM","NÃO")</f>
        <v/>
      </c>
      <c r="M3678" s="2">
        <f>IF(ISNUMBER(SEARCH("SEPARA",UPPER(C3678))),"NÃO","SIM")</f>
        <v/>
      </c>
      <c r="N3678" s="2">
        <f>IFERROR(H3678/K3678,0)</f>
        <v/>
      </c>
      <c r="O3678" s="2">
        <f>IF(M3678="NÃO","EXCLUÍDO",IF(N3678&lt;Premissas!$B$8,"&lt; 1,00",IF(N3678&lt;Premissas!$B$9,"1,00 – 1,19",IF(N3678&lt;Premissas!$B$10,"1,20 – 1,39",IF(N3678&lt;Premissas!$B$11,"1,40 – 1,59",IF(N3678&lt;Premissas!$B$12,"1,60 – 1,99","≥ 2,00"))))))</f>
        <v/>
      </c>
      <c r="P3678" s="5">
        <f>IF(OR(M3678="NÃO",N3678&lt;Premissas!$B$8),Premissas!$B$13,IF(N3678&lt;Premissas!$B$9,Premissas!$B$14,IF(N3678&lt;Premissas!$B$10,Premissas!$B$15,IF(N3678&lt;Premissas!$B$11,Premissas!$B$16,IF(N3678&lt;Premissas!$B$12,Premissas!$B$17,Premissas!$B$18)))))</f>
        <v/>
      </c>
      <c r="Q3678" s="5">
        <f>IFERROR(P3678/Premissas!$B$4,0)</f>
        <v/>
      </c>
    </row>
    <row r="3679">
      <c r="A3679" s="2" t="n">
        <v>8</v>
      </c>
      <c r="B3679" s="2" t="n">
        <v>7801</v>
      </c>
      <c r="C3679" s="2" t="inlineStr">
        <is>
          <t>ATIVIDADE OP. EMP.</t>
        </is>
      </c>
      <c r="D3679" s="2" t="inlineStr">
        <is>
          <t>168375</t>
        </is>
      </c>
      <c r="E3679" s="2" t="inlineStr">
        <is>
          <t>Luiz Dos Anjos Cruz</t>
        </is>
      </c>
      <c r="F3679" s="2" t="n">
        <v>901</v>
      </c>
      <c r="G3679" s="2" t="n">
        <v>124.26</v>
      </c>
      <c r="H3679" s="2" t="n">
        <v>7</v>
      </c>
      <c r="I3679" s="2" t="n">
        <v>0</v>
      </c>
      <c r="J3679" s="2" t="inlineStr">
        <is>
          <t>GPA</t>
        </is>
      </c>
      <c r="K3679" s="2">
        <f>IF(I3679&lt;&gt;"",I3679,IFERROR(INDEX(Base!$I:$I,MATCH(1,(Base!$C:$C=C3679)*(Base!$I:$I&lt;&gt;""),0)),0))</f>
        <v/>
      </c>
      <c r="L3679" s="2">
        <f>IF(AND(I3679="",K3679&gt;0),"SIM","NÃO")</f>
        <v/>
      </c>
      <c r="M3679" s="2">
        <f>IF(ISNUMBER(SEARCH("SEPARA",UPPER(C3679))),"NÃO","SIM")</f>
        <v/>
      </c>
      <c r="N3679" s="2">
        <f>IFERROR(H3679/K3679,0)</f>
        <v/>
      </c>
      <c r="O3679" s="2">
        <f>IF(M3679="NÃO","EXCLUÍDO",IF(N3679&lt;Premissas!$B$8,"&lt; 1,00",IF(N3679&lt;Premissas!$B$9,"1,00 – 1,19",IF(N3679&lt;Premissas!$B$10,"1,20 – 1,39",IF(N3679&lt;Premissas!$B$11,"1,40 – 1,59",IF(N3679&lt;Premissas!$B$12,"1,60 – 1,99","≥ 2,00"))))))</f>
        <v/>
      </c>
      <c r="P3679" s="5">
        <f>IF(OR(M3679="NÃO",N3679&lt;Premissas!$B$8),Premissas!$B$13,IF(N3679&lt;Premissas!$B$9,Premissas!$B$14,IF(N3679&lt;Premissas!$B$10,Premissas!$B$15,IF(N3679&lt;Premissas!$B$11,Premissas!$B$16,IF(N3679&lt;Premissas!$B$12,Premissas!$B$17,Premissas!$B$18)))))</f>
        <v/>
      </c>
      <c r="Q3679" s="5">
        <f>IFERROR(P3679/Premissas!$B$4,0)</f>
        <v/>
      </c>
    </row>
    <row r="3680">
      <c r="A3680" s="2" t="n">
        <v>8</v>
      </c>
      <c r="B3680" s="2" t="n">
        <v>7801</v>
      </c>
      <c r="C3680" s="2" t="inlineStr">
        <is>
          <t>ATIVIDADE OP. EMP.</t>
        </is>
      </c>
      <c r="D3680" s="2" t="inlineStr">
        <is>
          <t>170366</t>
        </is>
      </c>
      <c r="E3680" s="2" t="inlineStr">
        <is>
          <t>Edvaldo Silva Dantas</t>
        </is>
      </c>
      <c r="F3680" s="2" t="n">
        <v>458</v>
      </c>
      <c r="G3680" s="2" t="n">
        <v>61.28</v>
      </c>
      <c r="H3680" s="2" t="n">
        <v>7</v>
      </c>
      <c r="I3680" s="2" t="n">
        <v>0</v>
      </c>
      <c r="J3680" s="2" t="inlineStr">
        <is>
          <t>GPA</t>
        </is>
      </c>
      <c r="K3680" s="2">
        <f>IF(I3680&lt;&gt;"",I3680,IFERROR(INDEX(Base!$I:$I,MATCH(1,(Base!$C:$C=C3680)*(Base!$I:$I&lt;&gt;""),0)),0))</f>
        <v/>
      </c>
      <c r="L3680" s="2">
        <f>IF(AND(I3680="",K3680&gt;0),"SIM","NÃO")</f>
        <v/>
      </c>
      <c r="M3680" s="2">
        <f>IF(ISNUMBER(SEARCH("SEPARA",UPPER(C3680))),"NÃO","SIM")</f>
        <v/>
      </c>
      <c r="N3680" s="2">
        <f>IFERROR(H3680/K3680,0)</f>
        <v/>
      </c>
      <c r="O3680" s="2">
        <f>IF(M3680="NÃO","EXCLUÍDO",IF(N3680&lt;Premissas!$B$8,"&lt; 1,00",IF(N3680&lt;Premissas!$B$9,"1,00 – 1,19",IF(N3680&lt;Premissas!$B$10,"1,20 – 1,39",IF(N3680&lt;Premissas!$B$11,"1,40 – 1,59",IF(N3680&lt;Premissas!$B$12,"1,60 – 1,99","≥ 2,00"))))))</f>
        <v/>
      </c>
      <c r="P3680" s="5">
        <f>IF(OR(M3680="NÃO",N3680&lt;Premissas!$B$8),Premissas!$B$13,IF(N3680&lt;Premissas!$B$9,Premissas!$B$14,IF(N3680&lt;Premissas!$B$10,Premissas!$B$15,IF(N3680&lt;Premissas!$B$11,Premissas!$B$16,IF(N3680&lt;Premissas!$B$12,Premissas!$B$17,Premissas!$B$18)))))</f>
        <v/>
      </c>
      <c r="Q3680" s="5">
        <f>IFERROR(P3680/Premissas!$B$4,0)</f>
        <v/>
      </c>
    </row>
    <row r="3681">
      <c r="A3681" s="2" t="n">
        <v>8</v>
      </c>
      <c r="B3681" s="2" t="n">
        <v>7801</v>
      </c>
      <c r="C3681" s="2" t="inlineStr">
        <is>
          <t>ATIVIDADE OP. EMP.</t>
        </is>
      </c>
      <c r="D3681" s="2" t="inlineStr">
        <is>
          <t>171600</t>
        </is>
      </c>
      <c r="E3681" s="2" t="inlineStr">
        <is>
          <t>Wellington Inacio De Oliveira</t>
        </is>
      </c>
      <c r="F3681" s="2" t="n">
        <v>1754</v>
      </c>
      <c r="G3681" s="2" t="n">
        <v>146.21</v>
      </c>
      <c r="H3681" s="2" t="n">
        <v>12</v>
      </c>
      <c r="I3681" s="2" t="n">
        <v>0</v>
      </c>
      <c r="J3681" s="2" t="inlineStr">
        <is>
          <t>GPA</t>
        </is>
      </c>
      <c r="K3681" s="2">
        <f>IF(I3681&lt;&gt;"",I3681,IFERROR(INDEX(Base!$I:$I,MATCH(1,(Base!$C:$C=C3681)*(Base!$I:$I&lt;&gt;""),0)),0))</f>
        <v/>
      </c>
      <c r="L3681" s="2">
        <f>IF(AND(I3681="",K3681&gt;0),"SIM","NÃO")</f>
        <v/>
      </c>
      <c r="M3681" s="2">
        <f>IF(ISNUMBER(SEARCH("SEPARA",UPPER(C3681))),"NÃO","SIM")</f>
        <v/>
      </c>
      <c r="N3681" s="2">
        <f>IFERROR(H3681/K3681,0)</f>
        <v/>
      </c>
      <c r="O3681" s="2">
        <f>IF(M3681="NÃO","EXCLUÍDO",IF(N3681&lt;Premissas!$B$8,"&lt; 1,00",IF(N3681&lt;Premissas!$B$9,"1,00 – 1,19",IF(N3681&lt;Premissas!$B$10,"1,20 – 1,39",IF(N3681&lt;Premissas!$B$11,"1,40 – 1,59",IF(N3681&lt;Premissas!$B$12,"1,60 – 1,99","≥ 2,00"))))))</f>
        <v/>
      </c>
      <c r="P3681" s="5">
        <f>IF(OR(M3681="NÃO",N3681&lt;Premissas!$B$8),Premissas!$B$13,IF(N3681&lt;Premissas!$B$9,Premissas!$B$14,IF(N3681&lt;Premissas!$B$10,Premissas!$B$15,IF(N3681&lt;Premissas!$B$11,Premissas!$B$16,IF(N3681&lt;Premissas!$B$12,Premissas!$B$17,Premissas!$B$18)))))</f>
        <v/>
      </c>
      <c r="Q3681" s="5">
        <f>IFERROR(P3681/Premissas!$B$4,0)</f>
        <v/>
      </c>
    </row>
    <row r="3682">
      <c r="A3682" s="2" t="n">
        <v>8</v>
      </c>
      <c r="B3682" s="2" t="n">
        <v>7801</v>
      </c>
      <c r="C3682" s="2" t="inlineStr">
        <is>
          <t>ATIVIDADE OP. EMP.</t>
        </is>
      </c>
      <c r="D3682" s="2" t="inlineStr">
        <is>
          <t>175780</t>
        </is>
      </c>
      <c r="E3682" s="2" t="inlineStr">
        <is>
          <t>FERNANDO CIRILO DE LACERDA</t>
        </is>
      </c>
      <c r="F3682" s="2" t="n">
        <v>3510</v>
      </c>
      <c r="G3682" s="2" t="n">
        <v>248.77</v>
      </c>
      <c r="H3682" s="2" t="n">
        <v>14</v>
      </c>
      <c r="I3682" s="2" t="n">
        <v>0</v>
      </c>
      <c r="J3682" s="2" t="inlineStr">
        <is>
          <t>GPA</t>
        </is>
      </c>
      <c r="K3682" s="2">
        <f>IF(I3682&lt;&gt;"",I3682,IFERROR(INDEX(Base!$I:$I,MATCH(1,(Base!$C:$C=C3682)*(Base!$I:$I&lt;&gt;""),0)),0))</f>
        <v/>
      </c>
      <c r="L3682" s="2">
        <f>IF(AND(I3682="",K3682&gt;0),"SIM","NÃO")</f>
        <v/>
      </c>
      <c r="M3682" s="2">
        <f>IF(ISNUMBER(SEARCH("SEPARA",UPPER(C3682))),"NÃO","SIM")</f>
        <v/>
      </c>
      <c r="N3682" s="2">
        <f>IFERROR(H3682/K3682,0)</f>
        <v/>
      </c>
      <c r="O3682" s="2">
        <f>IF(M3682="NÃO","EXCLUÍDO",IF(N3682&lt;Premissas!$B$8,"&lt; 1,00",IF(N3682&lt;Premissas!$B$9,"1,00 – 1,19",IF(N3682&lt;Premissas!$B$10,"1,20 – 1,39",IF(N3682&lt;Premissas!$B$11,"1,40 – 1,59",IF(N3682&lt;Premissas!$B$12,"1,60 – 1,99","≥ 2,00"))))))</f>
        <v/>
      </c>
      <c r="P3682" s="5">
        <f>IF(OR(M3682="NÃO",N3682&lt;Premissas!$B$8),Premissas!$B$13,IF(N3682&lt;Premissas!$B$9,Premissas!$B$14,IF(N3682&lt;Premissas!$B$10,Premissas!$B$15,IF(N3682&lt;Premissas!$B$11,Premissas!$B$16,IF(N3682&lt;Premissas!$B$12,Premissas!$B$17,Premissas!$B$18)))))</f>
        <v/>
      </c>
      <c r="Q3682" s="5">
        <f>IFERROR(P3682/Premissas!$B$4,0)</f>
        <v/>
      </c>
    </row>
    <row r="3683">
      <c r="A3683" s="2" t="n">
        <v>8</v>
      </c>
      <c r="B3683" s="2" t="n">
        <v>7801</v>
      </c>
      <c r="C3683" s="2" t="inlineStr">
        <is>
          <t>ATIVIDADE OP. EMP.</t>
        </is>
      </c>
      <c r="D3683" s="2" t="inlineStr">
        <is>
          <t>175793</t>
        </is>
      </c>
      <c r="E3683" s="2" t="inlineStr">
        <is>
          <t>SILO PEREIRA DOS SANTOS</t>
        </is>
      </c>
      <c r="F3683" s="2" t="n">
        <v>1030</v>
      </c>
      <c r="G3683" s="2" t="n">
        <v>65.89</v>
      </c>
      <c r="H3683" s="2" t="n">
        <v>16</v>
      </c>
      <c r="I3683" s="2" t="n">
        <v>0</v>
      </c>
      <c r="J3683" s="2" t="inlineStr">
        <is>
          <t>GPA</t>
        </is>
      </c>
      <c r="K3683" s="2">
        <f>IF(I3683&lt;&gt;"",I3683,IFERROR(INDEX(Base!$I:$I,MATCH(1,(Base!$C:$C=C3683)*(Base!$I:$I&lt;&gt;""),0)),0))</f>
        <v/>
      </c>
      <c r="L3683" s="2">
        <f>IF(AND(I3683="",K3683&gt;0),"SIM","NÃO")</f>
        <v/>
      </c>
      <c r="M3683" s="2">
        <f>IF(ISNUMBER(SEARCH("SEPARA",UPPER(C3683))),"NÃO","SIM")</f>
        <v/>
      </c>
      <c r="N3683" s="2">
        <f>IFERROR(H3683/K3683,0)</f>
        <v/>
      </c>
      <c r="O3683" s="2">
        <f>IF(M3683="NÃO","EXCLUÍDO",IF(N3683&lt;Premissas!$B$8,"&lt; 1,00",IF(N3683&lt;Premissas!$B$9,"1,00 – 1,19",IF(N3683&lt;Premissas!$B$10,"1,20 – 1,39",IF(N3683&lt;Premissas!$B$11,"1,40 – 1,59",IF(N3683&lt;Premissas!$B$12,"1,60 – 1,99","≥ 2,00"))))))</f>
        <v/>
      </c>
      <c r="P3683" s="5">
        <f>IF(OR(M3683="NÃO",N3683&lt;Premissas!$B$8),Premissas!$B$13,IF(N3683&lt;Premissas!$B$9,Premissas!$B$14,IF(N3683&lt;Premissas!$B$10,Premissas!$B$15,IF(N3683&lt;Premissas!$B$11,Premissas!$B$16,IF(N3683&lt;Premissas!$B$12,Premissas!$B$17,Premissas!$B$18)))))</f>
        <v/>
      </c>
      <c r="Q3683" s="5">
        <f>IFERROR(P3683/Premissas!$B$4,0)</f>
        <v/>
      </c>
    </row>
    <row r="3684">
      <c r="A3684" s="2" t="n">
        <v>8</v>
      </c>
      <c r="B3684" s="2" t="n">
        <v>7801</v>
      </c>
      <c r="C3684" s="2" t="inlineStr">
        <is>
          <t>ATIVIDADE OP. EMP.</t>
        </is>
      </c>
      <c r="D3684" s="2" t="inlineStr">
        <is>
          <t>185081</t>
        </is>
      </c>
      <c r="E3684" s="2" t="inlineStr">
        <is>
          <t>JODELMAR DA SILVA ARAUJO</t>
        </is>
      </c>
      <c r="F3684" s="2" t="n">
        <v>4829</v>
      </c>
      <c r="G3684" s="2" t="n">
        <v>204.32</v>
      </c>
      <c r="H3684" s="2" t="n">
        <v>24</v>
      </c>
      <c r="I3684" s="2" t="n">
        <v>0</v>
      </c>
      <c r="J3684" s="2" t="inlineStr">
        <is>
          <t>GPA</t>
        </is>
      </c>
      <c r="K3684" s="2">
        <f>IF(I3684&lt;&gt;"",I3684,IFERROR(INDEX(Base!$I:$I,MATCH(1,(Base!$C:$C=C3684)*(Base!$I:$I&lt;&gt;""),0)),0))</f>
        <v/>
      </c>
      <c r="L3684" s="2">
        <f>IF(AND(I3684="",K3684&gt;0),"SIM","NÃO")</f>
        <v/>
      </c>
      <c r="M3684" s="2">
        <f>IF(ISNUMBER(SEARCH("SEPARA",UPPER(C3684))),"NÃO","SIM")</f>
        <v/>
      </c>
      <c r="N3684" s="2">
        <f>IFERROR(H3684/K3684,0)</f>
        <v/>
      </c>
      <c r="O3684" s="2">
        <f>IF(M3684="NÃO","EXCLUÍDO",IF(N3684&lt;Premissas!$B$8,"&lt; 1,00",IF(N3684&lt;Premissas!$B$9,"1,00 – 1,19",IF(N3684&lt;Premissas!$B$10,"1,20 – 1,39",IF(N3684&lt;Premissas!$B$11,"1,40 – 1,59",IF(N3684&lt;Premissas!$B$12,"1,60 – 1,99","≥ 2,00"))))))</f>
        <v/>
      </c>
      <c r="P3684" s="5">
        <f>IF(OR(M3684="NÃO",N3684&lt;Premissas!$B$8),Premissas!$B$13,IF(N3684&lt;Premissas!$B$9,Premissas!$B$14,IF(N3684&lt;Premissas!$B$10,Premissas!$B$15,IF(N3684&lt;Premissas!$B$11,Premissas!$B$16,IF(N3684&lt;Premissas!$B$12,Premissas!$B$17,Premissas!$B$18)))))</f>
        <v/>
      </c>
      <c r="Q3684" s="5">
        <f>IFERROR(P3684/Premissas!$B$4,0)</f>
        <v/>
      </c>
    </row>
    <row r="3685">
      <c r="A3685" s="2" t="n">
        <v>8</v>
      </c>
      <c r="B3685" s="2" t="n">
        <v>7801</v>
      </c>
      <c r="C3685" s="2" t="inlineStr">
        <is>
          <t>ATIVIDADE OP. EMP.</t>
        </is>
      </c>
      <c r="D3685" s="2" t="inlineStr">
        <is>
          <t>186509</t>
        </is>
      </c>
      <c r="E3685" s="2" t="inlineStr">
        <is>
          <t>RONALDO RONALDO GONCALVES LEITE</t>
        </is>
      </c>
      <c r="F3685" s="2" t="n">
        <v>3072</v>
      </c>
      <c r="G3685" s="2" t="n">
        <v>223.2</v>
      </c>
      <c r="H3685" s="2" t="n">
        <v>14</v>
      </c>
      <c r="I3685" s="2" t="n">
        <v>0</v>
      </c>
      <c r="J3685" s="2" t="inlineStr">
        <is>
          <t>GPA</t>
        </is>
      </c>
      <c r="K3685" s="2">
        <f>IF(I3685&lt;&gt;"",I3685,IFERROR(INDEX(Base!$I:$I,MATCH(1,(Base!$C:$C=C3685)*(Base!$I:$I&lt;&gt;""),0)),0))</f>
        <v/>
      </c>
      <c r="L3685" s="2">
        <f>IF(AND(I3685="",K3685&gt;0),"SIM","NÃO")</f>
        <v/>
      </c>
      <c r="M3685" s="2">
        <f>IF(ISNUMBER(SEARCH("SEPARA",UPPER(C3685))),"NÃO","SIM")</f>
        <v/>
      </c>
      <c r="N3685" s="2">
        <f>IFERROR(H3685/K3685,0)</f>
        <v/>
      </c>
      <c r="O3685" s="2">
        <f>IF(M3685="NÃO","EXCLUÍDO",IF(N3685&lt;Premissas!$B$8,"&lt; 1,00",IF(N3685&lt;Premissas!$B$9,"1,00 – 1,19",IF(N3685&lt;Premissas!$B$10,"1,20 – 1,39",IF(N3685&lt;Premissas!$B$11,"1,40 – 1,59",IF(N3685&lt;Premissas!$B$12,"1,60 – 1,99","≥ 2,00"))))))</f>
        <v/>
      </c>
      <c r="P3685" s="5">
        <f>IF(OR(M3685="NÃO",N3685&lt;Premissas!$B$8),Premissas!$B$13,IF(N3685&lt;Premissas!$B$9,Premissas!$B$14,IF(N3685&lt;Premissas!$B$10,Premissas!$B$15,IF(N3685&lt;Premissas!$B$11,Premissas!$B$16,IF(N3685&lt;Premissas!$B$12,Premissas!$B$17,Premissas!$B$18)))))</f>
        <v/>
      </c>
      <c r="Q3685" s="5">
        <f>IFERROR(P3685/Premissas!$B$4,0)</f>
        <v/>
      </c>
    </row>
    <row r="3686">
      <c r="A3686" s="2" t="n">
        <v>8</v>
      </c>
      <c r="B3686" s="2" t="n">
        <v>7801</v>
      </c>
      <c r="C3686" s="2" t="inlineStr">
        <is>
          <t>ATIVIDADE OP. EMP.</t>
        </is>
      </c>
      <c r="D3686" s="2" t="inlineStr">
        <is>
          <t>20296</t>
        </is>
      </c>
      <c r="E3686" s="2" t="inlineStr">
        <is>
          <t>MIGUEL DE SOUSA OLIVEIRA</t>
        </is>
      </c>
      <c r="F3686" s="2" t="n">
        <v>1385</v>
      </c>
      <c r="G3686" s="2" t="n">
        <v>161.75</v>
      </c>
      <c r="H3686" s="2" t="n">
        <v>9</v>
      </c>
      <c r="I3686" s="2" t="n">
        <v>0</v>
      </c>
      <c r="J3686" s="2" t="inlineStr">
        <is>
          <t>GPA</t>
        </is>
      </c>
      <c r="K3686" s="2">
        <f>IF(I3686&lt;&gt;"",I3686,IFERROR(INDEX(Base!$I:$I,MATCH(1,(Base!$C:$C=C3686)*(Base!$I:$I&lt;&gt;""),0)),0))</f>
        <v/>
      </c>
      <c r="L3686" s="2">
        <f>IF(AND(I3686="",K3686&gt;0),"SIM","NÃO")</f>
        <v/>
      </c>
      <c r="M3686" s="2">
        <f>IF(ISNUMBER(SEARCH("SEPARA",UPPER(C3686))),"NÃO","SIM")</f>
        <v/>
      </c>
      <c r="N3686" s="2">
        <f>IFERROR(H3686/K3686,0)</f>
        <v/>
      </c>
      <c r="O3686" s="2">
        <f>IF(M3686="NÃO","EXCLUÍDO",IF(N3686&lt;Premissas!$B$8,"&lt; 1,00",IF(N3686&lt;Premissas!$B$9,"1,00 – 1,19",IF(N3686&lt;Premissas!$B$10,"1,20 – 1,39",IF(N3686&lt;Premissas!$B$11,"1,40 – 1,59",IF(N3686&lt;Premissas!$B$12,"1,60 – 1,99","≥ 2,00"))))))</f>
        <v/>
      </c>
      <c r="P3686" s="5">
        <f>IF(OR(M3686="NÃO",N3686&lt;Premissas!$B$8),Premissas!$B$13,IF(N3686&lt;Premissas!$B$9,Premissas!$B$14,IF(N3686&lt;Premissas!$B$10,Premissas!$B$15,IF(N3686&lt;Premissas!$B$11,Premissas!$B$16,IF(N3686&lt;Premissas!$B$12,Premissas!$B$17,Premissas!$B$18)))))</f>
        <v/>
      </c>
      <c r="Q3686" s="5">
        <f>IFERROR(P3686/Premissas!$B$4,0)</f>
        <v/>
      </c>
    </row>
    <row r="3687">
      <c r="A3687" s="2" t="n">
        <v>8</v>
      </c>
      <c r="B3687" s="2" t="n">
        <v>7801</v>
      </c>
      <c r="C3687" s="2" t="inlineStr">
        <is>
          <t>ATIVIDADE OP. EMP.</t>
        </is>
      </c>
      <c r="D3687" s="2" t="inlineStr">
        <is>
          <t>205508</t>
        </is>
      </c>
      <c r="E3687" s="2" t="inlineStr">
        <is>
          <t>Jose Lopes Dos Santos</t>
        </is>
      </c>
      <c r="F3687" s="2" t="n">
        <v>4978</v>
      </c>
      <c r="G3687" s="2" t="n">
        <v>204.34</v>
      </c>
      <c r="H3687" s="2" t="n">
        <v>24</v>
      </c>
      <c r="I3687" s="2" t="n">
        <v>0</v>
      </c>
      <c r="J3687" s="2" t="inlineStr">
        <is>
          <t>GPA</t>
        </is>
      </c>
      <c r="K3687" s="2">
        <f>IF(I3687&lt;&gt;"",I3687,IFERROR(INDEX(Base!$I:$I,MATCH(1,(Base!$C:$C=C3687)*(Base!$I:$I&lt;&gt;""),0)),0))</f>
        <v/>
      </c>
      <c r="L3687" s="2">
        <f>IF(AND(I3687="",K3687&gt;0),"SIM","NÃO")</f>
        <v/>
      </c>
      <c r="M3687" s="2">
        <f>IF(ISNUMBER(SEARCH("SEPARA",UPPER(C3687))),"NÃO","SIM")</f>
        <v/>
      </c>
      <c r="N3687" s="2">
        <f>IFERROR(H3687/K3687,0)</f>
        <v/>
      </c>
      <c r="O3687" s="2">
        <f>IF(M3687="NÃO","EXCLUÍDO",IF(N3687&lt;Premissas!$B$8,"&lt; 1,00",IF(N3687&lt;Premissas!$B$9,"1,00 – 1,19",IF(N3687&lt;Premissas!$B$10,"1,20 – 1,39",IF(N3687&lt;Premissas!$B$11,"1,40 – 1,59",IF(N3687&lt;Premissas!$B$12,"1,60 – 1,99","≥ 2,00"))))))</f>
        <v/>
      </c>
      <c r="P3687" s="5">
        <f>IF(OR(M3687="NÃO",N3687&lt;Premissas!$B$8),Premissas!$B$13,IF(N3687&lt;Premissas!$B$9,Premissas!$B$14,IF(N3687&lt;Premissas!$B$10,Premissas!$B$15,IF(N3687&lt;Premissas!$B$11,Premissas!$B$16,IF(N3687&lt;Premissas!$B$12,Premissas!$B$17,Premissas!$B$18)))))</f>
        <v/>
      </c>
      <c r="Q3687" s="5">
        <f>IFERROR(P3687/Premissas!$B$4,0)</f>
        <v/>
      </c>
    </row>
    <row r="3688">
      <c r="A3688" s="2" t="n">
        <v>8</v>
      </c>
      <c r="B3688" s="2" t="n">
        <v>7801</v>
      </c>
      <c r="C3688" s="2" t="inlineStr">
        <is>
          <t>RECEBIMENTO</t>
        </is>
      </c>
      <c r="D3688" s="2" t="inlineStr">
        <is>
          <t>207050</t>
        </is>
      </c>
      <c r="E3688" s="2" t="inlineStr">
        <is>
          <t>Gildo Souza Da Silva</t>
        </is>
      </c>
      <c r="F3688" s="2" t="n">
        <v>3862</v>
      </c>
      <c r="G3688" s="2" t="n">
        <v>144.41</v>
      </c>
      <c r="H3688" s="2" t="n">
        <v>27</v>
      </c>
      <c r="I3688" s="2" t="n">
        <v>0</v>
      </c>
      <c r="J3688" s="2" t="inlineStr">
        <is>
          <t>GPA</t>
        </is>
      </c>
      <c r="K3688" s="2">
        <f>IF(I3688&lt;&gt;"",I3688,IFERROR(INDEX(Base!$I:$I,MATCH(1,(Base!$C:$C=C3688)*(Base!$I:$I&lt;&gt;""),0)),0))</f>
        <v/>
      </c>
      <c r="L3688" s="2">
        <f>IF(AND(I3688="",K3688&gt;0),"SIM","NÃO")</f>
        <v/>
      </c>
      <c r="M3688" s="2">
        <f>IF(ISNUMBER(SEARCH("SEPARA",UPPER(C3688))),"NÃO","SIM")</f>
        <v/>
      </c>
      <c r="N3688" s="2">
        <f>IFERROR(H3688/K3688,0)</f>
        <v/>
      </c>
      <c r="O3688" s="2">
        <f>IF(M3688="NÃO","EXCLUÍDO",IF(N3688&lt;Premissas!$B$8,"&lt; 1,00",IF(N3688&lt;Premissas!$B$9,"1,00 – 1,19",IF(N3688&lt;Premissas!$B$10,"1,20 – 1,39",IF(N3688&lt;Premissas!$B$11,"1,40 – 1,59",IF(N3688&lt;Premissas!$B$12,"1,60 – 1,99","≥ 2,00"))))))</f>
        <v/>
      </c>
      <c r="P3688" s="5">
        <f>IF(OR(M3688="NÃO",N3688&lt;Premissas!$B$8),Premissas!$B$13,IF(N3688&lt;Premissas!$B$9,Premissas!$B$14,IF(N3688&lt;Premissas!$B$10,Premissas!$B$15,IF(N3688&lt;Premissas!$B$11,Premissas!$B$16,IF(N3688&lt;Premissas!$B$12,Premissas!$B$17,Premissas!$B$18)))))</f>
        <v/>
      </c>
      <c r="Q3688" s="5">
        <f>IFERROR(P3688/Premissas!$B$4,0)</f>
        <v/>
      </c>
    </row>
    <row r="3689">
      <c r="A3689" s="2" t="n">
        <v>8</v>
      </c>
      <c r="B3689" s="2" t="n">
        <v>7801</v>
      </c>
      <c r="C3689" s="2" t="inlineStr">
        <is>
          <t>ATIVIDADE OP. EMP.</t>
        </is>
      </c>
      <c r="D3689" s="2" t="inlineStr">
        <is>
          <t>21719</t>
        </is>
      </c>
      <c r="E3689" s="2" t="inlineStr">
        <is>
          <t>Deomilton Moreira Da Silva</t>
        </is>
      </c>
      <c r="F3689" s="2" t="n">
        <v>2412</v>
      </c>
      <c r="G3689" s="2" t="n">
        <v>180.53</v>
      </c>
      <c r="H3689" s="2" t="n">
        <v>13</v>
      </c>
      <c r="I3689" s="2" t="n">
        <v>0</v>
      </c>
      <c r="J3689" s="2" t="inlineStr">
        <is>
          <t>GPA</t>
        </is>
      </c>
      <c r="K3689" s="2">
        <f>IF(I3689&lt;&gt;"",I3689,IFERROR(INDEX(Base!$I:$I,MATCH(1,(Base!$C:$C=C3689)*(Base!$I:$I&lt;&gt;""),0)),0))</f>
        <v/>
      </c>
      <c r="L3689" s="2">
        <f>IF(AND(I3689="",K3689&gt;0),"SIM","NÃO")</f>
        <v/>
      </c>
      <c r="M3689" s="2">
        <f>IF(ISNUMBER(SEARCH("SEPARA",UPPER(C3689))),"NÃO","SIM")</f>
        <v/>
      </c>
      <c r="N3689" s="2">
        <f>IFERROR(H3689/K3689,0)</f>
        <v/>
      </c>
      <c r="O3689" s="2">
        <f>IF(M3689="NÃO","EXCLUÍDO",IF(N3689&lt;Premissas!$B$8,"&lt; 1,00",IF(N3689&lt;Premissas!$B$9,"1,00 – 1,19",IF(N3689&lt;Premissas!$B$10,"1,20 – 1,39",IF(N3689&lt;Premissas!$B$11,"1,40 – 1,59",IF(N3689&lt;Premissas!$B$12,"1,60 – 1,99","≥ 2,00"))))))</f>
        <v/>
      </c>
      <c r="P3689" s="5">
        <f>IF(OR(M3689="NÃO",N3689&lt;Premissas!$B$8),Premissas!$B$13,IF(N3689&lt;Premissas!$B$9,Premissas!$B$14,IF(N3689&lt;Premissas!$B$10,Premissas!$B$15,IF(N3689&lt;Premissas!$B$11,Premissas!$B$16,IF(N3689&lt;Premissas!$B$12,Premissas!$B$17,Premissas!$B$18)))))</f>
        <v/>
      </c>
      <c r="Q3689" s="5">
        <f>IFERROR(P3689/Premissas!$B$4,0)</f>
        <v/>
      </c>
    </row>
    <row r="3690">
      <c r="A3690" s="2" t="n">
        <v>8</v>
      </c>
      <c r="B3690" s="2" t="n">
        <v>7801</v>
      </c>
      <c r="C3690" s="2" t="inlineStr">
        <is>
          <t>ATIVIDADE OP. EMP.</t>
        </is>
      </c>
      <c r="D3690" s="2" t="inlineStr">
        <is>
          <t>2508192</t>
        </is>
      </c>
      <c r="E3690" s="2" t="inlineStr">
        <is>
          <t>RONALDO BARBOSA DE FARIAS</t>
        </is>
      </c>
      <c r="F3690" s="2" t="n">
        <v>1130</v>
      </c>
      <c r="G3690" s="2" t="n">
        <v>82.56999999999999</v>
      </c>
      <c r="H3690" s="2" t="n">
        <v>14</v>
      </c>
      <c r="I3690" s="2" t="n">
        <v>0</v>
      </c>
      <c r="J3690" s="2" t="inlineStr">
        <is>
          <t>GPA</t>
        </is>
      </c>
      <c r="K3690" s="2">
        <f>IF(I3690&lt;&gt;"",I3690,IFERROR(INDEX(Base!$I:$I,MATCH(1,(Base!$C:$C=C3690)*(Base!$I:$I&lt;&gt;""),0)),0))</f>
        <v/>
      </c>
      <c r="L3690" s="2">
        <f>IF(AND(I3690="",K3690&gt;0),"SIM","NÃO")</f>
        <v/>
      </c>
      <c r="M3690" s="2">
        <f>IF(ISNUMBER(SEARCH("SEPARA",UPPER(C3690))),"NÃO","SIM")</f>
        <v/>
      </c>
      <c r="N3690" s="2">
        <f>IFERROR(H3690/K3690,0)</f>
        <v/>
      </c>
      <c r="O3690" s="2">
        <f>IF(M3690="NÃO","EXCLUÍDO",IF(N3690&lt;Premissas!$B$8,"&lt; 1,00",IF(N3690&lt;Premissas!$B$9,"1,00 – 1,19",IF(N3690&lt;Premissas!$B$10,"1,20 – 1,39",IF(N3690&lt;Premissas!$B$11,"1,40 – 1,59",IF(N3690&lt;Premissas!$B$12,"1,60 – 1,99","≥ 2,00"))))))</f>
        <v/>
      </c>
      <c r="P3690" s="5">
        <f>IF(OR(M3690="NÃO",N3690&lt;Premissas!$B$8),Premissas!$B$13,IF(N3690&lt;Premissas!$B$9,Premissas!$B$14,IF(N3690&lt;Premissas!$B$10,Premissas!$B$15,IF(N3690&lt;Premissas!$B$11,Premissas!$B$16,IF(N3690&lt;Premissas!$B$12,Premissas!$B$17,Premissas!$B$18)))))</f>
        <v/>
      </c>
      <c r="Q3690" s="5">
        <f>IFERROR(P3690/Premissas!$B$4,0)</f>
        <v/>
      </c>
    </row>
    <row r="3691">
      <c r="A3691" s="2" t="n">
        <v>8</v>
      </c>
      <c r="B3691" s="2" t="n">
        <v>7801</v>
      </c>
      <c r="C3691" s="2" t="inlineStr">
        <is>
          <t>ATIVIDADE OP. EMP.</t>
        </is>
      </c>
      <c r="D3691" s="2" t="inlineStr">
        <is>
          <t>266704</t>
        </is>
      </c>
      <c r="E3691" s="2" t="inlineStr">
        <is>
          <t>Francisco Das Chagas Neto</t>
        </is>
      </c>
      <c r="F3691" s="2" t="n">
        <v>2152</v>
      </c>
      <c r="G3691" s="2" t="n">
        <v>192.51</v>
      </c>
      <c r="H3691" s="2" t="n">
        <v>11</v>
      </c>
      <c r="I3691" s="2" t="n">
        <v>0</v>
      </c>
      <c r="J3691" s="2" t="inlineStr">
        <is>
          <t>GPA</t>
        </is>
      </c>
      <c r="K3691" s="2">
        <f>IF(I3691&lt;&gt;"",I3691,IFERROR(INDEX(Base!$I:$I,MATCH(1,(Base!$C:$C=C3691)*(Base!$I:$I&lt;&gt;""),0)),0))</f>
        <v/>
      </c>
      <c r="L3691" s="2">
        <f>IF(AND(I3691="",K3691&gt;0),"SIM","NÃO")</f>
        <v/>
      </c>
      <c r="M3691" s="2">
        <f>IF(ISNUMBER(SEARCH("SEPARA",UPPER(C3691))),"NÃO","SIM")</f>
        <v/>
      </c>
      <c r="N3691" s="2">
        <f>IFERROR(H3691/K3691,0)</f>
        <v/>
      </c>
      <c r="O3691" s="2">
        <f>IF(M3691="NÃO","EXCLUÍDO",IF(N3691&lt;Premissas!$B$8,"&lt; 1,00",IF(N3691&lt;Premissas!$B$9,"1,00 – 1,19",IF(N3691&lt;Premissas!$B$10,"1,20 – 1,39",IF(N3691&lt;Premissas!$B$11,"1,40 – 1,59",IF(N3691&lt;Premissas!$B$12,"1,60 – 1,99","≥ 2,00"))))))</f>
        <v/>
      </c>
      <c r="P3691" s="5">
        <f>IF(OR(M3691="NÃO",N3691&lt;Premissas!$B$8),Premissas!$B$13,IF(N3691&lt;Premissas!$B$9,Premissas!$B$14,IF(N3691&lt;Premissas!$B$10,Premissas!$B$15,IF(N3691&lt;Premissas!$B$11,Premissas!$B$16,IF(N3691&lt;Premissas!$B$12,Premissas!$B$17,Premissas!$B$18)))))</f>
        <v/>
      </c>
      <c r="Q3691" s="5">
        <f>IFERROR(P3691/Premissas!$B$4,0)</f>
        <v/>
      </c>
    </row>
    <row r="3692">
      <c r="A3692" s="2" t="n">
        <v>8</v>
      </c>
      <c r="B3692" s="2" t="n">
        <v>7801</v>
      </c>
      <c r="C3692" s="2" t="inlineStr">
        <is>
          <t>ATIVIDADE OP. EMP.</t>
        </is>
      </c>
      <c r="D3692" s="2" t="inlineStr">
        <is>
          <t>277107</t>
        </is>
      </c>
      <c r="E3692" s="2" t="inlineStr">
        <is>
          <t>Natalino Vieira Machado</t>
        </is>
      </c>
      <c r="F3692" s="2" t="n">
        <v>1212</v>
      </c>
      <c r="G3692" s="2" t="n">
        <v>145.15</v>
      </c>
      <c r="H3692" s="2" t="n">
        <v>8</v>
      </c>
      <c r="I3692" s="2" t="n">
        <v>0</v>
      </c>
      <c r="J3692" s="2" t="inlineStr">
        <is>
          <t>GPA</t>
        </is>
      </c>
      <c r="K3692" s="2">
        <f>IF(I3692&lt;&gt;"",I3692,IFERROR(INDEX(Base!$I:$I,MATCH(1,(Base!$C:$C=C3692)*(Base!$I:$I&lt;&gt;""),0)),0))</f>
        <v/>
      </c>
      <c r="L3692" s="2">
        <f>IF(AND(I3692="",K3692&gt;0),"SIM","NÃO")</f>
        <v/>
      </c>
      <c r="M3692" s="2">
        <f>IF(ISNUMBER(SEARCH("SEPARA",UPPER(C3692))),"NÃO","SIM")</f>
        <v/>
      </c>
      <c r="N3692" s="2">
        <f>IFERROR(H3692/K3692,0)</f>
        <v/>
      </c>
      <c r="O3692" s="2">
        <f>IF(M3692="NÃO","EXCLUÍDO",IF(N3692&lt;Premissas!$B$8,"&lt; 1,00",IF(N3692&lt;Premissas!$B$9,"1,00 – 1,19",IF(N3692&lt;Premissas!$B$10,"1,20 – 1,39",IF(N3692&lt;Premissas!$B$11,"1,40 – 1,59",IF(N3692&lt;Premissas!$B$12,"1,60 – 1,99","≥ 2,00"))))))</f>
        <v/>
      </c>
      <c r="P3692" s="5">
        <f>IF(OR(M3692="NÃO",N3692&lt;Premissas!$B$8),Premissas!$B$13,IF(N3692&lt;Premissas!$B$9,Premissas!$B$14,IF(N3692&lt;Premissas!$B$10,Premissas!$B$15,IF(N3692&lt;Premissas!$B$11,Premissas!$B$16,IF(N3692&lt;Premissas!$B$12,Premissas!$B$17,Premissas!$B$18)))))</f>
        <v/>
      </c>
      <c r="Q3692" s="5">
        <f>IFERROR(P3692/Premissas!$B$4,0)</f>
        <v/>
      </c>
    </row>
    <row r="3693">
      <c r="A3693" s="2" t="n">
        <v>8</v>
      </c>
      <c r="B3693" s="2" t="n">
        <v>7801</v>
      </c>
      <c r="C3693" s="2" t="inlineStr">
        <is>
          <t>PUXADA RECEB</t>
        </is>
      </c>
      <c r="D3693" s="2" t="inlineStr">
        <is>
          <t>279542</t>
        </is>
      </c>
      <c r="E3693" s="2" t="inlineStr">
        <is>
          <t>EVERTON CAMPOS</t>
        </is>
      </c>
      <c r="F3693" s="2" t="n">
        <v>2</v>
      </c>
      <c r="G3693" s="2" t="n">
        <v>0.1</v>
      </c>
      <c r="H3693" s="2" t="n">
        <v>20</v>
      </c>
      <c r="I3693" s="2" t="n">
        <v>0</v>
      </c>
      <c r="J3693" s="2" t="inlineStr">
        <is>
          <t>GPA</t>
        </is>
      </c>
      <c r="K3693" s="2">
        <f>IF(I3693&lt;&gt;"",I3693,IFERROR(INDEX(Base!$I:$I,MATCH(1,(Base!$C:$C=C3693)*(Base!$I:$I&lt;&gt;""),0)),0))</f>
        <v/>
      </c>
      <c r="L3693" s="2">
        <f>IF(AND(I3693="",K3693&gt;0),"SIM","NÃO")</f>
        <v/>
      </c>
      <c r="M3693" s="2">
        <f>IF(ISNUMBER(SEARCH("SEPARA",UPPER(C3693))),"NÃO","SIM")</f>
        <v/>
      </c>
      <c r="N3693" s="2">
        <f>IFERROR(H3693/K3693,0)</f>
        <v/>
      </c>
      <c r="O3693" s="2">
        <f>IF(M3693="NÃO","EXCLUÍDO",IF(N3693&lt;Premissas!$B$8,"&lt; 1,00",IF(N3693&lt;Premissas!$B$9,"1,00 – 1,19",IF(N3693&lt;Premissas!$B$10,"1,20 – 1,39",IF(N3693&lt;Premissas!$B$11,"1,40 – 1,59",IF(N3693&lt;Premissas!$B$12,"1,60 – 1,99","≥ 2,00"))))))</f>
        <v/>
      </c>
      <c r="P3693" s="5">
        <f>IF(OR(M3693="NÃO",N3693&lt;Premissas!$B$8),Premissas!$B$13,IF(N3693&lt;Premissas!$B$9,Premissas!$B$14,IF(N3693&lt;Premissas!$B$10,Premissas!$B$15,IF(N3693&lt;Premissas!$B$11,Premissas!$B$16,IF(N3693&lt;Premissas!$B$12,Premissas!$B$17,Premissas!$B$18)))))</f>
        <v/>
      </c>
      <c r="Q3693" s="5">
        <f>IFERROR(P3693/Premissas!$B$4,0)</f>
        <v/>
      </c>
    </row>
    <row r="3694">
      <c r="A3694" s="2" t="n">
        <v>8</v>
      </c>
      <c r="B3694" s="2" t="n">
        <v>7801</v>
      </c>
      <c r="C3694" s="2" t="inlineStr">
        <is>
          <t>RECEBIMENTO</t>
        </is>
      </c>
      <c r="D3694" s="2" t="inlineStr">
        <is>
          <t>279542</t>
        </is>
      </c>
      <c r="E3694" s="2" t="inlineStr">
        <is>
          <t>EVERTON CAMPOS</t>
        </is>
      </c>
      <c r="F3694" s="2" t="n">
        <v>4</v>
      </c>
      <c r="G3694" s="2" t="n">
        <v>8.779999999999999</v>
      </c>
      <c r="H3694" s="2" t="n">
        <v>0</v>
      </c>
      <c r="I3694" s="2" t="n">
        <v>0</v>
      </c>
      <c r="J3694" s="2" t="inlineStr">
        <is>
          <t>GPA</t>
        </is>
      </c>
      <c r="K3694" s="2">
        <f>IF(I3694&lt;&gt;"",I3694,IFERROR(INDEX(Base!$I:$I,MATCH(1,(Base!$C:$C=C3694)*(Base!$I:$I&lt;&gt;""),0)),0))</f>
        <v/>
      </c>
      <c r="L3694" s="2">
        <f>IF(AND(I3694="",K3694&gt;0),"SIM","NÃO")</f>
        <v/>
      </c>
      <c r="M3694" s="2">
        <f>IF(ISNUMBER(SEARCH("SEPARA",UPPER(C3694))),"NÃO","SIM")</f>
        <v/>
      </c>
      <c r="N3694" s="2">
        <f>IFERROR(H3694/K3694,0)</f>
        <v/>
      </c>
      <c r="O3694" s="2">
        <f>IF(M3694="NÃO","EXCLUÍDO",IF(N3694&lt;Premissas!$B$8,"&lt; 1,00",IF(N3694&lt;Premissas!$B$9,"1,00 – 1,19",IF(N3694&lt;Premissas!$B$10,"1,20 – 1,39",IF(N3694&lt;Premissas!$B$11,"1,40 – 1,59",IF(N3694&lt;Premissas!$B$12,"1,60 – 1,99","≥ 2,00"))))))</f>
        <v/>
      </c>
      <c r="P3694" s="5">
        <f>IF(OR(M3694="NÃO",N3694&lt;Premissas!$B$8),Premissas!$B$13,IF(N3694&lt;Premissas!$B$9,Premissas!$B$14,IF(N3694&lt;Premissas!$B$10,Premissas!$B$15,IF(N3694&lt;Premissas!$B$11,Premissas!$B$16,IF(N3694&lt;Premissas!$B$12,Premissas!$B$17,Premissas!$B$18)))))</f>
        <v/>
      </c>
      <c r="Q3694" s="5">
        <f>IFERROR(P3694/Premissas!$B$4,0)</f>
        <v/>
      </c>
    </row>
    <row r="3695">
      <c r="A3695" s="2" t="n">
        <v>8</v>
      </c>
      <c r="B3695" s="2" t="n">
        <v>7801</v>
      </c>
      <c r="C3695" s="2" t="inlineStr">
        <is>
          <t>PUXADA RECEB</t>
        </is>
      </c>
      <c r="D3695" s="2" t="inlineStr">
        <is>
          <t>2796422</t>
        </is>
      </c>
      <c r="E3695" s="2" t="inlineStr">
        <is>
          <t>ROZANGELA DA SILVA MELO</t>
        </is>
      </c>
      <c r="F3695" s="2" t="n">
        <v>34</v>
      </c>
      <c r="G3695" s="2" t="n">
        <v>2.98</v>
      </c>
      <c r="H3695" s="2" t="n">
        <v>11</v>
      </c>
      <c r="I3695" s="2" t="n">
        <v>0</v>
      </c>
      <c r="J3695" s="2" t="inlineStr">
        <is>
          <t>GPA</t>
        </is>
      </c>
      <c r="K3695" s="2">
        <f>IF(I3695&lt;&gt;"",I3695,IFERROR(INDEX(Base!$I:$I,MATCH(1,(Base!$C:$C=C3695)*(Base!$I:$I&lt;&gt;""),0)),0))</f>
        <v/>
      </c>
      <c r="L3695" s="2">
        <f>IF(AND(I3695="",K3695&gt;0),"SIM","NÃO")</f>
        <v/>
      </c>
      <c r="M3695" s="2">
        <f>IF(ISNUMBER(SEARCH("SEPARA",UPPER(C3695))),"NÃO","SIM")</f>
        <v/>
      </c>
      <c r="N3695" s="2">
        <f>IFERROR(H3695/K3695,0)</f>
        <v/>
      </c>
      <c r="O3695" s="2">
        <f>IF(M3695="NÃO","EXCLUÍDO",IF(N3695&lt;Premissas!$B$8,"&lt; 1,00",IF(N3695&lt;Premissas!$B$9,"1,00 – 1,19",IF(N3695&lt;Premissas!$B$10,"1,20 – 1,39",IF(N3695&lt;Premissas!$B$11,"1,40 – 1,59",IF(N3695&lt;Premissas!$B$12,"1,60 – 1,99","≥ 2,00"))))))</f>
        <v/>
      </c>
      <c r="P3695" s="5">
        <f>IF(OR(M3695="NÃO",N3695&lt;Premissas!$B$8),Premissas!$B$13,IF(N3695&lt;Premissas!$B$9,Premissas!$B$14,IF(N3695&lt;Premissas!$B$10,Premissas!$B$15,IF(N3695&lt;Premissas!$B$11,Premissas!$B$16,IF(N3695&lt;Premissas!$B$12,Premissas!$B$17,Premissas!$B$18)))))</f>
        <v/>
      </c>
      <c r="Q3695" s="5">
        <f>IFERROR(P3695/Premissas!$B$4,0)</f>
        <v/>
      </c>
    </row>
    <row r="3696">
      <c r="A3696" s="2" t="n">
        <v>8</v>
      </c>
      <c r="B3696" s="2" t="n">
        <v>7801</v>
      </c>
      <c r="C3696" s="2" t="inlineStr">
        <is>
          <t>RECEBIMENTO</t>
        </is>
      </c>
      <c r="D3696" s="2" t="inlineStr">
        <is>
          <t>2796422</t>
        </is>
      </c>
      <c r="E3696" s="2" t="inlineStr">
        <is>
          <t>ROZANGELA DA SILVA MELO</t>
        </is>
      </c>
      <c r="F3696" s="2" t="n">
        <v>2909</v>
      </c>
      <c r="G3696" s="2" t="n">
        <v>123.86</v>
      </c>
      <c r="H3696" s="2" t="n">
        <v>23</v>
      </c>
      <c r="I3696" s="2" t="n">
        <v>0</v>
      </c>
      <c r="J3696" s="2" t="inlineStr">
        <is>
          <t>GPA</t>
        </is>
      </c>
      <c r="K3696" s="2">
        <f>IF(I3696&lt;&gt;"",I3696,IFERROR(INDEX(Base!$I:$I,MATCH(1,(Base!$C:$C=C3696)*(Base!$I:$I&lt;&gt;""),0)),0))</f>
        <v/>
      </c>
      <c r="L3696" s="2">
        <f>IF(AND(I3696="",K3696&gt;0),"SIM","NÃO")</f>
        <v/>
      </c>
      <c r="M3696" s="2">
        <f>IF(ISNUMBER(SEARCH("SEPARA",UPPER(C3696))),"NÃO","SIM")</f>
        <v/>
      </c>
      <c r="N3696" s="2">
        <f>IFERROR(H3696/K3696,0)</f>
        <v/>
      </c>
      <c r="O3696" s="2">
        <f>IF(M3696="NÃO","EXCLUÍDO",IF(N3696&lt;Premissas!$B$8,"&lt; 1,00",IF(N3696&lt;Premissas!$B$9,"1,00 – 1,19",IF(N3696&lt;Premissas!$B$10,"1,20 – 1,39",IF(N3696&lt;Premissas!$B$11,"1,40 – 1,59",IF(N3696&lt;Premissas!$B$12,"1,60 – 1,99","≥ 2,00"))))))</f>
        <v/>
      </c>
      <c r="P3696" s="5">
        <f>IF(OR(M3696="NÃO",N3696&lt;Premissas!$B$8),Premissas!$B$13,IF(N3696&lt;Premissas!$B$9,Premissas!$B$14,IF(N3696&lt;Premissas!$B$10,Premissas!$B$15,IF(N3696&lt;Premissas!$B$11,Premissas!$B$16,IF(N3696&lt;Premissas!$B$12,Premissas!$B$17,Premissas!$B$18)))))</f>
        <v/>
      </c>
      <c r="Q3696" s="5">
        <f>IFERROR(P3696/Premissas!$B$4,0)</f>
        <v/>
      </c>
    </row>
    <row r="3697">
      <c r="A3697" s="2" t="n">
        <v>8</v>
      </c>
      <c r="B3697" s="2" t="n">
        <v>7801</v>
      </c>
      <c r="C3697" s="2" t="inlineStr">
        <is>
          <t>CARREGAMENTO</t>
        </is>
      </c>
      <c r="D3697" s="2" t="inlineStr">
        <is>
          <t>2958732</t>
        </is>
      </c>
      <c r="E3697" s="2" t="inlineStr">
        <is>
          <t>Gilvana Oliveira De Araujo</t>
        </is>
      </c>
      <c r="F3697" s="2" t="n">
        <v>192</v>
      </c>
      <c r="G3697" s="2" t="n">
        <v>9.960000000000001</v>
      </c>
      <c r="H3697" s="2" t="n">
        <v>19</v>
      </c>
      <c r="I3697" s="2" t="n">
        <v>0</v>
      </c>
      <c r="J3697" s="2" t="inlineStr">
        <is>
          <t>GPA</t>
        </is>
      </c>
      <c r="K3697" s="2">
        <f>IF(I3697&lt;&gt;"",I3697,IFERROR(INDEX(Base!$I:$I,MATCH(1,(Base!$C:$C=C3697)*(Base!$I:$I&lt;&gt;""),0)),0))</f>
        <v/>
      </c>
      <c r="L3697" s="2">
        <f>IF(AND(I3697="",K3697&gt;0),"SIM","NÃO")</f>
        <v/>
      </c>
      <c r="M3697" s="2">
        <f>IF(ISNUMBER(SEARCH("SEPARA",UPPER(C3697))),"NÃO","SIM")</f>
        <v/>
      </c>
      <c r="N3697" s="2">
        <f>IFERROR(H3697/K3697,0)</f>
        <v/>
      </c>
      <c r="O3697" s="2">
        <f>IF(M3697="NÃO","EXCLUÍDO",IF(N3697&lt;Premissas!$B$8,"&lt; 1,00",IF(N3697&lt;Premissas!$B$9,"1,00 – 1,19",IF(N3697&lt;Premissas!$B$10,"1,20 – 1,39",IF(N3697&lt;Premissas!$B$11,"1,40 – 1,59",IF(N3697&lt;Premissas!$B$12,"1,60 – 1,99","≥ 2,00"))))))</f>
        <v/>
      </c>
      <c r="P3697" s="5">
        <f>IF(OR(M3697="NÃO",N3697&lt;Premissas!$B$8),Premissas!$B$13,IF(N3697&lt;Premissas!$B$9,Premissas!$B$14,IF(N3697&lt;Premissas!$B$10,Premissas!$B$15,IF(N3697&lt;Premissas!$B$11,Premissas!$B$16,IF(N3697&lt;Premissas!$B$12,Premissas!$B$17,Premissas!$B$18)))))</f>
        <v/>
      </c>
      <c r="Q3697" s="5">
        <f>IFERROR(P3697/Premissas!$B$4,0)</f>
        <v/>
      </c>
    </row>
    <row r="3698">
      <c r="A3698" s="2" t="n">
        <v>8</v>
      </c>
      <c r="B3698" s="2" t="n">
        <v>7801</v>
      </c>
      <c r="C3698" s="2" t="inlineStr">
        <is>
          <t>SEPARACAO</t>
        </is>
      </c>
      <c r="D3698" s="2" t="inlineStr">
        <is>
          <t>2991799</t>
        </is>
      </c>
      <c r="E3698" s="2" t="inlineStr">
        <is>
          <t>Gustavo De Mello Dos Santos</t>
        </is>
      </c>
      <c r="F3698" s="2" t="n">
        <v>297</v>
      </c>
      <c r="G3698" s="2" t="n">
        <v>8.07</v>
      </c>
      <c r="H3698" s="2" t="n">
        <v>37</v>
      </c>
      <c r="I3698" s="2" t="n">
        <v>0</v>
      </c>
      <c r="J3698" s="2" t="inlineStr">
        <is>
          <t>GPA</t>
        </is>
      </c>
      <c r="K3698" s="2">
        <f>IF(I3698&lt;&gt;"",I3698,IFERROR(INDEX(Base!$I:$I,MATCH(1,(Base!$C:$C=C3698)*(Base!$I:$I&lt;&gt;""),0)),0))</f>
        <v/>
      </c>
      <c r="L3698" s="2">
        <f>IF(AND(I3698="",K3698&gt;0),"SIM","NÃO")</f>
        <v/>
      </c>
      <c r="M3698" s="2">
        <f>IF(ISNUMBER(SEARCH("SEPARA",UPPER(C3698))),"NÃO","SIM")</f>
        <v/>
      </c>
      <c r="N3698" s="2">
        <f>IFERROR(H3698/K3698,0)</f>
        <v/>
      </c>
      <c r="O3698" s="2">
        <f>IF(M3698="NÃO","EXCLUÍDO",IF(N3698&lt;Premissas!$B$8,"&lt; 1,00",IF(N3698&lt;Premissas!$B$9,"1,00 – 1,19",IF(N3698&lt;Premissas!$B$10,"1,20 – 1,39",IF(N3698&lt;Premissas!$B$11,"1,40 – 1,59",IF(N3698&lt;Premissas!$B$12,"1,60 – 1,99","≥ 2,00"))))))</f>
        <v/>
      </c>
      <c r="P3698" s="5">
        <f>IF(OR(M3698="NÃO",N3698&lt;Premissas!$B$8),Premissas!$B$13,IF(N3698&lt;Premissas!$B$9,Premissas!$B$14,IF(N3698&lt;Premissas!$B$10,Premissas!$B$15,IF(N3698&lt;Premissas!$B$11,Premissas!$B$16,IF(N3698&lt;Premissas!$B$12,Premissas!$B$17,Premissas!$B$18)))))</f>
        <v/>
      </c>
      <c r="Q3698" s="5">
        <f>IFERROR(P3698/Premissas!$B$4,0)</f>
        <v/>
      </c>
    </row>
    <row r="3699">
      <c r="A3699" s="2" t="n">
        <v>8</v>
      </c>
      <c r="B3699" s="2" t="n">
        <v>7801</v>
      </c>
      <c r="C3699" s="2" t="inlineStr">
        <is>
          <t>RECEBIMENTO</t>
        </is>
      </c>
      <c r="D3699" s="2" t="inlineStr">
        <is>
          <t>30307</t>
        </is>
      </c>
      <c r="E3699" s="2" t="inlineStr">
        <is>
          <t>MARIA VANDA DOS ANJOS CRUZ</t>
        </is>
      </c>
      <c r="F3699" s="2" t="n">
        <v>153</v>
      </c>
      <c r="G3699" s="2" t="n">
        <v>20.01</v>
      </c>
      <c r="H3699" s="2" t="n">
        <v>8</v>
      </c>
      <c r="I3699" s="2" t="n">
        <v>0</v>
      </c>
      <c r="J3699" s="2" t="inlineStr">
        <is>
          <t>GPA</t>
        </is>
      </c>
      <c r="K3699" s="2">
        <f>IF(I3699&lt;&gt;"",I3699,IFERROR(INDEX(Base!$I:$I,MATCH(1,(Base!$C:$C=C3699)*(Base!$I:$I&lt;&gt;""),0)),0))</f>
        <v/>
      </c>
      <c r="L3699" s="2">
        <f>IF(AND(I3699="",K3699&gt;0),"SIM","NÃO")</f>
        <v/>
      </c>
      <c r="M3699" s="2">
        <f>IF(ISNUMBER(SEARCH("SEPARA",UPPER(C3699))),"NÃO","SIM")</f>
        <v/>
      </c>
      <c r="N3699" s="2">
        <f>IFERROR(H3699/K3699,0)</f>
        <v/>
      </c>
      <c r="O3699" s="2">
        <f>IF(M3699="NÃO","EXCLUÍDO",IF(N3699&lt;Premissas!$B$8,"&lt; 1,00",IF(N3699&lt;Premissas!$B$9,"1,00 – 1,19",IF(N3699&lt;Premissas!$B$10,"1,20 – 1,39",IF(N3699&lt;Premissas!$B$11,"1,40 – 1,59",IF(N3699&lt;Premissas!$B$12,"1,60 – 1,99","≥ 2,00"))))))</f>
        <v/>
      </c>
      <c r="P3699" s="5">
        <f>IF(OR(M3699="NÃO",N3699&lt;Premissas!$B$8),Premissas!$B$13,IF(N3699&lt;Premissas!$B$9,Premissas!$B$14,IF(N3699&lt;Premissas!$B$10,Premissas!$B$15,IF(N3699&lt;Premissas!$B$11,Premissas!$B$16,IF(N3699&lt;Premissas!$B$12,Premissas!$B$17,Premissas!$B$18)))))</f>
        <v/>
      </c>
      <c r="Q3699" s="5">
        <f>IFERROR(P3699/Premissas!$B$4,0)</f>
        <v/>
      </c>
    </row>
    <row r="3700">
      <c r="A3700" s="2" t="n">
        <v>8</v>
      </c>
      <c r="B3700" s="2" t="n">
        <v>7801</v>
      </c>
      <c r="C3700" s="2" t="inlineStr">
        <is>
          <t>ATIVIDADE OP. EMP.</t>
        </is>
      </c>
      <c r="D3700" s="2" t="inlineStr">
        <is>
          <t>308129</t>
        </is>
      </c>
      <c r="E3700" s="2" t="inlineStr">
        <is>
          <t>Silvio Rodrigues Da Macena</t>
        </is>
      </c>
      <c r="F3700" s="2" t="n">
        <v>57</v>
      </c>
      <c r="G3700" s="2" t="n">
        <v>9.52</v>
      </c>
      <c r="H3700" s="2" t="n">
        <v>6</v>
      </c>
      <c r="I3700" s="2" t="n">
        <v>0</v>
      </c>
      <c r="J3700" s="2" t="inlineStr">
        <is>
          <t>GPA</t>
        </is>
      </c>
      <c r="K3700" s="2">
        <f>IF(I3700&lt;&gt;"",I3700,IFERROR(INDEX(Base!$I:$I,MATCH(1,(Base!$C:$C=C3700)*(Base!$I:$I&lt;&gt;""),0)),0))</f>
        <v/>
      </c>
      <c r="L3700" s="2">
        <f>IF(AND(I3700="",K3700&gt;0),"SIM","NÃO")</f>
        <v/>
      </c>
      <c r="M3700" s="2">
        <f>IF(ISNUMBER(SEARCH("SEPARA",UPPER(C3700))),"NÃO","SIM")</f>
        <v/>
      </c>
      <c r="N3700" s="2">
        <f>IFERROR(H3700/K3700,0)</f>
        <v/>
      </c>
      <c r="O3700" s="2">
        <f>IF(M3700="NÃO","EXCLUÍDO",IF(N3700&lt;Premissas!$B$8,"&lt; 1,00",IF(N3700&lt;Premissas!$B$9,"1,00 – 1,19",IF(N3700&lt;Premissas!$B$10,"1,20 – 1,39",IF(N3700&lt;Premissas!$B$11,"1,40 – 1,59",IF(N3700&lt;Premissas!$B$12,"1,60 – 1,99","≥ 2,00"))))))</f>
        <v/>
      </c>
      <c r="P3700" s="5">
        <f>IF(OR(M3700="NÃO",N3700&lt;Premissas!$B$8),Premissas!$B$13,IF(N3700&lt;Premissas!$B$9,Premissas!$B$14,IF(N3700&lt;Premissas!$B$10,Premissas!$B$15,IF(N3700&lt;Premissas!$B$11,Premissas!$B$16,IF(N3700&lt;Premissas!$B$12,Premissas!$B$17,Premissas!$B$18)))))</f>
        <v/>
      </c>
      <c r="Q3700" s="5">
        <f>IFERROR(P3700/Premissas!$B$4,0)</f>
        <v/>
      </c>
    </row>
    <row r="3701">
      <c r="A3701" s="2" t="n">
        <v>8</v>
      </c>
      <c r="B3701" s="2" t="n">
        <v>7801</v>
      </c>
      <c r="C3701" s="2" t="inlineStr">
        <is>
          <t>RECEBIMENTO</t>
        </is>
      </c>
      <c r="D3701" s="2" t="inlineStr">
        <is>
          <t>308129</t>
        </is>
      </c>
      <c r="E3701" s="2" t="inlineStr">
        <is>
          <t>Silvio Rodrigues Da Macena</t>
        </is>
      </c>
      <c r="F3701" s="2" t="n">
        <v>1</v>
      </c>
      <c r="G3701" s="2" t="n">
        <v>0.46</v>
      </c>
      <c r="H3701" s="2" t="n">
        <v>2</v>
      </c>
      <c r="I3701" s="2" t="n">
        <v>0</v>
      </c>
      <c r="J3701" s="2" t="inlineStr">
        <is>
          <t>GPA</t>
        </is>
      </c>
      <c r="K3701" s="2">
        <f>IF(I3701&lt;&gt;"",I3701,IFERROR(INDEX(Base!$I:$I,MATCH(1,(Base!$C:$C=C3701)*(Base!$I:$I&lt;&gt;""),0)),0))</f>
        <v/>
      </c>
      <c r="L3701" s="2">
        <f>IF(AND(I3701="",K3701&gt;0),"SIM","NÃO")</f>
        <v/>
      </c>
      <c r="M3701" s="2">
        <f>IF(ISNUMBER(SEARCH("SEPARA",UPPER(C3701))),"NÃO","SIM")</f>
        <v/>
      </c>
      <c r="N3701" s="2">
        <f>IFERROR(H3701/K3701,0)</f>
        <v/>
      </c>
      <c r="O3701" s="2">
        <f>IF(M3701="NÃO","EXCLUÍDO",IF(N3701&lt;Premissas!$B$8,"&lt; 1,00",IF(N3701&lt;Premissas!$B$9,"1,00 – 1,19",IF(N3701&lt;Premissas!$B$10,"1,20 – 1,39",IF(N3701&lt;Premissas!$B$11,"1,40 – 1,59",IF(N3701&lt;Premissas!$B$12,"1,60 – 1,99","≥ 2,00"))))))</f>
        <v/>
      </c>
      <c r="P3701" s="5">
        <f>IF(OR(M3701="NÃO",N3701&lt;Premissas!$B$8),Premissas!$B$13,IF(N3701&lt;Premissas!$B$9,Premissas!$B$14,IF(N3701&lt;Premissas!$B$10,Premissas!$B$15,IF(N3701&lt;Premissas!$B$11,Premissas!$B$16,IF(N3701&lt;Premissas!$B$12,Premissas!$B$17,Premissas!$B$18)))))</f>
        <v/>
      </c>
      <c r="Q3701" s="5">
        <f>IFERROR(P3701/Premissas!$B$4,0)</f>
        <v/>
      </c>
    </row>
    <row r="3702">
      <c r="A3702" s="2" t="n">
        <v>8</v>
      </c>
      <c r="B3702" s="2" t="n">
        <v>7801</v>
      </c>
      <c r="C3702" s="2" t="inlineStr">
        <is>
          <t>CARREGAMENTO</t>
        </is>
      </c>
      <c r="D3702" s="2" t="inlineStr">
        <is>
          <t>3088758</t>
        </is>
      </c>
      <c r="E3702" s="2" t="inlineStr">
        <is>
          <t>JESSE BORGES DA SILVA</t>
        </is>
      </c>
      <c r="F3702" s="2" t="n">
        <v>711</v>
      </c>
      <c r="G3702" s="2" t="n">
        <v>63.06</v>
      </c>
      <c r="H3702" s="2" t="n">
        <v>11</v>
      </c>
      <c r="I3702" s="2" t="n">
        <v>0</v>
      </c>
      <c r="J3702" s="2" t="inlineStr">
        <is>
          <t>GPA</t>
        </is>
      </c>
      <c r="K3702" s="2">
        <f>IF(I3702&lt;&gt;"",I3702,IFERROR(INDEX(Base!$I:$I,MATCH(1,(Base!$C:$C=C3702)*(Base!$I:$I&lt;&gt;""),0)),0))</f>
        <v/>
      </c>
      <c r="L3702" s="2">
        <f>IF(AND(I3702="",K3702&gt;0),"SIM","NÃO")</f>
        <v/>
      </c>
      <c r="M3702" s="2">
        <f>IF(ISNUMBER(SEARCH("SEPARA",UPPER(C3702))),"NÃO","SIM")</f>
        <v/>
      </c>
      <c r="N3702" s="2">
        <f>IFERROR(H3702/K3702,0)</f>
        <v/>
      </c>
      <c r="O3702" s="2">
        <f>IF(M3702="NÃO","EXCLUÍDO",IF(N3702&lt;Premissas!$B$8,"&lt; 1,00",IF(N3702&lt;Premissas!$B$9,"1,00 – 1,19",IF(N3702&lt;Premissas!$B$10,"1,20 – 1,39",IF(N3702&lt;Premissas!$B$11,"1,40 – 1,59",IF(N3702&lt;Premissas!$B$12,"1,60 – 1,99","≥ 2,00"))))))</f>
        <v/>
      </c>
      <c r="P3702" s="5">
        <f>IF(OR(M3702="NÃO",N3702&lt;Premissas!$B$8),Premissas!$B$13,IF(N3702&lt;Premissas!$B$9,Premissas!$B$14,IF(N3702&lt;Premissas!$B$10,Premissas!$B$15,IF(N3702&lt;Premissas!$B$11,Premissas!$B$16,IF(N3702&lt;Premissas!$B$12,Premissas!$B$17,Premissas!$B$18)))))</f>
        <v/>
      </c>
      <c r="Q3702" s="5">
        <f>IFERROR(P3702/Premissas!$B$4,0)</f>
        <v/>
      </c>
    </row>
    <row r="3703">
      <c r="A3703" s="2" t="n">
        <v>8</v>
      </c>
      <c r="B3703" s="2" t="n">
        <v>7801</v>
      </c>
      <c r="C3703" s="2" t="inlineStr">
        <is>
          <t>PUXADA RECEB</t>
        </is>
      </c>
      <c r="D3703" s="2" t="inlineStr">
        <is>
          <t>3088758</t>
        </is>
      </c>
      <c r="E3703" s="2" t="inlineStr">
        <is>
          <t>JESSE BORGES DA SILVA</t>
        </is>
      </c>
      <c r="F3703" s="2" t="n">
        <v>30</v>
      </c>
      <c r="G3703" s="2" t="n">
        <v>21.56</v>
      </c>
      <c r="H3703" s="2" t="n">
        <v>1</v>
      </c>
      <c r="I3703" s="2" t="n">
        <v>0</v>
      </c>
      <c r="J3703" s="2" t="inlineStr">
        <is>
          <t>GPA</t>
        </is>
      </c>
      <c r="K3703" s="2">
        <f>IF(I3703&lt;&gt;"",I3703,IFERROR(INDEX(Base!$I:$I,MATCH(1,(Base!$C:$C=C3703)*(Base!$I:$I&lt;&gt;""),0)),0))</f>
        <v/>
      </c>
      <c r="L3703" s="2">
        <f>IF(AND(I3703="",K3703&gt;0),"SIM","NÃO")</f>
        <v/>
      </c>
      <c r="M3703" s="2">
        <f>IF(ISNUMBER(SEARCH("SEPARA",UPPER(C3703))),"NÃO","SIM")</f>
        <v/>
      </c>
      <c r="N3703" s="2">
        <f>IFERROR(H3703/K3703,0)</f>
        <v/>
      </c>
      <c r="O3703" s="2">
        <f>IF(M3703="NÃO","EXCLUÍDO",IF(N3703&lt;Premissas!$B$8,"&lt; 1,00",IF(N3703&lt;Premissas!$B$9,"1,00 – 1,19",IF(N3703&lt;Premissas!$B$10,"1,20 – 1,39",IF(N3703&lt;Premissas!$B$11,"1,40 – 1,59",IF(N3703&lt;Premissas!$B$12,"1,60 – 1,99","≥ 2,00"))))))</f>
        <v/>
      </c>
      <c r="P3703" s="5">
        <f>IF(OR(M3703="NÃO",N3703&lt;Premissas!$B$8),Premissas!$B$13,IF(N3703&lt;Premissas!$B$9,Premissas!$B$14,IF(N3703&lt;Premissas!$B$10,Premissas!$B$15,IF(N3703&lt;Premissas!$B$11,Premissas!$B$16,IF(N3703&lt;Premissas!$B$12,Premissas!$B$17,Premissas!$B$18)))))</f>
        <v/>
      </c>
      <c r="Q3703" s="5">
        <f>IFERROR(P3703/Premissas!$B$4,0)</f>
        <v/>
      </c>
    </row>
    <row r="3704">
      <c r="A3704" s="2" t="n">
        <v>8</v>
      </c>
      <c r="B3704" s="2" t="n">
        <v>7801</v>
      </c>
      <c r="C3704" s="2" t="inlineStr">
        <is>
          <t>ATIVIDADE OP. EMP.</t>
        </is>
      </c>
      <c r="D3704" s="2" t="inlineStr">
        <is>
          <t>308965</t>
        </is>
      </c>
      <c r="E3704" s="2" t="inlineStr">
        <is>
          <t>ANDRE FERREIRA APOLINARIO</t>
        </is>
      </c>
      <c r="F3704" s="2" t="n">
        <v>961</v>
      </c>
      <c r="G3704" s="2" t="n">
        <v>104.26</v>
      </c>
      <c r="H3704" s="2" t="n">
        <v>9</v>
      </c>
      <c r="I3704" s="2" t="n">
        <v>0</v>
      </c>
      <c r="J3704" s="2" t="inlineStr">
        <is>
          <t>GPA</t>
        </is>
      </c>
      <c r="K3704" s="2">
        <f>IF(I3704&lt;&gt;"",I3704,IFERROR(INDEX(Base!$I:$I,MATCH(1,(Base!$C:$C=C3704)*(Base!$I:$I&lt;&gt;""),0)),0))</f>
        <v/>
      </c>
      <c r="L3704" s="2">
        <f>IF(AND(I3704="",K3704&gt;0),"SIM","NÃO")</f>
        <v/>
      </c>
      <c r="M3704" s="2">
        <f>IF(ISNUMBER(SEARCH("SEPARA",UPPER(C3704))),"NÃO","SIM")</f>
        <v/>
      </c>
      <c r="N3704" s="2">
        <f>IFERROR(H3704/K3704,0)</f>
        <v/>
      </c>
      <c r="O3704" s="2">
        <f>IF(M3704="NÃO","EXCLUÍDO",IF(N3704&lt;Premissas!$B$8,"&lt; 1,00",IF(N3704&lt;Premissas!$B$9,"1,00 – 1,19",IF(N3704&lt;Premissas!$B$10,"1,20 – 1,39",IF(N3704&lt;Premissas!$B$11,"1,40 – 1,59",IF(N3704&lt;Premissas!$B$12,"1,60 – 1,99","≥ 2,00"))))))</f>
        <v/>
      </c>
      <c r="P3704" s="5">
        <f>IF(OR(M3704="NÃO",N3704&lt;Premissas!$B$8),Premissas!$B$13,IF(N3704&lt;Premissas!$B$9,Premissas!$B$14,IF(N3704&lt;Premissas!$B$10,Premissas!$B$15,IF(N3704&lt;Premissas!$B$11,Premissas!$B$16,IF(N3704&lt;Premissas!$B$12,Premissas!$B$17,Premissas!$B$18)))))</f>
        <v/>
      </c>
      <c r="Q3704" s="5">
        <f>IFERROR(P3704/Premissas!$B$4,0)</f>
        <v/>
      </c>
    </row>
    <row r="3705">
      <c r="A3705" s="2" t="n">
        <v>8</v>
      </c>
      <c r="B3705" s="2" t="n">
        <v>7801</v>
      </c>
      <c r="C3705" s="2" t="inlineStr">
        <is>
          <t>ATIVIDADE OP. EMP.</t>
        </is>
      </c>
      <c r="D3705" s="2" t="inlineStr">
        <is>
          <t>3116476</t>
        </is>
      </c>
      <c r="E3705" s="2" t="inlineStr">
        <is>
          <t>Rodrigo Tavares De Faria</t>
        </is>
      </c>
      <c r="F3705" s="2" t="n">
        <v>2948</v>
      </c>
      <c r="G3705" s="2" t="n">
        <v>209.02</v>
      </c>
      <c r="H3705" s="2" t="n">
        <v>14</v>
      </c>
      <c r="I3705" s="2" t="n">
        <v>0</v>
      </c>
      <c r="J3705" s="2" t="inlineStr">
        <is>
          <t>GPA</t>
        </is>
      </c>
      <c r="K3705" s="2">
        <f>IF(I3705&lt;&gt;"",I3705,IFERROR(INDEX(Base!$I:$I,MATCH(1,(Base!$C:$C=C3705)*(Base!$I:$I&lt;&gt;""),0)),0))</f>
        <v/>
      </c>
      <c r="L3705" s="2">
        <f>IF(AND(I3705="",K3705&gt;0),"SIM","NÃO")</f>
        <v/>
      </c>
      <c r="M3705" s="2">
        <f>IF(ISNUMBER(SEARCH("SEPARA",UPPER(C3705))),"NÃO","SIM")</f>
        <v/>
      </c>
      <c r="N3705" s="2">
        <f>IFERROR(H3705/K3705,0)</f>
        <v/>
      </c>
      <c r="O3705" s="2">
        <f>IF(M3705="NÃO","EXCLUÍDO",IF(N3705&lt;Premissas!$B$8,"&lt; 1,00",IF(N3705&lt;Premissas!$B$9,"1,00 – 1,19",IF(N3705&lt;Premissas!$B$10,"1,20 – 1,39",IF(N3705&lt;Premissas!$B$11,"1,40 – 1,59",IF(N3705&lt;Premissas!$B$12,"1,60 – 1,99","≥ 2,00"))))))</f>
        <v/>
      </c>
      <c r="P3705" s="5">
        <f>IF(OR(M3705="NÃO",N3705&lt;Premissas!$B$8),Premissas!$B$13,IF(N3705&lt;Premissas!$B$9,Premissas!$B$14,IF(N3705&lt;Premissas!$B$10,Premissas!$B$15,IF(N3705&lt;Premissas!$B$11,Premissas!$B$16,IF(N3705&lt;Premissas!$B$12,Premissas!$B$17,Premissas!$B$18)))))</f>
        <v/>
      </c>
      <c r="Q3705" s="5">
        <f>IFERROR(P3705/Premissas!$B$4,0)</f>
        <v/>
      </c>
    </row>
    <row r="3706">
      <c r="A3706" s="2" t="n">
        <v>8</v>
      </c>
      <c r="B3706" s="2" t="n">
        <v>7801</v>
      </c>
      <c r="C3706" s="2" t="inlineStr">
        <is>
          <t>RECEBIMENTO</t>
        </is>
      </c>
      <c r="D3706" s="2" t="inlineStr">
        <is>
          <t>3155196</t>
        </is>
      </c>
      <c r="E3706" s="2" t="inlineStr">
        <is>
          <t>CLAUDIO ROBERTO OTAVIO</t>
        </is>
      </c>
      <c r="F3706" s="2" t="n">
        <v>785</v>
      </c>
      <c r="G3706" s="2" t="n">
        <v>89.69</v>
      </c>
      <c r="H3706" s="2" t="n">
        <v>9</v>
      </c>
      <c r="I3706" s="2" t="n">
        <v>0</v>
      </c>
      <c r="J3706" s="2" t="inlineStr">
        <is>
          <t>GPA</t>
        </is>
      </c>
      <c r="K3706" s="2">
        <f>IF(I3706&lt;&gt;"",I3706,IFERROR(INDEX(Base!$I:$I,MATCH(1,(Base!$C:$C=C3706)*(Base!$I:$I&lt;&gt;""),0)),0))</f>
        <v/>
      </c>
      <c r="L3706" s="2">
        <f>IF(AND(I3706="",K3706&gt;0),"SIM","NÃO")</f>
        <v/>
      </c>
      <c r="M3706" s="2">
        <f>IF(ISNUMBER(SEARCH("SEPARA",UPPER(C3706))),"NÃO","SIM")</f>
        <v/>
      </c>
      <c r="N3706" s="2">
        <f>IFERROR(H3706/K3706,0)</f>
        <v/>
      </c>
      <c r="O3706" s="2">
        <f>IF(M3706="NÃO","EXCLUÍDO",IF(N3706&lt;Premissas!$B$8,"&lt; 1,00",IF(N3706&lt;Premissas!$B$9,"1,00 – 1,19",IF(N3706&lt;Premissas!$B$10,"1,20 – 1,39",IF(N3706&lt;Premissas!$B$11,"1,40 – 1,59",IF(N3706&lt;Premissas!$B$12,"1,60 – 1,99","≥ 2,00"))))))</f>
        <v/>
      </c>
      <c r="P3706" s="5">
        <f>IF(OR(M3706="NÃO",N3706&lt;Premissas!$B$8),Premissas!$B$13,IF(N3706&lt;Premissas!$B$9,Premissas!$B$14,IF(N3706&lt;Premissas!$B$10,Premissas!$B$15,IF(N3706&lt;Premissas!$B$11,Premissas!$B$16,IF(N3706&lt;Premissas!$B$12,Premissas!$B$17,Premissas!$B$18)))))</f>
        <v/>
      </c>
      <c r="Q3706" s="5">
        <f>IFERROR(P3706/Premissas!$B$4,0)</f>
        <v/>
      </c>
    </row>
    <row r="3707">
      <c r="A3707" s="2" t="n">
        <v>8</v>
      </c>
      <c r="B3707" s="2" t="n">
        <v>7801</v>
      </c>
      <c r="C3707" s="2" t="inlineStr">
        <is>
          <t>ATIVIDADE OP. EMP.</t>
        </is>
      </c>
      <c r="D3707" s="2" t="inlineStr">
        <is>
          <t>316516</t>
        </is>
      </c>
      <c r="E3707" s="2" t="inlineStr">
        <is>
          <t>EDMAR AGUIAR VIANA</t>
        </is>
      </c>
      <c r="F3707" s="2" t="n">
        <v>1909</v>
      </c>
      <c r="G3707" s="2" t="n">
        <v>177.75</v>
      </c>
      <c r="H3707" s="2" t="n">
        <v>11</v>
      </c>
      <c r="I3707" s="2" t="n">
        <v>0</v>
      </c>
      <c r="J3707" s="2" t="inlineStr">
        <is>
          <t>GPA</t>
        </is>
      </c>
      <c r="K3707" s="2">
        <f>IF(I3707&lt;&gt;"",I3707,IFERROR(INDEX(Base!$I:$I,MATCH(1,(Base!$C:$C=C3707)*(Base!$I:$I&lt;&gt;""),0)),0))</f>
        <v/>
      </c>
      <c r="L3707" s="2">
        <f>IF(AND(I3707="",K3707&gt;0),"SIM","NÃO")</f>
        <v/>
      </c>
      <c r="M3707" s="2">
        <f>IF(ISNUMBER(SEARCH("SEPARA",UPPER(C3707))),"NÃO","SIM")</f>
        <v/>
      </c>
      <c r="N3707" s="2">
        <f>IFERROR(H3707/K3707,0)</f>
        <v/>
      </c>
      <c r="O3707" s="2">
        <f>IF(M3707="NÃO","EXCLUÍDO",IF(N3707&lt;Premissas!$B$8,"&lt; 1,00",IF(N3707&lt;Premissas!$B$9,"1,00 – 1,19",IF(N3707&lt;Premissas!$B$10,"1,20 – 1,39",IF(N3707&lt;Premissas!$B$11,"1,40 – 1,59",IF(N3707&lt;Premissas!$B$12,"1,60 – 1,99","≥ 2,00"))))))</f>
        <v/>
      </c>
      <c r="P3707" s="5">
        <f>IF(OR(M3707="NÃO",N3707&lt;Premissas!$B$8),Premissas!$B$13,IF(N3707&lt;Premissas!$B$9,Premissas!$B$14,IF(N3707&lt;Premissas!$B$10,Premissas!$B$15,IF(N3707&lt;Premissas!$B$11,Premissas!$B$16,IF(N3707&lt;Premissas!$B$12,Premissas!$B$17,Premissas!$B$18)))))</f>
        <v/>
      </c>
      <c r="Q3707" s="5">
        <f>IFERROR(P3707/Premissas!$B$4,0)</f>
        <v/>
      </c>
    </row>
    <row r="3708">
      <c r="A3708" s="2" t="n">
        <v>8</v>
      </c>
      <c r="B3708" s="2" t="n">
        <v>7801</v>
      </c>
      <c r="C3708" s="2" t="inlineStr">
        <is>
          <t>ATIVIDADE OP. EMP.</t>
        </is>
      </c>
      <c r="D3708" s="2" t="inlineStr">
        <is>
          <t>322452</t>
        </is>
      </c>
      <c r="E3708" s="2" t="inlineStr">
        <is>
          <t>Givaldo Moreira Silva</t>
        </is>
      </c>
      <c r="F3708" s="2" t="n">
        <v>2709</v>
      </c>
      <c r="G3708" s="2" t="n">
        <v>159.88</v>
      </c>
      <c r="H3708" s="2" t="n">
        <v>17</v>
      </c>
      <c r="I3708" s="2" t="n">
        <v>0</v>
      </c>
      <c r="J3708" s="2" t="inlineStr">
        <is>
          <t>GPA</t>
        </is>
      </c>
      <c r="K3708" s="2">
        <f>IF(I3708&lt;&gt;"",I3708,IFERROR(INDEX(Base!$I:$I,MATCH(1,(Base!$C:$C=C3708)*(Base!$I:$I&lt;&gt;""),0)),0))</f>
        <v/>
      </c>
      <c r="L3708" s="2">
        <f>IF(AND(I3708="",K3708&gt;0),"SIM","NÃO")</f>
        <v/>
      </c>
      <c r="M3708" s="2">
        <f>IF(ISNUMBER(SEARCH("SEPARA",UPPER(C3708))),"NÃO","SIM")</f>
        <v/>
      </c>
      <c r="N3708" s="2">
        <f>IFERROR(H3708/K3708,0)</f>
        <v/>
      </c>
      <c r="O3708" s="2">
        <f>IF(M3708="NÃO","EXCLUÍDO",IF(N3708&lt;Premissas!$B$8,"&lt; 1,00",IF(N3708&lt;Premissas!$B$9,"1,00 – 1,19",IF(N3708&lt;Premissas!$B$10,"1,20 – 1,39",IF(N3708&lt;Premissas!$B$11,"1,40 – 1,59",IF(N3708&lt;Premissas!$B$12,"1,60 – 1,99","≥ 2,00"))))))</f>
        <v/>
      </c>
      <c r="P3708" s="5">
        <f>IF(OR(M3708="NÃO",N3708&lt;Premissas!$B$8),Premissas!$B$13,IF(N3708&lt;Premissas!$B$9,Premissas!$B$14,IF(N3708&lt;Premissas!$B$10,Premissas!$B$15,IF(N3708&lt;Premissas!$B$11,Premissas!$B$16,IF(N3708&lt;Premissas!$B$12,Premissas!$B$17,Premissas!$B$18)))))</f>
        <v/>
      </c>
      <c r="Q3708" s="5">
        <f>IFERROR(P3708/Premissas!$B$4,0)</f>
        <v/>
      </c>
    </row>
    <row r="3709">
      <c r="A3709" s="2" t="n">
        <v>8</v>
      </c>
      <c r="B3709" s="2" t="n">
        <v>7801</v>
      </c>
      <c r="C3709" s="2" t="inlineStr">
        <is>
          <t>CARREGAMENTO</t>
        </is>
      </c>
      <c r="D3709" s="2" t="inlineStr">
        <is>
          <t>322452</t>
        </is>
      </c>
      <c r="E3709" s="2" t="inlineStr">
        <is>
          <t>Givaldo Moreira Silva</t>
        </is>
      </c>
      <c r="F3709" s="2" t="n">
        <v>63</v>
      </c>
      <c r="G3709" s="2" t="n">
        <v>4.38</v>
      </c>
      <c r="H3709" s="2" t="n">
        <v>14</v>
      </c>
      <c r="I3709" s="2" t="n">
        <v>0</v>
      </c>
      <c r="J3709" s="2" t="inlineStr">
        <is>
          <t>GPA</t>
        </is>
      </c>
      <c r="K3709" s="2">
        <f>IF(I3709&lt;&gt;"",I3709,IFERROR(INDEX(Base!$I:$I,MATCH(1,(Base!$C:$C=C3709)*(Base!$I:$I&lt;&gt;""),0)),0))</f>
        <v/>
      </c>
      <c r="L3709" s="2">
        <f>IF(AND(I3709="",K3709&gt;0),"SIM","NÃO")</f>
        <v/>
      </c>
      <c r="M3709" s="2">
        <f>IF(ISNUMBER(SEARCH("SEPARA",UPPER(C3709))),"NÃO","SIM")</f>
        <v/>
      </c>
      <c r="N3709" s="2">
        <f>IFERROR(H3709/K3709,0)</f>
        <v/>
      </c>
      <c r="O3709" s="2">
        <f>IF(M3709="NÃO","EXCLUÍDO",IF(N3709&lt;Premissas!$B$8,"&lt; 1,00",IF(N3709&lt;Premissas!$B$9,"1,00 – 1,19",IF(N3709&lt;Premissas!$B$10,"1,20 – 1,39",IF(N3709&lt;Premissas!$B$11,"1,40 – 1,59",IF(N3709&lt;Premissas!$B$12,"1,60 – 1,99","≥ 2,00"))))))</f>
        <v/>
      </c>
      <c r="P3709" s="5">
        <f>IF(OR(M3709="NÃO",N3709&lt;Premissas!$B$8),Premissas!$B$13,IF(N3709&lt;Premissas!$B$9,Premissas!$B$14,IF(N3709&lt;Premissas!$B$10,Premissas!$B$15,IF(N3709&lt;Premissas!$B$11,Premissas!$B$16,IF(N3709&lt;Premissas!$B$12,Premissas!$B$17,Premissas!$B$18)))))</f>
        <v/>
      </c>
      <c r="Q3709" s="5">
        <f>IFERROR(P3709/Premissas!$B$4,0)</f>
        <v/>
      </c>
    </row>
    <row r="3710">
      <c r="A3710" s="2" t="n">
        <v>8</v>
      </c>
      <c r="B3710" s="2" t="n">
        <v>7801</v>
      </c>
      <c r="C3710" s="2" t="inlineStr">
        <is>
          <t>ATIVIDADE OP. EMP.</t>
        </is>
      </c>
      <c r="D3710" s="2" t="inlineStr">
        <is>
          <t>324132</t>
        </is>
      </c>
      <c r="E3710" s="2" t="inlineStr">
        <is>
          <t>ARIEL SOUZA OLIVEIRA</t>
        </is>
      </c>
      <c r="F3710" s="2" t="n">
        <v>1430</v>
      </c>
      <c r="G3710" s="2" t="n">
        <v>160.38</v>
      </c>
      <c r="H3710" s="2" t="n">
        <v>9</v>
      </c>
      <c r="I3710" s="2" t="n">
        <v>0</v>
      </c>
      <c r="J3710" s="2" t="inlineStr">
        <is>
          <t>GPA</t>
        </is>
      </c>
      <c r="K3710" s="2">
        <f>IF(I3710&lt;&gt;"",I3710,IFERROR(INDEX(Base!$I:$I,MATCH(1,(Base!$C:$C=C3710)*(Base!$I:$I&lt;&gt;""),0)),0))</f>
        <v/>
      </c>
      <c r="L3710" s="2">
        <f>IF(AND(I3710="",K3710&gt;0),"SIM","NÃO")</f>
        <v/>
      </c>
      <c r="M3710" s="2">
        <f>IF(ISNUMBER(SEARCH("SEPARA",UPPER(C3710))),"NÃO","SIM")</f>
        <v/>
      </c>
      <c r="N3710" s="2">
        <f>IFERROR(H3710/K3710,0)</f>
        <v/>
      </c>
      <c r="O3710" s="2">
        <f>IF(M3710="NÃO","EXCLUÍDO",IF(N3710&lt;Premissas!$B$8,"&lt; 1,00",IF(N3710&lt;Premissas!$B$9,"1,00 – 1,19",IF(N3710&lt;Premissas!$B$10,"1,20 – 1,39",IF(N3710&lt;Premissas!$B$11,"1,40 – 1,59",IF(N3710&lt;Premissas!$B$12,"1,60 – 1,99","≥ 2,00"))))))</f>
        <v/>
      </c>
      <c r="P3710" s="5">
        <f>IF(OR(M3710="NÃO",N3710&lt;Premissas!$B$8),Premissas!$B$13,IF(N3710&lt;Premissas!$B$9,Premissas!$B$14,IF(N3710&lt;Premissas!$B$10,Premissas!$B$15,IF(N3710&lt;Premissas!$B$11,Premissas!$B$16,IF(N3710&lt;Premissas!$B$12,Premissas!$B$17,Premissas!$B$18)))))</f>
        <v/>
      </c>
      <c r="Q3710" s="5">
        <f>IFERROR(P3710/Premissas!$B$4,0)</f>
        <v/>
      </c>
    </row>
    <row r="3711">
      <c r="A3711" s="2" t="n">
        <v>8</v>
      </c>
      <c r="B3711" s="2" t="n">
        <v>7801</v>
      </c>
      <c r="C3711" s="2" t="inlineStr">
        <is>
          <t>ATIVIDADE OP. EMP.</t>
        </is>
      </c>
      <c r="D3711" s="2" t="inlineStr">
        <is>
          <t>328080</t>
        </is>
      </c>
      <c r="E3711" s="2" t="inlineStr">
        <is>
          <t>Jane Isidoria Dos Santos</t>
        </is>
      </c>
      <c r="F3711" s="2" t="n">
        <v>1422</v>
      </c>
      <c r="G3711" s="2" t="n">
        <v>194</v>
      </c>
      <c r="H3711" s="2" t="n">
        <v>7</v>
      </c>
      <c r="I3711" s="2" t="n">
        <v>0</v>
      </c>
      <c r="J3711" s="2" t="inlineStr">
        <is>
          <t>GPA</t>
        </is>
      </c>
      <c r="K3711" s="2">
        <f>IF(I3711&lt;&gt;"",I3711,IFERROR(INDEX(Base!$I:$I,MATCH(1,(Base!$C:$C=C3711)*(Base!$I:$I&lt;&gt;""),0)),0))</f>
        <v/>
      </c>
      <c r="L3711" s="2">
        <f>IF(AND(I3711="",K3711&gt;0),"SIM","NÃO")</f>
        <v/>
      </c>
      <c r="M3711" s="2">
        <f>IF(ISNUMBER(SEARCH("SEPARA",UPPER(C3711))),"NÃO","SIM")</f>
        <v/>
      </c>
      <c r="N3711" s="2">
        <f>IFERROR(H3711/K3711,0)</f>
        <v/>
      </c>
      <c r="O3711" s="2">
        <f>IF(M3711="NÃO","EXCLUÍDO",IF(N3711&lt;Premissas!$B$8,"&lt; 1,00",IF(N3711&lt;Premissas!$B$9,"1,00 – 1,19",IF(N3711&lt;Premissas!$B$10,"1,20 – 1,39",IF(N3711&lt;Premissas!$B$11,"1,40 – 1,59",IF(N3711&lt;Premissas!$B$12,"1,60 – 1,99","≥ 2,00"))))))</f>
        <v/>
      </c>
      <c r="P3711" s="5">
        <f>IF(OR(M3711="NÃO",N3711&lt;Premissas!$B$8),Premissas!$B$13,IF(N3711&lt;Premissas!$B$9,Premissas!$B$14,IF(N3711&lt;Premissas!$B$10,Premissas!$B$15,IF(N3711&lt;Premissas!$B$11,Premissas!$B$16,IF(N3711&lt;Premissas!$B$12,Premissas!$B$17,Premissas!$B$18)))))</f>
        <v/>
      </c>
      <c r="Q3711" s="5">
        <f>IFERROR(P3711/Premissas!$B$4,0)</f>
        <v/>
      </c>
    </row>
    <row r="3712">
      <c r="A3712" s="2" t="n">
        <v>8</v>
      </c>
      <c r="B3712" s="2" t="n">
        <v>7801</v>
      </c>
      <c r="C3712" s="2" t="inlineStr">
        <is>
          <t>RECEBIMENTO</t>
        </is>
      </c>
      <c r="D3712" s="2" t="inlineStr">
        <is>
          <t>3353583</t>
        </is>
      </c>
      <c r="E3712" s="2" t="inlineStr">
        <is>
          <t>GILBERTO NOVAES DOS SANTOS</t>
        </is>
      </c>
      <c r="F3712" s="2" t="n">
        <v>1095</v>
      </c>
      <c r="G3712" s="2" t="n">
        <v>113.3</v>
      </c>
      <c r="H3712" s="2" t="n">
        <v>10</v>
      </c>
      <c r="I3712" s="2" t="n">
        <v>0</v>
      </c>
      <c r="J3712" s="2" t="inlineStr">
        <is>
          <t>GPA</t>
        </is>
      </c>
      <c r="K3712" s="2">
        <f>IF(I3712&lt;&gt;"",I3712,IFERROR(INDEX(Base!$I:$I,MATCH(1,(Base!$C:$C=C3712)*(Base!$I:$I&lt;&gt;""),0)),0))</f>
        <v/>
      </c>
      <c r="L3712" s="2">
        <f>IF(AND(I3712="",K3712&gt;0),"SIM","NÃO")</f>
        <v/>
      </c>
      <c r="M3712" s="2">
        <f>IF(ISNUMBER(SEARCH("SEPARA",UPPER(C3712))),"NÃO","SIM")</f>
        <v/>
      </c>
      <c r="N3712" s="2">
        <f>IFERROR(H3712/K3712,0)</f>
        <v/>
      </c>
      <c r="O3712" s="2">
        <f>IF(M3712="NÃO","EXCLUÍDO",IF(N3712&lt;Premissas!$B$8,"&lt; 1,00",IF(N3712&lt;Premissas!$B$9,"1,00 – 1,19",IF(N3712&lt;Premissas!$B$10,"1,20 – 1,39",IF(N3712&lt;Premissas!$B$11,"1,40 – 1,59",IF(N3712&lt;Premissas!$B$12,"1,60 – 1,99","≥ 2,00"))))))</f>
        <v/>
      </c>
      <c r="P3712" s="5">
        <f>IF(OR(M3712="NÃO",N3712&lt;Premissas!$B$8),Premissas!$B$13,IF(N3712&lt;Premissas!$B$9,Premissas!$B$14,IF(N3712&lt;Premissas!$B$10,Premissas!$B$15,IF(N3712&lt;Premissas!$B$11,Premissas!$B$16,IF(N3712&lt;Premissas!$B$12,Premissas!$B$17,Premissas!$B$18)))))</f>
        <v/>
      </c>
      <c r="Q3712" s="5">
        <f>IFERROR(P3712/Premissas!$B$4,0)</f>
        <v/>
      </c>
    </row>
    <row r="3713">
      <c r="A3713" s="2" t="n">
        <v>8</v>
      </c>
      <c r="B3713" s="2" t="n">
        <v>7801</v>
      </c>
      <c r="C3713" s="2" t="inlineStr">
        <is>
          <t>SEPARACAO</t>
        </is>
      </c>
      <c r="D3713" s="2" t="inlineStr">
        <is>
          <t>3353583</t>
        </is>
      </c>
      <c r="E3713" s="2" t="inlineStr">
        <is>
          <t>GILBERTO NOVAES DOS SANTOS</t>
        </is>
      </c>
      <c r="F3713" s="2" t="n">
        <v>61</v>
      </c>
      <c r="G3713" s="2" t="n">
        <v>0.84</v>
      </c>
      <c r="H3713" s="2" t="n">
        <v>73</v>
      </c>
      <c r="I3713" s="2" t="n">
        <v>0</v>
      </c>
      <c r="J3713" s="2" t="inlineStr">
        <is>
          <t>GPA</t>
        </is>
      </c>
      <c r="K3713" s="2">
        <f>IF(I3713&lt;&gt;"",I3713,IFERROR(INDEX(Base!$I:$I,MATCH(1,(Base!$C:$C=C3713)*(Base!$I:$I&lt;&gt;""),0)),0))</f>
        <v/>
      </c>
      <c r="L3713" s="2">
        <f>IF(AND(I3713="",K3713&gt;0),"SIM","NÃO")</f>
        <v/>
      </c>
      <c r="M3713" s="2">
        <f>IF(ISNUMBER(SEARCH("SEPARA",UPPER(C3713))),"NÃO","SIM")</f>
        <v/>
      </c>
      <c r="N3713" s="2">
        <f>IFERROR(H3713/K3713,0)</f>
        <v/>
      </c>
      <c r="O3713" s="2">
        <f>IF(M3713="NÃO","EXCLUÍDO",IF(N3713&lt;Premissas!$B$8,"&lt; 1,00",IF(N3713&lt;Premissas!$B$9,"1,00 – 1,19",IF(N3713&lt;Premissas!$B$10,"1,20 – 1,39",IF(N3713&lt;Premissas!$B$11,"1,40 – 1,59",IF(N3713&lt;Premissas!$B$12,"1,60 – 1,99","≥ 2,00"))))))</f>
        <v/>
      </c>
      <c r="P3713" s="5">
        <f>IF(OR(M3713="NÃO",N3713&lt;Premissas!$B$8),Premissas!$B$13,IF(N3713&lt;Premissas!$B$9,Premissas!$B$14,IF(N3713&lt;Premissas!$B$10,Premissas!$B$15,IF(N3713&lt;Premissas!$B$11,Premissas!$B$16,IF(N3713&lt;Premissas!$B$12,Premissas!$B$17,Premissas!$B$18)))))</f>
        <v/>
      </c>
      <c r="Q3713" s="5">
        <f>IFERROR(P3713/Premissas!$B$4,0)</f>
        <v/>
      </c>
    </row>
    <row r="3714">
      <c r="A3714" s="2" t="n">
        <v>8</v>
      </c>
      <c r="B3714" s="2" t="n">
        <v>7801</v>
      </c>
      <c r="C3714" s="2" t="inlineStr">
        <is>
          <t>CARREGAMENTO</t>
        </is>
      </c>
      <c r="D3714" s="2" t="inlineStr">
        <is>
          <t>335416</t>
        </is>
      </c>
      <c r="E3714" s="2" t="inlineStr">
        <is>
          <t>Dourivaldo Dias De Oliveira</t>
        </is>
      </c>
      <c r="F3714" s="2" t="n">
        <v>103</v>
      </c>
      <c r="G3714" s="2" t="n">
        <v>32.15</v>
      </c>
      <c r="H3714" s="2" t="n">
        <v>3</v>
      </c>
      <c r="I3714" s="2" t="n">
        <v>0</v>
      </c>
      <c r="J3714" s="2" t="inlineStr">
        <is>
          <t>GPA</t>
        </is>
      </c>
      <c r="K3714" s="2">
        <f>IF(I3714&lt;&gt;"",I3714,IFERROR(INDEX(Base!$I:$I,MATCH(1,(Base!$C:$C=C3714)*(Base!$I:$I&lt;&gt;""),0)),0))</f>
        <v/>
      </c>
      <c r="L3714" s="2">
        <f>IF(AND(I3714="",K3714&gt;0),"SIM","NÃO")</f>
        <v/>
      </c>
      <c r="M3714" s="2">
        <f>IF(ISNUMBER(SEARCH("SEPARA",UPPER(C3714))),"NÃO","SIM")</f>
        <v/>
      </c>
      <c r="N3714" s="2">
        <f>IFERROR(H3714/K3714,0)</f>
        <v/>
      </c>
      <c r="O3714" s="2">
        <f>IF(M3714="NÃO","EXCLUÍDO",IF(N3714&lt;Premissas!$B$8,"&lt; 1,00",IF(N3714&lt;Premissas!$B$9,"1,00 – 1,19",IF(N3714&lt;Premissas!$B$10,"1,20 – 1,39",IF(N3714&lt;Premissas!$B$11,"1,40 – 1,59",IF(N3714&lt;Premissas!$B$12,"1,60 – 1,99","≥ 2,00"))))))</f>
        <v/>
      </c>
      <c r="P3714" s="5">
        <f>IF(OR(M3714="NÃO",N3714&lt;Premissas!$B$8),Premissas!$B$13,IF(N3714&lt;Premissas!$B$9,Premissas!$B$14,IF(N3714&lt;Premissas!$B$10,Premissas!$B$15,IF(N3714&lt;Premissas!$B$11,Premissas!$B$16,IF(N3714&lt;Premissas!$B$12,Premissas!$B$17,Premissas!$B$18)))))</f>
        <v/>
      </c>
      <c r="Q3714" s="5">
        <f>IFERROR(P3714/Premissas!$B$4,0)</f>
        <v/>
      </c>
    </row>
    <row r="3715">
      <c r="A3715" s="2" t="n">
        <v>8</v>
      </c>
      <c r="B3715" s="2" t="n">
        <v>7801</v>
      </c>
      <c r="C3715" s="2" t="inlineStr">
        <is>
          <t>ATIVIDADE OP. EMP.</t>
        </is>
      </c>
      <c r="D3715" s="2" t="inlineStr">
        <is>
          <t>33664</t>
        </is>
      </c>
      <c r="E3715" s="2" t="inlineStr">
        <is>
          <t>Genivar Da Silva Muniz</t>
        </is>
      </c>
      <c r="F3715" s="2" t="n">
        <v>2656</v>
      </c>
      <c r="G3715" s="2" t="n">
        <v>180.94</v>
      </c>
      <c r="H3715" s="2" t="n">
        <v>15</v>
      </c>
      <c r="I3715" s="2" t="n">
        <v>0</v>
      </c>
      <c r="J3715" s="2" t="inlineStr">
        <is>
          <t>GPA</t>
        </is>
      </c>
      <c r="K3715" s="2">
        <f>IF(I3715&lt;&gt;"",I3715,IFERROR(INDEX(Base!$I:$I,MATCH(1,(Base!$C:$C=C3715)*(Base!$I:$I&lt;&gt;""),0)),0))</f>
        <v/>
      </c>
      <c r="L3715" s="2">
        <f>IF(AND(I3715="",K3715&gt;0),"SIM","NÃO")</f>
        <v/>
      </c>
      <c r="M3715" s="2">
        <f>IF(ISNUMBER(SEARCH("SEPARA",UPPER(C3715))),"NÃO","SIM")</f>
        <v/>
      </c>
      <c r="N3715" s="2">
        <f>IFERROR(H3715/K3715,0)</f>
        <v/>
      </c>
      <c r="O3715" s="2">
        <f>IF(M3715="NÃO","EXCLUÍDO",IF(N3715&lt;Premissas!$B$8,"&lt; 1,00",IF(N3715&lt;Premissas!$B$9,"1,00 – 1,19",IF(N3715&lt;Premissas!$B$10,"1,20 – 1,39",IF(N3715&lt;Premissas!$B$11,"1,40 – 1,59",IF(N3715&lt;Premissas!$B$12,"1,60 – 1,99","≥ 2,00"))))))</f>
        <v/>
      </c>
      <c r="P3715" s="5">
        <f>IF(OR(M3715="NÃO",N3715&lt;Premissas!$B$8),Premissas!$B$13,IF(N3715&lt;Premissas!$B$9,Premissas!$B$14,IF(N3715&lt;Premissas!$B$10,Premissas!$B$15,IF(N3715&lt;Premissas!$B$11,Premissas!$B$16,IF(N3715&lt;Premissas!$B$12,Premissas!$B$17,Premissas!$B$18)))))</f>
        <v/>
      </c>
      <c r="Q3715" s="5">
        <f>IFERROR(P3715/Premissas!$B$4,0)</f>
        <v/>
      </c>
    </row>
    <row r="3716">
      <c r="A3716" s="2" t="n">
        <v>8</v>
      </c>
      <c r="B3716" s="2" t="n">
        <v>7801</v>
      </c>
      <c r="C3716" s="2" t="inlineStr">
        <is>
          <t>ATIVIDADE OP. EMP.</t>
        </is>
      </c>
      <c r="D3716" s="2" t="inlineStr">
        <is>
          <t>339769</t>
        </is>
      </c>
      <c r="E3716" s="2" t="inlineStr">
        <is>
          <t>CRISTIANO ANDRADE QUIRINO</t>
        </is>
      </c>
      <c r="F3716" s="2" t="n">
        <v>1536</v>
      </c>
      <c r="G3716" s="2" t="n">
        <v>168.16</v>
      </c>
      <c r="H3716" s="2" t="n">
        <v>9</v>
      </c>
      <c r="I3716" s="2" t="n">
        <v>0</v>
      </c>
      <c r="J3716" s="2" t="inlineStr">
        <is>
          <t>GPA</t>
        </is>
      </c>
      <c r="K3716" s="2">
        <f>IF(I3716&lt;&gt;"",I3716,IFERROR(INDEX(Base!$I:$I,MATCH(1,(Base!$C:$C=C3716)*(Base!$I:$I&lt;&gt;""),0)),0))</f>
        <v/>
      </c>
      <c r="L3716" s="2">
        <f>IF(AND(I3716="",K3716&gt;0),"SIM","NÃO")</f>
        <v/>
      </c>
      <c r="M3716" s="2">
        <f>IF(ISNUMBER(SEARCH("SEPARA",UPPER(C3716))),"NÃO","SIM")</f>
        <v/>
      </c>
      <c r="N3716" s="2">
        <f>IFERROR(H3716/K3716,0)</f>
        <v/>
      </c>
      <c r="O3716" s="2">
        <f>IF(M3716="NÃO","EXCLUÍDO",IF(N3716&lt;Premissas!$B$8,"&lt; 1,00",IF(N3716&lt;Premissas!$B$9,"1,00 – 1,19",IF(N3716&lt;Premissas!$B$10,"1,20 – 1,39",IF(N3716&lt;Premissas!$B$11,"1,40 – 1,59",IF(N3716&lt;Premissas!$B$12,"1,60 – 1,99","≥ 2,00"))))))</f>
        <v/>
      </c>
      <c r="P3716" s="5">
        <f>IF(OR(M3716="NÃO",N3716&lt;Premissas!$B$8),Premissas!$B$13,IF(N3716&lt;Premissas!$B$9,Premissas!$B$14,IF(N3716&lt;Premissas!$B$10,Premissas!$B$15,IF(N3716&lt;Premissas!$B$11,Premissas!$B$16,IF(N3716&lt;Premissas!$B$12,Premissas!$B$17,Premissas!$B$18)))))</f>
        <v/>
      </c>
      <c r="Q3716" s="5">
        <f>IFERROR(P3716/Premissas!$B$4,0)</f>
        <v/>
      </c>
    </row>
    <row r="3717">
      <c r="A3717" s="2" t="n">
        <v>8</v>
      </c>
      <c r="B3717" s="2" t="n">
        <v>7801</v>
      </c>
      <c r="C3717" s="2" t="inlineStr">
        <is>
          <t>ATIVIDADE OP. EMP.</t>
        </is>
      </c>
      <c r="D3717" s="2" t="inlineStr">
        <is>
          <t>344003</t>
        </is>
      </c>
      <c r="E3717" s="2" t="inlineStr">
        <is>
          <t>ELIOMAR BARBOSA DA SILVA</t>
        </is>
      </c>
      <c r="F3717" s="2" t="n">
        <v>2869</v>
      </c>
      <c r="G3717" s="2" t="n">
        <v>163.9</v>
      </c>
      <c r="H3717" s="2" t="n">
        <v>18</v>
      </c>
      <c r="I3717" s="2" t="n">
        <v>0</v>
      </c>
      <c r="J3717" s="2" t="inlineStr">
        <is>
          <t>GPA</t>
        </is>
      </c>
      <c r="K3717" s="2">
        <f>IF(I3717&lt;&gt;"",I3717,IFERROR(INDEX(Base!$I:$I,MATCH(1,(Base!$C:$C=C3717)*(Base!$I:$I&lt;&gt;""),0)),0))</f>
        <v/>
      </c>
      <c r="L3717" s="2">
        <f>IF(AND(I3717="",K3717&gt;0),"SIM","NÃO")</f>
        <v/>
      </c>
      <c r="M3717" s="2">
        <f>IF(ISNUMBER(SEARCH("SEPARA",UPPER(C3717))),"NÃO","SIM")</f>
        <v/>
      </c>
      <c r="N3717" s="2">
        <f>IFERROR(H3717/K3717,0)</f>
        <v/>
      </c>
      <c r="O3717" s="2">
        <f>IF(M3717="NÃO","EXCLUÍDO",IF(N3717&lt;Premissas!$B$8,"&lt; 1,00",IF(N3717&lt;Premissas!$B$9,"1,00 – 1,19",IF(N3717&lt;Premissas!$B$10,"1,20 – 1,39",IF(N3717&lt;Premissas!$B$11,"1,40 – 1,59",IF(N3717&lt;Premissas!$B$12,"1,60 – 1,99","≥ 2,00"))))))</f>
        <v/>
      </c>
      <c r="P3717" s="5">
        <f>IF(OR(M3717="NÃO",N3717&lt;Premissas!$B$8),Premissas!$B$13,IF(N3717&lt;Premissas!$B$9,Premissas!$B$14,IF(N3717&lt;Premissas!$B$10,Premissas!$B$15,IF(N3717&lt;Premissas!$B$11,Premissas!$B$16,IF(N3717&lt;Premissas!$B$12,Premissas!$B$17,Premissas!$B$18)))))</f>
        <v/>
      </c>
      <c r="Q3717" s="5">
        <f>IFERROR(P3717/Premissas!$B$4,0)</f>
        <v/>
      </c>
    </row>
    <row r="3718">
      <c r="A3718" s="2" t="n">
        <v>8</v>
      </c>
      <c r="B3718" s="2" t="n">
        <v>7801</v>
      </c>
      <c r="C3718" s="2" t="inlineStr">
        <is>
          <t>RECEBIMENTO</t>
        </is>
      </c>
      <c r="D3718" s="2" t="inlineStr">
        <is>
          <t>346537</t>
        </is>
      </c>
      <c r="E3718" s="2" t="inlineStr">
        <is>
          <t>MARISA APARECIDA DE MEIRA BARRETO</t>
        </is>
      </c>
      <c r="F3718" s="2" t="n">
        <v>1097</v>
      </c>
      <c r="G3718" s="2" t="n">
        <v>160.08</v>
      </c>
      <c r="H3718" s="2" t="n">
        <v>7</v>
      </c>
      <c r="I3718" s="2" t="n">
        <v>0</v>
      </c>
      <c r="J3718" s="2" t="inlineStr">
        <is>
          <t>GPA</t>
        </is>
      </c>
      <c r="K3718" s="2">
        <f>IF(I3718&lt;&gt;"",I3718,IFERROR(INDEX(Base!$I:$I,MATCH(1,(Base!$C:$C=C3718)*(Base!$I:$I&lt;&gt;""),0)),0))</f>
        <v/>
      </c>
      <c r="L3718" s="2">
        <f>IF(AND(I3718="",K3718&gt;0),"SIM","NÃO")</f>
        <v/>
      </c>
      <c r="M3718" s="2">
        <f>IF(ISNUMBER(SEARCH("SEPARA",UPPER(C3718))),"NÃO","SIM")</f>
        <v/>
      </c>
      <c r="N3718" s="2">
        <f>IFERROR(H3718/K3718,0)</f>
        <v/>
      </c>
      <c r="O3718" s="2">
        <f>IF(M3718="NÃO","EXCLUÍDO",IF(N3718&lt;Premissas!$B$8,"&lt; 1,00",IF(N3718&lt;Premissas!$B$9,"1,00 – 1,19",IF(N3718&lt;Premissas!$B$10,"1,20 – 1,39",IF(N3718&lt;Premissas!$B$11,"1,40 – 1,59",IF(N3718&lt;Premissas!$B$12,"1,60 – 1,99","≥ 2,00"))))))</f>
        <v/>
      </c>
      <c r="P3718" s="5">
        <f>IF(OR(M3718="NÃO",N3718&lt;Premissas!$B$8),Premissas!$B$13,IF(N3718&lt;Premissas!$B$9,Premissas!$B$14,IF(N3718&lt;Premissas!$B$10,Premissas!$B$15,IF(N3718&lt;Premissas!$B$11,Premissas!$B$16,IF(N3718&lt;Premissas!$B$12,Premissas!$B$17,Premissas!$B$18)))))</f>
        <v/>
      </c>
      <c r="Q3718" s="5">
        <f>IFERROR(P3718/Premissas!$B$4,0)</f>
        <v/>
      </c>
    </row>
    <row r="3719">
      <c r="A3719" s="2" t="n">
        <v>8</v>
      </c>
      <c r="B3719" s="2" t="n">
        <v>7801</v>
      </c>
      <c r="C3719" s="2" t="inlineStr">
        <is>
          <t>PUXADA RECEB</t>
        </is>
      </c>
      <c r="D3719" s="2" t="inlineStr">
        <is>
          <t>346641</t>
        </is>
      </c>
      <c r="E3719" s="2" t="inlineStr">
        <is>
          <t>Edson Jose Do Nascimento</t>
        </is>
      </c>
      <c r="F3719" s="2" t="n">
        <v>266</v>
      </c>
      <c r="G3719" s="2" t="n">
        <v>11.77</v>
      </c>
      <c r="H3719" s="2" t="n">
        <v>23</v>
      </c>
      <c r="I3719" s="2" t="n">
        <v>0</v>
      </c>
      <c r="J3719" s="2" t="inlineStr">
        <is>
          <t>GPA</t>
        </is>
      </c>
      <c r="K3719" s="2">
        <f>IF(I3719&lt;&gt;"",I3719,IFERROR(INDEX(Base!$I:$I,MATCH(1,(Base!$C:$C=C3719)*(Base!$I:$I&lt;&gt;""),0)),0))</f>
        <v/>
      </c>
      <c r="L3719" s="2">
        <f>IF(AND(I3719="",K3719&gt;0),"SIM","NÃO")</f>
        <v/>
      </c>
      <c r="M3719" s="2">
        <f>IF(ISNUMBER(SEARCH("SEPARA",UPPER(C3719))),"NÃO","SIM")</f>
        <v/>
      </c>
      <c r="N3719" s="2">
        <f>IFERROR(H3719/K3719,0)</f>
        <v/>
      </c>
      <c r="O3719" s="2">
        <f>IF(M3719="NÃO","EXCLUÍDO",IF(N3719&lt;Premissas!$B$8,"&lt; 1,00",IF(N3719&lt;Premissas!$B$9,"1,00 – 1,19",IF(N3719&lt;Premissas!$B$10,"1,20 – 1,39",IF(N3719&lt;Premissas!$B$11,"1,40 – 1,59",IF(N3719&lt;Premissas!$B$12,"1,60 – 1,99","≥ 2,00"))))))</f>
        <v/>
      </c>
      <c r="P3719" s="5">
        <f>IF(OR(M3719="NÃO",N3719&lt;Premissas!$B$8),Premissas!$B$13,IF(N3719&lt;Premissas!$B$9,Premissas!$B$14,IF(N3719&lt;Premissas!$B$10,Premissas!$B$15,IF(N3719&lt;Premissas!$B$11,Premissas!$B$16,IF(N3719&lt;Premissas!$B$12,Premissas!$B$17,Premissas!$B$18)))))</f>
        <v/>
      </c>
      <c r="Q3719" s="5">
        <f>IFERROR(P3719/Premissas!$B$4,0)</f>
        <v/>
      </c>
    </row>
    <row r="3720">
      <c r="A3720" s="2" t="n">
        <v>8</v>
      </c>
      <c r="B3720" s="2" t="n">
        <v>7801</v>
      </c>
      <c r="C3720" s="2" t="inlineStr">
        <is>
          <t>RECEBIMENTO</t>
        </is>
      </c>
      <c r="D3720" s="2" t="inlineStr">
        <is>
          <t>346641</t>
        </is>
      </c>
      <c r="E3720" s="2" t="inlineStr">
        <is>
          <t>Edson Jose Do Nascimento</t>
        </is>
      </c>
      <c r="F3720" s="2" t="n">
        <v>4347</v>
      </c>
      <c r="G3720" s="2" t="n">
        <v>132.01</v>
      </c>
      <c r="H3720" s="2" t="n">
        <v>33</v>
      </c>
      <c r="I3720" s="2" t="n">
        <v>0</v>
      </c>
      <c r="J3720" s="2" t="inlineStr">
        <is>
          <t>GPA</t>
        </is>
      </c>
      <c r="K3720" s="2">
        <f>IF(I3720&lt;&gt;"",I3720,IFERROR(INDEX(Base!$I:$I,MATCH(1,(Base!$C:$C=C3720)*(Base!$I:$I&lt;&gt;""),0)),0))</f>
        <v/>
      </c>
      <c r="L3720" s="2">
        <f>IF(AND(I3720="",K3720&gt;0),"SIM","NÃO")</f>
        <v/>
      </c>
      <c r="M3720" s="2">
        <f>IF(ISNUMBER(SEARCH("SEPARA",UPPER(C3720))),"NÃO","SIM")</f>
        <v/>
      </c>
      <c r="N3720" s="2">
        <f>IFERROR(H3720/K3720,0)</f>
        <v/>
      </c>
      <c r="O3720" s="2">
        <f>IF(M3720="NÃO","EXCLUÍDO",IF(N3720&lt;Premissas!$B$8,"&lt; 1,00",IF(N3720&lt;Premissas!$B$9,"1,00 – 1,19",IF(N3720&lt;Premissas!$B$10,"1,20 – 1,39",IF(N3720&lt;Premissas!$B$11,"1,40 – 1,59",IF(N3720&lt;Premissas!$B$12,"1,60 – 1,99","≥ 2,00"))))))</f>
        <v/>
      </c>
      <c r="P3720" s="5">
        <f>IF(OR(M3720="NÃO",N3720&lt;Premissas!$B$8),Premissas!$B$13,IF(N3720&lt;Premissas!$B$9,Premissas!$B$14,IF(N3720&lt;Premissas!$B$10,Premissas!$B$15,IF(N3720&lt;Premissas!$B$11,Premissas!$B$16,IF(N3720&lt;Premissas!$B$12,Premissas!$B$17,Premissas!$B$18)))))</f>
        <v/>
      </c>
      <c r="Q3720" s="5">
        <f>IFERROR(P3720/Premissas!$B$4,0)</f>
        <v/>
      </c>
    </row>
    <row r="3721">
      <c r="A3721" s="2" t="n">
        <v>8</v>
      </c>
      <c r="B3721" s="2" t="n">
        <v>7801</v>
      </c>
      <c r="C3721" s="2" t="inlineStr">
        <is>
          <t>ATIVIDADE OP. EMP.</t>
        </is>
      </c>
      <c r="D3721" s="2" t="inlineStr">
        <is>
          <t>349712</t>
        </is>
      </c>
      <c r="E3721" s="2" t="inlineStr">
        <is>
          <t>RENE ALVES DE MORAIS</t>
        </is>
      </c>
      <c r="F3721" s="2" t="n">
        <v>4675</v>
      </c>
      <c r="G3721" s="2" t="n">
        <v>156.77</v>
      </c>
      <c r="H3721" s="2" t="n">
        <v>30</v>
      </c>
      <c r="I3721" s="2" t="n">
        <v>0</v>
      </c>
      <c r="J3721" s="2" t="inlineStr">
        <is>
          <t>GPA</t>
        </is>
      </c>
      <c r="K3721" s="2">
        <f>IF(I3721&lt;&gt;"",I3721,IFERROR(INDEX(Base!$I:$I,MATCH(1,(Base!$C:$C=C3721)*(Base!$I:$I&lt;&gt;""),0)),0))</f>
        <v/>
      </c>
      <c r="L3721" s="2">
        <f>IF(AND(I3721="",K3721&gt;0),"SIM","NÃO")</f>
        <v/>
      </c>
      <c r="M3721" s="2">
        <f>IF(ISNUMBER(SEARCH("SEPARA",UPPER(C3721))),"NÃO","SIM")</f>
        <v/>
      </c>
      <c r="N3721" s="2">
        <f>IFERROR(H3721/K3721,0)</f>
        <v/>
      </c>
      <c r="O3721" s="2">
        <f>IF(M3721="NÃO","EXCLUÍDO",IF(N3721&lt;Premissas!$B$8,"&lt; 1,00",IF(N3721&lt;Premissas!$B$9,"1,00 – 1,19",IF(N3721&lt;Premissas!$B$10,"1,20 – 1,39",IF(N3721&lt;Premissas!$B$11,"1,40 – 1,59",IF(N3721&lt;Premissas!$B$12,"1,60 – 1,99","≥ 2,00"))))))</f>
        <v/>
      </c>
      <c r="P3721" s="5">
        <f>IF(OR(M3721="NÃO",N3721&lt;Premissas!$B$8),Premissas!$B$13,IF(N3721&lt;Premissas!$B$9,Premissas!$B$14,IF(N3721&lt;Premissas!$B$10,Premissas!$B$15,IF(N3721&lt;Premissas!$B$11,Premissas!$B$16,IF(N3721&lt;Premissas!$B$12,Premissas!$B$17,Premissas!$B$18)))))</f>
        <v/>
      </c>
      <c r="Q3721" s="5">
        <f>IFERROR(P3721/Premissas!$B$4,0)</f>
        <v/>
      </c>
    </row>
    <row r="3722">
      <c r="A3722" s="2" t="n">
        <v>8</v>
      </c>
      <c r="B3722" s="2" t="n">
        <v>7801</v>
      </c>
      <c r="C3722" s="2" t="inlineStr">
        <is>
          <t>ATIVIDADE OP. EMP.</t>
        </is>
      </c>
      <c r="D3722" s="2" t="inlineStr">
        <is>
          <t>352220</t>
        </is>
      </c>
      <c r="E3722" s="2" t="inlineStr">
        <is>
          <t>MONICA FERNANDES ARAUJO CARNEIRO DE BARROS</t>
        </is>
      </c>
      <c r="F3722" s="2" t="n">
        <v>1364</v>
      </c>
      <c r="G3722" s="2" t="n">
        <v>161.78</v>
      </c>
      <c r="H3722" s="2" t="n">
        <v>8</v>
      </c>
      <c r="I3722" s="2" t="n">
        <v>0</v>
      </c>
      <c r="J3722" s="2" t="inlineStr">
        <is>
          <t>GPA</t>
        </is>
      </c>
      <c r="K3722" s="2">
        <f>IF(I3722&lt;&gt;"",I3722,IFERROR(INDEX(Base!$I:$I,MATCH(1,(Base!$C:$C=C3722)*(Base!$I:$I&lt;&gt;""),0)),0))</f>
        <v/>
      </c>
      <c r="L3722" s="2">
        <f>IF(AND(I3722="",K3722&gt;0),"SIM","NÃO")</f>
        <v/>
      </c>
      <c r="M3722" s="2">
        <f>IF(ISNUMBER(SEARCH("SEPARA",UPPER(C3722))),"NÃO","SIM")</f>
        <v/>
      </c>
      <c r="N3722" s="2">
        <f>IFERROR(H3722/K3722,0)</f>
        <v/>
      </c>
      <c r="O3722" s="2">
        <f>IF(M3722="NÃO","EXCLUÍDO",IF(N3722&lt;Premissas!$B$8,"&lt; 1,00",IF(N3722&lt;Premissas!$B$9,"1,00 – 1,19",IF(N3722&lt;Premissas!$B$10,"1,20 – 1,39",IF(N3722&lt;Premissas!$B$11,"1,40 – 1,59",IF(N3722&lt;Premissas!$B$12,"1,60 – 1,99","≥ 2,00"))))))</f>
        <v/>
      </c>
      <c r="P3722" s="5">
        <f>IF(OR(M3722="NÃO",N3722&lt;Premissas!$B$8),Premissas!$B$13,IF(N3722&lt;Premissas!$B$9,Premissas!$B$14,IF(N3722&lt;Premissas!$B$10,Premissas!$B$15,IF(N3722&lt;Premissas!$B$11,Premissas!$B$16,IF(N3722&lt;Premissas!$B$12,Premissas!$B$17,Premissas!$B$18)))))</f>
        <v/>
      </c>
      <c r="Q3722" s="5">
        <f>IFERROR(P3722/Premissas!$B$4,0)</f>
        <v/>
      </c>
    </row>
    <row r="3723">
      <c r="A3723" s="2" t="n">
        <v>8</v>
      </c>
      <c r="B3723" s="2" t="n">
        <v>7801</v>
      </c>
      <c r="C3723" s="2" t="inlineStr">
        <is>
          <t>ATIVIDADE OP. EMP.</t>
        </is>
      </c>
      <c r="D3723" s="2" t="inlineStr">
        <is>
          <t>352458</t>
        </is>
      </c>
      <c r="E3723" s="2" t="inlineStr">
        <is>
          <t>Jose Antonio Mendes</t>
        </is>
      </c>
      <c r="F3723" s="2" t="n">
        <v>1487</v>
      </c>
      <c r="G3723" s="2" t="n">
        <v>118.83</v>
      </c>
      <c r="H3723" s="2" t="n">
        <v>13</v>
      </c>
      <c r="I3723" s="2" t="n">
        <v>0</v>
      </c>
      <c r="J3723" s="2" t="inlineStr">
        <is>
          <t>GPA</t>
        </is>
      </c>
      <c r="K3723" s="2">
        <f>IF(I3723&lt;&gt;"",I3723,IFERROR(INDEX(Base!$I:$I,MATCH(1,(Base!$C:$C=C3723)*(Base!$I:$I&lt;&gt;""),0)),0))</f>
        <v/>
      </c>
      <c r="L3723" s="2">
        <f>IF(AND(I3723="",K3723&gt;0),"SIM","NÃO")</f>
        <v/>
      </c>
      <c r="M3723" s="2">
        <f>IF(ISNUMBER(SEARCH("SEPARA",UPPER(C3723))),"NÃO","SIM")</f>
        <v/>
      </c>
      <c r="N3723" s="2">
        <f>IFERROR(H3723/K3723,0)</f>
        <v/>
      </c>
      <c r="O3723" s="2">
        <f>IF(M3723="NÃO","EXCLUÍDO",IF(N3723&lt;Premissas!$B$8,"&lt; 1,00",IF(N3723&lt;Premissas!$B$9,"1,00 – 1,19",IF(N3723&lt;Premissas!$B$10,"1,20 – 1,39",IF(N3723&lt;Premissas!$B$11,"1,40 – 1,59",IF(N3723&lt;Premissas!$B$12,"1,60 – 1,99","≥ 2,00"))))))</f>
        <v/>
      </c>
      <c r="P3723" s="5">
        <f>IF(OR(M3723="NÃO",N3723&lt;Premissas!$B$8),Premissas!$B$13,IF(N3723&lt;Premissas!$B$9,Premissas!$B$14,IF(N3723&lt;Premissas!$B$10,Premissas!$B$15,IF(N3723&lt;Premissas!$B$11,Premissas!$B$16,IF(N3723&lt;Premissas!$B$12,Premissas!$B$17,Premissas!$B$18)))))</f>
        <v/>
      </c>
      <c r="Q3723" s="5">
        <f>IFERROR(P3723/Premissas!$B$4,0)</f>
        <v/>
      </c>
    </row>
    <row r="3724">
      <c r="A3724" s="2" t="n">
        <v>8</v>
      </c>
      <c r="B3724" s="2" t="n">
        <v>7801</v>
      </c>
      <c r="C3724" s="2" t="inlineStr">
        <is>
          <t>ATIVIDADE OP. EMP.</t>
        </is>
      </c>
      <c r="D3724" s="2" t="inlineStr">
        <is>
          <t>3534685</t>
        </is>
      </c>
      <c r="E3724" s="2" t="inlineStr">
        <is>
          <t>CEZAR AMORIM SOUSA</t>
        </is>
      </c>
      <c r="F3724" s="2" t="n">
        <v>2073</v>
      </c>
      <c r="G3724" s="2" t="n">
        <v>127.53</v>
      </c>
      <c r="H3724" s="2" t="n">
        <v>16</v>
      </c>
      <c r="I3724" s="2" t="n">
        <v>0</v>
      </c>
      <c r="J3724" s="2" t="inlineStr">
        <is>
          <t>GPA</t>
        </is>
      </c>
      <c r="K3724" s="2">
        <f>IF(I3724&lt;&gt;"",I3724,IFERROR(INDEX(Base!$I:$I,MATCH(1,(Base!$C:$C=C3724)*(Base!$I:$I&lt;&gt;""),0)),0))</f>
        <v/>
      </c>
      <c r="L3724" s="2">
        <f>IF(AND(I3724="",K3724&gt;0),"SIM","NÃO")</f>
        <v/>
      </c>
      <c r="M3724" s="2">
        <f>IF(ISNUMBER(SEARCH("SEPARA",UPPER(C3724))),"NÃO","SIM")</f>
        <v/>
      </c>
      <c r="N3724" s="2">
        <f>IFERROR(H3724/K3724,0)</f>
        <v/>
      </c>
      <c r="O3724" s="2">
        <f>IF(M3724="NÃO","EXCLUÍDO",IF(N3724&lt;Premissas!$B$8,"&lt; 1,00",IF(N3724&lt;Premissas!$B$9,"1,00 – 1,19",IF(N3724&lt;Premissas!$B$10,"1,20 – 1,39",IF(N3724&lt;Premissas!$B$11,"1,40 – 1,59",IF(N3724&lt;Premissas!$B$12,"1,60 – 1,99","≥ 2,00"))))))</f>
        <v/>
      </c>
      <c r="P3724" s="5">
        <f>IF(OR(M3724="NÃO",N3724&lt;Premissas!$B$8),Premissas!$B$13,IF(N3724&lt;Premissas!$B$9,Premissas!$B$14,IF(N3724&lt;Premissas!$B$10,Premissas!$B$15,IF(N3724&lt;Premissas!$B$11,Premissas!$B$16,IF(N3724&lt;Premissas!$B$12,Premissas!$B$17,Premissas!$B$18)))))</f>
        <v/>
      </c>
      <c r="Q3724" s="5">
        <f>IFERROR(P3724/Premissas!$B$4,0)</f>
        <v/>
      </c>
    </row>
    <row r="3725">
      <c r="A3725" s="2" t="n">
        <v>8</v>
      </c>
      <c r="B3725" s="2" t="n">
        <v>7801</v>
      </c>
      <c r="C3725" s="2" t="inlineStr">
        <is>
          <t>PUXADA RECEB</t>
        </is>
      </c>
      <c r="D3725" s="2" t="inlineStr">
        <is>
          <t>3536254</t>
        </is>
      </c>
      <c r="E3725" s="2" t="inlineStr">
        <is>
          <t>Lucas Cruz Caldas</t>
        </is>
      </c>
      <c r="F3725" s="2" t="n">
        <v>270</v>
      </c>
      <c r="G3725" s="2" t="n">
        <v>50.53</v>
      </c>
      <c r="H3725" s="2" t="n">
        <v>5</v>
      </c>
      <c r="I3725" s="2" t="n">
        <v>0</v>
      </c>
      <c r="J3725" s="2" t="inlineStr">
        <is>
          <t>GPA</t>
        </is>
      </c>
      <c r="K3725" s="2">
        <f>IF(I3725&lt;&gt;"",I3725,IFERROR(INDEX(Base!$I:$I,MATCH(1,(Base!$C:$C=C3725)*(Base!$I:$I&lt;&gt;""),0)),0))</f>
        <v/>
      </c>
      <c r="L3725" s="2">
        <f>IF(AND(I3725="",K3725&gt;0),"SIM","NÃO")</f>
        <v/>
      </c>
      <c r="M3725" s="2">
        <f>IF(ISNUMBER(SEARCH("SEPARA",UPPER(C3725))),"NÃO","SIM")</f>
        <v/>
      </c>
      <c r="N3725" s="2">
        <f>IFERROR(H3725/K3725,0)</f>
        <v/>
      </c>
      <c r="O3725" s="2">
        <f>IF(M3725="NÃO","EXCLUÍDO",IF(N3725&lt;Premissas!$B$8,"&lt; 1,00",IF(N3725&lt;Premissas!$B$9,"1,00 – 1,19",IF(N3725&lt;Premissas!$B$10,"1,20 – 1,39",IF(N3725&lt;Premissas!$B$11,"1,40 – 1,59",IF(N3725&lt;Premissas!$B$12,"1,60 – 1,99","≥ 2,00"))))))</f>
        <v/>
      </c>
      <c r="P3725" s="5">
        <f>IF(OR(M3725="NÃO",N3725&lt;Premissas!$B$8),Premissas!$B$13,IF(N3725&lt;Premissas!$B$9,Premissas!$B$14,IF(N3725&lt;Premissas!$B$10,Premissas!$B$15,IF(N3725&lt;Premissas!$B$11,Premissas!$B$16,IF(N3725&lt;Premissas!$B$12,Premissas!$B$17,Premissas!$B$18)))))</f>
        <v/>
      </c>
      <c r="Q3725" s="5">
        <f>IFERROR(P3725/Premissas!$B$4,0)</f>
        <v/>
      </c>
    </row>
    <row r="3726">
      <c r="A3726" s="2" t="n">
        <v>8</v>
      </c>
      <c r="B3726" s="2" t="n">
        <v>7801</v>
      </c>
      <c r="C3726" s="2" t="inlineStr">
        <is>
          <t>RECEBIMENTO</t>
        </is>
      </c>
      <c r="D3726" s="2" t="inlineStr">
        <is>
          <t>3536254</t>
        </is>
      </c>
      <c r="E3726" s="2" t="inlineStr">
        <is>
          <t>Lucas Cruz Caldas</t>
        </is>
      </c>
      <c r="F3726" s="2" t="n">
        <v>42</v>
      </c>
      <c r="G3726" s="2" t="n">
        <v>0.65</v>
      </c>
      <c r="H3726" s="2" t="n">
        <v>65</v>
      </c>
      <c r="I3726" s="2" t="n">
        <v>0</v>
      </c>
      <c r="J3726" s="2" t="inlineStr">
        <is>
          <t>GPA</t>
        </is>
      </c>
      <c r="K3726" s="2">
        <f>IF(I3726&lt;&gt;"",I3726,IFERROR(INDEX(Base!$I:$I,MATCH(1,(Base!$C:$C=C3726)*(Base!$I:$I&lt;&gt;""),0)),0))</f>
        <v/>
      </c>
      <c r="L3726" s="2">
        <f>IF(AND(I3726="",K3726&gt;0),"SIM","NÃO")</f>
        <v/>
      </c>
      <c r="M3726" s="2">
        <f>IF(ISNUMBER(SEARCH("SEPARA",UPPER(C3726))),"NÃO","SIM")</f>
        <v/>
      </c>
      <c r="N3726" s="2">
        <f>IFERROR(H3726/K3726,0)</f>
        <v/>
      </c>
      <c r="O3726" s="2">
        <f>IF(M3726="NÃO","EXCLUÍDO",IF(N3726&lt;Premissas!$B$8,"&lt; 1,00",IF(N3726&lt;Premissas!$B$9,"1,00 – 1,19",IF(N3726&lt;Premissas!$B$10,"1,20 – 1,39",IF(N3726&lt;Premissas!$B$11,"1,40 – 1,59",IF(N3726&lt;Premissas!$B$12,"1,60 – 1,99","≥ 2,00"))))))</f>
        <v/>
      </c>
      <c r="P3726" s="5">
        <f>IF(OR(M3726="NÃO",N3726&lt;Premissas!$B$8),Premissas!$B$13,IF(N3726&lt;Premissas!$B$9,Premissas!$B$14,IF(N3726&lt;Premissas!$B$10,Premissas!$B$15,IF(N3726&lt;Premissas!$B$11,Premissas!$B$16,IF(N3726&lt;Premissas!$B$12,Premissas!$B$17,Premissas!$B$18)))))</f>
        <v/>
      </c>
      <c r="Q3726" s="5">
        <f>IFERROR(P3726/Premissas!$B$4,0)</f>
        <v/>
      </c>
    </row>
    <row r="3727">
      <c r="A3727" s="2" t="n">
        <v>8</v>
      </c>
      <c r="B3727" s="2" t="n">
        <v>7801</v>
      </c>
      <c r="C3727" s="2" t="inlineStr">
        <is>
          <t>CARREGAMENTO</t>
        </is>
      </c>
      <c r="D3727" s="2" t="inlineStr">
        <is>
          <t>3536572</t>
        </is>
      </c>
      <c r="E3727" s="2" t="inlineStr">
        <is>
          <t>Marcelo De Sousa Nunes</t>
        </is>
      </c>
      <c r="F3727" s="2" t="n">
        <v>177</v>
      </c>
      <c r="G3727" s="2" t="n">
        <v>26.04</v>
      </c>
      <c r="H3727" s="2" t="n">
        <v>7</v>
      </c>
      <c r="I3727" s="2" t="n">
        <v>0</v>
      </c>
      <c r="J3727" s="2" t="inlineStr">
        <is>
          <t>GPA</t>
        </is>
      </c>
      <c r="K3727" s="2">
        <f>IF(I3727&lt;&gt;"",I3727,IFERROR(INDEX(Base!$I:$I,MATCH(1,(Base!$C:$C=C3727)*(Base!$I:$I&lt;&gt;""),0)),0))</f>
        <v/>
      </c>
      <c r="L3727" s="2">
        <f>IF(AND(I3727="",K3727&gt;0),"SIM","NÃO")</f>
        <v/>
      </c>
      <c r="M3727" s="2">
        <f>IF(ISNUMBER(SEARCH("SEPARA",UPPER(C3727))),"NÃO","SIM")</f>
        <v/>
      </c>
      <c r="N3727" s="2">
        <f>IFERROR(H3727/K3727,0)</f>
        <v/>
      </c>
      <c r="O3727" s="2">
        <f>IF(M3727="NÃO","EXCLUÍDO",IF(N3727&lt;Premissas!$B$8,"&lt; 1,00",IF(N3727&lt;Premissas!$B$9,"1,00 – 1,19",IF(N3727&lt;Premissas!$B$10,"1,20 – 1,39",IF(N3727&lt;Premissas!$B$11,"1,40 – 1,59",IF(N3727&lt;Premissas!$B$12,"1,60 – 1,99","≥ 2,00"))))))</f>
        <v/>
      </c>
      <c r="P3727" s="5">
        <f>IF(OR(M3727="NÃO",N3727&lt;Premissas!$B$8),Premissas!$B$13,IF(N3727&lt;Premissas!$B$9,Premissas!$B$14,IF(N3727&lt;Premissas!$B$10,Premissas!$B$15,IF(N3727&lt;Premissas!$B$11,Premissas!$B$16,IF(N3727&lt;Premissas!$B$12,Premissas!$B$17,Premissas!$B$18)))))</f>
        <v/>
      </c>
      <c r="Q3727" s="5">
        <f>IFERROR(P3727/Premissas!$B$4,0)</f>
        <v/>
      </c>
    </row>
    <row r="3728">
      <c r="A3728" s="2" t="n">
        <v>8</v>
      </c>
      <c r="B3728" s="2" t="n">
        <v>7801</v>
      </c>
      <c r="C3728" s="2" t="inlineStr">
        <is>
          <t>ATIVIDADE OP. EMP.</t>
        </is>
      </c>
      <c r="D3728" s="2" t="inlineStr">
        <is>
          <t>3546160</t>
        </is>
      </c>
      <c r="E3728" s="2" t="inlineStr">
        <is>
          <t>BRUNO PAES RODRIGUES</t>
        </is>
      </c>
      <c r="F3728" s="2" t="n">
        <v>33</v>
      </c>
      <c r="G3728" s="2" t="n">
        <v>10.07</v>
      </c>
      <c r="H3728" s="2" t="n">
        <v>3</v>
      </c>
      <c r="I3728" s="2" t="n">
        <v>0</v>
      </c>
      <c r="J3728" s="2" t="inlineStr">
        <is>
          <t>GPA</t>
        </is>
      </c>
      <c r="K3728" s="2">
        <f>IF(I3728&lt;&gt;"",I3728,IFERROR(INDEX(Base!$I:$I,MATCH(1,(Base!$C:$C=C3728)*(Base!$I:$I&lt;&gt;""),0)),0))</f>
        <v/>
      </c>
      <c r="L3728" s="2">
        <f>IF(AND(I3728="",K3728&gt;0),"SIM","NÃO")</f>
        <v/>
      </c>
      <c r="M3728" s="2">
        <f>IF(ISNUMBER(SEARCH("SEPARA",UPPER(C3728))),"NÃO","SIM")</f>
        <v/>
      </c>
      <c r="N3728" s="2">
        <f>IFERROR(H3728/K3728,0)</f>
        <v/>
      </c>
      <c r="O3728" s="2">
        <f>IF(M3728="NÃO","EXCLUÍDO",IF(N3728&lt;Premissas!$B$8,"&lt; 1,00",IF(N3728&lt;Premissas!$B$9,"1,00 – 1,19",IF(N3728&lt;Premissas!$B$10,"1,20 – 1,39",IF(N3728&lt;Premissas!$B$11,"1,40 – 1,59",IF(N3728&lt;Premissas!$B$12,"1,60 – 1,99","≥ 2,00"))))))</f>
        <v/>
      </c>
      <c r="P3728" s="5">
        <f>IF(OR(M3728="NÃO",N3728&lt;Premissas!$B$8),Premissas!$B$13,IF(N3728&lt;Premissas!$B$9,Premissas!$B$14,IF(N3728&lt;Premissas!$B$10,Premissas!$B$15,IF(N3728&lt;Premissas!$B$11,Premissas!$B$16,IF(N3728&lt;Premissas!$B$12,Premissas!$B$17,Premissas!$B$18)))))</f>
        <v/>
      </c>
      <c r="Q3728" s="5">
        <f>IFERROR(P3728/Premissas!$B$4,0)</f>
        <v/>
      </c>
    </row>
    <row r="3729">
      <c r="A3729" s="2" t="n">
        <v>8</v>
      </c>
      <c r="B3729" s="2" t="n">
        <v>7801</v>
      </c>
      <c r="C3729" s="2" t="inlineStr">
        <is>
          <t>ATIVIDADE OP. EMP.</t>
        </is>
      </c>
      <c r="D3729" s="2" t="inlineStr">
        <is>
          <t>368799</t>
        </is>
      </c>
      <c r="E3729" s="2" t="inlineStr">
        <is>
          <t>Romildo Barrozo Da Silva</t>
        </is>
      </c>
      <c r="F3729" s="2" t="n">
        <v>2534</v>
      </c>
      <c r="G3729" s="2" t="n">
        <v>145.3</v>
      </c>
      <c r="H3729" s="2" t="n">
        <v>17</v>
      </c>
      <c r="I3729" s="2" t="n">
        <v>0</v>
      </c>
      <c r="J3729" s="2" t="inlineStr">
        <is>
          <t>GPA</t>
        </is>
      </c>
      <c r="K3729" s="2">
        <f>IF(I3729&lt;&gt;"",I3729,IFERROR(INDEX(Base!$I:$I,MATCH(1,(Base!$C:$C=C3729)*(Base!$I:$I&lt;&gt;""),0)),0))</f>
        <v/>
      </c>
      <c r="L3729" s="2">
        <f>IF(AND(I3729="",K3729&gt;0),"SIM","NÃO")</f>
        <v/>
      </c>
      <c r="M3729" s="2">
        <f>IF(ISNUMBER(SEARCH("SEPARA",UPPER(C3729))),"NÃO","SIM")</f>
        <v/>
      </c>
      <c r="N3729" s="2">
        <f>IFERROR(H3729/K3729,0)</f>
        <v/>
      </c>
      <c r="O3729" s="2">
        <f>IF(M3729="NÃO","EXCLUÍDO",IF(N3729&lt;Premissas!$B$8,"&lt; 1,00",IF(N3729&lt;Premissas!$B$9,"1,00 – 1,19",IF(N3729&lt;Premissas!$B$10,"1,20 – 1,39",IF(N3729&lt;Premissas!$B$11,"1,40 – 1,59",IF(N3729&lt;Premissas!$B$12,"1,60 – 1,99","≥ 2,00"))))))</f>
        <v/>
      </c>
      <c r="P3729" s="5">
        <f>IF(OR(M3729="NÃO",N3729&lt;Premissas!$B$8),Premissas!$B$13,IF(N3729&lt;Premissas!$B$9,Premissas!$B$14,IF(N3729&lt;Premissas!$B$10,Premissas!$B$15,IF(N3729&lt;Premissas!$B$11,Premissas!$B$16,IF(N3729&lt;Premissas!$B$12,Premissas!$B$17,Premissas!$B$18)))))</f>
        <v/>
      </c>
      <c r="Q3729" s="5">
        <f>IFERROR(P3729/Premissas!$B$4,0)</f>
        <v/>
      </c>
    </row>
    <row r="3730">
      <c r="A3730" s="2" t="n">
        <v>8</v>
      </c>
      <c r="B3730" s="2" t="n">
        <v>7801</v>
      </c>
      <c r="C3730" s="2" t="inlineStr">
        <is>
          <t>ATIVIDADE OP. EMP.</t>
        </is>
      </c>
      <c r="D3730" s="2" t="inlineStr">
        <is>
          <t>369506</t>
        </is>
      </c>
      <c r="E3730" s="2" t="inlineStr">
        <is>
          <t>Laurentino Araujo De Sousa</t>
        </is>
      </c>
      <c r="F3730" s="2" t="n">
        <v>1239</v>
      </c>
      <c r="G3730" s="2" t="n">
        <v>152.6</v>
      </c>
      <c r="H3730" s="2" t="n">
        <v>8</v>
      </c>
      <c r="I3730" s="2" t="n">
        <v>0</v>
      </c>
      <c r="J3730" s="2" t="inlineStr">
        <is>
          <t>GPA</t>
        </is>
      </c>
      <c r="K3730" s="2">
        <f>IF(I3730&lt;&gt;"",I3730,IFERROR(INDEX(Base!$I:$I,MATCH(1,(Base!$C:$C=C3730)*(Base!$I:$I&lt;&gt;""),0)),0))</f>
        <v/>
      </c>
      <c r="L3730" s="2">
        <f>IF(AND(I3730="",K3730&gt;0),"SIM","NÃO")</f>
        <v/>
      </c>
      <c r="M3730" s="2">
        <f>IF(ISNUMBER(SEARCH("SEPARA",UPPER(C3730))),"NÃO","SIM")</f>
        <v/>
      </c>
      <c r="N3730" s="2">
        <f>IFERROR(H3730/K3730,0)</f>
        <v/>
      </c>
      <c r="O3730" s="2">
        <f>IF(M3730="NÃO","EXCLUÍDO",IF(N3730&lt;Premissas!$B$8,"&lt; 1,00",IF(N3730&lt;Premissas!$B$9,"1,00 – 1,19",IF(N3730&lt;Premissas!$B$10,"1,20 – 1,39",IF(N3730&lt;Premissas!$B$11,"1,40 – 1,59",IF(N3730&lt;Premissas!$B$12,"1,60 – 1,99","≥ 2,00"))))))</f>
        <v/>
      </c>
      <c r="P3730" s="5">
        <f>IF(OR(M3730="NÃO",N3730&lt;Premissas!$B$8),Premissas!$B$13,IF(N3730&lt;Premissas!$B$9,Premissas!$B$14,IF(N3730&lt;Premissas!$B$10,Premissas!$B$15,IF(N3730&lt;Premissas!$B$11,Premissas!$B$16,IF(N3730&lt;Premissas!$B$12,Premissas!$B$17,Premissas!$B$18)))))</f>
        <v/>
      </c>
      <c r="Q3730" s="5">
        <f>IFERROR(P3730/Premissas!$B$4,0)</f>
        <v/>
      </c>
    </row>
    <row r="3731">
      <c r="A3731" s="2" t="n">
        <v>8</v>
      </c>
      <c r="B3731" s="2" t="n">
        <v>7801</v>
      </c>
      <c r="C3731" s="2" t="inlineStr">
        <is>
          <t>ATIVIDADE OP. EMP.</t>
        </is>
      </c>
      <c r="D3731" s="2" t="inlineStr">
        <is>
          <t>372460</t>
        </is>
      </c>
      <c r="E3731" s="2" t="inlineStr">
        <is>
          <t>Jose Junior Gomes Dias</t>
        </is>
      </c>
      <c r="F3731" s="2" t="n">
        <v>2600</v>
      </c>
      <c r="G3731" s="2" t="n">
        <v>237.94</v>
      </c>
      <c r="H3731" s="2" t="n">
        <v>11</v>
      </c>
      <c r="I3731" s="2" t="n">
        <v>0</v>
      </c>
      <c r="J3731" s="2" t="inlineStr">
        <is>
          <t>GPA</t>
        </is>
      </c>
      <c r="K3731" s="2">
        <f>IF(I3731&lt;&gt;"",I3731,IFERROR(INDEX(Base!$I:$I,MATCH(1,(Base!$C:$C=C3731)*(Base!$I:$I&lt;&gt;""),0)),0))</f>
        <v/>
      </c>
      <c r="L3731" s="2">
        <f>IF(AND(I3731="",K3731&gt;0),"SIM","NÃO")</f>
        <v/>
      </c>
      <c r="M3731" s="2">
        <f>IF(ISNUMBER(SEARCH("SEPARA",UPPER(C3731))),"NÃO","SIM")</f>
        <v/>
      </c>
      <c r="N3731" s="2">
        <f>IFERROR(H3731/K3731,0)</f>
        <v/>
      </c>
      <c r="O3731" s="2">
        <f>IF(M3731="NÃO","EXCLUÍDO",IF(N3731&lt;Premissas!$B$8,"&lt; 1,00",IF(N3731&lt;Premissas!$B$9,"1,00 – 1,19",IF(N3731&lt;Premissas!$B$10,"1,20 – 1,39",IF(N3731&lt;Premissas!$B$11,"1,40 – 1,59",IF(N3731&lt;Premissas!$B$12,"1,60 – 1,99","≥ 2,00"))))))</f>
        <v/>
      </c>
      <c r="P3731" s="5">
        <f>IF(OR(M3731="NÃO",N3731&lt;Premissas!$B$8),Premissas!$B$13,IF(N3731&lt;Premissas!$B$9,Premissas!$B$14,IF(N3731&lt;Premissas!$B$10,Premissas!$B$15,IF(N3731&lt;Premissas!$B$11,Premissas!$B$16,IF(N3731&lt;Premissas!$B$12,Premissas!$B$17,Premissas!$B$18)))))</f>
        <v/>
      </c>
      <c r="Q3731" s="5">
        <f>IFERROR(P3731/Premissas!$B$4,0)</f>
        <v/>
      </c>
    </row>
    <row r="3732">
      <c r="A3732" s="2" t="n">
        <v>8</v>
      </c>
      <c r="B3732" s="2" t="n">
        <v>7801</v>
      </c>
      <c r="C3732" s="2" t="inlineStr">
        <is>
          <t>ATIVIDADE OP. EMP.</t>
        </is>
      </c>
      <c r="D3732" s="2" t="inlineStr">
        <is>
          <t>372534</t>
        </is>
      </c>
      <c r="E3732" s="2" t="inlineStr">
        <is>
          <t>HELIO HELIO TORRES NOGUEIRA</t>
        </is>
      </c>
      <c r="F3732" s="2" t="n">
        <v>2748</v>
      </c>
      <c r="G3732" s="2" t="n">
        <v>215.36</v>
      </c>
      <c r="H3732" s="2" t="n">
        <v>13</v>
      </c>
      <c r="I3732" s="2" t="n">
        <v>0</v>
      </c>
      <c r="J3732" s="2" t="inlineStr">
        <is>
          <t>GPA</t>
        </is>
      </c>
      <c r="K3732" s="2">
        <f>IF(I3732&lt;&gt;"",I3732,IFERROR(INDEX(Base!$I:$I,MATCH(1,(Base!$C:$C=C3732)*(Base!$I:$I&lt;&gt;""),0)),0))</f>
        <v/>
      </c>
      <c r="L3732" s="2">
        <f>IF(AND(I3732="",K3732&gt;0),"SIM","NÃO")</f>
        <v/>
      </c>
      <c r="M3732" s="2">
        <f>IF(ISNUMBER(SEARCH("SEPARA",UPPER(C3732))),"NÃO","SIM")</f>
        <v/>
      </c>
      <c r="N3732" s="2">
        <f>IFERROR(H3732/K3732,0)</f>
        <v/>
      </c>
      <c r="O3732" s="2">
        <f>IF(M3732="NÃO","EXCLUÍDO",IF(N3732&lt;Premissas!$B$8,"&lt; 1,00",IF(N3732&lt;Premissas!$B$9,"1,00 – 1,19",IF(N3732&lt;Premissas!$B$10,"1,20 – 1,39",IF(N3732&lt;Premissas!$B$11,"1,40 – 1,59",IF(N3732&lt;Premissas!$B$12,"1,60 – 1,99","≥ 2,00"))))))</f>
        <v/>
      </c>
      <c r="P3732" s="5">
        <f>IF(OR(M3732="NÃO",N3732&lt;Premissas!$B$8),Premissas!$B$13,IF(N3732&lt;Premissas!$B$9,Premissas!$B$14,IF(N3732&lt;Premissas!$B$10,Premissas!$B$15,IF(N3732&lt;Premissas!$B$11,Premissas!$B$16,IF(N3732&lt;Premissas!$B$12,Premissas!$B$17,Premissas!$B$18)))))</f>
        <v/>
      </c>
      <c r="Q3732" s="5">
        <f>IFERROR(P3732/Premissas!$B$4,0)</f>
        <v/>
      </c>
    </row>
    <row r="3733">
      <c r="A3733" s="2" t="n">
        <v>8</v>
      </c>
      <c r="B3733" s="2" t="n">
        <v>7801</v>
      </c>
      <c r="C3733" s="2" t="inlineStr">
        <is>
          <t>ATIVIDADE OP. EMP.</t>
        </is>
      </c>
      <c r="D3733" s="2" t="inlineStr">
        <is>
          <t>3733661</t>
        </is>
      </c>
      <c r="E3733" s="2" t="inlineStr">
        <is>
          <t>Bruno Dias Pereira</t>
        </is>
      </c>
      <c r="F3733" s="2" t="n">
        <v>1643</v>
      </c>
      <c r="G3733" s="2" t="n">
        <v>181.26</v>
      </c>
      <c r="H3733" s="2" t="n">
        <v>9</v>
      </c>
      <c r="I3733" s="2" t="n">
        <v>0</v>
      </c>
      <c r="J3733" s="2" t="inlineStr">
        <is>
          <t>GPA</t>
        </is>
      </c>
      <c r="K3733" s="2">
        <f>IF(I3733&lt;&gt;"",I3733,IFERROR(INDEX(Base!$I:$I,MATCH(1,(Base!$C:$C=C3733)*(Base!$I:$I&lt;&gt;""),0)),0))</f>
        <v/>
      </c>
      <c r="L3733" s="2">
        <f>IF(AND(I3733="",K3733&gt;0),"SIM","NÃO")</f>
        <v/>
      </c>
      <c r="M3733" s="2">
        <f>IF(ISNUMBER(SEARCH("SEPARA",UPPER(C3733))),"NÃO","SIM")</f>
        <v/>
      </c>
      <c r="N3733" s="2">
        <f>IFERROR(H3733/K3733,0)</f>
        <v/>
      </c>
      <c r="O3733" s="2">
        <f>IF(M3733="NÃO","EXCLUÍDO",IF(N3733&lt;Premissas!$B$8,"&lt; 1,00",IF(N3733&lt;Premissas!$B$9,"1,00 – 1,19",IF(N3733&lt;Premissas!$B$10,"1,20 – 1,39",IF(N3733&lt;Premissas!$B$11,"1,40 – 1,59",IF(N3733&lt;Premissas!$B$12,"1,60 – 1,99","≥ 2,00"))))))</f>
        <v/>
      </c>
      <c r="P3733" s="5">
        <f>IF(OR(M3733="NÃO",N3733&lt;Premissas!$B$8),Premissas!$B$13,IF(N3733&lt;Premissas!$B$9,Premissas!$B$14,IF(N3733&lt;Premissas!$B$10,Premissas!$B$15,IF(N3733&lt;Premissas!$B$11,Premissas!$B$16,IF(N3733&lt;Premissas!$B$12,Premissas!$B$17,Premissas!$B$18)))))</f>
        <v/>
      </c>
      <c r="Q3733" s="5">
        <f>IFERROR(P3733/Premissas!$B$4,0)</f>
        <v/>
      </c>
    </row>
    <row r="3734">
      <c r="A3734" s="2" t="n">
        <v>8</v>
      </c>
      <c r="B3734" s="2" t="n">
        <v>7801</v>
      </c>
      <c r="C3734" s="2" t="inlineStr">
        <is>
          <t>ATIVIDADE OP. EMP.</t>
        </is>
      </c>
      <c r="D3734" s="2" t="inlineStr">
        <is>
          <t>377972</t>
        </is>
      </c>
      <c r="E3734" s="2" t="inlineStr">
        <is>
          <t>Paulo Duarte Pereira</t>
        </is>
      </c>
      <c r="F3734" s="2" t="n">
        <v>904</v>
      </c>
      <c r="G3734" s="2" t="n">
        <v>80.05</v>
      </c>
      <c r="H3734" s="2" t="n">
        <v>11</v>
      </c>
      <c r="I3734" s="2" t="n">
        <v>0</v>
      </c>
      <c r="J3734" s="2" t="inlineStr">
        <is>
          <t>GPA</t>
        </is>
      </c>
      <c r="K3734" s="2">
        <f>IF(I3734&lt;&gt;"",I3734,IFERROR(INDEX(Base!$I:$I,MATCH(1,(Base!$C:$C=C3734)*(Base!$I:$I&lt;&gt;""),0)),0))</f>
        <v/>
      </c>
      <c r="L3734" s="2">
        <f>IF(AND(I3734="",K3734&gt;0),"SIM","NÃO")</f>
        <v/>
      </c>
      <c r="M3734" s="2">
        <f>IF(ISNUMBER(SEARCH("SEPARA",UPPER(C3734))),"NÃO","SIM")</f>
        <v/>
      </c>
      <c r="N3734" s="2">
        <f>IFERROR(H3734/K3734,0)</f>
        <v/>
      </c>
      <c r="O3734" s="2">
        <f>IF(M3734="NÃO","EXCLUÍDO",IF(N3734&lt;Premissas!$B$8,"&lt; 1,00",IF(N3734&lt;Premissas!$B$9,"1,00 – 1,19",IF(N3734&lt;Premissas!$B$10,"1,20 – 1,39",IF(N3734&lt;Premissas!$B$11,"1,40 – 1,59",IF(N3734&lt;Premissas!$B$12,"1,60 – 1,99","≥ 2,00"))))))</f>
        <v/>
      </c>
      <c r="P3734" s="5">
        <f>IF(OR(M3734="NÃO",N3734&lt;Premissas!$B$8),Premissas!$B$13,IF(N3734&lt;Premissas!$B$9,Premissas!$B$14,IF(N3734&lt;Premissas!$B$10,Premissas!$B$15,IF(N3734&lt;Premissas!$B$11,Premissas!$B$16,IF(N3734&lt;Premissas!$B$12,Premissas!$B$17,Premissas!$B$18)))))</f>
        <v/>
      </c>
      <c r="Q3734" s="5">
        <f>IFERROR(P3734/Premissas!$B$4,0)</f>
        <v/>
      </c>
    </row>
    <row r="3735">
      <c r="A3735" s="2" t="n">
        <v>8</v>
      </c>
      <c r="B3735" s="2" t="n">
        <v>7801</v>
      </c>
      <c r="C3735" s="2" t="inlineStr">
        <is>
          <t>ATIVIDADE OP. EMP.</t>
        </is>
      </c>
      <c r="D3735" s="2" t="inlineStr">
        <is>
          <t>379145</t>
        </is>
      </c>
      <c r="E3735" s="2" t="inlineStr">
        <is>
          <t>Valmir Da Mota Pinheiro</t>
        </is>
      </c>
      <c r="F3735" s="2" t="n">
        <v>2089</v>
      </c>
      <c r="G3735" s="2" t="n">
        <v>189.44</v>
      </c>
      <c r="H3735" s="2" t="n">
        <v>11</v>
      </c>
      <c r="I3735" s="2" t="n">
        <v>0</v>
      </c>
      <c r="J3735" s="2" t="inlineStr">
        <is>
          <t>GPA</t>
        </is>
      </c>
      <c r="K3735" s="2">
        <f>IF(I3735&lt;&gt;"",I3735,IFERROR(INDEX(Base!$I:$I,MATCH(1,(Base!$C:$C=C3735)*(Base!$I:$I&lt;&gt;""),0)),0))</f>
        <v/>
      </c>
      <c r="L3735" s="2">
        <f>IF(AND(I3735="",K3735&gt;0),"SIM","NÃO")</f>
        <v/>
      </c>
      <c r="M3735" s="2">
        <f>IF(ISNUMBER(SEARCH("SEPARA",UPPER(C3735))),"NÃO","SIM")</f>
        <v/>
      </c>
      <c r="N3735" s="2">
        <f>IFERROR(H3735/K3735,0)</f>
        <v/>
      </c>
      <c r="O3735" s="2">
        <f>IF(M3735="NÃO","EXCLUÍDO",IF(N3735&lt;Premissas!$B$8,"&lt; 1,00",IF(N3735&lt;Premissas!$B$9,"1,00 – 1,19",IF(N3735&lt;Premissas!$B$10,"1,20 – 1,39",IF(N3735&lt;Premissas!$B$11,"1,40 – 1,59",IF(N3735&lt;Premissas!$B$12,"1,60 – 1,99","≥ 2,00"))))))</f>
        <v/>
      </c>
      <c r="P3735" s="5">
        <f>IF(OR(M3735="NÃO",N3735&lt;Premissas!$B$8),Premissas!$B$13,IF(N3735&lt;Premissas!$B$9,Premissas!$B$14,IF(N3735&lt;Premissas!$B$10,Premissas!$B$15,IF(N3735&lt;Premissas!$B$11,Premissas!$B$16,IF(N3735&lt;Premissas!$B$12,Premissas!$B$17,Premissas!$B$18)))))</f>
        <v/>
      </c>
      <c r="Q3735" s="5">
        <f>IFERROR(P3735/Premissas!$B$4,0)</f>
        <v/>
      </c>
    </row>
    <row r="3736">
      <c r="A3736" s="2" t="n">
        <v>8</v>
      </c>
      <c r="B3736" s="2" t="n">
        <v>7801</v>
      </c>
      <c r="C3736" s="2" t="inlineStr">
        <is>
          <t>ATIVIDADE OP. EMP.</t>
        </is>
      </c>
      <c r="D3736" s="2" t="inlineStr">
        <is>
          <t>384213</t>
        </is>
      </c>
      <c r="E3736" s="2" t="inlineStr">
        <is>
          <t>Antonio Carlos Dos Santos Do Bomfim Alves</t>
        </is>
      </c>
      <c r="F3736" s="2" t="n">
        <v>1706</v>
      </c>
      <c r="G3736" s="2" t="n">
        <v>153.85</v>
      </c>
      <c r="H3736" s="2" t="n">
        <v>11</v>
      </c>
      <c r="I3736" s="2" t="n">
        <v>0</v>
      </c>
      <c r="J3736" s="2" t="inlineStr">
        <is>
          <t>GPA</t>
        </is>
      </c>
      <c r="K3736" s="2">
        <f>IF(I3736&lt;&gt;"",I3736,IFERROR(INDEX(Base!$I:$I,MATCH(1,(Base!$C:$C=C3736)*(Base!$I:$I&lt;&gt;""),0)),0))</f>
        <v/>
      </c>
      <c r="L3736" s="2">
        <f>IF(AND(I3736="",K3736&gt;0),"SIM","NÃO")</f>
        <v/>
      </c>
      <c r="M3736" s="2">
        <f>IF(ISNUMBER(SEARCH("SEPARA",UPPER(C3736))),"NÃO","SIM")</f>
        <v/>
      </c>
      <c r="N3736" s="2">
        <f>IFERROR(H3736/K3736,0)</f>
        <v/>
      </c>
      <c r="O3736" s="2">
        <f>IF(M3736="NÃO","EXCLUÍDO",IF(N3736&lt;Premissas!$B$8,"&lt; 1,00",IF(N3736&lt;Premissas!$B$9,"1,00 – 1,19",IF(N3736&lt;Premissas!$B$10,"1,20 – 1,39",IF(N3736&lt;Premissas!$B$11,"1,40 – 1,59",IF(N3736&lt;Premissas!$B$12,"1,60 – 1,99","≥ 2,00"))))))</f>
        <v/>
      </c>
      <c r="P3736" s="5">
        <f>IF(OR(M3736="NÃO",N3736&lt;Premissas!$B$8),Premissas!$B$13,IF(N3736&lt;Premissas!$B$9,Premissas!$B$14,IF(N3736&lt;Premissas!$B$10,Premissas!$B$15,IF(N3736&lt;Premissas!$B$11,Premissas!$B$16,IF(N3736&lt;Premissas!$B$12,Premissas!$B$17,Premissas!$B$18)))))</f>
        <v/>
      </c>
      <c r="Q3736" s="5">
        <f>IFERROR(P3736/Premissas!$B$4,0)</f>
        <v/>
      </c>
    </row>
    <row r="3737">
      <c r="A3737" s="2" t="n">
        <v>8</v>
      </c>
      <c r="B3737" s="2" t="n">
        <v>7801</v>
      </c>
      <c r="C3737" s="2" t="inlineStr">
        <is>
          <t>ATIVIDADE OP. EMP.</t>
        </is>
      </c>
      <c r="D3737" s="2" t="inlineStr">
        <is>
          <t>392080</t>
        </is>
      </c>
      <c r="E3737" s="2" t="inlineStr">
        <is>
          <t>Maria Jose Ferreira Lima</t>
        </is>
      </c>
      <c r="F3737" s="2" t="n">
        <v>2871</v>
      </c>
      <c r="G3737" s="2" t="n">
        <v>241.24</v>
      </c>
      <c r="H3737" s="2" t="n">
        <v>12</v>
      </c>
      <c r="I3737" s="2" t="n">
        <v>0</v>
      </c>
      <c r="J3737" s="2" t="inlineStr">
        <is>
          <t>GPA</t>
        </is>
      </c>
      <c r="K3737" s="2">
        <f>IF(I3737&lt;&gt;"",I3737,IFERROR(INDEX(Base!$I:$I,MATCH(1,(Base!$C:$C=C3737)*(Base!$I:$I&lt;&gt;""),0)),0))</f>
        <v/>
      </c>
      <c r="L3737" s="2">
        <f>IF(AND(I3737="",K3737&gt;0),"SIM","NÃO")</f>
        <v/>
      </c>
      <c r="M3737" s="2">
        <f>IF(ISNUMBER(SEARCH("SEPARA",UPPER(C3737))),"NÃO","SIM")</f>
        <v/>
      </c>
      <c r="N3737" s="2">
        <f>IFERROR(H3737/K3737,0)</f>
        <v/>
      </c>
      <c r="O3737" s="2">
        <f>IF(M3737="NÃO","EXCLUÍDO",IF(N3737&lt;Premissas!$B$8,"&lt; 1,00",IF(N3737&lt;Premissas!$B$9,"1,00 – 1,19",IF(N3737&lt;Premissas!$B$10,"1,20 – 1,39",IF(N3737&lt;Premissas!$B$11,"1,40 – 1,59",IF(N3737&lt;Premissas!$B$12,"1,60 – 1,99","≥ 2,00"))))))</f>
        <v/>
      </c>
      <c r="P3737" s="5">
        <f>IF(OR(M3737="NÃO",N3737&lt;Premissas!$B$8),Premissas!$B$13,IF(N3737&lt;Premissas!$B$9,Premissas!$B$14,IF(N3737&lt;Premissas!$B$10,Premissas!$B$15,IF(N3737&lt;Premissas!$B$11,Premissas!$B$16,IF(N3737&lt;Premissas!$B$12,Premissas!$B$17,Premissas!$B$18)))))</f>
        <v/>
      </c>
      <c r="Q3737" s="5">
        <f>IFERROR(P3737/Premissas!$B$4,0)</f>
        <v/>
      </c>
    </row>
    <row r="3738">
      <c r="A3738" s="2" t="n">
        <v>8</v>
      </c>
      <c r="B3738" s="2" t="n">
        <v>7801</v>
      </c>
      <c r="C3738" s="2" t="inlineStr">
        <is>
          <t>ATIVIDADE OP. EMP.</t>
        </is>
      </c>
      <c r="D3738" s="2" t="inlineStr">
        <is>
          <t>392172</t>
        </is>
      </c>
      <c r="E3738" s="2" t="inlineStr">
        <is>
          <t>Francilon Izidio Da Silva</t>
        </is>
      </c>
      <c r="F3738" s="2" t="n">
        <v>1341</v>
      </c>
      <c r="G3738" s="2" t="n">
        <v>156.47</v>
      </c>
      <c r="H3738" s="2" t="n">
        <v>9</v>
      </c>
      <c r="I3738" s="2" t="n">
        <v>0</v>
      </c>
      <c r="J3738" s="2" t="inlineStr">
        <is>
          <t>GPA</t>
        </is>
      </c>
      <c r="K3738" s="2">
        <f>IF(I3738&lt;&gt;"",I3738,IFERROR(INDEX(Base!$I:$I,MATCH(1,(Base!$C:$C=C3738)*(Base!$I:$I&lt;&gt;""),0)),0))</f>
        <v/>
      </c>
      <c r="L3738" s="2">
        <f>IF(AND(I3738="",K3738&gt;0),"SIM","NÃO")</f>
        <v/>
      </c>
      <c r="M3738" s="2">
        <f>IF(ISNUMBER(SEARCH("SEPARA",UPPER(C3738))),"NÃO","SIM")</f>
        <v/>
      </c>
      <c r="N3738" s="2">
        <f>IFERROR(H3738/K3738,0)</f>
        <v/>
      </c>
      <c r="O3738" s="2">
        <f>IF(M3738="NÃO","EXCLUÍDO",IF(N3738&lt;Premissas!$B$8,"&lt; 1,00",IF(N3738&lt;Premissas!$B$9,"1,00 – 1,19",IF(N3738&lt;Premissas!$B$10,"1,20 – 1,39",IF(N3738&lt;Premissas!$B$11,"1,40 – 1,59",IF(N3738&lt;Premissas!$B$12,"1,60 – 1,99","≥ 2,00"))))))</f>
        <v/>
      </c>
      <c r="P3738" s="5">
        <f>IF(OR(M3738="NÃO",N3738&lt;Premissas!$B$8),Premissas!$B$13,IF(N3738&lt;Premissas!$B$9,Premissas!$B$14,IF(N3738&lt;Premissas!$B$10,Premissas!$B$15,IF(N3738&lt;Premissas!$B$11,Premissas!$B$16,IF(N3738&lt;Premissas!$B$12,Premissas!$B$17,Premissas!$B$18)))))</f>
        <v/>
      </c>
      <c r="Q3738" s="5">
        <f>IFERROR(P3738/Premissas!$B$4,0)</f>
        <v/>
      </c>
    </row>
    <row r="3739">
      <c r="A3739" s="2" t="n">
        <v>8</v>
      </c>
      <c r="B3739" s="2" t="n">
        <v>7801</v>
      </c>
      <c r="C3739" s="2" t="inlineStr">
        <is>
          <t>CARREGAMENTO</t>
        </is>
      </c>
      <c r="D3739" s="2" t="inlineStr">
        <is>
          <t>3931820</t>
        </is>
      </c>
      <c r="E3739" s="2" t="inlineStr">
        <is>
          <t>Emerson Vitor De Araujo</t>
        </is>
      </c>
      <c r="F3739" s="2" t="n">
        <v>200</v>
      </c>
      <c r="G3739" s="2" t="n">
        <v>4.6</v>
      </c>
      <c r="H3739" s="2" t="n">
        <v>43</v>
      </c>
      <c r="I3739" s="2" t="n">
        <v>0</v>
      </c>
      <c r="J3739" s="2" t="inlineStr">
        <is>
          <t>GPA</t>
        </is>
      </c>
      <c r="K3739" s="2">
        <f>IF(I3739&lt;&gt;"",I3739,IFERROR(INDEX(Base!$I:$I,MATCH(1,(Base!$C:$C=C3739)*(Base!$I:$I&lt;&gt;""),0)),0))</f>
        <v/>
      </c>
      <c r="L3739" s="2">
        <f>IF(AND(I3739="",K3739&gt;0),"SIM","NÃO")</f>
        <v/>
      </c>
      <c r="M3739" s="2">
        <f>IF(ISNUMBER(SEARCH("SEPARA",UPPER(C3739))),"NÃO","SIM")</f>
        <v/>
      </c>
      <c r="N3739" s="2">
        <f>IFERROR(H3739/K3739,0)</f>
        <v/>
      </c>
      <c r="O3739" s="2">
        <f>IF(M3739="NÃO","EXCLUÍDO",IF(N3739&lt;Premissas!$B$8,"&lt; 1,00",IF(N3739&lt;Premissas!$B$9,"1,00 – 1,19",IF(N3739&lt;Premissas!$B$10,"1,20 – 1,39",IF(N3739&lt;Premissas!$B$11,"1,40 – 1,59",IF(N3739&lt;Premissas!$B$12,"1,60 – 1,99","≥ 2,00"))))))</f>
        <v/>
      </c>
      <c r="P3739" s="5">
        <f>IF(OR(M3739="NÃO",N3739&lt;Premissas!$B$8),Premissas!$B$13,IF(N3739&lt;Premissas!$B$9,Premissas!$B$14,IF(N3739&lt;Premissas!$B$10,Premissas!$B$15,IF(N3739&lt;Premissas!$B$11,Premissas!$B$16,IF(N3739&lt;Premissas!$B$12,Premissas!$B$17,Premissas!$B$18)))))</f>
        <v/>
      </c>
      <c r="Q3739" s="5">
        <f>IFERROR(P3739/Premissas!$B$4,0)</f>
        <v/>
      </c>
    </row>
    <row r="3740">
      <c r="A3740" s="2" t="n">
        <v>8</v>
      </c>
      <c r="B3740" s="2" t="n">
        <v>7801</v>
      </c>
      <c r="C3740" s="2" t="inlineStr">
        <is>
          <t>ATIVIDADE OP. EMP.</t>
        </is>
      </c>
      <c r="D3740" s="2" t="inlineStr">
        <is>
          <t>398208</t>
        </is>
      </c>
      <c r="E3740" s="2" t="inlineStr">
        <is>
          <t>Jardel Dos Santos Reis</t>
        </is>
      </c>
      <c r="F3740" s="2" t="n">
        <v>2125</v>
      </c>
      <c r="G3740" s="2" t="n">
        <v>154.86</v>
      </c>
      <c r="H3740" s="2" t="n">
        <v>14</v>
      </c>
      <c r="I3740" s="2" t="n">
        <v>0</v>
      </c>
      <c r="J3740" s="2" t="inlineStr">
        <is>
          <t>GPA</t>
        </is>
      </c>
      <c r="K3740" s="2">
        <f>IF(I3740&lt;&gt;"",I3740,IFERROR(INDEX(Base!$I:$I,MATCH(1,(Base!$C:$C=C3740)*(Base!$I:$I&lt;&gt;""),0)),0))</f>
        <v/>
      </c>
      <c r="L3740" s="2">
        <f>IF(AND(I3740="",K3740&gt;0),"SIM","NÃO")</f>
        <v/>
      </c>
      <c r="M3740" s="2">
        <f>IF(ISNUMBER(SEARCH("SEPARA",UPPER(C3740))),"NÃO","SIM")</f>
        <v/>
      </c>
      <c r="N3740" s="2">
        <f>IFERROR(H3740/K3740,0)</f>
        <v/>
      </c>
      <c r="O3740" s="2">
        <f>IF(M3740="NÃO","EXCLUÍDO",IF(N3740&lt;Premissas!$B$8,"&lt; 1,00",IF(N3740&lt;Premissas!$B$9,"1,00 – 1,19",IF(N3740&lt;Premissas!$B$10,"1,20 – 1,39",IF(N3740&lt;Premissas!$B$11,"1,40 – 1,59",IF(N3740&lt;Premissas!$B$12,"1,60 – 1,99","≥ 2,00"))))))</f>
        <v/>
      </c>
      <c r="P3740" s="5">
        <f>IF(OR(M3740="NÃO",N3740&lt;Premissas!$B$8),Premissas!$B$13,IF(N3740&lt;Premissas!$B$9,Premissas!$B$14,IF(N3740&lt;Premissas!$B$10,Premissas!$B$15,IF(N3740&lt;Premissas!$B$11,Premissas!$B$16,IF(N3740&lt;Premissas!$B$12,Premissas!$B$17,Premissas!$B$18)))))</f>
        <v/>
      </c>
      <c r="Q3740" s="5">
        <f>IFERROR(P3740/Premissas!$B$4,0)</f>
        <v/>
      </c>
    </row>
    <row r="3741">
      <c r="A3741" s="2" t="n">
        <v>8</v>
      </c>
      <c r="B3741" s="2" t="n">
        <v>7801</v>
      </c>
      <c r="C3741" s="2" t="inlineStr">
        <is>
          <t>ATIVIDADE OP. EMP.</t>
        </is>
      </c>
      <c r="D3741" s="2" t="inlineStr">
        <is>
          <t>40010899</t>
        </is>
      </c>
      <c r="E3741" s="2" t="inlineStr">
        <is>
          <t>Rafael Dos Santos Clementino</t>
        </is>
      </c>
      <c r="F3741" s="2" t="n">
        <v>1017</v>
      </c>
      <c r="G3741" s="2" t="n">
        <v>135.93</v>
      </c>
      <c r="H3741" s="2" t="n">
        <v>7</v>
      </c>
      <c r="I3741" s="2" t="n">
        <v>0</v>
      </c>
      <c r="J3741" s="2" t="inlineStr">
        <is>
          <t>GPA</t>
        </is>
      </c>
      <c r="K3741" s="2">
        <f>IF(I3741&lt;&gt;"",I3741,IFERROR(INDEX(Base!$I:$I,MATCH(1,(Base!$C:$C=C3741)*(Base!$I:$I&lt;&gt;""),0)),0))</f>
        <v/>
      </c>
      <c r="L3741" s="2">
        <f>IF(AND(I3741="",K3741&gt;0),"SIM","NÃO")</f>
        <v/>
      </c>
      <c r="M3741" s="2">
        <f>IF(ISNUMBER(SEARCH("SEPARA",UPPER(C3741))),"NÃO","SIM")</f>
        <v/>
      </c>
      <c r="N3741" s="2">
        <f>IFERROR(H3741/K3741,0)</f>
        <v/>
      </c>
      <c r="O3741" s="2">
        <f>IF(M3741="NÃO","EXCLUÍDO",IF(N3741&lt;Premissas!$B$8,"&lt; 1,00",IF(N3741&lt;Premissas!$B$9,"1,00 – 1,19",IF(N3741&lt;Premissas!$B$10,"1,20 – 1,39",IF(N3741&lt;Premissas!$B$11,"1,40 – 1,59",IF(N3741&lt;Premissas!$B$12,"1,60 – 1,99","≥ 2,00"))))))</f>
        <v/>
      </c>
      <c r="P3741" s="5">
        <f>IF(OR(M3741="NÃO",N3741&lt;Premissas!$B$8),Premissas!$B$13,IF(N3741&lt;Premissas!$B$9,Premissas!$B$14,IF(N3741&lt;Premissas!$B$10,Premissas!$B$15,IF(N3741&lt;Premissas!$B$11,Premissas!$B$16,IF(N3741&lt;Premissas!$B$12,Premissas!$B$17,Premissas!$B$18)))))</f>
        <v/>
      </c>
      <c r="Q3741" s="5">
        <f>IFERROR(P3741/Premissas!$B$4,0)</f>
        <v/>
      </c>
    </row>
    <row r="3742">
      <c r="A3742" s="2" t="n">
        <v>8</v>
      </c>
      <c r="B3742" s="2" t="n">
        <v>7801</v>
      </c>
      <c r="C3742" s="2" t="inlineStr">
        <is>
          <t>CARREGAMENTO</t>
        </is>
      </c>
      <c r="D3742" s="2" t="inlineStr">
        <is>
          <t>40010899</t>
        </is>
      </c>
      <c r="E3742" s="2" t="inlineStr">
        <is>
          <t>Rafael Dos Santos Clementino</t>
        </is>
      </c>
      <c r="F3742" s="2" t="n">
        <v>21</v>
      </c>
      <c r="G3742" s="2" t="n">
        <v>4.46</v>
      </c>
      <c r="H3742" s="2" t="n">
        <v>5</v>
      </c>
      <c r="I3742" s="2" t="n">
        <v>0</v>
      </c>
      <c r="J3742" s="2" t="inlineStr">
        <is>
          <t>GPA</t>
        </is>
      </c>
      <c r="K3742" s="2">
        <f>IF(I3742&lt;&gt;"",I3742,IFERROR(INDEX(Base!$I:$I,MATCH(1,(Base!$C:$C=C3742)*(Base!$I:$I&lt;&gt;""),0)),0))</f>
        <v/>
      </c>
      <c r="L3742" s="2">
        <f>IF(AND(I3742="",K3742&gt;0),"SIM","NÃO")</f>
        <v/>
      </c>
      <c r="M3742" s="2">
        <f>IF(ISNUMBER(SEARCH("SEPARA",UPPER(C3742))),"NÃO","SIM")</f>
        <v/>
      </c>
      <c r="N3742" s="2">
        <f>IFERROR(H3742/K3742,0)</f>
        <v/>
      </c>
      <c r="O3742" s="2">
        <f>IF(M3742="NÃO","EXCLUÍDO",IF(N3742&lt;Premissas!$B$8,"&lt; 1,00",IF(N3742&lt;Premissas!$B$9,"1,00 – 1,19",IF(N3742&lt;Premissas!$B$10,"1,20 – 1,39",IF(N3742&lt;Premissas!$B$11,"1,40 – 1,59",IF(N3742&lt;Premissas!$B$12,"1,60 – 1,99","≥ 2,00"))))))</f>
        <v/>
      </c>
      <c r="P3742" s="5">
        <f>IF(OR(M3742="NÃO",N3742&lt;Premissas!$B$8),Premissas!$B$13,IF(N3742&lt;Premissas!$B$9,Premissas!$B$14,IF(N3742&lt;Premissas!$B$10,Premissas!$B$15,IF(N3742&lt;Premissas!$B$11,Premissas!$B$16,IF(N3742&lt;Premissas!$B$12,Premissas!$B$17,Premissas!$B$18)))))</f>
        <v/>
      </c>
      <c r="Q3742" s="5">
        <f>IFERROR(P3742/Premissas!$B$4,0)</f>
        <v/>
      </c>
    </row>
    <row r="3743">
      <c r="A3743" s="2" t="n">
        <v>8</v>
      </c>
      <c r="B3743" s="2" t="n">
        <v>7801</v>
      </c>
      <c r="C3743" s="2" t="inlineStr">
        <is>
          <t>CARREGAMENTO</t>
        </is>
      </c>
      <c r="D3743" s="2" t="inlineStr">
        <is>
          <t>40012182</t>
        </is>
      </c>
      <c r="E3743" s="2" t="inlineStr">
        <is>
          <t>Mauricio Oliveira Silva</t>
        </is>
      </c>
      <c r="F3743" s="2" t="n">
        <v>40</v>
      </c>
      <c r="G3743" s="2" t="n">
        <v>0.4</v>
      </c>
      <c r="H3743" s="2" t="n">
        <v>100</v>
      </c>
      <c r="I3743" s="2" t="n">
        <v>0</v>
      </c>
      <c r="J3743" s="2" t="inlineStr">
        <is>
          <t>GPA</t>
        </is>
      </c>
      <c r="K3743" s="2">
        <f>IF(I3743&lt;&gt;"",I3743,IFERROR(INDEX(Base!$I:$I,MATCH(1,(Base!$C:$C=C3743)*(Base!$I:$I&lt;&gt;""),0)),0))</f>
        <v/>
      </c>
      <c r="L3743" s="2">
        <f>IF(AND(I3743="",K3743&gt;0),"SIM","NÃO")</f>
        <v/>
      </c>
      <c r="M3743" s="2">
        <f>IF(ISNUMBER(SEARCH("SEPARA",UPPER(C3743))),"NÃO","SIM")</f>
        <v/>
      </c>
      <c r="N3743" s="2">
        <f>IFERROR(H3743/K3743,0)</f>
        <v/>
      </c>
      <c r="O3743" s="2">
        <f>IF(M3743="NÃO","EXCLUÍDO",IF(N3743&lt;Premissas!$B$8,"&lt; 1,00",IF(N3743&lt;Premissas!$B$9,"1,00 – 1,19",IF(N3743&lt;Premissas!$B$10,"1,20 – 1,39",IF(N3743&lt;Premissas!$B$11,"1,40 – 1,59",IF(N3743&lt;Premissas!$B$12,"1,60 – 1,99","≥ 2,00"))))))</f>
        <v/>
      </c>
      <c r="P3743" s="5">
        <f>IF(OR(M3743="NÃO",N3743&lt;Premissas!$B$8),Premissas!$B$13,IF(N3743&lt;Premissas!$B$9,Premissas!$B$14,IF(N3743&lt;Premissas!$B$10,Premissas!$B$15,IF(N3743&lt;Premissas!$B$11,Premissas!$B$16,IF(N3743&lt;Premissas!$B$12,Premissas!$B$17,Premissas!$B$18)))))</f>
        <v/>
      </c>
      <c r="Q3743" s="5">
        <f>IFERROR(P3743/Premissas!$B$4,0)</f>
        <v/>
      </c>
    </row>
    <row r="3744">
      <c r="A3744" s="2" t="n">
        <v>8</v>
      </c>
      <c r="B3744" s="2" t="n">
        <v>7801</v>
      </c>
      <c r="C3744" s="2" t="inlineStr">
        <is>
          <t>CARREGAMENTO</t>
        </is>
      </c>
      <c r="D3744" s="2" t="inlineStr">
        <is>
          <t>40017117</t>
        </is>
      </c>
      <c r="E3744" s="2" t="inlineStr">
        <is>
          <t>Jose Elenilson De Sousa</t>
        </is>
      </c>
      <c r="F3744" s="2" t="n">
        <v>1768</v>
      </c>
      <c r="G3744" s="2" t="n">
        <v>60.72</v>
      </c>
      <c r="H3744" s="2" t="n">
        <v>29</v>
      </c>
      <c r="I3744" s="2" t="n">
        <v>0</v>
      </c>
      <c r="J3744" s="2" t="inlineStr">
        <is>
          <t>GPA</t>
        </is>
      </c>
      <c r="K3744" s="2">
        <f>IF(I3744&lt;&gt;"",I3744,IFERROR(INDEX(Base!$I:$I,MATCH(1,(Base!$C:$C=C3744)*(Base!$I:$I&lt;&gt;""),0)),0))</f>
        <v/>
      </c>
      <c r="L3744" s="2">
        <f>IF(AND(I3744="",K3744&gt;0),"SIM","NÃO")</f>
        <v/>
      </c>
      <c r="M3744" s="2">
        <f>IF(ISNUMBER(SEARCH("SEPARA",UPPER(C3744))),"NÃO","SIM")</f>
        <v/>
      </c>
      <c r="N3744" s="2">
        <f>IFERROR(H3744/K3744,0)</f>
        <v/>
      </c>
      <c r="O3744" s="2">
        <f>IF(M3744="NÃO","EXCLUÍDO",IF(N3744&lt;Premissas!$B$8,"&lt; 1,00",IF(N3744&lt;Premissas!$B$9,"1,00 – 1,19",IF(N3744&lt;Premissas!$B$10,"1,20 – 1,39",IF(N3744&lt;Premissas!$B$11,"1,40 – 1,59",IF(N3744&lt;Premissas!$B$12,"1,60 – 1,99","≥ 2,00"))))))</f>
        <v/>
      </c>
      <c r="P3744" s="5">
        <f>IF(OR(M3744="NÃO",N3744&lt;Premissas!$B$8),Premissas!$B$13,IF(N3744&lt;Premissas!$B$9,Premissas!$B$14,IF(N3744&lt;Premissas!$B$10,Premissas!$B$15,IF(N3744&lt;Premissas!$B$11,Premissas!$B$16,IF(N3744&lt;Premissas!$B$12,Premissas!$B$17,Premissas!$B$18)))))</f>
        <v/>
      </c>
      <c r="Q3744" s="5">
        <f>IFERROR(P3744/Premissas!$B$4,0)</f>
        <v/>
      </c>
    </row>
    <row r="3745">
      <c r="A3745" s="2" t="n">
        <v>8</v>
      </c>
      <c r="B3745" s="2" t="n">
        <v>7801</v>
      </c>
      <c r="C3745" s="2" t="inlineStr">
        <is>
          <t>ATIVIDADE OP. EMP.</t>
        </is>
      </c>
      <c r="D3745" s="2" t="inlineStr">
        <is>
          <t>402947</t>
        </is>
      </c>
      <c r="E3745" s="2" t="inlineStr">
        <is>
          <t>Dayane Lima De Souza</t>
        </is>
      </c>
      <c r="F3745" s="2" t="n">
        <v>1376</v>
      </c>
      <c r="G3745" s="2" t="n">
        <v>153.72</v>
      </c>
      <c r="H3745" s="2" t="n">
        <v>9</v>
      </c>
      <c r="I3745" s="2" t="n">
        <v>0</v>
      </c>
      <c r="J3745" s="2" t="inlineStr">
        <is>
          <t>GPA</t>
        </is>
      </c>
      <c r="K3745" s="2">
        <f>IF(I3745&lt;&gt;"",I3745,IFERROR(INDEX(Base!$I:$I,MATCH(1,(Base!$C:$C=C3745)*(Base!$I:$I&lt;&gt;""),0)),0))</f>
        <v/>
      </c>
      <c r="L3745" s="2">
        <f>IF(AND(I3745="",K3745&gt;0),"SIM","NÃO")</f>
        <v/>
      </c>
      <c r="M3745" s="2">
        <f>IF(ISNUMBER(SEARCH("SEPARA",UPPER(C3745))),"NÃO","SIM")</f>
        <v/>
      </c>
      <c r="N3745" s="2">
        <f>IFERROR(H3745/K3745,0)</f>
        <v/>
      </c>
      <c r="O3745" s="2">
        <f>IF(M3745="NÃO","EXCLUÍDO",IF(N3745&lt;Premissas!$B$8,"&lt; 1,00",IF(N3745&lt;Premissas!$B$9,"1,00 – 1,19",IF(N3745&lt;Premissas!$B$10,"1,20 – 1,39",IF(N3745&lt;Premissas!$B$11,"1,40 – 1,59",IF(N3745&lt;Premissas!$B$12,"1,60 – 1,99","≥ 2,00"))))))</f>
        <v/>
      </c>
      <c r="P3745" s="5">
        <f>IF(OR(M3745="NÃO",N3745&lt;Premissas!$B$8),Premissas!$B$13,IF(N3745&lt;Premissas!$B$9,Premissas!$B$14,IF(N3745&lt;Premissas!$B$10,Premissas!$B$15,IF(N3745&lt;Premissas!$B$11,Premissas!$B$16,IF(N3745&lt;Premissas!$B$12,Premissas!$B$17,Premissas!$B$18)))))</f>
        <v/>
      </c>
      <c r="Q3745" s="5">
        <f>IFERROR(P3745/Premissas!$B$4,0)</f>
        <v/>
      </c>
    </row>
    <row r="3746">
      <c r="A3746" s="2" t="n">
        <v>8</v>
      </c>
      <c r="B3746" s="2" t="n">
        <v>7801</v>
      </c>
      <c r="C3746" s="2" t="inlineStr">
        <is>
          <t>ATIVIDADE OP. EMP.</t>
        </is>
      </c>
      <c r="D3746" s="2" t="inlineStr">
        <is>
          <t>410092</t>
        </is>
      </c>
      <c r="E3746" s="2" t="inlineStr">
        <is>
          <t>Edinei Rodrigues Pereira</t>
        </is>
      </c>
      <c r="F3746" s="2" t="n">
        <v>2561</v>
      </c>
      <c r="G3746" s="2" t="n">
        <v>164.23</v>
      </c>
      <c r="H3746" s="2" t="n">
        <v>16</v>
      </c>
      <c r="I3746" s="2" t="n">
        <v>0</v>
      </c>
      <c r="J3746" s="2" t="inlineStr">
        <is>
          <t>GPA</t>
        </is>
      </c>
      <c r="K3746" s="2">
        <f>IF(I3746&lt;&gt;"",I3746,IFERROR(INDEX(Base!$I:$I,MATCH(1,(Base!$C:$C=C3746)*(Base!$I:$I&lt;&gt;""),0)),0))</f>
        <v/>
      </c>
      <c r="L3746" s="2">
        <f>IF(AND(I3746="",K3746&gt;0),"SIM","NÃO")</f>
        <v/>
      </c>
      <c r="M3746" s="2">
        <f>IF(ISNUMBER(SEARCH("SEPARA",UPPER(C3746))),"NÃO","SIM")</f>
        <v/>
      </c>
      <c r="N3746" s="2">
        <f>IFERROR(H3746/K3746,0)</f>
        <v/>
      </c>
      <c r="O3746" s="2">
        <f>IF(M3746="NÃO","EXCLUÍDO",IF(N3746&lt;Premissas!$B$8,"&lt; 1,00",IF(N3746&lt;Premissas!$B$9,"1,00 – 1,19",IF(N3746&lt;Premissas!$B$10,"1,20 – 1,39",IF(N3746&lt;Premissas!$B$11,"1,40 – 1,59",IF(N3746&lt;Premissas!$B$12,"1,60 – 1,99","≥ 2,00"))))))</f>
        <v/>
      </c>
      <c r="P3746" s="5">
        <f>IF(OR(M3746="NÃO",N3746&lt;Premissas!$B$8),Premissas!$B$13,IF(N3746&lt;Premissas!$B$9,Premissas!$B$14,IF(N3746&lt;Premissas!$B$10,Premissas!$B$15,IF(N3746&lt;Premissas!$B$11,Premissas!$B$16,IF(N3746&lt;Premissas!$B$12,Premissas!$B$17,Premissas!$B$18)))))</f>
        <v/>
      </c>
      <c r="Q3746" s="5">
        <f>IFERROR(P3746/Premissas!$B$4,0)</f>
        <v/>
      </c>
    </row>
    <row r="3747">
      <c r="A3747" s="2" t="n">
        <v>8</v>
      </c>
      <c r="B3747" s="2" t="n">
        <v>7801</v>
      </c>
      <c r="C3747" s="2" t="inlineStr">
        <is>
          <t>ATIVIDADE OP. EMP.</t>
        </is>
      </c>
      <c r="D3747" s="2" t="inlineStr">
        <is>
          <t>4115902</t>
        </is>
      </c>
      <c r="E3747" s="2" t="inlineStr">
        <is>
          <t>NOEL GOMES DA SILVA</t>
        </is>
      </c>
      <c r="F3747" s="2" t="n">
        <v>875</v>
      </c>
      <c r="G3747" s="2" t="n">
        <v>170.86</v>
      </c>
      <c r="H3747" s="2" t="n">
        <v>5</v>
      </c>
      <c r="I3747" s="2" t="n">
        <v>0</v>
      </c>
      <c r="J3747" s="2" t="inlineStr">
        <is>
          <t>GPA</t>
        </is>
      </c>
      <c r="K3747" s="2">
        <f>IF(I3747&lt;&gt;"",I3747,IFERROR(INDEX(Base!$I:$I,MATCH(1,(Base!$C:$C=C3747)*(Base!$I:$I&lt;&gt;""),0)),0))</f>
        <v/>
      </c>
      <c r="L3747" s="2">
        <f>IF(AND(I3747="",K3747&gt;0),"SIM","NÃO")</f>
        <v/>
      </c>
      <c r="M3747" s="2">
        <f>IF(ISNUMBER(SEARCH("SEPARA",UPPER(C3747))),"NÃO","SIM")</f>
        <v/>
      </c>
      <c r="N3747" s="2">
        <f>IFERROR(H3747/K3747,0)</f>
        <v/>
      </c>
      <c r="O3747" s="2">
        <f>IF(M3747="NÃO","EXCLUÍDO",IF(N3747&lt;Premissas!$B$8,"&lt; 1,00",IF(N3747&lt;Premissas!$B$9,"1,00 – 1,19",IF(N3747&lt;Premissas!$B$10,"1,20 – 1,39",IF(N3747&lt;Premissas!$B$11,"1,40 – 1,59",IF(N3747&lt;Premissas!$B$12,"1,60 – 1,99","≥ 2,00"))))))</f>
        <v/>
      </c>
      <c r="P3747" s="5">
        <f>IF(OR(M3747="NÃO",N3747&lt;Premissas!$B$8),Premissas!$B$13,IF(N3747&lt;Premissas!$B$9,Premissas!$B$14,IF(N3747&lt;Premissas!$B$10,Premissas!$B$15,IF(N3747&lt;Premissas!$B$11,Premissas!$B$16,IF(N3747&lt;Premissas!$B$12,Premissas!$B$17,Premissas!$B$18)))))</f>
        <v/>
      </c>
      <c r="Q3747" s="5">
        <f>IFERROR(P3747/Premissas!$B$4,0)</f>
        <v/>
      </c>
    </row>
    <row r="3748">
      <c r="A3748" s="2" t="n">
        <v>8</v>
      </c>
      <c r="B3748" s="2" t="n">
        <v>7801</v>
      </c>
      <c r="C3748" s="2" t="inlineStr">
        <is>
          <t>PUXADA RECEB</t>
        </is>
      </c>
      <c r="D3748" s="2" t="inlineStr">
        <is>
          <t>4116852</t>
        </is>
      </c>
      <c r="E3748" s="2" t="inlineStr">
        <is>
          <t>Alecandra De Melo De Oliveira</t>
        </is>
      </c>
      <c r="F3748" s="2" t="n">
        <v>2524</v>
      </c>
      <c r="G3748" s="2" t="n">
        <v>164.08</v>
      </c>
      <c r="H3748" s="2" t="n">
        <v>15</v>
      </c>
      <c r="I3748" s="2" t="n">
        <v>0</v>
      </c>
      <c r="J3748" s="2" t="inlineStr">
        <is>
          <t>GPA</t>
        </is>
      </c>
      <c r="K3748" s="2">
        <f>IF(I3748&lt;&gt;"",I3748,IFERROR(INDEX(Base!$I:$I,MATCH(1,(Base!$C:$C=C3748)*(Base!$I:$I&lt;&gt;""),0)),0))</f>
        <v/>
      </c>
      <c r="L3748" s="2">
        <f>IF(AND(I3748="",K3748&gt;0),"SIM","NÃO")</f>
        <v/>
      </c>
      <c r="M3748" s="2">
        <f>IF(ISNUMBER(SEARCH("SEPARA",UPPER(C3748))),"NÃO","SIM")</f>
        <v/>
      </c>
      <c r="N3748" s="2">
        <f>IFERROR(H3748/K3748,0)</f>
        <v/>
      </c>
      <c r="O3748" s="2">
        <f>IF(M3748="NÃO","EXCLUÍDO",IF(N3748&lt;Premissas!$B$8,"&lt; 1,00",IF(N3748&lt;Premissas!$B$9,"1,00 – 1,19",IF(N3748&lt;Premissas!$B$10,"1,20 – 1,39",IF(N3748&lt;Premissas!$B$11,"1,40 – 1,59",IF(N3748&lt;Premissas!$B$12,"1,60 – 1,99","≥ 2,00"))))))</f>
        <v/>
      </c>
      <c r="P3748" s="5">
        <f>IF(OR(M3748="NÃO",N3748&lt;Premissas!$B$8),Premissas!$B$13,IF(N3748&lt;Premissas!$B$9,Premissas!$B$14,IF(N3748&lt;Premissas!$B$10,Premissas!$B$15,IF(N3748&lt;Premissas!$B$11,Premissas!$B$16,IF(N3748&lt;Premissas!$B$12,Premissas!$B$17,Premissas!$B$18)))))</f>
        <v/>
      </c>
      <c r="Q3748" s="5">
        <f>IFERROR(P3748/Premissas!$B$4,0)</f>
        <v/>
      </c>
    </row>
    <row r="3749">
      <c r="A3749" s="2" t="n">
        <v>8</v>
      </c>
      <c r="B3749" s="2" t="n">
        <v>7801</v>
      </c>
      <c r="C3749" s="2" t="inlineStr">
        <is>
          <t>ATIVIDADE OP. EMP.</t>
        </is>
      </c>
      <c r="D3749" s="2" t="inlineStr">
        <is>
          <t>41205</t>
        </is>
      </c>
      <c r="E3749" s="2" t="inlineStr">
        <is>
          <t>Sergio Reis Andrade</t>
        </is>
      </c>
      <c r="F3749" s="2" t="n">
        <v>1264</v>
      </c>
      <c r="G3749" s="2" t="n">
        <v>184.21</v>
      </c>
      <c r="H3749" s="2" t="n">
        <v>7</v>
      </c>
      <c r="I3749" s="2" t="n">
        <v>0</v>
      </c>
      <c r="J3749" s="2" t="inlineStr">
        <is>
          <t>GPA</t>
        </is>
      </c>
      <c r="K3749" s="2">
        <f>IF(I3749&lt;&gt;"",I3749,IFERROR(INDEX(Base!$I:$I,MATCH(1,(Base!$C:$C=C3749)*(Base!$I:$I&lt;&gt;""),0)),0))</f>
        <v/>
      </c>
      <c r="L3749" s="2">
        <f>IF(AND(I3749="",K3749&gt;0),"SIM","NÃO")</f>
        <v/>
      </c>
      <c r="M3749" s="2">
        <f>IF(ISNUMBER(SEARCH("SEPARA",UPPER(C3749))),"NÃO","SIM")</f>
        <v/>
      </c>
      <c r="N3749" s="2">
        <f>IFERROR(H3749/K3749,0)</f>
        <v/>
      </c>
      <c r="O3749" s="2">
        <f>IF(M3749="NÃO","EXCLUÍDO",IF(N3749&lt;Premissas!$B$8,"&lt; 1,00",IF(N3749&lt;Premissas!$B$9,"1,00 – 1,19",IF(N3749&lt;Premissas!$B$10,"1,20 – 1,39",IF(N3749&lt;Premissas!$B$11,"1,40 – 1,59",IF(N3749&lt;Premissas!$B$12,"1,60 – 1,99","≥ 2,00"))))))</f>
        <v/>
      </c>
      <c r="P3749" s="5">
        <f>IF(OR(M3749="NÃO",N3749&lt;Premissas!$B$8),Premissas!$B$13,IF(N3749&lt;Premissas!$B$9,Premissas!$B$14,IF(N3749&lt;Premissas!$B$10,Premissas!$B$15,IF(N3749&lt;Premissas!$B$11,Premissas!$B$16,IF(N3749&lt;Premissas!$B$12,Premissas!$B$17,Premissas!$B$18)))))</f>
        <v/>
      </c>
      <c r="Q3749" s="5">
        <f>IFERROR(P3749/Premissas!$B$4,0)</f>
        <v/>
      </c>
    </row>
    <row r="3750">
      <c r="A3750" s="2" t="n">
        <v>8</v>
      </c>
      <c r="B3750" s="2" t="n">
        <v>7801</v>
      </c>
      <c r="C3750" s="2" t="inlineStr">
        <is>
          <t>ATIVIDADE OP. EMP.</t>
        </is>
      </c>
      <c r="D3750" s="2" t="inlineStr">
        <is>
          <t>414798</t>
        </is>
      </c>
      <c r="E3750" s="2" t="inlineStr">
        <is>
          <t>HENDRIX RENAN TIAGO DE SOUSA</t>
        </is>
      </c>
      <c r="F3750" s="2" t="n">
        <v>2425</v>
      </c>
      <c r="G3750" s="2" t="n">
        <v>233.79</v>
      </c>
      <c r="H3750" s="2" t="n">
        <v>10</v>
      </c>
      <c r="I3750" s="2" t="n">
        <v>0</v>
      </c>
      <c r="J3750" s="2" t="inlineStr">
        <is>
          <t>GPA</t>
        </is>
      </c>
      <c r="K3750" s="2">
        <f>IF(I3750&lt;&gt;"",I3750,IFERROR(INDEX(Base!$I:$I,MATCH(1,(Base!$C:$C=C3750)*(Base!$I:$I&lt;&gt;""),0)),0))</f>
        <v/>
      </c>
      <c r="L3750" s="2">
        <f>IF(AND(I3750="",K3750&gt;0),"SIM","NÃO")</f>
        <v/>
      </c>
      <c r="M3750" s="2">
        <f>IF(ISNUMBER(SEARCH("SEPARA",UPPER(C3750))),"NÃO","SIM")</f>
        <v/>
      </c>
      <c r="N3750" s="2">
        <f>IFERROR(H3750/K3750,0)</f>
        <v/>
      </c>
      <c r="O3750" s="2">
        <f>IF(M3750="NÃO","EXCLUÍDO",IF(N3750&lt;Premissas!$B$8,"&lt; 1,00",IF(N3750&lt;Premissas!$B$9,"1,00 – 1,19",IF(N3750&lt;Premissas!$B$10,"1,20 – 1,39",IF(N3750&lt;Premissas!$B$11,"1,40 – 1,59",IF(N3750&lt;Premissas!$B$12,"1,60 – 1,99","≥ 2,00"))))))</f>
        <v/>
      </c>
      <c r="P3750" s="5">
        <f>IF(OR(M3750="NÃO",N3750&lt;Premissas!$B$8),Premissas!$B$13,IF(N3750&lt;Premissas!$B$9,Premissas!$B$14,IF(N3750&lt;Premissas!$B$10,Premissas!$B$15,IF(N3750&lt;Premissas!$B$11,Premissas!$B$16,IF(N3750&lt;Premissas!$B$12,Premissas!$B$17,Premissas!$B$18)))))</f>
        <v/>
      </c>
      <c r="Q3750" s="5">
        <f>IFERROR(P3750/Premissas!$B$4,0)</f>
        <v/>
      </c>
    </row>
    <row r="3751">
      <c r="A3751" s="2" t="n">
        <v>8</v>
      </c>
      <c r="B3751" s="2" t="n">
        <v>7801</v>
      </c>
      <c r="C3751" s="2" t="inlineStr">
        <is>
          <t>ATIVIDADE OP. EMP.</t>
        </is>
      </c>
      <c r="D3751" s="2" t="inlineStr">
        <is>
          <t>4151712</t>
        </is>
      </c>
      <c r="E3751" s="2" t="inlineStr">
        <is>
          <t>REGINALDO SOUZA LACERDA</t>
        </is>
      </c>
      <c r="F3751" s="2" t="n">
        <v>2696</v>
      </c>
      <c r="G3751" s="2" t="n">
        <v>268.56</v>
      </c>
      <c r="H3751" s="2" t="n">
        <v>10</v>
      </c>
      <c r="I3751" s="2" t="n">
        <v>0</v>
      </c>
      <c r="J3751" s="2" t="inlineStr">
        <is>
          <t>GPA</t>
        </is>
      </c>
      <c r="K3751" s="2">
        <f>IF(I3751&lt;&gt;"",I3751,IFERROR(INDEX(Base!$I:$I,MATCH(1,(Base!$C:$C=C3751)*(Base!$I:$I&lt;&gt;""),0)),0))</f>
        <v/>
      </c>
      <c r="L3751" s="2">
        <f>IF(AND(I3751="",K3751&gt;0),"SIM","NÃO")</f>
        <v/>
      </c>
      <c r="M3751" s="2">
        <f>IF(ISNUMBER(SEARCH("SEPARA",UPPER(C3751))),"NÃO","SIM")</f>
        <v/>
      </c>
      <c r="N3751" s="2">
        <f>IFERROR(H3751/K3751,0)</f>
        <v/>
      </c>
      <c r="O3751" s="2">
        <f>IF(M3751="NÃO","EXCLUÍDO",IF(N3751&lt;Premissas!$B$8,"&lt; 1,00",IF(N3751&lt;Premissas!$B$9,"1,00 – 1,19",IF(N3751&lt;Premissas!$B$10,"1,20 – 1,39",IF(N3751&lt;Premissas!$B$11,"1,40 – 1,59",IF(N3751&lt;Premissas!$B$12,"1,60 – 1,99","≥ 2,00"))))))</f>
        <v/>
      </c>
      <c r="P3751" s="5">
        <f>IF(OR(M3751="NÃO",N3751&lt;Premissas!$B$8),Premissas!$B$13,IF(N3751&lt;Premissas!$B$9,Premissas!$B$14,IF(N3751&lt;Premissas!$B$10,Premissas!$B$15,IF(N3751&lt;Premissas!$B$11,Premissas!$B$16,IF(N3751&lt;Premissas!$B$12,Premissas!$B$17,Premissas!$B$18)))))</f>
        <v/>
      </c>
      <c r="Q3751" s="5">
        <f>IFERROR(P3751/Premissas!$B$4,0)</f>
        <v/>
      </c>
    </row>
    <row r="3752">
      <c r="A3752" s="2" t="n">
        <v>8</v>
      </c>
      <c r="B3752" s="2" t="n">
        <v>7801</v>
      </c>
      <c r="C3752" s="2" t="inlineStr">
        <is>
          <t>PUXADA RECEB</t>
        </is>
      </c>
      <c r="D3752" s="2" t="inlineStr">
        <is>
          <t>4163060</t>
        </is>
      </c>
      <c r="E3752" s="2" t="inlineStr">
        <is>
          <t>WALLISON JONH COSTA SOUSA</t>
        </is>
      </c>
      <c r="F3752" s="2" t="n">
        <v>5</v>
      </c>
      <c r="G3752" s="2" t="n">
        <v>0.26</v>
      </c>
      <c r="H3752" s="2" t="n">
        <v>19</v>
      </c>
      <c r="I3752" s="2" t="n">
        <v>0</v>
      </c>
      <c r="J3752" s="2" t="inlineStr">
        <is>
          <t>GPA</t>
        </is>
      </c>
      <c r="K3752" s="2">
        <f>IF(I3752&lt;&gt;"",I3752,IFERROR(INDEX(Base!$I:$I,MATCH(1,(Base!$C:$C=C3752)*(Base!$I:$I&lt;&gt;""),0)),0))</f>
        <v/>
      </c>
      <c r="L3752" s="2">
        <f>IF(AND(I3752="",K3752&gt;0),"SIM","NÃO")</f>
        <v/>
      </c>
      <c r="M3752" s="2">
        <f>IF(ISNUMBER(SEARCH("SEPARA",UPPER(C3752))),"NÃO","SIM")</f>
        <v/>
      </c>
      <c r="N3752" s="2">
        <f>IFERROR(H3752/K3752,0)</f>
        <v/>
      </c>
      <c r="O3752" s="2">
        <f>IF(M3752="NÃO","EXCLUÍDO",IF(N3752&lt;Premissas!$B$8,"&lt; 1,00",IF(N3752&lt;Premissas!$B$9,"1,00 – 1,19",IF(N3752&lt;Premissas!$B$10,"1,20 – 1,39",IF(N3752&lt;Premissas!$B$11,"1,40 – 1,59",IF(N3752&lt;Premissas!$B$12,"1,60 – 1,99","≥ 2,00"))))))</f>
        <v/>
      </c>
      <c r="P3752" s="5">
        <f>IF(OR(M3752="NÃO",N3752&lt;Premissas!$B$8),Premissas!$B$13,IF(N3752&lt;Premissas!$B$9,Premissas!$B$14,IF(N3752&lt;Premissas!$B$10,Premissas!$B$15,IF(N3752&lt;Premissas!$B$11,Premissas!$B$16,IF(N3752&lt;Premissas!$B$12,Premissas!$B$17,Premissas!$B$18)))))</f>
        <v/>
      </c>
      <c r="Q3752" s="5">
        <f>IFERROR(P3752/Premissas!$B$4,0)</f>
        <v/>
      </c>
    </row>
    <row r="3753">
      <c r="A3753" s="2" t="n">
        <v>8</v>
      </c>
      <c r="B3753" s="2" t="n">
        <v>7801</v>
      </c>
      <c r="C3753" s="2" t="inlineStr">
        <is>
          <t>RECEBIMENTO</t>
        </is>
      </c>
      <c r="D3753" s="2" t="inlineStr">
        <is>
          <t>4163060</t>
        </is>
      </c>
      <c r="E3753" s="2" t="inlineStr">
        <is>
          <t>WALLISON JONH COSTA SOUSA</t>
        </is>
      </c>
      <c r="F3753" s="2" t="n">
        <v>5547</v>
      </c>
      <c r="G3753" s="2" t="n">
        <v>139.99</v>
      </c>
      <c r="H3753" s="2" t="n">
        <v>40</v>
      </c>
      <c r="I3753" s="2" t="n">
        <v>0</v>
      </c>
      <c r="J3753" s="2" t="inlineStr">
        <is>
          <t>GPA</t>
        </is>
      </c>
      <c r="K3753" s="2">
        <f>IF(I3753&lt;&gt;"",I3753,IFERROR(INDEX(Base!$I:$I,MATCH(1,(Base!$C:$C=C3753)*(Base!$I:$I&lt;&gt;""),0)),0))</f>
        <v/>
      </c>
      <c r="L3753" s="2">
        <f>IF(AND(I3753="",K3753&gt;0),"SIM","NÃO")</f>
        <v/>
      </c>
      <c r="M3753" s="2">
        <f>IF(ISNUMBER(SEARCH("SEPARA",UPPER(C3753))),"NÃO","SIM")</f>
        <v/>
      </c>
      <c r="N3753" s="2">
        <f>IFERROR(H3753/K3753,0)</f>
        <v/>
      </c>
      <c r="O3753" s="2">
        <f>IF(M3753="NÃO","EXCLUÍDO",IF(N3753&lt;Premissas!$B$8,"&lt; 1,00",IF(N3753&lt;Premissas!$B$9,"1,00 – 1,19",IF(N3753&lt;Premissas!$B$10,"1,20 – 1,39",IF(N3753&lt;Premissas!$B$11,"1,40 – 1,59",IF(N3753&lt;Premissas!$B$12,"1,60 – 1,99","≥ 2,00"))))))</f>
        <v/>
      </c>
      <c r="P3753" s="5">
        <f>IF(OR(M3753="NÃO",N3753&lt;Premissas!$B$8),Premissas!$B$13,IF(N3753&lt;Premissas!$B$9,Premissas!$B$14,IF(N3753&lt;Premissas!$B$10,Premissas!$B$15,IF(N3753&lt;Premissas!$B$11,Premissas!$B$16,IF(N3753&lt;Premissas!$B$12,Premissas!$B$17,Premissas!$B$18)))))</f>
        <v/>
      </c>
      <c r="Q3753" s="5">
        <f>IFERROR(P3753/Premissas!$B$4,0)</f>
        <v/>
      </c>
    </row>
    <row r="3754">
      <c r="A3754" s="2" t="n">
        <v>8</v>
      </c>
      <c r="B3754" s="2" t="n">
        <v>7801</v>
      </c>
      <c r="C3754" s="2" t="inlineStr">
        <is>
          <t>ATIVIDADE OP. EMP.</t>
        </is>
      </c>
      <c r="D3754" s="2" t="inlineStr">
        <is>
          <t>416364</t>
        </is>
      </c>
      <c r="E3754" s="2" t="inlineStr">
        <is>
          <t>Luciano Alves De Barros</t>
        </is>
      </c>
      <c r="F3754" s="2" t="n">
        <v>2371</v>
      </c>
      <c r="G3754" s="2" t="n">
        <v>146.64</v>
      </c>
      <c r="H3754" s="2" t="n">
        <v>16</v>
      </c>
      <c r="I3754" s="2" t="n">
        <v>0</v>
      </c>
      <c r="J3754" s="2" t="inlineStr">
        <is>
          <t>GPA</t>
        </is>
      </c>
      <c r="K3754" s="2">
        <f>IF(I3754&lt;&gt;"",I3754,IFERROR(INDEX(Base!$I:$I,MATCH(1,(Base!$C:$C=C3754)*(Base!$I:$I&lt;&gt;""),0)),0))</f>
        <v/>
      </c>
      <c r="L3754" s="2">
        <f>IF(AND(I3754="",K3754&gt;0),"SIM","NÃO")</f>
        <v/>
      </c>
      <c r="M3754" s="2">
        <f>IF(ISNUMBER(SEARCH("SEPARA",UPPER(C3754))),"NÃO","SIM")</f>
        <v/>
      </c>
      <c r="N3754" s="2">
        <f>IFERROR(H3754/K3754,0)</f>
        <v/>
      </c>
      <c r="O3754" s="2">
        <f>IF(M3754="NÃO","EXCLUÍDO",IF(N3754&lt;Premissas!$B$8,"&lt; 1,00",IF(N3754&lt;Premissas!$B$9,"1,00 – 1,19",IF(N3754&lt;Premissas!$B$10,"1,20 – 1,39",IF(N3754&lt;Premissas!$B$11,"1,40 – 1,59",IF(N3754&lt;Premissas!$B$12,"1,60 – 1,99","≥ 2,00"))))))</f>
        <v/>
      </c>
      <c r="P3754" s="5">
        <f>IF(OR(M3754="NÃO",N3754&lt;Premissas!$B$8),Premissas!$B$13,IF(N3754&lt;Premissas!$B$9,Premissas!$B$14,IF(N3754&lt;Premissas!$B$10,Premissas!$B$15,IF(N3754&lt;Premissas!$B$11,Premissas!$B$16,IF(N3754&lt;Premissas!$B$12,Premissas!$B$17,Premissas!$B$18)))))</f>
        <v/>
      </c>
      <c r="Q3754" s="5">
        <f>IFERROR(P3754/Premissas!$B$4,0)</f>
        <v/>
      </c>
    </row>
    <row r="3755">
      <c r="A3755" s="2" t="n">
        <v>8</v>
      </c>
      <c r="B3755" s="2" t="n">
        <v>7801</v>
      </c>
      <c r="C3755" s="2" t="inlineStr">
        <is>
          <t>ATIVIDADE OP. EMP.</t>
        </is>
      </c>
      <c r="D3755" s="2" t="inlineStr">
        <is>
          <t>419854</t>
        </is>
      </c>
      <c r="E3755" s="2" t="inlineStr">
        <is>
          <t>Edson Araujo Da Silva</t>
        </is>
      </c>
      <c r="F3755" s="2" t="n">
        <v>611</v>
      </c>
      <c r="G3755" s="2" t="n">
        <v>91.05</v>
      </c>
      <c r="H3755" s="2" t="n">
        <v>7</v>
      </c>
      <c r="I3755" s="2" t="n">
        <v>0</v>
      </c>
      <c r="J3755" s="2" t="inlineStr">
        <is>
          <t>GPA</t>
        </is>
      </c>
      <c r="K3755" s="2">
        <f>IF(I3755&lt;&gt;"",I3755,IFERROR(INDEX(Base!$I:$I,MATCH(1,(Base!$C:$C=C3755)*(Base!$I:$I&lt;&gt;""),0)),0))</f>
        <v/>
      </c>
      <c r="L3755" s="2">
        <f>IF(AND(I3755="",K3755&gt;0),"SIM","NÃO")</f>
        <v/>
      </c>
      <c r="M3755" s="2">
        <f>IF(ISNUMBER(SEARCH("SEPARA",UPPER(C3755))),"NÃO","SIM")</f>
        <v/>
      </c>
      <c r="N3755" s="2">
        <f>IFERROR(H3755/K3755,0)</f>
        <v/>
      </c>
      <c r="O3755" s="2">
        <f>IF(M3755="NÃO","EXCLUÍDO",IF(N3755&lt;Premissas!$B$8,"&lt; 1,00",IF(N3755&lt;Premissas!$B$9,"1,00 – 1,19",IF(N3755&lt;Premissas!$B$10,"1,20 – 1,39",IF(N3755&lt;Premissas!$B$11,"1,40 – 1,59",IF(N3755&lt;Premissas!$B$12,"1,60 – 1,99","≥ 2,00"))))))</f>
        <v/>
      </c>
      <c r="P3755" s="5">
        <f>IF(OR(M3755="NÃO",N3755&lt;Premissas!$B$8),Premissas!$B$13,IF(N3755&lt;Premissas!$B$9,Premissas!$B$14,IF(N3755&lt;Premissas!$B$10,Premissas!$B$15,IF(N3755&lt;Premissas!$B$11,Premissas!$B$16,IF(N3755&lt;Premissas!$B$12,Premissas!$B$17,Premissas!$B$18)))))</f>
        <v/>
      </c>
      <c r="Q3755" s="5">
        <f>IFERROR(P3755/Premissas!$B$4,0)</f>
        <v/>
      </c>
    </row>
    <row r="3756">
      <c r="A3756" s="2" t="n">
        <v>8</v>
      </c>
      <c r="B3756" s="2" t="n">
        <v>7801</v>
      </c>
      <c r="C3756" s="2" t="inlineStr">
        <is>
          <t>CARREGAMENTO</t>
        </is>
      </c>
      <c r="D3756" s="2" t="inlineStr">
        <is>
          <t>4199260</t>
        </is>
      </c>
      <c r="E3756" s="2" t="inlineStr">
        <is>
          <t>MARCIO SOUSA DA SILVA</t>
        </is>
      </c>
      <c r="F3756" s="2" t="n">
        <v>125</v>
      </c>
      <c r="G3756" s="2" t="n">
        <v>21.4</v>
      </c>
      <c r="H3756" s="2" t="n">
        <v>6</v>
      </c>
      <c r="I3756" s="2" t="n">
        <v>0</v>
      </c>
      <c r="J3756" s="2" t="inlineStr">
        <is>
          <t>GPA</t>
        </is>
      </c>
      <c r="K3756" s="2">
        <f>IF(I3756&lt;&gt;"",I3756,IFERROR(INDEX(Base!$I:$I,MATCH(1,(Base!$C:$C=C3756)*(Base!$I:$I&lt;&gt;""),0)),0))</f>
        <v/>
      </c>
      <c r="L3756" s="2">
        <f>IF(AND(I3756="",K3756&gt;0),"SIM","NÃO")</f>
        <v/>
      </c>
      <c r="M3756" s="2">
        <f>IF(ISNUMBER(SEARCH("SEPARA",UPPER(C3756))),"NÃO","SIM")</f>
        <v/>
      </c>
      <c r="N3756" s="2">
        <f>IFERROR(H3756/K3756,0)</f>
        <v/>
      </c>
      <c r="O3756" s="2">
        <f>IF(M3756="NÃO","EXCLUÍDO",IF(N3756&lt;Premissas!$B$8,"&lt; 1,00",IF(N3756&lt;Premissas!$B$9,"1,00 – 1,19",IF(N3756&lt;Premissas!$B$10,"1,20 – 1,39",IF(N3756&lt;Premissas!$B$11,"1,40 – 1,59",IF(N3756&lt;Premissas!$B$12,"1,60 – 1,99","≥ 2,00"))))))</f>
        <v/>
      </c>
      <c r="P3756" s="5">
        <f>IF(OR(M3756="NÃO",N3756&lt;Premissas!$B$8),Premissas!$B$13,IF(N3756&lt;Premissas!$B$9,Premissas!$B$14,IF(N3756&lt;Premissas!$B$10,Premissas!$B$15,IF(N3756&lt;Premissas!$B$11,Premissas!$B$16,IF(N3756&lt;Premissas!$B$12,Premissas!$B$17,Premissas!$B$18)))))</f>
        <v/>
      </c>
      <c r="Q3756" s="5">
        <f>IFERROR(P3756/Premissas!$B$4,0)</f>
        <v/>
      </c>
    </row>
    <row r="3757">
      <c r="A3757" s="2" t="n">
        <v>8</v>
      </c>
      <c r="B3757" s="2" t="n">
        <v>7801</v>
      </c>
      <c r="C3757" s="2" t="inlineStr">
        <is>
          <t>CARREGAMENTO</t>
        </is>
      </c>
      <c r="D3757" s="2" t="inlineStr">
        <is>
          <t>4200152</t>
        </is>
      </c>
      <c r="E3757" s="2" t="inlineStr">
        <is>
          <t>Fernando Aparecido Santos Ferreira</t>
        </is>
      </c>
      <c r="F3757" s="2" t="n">
        <v>239</v>
      </c>
      <c r="G3757" s="2" t="n">
        <v>14.74</v>
      </c>
      <c r="H3757" s="2" t="n">
        <v>16</v>
      </c>
      <c r="I3757" s="2" t="n">
        <v>0</v>
      </c>
      <c r="J3757" s="2" t="inlineStr">
        <is>
          <t>GPA</t>
        </is>
      </c>
      <c r="K3757" s="2">
        <f>IF(I3757&lt;&gt;"",I3757,IFERROR(INDEX(Base!$I:$I,MATCH(1,(Base!$C:$C=C3757)*(Base!$I:$I&lt;&gt;""),0)),0))</f>
        <v/>
      </c>
      <c r="L3757" s="2">
        <f>IF(AND(I3757="",K3757&gt;0),"SIM","NÃO")</f>
        <v/>
      </c>
      <c r="M3757" s="2">
        <f>IF(ISNUMBER(SEARCH("SEPARA",UPPER(C3757))),"NÃO","SIM")</f>
        <v/>
      </c>
      <c r="N3757" s="2">
        <f>IFERROR(H3757/K3757,0)</f>
        <v/>
      </c>
      <c r="O3757" s="2">
        <f>IF(M3757="NÃO","EXCLUÍDO",IF(N3757&lt;Premissas!$B$8,"&lt; 1,00",IF(N3757&lt;Premissas!$B$9,"1,00 – 1,19",IF(N3757&lt;Premissas!$B$10,"1,20 – 1,39",IF(N3757&lt;Premissas!$B$11,"1,40 – 1,59",IF(N3757&lt;Premissas!$B$12,"1,60 – 1,99","≥ 2,00"))))))</f>
        <v/>
      </c>
      <c r="P3757" s="5">
        <f>IF(OR(M3757="NÃO",N3757&lt;Premissas!$B$8),Premissas!$B$13,IF(N3757&lt;Premissas!$B$9,Premissas!$B$14,IF(N3757&lt;Premissas!$B$10,Premissas!$B$15,IF(N3757&lt;Premissas!$B$11,Premissas!$B$16,IF(N3757&lt;Premissas!$B$12,Premissas!$B$17,Premissas!$B$18)))))</f>
        <v/>
      </c>
      <c r="Q3757" s="5">
        <f>IFERROR(P3757/Premissas!$B$4,0)</f>
        <v/>
      </c>
    </row>
    <row r="3758">
      <c r="A3758" s="2" t="n">
        <v>8</v>
      </c>
      <c r="B3758" s="2" t="n">
        <v>7801</v>
      </c>
      <c r="C3758" s="2" t="inlineStr">
        <is>
          <t>CARREGAMENTO</t>
        </is>
      </c>
      <c r="D3758" s="2" t="inlineStr">
        <is>
          <t>422119</t>
        </is>
      </c>
      <c r="E3758" s="2" t="inlineStr">
        <is>
          <t>Tatiana De Jesus Prado Silva</t>
        </is>
      </c>
      <c r="F3758" s="2" t="n">
        <v>443</v>
      </c>
      <c r="G3758" s="2" t="n">
        <v>13.87</v>
      </c>
      <c r="H3758" s="2" t="n">
        <v>32</v>
      </c>
      <c r="I3758" s="2" t="n">
        <v>0</v>
      </c>
      <c r="J3758" s="2" t="inlineStr">
        <is>
          <t>GPA</t>
        </is>
      </c>
      <c r="K3758" s="2">
        <f>IF(I3758&lt;&gt;"",I3758,IFERROR(INDEX(Base!$I:$I,MATCH(1,(Base!$C:$C=C3758)*(Base!$I:$I&lt;&gt;""),0)),0))</f>
        <v/>
      </c>
      <c r="L3758" s="2">
        <f>IF(AND(I3758="",K3758&gt;0),"SIM","NÃO")</f>
        <v/>
      </c>
      <c r="M3758" s="2">
        <f>IF(ISNUMBER(SEARCH("SEPARA",UPPER(C3758))),"NÃO","SIM")</f>
        <v/>
      </c>
      <c r="N3758" s="2">
        <f>IFERROR(H3758/K3758,0)</f>
        <v/>
      </c>
      <c r="O3758" s="2">
        <f>IF(M3758="NÃO","EXCLUÍDO",IF(N3758&lt;Premissas!$B$8,"&lt; 1,00",IF(N3758&lt;Premissas!$B$9,"1,00 – 1,19",IF(N3758&lt;Premissas!$B$10,"1,20 – 1,39",IF(N3758&lt;Premissas!$B$11,"1,40 – 1,59",IF(N3758&lt;Premissas!$B$12,"1,60 – 1,99","≥ 2,00"))))))</f>
        <v/>
      </c>
      <c r="P3758" s="5">
        <f>IF(OR(M3758="NÃO",N3758&lt;Premissas!$B$8),Premissas!$B$13,IF(N3758&lt;Premissas!$B$9,Premissas!$B$14,IF(N3758&lt;Premissas!$B$10,Premissas!$B$15,IF(N3758&lt;Premissas!$B$11,Premissas!$B$16,IF(N3758&lt;Premissas!$B$12,Premissas!$B$17,Premissas!$B$18)))))</f>
        <v/>
      </c>
      <c r="Q3758" s="5">
        <f>IFERROR(P3758/Premissas!$B$4,0)</f>
        <v/>
      </c>
    </row>
    <row r="3759">
      <c r="A3759" s="2" t="n">
        <v>8</v>
      </c>
      <c r="B3759" s="2" t="n">
        <v>7801</v>
      </c>
      <c r="C3759" s="2" t="inlineStr">
        <is>
          <t>RECEBIMENTO</t>
        </is>
      </c>
      <c r="D3759" s="2" t="inlineStr">
        <is>
          <t>422170</t>
        </is>
      </c>
      <c r="E3759" s="2" t="inlineStr">
        <is>
          <t>Joselina Maria Dos Santos Viana</t>
        </is>
      </c>
      <c r="F3759" s="2" t="n">
        <v>3746</v>
      </c>
      <c r="G3759" s="2" t="n">
        <v>171.88</v>
      </c>
      <c r="H3759" s="2" t="n">
        <v>22</v>
      </c>
      <c r="I3759" s="2" t="n">
        <v>0</v>
      </c>
      <c r="J3759" s="2" t="inlineStr">
        <is>
          <t>GPA</t>
        </is>
      </c>
      <c r="K3759" s="2">
        <f>IF(I3759&lt;&gt;"",I3759,IFERROR(INDEX(Base!$I:$I,MATCH(1,(Base!$C:$C=C3759)*(Base!$I:$I&lt;&gt;""),0)),0))</f>
        <v/>
      </c>
      <c r="L3759" s="2">
        <f>IF(AND(I3759="",K3759&gt;0),"SIM","NÃO")</f>
        <v/>
      </c>
      <c r="M3759" s="2">
        <f>IF(ISNUMBER(SEARCH("SEPARA",UPPER(C3759))),"NÃO","SIM")</f>
        <v/>
      </c>
      <c r="N3759" s="2">
        <f>IFERROR(H3759/K3759,0)</f>
        <v/>
      </c>
      <c r="O3759" s="2">
        <f>IF(M3759="NÃO","EXCLUÍDO",IF(N3759&lt;Premissas!$B$8,"&lt; 1,00",IF(N3759&lt;Premissas!$B$9,"1,00 – 1,19",IF(N3759&lt;Premissas!$B$10,"1,20 – 1,39",IF(N3759&lt;Premissas!$B$11,"1,40 – 1,59",IF(N3759&lt;Premissas!$B$12,"1,60 – 1,99","≥ 2,00"))))))</f>
        <v/>
      </c>
      <c r="P3759" s="5">
        <f>IF(OR(M3759="NÃO",N3759&lt;Premissas!$B$8),Premissas!$B$13,IF(N3759&lt;Premissas!$B$9,Premissas!$B$14,IF(N3759&lt;Premissas!$B$10,Premissas!$B$15,IF(N3759&lt;Premissas!$B$11,Premissas!$B$16,IF(N3759&lt;Premissas!$B$12,Premissas!$B$17,Premissas!$B$18)))))</f>
        <v/>
      </c>
      <c r="Q3759" s="5">
        <f>IFERROR(P3759/Premissas!$B$4,0)</f>
        <v/>
      </c>
    </row>
    <row r="3760">
      <c r="A3760" s="2" t="n">
        <v>8</v>
      </c>
      <c r="B3760" s="2" t="n">
        <v>7801</v>
      </c>
      <c r="C3760" s="2" t="inlineStr">
        <is>
          <t>ATIVIDADE OP. EMP.</t>
        </is>
      </c>
      <c r="D3760" s="2" t="inlineStr">
        <is>
          <t>425610</t>
        </is>
      </c>
      <c r="E3760" s="2" t="inlineStr">
        <is>
          <t>Tatiane Assis De Santana</t>
        </is>
      </c>
      <c r="F3760" s="2" t="n">
        <v>1081</v>
      </c>
      <c r="G3760" s="2" t="n">
        <v>165.07</v>
      </c>
      <c r="H3760" s="2" t="n">
        <v>7</v>
      </c>
      <c r="I3760" s="2" t="n">
        <v>0</v>
      </c>
      <c r="J3760" s="2" t="inlineStr">
        <is>
          <t>GPA</t>
        </is>
      </c>
      <c r="K3760" s="2">
        <f>IF(I3760&lt;&gt;"",I3760,IFERROR(INDEX(Base!$I:$I,MATCH(1,(Base!$C:$C=C3760)*(Base!$I:$I&lt;&gt;""),0)),0))</f>
        <v/>
      </c>
      <c r="L3760" s="2">
        <f>IF(AND(I3760="",K3760&gt;0),"SIM","NÃO")</f>
        <v/>
      </c>
      <c r="M3760" s="2">
        <f>IF(ISNUMBER(SEARCH("SEPARA",UPPER(C3760))),"NÃO","SIM")</f>
        <v/>
      </c>
      <c r="N3760" s="2">
        <f>IFERROR(H3760/K3760,0)</f>
        <v/>
      </c>
      <c r="O3760" s="2">
        <f>IF(M3760="NÃO","EXCLUÍDO",IF(N3760&lt;Premissas!$B$8,"&lt; 1,00",IF(N3760&lt;Premissas!$B$9,"1,00 – 1,19",IF(N3760&lt;Premissas!$B$10,"1,20 – 1,39",IF(N3760&lt;Premissas!$B$11,"1,40 – 1,59",IF(N3760&lt;Premissas!$B$12,"1,60 – 1,99","≥ 2,00"))))))</f>
        <v/>
      </c>
      <c r="P3760" s="5">
        <f>IF(OR(M3760="NÃO",N3760&lt;Premissas!$B$8),Premissas!$B$13,IF(N3760&lt;Premissas!$B$9,Premissas!$B$14,IF(N3760&lt;Premissas!$B$10,Premissas!$B$15,IF(N3760&lt;Premissas!$B$11,Premissas!$B$16,IF(N3760&lt;Premissas!$B$12,Premissas!$B$17,Premissas!$B$18)))))</f>
        <v/>
      </c>
      <c r="Q3760" s="5">
        <f>IFERROR(P3760/Premissas!$B$4,0)</f>
        <v/>
      </c>
    </row>
    <row r="3761">
      <c r="A3761" s="2" t="n">
        <v>8</v>
      </c>
      <c r="B3761" s="2" t="n">
        <v>7801</v>
      </c>
      <c r="C3761" s="2" t="inlineStr">
        <is>
          <t>PUXADA RECEB</t>
        </is>
      </c>
      <c r="D3761" s="2" t="inlineStr">
        <is>
          <t>4257901</t>
        </is>
      </c>
      <c r="E3761" s="2" t="inlineStr">
        <is>
          <t>Jefferson Luiz Araujo Da Silva</t>
        </is>
      </c>
      <c r="F3761" s="2" t="n">
        <v>2405</v>
      </c>
      <c r="G3761" s="2" t="n">
        <v>121.91</v>
      </c>
      <c r="H3761" s="2" t="n">
        <v>20</v>
      </c>
      <c r="I3761" s="2" t="n">
        <v>0</v>
      </c>
      <c r="J3761" s="2" t="inlineStr">
        <is>
          <t>GPA</t>
        </is>
      </c>
      <c r="K3761" s="2">
        <f>IF(I3761&lt;&gt;"",I3761,IFERROR(INDEX(Base!$I:$I,MATCH(1,(Base!$C:$C=C3761)*(Base!$I:$I&lt;&gt;""),0)),0))</f>
        <v/>
      </c>
      <c r="L3761" s="2">
        <f>IF(AND(I3761="",K3761&gt;0),"SIM","NÃO")</f>
        <v/>
      </c>
      <c r="M3761" s="2">
        <f>IF(ISNUMBER(SEARCH("SEPARA",UPPER(C3761))),"NÃO","SIM")</f>
        <v/>
      </c>
      <c r="N3761" s="2">
        <f>IFERROR(H3761/K3761,0)</f>
        <v/>
      </c>
      <c r="O3761" s="2">
        <f>IF(M3761="NÃO","EXCLUÍDO",IF(N3761&lt;Premissas!$B$8,"&lt; 1,00",IF(N3761&lt;Premissas!$B$9,"1,00 – 1,19",IF(N3761&lt;Premissas!$B$10,"1,20 – 1,39",IF(N3761&lt;Premissas!$B$11,"1,40 – 1,59",IF(N3761&lt;Premissas!$B$12,"1,60 – 1,99","≥ 2,00"))))))</f>
        <v/>
      </c>
      <c r="P3761" s="5">
        <f>IF(OR(M3761="NÃO",N3761&lt;Premissas!$B$8),Premissas!$B$13,IF(N3761&lt;Premissas!$B$9,Premissas!$B$14,IF(N3761&lt;Premissas!$B$10,Premissas!$B$15,IF(N3761&lt;Premissas!$B$11,Premissas!$B$16,IF(N3761&lt;Premissas!$B$12,Premissas!$B$17,Premissas!$B$18)))))</f>
        <v/>
      </c>
      <c r="Q3761" s="5">
        <f>IFERROR(P3761/Premissas!$B$4,0)</f>
        <v/>
      </c>
    </row>
    <row r="3762">
      <c r="A3762" s="2" t="n">
        <v>8</v>
      </c>
      <c r="B3762" s="2" t="n">
        <v>7801</v>
      </c>
      <c r="C3762" s="2" t="inlineStr">
        <is>
          <t>SEPARACAO</t>
        </is>
      </c>
      <c r="D3762" s="2" t="inlineStr">
        <is>
          <t>4257901</t>
        </is>
      </c>
      <c r="E3762" s="2" t="inlineStr">
        <is>
          <t>Jefferson Luiz Araujo Da Silva</t>
        </is>
      </c>
      <c r="F3762" s="2" t="n">
        <v>192</v>
      </c>
      <c r="G3762" s="2" t="n">
        <v>5.35</v>
      </c>
      <c r="H3762" s="2" t="n">
        <v>36</v>
      </c>
      <c r="I3762" s="2" t="n">
        <v>0</v>
      </c>
      <c r="J3762" s="2" t="inlineStr">
        <is>
          <t>GPA</t>
        </is>
      </c>
      <c r="K3762" s="2">
        <f>IF(I3762&lt;&gt;"",I3762,IFERROR(INDEX(Base!$I:$I,MATCH(1,(Base!$C:$C=C3762)*(Base!$I:$I&lt;&gt;""),0)),0))</f>
        <v/>
      </c>
      <c r="L3762" s="2">
        <f>IF(AND(I3762="",K3762&gt;0),"SIM","NÃO")</f>
        <v/>
      </c>
      <c r="M3762" s="2">
        <f>IF(ISNUMBER(SEARCH("SEPARA",UPPER(C3762))),"NÃO","SIM")</f>
        <v/>
      </c>
      <c r="N3762" s="2">
        <f>IFERROR(H3762/K3762,0)</f>
        <v/>
      </c>
      <c r="O3762" s="2">
        <f>IF(M3762="NÃO","EXCLUÍDO",IF(N3762&lt;Premissas!$B$8,"&lt; 1,00",IF(N3762&lt;Premissas!$B$9,"1,00 – 1,19",IF(N3762&lt;Premissas!$B$10,"1,20 – 1,39",IF(N3762&lt;Premissas!$B$11,"1,40 – 1,59",IF(N3762&lt;Premissas!$B$12,"1,60 – 1,99","≥ 2,00"))))))</f>
        <v/>
      </c>
      <c r="P3762" s="5">
        <f>IF(OR(M3762="NÃO",N3762&lt;Premissas!$B$8),Premissas!$B$13,IF(N3762&lt;Premissas!$B$9,Premissas!$B$14,IF(N3762&lt;Premissas!$B$10,Premissas!$B$15,IF(N3762&lt;Premissas!$B$11,Premissas!$B$16,IF(N3762&lt;Premissas!$B$12,Premissas!$B$17,Premissas!$B$18)))))</f>
        <v/>
      </c>
      <c r="Q3762" s="5">
        <f>IFERROR(P3762/Premissas!$B$4,0)</f>
        <v/>
      </c>
    </row>
    <row r="3763">
      <c r="A3763" s="2" t="n">
        <v>8</v>
      </c>
      <c r="B3763" s="2" t="n">
        <v>7801</v>
      </c>
      <c r="C3763" s="2" t="inlineStr">
        <is>
          <t>SEPARACAO</t>
        </is>
      </c>
      <c r="D3763" s="2" t="inlineStr">
        <is>
          <t>4258355</t>
        </is>
      </c>
      <c r="E3763" s="2" t="inlineStr">
        <is>
          <t>ERICO APARECIDO DE SOUZA</t>
        </is>
      </c>
      <c r="F3763" s="2" t="n">
        <v>1259</v>
      </c>
      <c r="G3763" s="2" t="n">
        <v>28.23</v>
      </c>
      <c r="H3763" s="2" t="n">
        <v>45</v>
      </c>
      <c r="I3763" s="2" t="n">
        <v>0</v>
      </c>
      <c r="J3763" s="2" t="inlineStr">
        <is>
          <t>GPA</t>
        </is>
      </c>
      <c r="K3763" s="2">
        <f>IF(I3763&lt;&gt;"",I3763,IFERROR(INDEX(Base!$I:$I,MATCH(1,(Base!$C:$C=C3763)*(Base!$I:$I&lt;&gt;""),0)),0))</f>
        <v/>
      </c>
      <c r="L3763" s="2">
        <f>IF(AND(I3763="",K3763&gt;0),"SIM","NÃO")</f>
        <v/>
      </c>
      <c r="M3763" s="2">
        <f>IF(ISNUMBER(SEARCH("SEPARA",UPPER(C3763))),"NÃO","SIM")</f>
        <v/>
      </c>
      <c r="N3763" s="2">
        <f>IFERROR(H3763/K3763,0)</f>
        <v/>
      </c>
      <c r="O3763" s="2">
        <f>IF(M3763="NÃO","EXCLUÍDO",IF(N3763&lt;Premissas!$B$8,"&lt; 1,00",IF(N3763&lt;Premissas!$B$9,"1,00 – 1,19",IF(N3763&lt;Premissas!$B$10,"1,20 – 1,39",IF(N3763&lt;Premissas!$B$11,"1,40 – 1,59",IF(N3763&lt;Premissas!$B$12,"1,60 – 1,99","≥ 2,00"))))))</f>
        <v/>
      </c>
      <c r="P3763" s="5">
        <f>IF(OR(M3763="NÃO",N3763&lt;Premissas!$B$8),Premissas!$B$13,IF(N3763&lt;Premissas!$B$9,Premissas!$B$14,IF(N3763&lt;Premissas!$B$10,Premissas!$B$15,IF(N3763&lt;Premissas!$B$11,Premissas!$B$16,IF(N3763&lt;Premissas!$B$12,Premissas!$B$17,Premissas!$B$18)))))</f>
        <v/>
      </c>
      <c r="Q3763" s="5">
        <f>IFERROR(P3763/Premissas!$B$4,0)</f>
        <v/>
      </c>
    </row>
    <row r="3764">
      <c r="A3764" s="2" t="n">
        <v>8</v>
      </c>
      <c r="B3764" s="2" t="n">
        <v>7801</v>
      </c>
      <c r="C3764" s="2" t="inlineStr">
        <is>
          <t>CARREGAMENTO</t>
        </is>
      </c>
      <c r="D3764" s="2" t="inlineStr">
        <is>
          <t>4261062</t>
        </is>
      </c>
      <c r="E3764" s="2" t="inlineStr">
        <is>
          <t>ANTONIO BRUNO DOS SANTOS VIEIRA</t>
        </is>
      </c>
      <c r="F3764" s="2" t="n">
        <v>69</v>
      </c>
      <c r="G3764" s="2" t="n">
        <v>12.84</v>
      </c>
      <c r="H3764" s="2" t="n">
        <v>5</v>
      </c>
      <c r="I3764" s="2" t="n">
        <v>0</v>
      </c>
      <c r="J3764" s="2" t="inlineStr">
        <is>
          <t>GPA</t>
        </is>
      </c>
      <c r="K3764" s="2">
        <f>IF(I3764&lt;&gt;"",I3764,IFERROR(INDEX(Base!$I:$I,MATCH(1,(Base!$C:$C=C3764)*(Base!$I:$I&lt;&gt;""),0)),0))</f>
        <v/>
      </c>
      <c r="L3764" s="2">
        <f>IF(AND(I3764="",K3764&gt;0),"SIM","NÃO")</f>
        <v/>
      </c>
      <c r="M3764" s="2">
        <f>IF(ISNUMBER(SEARCH("SEPARA",UPPER(C3764))),"NÃO","SIM")</f>
        <v/>
      </c>
      <c r="N3764" s="2">
        <f>IFERROR(H3764/K3764,0)</f>
        <v/>
      </c>
      <c r="O3764" s="2">
        <f>IF(M3764="NÃO","EXCLUÍDO",IF(N3764&lt;Premissas!$B$8,"&lt; 1,00",IF(N3764&lt;Premissas!$B$9,"1,00 – 1,19",IF(N3764&lt;Premissas!$B$10,"1,20 – 1,39",IF(N3764&lt;Premissas!$B$11,"1,40 – 1,59",IF(N3764&lt;Premissas!$B$12,"1,60 – 1,99","≥ 2,00"))))))</f>
        <v/>
      </c>
      <c r="P3764" s="5">
        <f>IF(OR(M3764="NÃO",N3764&lt;Premissas!$B$8),Premissas!$B$13,IF(N3764&lt;Premissas!$B$9,Premissas!$B$14,IF(N3764&lt;Premissas!$B$10,Premissas!$B$15,IF(N3764&lt;Premissas!$B$11,Premissas!$B$16,IF(N3764&lt;Premissas!$B$12,Premissas!$B$17,Premissas!$B$18)))))</f>
        <v/>
      </c>
      <c r="Q3764" s="5">
        <f>IFERROR(P3764/Premissas!$B$4,0)</f>
        <v/>
      </c>
    </row>
    <row r="3765">
      <c r="A3765" s="2" t="n">
        <v>8</v>
      </c>
      <c r="B3765" s="2" t="n">
        <v>7801</v>
      </c>
      <c r="C3765" s="2" t="inlineStr">
        <is>
          <t>ATIVIDADE OP. EMP.</t>
        </is>
      </c>
      <c r="D3765" s="2" t="inlineStr">
        <is>
          <t>427308</t>
        </is>
      </c>
      <c r="E3765" s="2" t="inlineStr">
        <is>
          <t>Jilson Stankievicz</t>
        </is>
      </c>
      <c r="F3765" s="2" t="n">
        <v>1775</v>
      </c>
      <c r="G3765" s="2" t="n">
        <v>153.31</v>
      </c>
      <c r="H3765" s="2" t="n">
        <v>12</v>
      </c>
      <c r="I3765" s="2" t="n">
        <v>0</v>
      </c>
      <c r="J3765" s="2" t="inlineStr">
        <is>
          <t>GPA</t>
        </is>
      </c>
      <c r="K3765" s="2">
        <f>IF(I3765&lt;&gt;"",I3765,IFERROR(INDEX(Base!$I:$I,MATCH(1,(Base!$C:$C=C3765)*(Base!$I:$I&lt;&gt;""),0)),0))</f>
        <v/>
      </c>
      <c r="L3765" s="2">
        <f>IF(AND(I3765="",K3765&gt;0),"SIM","NÃO")</f>
        <v/>
      </c>
      <c r="M3765" s="2">
        <f>IF(ISNUMBER(SEARCH("SEPARA",UPPER(C3765))),"NÃO","SIM")</f>
        <v/>
      </c>
      <c r="N3765" s="2">
        <f>IFERROR(H3765/K3765,0)</f>
        <v/>
      </c>
      <c r="O3765" s="2">
        <f>IF(M3765="NÃO","EXCLUÍDO",IF(N3765&lt;Premissas!$B$8,"&lt; 1,00",IF(N3765&lt;Premissas!$B$9,"1,00 – 1,19",IF(N3765&lt;Premissas!$B$10,"1,20 – 1,39",IF(N3765&lt;Premissas!$B$11,"1,40 – 1,59",IF(N3765&lt;Premissas!$B$12,"1,60 – 1,99","≥ 2,00"))))))</f>
        <v/>
      </c>
      <c r="P3765" s="5">
        <f>IF(OR(M3765="NÃO",N3765&lt;Premissas!$B$8),Premissas!$B$13,IF(N3765&lt;Premissas!$B$9,Premissas!$B$14,IF(N3765&lt;Premissas!$B$10,Premissas!$B$15,IF(N3765&lt;Premissas!$B$11,Premissas!$B$16,IF(N3765&lt;Premissas!$B$12,Premissas!$B$17,Premissas!$B$18)))))</f>
        <v/>
      </c>
      <c r="Q3765" s="5">
        <f>IFERROR(P3765/Premissas!$B$4,0)</f>
        <v/>
      </c>
    </row>
    <row r="3766">
      <c r="A3766" s="2" t="n">
        <v>8</v>
      </c>
      <c r="B3766" s="2" t="n">
        <v>7801</v>
      </c>
      <c r="C3766" s="2" t="inlineStr">
        <is>
          <t>PUXADA RECEB</t>
        </is>
      </c>
      <c r="D3766" s="2" t="inlineStr">
        <is>
          <t>439035</t>
        </is>
      </c>
      <c r="E3766" s="2" t="inlineStr">
        <is>
          <t>CRISTINA DA SILVA MATTOS</t>
        </is>
      </c>
      <c r="F3766" s="2" t="n">
        <v>793</v>
      </c>
      <c r="G3766" s="2" t="n">
        <v>47.64</v>
      </c>
      <c r="H3766" s="2" t="n">
        <v>17</v>
      </c>
      <c r="I3766" s="2" t="n">
        <v>0</v>
      </c>
      <c r="J3766" s="2" t="inlineStr">
        <is>
          <t>GPA</t>
        </is>
      </c>
      <c r="K3766" s="2">
        <f>IF(I3766&lt;&gt;"",I3766,IFERROR(INDEX(Base!$I:$I,MATCH(1,(Base!$C:$C=C3766)*(Base!$I:$I&lt;&gt;""),0)),0))</f>
        <v/>
      </c>
      <c r="L3766" s="2">
        <f>IF(AND(I3766="",K3766&gt;0),"SIM","NÃO")</f>
        <v/>
      </c>
      <c r="M3766" s="2">
        <f>IF(ISNUMBER(SEARCH("SEPARA",UPPER(C3766))),"NÃO","SIM")</f>
        <v/>
      </c>
      <c r="N3766" s="2">
        <f>IFERROR(H3766/K3766,0)</f>
        <v/>
      </c>
      <c r="O3766" s="2">
        <f>IF(M3766="NÃO","EXCLUÍDO",IF(N3766&lt;Premissas!$B$8,"&lt; 1,00",IF(N3766&lt;Premissas!$B$9,"1,00 – 1,19",IF(N3766&lt;Premissas!$B$10,"1,20 – 1,39",IF(N3766&lt;Premissas!$B$11,"1,40 – 1,59",IF(N3766&lt;Premissas!$B$12,"1,60 – 1,99","≥ 2,00"))))))</f>
        <v/>
      </c>
      <c r="P3766" s="5">
        <f>IF(OR(M3766="NÃO",N3766&lt;Premissas!$B$8),Premissas!$B$13,IF(N3766&lt;Premissas!$B$9,Premissas!$B$14,IF(N3766&lt;Premissas!$B$10,Premissas!$B$15,IF(N3766&lt;Premissas!$B$11,Premissas!$B$16,IF(N3766&lt;Premissas!$B$12,Premissas!$B$17,Premissas!$B$18)))))</f>
        <v/>
      </c>
      <c r="Q3766" s="5">
        <f>IFERROR(P3766/Premissas!$B$4,0)</f>
        <v/>
      </c>
    </row>
    <row r="3767">
      <c r="A3767" s="2" t="n">
        <v>8</v>
      </c>
      <c r="B3767" s="2" t="n">
        <v>7801</v>
      </c>
      <c r="C3767" s="2" t="inlineStr">
        <is>
          <t>RECEBIMENTO</t>
        </is>
      </c>
      <c r="D3767" s="2" t="inlineStr">
        <is>
          <t>439035</t>
        </is>
      </c>
      <c r="E3767" s="2" t="inlineStr">
        <is>
          <t>CRISTINA DA SILVA MATTOS</t>
        </is>
      </c>
      <c r="F3767" s="2" t="n">
        <v>1726</v>
      </c>
      <c r="G3767" s="2" t="n">
        <v>69.18000000000001</v>
      </c>
      <c r="H3767" s="2" t="n">
        <v>25</v>
      </c>
      <c r="I3767" s="2" t="n">
        <v>0</v>
      </c>
      <c r="J3767" s="2" t="inlineStr">
        <is>
          <t>GPA</t>
        </is>
      </c>
      <c r="K3767" s="2">
        <f>IF(I3767&lt;&gt;"",I3767,IFERROR(INDEX(Base!$I:$I,MATCH(1,(Base!$C:$C=C3767)*(Base!$I:$I&lt;&gt;""),0)),0))</f>
        <v/>
      </c>
      <c r="L3767" s="2">
        <f>IF(AND(I3767="",K3767&gt;0),"SIM","NÃO")</f>
        <v/>
      </c>
      <c r="M3767" s="2">
        <f>IF(ISNUMBER(SEARCH("SEPARA",UPPER(C3767))),"NÃO","SIM")</f>
        <v/>
      </c>
      <c r="N3767" s="2">
        <f>IFERROR(H3767/K3767,0)</f>
        <v/>
      </c>
      <c r="O3767" s="2">
        <f>IF(M3767="NÃO","EXCLUÍDO",IF(N3767&lt;Premissas!$B$8,"&lt; 1,00",IF(N3767&lt;Premissas!$B$9,"1,00 – 1,19",IF(N3767&lt;Premissas!$B$10,"1,20 – 1,39",IF(N3767&lt;Premissas!$B$11,"1,40 – 1,59",IF(N3767&lt;Premissas!$B$12,"1,60 – 1,99","≥ 2,00"))))))</f>
        <v/>
      </c>
      <c r="P3767" s="5">
        <f>IF(OR(M3767="NÃO",N3767&lt;Premissas!$B$8),Premissas!$B$13,IF(N3767&lt;Premissas!$B$9,Premissas!$B$14,IF(N3767&lt;Premissas!$B$10,Premissas!$B$15,IF(N3767&lt;Premissas!$B$11,Premissas!$B$16,IF(N3767&lt;Premissas!$B$12,Premissas!$B$17,Premissas!$B$18)))))</f>
        <v/>
      </c>
      <c r="Q3767" s="5">
        <f>IFERROR(P3767/Premissas!$B$4,0)</f>
        <v/>
      </c>
    </row>
    <row r="3768">
      <c r="A3768" s="2" t="n">
        <v>8</v>
      </c>
      <c r="B3768" s="2" t="n">
        <v>7801</v>
      </c>
      <c r="C3768" s="2" t="inlineStr">
        <is>
          <t>PUXADA RECEB</t>
        </is>
      </c>
      <c r="D3768" s="2" t="inlineStr">
        <is>
          <t>440094</t>
        </is>
      </c>
      <c r="E3768" s="2" t="inlineStr">
        <is>
          <t>Adao De Jesus Rodrigues Da Silva</t>
        </is>
      </c>
      <c r="F3768" s="2" t="n">
        <v>43</v>
      </c>
      <c r="G3768" s="2" t="n">
        <v>13.37</v>
      </c>
      <c r="H3768" s="2" t="n">
        <v>3</v>
      </c>
      <c r="I3768" s="2" t="n">
        <v>0</v>
      </c>
      <c r="J3768" s="2" t="inlineStr">
        <is>
          <t>GPA</t>
        </is>
      </c>
      <c r="K3768" s="2">
        <f>IF(I3768&lt;&gt;"",I3768,IFERROR(INDEX(Base!$I:$I,MATCH(1,(Base!$C:$C=C3768)*(Base!$I:$I&lt;&gt;""),0)),0))</f>
        <v/>
      </c>
      <c r="L3768" s="2">
        <f>IF(AND(I3768="",K3768&gt;0),"SIM","NÃO")</f>
        <v/>
      </c>
      <c r="M3768" s="2">
        <f>IF(ISNUMBER(SEARCH("SEPARA",UPPER(C3768))),"NÃO","SIM")</f>
        <v/>
      </c>
      <c r="N3768" s="2">
        <f>IFERROR(H3768/K3768,0)</f>
        <v/>
      </c>
      <c r="O3768" s="2">
        <f>IF(M3768="NÃO","EXCLUÍDO",IF(N3768&lt;Premissas!$B$8,"&lt; 1,00",IF(N3768&lt;Premissas!$B$9,"1,00 – 1,19",IF(N3768&lt;Premissas!$B$10,"1,20 – 1,39",IF(N3768&lt;Premissas!$B$11,"1,40 – 1,59",IF(N3768&lt;Premissas!$B$12,"1,60 – 1,99","≥ 2,00"))))))</f>
        <v/>
      </c>
      <c r="P3768" s="5">
        <f>IF(OR(M3768="NÃO",N3768&lt;Premissas!$B$8),Premissas!$B$13,IF(N3768&lt;Premissas!$B$9,Premissas!$B$14,IF(N3768&lt;Premissas!$B$10,Premissas!$B$15,IF(N3768&lt;Premissas!$B$11,Premissas!$B$16,IF(N3768&lt;Premissas!$B$12,Premissas!$B$17,Premissas!$B$18)))))</f>
        <v/>
      </c>
      <c r="Q3768" s="5">
        <f>IFERROR(P3768/Premissas!$B$4,0)</f>
        <v/>
      </c>
    </row>
    <row r="3769">
      <c r="A3769" s="2" t="n">
        <v>8</v>
      </c>
      <c r="B3769" s="2" t="n">
        <v>7801</v>
      </c>
      <c r="C3769" s="2" t="inlineStr">
        <is>
          <t>RECEBIMENTO</t>
        </is>
      </c>
      <c r="D3769" s="2" t="inlineStr">
        <is>
          <t>440094</t>
        </is>
      </c>
      <c r="E3769" s="2" t="inlineStr">
        <is>
          <t>Adao De Jesus Rodrigues Da Silva</t>
        </is>
      </c>
      <c r="F3769" s="2" t="n">
        <v>351</v>
      </c>
      <c r="G3769" s="2" t="n">
        <v>39.79</v>
      </c>
      <c r="H3769" s="2" t="n">
        <v>9</v>
      </c>
      <c r="I3769" s="2" t="n">
        <v>0</v>
      </c>
      <c r="J3769" s="2" t="inlineStr">
        <is>
          <t>GPA</t>
        </is>
      </c>
      <c r="K3769" s="2">
        <f>IF(I3769&lt;&gt;"",I3769,IFERROR(INDEX(Base!$I:$I,MATCH(1,(Base!$C:$C=C3769)*(Base!$I:$I&lt;&gt;""),0)),0))</f>
        <v/>
      </c>
      <c r="L3769" s="2">
        <f>IF(AND(I3769="",K3769&gt;0),"SIM","NÃO")</f>
        <v/>
      </c>
      <c r="M3769" s="2">
        <f>IF(ISNUMBER(SEARCH("SEPARA",UPPER(C3769))),"NÃO","SIM")</f>
        <v/>
      </c>
      <c r="N3769" s="2">
        <f>IFERROR(H3769/K3769,0)</f>
        <v/>
      </c>
      <c r="O3769" s="2">
        <f>IF(M3769="NÃO","EXCLUÍDO",IF(N3769&lt;Premissas!$B$8,"&lt; 1,00",IF(N3769&lt;Premissas!$B$9,"1,00 – 1,19",IF(N3769&lt;Premissas!$B$10,"1,20 – 1,39",IF(N3769&lt;Premissas!$B$11,"1,40 – 1,59",IF(N3769&lt;Premissas!$B$12,"1,60 – 1,99","≥ 2,00"))))))</f>
        <v/>
      </c>
      <c r="P3769" s="5">
        <f>IF(OR(M3769="NÃO",N3769&lt;Premissas!$B$8),Premissas!$B$13,IF(N3769&lt;Premissas!$B$9,Premissas!$B$14,IF(N3769&lt;Premissas!$B$10,Premissas!$B$15,IF(N3769&lt;Premissas!$B$11,Premissas!$B$16,IF(N3769&lt;Premissas!$B$12,Premissas!$B$17,Premissas!$B$18)))))</f>
        <v/>
      </c>
      <c r="Q3769" s="5">
        <f>IFERROR(P3769/Premissas!$B$4,0)</f>
        <v/>
      </c>
    </row>
    <row r="3770">
      <c r="A3770" s="2" t="n">
        <v>8</v>
      </c>
      <c r="B3770" s="2" t="n">
        <v>7801</v>
      </c>
      <c r="C3770" s="2" t="inlineStr">
        <is>
          <t>SEPARACAO</t>
        </is>
      </c>
      <c r="D3770" s="2" t="inlineStr">
        <is>
          <t>440094</t>
        </is>
      </c>
      <c r="E3770" s="2" t="inlineStr">
        <is>
          <t>Adao De Jesus Rodrigues Da Silva</t>
        </is>
      </c>
      <c r="F3770" s="2" t="n">
        <v>1631</v>
      </c>
      <c r="G3770" s="2" t="n">
        <v>19.07</v>
      </c>
      <c r="H3770" s="2" t="n">
        <v>86</v>
      </c>
      <c r="I3770" s="2" t="n">
        <v>0</v>
      </c>
      <c r="J3770" s="2" t="inlineStr">
        <is>
          <t>GPA</t>
        </is>
      </c>
      <c r="K3770" s="2">
        <f>IF(I3770&lt;&gt;"",I3770,IFERROR(INDEX(Base!$I:$I,MATCH(1,(Base!$C:$C=C3770)*(Base!$I:$I&lt;&gt;""),0)),0))</f>
        <v/>
      </c>
      <c r="L3770" s="2">
        <f>IF(AND(I3770="",K3770&gt;0),"SIM","NÃO")</f>
        <v/>
      </c>
      <c r="M3770" s="2">
        <f>IF(ISNUMBER(SEARCH("SEPARA",UPPER(C3770))),"NÃO","SIM")</f>
        <v/>
      </c>
      <c r="N3770" s="2">
        <f>IFERROR(H3770/K3770,0)</f>
        <v/>
      </c>
      <c r="O3770" s="2">
        <f>IF(M3770="NÃO","EXCLUÍDO",IF(N3770&lt;Premissas!$B$8,"&lt; 1,00",IF(N3770&lt;Premissas!$B$9,"1,00 – 1,19",IF(N3770&lt;Premissas!$B$10,"1,20 – 1,39",IF(N3770&lt;Premissas!$B$11,"1,40 – 1,59",IF(N3770&lt;Premissas!$B$12,"1,60 – 1,99","≥ 2,00"))))))</f>
        <v/>
      </c>
      <c r="P3770" s="5">
        <f>IF(OR(M3770="NÃO",N3770&lt;Premissas!$B$8),Premissas!$B$13,IF(N3770&lt;Premissas!$B$9,Premissas!$B$14,IF(N3770&lt;Premissas!$B$10,Premissas!$B$15,IF(N3770&lt;Premissas!$B$11,Premissas!$B$16,IF(N3770&lt;Premissas!$B$12,Premissas!$B$17,Premissas!$B$18)))))</f>
        <v/>
      </c>
      <c r="Q3770" s="5">
        <f>IFERROR(P3770/Premissas!$B$4,0)</f>
        <v/>
      </c>
    </row>
    <row r="3771">
      <c r="A3771" s="2" t="n">
        <v>8</v>
      </c>
      <c r="B3771" s="2" t="n">
        <v>7801</v>
      </c>
      <c r="C3771" s="2" t="inlineStr">
        <is>
          <t>ATIVIDADE OP. EMP.</t>
        </is>
      </c>
      <c r="D3771" s="2" t="inlineStr">
        <is>
          <t>442548</t>
        </is>
      </c>
      <c r="E3771" s="2" t="inlineStr">
        <is>
          <t>FRANCILENE RODRIGUES DE SOUSA</t>
        </is>
      </c>
      <c r="F3771" s="2" t="n">
        <v>1772</v>
      </c>
      <c r="G3771" s="2" t="n">
        <v>197.07</v>
      </c>
      <c r="H3771" s="2" t="n">
        <v>9</v>
      </c>
      <c r="I3771" s="2" t="n">
        <v>0</v>
      </c>
      <c r="J3771" s="2" t="inlineStr">
        <is>
          <t>GPA</t>
        </is>
      </c>
      <c r="K3771" s="2">
        <f>IF(I3771&lt;&gt;"",I3771,IFERROR(INDEX(Base!$I:$I,MATCH(1,(Base!$C:$C=C3771)*(Base!$I:$I&lt;&gt;""),0)),0))</f>
        <v/>
      </c>
      <c r="L3771" s="2">
        <f>IF(AND(I3771="",K3771&gt;0),"SIM","NÃO")</f>
        <v/>
      </c>
      <c r="M3771" s="2">
        <f>IF(ISNUMBER(SEARCH("SEPARA",UPPER(C3771))),"NÃO","SIM")</f>
        <v/>
      </c>
      <c r="N3771" s="2">
        <f>IFERROR(H3771/K3771,0)</f>
        <v/>
      </c>
      <c r="O3771" s="2">
        <f>IF(M3771="NÃO","EXCLUÍDO",IF(N3771&lt;Premissas!$B$8,"&lt; 1,00",IF(N3771&lt;Premissas!$B$9,"1,00 – 1,19",IF(N3771&lt;Premissas!$B$10,"1,20 – 1,39",IF(N3771&lt;Premissas!$B$11,"1,40 – 1,59",IF(N3771&lt;Premissas!$B$12,"1,60 – 1,99","≥ 2,00"))))))</f>
        <v/>
      </c>
      <c r="P3771" s="5">
        <f>IF(OR(M3771="NÃO",N3771&lt;Premissas!$B$8),Premissas!$B$13,IF(N3771&lt;Premissas!$B$9,Premissas!$B$14,IF(N3771&lt;Premissas!$B$10,Premissas!$B$15,IF(N3771&lt;Premissas!$B$11,Premissas!$B$16,IF(N3771&lt;Premissas!$B$12,Premissas!$B$17,Premissas!$B$18)))))</f>
        <v/>
      </c>
      <c r="Q3771" s="5">
        <f>IFERROR(P3771/Premissas!$B$4,0)</f>
        <v/>
      </c>
    </row>
    <row r="3772">
      <c r="A3772" s="2" t="n">
        <v>8</v>
      </c>
      <c r="B3772" s="2" t="n">
        <v>7801</v>
      </c>
      <c r="C3772" s="2" t="inlineStr">
        <is>
          <t>ATIVIDADE OP. EMP.</t>
        </is>
      </c>
      <c r="D3772" s="2" t="inlineStr">
        <is>
          <t>4456297</t>
        </is>
      </c>
      <c r="E3772" s="2" t="inlineStr">
        <is>
          <t>Claudinei Luna Diniz</t>
        </is>
      </c>
      <c r="F3772" s="2" t="n">
        <v>1306</v>
      </c>
      <c r="G3772" s="2" t="n">
        <v>104.83</v>
      </c>
      <c r="H3772" s="2" t="n">
        <v>12</v>
      </c>
      <c r="I3772" s="2" t="n">
        <v>0</v>
      </c>
      <c r="J3772" s="2" t="inlineStr">
        <is>
          <t>GPA</t>
        </is>
      </c>
      <c r="K3772" s="2">
        <f>IF(I3772&lt;&gt;"",I3772,IFERROR(INDEX(Base!$I:$I,MATCH(1,(Base!$C:$C=C3772)*(Base!$I:$I&lt;&gt;""),0)),0))</f>
        <v/>
      </c>
      <c r="L3772" s="2">
        <f>IF(AND(I3772="",K3772&gt;0),"SIM","NÃO")</f>
        <v/>
      </c>
      <c r="M3772" s="2">
        <f>IF(ISNUMBER(SEARCH("SEPARA",UPPER(C3772))),"NÃO","SIM")</f>
        <v/>
      </c>
      <c r="N3772" s="2">
        <f>IFERROR(H3772/K3772,0)</f>
        <v/>
      </c>
      <c r="O3772" s="2">
        <f>IF(M3772="NÃO","EXCLUÍDO",IF(N3772&lt;Premissas!$B$8,"&lt; 1,00",IF(N3772&lt;Premissas!$B$9,"1,00 – 1,19",IF(N3772&lt;Premissas!$B$10,"1,20 – 1,39",IF(N3772&lt;Premissas!$B$11,"1,40 – 1,59",IF(N3772&lt;Premissas!$B$12,"1,60 – 1,99","≥ 2,00"))))))</f>
        <v/>
      </c>
      <c r="P3772" s="5">
        <f>IF(OR(M3772="NÃO",N3772&lt;Premissas!$B$8),Premissas!$B$13,IF(N3772&lt;Premissas!$B$9,Premissas!$B$14,IF(N3772&lt;Premissas!$B$10,Premissas!$B$15,IF(N3772&lt;Premissas!$B$11,Premissas!$B$16,IF(N3772&lt;Premissas!$B$12,Premissas!$B$17,Premissas!$B$18)))))</f>
        <v/>
      </c>
      <c r="Q3772" s="5">
        <f>IFERROR(P3772/Premissas!$B$4,0)</f>
        <v/>
      </c>
    </row>
    <row r="3773">
      <c r="A3773" s="2" t="n">
        <v>8</v>
      </c>
      <c r="B3773" s="2" t="n">
        <v>7801</v>
      </c>
      <c r="C3773" s="2" t="inlineStr">
        <is>
          <t>PUXADA RECEB</t>
        </is>
      </c>
      <c r="D3773" s="2" t="inlineStr">
        <is>
          <t>4463714</t>
        </is>
      </c>
      <c r="E3773" s="2" t="inlineStr">
        <is>
          <t>GILBERTO GIL SOARES CLEMENTE</t>
        </is>
      </c>
      <c r="F3773" s="2" t="n">
        <v>2</v>
      </c>
      <c r="G3773" s="2" t="n">
        <v>0.6</v>
      </c>
      <c r="H3773" s="2" t="n">
        <v>3</v>
      </c>
      <c r="I3773" s="2" t="n">
        <v>0</v>
      </c>
      <c r="J3773" s="2" t="inlineStr">
        <is>
          <t>GPA</t>
        </is>
      </c>
      <c r="K3773" s="2">
        <f>IF(I3773&lt;&gt;"",I3773,IFERROR(INDEX(Base!$I:$I,MATCH(1,(Base!$C:$C=C3773)*(Base!$I:$I&lt;&gt;""),0)),0))</f>
        <v/>
      </c>
      <c r="L3773" s="2">
        <f>IF(AND(I3773="",K3773&gt;0),"SIM","NÃO")</f>
        <v/>
      </c>
      <c r="M3773" s="2">
        <f>IF(ISNUMBER(SEARCH("SEPARA",UPPER(C3773))),"NÃO","SIM")</f>
        <v/>
      </c>
      <c r="N3773" s="2">
        <f>IFERROR(H3773/K3773,0)</f>
        <v/>
      </c>
      <c r="O3773" s="2">
        <f>IF(M3773="NÃO","EXCLUÍDO",IF(N3773&lt;Premissas!$B$8,"&lt; 1,00",IF(N3773&lt;Premissas!$B$9,"1,00 – 1,19",IF(N3773&lt;Premissas!$B$10,"1,20 – 1,39",IF(N3773&lt;Premissas!$B$11,"1,40 – 1,59",IF(N3773&lt;Premissas!$B$12,"1,60 – 1,99","≥ 2,00"))))))</f>
        <v/>
      </c>
      <c r="P3773" s="5">
        <f>IF(OR(M3773="NÃO",N3773&lt;Premissas!$B$8),Premissas!$B$13,IF(N3773&lt;Premissas!$B$9,Premissas!$B$14,IF(N3773&lt;Premissas!$B$10,Premissas!$B$15,IF(N3773&lt;Premissas!$B$11,Premissas!$B$16,IF(N3773&lt;Premissas!$B$12,Premissas!$B$17,Premissas!$B$18)))))</f>
        <v/>
      </c>
      <c r="Q3773" s="5">
        <f>IFERROR(P3773/Premissas!$B$4,0)</f>
        <v/>
      </c>
    </row>
    <row r="3774">
      <c r="A3774" s="2" t="n">
        <v>8</v>
      </c>
      <c r="B3774" s="2" t="n">
        <v>7801</v>
      </c>
      <c r="C3774" s="2" t="inlineStr">
        <is>
          <t>RECEBIMENTO</t>
        </is>
      </c>
      <c r="D3774" s="2" t="inlineStr">
        <is>
          <t>4463714</t>
        </is>
      </c>
      <c r="E3774" s="2" t="inlineStr">
        <is>
          <t>GILBERTO GIL SOARES CLEMENTE</t>
        </is>
      </c>
      <c r="F3774" s="2" t="n">
        <v>3600</v>
      </c>
      <c r="G3774" s="2" t="n">
        <v>159.26</v>
      </c>
      <c r="H3774" s="2" t="n">
        <v>23</v>
      </c>
      <c r="I3774" s="2" t="n">
        <v>0</v>
      </c>
      <c r="J3774" s="2" t="inlineStr">
        <is>
          <t>GPA</t>
        </is>
      </c>
      <c r="K3774" s="2">
        <f>IF(I3774&lt;&gt;"",I3774,IFERROR(INDEX(Base!$I:$I,MATCH(1,(Base!$C:$C=C3774)*(Base!$I:$I&lt;&gt;""),0)),0))</f>
        <v/>
      </c>
      <c r="L3774" s="2">
        <f>IF(AND(I3774="",K3774&gt;0),"SIM","NÃO")</f>
        <v/>
      </c>
      <c r="M3774" s="2">
        <f>IF(ISNUMBER(SEARCH("SEPARA",UPPER(C3774))),"NÃO","SIM")</f>
        <v/>
      </c>
      <c r="N3774" s="2">
        <f>IFERROR(H3774/K3774,0)</f>
        <v/>
      </c>
      <c r="O3774" s="2">
        <f>IF(M3774="NÃO","EXCLUÍDO",IF(N3774&lt;Premissas!$B$8,"&lt; 1,00",IF(N3774&lt;Premissas!$B$9,"1,00 – 1,19",IF(N3774&lt;Premissas!$B$10,"1,20 – 1,39",IF(N3774&lt;Premissas!$B$11,"1,40 – 1,59",IF(N3774&lt;Premissas!$B$12,"1,60 – 1,99","≥ 2,00"))))))</f>
        <v/>
      </c>
      <c r="P3774" s="5">
        <f>IF(OR(M3774="NÃO",N3774&lt;Premissas!$B$8),Premissas!$B$13,IF(N3774&lt;Premissas!$B$9,Premissas!$B$14,IF(N3774&lt;Premissas!$B$10,Premissas!$B$15,IF(N3774&lt;Premissas!$B$11,Premissas!$B$16,IF(N3774&lt;Premissas!$B$12,Premissas!$B$17,Premissas!$B$18)))))</f>
        <v/>
      </c>
      <c r="Q3774" s="5">
        <f>IFERROR(P3774/Premissas!$B$4,0)</f>
        <v/>
      </c>
    </row>
    <row r="3775">
      <c r="A3775" s="2" t="n">
        <v>8</v>
      </c>
      <c r="B3775" s="2" t="n">
        <v>7801</v>
      </c>
      <c r="C3775" s="2" t="inlineStr">
        <is>
          <t>PUXADA RECEB</t>
        </is>
      </c>
      <c r="D3775" s="2" t="inlineStr">
        <is>
          <t>4467400</t>
        </is>
      </c>
      <c r="E3775" s="2" t="inlineStr">
        <is>
          <t>Andrea Martins Da Silva</t>
        </is>
      </c>
      <c r="F3775" s="2" t="n">
        <v>2</v>
      </c>
      <c r="G3775" s="2" t="n">
        <v>9.359999999999999</v>
      </c>
      <c r="H3775" s="2" t="n">
        <v>0</v>
      </c>
      <c r="I3775" s="2" t="n">
        <v>0</v>
      </c>
      <c r="J3775" s="2" t="inlineStr">
        <is>
          <t>GPA</t>
        </is>
      </c>
      <c r="K3775" s="2">
        <f>IF(I3775&lt;&gt;"",I3775,IFERROR(INDEX(Base!$I:$I,MATCH(1,(Base!$C:$C=C3775)*(Base!$I:$I&lt;&gt;""),0)),0))</f>
        <v/>
      </c>
      <c r="L3775" s="2">
        <f>IF(AND(I3775="",K3775&gt;0),"SIM","NÃO")</f>
        <v/>
      </c>
      <c r="M3775" s="2">
        <f>IF(ISNUMBER(SEARCH("SEPARA",UPPER(C3775))),"NÃO","SIM")</f>
        <v/>
      </c>
      <c r="N3775" s="2">
        <f>IFERROR(H3775/K3775,0)</f>
        <v/>
      </c>
      <c r="O3775" s="2">
        <f>IF(M3775="NÃO","EXCLUÍDO",IF(N3775&lt;Premissas!$B$8,"&lt; 1,00",IF(N3775&lt;Premissas!$B$9,"1,00 – 1,19",IF(N3775&lt;Premissas!$B$10,"1,20 – 1,39",IF(N3775&lt;Premissas!$B$11,"1,40 – 1,59",IF(N3775&lt;Premissas!$B$12,"1,60 – 1,99","≥ 2,00"))))))</f>
        <v/>
      </c>
      <c r="P3775" s="5">
        <f>IF(OR(M3775="NÃO",N3775&lt;Premissas!$B$8),Premissas!$B$13,IF(N3775&lt;Premissas!$B$9,Premissas!$B$14,IF(N3775&lt;Premissas!$B$10,Premissas!$B$15,IF(N3775&lt;Premissas!$B$11,Premissas!$B$16,IF(N3775&lt;Premissas!$B$12,Premissas!$B$17,Premissas!$B$18)))))</f>
        <v/>
      </c>
      <c r="Q3775" s="5">
        <f>IFERROR(P3775/Premissas!$B$4,0)</f>
        <v/>
      </c>
    </row>
    <row r="3776">
      <c r="A3776" s="2" t="n">
        <v>8</v>
      </c>
      <c r="B3776" s="2" t="n">
        <v>7801</v>
      </c>
      <c r="C3776" s="2" t="inlineStr">
        <is>
          <t>ATIVIDADE OP. EMP.</t>
        </is>
      </c>
      <c r="D3776" s="2" t="inlineStr">
        <is>
          <t>4478452</t>
        </is>
      </c>
      <c r="E3776" s="2" t="inlineStr">
        <is>
          <t>FERNANDO ANTONIO DA SILVA</t>
        </is>
      </c>
      <c r="F3776" s="2" t="n">
        <v>71</v>
      </c>
      <c r="G3776" s="2" t="n">
        <v>14.95</v>
      </c>
      <c r="H3776" s="2" t="n">
        <v>5</v>
      </c>
      <c r="I3776" s="2" t="n">
        <v>0</v>
      </c>
      <c r="J3776" s="2" t="inlineStr">
        <is>
          <t>GPA</t>
        </is>
      </c>
      <c r="K3776" s="2">
        <f>IF(I3776&lt;&gt;"",I3776,IFERROR(INDEX(Base!$I:$I,MATCH(1,(Base!$C:$C=C3776)*(Base!$I:$I&lt;&gt;""),0)),0))</f>
        <v/>
      </c>
      <c r="L3776" s="2">
        <f>IF(AND(I3776="",K3776&gt;0),"SIM","NÃO")</f>
        <v/>
      </c>
      <c r="M3776" s="2">
        <f>IF(ISNUMBER(SEARCH("SEPARA",UPPER(C3776))),"NÃO","SIM")</f>
        <v/>
      </c>
      <c r="N3776" s="2">
        <f>IFERROR(H3776/K3776,0)</f>
        <v/>
      </c>
      <c r="O3776" s="2">
        <f>IF(M3776="NÃO","EXCLUÍDO",IF(N3776&lt;Premissas!$B$8,"&lt; 1,00",IF(N3776&lt;Premissas!$B$9,"1,00 – 1,19",IF(N3776&lt;Premissas!$B$10,"1,20 – 1,39",IF(N3776&lt;Premissas!$B$11,"1,40 – 1,59",IF(N3776&lt;Premissas!$B$12,"1,60 – 1,99","≥ 2,00"))))))</f>
        <v/>
      </c>
      <c r="P3776" s="5">
        <f>IF(OR(M3776="NÃO",N3776&lt;Premissas!$B$8),Premissas!$B$13,IF(N3776&lt;Premissas!$B$9,Premissas!$B$14,IF(N3776&lt;Premissas!$B$10,Premissas!$B$15,IF(N3776&lt;Premissas!$B$11,Premissas!$B$16,IF(N3776&lt;Premissas!$B$12,Premissas!$B$17,Premissas!$B$18)))))</f>
        <v/>
      </c>
      <c r="Q3776" s="5">
        <f>IFERROR(P3776/Premissas!$B$4,0)</f>
        <v/>
      </c>
    </row>
    <row r="3777">
      <c r="A3777" s="2" t="n">
        <v>8</v>
      </c>
      <c r="B3777" s="2" t="n">
        <v>7801</v>
      </c>
      <c r="C3777" s="2" t="inlineStr">
        <is>
          <t>PUXADA RECEB</t>
        </is>
      </c>
      <c r="D3777" s="2" t="inlineStr">
        <is>
          <t>4478940</t>
        </is>
      </c>
      <c r="E3777" s="2" t="inlineStr">
        <is>
          <t>Francisco Silva de Araujo</t>
        </is>
      </c>
      <c r="F3777" s="2" t="n">
        <v>170</v>
      </c>
      <c r="G3777" s="2" t="n">
        <v>28.43</v>
      </c>
      <c r="H3777" s="2" t="n">
        <v>6</v>
      </c>
      <c r="I3777" s="2" t="n">
        <v>0</v>
      </c>
      <c r="J3777" s="2" t="inlineStr">
        <is>
          <t>GPA</t>
        </is>
      </c>
      <c r="K3777" s="2">
        <f>IF(I3777&lt;&gt;"",I3777,IFERROR(INDEX(Base!$I:$I,MATCH(1,(Base!$C:$C=C3777)*(Base!$I:$I&lt;&gt;""),0)),0))</f>
        <v/>
      </c>
      <c r="L3777" s="2">
        <f>IF(AND(I3777="",K3777&gt;0),"SIM","NÃO")</f>
        <v/>
      </c>
      <c r="M3777" s="2">
        <f>IF(ISNUMBER(SEARCH("SEPARA",UPPER(C3777))),"NÃO","SIM")</f>
        <v/>
      </c>
      <c r="N3777" s="2">
        <f>IFERROR(H3777/K3777,0)</f>
        <v/>
      </c>
      <c r="O3777" s="2">
        <f>IF(M3777="NÃO","EXCLUÍDO",IF(N3777&lt;Premissas!$B$8,"&lt; 1,00",IF(N3777&lt;Premissas!$B$9,"1,00 – 1,19",IF(N3777&lt;Premissas!$B$10,"1,20 – 1,39",IF(N3777&lt;Premissas!$B$11,"1,40 – 1,59",IF(N3777&lt;Premissas!$B$12,"1,60 – 1,99","≥ 2,00"))))))</f>
        <v/>
      </c>
      <c r="P3777" s="5">
        <f>IF(OR(M3777="NÃO",N3777&lt;Premissas!$B$8),Premissas!$B$13,IF(N3777&lt;Premissas!$B$9,Premissas!$B$14,IF(N3777&lt;Premissas!$B$10,Premissas!$B$15,IF(N3777&lt;Premissas!$B$11,Premissas!$B$16,IF(N3777&lt;Premissas!$B$12,Premissas!$B$17,Premissas!$B$18)))))</f>
        <v/>
      </c>
      <c r="Q3777" s="5">
        <f>IFERROR(P3777/Premissas!$B$4,0)</f>
        <v/>
      </c>
    </row>
    <row r="3778">
      <c r="A3778" s="2" t="n">
        <v>8</v>
      </c>
      <c r="B3778" s="2" t="n">
        <v>7801</v>
      </c>
      <c r="C3778" s="2" t="inlineStr">
        <is>
          <t>RECEBIMENTO</t>
        </is>
      </c>
      <c r="D3778" s="2" t="inlineStr">
        <is>
          <t>4478940</t>
        </is>
      </c>
      <c r="E3778" s="2" t="inlineStr">
        <is>
          <t>Francisco Silva de Araujo</t>
        </is>
      </c>
      <c r="F3778" s="2" t="n">
        <v>4</v>
      </c>
      <c r="G3778" s="2" t="n">
        <v>3.72</v>
      </c>
      <c r="H3778" s="2" t="n">
        <v>1</v>
      </c>
      <c r="I3778" s="2" t="n">
        <v>0</v>
      </c>
      <c r="J3778" s="2" t="inlineStr">
        <is>
          <t>GPA</t>
        </is>
      </c>
      <c r="K3778" s="2">
        <f>IF(I3778&lt;&gt;"",I3778,IFERROR(INDEX(Base!$I:$I,MATCH(1,(Base!$C:$C=C3778)*(Base!$I:$I&lt;&gt;""),0)),0))</f>
        <v/>
      </c>
      <c r="L3778" s="2">
        <f>IF(AND(I3778="",K3778&gt;0),"SIM","NÃO")</f>
        <v/>
      </c>
      <c r="M3778" s="2">
        <f>IF(ISNUMBER(SEARCH("SEPARA",UPPER(C3778))),"NÃO","SIM")</f>
        <v/>
      </c>
      <c r="N3778" s="2">
        <f>IFERROR(H3778/K3778,0)</f>
        <v/>
      </c>
      <c r="O3778" s="2">
        <f>IF(M3778="NÃO","EXCLUÍDO",IF(N3778&lt;Premissas!$B$8,"&lt; 1,00",IF(N3778&lt;Premissas!$B$9,"1,00 – 1,19",IF(N3778&lt;Premissas!$B$10,"1,20 – 1,39",IF(N3778&lt;Premissas!$B$11,"1,40 – 1,59",IF(N3778&lt;Premissas!$B$12,"1,60 – 1,99","≥ 2,00"))))))</f>
        <v/>
      </c>
      <c r="P3778" s="5">
        <f>IF(OR(M3778="NÃO",N3778&lt;Premissas!$B$8),Premissas!$B$13,IF(N3778&lt;Premissas!$B$9,Premissas!$B$14,IF(N3778&lt;Premissas!$B$10,Premissas!$B$15,IF(N3778&lt;Premissas!$B$11,Premissas!$B$16,IF(N3778&lt;Premissas!$B$12,Premissas!$B$17,Premissas!$B$18)))))</f>
        <v/>
      </c>
      <c r="Q3778" s="5">
        <f>IFERROR(P3778/Premissas!$B$4,0)</f>
        <v/>
      </c>
    </row>
    <row r="3779">
      <c r="A3779" s="2" t="n">
        <v>8</v>
      </c>
      <c r="B3779" s="2" t="n">
        <v>7801</v>
      </c>
      <c r="C3779" s="2" t="inlineStr">
        <is>
          <t>ATIVIDADE OP. EMP.</t>
        </is>
      </c>
      <c r="D3779" s="2" t="inlineStr">
        <is>
          <t>4490800</t>
        </is>
      </c>
      <c r="E3779" s="2" t="inlineStr">
        <is>
          <t>LEANDRO GONCALVES DE CARVALHO</t>
        </is>
      </c>
      <c r="F3779" s="2" t="n">
        <v>1582</v>
      </c>
      <c r="G3779" s="2" t="n">
        <v>113.13</v>
      </c>
      <c r="H3779" s="2" t="n">
        <v>14</v>
      </c>
      <c r="I3779" s="2" t="n">
        <v>0</v>
      </c>
      <c r="J3779" s="2" t="inlineStr">
        <is>
          <t>GPA</t>
        </is>
      </c>
      <c r="K3779" s="2">
        <f>IF(I3779&lt;&gt;"",I3779,IFERROR(INDEX(Base!$I:$I,MATCH(1,(Base!$C:$C=C3779)*(Base!$I:$I&lt;&gt;""),0)),0))</f>
        <v/>
      </c>
      <c r="L3779" s="2">
        <f>IF(AND(I3779="",K3779&gt;0),"SIM","NÃO")</f>
        <v/>
      </c>
      <c r="M3779" s="2">
        <f>IF(ISNUMBER(SEARCH("SEPARA",UPPER(C3779))),"NÃO","SIM")</f>
        <v/>
      </c>
      <c r="N3779" s="2">
        <f>IFERROR(H3779/K3779,0)</f>
        <v/>
      </c>
      <c r="O3779" s="2">
        <f>IF(M3779="NÃO","EXCLUÍDO",IF(N3779&lt;Premissas!$B$8,"&lt; 1,00",IF(N3779&lt;Premissas!$B$9,"1,00 – 1,19",IF(N3779&lt;Premissas!$B$10,"1,20 – 1,39",IF(N3779&lt;Premissas!$B$11,"1,40 – 1,59",IF(N3779&lt;Premissas!$B$12,"1,60 – 1,99","≥ 2,00"))))))</f>
        <v/>
      </c>
      <c r="P3779" s="5">
        <f>IF(OR(M3779="NÃO",N3779&lt;Premissas!$B$8),Premissas!$B$13,IF(N3779&lt;Premissas!$B$9,Premissas!$B$14,IF(N3779&lt;Premissas!$B$10,Premissas!$B$15,IF(N3779&lt;Premissas!$B$11,Premissas!$B$16,IF(N3779&lt;Premissas!$B$12,Premissas!$B$17,Premissas!$B$18)))))</f>
        <v/>
      </c>
      <c r="Q3779" s="5">
        <f>IFERROR(P3779/Premissas!$B$4,0)</f>
        <v/>
      </c>
    </row>
    <row r="3780">
      <c r="A3780" s="2" t="n">
        <v>8</v>
      </c>
      <c r="B3780" s="2" t="n">
        <v>7801</v>
      </c>
      <c r="C3780" s="2" t="inlineStr">
        <is>
          <t>PUXADA RECEB</t>
        </is>
      </c>
      <c r="D3780" s="2" t="inlineStr">
        <is>
          <t>449713</t>
        </is>
      </c>
      <c r="E3780" s="2" t="inlineStr">
        <is>
          <t>Osmar Francisco Da Cunha</t>
        </is>
      </c>
      <c r="F3780" s="2" t="n">
        <v>2168</v>
      </c>
      <c r="G3780" s="2" t="n">
        <v>114.39</v>
      </c>
      <c r="H3780" s="2" t="n">
        <v>19</v>
      </c>
      <c r="I3780" s="2" t="n">
        <v>0</v>
      </c>
      <c r="J3780" s="2" t="inlineStr">
        <is>
          <t>GPA</t>
        </is>
      </c>
      <c r="K3780" s="2">
        <f>IF(I3780&lt;&gt;"",I3780,IFERROR(INDEX(Base!$I:$I,MATCH(1,(Base!$C:$C=C3780)*(Base!$I:$I&lt;&gt;""),0)),0))</f>
        <v/>
      </c>
      <c r="L3780" s="2">
        <f>IF(AND(I3780="",K3780&gt;0),"SIM","NÃO")</f>
        <v/>
      </c>
      <c r="M3780" s="2">
        <f>IF(ISNUMBER(SEARCH("SEPARA",UPPER(C3780))),"NÃO","SIM")</f>
        <v/>
      </c>
      <c r="N3780" s="2">
        <f>IFERROR(H3780/K3780,0)</f>
        <v/>
      </c>
      <c r="O3780" s="2">
        <f>IF(M3780="NÃO","EXCLUÍDO",IF(N3780&lt;Premissas!$B$8,"&lt; 1,00",IF(N3780&lt;Premissas!$B$9,"1,00 – 1,19",IF(N3780&lt;Premissas!$B$10,"1,20 – 1,39",IF(N3780&lt;Premissas!$B$11,"1,40 – 1,59",IF(N3780&lt;Premissas!$B$12,"1,60 – 1,99","≥ 2,00"))))))</f>
        <v/>
      </c>
      <c r="P3780" s="5">
        <f>IF(OR(M3780="NÃO",N3780&lt;Premissas!$B$8),Premissas!$B$13,IF(N3780&lt;Premissas!$B$9,Premissas!$B$14,IF(N3780&lt;Premissas!$B$10,Premissas!$B$15,IF(N3780&lt;Premissas!$B$11,Premissas!$B$16,IF(N3780&lt;Premissas!$B$12,Premissas!$B$17,Premissas!$B$18)))))</f>
        <v/>
      </c>
      <c r="Q3780" s="5">
        <f>IFERROR(P3780/Premissas!$B$4,0)</f>
        <v/>
      </c>
    </row>
    <row r="3781">
      <c r="A3781" s="2" t="n">
        <v>8</v>
      </c>
      <c r="B3781" s="2" t="n">
        <v>7801</v>
      </c>
      <c r="C3781" s="2" t="inlineStr">
        <is>
          <t>SEPARACAO</t>
        </is>
      </c>
      <c r="D3781" s="2" t="inlineStr">
        <is>
          <t>449713</t>
        </is>
      </c>
      <c r="E3781" s="2" t="inlineStr">
        <is>
          <t>Osmar Francisco Da Cunha</t>
        </is>
      </c>
      <c r="F3781" s="2" t="n">
        <v>66</v>
      </c>
      <c r="G3781" s="2" t="n">
        <v>1.72</v>
      </c>
      <c r="H3781" s="2" t="n">
        <v>38</v>
      </c>
      <c r="I3781" s="2" t="n">
        <v>0</v>
      </c>
      <c r="J3781" s="2" t="inlineStr">
        <is>
          <t>GPA</t>
        </is>
      </c>
      <c r="K3781" s="2">
        <f>IF(I3781&lt;&gt;"",I3781,IFERROR(INDEX(Base!$I:$I,MATCH(1,(Base!$C:$C=C3781)*(Base!$I:$I&lt;&gt;""),0)),0))</f>
        <v/>
      </c>
      <c r="L3781" s="2">
        <f>IF(AND(I3781="",K3781&gt;0),"SIM","NÃO")</f>
        <v/>
      </c>
      <c r="M3781" s="2">
        <f>IF(ISNUMBER(SEARCH("SEPARA",UPPER(C3781))),"NÃO","SIM")</f>
        <v/>
      </c>
      <c r="N3781" s="2">
        <f>IFERROR(H3781/K3781,0)</f>
        <v/>
      </c>
      <c r="O3781" s="2">
        <f>IF(M3781="NÃO","EXCLUÍDO",IF(N3781&lt;Premissas!$B$8,"&lt; 1,00",IF(N3781&lt;Premissas!$B$9,"1,00 – 1,19",IF(N3781&lt;Premissas!$B$10,"1,20 – 1,39",IF(N3781&lt;Premissas!$B$11,"1,40 – 1,59",IF(N3781&lt;Premissas!$B$12,"1,60 – 1,99","≥ 2,00"))))))</f>
        <v/>
      </c>
      <c r="P3781" s="5">
        <f>IF(OR(M3781="NÃO",N3781&lt;Premissas!$B$8),Premissas!$B$13,IF(N3781&lt;Premissas!$B$9,Premissas!$B$14,IF(N3781&lt;Premissas!$B$10,Premissas!$B$15,IF(N3781&lt;Premissas!$B$11,Premissas!$B$16,IF(N3781&lt;Premissas!$B$12,Premissas!$B$17,Premissas!$B$18)))))</f>
        <v/>
      </c>
      <c r="Q3781" s="5">
        <f>IFERROR(P3781/Premissas!$B$4,0)</f>
        <v/>
      </c>
    </row>
    <row r="3782">
      <c r="A3782" s="2" t="n">
        <v>8</v>
      </c>
      <c r="B3782" s="2" t="n">
        <v>7801</v>
      </c>
      <c r="C3782" s="2" t="inlineStr">
        <is>
          <t>SEPARACAO</t>
        </is>
      </c>
      <c r="D3782" s="2" t="inlineStr">
        <is>
          <t>4527739</t>
        </is>
      </c>
      <c r="E3782" s="2" t="inlineStr">
        <is>
          <t>ELANE CRISTINA DA SILVA MELO</t>
        </is>
      </c>
      <c r="F3782" s="2" t="n">
        <v>523</v>
      </c>
      <c r="G3782" s="2" t="n">
        <v>10.94</v>
      </c>
      <c r="H3782" s="2" t="n">
        <v>48</v>
      </c>
      <c r="I3782" s="2" t="n">
        <v>0</v>
      </c>
      <c r="J3782" s="2" t="inlineStr">
        <is>
          <t>GPA</t>
        </is>
      </c>
      <c r="K3782" s="2">
        <f>IF(I3782&lt;&gt;"",I3782,IFERROR(INDEX(Base!$I:$I,MATCH(1,(Base!$C:$C=C3782)*(Base!$I:$I&lt;&gt;""),0)),0))</f>
        <v/>
      </c>
      <c r="L3782" s="2">
        <f>IF(AND(I3782="",K3782&gt;0),"SIM","NÃO")</f>
        <v/>
      </c>
      <c r="M3782" s="2">
        <f>IF(ISNUMBER(SEARCH("SEPARA",UPPER(C3782))),"NÃO","SIM")</f>
        <v/>
      </c>
      <c r="N3782" s="2">
        <f>IFERROR(H3782/K3782,0)</f>
        <v/>
      </c>
      <c r="O3782" s="2">
        <f>IF(M3782="NÃO","EXCLUÍDO",IF(N3782&lt;Premissas!$B$8,"&lt; 1,00",IF(N3782&lt;Premissas!$B$9,"1,00 – 1,19",IF(N3782&lt;Premissas!$B$10,"1,20 – 1,39",IF(N3782&lt;Premissas!$B$11,"1,40 – 1,59",IF(N3782&lt;Premissas!$B$12,"1,60 – 1,99","≥ 2,00"))))))</f>
        <v/>
      </c>
      <c r="P3782" s="5">
        <f>IF(OR(M3782="NÃO",N3782&lt;Premissas!$B$8),Premissas!$B$13,IF(N3782&lt;Premissas!$B$9,Premissas!$B$14,IF(N3782&lt;Premissas!$B$10,Premissas!$B$15,IF(N3782&lt;Premissas!$B$11,Premissas!$B$16,IF(N3782&lt;Premissas!$B$12,Premissas!$B$17,Premissas!$B$18)))))</f>
        <v/>
      </c>
      <c r="Q3782" s="5">
        <f>IFERROR(P3782/Premissas!$B$4,0)</f>
        <v/>
      </c>
    </row>
    <row r="3783">
      <c r="A3783" s="2" t="n">
        <v>8</v>
      </c>
      <c r="B3783" s="2" t="n">
        <v>7801</v>
      </c>
      <c r="C3783" s="2" t="inlineStr">
        <is>
          <t>ATIVIDADE OP. EMP.</t>
        </is>
      </c>
      <c r="D3783" s="2" t="inlineStr">
        <is>
          <t>454854</t>
        </is>
      </c>
      <c r="E3783" s="2" t="inlineStr">
        <is>
          <t>Valquiria Da Silva Ribeiro</t>
        </is>
      </c>
      <c r="F3783" s="2" t="n">
        <v>583</v>
      </c>
      <c r="G3783" s="2" t="n">
        <v>86.04000000000001</v>
      </c>
      <c r="H3783" s="2" t="n">
        <v>7</v>
      </c>
      <c r="I3783" s="2" t="n">
        <v>0</v>
      </c>
      <c r="J3783" s="2" t="inlineStr">
        <is>
          <t>GPA</t>
        </is>
      </c>
      <c r="K3783" s="2">
        <f>IF(I3783&lt;&gt;"",I3783,IFERROR(INDEX(Base!$I:$I,MATCH(1,(Base!$C:$C=C3783)*(Base!$I:$I&lt;&gt;""),0)),0))</f>
        <v/>
      </c>
      <c r="L3783" s="2">
        <f>IF(AND(I3783="",K3783&gt;0),"SIM","NÃO")</f>
        <v/>
      </c>
      <c r="M3783" s="2">
        <f>IF(ISNUMBER(SEARCH("SEPARA",UPPER(C3783))),"NÃO","SIM")</f>
        <v/>
      </c>
      <c r="N3783" s="2">
        <f>IFERROR(H3783/K3783,0)</f>
        <v/>
      </c>
      <c r="O3783" s="2">
        <f>IF(M3783="NÃO","EXCLUÍDO",IF(N3783&lt;Premissas!$B$8,"&lt; 1,00",IF(N3783&lt;Premissas!$B$9,"1,00 – 1,19",IF(N3783&lt;Premissas!$B$10,"1,20 – 1,39",IF(N3783&lt;Premissas!$B$11,"1,40 – 1,59",IF(N3783&lt;Premissas!$B$12,"1,60 – 1,99","≥ 2,00"))))))</f>
        <v/>
      </c>
      <c r="P3783" s="5">
        <f>IF(OR(M3783="NÃO",N3783&lt;Premissas!$B$8),Premissas!$B$13,IF(N3783&lt;Premissas!$B$9,Premissas!$B$14,IF(N3783&lt;Premissas!$B$10,Premissas!$B$15,IF(N3783&lt;Premissas!$B$11,Premissas!$B$16,IF(N3783&lt;Premissas!$B$12,Premissas!$B$17,Premissas!$B$18)))))</f>
        <v/>
      </c>
      <c r="Q3783" s="5">
        <f>IFERROR(P3783/Premissas!$B$4,0)</f>
        <v/>
      </c>
    </row>
    <row r="3784">
      <c r="A3784" s="2" t="n">
        <v>8</v>
      </c>
      <c r="B3784" s="2" t="n">
        <v>7801</v>
      </c>
      <c r="C3784" s="2" t="inlineStr">
        <is>
          <t>ATIVIDADE OP. EMP.</t>
        </is>
      </c>
      <c r="D3784" s="2" t="inlineStr">
        <is>
          <t>456332</t>
        </is>
      </c>
      <c r="E3784" s="2" t="inlineStr">
        <is>
          <t>DAMIAO RUFINO</t>
        </is>
      </c>
      <c r="F3784" s="2" t="n">
        <v>37</v>
      </c>
      <c r="G3784" s="2" t="n">
        <v>21.8</v>
      </c>
      <c r="H3784" s="2" t="n">
        <v>2</v>
      </c>
      <c r="I3784" s="2" t="n">
        <v>0</v>
      </c>
      <c r="J3784" s="2" t="inlineStr">
        <is>
          <t>GPA</t>
        </is>
      </c>
      <c r="K3784" s="2">
        <f>IF(I3784&lt;&gt;"",I3784,IFERROR(INDEX(Base!$I:$I,MATCH(1,(Base!$C:$C=C3784)*(Base!$I:$I&lt;&gt;""),0)),0))</f>
        <v/>
      </c>
      <c r="L3784" s="2">
        <f>IF(AND(I3784="",K3784&gt;0),"SIM","NÃO")</f>
        <v/>
      </c>
      <c r="M3784" s="2">
        <f>IF(ISNUMBER(SEARCH("SEPARA",UPPER(C3784))),"NÃO","SIM")</f>
        <v/>
      </c>
      <c r="N3784" s="2">
        <f>IFERROR(H3784/K3784,0)</f>
        <v/>
      </c>
      <c r="O3784" s="2">
        <f>IF(M3784="NÃO","EXCLUÍDO",IF(N3784&lt;Premissas!$B$8,"&lt; 1,00",IF(N3784&lt;Premissas!$B$9,"1,00 – 1,19",IF(N3784&lt;Premissas!$B$10,"1,20 – 1,39",IF(N3784&lt;Premissas!$B$11,"1,40 – 1,59",IF(N3784&lt;Premissas!$B$12,"1,60 – 1,99","≥ 2,00"))))))</f>
        <v/>
      </c>
      <c r="P3784" s="5">
        <f>IF(OR(M3784="NÃO",N3784&lt;Premissas!$B$8),Premissas!$B$13,IF(N3784&lt;Premissas!$B$9,Premissas!$B$14,IF(N3784&lt;Premissas!$B$10,Premissas!$B$15,IF(N3784&lt;Premissas!$B$11,Premissas!$B$16,IF(N3784&lt;Premissas!$B$12,Premissas!$B$17,Premissas!$B$18)))))</f>
        <v/>
      </c>
      <c r="Q3784" s="5">
        <f>IFERROR(P3784/Premissas!$B$4,0)</f>
        <v/>
      </c>
    </row>
    <row r="3785">
      <c r="A3785" s="2" t="n">
        <v>8</v>
      </c>
      <c r="B3785" s="2" t="n">
        <v>7801</v>
      </c>
      <c r="C3785" s="2" t="inlineStr">
        <is>
          <t>PUXADA RECEB</t>
        </is>
      </c>
      <c r="D3785" s="2" t="inlineStr">
        <is>
          <t>4566017</t>
        </is>
      </c>
      <c r="E3785" s="2" t="inlineStr">
        <is>
          <t>ADILSON GOMES DOS SANTOS</t>
        </is>
      </c>
      <c r="F3785" s="2" t="n">
        <v>187</v>
      </c>
      <c r="G3785" s="2" t="n">
        <v>27.58</v>
      </c>
      <c r="H3785" s="2" t="n">
        <v>7</v>
      </c>
      <c r="I3785" s="2" t="n">
        <v>0</v>
      </c>
      <c r="J3785" s="2" t="inlineStr">
        <is>
          <t>GPA</t>
        </is>
      </c>
      <c r="K3785" s="2">
        <f>IF(I3785&lt;&gt;"",I3785,IFERROR(INDEX(Base!$I:$I,MATCH(1,(Base!$C:$C=C3785)*(Base!$I:$I&lt;&gt;""),0)),0))</f>
        <v/>
      </c>
      <c r="L3785" s="2">
        <f>IF(AND(I3785="",K3785&gt;0),"SIM","NÃO")</f>
        <v/>
      </c>
      <c r="M3785" s="2">
        <f>IF(ISNUMBER(SEARCH("SEPARA",UPPER(C3785))),"NÃO","SIM")</f>
        <v/>
      </c>
      <c r="N3785" s="2">
        <f>IFERROR(H3785/K3785,0)</f>
        <v/>
      </c>
      <c r="O3785" s="2">
        <f>IF(M3785="NÃO","EXCLUÍDO",IF(N3785&lt;Premissas!$B$8,"&lt; 1,00",IF(N3785&lt;Premissas!$B$9,"1,00 – 1,19",IF(N3785&lt;Premissas!$B$10,"1,20 – 1,39",IF(N3785&lt;Premissas!$B$11,"1,40 – 1,59",IF(N3785&lt;Premissas!$B$12,"1,60 – 1,99","≥ 2,00"))))))</f>
        <v/>
      </c>
      <c r="P3785" s="5">
        <f>IF(OR(M3785="NÃO",N3785&lt;Premissas!$B$8),Premissas!$B$13,IF(N3785&lt;Premissas!$B$9,Premissas!$B$14,IF(N3785&lt;Premissas!$B$10,Premissas!$B$15,IF(N3785&lt;Premissas!$B$11,Premissas!$B$16,IF(N3785&lt;Premissas!$B$12,Premissas!$B$17,Premissas!$B$18)))))</f>
        <v/>
      </c>
      <c r="Q3785" s="5">
        <f>IFERROR(P3785/Premissas!$B$4,0)</f>
        <v/>
      </c>
    </row>
    <row r="3786">
      <c r="A3786" s="2" t="n">
        <v>8</v>
      </c>
      <c r="B3786" s="2" t="n">
        <v>7801</v>
      </c>
      <c r="C3786" s="2" t="inlineStr">
        <is>
          <t>RECEBIMENTO</t>
        </is>
      </c>
      <c r="D3786" s="2" t="inlineStr">
        <is>
          <t>4566017</t>
        </is>
      </c>
      <c r="E3786" s="2" t="inlineStr">
        <is>
          <t>ADILSON GOMES DOS SANTOS</t>
        </is>
      </c>
      <c r="F3786" s="2" t="n">
        <v>4301</v>
      </c>
      <c r="G3786" s="2" t="n">
        <v>147.71</v>
      </c>
      <c r="H3786" s="2" t="n">
        <v>29</v>
      </c>
      <c r="I3786" s="2" t="n">
        <v>0</v>
      </c>
      <c r="J3786" s="2" t="inlineStr">
        <is>
          <t>GPA</t>
        </is>
      </c>
      <c r="K3786" s="2">
        <f>IF(I3786&lt;&gt;"",I3786,IFERROR(INDEX(Base!$I:$I,MATCH(1,(Base!$C:$C=C3786)*(Base!$I:$I&lt;&gt;""),0)),0))</f>
        <v/>
      </c>
      <c r="L3786" s="2">
        <f>IF(AND(I3786="",K3786&gt;0),"SIM","NÃO")</f>
        <v/>
      </c>
      <c r="M3786" s="2">
        <f>IF(ISNUMBER(SEARCH("SEPARA",UPPER(C3786))),"NÃO","SIM")</f>
        <v/>
      </c>
      <c r="N3786" s="2">
        <f>IFERROR(H3786/K3786,0)</f>
        <v/>
      </c>
      <c r="O3786" s="2">
        <f>IF(M3786="NÃO","EXCLUÍDO",IF(N3786&lt;Premissas!$B$8,"&lt; 1,00",IF(N3786&lt;Premissas!$B$9,"1,00 – 1,19",IF(N3786&lt;Premissas!$B$10,"1,20 – 1,39",IF(N3786&lt;Premissas!$B$11,"1,40 – 1,59",IF(N3786&lt;Premissas!$B$12,"1,60 – 1,99","≥ 2,00"))))))</f>
        <v/>
      </c>
      <c r="P3786" s="5">
        <f>IF(OR(M3786="NÃO",N3786&lt;Premissas!$B$8),Premissas!$B$13,IF(N3786&lt;Premissas!$B$9,Premissas!$B$14,IF(N3786&lt;Premissas!$B$10,Premissas!$B$15,IF(N3786&lt;Premissas!$B$11,Premissas!$B$16,IF(N3786&lt;Premissas!$B$12,Premissas!$B$17,Premissas!$B$18)))))</f>
        <v/>
      </c>
      <c r="Q3786" s="5">
        <f>IFERROR(P3786/Premissas!$B$4,0)</f>
        <v/>
      </c>
    </row>
    <row r="3787">
      <c r="A3787" s="2" t="n">
        <v>8</v>
      </c>
      <c r="B3787" s="2" t="n">
        <v>7801</v>
      </c>
      <c r="C3787" s="2" t="inlineStr">
        <is>
          <t>CARREGAMENTO</t>
        </is>
      </c>
      <c r="D3787" s="2" t="inlineStr">
        <is>
          <t>4575156</t>
        </is>
      </c>
      <c r="E3787" s="2" t="inlineStr">
        <is>
          <t>Homero Anilis</t>
        </is>
      </c>
      <c r="F3787" s="2" t="n">
        <v>358</v>
      </c>
      <c r="G3787" s="2" t="n">
        <v>15.62</v>
      </c>
      <c r="H3787" s="2" t="n">
        <v>23</v>
      </c>
      <c r="I3787" s="2" t="n">
        <v>0</v>
      </c>
      <c r="J3787" s="2" t="inlineStr">
        <is>
          <t>GPA</t>
        </is>
      </c>
      <c r="K3787" s="2">
        <f>IF(I3787&lt;&gt;"",I3787,IFERROR(INDEX(Base!$I:$I,MATCH(1,(Base!$C:$C=C3787)*(Base!$I:$I&lt;&gt;""),0)),0))</f>
        <v/>
      </c>
      <c r="L3787" s="2">
        <f>IF(AND(I3787="",K3787&gt;0),"SIM","NÃO")</f>
        <v/>
      </c>
      <c r="M3787" s="2">
        <f>IF(ISNUMBER(SEARCH("SEPARA",UPPER(C3787))),"NÃO","SIM")</f>
        <v/>
      </c>
      <c r="N3787" s="2">
        <f>IFERROR(H3787/K3787,0)</f>
        <v/>
      </c>
      <c r="O3787" s="2">
        <f>IF(M3787="NÃO","EXCLUÍDO",IF(N3787&lt;Premissas!$B$8,"&lt; 1,00",IF(N3787&lt;Premissas!$B$9,"1,00 – 1,19",IF(N3787&lt;Premissas!$B$10,"1,20 – 1,39",IF(N3787&lt;Premissas!$B$11,"1,40 – 1,59",IF(N3787&lt;Premissas!$B$12,"1,60 – 1,99","≥ 2,00"))))))</f>
        <v/>
      </c>
      <c r="P3787" s="5">
        <f>IF(OR(M3787="NÃO",N3787&lt;Premissas!$B$8),Premissas!$B$13,IF(N3787&lt;Premissas!$B$9,Premissas!$B$14,IF(N3787&lt;Premissas!$B$10,Premissas!$B$15,IF(N3787&lt;Premissas!$B$11,Premissas!$B$16,IF(N3787&lt;Premissas!$B$12,Premissas!$B$17,Premissas!$B$18)))))</f>
        <v/>
      </c>
      <c r="Q3787" s="5">
        <f>IFERROR(P3787/Premissas!$B$4,0)</f>
        <v/>
      </c>
    </row>
    <row r="3788">
      <c r="A3788" s="2" t="n">
        <v>8</v>
      </c>
      <c r="B3788" s="2" t="n">
        <v>7801</v>
      </c>
      <c r="C3788" s="2" t="inlineStr">
        <is>
          <t>CARREGAMENTO</t>
        </is>
      </c>
      <c r="D3788" s="2" t="inlineStr">
        <is>
          <t>4576837</t>
        </is>
      </c>
      <c r="E3788" s="2" t="inlineStr">
        <is>
          <t>Elias Jose De Araujo</t>
        </is>
      </c>
      <c r="F3788" s="2" t="n">
        <v>1115</v>
      </c>
      <c r="G3788" s="2" t="n">
        <v>52.95</v>
      </c>
      <c r="H3788" s="2" t="n">
        <v>21</v>
      </c>
      <c r="I3788" s="2" t="n">
        <v>0</v>
      </c>
      <c r="J3788" s="2" t="inlineStr">
        <is>
          <t>GPA</t>
        </is>
      </c>
      <c r="K3788" s="2">
        <f>IF(I3788&lt;&gt;"",I3788,IFERROR(INDEX(Base!$I:$I,MATCH(1,(Base!$C:$C=C3788)*(Base!$I:$I&lt;&gt;""),0)),0))</f>
        <v/>
      </c>
      <c r="L3788" s="2">
        <f>IF(AND(I3788="",K3788&gt;0),"SIM","NÃO")</f>
        <v/>
      </c>
      <c r="M3788" s="2">
        <f>IF(ISNUMBER(SEARCH("SEPARA",UPPER(C3788))),"NÃO","SIM")</f>
        <v/>
      </c>
      <c r="N3788" s="2">
        <f>IFERROR(H3788/K3788,0)</f>
        <v/>
      </c>
      <c r="O3788" s="2">
        <f>IF(M3788="NÃO","EXCLUÍDO",IF(N3788&lt;Premissas!$B$8,"&lt; 1,00",IF(N3788&lt;Premissas!$B$9,"1,00 – 1,19",IF(N3788&lt;Premissas!$B$10,"1,20 – 1,39",IF(N3788&lt;Premissas!$B$11,"1,40 – 1,59",IF(N3788&lt;Premissas!$B$12,"1,60 – 1,99","≥ 2,00"))))))</f>
        <v/>
      </c>
      <c r="P3788" s="5">
        <f>IF(OR(M3788="NÃO",N3788&lt;Premissas!$B$8),Premissas!$B$13,IF(N3788&lt;Premissas!$B$9,Premissas!$B$14,IF(N3788&lt;Premissas!$B$10,Premissas!$B$15,IF(N3788&lt;Premissas!$B$11,Premissas!$B$16,IF(N3788&lt;Premissas!$B$12,Premissas!$B$17,Premissas!$B$18)))))</f>
        <v/>
      </c>
      <c r="Q3788" s="5">
        <f>IFERROR(P3788/Premissas!$B$4,0)</f>
        <v/>
      </c>
    </row>
    <row r="3789">
      <c r="A3789" s="2" t="n">
        <v>8</v>
      </c>
      <c r="B3789" s="2" t="n">
        <v>7801</v>
      </c>
      <c r="C3789" s="2" t="inlineStr">
        <is>
          <t>ATIVIDADE OP. EMP.</t>
        </is>
      </c>
      <c r="D3789" s="2" t="inlineStr">
        <is>
          <t>4577418</t>
        </is>
      </c>
      <c r="E3789" s="2" t="inlineStr">
        <is>
          <t>Edgar Veras Santos</t>
        </is>
      </c>
      <c r="F3789" s="2" t="n">
        <v>1941</v>
      </c>
      <c r="G3789" s="2" t="n">
        <v>143.41</v>
      </c>
      <c r="H3789" s="2" t="n">
        <v>14</v>
      </c>
      <c r="I3789" s="2" t="n">
        <v>0</v>
      </c>
      <c r="J3789" s="2" t="inlineStr">
        <is>
          <t>GPA</t>
        </is>
      </c>
      <c r="K3789" s="2">
        <f>IF(I3789&lt;&gt;"",I3789,IFERROR(INDEX(Base!$I:$I,MATCH(1,(Base!$C:$C=C3789)*(Base!$I:$I&lt;&gt;""),0)),0))</f>
        <v/>
      </c>
      <c r="L3789" s="2">
        <f>IF(AND(I3789="",K3789&gt;0),"SIM","NÃO")</f>
        <v/>
      </c>
      <c r="M3789" s="2">
        <f>IF(ISNUMBER(SEARCH("SEPARA",UPPER(C3789))),"NÃO","SIM")</f>
        <v/>
      </c>
      <c r="N3789" s="2">
        <f>IFERROR(H3789/K3789,0)</f>
        <v/>
      </c>
      <c r="O3789" s="2">
        <f>IF(M3789="NÃO","EXCLUÍDO",IF(N3789&lt;Premissas!$B$8,"&lt; 1,00",IF(N3789&lt;Premissas!$B$9,"1,00 – 1,19",IF(N3789&lt;Premissas!$B$10,"1,20 – 1,39",IF(N3789&lt;Premissas!$B$11,"1,40 – 1,59",IF(N3789&lt;Premissas!$B$12,"1,60 – 1,99","≥ 2,00"))))))</f>
        <v/>
      </c>
      <c r="P3789" s="5">
        <f>IF(OR(M3789="NÃO",N3789&lt;Premissas!$B$8),Premissas!$B$13,IF(N3789&lt;Premissas!$B$9,Premissas!$B$14,IF(N3789&lt;Premissas!$B$10,Premissas!$B$15,IF(N3789&lt;Premissas!$B$11,Premissas!$B$16,IF(N3789&lt;Premissas!$B$12,Premissas!$B$17,Premissas!$B$18)))))</f>
        <v/>
      </c>
      <c r="Q3789" s="5">
        <f>IFERROR(P3789/Premissas!$B$4,0)</f>
        <v/>
      </c>
    </row>
    <row r="3790">
      <c r="A3790" s="2" t="n">
        <v>8</v>
      </c>
      <c r="B3790" s="2" t="n">
        <v>7801</v>
      </c>
      <c r="C3790" s="2" t="inlineStr">
        <is>
          <t>ATIVIDADE OP. EMP.</t>
        </is>
      </c>
      <c r="D3790" s="2" t="inlineStr">
        <is>
          <t>4578775</t>
        </is>
      </c>
      <c r="E3790" s="2" t="inlineStr">
        <is>
          <t>JOSE INACIO SANTOS DE OLIVEIRA</t>
        </is>
      </c>
      <c r="F3790" s="2" t="n">
        <v>1790</v>
      </c>
      <c r="G3790" s="2" t="n">
        <v>212.91</v>
      </c>
      <c r="H3790" s="2" t="n">
        <v>8</v>
      </c>
      <c r="I3790" s="2" t="n">
        <v>0</v>
      </c>
      <c r="J3790" s="2" t="inlineStr">
        <is>
          <t>GPA</t>
        </is>
      </c>
      <c r="K3790" s="2">
        <f>IF(I3790&lt;&gt;"",I3790,IFERROR(INDEX(Base!$I:$I,MATCH(1,(Base!$C:$C=C3790)*(Base!$I:$I&lt;&gt;""),0)),0))</f>
        <v/>
      </c>
      <c r="L3790" s="2">
        <f>IF(AND(I3790="",K3790&gt;0),"SIM","NÃO")</f>
        <v/>
      </c>
      <c r="M3790" s="2">
        <f>IF(ISNUMBER(SEARCH("SEPARA",UPPER(C3790))),"NÃO","SIM")</f>
        <v/>
      </c>
      <c r="N3790" s="2">
        <f>IFERROR(H3790/K3790,0)</f>
        <v/>
      </c>
      <c r="O3790" s="2">
        <f>IF(M3790="NÃO","EXCLUÍDO",IF(N3790&lt;Premissas!$B$8,"&lt; 1,00",IF(N3790&lt;Premissas!$B$9,"1,00 – 1,19",IF(N3790&lt;Premissas!$B$10,"1,20 – 1,39",IF(N3790&lt;Premissas!$B$11,"1,40 – 1,59",IF(N3790&lt;Premissas!$B$12,"1,60 – 1,99","≥ 2,00"))))))</f>
        <v/>
      </c>
      <c r="P3790" s="5">
        <f>IF(OR(M3790="NÃO",N3790&lt;Premissas!$B$8),Premissas!$B$13,IF(N3790&lt;Premissas!$B$9,Premissas!$B$14,IF(N3790&lt;Premissas!$B$10,Premissas!$B$15,IF(N3790&lt;Premissas!$B$11,Premissas!$B$16,IF(N3790&lt;Premissas!$B$12,Premissas!$B$17,Premissas!$B$18)))))</f>
        <v/>
      </c>
      <c r="Q3790" s="5">
        <f>IFERROR(P3790/Premissas!$B$4,0)</f>
        <v/>
      </c>
    </row>
    <row r="3791">
      <c r="A3791" s="2" t="n">
        <v>8</v>
      </c>
      <c r="B3791" s="2" t="n">
        <v>7801</v>
      </c>
      <c r="C3791" s="2" t="inlineStr">
        <is>
          <t>CARREGAMENTO</t>
        </is>
      </c>
      <c r="D3791" s="2" t="inlineStr">
        <is>
          <t>4596943</t>
        </is>
      </c>
      <c r="E3791" s="2" t="inlineStr">
        <is>
          <t>Bruno Alves Dos Santos</t>
        </is>
      </c>
      <c r="F3791" s="2" t="n">
        <v>600</v>
      </c>
      <c r="G3791" s="2" t="n">
        <v>34.24</v>
      </c>
      <c r="H3791" s="2" t="n">
        <v>18</v>
      </c>
      <c r="I3791" s="2" t="n">
        <v>0</v>
      </c>
      <c r="J3791" s="2" t="inlineStr">
        <is>
          <t>GPA</t>
        </is>
      </c>
      <c r="K3791" s="2">
        <f>IF(I3791&lt;&gt;"",I3791,IFERROR(INDEX(Base!$I:$I,MATCH(1,(Base!$C:$C=C3791)*(Base!$I:$I&lt;&gt;""),0)),0))</f>
        <v/>
      </c>
      <c r="L3791" s="2">
        <f>IF(AND(I3791="",K3791&gt;0),"SIM","NÃO")</f>
        <v/>
      </c>
      <c r="M3791" s="2">
        <f>IF(ISNUMBER(SEARCH("SEPARA",UPPER(C3791))),"NÃO","SIM")</f>
        <v/>
      </c>
      <c r="N3791" s="2">
        <f>IFERROR(H3791/K3791,0)</f>
        <v/>
      </c>
      <c r="O3791" s="2">
        <f>IF(M3791="NÃO","EXCLUÍDO",IF(N3791&lt;Premissas!$B$8,"&lt; 1,00",IF(N3791&lt;Premissas!$B$9,"1,00 – 1,19",IF(N3791&lt;Premissas!$B$10,"1,20 – 1,39",IF(N3791&lt;Premissas!$B$11,"1,40 – 1,59",IF(N3791&lt;Premissas!$B$12,"1,60 – 1,99","≥ 2,00"))))))</f>
        <v/>
      </c>
      <c r="P3791" s="5">
        <f>IF(OR(M3791="NÃO",N3791&lt;Premissas!$B$8),Premissas!$B$13,IF(N3791&lt;Premissas!$B$9,Premissas!$B$14,IF(N3791&lt;Premissas!$B$10,Premissas!$B$15,IF(N3791&lt;Premissas!$B$11,Premissas!$B$16,IF(N3791&lt;Premissas!$B$12,Premissas!$B$17,Premissas!$B$18)))))</f>
        <v/>
      </c>
      <c r="Q3791" s="5">
        <f>IFERROR(P3791/Premissas!$B$4,0)</f>
        <v/>
      </c>
    </row>
    <row r="3792">
      <c r="A3792" s="2" t="n">
        <v>8</v>
      </c>
      <c r="B3792" s="2" t="n">
        <v>7801</v>
      </c>
      <c r="C3792" s="2" t="inlineStr">
        <is>
          <t>SEPARACAO</t>
        </is>
      </c>
      <c r="D3792" s="2" t="inlineStr">
        <is>
          <t>4864824</t>
        </is>
      </c>
      <c r="E3792" s="2" t="inlineStr">
        <is>
          <t>Carlos Vinicius Carmo</t>
        </is>
      </c>
      <c r="F3792" s="2" t="n">
        <v>576</v>
      </c>
      <c r="G3792" s="2" t="n">
        <v>20.76</v>
      </c>
      <c r="H3792" s="2" t="n">
        <v>28</v>
      </c>
      <c r="I3792" s="2" t="n">
        <v>0</v>
      </c>
      <c r="J3792" s="2" t="inlineStr">
        <is>
          <t>GPA</t>
        </is>
      </c>
      <c r="K3792" s="2">
        <f>IF(I3792&lt;&gt;"",I3792,IFERROR(INDEX(Base!$I:$I,MATCH(1,(Base!$C:$C=C3792)*(Base!$I:$I&lt;&gt;""),0)),0))</f>
        <v/>
      </c>
      <c r="L3792" s="2">
        <f>IF(AND(I3792="",K3792&gt;0),"SIM","NÃO")</f>
        <v/>
      </c>
      <c r="M3792" s="2">
        <f>IF(ISNUMBER(SEARCH("SEPARA",UPPER(C3792))),"NÃO","SIM")</f>
        <v/>
      </c>
      <c r="N3792" s="2">
        <f>IFERROR(H3792/K3792,0)</f>
        <v/>
      </c>
      <c r="O3792" s="2">
        <f>IF(M3792="NÃO","EXCLUÍDO",IF(N3792&lt;Premissas!$B$8,"&lt; 1,00",IF(N3792&lt;Premissas!$B$9,"1,00 – 1,19",IF(N3792&lt;Premissas!$B$10,"1,20 – 1,39",IF(N3792&lt;Premissas!$B$11,"1,40 – 1,59",IF(N3792&lt;Premissas!$B$12,"1,60 – 1,99","≥ 2,00"))))))</f>
        <v/>
      </c>
      <c r="P3792" s="5">
        <f>IF(OR(M3792="NÃO",N3792&lt;Premissas!$B$8),Premissas!$B$13,IF(N3792&lt;Premissas!$B$9,Premissas!$B$14,IF(N3792&lt;Premissas!$B$10,Premissas!$B$15,IF(N3792&lt;Premissas!$B$11,Premissas!$B$16,IF(N3792&lt;Premissas!$B$12,Premissas!$B$17,Premissas!$B$18)))))</f>
        <v/>
      </c>
      <c r="Q3792" s="5">
        <f>IFERROR(P3792/Premissas!$B$4,0)</f>
        <v/>
      </c>
    </row>
    <row r="3793">
      <c r="A3793" s="2" t="n">
        <v>8</v>
      </c>
      <c r="B3793" s="2" t="n">
        <v>7801</v>
      </c>
      <c r="C3793" s="2" t="inlineStr">
        <is>
          <t>CARREGAMENTO</t>
        </is>
      </c>
      <c r="D3793" s="2" t="inlineStr">
        <is>
          <t>4864905</t>
        </is>
      </c>
      <c r="E3793" s="2" t="inlineStr">
        <is>
          <t>EDIMAR DE OLIVEIRA DA SILVA</t>
        </is>
      </c>
      <c r="F3793" s="2" t="n">
        <v>1069</v>
      </c>
      <c r="G3793" s="2" t="n">
        <v>62.85</v>
      </c>
      <c r="H3793" s="2" t="n">
        <v>17</v>
      </c>
      <c r="I3793" s="2" t="n">
        <v>0</v>
      </c>
      <c r="J3793" s="2" t="inlineStr">
        <is>
          <t>GPA</t>
        </is>
      </c>
      <c r="K3793" s="2">
        <f>IF(I3793&lt;&gt;"",I3793,IFERROR(INDEX(Base!$I:$I,MATCH(1,(Base!$C:$C=C3793)*(Base!$I:$I&lt;&gt;""),0)),0))</f>
        <v/>
      </c>
      <c r="L3793" s="2">
        <f>IF(AND(I3793="",K3793&gt;0),"SIM","NÃO")</f>
        <v/>
      </c>
      <c r="M3793" s="2">
        <f>IF(ISNUMBER(SEARCH("SEPARA",UPPER(C3793))),"NÃO","SIM")</f>
        <v/>
      </c>
      <c r="N3793" s="2">
        <f>IFERROR(H3793/K3793,0)</f>
        <v/>
      </c>
      <c r="O3793" s="2">
        <f>IF(M3793="NÃO","EXCLUÍDO",IF(N3793&lt;Premissas!$B$8,"&lt; 1,00",IF(N3793&lt;Premissas!$B$9,"1,00 – 1,19",IF(N3793&lt;Premissas!$B$10,"1,20 – 1,39",IF(N3793&lt;Premissas!$B$11,"1,40 – 1,59",IF(N3793&lt;Premissas!$B$12,"1,60 – 1,99","≥ 2,00"))))))</f>
        <v/>
      </c>
      <c r="P3793" s="5">
        <f>IF(OR(M3793="NÃO",N3793&lt;Premissas!$B$8),Premissas!$B$13,IF(N3793&lt;Premissas!$B$9,Premissas!$B$14,IF(N3793&lt;Premissas!$B$10,Premissas!$B$15,IF(N3793&lt;Premissas!$B$11,Premissas!$B$16,IF(N3793&lt;Premissas!$B$12,Premissas!$B$17,Premissas!$B$18)))))</f>
        <v/>
      </c>
      <c r="Q3793" s="5">
        <f>IFERROR(P3793/Premissas!$B$4,0)</f>
        <v/>
      </c>
    </row>
    <row r="3794">
      <c r="A3794" s="2" t="n">
        <v>8</v>
      </c>
      <c r="B3794" s="2" t="n">
        <v>7801</v>
      </c>
      <c r="C3794" s="2" t="inlineStr">
        <is>
          <t>ATIVIDADE OP. EMP.</t>
        </is>
      </c>
      <c r="D3794" s="2" t="inlineStr">
        <is>
          <t>495124</t>
        </is>
      </c>
      <c r="E3794" s="2" t="inlineStr">
        <is>
          <t>Maria Ionete Martins</t>
        </is>
      </c>
      <c r="F3794" s="2" t="n">
        <v>1265</v>
      </c>
      <c r="G3794" s="2" t="n">
        <v>178.73</v>
      </c>
      <c r="H3794" s="2" t="n">
        <v>7</v>
      </c>
      <c r="I3794" s="2" t="n">
        <v>0</v>
      </c>
      <c r="J3794" s="2" t="inlineStr">
        <is>
          <t>GPA</t>
        </is>
      </c>
      <c r="K3794" s="2">
        <f>IF(I3794&lt;&gt;"",I3794,IFERROR(INDEX(Base!$I:$I,MATCH(1,(Base!$C:$C=C3794)*(Base!$I:$I&lt;&gt;""),0)),0))</f>
        <v/>
      </c>
      <c r="L3794" s="2">
        <f>IF(AND(I3794="",K3794&gt;0),"SIM","NÃO")</f>
        <v/>
      </c>
      <c r="M3794" s="2">
        <f>IF(ISNUMBER(SEARCH("SEPARA",UPPER(C3794))),"NÃO","SIM")</f>
        <v/>
      </c>
      <c r="N3794" s="2">
        <f>IFERROR(H3794/K3794,0)</f>
        <v/>
      </c>
      <c r="O3794" s="2">
        <f>IF(M3794="NÃO","EXCLUÍDO",IF(N3794&lt;Premissas!$B$8,"&lt; 1,00",IF(N3794&lt;Premissas!$B$9,"1,00 – 1,19",IF(N3794&lt;Premissas!$B$10,"1,20 – 1,39",IF(N3794&lt;Premissas!$B$11,"1,40 – 1,59",IF(N3794&lt;Premissas!$B$12,"1,60 – 1,99","≥ 2,00"))))))</f>
        <v/>
      </c>
      <c r="P3794" s="5">
        <f>IF(OR(M3794="NÃO",N3794&lt;Premissas!$B$8),Premissas!$B$13,IF(N3794&lt;Premissas!$B$9,Premissas!$B$14,IF(N3794&lt;Premissas!$B$10,Premissas!$B$15,IF(N3794&lt;Premissas!$B$11,Premissas!$B$16,IF(N3794&lt;Premissas!$B$12,Premissas!$B$17,Premissas!$B$18)))))</f>
        <v/>
      </c>
      <c r="Q3794" s="5">
        <f>IFERROR(P3794/Premissas!$B$4,0)</f>
        <v/>
      </c>
    </row>
    <row r="3795">
      <c r="A3795" s="2" t="n">
        <v>8</v>
      </c>
      <c r="B3795" s="2" t="n">
        <v>7801</v>
      </c>
      <c r="C3795" s="2" t="inlineStr">
        <is>
          <t>CARREGAMENTO</t>
        </is>
      </c>
      <c r="D3795" s="2" t="inlineStr">
        <is>
          <t>4979559</t>
        </is>
      </c>
      <c r="E3795" s="2" t="inlineStr">
        <is>
          <t>WILLIAM DOS SANTOS CAETANO</t>
        </is>
      </c>
      <c r="F3795" s="2" t="n">
        <v>196</v>
      </c>
      <c r="G3795" s="2" t="n">
        <v>16.43</v>
      </c>
      <c r="H3795" s="2" t="n">
        <v>12</v>
      </c>
      <c r="I3795" s="2" t="n">
        <v>0</v>
      </c>
      <c r="J3795" s="2" t="inlineStr">
        <is>
          <t>GPA</t>
        </is>
      </c>
      <c r="K3795" s="2">
        <f>IF(I3795&lt;&gt;"",I3795,IFERROR(INDEX(Base!$I:$I,MATCH(1,(Base!$C:$C=C3795)*(Base!$I:$I&lt;&gt;""),0)),0))</f>
        <v/>
      </c>
      <c r="L3795" s="2">
        <f>IF(AND(I3795="",K3795&gt;0),"SIM","NÃO")</f>
        <v/>
      </c>
      <c r="M3795" s="2">
        <f>IF(ISNUMBER(SEARCH("SEPARA",UPPER(C3795))),"NÃO","SIM")</f>
        <v/>
      </c>
      <c r="N3795" s="2">
        <f>IFERROR(H3795/K3795,0)</f>
        <v/>
      </c>
      <c r="O3795" s="2">
        <f>IF(M3795="NÃO","EXCLUÍDO",IF(N3795&lt;Premissas!$B$8,"&lt; 1,00",IF(N3795&lt;Premissas!$B$9,"1,00 – 1,19",IF(N3795&lt;Premissas!$B$10,"1,20 – 1,39",IF(N3795&lt;Premissas!$B$11,"1,40 – 1,59",IF(N3795&lt;Premissas!$B$12,"1,60 – 1,99","≥ 2,00"))))))</f>
        <v/>
      </c>
      <c r="P3795" s="5">
        <f>IF(OR(M3795="NÃO",N3795&lt;Premissas!$B$8),Premissas!$B$13,IF(N3795&lt;Premissas!$B$9,Premissas!$B$14,IF(N3795&lt;Premissas!$B$10,Premissas!$B$15,IF(N3795&lt;Premissas!$B$11,Premissas!$B$16,IF(N3795&lt;Premissas!$B$12,Premissas!$B$17,Premissas!$B$18)))))</f>
        <v/>
      </c>
      <c r="Q3795" s="5">
        <f>IFERROR(P3795/Premissas!$B$4,0)</f>
        <v/>
      </c>
    </row>
    <row r="3796">
      <c r="A3796" s="2" t="n">
        <v>8</v>
      </c>
      <c r="B3796" s="2" t="n">
        <v>7801</v>
      </c>
      <c r="C3796" s="2" t="inlineStr">
        <is>
          <t>RECEBIMENTO</t>
        </is>
      </c>
      <c r="D3796" s="2" t="inlineStr">
        <is>
          <t>4979559</t>
        </is>
      </c>
      <c r="E3796" s="2" t="inlineStr">
        <is>
          <t>WILLIAM DOS SANTOS CAETANO</t>
        </is>
      </c>
      <c r="F3796" s="2" t="n">
        <v>1</v>
      </c>
      <c r="G3796" s="2" t="n">
        <v>0.68</v>
      </c>
      <c r="H3796" s="2" t="n">
        <v>1</v>
      </c>
      <c r="I3796" s="2" t="n">
        <v>0</v>
      </c>
      <c r="J3796" s="2" t="inlineStr">
        <is>
          <t>GPA</t>
        </is>
      </c>
      <c r="K3796" s="2">
        <f>IF(I3796&lt;&gt;"",I3796,IFERROR(INDEX(Base!$I:$I,MATCH(1,(Base!$C:$C=C3796)*(Base!$I:$I&lt;&gt;""),0)),0))</f>
        <v/>
      </c>
      <c r="L3796" s="2">
        <f>IF(AND(I3796="",K3796&gt;0),"SIM","NÃO")</f>
        <v/>
      </c>
      <c r="M3796" s="2">
        <f>IF(ISNUMBER(SEARCH("SEPARA",UPPER(C3796))),"NÃO","SIM")</f>
        <v/>
      </c>
      <c r="N3796" s="2">
        <f>IFERROR(H3796/K3796,0)</f>
        <v/>
      </c>
      <c r="O3796" s="2">
        <f>IF(M3796="NÃO","EXCLUÍDO",IF(N3796&lt;Premissas!$B$8,"&lt; 1,00",IF(N3796&lt;Premissas!$B$9,"1,00 – 1,19",IF(N3796&lt;Premissas!$B$10,"1,20 – 1,39",IF(N3796&lt;Premissas!$B$11,"1,40 – 1,59",IF(N3796&lt;Premissas!$B$12,"1,60 – 1,99","≥ 2,00"))))))</f>
        <v/>
      </c>
      <c r="P3796" s="5">
        <f>IF(OR(M3796="NÃO",N3796&lt;Premissas!$B$8),Premissas!$B$13,IF(N3796&lt;Premissas!$B$9,Premissas!$B$14,IF(N3796&lt;Premissas!$B$10,Premissas!$B$15,IF(N3796&lt;Premissas!$B$11,Premissas!$B$16,IF(N3796&lt;Premissas!$B$12,Premissas!$B$17,Premissas!$B$18)))))</f>
        <v/>
      </c>
      <c r="Q3796" s="5">
        <f>IFERROR(P3796/Premissas!$B$4,0)</f>
        <v/>
      </c>
    </row>
    <row r="3797">
      <c r="A3797" s="2" t="n">
        <v>8</v>
      </c>
      <c r="B3797" s="2" t="n">
        <v>7801</v>
      </c>
      <c r="C3797" s="2" t="inlineStr">
        <is>
          <t>SEPARACAO</t>
        </is>
      </c>
      <c r="D3797" s="2" t="inlineStr">
        <is>
          <t>4979559</t>
        </is>
      </c>
      <c r="E3797" s="2" t="inlineStr">
        <is>
          <t>WILLIAM DOS SANTOS CAETANO</t>
        </is>
      </c>
      <c r="F3797" s="2" t="n">
        <v>757</v>
      </c>
      <c r="G3797" s="2" t="n">
        <v>18.14</v>
      </c>
      <c r="H3797" s="2" t="n">
        <v>42</v>
      </c>
      <c r="I3797" s="2" t="n">
        <v>0</v>
      </c>
      <c r="J3797" s="2" t="inlineStr">
        <is>
          <t>GPA</t>
        </is>
      </c>
      <c r="K3797" s="2">
        <f>IF(I3797&lt;&gt;"",I3797,IFERROR(INDEX(Base!$I:$I,MATCH(1,(Base!$C:$C=C3797)*(Base!$I:$I&lt;&gt;""),0)),0))</f>
        <v/>
      </c>
      <c r="L3797" s="2">
        <f>IF(AND(I3797="",K3797&gt;0),"SIM","NÃO")</f>
        <v/>
      </c>
      <c r="M3797" s="2">
        <f>IF(ISNUMBER(SEARCH("SEPARA",UPPER(C3797))),"NÃO","SIM")</f>
        <v/>
      </c>
      <c r="N3797" s="2">
        <f>IFERROR(H3797/K3797,0)</f>
        <v/>
      </c>
      <c r="O3797" s="2">
        <f>IF(M3797="NÃO","EXCLUÍDO",IF(N3797&lt;Premissas!$B$8,"&lt; 1,00",IF(N3797&lt;Premissas!$B$9,"1,00 – 1,19",IF(N3797&lt;Premissas!$B$10,"1,20 – 1,39",IF(N3797&lt;Premissas!$B$11,"1,40 – 1,59",IF(N3797&lt;Premissas!$B$12,"1,60 – 1,99","≥ 2,00"))))))</f>
        <v/>
      </c>
      <c r="P3797" s="5">
        <f>IF(OR(M3797="NÃO",N3797&lt;Premissas!$B$8),Premissas!$B$13,IF(N3797&lt;Premissas!$B$9,Premissas!$B$14,IF(N3797&lt;Premissas!$B$10,Premissas!$B$15,IF(N3797&lt;Premissas!$B$11,Premissas!$B$16,IF(N3797&lt;Premissas!$B$12,Premissas!$B$17,Premissas!$B$18)))))</f>
        <v/>
      </c>
      <c r="Q3797" s="5">
        <f>IFERROR(P3797/Premissas!$B$4,0)</f>
        <v/>
      </c>
    </row>
    <row r="3798">
      <c r="A3798" s="2" t="n">
        <v>8</v>
      </c>
      <c r="B3798" s="2" t="n">
        <v>7801</v>
      </c>
      <c r="C3798" s="2" t="inlineStr">
        <is>
          <t>SEPARACAO</t>
        </is>
      </c>
      <c r="D3798" s="2" t="inlineStr">
        <is>
          <t>4989040</t>
        </is>
      </c>
      <c r="E3798" s="2" t="inlineStr">
        <is>
          <t>RAFAEL DE CASTRO PEREIRA</t>
        </is>
      </c>
      <c r="F3798" s="2" t="n">
        <v>3420</v>
      </c>
      <c r="G3798" s="2" t="n">
        <v>90.45</v>
      </c>
      <c r="H3798" s="2" t="n">
        <v>38</v>
      </c>
      <c r="I3798" s="2" t="n">
        <v>0</v>
      </c>
      <c r="J3798" s="2" t="inlineStr">
        <is>
          <t>GPA</t>
        </is>
      </c>
      <c r="K3798" s="2">
        <f>IF(I3798&lt;&gt;"",I3798,IFERROR(INDEX(Base!$I:$I,MATCH(1,(Base!$C:$C=C3798)*(Base!$I:$I&lt;&gt;""),0)),0))</f>
        <v/>
      </c>
      <c r="L3798" s="2">
        <f>IF(AND(I3798="",K3798&gt;0),"SIM","NÃO")</f>
        <v/>
      </c>
      <c r="M3798" s="2">
        <f>IF(ISNUMBER(SEARCH("SEPARA",UPPER(C3798))),"NÃO","SIM")</f>
        <v/>
      </c>
      <c r="N3798" s="2">
        <f>IFERROR(H3798/K3798,0)</f>
        <v/>
      </c>
      <c r="O3798" s="2">
        <f>IF(M3798="NÃO","EXCLUÍDO",IF(N3798&lt;Premissas!$B$8,"&lt; 1,00",IF(N3798&lt;Premissas!$B$9,"1,00 – 1,19",IF(N3798&lt;Premissas!$B$10,"1,20 – 1,39",IF(N3798&lt;Premissas!$B$11,"1,40 – 1,59",IF(N3798&lt;Premissas!$B$12,"1,60 – 1,99","≥ 2,00"))))))</f>
        <v/>
      </c>
      <c r="P3798" s="5">
        <f>IF(OR(M3798="NÃO",N3798&lt;Premissas!$B$8),Premissas!$B$13,IF(N3798&lt;Premissas!$B$9,Premissas!$B$14,IF(N3798&lt;Premissas!$B$10,Premissas!$B$15,IF(N3798&lt;Premissas!$B$11,Premissas!$B$16,IF(N3798&lt;Premissas!$B$12,Premissas!$B$17,Premissas!$B$18)))))</f>
        <v/>
      </c>
      <c r="Q3798" s="5">
        <f>IFERROR(P3798/Premissas!$B$4,0)</f>
        <v/>
      </c>
    </row>
    <row r="3799">
      <c r="A3799" s="2" t="n">
        <v>8</v>
      </c>
      <c r="B3799" s="2" t="n">
        <v>7801</v>
      </c>
      <c r="C3799" s="2" t="inlineStr">
        <is>
          <t>ATIVIDADE OP. EMP.</t>
        </is>
      </c>
      <c r="D3799" s="2" t="inlineStr">
        <is>
          <t>4990137</t>
        </is>
      </c>
      <c r="E3799" s="2" t="inlineStr">
        <is>
          <t>Erivaldo Oliveira Da Silva</t>
        </is>
      </c>
      <c r="F3799" s="2" t="n">
        <v>1942</v>
      </c>
      <c r="G3799" s="2" t="n">
        <v>152.94</v>
      </c>
      <c r="H3799" s="2" t="n">
        <v>13</v>
      </c>
      <c r="I3799" s="2" t="n">
        <v>0</v>
      </c>
      <c r="J3799" s="2" t="inlineStr">
        <is>
          <t>GPA</t>
        </is>
      </c>
      <c r="K3799" s="2">
        <f>IF(I3799&lt;&gt;"",I3799,IFERROR(INDEX(Base!$I:$I,MATCH(1,(Base!$C:$C=C3799)*(Base!$I:$I&lt;&gt;""),0)),0))</f>
        <v/>
      </c>
      <c r="L3799" s="2">
        <f>IF(AND(I3799="",K3799&gt;0),"SIM","NÃO")</f>
        <v/>
      </c>
      <c r="M3799" s="2">
        <f>IF(ISNUMBER(SEARCH("SEPARA",UPPER(C3799))),"NÃO","SIM")</f>
        <v/>
      </c>
      <c r="N3799" s="2">
        <f>IFERROR(H3799/K3799,0)</f>
        <v/>
      </c>
      <c r="O3799" s="2">
        <f>IF(M3799="NÃO","EXCLUÍDO",IF(N3799&lt;Premissas!$B$8,"&lt; 1,00",IF(N3799&lt;Premissas!$B$9,"1,00 – 1,19",IF(N3799&lt;Premissas!$B$10,"1,20 – 1,39",IF(N3799&lt;Premissas!$B$11,"1,40 – 1,59",IF(N3799&lt;Premissas!$B$12,"1,60 – 1,99","≥ 2,00"))))))</f>
        <v/>
      </c>
      <c r="P3799" s="5">
        <f>IF(OR(M3799="NÃO",N3799&lt;Premissas!$B$8),Premissas!$B$13,IF(N3799&lt;Premissas!$B$9,Premissas!$B$14,IF(N3799&lt;Premissas!$B$10,Premissas!$B$15,IF(N3799&lt;Premissas!$B$11,Premissas!$B$16,IF(N3799&lt;Premissas!$B$12,Premissas!$B$17,Premissas!$B$18)))))</f>
        <v/>
      </c>
      <c r="Q3799" s="5">
        <f>IFERROR(P3799/Premissas!$B$4,0)</f>
        <v/>
      </c>
    </row>
    <row r="3800">
      <c r="A3800" s="2" t="n">
        <v>8</v>
      </c>
      <c r="B3800" s="2" t="n">
        <v>7801</v>
      </c>
      <c r="C3800" s="2" t="inlineStr">
        <is>
          <t>SEPARACAO</t>
        </is>
      </c>
      <c r="D3800" s="2" t="inlineStr">
        <is>
          <t>5001838</t>
        </is>
      </c>
      <c r="E3800" s="2" t="inlineStr">
        <is>
          <t>Debora Vieira Ferreira</t>
        </is>
      </c>
      <c r="F3800" s="2" t="n">
        <v>1384</v>
      </c>
      <c r="G3800" s="2" t="n">
        <v>13.56</v>
      </c>
      <c r="H3800" s="2" t="n">
        <v>102</v>
      </c>
      <c r="I3800" s="2" t="n">
        <v>0</v>
      </c>
      <c r="J3800" s="2" t="inlineStr">
        <is>
          <t>GPA</t>
        </is>
      </c>
      <c r="K3800" s="2">
        <f>IF(I3800&lt;&gt;"",I3800,IFERROR(INDEX(Base!$I:$I,MATCH(1,(Base!$C:$C=C3800)*(Base!$I:$I&lt;&gt;""),0)),0))</f>
        <v/>
      </c>
      <c r="L3800" s="2">
        <f>IF(AND(I3800="",K3800&gt;0),"SIM","NÃO")</f>
        <v/>
      </c>
      <c r="M3800" s="2">
        <f>IF(ISNUMBER(SEARCH("SEPARA",UPPER(C3800))),"NÃO","SIM")</f>
        <v/>
      </c>
      <c r="N3800" s="2">
        <f>IFERROR(H3800/K3800,0)</f>
        <v/>
      </c>
      <c r="O3800" s="2">
        <f>IF(M3800="NÃO","EXCLUÍDO",IF(N3800&lt;Premissas!$B$8,"&lt; 1,00",IF(N3800&lt;Premissas!$B$9,"1,00 – 1,19",IF(N3800&lt;Premissas!$B$10,"1,20 – 1,39",IF(N3800&lt;Premissas!$B$11,"1,40 – 1,59",IF(N3800&lt;Premissas!$B$12,"1,60 – 1,99","≥ 2,00"))))))</f>
        <v/>
      </c>
      <c r="P3800" s="5">
        <f>IF(OR(M3800="NÃO",N3800&lt;Premissas!$B$8),Premissas!$B$13,IF(N3800&lt;Premissas!$B$9,Premissas!$B$14,IF(N3800&lt;Premissas!$B$10,Premissas!$B$15,IF(N3800&lt;Premissas!$B$11,Premissas!$B$16,IF(N3800&lt;Premissas!$B$12,Premissas!$B$17,Premissas!$B$18)))))</f>
        <v/>
      </c>
      <c r="Q3800" s="5">
        <f>IFERROR(P3800/Premissas!$B$4,0)</f>
        <v/>
      </c>
    </row>
    <row r="3801">
      <c r="A3801" s="2" t="n">
        <v>8</v>
      </c>
      <c r="B3801" s="2" t="n">
        <v>7801</v>
      </c>
      <c r="C3801" s="2" t="inlineStr">
        <is>
          <t>CARREGAMENTO</t>
        </is>
      </c>
      <c r="D3801" s="2" t="inlineStr">
        <is>
          <t>500233</t>
        </is>
      </c>
      <c r="E3801" s="2" t="inlineStr">
        <is>
          <t>Sidenilton Santos Da Conceicao</t>
        </is>
      </c>
      <c r="F3801" s="2" t="n">
        <v>149</v>
      </c>
      <c r="G3801" s="2" t="n">
        <v>19.14</v>
      </c>
      <c r="H3801" s="2" t="n">
        <v>8</v>
      </c>
      <c r="I3801" s="2" t="n">
        <v>0</v>
      </c>
      <c r="J3801" s="2" t="inlineStr">
        <is>
          <t>GPA</t>
        </is>
      </c>
      <c r="K3801" s="2">
        <f>IF(I3801&lt;&gt;"",I3801,IFERROR(INDEX(Base!$I:$I,MATCH(1,(Base!$C:$C=C3801)*(Base!$I:$I&lt;&gt;""),0)),0))</f>
        <v/>
      </c>
      <c r="L3801" s="2">
        <f>IF(AND(I3801="",K3801&gt;0),"SIM","NÃO")</f>
        <v/>
      </c>
      <c r="M3801" s="2">
        <f>IF(ISNUMBER(SEARCH("SEPARA",UPPER(C3801))),"NÃO","SIM")</f>
        <v/>
      </c>
      <c r="N3801" s="2">
        <f>IFERROR(H3801/K3801,0)</f>
        <v/>
      </c>
      <c r="O3801" s="2">
        <f>IF(M3801="NÃO","EXCLUÍDO",IF(N3801&lt;Premissas!$B$8,"&lt; 1,00",IF(N3801&lt;Premissas!$B$9,"1,00 – 1,19",IF(N3801&lt;Premissas!$B$10,"1,20 – 1,39",IF(N3801&lt;Premissas!$B$11,"1,40 – 1,59",IF(N3801&lt;Premissas!$B$12,"1,60 – 1,99","≥ 2,00"))))))</f>
        <v/>
      </c>
      <c r="P3801" s="5">
        <f>IF(OR(M3801="NÃO",N3801&lt;Premissas!$B$8),Premissas!$B$13,IF(N3801&lt;Premissas!$B$9,Premissas!$B$14,IF(N3801&lt;Premissas!$B$10,Premissas!$B$15,IF(N3801&lt;Premissas!$B$11,Premissas!$B$16,IF(N3801&lt;Premissas!$B$12,Premissas!$B$17,Premissas!$B$18)))))</f>
        <v/>
      </c>
      <c r="Q3801" s="5">
        <f>IFERROR(P3801/Premissas!$B$4,0)</f>
        <v/>
      </c>
    </row>
    <row r="3802">
      <c r="A3802" s="2" t="n">
        <v>8</v>
      </c>
      <c r="B3802" s="2" t="n">
        <v>7801</v>
      </c>
      <c r="C3802" s="2" t="inlineStr">
        <is>
          <t>SEPARACAO</t>
        </is>
      </c>
      <c r="D3802" s="2" t="inlineStr">
        <is>
          <t>500233</t>
        </is>
      </c>
      <c r="E3802" s="2" t="inlineStr">
        <is>
          <t>Sidenilton Santos Da Conceicao</t>
        </is>
      </c>
      <c r="F3802" s="2" t="n">
        <v>561</v>
      </c>
      <c r="G3802" s="2" t="n">
        <v>15.8</v>
      </c>
      <c r="H3802" s="2" t="n">
        <v>36</v>
      </c>
      <c r="I3802" s="2" t="n">
        <v>0</v>
      </c>
      <c r="J3802" s="2" t="inlineStr">
        <is>
          <t>GPA</t>
        </is>
      </c>
      <c r="K3802" s="2">
        <f>IF(I3802&lt;&gt;"",I3802,IFERROR(INDEX(Base!$I:$I,MATCH(1,(Base!$C:$C=C3802)*(Base!$I:$I&lt;&gt;""),0)),0))</f>
        <v/>
      </c>
      <c r="L3802" s="2">
        <f>IF(AND(I3802="",K3802&gt;0),"SIM","NÃO")</f>
        <v/>
      </c>
      <c r="M3802" s="2">
        <f>IF(ISNUMBER(SEARCH("SEPARA",UPPER(C3802))),"NÃO","SIM")</f>
        <v/>
      </c>
      <c r="N3802" s="2">
        <f>IFERROR(H3802/K3802,0)</f>
        <v/>
      </c>
      <c r="O3802" s="2">
        <f>IF(M3802="NÃO","EXCLUÍDO",IF(N3802&lt;Premissas!$B$8,"&lt; 1,00",IF(N3802&lt;Premissas!$B$9,"1,00 – 1,19",IF(N3802&lt;Premissas!$B$10,"1,20 – 1,39",IF(N3802&lt;Premissas!$B$11,"1,40 – 1,59",IF(N3802&lt;Premissas!$B$12,"1,60 – 1,99","≥ 2,00"))))))</f>
        <v/>
      </c>
      <c r="P3802" s="5">
        <f>IF(OR(M3802="NÃO",N3802&lt;Premissas!$B$8),Premissas!$B$13,IF(N3802&lt;Premissas!$B$9,Premissas!$B$14,IF(N3802&lt;Premissas!$B$10,Premissas!$B$15,IF(N3802&lt;Premissas!$B$11,Premissas!$B$16,IF(N3802&lt;Premissas!$B$12,Premissas!$B$17,Premissas!$B$18)))))</f>
        <v/>
      </c>
      <c r="Q3802" s="5">
        <f>IFERROR(P3802/Premissas!$B$4,0)</f>
        <v/>
      </c>
    </row>
    <row r="3803">
      <c r="A3803" s="2" t="n">
        <v>8</v>
      </c>
      <c r="B3803" s="2" t="n">
        <v>7801</v>
      </c>
      <c r="C3803" s="2" t="inlineStr">
        <is>
          <t>SEPARACAO</t>
        </is>
      </c>
      <c r="D3803" s="2" t="inlineStr">
        <is>
          <t>5011175</t>
        </is>
      </c>
      <c r="E3803" s="2" t="inlineStr">
        <is>
          <t>Clevisson Santos Do Nascimento</t>
        </is>
      </c>
      <c r="F3803" s="2" t="n">
        <v>5363</v>
      </c>
      <c r="G3803" s="2" t="n">
        <v>113.05</v>
      </c>
      <c r="H3803" s="2" t="n">
        <v>47</v>
      </c>
      <c r="I3803" s="2" t="n">
        <v>0</v>
      </c>
      <c r="J3803" s="2" t="inlineStr">
        <is>
          <t>GPA</t>
        </is>
      </c>
      <c r="K3803" s="2">
        <f>IF(I3803&lt;&gt;"",I3803,IFERROR(INDEX(Base!$I:$I,MATCH(1,(Base!$C:$C=C3803)*(Base!$I:$I&lt;&gt;""),0)),0))</f>
        <v/>
      </c>
      <c r="L3803" s="2">
        <f>IF(AND(I3803="",K3803&gt;0),"SIM","NÃO")</f>
        <v/>
      </c>
      <c r="M3803" s="2">
        <f>IF(ISNUMBER(SEARCH("SEPARA",UPPER(C3803))),"NÃO","SIM")</f>
        <v/>
      </c>
      <c r="N3803" s="2">
        <f>IFERROR(H3803/K3803,0)</f>
        <v/>
      </c>
      <c r="O3803" s="2">
        <f>IF(M3803="NÃO","EXCLUÍDO",IF(N3803&lt;Premissas!$B$8,"&lt; 1,00",IF(N3803&lt;Premissas!$B$9,"1,00 – 1,19",IF(N3803&lt;Premissas!$B$10,"1,20 – 1,39",IF(N3803&lt;Premissas!$B$11,"1,40 – 1,59",IF(N3803&lt;Premissas!$B$12,"1,60 – 1,99","≥ 2,00"))))))</f>
        <v/>
      </c>
      <c r="P3803" s="5">
        <f>IF(OR(M3803="NÃO",N3803&lt;Premissas!$B$8),Premissas!$B$13,IF(N3803&lt;Premissas!$B$9,Premissas!$B$14,IF(N3803&lt;Premissas!$B$10,Premissas!$B$15,IF(N3803&lt;Premissas!$B$11,Premissas!$B$16,IF(N3803&lt;Premissas!$B$12,Premissas!$B$17,Premissas!$B$18)))))</f>
        <v/>
      </c>
      <c r="Q3803" s="5">
        <f>IFERROR(P3803/Premissas!$B$4,0)</f>
        <v/>
      </c>
    </row>
    <row r="3804">
      <c r="A3804" s="2" t="n">
        <v>8</v>
      </c>
      <c r="B3804" s="2" t="n">
        <v>7801</v>
      </c>
      <c r="C3804" s="2" t="inlineStr">
        <is>
          <t>ATIVIDADE OP. EMP.</t>
        </is>
      </c>
      <c r="D3804" s="2" t="inlineStr">
        <is>
          <t>5061148</t>
        </is>
      </c>
      <c r="E3804" s="2" t="inlineStr">
        <is>
          <t>EDUARDO HENRIQUE BORGES</t>
        </is>
      </c>
      <c r="F3804" s="2" t="n">
        <v>3754</v>
      </c>
      <c r="G3804" s="2" t="n">
        <v>199.57</v>
      </c>
      <c r="H3804" s="2" t="n">
        <v>19</v>
      </c>
      <c r="I3804" s="2" t="n">
        <v>0</v>
      </c>
      <c r="J3804" s="2" t="inlineStr">
        <is>
          <t>GPA</t>
        </is>
      </c>
      <c r="K3804" s="2">
        <f>IF(I3804&lt;&gt;"",I3804,IFERROR(INDEX(Base!$I:$I,MATCH(1,(Base!$C:$C=C3804)*(Base!$I:$I&lt;&gt;""),0)),0))</f>
        <v/>
      </c>
      <c r="L3804" s="2">
        <f>IF(AND(I3804="",K3804&gt;0),"SIM","NÃO")</f>
        <v/>
      </c>
      <c r="M3804" s="2">
        <f>IF(ISNUMBER(SEARCH("SEPARA",UPPER(C3804))),"NÃO","SIM")</f>
        <v/>
      </c>
      <c r="N3804" s="2">
        <f>IFERROR(H3804/K3804,0)</f>
        <v/>
      </c>
      <c r="O3804" s="2">
        <f>IF(M3804="NÃO","EXCLUÍDO",IF(N3804&lt;Premissas!$B$8,"&lt; 1,00",IF(N3804&lt;Premissas!$B$9,"1,00 – 1,19",IF(N3804&lt;Premissas!$B$10,"1,20 – 1,39",IF(N3804&lt;Premissas!$B$11,"1,40 – 1,59",IF(N3804&lt;Premissas!$B$12,"1,60 – 1,99","≥ 2,00"))))))</f>
        <v/>
      </c>
      <c r="P3804" s="5">
        <f>IF(OR(M3804="NÃO",N3804&lt;Premissas!$B$8),Premissas!$B$13,IF(N3804&lt;Premissas!$B$9,Premissas!$B$14,IF(N3804&lt;Premissas!$B$10,Premissas!$B$15,IF(N3804&lt;Premissas!$B$11,Premissas!$B$16,IF(N3804&lt;Premissas!$B$12,Premissas!$B$17,Premissas!$B$18)))))</f>
        <v/>
      </c>
      <c r="Q3804" s="5">
        <f>IFERROR(P3804/Premissas!$B$4,0)</f>
        <v/>
      </c>
    </row>
    <row r="3805">
      <c r="A3805" s="2" t="n">
        <v>8</v>
      </c>
      <c r="B3805" s="2" t="n">
        <v>7801</v>
      </c>
      <c r="C3805" s="2" t="inlineStr">
        <is>
          <t>CARREGAMENTO</t>
        </is>
      </c>
      <c r="D3805" s="2" t="inlineStr">
        <is>
          <t>5066190</t>
        </is>
      </c>
      <c r="E3805" s="2" t="inlineStr">
        <is>
          <t>Iderval Dias Feitosa</t>
        </is>
      </c>
      <c r="F3805" s="2" t="n">
        <v>2791</v>
      </c>
      <c r="G3805" s="2" t="n">
        <v>56.42</v>
      </c>
      <c r="H3805" s="2" t="n">
        <v>49</v>
      </c>
      <c r="I3805" s="2" t="n">
        <v>0</v>
      </c>
      <c r="J3805" s="2" t="inlineStr">
        <is>
          <t>GPA</t>
        </is>
      </c>
      <c r="K3805" s="2">
        <f>IF(I3805&lt;&gt;"",I3805,IFERROR(INDEX(Base!$I:$I,MATCH(1,(Base!$C:$C=C3805)*(Base!$I:$I&lt;&gt;""),0)),0))</f>
        <v/>
      </c>
      <c r="L3805" s="2">
        <f>IF(AND(I3805="",K3805&gt;0),"SIM","NÃO")</f>
        <v/>
      </c>
      <c r="M3805" s="2">
        <f>IF(ISNUMBER(SEARCH("SEPARA",UPPER(C3805))),"NÃO","SIM")</f>
        <v/>
      </c>
      <c r="N3805" s="2">
        <f>IFERROR(H3805/K3805,0)</f>
        <v/>
      </c>
      <c r="O3805" s="2">
        <f>IF(M3805="NÃO","EXCLUÍDO",IF(N3805&lt;Premissas!$B$8,"&lt; 1,00",IF(N3805&lt;Premissas!$B$9,"1,00 – 1,19",IF(N3805&lt;Premissas!$B$10,"1,20 – 1,39",IF(N3805&lt;Premissas!$B$11,"1,40 – 1,59",IF(N3805&lt;Premissas!$B$12,"1,60 – 1,99","≥ 2,00"))))))</f>
        <v/>
      </c>
      <c r="P3805" s="5">
        <f>IF(OR(M3805="NÃO",N3805&lt;Premissas!$B$8),Premissas!$B$13,IF(N3805&lt;Premissas!$B$9,Premissas!$B$14,IF(N3805&lt;Premissas!$B$10,Premissas!$B$15,IF(N3805&lt;Premissas!$B$11,Premissas!$B$16,IF(N3805&lt;Premissas!$B$12,Premissas!$B$17,Premissas!$B$18)))))</f>
        <v/>
      </c>
      <c r="Q3805" s="5">
        <f>IFERROR(P3805/Premissas!$B$4,0)</f>
        <v/>
      </c>
    </row>
    <row r="3806">
      <c r="A3806" s="2" t="n">
        <v>8</v>
      </c>
      <c r="B3806" s="2" t="n">
        <v>7801</v>
      </c>
      <c r="C3806" s="2" t="inlineStr">
        <is>
          <t>PUXADA RECEB</t>
        </is>
      </c>
      <c r="D3806" s="2" t="inlineStr">
        <is>
          <t>5066190</t>
        </is>
      </c>
      <c r="E3806" s="2" t="inlineStr">
        <is>
          <t>Iderval Dias Feitosa</t>
        </is>
      </c>
      <c r="F3806" s="2" t="n">
        <v>3</v>
      </c>
      <c r="G3806" s="2" t="n">
        <v>0.22</v>
      </c>
      <c r="H3806" s="2" t="n">
        <v>14</v>
      </c>
      <c r="I3806" s="2" t="n">
        <v>0</v>
      </c>
      <c r="J3806" s="2" t="inlineStr">
        <is>
          <t>GPA</t>
        </is>
      </c>
      <c r="K3806" s="2">
        <f>IF(I3806&lt;&gt;"",I3806,IFERROR(INDEX(Base!$I:$I,MATCH(1,(Base!$C:$C=C3806)*(Base!$I:$I&lt;&gt;""),0)),0))</f>
        <v/>
      </c>
      <c r="L3806" s="2">
        <f>IF(AND(I3806="",K3806&gt;0),"SIM","NÃO")</f>
        <v/>
      </c>
      <c r="M3806" s="2">
        <f>IF(ISNUMBER(SEARCH("SEPARA",UPPER(C3806))),"NÃO","SIM")</f>
        <v/>
      </c>
      <c r="N3806" s="2">
        <f>IFERROR(H3806/K3806,0)</f>
        <v/>
      </c>
      <c r="O3806" s="2">
        <f>IF(M3806="NÃO","EXCLUÍDO",IF(N3806&lt;Premissas!$B$8,"&lt; 1,00",IF(N3806&lt;Premissas!$B$9,"1,00 – 1,19",IF(N3806&lt;Premissas!$B$10,"1,20 – 1,39",IF(N3806&lt;Premissas!$B$11,"1,40 – 1,59",IF(N3806&lt;Premissas!$B$12,"1,60 – 1,99","≥ 2,00"))))))</f>
        <v/>
      </c>
      <c r="P3806" s="5">
        <f>IF(OR(M3806="NÃO",N3806&lt;Premissas!$B$8),Premissas!$B$13,IF(N3806&lt;Premissas!$B$9,Premissas!$B$14,IF(N3806&lt;Premissas!$B$10,Premissas!$B$15,IF(N3806&lt;Premissas!$B$11,Premissas!$B$16,IF(N3806&lt;Premissas!$B$12,Premissas!$B$17,Premissas!$B$18)))))</f>
        <v/>
      </c>
      <c r="Q3806" s="5">
        <f>IFERROR(P3806/Premissas!$B$4,0)</f>
        <v/>
      </c>
    </row>
    <row r="3807">
      <c r="A3807" s="2" t="n">
        <v>8</v>
      </c>
      <c r="B3807" s="2" t="n">
        <v>7801</v>
      </c>
      <c r="C3807" s="2" t="inlineStr">
        <is>
          <t>ATIVIDADE OP. EMP.</t>
        </is>
      </c>
      <c r="D3807" s="2" t="inlineStr">
        <is>
          <t>5081696</t>
        </is>
      </c>
      <c r="E3807" s="2" t="inlineStr">
        <is>
          <t>CELIO JOSE DOS SANTOS</t>
        </is>
      </c>
      <c r="F3807" s="2" t="n">
        <v>1933</v>
      </c>
      <c r="G3807" s="2" t="n">
        <v>206.02</v>
      </c>
      <c r="H3807" s="2" t="n">
        <v>9</v>
      </c>
      <c r="I3807" s="2" t="n">
        <v>0</v>
      </c>
      <c r="J3807" s="2" t="inlineStr">
        <is>
          <t>GPA</t>
        </is>
      </c>
      <c r="K3807" s="2">
        <f>IF(I3807&lt;&gt;"",I3807,IFERROR(INDEX(Base!$I:$I,MATCH(1,(Base!$C:$C=C3807)*(Base!$I:$I&lt;&gt;""),0)),0))</f>
        <v/>
      </c>
      <c r="L3807" s="2">
        <f>IF(AND(I3807="",K3807&gt;0),"SIM","NÃO")</f>
        <v/>
      </c>
      <c r="M3807" s="2">
        <f>IF(ISNUMBER(SEARCH("SEPARA",UPPER(C3807))),"NÃO","SIM")</f>
        <v/>
      </c>
      <c r="N3807" s="2">
        <f>IFERROR(H3807/K3807,0)</f>
        <v/>
      </c>
      <c r="O3807" s="2">
        <f>IF(M3807="NÃO","EXCLUÍDO",IF(N3807&lt;Premissas!$B$8,"&lt; 1,00",IF(N3807&lt;Premissas!$B$9,"1,00 – 1,19",IF(N3807&lt;Premissas!$B$10,"1,20 – 1,39",IF(N3807&lt;Premissas!$B$11,"1,40 – 1,59",IF(N3807&lt;Premissas!$B$12,"1,60 – 1,99","≥ 2,00"))))))</f>
        <v/>
      </c>
      <c r="P3807" s="5">
        <f>IF(OR(M3807="NÃO",N3807&lt;Premissas!$B$8),Premissas!$B$13,IF(N3807&lt;Premissas!$B$9,Premissas!$B$14,IF(N3807&lt;Premissas!$B$10,Premissas!$B$15,IF(N3807&lt;Premissas!$B$11,Premissas!$B$16,IF(N3807&lt;Premissas!$B$12,Premissas!$B$17,Premissas!$B$18)))))</f>
        <v/>
      </c>
      <c r="Q3807" s="5">
        <f>IFERROR(P3807/Premissas!$B$4,0)</f>
        <v/>
      </c>
    </row>
    <row r="3808">
      <c r="A3808" s="2" t="n">
        <v>8</v>
      </c>
      <c r="B3808" s="2" t="n">
        <v>7801</v>
      </c>
      <c r="C3808" s="2" t="inlineStr">
        <is>
          <t>CARREGAMENTO</t>
        </is>
      </c>
      <c r="D3808" s="2" t="inlineStr">
        <is>
          <t>5087864</t>
        </is>
      </c>
      <c r="E3808" s="2" t="inlineStr">
        <is>
          <t>WILIAN PIMENTEL PEREIRA</t>
        </is>
      </c>
      <c r="F3808" s="2" t="n">
        <v>3</v>
      </c>
      <c r="G3808" s="2" t="n">
        <v>1.5</v>
      </c>
      <c r="H3808" s="2" t="n">
        <v>2</v>
      </c>
      <c r="I3808" s="2" t="n">
        <v>0</v>
      </c>
      <c r="J3808" s="2" t="inlineStr">
        <is>
          <t>GPA</t>
        </is>
      </c>
      <c r="K3808" s="2">
        <f>IF(I3808&lt;&gt;"",I3808,IFERROR(INDEX(Base!$I:$I,MATCH(1,(Base!$C:$C=C3808)*(Base!$I:$I&lt;&gt;""),0)),0))</f>
        <v/>
      </c>
      <c r="L3808" s="2">
        <f>IF(AND(I3808="",K3808&gt;0),"SIM","NÃO")</f>
        <v/>
      </c>
      <c r="M3808" s="2">
        <f>IF(ISNUMBER(SEARCH("SEPARA",UPPER(C3808))),"NÃO","SIM")</f>
        <v/>
      </c>
      <c r="N3808" s="2">
        <f>IFERROR(H3808/K3808,0)</f>
        <v/>
      </c>
      <c r="O3808" s="2">
        <f>IF(M3808="NÃO","EXCLUÍDO",IF(N3808&lt;Premissas!$B$8,"&lt; 1,00",IF(N3808&lt;Premissas!$B$9,"1,00 – 1,19",IF(N3808&lt;Premissas!$B$10,"1,20 – 1,39",IF(N3808&lt;Premissas!$B$11,"1,40 – 1,59",IF(N3808&lt;Premissas!$B$12,"1,60 – 1,99","≥ 2,00"))))))</f>
        <v/>
      </c>
      <c r="P3808" s="5">
        <f>IF(OR(M3808="NÃO",N3808&lt;Premissas!$B$8),Premissas!$B$13,IF(N3808&lt;Premissas!$B$9,Premissas!$B$14,IF(N3808&lt;Premissas!$B$10,Premissas!$B$15,IF(N3808&lt;Premissas!$B$11,Premissas!$B$16,IF(N3808&lt;Premissas!$B$12,Premissas!$B$17,Premissas!$B$18)))))</f>
        <v/>
      </c>
      <c r="Q3808" s="5">
        <f>IFERROR(P3808/Premissas!$B$4,0)</f>
        <v/>
      </c>
    </row>
    <row r="3809">
      <c r="A3809" s="2" t="n">
        <v>8</v>
      </c>
      <c r="B3809" s="2" t="n">
        <v>7801</v>
      </c>
      <c r="C3809" s="2" t="inlineStr">
        <is>
          <t>PUXADA RECEB</t>
        </is>
      </c>
      <c r="D3809" s="2" t="inlineStr">
        <is>
          <t>5087864</t>
        </is>
      </c>
      <c r="E3809" s="2" t="inlineStr">
        <is>
          <t>WILIAN PIMENTEL PEREIRA</t>
        </is>
      </c>
      <c r="F3809" s="2" t="n">
        <v>46</v>
      </c>
      <c r="G3809" s="2" t="n">
        <v>21.53</v>
      </c>
      <c r="H3809" s="2" t="n">
        <v>2</v>
      </c>
      <c r="I3809" s="2" t="n">
        <v>0</v>
      </c>
      <c r="J3809" s="2" t="inlineStr">
        <is>
          <t>GPA</t>
        </is>
      </c>
      <c r="K3809" s="2">
        <f>IF(I3809&lt;&gt;"",I3809,IFERROR(INDEX(Base!$I:$I,MATCH(1,(Base!$C:$C=C3809)*(Base!$I:$I&lt;&gt;""),0)),0))</f>
        <v/>
      </c>
      <c r="L3809" s="2">
        <f>IF(AND(I3809="",K3809&gt;0),"SIM","NÃO")</f>
        <v/>
      </c>
      <c r="M3809" s="2">
        <f>IF(ISNUMBER(SEARCH("SEPARA",UPPER(C3809))),"NÃO","SIM")</f>
        <v/>
      </c>
      <c r="N3809" s="2">
        <f>IFERROR(H3809/K3809,0)</f>
        <v/>
      </c>
      <c r="O3809" s="2">
        <f>IF(M3809="NÃO","EXCLUÍDO",IF(N3809&lt;Premissas!$B$8,"&lt; 1,00",IF(N3809&lt;Premissas!$B$9,"1,00 – 1,19",IF(N3809&lt;Premissas!$B$10,"1,20 – 1,39",IF(N3809&lt;Premissas!$B$11,"1,40 – 1,59",IF(N3809&lt;Premissas!$B$12,"1,60 – 1,99","≥ 2,00"))))))</f>
        <v/>
      </c>
      <c r="P3809" s="5">
        <f>IF(OR(M3809="NÃO",N3809&lt;Premissas!$B$8),Premissas!$B$13,IF(N3809&lt;Premissas!$B$9,Premissas!$B$14,IF(N3809&lt;Premissas!$B$10,Premissas!$B$15,IF(N3809&lt;Premissas!$B$11,Premissas!$B$16,IF(N3809&lt;Premissas!$B$12,Premissas!$B$17,Premissas!$B$18)))))</f>
        <v/>
      </c>
      <c r="Q3809" s="5">
        <f>IFERROR(P3809/Premissas!$B$4,0)</f>
        <v/>
      </c>
    </row>
    <row r="3810">
      <c r="A3810" s="2" t="n">
        <v>8</v>
      </c>
      <c r="B3810" s="2" t="n">
        <v>7801</v>
      </c>
      <c r="C3810" s="2" t="inlineStr">
        <is>
          <t>RECEBIMENTO</t>
        </is>
      </c>
      <c r="D3810" s="2" t="inlineStr">
        <is>
          <t>5087864</t>
        </is>
      </c>
      <c r="E3810" s="2" t="inlineStr">
        <is>
          <t>WILIAN PIMENTEL PEREIRA</t>
        </is>
      </c>
      <c r="F3810" s="2" t="n">
        <v>331</v>
      </c>
      <c r="G3810" s="2" t="n">
        <v>26.56</v>
      </c>
      <c r="H3810" s="2" t="n">
        <v>12</v>
      </c>
      <c r="I3810" s="2" t="n">
        <v>0</v>
      </c>
      <c r="J3810" s="2" t="inlineStr">
        <is>
          <t>GPA</t>
        </is>
      </c>
      <c r="K3810" s="2">
        <f>IF(I3810&lt;&gt;"",I3810,IFERROR(INDEX(Base!$I:$I,MATCH(1,(Base!$C:$C=C3810)*(Base!$I:$I&lt;&gt;""),0)),0))</f>
        <v/>
      </c>
      <c r="L3810" s="2">
        <f>IF(AND(I3810="",K3810&gt;0),"SIM","NÃO")</f>
        <v/>
      </c>
      <c r="M3810" s="2">
        <f>IF(ISNUMBER(SEARCH("SEPARA",UPPER(C3810))),"NÃO","SIM")</f>
        <v/>
      </c>
      <c r="N3810" s="2">
        <f>IFERROR(H3810/K3810,0)</f>
        <v/>
      </c>
      <c r="O3810" s="2">
        <f>IF(M3810="NÃO","EXCLUÍDO",IF(N3810&lt;Premissas!$B$8,"&lt; 1,00",IF(N3810&lt;Premissas!$B$9,"1,00 – 1,19",IF(N3810&lt;Premissas!$B$10,"1,20 – 1,39",IF(N3810&lt;Premissas!$B$11,"1,40 – 1,59",IF(N3810&lt;Premissas!$B$12,"1,60 – 1,99","≥ 2,00"))))))</f>
        <v/>
      </c>
      <c r="P3810" s="5">
        <f>IF(OR(M3810="NÃO",N3810&lt;Premissas!$B$8),Premissas!$B$13,IF(N3810&lt;Premissas!$B$9,Premissas!$B$14,IF(N3810&lt;Premissas!$B$10,Premissas!$B$15,IF(N3810&lt;Premissas!$B$11,Premissas!$B$16,IF(N3810&lt;Premissas!$B$12,Premissas!$B$17,Premissas!$B$18)))))</f>
        <v/>
      </c>
      <c r="Q3810" s="5">
        <f>IFERROR(P3810/Premissas!$B$4,0)</f>
        <v/>
      </c>
    </row>
    <row r="3811">
      <c r="A3811" s="2" t="n">
        <v>8</v>
      </c>
      <c r="B3811" s="2" t="n">
        <v>7801</v>
      </c>
      <c r="C3811" s="2" t="inlineStr">
        <is>
          <t>SEPARACAO</t>
        </is>
      </c>
      <c r="D3811" s="2" t="inlineStr">
        <is>
          <t>5087864</t>
        </is>
      </c>
      <c r="E3811" s="2" t="inlineStr">
        <is>
          <t>WILIAN PIMENTEL PEREIRA</t>
        </is>
      </c>
      <c r="F3811" s="2" t="n">
        <v>435</v>
      </c>
      <c r="G3811" s="2" t="n">
        <v>2.9</v>
      </c>
      <c r="H3811" s="2" t="n">
        <v>150</v>
      </c>
      <c r="I3811" s="2" t="n">
        <v>0</v>
      </c>
      <c r="J3811" s="2" t="inlineStr">
        <is>
          <t>GPA</t>
        </is>
      </c>
      <c r="K3811" s="2">
        <f>IF(I3811&lt;&gt;"",I3811,IFERROR(INDEX(Base!$I:$I,MATCH(1,(Base!$C:$C=C3811)*(Base!$I:$I&lt;&gt;""),0)),0))</f>
        <v/>
      </c>
      <c r="L3811" s="2">
        <f>IF(AND(I3811="",K3811&gt;0),"SIM","NÃO")</f>
        <v/>
      </c>
      <c r="M3811" s="2">
        <f>IF(ISNUMBER(SEARCH("SEPARA",UPPER(C3811))),"NÃO","SIM")</f>
        <v/>
      </c>
      <c r="N3811" s="2">
        <f>IFERROR(H3811/K3811,0)</f>
        <v/>
      </c>
      <c r="O3811" s="2">
        <f>IF(M3811="NÃO","EXCLUÍDO",IF(N3811&lt;Premissas!$B$8,"&lt; 1,00",IF(N3811&lt;Premissas!$B$9,"1,00 – 1,19",IF(N3811&lt;Premissas!$B$10,"1,20 – 1,39",IF(N3811&lt;Premissas!$B$11,"1,40 – 1,59",IF(N3811&lt;Premissas!$B$12,"1,60 – 1,99","≥ 2,00"))))))</f>
        <v/>
      </c>
      <c r="P3811" s="5">
        <f>IF(OR(M3811="NÃO",N3811&lt;Premissas!$B$8),Premissas!$B$13,IF(N3811&lt;Premissas!$B$9,Premissas!$B$14,IF(N3811&lt;Premissas!$B$10,Premissas!$B$15,IF(N3811&lt;Premissas!$B$11,Premissas!$B$16,IF(N3811&lt;Premissas!$B$12,Premissas!$B$17,Premissas!$B$18)))))</f>
        <v/>
      </c>
      <c r="Q3811" s="5">
        <f>IFERROR(P3811/Premissas!$B$4,0)</f>
        <v/>
      </c>
    </row>
    <row r="3812">
      <c r="A3812" s="2" t="n">
        <v>8</v>
      </c>
      <c r="B3812" s="2" t="n">
        <v>7801</v>
      </c>
      <c r="C3812" s="2" t="inlineStr">
        <is>
          <t>RECEBIMENTO</t>
        </is>
      </c>
      <c r="D3812" s="2" t="inlineStr">
        <is>
          <t>509890</t>
        </is>
      </c>
      <c r="E3812" s="2" t="inlineStr">
        <is>
          <t>Rafael De Melo Antonio</t>
        </is>
      </c>
      <c r="F3812" s="2" t="n">
        <v>3</v>
      </c>
      <c r="G3812" s="2" t="n">
        <v>1.62</v>
      </c>
      <c r="H3812" s="2" t="n">
        <v>2</v>
      </c>
      <c r="I3812" s="2" t="n">
        <v>0</v>
      </c>
      <c r="J3812" s="2" t="inlineStr">
        <is>
          <t>GPA</t>
        </is>
      </c>
      <c r="K3812" s="2">
        <f>IF(I3812&lt;&gt;"",I3812,IFERROR(INDEX(Base!$I:$I,MATCH(1,(Base!$C:$C=C3812)*(Base!$I:$I&lt;&gt;""),0)),0))</f>
        <v/>
      </c>
      <c r="L3812" s="2">
        <f>IF(AND(I3812="",K3812&gt;0),"SIM","NÃO")</f>
        <v/>
      </c>
      <c r="M3812" s="2">
        <f>IF(ISNUMBER(SEARCH("SEPARA",UPPER(C3812))),"NÃO","SIM")</f>
        <v/>
      </c>
      <c r="N3812" s="2">
        <f>IFERROR(H3812/K3812,0)</f>
        <v/>
      </c>
      <c r="O3812" s="2">
        <f>IF(M3812="NÃO","EXCLUÍDO",IF(N3812&lt;Premissas!$B$8,"&lt; 1,00",IF(N3812&lt;Premissas!$B$9,"1,00 – 1,19",IF(N3812&lt;Premissas!$B$10,"1,20 – 1,39",IF(N3812&lt;Premissas!$B$11,"1,40 – 1,59",IF(N3812&lt;Premissas!$B$12,"1,60 – 1,99","≥ 2,00"))))))</f>
        <v/>
      </c>
      <c r="P3812" s="5">
        <f>IF(OR(M3812="NÃO",N3812&lt;Premissas!$B$8),Premissas!$B$13,IF(N3812&lt;Premissas!$B$9,Premissas!$B$14,IF(N3812&lt;Premissas!$B$10,Premissas!$B$15,IF(N3812&lt;Premissas!$B$11,Premissas!$B$16,IF(N3812&lt;Premissas!$B$12,Premissas!$B$17,Premissas!$B$18)))))</f>
        <v/>
      </c>
      <c r="Q3812" s="5">
        <f>IFERROR(P3812/Premissas!$B$4,0)</f>
        <v/>
      </c>
    </row>
    <row r="3813">
      <c r="A3813" s="2" t="n">
        <v>8</v>
      </c>
      <c r="B3813" s="2" t="n">
        <v>7801</v>
      </c>
      <c r="C3813" s="2" t="inlineStr">
        <is>
          <t>SEPARACAO</t>
        </is>
      </c>
      <c r="D3813" s="2" t="inlineStr">
        <is>
          <t>509890</t>
        </is>
      </c>
      <c r="E3813" s="2" t="inlineStr">
        <is>
          <t>Rafael De Melo Antonio</t>
        </is>
      </c>
      <c r="F3813" s="2" t="n">
        <v>3124</v>
      </c>
      <c r="G3813" s="2" t="n">
        <v>52.59</v>
      </c>
      <c r="H3813" s="2" t="n">
        <v>59</v>
      </c>
      <c r="I3813" s="2" t="n">
        <v>0</v>
      </c>
      <c r="J3813" s="2" t="inlineStr">
        <is>
          <t>GPA</t>
        </is>
      </c>
      <c r="K3813" s="2">
        <f>IF(I3813&lt;&gt;"",I3813,IFERROR(INDEX(Base!$I:$I,MATCH(1,(Base!$C:$C=C3813)*(Base!$I:$I&lt;&gt;""),0)),0))</f>
        <v/>
      </c>
      <c r="L3813" s="2">
        <f>IF(AND(I3813="",K3813&gt;0),"SIM","NÃO")</f>
        <v/>
      </c>
      <c r="M3813" s="2">
        <f>IF(ISNUMBER(SEARCH("SEPARA",UPPER(C3813))),"NÃO","SIM")</f>
        <v/>
      </c>
      <c r="N3813" s="2">
        <f>IFERROR(H3813/K3813,0)</f>
        <v/>
      </c>
      <c r="O3813" s="2">
        <f>IF(M3813="NÃO","EXCLUÍDO",IF(N3813&lt;Premissas!$B$8,"&lt; 1,00",IF(N3813&lt;Premissas!$B$9,"1,00 – 1,19",IF(N3813&lt;Premissas!$B$10,"1,20 – 1,39",IF(N3813&lt;Premissas!$B$11,"1,40 – 1,59",IF(N3813&lt;Premissas!$B$12,"1,60 – 1,99","≥ 2,00"))))))</f>
        <v/>
      </c>
      <c r="P3813" s="5">
        <f>IF(OR(M3813="NÃO",N3813&lt;Premissas!$B$8),Premissas!$B$13,IF(N3813&lt;Premissas!$B$9,Premissas!$B$14,IF(N3813&lt;Premissas!$B$10,Premissas!$B$15,IF(N3813&lt;Premissas!$B$11,Premissas!$B$16,IF(N3813&lt;Premissas!$B$12,Premissas!$B$17,Premissas!$B$18)))))</f>
        <v/>
      </c>
      <c r="Q3813" s="5">
        <f>IFERROR(P3813/Premissas!$B$4,0)</f>
        <v/>
      </c>
    </row>
    <row r="3814">
      <c r="A3814" s="2" t="n">
        <v>8</v>
      </c>
      <c r="B3814" s="2" t="n">
        <v>7801</v>
      </c>
      <c r="C3814" s="2" t="inlineStr">
        <is>
          <t>RECEBIMENTO</t>
        </is>
      </c>
      <c r="D3814" s="2" t="inlineStr">
        <is>
          <t>5113687</t>
        </is>
      </c>
      <c r="E3814" s="2" t="inlineStr">
        <is>
          <t>Kawan Dickson Jesus Dos Santos</t>
        </is>
      </c>
      <c r="F3814" s="2" t="n">
        <v>10</v>
      </c>
      <c r="G3814" s="2" t="n">
        <v>0.19</v>
      </c>
      <c r="H3814" s="2" t="n">
        <v>53</v>
      </c>
      <c r="I3814" s="2" t="n">
        <v>0</v>
      </c>
      <c r="J3814" s="2" t="inlineStr">
        <is>
          <t>GPA</t>
        </is>
      </c>
      <c r="K3814" s="2">
        <f>IF(I3814&lt;&gt;"",I3814,IFERROR(INDEX(Base!$I:$I,MATCH(1,(Base!$C:$C=C3814)*(Base!$I:$I&lt;&gt;""),0)),0))</f>
        <v/>
      </c>
      <c r="L3814" s="2">
        <f>IF(AND(I3814="",K3814&gt;0),"SIM","NÃO")</f>
        <v/>
      </c>
      <c r="M3814" s="2">
        <f>IF(ISNUMBER(SEARCH("SEPARA",UPPER(C3814))),"NÃO","SIM")</f>
        <v/>
      </c>
      <c r="N3814" s="2">
        <f>IFERROR(H3814/K3814,0)</f>
        <v/>
      </c>
      <c r="O3814" s="2">
        <f>IF(M3814="NÃO","EXCLUÍDO",IF(N3814&lt;Premissas!$B$8,"&lt; 1,00",IF(N3814&lt;Premissas!$B$9,"1,00 – 1,19",IF(N3814&lt;Premissas!$B$10,"1,20 – 1,39",IF(N3814&lt;Premissas!$B$11,"1,40 – 1,59",IF(N3814&lt;Premissas!$B$12,"1,60 – 1,99","≥ 2,00"))))))</f>
        <v/>
      </c>
      <c r="P3814" s="5">
        <f>IF(OR(M3814="NÃO",N3814&lt;Premissas!$B$8),Premissas!$B$13,IF(N3814&lt;Premissas!$B$9,Premissas!$B$14,IF(N3814&lt;Premissas!$B$10,Premissas!$B$15,IF(N3814&lt;Premissas!$B$11,Premissas!$B$16,IF(N3814&lt;Premissas!$B$12,Premissas!$B$17,Premissas!$B$18)))))</f>
        <v/>
      </c>
      <c r="Q3814" s="5">
        <f>IFERROR(P3814/Premissas!$B$4,0)</f>
        <v/>
      </c>
    </row>
    <row r="3815">
      <c r="A3815" s="2" t="n">
        <v>8</v>
      </c>
      <c r="B3815" s="2" t="n">
        <v>7801</v>
      </c>
      <c r="C3815" s="2" t="inlineStr">
        <is>
          <t>ATIVIDADE OP. EMP.</t>
        </is>
      </c>
      <c r="D3815" s="2" t="inlineStr">
        <is>
          <t>5115418</t>
        </is>
      </c>
      <c r="E3815" s="2" t="inlineStr">
        <is>
          <t>Diego Rodrigues Hidalgo</t>
        </is>
      </c>
      <c r="F3815" s="2" t="n">
        <v>5159</v>
      </c>
      <c r="G3815" s="2" t="n">
        <v>168.47</v>
      </c>
      <c r="H3815" s="2" t="n">
        <v>31</v>
      </c>
      <c r="I3815" s="2" t="n">
        <v>0</v>
      </c>
      <c r="J3815" s="2" t="inlineStr">
        <is>
          <t>GPA</t>
        </is>
      </c>
      <c r="K3815" s="2">
        <f>IF(I3815&lt;&gt;"",I3815,IFERROR(INDEX(Base!$I:$I,MATCH(1,(Base!$C:$C=C3815)*(Base!$I:$I&lt;&gt;""),0)),0))</f>
        <v/>
      </c>
      <c r="L3815" s="2">
        <f>IF(AND(I3815="",K3815&gt;0),"SIM","NÃO")</f>
        <v/>
      </c>
      <c r="M3815" s="2">
        <f>IF(ISNUMBER(SEARCH("SEPARA",UPPER(C3815))),"NÃO","SIM")</f>
        <v/>
      </c>
      <c r="N3815" s="2">
        <f>IFERROR(H3815/K3815,0)</f>
        <v/>
      </c>
      <c r="O3815" s="2">
        <f>IF(M3815="NÃO","EXCLUÍDO",IF(N3815&lt;Premissas!$B$8,"&lt; 1,00",IF(N3815&lt;Premissas!$B$9,"1,00 – 1,19",IF(N3815&lt;Premissas!$B$10,"1,20 – 1,39",IF(N3815&lt;Premissas!$B$11,"1,40 – 1,59",IF(N3815&lt;Premissas!$B$12,"1,60 – 1,99","≥ 2,00"))))))</f>
        <v/>
      </c>
      <c r="P3815" s="5">
        <f>IF(OR(M3815="NÃO",N3815&lt;Premissas!$B$8),Premissas!$B$13,IF(N3815&lt;Premissas!$B$9,Premissas!$B$14,IF(N3815&lt;Premissas!$B$10,Premissas!$B$15,IF(N3815&lt;Premissas!$B$11,Premissas!$B$16,IF(N3815&lt;Premissas!$B$12,Premissas!$B$17,Premissas!$B$18)))))</f>
        <v/>
      </c>
      <c r="Q3815" s="5">
        <f>IFERROR(P3815/Premissas!$B$4,0)</f>
        <v/>
      </c>
    </row>
    <row r="3816">
      <c r="A3816" s="2" t="n">
        <v>8</v>
      </c>
      <c r="B3816" s="2" t="n">
        <v>7801</v>
      </c>
      <c r="C3816" s="2" t="inlineStr">
        <is>
          <t>CARREGAMENTO</t>
        </is>
      </c>
      <c r="D3816" s="2" t="inlineStr">
        <is>
          <t>5122490</t>
        </is>
      </c>
      <c r="E3816" s="2" t="inlineStr">
        <is>
          <t>Luciano Silva Lopes</t>
        </is>
      </c>
      <c r="F3816" s="2" t="n">
        <v>1980</v>
      </c>
      <c r="G3816" s="2" t="n">
        <v>55.45</v>
      </c>
      <c r="H3816" s="2" t="n">
        <v>36</v>
      </c>
      <c r="I3816" s="2" t="n">
        <v>0</v>
      </c>
      <c r="J3816" s="2" t="inlineStr">
        <is>
          <t>GPA</t>
        </is>
      </c>
      <c r="K3816" s="2">
        <f>IF(I3816&lt;&gt;"",I3816,IFERROR(INDEX(Base!$I:$I,MATCH(1,(Base!$C:$C=C3816)*(Base!$I:$I&lt;&gt;""),0)),0))</f>
        <v/>
      </c>
      <c r="L3816" s="2">
        <f>IF(AND(I3816="",K3816&gt;0),"SIM","NÃO")</f>
        <v/>
      </c>
      <c r="M3816" s="2">
        <f>IF(ISNUMBER(SEARCH("SEPARA",UPPER(C3816))),"NÃO","SIM")</f>
        <v/>
      </c>
      <c r="N3816" s="2">
        <f>IFERROR(H3816/K3816,0)</f>
        <v/>
      </c>
      <c r="O3816" s="2">
        <f>IF(M3816="NÃO","EXCLUÍDO",IF(N3816&lt;Premissas!$B$8,"&lt; 1,00",IF(N3816&lt;Premissas!$B$9,"1,00 – 1,19",IF(N3816&lt;Premissas!$B$10,"1,20 – 1,39",IF(N3816&lt;Premissas!$B$11,"1,40 – 1,59",IF(N3816&lt;Premissas!$B$12,"1,60 – 1,99","≥ 2,00"))))))</f>
        <v/>
      </c>
      <c r="P3816" s="5">
        <f>IF(OR(M3816="NÃO",N3816&lt;Premissas!$B$8),Premissas!$B$13,IF(N3816&lt;Premissas!$B$9,Premissas!$B$14,IF(N3816&lt;Premissas!$B$10,Premissas!$B$15,IF(N3816&lt;Premissas!$B$11,Premissas!$B$16,IF(N3816&lt;Premissas!$B$12,Premissas!$B$17,Premissas!$B$18)))))</f>
        <v/>
      </c>
      <c r="Q3816" s="5">
        <f>IFERROR(P3816/Premissas!$B$4,0)</f>
        <v/>
      </c>
    </row>
    <row r="3817">
      <c r="A3817" s="2" t="n">
        <v>8</v>
      </c>
      <c r="B3817" s="2" t="n">
        <v>7801</v>
      </c>
      <c r="C3817" s="2" t="inlineStr">
        <is>
          <t>PUXADA RECEB</t>
        </is>
      </c>
      <c r="D3817" s="2" t="inlineStr">
        <is>
          <t>5122490</t>
        </is>
      </c>
      <c r="E3817" s="2" t="inlineStr">
        <is>
          <t>Luciano Silva Lopes</t>
        </is>
      </c>
      <c r="F3817" s="2" t="n">
        <v>2</v>
      </c>
      <c r="G3817" s="2" t="n">
        <v>0.58</v>
      </c>
      <c r="H3817" s="2" t="n">
        <v>3</v>
      </c>
      <c r="I3817" s="2" t="n">
        <v>0</v>
      </c>
      <c r="J3817" s="2" t="inlineStr">
        <is>
          <t>GPA</t>
        </is>
      </c>
      <c r="K3817" s="2">
        <f>IF(I3817&lt;&gt;"",I3817,IFERROR(INDEX(Base!$I:$I,MATCH(1,(Base!$C:$C=C3817)*(Base!$I:$I&lt;&gt;""),0)),0))</f>
        <v/>
      </c>
      <c r="L3817" s="2">
        <f>IF(AND(I3817="",K3817&gt;0),"SIM","NÃO")</f>
        <v/>
      </c>
      <c r="M3817" s="2">
        <f>IF(ISNUMBER(SEARCH("SEPARA",UPPER(C3817))),"NÃO","SIM")</f>
        <v/>
      </c>
      <c r="N3817" s="2">
        <f>IFERROR(H3817/K3817,0)</f>
        <v/>
      </c>
      <c r="O3817" s="2">
        <f>IF(M3817="NÃO","EXCLUÍDO",IF(N3817&lt;Premissas!$B$8,"&lt; 1,00",IF(N3817&lt;Premissas!$B$9,"1,00 – 1,19",IF(N3817&lt;Premissas!$B$10,"1,20 – 1,39",IF(N3817&lt;Premissas!$B$11,"1,40 – 1,59",IF(N3817&lt;Premissas!$B$12,"1,60 – 1,99","≥ 2,00"))))))</f>
        <v/>
      </c>
      <c r="P3817" s="5">
        <f>IF(OR(M3817="NÃO",N3817&lt;Premissas!$B$8),Premissas!$B$13,IF(N3817&lt;Premissas!$B$9,Premissas!$B$14,IF(N3817&lt;Premissas!$B$10,Premissas!$B$15,IF(N3817&lt;Premissas!$B$11,Premissas!$B$16,IF(N3817&lt;Premissas!$B$12,Premissas!$B$17,Premissas!$B$18)))))</f>
        <v/>
      </c>
      <c r="Q3817" s="5">
        <f>IFERROR(P3817/Premissas!$B$4,0)</f>
        <v/>
      </c>
    </row>
    <row r="3818">
      <c r="A3818" s="2" t="n">
        <v>8</v>
      </c>
      <c r="B3818" s="2" t="n">
        <v>7801</v>
      </c>
      <c r="C3818" s="2" t="inlineStr">
        <is>
          <t>CARREGAMENTO</t>
        </is>
      </c>
      <c r="D3818" s="2" t="inlineStr">
        <is>
          <t>5125600</t>
        </is>
      </c>
      <c r="E3818" s="2" t="inlineStr">
        <is>
          <t>Alexandre Luis Viana Privado</t>
        </is>
      </c>
      <c r="F3818" s="2" t="n">
        <v>839</v>
      </c>
      <c r="G3818" s="2" t="n">
        <v>63.45</v>
      </c>
      <c r="H3818" s="2" t="n">
        <v>13</v>
      </c>
      <c r="I3818" s="2" t="n">
        <v>0</v>
      </c>
      <c r="J3818" s="2" t="inlineStr">
        <is>
          <t>GPA</t>
        </is>
      </c>
      <c r="K3818" s="2">
        <f>IF(I3818&lt;&gt;"",I3818,IFERROR(INDEX(Base!$I:$I,MATCH(1,(Base!$C:$C=C3818)*(Base!$I:$I&lt;&gt;""),0)),0))</f>
        <v/>
      </c>
      <c r="L3818" s="2">
        <f>IF(AND(I3818="",K3818&gt;0),"SIM","NÃO")</f>
        <v/>
      </c>
      <c r="M3818" s="2">
        <f>IF(ISNUMBER(SEARCH("SEPARA",UPPER(C3818))),"NÃO","SIM")</f>
        <v/>
      </c>
      <c r="N3818" s="2">
        <f>IFERROR(H3818/K3818,0)</f>
        <v/>
      </c>
      <c r="O3818" s="2">
        <f>IF(M3818="NÃO","EXCLUÍDO",IF(N3818&lt;Premissas!$B$8,"&lt; 1,00",IF(N3818&lt;Premissas!$B$9,"1,00 – 1,19",IF(N3818&lt;Premissas!$B$10,"1,20 – 1,39",IF(N3818&lt;Premissas!$B$11,"1,40 – 1,59",IF(N3818&lt;Premissas!$B$12,"1,60 – 1,99","≥ 2,00"))))))</f>
        <v/>
      </c>
      <c r="P3818" s="5">
        <f>IF(OR(M3818="NÃO",N3818&lt;Premissas!$B$8),Premissas!$B$13,IF(N3818&lt;Premissas!$B$9,Premissas!$B$14,IF(N3818&lt;Premissas!$B$10,Premissas!$B$15,IF(N3818&lt;Premissas!$B$11,Premissas!$B$16,IF(N3818&lt;Premissas!$B$12,Premissas!$B$17,Premissas!$B$18)))))</f>
        <v/>
      </c>
      <c r="Q3818" s="5">
        <f>IFERROR(P3818/Premissas!$B$4,0)</f>
        <v/>
      </c>
    </row>
    <row r="3819">
      <c r="A3819" s="2" t="n">
        <v>8</v>
      </c>
      <c r="B3819" s="2" t="n">
        <v>7801</v>
      </c>
      <c r="C3819" s="2" t="inlineStr">
        <is>
          <t>PUXADA RECEB</t>
        </is>
      </c>
      <c r="D3819" s="2" t="inlineStr">
        <is>
          <t>5128552</t>
        </is>
      </c>
      <c r="E3819" s="2" t="inlineStr">
        <is>
          <t>Vinicius Azevedo Do Carmo</t>
        </is>
      </c>
      <c r="F3819" s="2" t="n">
        <v>100</v>
      </c>
      <c r="G3819" s="2" t="n">
        <v>103.74</v>
      </c>
      <c r="H3819" s="2" t="n">
        <v>1</v>
      </c>
      <c r="I3819" s="2" t="n">
        <v>0</v>
      </c>
      <c r="J3819" s="2" t="inlineStr">
        <is>
          <t>GPA</t>
        </is>
      </c>
      <c r="K3819" s="2">
        <f>IF(I3819&lt;&gt;"",I3819,IFERROR(INDEX(Base!$I:$I,MATCH(1,(Base!$C:$C=C3819)*(Base!$I:$I&lt;&gt;""),0)),0))</f>
        <v/>
      </c>
      <c r="L3819" s="2">
        <f>IF(AND(I3819="",K3819&gt;0),"SIM","NÃO")</f>
        <v/>
      </c>
      <c r="M3819" s="2">
        <f>IF(ISNUMBER(SEARCH("SEPARA",UPPER(C3819))),"NÃO","SIM")</f>
        <v/>
      </c>
      <c r="N3819" s="2">
        <f>IFERROR(H3819/K3819,0)</f>
        <v/>
      </c>
      <c r="O3819" s="2">
        <f>IF(M3819="NÃO","EXCLUÍDO",IF(N3819&lt;Premissas!$B$8,"&lt; 1,00",IF(N3819&lt;Premissas!$B$9,"1,00 – 1,19",IF(N3819&lt;Premissas!$B$10,"1,20 – 1,39",IF(N3819&lt;Premissas!$B$11,"1,40 – 1,59",IF(N3819&lt;Premissas!$B$12,"1,60 – 1,99","≥ 2,00"))))))</f>
        <v/>
      </c>
      <c r="P3819" s="5">
        <f>IF(OR(M3819="NÃO",N3819&lt;Premissas!$B$8),Premissas!$B$13,IF(N3819&lt;Premissas!$B$9,Premissas!$B$14,IF(N3819&lt;Premissas!$B$10,Premissas!$B$15,IF(N3819&lt;Premissas!$B$11,Premissas!$B$16,IF(N3819&lt;Premissas!$B$12,Premissas!$B$17,Premissas!$B$18)))))</f>
        <v/>
      </c>
      <c r="Q3819" s="5">
        <f>IFERROR(P3819/Premissas!$B$4,0)</f>
        <v/>
      </c>
    </row>
    <row r="3820">
      <c r="A3820" s="2" t="n">
        <v>8</v>
      </c>
      <c r="B3820" s="2" t="n">
        <v>7801</v>
      </c>
      <c r="C3820" s="2" t="inlineStr">
        <is>
          <t>ATIVIDADE OP. EMP.</t>
        </is>
      </c>
      <c r="D3820" s="2" t="inlineStr">
        <is>
          <t>513395</t>
        </is>
      </c>
      <c r="E3820" s="2" t="inlineStr">
        <is>
          <t>Uberlandia De Lima E Silva</t>
        </is>
      </c>
      <c r="F3820" s="2" t="n">
        <v>1053</v>
      </c>
      <c r="G3820" s="2" t="n">
        <v>176.92</v>
      </c>
      <c r="H3820" s="2" t="n">
        <v>6</v>
      </c>
      <c r="I3820" s="2" t="n">
        <v>0</v>
      </c>
      <c r="J3820" s="2" t="inlineStr">
        <is>
          <t>GPA</t>
        </is>
      </c>
      <c r="K3820" s="2">
        <f>IF(I3820&lt;&gt;"",I3820,IFERROR(INDEX(Base!$I:$I,MATCH(1,(Base!$C:$C=C3820)*(Base!$I:$I&lt;&gt;""),0)),0))</f>
        <v/>
      </c>
      <c r="L3820" s="2">
        <f>IF(AND(I3820="",K3820&gt;0),"SIM","NÃO")</f>
        <v/>
      </c>
      <c r="M3820" s="2">
        <f>IF(ISNUMBER(SEARCH("SEPARA",UPPER(C3820))),"NÃO","SIM")</f>
        <v/>
      </c>
      <c r="N3820" s="2">
        <f>IFERROR(H3820/K3820,0)</f>
        <v/>
      </c>
      <c r="O3820" s="2">
        <f>IF(M3820="NÃO","EXCLUÍDO",IF(N3820&lt;Premissas!$B$8,"&lt; 1,00",IF(N3820&lt;Premissas!$B$9,"1,00 – 1,19",IF(N3820&lt;Premissas!$B$10,"1,20 – 1,39",IF(N3820&lt;Premissas!$B$11,"1,40 – 1,59",IF(N3820&lt;Premissas!$B$12,"1,60 – 1,99","≥ 2,00"))))))</f>
        <v/>
      </c>
      <c r="P3820" s="5">
        <f>IF(OR(M3820="NÃO",N3820&lt;Premissas!$B$8),Premissas!$B$13,IF(N3820&lt;Premissas!$B$9,Premissas!$B$14,IF(N3820&lt;Premissas!$B$10,Premissas!$B$15,IF(N3820&lt;Premissas!$B$11,Premissas!$B$16,IF(N3820&lt;Premissas!$B$12,Premissas!$B$17,Premissas!$B$18)))))</f>
        <v/>
      </c>
      <c r="Q3820" s="5">
        <f>IFERROR(P3820/Premissas!$B$4,0)</f>
        <v/>
      </c>
    </row>
    <row r="3821">
      <c r="A3821" s="2" t="n">
        <v>8</v>
      </c>
      <c r="B3821" s="2" t="n">
        <v>7801</v>
      </c>
      <c r="C3821" s="2" t="inlineStr">
        <is>
          <t>CARREGAMENTO</t>
        </is>
      </c>
      <c r="D3821" s="2" t="inlineStr">
        <is>
          <t>5144280</t>
        </is>
      </c>
      <c r="E3821" s="2" t="inlineStr">
        <is>
          <t>Tiago Farias Da Costa</t>
        </is>
      </c>
      <c r="F3821" s="2" t="n">
        <v>206</v>
      </c>
      <c r="G3821" s="2" t="n">
        <v>34.29</v>
      </c>
      <c r="H3821" s="2" t="n">
        <v>6</v>
      </c>
      <c r="I3821" s="2" t="n">
        <v>0</v>
      </c>
      <c r="J3821" s="2" t="inlineStr">
        <is>
          <t>GPA</t>
        </is>
      </c>
      <c r="K3821" s="2">
        <f>IF(I3821&lt;&gt;"",I3821,IFERROR(INDEX(Base!$I:$I,MATCH(1,(Base!$C:$C=C3821)*(Base!$I:$I&lt;&gt;""),0)),0))</f>
        <v/>
      </c>
      <c r="L3821" s="2">
        <f>IF(AND(I3821="",K3821&gt;0),"SIM","NÃO")</f>
        <v/>
      </c>
      <c r="M3821" s="2">
        <f>IF(ISNUMBER(SEARCH("SEPARA",UPPER(C3821))),"NÃO","SIM")</f>
        <v/>
      </c>
      <c r="N3821" s="2">
        <f>IFERROR(H3821/K3821,0)</f>
        <v/>
      </c>
      <c r="O3821" s="2">
        <f>IF(M3821="NÃO","EXCLUÍDO",IF(N3821&lt;Premissas!$B$8,"&lt; 1,00",IF(N3821&lt;Premissas!$B$9,"1,00 – 1,19",IF(N3821&lt;Premissas!$B$10,"1,20 – 1,39",IF(N3821&lt;Premissas!$B$11,"1,40 – 1,59",IF(N3821&lt;Premissas!$B$12,"1,60 – 1,99","≥ 2,00"))))))</f>
        <v/>
      </c>
      <c r="P3821" s="5">
        <f>IF(OR(M3821="NÃO",N3821&lt;Premissas!$B$8),Premissas!$B$13,IF(N3821&lt;Premissas!$B$9,Premissas!$B$14,IF(N3821&lt;Premissas!$B$10,Premissas!$B$15,IF(N3821&lt;Premissas!$B$11,Premissas!$B$16,IF(N3821&lt;Premissas!$B$12,Premissas!$B$17,Premissas!$B$18)))))</f>
        <v/>
      </c>
      <c r="Q3821" s="5">
        <f>IFERROR(P3821/Premissas!$B$4,0)</f>
        <v/>
      </c>
    </row>
    <row r="3822">
      <c r="A3822" s="2" t="n">
        <v>8</v>
      </c>
      <c r="B3822" s="2" t="n">
        <v>7801</v>
      </c>
      <c r="C3822" s="2" t="inlineStr">
        <is>
          <t>SEPARACAO</t>
        </is>
      </c>
      <c r="D3822" s="2" t="inlineStr">
        <is>
          <t>5144280</t>
        </is>
      </c>
      <c r="E3822" s="2" t="inlineStr">
        <is>
          <t>Tiago Farias Da Costa</t>
        </is>
      </c>
      <c r="F3822" s="2" t="n">
        <v>75</v>
      </c>
      <c r="G3822" s="2" t="n">
        <v>4.62</v>
      </c>
      <c r="H3822" s="2" t="n">
        <v>16</v>
      </c>
      <c r="I3822" s="2" t="n">
        <v>0</v>
      </c>
      <c r="J3822" s="2" t="inlineStr">
        <is>
          <t>GPA</t>
        </is>
      </c>
      <c r="K3822" s="2">
        <f>IF(I3822&lt;&gt;"",I3822,IFERROR(INDEX(Base!$I:$I,MATCH(1,(Base!$C:$C=C3822)*(Base!$I:$I&lt;&gt;""),0)),0))</f>
        <v/>
      </c>
      <c r="L3822" s="2">
        <f>IF(AND(I3822="",K3822&gt;0),"SIM","NÃO")</f>
        <v/>
      </c>
      <c r="M3822" s="2">
        <f>IF(ISNUMBER(SEARCH("SEPARA",UPPER(C3822))),"NÃO","SIM")</f>
        <v/>
      </c>
      <c r="N3822" s="2">
        <f>IFERROR(H3822/K3822,0)</f>
        <v/>
      </c>
      <c r="O3822" s="2">
        <f>IF(M3822="NÃO","EXCLUÍDO",IF(N3822&lt;Premissas!$B$8,"&lt; 1,00",IF(N3822&lt;Premissas!$B$9,"1,00 – 1,19",IF(N3822&lt;Premissas!$B$10,"1,20 – 1,39",IF(N3822&lt;Premissas!$B$11,"1,40 – 1,59",IF(N3822&lt;Premissas!$B$12,"1,60 – 1,99","≥ 2,00"))))))</f>
        <v/>
      </c>
      <c r="P3822" s="5">
        <f>IF(OR(M3822="NÃO",N3822&lt;Premissas!$B$8),Premissas!$B$13,IF(N3822&lt;Premissas!$B$9,Premissas!$B$14,IF(N3822&lt;Premissas!$B$10,Premissas!$B$15,IF(N3822&lt;Premissas!$B$11,Premissas!$B$16,IF(N3822&lt;Premissas!$B$12,Premissas!$B$17,Premissas!$B$18)))))</f>
        <v/>
      </c>
      <c r="Q3822" s="5">
        <f>IFERROR(P3822/Premissas!$B$4,0)</f>
        <v/>
      </c>
    </row>
    <row r="3823">
      <c r="A3823" s="2" t="n">
        <v>8</v>
      </c>
      <c r="B3823" s="2" t="n">
        <v>7801</v>
      </c>
      <c r="C3823" s="2" t="inlineStr">
        <is>
          <t>PUXADA RECEB</t>
        </is>
      </c>
      <c r="D3823" s="2" t="inlineStr">
        <is>
          <t>5144485</t>
        </is>
      </c>
      <c r="E3823" s="2" t="inlineStr">
        <is>
          <t>Ezequiel Teodoro Batista</t>
        </is>
      </c>
      <c r="F3823" s="2" t="n">
        <v>480</v>
      </c>
      <c r="G3823" s="2" t="n">
        <v>24.47</v>
      </c>
      <c r="H3823" s="2" t="n">
        <v>20</v>
      </c>
      <c r="I3823" s="2" t="n">
        <v>0</v>
      </c>
      <c r="J3823" s="2" t="inlineStr">
        <is>
          <t>GPA</t>
        </is>
      </c>
      <c r="K3823" s="2">
        <f>IF(I3823&lt;&gt;"",I3823,IFERROR(INDEX(Base!$I:$I,MATCH(1,(Base!$C:$C=C3823)*(Base!$I:$I&lt;&gt;""),0)),0))</f>
        <v/>
      </c>
      <c r="L3823" s="2">
        <f>IF(AND(I3823="",K3823&gt;0),"SIM","NÃO")</f>
        <v/>
      </c>
      <c r="M3823" s="2">
        <f>IF(ISNUMBER(SEARCH("SEPARA",UPPER(C3823))),"NÃO","SIM")</f>
        <v/>
      </c>
      <c r="N3823" s="2">
        <f>IFERROR(H3823/K3823,0)</f>
        <v/>
      </c>
      <c r="O3823" s="2">
        <f>IF(M3823="NÃO","EXCLUÍDO",IF(N3823&lt;Premissas!$B$8,"&lt; 1,00",IF(N3823&lt;Premissas!$B$9,"1,00 – 1,19",IF(N3823&lt;Premissas!$B$10,"1,20 – 1,39",IF(N3823&lt;Premissas!$B$11,"1,40 – 1,59",IF(N3823&lt;Premissas!$B$12,"1,60 – 1,99","≥ 2,00"))))))</f>
        <v/>
      </c>
      <c r="P3823" s="5">
        <f>IF(OR(M3823="NÃO",N3823&lt;Premissas!$B$8),Premissas!$B$13,IF(N3823&lt;Premissas!$B$9,Premissas!$B$14,IF(N3823&lt;Premissas!$B$10,Premissas!$B$15,IF(N3823&lt;Premissas!$B$11,Premissas!$B$16,IF(N3823&lt;Premissas!$B$12,Premissas!$B$17,Premissas!$B$18)))))</f>
        <v/>
      </c>
      <c r="Q3823" s="5">
        <f>IFERROR(P3823/Premissas!$B$4,0)</f>
        <v/>
      </c>
    </row>
    <row r="3824">
      <c r="A3824" s="2" t="n">
        <v>8</v>
      </c>
      <c r="B3824" s="2" t="n">
        <v>7801</v>
      </c>
      <c r="C3824" s="2" t="inlineStr">
        <is>
          <t>PUXADA RECEB</t>
        </is>
      </c>
      <c r="D3824" s="2" t="inlineStr">
        <is>
          <t>5209323</t>
        </is>
      </c>
      <c r="E3824" s="2" t="inlineStr">
        <is>
          <t>ROBENILDO FRANCISCO DA SILVA</t>
        </is>
      </c>
      <c r="F3824" s="2" t="n">
        <v>7</v>
      </c>
      <c r="G3824" s="2" t="n">
        <v>8.23</v>
      </c>
      <c r="H3824" s="2" t="n">
        <v>1</v>
      </c>
      <c r="I3824" s="2" t="n">
        <v>0</v>
      </c>
      <c r="J3824" s="2" t="inlineStr">
        <is>
          <t>GPA</t>
        </is>
      </c>
      <c r="K3824" s="2">
        <f>IF(I3824&lt;&gt;"",I3824,IFERROR(INDEX(Base!$I:$I,MATCH(1,(Base!$C:$C=C3824)*(Base!$I:$I&lt;&gt;""),0)),0))</f>
        <v/>
      </c>
      <c r="L3824" s="2">
        <f>IF(AND(I3824="",K3824&gt;0),"SIM","NÃO")</f>
        <v/>
      </c>
      <c r="M3824" s="2">
        <f>IF(ISNUMBER(SEARCH("SEPARA",UPPER(C3824))),"NÃO","SIM")</f>
        <v/>
      </c>
      <c r="N3824" s="2">
        <f>IFERROR(H3824/K3824,0)</f>
        <v/>
      </c>
      <c r="O3824" s="2">
        <f>IF(M3824="NÃO","EXCLUÍDO",IF(N3824&lt;Premissas!$B$8,"&lt; 1,00",IF(N3824&lt;Premissas!$B$9,"1,00 – 1,19",IF(N3824&lt;Premissas!$B$10,"1,20 – 1,39",IF(N3824&lt;Premissas!$B$11,"1,40 – 1,59",IF(N3824&lt;Premissas!$B$12,"1,60 – 1,99","≥ 2,00"))))))</f>
        <v/>
      </c>
      <c r="P3824" s="5">
        <f>IF(OR(M3824="NÃO",N3824&lt;Premissas!$B$8),Premissas!$B$13,IF(N3824&lt;Premissas!$B$9,Premissas!$B$14,IF(N3824&lt;Premissas!$B$10,Premissas!$B$15,IF(N3824&lt;Premissas!$B$11,Premissas!$B$16,IF(N3824&lt;Premissas!$B$12,Premissas!$B$17,Premissas!$B$18)))))</f>
        <v/>
      </c>
      <c r="Q3824" s="5">
        <f>IFERROR(P3824/Premissas!$B$4,0)</f>
        <v/>
      </c>
    </row>
    <row r="3825">
      <c r="A3825" s="2" t="n">
        <v>8</v>
      </c>
      <c r="B3825" s="2" t="n">
        <v>7801</v>
      </c>
      <c r="C3825" s="2" t="inlineStr">
        <is>
          <t>RECEBIMENTO</t>
        </is>
      </c>
      <c r="D3825" s="2" t="inlineStr">
        <is>
          <t>5209323</t>
        </is>
      </c>
      <c r="E3825" s="2" t="inlineStr">
        <is>
          <t>ROBENILDO FRANCISCO DA SILVA</t>
        </is>
      </c>
      <c r="F3825" s="2" t="n">
        <v>7</v>
      </c>
      <c r="G3825" s="2" t="n">
        <v>8.710000000000001</v>
      </c>
      <c r="H3825" s="2" t="n">
        <v>1</v>
      </c>
      <c r="I3825" s="2" t="n">
        <v>0</v>
      </c>
      <c r="J3825" s="2" t="inlineStr">
        <is>
          <t>GPA</t>
        </is>
      </c>
      <c r="K3825" s="2">
        <f>IF(I3825&lt;&gt;"",I3825,IFERROR(INDEX(Base!$I:$I,MATCH(1,(Base!$C:$C=C3825)*(Base!$I:$I&lt;&gt;""),0)),0))</f>
        <v/>
      </c>
      <c r="L3825" s="2">
        <f>IF(AND(I3825="",K3825&gt;0),"SIM","NÃO")</f>
        <v/>
      </c>
      <c r="M3825" s="2">
        <f>IF(ISNUMBER(SEARCH("SEPARA",UPPER(C3825))),"NÃO","SIM")</f>
        <v/>
      </c>
      <c r="N3825" s="2">
        <f>IFERROR(H3825/K3825,0)</f>
        <v/>
      </c>
      <c r="O3825" s="2">
        <f>IF(M3825="NÃO","EXCLUÍDO",IF(N3825&lt;Premissas!$B$8,"&lt; 1,00",IF(N3825&lt;Premissas!$B$9,"1,00 – 1,19",IF(N3825&lt;Premissas!$B$10,"1,20 – 1,39",IF(N3825&lt;Premissas!$B$11,"1,40 – 1,59",IF(N3825&lt;Premissas!$B$12,"1,60 – 1,99","≥ 2,00"))))))</f>
        <v/>
      </c>
      <c r="P3825" s="5">
        <f>IF(OR(M3825="NÃO",N3825&lt;Premissas!$B$8),Premissas!$B$13,IF(N3825&lt;Premissas!$B$9,Premissas!$B$14,IF(N3825&lt;Premissas!$B$10,Premissas!$B$15,IF(N3825&lt;Premissas!$B$11,Premissas!$B$16,IF(N3825&lt;Premissas!$B$12,Premissas!$B$17,Premissas!$B$18)))))</f>
        <v/>
      </c>
      <c r="Q3825" s="5">
        <f>IFERROR(P3825/Premissas!$B$4,0)</f>
        <v/>
      </c>
    </row>
    <row r="3826">
      <c r="A3826" s="2" t="n">
        <v>8</v>
      </c>
      <c r="B3826" s="2" t="n">
        <v>7801</v>
      </c>
      <c r="C3826" s="2" t="inlineStr">
        <is>
          <t>SEPARACAO</t>
        </is>
      </c>
      <c r="D3826" s="2" t="inlineStr">
        <is>
          <t>5223350</t>
        </is>
      </c>
      <c r="E3826" s="2" t="inlineStr">
        <is>
          <t>Salvandir Jose Pereira</t>
        </is>
      </c>
      <c r="F3826" s="2" t="n">
        <v>323</v>
      </c>
      <c r="G3826" s="2" t="n">
        <v>4.2</v>
      </c>
      <c r="H3826" s="2" t="n">
        <v>77</v>
      </c>
      <c r="I3826" s="2" t="n">
        <v>0</v>
      </c>
      <c r="J3826" s="2" t="inlineStr">
        <is>
          <t>GPA</t>
        </is>
      </c>
      <c r="K3826" s="2">
        <f>IF(I3826&lt;&gt;"",I3826,IFERROR(INDEX(Base!$I:$I,MATCH(1,(Base!$C:$C=C3826)*(Base!$I:$I&lt;&gt;""),0)),0))</f>
        <v/>
      </c>
      <c r="L3826" s="2">
        <f>IF(AND(I3826="",K3826&gt;0),"SIM","NÃO")</f>
        <v/>
      </c>
      <c r="M3826" s="2">
        <f>IF(ISNUMBER(SEARCH("SEPARA",UPPER(C3826))),"NÃO","SIM")</f>
        <v/>
      </c>
      <c r="N3826" s="2">
        <f>IFERROR(H3826/K3826,0)</f>
        <v/>
      </c>
      <c r="O3826" s="2">
        <f>IF(M3826="NÃO","EXCLUÍDO",IF(N3826&lt;Premissas!$B$8,"&lt; 1,00",IF(N3826&lt;Premissas!$B$9,"1,00 – 1,19",IF(N3826&lt;Premissas!$B$10,"1,20 – 1,39",IF(N3826&lt;Premissas!$B$11,"1,40 – 1,59",IF(N3826&lt;Premissas!$B$12,"1,60 – 1,99","≥ 2,00"))))))</f>
        <v/>
      </c>
      <c r="P3826" s="5">
        <f>IF(OR(M3826="NÃO",N3826&lt;Premissas!$B$8),Premissas!$B$13,IF(N3826&lt;Premissas!$B$9,Premissas!$B$14,IF(N3826&lt;Premissas!$B$10,Premissas!$B$15,IF(N3826&lt;Premissas!$B$11,Premissas!$B$16,IF(N3826&lt;Premissas!$B$12,Premissas!$B$17,Premissas!$B$18)))))</f>
        <v/>
      </c>
      <c r="Q3826" s="5">
        <f>IFERROR(P3826/Premissas!$B$4,0)</f>
        <v/>
      </c>
    </row>
    <row r="3827">
      <c r="A3827" s="2" t="n">
        <v>8</v>
      </c>
      <c r="B3827" s="2" t="n">
        <v>7801</v>
      </c>
      <c r="C3827" s="2" t="inlineStr">
        <is>
          <t>CARREGAMENTO</t>
        </is>
      </c>
      <c r="D3827" s="2" t="inlineStr">
        <is>
          <t>5224349</t>
        </is>
      </c>
      <c r="E3827" s="2" t="inlineStr">
        <is>
          <t>ALISSON SELES DA SILVA</t>
        </is>
      </c>
      <c r="F3827" s="2" t="n">
        <v>99</v>
      </c>
      <c r="G3827" s="2" t="n">
        <v>11.03</v>
      </c>
      <c r="H3827" s="2" t="n">
        <v>9</v>
      </c>
      <c r="I3827" s="2" t="n">
        <v>0</v>
      </c>
      <c r="J3827" s="2" t="inlineStr">
        <is>
          <t>GPA</t>
        </is>
      </c>
      <c r="K3827" s="2">
        <f>IF(I3827&lt;&gt;"",I3827,IFERROR(INDEX(Base!$I:$I,MATCH(1,(Base!$C:$C=C3827)*(Base!$I:$I&lt;&gt;""),0)),0))</f>
        <v/>
      </c>
      <c r="L3827" s="2">
        <f>IF(AND(I3827="",K3827&gt;0),"SIM","NÃO")</f>
        <v/>
      </c>
      <c r="M3827" s="2">
        <f>IF(ISNUMBER(SEARCH("SEPARA",UPPER(C3827))),"NÃO","SIM")</f>
        <v/>
      </c>
      <c r="N3827" s="2">
        <f>IFERROR(H3827/K3827,0)</f>
        <v/>
      </c>
      <c r="O3827" s="2">
        <f>IF(M3827="NÃO","EXCLUÍDO",IF(N3827&lt;Premissas!$B$8,"&lt; 1,00",IF(N3827&lt;Premissas!$B$9,"1,00 – 1,19",IF(N3827&lt;Premissas!$B$10,"1,20 – 1,39",IF(N3827&lt;Premissas!$B$11,"1,40 – 1,59",IF(N3827&lt;Premissas!$B$12,"1,60 – 1,99","≥ 2,00"))))))</f>
        <v/>
      </c>
      <c r="P3827" s="5">
        <f>IF(OR(M3827="NÃO",N3827&lt;Premissas!$B$8),Premissas!$B$13,IF(N3827&lt;Premissas!$B$9,Premissas!$B$14,IF(N3827&lt;Premissas!$B$10,Premissas!$B$15,IF(N3827&lt;Premissas!$B$11,Premissas!$B$16,IF(N3827&lt;Premissas!$B$12,Premissas!$B$17,Premissas!$B$18)))))</f>
        <v/>
      </c>
      <c r="Q3827" s="5">
        <f>IFERROR(P3827/Premissas!$B$4,0)</f>
        <v/>
      </c>
    </row>
    <row r="3828">
      <c r="A3828" s="2" t="n">
        <v>8</v>
      </c>
      <c r="B3828" s="2" t="n">
        <v>7801</v>
      </c>
      <c r="C3828" s="2" t="inlineStr">
        <is>
          <t>PUXADA RECEB</t>
        </is>
      </c>
      <c r="D3828" s="2" t="inlineStr">
        <is>
          <t>5235588</t>
        </is>
      </c>
      <c r="E3828" s="2" t="inlineStr">
        <is>
          <t>WELLINGTON LUIZ DE OLIVEIRA</t>
        </is>
      </c>
      <c r="F3828" s="2" t="n">
        <v>211</v>
      </c>
      <c r="G3828" s="2" t="n">
        <v>23.41</v>
      </c>
      <c r="H3828" s="2" t="n">
        <v>9</v>
      </c>
      <c r="I3828" s="2" t="n">
        <v>0</v>
      </c>
      <c r="J3828" s="2" t="inlineStr">
        <is>
          <t>GPA</t>
        </is>
      </c>
      <c r="K3828" s="2">
        <f>IF(I3828&lt;&gt;"",I3828,IFERROR(INDEX(Base!$I:$I,MATCH(1,(Base!$C:$C=C3828)*(Base!$I:$I&lt;&gt;""),0)),0))</f>
        <v/>
      </c>
      <c r="L3828" s="2">
        <f>IF(AND(I3828="",K3828&gt;0),"SIM","NÃO")</f>
        <v/>
      </c>
      <c r="M3828" s="2">
        <f>IF(ISNUMBER(SEARCH("SEPARA",UPPER(C3828))),"NÃO","SIM")</f>
        <v/>
      </c>
      <c r="N3828" s="2">
        <f>IFERROR(H3828/K3828,0)</f>
        <v/>
      </c>
      <c r="O3828" s="2">
        <f>IF(M3828="NÃO","EXCLUÍDO",IF(N3828&lt;Premissas!$B$8,"&lt; 1,00",IF(N3828&lt;Premissas!$B$9,"1,00 – 1,19",IF(N3828&lt;Premissas!$B$10,"1,20 – 1,39",IF(N3828&lt;Premissas!$B$11,"1,40 – 1,59",IF(N3828&lt;Premissas!$B$12,"1,60 – 1,99","≥ 2,00"))))))</f>
        <v/>
      </c>
      <c r="P3828" s="5">
        <f>IF(OR(M3828="NÃO",N3828&lt;Premissas!$B$8),Premissas!$B$13,IF(N3828&lt;Premissas!$B$9,Premissas!$B$14,IF(N3828&lt;Premissas!$B$10,Premissas!$B$15,IF(N3828&lt;Premissas!$B$11,Premissas!$B$16,IF(N3828&lt;Premissas!$B$12,Premissas!$B$17,Premissas!$B$18)))))</f>
        <v/>
      </c>
      <c r="Q3828" s="5">
        <f>IFERROR(P3828/Premissas!$B$4,0)</f>
        <v/>
      </c>
    </row>
    <row r="3829">
      <c r="A3829" s="2" t="n">
        <v>8</v>
      </c>
      <c r="B3829" s="2" t="n">
        <v>7801</v>
      </c>
      <c r="C3829" s="2" t="inlineStr">
        <is>
          <t>CARREGAMENTO</t>
        </is>
      </c>
      <c r="D3829" s="2" t="inlineStr">
        <is>
          <t>5262496</t>
        </is>
      </c>
      <c r="E3829" s="2" t="inlineStr">
        <is>
          <t>Daniel De Santana</t>
        </is>
      </c>
      <c r="F3829" s="2" t="n">
        <v>21</v>
      </c>
      <c r="G3829" s="2" t="n">
        <v>2.18</v>
      </c>
      <c r="H3829" s="2" t="n">
        <v>10</v>
      </c>
      <c r="I3829" s="2" t="n">
        <v>0</v>
      </c>
      <c r="J3829" s="2" t="inlineStr">
        <is>
          <t>GPA</t>
        </is>
      </c>
      <c r="K3829" s="2">
        <f>IF(I3829&lt;&gt;"",I3829,IFERROR(INDEX(Base!$I:$I,MATCH(1,(Base!$C:$C=C3829)*(Base!$I:$I&lt;&gt;""),0)),0))</f>
        <v/>
      </c>
      <c r="L3829" s="2">
        <f>IF(AND(I3829="",K3829&gt;0),"SIM","NÃO")</f>
        <v/>
      </c>
      <c r="M3829" s="2">
        <f>IF(ISNUMBER(SEARCH("SEPARA",UPPER(C3829))),"NÃO","SIM")</f>
        <v/>
      </c>
      <c r="N3829" s="2">
        <f>IFERROR(H3829/K3829,0)</f>
        <v/>
      </c>
      <c r="O3829" s="2">
        <f>IF(M3829="NÃO","EXCLUÍDO",IF(N3829&lt;Premissas!$B$8,"&lt; 1,00",IF(N3829&lt;Premissas!$B$9,"1,00 – 1,19",IF(N3829&lt;Premissas!$B$10,"1,20 – 1,39",IF(N3829&lt;Premissas!$B$11,"1,40 – 1,59",IF(N3829&lt;Premissas!$B$12,"1,60 – 1,99","≥ 2,00"))))))</f>
        <v/>
      </c>
      <c r="P3829" s="5">
        <f>IF(OR(M3829="NÃO",N3829&lt;Premissas!$B$8),Premissas!$B$13,IF(N3829&lt;Premissas!$B$9,Premissas!$B$14,IF(N3829&lt;Premissas!$B$10,Premissas!$B$15,IF(N3829&lt;Premissas!$B$11,Premissas!$B$16,IF(N3829&lt;Premissas!$B$12,Premissas!$B$17,Premissas!$B$18)))))</f>
        <v/>
      </c>
      <c r="Q3829" s="5">
        <f>IFERROR(P3829/Premissas!$B$4,0)</f>
        <v/>
      </c>
    </row>
    <row r="3830">
      <c r="A3830" s="2" t="n">
        <v>8</v>
      </c>
      <c r="B3830" s="2" t="n">
        <v>7801</v>
      </c>
      <c r="C3830" s="2" t="inlineStr">
        <is>
          <t>CARREGAMENTO</t>
        </is>
      </c>
      <c r="D3830" s="2" t="inlineStr">
        <is>
          <t>5273862</t>
        </is>
      </c>
      <c r="E3830" s="2" t="inlineStr">
        <is>
          <t>Reinilson Santos Conceicao</t>
        </is>
      </c>
      <c r="F3830" s="2" t="n">
        <v>100</v>
      </c>
      <c r="G3830" s="2" t="n">
        <v>5.41</v>
      </c>
      <c r="H3830" s="2" t="n">
        <v>18</v>
      </c>
      <c r="I3830" s="2" t="n">
        <v>0</v>
      </c>
      <c r="J3830" s="2" t="inlineStr">
        <is>
          <t>GPA</t>
        </is>
      </c>
      <c r="K3830" s="2">
        <f>IF(I3830&lt;&gt;"",I3830,IFERROR(INDEX(Base!$I:$I,MATCH(1,(Base!$C:$C=C3830)*(Base!$I:$I&lt;&gt;""),0)),0))</f>
        <v/>
      </c>
      <c r="L3830" s="2">
        <f>IF(AND(I3830="",K3830&gt;0),"SIM","NÃO")</f>
        <v/>
      </c>
      <c r="M3830" s="2">
        <f>IF(ISNUMBER(SEARCH("SEPARA",UPPER(C3830))),"NÃO","SIM")</f>
        <v/>
      </c>
      <c r="N3830" s="2">
        <f>IFERROR(H3830/K3830,0)</f>
        <v/>
      </c>
      <c r="O3830" s="2">
        <f>IF(M3830="NÃO","EXCLUÍDO",IF(N3830&lt;Premissas!$B$8,"&lt; 1,00",IF(N3830&lt;Premissas!$B$9,"1,00 – 1,19",IF(N3830&lt;Premissas!$B$10,"1,20 – 1,39",IF(N3830&lt;Premissas!$B$11,"1,40 – 1,59",IF(N3830&lt;Premissas!$B$12,"1,60 – 1,99","≥ 2,00"))))))</f>
        <v/>
      </c>
      <c r="P3830" s="5">
        <f>IF(OR(M3830="NÃO",N3830&lt;Premissas!$B$8),Premissas!$B$13,IF(N3830&lt;Premissas!$B$9,Premissas!$B$14,IF(N3830&lt;Premissas!$B$10,Premissas!$B$15,IF(N3830&lt;Premissas!$B$11,Premissas!$B$16,IF(N3830&lt;Premissas!$B$12,Premissas!$B$17,Premissas!$B$18)))))</f>
        <v/>
      </c>
      <c r="Q3830" s="5">
        <f>IFERROR(P3830/Premissas!$B$4,0)</f>
        <v/>
      </c>
    </row>
    <row r="3831">
      <c r="A3831" s="2" t="n">
        <v>8</v>
      </c>
      <c r="B3831" s="2" t="n">
        <v>7801</v>
      </c>
      <c r="C3831" s="2" t="inlineStr">
        <is>
          <t>SEPARACAO</t>
        </is>
      </c>
      <c r="D3831" s="2" t="inlineStr">
        <is>
          <t>5285941</t>
        </is>
      </c>
      <c r="E3831" s="2" t="inlineStr">
        <is>
          <t>Marcos Vinicius Ferreira Dourado</t>
        </is>
      </c>
      <c r="F3831" s="2" t="n">
        <v>79</v>
      </c>
      <c r="G3831" s="2" t="n">
        <v>2.03</v>
      </c>
      <c r="H3831" s="2" t="n">
        <v>39</v>
      </c>
      <c r="I3831" s="2" t="n">
        <v>0</v>
      </c>
      <c r="J3831" s="2" t="inlineStr">
        <is>
          <t>GPA</t>
        </is>
      </c>
      <c r="K3831" s="2">
        <f>IF(I3831&lt;&gt;"",I3831,IFERROR(INDEX(Base!$I:$I,MATCH(1,(Base!$C:$C=C3831)*(Base!$I:$I&lt;&gt;""),0)),0))</f>
        <v/>
      </c>
      <c r="L3831" s="2">
        <f>IF(AND(I3831="",K3831&gt;0),"SIM","NÃO")</f>
        <v/>
      </c>
      <c r="M3831" s="2">
        <f>IF(ISNUMBER(SEARCH("SEPARA",UPPER(C3831))),"NÃO","SIM")</f>
        <v/>
      </c>
      <c r="N3831" s="2">
        <f>IFERROR(H3831/K3831,0)</f>
        <v/>
      </c>
      <c r="O3831" s="2">
        <f>IF(M3831="NÃO","EXCLUÍDO",IF(N3831&lt;Premissas!$B$8,"&lt; 1,00",IF(N3831&lt;Premissas!$B$9,"1,00 – 1,19",IF(N3831&lt;Premissas!$B$10,"1,20 – 1,39",IF(N3831&lt;Premissas!$B$11,"1,40 – 1,59",IF(N3831&lt;Premissas!$B$12,"1,60 – 1,99","≥ 2,00"))))))</f>
        <v/>
      </c>
      <c r="P3831" s="5">
        <f>IF(OR(M3831="NÃO",N3831&lt;Premissas!$B$8),Premissas!$B$13,IF(N3831&lt;Premissas!$B$9,Premissas!$B$14,IF(N3831&lt;Premissas!$B$10,Premissas!$B$15,IF(N3831&lt;Premissas!$B$11,Premissas!$B$16,IF(N3831&lt;Premissas!$B$12,Premissas!$B$17,Premissas!$B$18)))))</f>
        <v/>
      </c>
      <c r="Q3831" s="5">
        <f>IFERROR(P3831/Premissas!$B$4,0)</f>
        <v/>
      </c>
    </row>
    <row r="3832">
      <c r="A3832" s="2" t="n">
        <v>8</v>
      </c>
      <c r="B3832" s="2" t="n">
        <v>7801</v>
      </c>
      <c r="C3832" s="2" t="inlineStr">
        <is>
          <t>ATIVIDADE OP. EMP.</t>
        </is>
      </c>
      <c r="D3832" s="2" t="inlineStr">
        <is>
          <t>5314739</t>
        </is>
      </c>
      <c r="E3832" s="2" t="inlineStr">
        <is>
          <t>Jeferson Ferreira Idalino</t>
        </is>
      </c>
      <c r="F3832" s="2" t="n">
        <v>1861</v>
      </c>
      <c r="G3832" s="2" t="n">
        <v>179.63</v>
      </c>
      <c r="H3832" s="2" t="n">
        <v>10</v>
      </c>
      <c r="I3832" s="2" t="n">
        <v>0</v>
      </c>
      <c r="J3832" s="2" t="inlineStr">
        <is>
          <t>GPA</t>
        </is>
      </c>
      <c r="K3832" s="2">
        <f>IF(I3832&lt;&gt;"",I3832,IFERROR(INDEX(Base!$I:$I,MATCH(1,(Base!$C:$C=C3832)*(Base!$I:$I&lt;&gt;""),0)),0))</f>
        <v/>
      </c>
      <c r="L3832" s="2">
        <f>IF(AND(I3832="",K3832&gt;0),"SIM","NÃO")</f>
        <v/>
      </c>
      <c r="M3832" s="2">
        <f>IF(ISNUMBER(SEARCH("SEPARA",UPPER(C3832))),"NÃO","SIM")</f>
        <v/>
      </c>
      <c r="N3832" s="2">
        <f>IFERROR(H3832/K3832,0)</f>
        <v/>
      </c>
      <c r="O3832" s="2">
        <f>IF(M3832="NÃO","EXCLUÍDO",IF(N3832&lt;Premissas!$B$8,"&lt; 1,00",IF(N3832&lt;Premissas!$B$9,"1,00 – 1,19",IF(N3832&lt;Premissas!$B$10,"1,20 – 1,39",IF(N3832&lt;Premissas!$B$11,"1,40 – 1,59",IF(N3832&lt;Premissas!$B$12,"1,60 – 1,99","≥ 2,00"))))))</f>
        <v/>
      </c>
      <c r="P3832" s="5">
        <f>IF(OR(M3832="NÃO",N3832&lt;Premissas!$B$8),Premissas!$B$13,IF(N3832&lt;Premissas!$B$9,Premissas!$B$14,IF(N3832&lt;Premissas!$B$10,Premissas!$B$15,IF(N3832&lt;Premissas!$B$11,Premissas!$B$16,IF(N3832&lt;Premissas!$B$12,Premissas!$B$17,Premissas!$B$18)))))</f>
        <v/>
      </c>
      <c r="Q3832" s="5">
        <f>IFERROR(P3832/Premissas!$B$4,0)</f>
        <v/>
      </c>
    </row>
    <row r="3833">
      <c r="A3833" s="2" t="n">
        <v>8</v>
      </c>
      <c r="B3833" s="2" t="n">
        <v>7801</v>
      </c>
      <c r="C3833" s="2" t="inlineStr">
        <is>
          <t>ATIVIDADE OP. EMP.</t>
        </is>
      </c>
      <c r="D3833" s="2" t="inlineStr">
        <is>
          <t>5321450</t>
        </is>
      </c>
      <c r="E3833" s="2" t="inlineStr">
        <is>
          <t>FELIPE COPE CAMPOS</t>
        </is>
      </c>
      <c r="F3833" s="2" t="n">
        <v>1723</v>
      </c>
      <c r="G3833" s="2" t="n">
        <v>160.74</v>
      </c>
      <c r="H3833" s="2" t="n">
        <v>11</v>
      </c>
      <c r="I3833" s="2" t="n">
        <v>0</v>
      </c>
      <c r="J3833" s="2" t="inlineStr">
        <is>
          <t>GPA</t>
        </is>
      </c>
      <c r="K3833" s="2">
        <f>IF(I3833&lt;&gt;"",I3833,IFERROR(INDEX(Base!$I:$I,MATCH(1,(Base!$C:$C=C3833)*(Base!$I:$I&lt;&gt;""),0)),0))</f>
        <v/>
      </c>
      <c r="L3833" s="2">
        <f>IF(AND(I3833="",K3833&gt;0),"SIM","NÃO")</f>
        <v/>
      </c>
      <c r="M3833" s="2">
        <f>IF(ISNUMBER(SEARCH("SEPARA",UPPER(C3833))),"NÃO","SIM")</f>
        <v/>
      </c>
      <c r="N3833" s="2">
        <f>IFERROR(H3833/K3833,0)</f>
        <v/>
      </c>
      <c r="O3833" s="2">
        <f>IF(M3833="NÃO","EXCLUÍDO",IF(N3833&lt;Premissas!$B$8,"&lt; 1,00",IF(N3833&lt;Premissas!$B$9,"1,00 – 1,19",IF(N3833&lt;Premissas!$B$10,"1,20 – 1,39",IF(N3833&lt;Premissas!$B$11,"1,40 – 1,59",IF(N3833&lt;Premissas!$B$12,"1,60 – 1,99","≥ 2,00"))))))</f>
        <v/>
      </c>
      <c r="P3833" s="5">
        <f>IF(OR(M3833="NÃO",N3833&lt;Premissas!$B$8),Premissas!$B$13,IF(N3833&lt;Premissas!$B$9,Premissas!$B$14,IF(N3833&lt;Premissas!$B$10,Premissas!$B$15,IF(N3833&lt;Premissas!$B$11,Premissas!$B$16,IF(N3833&lt;Premissas!$B$12,Premissas!$B$17,Premissas!$B$18)))))</f>
        <v/>
      </c>
      <c r="Q3833" s="5">
        <f>IFERROR(P3833/Premissas!$B$4,0)</f>
        <v/>
      </c>
    </row>
    <row r="3834">
      <c r="A3834" s="2" t="n">
        <v>8</v>
      </c>
      <c r="B3834" s="2" t="n">
        <v>7801</v>
      </c>
      <c r="C3834" s="2" t="inlineStr">
        <is>
          <t>CARREGAMENTO</t>
        </is>
      </c>
      <c r="D3834" s="2" t="inlineStr">
        <is>
          <t>5332095</t>
        </is>
      </c>
      <c r="E3834" s="2" t="inlineStr">
        <is>
          <t>Lucas Da Silva Gaspar Lopes</t>
        </is>
      </c>
      <c r="F3834" s="2" t="n">
        <v>197</v>
      </c>
      <c r="G3834" s="2" t="n">
        <v>18.43</v>
      </c>
      <c r="H3834" s="2" t="n">
        <v>11</v>
      </c>
      <c r="I3834" s="2" t="n">
        <v>0</v>
      </c>
      <c r="J3834" s="2" t="inlineStr">
        <is>
          <t>GPA</t>
        </is>
      </c>
      <c r="K3834" s="2">
        <f>IF(I3834&lt;&gt;"",I3834,IFERROR(INDEX(Base!$I:$I,MATCH(1,(Base!$C:$C=C3834)*(Base!$I:$I&lt;&gt;""),0)),0))</f>
        <v/>
      </c>
      <c r="L3834" s="2">
        <f>IF(AND(I3834="",K3834&gt;0),"SIM","NÃO")</f>
        <v/>
      </c>
      <c r="M3834" s="2">
        <f>IF(ISNUMBER(SEARCH("SEPARA",UPPER(C3834))),"NÃO","SIM")</f>
        <v/>
      </c>
      <c r="N3834" s="2">
        <f>IFERROR(H3834/K3834,0)</f>
        <v/>
      </c>
      <c r="O3834" s="2">
        <f>IF(M3834="NÃO","EXCLUÍDO",IF(N3834&lt;Premissas!$B$8,"&lt; 1,00",IF(N3834&lt;Premissas!$B$9,"1,00 – 1,19",IF(N3834&lt;Premissas!$B$10,"1,20 – 1,39",IF(N3834&lt;Premissas!$B$11,"1,40 – 1,59",IF(N3834&lt;Premissas!$B$12,"1,60 – 1,99","≥ 2,00"))))))</f>
        <v/>
      </c>
      <c r="P3834" s="5">
        <f>IF(OR(M3834="NÃO",N3834&lt;Premissas!$B$8),Premissas!$B$13,IF(N3834&lt;Premissas!$B$9,Premissas!$B$14,IF(N3834&lt;Premissas!$B$10,Premissas!$B$15,IF(N3834&lt;Premissas!$B$11,Premissas!$B$16,IF(N3834&lt;Premissas!$B$12,Premissas!$B$17,Premissas!$B$18)))))</f>
        <v/>
      </c>
      <c r="Q3834" s="5">
        <f>IFERROR(P3834/Premissas!$B$4,0)</f>
        <v/>
      </c>
    </row>
    <row r="3835">
      <c r="A3835" s="2" t="n">
        <v>8</v>
      </c>
      <c r="B3835" s="2" t="n">
        <v>7801</v>
      </c>
      <c r="C3835" s="2" t="inlineStr">
        <is>
          <t>ATIVIDADE OP. EMP.</t>
        </is>
      </c>
      <c r="D3835" s="2" t="inlineStr">
        <is>
          <t>5342112</t>
        </is>
      </c>
      <c r="E3835" s="2" t="inlineStr">
        <is>
          <t>Marcio Francisco De Souza</t>
        </is>
      </c>
      <c r="F3835" s="2" t="n">
        <v>2098</v>
      </c>
      <c r="G3835" s="2" t="n">
        <v>145.57</v>
      </c>
      <c r="H3835" s="2" t="n">
        <v>14</v>
      </c>
      <c r="I3835" s="2" t="n">
        <v>0</v>
      </c>
      <c r="J3835" s="2" t="inlineStr">
        <is>
          <t>GPA</t>
        </is>
      </c>
      <c r="K3835" s="2">
        <f>IF(I3835&lt;&gt;"",I3835,IFERROR(INDEX(Base!$I:$I,MATCH(1,(Base!$C:$C=C3835)*(Base!$I:$I&lt;&gt;""),0)),0))</f>
        <v/>
      </c>
      <c r="L3835" s="2">
        <f>IF(AND(I3835="",K3835&gt;0),"SIM","NÃO")</f>
        <v/>
      </c>
      <c r="M3835" s="2">
        <f>IF(ISNUMBER(SEARCH("SEPARA",UPPER(C3835))),"NÃO","SIM")</f>
        <v/>
      </c>
      <c r="N3835" s="2">
        <f>IFERROR(H3835/K3835,0)</f>
        <v/>
      </c>
      <c r="O3835" s="2">
        <f>IF(M3835="NÃO","EXCLUÍDO",IF(N3835&lt;Premissas!$B$8,"&lt; 1,00",IF(N3835&lt;Premissas!$B$9,"1,00 – 1,19",IF(N3835&lt;Premissas!$B$10,"1,20 – 1,39",IF(N3835&lt;Premissas!$B$11,"1,40 – 1,59",IF(N3835&lt;Premissas!$B$12,"1,60 – 1,99","≥ 2,00"))))))</f>
        <v/>
      </c>
      <c r="P3835" s="5">
        <f>IF(OR(M3835="NÃO",N3835&lt;Premissas!$B$8),Premissas!$B$13,IF(N3835&lt;Premissas!$B$9,Premissas!$B$14,IF(N3835&lt;Premissas!$B$10,Premissas!$B$15,IF(N3835&lt;Premissas!$B$11,Premissas!$B$16,IF(N3835&lt;Premissas!$B$12,Premissas!$B$17,Premissas!$B$18)))))</f>
        <v/>
      </c>
      <c r="Q3835" s="5">
        <f>IFERROR(P3835/Premissas!$B$4,0)</f>
        <v/>
      </c>
    </row>
    <row r="3836">
      <c r="A3836" s="2" t="n">
        <v>8</v>
      </c>
      <c r="B3836" s="2" t="n">
        <v>7801</v>
      </c>
      <c r="C3836" s="2" t="inlineStr">
        <is>
          <t>CARREGAMENTO</t>
        </is>
      </c>
      <c r="D3836" s="2" t="inlineStr">
        <is>
          <t>5351545</t>
        </is>
      </c>
      <c r="E3836" s="2" t="inlineStr">
        <is>
          <t>GUSTAVO GUSTAVO MONTEIRO ARRUDAS</t>
        </is>
      </c>
      <c r="F3836" s="2" t="n">
        <v>393</v>
      </c>
      <c r="G3836" s="2" t="n">
        <v>49.77</v>
      </c>
      <c r="H3836" s="2" t="n">
        <v>8</v>
      </c>
      <c r="I3836" s="2" t="n">
        <v>0</v>
      </c>
      <c r="J3836" s="2" t="inlineStr">
        <is>
          <t>GPA</t>
        </is>
      </c>
      <c r="K3836" s="2">
        <f>IF(I3836&lt;&gt;"",I3836,IFERROR(INDEX(Base!$I:$I,MATCH(1,(Base!$C:$C=C3836)*(Base!$I:$I&lt;&gt;""),0)),0))</f>
        <v/>
      </c>
      <c r="L3836" s="2">
        <f>IF(AND(I3836="",K3836&gt;0),"SIM","NÃO")</f>
        <v/>
      </c>
      <c r="M3836" s="2">
        <f>IF(ISNUMBER(SEARCH("SEPARA",UPPER(C3836))),"NÃO","SIM")</f>
        <v/>
      </c>
      <c r="N3836" s="2">
        <f>IFERROR(H3836/K3836,0)</f>
        <v/>
      </c>
      <c r="O3836" s="2">
        <f>IF(M3836="NÃO","EXCLUÍDO",IF(N3836&lt;Premissas!$B$8,"&lt; 1,00",IF(N3836&lt;Premissas!$B$9,"1,00 – 1,19",IF(N3836&lt;Premissas!$B$10,"1,20 – 1,39",IF(N3836&lt;Premissas!$B$11,"1,40 – 1,59",IF(N3836&lt;Premissas!$B$12,"1,60 – 1,99","≥ 2,00"))))))</f>
        <v/>
      </c>
      <c r="P3836" s="5">
        <f>IF(OR(M3836="NÃO",N3836&lt;Premissas!$B$8),Premissas!$B$13,IF(N3836&lt;Premissas!$B$9,Premissas!$B$14,IF(N3836&lt;Premissas!$B$10,Premissas!$B$15,IF(N3836&lt;Premissas!$B$11,Premissas!$B$16,IF(N3836&lt;Premissas!$B$12,Premissas!$B$17,Premissas!$B$18)))))</f>
        <v/>
      </c>
      <c r="Q3836" s="5">
        <f>IFERROR(P3836/Premissas!$B$4,0)</f>
        <v/>
      </c>
    </row>
    <row r="3837">
      <c r="A3837" s="2" t="n">
        <v>8</v>
      </c>
      <c r="B3837" s="2" t="n">
        <v>7801</v>
      </c>
      <c r="C3837" s="2" t="inlineStr">
        <is>
          <t>SEPARACAO</t>
        </is>
      </c>
      <c r="D3837" s="2" t="inlineStr">
        <is>
          <t>5356768</t>
        </is>
      </c>
      <c r="E3837" s="2" t="inlineStr">
        <is>
          <t>Daniel Santos Soares</t>
        </is>
      </c>
      <c r="F3837" s="2" t="n">
        <v>2813</v>
      </c>
      <c r="G3837" s="2" t="n">
        <v>103.78</v>
      </c>
      <c r="H3837" s="2" t="n">
        <v>27</v>
      </c>
      <c r="I3837" s="2" t="n">
        <v>0</v>
      </c>
      <c r="J3837" s="2" t="inlineStr">
        <is>
          <t>GPA</t>
        </is>
      </c>
      <c r="K3837" s="2">
        <f>IF(I3837&lt;&gt;"",I3837,IFERROR(INDEX(Base!$I:$I,MATCH(1,(Base!$C:$C=C3837)*(Base!$I:$I&lt;&gt;""),0)),0))</f>
        <v/>
      </c>
      <c r="L3837" s="2">
        <f>IF(AND(I3837="",K3837&gt;0),"SIM","NÃO")</f>
        <v/>
      </c>
      <c r="M3837" s="2">
        <f>IF(ISNUMBER(SEARCH("SEPARA",UPPER(C3837))),"NÃO","SIM")</f>
        <v/>
      </c>
      <c r="N3837" s="2">
        <f>IFERROR(H3837/K3837,0)</f>
        <v/>
      </c>
      <c r="O3837" s="2">
        <f>IF(M3837="NÃO","EXCLUÍDO",IF(N3837&lt;Premissas!$B$8,"&lt; 1,00",IF(N3837&lt;Premissas!$B$9,"1,00 – 1,19",IF(N3837&lt;Premissas!$B$10,"1,20 – 1,39",IF(N3837&lt;Premissas!$B$11,"1,40 – 1,59",IF(N3837&lt;Premissas!$B$12,"1,60 – 1,99","≥ 2,00"))))))</f>
        <v/>
      </c>
      <c r="P3837" s="5">
        <f>IF(OR(M3837="NÃO",N3837&lt;Premissas!$B$8),Premissas!$B$13,IF(N3837&lt;Premissas!$B$9,Premissas!$B$14,IF(N3837&lt;Premissas!$B$10,Premissas!$B$15,IF(N3837&lt;Premissas!$B$11,Premissas!$B$16,IF(N3837&lt;Premissas!$B$12,Premissas!$B$17,Premissas!$B$18)))))</f>
        <v/>
      </c>
      <c r="Q3837" s="5">
        <f>IFERROR(P3837/Premissas!$B$4,0)</f>
        <v/>
      </c>
    </row>
    <row r="3838">
      <c r="A3838" s="2" t="n">
        <v>8</v>
      </c>
      <c r="B3838" s="2" t="n">
        <v>7801</v>
      </c>
      <c r="C3838" s="2" t="inlineStr">
        <is>
          <t>SEPARACAO</t>
        </is>
      </c>
      <c r="D3838" s="2" t="inlineStr">
        <is>
          <t>5358450</t>
        </is>
      </c>
      <c r="E3838" s="2" t="inlineStr">
        <is>
          <t>Willians Xavier Da Silva</t>
        </is>
      </c>
      <c r="F3838" s="2" t="n">
        <v>915</v>
      </c>
      <c r="G3838" s="2" t="n">
        <v>35.81</v>
      </c>
      <c r="H3838" s="2" t="n">
        <v>26</v>
      </c>
      <c r="I3838" s="2" t="n">
        <v>0</v>
      </c>
      <c r="J3838" s="2" t="inlineStr">
        <is>
          <t>GPA</t>
        </is>
      </c>
      <c r="K3838" s="2">
        <f>IF(I3838&lt;&gt;"",I3838,IFERROR(INDEX(Base!$I:$I,MATCH(1,(Base!$C:$C=C3838)*(Base!$I:$I&lt;&gt;""),0)),0))</f>
        <v/>
      </c>
      <c r="L3838" s="2">
        <f>IF(AND(I3838="",K3838&gt;0),"SIM","NÃO")</f>
        <v/>
      </c>
      <c r="M3838" s="2">
        <f>IF(ISNUMBER(SEARCH("SEPARA",UPPER(C3838))),"NÃO","SIM")</f>
        <v/>
      </c>
      <c r="N3838" s="2">
        <f>IFERROR(H3838/K3838,0)</f>
        <v/>
      </c>
      <c r="O3838" s="2">
        <f>IF(M3838="NÃO","EXCLUÍDO",IF(N3838&lt;Premissas!$B$8,"&lt; 1,00",IF(N3838&lt;Premissas!$B$9,"1,00 – 1,19",IF(N3838&lt;Premissas!$B$10,"1,20 – 1,39",IF(N3838&lt;Premissas!$B$11,"1,40 – 1,59",IF(N3838&lt;Premissas!$B$12,"1,60 – 1,99","≥ 2,00"))))))</f>
        <v/>
      </c>
      <c r="P3838" s="5">
        <f>IF(OR(M3838="NÃO",N3838&lt;Premissas!$B$8),Premissas!$B$13,IF(N3838&lt;Premissas!$B$9,Premissas!$B$14,IF(N3838&lt;Premissas!$B$10,Premissas!$B$15,IF(N3838&lt;Premissas!$B$11,Premissas!$B$16,IF(N3838&lt;Premissas!$B$12,Premissas!$B$17,Premissas!$B$18)))))</f>
        <v/>
      </c>
      <c r="Q3838" s="5">
        <f>IFERROR(P3838/Premissas!$B$4,0)</f>
        <v/>
      </c>
    </row>
    <row r="3839">
      <c r="A3839" s="2" t="n">
        <v>8</v>
      </c>
      <c r="B3839" s="2" t="n">
        <v>7801</v>
      </c>
      <c r="C3839" s="2" t="inlineStr">
        <is>
          <t>CARREGAMENTO</t>
        </is>
      </c>
      <c r="D3839" s="2" t="inlineStr">
        <is>
          <t>5360463</t>
        </is>
      </c>
      <c r="E3839" s="2" t="inlineStr">
        <is>
          <t>Wesley Magalhaes Braga</t>
        </is>
      </c>
      <c r="F3839" s="2" t="n">
        <v>260</v>
      </c>
      <c r="G3839" s="2" t="n">
        <v>7.5</v>
      </c>
      <c r="H3839" s="2" t="n">
        <v>35</v>
      </c>
      <c r="I3839" s="2" t="n">
        <v>0</v>
      </c>
      <c r="J3839" s="2" t="inlineStr">
        <is>
          <t>GPA</t>
        </is>
      </c>
      <c r="K3839" s="2">
        <f>IF(I3839&lt;&gt;"",I3839,IFERROR(INDEX(Base!$I:$I,MATCH(1,(Base!$C:$C=C3839)*(Base!$I:$I&lt;&gt;""),0)),0))</f>
        <v/>
      </c>
      <c r="L3839" s="2">
        <f>IF(AND(I3839="",K3839&gt;0),"SIM","NÃO")</f>
        <v/>
      </c>
      <c r="M3839" s="2">
        <f>IF(ISNUMBER(SEARCH("SEPARA",UPPER(C3839))),"NÃO","SIM")</f>
        <v/>
      </c>
      <c r="N3839" s="2">
        <f>IFERROR(H3839/K3839,0)</f>
        <v/>
      </c>
      <c r="O3839" s="2">
        <f>IF(M3839="NÃO","EXCLUÍDO",IF(N3839&lt;Premissas!$B$8,"&lt; 1,00",IF(N3839&lt;Premissas!$B$9,"1,00 – 1,19",IF(N3839&lt;Premissas!$B$10,"1,20 – 1,39",IF(N3839&lt;Premissas!$B$11,"1,40 – 1,59",IF(N3839&lt;Premissas!$B$12,"1,60 – 1,99","≥ 2,00"))))))</f>
        <v/>
      </c>
      <c r="P3839" s="5">
        <f>IF(OR(M3839="NÃO",N3839&lt;Premissas!$B$8),Premissas!$B$13,IF(N3839&lt;Premissas!$B$9,Premissas!$B$14,IF(N3839&lt;Premissas!$B$10,Premissas!$B$15,IF(N3839&lt;Premissas!$B$11,Premissas!$B$16,IF(N3839&lt;Premissas!$B$12,Premissas!$B$17,Premissas!$B$18)))))</f>
        <v/>
      </c>
      <c r="Q3839" s="5">
        <f>IFERROR(P3839/Premissas!$B$4,0)</f>
        <v/>
      </c>
    </row>
    <row r="3840">
      <c r="A3840" s="2" t="n">
        <v>8</v>
      </c>
      <c r="B3840" s="2" t="n">
        <v>7801</v>
      </c>
      <c r="C3840" s="2" t="inlineStr">
        <is>
          <t>CARREGAMENTO</t>
        </is>
      </c>
      <c r="D3840" s="2" t="inlineStr">
        <is>
          <t>5369266</t>
        </is>
      </c>
      <c r="E3840" s="2" t="inlineStr">
        <is>
          <t>Jose Daniel Pereira De Figueiredo</t>
        </is>
      </c>
      <c r="F3840" s="2" t="n">
        <v>209</v>
      </c>
      <c r="G3840" s="2" t="n">
        <v>38.45</v>
      </c>
      <c r="H3840" s="2" t="n">
        <v>5</v>
      </c>
      <c r="I3840" s="2" t="n">
        <v>0</v>
      </c>
      <c r="J3840" s="2" t="inlineStr">
        <is>
          <t>GPA</t>
        </is>
      </c>
      <c r="K3840" s="2">
        <f>IF(I3840&lt;&gt;"",I3840,IFERROR(INDEX(Base!$I:$I,MATCH(1,(Base!$C:$C=C3840)*(Base!$I:$I&lt;&gt;""),0)),0))</f>
        <v/>
      </c>
      <c r="L3840" s="2">
        <f>IF(AND(I3840="",K3840&gt;0),"SIM","NÃO")</f>
        <v/>
      </c>
      <c r="M3840" s="2">
        <f>IF(ISNUMBER(SEARCH("SEPARA",UPPER(C3840))),"NÃO","SIM")</f>
        <v/>
      </c>
      <c r="N3840" s="2">
        <f>IFERROR(H3840/K3840,0)</f>
        <v/>
      </c>
      <c r="O3840" s="2">
        <f>IF(M3840="NÃO","EXCLUÍDO",IF(N3840&lt;Premissas!$B$8,"&lt; 1,00",IF(N3840&lt;Premissas!$B$9,"1,00 – 1,19",IF(N3840&lt;Premissas!$B$10,"1,20 – 1,39",IF(N3840&lt;Premissas!$B$11,"1,40 – 1,59",IF(N3840&lt;Premissas!$B$12,"1,60 – 1,99","≥ 2,00"))))))</f>
        <v/>
      </c>
      <c r="P3840" s="5">
        <f>IF(OR(M3840="NÃO",N3840&lt;Premissas!$B$8),Premissas!$B$13,IF(N3840&lt;Premissas!$B$9,Premissas!$B$14,IF(N3840&lt;Premissas!$B$10,Premissas!$B$15,IF(N3840&lt;Premissas!$B$11,Premissas!$B$16,IF(N3840&lt;Premissas!$B$12,Premissas!$B$17,Premissas!$B$18)))))</f>
        <v/>
      </c>
      <c r="Q3840" s="5">
        <f>IFERROR(P3840/Premissas!$B$4,0)</f>
        <v/>
      </c>
    </row>
    <row r="3841">
      <c r="A3841" s="2" t="n">
        <v>8</v>
      </c>
      <c r="B3841" s="2" t="n">
        <v>7801</v>
      </c>
      <c r="C3841" s="2" t="inlineStr">
        <is>
          <t>ATIVIDADE OP. EMP.</t>
        </is>
      </c>
      <c r="D3841" s="2" t="inlineStr">
        <is>
          <t>537071</t>
        </is>
      </c>
      <c r="E3841" s="2" t="inlineStr">
        <is>
          <t>Gilmar De Azevedo Matos</t>
        </is>
      </c>
      <c r="F3841" s="2" t="n">
        <v>3775</v>
      </c>
      <c r="G3841" s="2" t="n">
        <v>142.28</v>
      </c>
      <c r="H3841" s="2" t="n">
        <v>27</v>
      </c>
      <c r="I3841" s="2" t="n">
        <v>0</v>
      </c>
      <c r="J3841" s="2" t="inlineStr">
        <is>
          <t>GPA</t>
        </is>
      </c>
      <c r="K3841" s="2">
        <f>IF(I3841&lt;&gt;"",I3841,IFERROR(INDEX(Base!$I:$I,MATCH(1,(Base!$C:$C=C3841)*(Base!$I:$I&lt;&gt;""),0)),0))</f>
        <v/>
      </c>
      <c r="L3841" s="2">
        <f>IF(AND(I3841="",K3841&gt;0),"SIM","NÃO")</f>
        <v/>
      </c>
      <c r="M3841" s="2">
        <f>IF(ISNUMBER(SEARCH("SEPARA",UPPER(C3841))),"NÃO","SIM")</f>
        <v/>
      </c>
      <c r="N3841" s="2">
        <f>IFERROR(H3841/K3841,0)</f>
        <v/>
      </c>
      <c r="O3841" s="2">
        <f>IF(M3841="NÃO","EXCLUÍDO",IF(N3841&lt;Premissas!$B$8,"&lt; 1,00",IF(N3841&lt;Premissas!$B$9,"1,00 – 1,19",IF(N3841&lt;Premissas!$B$10,"1,20 – 1,39",IF(N3841&lt;Premissas!$B$11,"1,40 – 1,59",IF(N3841&lt;Premissas!$B$12,"1,60 – 1,99","≥ 2,00"))))))</f>
        <v/>
      </c>
      <c r="P3841" s="5">
        <f>IF(OR(M3841="NÃO",N3841&lt;Premissas!$B$8),Premissas!$B$13,IF(N3841&lt;Premissas!$B$9,Premissas!$B$14,IF(N3841&lt;Premissas!$B$10,Premissas!$B$15,IF(N3841&lt;Premissas!$B$11,Premissas!$B$16,IF(N3841&lt;Premissas!$B$12,Premissas!$B$17,Premissas!$B$18)))))</f>
        <v/>
      </c>
      <c r="Q3841" s="5">
        <f>IFERROR(P3841/Premissas!$B$4,0)</f>
        <v/>
      </c>
    </row>
    <row r="3842">
      <c r="A3842" s="2" t="n">
        <v>8</v>
      </c>
      <c r="B3842" s="2" t="n">
        <v>7801</v>
      </c>
      <c r="C3842" s="2" t="inlineStr">
        <is>
          <t>CARREGAMENTO</t>
        </is>
      </c>
      <c r="D3842" s="2" t="inlineStr">
        <is>
          <t>5370868</t>
        </is>
      </c>
      <c r="E3842" s="2" t="inlineStr">
        <is>
          <t>GUSTAVO HENRIQUE FERREIRA DOS SANTOS</t>
        </is>
      </c>
      <c r="F3842" s="2" t="n">
        <v>31</v>
      </c>
      <c r="G3842" s="2" t="n">
        <v>11.22</v>
      </c>
      <c r="H3842" s="2" t="n">
        <v>3</v>
      </c>
      <c r="I3842" s="2" t="n">
        <v>0</v>
      </c>
      <c r="J3842" s="2" t="inlineStr">
        <is>
          <t>GPA</t>
        </is>
      </c>
      <c r="K3842" s="2">
        <f>IF(I3842&lt;&gt;"",I3842,IFERROR(INDEX(Base!$I:$I,MATCH(1,(Base!$C:$C=C3842)*(Base!$I:$I&lt;&gt;""),0)),0))</f>
        <v/>
      </c>
      <c r="L3842" s="2">
        <f>IF(AND(I3842="",K3842&gt;0),"SIM","NÃO")</f>
        <v/>
      </c>
      <c r="M3842" s="2">
        <f>IF(ISNUMBER(SEARCH("SEPARA",UPPER(C3842))),"NÃO","SIM")</f>
        <v/>
      </c>
      <c r="N3842" s="2">
        <f>IFERROR(H3842/K3842,0)</f>
        <v/>
      </c>
      <c r="O3842" s="2">
        <f>IF(M3842="NÃO","EXCLUÍDO",IF(N3842&lt;Premissas!$B$8,"&lt; 1,00",IF(N3842&lt;Premissas!$B$9,"1,00 – 1,19",IF(N3842&lt;Premissas!$B$10,"1,20 – 1,39",IF(N3842&lt;Premissas!$B$11,"1,40 – 1,59",IF(N3842&lt;Premissas!$B$12,"1,60 – 1,99","≥ 2,00"))))))</f>
        <v/>
      </c>
      <c r="P3842" s="5">
        <f>IF(OR(M3842="NÃO",N3842&lt;Premissas!$B$8),Premissas!$B$13,IF(N3842&lt;Premissas!$B$9,Premissas!$B$14,IF(N3842&lt;Premissas!$B$10,Premissas!$B$15,IF(N3842&lt;Premissas!$B$11,Premissas!$B$16,IF(N3842&lt;Premissas!$B$12,Premissas!$B$17,Premissas!$B$18)))))</f>
        <v/>
      </c>
      <c r="Q3842" s="5">
        <f>IFERROR(P3842/Premissas!$B$4,0)</f>
        <v/>
      </c>
    </row>
    <row r="3843">
      <c r="A3843" s="2" t="n">
        <v>8</v>
      </c>
      <c r="B3843" s="2" t="n">
        <v>7801</v>
      </c>
      <c r="C3843" s="2" t="inlineStr">
        <is>
          <t>PUXADA RECEB</t>
        </is>
      </c>
      <c r="D3843" s="2" t="inlineStr">
        <is>
          <t>5370868</t>
        </is>
      </c>
      <c r="E3843" s="2" t="inlineStr">
        <is>
          <t>GUSTAVO HENRIQUE FERREIRA DOS SANTOS</t>
        </is>
      </c>
      <c r="F3843" s="2" t="n">
        <v>1</v>
      </c>
      <c r="G3843" s="2" t="n">
        <v>6.67</v>
      </c>
      <c r="H3843" s="2" t="n">
        <v>0</v>
      </c>
      <c r="I3843" s="2" t="n">
        <v>0</v>
      </c>
      <c r="J3843" s="2" t="inlineStr">
        <is>
          <t>GPA</t>
        </is>
      </c>
      <c r="K3843" s="2">
        <f>IF(I3843&lt;&gt;"",I3843,IFERROR(INDEX(Base!$I:$I,MATCH(1,(Base!$C:$C=C3843)*(Base!$I:$I&lt;&gt;""),0)),0))</f>
        <v/>
      </c>
      <c r="L3843" s="2">
        <f>IF(AND(I3843="",K3843&gt;0),"SIM","NÃO")</f>
        <v/>
      </c>
      <c r="M3843" s="2">
        <f>IF(ISNUMBER(SEARCH("SEPARA",UPPER(C3843))),"NÃO","SIM")</f>
        <v/>
      </c>
      <c r="N3843" s="2">
        <f>IFERROR(H3843/K3843,0)</f>
        <v/>
      </c>
      <c r="O3843" s="2">
        <f>IF(M3843="NÃO","EXCLUÍDO",IF(N3843&lt;Premissas!$B$8,"&lt; 1,00",IF(N3843&lt;Premissas!$B$9,"1,00 – 1,19",IF(N3843&lt;Premissas!$B$10,"1,20 – 1,39",IF(N3843&lt;Premissas!$B$11,"1,40 – 1,59",IF(N3843&lt;Premissas!$B$12,"1,60 – 1,99","≥ 2,00"))))))</f>
        <v/>
      </c>
      <c r="P3843" s="5">
        <f>IF(OR(M3843="NÃO",N3843&lt;Premissas!$B$8),Premissas!$B$13,IF(N3843&lt;Premissas!$B$9,Premissas!$B$14,IF(N3843&lt;Premissas!$B$10,Premissas!$B$15,IF(N3843&lt;Premissas!$B$11,Premissas!$B$16,IF(N3843&lt;Premissas!$B$12,Premissas!$B$17,Premissas!$B$18)))))</f>
        <v/>
      </c>
      <c r="Q3843" s="5">
        <f>IFERROR(P3843/Premissas!$B$4,0)</f>
        <v/>
      </c>
    </row>
    <row r="3844">
      <c r="A3844" s="2" t="n">
        <v>8</v>
      </c>
      <c r="B3844" s="2" t="n">
        <v>7801</v>
      </c>
      <c r="C3844" s="2" t="inlineStr">
        <is>
          <t>RECEBIMENTO</t>
        </is>
      </c>
      <c r="D3844" s="2" t="inlineStr">
        <is>
          <t>5370868</t>
        </is>
      </c>
      <c r="E3844" s="2" t="inlineStr">
        <is>
          <t>GUSTAVO HENRIQUE FERREIRA DOS SANTOS</t>
        </is>
      </c>
      <c r="F3844" s="2" t="n">
        <v>1</v>
      </c>
      <c r="G3844" s="2" t="n">
        <v>3.88</v>
      </c>
      <c r="H3844" s="2" t="n">
        <v>0</v>
      </c>
      <c r="I3844" s="2" t="n">
        <v>0</v>
      </c>
      <c r="J3844" s="2" t="inlineStr">
        <is>
          <t>GPA</t>
        </is>
      </c>
      <c r="K3844" s="2">
        <f>IF(I3844&lt;&gt;"",I3844,IFERROR(INDEX(Base!$I:$I,MATCH(1,(Base!$C:$C=C3844)*(Base!$I:$I&lt;&gt;""),0)),0))</f>
        <v/>
      </c>
      <c r="L3844" s="2">
        <f>IF(AND(I3844="",K3844&gt;0),"SIM","NÃO")</f>
        <v/>
      </c>
      <c r="M3844" s="2">
        <f>IF(ISNUMBER(SEARCH("SEPARA",UPPER(C3844))),"NÃO","SIM")</f>
        <v/>
      </c>
      <c r="N3844" s="2">
        <f>IFERROR(H3844/K3844,0)</f>
        <v/>
      </c>
      <c r="O3844" s="2">
        <f>IF(M3844="NÃO","EXCLUÍDO",IF(N3844&lt;Premissas!$B$8,"&lt; 1,00",IF(N3844&lt;Premissas!$B$9,"1,00 – 1,19",IF(N3844&lt;Premissas!$B$10,"1,20 – 1,39",IF(N3844&lt;Premissas!$B$11,"1,40 – 1,59",IF(N3844&lt;Premissas!$B$12,"1,60 – 1,99","≥ 2,00"))))))</f>
        <v/>
      </c>
      <c r="P3844" s="5">
        <f>IF(OR(M3844="NÃO",N3844&lt;Premissas!$B$8),Premissas!$B$13,IF(N3844&lt;Premissas!$B$9,Premissas!$B$14,IF(N3844&lt;Premissas!$B$10,Premissas!$B$15,IF(N3844&lt;Premissas!$B$11,Premissas!$B$16,IF(N3844&lt;Premissas!$B$12,Premissas!$B$17,Premissas!$B$18)))))</f>
        <v/>
      </c>
      <c r="Q3844" s="5">
        <f>IFERROR(P3844/Premissas!$B$4,0)</f>
        <v/>
      </c>
    </row>
    <row r="3845">
      <c r="A3845" s="2" t="n">
        <v>8</v>
      </c>
      <c r="B3845" s="2" t="n">
        <v>7801</v>
      </c>
      <c r="C3845" s="2" t="inlineStr">
        <is>
          <t>SEPARACAO</t>
        </is>
      </c>
      <c r="D3845" s="2" t="inlineStr">
        <is>
          <t>5370868</t>
        </is>
      </c>
      <c r="E3845" s="2" t="inlineStr">
        <is>
          <t>GUSTAVO HENRIQUE FERREIRA DOS SANTOS</t>
        </is>
      </c>
      <c r="F3845" s="2" t="n">
        <v>88</v>
      </c>
      <c r="G3845" s="2" t="n">
        <v>1.77</v>
      </c>
      <c r="H3845" s="2" t="n">
        <v>50</v>
      </c>
      <c r="I3845" s="2" t="n">
        <v>0</v>
      </c>
      <c r="J3845" s="2" t="inlineStr">
        <is>
          <t>GPA</t>
        </is>
      </c>
      <c r="K3845" s="2">
        <f>IF(I3845&lt;&gt;"",I3845,IFERROR(INDEX(Base!$I:$I,MATCH(1,(Base!$C:$C=C3845)*(Base!$I:$I&lt;&gt;""),0)),0))</f>
        <v/>
      </c>
      <c r="L3845" s="2">
        <f>IF(AND(I3845="",K3845&gt;0),"SIM","NÃO")</f>
        <v/>
      </c>
      <c r="M3845" s="2">
        <f>IF(ISNUMBER(SEARCH("SEPARA",UPPER(C3845))),"NÃO","SIM")</f>
        <v/>
      </c>
      <c r="N3845" s="2">
        <f>IFERROR(H3845/K3845,0)</f>
        <v/>
      </c>
      <c r="O3845" s="2">
        <f>IF(M3845="NÃO","EXCLUÍDO",IF(N3845&lt;Premissas!$B$8,"&lt; 1,00",IF(N3845&lt;Premissas!$B$9,"1,00 – 1,19",IF(N3845&lt;Premissas!$B$10,"1,20 – 1,39",IF(N3845&lt;Premissas!$B$11,"1,40 – 1,59",IF(N3845&lt;Premissas!$B$12,"1,60 – 1,99","≥ 2,00"))))))</f>
        <v/>
      </c>
      <c r="P3845" s="5">
        <f>IF(OR(M3845="NÃO",N3845&lt;Premissas!$B$8),Premissas!$B$13,IF(N3845&lt;Premissas!$B$9,Premissas!$B$14,IF(N3845&lt;Premissas!$B$10,Premissas!$B$15,IF(N3845&lt;Premissas!$B$11,Premissas!$B$16,IF(N3845&lt;Premissas!$B$12,Premissas!$B$17,Premissas!$B$18)))))</f>
        <v/>
      </c>
      <c r="Q3845" s="5">
        <f>IFERROR(P3845/Premissas!$B$4,0)</f>
        <v/>
      </c>
    </row>
    <row r="3846">
      <c r="A3846" s="2" t="n">
        <v>8</v>
      </c>
      <c r="B3846" s="2" t="n">
        <v>7801</v>
      </c>
      <c r="C3846" s="2" t="inlineStr">
        <is>
          <t>RECEBIMENTO</t>
        </is>
      </c>
      <c r="D3846" s="2" t="inlineStr">
        <is>
          <t>5395836</t>
        </is>
      </c>
      <c r="E3846" s="2" t="inlineStr">
        <is>
          <t>BRUNO SOUZA ALMEIDA</t>
        </is>
      </c>
      <c r="F3846" s="2" t="n">
        <v>41</v>
      </c>
      <c r="G3846" s="2" t="n">
        <v>6.67</v>
      </c>
      <c r="H3846" s="2" t="n">
        <v>6</v>
      </c>
      <c r="I3846" s="2" t="n">
        <v>0</v>
      </c>
      <c r="J3846" s="2" t="inlineStr">
        <is>
          <t>GPA</t>
        </is>
      </c>
      <c r="K3846" s="2">
        <f>IF(I3846&lt;&gt;"",I3846,IFERROR(INDEX(Base!$I:$I,MATCH(1,(Base!$C:$C=C3846)*(Base!$I:$I&lt;&gt;""),0)),0))</f>
        <v/>
      </c>
      <c r="L3846" s="2">
        <f>IF(AND(I3846="",K3846&gt;0),"SIM","NÃO")</f>
        <v/>
      </c>
      <c r="M3846" s="2">
        <f>IF(ISNUMBER(SEARCH("SEPARA",UPPER(C3846))),"NÃO","SIM")</f>
        <v/>
      </c>
      <c r="N3846" s="2">
        <f>IFERROR(H3846/K3846,0)</f>
        <v/>
      </c>
      <c r="O3846" s="2">
        <f>IF(M3846="NÃO","EXCLUÍDO",IF(N3846&lt;Premissas!$B$8,"&lt; 1,00",IF(N3846&lt;Premissas!$B$9,"1,00 – 1,19",IF(N3846&lt;Premissas!$B$10,"1,20 – 1,39",IF(N3846&lt;Premissas!$B$11,"1,40 – 1,59",IF(N3846&lt;Premissas!$B$12,"1,60 – 1,99","≥ 2,00"))))))</f>
        <v/>
      </c>
      <c r="P3846" s="5">
        <f>IF(OR(M3846="NÃO",N3846&lt;Premissas!$B$8),Premissas!$B$13,IF(N3846&lt;Premissas!$B$9,Premissas!$B$14,IF(N3846&lt;Premissas!$B$10,Premissas!$B$15,IF(N3846&lt;Premissas!$B$11,Premissas!$B$16,IF(N3846&lt;Premissas!$B$12,Premissas!$B$17,Premissas!$B$18)))))</f>
        <v/>
      </c>
      <c r="Q3846" s="5">
        <f>IFERROR(P3846/Premissas!$B$4,0)</f>
        <v/>
      </c>
    </row>
    <row r="3847">
      <c r="A3847" s="2" t="n">
        <v>8</v>
      </c>
      <c r="B3847" s="2" t="n">
        <v>7801</v>
      </c>
      <c r="C3847" s="2" t="inlineStr">
        <is>
          <t>SEPARACAO</t>
        </is>
      </c>
      <c r="D3847" s="2" t="inlineStr">
        <is>
          <t>5395836</t>
        </is>
      </c>
      <c r="E3847" s="2" t="inlineStr">
        <is>
          <t>BRUNO SOUZA ALMEIDA</t>
        </is>
      </c>
      <c r="F3847" s="2" t="n">
        <v>1412</v>
      </c>
      <c r="G3847" s="2" t="n">
        <v>47.2</v>
      </c>
      <c r="H3847" s="2" t="n">
        <v>30</v>
      </c>
      <c r="I3847" s="2" t="n">
        <v>0</v>
      </c>
      <c r="J3847" s="2" t="inlineStr">
        <is>
          <t>GPA</t>
        </is>
      </c>
      <c r="K3847" s="2">
        <f>IF(I3847&lt;&gt;"",I3847,IFERROR(INDEX(Base!$I:$I,MATCH(1,(Base!$C:$C=C3847)*(Base!$I:$I&lt;&gt;""),0)),0))</f>
        <v/>
      </c>
      <c r="L3847" s="2">
        <f>IF(AND(I3847="",K3847&gt;0),"SIM","NÃO")</f>
        <v/>
      </c>
      <c r="M3847" s="2">
        <f>IF(ISNUMBER(SEARCH("SEPARA",UPPER(C3847))),"NÃO","SIM")</f>
        <v/>
      </c>
      <c r="N3847" s="2">
        <f>IFERROR(H3847/K3847,0)</f>
        <v/>
      </c>
      <c r="O3847" s="2">
        <f>IF(M3847="NÃO","EXCLUÍDO",IF(N3847&lt;Premissas!$B$8,"&lt; 1,00",IF(N3847&lt;Premissas!$B$9,"1,00 – 1,19",IF(N3847&lt;Premissas!$B$10,"1,20 – 1,39",IF(N3847&lt;Premissas!$B$11,"1,40 – 1,59",IF(N3847&lt;Premissas!$B$12,"1,60 – 1,99","≥ 2,00"))))))</f>
        <v/>
      </c>
      <c r="P3847" s="5">
        <f>IF(OR(M3847="NÃO",N3847&lt;Premissas!$B$8),Premissas!$B$13,IF(N3847&lt;Premissas!$B$9,Premissas!$B$14,IF(N3847&lt;Premissas!$B$10,Premissas!$B$15,IF(N3847&lt;Premissas!$B$11,Premissas!$B$16,IF(N3847&lt;Premissas!$B$12,Premissas!$B$17,Premissas!$B$18)))))</f>
        <v/>
      </c>
      <c r="Q3847" s="5">
        <f>IFERROR(P3847/Premissas!$B$4,0)</f>
        <v/>
      </c>
    </row>
    <row r="3848">
      <c r="A3848" s="2" t="n">
        <v>8</v>
      </c>
      <c r="B3848" s="2" t="n">
        <v>7801</v>
      </c>
      <c r="C3848" s="2" t="inlineStr">
        <is>
          <t>PUXADA RECEB</t>
        </is>
      </c>
      <c r="D3848" s="2" t="inlineStr">
        <is>
          <t>5399564</t>
        </is>
      </c>
      <c r="E3848" s="2" t="inlineStr">
        <is>
          <t>ERICK VASCONCELOS FRANCO DE SA</t>
        </is>
      </c>
      <c r="F3848" s="2" t="n">
        <v>409</v>
      </c>
      <c r="G3848" s="2" t="n">
        <v>31.32</v>
      </c>
      <c r="H3848" s="2" t="n">
        <v>13</v>
      </c>
      <c r="I3848" s="2" t="n">
        <v>0</v>
      </c>
      <c r="J3848" s="2" t="inlineStr">
        <is>
          <t>GPA</t>
        </is>
      </c>
      <c r="K3848" s="2">
        <f>IF(I3848&lt;&gt;"",I3848,IFERROR(INDEX(Base!$I:$I,MATCH(1,(Base!$C:$C=C3848)*(Base!$I:$I&lt;&gt;""),0)),0))</f>
        <v/>
      </c>
      <c r="L3848" s="2">
        <f>IF(AND(I3848="",K3848&gt;0),"SIM","NÃO")</f>
        <v/>
      </c>
      <c r="M3848" s="2">
        <f>IF(ISNUMBER(SEARCH("SEPARA",UPPER(C3848))),"NÃO","SIM")</f>
        <v/>
      </c>
      <c r="N3848" s="2">
        <f>IFERROR(H3848/K3848,0)</f>
        <v/>
      </c>
      <c r="O3848" s="2">
        <f>IF(M3848="NÃO","EXCLUÍDO",IF(N3848&lt;Premissas!$B$8,"&lt; 1,00",IF(N3848&lt;Premissas!$B$9,"1,00 – 1,19",IF(N3848&lt;Premissas!$B$10,"1,20 – 1,39",IF(N3848&lt;Premissas!$B$11,"1,40 – 1,59",IF(N3848&lt;Premissas!$B$12,"1,60 – 1,99","≥ 2,00"))))))</f>
        <v/>
      </c>
      <c r="P3848" s="5">
        <f>IF(OR(M3848="NÃO",N3848&lt;Premissas!$B$8),Premissas!$B$13,IF(N3848&lt;Premissas!$B$9,Premissas!$B$14,IF(N3848&lt;Premissas!$B$10,Premissas!$B$15,IF(N3848&lt;Premissas!$B$11,Premissas!$B$16,IF(N3848&lt;Premissas!$B$12,Premissas!$B$17,Premissas!$B$18)))))</f>
        <v/>
      </c>
      <c r="Q3848" s="5">
        <f>IFERROR(P3848/Premissas!$B$4,0)</f>
        <v/>
      </c>
    </row>
    <row r="3849">
      <c r="A3849" s="2" t="n">
        <v>8</v>
      </c>
      <c r="B3849" s="2" t="n">
        <v>7801</v>
      </c>
      <c r="C3849" s="2" t="inlineStr">
        <is>
          <t>CARREGAMENTO</t>
        </is>
      </c>
      <c r="D3849" s="2" t="inlineStr">
        <is>
          <t>5400813</t>
        </is>
      </c>
      <c r="E3849" s="2" t="inlineStr">
        <is>
          <t>Andrew ALVES DE OLIVEIRA</t>
        </is>
      </c>
      <c r="F3849" s="2" t="n">
        <v>498</v>
      </c>
      <c r="G3849" s="2" t="n">
        <v>20.73</v>
      </c>
      <c r="H3849" s="2" t="n">
        <v>24</v>
      </c>
      <c r="I3849" s="2" t="n">
        <v>0</v>
      </c>
      <c r="J3849" s="2" t="inlineStr">
        <is>
          <t>GPA</t>
        </is>
      </c>
      <c r="K3849" s="2">
        <f>IF(I3849&lt;&gt;"",I3849,IFERROR(INDEX(Base!$I:$I,MATCH(1,(Base!$C:$C=C3849)*(Base!$I:$I&lt;&gt;""),0)),0))</f>
        <v/>
      </c>
      <c r="L3849" s="2">
        <f>IF(AND(I3849="",K3849&gt;0),"SIM","NÃO")</f>
        <v/>
      </c>
      <c r="M3849" s="2">
        <f>IF(ISNUMBER(SEARCH("SEPARA",UPPER(C3849))),"NÃO","SIM")</f>
        <v/>
      </c>
      <c r="N3849" s="2">
        <f>IFERROR(H3849/K3849,0)</f>
        <v/>
      </c>
      <c r="O3849" s="2">
        <f>IF(M3849="NÃO","EXCLUÍDO",IF(N3849&lt;Premissas!$B$8,"&lt; 1,00",IF(N3849&lt;Premissas!$B$9,"1,00 – 1,19",IF(N3849&lt;Premissas!$B$10,"1,20 – 1,39",IF(N3849&lt;Premissas!$B$11,"1,40 – 1,59",IF(N3849&lt;Premissas!$B$12,"1,60 – 1,99","≥ 2,00"))))))</f>
        <v/>
      </c>
      <c r="P3849" s="5">
        <f>IF(OR(M3849="NÃO",N3849&lt;Premissas!$B$8),Premissas!$B$13,IF(N3849&lt;Premissas!$B$9,Premissas!$B$14,IF(N3849&lt;Premissas!$B$10,Premissas!$B$15,IF(N3849&lt;Premissas!$B$11,Premissas!$B$16,IF(N3849&lt;Premissas!$B$12,Premissas!$B$17,Premissas!$B$18)))))</f>
        <v/>
      </c>
      <c r="Q3849" s="5">
        <f>IFERROR(P3849/Premissas!$B$4,0)</f>
        <v/>
      </c>
    </row>
    <row r="3850">
      <c r="A3850" s="2" t="n">
        <v>8</v>
      </c>
      <c r="B3850" s="2" t="n">
        <v>7801</v>
      </c>
      <c r="C3850" s="2" t="inlineStr">
        <is>
          <t>CARREGAMENTO</t>
        </is>
      </c>
      <c r="D3850" s="2" t="inlineStr">
        <is>
          <t>5408075</t>
        </is>
      </c>
      <c r="E3850" s="2" t="inlineStr">
        <is>
          <t>LEIDE CLEA DO SACRAMENTO</t>
        </is>
      </c>
      <c r="F3850" s="2" t="n">
        <v>811</v>
      </c>
      <c r="G3850" s="2" t="n">
        <v>24.56</v>
      </c>
      <c r="H3850" s="2" t="n">
        <v>33</v>
      </c>
      <c r="I3850" s="2" t="n">
        <v>0</v>
      </c>
      <c r="J3850" s="2" t="inlineStr">
        <is>
          <t>GPA</t>
        </is>
      </c>
      <c r="K3850" s="2">
        <f>IF(I3850&lt;&gt;"",I3850,IFERROR(INDEX(Base!$I:$I,MATCH(1,(Base!$C:$C=C3850)*(Base!$I:$I&lt;&gt;""),0)),0))</f>
        <v/>
      </c>
      <c r="L3850" s="2">
        <f>IF(AND(I3850="",K3850&gt;0),"SIM","NÃO")</f>
        <v/>
      </c>
      <c r="M3850" s="2">
        <f>IF(ISNUMBER(SEARCH("SEPARA",UPPER(C3850))),"NÃO","SIM")</f>
        <v/>
      </c>
      <c r="N3850" s="2">
        <f>IFERROR(H3850/K3850,0)</f>
        <v/>
      </c>
      <c r="O3850" s="2">
        <f>IF(M3850="NÃO","EXCLUÍDO",IF(N3850&lt;Premissas!$B$8,"&lt; 1,00",IF(N3850&lt;Premissas!$B$9,"1,00 – 1,19",IF(N3850&lt;Premissas!$B$10,"1,20 – 1,39",IF(N3850&lt;Premissas!$B$11,"1,40 – 1,59",IF(N3850&lt;Premissas!$B$12,"1,60 – 1,99","≥ 2,00"))))))</f>
        <v/>
      </c>
      <c r="P3850" s="5">
        <f>IF(OR(M3850="NÃO",N3850&lt;Premissas!$B$8),Premissas!$B$13,IF(N3850&lt;Premissas!$B$9,Premissas!$B$14,IF(N3850&lt;Premissas!$B$10,Premissas!$B$15,IF(N3850&lt;Premissas!$B$11,Premissas!$B$16,IF(N3850&lt;Premissas!$B$12,Premissas!$B$17,Premissas!$B$18)))))</f>
        <v/>
      </c>
      <c r="Q3850" s="5">
        <f>IFERROR(P3850/Premissas!$B$4,0)</f>
        <v/>
      </c>
    </row>
    <row r="3851">
      <c r="A3851" s="2" t="n">
        <v>8</v>
      </c>
      <c r="B3851" s="2" t="n">
        <v>7801</v>
      </c>
      <c r="C3851" s="2" t="inlineStr">
        <is>
          <t>CARREGAMENTO</t>
        </is>
      </c>
      <c r="D3851" s="2" t="inlineStr">
        <is>
          <t>5408296</t>
        </is>
      </c>
      <c r="E3851" s="2" t="inlineStr">
        <is>
          <t>Wagner Ruffo Benedito</t>
        </is>
      </c>
      <c r="F3851" s="2" t="n">
        <v>535</v>
      </c>
      <c r="G3851" s="2" t="n">
        <v>36.1</v>
      </c>
      <c r="H3851" s="2" t="n">
        <v>15</v>
      </c>
      <c r="I3851" s="2" t="n">
        <v>0</v>
      </c>
      <c r="J3851" s="2" t="inlineStr">
        <is>
          <t>GPA</t>
        </is>
      </c>
      <c r="K3851" s="2">
        <f>IF(I3851&lt;&gt;"",I3851,IFERROR(INDEX(Base!$I:$I,MATCH(1,(Base!$C:$C=C3851)*(Base!$I:$I&lt;&gt;""),0)),0))</f>
        <v/>
      </c>
      <c r="L3851" s="2">
        <f>IF(AND(I3851="",K3851&gt;0),"SIM","NÃO")</f>
        <v/>
      </c>
      <c r="M3851" s="2">
        <f>IF(ISNUMBER(SEARCH("SEPARA",UPPER(C3851))),"NÃO","SIM")</f>
        <v/>
      </c>
      <c r="N3851" s="2">
        <f>IFERROR(H3851/K3851,0)</f>
        <v/>
      </c>
      <c r="O3851" s="2">
        <f>IF(M3851="NÃO","EXCLUÍDO",IF(N3851&lt;Premissas!$B$8,"&lt; 1,00",IF(N3851&lt;Premissas!$B$9,"1,00 – 1,19",IF(N3851&lt;Premissas!$B$10,"1,20 – 1,39",IF(N3851&lt;Premissas!$B$11,"1,40 – 1,59",IF(N3851&lt;Premissas!$B$12,"1,60 – 1,99","≥ 2,00"))))))</f>
        <v/>
      </c>
      <c r="P3851" s="5">
        <f>IF(OR(M3851="NÃO",N3851&lt;Premissas!$B$8),Premissas!$B$13,IF(N3851&lt;Premissas!$B$9,Premissas!$B$14,IF(N3851&lt;Premissas!$B$10,Premissas!$B$15,IF(N3851&lt;Premissas!$B$11,Premissas!$B$16,IF(N3851&lt;Premissas!$B$12,Premissas!$B$17,Premissas!$B$18)))))</f>
        <v/>
      </c>
      <c r="Q3851" s="5">
        <f>IFERROR(P3851/Premissas!$B$4,0)</f>
        <v/>
      </c>
    </row>
    <row r="3852">
      <c r="A3852" s="2" t="n">
        <v>8</v>
      </c>
      <c r="B3852" s="2" t="n">
        <v>7801</v>
      </c>
      <c r="C3852" s="2" t="inlineStr">
        <is>
          <t>PUXADA RECEB</t>
        </is>
      </c>
      <c r="D3852" s="2" t="inlineStr">
        <is>
          <t>5410339</t>
        </is>
      </c>
      <c r="E3852" s="2" t="inlineStr">
        <is>
          <t>Gustavo Pereira Araujo Leite</t>
        </is>
      </c>
      <c r="F3852" s="2" t="n">
        <v>121</v>
      </c>
      <c r="G3852" s="2" t="n">
        <v>17.01</v>
      </c>
      <c r="H3852" s="2" t="n">
        <v>7</v>
      </c>
      <c r="I3852" s="2" t="n">
        <v>0</v>
      </c>
      <c r="J3852" s="2" t="inlineStr">
        <is>
          <t>GPA</t>
        </is>
      </c>
      <c r="K3852" s="2">
        <f>IF(I3852&lt;&gt;"",I3852,IFERROR(INDEX(Base!$I:$I,MATCH(1,(Base!$C:$C=C3852)*(Base!$I:$I&lt;&gt;""),0)),0))</f>
        <v/>
      </c>
      <c r="L3852" s="2">
        <f>IF(AND(I3852="",K3852&gt;0),"SIM","NÃO")</f>
        <v/>
      </c>
      <c r="M3852" s="2">
        <f>IF(ISNUMBER(SEARCH("SEPARA",UPPER(C3852))),"NÃO","SIM")</f>
        <v/>
      </c>
      <c r="N3852" s="2">
        <f>IFERROR(H3852/K3852,0)</f>
        <v/>
      </c>
      <c r="O3852" s="2">
        <f>IF(M3852="NÃO","EXCLUÍDO",IF(N3852&lt;Premissas!$B$8,"&lt; 1,00",IF(N3852&lt;Premissas!$B$9,"1,00 – 1,19",IF(N3852&lt;Premissas!$B$10,"1,20 – 1,39",IF(N3852&lt;Premissas!$B$11,"1,40 – 1,59",IF(N3852&lt;Premissas!$B$12,"1,60 – 1,99","≥ 2,00"))))))</f>
        <v/>
      </c>
      <c r="P3852" s="5">
        <f>IF(OR(M3852="NÃO",N3852&lt;Premissas!$B$8),Premissas!$B$13,IF(N3852&lt;Premissas!$B$9,Premissas!$B$14,IF(N3852&lt;Premissas!$B$10,Premissas!$B$15,IF(N3852&lt;Premissas!$B$11,Premissas!$B$16,IF(N3852&lt;Premissas!$B$12,Premissas!$B$17,Premissas!$B$18)))))</f>
        <v/>
      </c>
      <c r="Q3852" s="5">
        <f>IFERROR(P3852/Premissas!$B$4,0)</f>
        <v/>
      </c>
    </row>
    <row r="3853">
      <c r="A3853" s="2" t="n">
        <v>8</v>
      </c>
      <c r="B3853" s="2" t="n">
        <v>7801</v>
      </c>
      <c r="C3853" s="2" t="inlineStr">
        <is>
          <t>RECEBIMENTO</t>
        </is>
      </c>
      <c r="D3853" s="2" t="inlineStr">
        <is>
          <t>5410339</t>
        </is>
      </c>
      <c r="E3853" s="2" t="inlineStr">
        <is>
          <t>Gustavo Pereira Araujo Leite</t>
        </is>
      </c>
      <c r="F3853" s="2" t="n">
        <v>3</v>
      </c>
      <c r="G3853" s="2" t="n">
        <v>14.29</v>
      </c>
      <c r="H3853" s="2" t="n">
        <v>0</v>
      </c>
      <c r="I3853" s="2" t="n">
        <v>0</v>
      </c>
      <c r="J3853" s="2" t="inlineStr">
        <is>
          <t>GPA</t>
        </is>
      </c>
      <c r="K3853" s="2">
        <f>IF(I3853&lt;&gt;"",I3853,IFERROR(INDEX(Base!$I:$I,MATCH(1,(Base!$C:$C=C3853)*(Base!$I:$I&lt;&gt;""),0)),0))</f>
        <v/>
      </c>
      <c r="L3853" s="2">
        <f>IF(AND(I3853="",K3853&gt;0),"SIM","NÃO")</f>
        <v/>
      </c>
      <c r="M3853" s="2">
        <f>IF(ISNUMBER(SEARCH("SEPARA",UPPER(C3853))),"NÃO","SIM")</f>
        <v/>
      </c>
      <c r="N3853" s="2">
        <f>IFERROR(H3853/K3853,0)</f>
        <v/>
      </c>
      <c r="O3853" s="2">
        <f>IF(M3853="NÃO","EXCLUÍDO",IF(N3853&lt;Premissas!$B$8,"&lt; 1,00",IF(N3853&lt;Premissas!$B$9,"1,00 – 1,19",IF(N3853&lt;Premissas!$B$10,"1,20 – 1,39",IF(N3853&lt;Premissas!$B$11,"1,40 – 1,59",IF(N3853&lt;Premissas!$B$12,"1,60 – 1,99","≥ 2,00"))))))</f>
        <v/>
      </c>
      <c r="P3853" s="5">
        <f>IF(OR(M3853="NÃO",N3853&lt;Premissas!$B$8),Premissas!$B$13,IF(N3853&lt;Premissas!$B$9,Premissas!$B$14,IF(N3853&lt;Premissas!$B$10,Premissas!$B$15,IF(N3853&lt;Premissas!$B$11,Premissas!$B$16,IF(N3853&lt;Premissas!$B$12,Premissas!$B$17,Premissas!$B$18)))))</f>
        <v/>
      </c>
      <c r="Q3853" s="5">
        <f>IFERROR(P3853/Premissas!$B$4,0)</f>
        <v/>
      </c>
    </row>
    <row r="3854">
      <c r="A3854" s="2" t="n">
        <v>8</v>
      </c>
      <c r="B3854" s="2" t="n">
        <v>7801</v>
      </c>
      <c r="C3854" s="2" t="inlineStr">
        <is>
          <t>SEPARACAO</t>
        </is>
      </c>
      <c r="D3854" s="2" t="inlineStr">
        <is>
          <t>5411017</t>
        </is>
      </c>
      <c r="E3854" s="2" t="inlineStr">
        <is>
          <t>Edson Araujo Rosa</t>
        </is>
      </c>
      <c r="F3854" s="2" t="n">
        <v>6894</v>
      </c>
      <c r="G3854" s="2" t="n">
        <v>126.28</v>
      </c>
      <c r="H3854" s="2" t="n">
        <v>55</v>
      </c>
      <c r="I3854" s="2" t="n">
        <v>0</v>
      </c>
      <c r="J3854" s="2" t="inlineStr">
        <is>
          <t>GPA</t>
        </is>
      </c>
      <c r="K3854" s="2">
        <f>IF(I3854&lt;&gt;"",I3854,IFERROR(INDEX(Base!$I:$I,MATCH(1,(Base!$C:$C=C3854)*(Base!$I:$I&lt;&gt;""),0)),0))</f>
        <v/>
      </c>
      <c r="L3854" s="2">
        <f>IF(AND(I3854="",K3854&gt;0),"SIM","NÃO")</f>
        <v/>
      </c>
      <c r="M3854" s="2">
        <f>IF(ISNUMBER(SEARCH("SEPARA",UPPER(C3854))),"NÃO","SIM")</f>
        <v/>
      </c>
      <c r="N3854" s="2">
        <f>IFERROR(H3854/K3854,0)</f>
        <v/>
      </c>
      <c r="O3854" s="2">
        <f>IF(M3854="NÃO","EXCLUÍDO",IF(N3854&lt;Premissas!$B$8,"&lt; 1,00",IF(N3854&lt;Premissas!$B$9,"1,00 – 1,19",IF(N3854&lt;Premissas!$B$10,"1,20 – 1,39",IF(N3854&lt;Premissas!$B$11,"1,40 – 1,59",IF(N3854&lt;Premissas!$B$12,"1,60 – 1,99","≥ 2,00"))))))</f>
        <v/>
      </c>
      <c r="P3854" s="5">
        <f>IF(OR(M3854="NÃO",N3854&lt;Premissas!$B$8),Premissas!$B$13,IF(N3854&lt;Premissas!$B$9,Premissas!$B$14,IF(N3854&lt;Premissas!$B$10,Premissas!$B$15,IF(N3854&lt;Premissas!$B$11,Premissas!$B$16,IF(N3854&lt;Premissas!$B$12,Premissas!$B$17,Premissas!$B$18)))))</f>
        <v/>
      </c>
      <c r="Q3854" s="5">
        <f>IFERROR(P3854/Premissas!$B$4,0)</f>
        <v/>
      </c>
    </row>
    <row r="3855">
      <c r="A3855" s="2" t="n">
        <v>8</v>
      </c>
      <c r="B3855" s="2" t="n">
        <v>7801</v>
      </c>
      <c r="C3855" s="2" t="inlineStr">
        <is>
          <t>SEPARACAO</t>
        </is>
      </c>
      <c r="D3855" s="2" t="inlineStr">
        <is>
          <t>5420768</t>
        </is>
      </c>
      <c r="E3855" s="2" t="inlineStr">
        <is>
          <t>Rafael Tadeu Da Silva</t>
        </is>
      </c>
      <c r="F3855" s="2" t="n">
        <v>6896</v>
      </c>
      <c r="G3855" s="2" t="n">
        <v>114.3</v>
      </c>
      <c r="H3855" s="2" t="n">
        <v>60</v>
      </c>
      <c r="I3855" s="2" t="n">
        <v>0</v>
      </c>
      <c r="J3855" s="2" t="inlineStr">
        <is>
          <t>GPA</t>
        </is>
      </c>
      <c r="K3855" s="2">
        <f>IF(I3855&lt;&gt;"",I3855,IFERROR(INDEX(Base!$I:$I,MATCH(1,(Base!$C:$C=C3855)*(Base!$I:$I&lt;&gt;""),0)),0))</f>
        <v/>
      </c>
      <c r="L3855" s="2">
        <f>IF(AND(I3855="",K3855&gt;0),"SIM","NÃO")</f>
        <v/>
      </c>
      <c r="M3855" s="2">
        <f>IF(ISNUMBER(SEARCH("SEPARA",UPPER(C3855))),"NÃO","SIM")</f>
        <v/>
      </c>
      <c r="N3855" s="2">
        <f>IFERROR(H3855/K3855,0)</f>
        <v/>
      </c>
      <c r="O3855" s="2">
        <f>IF(M3855="NÃO","EXCLUÍDO",IF(N3855&lt;Premissas!$B$8,"&lt; 1,00",IF(N3855&lt;Premissas!$B$9,"1,00 – 1,19",IF(N3855&lt;Premissas!$B$10,"1,20 – 1,39",IF(N3855&lt;Premissas!$B$11,"1,40 – 1,59",IF(N3855&lt;Premissas!$B$12,"1,60 – 1,99","≥ 2,00"))))))</f>
        <v/>
      </c>
      <c r="P3855" s="5">
        <f>IF(OR(M3855="NÃO",N3855&lt;Premissas!$B$8),Premissas!$B$13,IF(N3855&lt;Premissas!$B$9,Premissas!$B$14,IF(N3855&lt;Premissas!$B$10,Premissas!$B$15,IF(N3855&lt;Premissas!$B$11,Premissas!$B$16,IF(N3855&lt;Premissas!$B$12,Premissas!$B$17,Premissas!$B$18)))))</f>
        <v/>
      </c>
      <c r="Q3855" s="5">
        <f>IFERROR(P3855/Premissas!$B$4,0)</f>
        <v/>
      </c>
    </row>
    <row r="3856">
      <c r="A3856" s="2" t="n">
        <v>8</v>
      </c>
      <c r="B3856" s="2" t="n">
        <v>7801</v>
      </c>
      <c r="C3856" s="2" t="inlineStr">
        <is>
          <t>PUXADA RECEB</t>
        </is>
      </c>
      <c r="D3856" s="2" t="inlineStr">
        <is>
          <t>5421004</t>
        </is>
      </c>
      <c r="E3856" s="2" t="inlineStr">
        <is>
          <t>Thatyane Dos Santos Marinho</t>
        </is>
      </c>
      <c r="F3856" s="2" t="n">
        <v>2643</v>
      </c>
      <c r="G3856" s="2" t="n">
        <v>142.58</v>
      </c>
      <c r="H3856" s="2" t="n">
        <v>19</v>
      </c>
      <c r="I3856" s="2" t="n">
        <v>0</v>
      </c>
      <c r="J3856" s="2" t="inlineStr">
        <is>
          <t>GPA</t>
        </is>
      </c>
      <c r="K3856" s="2">
        <f>IF(I3856&lt;&gt;"",I3856,IFERROR(INDEX(Base!$I:$I,MATCH(1,(Base!$C:$C=C3856)*(Base!$I:$I&lt;&gt;""),0)),0))</f>
        <v/>
      </c>
      <c r="L3856" s="2">
        <f>IF(AND(I3856="",K3856&gt;0),"SIM","NÃO")</f>
        <v/>
      </c>
      <c r="M3856" s="2">
        <f>IF(ISNUMBER(SEARCH("SEPARA",UPPER(C3856))),"NÃO","SIM")</f>
        <v/>
      </c>
      <c r="N3856" s="2">
        <f>IFERROR(H3856/K3856,0)</f>
        <v/>
      </c>
      <c r="O3856" s="2">
        <f>IF(M3856="NÃO","EXCLUÍDO",IF(N3856&lt;Premissas!$B$8,"&lt; 1,00",IF(N3856&lt;Premissas!$B$9,"1,00 – 1,19",IF(N3856&lt;Premissas!$B$10,"1,20 – 1,39",IF(N3856&lt;Premissas!$B$11,"1,40 – 1,59",IF(N3856&lt;Premissas!$B$12,"1,60 – 1,99","≥ 2,00"))))))</f>
        <v/>
      </c>
      <c r="P3856" s="5">
        <f>IF(OR(M3856="NÃO",N3856&lt;Premissas!$B$8),Premissas!$B$13,IF(N3856&lt;Premissas!$B$9,Premissas!$B$14,IF(N3856&lt;Premissas!$B$10,Premissas!$B$15,IF(N3856&lt;Premissas!$B$11,Premissas!$B$16,IF(N3856&lt;Premissas!$B$12,Premissas!$B$17,Premissas!$B$18)))))</f>
        <v/>
      </c>
      <c r="Q3856" s="5">
        <f>IFERROR(P3856/Premissas!$B$4,0)</f>
        <v/>
      </c>
    </row>
    <row r="3857">
      <c r="A3857" s="2" t="n">
        <v>8</v>
      </c>
      <c r="B3857" s="2" t="n">
        <v>7801</v>
      </c>
      <c r="C3857" s="2" t="inlineStr">
        <is>
          <t>SEPARACAO</t>
        </is>
      </c>
      <c r="D3857" s="2" t="inlineStr">
        <is>
          <t>5421004</t>
        </is>
      </c>
      <c r="E3857" s="2" t="inlineStr">
        <is>
          <t>Thatyane Dos Santos Marinho</t>
        </is>
      </c>
      <c r="F3857" s="2" t="n">
        <v>629</v>
      </c>
      <c r="G3857" s="2" t="n">
        <v>13.36</v>
      </c>
      <c r="H3857" s="2" t="n">
        <v>47</v>
      </c>
      <c r="I3857" s="2" t="n">
        <v>0</v>
      </c>
      <c r="J3857" s="2" t="inlineStr">
        <is>
          <t>GPA</t>
        </is>
      </c>
      <c r="K3857" s="2">
        <f>IF(I3857&lt;&gt;"",I3857,IFERROR(INDEX(Base!$I:$I,MATCH(1,(Base!$C:$C=C3857)*(Base!$I:$I&lt;&gt;""),0)),0))</f>
        <v/>
      </c>
      <c r="L3857" s="2">
        <f>IF(AND(I3857="",K3857&gt;0),"SIM","NÃO")</f>
        <v/>
      </c>
      <c r="M3857" s="2">
        <f>IF(ISNUMBER(SEARCH("SEPARA",UPPER(C3857))),"NÃO","SIM")</f>
        <v/>
      </c>
      <c r="N3857" s="2">
        <f>IFERROR(H3857/K3857,0)</f>
        <v/>
      </c>
      <c r="O3857" s="2">
        <f>IF(M3857="NÃO","EXCLUÍDO",IF(N3857&lt;Premissas!$B$8,"&lt; 1,00",IF(N3857&lt;Premissas!$B$9,"1,00 – 1,19",IF(N3857&lt;Premissas!$B$10,"1,20 – 1,39",IF(N3857&lt;Premissas!$B$11,"1,40 – 1,59",IF(N3857&lt;Premissas!$B$12,"1,60 – 1,99","≥ 2,00"))))))</f>
        <v/>
      </c>
      <c r="P3857" s="5">
        <f>IF(OR(M3857="NÃO",N3857&lt;Premissas!$B$8),Premissas!$B$13,IF(N3857&lt;Premissas!$B$9,Premissas!$B$14,IF(N3857&lt;Premissas!$B$10,Premissas!$B$15,IF(N3857&lt;Premissas!$B$11,Premissas!$B$16,IF(N3857&lt;Premissas!$B$12,Premissas!$B$17,Premissas!$B$18)))))</f>
        <v/>
      </c>
      <c r="Q3857" s="5">
        <f>IFERROR(P3857/Premissas!$B$4,0)</f>
        <v/>
      </c>
    </row>
    <row r="3858">
      <c r="A3858" s="2" t="n">
        <v>8</v>
      </c>
      <c r="B3858" s="2" t="n">
        <v>7801</v>
      </c>
      <c r="C3858" s="2" t="inlineStr">
        <is>
          <t>CARREGAMENTO</t>
        </is>
      </c>
      <c r="D3858" s="2" t="inlineStr">
        <is>
          <t>5421063</t>
        </is>
      </c>
      <c r="E3858" s="2" t="inlineStr">
        <is>
          <t>BRUNO ALVES DE CASTRO</t>
        </is>
      </c>
      <c r="F3858" s="2" t="n">
        <v>614</v>
      </c>
      <c r="G3858" s="2" t="n">
        <v>60.14</v>
      </c>
      <c r="H3858" s="2" t="n">
        <v>10</v>
      </c>
      <c r="I3858" s="2" t="n">
        <v>0</v>
      </c>
      <c r="J3858" s="2" t="inlineStr">
        <is>
          <t>GPA</t>
        </is>
      </c>
      <c r="K3858" s="2">
        <f>IF(I3858&lt;&gt;"",I3858,IFERROR(INDEX(Base!$I:$I,MATCH(1,(Base!$C:$C=C3858)*(Base!$I:$I&lt;&gt;""),0)),0))</f>
        <v/>
      </c>
      <c r="L3858" s="2">
        <f>IF(AND(I3858="",K3858&gt;0),"SIM","NÃO")</f>
        <v/>
      </c>
      <c r="M3858" s="2">
        <f>IF(ISNUMBER(SEARCH("SEPARA",UPPER(C3858))),"NÃO","SIM")</f>
        <v/>
      </c>
      <c r="N3858" s="2">
        <f>IFERROR(H3858/K3858,0)</f>
        <v/>
      </c>
      <c r="O3858" s="2">
        <f>IF(M3858="NÃO","EXCLUÍDO",IF(N3858&lt;Premissas!$B$8,"&lt; 1,00",IF(N3858&lt;Premissas!$B$9,"1,00 – 1,19",IF(N3858&lt;Premissas!$B$10,"1,20 – 1,39",IF(N3858&lt;Premissas!$B$11,"1,40 – 1,59",IF(N3858&lt;Premissas!$B$12,"1,60 – 1,99","≥ 2,00"))))))</f>
        <v/>
      </c>
      <c r="P3858" s="5">
        <f>IF(OR(M3858="NÃO",N3858&lt;Premissas!$B$8),Premissas!$B$13,IF(N3858&lt;Premissas!$B$9,Premissas!$B$14,IF(N3858&lt;Premissas!$B$10,Premissas!$B$15,IF(N3858&lt;Premissas!$B$11,Premissas!$B$16,IF(N3858&lt;Premissas!$B$12,Premissas!$B$17,Premissas!$B$18)))))</f>
        <v/>
      </c>
      <c r="Q3858" s="5">
        <f>IFERROR(P3858/Premissas!$B$4,0)</f>
        <v/>
      </c>
    </row>
    <row r="3859">
      <c r="A3859" s="2" t="n">
        <v>8</v>
      </c>
      <c r="B3859" s="2" t="n">
        <v>7801</v>
      </c>
      <c r="C3859" s="2" t="inlineStr">
        <is>
          <t>PUXADA RECEB</t>
        </is>
      </c>
      <c r="D3859" s="2" t="inlineStr">
        <is>
          <t>5421063</t>
        </is>
      </c>
      <c r="E3859" s="2" t="inlineStr">
        <is>
          <t>BRUNO ALVES DE CASTRO</t>
        </is>
      </c>
      <c r="F3859" s="2" t="n">
        <v>7</v>
      </c>
      <c r="G3859" s="2" t="n">
        <v>8.470000000000001</v>
      </c>
      <c r="H3859" s="2" t="n">
        <v>1</v>
      </c>
      <c r="I3859" s="2" t="n">
        <v>0</v>
      </c>
      <c r="J3859" s="2" t="inlineStr">
        <is>
          <t>GPA</t>
        </is>
      </c>
      <c r="K3859" s="2">
        <f>IF(I3859&lt;&gt;"",I3859,IFERROR(INDEX(Base!$I:$I,MATCH(1,(Base!$C:$C=C3859)*(Base!$I:$I&lt;&gt;""),0)),0))</f>
        <v/>
      </c>
      <c r="L3859" s="2">
        <f>IF(AND(I3859="",K3859&gt;0),"SIM","NÃO")</f>
        <v/>
      </c>
      <c r="M3859" s="2">
        <f>IF(ISNUMBER(SEARCH("SEPARA",UPPER(C3859))),"NÃO","SIM")</f>
        <v/>
      </c>
      <c r="N3859" s="2">
        <f>IFERROR(H3859/K3859,0)</f>
        <v/>
      </c>
      <c r="O3859" s="2">
        <f>IF(M3859="NÃO","EXCLUÍDO",IF(N3859&lt;Premissas!$B$8,"&lt; 1,00",IF(N3859&lt;Premissas!$B$9,"1,00 – 1,19",IF(N3859&lt;Premissas!$B$10,"1,20 – 1,39",IF(N3859&lt;Premissas!$B$11,"1,40 – 1,59",IF(N3859&lt;Premissas!$B$12,"1,60 – 1,99","≥ 2,00"))))))</f>
        <v/>
      </c>
      <c r="P3859" s="5">
        <f>IF(OR(M3859="NÃO",N3859&lt;Premissas!$B$8),Premissas!$B$13,IF(N3859&lt;Premissas!$B$9,Premissas!$B$14,IF(N3859&lt;Premissas!$B$10,Premissas!$B$15,IF(N3859&lt;Premissas!$B$11,Premissas!$B$16,IF(N3859&lt;Premissas!$B$12,Premissas!$B$17,Premissas!$B$18)))))</f>
        <v/>
      </c>
      <c r="Q3859" s="5">
        <f>IFERROR(P3859/Premissas!$B$4,0)</f>
        <v/>
      </c>
    </row>
    <row r="3860">
      <c r="A3860" s="2" t="n">
        <v>8</v>
      </c>
      <c r="B3860" s="2" t="n">
        <v>7801</v>
      </c>
      <c r="C3860" s="2" t="inlineStr">
        <is>
          <t>RECEBIMENTO</t>
        </is>
      </c>
      <c r="D3860" s="2" t="inlineStr">
        <is>
          <t>5421063</t>
        </is>
      </c>
      <c r="E3860" s="2" t="inlineStr">
        <is>
          <t>BRUNO ALVES DE CASTRO</t>
        </is>
      </c>
      <c r="F3860" s="2" t="n">
        <v>5</v>
      </c>
      <c r="G3860" s="2" t="n">
        <v>6.12</v>
      </c>
      <c r="H3860" s="2" t="n">
        <v>1</v>
      </c>
      <c r="I3860" s="2" t="n">
        <v>0</v>
      </c>
      <c r="J3860" s="2" t="inlineStr">
        <is>
          <t>GPA</t>
        </is>
      </c>
      <c r="K3860" s="2">
        <f>IF(I3860&lt;&gt;"",I3860,IFERROR(INDEX(Base!$I:$I,MATCH(1,(Base!$C:$C=C3860)*(Base!$I:$I&lt;&gt;""),0)),0))</f>
        <v/>
      </c>
      <c r="L3860" s="2">
        <f>IF(AND(I3860="",K3860&gt;0),"SIM","NÃO")</f>
        <v/>
      </c>
      <c r="M3860" s="2">
        <f>IF(ISNUMBER(SEARCH("SEPARA",UPPER(C3860))),"NÃO","SIM")</f>
        <v/>
      </c>
      <c r="N3860" s="2">
        <f>IFERROR(H3860/K3860,0)</f>
        <v/>
      </c>
      <c r="O3860" s="2">
        <f>IF(M3860="NÃO","EXCLUÍDO",IF(N3860&lt;Premissas!$B$8,"&lt; 1,00",IF(N3860&lt;Premissas!$B$9,"1,00 – 1,19",IF(N3860&lt;Premissas!$B$10,"1,20 – 1,39",IF(N3860&lt;Premissas!$B$11,"1,40 – 1,59",IF(N3860&lt;Premissas!$B$12,"1,60 – 1,99","≥ 2,00"))))))</f>
        <v/>
      </c>
      <c r="P3860" s="5">
        <f>IF(OR(M3860="NÃO",N3860&lt;Premissas!$B$8),Premissas!$B$13,IF(N3860&lt;Premissas!$B$9,Premissas!$B$14,IF(N3860&lt;Premissas!$B$10,Premissas!$B$15,IF(N3860&lt;Premissas!$B$11,Premissas!$B$16,IF(N3860&lt;Premissas!$B$12,Premissas!$B$17,Premissas!$B$18)))))</f>
        <v/>
      </c>
      <c r="Q3860" s="5">
        <f>IFERROR(P3860/Premissas!$B$4,0)</f>
        <v/>
      </c>
    </row>
    <row r="3861">
      <c r="A3861" s="2" t="n">
        <v>8</v>
      </c>
      <c r="B3861" s="2" t="n">
        <v>7801</v>
      </c>
      <c r="C3861" s="2" t="inlineStr">
        <is>
          <t>CARREGAMENTO</t>
        </is>
      </c>
      <c r="D3861" s="2" t="inlineStr">
        <is>
          <t>5421268</t>
        </is>
      </c>
      <c r="E3861" s="2" t="inlineStr">
        <is>
          <t>Higor Barbosa Santos</t>
        </is>
      </c>
      <c r="F3861" s="2" t="n">
        <v>1804</v>
      </c>
      <c r="G3861" s="2" t="n">
        <v>103.57</v>
      </c>
      <c r="H3861" s="2" t="n">
        <v>17</v>
      </c>
      <c r="I3861" s="2" t="n">
        <v>0</v>
      </c>
      <c r="J3861" s="2" t="inlineStr">
        <is>
          <t>GPA</t>
        </is>
      </c>
      <c r="K3861" s="2">
        <f>IF(I3861&lt;&gt;"",I3861,IFERROR(INDEX(Base!$I:$I,MATCH(1,(Base!$C:$C=C3861)*(Base!$I:$I&lt;&gt;""),0)),0))</f>
        <v/>
      </c>
      <c r="L3861" s="2">
        <f>IF(AND(I3861="",K3861&gt;0),"SIM","NÃO")</f>
        <v/>
      </c>
      <c r="M3861" s="2">
        <f>IF(ISNUMBER(SEARCH("SEPARA",UPPER(C3861))),"NÃO","SIM")</f>
        <v/>
      </c>
      <c r="N3861" s="2">
        <f>IFERROR(H3861/K3861,0)</f>
        <v/>
      </c>
      <c r="O3861" s="2">
        <f>IF(M3861="NÃO","EXCLUÍDO",IF(N3861&lt;Premissas!$B$8,"&lt; 1,00",IF(N3861&lt;Premissas!$B$9,"1,00 – 1,19",IF(N3861&lt;Premissas!$B$10,"1,20 – 1,39",IF(N3861&lt;Premissas!$B$11,"1,40 – 1,59",IF(N3861&lt;Premissas!$B$12,"1,60 – 1,99","≥ 2,00"))))))</f>
        <v/>
      </c>
      <c r="P3861" s="5">
        <f>IF(OR(M3861="NÃO",N3861&lt;Premissas!$B$8),Premissas!$B$13,IF(N3861&lt;Premissas!$B$9,Premissas!$B$14,IF(N3861&lt;Premissas!$B$10,Premissas!$B$15,IF(N3861&lt;Premissas!$B$11,Premissas!$B$16,IF(N3861&lt;Premissas!$B$12,Premissas!$B$17,Premissas!$B$18)))))</f>
        <v/>
      </c>
      <c r="Q3861" s="5">
        <f>IFERROR(P3861/Premissas!$B$4,0)</f>
        <v/>
      </c>
    </row>
    <row r="3862">
      <c r="A3862" s="2" t="n">
        <v>8</v>
      </c>
      <c r="B3862" s="2" t="n">
        <v>7801</v>
      </c>
      <c r="C3862" s="2" t="inlineStr">
        <is>
          <t>PUXADA RECEB</t>
        </is>
      </c>
      <c r="D3862" s="2" t="inlineStr">
        <is>
          <t>5421470</t>
        </is>
      </c>
      <c r="E3862" s="2" t="inlineStr">
        <is>
          <t>JOSE DOMINGOS RODRIGUES</t>
        </is>
      </c>
      <c r="F3862" s="2" t="n">
        <v>2630</v>
      </c>
      <c r="G3862" s="2" t="n">
        <v>99.59</v>
      </c>
      <c r="H3862" s="2" t="n">
        <v>26</v>
      </c>
      <c r="I3862" s="2" t="n">
        <v>0</v>
      </c>
      <c r="J3862" s="2" t="inlineStr">
        <is>
          <t>GPA</t>
        </is>
      </c>
      <c r="K3862" s="2">
        <f>IF(I3862&lt;&gt;"",I3862,IFERROR(INDEX(Base!$I:$I,MATCH(1,(Base!$C:$C=C3862)*(Base!$I:$I&lt;&gt;""),0)),0))</f>
        <v/>
      </c>
      <c r="L3862" s="2">
        <f>IF(AND(I3862="",K3862&gt;0),"SIM","NÃO")</f>
        <v/>
      </c>
      <c r="M3862" s="2">
        <f>IF(ISNUMBER(SEARCH("SEPARA",UPPER(C3862))),"NÃO","SIM")</f>
        <v/>
      </c>
      <c r="N3862" s="2">
        <f>IFERROR(H3862/K3862,0)</f>
        <v/>
      </c>
      <c r="O3862" s="2">
        <f>IF(M3862="NÃO","EXCLUÍDO",IF(N3862&lt;Premissas!$B$8,"&lt; 1,00",IF(N3862&lt;Premissas!$B$9,"1,00 – 1,19",IF(N3862&lt;Premissas!$B$10,"1,20 – 1,39",IF(N3862&lt;Premissas!$B$11,"1,40 – 1,59",IF(N3862&lt;Premissas!$B$12,"1,60 – 1,99","≥ 2,00"))))))</f>
        <v/>
      </c>
      <c r="P3862" s="5">
        <f>IF(OR(M3862="NÃO",N3862&lt;Premissas!$B$8),Premissas!$B$13,IF(N3862&lt;Premissas!$B$9,Premissas!$B$14,IF(N3862&lt;Premissas!$B$10,Premissas!$B$15,IF(N3862&lt;Premissas!$B$11,Premissas!$B$16,IF(N3862&lt;Premissas!$B$12,Premissas!$B$17,Premissas!$B$18)))))</f>
        <v/>
      </c>
      <c r="Q3862" s="5">
        <f>IFERROR(P3862/Premissas!$B$4,0)</f>
        <v/>
      </c>
    </row>
    <row r="3863">
      <c r="A3863" s="2" t="n">
        <v>8</v>
      </c>
      <c r="B3863" s="2" t="n">
        <v>7801</v>
      </c>
      <c r="C3863" s="2" t="inlineStr">
        <is>
          <t>SEPARACAO</t>
        </is>
      </c>
      <c r="D3863" s="2" t="inlineStr">
        <is>
          <t>5421470</t>
        </is>
      </c>
      <c r="E3863" s="2" t="inlineStr">
        <is>
          <t>JOSE DOMINGOS RODRIGUES</t>
        </is>
      </c>
      <c r="F3863" s="2" t="n">
        <v>497</v>
      </c>
      <c r="G3863" s="2" t="n">
        <v>8.449999999999999</v>
      </c>
      <c r="H3863" s="2" t="n">
        <v>59</v>
      </c>
      <c r="I3863" s="2" t="n">
        <v>0</v>
      </c>
      <c r="J3863" s="2" t="inlineStr">
        <is>
          <t>GPA</t>
        </is>
      </c>
      <c r="K3863" s="2">
        <f>IF(I3863&lt;&gt;"",I3863,IFERROR(INDEX(Base!$I:$I,MATCH(1,(Base!$C:$C=C3863)*(Base!$I:$I&lt;&gt;""),0)),0))</f>
        <v/>
      </c>
      <c r="L3863" s="2">
        <f>IF(AND(I3863="",K3863&gt;0),"SIM","NÃO")</f>
        <v/>
      </c>
      <c r="M3863" s="2">
        <f>IF(ISNUMBER(SEARCH("SEPARA",UPPER(C3863))),"NÃO","SIM")</f>
        <v/>
      </c>
      <c r="N3863" s="2">
        <f>IFERROR(H3863/K3863,0)</f>
        <v/>
      </c>
      <c r="O3863" s="2">
        <f>IF(M3863="NÃO","EXCLUÍDO",IF(N3863&lt;Premissas!$B$8,"&lt; 1,00",IF(N3863&lt;Premissas!$B$9,"1,00 – 1,19",IF(N3863&lt;Premissas!$B$10,"1,20 – 1,39",IF(N3863&lt;Premissas!$B$11,"1,40 – 1,59",IF(N3863&lt;Premissas!$B$12,"1,60 – 1,99","≥ 2,00"))))))</f>
        <v/>
      </c>
      <c r="P3863" s="5">
        <f>IF(OR(M3863="NÃO",N3863&lt;Premissas!$B$8),Premissas!$B$13,IF(N3863&lt;Premissas!$B$9,Premissas!$B$14,IF(N3863&lt;Premissas!$B$10,Premissas!$B$15,IF(N3863&lt;Premissas!$B$11,Premissas!$B$16,IF(N3863&lt;Premissas!$B$12,Premissas!$B$17,Premissas!$B$18)))))</f>
        <v/>
      </c>
      <c r="Q3863" s="5">
        <f>IFERROR(P3863/Premissas!$B$4,0)</f>
        <v/>
      </c>
    </row>
    <row r="3864">
      <c r="A3864" s="2" t="n">
        <v>8</v>
      </c>
      <c r="B3864" s="2" t="n">
        <v>7801</v>
      </c>
      <c r="C3864" s="2" t="inlineStr">
        <is>
          <t>CARREGAMENTO</t>
        </is>
      </c>
      <c r="D3864" s="2" t="inlineStr">
        <is>
          <t>542716</t>
        </is>
      </c>
      <c r="E3864" s="2" t="inlineStr">
        <is>
          <t>Rodolfo Rodrigues Arantes</t>
        </is>
      </c>
      <c r="F3864" s="2" t="n">
        <v>175</v>
      </c>
      <c r="G3864" s="2" t="n">
        <v>36.28</v>
      </c>
      <c r="H3864" s="2" t="n">
        <v>5</v>
      </c>
      <c r="I3864" s="2" t="n">
        <v>0</v>
      </c>
      <c r="J3864" s="2" t="inlineStr">
        <is>
          <t>GPA</t>
        </is>
      </c>
      <c r="K3864" s="2">
        <f>IF(I3864&lt;&gt;"",I3864,IFERROR(INDEX(Base!$I:$I,MATCH(1,(Base!$C:$C=C3864)*(Base!$I:$I&lt;&gt;""),0)),0))</f>
        <v/>
      </c>
      <c r="L3864" s="2">
        <f>IF(AND(I3864="",K3864&gt;0),"SIM","NÃO")</f>
        <v/>
      </c>
      <c r="M3864" s="2">
        <f>IF(ISNUMBER(SEARCH("SEPARA",UPPER(C3864))),"NÃO","SIM")</f>
        <v/>
      </c>
      <c r="N3864" s="2">
        <f>IFERROR(H3864/K3864,0)</f>
        <v/>
      </c>
      <c r="O3864" s="2">
        <f>IF(M3864="NÃO","EXCLUÍDO",IF(N3864&lt;Premissas!$B$8,"&lt; 1,00",IF(N3864&lt;Premissas!$B$9,"1,00 – 1,19",IF(N3864&lt;Premissas!$B$10,"1,20 – 1,39",IF(N3864&lt;Premissas!$B$11,"1,40 – 1,59",IF(N3864&lt;Premissas!$B$12,"1,60 – 1,99","≥ 2,00"))))))</f>
        <v/>
      </c>
      <c r="P3864" s="5">
        <f>IF(OR(M3864="NÃO",N3864&lt;Premissas!$B$8),Premissas!$B$13,IF(N3864&lt;Premissas!$B$9,Premissas!$B$14,IF(N3864&lt;Premissas!$B$10,Premissas!$B$15,IF(N3864&lt;Premissas!$B$11,Premissas!$B$16,IF(N3864&lt;Premissas!$B$12,Premissas!$B$17,Premissas!$B$18)))))</f>
        <v/>
      </c>
      <c r="Q3864" s="5">
        <f>IFERROR(P3864/Premissas!$B$4,0)</f>
        <v/>
      </c>
    </row>
    <row r="3865">
      <c r="A3865" s="2" t="n">
        <v>8</v>
      </c>
      <c r="B3865" s="2" t="n">
        <v>7801</v>
      </c>
      <c r="C3865" s="2" t="inlineStr">
        <is>
          <t>SEPARACAO</t>
        </is>
      </c>
      <c r="D3865" s="2" t="inlineStr">
        <is>
          <t>542716</t>
        </is>
      </c>
      <c r="E3865" s="2" t="inlineStr">
        <is>
          <t>Rodolfo Rodrigues Arantes</t>
        </is>
      </c>
      <c r="F3865" s="2" t="n">
        <v>840</v>
      </c>
      <c r="G3865" s="2" t="n">
        <v>18.61</v>
      </c>
      <c r="H3865" s="2" t="n">
        <v>45</v>
      </c>
      <c r="I3865" s="2" t="n">
        <v>0</v>
      </c>
      <c r="J3865" s="2" t="inlineStr">
        <is>
          <t>GPA</t>
        </is>
      </c>
      <c r="K3865" s="2">
        <f>IF(I3865&lt;&gt;"",I3865,IFERROR(INDEX(Base!$I:$I,MATCH(1,(Base!$C:$C=C3865)*(Base!$I:$I&lt;&gt;""),0)),0))</f>
        <v/>
      </c>
      <c r="L3865" s="2">
        <f>IF(AND(I3865="",K3865&gt;0),"SIM","NÃO")</f>
        <v/>
      </c>
      <c r="M3865" s="2">
        <f>IF(ISNUMBER(SEARCH("SEPARA",UPPER(C3865))),"NÃO","SIM")</f>
        <v/>
      </c>
      <c r="N3865" s="2">
        <f>IFERROR(H3865/K3865,0)</f>
        <v/>
      </c>
      <c r="O3865" s="2">
        <f>IF(M3865="NÃO","EXCLUÍDO",IF(N3865&lt;Premissas!$B$8,"&lt; 1,00",IF(N3865&lt;Premissas!$B$9,"1,00 – 1,19",IF(N3865&lt;Premissas!$B$10,"1,20 – 1,39",IF(N3865&lt;Premissas!$B$11,"1,40 – 1,59",IF(N3865&lt;Premissas!$B$12,"1,60 – 1,99","≥ 2,00"))))))</f>
        <v/>
      </c>
      <c r="P3865" s="5">
        <f>IF(OR(M3865="NÃO",N3865&lt;Premissas!$B$8),Premissas!$B$13,IF(N3865&lt;Premissas!$B$9,Premissas!$B$14,IF(N3865&lt;Premissas!$B$10,Premissas!$B$15,IF(N3865&lt;Premissas!$B$11,Premissas!$B$16,IF(N3865&lt;Premissas!$B$12,Premissas!$B$17,Premissas!$B$18)))))</f>
        <v/>
      </c>
      <c r="Q3865" s="5">
        <f>IFERROR(P3865/Premissas!$B$4,0)</f>
        <v/>
      </c>
    </row>
    <row r="3866">
      <c r="A3866" s="2" t="n">
        <v>8</v>
      </c>
      <c r="B3866" s="2" t="n">
        <v>7801</v>
      </c>
      <c r="C3866" s="2" t="inlineStr">
        <is>
          <t>SEPARACAO</t>
        </is>
      </c>
      <c r="D3866" s="2" t="inlineStr">
        <is>
          <t>5430941</t>
        </is>
      </c>
      <c r="E3866" s="2" t="inlineStr">
        <is>
          <t>Roberto Manoel Dos Santos</t>
        </is>
      </c>
      <c r="F3866" s="2" t="n">
        <v>240</v>
      </c>
      <c r="G3866" s="2" t="n">
        <v>3.22</v>
      </c>
      <c r="H3866" s="2" t="n">
        <v>75</v>
      </c>
      <c r="I3866" s="2" t="n">
        <v>0</v>
      </c>
      <c r="J3866" s="2" t="inlineStr">
        <is>
          <t>GPA</t>
        </is>
      </c>
      <c r="K3866" s="2">
        <f>IF(I3866&lt;&gt;"",I3866,IFERROR(INDEX(Base!$I:$I,MATCH(1,(Base!$C:$C=C3866)*(Base!$I:$I&lt;&gt;""),0)),0))</f>
        <v/>
      </c>
      <c r="L3866" s="2">
        <f>IF(AND(I3866="",K3866&gt;0),"SIM","NÃO")</f>
        <v/>
      </c>
      <c r="M3866" s="2">
        <f>IF(ISNUMBER(SEARCH("SEPARA",UPPER(C3866))),"NÃO","SIM")</f>
        <v/>
      </c>
      <c r="N3866" s="2">
        <f>IFERROR(H3866/K3866,0)</f>
        <v/>
      </c>
      <c r="O3866" s="2">
        <f>IF(M3866="NÃO","EXCLUÍDO",IF(N3866&lt;Premissas!$B$8,"&lt; 1,00",IF(N3866&lt;Premissas!$B$9,"1,00 – 1,19",IF(N3866&lt;Premissas!$B$10,"1,20 – 1,39",IF(N3866&lt;Premissas!$B$11,"1,40 – 1,59",IF(N3866&lt;Premissas!$B$12,"1,60 – 1,99","≥ 2,00"))))))</f>
        <v/>
      </c>
      <c r="P3866" s="5">
        <f>IF(OR(M3866="NÃO",N3866&lt;Premissas!$B$8),Premissas!$B$13,IF(N3866&lt;Premissas!$B$9,Premissas!$B$14,IF(N3866&lt;Premissas!$B$10,Premissas!$B$15,IF(N3866&lt;Premissas!$B$11,Premissas!$B$16,IF(N3866&lt;Premissas!$B$12,Premissas!$B$17,Premissas!$B$18)))))</f>
        <v/>
      </c>
      <c r="Q3866" s="5">
        <f>IFERROR(P3866/Premissas!$B$4,0)</f>
        <v/>
      </c>
    </row>
    <row r="3867">
      <c r="A3867" s="2" t="n">
        <v>8</v>
      </c>
      <c r="B3867" s="2" t="n">
        <v>7801</v>
      </c>
      <c r="C3867" s="2" t="inlineStr">
        <is>
          <t>PUXADA RECEB</t>
        </is>
      </c>
      <c r="D3867" s="2" t="inlineStr">
        <is>
          <t>5435820</t>
        </is>
      </c>
      <c r="E3867" s="2" t="inlineStr">
        <is>
          <t>Vitor Santos Araujo</t>
        </is>
      </c>
      <c r="F3867" s="2" t="n">
        <v>2</v>
      </c>
      <c r="G3867" s="2" t="n">
        <v>1.57</v>
      </c>
      <c r="H3867" s="2" t="n">
        <v>1</v>
      </c>
      <c r="I3867" s="2" t="n">
        <v>0</v>
      </c>
      <c r="J3867" s="2" t="inlineStr">
        <is>
          <t>GPA</t>
        </is>
      </c>
      <c r="K3867" s="2">
        <f>IF(I3867&lt;&gt;"",I3867,IFERROR(INDEX(Base!$I:$I,MATCH(1,(Base!$C:$C=C3867)*(Base!$I:$I&lt;&gt;""),0)),0))</f>
        <v/>
      </c>
      <c r="L3867" s="2">
        <f>IF(AND(I3867="",K3867&gt;0),"SIM","NÃO")</f>
        <v/>
      </c>
      <c r="M3867" s="2">
        <f>IF(ISNUMBER(SEARCH("SEPARA",UPPER(C3867))),"NÃO","SIM")</f>
        <v/>
      </c>
      <c r="N3867" s="2">
        <f>IFERROR(H3867/K3867,0)</f>
        <v/>
      </c>
      <c r="O3867" s="2">
        <f>IF(M3867="NÃO","EXCLUÍDO",IF(N3867&lt;Premissas!$B$8,"&lt; 1,00",IF(N3867&lt;Premissas!$B$9,"1,00 – 1,19",IF(N3867&lt;Premissas!$B$10,"1,20 – 1,39",IF(N3867&lt;Premissas!$B$11,"1,40 – 1,59",IF(N3867&lt;Premissas!$B$12,"1,60 – 1,99","≥ 2,00"))))))</f>
        <v/>
      </c>
      <c r="P3867" s="5">
        <f>IF(OR(M3867="NÃO",N3867&lt;Premissas!$B$8),Premissas!$B$13,IF(N3867&lt;Premissas!$B$9,Premissas!$B$14,IF(N3867&lt;Premissas!$B$10,Premissas!$B$15,IF(N3867&lt;Premissas!$B$11,Premissas!$B$16,IF(N3867&lt;Premissas!$B$12,Premissas!$B$17,Premissas!$B$18)))))</f>
        <v/>
      </c>
      <c r="Q3867" s="5">
        <f>IFERROR(P3867/Premissas!$B$4,0)</f>
        <v/>
      </c>
    </row>
    <row r="3868">
      <c r="A3868" s="2" t="n">
        <v>8</v>
      </c>
      <c r="B3868" s="2" t="n">
        <v>7801</v>
      </c>
      <c r="C3868" s="2" t="inlineStr">
        <is>
          <t>RECEBIMENTO</t>
        </is>
      </c>
      <c r="D3868" s="2" t="inlineStr">
        <is>
          <t>5435820</t>
        </is>
      </c>
      <c r="E3868" s="2" t="inlineStr">
        <is>
          <t>Vitor Santos Araujo</t>
        </is>
      </c>
      <c r="F3868" s="2" t="n">
        <v>2498</v>
      </c>
      <c r="G3868" s="2" t="n">
        <v>164.31</v>
      </c>
      <c r="H3868" s="2" t="n">
        <v>15</v>
      </c>
      <c r="I3868" s="2" t="n">
        <v>0</v>
      </c>
      <c r="J3868" s="2" t="inlineStr">
        <is>
          <t>GPA</t>
        </is>
      </c>
      <c r="K3868" s="2">
        <f>IF(I3868&lt;&gt;"",I3868,IFERROR(INDEX(Base!$I:$I,MATCH(1,(Base!$C:$C=C3868)*(Base!$I:$I&lt;&gt;""),0)),0))</f>
        <v/>
      </c>
      <c r="L3868" s="2">
        <f>IF(AND(I3868="",K3868&gt;0),"SIM","NÃO")</f>
        <v/>
      </c>
      <c r="M3868" s="2">
        <f>IF(ISNUMBER(SEARCH("SEPARA",UPPER(C3868))),"NÃO","SIM")</f>
        <v/>
      </c>
      <c r="N3868" s="2">
        <f>IFERROR(H3868/K3868,0)</f>
        <v/>
      </c>
      <c r="O3868" s="2">
        <f>IF(M3868="NÃO","EXCLUÍDO",IF(N3868&lt;Premissas!$B$8,"&lt; 1,00",IF(N3868&lt;Premissas!$B$9,"1,00 – 1,19",IF(N3868&lt;Premissas!$B$10,"1,20 – 1,39",IF(N3868&lt;Premissas!$B$11,"1,40 – 1,59",IF(N3868&lt;Premissas!$B$12,"1,60 – 1,99","≥ 2,00"))))))</f>
        <v/>
      </c>
      <c r="P3868" s="5">
        <f>IF(OR(M3868="NÃO",N3868&lt;Premissas!$B$8),Premissas!$B$13,IF(N3868&lt;Premissas!$B$9,Premissas!$B$14,IF(N3868&lt;Premissas!$B$10,Premissas!$B$15,IF(N3868&lt;Premissas!$B$11,Premissas!$B$16,IF(N3868&lt;Premissas!$B$12,Premissas!$B$17,Premissas!$B$18)))))</f>
        <v/>
      </c>
      <c r="Q3868" s="5">
        <f>IFERROR(P3868/Premissas!$B$4,0)</f>
        <v/>
      </c>
    </row>
    <row r="3869">
      <c r="A3869" s="2" t="n">
        <v>8</v>
      </c>
      <c r="B3869" s="2" t="n">
        <v>7801</v>
      </c>
      <c r="C3869" s="2" t="inlineStr">
        <is>
          <t>CARREGAMENTO</t>
        </is>
      </c>
      <c r="D3869" s="2" t="inlineStr">
        <is>
          <t>5437466</t>
        </is>
      </c>
      <c r="E3869" s="2" t="inlineStr">
        <is>
          <t>Caua Ribeiro Da Silva</t>
        </is>
      </c>
      <c r="F3869" s="2" t="n">
        <v>1746</v>
      </c>
      <c r="G3869" s="2" t="n">
        <v>66.84</v>
      </c>
      <c r="H3869" s="2" t="n">
        <v>26</v>
      </c>
      <c r="I3869" s="2" t="n">
        <v>0</v>
      </c>
      <c r="J3869" s="2" t="inlineStr">
        <is>
          <t>GPA</t>
        </is>
      </c>
      <c r="K3869" s="2">
        <f>IF(I3869&lt;&gt;"",I3869,IFERROR(INDEX(Base!$I:$I,MATCH(1,(Base!$C:$C=C3869)*(Base!$I:$I&lt;&gt;""),0)),0))</f>
        <v/>
      </c>
      <c r="L3869" s="2">
        <f>IF(AND(I3869="",K3869&gt;0),"SIM","NÃO")</f>
        <v/>
      </c>
      <c r="M3869" s="2">
        <f>IF(ISNUMBER(SEARCH("SEPARA",UPPER(C3869))),"NÃO","SIM")</f>
        <v/>
      </c>
      <c r="N3869" s="2">
        <f>IFERROR(H3869/K3869,0)</f>
        <v/>
      </c>
      <c r="O3869" s="2">
        <f>IF(M3869="NÃO","EXCLUÍDO",IF(N3869&lt;Premissas!$B$8,"&lt; 1,00",IF(N3869&lt;Premissas!$B$9,"1,00 – 1,19",IF(N3869&lt;Premissas!$B$10,"1,20 – 1,39",IF(N3869&lt;Premissas!$B$11,"1,40 – 1,59",IF(N3869&lt;Premissas!$B$12,"1,60 – 1,99","≥ 2,00"))))))</f>
        <v/>
      </c>
      <c r="P3869" s="5">
        <f>IF(OR(M3869="NÃO",N3869&lt;Premissas!$B$8),Premissas!$B$13,IF(N3869&lt;Premissas!$B$9,Premissas!$B$14,IF(N3869&lt;Premissas!$B$10,Premissas!$B$15,IF(N3869&lt;Premissas!$B$11,Premissas!$B$16,IF(N3869&lt;Premissas!$B$12,Premissas!$B$17,Premissas!$B$18)))))</f>
        <v/>
      </c>
      <c r="Q3869" s="5">
        <f>IFERROR(P3869/Premissas!$B$4,0)</f>
        <v/>
      </c>
    </row>
    <row r="3870">
      <c r="A3870" s="2" t="n">
        <v>8</v>
      </c>
      <c r="B3870" s="2" t="n">
        <v>7801</v>
      </c>
      <c r="C3870" s="2" t="inlineStr">
        <is>
          <t>RECEBIMENTO</t>
        </is>
      </c>
      <c r="D3870" s="2" t="inlineStr">
        <is>
          <t>5437466</t>
        </is>
      </c>
      <c r="E3870" s="2" t="inlineStr">
        <is>
          <t>Caua Ribeiro Da Silva</t>
        </is>
      </c>
      <c r="F3870" s="2" t="n">
        <v>19</v>
      </c>
      <c r="G3870" s="2" t="n">
        <v>0.19</v>
      </c>
      <c r="H3870" s="2" t="n">
        <v>100</v>
      </c>
      <c r="I3870" s="2" t="n">
        <v>0</v>
      </c>
      <c r="J3870" s="2" t="inlineStr">
        <is>
          <t>GPA</t>
        </is>
      </c>
      <c r="K3870" s="2">
        <f>IF(I3870&lt;&gt;"",I3870,IFERROR(INDEX(Base!$I:$I,MATCH(1,(Base!$C:$C=C3870)*(Base!$I:$I&lt;&gt;""),0)),0))</f>
        <v/>
      </c>
      <c r="L3870" s="2">
        <f>IF(AND(I3870="",K3870&gt;0),"SIM","NÃO")</f>
        <v/>
      </c>
      <c r="M3870" s="2">
        <f>IF(ISNUMBER(SEARCH("SEPARA",UPPER(C3870))),"NÃO","SIM")</f>
        <v/>
      </c>
      <c r="N3870" s="2">
        <f>IFERROR(H3870/K3870,0)</f>
        <v/>
      </c>
      <c r="O3870" s="2">
        <f>IF(M3870="NÃO","EXCLUÍDO",IF(N3870&lt;Premissas!$B$8,"&lt; 1,00",IF(N3870&lt;Premissas!$B$9,"1,00 – 1,19",IF(N3870&lt;Premissas!$B$10,"1,20 – 1,39",IF(N3870&lt;Premissas!$B$11,"1,40 – 1,59",IF(N3870&lt;Premissas!$B$12,"1,60 – 1,99","≥ 2,00"))))))</f>
        <v/>
      </c>
      <c r="P3870" s="5">
        <f>IF(OR(M3870="NÃO",N3870&lt;Premissas!$B$8),Premissas!$B$13,IF(N3870&lt;Premissas!$B$9,Premissas!$B$14,IF(N3870&lt;Premissas!$B$10,Premissas!$B$15,IF(N3870&lt;Premissas!$B$11,Premissas!$B$16,IF(N3870&lt;Premissas!$B$12,Premissas!$B$17,Premissas!$B$18)))))</f>
        <v/>
      </c>
      <c r="Q3870" s="5">
        <f>IFERROR(P3870/Premissas!$B$4,0)</f>
        <v/>
      </c>
    </row>
    <row r="3871">
      <c r="A3871" s="2" t="n">
        <v>8</v>
      </c>
      <c r="B3871" s="2" t="n">
        <v>7801</v>
      </c>
      <c r="C3871" s="2" t="inlineStr">
        <is>
          <t>PUXADA RECEB</t>
        </is>
      </c>
      <c r="D3871" s="2" t="inlineStr">
        <is>
          <t>5441218</t>
        </is>
      </c>
      <c r="E3871" s="2" t="inlineStr">
        <is>
          <t>IAGO MATHEUS PEREIRA DOS SANTOS</t>
        </is>
      </c>
      <c r="F3871" s="2" t="n">
        <v>970</v>
      </c>
      <c r="G3871" s="2" t="n">
        <v>74.65000000000001</v>
      </c>
      <c r="H3871" s="2" t="n">
        <v>13</v>
      </c>
      <c r="I3871" s="2" t="n">
        <v>0</v>
      </c>
      <c r="J3871" s="2" t="inlineStr">
        <is>
          <t>GPA</t>
        </is>
      </c>
      <c r="K3871" s="2">
        <f>IF(I3871&lt;&gt;"",I3871,IFERROR(INDEX(Base!$I:$I,MATCH(1,(Base!$C:$C=C3871)*(Base!$I:$I&lt;&gt;""),0)),0))</f>
        <v/>
      </c>
      <c r="L3871" s="2">
        <f>IF(AND(I3871="",K3871&gt;0),"SIM","NÃO")</f>
        <v/>
      </c>
      <c r="M3871" s="2">
        <f>IF(ISNUMBER(SEARCH("SEPARA",UPPER(C3871))),"NÃO","SIM")</f>
        <v/>
      </c>
      <c r="N3871" s="2">
        <f>IFERROR(H3871/K3871,0)</f>
        <v/>
      </c>
      <c r="O3871" s="2">
        <f>IF(M3871="NÃO","EXCLUÍDO",IF(N3871&lt;Premissas!$B$8,"&lt; 1,00",IF(N3871&lt;Premissas!$B$9,"1,00 – 1,19",IF(N3871&lt;Premissas!$B$10,"1,20 – 1,39",IF(N3871&lt;Premissas!$B$11,"1,40 – 1,59",IF(N3871&lt;Premissas!$B$12,"1,60 – 1,99","≥ 2,00"))))))</f>
        <v/>
      </c>
      <c r="P3871" s="5">
        <f>IF(OR(M3871="NÃO",N3871&lt;Premissas!$B$8),Premissas!$B$13,IF(N3871&lt;Premissas!$B$9,Premissas!$B$14,IF(N3871&lt;Premissas!$B$10,Premissas!$B$15,IF(N3871&lt;Premissas!$B$11,Premissas!$B$16,IF(N3871&lt;Premissas!$B$12,Premissas!$B$17,Premissas!$B$18)))))</f>
        <v/>
      </c>
      <c r="Q3871" s="5">
        <f>IFERROR(P3871/Premissas!$B$4,0)</f>
        <v/>
      </c>
    </row>
    <row r="3872">
      <c r="A3872" s="2" t="n">
        <v>8</v>
      </c>
      <c r="B3872" s="2" t="n">
        <v>7801</v>
      </c>
      <c r="C3872" s="2" t="inlineStr">
        <is>
          <t>RECEBIMENTO</t>
        </is>
      </c>
      <c r="D3872" s="2" t="inlineStr">
        <is>
          <t>5441218</t>
        </is>
      </c>
      <c r="E3872" s="2" t="inlineStr">
        <is>
          <t>IAGO MATHEUS PEREIRA DOS SANTOS</t>
        </is>
      </c>
      <c r="F3872" s="2" t="n">
        <v>2505</v>
      </c>
      <c r="G3872" s="2" t="n">
        <v>107.97</v>
      </c>
      <c r="H3872" s="2" t="n">
        <v>23</v>
      </c>
      <c r="I3872" s="2" t="n">
        <v>0</v>
      </c>
      <c r="J3872" s="2" t="inlineStr">
        <is>
          <t>GPA</t>
        </is>
      </c>
      <c r="K3872" s="2">
        <f>IF(I3872&lt;&gt;"",I3872,IFERROR(INDEX(Base!$I:$I,MATCH(1,(Base!$C:$C=C3872)*(Base!$I:$I&lt;&gt;""),0)),0))</f>
        <v/>
      </c>
      <c r="L3872" s="2">
        <f>IF(AND(I3872="",K3872&gt;0),"SIM","NÃO")</f>
        <v/>
      </c>
      <c r="M3872" s="2">
        <f>IF(ISNUMBER(SEARCH("SEPARA",UPPER(C3872))),"NÃO","SIM")</f>
        <v/>
      </c>
      <c r="N3872" s="2">
        <f>IFERROR(H3872/K3872,0)</f>
        <v/>
      </c>
      <c r="O3872" s="2">
        <f>IF(M3872="NÃO","EXCLUÍDO",IF(N3872&lt;Premissas!$B$8,"&lt; 1,00",IF(N3872&lt;Premissas!$B$9,"1,00 – 1,19",IF(N3872&lt;Premissas!$B$10,"1,20 – 1,39",IF(N3872&lt;Premissas!$B$11,"1,40 – 1,59",IF(N3872&lt;Premissas!$B$12,"1,60 – 1,99","≥ 2,00"))))))</f>
        <v/>
      </c>
      <c r="P3872" s="5">
        <f>IF(OR(M3872="NÃO",N3872&lt;Premissas!$B$8),Premissas!$B$13,IF(N3872&lt;Premissas!$B$9,Premissas!$B$14,IF(N3872&lt;Premissas!$B$10,Premissas!$B$15,IF(N3872&lt;Premissas!$B$11,Premissas!$B$16,IF(N3872&lt;Premissas!$B$12,Premissas!$B$17,Premissas!$B$18)))))</f>
        <v/>
      </c>
      <c r="Q3872" s="5">
        <f>IFERROR(P3872/Premissas!$B$4,0)</f>
        <v/>
      </c>
    </row>
    <row r="3873">
      <c r="A3873" s="2" t="n">
        <v>8</v>
      </c>
      <c r="B3873" s="2" t="n">
        <v>7801</v>
      </c>
      <c r="C3873" s="2" t="inlineStr">
        <is>
          <t>PUXADA RECEB</t>
        </is>
      </c>
      <c r="D3873" s="2" t="inlineStr">
        <is>
          <t>5443652</t>
        </is>
      </c>
      <c r="E3873" s="2" t="inlineStr">
        <is>
          <t>Diego Alves De Capua</t>
        </is>
      </c>
      <c r="F3873" s="2" t="n">
        <v>1393</v>
      </c>
      <c r="G3873" s="2" t="n">
        <v>115.12</v>
      </c>
      <c r="H3873" s="2" t="n">
        <v>12</v>
      </c>
      <c r="I3873" s="2" t="n">
        <v>0</v>
      </c>
      <c r="J3873" s="2" t="inlineStr">
        <is>
          <t>GPA</t>
        </is>
      </c>
      <c r="K3873" s="2">
        <f>IF(I3873&lt;&gt;"",I3873,IFERROR(INDEX(Base!$I:$I,MATCH(1,(Base!$C:$C=C3873)*(Base!$I:$I&lt;&gt;""),0)),0))</f>
        <v/>
      </c>
      <c r="L3873" s="2">
        <f>IF(AND(I3873="",K3873&gt;0),"SIM","NÃO")</f>
        <v/>
      </c>
      <c r="M3873" s="2">
        <f>IF(ISNUMBER(SEARCH("SEPARA",UPPER(C3873))),"NÃO","SIM")</f>
        <v/>
      </c>
      <c r="N3873" s="2">
        <f>IFERROR(H3873/K3873,0)</f>
        <v/>
      </c>
      <c r="O3873" s="2">
        <f>IF(M3873="NÃO","EXCLUÍDO",IF(N3873&lt;Premissas!$B$8,"&lt; 1,00",IF(N3873&lt;Premissas!$B$9,"1,00 – 1,19",IF(N3873&lt;Premissas!$B$10,"1,20 – 1,39",IF(N3873&lt;Premissas!$B$11,"1,40 – 1,59",IF(N3873&lt;Premissas!$B$12,"1,60 – 1,99","≥ 2,00"))))))</f>
        <v/>
      </c>
      <c r="P3873" s="5">
        <f>IF(OR(M3873="NÃO",N3873&lt;Premissas!$B$8),Premissas!$B$13,IF(N3873&lt;Premissas!$B$9,Premissas!$B$14,IF(N3873&lt;Premissas!$B$10,Premissas!$B$15,IF(N3873&lt;Premissas!$B$11,Premissas!$B$16,IF(N3873&lt;Premissas!$B$12,Premissas!$B$17,Premissas!$B$18)))))</f>
        <v/>
      </c>
      <c r="Q3873" s="5">
        <f>IFERROR(P3873/Premissas!$B$4,0)</f>
        <v/>
      </c>
    </row>
    <row r="3874">
      <c r="A3874" s="2" t="n">
        <v>8</v>
      </c>
      <c r="B3874" s="2" t="n">
        <v>7801</v>
      </c>
      <c r="C3874" s="2" t="inlineStr">
        <is>
          <t>SEPARACAO</t>
        </is>
      </c>
      <c r="D3874" s="2" t="inlineStr">
        <is>
          <t>5443652</t>
        </is>
      </c>
      <c r="E3874" s="2" t="inlineStr">
        <is>
          <t>Diego Alves De Capua</t>
        </is>
      </c>
      <c r="F3874" s="2" t="n">
        <v>495</v>
      </c>
      <c r="G3874" s="2" t="n">
        <v>6.3</v>
      </c>
      <c r="H3874" s="2" t="n">
        <v>79</v>
      </c>
      <c r="I3874" s="2" t="n">
        <v>0</v>
      </c>
      <c r="J3874" s="2" t="inlineStr">
        <is>
          <t>GPA</t>
        </is>
      </c>
      <c r="K3874" s="2">
        <f>IF(I3874&lt;&gt;"",I3874,IFERROR(INDEX(Base!$I:$I,MATCH(1,(Base!$C:$C=C3874)*(Base!$I:$I&lt;&gt;""),0)),0))</f>
        <v/>
      </c>
      <c r="L3874" s="2">
        <f>IF(AND(I3874="",K3874&gt;0),"SIM","NÃO")</f>
        <v/>
      </c>
      <c r="M3874" s="2">
        <f>IF(ISNUMBER(SEARCH("SEPARA",UPPER(C3874))),"NÃO","SIM")</f>
        <v/>
      </c>
      <c r="N3874" s="2">
        <f>IFERROR(H3874/K3874,0)</f>
        <v/>
      </c>
      <c r="O3874" s="2">
        <f>IF(M3874="NÃO","EXCLUÍDO",IF(N3874&lt;Premissas!$B$8,"&lt; 1,00",IF(N3874&lt;Premissas!$B$9,"1,00 – 1,19",IF(N3874&lt;Premissas!$B$10,"1,20 – 1,39",IF(N3874&lt;Premissas!$B$11,"1,40 – 1,59",IF(N3874&lt;Premissas!$B$12,"1,60 – 1,99","≥ 2,00"))))))</f>
        <v/>
      </c>
      <c r="P3874" s="5">
        <f>IF(OR(M3874="NÃO",N3874&lt;Premissas!$B$8),Premissas!$B$13,IF(N3874&lt;Premissas!$B$9,Premissas!$B$14,IF(N3874&lt;Premissas!$B$10,Premissas!$B$15,IF(N3874&lt;Premissas!$B$11,Premissas!$B$16,IF(N3874&lt;Premissas!$B$12,Premissas!$B$17,Premissas!$B$18)))))</f>
        <v/>
      </c>
      <c r="Q3874" s="5">
        <f>IFERROR(P3874/Premissas!$B$4,0)</f>
        <v/>
      </c>
    </row>
    <row r="3875">
      <c r="A3875" s="2" t="n">
        <v>8</v>
      </c>
      <c r="B3875" s="2" t="n">
        <v>7801</v>
      </c>
      <c r="C3875" s="2" t="inlineStr">
        <is>
          <t>PUXADA RECEB</t>
        </is>
      </c>
      <c r="D3875" s="2" t="inlineStr">
        <is>
          <t>5443938</t>
        </is>
      </c>
      <c r="E3875" s="2" t="inlineStr">
        <is>
          <t>Samuel Gaspar Lopes</t>
        </is>
      </c>
      <c r="F3875" s="2" t="n">
        <v>2964</v>
      </c>
      <c r="G3875" s="2" t="n">
        <v>138.5</v>
      </c>
      <c r="H3875" s="2" t="n">
        <v>21</v>
      </c>
      <c r="I3875" s="2" t="n">
        <v>0</v>
      </c>
      <c r="J3875" s="2" t="inlineStr">
        <is>
          <t>GPA</t>
        </is>
      </c>
      <c r="K3875" s="2">
        <f>IF(I3875&lt;&gt;"",I3875,IFERROR(INDEX(Base!$I:$I,MATCH(1,(Base!$C:$C=C3875)*(Base!$I:$I&lt;&gt;""),0)),0))</f>
        <v/>
      </c>
      <c r="L3875" s="2">
        <f>IF(AND(I3875="",K3875&gt;0),"SIM","NÃO")</f>
        <v/>
      </c>
      <c r="M3875" s="2">
        <f>IF(ISNUMBER(SEARCH("SEPARA",UPPER(C3875))),"NÃO","SIM")</f>
        <v/>
      </c>
      <c r="N3875" s="2">
        <f>IFERROR(H3875/K3875,0)</f>
        <v/>
      </c>
      <c r="O3875" s="2">
        <f>IF(M3875="NÃO","EXCLUÍDO",IF(N3875&lt;Premissas!$B$8,"&lt; 1,00",IF(N3875&lt;Premissas!$B$9,"1,00 – 1,19",IF(N3875&lt;Premissas!$B$10,"1,20 – 1,39",IF(N3875&lt;Premissas!$B$11,"1,40 – 1,59",IF(N3875&lt;Premissas!$B$12,"1,60 – 1,99","≥ 2,00"))))))</f>
        <v/>
      </c>
      <c r="P3875" s="5">
        <f>IF(OR(M3875="NÃO",N3875&lt;Premissas!$B$8),Premissas!$B$13,IF(N3875&lt;Premissas!$B$9,Premissas!$B$14,IF(N3875&lt;Premissas!$B$10,Premissas!$B$15,IF(N3875&lt;Premissas!$B$11,Premissas!$B$16,IF(N3875&lt;Premissas!$B$12,Premissas!$B$17,Premissas!$B$18)))))</f>
        <v/>
      </c>
      <c r="Q3875" s="5">
        <f>IFERROR(P3875/Premissas!$B$4,0)</f>
        <v/>
      </c>
    </row>
    <row r="3876">
      <c r="A3876" s="2" t="n">
        <v>8</v>
      </c>
      <c r="B3876" s="2" t="n">
        <v>7801</v>
      </c>
      <c r="C3876" s="2" t="inlineStr">
        <is>
          <t>SEPARACAO</t>
        </is>
      </c>
      <c r="D3876" s="2" t="inlineStr">
        <is>
          <t>5443938</t>
        </is>
      </c>
      <c r="E3876" s="2" t="inlineStr">
        <is>
          <t>Samuel Gaspar Lopes</t>
        </is>
      </c>
      <c r="F3876" s="2" t="n">
        <v>975</v>
      </c>
      <c r="G3876" s="2" t="n">
        <v>12.17</v>
      </c>
      <c r="H3876" s="2" t="n">
        <v>80</v>
      </c>
      <c r="I3876" s="2" t="n">
        <v>0</v>
      </c>
      <c r="J3876" s="2" t="inlineStr">
        <is>
          <t>GPA</t>
        </is>
      </c>
      <c r="K3876" s="2">
        <f>IF(I3876&lt;&gt;"",I3876,IFERROR(INDEX(Base!$I:$I,MATCH(1,(Base!$C:$C=C3876)*(Base!$I:$I&lt;&gt;""),0)),0))</f>
        <v/>
      </c>
      <c r="L3876" s="2">
        <f>IF(AND(I3876="",K3876&gt;0),"SIM","NÃO")</f>
        <v/>
      </c>
      <c r="M3876" s="2">
        <f>IF(ISNUMBER(SEARCH("SEPARA",UPPER(C3876))),"NÃO","SIM")</f>
        <v/>
      </c>
      <c r="N3876" s="2">
        <f>IFERROR(H3876/K3876,0)</f>
        <v/>
      </c>
      <c r="O3876" s="2">
        <f>IF(M3876="NÃO","EXCLUÍDO",IF(N3876&lt;Premissas!$B$8,"&lt; 1,00",IF(N3876&lt;Premissas!$B$9,"1,00 – 1,19",IF(N3876&lt;Premissas!$B$10,"1,20 – 1,39",IF(N3876&lt;Premissas!$B$11,"1,40 – 1,59",IF(N3876&lt;Premissas!$B$12,"1,60 – 1,99","≥ 2,00"))))))</f>
        <v/>
      </c>
      <c r="P3876" s="5">
        <f>IF(OR(M3876="NÃO",N3876&lt;Premissas!$B$8),Premissas!$B$13,IF(N3876&lt;Premissas!$B$9,Premissas!$B$14,IF(N3876&lt;Premissas!$B$10,Premissas!$B$15,IF(N3876&lt;Premissas!$B$11,Premissas!$B$16,IF(N3876&lt;Premissas!$B$12,Premissas!$B$17,Premissas!$B$18)))))</f>
        <v/>
      </c>
      <c r="Q3876" s="5">
        <f>IFERROR(P3876/Premissas!$B$4,0)</f>
        <v/>
      </c>
    </row>
    <row r="3877">
      <c r="A3877" s="2" t="n">
        <v>8</v>
      </c>
      <c r="B3877" s="2" t="n">
        <v>7801</v>
      </c>
      <c r="C3877" s="2" t="inlineStr">
        <is>
          <t>CARREGAMENTO</t>
        </is>
      </c>
      <c r="D3877" s="2" t="inlineStr">
        <is>
          <t>5444055</t>
        </is>
      </c>
      <c r="E3877" s="2" t="inlineStr">
        <is>
          <t>Tiago Ferreira Da Costa De Oliveira</t>
        </is>
      </c>
      <c r="F3877" s="2" t="n">
        <v>493</v>
      </c>
      <c r="G3877" s="2" t="n">
        <v>14.35</v>
      </c>
      <c r="H3877" s="2" t="n">
        <v>34</v>
      </c>
      <c r="I3877" s="2" t="n">
        <v>0</v>
      </c>
      <c r="J3877" s="2" t="inlineStr">
        <is>
          <t>GPA</t>
        </is>
      </c>
      <c r="K3877" s="2">
        <f>IF(I3877&lt;&gt;"",I3877,IFERROR(INDEX(Base!$I:$I,MATCH(1,(Base!$C:$C=C3877)*(Base!$I:$I&lt;&gt;""),0)),0))</f>
        <v/>
      </c>
      <c r="L3877" s="2">
        <f>IF(AND(I3877="",K3877&gt;0),"SIM","NÃO")</f>
        <v/>
      </c>
      <c r="M3877" s="2">
        <f>IF(ISNUMBER(SEARCH("SEPARA",UPPER(C3877))),"NÃO","SIM")</f>
        <v/>
      </c>
      <c r="N3877" s="2">
        <f>IFERROR(H3877/K3877,0)</f>
        <v/>
      </c>
      <c r="O3877" s="2">
        <f>IF(M3877="NÃO","EXCLUÍDO",IF(N3877&lt;Premissas!$B$8,"&lt; 1,00",IF(N3877&lt;Premissas!$B$9,"1,00 – 1,19",IF(N3877&lt;Premissas!$B$10,"1,20 – 1,39",IF(N3877&lt;Premissas!$B$11,"1,40 – 1,59",IF(N3877&lt;Premissas!$B$12,"1,60 – 1,99","≥ 2,00"))))))</f>
        <v/>
      </c>
      <c r="P3877" s="5">
        <f>IF(OR(M3877="NÃO",N3877&lt;Premissas!$B$8),Premissas!$B$13,IF(N3877&lt;Premissas!$B$9,Premissas!$B$14,IF(N3877&lt;Premissas!$B$10,Premissas!$B$15,IF(N3877&lt;Premissas!$B$11,Premissas!$B$16,IF(N3877&lt;Premissas!$B$12,Premissas!$B$17,Premissas!$B$18)))))</f>
        <v/>
      </c>
      <c r="Q3877" s="5">
        <f>IFERROR(P3877/Premissas!$B$4,0)</f>
        <v/>
      </c>
    </row>
    <row r="3878">
      <c r="A3878" s="2" t="n">
        <v>8</v>
      </c>
      <c r="B3878" s="2" t="n">
        <v>7801</v>
      </c>
      <c r="C3878" s="2" t="inlineStr">
        <is>
          <t>PUXADA RECEB</t>
        </is>
      </c>
      <c r="D3878" s="2" t="inlineStr">
        <is>
          <t>5448433</t>
        </is>
      </c>
      <c r="E3878" s="2" t="inlineStr">
        <is>
          <t>Saudelia Ferreira Bezerra</t>
        </is>
      </c>
      <c r="F3878" s="2" t="n">
        <v>3675</v>
      </c>
      <c r="G3878" s="2" t="n">
        <v>124.73</v>
      </c>
      <c r="H3878" s="2" t="n">
        <v>29</v>
      </c>
      <c r="I3878" s="2" t="n">
        <v>0</v>
      </c>
      <c r="J3878" s="2" t="inlineStr">
        <is>
          <t>GPA</t>
        </is>
      </c>
      <c r="K3878" s="2">
        <f>IF(I3878&lt;&gt;"",I3878,IFERROR(INDEX(Base!$I:$I,MATCH(1,(Base!$C:$C=C3878)*(Base!$I:$I&lt;&gt;""),0)),0))</f>
        <v/>
      </c>
      <c r="L3878" s="2">
        <f>IF(AND(I3878="",K3878&gt;0),"SIM","NÃO")</f>
        <v/>
      </c>
      <c r="M3878" s="2">
        <f>IF(ISNUMBER(SEARCH("SEPARA",UPPER(C3878))),"NÃO","SIM")</f>
        <v/>
      </c>
      <c r="N3878" s="2">
        <f>IFERROR(H3878/K3878,0)</f>
        <v/>
      </c>
      <c r="O3878" s="2">
        <f>IF(M3878="NÃO","EXCLUÍDO",IF(N3878&lt;Premissas!$B$8,"&lt; 1,00",IF(N3878&lt;Premissas!$B$9,"1,00 – 1,19",IF(N3878&lt;Premissas!$B$10,"1,20 – 1,39",IF(N3878&lt;Premissas!$B$11,"1,40 – 1,59",IF(N3878&lt;Premissas!$B$12,"1,60 – 1,99","≥ 2,00"))))))</f>
        <v/>
      </c>
      <c r="P3878" s="5">
        <f>IF(OR(M3878="NÃO",N3878&lt;Premissas!$B$8),Premissas!$B$13,IF(N3878&lt;Premissas!$B$9,Premissas!$B$14,IF(N3878&lt;Premissas!$B$10,Premissas!$B$15,IF(N3878&lt;Premissas!$B$11,Premissas!$B$16,IF(N3878&lt;Premissas!$B$12,Premissas!$B$17,Premissas!$B$18)))))</f>
        <v/>
      </c>
      <c r="Q3878" s="5">
        <f>IFERROR(P3878/Premissas!$B$4,0)</f>
        <v/>
      </c>
    </row>
    <row r="3879">
      <c r="A3879" s="2" t="n">
        <v>8</v>
      </c>
      <c r="B3879" s="2" t="n">
        <v>7801</v>
      </c>
      <c r="C3879" s="2" t="inlineStr">
        <is>
          <t>SEPARACAO</t>
        </is>
      </c>
      <c r="D3879" s="2" t="inlineStr">
        <is>
          <t>5448433</t>
        </is>
      </c>
      <c r="E3879" s="2" t="inlineStr">
        <is>
          <t>Saudelia Ferreira Bezerra</t>
        </is>
      </c>
      <c r="F3879" s="2" t="n">
        <v>415</v>
      </c>
      <c r="G3879" s="2" t="n">
        <v>6.18</v>
      </c>
      <c r="H3879" s="2" t="n">
        <v>67</v>
      </c>
      <c r="I3879" s="2" t="n">
        <v>0</v>
      </c>
      <c r="J3879" s="2" t="inlineStr">
        <is>
          <t>GPA</t>
        </is>
      </c>
      <c r="K3879" s="2">
        <f>IF(I3879&lt;&gt;"",I3879,IFERROR(INDEX(Base!$I:$I,MATCH(1,(Base!$C:$C=C3879)*(Base!$I:$I&lt;&gt;""),0)),0))</f>
        <v/>
      </c>
      <c r="L3879" s="2">
        <f>IF(AND(I3879="",K3879&gt;0),"SIM","NÃO")</f>
        <v/>
      </c>
      <c r="M3879" s="2">
        <f>IF(ISNUMBER(SEARCH("SEPARA",UPPER(C3879))),"NÃO","SIM")</f>
        <v/>
      </c>
      <c r="N3879" s="2">
        <f>IFERROR(H3879/K3879,0)</f>
        <v/>
      </c>
      <c r="O3879" s="2">
        <f>IF(M3879="NÃO","EXCLUÍDO",IF(N3879&lt;Premissas!$B$8,"&lt; 1,00",IF(N3879&lt;Premissas!$B$9,"1,00 – 1,19",IF(N3879&lt;Premissas!$B$10,"1,20 – 1,39",IF(N3879&lt;Premissas!$B$11,"1,40 – 1,59",IF(N3879&lt;Premissas!$B$12,"1,60 – 1,99","≥ 2,00"))))))</f>
        <v/>
      </c>
      <c r="P3879" s="5">
        <f>IF(OR(M3879="NÃO",N3879&lt;Premissas!$B$8),Premissas!$B$13,IF(N3879&lt;Premissas!$B$9,Premissas!$B$14,IF(N3879&lt;Premissas!$B$10,Premissas!$B$15,IF(N3879&lt;Premissas!$B$11,Premissas!$B$16,IF(N3879&lt;Premissas!$B$12,Premissas!$B$17,Premissas!$B$18)))))</f>
        <v/>
      </c>
      <c r="Q3879" s="5">
        <f>IFERROR(P3879/Premissas!$B$4,0)</f>
        <v/>
      </c>
    </row>
    <row r="3880">
      <c r="A3880" s="2" t="n">
        <v>8</v>
      </c>
      <c r="B3880" s="2" t="n">
        <v>7801</v>
      </c>
      <c r="C3880" s="2" t="inlineStr">
        <is>
          <t>RECEBIMENTO</t>
        </is>
      </c>
      <c r="D3880" s="2" t="inlineStr">
        <is>
          <t>5449120</t>
        </is>
      </c>
      <c r="E3880" s="2" t="inlineStr">
        <is>
          <t>Antonia Alcione De Sousa Nunes</t>
        </is>
      </c>
      <c r="F3880" s="2" t="n">
        <v>108</v>
      </c>
      <c r="G3880" s="2" t="n">
        <v>6.67</v>
      </c>
      <c r="H3880" s="2" t="n">
        <v>16</v>
      </c>
      <c r="I3880" s="2" t="n">
        <v>0</v>
      </c>
      <c r="J3880" s="2" t="inlineStr">
        <is>
          <t>GPA</t>
        </is>
      </c>
      <c r="K3880" s="2">
        <f>IF(I3880&lt;&gt;"",I3880,IFERROR(INDEX(Base!$I:$I,MATCH(1,(Base!$C:$C=C3880)*(Base!$I:$I&lt;&gt;""),0)),0))</f>
        <v/>
      </c>
      <c r="L3880" s="2">
        <f>IF(AND(I3880="",K3880&gt;0),"SIM","NÃO")</f>
        <v/>
      </c>
      <c r="M3880" s="2">
        <f>IF(ISNUMBER(SEARCH("SEPARA",UPPER(C3880))),"NÃO","SIM")</f>
        <v/>
      </c>
      <c r="N3880" s="2">
        <f>IFERROR(H3880/K3880,0)</f>
        <v/>
      </c>
      <c r="O3880" s="2">
        <f>IF(M3880="NÃO","EXCLUÍDO",IF(N3880&lt;Premissas!$B$8,"&lt; 1,00",IF(N3880&lt;Premissas!$B$9,"1,00 – 1,19",IF(N3880&lt;Premissas!$B$10,"1,20 – 1,39",IF(N3880&lt;Premissas!$B$11,"1,40 – 1,59",IF(N3880&lt;Premissas!$B$12,"1,60 – 1,99","≥ 2,00"))))))</f>
        <v/>
      </c>
      <c r="P3880" s="5">
        <f>IF(OR(M3880="NÃO",N3880&lt;Premissas!$B$8),Premissas!$B$13,IF(N3880&lt;Premissas!$B$9,Premissas!$B$14,IF(N3880&lt;Premissas!$B$10,Premissas!$B$15,IF(N3880&lt;Premissas!$B$11,Premissas!$B$16,IF(N3880&lt;Premissas!$B$12,Premissas!$B$17,Premissas!$B$18)))))</f>
        <v/>
      </c>
      <c r="Q3880" s="5">
        <f>IFERROR(P3880/Premissas!$B$4,0)</f>
        <v/>
      </c>
    </row>
    <row r="3881">
      <c r="A3881" s="2" t="n">
        <v>8</v>
      </c>
      <c r="B3881" s="2" t="n">
        <v>7801</v>
      </c>
      <c r="C3881" s="2" t="inlineStr">
        <is>
          <t>SEPARACAO</t>
        </is>
      </c>
      <c r="D3881" s="2" t="inlineStr">
        <is>
          <t>5449120</t>
        </is>
      </c>
      <c r="E3881" s="2" t="inlineStr">
        <is>
          <t>Antonia Alcione De Sousa Nunes</t>
        </is>
      </c>
      <c r="F3881" s="2" t="n">
        <v>69</v>
      </c>
      <c r="G3881" s="2" t="n">
        <v>1.18</v>
      </c>
      <c r="H3881" s="2" t="n">
        <v>58</v>
      </c>
      <c r="I3881" s="2" t="n">
        <v>0</v>
      </c>
      <c r="J3881" s="2" t="inlineStr">
        <is>
          <t>GPA</t>
        </is>
      </c>
      <c r="K3881" s="2">
        <f>IF(I3881&lt;&gt;"",I3881,IFERROR(INDEX(Base!$I:$I,MATCH(1,(Base!$C:$C=C3881)*(Base!$I:$I&lt;&gt;""),0)),0))</f>
        <v/>
      </c>
      <c r="L3881" s="2">
        <f>IF(AND(I3881="",K3881&gt;0),"SIM","NÃO")</f>
        <v/>
      </c>
      <c r="M3881" s="2">
        <f>IF(ISNUMBER(SEARCH("SEPARA",UPPER(C3881))),"NÃO","SIM")</f>
        <v/>
      </c>
      <c r="N3881" s="2">
        <f>IFERROR(H3881/K3881,0)</f>
        <v/>
      </c>
      <c r="O3881" s="2">
        <f>IF(M3881="NÃO","EXCLUÍDO",IF(N3881&lt;Premissas!$B$8,"&lt; 1,00",IF(N3881&lt;Premissas!$B$9,"1,00 – 1,19",IF(N3881&lt;Premissas!$B$10,"1,20 – 1,39",IF(N3881&lt;Premissas!$B$11,"1,40 – 1,59",IF(N3881&lt;Premissas!$B$12,"1,60 – 1,99","≥ 2,00"))))))</f>
        <v/>
      </c>
      <c r="P3881" s="5">
        <f>IF(OR(M3881="NÃO",N3881&lt;Premissas!$B$8),Premissas!$B$13,IF(N3881&lt;Premissas!$B$9,Premissas!$B$14,IF(N3881&lt;Premissas!$B$10,Premissas!$B$15,IF(N3881&lt;Premissas!$B$11,Premissas!$B$16,IF(N3881&lt;Premissas!$B$12,Premissas!$B$17,Premissas!$B$18)))))</f>
        <v/>
      </c>
      <c r="Q3881" s="5">
        <f>IFERROR(P3881/Premissas!$B$4,0)</f>
        <v/>
      </c>
    </row>
    <row r="3882">
      <c r="A3882" s="2" t="n">
        <v>8</v>
      </c>
      <c r="B3882" s="2" t="n">
        <v>7801</v>
      </c>
      <c r="C3882" s="2" t="inlineStr">
        <is>
          <t>PUXADA RECEB</t>
        </is>
      </c>
      <c r="D3882" s="2" t="inlineStr">
        <is>
          <t>5449367</t>
        </is>
      </c>
      <c r="E3882" s="2" t="inlineStr">
        <is>
          <t>Thiago Souza Vieira</t>
        </is>
      </c>
      <c r="F3882" s="2" t="n">
        <v>2</v>
      </c>
      <c r="G3882" s="2" t="n">
        <v>1.33</v>
      </c>
      <c r="H3882" s="2" t="n">
        <v>2</v>
      </c>
      <c r="I3882" s="2" t="n">
        <v>0</v>
      </c>
      <c r="J3882" s="2" t="inlineStr">
        <is>
          <t>GPA</t>
        </is>
      </c>
      <c r="K3882" s="2">
        <f>IF(I3882&lt;&gt;"",I3882,IFERROR(INDEX(Base!$I:$I,MATCH(1,(Base!$C:$C=C3882)*(Base!$I:$I&lt;&gt;""),0)),0))</f>
        <v/>
      </c>
      <c r="L3882" s="2">
        <f>IF(AND(I3882="",K3882&gt;0),"SIM","NÃO")</f>
        <v/>
      </c>
      <c r="M3882" s="2">
        <f>IF(ISNUMBER(SEARCH("SEPARA",UPPER(C3882))),"NÃO","SIM")</f>
        <v/>
      </c>
      <c r="N3882" s="2">
        <f>IFERROR(H3882/K3882,0)</f>
        <v/>
      </c>
      <c r="O3882" s="2">
        <f>IF(M3882="NÃO","EXCLUÍDO",IF(N3882&lt;Premissas!$B$8,"&lt; 1,00",IF(N3882&lt;Premissas!$B$9,"1,00 – 1,19",IF(N3882&lt;Premissas!$B$10,"1,20 – 1,39",IF(N3882&lt;Premissas!$B$11,"1,40 – 1,59",IF(N3882&lt;Premissas!$B$12,"1,60 – 1,99","≥ 2,00"))))))</f>
        <v/>
      </c>
      <c r="P3882" s="5">
        <f>IF(OR(M3882="NÃO",N3882&lt;Premissas!$B$8),Premissas!$B$13,IF(N3882&lt;Premissas!$B$9,Premissas!$B$14,IF(N3882&lt;Premissas!$B$10,Premissas!$B$15,IF(N3882&lt;Premissas!$B$11,Premissas!$B$16,IF(N3882&lt;Premissas!$B$12,Premissas!$B$17,Premissas!$B$18)))))</f>
        <v/>
      </c>
      <c r="Q3882" s="5">
        <f>IFERROR(P3882/Premissas!$B$4,0)</f>
        <v/>
      </c>
    </row>
    <row r="3883">
      <c r="A3883" s="2" t="n">
        <v>8</v>
      </c>
      <c r="B3883" s="2" t="n">
        <v>7801</v>
      </c>
      <c r="C3883" s="2" t="inlineStr">
        <is>
          <t>RECEBIMENTO</t>
        </is>
      </c>
      <c r="D3883" s="2" t="inlineStr">
        <is>
          <t>5449367</t>
        </is>
      </c>
      <c r="E3883" s="2" t="inlineStr">
        <is>
          <t>Thiago Souza Vieira</t>
        </is>
      </c>
      <c r="F3883" s="2" t="n">
        <v>11</v>
      </c>
      <c r="G3883" s="2" t="n">
        <v>36.86</v>
      </c>
      <c r="H3883" s="2" t="n">
        <v>0</v>
      </c>
      <c r="I3883" s="2" t="n">
        <v>0</v>
      </c>
      <c r="J3883" s="2" t="inlineStr">
        <is>
          <t>GPA</t>
        </is>
      </c>
      <c r="K3883" s="2">
        <f>IF(I3883&lt;&gt;"",I3883,IFERROR(INDEX(Base!$I:$I,MATCH(1,(Base!$C:$C=C3883)*(Base!$I:$I&lt;&gt;""),0)),0))</f>
        <v/>
      </c>
      <c r="L3883" s="2">
        <f>IF(AND(I3883="",K3883&gt;0),"SIM","NÃO")</f>
        <v/>
      </c>
      <c r="M3883" s="2">
        <f>IF(ISNUMBER(SEARCH("SEPARA",UPPER(C3883))),"NÃO","SIM")</f>
        <v/>
      </c>
      <c r="N3883" s="2">
        <f>IFERROR(H3883/K3883,0)</f>
        <v/>
      </c>
      <c r="O3883" s="2">
        <f>IF(M3883="NÃO","EXCLUÍDO",IF(N3883&lt;Premissas!$B$8,"&lt; 1,00",IF(N3883&lt;Premissas!$B$9,"1,00 – 1,19",IF(N3883&lt;Premissas!$B$10,"1,20 – 1,39",IF(N3883&lt;Premissas!$B$11,"1,40 – 1,59",IF(N3883&lt;Premissas!$B$12,"1,60 – 1,99","≥ 2,00"))))))</f>
        <v/>
      </c>
      <c r="P3883" s="5">
        <f>IF(OR(M3883="NÃO",N3883&lt;Premissas!$B$8),Premissas!$B$13,IF(N3883&lt;Premissas!$B$9,Premissas!$B$14,IF(N3883&lt;Premissas!$B$10,Premissas!$B$15,IF(N3883&lt;Premissas!$B$11,Premissas!$B$16,IF(N3883&lt;Premissas!$B$12,Premissas!$B$17,Premissas!$B$18)))))</f>
        <v/>
      </c>
      <c r="Q3883" s="5">
        <f>IFERROR(P3883/Premissas!$B$4,0)</f>
        <v/>
      </c>
    </row>
    <row r="3884">
      <c r="A3884" s="2" t="n">
        <v>8</v>
      </c>
      <c r="B3884" s="2" t="n">
        <v>7801</v>
      </c>
      <c r="C3884" s="2" t="inlineStr">
        <is>
          <t>CARREGAMENTO</t>
        </is>
      </c>
      <c r="D3884" s="2" t="inlineStr">
        <is>
          <t>5449570</t>
        </is>
      </c>
      <c r="E3884" s="2" t="inlineStr">
        <is>
          <t>Ana Beatriz Dos Santos Silva</t>
        </is>
      </c>
      <c r="F3884" s="2" t="n">
        <v>438</v>
      </c>
      <c r="G3884" s="2" t="n">
        <v>39.81</v>
      </c>
      <c r="H3884" s="2" t="n">
        <v>11</v>
      </c>
      <c r="I3884" s="2" t="n">
        <v>0</v>
      </c>
      <c r="J3884" s="2" t="inlineStr">
        <is>
          <t>GPA</t>
        </is>
      </c>
      <c r="K3884" s="2">
        <f>IF(I3884&lt;&gt;"",I3884,IFERROR(INDEX(Base!$I:$I,MATCH(1,(Base!$C:$C=C3884)*(Base!$I:$I&lt;&gt;""),0)),0))</f>
        <v/>
      </c>
      <c r="L3884" s="2">
        <f>IF(AND(I3884="",K3884&gt;0),"SIM","NÃO")</f>
        <v/>
      </c>
      <c r="M3884" s="2">
        <f>IF(ISNUMBER(SEARCH("SEPARA",UPPER(C3884))),"NÃO","SIM")</f>
        <v/>
      </c>
      <c r="N3884" s="2">
        <f>IFERROR(H3884/K3884,0)</f>
        <v/>
      </c>
      <c r="O3884" s="2">
        <f>IF(M3884="NÃO","EXCLUÍDO",IF(N3884&lt;Premissas!$B$8,"&lt; 1,00",IF(N3884&lt;Premissas!$B$9,"1,00 – 1,19",IF(N3884&lt;Premissas!$B$10,"1,20 – 1,39",IF(N3884&lt;Premissas!$B$11,"1,40 – 1,59",IF(N3884&lt;Premissas!$B$12,"1,60 – 1,99","≥ 2,00"))))))</f>
        <v/>
      </c>
      <c r="P3884" s="5">
        <f>IF(OR(M3884="NÃO",N3884&lt;Premissas!$B$8),Premissas!$B$13,IF(N3884&lt;Premissas!$B$9,Premissas!$B$14,IF(N3884&lt;Premissas!$B$10,Premissas!$B$15,IF(N3884&lt;Premissas!$B$11,Premissas!$B$16,IF(N3884&lt;Premissas!$B$12,Premissas!$B$17,Premissas!$B$18)))))</f>
        <v/>
      </c>
      <c r="Q3884" s="5">
        <f>IFERROR(P3884/Premissas!$B$4,0)</f>
        <v/>
      </c>
    </row>
    <row r="3885">
      <c r="A3885" s="2" t="n">
        <v>8</v>
      </c>
      <c r="B3885" s="2" t="n">
        <v>7801</v>
      </c>
      <c r="C3885" s="2" t="inlineStr">
        <is>
          <t>SEPARACAO</t>
        </is>
      </c>
      <c r="D3885" s="2" t="inlineStr">
        <is>
          <t>5450403</t>
        </is>
      </c>
      <c r="E3885" s="2" t="inlineStr">
        <is>
          <t>Thiago De Lima Lucas</t>
        </is>
      </c>
      <c r="F3885" s="2" t="n">
        <v>8712</v>
      </c>
      <c r="G3885" s="2" t="n">
        <v>126.69</v>
      </c>
      <c r="H3885" s="2" t="n">
        <v>69</v>
      </c>
      <c r="I3885" s="2" t="n">
        <v>0</v>
      </c>
      <c r="J3885" s="2" t="inlineStr">
        <is>
          <t>GPA</t>
        </is>
      </c>
      <c r="K3885" s="2">
        <f>IF(I3885&lt;&gt;"",I3885,IFERROR(INDEX(Base!$I:$I,MATCH(1,(Base!$C:$C=C3885)*(Base!$I:$I&lt;&gt;""),0)),0))</f>
        <v/>
      </c>
      <c r="L3885" s="2">
        <f>IF(AND(I3885="",K3885&gt;0),"SIM","NÃO")</f>
        <v/>
      </c>
      <c r="M3885" s="2">
        <f>IF(ISNUMBER(SEARCH("SEPARA",UPPER(C3885))),"NÃO","SIM")</f>
        <v/>
      </c>
      <c r="N3885" s="2">
        <f>IFERROR(H3885/K3885,0)</f>
        <v/>
      </c>
      <c r="O3885" s="2">
        <f>IF(M3885="NÃO","EXCLUÍDO",IF(N3885&lt;Premissas!$B$8,"&lt; 1,00",IF(N3885&lt;Premissas!$B$9,"1,00 – 1,19",IF(N3885&lt;Premissas!$B$10,"1,20 – 1,39",IF(N3885&lt;Premissas!$B$11,"1,40 – 1,59",IF(N3885&lt;Premissas!$B$12,"1,60 – 1,99","≥ 2,00"))))))</f>
        <v/>
      </c>
      <c r="P3885" s="5">
        <f>IF(OR(M3885="NÃO",N3885&lt;Premissas!$B$8),Premissas!$B$13,IF(N3885&lt;Premissas!$B$9,Premissas!$B$14,IF(N3885&lt;Premissas!$B$10,Premissas!$B$15,IF(N3885&lt;Premissas!$B$11,Premissas!$B$16,IF(N3885&lt;Premissas!$B$12,Premissas!$B$17,Premissas!$B$18)))))</f>
        <v/>
      </c>
      <c r="Q3885" s="5">
        <f>IFERROR(P3885/Premissas!$B$4,0)</f>
        <v/>
      </c>
    </row>
    <row r="3886">
      <c r="A3886" s="2" t="n">
        <v>8</v>
      </c>
      <c r="B3886" s="2" t="n">
        <v>7801</v>
      </c>
      <c r="C3886" s="2" t="inlineStr">
        <is>
          <t>SEPARACAO</t>
        </is>
      </c>
      <c r="D3886" s="2" t="inlineStr">
        <is>
          <t>5451434</t>
        </is>
      </c>
      <c r="E3886" s="2" t="inlineStr">
        <is>
          <t>JOAO VITOR DA SILVA GOMES</t>
        </is>
      </c>
      <c r="F3886" s="2" t="n">
        <v>1533</v>
      </c>
      <c r="G3886" s="2" t="n">
        <v>22.23</v>
      </c>
      <c r="H3886" s="2" t="n">
        <v>69</v>
      </c>
      <c r="I3886" s="2" t="n">
        <v>0</v>
      </c>
      <c r="J3886" s="2" t="inlineStr">
        <is>
          <t>GPA</t>
        </is>
      </c>
      <c r="K3886" s="2">
        <f>IF(I3886&lt;&gt;"",I3886,IFERROR(INDEX(Base!$I:$I,MATCH(1,(Base!$C:$C=C3886)*(Base!$I:$I&lt;&gt;""),0)),0))</f>
        <v/>
      </c>
      <c r="L3886" s="2">
        <f>IF(AND(I3886="",K3886&gt;0),"SIM","NÃO")</f>
        <v/>
      </c>
      <c r="M3886" s="2">
        <f>IF(ISNUMBER(SEARCH("SEPARA",UPPER(C3886))),"NÃO","SIM")</f>
        <v/>
      </c>
      <c r="N3886" s="2">
        <f>IFERROR(H3886/K3886,0)</f>
        <v/>
      </c>
      <c r="O3886" s="2">
        <f>IF(M3886="NÃO","EXCLUÍDO",IF(N3886&lt;Premissas!$B$8,"&lt; 1,00",IF(N3886&lt;Premissas!$B$9,"1,00 – 1,19",IF(N3886&lt;Premissas!$B$10,"1,20 – 1,39",IF(N3886&lt;Premissas!$B$11,"1,40 – 1,59",IF(N3886&lt;Premissas!$B$12,"1,60 – 1,99","≥ 2,00"))))))</f>
        <v/>
      </c>
      <c r="P3886" s="5">
        <f>IF(OR(M3886="NÃO",N3886&lt;Premissas!$B$8),Premissas!$B$13,IF(N3886&lt;Premissas!$B$9,Premissas!$B$14,IF(N3886&lt;Premissas!$B$10,Premissas!$B$15,IF(N3886&lt;Premissas!$B$11,Premissas!$B$16,IF(N3886&lt;Premissas!$B$12,Premissas!$B$17,Premissas!$B$18)))))</f>
        <v/>
      </c>
      <c r="Q3886" s="5">
        <f>IFERROR(P3886/Premissas!$B$4,0)</f>
        <v/>
      </c>
    </row>
    <row r="3887">
      <c r="A3887" s="2" t="n">
        <v>8</v>
      </c>
      <c r="B3887" s="2" t="n">
        <v>7801</v>
      </c>
      <c r="C3887" s="2" t="inlineStr">
        <is>
          <t>PUXADA RECEB</t>
        </is>
      </c>
      <c r="D3887" s="2" t="inlineStr">
        <is>
          <t>5451949</t>
        </is>
      </c>
      <c r="E3887" s="2" t="inlineStr">
        <is>
          <t>Edson Fernando Paulino</t>
        </is>
      </c>
      <c r="F3887" s="2" t="n">
        <v>369</v>
      </c>
      <c r="G3887" s="2" t="n">
        <v>16.47</v>
      </c>
      <c r="H3887" s="2" t="n">
        <v>22</v>
      </c>
      <c r="I3887" s="2" t="n">
        <v>0</v>
      </c>
      <c r="J3887" s="2" t="inlineStr">
        <is>
          <t>GPA</t>
        </is>
      </c>
      <c r="K3887" s="2">
        <f>IF(I3887&lt;&gt;"",I3887,IFERROR(INDEX(Base!$I:$I,MATCH(1,(Base!$C:$C=C3887)*(Base!$I:$I&lt;&gt;""),0)),0))</f>
        <v/>
      </c>
      <c r="L3887" s="2">
        <f>IF(AND(I3887="",K3887&gt;0),"SIM","NÃO")</f>
        <v/>
      </c>
      <c r="M3887" s="2">
        <f>IF(ISNUMBER(SEARCH("SEPARA",UPPER(C3887))),"NÃO","SIM")</f>
        <v/>
      </c>
      <c r="N3887" s="2">
        <f>IFERROR(H3887/K3887,0)</f>
        <v/>
      </c>
      <c r="O3887" s="2">
        <f>IF(M3887="NÃO","EXCLUÍDO",IF(N3887&lt;Premissas!$B$8,"&lt; 1,00",IF(N3887&lt;Premissas!$B$9,"1,00 – 1,19",IF(N3887&lt;Premissas!$B$10,"1,20 – 1,39",IF(N3887&lt;Premissas!$B$11,"1,40 – 1,59",IF(N3887&lt;Premissas!$B$12,"1,60 – 1,99","≥ 2,00"))))))</f>
        <v/>
      </c>
      <c r="P3887" s="5">
        <f>IF(OR(M3887="NÃO",N3887&lt;Premissas!$B$8),Premissas!$B$13,IF(N3887&lt;Premissas!$B$9,Premissas!$B$14,IF(N3887&lt;Premissas!$B$10,Premissas!$B$15,IF(N3887&lt;Premissas!$B$11,Premissas!$B$16,IF(N3887&lt;Premissas!$B$12,Premissas!$B$17,Premissas!$B$18)))))</f>
        <v/>
      </c>
      <c r="Q3887" s="5">
        <f>IFERROR(P3887/Premissas!$B$4,0)</f>
        <v/>
      </c>
    </row>
    <row r="3888">
      <c r="A3888" s="2" t="n">
        <v>8</v>
      </c>
      <c r="B3888" s="2" t="n">
        <v>7801</v>
      </c>
      <c r="C3888" s="2" t="inlineStr">
        <is>
          <t>PUXADA RECEB</t>
        </is>
      </c>
      <c r="D3888" s="2" t="inlineStr">
        <is>
          <t>5452201</t>
        </is>
      </c>
      <c r="E3888" s="2" t="inlineStr">
        <is>
          <t>DANIEL DA SILVA SERAFIM</t>
        </is>
      </c>
      <c r="F3888" s="2" t="n">
        <v>183</v>
      </c>
      <c r="G3888" s="2" t="n">
        <v>35.83</v>
      </c>
      <c r="H3888" s="2" t="n">
        <v>5</v>
      </c>
      <c r="I3888" s="2" t="n">
        <v>0</v>
      </c>
      <c r="J3888" s="2" t="inlineStr">
        <is>
          <t>GPA</t>
        </is>
      </c>
      <c r="K3888" s="2">
        <f>IF(I3888&lt;&gt;"",I3888,IFERROR(INDEX(Base!$I:$I,MATCH(1,(Base!$C:$C=C3888)*(Base!$I:$I&lt;&gt;""),0)),0))</f>
        <v/>
      </c>
      <c r="L3888" s="2">
        <f>IF(AND(I3888="",K3888&gt;0),"SIM","NÃO")</f>
        <v/>
      </c>
      <c r="M3888" s="2">
        <f>IF(ISNUMBER(SEARCH("SEPARA",UPPER(C3888))),"NÃO","SIM")</f>
        <v/>
      </c>
      <c r="N3888" s="2">
        <f>IFERROR(H3888/K3888,0)</f>
        <v/>
      </c>
      <c r="O3888" s="2">
        <f>IF(M3888="NÃO","EXCLUÍDO",IF(N3888&lt;Premissas!$B$8,"&lt; 1,00",IF(N3888&lt;Premissas!$B$9,"1,00 – 1,19",IF(N3888&lt;Premissas!$B$10,"1,20 – 1,39",IF(N3888&lt;Premissas!$B$11,"1,40 – 1,59",IF(N3888&lt;Premissas!$B$12,"1,60 – 1,99","≥ 2,00"))))))</f>
        <v/>
      </c>
      <c r="P3888" s="5">
        <f>IF(OR(M3888="NÃO",N3888&lt;Premissas!$B$8),Premissas!$B$13,IF(N3888&lt;Premissas!$B$9,Premissas!$B$14,IF(N3888&lt;Premissas!$B$10,Premissas!$B$15,IF(N3888&lt;Premissas!$B$11,Premissas!$B$16,IF(N3888&lt;Premissas!$B$12,Premissas!$B$17,Premissas!$B$18)))))</f>
        <v/>
      </c>
      <c r="Q3888" s="5">
        <f>IFERROR(P3888/Premissas!$B$4,0)</f>
        <v/>
      </c>
    </row>
    <row r="3889">
      <c r="A3889" s="2" t="n">
        <v>8</v>
      </c>
      <c r="B3889" s="2" t="n">
        <v>7801</v>
      </c>
      <c r="C3889" s="2" t="inlineStr">
        <is>
          <t>PUXADA RECEB</t>
        </is>
      </c>
      <c r="D3889" s="2" t="inlineStr">
        <is>
          <t>5452260</t>
        </is>
      </c>
      <c r="E3889" s="2" t="inlineStr">
        <is>
          <t>BRUNO REIS RIBEIRO</t>
        </is>
      </c>
      <c r="F3889" s="2" t="n">
        <v>823</v>
      </c>
      <c r="G3889" s="2" t="n">
        <v>48.57</v>
      </c>
      <c r="H3889" s="2" t="n">
        <v>17</v>
      </c>
      <c r="I3889" s="2" t="n">
        <v>0</v>
      </c>
      <c r="J3889" s="2" t="inlineStr">
        <is>
          <t>GPA</t>
        </is>
      </c>
      <c r="K3889" s="2">
        <f>IF(I3889&lt;&gt;"",I3889,IFERROR(INDEX(Base!$I:$I,MATCH(1,(Base!$C:$C=C3889)*(Base!$I:$I&lt;&gt;""),0)),0))</f>
        <v/>
      </c>
      <c r="L3889" s="2">
        <f>IF(AND(I3889="",K3889&gt;0),"SIM","NÃO")</f>
        <v/>
      </c>
      <c r="M3889" s="2">
        <f>IF(ISNUMBER(SEARCH("SEPARA",UPPER(C3889))),"NÃO","SIM")</f>
        <v/>
      </c>
      <c r="N3889" s="2">
        <f>IFERROR(H3889/K3889,0)</f>
        <v/>
      </c>
      <c r="O3889" s="2">
        <f>IF(M3889="NÃO","EXCLUÍDO",IF(N3889&lt;Premissas!$B$8,"&lt; 1,00",IF(N3889&lt;Premissas!$B$9,"1,00 – 1,19",IF(N3889&lt;Premissas!$B$10,"1,20 – 1,39",IF(N3889&lt;Premissas!$B$11,"1,40 – 1,59",IF(N3889&lt;Premissas!$B$12,"1,60 – 1,99","≥ 2,00"))))))</f>
        <v/>
      </c>
      <c r="P3889" s="5">
        <f>IF(OR(M3889="NÃO",N3889&lt;Premissas!$B$8),Premissas!$B$13,IF(N3889&lt;Premissas!$B$9,Premissas!$B$14,IF(N3889&lt;Premissas!$B$10,Premissas!$B$15,IF(N3889&lt;Premissas!$B$11,Premissas!$B$16,IF(N3889&lt;Premissas!$B$12,Premissas!$B$17,Premissas!$B$18)))))</f>
        <v/>
      </c>
      <c r="Q3889" s="5">
        <f>IFERROR(P3889/Premissas!$B$4,0)</f>
        <v/>
      </c>
    </row>
    <row r="3890">
      <c r="A3890" s="2" t="n">
        <v>8</v>
      </c>
      <c r="B3890" s="2" t="n">
        <v>7801</v>
      </c>
      <c r="C3890" s="2" t="inlineStr">
        <is>
          <t>RECEBIMENTO</t>
        </is>
      </c>
      <c r="D3890" s="2" t="inlineStr">
        <is>
          <t>5452260</t>
        </is>
      </c>
      <c r="E3890" s="2" t="inlineStr">
        <is>
          <t>BRUNO REIS RIBEIRO</t>
        </is>
      </c>
      <c r="F3890" s="2" t="n">
        <v>3757</v>
      </c>
      <c r="G3890" s="2" t="n">
        <v>121.04</v>
      </c>
      <c r="H3890" s="2" t="n">
        <v>31</v>
      </c>
      <c r="I3890" s="2" t="n">
        <v>0</v>
      </c>
      <c r="J3890" s="2" t="inlineStr">
        <is>
          <t>GPA</t>
        </is>
      </c>
      <c r="K3890" s="2">
        <f>IF(I3890&lt;&gt;"",I3890,IFERROR(INDEX(Base!$I:$I,MATCH(1,(Base!$C:$C=C3890)*(Base!$I:$I&lt;&gt;""),0)),0))</f>
        <v/>
      </c>
      <c r="L3890" s="2">
        <f>IF(AND(I3890="",K3890&gt;0),"SIM","NÃO")</f>
        <v/>
      </c>
      <c r="M3890" s="2">
        <f>IF(ISNUMBER(SEARCH("SEPARA",UPPER(C3890))),"NÃO","SIM")</f>
        <v/>
      </c>
      <c r="N3890" s="2">
        <f>IFERROR(H3890/K3890,0)</f>
        <v/>
      </c>
      <c r="O3890" s="2">
        <f>IF(M3890="NÃO","EXCLUÍDO",IF(N3890&lt;Premissas!$B$8,"&lt; 1,00",IF(N3890&lt;Premissas!$B$9,"1,00 – 1,19",IF(N3890&lt;Premissas!$B$10,"1,20 – 1,39",IF(N3890&lt;Premissas!$B$11,"1,40 – 1,59",IF(N3890&lt;Premissas!$B$12,"1,60 – 1,99","≥ 2,00"))))))</f>
        <v/>
      </c>
      <c r="P3890" s="5">
        <f>IF(OR(M3890="NÃO",N3890&lt;Premissas!$B$8),Premissas!$B$13,IF(N3890&lt;Premissas!$B$9,Premissas!$B$14,IF(N3890&lt;Premissas!$B$10,Premissas!$B$15,IF(N3890&lt;Premissas!$B$11,Premissas!$B$16,IF(N3890&lt;Premissas!$B$12,Premissas!$B$17,Premissas!$B$18)))))</f>
        <v/>
      </c>
      <c r="Q3890" s="5">
        <f>IFERROR(P3890/Premissas!$B$4,0)</f>
        <v/>
      </c>
    </row>
    <row r="3891">
      <c r="A3891" s="2" t="n">
        <v>8</v>
      </c>
      <c r="B3891" s="2" t="n">
        <v>7801</v>
      </c>
      <c r="C3891" s="2" t="inlineStr">
        <is>
          <t>PUXADA RECEB</t>
        </is>
      </c>
      <c r="D3891" s="2" t="inlineStr">
        <is>
          <t>5452295</t>
        </is>
      </c>
      <c r="E3891" s="2" t="inlineStr">
        <is>
          <t>ANDRE TORRES</t>
        </is>
      </c>
      <c r="F3891" s="2" t="n">
        <v>1782</v>
      </c>
      <c r="G3891" s="2" t="n">
        <v>127.71</v>
      </c>
      <c r="H3891" s="2" t="n">
        <v>14</v>
      </c>
      <c r="I3891" s="2" t="n">
        <v>0</v>
      </c>
      <c r="J3891" s="2" t="inlineStr">
        <is>
          <t>GPA</t>
        </is>
      </c>
      <c r="K3891" s="2">
        <f>IF(I3891&lt;&gt;"",I3891,IFERROR(INDEX(Base!$I:$I,MATCH(1,(Base!$C:$C=C3891)*(Base!$I:$I&lt;&gt;""),0)),0))</f>
        <v/>
      </c>
      <c r="L3891" s="2">
        <f>IF(AND(I3891="",K3891&gt;0),"SIM","NÃO")</f>
        <v/>
      </c>
      <c r="M3891" s="2">
        <f>IF(ISNUMBER(SEARCH("SEPARA",UPPER(C3891))),"NÃO","SIM")</f>
        <v/>
      </c>
      <c r="N3891" s="2">
        <f>IFERROR(H3891/K3891,0)</f>
        <v/>
      </c>
      <c r="O3891" s="2">
        <f>IF(M3891="NÃO","EXCLUÍDO",IF(N3891&lt;Premissas!$B$8,"&lt; 1,00",IF(N3891&lt;Premissas!$B$9,"1,00 – 1,19",IF(N3891&lt;Premissas!$B$10,"1,20 – 1,39",IF(N3891&lt;Premissas!$B$11,"1,40 – 1,59",IF(N3891&lt;Premissas!$B$12,"1,60 – 1,99","≥ 2,00"))))))</f>
        <v/>
      </c>
      <c r="P3891" s="5">
        <f>IF(OR(M3891="NÃO",N3891&lt;Premissas!$B$8),Premissas!$B$13,IF(N3891&lt;Premissas!$B$9,Premissas!$B$14,IF(N3891&lt;Premissas!$B$10,Premissas!$B$15,IF(N3891&lt;Premissas!$B$11,Premissas!$B$16,IF(N3891&lt;Premissas!$B$12,Premissas!$B$17,Premissas!$B$18)))))</f>
        <v/>
      </c>
      <c r="Q3891" s="5">
        <f>IFERROR(P3891/Premissas!$B$4,0)</f>
        <v/>
      </c>
    </row>
    <row r="3892">
      <c r="A3892" s="2" t="n">
        <v>8</v>
      </c>
      <c r="B3892" s="2" t="n">
        <v>7801</v>
      </c>
      <c r="C3892" s="2" t="inlineStr">
        <is>
          <t>SEPARACAO</t>
        </is>
      </c>
      <c r="D3892" s="2" t="inlineStr">
        <is>
          <t>5452295</t>
        </is>
      </c>
      <c r="E3892" s="2" t="inlineStr">
        <is>
          <t>ANDRE TORRES</t>
        </is>
      </c>
      <c r="F3892" s="2" t="n">
        <v>286</v>
      </c>
      <c r="G3892" s="2" t="n">
        <v>3.86</v>
      </c>
      <c r="H3892" s="2" t="n">
        <v>74</v>
      </c>
      <c r="I3892" s="2" t="n">
        <v>0</v>
      </c>
      <c r="J3892" s="2" t="inlineStr">
        <is>
          <t>GPA</t>
        </is>
      </c>
      <c r="K3892" s="2">
        <f>IF(I3892&lt;&gt;"",I3892,IFERROR(INDEX(Base!$I:$I,MATCH(1,(Base!$C:$C=C3892)*(Base!$I:$I&lt;&gt;""),0)),0))</f>
        <v/>
      </c>
      <c r="L3892" s="2">
        <f>IF(AND(I3892="",K3892&gt;0),"SIM","NÃO")</f>
        <v/>
      </c>
      <c r="M3892" s="2">
        <f>IF(ISNUMBER(SEARCH("SEPARA",UPPER(C3892))),"NÃO","SIM")</f>
        <v/>
      </c>
      <c r="N3892" s="2">
        <f>IFERROR(H3892/K3892,0)</f>
        <v/>
      </c>
      <c r="O3892" s="2">
        <f>IF(M3892="NÃO","EXCLUÍDO",IF(N3892&lt;Premissas!$B$8,"&lt; 1,00",IF(N3892&lt;Premissas!$B$9,"1,00 – 1,19",IF(N3892&lt;Premissas!$B$10,"1,20 – 1,39",IF(N3892&lt;Premissas!$B$11,"1,40 – 1,59",IF(N3892&lt;Premissas!$B$12,"1,60 – 1,99","≥ 2,00"))))))</f>
        <v/>
      </c>
      <c r="P3892" s="5">
        <f>IF(OR(M3892="NÃO",N3892&lt;Premissas!$B$8),Premissas!$B$13,IF(N3892&lt;Premissas!$B$9,Premissas!$B$14,IF(N3892&lt;Premissas!$B$10,Premissas!$B$15,IF(N3892&lt;Premissas!$B$11,Premissas!$B$16,IF(N3892&lt;Premissas!$B$12,Premissas!$B$17,Premissas!$B$18)))))</f>
        <v/>
      </c>
      <c r="Q3892" s="5">
        <f>IFERROR(P3892/Premissas!$B$4,0)</f>
        <v/>
      </c>
    </row>
    <row r="3893">
      <c r="A3893" s="2" t="n">
        <v>8</v>
      </c>
      <c r="B3893" s="2" t="n">
        <v>7801</v>
      </c>
      <c r="C3893" s="2" t="inlineStr">
        <is>
          <t>PUXADA RECEB</t>
        </is>
      </c>
      <c r="D3893" s="2" t="inlineStr">
        <is>
          <t>5453364</t>
        </is>
      </c>
      <c r="E3893" s="2" t="inlineStr">
        <is>
          <t>LUIZ FERNANDO TEIXEIRA</t>
        </is>
      </c>
      <c r="F3893" s="2" t="n">
        <v>137</v>
      </c>
      <c r="G3893" s="2" t="n">
        <v>19.28</v>
      </c>
      <c r="H3893" s="2" t="n">
        <v>7</v>
      </c>
      <c r="I3893" s="2" t="n">
        <v>0</v>
      </c>
      <c r="J3893" s="2" t="inlineStr">
        <is>
          <t>GPA</t>
        </is>
      </c>
      <c r="K3893" s="2">
        <f>IF(I3893&lt;&gt;"",I3893,IFERROR(INDEX(Base!$I:$I,MATCH(1,(Base!$C:$C=C3893)*(Base!$I:$I&lt;&gt;""),0)),0))</f>
        <v/>
      </c>
      <c r="L3893" s="2">
        <f>IF(AND(I3893="",K3893&gt;0),"SIM","NÃO")</f>
        <v/>
      </c>
      <c r="M3893" s="2">
        <f>IF(ISNUMBER(SEARCH("SEPARA",UPPER(C3893))),"NÃO","SIM")</f>
        <v/>
      </c>
      <c r="N3893" s="2">
        <f>IFERROR(H3893/K3893,0)</f>
        <v/>
      </c>
      <c r="O3893" s="2">
        <f>IF(M3893="NÃO","EXCLUÍDO",IF(N3893&lt;Premissas!$B$8,"&lt; 1,00",IF(N3893&lt;Premissas!$B$9,"1,00 – 1,19",IF(N3893&lt;Premissas!$B$10,"1,20 – 1,39",IF(N3893&lt;Premissas!$B$11,"1,40 – 1,59",IF(N3893&lt;Premissas!$B$12,"1,60 – 1,99","≥ 2,00"))))))</f>
        <v/>
      </c>
      <c r="P3893" s="5">
        <f>IF(OR(M3893="NÃO",N3893&lt;Premissas!$B$8),Premissas!$B$13,IF(N3893&lt;Premissas!$B$9,Premissas!$B$14,IF(N3893&lt;Premissas!$B$10,Premissas!$B$15,IF(N3893&lt;Premissas!$B$11,Premissas!$B$16,IF(N3893&lt;Premissas!$B$12,Premissas!$B$17,Premissas!$B$18)))))</f>
        <v/>
      </c>
      <c r="Q3893" s="5">
        <f>IFERROR(P3893/Premissas!$B$4,0)</f>
        <v/>
      </c>
    </row>
    <row r="3894">
      <c r="A3894" s="2" t="n">
        <v>8</v>
      </c>
      <c r="B3894" s="2" t="n">
        <v>7801</v>
      </c>
      <c r="C3894" s="2" t="inlineStr">
        <is>
          <t>SEPARACAO</t>
        </is>
      </c>
      <c r="D3894" s="2" t="inlineStr">
        <is>
          <t>5453496</t>
        </is>
      </c>
      <c r="E3894" s="2" t="inlineStr">
        <is>
          <t>DOUGLAS LUIZ</t>
        </is>
      </c>
      <c r="F3894" s="2" t="n">
        <v>6699</v>
      </c>
      <c r="G3894" s="2" t="n">
        <v>107.85</v>
      </c>
      <c r="H3894" s="2" t="n">
        <v>62</v>
      </c>
      <c r="I3894" s="2" t="n">
        <v>0</v>
      </c>
      <c r="J3894" s="2" t="inlineStr">
        <is>
          <t>GPA</t>
        </is>
      </c>
      <c r="K3894" s="2">
        <f>IF(I3894&lt;&gt;"",I3894,IFERROR(INDEX(Base!$I:$I,MATCH(1,(Base!$C:$C=C3894)*(Base!$I:$I&lt;&gt;""),0)),0))</f>
        <v/>
      </c>
      <c r="L3894" s="2">
        <f>IF(AND(I3894="",K3894&gt;0),"SIM","NÃO")</f>
        <v/>
      </c>
      <c r="M3894" s="2">
        <f>IF(ISNUMBER(SEARCH("SEPARA",UPPER(C3894))),"NÃO","SIM")</f>
        <v/>
      </c>
      <c r="N3894" s="2">
        <f>IFERROR(H3894/K3894,0)</f>
        <v/>
      </c>
      <c r="O3894" s="2">
        <f>IF(M3894="NÃO","EXCLUÍDO",IF(N3894&lt;Premissas!$B$8,"&lt; 1,00",IF(N3894&lt;Premissas!$B$9,"1,00 – 1,19",IF(N3894&lt;Premissas!$B$10,"1,20 – 1,39",IF(N3894&lt;Premissas!$B$11,"1,40 – 1,59",IF(N3894&lt;Premissas!$B$12,"1,60 – 1,99","≥ 2,00"))))))</f>
        <v/>
      </c>
      <c r="P3894" s="5">
        <f>IF(OR(M3894="NÃO",N3894&lt;Premissas!$B$8),Premissas!$B$13,IF(N3894&lt;Premissas!$B$9,Premissas!$B$14,IF(N3894&lt;Premissas!$B$10,Premissas!$B$15,IF(N3894&lt;Premissas!$B$11,Premissas!$B$16,IF(N3894&lt;Premissas!$B$12,Premissas!$B$17,Premissas!$B$18)))))</f>
        <v/>
      </c>
      <c r="Q3894" s="5">
        <f>IFERROR(P3894/Premissas!$B$4,0)</f>
        <v/>
      </c>
    </row>
    <row r="3895">
      <c r="A3895" s="2" t="n">
        <v>8</v>
      </c>
      <c r="B3895" s="2" t="n">
        <v>7801</v>
      </c>
      <c r="C3895" s="2" t="inlineStr">
        <is>
          <t>CARREGAMENTO</t>
        </is>
      </c>
      <c r="D3895" s="2" t="inlineStr">
        <is>
          <t>5453690</t>
        </is>
      </c>
      <c r="E3895" s="2" t="inlineStr">
        <is>
          <t>Joao Victor Marques De Souza</t>
        </is>
      </c>
      <c r="F3895" s="2" t="n">
        <v>1090</v>
      </c>
      <c r="G3895" s="2" t="n">
        <v>117.3</v>
      </c>
      <c r="H3895" s="2" t="n">
        <v>9</v>
      </c>
      <c r="I3895" s="2" t="n">
        <v>0</v>
      </c>
      <c r="J3895" s="2" t="inlineStr">
        <is>
          <t>GPA</t>
        </is>
      </c>
      <c r="K3895" s="2">
        <f>IF(I3895&lt;&gt;"",I3895,IFERROR(INDEX(Base!$I:$I,MATCH(1,(Base!$C:$C=C3895)*(Base!$I:$I&lt;&gt;""),0)),0))</f>
        <v/>
      </c>
      <c r="L3895" s="2">
        <f>IF(AND(I3895="",K3895&gt;0),"SIM","NÃO")</f>
        <v/>
      </c>
      <c r="M3895" s="2">
        <f>IF(ISNUMBER(SEARCH("SEPARA",UPPER(C3895))),"NÃO","SIM")</f>
        <v/>
      </c>
      <c r="N3895" s="2">
        <f>IFERROR(H3895/K3895,0)</f>
        <v/>
      </c>
      <c r="O3895" s="2">
        <f>IF(M3895="NÃO","EXCLUÍDO",IF(N3895&lt;Premissas!$B$8,"&lt; 1,00",IF(N3895&lt;Premissas!$B$9,"1,00 – 1,19",IF(N3895&lt;Premissas!$B$10,"1,20 – 1,39",IF(N3895&lt;Premissas!$B$11,"1,40 – 1,59",IF(N3895&lt;Premissas!$B$12,"1,60 – 1,99","≥ 2,00"))))))</f>
        <v/>
      </c>
      <c r="P3895" s="5">
        <f>IF(OR(M3895="NÃO",N3895&lt;Premissas!$B$8),Premissas!$B$13,IF(N3895&lt;Premissas!$B$9,Premissas!$B$14,IF(N3895&lt;Premissas!$B$10,Premissas!$B$15,IF(N3895&lt;Premissas!$B$11,Premissas!$B$16,IF(N3895&lt;Premissas!$B$12,Premissas!$B$17,Premissas!$B$18)))))</f>
        <v/>
      </c>
      <c r="Q3895" s="5">
        <f>IFERROR(P3895/Premissas!$B$4,0)</f>
        <v/>
      </c>
    </row>
    <row r="3896">
      <c r="A3896" s="2" t="n">
        <v>8</v>
      </c>
      <c r="B3896" s="2" t="n">
        <v>7801</v>
      </c>
      <c r="C3896" s="2" t="inlineStr">
        <is>
          <t>PUXADA RECEB</t>
        </is>
      </c>
      <c r="D3896" s="2" t="inlineStr">
        <is>
          <t>5454344</t>
        </is>
      </c>
      <c r="E3896" s="2" t="inlineStr">
        <is>
          <t>Uelveston Ribeiro De Sousa</t>
        </is>
      </c>
      <c r="F3896" s="2" t="n">
        <v>2492</v>
      </c>
      <c r="G3896" s="2" t="n">
        <v>133.11</v>
      </c>
      <c r="H3896" s="2" t="n">
        <v>19</v>
      </c>
      <c r="I3896" s="2" t="n">
        <v>0</v>
      </c>
      <c r="J3896" s="2" t="inlineStr">
        <is>
          <t>GPA</t>
        </is>
      </c>
      <c r="K3896" s="2">
        <f>IF(I3896&lt;&gt;"",I3896,IFERROR(INDEX(Base!$I:$I,MATCH(1,(Base!$C:$C=C3896)*(Base!$I:$I&lt;&gt;""),0)),0))</f>
        <v/>
      </c>
      <c r="L3896" s="2">
        <f>IF(AND(I3896="",K3896&gt;0),"SIM","NÃO")</f>
        <v/>
      </c>
      <c r="M3896" s="2">
        <f>IF(ISNUMBER(SEARCH("SEPARA",UPPER(C3896))),"NÃO","SIM")</f>
        <v/>
      </c>
      <c r="N3896" s="2">
        <f>IFERROR(H3896/K3896,0)</f>
        <v/>
      </c>
      <c r="O3896" s="2">
        <f>IF(M3896="NÃO","EXCLUÍDO",IF(N3896&lt;Premissas!$B$8,"&lt; 1,00",IF(N3896&lt;Premissas!$B$9,"1,00 – 1,19",IF(N3896&lt;Premissas!$B$10,"1,20 – 1,39",IF(N3896&lt;Premissas!$B$11,"1,40 – 1,59",IF(N3896&lt;Premissas!$B$12,"1,60 – 1,99","≥ 2,00"))))))</f>
        <v/>
      </c>
      <c r="P3896" s="5">
        <f>IF(OR(M3896="NÃO",N3896&lt;Premissas!$B$8),Premissas!$B$13,IF(N3896&lt;Premissas!$B$9,Premissas!$B$14,IF(N3896&lt;Premissas!$B$10,Premissas!$B$15,IF(N3896&lt;Premissas!$B$11,Premissas!$B$16,IF(N3896&lt;Premissas!$B$12,Premissas!$B$17,Premissas!$B$18)))))</f>
        <v/>
      </c>
      <c r="Q3896" s="5">
        <f>IFERROR(P3896/Premissas!$B$4,0)</f>
        <v/>
      </c>
    </row>
    <row r="3897">
      <c r="A3897" s="2" t="n">
        <v>8</v>
      </c>
      <c r="B3897" s="2" t="n">
        <v>7801</v>
      </c>
      <c r="C3897" s="2" t="inlineStr">
        <is>
          <t>SEPARACAO</t>
        </is>
      </c>
      <c r="D3897" s="2" t="inlineStr">
        <is>
          <t>5454344</t>
        </is>
      </c>
      <c r="E3897" s="2" t="inlineStr">
        <is>
          <t>Uelveston Ribeiro De Sousa</t>
        </is>
      </c>
      <c r="F3897" s="2" t="n">
        <v>556</v>
      </c>
      <c r="G3897" s="2" t="n">
        <v>11.58</v>
      </c>
      <c r="H3897" s="2" t="n">
        <v>48</v>
      </c>
      <c r="I3897" s="2" t="n">
        <v>0</v>
      </c>
      <c r="J3897" s="2" t="inlineStr">
        <is>
          <t>GPA</t>
        </is>
      </c>
      <c r="K3897" s="2">
        <f>IF(I3897&lt;&gt;"",I3897,IFERROR(INDEX(Base!$I:$I,MATCH(1,(Base!$C:$C=C3897)*(Base!$I:$I&lt;&gt;""),0)),0))</f>
        <v/>
      </c>
      <c r="L3897" s="2">
        <f>IF(AND(I3897="",K3897&gt;0),"SIM","NÃO")</f>
        <v/>
      </c>
      <c r="M3897" s="2">
        <f>IF(ISNUMBER(SEARCH("SEPARA",UPPER(C3897))),"NÃO","SIM")</f>
        <v/>
      </c>
      <c r="N3897" s="2">
        <f>IFERROR(H3897/K3897,0)</f>
        <v/>
      </c>
      <c r="O3897" s="2">
        <f>IF(M3897="NÃO","EXCLUÍDO",IF(N3897&lt;Premissas!$B$8,"&lt; 1,00",IF(N3897&lt;Premissas!$B$9,"1,00 – 1,19",IF(N3897&lt;Premissas!$B$10,"1,20 – 1,39",IF(N3897&lt;Premissas!$B$11,"1,40 – 1,59",IF(N3897&lt;Premissas!$B$12,"1,60 – 1,99","≥ 2,00"))))))</f>
        <v/>
      </c>
      <c r="P3897" s="5">
        <f>IF(OR(M3897="NÃO",N3897&lt;Premissas!$B$8),Premissas!$B$13,IF(N3897&lt;Premissas!$B$9,Premissas!$B$14,IF(N3897&lt;Premissas!$B$10,Premissas!$B$15,IF(N3897&lt;Premissas!$B$11,Premissas!$B$16,IF(N3897&lt;Premissas!$B$12,Premissas!$B$17,Premissas!$B$18)))))</f>
        <v/>
      </c>
      <c r="Q3897" s="5">
        <f>IFERROR(P3897/Premissas!$B$4,0)</f>
        <v/>
      </c>
    </row>
    <row r="3898">
      <c r="A3898" s="2" t="n">
        <v>8</v>
      </c>
      <c r="B3898" s="2" t="n">
        <v>7801</v>
      </c>
      <c r="C3898" s="2" t="inlineStr">
        <is>
          <t>CARREGAMENTO</t>
        </is>
      </c>
      <c r="D3898" s="2" t="inlineStr">
        <is>
          <t>5454557</t>
        </is>
      </c>
      <c r="E3898" s="2" t="inlineStr">
        <is>
          <t>Henrique Souza Baatsck</t>
        </is>
      </c>
      <c r="F3898" s="2" t="n">
        <v>271</v>
      </c>
      <c r="G3898" s="2" t="n">
        <v>21.99</v>
      </c>
      <c r="H3898" s="2" t="n">
        <v>12</v>
      </c>
      <c r="I3898" s="2" t="n">
        <v>0</v>
      </c>
      <c r="J3898" s="2" t="inlineStr">
        <is>
          <t>GPA</t>
        </is>
      </c>
      <c r="K3898" s="2">
        <f>IF(I3898&lt;&gt;"",I3898,IFERROR(INDEX(Base!$I:$I,MATCH(1,(Base!$C:$C=C3898)*(Base!$I:$I&lt;&gt;""),0)),0))</f>
        <v/>
      </c>
      <c r="L3898" s="2">
        <f>IF(AND(I3898="",K3898&gt;0),"SIM","NÃO")</f>
        <v/>
      </c>
      <c r="M3898" s="2">
        <f>IF(ISNUMBER(SEARCH("SEPARA",UPPER(C3898))),"NÃO","SIM")</f>
        <v/>
      </c>
      <c r="N3898" s="2">
        <f>IFERROR(H3898/K3898,0)</f>
        <v/>
      </c>
      <c r="O3898" s="2">
        <f>IF(M3898="NÃO","EXCLUÍDO",IF(N3898&lt;Premissas!$B$8,"&lt; 1,00",IF(N3898&lt;Premissas!$B$9,"1,00 – 1,19",IF(N3898&lt;Premissas!$B$10,"1,20 – 1,39",IF(N3898&lt;Premissas!$B$11,"1,40 – 1,59",IF(N3898&lt;Premissas!$B$12,"1,60 – 1,99","≥ 2,00"))))))</f>
        <v/>
      </c>
      <c r="P3898" s="5">
        <f>IF(OR(M3898="NÃO",N3898&lt;Premissas!$B$8),Premissas!$B$13,IF(N3898&lt;Premissas!$B$9,Premissas!$B$14,IF(N3898&lt;Premissas!$B$10,Premissas!$B$15,IF(N3898&lt;Premissas!$B$11,Premissas!$B$16,IF(N3898&lt;Premissas!$B$12,Premissas!$B$17,Premissas!$B$18)))))</f>
        <v/>
      </c>
      <c r="Q3898" s="5">
        <f>IFERROR(P3898/Premissas!$B$4,0)</f>
        <v/>
      </c>
    </row>
    <row r="3899">
      <c r="A3899" s="2" t="n">
        <v>8</v>
      </c>
      <c r="B3899" s="2" t="n">
        <v>7801</v>
      </c>
      <c r="C3899" s="2" t="inlineStr">
        <is>
          <t>CARREGAMENTO</t>
        </is>
      </c>
      <c r="D3899" s="2" t="inlineStr">
        <is>
          <t>5454654</t>
        </is>
      </c>
      <c r="E3899" s="2" t="inlineStr">
        <is>
          <t>IVAN   MELO DA CUNHA</t>
        </is>
      </c>
      <c r="F3899" s="2" t="n">
        <v>38</v>
      </c>
      <c r="G3899" s="2" t="n">
        <v>5.44</v>
      </c>
      <c r="H3899" s="2" t="n">
        <v>7</v>
      </c>
      <c r="I3899" s="2" t="n">
        <v>0</v>
      </c>
      <c r="J3899" s="2" t="inlineStr">
        <is>
          <t>GPA</t>
        </is>
      </c>
      <c r="K3899" s="2">
        <f>IF(I3899&lt;&gt;"",I3899,IFERROR(INDEX(Base!$I:$I,MATCH(1,(Base!$C:$C=C3899)*(Base!$I:$I&lt;&gt;""),0)),0))</f>
        <v/>
      </c>
      <c r="L3899" s="2">
        <f>IF(AND(I3899="",K3899&gt;0),"SIM","NÃO")</f>
        <v/>
      </c>
      <c r="M3899" s="2">
        <f>IF(ISNUMBER(SEARCH("SEPARA",UPPER(C3899))),"NÃO","SIM")</f>
        <v/>
      </c>
      <c r="N3899" s="2">
        <f>IFERROR(H3899/K3899,0)</f>
        <v/>
      </c>
      <c r="O3899" s="2">
        <f>IF(M3899="NÃO","EXCLUÍDO",IF(N3899&lt;Premissas!$B$8,"&lt; 1,00",IF(N3899&lt;Premissas!$B$9,"1,00 – 1,19",IF(N3899&lt;Premissas!$B$10,"1,20 – 1,39",IF(N3899&lt;Premissas!$B$11,"1,40 – 1,59",IF(N3899&lt;Premissas!$B$12,"1,60 – 1,99","≥ 2,00"))))))</f>
        <v/>
      </c>
      <c r="P3899" s="5">
        <f>IF(OR(M3899="NÃO",N3899&lt;Premissas!$B$8),Premissas!$B$13,IF(N3899&lt;Premissas!$B$9,Premissas!$B$14,IF(N3899&lt;Premissas!$B$10,Premissas!$B$15,IF(N3899&lt;Premissas!$B$11,Premissas!$B$16,IF(N3899&lt;Premissas!$B$12,Premissas!$B$17,Premissas!$B$18)))))</f>
        <v/>
      </c>
      <c r="Q3899" s="5">
        <f>IFERROR(P3899/Premissas!$B$4,0)</f>
        <v/>
      </c>
    </row>
    <row r="3900">
      <c r="A3900" s="2" t="n">
        <v>8</v>
      </c>
      <c r="B3900" s="2" t="n">
        <v>7801</v>
      </c>
      <c r="C3900" s="2" t="inlineStr">
        <is>
          <t>PUXADA RECEB</t>
        </is>
      </c>
      <c r="D3900" s="2" t="inlineStr">
        <is>
          <t>5454654</t>
        </is>
      </c>
      <c r="E3900" s="2" t="inlineStr">
        <is>
          <t>IVAN   MELO DA CUNHA</t>
        </is>
      </c>
      <c r="F3900" s="2" t="n">
        <v>97</v>
      </c>
      <c r="G3900" s="2" t="n">
        <v>42.67</v>
      </c>
      <c r="H3900" s="2" t="n">
        <v>2</v>
      </c>
      <c r="I3900" s="2" t="n">
        <v>0</v>
      </c>
      <c r="J3900" s="2" t="inlineStr">
        <is>
          <t>GPA</t>
        </is>
      </c>
      <c r="K3900" s="2">
        <f>IF(I3900&lt;&gt;"",I3900,IFERROR(INDEX(Base!$I:$I,MATCH(1,(Base!$C:$C=C3900)*(Base!$I:$I&lt;&gt;""),0)),0))</f>
        <v/>
      </c>
      <c r="L3900" s="2">
        <f>IF(AND(I3900="",K3900&gt;0),"SIM","NÃO")</f>
        <v/>
      </c>
      <c r="M3900" s="2">
        <f>IF(ISNUMBER(SEARCH("SEPARA",UPPER(C3900))),"NÃO","SIM")</f>
        <v/>
      </c>
      <c r="N3900" s="2">
        <f>IFERROR(H3900/K3900,0)</f>
        <v/>
      </c>
      <c r="O3900" s="2">
        <f>IF(M3900="NÃO","EXCLUÍDO",IF(N3900&lt;Premissas!$B$8,"&lt; 1,00",IF(N3900&lt;Premissas!$B$9,"1,00 – 1,19",IF(N3900&lt;Premissas!$B$10,"1,20 – 1,39",IF(N3900&lt;Premissas!$B$11,"1,40 – 1,59",IF(N3900&lt;Premissas!$B$12,"1,60 – 1,99","≥ 2,00"))))))</f>
        <v/>
      </c>
      <c r="P3900" s="5">
        <f>IF(OR(M3900="NÃO",N3900&lt;Premissas!$B$8),Premissas!$B$13,IF(N3900&lt;Premissas!$B$9,Premissas!$B$14,IF(N3900&lt;Premissas!$B$10,Premissas!$B$15,IF(N3900&lt;Premissas!$B$11,Premissas!$B$16,IF(N3900&lt;Premissas!$B$12,Premissas!$B$17,Premissas!$B$18)))))</f>
        <v/>
      </c>
      <c r="Q3900" s="5">
        <f>IFERROR(P3900/Premissas!$B$4,0)</f>
        <v/>
      </c>
    </row>
    <row r="3901">
      <c r="A3901" s="2" t="n">
        <v>8</v>
      </c>
      <c r="B3901" s="2" t="n">
        <v>7801</v>
      </c>
      <c r="C3901" s="2" t="inlineStr">
        <is>
          <t>RECEBIMENTO</t>
        </is>
      </c>
      <c r="D3901" s="2" t="inlineStr">
        <is>
          <t>5454654</t>
        </is>
      </c>
      <c r="E3901" s="2" t="inlineStr">
        <is>
          <t>IVAN   MELO DA CUNHA</t>
        </is>
      </c>
      <c r="F3901" s="2" t="n">
        <v>2</v>
      </c>
      <c r="G3901" s="2" t="n">
        <v>6.27</v>
      </c>
      <c r="H3901" s="2" t="n">
        <v>0</v>
      </c>
      <c r="I3901" s="2" t="n">
        <v>0</v>
      </c>
      <c r="J3901" s="2" t="inlineStr">
        <is>
          <t>GPA</t>
        </is>
      </c>
      <c r="K3901" s="2">
        <f>IF(I3901&lt;&gt;"",I3901,IFERROR(INDEX(Base!$I:$I,MATCH(1,(Base!$C:$C=C3901)*(Base!$I:$I&lt;&gt;""),0)),0))</f>
        <v/>
      </c>
      <c r="L3901" s="2">
        <f>IF(AND(I3901="",K3901&gt;0),"SIM","NÃO")</f>
        <v/>
      </c>
      <c r="M3901" s="2">
        <f>IF(ISNUMBER(SEARCH("SEPARA",UPPER(C3901))),"NÃO","SIM")</f>
        <v/>
      </c>
      <c r="N3901" s="2">
        <f>IFERROR(H3901/K3901,0)</f>
        <v/>
      </c>
      <c r="O3901" s="2">
        <f>IF(M3901="NÃO","EXCLUÍDO",IF(N3901&lt;Premissas!$B$8,"&lt; 1,00",IF(N3901&lt;Premissas!$B$9,"1,00 – 1,19",IF(N3901&lt;Premissas!$B$10,"1,20 – 1,39",IF(N3901&lt;Premissas!$B$11,"1,40 – 1,59",IF(N3901&lt;Premissas!$B$12,"1,60 – 1,99","≥ 2,00"))))))</f>
        <v/>
      </c>
      <c r="P3901" s="5">
        <f>IF(OR(M3901="NÃO",N3901&lt;Premissas!$B$8),Premissas!$B$13,IF(N3901&lt;Premissas!$B$9,Premissas!$B$14,IF(N3901&lt;Premissas!$B$10,Premissas!$B$15,IF(N3901&lt;Premissas!$B$11,Premissas!$B$16,IF(N3901&lt;Premissas!$B$12,Premissas!$B$17,Premissas!$B$18)))))</f>
        <v/>
      </c>
      <c r="Q3901" s="5">
        <f>IFERROR(P3901/Premissas!$B$4,0)</f>
        <v/>
      </c>
    </row>
    <row r="3902">
      <c r="A3902" s="2" t="n">
        <v>8</v>
      </c>
      <c r="B3902" s="2" t="n">
        <v>7801</v>
      </c>
      <c r="C3902" s="2" t="inlineStr">
        <is>
          <t>SEPARACAO</t>
        </is>
      </c>
      <c r="D3902" s="2" t="inlineStr">
        <is>
          <t>5454654</t>
        </is>
      </c>
      <c r="E3902" s="2" t="inlineStr">
        <is>
          <t>IVAN   MELO DA CUNHA</t>
        </is>
      </c>
      <c r="F3902" s="2" t="n">
        <v>387</v>
      </c>
      <c r="G3902" s="2" t="n">
        <v>4.21</v>
      </c>
      <c r="H3902" s="2" t="n">
        <v>92</v>
      </c>
      <c r="I3902" s="2" t="n">
        <v>0</v>
      </c>
      <c r="J3902" s="2" t="inlineStr">
        <is>
          <t>GPA</t>
        </is>
      </c>
      <c r="K3902" s="2">
        <f>IF(I3902&lt;&gt;"",I3902,IFERROR(INDEX(Base!$I:$I,MATCH(1,(Base!$C:$C=C3902)*(Base!$I:$I&lt;&gt;""),0)),0))</f>
        <v/>
      </c>
      <c r="L3902" s="2">
        <f>IF(AND(I3902="",K3902&gt;0),"SIM","NÃO")</f>
        <v/>
      </c>
      <c r="M3902" s="2">
        <f>IF(ISNUMBER(SEARCH("SEPARA",UPPER(C3902))),"NÃO","SIM")</f>
        <v/>
      </c>
      <c r="N3902" s="2">
        <f>IFERROR(H3902/K3902,0)</f>
        <v/>
      </c>
      <c r="O3902" s="2">
        <f>IF(M3902="NÃO","EXCLUÍDO",IF(N3902&lt;Premissas!$B$8,"&lt; 1,00",IF(N3902&lt;Premissas!$B$9,"1,00 – 1,19",IF(N3902&lt;Premissas!$B$10,"1,20 – 1,39",IF(N3902&lt;Premissas!$B$11,"1,40 – 1,59",IF(N3902&lt;Premissas!$B$12,"1,60 – 1,99","≥ 2,00"))))))</f>
        <v/>
      </c>
      <c r="P3902" s="5">
        <f>IF(OR(M3902="NÃO",N3902&lt;Premissas!$B$8),Premissas!$B$13,IF(N3902&lt;Premissas!$B$9,Premissas!$B$14,IF(N3902&lt;Premissas!$B$10,Premissas!$B$15,IF(N3902&lt;Premissas!$B$11,Premissas!$B$16,IF(N3902&lt;Premissas!$B$12,Premissas!$B$17,Premissas!$B$18)))))</f>
        <v/>
      </c>
      <c r="Q3902" s="5">
        <f>IFERROR(P3902/Premissas!$B$4,0)</f>
        <v/>
      </c>
    </row>
    <row r="3903">
      <c r="A3903" s="2" t="n">
        <v>8</v>
      </c>
      <c r="B3903" s="2" t="n">
        <v>7801</v>
      </c>
      <c r="C3903" s="2" t="inlineStr">
        <is>
          <t>PUXADA RECEB</t>
        </is>
      </c>
      <c r="D3903" s="2" t="inlineStr">
        <is>
          <t>5455170</t>
        </is>
      </c>
      <c r="E3903" s="2" t="inlineStr">
        <is>
          <t>VINICIUS EDUARDO DA SILVA SENA</t>
        </is>
      </c>
      <c r="F3903" s="2" t="n">
        <v>580</v>
      </c>
      <c r="G3903" s="2" t="n">
        <v>121.06</v>
      </c>
      <c r="H3903" s="2" t="n">
        <v>5</v>
      </c>
      <c r="I3903" s="2" t="n">
        <v>0</v>
      </c>
      <c r="J3903" s="2" t="inlineStr">
        <is>
          <t>GPA</t>
        </is>
      </c>
      <c r="K3903" s="2">
        <f>IF(I3903&lt;&gt;"",I3903,IFERROR(INDEX(Base!$I:$I,MATCH(1,(Base!$C:$C=C3903)*(Base!$I:$I&lt;&gt;""),0)),0))</f>
        <v/>
      </c>
      <c r="L3903" s="2">
        <f>IF(AND(I3903="",K3903&gt;0),"SIM","NÃO")</f>
        <v/>
      </c>
      <c r="M3903" s="2">
        <f>IF(ISNUMBER(SEARCH("SEPARA",UPPER(C3903))),"NÃO","SIM")</f>
        <v/>
      </c>
      <c r="N3903" s="2">
        <f>IFERROR(H3903/K3903,0)</f>
        <v/>
      </c>
      <c r="O3903" s="2">
        <f>IF(M3903="NÃO","EXCLUÍDO",IF(N3903&lt;Premissas!$B$8,"&lt; 1,00",IF(N3903&lt;Premissas!$B$9,"1,00 – 1,19",IF(N3903&lt;Premissas!$B$10,"1,20 – 1,39",IF(N3903&lt;Premissas!$B$11,"1,40 – 1,59",IF(N3903&lt;Premissas!$B$12,"1,60 – 1,99","≥ 2,00"))))))</f>
        <v/>
      </c>
      <c r="P3903" s="5">
        <f>IF(OR(M3903="NÃO",N3903&lt;Premissas!$B$8),Premissas!$B$13,IF(N3903&lt;Premissas!$B$9,Premissas!$B$14,IF(N3903&lt;Premissas!$B$10,Premissas!$B$15,IF(N3903&lt;Premissas!$B$11,Premissas!$B$16,IF(N3903&lt;Premissas!$B$12,Premissas!$B$17,Premissas!$B$18)))))</f>
        <v/>
      </c>
      <c r="Q3903" s="5">
        <f>IFERROR(P3903/Premissas!$B$4,0)</f>
        <v/>
      </c>
    </row>
    <row r="3904">
      <c r="A3904" s="2" t="n">
        <v>8</v>
      </c>
      <c r="B3904" s="2" t="n">
        <v>7801</v>
      </c>
      <c r="C3904" s="2" t="inlineStr">
        <is>
          <t>SEPARACAO</t>
        </is>
      </c>
      <c r="D3904" s="2" t="inlineStr">
        <is>
          <t>5455170</t>
        </is>
      </c>
      <c r="E3904" s="2" t="inlineStr">
        <is>
          <t>VINICIUS EDUARDO DA SILVA SENA</t>
        </is>
      </c>
      <c r="F3904" s="2" t="n">
        <v>80</v>
      </c>
      <c r="G3904" s="2" t="n">
        <v>2.35</v>
      </c>
      <c r="H3904" s="2" t="n">
        <v>34</v>
      </c>
      <c r="I3904" s="2" t="n">
        <v>0</v>
      </c>
      <c r="J3904" s="2" t="inlineStr">
        <is>
          <t>GPA</t>
        </is>
      </c>
      <c r="K3904" s="2">
        <f>IF(I3904&lt;&gt;"",I3904,IFERROR(INDEX(Base!$I:$I,MATCH(1,(Base!$C:$C=C3904)*(Base!$I:$I&lt;&gt;""),0)),0))</f>
        <v/>
      </c>
      <c r="L3904" s="2">
        <f>IF(AND(I3904="",K3904&gt;0),"SIM","NÃO")</f>
        <v/>
      </c>
      <c r="M3904" s="2">
        <f>IF(ISNUMBER(SEARCH("SEPARA",UPPER(C3904))),"NÃO","SIM")</f>
        <v/>
      </c>
      <c r="N3904" s="2">
        <f>IFERROR(H3904/K3904,0)</f>
        <v/>
      </c>
      <c r="O3904" s="2">
        <f>IF(M3904="NÃO","EXCLUÍDO",IF(N3904&lt;Premissas!$B$8,"&lt; 1,00",IF(N3904&lt;Premissas!$B$9,"1,00 – 1,19",IF(N3904&lt;Premissas!$B$10,"1,20 – 1,39",IF(N3904&lt;Premissas!$B$11,"1,40 – 1,59",IF(N3904&lt;Premissas!$B$12,"1,60 – 1,99","≥ 2,00"))))))</f>
        <v/>
      </c>
      <c r="P3904" s="5">
        <f>IF(OR(M3904="NÃO",N3904&lt;Premissas!$B$8),Premissas!$B$13,IF(N3904&lt;Premissas!$B$9,Premissas!$B$14,IF(N3904&lt;Premissas!$B$10,Premissas!$B$15,IF(N3904&lt;Premissas!$B$11,Premissas!$B$16,IF(N3904&lt;Premissas!$B$12,Premissas!$B$17,Premissas!$B$18)))))</f>
        <v/>
      </c>
      <c r="Q3904" s="5">
        <f>IFERROR(P3904/Premissas!$B$4,0)</f>
        <v/>
      </c>
    </row>
    <row r="3905">
      <c r="A3905" s="2" t="n">
        <v>8</v>
      </c>
      <c r="B3905" s="2" t="n">
        <v>7801</v>
      </c>
      <c r="C3905" s="2" t="inlineStr">
        <is>
          <t>SEPARACAO</t>
        </is>
      </c>
      <c r="D3905" s="2" t="inlineStr">
        <is>
          <t>5456649</t>
        </is>
      </c>
      <c r="E3905" s="2" t="inlineStr">
        <is>
          <t>Jorge Felipe Evangelista Cardoso</t>
        </is>
      </c>
      <c r="F3905" s="2" t="n">
        <v>1741</v>
      </c>
      <c r="G3905" s="2" t="n">
        <v>46.04</v>
      </c>
      <c r="H3905" s="2" t="n">
        <v>38</v>
      </c>
      <c r="I3905" s="2" t="n">
        <v>0</v>
      </c>
      <c r="J3905" s="2" t="inlineStr">
        <is>
          <t>GPA</t>
        </is>
      </c>
      <c r="K3905" s="2">
        <f>IF(I3905&lt;&gt;"",I3905,IFERROR(INDEX(Base!$I:$I,MATCH(1,(Base!$C:$C=C3905)*(Base!$I:$I&lt;&gt;""),0)),0))</f>
        <v/>
      </c>
      <c r="L3905" s="2">
        <f>IF(AND(I3905="",K3905&gt;0),"SIM","NÃO")</f>
        <v/>
      </c>
      <c r="M3905" s="2">
        <f>IF(ISNUMBER(SEARCH("SEPARA",UPPER(C3905))),"NÃO","SIM")</f>
        <v/>
      </c>
      <c r="N3905" s="2">
        <f>IFERROR(H3905/K3905,0)</f>
        <v/>
      </c>
      <c r="O3905" s="2">
        <f>IF(M3905="NÃO","EXCLUÍDO",IF(N3905&lt;Premissas!$B$8,"&lt; 1,00",IF(N3905&lt;Premissas!$B$9,"1,00 – 1,19",IF(N3905&lt;Premissas!$B$10,"1,20 – 1,39",IF(N3905&lt;Premissas!$B$11,"1,40 – 1,59",IF(N3905&lt;Premissas!$B$12,"1,60 – 1,99","≥ 2,00"))))))</f>
        <v/>
      </c>
      <c r="P3905" s="5">
        <f>IF(OR(M3905="NÃO",N3905&lt;Premissas!$B$8),Premissas!$B$13,IF(N3905&lt;Premissas!$B$9,Premissas!$B$14,IF(N3905&lt;Premissas!$B$10,Premissas!$B$15,IF(N3905&lt;Premissas!$B$11,Premissas!$B$16,IF(N3905&lt;Premissas!$B$12,Premissas!$B$17,Premissas!$B$18)))))</f>
        <v/>
      </c>
      <c r="Q3905" s="5">
        <f>IFERROR(P3905/Premissas!$B$4,0)</f>
        <v/>
      </c>
    </row>
    <row r="3906">
      <c r="A3906" s="2" t="n">
        <v>8</v>
      </c>
      <c r="B3906" s="2" t="n">
        <v>7801</v>
      </c>
      <c r="C3906" s="2" t="inlineStr">
        <is>
          <t>CARREGAMENTO</t>
        </is>
      </c>
      <c r="D3906" s="2" t="inlineStr">
        <is>
          <t>5456908</t>
        </is>
      </c>
      <c r="E3906" s="2" t="inlineStr">
        <is>
          <t>KAIQUE BASTOS MACHADO</t>
        </is>
      </c>
      <c r="F3906" s="2" t="n">
        <v>28</v>
      </c>
      <c r="G3906" s="2" t="n">
        <v>8.43</v>
      </c>
      <c r="H3906" s="2" t="n">
        <v>3</v>
      </c>
      <c r="I3906" s="2" t="n">
        <v>0</v>
      </c>
      <c r="J3906" s="2" t="inlineStr">
        <is>
          <t>GPA</t>
        </is>
      </c>
      <c r="K3906" s="2">
        <f>IF(I3906&lt;&gt;"",I3906,IFERROR(INDEX(Base!$I:$I,MATCH(1,(Base!$C:$C=C3906)*(Base!$I:$I&lt;&gt;""),0)),0))</f>
        <v/>
      </c>
      <c r="L3906" s="2">
        <f>IF(AND(I3906="",K3906&gt;0),"SIM","NÃO")</f>
        <v/>
      </c>
      <c r="M3906" s="2">
        <f>IF(ISNUMBER(SEARCH("SEPARA",UPPER(C3906))),"NÃO","SIM")</f>
        <v/>
      </c>
      <c r="N3906" s="2">
        <f>IFERROR(H3906/K3906,0)</f>
        <v/>
      </c>
      <c r="O3906" s="2">
        <f>IF(M3906="NÃO","EXCLUÍDO",IF(N3906&lt;Premissas!$B$8,"&lt; 1,00",IF(N3906&lt;Premissas!$B$9,"1,00 – 1,19",IF(N3906&lt;Premissas!$B$10,"1,20 – 1,39",IF(N3906&lt;Premissas!$B$11,"1,40 – 1,59",IF(N3906&lt;Premissas!$B$12,"1,60 – 1,99","≥ 2,00"))))))</f>
        <v/>
      </c>
      <c r="P3906" s="5">
        <f>IF(OR(M3906="NÃO",N3906&lt;Premissas!$B$8),Premissas!$B$13,IF(N3906&lt;Premissas!$B$9,Premissas!$B$14,IF(N3906&lt;Premissas!$B$10,Premissas!$B$15,IF(N3906&lt;Premissas!$B$11,Premissas!$B$16,IF(N3906&lt;Premissas!$B$12,Premissas!$B$17,Premissas!$B$18)))))</f>
        <v/>
      </c>
      <c r="Q3906" s="5">
        <f>IFERROR(P3906/Premissas!$B$4,0)</f>
        <v/>
      </c>
    </row>
    <row r="3907">
      <c r="A3907" s="2" t="n">
        <v>8</v>
      </c>
      <c r="B3907" s="2" t="n">
        <v>7801</v>
      </c>
      <c r="C3907" s="2" t="inlineStr">
        <is>
          <t>PUXADA RECEB</t>
        </is>
      </c>
      <c r="D3907" s="2" t="inlineStr">
        <is>
          <t>5456908</t>
        </is>
      </c>
      <c r="E3907" s="2" t="inlineStr">
        <is>
          <t>KAIQUE BASTOS MACHADO</t>
        </is>
      </c>
      <c r="F3907" s="2" t="n">
        <v>16</v>
      </c>
      <c r="G3907" s="2" t="n">
        <v>7.25</v>
      </c>
      <c r="H3907" s="2" t="n">
        <v>2</v>
      </c>
      <c r="I3907" s="2" t="n">
        <v>0</v>
      </c>
      <c r="J3907" s="2" t="inlineStr">
        <is>
          <t>GPA</t>
        </is>
      </c>
      <c r="K3907" s="2">
        <f>IF(I3907&lt;&gt;"",I3907,IFERROR(INDEX(Base!$I:$I,MATCH(1,(Base!$C:$C=C3907)*(Base!$I:$I&lt;&gt;""),0)),0))</f>
        <v/>
      </c>
      <c r="L3907" s="2">
        <f>IF(AND(I3907="",K3907&gt;0),"SIM","NÃO")</f>
        <v/>
      </c>
      <c r="M3907" s="2">
        <f>IF(ISNUMBER(SEARCH("SEPARA",UPPER(C3907))),"NÃO","SIM")</f>
        <v/>
      </c>
      <c r="N3907" s="2">
        <f>IFERROR(H3907/K3907,0)</f>
        <v/>
      </c>
      <c r="O3907" s="2">
        <f>IF(M3907="NÃO","EXCLUÍDO",IF(N3907&lt;Premissas!$B$8,"&lt; 1,00",IF(N3907&lt;Premissas!$B$9,"1,00 – 1,19",IF(N3907&lt;Premissas!$B$10,"1,20 – 1,39",IF(N3907&lt;Premissas!$B$11,"1,40 – 1,59",IF(N3907&lt;Premissas!$B$12,"1,60 – 1,99","≥ 2,00"))))))</f>
        <v/>
      </c>
      <c r="P3907" s="5">
        <f>IF(OR(M3907="NÃO",N3907&lt;Premissas!$B$8),Premissas!$B$13,IF(N3907&lt;Premissas!$B$9,Premissas!$B$14,IF(N3907&lt;Premissas!$B$10,Premissas!$B$15,IF(N3907&lt;Premissas!$B$11,Premissas!$B$16,IF(N3907&lt;Premissas!$B$12,Premissas!$B$17,Premissas!$B$18)))))</f>
        <v/>
      </c>
      <c r="Q3907" s="5">
        <f>IFERROR(P3907/Premissas!$B$4,0)</f>
        <v/>
      </c>
    </row>
    <row r="3908">
      <c r="A3908" s="2" t="n">
        <v>8</v>
      </c>
      <c r="B3908" s="2" t="n">
        <v>7801</v>
      </c>
      <c r="C3908" s="2" t="inlineStr">
        <is>
          <t>RECEBIMENTO</t>
        </is>
      </c>
      <c r="D3908" s="2" t="inlineStr">
        <is>
          <t>5456908</t>
        </is>
      </c>
      <c r="E3908" s="2" t="inlineStr">
        <is>
          <t>KAIQUE BASTOS MACHADO</t>
        </is>
      </c>
      <c r="F3908" s="2" t="n">
        <v>231</v>
      </c>
      <c r="G3908" s="2" t="n">
        <v>27.68</v>
      </c>
      <c r="H3908" s="2" t="n">
        <v>8</v>
      </c>
      <c r="I3908" s="2" t="n">
        <v>0</v>
      </c>
      <c r="J3908" s="2" t="inlineStr">
        <is>
          <t>GPA</t>
        </is>
      </c>
      <c r="K3908" s="2">
        <f>IF(I3908&lt;&gt;"",I3908,IFERROR(INDEX(Base!$I:$I,MATCH(1,(Base!$C:$C=C3908)*(Base!$I:$I&lt;&gt;""),0)),0))</f>
        <v/>
      </c>
      <c r="L3908" s="2">
        <f>IF(AND(I3908="",K3908&gt;0),"SIM","NÃO")</f>
        <v/>
      </c>
      <c r="M3908" s="2">
        <f>IF(ISNUMBER(SEARCH("SEPARA",UPPER(C3908))),"NÃO","SIM")</f>
        <v/>
      </c>
      <c r="N3908" s="2">
        <f>IFERROR(H3908/K3908,0)</f>
        <v/>
      </c>
      <c r="O3908" s="2">
        <f>IF(M3908="NÃO","EXCLUÍDO",IF(N3908&lt;Premissas!$B$8,"&lt; 1,00",IF(N3908&lt;Premissas!$B$9,"1,00 – 1,19",IF(N3908&lt;Premissas!$B$10,"1,20 – 1,39",IF(N3908&lt;Premissas!$B$11,"1,40 – 1,59",IF(N3908&lt;Premissas!$B$12,"1,60 – 1,99","≥ 2,00"))))))</f>
        <v/>
      </c>
      <c r="P3908" s="5">
        <f>IF(OR(M3908="NÃO",N3908&lt;Premissas!$B$8),Premissas!$B$13,IF(N3908&lt;Premissas!$B$9,Premissas!$B$14,IF(N3908&lt;Premissas!$B$10,Premissas!$B$15,IF(N3908&lt;Premissas!$B$11,Premissas!$B$16,IF(N3908&lt;Premissas!$B$12,Premissas!$B$17,Premissas!$B$18)))))</f>
        <v/>
      </c>
      <c r="Q3908" s="5">
        <f>IFERROR(P3908/Premissas!$B$4,0)</f>
        <v/>
      </c>
    </row>
    <row r="3909">
      <c r="A3909" s="2" t="n">
        <v>8</v>
      </c>
      <c r="B3909" s="2" t="n">
        <v>7801</v>
      </c>
      <c r="C3909" s="2" t="inlineStr">
        <is>
          <t>SEPARACAO</t>
        </is>
      </c>
      <c r="D3909" s="2" t="inlineStr">
        <is>
          <t>5456908</t>
        </is>
      </c>
      <c r="E3909" s="2" t="inlineStr">
        <is>
          <t>KAIQUE BASTOS MACHADO</t>
        </is>
      </c>
      <c r="F3909" s="2" t="n">
        <v>30</v>
      </c>
      <c r="G3909" s="2" t="n">
        <v>0.22</v>
      </c>
      <c r="H3909" s="2" t="n">
        <v>136</v>
      </c>
      <c r="I3909" s="2" t="n">
        <v>0</v>
      </c>
      <c r="J3909" s="2" t="inlineStr">
        <is>
          <t>GPA</t>
        </is>
      </c>
      <c r="K3909" s="2">
        <f>IF(I3909&lt;&gt;"",I3909,IFERROR(INDEX(Base!$I:$I,MATCH(1,(Base!$C:$C=C3909)*(Base!$I:$I&lt;&gt;""),0)),0))</f>
        <v/>
      </c>
      <c r="L3909" s="2">
        <f>IF(AND(I3909="",K3909&gt;0),"SIM","NÃO")</f>
        <v/>
      </c>
      <c r="M3909" s="2">
        <f>IF(ISNUMBER(SEARCH("SEPARA",UPPER(C3909))),"NÃO","SIM")</f>
        <v/>
      </c>
      <c r="N3909" s="2">
        <f>IFERROR(H3909/K3909,0)</f>
        <v/>
      </c>
      <c r="O3909" s="2">
        <f>IF(M3909="NÃO","EXCLUÍDO",IF(N3909&lt;Premissas!$B$8,"&lt; 1,00",IF(N3909&lt;Premissas!$B$9,"1,00 – 1,19",IF(N3909&lt;Premissas!$B$10,"1,20 – 1,39",IF(N3909&lt;Premissas!$B$11,"1,40 – 1,59",IF(N3909&lt;Premissas!$B$12,"1,60 – 1,99","≥ 2,00"))))))</f>
        <v/>
      </c>
      <c r="P3909" s="5">
        <f>IF(OR(M3909="NÃO",N3909&lt;Premissas!$B$8),Premissas!$B$13,IF(N3909&lt;Premissas!$B$9,Premissas!$B$14,IF(N3909&lt;Premissas!$B$10,Premissas!$B$15,IF(N3909&lt;Premissas!$B$11,Premissas!$B$16,IF(N3909&lt;Premissas!$B$12,Premissas!$B$17,Premissas!$B$18)))))</f>
        <v/>
      </c>
      <c r="Q3909" s="5">
        <f>IFERROR(P3909/Premissas!$B$4,0)</f>
        <v/>
      </c>
    </row>
    <row r="3910">
      <c r="A3910" s="2" t="n">
        <v>8</v>
      </c>
      <c r="B3910" s="2" t="n">
        <v>7801</v>
      </c>
      <c r="C3910" s="2" t="inlineStr">
        <is>
          <t>CARREGAMENTO</t>
        </is>
      </c>
      <c r="D3910" s="2" t="inlineStr">
        <is>
          <t>5458072</t>
        </is>
      </c>
      <c r="E3910" s="2" t="inlineStr">
        <is>
          <t>Eliel Farias Da Conceição</t>
        </is>
      </c>
      <c r="F3910" s="2" t="n">
        <v>811</v>
      </c>
      <c r="G3910" s="2" t="n">
        <v>41.8</v>
      </c>
      <c r="H3910" s="2" t="n">
        <v>19</v>
      </c>
      <c r="I3910" s="2" t="n">
        <v>0</v>
      </c>
      <c r="J3910" s="2" t="inlineStr">
        <is>
          <t>GPA</t>
        </is>
      </c>
      <c r="K3910" s="2">
        <f>IF(I3910&lt;&gt;"",I3910,IFERROR(INDEX(Base!$I:$I,MATCH(1,(Base!$C:$C=C3910)*(Base!$I:$I&lt;&gt;""),0)),0))</f>
        <v/>
      </c>
      <c r="L3910" s="2">
        <f>IF(AND(I3910="",K3910&gt;0),"SIM","NÃO")</f>
        <v/>
      </c>
      <c r="M3910" s="2">
        <f>IF(ISNUMBER(SEARCH("SEPARA",UPPER(C3910))),"NÃO","SIM")</f>
        <v/>
      </c>
      <c r="N3910" s="2">
        <f>IFERROR(H3910/K3910,0)</f>
        <v/>
      </c>
      <c r="O3910" s="2">
        <f>IF(M3910="NÃO","EXCLUÍDO",IF(N3910&lt;Premissas!$B$8,"&lt; 1,00",IF(N3910&lt;Premissas!$B$9,"1,00 – 1,19",IF(N3910&lt;Premissas!$B$10,"1,20 – 1,39",IF(N3910&lt;Premissas!$B$11,"1,40 – 1,59",IF(N3910&lt;Premissas!$B$12,"1,60 – 1,99","≥ 2,00"))))))</f>
        <v/>
      </c>
      <c r="P3910" s="5">
        <f>IF(OR(M3910="NÃO",N3910&lt;Premissas!$B$8),Premissas!$B$13,IF(N3910&lt;Premissas!$B$9,Premissas!$B$14,IF(N3910&lt;Premissas!$B$10,Premissas!$B$15,IF(N3910&lt;Premissas!$B$11,Premissas!$B$16,IF(N3910&lt;Premissas!$B$12,Premissas!$B$17,Premissas!$B$18)))))</f>
        <v/>
      </c>
      <c r="Q3910" s="5">
        <f>IFERROR(P3910/Premissas!$B$4,0)</f>
        <v/>
      </c>
    </row>
    <row r="3911">
      <c r="A3911" s="2" t="n">
        <v>8</v>
      </c>
      <c r="B3911" s="2" t="n">
        <v>7801</v>
      </c>
      <c r="C3911" s="2" t="inlineStr">
        <is>
          <t>CARREGAMENTO</t>
        </is>
      </c>
      <c r="D3911" s="2" t="inlineStr">
        <is>
          <t>5461456</t>
        </is>
      </c>
      <c r="E3911" s="2" t="inlineStr">
        <is>
          <t>YGOR DE OLIVEIRA VIEIRA</t>
        </is>
      </c>
      <c r="F3911" s="2" t="n">
        <v>59</v>
      </c>
      <c r="G3911" s="2" t="n">
        <v>9.029999999999999</v>
      </c>
      <c r="H3911" s="2" t="n">
        <v>7</v>
      </c>
      <c r="I3911" s="2" t="n">
        <v>0</v>
      </c>
      <c r="J3911" s="2" t="inlineStr">
        <is>
          <t>GPA</t>
        </is>
      </c>
      <c r="K3911" s="2">
        <f>IF(I3911&lt;&gt;"",I3911,IFERROR(INDEX(Base!$I:$I,MATCH(1,(Base!$C:$C=C3911)*(Base!$I:$I&lt;&gt;""),0)),0))</f>
        <v/>
      </c>
      <c r="L3911" s="2">
        <f>IF(AND(I3911="",K3911&gt;0),"SIM","NÃO")</f>
        <v/>
      </c>
      <c r="M3911" s="2">
        <f>IF(ISNUMBER(SEARCH("SEPARA",UPPER(C3911))),"NÃO","SIM")</f>
        <v/>
      </c>
      <c r="N3911" s="2">
        <f>IFERROR(H3911/K3911,0)</f>
        <v/>
      </c>
      <c r="O3911" s="2">
        <f>IF(M3911="NÃO","EXCLUÍDO",IF(N3911&lt;Premissas!$B$8,"&lt; 1,00",IF(N3911&lt;Premissas!$B$9,"1,00 – 1,19",IF(N3911&lt;Premissas!$B$10,"1,20 – 1,39",IF(N3911&lt;Premissas!$B$11,"1,40 – 1,59",IF(N3911&lt;Premissas!$B$12,"1,60 – 1,99","≥ 2,00"))))))</f>
        <v/>
      </c>
      <c r="P3911" s="5">
        <f>IF(OR(M3911="NÃO",N3911&lt;Premissas!$B$8),Premissas!$B$13,IF(N3911&lt;Premissas!$B$9,Premissas!$B$14,IF(N3911&lt;Premissas!$B$10,Premissas!$B$15,IF(N3911&lt;Premissas!$B$11,Premissas!$B$16,IF(N3911&lt;Premissas!$B$12,Premissas!$B$17,Premissas!$B$18)))))</f>
        <v/>
      </c>
      <c r="Q3911" s="5">
        <f>IFERROR(P3911/Premissas!$B$4,0)</f>
        <v/>
      </c>
    </row>
    <row r="3912">
      <c r="A3912" s="2" t="n">
        <v>8</v>
      </c>
      <c r="B3912" s="2" t="n">
        <v>7801</v>
      </c>
      <c r="C3912" s="2" t="inlineStr">
        <is>
          <t>PUXADA RECEB</t>
        </is>
      </c>
      <c r="D3912" s="2" t="inlineStr">
        <is>
          <t>5461456</t>
        </is>
      </c>
      <c r="E3912" s="2" t="inlineStr">
        <is>
          <t>YGOR DE OLIVEIRA VIEIRA</t>
        </is>
      </c>
      <c r="F3912" s="2" t="n">
        <v>2</v>
      </c>
      <c r="G3912" s="2" t="n">
        <v>6.67</v>
      </c>
      <c r="H3912" s="2" t="n">
        <v>0</v>
      </c>
      <c r="I3912" s="2" t="n">
        <v>0</v>
      </c>
      <c r="J3912" s="2" t="inlineStr">
        <is>
          <t>GPA</t>
        </is>
      </c>
      <c r="K3912" s="2">
        <f>IF(I3912&lt;&gt;"",I3912,IFERROR(INDEX(Base!$I:$I,MATCH(1,(Base!$C:$C=C3912)*(Base!$I:$I&lt;&gt;""),0)),0))</f>
        <v/>
      </c>
      <c r="L3912" s="2">
        <f>IF(AND(I3912="",K3912&gt;0),"SIM","NÃO")</f>
        <v/>
      </c>
      <c r="M3912" s="2">
        <f>IF(ISNUMBER(SEARCH("SEPARA",UPPER(C3912))),"NÃO","SIM")</f>
        <v/>
      </c>
      <c r="N3912" s="2">
        <f>IFERROR(H3912/K3912,0)</f>
        <v/>
      </c>
      <c r="O3912" s="2">
        <f>IF(M3912="NÃO","EXCLUÍDO",IF(N3912&lt;Premissas!$B$8,"&lt; 1,00",IF(N3912&lt;Premissas!$B$9,"1,00 – 1,19",IF(N3912&lt;Premissas!$B$10,"1,20 – 1,39",IF(N3912&lt;Premissas!$B$11,"1,40 – 1,59",IF(N3912&lt;Premissas!$B$12,"1,60 – 1,99","≥ 2,00"))))))</f>
        <v/>
      </c>
      <c r="P3912" s="5">
        <f>IF(OR(M3912="NÃO",N3912&lt;Premissas!$B$8),Premissas!$B$13,IF(N3912&lt;Premissas!$B$9,Premissas!$B$14,IF(N3912&lt;Premissas!$B$10,Premissas!$B$15,IF(N3912&lt;Premissas!$B$11,Premissas!$B$16,IF(N3912&lt;Premissas!$B$12,Premissas!$B$17,Premissas!$B$18)))))</f>
        <v/>
      </c>
      <c r="Q3912" s="5">
        <f>IFERROR(P3912/Premissas!$B$4,0)</f>
        <v/>
      </c>
    </row>
    <row r="3913">
      <c r="A3913" s="2" t="n">
        <v>8</v>
      </c>
      <c r="B3913" s="2" t="n">
        <v>7801</v>
      </c>
      <c r="C3913" s="2" t="inlineStr">
        <is>
          <t>RECEBIMENTO</t>
        </is>
      </c>
      <c r="D3913" s="2" t="inlineStr">
        <is>
          <t>5461456</t>
        </is>
      </c>
      <c r="E3913" s="2" t="inlineStr">
        <is>
          <t>YGOR DE OLIVEIRA VIEIRA</t>
        </is>
      </c>
      <c r="F3913" s="2" t="n">
        <v>85</v>
      </c>
      <c r="G3913" s="2" t="n">
        <v>15.38</v>
      </c>
      <c r="H3913" s="2" t="n">
        <v>6</v>
      </c>
      <c r="I3913" s="2" t="n">
        <v>0</v>
      </c>
      <c r="J3913" s="2" t="inlineStr">
        <is>
          <t>GPA</t>
        </is>
      </c>
      <c r="K3913" s="2">
        <f>IF(I3913&lt;&gt;"",I3913,IFERROR(INDEX(Base!$I:$I,MATCH(1,(Base!$C:$C=C3913)*(Base!$I:$I&lt;&gt;""),0)),0))</f>
        <v/>
      </c>
      <c r="L3913" s="2">
        <f>IF(AND(I3913="",K3913&gt;0),"SIM","NÃO")</f>
        <v/>
      </c>
      <c r="M3913" s="2">
        <f>IF(ISNUMBER(SEARCH("SEPARA",UPPER(C3913))),"NÃO","SIM")</f>
        <v/>
      </c>
      <c r="N3913" s="2">
        <f>IFERROR(H3913/K3913,0)</f>
        <v/>
      </c>
      <c r="O3913" s="2">
        <f>IF(M3913="NÃO","EXCLUÍDO",IF(N3913&lt;Premissas!$B$8,"&lt; 1,00",IF(N3913&lt;Premissas!$B$9,"1,00 – 1,19",IF(N3913&lt;Premissas!$B$10,"1,20 – 1,39",IF(N3913&lt;Premissas!$B$11,"1,40 – 1,59",IF(N3913&lt;Premissas!$B$12,"1,60 – 1,99","≥ 2,00"))))))</f>
        <v/>
      </c>
      <c r="P3913" s="5">
        <f>IF(OR(M3913="NÃO",N3913&lt;Premissas!$B$8),Premissas!$B$13,IF(N3913&lt;Premissas!$B$9,Premissas!$B$14,IF(N3913&lt;Premissas!$B$10,Premissas!$B$15,IF(N3913&lt;Premissas!$B$11,Premissas!$B$16,IF(N3913&lt;Premissas!$B$12,Premissas!$B$17,Premissas!$B$18)))))</f>
        <v/>
      </c>
      <c r="Q3913" s="5">
        <f>IFERROR(P3913/Premissas!$B$4,0)</f>
        <v/>
      </c>
    </row>
    <row r="3914">
      <c r="A3914" s="2" t="n">
        <v>8</v>
      </c>
      <c r="B3914" s="2" t="n">
        <v>7801</v>
      </c>
      <c r="C3914" s="2" t="inlineStr">
        <is>
          <t>SEPARACAO</t>
        </is>
      </c>
      <c r="D3914" s="2" t="inlineStr">
        <is>
          <t>5461456</t>
        </is>
      </c>
      <c r="E3914" s="2" t="inlineStr">
        <is>
          <t>YGOR DE OLIVEIRA VIEIRA</t>
        </is>
      </c>
      <c r="F3914" s="2" t="n">
        <v>401</v>
      </c>
      <c r="G3914" s="2" t="n">
        <v>2.15</v>
      </c>
      <c r="H3914" s="2" t="n">
        <v>187</v>
      </c>
      <c r="I3914" s="2" t="n">
        <v>0</v>
      </c>
      <c r="J3914" s="2" t="inlineStr">
        <is>
          <t>GPA</t>
        </is>
      </c>
      <c r="K3914" s="2">
        <f>IF(I3914&lt;&gt;"",I3914,IFERROR(INDEX(Base!$I:$I,MATCH(1,(Base!$C:$C=C3914)*(Base!$I:$I&lt;&gt;""),0)),0))</f>
        <v/>
      </c>
      <c r="L3914" s="2">
        <f>IF(AND(I3914="",K3914&gt;0),"SIM","NÃO")</f>
        <v/>
      </c>
      <c r="M3914" s="2">
        <f>IF(ISNUMBER(SEARCH("SEPARA",UPPER(C3914))),"NÃO","SIM")</f>
        <v/>
      </c>
      <c r="N3914" s="2">
        <f>IFERROR(H3914/K3914,0)</f>
        <v/>
      </c>
      <c r="O3914" s="2">
        <f>IF(M3914="NÃO","EXCLUÍDO",IF(N3914&lt;Premissas!$B$8,"&lt; 1,00",IF(N3914&lt;Premissas!$B$9,"1,00 – 1,19",IF(N3914&lt;Premissas!$B$10,"1,20 – 1,39",IF(N3914&lt;Premissas!$B$11,"1,40 – 1,59",IF(N3914&lt;Premissas!$B$12,"1,60 – 1,99","≥ 2,00"))))))</f>
        <v/>
      </c>
      <c r="P3914" s="5">
        <f>IF(OR(M3914="NÃO",N3914&lt;Premissas!$B$8),Premissas!$B$13,IF(N3914&lt;Premissas!$B$9,Premissas!$B$14,IF(N3914&lt;Premissas!$B$10,Premissas!$B$15,IF(N3914&lt;Premissas!$B$11,Premissas!$B$16,IF(N3914&lt;Premissas!$B$12,Premissas!$B$17,Premissas!$B$18)))))</f>
        <v/>
      </c>
      <c r="Q3914" s="5">
        <f>IFERROR(P3914/Premissas!$B$4,0)</f>
        <v/>
      </c>
    </row>
    <row r="3915">
      <c r="A3915" s="2" t="n">
        <v>8</v>
      </c>
      <c r="B3915" s="2" t="n">
        <v>7801</v>
      </c>
      <c r="C3915" s="2" t="inlineStr">
        <is>
          <t>PUXADA RECEB</t>
        </is>
      </c>
      <c r="D3915" s="2" t="inlineStr">
        <is>
          <t>5463858</t>
        </is>
      </c>
      <c r="E3915" s="2" t="inlineStr">
        <is>
          <t>MARIA JOSE MENESES DA SILVA</t>
        </is>
      </c>
      <c r="F3915" s="2" t="n">
        <v>220</v>
      </c>
      <c r="G3915" s="2" t="n">
        <v>13.22</v>
      </c>
      <c r="H3915" s="2" t="n">
        <v>17</v>
      </c>
      <c r="I3915" s="2" t="n">
        <v>0</v>
      </c>
      <c r="J3915" s="2" t="inlineStr">
        <is>
          <t>GPA</t>
        </is>
      </c>
      <c r="K3915" s="2">
        <f>IF(I3915&lt;&gt;"",I3915,IFERROR(INDEX(Base!$I:$I,MATCH(1,(Base!$C:$C=C3915)*(Base!$I:$I&lt;&gt;""),0)),0))</f>
        <v/>
      </c>
      <c r="L3915" s="2">
        <f>IF(AND(I3915="",K3915&gt;0),"SIM","NÃO")</f>
        <v/>
      </c>
      <c r="M3915" s="2">
        <f>IF(ISNUMBER(SEARCH("SEPARA",UPPER(C3915))),"NÃO","SIM")</f>
        <v/>
      </c>
      <c r="N3915" s="2">
        <f>IFERROR(H3915/K3915,0)</f>
        <v/>
      </c>
      <c r="O3915" s="2">
        <f>IF(M3915="NÃO","EXCLUÍDO",IF(N3915&lt;Premissas!$B$8,"&lt; 1,00",IF(N3915&lt;Premissas!$B$9,"1,00 – 1,19",IF(N3915&lt;Premissas!$B$10,"1,20 – 1,39",IF(N3915&lt;Premissas!$B$11,"1,40 – 1,59",IF(N3915&lt;Premissas!$B$12,"1,60 – 1,99","≥ 2,00"))))))</f>
        <v/>
      </c>
      <c r="P3915" s="5">
        <f>IF(OR(M3915="NÃO",N3915&lt;Premissas!$B$8),Premissas!$B$13,IF(N3915&lt;Premissas!$B$9,Premissas!$B$14,IF(N3915&lt;Premissas!$B$10,Premissas!$B$15,IF(N3915&lt;Premissas!$B$11,Premissas!$B$16,IF(N3915&lt;Premissas!$B$12,Premissas!$B$17,Premissas!$B$18)))))</f>
        <v/>
      </c>
      <c r="Q3915" s="5">
        <f>IFERROR(P3915/Premissas!$B$4,0)</f>
        <v/>
      </c>
    </row>
    <row r="3916">
      <c r="A3916" s="2" t="n">
        <v>8</v>
      </c>
      <c r="B3916" s="2" t="n">
        <v>7801</v>
      </c>
      <c r="C3916" s="2" t="inlineStr">
        <is>
          <t>RECEBIMENTO</t>
        </is>
      </c>
      <c r="D3916" s="2" t="inlineStr">
        <is>
          <t>5463858</t>
        </is>
      </c>
      <c r="E3916" s="2" t="inlineStr">
        <is>
          <t>MARIA JOSE MENESES DA SILVA</t>
        </is>
      </c>
      <c r="F3916" s="2" t="n">
        <v>6664</v>
      </c>
      <c r="G3916" s="2" t="n">
        <v>143.31</v>
      </c>
      <c r="H3916" s="2" t="n">
        <v>47</v>
      </c>
      <c r="I3916" s="2" t="n">
        <v>0</v>
      </c>
      <c r="J3916" s="2" t="inlineStr">
        <is>
          <t>GPA</t>
        </is>
      </c>
      <c r="K3916" s="2">
        <f>IF(I3916&lt;&gt;"",I3916,IFERROR(INDEX(Base!$I:$I,MATCH(1,(Base!$C:$C=C3916)*(Base!$I:$I&lt;&gt;""),0)),0))</f>
        <v/>
      </c>
      <c r="L3916" s="2">
        <f>IF(AND(I3916="",K3916&gt;0),"SIM","NÃO")</f>
        <v/>
      </c>
      <c r="M3916" s="2">
        <f>IF(ISNUMBER(SEARCH("SEPARA",UPPER(C3916))),"NÃO","SIM")</f>
        <v/>
      </c>
      <c r="N3916" s="2">
        <f>IFERROR(H3916/K3916,0)</f>
        <v/>
      </c>
      <c r="O3916" s="2">
        <f>IF(M3916="NÃO","EXCLUÍDO",IF(N3916&lt;Premissas!$B$8,"&lt; 1,00",IF(N3916&lt;Premissas!$B$9,"1,00 – 1,19",IF(N3916&lt;Premissas!$B$10,"1,20 – 1,39",IF(N3916&lt;Premissas!$B$11,"1,40 – 1,59",IF(N3916&lt;Premissas!$B$12,"1,60 – 1,99","≥ 2,00"))))))</f>
        <v/>
      </c>
      <c r="P3916" s="5">
        <f>IF(OR(M3916="NÃO",N3916&lt;Premissas!$B$8),Premissas!$B$13,IF(N3916&lt;Premissas!$B$9,Premissas!$B$14,IF(N3916&lt;Premissas!$B$10,Premissas!$B$15,IF(N3916&lt;Premissas!$B$11,Premissas!$B$16,IF(N3916&lt;Premissas!$B$12,Premissas!$B$17,Premissas!$B$18)))))</f>
        <v/>
      </c>
      <c r="Q3916" s="5">
        <f>IFERROR(P3916/Premissas!$B$4,0)</f>
        <v/>
      </c>
    </row>
    <row r="3917">
      <c r="A3917" s="2" t="n">
        <v>8</v>
      </c>
      <c r="B3917" s="2" t="n">
        <v>7801</v>
      </c>
      <c r="C3917" s="2" t="inlineStr">
        <is>
          <t>ATIVIDADE OP. EMP.</t>
        </is>
      </c>
      <c r="D3917" s="2" t="inlineStr">
        <is>
          <t>546620</t>
        </is>
      </c>
      <c r="E3917" s="2" t="inlineStr">
        <is>
          <t>REINILTON SANTOS CONCEICAO</t>
        </is>
      </c>
      <c r="F3917" s="2" t="n">
        <v>1368</v>
      </c>
      <c r="G3917" s="2" t="n">
        <v>174.83</v>
      </c>
      <c r="H3917" s="2" t="n">
        <v>8</v>
      </c>
      <c r="I3917" s="2" t="n">
        <v>0</v>
      </c>
      <c r="J3917" s="2" t="inlineStr">
        <is>
          <t>GPA</t>
        </is>
      </c>
      <c r="K3917" s="2">
        <f>IF(I3917&lt;&gt;"",I3917,IFERROR(INDEX(Base!$I:$I,MATCH(1,(Base!$C:$C=C3917)*(Base!$I:$I&lt;&gt;""),0)),0))</f>
        <v/>
      </c>
      <c r="L3917" s="2">
        <f>IF(AND(I3917="",K3917&gt;0),"SIM","NÃO")</f>
        <v/>
      </c>
      <c r="M3917" s="2">
        <f>IF(ISNUMBER(SEARCH("SEPARA",UPPER(C3917))),"NÃO","SIM")</f>
        <v/>
      </c>
      <c r="N3917" s="2">
        <f>IFERROR(H3917/K3917,0)</f>
        <v/>
      </c>
      <c r="O3917" s="2">
        <f>IF(M3917="NÃO","EXCLUÍDO",IF(N3917&lt;Premissas!$B$8,"&lt; 1,00",IF(N3917&lt;Premissas!$B$9,"1,00 – 1,19",IF(N3917&lt;Premissas!$B$10,"1,20 – 1,39",IF(N3917&lt;Premissas!$B$11,"1,40 – 1,59",IF(N3917&lt;Premissas!$B$12,"1,60 – 1,99","≥ 2,00"))))))</f>
        <v/>
      </c>
      <c r="P3917" s="5">
        <f>IF(OR(M3917="NÃO",N3917&lt;Premissas!$B$8),Premissas!$B$13,IF(N3917&lt;Premissas!$B$9,Premissas!$B$14,IF(N3917&lt;Premissas!$B$10,Premissas!$B$15,IF(N3917&lt;Premissas!$B$11,Premissas!$B$16,IF(N3917&lt;Premissas!$B$12,Premissas!$B$17,Premissas!$B$18)))))</f>
        <v/>
      </c>
      <c r="Q3917" s="5">
        <f>IFERROR(P3917/Premissas!$B$4,0)</f>
        <v/>
      </c>
    </row>
    <row r="3918">
      <c r="A3918" s="2" t="n">
        <v>8</v>
      </c>
      <c r="B3918" s="2" t="n">
        <v>7801</v>
      </c>
      <c r="C3918" s="2" t="inlineStr">
        <is>
          <t>CARREGAMENTO</t>
        </is>
      </c>
      <c r="D3918" s="2" t="inlineStr">
        <is>
          <t>5467225</t>
        </is>
      </c>
      <c r="E3918" s="2" t="inlineStr">
        <is>
          <t>PETERSON SILVA DE OLIVEIRA</t>
        </is>
      </c>
      <c r="F3918" s="2" t="n">
        <v>368</v>
      </c>
      <c r="G3918" s="2" t="n">
        <v>14.06</v>
      </c>
      <c r="H3918" s="2" t="n">
        <v>26</v>
      </c>
      <c r="I3918" s="2" t="n">
        <v>0</v>
      </c>
      <c r="J3918" s="2" t="inlineStr">
        <is>
          <t>GPA</t>
        </is>
      </c>
      <c r="K3918" s="2">
        <f>IF(I3918&lt;&gt;"",I3918,IFERROR(INDEX(Base!$I:$I,MATCH(1,(Base!$C:$C=C3918)*(Base!$I:$I&lt;&gt;""),0)),0))</f>
        <v/>
      </c>
      <c r="L3918" s="2">
        <f>IF(AND(I3918="",K3918&gt;0),"SIM","NÃO")</f>
        <v/>
      </c>
      <c r="M3918" s="2">
        <f>IF(ISNUMBER(SEARCH("SEPARA",UPPER(C3918))),"NÃO","SIM")</f>
        <v/>
      </c>
      <c r="N3918" s="2">
        <f>IFERROR(H3918/K3918,0)</f>
        <v/>
      </c>
      <c r="O3918" s="2">
        <f>IF(M3918="NÃO","EXCLUÍDO",IF(N3918&lt;Premissas!$B$8,"&lt; 1,00",IF(N3918&lt;Premissas!$B$9,"1,00 – 1,19",IF(N3918&lt;Premissas!$B$10,"1,20 – 1,39",IF(N3918&lt;Premissas!$B$11,"1,40 – 1,59",IF(N3918&lt;Premissas!$B$12,"1,60 – 1,99","≥ 2,00"))))))</f>
        <v/>
      </c>
      <c r="P3918" s="5">
        <f>IF(OR(M3918="NÃO",N3918&lt;Premissas!$B$8),Premissas!$B$13,IF(N3918&lt;Premissas!$B$9,Premissas!$B$14,IF(N3918&lt;Premissas!$B$10,Premissas!$B$15,IF(N3918&lt;Premissas!$B$11,Premissas!$B$16,IF(N3918&lt;Premissas!$B$12,Premissas!$B$17,Premissas!$B$18)))))</f>
        <v/>
      </c>
      <c r="Q3918" s="5">
        <f>IFERROR(P3918/Premissas!$B$4,0)</f>
        <v/>
      </c>
    </row>
    <row r="3919">
      <c r="A3919" s="2" t="n">
        <v>8</v>
      </c>
      <c r="B3919" s="2" t="n">
        <v>7801</v>
      </c>
      <c r="C3919" s="2" t="inlineStr">
        <is>
          <t>ATIVIDADE OP. EMP.</t>
        </is>
      </c>
      <c r="D3919" s="2" t="inlineStr">
        <is>
          <t>5470609</t>
        </is>
      </c>
      <c r="E3919" s="2" t="inlineStr">
        <is>
          <t>Francisco Manoel Dos Santos</t>
        </is>
      </c>
      <c r="F3919" s="2" t="n">
        <v>1723</v>
      </c>
      <c r="G3919" s="2" t="n">
        <v>145.67</v>
      </c>
      <c r="H3919" s="2" t="n">
        <v>12</v>
      </c>
      <c r="I3919" s="2" t="n">
        <v>0</v>
      </c>
      <c r="J3919" s="2" t="inlineStr">
        <is>
          <t>GPA</t>
        </is>
      </c>
      <c r="K3919" s="2">
        <f>IF(I3919&lt;&gt;"",I3919,IFERROR(INDEX(Base!$I:$I,MATCH(1,(Base!$C:$C=C3919)*(Base!$I:$I&lt;&gt;""),0)),0))</f>
        <v/>
      </c>
      <c r="L3919" s="2">
        <f>IF(AND(I3919="",K3919&gt;0),"SIM","NÃO")</f>
        <v/>
      </c>
      <c r="M3919" s="2">
        <f>IF(ISNUMBER(SEARCH("SEPARA",UPPER(C3919))),"NÃO","SIM")</f>
        <v/>
      </c>
      <c r="N3919" s="2">
        <f>IFERROR(H3919/K3919,0)</f>
        <v/>
      </c>
      <c r="O3919" s="2">
        <f>IF(M3919="NÃO","EXCLUÍDO",IF(N3919&lt;Premissas!$B$8,"&lt; 1,00",IF(N3919&lt;Premissas!$B$9,"1,00 – 1,19",IF(N3919&lt;Premissas!$B$10,"1,20 – 1,39",IF(N3919&lt;Premissas!$B$11,"1,40 – 1,59",IF(N3919&lt;Premissas!$B$12,"1,60 – 1,99","≥ 2,00"))))))</f>
        <v/>
      </c>
      <c r="P3919" s="5">
        <f>IF(OR(M3919="NÃO",N3919&lt;Premissas!$B$8),Premissas!$B$13,IF(N3919&lt;Premissas!$B$9,Premissas!$B$14,IF(N3919&lt;Premissas!$B$10,Premissas!$B$15,IF(N3919&lt;Premissas!$B$11,Premissas!$B$16,IF(N3919&lt;Premissas!$B$12,Premissas!$B$17,Premissas!$B$18)))))</f>
        <v/>
      </c>
      <c r="Q3919" s="5">
        <f>IFERROR(P3919/Premissas!$B$4,0)</f>
        <v/>
      </c>
    </row>
    <row r="3920">
      <c r="A3920" s="2" t="n">
        <v>8</v>
      </c>
      <c r="B3920" s="2" t="n">
        <v>7801</v>
      </c>
      <c r="C3920" s="2" t="inlineStr">
        <is>
          <t>PUXADA RECEB</t>
        </is>
      </c>
      <c r="D3920" s="2" t="inlineStr">
        <is>
          <t>5475325</t>
        </is>
      </c>
      <c r="E3920" s="2" t="inlineStr">
        <is>
          <t>FRANCISCO RINALDO</t>
        </is>
      </c>
      <c r="F3920" s="2" t="n">
        <v>128</v>
      </c>
      <c r="G3920" s="2" t="n">
        <v>13.34</v>
      </c>
      <c r="H3920" s="2" t="n">
        <v>10</v>
      </c>
      <c r="I3920" s="2" t="n">
        <v>0</v>
      </c>
      <c r="J3920" s="2" t="inlineStr">
        <is>
          <t>GPA</t>
        </is>
      </c>
      <c r="K3920" s="2">
        <f>IF(I3920&lt;&gt;"",I3920,IFERROR(INDEX(Base!$I:$I,MATCH(1,(Base!$C:$C=C3920)*(Base!$I:$I&lt;&gt;""),0)),0))</f>
        <v/>
      </c>
      <c r="L3920" s="2">
        <f>IF(AND(I3920="",K3920&gt;0),"SIM","NÃO")</f>
        <v/>
      </c>
      <c r="M3920" s="2">
        <f>IF(ISNUMBER(SEARCH("SEPARA",UPPER(C3920))),"NÃO","SIM")</f>
        <v/>
      </c>
      <c r="N3920" s="2">
        <f>IFERROR(H3920/K3920,0)</f>
        <v/>
      </c>
      <c r="O3920" s="2">
        <f>IF(M3920="NÃO","EXCLUÍDO",IF(N3920&lt;Premissas!$B$8,"&lt; 1,00",IF(N3920&lt;Premissas!$B$9,"1,00 – 1,19",IF(N3920&lt;Premissas!$B$10,"1,20 – 1,39",IF(N3920&lt;Premissas!$B$11,"1,40 – 1,59",IF(N3920&lt;Premissas!$B$12,"1,60 – 1,99","≥ 2,00"))))))</f>
        <v/>
      </c>
      <c r="P3920" s="5">
        <f>IF(OR(M3920="NÃO",N3920&lt;Premissas!$B$8),Premissas!$B$13,IF(N3920&lt;Premissas!$B$9,Premissas!$B$14,IF(N3920&lt;Premissas!$B$10,Premissas!$B$15,IF(N3920&lt;Premissas!$B$11,Premissas!$B$16,IF(N3920&lt;Premissas!$B$12,Premissas!$B$17,Premissas!$B$18)))))</f>
        <v/>
      </c>
      <c r="Q3920" s="5">
        <f>IFERROR(P3920/Premissas!$B$4,0)</f>
        <v/>
      </c>
    </row>
    <row r="3921">
      <c r="A3921" s="2" t="n">
        <v>8</v>
      </c>
      <c r="B3921" s="2" t="n">
        <v>7801</v>
      </c>
      <c r="C3921" s="2" t="inlineStr">
        <is>
          <t>RECEBIMENTO</t>
        </is>
      </c>
      <c r="D3921" s="2" t="inlineStr">
        <is>
          <t>5475325</t>
        </is>
      </c>
      <c r="E3921" s="2" t="inlineStr">
        <is>
          <t>FRANCISCO RINALDO</t>
        </is>
      </c>
      <c r="F3921" s="2" t="n">
        <v>32</v>
      </c>
      <c r="G3921" s="2" t="n">
        <v>6.7</v>
      </c>
      <c r="H3921" s="2" t="n">
        <v>5</v>
      </c>
      <c r="I3921" s="2" t="n">
        <v>0</v>
      </c>
      <c r="J3921" s="2" t="inlineStr">
        <is>
          <t>GPA</t>
        </is>
      </c>
      <c r="K3921" s="2">
        <f>IF(I3921&lt;&gt;"",I3921,IFERROR(INDEX(Base!$I:$I,MATCH(1,(Base!$C:$C=C3921)*(Base!$I:$I&lt;&gt;""),0)),0))</f>
        <v/>
      </c>
      <c r="L3921" s="2">
        <f>IF(AND(I3921="",K3921&gt;0),"SIM","NÃO")</f>
        <v/>
      </c>
      <c r="M3921" s="2">
        <f>IF(ISNUMBER(SEARCH("SEPARA",UPPER(C3921))),"NÃO","SIM")</f>
        <v/>
      </c>
      <c r="N3921" s="2">
        <f>IFERROR(H3921/K3921,0)</f>
        <v/>
      </c>
      <c r="O3921" s="2">
        <f>IF(M3921="NÃO","EXCLUÍDO",IF(N3921&lt;Premissas!$B$8,"&lt; 1,00",IF(N3921&lt;Premissas!$B$9,"1,00 – 1,19",IF(N3921&lt;Premissas!$B$10,"1,20 – 1,39",IF(N3921&lt;Premissas!$B$11,"1,40 – 1,59",IF(N3921&lt;Premissas!$B$12,"1,60 – 1,99","≥ 2,00"))))))</f>
        <v/>
      </c>
      <c r="P3921" s="5">
        <f>IF(OR(M3921="NÃO",N3921&lt;Premissas!$B$8),Premissas!$B$13,IF(N3921&lt;Premissas!$B$9,Premissas!$B$14,IF(N3921&lt;Premissas!$B$10,Premissas!$B$15,IF(N3921&lt;Premissas!$B$11,Premissas!$B$16,IF(N3921&lt;Premissas!$B$12,Premissas!$B$17,Premissas!$B$18)))))</f>
        <v/>
      </c>
      <c r="Q3921" s="5">
        <f>IFERROR(P3921/Premissas!$B$4,0)</f>
        <v/>
      </c>
    </row>
    <row r="3922">
      <c r="A3922" s="2" t="n">
        <v>8</v>
      </c>
      <c r="B3922" s="2" t="n">
        <v>7801</v>
      </c>
      <c r="C3922" s="2" t="inlineStr">
        <is>
          <t>SEPARACAO</t>
        </is>
      </c>
      <c r="D3922" s="2" t="inlineStr">
        <is>
          <t>5475325</t>
        </is>
      </c>
      <c r="E3922" s="2" t="inlineStr">
        <is>
          <t>FRANCISCO RINALDO</t>
        </is>
      </c>
      <c r="F3922" s="2" t="n">
        <v>512</v>
      </c>
      <c r="G3922" s="2" t="n">
        <v>18.2</v>
      </c>
      <c r="H3922" s="2" t="n">
        <v>28</v>
      </c>
      <c r="I3922" s="2" t="n">
        <v>0</v>
      </c>
      <c r="J3922" s="2" t="inlineStr">
        <is>
          <t>GPA</t>
        </is>
      </c>
      <c r="K3922" s="2">
        <f>IF(I3922&lt;&gt;"",I3922,IFERROR(INDEX(Base!$I:$I,MATCH(1,(Base!$C:$C=C3922)*(Base!$I:$I&lt;&gt;""),0)),0))</f>
        <v/>
      </c>
      <c r="L3922" s="2">
        <f>IF(AND(I3922="",K3922&gt;0),"SIM","NÃO")</f>
        <v/>
      </c>
      <c r="M3922" s="2">
        <f>IF(ISNUMBER(SEARCH("SEPARA",UPPER(C3922))),"NÃO","SIM")</f>
        <v/>
      </c>
      <c r="N3922" s="2">
        <f>IFERROR(H3922/K3922,0)</f>
        <v/>
      </c>
      <c r="O3922" s="2">
        <f>IF(M3922="NÃO","EXCLUÍDO",IF(N3922&lt;Premissas!$B$8,"&lt; 1,00",IF(N3922&lt;Premissas!$B$9,"1,00 – 1,19",IF(N3922&lt;Premissas!$B$10,"1,20 – 1,39",IF(N3922&lt;Premissas!$B$11,"1,40 – 1,59",IF(N3922&lt;Premissas!$B$12,"1,60 – 1,99","≥ 2,00"))))))</f>
        <v/>
      </c>
      <c r="P3922" s="5">
        <f>IF(OR(M3922="NÃO",N3922&lt;Premissas!$B$8),Premissas!$B$13,IF(N3922&lt;Premissas!$B$9,Premissas!$B$14,IF(N3922&lt;Premissas!$B$10,Premissas!$B$15,IF(N3922&lt;Premissas!$B$11,Premissas!$B$16,IF(N3922&lt;Premissas!$B$12,Premissas!$B$17,Premissas!$B$18)))))</f>
        <v/>
      </c>
      <c r="Q3922" s="5">
        <f>IFERROR(P3922/Premissas!$B$4,0)</f>
        <v/>
      </c>
    </row>
    <row r="3923">
      <c r="A3923" s="2" t="n">
        <v>8</v>
      </c>
      <c r="B3923" s="2" t="n">
        <v>7801</v>
      </c>
      <c r="C3923" s="2" t="inlineStr">
        <is>
          <t>CARREGAMENTO</t>
        </is>
      </c>
      <c r="D3923" s="2" t="inlineStr">
        <is>
          <t>5487587</t>
        </is>
      </c>
      <c r="E3923" s="2" t="inlineStr">
        <is>
          <t>Fernanda Clementino</t>
        </is>
      </c>
      <c r="F3923" s="2" t="n">
        <v>1286</v>
      </c>
      <c r="G3923" s="2" t="n">
        <v>85.92</v>
      </c>
      <c r="H3923" s="2" t="n">
        <v>15</v>
      </c>
      <c r="I3923" s="2" t="n">
        <v>0</v>
      </c>
      <c r="J3923" s="2" t="inlineStr">
        <is>
          <t>GPA</t>
        </is>
      </c>
      <c r="K3923" s="2">
        <f>IF(I3923&lt;&gt;"",I3923,IFERROR(INDEX(Base!$I:$I,MATCH(1,(Base!$C:$C=C3923)*(Base!$I:$I&lt;&gt;""),0)),0))</f>
        <v/>
      </c>
      <c r="L3923" s="2">
        <f>IF(AND(I3923="",K3923&gt;0),"SIM","NÃO")</f>
        <v/>
      </c>
      <c r="M3923" s="2">
        <f>IF(ISNUMBER(SEARCH("SEPARA",UPPER(C3923))),"NÃO","SIM")</f>
        <v/>
      </c>
      <c r="N3923" s="2">
        <f>IFERROR(H3923/K3923,0)</f>
        <v/>
      </c>
      <c r="O3923" s="2">
        <f>IF(M3923="NÃO","EXCLUÍDO",IF(N3923&lt;Premissas!$B$8,"&lt; 1,00",IF(N3923&lt;Premissas!$B$9,"1,00 – 1,19",IF(N3923&lt;Premissas!$B$10,"1,20 – 1,39",IF(N3923&lt;Premissas!$B$11,"1,40 – 1,59",IF(N3923&lt;Premissas!$B$12,"1,60 – 1,99","≥ 2,00"))))))</f>
        <v/>
      </c>
      <c r="P3923" s="5">
        <f>IF(OR(M3923="NÃO",N3923&lt;Premissas!$B$8),Premissas!$B$13,IF(N3923&lt;Premissas!$B$9,Premissas!$B$14,IF(N3923&lt;Premissas!$B$10,Premissas!$B$15,IF(N3923&lt;Premissas!$B$11,Premissas!$B$16,IF(N3923&lt;Premissas!$B$12,Premissas!$B$17,Premissas!$B$18)))))</f>
        <v/>
      </c>
      <c r="Q3923" s="5">
        <f>IFERROR(P3923/Premissas!$B$4,0)</f>
        <v/>
      </c>
    </row>
    <row r="3924">
      <c r="A3924" s="2" t="n">
        <v>8</v>
      </c>
      <c r="B3924" s="2" t="n">
        <v>7801</v>
      </c>
      <c r="C3924" s="2" t="inlineStr">
        <is>
          <t>SEPARACAO</t>
        </is>
      </c>
      <c r="D3924" s="2" t="inlineStr">
        <is>
          <t>5487587</t>
        </is>
      </c>
      <c r="E3924" s="2" t="inlineStr">
        <is>
          <t>Fernanda Clementino</t>
        </is>
      </c>
      <c r="F3924" s="2" t="n">
        <v>148</v>
      </c>
      <c r="G3924" s="2" t="n">
        <v>0.88</v>
      </c>
      <c r="H3924" s="2" t="n">
        <v>168</v>
      </c>
      <c r="I3924" s="2" t="n">
        <v>0</v>
      </c>
      <c r="J3924" s="2" t="inlineStr">
        <is>
          <t>GPA</t>
        </is>
      </c>
      <c r="K3924" s="2">
        <f>IF(I3924&lt;&gt;"",I3924,IFERROR(INDEX(Base!$I:$I,MATCH(1,(Base!$C:$C=C3924)*(Base!$I:$I&lt;&gt;""),0)),0))</f>
        <v/>
      </c>
      <c r="L3924" s="2">
        <f>IF(AND(I3924="",K3924&gt;0),"SIM","NÃO")</f>
        <v/>
      </c>
      <c r="M3924" s="2">
        <f>IF(ISNUMBER(SEARCH("SEPARA",UPPER(C3924))),"NÃO","SIM")</f>
        <v/>
      </c>
      <c r="N3924" s="2">
        <f>IFERROR(H3924/K3924,0)</f>
        <v/>
      </c>
      <c r="O3924" s="2">
        <f>IF(M3924="NÃO","EXCLUÍDO",IF(N3924&lt;Premissas!$B$8,"&lt; 1,00",IF(N3924&lt;Premissas!$B$9,"1,00 – 1,19",IF(N3924&lt;Premissas!$B$10,"1,20 – 1,39",IF(N3924&lt;Premissas!$B$11,"1,40 – 1,59",IF(N3924&lt;Premissas!$B$12,"1,60 – 1,99","≥ 2,00"))))))</f>
        <v/>
      </c>
      <c r="P3924" s="5">
        <f>IF(OR(M3924="NÃO",N3924&lt;Premissas!$B$8),Premissas!$B$13,IF(N3924&lt;Premissas!$B$9,Premissas!$B$14,IF(N3924&lt;Premissas!$B$10,Premissas!$B$15,IF(N3924&lt;Premissas!$B$11,Premissas!$B$16,IF(N3924&lt;Premissas!$B$12,Premissas!$B$17,Premissas!$B$18)))))</f>
        <v/>
      </c>
      <c r="Q3924" s="5">
        <f>IFERROR(P3924/Premissas!$B$4,0)</f>
        <v/>
      </c>
    </row>
    <row r="3925">
      <c r="A3925" s="2" t="n">
        <v>8</v>
      </c>
      <c r="B3925" s="2" t="n">
        <v>7801</v>
      </c>
      <c r="C3925" s="2" t="inlineStr">
        <is>
          <t>CARREGAMENTO</t>
        </is>
      </c>
      <c r="D3925" s="2" t="inlineStr">
        <is>
          <t>5488877</t>
        </is>
      </c>
      <c r="E3925" s="2" t="inlineStr">
        <is>
          <t>Kaua Gomes Dos Santos</t>
        </is>
      </c>
      <c r="F3925" s="2" t="n">
        <v>166</v>
      </c>
      <c r="G3925" s="2" t="n">
        <v>7.72</v>
      </c>
      <c r="H3925" s="2" t="n">
        <v>22</v>
      </c>
      <c r="I3925" s="2" t="n">
        <v>0</v>
      </c>
      <c r="J3925" s="2" t="inlineStr">
        <is>
          <t>GPA</t>
        </is>
      </c>
      <c r="K3925" s="2">
        <f>IF(I3925&lt;&gt;"",I3925,IFERROR(INDEX(Base!$I:$I,MATCH(1,(Base!$C:$C=C3925)*(Base!$I:$I&lt;&gt;""),0)),0))</f>
        <v/>
      </c>
      <c r="L3925" s="2">
        <f>IF(AND(I3925="",K3925&gt;0),"SIM","NÃO")</f>
        <v/>
      </c>
      <c r="M3925" s="2">
        <f>IF(ISNUMBER(SEARCH("SEPARA",UPPER(C3925))),"NÃO","SIM")</f>
        <v/>
      </c>
      <c r="N3925" s="2">
        <f>IFERROR(H3925/K3925,0)</f>
        <v/>
      </c>
      <c r="O3925" s="2">
        <f>IF(M3925="NÃO","EXCLUÍDO",IF(N3925&lt;Premissas!$B$8,"&lt; 1,00",IF(N3925&lt;Premissas!$B$9,"1,00 – 1,19",IF(N3925&lt;Premissas!$B$10,"1,20 – 1,39",IF(N3925&lt;Premissas!$B$11,"1,40 – 1,59",IF(N3925&lt;Premissas!$B$12,"1,60 – 1,99","≥ 2,00"))))))</f>
        <v/>
      </c>
      <c r="P3925" s="5">
        <f>IF(OR(M3925="NÃO",N3925&lt;Premissas!$B$8),Premissas!$B$13,IF(N3925&lt;Premissas!$B$9,Premissas!$B$14,IF(N3925&lt;Premissas!$B$10,Premissas!$B$15,IF(N3925&lt;Premissas!$B$11,Premissas!$B$16,IF(N3925&lt;Premissas!$B$12,Premissas!$B$17,Premissas!$B$18)))))</f>
        <v/>
      </c>
      <c r="Q3925" s="5">
        <f>IFERROR(P3925/Premissas!$B$4,0)</f>
        <v/>
      </c>
    </row>
    <row r="3926">
      <c r="A3926" s="2" t="n">
        <v>8</v>
      </c>
      <c r="B3926" s="2" t="n">
        <v>7801</v>
      </c>
      <c r="C3926" s="2" t="inlineStr">
        <is>
          <t>CARREGAMENTO</t>
        </is>
      </c>
      <c r="D3926" s="2" t="inlineStr">
        <is>
          <t>5510074</t>
        </is>
      </c>
      <c r="E3926" s="2" t="inlineStr">
        <is>
          <t>GABRIEL HENRIQUE DE SOUZA OLIVEIRA</t>
        </is>
      </c>
      <c r="F3926" s="2" t="n">
        <v>227</v>
      </c>
      <c r="G3926" s="2" t="n">
        <v>22.85</v>
      </c>
      <c r="H3926" s="2" t="n">
        <v>10</v>
      </c>
      <c r="I3926" s="2" t="n">
        <v>0</v>
      </c>
      <c r="J3926" s="2" t="inlineStr">
        <is>
          <t>GPA</t>
        </is>
      </c>
      <c r="K3926" s="2">
        <f>IF(I3926&lt;&gt;"",I3926,IFERROR(INDEX(Base!$I:$I,MATCH(1,(Base!$C:$C=C3926)*(Base!$I:$I&lt;&gt;""),0)),0))</f>
        <v/>
      </c>
      <c r="L3926" s="2">
        <f>IF(AND(I3926="",K3926&gt;0),"SIM","NÃO")</f>
        <v/>
      </c>
      <c r="M3926" s="2">
        <f>IF(ISNUMBER(SEARCH("SEPARA",UPPER(C3926))),"NÃO","SIM")</f>
        <v/>
      </c>
      <c r="N3926" s="2">
        <f>IFERROR(H3926/K3926,0)</f>
        <v/>
      </c>
      <c r="O3926" s="2">
        <f>IF(M3926="NÃO","EXCLUÍDO",IF(N3926&lt;Premissas!$B$8,"&lt; 1,00",IF(N3926&lt;Premissas!$B$9,"1,00 – 1,19",IF(N3926&lt;Premissas!$B$10,"1,20 – 1,39",IF(N3926&lt;Premissas!$B$11,"1,40 – 1,59",IF(N3926&lt;Premissas!$B$12,"1,60 – 1,99","≥ 2,00"))))))</f>
        <v/>
      </c>
      <c r="P3926" s="5">
        <f>IF(OR(M3926="NÃO",N3926&lt;Premissas!$B$8),Premissas!$B$13,IF(N3926&lt;Premissas!$B$9,Premissas!$B$14,IF(N3926&lt;Premissas!$B$10,Premissas!$B$15,IF(N3926&lt;Premissas!$B$11,Premissas!$B$16,IF(N3926&lt;Premissas!$B$12,Premissas!$B$17,Premissas!$B$18)))))</f>
        <v/>
      </c>
      <c r="Q3926" s="5">
        <f>IFERROR(P3926/Premissas!$B$4,0)</f>
        <v/>
      </c>
    </row>
    <row r="3927">
      <c r="A3927" s="2" t="n">
        <v>8</v>
      </c>
      <c r="B3927" s="2" t="n">
        <v>7801</v>
      </c>
      <c r="C3927" s="2" t="inlineStr">
        <is>
          <t>PUXADA RECEB</t>
        </is>
      </c>
      <c r="D3927" s="2" t="inlineStr">
        <is>
          <t>5510074</t>
        </is>
      </c>
      <c r="E3927" s="2" t="inlineStr">
        <is>
          <t>GABRIEL HENRIQUE DE SOUZA OLIVEIRA</t>
        </is>
      </c>
      <c r="F3927" s="2" t="n">
        <v>47</v>
      </c>
      <c r="G3927" s="2" t="n">
        <v>8.43</v>
      </c>
      <c r="H3927" s="2" t="n">
        <v>6</v>
      </c>
      <c r="I3927" s="2" t="n">
        <v>0</v>
      </c>
      <c r="J3927" s="2" t="inlineStr">
        <is>
          <t>GPA</t>
        </is>
      </c>
      <c r="K3927" s="2">
        <f>IF(I3927&lt;&gt;"",I3927,IFERROR(INDEX(Base!$I:$I,MATCH(1,(Base!$C:$C=C3927)*(Base!$I:$I&lt;&gt;""),0)),0))</f>
        <v/>
      </c>
      <c r="L3927" s="2">
        <f>IF(AND(I3927="",K3927&gt;0),"SIM","NÃO")</f>
        <v/>
      </c>
      <c r="M3927" s="2">
        <f>IF(ISNUMBER(SEARCH("SEPARA",UPPER(C3927))),"NÃO","SIM")</f>
        <v/>
      </c>
      <c r="N3927" s="2">
        <f>IFERROR(H3927/K3927,0)</f>
        <v/>
      </c>
      <c r="O3927" s="2">
        <f>IF(M3927="NÃO","EXCLUÍDO",IF(N3927&lt;Premissas!$B$8,"&lt; 1,00",IF(N3927&lt;Premissas!$B$9,"1,00 – 1,19",IF(N3927&lt;Premissas!$B$10,"1,20 – 1,39",IF(N3927&lt;Premissas!$B$11,"1,40 – 1,59",IF(N3927&lt;Premissas!$B$12,"1,60 – 1,99","≥ 2,00"))))))</f>
        <v/>
      </c>
      <c r="P3927" s="5">
        <f>IF(OR(M3927="NÃO",N3927&lt;Premissas!$B$8),Premissas!$B$13,IF(N3927&lt;Premissas!$B$9,Premissas!$B$14,IF(N3927&lt;Premissas!$B$10,Premissas!$B$15,IF(N3927&lt;Premissas!$B$11,Premissas!$B$16,IF(N3927&lt;Premissas!$B$12,Premissas!$B$17,Premissas!$B$18)))))</f>
        <v/>
      </c>
      <c r="Q3927" s="5">
        <f>IFERROR(P3927/Premissas!$B$4,0)</f>
        <v/>
      </c>
    </row>
    <row r="3928">
      <c r="A3928" s="2" t="n">
        <v>8</v>
      </c>
      <c r="B3928" s="2" t="n">
        <v>7801</v>
      </c>
      <c r="C3928" s="2" t="inlineStr">
        <is>
          <t>SEPARACAO</t>
        </is>
      </c>
      <c r="D3928" s="2" t="inlineStr">
        <is>
          <t>5510074</t>
        </is>
      </c>
      <c r="E3928" s="2" t="inlineStr">
        <is>
          <t>GABRIEL HENRIQUE DE SOUZA OLIVEIRA</t>
        </is>
      </c>
      <c r="F3928" s="2" t="n">
        <v>195</v>
      </c>
      <c r="G3928" s="2" t="n">
        <v>2.79</v>
      </c>
      <c r="H3928" s="2" t="n">
        <v>70</v>
      </c>
      <c r="I3928" s="2" t="n">
        <v>0</v>
      </c>
      <c r="J3928" s="2" t="inlineStr">
        <is>
          <t>GPA</t>
        </is>
      </c>
      <c r="K3928" s="2">
        <f>IF(I3928&lt;&gt;"",I3928,IFERROR(INDEX(Base!$I:$I,MATCH(1,(Base!$C:$C=C3928)*(Base!$I:$I&lt;&gt;""),0)),0))</f>
        <v/>
      </c>
      <c r="L3928" s="2">
        <f>IF(AND(I3928="",K3928&gt;0),"SIM","NÃO")</f>
        <v/>
      </c>
      <c r="M3928" s="2">
        <f>IF(ISNUMBER(SEARCH("SEPARA",UPPER(C3928))),"NÃO","SIM")</f>
        <v/>
      </c>
      <c r="N3928" s="2">
        <f>IFERROR(H3928/K3928,0)</f>
        <v/>
      </c>
      <c r="O3928" s="2">
        <f>IF(M3928="NÃO","EXCLUÍDO",IF(N3928&lt;Premissas!$B$8,"&lt; 1,00",IF(N3928&lt;Premissas!$B$9,"1,00 – 1,19",IF(N3928&lt;Premissas!$B$10,"1,20 – 1,39",IF(N3928&lt;Premissas!$B$11,"1,40 – 1,59",IF(N3928&lt;Premissas!$B$12,"1,60 – 1,99","≥ 2,00"))))))</f>
        <v/>
      </c>
      <c r="P3928" s="5">
        <f>IF(OR(M3928="NÃO",N3928&lt;Premissas!$B$8),Premissas!$B$13,IF(N3928&lt;Premissas!$B$9,Premissas!$B$14,IF(N3928&lt;Premissas!$B$10,Premissas!$B$15,IF(N3928&lt;Premissas!$B$11,Premissas!$B$16,IF(N3928&lt;Premissas!$B$12,Premissas!$B$17,Premissas!$B$18)))))</f>
        <v/>
      </c>
      <c r="Q3928" s="5">
        <f>IFERROR(P3928/Premissas!$B$4,0)</f>
        <v/>
      </c>
    </row>
    <row r="3929">
      <c r="A3929" s="2" t="n">
        <v>8</v>
      </c>
      <c r="B3929" s="2" t="n">
        <v>7801</v>
      </c>
      <c r="C3929" s="2" t="inlineStr">
        <is>
          <t>CARREGAMENTO</t>
        </is>
      </c>
      <c r="D3929" s="2" t="inlineStr">
        <is>
          <t>5522595</t>
        </is>
      </c>
      <c r="E3929" s="2" t="inlineStr">
        <is>
          <t>Joseneto Queiroz De Souza</t>
        </is>
      </c>
      <c r="F3929" s="2" t="n">
        <v>1238</v>
      </c>
      <c r="G3929" s="2" t="n">
        <v>54.66</v>
      </c>
      <c r="H3929" s="2" t="n">
        <v>23</v>
      </c>
      <c r="I3929" s="2" t="n">
        <v>0</v>
      </c>
      <c r="J3929" s="2" t="inlineStr">
        <is>
          <t>GPA</t>
        </is>
      </c>
      <c r="K3929" s="2">
        <f>IF(I3929&lt;&gt;"",I3929,IFERROR(INDEX(Base!$I:$I,MATCH(1,(Base!$C:$C=C3929)*(Base!$I:$I&lt;&gt;""),0)),0))</f>
        <v/>
      </c>
      <c r="L3929" s="2">
        <f>IF(AND(I3929="",K3929&gt;0),"SIM","NÃO")</f>
        <v/>
      </c>
      <c r="M3929" s="2">
        <f>IF(ISNUMBER(SEARCH("SEPARA",UPPER(C3929))),"NÃO","SIM")</f>
        <v/>
      </c>
      <c r="N3929" s="2">
        <f>IFERROR(H3929/K3929,0)</f>
        <v/>
      </c>
      <c r="O3929" s="2">
        <f>IF(M3929="NÃO","EXCLUÍDO",IF(N3929&lt;Premissas!$B$8,"&lt; 1,00",IF(N3929&lt;Premissas!$B$9,"1,00 – 1,19",IF(N3929&lt;Premissas!$B$10,"1,20 – 1,39",IF(N3929&lt;Premissas!$B$11,"1,40 – 1,59",IF(N3929&lt;Premissas!$B$12,"1,60 – 1,99","≥ 2,00"))))))</f>
        <v/>
      </c>
      <c r="P3929" s="5">
        <f>IF(OR(M3929="NÃO",N3929&lt;Premissas!$B$8),Premissas!$B$13,IF(N3929&lt;Premissas!$B$9,Premissas!$B$14,IF(N3929&lt;Premissas!$B$10,Premissas!$B$15,IF(N3929&lt;Premissas!$B$11,Premissas!$B$16,IF(N3929&lt;Premissas!$B$12,Premissas!$B$17,Premissas!$B$18)))))</f>
        <v/>
      </c>
      <c r="Q3929" s="5">
        <f>IFERROR(P3929/Premissas!$B$4,0)</f>
        <v/>
      </c>
    </row>
    <row r="3930">
      <c r="A3930" s="2" t="n">
        <v>8</v>
      </c>
      <c r="B3930" s="2" t="n">
        <v>7801</v>
      </c>
      <c r="C3930" s="2" t="inlineStr">
        <is>
          <t>RECEBIMENTO</t>
        </is>
      </c>
      <c r="D3930" s="2" t="inlineStr">
        <is>
          <t>5530172</t>
        </is>
      </c>
      <c r="E3930" s="2" t="inlineStr">
        <is>
          <t>Lucas Dias Ribeiro</t>
        </is>
      </c>
      <c r="F3930" s="2" t="n">
        <v>5346</v>
      </c>
      <c r="G3930" s="2" t="n">
        <v>143.95</v>
      </c>
      <c r="H3930" s="2" t="n">
        <v>37</v>
      </c>
      <c r="I3930" s="2" t="n">
        <v>0</v>
      </c>
      <c r="J3930" s="2" t="inlineStr">
        <is>
          <t>GPA</t>
        </is>
      </c>
      <c r="K3930" s="2">
        <f>IF(I3930&lt;&gt;"",I3930,IFERROR(INDEX(Base!$I:$I,MATCH(1,(Base!$C:$C=C3930)*(Base!$I:$I&lt;&gt;""),0)),0))</f>
        <v/>
      </c>
      <c r="L3930" s="2">
        <f>IF(AND(I3930="",K3930&gt;0),"SIM","NÃO")</f>
        <v/>
      </c>
      <c r="M3930" s="2">
        <f>IF(ISNUMBER(SEARCH("SEPARA",UPPER(C3930))),"NÃO","SIM")</f>
        <v/>
      </c>
      <c r="N3930" s="2">
        <f>IFERROR(H3930/K3930,0)</f>
        <v/>
      </c>
      <c r="O3930" s="2">
        <f>IF(M3930="NÃO","EXCLUÍDO",IF(N3930&lt;Premissas!$B$8,"&lt; 1,00",IF(N3930&lt;Premissas!$B$9,"1,00 – 1,19",IF(N3930&lt;Premissas!$B$10,"1,20 – 1,39",IF(N3930&lt;Premissas!$B$11,"1,40 – 1,59",IF(N3930&lt;Premissas!$B$12,"1,60 – 1,99","≥ 2,00"))))))</f>
        <v/>
      </c>
      <c r="P3930" s="5">
        <f>IF(OR(M3930="NÃO",N3930&lt;Premissas!$B$8),Premissas!$B$13,IF(N3930&lt;Premissas!$B$9,Premissas!$B$14,IF(N3930&lt;Premissas!$B$10,Premissas!$B$15,IF(N3930&lt;Premissas!$B$11,Premissas!$B$16,IF(N3930&lt;Premissas!$B$12,Premissas!$B$17,Premissas!$B$18)))))</f>
        <v/>
      </c>
      <c r="Q3930" s="5">
        <f>IFERROR(P3930/Premissas!$B$4,0)</f>
        <v/>
      </c>
    </row>
    <row r="3931">
      <c r="A3931" s="2" t="n">
        <v>8</v>
      </c>
      <c r="B3931" s="2" t="n">
        <v>7801</v>
      </c>
      <c r="C3931" s="2" t="inlineStr">
        <is>
          <t>CARREGAMENTO</t>
        </is>
      </c>
      <c r="D3931" s="2" t="inlineStr">
        <is>
          <t>5530407</t>
        </is>
      </c>
      <c r="E3931" s="2" t="inlineStr">
        <is>
          <t>Carlos Eduardo Ribeiro Goulart De Andrade</t>
        </is>
      </c>
      <c r="F3931" s="2" t="n">
        <v>1760</v>
      </c>
      <c r="G3931" s="2" t="n">
        <v>62.71</v>
      </c>
      <c r="H3931" s="2" t="n">
        <v>28</v>
      </c>
      <c r="I3931" s="2" t="n">
        <v>0</v>
      </c>
      <c r="J3931" s="2" t="inlineStr">
        <is>
          <t>GPA</t>
        </is>
      </c>
      <c r="K3931" s="2">
        <f>IF(I3931&lt;&gt;"",I3931,IFERROR(INDEX(Base!$I:$I,MATCH(1,(Base!$C:$C=C3931)*(Base!$I:$I&lt;&gt;""),0)),0))</f>
        <v/>
      </c>
      <c r="L3931" s="2">
        <f>IF(AND(I3931="",K3931&gt;0),"SIM","NÃO")</f>
        <v/>
      </c>
      <c r="M3931" s="2">
        <f>IF(ISNUMBER(SEARCH("SEPARA",UPPER(C3931))),"NÃO","SIM")</f>
        <v/>
      </c>
      <c r="N3931" s="2">
        <f>IFERROR(H3931/K3931,0)</f>
        <v/>
      </c>
      <c r="O3931" s="2">
        <f>IF(M3931="NÃO","EXCLUÍDO",IF(N3931&lt;Premissas!$B$8,"&lt; 1,00",IF(N3931&lt;Premissas!$B$9,"1,00 – 1,19",IF(N3931&lt;Premissas!$B$10,"1,20 – 1,39",IF(N3931&lt;Premissas!$B$11,"1,40 – 1,59",IF(N3931&lt;Premissas!$B$12,"1,60 – 1,99","≥ 2,00"))))))</f>
        <v/>
      </c>
      <c r="P3931" s="5">
        <f>IF(OR(M3931="NÃO",N3931&lt;Premissas!$B$8),Premissas!$B$13,IF(N3931&lt;Premissas!$B$9,Premissas!$B$14,IF(N3931&lt;Premissas!$B$10,Premissas!$B$15,IF(N3931&lt;Premissas!$B$11,Premissas!$B$16,IF(N3931&lt;Premissas!$B$12,Premissas!$B$17,Premissas!$B$18)))))</f>
        <v/>
      </c>
      <c r="Q3931" s="5">
        <f>IFERROR(P3931/Premissas!$B$4,0)</f>
        <v/>
      </c>
    </row>
    <row r="3932">
      <c r="A3932" s="2" t="n">
        <v>8</v>
      </c>
      <c r="B3932" s="2" t="n">
        <v>7801</v>
      </c>
      <c r="C3932" s="2" t="inlineStr">
        <is>
          <t>SEPARACAO</t>
        </is>
      </c>
      <c r="D3932" s="2" t="inlineStr">
        <is>
          <t>5530407</t>
        </is>
      </c>
      <c r="E3932" s="2" t="inlineStr">
        <is>
          <t>Carlos Eduardo Ribeiro Goulart De Andrade</t>
        </is>
      </c>
      <c r="F3932" s="2" t="n">
        <v>59</v>
      </c>
      <c r="G3932" s="2" t="n">
        <v>0.95</v>
      </c>
      <c r="H3932" s="2" t="n">
        <v>62</v>
      </c>
      <c r="I3932" s="2" t="n">
        <v>0</v>
      </c>
      <c r="J3932" s="2" t="inlineStr">
        <is>
          <t>GPA</t>
        </is>
      </c>
      <c r="K3932" s="2">
        <f>IF(I3932&lt;&gt;"",I3932,IFERROR(INDEX(Base!$I:$I,MATCH(1,(Base!$C:$C=C3932)*(Base!$I:$I&lt;&gt;""),0)),0))</f>
        <v/>
      </c>
      <c r="L3932" s="2">
        <f>IF(AND(I3932="",K3932&gt;0),"SIM","NÃO")</f>
        <v/>
      </c>
      <c r="M3932" s="2">
        <f>IF(ISNUMBER(SEARCH("SEPARA",UPPER(C3932))),"NÃO","SIM")</f>
        <v/>
      </c>
      <c r="N3932" s="2">
        <f>IFERROR(H3932/K3932,0)</f>
        <v/>
      </c>
      <c r="O3932" s="2">
        <f>IF(M3932="NÃO","EXCLUÍDO",IF(N3932&lt;Premissas!$B$8,"&lt; 1,00",IF(N3932&lt;Premissas!$B$9,"1,00 – 1,19",IF(N3932&lt;Premissas!$B$10,"1,20 – 1,39",IF(N3932&lt;Premissas!$B$11,"1,40 – 1,59",IF(N3932&lt;Premissas!$B$12,"1,60 – 1,99","≥ 2,00"))))))</f>
        <v/>
      </c>
      <c r="P3932" s="5">
        <f>IF(OR(M3932="NÃO",N3932&lt;Premissas!$B$8),Premissas!$B$13,IF(N3932&lt;Premissas!$B$9,Premissas!$B$14,IF(N3932&lt;Premissas!$B$10,Premissas!$B$15,IF(N3932&lt;Premissas!$B$11,Premissas!$B$16,IF(N3932&lt;Premissas!$B$12,Premissas!$B$17,Premissas!$B$18)))))</f>
        <v/>
      </c>
      <c r="Q3932" s="5">
        <f>IFERROR(P3932/Premissas!$B$4,0)</f>
        <v/>
      </c>
    </row>
    <row r="3933">
      <c r="A3933" s="2" t="n">
        <v>8</v>
      </c>
      <c r="B3933" s="2" t="n">
        <v>7801</v>
      </c>
      <c r="C3933" s="2" t="inlineStr">
        <is>
          <t>RECEBIMENTO</t>
        </is>
      </c>
      <c r="D3933" s="2" t="inlineStr">
        <is>
          <t>5535344</t>
        </is>
      </c>
      <c r="E3933" s="2" t="inlineStr">
        <is>
          <t>WESLEY ALVES DE OLIVEIRA</t>
        </is>
      </c>
      <c r="F3933" s="2" t="n">
        <v>2123</v>
      </c>
      <c r="G3933" s="2" t="n">
        <v>125.37</v>
      </c>
      <c r="H3933" s="2" t="n">
        <v>17</v>
      </c>
      <c r="I3933" s="2" t="n">
        <v>0</v>
      </c>
      <c r="J3933" s="2" t="inlineStr">
        <is>
          <t>GPA</t>
        </is>
      </c>
      <c r="K3933" s="2">
        <f>IF(I3933&lt;&gt;"",I3933,IFERROR(INDEX(Base!$I:$I,MATCH(1,(Base!$C:$C=C3933)*(Base!$I:$I&lt;&gt;""),0)),0))</f>
        <v/>
      </c>
      <c r="L3933" s="2">
        <f>IF(AND(I3933="",K3933&gt;0),"SIM","NÃO")</f>
        <v/>
      </c>
      <c r="M3933" s="2">
        <f>IF(ISNUMBER(SEARCH("SEPARA",UPPER(C3933))),"NÃO","SIM")</f>
        <v/>
      </c>
      <c r="N3933" s="2">
        <f>IFERROR(H3933/K3933,0)</f>
        <v/>
      </c>
      <c r="O3933" s="2">
        <f>IF(M3933="NÃO","EXCLUÍDO",IF(N3933&lt;Premissas!$B$8,"&lt; 1,00",IF(N3933&lt;Premissas!$B$9,"1,00 – 1,19",IF(N3933&lt;Premissas!$B$10,"1,20 – 1,39",IF(N3933&lt;Premissas!$B$11,"1,40 – 1,59",IF(N3933&lt;Premissas!$B$12,"1,60 – 1,99","≥ 2,00"))))))</f>
        <v/>
      </c>
      <c r="P3933" s="5">
        <f>IF(OR(M3933="NÃO",N3933&lt;Premissas!$B$8),Premissas!$B$13,IF(N3933&lt;Premissas!$B$9,Premissas!$B$14,IF(N3933&lt;Premissas!$B$10,Premissas!$B$15,IF(N3933&lt;Premissas!$B$11,Premissas!$B$16,IF(N3933&lt;Premissas!$B$12,Premissas!$B$17,Premissas!$B$18)))))</f>
        <v/>
      </c>
      <c r="Q3933" s="5">
        <f>IFERROR(P3933/Premissas!$B$4,0)</f>
        <v/>
      </c>
    </row>
    <row r="3934">
      <c r="A3934" s="2" t="n">
        <v>8</v>
      </c>
      <c r="B3934" s="2" t="n">
        <v>7801</v>
      </c>
      <c r="C3934" s="2" t="inlineStr">
        <is>
          <t>SEPARACAO</t>
        </is>
      </c>
      <c r="D3934" s="2" t="inlineStr">
        <is>
          <t>5535930</t>
        </is>
      </c>
      <c r="E3934" s="2" t="inlineStr">
        <is>
          <t>Guilherme Henrique De Miranda</t>
        </is>
      </c>
      <c r="F3934" s="2" t="n">
        <v>113</v>
      </c>
      <c r="G3934" s="2" t="n">
        <v>3.77</v>
      </c>
      <c r="H3934" s="2" t="n">
        <v>30</v>
      </c>
      <c r="I3934" s="2" t="n">
        <v>0</v>
      </c>
      <c r="J3934" s="2" t="inlineStr">
        <is>
          <t>GPA</t>
        </is>
      </c>
      <c r="K3934" s="2">
        <f>IF(I3934&lt;&gt;"",I3934,IFERROR(INDEX(Base!$I:$I,MATCH(1,(Base!$C:$C=C3934)*(Base!$I:$I&lt;&gt;""),0)),0))</f>
        <v/>
      </c>
      <c r="L3934" s="2">
        <f>IF(AND(I3934="",K3934&gt;0),"SIM","NÃO")</f>
        <v/>
      </c>
      <c r="M3934" s="2">
        <f>IF(ISNUMBER(SEARCH("SEPARA",UPPER(C3934))),"NÃO","SIM")</f>
        <v/>
      </c>
      <c r="N3934" s="2">
        <f>IFERROR(H3934/K3934,0)</f>
        <v/>
      </c>
      <c r="O3934" s="2">
        <f>IF(M3934="NÃO","EXCLUÍDO",IF(N3934&lt;Premissas!$B$8,"&lt; 1,00",IF(N3934&lt;Premissas!$B$9,"1,00 – 1,19",IF(N3934&lt;Premissas!$B$10,"1,20 – 1,39",IF(N3934&lt;Premissas!$B$11,"1,40 – 1,59",IF(N3934&lt;Premissas!$B$12,"1,60 – 1,99","≥ 2,00"))))))</f>
        <v/>
      </c>
      <c r="P3934" s="5">
        <f>IF(OR(M3934="NÃO",N3934&lt;Premissas!$B$8),Premissas!$B$13,IF(N3934&lt;Premissas!$B$9,Premissas!$B$14,IF(N3934&lt;Premissas!$B$10,Premissas!$B$15,IF(N3934&lt;Premissas!$B$11,Premissas!$B$16,IF(N3934&lt;Premissas!$B$12,Premissas!$B$17,Premissas!$B$18)))))</f>
        <v/>
      </c>
      <c r="Q3934" s="5">
        <f>IFERROR(P3934/Premissas!$B$4,0)</f>
        <v/>
      </c>
    </row>
    <row r="3935">
      <c r="A3935" s="2" t="n">
        <v>8</v>
      </c>
      <c r="B3935" s="2" t="n">
        <v>7801</v>
      </c>
      <c r="C3935" s="2" t="inlineStr">
        <is>
          <t>CARREGAMENTO</t>
        </is>
      </c>
      <c r="D3935" s="2" t="inlineStr">
        <is>
          <t>5535964</t>
        </is>
      </c>
      <c r="E3935" s="2" t="inlineStr">
        <is>
          <t>Keven Gustavo Rodrigues Pereira</t>
        </is>
      </c>
      <c r="F3935" s="2" t="n">
        <v>758</v>
      </c>
      <c r="G3935" s="2" t="n">
        <v>74.84</v>
      </c>
      <c r="H3935" s="2" t="n">
        <v>10</v>
      </c>
      <c r="I3935" s="2" t="n">
        <v>0</v>
      </c>
      <c r="J3935" s="2" t="inlineStr">
        <is>
          <t>GPA</t>
        </is>
      </c>
      <c r="K3935" s="2">
        <f>IF(I3935&lt;&gt;"",I3935,IFERROR(INDEX(Base!$I:$I,MATCH(1,(Base!$C:$C=C3935)*(Base!$I:$I&lt;&gt;""),0)),0))</f>
        <v/>
      </c>
      <c r="L3935" s="2">
        <f>IF(AND(I3935="",K3935&gt;0),"SIM","NÃO")</f>
        <v/>
      </c>
      <c r="M3935" s="2">
        <f>IF(ISNUMBER(SEARCH("SEPARA",UPPER(C3935))),"NÃO","SIM")</f>
        <v/>
      </c>
      <c r="N3935" s="2">
        <f>IFERROR(H3935/K3935,0)</f>
        <v/>
      </c>
      <c r="O3935" s="2">
        <f>IF(M3935="NÃO","EXCLUÍDO",IF(N3935&lt;Premissas!$B$8,"&lt; 1,00",IF(N3935&lt;Premissas!$B$9,"1,00 – 1,19",IF(N3935&lt;Premissas!$B$10,"1,20 – 1,39",IF(N3935&lt;Premissas!$B$11,"1,40 – 1,59",IF(N3935&lt;Premissas!$B$12,"1,60 – 1,99","≥ 2,00"))))))</f>
        <v/>
      </c>
      <c r="P3935" s="5">
        <f>IF(OR(M3935="NÃO",N3935&lt;Premissas!$B$8),Premissas!$B$13,IF(N3935&lt;Premissas!$B$9,Premissas!$B$14,IF(N3935&lt;Premissas!$B$10,Premissas!$B$15,IF(N3935&lt;Premissas!$B$11,Premissas!$B$16,IF(N3935&lt;Premissas!$B$12,Premissas!$B$17,Premissas!$B$18)))))</f>
        <v/>
      </c>
      <c r="Q3935" s="5">
        <f>IFERROR(P3935/Premissas!$B$4,0)</f>
        <v/>
      </c>
    </row>
    <row r="3936">
      <c r="A3936" s="2" t="n">
        <v>8</v>
      </c>
      <c r="B3936" s="2" t="n">
        <v>7801</v>
      </c>
      <c r="C3936" s="2" t="inlineStr">
        <is>
          <t>SEPARACAO</t>
        </is>
      </c>
      <c r="D3936" s="2" t="inlineStr">
        <is>
          <t>5535964</t>
        </is>
      </c>
      <c r="E3936" s="2" t="inlineStr">
        <is>
          <t>Keven Gustavo Rodrigues Pereira</t>
        </is>
      </c>
      <c r="F3936" s="2" t="n">
        <v>112</v>
      </c>
      <c r="G3936" s="2" t="n">
        <v>3.65</v>
      </c>
      <c r="H3936" s="2" t="n">
        <v>31</v>
      </c>
      <c r="I3936" s="2" t="n">
        <v>0</v>
      </c>
      <c r="J3936" s="2" t="inlineStr">
        <is>
          <t>GPA</t>
        </is>
      </c>
      <c r="K3936" s="2">
        <f>IF(I3936&lt;&gt;"",I3936,IFERROR(INDEX(Base!$I:$I,MATCH(1,(Base!$C:$C=C3936)*(Base!$I:$I&lt;&gt;""),0)),0))</f>
        <v/>
      </c>
      <c r="L3936" s="2">
        <f>IF(AND(I3936="",K3936&gt;0),"SIM","NÃO")</f>
        <v/>
      </c>
      <c r="M3936" s="2">
        <f>IF(ISNUMBER(SEARCH("SEPARA",UPPER(C3936))),"NÃO","SIM")</f>
        <v/>
      </c>
      <c r="N3936" s="2">
        <f>IFERROR(H3936/K3936,0)</f>
        <v/>
      </c>
      <c r="O3936" s="2">
        <f>IF(M3936="NÃO","EXCLUÍDO",IF(N3936&lt;Premissas!$B$8,"&lt; 1,00",IF(N3936&lt;Premissas!$B$9,"1,00 – 1,19",IF(N3936&lt;Premissas!$B$10,"1,20 – 1,39",IF(N3936&lt;Premissas!$B$11,"1,40 – 1,59",IF(N3936&lt;Premissas!$B$12,"1,60 – 1,99","≥ 2,00"))))))</f>
        <v/>
      </c>
      <c r="P3936" s="5">
        <f>IF(OR(M3936="NÃO",N3936&lt;Premissas!$B$8),Premissas!$B$13,IF(N3936&lt;Premissas!$B$9,Premissas!$B$14,IF(N3936&lt;Premissas!$B$10,Premissas!$B$15,IF(N3936&lt;Premissas!$B$11,Premissas!$B$16,IF(N3936&lt;Premissas!$B$12,Premissas!$B$17,Premissas!$B$18)))))</f>
        <v/>
      </c>
      <c r="Q3936" s="5">
        <f>IFERROR(P3936/Premissas!$B$4,0)</f>
        <v/>
      </c>
    </row>
    <row r="3937">
      <c r="A3937" s="2" t="n">
        <v>8</v>
      </c>
      <c r="B3937" s="2" t="n">
        <v>7801</v>
      </c>
      <c r="C3937" s="2" t="inlineStr">
        <is>
          <t>SEPARACAO</t>
        </is>
      </c>
      <c r="D3937" s="2" t="inlineStr">
        <is>
          <t>5540461</t>
        </is>
      </c>
      <c r="E3937" s="2" t="inlineStr">
        <is>
          <t>FERNANDO ALONSO DA SILVA</t>
        </is>
      </c>
      <c r="F3937" s="2" t="n">
        <v>8224</v>
      </c>
      <c r="G3937" s="2" t="n">
        <v>118.62</v>
      </c>
      <c r="H3937" s="2" t="n">
        <v>69</v>
      </c>
      <c r="I3937" s="2" t="n">
        <v>0</v>
      </c>
      <c r="J3937" s="2" t="inlineStr">
        <is>
          <t>GPA</t>
        </is>
      </c>
      <c r="K3937" s="2">
        <f>IF(I3937&lt;&gt;"",I3937,IFERROR(INDEX(Base!$I:$I,MATCH(1,(Base!$C:$C=C3937)*(Base!$I:$I&lt;&gt;""),0)),0))</f>
        <v/>
      </c>
      <c r="L3937" s="2">
        <f>IF(AND(I3937="",K3937&gt;0),"SIM","NÃO")</f>
        <v/>
      </c>
      <c r="M3937" s="2">
        <f>IF(ISNUMBER(SEARCH("SEPARA",UPPER(C3937))),"NÃO","SIM")</f>
        <v/>
      </c>
      <c r="N3937" s="2">
        <f>IFERROR(H3937/K3937,0)</f>
        <v/>
      </c>
      <c r="O3937" s="2">
        <f>IF(M3937="NÃO","EXCLUÍDO",IF(N3937&lt;Premissas!$B$8,"&lt; 1,00",IF(N3937&lt;Premissas!$B$9,"1,00 – 1,19",IF(N3937&lt;Premissas!$B$10,"1,20 – 1,39",IF(N3937&lt;Premissas!$B$11,"1,40 – 1,59",IF(N3937&lt;Premissas!$B$12,"1,60 – 1,99","≥ 2,00"))))))</f>
        <v/>
      </c>
      <c r="P3937" s="5">
        <f>IF(OR(M3937="NÃO",N3937&lt;Premissas!$B$8),Premissas!$B$13,IF(N3937&lt;Premissas!$B$9,Premissas!$B$14,IF(N3937&lt;Premissas!$B$10,Premissas!$B$15,IF(N3937&lt;Premissas!$B$11,Premissas!$B$16,IF(N3937&lt;Premissas!$B$12,Premissas!$B$17,Premissas!$B$18)))))</f>
        <v/>
      </c>
      <c r="Q3937" s="5">
        <f>IFERROR(P3937/Premissas!$B$4,0)</f>
        <v/>
      </c>
    </row>
    <row r="3938">
      <c r="A3938" s="2" t="n">
        <v>8</v>
      </c>
      <c r="B3938" s="2" t="n">
        <v>7801</v>
      </c>
      <c r="C3938" s="2" t="inlineStr">
        <is>
          <t>RECEBIMENTO</t>
        </is>
      </c>
      <c r="D3938" s="2" t="inlineStr">
        <is>
          <t>5556406</t>
        </is>
      </c>
      <c r="E3938" s="2" t="inlineStr">
        <is>
          <t>Marcos Antonio Pereira</t>
        </is>
      </c>
      <c r="F3938" s="2" t="n">
        <v>96</v>
      </c>
      <c r="G3938" s="2" t="n">
        <v>10.28</v>
      </c>
      <c r="H3938" s="2" t="n">
        <v>9</v>
      </c>
      <c r="I3938" s="2" t="n">
        <v>0</v>
      </c>
      <c r="J3938" s="2" t="inlineStr">
        <is>
          <t>GPA</t>
        </is>
      </c>
      <c r="K3938" s="2">
        <f>IF(I3938&lt;&gt;"",I3938,IFERROR(INDEX(Base!$I:$I,MATCH(1,(Base!$C:$C=C3938)*(Base!$I:$I&lt;&gt;""),0)),0))</f>
        <v/>
      </c>
      <c r="L3938" s="2">
        <f>IF(AND(I3938="",K3938&gt;0),"SIM","NÃO")</f>
        <v/>
      </c>
      <c r="M3938" s="2">
        <f>IF(ISNUMBER(SEARCH("SEPARA",UPPER(C3938))),"NÃO","SIM")</f>
        <v/>
      </c>
      <c r="N3938" s="2">
        <f>IFERROR(H3938/K3938,0)</f>
        <v/>
      </c>
      <c r="O3938" s="2">
        <f>IF(M3938="NÃO","EXCLUÍDO",IF(N3938&lt;Premissas!$B$8,"&lt; 1,00",IF(N3938&lt;Premissas!$B$9,"1,00 – 1,19",IF(N3938&lt;Premissas!$B$10,"1,20 – 1,39",IF(N3938&lt;Premissas!$B$11,"1,40 – 1,59",IF(N3938&lt;Premissas!$B$12,"1,60 – 1,99","≥ 2,00"))))))</f>
        <v/>
      </c>
      <c r="P3938" s="5">
        <f>IF(OR(M3938="NÃO",N3938&lt;Premissas!$B$8),Premissas!$B$13,IF(N3938&lt;Premissas!$B$9,Premissas!$B$14,IF(N3938&lt;Premissas!$B$10,Premissas!$B$15,IF(N3938&lt;Premissas!$B$11,Premissas!$B$16,IF(N3938&lt;Premissas!$B$12,Premissas!$B$17,Premissas!$B$18)))))</f>
        <v/>
      </c>
      <c r="Q3938" s="5">
        <f>IFERROR(P3938/Premissas!$B$4,0)</f>
        <v/>
      </c>
    </row>
    <row r="3939">
      <c r="A3939" s="2" t="n">
        <v>8</v>
      </c>
      <c r="B3939" s="2" t="n">
        <v>7801</v>
      </c>
      <c r="C3939" s="2" t="inlineStr">
        <is>
          <t>SEPARACAO</t>
        </is>
      </c>
      <c r="D3939" s="2" t="inlineStr">
        <is>
          <t>5556406</t>
        </is>
      </c>
      <c r="E3939" s="2" t="inlineStr">
        <is>
          <t>Marcos Antonio Pereira</t>
        </is>
      </c>
      <c r="F3939" s="2" t="n">
        <v>981</v>
      </c>
      <c r="G3939" s="2" t="n">
        <v>26.21</v>
      </c>
      <c r="H3939" s="2" t="n">
        <v>37</v>
      </c>
      <c r="I3939" s="2" t="n">
        <v>0</v>
      </c>
      <c r="J3939" s="2" t="inlineStr">
        <is>
          <t>GPA</t>
        </is>
      </c>
      <c r="K3939" s="2">
        <f>IF(I3939&lt;&gt;"",I3939,IFERROR(INDEX(Base!$I:$I,MATCH(1,(Base!$C:$C=C3939)*(Base!$I:$I&lt;&gt;""),0)),0))</f>
        <v/>
      </c>
      <c r="L3939" s="2">
        <f>IF(AND(I3939="",K3939&gt;0),"SIM","NÃO")</f>
        <v/>
      </c>
      <c r="M3939" s="2">
        <f>IF(ISNUMBER(SEARCH("SEPARA",UPPER(C3939))),"NÃO","SIM")</f>
        <v/>
      </c>
      <c r="N3939" s="2">
        <f>IFERROR(H3939/K3939,0)</f>
        <v/>
      </c>
      <c r="O3939" s="2">
        <f>IF(M3939="NÃO","EXCLUÍDO",IF(N3939&lt;Premissas!$B$8,"&lt; 1,00",IF(N3939&lt;Premissas!$B$9,"1,00 – 1,19",IF(N3939&lt;Premissas!$B$10,"1,20 – 1,39",IF(N3939&lt;Premissas!$B$11,"1,40 – 1,59",IF(N3939&lt;Premissas!$B$12,"1,60 – 1,99","≥ 2,00"))))))</f>
        <v/>
      </c>
      <c r="P3939" s="5">
        <f>IF(OR(M3939="NÃO",N3939&lt;Premissas!$B$8),Premissas!$B$13,IF(N3939&lt;Premissas!$B$9,Premissas!$B$14,IF(N3939&lt;Premissas!$B$10,Premissas!$B$15,IF(N3939&lt;Premissas!$B$11,Premissas!$B$16,IF(N3939&lt;Premissas!$B$12,Premissas!$B$17,Premissas!$B$18)))))</f>
        <v/>
      </c>
      <c r="Q3939" s="5">
        <f>IFERROR(P3939/Premissas!$B$4,0)</f>
        <v/>
      </c>
    </row>
    <row r="3940">
      <c r="A3940" s="2" t="n">
        <v>8</v>
      </c>
      <c r="B3940" s="2" t="n">
        <v>7801</v>
      </c>
      <c r="C3940" s="2" t="inlineStr">
        <is>
          <t>PUXADA RECEB</t>
        </is>
      </c>
      <c r="D3940" s="2" t="inlineStr">
        <is>
          <t>5557925</t>
        </is>
      </c>
      <c r="E3940" s="2" t="inlineStr">
        <is>
          <t>LUCIA CLEIDE VIANA DOS SANTOS</t>
        </is>
      </c>
      <c r="F3940" s="2" t="n">
        <v>1530</v>
      </c>
      <c r="G3940" s="2" t="n">
        <v>88.37</v>
      </c>
      <c r="H3940" s="2" t="n">
        <v>17</v>
      </c>
      <c r="I3940" s="2" t="n">
        <v>0</v>
      </c>
      <c r="J3940" s="2" t="inlineStr">
        <is>
          <t>GPA</t>
        </is>
      </c>
      <c r="K3940" s="2">
        <f>IF(I3940&lt;&gt;"",I3940,IFERROR(INDEX(Base!$I:$I,MATCH(1,(Base!$C:$C=C3940)*(Base!$I:$I&lt;&gt;""),0)),0))</f>
        <v/>
      </c>
      <c r="L3940" s="2">
        <f>IF(AND(I3940="",K3940&gt;0),"SIM","NÃO")</f>
        <v/>
      </c>
      <c r="M3940" s="2">
        <f>IF(ISNUMBER(SEARCH("SEPARA",UPPER(C3940))),"NÃO","SIM")</f>
        <v/>
      </c>
      <c r="N3940" s="2">
        <f>IFERROR(H3940/K3940,0)</f>
        <v/>
      </c>
      <c r="O3940" s="2">
        <f>IF(M3940="NÃO","EXCLUÍDO",IF(N3940&lt;Premissas!$B$8,"&lt; 1,00",IF(N3940&lt;Premissas!$B$9,"1,00 – 1,19",IF(N3940&lt;Premissas!$B$10,"1,20 – 1,39",IF(N3940&lt;Premissas!$B$11,"1,40 – 1,59",IF(N3940&lt;Premissas!$B$12,"1,60 – 1,99","≥ 2,00"))))))</f>
        <v/>
      </c>
      <c r="P3940" s="5">
        <f>IF(OR(M3940="NÃO",N3940&lt;Premissas!$B$8),Premissas!$B$13,IF(N3940&lt;Premissas!$B$9,Premissas!$B$14,IF(N3940&lt;Premissas!$B$10,Premissas!$B$15,IF(N3940&lt;Premissas!$B$11,Premissas!$B$16,IF(N3940&lt;Premissas!$B$12,Premissas!$B$17,Premissas!$B$18)))))</f>
        <v/>
      </c>
      <c r="Q3940" s="5">
        <f>IFERROR(P3940/Premissas!$B$4,0)</f>
        <v/>
      </c>
    </row>
    <row r="3941">
      <c r="A3941" s="2" t="n">
        <v>8</v>
      </c>
      <c r="B3941" s="2" t="n">
        <v>7801</v>
      </c>
      <c r="C3941" s="2" t="inlineStr">
        <is>
          <t>SEPARACAO</t>
        </is>
      </c>
      <c r="D3941" s="2" t="inlineStr">
        <is>
          <t>5557925</t>
        </is>
      </c>
      <c r="E3941" s="2" t="inlineStr">
        <is>
          <t>LUCIA CLEIDE VIANA DOS SANTOS</t>
        </is>
      </c>
      <c r="F3941" s="2" t="n">
        <v>1092</v>
      </c>
      <c r="G3941" s="2" t="n">
        <v>14.4</v>
      </c>
      <c r="H3941" s="2" t="n">
        <v>76</v>
      </c>
      <c r="I3941" s="2" t="n">
        <v>0</v>
      </c>
      <c r="J3941" s="2" t="inlineStr">
        <is>
          <t>GPA</t>
        </is>
      </c>
      <c r="K3941" s="2">
        <f>IF(I3941&lt;&gt;"",I3941,IFERROR(INDEX(Base!$I:$I,MATCH(1,(Base!$C:$C=C3941)*(Base!$I:$I&lt;&gt;""),0)),0))</f>
        <v/>
      </c>
      <c r="L3941" s="2">
        <f>IF(AND(I3941="",K3941&gt;0),"SIM","NÃO")</f>
        <v/>
      </c>
      <c r="M3941" s="2">
        <f>IF(ISNUMBER(SEARCH("SEPARA",UPPER(C3941))),"NÃO","SIM")</f>
        <v/>
      </c>
      <c r="N3941" s="2">
        <f>IFERROR(H3941/K3941,0)</f>
        <v/>
      </c>
      <c r="O3941" s="2">
        <f>IF(M3941="NÃO","EXCLUÍDO",IF(N3941&lt;Premissas!$B$8,"&lt; 1,00",IF(N3941&lt;Premissas!$B$9,"1,00 – 1,19",IF(N3941&lt;Premissas!$B$10,"1,20 – 1,39",IF(N3941&lt;Premissas!$B$11,"1,40 – 1,59",IF(N3941&lt;Premissas!$B$12,"1,60 – 1,99","≥ 2,00"))))))</f>
        <v/>
      </c>
      <c r="P3941" s="5">
        <f>IF(OR(M3941="NÃO",N3941&lt;Premissas!$B$8),Premissas!$B$13,IF(N3941&lt;Premissas!$B$9,Premissas!$B$14,IF(N3941&lt;Premissas!$B$10,Premissas!$B$15,IF(N3941&lt;Premissas!$B$11,Premissas!$B$16,IF(N3941&lt;Premissas!$B$12,Premissas!$B$17,Premissas!$B$18)))))</f>
        <v/>
      </c>
      <c r="Q3941" s="5">
        <f>IFERROR(P3941/Premissas!$B$4,0)</f>
        <v/>
      </c>
    </row>
    <row r="3942">
      <c r="A3942" s="2" t="n">
        <v>8</v>
      </c>
      <c r="B3942" s="2" t="n">
        <v>7801</v>
      </c>
      <c r="C3942" s="2" t="inlineStr">
        <is>
          <t>PUXADA RECEB</t>
        </is>
      </c>
      <c r="D3942" s="2" t="inlineStr">
        <is>
          <t>5567238</t>
        </is>
      </c>
      <c r="E3942" s="2" t="inlineStr">
        <is>
          <t>WILMAR SERGIO</t>
        </is>
      </c>
      <c r="F3942" s="2" t="n">
        <v>36</v>
      </c>
      <c r="G3942" s="2" t="n">
        <v>3.3</v>
      </c>
      <c r="H3942" s="2" t="n">
        <v>11</v>
      </c>
      <c r="I3942" s="2" t="n">
        <v>0</v>
      </c>
      <c r="J3942" s="2" t="inlineStr">
        <is>
          <t>GPA</t>
        </is>
      </c>
      <c r="K3942" s="2">
        <f>IF(I3942&lt;&gt;"",I3942,IFERROR(INDEX(Base!$I:$I,MATCH(1,(Base!$C:$C=C3942)*(Base!$I:$I&lt;&gt;""),0)),0))</f>
        <v/>
      </c>
      <c r="L3942" s="2">
        <f>IF(AND(I3942="",K3942&gt;0),"SIM","NÃO")</f>
        <v/>
      </c>
      <c r="M3942" s="2">
        <f>IF(ISNUMBER(SEARCH("SEPARA",UPPER(C3942))),"NÃO","SIM")</f>
        <v/>
      </c>
      <c r="N3942" s="2">
        <f>IFERROR(H3942/K3942,0)</f>
        <v/>
      </c>
      <c r="O3942" s="2">
        <f>IF(M3942="NÃO","EXCLUÍDO",IF(N3942&lt;Premissas!$B$8,"&lt; 1,00",IF(N3942&lt;Premissas!$B$9,"1,00 – 1,19",IF(N3942&lt;Premissas!$B$10,"1,20 – 1,39",IF(N3942&lt;Premissas!$B$11,"1,40 – 1,59",IF(N3942&lt;Premissas!$B$12,"1,60 – 1,99","≥ 2,00"))))))</f>
        <v/>
      </c>
      <c r="P3942" s="5">
        <f>IF(OR(M3942="NÃO",N3942&lt;Premissas!$B$8),Premissas!$B$13,IF(N3942&lt;Premissas!$B$9,Premissas!$B$14,IF(N3942&lt;Premissas!$B$10,Premissas!$B$15,IF(N3942&lt;Premissas!$B$11,Premissas!$B$16,IF(N3942&lt;Premissas!$B$12,Premissas!$B$17,Premissas!$B$18)))))</f>
        <v/>
      </c>
      <c r="Q3942" s="5">
        <f>IFERROR(P3942/Premissas!$B$4,0)</f>
        <v/>
      </c>
    </row>
    <row r="3943">
      <c r="A3943" s="2" t="n">
        <v>8</v>
      </c>
      <c r="B3943" s="2" t="n">
        <v>7801</v>
      </c>
      <c r="C3943" s="2" t="inlineStr">
        <is>
          <t>PUXADA RECEB</t>
        </is>
      </c>
      <c r="D3943" s="2" t="inlineStr">
        <is>
          <t>5568897</t>
        </is>
      </c>
      <c r="E3943" s="2" t="inlineStr">
        <is>
          <t>Everton Oliveira Da Silva</t>
        </is>
      </c>
      <c r="F3943" s="2" t="n">
        <v>215</v>
      </c>
      <c r="G3943" s="2" t="n">
        <v>27.68</v>
      </c>
      <c r="H3943" s="2" t="n">
        <v>8</v>
      </c>
      <c r="I3943" s="2" t="n">
        <v>0</v>
      </c>
      <c r="J3943" s="2" t="inlineStr">
        <is>
          <t>GPA</t>
        </is>
      </c>
      <c r="K3943" s="2">
        <f>IF(I3943&lt;&gt;"",I3943,IFERROR(INDEX(Base!$I:$I,MATCH(1,(Base!$C:$C=C3943)*(Base!$I:$I&lt;&gt;""),0)),0))</f>
        <v/>
      </c>
      <c r="L3943" s="2">
        <f>IF(AND(I3943="",K3943&gt;0),"SIM","NÃO")</f>
        <v/>
      </c>
      <c r="M3943" s="2">
        <f>IF(ISNUMBER(SEARCH("SEPARA",UPPER(C3943))),"NÃO","SIM")</f>
        <v/>
      </c>
      <c r="N3943" s="2">
        <f>IFERROR(H3943/K3943,0)</f>
        <v/>
      </c>
      <c r="O3943" s="2">
        <f>IF(M3943="NÃO","EXCLUÍDO",IF(N3943&lt;Premissas!$B$8,"&lt; 1,00",IF(N3943&lt;Premissas!$B$9,"1,00 – 1,19",IF(N3943&lt;Premissas!$B$10,"1,20 – 1,39",IF(N3943&lt;Premissas!$B$11,"1,40 – 1,59",IF(N3943&lt;Premissas!$B$12,"1,60 – 1,99","≥ 2,00"))))))</f>
        <v/>
      </c>
      <c r="P3943" s="5">
        <f>IF(OR(M3943="NÃO",N3943&lt;Premissas!$B$8),Premissas!$B$13,IF(N3943&lt;Premissas!$B$9,Premissas!$B$14,IF(N3943&lt;Premissas!$B$10,Premissas!$B$15,IF(N3943&lt;Premissas!$B$11,Premissas!$B$16,IF(N3943&lt;Premissas!$B$12,Premissas!$B$17,Premissas!$B$18)))))</f>
        <v/>
      </c>
      <c r="Q3943" s="5">
        <f>IFERROR(P3943/Premissas!$B$4,0)</f>
        <v/>
      </c>
    </row>
    <row r="3944">
      <c r="A3944" s="2" t="n">
        <v>8</v>
      </c>
      <c r="B3944" s="2" t="n">
        <v>7801</v>
      </c>
      <c r="C3944" s="2" t="inlineStr">
        <is>
          <t>PUXADA RECEB</t>
        </is>
      </c>
      <c r="D3944" s="2" t="inlineStr">
        <is>
          <t>5578035</t>
        </is>
      </c>
      <c r="E3944" s="2" t="inlineStr">
        <is>
          <t>Ana Carolina Martins</t>
        </is>
      </c>
      <c r="F3944" s="2" t="n">
        <v>1</v>
      </c>
      <c r="G3944" s="2" t="n">
        <v>6.67</v>
      </c>
      <c r="H3944" s="2" t="n">
        <v>0</v>
      </c>
      <c r="I3944" s="2" t="n">
        <v>0</v>
      </c>
      <c r="J3944" s="2" t="inlineStr">
        <is>
          <t>GPA</t>
        </is>
      </c>
      <c r="K3944" s="2">
        <f>IF(I3944&lt;&gt;"",I3944,IFERROR(INDEX(Base!$I:$I,MATCH(1,(Base!$C:$C=C3944)*(Base!$I:$I&lt;&gt;""),0)),0))</f>
        <v/>
      </c>
      <c r="L3944" s="2">
        <f>IF(AND(I3944="",K3944&gt;0),"SIM","NÃO")</f>
        <v/>
      </c>
      <c r="M3944" s="2">
        <f>IF(ISNUMBER(SEARCH("SEPARA",UPPER(C3944))),"NÃO","SIM")</f>
        <v/>
      </c>
      <c r="N3944" s="2">
        <f>IFERROR(H3944/K3944,0)</f>
        <v/>
      </c>
      <c r="O3944" s="2">
        <f>IF(M3944="NÃO","EXCLUÍDO",IF(N3944&lt;Premissas!$B$8,"&lt; 1,00",IF(N3944&lt;Premissas!$B$9,"1,00 – 1,19",IF(N3944&lt;Premissas!$B$10,"1,20 – 1,39",IF(N3944&lt;Premissas!$B$11,"1,40 – 1,59",IF(N3944&lt;Premissas!$B$12,"1,60 – 1,99","≥ 2,00"))))))</f>
        <v/>
      </c>
      <c r="P3944" s="5">
        <f>IF(OR(M3944="NÃO",N3944&lt;Premissas!$B$8),Premissas!$B$13,IF(N3944&lt;Premissas!$B$9,Premissas!$B$14,IF(N3944&lt;Premissas!$B$10,Premissas!$B$15,IF(N3944&lt;Premissas!$B$11,Premissas!$B$16,IF(N3944&lt;Premissas!$B$12,Premissas!$B$17,Premissas!$B$18)))))</f>
        <v/>
      </c>
      <c r="Q3944" s="5">
        <f>IFERROR(P3944/Premissas!$B$4,0)</f>
        <v/>
      </c>
    </row>
    <row r="3945">
      <c r="A3945" s="2" t="n">
        <v>8</v>
      </c>
      <c r="B3945" s="2" t="n">
        <v>7801</v>
      </c>
      <c r="C3945" s="2" t="inlineStr">
        <is>
          <t>PUXADA RECEB</t>
        </is>
      </c>
      <c r="D3945" s="2" t="inlineStr">
        <is>
          <t>5579155</t>
        </is>
      </c>
      <c r="E3945" s="2" t="inlineStr">
        <is>
          <t>SUELDA DA SILVA DE SOUZA</t>
        </is>
      </c>
      <c r="F3945" s="2" t="n">
        <v>2311</v>
      </c>
      <c r="G3945" s="2" t="n">
        <v>133.67</v>
      </c>
      <c r="H3945" s="2" t="n">
        <v>17</v>
      </c>
      <c r="I3945" s="2" t="n">
        <v>0</v>
      </c>
      <c r="J3945" s="2" t="inlineStr">
        <is>
          <t>GPA</t>
        </is>
      </c>
      <c r="K3945" s="2">
        <f>IF(I3945&lt;&gt;"",I3945,IFERROR(INDEX(Base!$I:$I,MATCH(1,(Base!$C:$C=C3945)*(Base!$I:$I&lt;&gt;""),0)),0))</f>
        <v/>
      </c>
      <c r="L3945" s="2">
        <f>IF(AND(I3945="",K3945&gt;0),"SIM","NÃO")</f>
        <v/>
      </c>
      <c r="M3945" s="2">
        <f>IF(ISNUMBER(SEARCH("SEPARA",UPPER(C3945))),"NÃO","SIM")</f>
        <v/>
      </c>
      <c r="N3945" s="2">
        <f>IFERROR(H3945/K3945,0)</f>
        <v/>
      </c>
      <c r="O3945" s="2">
        <f>IF(M3945="NÃO","EXCLUÍDO",IF(N3945&lt;Premissas!$B$8,"&lt; 1,00",IF(N3945&lt;Premissas!$B$9,"1,00 – 1,19",IF(N3945&lt;Premissas!$B$10,"1,20 – 1,39",IF(N3945&lt;Premissas!$B$11,"1,40 – 1,59",IF(N3945&lt;Premissas!$B$12,"1,60 – 1,99","≥ 2,00"))))))</f>
        <v/>
      </c>
      <c r="P3945" s="5">
        <f>IF(OR(M3945="NÃO",N3945&lt;Premissas!$B$8),Premissas!$B$13,IF(N3945&lt;Premissas!$B$9,Premissas!$B$14,IF(N3945&lt;Premissas!$B$10,Premissas!$B$15,IF(N3945&lt;Premissas!$B$11,Premissas!$B$16,IF(N3945&lt;Premissas!$B$12,Premissas!$B$17,Premissas!$B$18)))))</f>
        <v/>
      </c>
      <c r="Q3945" s="5">
        <f>IFERROR(P3945/Premissas!$B$4,0)</f>
        <v/>
      </c>
    </row>
    <row r="3946">
      <c r="A3946" s="2" t="n">
        <v>8</v>
      </c>
      <c r="B3946" s="2" t="n">
        <v>7801</v>
      </c>
      <c r="C3946" s="2" t="inlineStr">
        <is>
          <t>RECEBIMENTO</t>
        </is>
      </c>
      <c r="D3946" s="2" t="inlineStr">
        <is>
          <t>5579155</t>
        </is>
      </c>
      <c r="E3946" s="2" t="inlineStr">
        <is>
          <t>SUELDA DA SILVA DE SOUZA</t>
        </is>
      </c>
      <c r="F3946" s="2" t="n">
        <v>14</v>
      </c>
      <c r="G3946" s="2" t="n">
        <v>0.49</v>
      </c>
      <c r="H3946" s="2" t="n">
        <v>29</v>
      </c>
      <c r="I3946" s="2" t="n">
        <v>0</v>
      </c>
      <c r="J3946" s="2" t="inlineStr">
        <is>
          <t>GPA</t>
        </is>
      </c>
      <c r="K3946" s="2">
        <f>IF(I3946&lt;&gt;"",I3946,IFERROR(INDEX(Base!$I:$I,MATCH(1,(Base!$C:$C=C3946)*(Base!$I:$I&lt;&gt;""),0)),0))</f>
        <v/>
      </c>
      <c r="L3946" s="2">
        <f>IF(AND(I3946="",K3946&gt;0),"SIM","NÃO")</f>
        <v/>
      </c>
      <c r="M3946" s="2">
        <f>IF(ISNUMBER(SEARCH("SEPARA",UPPER(C3946))),"NÃO","SIM")</f>
        <v/>
      </c>
      <c r="N3946" s="2">
        <f>IFERROR(H3946/K3946,0)</f>
        <v/>
      </c>
      <c r="O3946" s="2">
        <f>IF(M3946="NÃO","EXCLUÍDO",IF(N3946&lt;Premissas!$B$8,"&lt; 1,00",IF(N3946&lt;Premissas!$B$9,"1,00 – 1,19",IF(N3946&lt;Premissas!$B$10,"1,20 – 1,39",IF(N3946&lt;Premissas!$B$11,"1,40 – 1,59",IF(N3946&lt;Premissas!$B$12,"1,60 – 1,99","≥ 2,00"))))))</f>
        <v/>
      </c>
      <c r="P3946" s="5">
        <f>IF(OR(M3946="NÃO",N3946&lt;Premissas!$B$8),Premissas!$B$13,IF(N3946&lt;Premissas!$B$9,Premissas!$B$14,IF(N3946&lt;Premissas!$B$10,Premissas!$B$15,IF(N3946&lt;Premissas!$B$11,Premissas!$B$16,IF(N3946&lt;Premissas!$B$12,Premissas!$B$17,Premissas!$B$18)))))</f>
        <v/>
      </c>
      <c r="Q3946" s="5">
        <f>IFERROR(P3946/Premissas!$B$4,0)</f>
        <v/>
      </c>
    </row>
    <row r="3947">
      <c r="A3947" s="2" t="n">
        <v>8</v>
      </c>
      <c r="B3947" s="2" t="n">
        <v>7801</v>
      </c>
      <c r="C3947" s="2" t="inlineStr">
        <is>
          <t>SEPARACAO</t>
        </is>
      </c>
      <c r="D3947" s="2" t="inlineStr">
        <is>
          <t>5579155</t>
        </is>
      </c>
      <c r="E3947" s="2" t="inlineStr">
        <is>
          <t>SUELDA DA SILVA DE SOUZA</t>
        </is>
      </c>
      <c r="F3947" s="2" t="n">
        <v>283</v>
      </c>
      <c r="G3947" s="2" t="n">
        <v>3.56</v>
      </c>
      <c r="H3947" s="2" t="n">
        <v>79</v>
      </c>
      <c r="I3947" s="2" t="n">
        <v>0</v>
      </c>
      <c r="J3947" s="2" t="inlineStr">
        <is>
          <t>GPA</t>
        </is>
      </c>
      <c r="K3947" s="2">
        <f>IF(I3947&lt;&gt;"",I3947,IFERROR(INDEX(Base!$I:$I,MATCH(1,(Base!$C:$C=C3947)*(Base!$I:$I&lt;&gt;""),0)),0))</f>
        <v/>
      </c>
      <c r="L3947" s="2">
        <f>IF(AND(I3947="",K3947&gt;0),"SIM","NÃO")</f>
        <v/>
      </c>
      <c r="M3947" s="2">
        <f>IF(ISNUMBER(SEARCH("SEPARA",UPPER(C3947))),"NÃO","SIM")</f>
        <v/>
      </c>
      <c r="N3947" s="2">
        <f>IFERROR(H3947/K3947,0)</f>
        <v/>
      </c>
      <c r="O3947" s="2">
        <f>IF(M3947="NÃO","EXCLUÍDO",IF(N3947&lt;Premissas!$B$8,"&lt; 1,00",IF(N3947&lt;Premissas!$B$9,"1,00 – 1,19",IF(N3947&lt;Premissas!$B$10,"1,20 – 1,39",IF(N3947&lt;Premissas!$B$11,"1,40 – 1,59",IF(N3947&lt;Premissas!$B$12,"1,60 – 1,99","≥ 2,00"))))))</f>
        <v/>
      </c>
      <c r="P3947" s="5">
        <f>IF(OR(M3947="NÃO",N3947&lt;Premissas!$B$8),Premissas!$B$13,IF(N3947&lt;Premissas!$B$9,Premissas!$B$14,IF(N3947&lt;Premissas!$B$10,Premissas!$B$15,IF(N3947&lt;Premissas!$B$11,Premissas!$B$16,IF(N3947&lt;Premissas!$B$12,Premissas!$B$17,Premissas!$B$18)))))</f>
        <v/>
      </c>
      <c r="Q3947" s="5">
        <f>IFERROR(P3947/Premissas!$B$4,0)</f>
        <v/>
      </c>
    </row>
    <row r="3948">
      <c r="A3948" s="2" t="n">
        <v>8</v>
      </c>
      <c r="B3948" s="2" t="n">
        <v>7801</v>
      </c>
      <c r="C3948" s="2" t="inlineStr">
        <is>
          <t>SEPARACAO</t>
        </is>
      </c>
      <c r="D3948" s="2" t="inlineStr">
        <is>
          <t>5584914</t>
        </is>
      </c>
      <c r="E3948" s="2" t="inlineStr">
        <is>
          <t>CLEONICE CAMPOS DE JESUS</t>
        </is>
      </c>
      <c r="F3948" s="2" t="n">
        <v>6433</v>
      </c>
      <c r="G3948" s="2" t="n">
        <v>112.28</v>
      </c>
      <c r="H3948" s="2" t="n">
        <v>57</v>
      </c>
      <c r="I3948" s="2" t="n">
        <v>0</v>
      </c>
      <c r="J3948" s="2" t="inlineStr">
        <is>
          <t>GPA</t>
        </is>
      </c>
      <c r="K3948" s="2">
        <f>IF(I3948&lt;&gt;"",I3948,IFERROR(INDEX(Base!$I:$I,MATCH(1,(Base!$C:$C=C3948)*(Base!$I:$I&lt;&gt;""),0)),0))</f>
        <v/>
      </c>
      <c r="L3948" s="2">
        <f>IF(AND(I3948="",K3948&gt;0),"SIM","NÃO")</f>
        <v/>
      </c>
      <c r="M3948" s="2">
        <f>IF(ISNUMBER(SEARCH("SEPARA",UPPER(C3948))),"NÃO","SIM")</f>
        <v/>
      </c>
      <c r="N3948" s="2">
        <f>IFERROR(H3948/K3948,0)</f>
        <v/>
      </c>
      <c r="O3948" s="2">
        <f>IF(M3948="NÃO","EXCLUÍDO",IF(N3948&lt;Premissas!$B$8,"&lt; 1,00",IF(N3948&lt;Premissas!$B$9,"1,00 – 1,19",IF(N3948&lt;Premissas!$B$10,"1,20 – 1,39",IF(N3948&lt;Premissas!$B$11,"1,40 – 1,59",IF(N3948&lt;Premissas!$B$12,"1,60 – 1,99","≥ 2,00"))))))</f>
        <v/>
      </c>
      <c r="P3948" s="5">
        <f>IF(OR(M3948="NÃO",N3948&lt;Premissas!$B$8),Premissas!$B$13,IF(N3948&lt;Premissas!$B$9,Premissas!$B$14,IF(N3948&lt;Premissas!$B$10,Premissas!$B$15,IF(N3948&lt;Premissas!$B$11,Premissas!$B$16,IF(N3948&lt;Premissas!$B$12,Premissas!$B$17,Premissas!$B$18)))))</f>
        <v/>
      </c>
      <c r="Q3948" s="5">
        <f>IFERROR(P3948/Premissas!$B$4,0)</f>
        <v/>
      </c>
    </row>
    <row r="3949">
      <c r="A3949" s="2" t="n">
        <v>8</v>
      </c>
      <c r="B3949" s="2" t="n">
        <v>7801</v>
      </c>
      <c r="C3949" s="2" t="inlineStr">
        <is>
          <t>PUXADA RECEB</t>
        </is>
      </c>
      <c r="D3949" s="2" t="inlineStr">
        <is>
          <t>5590221</t>
        </is>
      </c>
      <c r="E3949" s="2" t="inlineStr">
        <is>
          <t>LUANA SANTOS MIRANDA</t>
        </is>
      </c>
      <c r="F3949" s="2" t="n">
        <v>483</v>
      </c>
      <c r="G3949" s="2" t="n">
        <v>24.66</v>
      </c>
      <c r="H3949" s="2" t="n">
        <v>20</v>
      </c>
      <c r="I3949" s="2" t="n">
        <v>0</v>
      </c>
      <c r="J3949" s="2" t="inlineStr">
        <is>
          <t>GPA</t>
        </is>
      </c>
      <c r="K3949" s="2">
        <f>IF(I3949&lt;&gt;"",I3949,IFERROR(INDEX(Base!$I:$I,MATCH(1,(Base!$C:$C=C3949)*(Base!$I:$I&lt;&gt;""),0)),0))</f>
        <v/>
      </c>
      <c r="L3949" s="2">
        <f>IF(AND(I3949="",K3949&gt;0),"SIM","NÃO")</f>
        <v/>
      </c>
      <c r="M3949" s="2">
        <f>IF(ISNUMBER(SEARCH("SEPARA",UPPER(C3949))),"NÃO","SIM")</f>
        <v/>
      </c>
      <c r="N3949" s="2">
        <f>IFERROR(H3949/K3949,0)</f>
        <v/>
      </c>
      <c r="O3949" s="2">
        <f>IF(M3949="NÃO","EXCLUÍDO",IF(N3949&lt;Premissas!$B$8,"&lt; 1,00",IF(N3949&lt;Premissas!$B$9,"1,00 – 1,19",IF(N3949&lt;Premissas!$B$10,"1,20 – 1,39",IF(N3949&lt;Premissas!$B$11,"1,40 – 1,59",IF(N3949&lt;Premissas!$B$12,"1,60 – 1,99","≥ 2,00"))))))</f>
        <v/>
      </c>
      <c r="P3949" s="5">
        <f>IF(OR(M3949="NÃO",N3949&lt;Premissas!$B$8),Premissas!$B$13,IF(N3949&lt;Premissas!$B$9,Premissas!$B$14,IF(N3949&lt;Premissas!$B$10,Premissas!$B$15,IF(N3949&lt;Premissas!$B$11,Premissas!$B$16,IF(N3949&lt;Premissas!$B$12,Premissas!$B$17,Premissas!$B$18)))))</f>
        <v/>
      </c>
      <c r="Q3949" s="5">
        <f>IFERROR(P3949/Premissas!$B$4,0)</f>
        <v/>
      </c>
    </row>
    <row r="3950">
      <c r="A3950" s="2" t="n">
        <v>8</v>
      </c>
      <c r="B3950" s="2" t="n">
        <v>7801</v>
      </c>
      <c r="C3950" s="2" t="inlineStr">
        <is>
          <t>SEPARACAO</t>
        </is>
      </c>
      <c r="D3950" s="2" t="inlineStr">
        <is>
          <t>5590221</t>
        </is>
      </c>
      <c r="E3950" s="2" t="inlineStr">
        <is>
          <t>LUANA SANTOS MIRANDA</t>
        </is>
      </c>
      <c r="F3950" s="2" t="n">
        <v>206</v>
      </c>
      <c r="G3950" s="2" t="n">
        <v>5.62</v>
      </c>
      <c r="H3950" s="2" t="n">
        <v>37</v>
      </c>
      <c r="I3950" s="2" t="n">
        <v>0</v>
      </c>
      <c r="J3950" s="2" t="inlineStr">
        <is>
          <t>GPA</t>
        </is>
      </c>
      <c r="K3950" s="2">
        <f>IF(I3950&lt;&gt;"",I3950,IFERROR(INDEX(Base!$I:$I,MATCH(1,(Base!$C:$C=C3950)*(Base!$I:$I&lt;&gt;""),0)),0))</f>
        <v/>
      </c>
      <c r="L3950" s="2">
        <f>IF(AND(I3950="",K3950&gt;0),"SIM","NÃO")</f>
        <v/>
      </c>
      <c r="M3950" s="2">
        <f>IF(ISNUMBER(SEARCH("SEPARA",UPPER(C3950))),"NÃO","SIM")</f>
        <v/>
      </c>
      <c r="N3950" s="2">
        <f>IFERROR(H3950/K3950,0)</f>
        <v/>
      </c>
      <c r="O3950" s="2">
        <f>IF(M3950="NÃO","EXCLUÍDO",IF(N3950&lt;Premissas!$B$8,"&lt; 1,00",IF(N3950&lt;Premissas!$B$9,"1,00 – 1,19",IF(N3950&lt;Premissas!$B$10,"1,20 – 1,39",IF(N3950&lt;Premissas!$B$11,"1,40 – 1,59",IF(N3950&lt;Premissas!$B$12,"1,60 – 1,99","≥ 2,00"))))))</f>
        <v/>
      </c>
      <c r="P3950" s="5">
        <f>IF(OR(M3950="NÃO",N3950&lt;Premissas!$B$8),Premissas!$B$13,IF(N3950&lt;Premissas!$B$9,Premissas!$B$14,IF(N3950&lt;Premissas!$B$10,Premissas!$B$15,IF(N3950&lt;Premissas!$B$11,Premissas!$B$16,IF(N3950&lt;Premissas!$B$12,Premissas!$B$17,Premissas!$B$18)))))</f>
        <v/>
      </c>
      <c r="Q3950" s="5">
        <f>IFERROR(P3950/Premissas!$B$4,0)</f>
        <v/>
      </c>
    </row>
    <row r="3951">
      <c r="A3951" s="2" t="n">
        <v>8</v>
      </c>
      <c r="B3951" s="2" t="n">
        <v>7801</v>
      </c>
      <c r="C3951" s="2" t="inlineStr">
        <is>
          <t>PUXADA RECEB</t>
        </is>
      </c>
      <c r="D3951" s="2" t="inlineStr">
        <is>
          <t>5593867</t>
        </is>
      </c>
      <c r="E3951" s="2" t="inlineStr">
        <is>
          <t>Nubia Rodrigues Dos Santos</t>
        </is>
      </c>
      <c r="F3951" s="2" t="n">
        <v>1154</v>
      </c>
      <c r="G3951" s="2" t="n">
        <v>100.45</v>
      </c>
      <c r="H3951" s="2" t="n">
        <v>11</v>
      </c>
      <c r="I3951" s="2" t="n">
        <v>0</v>
      </c>
      <c r="J3951" s="2" t="inlineStr">
        <is>
          <t>GPA</t>
        </is>
      </c>
      <c r="K3951" s="2">
        <f>IF(I3951&lt;&gt;"",I3951,IFERROR(INDEX(Base!$I:$I,MATCH(1,(Base!$C:$C=C3951)*(Base!$I:$I&lt;&gt;""),0)),0))</f>
        <v/>
      </c>
      <c r="L3951" s="2">
        <f>IF(AND(I3951="",K3951&gt;0),"SIM","NÃO")</f>
        <v/>
      </c>
      <c r="M3951" s="2">
        <f>IF(ISNUMBER(SEARCH("SEPARA",UPPER(C3951))),"NÃO","SIM")</f>
        <v/>
      </c>
      <c r="N3951" s="2">
        <f>IFERROR(H3951/K3951,0)</f>
        <v/>
      </c>
      <c r="O3951" s="2">
        <f>IF(M3951="NÃO","EXCLUÍDO",IF(N3951&lt;Premissas!$B$8,"&lt; 1,00",IF(N3951&lt;Premissas!$B$9,"1,00 – 1,19",IF(N3951&lt;Premissas!$B$10,"1,20 – 1,39",IF(N3951&lt;Premissas!$B$11,"1,40 – 1,59",IF(N3951&lt;Premissas!$B$12,"1,60 – 1,99","≥ 2,00"))))))</f>
        <v/>
      </c>
      <c r="P3951" s="5">
        <f>IF(OR(M3951="NÃO",N3951&lt;Premissas!$B$8),Premissas!$B$13,IF(N3951&lt;Premissas!$B$9,Premissas!$B$14,IF(N3951&lt;Premissas!$B$10,Premissas!$B$15,IF(N3951&lt;Premissas!$B$11,Premissas!$B$16,IF(N3951&lt;Premissas!$B$12,Premissas!$B$17,Premissas!$B$18)))))</f>
        <v/>
      </c>
      <c r="Q3951" s="5">
        <f>IFERROR(P3951/Premissas!$B$4,0)</f>
        <v/>
      </c>
    </row>
    <row r="3952">
      <c r="A3952" s="2" t="n">
        <v>8</v>
      </c>
      <c r="B3952" s="2" t="n">
        <v>7801</v>
      </c>
      <c r="C3952" s="2" t="inlineStr">
        <is>
          <t>SEPARACAO</t>
        </is>
      </c>
      <c r="D3952" s="2" t="inlineStr">
        <is>
          <t>5593867</t>
        </is>
      </c>
      <c r="E3952" s="2" t="inlineStr">
        <is>
          <t>Nubia Rodrigues Dos Santos</t>
        </is>
      </c>
      <c r="F3952" s="2" t="n">
        <v>122</v>
      </c>
      <c r="G3952" s="2" t="n">
        <v>6.99</v>
      </c>
      <c r="H3952" s="2" t="n">
        <v>17</v>
      </c>
      <c r="I3952" s="2" t="n">
        <v>0</v>
      </c>
      <c r="J3952" s="2" t="inlineStr">
        <is>
          <t>GPA</t>
        </is>
      </c>
      <c r="K3952" s="2">
        <f>IF(I3952&lt;&gt;"",I3952,IFERROR(INDEX(Base!$I:$I,MATCH(1,(Base!$C:$C=C3952)*(Base!$I:$I&lt;&gt;""),0)),0))</f>
        <v/>
      </c>
      <c r="L3952" s="2">
        <f>IF(AND(I3952="",K3952&gt;0),"SIM","NÃO")</f>
        <v/>
      </c>
      <c r="M3952" s="2">
        <f>IF(ISNUMBER(SEARCH("SEPARA",UPPER(C3952))),"NÃO","SIM")</f>
        <v/>
      </c>
      <c r="N3952" s="2">
        <f>IFERROR(H3952/K3952,0)</f>
        <v/>
      </c>
      <c r="O3952" s="2">
        <f>IF(M3952="NÃO","EXCLUÍDO",IF(N3952&lt;Premissas!$B$8,"&lt; 1,00",IF(N3952&lt;Premissas!$B$9,"1,00 – 1,19",IF(N3952&lt;Premissas!$B$10,"1,20 – 1,39",IF(N3952&lt;Premissas!$B$11,"1,40 – 1,59",IF(N3952&lt;Premissas!$B$12,"1,60 – 1,99","≥ 2,00"))))))</f>
        <v/>
      </c>
      <c r="P3952" s="5">
        <f>IF(OR(M3952="NÃO",N3952&lt;Premissas!$B$8),Premissas!$B$13,IF(N3952&lt;Premissas!$B$9,Premissas!$B$14,IF(N3952&lt;Premissas!$B$10,Premissas!$B$15,IF(N3952&lt;Premissas!$B$11,Premissas!$B$16,IF(N3952&lt;Premissas!$B$12,Premissas!$B$17,Premissas!$B$18)))))</f>
        <v/>
      </c>
      <c r="Q3952" s="5">
        <f>IFERROR(P3952/Premissas!$B$4,0)</f>
        <v/>
      </c>
    </row>
    <row r="3953">
      <c r="A3953" s="2" t="n">
        <v>8</v>
      </c>
      <c r="B3953" s="2" t="n">
        <v>7801</v>
      </c>
      <c r="C3953" s="2" t="inlineStr">
        <is>
          <t>ATIVIDADE OP. EMP.</t>
        </is>
      </c>
      <c r="D3953" s="2" t="inlineStr">
        <is>
          <t>559507</t>
        </is>
      </c>
      <c r="E3953" s="2" t="inlineStr">
        <is>
          <t>Josivaldo Antonio Da Silva</t>
        </is>
      </c>
      <c r="F3953" s="2" t="n">
        <v>1758</v>
      </c>
      <c r="G3953" s="2" t="n">
        <v>152.72</v>
      </c>
      <c r="H3953" s="2" t="n">
        <v>12</v>
      </c>
      <c r="I3953" s="2" t="n">
        <v>0</v>
      </c>
      <c r="J3953" s="2" t="inlineStr">
        <is>
          <t>GPA</t>
        </is>
      </c>
      <c r="K3953" s="2">
        <f>IF(I3953&lt;&gt;"",I3953,IFERROR(INDEX(Base!$I:$I,MATCH(1,(Base!$C:$C=C3953)*(Base!$I:$I&lt;&gt;""),0)),0))</f>
        <v/>
      </c>
      <c r="L3953" s="2">
        <f>IF(AND(I3953="",K3953&gt;0),"SIM","NÃO")</f>
        <v/>
      </c>
      <c r="M3953" s="2">
        <f>IF(ISNUMBER(SEARCH("SEPARA",UPPER(C3953))),"NÃO","SIM")</f>
        <v/>
      </c>
      <c r="N3953" s="2">
        <f>IFERROR(H3953/K3953,0)</f>
        <v/>
      </c>
      <c r="O3953" s="2">
        <f>IF(M3953="NÃO","EXCLUÍDO",IF(N3953&lt;Premissas!$B$8,"&lt; 1,00",IF(N3953&lt;Premissas!$B$9,"1,00 – 1,19",IF(N3953&lt;Premissas!$B$10,"1,20 – 1,39",IF(N3953&lt;Premissas!$B$11,"1,40 – 1,59",IF(N3953&lt;Premissas!$B$12,"1,60 – 1,99","≥ 2,00"))))))</f>
        <v/>
      </c>
      <c r="P3953" s="5">
        <f>IF(OR(M3953="NÃO",N3953&lt;Premissas!$B$8),Premissas!$B$13,IF(N3953&lt;Premissas!$B$9,Premissas!$B$14,IF(N3953&lt;Premissas!$B$10,Premissas!$B$15,IF(N3953&lt;Premissas!$B$11,Premissas!$B$16,IF(N3953&lt;Premissas!$B$12,Premissas!$B$17,Premissas!$B$18)))))</f>
        <v/>
      </c>
      <c r="Q3953" s="5">
        <f>IFERROR(P3953/Premissas!$B$4,0)</f>
        <v/>
      </c>
    </row>
    <row r="3954">
      <c r="A3954" s="2" t="n">
        <v>8</v>
      </c>
      <c r="B3954" s="2" t="n">
        <v>7801</v>
      </c>
      <c r="C3954" s="2" t="inlineStr">
        <is>
          <t>PUXADA RECEB</t>
        </is>
      </c>
      <c r="D3954" s="2" t="inlineStr">
        <is>
          <t>5600740</t>
        </is>
      </c>
      <c r="E3954" s="2" t="inlineStr">
        <is>
          <t>PALOMA DIAS</t>
        </is>
      </c>
      <c r="F3954" s="2" t="n">
        <v>2257</v>
      </c>
      <c r="G3954" s="2" t="n">
        <v>114.8</v>
      </c>
      <c r="H3954" s="2" t="n">
        <v>20</v>
      </c>
      <c r="I3954" s="2" t="n">
        <v>0</v>
      </c>
      <c r="J3954" s="2" t="inlineStr">
        <is>
          <t>GPA</t>
        </is>
      </c>
      <c r="K3954" s="2">
        <f>IF(I3954&lt;&gt;"",I3954,IFERROR(INDEX(Base!$I:$I,MATCH(1,(Base!$C:$C=C3954)*(Base!$I:$I&lt;&gt;""),0)),0))</f>
        <v/>
      </c>
      <c r="L3954" s="2">
        <f>IF(AND(I3954="",K3954&gt;0),"SIM","NÃO")</f>
        <v/>
      </c>
      <c r="M3954" s="2">
        <f>IF(ISNUMBER(SEARCH("SEPARA",UPPER(C3954))),"NÃO","SIM")</f>
        <v/>
      </c>
      <c r="N3954" s="2">
        <f>IFERROR(H3954/K3954,0)</f>
        <v/>
      </c>
      <c r="O3954" s="2">
        <f>IF(M3954="NÃO","EXCLUÍDO",IF(N3954&lt;Premissas!$B$8,"&lt; 1,00",IF(N3954&lt;Premissas!$B$9,"1,00 – 1,19",IF(N3954&lt;Premissas!$B$10,"1,20 – 1,39",IF(N3954&lt;Premissas!$B$11,"1,40 – 1,59",IF(N3954&lt;Premissas!$B$12,"1,60 – 1,99","≥ 2,00"))))))</f>
        <v/>
      </c>
      <c r="P3954" s="5">
        <f>IF(OR(M3954="NÃO",N3954&lt;Premissas!$B$8),Premissas!$B$13,IF(N3954&lt;Premissas!$B$9,Premissas!$B$14,IF(N3954&lt;Premissas!$B$10,Premissas!$B$15,IF(N3954&lt;Premissas!$B$11,Premissas!$B$16,IF(N3954&lt;Premissas!$B$12,Premissas!$B$17,Premissas!$B$18)))))</f>
        <v/>
      </c>
      <c r="Q3954" s="5">
        <f>IFERROR(P3954/Premissas!$B$4,0)</f>
        <v/>
      </c>
    </row>
    <row r="3955">
      <c r="A3955" s="2" t="n">
        <v>8</v>
      </c>
      <c r="B3955" s="2" t="n">
        <v>7801</v>
      </c>
      <c r="C3955" s="2" t="inlineStr">
        <is>
          <t>SEPARACAO</t>
        </is>
      </c>
      <c r="D3955" s="2" t="inlineStr">
        <is>
          <t>5600740</t>
        </is>
      </c>
      <c r="E3955" s="2" t="inlineStr">
        <is>
          <t>PALOMA DIAS</t>
        </is>
      </c>
      <c r="F3955" s="2" t="n">
        <v>795</v>
      </c>
      <c r="G3955" s="2" t="n">
        <v>11.92</v>
      </c>
      <c r="H3955" s="2" t="n">
        <v>67</v>
      </c>
      <c r="I3955" s="2" t="n">
        <v>0</v>
      </c>
      <c r="J3955" s="2" t="inlineStr">
        <is>
          <t>GPA</t>
        </is>
      </c>
      <c r="K3955" s="2">
        <f>IF(I3955&lt;&gt;"",I3955,IFERROR(INDEX(Base!$I:$I,MATCH(1,(Base!$C:$C=C3955)*(Base!$I:$I&lt;&gt;""),0)),0))</f>
        <v/>
      </c>
      <c r="L3955" s="2">
        <f>IF(AND(I3955="",K3955&gt;0),"SIM","NÃO")</f>
        <v/>
      </c>
      <c r="M3955" s="2">
        <f>IF(ISNUMBER(SEARCH("SEPARA",UPPER(C3955))),"NÃO","SIM")</f>
        <v/>
      </c>
      <c r="N3955" s="2">
        <f>IFERROR(H3955/K3955,0)</f>
        <v/>
      </c>
      <c r="O3955" s="2">
        <f>IF(M3955="NÃO","EXCLUÍDO",IF(N3955&lt;Premissas!$B$8,"&lt; 1,00",IF(N3955&lt;Premissas!$B$9,"1,00 – 1,19",IF(N3955&lt;Premissas!$B$10,"1,20 – 1,39",IF(N3955&lt;Premissas!$B$11,"1,40 – 1,59",IF(N3955&lt;Premissas!$B$12,"1,60 – 1,99","≥ 2,00"))))))</f>
        <v/>
      </c>
      <c r="P3955" s="5">
        <f>IF(OR(M3955="NÃO",N3955&lt;Premissas!$B$8),Premissas!$B$13,IF(N3955&lt;Premissas!$B$9,Premissas!$B$14,IF(N3955&lt;Premissas!$B$10,Premissas!$B$15,IF(N3955&lt;Premissas!$B$11,Premissas!$B$16,IF(N3955&lt;Premissas!$B$12,Premissas!$B$17,Premissas!$B$18)))))</f>
        <v/>
      </c>
      <c r="Q3955" s="5">
        <f>IFERROR(P3955/Premissas!$B$4,0)</f>
        <v/>
      </c>
    </row>
    <row r="3956">
      <c r="A3956" s="2" t="n">
        <v>8</v>
      </c>
      <c r="B3956" s="2" t="n">
        <v>7801</v>
      </c>
      <c r="C3956" s="2" t="inlineStr">
        <is>
          <t>PUXADA RECEB</t>
        </is>
      </c>
      <c r="D3956" s="2" t="inlineStr">
        <is>
          <t>5608775</t>
        </is>
      </c>
      <c r="E3956" s="2" t="inlineStr">
        <is>
          <t>RACHEL CAETANO DOS SANTOS</t>
        </is>
      </c>
      <c r="F3956" s="2" t="n">
        <v>243</v>
      </c>
      <c r="G3956" s="2" t="n">
        <v>22.42</v>
      </c>
      <c r="H3956" s="2" t="n">
        <v>11</v>
      </c>
      <c r="I3956" s="2" t="n">
        <v>0</v>
      </c>
      <c r="J3956" s="2" t="inlineStr">
        <is>
          <t>GPA</t>
        </is>
      </c>
      <c r="K3956" s="2">
        <f>IF(I3956&lt;&gt;"",I3956,IFERROR(INDEX(Base!$I:$I,MATCH(1,(Base!$C:$C=C3956)*(Base!$I:$I&lt;&gt;""),0)),0))</f>
        <v/>
      </c>
      <c r="L3956" s="2">
        <f>IF(AND(I3956="",K3956&gt;0),"SIM","NÃO")</f>
        <v/>
      </c>
      <c r="M3956" s="2">
        <f>IF(ISNUMBER(SEARCH("SEPARA",UPPER(C3956))),"NÃO","SIM")</f>
        <v/>
      </c>
      <c r="N3956" s="2">
        <f>IFERROR(H3956/K3956,0)</f>
        <v/>
      </c>
      <c r="O3956" s="2">
        <f>IF(M3956="NÃO","EXCLUÍDO",IF(N3956&lt;Premissas!$B$8,"&lt; 1,00",IF(N3956&lt;Premissas!$B$9,"1,00 – 1,19",IF(N3956&lt;Premissas!$B$10,"1,20 – 1,39",IF(N3956&lt;Premissas!$B$11,"1,40 – 1,59",IF(N3956&lt;Premissas!$B$12,"1,60 – 1,99","≥ 2,00"))))))</f>
        <v/>
      </c>
      <c r="P3956" s="5">
        <f>IF(OR(M3956="NÃO",N3956&lt;Premissas!$B$8),Premissas!$B$13,IF(N3956&lt;Premissas!$B$9,Premissas!$B$14,IF(N3956&lt;Premissas!$B$10,Premissas!$B$15,IF(N3956&lt;Premissas!$B$11,Premissas!$B$16,IF(N3956&lt;Premissas!$B$12,Premissas!$B$17,Premissas!$B$18)))))</f>
        <v/>
      </c>
      <c r="Q3956" s="5">
        <f>IFERROR(P3956/Premissas!$B$4,0)</f>
        <v/>
      </c>
    </row>
    <row r="3957">
      <c r="A3957" s="2" t="n">
        <v>8</v>
      </c>
      <c r="B3957" s="2" t="n">
        <v>7801</v>
      </c>
      <c r="C3957" s="2" t="inlineStr">
        <is>
          <t>SEPARACAO</t>
        </is>
      </c>
      <c r="D3957" s="2" t="inlineStr">
        <is>
          <t>5608775</t>
        </is>
      </c>
      <c r="E3957" s="2" t="inlineStr">
        <is>
          <t>RACHEL CAETANO DOS SANTOS</t>
        </is>
      </c>
      <c r="F3957" s="2" t="n">
        <v>4673</v>
      </c>
      <c r="G3957" s="2" t="n">
        <v>69.73999999999999</v>
      </c>
      <c r="H3957" s="2" t="n">
        <v>67</v>
      </c>
      <c r="I3957" s="2" t="n">
        <v>0</v>
      </c>
      <c r="J3957" s="2" t="inlineStr">
        <is>
          <t>GPA</t>
        </is>
      </c>
      <c r="K3957" s="2">
        <f>IF(I3957&lt;&gt;"",I3957,IFERROR(INDEX(Base!$I:$I,MATCH(1,(Base!$C:$C=C3957)*(Base!$I:$I&lt;&gt;""),0)),0))</f>
        <v/>
      </c>
      <c r="L3957" s="2">
        <f>IF(AND(I3957="",K3957&gt;0),"SIM","NÃO")</f>
        <v/>
      </c>
      <c r="M3957" s="2">
        <f>IF(ISNUMBER(SEARCH("SEPARA",UPPER(C3957))),"NÃO","SIM")</f>
        <v/>
      </c>
      <c r="N3957" s="2">
        <f>IFERROR(H3957/K3957,0)</f>
        <v/>
      </c>
      <c r="O3957" s="2">
        <f>IF(M3957="NÃO","EXCLUÍDO",IF(N3957&lt;Premissas!$B$8,"&lt; 1,00",IF(N3957&lt;Premissas!$B$9,"1,00 – 1,19",IF(N3957&lt;Premissas!$B$10,"1,20 – 1,39",IF(N3957&lt;Premissas!$B$11,"1,40 – 1,59",IF(N3957&lt;Premissas!$B$12,"1,60 – 1,99","≥ 2,00"))))))</f>
        <v/>
      </c>
      <c r="P3957" s="5">
        <f>IF(OR(M3957="NÃO",N3957&lt;Premissas!$B$8),Premissas!$B$13,IF(N3957&lt;Premissas!$B$9,Premissas!$B$14,IF(N3957&lt;Premissas!$B$10,Premissas!$B$15,IF(N3957&lt;Premissas!$B$11,Premissas!$B$16,IF(N3957&lt;Premissas!$B$12,Premissas!$B$17,Premissas!$B$18)))))</f>
        <v/>
      </c>
      <c r="Q3957" s="5">
        <f>IFERROR(P3957/Premissas!$B$4,0)</f>
        <v/>
      </c>
    </row>
    <row r="3958">
      <c r="A3958" s="2" t="n">
        <v>8</v>
      </c>
      <c r="B3958" s="2" t="n">
        <v>7801</v>
      </c>
      <c r="C3958" s="2" t="inlineStr">
        <is>
          <t>PUXADA RECEB</t>
        </is>
      </c>
      <c r="D3958" s="2" t="inlineStr">
        <is>
          <t>5609674</t>
        </is>
      </c>
      <c r="E3958" s="2" t="inlineStr">
        <is>
          <t>AUGUSTO DE MORAES CELIO</t>
        </is>
      </c>
      <c r="F3958" s="2" t="n">
        <v>862</v>
      </c>
      <c r="G3958" s="2" t="n">
        <v>30.09</v>
      </c>
      <c r="H3958" s="2" t="n">
        <v>29</v>
      </c>
      <c r="I3958" s="2" t="n">
        <v>0</v>
      </c>
      <c r="J3958" s="2" t="inlineStr">
        <is>
          <t>GPA</t>
        </is>
      </c>
      <c r="K3958" s="2">
        <f>IF(I3958&lt;&gt;"",I3958,IFERROR(INDEX(Base!$I:$I,MATCH(1,(Base!$C:$C=C3958)*(Base!$I:$I&lt;&gt;""),0)),0))</f>
        <v/>
      </c>
      <c r="L3958" s="2">
        <f>IF(AND(I3958="",K3958&gt;0),"SIM","NÃO")</f>
        <v/>
      </c>
      <c r="M3958" s="2">
        <f>IF(ISNUMBER(SEARCH("SEPARA",UPPER(C3958))),"NÃO","SIM")</f>
        <v/>
      </c>
      <c r="N3958" s="2">
        <f>IFERROR(H3958/K3958,0)</f>
        <v/>
      </c>
      <c r="O3958" s="2">
        <f>IF(M3958="NÃO","EXCLUÍDO",IF(N3958&lt;Premissas!$B$8,"&lt; 1,00",IF(N3958&lt;Premissas!$B$9,"1,00 – 1,19",IF(N3958&lt;Premissas!$B$10,"1,20 – 1,39",IF(N3958&lt;Premissas!$B$11,"1,40 – 1,59",IF(N3958&lt;Premissas!$B$12,"1,60 – 1,99","≥ 2,00"))))))</f>
        <v/>
      </c>
      <c r="P3958" s="5">
        <f>IF(OR(M3958="NÃO",N3958&lt;Premissas!$B$8),Premissas!$B$13,IF(N3958&lt;Premissas!$B$9,Premissas!$B$14,IF(N3958&lt;Premissas!$B$10,Premissas!$B$15,IF(N3958&lt;Premissas!$B$11,Premissas!$B$16,IF(N3958&lt;Premissas!$B$12,Premissas!$B$17,Premissas!$B$18)))))</f>
        <v/>
      </c>
      <c r="Q3958" s="5">
        <f>IFERROR(P3958/Premissas!$B$4,0)</f>
        <v/>
      </c>
    </row>
    <row r="3959">
      <c r="A3959" s="2" t="n">
        <v>8</v>
      </c>
      <c r="B3959" s="2" t="n">
        <v>7801</v>
      </c>
      <c r="C3959" s="2" t="inlineStr">
        <is>
          <t>SEPARACAO</t>
        </is>
      </c>
      <c r="D3959" s="2" t="inlineStr">
        <is>
          <t>5609674</t>
        </is>
      </c>
      <c r="E3959" s="2" t="inlineStr">
        <is>
          <t>AUGUSTO DE MORAES CELIO</t>
        </is>
      </c>
      <c r="F3959" s="2" t="n">
        <v>181</v>
      </c>
      <c r="G3959" s="2" t="n">
        <v>1.68</v>
      </c>
      <c r="H3959" s="2" t="n">
        <v>108</v>
      </c>
      <c r="I3959" s="2" t="n">
        <v>0</v>
      </c>
      <c r="J3959" s="2" t="inlineStr">
        <is>
          <t>GPA</t>
        </is>
      </c>
      <c r="K3959" s="2">
        <f>IF(I3959&lt;&gt;"",I3959,IFERROR(INDEX(Base!$I:$I,MATCH(1,(Base!$C:$C=C3959)*(Base!$I:$I&lt;&gt;""),0)),0))</f>
        <v/>
      </c>
      <c r="L3959" s="2">
        <f>IF(AND(I3959="",K3959&gt;0),"SIM","NÃO")</f>
        <v/>
      </c>
      <c r="M3959" s="2">
        <f>IF(ISNUMBER(SEARCH("SEPARA",UPPER(C3959))),"NÃO","SIM")</f>
        <v/>
      </c>
      <c r="N3959" s="2">
        <f>IFERROR(H3959/K3959,0)</f>
        <v/>
      </c>
      <c r="O3959" s="2">
        <f>IF(M3959="NÃO","EXCLUÍDO",IF(N3959&lt;Premissas!$B$8,"&lt; 1,00",IF(N3959&lt;Premissas!$B$9,"1,00 – 1,19",IF(N3959&lt;Premissas!$B$10,"1,20 – 1,39",IF(N3959&lt;Premissas!$B$11,"1,40 – 1,59",IF(N3959&lt;Premissas!$B$12,"1,60 – 1,99","≥ 2,00"))))))</f>
        <v/>
      </c>
      <c r="P3959" s="5">
        <f>IF(OR(M3959="NÃO",N3959&lt;Premissas!$B$8),Premissas!$B$13,IF(N3959&lt;Premissas!$B$9,Premissas!$B$14,IF(N3959&lt;Premissas!$B$10,Premissas!$B$15,IF(N3959&lt;Premissas!$B$11,Premissas!$B$16,IF(N3959&lt;Premissas!$B$12,Premissas!$B$17,Premissas!$B$18)))))</f>
        <v/>
      </c>
      <c r="Q3959" s="5">
        <f>IFERROR(P3959/Premissas!$B$4,0)</f>
        <v/>
      </c>
    </row>
    <row r="3960">
      <c r="A3960" s="2" t="n">
        <v>8</v>
      </c>
      <c r="B3960" s="2" t="n">
        <v>7801</v>
      </c>
      <c r="C3960" s="2" t="inlineStr">
        <is>
          <t>PUXADA RECEB</t>
        </is>
      </c>
      <c r="D3960" s="2" t="inlineStr">
        <is>
          <t>5613329</t>
        </is>
      </c>
      <c r="E3960" s="2" t="inlineStr">
        <is>
          <t>Jose Orlando Dos Santos Silva</t>
        </is>
      </c>
      <c r="F3960" s="2" t="n">
        <v>3103</v>
      </c>
      <c r="G3960" s="2" t="n">
        <v>174.78</v>
      </c>
      <c r="H3960" s="2" t="n">
        <v>18</v>
      </c>
      <c r="I3960" s="2" t="n">
        <v>0</v>
      </c>
      <c r="J3960" s="2" t="inlineStr">
        <is>
          <t>GPA</t>
        </is>
      </c>
      <c r="K3960" s="2">
        <f>IF(I3960&lt;&gt;"",I3960,IFERROR(INDEX(Base!$I:$I,MATCH(1,(Base!$C:$C=C3960)*(Base!$I:$I&lt;&gt;""),0)),0))</f>
        <v/>
      </c>
      <c r="L3960" s="2">
        <f>IF(AND(I3960="",K3960&gt;0),"SIM","NÃO")</f>
        <v/>
      </c>
      <c r="M3960" s="2">
        <f>IF(ISNUMBER(SEARCH("SEPARA",UPPER(C3960))),"NÃO","SIM")</f>
        <v/>
      </c>
      <c r="N3960" s="2">
        <f>IFERROR(H3960/K3960,0)</f>
        <v/>
      </c>
      <c r="O3960" s="2">
        <f>IF(M3960="NÃO","EXCLUÍDO",IF(N3960&lt;Premissas!$B$8,"&lt; 1,00",IF(N3960&lt;Premissas!$B$9,"1,00 – 1,19",IF(N3960&lt;Premissas!$B$10,"1,20 – 1,39",IF(N3960&lt;Premissas!$B$11,"1,40 – 1,59",IF(N3960&lt;Premissas!$B$12,"1,60 – 1,99","≥ 2,00"))))))</f>
        <v/>
      </c>
      <c r="P3960" s="5">
        <f>IF(OR(M3960="NÃO",N3960&lt;Premissas!$B$8),Premissas!$B$13,IF(N3960&lt;Premissas!$B$9,Premissas!$B$14,IF(N3960&lt;Premissas!$B$10,Premissas!$B$15,IF(N3960&lt;Premissas!$B$11,Premissas!$B$16,IF(N3960&lt;Premissas!$B$12,Premissas!$B$17,Premissas!$B$18)))))</f>
        <v/>
      </c>
      <c r="Q3960" s="5">
        <f>IFERROR(P3960/Premissas!$B$4,0)</f>
        <v/>
      </c>
    </row>
    <row r="3961">
      <c r="A3961" s="2" t="n">
        <v>8</v>
      </c>
      <c r="B3961" s="2" t="n">
        <v>7801</v>
      </c>
      <c r="C3961" s="2" t="inlineStr">
        <is>
          <t>SEPARACAO</t>
        </is>
      </c>
      <c r="D3961" s="2" t="inlineStr">
        <is>
          <t>5613329</t>
        </is>
      </c>
      <c r="E3961" s="2" t="inlineStr">
        <is>
          <t>Jose Orlando Dos Santos Silva</t>
        </is>
      </c>
      <c r="F3961" s="2" t="n">
        <v>536</v>
      </c>
      <c r="G3961" s="2" t="n">
        <v>17.7</v>
      </c>
      <c r="H3961" s="2" t="n">
        <v>30</v>
      </c>
      <c r="I3961" s="2" t="n">
        <v>0</v>
      </c>
      <c r="J3961" s="2" t="inlineStr">
        <is>
          <t>GPA</t>
        </is>
      </c>
      <c r="K3961" s="2">
        <f>IF(I3961&lt;&gt;"",I3961,IFERROR(INDEX(Base!$I:$I,MATCH(1,(Base!$C:$C=C3961)*(Base!$I:$I&lt;&gt;""),0)),0))</f>
        <v/>
      </c>
      <c r="L3961" s="2">
        <f>IF(AND(I3961="",K3961&gt;0),"SIM","NÃO")</f>
        <v/>
      </c>
      <c r="M3961" s="2">
        <f>IF(ISNUMBER(SEARCH("SEPARA",UPPER(C3961))),"NÃO","SIM")</f>
        <v/>
      </c>
      <c r="N3961" s="2">
        <f>IFERROR(H3961/K3961,0)</f>
        <v/>
      </c>
      <c r="O3961" s="2">
        <f>IF(M3961="NÃO","EXCLUÍDO",IF(N3961&lt;Premissas!$B$8,"&lt; 1,00",IF(N3961&lt;Premissas!$B$9,"1,00 – 1,19",IF(N3961&lt;Premissas!$B$10,"1,20 – 1,39",IF(N3961&lt;Premissas!$B$11,"1,40 – 1,59",IF(N3961&lt;Premissas!$B$12,"1,60 – 1,99","≥ 2,00"))))))</f>
        <v/>
      </c>
      <c r="P3961" s="5">
        <f>IF(OR(M3961="NÃO",N3961&lt;Premissas!$B$8),Premissas!$B$13,IF(N3961&lt;Premissas!$B$9,Premissas!$B$14,IF(N3961&lt;Premissas!$B$10,Premissas!$B$15,IF(N3961&lt;Premissas!$B$11,Premissas!$B$16,IF(N3961&lt;Premissas!$B$12,Premissas!$B$17,Premissas!$B$18)))))</f>
        <v/>
      </c>
      <c r="Q3961" s="5">
        <f>IFERROR(P3961/Premissas!$B$4,0)</f>
        <v/>
      </c>
    </row>
    <row r="3962">
      <c r="A3962" s="2" t="n">
        <v>8</v>
      </c>
      <c r="B3962" s="2" t="n">
        <v>7801</v>
      </c>
      <c r="C3962" s="2" t="inlineStr">
        <is>
          <t>CARREGAMENTO</t>
        </is>
      </c>
      <c r="D3962" s="2" t="inlineStr">
        <is>
          <t>5614384</t>
        </is>
      </c>
      <c r="E3962" s="2" t="inlineStr">
        <is>
          <t>Jeff Anneau</t>
        </is>
      </c>
      <c r="F3962" s="2" t="n">
        <v>360</v>
      </c>
      <c r="G3962" s="2" t="n">
        <v>53.69</v>
      </c>
      <c r="H3962" s="2" t="n">
        <v>7</v>
      </c>
      <c r="I3962" s="2" t="n">
        <v>0</v>
      </c>
      <c r="J3962" s="2" t="inlineStr">
        <is>
          <t>GPA</t>
        </is>
      </c>
      <c r="K3962" s="2">
        <f>IF(I3962&lt;&gt;"",I3962,IFERROR(INDEX(Base!$I:$I,MATCH(1,(Base!$C:$C=C3962)*(Base!$I:$I&lt;&gt;""),0)),0))</f>
        <v/>
      </c>
      <c r="L3962" s="2">
        <f>IF(AND(I3962="",K3962&gt;0),"SIM","NÃO")</f>
        <v/>
      </c>
      <c r="M3962" s="2">
        <f>IF(ISNUMBER(SEARCH("SEPARA",UPPER(C3962))),"NÃO","SIM")</f>
        <v/>
      </c>
      <c r="N3962" s="2">
        <f>IFERROR(H3962/K3962,0)</f>
        <v/>
      </c>
      <c r="O3962" s="2">
        <f>IF(M3962="NÃO","EXCLUÍDO",IF(N3962&lt;Premissas!$B$8,"&lt; 1,00",IF(N3962&lt;Premissas!$B$9,"1,00 – 1,19",IF(N3962&lt;Premissas!$B$10,"1,20 – 1,39",IF(N3962&lt;Premissas!$B$11,"1,40 – 1,59",IF(N3962&lt;Premissas!$B$12,"1,60 – 1,99","≥ 2,00"))))))</f>
        <v/>
      </c>
      <c r="P3962" s="5">
        <f>IF(OR(M3962="NÃO",N3962&lt;Premissas!$B$8),Premissas!$B$13,IF(N3962&lt;Premissas!$B$9,Premissas!$B$14,IF(N3962&lt;Premissas!$B$10,Premissas!$B$15,IF(N3962&lt;Premissas!$B$11,Premissas!$B$16,IF(N3962&lt;Premissas!$B$12,Premissas!$B$17,Premissas!$B$18)))))</f>
        <v/>
      </c>
      <c r="Q3962" s="5">
        <f>IFERROR(P3962/Premissas!$B$4,0)</f>
        <v/>
      </c>
    </row>
    <row r="3963">
      <c r="A3963" s="2" t="n">
        <v>8</v>
      </c>
      <c r="B3963" s="2" t="n">
        <v>7801</v>
      </c>
      <c r="C3963" s="2" t="inlineStr">
        <is>
          <t>SEPARACAO</t>
        </is>
      </c>
      <c r="D3963" s="2" t="inlineStr">
        <is>
          <t>5614384</t>
        </is>
      </c>
      <c r="E3963" s="2" t="inlineStr">
        <is>
          <t>Jeff Anneau</t>
        </is>
      </c>
      <c r="F3963" s="2" t="n">
        <v>347</v>
      </c>
      <c r="G3963" s="2" t="n">
        <v>2.8</v>
      </c>
      <c r="H3963" s="2" t="n">
        <v>124</v>
      </c>
      <c r="I3963" s="2" t="n">
        <v>0</v>
      </c>
      <c r="J3963" s="2" t="inlineStr">
        <is>
          <t>GPA</t>
        </is>
      </c>
      <c r="K3963" s="2">
        <f>IF(I3963&lt;&gt;"",I3963,IFERROR(INDEX(Base!$I:$I,MATCH(1,(Base!$C:$C=C3963)*(Base!$I:$I&lt;&gt;""),0)),0))</f>
        <v/>
      </c>
      <c r="L3963" s="2">
        <f>IF(AND(I3963="",K3963&gt;0),"SIM","NÃO")</f>
        <v/>
      </c>
      <c r="M3963" s="2">
        <f>IF(ISNUMBER(SEARCH("SEPARA",UPPER(C3963))),"NÃO","SIM")</f>
        <v/>
      </c>
      <c r="N3963" s="2">
        <f>IFERROR(H3963/K3963,0)</f>
        <v/>
      </c>
      <c r="O3963" s="2">
        <f>IF(M3963="NÃO","EXCLUÍDO",IF(N3963&lt;Premissas!$B$8,"&lt; 1,00",IF(N3963&lt;Premissas!$B$9,"1,00 – 1,19",IF(N3963&lt;Premissas!$B$10,"1,20 – 1,39",IF(N3963&lt;Premissas!$B$11,"1,40 – 1,59",IF(N3963&lt;Premissas!$B$12,"1,60 – 1,99","≥ 2,00"))))))</f>
        <v/>
      </c>
      <c r="P3963" s="5">
        <f>IF(OR(M3963="NÃO",N3963&lt;Premissas!$B$8),Premissas!$B$13,IF(N3963&lt;Premissas!$B$9,Premissas!$B$14,IF(N3963&lt;Premissas!$B$10,Premissas!$B$15,IF(N3963&lt;Premissas!$B$11,Premissas!$B$16,IF(N3963&lt;Premissas!$B$12,Premissas!$B$17,Premissas!$B$18)))))</f>
        <v/>
      </c>
      <c r="Q3963" s="5">
        <f>IFERROR(P3963/Premissas!$B$4,0)</f>
        <v/>
      </c>
    </row>
    <row r="3964">
      <c r="A3964" s="2" t="n">
        <v>8</v>
      </c>
      <c r="B3964" s="2" t="n">
        <v>7801</v>
      </c>
      <c r="C3964" s="2" t="inlineStr">
        <is>
          <t>PUXADA RECEB</t>
        </is>
      </c>
      <c r="D3964" s="2" t="inlineStr">
        <is>
          <t>5614392</t>
        </is>
      </c>
      <c r="E3964" s="2" t="inlineStr">
        <is>
          <t>Joseane Dos Santos Castro Boffo</t>
        </is>
      </c>
      <c r="F3964" s="2" t="n">
        <v>2057</v>
      </c>
      <c r="G3964" s="2" t="n">
        <v>138.67</v>
      </c>
      <c r="H3964" s="2" t="n">
        <v>15</v>
      </c>
      <c r="I3964" s="2" t="n">
        <v>0</v>
      </c>
      <c r="J3964" s="2" t="inlineStr">
        <is>
          <t>GPA</t>
        </is>
      </c>
      <c r="K3964" s="2">
        <f>IF(I3964&lt;&gt;"",I3964,IFERROR(INDEX(Base!$I:$I,MATCH(1,(Base!$C:$C=C3964)*(Base!$I:$I&lt;&gt;""),0)),0))</f>
        <v/>
      </c>
      <c r="L3964" s="2">
        <f>IF(AND(I3964="",K3964&gt;0),"SIM","NÃO")</f>
        <v/>
      </c>
      <c r="M3964" s="2">
        <f>IF(ISNUMBER(SEARCH("SEPARA",UPPER(C3964))),"NÃO","SIM")</f>
        <v/>
      </c>
      <c r="N3964" s="2">
        <f>IFERROR(H3964/K3964,0)</f>
        <v/>
      </c>
      <c r="O3964" s="2">
        <f>IF(M3964="NÃO","EXCLUÍDO",IF(N3964&lt;Premissas!$B$8,"&lt; 1,00",IF(N3964&lt;Premissas!$B$9,"1,00 – 1,19",IF(N3964&lt;Premissas!$B$10,"1,20 – 1,39",IF(N3964&lt;Premissas!$B$11,"1,40 – 1,59",IF(N3964&lt;Premissas!$B$12,"1,60 – 1,99","≥ 2,00"))))))</f>
        <v/>
      </c>
      <c r="P3964" s="5">
        <f>IF(OR(M3964="NÃO",N3964&lt;Premissas!$B$8),Premissas!$B$13,IF(N3964&lt;Premissas!$B$9,Premissas!$B$14,IF(N3964&lt;Premissas!$B$10,Premissas!$B$15,IF(N3964&lt;Premissas!$B$11,Premissas!$B$16,IF(N3964&lt;Premissas!$B$12,Premissas!$B$17,Premissas!$B$18)))))</f>
        <v/>
      </c>
      <c r="Q3964" s="5">
        <f>IFERROR(P3964/Premissas!$B$4,0)</f>
        <v/>
      </c>
    </row>
    <row r="3965">
      <c r="A3965" s="2" t="n">
        <v>8</v>
      </c>
      <c r="B3965" s="2" t="n">
        <v>7801</v>
      </c>
      <c r="C3965" s="2" t="inlineStr">
        <is>
          <t>RECEBIMENTO</t>
        </is>
      </c>
      <c r="D3965" s="2" t="inlineStr">
        <is>
          <t>5614392</t>
        </is>
      </c>
      <c r="E3965" s="2" t="inlineStr">
        <is>
          <t>Joseane Dos Santos Castro Boffo</t>
        </is>
      </c>
      <c r="F3965" s="2" t="n">
        <v>8</v>
      </c>
      <c r="G3965" s="2" t="n">
        <v>6.67</v>
      </c>
      <c r="H3965" s="2" t="n">
        <v>1</v>
      </c>
      <c r="I3965" s="2" t="n">
        <v>0</v>
      </c>
      <c r="J3965" s="2" t="inlineStr">
        <is>
          <t>GPA</t>
        </is>
      </c>
      <c r="K3965" s="2">
        <f>IF(I3965&lt;&gt;"",I3965,IFERROR(INDEX(Base!$I:$I,MATCH(1,(Base!$C:$C=C3965)*(Base!$I:$I&lt;&gt;""),0)),0))</f>
        <v/>
      </c>
      <c r="L3965" s="2">
        <f>IF(AND(I3965="",K3965&gt;0),"SIM","NÃO")</f>
        <v/>
      </c>
      <c r="M3965" s="2">
        <f>IF(ISNUMBER(SEARCH("SEPARA",UPPER(C3965))),"NÃO","SIM")</f>
        <v/>
      </c>
      <c r="N3965" s="2">
        <f>IFERROR(H3965/K3965,0)</f>
        <v/>
      </c>
      <c r="O3965" s="2">
        <f>IF(M3965="NÃO","EXCLUÍDO",IF(N3965&lt;Premissas!$B$8,"&lt; 1,00",IF(N3965&lt;Premissas!$B$9,"1,00 – 1,19",IF(N3965&lt;Premissas!$B$10,"1,20 – 1,39",IF(N3965&lt;Premissas!$B$11,"1,40 – 1,59",IF(N3965&lt;Premissas!$B$12,"1,60 – 1,99","≥ 2,00"))))))</f>
        <v/>
      </c>
      <c r="P3965" s="5">
        <f>IF(OR(M3965="NÃO",N3965&lt;Premissas!$B$8),Premissas!$B$13,IF(N3965&lt;Premissas!$B$9,Premissas!$B$14,IF(N3965&lt;Premissas!$B$10,Premissas!$B$15,IF(N3965&lt;Premissas!$B$11,Premissas!$B$16,IF(N3965&lt;Premissas!$B$12,Premissas!$B$17,Premissas!$B$18)))))</f>
        <v/>
      </c>
      <c r="Q3965" s="5">
        <f>IFERROR(P3965/Premissas!$B$4,0)</f>
        <v/>
      </c>
    </row>
    <row r="3966">
      <c r="A3966" s="2" t="n">
        <v>8</v>
      </c>
      <c r="B3966" s="2" t="n">
        <v>7801</v>
      </c>
      <c r="C3966" s="2" t="inlineStr">
        <is>
          <t>SEPARACAO</t>
        </is>
      </c>
      <c r="D3966" s="2" t="inlineStr">
        <is>
          <t>5614392</t>
        </is>
      </c>
      <c r="E3966" s="2" t="inlineStr">
        <is>
          <t>Joseane Dos Santos Castro Boffo</t>
        </is>
      </c>
      <c r="F3966" s="2" t="n">
        <v>754</v>
      </c>
      <c r="G3966" s="2" t="n">
        <v>13.88</v>
      </c>
      <c r="H3966" s="2" t="n">
        <v>54</v>
      </c>
      <c r="I3966" s="2" t="n">
        <v>0</v>
      </c>
      <c r="J3966" s="2" t="inlineStr">
        <is>
          <t>GPA</t>
        </is>
      </c>
      <c r="K3966" s="2">
        <f>IF(I3966&lt;&gt;"",I3966,IFERROR(INDEX(Base!$I:$I,MATCH(1,(Base!$C:$C=C3966)*(Base!$I:$I&lt;&gt;""),0)),0))</f>
        <v/>
      </c>
      <c r="L3966" s="2">
        <f>IF(AND(I3966="",K3966&gt;0),"SIM","NÃO")</f>
        <v/>
      </c>
      <c r="M3966" s="2">
        <f>IF(ISNUMBER(SEARCH("SEPARA",UPPER(C3966))),"NÃO","SIM")</f>
        <v/>
      </c>
      <c r="N3966" s="2">
        <f>IFERROR(H3966/K3966,0)</f>
        <v/>
      </c>
      <c r="O3966" s="2">
        <f>IF(M3966="NÃO","EXCLUÍDO",IF(N3966&lt;Premissas!$B$8,"&lt; 1,00",IF(N3966&lt;Premissas!$B$9,"1,00 – 1,19",IF(N3966&lt;Premissas!$B$10,"1,20 – 1,39",IF(N3966&lt;Premissas!$B$11,"1,40 – 1,59",IF(N3966&lt;Premissas!$B$12,"1,60 – 1,99","≥ 2,00"))))))</f>
        <v/>
      </c>
      <c r="P3966" s="5">
        <f>IF(OR(M3966="NÃO",N3966&lt;Premissas!$B$8),Premissas!$B$13,IF(N3966&lt;Premissas!$B$9,Premissas!$B$14,IF(N3966&lt;Premissas!$B$10,Premissas!$B$15,IF(N3966&lt;Premissas!$B$11,Premissas!$B$16,IF(N3966&lt;Premissas!$B$12,Premissas!$B$17,Premissas!$B$18)))))</f>
        <v/>
      </c>
      <c r="Q3966" s="5">
        <f>IFERROR(P3966/Premissas!$B$4,0)</f>
        <v/>
      </c>
    </row>
    <row r="3967">
      <c r="A3967" s="2" t="n">
        <v>8</v>
      </c>
      <c r="B3967" s="2" t="n">
        <v>7801</v>
      </c>
      <c r="C3967" s="2" t="inlineStr">
        <is>
          <t>RECEBIMENTO</t>
        </is>
      </c>
      <c r="D3967" s="2" t="inlineStr">
        <is>
          <t>5628903</t>
        </is>
      </c>
      <c r="E3967" s="2" t="inlineStr">
        <is>
          <t>Willian Kauan Brandao Da Silva</t>
        </is>
      </c>
      <c r="F3967" s="2" t="n">
        <v>1</v>
      </c>
      <c r="G3967" s="2" t="n">
        <v>6.67</v>
      </c>
      <c r="H3967" s="2" t="n">
        <v>0</v>
      </c>
      <c r="I3967" s="2" t="n">
        <v>0</v>
      </c>
      <c r="J3967" s="2" t="inlineStr">
        <is>
          <t>GPA</t>
        </is>
      </c>
      <c r="K3967" s="2">
        <f>IF(I3967&lt;&gt;"",I3967,IFERROR(INDEX(Base!$I:$I,MATCH(1,(Base!$C:$C=C3967)*(Base!$I:$I&lt;&gt;""),0)),0))</f>
        <v/>
      </c>
      <c r="L3967" s="2">
        <f>IF(AND(I3967="",K3967&gt;0),"SIM","NÃO")</f>
        <v/>
      </c>
      <c r="M3967" s="2">
        <f>IF(ISNUMBER(SEARCH("SEPARA",UPPER(C3967))),"NÃO","SIM")</f>
        <v/>
      </c>
      <c r="N3967" s="2">
        <f>IFERROR(H3967/K3967,0)</f>
        <v/>
      </c>
      <c r="O3967" s="2">
        <f>IF(M3967="NÃO","EXCLUÍDO",IF(N3967&lt;Premissas!$B$8,"&lt; 1,00",IF(N3967&lt;Premissas!$B$9,"1,00 – 1,19",IF(N3967&lt;Premissas!$B$10,"1,20 – 1,39",IF(N3967&lt;Premissas!$B$11,"1,40 – 1,59",IF(N3967&lt;Premissas!$B$12,"1,60 – 1,99","≥ 2,00"))))))</f>
        <v/>
      </c>
      <c r="P3967" s="5">
        <f>IF(OR(M3967="NÃO",N3967&lt;Premissas!$B$8),Premissas!$B$13,IF(N3967&lt;Premissas!$B$9,Premissas!$B$14,IF(N3967&lt;Premissas!$B$10,Premissas!$B$15,IF(N3967&lt;Premissas!$B$11,Premissas!$B$16,IF(N3967&lt;Premissas!$B$12,Premissas!$B$17,Premissas!$B$18)))))</f>
        <v/>
      </c>
      <c r="Q3967" s="5">
        <f>IFERROR(P3967/Premissas!$B$4,0)</f>
        <v/>
      </c>
    </row>
    <row r="3968">
      <c r="A3968" s="2" t="n">
        <v>8</v>
      </c>
      <c r="B3968" s="2" t="n">
        <v>7801</v>
      </c>
      <c r="C3968" s="2" t="inlineStr">
        <is>
          <t>SEPARACAO</t>
        </is>
      </c>
      <c r="D3968" s="2" t="inlineStr">
        <is>
          <t>5633451</t>
        </is>
      </c>
      <c r="E3968" s="2" t="inlineStr">
        <is>
          <t>Jessica Amanda Santos Constantino Da Silva</t>
        </is>
      </c>
      <c r="F3968" s="2" t="n">
        <v>4306</v>
      </c>
      <c r="G3968" s="2" t="n">
        <v>72.45</v>
      </c>
      <c r="H3968" s="2" t="n">
        <v>59</v>
      </c>
      <c r="I3968" s="2" t="n">
        <v>0</v>
      </c>
      <c r="J3968" s="2" t="inlineStr">
        <is>
          <t>GPA</t>
        </is>
      </c>
      <c r="K3968" s="2">
        <f>IF(I3968&lt;&gt;"",I3968,IFERROR(INDEX(Base!$I:$I,MATCH(1,(Base!$C:$C=C3968)*(Base!$I:$I&lt;&gt;""),0)),0))</f>
        <v/>
      </c>
      <c r="L3968" s="2">
        <f>IF(AND(I3968="",K3968&gt;0),"SIM","NÃO")</f>
        <v/>
      </c>
      <c r="M3968" s="2">
        <f>IF(ISNUMBER(SEARCH("SEPARA",UPPER(C3968))),"NÃO","SIM")</f>
        <v/>
      </c>
      <c r="N3968" s="2">
        <f>IFERROR(H3968/K3968,0)</f>
        <v/>
      </c>
      <c r="O3968" s="2">
        <f>IF(M3968="NÃO","EXCLUÍDO",IF(N3968&lt;Premissas!$B$8,"&lt; 1,00",IF(N3968&lt;Premissas!$B$9,"1,00 – 1,19",IF(N3968&lt;Premissas!$B$10,"1,20 – 1,39",IF(N3968&lt;Premissas!$B$11,"1,40 – 1,59",IF(N3968&lt;Premissas!$B$12,"1,60 – 1,99","≥ 2,00"))))))</f>
        <v/>
      </c>
      <c r="P3968" s="5">
        <f>IF(OR(M3968="NÃO",N3968&lt;Premissas!$B$8),Premissas!$B$13,IF(N3968&lt;Premissas!$B$9,Premissas!$B$14,IF(N3968&lt;Premissas!$B$10,Premissas!$B$15,IF(N3968&lt;Premissas!$B$11,Premissas!$B$16,IF(N3968&lt;Premissas!$B$12,Premissas!$B$17,Premissas!$B$18)))))</f>
        <v/>
      </c>
      <c r="Q3968" s="5">
        <f>IFERROR(P3968/Premissas!$B$4,0)</f>
        <v/>
      </c>
    </row>
    <row r="3969">
      <c r="A3969" s="2" t="n">
        <v>8</v>
      </c>
      <c r="B3969" s="2" t="n">
        <v>7801</v>
      </c>
      <c r="C3969" s="2" t="inlineStr">
        <is>
          <t>SEPARACAO</t>
        </is>
      </c>
      <c r="D3969" s="2" t="inlineStr">
        <is>
          <t>5634806</t>
        </is>
      </c>
      <c r="E3969" s="2" t="inlineStr">
        <is>
          <t>KEYTH LIMA DE FONSECA</t>
        </is>
      </c>
      <c r="F3969" s="2" t="n">
        <v>3767</v>
      </c>
      <c r="G3969" s="2" t="n">
        <v>60.25</v>
      </c>
      <c r="H3969" s="2" t="n">
        <v>63</v>
      </c>
      <c r="I3969" s="2" t="n">
        <v>0</v>
      </c>
      <c r="J3969" s="2" t="inlineStr">
        <is>
          <t>GPA</t>
        </is>
      </c>
      <c r="K3969" s="2">
        <f>IF(I3969&lt;&gt;"",I3969,IFERROR(INDEX(Base!$I:$I,MATCH(1,(Base!$C:$C=C3969)*(Base!$I:$I&lt;&gt;""),0)),0))</f>
        <v/>
      </c>
      <c r="L3969" s="2">
        <f>IF(AND(I3969="",K3969&gt;0),"SIM","NÃO")</f>
        <v/>
      </c>
      <c r="M3969" s="2">
        <f>IF(ISNUMBER(SEARCH("SEPARA",UPPER(C3969))),"NÃO","SIM")</f>
        <v/>
      </c>
      <c r="N3969" s="2">
        <f>IFERROR(H3969/K3969,0)</f>
        <v/>
      </c>
      <c r="O3969" s="2">
        <f>IF(M3969="NÃO","EXCLUÍDO",IF(N3969&lt;Premissas!$B$8,"&lt; 1,00",IF(N3969&lt;Premissas!$B$9,"1,00 – 1,19",IF(N3969&lt;Premissas!$B$10,"1,20 – 1,39",IF(N3969&lt;Premissas!$B$11,"1,40 – 1,59",IF(N3969&lt;Premissas!$B$12,"1,60 – 1,99","≥ 2,00"))))))</f>
        <v/>
      </c>
      <c r="P3969" s="5">
        <f>IF(OR(M3969="NÃO",N3969&lt;Premissas!$B$8),Premissas!$B$13,IF(N3969&lt;Premissas!$B$9,Premissas!$B$14,IF(N3969&lt;Premissas!$B$10,Premissas!$B$15,IF(N3969&lt;Premissas!$B$11,Premissas!$B$16,IF(N3969&lt;Premissas!$B$12,Premissas!$B$17,Premissas!$B$18)))))</f>
        <v/>
      </c>
      <c r="Q3969" s="5">
        <f>IFERROR(P3969/Premissas!$B$4,0)</f>
        <v/>
      </c>
    </row>
    <row r="3970">
      <c r="A3970" s="2" t="n">
        <v>8</v>
      </c>
      <c r="B3970" s="2" t="n">
        <v>7801</v>
      </c>
      <c r="C3970" s="2" t="inlineStr">
        <is>
          <t>CARREGAMENTO</t>
        </is>
      </c>
      <c r="D3970" s="2" t="inlineStr">
        <is>
          <t>5639026</t>
        </is>
      </c>
      <c r="E3970" s="2" t="inlineStr">
        <is>
          <t>Guiveline Faustin</t>
        </is>
      </c>
      <c r="F3970" s="2" t="n">
        <v>1213</v>
      </c>
      <c r="G3970" s="2" t="n">
        <v>89.44</v>
      </c>
      <c r="H3970" s="2" t="n">
        <v>14</v>
      </c>
      <c r="I3970" s="2" t="n">
        <v>0</v>
      </c>
      <c r="J3970" s="2" t="inlineStr">
        <is>
          <t>GPA</t>
        </is>
      </c>
      <c r="K3970" s="2">
        <f>IF(I3970&lt;&gt;"",I3970,IFERROR(INDEX(Base!$I:$I,MATCH(1,(Base!$C:$C=C3970)*(Base!$I:$I&lt;&gt;""),0)),0))</f>
        <v/>
      </c>
      <c r="L3970" s="2">
        <f>IF(AND(I3970="",K3970&gt;0),"SIM","NÃO")</f>
        <v/>
      </c>
      <c r="M3970" s="2">
        <f>IF(ISNUMBER(SEARCH("SEPARA",UPPER(C3970))),"NÃO","SIM")</f>
        <v/>
      </c>
      <c r="N3970" s="2">
        <f>IFERROR(H3970/K3970,0)</f>
        <v/>
      </c>
      <c r="O3970" s="2">
        <f>IF(M3970="NÃO","EXCLUÍDO",IF(N3970&lt;Premissas!$B$8,"&lt; 1,00",IF(N3970&lt;Premissas!$B$9,"1,00 – 1,19",IF(N3970&lt;Premissas!$B$10,"1,20 – 1,39",IF(N3970&lt;Premissas!$B$11,"1,40 – 1,59",IF(N3970&lt;Premissas!$B$12,"1,60 – 1,99","≥ 2,00"))))))</f>
        <v/>
      </c>
      <c r="P3970" s="5">
        <f>IF(OR(M3970="NÃO",N3970&lt;Premissas!$B$8),Premissas!$B$13,IF(N3970&lt;Premissas!$B$9,Premissas!$B$14,IF(N3970&lt;Premissas!$B$10,Premissas!$B$15,IF(N3970&lt;Premissas!$B$11,Premissas!$B$16,IF(N3970&lt;Premissas!$B$12,Premissas!$B$17,Premissas!$B$18)))))</f>
        <v/>
      </c>
      <c r="Q3970" s="5">
        <f>IFERROR(P3970/Premissas!$B$4,0)</f>
        <v/>
      </c>
    </row>
    <row r="3971">
      <c r="A3971" s="2" t="n">
        <v>8</v>
      </c>
      <c r="B3971" s="2" t="n">
        <v>7801</v>
      </c>
      <c r="C3971" s="2" t="inlineStr">
        <is>
          <t>PUXADA RECEB</t>
        </is>
      </c>
      <c r="D3971" s="2" t="inlineStr">
        <is>
          <t>5639026</t>
        </is>
      </c>
      <c r="E3971" s="2" t="inlineStr">
        <is>
          <t>Guiveline Faustin</t>
        </is>
      </c>
      <c r="F3971" s="2" t="n">
        <v>121</v>
      </c>
      <c r="G3971" s="2" t="n">
        <v>1.18</v>
      </c>
      <c r="H3971" s="2" t="n">
        <v>103</v>
      </c>
      <c r="I3971" s="2" t="n">
        <v>0</v>
      </c>
      <c r="J3971" s="2" t="inlineStr">
        <is>
          <t>GPA</t>
        </is>
      </c>
      <c r="K3971" s="2">
        <f>IF(I3971&lt;&gt;"",I3971,IFERROR(INDEX(Base!$I:$I,MATCH(1,(Base!$C:$C=C3971)*(Base!$I:$I&lt;&gt;""),0)),0))</f>
        <v/>
      </c>
      <c r="L3971" s="2">
        <f>IF(AND(I3971="",K3971&gt;0),"SIM","NÃO")</f>
        <v/>
      </c>
      <c r="M3971" s="2">
        <f>IF(ISNUMBER(SEARCH("SEPARA",UPPER(C3971))),"NÃO","SIM")</f>
        <v/>
      </c>
      <c r="N3971" s="2">
        <f>IFERROR(H3971/K3971,0)</f>
        <v/>
      </c>
      <c r="O3971" s="2">
        <f>IF(M3971="NÃO","EXCLUÍDO",IF(N3971&lt;Premissas!$B$8,"&lt; 1,00",IF(N3971&lt;Premissas!$B$9,"1,00 – 1,19",IF(N3971&lt;Premissas!$B$10,"1,20 – 1,39",IF(N3971&lt;Premissas!$B$11,"1,40 – 1,59",IF(N3971&lt;Premissas!$B$12,"1,60 – 1,99","≥ 2,00"))))))</f>
        <v/>
      </c>
      <c r="P3971" s="5">
        <f>IF(OR(M3971="NÃO",N3971&lt;Premissas!$B$8),Premissas!$B$13,IF(N3971&lt;Premissas!$B$9,Premissas!$B$14,IF(N3971&lt;Premissas!$B$10,Premissas!$B$15,IF(N3971&lt;Premissas!$B$11,Premissas!$B$16,IF(N3971&lt;Premissas!$B$12,Premissas!$B$17,Premissas!$B$18)))))</f>
        <v/>
      </c>
      <c r="Q3971" s="5">
        <f>IFERROR(P3971/Premissas!$B$4,0)</f>
        <v/>
      </c>
    </row>
    <row r="3972">
      <c r="A3972" s="2" t="n">
        <v>8</v>
      </c>
      <c r="B3972" s="2" t="n">
        <v>7801</v>
      </c>
      <c r="C3972" s="2" t="inlineStr">
        <is>
          <t>SEPARACAO</t>
        </is>
      </c>
      <c r="D3972" s="2" t="inlineStr">
        <is>
          <t>5639026</t>
        </is>
      </c>
      <c r="E3972" s="2" t="inlineStr">
        <is>
          <t>Guiveline Faustin</t>
        </is>
      </c>
      <c r="F3972" s="2" t="n">
        <v>996</v>
      </c>
      <c r="G3972" s="2" t="n">
        <v>18.4</v>
      </c>
      <c r="H3972" s="2" t="n">
        <v>54</v>
      </c>
      <c r="I3972" s="2" t="n">
        <v>0</v>
      </c>
      <c r="J3972" s="2" t="inlineStr">
        <is>
          <t>GPA</t>
        </is>
      </c>
      <c r="K3972" s="2">
        <f>IF(I3972&lt;&gt;"",I3972,IFERROR(INDEX(Base!$I:$I,MATCH(1,(Base!$C:$C=C3972)*(Base!$I:$I&lt;&gt;""),0)),0))</f>
        <v/>
      </c>
      <c r="L3972" s="2">
        <f>IF(AND(I3972="",K3972&gt;0),"SIM","NÃO")</f>
        <v/>
      </c>
      <c r="M3972" s="2">
        <f>IF(ISNUMBER(SEARCH("SEPARA",UPPER(C3972))),"NÃO","SIM")</f>
        <v/>
      </c>
      <c r="N3972" s="2">
        <f>IFERROR(H3972/K3972,0)</f>
        <v/>
      </c>
      <c r="O3972" s="2">
        <f>IF(M3972="NÃO","EXCLUÍDO",IF(N3972&lt;Premissas!$B$8,"&lt; 1,00",IF(N3972&lt;Premissas!$B$9,"1,00 – 1,19",IF(N3972&lt;Premissas!$B$10,"1,20 – 1,39",IF(N3972&lt;Premissas!$B$11,"1,40 – 1,59",IF(N3972&lt;Premissas!$B$12,"1,60 – 1,99","≥ 2,00"))))))</f>
        <v/>
      </c>
      <c r="P3972" s="5">
        <f>IF(OR(M3972="NÃO",N3972&lt;Premissas!$B$8),Premissas!$B$13,IF(N3972&lt;Premissas!$B$9,Premissas!$B$14,IF(N3972&lt;Premissas!$B$10,Premissas!$B$15,IF(N3972&lt;Premissas!$B$11,Premissas!$B$16,IF(N3972&lt;Premissas!$B$12,Premissas!$B$17,Premissas!$B$18)))))</f>
        <v/>
      </c>
      <c r="Q3972" s="5">
        <f>IFERROR(P3972/Premissas!$B$4,0)</f>
        <v/>
      </c>
    </row>
    <row r="3973">
      <c r="A3973" s="2" t="n">
        <v>8</v>
      </c>
      <c r="B3973" s="2" t="n">
        <v>7801</v>
      </c>
      <c r="C3973" s="2" t="inlineStr">
        <is>
          <t>PUXADA RECEB</t>
        </is>
      </c>
      <c r="D3973" s="2" t="inlineStr">
        <is>
          <t>5646367</t>
        </is>
      </c>
      <c r="E3973" s="2" t="inlineStr">
        <is>
          <t>Niuma Cabral Pereira</t>
        </is>
      </c>
      <c r="F3973" s="2" t="n">
        <v>2374</v>
      </c>
      <c r="G3973" s="2" t="n">
        <v>110.94</v>
      </c>
      <c r="H3973" s="2" t="n">
        <v>21</v>
      </c>
      <c r="I3973" s="2" t="n">
        <v>0</v>
      </c>
      <c r="J3973" s="2" t="inlineStr">
        <is>
          <t>GPA</t>
        </is>
      </c>
      <c r="K3973" s="2">
        <f>IF(I3973&lt;&gt;"",I3973,IFERROR(INDEX(Base!$I:$I,MATCH(1,(Base!$C:$C=C3973)*(Base!$I:$I&lt;&gt;""),0)),0))</f>
        <v/>
      </c>
      <c r="L3973" s="2">
        <f>IF(AND(I3973="",K3973&gt;0),"SIM","NÃO")</f>
        <v/>
      </c>
      <c r="M3973" s="2">
        <f>IF(ISNUMBER(SEARCH("SEPARA",UPPER(C3973))),"NÃO","SIM")</f>
        <v/>
      </c>
      <c r="N3973" s="2">
        <f>IFERROR(H3973/K3973,0)</f>
        <v/>
      </c>
      <c r="O3973" s="2">
        <f>IF(M3973="NÃO","EXCLUÍDO",IF(N3973&lt;Premissas!$B$8,"&lt; 1,00",IF(N3973&lt;Premissas!$B$9,"1,00 – 1,19",IF(N3973&lt;Premissas!$B$10,"1,20 – 1,39",IF(N3973&lt;Premissas!$B$11,"1,40 – 1,59",IF(N3973&lt;Premissas!$B$12,"1,60 – 1,99","≥ 2,00"))))))</f>
        <v/>
      </c>
      <c r="P3973" s="5">
        <f>IF(OR(M3973="NÃO",N3973&lt;Premissas!$B$8),Premissas!$B$13,IF(N3973&lt;Premissas!$B$9,Premissas!$B$14,IF(N3973&lt;Premissas!$B$10,Premissas!$B$15,IF(N3973&lt;Premissas!$B$11,Premissas!$B$16,IF(N3973&lt;Premissas!$B$12,Premissas!$B$17,Premissas!$B$18)))))</f>
        <v/>
      </c>
      <c r="Q3973" s="5">
        <f>IFERROR(P3973/Premissas!$B$4,0)</f>
        <v/>
      </c>
    </row>
    <row r="3974">
      <c r="A3974" s="2" t="n">
        <v>8</v>
      </c>
      <c r="B3974" s="2" t="n">
        <v>7801</v>
      </c>
      <c r="C3974" s="2" t="inlineStr">
        <is>
          <t>SEPARACAO</t>
        </is>
      </c>
      <c r="D3974" s="2" t="inlineStr">
        <is>
          <t>5646367</t>
        </is>
      </c>
      <c r="E3974" s="2" t="inlineStr">
        <is>
          <t>Niuma Cabral Pereira</t>
        </is>
      </c>
      <c r="F3974" s="2" t="n">
        <v>574</v>
      </c>
      <c r="G3974" s="2" t="n">
        <v>6.26</v>
      </c>
      <c r="H3974" s="2" t="n">
        <v>92</v>
      </c>
      <c r="I3974" s="2" t="n">
        <v>0</v>
      </c>
      <c r="J3974" s="2" t="inlineStr">
        <is>
          <t>GPA</t>
        </is>
      </c>
      <c r="K3974" s="2">
        <f>IF(I3974&lt;&gt;"",I3974,IFERROR(INDEX(Base!$I:$I,MATCH(1,(Base!$C:$C=C3974)*(Base!$I:$I&lt;&gt;""),0)),0))</f>
        <v/>
      </c>
      <c r="L3974" s="2">
        <f>IF(AND(I3974="",K3974&gt;0),"SIM","NÃO")</f>
        <v/>
      </c>
      <c r="M3974" s="2">
        <f>IF(ISNUMBER(SEARCH("SEPARA",UPPER(C3974))),"NÃO","SIM")</f>
        <v/>
      </c>
      <c r="N3974" s="2">
        <f>IFERROR(H3974/K3974,0)</f>
        <v/>
      </c>
      <c r="O3974" s="2">
        <f>IF(M3974="NÃO","EXCLUÍDO",IF(N3974&lt;Premissas!$B$8,"&lt; 1,00",IF(N3974&lt;Premissas!$B$9,"1,00 – 1,19",IF(N3974&lt;Premissas!$B$10,"1,20 – 1,39",IF(N3974&lt;Premissas!$B$11,"1,40 – 1,59",IF(N3974&lt;Premissas!$B$12,"1,60 – 1,99","≥ 2,00"))))))</f>
        <v/>
      </c>
      <c r="P3974" s="5">
        <f>IF(OR(M3974="NÃO",N3974&lt;Premissas!$B$8),Premissas!$B$13,IF(N3974&lt;Premissas!$B$9,Premissas!$B$14,IF(N3974&lt;Premissas!$B$10,Premissas!$B$15,IF(N3974&lt;Premissas!$B$11,Premissas!$B$16,IF(N3974&lt;Premissas!$B$12,Premissas!$B$17,Premissas!$B$18)))))</f>
        <v/>
      </c>
      <c r="Q3974" s="5">
        <f>IFERROR(P3974/Premissas!$B$4,0)</f>
        <v/>
      </c>
    </row>
    <row r="3975">
      <c r="A3975" s="2" t="n">
        <v>8</v>
      </c>
      <c r="B3975" s="2" t="n">
        <v>7801</v>
      </c>
      <c r="C3975" s="2" t="inlineStr">
        <is>
          <t>PUXADA RECEB</t>
        </is>
      </c>
      <c r="D3975" s="2" t="inlineStr">
        <is>
          <t>5646456</t>
        </is>
      </c>
      <c r="E3975" s="2" t="inlineStr">
        <is>
          <t>ANA CAROLINE REIS FERREIRA</t>
        </is>
      </c>
      <c r="F3975" s="2" t="n">
        <v>84</v>
      </c>
      <c r="G3975" s="2" t="n">
        <v>60.05</v>
      </c>
      <c r="H3975" s="2" t="n">
        <v>1</v>
      </c>
      <c r="I3975" s="2" t="n">
        <v>0</v>
      </c>
      <c r="J3975" s="2" t="inlineStr">
        <is>
          <t>GPA</t>
        </is>
      </c>
      <c r="K3975" s="2">
        <f>IF(I3975&lt;&gt;"",I3975,IFERROR(INDEX(Base!$I:$I,MATCH(1,(Base!$C:$C=C3975)*(Base!$I:$I&lt;&gt;""),0)),0))</f>
        <v/>
      </c>
      <c r="L3975" s="2">
        <f>IF(AND(I3975="",K3975&gt;0),"SIM","NÃO")</f>
        <v/>
      </c>
      <c r="M3975" s="2">
        <f>IF(ISNUMBER(SEARCH("SEPARA",UPPER(C3975))),"NÃO","SIM")</f>
        <v/>
      </c>
      <c r="N3975" s="2">
        <f>IFERROR(H3975/K3975,0)</f>
        <v/>
      </c>
      <c r="O3975" s="2">
        <f>IF(M3975="NÃO","EXCLUÍDO",IF(N3975&lt;Premissas!$B$8,"&lt; 1,00",IF(N3975&lt;Premissas!$B$9,"1,00 – 1,19",IF(N3975&lt;Premissas!$B$10,"1,20 – 1,39",IF(N3975&lt;Premissas!$B$11,"1,40 – 1,59",IF(N3975&lt;Premissas!$B$12,"1,60 – 1,99","≥ 2,00"))))))</f>
        <v/>
      </c>
      <c r="P3975" s="5">
        <f>IF(OR(M3975="NÃO",N3975&lt;Premissas!$B$8),Premissas!$B$13,IF(N3975&lt;Premissas!$B$9,Premissas!$B$14,IF(N3975&lt;Premissas!$B$10,Premissas!$B$15,IF(N3975&lt;Premissas!$B$11,Premissas!$B$16,IF(N3975&lt;Premissas!$B$12,Premissas!$B$17,Premissas!$B$18)))))</f>
        <v/>
      </c>
      <c r="Q3975" s="5">
        <f>IFERROR(P3975/Premissas!$B$4,0)</f>
        <v/>
      </c>
    </row>
    <row r="3976">
      <c r="A3976" s="2" t="n">
        <v>8</v>
      </c>
      <c r="B3976" s="2" t="n">
        <v>7801</v>
      </c>
      <c r="C3976" s="2" t="inlineStr">
        <is>
          <t>SEPARACAO</t>
        </is>
      </c>
      <c r="D3976" s="2" t="inlineStr">
        <is>
          <t>5646456</t>
        </is>
      </c>
      <c r="E3976" s="2" t="inlineStr">
        <is>
          <t>ANA CAROLINE REIS FERREIRA</t>
        </is>
      </c>
      <c r="F3976" s="2" t="n">
        <v>247</v>
      </c>
      <c r="G3976" s="2" t="n">
        <v>0.95</v>
      </c>
      <c r="H3976" s="2" t="n">
        <v>260</v>
      </c>
      <c r="I3976" s="2" t="n">
        <v>0</v>
      </c>
      <c r="J3976" s="2" t="inlineStr">
        <is>
          <t>GPA</t>
        </is>
      </c>
      <c r="K3976" s="2">
        <f>IF(I3976&lt;&gt;"",I3976,IFERROR(INDEX(Base!$I:$I,MATCH(1,(Base!$C:$C=C3976)*(Base!$I:$I&lt;&gt;""),0)),0))</f>
        <v/>
      </c>
      <c r="L3976" s="2">
        <f>IF(AND(I3976="",K3976&gt;0),"SIM","NÃO")</f>
        <v/>
      </c>
      <c r="M3976" s="2">
        <f>IF(ISNUMBER(SEARCH("SEPARA",UPPER(C3976))),"NÃO","SIM")</f>
        <v/>
      </c>
      <c r="N3976" s="2">
        <f>IFERROR(H3976/K3976,0)</f>
        <v/>
      </c>
      <c r="O3976" s="2">
        <f>IF(M3976="NÃO","EXCLUÍDO",IF(N3976&lt;Premissas!$B$8,"&lt; 1,00",IF(N3976&lt;Premissas!$B$9,"1,00 – 1,19",IF(N3976&lt;Premissas!$B$10,"1,20 – 1,39",IF(N3976&lt;Premissas!$B$11,"1,40 – 1,59",IF(N3976&lt;Premissas!$B$12,"1,60 – 1,99","≥ 2,00"))))))</f>
        <v/>
      </c>
      <c r="P3976" s="5">
        <f>IF(OR(M3976="NÃO",N3976&lt;Premissas!$B$8),Premissas!$B$13,IF(N3976&lt;Premissas!$B$9,Premissas!$B$14,IF(N3976&lt;Premissas!$B$10,Premissas!$B$15,IF(N3976&lt;Premissas!$B$11,Premissas!$B$16,IF(N3976&lt;Premissas!$B$12,Premissas!$B$17,Premissas!$B$18)))))</f>
        <v/>
      </c>
      <c r="Q3976" s="5">
        <f>IFERROR(P3976/Premissas!$B$4,0)</f>
        <v/>
      </c>
    </row>
    <row r="3977">
      <c r="A3977" s="2" t="n">
        <v>8</v>
      </c>
      <c r="B3977" s="2" t="n">
        <v>7801</v>
      </c>
      <c r="C3977" s="2" t="inlineStr">
        <is>
          <t>SEPARACAO</t>
        </is>
      </c>
      <c r="D3977" s="2" t="inlineStr">
        <is>
          <t>5648904</t>
        </is>
      </c>
      <c r="E3977" s="2" t="inlineStr">
        <is>
          <t>Jorge Luis Pineiro Lezcano</t>
        </is>
      </c>
      <c r="F3977" s="2" t="n">
        <v>747</v>
      </c>
      <c r="G3977" s="2" t="n">
        <v>18.11</v>
      </c>
      <c r="H3977" s="2" t="n">
        <v>41</v>
      </c>
      <c r="I3977" s="2" t="n">
        <v>0</v>
      </c>
      <c r="J3977" s="2" t="inlineStr">
        <is>
          <t>GPA</t>
        </is>
      </c>
      <c r="K3977" s="2">
        <f>IF(I3977&lt;&gt;"",I3977,IFERROR(INDEX(Base!$I:$I,MATCH(1,(Base!$C:$C=C3977)*(Base!$I:$I&lt;&gt;""),0)),0))</f>
        <v/>
      </c>
      <c r="L3977" s="2">
        <f>IF(AND(I3977="",K3977&gt;0),"SIM","NÃO")</f>
        <v/>
      </c>
      <c r="M3977" s="2">
        <f>IF(ISNUMBER(SEARCH("SEPARA",UPPER(C3977))),"NÃO","SIM")</f>
        <v/>
      </c>
      <c r="N3977" s="2">
        <f>IFERROR(H3977/K3977,0)</f>
        <v/>
      </c>
      <c r="O3977" s="2">
        <f>IF(M3977="NÃO","EXCLUÍDO",IF(N3977&lt;Premissas!$B$8,"&lt; 1,00",IF(N3977&lt;Premissas!$B$9,"1,00 – 1,19",IF(N3977&lt;Premissas!$B$10,"1,20 – 1,39",IF(N3977&lt;Premissas!$B$11,"1,40 – 1,59",IF(N3977&lt;Premissas!$B$12,"1,60 – 1,99","≥ 2,00"))))))</f>
        <v/>
      </c>
      <c r="P3977" s="5">
        <f>IF(OR(M3977="NÃO",N3977&lt;Premissas!$B$8),Premissas!$B$13,IF(N3977&lt;Premissas!$B$9,Premissas!$B$14,IF(N3977&lt;Premissas!$B$10,Premissas!$B$15,IF(N3977&lt;Premissas!$B$11,Premissas!$B$16,IF(N3977&lt;Premissas!$B$12,Premissas!$B$17,Premissas!$B$18)))))</f>
        <v/>
      </c>
      <c r="Q3977" s="5">
        <f>IFERROR(P3977/Premissas!$B$4,0)</f>
        <v/>
      </c>
    </row>
    <row r="3978">
      <c r="A3978" s="2" t="n">
        <v>8</v>
      </c>
      <c r="B3978" s="2" t="n">
        <v>7801</v>
      </c>
      <c r="C3978" s="2" t="inlineStr">
        <is>
          <t>PUXADA RECEB</t>
        </is>
      </c>
      <c r="D3978" s="2" t="inlineStr">
        <is>
          <t>5650690</t>
        </is>
      </c>
      <c r="E3978" s="2" t="inlineStr">
        <is>
          <t>ANDRE LUIZ</t>
        </is>
      </c>
      <c r="F3978" s="2" t="n">
        <v>1686</v>
      </c>
      <c r="G3978" s="2" t="n">
        <v>130.7</v>
      </c>
      <c r="H3978" s="2" t="n">
        <v>13</v>
      </c>
      <c r="I3978" s="2" t="n">
        <v>0</v>
      </c>
      <c r="J3978" s="2" t="inlineStr">
        <is>
          <t>GPA</t>
        </is>
      </c>
      <c r="K3978" s="2">
        <f>IF(I3978&lt;&gt;"",I3978,IFERROR(INDEX(Base!$I:$I,MATCH(1,(Base!$C:$C=C3978)*(Base!$I:$I&lt;&gt;""),0)),0))</f>
        <v/>
      </c>
      <c r="L3978" s="2">
        <f>IF(AND(I3978="",K3978&gt;0),"SIM","NÃO")</f>
        <v/>
      </c>
      <c r="M3978" s="2">
        <f>IF(ISNUMBER(SEARCH("SEPARA",UPPER(C3978))),"NÃO","SIM")</f>
        <v/>
      </c>
      <c r="N3978" s="2">
        <f>IFERROR(H3978/K3978,0)</f>
        <v/>
      </c>
      <c r="O3978" s="2">
        <f>IF(M3978="NÃO","EXCLUÍDO",IF(N3978&lt;Premissas!$B$8,"&lt; 1,00",IF(N3978&lt;Premissas!$B$9,"1,00 – 1,19",IF(N3978&lt;Premissas!$B$10,"1,20 – 1,39",IF(N3978&lt;Premissas!$B$11,"1,40 – 1,59",IF(N3978&lt;Premissas!$B$12,"1,60 – 1,99","≥ 2,00"))))))</f>
        <v/>
      </c>
      <c r="P3978" s="5">
        <f>IF(OR(M3978="NÃO",N3978&lt;Premissas!$B$8),Premissas!$B$13,IF(N3978&lt;Premissas!$B$9,Premissas!$B$14,IF(N3978&lt;Premissas!$B$10,Premissas!$B$15,IF(N3978&lt;Premissas!$B$11,Premissas!$B$16,IF(N3978&lt;Premissas!$B$12,Premissas!$B$17,Premissas!$B$18)))))</f>
        <v/>
      </c>
      <c r="Q3978" s="5">
        <f>IFERROR(P3978/Premissas!$B$4,0)</f>
        <v/>
      </c>
    </row>
    <row r="3979">
      <c r="A3979" s="2" t="n">
        <v>8</v>
      </c>
      <c r="B3979" s="2" t="n">
        <v>7801</v>
      </c>
      <c r="C3979" s="2" t="inlineStr">
        <is>
          <t>RECEBIMENTO</t>
        </is>
      </c>
      <c r="D3979" s="2" t="inlineStr">
        <is>
          <t>5650690</t>
        </is>
      </c>
      <c r="E3979" s="2" t="inlineStr">
        <is>
          <t>ANDRE LUIZ</t>
        </is>
      </c>
      <c r="F3979" s="2" t="n">
        <v>2</v>
      </c>
      <c r="G3979" s="2" t="n">
        <v>0.21</v>
      </c>
      <c r="H3979" s="2" t="n">
        <v>10</v>
      </c>
      <c r="I3979" s="2" t="n">
        <v>0</v>
      </c>
      <c r="J3979" s="2" t="inlineStr">
        <is>
          <t>GPA</t>
        </is>
      </c>
      <c r="K3979" s="2">
        <f>IF(I3979&lt;&gt;"",I3979,IFERROR(INDEX(Base!$I:$I,MATCH(1,(Base!$C:$C=C3979)*(Base!$I:$I&lt;&gt;""),0)),0))</f>
        <v/>
      </c>
      <c r="L3979" s="2">
        <f>IF(AND(I3979="",K3979&gt;0),"SIM","NÃO")</f>
        <v/>
      </c>
      <c r="M3979" s="2">
        <f>IF(ISNUMBER(SEARCH("SEPARA",UPPER(C3979))),"NÃO","SIM")</f>
        <v/>
      </c>
      <c r="N3979" s="2">
        <f>IFERROR(H3979/K3979,0)</f>
        <v/>
      </c>
      <c r="O3979" s="2">
        <f>IF(M3979="NÃO","EXCLUÍDO",IF(N3979&lt;Premissas!$B$8,"&lt; 1,00",IF(N3979&lt;Premissas!$B$9,"1,00 – 1,19",IF(N3979&lt;Premissas!$B$10,"1,20 – 1,39",IF(N3979&lt;Premissas!$B$11,"1,40 – 1,59",IF(N3979&lt;Premissas!$B$12,"1,60 – 1,99","≥ 2,00"))))))</f>
        <v/>
      </c>
      <c r="P3979" s="5">
        <f>IF(OR(M3979="NÃO",N3979&lt;Premissas!$B$8),Premissas!$B$13,IF(N3979&lt;Premissas!$B$9,Premissas!$B$14,IF(N3979&lt;Premissas!$B$10,Premissas!$B$15,IF(N3979&lt;Premissas!$B$11,Premissas!$B$16,IF(N3979&lt;Premissas!$B$12,Premissas!$B$17,Premissas!$B$18)))))</f>
        <v/>
      </c>
      <c r="Q3979" s="5">
        <f>IFERROR(P3979/Premissas!$B$4,0)</f>
        <v/>
      </c>
    </row>
    <row r="3980">
      <c r="A3980" s="2" t="n">
        <v>8</v>
      </c>
      <c r="B3980" s="2" t="n">
        <v>7801</v>
      </c>
      <c r="C3980" s="2" t="inlineStr">
        <is>
          <t>SEPARACAO</t>
        </is>
      </c>
      <c r="D3980" s="2" t="inlineStr">
        <is>
          <t>5650690</t>
        </is>
      </c>
      <c r="E3980" s="2" t="inlineStr">
        <is>
          <t>ANDRE LUIZ</t>
        </is>
      </c>
      <c r="F3980" s="2" t="n">
        <v>606</v>
      </c>
      <c r="G3980" s="2" t="n">
        <v>23.67</v>
      </c>
      <c r="H3980" s="2" t="n">
        <v>26</v>
      </c>
      <c r="I3980" s="2" t="n">
        <v>0</v>
      </c>
      <c r="J3980" s="2" t="inlineStr">
        <is>
          <t>GPA</t>
        </is>
      </c>
      <c r="K3980" s="2">
        <f>IF(I3980&lt;&gt;"",I3980,IFERROR(INDEX(Base!$I:$I,MATCH(1,(Base!$C:$C=C3980)*(Base!$I:$I&lt;&gt;""),0)),0))</f>
        <v/>
      </c>
      <c r="L3980" s="2">
        <f>IF(AND(I3980="",K3980&gt;0),"SIM","NÃO")</f>
        <v/>
      </c>
      <c r="M3980" s="2">
        <f>IF(ISNUMBER(SEARCH("SEPARA",UPPER(C3980))),"NÃO","SIM")</f>
        <v/>
      </c>
      <c r="N3980" s="2">
        <f>IFERROR(H3980/K3980,0)</f>
        <v/>
      </c>
      <c r="O3980" s="2">
        <f>IF(M3980="NÃO","EXCLUÍDO",IF(N3980&lt;Premissas!$B$8,"&lt; 1,00",IF(N3980&lt;Premissas!$B$9,"1,00 – 1,19",IF(N3980&lt;Premissas!$B$10,"1,20 – 1,39",IF(N3980&lt;Premissas!$B$11,"1,40 – 1,59",IF(N3980&lt;Premissas!$B$12,"1,60 – 1,99","≥ 2,00"))))))</f>
        <v/>
      </c>
      <c r="P3980" s="5">
        <f>IF(OR(M3980="NÃO",N3980&lt;Premissas!$B$8),Premissas!$B$13,IF(N3980&lt;Premissas!$B$9,Premissas!$B$14,IF(N3980&lt;Premissas!$B$10,Premissas!$B$15,IF(N3980&lt;Premissas!$B$11,Premissas!$B$16,IF(N3980&lt;Premissas!$B$12,Premissas!$B$17,Premissas!$B$18)))))</f>
        <v/>
      </c>
      <c r="Q3980" s="5">
        <f>IFERROR(P3980/Premissas!$B$4,0)</f>
        <v/>
      </c>
    </row>
    <row r="3981">
      <c r="A3981" s="2" t="n">
        <v>8</v>
      </c>
      <c r="B3981" s="2" t="n">
        <v>7801</v>
      </c>
      <c r="C3981" s="2" t="inlineStr">
        <is>
          <t>PUXADA RECEB</t>
        </is>
      </c>
      <c r="D3981" s="2" t="inlineStr">
        <is>
          <t>5656036</t>
        </is>
      </c>
      <c r="E3981" s="2" t="inlineStr">
        <is>
          <t>DIOGO MORAES</t>
        </is>
      </c>
      <c r="F3981" s="2" t="n">
        <v>29</v>
      </c>
      <c r="G3981" s="2" t="n">
        <v>7.88</v>
      </c>
      <c r="H3981" s="2" t="n">
        <v>4</v>
      </c>
      <c r="I3981" s="2" t="n">
        <v>0</v>
      </c>
      <c r="J3981" s="2" t="inlineStr">
        <is>
          <t>GPA</t>
        </is>
      </c>
      <c r="K3981" s="2">
        <f>IF(I3981&lt;&gt;"",I3981,IFERROR(INDEX(Base!$I:$I,MATCH(1,(Base!$C:$C=C3981)*(Base!$I:$I&lt;&gt;""),0)),0))</f>
        <v/>
      </c>
      <c r="L3981" s="2">
        <f>IF(AND(I3981="",K3981&gt;0),"SIM","NÃO")</f>
        <v/>
      </c>
      <c r="M3981" s="2">
        <f>IF(ISNUMBER(SEARCH("SEPARA",UPPER(C3981))),"NÃO","SIM")</f>
        <v/>
      </c>
      <c r="N3981" s="2">
        <f>IFERROR(H3981/K3981,0)</f>
        <v/>
      </c>
      <c r="O3981" s="2">
        <f>IF(M3981="NÃO","EXCLUÍDO",IF(N3981&lt;Premissas!$B$8,"&lt; 1,00",IF(N3981&lt;Premissas!$B$9,"1,00 – 1,19",IF(N3981&lt;Premissas!$B$10,"1,20 – 1,39",IF(N3981&lt;Premissas!$B$11,"1,40 – 1,59",IF(N3981&lt;Premissas!$B$12,"1,60 – 1,99","≥ 2,00"))))))</f>
        <v/>
      </c>
      <c r="P3981" s="5">
        <f>IF(OR(M3981="NÃO",N3981&lt;Premissas!$B$8),Premissas!$B$13,IF(N3981&lt;Premissas!$B$9,Premissas!$B$14,IF(N3981&lt;Premissas!$B$10,Premissas!$B$15,IF(N3981&lt;Premissas!$B$11,Premissas!$B$16,IF(N3981&lt;Premissas!$B$12,Premissas!$B$17,Premissas!$B$18)))))</f>
        <v/>
      </c>
      <c r="Q3981" s="5">
        <f>IFERROR(P3981/Premissas!$B$4,0)</f>
        <v/>
      </c>
    </row>
    <row r="3982">
      <c r="A3982" s="2" t="n">
        <v>8</v>
      </c>
      <c r="B3982" s="2" t="n">
        <v>7801</v>
      </c>
      <c r="C3982" s="2" t="inlineStr">
        <is>
          <t>ATIVIDADE OP. EMP.</t>
        </is>
      </c>
      <c r="D3982" s="2" t="inlineStr">
        <is>
          <t>565732</t>
        </is>
      </c>
      <c r="E3982" s="2" t="inlineStr">
        <is>
          <t>TIAGO RODRIGUES MADUREIRA</t>
        </is>
      </c>
      <c r="F3982" s="2" t="n">
        <v>1153</v>
      </c>
      <c r="G3982" s="2" t="n">
        <v>162.32</v>
      </c>
      <c r="H3982" s="2" t="n">
        <v>7</v>
      </c>
      <c r="I3982" s="2" t="n">
        <v>0</v>
      </c>
      <c r="J3982" s="2" t="inlineStr">
        <is>
          <t>GPA</t>
        </is>
      </c>
      <c r="K3982" s="2">
        <f>IF(I3982&lt;&gt;"",I3982,IFERROR(INDEX(Base!$I:$I,MATCH(1,(Base!$C:$C=C3982)*(Base!$I:$I&lt;&gt;""),0)),0))</f>
        <v/>
      </c>
      <c r="L3982" s="2">
        <f>IF(AND(I3982="",K3982&gt;0),"SIM","NÃO")</f>
        <v/>
      </c>
      <c r="M3982" s="2">
        <f>IF(ISNUMBER(SEARCH("SEPARA",UPPER(C3982))),"NÃO","SIM")</f>
        <v/>
      </c>
      <c r="N3982" s="2">
        <f>IFERROR(H3982/K3982,0)</f>
        <v/>
      </c>
      <c r="O3982" s="2">
        <f>IF(M3982="NÃO","EXCLUÍDO",IF(N3982&lt;Premissas!$B$8,"&lt; 1,00",IF(N3982&lt;Premissas!$B$9,"1,00 – 1,19",IF(N3982&lt;Premissas!$B$10,"1,20 – 1,39",IF(N3982&lt;Premissas!$B$11,"1,40 – 1,59",IF(N3982&lt;Premissas!$B$12,"1,60 – 1,99","≥ 2,00"))))))</f>
        <v/>
      </c>
      <c r="P3982" s="5">
        <f>IF(OR(M3982="NÃO",N3982&lt;Premissas!$B$8),Premissas!$B$13,IF(N3982&lt;Premissas!$B$9,Premissas!$B$14,IF(N3982&lt;Premissas!$B$10,Premissas!$B$15,IF(N3982&lt;Premissas!$B$11,Premissas!$B$16,IF(N3982&lt;Premissas!$B$12,Premissas!$B$17,Premissas!$B$18)))))</f>
        <v/>
      </c>
      <c r="Q3982" s="5">
        <f>IFERROR(P3982/Premissas!$B$4,0)</f>
        <v/>
      </c>
    </row>
    <row r="3983">
      <c r="A3983" s="2" t="n">
        <v>8</v>
      </c>
      <c r="B3983" s="2" t="n">
        <v>7801</v>
      </c>
      <c r="C3983" s="2" t="inlineStr">
        <is>
          <t>PUXADA RECEB</t>
        </is>
      </c>
      <c r="D3983" s="2" t="inlineStr">
        <is>
          <t>5659060</t>
        </is>
      </c>
      <c r="E3983" s="2" t="inlineStr">
        <is>
          <t>Natalia Biscaro Jose</t>
        </is>
      </c>
      <c r="F3983" s="2" t="n">
        <v>2264</v>
      </c>
      <c r="G3983" s="2" t="n">
        <v>123</v>
      </c>
      <c r="H3983" s="2" t="n">
        <v>18</v>
      </c>
      <c r="I3983" s="2" t="n">
        <v>0</v>
      </c>
      <c r="J3983" s="2" t="inlineStr">
        <is>
          <t>GPA</t>
        </is>
      </c>
      <c r="K3983" s="2">
        <f>IF(I3983&lt;&gt;"",I3983,IFERROR(INDEX(Base!$I:$I,MATCH(1,(Base!$C:$C=C3983)*(Base!$I:$I&lt;&gt;""),0)),0))</f>
        <v/>
      </c>
      <c r="L3983" s="2">
        <f>IF(AND(I3983="",K3983&gt;0),"SIM","NÃO")</f>
        <v/>
      </c>
      <c r="M3983" s="2">
        <f>IF(ISNUMBER(SEARCH("SEPARA",UPPER(C3983))),"NÃO","SIM")</f>
        <v/>
      </c>
      <c r="N3983" s="2">
        <f>IFERROR(H3983/K3983,0)</f>
        <v/>
      </c>
      <c r="O3983" s="2">
        <f>IF(M3983="NÃO","EXCLUÍDO",IF(N3983&lt;Premissas!$B$8,"&lt; 1,00",IF(N3983&lt;Premissas!$B$9,"1,00 – 1,19",IF(N3983&lt;Premissas!$B$10,"1,20 – 1,39",IF(N3983&lt;Premissas!$B$11,"1,40 – 1,59",IF(N3983&lt;Premissas!$B$12,"1,60 – 1,99","≥ 2,00"))))))</f>
        <v/>
      </c>
      <c r="P3983" s="5">
        <f>IF(OR(M3983="NÃO",N3983&lt;Premissas!$B$8),Premissas!$B$13,IF(N3983&lt;Premissas!$B$9,Premissas!$B$14,IF(N3983&lt;Premissas!$B$10,Premissas!$B$15,IF(N3983&lt;Premissas!$B$11,Premissas!$B$16,IF(N3983&lt;Premissas!$B$12,Premissas!$B$17,Premissas!$B$18)))))</f>
        <v/>
      </c>
      <c r="Q3983" s="5">
        <f>IFERROR(P3983/Premissas!$B$4,0)</f>
        <v/>
      </c>
    </row>
    <row r="3984">
      <c r="A3984" s="2" t="n">
        <v>8</v>
      </c>
      <c r="B3984" s="2" t="n">
        <v>7801</v>
      </c>
      <c r="C3984" s="2" t="inlineStr">
        <is>
          <t>SEPARACAO</t>
        </is>
      </c>
      <c r="D3984" s="2" t="inlineStr">
        <is>
          <t>5659060</t>
        </is>
      </c>
      <c r="E3984" s="2" t="inlineStr">
        <is>
          <t>Natalia Biscaro Jose</t>
        </is>
      </c>
      <c r="F3984" s="2" t="n">
        <v>625</v>
      </c>
      <c r="G3984" s="2" t="n">
        <v>9.06</v>
      </c>
      <c r="H3984" s="2" t="n">
        <v>69</v>
      </c>
      <c r="I3984" s="2" t="n">
        <v>0</v>
      </c>
      <c r="J3984" s="2" t="inlineStr">
        <is>
          <t>GPA</t>
        </is>
      </c>
      <c r="K3984" s="2">
        <f>IF(I3984&lt;&gt;"",I3984,IFERROR(INDEX(Base!$I:$I,MATCH(1,(Base!$C:$C=C3984)*(Base!$I:$I&lt;&gt;""),0)),0))</f>
        <v/>
      </c>
      <c r="L3984" s="2">
        <f>IF(AND(I3984="",K3984&gt;0),"SIM","NÃO")</f>
        <v/>
      </c>
      <c r="M3984" s="2">
        <f>IF(ISNUMBER(SEARCH("SEPARA",UPPER(C3984))),"NÃO","SIM")</f>
        <v/>
      </c>
      <c r="N3984" s="2">
        <f>IFERROR(H3984/K3984,0)</f>
        <v/>
      </c>
      <c r="O3984" s="2">
        <f>IF(M3984="NÃO","EXCLUÍDO",IF(N3984&lt;Premissas!$B$8,"&lt; 1,00",IF(N3984&lt;Premissas!$B$9,"1,00 – 1,19",IF(N3984&lt;Premissas!$B$10,"1,20 – 1,39",IF(N3984&lt;Premissas!$B$11,"1,40 – 1,59",IF(N3984&lt;Premissas!$B$12,"1,60 – 1,99","≥ 2,00"))))))</f>
        <v/>
      </c>
      <c r="P3984" s="5">
        <f>IF(OR(M3984="NÃO",N3984&lt;Premissas!$B$8),Premissas!$B$13,IF(N3984&lt;Premissas!$B$9,Premissas!$B$14,IF(N3984&lt;Premissas!$B$10,Premissas!$B$15,IF(N3984&lt;Premissas!$B$11,Premissas!$B$16,IF(N3984&lt;Premissas!$B$12,Premissas!$B$17,Premissas!$B$18)))))</f>
        <v/>
      </c>
      <c r="Q3984" s="5">
        <f>IFERROR(P3984/Premissas!$B$4,0)</f>
        <v/>
      </c>
    </row>
    <row r="3985">
      <c r="A3985" s="2" t="n">
        <v>8</v>
      </c>
      <c r="B3985" s="2" t="n">
        <v>7801</v>
      </c>
      <c r="C3985" s="2" t="inlineStr">
        <is>
          <t>CARREGAMENTO</t>
        </is>
      </c>
      <c r="D3985" s="2" t="inlineStr">
        <is>
          <t>5659817</t>
        </is>
      </c>
      <c r="E3985" s="2" t="inlineStr">
        <is>
          <t>FELIPE ALVES</t>
        </is>
      </c>
      <c r="F3985" s="2" t="n">
        <v>2161</v>
      </c>
      <c r="G3985" s="2" t="n">
        <v>98.25</v>
      </c>
      <c r="H3985" s="2" t="n">
        <v>22</v>
      </c>
      <c r="I3985" s="2" t="n">
        <v>0</v>
      </c>
      <c r="J3985" s="2" t="inlineStr">
        <is>
          <t>GPA</t>
        </is>
      </c>
      <c r="K3985" s="2">
        <f>IF(I3985&lt;&gt;"",I3985,IFERROR(INDEX(Base!$I:$I,MATCH(1,(Base!$C:$C=C3985)*(Base!$I:$I&lt;&gt;""),0)),0))</f>
        <v/>
      </c>
      <c r="L3985" s="2">
        <f>IF(AND(I3985="",K3985&gt;0),"SIM","NÃO")</f>
        <v/>
      </c>
      <c r="M3985" s="2">
        <f>IF(ISNUMBER(SEARCH("SEPARA",UPPER(C3985))),"NÃO","SIM")</f>
        <v/>
      </c>
      <c r="N3985" s="2">
        <f>IFERROR(H3985/K3985,0)</f>
        <v/>
      </c>
      <c r="O3985" s="2">
        <f>IF(M3985="NÃO","EXCLUÍDO",IF(N3985&lt;Premissas!$B$8,"&lt; 1,00",IF(N3985&lt;Premissas!$B$9,"1,00 – 1,19",IF(N3985&lt;Premissas!$B$10,"1,20 – 1,39",IF(N3985&lt;Premissas!$B$11,"1,40 – 1,59",IF(N3985&lt;Premissas!$B$12,"1,60 – 1,99","≥ 2,00"))))))</f>
        <v/>
      </c>
      <c r="P3985" s="5">
        <f>IF(OR(M3985="NÃO",N3985&lt;Premissas!$B$8),Premissas!$B$13,IF(N3985&lt;Premissas!$B$9,Premissas!$B$14,IF(N3985&lt;Premissas!$B$10,Premissas!$B$15,IF(N3985&lt;Premissas!$B$11,Premissas!$B$16,IF(N3985&lt;Premissas!$B$12,Premissas!$B$17,Premissas!$B$18)))))</f>
        <v/>
      </c>
      <c r="Q3985" s="5">
        <f>IFERROR(P3985/Premissas!$B$4,0)</f>
        <v/>
      </c>
    </row>
    <row r="3986">
      <c r="A3986" s="2" t="n">
        <v>8</v>
      </c>
      <c r="B3986" s="2" t="n">
        <v>7801</v>
      </c>
      <c r="C3986" s="2" t="inlineStr">
        <is>
          <t>PUXADA RECEB</t>
        </is>
      </c>
      <c r="D3986" s="2" t="inlineStr">
        <is>
          <t>5659850</t>
        </is>
      </c>
      <c r="E3986" s="2" t="inlineStr">
        <is>
          <t>Soraya Correa Araujo</t>
        </is>
      </c>
      <c r="F3986" s="2" t="n">
        <v>3074</v>
      </c>
      <c r="G3986" s="2" t="n">
        <v>121.21</v>
      </c>
      <c r="H3986" s="2" t="n">
        <v>25</v>
      </c>
      <c r="I3986" s="2" t="n">
        <v>0</v>
      </c>
      <c r="J3986" s="2" t="inlineStr">
        <is>
          <t>GPA</t>
        </is>
      </c>
      <c r="K3986" s="2">
        <f>IF(I3986&lt;&gt;"",I3986,IFERROR(INDEX(Base!$I:$I,MATCH(1,(Base!$C:$C=C3986)*(Base!$I:$I&lt;&gt;""),0)),0))</f>
        <v/>
      </c>
      <c r="L3986" s="2">
        <f>IF(AND(I3986="",K3986&gt;0),"SIM","NÃO")</f>
        <v/>
      </c>
      <c r="M3986" s="2">
        <f>IF(ISNUMBER(SEARCH("SEPARA",UPPER(C3986))),"NÃO","SIM")</f>
        <v/>
      </c>
      <c r="N3986" s="2">
        <f>IFERROR(H3986/K3986,0)</f>
        <v/>
      </c>
      <c r="O3986" s="2">
        <f>IF(M3986="NÃO","EXCLUÍDO",IF(N3986&lt;Premissas!$B$8,"&lt; 1,00",IF(N3986&lt;Premissas!$B$9,"1,00 – 1,19",IF(N3986&lt;Premissas!$B$10,"1,20 – 1,39",IF(N3986&lt;Premissas!$B$11,"1,40 – 1,59",IF(N3986&lt;Premissas!$B$12,"1,60 – 1,99","≥ 2,00"))))))</f>
        <v/>
      </c>
      <c r="P3986" s="5">
        <f>IF(OR(M3986="NÃO",N3986&lt;Premissas!$B$8),Premissas!$B$13,IF(N3986&lt;Premissas!$B$9,Premissas!$B$14,IF(N3986&lt;Premissas!$B$10,Premissas!$B$15,IF(N3986&lt;Premissas!$B$11,Premissas!$B$16,IF(N3986&lt;Premissas!$B$12,Premissas!$B$17,Premissas!$B$18)))))</f>
        <v/>
      </c>
      <c r="Q3986" s="5">
        <f>IFERROR(P3986/Premissas!$B$4,0)</f>
        <v/>
      </c>
    </row>
    <row r="3987">
      <c r="A3987" s="2" t="n">
        <v>8</v>
      </c>
      <c r="B3987" s="2" t="n">
        <v>7801</v>
      </c>
      <c r="C3987" s="2" t="inlineStr">
        <is>
          <t>SEPARACAO</t>
        </is>
      </c>
      <c r="D3987" s="2" t="inlineStr">
        <is>
          <t>5659850</t>
        </is>
      </c>
      <c r="E3987" s="2" t="inlineStr">
        <is>
          <t>Soraya Correa Araujo</t>
        </is>
      </c>
      <c r="F3987" s="2" t="n">
        <v>1524</v>
      </c>
      <c r="G3987" s="2" t="n">
        <v>23.87</v>
      </c>
      <c r="H3987" s="2" t="n">
        <v>64</v>
      </c>
      <c r="I3987" s="2" t="n">
        <v>0</v>
      </c>
      <c r="J3987" s="2" t="inlineStr">
        <is>
          <t>GPA</t>
        </is>
      </c>
      <c r="K3987" s="2">
        <f>IF(I3987&lt;&gt;"",I3987,IFERROR(INDEX(Base!$I:$I,MATCH(1,(Base!$C:$C=C3987)*(Base!$I:$I&lt;&gt;""),0)),0))</f>
        <v/>
      </c>
      <c r="L3987" s="2">
        <f>IF(AND(I3987="",K3987&gt;0),"SIM","NÃO")</f>
        <v/>
      </c>
      <c r="M3987" s="2">
        <f>IF(ISNUMBER(SEARCH("SEPARA",UPPER(C3987))),"NÃO","SIM")</f>
        <v/>
      </c>
      <c r="N3987" s="2">
        <f>IFERROR(H3987/K3987,0)</f>
        <v/>
      </c>
      <c r="O3987" s="2">
        <f>IF(M3987="NÃO","EXCLUÍDO",IF(N3987&lt;Premissas!$B$8,"&lt; 1,00",IF(N3987&lt;Premissas!$B$9,"1,00 – 1,19",IF(N3987&lt;Premissas!$B$10,"1,20 – 1,39",IF(N3987&lt;Premissas!$B$11,"1,40 – 1,59",IF(N3987&lt;Premissas!$B$12,"1,60 – 1,99","≥ 2,00"))))))</f>
        <v/>
      </c>
      <c r="P3987" s="5">
        <f>IF(OR(M3987="NÃO",N3987&lt;Premissas!$B$8),Premissas!$B$13,IF(N3987&lt;Premissas!$B$9,Premissas!$B$14,IF(N3987&lt;Premissas!$B$10,Premissas!$B$15,IF(N3987&lt;Premissas!$B$11,Premissas!$B$16,IF(N3987&lt;Premissas!$B$12,Premissas!$B$17,Premissas!$B$18)))))</f>
        <v/>
      </c>
      <c r="Q3987" s="5">
        <f>IFERROR(P3987/Premissas!$B$4,0)</f>
        <v/>
      </c>
    </row>
    <row r="3988">
      <c r="A3988" s="2" t="n">
        <v>8</v>
      </c>
      <c r="B3988" s="2" t="n">
        <v>7801</v>
      </c>
      <c r="C3988" s="2" t="inlineStr">
        <is>
          <t>PUXADA RECEB</t>
        </is>
      </c>
      <c r="D3988" s="2" t="inlineStr">
        <is>
          <t>5660793</t>
        </is>
      </c>
      <c r="E3988" s="2" t="inlineStr">
        <is>
          <t>JAMILE DE QUEIROZ</t>
        </is>
      </c>
      <c r="F3988" s="2" t="n">
        <v>12</v>
      </c>
      <c r="G3988" s="2" t="n">
        <v>10.53</v>
      </c>
      <c r="H3988" s="2" t="n">
        <v>1</v>
      </c>
      <c r="I3988" s="2" t="n">
        <v>0</v>
      </c>
      <c r="J3988" s="2" t="inlineStr">
        <is>
          <t>GPA</t>
        </is>
      </c>
      <c r="K3988" s="2">
        <f>IF(I3988&lt;&gt;"",I3988,IFERROR(INDEX(Base!$I:$I,MATCH(1,(Base!$C:$C=C3988)*(Base!$I:$I&lt;&gt;""),0)),0))</f>
        <v/>
      </c>
      <c r="L3988" s="2">
        <f>IF(AND(I3988="",K3988&gt;0),"SIM","NÃO")</f>
        <v/>
      </c>
      <c r="M3988" s="2">
        <f>IF(ISNUMBER(SEARCH("SEPARA",UPPER(C3988))),"NÃO","SIM")</f>
        <v/>
      </c>
      <c r="N3988" s="2">
        <f>IFERROR(H3988/K3988,0)</f>
        <v/>
      </c>
      <c r="O3988" s="2">
        <f>IF(M3988="NÃO","EXCLUÍDO",IF(N3988&lt;Premissas!$B$8,"&lt; 1,00",IF(N3988&lt;Premissas!$B$9,"1,00 – 1,19",IF(N3988&lt;Premissas!$B$10,"1,20 – 1,39",IF(N3988&lt;Premissas!$B$11,"1,40 – 1,59",IF(N3988&lt;Premissas!$B$12,"1,60 – 1,99","≥ 2,00"))))))</f>
        <v/>
      </c>
      <c r="P3988" s="5">
        <f>IF(OR(M3988="NÃO",N3988&lt;Premissas!$B$8),Premissas!$B$13,IF(N3988&lt;Premissas!$B$9,Premissas!$B$14,IF(N3988&lt;Premissas!$B$10,Premissas!$B$15,IF(N3988&lt;Premissas!$B$11,Premissas!$B$16,IF(N3988&lt;Premissas!$B$12,Premissas!$B$17,Premissas!$B$18)))))</f>
        <v/>
      </c>
      <c r="Q3988" s="5">
        <f>IFERROR(P3988/Premissas!$B$4,0)</f>
        <v/>
      </c>
    </row>
    <row r="3989">
      <c r="A3989" s="2" t="n">
        <v>8</v>
      </c>
      <c r="B3989" s="2" t="n">
        <v>7801</v>
      </c>
      <c r="C3989" s="2" t="inlineStr">
        <is>
          <t>RECEBIMENTO</t>
        </is>
      </c>
      <c r="D3989" s="2" t="inlineStr">
        <is>
          <t>5660793</t>
        </is>
      </c>
      <c r="E3989" s="2" t="inlineStr">
        <is>
          <t>JAMILE DE QUEIROZ</t>
        </is>
      </c>
      <c r="F3989" s="2" t="n">
        <v>44</v>
      </c>
      <c r="G3989" s="2" t="n">
        <v>12.94</v>
      </c>
      <c r="H3989" s="2" t="n">
        <v>3</v>
      </c>
      <c r="I3989" s="2" t="n">
        <v>0</v>
      </c>
      <c r="J3989" s="2" t="inlineStr">
        <is>
          <t>GPA</t>
        </is>
      </c>
      <c r="K3989" s="2">
        <f>IF(I3989&lt;&gt;"",I3989,IFERROR(INDEX(Base!$I:$I,MATCH(1,(Base!$C:$C=C3989)*(Base!$I:$I&lt;&gt;""),0)),0))</f>
        <v/>
      </c>
      <c r="L3989" s="2">
        <f>IF(AND(I3989="",K3989&gt;0),"SIM","NÃO")</f>
        <v/>
      </c>
      <c r="M3989" s="2">
        <f>IF(ISNUMBER(SEARCH("SEPARA",UPPER(C3989))),"NÃO","SIM")</f>
        <v/>
      </c>
      <c r="N3989" s="2">
        <f>IFERROR(H3989/K3989,0)</f>
        <v/>
      </c>
      <c r="O3989" s="2">
        <f>IF(M3989="NÃO","EXCLUÍDO",IF(N3989&lt;Premissas!$B$8,"&lt; 1,00",IF(N3989&lt;Premissas!$B$9,"1,00 – 1,19",IF(N3989&lt;Premissas!$B$10,"1,20 – 1,39",IF(N3989&lt;Premissas!$B$11,"1,40 – 1,59",IF(N3989&lt;Premissas!$B$12,"1,60 – 1,99","≥ 2,00"))))))</f>
        <v/>
      </c>
      <c r="P3989" s="5">
        <f>IF(OR(M3989="NÃO",N3989&lt;Premissas!$B$8),Premissas!$B$13,IF(N3989&lt;Premissas!$B$9,Premissas!$B$14,IF(N3989&lt;Premissas!$B$10,Premissas!$B$15,IF(N3989&lt;Premissas!$B$11,Premissas!$B$16,IF(N3989&lt;Premissas!$B$12,Premissas!$B$17,Premissas!$B$18)))))</f>
        <v/>
      </c>
      <c r="Q3989" s="5">
        <f>IFERROR(P3989/Premissas!$B$4,0)</f>
        <v/>
      </c>
    </row>
    <row r="3990">
      <c r="A3990" s="2" t="n">
        <v>8</v>
      </c>
      <c r="B3990" s="2" t="n">
        <v>7801</v>
      </c>
      <c r="C3990" s="2" t="inlineStr">
        <is>
          <t>SEPARACAO</t>
        </is>
      </c>
      <c r="D3990" s="2" t="inlineStr">
        <is>
          <t>5660793</t>
        </is>
      </c>
      <c r="E3990" s="2" t="inlineStr">
        <is>
          <t>JAMILE DE QUEIROZ</t>
        </is>
      </c>
      <c r="F3990" s="2" t="n">
        <v>83</v>
      </c>
      <c r="G3990" s="2" t="n">
        <v>1.79</v>
      </c>
      <c r="H3990" s="2" t="n">
        <v>46</v>
      </c>
      <c r="I3990" s="2" t="n">
        <v>0</v>
      </c>
      <c r="J3990" s="2" t="inlineStr">
        <is>
          <t>GPA</t>
        </is>
      </c>
      <c r="K3990" s="2">
        <f>IF(I3990&lt;&gt;"",I3990,IFERROR(INDEX(Base!$I:$I,MATCH(1,(Base!$C:$C=C3990)*(Base!$I:$I&lt;&gt;""),0)),0))</f>
        <v/>
      </c>
      <c r="L3990" s="2">
        <f>IF(AND(I3990="",K3990&gt;0),"SIM","NÃO")</f>
        <v/>
      </c>
      <c r="M3990" s="2">
        <f>IF(ISNUMBER(SEARCH("SEPARA",UPPER(C3990))),"NÃO","SIM")</f>
        <v/>
      </c>
      <c r="N3990" s="2">
        <f>IFERROR(H3990/K3990,0)</f>
        <v/>
      </c>
      <c r="O3990" s="2">
        <f>IF(M3990="NÃO","EXCLUÍDO",IF(N3990&lt;Premissas!$B$8,"&lt; 1,00",IF(N3990&lt;Premissas!$B$9,"1,00 – 1,19",IF(N3990&lt;Premissas!$B$10,"1,20 – 1,39",IF(N3990&lt;Premissas!$B$11,"1,40 – 1,59",IF(N3990&lt;Premissas!$B$12,"1,60 – 1,99","≥ 2,00"))))))</f>
        <v/>
      </c>
      <c r="P3990" s="5">
        <f>IF(OR(M3990="NÃO",N3990&lt;Premissas!$B$8),Premissas!$B$13,IF(N3990&lt;Premissas!$B$9,Premissas!$B$14,IF(N3990&lt;Premissas!$B$10,Premissas!$B$15,IF(N3990&lt;Premissas!$B$11,Premissas!$B$16,IF(N3990&lt;Premissas!$B$12,Premissas!$B$17,Premissas!$B$18)))))</f>
        <v/>
      </c>
      <c r="Q3990" s="5">
        <f>IFERROR(P3990/Premissas!$B$4,0)</f>
        <v/>
      </c>
    </row>
    <row r="3991">
      <c r="A3991" s="2" t="n">
        <v>8</v>
      </c>
      <c r="B3991" s="2" t="n">
        <v>7801</v>
      </c>
      <c r="C3991" s="2" t="inlineStr">
        <is>
          <t>CARREGAMENTO</t>
        </is>
      </c>
      <c r="D3991" s="2" t="inlineStr">
        <is>
          <t>5660815</t>
        </is>
      </c>
      <c r="E3991" s="2" t="inlineStr">
        <is>
          <t>FELIPE RAIMUNDO</t>
        </is>
      </c>
      <c r="F3991" s="2" t="n">
        <v>1626</v>
      </c>
      <c r="G3991" s="2" t="n">
        <v>122.88</v>
      </c>
      <c r="H3991" s="2" t="n">
        <v>13</v>
      </c>
      <c r="I3991" s="2" t="n">
        <v>0</v>
      </c>
      <c r="J3991" s="2" t="inlineStr">
        <is>
          <t>GPA</t>
        </is>
      </c>
      <c r="K3991" s="2">
        <f>IF(I3991&lt;&gt;"",I3991,IFERROR(INDEX(Base!$I:$I,MATCH(1,(Base!$C:$C=C3991)*(Base!$I:$I&lt;&gt;""),0)),0))</f>
        <v/>
      </c>
      <c r="L3991" s="2">
        <f>IF(AND(I3991="",K3991&gt;0),"SIM","NÃO")</f>
        <v/>
      </c>
      <c r="M3991" s="2">
        <f>IF(ISNUMBER(SEARCH("SEPARA",UPPER(C3991))),"NÃO","SIM")</f>
        <v/>
      </c>
      <c r="N3991" s="2">
        <f>IFERROR(H3991/K3991,0)</f>
        <v/>
      </c>
      <c r="O3991" s="2">
        <f>IF(M3991="NÃO","EXCLUÍDO",IF(N3991&lt;Premissas!$B$8,"&lt; 1,00",IF(N3991&lt;Premissas!$B$9,"1,00 – 1,19",IF(N3991&lt;Premissas!$B$10,"1,20 – 1,39",IF(N3991&lt;Premissas!$B$11,"1,40 – 1,59",IF(N3991&lt;Premissas!$B$12,"1,60 – 1,99","≥ 2,00"))))))</f>
        <v/>
      </c>
      <c r="P3991" s="5">
        <f>IF(OR(M3991="NÃO",N3991&lt;Premissas!$B$8),Premissas!$B$13,IF(N3991&lt;Premissas!$B$9,Premissas!$B$14,IF(N3991&lt;Premissas!$B$10,Premissas!$B$15,IF(N3991&lt;Premissas!$B$11,Premissas!$B$16,IF(N3991&lt;Premissas!$B$12,Premissas!$B$17,Premissas!$B$18)))))</f>
        <v/>
      </c>
      <c r="Q3991" s="5">
        <f>IFERROR(P3991/Premissas!$B$4,0)</f>
        <v/>
      </c>
    </row>
    <row r="3992">
      <c r="A3992" s="2" t="n">
        <v>8</v>
      </c>
      <c r="B3992" s="2" t="n">
        <v>7801</v>
      </c>
      <c r="C3992" s="2" t="inlineStr">
        <is>
          <t>PUXADA RECEB</t>
        </is>
      </c>
      <c r="D3992" s="2" t="inlineStr">
        <is>
          <t>5662508</t>
        </is>
      </c>
      <c r="E3992" s="2" t="inlineStr">
        <is>
          <t>RIAN ALVES</t>
        </is>
      </c>
      <c r="F3992" s="2" t="n">
        <v>219</v>
      </c>
      <c r="G3992" s="2" t="n">
        <v>22.04</v>
      </c>
      <c r="H3992" s="2" t="n">
        <v>10</v>
      </c>
      <c r="I3992" s="2" t="n">
        <v>0</v>
      </c>
      <c r="J3992" s="2" t="inlineStr">
        <is>
          <t>GPA</t>
        </is>
      </c>
      <c r="K3992" s="2">
        <f>IF(I3992&lt;&gt;"",I3992,IFERROR(INDEX(Base!$I:$I,MATCH(1,(Base!$C:$C=C3992)*(Base!$I:$I&lt;&gt;""),0)),0))</f>
        <v/>
      </c>
      <c r="L3992" s="2">
        <f>IF(AND(I3992="",K3992&gt;0),"SIM","NÃO")</f>
        <v/>
      </c>
      <c r="M3992" s="2">
        <f>IF(ISNUMBER(SEARCH("SEPARA",UPPER(C3992))),"NÃO","SIM")</f>
        <v/>
      </c>
      <c r="N3992" s="2">
        <f>IFERROR(H3992/K3992,0)</f>
        <v/>
      </c>
      <c r="O3992" s="2">
        <f>IF(M3992="NÃO","EXCLUÍDO",IF(N3992&lt;Premissas!$B$8,"&lt; 1,00",IF(N3992&lt;Premissas!$B$9,"1,00 – 1,19",IF(N3992&lt;Premissas!$B$10,"1,20 – 1,39",IF(N3992&lt;Premissas!$B$11,"1,40 – 1,59",IF(N3992&lt;Premissas!$B$12,"1,60 – 1,99","≥ 2,00"))))))</f>
        <v/>
      </c>
      <c r="P3992" s="5">
        <f>IF(OR(M3992="NÃO",N3992&lt;Premissas!$B$8),Premissas!$B$13,IF(N3992&lt;Premissas!$B$9,Premissas!$B$14,IF(N3992&lt;Premissas!$B$10,Premissas!$B$15,IF(N3992&lt;Premissas!$B$11,Premissas!$B$16,IF(N3992&lt;Premissas!$B$12,Premissas!$B$17,Premissas!$B$18)))))</f>
        <v/>
      </c>
      <c r="Q3992" s="5">
        <f>IFERROR(P3992/Premissas!$B$4,0)</f>
        <v/>
      </c>
    </row>
    <row r="3993">
      <c r="A3993" s="2" t="n">
        <v>8</v>
      </c>
      <c r="B3993" s="2" t="n">
        <v>7801</v>
      </c>
      <c r="C3993" s="2" t="inlineStr">
        <is>
          <t>SEPARACAO</t>
        </is>
      </c>
      <c r="D3993" s="2" t="inlineStr">
        <is>
          <t>5662508</t>
        </is>
      </c>
      <c r="E3993" s="2" t="inlineStr">
        <is>
          <t>RIAN ALVES</t>
        </is>
      </c>
      <c r="F3993" s="2" t="n">
        <v>7260</v>
      </c>
      <c r="G3993" s="2" t="n">
        <v>102.48</v>
      </c>
      <c r="H3993" s="2" t="n">
        <v>71</v>
      </c>
      <c r="I3993" s="2" t="n">
        <v>0</v>
      </c>
      <c r="J3993" s="2" t="inlineStr">
        <is>
          <t>GPA</t>
        </is>
      </c>
      <c r="K3993" s="2">
        <f>IF(I3993&lt;&gt;"",I3993,IFERROR(INDEX(Base!$I:$I,MATCH(1,(Base!$C:$C=C3993)*(Base!$I:$I&lt;&gt;""),0)),0))</f>
        <v/>
      </c>
      <c r="L3993" s="2">
        <f>IF(AND(I3993="",K3993&gt;0),"SIM","NÃO")</f>
        <v/>
      </c>
      <c r="M3993" s="2">
        <f>IF(ISNUMBER(SEARCH("SEPARA",UPPER(C3993))),"NÃO","SIM")</f>
        <v/>
      </c>
      <c r="N3993" s="2">
        <f>IFERROR(H3993/K3993,0)</f>
        <v/>
      </c>
      <c r="O3993" s="2">
        <f>IF(M3993="NÃO","EXCLUÍDO",IF(N3993&lt;Premissas!$B$8,"&lt; 1,00",IF(N3993&lt;Premissas!$B$9,"1,00 – 1,19",IF(N3993&lt;Premissas!$B$10,"1,20 – 1,39",IF(N3993&lt;Premissas!$B$11,"1,40 – 1,59",IF(N3993&lt;Premissas!$B$12,"1,60 – 1,99","≥ 2,00"))))))</f>
        <v/>
      </c>
      <c r="P3993" s="5">
        <f>IF(OR(M3993="NÃO",N3993&lt;Premissas!$B$8),Premissas!$B$13,IF(N3993&lt;Premissas!$B$9,Premissas!$B$14,IF(N3993&lt;Premissas!$B$10,Premissas!$B$15,IF(N3993&lt;Premissas!$B$11,Premissas!$B$16,IF(N3993&lt;Premissas!$B$12,Premissas!$B$17,Premissas!$B$18)))))</f>
        <v/>
      </c>
      <c r="Q3993" s="5">
        <f>IFERROR(P3993/Premissas!$B$4,0)</f>
        <v/>
      </c>
    </row>
    <row r="3994">
      <c r="A3994" s="2" t="n">
        <v>8</v>
      </c>
      <c r="B3994" s="2" t="n">
        <v>7801</v>
      </c>
      <c r="C3994" s="2" t="inlineStr">
        <is>
          <t>PUXADA RECEB</t>
        </is>
      </c>
      <c r="D3994" s="2" t="inlineStr">
        <is>
          <t>566424</t>
        </is>
      </c>
      <c r="E3994" s="2" t="inlineStr">
        <is>
          <t>THIAGO FERREIRA</t>
        </is>
      </c>
      <c r="F3994" s="2" t="n">
        <v>15</v>
      </c>
      <c r="G3994" s="2" t="n">
        <v>0.92</v>
      </c>
      <c r="H3994" s="2" t="n">
        <v>16</v>
      </c>
      <c r="I3994" s="2" t="n">
        <v>0</v>
      </c>
      <c r="J3994" s="2" t="inlineStr">
        <is>
          <t>GPA</t>
        </is>
      </c>
      <c r="K3994" s="2">
        <f>IF(I3994&lt;&gt;"",I3994,IFERROR(INDEX(Base!$I:$I,MATCH(1,(Base!$C:$C=C3994)*(Base!$I:$I&lt;&gt;""),0)),0))</f>
        <v/>
      </c>
      <c r="L3994" s="2">
        <f>IF(AND(I3994="",K3994&gt;0),"SIM","NÃO")</f>
        <v/>
      </c>
      <c r="M3994" s="2">
        <f>IF(ISNUMBER(SEARCH("SEPARA",UPPER(C3994))),"NÃO","SIM")</f>
        <v/>
      </c>
      <c r="N3994" s="2">
        <f>IFERROR(H3994/K3994,0)</f>
        <v/>
      </c>
      <c r="O3994" s="2">
        <f>IF(M3994="NÃO","EXCLUÍDO",IF(N3994&lt;Premissas!$B$8,"&lt; 1,00",IF(N3994&lt;Premissas!$B$9,"1,00 – 1,19",IF(N3994&lt;Premissas!$B$10,"1,20 – 1,39",IF(N3994&lt;Premissas!$B$11,"1,40 – 1,59",IF(N3994&lt;Premissas!$B$12,"1,60 – 1,99","≥ 2,00"))))))</f>
        <v/>
      </c>
      <c r="P3994" s="5">
        <f>IF(OR(M3994="NÃO",N3994&lt;Premissas!$B$8),Premissas!$B$13,IF(N3994&lt;Premissas!$B$9,Premissas!$B$14,IF(N3994&lt;Premissas!$B$10,Premissas!$B$15,IF(N3994&lt;Premissas!$B$11,Premissas!$B$16,IF(N3994&lt;Premissas!$B$12,Premissas!$B$17,Premissas!$B$18)))))</f>
        <v/>
      </c>
      <c r="Q3994" s="5">
        <f>IFERROR(P3994/Premissas!$B$4,0)</f>
        <v/>
      </c>
    </row>
    <row r="3995">
      <c r="A3995" s="2" t="n">
        <v>8</v>
      </c>
      <c r="B3995" s="2" t="n">
        <v>7801</v>
      </c>
      <c r="C3995" s="2" t="inlineStr">
        <is>
          <t>RECEBIMENTO</t>
        </is>
      </c>
      <c r="D3995" s="2" t="inlineStr">
        <is>
          <t>566424</t>
        </is>
      </c>
      <c r="E3995" s="2" t="inlineStr">
        <is>
          <t>THIAGO FERREIRA</t>
        </is>
      </c>
      <c r="F3995" s="2" t="n">
        <v>573</v>
      </c>
      <c r="G3995" s="2" t="n">
        <v>45.91</v>
      </c>
      <c r="H3995" s="2" t="n">
        <v>12</v>
      </c>
      <c r="I3995" s="2" t="n">
        <v>0</v>
      </c>
      <c r="J3995" s="2" t="inlineStr">
        <is>
          <t>GPA</t>
        </is>
      </c>
      <c r="K3995" s="2">
        <f>IF(I3995&lt;&gt;"",I3995,IFERROR(INDEX(Base!$I:$I,MATCH(1,(Base!$C:$C=C3995)*(Base!$I:$I&lt;&gt;""),0)),0))</f>
        <v/>
      </c>
      <c r="L3995" s="2">
        <f>IF(AND(I3995="",K3995&gt;0),"SIM","NÃO")</f>
        <v/>
      </c>
      <c r="M3995" s="2">
        <f>IF(ISNUMBER(SEARCH("SEPARA",UPPER(C3995))),"NÃO","SIM")</f>
        <v/>
      </c>
      <c r="N3995" s="2">
        <f>IFERROR(H3995/K3995,0)</f>
        <v/>
      </c>
      <c r="O3995" s="2">
        <f>IF(M3995="NÃO","EXCLUÍDO",IF(N3995&lt;Premissas!$B$8,"&lt; 1,00",IF(N3995&lt;Premissas!$B$9,"1,00 – 1,19",IF(N3995&lt;Premissas!$B$10,"1,20 – 1,39",IF(N3995&lt;Premissas!$B$11,"1,40 – 1,59",IF(N3995&lt;Premissas!$B$12,"1,60 – 1,99","≥ 2,00"))))))</f>
        <v/>
      </c>
      <c r="P3995" s="5">
        <f>IF(OR(M3995="NÃO",N3995&lt;Premissas!$B$8),Premissas!$B$13,IF(N3995&lt;Premissas!$B$9,Premissas!$B$14,IF(N3995&lt;Premissas!$B$10,Premissas!$B$15,IF(N3995&lt;Premissas!$B$11,Premissas!$B$16,IF(N3995&lt;Premissas!$B$12,Premissas!$B$17,Premissas!$B$18)))))</f>
        <v/>
      </c>
      <c r="Q3995" s="5">
        <f>IFERROR(P3995/Premissas!$B$4,0)</f>
        <v/>
      </c>
    </row>
    <row r="3996">
      <c r="A3996" s="2" t="n">
        <v>8</v>
      </c>
      <c r="B3996" s="2" t="n">
        <v>7801</v>
      </c>
      <c r="C3996" s="2" t="inlineStr">
        <is>
          <t>PUXADA RECEB</t>
        </is>
      </c>
      <c r="D3996" s="2" t="inlineStr">
        <is>
          <t>5665426</t>
        </is>
      </c>
      <c r="E3996" s="2" t="inlineStr">
        <is>
          <t>GLEIIN DIAS</t>
        </is>
      </c>
      <c r="F3996" s="2" t="n">
        <v>481</v>
      </c>
      <c r="G3996" s="2" t="n">
        <v>53.84</v>
      </c>
      <c r="H3996" s="2" t="n">
        <v>9</v>
      </c>
      <c r="I3996" s="2" t="n">
        <v>0</v>
      </c>
      <c r="J3996" s="2" t="inlineStr">
        <is>
          <t>GPA</t>
        </is>
      </c>
      <c r="K3996" s="2">
        <f>IF(I3996&lt;&gt;"",I3996,IFERROR(INDEX(Base!$I:$I,MATCH(1,(Base!$C:$C=C3996)*(Base!$I:$I&lt;&gt;""),0)),0))</f>
        <v/>
      </c>
      <c r="L3996" s="2">
        <f>IF(AND(I3996="",K3996&gt;0),"SIM","NÃO")</f>
        <v/>
      </c>
      <c r="M3996" s="2">
        <f>IF(ISNUMBER(SEARCH("SEPARA",UPPER(C3996))),"NÃO","SIM")</f>
        <v/>
      </c>
      <c r="N3996" s="2">
        <f>IFERROR(H3996/K3996,0)</f>
        <v/>
      </c>
      <c r="O3996" s="2">
        <f>IF(M3996="NÃO","EXCLUÍDO",IF(N3996&lt;Premissas!$B$8,"&lt; 1,00",IF(N3996&lt;Premissas!$B$9,"1,00 – 1,19",IF(N3996&lt;Premissas!$B$10,"1,20 – 1,39",IF(N3996&lt;Premissas!$B$11,"1,40 – 1,59",IF(N3996&lt;Premissas!$B$12,"1,60 – 1,99","≥ 2,00"))))))</f>
        <v/>
      </c>
      <c r="P3996" s="5">
        <f>IF(OR(M3996="NÃO",N3996&lt;Premissas!$B$8),Premissas!$B$13,IF(N3996&lt;Premissas!$B$9,Premissas!$B$14,IF(N3996&lt;Premissas!$B$10,Premissas!$B$15,IF(N3996&lt;Premissas!$B$11,Premissas!$B$16,IF(N3996&lt;Premissas!$B$12,Premissas!$B$17,Premissas!$B$18)))))</f>
        <v/>
      </c>
      <c r="Q3996" s="5">
        <f>IFERROR(P3996/Premissas!$B$4,0)</f>
        <v/>
      </c>
    </row>
    <row r="3997">
      <c r="A3997" s="2" t="n">
        <v>8</v>
      </c>
      <c r="B3997" s="2" t="n">
        <v>7801</v>
      </c>
      <c r="C3997" s="2" t="inlineStr">
        <is>
          <t>PUXADA RECEB</t>
        </is>
      </c>
      <c r="D3997" s="2" t="inlineStr">
        <is>
          <t>5665469</t>
        </is>
      </c>
      <c r="E3997" s="2" t="inlineStr">
        <is>
          <t>Fagner Santana Nogueira</t>
        </is>
      </c>
      <c r="F3997" s="2" t="n">
        <v>2644</v>
      </c>
      <c r="G3997" s="2" t="n">
        <v>118.69</v>
      </c>
      <c r="H3997" s="2" t="n">
        <v>22</v>
      </c>
      <c r="I3997" s="2" t="n">
        <v>0</v>
      </c>
      <c r="J3997" s="2" t="inlineStr">
        <is>
          <t>GPA</t>
        </is>
      </c>
      <c r="K3997" s="2">
        <f>IF(I3997&lt;&gt;"",I3997,IFERROR(INDEX(Base!$I:$I,MATCH(1,(Base!$C:$C=C3997)*(Base!$I:$I&lt;&gt;""),0)),0))</f>
        <v/>
      </c>
      <c r="L3997" s="2">
        <f>IF(AND(I3997="",K3997&gt;0),"SIM","NÃO")</f>
        <v/>
      </c>
      <c r="M3997" s="2">
        <f>IF(ISNUMBER(SEARCH("SEPARA",UPPER(C3997))),"NÃO","SIM")</f>
        <v/>
      </c>
      <c r="N3997" s="2">
        <f>IFERROR(H3997/K3997,0)</f>
        <v/>
      </c>
      <c r="O3997" s="2">
        <f>IF(M3997="NÃO","EXCLUÍDO",IF(N3997&lt;Premissas!$B$8,"&lt; 1,00",IF(N3997&lt;Premissas!$B$9,"1,00 – 1,19",IF(N3997&lt;Premissas!$B$10,"1,20 – 1,39",IF(N3997&lt;Premissas!$B$11,"1,40 – 1,59",IF(N3997&lt;Premissas!$B$12,"1,60 – 1,99","≥ 2,00"))))))</f>
        <v/>
      </c>
      <c r="P3997" s="5">
        <f>IF(OR(M3997="NÃO",N3997&lt;Premissas!$B$8),Premissas!$B$13,IF(N3997&lt;Premissas!$B$9,Premissas!$B$14,IF(N3997&lt;Premissas!$B$10,Premissas!$B$15,IF(N3997&lt;Premissas!$B$11,Premissas!$B$16,IF(N3997&lt;Premissas!$B$12,Premissas!$B$17,Premissas!$B$18)))))</f>
        <v/>
      </c>
      <c r="Q3997" s="5">
        <f>IFERROR(P3997/Premissas!$B$4,0)</f>
        <v/>
      </c>
    </row>
    <row r="3998">
      <c r="A3998" s="2" t="n">
        <v>8</v>
      </c>
      <c r="B3998" s="2" t="n">
        <v>7801</v>
      </c>
      <c r="C3998" s="2" t="inlineStr">
        <is>
          <t>SEPARACAO</t>
        </is>
      </c>
      <c r="D3998" s="2" t="inlineStr">
        <is>
          <t>5665469</t>
        </is>
      </c>
      <c r="E3998" s="2" t="inlineStr">
        <is>
          <t>Fagner Santana Nogueira</t>
        </is>
      </c>
      <c r="F3998" s="2" t="n">
        <v>591</v>
      </c>
      <c r="G3998" s="2" t="n">
        <v>9.880000000000001</v>
      </c>
      <c r="H3998" s="2" t="n">
        <v>60</v>
      </c>
      <c r="I3998" s="2" t="n">
        <v>0</v>
      </c>
      <c r="J3998" s="2" t="inlineStr">
        <is>
          <t>GPA</t>
        </is>
      </c>
      <c r="K3998" s="2">
        <f>IF(I3998&lt;&gt;"",I3998,IFERROR(INDEX(Base!$I:$I,MATCH(1,(Base!$C:$C=C3998)*(Base!$I:$I&lt;&gt;""),0)),0))</f>
        <v/>
      </c>
      <c r="L3998" s="2">
        <f>IF(AND(I3998="",K3998&gt;0),"SIM","NÃO")</f>
        <v/>
      </c>
      <c r="M3998" s="2">
        <f>IF(ISNUMBER(SEARCH("SEPARA",UPPER(C3998))),"NÃO","SIM")</f>
        <v/>
      </c>
      <c r="N3998" s="2">
        <f>IFERROR(H3998/K3998,0)</f>
        <v/>
      </c>
      <c r="O3998" s="2">
        <f>IF(M3998="NÃO","EXCLUÍDO",IF(N3998&lt;Premissas!$B$8,"&lt; 1,00",IF(N3998&lt;Premissas!$B$9,"1,00 – 1,19",IF(N3998&lt;Premissas!$B$10,"1,20 – 1,39",IF(N3998&lt;Premissas!$B$11,"1,40 – 1,59",IF(N3998&lt;Premissas!$B$12,"1,60 – 1,99","≥ 2,00"))))))</f>
        <v/>
      </c>
      <c r="P3998" s="5">
        <f>IF(OR(M3998="NÃO",N3998&lt;Premissas!$B$8),Premissas!$B$13,IF(N3998&lt;Premissas!$B$9,Premissas!$B$14,IF(N3998&lt;Premissas!$B$10,Premissas!$B$15,IF(N3998&lt;Premissas!$B$11,Premissas!$B$16,IF(N3998&lt;Premissas!$B$12,Premissas!$B$17,Premissas!$B$18)))))</f>
        <v/>
      </c>
      <c r="Q3998" s="5">
        <f>IFERROR(P3998/Premissas!$B$4,0)</f>
        <v/>
      </c>
    </row>
    <row r="3999">
      <c r="A3999" s="2" t="n">
        <v>8</v>
      </c>
      <c r="B3999" s="2" t="n">
        <v>7801</v>
      </c>
      <c r="C3999" s="2" t="inlineStr">
        <is>
          <t>CARREGAMENTO</t>
        </is>
      </c>
      <c r="D3999" s="2" t="inlineStr">
        <is>
          <t>5666082</t>
        </is>
      </c>
      <c r="E3999" s="2" t="inlineStr">
        <is>
          <t>Marcos Antonio De Oliveira</t>
        </is>
      </c>
      <c r="F3999" s="2" t="n">
        <v>742</v>
      </c>
      <c r="G3999" s="2" t="n">
        <v>90.09999999999999</v>
      </c>
      <c r="H3999" s="2" t="n">
        <v>8</v>
      </c>
      <c r="I3999" s="2" t="n">
        <v>0</v>
      </c>
      <c r="J3999" s="2" t="inlineStr">
        <is>
          <t>GPA</t>
        </is>
      </c>
      <c r="K3999" s="2">
        <f>IF(I3999&lt;&gt;"",I3999,IFERROR(INDEX(Base!$I:$I,MATCH(1,(Base!$C:$C=C3999)*(Base!$I:$I&lt;&gt;""),0)),0))</f>
        <v/>
      </c>
      <c r="L3999" s="2">
        <f>IF(AND(I3999="",K3999&gt;0),"SIM","NÃO")</f>
        <v/>
      </c>
      <c r="M3999" s="2">
        <f>IF(ISNUMBER(SEARCH("SEPARA",UPPER(C3999))),"NÃO","SIM")</f>
        <v/>
      </c>
      <c r="N3999" s="2">
        <f>IFERROR(H3999/K3999,0)</f>
        <v/>
      </c>
      <c r="O3999" s="2">
        <f>IF(M3999="NÃO","EXCLUÍDO",IF(N3999&lt;Premissas!$B$8,"&lt; 1,00",IF(N3999&lt;Premissas!$B$9,"1,00 – 1,19",IF(N3999&lt;Premissas!$B$10,"1,20 – 1,39",IF(N3999&lt;Premissas!$B$11,"1,40 – 1,59",IF(N3999&lt;Premissas!$B$12,"1,60 – 1,99","≥ 2,00"))))))</f>
        <v/>
      </c>
      <c r="P3999" s="5">
        <f>IF(OR(M3999="NÃO",N3999&lt;Premissas!$B$8),Premissas!$B$13,IF(N3999&lt;Premissas!$B$9,Premissas!$B$14,IF(N3999&lt;Premissas!$B$10,Premissas!$B$15,IF(N3999&lt;Premissas!$B$11,Premissas!$B$16,IF(N3999&lt;Premissas!$B$12,Premissas!$B$17,Premissas!$B$18)))))</f>
        <v/>
      </c>
      <c r="Q3999" s="5">
        <f>IFERROR(P3999/Premissas!$B$4,0)</f>
        <v/>
      </c>
    </row>
    <row r="4000">
      <c r="A4000" s="2" t="n">
        <v>8</v>
      </c>
      <c r="B4000" s="2" t="n">
        <v>7801</v>
      </c>
      <c r="C4000" s="2" t="inlineStr">
        <is>
          <t>SEPARACAO</t>
        </is>
      </c>
      <c r="D4000" s="2" t="inlineStr">
        <is>
          <t>5666082</t>
        </is>
      </c>
      <c r="E4000" s="2" t="inlineStr">
        <is>
          <t>Marcos Antonio De Oliveira</t>
        </is>
      </c>
      <c r="F4000" s="2" t="n">
        <v>593</v>
      </c>
      <c r="G4000" s="2" t="n">
        <v>9.43</v>
      </c>
      <c r="H4000" s="2" t="n">
        <v>63</v>
      </c>
      <c r="I4000" s="2" t="n">
        <v>0</v>
      </c>
      <c r="J4000" s="2" t="inlineStr">
        <is>
          <t>GPA</t>
        </is>
      </c>
      <c r="K4000" s="2">
        <f>IF(I4000&lt;&gt;"",I4000,IFERROR(INDEX(Base!$I:$I,MATCH(1,(Base!$C:$C=C4000)*(Base!$I:$I&lt;&gt;""),0)),0))</f>
        <v/>
      </c>
      <c r="L4000" s="2">
        <f>IF(AND(I4000="",K4000&gt;0),"SIM","NÃO")</f>
        <v/>
      </c>
      <c r="M4000" s="2">
        <f>IF(ISNUMBER(SEARCH("SEPARA",UPPER(C4000))),"NÃO","SIM")</f>
        <v/>
      </c>
      <c r="N4000" s="2">
        <f>IFERROR(H4000/K4000,0)</f>
        <v/>
      </c>
      <c r="O4000" s="2">
        <f>IF(M4000="NÃO","EXCLUÍDO",IF(N4000&lt;Premissas!$B$8,"&lt; 1,00",IF(N4000&lt;Premissas!$B$9,"1,00 – 1,19",IF(N4000&lt;Premissas!$B$10,"1,20 – 1,39",IF(N4000&lt;Premissas!$B$11,"1,40 – 1,59",IF(N4000&lt;Premissas!$B$12,"1,60 – 1,99","≥ 2,00"))))))</f>
        <v/>
      </c>
      <c r="P4000" s="5">
        <f>IF(OR(M4000="NÃO",N4000&lt;Premissas!$B$8),Premissas!$B$13,IF(N4000&lt;Premissas!$B$9,Premissas!$B$14,IF(N4000&lt;Premissas!$B$10,Premissas!$B$15,IF(N4000&lt;Premissas!$B$11,Premissas!$B$16,IF(N4000&lt;Premissas!$B$12,Premissas!$B$17,Premissas!$B$18)))))</f>
        <v/>
      </c>
      <c r="Q4000" s="5">
        <f>IFERROR(P4000/Premissas!$B$4,0)</f>
        <v/>
      </c>
    </row>
    <row r="4001">
      <c r="A4001" s="2" t="n">
        <v>8</v>
      </c>
      <c r="B4001" s="2" t="n">
        <v>7801</v>
      </c>
      <c r="C4001" s="2" t="inlineStr">
        <is>
          <t>CARREGAMENTO</t>
        </is>
      </c>
      <c r="D4001" s="2" t="inlineStr">
        <is>
          <t>5667178</t>
        </is>
      </c>
      <c r="E4001" s="2" t="inlineStr">
        <is>
          <t>Thaina De Sousa Santos Menezes</t>
        </is>
      </c>
      <c r="F4001" s="2" t="n">
        <v>121</v>
      </c>
      <c r="G4001" s="2" t="n">
        <v>5.49</v>
      </c>
      <c r="H4001" s="2" t="n">
        <v>22</v>
      </c>
      <c r="I4001" s="2" t="n">
        <v>0</v>
      </c>
      <c r="J4001" s="2" t="inlineStr">
        <is>
          <t>GPA</t>
        </is>
      </c>
      <c r="K4001" s="2">
        <f>IF(I4001&lt;&gt;"",I4001,IFERROR(INDEX(Base!$I:$I,MATCH(1,(Base!$C:$C=C4001)*(Base!$I:$I&lt;&gt;""),0)),0))</f>
        <v/>
      </c>
      <c r="L4001" s="2">
        <f>IF(AND(I4001="",K4001&gt;0),"SIM","NÃO")</f>
        <v/>
      </c>
      <c r="M4001" s="2">
        <f>IF(ISNUMBER(SEARCH("SEPARA",UPPER(C4001))),"NÃO","SIM")</f>
        <v/>
      </c>
      <c r="N4001" s="2">
        <f>IFERROR(H4001/K4001,0)</f>
        <v/>
      </c>
      <c r="O4001" s="2">
        <f>IF(M4001="NÃO","EXCLUÍDO",IF(N4001&lt;Premissas!$B$8,"&lt; 1,00",IF(N4001&lt;Premissas!$B$9,"1,00 – 1,19",IF(N4001&lt;Premissas!$B$10,"1,20 – 1,39",IF(N4001&lt;Premissas!$B$11,"1,40 – 1,59",IF(N4001&lt;Premissas!$B$12,"1,60 – 1,99","≥ 2,00"))))))</f>
        <v/>
      </c>
      <c r="P4001" s="5">
        <f>IF(OR(M4001="NÃO",N4001&lt;Premissas!$B$8),Premissas!$B$13,IF(N4001&lt;Premissas!$B$9,Premissas!$B$14,IF(N4001&lt;Premissas!$B$10,Premissas!$B$15,IF(N4001&lt;Premissas!$B$11,Premissas!$B$16,IF(N4001&lt;Premissas!$B$12,Premissas!$B$17,Premissas!$B$18)))))</f>
        <v/>
      </c>
      <c r="Q4001" s="5">
        <f>IFERROR(P4001/Premissas!$B$4,0)</f>
        <v/>
      </c>
    </row>
    <row r="4002">
      <c r="A4002" s="2" t="n">
        <v>8</v>
      </c>
      <c r="B4002" s="2" t="n">
        <v>7801</v>
      </c>
      <c r="C4002" s="2" t="inlineStr">
        <is>
          <t>SEPARACAO</t>
        </is>
      </c>
      <c r="D4002" s="2" t="inlineStr">
        <is>
          <t>5667640</t>
        </is>
      </c>
      <c r="E4002" s="2" t="inlineStr">
        <is>
          <t>ROSANGELA RIBEIRO</t>
        </is>
      </c>
      <c r="F4002" s="2" t="n">
        <v>458</v>
      </c>
      <c r="G4002" s="2" t="n">
        <v>10.85</v>
      </c>
      <c r="H4002" s="2" t="n">
        <v>42</v>
      </c>
      <c r="I4002" s="2" t="n">
        <v>0</v>
      </c>
      <c r="J4002" s="2" t="inlineStr">
        <is>
          <t>GPA</t>
        </is>
      </c>
      <c r="K4002" s="2">
        <f>IF(I4002&lt;&gt;"",I4002,IFERROR(INDEX(Base!$I:$I,MATCH(1,(Base!$C:$C=C4002)*(Base!$I:$I&lt;&gt;""),0)),0))</f>
        <v/>
      </c>
      <c r="L4002" s="2">
        <f>IF(AND(I4002="",K4002&gt;0),"SIM","NÃO")</f>
        <v/>
      </c>
      <c r="M4002" s="2">
        <f>IF(ISNUMBER(SEARCH("SEPARA",UPPER(C4002))),"NÃO","SIM")</f>
        <v/>
      </c>
      <c r="N4002" s="2">
        <f>IFERROR(H4002/K4002,0)</f>
        <v/>
      </c>
      <c r="O4002" s="2">
        <f>IF(M4002="NÃO","EXCLUÍDO",IF(N4002&lt;Premissas!$B$8,"&lt; 1,00",IF(N4002&lt;Premissas!$B$9,"1,00 – 1,19",IF(N4002&lt;Premissas!$B$10,"1,20 – 1,39",IF(N4002&lt;Premissas!$B$11,"1,40 – 1,59",IF(N4002&lt;Premissas!$B$12,"1,60 – 1,99","≥ 2,00"))))))</f>
        <v/>
      </c>
      <c r="P4002" s="5">
        <f>IF(OR(M4002="NÃO",N4002&lt;Premissas!$B$8),Premissas!$B$13,IF(N4002&lt;Premissas!$B$9,Premissas!$B$14,IF(N4002&lt;Premissas!$B$10,Premissas!$B$15,IF(N4002&lt;Premissas!$B$11,Premissas!$B$16,IF(N4002&lt;Premissas!$B$12,Premissas!$B$17,Premissas!$B$18)))))</f>
        <v/>
      </c>
      <c r="Q4002" s="5">
        <f>IFERROR(P4002/Premissas!$B$4,0)</f>
        <v/>
      </c>
    </row>
    <row r="4003">
      <c r="A4003" s="2" t="n">
        <v>8</v>
      </c>
      <c r="B4003" s="2" t="n">
        <v>7801</v>
      </c>
      <c r="C4003" s="2" t="inlineStr">
        <is>
          <t>CARREGAMENTO</t>
        </is>
      </c>
      <c r="D4003" s="2" t="inlineStr">
        <is>
          <t>5670640</t>
        </is>
      </c>
      <c r="E4003" s="2" t="inlineStr">
        <is>
          <t>Ricardo Matheus Santos Souza</t>
        </is>
      </c>
      <c r="F4003" s="2" t="n">
        <v>1790</v>
      </c>
      <c r="G4003" s="2" t="n">
        <v>134.93</v>
      </c>
      <c r="H4003" s="2" t="n">
        <v>13</v>
      </c>
      <c r="I4003" s="2" t="n">
        <v>0</v>
      </c>
      <c r="J4003" s="2" t="inlineStr">
        <is>
          <t>GPA</t>
        </is>
      </c>
      <c r="K4003" s="2">
        <f>IF(I4003&lt;&gt;"",I4003,IFERROR(INDEX(Base!$I:$I,MATCH(1,(Base!$C:$C=C4003)*(Base!$I:$I&lt;&gt;""),0)),0))</f>
        <v/>
      </c>
      <c r="L4003" s="2">
        <f>IF(AND(I4003="",K4003&gt;0),"SIM","NÃO")</f>
        <v/>
      </c>
      <c r="M4003" s="2">
        <f>IF(ISNUMBER(SEARCH("SEPARA",UPPER(C4003))),"NÃO","SIM")</f>
        <v/>
      </c>
      <c r="N4003" s="2">
        <f>IFERROR(H4003/K4003,0)</f>
        <v/>
      </c>
      <c r="O4003" s="2">
        <f>IF(M4003="NÃO","EXCLUÍDO",IF(N4003&lt;Premissas!$B$8,"&lt; 1,00",IF(N4003&lt;Premissas!$B$9,"1,00 – 1,19",IF(N4003&lt;Premissas!$B$10,"1,20 – 1,39",IF(N4003&lt;Premissas!$B$11,"1,40 – 1,59",IF(N4003&lt;Premissas!$B$12,"1,60 – 1,99","≥ 2,00"))))))</f>
        <v/>
      </c>
      <c r="P4003" s="5">
        <f>IF(OR(M4003="NÃO",N4003&lt;Premissas!$B$8),Premissas!$B$13,IF(N4003&lt;Premissas!$B$9,Premissas!$B$14,IF(N4003&lt;Premissas!$B$10,Premissas!$B$15,IF(N4003&lt;Premissas!$B$11,Premissas!$B$16,IF(N4003&lt;Premissas!$B$12,Premissas!$B$17,Premissas!$B$18)))))</f>
        <v/>
      </c>
      <c r="Q4003" s="5">
        <f>IFERROR(P4003/Premissas!$B$4,0)</f>
        <v/>
      </c>
    </row>
    <row r="4004">
      <c r="A4004" s="2" t="n">
        <v>8</v>
      </c>
      <c r="B4004" s="2" t="n">
        <v>7801</v>
      </c>
      <c r="C4004" s="2" t="inlineStr">
        <is>
          <t>CARREGAMENTO</t>
        </is>
      </c>
      <c r="D4004" s="2" t="inlineStr">
        <is>
          <t>5672937</t>
        </is>
      </c>
      <c r="E4004" s="2" t="inlineStr">
        <is>
          <t>ALESSANDRO KRETZSCHMAR</t>
        </is>
      </c>
      <c r="F4004" s="2" t="n">
        <v>689</v>
      </c>
      <c r="G4004" s="2" t="n">
        <v>36.99</v>
      </c>
      <c r="H4004" s="2" t="n">
        <v>19</v>
      </c>
      <c r="I4004" s="2" t="n">
        <v>0</v>
      </c>
      <c r="J4004" s="2" t="inlineStr">
        <is>
          <t>GPA</t>
        </is>
      </c>
      <c r="K4004" s="2">
        <f>IF(I4004&lt;&gt;"",I4004,IFERROR(INDEX(Base!$I:$I,MATCH(1,(Base!$C:$C=C4004)*(Base!$I:$I&lt;&gt;""),0)),0))</f>
        <v/>
      </c>
      <c r="L4004" s="2">
        <f>IF(AND(I4004="",K4004&gt;0),"SIM","NÃO")</f>
        <v/>
      </c>
      <c r="M4004" s="2">
        <f>IF(ISNUMBER(SEARCH("SEPARA",UPPER(C4004))),"NÃO","SIM")</f>
        <v/>
      </c>
      <c r="N4004" s="2">
        <f>IFERROR(H4004/K4004,0)</f>
        <v/>
      </c>
      <c r="O4004" s="2">
        <f>IF(M4004="NÃO","EXCLUÍDO",IF(N4004&lt;Premissas!$B$8,"&lt; 1,00",IF(N4004&lt;Premissas!$B$9,"1,00 – 1,19",IF(N4004&lt;Premissas!$B$10,"1,20 – 1,39",IF(N4004&lt;Premissas!$B$11,"1,40 – 1,59",IF(N4004&lt;Premissas!$B$12,"1,60 – 1,99","≥ 2,00"))))))</f>
        <v/>
      </c>
      <c r="P4004" s="5">
        <f>IF(OR(M4004="NÃO",N4004&lt;Premissas!$B$8),Premissas!$B$13,IF(N4004&lt;Premissas!$B$9,Premissas!$B$14,IF(N4004&lt;Premissas!$B$10,Premissas!$B$15,IF(N4004&lt;Premissas!$B$11,Premissas!$B$16,IF(N4004&lt;Premissas!$B$12,Premissas!$B$17,Premissas!$B$18)))))</f>
        <v/>
      </c>
      <c r="Q4004" s="5">
        <f>IFERROR(P4004/Premissas!$B$4,0)</f>
        <v/>
      </c>
    </row>
    <row r="4005">
      <c r="A4005" s="2" t="n">
        <v>8</v>
      </c>
      <c r="B4005" s="2" t="n">
        <v>7801</v>
      </c>
      <c r="C4005" s="2" t="inlineStr">
        <is>
          <t>PUXADA RECEB</t>
        </is>
      </c>
      <c r="D4005" s="2" t="inlineStr">
        <is>
          <t>5672937</t>
        </is>
      </c>
      <c r="E4005" s="2" t="inlineStr">
        <is>
          <t>ALESSANDRO KRETZSCHMAR</t>
        </is>
      </c>
      <c r="F4005" s="2" t="n">
        <v>1</v>
      </c>
      <c r="G4005" s="2" t="n">
        <v>0.78</v>
      </c>
      <c r="H4005" s="2" t="n">
        <v>1</v>
      </c>
      <c r="I4005" s="2" t="n">
        <v>0</v>
      </c>
      <c r="J4005" s="2" t="inlineStr">
        <is>
          <t>GPA</t>
        </is>
      </c>
      <c r="K4005" s="2">
        <f>IF(I4005&lt;&gt;"",I4005,IFERROR(INDEX(Base!$I:$I,MATCH(1,(Base!$C:$C=C4005)*(Base!$I:$I&lt;&gt;""),0)),0))</f>
        <v/>
      </c>
      <c r="L4005" s="2">
        <f>IF(AND(I4005="",K4005&gt;0),"SIM","NÃO")</f>
        <v/>
      </c>
      <c r="M4005" s="2">
        <f>IF(ISNUMBER(SEARCH("SEPARA",UPPER(C4005))),"NÃO","SIM")</f>
        <v/>
      </c>
      <c r="N4005" s="2">
        <f>IFERROR(H4005/K4005,0)</f>
        <v/>
      </c>
      <c r="O4005" s="2">
        <f>IF(M4005="NÃO","EXCLUÍDO",IF(N4005&lt;Premissas!$B$8,"&lt; 1,00",IF(N4005&lt;Premissas!$B$9,"1,00 – 1,19",IF(N4005&lt;Premissas!$B$10,"1,20 – 1,39",IF(N4005&lt;Premissas!$B$11,"1,40 – 1,59",IF(N4005&lt;Premissas!$B$12,"1,60 – 1,99","≥ 2,00"))))))</f>
        <v/>
      </c>
      <c r="P4005" s="5">
        <f>IF(OR(M4005="NÃO",N4005&lt;Premissas!$B$8),Premissas!$B$13,IF(N4005&lt;Premissas!$B$9,Premissas!$B$14,IF(N4005&lt;Premissas!$B$10,Premissas!$B$15,IF(N4005&lt;Premissas!$B$11,Premissas!$B$16,IF(N4005&lt;Premissas!$B$12,Premissas!$B$17,Premissas!$B$18)))))</f>
        <v/>
      </c>
      <c r="Q4005" s="5">
        <f>IFERROR(P4005/Premissas!$B$4,0)</f>
        <v/>
      </c>
    </row>
    <row r="4006">
      <c r="A4006" s="2" t="n">
        <v>8</v>
      </c>
      <c r="B4006" s="2" t="n">
        <v>7801</v>
      </c>
      <c r="C4006" s="2" t="inlineStr">
        <is>
          <t>SEPARACAO</t>
        </is>
      </c>
      <c r="D4006" s="2" t="inlineStr">
        <is>
          <t>5672937</t>
        </is>
      </c>
      <c r="E4006" s="2" t="inlineStr">
        <is>
          <t>ALESSANDRO KRETZSCHMAR</t>
        </is>
      </c>
      <c r="F4006" s="2" t="n">
        <v>127</v>
      </c>
      <c r="G4006" s="2" t="n">
        <v>0.8</v>
      </c>
      <c r="H4006" s="2" t="n">
        <v>159</v>
      </c>
      <c r="I4006" s="2" t="n">
        <v>0</v>
      </c>
      <c r="J4006" s="2" t="inlineStr">
        <is>
          <t>GPA</t>
        </is>
      </c>
      <c r="K4006" s="2">
        <f>IF(I4006&lt;&gt;"",I4006,IFERROR(INDEX(Base!$I:$I,MATCH(1,(Base!$C:$C=C4006)*(Base!$I:$I&lt;&gt;""),0)),0))</f>
        <v/>
      </c>
      <c r="L4006" s="2">
        <f>IF(AND(I4006="",K4006&gt;0),"SIM","NÃO")</f>
        <v/>
      </c>
      <c r="M4006" s="2">
        <f>IF(ISNUMBER(SEARCH("SEPARA",UPPER(C4006))),"NÃO","SIM")</f>
        <v/>
      </c>
      <c r="N4006" s="2">
        <f>IFERROR(H4006/K4006,0)</f>
        <v/>
      </c>
      <c r="O4006" s="2">
        <f>IF(M4006="NÃO","EXCLUÍDO",IF(N4006&lt;Premissas!$B$8,"&lt; 1,00",IF(N4006&lt;Premissas!$B$9,"1,00 – 1,19",IF(N4006&lt;Premissas!$B$10,"1,20 – 1,39",IF(N4006&lt;Premissas!$B$11,"1,40 – 1,59",IF(N4006&lt;Premissas!$B$12,"1,60 – 1,99","≥ 2,00"))))))</f>
        <v/>
      </c>
      <c r="P4006" s="5">
        <f>IF(OR(M4006="NÃO",N4006&lt;Premissas!$B$8),Premissas!$B$13,IF(N4006&lt;Premissas!$B$9,Premissas!$B$14,IF(N4006&lt;Premissas!$B$10,Premissas!$B$15,IF(N4006&lt;Premissas!$B$11,Premissas!$B$16,IF(N4006&lt;Premissas!$B$12,Premissas!$B$17,Premissas!$B$18)))))</f>
        <v/>
      </c>
      <c r="Q4006" s="5">
        <f>IFERROR(P4006/Premissas!$B$4,0)</f>
        <v/>
      </c>
    </row>
    <row r="4007">
      <c r="A4007" s="2" t="n">
        <v>8</v>
      </c>
      <c r="B4007" s="2" t="n">
        <v>7801</v>
      </c>
      <c r="C4007" s="2" t="inlineStr">
        <is>
          <t>PUXADA RECEB</t>
        </is>
      </c>
      <c r="D4007" s="2" t="inlineStr">
        <is>
          <t>5673259</t>
        </is>
      </c>
      <c r="E4007" s="2" t="inlineStr">
        <is>
          <t>Priscila DOS SANTOS</t>
        </is>
      </c>
      <c r="F4007" s="2" t="n">
        <v>1</v>
      </c>
      <c r="G4007" s="2" t="n">
        <v>4.83</v>
      </c>
      <c r="H4007" s="2" t="n">
        <v>0</v>
      </c>
      <c r="I4007" s="2" t="n">
        <v>0</v>
      </c>
      <c r="J4007" s="2" t="inlineStr">
        <is>
          <t>GPA</t>
        </is>
      </c>
      <c r="K4007" s="2">
        <f>IF(I4007&lt;&gt;"",I4007,IFERROR(INDEX(Base!$I:$I,MATCH(1,(Base!$C:$C=C4007)*(Base!$I:$I&lt;&gt;""),0)),0))</f>
        <v/>
      </c>
      <c r="L4007" s="2">
        <f>IF(AND(I4007="",K4007&gt;0),"SIM","NÃO")</f>
        <v/>
      </c>
      <c r="M4007" s="2">
        <f>IF(ISNUMBER(SEARCH("SEPARA",UPPER(C4007))),"NÃO","SIM")</f>
        <v/>
      </c>
      <c r="N4007" s="2">
        <f>IFERROR(H4007/K4007,0)</f>
        <v/>
      </c>
      <c r="O4007" s="2">
        <f>IF(M4007="NÃO","EXCLUÍDO",IF(N4007&lt;Premissas!$B$8,"&lt; 1,00",IF(N4007&lt;Premissas!$B$9,"1,00 – 1,19",IF(N4007&lt;Premissas!$B$10,"1,20 – 1,39",IF(N4007&lt;Premissas!$B$11,"1,40 – 1,59",IF(N4007&lt;Premissas!$B$12,"1,60 – 1,99","≥ 2,00"))))))</f>
        <v/>
      </c>
      <c r="P4007" s="5">
        <f>IF(OR(M4007="NÃO",N4007&lt;Premissas!$B$8),Premissas!$B$13,IF(N4007&lt;Premissas!$B$9,Premissas!$B$14,IF(N4007&lt;Premissas!$B$10,Premissas!$B$15,IF(N4007&lt;Premissas!$B$11,Premissas!$B$16,IF(N4007&lt;Premissas!$B$12,Premissas!$B$17,Premissas!$B$18)))))</f>
        <v/>
      </c>
      <c r="Q4007" s="5">
        <f>IFERROR(P4007/Premissas!$B$4,0)</f>
        <v/>
      </c>
    </row>
    <row r="4008">
      <c r="A4008" s="2" t="n">
        <v>8</v>
      </c>
      <c r="B4008" s="2" t="n">
        <v>7801</v>
      </c>
      <c r="C4008" s="2" t="inlineStr">
        <is>
          <t>RECEBIMENTO</t>
        </is>
      </c>
      <c r="D4008" s="2" t="inlineStr">
        <is>
          <t>5673259</t>
        </is>
      </c>
      <c r="E4008" s="2" t="inlineStr">
        <is>
          <t>Priscila DOS SANTOS</t>
        </is>
      </c>
      <c r="F4008" s="2" t="n">
        <v>2</v>
      </c>
      <c r="G4008" s="2" t="n">
        <v>0.01</v>
      </c>
      <c r="H4008" s="2" t="n">
        <v>200</v>
      </c>
      <c r="I4008" s="2" t="n">
        <v>0</v>
      </c>
      <c r="J4008" s="2" t="inlineStr">
        <is>
          <t>GPA</t>
        </is>
      </c>
      <c r="K4008" s="2">
        <f>IF(I4008&lt;&gt;"",I4008,IFERROR(INDEX(Base!$I:$I,MATCH(1,(Base!$C:$C=C4008)*(Base!$I:$I&lt;&gt;""),0)),0))</f>
        <v/>
      </c>
      <c r="L4008" s="2">
        <f>IF(AND(I4008="",K4008&gt;0),"SIM","NÃO")</f>
        <v/>
      </c>
      <c r="M4008" s="2">
        <f>IF(ISNUMBER(SEARCH("SEPARA",UPPER(C4008))),"NÃO","SIM")</f>
        <v/>
      </c>
      <c r="N4008" s="2">
        <f>IFERROR(H4008/K4008,0)</f>
        <v/>
      </c>
      <c r="O4008" s="2">
        <f>IF(M4008="NÃO","EXCLUÍDO",IF(N4008&lt;Premissas!$B$8,"&lt; 1,00",IF(N4008&lt;Premissas!$B$9,"1,00 – 1,19",IF(N4008&lt;Premissas!$B$10,"1,20 – 1,39",IF(N4008&lt;Premissas!$B$11,"1,40 – 1,59",IF(N4008&lt;Premissas!$B$12,"1,60 – 1,99","≥ 2,00"))))))</f>
        <v/>
      </c>
      <c r="P4008" s="5">
        <f>IF(OR(M4008="NÃO",N4008&lt;Premissas!$B$8),Premissas!$B$13,IF(N4008&lt;Premissas!$B$9,Premissas!$B$14,IF(N4008&lt;Premissas!$B$10,Premissas!$B$15,IF(N4008&lt;Premissas!$B$11,Premissas!$B$16,IF(N4008&lt;Premissas!$B$12,Premissas!$B$17,Premissas!$B$18)))))</f>
        <v/>
      </c>
      <c r="Q4008" s="5">
        <f>IFERROR(P4008/Premissas!$B$4,0)</f>
        <v/>
      </c>
    </row>
    <row r="4009">
      <c r="A4009" s="2" t="n">
        <v>8</v>
      </c>
      <c r="B4009" s="2" t="n">
        <v>7801</v>
      </c>
      <c r="C4009" s="2" t="inlineStr">
        <is>
          <t>SEPARACAO</t>
        </is>
      </c>
      <c r="D4009" s="2" t="inlineStr">
        <is>
          <t>5673267</t>
        </is>
      </c>
      <c r="E4009" s="2" t="inlineStr">
        <is>
          <t>ESTER PEREIRA</t>
        </is>
      </c>
      <c r="F4009" s="2" t="n">
        <v>510</v>
      </c>
      <c r="G4009" s="2" t="n">
        <v>6.44</v>
      </c>
      <c r="H4009" s="2" t="n">
        <v>79</v>
      </c>
      <c r="I4009" s="2" t="n">
        <v>0</v>
      </c>
      <c r="J4009" s="2" t="inlineStr">
        <is>
          <t>GPA</t>
        </is>
      </c>
      <c r="K4009" s="2">
        <f>IF(I4009&lt;&gt;"",I4009,IFERROR(INDEX(Base!$I:$I,MATCH(1,(Base!$C:$C=C4009)*(Base!$I:$I&lt;&gt;""),0)),0))</f>
        <v/>
      </c>
      <c r="L4009" s="2">
        <f>IF(AND(I4009="",K4009&gt;0),"SIM","NÃO")</f>
        <v/>
      </c>
      <c r="M4009" s="2">
        <f>IF(ISNUMBER(SEARCH("SEPARA",UPPER(C4009))),"NÃO","SIM")</f>
        <v/>
      </c>
      <c r="N4009" s="2">
        <f>IFERROR(H4009/K4009,0)</f>
        <v/>
      </c>
      <c r="O4009" s="2">
        <f>IF(M4009="NÃO","EXCLUÍDO",IF(N4009&lt;Premissas!$B$8,"&lt; 1,00",IF(N4009&lt;Premissas!$B$9,"1,00 – 1,19",IF(N4009&lt;Premissas!$B$10,"1,20 – 1,39",IF(N4009&lt;Premissas!$B$11,"1,40 – 1,59",IF(N4009&lt;Premissas!$B$12,"1,60 – 1,99","≥ 2,00"))))))</f>
        <v/>
      </c>
      <c r="P4009" s="5">
        <f>IF(OR(M4009="NÃO",N4009&lt;Premissas!$B$8),Premissas!$B$13,IF(N4009&lt;Premissas!$B$9,Premissas!$B$14,IF(N4009&lt;Premissas!$B$10,Premissas!$B$15,IF(N4009&lt;Premissas!$B$11,Premissas!$B$16,IF(N4009&lt;Premissas!$B$12,Premissas!$B$17,Premissas!$B$18)))))</f>
        <v/>
      </c>
      <c r="Q4009" s="5">
        <f>IFERROR(P4009/Premissas!$B$4,0)</f>
        <v/>
      </c>
    </row>
    <row r="4010">
      <c r="A4010" s="2" t="n">
        <v>8</v>
      </c>
      <c r="B4010" s="2" t="n">
        <v>7801</v>
      </c>
      <c r="C4010" s="2" t="inlineStr">
        <is>
          <t>CARREGAMENTO</t>
        </is>
      </c>
      <c r="D4010" s="2" t="inlineStr">
        <is>
          <t>5675260</t>
        </is>
      </c>
      <c r="E4010" s="2" t="inlineStr">
        <is>
          <t>CAMILA LIMA</t>
        </is>
      </c>
      <c r="F4010" s="2" t="n">
        <v>2051</v>
      </c>
      <c r="G4010" s="2" t="n">
        <v>62.37</v>
      </c>
      <c r="H4010" s="2" t="n">
        <v>33</v>
      </c>
      <c r="I4010" s="2" t="n">
        <v>0</v>
      </c>
      <c r="J4010" s="2" t="inlineStr">
        <is>
          <t>GPA</t>
        </is>
      </c>
      <c r="K4010" s="2">
        <f>IF(I4010&lt;&gt;"",I4010,IFERROR(INDEX(Base!$I:$I,MATCH(1,(Base!$C:$C=C4010)*(Base!$I:$I&lt;&gt;""),0)),0))</f>
        <v/>
      </c>
      <c r="L4010" s="2">
        <f>IF(AND(I4010="",K4010&gt;0),"SIM","NÃO")</f>
        <v/>
      </c>
      <c r="M4010" s="2">
        <f>IF(ISNUMBER(SEARCH("SEPARA",UPPER(C4010))),"NÃO","SIM")</f>
        <v/>
      </c>
      <c r="N4010" s="2">
        <f>IFERROR(H4010/K4010,0)</f>
        <v/>
      </c>
      <c r="O4010" s="2">
        <f>IF(M4010="NÃO","EXCLUÍDO",IF(N4010&lt;Premissas!$B$8,"&lt; 1,00",IF(N4010&lt;Premissas!$B$9,"1,00 – 1,19",IF(N4010&lt;Premissas!$B$10,"1,20 – 1,39",IF(N4010&lt;Premissas!$B$11,"1,40 – 1,59",IF(N4010&lt;Premissas!$B$12,"1,60 – 1,99","≥ 2,00"))))))</f>
        <v/>
      </c>
      <c r="P4010" s="5">
        <f>IF(OR(M4010="NÃO",N4010&lt;Premissas!$B$8),Premissas!$B$13,IF(N4010&lt;Premissas!$B$9,Premissas!$B$14,IF(N4010&lt;Premissas!$B$10,Premissas!$B$15,IF(N4010&lt;Premissas!$B$11,Premissas!$B$16,IF(N4010&lt;Premissas!$B$12,Premissas!$B$17,Premissas!$B$18)))))</f>
        <v/>
      </c>
      <c r="Q4010" s="5">
        <f>IFERROR(P4010/Premissas!$B$4,0)</f>
        <v/>
      </c>
    </row>
    <row r="4011">
      <c r="A4011" s="2" t="n">
        <v>8</v>
      </c>
      <c r="B4011" s="2" t="n">
        <v>7801</v>
      </c>
      <c r="C4011" s="2" t="inlineStr">
        <is>
          <t>PUXADA RECEB</t>
        </is>
      </c>
      <c r="D4011" s="2" t="inlineStr">
        <is>
          <t>5676959</t>
        </is>
      </c>
      <c r="E4011" s="2" t="inlineStr">
        <is>
          <t>Luis Carlos Gomes Correia</t>
        </is>
      </c>
      <c r="F4011" s="2" t="n">
        <v>1034</v>
      </c>
      <c r="G4011" s="2" t="n">
        <v>60.07</v>
      </c>
      <c r="H4011" s="2" t="n">
        <v>17</v>
      </c>
      <c r="I4011" s="2" t="n">
        <v>0</v>
      </c>
      <c r="J4011" s="2" t="inlineStr">
        <is>
          <t>GPA</t>
        </is>
      </c>
      <c r="K4011" s="2">
        <f>IF(I4011&lt;&gt;"",I4011,IFERROR(INDEX(Base!$I:$I,MATCH(1,(Base!$C:$C=C4011)*(Base!$I:$I&lt;&gt;""),0)),0))</f>
        <v/>
      </c>
      <c r="L4011" s="2">
        <f>IF(AND(I4011="",K4011&gt;0),"SIM","NÃO")</f>
        <v/>
      </c>
      <c r="M4011" s="2">
        <f>IF(ISNUMBER(SEARCH("SEPARA",UPPER(C4011))),"NÃO","SIM")</f>
        <v/>
      </c>
      <c r="N4011" s="2">
        <f>IFERROR(H4011/K4011,0)</f>
        <v/>
      </c>
      <c r="O4011" s="2">
        <f>IF(M4011="NÃO","EXCLUÍDO",IF(N4011&lt;Premissas!$B$8,"&lt; 1,00",IF(N4011&lt;Premissas!$B$9,"1,00 – 1,19",IF(N4011&lt;Premissas!$B$10,"1,20 – 1,39",IF(N4011&lt;Premissas!$B$11,"1,40 – 1,59",IF(N4011&lt;Premissas!$B$12,"1,60 – 1,99","≥ 2,00"))))))</f>
        <v/>
      </c>
      <c r="P4011" s="5">
        <f>IF(OR(M4011="NÃO",N4011&lt;Premissas!$B$8),Premissas!$B$13,IF(N4011&lt;Premissas!$B$9,Premissas!$B$14,IF(N4011&lt;Premissas!$B$10,Premissas!$B$15,IF(N4011&lt;Premissas!$B$11,Premissas!$B$16,IF(N4011&lt;Premissas!$B$12,Premissas!$B$17,Premissas!$B$18)))))</f>
        <v/>
      </c>
      <c r="Q4011" s="5">
        <f>IFERROR(P4011/Premissas!$B$4,0)</f>
        <v/>
      </c>
    </row>
    <row r="4012">
      <c r="A4012" s="2" t="n">
        <v>8</v>
      </c>
      <c r="B4012" s="2" t="n">
        <v>7801</v>
      </c>
      <c r="C4012" s="2" t="inlineStr">
        <is>
          <t>SEPARACAO</t>
        </is>
      </c>
      <c r="D4012" s="2" t="inlineStr">
        <is>
          <t>5676959</t>
        </is>
      </c>
      <c r="E4012" s="2" t="inlineStr">
        <is>
          <t>Luis Carlos Gomes Correia</t>
        </is>
      </c>
      <c r="F4012" s="2" t="n">
        <v>9991</v>
      </c>
      <c r="G4012" s="2" t="n">
        <v>119.89</v>
      </c>
      <c r="H4012" s="2" t="n">
        <v>83</v>
      </c>
      <c r="I4012" s="2" t="n">
        <v>0</v>
      </c>
      <c r="J4012" s="2" t="inlineStr">
        <is>
          <t>GPA</t>
        </is>
      </c>
      <c r="K4012" s="2">
        <f>IF(I4012&lt;&gt;"",I4012,IFERROR(INDEX(Base!$I:$I,MATCH(1,(Base!$C:$C=C4012)*(Base!$I:$I&lt;&gt;""),0)),0))</f>
        <v/>
      </c>
      <c r="L4012" s="2">
        <f>IF(AND(I4012="",K4012&gt;0),"SIM","NÃO")</f>
        <v/>
      </c>
      <c r="M4012" s="2">
        <f>IF(ISNUMBER(SEARCH("SEPARA",UPPER(C4012))),"NÃO","SIM")</f>
        <v/>
      </c>
      <c r="N4012" s="2">
        <f>IFERROR(H4012/K4012,0)</f>
        <v/>
      </c>
      <c r="O4012" s="2">
        <f>IF(M4012="NÃO","EXCLUÍDO",IF(N4012&lt;Premissas!$B$8,"&lt; 1,00",IF(N4012&lt;Premissas!$B$9,"1,00 – 1,19",IF(N4012&lt;Premissas!$B$10,"1,20 – 1,39",IF(N4012&lt;Premissas!$B$11,"1,40 – 1,59",IF(N4012&lt;Premissas!$B$12,"1,60 – 1,99","≥ 2,00"))))))</f>
        <v/>
      </c>
      <c r="P4012" s="5">
        <f>IF(OR(M4012="NÃO",N4012&lt;Premissas!$B$8),Premissas!$B$13,IF(N4012&lt;Premissas!$B$9,Premissas!$B$14,IF(N4012&lt;Premissas!$B$10,Premissas!$B$15,IF(N4012&lt;Premissas!$B$11,Premissas!$B$16,IF(N4012&lt;Premissas!$B$12,Premissas!$B$17,Premissas!$B$18)))))</f>
        <v/>
      </c>
      <c r="Q4012" s="5">
        <f>IFERROR(P4012/Premissas!$B$4,0)</f>
        <v/>
      </c>
    </row>
    <row r="4013">
      <c r="A4013" s="2" t="n">
        <v>8</v>
      </c>
      <c r="B4013" s="2" t="n">
        <v>7801</v>
      </c>
      <c r="C4013" s="2" t="inlineStr">
        <is>
          <t>SEPARACAO</t>
        </is>
      </c>
      <c r="D4013" s="2" t="inlineStr">
        <is>
          <t>5677181</t>
        </is>
      </c>
      <c r="E4013" s="2" t="inlineStr">
        <is>
          <t>Larissa Dias De Oliveira</t>
        </is>
      </c>
      <c r="F4013" s="2" t="n">
        <v>2242</v>
      </c>
      <c r="G4013" s="2" t="n">
        <v>90.09999999999999</v>
      </c>
      <c r="H4013" s="2" t="n">
        <v>25</v>
      </c>
      <c r="I4013" s="2" t="n">
        <v>0</v>
      </c>
      <c r="J4013" s="2" t="inlineStr">
        <is>
          <t>GPA</t>
        </is>
      </c>
      <c r="K4013" s="2">
        <f>IF(I4013&lt;&gt;"",I4013,IFERROR(INDEX(Base!$I:$I,MATCH(1,(Base!$C:$C=C4013)*(Base!$I:$I&lt;&gt;""),0)),0))</f>
        <v/>
      </c>
      <c r="L4013" s="2">
        <f>IF(AND(I4013="",K4013&gt;0),"SIM","NÃO")</f>
        <v/>
      </c>
      <c r="M4013" s="2">
        <f>IF(ISNUMBER(SEARCH("SEPARA",UPPER(C4013))),"NÃO","SIM")</f>
        <v/>
      </c>
      <c r="N4013" s="2">
        <f>IFERROR(H4013/K4013,0)</f>
        <v/>
      </c>
      <c r="O4013" s="2">
        <f>IF(M4013="NÃO","EXCLUÍDO",IF(N4013&lt;Premissas!$B$8,"&lt; 1,00",IF(N4013&lt;Premissas!$B$9,"1,00 – 1,19",IF(N4013&lt;Premissas!$B$10,"1,20 – 1,39",IF(N4013&lt;Premissas!$B$11,"1,40 – 1,59",IF(N4013&lt;Premissas!$B$12,"1,60 – 1,99","≥ 2,00"))))))</f>
        <v/>
      </c>
      <c r="P4013" s="5">
        <f>IF(OR(M4013="NÃO",N4013&lt;Premissas!$B$8),Premissas!$B$13,IF(N4013&lt;Premissas!$B$9,Premissas!$B$14,IF(N4013&lt;Premissas!$B$10,Premissas!$B$15,IF(N4013&lt;Premissas!$B$11,Premissas!$B$16,IF(N4013&lt;Premissas!$B$12,Premissas!$B$17,Premissas!$B$18)))))</f>
        <v/>
      </c>
      <c r="Q4013" s="5">
        <f>IFERROR(P4013/Premissas!$B$4,0)</f>
        <v/>
      </c>
    </row>
    <row r="4014">
      <c r="A4014" s="2" t="n">
        <v>8</v>
      </c>
      <c r="B4014" s="2" t="n">
        <v>7801</v>
      </c>
      <c r="C4014" s="2" t="inlineStr">
        <is>
          <t>SEPARACAO</t>
        </is>
      </c>
      <c r="D4014" s="2" t="inlineStr">
        <is>
          <t>5681235</t>
        </is>
      </c>
      <c r="E4014" s="2" t="inlineStr">
        <is>
          <t>Francisco Xavier Ferreira De Carvalho</t>
        </is>
      </c>
      <c r="F4014" s="2" t="n">
        <v>3102</v>
      </c>
      <c r="G4014" s="2" t="n">
        <v>35.89</v>
      </c>
      <c r="H4014" s="2" t="n">
        <v>86</v>
      </c>
      <c r="I4014" s="2" t="n">
        <v>0</v>
      </c>
      <c r="J4014" s="2" t="inlineStr">
        <is>
          <t>GPA</t>
        </is>
      </c>
      <c r="K4014" s="2">
        <f>IF(I4014&lt;&gt;"",I4014,IFERROR(INDEX(Base!$I:$I,MATCH(1,(Base!$C:$C=C4014)*(Base!$I:$I&lt;&gt;""),0)),0))</f>
        <v/>
      </c>
      <c r="L4014" s="2">
        <f>IF(AND(I4014="",K4014&gt;0),"SIM","NÃO")</f>
        <v/>
      </c>
      <c r="M4014" s="2">
        <f>IF(ISNUMBER(SEARCH("SEPARA",UPPER(C4014))),"NÃO","SIM")</f>
        <v/>
      </c>
      <c r="N4014" s="2">
        <f>IFERROR(H4014/K4014,0)</f>
        <v/>
      </c>
      <c r="O4014" s="2">
        <f>IF(M4014="NÃO","EXCLUÍDO",IF(N4014&lt;Premissas!$B$8,"&lt; 1,00",IF(N4014&lt;Premissas!$B$9,"1,00 – 1,19",IF(N4014&lt;Premissas!$B$10,"1,20 – 1,39",IF(N4014&lt;Premissas!$B$11,"1,40 – 1,59",IF(N4014&lt;Premissas!$B$12,"1,60 – 1,99","≥ 2,00"))))))</f>
        <v/>
      </c>
      <c r="P4014" s="5">
        <f>IF(OR(M4014="NÃO",N4014&lt;Premissas!$B$8),Premissas!$B$13,IF(N4014&lt;Premissas!$B$9,Premissas!$B$14,IF(N4014&lt;Premissas!$B$10,Premissas!$B$15,IF(N4014&lt;Premissas!$B$11,Premissas!$B$16,IF(N4014&lt;Premissas!$B$12,Premissas!$B$17,Premissas!$B$18)))))</f>
        <v/>
      </c>
      <c r="Q4014" s="5">
        <f>IFERROR(P4014/Premissas!$B$4,0)</f>
        <v/>
      </c>
    </row>
    <row r="4015">
      <c r="A4015" s="2" t="n">
        <v>8</v>
      </c>
      <c r="B4015" s="2" t="n">
        <v>7801</v>
      </c>
      <c r="C4015" s="2" t="inlineStr">
        <is>
          <t>PUXADA RECEB</t>
        </is>
      </c>
      <c r="D4015" s="2" t="inlineStr">
        <is>
          <t>5687721</t>
        </is>
      </c>
      <c r="E4015" s="2" t="inlineStr">
        <is>
          <t>DALILA RIBERIO</t>
        </is>
      </c>
      <c r="F4015" s="2" t="n">
        <v>18</v>
      </c>
      <c r="G4015" s="2" t="n">
        <v>9.74</v>
      </c>
      <c r="H4015" s="2" t="n">
        <v>2</v>
      </c>
      <c r="I4015" s="2" t="n">
        <v>0</v>
      </c>
      <c r="J4015" s="2" t="inlineStr">
        <is>
          <t>GPA</t>
        </is>
      </c>
      <c r="K4015" s="2">
        <f>IF(I4015&lt;&gt;"",I4015,IFERROR(INDEX(Base!$I:$I,MATCH(1,(Base!$C:$C=C4015)*(Base!$I:$I&lt;&gt;""),0)),0))</f>
        <v/>
      </c>
      <c r="L4015" s="2">
        <f>IF(AND(I4015="",K4015&gt;0),"SIM","NÃO")</f>
        <v/>
      </c>
      <c r="M4015" s="2">
        <f>IF(ISNUMBER(SEARCH("SEPARA",UPPER(C4015))),"NÃO","SIM")</f>
        <v/>
      </c>
      <c r="N4015" s="2">
        <f>IFERROR(H4015/K4015,0)</f>
        <v/>
      </c>
      <c r="O4015" s="2">
        <f>IF(M4015="NÃO","EXCLUÍDO",IF(N4015&lt;Premissas!$B$8,"&lt; 1,00",IF(N4015&lt;Premissas!$B$9,"1,00 – 1,19",IF(N4015&lt;Premissas!$B$10,"1,20 – 1,39",IF(N4015&lt;Premissas!$B$11,"1,40 – 1,59",IF(N4015&lt;Premissas!$B$12,"1,60 – 1,99","≥ 2,00"))))))</f>
        <v/>
      </c>
      <c r="P4015" s="5">
        <f>IF(OR(M4015="NÃO",N4015&lt;Premissas!$B$8),Premissas!$B$13,IF(N4015&lt;Premissas!$B$9,Premissas!$B$14,IF(N4015&lt;Premissas!$B$10,Premissas!$B$15,IF(N4015&lt;Premissas!$B$11,Premissas!$B$16,IF(N4015&lt;Premissas!$B$12,Premissas!$B$17,Premissas!$B$18)))))</f>
        <v/>
      </c>
      <c r="Q4015" s="5">
        <f>IFERROR(P4015/Premissas!$B$4,0)</f>
        <v/>
      </c>
    </row>
    <row r="4016">
      <c r="A4016" s="2" t="n">
        <v>8</v>
      </c>
      <c r="B4016" s="2" t="n">
        <v>7801</v>
      </c>
      <c r="C4016" s="2" t="inlineStr">
        <is>
          <t>SEPARACAO</t>
        </is>
      </c>
      <c r="D4016" s="2" t="inlineStr">
        <is>
          <t>5687721</t>
        </is>
      </c>
      <c r="E4016" s="2" t="inlineStr">
        <is>
          <t>DALILA RIBERIO</t>
        </is>
      </c>
      <c r="F4016" s="2" t="n">
        <v>339</v>
      </c>
      <c r="G4016" s="2" t="n">
        <v>2.47</v>
      </c>
      <c r="H4016" s="2" t="n">
        <v>137</v>
      </c>
      <c r="I4016" s="2" t="n">
        <v>0</v>
      </c>
      <c r="J4016" s="2" t="inlineStr">
        <is>
          <t>GPA</t>
        </is>
      </c>
      <c r="K4016" s="2">
        <f>IF(I4016&lt;&gt;"",I4016,IFERROR(INDEX(Base!$I:$I,MATCH(1,(Base!$C:$C=C4016)*(Base!$I:$I&lt;&gt;""),0)),0))</f>
        <v/>
      </c>
      <c r="L4016" s="2">
        <f>IF(AND(I4016="",K4016&gt;0),"SIM","NÃO")</f>
        <v/>
      </c>
      <c r="M4016" s="2">
        <f>IF(ISNUMBER(SEARCH("SEPARA",UPPER(C4016))),"NÃO","SIM")</f>
        <v/>
      </c>
      <c r="N4016" s="2">
        <f>IFERROR(H4016/K4016,0)</f>
        <v/>
      </c>
      <c r="O4016" s="2">
        <f>IF(M4016="NÃO","EXCLUÍDO",IF(N4016&lt;Premissas!$B$8,"&lt; 1,00",IF(N4016&lt;Premissas!$B$9,"1,00 – 1,19",IF(N4016&lt;Premissas!$B$10,"1,20 – 1,39",IF(N4016&lt;Premissas!$B$11,"1,40 – 1,59",IF(N4016&lt;Premissas!$B$12,"1,60 – 1,99","≥ 2,00"))))))</f>
        <v/>
      </c>
      <c r="P4016" s="5">
        <f>IF(OR(M4016="NÃO",N4016&lt;Premissas!$B$8),Premissas!$B$13,IF(N4016&lt;Premissas!$B$9,Premissas!$B$14,IF(N4016&lt;Premissas!$B$10,Premissas!$B$15,IF(N4016&lt;Premissas!$B$11,Premissas!$B$16,IF(N4016&lt;Premissas!$B$12,Premissas!$B$17,Premissas!$B$18)))))</f>
        <v/>
      </c>
      <c r="Q4016" s="5">
        <f>IFERROR(P4016/Premissas!$B$4,0)</f>
        <v/>
      </c>
    </row>
    <row r="4017">
      <c r="A4017" s="2" t="n">
        <v>8</v>
      </c>
      <c r="B4017" s="2" t="n">
        <v>7801</v>
      </c>
      <c r="C4017" s="2" t="inlineStr">
        <is>
          <t>CARREGAMENTO</t>
        </is>
      </c>
      <c r="D4017" s="2" t="inlineStr">
        <is>
          <t>5692741</t>
        </is>
      </c>
      <c r="E4017" s="2" t="inlineStr">
        <is>
          <t>Leticia Ferreira De Queiroz</t>
        </is>
      </c>
      <c r="F4017" s="2" t="n">
        <v>1074</v>
      </c>
      <c r="G4017" s="2" t="n">
        <v>52.57</v>
      </c>
      <c r="H4017" s="2" t="n">
        <v>20</v>
      </c>
      <c r="I4017" s="2" t="n">
        <v>0</v>
      </c>
      <c r="J4017" s="2" t="inlineStr">
        <is>
          <t>GPA</t>
        </is>
      </c>
      <c r="K4017" s="2">
        <f>IF(I4017&lt;&gt;"",I4017,IFERROR(INDEX(Base!$I:$I,MATCH(1,(Base!$C:$C=C4017)*(Base!$I:$I&lt;&gt;""),0)),0))</f>
        <v/>
      </c>
      <c r="L4017" s="2">
        <f>IF(AND(I4017="",K4017&gt;0),"SIM","NÃO")</f>
        <v/>
      </c>
      <c r="M4017" s="2">
        <f>IF(ISNUMBER(SEARCH("SEPARA",UPPER(C4017))),"NÃO","SIM")</f>
        <v/>
      </c>
      <c r="N4017" s="2">
        <f>IFERROR(H4017/K4017,0)</f>
        <v/>
      </c>
      <c r="O4017" s="2">
        <f>IF(M4017="NÃO","EXCLUÍDO",IF(N4017&lt;Premissas!$B$8,"&lt; 1,00",IF(N4017&lt;Premissas!$B$9,"1,00 – 1,19",IF(N4017&lt;Premissas!$B$10,"1,20 – 1,39",IF(N4017&lt;Premissas!$B$11,"1,40 – 1,59",IF(N4017&lt;Premissas!$B$12,"1,60 – 1,99","≥ 2,00"))))))</f>
        <v/>
      </c>
      <c r="P4017" s="5">
        <f>IF(OR(M4017="NÃO",N4017&lt;Premissas!$B$8),Premissas!$B$13,IF(N4017&lt;Premissas!$B$9,Premissas!$B$14,IF(N4017&lt;Premissas!$B$10,Premissas!$B$15,IF(N4017&lt;Premissas!$B$11,Premissas!$B$16,IF(N4017&lt;Premissas!$B$12,Premissas!$B$17,Premissas!$B$18)))))</f>
        <v/>
      </c>
      <c r="Q4017" s="5">
        <f>IFERROR(P4017/Premissas!$B$4,0)</f>
        <v/>
      </c>
    </row>
    <row r="4018">
      <c r="A4018" s="2" t="n">
        <v>8</v>
      </c>
      <c r="B4018" s="2" t="n">
        <v>7801</v>
      </c>
      <c r="C4018" s="2" t="inlineStr">
        <is>
          <t>SEPARACAO</t>
        </is>
      </c>
      <c r="D4018" s="2" t="inlineStr">
        <is>
          <t>5692741</t>
        </is>
      </c>
      <c r="E4018" s="2" t="inlineStr">
        <is>
          <t>Leticia Ferreira De Queiroz</t>
        </is>
      </c>
      <c r="F4018" s="2" t="n">
        <v>210</v>
      </c>
      <c r="G4018" s="2" t="n">
        <v>4.4</v>
      </c>
      <c r="H4018" s="2" t="n">
        <v>48</v>
      </c>
      <c r="I4018" s="2" t="n">
        <v>0</v>
      </c>
      <c r="J4018" s="2" t="inlineStr">
        <is>
          <t>GPA</t>
        </is>
      </c>
      <c r="K4018" s="2">
        <f>IF(I4018&lt;&gt;"",I4018,IFERROR(INDEX(Base!$I:$I,MATCH(1,(Base!$C:$C=C4018)*(Base!$I:$I&lt;&gt;""),0)),0))</f>
        <v/>
      </c>
      <c r="L4018" s="2">
        <f>IF(AND(I4018="",K4018&gt;0),"SIM","NÃO")</f>
        <v/>
      </c>
      <c r="M4018" s="2">
        <f>IF(ISNUMBER(SEARCH("SEPARA",UPPER(C4018))),"NÃO","SIM")</f>
        <v/>
      </c>
      <c r="N4018" s="2">
        <f>IFERROR(H4018/K4018,0)</f>
        <v/>
      </c>
      <c r="O4018" s="2">
        <f>IF(M4018="NÃO","EXCLUÍDO",IF(N4018&lt;Premissas!$B$8,"&lt; 1,00",IF(N4018&lt;Premissas!$B$9,"1,00 – 1,19",IF(N4018&lt;Premissas!$B$10,"1,20 – 1,39",IF(N4018&lt;Premissas!$B$11,"1,40 – 1,59",IF(N4018&lt;Premissas!$B$12,"1,60 – 1,99","≥ 2,00"))))))</f>
        <v/>
      </c>
      <c r="P4018" s="5">
        <f>IF(OR(M4018="NÃO",N4018&lt;Premissas!$B$8),Premissas!$B$13,IF(N4018&lt;Premissas!$B$9,Premissas!$B$14,IF(N4018&lt;Premissas!$B$10,Premissas!$B$15,IF(N4018&lt;Premissas!$B$11,Premissas!$B$16,IF(N4018&lt;Premissas!$B$12,Premissas!$B$17,Premissas!$B$18)))))</f>
        <v/>
      </c>
      <c r="Q4018" s="5">
        <f>IFERROR(P4018/Premissas!$B$4,0)</f>
        <v/>
      </c>
    </row>
    <row r="4019">
      <c r="A4019" s="2" t="n">
        <v>8</v>
      </c>
      <c r="B4019" s="2" t="n">
        <v>7801</v>
      </c>
      <c r="C4019" s="2" t="inlineStr">
        <is>
          <t>SEPARACAO</t>
        </is>
      </c>
      <c r="D4019" s="2" t="inlineStr">
        <is>
          <t>5693411</t>
        </is>
      </c>
      <c r="E4019" s="2" t="inlineStr">
        <is>
          <t>Lais Cristina De Sousa Cabral</t>
        </is>
      </c>
      <c r="F4019" s="2" t="n">
        <v>5478</v>
      </c>
      <c r="G4019" s="2" t="n">
        <v>98.56999999999999</v>
      </c>
      <c r="H4019" s="2" t="n">
        <v>56</v>
      </c>
      <c r="I4019" s="2" t="n">
        <v>0</v>
      </c>
      <c r="J4019" s="2" t="inlineStr">
        <is>
          <t>GPA</t>
        </is>
      </c>
      <c r="K4019" s="2">
        <f>IF(I4019&lt;&gt;"",I4019,IFERROR(INDEX(Base!$I:$I,MATCH(1,(Base!$C:$C=C4019)*(Base!$I:$I&lt;&gt;""),0)),0))</f>
        <v/>
      </c>
      <c r="L4019" s="2">
        <f>IF(AND(I4019="",K4019&gt;0),"SIM","NÃO")</f>
        <v/>
      </c>
      <c r="M4019" s="2">
        <f>IF(ISNUMBER(SEARCH("SEPARA",UPPER(C4019))),"NÃO","SIM")</f>
        <v/>
      </c>
      <c r="N4019" s="2">
        <f>IFERROR(H4019/K4019,0)</f>
        <v/>
      </c>
      <c r="O4019" s="2">
        <f>IF(M4019="NÃO","EXCLUÍDO",IF(N4019&lt;Premissas!$B$8,"&lt; 1,00",IF(N4019&lt;Premissas!$B$9,"1,00 – 1,19",IF(N4019&lt;Premissas!$B$10,"1,20 – 1,39",IF(N4019&lt;Premissas!$B$11,"1,40 – 1,59",IF(N4019&lt;Premissas!$B$12,"1,60 – 1,99","≥ 2,00"))))))</f>
        <v/>
      </c>
      <c r="P4019" s="5">
        <f>IF(OR(M4019="NÃO",N4019&lt;Premissas!$B$8),Premissas!$B$13,IF(N4019&lt;Premissas!$B$9,Premissas!$B$14,IF(N4019&lt;Premissas!$B$10,Premissas!$B$15,IF(N4019&lt;Premissas!$B$11,Premissas!$B$16,IF(N4019&lt;Premissas!$B$12,Premissas!$B$17,Premissas!$B$18)))))</f>
        <v/>
      </c>
      <c r="Q4019" s="5">
        <f>IFERROR(P4019/Premissas!$B$4,0)</f>
        <v/>
      </c>
    </row>
    <row r="4020">
      <c r="A4020" s="2" t="n">
        <v>8</v>
      </c>
      <c r="B4020" s="2" t="n">
        <v>7801</v>
      </c>
      <c r="C4020" s="2" t="inlineStr">
        <is>
          <t>SEPARACAO</t>
        </is>
      </c>
      <c r="D4020" s="2" t="inlineStr">
        <is>
          <t>5695198</t>
        </is>
      </c>
      <c r="E4020" s="2" t="inlineStr">
        <is>
          <t>Elizabete Cristina Da Silva Djegov Pinto</t>
        </is>
      </c>
      <c r="F4020" s="2" t="n">
        <v>6356</v>
      </c>
      <c r="G4020" s="2" t="n">
        <v>78.28</v>
      </c>
      <c r="H4020" s="2" t="n">
        <v>81</v>
      </c>
      <c r="I4020" s="2" t="n">
        <v>0</v>
      </c>
      <c r="J4020" s="2" t="inlineStr">
        <is>
          <t>GPA</t>
        </is>
      </c>
      <c r="K4020" s="2">
        <f>IF(I4020&lt;&gt;"",I4020,IFERROR(INDEX(Base!$I:$I,MATCH(1,(Base!$C:$C=C4020)*(Base!$I:$I&lt;&gt;""),0)),0))</f>
        <v/>
      </c>
      <c r="L4020" s="2">
        <f>IF(AND(I4020="",K4020&gt;0),"SIM","NÃO")</f>
        <v/>
      </c>
      <c r="M4020" s="2">
        <f>IF(ISNUMBER(SEARCH("SEPARA",UPPER(C4020))),"NÃO","SIM")</f>
        <v/>
      </c>
      <c r="N4020" s="2">
        <f>IFERROR(H4020/K4020,0)</f>
        <v/>
      </c>
      <c r="O4020" s="2">
        <f>IF(M4020="NÃO","EXCLUÍDO",IF(N4020&lt;Premissas!$B$8,"&lt; 1,00",IF(N4020&lt;Premissas!$B$9,"1,00 – 1,19",IF(N4020&lt;Premissas!$B$10,"1,20 – 1,39",IF(N4020&lt;Premissas!$B$11,"1,40 – 1,59",IF(N4020&lt;Premissas!$B$12,"1,60 – 1,99","≥ 2,00"))))))</f>
        <v/>
      </c>
      <c r="P4020" s="5">
        <f>IF(OR(M4020="NÃO",N4020&lt;Premissas!$B$8),Premissas!$B$13,IF(N4020&lt;Premissas!$B$9,Premissas!$B$14,IF(N4020&lt;Premissas!$B$10,Premissas!$B$15,IF(N4020&lt;Premissas!$B$11,Premissas!$B$16,IF(N4020&lt;Premissas!$B$12,Premissas!$B$17,Premissas!$B$18)))))</f>
        <v/>
      </c>
      <c r="Q4020" s="5">
        <f>IFERROR(P4020/Premissas!$B$4,0)</f>
        <v/>
      </c>
    </row>
    <row r="4021">
      <c r="A4021" s="2" t="n">
        <v>8</v>
      </c>
      <c r="B4021" s="2" t="n">
        <v>7801</v>
      </c>
      <c r="C4021" s="2" t="inlineStr">
        <is>
          <t>SEPARACAO</t>
        </is>
      </c>
      <c r="D4021" s="2" t="inlineStr">
        <is>
          <t>5696763</t>
        </is>
      </c>
      <c r="E4021" s="2" t="inlineStr">
        <is>
          <t>MICHAEL ARAUJO DA SILVA</t>
        </is>
      </c>
      <c r="F4021" s="2" t="n">
        <v>2259</v>
      </c>
      <c r="G4021" s="2" t="n">
        <v>62.39</v>
      </c>
      <c r="H4021" s="2" t="n">
        <v>36</v>
      </c>
      <c r="I4021" s="2" t="n">
        <v>0</v>
      </c>
      <c r="J4021" s="2" t="inlineStr">
        <is>
          <t>GPA</t>
        </is>
      </c>
      <c r="K4021" s="2">
        <f>IF(I4021&lt;&gt;"",I4021,IFERROR(INDEX(Base!$I:$I,MATCH(1,(Base!$C:$C=C4021)*(Base!$I:$I&lt;&gt;""),0)),0))</f>
        <v/>
      </c>
      <c r="L4021" s="2">
        <f>IF(AND(I4021="",K4021&gt;0),"SIM","NÃO")</f>
        <v/>
      </c>
      <c r="M4021" s="2">
        <f>IF(ISNUMBER(SEARCH("SEPARA",UPPER(C4021))),"NÃO","SIM")</f>
        <v/>
      </c>
      <c r="N4021" s="2">
        <f>IFERROR(H4021/K4021,0)</f>
        <v/>
      </c>
      <c r="O4021" s="2">
        <f>IF(M4021="NÃO","EXCLUÍDO",IF(N4021&lt;Premissas!$B$8,"&lt; 1,00",IF(N4021&lt;Premissas!$B$9,"1,00 – 1,19",IF(N4021&lt;Premissas!$B$10,"1,20 – 1,39",IF(N4021&lt;Premissas!$B$11,"1,40 – 1,59",IF(N4021&lt;Premissas!$B$12,"1,60 – 1,99","≥ 2,00"))))))</f>
        <v/>
      </c>
      <c r="P4021" s="5">
        <f>IF(OR(M4021="NÃO",N4021&lt;Premissas!$B$8),Premissas!$B$13,IF(N4021&lt;Premissas!$B$9,Premissas!$B$14,IF(N4021&lt;Premissas!$B$10,Premissas!$B$15,IF(N4021&lt;Premissas!$B$11,Premissas!$B$16,IF(N4021&lt;Premissas!$B$12,Premissas!$B$17,Premissas!$B$18)))))</f>
        <v/>
      </c>
      <c r="Q4021" s="5">
        <f>IFERROR(P4021/Premissas!$B$4,0)</f>
        <v/>
      </c>
    </row>
    <row r="4022">
      <c r="A4022" s="2" t="n">
        <v>8</v>
      </c>
      <c r="B4022" s="2" t="n">
        <v>7801</v>
      </c>
      <c r="C4022" s="2" t="inlineStr">
        <is>
          <t>SEPARACAO</t>
        </is>
      </c>
      <c r="D4022" s="2" t="inlineStr">
        <is>
          <t>5699509</t>
        </is>
      </c>
      <c r="E4022" s="2" t="inlineStr">
        <is>
          <t>Rita De Cassia Amador</t>
        </is>
      </c>
      <c r="F4022" s="2" t="n">
        <v>7145</v>
      </c>
      <c r="G4022" s="2" t="n">
        <v>113.4</v>
      </c>
      <c r="H4022" s="2" t="n">
        <v>63</v>
      </c>
      <c r="I4022" s="2" t="n">
        <v>0</v>
      </c>
      <c r="J4022" s="2" t="inlineStr">
        <is>
          <t>GPA</t>
        </is>
      </c>
      <c r="K4022" s="2">
        <f>IF(I4022&lt;&gt;"",I4022,IFERROR(INDEX(Base!$I:$I,MATCH(1,(Base!$C:$C=C4022)*(Base!$I:$I&lt;&gt;""),0)),0))</f>
        <v/>
      </c>
      <c r="L4022" s="2">
        <f>IF(AND(I4022="",K4022&gt;0),"SIM","NÃO")</f>
        <v/>
      </c>
      <c r="M4022" s="2">
        <f>IF(ISNUMBER(SEARCH("SEPARA",UPPER(C4022))),"NÃO","SIM")</f>
        <v/>
      </c>
      <c r="N4022" s="2">
        <f>IFERROR(H4022/K4022,0)</f>
        <v/>
      </c>
      <c r="O4022" s="2">
        <f>IF(M4022="NÃO","EXCLUÍDO",IF(N4022&lt;Premissas!$B$8,"&lt; 1,00",IF(N4022&lt;Premissas!$B$9,"1,00 – 1,19",IF(N4022&lt;Premissas!$B$10,"1,20 – 1,39",IF(N4022&lt;Premissas!$B$11,"1,40 – 1,59",IF(N4022&lt;Premissas!$B$12,"1,60 – 1,99","≥ 2,00"))))))</f>
        <v/>
      </c>
      <c r="P4022" s="5">
        <f>IF(OR(M4022="NÃO",N4022&lt;Premissas!$B$8),Premissas!$B$13,IF(N4022&lt;Premissas!$B$9,Premissas!$B$14,IF(N4022&lt;Premissas!$B$10,Premissas!$B$15,IF(N4022&lt;Premissas!$B$11,Premissas!$B$16,IF(N4022&lt;Premissas!$B$12,Premissas!$B$17,Premissas!$B$18)))))</f>
        <v/>
      </c>
      <c r="Q4022" s="5">
        <f>IFERROR(P4022/Premissas!$B$4,0)</f>
        <v/>
      </c>
    </row>
    <row r="4023">
      <c r="A4023" s="2" t="n">
        <v>8</v>
      </c>
      <c r="B4023" s="2" t="n">
        <v>7801</v>
      </c>
      <c r="C4023" s="2" t="inlineStr">
        <is>
          <t>SEPARACAO</t>
        </is>
      </c>
      <c r="D4023" s="2" t="inlineStr">
        <is>
          <t>5699983</t>
        </is>
      </c>
      <c r="E4023" s="2" t="inlineStr">
        <is>
          <t>GABRIEL OLIVEIRA ANDRADE</t>
        </is>
      </c>
      <c r="F4023" s="2" t="n">
        <v>5397</v>
      </c>
      <c r="G4023" s="2" t="n">
        <v>119.93</v>
      </c>
      <c r="H4023" s="2" t="n">
        <v>45</v>
      </c>
      <c r="I4023" s="2" t="n">
        <v>0</v>
      </c>
      <c r="J4023" s="2" t="inlineStr">
        <is>
          <t>GPA</t>
        </is>
      </c>
      <c r="K4023" s="2">
        <f>IF(I4023&lt;&gt;"",I4023,IFERROR(INDEX(Base!$I:$I,MATCH(1,(Base!$C:$C=C4023)*(Base!$I:$I&lt;&gt;""),0)),0))</f>
        <v/>
      </c>
      <c r="L4023" s="2">
        <f>IF(AND(I4023="",K4023&gt;0),"SIM","NÃO")</f>
        <v/>
      </c>
      <c r="M4023" s="2">
        <f>IF(ISNUMBER(SEARCH("SEPARA",UPPER(C4023))),"NÃO","SIM")</f>
        <v/>
      </c>
      <c r="N4023" s="2">
        <f>IFERROR(H4023/K4023,0)</f>
        <v/>
      </c>
      <c r="O4023" s="2">
        <f>IF(M4023="NÃO","EXCLUÍDO",IF(N4023&lt;Premissas!$B$8,"&lt; 1,00",IF(N4023&lt;Premissas!$B$9,"1,00 – 1,19",IF(N4023&lt;Premissas!$B$10,"1,20 – 1,39",IF(N4023&lt;Premissas!$B$11,"1,40 – 1,59",IF(N4023&lt;Premissas!$B$12,"1,60 – 1,99","≥ 2,00"))))))</f>
        <v/>
      </c>
      <c r="P4023" s="5">
        <f>IF(OR(M4023="NÃO",N4023&lt;Premissas!$B$8),Premissas!$B$13,IF(N4023&lt;Premissas!$B$9,Premissas!$B$14,IF(N4023&lt;Premissas!$B$10,Premissas!$B$15,IF(N4023&lt;Premissas!$B$11,Premissas!$B$16,IF(N4023&lt;Premissas!$B$12,Premissas!$B$17,Premissas!$B$18)))))</f>
        <v/>
      </c>
      <c r="Q4023" s="5">
        <f>IFERROR(P4023/Premissas!$B$4,0)</f>
        <v/>
      </c>
    </row>
    <row r="4024">
      <c r="A4024" s="2" t="n">
        <v>8</v>
      </c>
      <c r="B4024" s="2" t="n">
        <v>7801</v>
      </c>
      <c r="C4024" s="2" t="inlineStr">
        <is>
          <t>SEPARACAO</t>
        </is>
      </c>
      <c r="D4024" s="2" t="inlineStr">
        <is>
          <t>5700680</t>
        </is>
      </c>
      <c r="E4024" s="2" t="inlineStr">
        <is>
          <t>JOAO PAULO</t>
        </is>
      </c>
      <c r="F4024" s="2" t="n">
        <v>858</v>
      </c>
      <c r="G4024" s="2" t="n">
        <v>3.15</v>
      </c>
      <c r="H4024" s="2" t="n">
        <v>272</v>
      </c>
      <c r="I4024" s="2" t="n">
        <v>0</v>
      </c>
      <c r="J4024" s="2" t="inlineStr">
        <is>
          <t>GPA</t>
        </is>
      </c>
      <c r="K4024" s="2">
        <f>IF(I4024&lt;&gt;"",I4024,IFERROR(INDEX(Base!$I:$I,MATCH(1,(Base!$C:$C=C4024)*(Base!$I:$I&lt;&gt;""),0)),0))</f>
        <v/>
      </c>
      <c r="L4024" s="2">
        <f>IF(AND(I4024="",K4024&gt;0),"SIM","NÃO")</f>
        <v/>
      </c>
      <c r="M4024" s="2">
        <f>IF(ISNUMBER(SEARCH("SEPARA",UPPER(C4024))),"NÃO","SIM")</f>
        <v/>
      </c>
      <c r="N4024" s="2">
        <f>IFERROR(H4024/K4024,0)</f>
        <v/>
      </c>
      <c r="O4024" s="2">
        <f>IF(M4024="NÃO","EXCLUÍDO",IF(N4024&lt;Premissas!$B$8,"&lt; 1,00",IF(N4024&lt;Premissas!$B$9,"1,00 – 1,19",IF(N4024&lt;Premissas!$B$10,"1,20 – 1,39",IF(N4024&lt;Premissas!$B$11,"1,40 – 1,59",IF(N4024&lt;Premissas!$B$12,"1,60 – 1,99","≥ 2,00"))))))</f>
        <v/>
      </c>
      <c r="P4024" s="5">
        <f>IF(OR(M4024="NÃO",N4024&lt;Premissas!$B$8),Premissas!$B$13,IF(N4024&lt;Premissas!$B$9,Premissas!$B$14,IF(N4024&lt;Premissas!$B$10,Premissas!$B$15,IF(N4024&lt;Premissas!$B$11,Premissas!$B$16,IF(N4024&lt;Premissas!$B$12,Premissas!$B$17,Premissas!$B$18)))))</f>
        <v/>
      </c>
      <c r="Q4024" s="5">
        <f>IFERROR(P4024/Premissas!$B$4,0)</f>
        <v/>
      </c>
    </row>
    <row r="4025">
      <c r="A4025" s="2" t="n">
        <v>8</v>
      </c>
      <c r="B4025" s="2" t="n">
        <v>7801</v>
      </c>
      <c r="C4025" s="2" t="inlineStr">
        <is>
          <t>CARREGAMENTO</t>
        </is>
      </c>
      <c r="D4025" s="2" t="inlineStr">
        <is>
          <t>5702011</t>
        </is>
      </c>
      <c r="E4025" s="2" t="inlineStr">
        <is>
          <t>WILIAN CRISPIM DA SILVA</t>
        </is>
      </c>
      <c r="F4025" s="2" t="n">
        <v>358</v>
      </c>
      <c r="G4025" s="2" t="n">
        <v>59.3</v>
      </c>
      <c r="H4025" s="2" t="n">
        <v>6</v>
      </c>
      <c r="I4025" s="2" t="n">
        <v>0</v>
      </c>
      <c r="J4025" s="2" t="inlineStr">
        <is>
          <t>GPA</t>
        </is>
      </c>
      <c r="K4025" s="2">
        <f>IF(I4025&lt;&gt;"",I4025,IFERROR(INDEX(Base!$I:$I,MATCH(1,(Base!$C:$C=C4025)*(Base!$I:$I&lt;&gt;""),0)),0))</f>
        <v/>
      </c>
      <c r="L4025" s="2">
        <f>IF(AND(I4025="",K4025&gt;0),"SIM","NÃO")</f>
        <v/>
      </c>
      <c r="M4025" s="2">
        <f>IF(ISNUMBER(SEARCH("SEPARA",UPPER(C4025))),"NÃO","SIM")</f>
        <v/>
      </c>
      <c r="N4025" s="2">
        <f>IFERROR(H4025/K4025,0)</f>
        <v/>
      </c>
      <c r="O4025" s="2">
        <f>IF(M4025="NÃO","EXCLUÍDO",IF(N4025&lt;Premissas!$B$8,"&lt; 1,00",IF(N4025&lt;Premissas!$B$9,"1,00 – 1,19",IF(N4025&lt;Premissas!$B$10,"1,20 – 1,39",IF(N4025&lt;Premissas!$B$11,"1,40 – 1,59",IF(N4025&lt;Premissas!$B$12,"1,60 – 1,99","≥ 2,00"))))))</f>
        <v/>
      </c>
      <c r="P4025" s="5">
        <f>IF(OR(M4025="NÃO",N4025&lt;Premissas!$B$8),Premissas!$B$13,IF(N4025&lt;Premissas!$B$9,Premissas!$B$14,IF(N4025&lt;Premissas!$B$10,Premissas!$B$15,IF(N4025&lt;Premissas!$B$11,Premissas!$B$16,IF(N4025&lt;Premissas!$B$12,Premissas!$B$17,Premissas!$B$18)))))</f>
        <v/>
      </c>
      <c r="Q4025" s="5">
        <f>IFERROR(P4025/Premissas!$B$4,0)</f>
        <v/>
      </c>
    </row>
    <row r="4026">
      <c r="A4026" s="2" t="n">
        <v>8</v>
      </c>
      <c r="B4026" s="2" t="n">
        <v>7801</v>
      </c>
      <c r="C4026" s="2" t="inlineStr">
        <is>
          <t>PUXADA RECEB</t>
        </is>
      </c>
      <c r="D4026" s="2" t="inlineStr">
        <is>
          <t>5702011</t>
        </is>
      </c>
      <c r="E4026" s="2" t="inlineStr">
        <is>
          <t>WILIAN CRISPIM DA SILVA</t>
        </is>
      </c>
      <c r="F4026" s="2" t="n">
        <v>426</v>
      </c>
      <c r="G4026" s="2" t="n">
        <v>58.4</v>
      </c>
      <c r="H4026" s="2" t="n">
        <v>7</v>
      </c>
      <c r="I4026" s="2" t="n">
        <v>0</v>
      </c>
      <c r="J4026" s="2" t="inlineStr">
        <is>
          <t>GPA</t>
        </is>
      </c>
      <c r="K4026" s="2">
        <f>IF(I4026&lt;&gt;"",I4026,IFERROR(INDEX(Base!$I:$I,MATCH(1,(Base!$C:$C=C4026)*(Base!$I:$I&lt;&gt;""),0)),0))</f>
        <v/>
      </c>
      <c r="L4026" s="2">
        <f>IF(AND(I4026="",K4026&gt;0),"SIM","NÃO")</f>
        <v/>
      </c>
      <c r="M4026" s="2">
        <f>IF(ISNUMBER(SEARCH("SEPARA",UPPER(C4026))),"NÃO","SIM")</f>
        <v/>
      </c>
      <c r="N4026" s="2">
        <f>IFERROR(H4026/K4026,0)</f>
        <v/>
      </c>
      <c r="O4026" s="2">
        <f>IF(M4026="NÃO","EXCLUÍDO",IF(N4026&lt;Premissas!$B$8,"&lt; 1,00",IF(N4026&lt;Premissas!$B$9,"1,00 – 1,19",IF(N4026&lt;Premissas!$B$10,"1,20 – 1,39",IF(N4026&lt;Premissas!$B$11,"1,40 – 1,59",IF(N4026&lt;Premissas!$B$12,"1,60 – 1,99","≥ 2,00"))))))</f>
        <v/>
      </c>
      <c r="P4026" s="5">
        <f>IF(OR(M4026="NÃO",N4026&lt;Premissas!$B$8),Premissas!$B$13,IF(N4026&lt;Premissas!$B$9,Premissas!$B$14,IF(N4026&lt;Premissas!$B$10,Premissas!$B$15,IF(N4026&lt;Premissas!$B$11,Premissas!$B$16,IF(N4026&lt;Premissas!$B$12,Premissas!$B$17,Premissas!$B$18)))))</f>
        <v/>
      </c>
      <c r="Q4026" s="5">
        <f>IFERROR(P4026/Premissas!$B$4,0)</f>
        <v/>
      </c>
    </row>
    <row r="4027">
      <c r="A4027" s="2" t="n">
        <v>8</v>
      </c>
      <c r="B4027" s="2" t="n">
        <v>7801</v>
      </c>
      <c r="C4027" s="2" t="inlineStr">
        <is>
          <t>RECEBIMENTO</t>
        </is>
      </c>
      <c r="D4027" s="2" t="inlineStr">
        <is>
          <t>5702011</t>
        </is>
      </c>
      <c r="E4027" s="2" t="inlineStr">
        <is>
          <t>WILIAN CRISPIM DA SILVA</t>
        </is>
      </c>
      <c r="F4027" s="2" t="n">
        <v>4</v>
      </c>
      <c r="G4027" s="2" t="n">
        <v>0.14</v>
      </c>
      <c r="H4027" s="2" t="n">
        <v>29</v>
      </c>
      <c r="I4027" s="2" t="n">
        <v>0</v>
      </c>
      <c r="J4027" s="2" t="inlineStr">
        <is>
          <t>GPA</t>
        </is>
      </c>
      <c r="K4027" s="2">
        <f>IF(I4027&lt;&gt;"",I4027,IFERROR(INDEX(Base!$I:$I,MATCH(1,(Base!$C:$C=C4027)*(Base!$I:$I&lt;&gt;""),0)),0))</f>
        <v/>
      </c>
      <c r="L4027" s="2">
        <f>IF(AND(I4027="",K4027&gt;0),"SIM","NÃO")</f>
        <v/>
      </c>
      <c r="M4027" s="2">
        <f>IF(ISNUMBER(SEARCH("SEPARA",UPPER(C4027))),"NÃO","SIM")</f>
        <v/>
      </c>
      <c r="N4027" s="2">
        <f>IFERROR(H4027/K4027,0)</f>
        <v/>
      </c>
      <c r="O4027" s="2">
        <f>IF(M4027="NÃO","EXCLUÍDO",IF(N4027&lt;Premissas!$B$8,"&lt; 1,00",IF(N4027&lt;Premissas!$B$9,"1,00 – 1,19",IF(N4027&lt;Premissas!$B$10,"1,20 – 1,39",IF(N4027&lt;Premissas!$B$11,"1,40 – 1,59",IF(N4027&lt;Premissas!$B$12,"1,60 – 1,99","≥ 2,00"))))))</f>
        <v/>
      </c>
      <c r="P4027" s="5">
        <f>IF(OR(M4027="NÃO",N4027&lt;Premissas!$B$8),Premissas!$B$13,IF(N4027&lt;Premissas!$B$9,Premissas!$B$14,IF(N4027&lt;Premissas!$B$10,Premissas!$B$15,IF(N4027&lt;Premissas!$B$11,Premissas!$B$16,IF(N4027&lt;Premissas!$B$12,Premissas!$B$17,Premissas!$B$18)))))</f>
        <v/>
      </c>
      <c r="Q4027" s="5">
        <f>IFERROR(P4027/Premissas!$B$4,0)</f>
        <v/>
      </c>
    </row>
    <row r="4028">
      <c r="A4028" s="2" t="n">
        <v>8</v>
      </c>
      <c r="B4028" s="2" t="n">
        <v>7801</v>
      </c>
      <c r="C4028" s="2" t="inlineStr">
        <is>
          <t>SEPARACAO</t>
        </is>
      </c>
      <c r="D4028" s="2" t="inlineStr">
        <is>
          <t>5702011</t>
        </is>
      </c>
      <c r="E4028" s="2" t="inlineStr">
        <is>
          <t>WILIAN CRISPIM DA SILVA</t>
        </is>
      </c>
      <c r="F4028" s="2" t="n">
        <v>1075</v>
      </c>
      <c r="G4028" s="2" t="n">
        <v>17.06</v>
      </c>
      <c r="H4028" s="2" t="n">
        <v>63</v>
      </c>
      <c r="I4028" s="2" t="n">
        <v>0</v>
      </c>
      <c r="J4028" s="2" t="inlineStr">
        <is>
          <t>GPA</t>
        </is>
      </c>
      <c r="K4028" s="2">
        <f>IF(I4028&lt;&gt;"",I4028,IFERROR(INDEX(Base!$I:$I,MATCH(1,(Base!$C:$C=C4028)*(Base!$I:$I&lt;&gt;""),0)),0))</f>
        <v/>
      </c>
      <c r="L4028" s="2">
        <f>IF(AND(I4028="",K4028&gt;0),"SIM","NÃO")</f>
        <v/>
      </c>
      <c r="M4028" s="2">
        <f>IF(ISNUMBER(SEARCH("SEPARA",UPPER(C4028))),"NÃO","SIM")</f>
        <v/>
      </c>
      <c r="N4028" s="2">
        <f>IFERROR(H4028/K4028,0)</f>
        <v/>
      </c>
      <c r="O4028" s="2">
        <f>IF(M4028="NÃO","EXCLUÍDO",IF(N4028&lt;Premissas!$B$8,"&lt; 1,00",IF(N4028&lt;Premissas!$B$9,"1,00 – 1,19",IF(N4028&lt;Premissas!$B$10,"1,20 – 1,39",IF(N4028&lt;Premissas!$B$11,"1,40 – 1,59",IF(N4028&lt;Premissas!$B$12,"1,60 – 1,99","≥ 2,00"))))))</f>
        <v/>
      </c>
      <c r="P4028" s="5">
        <f>IF(OR(M4028="NÃO",N4028&lt;Premissas!$B$8),Premissas!$B$13,IF(N4028&lt;Premissas!$B$9,Premissas!$B$14,IF(N4028&lt;Premissas!$B$10,Premissas!$B$15,IF(N4028&lt;Premissas!$B$11,Premissas!$B$16,IF(N4028&lt;Premissas!$B$12,Premissas!$B$17,Premissas!$B$18)))))</f>
        <v/>
      </c>
      <c r="Q4028" s="5">
        <f>IFERROR(P4028/Premissas!$B$4,0)</f>
        <v/>
      </c>
    </row>
    <row r="4029">
      <c r="A4029" s="2" t="n">
        <v>8</v>
      </c>
      <c r="B4029" s="2" t="n">
        <v>7801</v>
      </c>
      <c r="C4029" s="2" t="inlineStr">
        <is>
          <t>PUXADA RECEB</t>
        </is>
      </c>
      <c r="D4029" s="2" t="inlineStr">
        <is>
          <t>5702356</t>
        </is>
      </c>
      <c r="E4029" s="2" t="inlineStr">
        <is>
          <t>Aldirene Da Silva Torres</t>
        </is>
      </c>
      <c r="F4029" s="2" t="n">
        <v>6</v>
      </c>
      <c r="G4029" s="2" t="n">
        <v>0.21</v>
      </c>
      <c r="H4029" s="2" t="n">
        <v>29</v>
      </c>
      <c r="I4029" s="2" t="n">
        <v>0</v>
      </c>
      <c r="J4029" s="2" t="inlineStr">
        <is>
          <t>GPA</t>
        </is>
      </c>
      <c r="K4029" s="2">
        <f>IF(I4029&lt;&gt;"",I4029,IFERROR(INDEX(Base!$I:$I,MATCH(1,(Base!$C:$C=C4029)*(Base!$I:$I&lt;&gt;""),0)),0))</f>
        <v/>
      </c>
      <c r="L4029" s="2">
        <f>IF(AND(I4029="",K4029&gt;0),"SIM","NÃO")</f>
        <v/>
      </c>
      <c r="M4029" s="2">
        <f>IF(ISNUMBER(SEARCH("SEPARA",UPPER(C4029))),"NÃO","SIM")</f>
        <v/>
      </c>
      <c r="N4029" s="2">
        <f>IFERROR(H4029/K4029,0)</f>
        <v/>
      </c>
      <c r="O4029" s="2">
        <f>IF(M4029="NÃO","EXCLUÍDO",IF(N4029&lt;Premissas!$B$8,"&lt; 1,00",IF(N4029&lt;Premissas!$B$9,"1,00 – 1,19",IF(N4029&lt;Premissas!$B$10,"1,20 – 1,39",IF(N4029&lt;Premissas!$B$11,"1,40 – 1,59",IF(N4029&lt;Premissas!$B$12,"1,60 – 1,99","≥ 2,00"))))))</f>
        <v/>
      </c>
      <c r="P4029" s="5">
        <f>IF(OR(M4029="NÃO",N4029&lt;Premissas!$B$8),Premissas!$B$13,IF(N4029&lt;Premissas!$B$9,Premissas!$B$14,IF(N4029&lt;Premissas!$B$10,Premissas!$B$15,IF(N4029&lt;Premissas!$B$11,Premissas!$B$16,IF(N4029&lt;Premissas!$B$12,Premissas!$B$17,Premissas!$B$18)))))</f>
        <v/>
      </c>
      <c r="Q4029" s="5">
        <f>IFERROR(P4029/Premissas!$B$4,0)</f>
        <v/>
      </c>
    </row>
    <row r="4030">
      <c r="A4030" s="2" t="n">
        <v>8</v>
      </c>
      <c r="B4030" s="2" t="n">
        <v>7801</v>
      </c>
      <c r="C4030" s="2" t="inlineStr">
        <is>
          <t>SEPARACAO</t>
        </is>
      </c>
      <c r="D4030" s="2" t="inlineStr">
        <is>
          <t>5702356</t>
        </is>
      </c>
      <c r="E4030" s="2" t="inlineStr">
        <is>
          <t>Aldirene Da Silva Torres</t>
        </is>
      </c>
      <c r="F4030" s="2" t="n">
        <v>883</v>
      </c>
      <c r="G4030" s="2" t="n">
        <v>26.16</v>
      </c>
      <c r="H4030" s="2" t="n">
        <v>34</v>
      </c>
      <c r="I4030" s="2" t="n">
        <v>0</v>
      </c>
      <c r="J4030" s="2" t="inlineStr">
        <is>
          <t>GPA</t>
        </is>
      </c>
      <c r="K4030" s="2">
        <f>IF(I4030&lt;&gt;"",I4030,IFERROR(INDEX(Base!$I:$I,MATCH(1,(Base!$C:$C=C4030)*(Base!$I:$I&lt;&gt;""),0)),0))</f>
        <v/>
      </c>
      <c r="L4030" s="2">
        <f>IF(AND(I4030="",K4030&gt;0),"SIM","NÃO")</f>
        <v/>
      </c>
      <c r="M4030" s="2">
        <f>IF(ISNUMBER(SEARCH("SEPARA",UPPER(C4030))),"NÃO","SIM")</f>
        <v/>
      </c>
      <c r="N4030" s="2">
        <f>IFERROR(H4030/K4030,0)</f>
        <v/>
      </c>
      <c r="O4030" s="2">
        <f>IF(M4030="NÃO","EXCLUÍDO",IF(N4030&lt;Premissas!$B$8,"&lt; 1,00",IF(N4030&lt;Premissas!$B$9,"1,00 – 1,19",IF(N4030&lt;Premissas!$B$10,"1,20 – 1,39",IF(N4030&lt;Premissas!$B$11,"1,40 – 1,59",IF(N4030&lt;Premissas!$B$12,"1,60 – 1,99","≥ 2,00"))))))</f>
        <v/>
      </c>
      <c r="P4030" s="5">
        <f>IF(OR(M4030="NÃO",N4030&lt;Premissas!$B$8),Premissas!$B$13,IF(N4030&lt;Premissas!$B$9,Premissas!$B$14,IF(N4030&lt;Premissas!$B$10,Premissas!$B$15,IF(N4030&lt;Premissas!$B$11,Premissas!$B$16,IF(N4030&lt;Premissas!$B$12,Premissas!$B$17,Premissas!$B$18)))))</f>
        <v/>
      </c>
      <c r="Q4030" s="5">
        <f>IFERROR(P4030/Premissas!$B$4,0)</f>
        <v/>
      </c>
    </row>
    <row r="4031">
      <c r="A4031" s="2" t="n">
        <v>8</v>
      </c>
      <c r="B4031" s="2" t="n">
        <v>7801</v>
      </c>
      <c r="C4031" s="2" t="inlineStr">
        <is>
          <t>CARREGAMENTO</t>
        </is>
      </c>
      <c r="D4031" s="2" t="inlineStr">
        <is>
          <t>5709180</t>
        </is>
      </c>
      <c r="E4031" s="2" t="inlineStr">
        <is>
          <t>Rafael Alves Farias</t>
        </is>
      </c>
      <c r="F4031" s="2" t="n">
        <v>749</v>
      </c>
      <c r="G4031" s="2" t="n">
        <v>64.47</v>
      </c>
      <c r="H4031" s="2" t="n">
        <v>12</v>
      </c>
      <c r="I4031" s="2" t="n">
        <v>0</v>
      </c>
      <c r="J4031" s="2" t="inlineStr">
        <is>
          <t>GPA</t>
        </is>
      </c>
      <c r="K4031" s="2">
        <f>IF(I4031&lt;&gt;"",I4031,IFERROR(INDEX(Base!$I:$I,MATCH(1,(Base!$C:$C=C4031)*(Base!$I:$I&lt;&gt;""),0)),0))</f>
        <v/>
      </c>
      <c r="L4031" s="2">
        <f>IF(AND(I4031="",K4031&gt;0),"SIM","NÃO")</f>
        <v/>
      </c>
      <c r="M4031" s="2">
        <f>IF(ISNUMBER(SEARCH("SEPARA",UPPER(C4031))),"NÃO","SIM")</f>
        <v/>
      </c>
      <c r="N4031" s="2">
        <f>IFERROR(H4031/K4031,0)</f>
        <v/>
      </c>
      <c r="O4031" s="2">
        <f>IF(M4031="NÃO","EXCLUÍDO",IF(N4031&lt;Premissas!$B$8,"&lt; 1,00",IF(N4031&lt;Premissas!$B$9,"1,00 – 1,19",IF(N4031&lt;Premissas!$B$10,"1,20 – 1,39",IF(N4031&lt;Premissas!$B$11,"1,40 – 1,59",IF(N4031&lt;Premissas!$B$12,"1,60 – 1,99","≥ 2,00"))))))</f>
        <v/>
      </c>
      <c r="P4031" s="5">
        <f>IF(OR(M4031="NÃO",N4031&lt;Premissas!$B$8),Premissas!$B$13,IF(N4031&lt;Premissas!$B$9,Premissas!$B$14,IF(N4031&lt;Premissas!$B$10,Premissas!$B$15,IF(N4031&lt;Premissas!$B$11,Premissas!$B$16,IF(N4031&lt;Premissas!$B$12,Premissas!$B$17,Premissas!$B$18)))))</f>
        <v/>
      </c>
      <c r="Q4031" s="5">
        <f>IFERROR(P4031/Premissas!$B$4,0)</f>
        <v/>
      </c>
    </row>
    <row r="4032">
      <c r="A4032" s="2" t="n">
        <v>8</v>
      </c>
      <c r="B4032" s="2" t="n">
        <v>7801</v>
      </c>
      <c r="C4032" s="2" t="inlineStr">
        <is>
          <t>CARREGAMENTO</t>
        </is>
      </c>
      <c r="D4032" s="2" t="inlineStr">
        <is>
          <t>5711010</t>
        </is>
      </c>
      <c r="E4032" s="2" t="inlineStr">
        <is>
          <t>Lucas Silva Oliveira</t>
        </is>
      </c>
      <c r="F4032" s="2" t="n">
        <v>545</v>
      </c>
      <c r="G4032" s="2" t="n">
        <v>39.73</v>
      </c>
      <c r="H4032" s="2" t="n">
        <v>14</v>
      </c>
      <c r="I4032" s="2" t="n">
        <v>0</v>
      </c>
      <c r="J4032" s="2" t="inlineStr">
        <is>
          <t>GPA</t>
        </is>
      </c>
      <c r="K4032" s="2">
        <f>IF(I4032&lt;&gt;"",I4032,IFERROR(INDEX(Base!$I:$I,MATCH(1,(Base!$C:$C=C4032)*(Base!$I:$I&lt;&gt;""),0)),0))</f>
        <v/>
      </c>
      <c r="L4032" s="2">
        <f>IF(AND(I4032="",K4032&gt;0),"SIM","NÃO")</f>
        <v/>
      </c>
      <c r="M4032" s="2">
        <f>IF(ISNUMBER(SEARCH("SEPARA",UPPER(C4032))),"NÃO","SIM")</f>
        <v/>
      </c>
      <c r="N4032" s="2">
        <f>IFERROR(H4032/K4032,0)</f>
        <v/>
      </c>
      <c r="O4032" s="2">
        <f>IF(M4032="NÃO","EXCLUÍDO",IF(N4032&lt;Premissas!$B$8,"&lt; 1,00",IF(N4032&lt;Premissas!$B$9,"1,00 – 1,19",IF(N4032&lt;Premissas!$B$10,"1,20 – 1,39",IF(N4032&lt;Premissas!$B$11,"1,40 – 1,59",IF(N4032&lt;Premissas!$B$12,"1,60 – 1,99","≥ 2,00"))))))</f>
        <v/>
      </c>
      <c r="P4032" s="5">
        <f>IF(OR(M4032="NÃO",N4032&lt;Premissas!$B$8),Premissas!$B$13,IF(N4032&lt;Premissas!$B$9,Premissas!$B$14,IF(N4032&lt;Premissas!$B$10,Premissas!$B$15,IF(N4032&lt;Premissas!$B$11,Premissas!$B$16,IF(N4032&lt;Premissas!$B$12,Premissas!$B$17,Premissas!$B$18)))))</f>
        <v/>
      </c>
      <c r="Q4032" s="5">
        <f>IFERROR(P4032/Premissas!$B$4,0)</f>
        <v/>
      </c>
    </row>
    <row r="4033">
      <c r="A4033" s="2" t="n">
        <v>8</v>
      </c>
      <c r="B4033" s="2" t="n">
        <v>7801</v>
      </c>
      <c r="C4033" s="2" t="inlineStr">
        <is>
          <t>PUXADA RECEB</t>
        </is>
      </c>
      <c r="D4033" s="2" t="inlineStr">
        <is>
          <t>5711010</t>
        </is>
      </c>
      <c r="E4033" s="2" t="inlineStr">
        <is>
          <t>Lucas Silva Oliveira</t>
        </is>
      </c>
      <c r="F4033" s="2" t="n">
        <v>24</v>
      </c>
      <c r="G4033" s="2" t="n">
        <v>1.68</v>
      </c>
      <c r="H4033" s="2" t="n">
        <v>14</v>
      </c>
      <c r="I4033" s="2" t="n">
        <v>0</v>
      </c>
      <c r="J4033" s="2" t="inlineStr">
        <is>
          <t>GPA</t>
        </is>
      </c>
      <c r="K4033" s="2">
        <f>IF(I4033&lt;&gt;"",I4033,IFERROR(INDEX(Base!$I:$I,MATCH(1,(Base!$C:$C=C4033)*(Base!$I:$I&lt;&gt;""),0)),0))</f>
        <v/>
      </c>
      <c r="L4033" s="2">
        <f>IF(AND(I4033="",K4033&gt;0),"SIM","NÃO")</f>
        <v/>
      </c>
      <c r="M4033" s="2">
        <f>IF(ISNUMBER(SEARCH("SEPARA",UPPER(C4033))),"NÃO","SIM")</f>
        <v/>
      </c>
      <c r="N4033" s="2">
        <f>IFERROR(H4033/K4033,0)</f>
        <v/>
      </c>
      <c r="O4033" s="2">
        <f>IF(M4033="NÃO","EXCLUÍDO",IF(N4033&lt;Premissas!$B$8,"&lt; 1,00",IF(N4033&lt;Premissas!$B$9,"1,00 – 1,19",IF(N4033&lt;Premissas!$B$10,"1,20 – 1,39",IF(N4033&lt;Premissas!$B$11,"1,40 – 1,59",IF(N4033&lt;Premissas!$B$12,"1,60 – 1,99","≥ 2,00"))))))</f>
        <v/>
      </c>
      <c r="P4033" s="5">
        <f>IF(OR(M4033="NÃO",N4033&lt;Premissas!$B$8),Premissas!$B$13,IF(N4033&lt;Premissas!$B$9,Premissas!$B$14,IF(N4033&lt;Premissas!$B$10,Premissas!$B$15,IF(N4033&lt;Premissas!$B$11,Premissas!$B$16,IF(N4033&lt;Premissas!$B$12,Premissas!$B$17,Premissas!$B$18)))))</f>
        <v/>
      </c>
      <c r="Q4033" s="5">
        <f>IFERROR(P4033/Premissas!$B$4,0)</f>
        <v/>
      </c>
    </row>
    <row r="4034">
      <c r="A4034" s="2" t="n">
        <v>8</v>
      </c>
      <c r="B4034" s="2" t="n">
        <v>7801</v>
      </c>
      <c r="C4034" s="2" t="inlineStr">
        <is>
          <t>SEPARACAO</t>
        </is>
      </c>
      <c r="D4034" s="2" t="inlineStr">
        <is>
          <t>5711010</t>
        </is>
      </c>
      <c r="E4034" s="2" t="inlineStr">
        <is>
          <t>Lucas Silva Oliveira</t>
        </is>
      </c>
      <c r="F4034" s="2" t="n">
        <v>303</v>
      </c>
      <c r="G4034" s="2" t="n">
        <v>1.06</v>
      </c>
      <c r="H4034" s="2" t="n">
        <v>286</v>
      </c>
      <c r="I4034" s="2" t="n">
        <v>0</v>
      </c>
      <c r="J4034" s="2" t="inlineStr">
        <is>
          <t>GPA</t>
        </is>
      </c>
      <c r="K4034" s="2">
        <f>IF(I4034&lt;&gt;"",I4034,IFERROR(INDEX(Base!$I:$I,MATCH(1,(Base!$C:$C=C4034)*(Base!$I:$I&lt;&gt;""),0)),0))</f>
        <v/>
      </c>
      <c r="L4034" s="2">
        <f>IF(AND(I4034="",K4034&gt;0),"SIM","NÃO")</f>
        <v/>
      </c>
      <c r="M4034" s="2">
        <f>IF(ISNUMBER(SEARCH("SEPARA",UPPER(C4034))),"NÃO","SIM")</f>
        <v/>
      </c>
      <c r="N4034" s="2">
        <f>IFERROR(H4034/K4034,0)</f>
        <v/>
      </c>
      <c r="O4034" s="2">
        <f>IF(M4034="NÃO","EXCLUÍDO",IF(N4034&lt;Premissas!$B$8,"&lt; 1,00",IF(N4034&lt;Premissas!$B$9,"1,00 – 1,19",IF(N4034&lt;Premissas!$B$10,"1,20 – 1,39",IF(N4034&lt;Premissas!$B$11,"1,40 – 1,59",IF(N4034&lt;Premissas!$B$12,"1,60 – 1,99","≥ 2,00"))))))</f>
        <v/>
      </c>
      <c r="P4034" s="5">
        <f>IF(OR(M4034="NÃO",N4034&lt;Premissas!$B$8),Premissas!$B$13,IF(N4034&lt;Premissas!$B$9,Premissas!$B$14,IF(N4034&lt;Premissas!$B$10,Premissas!$B$15,IF(N4034&lt;Premissas!$B$11,Premissas!$B$16,IF(N4034&lt;Premissas!$B$12,Premissas!$B$17,Premissas!$B$18)))))</f>
        <v/>
      </c>
      <c r="Q4034" s="5">
        <f>IFERROR(P4034/Premissas!$B$4,0)</f>
        <v/>
      </c>
    </row>
    <row r="4035">
      <c r="A4035" s="2" t="n">
        <v>8</v>
      </c>
      <c r="B4035" s="2" t="n">
        <v>7801</v>
      </c>
      <c r="C4035" s="2" t="inlineStr">
        <is>
          <t>PUXADA RECEB</t>
        </is>
      </c>
      <c r="D4035" s="2" t="inlineStr">
        <is>
          <t>5713986</t>
        </is>
      </c>
      <c r="E4035" s="2" t="inlineStr">
        <is>
          <t>Allex Macedo Silva</t>
        </is>
      </c>
      <c r="F4035" s="2" t="n">
        <v>2269</v>
      </c>
      <c r="G4035" s="2" t="n">
        <v>121.12</v>
      </c>
      <c r="H4035" s="2" t="n">
        <v>19</v>
      </c>
      <c r="I4035" s="2" t="n">
        <v>0</v>
      </c>
      <c r="J4035" s="2" t="inlineStr">
        <is>
          <t>GPA</t>
        </is>
      </c>
      <c r="K4035" s="2">
        <f>IF(I4035&lt;&gt;"",I4035,IFERROR(INDEX(Base!$I:$I,MATCH(1,(Base!$C:$C=C4035)*(Base!$I:$I&lt;&gt;""),0)),0))</f>
        <v/>
      </c>
      <c r="L4035" s="2">
        <f>IF(AND(I4035="",K4035&gt;0),"SIM","NÃO")</f>
        <v/>
      </c>
      <c r="M4035" s="2">
        <f>IF(ISNUMBER(SEARCH("SEPARA",UPPER(C4035))),"NÃO","SIM")</f>
        <v/>
      </c>
      <c r="N4035" s="2">
        <f>IFERROR(H4035/K4035,0)</f>
        <v/>
      </c>
      <c r="O4035" s="2">
        <f>IF(M4035="NÃO","EXCLUÍDO",IF(N4035&lt;Premissas!$B$8,"&lt; 1,00",IF(N4035&lt;Premissas!$B$9,"1,00 – 1,19",IF(N4035&lt;Premissas!$B$10,"1,20 – 1,39",IF(N4035&lt;Premissas!$B$11,"1,40 – 1,59",IF(N4035&lt;Premissas!$B$12,"1,60 – 1,99","≥ 2,00"))))))</f>
        <v/>
      </c>
      <c r="P4035" s="5">
        <f>IF(OR(M4035="NÃO",N4035&lt;Premissas!$B$8),Premissas!$B$13,IF(N4035&lt;Premissas!$B$9,Premissas!$B$14,IF(N4035&lt;Premissas!$B$10,Premissas!$B$15,IF(N4035&lt;Premissas!$B$11,Premissas!$B$16,IF(N4035&lt;Premissas!$B$12,Premissas!$B$17,Premissas!$B$18)))))</f>
        <v/>
      </c>
      <c r="Q4035" s="5">
        <f>IFERROR(P4035/Premissas!$B$4,0)</f>
        <v/>
      </c>
    </row>
    <row r="4036">
      <c r="A4036" s="2" t="n">
        <v>8</v>
      </c>
      <c r="B4036" s="2" t="n">
        <v>7801</v>
      </c>
      <c r="C4036" s="2" t="inlineStr">
        <is>
          <t>SEPARACAO</t>
        </is>
      </c>
      <c r="D4036" s="2" t="inlineStr">
        <is>
          <t>5713986</t>
        </is>
      </c>
      <c r="E4036" s="2" t="inlineStr">
        <is>
          <t>Allex Macedo Silva</t>
        </is>
      </c>
      <c r="F4036" s="2" t="n">
        <v>424</v>
      </c>
      <c r="G4036" s="2" t="n">
        <v>10.66</v>
      </c>
      <c r="H4036" s="2" t="n">
        <v>40</v>
      </c>
      <c r="I4036" s="2" t="n">
        <v>0</v>
      </c>
      <c r="J4036" s="2" t="inlineStr">
        <is>
          <t>GPA</t>
        </is>
      </c>
      <c r="K4036" s="2">
        <f>IF(I4036&lt;&gt;"",I4036,IFERROR(INDEX(Base!$I:$I,MATCH(1,(Base!$C:$C=C4036)*(Base!$I:$I&lt;&gt;""),0)),0))</f>
        <v/>
      </c>
      <c r="L4036" s="2">
        <f>IF(AND(I4036="",K4036&gt;0),"SIM","NÃO")</f>
        <v/>
      </c>
      <c r="M4036" s="2">
        <f>IF(ISNUMBER(SEARCH("SEPARA",UPPER(C4036))),"NÃO","SIM")</f>
        <v/>
      </c>
      <c r="N4036" s="2">
        <f>IFERROR(H4036/K4036,0)</f>
        <v/>
      </c>
      <c r="O4036" s="2">
        <f>IF(M4036="NÃO","EXCLUÍDO",IF(N4036&lt;Premissas!$B$8,"&lt; 1,00",IF(N4036&lt;Premissas!$B$9,"1,00 – 1,19",IF(N4036&lt;Premissas!$B$10,"1,20 – 1,39",IF(N4036&lt;Premissas!$B$11,"1,40 – 1,59",IF(N4036&lt;Premissas!$B$12,"1,60 – 1,99","≥ 2,00"))))))</f>
        <v/>
      </c>
      <c r="P4036" s="5">
        <f>IF(OR(M4036="NÃO",N4036&lt;Premissas!$B$8),Premissas!$B$13,IF(N4036&lt;Premissas!$B$9,Premissas!$B$14,IF(N4036&lt;Premissas!$B$10,Premissas!$B$15,IF(N4036&lt;Premissas!$B$11,Premissas!$B$16,IF(N4036&lt;Premissas!$B$12,Premissas!$B$17,Premissas!$B$18)))))</f>
        <v/>
      </c>
      <c r="Q4036" s="5">
        <f>IFERROR(P4036/Premissas!$B$4,0)</f>
        <v/>
      </c>
    </row>
    <row r="4037">
      <c r="A4037" s="2" t="n">
        <v>8</v>
      </c>
      <c r="B4037" s="2" t="n">
        <v>7801</v>
      </c>
      <c r="C4037" s="2" t="inlineStr">
        <is>
          <t>SEPARACAO</t>
        </is>
      </c>
      <c r="D4037" s="2" t="inlineStr">
        <is>
          <t>5714320</t>
        </is>
      </c>
      <c r="E4037" s="2" t="inlineStr">
        <is>
          <t>Thauana Silva Dos Santos</t>
        </is>
      </c>
      <c r="F4037" s="2" t="n">
        <v>364</v>
      </c>
      <c r="G4037" s="2" t="n">
        <v>4.59</v>
      </c>
      <c r="H4037" s="2" t="n">
        <v>79</v>
      </c>
      <c r="I4037" s="2" t="n">
        <v>0</v>
      </c>
      <c r="J4037" s="2" t="inlineStr">
        <is>
          <t>GPA</t>
        </is>
      </c>
      <c r="K4037" s="2">
        <f>IF(I4037&lt;&gt;"",I4037,IFERROR(INDEX(Base!$I:$I,MATCH(1,(Base!$C:$C=C4037)*(Base!$I:$I&lt;&gt;""),0)),0))</f>
        <v/>
      </c>
      <c r="L4037" s="2">
        <f>IF(AND(I4037="",K4037&gt;0),"SIM","NÃO")</f>
        <v/>
      </c>
      <c r="M4037" s="2">
        <f>IF(ISNUMBER(SEARCH("SEPARA",UPPER(C4037))),"NÃO","SIM")</f>
        <v/>
      </c>
      <c r="N4037" s="2">
        <f>IFERROR(H4037/K4037,0)</f>
        <v/>
      </c>
      <c r="O4037" s="2">
        <f>IF(M4037="NÃO","EXCLUÍDO",IF(N4037&lt;Premissas!$B$8,"&lt; 1,00",IF(N4037&lt;Premissas!$B$9,"1,00 – 1,19",IF(N4037&lt;Premissas!$B$10,"1,20 – 1,39",IF(N4037&lt;Premissas!$B$11,"1,40 – 1,59",IF(N4037&lt;Premissas!$B$12,"1,60 – 1,99","≥ 2,00"))))))</f>
        <v/>
      </c>
      <c r="P4037" s="5">
        <f>IF(OR(M4037="NÃO",N4037&lt;Premissas!$B$8),Premissas!$B$13,IF(N4037&lt;Premissas!$B$9,Premissas!$B$14,IF(N4037&lt;Premissas!$B$10,Premissas!$B$15,IF(N4037&lt;Premissas!$B$11,Premissas!$B$16,IF(N4037&lt;Premissas!$B$12,Premissas!$B$17,Premissas!$B$18)))))</f>
        <v/>
      </c>
      <c r="Q4037" s="5">
        <f>IFERROR(P4037/Premissas!$B$4,0)</f>
        <v/>
      </c>
    </row>
    <row r="4038">
      <c r="A4038" s="2" t="n">
        <v>8</v>
      </c>
      <c r="B4038" s="2" t="n">
        <v>7801</v>
      </c>
      <c r="C4038" s="2" t="inlineStr">
        <is>
          <t>SEPARACAO</t>
        </is>
      </c>
      <c r="D4038" s="2" t="inlineStr">
        <is>
          <t>5729335</t>
        </is>
      </c>
      <c r="E4038" s="2" t="inlineStr">
        <is>
          <t>CELIO SANTANA</t>
        </is>
      </c>
      <c r="F4038" s="2" t="n">
        <v>288</v>
      </c>
      <c r="G4038" s="2" t="n">
        <v>3.22</v>
      </c>
      <c r="H4038" s="2" t="n">
        <v>89</v>
      </c>
      <c r="I4038" s="2" t="n">
        <v>0</v>
      </c>
      <c r="J4038" s="2" t="inlineStr">
        <is>
          <t>GPA</t>
        </is>
      </c>
      <c r="K4038" s="2">
        <f>IF(I4038&lt;&gt;"",I4038,IFERROR(INDEX(Base!$I:$I,MATCH(1,(Base!$C:$C=C4038)*(Base!$I:$I&lt;&gt;""),0)),0))</f>
        <v/>
      </c>
      <c r="L4038" s="2">
        <f>IF(AND(I4038="",K4038&gt;0),"SIM","NÃO")</f>
        <v/>
      </c>
      <c r="M4038" s="2">
        <f>IF(ISNUMBER(SEARCH("SEPARA",UPPER(C4038))),"NÃO","SIM")</f>
        <v/>
      </c>
      <c r="N4038" s="2">
        <f>IFERROR(H4038/K4038,0)</f>
        <v/>
      </c>
      <c r="O4038" s="2">
        <f>IF(M4038="NÃO","EXCLUÍDO",IF(N4038&lt;Premissas!$B$8,"&lt; 1,00",IF(N4038&lt;Premissas!$B$9,"1,00 – 1,19",IF(N4038&lt;Premissas!$B$10,"1,20 – 1,39",IF(N4038&lt;Premissas!$B$11,"1,40 – 1,59",IF(N4038&lt;Premissas!$B$12,"1,60 – 1,99","≥ 2,00"))))))</f>
        <v/>
      </c>
      <c r="P4038" s="5">
        <f>IF(OR(M4038="NÃO",N4038&lt;Premissas!$B$8),Premissas!$B$13,IF(N4038&lt;Premissas!$B$9,Premissas!$B$14,IF(N4038&lt;Premissas!$B$10,Premissas!$B$15,IF(N4038&lt;Premissas!$B$11,Premissas!$B$16,IF(N4038&lt;Premissas!$B$12,Premissas!$B$17,Premissas!$B$18)))))</f>
        <v/>
      </c>
      <c r="Q4038" s="5">
        <f>IFERROR(P4038/Premissas!$B$4,0)</f>
        <v/>
      </c>
    </row>
    <row r="4039">
      <c r="A4039" s="2" t="n">
        <v>8</v>
      </c>
      <c r="B4039" s="2" t="n">
        <v>7801</v>
      </c>
      <c r="C4039" s="2" t="inlineStr">
        <is>
          <t>PUXADA RECEB</t>
        </is>
      </c>
      <c r="D4039" s="2" t="inlineStr">
        <is>
          <t>5729882</t>
        </is>
      </c>
      <c r="E4039" s="2" t="inlineStr">
        <is>
          <t>NYCOLAS DE JESUS GOMES</t>
        </is>
      </c>
      <c r="F4039" s="2" t="n">
        <v>46</v>
      </c>
      <c r="G4039" s="2" t="n">
        <v>12.49</v>
      </c>
      <c r="H4039" s="2" t="n">
        <v>4</v>
      </c>
      <c r="I4039" s="2" t="n">
        <v>0</v>
      </c>
      <c r="J4039" s="2" t="inlineStr">
        <is>
          <t>GPA</t>
        </is>
      </c>
      <c r="K4039" s="2">
        <f>IF(I4039&lt;&gt;"",I4039,IFERROR(INDEX(Base!$I:$I,MATCH(1,(Base!$C:$C=C4039)*(Base!$I:$I&lt;&gt;""),0)),0))</f>
        <v/>
      </c>
      <c r="L4039" s="2">
        <f>IF(AND(I4039="",K4039&gt;0),"SIM","NÃO")</f>
        <v/>
      </c>
      <c r="M4039" s="2">
        <f>IF(ISNUMBER(SEARCH("SEPARA",UPPER(C4039))),"NÃO","SIM")</f>
        <v/>
      </c>
      <c r="N4039" s="2">
        <f>IFERROR(H4039/K4039,0)</f>
        <v/>
      </c>
      <c r="O4039" s="2">
        <f>IF(M4039="NÃO","EXCLUÍDO",IF(N4039&lt;Premissas!$B$8,"&lt; 1,00",IF(N4039&lt;Premissas!$B$9,"1,00 – 1,19",IF(N4039&lt;Premissas!$B$10,"1,20 – 1,39",IF(N4039&lt;Premissas!$B$11,"1,40 – 1,59",IF(N4039&lt;Premissas!$B$12,"1,60 – 1,99","≥ 2,00"))))))</f>
        <v/>
      </c>
      <c r="P4039" s="5">
        <f>IF(OR(M4039="NÃO",N4039&lt;Premissas!$B$8),Premissas!$B$13,IF(N4039&lt;Premissas!$B$9,Premissas!$B$14,IF(N4039&lt;Premissas!$B$10,Premissas!$B$15,IF(N4039&lt;Premissas!$B$11,Premissas!$B$16,IF(N4039&lt;Premissas!$B$12,Premissas!$B$17,Premissas!$B$18)))))</f>
        <v/>
      </c>
      <c r="Q4039" s="5">
        <f>IFERROR(P4039/Premissas!$B$4,0)</f>
        <v/>
      </c>
    </row>
    <row r="4040">
      <c r="A4040" s="2" t="n">
        <v>8</v>
      </c>
      <c r="B4040" s="2" t="n">
        <v>7801</v>
      </c>
      <c r="C4040" s="2" t="inlineStr">
        <is>
          <t>SEPARACAO</t>
        </is>
      </c>
      <c r="D4040" s="2" t="inlineStr">
        <is>
          <t>5729882</t>
        </is>
      </c>
      <c r="E4040" s="2" t="inlineStr">
        <is>
          <t>NYCOLAS DE JESUS GOMES</t>
        </is>
      </c>
      <c r="F4040" s="2" t="n">
        <v>3382</v>
      </c>
      <c r="G4040" s="2" t="n">
        <v>53.51</v>
      </c>
      <c r="H4040" s="2" t="n">
        <v>63</v>
      </c>
      <c r="I4040" s="2" t="n">
        <v>0</v>
      </c>
      <c r="J4040" s="2" t="inlineStr">
        <is>
          <t>GPA</t>
        </is>
      </c>
      <c r="K4040" s="2">
        <f>IF(I4040&lt;&gt;"",I4040,IFERROR(INDEX(Base!$I:$I,MATCH(1,(Base!$C:$C=C4040)*(Base!$I:$I&lt;&gt;""),0)),0))</f>
        <v/>
      </c>
      <c r="L4040" s="2">
        <f>IF(AND(I4040="",K4040&gt;0),"SIM","NÃO")</f>
        <v/>
      </c>
      <c r="M4040" s="2">
        <f>IF(ISNUMBER(SEARCH("SEPARA",UPPER(C4040))),"NÃO","SIM")</f>
        <v/>
      </c>
      <c r="N4040" s="2">
        <f>IFERROR(H4040/K4040,0)</f>
        <v/>
      </c>
      <c r="O4040" s="2">
        <f>IF(M4040="NÃO","EXCLUÍDO",IF(N4040&lt;Premissas!$B$8,"&lt; 1,00",IF(N4040&lt;Premissas!$B$9,"1,00 – 1,19",IF(N4040&lt;Premissas!$B$10,"1,20 – 1,39",IF(N4040&lt;Premissas!$B$11,"1,40 – 1,59",IF(N4040&lt;Premissas!$B$12,"1,60 – 1,99","≥ 2,00"))))))</f>
        <v/>
      </c>
      <c r="P4040" s="5">
        <f>IF(OR(M4040="NÃO",N4040&lt;Premissas!$B$8),Premissas!$B$13,IF(N4040&lt;Premissas!$B$9,Premissas!$B$14,IF(N4040&lt;Premissas!$B$10,Premissas!$B$15,IF(N4040&lt;Premissas!$B$11,Premissas!$B$16,IF(N4040&lt;Premissas!$B$12,Premissas!$B$17,Premissas!$B$18)))))</f>
        <v/>
      </c>
      <c r="Q4040" s="5">
        <f>IFERROR(P4040/Premissas!$B$4,0)</f>
        <v/>
      </c>
    </row>
    <row r="4041">
      <c r="A4041" s="2" t="n">
        <v>8</v>
      </c>
      <c r="B4041" s="2" t="n">
        <v>7801</v>
      </c>
      <c r="C4041" s="2" t="inlineStr">
        <is>
          <t>SEPARACAO</t>
        </is>
      </c>
      <c r="D4041" s="2" t="inlineStr">
        <is>
          <t>5730260</t>
        </is>
      </c>
      <c r="E4041" s="2" t="inlineStr">
        <is>
          <t>WANDERSON NUNES</t>
        </is>
      </c>
      <c r="F4041" s="2" t="n">
        <v>351</v>
      </c>
      <c r="G4041" s="2" t="n">
        <v>8.17</v>
      </c>
      <c r="H4041" s="2" t="n">
        <v>43</v>
      </c>
      <c r="I4041" s="2" t="n">
        <v>0</v>
      </c>
      <c r="J4041" s="2" t="inlineStr">
        <is>
          <t>GPA</t>
        </is>
      </c>
      <c r="K4041" s="2">
        <f>IF(I4041&lt;&gt;"",I4041,IFERROR(INDEX(Base!$I:$I,MATCH(1,(Base!$C:$C=C4041)*(Base!$I:$I&lt;&gt;""),0)),0))</f>
        <v/>
      </c>
      <c r="L4041" s="2">
        <f>IF(AND(I4041="",K4041&gt;0),"SIM","NÃO")</f>
        <v/>
      </c>
      <c r="M4041" s="2">
        <f>IF(ISNUMBER(SEARCH("SEPARA",UPPER(C4041))),"NÃO","SIM")</f>
        <v/>
      </c>
      <c r="N4041" s="2">
        <f>IFERROR(H4041/K4041,0)</f>
        <v/>
      </c>
      <c r="O4041" s="2">
        <f>IF(M4041="NÃO","EXCLUÍDO",IF(N4041&lt;Premissas!$B$8,"&lt; 1,00",IF(N4041&lt;Premissas!$B$9,"1,00 – 1,19",IF(N4041&lt;Premissas!$B$10,"1,20 – 1,39",IF(N4041&lt;Premissas!$B$11,"1,40 – 1,59",IF(N4041&lt;Premissas!$B$12,"1,60 – 1,99","≥ 2,00"))))))</f>
        <v/>
      </c>
      <c r="P4041" s="5">
        <f>IF(OR(M4041="NÃO",N4041&lt;Premissas!$B$8),Premissas!$B$13,IF(N4041&lt;Premissas!$B$9,Premissas!$B$14,IF(N4041&lt;Premissas!$B$10,Premissas!$B$15,IF(N4041&lt;Premissas!$B$11,Premissas!$B$16,IF(N4041&lt;Premissas!$B$12,Premissas!$B$17,Premissas!$B$18)))))</f>
        <v/>
      </c>
      <c r="Q4041" s="5">
        <f>IFERROR(P4041/Premissas!$B$4,0)</f>
        <v/>
      </c>
    </row>
    <row r="4042">
      <c r="A4042" s="2" t="n">
        <v>8</v>
      </c>
      <c r="B4042" s="2" t="n">
        <v>7801</v>
      </c>
      <c r="C4042" s="2" t="inlineStr">
        <is>
          <t>PUXADA RECEB</t>
        </is>
      </c>
      <c r="D4042" s="2" t="inlineStr">
        <is>
          <t>5730341</t>
        </is>
      </c>
      <c r="E4042" s="2" t="inlineStr">
        <is>
          <t>David Trindade De Souza</t>
        </is>
      </c>
      <c r="F4042" s="2" t="n">
        <v>2298</v>
      </c>
      <c r="G4042" s="2" t="n">
        <v>119.89</v>
      </c>
      <c r="H4042" s="2" t="n">
        <v>19</v>
      </c>
      <c r="I4042" s="2" t="n">
        <v>0</v>
      </c>
      <c r="J4042" s="2" t="inlineStr">
        <is>
          <t>GPA</t>
        </is>
      </c>
      <c r="K4042" s="2">
        <f>IF(I4042&lt;&gt;"",I4042,IFERROR(INDEX(Base!$I:$I,MATCH(1,(Base!$C:$C=C4042)*(Base!$I:$I&lt;&gt;""),0)),0))</f>
        <v/>
      </c>
      <c r="L4042" s="2">
        <f>IF(AND(I4042="",K4042&gt;0),"SIM","NÃO")</f>
        <v/>
      </c>
      <c r="M4042" s="2">
        <f>IF(ISNUMBER(SEARCH("SEPARA",UPPER(C4042))),"NÃO","SIM")</f>
        <v/>
      </c>
      <c r="N4042" s="2">
        <f>IFERROR(H4042/K4042,0)</f>
        <v/>
      </c>
      <c r="O4042" s="2">
        <f>IF(M4042="NÃO","EXCLUÍDO",IF(N4042&lt;Premissas!$B$8,"&lt; 1,00",IF(N4042&lt;Premissas!$B$9,"1,00 – 1,19",IF(N4042&lt;Premissas!$B$10,"1,20 – 1,39",IF(N4042&lt;Premissas!$B$11,"1,40 – 1,59",IF(N4042&lt;Premissas!$B$12,"1,60 – 1,99","≥ 2,00"))))))</f>
        <v/>
      </c>
      <c r="P4042" s="5">
        <f>IF(OR(M4042="NÃO",N4042&lt;Premissas!$B$8),Premissas!$B$13,IF(N4042&lt;Premissas!$B$9,Premissas!$B$14,IF(N4042&lt;Premissas!$B$10,Premissas!$B$15,IF(N4042&lt;Premissas!$B$11,Premissas!$B$16,IF(N4042&lt;Premissas!$B$12,Premissas!$B$17,Premissas!$B$18)))))</f>
        <v/>
      </c>
      <c r="Q4042" s="5">
        <f>IFERROR(P4042/Premissas!$B$4,0)</f>
        <v/>
      </c>
    </row>
    <row r="4043">
      <c r="A4043" s="2" t="n">
        <v>8</v>
      </c>
      <c r="B4043" s="2" t="n">
        <v>7801</v>
      </c>
      <c r="C4043" s="2" t="inlineStr">
        <is>
          <t>SEPARACAO</t>
        </is>
      </c>
      <c r="D4043" s="2" t="inlineStr">
        <is>
          <t>5730341</t>
        </is>
      </c>
      <c r="E4043" s="2" t="inlineStr">
        <is>
          <t>David Trindade De Souza</t>
        </is>
      </c>
      <c r="F4043" s="2" t="n">
        <v>490</v>
      </c>
      <c r="G4043" s="2" t="n">
        <v>6.19</v>
      </c>
      <c r="H4043" s="2" t="n">
        <v>79</v>
      </c>
      <c r="I4043" s="2" t="n">
        <v>0</v>
      </c>
      <c r="J4043" s="2" t="inlineStr">
        <is>
          <t>GPA</t>
        </is>
      </c>
      <c r="K4043" s="2">
        <f>IF(I4043&lt;&gt;"",I4043,IFERROR(INDEX(Base!$I:$I,MATCH(1,(Base!$C:$C=C4043)*(Base!$I:$I&lt;&gt;""),0)),0))</f>
        <v/>
      </c>
      <c r="L4043" s="2">
        <f>IF(AND(I4043="",K4043&gt;0),"SIM","NÃO")</f>
        <v/>
      </c>
      <c r="M4043" s="2">
        <f>IF(ISNUMBER(SEARCH("SEPARA",UPPER(C4043))),"NÃO","SIM")</f>
        <v/>
      </c>
      <c r="N4043" s="2">
        <f>IFERROR(H4043/K4043,0)</f>
        <v/>
      </c>
      <c r="O4043" s="2">
        <f>IF(M4043="NÃO","EXCLUÍDO",IF(N4043&lt;Premissas!$B$8,"&lt; 1,00",IF(N4043&lt;Premissas!$B$9,"1,00 – 1,19",IF(N4043&lt;Premissas!$B$10,"1,20 – 1,39",IF(N4043&lt;Premissas!$B$11,"1,40 – 1,59",IF(N4043&lt;Premissas!$B$12,"1,60 – 1,99","≥ 2,00"))))))</f>
        <v/>
      </c>
      <c r="P4043" s="5">
        <f>IF(OR(M4043="NÃO",N4043&lt;Premissas!$B$8),Premissas!$B$13,IF(N4043&lt;Premissas!$B$9,Premissas!$B$14,IF(N4043&lt;Premissas!$B$10,Premissas!$B$15,IF(N4043&lt;Premissas!$B$11,Premissas!$B$16,IF(N4043&lt;Premissas!$B$12,Premissas!$B$17,Premissas!$B$18)))))</f>
        <v/>
      </c>
      <c r="Q4043" s="5">
        <f>IFERROR(P4043/Premissas!$B$4,0)</f>
        <v/>
      </c>
    </row>
    <row r="4044">
      <c r="A4044" s="2" t="n">
        <v>8</v>
      </c>
      <c r="B4044" s="2" t="n">
        <v>7801</v>
      </c>
      <c r="C4044" s="2" t="inlineStr">
        <is>
          <t>CARREGAMENTO</t>
        </is>
      </c>
      <c r="D4044" s="2" t="inlineStr">
        <is>
          <t>5731801</t>
        </is>
      </c>
      <c r="E4044" s="2" t="inlineStr">
        <is>
          <t>Akila Tabita Goncalves Cordeiro</t>
        </is>
      </c>
      <c r="F4044" s="2" t="n">
        <v>527</v>
      </c>
      <c r="G4044" s="2" t="n">
        <v>78.8</v>
      </c>
      <c r="H4044" s="2" t="n">
        <v>7</v>
      </c>
      <c r="I4044" s="2" t="n">
        <v>0</v>
      </c>
      <c r="J4044" s="2" t="inlineStr">
        <is>
          <t>GPA</t>
        </is>
      </c>
      <c r="K4044" s="2">
        <f>IF(I4044&lt;&gt;"",I4044,IFERROR(INDEX(Base!$I:$I,MATCH(1,(Base!$C:$C=C4044)*(Base!$I:$I&lt;&gt;""),0)),0))</f>
        <v/>
      </c>
      <c r="L4044" s="2">
        <f>IF(AND(I4044="",K4044&gt;0),"SIM","NÃO")</f>
        <v/>
      </c>
      <c r="M4044" s="2">
        <f>IF(ISNUMBER(SEARCH("SEPARA",UPPER(C4044))),"NÃO","SIM")</f>
        <v/>
      </c>
      <c r="N4044" s="2">
        <f>IFERROR(H4044/K4044,0)</f>
        <v/>
      </c>
      <c r="O4044" s="2">
        <f>IF(M4044="NÃO","EXCLUÍDO",IF(N4044&lt;Premissas!$B$8,"&lt; 1,00",IF(N4044&lt;Premissas!$B$9,"1,00 – 1,19",IF(N4044&lt;Premissas!$B$10,"1,20 – 1,39",IF(N4044&lt;Premissas!$B$11,"1,40 – 1,59",IF(N4044&lt;Premissas!$B$12,"1,60 – 1,99","≥ 2,00"))))))</f>
        <v/>
      </c>
      <c r="P4044" s="5">
        <f>IF(OR(M4044="NÃO",N4044&lt;Premissas!$B$8),Premissas!$B$13,IF(N4044&lt;Premissas!$B$9,Premissas!$B$14,IF(N4044&lt;Premissas!$B$10,Premissas!$B$15,IF(N4044&lt;Premissas!$B$11,Premissas!$B$16,IF(N4044&lt;Premissas!$B$12,Premissas!$B$17,Premissas!$B$18)))))</f>
        <v/>
      </c>
      <c r="Q4044" s="5">
        <f>IFERROR(P4044/Premissas!$B$4,0)</f>
        <v/>
      </c>
    </row>
    <row r="4045">
      <c r="A4045" s="2" t="n">
        <v>8</v>
      </c>
      <c r="B4045" s="2" t="n">
        <v>7801</v>
      </c>
      <c r="C4045" s="2" t="inlineStr">
        <is>
          <t>SEPARACAO</t>
        </is>
      </c>
      <c r="D4045" s="2" t="inlineStr">
        <is>
          <t>5731801</t>
        </is>
      </c>
      <c r="E4045" s="2" t="inlineStr">
        <is>
          <t>Akila Tabita Goncalves Cordeiro</t>
        </is>
      </c>
      <c r="F4045" s="2" t="n">
        <v>210</v>
      </c>
      <c r="G4045" s="2" t="n">
        <v>4.24</v>
      </c>
      <c r="H4045" s="2" t="n">
        <v>50</v>
      </c>
      <c r="I4045" s="2" t="n">
        <v>0</v>
      </c>
      <c r="J4045" s="2" t="inlineStr">
        <is>
          <t>GPA</t>
        </is>
      </c>
      <c r="K4045" s="2">
        <f>IF(I4045&lt;&gt;"",I4045,IFERROR(INDEX(Base!$I:$I,MATCH(1,(Base!$C:$C=C4045)*(Base!$I:$I&lt;&gt;""),0)),0))</f>
        <v/>
      </c>
      <c r="L4045" s="2">
        <f>IF(AND(I4045="",K4045&gt;0),"SIM","NÃO")</f>
        <v/>
      </c>
      <c r="M4045" s="2">
        <f>IF(ISNUMBER(SEARCH("SEPARA",UPPER(C4045))),"NÃO","SIM")</f>
        <v/>
      </c>
      <c r="N4045" s="2">
        <f>IFERROR(H4045/K4045,0)</f>
        <v/>
      </c>
      <c r="O4045" s="2">
        <f>IF(M4045="NÃO","EXCLUÍDO",IF(N4045&lt;Premissas!$B$8,"&lt; 1,00",IF(N4045&lt;Premissas!$B$9,"1,00 – 1,19",IF(N4045&lt;Premissas!$B$10,"1,20 – 1,39",IF(N4045&lt;Premissas!$B$11,"1,40 – 1,59",IF(N4045&lt;Premissas!$B$12,"1,60 – 1,99","≥ 2,00"))))))</f>
        <v/>
      </c>
      <c r="P4045" s="5">
        <f>IF(OR(M4045="NÃO",N4045&lt;Premissas!$B$8),Premissas!$B$13,IF(N4045&lt;Premissas!$B$9,Premissas!$B$14,IF(N4045&lt;Premissas!$B$10,Premissas!$B$15,IF(N4045&lt;Premissas!$B$11,Premissas!$B$16,IF(N4045&lt;Premissas!$B$12,Premissas!$B$17,Premissas!$B$18)))))</f>
        <v/>
      </c>
      <c r="Q4045" s="5">
        <f>IFERROR(P4045/Premissas!$B$4,0)</f>
        <v/>
      </c>
    </row>
    <row r="4046">
      <c r="A4046" s="2" t="n">
        <v>8</v>
      </c>
      <c r="B4046" s="2" t="n">
        <v>7801</v>
      </c>
      <c r="C4046" s="2" t="inlineStr">
        <is>
          <t>CARREGAMENTO</t>
        </is>
      </c>
      <c r="D4046" s="2" t="inlineStr">
        <is>
          <t>5731992</t>
        </is>
      </c>
      <c r="E4046" s="2" t="inlineStr">
        <is>
          <t>Gabriele Dos Santos Miranda</t>
        </is>
      </c>
      <c r="F4046" s="2" t="n">
        <v>165</v>
      </c>
      <c r="G4046" s="2" t="n">
        <v>21.56</v>
      </c>
      <c r="H4046" s="2" t="n">
        <v>8</v>
      </c>
      <c r="I4046" s="2" t="n">
        <v>0</v>
      </c>
      <c r="J4046" s="2" t="inlineStr">
        <is>
          <t>GPA</t>
        </is>
      </c>
      <c r="K4046" s="2">
        <f>IF(I4046&lt;&gt;"",I4046,IFERROR(INDEX(Base!$I:$I,MATCH(1,(Base!$C:$C=C4046)*(Base!$I:$I&lt;&gt;""),0)),0))</f>
        <v/>
      </c>
      <c r="L4046" s="2">
        <f>IF(AND(I4046="",K4046&gt;0),"SIM","NÃO")</f>
        <v/>
      </c>
      <c r="M4046" s="2">
        <f>IF(ISNUMBER(SEARCH("SEPARA",UPPER(C4046))),"NÃO","SIM")</f>
        <v/>
      </c>
      <c r="N4046" s="2">
        <f>IFERROR(H4046/K4046,0)</f>
        <v/>
      </c>
      <c r="O4046" s="2">
        <f>IF(M4046="NÃO","EXCLUÍDO",IF(N4046&lt;Premissas!$B$8,"&lt; 1,00",IF(N4046&lt;Premissas!$B$9,"1,00 – 1,19",IF(N4046&lt;Premissas!$B$10,"1,20 – 1,39",IF(N4046&lt;Premissas!$B$11,"1,40 – 1,59",IF(N4046&lt;Premissas!$B$12,"1,60 – 1,99","≥ 2,00"))))))</f>
        <v/>
      </c>
      <c r="P4046" s="5">
        <f>IF(OR(M4046="NÃO",N4046&lt;Premissas!$B$8),Premissas!$B$13,IF(N4046&lt;Premissas!$B$9,Premissas!$B$14,IF(N4046&lt;Premissas!$B$10,Premissas!$B$15,IF(N4046&lt;Premissas!$B$11,Premissas!$B$16,IF(N4046&lt;Premissas!$B$12,Premissas!$B$17,Premissas!$B$18)))))</f>
        <v/>
      </c>
      <c r="Q4046" s="5">
        <f>IFERROR(P4046/Premissas!$B$4,0)</f>
        <v/>
      </c>
    </row>
    <row r="4047">
      <c r="A4047" s="2" t="n">
        <v>8</v>
      </c>
      <c r="B4047" s="2" t="n">
        <v>7801</v>
      </c>
      <c r="C4047" s="2" t="inlineStr">
        <is>
          <t>SEPARACAO</t>
        </is>
      </c>
      <c r="D4047" s="2" t="inlineStr">
        <is>
          <t>5731992</t>
        </is>
      </c>
      <c r="E4047" s="2" t="inlineStr">
        <is>
          <t>Gabriele Dos Santos Miranda</t>
        </is>
      </c>
      <c r="F4047" s="2" t="n">
        <v>401</v>
      </c>
      <c r="G4047" s="2" t="n">
        <v>16.43</v>
      </c>
      <c r="H4047" s="2" t="n">
        <v>24</v>
      </c>
      <c r="I4047" s="2" t="n">
        <v>0</v>
      </c>
      <c r="J4047" s="2" t="inlineStr">
        <is>
          <t>GPA</t>
        </is>
      </c>
      <c r="K4047" s="2">
        <f>IF(I4047&lt;&gt;"",I4047,IFERROR(INDEX(Base!$I:$I,MATCH(1,(Base!$C:$C=C4047)*(Base!$I:$I&lt;&gt;""),0)),0))</f>
        <v/>
      </c>
      <c r="L4047" s="2">
        <f>IF(AND(I4047="",K4047&gt;0),"SIM","NÃO")</f>
        <v/>
      </c>
      <c r="M4047" s="2">
        <f>IF(ISNUMBER(SEARCH("SEPARA",UPPER(C4047))),"NÃO","SIM")</f>
        <v/>
      </c>
      <c r="N4047" s="2">
        <f>IFERROR(H4047/K4047,0)</f>
        <v/>
      </c>
      <c r="O4047" s="2">
        <f>IF(M4047="NÃO","EXCLUÍDO",IF(N4047&lt;Premissas!$B$8,"&lt; 1,00",IF(N4047&lt;Premissas!$B$9,"1,00 – 1,19",IF(N4047&lt;Premissas!$B$10,"1,20 – 1,39",IF(N4047&lt;Premissas!$B$11,"1,40 – 1,59",IF(N4047&lt;Premissas!$B$12,"1,60 – 1,99","≥ 2,00"))))))</f>
        <v/>
      </c>
      <c r="P4047" s="5">
        <f>IF(OR(M4047="NÃO",N4047&lt;Premissas!$B$8),Premissas!$B$13,IF(N4047&lt;Premissas!$B$9,Premissas!$B$14,IF(N4047&lt;Premissas!$B$10,Premissas!$B$15,IF(N4047&lt;Premissas!$B$11,Premissas!$B$16,IF(N4047&lt;Premissas!$B$12,Premissas!$B$17,Premissas!$B$18)))))</f>
        <v/>
      </c>
      <c r="Q4047" s="5">
        <f>IFERROR(P4047/Premissas!$B$4,0)</f>
        <v/>
      </c>
    </row>
    <row r="4048">
      <c r="A4048" s="2" t="n">
        <v>8</v>
      </c>
      <c r="B4048" s="2" t="n">
        <v>7801</v>
      </c>
      <c r="C4048" s="2" t="inlineStr">
        <is>
          <t>SEPARACAO</t>
        </is>
      </c>
      <c r="D4048" s="2" t="inlineStr">
        <is>
          <t>5732352</t>
        </is>
      </c>
      <c r="E4048" s="2" t="inlineStr">
        <is>
          <t>Cintia Dos Santos Soares</t>
        </is>
      </c>
      <c r="F4048" s="2" t="n">
        <v>7882</v>
      </c>
      <c r="G4048" s="2" t="n">
        <v>90.38</v>
      </c>
      <c r="H4048" s="2" t="n">
        <v>87</v>
      </c>
      <c r="I4048" s="2" t="n">
        <v>0</v>
      </c>
      <c r="J4048" s="2" t="inlineStr">
        <is>
          <t>GPA</t>
        </is>
      </c>
      <c r="K4048" s="2">
        <f>IF(I4048&lt;&gt;"",I4048,IFERROR(INDEX(Base!$I:$I,MATCH(1,(Base!$C:$C=C4048)*(Base!$I:$I&lt;&gt;""),0)),0))</f>
        <v/>
      </c>
      <c r="L4048" s="2">
        <f>IF(AND(I4048="",K4048&gt;0),"SIM","NÃO")</f>
        <v/>
      </c>
      <c r="M4048" s="2">
        <f>IF(ISNUMBER(SEARCH("SEPARA",UPPER(C4048))),"NÃO","SIM")</f>
        <v/>
      </c>
      <c r="N4048" s="2">
        <f>IFERROR(H4048/K4048,0)</f>
        <v/>
      </c>
      <c r="O4048" s="2">
        <f>IF(M4048="NÃO","EXCLUÍDO",IF(N4048&lt;Premissas!$B$8,"&lt; 1,00",IF(N4048&lt;Premissas!$B$9,"1,00 – 1,19",IF(N4048&lt;Premissas!$B$10,"1,20 – 1,39",IF(N4048&lt;Premissas!$B$11,"1,40 – 1,59",IF(N4048&lt;Premissas!$B$12,"1,60 – 1,99","≥ 2,00"))))))</f>
        <v/>
      </c>
      <c r="P4048" s="5">
        <f>IF(OR(M4048="NÃO",N4048&lt;Premissas!$B$8),Premissas!$B$13,IF(N4048&lt;Premissas!$B$9,Premissas!$B$14,IF(N4048&lt;Premissas!$B$10,Premissas!$B$15,IF(N4048&lt;Premissas!$B$11,Premissas!$B$16,IF(N4048&lt;Premissas!$B$12,Premissas!$B$17,Premissas!$B$18)))))</f>
        <v/>
      </c>
      <c r="Q4048" s="5">
        <f>IFERROR(P4048/Premissas!$B$4,0)</f>
        <v/>
      </c>
    </row>
    <row r="4049">
      <c r="A4049" s="2" t="n">
        <v>8</v>
      </c>
      <c r="B4049" s="2" t="n">
        <v>7801</v>
      </c>
      <c r="C4049" s="2" t="inlineStr">
        <is>
          <t>SEPARACAO</t>
        </is>
      </c>
      <c r="D4049" s="2" t="inlineStr">
        <is>
          <t>5733294</t>
        </is>
      </c>
      <c r="E4049" s="2" t="inlineStr">
        <is>
          <t>OSCAR EDUARDO ZUNIGA</t>
        </is>
      </c>
      <c r="F4049" s="2" t="n">
        <v>7741</v>
      </c>
      <c r="G4049" s="2" t="n">
        <v>119.96</v>
      </c>
      <c r="H4049" s="2" t="n">
        <v>65</v>
      </c>
      <c r="I4049" s="2" t="n">
        <v>0</v>
      </c>
      <c r="J4049" s="2" t="inlineStr">
        <is>
          <t>GPA</t>
        </is>
      </c>
      <c r="K4049" s="2">
        <f>IF(I4049&lt;&gt;"",I4049,IFERROR(INDEX(Base!$I:$I,MATCH(1,(Base!$C:$C=C4049)*(Base!$I:$I&lt;&gt;""),0)),0))</f>
        <v/>
      </c>
      <c r="L4049" s="2">
        <f>IF(AND(I4049="",K4049&gt;0),"SIM","NÃO")</f>
        <v/>
      </c>
      <c r="M4049" s="2">
        <f>IF(ISNUMBER(SEARCH("SEPARA",UPPER(C4049))),"NÃO","SIM")</f>
        <v/>
      </c>
      <c r="N4049" s="2">
        <f>IFERROR(H4049/K4049,0)</f>
        <v/>
      </c>
      <c r="O4049" s="2">
        <f>IF(M4049="NÃO","EXCLUÍDO",IF(N4049&lt;Premissas!$B$8,"&lt; 1,00",IF(N4049&lt;Premissas!$B$9,"1,00 – 1,19",IF(N4049&lt;Premissas!$B$10,"1,20 – 1,39",IF(N4049&lt;Premissas!$B$11,"1,40 – 1,59",IF(N4049&lt;Premissas!$B$12,"1,60 – 1,99","≥ 2,00"))))))</f>
        <v/>
      </c>
      <c r="P4049" s="5">
        <f>IF(OR(M4049="NÃO",N4049&lt;Premissas!$B$8),Premissas!$B$13,IF(N4049&lt;Premissas!$B$9,Premissas!$B$14,IF(N4049&lt;Premissas!$B$10,Premissas!$B$15,IF(N4049&lt;Premissas!$B$11,Premissas!$B$16,IF(N4049&lt;Premissas!$B$12,Premissas!$B$17,Premissas!$B$18)))))</f>
        <v/>
      </c>
      <c r="Q4049" s="5">
        <f>IFERROR(P4049/Premissas!$B$4,0)</f>
        <v/>
      </c>
    </row>
    <row r="4050">
      <c r="A4050" s="2" t="n">
        <v>8</v>
      </c>
      <c r="B4050" s="2" t="n">
        <v>7801</v>
      </c>
      <c r="C4050" s="2" t="inlineStr">
        <is>
          <t>CARREGAMENTO</t>
        </is>
      </c>
      <c r="D4050" s="2" t="inlineStr">
        <is>
          <t>5733677</t>
        </is>
      </c>
      <c r="E4050" s="2" t="inlineStr">
        <is>
          <t>GEOVANNA SARAIVA</t>
        </is>
      </c>
      <c r="F4050" s="2" t="n">
        <v>425</v>
      </c>
      <c r="G4050" s="2" t="n">
        <v>33.46</v>
      </c>
      <c r="H4050" s="2" t="n">
        <v>13</v>
      </c>
      <c r="I4050" s="2" t="n">
        <v>0</v>
      </c>
      <c r="J4050" s="2" t="inlineStr">
        <is>
          <t>GPA</t>
        </is>
      </c>
      <c r="K4050" s="2">
        <f>IF(I4050&lt;&gt;"",I4050,IFERROR(INDEX(Base!$I:$I,MATCH(1,(Base!$C:$C=C4050)*(Base!$I:$I&lt;&gt;""),0)),0))</f>
        <v/>
      </c>
      <c r="L4050" s="2">
        <f>IF(AND(I4050="",K4050&gt;0),"SIM","NÃO")</f>
        <v/>
      </c>
      <c r="M4050" s="2">
        <f>IF(ISNUMBER(SEARCH("SEPARA",UPPER(C4050))),"NÃO","SIM")</f>
        <v/>
      </c>
      <c r="N4050" s="2">
        <f>IFERROR(H4050/K4050,0)</f>
        <v/>
      </c>
      <c r="O4050" s="2">
        <f>IF(M4050="NÃO","EXCLUÍDO",IF(N4050&lt;Premissas!$B$8,"&lt; 1,00",IF(N4050&lt;Premissas!$B$9,"1,00 – 1,19",IF(N4050&lt;Premissas!$B$10,"1,20 – 1,39",IF(N4050&lt;Premissas!$B$11,"1,40 – 1,59",IF(N4050&lt;Premissas!$B$12,"1,60 – 1,99","≥ 2,00"))))))</f>
        <v/>
      </c>
      <c r="P4050" s="5">
        <f>IF(OR(M4050="NÃO",N4050&lt;Premissas!$B$8),Premissas!$B$13,IF(N4050&lt;Premissas!$B$9,Premissas!$B$14,IF(N4050&lt;Premissas!$B$10,Premissas!$B$15,IF(N4050&lt;Premissas!$B$11,Premissas!$B$16,IF(N4050&lt;Premissas!$B$12,Premissas!$B$17,Premissas!$B$18)))))</f>
        <v/>
      </c>
      <c r="Q4050" s="5">
        <f>IFERROR(P4050/Premissas!$B$4,0)</f>
        <v/>
      </c>
    </row>
    <row r="4051">
      <c r="A4051" s="2" t="n">
        <v>8</v>
      </c>
      <c r="B4051" s="2" t="n">
        <v>7801</v>
      </c>
      <c r="C4051" s="2" t="inlineStr">
        <is>
          <t>SEPARACAO</t>
        </is>
      </c>
      <c r="D4051" s="2" t="inlineStr">
        <is>
          <t>5733677</t>
        </is>
      </c>
      <c r="E4051" s="2" t="inlineStr">
        <is>
          <t>GEOVANNA SARAIVA</t>
        </is>
      </c>
      <c r="F4051" s="2" t="n">
        <v>1841</v>
      </c>
      <c r="G4051" s="2" t="n">
        <v>48.12</v>
      </c>
      <c r="H4051" s="2" t="n">
        <v>38</v>
      </c>
      <c r="I4051" s="2" t="n">
        <v>0</v>
      </c>
      <c r="J4051" s="2" t="inlineStr">
        <is>
          <t>GPA</t>
        </is>
      </c>
      <c r="K4051" s="2">
        <f>IF(I4051&lt;&gt;"",I4051,IFERROR(INDEX(Base!$I:$I,MATCH(1,(Base!$C:$C=C4051)*(Base!$I:$I&lt;&gt;""),0)),0))</f>
        <v/>
      </c>
      <c r="L4051" s="2">
        <f>IF(AND(I4051="",K4051&gt;0),"SIM","NÃO")</f>
        <v/>
      </c>
      <c r="M4051" s="2">
        <f>IF(ISNUMBER(SEARCH("SEPARA",UPPER(C4051))),"NÃO","SIM")</f>
        <v/>
      </c>
      <c r="N4051" s="2">
        <f>IFERROR(H4051/K4051,0)</f>
        <v/>
      </c>
      <c r="O4051" s="2">
        <f>IF(M4051="NÃO","EXCLUÍDO",IF(N4051&lt;Premissas!$B$8,"&lt; 1,00",IF(N4051&lt;Premissas!$B$9,"1,00 – 1,19",IF(N4051&lt;Premissas!$B$10,"1,20 – 1,39",IF(N4051&lt;Premissas!$B$11,"1,40 – 1,59",IF(N4051&lt;Premissas!$B$12,"1,60 – 1,99","≥ 2,00"))))))</f>
        <v/>
      </c>
      <c r="P4051" s="5">
        <f>IF(OR(M4051="NÃO",N4051&lt;Premissas!$B$8),Premissas!$B$13,IF(N4051&lt;Premissas!$B$9,Premissas!$B$14,IF(N4051&lt;Premissas!$B$10,Premissas!$B$15,IF(N4051&lt;Premissas!$B$11,Premissas!$B$16,IF(N4051&lt;Premissas!$B$12,Premissas!$B$17,Premissas!$B$18)))))</f>
        <v/>
      </c>
      <c r="Q4051" s="5">
        <f>IFERROR(P4051/Premissas!$B$4,0)</f>
        <v/>
      </c>
    </row>
    <row r="4052">
      <c r="A4052" s="2" t="n">
        <v>8</v>
      </c>
      <c r="B4052" s="2" t="n">
        <v>7801</v>
      </c>
      <c r="C4052" s="2" t="inlineStr">
        <is>
          <t>CARREGAMENTO</t>
        </is>
      </c>
      <c r="D4052" s="2" t="inlineStr">
        <is>
          <t>5734851</t>
        </is>
      </c>
      <c r="E4052" s="2" t="inlineStr">
        <is>
          <t>LUCAS VIEIRA</t>
        </is>
      </c>
      <c r="F4052" s="2" t="n">
        <v>530</v>
      </c>
      <c r="G4052" s="2" t="n">
        <v>62.86</v>
      </c>
      <c r="H4052" s="2" t="n">
        <v>8</v>
      </c>
      <c r="I4052" s="2" t="n">
        <v>0</v>
      </c>
      <c r="J4052" s="2" t="inlineStr">
        <is>
          <t>GPA</t>
        </is>
      </c>
      <c r="K4052" s="2">
        <f>IF(I4052&lt;&gt;"",I4052,IFERROR(INDEX(Base!$I:$I,MATCH(1,(Base!$C:$C=C4052)*(Base!$I:$I&lt;&gt;""),0)),0))</f>
        <v/>
      </c>
      <c r="L4052" s="2">
        <f>IF(AND(I4052="",K4052&gt;0),"SIM","NÃO")</f>
        <v/>
      </c>
      <c r="M4052" s="2">
        <f>IF(ISNUMBER(SEARCH("SEPARA",UPPER(C4052))),"NÃO","SIM")</f>
        <v/>
      </c>
      <c r="N4052" s="2">
        <f>IFERROR(H4052/K4052,0)</f>
        <v/>
      </c>
      <c r="O4052" s="2">
        <f>IF(M4052="NÃO","EXCLUÍDO",IF(N4052&lt;Premissas!$B$8,"&lt; 1,00",IF(N4052&lt;Premissas!$B$9,"1,00 – 1,19",IF(N4052&lt;Premissas!$B$10,"1,20 – 1,39",IF(N4052&lt;Premissas!$B$11,"1,40 – 1,59",IF(N4052&lt;Premissas!$B$12,"1,60 – 1,99","≥ 2,00"))))))</f>
        <v/>
      </c>
      <c r="P4052" s="5">
        <f>IF(OR(M4052="NÃO",N4052&lt;Premissas!$B$8),Premissas!$B$13,IF(N4052&lt;Premissas!$B$9,Premissas!$B$14,IF(N4052&lt;Premissas!$B$10,Premissas!$B$15,IF(N4052&lt;Premissas!$B$11,Premissas!$B$16,IF(N4052&lt;Premissas!$B$12,Premissas!$B$17,Premissas!$B$18)))))</f>
        <v/>
      </c>
      <c r="Q4052" s="5">
        <f>IFERROR(P4052/Premissas!$B$4,0)</f>
        <v/>
      </c>
    </row>
    <row r="4053">
      <c r="A4053" s="2" t="n">
        <v>8</v>
      </c>
      <c r="B4053" s="2" t="n">
        <v>7801</v>
      </c>
      <c r="C4053" s="2" t="inlineStr">
        <is>
          <t>PUXADA RECEB</t>
        </is>
      </c>
      <c r="D4053" s="2" t="inlineStr">
        <is>
          <t>5734851</t>
        </is>
      </c>
      <c r="E4053" s="2" t="inlineStr">
        <is>
          <t>LUCAS VIEIRA</t>
        </is>
      </c>
      <c r="F4053" s="2" t="n">
        <v>87</v>
      </c>
      <c r="G4053" s="2" t="n">
        <v>30.93</v>
      </c>
      <c r="H4053" s="2" t="n">
        <v>3</v>
      </c>
      <c r="I4053" s="2" t="n">
        <v>0</v>
      </c>
      <c r="J4053" s="2" t="inlineStr">
        <is>
          <t>GPA</t>
        </is>
      </c>
      <c r="K4053" s="2">
        <f>IF(I4053&lt;&gt;"",I4053,IFERROR(INDEX(Base!$I:$I,MATCH(1,(Base!$C:$C=C4053)*(Base!$I:$I&lt;&gt;""),0)),0))</f>
        <v/>
      </c>
      <c r="L4053" s="2">
        <f>IF(AND(I4053="",K4053&gt;0),"SIM","NÃO")</f>
        <v/>
      </c>
      <c r="M4053" s="2">
        <f>IF(ISNUMBER(SEARCH("SEPARA",UPPER(C4053))),"NÃO","SIM")</f>
        <v/>
      </c>
      <c r="N4053" s="2">
        <f>IFERROR(H4053/K4053,0)</f>
        <v/>
      </c>
      <c r="O4053" s="2">
        <f>IF(M4053="NÃO","EXCLUÍDO",IF(N4053&lt;Premissas!$B$8,"&lt; 1,00",IF(N4053&lt;Premissas!$B$9,"1,00 – 1,19",IF(N4053&lt;Premissas!$B$10,"1,20 – 1,39",IF(N4053&lt;Premissas!$B$11,"1,40 – 1,59",IF(N4053&lt;Premissas!$B$12,"1,60 – 1,99","≥ 2,00"))))))</f>
        <v/>
      </c>
      <c r="P4053" s="5">
        <f>IF(OR(M4053="NÃO",N4053&lt;Premissas!$B$8),Premissas!$B$13,IF(N4053&lt;Premissas!$B$9,Premissas!$B$14,IF(N4053&lt;Premissas!$B$10,Premissas!$B$15,IF(N4053&lt;Premissas!$B$11,Premissas!$B$16,IF(N4053&lt;Premissas!$B$12,Premissas!$B$17,Premissas!$B$18)))))</f>
        <v/>
      </c>
      <c r="Q4053" s="5">
        <f>IFERROR(P4053/Premissas!$B$4,0)</f>
        <v/>
      </c>
    </row>
    <row r="4054">
      <c r="A4054" s="2" t="n">
        <v>8</v>
      </c>
      <c r="B4054" s="2" t="n">
        <v>7801</v>
      </c>
      <c r="C4054" s="2" t="inlineStr">
        <is>
          <t>SEPARACAO</t>
        </is>
      </c>
      <c r="D4054" s="2" t="inlineStr">
        <is>
          <t>5734851</t>
        </is>
      </c>
      <c r="E4054" s="2" t="inlineStr">
        <is>
          <t>LUCAS VIEIRA</t>
        </is>
      </c>
      <c r="F4054" s="2" t="n">
        <v>489</v>
      </c>
      <c r="G4054" s="2" t="n">
        <v>10.27</v>
      </c>
      <c r="H4054" s="2" t="n">
        <v>48</v>
      </c>
      <c r="I4054" s="2" t="n">
        <v>0</v>
      </c>
      <c r="J4054" s="2" t="inlineStr">
        <is>
          <t>GPA</t>
        </is>
      </c>
      <c r="K4054" s="2">
        <f>IF(I4054&lt;&gt;"",I4054,IFERROR(INDEX(Base!$I:$I,MATCH(1,(Base!$C:$C=C4054)*(Base!$I:$I&lt;&gt;""),0)),0))</f>
        <v/>
      </c>
      <c r="L4054" s="2">
        <f>IF(AND(I4054="",K4054&gt;0),"SIM","NÃO")</f>
        <v/>
      </c>
      <c r="M4054" s="2">
        <f>IF(ISNUMBER(SEARCH("SEPARA",UPPER(C4054))),"NÃO","SIM")</f>
        <v/>
      </c>
      <c r="N4054" s="2">
        <f>IFERROR(H4054/K4054,0)</f>
        <v/>
      </c>
      <c r="O4054" s="2">
        <f>IF(M4054="NÃO","EXCLUÍDO",IF(N4054&lt;Premissas!$B$8,"&lt; 1,00",IF(N4054&lt;Premissas!$B$9,"1,00 – 1,19",IF(N4054&lt;Premissas!$B$10,"1,20 – 1,39",IF(N4054&lt;Premissas!$B$11,"1,40 – 1,59",IF(N4054&lt;Premissas!$B$12,"1,60 – 1,99","≥ 2,00"))))))</f>
        <v/>
      </c>
      <c r="P4054" s="5">
        <f>IF(OR(M4054="NÃO",N4054&lt;Premissas!$B$8),Premissas!$B$13,IF(N4054&lt;Premissas!$B$9,Premissas!$B$14,IF(N4054&lt;Premissas!$B$10,Premissas!$B$15,IF(N4054&lt;Premissas!$B$11,Premissas!$B$16,IF(N4054&lt;Premissas!$B$12,Premissas!$B$17,Premissas!$B$18)))))</f>
        <v/>
      </c>
      <c r="Q4054" s="5">
        <f>IFERROR(P4054/Premissas!$B$4,0)</f>
        <v/>
      </c>
    </row>
    <row r="4055">
      <c r="A4055" s="2" t="n">
        <v>8</v>
      </c>
      <c r="B4055" s="2" t="n">
        <v>7801</v>
      </c>
      <c r="C4055" s="2" t="inlineStr">
        <is>
          <t>PUXADA RECEB</t>
        </is>
      </c>
      <c r="D4055" s="2" t="inlineStr">
        <is>
          <t>5736471</t>
        </is>
      </c>
      <c r="E4055" s="2" t="inlineStr">
        <is>
          <t>Camilly Daniela Ferreira Nunes</t>
        </is>
      </c>
      <c r="F4055" s="2" t="n">
        <v>20</v>
      </c>
      <c r="G4055" s="2" t="n">
        <v>10.1</v>
      </c>
      <c r="H4055" s="2" t="n">
        <v>2</v>
      </c>
      <c r="I4055" s="2" t="n">
        <v>0</v>
      </c>
      <c r="J4055" s="2" t="inlineStr">
        <is>
          <t>GPA</t>
        </is>
      </c>
      <c r="K4055" s="2">
        <f>IF(I4055&lt;&gt;"",I4055,IFERROR(INDEX(Base!$I:$I,MATCH(1,(Base!$C:$C=C4055)*(Base!$I:$I&lt;&gt;""),0)),0))</f>
        <v/>
      </c>
      <c r="L4055" s="2">
        <f>IF(AND(I4055="",K4055&gt;0),"SIM","NÃO")</f>
        <v/>
      </c>
      <c r="M4055" s="2">
        <f>IF(ISNUMBER(SEARCH("SEPARA",UPPER(C4055))),"NÃO","SIM")</f>
        <v/>
      </c>
      <c r="N4055" s="2">
        <f>IFERROR(H4055/K4055,0)</f>
        <v/>
      </c>
      <c r="O4055" s="2">
        <f>IF(M4055="NÃO","EXCLUÍDO",IF(N4055&lt;Premissas!$B$8,"&lt; 1,00",IF(N4055&lt;Premissas!$B$9,"1,00 – 1,19",IF(N4055&lt;Premissas!$B$10,"1,20 – 1,39",IF(N4055&lt;Premissas!$B$11,"1,40 – 1,59",IF(N4055&lt;Premissas!$B$12,"1,60 – 1,99","≥ 2,00"))))))</f>
        <v/>
      </c>
      <c r="P4055" s="5">
        <f>IF(OR(M4055="NÃO",N4055&lt;Premissas!$B$8),Premissas!$B$13,IF(N4055&lt;Premissas!$B$9,Premissas!$B$14,IF(N4055&lt;Premissas!$B$10,Premissas!$B$15,IF(N4055&lt;Premissas!$B$11,Premissas!$B$16,IF(N4055&lt;Premissas!$B$12,Premissas!$B$17,Premissas!$B$18)))))</f>
        <v/>
      </c>
      <c r="Q4055" s="5">
        <f>IFERROR(P4055/Premissas!$B$4,0)</f>
        <v/>
      </c>
    </row>
    <row r="4056">
      <c r="A4056" s="2" t="n">
        <v>8</v>
      </c>
      <c r="B4056" s="2" t="n">
        <v>7801</v>
      </c>
      <c r="C4056" s="2" t="inlineStr">
        <is>
          <t>RECEBIMENTO</t>
        </is>
      </c>
      <c r="D4056" s="2" t="inlineStr">
        <is>
          <t>5736471</t>
        </is>
      </c>
      <c r="E4056" s="2" t="inlineStr">
        <is>
          <t>Camilly Daniela Ferreira Nunes</t>
        </is>
      </c>
      <c r="F4056" s="2" t="n">
        <v>3460</v>
      </c>
      <c r="G4056" s="2" t="n">
        <v>151.05</v>
      </c>
      <c r="H4056" s="2" t="n">
        <v>23</v>
      </c>
      <c r="I4056" s="2" t="n">
        <v>0</v>
      </c>
      <c r="J4056" s="2" t="inlineStr">
        <is>
          <t>GPA</t>
        </is>
      </c>
      <c r="K4056" s="2">
        <f>IF(I4056&lt;&gt;"",I4056,IFERROR(INDEX(Base!$I:$I,MATCH(1,(Base!$C:$C=C4056)*(Base!$I:$I&lt;&gt;""),0)),0))</f>
        <v/>
      </c>
      <c r="L4056" s="2">
        <f>IF(AND(I4056="",K4056&gt;0),"SIM","NÃO")</f>
        <v/>
      </c>
      <c r="M4056" s="2">
        <f>IF(ISNUMBER(SEARCH("SEPARA",UPPER(C4056))),"NÃO","SIM")</f>
        <v/>
      </c>
      <c r="N4056" s="2">
        <f>IFERROR(H4056/K4056,0)</f>
        <v/>
      </c>
      <c r="O4056" s="2">
        <f>IF(M4056="NÃO","EXCLUÍDO",IF(N4056&lt;Premissas!$B$8,"&lt; 1,00",IF(N4056&lt;Premissas!$B$9,"1,00 – 1,19",IF(N4056&lt;Premissas!$B$10,"1,20 – 1,39",IF(N4056&lt;Premissas!$B$11,"1,40 – 1,59",IF(N4056&lt;Premissas!$B$12,"1,60 – 1,99","≥ 2,00"))))))</f>
        <v/>
      </c>
      <c r="P4056" s="5">
        <f>IF(OR(M4056="NÃO",N4056&lt;Premissas!$B$8),Premissas!$B$13,IF(N4056&lt;Premissas!$B$9,Premissas!$B$14,IF(N4056&lt;Premissas!$B$10,Premissas!$B$15,IF(N4056&lt;Premissas!$B$11,Premissas!$B$16,IF(N4056&lt;Premissas!$B$12,Premissas!$B$17,Premissas!$B$18)))))</f>
        <v/>
      </c>
      <c r="Q4056" s="5">
        <f>IFERROR(P4056/Premissas!$B$4,0)</f>
        <v/>
      </c>
    </row>
    <row r="4057">
      <c r="A4057" s="2" t="n">
        <v>8</v>
      </c>
      <c r="B4057" s="2" t="n">
        <v>7801</v>
      </c>
      <c r="C4057" s="2" t="inlineStr">
        <is>
          <t>CARREGAMENTO</t>
        </is>
      </c>
      <c r="D4057" s="2" t="inlineStr">
        <is>
          <t>5737389</t>
        </is>
      </c>
      <c r="E4057" s="2" t="inlineStr">
        <is>
          <t>Matheus De Sousa Ferreira</t>
        </is>
      </c>
      <c r="F4057" s="2" t="n">
        <v>482</v>
      </c>
      <c r="G4057" s="2" t="n">
        <v>24.73</v>
      </c>
      <c r="H4057" s="2" t="n">
        <v>19</v>
      </c>
      <c r="I4057" s="2" t="n">
        <v>0</v>
      </c>
      <c r="J4057" s="2" t="inlineStr">
        <is>
          <t>GPA</t>
        </is>
      </c>
      <c r="K4057" s="2">
        <f>IF(I4057&lt;&gt;"",I4057,IFERROR(INDEX(Base!$I:$I,MATCH(1,(Base!$C:$C=C4057)*(Base!$I:$I&lt;&gt;""),0)),0))</f>
        <v/>
      </c>
      <c r="L4057" s="2">
        <f>IF(AND(I4057="",K4057&gt;0),"SIM","NÃO")</f>
        <v/>
      </c>
      <c r="M4057" s="2">
        <f>IF(ISNUMBER(SEARCH("SEPARA",UPPER(C4057))),"NÃO","SIM")</f>
        <v/>
      </c>
      <c r="N4057" s="2">
        <f>IFERROR(H4057/K4057,0)</f>
        <v/>
      </c>
      <c r="O4057" s="2">
        <f>IF(M4057="NÃO","EXCLUÍDO",IF(N4057&lt;Premissas!$B$8,"&lt; 1,00",IF(N4057&lt;Premissas!$B$9,"1,00 – 1,19",IF(N4057&lt;Premissas!$B$10,"1,20 – 1,39",IF(N4057&lt;Premissas!$B$11,"1,40 – 1,59",IF(N4057&lt;Premissas!$B$12,"1,60 – 1,99","≥ 2,00"))))))</f>
        <v/>
      </c>
      <c r="P4057" s="5">
        <f>IF(OR(M4057="NÃO",N4057&lt;Premissas!$B$8),Premissas!$B$13,IF(N4057&lt;Premissas!$B$9,Premissas!$B$14,IF(N4057&lt;Premissas!$B$10,Premissas!$B$15,IF(N4057&lt;Premissas!$B$11,Premissas!$B$16,IF(N4057&lt;Premissas!$B$12,Premissas!$B$17,Premissas!$B$18)))))</f>
        <v/>
      </c>
      <c r="Q4057" s="5">
        <f>IFERROR(P4057/Premissas!$B$4,0)</f>
        <v/>
      </c>
    </row>
    <row r="4058">
      <c r="A4058" s="2" t="n">
        <v>8</v>
      </c>
      <c r="B4058" s="2" t="n">
        <v>7801</v>
      </c>
      <c r="C4058" s="2" t="inlineStr">
        <is>
          <t>SEPARACAO</t>
        </is>
      </c>
      <c r="D4058" s="2" t="inlineStr">
        <is>
          <t>5739977</t>
        </is>
      </c>
      <c r="E4058" s="2" t="inlineStr">
        <is>
          <t>Renato MOREIRA DA SILVA</t>
        </is>
      </c>
      <c r="F4058" s="2" t="n">
        <v>5655</v>
      </c>
      <c r="G4058" s="2" t="n">
        <v>97.44</v>
      </c>
      <c r="H4058" s="2" t="n">
        <v>58</v>
      </c>
      <c r="I4058" s="2" t="n">
        <v>0</v>
      </c>
      <c r="J4058" s="2" t="inlineStr">
        <is>
          <t>GPA</t>
        </is>
      </c>
      <c r="K4058" s="2">
        <f>IF(I4058&lt;&gt;"",I4058,IFERROR(INDEX(Base!$I:$I,MATCH(1,(Base!$C:$C=C4058)*(Base!$I:$I&lt;&gt;""),0)),0))</f>
        <v/>
      </c>
      <c r="L4058" s="2">
        <f>IF(AND(I4058="",K4058&gt;0),"SIM","NÃO")</f>
        <v/>
      </c>
      <c r="M4058" s="2">
        <f>IF(ISNUMBER(SEARCH("SEPARA",UPPER(C4058))),"NÃO","SIM")</f>
        <v/>
      </c>
      <c r="N4058" s="2">
        <f>IFERROR(H4058/K4058,0)</f>
        <v/>
      </c>
      <c r="O4058" s="2">
        <f>IF(M4058="NÃO","EXCLUÍDO",IF(N4058&lt;Premissas!$B$8,"&lt; 1,00",IF(N4058&lt;Premissas!$B$9,"1,00 – 1,19",IF(N4058&lt;Premissas!$B$10,"1,20 – 1,39",IF(N4058&lt;Premissas!$B$11,"1,40 – 1,59",IF(N4058&lt;Premissas!$B$12,"1,60 – 1,99","≥ 2,00"))))))</f>
        <v/>
      </c>
      <c r="P4058" s="5">
        <f>IF(OR(M4058="NÃO",N4058&lt;Premissas!$B$8),Premissas!$B$13,IF(N4058&lt;Premissas!$B$9,Premissas!$B$14,IF(N4058&lt;Premissas!$B$10,Premissas!$B$15,IF(N4058&lt;Premissas!$B$11,Premissas!$B$16,IF(N4058&lt;Premissas!$B$12,Premissas!$B$17,Premissas!$B$18)))))</f>
        <v/>
      </c>
      <c r="Q4058" s="5">
        <f>IFERROR(P4058/Premissas!$B$4,0)</f>
        <v/>
      </c>
    </row>
    <row r="4059">
      <c r="A4059" s="2" t="n">
        <v>8</v>
      </c>
      <c r="B4059" s="2" t="n">
        <v>7801</v>
      </c>
      <c r="C4059" s="2" t="inlineStr">
        <is>
          <t>PUXADA RECEB</t>
        </is>
      </c>
      <c r="D4059" s="2" t="inlineStr">
        <is>
          <t>5740240</t>
        </is>
      </c>
      <c r="E4059" s="2" t="inlineStr">
        <is>
          <t>ANDRE BARBOSA LOURENCO</t>
        </is>
      </c>
      <c r="F4059" s="2" t="n">
        <v>306</v>
      </c>
      <c r="G4059" s="2" t="n">
        <v>31.52</v>
      </c>
      <c r="H4059" s="2" t="n">
        <v>10</v>
      </c>
      <c r="I4059" s="2" t="n">
        <v>0</v>
      </c>
      <c r="J4059" s="2" t="inlineStr">
        <is>
          <t>GPA</t>
        </is>
      </c>
      <c r="K4059" s="2">
        <f>IF(I4059&lt;&gt;"",I4059,IFERROR(INDEX(Base!$I:$I,MATCH(1,(Base!$C:$C=C4059)*(Base!$I:$I&lt;&gt;""),0)),0))</f>
        <v/>
      </c>
      <c r="L4059" s="2">
        <f>IF(AND(I4059="",K4059&gt;0),"SIM","NÃO")</f>
        <v/>
      </c>
      <c r="M4059" s="2">
        <f>IF(ISNUMBER(SEARCH("SEPARA",UPPER(C4059))),"NÃO","SIM")</f>
        <v/>
      </c>
      <c r="N4059" s="2">
        <f>IFERROR(H4059/K4059,0)</f>
        <v/>
      </c>
      <c r="O4059" s="2">
        <f>IF(M4059="NÃO","EXCLUÍDO",IF(N4059&lt;Premissas!$B$8,"&lt; 1,00",IF(N4059&lt;Premissas!$B$9,"1,00 – 1,19",IF(N4059&lt;Premissas!$B$10,"1,20 – 1,39",IF(N4059&lt;Premissas!$B$11,"1,40 – 1,59",IF(N4059&lt;Premissas!$B$12,"1,60 – 1,99","≥ 2,00"))))))</f>
        <v/>
      </c>
      <c r="P4059" s="5">
        <f>IF(OR(M4059="NÃO",N4059&lt;Premissas!$B$8),Premissas!$B$13,IF(N4059&lt;Premissas!$B$9,Premissas!$B$14,IF(N4059&lt;Premissas!$B$10,Premissas!$B$15,IF(N4059&lt;Premissas!$B$11,Premissas!$B$16,IF(N4059&lt;Premissas!$B$12,Premissas!$B$17,Premissas!$B$18)))))</f>
        <v/>
      </c>
      <c r="Q4059" s="5">
        <f>IFERROR(P4059/Premissas!$B$4,0)</f>
        <v/>
      </c>
    </row>
    <row r="4060">
      <c r="A4060" s="2" t="n">
        <v>8</v>
      </c>
      <c r="B4060" s="2" t="n">
        <v>7801</v>
      </c>
      <c r="C4060" s="2" t="inlineStr">
        <is>
          <t>PUXADA RECEB</t>
        </is>
      </c>
      <c r="D4060" s="2" t="inlineStr">
        <is>
          <t>5747163</t>
        </is>
      </c>
      <c r="E4060" s="2" t="inlineStr">
        <is>
          <t>BHASANA MASHABA</t>
        </is>
      </c>
      <c r="F4060" s="2" t="n">
        <v>1393</v>
      </c>
      <c r="G4060" s="2" t="n">
        <v>57.19</v>
      </c>
      <c r="H4060" s="2" t="n">
        <v>24</v>
      </c>
      <c r="I4060" s="2" t="n">
        <v>0</v>
      </c>
      <c r="J4060" s="2" t="inlineStr">
        <is>
          <t>GPA</t>
        </is>
      </c>
      <c r="K4060" s="2">
        <f>IF(I4060&lt;&gt;"",I4060,IFERROR(INDEX(Base!$I:$I,MATCH(1,(Base!$C:$C=C4060)*(Base!$I:$I&lt;&gt;""),0)),0))</f>
        <v/>
      </c>
      <c r="L4060" s="2">
        <f>IF(AND(I4060="",K4060&gt;0),"SIM","NÃO")</f>
        <v/>
      </c>
      <c r="M4060" s="2">
        <f>IF(ISNUMBER(SEARCH("SEPARA",UPPER(C4060))),"NÃO","SIM")</f>
        <v/>
      </c>
      <c r="N4060" s="2">
        <f>IFERROR(H4060/K4060,0)</f>
        <v/>
      </c>
      <c r="O4060" s="2">
        <f>IF(M4060="NÃO","EXCLUÍDO",IF(N4060&lt;Premissas!$B$8,"&lt; 1,00",IF(N4060&lt;Premissas!$B$9,"1,00 – 1,19",IF(N4060&lt;Premissas!$B$10,"1,20 – 1,39",IF(N4060&lt;Premissas!$B$11,"1,40 – 1,59",IF(N4060&lt;Premissas!$B$12,"1,60 – 1,99","≥ 2,00"))))))</f>
        <v/>
      </c>
      <c r="P4060" s="5">
        <f>IF(OR(M4060="NÃO",N4060&lt;Premissas!$B$8),Premissas!$B$13,IF(N4060&lt;Premissas!$B$9,Premissas!$B$14,IF(N4060&lt;Premissas!$B$10,Premissas!$B$15,IF(N4060&lt;Premissas!$B$11,Premissas!$B$16,IF(N4060&lt;Premissas!$B$12,Premissas!$B$17,Premissas!$B$18)))))</f>
        <v/>
      </c>
      <c r="Q4060" s="5">
        <f>IFERROR(P4060/Premissas!$B$4,0)</f>
        <v/>
      </c>
    </row>
    <row r="4061">
      <c r="A4061" s="2" t="n">
        <v>8</v>
      </c>
      <c r="B4061" s="2" t="n">
        <v>7801</v>
      </c>
      <c r="C4061" s="2" t="inlineStr">
        <is>
          <t>SEPARACAO</t>
        </is>
      </c>
      <c r="D4061" s="2" t="inlineStr">
        <is>
          <t>5747163</t>
        </is>
      </c>
      <c r="E4061" s="2" t="inlineStr">
        <is>
          <t>BHASANA MASHABA</t>
        </is>
      </c>
      <c r="F4061" s="2" t="n">
        <v>1728</v>
      </c>
      <c r="G4061" s="2" t="n">
        <v>32.72</v>
      </c>
      <c r="H4061" s="2" t="n">
        <v>53</v>
      </c>
      <c r="I4061" s="2" t="n">
        <v>0</v>
      </c>
      <c r="J4061" s="2" t="inlineStr">
        <is>
          <t>GPA</t>
        </is>
      </c>
      <c r="K4061" s="2">
        <f>IF(I4061&lt;&gt;"",I4061,IFERROR(INDEX(Base!$I:$I,MATCH(1,(Base!$C:$C=C4061)*(Base!$I:$I&lt;&gt;""),0)),0))</f>
        <v/>
      </c>
      <c r="L4061" s="2">
        <f>IF(AND(I4061="",K4061&gt;0),"SIM","NÃO")</f>
        <v/>
      </c>
      <c r="M4061" s="2">
        <f>IF(ISNUMBER(SEARCH("SEPARA",UPPER(C4061))),"NÃO","SIM")</f>
        <v/>
      </c>
      <c r="N4061" s="2">
        <f>IFERROR(H4061/K4061,0)</f>
        <v/>
      </c>
      <c r="O4061" s="2">
        <f>IF(M4061="NÃO","EXCLUÍDO",IF(N4061&lt;Premissas!$B$8,"&lt; 1,00",IF(N4061&lt;Premissas!$B$9,"1,00 – 1,19",IF(N4061&lt;Premissas!$B$10,"1,20 – 1,39",IF(N4061&lt;Premissas!$B$11,"1,40 – 1,59",IF(N4061&lt;Premissas!$B$12,"1,60 – 1,99","≥ 2,00"))))))</f>
        <v/>
      </c>
      <c r="P4061" s="5">
        <f>IF(OR(M4061="NÃO",N4061&lt;Premissas!$B$8),Premissas!$B$13,IF(N4061&lt;Premissas!$B$9,Premissas!$B$14,IF(N4061&lt;Premissas!$B$10,Premissas!$B$15,IF(N4061&lt;Premissas!$B$11,Premissas!$B$16,IF(N4061&lt;Premissas!$B$12,Premissas!$B$17,Premissas!$B$18)))))</f>
        <v/>
      </c>
      <c r="Q4061" s="5">
        <f>IFERROR(P4061/Premissas!$B$4,0)</f>
        <v/>
      </c>
    </row>
    <row r="4062">
      <c r="A4062" s="2" t="n">
        <v>8</v>
      </c>
      <c r="B4062" s="2" t="n">
        <v>7801</v>
      </c>
      <c r="C4062" s="2" t="inlineStr">
        <is>
          <t>CARREGAMENTO</t>
        </is>
      </c>
      <c r="D4062" s="2" t="inlineStr">
        <is>
          <t>5750059</t>
        </is>
      </c>
      <c r="E4062" s="2" t="inlineStr">
        <is>
          <t>Francisco Kaique De Souza</t>
        </is>
      </c>
      <c r="F4062" s="2" t="n">
        <v>391</v>
      </c>
      <c r="G4062" s="2" t="n">
        <v>38.37</v>
      </c>
      <c r="H4062" s="2" t="n">
        <v>10</v>
      </c>
      <c r="I4062" s="2" t="n">
        <v>0</v>
      </c>
      <c r="J4062" s="2" t="inlineStr">
        <is>
          <t>GPA</t>
        </is>
      </c>
      <c r="K4062" s="2">
        <f>IF(I4062&lt;&gt;"",I4062,IFERROR(INDEX(Base!$I:$I,MATCH(1,(Base!$C:$C=C4062)*(Base!$I:$I&lt;&gt;""),0)),0))</f>
        <v/>
      </c>
      <c r="L4062" s="2">
        <f>IF(AND(I4062="",K4062&gt;0),"SIM","NÃO")</f>
        <v/>
      </c>
      <c r="M4062" s="2">
        <f>IF(ISNUMBER(SEARCH("SEPARA",UPPER(C4062))),"NÃO","SIM")</f>
        <v/>
      </c>
      <c r="N4062" s="2">
        <f>IFERROR(H4062/K4062,0)</f>
        <v/>
      </c>
      <c r="O4062" s="2">
        <f>IF(M4062="NÃO","EXCLUÍDO",IF(N4062&lt;Premissas!$B$8,"&lt; 1,00",IF(N4062&lt;Premissas!$B$9,"1,00 – 1,19",IF(N4062&lt;Premissas!$B$10,"1,20 – 1,39",IF(N4062&lt;Premissas!$B$11,"1,40 – 1,59",IF(N4062&lt;Premissas!$B$12,"1,60 – 1,99","≥ 2,00"))))))</f>
        <v/>
      </c>
      <c r="P4062" s="5">
        <f>IF(OR(M4062="NÃO",N4062&lt;Premissas!$B$8),Premissas!$B$13,IF(N4062&lt;Premissas!$B$9,Premissas!$B$14,IF(N4062&lt;Premissas!$B$10,Premissas!$B$15,IF(N4062&lt;Premissas!$B$11,Premissas!$B$16,IF(N4062&lt;Premissas!$B$12,Premissas!$B$17,Premissas!$B$18)))))</f>
        <v/>
      </c>
      <c r="Q4062" s="5">
        <f>IFERROR(P4062/Premissas!$B$4,0)</f>
        <v/>
      </c>
    </row>
    <row r="4063">
      <c r="A4063" s="2" t="n">
        <v>8</v>
      </c>
      <c r="B4063" s="2" t="n">
        <v>7801</v>
      </c>
      <c r="C4063" s="2" t="inlineStr">
        <is>
          <t>PUXADA RECEB</t>
        </is>
      </c>
      <c r="D4063" s="2" t="inlineStr">
        <is>
          <t>5755263</t>
        </is>
      </c>
      <c r="E4063" s="2" t="inlineStr">
        <is>
          <t>LUCAS SOUZA CORDEIRO</t>
        </is>
      </c>
      <c r="F4063" s="2" t="n">
        <v>2496</v>
      </c>
      <c r="G4063" s="2" t="n">
        <v>115.2</v>
      </c>
      <c r="H4063" s="2" t="n">
        <v>22</v>
      </c>
      <c r="I4063" s="2" t="n">
        <v>0</v>
      </c>
      <c r="J4063" s="2" t="inlineStr">
        <is>
          <t>GPA</t>
        </is>
      </c>
      <c r="K4063" s="2">
        <f>IF(I4063&lt;&gt;"",I4063,IFERROR(INDEX(Base!$I:$I,MATCH(1,(Base!$C:$C=C4063)*(Base!$I:$I&lt;&gt;""),0)),0))</f>
        <v/>
      </c>
      <c r="L4063" s="2">
        <f>IF(AND(I4063="",K4063&gt;0),"SIM","NÃO")</f>
        <v/>
      </c>
      <c r="M4063" s="2">
        <f>IF(ISNUMBER(SEARCH("SEPARA",UPPER(C4063))),"NÃO","SIM")</f>
        <v/>
      </c>
      <c r="N4063" s="2">
        <f>IFERROR(H4063/K4063,0)</f>
        <v/>
      </c>
      <c r="O4063" s="2">
        <f>IF(M4063="NÃO","EXCLUÍDO",IF(N4063&lt;Premissas!$B$8,"&lt; 1,00",IF(N4063&lt;Premissas!$B$9,"1,00 – 1,19",IF(N4063&lt;Premissas!$B$10,"1,20 – 1,39",IF(N4063&lt;Premissas!$B$11,"1,40 – 1,59",IF(N4063&lt;Premissas!$B$12,"1,60 – 1,99","≥ 2,00"))))))</f>
        <v/>
      </c>
      <c r="P4063" s="5">
        <f>IF(OR(M4063="NÃO",N4063&lt;Premissas!$B$8),Premissas!$B$13,IF(N4063&lt;Premissas!$B$9,Premissas!$B$14,IF(N4063&lt;Premissas!$B$10,Premissas!$B$15,IF(N4063&lt;Premissas!$B$11,Premissas!$B$16,IF(N4063&lt;Premissas!$B$12,Premissas!$B$17,Premissas!$B$18)))))</f>
        <v/>
      </c>
      <c r="Q4063" s="5">
        <f>IFERROR(P4063/Premissas!$B$4,0)</f>
        <v/>
      </c>
    </row>
    <row r="4064">
      <c r="A4064" s="2" t="n">
        <v>8</v>
      </c>
      <c r="B4064" s="2" t="n">
        <v>7801</v>
      </c>
      <c r="C4064" s="2" t="inlineStr">
        <is>
          <t>SEPARACAO</t>
        </is>
      </c>
      <c r="D4064" s="2" t="inlineStr">
        <is>
          <t>5755263</t>
        </is>
      </c>
      <c r="E4064" s="2" t="inlineStr">
        <is>
          <t>LUCAS SOUZA CORDEIRO</t>
        </is>
      </c>
      <c r="F4064" s="2" t="n">
        <v>704</v>
      </c>
      <c r="G4064" s="2" t="n">
        <v>8.65</v>
      </c>
      <c r="H4064" s="2" t="n">
        <v>81</v>
      </c>
      <c r="I4064" s="2" t="n">
        <v>0</v>
      </c>
      <c r="J4064" s="2" t="inlineStr">
        <is>
          <t>GPA</t>
        </is>
      </c>
      <c r="K4064" s="2">
        <f>IF(I4064&lt;&gt;"",I4064,IFERROR(INDEX(Base!$I:$I,MATCH(1,(Base!$C:$C=C4064)*(Base!$I:$I&lt;&gt;""),0)),0))</f>
        <v/>
      </c>
      <c r="L4064" s="2">
        <f>IF(AND(I4064="",K4064&gt;0),"SIM","NÃO")</f>
        <v/>
      </c>
      <c r="M4064" s="2">
        <f>IF(ISNUMBER(SEARCH("SEPARA",UPPER(C4064))),"NÃO","SIM")</f>
        <v/>
      </c>
      <c r="N4064" s="2">
        <f>IFERROR(H4064/K4064,0)</f>
        <v/>
      </c>
      <c r="O4064" s="2">
        <f>IF(M4064="NÃO","EXCLUÍDO",IF(N4064&lt;Premissas!$B$8,"&lt; 1,00",IF(N4064&lt;Premissas!$B$9,"1,00 – 1,19",IF(N4064&lt;Premissas!$B$10,"1,20 – 1,39",IF(N4064&lt;Premissas!$B$11,"1,40 – 1,59",IF(N4064&lt;Premissas!$B$12,"1,60 – 1,99","≥ 2,00"))))))</f>
        <v/>
      </c>
      <c r="P4064" s="5">
        <f>IF(OR(M4064="NÃO",N4064&lt;Premissas!$B$8),Premissas!$B$13,IF(N4064&lt;Premissas!$B$9,Premissas!$B$14,IF(N4064&lt;Premissas!$B$10,Premissas!$B$15,IF(N4064&lt;Premissas!$B$11,Premissas!$B$16,IF(N4064&lt;Premissas!$B$12,Premissas!$B$17,Premissas!$B$18)))))</f>
        <v/>
      </c>
      <c r="Q4064" s="5">
        <f>IFERROR(P4064/Premissas!$B$4,0)</f>
        <v/>
      </c>
    </row>
    <row r="4065">
      <c r="A4065" s="2" t="n">
        <v>8</v>
      </c>
      <c r="B4065" s="2" t="n">
        <v>7801</v>
      </c>
      <c r="C4065" s="2" t="inlineStr">
        <is>
          <t>CARREGAMENTO</t>
        </is>
      </c>
      <c r="D4065" s="2" t="inlineStr">
        <is>
          <t>5758866</t>
        </is>
      </c>
      <c r="E4065" s="2" t="inlineStr">
        <is>
          <t>Henryque Estacio De Sousa Siqueira</t>
        </is>
      </c>
      <c r="F4065" s="2" t="n">
        <v>492</v>
      </c>
      <c r="G4065" s="2" t="n">
        <v>64.44</v>
      </c>
      <c r="H4065" s="2" t="n">
        <v>8</v>
      </c>
      <c r="I4065" s="2" t="n">
        <v>0</v>
      </c>
      <c r="J4065" s="2" t="inlineStr">
        <is>
          <t>GPA</t>
        </is>
      </c>
      <c r="K4065" s="2">
        <f>IF(I4065&lt;&gt;"",I4065,IFERROR(INDEX(Base!$I:$I,MATCH(1,(Base!$C:$C=C4065)*(Base!$I:$I&lt;&gt;""),0)),0))</f>
        <v/>
      </c>
      <c r="L4065" s="2">
        <f>IF(AND(I4065="",K4065&gt;0),"SIM","NÃO")</f>
        <v/>
      </c>
      <c r="M4065" s="2">
        <f>IF(ISNUMBER(SEARCH("SEPARA",UPPER(C4065))),"NÃO","SIM")</f>
        <v/>
      </c>
      <c r="N4065" s="2">
        <f>IFERROR(H4065/K4065,0)</f>
        <v/>
      </c>
      <c r="O4065" s="2">
        <f>IF(M4065="NÃO","EXCLUÍDO",IF(N4065&lt;Premissas!$B$8,"&lt; 1,00",IF(N4065&lt;Premissas!$B$9,"1,00 – 1,19",IF(N4065&lt;Premissas!$B$10,"1,20 – 1,39",IF(N4065&lt;Premissas!$B$11,"1,40 – 1,59",IF(N4065&lt;Premissas!$B$12,"1,60 – 1,99","≥ 2,00"))))))</f>
        <v/>
      </c>
      <c r="P4065" s="5">
        <f>IF(OR(M4065="NÃO",N4065&lt;Premissas!$B$8),Premissas!$B$13,IF(N4065&lt;Premissas!$B$9,Premissas!$B$14,IF(N4065&lt;Premissas!$B$10,Premissas!$B$15,IF(N4065&lt;Premissas!$B$11,Premissas!$B$16,IF(N4065&lt;Premissas!$B$12,Premissas!$B$17,Premissas!$B$18)))))</f>
        <v/>
      </c>
      <c r="Q4065" s="5">
        <f>IFERROR(P4065/Premissas!$B$4,0)</f>
        <v/>
      </c>
    </row>
    <row r="4066">
      <c r="A4066" s="2" t="n">
        <v>8</v>
      </c>
      <c r="B4066" s="2" t="n">
        <v>7801</v>
      </c>
      <c r="C4066" s="2" t="inlineStr">
        <is>
          <t>PUXADA RECEB</t>
        </is>
      </c>
      <c r="D4066" s="2" t="inlineStr">
        <is>
          <t>5758866</t>
        </is>
      </c>
      <c r="E4066" s="2" t="inlineStr">
        <is>
          <t>Henryque Estacio De Sousa Siqueira</t>
        </is>
      </c>
      <c r="F4066" s="2" t="n">
        <v>47</v>
      </c>
      <c r="G4066" s="2" t="n">
        <v>1.82</v>
      </c>
      <c r="H4066" s="2" t="n">
        <v>26</v>
      </c>
      <c r="I4066" s="2" t="n">
        <v>0</v>
      </c>
      <c r="J4066" s="2" t="inlineStr">
        <is>
          <t>GPA</t>
        </is>
      </c>
      <c r="K4066" s="2">
        <f>IF(I4066&lt;&gt;"",I4066,IFERROR(INDEX(Base!$I:$I,MATCH(1,(Base!$C:$C=C4066)*(Base!$I:$I&lt;&gt;""),0)),0))</f>
        <v/>
      </c>
      <c r="L4066" s="2">
        <f>IF(AND(I4066="",K4066&gt;0),"SIM","NÃO")</f>
        <v/>
      </c>
      <c r="M4066" s="2">
        <f>IF(ISNUMBER(SEARCH("SEPARA",UPPER(C4066))),"NÃO","SIM")</f>
        <v/>
      </c>
      <c r="N4066" s="2">
        <f>IFERROR(H4066/K4066,0)</f>
        <v/>
      </c>
      <c r="O4066" s="2">
        <f>IF(M4066="NÃO","EXCLUÍDO",IF(N4066&lt;Premissas!$B$8,"&lt; 1,00",IF(N4066&lt;Premissas!$B$9,"1,00 – 1,19",IF(N4066&lt;Premissas!$B$10,"1,20 – 1,39",IF(N4066&lt;Premissas!$B$11,"1,40 – 1,59",IF(N4066&lt;Premissas!$B$12,"1,60 – 1,99","≥ 2,00"))))))</f>
        <v/>
      </c>
      <c r="P4066" s="5">
        <f>IF(OR(M4066="NÃO",N4066&lt;Premissas!$B$8),Premissas!$B$13,IF(N4066&lt;Premissas!$B$9,Premissas!$B$14,IF(N4066&lt;Premissas!$B$10,Premissas!$B$15,IF(N4066&lt;Premissas!$B$11,Premissas!$B$16,IF(N4066&lt;Premissas!$B$12,Premissas!$B$17,Premissas!$B$18)))))</f>
        <v/>
      </c>
      <c r="Q4066" s="5">
        <f>IFERROR(P4066/Premissas!$B$4,0)</f>
        <v/>
      </c>
    </row>
    <row r="4067">
      <c r="A4067" s="2" t="n">
        <v>8</v>
      </c>
      <c r="B4067" s="2" t="n">
        <v>7801</v>
      </c>
      <c r="C4067" s="2" t="inlineStr">
        <is>
          <t>SEPARACAO</t>
        </is>
      </c>
      <c r="D4067" s="2" t="inlineStr">
        <is>
          <t>5758866</t>
        </is>
      </c>
      <c r="E4067" s="2" t="inlineStr">
        <is>
          <t>Henryque Estacio De Sousa Siqueira</t>
        </is>
      </c>
      <c r="F4067" s="2" t="n">
        <v>51</v>
      </c>
      <c r="G4067" s="2" t="n">
        <v>1.3</v>
      </c>
      <c r="H4067" s="2" t="n">
        <v>39</v>
      </c>
      <c r="I4067" s="2" t="n">
        <v>0</v>
      </c>
      <c r="J4067" s="2" t="inlineStr">
        <is>
          <t>GPA</t>
        </is>
      </c>
      <c r="K4067" s="2">
        <f>IF(I4067&lt;&gt;"",I4067,IFERROR(INDEX(Base!$I:$I,MATCH(1,(Base!$C:$C=C4067)*(Base!$I:$I&lt;&gt;""),0)),0))</f>
        <v/>
      </c>
      <c r="L4067" s="2">
        <f>IF(AND(I4067="",K4067&gt;0),"SIM","NÃO")</f>
        <v/>
      </c>
      <c r="M4067" s="2">
        <f>IF(ISNUMBER(SEARCH("SEPARA",UPPER(C4067))),"NÃO","SIM")</f>
        <v/>
      </c>
      <c r="N4067" s="2">
        <f>IFERROR(H4067/K4067,0)</f>
        <v/>
      </c>
      <c r="O4067" s="2">
        <f>IF(M4067="NÃO","EXCLUÍDO",IF(N4067&lt;Premissas!$B$8,"&lt; 1,00",IF(N4067&lt;Premissas!$B$9,"1,00 – 1,19",IF(N4067&lt;Premissas!$B$10,"1,20 – 1,39",IF(N4067&lt;Premissas!$B$11,"1,40 – 1,59",IF(N4067&lt;Premissas!$B$12,"1,60 – 1,99","≥ 2,00"))))))</f>
        <v/>
      </c>
      <c r="P4067" s="5">
        <f>IF(OR(M4067="NÃO",N4067&lt;Premissas!$B$8),Premissas!$B$13,IF(N4067&lt;Premissas!$B$9,Premissas!$B$14,IF(N4067&lt;Premissas!$B$10,Premissas!$B$15,IF(N4067&lt;Premissas!$B$11,Premissas!$B$16,IF(N4067&lt;Premissas!$B$12,Premissas!$B$17,Premissas!$B$18)))))</f>
        <v/>
      </c>
      <c r="Q4067" s="5">
        <f>IFERROR(P4067/Premissas!$B$4,0)</f>
        <v/>
      </c>
    </row>
    <row r="4068">
      <c r="A4068" s="2" t="n">
        <v>8</v>
      </c>
      <c r="B4068" s="2" t="n">
        <v>7801</v>
      </c>
      <c r="C4068" s="2" t="inlineStr">
        <is>
          <t>PUXADA RECEB</t>
        </is>
      </c>
      <c r="D4068" s="2" t="inlineStr">
        <is>
          <t>5759030</t>
        </is>
      </c>
      <c r="E4068" s="2" t="inlineStr">
        <is>
          <t>Enzo Venancio Da Silva Ribeiro</t>
        </is>
      </c>
      <c r="F4068" s="2" t="n">
        <v>121</v>
      </c>
      <c r="G4068" s="2" t="n">
        <v>6.57</v>
      </c>
      <c r="H4068" s="2" t="n">
        <v>18</v>
      </c>
      <c r="I4068" s="2" t="n">
        <v>0</v>
      </c>
      <c r="J4068" s="2" t="inlineStr">
        <is>
          <t>GPA</t>
        </is>
      </c>
      <c r="K4068" s="2">
        <f>IF(I4068&lt;&gt;"",I4068,IFERROR(INDEX(Base!$I:$I,MATCH(1,(Base!$C:$C=C4068)*(Base!$I:$I&lt;&gt;""),0)),0))</f>
        <v/>
      </c>
      <c r="L4068" s="2">
        <f>IF(AND(I4068="",K4068&gt;0),"SIM","NÃO")</f>
        <v/>
      </c>
      <c r="M4068" s="2">
        <f>IF(ISNUMBER(SEARCH("SEPARA",UPPER(C4068))),"NÃO","SIM")</f>
        <v/>
      </c>
      <c r="N4068" s="2">
        <f>IFERROR(H4068/K4068,0)</f>
        <v/>
      </c>
      <c r="O4068" s="2">
        <f>IF(M4068="NÃO","EXCLUÍDO",IF(N4068&lt;Premissas!$B$8,"&lt; 1,00",IF(N4068&lt;Premissas!$B$9,"1,00 – 1,19",IF(N4068&lt;Premissas!$B$10,"1,20 – 1,39",IF(N4068&lt;Premissas!$B$11,"1,40 – 1,59",IF(N4068&lt;Premissas!$B$12,"1,60 – 1,99","≥ 2,00"))))))</f>
        <v/>
      </c>
      <c r="P4068" s="5">
        <f>IF(OR(M4068="NÃO",N4068&lt;Premissas!$B$8),Premissas!$B$13,IF(N4068&lt;Premissas!$B$9,Premissas!$B$14,IF(N4068&lt;Premissas!$B$10,Premissas!$B$15,IF(N4068&lt;Premissas!$B$11,Premissas!$B$16,IF(N4068&lt;Premissas!$B$12,Premissas!$B$17,Premissas!$B$18)))))</f>
        <v/>
      </c>
      <c r="Q4068" s="5">
        <f>IFERROR(P4068/Premissas!$B$4,0)</f>
        <v/>
      </c>
    </row>
    <row r="4069">
      <c r="A4069" s="2" t="n">
        <v>8</v>
      </c>
      <c r="B4069" s="2" t="n">
        <v>7801</v>
      </c>
      <c r="C4069" s="2" t="inlineStr">
        <is>
          <t>SEPARACAO</t>
        </is>
      </c>
      <c r="D4069" s="2" t="inlineStr">
        <is>
          <t>5759170</t>
        </is>
      </c>
      <c r="E4069" s="2" t="inlineStr">
        <is>
          <t>WELLINGTON PRATES</t>
        </is>
      </c>
      <c r="F4069" s="2" t="n">
        <v>16412</v>
      </c>
      <c r="G4069" s="2" t="n">
        <v>124.41</v>
      </c>
      <c r="H4069" s="2" t="n">
        <v>132</v>
      </c>
      <c r="I4069" s="2" t="n">
        <v>0</v>
      </c>
      <c r="J4069" s="2" t="inlineStr">
        <is>
          <t>GPA</t>
        </is>
      </c>
      <c r="K4069" s="2">
        <f>IF(I4069&lt;&gt;"",I4069,IFERROR(INDEX(Base!$I:$I,MATCH(1,(Base!$C:$C=C4069)*(Base!$I:$I&lt;&gt;""),0)),0))</f>
        <v/>
      </c>
      <c r="L4069" s="2">
        <f>IF(AND(I4069="",K4069&gt;0),"SIM","NÃO")</f>
        <v/>
      </c>
      <c r="M4069" s="2">
        <f>IF(ISNUMBER(SEARCH("SEPARA",UPPER(C4069))),"NÃO","SIM")</f>
        <v/>
      </c>
      <c r="N4069" s="2">
        <f>IFERROR(H4069/K4069,0)</f>
        <v/>
      </c>
      <c r="O4069" s="2">
        <f>IF(M4069="NÃO","EXCLUÍDO",IF(N4069&lt;Premissas!$B$8,"&lt; 1,00",IF(N4069&lt;Premissas!$B$9,"1,00 – 1,19",IF(N4069&lt;Premissas!$B$10,"1,20 – 1,39",IF(N4069&lt;Premissas!$B$11,"1,40 – 1,59",IF(N4069&lt;Premissas!$B$12,"1,60 – 1,99","≥ 2,00"))))))</f>
        <v/>
      </c>
      <c r="P4069" s="5">
        <f>IF(OR(M4069="NÃO",N4069&lt;Premissas!$B$8),Premissas!$B$13,IF(N4069&lt;Premissas!$B$9,Premissas!$B$14,IF(N4069&lt;Premissas!$B$10,Premissas!$B$15,IF(N4069&lt;Premissas!$B$11,Premissas!$B$16,IF(N4069&lt;Premissas!$B$12,Premissas!$B$17,Premissas!$B$18)))))</f>
        <v/>
      </c>
      <c r="Q4069" s="5">
        <f>IFERROR(P4069/Premissas!$B$4,0)</f>
        <v/>
      </c>
    </row>
    <row r="4070">
      <c r="A4070" s="2" t="n">
        <v>8</v>
      </c>
      <c r="B4070" s="2" t="n">
        <v>7801</v>
      </c>
      <c r="C4070" s="2" t="inlineStr">
        <is>
          <t>RECEBIMENTO</t>
        </is>
      </c>
      <c r="D4070" s="2" t="inlineStr">
        <is>
          <t>5767920</t>
        </is>
      </c>
      <c r="E4070" s="2" t="inlineStr">
        <is>
          <t>LEDIVANIA DE SOUSA</t>
        </is>
      </c>
      <c r="F4070" s="2" t="n">
        <v>87</v>
      </c>
      <c r="G4070" s="2" t="n">
        <v>0.62</v>
      </c>
      <c r="H4070" s="2" t="n">
        <v>140</v>
      </c>
      <c r="I4070" s="2" t="n">
        <v>0</v>
      </c>
      <c r="J4070" s="2" t="inlineStr">
        <is>
          <t>GPA</t>
        </is>
      </c>
      <c r="K4070" s="2">
        <f>IF(I4070&lt;&gt;"",I4070,IFERROR(INDEX(Base!$I:$I,MATCH(1,(Base!$C:$C=C4070)*(Base!$I:$I&lt;&gt;""),0)),0))</f>
        <v/>
      </c>
      <c r="L4070" s="2">
        <f>IF(AND(I4070="",K4070&gt;0),"SIM","NÃO")</f>
        <v/>
      </c>
      <c r="M4070" s="2">
        <f>IF(ISNUMBER(SEARCH("SEPARA",UPPER(C4070))),"NÃO","SIM")</f>
        <v/>
      </c>
      <c r="N4070" s="2">
        <f>IFERROR(H4070/K4070,0)</f>
        <v/>
      </c>
      <c r="O4070" s="2">
        <f>IF(M4070="NÃO","EXCLUÍDO",IF(N4070&lt;Premissas!$B$8,"&lt; 1,00",IF(N4070&lt;Premissas!$B$9,"1,00 – 1,19",IF(N4070&lt;Premissas!$B$10,"1,20 – 1,39",IF(N4070&lt;Premissas!$B$11,"1,40 – 1,59",IF(N4070&lt;Premissas!$B$12,"1,60 – 1,99","≥ 2,00"))))))</f>
        <v/>
      </c>
      <c r="P4070" s="5">
        <f>IF(OR(M4070="NÃO",N4070&lt;Premissas!$B$8),Premissas!$B$13,IF(N4070&lt;Premissas!$B$9,Premissas!$B$14,IF(N4070&lt;Premissas!$B$10,Premissas!$B$15,IF(N4070&lt;Premissas!$B$11,Premissas!$B$16,IF(N4070&lt;Premissas!$B$12,Premissas!$B$17,Premissas!$B$18)))))</f>
        <v/>
      </c>
      <c r="Q4070" s="5">
        <f>IFERROR(P4070/Premissas!$B$4,0)</f>
        <v/>
      </c>
    </row>
    <row r="4071">
      <c r="A4071" s="2" t="n">
        <v>8</v>
      </c>
      <c r="B4071" s="2" t="n">
        <v>7801</v>
      </c>
      <c r="C4071" s="2" t="inlineStr">
        <is>
          <t>SEPARACAO</t>
        </is>
      </c>
      <c r="D4071" s="2" t="inlineStr">
        <is>
          <t>5767920</t>
        </is>
      </c>
      <c r="E4071" s="2" t="inlineStr">
        <is>
          <t>LEDIVANIA DE SOUSA</t>
        </is>
      </c>
      <c r="F4071" s="2" t="n">
        <v>335</v>
      </c>
      <c r="G4071" s="2" t="n">
        <v>9</v>
      </c>
      <c r="H4071" s="2" t="n">
        <v>37</v>
      </c>
      <c r="I4071" s="2" t="n">
        <v>0</v>
      </c>
      <c r="J4071" s="2" t="inlineStr">
        <is>
          <t>GPA</t>
        </is>
      </c>
      <c r="K4071" s="2">
        <f>IF(I4071&lt;&gt;"",I4071,IFERROR(INDEX(Base!$I:$I,MATCH(1,(Base!$C:$C=C4071)*(Base!$I:$I&lt;&gt;""),0)),0))</f>
        <v/>
      </c>
      <c r="L4071" s="2">
        <f>IF(AND(I4071="",K4071&gt;0),"SIM","NÃO")</f>
        <v/>
      </c>
      <c r="M4071" s="2">
        <f>IF(ISNUMBER(SEARCH("SEPARA",UPPER(C4071))),"NÃO","SIM")</f>
        <v/>
      </c>
      <c r="N4071" s="2">
        <f>IFERROR(H4071/K4071,0)</f>
        <v/>
      </c>
      <c r="O4071" s="2">
        <f>IF(M4071="NÃO","EXCLUÍDO",IF(N4071&lt;Premissas!$B$8,"&lt; 1,00",IF(N4071&lt;Premissas!$B$9,"1,00 – 1,19",IF(N4071&lt;Premissas!$B$10,"1,20 – 1,39",IF(N4071&lt;Premissas!$B$11,"1,40 – 1,59",IF(N4071&lt;Premissas!$B$12,"1,60 – 1,99","≥ 2,00"))))))</f>
        <v/>
      </c>
      <c r="P4071" s="5">
        <f>IF(OR(M4071="NÃO",N4071&lt;Premissas!$B$8),Premissas!$B$13,IF(N4071&lt;Premissas!$B$9,Premissas!$B$14,IF(N4071&lt;Premissas!$B$10,Premissas!$B$15,IF(N4071&lt;Premissas!$B$11,Premissas!$B$16,IF(N4071&lt;Premissas!$B$12,Premissas!$B$17,Premissas!$B$18)))))</f>
        <v/>
      </c>
      <c r="Q4071" s="5">
        <f>IFERROR(P4071/Premissas!$B$4,0)</f>
        <v/>
      </c>
    </row>
    <row r="4072">
      <c r="A4072" s="2" t="n">
        <v>8</v>
      </c>
      <c r="B4072" s="2" t="n">
        <v>7801</v>
      </c>
      <c r="C4072" s="2" t="inlineStr">
        <is>
          <t>PUXADA RECEB</t>
        </is>
      </c>
      <c r="D4072" s="2" t="inlineStr">
        <is>
          <t>5768454</t>
        </is>
      </c>
      <c r="E4072" s="2" t="inlineStr">
        <is>
          <t>Gisele Araujo Lopes</t>
        </is>
      </c>
      <c r="F4072" s="2" t="n">
        <v>2836</v>
      </c>
      <c r="G4072" s="2" t="n">
        <v>138.61</v>
      </c>
      <c r="H4072" s="2" t="n">
        <v>20</v>
      </c>
      <c r="I4072" s="2" t="n">
        <v>0</v>
      </c>
      <c r="J4072" s="2" t="inlineStr">
        <is>
          <t>GPA</t>
        </is>
      </c>
      <c r="K4072" s="2">
        <f>IF(I4072&lt;&gt;"",I4072,IFERROR(INDEX(Base!$I:$I,MATCH(1,(Base!$C:$C=C4072)*(Base!$I:$I&lt;&gt;""),0)),0))</f>
        <v/>
      </c>
      <c r="L4072" s="2">
        <f>IF(AND(I4072="",K4072&gt;0),"SIM","NÃO")</f>
        <v/>
      </c>
      <c r="M4072" s="2">
        <f>IF(ISNUMBER(SEARCH("SEPARA",UPPER(C4072))),"NÃO","SIM")</f>
        <v/>
      </c>
      <c r="N4072" s="2">
        <f>IFERROR(H4072/K4072,0)</f>
        <v/>
      </c>
      <c r="O4072" s="2">
        <f>IF(M4072="NÃO","EXCLUÍDO",IF(N4072&lt;Premissas!$B$8,"&lt; 1,00",IF(N4072&lt;Premissas!$B$9,"1,00 – 1,19",IF(N4072&lt;Premissas!$B$10,"1,20 – 1,39",IF(N4072&lt;Premissas!$B$11,"1,40 – 1,59",IF(N4072&lt;Premissas!$B$12,"1,60 – 1,99","≥ 2,00"))))))</f>
        <v/>
      </c>
      <c r="P4072" s="5">
        <f>IF(OR(M4072="NÃO",N4072&lt;Premissas!$B$8),Premissas!$B$13,IF(N4072&lt;Premissas!$B$9,Premissas!$B$14,IF(N4072&lt;Premissas!$B$10,Premissas!$B$15,IF(N4072&lt;Premissas!$B$11,Premissas!$B$16,IF(N4072&lt;Premissas!$B$12,Premissas!$B$17,Premissas!$B$18)))))</f>
        <v/>
      </c>
      <c r="Q4072" s="5">
        <f>IFERROR(P4072/Premissas!$B$4,0)</f>
        <v/>
      </c>
    </row>
    <row r="4073">
      <c r="A4073" s="2" t="n">
        <v>8</v>
      </c>
      <c r="B4073" s="2" t="n">
        <v>7801</v>
      </c>
      <c r="C4073" s="2" t="inlineStr">
        <is>
          <t>SEPARACAO</t>
        </is>
      </c>
      <c r="D4073" s="2" t="inlineStr">
        <is>
          <t>5768454</t>
        </is>
      </c>
      <c r="E4073" s="2" t="inlineStr">
        <is>
          <t>Gisele Araujo Lopes</t>
        </is>
      </c>
      <c r="F4073" s="2" t="n">
        <v>1139</v>
      </c>
      <c r="G4073" s="2" t="n">
        <v>13.99</v>
      </c>
      <c r="H4073" s="2" t="n">
        <v>81</v>
      </c>
      <c r="I4073" s="2" t="n">
        <v>0</v>
      </c>
      <c r="J4073" s="2" t="inlineStr">
        <is>
          <t>GPA</t>
        </is>
      </c>
      <c r="K4073" s="2">
        <f>IF(I4073&lt;&gt;"",I4073,IFERROR(INDEX(Base!$I:$I,MATCH(1,(Base!$C:$C=C4073)*(Base!$I:$I&lt;&gt;""),0)),0))</f>
        <v/>
      </c>
      <c r="L4073" s="2">
        <f>IF(AND(I4073="",K4073&gt;0),"SIM","NÃO")</f>
        <v/>
      </c>
      <c r="M4073" s="2">
        <f>IF(ISNUMBER(SEARCH("SEPARA",UPPER(C4073))),"NÃO","SIM")</f>
        <v/>
      </c>
      <c r="N4073" s="2">
        <f>IFERROR(H4073/K4073,0)</f>
        <v/>
      </c>
      <c r="O4073" s="2">
        <f>IF(M4073="NÃO","EXCLUÍDO",IF(N4073&lt;Premissas!$B$8,"&lt; 1,00",IF(N4073&lt;Premissas!$B$9,"1,00 – 1,19",IF(N4073&lt;Premissas!$B$10,"1,20 – 1,39",IF(N4073&lt;Premissas!$B$11,"1,40 – 1,59",IF(N4073&lt;Premissas!$B$12,"1,60 – 1,99","≥ 2,00"))))))</f>
        <v/>
      </c>
      <c r="P4073" s="5">
        <f>IF(OR(M4073="NÃO",N4073&lt;Premissas!$B$8),Premissas!$B$13,IF(N4073&lt;Premissas!$B$9,Premissas!$B$14,IF(N4073&lt;Premissas!$B$10,Premissas!$B$15,IF(N4073&lt;Premissas!$B$11,Premissas!$B$16,IF(N4073&lt;Premissas!$B$12,Premissas!$B$17,Premissas!$B$18)))))</f>
        <v/>
      </c>
      <c r="Q4073" s="5">
        <f>IFERROR(P4073/Premissas!$B$4,0)</f>
        <v/>
      </c>
    </row>
    <row r="4074">
      <c r="A4074" s="2" t="n">
        <v>8</v>
      </c>
      <c r="B4074" s="2" t="n">
        <v>7801</v>
      </c>
      <c r="C4074" s="2" t="inlineStr">
        <is>
          <t>PUXADA RECEB</t>
        </is>
      </c>
      <c r="D4074" s="2" t="inlineStr">
        <is>
          <t>5779049</t>
        </is>
      </c>
      <c r="E4074" s="2" t="inlineStr">
        <is>
          <t>Thiago Justino</t>
        </is>
      </c>
      <c r="F4074" s="2" t="n">
        <v>20</v>
      </c>
      <c r="G4074" s="2" t="n">
        <v>7.12</v>
      </c>
      <c r="H4074" s="2" t="n">
        <v>3</v>
      </c>
      <c r="I4074" s="2" t="n">
        <v>0</v>
      </c>
      <c r="J4074" s="2" t="inlineStr">
        <is>
          <t>GPA</t>
        </is>
      </c>
      <c r="K4074" s="2">
        <f>IF(I4074&lt;&gt;"",I4074,IFERROR(INDEX(Base!$I:$I,MATCH(1,(Base!$C:$C=C4074)*(Base!$I:$I&lt;&gt;""),0)),0))</f>
        <v/>
      </c>
      <c r="L4074" s="2">
        <f>IF(AND(I4074="",K4074&gt;0),"SIM","NÃO")</f>
        <v/>
      </c>
      <c r="M4074" s="2">
        <f>IF(ISNUMBER(SEARCH("SEPARA",UPPER(C4074))),"NÃO","SIM")</f>
        <v/>
      </c>
      <c r="N4074" s="2">
        <f>IFERROR(H4074/K4074,0)</f>
        <v/>
      </c>
      <c r="O4074" s="2">
        <f>IF(M4074="NÃO","EXCLUÍDO",IF(N4074&lt;Premissas!$B$8,"&lt; 1,00",IF(N4074&lt;Premissas!$B$9,"1,00 – 1,19",IF(N4074&lt;Premissas!$B$10,"1,20 – 1,39",IF(N4074&lt;Premissas!$B$11,"1,40 – 1,59",IF(N4074&lt;Premissas!$B$12,"1,60 – 1,99","≥ 2,00"))))))</f>
        <v/>
      </c>
      <c r="P4074" s="5">
        <f>IF(OR(M4074="NÃO",N4074&lt;Premissas!$B$8),Premissas!$B$13,IF(N4074&lt;Premissas!$B$9,Premissas!$B$14,IF(N4074&lt;Premissas!$B$10,Premissas!$B$15,IF(N4074&lt;Premissas!$B$11,Premissas!$B$16,IF(N4074&lt;Premissas!$B$12,Premissas!$B$17,Premissas!$B$18)))))</f>
        <v/>
      </c>
      <c r="Q4074" s="5">
        <f>IFERROR(P4074/Premissas!$B$4,0)</f>
        <v/>
      </c>
    </row>
    <row r="4075">
      <c r="A4075" s="2" t="n">
        <v>8</v>
      </c>
      <c r="B4075" s="2" t="n">
        <v>7801</v>
      </c>
      <c r="C4075" s="2" t="inlineStr">
        <is>
          <t>SEPARACAO</t>
        </is>
      </c>
      <c r="D4075" s="2" t="inlineStr">
        <is>
          <t>5779049</t>
        </is>
      </c>
      <c r="E4075" s="2" t="inlineStr">
        <is>
          <t>Thiago Justino</t>
        </is>
      </c>
      <c r="F4075" s="2" t="n">
        <v>120</v>
      </c>
      <c r="G4075" s="2" t="n">
        <v>2.92</v>
      </c>
      <c r="H4075" s="2" t="n">
        <v>41</v>
      </c>
      <c r="I4075" s="2" t="n">
        <v>0</v>
      </c>
      <c r="J4075" s="2" t="inlineStr">
        <is>
          <t>GPA</t>
        </is>
      </c>
      <c r="K4075" s="2">
        <f>IF(I4075&lt;&gt;"",I4075,IFERROR(INDEX(Base!$I:$I,MATCH(1,(Base!$C:$C=C4075)*(Base!$I:$I&lt;&gt;""),0)),0))</f>
        <v/>
      </c>
      <c r="L4075" s="2">
        <f>IF(AND(I4075="",K4075&gt;0),"SIM","NÃO")</f>
        <v/>
      </c>
      <c r="M4075" s="2">
        <f>IF(ISNUMBER(SEARCH("SEPARA",UPPER(C4075))),"NÃO","SIM")</f>
        <v/>
      </c>
      <c r="N4075" s="2">
        <f>IFERROR(H4075/K4075,0)</f>
        <v/>
      </c>
      <c r="O4075" s="2">
        <f>IF(M4075="NÃO","EXCLUÍDO",IF(N4075&lt;Premissas!$B$8,"&lt; 1,00",IF(N4075&lt;Premissas!$B$9,"1,00 – 1,19",IF(N4075&lt;Premissas!$B$10,"1,20 – 1,39",IF(N4075&lt;Premissas!$B$11,"1,40 – 1,59",IF(N4075&lt;Premissas!$B$12,"1,60 – 1,99","≥ 2,00"))))))</f>
        <v/>
      </c>
      <c r="P4075" s="5">
        <f>IF(OR(M4075="NÃO",N4075&lt;Premissas!$B$8),Premissas!$B$13,IF(N4075&lt;Premissas!$B$9,Premissas!$B$14,IF(N4075&lt;Premissas!$B$10,Premissas!$B$15,IF(N4075&lt;Premissas!$B$11,Premissas!$B$16,IF(N4075&lt;Premissas!$B$12,Premissas!$B$17,Premissas!$B$18)))))</f>
        <v/>
      </c>
      <c r="Q4075" s="5">
        <f>IFERROR(P4075/Premissas!$B$4,0)</f>
        <v/>
      </c>
    </row>
    <row r="4076">
      <c r="A4076" s="2" t="n">
        <v>8</v>
      </c>
      <c r="B4076" s="2" t="n">
        <v>7801</v>
      </c>
      <c r="C4076" s="2" t="inlineStr">
        <is>
          <t>PUXADA RECEB</t>
        </is>
      </c>
      <c r="D4076" s="2" t="inlineStr">
        <is>
          <t>5782490</t>
        </is>
      </c>
      <c r="E4076" s="2" t="inlineStr">
        <is>
          <t>Wesley Correia Gomes</t>
        </is>
      </c>
      <c r="F4076" s="2" t="n">
        <v>1959</v>
      </c>
      <c r="G4076" s="2" t="n">
        <v>139.26</v>
      </c>
      <c r="H4076" s="2" t="n">
        <v>14</v>
      </c>
      <c r="I4076" s="2" t="n">
        <v>0</v>
      </c>
      <c r="J4076" s="2" t="inlineStr">
        <is>
          <t>GPA</t>
        </is>
      </c>
      <c r="K4076" s="2">
        <f>IF(I4076&lt;&gt;"",I4076,IFERROR(INDEX(Base!$I:$I,MATCH(1,(Base!$C:$C=C4076)*(Base!$I:$I&lt;&gt;""),0)),0))</f>
        <v/>
      </c>
      <c r="L4076" s="2">
        <f>IF(AND(I4076="",K4076&gt;0),"SIM","NÃO")</f>
        <v/>
      </c>
      <c r="M4076" s="2">
        <f>IF(ISNUMBER(SEARCH("SEPARA",UPPER(C4076))),"NÃO","SIM")</f>
        <v/>
      </c>
      <c r="N4076" s="2">
        <f>IFERROR(H4076/K4076,0)</f>
        <v/>
      </c>
      <c r="O4076" s="2">
        <f>IF(M4076="NÃO","EXCLUÍDO",IF(N4076&lt;Premissas!$B$8,"&lt; 1,00",IF(N4076&lt;Premissas!$B$9,"1,00 – 1,19",IF(N4076&lt;Premissas!$B$10,"1,20 – 1,39",IF(N4076&lt;Premissas!$B$11,"1,40 – 1,59",IF(N4076&lt;Premissas!$B$12,"1,60 – 1,99","≥ 2,00"))))))</f>
        <v/>
      </c>
      <c r="P4076" s="5">
        <f>IF(OR(M4076="NÃO",N4076&lt;Premissas!$B$8),Premissas!$B$13,IF(N4076&lt;Premissas!$B$9,Premissas!$B$14,IF(N4076&lt;Premissas!$B$10,Premissas!$B$15,IF(N4076&lt;Premissas!$B$11,Premissas!$B$16,IF(N4076&lt;Premissas!$B$12,Premissas!$B$17,Premissas!$B$18)))))</f>
        <v/>
      </c>
      <c r="Q4076" s="5">
        <f>IFERROR(P4076/Premissas!$B$4,0)</f>
        <v/>
      </c>
    </row>
    <row r="4077">
      <c r="A4077" s="2" t="n">
        <v>8</v>
      </c>
      <c r="B4077" s="2" t="n">
        <v>7801</v>
      </c>
      <c r="C4077" s="2" t="inlineStr">
        <is>
          <t>SEPARACAO</t>
        </is>
      </c>
      <c r="D4077" s="2" t="inlineStr">
        <is>
          <t>5782490</t>
        </is>
      </c>
      <c r="E4077" s="2" t="inlineStr">
        <is>
          <t>Wesley Correia Gomes</t>
        </is>
      </c>
      <c r="F4077" s="2" t="n">
        <v>364</v>
      </c>
      <c r="G4077" s="2" t="n">
        <v>10.08</v>
      </c>
      <c r="H4077" s="2" t="n">
        <v>36</v>
      </c>
      <c r="I4077" s="2" t="n">
        <v>0</v>
      </c>
      <c r="J4077" s="2" t="inlineStr">
        <is>
          <t>GPA</t>
        </is>
      </c>
      <c r="K4077" s="2">
        <f>IF(I4077&lt;&gt;"",I4077,IFERROR(INDEX(Base!$I:$I,MATCH(1,(Base!$C:$C=C4077)*(Base!$I:$I&lt;&gt;""),0)),0))</f>
        <v/>
      </c>
      <c r="L4077" s="2">
        <f>IF(AND(I4077="",K4077&gt;0),"SIM","NÃO")</f>
        <v/>
      </c>
      <c r="M4077" s="2">
        <f>IF(ISNUMBER(SEARCH("SEPARA",UPPER(C4077))),"NÃO","SIM")</f>
        <v/>
      </c>
      <c r="N4077" s="2">
        <f>IFERROR(H4077/K4077,0)</f>
        <v/>
      </c>
      <c r="O4077" s="2">
        <f>IF(M4077="NÃO","EXCLUÍDO",IF(N4077&lt;Premissas!$B$8,"&lt; 1,00",IF(N4077&lt;Premissas!$B$9,"1,00 – 1,19",IF(N4077&lt;Premissas!$B$10,"1,20 – 1,39",IF(N4077&lt;Premissas!$B$11,"1,40 – 1,59",IF(N4077&lt;Premissas!$B$12,"1,60 – 1,99","≥ 2,00"))))))</f>
        <v/>
      </c>
      <c r="P4077" s="5">
        <f>IF(OR(M4077="NÃO",N4077&lt;Premissas!$B$8),Premissas!$B$13,IF(N4077&lt;Premissas!$B$9,Premissas!$B$14,IF(N4077&lt;Premissas!$B$10,Premissas!$B$15,IF(N4077&lt;Premissas!$B$11,Premissas!$B$16,IF(N4077&lt;Premissas!$B$12,Premissas!$B$17,Premissas!$B$18)))))</f>
        <v/>
      </c>
      <c r="Q4077" s="5">
        <f>IFERROR(P4077/Premissas!$B$4,0)</f>
        <v/>
      </c>
    </row>
    <row r="4078">
      <c r="A4078" s="2" t="n">
        <v>8</v>
      </c>
      <c r="B4078" s="2" t="n">
        <v>7801</v>
      </c>
      <c r="C4078" s="2" t="inlineStr">
        <is>
          <t>CARREGAMENTO</t>
        </is>
      </c>
      <c r="D4078" s="2" t="inlineStr">
        <is>
          <t>5791251</t>
        </is>
      </c>
      <c r="E4078" s="2" t="inlineStr">
        <is>
          <t>Hugo Dos Santos Pereira Motta</t>
        </is>
      </c>
      <c r="F4078" s="2" t="n">
        <v>1093</v>
      </c>
      <c r="G4078" s="2" t="n">
        <v>98.54000000000001</v>
      </c>
      <c r="H4078" s="2" t="n">
        <v>11</v>
      </c>
      <c r="I4078" s="2" t="n">
        <v>0</v>
      </c>
      <c r="J4078" s="2" t="inlineStr">
        <is>
          <t>GPA</t>
        </is>
      </c>
      <c r="K4078" s="2">
        <f>IF(I4078&lt;&gt;"",I4078,IFERROR(INDEX(Base!$I:$I,MATCH(1,(Base!$C:$C=C4078)*(Base!$I:$I&lt;&gt;""),0)),0))</f>
        <v/>
      </c>
      <c r="L4078" s="2">
        <f>IF(AND(I4078="",K4078&gt;0),"SIM","NÃO")</f>
        <v/>
      </c>
      <c r="M4078" s="2">
        <f>IF(ISNUMBER(SEARCH("SEPARA",UPPER(C4078))),"NÃO","SIM")</f>
        <v/>
      </c>
      <c r="N4078" s="2">
        <f>IFERROR(H4078/K4078,0)</f>
        <v/>
      </c>
      <c r="O4078" s="2">
        <f>IF(M4078="NÃO","EXCLUÍDO",IF(N4078&lt;Premissas!$B$8,"&lt; 1,00",IF(N4078&lt;Premissas!$B$9,"1,00 – 1,19",IF(N4078&lt;Premissas!$B$10,"1,20 – 1,39",IF(N4078&lt;Premissas!$B$11,"1,40 – 1,59",IF(N4078&lt;Premissas!$B$12,"1,60 – 1,99","≥ 2,00"))))))</f>
        <v/>
      </c>
      <c r="P4078" s="5">
        <f>IF(OR(M4078="NÃO",N4078&lt;Premissas!$B$8),Premissas!$B$13,IF(N4078&lt;Premissas!$B$9,Premissas!$B$14,IF(N4078&lt;Premissas!$B$10,Premissas!$B$15,IF(N4078&lt;Premissas!$B$11,Premissas!$B$16,IF(N4078&lt;Premissas!$B$12,Premissas!$B$17,Premissas!$B$18)))))</f>
        <v/>
      </c>
      <c r="Q4078" s="5">
        <f>IFERROR(P4078/Premissas!$B$4,0)</f>
        <v/>
      </c>
    </row>
    <row r="4079">
      <c r="A4079" s="2" t="n">
        <v>8</v>
      </c>
      <c r="B4079" s="2" t="n">
        <v>7801</v>
      </c>
      <c r="C4079" s="2" t="inlineStr">
        <is>
          <t>PUXADA RECEB</t>
        </is>
      </c>
      <c r="D4079" s="2" t="inlineStr">
        <is>
          <t>5791251</t>
        </is>
      </c>
      <c r="E4079" s="2" t="inlineStr">
        <is>
          <t>Hugo Dos Santos Pereira Motta</t>
        </is>
      </c>
      <c r="F4079" s="2" t="n">
        <v>46</v>
      </c>
      <c r="G4079" s="2" t="n">
        <v>0.37</v>
      </c>
      <c r="H4079" s="2" t="n">
        <v>124</v>
      </c>
      <c r="I4079" s="2" t="n">
        <v>0</v>
      </c>
      <c r="J4079" s="2" t="inlineStr">
        <is>
          <t>GPA</t>
        </is>
      </c>
      <c r="K4079" s="2">
        <f>IF(I4079&lt;&gt;"",I4079,IFERROR(INDEX(Base!$I:$I,MATCH(1,(Base!$C:$C=C4079)*(Base!$I:$I&lt;&gt;""),0)),0))</f>
        <v/>
      </c>
      <c r="L4079" s="2">
        <f>IF(AND(I4079="",K4079&gt;0),"SIM","NÃO")</f>
        <v/>
      </c>
      <c r="M4079" s="2">
        <f>IF(ISNUMBER(SEARCH("SEPARA",UPPER(C4079))),"NÃO","SIM")</f>
        <v/>
      </c>
      <c r="N4079" s="2">
        <f>IFERROR(H4079/K4079,0)</f>
        <v/>
      </c>
      <c r="O4079" s="2">
        <f>IF(M4079="NÃO","EXCLUÍDO",IF(N4079&lt;Premissas!$B$8,"&lt; 1,00",IF(N4079&lt;Premissas!$B$9,"1,00 – 1,19",IF(N4079&lt;Premissas!$B$10,"1,20 – 1,39",IF(N4079&lt;Premissas!$B$11,"1,40 – 1,59",IF(N4079&lt;Premissas!$B$12,"1,60 – 1,99","≥ 2,00"))))))</f>
        <v/>
      </c>
      <c r="P4079" s="5">
        <f>IF(OR(M4079="NÃO",N4079&lt;Premissas!$B$8),Premissas!$B$13,IF(N4079&lt;Premissas!$B$9,Premissas!$B$14,IF(N4079&lt;Premissas!$B$10,Premissas!$B$15,IF(N4079&lt;Premissas!$B$11,Premissas!$B$16,IF(N4079&lt;Premissas!$B$12,Premissas!$B$17,Premissas!$B$18)))))</f>
        <v/>
      </c>
      <c r="Q4079" s="5">
        <f>IFERROR(P4079/Premissas!$B$4,0)</f>
        <v/>
      </c>
    </row>
    <row r="4080">
      <c r="A4080" s="2" t="n">
        <v>8</v>
      </c>
      <c r="B4080" s="2" t="n">
        <v>7801</v>
      </c>
      <c r="C4080" s="2" t="inlineStr">
        <is>
          <t>SEPARACAO</t>
        </is>
      </c>
      <c r="D4080" s="2" t="inlineStr">
        <is>
          <t>5791251</t>
        </is>
      </c>
      <c r="E4080" s="2" t="inlineStr">
        <is>
          <t>Hugo Dos Santos Pereira Motta</t>
        </is>
      </c>
      <c r="F4080" s="2" t="n">
        <v>443</v>
      </c>
      <c r="G4080" s="2" t="n">
        <v>14.88</v>
      </c>
      <c r="H4080" s="2" t="n">
        <v>30</v>
      </c>
      <c r="I4080" s="2" t="n">
        <v>0</v>
      </c>
      <c r="J4080" s="2" t="inlineStr">
        <is>
          <t>GPA</t>
        </is>
      </c>
      <c r="K4080" s="2">
        <f>IF(I4080&lt;&gt;"",I4080,IFERROR(INDEX(Base!$I:$I,MATCH(1,(Base!$C:$C=C4080)*(Base!$I:$I&lt;&gt;""),0)),0))</f>
        <v/>
      </c>
      <c r="L4080" s="2">
        <f>IF(AND(I4080="",K4080&gt;0),"SIM","NÃO")</f>
        <v/>
      </c>
      <c r="M4080" s="2">
        <f>IF(ISNUMBER(SEARCH("SEPARA",UPPER(C4080))),"NÃO","SIM")</f>
        <v/>
      </c>
      <c r="N4080" s="2">
        <f>IFERROR(H4080/K4080,0)</f>
        <v/>
      </c>
      <c r="O4080" s="2">
        <f>IF(M4080="NÃO","EXCLUÍDO",IF(N4080&lt;Premissas!$B$8,"&lt; 1,00",IF(N4080&lt;Premissas!$B$9,"1,00 – 1,19",IF(N4080&lt;Premissas!$B$10,"1,20 – 1,39",IF(N4080&lt;Premissas!$B$11,"1,40 – 1,59",IF(N4080&lt;Premissas!$B$12,"1,60 – 1,99","≥ 2,00"))))))</f>
        <v/>
      </c>
      <c r="P4080" s="5">
        <f>IF(OR(M4080="NÃO",N4080&lt;Premissas!$B$8),Premissas!$B$13,IF(N4080&lt;Premissas!$B$9,Premissas!$B$14,IF(N4080&lt;Premissas!$B$10,Premissas!$B$15,IF(N4080&lt;Premissas!$B$11,Premissas!$B$16,IF(N4080&lt;Premissas!$B$12,Premissas!$B$17,Premissas!$B$18)))))</f>
        <v/>
      </c>
      <c r="Q4080" s="5">
        <f>IFERROR(P4080/Premissas!$B$4,0)</f>
        <v/>
      </c>
    </row>
    <row r="4081">
      <c r="A4081" s="2" t="n">
        <v>8</v>
      </c>
      <c r="B4081" s="2" t="n">
        <v>7801</v>
      </c>
      <c r="C4081" s="2" t="inlineStr">
        <is>
          <t>PUXADA RECEB</t>
        </is>
      </c>
      <c r="D4081" s="2" t="inlineStr">
        <is>
          <t>5791316</t>
        </is>
      </c>
      <c r="E4081" s="2" t="inlineStr">
        <is>
          <t>HENRY KAUAN FREITAS GALINDO</t>
        </is>
      </c>
      <c r="F4081" s="2" t="n">
        <v>1029</v>
      </c>
      <c r="G4081" s="2" t="n">
        <v>45.11</v>
      </c>
      <c r="H4081" s="2" t="n">
        <v>23</v>
      </c>
      <c r="I4081" s="2" t="n">
        <v>0</v>
      </c>
      <c r="J4081" s="2" t="inlineStr">
        <is>
          <t>GPA</t>
        </is>
      </c>
      <c r="K4081" s="2">
        <f>IF(I4081&lt;&gt;"",I4081,IFERROR(INDEX(Base!$I:$I,MATCH(1,(Base!$C:$C=C4081)*(Base!$I:$I&lt;&gt;""),0)),0))</f>
        <v/>
      </c>
      <c r="L4081" s="2">
        <f>IF(AND(I4081="",K4081&gt;0),"SIM","NÃO")</f>
        <v/>
      </c>
      <c r="M4081" s="2">
        <f>IF(ISNUMBER(SEARCH("SEPARA",UPPER(C4081))),"NÃO","SIM")</f>
        <v/>
      </c>
      <c r="N4081" s="2">
        <f>IFERROR(H4081/K4081,0)</f>
        <v/>
      </c>
      <c r="O4081" s="2">
        <f>IF(M4081="NÃO","EXCLUÍDO",IF(N4081&lt;Premissas!$B$8,"&lt; 1,00",IF(N4081&lt;Premissas!$B$9,"1,00 – 1,19",IF(N4081&lt;Premissas!$B$10,"1,20 – 1,39",IF(N4081&lt;Premissas!$B$11,"1,40 – 1,59",IF(N4081&lt;Premissas!$B$12,"1,60 – 1,99","≥ 2,00"))))))</f>
        <v/>
      </c>
      <c r="P4081" s="5">
        <f>IF(OR(M4081="NÃO",N4081&lt;Premissas!$B$8),Premissas!$B$13,IF(N4081&lt;Premissas!$B$9,Premissas!$B$14,IF(N4081&lt;Premissas!$B$10,Premissas!$B$15,IF(N4081&lt;Premissas!$B$11,Premissas!$B$16,IF(N4081&lt;Premissas!$B$12,Premissas!$B$17,Premissas!$B$18)))))</f>
        <v/>
      </c>
      <c r="Q4081" s="5">
        <f>IFERROR(P4081/Premissas!$B$4,0)</f>
        <v/>
      </c>
    </row>
    <row r="4082">
      <c r="A4082" s="2" t="n">
        <v>8</v>
      </c>
      <c r="B4082" s="2" t="n">
        <v>7801</v>
      </c>
      <c r="C4082" s="2" t="inlineStr">
        <is>
          <t>SEPARACAO</t>
        </is>
      </c>
      <c r="D4082" s="2" t="inlineStr">
        <is>
          <t>5791316</t>
        </is>
      </c>
      <c r="E4082" s="2" t="inlineStr">
        <is>
          <t>HENRY KAUAN FREITAS GALINDO</t>
        </is>
      </c>
      <c r="F4082" s="2" t="n">
        <v>4142</v>
      </c>
      <c r="G4082" s="2" t="n">
        <v>45.54</v>
      </c>
      <c r="H4082" s="2" t="n">
        <v>91</v>
      </c>
      <c r="I4082" s="2" t="n">
        <v>0</v>
      </c>
      <c r="J4082" s="2" t="inlineStr">
        <is>
          <t>GPA</t>
        </is>
      </c>
      <c r="K4082" s="2">
        <f>IF(I4082&lt;&gt;"",I4082,IFERROR(INDEX(Base!$I:$I,MATCH(1,(Base!$C:$C=C4082)*(Base!$I:$I&lt;&gt;""),0)),0))</f>
        <v/>
      </c>
      <c r="L4082" s="2">
        <f>IF(AND(I4082="",K4082&gt;0),"SIM","NÃO")</f>
        <v/>
      </c>
      <c r="M4082" s="2">
        <f>IF(ISNUMBER(SEARCH("SEPARA",UPPER(C4082))),"NÃO","SIM")</f>
        <v/>
      </c>
      <c r="N4082" s="2">
        <f>IFERROR(H4082/K4082,0)</f>
        <v/>
      </c>
      <c r="O4082" s="2">
        <f>IF(M4082="NÃO","EXCLUÍDO",IF(N4082&lt;Premissas!$B$8,"&lt; 1,00",IF(N4082&lt;Premissas!$B$9,"1,00 – 1,19",IF(N4082&lt;Premissas!$B$10,"1,20 – 1,39",IF(N4082&lt;Premissas!$B$11,"1,40 – 1,59",IF(N4082&lt;Premissas!$B$12,"1,60 – 1,99","≥ 2,00"))))))</f>
        <v/>
      </c>
      <c r="P4082" s="5">
        <f>IF(OR(M4082="NÃO",N4082&lt;Premissas!$B$8),Premissas!$B$13,IF(N4082&lt;Premissas!$B$9,Premissas!$B$14,IF(N4082&lt;Premissas!$B$10,Premissas!$B$15,IF(N4082&lt;Premissas!$B$11,Premissas!$B$16,IF(N4082&lt;Premissas!$B$12,Premissas!$B$17,Premissas!$B$18)))))</f>
        <v/>
      </c>
      <c r="Q4082" s="5">
        <f>IFERROR(P4082/Premissas!$B$4,0)</f>
        <v/>
      </c>
    </row>
    <row r="4083">
      <c r="A4083" s="2" t="n">
        <v>8</v>
      </c>
      <c r="B4083" s="2" t="n">
        <v>7801</v>
      </c>
      <c r="C4083" s="2" t="inlineStr">
        <is>
          <t>PUXADA RECEB</t>
        </is>
      </c>
      <c r="D4083" s="2" t="inlineStr">
        <is>
          <t>5793300</t>
        </is>
      </c>
      <c r="E4083" s="2" t="inlineStr">
        <is>
          <t>Rodrigo Moreira Alves Da Silva</t>
        </is>
      </c>
      <c r="F4083" s="2" t="n">
        <v>1579</v>
      </c>
      <c r="G4083" s="2" t="n">
        <v>128.9</v>
      </c>
      <c r="H4083" s="2" t="n">
        <v>12</v>
      </c>
      <c r="I4083" s="2" t="n">
        <v>0</v>
      </c>
      <c r="J4083" s="2" t="inlineStr">
        <is>
          <t>GPA</t>
        </is>
      </c>
      <c r="K4083" s="2">
        <f>IF(I4083&lt;&gt;"",I4083,IFERROR(INDEX(Base!$I:$I,MATCH(1,(Base!$C:$C=C4083)*(Base!$I:$I&lt;&gt;""),0)),0))</f>
        <v/>
      </c>
      <c r="L4083" s="2">
        <f>IF(AND(I4083="",K4083&gt;0),"SIM","NÃO")</f>
        <v/>
      </c>
      <c r="M4083" s="2">
        <f>IF(ISNUMBER(SEARCH("SEPARA",UPPER(C4083))),"NÃO","SIM")</f>
        <v/>
      </c>
      <c r="N4083" s="2">
        <f>IFERROR(H4083/K4083,0)</f>
        <v/>
      </c>
      <c r="O4083" s="2">
        <f>IF(M4083="NÃO","EXCLUÍDO",IF(N4083&lt;Premissas!$B$8,"&lt; 1,00",IF(N4083&lt;Premissas!$B$9,"1,00 – 1,19",IF(N4083&lt;Premissas!$B$10,"1,20 – 1,39",IF(N4083&lt;Premissas!$B$11,"1,40 – 1,59",IF(N4083&lt;Premissas!$B$12,"1,60 – 1,99","≥ 2,00"))))))</f>
        <v/>
      </c>
      <c r="P4083" s="5">
        <f>IF(OR(M4083="NÃO",N4083&lt;Premissas!$B$8),Premissas!$B$13,IF(N4083&lt;Premissas!$B$9,Premissas!$B$14,IF(N4083&lt;Premissas!$B$10,Premissas!$B$15,IF(N4083&lt;Premissas!$B$11,Premissas!$B$16,IF(N4083&lt;Premissas!$B$12,Premissas!$B$17,Premissas!$B$18)))))</f>
        <v/>
      </c>
      <c r="Q4083" s="5">
        <f>IFERROR(P4083/Premissas!$B$4,0)</f>
        <v/>
      </c>
    </row>
    <row r="4084">
      <c r="A4084" s="2" t="n">
        <v>8</v>
      </c>
      <c r="B4084" s="2" t="n">
        <v>7801</v>
      </c>
      <c r="C4084" s="2" t="inlineStr">
        <is>
          <t>RECEBIMENTO</t>
        </is>
      </c>
      <c r="D4084" s="2" t="inlineStr">
        <is>
          <t>5793300</t>
        </is>
      </c>
      <c r="E4084" s="2" t="inlineStr">
        <is>
          <t>Rodrigo Moreira Alves Da Silva</t>
        </is>
      </c>
      <c r="F4084" s="2" t="n">
        <v>19</v>
      </c>
      <c r="G4084" s="2" t="n">
        <v>4.65</v>
      </c>
      <c r="H4084" s="2" t="n">
        <v>4</v>
      </c>
      <c r="I4084" s="2" t="n">
        <v>0</v>
      </c>
      <c r="J4084" s="2" t="inlineStr">
        <is>
          <t>GPA</t>
        </is>
      </c>
      <c r="K4084" s="2">
        <f>IF(I4084&lt;&gt;"",I4084,IFERROR(INDEX(Base!$I:$I,MATCH(1,(Base!$C:$C=C4084)*(Base!$I:$I&lt;&gt;""),0)),0))</f>
        <v/>
      </c>
      <c r="L4084" s="2">
        <f>IF(AND(I4084="",K4084&gt;0),"SIM","NÃO")</f>
        <v/>
      </c>
      <c r="M4084" s="2">
        <f>IF(ISNUMBER(SEARCH("SEPARA",UPPER(C4084))),"NÃO","SIM")</f>
        <v/>
      </c>
      <c r="N4084" s="2">
        <f>IFERROR(H4084/K4084,0)</f>
        <v/>
      </c>
      <c r="O4084" s="2">
        <f>IF(M4084="NÃO","EXCLUÍDO",IF(N4084&lt;Premissas!$B$8,"&lt; 1,00",IF(N4084&lt;Premissas!$B$9,"1,00 – 1,19",IF(N4084&lt;Premissas!$B$10,"1,20 – 1,39",IF(N4084&lt;Premissas!$B$11,"1,40 – 1,59",IF(N4084&lt;Premissas!$B$12,"1,60 – 1,99","≥ 2,00"))))))</f>
        <v/>
      </c>
      <c r="P4084" s="5">
        <f>IF(OR(M4084="NÃO",N4084&lt;Premissas!$B$8),Premissas!$B$13,IF(N4084&lt;Premissas!$B$9,Premissas!$B$14,IF(N4084&lt;Premissas!$B$10,Premissas!$B$15,IF(N4084&lt;Premissas!$B$11,Premissas!$B$16,IF(N4084&lt;Premissas!$B$12,Premissas!$B$17,Premissas!$B$18)))))</f>
        <v/>
      </c>
      <c r="Q4084" s="5">
        <f>IFERROR(P4084/Premissas!$B$4,0)</f>
        <v/>
      </c>
    </row>
    <row r="4085">
      <c r="A4085" s="2" t="n">
        <v>8</v>
      </c>
      <c r="B4085" s="2" t="n">
        <v>7801</v>
      </c>
      <c r="C4085" s="2" t="inlineStr">
        <is>
          <t>SEPARACAO</t>
        </is>
      </c>
      <c r="D4085" s="2" t="inlineStr">
        <is>
          <t>5793300</t>
        </is>
      </c>
      <c r="E4085" s="2" t="inlineStr">
        <is>
          <t>Rodrigo Moreira Alves Da Silva</t>
        </is>
      </c>
      <c r="F4085" s="2" t="n">
        <v>96</v>
      </c>
      <c r="G4085" s="2" t="n">
        <v>6.7</v>
      </c>
      <c r="H4085" s="2" t="n">
        <v>14</v>
      </c>
      <c r="I4085" s="2" t="n">
        <v>0</v>
      </c>
      <c r="J4085" s="2" t="inlineStr">
        <is>
          <t>GPA</t>
        </is>
      </c>
      <c r="K4085" s="2">
        <f>IF(I4085&lt;&gt;"",I4085,IFERROR(INDEX(Base!$I:$I,MATCH(1,(Base!$C:$C=C4085)*(Base!$I:$I&lt;&gt;""),0)),0))</f>
        <v/>
      </c>
      <c r="L4085" s="2">
        <f>IF(AND(I4085="",K4085&gt;0),"SIM","NÃO")</f>
        <v/>
      </c>
      <c r="M4085" s="2">
        <f>IF(ISNUMBER(SEARCH("SEPARA",UPPER(C4085))),"NÃO","SIM")</f>
        <v/>
      </c>
      <c r="N4085" s="2">
        <f>IFERROR(H4085/K4085,0)</f>
        <v/>
      </c>
      <c r="O4085" s="2">
        <f>IF(M4085="NÃO","EXCLUÍDO",IF(N4085&lt;Premissas!$B$8,"&lt; 1,00",IF(N4085&lt;Premissas!$B$9,"1,00 – 1,19",IF(N4085&lt;Premissas!$B$10,"1,20 – 1,39",IF(N4085&lt;Premissas!$B$11,"1,40 – 1,59",IF(N4085&lt;Premissas!$B$12,"1,60 – 1,99","≥ 2,00"))))))</f>
        <v/>
      </c>
      <c r="P4085" s="5">
        <f>IF(OR(M4085="NÃO",N4085&lt;Premissas!$B$8),Premissas!$B$13,IF(N4085&lt;Premissas!$B$9,Premissas!$B$14,IF(N4085&lt;Premissas!$B$10,Premissas!$B$15,IF(N4085&lt;Premissas!$B$11,Premissas!$B$16,IF(N4085&lt;Premissas!$B$12,Premissas!$B$17,Premissas!$B$18)))))</f>
        <v/>
      </c>
      <c r="Q4085" s="5">
        <f>IFERROR(P4085/Premissas!$B$4,0)</f>
        <v/>
      </c>
    </row>
    <row r="4086">
      <c r="A4086" s="2" t="n">
        <v>8</v>
      </c>
      <c r="B4086" s="2" t="n">
        <v>7801</v>
      </c>
      <c r="C4086" s="2" t="inlineStr">
        <is>
          <t>PUXADA RECEB</t>
        </is>
      </c>
      <c r="D4086" s="2" t="inlineStr">
        <is>
          <t>5794536</t>
        </is>
      </c>
      <c r="E4086" s="2" t="inlineStr">
        <is>
          <t>MAICON FRANCISCO ALVES DE LIMA</t>
        </is>
      </c>
      <c r="F4086" s="2" t="n">
        <v>925</v>
      </c>
      <c r="G4086" s="2" t="n">
        <v>52.74</v>
      </c>
      <c r="H4086" s="2" t="n">
        <v>18</v>
      </c>
      <c r="I4086" s="2" t="n">
        <v>0</v>
      </c>
      <c r="J4086" s="2" t="inlineStr">
        <is>
          <t>GPA</t>
        </is>
      </c>
      <c r="K4086" s="2">
        <f>IF(I4086&lt;&gt;"",I4086,IFERROR(INDEX(Base!$I:$I,MATCH(1,(Base!$C:$C=C4086)*(Base!$I:$I&lt;&gt;""),0)),0))</f>
        <v/>
      </c>
      <c r="L4086" s="2">
        <f>IF(AND(I4086="",K4086&gt;0),"SIM","NÃO")</f>
        <v/>
      </c>
      <c r="M4086" s="2">
        <f>IF(ISNUMBER(SEARCH("SEPARA",UPPER(C4086))),"NÃO","SIM")</f>
        <v/>
      </c>
      <c r="N4086" s="2">
        <f>IFERROR(H4086/K4086,0)</f>
        <v/>
      </c>
      <c r="O4086" s="2">
        <f>IF(M4086="NÃO","EXCLUÍDO",IF(N4086&lt;Premissas!$B$8,"&lt; 1,00",IF(N4086&lt;Premissas!$B$9,"1,00 – 1,19",IF(N4086&lt;Premissas!$B$10,"1,20 – 1,39",IF(N4086&lt;Premissas!$B$11,"1,40 – 1,59",IF(N4086&lt;Premissas!$B$12,"1,60 – 1,99","≥ 2,00"))))))</f>
        <v/>
      </c>
      <c r="P4086" s="5">
        <f>IF(OR(M4086="NÃO",N4086&lt;Premissas!$B$8),Premissas!$B$13,IF(N4086&lt;Premissas!$B$9,Premissas!$B$14,IF(N4086&lt;Premissas!$B$10,Premissas!$B$15,IF(N4086&lt;Premissas!$B$11,Premissas!$B$16,IF(N4086&lt;Premissas!$B$12,Premissas!$B$17,Premissas!$B$18)))))</f>
        <v/>
      </c>
      <c r="Q4086" s="5">
        <f>IFERROR(P4086/Premissas!$B$4,0)</f>
        <v/>
      </c>
    </row>
    <row r="4087">
      <c r="A4087" s="2" t="n">
        <v>8</v>
      </c>
      <c r="B4087" s="2" t="n">
        <v>7801</v>
      </c>
      <c r="C4087" s="2" t="inlineStr">
        <is>
          <t>SEPARACAO</t>
        </is>
      </c>
      <c r="D4087" s="2" t="inlineStr">
        <is>
          <t>5794536</t>
        </is>
      </c>
      <c r="E4087" s="2" t="inlineStr">
        <is>
          <t>MAICON FRANCISCO ALVES DE LIMA</t>
        </is>
      </c>
      <c r="F4087" s="2" t="n">
        <v>1846</v>
      </c>
      <c r="G4087" s="2" t="n">
        <v>63.32</v>
      </c>
      <c r="H4087" s="2" t="n">
        <v>29</v>
      </c>
      <c r="I4087" s="2" t="n">
        <v>0</v>
      </c>
      <c r="J4087" s="2" t="inlineStr">
        <is>
          <t>GPA</t>
        </is>
      </c>
      <c r="K4087" s="2">
        <f>IF(I4087&lt;&gt;"",I4087,IFERROR(INDEX(Base!$I:$I,MATCH(1,(Base!$C:$C=C4087)*(Base!$I:$I&lt;&gt;""),0)),0))</f>
        <v/>
      </c>
      <c r="L4087" s="2">
        <f>IF(AND(I4087="",K4087&gt;0),"SIM","NÃO")</f>
        <v/>
      </c>
      <c r="M4087" s="2">
        <f>IF(ISNUMBER(SEARCH("SEPARA",UPPER(C4087))),"NÃO","SIM")</f>
        <v/>
      </c>
      <c r="N4087" s="2">
        <f>IFERROR(H4087/K4087,0)</f>
        <v/>
      </c>
      <c r="O4087" s="2">
        <f>IF(M4087="NÃO","EXCLUÍDO",IF(N4087&lt;Premissas!$B$8,"&lt; 1,00",IF(N4087&lt;Premissas!$B$9,"1,00 – 1,19",IF(N4087&lt;Premissas!$B$10,"1,20 – 1,39",IF(N4087&lt;Premissas!$B$11,"1,40 – 1,59",IF(N4087&lt;Premissas!$B$12,"1,60 – 1,99","≥ 2,00"))))))</f>
        <v/>
      </c>
      <c r="P4087" s="5">
        <f>IF(OR(M4087="NÃO",N4087&lt;Premissas!$B$8),Premissas!$B$13,IF(N4087&lt;Premissas!$B$9,Premissas!$B$14,IF(N4087&lt;Premissas!$B$10,Premissas!$B$15,IF(N4087&lt;Premissas!$B$11,Premissas!$B$16,IF(N4087&lt;Premissas!$B$12,Premissas!$B$17,Premissas!$B$18)))))</f>
        <v/>
      </c>
      <c r="Q4087" s="5">
        <f>IFERROR(P4087/Premissas!$B$4,0)</f>
        <v/>
      </c>
    </row>
    <row r="4088">
      <c r="A4088" s="2" t="n">
        <v>8</v>
      </c>
      <c r="B4088" s="2" t="n">
        <v>7801</v>
      </c>
      <c r="C4088" s="2" t="inlineStr">
        <is>
          <t>PUXADA RECEB</t>
        </is>
      </c>
      <c r="D4088" s="2" t="inlineStr">
        <is>
          <t>579589</t>
        </is>
      </c>
      <c r="E4088" s="2" t="inlineStr">
        <is>
          <t>Sebastiao Americo Da Silva Filho</t>
        </is>
      </c>
      <c r="F4088" s="2" t="n">
        <v>1</v>
      </c>
      <c r="G4088" s="2" t="n">
        <v>0.05</v>
      </c>
      <c r="H4088" s="2" t="n">
        <v>20</v>
      </c>
      <c r="I4088" s="2" t="n">
        <v>0</v>
      </c>
      <c r="J4088" s="2" t="inlineStr">
        <is>
          <t>GPA</t>
        </is>
      </c>
      <c r="K4088" s="2">
        <f>IF(I4088&lt;&gt;"",I4088,IFERROR(INDEX(Base!$I:$I,MATCH(1,(Base!$C:$C=C4088)*(Base!$I:$I&lt;&gt;""),0)),0))</f>
        <v/>
      </c>
      <c r="L4088" s="2">
        <f>IF(AND(I4088="",K4088&gt;0),"SIM","NÃO")</f>
        <v/>
      </c>
      <c r="M4088" s="2">
        <f>IF(ISNUMBER(SEARCH("SEPARA",UPPER(C4088))),"NÃO","SIM")</f>
        <v/>
      </c>
      <c r="N4088" s="2">
        <f>IFERROR(H4088/K4088,0)</f>
        <v/>
      </c>
      <c r="O4088" s="2">
        <f>IF(M4088="NÃO","EXCLUÍDO",IF(N4088&lt;Premissas!$B$8,"&lt; 1,00",IF(N4088&lt;Premissas!$B$9,"1,00 – 1,19",IF(N4088&lt;Premissas!$B$10,"1,20 – 1,39",IF(N4088&lt;Premissas!$B$11,"1,40 – 1,59",IF(N4088&lt;Premissas!$B$12,"1,60 – 1,99","≥ 2,00"))))))</f>
        <v/>
      </c>
      <c r="P4088" s="5">
        <f>IF(OR(M4088="NÃO",N4088&lt;Premissas!$B$8),Premissas!$B$13,IF(N4088&lt;Premissas!$B$9,Premissas!$B$14,IF(N4088&lt;Premissas!$B$10,Premissas!$B$15,IF(N4088&lt;Premissas!$B$11,Premissas!$B$16,IF(N4088&lt;Premissas!$B$12,Premissas!$B$17,Premissas!$B$18)))))</f>
        <v/>
      </c>
      <c r="Q4088" s="5">
        <f>IFERROR(P4088/Premissas!$B$4,0)</f>
        <v/>
      </c>
    </row>
    <row r="4089">
      <c r="A4089" s="2" t="n">
        <v>8</v>
      </c>
      <c r="B4089" s="2" t="n">
        <v>7801</v>
      </c>
      <c r="C4089" s="2" t="inlineStr">
        <is>
          <t>SEPARACAO</t>
        </is>
      </c>
      <c r="D4089" s="2" t="inlineStr">
        <is>
          <t>5795923</t>
        </is>
      </c>
      <c r="E4089" s="2" t="inlineStr">
        <is>
          <t>Anderson Houck</t>
        </is>
      </c>
      <c r="F4089" s="2" t="n">
        <v>1825</v>
      </c>
      <c r="G4089" s="2" t="n">
        <v>41.73</v>
      </c>
      <c r="H4089" s="2" t="n">
        <v>44</v>
      </c>
      <c r="I4089" s="2" t="n">
        <v>0</v>
      </c>
      <c r="J4089" s="2" t="inlineStr">
        <is>
          <t>GPA</t>
        </is>
      </c>
      <c r="K4089" s="2">
        <f>IF(I4089&lt;&gt;"",I4089,IFERROR(INDEX(Base!$I:$I,MATCH(1,(Base!$C:$C=C4089)*(Base!$I:$I&lt;&gt;""),0)),0))</f>
        <v/>
      </c>
      <c r="L4089" s="2">
        <f>IF(AND(I4089="",K4089&gt;0),"SIM","NÃO")</f>
        <v/>
      </c>
      <c r="M4089" s="2">
        <f>IF(ISNUMBER(SEARCH("SEPARA",UPPER(C4089))),"NÃO","SIM")</f>
        <v/>
      </c>
      <c r="N4089" s="2">
        <f>IFERROR(H4089/K4089,0)</f>
        <v/>
      </c>
      <c r="O4089" s="2">
        <f>IF(M4089="NÃO","EXCLUÍDO",IF(N4089&lt;Premissas!$B$8,"&lt; 1,00",IF(N4089&lt;Premissas!$B$9,"1,00 – 1,19",IF(N4089&lt;Premissas!$B$10,"1,20 – 1,39",IF(N4089&lt;Premissas!$B$11,"1,40 – 1,59",IF(N4089&lt;Premissas!$B$12,"1,60 – 1,99","≥ 2,00"))))))</f>
        <v/>
      </c>
      <c r="P4089" s="5">
        <f>IF(OR(M4089="NÃO",N4089&lt;Premissas!$B$8),Premissas!$B$13,IF(N4089&lt;Premissas!$B$9,Premissas!$B$14,IF(N4089&lt;Premissas!$B$10,Premissas!$B$15,IF(N4089&lt;Premissas!$B$11,Premissas!$B$16,IF(N4089&lt;Premissas!$B$12,Premissas!$B$17,Premissas!$B$18)))))</f>
        <v/>
      </c>
      <c r="Q4089" s="5">
        <f>IFERROR(P4089/Premissas!$B$4,0)</f>
        <v/>
      </c>
    </row>
    <row r="4090">
      <c r="A4090" s="2" t="n">
        <v>8</v>
      </c>
      <c r="B4090" s="2" t="n">
        <v>7801</v>
      </c>
      <c r="C4090" s="2" t="inlineStr">
        <is>
          <t>PUXADA RECEB</t>
        </is>
      </c>
      <c r="D4090" s="2" t="inlineStr">
        <is>
          <t>5804329</t>
        </is>
      </c>
      <c r="E4090" s="2" t="inlineStr">
        <is>
          <t>Jeferson André</t>
        </is>
      </c>
      <c r="F4090" s="2" t="n">
        <v>2</v>
      </c>
      <c r="G4090" s="2" t="n">
        <v>4.62</v>
      </c>
      <c r="H4090" s="2" t="n">
        <v>0</v>
      </c>
      <c r="I4090" s="2" t="n">
        <v>0</v>
      </c>
      <c r="J4090" s="2" t="inlineStr">
        <is>
          <t>GPA</t>
        </is>
      </c>
      <c r="K4090" s="2">
        <f>IF(I4090&lt;&gt;"",I4090,IFERROR(INDEX(Base!$I:$I,MATCH(1,(Base!$C:$C=C4090)*(Base!$I:$I&lt;&gt;""),0)),0))</f>
        <v/>
      </c>
      <c r="L4090" s="2">
        <f>IF(AND(I4090="",K4090&gt;0),"SIM","NÃO")</f>
        <v/>
      </c>
      <c r="M4090" s="2">
        <f>IF(ISNUMBER(SEARCH("SEPARA",UPPER(C4090))),"NÃO","SIM")</f>
        <v/>
      </c>
      <c r="N4090" s="2">
        <f>IFERROR(H4090/K4090,0)</f>
        <v/>
      </c>
      <c r="O4090" s="2">
        <f>IF(M4090="NÃO","EXCLUÍDO",IF(N4090&lt;Premissas!$B$8,"&lt; 1,00",IF(N4090&lt;Premissas!$B$9,"1,00 – 1,19",IF(N4090&lt;Premissas!$B$10,"1,20 – 1,39",IF(N4090&lt;Premissas!$B$11,"1,40 – 1,59",IF(N4090&lt;Premissas!$B$12,"1,60 – 1,99","≥ 2,00"))))))</f>
        <v/>
      </c>
      <c r="P4090" s="5">
        <f>IF(OR(M4090="NÃO",N4090&lt;Premissas!$B$8),Premissas!$B$13,IF(N4090&lt;Premissas!$B$9,Premissas!$B$14,IF(N4090&lt;Premissas!$B$10,Premissas!$B$15,IF(N4090&lt;Premissas!$B$11,Premissas!$B$16,IF(N4090&lt;Premissas!$B$12,Premissas!$B$17,Premissas!$B$18)))))</f>
        <v/>
      </c>
      <c r="Q4090" s="5">
        <f>IFERROR(P4090/Premissas!$B$4,0)</f>
        <v/>
      </c>
    </row>
    <row r="4091">
      <c r="A4091" s="2" t="n">
        <v>8</v>
      </c>
      <c r="B4091" s="2" t="n">
        <v>7801</v>
      </c>
      <c r="C4091" s="2" t="inlineStr">
        <is>
          <t>SEPARACAO</t>
        </is>
      </c>
      <c r="D4091" s="2" t="inlineStr">
        <is>
          <t>5804329</t>
        </is>
      </c>
      <c r="E4091" s="2" t="inlineStr">
        <is>
          <t>Jeferson André</t>
        </is>
      </c>
      <c r="F4091" s="2" t="n">
        <v>6537</v>
      </c>
      <c r="G4091" s="2" t="n">
        <v>102.71</v>
      </c>
      <c r="H4091" s="2" t="n">
        <v>64</v>
      </c>
      <c r="I4091" s="2" t="n">
        <v>0</v>
      </c>
      <c r="J4091" s="2" t="inlineStr">
        <is>
          <t>GPA</t>
        </is>
      </c>
      <c r="K4091" s="2">
        <f>IF(I4091&lt;&gt;"",I4091,IFERROR(INDEX(Base!$I:$I,MATCH(1,(Base!$C:$C=C4091)*(Base!$I:$I&lt;&gt;""),0)),0))</f>
        <v/>
      </c>
      <c r="L4091" s="2">
        <f>IF(AND(I4091="",K4091&gt;0),"SIM","NÃO")</f>
        <v/>
      </c>
      <c r="M4091" s="2">
        <f>IF(ISNUMBER(SEARCH("SEPARA",UPPER(C4091))),"NÃO","SIM")</f>
        <v/>
      </c>
      <c r="N4091" s="2">
        <f>IFERROR(H4091/K4091,0)</f>
        <v/>
      </c>
      <c r="O4091" s="2">
        <f>IF(M4091="NÃO","EXCLUÍDO",IF(N4091&lt;Premissas!$B$8,"&lt; 1,00",IF(N4091&lt;Premissas!$B$9,"1,00 – 1,19",IF(N4091&lt;Premissas!$B$10,"1,20 – 1,39",IF(N4091&lt;Premissas!$B$11,"1,40 – 1,59",IF(N4091&lt;Premissas!$B$12,"1,60 – 1,99","≥ 2,00"))))))</f>
        <v/>
      </c>
      <c r="P4091" s="5">
        <f>IF(OR(M4091="NÃO",N4091&lt;Premissas!$B$8),Premissas!$B$13,IF(N4091&lt;Premissas!$B$9,Premissas!$B$14,IF(N4091&lt;Premissas!$B$10,Premissas!$B$15,IF(N4091&lt;Premissas!$B$11,Premissas!$B$16,IF(N4091&lt;Premissas!$B$12,Premissas!$B$17,Premissas!$B$18)))))</f>
        <v/>
      </c>
      <c r="Q4091" s="5">
        <f>IFERROR(P4091/Premissas!$B$4,0)</f>
        <v/>
      </c>
    </row>
    <row r="4092">
      <c r="A4092" s="2" t="n">
        <v>8</v>
      </c>
      <c r="B4092" s="2" t="n">
        <v>7801</v>
      </c>
      <c r="C4092" s="2" t="inlineStr">
        <is>
          <t>CARREGAMENTO</t>
        </is>
      </c>
      <c r="D4092" s="2" t="inlineStr">
        <is>
          <t>5805279</t>
        </is>
      </c>
      <c r="E4092" s="2" t="inlineStr">
        <is>
          <t>VINICIUS CORREA</t>
        </is>
      </c>
      <c r="F4092" s="2" t="n">
        <v>818</v>
      </c>
      <c r="G4092" s="2" t="n">
        <v>65.3</v>
      </c>
      <c r="H4092" s="2" t="n">
        <v>13</v>
      </c>
      <c r="I4092" s="2" t="n">
        <v>0</v>
      </c>
      <c r="J4092" s="2" t="inlineStr">
        <is>
          <t>GPA</t>
        </is>
      </c>
      <c r="K4092" s="2">
        <f>IF(I4092&lt;&gt;"",I4092,IFERROR(INDEX(Base!$I:$I,MATCH(1,(Base!$C:$C=C4092)*(Base!$I:$I&lt;&gt;""),0)),0))</f>
        <v/>
      </c>
      <c r="L4092" s="2">
        <f>IF(AND(I4092="",K4092&gt;0),"SIM","NÃO")</f>
        <v/>
      </c>
      <c r="M4092" s="2">
        <f>IF(ISNUMBER(SEARCH("SEPARA",UPPER(C4092))),"NÃO","SIM")</f>
        <v/>
      </c>
      <c r="N4092" s="2">
        <f>IFERROR(H4092/K4092,0)</f>
        <v/>
      </c>
      <c r="O4092" s="2">
        <f>IF(M4092="NÃO","EXCLUÍDO",IF(N4092&lt;Premissas!$B$8,"&lt; 1,00",IF(N4092&lt;Premissas!$B$9,"1,00 – 1,19",IF(N4092&lt;Premissas!$B$10,"1,20 – 1,39",IF(N4092&lt;Premissas!$B$11,"1,40 – 1,59",IF(N4092&lt;Premissas!$B$12,"1,60 – 1,99","≥ 2,00"))))))</f>
        <v/>
      </c>
      <c r="P4092" s="5">
        <f>IF(OR(M4092="NÃO",N4092&lt;Premissas!$B$8),Premissas!$B$13,IF(N4092&lt;Premissas!$B$9,Premissas!$B$14,IF(N4092&lt;Premissas!$B$10,Premissas!$B$15,IF(N4092&lt;Premissas!$B$11,Premissas!$B$16,IF(N4092&lt;Premissas!$B$12,Premissas!$B$17,Premissas!$B$18)))))</f>
        <v/>
      </c>
      <c r="Q4092" s="5">
        <f>IFERROR(P4092/Premissas!$B$4,0)</f>
        <v/>
      </c>
    </row>
    <row r="4093">
      <c r="A4093" s="2" t="n">
        <v>8</v>
      </c>
      <c r="B4093" s="2" t="n">
        <v>7801</v>
      </c>
      <c r="C4093" s="2" t="inlineStr">
        <is>
          <t>PUXADA RECEB</t>
        </is>
      </c>
      <c r="D4093" s="2" t="inlineStr">
        <is>
          <t>5805899</t>
        </is>
      </c>
      <c r="E4093" s="2" t="inlineStr">
        <is>
          <t>JACKSON SOARES</t>
        </is>
      </c>
      <c r="F4093" s="2" t="n">
        <v>266</v>
      </c>
      <c r="G4093" s="2" t="n">
        <v>30.12</v>
      </c>
      <c r="H4093" s="2" t="n">
        <v>9</v>
      </c>
      <c r="I4093" s="2" t="n">
        <v>0</v>
      </c>
      <c r="J4093" s="2" t="inlineStr">
        <is>
          <t>GPA</t>
        </is>
      </c>
      <c r="K4093" s="2">
        <f>IF(I4093&lt;&gt;"",I4093,IFERROR(INDEX(Base!$I:$I,MATCH(1,(Base!$C:$C=C4093)*(Base!$I:$I&lt;&gt;""),0)),0))</f>
        <v/>
      </c>
      <c r="L4093" s="2">
        <f>IF(AND(I4093="",K4093&gt;0),"SIM","NÃO")</f>
        <v/>
      </c>
      <c r="M4093" s="2">
        <f>IF(ISNUMBER(SEARCH("SEPARA",UPPER(C4093))),"NÃO","SIM")</f>
        <v/>
      </c>
      <c r="N4093" s="2">
        <f>IFERROR(H4093/K4093,0)</f>
        <v/>
      </c>
      <c r="O4093" s="2">
        <f>IF(M4093="NÃO","EXCLUÍDO",IF(N4093&lt;Premissas!$B$8,"&lt; 1,00",IF(N4093&lt;Premissas!$B$9,"1,00 – 1,19",IF(N4093&lt;Premissas!$B$10,"1,20 – 1,39",IF(N4093&lt;Premissas!$B$11,"1,40 – 1,59",IF(N4093&lt;Premissas!$B$12,"1,60 – 1,99","≥ 2,00"))))))</f>
        <v/>
      </c>
      <c r="P4093" s="5">
        <f>IF(OR(M4093="NÃO",N4093&lt;Premissas!$B$8),Premissas!$B$13,IF(N4093&lt;Premissas!$B$9,Premissas!$B$14,IF(N4093&lt;Premissas!$B$10,Premissas!$B$15,IF(N4093&lt;Premissas!$B$11,Premissas!$B$16,IF(N4093&lt;Premissas!$B$12,Premissas!$B$17,Premissas!$B$18)))))</f>
        <v/>
      </c>
      <c r="Q4093" s="5">
        <f>IFERROR(P4093/Premissas!$B$4,0)</f>
        <v/>
      </c>
    </row>
    <row r="4094">
      <c r="A4094" s="2" t="n">
        <v>8</v>
      </c>
      <c r="B4094" s="2" t="n">
        <v>7801</v>
      </c>
      <c r="C4094" s="2" t="inlineStr">
        <is>
          <t>SEPARACAO</t>
        </is>
      </c>
      <c r="D4094" s="2" t="inlineStr">
        <is>
          <t>5805899</t>
        </is>
      </c>
      <c r="E4094" s="2" t="inlineStr">
        <is>
          <t>JACKSON SOARES</t>
        </is>
      </c>
      <c r="F4094" s="2" t="n">
        <v>7803</v>
      </c>
      <c r="G4094" s="2" t="n">
        <v>110.03</v>
      </c>
      <c r="H4094" s="2" t="n">
        <v>71</v>
      </c>
      <c r="I4094" s="2" t="n">
        <v>0</v>
      </c>
      <c r="J4094" s="2" t="inlineStr">
        <is>
          <t>GPA</t>
        </is>
      </c>
      <c r="K4094" s="2">
        <f>IF(I4094&lt;&gt;"",I4094,IFERROR(INDEX(Base!$I:$I,MATCH(1,(Base!$C:$C=C4094)*(Base!$I:$I&lt;&gt;""),0)),0))</f>
        <v/>
      </c>
      <c r="L4094" s="2">
        <f>IF(AND(I4094="",K4094&gt;0),"SIM","NÃO")</f>
        <v/>
      </c>
      <c r="M4094" s="2">
        <f>IF(ISNUMBER(SEARCH("SEPARA",UPPER(C4094))),"NÃO","SIM")</f>
        <v/>
      </c>
      <c r="N4094" s="2">
        <f>IFERROR(H4094/K4094,0)</f>
        <v/>
      </c>
      <c r="O4094" s="2">
        <f>IF(M4094="NÃO","EXCLUÍDO",IF(N4094&lt;Premissas!$B$8,"&lt; 1,00",IF(N4094&lt;Premissas!$B$9,"1,00 – 1,19",IF(N4094&lt;Premissas!$B$10,"1,20 – 1,39",IF(N4094&lt;Premissas!$B$11,"1,40 – 1,59",IF(N4094&lt;Premissas!$B$12,"1,60 – 1,99","≥ 2,00"))))))</f>
        <v/>
      </c>
      <c r="P4094" s="5">
        <f>IF(OR(M4094="NÃO",N4094&lt;Premissas!$B$8),Premissas!$B$13,IF(N4094&lt;Premissas!$B$9,Premissas!$B$14,IF(N4094&lt;Premissas!$B$10,Premissas!$B$15,IF(N4094&lt;Premissas!$B$11,Premissas!$B$16,IF(N4094&lt;Premissas!$B$12,Premissas!$B$17,Premissas!$B$18)))))</f>
        <v/>
      </c>
      <c r="Q4094" s="5">
        <f>IFERROR(P4094/Premissas!$B$4,0)</f>
        <v/>
      </c>
    </row>
    <row r="4095">
      <c r="A4095" s="2" t="n">
        <v>8</v>
      </c>
      <c r="B4095" s="2" t="n">
        <v>7801</v>
      </c>
      <c r="C4095" s="2" t="inlineStr">
        <is>
          <t>CARREGAMENTO</t>
        </is>
      </c>
      <c r="D4095" s="2" t="inlineStr">
        <is>
          <t>5809380</t>
        </is>
      </c>
      <c r="E4095" s="2" t="inlineStr">
        <is>
          <t>WAGNER DAS CHAGAS DANTAS</t>
        </is>
      </c>
      <c r="F4095" s="2" t="n">
        <v>353</v>
      </c>
      <c r="G4095" s="2" t="n">
        <v>10.49</v>
      </c>
      <c r="H4095" s="2" t="n">
        <v>34</v>
      </c>
      <c r="I4095" s="2" t="n">
        <v>0</v>
      </c>
      <c r="J4095" s="2" t="inlineStr">
        <is>
          <t>GPA</t>
        </is>
      </c>
      <c r="K4095" s="2">
        <f>IF(I4095&lt;&gt;"",I4095,IFERROR(INDEX(Base!$I:$I,MATCH(1,(Base!$C:$C=C4095)*(Base!$I:$I&lt;&gt;""),0)),0))</f>
        <v/>
      </c>
      <c r="L4095" s="2">
        <f>IF(AND(I4095="",K4095&gt;0),"SIM","NÃO")</f>
        <v/>
      </c>
      <c r="M4095" s="2">
        <f>IF(ISNUMBER(SEARCH("SEPARA",UPPER(C4095))),"NÃO","SIM")</f>
        <v/>
      </c>
      <c r="N4095" s="2">
        <f>IFERROR(H4095/K4095,0)</f>
        <v/>
      </c>
      <c r="O4095" s="2">
        <f>IF(M4095="NÃO","EXCLUÍDO",IF(N4095&lt;Premissas!$B$8,"&lt; 1,00",IF(N4095&lt;Premissas!$B$9,"1,00 – 1,19",IF(N4095&lt;Premissas!$B$10,"1,20 – 1,39",IF(N4095&lt;Premissas!$B$11,"1,40 – 1,59",IF(N4095&lt;Premissas!$B$12,"1,60 – 1,99","≥ 2,00"))))))</f>
        <v/>
      </c>
      <c r="P4095" s="5">
        <f>IF(OR(M4095="NÃO",N4095&lt;Premissas!$B$8),Premissas!$B$13,IF(N4095&lt;Premissas!$B$9,Premissas!$B$14,IF(N4095&lt;Premissas!$B$10,Premissas!$B$15,IF(N4095&lt;Premissas!$B$11,Premissas!$B$16,IF(N4095&lt;Premissas!$B$12,Premissas!$B$17,Premissas!$B$18)))))</f>
        <v/>
      </c>
      <c r="Q4095" s="5">
        <f>IFERROR(P4095/Premissas!$B$4,0)</f>
        <v/>
      </c>
    </row>
    <row r="4096">
      <c r="A4096" s="2" t="n">
        <v>8</v>
      </c>
      <c r="B4096" s="2" t="n">
        <v>7801</v>
      </c>
      <c r="C4096" s="2" t="inlineStr">
        <is>
          <t>SEPARACAO</t>
        </is>
      </c>
      <c r="D4096" s="2" t="inlineStr">
        <is>
          <t>5814723</t>
        </is>
      </c>
      <c r="E4096" s="2" t="inlineStr">
        <is>
          <t>Elaine Cristina Moura Sampaio Ribeiro</t>
        </is>
      </c>
      <c r="F4096" s="2" t="n">
        <v>4109</v>
      </c>
      <c r="G4096" s="2" t="n">
        <v>114.16</v>
      </c>
      <c r="H4096" s="2" t="n">
        <v>36</v>
      </c>
      <c r="I4096" s="2" t="n">
        <v>0</v>
      </c>
      <c r="J4096" s="2" t="inlineStr">
        <is>
          <t>GPA</t>
        </is>
      </c>
      <c r="K4096" s="2">
        <f>IF(I4096&lt;&gt;"",I4096,IFERROR(INDEX(Base!$I:$I,MATCH(1,(Base!$C:$C=C4096)*(Base!$I:$I&lt;&gt;""),0)),0))</f>
        <v/>
      </c>
      <c r="L4096" s="2">
        <f>IF(AND(I4096="",K4096&gt;0),"SIM","NÃO")</f>
        <v/>
      </c>
      <c r="M4096" s="2">
        <f>IF(ISNUMBER(SEARCH("SEPARA",UPPER(C4096))),"NÃO","SIM")</f>
        <v/>
      </c>
      <c r="N4096" s="2">
        <f>IFERROR(H4096/K4096,0)</f>
        <v/>
      </c>
      <c r="O4096" s="2">
        <f>IF(M4096="NÃO","EXCLUÍDO",IF(N4096&lt;Premissas!$B$8,"&lt; 1,00",IF(N4096&lt;Premissas!$B$9,"1,00 – 1,19",IF(N4096&lt;Premissas!$B$10,"1,20 – 1,39",IF(N4096&lt;Premissas!$B$11,"1,40 – 1,59",IF(N4096&lt;Premissas!$B$12,"1,60 – 1,99","≥ 2,00"))))))</f>
        <v/>
      </c>
      <c r="P4096" s="5">
        <f>IF(OR(M4096="NÃO",N4096&lt;Premissas!$B$8),Premissas!$B$13,IF(N4096&lt;Premissas!$B$9,Premissas!$B$14,IF(N4096&lt;Premissas!$B$10,Premissas!$B$15,IF(N4096&lt;Premissas!$B$11,Premissas!$B$16,IF(N4096&lt;Premissas!$B$12,Premissas!$B$17,Premissas!$B$18)))))</f>
        <v/>
      </c>
      <c r="Q4096" s="5">
        <f>IFERROR(P4096/Premissas!$B$4,0)</f>
        <v/>
      </c>
    </row>
    <row r="4097">
      <c r="A4097" s="2" t="n">
        <v>8</v>
      </c>
      <c r="B4097" s="2" t="n">
        <v>7801</v>
      </c>
      <c r="C4097" s="2" t="inlineStr">
        <is>
          <t>PUXADA RECEB</t>
        </is>
      </c>
      <c r="D4097" s="2" t="inlineStr">
        <is>
          <t>5814820</t>
        </is>
      </c>
      <c r="E4097" s="2" t="inlineStr">
        <is>
          <t>VAGNER FERREIRA</t>
        </is>
      </c>
      <c r="F4097" s="2" t="n">
        <v>540</v>
      </c>
      <c r="G4097" s="2" t="n">
        <v>83.95</v>
      </c>
      <c r="H4097" s="2" t="n">
        <v>6</v>
      </c>
      <c r="I4097" s="2" t="n">
        <v>0</v>
      </c>
      <c r="J4097" s="2" t="inlineStr">
        <is>
          <t>GPA</t>
        </is>
      </c>
      <c r="K4097" s="2">
        <f>IF(I4097&lt;&gt;"",I4097,IFERROR(INDEX(Base!$I:$I,MATCH(1,(Base!$C:$C=C4097)*(Base!$I:$I&lt;&gt;""),0)),0))</f>
        <v/>
      </c>
      <c r="L4097" s="2">
        <f>IF(AND(I4097="",K4097&gt;0),"SIM","NÃO")</f>
        <v/>
      </c>
      <c r="M4097" s="2">
        <f>IF(ISNUMBER(SEARCH("SEPARA",UPPER(C4097))),"NÃO","SIM")</f>
        <v/>
      </c>
      <c r="N4097" s="2">
        <f>IFERROR(H4097/K4097,0)</f>
        <v/>
      </c>
      <c r="O4097" s="2">
        <f>IF(M4097="NÃO","EXCLUÍDO",IF(N4097&lt;Premissas!$B$8,"&lt; 1,00",IF(N4097&lt;Premissas!$B$9,"1,00 – 1,19",IF(N4097&lt;Premissas!$B$10,"1,20 – 1,39",IF(N4097&lt;Premissas!$B$11,"1,40 – 1,59",IF(N4097&lt;Premissas!$B$12,"1,60 – 1,99","≥ 2,00"))))))</f>
        <v/>
      </c>
      <c r="P4097" s="5">
        <f>IF(OR(M4097="NÃO",N4097&lt;Premissas!$B$8),Premissas!$B$13,IF(N4097&lt;Premissas!$B$9,Premissas!$B$14,IF(N4097&lt;Premissas!$B$10,Premissas!$B$15,IF(N4097&lt;Premissas!$B$11,Premissas!$B$16,IF(N4097&lt;Premissas!$B$12,Premissas!$B$17,Premissas!$B$18)))))</f>
        <v/>
      </c>
      <c r="Q4097" s="5">
        <f>IFERROR(P4097/Premissas!$B$4,0)</f>
        <v/>
      </c>
    </row>
    <row r="4098">
      <c r="A4098" s="2" t="n">
        <v>8</v>
      </c>
      <c r="B4098" s="2" t="n">
        <v>7801</v>
      </c>
      <c r="C4098" s="2" t="inlineStr">
        <is>
          <t>SEPARACAO</t>
        </is>
      </c>
      <c r="D4098" s="2" t="inlineStr">
        <is>
          <t>5814820</t>
        </is>
      </c>
      <c r="E4098" s="2" t="inlineStr">
        <is>
          <t>VAGNER FERREIRA</t>
        </is>
      </c>
      <c r="F4098" s="2" t="n">
        <v>256</v>
      </c>
      <c r="G4098" s="2" t="n">
        <v>19.3</v>
      </c>
      <c r="H4098" s="2" t="n">
        <v>13</v>
      </c>
      <c r="I4098" s="2" t="n">
        <v>0</v>
      </c>
      <c r="J4098" s="2" t="inlineStr">
        <is>
          <t>GPA</t>
        </is>
      </c>
      <c r="K4098" s="2">
        <f>IF(I4098&lt;&gt;"",I4098,IFERROR(INDEX(Base!$I:$I,MATCH(1,(Base!$C:$C=C4098)*(Base!$I:$I&lt;&gt;""),0)),0))</f>
        <v/>
      </c>
      <c r="L4098" s="2">
        <f>IF(AND(I4098="",K4098&gt;0),"SIM","NÃO")</f>
        <v/>
      </c>
      <c r="M4098" s="2">
        <f>IF(ISNUMBER(SEARCH("SEPARA",UPPER(C4098))),"NÃO","SIM")</f>
        <v/>
      </c>
      <c r="N4098" s="2">
        <f>IFERROR(H4098/K4098,0)</f>
        <v/>
      </c>
      <c r="O4098" s="2">
        <f>IF(M4098="NÃO","EXCLUÍDO",IF(N4098&lt;Premissas!$B$8,"&lt; 1,00",IF(N4098&lt;Premissas!$B$9,"1,00 – 1,19",IF(N4098&lt;Premissas!$B$10,"1,20 – 1,39",IF(N4098&lt;Premissas!$B$11,"1,40 – 1,59",IF(N4098&lt;Premissas!$B$12,"1,60 – 1,99","≥ 2,00"))))))</f>
        <v/>
      </c>
      <c r="P4098" s="5">
        <f>IF(OR(M4098="NÃO",N4098&lt;Premissas!$B$8),Premissas!$B$13,IF(N4098&lt;Premissas!$B$9,Premissas!$B$14,IF(N4098&lt;Premissas!$B$10,Premissas!$B$15,IF(N4098&lt;Premissas!$B$11,Premissas!$B$16,IF(N4098&lt;Premissas!$B$12,Premissas!$B$17,Premissas!$B$18)))))</f>
        <v/>
      </c>
      <c r="Q4098" s="5">
        <f>IFERROR(P4098/Premissas!$B$4,0)</f>
        <v/>
      </c>
    </row>
    <row r="4099">
      <c r="A4099" s="2" t="n">
        <v>8</v>
      </c>
      <c r="B4099" s="2" t="n">
        <v>7801</v>
      </c>
      <c r="C4099" s="2" t="inlineStr">
        <is>
          <t>PUXADA RECEB</t>
        </is>
      </c>
      <c r="D4099" s="2" t="inlineStr">
        <is>
          <t>5815851</t>
        </is>
      </c>
      <c r="E4099" s="2" t="inlineStr">
        <is>
          <t>Henrique Lins Dos Santos</t>
        </is>
      </c>
      <c r="F4099" s="2" t="n">
        <v>183</v>
      </c>
      <c r="G4099" s="2" t="n">
        <v>7.97</v>
      </c>
      <c r="H4099" s="2" t="n">
        <v>23</v>
      </c>
      <c r="I4099" s="2" t="n">
        <v>0</v>
      </c>
      <c r="J4099" s="2" t="inlineStr">
        <is>
          <t>GPA</t>
        </is>
      </c>
      <c r="K4099" s="2">
        <f>IF(I4099&lt;&gt;"",I4099,IFERROR(INDEX(Base!$I:$I,MATCH(1,(Base!$C:$C=C4099)*(Base!$I:$I&lt;&gt;""),0)),0))</f>
        <v/>
      </c>
      <c r="L4099" s="2">
        <f>IF(AND(I4099="",K4099&gt;0),"SIM","NÃO")</f>
        <v/>
      </c>
      <c r="M4099" s="2">
        <f>IF(ISNUMBER(SEARCH("SEPARA",UPPER(C4099))),"NÃO","SIM")</f>
        <v/>
      </c>
      <c r="N4099" s="2">
        <f>IFERROR(H4099/K4099,0)</f>
        <v/>
      </c>
      <c r="O4099" s="2">
        <f>IF(M4099="NÃO","EXCLUÍDO",IF(N4099&lt;Premissas!$B$8,"&lt; 1,00",IF(N4099&lt;Premissas!$B$9,"1,00 – 1,19",IF(N4099&lt;Premissas!$B$10,"1,20 – 1,39",IF(N4099&lt;Premissas!$B$11,"1,40 – 1,59",IF(N4099&lt;Premissas!$B$12,"1,60 – 1,99","≥ 2,00"))))))</f>
        <v/>
      </c>
      <c r="P4099" s="5">
        <f>IF(OR(M4099="NÃO",N4099&lt;Premissas!$B$8),Premissas!$B$13,IF(N4099&lt;Premissas!$B$9,Premissas!$B$14,IF(N4099&lt;Premissas!$B$10,Premissas!$B$15,IF(N4099&lt;Premissas!$B$11,Premissas!$B$16,IF(N4099&lt;Premissas!$B$12,Premissas!$B$17,Premissas!$B$18)))))</f>
        <v/>
      </c>
      <c r="Q4099" s="5">
        <f>IFERROR(P4099/Premissas!$B$4,0)</f>
        <v/>
      </c>
    </row>
    <row r="4100">
      <c r="A4100" s="2" t="n">
        <v>8</v>
      </c>
      <c r="B4100" s="2" t="n">
        <v>7801</v>
      </c>
      <c r="C4100" s="2" t="inlineStr">
        <is>
          <t>PUXADA RECEB</t>
        </is>
      </c>
      <c r="D4100" s="2" t="inlineStr">
        <is>
          <t>5816912</t>
        </is>
      </c>
      <c r="E4100" s="2" t="inlineStr">
        <is>
          <t>LUIZ ANTONIO</t>
        </is>
      </c>
      <c r="F4100" s="2" t="n">
        <v>3</v>
      </c>
      <c r="G4100" s="2" t="n">
        <v>8.42</v>
      </c>
      <c r="H4100" s="2" t="n">
        <v>0</v>
      </c>
      <c r="I4100" s="2" t="n">
        <v>0</v>
      </c>
      <c r="J4100" s="2" t="inlineStr">
        <is>
          <t>GPA</t>
        </is>
      </c>
      <c r="K4100" s="2">
        <f>IF(I4100&lt;&gt;"",I4100,IFERROR(INDEX(Base!$I:$I,MATCH(1,(Base!$C:$C=C4100)*(Base!$I:$I&lt;&gt;""),0)),0))</f>
        <v/>
      </c>
      <c r="L4100" s="2">
        <f>IF(AND(I4100="",K4100&gt;0),"SIM","NÃO")</f>
        <v/>
      </c>
      <c r="M4100" s="2">
        <f>IF(ISNUMBER(SEARCH("SEPARA",UPPER(C4100))),"NÃO","SIM")</f>
        <v/>
      </c>
      <c r="N4100" s="2">
        <f>IFERROR(H4100/K4100,0)</f>
        <v/>
      </c>
      <c r="O4100" s="2">
        <f>IF(M4100="NÃO","EXCLUÍDO",IF(N4100&lt;Premissas!$B$8,"&lt; 1,00",IF(N4100&lt;Premissas!$B$9,"1,00 – 1,19",IF(N4100&lt;Premissas!$B$10,"1,20 – 1,39",IF(N4100&lt;Premissas!$B$11,"1,40 – 1,59",IF(N4100&lt;Premissas!$B$12,"1,60 – 1,99","≥ 2,00"))))))</f>
        <v/>
      </c>
      <c r="P4100" s="5">
        <f>IF(OR(M4100="NÃO",N4100&lt;Premissas!$B$8),Premissas!$B$13,IF(N4100&lt;Premissas!$B$9,Premissas!$B$14,IF(N4100&lt;Premissas!$B$10,Premissas!$B$15,IF(N4100&lt;Premissas!$B$11,Premissas!$B$16,IF(N4100&lt;Premissas!$B$12,Premissas!$B$17,Premissas!$B$18)))))</f>
        <v/>
      </c>
      <c r="Q4100" s="5">
        <f>IFERROR(P4100/Premissas!$B$4,0)</f>
        <v/>
      </c>
    </row>
    <row r="4101">
      <c r="A4101" s="2" t="n">
        <v>8</v>
      </c>
      <c r="B4101" s="2" t="n">
        <v>7801</v>
      </c>
      <c r="C4101" s="2" t="inlineStr">
        <is>
          <t>SEPARACAO</t>
        </is>
      </c>
      <c r="D4101" s="2" t="inlineStr">
        <is>
          <t>5816912</t>
        </is>
      </c>
      <c r="E4101" s="2" t="inlineStr">
        <is>
          <t>LUIZ ANTONIO</t>
        </is>
      </c>
      <c r="F4101" s="2" t="n">
        <v>702</v>
      </c>
      <c r="G4101" s="2" t="n">
        <v>23.53</v>
      </c>
      <c r="H4101" s="2" t="n">
        <v>30</v>
      </c>
      <c r="I4101" s="2" t="n">
        <v>0</v>
      </c>
      <c r="J4101" s="2" t="inlineStr">
        <is>
          <t>GPA</t>
        </is>
      </c>
      <c r="K4101" s="2">
        <f>IF(I4101&lt;&gt;"",I4101,IFERROR(INDEX(Base!$I:$I,MATCH(1,(Base!$C:$C=C4101)*(Base!$I:$I&lt;&gt;""),0)),0))</f>
        <v/>
      </c>
      <c r="L4101" s="2">
        <f>IF(AND(I4101="",K4101&gt;0),"SIM","NÃO")</f>
        <v/>
      </c>
      <c r="M4101" s="2">
        <f>IF(ISNUMBER(SEARCH("SEPARA",UPPER(C4101))),"NÃO","SIM")</f>
        <v/>
      </c>
      <c r="N4101" s="2">
        <f>IFERROR(H4101/K4101,0)</f>
        <v/>
      </c>
      <c r="O4101" s="2">
        <f>IF(M4101="NÃO","EXCLUÍDO",IF(N4101&lt;Premissas!$B$8,"&lt; 1,00",IF(N4101&lt;Premissas!$B$9,"1,00 – 1,19",IF(N4101&lt;Premissas!$B$10,"1,20 – 1,39",IF(N4101&lt;Premissas!$B$11,"1,40 – 1,59",IF(N4101&lt;Premissas!$B$12,"1,60 – 1,99","≥ 2,00"))))))</f>
        <v/>
      </c>
      <c r="P4101" s="5">
        <f>IF(OR(M4101="NÃO",N4101&lt;Premissas!$B$8),Premissas!$B$13,IF(N4101&lt;Premissas!$B$9,Premissas!$B$14,IF(N4101&lt;Premissas!$B$10,Premissas!$B$15,IF(N4101&lt;Premissas!$B$11,Premissas!$B$16,IF(N4101&lt;Premissas!$B$12,Premissas!$B$17,Premissas!$B$18)))))</f>
        <v/>
      </c>
      <c r="Q4101" s="5">
        <f>IFERROR(P4101/Premissas!$B$4,0)</f>
        <v/>
      </c>
    </row>
    <row r="4102">
      <c r="A4102" s="2" t="n">
        <v>8</v>
      </c>
      <c r="B4102" s="2" t="n">
        <v>7801</v>
      </c>
      <c r="C4102" s="2" t="inlineStr">
        <is>
          <t>CARREGAMENTO</t>
        </is>
      </c>
      <c r="D4102" s="2" t="inlineStr">
        <is>
          <t>5817390</t>
        </is>
      </c>
      <c r="E4102" s="2" t="inlineStr">
        <is>
          <t>RAUAN DOS SANTOS</t>
        </is>
      </c>
      <c r="F4102" s="2" t="n">
        <v>92</v>
      </c>
      <c r="G4102" s="2" t="n">
        <v>5.61</v>
      </c>
      <c r="H4102" s="2" t="n">
        <v>16</v>
      </c>
      <c r="I4102" s="2" t="n">
        <v>0</v>
      </c>
      <c r="J4102" s="2" t="inlineStr">
        <is>
          <t>GPA</t>
        </is>
      </c>
      <c r="K4102" s="2">
        <f>IF(I4102&lt;&gt;"",I4102,IFERROR(INDEX(Base!$I:$I,MATCH(1,(Base!$C:$C=C4102)*(Base!$I:$I&lt;&gt;""),0)),0))</f>
        <v/>
      </c>
      <c r="L4102" s="2">
        <f>IF(AND(I4102="",K4102&gt;0),"SIM","NÃO")</f>
        <v/>
      </c>
      <c r="M4102" s="2">
        <f>IF(ISNUMBER(SEARCH("SEPARA",UPPER(C4102))),"NÃO","SIM")</f>
        <v/>
      </c>
      <c r="N4102" s="2">
        <f>IFERROR(H4102/K4102,0)</f>
        <v/>
      </c>
      <c r="O4102" s="2">
        <f>IF(M4102="NÃO","EXCLUÍDO",IF(N4102&lt;Premissas!$B$8,"&lt; 1,00",IF(N4102&lt;Premissas!$B$9,"1,00 – 1,19",IF(N4102&lt;Premissas!$B$10,"1,20 – 1,39",IF(N4102&lt;Premissas!$B$11,"1,40 – 1,59",IF(N4102&lt;Premissas!$B$12,"1,60 – 1,99","≥ 2,00"))))))</f>
        <v/>
      </c>
      <c r="P4102" s="5">
        <f>IF(OR(M4102="NÃO",N4102&lt;Premissas!$B$8),Premissas!$B$13,IF(N4102&lt;Premissas!$B$9,Premissas!$B$14,IF(N4102&lt;Premissas!$B$10,Premissas!$B$15,IF(N4102&lt;Premissas!$B$11,Premissas!$B$16,IF(N4102&lt;Premissas!$B$12,Premissas!$B$17,Premissas!$B$18)))))</f>
        <v/>
      </c>
      <c r="Q4102" s="5">
        <f>IFERROR(P4102/Premissas!$B$4,0)</f>
        <v/>
      </c>
    </row>
    <row r="4103">
      <c r="A4103" s="2" t="n">
        <v>8</v>
      </c>
      <c r="B4103" s="2" t="n">
        <v>7801</v>
      </c>
      <c r="C4103" s="2" t="inlineStr">
        <is>
          <t>PUXADA RECEB</t>
        </is>
      </c>
      <c r="D4103" s="2" t="inlineStr">
        <is>
          <t>5817390</t>
        </is>
      </c>
      <c r="E4103" s="2" t="inlineStr">
        <is>
          <t>RAUAN DOS SANTOS</t>
        </is>
      </c>
      <c r="F4103" s="2" t="n">
        <v>1665</v>
      </c>
      <c r="G4103" s="2" t="n">
        <v>106.53</v>
      </c>
      <c r="H4103" s="2" t="n">
        <v>16</v>
      </c>
      <c r="I4103" s="2" t="n">
        <v>0</v>
      </c>
      <c r="J4103" s="2" t="inlineStr">
        <is>
          <t>GPA</t>
        </is>
      </c>
      <c r="K4103" s="2">
        <f>IF(I4103&lt;&gt;"",I4103,IFERROR(INDEX(Base!$I:$I,MATCH(1,(Base!$C:$C=C4103)*(Base!$I:$I&lt;&gt;""),0)),0))</f>
        <v/>
      </c>
      <c r="L4103" s="2">
        <f>IF(AND(I4103="",K4103&gt;0),"SIM","NÃO")</f>
        <v/>
      </c>
      <c r="M4103" s="2">
        <f>IF(ISNUMBER(SEARCH("SEPARA",UPPER(C4103))),"NÃO","SIM")</f>
        <v/>
      </c>
      <c r="N4103" s="2">
        <f>IFERROR(H4103/K4103,0)</f>
        <v/>
      </c>
      <c r="O4103" s="2">
        <f>IF(M4103="NÃO","EXCLUÍDO",IF(N4103&lt;Premissas!$B$8,"&lt; 1,00",IF(N4103&lt;Premissas!$B$9,"1,00 – 1,19",IF(N4103&lt;Premissas!$B$10,"1,20 – 1,39",IF(N4103&lt;Premissas!$B$11,"1,40 – 1,59",IF(N4103&lt;Premissas!$B$12,"1,60 – 1,99","≥ 2,00"))))))</f>
        <v/>
      </c>
      <c r="P4103" s="5">
        <f>IF(OR(M4103="NÃO",N4103&lt;Premissas!$B$8),Premissas!$B$13,IF(N4103&lt;Premissas!$B$9,Premissas!$B$14,IF(N4103&lt;Premissas!$B$10,Premissas!$B$15,IF(N4103&lt;Premissas!$B$11,Premissas!$B$16,IF(N4103&lt;Premissas!$B$12,Premissas!$B$17,Premissas!$B$18)))))</f>
        <v/>
      </c>
      <c r="Q4103" s="5">
        <f>IFERROR(P4103/Premissas!$B$4,0)</f>
        <v/>
      </c>
    </row>
    <row r="4104">
      <c r="A4104" s="2" t="n">
        <v>8</v>
      </c>
      <c r="B4104" s="2" t="n">
        <v>7801</v>
      </c>
      <c r="C4104" s="2" t="inlineStr">
        <is>
          <t>SEPARACAO</t>
        </is>
      </c>
      <c r="D4104" s="2" t="inlineStr">
        <is>
          <t>5817390</t>
        </is>
      </c>
      <c r="E4104" s="2" t="inlineStr">
        <is>
          <t>RAUAN DOS SANTOS</t>
        </is>
      </c>
      <c r="F4104" s="2" t="n">
        <v>725</v>
      </c>
      <c r="G4104" s="2" t="n">
        <v>12.59</v>
      </c>
      <c r="H4104" s="2" t="n">
        <v>58</v>
      </c>
      <c r="I4104" s="2" t="n">
        <v>0</v>
      </c>
      <c r="J4104" s="2" t="inlineStr">
        <is>
          <t>GPA</t>
        </is>
      </c>
      <c r="K4104" s="2">
        <f>IF(I4104&lt;&gt;"",I4104,IFERROR(INDEX(Base!$I:$I,MATCH(1,(Base!$C:$C=C4104)*(Base!$I:$I&lt;&gt;""),0)),0))</f>
        <v/>
      </c>
      <c r="L4104" s="2">
        <f>IF(AND(I4104="",K4104&gt;0),"SIM","NÃO")</f>
        <v/>
      </c>
      <c r="M4104" s="2">
        <f>IF(ISNUMBER(SEARCH("SEPARA",UPPER(C4104))),"NÃO","SIM")</f>
        <v/>
      </c>
      <c r="N4104" s="2">
        <f>IFERROR(H4104/K4104,0)</f>
        <v/>
      </c>
      <c r="O4104" s="2">
        <f>IF(M4104="NÃO","EXCLUÍDO",IF(N4104&lt;Premissas!$B$8,"&lt; 1,00",IF(N4104&lt;Premissas!$B$9,"1,00 – 1,19",IF(N4104&lt;Premissas!$B$10,"1,20 – 1,39",IF(N4104&lt;Premissas!$B$11,"1,40 – 1,59",IF(N4104&lt;Premissas!$B$12,"1,60 – 1,99","≥ 2,00"))))))</f>
        <v/>
      </c>
      <c r="P4104" s="5">
        <f>IF(OR(M4104="NÃO",N4104&lt;Premissas!$B$8),Premissas!$B$13,IF(N4104&lt;Premissas!$B$9,Premissas!$B$14,IF(N4104&lt;Premissas!$B$10,Premissas!$B$15,IF(N4104&lt;Premissas!$B$11,Premissas!$B$16,IF(N4104&lt;Premissas!$B$12,Premissas!$B$17,Premissas!$B$18)))))</f>
        <v/>
      </c>
      <c r="Q4104" s="5">
        <f>IFERROR(P4104/Premissas!$B$4,0)</f>
        <v/>
      </c>
    </row>
    <row r="4105">
      <c r="A4105" s="2" t="n">
        <v>8</v>
      </c>
      <c r="B4105" s="2" t="n">
        <v>7801</v>
      </c>
      <c r="C4105" s="2" t="inlineStr">
        <is>
          <t>CARREGAMENTO</t>
        </is>
      </c>
      <c r="D4105" s="2" t="inlineStr">
        <is>
          <t>5822467</t>
        </is>
      </c>
      <c r="E4105" s="2" t="inlineStr">
        <is>
          <t>LAURENI TORRES</t>
        </is>
      </c>
      <c r="F4105" s="2" t="n">
        <v>58</v>
      </c>
      <c r="G4105" s="2" t="n">
        <v>4.9</v>
      </c>
      <c r="H4105" s="2" t="n">
        <v>12</v>
      </c>
      <c r="I4105" s="2" t="n">
        <v>0</v>
      </c>
      <c r="J4105" s="2" t="inlineStr">
        <is>
          <t>GPA</t>
        </is>
      </c>
      <c r="K4105" s="2">
        <f>IF(I4105&lt;&gt;"",I4105,IFERROR(INDEX(Base!$I:$I,MATCH(1,(Base!$C:$C=C4105)*(Base!$I:$I&lt;&gt;""),0)),0))</f>
        <v/>
      </c>
      <c r="L4105" s="2">
        <f>IF(AND(I4105="",K4105&gt;0),"SIM","NÃO")</f>
        <v/>
      </c>
      <c r="M4105" s="2">
        <f>IF(ISNUMBER(SEARCH("SEPARA",UPPER(C4105))),"NÃO","SIM")</f>
        <v/>
      </c>
      <c r="N4105" s="2">
        <f>IFERROR(H4105/K4105,0)</f>
        <v/>
      </c>
      <c r="O4105" s="2">
        <f>IF(M4105="NÃO","EXCLUÍDO",IF(N4105&lt;Premissas!$B$8,"&lt; 1,00",IF(N4105&lt;Premissas!$B$9,"1,00 – 1,19",IF(N4105&lt;Premissas!$B$10,"1,20 – 1,39",IF(N4105&lt;Premissas!$B$11,"1,40 – 1,59",IF(N4105&lt;Premissas!$B$12,"1,60 – 1,99","≥ 2,00"))))))</f>
        <v/>
      </c>
      <c r="P4105" s="5">
        <f>IF(OR(M4105="NÃO",N4105&lt;Premissas!$B$8),Premissas!$B$13,IF(N4105&lt;Premissas!$B$9,Premissas!$B$14,IF(N4105&lt;Premissas!$B$10,Premissas!$B$15,IF(N4105&lt;Premissas!$B$11,Premissas!$B$16,IF(N4105&lt;Premissas!$B$12,Premissas!$B$17,Premissas!$B$18)))))</f>
        <v/>
      </c>
      <c r="Q4105" s="5">
        <f>IFERROR(P4105/Premissas!$B$4,0)</f>
        <v/>
      </c>
    </row>
    <row r="4106">
      <c r="A4106" s="2" t="n">
        <v>8</v>
      </c>
      <c r="B4106" s="2" t="n">
        <v>7801</v>
      </c>
      <c r="C4106" s="2" t="inlineStr">
        <is>
          <t>PUXADA RECEB</t>
        </is>
      </c>
      <c r="D4106" s="2" t="inlineStr">
        <is>
          <t>5822467</t>
        </is>
      </c>
      <c r="E4106" s="2" t="inlineStr">
        <is>
          <t>LAURENI TORRES</t>
        </is>
      </c>
      <c r="F4106" s="2" t="n">
        <v>2</v>
      </c>
      <c r="G4106" s="2" t="n">
        <v>1.36</v>
      </c>
      <c r="H4106" s="2" t="n">
        <v>1</v>
      </c>
      <c r="I4106" s="2" t="n">
        <v>0</v>
      </c>
      <c r="J4106" s="2" t="inlineStr">
        <is>
          <t>GPA</t>
        </is>
      </c>
      <c r="K4106" s="2">
        <f>IF(I4106&lt;&gt;"",I4106,IFERROR(INDEX(Base!$I:$I,MATCH(1,(Base!$C:$C=C4106)*(Base!$I:$I&lt;&gt;""),0)),0))</f>
        <v/>
      </c>
      <c r="L4106" s="2">
        <f>IF(AND(I4106="",K4106&gt;0),"SIM","NÃO")</f>
        <v/>
      </c>
      <c r="M4106" s="2">
        <f>IF(ISNUMBER(SEARCH("SEPARA",UPPER(C4106))),"NÃO","SIM")</f>
        <v/>
      </c>
      <c r="N4106" s="2">
        <f>IFERROR(H4106/K4106,0)</f>
        <v/>
      </c>
      <c r="O4106" s="2">
        <f>IF(M4106="NÃO","EXCLUÍDO",IF(N4106&lt;Premissas!$B$8,"&lt; 1,00",IF(N4106&lt;Premissas!$B$9,"1,00 – 1,19",IF(N4106&lt;Premissas!$B$10,"1,20 – 1,39",IF(N4106&lt;Premissas!$B$11,"1,40 – 1,59",IF(N4106&lt;Premissas!$B$12,"1,60 – 1,99","≥ 2,00"))))))</f>
        <v/>
      </c>
      <c r="P4106" s="5">
        <f>IF(OR(M4106="NÃO",N4106&lt;Premissas!$B$8),Premissas!$B$13,IF(N4106&lt;Premissas!$B$9,Premissas!$B$14,IF(N4106&lt;Premissas!$B$10,Premissas!$B$15,IF(N4106&lt;Premissas!$B$11,Premissas!$B$16,IF(N4106&lt;Premissas!$B$12,Premissas!$B$17,Premissas!$B$18)))))</f>
        <v/>
      </c>
      <c r="Q4106" s="5">
        <f>IFERROR(P4106/Premissas!$B$4,0)</f>
        <v/>
      </c>
    </row>
    <row r="4107">
      <c r="A4107" s="2" t="n">
        <v>8</v>
      </c>
      <c r="B4107" s="2" t="n">
        <v>7801</v>
      </c>
      <c r="C4107" s="2" t="inlineStr">
        <is>
          <t>SEPARACAO</t>
        </is>
      </c>
      <c r="D4107" s="2" t="inlineStr">
        <is>
          <t>5822467</t>
        </is>
      </c>
      <c r="E4107" s="2" t="inlineStr">
        <is>
          <t>LAURENI TORRES</t>
        </is>
      </c>
      <c r="F4107" s="2" t="n">
        <v>820</v>
      </c>
      <c r="G4107" s="2" t="n">
        <v>9.66</v>
      </c>
      <c r="H4107" s="2" t="n">
        <v>85</v>
      </c>
      <c r="I4107" s="2" t="n">
        <v>0</v>
      </c>
      <c r="J4107" s="2" t="inlineStr">
        <is>
          <t>GPA</t>
        </is>
      </c>
      <c r="K4107" s="2">
        <f>IF(I4107&lt;&gt;"",I4107,IFERROR(INDEX(Base!$I:$I,MATCH(1,(Base!$C:$C=C4107)*(Base!$I:$I&lt;&gt;""),0)),0))</f>
        <v/>
      </c>
      <c r="L4107" s="2">
        <f>IF(AND(I4107="",K4107&gt;0),"SIM","NÃO")</f>
        <v/>
      </c>
      <c r="M4107" s="2">
        <f>IF(ISNUMBER(SEARCH("SEPARA",UPPER(C4107))),"NÃO","SIM")</f>
        <v/>
      </c>
      <c r="N4107" s="2">
        <f>IFERROR(H4107/K4107,0)</f>
        <v/>
      </c>
      <c r="O4107" s="2">
        <f>IF(M4107="NÃO","EXCLUÍDO",IF(N4107&lt;Premissas!$B$8,"&lt; 1,00",IF(N4107&lt;Premissas!$B$9,"1,00 – 1,19",IF(N4107&lt;Premissas!$B$10,"1,20 – 1,39",IF(N4107&lt;Premissas!$B$11,"1,40 – 1,59",IF(N4107&lt;Premissas!$B$12,"1,60 – 1,99","≥ 2,00"))))))</f>
        <v/>
      </c>
      <c r="P4107" s="5">
        <f>IF(OR(M4107="NÃO",N4107&lt;Premissas!$B$8),Premissas!$B$13,IF(N4107&lt;Premissas!$B$9,Premissas!$B$14,IF(N4107&lt;Premissas!$B$10,Premissas!$B$15,IF(N4107&lt;Premissas!$B$11,Premissas!$B$16,IF(N4107&lt;Premissas!$B$12,Premissas!$B$17,Premissas!$B$18)))))</f>
        <v/>
      </c>
      <c r="Q4107" s="5">
        <f>IFERROR(P4107/Premissas!$B$4,0)</f>
        <v/>
      </c>
    </row>
    <row r="4108">
      <c r="A4108" s="2" t="n">
        <v>8</v>
      </c>
      <c r="B4108" s="2" t="n">
        <v>7801</v>
      </c>
      <c r="C4108" s="2" t="inlineStr">
        <is>
          <t>PUXADA RECEB</t>
        </is>
      </c>
      <c r="D4108" s="2" t="inlineStr">
        <is>
          <t>5823056</t>
        </is>
      </c>
      <c r="E4108" s="2" t="inlineStr">
        <is>
          <t>Clayton Dos Santos Neves</t>
        </is>
      </c>
      <c r="F4108" s="2" t="n">
        <v>1</v>
      </c>
      <c r="G4108" s="2" t="n">
        <v>6.67</v>
      </c>
      <c r="H4108" s="2" t="n">
        <v>0</v>
      </c>
      <c r="I4108" s="2" t="n">
        <v>0</v>
      </c>
      <c r="J4108" s="2" t="inlineStr">
        <is>
          <t>GPA</t>
        </is>
      </c>
      <c r="K4108" s="2">
        <f>IF(I4108&lt;&gt;"",I4108,IFERROR(INDEX(Base!$I:$I,MATCH(1,(Base!$C:$C=C4108)*(Base!$I:$I&lt;&gt;""),0)),0))</f>
        <v/>
      </c>
      <c r="L4108" s="2">
        <f>IF(AND(I4108="",K4108&gt;0),"SIM","NÃO")</f>
        <v/>
      </c>
      <c r="M4108" s="2">
        <f>IF(ISNUMBER(SEARCH("SEPARA",UPPER(C4108))),"NÃO","SIM")</f>
        <v/>
      </c>
      <c r="N4108" s="2">
        <f>IFERROR(H4108/K4108,0)</f>
        <v/>
      </c>
      <c r="O4108" s="2">
        <f>IF(M4108="NÃO","EXCLUÍDO",IF(N4108&lt;Premissas!$B$8,"&lt; 1,00",IF(N4108&lt;Premissas!$B$9,"1,00 – 1,19",IF(N4108&lt;Premissas!$B$10,"1,20 – 1,39",IF(N4108&lt;Premissas!$B$11,"1,40 – 1,59",IF(N4108&lt;Premissas!$B$12,"1,60 – 1,99","≥ 2,00"))))))</f>
        <v/>
      </c>
      <c r="P4108" s="5">
        <f>IF(OR(M4108="NÃO",N4108&lt;Premissas!$B$8),Premissas!$B$13,IF(N4108&lt;Premissas!$B$9,Premissas!$B$14,IF(N4108&lt;Premissas!$B$10,Premissas!$B$15,IF(N4108&lt;Premissas!$B$11,Premissas!$B$16,IF(N4108&lt;Premissas!$B$12,Premissas!$B$17,Premissas!$B$18)))))</f>
        <v/>
      </c>
      <c r="Q4108" s="5">
        <f>IFERROR(P4108/Premissas!$B$4,0)</f>
        <v/>
      </c>
    </row>
    <row r="4109">
      <c r="A4109" s="2" t="n">
        <v>8</v>
      </c>
      <c r="B4109" s="2" t="n">
        <v>7801</v>
      </c>
      <c r="C4109" s="2" t="inlineStr">
        <is>
          <t>SEPARACAO</t>
        </is>
      </c>
      <c r="D4109" s="2" t="inlineStr">
        <is>
          <t>5823056</t>
        </is>
      </c>
      <c r="E4109" s="2" t="inlineStr">
        <is>
          <t>Clayton Dos Santos Neves</t>
        </is>
      </c>
      <c r="F4109" s="2" t="n">
        <v>481</v>
      </c>
      <c r="G4109" s="2" t="n">
        <v>8.27</v>
      </c>
      <c r="H4109" s="2" t="n">
        <v>58</v>
      </c>
      <c r="I4109" s="2" t="n">
        <v>0</v>
      </c>
      <c r="J4109" s="2" t="inlineStr">
        <is>
          <t>GPA</t>
        </is>
      </c>
      <c r="K4109" s="2">
        <f>IF(I4109&lt;&gt;"",I4109,IFERROR(INDEX(Base!$I:$I,MATCH(1,(Base!$C:$C=C4109)*(Base!$I:$I&lt;&gt;""),0)),0))</f>
        <v/>
      </c>
      <c r="L4109" s="2">
        <f>IF(AND(I4109="",K4109&gt;0),"SIM","NÃO")</f>
        <v/>
      </c>
      <c r="M4109" s="2">
        <f>IF(ISNUMBER(SEARCH("SEPARA",UPPER(C4109))),"NÃO","SIM")</f>
        <v/>
      </c>
      <c r="N4109" s="2">
        <f>IFERROR(H4109/K4109,0)</f>
        <v/>
      </c>
      <c r="O4109" s="2">
        <f>IF(M4109="NÃO","EXCLUÍDO",IF(N4109&lt;Premissas!$B$8,"&lt; 1,00",IF(N4109&lt;Premissas!$B$9,"1,00 – 1,19",IF(N4109&lt;Premissas!$B$10,"1,20 – 1,39",IF(N4109&lt;Premissas!$B$11,"1,40 – 1,59",IF(N4109&lt;Premissas!$B$12,"1,60 – 1,99","≥ 2,00"))))))</f>
        <v/>
      </c>
      <c r="P4109" s="5">
        <f>IF(OR(M4109="NÃO",N4109&lt;Premissas!$B$8),Premissas!$B$13,IF(N4109&lt;Premissas!$B$9,Premissas!$B$14,IF(N4109&lt;Premissas!$B$10,Premissas!$B$15,IF(N4109&lt;Premissas!$B$11,Premissas!$B$16,IF(N4109&lt;Premissas!$B$12,Premissas!$B$17,Premissas!$B$18)))))</f>
        <v/>
      </c>
      <c r="Q4109" s="5">
        <f>IFERROR(P4109/Premissas!$B$4,0)</f>
        <v/>
      </c>
    </row>
    <row r="4110">
      <c r="A4110" s="2" t="n">
        <v>8</v>
      </c>
      <c r="B4110" s="2" t="n">
        <v>7801</v>
      </c>
      <c r="C4110" s="2" t="inlineStr">
        <is>
          <t>SEPARACAO</t>
        </is>
      </c>
      <c r="D4110" s="2" t="inlineStr">
        <is>
          <t>582522</t>
        </is>
      </c>
      <c r="E4110" s="2" t="inlineStr">
        <is>
          <t>Regiane Eleusa Matos</t>
        </is>
      </c>
      <c r="F4110" s="2" t="n">
        <v>349</v>
      </c>
      <c r="G4110" s="2" t="n">
        <v>4.57</v>
      </c>
      <c r="H4110" s="2" t="n">
        <v>76</v>
      </c>
      <c r="I4110" s="2" t="n">
        <v>0</v>
      </c>
      <c r="J4110" s="2" t="inlineStr">
        <is>
          <t>GPA</t>
        </is>
      </c>
      <c r="K4110" s="2">
        <f>IF(I4110&lt;&gt;"",I4110,IFERROR(INDEX(Base!$I:$I,MATCH(1,(Base!$C:$C=C4110)*(Base!$I:$I&lt;&gt;""),0)),0))</f>
        <v/>
      </c>
      <c r="L4110" s="2">
        <f>IF(AND(I4110="",K4110&gt;0),"SIM","NÃO")</f>
        <v/>
      </c>
      <c r="M4110" s="2">
        <f>IF(ISNUMBER(SEARCH("SEPARA",UPPER(C4110))),"NÃO","SIM")</f>
        <v/>
      </c>
      <c r="N4110" s="2">
        <f>IFERROR(H4110/K4110,0)</f>
        <v/>
      </c>
      <c r="O4110" s="2">
        <f>IF(M4110="NÃO","EXCLUÍDO",IF(N4110&lt;Premissas!$B$8,"&lt; 1,00",IF(N4110&lt;Premissas!$B$9,"1,00 – 1,19",IF(N4110&lt;Premissas!$B$10,"1,20 – 1,39",IF(N4110&lt;Premissas!$B$11,"1,40 – 1,59",IF(N4110&lt;Premissas!$B$12,"1,60 – 1,99","≥ 2,00"))))))</f>
        <v/>
      </c>
      <c r="P4110" s="5">
        <f>IF(OR(M4110="NÃO",N4110&lt;Premissas!$B$8),Premissas!$B$13,IF(N4110&lt;Premissas!$B$9,Premissas!$B$14,IF(N4110&lt;Premissas!$B$10,Premissas!$B$15,IF(N4110&lt;Premissas!$B$11,Premissas!$B$16,IF(N4110&lt;Premissas!$B$12,Premissas!$B$17,Premissas!$B$18)))))</f>
        <v/>
      </c>
      <c r="Q4110" s="5">
        <f>IFERROR(P4110/Premissas!$B$4,0)</f>
        <v/>
      </c>
    </row>
    <row r="4111">
      <c r="A4111" s="2" t="n">
        <v>8</v>
      </c>
      <c r="B4111" s="2" t="n">
        <v>7801</v>
      </c>
      <c r="C4111" s="2" t="inlineStr">
        <is>
          <t>CARREGAMENTO</t>
        </is>
      </c>
      <c r="D4111" s="2" t="inlineStr">
        <is>
          <t>5828902</t>
        </is>
      </c>
      <c r="E4111" s="2" t="inlineStr">
        <is>
          <t>PERICLES JESUS</t>
        </is>
      </c>
      <c r="F4111" s="2" t="n">
        <v>196</v>
      </c>
      <c r="G4111" s="2" t="n">
        <v>21.87</v>
      </c>
      <c r="H4111" s="2" t="n">
        <v>9</v>
      </c>
      <c r="I4111" s="2" t="n">
        <v>0</v>
      </c>
      <c r="J4111" s="2" t="inlineStr">
        <is>
          <t>GPA</t>
        </is>
      </c>
      <c r="K4111" s="2">
        <f>IF(I4111&lt;&gt;"",I4111,IFERROR(INDEX(Base!$I:$I,MATCH(1,(Base!$C:$C=C4111)*(Base!$I:$I&lt;&gt;""),0)),0))</f>
        <v/>
      </c>
      <c r="L4111" s="2">
        <f>IF(AND(I4111="",K4111&gt;0),"SIM","NÃO")</f>
        <v/>
      </c>
      <c r="M4111" s="2">
        <f>IF(ISNUMBER(SEARCH("SEPARA",UPPER(C4111))),"NÃO","SIM")</f>
        <v/>
      </c>
      <c r="N4111" s="2">
        <f>IFERROR(H4111/K4111,0)</f>
        <v/>
      </c>
      <c r="O4111" s="2">
        <f>IF(M4111="NÃO","EXCLUÍDO",IF(N4111&lt;Premissas!$B$8,"&lt; 1,00",IF(N4111&lt;Premissas!$B$9,"1,00 – 1,19",IF(N4111&lt;Premissas!$B$10,"1,20 – 1,39",IF(N4111&lt;Premissas!$B$11,"1,40 – 1,59",IF(N4111&lt;Premissas!$B$12,"1,60 – 1,99","≥ 2,00"))))))</f>
        <v/>
      </c>
      <c r="P4111" s="5">
        <f>IF(OR(M4111="NÃO",N4111&lt;Premissas!$B$8),Premissas!$B$13,IF(N4111&lt;Premissas!$B$9,Premissas!$B$14,IF(N4111&lt;Premissas!$B$10,Premissas!$B$15,IF(N4111&lt;Premissas!$B$11,Premissas!$B$16,IF(N4111&lt;Premissas!$B$12,Premissas!$B$17,Premissas!$B$18)))))</f>
        <v/>
      </c>
      <c r="Q4111" s="5">
        <f>IFERROR(P4111/Premissas!$B$4,0)</f>
        <v/>
      </c>
    </row>
    <row r="4112">
      <c r="A4112" s="2" t="n">
        <v>8</v>
      </c>
      <c r="B4112" s="2" t="n">
        <v>7801</v>
      </c>
      <c r="C4112" s="2" t="inlineStr">
        <is>
          <t>PUXADA RECEB</t>
        </is>
      </c>
      <c r="D4112" s="2" t="inlineStr">
        <is>
          <t>5828902</t>
        </is>
      </c>
      <c r="E4112" s="2" t="inlineStr">
        <is>
          <t>PERICLES JESUS</t>
        </is>
      </c>
      <c r="F4112" s="2" t="n">
        <v>17</v>
      </c>
      <c r="G4112" s="2" t="n">
        <v>22.72</v>
      </c>
      <c r="H4112" s="2" t="n">
        <v>1</v>
      </c>
      <c r="I4112" s="2" t="n">
        <v>0</v>
      </c>
      <c r="J4112" s="2" t="inlineStr">
        <is>
          <t>GPA</t>
        </is>
      </c>
      <c r="K4112" s="2">
        <f>IF(I4112&lt;&gt;"",I4112,IFERROR(INDEX(Base!$I:$I,MATCH(1,(Base!$C:$C=C4112)*(Base!$I:$I&lt;&gt;""),0)),0))</f>
        <v/>
      </c>
      <c r="L4112" s="2">
        <f>IF(AND(I4112="",K4112&gt;0),"SIM","NÃO")</f>
        <v/>
      </c>
      <c r="M4112" s="2">
        <f>IF(ISNUMBER(SEARCH("SEPARA",UPPER(C4112))),"NÃO","SIM")</f>
        <v/>
      </c>
      <c r="N4112" s="2">
        <f>IFERROR(H4112/K4112,0)</f>
        <v/>
      </c>
      <c r="O4112" s="2">
        <f>IF(M4112="NÃO","EXCLUÍDO",IF(N4112&lt;Premissas!$B$8,"&lt; 1,00",IF(N4112&lt;Premissas!$B$9,"1,00 – 1,19",IF(N4112&lt;Premissas!$B$10,"1,20 – 1,39",IF(N4112&lt;Premissas!$B$11,"1,40 – 1,59",IF(N4112&lt;Premissas!$B$12,"1,60 – 1,99","≥ 2,00"))))))</f>
        <v/>
      </c>
      <c r="P4112" s="5">
        <f>IF(OR(M4112="NÃO",N4112&lt;Premissas!$B$8),Premissas!$B$13,IF(N4112&lt;Premissas!$B$9,Premissas!$B$14,IF(N4112&lt;Premissas!$B$10,Premissas!$B$15,IF(N4112&lt;Premissas!$B$11,Premissas!$B$16,IF(N4112&lt;Premissas!$B$12,Premissas!$B$17,Premissas!$B$18)))))</f>
        <v/>
      </c>
      <c r="Q4112" s="5">
        <f>IFERROR(P4112/Premissas!$B$4,0)</f>
        <v/>
      </c>
    </row>
    <row r="4113">
      <c r="A4113" s="2" t="n">
        <v>8</v>
      </c>
      <c r="B4113" s="2" t="n">
        <v>7801</v>
      </c>
      <c r="C4113" s="2" t="inlineStr">
        <is>
          <t>SEPARACAO</t>
        </is>
      </c>
      <c r="D4113" s="2" t="inlineStr">
        <is>
          <t>5828902</t>
        </is>
      </c>
      <c r="E4113" s="2" t="inlineStr">
        <is>
          <t>PERICLES JESUS</t>
        </is>
      </c>
      <c r="F4113" s="2" t="n">
        <v>157</v>
      </c>
      <c r="G4113" s="2" t="n">
        <v>3.63</v>
      </c>
      <c r="H4113" s="2" t="n">
        <v>43</v>
      </c>
      <c r="I4113" s="2" t="n">
        <v>0</v>
      </c>
      <c r="J4113" s="2" t="inlineStr">
        <is>
          <t>GPA</t>
        </is>
      </c>
      <c r="K4113" s="2">
        <f>IF(I4113&lt;&gt;"",I4113,IFERROR(INDEX(Base!$I:$I,MATCH(1,(Base!$C:$C=C4113)*(Base!$I:$I&lt;&gt;""),0)),0))</f>
        <v/>
      </c>
      <c r="L4113" s="2">
        <f>IF(AND(I4113="",K4113&gt;0),"SIM","NÃO")</f>
        <v/>
      </c>
      <c r="M4113" s="2">
        <f>IF(ISNUMBER(SEARCH("SEPARA",UPPER(C4113))),"NÃO","SIM")</f>
        <v/>
      </c>
      <c r="N4113" s="2">
        <f>IFERROR(H4113/K4113,0)</f>
        <v/>
      </c>
      <c r="O4113" s="2">
        <f>IF(M4113="NÃO","EXCLUÍDO",IF(N4113&lt;Premissas!$B$8,"&lt; 1,00",IF(N4113&lt;Premissas!$B$9,"1,00 – 1,19",IF(N4113&lt;Premissas!$B$10,"1,20 – 1,39",IF(N4113&lt;Premissas!$B$11,"1,40 – 1,59",IF(N4113&lt;Premissas!$B$12,"1,60 – 1,99","≥ 2,00"))))))</f>
        <v/>
      </c>
      <c r="P4113" s="5">
        <f>IF(OR(M4113="NÃO",N4113&lt;Premissas!$B$8),Premissas!$B$13,IF(N4113&lt;Premissas!$B$9,Premissas!$B$14,IF(N4113&lt;Premissas!$B$10,Premissas!$B$15,IF(N4113&lt;Premissas!$B$11,Premissas!$B$16,IF(N4113&lt;Premissas!$B$12,Premissas!$B$17,Premissas!$B$18)))))</f>
        <v/>
      </c>
      <c r="Q4113" s="5">
        <f>IFERROR(P4113/Premissas!$B$4,0)</f>
        <v/>
      </c>
    </row>
    <row r="4114">
      <c r="A4114" s="2" t="n">
        <v>8</v>
      </c>
      <c r="B4114" s="2" t="n">
        <v>7801</v>
      </c>
      <c r="C4114" s="2" t="inlineStr">
        <is>
          <t>CARREGAMENTO</t>
        </is>
      </c>
      <c r="D4114" s="2" t="inlineStr">
        <is>
          <t>5832748</t>
        </is>
      </c>
      <c r="E4114" s="2" t="inlineStr">
        <is>
          <t>ADRIANO DA SILVA</t>
        </is>
      </c>
      <c r="F4114" s="2" t="n">
        <v>2</v>
      </c>
      <c r="G4114" s="2" t="n">
        <v>1.26</v>
      </c>
      <c r="H4114" s="2" t="n">
        <v>2</v>
      </c>
      <c r="I4114" s="2" t="n">
        <v>0</v>
      </c>
      <c r="J4114" s="2" t="inlineStr">
        <is>
          <t>GPA</t>
        </is>
      </c>
      <c r="K4114" s="2">
        <f>IF(I4114&lt;&gt;"",I4114,IFERROR(INDEX(Base!$I:$I,MATCH(1,(Base!$C:$C=C4114)*(Base!$I:$I&lt;&gt;""),0)),0))</f>
        <v/>
      </c>
      <c r="L4114" s="2">
        <f>IF(AND(I4114="",K4114&gt;0),"SIM","NÃO")</f>
        <v/>
      </c>
      <c r="M4114" s="2">
        <f>IF(ISNUMBER(SEARCH("SEPARA",UPPER(C4114))),"NÃO","SIM")</f>
        <v/>
      </c>
      <c r="N4114" s="2">
        <f>IFERROR(H4114/K4114,0)</f>
        <v/>
      </c>
      <c r="O4114" s="2">
        <f>IF(M4114="NÃO","EXCLUÍDO",IF(N4114&lt;Premissas!$B$8,"&lt; 1,00",IF(N4114&lt;Premissas!$B$9,"1,00 – 1,19",IF(N4114&lt;Premissas!$B$10,"1,20 – 1,39",IF(N4114&lt;Premissas!$B$11,"1,40 – 1,59",IF(N4114&lt;Premissas!$B$12,"1,60 – 1,99","≥ 2,00"))))))</f>
        <v/>
      </c>
      <c r="P4114" s="5">
        <f>IF(OR(M4114="NÃO",N4114&lt;Premissas!$B$8),Premissas!$B$13,IF(N4114&lt;Premissas!$B$9,Premissas!$B$14,IF(N4114&lt;Premissas!$B$10,Premissas!$B$15,IF(N4114&lt;Premissas!$B$11,Premissas!$B$16,IF(N4114&lt;Premissas!$B$12,Premissas!$B$17,Premissas!$B$18)))))</f>
        <v/>
      </c>
      <c r="Q4114" s="5">
        <f>IFERROR(P4114/Premissas!$B$4,0)</f>
        <v/>
      </c>
    </row>
    <row r="4115">
      <c r="A4115" s="2" t="n">
        <v>8</v>
      </c>
      <c r="B4115" s="2" t="n">
        <v>7801</v>
      </c>
      <c r="C4115" s="2" t="inlineStr">
        <is>
          <t>SEPARACAO</t>
        </is>
      </c>
      <c r="D4115" s="2" t="inlineStr">
        <is>
          <t>5832748</t>
        </is>
      </c>
      <c r="E4115" s="2" t="inlineStr">
        <is>
          <t>ADRIANO DA SILVA</t>
        </is>
      </c>
      <c r="F4115" s="2" t="n">
        <v>60</v>
      </c>
      <c r="G4115" s="2" t="n">
        <v>2.22</v>
      </c>
      <c r="H4115" s="2" t="n">
        <v>27</v>
      </c>
      <c r="I4115" s="2" t="n">
        <v>0</v>
      </c>
      <c r="J4115" s="2" t="inlineStr">
        <is>
          <t>GPA</t>
        </is>
      </c>
      <c r="K4115" s="2">
        <f>IF(I4115&lt;&gt;"",I4115,IFERROR(INDEX(Base!$I:$I,MATCH(1,(Base!$C:$C=C4115)*(Base!$I:$I&lt;&gt;""),0)),0))</f>
        <v/>
      </c>
      <c r="L4115" s="2">
        <f>IF(AND(I4115="",K4115&gt;0),"SIM","NÃO")</f>
        <v/>
      </c>
      <c r="M4115" s="2">
        <f>IF(ISNUMBER(SEARCH("SEPARA",UPPER(C4115))),"NÃO","SIM")</f>
        <v/>
      </c>
      <c r="N4115" s="2">
        <f>IFERROR(H4115/K4115,0)</f>
        <v/>
      </c>
      <c r="O4115" s="2">
        <f>IF(M4115="NÃO","EXCLUÍDO",IF(N4115&lt;Premissas!$B$8,"&lt; 1,00",IF(N4115&lt;Premissas!$B$9,"1,00 – 1,19",IF(N4115&lt;Premissas!$B$10,"1,20 – 1,39",IF(N4115&lt;Premissas!$B$11,"1,40 – 1,59",IF(N4115&lt;Premissas!$B$12,"1,60 – 1,99","≥ 2,00"))))))</f>
        <v/>
      </c>
      <c r="P4115" s="5">
        <f>IF(OR(M4115="NÃO",N4115&lt;Premissas!$B$8),Premissas!$B$13,IF(N4115&lt;Premissas!$B$9,Premissas!$B$14,IF(N4115&lt;Premissas!$B$10,Premissas!$B$15,IF(N4115&lt;Premissas!$B$11,Premissas!$B$16,IF(N4115&lt;Premissas!$B$12,Premissas!$B$17,Premissas!$B$18)))))</f>
        <v/>
      </c>
      <c r="Q4115" s="5">
        <f>IFERROR(P4115/Premissas!$B$4,0)</f>
        <v/>
      </c>
    </row>
    <row r="4116">
      <c r="A4116" s="2" t="n">
        <v>8</v>
      </c>
      <c r="B4116" s="2" t="n">
        <v>7801</v>
      </c>
      <c r="C4116" s="2" t="inlineStr">
        <is>
          <t>SEPARACAO</t>
        </is>
      </c>
      <c r="D4116" s="2" t="inlineStr">
        <is>
          <t>5833280</t>
        </is>
      </c>
      <c r="E4116" s="2" t="inlineStr">
        <is>
          <t>WILLIAN GOMES</t>
        </is>
      </c>
      <c r="F4116" s="2" t="n">
        <v>3600</v>
      </c>
      <c r="G4116" s="2" t="n">
        <v>105.51</v>
      </c>
      <c r="H4116" s="2" t="n">
        <v>34</v>
      </c>
      <c r="I4116" s="2" t="n">
        <v>0</v>
      </c>
      <c r="J4116" s="2" t="inlineStr">
        <is>
          <t>GPA</t>
        </is>
      </c>
      <c r="K4116" s="2">
        <f>IF(I4116&lt;&gt;"",I4116,IFERROR(INDEX(Base!$I:$I,MATCH(1,(Base!$C:$C=C4116)*(Base!$I:$I&lt;&gt;""),0)),0))</f>
        <v/>
      </c>
      <c r="L4116" s="2">
        <f>IF(AND(I4116="",K4116&gt;0),"SIM","NÃO")</f>
        <v/>
      </c>
      <c r="M4116" s="2">
        <f>IF(ISNUMBER(SEARCH("SEPARA",UPPER(C4116))),"NÃO","SIM")</f>
        <v/>
      </c>
      <c r="N4116" s="2">
        <f>IFERROR(H4116/K4116,0)</f>
        <v/>
      </c>
      <c r="O4116" s="2">
        <f>IF(M4116="NÃO","EXCLUÍDO",IF(N4116&lt;Premissas!$B$8,"&lt; 1,00",IF(N4116&lt;Premissas!$B$9,"1,00 – 1,19",IF(N4116&lt;Premissas!$B$10,"1,20 – 1,39",IF(N4116&lt;Premissas!$B$11,"1,40 – 1,59",IF(N4116&lt;Premissas!$B$12,"1,60 – 1,99","≥ 2,00"))))))</f>
        <v/>
      </c>
      <c r="P4116" s="5">
        <f>IF(OR(M4116="NÃO",N4116&lt;Premissas!$B$8),Premissas!$B$13,IF(N4116&lt;Premissas!$B$9,Premissas!$B$14,IF(N4116&lt;Premissas!$B$10,Premissas!$B$15,IF(N4116&lt;Premissas!$B$11,Premissas!$B$16,IF(N4116&lt;Premissas!$B$12,Premissas!$B$17,Premissas!$B$18)))))</f>
        <v/>
      </c>
      <c r="Q4116" s="5">
        <f>IFERROR(P4116/Premissas!$B$4,0)</f>
        <v/>
      </c>
    </row>
    <row r="4117">
      <c r="A4117" s="2" t="n">
        <v>8</v>
      </c>
      <c r="B4117" s="2" t="n">
        <v>7801</v>
      </c>
      <c r="C4117" s="2" t="inlineStr">
        <is>
          <t>PUXADA RECEB</t>
        </is>
      </c>
      <c r="D4117" s="2" t="inlineStr">
        <is>
          <t>5834791</t>
        </is>
      </c>
      <c r="E4117" s="2" t="inlineStr">
        <is>
          <t>Micheal Nyiawung Lebebeh</t>
        </is>
      </c>
      <c r="F4117" s="2" t="n">
        <v>1974</v>
      </c>
      <c r="G4117" s="2" t="n">
        <v>121.15</v>
      </c>
      <c r="H4117" s="2" t="n">
        <v>16</v>
      </c>
      <c r="I4117" s="2" t="n">
        <v>0</v>
      </c>
      <c r="J4117" s="2" t="inlineStr">
        <is>
          <t>GPA</t>
        </is>
      </c>
      <c r="K4117" s="2">
        <f>IF(I4117&lt;&gt;"",I4117,IFERROR(INDEX(Base!$I:$I,MATCH(1,(Base!$C:$C=C4117)*(Base!$I:$I&lt;&gt;""),0)),0))</f>
        <v/>
      </c>
      <c r="L4117" s="2">
        <f>IF(AND(I4117="",K4117&gt;0),"SIM","NÃO")</f>
        <v/>
      </c>
      <c r="M4117" s="2">
        <f>IF(ISNUMBER(SEARCH("SEPARA",UPPER(C4117))),"NÃO","SIM")</f>
        <v/>
      </c>
      <c r="N4117" s="2">
        <f>IFERROR(H4117/K4117,0)</f>
        <v/>
      </c>
      <c r="O4117" s="2">
        <f>IF(M4117="NÃO","EXCLUÍDO",IF(N4117&lt;Premissas!$B$8,"&lt; 1,00",IF(N4117&lt;Premissas!$B$9,"1,00 – 1,19",IF(N4117&lt;Premissas!$B$10,"1,20 – 1,39",IF(N4117&lt;Premissas!$B$11,"1,40 – 1,59",IF(N4117&lt;Premissas!$B$12,"1,60 – 1,99","≥ 2,00"))))))</f>
        <v/>
      </c>
      <c r="P4117" s="5">
        <f>IF(OR(M4117="NÃO",N4117&lt;Premissas!$B$8),Premissas!$B$13,IF(N4117&lt;Premissas!$B$9,Premissas!$B$14,IF(N4117&lt;Premissas!$B$10,Premissas!$B$15,IF(N4117&lt;Premissas!$B$11,Premissas!$B$16,IF(N4117&lt;Premissas!$B$12,Premissas!$B$17,Premissas!$B$18)))))</f>
        <v/>
      </c>
      <c r="Q4117" s="5">
        <f>IFERROR(P4117/Premissas!$B$4,0)</f>
        <v/>
      </c>
    </row>
    <row r="4118">
      <c r="A4118" s="2" t="n">
        <v>8</v>
      </c>
      <c r="B4118" s="2" t="n">
        <v>7801</v>
      </c>
      <c r="C4118" s="2" t="inlineStr">
        <is>
          <t>SEPARACAO</t>
        </is>
      </c>
      <c r="D4118" s="2" t="inlineStr">
        <is>
          <t>5834791</t>
        </is>
      </c>
      <c r="E4118" s="2" t="inlineStr">
        <is>
          <t>Micheal Nyiawung Lebebeh</t>
        </is>
      </c>
      <c r="F4118" s="2" t="n">
        <v>1623</v>
      </c>
      <c r="G4118" s="2" t="n">
        <v>22.98</v>
      </c>
      <c r="H4118" s="2" t="n">
        <v>71</v>
      </c>
      <c r="I4118" s="2" t="n">
        <v>0</v>
      </c>
      <c r="J4118" s="2" t="inlineStr">
        <is>
          <t>GPA</t>
        </is>
      </c>
      <c r="K4118" s="2">
        <f>IF(I4118&lt;&gt;"",I4118,IFERROR(INDEX(Base!$I:$I,MATCH(1,(Base!$C:$C=C4118)*(Base!$I:$I&lt;&gt;""),0)),0))</f>
        <v/>
      </c>
      <c r="L4118" s="2">
        <f>IF(AND(I4118="",K4118&gt;0),"SIM","NÃO")</f>
        <v/>
      </c>
      <c r="M4118" s="2">
        <f>IF(ISNUMBER(SEARCH("SEPARA",UPPER(C4118))),"NÃO","SIM")</f>
        <v/>
      </c>
      <c r="N4118" s="2">
        <f>IFERROR(H4118/K4118,0)</f>
        <v/>
      </c>
      <c r="O4118" s="2">
        <f>IF(M4118="NÃO","EXCLUÍDO",IF(N4118&lt;Premissas!$B$8,"&lt; 1,00",IF(N4118&lt;Premissas!$B$9,"1,00 – 1,19",IF(N4118&lt;Premissas!$B$10,"1,20 – 1,39",IF(N4118&lt;Premissas!$B$11,"1,40 – 1,59",IF(N4118&lt;Premissas!$B$12,"1,60 – 1,99","≥ 2,00"))))))</f>
        <v/>
      </c>
      <c r="P4118" s="5">
        <f>IF(OR(M4118="NÃO",N4118&lt;Premissas!$B$8),Premissas!$B$13,IF(N4118&lt;Premissas!$B$9,Premissas!$B$14,IF(N4118&lt;Premissas!$B$10,Premissas!$B$15,IF(N4118&lt;Premissas!$B$11,Premissas!$B$16,IF(N4118&lt;Premissas!$B$12,Premissas!$B$17,Premissas!$B$18)))))</f>
        <v/>
      </c>
      <c r="Q4118" s="5">
        <f>IFERROR(P4118/Premissas!$B$4,0)</f>
        <v/>
      </c>
    </row>
    <row r="4119">
      <c r="A4119" s="2" t="n">
        <v>8</v>
      </c>
      <c r="B4119" s="2" t="n">
        <v>7801</v>
      </c>
      <c r="C4119" s="2" t="inlineStr">
        <is>
          <t>PUXADA RECEB</t>
        </is>
      </c>
      <c r="D4119" s="2" t="inlineStr">
        <is>
          <t>5836360</t>
        </is>
      </c>
      <c r="E4119" s="2" t="inlineStr">
        <is>
          <t>GABRIEL PEREIRA</t>
        </is>
      </c>
      <c r="F4119" s="2" t="n">
        <v>1625</v>
      </c>
      <c r="G4119" s="2" t="n">
        <v>113.62</v>
      </c>
      <c r="H4119" s="2" t="n">
        <v>14</v>
      </c>
      <c r="I4119" s="2" t="n">
        <v>0</v>
      </c>
      <c r="J4119" s="2" t="inlineStr">
        <is>
          <t>GPA</t>
        </is>
      </c>
      <c r="K4119" s="2">
        <f>IF(I4119&lt;&gt;"",I4119,IFERROR(INDEX(Base!$I:$I,MATCH(1,(Base!$C:$C=C4119)*(Base!$I:$I&lt;&gt;""),0)),0))</f>
        <v/>
      </c>
      <c r="L4119" s="2">
        <f>IF(AND(I4119="",K4119&gt;0),"SIM","NÃO")</f>
        <v/>
      </c>
      <c r="M4119" s="2">
        <f>IF(ISNUMBER(SEARCH("SEPARA",UPPER(C4119))),"NÃO","SIM")</f>
        <v/>
      </c>
      <c r="N4119" s="2">
        <f>IFERROR(H4119/K4119,0)</f>
        <v/>
      </c>
      <c r="O4119" s="2">
        <f>IF(M4119="NÃO","EXCLUÍDO",IF(N4119&lt;Premissas!$B$8,"&lt; 1,00",IF(N4119&lt;Premissas!$B$9,"1,00 – 1,19",IF(N4119&lt;Premissas!$B$10,"1,20 – 1,39",IF(N4119&lt;Premissas!$B$11,"1,40 – 1,59",IF(N4119&lt;Premissas!$B$12,"1,60 – 1,99","≥ 2,00"))))))</f>
        <v/>
      </c>
      <c r="P4119" s="5">
        <f>IF(OR(M4119="NÃO",N4119&lt;Premissas!$B$8),Premissas!$B$13,IF(N4119&lt;Premissas!$B$9,Premissas!$B$14,IF(N4119&lt;Premissas!$B$10,Premissas!$B$15,IF(N4119&lt;Premissas!$B$11,Premissas!$B$16,IF(N4119&lt;Premissas!$B$12,Premissas!$B$17,Premissas!$B$18)))))</f>
        <v/>
      </c>
      <c r="Q4119" s="5">
        <f>IFERROR(P4119/Premissas!$B$4,0)</f>
        <v/>
      </c>
    </row>
    <row r="4120">
      <c r="A4120" s="2" t="n">
        <v>8</v>
      </c>
      <c r="B4120" s="2" t="n">
        <v>7801</v>
      </c>
      <c r="C4120" s="2" t="inlineStr">
        <is>
          <t>SEPARACAO</t>
        </is>
      </c>
      <c r="D4120" s="2" t="inlineStr">
        <is>
          <t>5836360</t>
        </is>
      </c>
      <c r="E4120" s="2" t="inlineStr">
        <is>
          <t>GABRIEL PEREIRA</t>
        </is>
      </c>
      <c r="F4120" s="2" t="n">
        <v>1597</v>
      </c>
      <c r="G4120" s="2" t="n">
        <v>18.45</v>
      </c>
      <c r="H4120" s="2" t="n">
        <v>87</v>
      </c>
      <c r="I4120" s="2" t="n">
        <v>0</v>
      </c>
      <c r="J4120" s="2" t="inlineStr">
        <is>
          <t>GPA</t>
        </is>
      </c>
      <c r="K4120" s="2">
        <f>IF(I4120&lt;&gt;"",I4120,IFERROR(INDEX(Base!$I:$I,MATCH(1,(Base!$C:$C=C4120)*(Base!$I:$I&lt;&gt;""),0)),0))</f>
        <v/>
      </c>
      <c r="L4120" s="2">
        <f>IF(AND(I4120="",K4120&gt;0),"SIM","NÃO")</f>
        <v/>
      </c>
      <c r="M4120" s="2">
        <f>IF(ISNUMBER(SEARCH("SEPARA",UPPER(C4120))),"NÃO","SIM")</f>
        <v/>
      </c>
      <c r="N4120" s="2">
        <f>IFERROR(H4120/K4120,0)</f>
        <v/>
      </c>
      <c r="O4120" s="2">
        <f>IF(M4120="NÃO","EXCLUÍDO",IF(N4120&lt;Premissas!$B$8,"&lt; 1,00",IF(N4120&lt;Premissas!$B$9,"1,00 – 1,19",IF(N4120&lt;Premissas!$B$10,"1,20 – 1,39",IF(N4120&lt;Premissas!$B$11,"1,40 – 1,59",IF(N4120&lt;Premissas!$B$12,"1,60 – 1,99","≥ 2,00"))))))</f>
        <v/>
      </c>
      <c r="P4120" s="5">
        <f>IF(OR(M4120="NÃO",N4120&lt;Premissas!$B$8),Premissas!$B$13,IF(N4120&lt;Premissas!$B$9,Premissas!$B$14,IF(N4120&lt;Premissas!$B$10,Premissas!$B$15,IF(N4120&lt;Premissas!$B$11,Premissas!$B$16,IF(N4120&lt;Premissas!$B$12,Premissas!$B$17,Premissas!$B$18)))))</f>
        <v/>
      </c>
      <c r="Q4120" s="5">
        <f>IFERROR(P4120/Premissas!$B$4,0)</f>
        <v/>
      </c>
    </row>
    <row r="4121">
      <c r="A4121" s="2" t="n">
        <v>8</v>
      </c>
      <c r="B4121" s="2" t="n">
        <v>7801</v>
      </c>
      <c r="C4121" s="2" t="inlineStr">
        <is>
          <t>PUXADA RECEB</t>
        </is>
      </c>
      <c r="D4121" s="2" t="inlineStr">
        <is>
          <t>5839300</t>
        </is>
      </c>
      <c r="E4121" s="2" t="inlineStr">
        <is>
          <t>Murillo Tosta Ferreira</t>
        </is>
      </c>
      <c r="F4121" s="2" t="n">
        <v>82</v>
      </c>
      <c r="G4121" s="2" t="n">
        <v>5.96</v>
      </c>
      <c r="H4121" s="2" t="n">
        <v>14</v>
      </c>
      <c r="I4121" s="2" t="n">
        <v>0</v>
      </c>
      <c r="J4121" s="2" t="inlineStr">
        <is>
          <t>GPA</t>
        </is>
      </c>
      <c r="K4121" s="2">
        <f>IF(I4121&lt;&gt;"",I4121,IFERROR(INDEX(Base!$I:$I,MATCH(1,(Base!$C:$C=C4121)*(Base!$I:$I&lt;&gt;""),0)),0))</f>
        <v/>
      </c>
      <c r="L4121" s="2">
        <f>IF(AND(I4121="",K4121&gt;0),"SIM","NÃO")</f>
        <v/>
      </c>
      <c r="M4121" s="2">
        <f>IF(ISNUMBER(SEARCH("SEPARA",UPPER(C4121))),"NÃO","SIM")</f>
        <v/>
      </c>
      <c r="N4121" s="2">
        <f>IFERROR(H4121/K4121,0)</f>
        <v/>
      </c>
      <c r="O4121" s="2">
        <f>IF(M4121="NÃO","EXCLUÍDO",IF(N4121&lt;Premissas!$B$8,"&lt; 1,00",IF(N4121&lt;Premissas!$B$9,"1,00 – 1,19",IF(N4121&lt;Premissas!$B$10,"1,20 – 1,39",IF(N4121&lt;Premissas!$B$11,"1,40 – 1,59",IF(N4121&lt;Premissas!$B$12,"1,60 – 1,99","≥ 2,00"))))))</f>
        <v/>
      </c>
      <c r="P4121" s="5">
        <f>IF(OR(M4121="NÃO",N4121&lt;Premissas!$B$8),Premissas!$B$13,IF(N4121&lt;Premissas!$B$9,Premissas!$B$14,IF(N4121&lt;Premissas!$B$10,Premissas!$B$15,IF(N4121&lt;Premissas!$B$11,Premissas!$B$16,IF(N4121&lt;Premissas!$B$12,Premissas!$B$17,Premissas!$B$18)))))</f>
        <v/>
      </c>
      <c r="Q4121" s="5">
        <f>IFERROR(P4121/Premissas!$B$4,0)</f>
        <v/>
      </c>
    </row>
    <row r="4122">
      <c r="A4122" s="2" t="n">
        <v>8</v>
      </c>
      <c r="B4122" s="2" t="n">
        <v>7801</v>
      </c>
      <c r="C4122" s="2" t="inlineStr">
        <is>
          <t>SEPARACAO</t>
        </is>
      </c>
      <c r="D4122" s="2" t="inlineStr">
        <is>
          <t>5840147</t>
        </is>
      </c>
      <c r="E4122" s="2" t="inlineStr">
        <is>
          <t>VITALIS MBAKOU</t>
        </is>
      </c>
      <c r="F4122" s="2" t="n">
        <v>11826</v>
      </c>
      <c r="G4122" s="2" t="n">
        <v>123.55</v>
      </c>
      <c r="H4122" s="2" t="n">
        <v>96</v>
      </c>
      <c r="I4122" s="2" t="n">
        <v>0</v>
      </c>
      <c r="J4122" s="2" t="inlineStr">
        <is>
          <t>GPA</t>
        </is>
      </c>
      <c r="K4122" s="2">
        <f>IF(I4122&lt;&gt;"",I4122,IFERROR(INDEX(Base!$I:$I,MATCH(1,(Base!$C:$C=C4122)*(Base!$I:$I&lt;&gt;""),0)),0))</f>
        <v/>
      </c>
      <c r="L4122" s="2">
        <f>IF(AND(I4122="",K4122&gt;0),"SIM","NÃO")</f>
        <v/>
      </c>
      <c r="M4122" s="2">
        <f>IF(ISNUMBER(SEARCH("SEPARA",UPPER(C4122))),"NÃO","SIM")</f>
        <v/>
      </c>
      <c r="N4122" s="2">
        <f>IFERROR(H4122/K4122,0)</f>
        <v/>
      </c>
      <c r="O4122" s="2">
        <f>IF(M4122="NÃO","EXCLUÍDO",IF(N4122&lt;Premissas!$B$8,"&lt; 1,00",IF(N4122&lt;Premissas!$B$9,"1,00 – 1,19",IF(N4122&lt;Premissas!$B$10,"1,20 – 1,39",IF(N4122&lt;Premissas!$B$11,"1,40 – 1,59",IF(N4122&lt;Premissas!$B$12,"1,60 – 1,99","≥ 2,00"))))))</f>
        <v/>
      </c>
      <c r="P4122" s="5">
        <f>IF(OR(M4122="NÃO",N4122&lt;Premissas!$B$8),Premissas!$B$13,IF(N4122&lt;Premissas!$B$9,Premissas!$B$14,IF(N4122&lt;Premissas!$B$10,Premissas!$B$15,IF(N4122&lt;Premissas!$B$11,Premissas!$B$16,IF(N4122&lt;Premissas!$B$12,Premissas!$B$17,Premissas!$B$18)))))</f>
        <v/>
      </c>
      <c r="Q4122" s="5">
        <f>IFERROR(P4122/Premissas!$B$4,0)</f>
        <v/>
      </c>
    </row>
    <row r="4123">
      <c r="A4123" s="2" t="n">
        <v>8</v>
      </c>
      <c r="B4123" s="2" t="n">
        <v>7801</v>
      </c>
      <c r="C4123" s="2" t="inlineStr">
        <is>
          <t>SEPARACAO</t>
        </is>
      </c>
      <c r="D4123" s="2" t="inlineStr">
        <is>
          <t>5840708</t>
        </is>
      </c>
      <c r="E4123" s="2" t="inlineStr">
        <is>
          <t>Eugene Anangmeje</t>
        </is>
      </c>
      <c r="F4123" s="2" t="n">
        <v>5693</v>
      </c>
      <c r="G4123" s="2" t="n">
        <v>108.58</v>
      </c>
      <c r="H4123" s="2" t="n">
        <v>52</v>
      </c>
      <c r="I4123" s="2" t="n">
        <v>0</v>
      </c>
      <c r="J4123" s="2" t="inlineStr">
        <is>
          <t>GPA</t>
        </is>
      </c>
      <c r="K4123" s="2">
        <f>IF(I4123&lt;&gt;"",I4123,IFERROR(INDEX(Base!$I:$I,MATCH(1,(Base!$C:$C=C4123)*(Base!$I:$I&lt;&gt;""),0)),0))</f>
        <v/>
      </c>
      <c r="L4123" s="2">
        <f>IF(AND(I4123="",K4123&gt;0),"SIM","NÃO")</f>
        <v/>
      </c>
      <c r="M4123" s="2">
        <f>IF(ISNUMBER(SEARCH("SEPARA",UPPER(C4123))),"NÃO","SIM")</f>
        <v/>
      </c>
      <c r="N4123" s="2">
        <f>IFERROR(H4123/K4123,0)</f>
        <v/>
      </c>
      <c r="O4123" s="2">
        <f>IF(M4123="NÃO","EXCLUÍDO",IF(N4123&lt;Premissas!$B$8,"&lt; 1,00",IF(N4123&lt;Premissas!$B$9,"1,00 – 1,19",IF(N4123&lt;Premissas!$B$10,"1,20 – 1,39",IF(N4123&lt;Premissas!$B$11,"1,40 – 1,59",IF(N4123&lt;Premissas!$B$12,"1,60 – 1,99","≥ 2,00"))))))</f>
        <v/>
      </c>
      <c r="P4123" s="5">
        <f>IF(OR(M4123="NÃO",N4123&lt;Premissas!$B$8),Premissas!$B$13,IF(N4123&lt;Premissas!$B$9,Premissas!$B$14,IF(N4123&lt;Premissas!$B$10,Premissas!$B$15,IF(N4123&lt;Premissas!$B$11,Premissas!$B$16,IF(N4123&lt;Premissas!$B$12,Premissas!$B$17,Premissas!$B$18)))))</f>
        <v/>
      </c>
      <c r="Q4123" s="5">
        <f>IFERROR(P4123/Premissas!$B$4,0)</f>
        <v/>
      </c>
    </row>
    <row r="4124">
      <c r="A4124" s="2" t="n">
        <v>8</v>
      </c>
      <c r="B4124" s="2" t="n">
        <v>7801</v>
      </c>
      <c r="C4124" s="2" t="inlineStr">
        <is>
          <t>CARREGAMENTO</t>
        </is>
      </c>
      <c r="D4124" s="2" t="inlineStr">
        <is>
          <t>5840848</t>
        </is>
      </c>
      <c r="E4124" s="2" t="inlineStr">
        <is>
          <t>PAULO ALEXANDRE G. FONSECA</t>
        </is>
      </c>
      <c r="F4124" s="2" t="n">
        <v>52</v>
      </c>
      <c r="G4124" s="2" t="n">
        <v>17.5</v>
      </c>
      <c r="H4124" s="2" t="n">
        <v>3</v>
      </c>
      <c r="I4124" s="2" t="n">
        <v>0</v>
      </c>
      <c r="J4124" s="2" t="inlineStr">
        <is>
          <t>GPA</t>
        </is>
      </c>
      <c r="K4124" s="2">
        <f>IF(I4124&lt;&gt;"",I4124,IFERROR(INDEX(Base!$I:$I,MATCH(1,(Base!$C:$C=C4124)*(Base!$I:$I&lt;&gt;""),0)),0))</f>
        <v/>
      </c>
      <c r="L4124" s="2">
        <f>IF(AND(I4124="",K4124&gt;0),"SIM","NÃO")</f>
        <v/>
      </c>
      <c r="M4124" s="2">
        <f>IF(ISNUMBER(SEARCH("SEPARA",UPPER(C4124))),"NÃO","SIM")</f>
        <v/>
      </c>
      <c r="N4124" s="2">
        <f>IFERROR(H4124/K4124,0)</f>
        <v/>
      </c>
      <c r="O4124" s="2">
        <f>IF(M4124="NÃO","EXCLUÍDO",IF(N4124&lt;Premissas!$B$8,"&lt; 1,00",IF(N4124&lt;Premissas!$B$9,"1,00 – 1,19",IF(N4124&lt;Premissas!$B$10,"1,20 – 1,39",IF(N4124&lt;Premissas!$B$11,"1,40 – 1,59",IF(N4124&lt;Premissas!$B$12,"1,60 – 1,99","≥ 2,00"))))))</f>
        <v/>
      </c>
      <c r="P4124" s="5">
        <f>IF(OR(M4124="NÃO",N4124&lt;Premissas!$B$8),Premissas!$B$13,IF(N4124&lt;Premissas!$B$9,Premissas!$B$14,IF(N4124&lt;Premissas!$B$10,Premissas!$B$15,IF(N4124&lt;Premissas!$B$11,Premissas!$B$16,IF(N4124&lt;Premissas!$B$12,Premissas!$B$17,Premissas!$B$18)))))</f>
        <v/>
      </c>
      <c r="Q4124" s="5">
        <f>IFERROR(P4124/Premissas!$B$4,0)</f>
        <v/>
      </c>
    </row>
    <row r="4125">
      <c r="A4125" s="2" t="n">
        <v>8</v>
      </c>
      <c r="B4125" s="2" t="n">
        <v>7801</v>
      </c>
      <c r="C4125" s="2" t="inlineStr">
        <is>
          <t>ATIVIDADE OP. EMP.</t>
        </is>
      </c>
      <c r="D4125" s="2" t="inlineStr">
        <is>
          <t>584688</t>
        </is>
      </c>
      <c r="E4125" s="2" t="inlineStr">
        <is>
          <t>Fernando Firmino Da Silva</t>
        </is>
      </c>
      <c r="F4125" s="2" t="n">
        <v>1416</v>
      </c>
      <c r="G4125" s="2" t="n">
        <v>180.69</v>
      </c>
      <c r="H4125" s="2" t="n">
        <v>8</v>
      </c>
      <c r="I4125" s="2" t="n">
        <v>0</v>
      </c>
      <c r="J4125" s="2" t="inlineStr">
        <is>
          <t>GPA</t>
        </is>
      </c>
      <c r="K4125" s="2">
        <f>IF(I4125&lt;&gt;"",I4125,IFERROR(INDEX(Base!$I:$I,MATCH(1,(Base!$C:$C=C4125)*(Base!$I:$I&lt;&gt;""),0)),0))</f>
        <v/>
      </c>
      <c r="L4125" s="2">
        <f>IF(AND(I4125="",K4125&gt;0),"SIM","NÃO")</f>
        <v/>
      </c>
      <c r="M4125" s="2">
        <f>IF(ISNUMBER(SEARCH("SEPARA",UPPER(C4125))),"NÃO","SIM")</f>
        <v/>
      </c>
      <c r="N4125" s="2">
        <f>IFERROR(H4125/K4125,0)</f>
        <v/>
      </c>
      <c r="O4125" s="2">
        <f>IF(M4125="NÃO","EXCLUÍDO",IF(N4125&lt;Premissas!$B$8,"&lt; 1,00",IF(N4125&lt;Premissas!$B$9,"1,00 – 1,19",IF(N4125&lt;Premissas!$B$10,"1,20 – 1,39",IF(N4125&lt;Premissas!$B$11,"1,40 – 1,59",IF(N4125&lt;Premissas!$B$12,"1,60 – 1,99","≥ 2,00"))))))</f>
        <v/>
      </c>
      <c r="P4125" s="5">
        <f>IF(OR(M4125="NÃO",N4125&lt;Premissas!$B$8),Premissas!$B$13,IF(N4125&lt;Premissas!$B$9,Premissas!$B$14,IF(N4125&lt;Premissas!$B$10,Premissas!$B$15,IF(N4125&lt;Premissas!$B$11,Premissas!$B$16,IF(N4125&lt;Premissas!$B$12,Premissas!$B$17,Premissas!$B$18)))))</f>
        <v/>
      </c>
      <c r="Q4125" s="5">
        <f>IFERROR(P4125/Premissas!$B$4,0)</f>
        <v/>
      </c>
    </row>
    <row r="4126">
      <c r="A4126" s="2" t="n">
        <v>8</v>
      </c>
      <c r="B4126" s="2" t="n">
        <v>7801</v>
      </c>
      <c r="C4126" s="2" t="inlineStr">
        <is>
          <t>SEPARACAO</t>
        </is>
      </c>
      <c r="D4126" s="2" t="inlineStr">
        <is>
          <t>5849381</t>
        </is>
      </c>
      <c r="E4126" s="2" t="inlineStr">
        <is>
          <t>JOAO SUNGO</t>
        </is>
      </c>
      <c r="F4126" s="2" t="n">
        <v>3214</v>
      </c>
      <c r="G4126" s="2" t="n">
        <v>62.61</v>
      </c>
      <c r="H4126" s="2" t="n">
        <v>51</v>
      </c>
      <c r="I4126" s="2" t="n">
        <v>0</v>
      </c>
      <c r="J4126" s="2" t="inlineStr">
        <is>
          <t>GPA</t>
        </is>
      </c>
      <c r="K4126" s="2">
        <f>IF(I4126&lt;&gt;"",I4126,IFERROR(INDEX(Base!$I:$I,MATCH(1,(Base!$C:$C=C4126)*(Base!$I:$I&lt;&gt;""),0)),0))</f>
        <v/>
      </c>
      <c r="L4126" s="2">
        <f>IF(AND(I4126="",K4126&gt;0),"SIM","NÃO")</f>
        <v/>
      </c>
      <c r="M4126" s="2">
        <f>IF(ISNUMBER(SEARCH("SEPARA",UPPER(C4126))),"NÃO","SIM")</f>
        <v/>
      </c>
      <c r="N4126" s="2">
        <f>IFERROR(H4126/K4126,0)</f>
        <v/>
      </c>
      <c r="O4126" s="2">
        <f>IF(M4126="NÃO","EXCLUÍDO",IF(N4126&lt;Premissas!$B$8,"&lt; 1,00",IF(N4126&lt;Premissas!$B$9,"1,00 – 1,19",IF(N4126&lt;Premissas!$B$10,"1,20 – 1,39",IF(N4126&lt;Premissas!$B$11,"1,40 – 1,59",IF(N4126&lt;Premissas!$B$12,"1,60 – 1,99","≥ 2,00"))))))</f>
        <v/>
      </c>
      <c r="P4126" s="5">
        <f>IF(OR(M4126="NÃO",N4126&lt;Premissas!$B$8),Premissas!$B$13,IF(N4126&lt;Premissas!$B$9,Premissas!$B$14,IF(N4126&lt;Premissas!$B$10,Premissas!$B$15,IF(N4126&lt;Premissas!$B$11,Premissas!$B$16,IF(N4126&lt;Premissas!$B$12,Premissas!$B$17,Premissas!$B$18)))))</f>
        <v/>
      </c>
      <c r="Q4126" s="5">
        <f>IFERROR(P4126/Premissas!$B$4,0)</f>
        <v/>
      </c>
    </row>
    <row r="4127">
      <c r="A4127" s="2" t="n">
        <v>8</v>
      </c>
      <c r="B4127" s="2" t="n">
        <v>7801</v>
      </c>
      <c r="C4127" s="2" t="inlineStr">
        <is>
          <t>PUXADA RECEB</t>
        </is>
      </c>
      <c r="D4127" s="2" t="inlineStr">
        <is>
          <t>5849438</t>
        </is>
      </c>
      <c r="E4127" s="2" t="inlineStr">
        <is>
          <t>Lucas Gabriel Da Silva Maia</t>
        </is>
      </c>
      <c r="F4127" s="2" t="n">
        <v>49</v>
      </c>
      <c r="G4127" s="2" t="n">
        <v>36.84</v>
      </c>
      <c r="H4127" s="2" t="n">
        <v>1</v>
      </c>
      <c r="I4127" s="2" t="n">
        <v>0</v>
      </c>
      <c r="J4127" s="2" t="inlineStr">
        <is>
          <t>GPA</t>
        </is>
      </c>
      <c r="K4127" s="2">
        <f>IF(I4127&lt;&gt;"",I4127,IFERROR(INDEX(Base!$I:$I,MATCH(1,(Base!$C:$C=C4127)*(Base!$I:$I&lt;&gt;""),0)),0))</f>
        <v/>
      </c>
      <c r="L4127" s="2">
        <f>IF(AND(I4127="",K4127&gt;0),"SIM","NÃO")</f>
        <v/>
      </c>
      <c r="M4127" s="2">
        <f>IF(ISNUMBER(SEARCH("SEPARA",UPPER(C4127))),"NÃO","SIM")</f>
        <v/>
      </c>
      <c r="N4127" s="2">
        <f>IFERROR(H4127/K4127,0)</f>
        <v/>
      </c>
      <c r="O4127" s="2">
        <f>IF(M4127="NÃO","EXCLUÍDO",IF(N4127&lt;Premissas!$B$8,"&lt; 1,00",IF(N4127&lt;Premissas!$B$9,"1,00 – 1,19",IF(N4127&lt;Premissas!$B$10,"1,20 – 1,39",IF(N4127&lt;Premissas!$B$11,"1,40 – 1,59",IF(N4127&lt;Premissas!$B$12,"1,60 – 1,99","≥ 2,00"))))))</f>
        <v/>
      </c>
      <c r="P4127" s="5">
        <f>IF(OR(M4127="NÃO",N4127&lt;Premissas!$B$8),Premissas!$B$13,IF(N4127&lt;Premissas!$B$9,Premissas!$B$14,IF(N4127&lt;Premissas!$B$10,Premissas!$B$15,IF(N4127&lt;Premissas!$B$11,Premissas!$B$16,IF(N4127&lt;Premissas!$B$12,Premissas!$B$17,Premissas!$B$18)))))</f>
        <v/>
      </c>
      <c r="Q4127" s="5">
        <f>IFERROR(P4127/Premissas!$B$4,0)</f>
        <v/>
      </c>
    </row>
    <row r="4128">
      <c r="A4128" s="2" t="n">
        <v>8</v>
      </c>
      <c r="B4128" s="2" t="n">
        <v>7801</v>
      </c>
      <c r="C4128" s="2" t="inlineStr">
        <is>
          <t>SEPARACAO</t>
        </is>
      </c>
      <c r="D4128" s="2" t="inlineStr">
        <is>
          <t>5849438</t>
        </is>
      </c>
      <c r="E4128" s="2" t="inlineStr">
        <is>
          <t>Lucas Gabriel Da Silva Maia</t>
        </is>
      </c>
      <c r="F4128" s="2" t="n">
        <v>734</v>
      </c>
      <c r="G4128" s="2" t="n">
        <v>11.96</v>
      </c>
      <c r="H4128" s="2" t="n">
        <v>61</v>
      </c>
      <c r="I4128" s="2" t="n">
        <v>0</v>
      </c>
      <c r="J4128" s="2" t="inlineStr">
        <is>
          <t>GPA</t>
        </is>
      </c>
      <c r="K4128" s="2">
        <f>IF(I4128&lt;&gt;"",I4128,IFERROR(INDEX(Base!$I:$I,MATCH(1,(Base!$C:$C=C4128)*(Base!$I:$I&lt;&gt;""),0)),0))</f>
        <v/>
      </c>
      <c r="L4128" s="2">
        <f>IF(AND(I4128="",K4128&gt;0),"SIM","NÃO")</f>
        <v/>
      </c>
      <c r="M4128" s="2">
        <f>IF(ISNUMBER(SEARCH("SEPARA",UPPER(C4128))),"NÃO","SIM")</f>
        <v/>
      </c>
      <c r="N4128" s="2">
        <f>IFERROR(H4128/K4128,0)</f>
        <v/>
      </c>
      <c r="O4128" s="2">
        <f>IF(M4128="NÃO","EXCLUÍDO",IF(N4128&lt;Premissas!$B$8,"&lt; 1,00",IF(N4128&lt;Premissas!$B$9,"1,00 – 1,19",IF(N4128&lt;Premissas!$B$10,"1,20 – 1,39",IF(N4128&lt;Premissas!$B$11,"1,40 – 1,59",IF(N4128&lt;Premissas!$B$12,"1,60 – 1,99","≥ 2,00"))))))</f>
        <v/>
      </c>
      <c r="P4128" s="5">
        <f>IF(OR(M4128="NÃO",N4128&lt;Premissas!$B$8),Premissas!$B$13,IF(N4128&lt;Premissas!$B$9,Premissas!$B$14,IF(N4128&lt;Premissas!$B$10,Premissas!$B$15,IF(N4128&lt;Premissas!$B$11,Premissas!$B$16,IF(N4128&lt;Premissas!$B$12,Premissas!$B$17,Premissas!$B$18)))))</f>
        <v/>
      </c>
      <c r="Q4128" s="5">
        <f>IFERROR(P4128/Premissas!$B$4,0)</f>
        <v/>
      </c>
    </row>
    <row r="4129">
      <c r="A4129" s="2" t="n">
        <v>8</v>
      </c>
      <c r="B4129" s="2" t="n">
        <v>7801</v>
      </c>
      <c r="C4129" s="2" t="inlineStr">
        <is>
          <t>SEPARACAO</t>
        </is>
      </c>
      <c r="D4129" s="2" t="inlineStr">
        <is>
          <t>5852692</t>
        </is>
      </c>
      <c r="E4129" s="2" t="inlineStr">
        <is>
          <t>Maria Eduarda Cavalcanti De Oliveira</t>
        </is>
      </c>
      <c r="F4129" s="2" t="n">
        <v>2326</v>
      </c>
      <c r="G4129" s="2" t="n">
        <v>30.68</v>
      </c>
      <c r="H4129" s="2" t="n">
        <v>76</v>
      </c>
      <c r="I4129" s="2" t="n">
        <v>0</v>
      </c>
      <c r="J4129" s="2" t="inlineStr">
        <is>
          <t>GPA</t>
        </is>
      </c>
      <c r="K4129" s="2">
        <f>IF(I4129&lt;&gt;"",I4129,IFERROR(INDEX(Base!$I:$I,MATCH(1,(Base!$C:$C=C4129)*(Base!$I:$I&lt;&gt;""),0)),0))</f>
        <v/>
      </c>
      <c r="L4129" s="2">
        <f>IF(AND(I4129="",K4129&gt;0),"SIM","NÃO")</f>
        <v/>
      </c>
      <c r="M4129" s="2">
        <f>IF(ISNUMBER(SEARCH("SEPARA",UPPER(C4129))),"NÃO","SIM")</f>
        <v/>
      </c>
      <c r="N4129" s="2">
        <f>IFERROR(H4129/K4129,0)</f>
        <v/>
      </c>
      <c r="O4129" s="2">
        <f>IF(M4129="NÃO","EXCLUÍDO",IF(N4129&lt;Premissas!$B$8,"&lt; 1,00",IF(N4129&lt;Premissas!$B$9,"1,00 – 1,19",IF(N4129&lt;Premissas!$B$10,"1,20 – 1,39",IF(N4129&lt;Premissas!$B$11,"1,40 – 1,59",IF(N4129&lt;Premissas!$B$12,"1,60 – 1,99","≥ 2,00"))))))</f>
        <v/>
      </c>
      <c r="P4129" s="5">
        <f>IF(OR(M4129="NÃO",N4129&lt;Premissas!$B$8),Premissas!$B$13,IF(N4129&lt;Premissas!$B$9,Premissas!$B$14,IF(N4129&lt;Premissas!$B$10,Premissas!$B$15,IF(N4129&lt;Premissas!$B$11,Premissas!$B$16,IF(N4129&lt;Premissas!$B$12,Premissas!$B$17,Premissas!$B$18)))))</f>
        <v/>
      </c>
      <c r="Q4129" s="5">
        <f>IFERROR(P4129/Premissas!$B$4,0)</f>
        <v/>
      </c>
    </row>
    <row r="4130">
      <c r="A4130" s="2" t="n">
        <v>8</v>
      </c>
      <c r="B4130" s="2" t="n">
        <v>7801</v>
      </c>
      <c r="C4130" s="2" t="inlineStr">
        <is>
          <t>PUXADA RECEB</t>
        </is>
      </c>
      <c r="D4130" s="2" t="inlineStr">
        <is>
          <t>5853249</t>
        </is>
      </c>
      <c r="E4130" s="2" t="inlineStr">
        <is>
          <t>Michelle Aparecida Pinto Vieira</t>
        </is>
      </c>
      <c r="F4130" s="2" t="n">
        <v>2373</v>
      </c>
      <c r="G4130" s="2" t="n">
        <v>147.98</v>
      </c>
      <c r="H4130" s="2" t="n">
        <v>16</v>
      </c>
      <c r="I4130" s="2" t="n">
        <v>0</v>
      </c>
      <c r="J4130" s="2" t="inlineStr">
        <is>
          <t>GPA</t>
        </is>
      </c>
      <c r="K4130" s="2">
        <f>IF(I4130&lt;&gt;"",I4130,IFERROR(INDEX(Base!$I:$I,MATCH(1,(Base!$C:$C=C4130)*(Base!$I:$I&lt;&gt;""),0)),0))</f>
        <v/>
      </c>
      <c r="L4130" s="2">
        <f>IF(AND(I4130="",K4130&gt;0),"SIM","NÃO")</f>
        <v/>
      </c>
      <c r="M4130" s="2">
        <f>IF(ISNUMBER(SEARCH("SEPARA",UPPER(C4130))),"NÃO","SIM")</f>
        <v/>
      </c>
      <c r="N4130" s="2">
        <f>IFERROR(H4130/K4130,0)</f>
        <v/>
      </c>
      <c r="O4130" s="2">
        <f>IF(M4130="NÃO","EXCLUÍDO",IF(N4130&lt;Premissas!$B$8,"&lt; 1,00",IF(N4130&lt;Premissas!$B$9,"1,00 – 1,19",IF(N4130&lt;Premissas!$B$10,"1,20 – 1,39",IF(N4130&lt;Premissas!$B$11,"1,40 – 1,59",IF(N4130&lt;Premissas!$B$12,"1,60 – 1,99","≥ 2,00"))))))</f>
        <v/>
      </c>
      <c r="P4130" s="5">
        <f>IF(OR(M4130="NÃO",N4130&lt;Premissas!$B$8),Premissas!$B$13,IF(N4130&lt;Premissas!$B$9,Premissas!$B$14,IF(N4130&lt;Premissas!$B$10,Premissas!$B$15,IF(N4130&lt;Premissas!$B$11,Premissas!$B$16,IF(N4130&lt;Premissas!$B$12,Premissas!$B$17,Premissas!$B$18)))))</f>
        <v/>
      </c>
      <c r="Q4130" s="5">
        <f>IFERROR(P4130/Premissas!$B$4,0)</f>
        <v/>
      </c>
    </row>
    <row r="4131">
      <c r="A4131" s="2" t="n">
        <v>8</v>
      </c>
      <c r="B4131" s="2" t="n">
        <v>7801</v>
      </c>
      <c r="C4131" s="2" t="inlineStr">
        <is>
          <t>RECEBIMENTO</t>
        </is>
      </c>
      <c r="D4131" s="2" t="inlineStr">
        <is>
          <t>5853249</t>
        </is>
      </c>
      <c r="E4131" s="2" t="inlineStr">
        <is>
          <t>Michelle Aparecida Pinto Vieira</t>
        </is>
      </c>
      <c r="F4131" s="2" t="n">
        <v>1</v>
      </c>
      <c r="G4131" s="2" t="n">
        <v>1.18</v>
      </c>
      <c r="H4131" s="2" t="n">
        <v>1</v>
      </c>
      <c r="I4131" s="2" t="n">
        <v>0</v>
      </c>
      <c r="J4131" s="2" t="inlineStr">
        <is>
          <t>GPA</t>
        </is>
      </c>
      <c r="K4131" s="2">
        <f>IF(I4131&lt;&gt;"",I4131,IFERROR(INDEX(Base!$I:$I,MATCH(1,(Base!$C:$C=C4131)*(Base!$I:$I&lt;&gt;""),0)),0))</f>
        <v/>
      </c>
      <c r="L4131" s="2">
        <f>IF(AND(I4131="",K4131&gt;0),"SIM","NÃO")</f>
        <v/>
      </c>
      <c r="M4131" s="2">
        <f>IF(ISNUMBER(SEARCH("SEPARA",UPPER(C4131))),"NÃO","SIM")</f>
        <v/>
      </c>
      <c r="N4131" s="2">
        <f>IFERROR(H4131/K4131,0)</f>
        <v/>
      </c>
      <c r="O4131" s="2">
        <f>IF(M4131="NÃO","EXCLUÍDO",IF(N4131&lt;Premissas!$B$8,"&lt; 1,00",IF(N4131&lt;Premissas!$B$9,"1,00 – 1,19",IF(N4131&lt;Premissas!$B$10,"1,20 – 1,39",IF(N4131&lt;Premissas!$B$11,"1,40 – 1,59",IF(N4131&lt;Premissas!$B$12,"1,60 – 1,99","≥ 2,00"))))))</f>
        <v/>
      </c>
      <c r="P4131" s="5">
        <f>IF(OR(M4131="NÃO",N4131&lt;Premissas!$B$8),Premissas!$B$13,IF(N4131&lt;Premissas!$B$9,Premissas!$B$14,IF(N4131&lt;Premissas!$B$10,Premissas!$B$15,IF(N4131&lt;Premissas!$B$11,Premissas!$B$16,IF(N4131&lt;Premissas!$B$12,Premissas!$B$17,Premissas!$B$18)))))</f>
        <v/>
      </c>
      <c r="Q4131" s="5">
        <f>IFERROR(P4131/Premissas!$B$4,0)</f>
        <v/>
      </c>
    </row>
    <row r="4132">
      <c r="A4132" s="2" t="n">
        <v>8</v>
      </c>
      <c r="B4132" s="2" t="n">
        <v>7801</v>
      </c>
      <c r="C4132" s="2" t="inlineStr">
        <is>
          <t>SEPARACAO</t>
        </is>
      </c>
      <c r="D4132" s="2" t="inlineStr">
        <is>
          <t>5853249</t>
        </is>
      </c>
      <c r="E4132" s="2" t="inlineStr">
        <is>
          <t>Michelle Aparecida Pinto Vieira</t>
        </is>
      </c>
      <c r="F4132" s="2" t="n">
        <v>948</v>
      </c>
      <c r="G4132" s="2" t="n">
        <v>16.67</v>
      </c>
      <c r="H4132" s="2" t="n">
        <v>57</v>
      </c>
      <c r="I4132" s="2" t="n">
        <v>0</v>
      </c>
      <c r="J4132" s="2" t="inlineStr">
        <is>
          <t>GPA</t>
        </is>
      </c>
      <c r="K4132" s="2">
        <f>IF(I4132&lt;&gt;"",I4132,IFERROR(INDEX(Base!$I:$I,MATCH(1,(Base!$C:$C=C4132)*(Base!$I:$I&lt;&gt;""),0)),0))</f>
        <v/>
      </c>
      <c r="L4132" s="2">
        <f>IF(AND(I4132="",K4132&gt;0),"SIM","NÃO")</f>
        <v/>
      </c>
      <c r="M4132" s="2">
        <f>IF(ISNUMBER(SEARCH("SEPARA",UPPER(C4132))),"NÃO","SIM")</f>
        <v/>
      </c>
      <c r="N4132" s="2">
        <f>IFERROR(H4132/K4132,0)</f>
        <v/>
      </c>
      <c r="O4132" s="2">
        <f>IF(M4132="NÃO","EXCLUÍDO",IF(N4132&lt;Premissas!$B$8,"&lt; 1,00",IF(N4132&lt;Premissas!$B$9,"1,00 – 1,19",IF(N4132&lt;Premissas!$B$10,"1,20 – 1,39",IF(N4132&lt;Premissas!$B$11,"1,40 – 1,59",IF(N4132&lt;Premissas!$B$12,"1,60 – 1,99","≥ 2,00"))))))</f>
        <v/>
      </c>
      <c r="P4132" s="5">
        <f>IF(OR(M4132="NÃO",N4132&lt;Premissas!$B$8),Premissas!$B$13,IF(N4132&lt;Premissas!$B$9,Premissas!$B$14,IF(N4132&lt;Premissas!$B$10,Premissas!$B$15,IF(N4132&lt;Premissas!$B$11,Premissas!$B$16,IF(N4132&lt;Premissas!$B$12,Premissas!$B$17,Premissas!$B$18)))))</f>
        <v/>
      </c>
      <c r="Q4132" s="5">
        <f>IFERROR(P4132/Premissas!$B$4,0)</f>
        <v/>
      </c>
    </row>
    <row r="4133">
      <c r="A4133" s="2" t="n">
        <v>8</v>
      </c>
      <c r="B4133" s="2" t="n">
        <v>7801</v>
      </c>
      <c r="C4133" s="2" t="inlineStr">
        <is>
          <t>CARREGAMENTO</t>
        </is>
      </c>
      <c r="D4133" s="2" t="inlineStr">
        <is>
          <t>5853265</t>
        </is>
      </c>
      <c r="E4133" s="2" t="inlineStr">
        <is>
          <t>Gerson Dos Santos Florentino</t>
        </is>
      </c>
      <c r="F4133" s="2" t="n">
        <v>1846</v>
      </c>
      <c r="G4133" s="2" t="n">
        <v>72.02</v>
      </c>
      <c r="H4133" s="2" t="n">
        <v>26</v>
      </c>
      <c r="I4133" s="2" t="n">
        <v>0</v>
      </c>
      <c r="J4133" s="2" t="inlineStr">
        <is>
          <t>GPA</t>
        </is>
      </c>
      <c r="K4133" s="2">
        <f>IF(I4133&lt;&gt;"",I4133,IFERROR(INDEX(Base!$I:$I,MATCH(1,(Base!$C:$C=C4133)*(Base!$I:$I&lt;&gt;""),0)),0))</f>
        <v/>
      </c>
      <c r="L4133" s="2">
        <f>IF(AND(I4133="",K4133&gt;0),"SIM","NÃO")</f>
        <v/>
      </c>
      <c r="M4133" s="2">
        <f>IF(ISNUMBER(SEARCH("SEPARA",UPPER(C4133))),"NÃO","SIM")</f>
        <v/>
      </c>
      <c r="N4133" s="2">
        <f>IFERROR(H4133/K4133,0)</f>
        <v/>
      </c>
      <c r="O4133" s="2">
        <f>IF(M4133="NÃO","EXCLUÍDO",IF(N4133&lt;Premissas!$B$8,"&lt; 1,00",IF(N4133&lt;Premissas!$B$9,"1,00 – 1,19",IF(N4133&lt;Premissas!$B$10,"1,20 – 1,39",IF(N4133&lt;Premissas!$B$11,"1,40 – 1,59",IF(N4133&lt;Premissas!$B$12,"1,60 – 1,99","≥ 2,00"))))))</f>
        <v/>
      </c>
      <c r="P4133" s="5">
        <f>IF(OR(M4133="NÃO",N4133&lt;Premissas!$B$8),Premissas!$B$13,IF(N4133&lt;Premissas!$B$9,Premissas!$B$14,IF(N4133&lt;Premissas!$B$10,Premissas!$B$15,IF(N4133&lt;Premissas!$B$11,Premissas!$B$16,IF(N4133&lt;Premissas!$B$12,Premissas!$B$17,Premissas!$B$18)))))</f>
        <v/>
      </c>
      <c r="Q4133" s="5">
        <f>IFERROR(P4133/Premissas!$B$4,0)</f>
        <v/>
      </c>
    </row>
    <row r="4134">
      <c r="A4134" s="2" t="n">
        <v>8</v>
      </c>
      <c r="B4134" s="2" t="n">
        <v>7801</v>
      </c>
      <c r="C4134" s="2" t="inlineStr">
        <is>
          <t>RECEBIMENTO</t>
        </is>
      </c>
      <c r="D4134" s="2" t="inlineStr">
        <is>
          <t>5853788</t>
        </is>
      </c>
      <c r="E4134" s="2" t="inlineStr">
        <is>
          <t>RENILDA PEREIRA</t>
        </is>
      </c>
      <c r="F4134" s="2" t="n">
        <v>360</v>
      </c>
      <c r="G4134" s="2" t="n">
        <v>35.22</v>
      </c>
      <c r="H4134" s="2" t="n">
        <v>10</v>
      </c>
      <c r="I4134" s="2" t="n">
        <v>0</v>
      </c>
      <c r="J4134" s="2" t="inlineStr">
        <is>
          <t>GPA</t>
        </is>
      </c>
      <c r="K4134" s="2">
        <f>IF(I4134&lt;&gt;"",I4134,IFERROR(INDEX(Base!$I:$I,MATCH(1,(Base!$C:$C=C4134)*(Base!$I:$I&lt;&gt;""),0)),0))</f>
        <v/>
      </c>
      <c r="L4134" s="2">
        <f>IF(AND(I4134="",K4134&gt;0),"SIM","NÃO")</f>
        <v/>
      </c>
      <c r="M4134" s="2">
        <f>IF(ISNUMBER(SEARCH("SEPARA",UPPER(C4134))),"NÃO","SIM")</f>
        <v/>
      </c>
      <c r="N4134" s="2">
        <f>IFERROR(H4134/K4134,0)</f>
        <v/>
      </c>
      <c r="O4134" s="2">
        <f>IF(M4134="NÃO","EXCLUÍDO",IF(N4134&lt;Premissas!$B$8,"&lt; 1,00",IF(N4134&lt;Premissas!$B$9,"1,00 – 1,19",IF(N4134&lt;Premissas!$B$10,"1,20 – 1,39",IF(N4134&lt;Premissas!$B$11,"1,40 – 1,59",IF(N4134&lt;Premissas!$B$12,"1,60 – 1,99","≥ 2,00"))))))</f>
        <v/>
      </c>
      <c r="P4134" s="5">
        <f>IF(OR(M4134="NÃO",N4134&lt;Premissas!$B$8),Premissas!$B$13,IF(N4134&lt;Premissas!$B$9,Premissas!$B$14,IF(N4134&lt;Premissas!$B$10,Premissas!$B$15,IF(N4134&lt;Premissas!$B$11,Premissas!$B$16,IF(N4134&lt;Premissas!$B$12,Premissas!$B$17,Premissas!$B$18)))))</f>
        <v/>
      </c>
      <c r="Q4134" s="5">
        <f>IFERROR(P4134/Premissas!$B$4,0)</f>
        <v/>
      </c>
    </row>
    <row r="4135">
      <c r="A4135" s="2" t="n">
        <v>8</v>
      </c>
      <c r="B4135" s="2" t="n">
        <v>7801</v>
      </c>
      <c r="C4135" s="2" t="inlineStr">
        <is>
          <t>SEPARACAO</t>
        </is>
      </c>
      <c r="D4135" s="2" t="inlineStr">
        <is>
          <t>5853788</t>
        </is>
      </c>
      <c r="E4135" s="2" t="inlineStr">
        <is>
          <t>RENILDA PEREIRA</t>
        </is>
      </c>
      <c r="F4135" s="2" t="n">
        <v>3455</v>
      </c>
      <c r="G4135" s="2" t="n">
        <v>78.13</v>
      </c>
      <c r="H4135" s="2" t="n">
        <v>44</v>
      </c>
      <c r="I4135" s="2" t="n">
        <v>0</v>
      </c>
      <c r="J4135" s="2" t="inlineStr">
        <is>
          <t>GPA</t>
        </is>
      </c>
      <c r="K4135" s="2">
        <f>IF(I4135&lt;&gt;"",I4135,IFERROR(INDEX(Base!$I:$I,MATCH(1,(Base!$C:$C=C4135)*(Base!$I:$I&lt;&gt;""),0)),0))</f>
        <v/>
      </c>
      <c r="L4135" s="2">
        <f>IF(AND(I4135="",K4135&gt;0),"SIM","NÃO")</f>
        <v/>
      </c>
      <c r="M4135" s="2">
        <f>IF(ISNUMBER(SEARCH("SEPARA",UPPER(C4135))),"NÃO","SIM")</f>
        <v/>
      </c>
      <c r="N4135" s="2">
        <f>IFERROR(H4135/K4135,0)</f>
        <v/>
      </c>
      <c r="O4135" s="2">
        <f>IF(M4135="NÃO","EXCLUÍDO",IF(N4135&lt;Premissas!$B$8,"&lt; 1,00",IF(N4135&lt;Premissas!$B$9,"1,00 – 1,19",IF(N4135&lt;Premissas!$B$10,"1,20 – 1,39",IF(N4135&lt;Premissas!$B$11,"1,40 – 1,59",IF(N4135&lt;Premissas!$B$12,"1,60 – 1,99","≥ 2,00"))))))</f>
        <v/>
      </c>
      <c r="P4135" s="5">
        <f>IF(OR(M4135="NÃO",N4135&lt;Premissas!$B$8),Premissas!$B$13,IF(N4135&lt;Premissas!$B$9,Premissas!$B$14,IF(N4135&lt;Premissas!$B$10,Premissas!$B$15,IF(N4135&lt;Premissas!$B$11,Premissas!$B$16,IF(N4135&lt;Premissas!$B$12,Premissas!$B$17,Premissas!$B$18)))))</f>
        <v/>
      </c>
      <c r="Q4135" s="5">
        <f>IFERROR(P4135/Premissas!$B$4,0)</f>
        <v/>
      </c>
    </row>
    <row r="4136">
      <c r="A4136" s="2" t="n">
        <v>8</v>
      </c>
      <c r="B4136" s="2" t="n">
        <v>7801</v>
      </c>
      <c r="C4136" s="2" t="inlineStr">
        <is>
          <t>PUXADA RECEB</t>
        </is>
      </c>
      <c r="D4136" s="2" t="inlineStr">
        <is>
          <t>5853877</t>
        </is>
      </c>
      <c r="E4136" s="2" t="inlineStr">
        <is>
          <t>Julio Cesar Martinho De Andrade</t>
        </is>
      </c>
      <c r="F4136" s="2" t="n">
        <v>1</v>
      </c>
      <c r="G4136" s="2" t="n">
        <v>6.67</v>
      </c>
      <c r="H4136" s="2" t="n">
        <v>0</v>
      </c>
      <c r="I4136" s="2" t="n">
        <v>0</v>
      </c>
      <c r="J4136" s="2" t="inlineStr">
        <is>
          <t>GPA</t>
        </is>
      </c>
      <c r="K4136" s="2">
        <f>IF(I4136&lt;&gt;"",I4136,IFERROR(INDEX(Base!$I:$I,MATCH(1,(Base!$C:$C=C4136)*(Base!$I:$I&lt;&gt;""),0)),0))</f>
        <v/>
      </c>
      <c r="L4136" s="2">
        <f>IF(AND(I4136="",K4136&gt;0),"SIM","NÃO")</f>
        <v/>
      </c>
      <c r="M4136" s="2">
        <f>IF(ISNUMBER(SEARCH("SEPARA",UPPER(C4136))),"NÃO","SIM")</f>
        <v/>
      </c>
      <c r="N4136" s="2">
        <f>IFERROR(H4136/K4136,0)</f>
        <v/>
      </c>
      <c r="O4136" s="2">
        <f>IF(M4136="NÃO","EXCLUÍDO",IF(N4136&lt;Premissas!$B$8,"&lt; 1,00",IF(N4136&lt;Premissas!$B$9,"1,00 – 1,19",IF(N4136&lt;Premissas!$B$10,"1,20 – 1,39",IF(N4136&lt;Premissas!$B$11,"1,40 – 1,59",IF(N4136&lt;Premissas!$B$12,"1,60 – 1,99","≥ 2,00"))))))</f>
        <v/>
      </c>
      <c r="P4136" s="5">
        <f>IF(OR(M4136="NÃO",N4136&lt;Premissas!$B$8),Premissas!$B$13,IF(N4136&lt;Premissas!$B$9,Premissas!$B$14,IF(N4136&lt;Premissas!$B$10,Premissas!$B$15,IF(N4136&lt;Premissas!$B$11,Premissas!$B$16,IF(N4136&lt;Premissas!$B$12,Premissas!$B$17,Premissas!$B$18)))))</f>
        <v/>
      </c>
      <c r="Q4136" s="5">
        <f>IFERROR(P4136/Premissas!$B$4,0)</f>
        <v/>
      </c>
    </row>
    <row r="4137">
      <c r="A4137" s="2" t="n">
        <v>8</v>
      </c>
      <c r="B4137" s="2" t="n">
        <v>7801</v>
      </c>
      <c r="C4137" s="2" t="inlineStr">
        <is>
          <t>SEPARACAO</t>
        </is>
      </c>
      <c r="D4137" s="2" t="inlineStr">
        <is>
          <t>5853877</t>
        </is>
      </c>
      <c r="E4137" s="2" t="inlineStr">
        <is>
          <t>Julio Cesar Martinho De Andrade</t>
        </is>
      </c>
      <c r="F4137" s="2" t="n">
        <v>2602</v>
      </c>
      <c r="G4137" s="2" t="n">
        <v>58.4</v>
      </c>
      <c r="H4137" s="2" t="n">
        <v>45</v>
      </c>
      <c r="I4137" s="2" t="n">
        <v>0</v>
      </c>
      <c r="J4137" s="2" t="inlineStr">
        <is>
          <t>GPA</t>
        </is>
      </c>
      <c r="K4137" s="2">
        <f>IF(I4137&lt;&gt;"",I4137,IFERROR(INDEX(Base!$I:$I,MATCH(1,(Base!$C:$C=C4137)*(Base!$I:$I&lt;&gt;""),0)),0))</f>
        <v/>
      </c>
      <c r="L4137" s="2">
        <f>IF(AND(I4137="",K4137&gt;0),"SIM","NÃO")</f>
        <v/>
      </c>
      <c r="M4137" s="2">
        <f>IF(ISNUMBER(SEARCH("SEPARA",UPPER(C4137))),"NÃO","SIM")</f>
        <v/>
      </c>
      <c r="N4137" s="2">
        <f>IFERROR(H4137/K4137,0)</f>
        <v/>
      </c>
      <c r="O4137" s="2">
        <f>IF(M4137="NÃO","EXCLUÍDO",IF(N4137&lt;Premissas!$B$8,"&lt; 1,00",IF(N4137&lt;Premissas!$B$9,"1,00 – 1,19",IF(N4137&lt;Premissas!$B$10,"1,20 – 1,39",IF(N4137&lt;Premissas!$B$11,"1,40 – 1,59",IF(N4137&lt;Premissas!$B$12,"1,60 – 1,99","≥ 2,00"))))))</f>
        <v/>
      </c>
      <c r="P4137" s="5">
        <f>IF(OR(M4137="NÃO",N4137&lt;Premissas!$B$8),Premissas!$B$13,IF(N4137&lt;Premissas!$B$9,Premissas!$B$14,IF(N4137&lt;Premissas!$B$10,Premissas!$B$15,IF(N4137&lt;Premissas!$B$11,Premissas!$B$16,IF(N4137&lt;Premissas!$B$12,Premissas!$B$17,Premissas!$B$18)))))</f>
        <v/>
      </c>
      <c r="Q4137" s="5">
        <f>IFERROR(P4137/Premissas!$B$4,0)</f>
        <v/>
      </c>
    </row>
    <row r="4138">
      <c r="A4138" s="2" t="n">
        <v>8</v>
      </c>
      <c r="B4138" s="2" t="n">
        <v>7801</v>
      </c>
      <c r="C4138" s="2" t="inlineStr">
        <is>
          <t>SEPARACAO</t>
        </is>
      </c>
      <c r="D4138" s="2" t="inlineStr">
        <is>
          <t>5854822</t>
        </is>
      </c>
      <c r="E4138" s="2" t="inlineStr">
        <is>
          <t>SONITA ASHU</t>
        </is>
      </c>
      <c r="F4138" s="2" t="n">
        <v>16739</v>
      </c>
      <c r="G4138" s="2" t="n">
        <v>122.82</v>
      </c>
      <c r="H4138" s="2" t="n">
        <v>136</v>
      </c>
      <c r="I4138" s="2" t="n">
        <v>0</v>
      </c>
      <c r="J4138" s="2" t="inlineStr">
        <is>
          <t>GPA</t>
        </is>
      </c>
      <c r="K4138" s="2">
        <f>IF(I4138&lt;&gt;"",I4138,IFERROR(INDEX(Base!$I:$I,MATCH(1,(Base!$C:$C=C4138)*(Base!$I:$I&lt;&gt;""),0)),0))</f>
        <v/>
      </c>
      <c r="L4138" s="2">
        <f>IF(AND(I4138="",K4138&gt;0),"SIM","NÃO")</f>
        <v/>
      </c>
      <c r="M4138" s="2">
        <f>IF(ISNUMBER(SEARCH("SEPARA",UPPER(C4138))),"NÃO","SIM")</f>
        <v/>
      </c>
      <c r="N4138" s="2">
        <f>IFERROR(H4138/K4138,0)</f>
        <v/>
      </c>
      <c r="O4138" s="2">
        <f>IF(M4138="NÃO","EXCLUÍDO",IF(N4138&lt;Premissas!$B$8,"&lt; 1,00",IF(N4138&lt;Premissas!$B$9,"1,00 – 1,19",IF(N4138&lt;Premissas!$B$10,"1,20 – 1,39",IF(N4138&lt;Premissas!$B$11,"1,40 – 1,59",IF(N4138&lt;Premissas!$B$12,"1,60 – 1,99","≥ 2,00"))))))</f>
        <v/>
      </c>
      <c r="P4138" s="5">
        <f>IF(OR(M4138="NÃO",N4138&lt;Premissas!$B$8),Premissas!$B$13,IF(N4138&lt;Premissas!$B$9,Premissas!$B$14,IF(N4138&lt;Premissas!$B$10,Premissas!$B$15,IF(N4138&lt;Premissas!$B$11,Premissas!$B$16,IF(N4138&lt;Premissas!$B$12,Premissas!$B$17,Premissas!$B$18)))))</f>
        <v/>
      </c>
      <c r="Q4138" s="5">
        <f>IFERROR(P4138/Premissas!$B$4,0)</f>
        <v/>
      </c>
    </row>
    <row r="4139">
      <c r="A4139" s="2" t="n">
        <v>8</v>
      </c>
      <c r="B4139" s="2" t="n">
        <v>7801</v>
      </c>
      <c r="C4139" s="2" t="inlineStr">
        <is>
          <t>SEPARACAO</t>
        </is>
      </c>
      <c r="D4139" s="2" t="inlineStr">
        <is>
          <t>5854997</t>
        </is>
      </c>
      <c r="E4139" s="2" t="inlineStr">
        <is>
          <t>Loveline Nyiawung Atemnkeng</t>
        </is>
      </c>
      <c r="F4139" s="2" t="n">
        <v>10050</v>
      </c>
      <c r="G4139" s="2" t="n">
        <v>101.96</v>
      </c>
      <c r="H4139" s="2" t="n">
        <v>99</v>
      </c>
      <c r="I4139" s="2" t="n">
        <v>0</v>
      </c>
      <c r="J4139" s="2" t="inlineStr">
        <is>
          <t>GPA</t>
        </is>
      </c>
      <c r="K4139" s="2">
        <f>IF(I4139&lt;&gt;"",I4139,IFERROR(INDEX(Base!$I:$I,MATCH(1,(Base!$C:$C=C4139)*(Base!$I:$I&lt;&gt;""),0)),0))</f>
        <v/>
      </c>
      <c r="L4139" s="2">
        <f>IF(AND(I4139="",K4139&gt;0),"SIM","NÃO")</f>
        <v/>
      </c>
      <c r="M4139" s="2">
        <f>IF(ISNUMBER(SEARCH("SEPARA",UPPER(C4139))),"NÃO","SIM")</f>
        <v/>
      </c>
      <c r="N4139" s="2">
        <f>IFERROR(H4139/K4139,0)</f>
        <v/>
      </c>
      <c r="O4139" s="2">
        <f>IF(M4139="NÃO","EXCLUÍDO",IF(N4139&lt;Premissas!$B$8,"&lt; 1,00",IF(N4139&lt;Premissas!$B$9,"1,00 – 1,19",IF(N4139&lt;Premissas!$B$10,"1,20 – 1,39",IF(N4139&lt;Premissas!$B$11,"1,40 – 1,59",IF(N4139&lt;Premissas!$B$12,"1,60 – 1,99","≥ 2,00"))))))</f>
        <v/>
      </c>
      <c r="P4139" s="5">
        <f>IF(OR(M4139="NÃO",N4139&lt;Premissas!$B$8),Premissas!$B$13,IF(N4139&lt;Premissas!$B$9,Premissas!$B$14,IF(N4139&lt;Premissas!$B$10,Premissas!$B$15,IF(N4139&lt;Premissas!$B$11,Premissas!$B$16,IF(N4139&lt;Premissas!$B$12,Premissas!$B$17,Premissas!$B$18)))))</f>
        <v/>
      </c>
      <c r="Q4139" s="5">
        <f>IFERROR(P4139/Premissas!$B$4,0)</f>
        <v/>
      </c>
    </row>
    <row r="4140">
      <c r="A4140" s="2" t="n">
        <v>8</v>
      </c>
      <c r="B4140" s="2" t="n">
        <v>7801</v>
      </c>
      <c r="C4140" s="2" t="inlineStr">
        <is>
          <t>SEPARACAO</t>
        </is>
      </c>
      <c r="D4140" s="2" t="inlineStr">
        <is>
          <t>5858070</t>
        </is>
      </c>
      <c r="E4140" s="2" t="inlineStr">
        <is>
          <t>GEORGES NLANKEU</t>
        </is>
      </c>
      <c r="F4140" s="2" t="n">
        <v>3835</v>
      </c>
      <c r="G4140" s="2" t="n">
        <v>87</v>
      </c>
      <c r="H4140" s="2" t="n">
        <v>44</v>
      </c>
      <c r="I4140" s="2" t="n">
        <v>0</v>
      </c>
      <c r="J4140" s="2" t="inlineStr">
        <is>
          <t>GPA</t>
        </is>
      </c>
      <c r="K4140" s="2">
        <f>IF(I4140&lt;&gt;"",I4140,IFERROR(INDEX(Base!$I:$I,MATCH(1,(Base!$C:$C=C4140)*(Base!$I:$I&lt;&gt;""),0)),0))</f>
        <v/>
      </c>
      <c r="L4140" s="2">
        <f>IF(AND(I4140="",K4140&gt;0),"SIM","NÃO")</f>
        <v/>
      </c>
      <c r="M4140" s="2">
        <f>IF(ISNUMBER(SEARCH("SEPARA",UPPER(C4140))),"NÃO","SIM")</f>
        <v/>
      </c>
      <c r="N4140" s="2">
        <f>IFERROR(H4140/K4140,0)</f>
        <v/>
      </c>
      <c r="O4140" s="2">
        <f>IF(M4140="NÃO","EXCLUÍDO",IF(N4140&lt;Premissas!$B$8,"&lt; 1,00",IF(N4140&lt;Premissas!$B$9,"1,00 – 1,19",IF(N4140&lt;Premissas!$B$10,"1,20 – 1,39",IF(N4140&lt;Premissas!$B$11,"1,40 – 1,59",IF(N4140&lt;Premissas!$B$12,"1,60 – 1,99","≥ 2,00"))))))</f>
        <v/>
      </c>
      <c r="P4140" s="5">
        <f>IF(OR(M4140="NÃO",N4140&lt;Premissas!$B$8),Premissas!$B$13,IF(N4140&lt;Premissas!$B$9,Premissas!$B$14,IF(N4140&lt;Premissas!$B$10,Premissas!$B$15,IF(N4140&lt;Premissas!$B$11,Premissas!$B$16,IF(N4140&lt;Premissas!$B$12,Premissas!$B$17,Premissas!$B$18)))))</f>
        <v/>
      </c>
      <c r="Q4140" s="5">
        <f>IFERROR(P4140/Premissas!$B$4,0)</f>
        <v/>
      </c>
    </row>
    <row r="4141">
      <c r="A4141" s="2" t="n">
        <v>8</v>
      </c>
      <c r="B4141" s="2" t="n">
        <v>7801</v>
      </c>
      <c r="C4141" s="2" t="inlineStr">
        <is>
          <t>CARREGAMENTO</t>
        </is>
      </c>
      <c r="D4141" s="2" t="inlineStr">
        <is>
          <t>5861624</t>
        </is>
      </c>
      <c r="E4141" s="2" t="inlineStr">
        <is>
          <t>FABRICIO SILVA</t>
        </is>
      </c>
      <c r="F4141" s="2" t="n">
        <v>1484</v>
      </c>
      <c r="G4141" s="2" t="n">
        <v>129.81</v>
      </c>
      <c r="H4141" s="2" t="n">
        <v>11</v>
      </c>
      <c r="I4141" s="2" t="n">
        <v>0</v>
      </c>
      <c r="J4141" s="2" t="inlineStr">
        <is>
          <t>GPA</t>
        </is>
      </c>
      <c r="K4141" s="2">
        <f>IF(I4141&lt;&gt;"",I4141,IFERROR(INDEX(Base!$I:$I,MATCH(1,(Base!$C:$C=C4141)*(Base!$I:$I&lt;&gt;""),0)),0))</f>
        <v/>
      </c>
      <c r="L4141" s="2">
        <f>IF(AND(I4141="",K4141&gt;0),"SIM","NÃO")</f>
        <v/>
      </c>
      <c r="M4141" s="2">
        <f>IF(ISNUMBER(SEARCH("SEPARA",UPPER(C4141))),"NÃO","SIM")</f>
        <v/>
      </c>
      <c r="N4141" s="2">
        <f>IFERROR(H4141/K4141,0)</f>
        <v/>
      </c>
      <c r="O4141" s="2">
        <f>IF(M4141="NÃO","EXCLUÍDO",IF(N4141&lt;Premissas!$B$8,"&lt; 1,00",IF(N4141&lt;Premissas!$B$9,"1,00 – 1,19",IF(N4141&lt;Premissas!$B$10,"1,20 – 1,39",IF(N4141&lt;Premissas!$B$11,"1,40 – 1,59",IF(N4141&lt;Premissas!$B$12,"1,60 – 1,99","≥ 2,00"))))))</f>
        <v/>
      </c>
      <c r="P4141" s="5">
        <f>IF(OR(M4141="NÃO",N4141&lt;Premissas!$B$8),Premissas!$B$13,IF(N4141&lt;Premissas!$B$9,Premissas!$B$14,IF(N4141&lt;Premissas!$B$10,Premissas!$B$15,IF(N4141&lt;Premissas!$B$11,Premissas!$B$16,IF(N4141&lt;Premissas!$B$12,Premissas!$B$17,Premissas!$B$18)))))</f>
        <v/>
      </c>
      <c r="Q4141" s="5">
        <f>IFERROR(P4141/Premissas!$B$4,0)</f>
        <v/>
      </c>
    </row>
    <row r="4142">
      <c r="A4142" s="2" t="n">
        <v>8</v>
      </c>
      <c r="B4142" s="2" t="n">
        <v>7801</v>
      </c>
      <c r="C4142" s="2" t="inlineStr">
        <is>
          <t>PUXADA RECEB</t>
        </is>
      </c>
      <c r="D4142" s="2" t="inlineStr">
        <is>
          <t>5862540</t>
        </is>
      </c>
      <c r="E4142" s="2" t="inlineStr">
        <is>
          <t>ALAN DOS SANTOS CUNHA</t>
        </is>
      </c>
      <c r="F4142" s="2" t="n">
        <v>5</v>
      </c>
      <c r="G4142" s="2" t="n">
        <v>3.33</v>
      </c>
      <c r="H4142" s="2" t="n">
        <v>2</v>
      </c>
      <c r="I4142" s="2" t="n">
        <v>0</v>
      </c>
      <c r="J4142" s="2" t="inlineStr">
        <is>
          <t>GPA</t>
        </is>
      </c>
      <c r="K4142" s="2">
        <f>IF(I4142&lt;&gt;"",I4142,IFERROR(INDEX(Base!$I:$I,MATCH(1,(Base!$C:$C=C4142)*(Base!$I:$I&lt;&gt;""),0)),0))</f>
        <v/>
      </c>
      <c r="L4142" s="2">
        <f>IF(AND(I4142="",K4142&gt;0),"SIM","NÃO")</f>
        <v/>
      </c>
      <c r="M4142" s="2">
        <f>IF(ISNUMBER(SEARCH("SEPARA",UPPER(C4142))),"NÃO","SIM")</f>
        <v/>
      </c>
      <c r="N4142" s="2">
        <f>IFERROR(H4142/K4142,0)</f>
        <v/>
      </c>
      <c r="O4142" s="2">
        <f>IF(M4142="NÃO","EXCLUÍDO",IF(N4142&lt;Premissas!$B$8,"&lt; 1,00",IF(N4142&lt;Premissas!$B$9,"1,00 – 1,19",IF(N4142&lt;Premissas!$B$10,"1,20 – 1,39",IF(N4142&lt;Premissas!$B$11,"1,40 – 1,59",IF(N4142&lt;Premissas!$B$12,"1,60 – 1,99","≥ 2,00"))))))</f>
        <v/>
      </c>
      <c r="P4142" s="5">
        <f>IF(OR(M4142="NÃO",N4142&lt;Premissas!$B$8),Premissas!$B$13,IF(N4142&lt;Premissas!$B$9,Premissas!$B$14,IF(N4142&lt;Premissas!$B$10,Premissas!$B$15,IF(N4142&lt;Premissas!$B$11,Premissas!$B$16,IF(N4142&lt;Premissas!$B$12,Premissas!$B$17,Premissas!$B$18)))))</f>
        <v/>
      </c>
      <c r="Q4142" s="5">
        <f>IFERROR(P4142/Premissas!$B$4,0)</f>
        <v/>
      </c>
    </row>
    <row r="4143">
      <c r="A4143" s="2" t="n">
        <v>8</v>
      </c>
      <c r="B4143" s="2" t="n">
        <v>7801</v>
      </c>
      <c r="C4143" s="2" t="inlineStr">
        <is>
          <t>SEPARACAO</t>
        </is>
      </c>
      <c r="D4143" s="2" t="inlineStr">
        <is>
          <t>5862540</t>
        </is>
      </c>
      <c r="E4143" s="2" t="inlineStr">
        <is>
          <t>ALAN DOS SANTOS CUNHA</t>
        </is>
      </c>
      <c r="F4143" s="2" t="n">
        <v>505</v>
      </c>
      <c r="G4143" s="2" t="n">
        <v>21.72</v>
      </c>
      <c r="H4143" s="2" t="n">
        <v>23</v>
      </c>
      <c r="I4143" s="2" t="n">
        <v>0</v>
      </c>
      <c r="J4143" s="2" t="inlineStr">
        <is>
          <t>GPA</t>
        </is>
      </c>
      <c r="K4143" s="2">
        <f>IF(I4143&lt;&gt;"",I4143,IFERROR(INDEX(Base!$I:$I,MATCH(1,(Base!$C:$C=C4143)*(Base!$I:$I&lt;&gt;""),0)),0))</f>
        <v/>
      </c>
      <c r="L4143" s="2">
        <f>IF(AND(I4143="",K4143&gt;0),"SIM","NÃO")</f>
        <v/>
      </c>
      <c r="M4143" s="2">
        <f>IF(ISNUMBER(SEARCH("SEPARA",UPPER(C4143))),"NÃO","SIM")</f>
        <v/>
      </c>
      <c r="N4143" s="2">
        <f>IFERROR(H4143/K4143,0)</f>
        <v/>
      </c>
      <c r="O4143" s="2">
        <f>IF(M4143="NÃO","EXCLUÍDO",IF(N4143&lt;Premissas!$B$8,"&lt; 1,00",IF(N4143&lt;Premissas!$B$9,"1,00 – 1,19",IF(N4143&lt;Premissas!$B$10,"1,20 – 1,39",IF(N4143&lt;Premissas!$B$11,"1,40 – 1,59",IF(N4143&lt;Premissas!$B$12,"1,60 – 1,99","≥ 2,00"))))))</f>
        <v/>
      </c>
      <c r="P4143" s="5">
        <f>IF(OR(M4143="NÃO",N4143&lt;Premissas!$B$8),Premissas!$B$13,IF(N4143&lt;Premissas!$B$9,Premissas!$B$14,IF(N4143&lt;Premissas!$B$10,Premissas!$B$15,IF(N4143&lt;Premissas!$B$11,Premissas!$B$16,IF(N4143&lt;Premissas!$B$12,Premissas!$B$17,Premissas!$B$18)))))</f>
        <v/>
      </c>
      <c r="Q4143" s="5">
        <f>IFERROR(P4143/Premissas!$B$4,0)</f>
        <v/>
      </c>
    </row>
    <row r="4144">
      <c r="A4144" s="2" t="n">
        <v>8</v>
      </c>
      <c r="B4144" s="2" t="n">
        <v>7801</v>
      </c>
      <c r="C4144" s="2" t="inlineStr">
        <is>
          <t>SEPARACAO</t>
        </is>
      </c>
      <c r="D4144" s="2" t="inlineStr">
        <is>
          <t>5862914</t>
        </is>
      </c>
      <c r="E4144" s="2" t="inlineStr">
        <is>
          <t>SAMARA ALVES</t>
        </is>
      </c>
      <c r="F4144" s="2" t="n">
        <v>1564</v>
      </c>
      <c r="G4144" s="2" t="n">
        <v>53.92</v>
      </c>
      <c r="H4144" s="2" t="n">
        <v>29</v>
      </c>
      <c r="I4144" s="2" t="n">
        <v>0</v>
      </c>
      <c r="J4144" s="2" t="inlineStr">
        <is>
          <t>GPA</t>
        </is>
      </c>
      <c r="K4144" s="2">
        <f>IF(I4144&lt;&gt;"",I4144,IFERROR(INDEX(Base!$I:$I,MATCH(1,(Base!$C:$C=C4144)*(Base!$I:$I&lt;&gt;""),0)),0))</f>
        <v/>
      </c>
      <c r="L4144" s="2">
        <f>IF(AND(I4144="",K4144&gt;0),"SIM","NÃO")</f>
        <v/>
      </c>
      <c r="M4144" s="2">
        <f>IF(ISNUMBER(SEARCH("SEPARA",UPPER(C4144))),"NÃO","SIM")</f>
        <v/>
      </c>
      <c r="N4144" s="2">
        <f>IFERROR(H4144/K4144,0)</f>
        <v/>
      </c>
      <c r="O4144" s="2">
        <f>IF(M4144="NÃO","EXCLUÍDO",IF(N4144&lt;Premissas!$B$8,"&lt; 1,00",IF(N4144&lt;Premissas!$B$9,"1,00 – 1,19",IF(N4144&lt;Premissas!$B$10,"1,20 – 1,39",IF(N4144&lt;Premissas!$B$11,"1,40 – 1,59",IF(N4144&lt;Premissas!$B$12,"1,60 – 1,99","≥ 2,00"))))))</f>
        <v/>
      </c>
      <c r="P4144" s="5">
        <f>IF(OR(M4144="NÃO",N4144&lt;Premissas!$B$8),Premissas!$B$13,IF(N4144&lt;Premissas!$B$9,Premissas!$B$14,IF(N4144&lt;Premissas!$B$10,Premissas!$B$15,IF(N4144&lt;Premissas!$B$11,Premissas!$B$16,IF(N4144&lt;Premissas!$B$12,Premissas!$B$17,Premissas!$B$18)))))</f>
        <v/>
      </c>
      <c r="Q4144" s="5">
        <f>IFERROR(P4144/Premissas!$B$4,0)</f>
        <v/>
      </c>
    </row>
    <row r="4145">
      <c r="A4145" s="2" t="n">
        <v>8</v>
      </c>
      <c r="B4145" s="2" t="n">
        <v>7801</v>
      </c>
      <c r="C4145" s="2" t="inlineStr">
        <is>
          <t>PUXADA RECEB</t>
        </is>
      </c>
      <c r="D4145" s="2" t="inlineStr">
        <is>
          <t>5865085</t>
        </is>
      </c>
      <c r="E4145" s="2" t="inlineStr">
        <is>
          <t>THAMIRES KELLY SANTOS</t>
        </is>
      </c>
      <c r="F4145" s="2" t="n">
        <v>620</v>
      </c>
      <c r="G4145" s="2" t="n">
        <v>54.56</v>
      </c>
      <c r="H4145" s="2" t="n">
        <v>11</v>
      </c>
      <c r="I4145" s="2" t="n">
        <v>0</v>
      </c>
      <c r="J4145" s="2" t="inlineStr">
        <is>
          <t>GPA</t>
        </is>
      </c>
      <c r="K4145" s="2">
        <f>IF(I4145&lt;&gt;"",I4145,IFERROR(INDEX(Base!$I:$I,MATCH(1,(Base!$C:$C=C4145)*(Base!$I:$I&lt;&gt;""),0)),0))</f>
        <v/>
      </c>
      <c r="L4145" s="2">
        <f>IF(AND(I4145="",K4145&gt;0),"SIM","NÃO")</f>
        <v/>
      </c>
      <c r="M4145" s="2">
        <f>IF(ISNUMBER(SEARCH("SEPARA",UPPER(C4145))),"NÃO","SIM")</f>
        <v/>
      </c>
      <c r="N4145" s="2">
        <f>IFERROR(H4145/K4145,0)</f>
        <v/>
      </c>
      <c r="O4145" s="2">
        <f>IF(M4145="NÃO","EXCLUÍDO",IF(N4145&lt;Premissas!$B$8,"&lt; 1,00",IF(N4145&lt;Premissas!$B$9,"1,00 – 1,19",IF(N4145&lt;Premissas!$B$10,"1,20 – 1,39",IF(N4145&lt;Premissas!$B$11,"1,40 – 1,59",IF(N4145&lt;Premissas!$B$12,"1,60 – 1,99","≥ 2,00"))))))</f>
        <v/>
      </c>
      <c r="P4145" s="5">
        <f>IF(OR(M4145="NÃO",N4145&lt;Premissas!$B$8),Premissas!$B$13,IF(N4145&lt;Premissas!$B$9,Premissas!$B$14,IF(N4145&lt;Premissas!$B$10,Premissas!$B$15,IF(N4145&lt;Premissas!$B$11,Premissas!$B$16,IF(N4145&lt;Premissas!$B$12,Premissas!$B$17,Premissas!$B$18)))))</f>
        <v/>
      </c>
      <c r="Q4145" s="5">
        <f>IFERROR(P4145/Premissas!$B$4,0)</f>
        <v/>
      </c>
    </row>
    <row r="4146">
      <c r="A4146" s="2" t="n">
        <v>8</v>
      </c>
      <c r="B4146" s="2" t="n">
        <v>7801</v>
      </c>
      <c r="C4146" s="2" t="inlineStr">
        <is>
          <t>PUXADA RECEB</t>
        </is>
      </c>
      <c r="D4146" s="2" t="inlineStr">
        <is>
          <t>5865522</t>
        </is>
      </c>
      <c r="E4146" s="2" t="inlineStr">
        <is>
          <t>William Matos Correia</t>
        </is>
      </c>
      <c r="F4146" s="2" t="n">
        <v>2232</v>
      </c>
      <c r="G4146" s="2" t="n">
        <v>110.34</v>
      </c>
      <c r="H4146" s="2" t="n">
        <v>20</v>
      </c>
      <c r="I4146" s="2" t="n">
        <v>0</v>
      </c>
      <c r="J4146" s="2" t="inlineStr">
        <is>
          <t>GPA</t>
        </is>
      </c>
      <c r="K4146" s="2">
        <f>IF(I4146&lt;&gt;"",I4146,IFERROR(INDEX(Base!$I:$I,MATCH(1,(Base!$C:$C=C4146)*(Base!$I:$I&lt;&gt;""),0)),0))</f>
        <v/>
      </c>
      <c r="L4146" s="2">
        <f>IF(AND(I4146="",K4146&gt;0),"SIM","NÃO")</f>
        <v/>
      </c>
      <c r="M4146" s="2">
        <f>IF(ISNUMBER(SEARCH("SEPARA",UPPER(C4146))),"NÃO","SIM")</f>
        <v/>
      </c>
      <c r="N4146" s="2">
        <f>IFERROR(H4146/K4146,0)</f>
        <v/>
      </c>
      <c r="O4146" s="2">
        <f>IF(M4146="NÃO","EXCLUÍDO",IF(N4146&lt;Premissas!$B$8,"&lt; 1,00",IF(N4146&lt;Premissas!$B$9,"1,00 – 1,19",IF(N4146&lt;Premissas!$B$10,"1,20 – 1,39",IF(N4146&lt;Premissas!$B$11,"1,40 – 1,59",IF(N4146&lt;Premissas!$B$12,"1,60 – 1,99","≥ 2,00"))))))</f>
        <v/>
      </c>
      <c r="P4146" s="5">
        <f>IF(OR(M4146="NÃO",N4146&lt;Premissas!$B$8),Premissas!$B$13,IF(N4146&lt;Premissas!$B$9,Premissas!$B$14,IF(N4146&lt;Premissas!$B$10,Premissas!$B$15,IF(N4146&lt;Premissas!$B$11,Premissas!$B$16,IF(N4146&lt;Premissas!$B$12,Premissas!$B$17,Premissas!$B$18)))))</f>
        <v/>
      </c>
      <c r="Q4146" s="5">
        <f>IFERROR(P4146/Premissas!$B$4,0)</f>
        <v/>
      </c>
    </row>
    <row r="4147">
      <c r="A4147" s="2" t="n">
        <v>8</v>
      </c>
      <c r="B4147" s="2" t="n">
        <v>7801</v>
      </c>
      <c r="C4147" s="2" t="inlineStr">
        <is>
          <t>SEPARACAO</t>
        </is>
      </c>
      <c r="D4147" s="2" t="inlineStr">
        <is>
          <t>5865522</t>
        </is>
      </c>
      <c r="E4147" s="2" t="inlineStr">
        <is>
          <t>William Matos Correia</t>
        </is>
      </c>
      <c r="F4147" s="2" t="n">
        <v>86</v>
      </c>
      <c r="G4147" s="2" t="n">
        <v>2.47</v>
      </c>
      <c r="H4147" s="2" t="n">
        <v>35</v>
      </c>
      <c r="I4147" s="2" t="n">
        <v>0</v>
      </c>
      <c r="J4147" s="2" t="inlineStr">
        <is>
          <t>GPA</t>
        </is>
      </c>
      <c r="K4147" s="2">
        <f>IF(I4147&lt;&gt;"",I4147,IFERROR(INDEX(Base!$I:$I,MATCH(1,(Base!$C:$C=C4147)*(Base!$I:$I&lt;&gt;""),0)),0))</f>
        <v/>
      </c>
      <c r="L4147" s="2">
        <f>IF(AND(I4147="",K4147&gt;0),"SIM","NÃO")</f>
        <v/>
      </c>
      <c r="M4147" s="2">
        <f>IF(ISNUMBER(SEARCH("SEPARA",UPPER(C4147))),"NÃO","SIM")</f>
        <v/>
      </c>
      <c r="N4147" s="2">
        <f>IFERROR(H4147/K4147,0)</f>
        <v/>
      </c>
      <c r="O4147" s="2">
        <f>IF(M4147="NÃO","EXCLUÍDO",IF(N4147&lt;Premissas!$B$8,"&lt; 1,00",IF(N4147&lt;Premissas!$B$9,"1,00 – 1,19",IF(N4147&lt;Premissas!$B$10,"1,20 – 1,39",IF(N4147&lt;Premissas!$B$11,"1,40 – 1,59",IF(N4147&lt;Premissas!$B$12,"1,60 – 1,99","≥ 2,00"))))))</f>
        <v/>
      </c>
      <c r="P4147" s="5">
        <f>IF(OR(M4147="NÃO",N4147&lt;Premissas!$B$8),Premissas!$B$13,IF(N4147&lt;Premissas!$B$9,Premissas!$B$14,IF(N4147&lt;Premissas!$B$10,Premissas!$B$15,IF(N4147&lt;Premissas!$B$11,Premissas!$B$16,IF(N4147&lt;Premissas!$B$12,Premissas!$B$17,Premissas!$B$18)))))</f>
        <v/>
      </c>
      <c r="Q4147" s="5">
        <f>IFERROR(P4147/Premissas!$B$4,0)</f>
        <v/>
      </c>
    </row>
    <row r="4148">
      <c r="A4148" s="2" t="n">
        <v>8</v>
      </c>
      <c r="B4148" s="2" t="n">
        <v>7801</v>
      </c>
      <c r="C4148" s="2" t="inlineStr">
        <is>
          <t>PUXADA RECEB</t>
        </is>
      </c>
      <c r="D4148" s="2" t="inlineStr">
        <is>
          <t>5877067</t>
        </is>
      </c>
      <c r="E4148" s="2" t="inlineStr">
        <is>
          <t>EDLANE SANTOS MORAES</t>
        </is>
      </c>
      <c r="F4148" s="2" t="n">
        <v>8</v>
      </c>
      <c r="G4148" s="2" t="n">
        <v>6.67</v>
      </c>
      <c r="H4148" s="2" t="n">
        <v>1</v>
      </c>
      <c r="I4148" s="2" t="n">
        <v>0</v>
      </c>
      <c r="J4148" s="2" t="inlineStr">
        <is>
          <t>GPA</t>
        </is>
      </c>
      <c r="K4148" s="2">
        <f>IF(I4148&lt;&gt;"",I4148,IFERROR(INDEX(Base!$I:$I,MATCH(1,(Base!$C:$C=C4148)*(Base!$I:$I&lt;&gt;""),0)),0))</f>
        <v/>
      </c>
      <c r="L4148" s="2">
        <f>IF(AND(I4148="",K4148&gt;0),"SIM","NÃO")</f>
        <v/>
      </c>
      <c r="M4148" s="2">
        <f>IF(ISNUMBER(SEARCH("SEPARA",UPPER(C4148))),"NÃO","SIM")</f>
        <v/>
      </c>
      <c r="N4148" s="2">
        <f>IFERROR(H4148/K4148,0)</f>
        <v/>
      </c>
      <c r="O4148" s="2">
        <f>IF(M4148="NÃO","EXCLUÍDO",IF(N4148&lt;Premissas!$B$8,"&lt; 1,00",IF(N4148&lt;Premissas!$B$9,"1,00 – 1,19",IF(N4148&lt;Premissas!$B$10,"1,20 – 1,39",IF(N4148&lt;Premissas!$B$11,"1,40 – 1,59",IF(N4148&lt;Premissas!$B$12,"1,60 – 1,99","≥ 2,00"))))))</f>
        <v/>
      </c>
      <c r="P4148" s="5">
        <f>IF(OR(M4148="NÃO",N4148&lt;Premissas!$B$8),Premissas!$B$13,IF(N4148&lt;Premissas!$B$9,Premissas!$B$14,IF(N4148&lt;Premissas!$B$10,Premissas!$B$15,IF(N4148&lt;Premissas!$B$11,Premissas!$B$16,IF(N4148&lt;Premissas!$B$12,Premissas!$B$17,Premissas!$B$18)))))</f>
        <v/>
      </c>
      <c r="Q4148" s="5">
        <f>IFERROR(P4148/Premissas!$B$4,0)</f>
        <v/>
      </c>
    </row>
    <row r="4149">
      <c r="A4149" s="2" t="n">
        <v>8</v>
      </c>
      <c r="B4149" s="2" t="n">
        <v>7801</v>
      </c>
      <c r="C4149" s="2" t="inlineStr">
        <is>
          <t>SEPARACAO</t>
        </is>
      </c>
      <c r="D4149" s="2" t="inlineStr">
        <is>
          <t>5877067</t>
        </is>
      </c>
      <c r="E4149" s="2" t="inlineStr">
        <is>
          <t>EDLANE SANTOS MORAES</t>
        </is>
      </c>
      <c r="F4149" s="2" t="n">
        <v>3438</v>
      </c>
      <c r="G4149" s="2" t="n">
        <v>80.70999999999999</v>
      </c>
      <c r="H4149" s="2" t="n">
        <v>43</v>
      </c>
      <c r="I4149" s="2" t="n">
        <v>0</v>
      </c>
      <c r="J4149" s="2" t="inlineStr">
        <is>
          <t>GPA</t>
        </is>
      </c>
      <c r="K4149" s="2">
        <f>IF(I4149&lt;&gt;"",I4149,IFERROR(INDEX(Base!$I:$I,MATCH(1,(Base!$C:$C=C4149)*(Base!$I:$I&lt;&gt;""),0)),0))</f>
        <v/>
      </c>
      <c r="L4149" s="2">
        <f>IF(AND(I4149="",K4149&gt;0),"SIM","NÃO")</f>
        <v/>
      </c>
      <c r="M4149" s="2">
        <f>IF(ISNUMBER(SEARCH("SEPARA",UPPER(C4149))),"NÃO","SIM")</f>
        <v/>
      </c>
      <c r="N4149" s="2">
        <f>IFERROR(H4149/K4149,0)</f>
        <v/>
      </c>
      <c r="O4149" s="2">
        <f>IF(M4149="NÃO","EXCLUÍDO",IF(N4149&lt;Premissas!$B$8,"&lt; 1,00",IF(N4149&lt;Premissas!$B$9,"1,00 – 1,19",IF(N4149&lt;Premissas!$B$10,"1,20 – 1,39",IF(N4149&lt;Premissas!$B$11,"1,40 – 1,59",IF(N4149&lt;Premissas!$B$12,"1,60 – 1,99","≥ 2,00"))))))</f>
        <v/>
      </c>
      <c r="P4149" s="5">
        <f>IF(OR(M4149="NÃO",N4149&lt;Premissas!$B$8),Premissas!$B$13,IF(N4149&lt;Premissas!$B$9,Premissas!$B$14,IF(N4149&lt;Premissas!$B$10,Premissas!$B$15,IF(N4149&lt;Premissas!$B$11,Premissas!$B$16,IF(N4149&lt;Premissas!$B$12,Premissas!$B$17,Premissas!$B$18)))))</f>
        <v/>
      </c>
      <c r="Q4149" s="5">
        <f>IFERROR(P4149/Premissas!$B$4,0)</f>
        <v/>
      </c>
    </row>
    <row r="4150">
      <c r="A4150" s="2" t="n">
        <v>8</v>
      </c>
      <c r="B4150" s="2" t="n">
        <v>7801</v>
      </c>
      <c r="C4150" s="2" t="inlineStr">
        <is>
          <t>SEPARACAO</t>
        </is>
      </c>
      <c r="D4150" s="2" t="inlineStr">
        <is>
          <t>5877202</t>
        </is>
      </c>
      <c r="E4150" s="2" t="inlineStr">
        <is>
          <t>SARA MUKANO MBONGO PEDRO</t>
        </is>
      </c>
      <c r="F4150" s="2" t="n">
        <v>8346</v>
      </c>
      <c r="G4150" s="2" t="n">
        <v>93.70999999999999</v>
      </c>
      <c r="H4150" s="2" t="n">
        <v>89</v>
      </c>
      <c r="I4150" s="2" t="n">
        <v>0</v>
      </c>
      <c r="J4150" s="2" t="inlineStr">
        <is>
          <t>GPA</t>
        </is>
      </c>
      <c r="K4150" s="2">
        <f>IF(I4150&lt;&gt;"",I4150,IFERROR(INDEX(Base!$I:$I,MATCH(1,(Base!$C:$C=C4150)*(Base!$I:$I&lt;&gt;""),0)),0))</f>
        <v/>
      </c>
      <c r="L4150" s="2">
        <f>IF(AND(I4150="",K4150&gt;0),"SIM","NÃO")</f>
        <v/>
      </c>
      <c r="M4150" s="2">
        <f>IF(ISNUMBER(SEARCH("SEPARA",UPPER(C4150))),"NÃO","SIM")</f>
        <v/>
      </c>
      <c r="N4150" s="2">
        <f>IFERROR(H4150/K4150,0)</f>
        <v/>
      </c>
      <c r="O4150" s="2">
        <f>IF(M4150="NÃO","EXCLUÍDO",IF(N4150&lt;Premissas!$B$8,"&lt; 1,00",IF(N4150&lt;Premissas!$B$9,"1,00 – 1,19",IF(N4150&lt;Premissas!$B$10,"1,20 – 1,39",IF(N4150&lt;Premissas!$B$11,"1,40 – 1,59",IF(N4150&lt;Premissas!$B$12,"1,60 – 1,99","≥ 2,00"))))))</f>
        <v/>
      </c>
      <c r="P4150" s="5">
        <f>IF(OR(M4150="NÃO",N4150&lt;Premissas!$B$8),Premissas!$B$13,IF(N4150&lt;Premissas!$B$9,Premissas!$B$14,IF(N4150&lt;Premissas!$B$10,Premissas!$B$15,IF(N4150&lt;Premissas!$B$11,Premissas!$B$16,IF(N4150&lt;Premissas!$B$12,Premissas!$B$17,Premissas!$B$18)))))</f>
        <v/>
      </c>
      <c r="Q4150" s="5">
        <f>IFERROR(P4150/Premissas!$B$4,0)</f>
        <v/>
      </c>
    </row>
    <row r="4151">
      <c r="A4151" s="2" t="n">
        <v>8</v>
      </c>
      <c r="B4151" s="2" t="n">
        <v>7801</v>
      </c>
      <c r="C4151" s="2" t="inlineStr">
        <is>
          <t>SEPARACAO</t>
        </is>
      </c>
      <c r="D4151" s="2" t="inlineStr">
        <is>
          <t>5880742</t>
        </is>
      </c>
      <c r="E4151" s="2" t="inlineStr">
        <is>
          <t>DEBORA SANTOS</t>
        </is>
      </c>
      <c r="F4151" s="2" t="n">
        <v>4539</v>
      </c>
      <c r="G4151" s="2" t="n">
        <v>129.88</v>
      </c>
      <c r="H4151" s="2" t="n">
        <v>35</v>
      </c>
      <c r="I4151" s="2" t="n">
        <v>0</v>
      </c>
      <c r="J4151" s="2" t="inlineStr">
        <is>
          <t>GPA</t>
        </is>
      </c>
      <c r="K4151" s="2">
        <f>IF(I4151&lt;&gt;"",I4151,IFERROR(INDEX(Base!$I:$I,MATCH(1,(Base!$C:$C=C4151)*(Base!$I:$I&lt;&gt;""),0)),0))</f>
        <v/>
      </c>
      <c r="L4151" s="2">
        <f>IF(AND(I4151="",K4151&gt;0),"SIM","NÃO")</f>
        <v/>
      </c>
      <c r="M4151" s="2">
        <f>IF(ISNUMBER(SEARCH("SEPARA",UPPER(C4151))),"NÃO","SIM")</f>
        <v/>
      </c>
      <c r="N4151" s="2">
        <f>IFERROR(H4151/K4151,0)</f>
        <v/>
      </c>
      <c r="O4151" s="2">
        <f>IF(M4151="NÃO","EXCLUÍDO",IF(N4151&lt;Premissas!$B$8,"&lt; 1,00",IF(N4151&lt;Premissas!$B$9,"1,00 – 1,19",IF(N4151&lt;Premissas!$B$10,"1,20 – 1,39",IF(N4151&lt;Premissas!$B$11,"1,40 – 1,59",IF(N4151&lt;Premissas!$B$12,"1,60 – 1,99","≥ 2,00"))))))</f>
        <v/>
      </c>
      <c r="P4151" s="5">
        <f>IF(OR(M4151="NÃO",N4151&lt;Premissas!$B$8),Premissas!$B$13,IF(N4151&lt;Premissas!$B$9,Premissas!$B$14,IF(N4151&lt;Premissas!$B$10,Premissas!$B$15,IF(N4151&lt;Premissas!$B$11,Premissas!$B$16,IF(N4151&lt;Premissas!$B$12,Premissas!$B$17,Premissas!$B$18)))))</f>
        <v/>
      </c>
      <c r="Q4151" s="5">
        <f>IFERROR(P4151/Premissas!$B$4,0)</f>
        <v/>
      </c>
    </row>
    <row r="4152">
      <c r="A4152" s="2" t="n">
        <v>8</v>
      </c>
      <c r="B4152" s="2" t="n">
        <v>7801</v>
      </c>
      <c r="C4152" s="2" t="inlineStr">
        <is>
          <t>SEPARACAO</t>
        </is>
      </c>
      <c r="D4152" s="2" t="inlineStr">
        <is>
          <t>5882400</t>
        </is>
      </c>
      <c r="E4152" s="2" t="inlineStr">
        <is>
          <t>Kaique Silva Pereira Do Val</t>
        </is>
      </c>
      <c r="F4152" s="2" t="n">
        <v>4717</v>
      </c>
      <c r="G4152" s="2" t="n">
        <v>90.31</v>
      </c>
      <c r="H4152" s="2" t="n">
        <v>52</v>
      </c>
      <c r="I4152" s="2" t="n">
        <v>0</v>
      </c>
      <c r="J4152" s="2" t="inlineStr">
        <is>
          <t>GPA</t>
        </is>
      </c>
      <c r="K4152" s="2">
        <f>IF(I4152&lt;&gt;"",I4152,IFERROR(INDEX(Base!$I:$I,MATCH(1,(Base!$C:$C=C4152)*(Base!$I:$I&lt;&gt;""),0)),0))</f>
        <v/>
      </c>
      <c r="L4152" s="2">
        <f>IF(AND(I4152="",K4152&gt;0),"SIM","NÃO")</f>
        <v/>
      </c>
      <c r="M4152" s="2">
        <f>IF(ISNUMBER(SEARCH("SEPARA",UPPER(C4152))),"NÃO","SIM")</f>
        <v/>
      </c>
      <c r="N4152" s="2">
        <f>IFERROR(H4152/K4152,0)</f>
        <v/>
      </c>
      <c r="O4152" s="2">
        <f>IF(M4152="NÃO","EXCLUÍDO",IF(N4152&lt;Premissas!$B$8,"&lt; 1,00",IF(N4152&lt;Premissas!$B$9,"1,00 – 1,19",IF(N4152&lt;Premissas!$B$10,"1,20 – 1,39",IF(N4152&lt;Premissas!$B$11,"1,40 – 1,59",IF(N4152&lt;Premissas!$B$12,"1,60 – 1,99","≥ 2,00"))))))</f>
        <v/>
      </c>
      <c r="P4152" s="5">
        <f>IF(OR(M4152="NÃO",N4152&lt;Premissas!$B$8),Premissas!$B$13,IF(N4152&lt;Premissas!$B$9,Premissas!$B$14,IF(N4152&lt;Premissas!$B$10,Premissas!$B$15,IF(N4152&lt;Premissas!$B$11,Premissas!$B$16,IF(N4152&lt;Premissas!$B$12,Premissas!$B$17,Premissas!$B$18)))))</f>
        <v/>
      </c>
      <c r="Q4152" s="5">
        <f>IFERROR(P4152/Premissas!$B$4,0)</f>
        <v/>
      </c>
    </row>
    <row r="4153">
      <c r="A4153" s="2" t="n">
        <v>8</v>
      </c>
      <c r="B4153" s="2" t="n">
        <v>7801</v>
      </c>
      <c r="C4153" s="2" t="inlineStr">
        <is>
          <t>CARREGAMENTO</t>
        </is>
      </c>
      <c r="D4153" s="2" t="inlineStr">
        <is>
          <t>5885264</t>
        </is>
      </c>
      <c r="E4153" s="2" t="inlineStr">
        <is>
          <t>Maycon Douglas Alves De Oliveira</t>
        </is>
      </c>
      <c r="F4153" s="2" t="n">
        <v>1598</v>
      </c>
      <c r="G4153" s="2" t="n">
        <v>69.86</v>
      </c>
      <c r="H4153" s="2" t="n">
        <v>23</v>
      </c>
      <c r="I4153" s="2" t="n">
        <v>0</v>
      </c>
      <c r="J4153" s="2" t="inlineStr">
        <is>
          <t>GPA</t>
        </is>
      </c>
      <c r="K4153" s="2">
        <f>IF(I4153&lt;&gt;"",I4153,IFERROR(INDEX(Base!$I:$I,MATCH(1,(Base!$C:$C=C4153)*(Base!$I:$I&lt;&gt;""),0)),0))</f>
        <v/>
      </c>
      <c r="L4153" s="2">
        <f>IF(AND(I4153="",K4153&gt;0),"SIM","NÃO")</f>
        <v/>
      </c>
      <c r="M4153" s="2">
        <f>IF(ISNUMBER(SEARCH("SEPARA",UPPER(C4153))),"NÃO","SIM")</f>
        <v/>
      </c>
      <c r="N4153" s="2">
        <f>IFERROR(H4153/K4153,0)</f>
        <v/>
      </c>
      <c r="O4153" s="2">
        <f>IF(M4153="NÃO","EXCLUÍDO",IF(N4153&lt;Premissas!$B$8,"&lt; 1,00",IF(N4153&lt;Premissas!$B$9,"1,00 – 1,19",IF(N4153&lt;Premissas!$B$10,"1,20 – 1,39",IF(N4153&lt;Premissas!$B$11,"1,40 – 1,59",IF(N4153&lt;Premissas!$B$12,"1,60 – 1,99","≥ 2,00"))))))</f>
        <v/>
      </c>
      <c r="P4153" s="5">
        <f>IF(OR(M4153="NÃO",N4153&lt;Premissas!$B$8),Premissas!$B$13,IF(N4153&lt;Premissas!$B$9,Premissas!$B$14,IF(N4153&lt;Premissas!$B$10,Premissas!$B$15,IF(N4153&lt;Premissas!$B$11,Premissas!$B$16,IF(N4153&lt;Premissas!$B$12,Premissas!$B$17,Premissas!$B$18)))))</f>
        <v/>
      </c>
      <c r="Q4153" s="5">
        <f>IFERROR(P4153/Premissas!$B$4,0)</f>
        <v/>
      </c>
    </row>
    <row r="4154">
      <c r="A4154" s="2" t="n">
        <v>8</v>
      </c>
      <c r="B4154" s="2" t="n">
        <v>7801</v>
      </c>
      <c r="C4154" s="2" t="inlineStr">
        <is>
          <t>CARREGAMENTO</t>
        </is>
      </c>
      <c r="D4154" s="2" t="inlineStr">
        <is>
          <t>5885337</t>
        </is>
      </c>
      <c r="E4154" s="2" t="inlineStr">
        <is>
          <t>WAGNER ESTEVAM</t>
        </is>
      </c>
      <c r="F4154" s="2" t="n">
        <v>157</v>
      </c>
      <c r="G4154" s="2" t="n">
        <v>13.59</v>
      </c>
      <c r="H4154" s="2" t="n">
        <v>12</v>
      </c>
      <c r="I4154" s="2" t="n">
        <v>0</v>
      </c>
      <c r="J4154" s="2" t="inlineStr">
        <is>
          <t>GPA</t>
        </is>
      </c>
      <c r="K4154" s="2">
        <f>IF(I4154&lt;&gt;"",I4154,IFERROR(INDEX(Base!$I:$I,MATCH(1,(Base!$C:$C=C4154)*(Base!$I:$I&lt;&gt;""),0)),0))</f>
        <v/>
      </c>
      <c r="L4154" s="2">
        <f>IF(AND(I4154="",K4154&gt;0),"SIM","NÃO")</f>
        <v/>
      </c>
      <c r="M4154" s="2">
        <f>IF(ISNUMBER(SEARCH("SEPARA",UPPER(C4154))),"NÃO","SIM")</f>
        <v/>
      </c>
      <c r="N4154" s="2">
        <f>IFERROR(H4154/K4154,0)</f>
        <v/>
      </c>
      <c r="O4154" s="2">
        <f>IF(M4154="NÃO","EXCLUÍDO",IF(N4154&lt;Premissas!$B$8,"&lt; 1,00",IF(N4154&lt;Premissas!$B$9,"1,00 – 1,19",IF(N4154&lt;Premissas!$B$10,"1,20 – 1,39",IF(N4154&lt;Premissas!$B$11,"1,40 – 1,59",IF(N4154&lt;Premissas!$B$12,"1,60 – 1,99","≥ 2,00"))))))</f>
        <v/>
      </c>
      <c r="P4154" s="5">
        <f>IF(OR(M4154="NÃO",N4154&lt;Premissas!$B$8),Premissas!$B$13,IF(N4154&lt;Premissas!$B$9,Premissas!$B$14,IF(N4154&lt;Premissas!$B$10,Premissas!$B$15,IF(N4154&lt;Premissas!$B$11,Premissas!$B$16,IF(N4154&lt;Premissas!$B$12,Premissas!$B$17,Premissas!$B$18)))))</f>
        <v/>
      </c>
      <c r="Q4154" s="5">
        <f>IFERROR(P4154/Premissas!$B$4,0)</f>
        <v/>
      </c>
    </row>
    <row r="4155">
      <c r="A4155" s="2" t="n">
        <v>8</v>
      </c>
      <c r="B4155" s="2" t="n">
        <v>7801</v>
      </c>
      <c r="C4155" s="2" t="inlineStr">
        <is>
          <t>RECEBIMENTO</t>
        </is>
      </c>
      <c r="D4155" s="2" t="inlineStr">
        <is>
          <t>5885337</t>
        </is>
      </c>
      <c r="E4155" s="2" t="inlineStr">
        <is>
          <t>WAGNER ESTEVAM</t>
        </is>
      </c>
      <c r="F4155" s="2" t="n">
        <v>234</v>
      </c>
      <c r="G4155" s="2" t="n">
        <v>2.94</v>
      </c>
      <c r="H4155" s="2" t="n">
        <v>80</v>
      </c>
      <c r="I4155" s="2" t="n">
        <v>0</v>
      </c>
      <c r="J4155" s="2" t="inlineStr">
        <is>
          <t>GPA</t>
        </is>
      </c>
      <c r="K4155" s="2">
        <f>IF(I4155&lt;&gt;"",I4155,IFERROR(INDEX(Base!$I:$I,MATCH(1,(Base!$C:$C=C4155)*(Base!$I:$I&lt;&gt;""),0)),0))</f>
        <v/>
      </c>
      <c r="L4155" s="2">
        <f>IF(AND(I4155="",K4155&gt;0),"SIM","NÃO")</f>
        <v/>
      </c>
      <c r="M4155" s="2">
        <f>IF(ISNUMBER(SEARCH("SEPARA",UPPER(C4155))),"NÃO","SIM")</f>
        <v/>
      </c>
      <c r="N4155" s="2">
        <f>IFERROR(H4155/K4155,0)</f>
        <v/>
      </c>
      <c r="O4155" s="2">
        <f>IF(M4155="NÃO","EXCLUÍDO",IF(N4155&lt;Premissas!$B$8,"&lt; 1,00",IF(N4155&lt;Premissas!$B$9,"1,00 – 1,19",IF(N4155&lt;Premissas!$B$10,"1,20 – 1,39",IF(N4155&lt;Premissas!$B$11,"1,40 – 1,59",IF(N4155&lt;Premissas!$B$12,"1,60 – 1,99","≥ 2,00"))))))</f>
        <v/>
      </c>
      <c r="P4155" s="5">
        <f>IF(OR(M4155="NÃO",N4155&lt;Premissas!$B$8),Premissas!$B$13,IF(N4155&lt;Premissas!$B$9,Premissas!$B$14,IF(N4155&lt;Premissas!$B$10,Premissas!$B$15,IF(N4155&lt;Premissas!$B$11,Premissas!$B$16,IF(N4155&lt;Premissas!$B$12,Premissas!$B$17,Premissas!$B$18)))))</f>
        <v/>
      </c>
      <c r="Q4155" s="5">
        <f>IFERROR(P4155/Premissas!$B$4,0)</f>
        <v/>
      </c>
    </row>
    <row r="4156">
      <c r="A4156" s="2" t="n">
        <v>8</v>
      </c>
      <c r="B4156" s="2" t="n">
        <v>7801</v>
      </c>
      <c r="C4156" s="2" t="inlineStr">
        <is>
          <t>SEPARACAO</t>
        </is>
      </c>
      <c r="D4156" s="2" t="inlineStr">
        <is>
          <t>5886708</t>
        </is>
      </c>
      <c r="E4156" s="2" t="inlineStr">
        <is>
          <t>MIDACHKA LOUIRANVIL</t>
        </is>
      </c>
      <c r="F4156" s="2" t="n">
        <v>6080</v>
      </c>
      <c r="G4156" s="2" t="n">
        <v>78.3</v>
      </c>
      <c r="H4156" s="2" t="n">
        <v>78</v>
      </c>
      <c r="I4156" s="2" t="n">
        <v>0</v>
      </c>
      <c r="J4156" s="2" t="inlineStr">
        <is>
          <t>GPA</t>
        </is>
      </c>
      <c r="K4156" s="2">
        <f>IF(I4156&lt;&gt;"",I4156,IFERROR(INDEX(Base!$I:$I,MATCH(1,(Base!$C:$C=C4156)*(Base!$I:$I&lt;&gt;""),0)),0))</f>
        <v/>
      </c>
      <c r="L4156" s="2">
        <f>IF(AND(I4156="",K4156&gt;0),"SIM","NÃO")</f>
        <v/>
      </c>
      <c r="M4156" s="2">
        <f>IF(ISNUMBER(SEARCH("SEPARA",UPPER(C4156))),"NÃO","SIM")</f>
        <v/>
      </c>
      <c r="N4156" s="2">
        <f>IFERROR(H4156/K4156,0)</f>
        <v/>
      </c>
      <c r="O4156" s="2">
        <f>IF(M4156="NÃO","EXCLUÍDO",IF(N4156&lt;Premissas!$B$8,"&lt; 1,00",IF(N4156&lt;Premissas!$B$9,"1,00 – 1,19",IF(N4156&lt;Premissas!$B$10,"1,20 – 1,39",IF(N4156&lt;Premissas!$B$11,"1,40 – 1,59",IF(N4156&lt;Premissas!$B$12,"1,60 – 1,99","≥ 2,00"))))))</f>
        <v/>
      </c>
      <c r="P4156" s="5">
        <f>IF(OR(M4156="NÃO",N4156&lt;Premissas!$B$8),Premissas!$B$13,IF(N4156&lt;Premissas!$B$9,Premissas!$B$14,IF(N4156&lt;Premissas!$B$10,Premissas!$B$15,IF(N4156&lt;Premissas!$B$11,Premissas!$B$16,IF(N4156&lt;Premissas!$B$12,Premissas!$B$17,Premissas!$B$18)))))</f>
        <v/>
      </c>
      <c r="Q4156" s="5">
        <f>IFERROR(P4156/Premissas!$B$4,0)</f>
        <v/>
      </c>
    </row>
    <row r="4157">
      <c r="A4157" s="2" t="n">
        <v>8</v>
      </c>
      <c r="B4157" s="2" t="n">
        <v>7801</v>
      </c>
      <c r="C4157" s="2" t="inlineStr">
        <is>
          <t>CARREGAMENTO</t>
        </is>
      </c>
      <c r="D4157" s="2" t="inlineStr">
        <is>
          <t>5886864</t>
        </is>
      </c>
      <c r="E4157" s="2" t="inlineStr">
        <is>
          <t>RIAN APARECIDO PACHECO</t>
        </is>
      </c>
      <c r="F4157" s="2" t="n">
        <v>850</v>
      </c>
      <c r="G4157" s="2" t="n">
        <v>116.18</v>
      </c>
      <c r="H4157" s="2" t="n">
        <v>7</v>
      </c>
      <c r="I4157" s="2" t="n">
        <v>0</v>
      </c>
      <c r="J4157" s="2" t="inlineStr">
        <is>
          <t>GPA</t>
        </is>
      </c>
      <c r="K4157" s="2">
        <f>IF(I4157&lt;&gt;"",I4157,IFERROR(INDEX(Base!$I:$I,MATCH(1,(Base!$C:$C=C4157)*(Base!$I:$I&lt;&gt;""),0)),0))</f>
        <v/>
      </c>
      <c r="L4157" s="2">
        <f>IF(AND(I4157="",K4157&gt;0),"SIM","NÃO")</f>
        <v/>
      </c>
      <c r="M4157" s="2">
        <f>IF(ISNUMBER(SEARCH("SEPARA",UPPER(C4157))),"NÃO","SIM")</f>
        <v/>
      </c>
      <c r="N4157" s="2">
        <f>IFERROR(H4157/K4157,0)</f>
        <v/>
      </c>
      <c r="O4157" s="2">
        <f>IF(M4157="NÃO","EXCLUÍDO",IF(N4157&lt;Premissas!$B$8,"&lt; 1,00",IF(N4157&lt;Premissas!$B$9,"1,00 – 1,19",IF(N4157&lt;Premissas!$B$10,"1,20 – 1,39",IF(N4157&lt;Premissas!$B$11,"1,40 – 1,59",IF(N4157&lt;Premissas!$B$12,"1,60 – 1,99","≥ 2,00"))))))</f>
        <v/>
      </c>
      <c r="P4157" s="5">
        <f>IF(OR(M4157="NÃO",N4157&lt;Premissas!$B$8),Premissas!$B$13,IF(N4157&lt;Premissas!$B$9,Premissas!$B$14,IF(N4157&lt;Premissas!$B$10,Premissas!$B$15,IF(N4157&lt;Premissas!$B$11,Premissas!$B$16,IF(N4157&lt;Premissas!$B$12,Premissas!$B$17,Premissas!$B$18)))))</f>
        <v/>
      </c>
      <c r="Q4157" s="5">
        <f>IFERROR(P4157/Premissas!$B$4,0)</f>
        <v/>
      </c>
    </row>
    <row r="4158">
      <c r="A4158" s="2" t="n">
        <v>8</v>
      </c>
      <c r="B4158" s="2" t="n">
        <v>7801</v>
      </c>
      <c r="C4158" s="2" t="inlineStr">
        <is>
          <t>PUXADA RECEB</t>
        </is>
      </c>
      <c r="D4158" s="2" t="inlineStr">
        <is>
          <t>5890276</t>
        </is>
      </c>
      <c r="E4158" s="2" t="inlineStr">
        <is>
          <t>Daniel Rodrigues Lavezzo</t>
        </is>
      </c>
      <c r="F4158" s="2" t="n">
        <v>1440</v>
      </c>
      <c r="G4158" s="2" t="n">
        <v>86.44</v>
      </c>
      <c r="H4158" s="2" t="n">
        <v>17</v>
      </c>
      <c r="I4158" s="2" t="n">
        <v>0</v>
      </c>
      <c r="J4158" s="2" t="inlineStr">
        <is>
          <t>GPA</t>
        </is>
      </c>
      <c r="K4158" s="2">
        <f>IF(I4158&lt;&gt;"",I4158,IFERROR(INDEX(Base!$I:$I,MATCH(1,(Base!$C:$C=C4158)*(Base!$I:$I&lt;&gt;""),0)),0))</f>
        <v/>
      </c>
      <c r="L4158" s="2">
        <f>IF(AND(I4158="",K4158&gt;0),"SIM","NÃO")</f>
        <v/>
      </c>
      <c r="M4158" s="2">
        <f>IF(ISNUMBER(SEARCH("SEPARA",UPPER(C4158))),"NÃO","SIM")</f>
        <v/>
      </c>
      <c r="N4158" s="2">
        <f>IFERROR(H4158/K4158,0)</f>
        <v/>
      </c>
      <c r="O4158" s="2">
        <f>IF(M4158="NÃO","EXCLUÍDO",IF(N4158&lt;Premissas!$B$8,"&lt; 1,00",IF(N4158&lt;Premissas!$B$9,"1,00 – 1,19",IF(N4158&lt;Premissas!$B$10,"1,20 – 1,39",IF(N4158&lt;Premissas!$B$11,"1,40 – 1,59",IF(N4158&lt;Premissas!$B$12,"1,60 – 1,99","≥ 2,00"))))))</f>
        <v/>
      </c>
      <c r="P4158" s="5">
        <f>IF(OR(M4158="NÃO",N4158&lt;Premissas!$B$8),Premissas!$B$13,IF(N4158&lt;Premissas!$B$9,Premissas!$B$14,IF(N4158&lt;Premissas!$B$10,Premissas!$B$15,IF(N4158&lt;Premissas!$B$11,Premissas!$B$16,IF(N4158&lt;Premissas!$B$12,Premissas!$B$17,Premissas!$B$18)))))</f>
        <v/>
      </c>
      <c r="Q4158" s="5">
        <f>IFERROR(P4158/Premissas!$B$4,0)</f>
        <v/>
      </c>
    </row>
    <row r="4159">
      <c r="A4159" s="2" t="n">
        <v>8</v>
      </c>
      <c r="B4159" s="2" t="n">
        <v>7801</v>
      </c>
      <c r="C4159" s="2" t="inlineStr">
        <is>
          <t>SEPARACAO</t>
        </is>
      </c>
      <c r="D4159" s="2" t="inlineStr">
        <is>
          <t>5890276</t>
        </is>
      </c>
      <c r="E4159" s="2" t="inlineStr">
        <is>
          <t>Daniel Rodrigues Lavezzo</t>
        </is>
      </c>
      <c r="F4159" s="2" t="n">
        <v>523</v>
      </c>
      <c r="G4159" s="2" t="n">
        <v>10.63</v>
      </c>
      <c r="H4159" s="2" t="n">
        <v>49</v>
      </c>
      <c r="I4159" s="2" t="n">
        <v>0</v>
      </c>
      <c r="J4159" s="2" t="inlineStr">
        <is>
          <t>GPA</t>
        </is>
      </c>
      <c r="K4159" s="2">
        <f>IF(I4159&lt;&gt;"",I4159,IFERROR(INDEX(Base!$I:$I,MATCH(1,(Base!$C:$C=C4159)*(Base!$I:$I&lt;&gt;""),0)),0))</f>
        <v/>
      </c>
      <c r="L4159" s="2">
        <f>IF(AND(I4159="",K4159&gt;0),"SIM","NÃO")</f>
        <v/>
      </c>
      <c r="M4159" s="2">
        <f>IF(ISNUMBER(SEARCH("SEPARA",UPPER(C4159))),"NÃO","SIM")</f>
        <v/>
      </c>
      <c r="N4159" s="2">
        <f>IFERROR(H4159/K4159,0)</f>
        <v/>
      </c>
      <c r="O4159" s="2">
        <f>IF(M4159="NÃO","EXCLUÍDO",IF(N4159&lt;Premissas!$B$8,"&lt; 1,00",IF(N4159&lt;Premissas!$B$9,"1,00 – 1,19",IF(N4159&lt;Premissas!$B$10,"1,20 – 1,39",IF(N4159&lt;Premissas!$B$11,"1,40 – 1,59",IF(N4159&lt;Premissas!$B$12,"1,60 – 1,99","≥ 2,00"))))))</f>
        <v/>
      </c>
      <c r="P4159" s="5">
        <f>IF(OR(M4159="NÃO",N4159&lt;Premissas!$B$8),Premissas!$B$13,IF(N4159&lt;Premissas!$B$9,Premissas!$B$14,IF(N4159&lt;Premissas!$B$10,Premissas!$B$15,IF(N4159&lt;Premissas!$B$11,Premissas!$B$16,IF(N4159&lt;Premissas!$B$12,Premissas!$B$17,Premissas!$B$18)))))</f>
        <v/>
      </c>
      <c r="Q4159" s="5">
        <f>IFERROR(P4159/Premissas!$B$4,0)</f>
        <v/>
      </c>
    </row>
    <row r="4160">
      <c r="A4160" s="2" t="n">
        <v>8</v>
      </c>
      <c r="B4160" s="2" t="n">
        <v>7801</v>
      </c>
      <c r="C4160" s="2" t="inlineStr">
        <is>
          <t>SEPARACAO</t>
        </is>
      </c>
      <c r="D4160" s="2" t="inlineStr">
        <is>
          <t>5900840</t>
        </is>
      </c>
      <c r="E4160" s="2" t="inlineStr">
        <is>
          <t>Gislene Pereira Da Silva</t>
        </is>
      </c>
      <c r="F4160" s="2" t="n">
        <v>2146</v>
      </c>
      <c r="G4160" s="2" t="n">
        <v>38.91</v>
      </c>
      <c r="H4160" s="2" t="n">
        <v>55</v>
      </c>
      <c r="I4160" s="2" t="n">
        <v>0</v>
      </c>
      <c r="J4160" s="2" t="inlineStr">
        <is>
          <t>GPA</t>
        </is>
      </c>
      <c r="K4160" s="2">
        <f>IF(I4160&lt;&gt;"",I4160,IFERROR(INDEX(Base!$I:$I,MATCH(1,(Base!$C:$C=C4160)*(Base!$I:$I&lt;&gt;""),0)),0))</f>
        <v/>
      </c>
      <c r="L4160" s="2">
        <f>IF(AND(I4160="",K4160&gt;0),"SIM","NÃO")</f>
        <v/>
      </c>
      <c r="M4160" s="2">
        <f>IF(ISNUMBER(SEARCH("SEPARA",UPPER(C4160))),"NÃO","SIM")</f>
        <v/>
      </c>
      <c r="N4160" s="2">
        <f>IFERROR(H4160/K4160,0)</f>
        <v/>
      </c>
      <c r="O4160" s="2">
        <f>IF(M4160="NÃO","EXCLUÍDO",IF(N4160&lt;Premissas!$B$8,"&lt; 1,00",IF(N4160&lt;Premissas!$B$9,"1,00 – 1,19",IF(N4160&lt;Premissas!$B$10,"1,20 – 1,39",IF(N4160&lt;Premissas!$B$11,"1,40 – 1,59",IF(N4160&lt;Premissas!$B$12,"1,60 – 1,99","≥ 2,00"))))))</f>
        <v/>
      </c>
      <c r="P4160" s="5">
        <f>IF(OR(M4160="NÃO",N4160&lt;Premissas!$B$8),Premissas!$B$13,IF(N4160&lt;Premissas!$B$9,Premissas!$B$14,IF(N4160&lt;Premissas!$B$10,Premissas!$B$15,IF(N4160&lt;Premissas!$B$11,Premissas!$B$16,IF(N4160&lt;Premissas!$B$12,Premissas!$B$17,Premissas!$B$18)))))</f>
        <v/>
      </c>
      <c r="Q4160" s="5">
        <f>IFERROR(P4160/Premissas!$B$4,0)</f>
        <v/>
      </c>
    </row>
    <row r="4161">
      <c r="A4161" s="2" t="n">
        <v>8</v>
      </c>
      <c r="B4161" s="2" t="n">
        <v>7801</v>
      </c>
      <c r="C4161" s="2" t="inlineStr">
        <is>
          <t>SEPARACAO</t>
        </is>
      </c>
      <c r="D4161" s="2" t="inlineStr">
        <is>
          <t>5901359</t>
        </is>
      </c>
      <c r="E4161" s="2" t="inlineStr">
        <is>
          <t>Joane Val</t>
        </is>
      </c>
      <c r="F4161" s="2" t="n">
        <v>8968</v>
      </c>
      <c r="G4161" s="2" t="n">
        <v>117.18</v>
      </c>
      <c r="H4161" s="2" t="n">
        <v>77</v>
      </c>
      <c r="I4161" s="2" t="n">
        <v>0</v>
      </c>
      <c r="J4161" s="2" t="inlineStr">
        <is>
          <t>GPA</t>
        </is>
      </c>
      <c r="K4161" s="2">
        <f>IF(I4161&lt;&gt;"",I4161,IFERROR(INDEX(Base!$I:$I,MATCH(1,(Base!$C:$C=C4161)*(Base!$I:$I&lt;&gt;""),0)),0))</f>
        <v/>
      </c>
      <c r="L4161" s="2">
        <f>IF(AND(I4161="",K4161&gt;0),"SIM","NÃO")</f>
        <v/>
      </c>
      <c r="M4161" s="2">
        <f>IF(ISNUMBER(SEARCH("SEPARA",UPPER(C4161))),"NÃO","SIM")</f>
        <v/>
      </c>
      <c r="N4161" s="2">
        <f>IFERROR(H4161/K4161,0)</f>
        <v/>
      </c>
      <c r="O4161" s="2">
        <f>IF(M4161="NÃO","EXCLUÍDO",IF(N4161&lt;Premissas!$B$8,"&lt; 1,00",IF(N4161&lt;Premissas!$B$9,"1,00 – 1,19",IF(N4161&lt;Premissas!$B$10,"1,20 – 1,39",IF(N4161&lt;Premissas!$B$11,"1,40 – 1,59",IF(N4161&lt;Premissas!$B$12,"1,60 – 1,99","≥ 2,00"))))))</f>
        <v/>
      </c>
      <c r="P4161" s="5">
        <f>IF(OR(M4161="NÃO",N4161&lt;Premissas!$B$8),Premissas!$B$13,IF(N4161&lt;Premissas!$B$9,Premissas!$B$14,IF(N4161&lt;Premissas!$B$10,Premissas!$B$15,IF(N4161&lt;Premissas!$B$11,Premissas!$B$16,IF(N4161&lt;Premissas!$B$12,Premissas!$B$17,Premissas!$B$18)))))</f>
        <v/>
      </c>
      <c r="Q4161" s="5">
        <f>IFERROR(P4161/Premissas!$B$4,0)</f>
        <v/>
      </c>
    </row>
    <row r="4162">
      <c r="A4162" s="2" t="n">
        <v>8</v>
      </c>
      <c r="B4162" s="2" t="n">
        <v>7801</v>
      </c>
      <c r="C4162" s="2" t="inlineStr">
        <is>
          <t>CARREGAMENTO</t>
        </is>
      </c>
      <c r="D4162" s="2" t="inlineStr">
        <is>
          <t>5904765</t>
        </is>
      </c>
      <c r="E4162" s="2" t="inlineStr">
        <is>
          <t xml:space="preserve">NICOLAS OLIVEIRA </t>
        </is>
      </c>
      <c r="F4162" s="2" t="n">
        <v>144</v>
      </c>
      <c r="G4162" s="2" t="n">
        <v>12.18</v>
      </c>
      <c r="H4162" s="2" t="n">
        <v>12</v>
      </c>
      <c r="I4162" s="2" t="n">
        <v>0</v>
      </c>
      <c r="J4162" s="2" t="inlineStr">
        <is>
          <t>GPA</t>
        </is>
      </c>
      <c r="K4162" s="2">
        <f>IF(I4162&lt;&gt;"",I4162,IFERROR(INDEX(Base!$I:$I,MATCH(1,(Base!$C:$C=C4162)*(Base!$I:$I&lt;&gt;""),0)),0))</f>
        <v/>
      </c>
      <c r="L4162" s="2">
        <f>IF(AND(I4162="",K4162&gt;0),"SIM","NÃO")</f>
        <v/>
      </c>
      <c r="M4162" s="2">
        <f>IF(ISNUMBER(SEARCH("SEPARA",UPPER(C4162))),"NÃO","SIM")</f>
        <v/>
      </c>
      <c r="N4162" s="2">
        <f>IFERROR(H4162/K4162,0)</f>
        <v/>
      </c>
      <c r="O4162" s="2">
        <f>IF(M4162="NÃO","EXCLUÍDO",IF(N4162&lt;Premissas!$B$8,"&lt; 1,00",IF(N4162&lt;Premissas!$B$9,"1,00 – 1,19",IF(N4162&lt;Premissas!$B$10,"1,20 – 1,39",IF(N4162&lt;Premissas!$B$11,"1,40 – 1,59",IF(N4162&lt;Premissas!$B$12,"1,60 – 1,99","≥ 2,00"))))))</f>
        <v/>
      </c>
      <c r="P4162" s="5">
        <f>IF(OR(M4162="NÃO",N4162&lt;Premissas!$B$8),Premissas!$B$13,IF(N4162&lt;Premissas!$B$9,Premissas!$B$14,IF(N4162&lt;Premissas!$B$10,Premissas!$B$15,IF(N4162&lt;Premissas!$B$11,Premissas!$B$16,IF(N4162&lt;Premissas!$B$12,Premissas!$B$17,Premissas!$B$18)))))</f>
        <v/>
      </c>
      <c r="Q4162" s="5">
        <f>IFERROR(P4162/Premissas!$B$4,0)</f>
        <v/>
      </c>
    </row>
    <row r="4163">
      <c r="A4163" s="2" t="n">
        <v>8</v>
      </c>
      <c r="B4163" s="2" t="n">
        <v>7801</v>
      </c>
      <c r="C4163" s="2" t="inlineStr">
        <is>
          <t>PUXADA RECEB</t>
        </is>
      </c>
      <c r="D4163" s="2" t="inlineStr">
        <is>
          <t>5904765</t>
        </is>
      </c>
      <c r="E4163" s="2" t="inlineStr">
        <is>
          <t xml:space="preserve">NICOLAS OLIVEIRA </t>
        </is>
      </c>
      <c r="F4163" s="2" t="n">
        <v>21</v>
      </c>
      <c r="G4163" s="2" t="n">
        <v>15.98</v>
      </c>
      <c r="H4163" s="2" t="n">
        <v>1</v>
      </c>
      <c r="I4163" s="2" t="n">
        <v>0</v>
      </c>
      <c r="J4163" s="2" t="inlineStr">
        <is>
          <t>GPA</t>
        </is>
      </c>
      <c r="K4163" s="2">
        <f>IF(I4163&lt;&gt;"",I4163,IFERROR(INDEX(Base!$I:$I,MATCH(1,(Base!$C:$C=C4163)*(Base!$I:$I&lt;&gt;""),0)),0))</f>
        <v/>
      </c>
      <c r="L4163" s="2">
        <f>IF(AND(I4163="",K4163&gt;0),"SIM","NÃO")</f>
        <v/>
      </c>
      <c r="M4163" s="2">
        <f>IF(ISNUMBER(SEARCH("SEPARA",UPPER(C4163))),"NÃO","SIM")</f>
        <v/>
      </c>
      <c r="N4163" s="2">
        <f>IFERROR(H4163/K4163,0)</f>
        <v/>
      </c>
      <c r="O4163" s="2">
        <f>IF(M4163="NÃO","EXCLUÍDO",IF(N4163&lt;Premissas!$B$8,"&lt; 1,00",IF(N4163&lt;Premissas!$B$9,"1,00 – 1,19",IF(N4163&lt;Premissas!$B$10,"1,20 – 1,39",IF(N4163&lt;Premissas!$B$11,"1,40 – 1,59",IF(N4163&lt;Premissas!$B$12,"1,60 – 1,99","≥ 2,00"))))))</f>
        <v/>
      </c>
      <c r="P4163" s="5">
        <f>IF(OR(M4163="NÃO",N4163&lt;Premissas!$B$8),Premissas!$B$13,IF(N4163&lt;Premissas!$B$9,Premissas!$B$14,IF(N4163&lt;Premissas!$B$10,Premissas!$B$15,IF(N4163&lt;Premissas!$B$11,Premissas!$B$16,IF(N4163&lt;Premissas!$B$12,Premissas!$B$17,Premissas!$B$18)))))</f>
        <v/>
      </c>
      <c r="Q4163" s="5">
        <f>IFERROR(P4163/Premissas!$B$4,0)</f>
        <v/>
      </c>
    </row>
    <row r="4164">
      <c r="A4164" s="2" t="n">
        <v>8</v>
      </c>
      <c r="B4164" s="2" t="n">
        <v>7801</v>
      </c>
      <c r="C4164" s="2" t="inlineStr">
        <is>
          <t>SEPARACAO</t>
        </is>
      </c>
      <c r="D4164" s="2" t="inlineStr">
        <is>
          <t>5904765</t>
        </is>
      </c>
      <c r="E4164" s="2" t="inlineStr">
        <is>
          <t xml:space="preserve">NICOLAS OLIVEIRA </t>
        </is>
      </c>
      <c r="F4164" s="2" t="n">
        <v>417</v>
      </c>
      <c r="G4164" s="2" t="n">
        <v>10.55</v>
      </c>
      <c r="H4164" s="2" t="n">
        <v>40</v>
      </c>
      <c r="I4164" s="2" t="n">
        <v>0</v>
      </c>
      <c r="J4164" s="2" t="inlineStr">
        <is>
          <t>GPA</t>
        </is>
      </c>
      <c r="K4164" s="2">
        <f>IF(I4164&lt;&gt;"",I4164,IFERROR(INDEX(Base!$I:$I,MATCH(1,(Base!$C:$C=C4164)*(Base!$I:$I&lt;&gt;""),0)),0))</f>
        <v/>
      </c>
      <c r="L4164" s="2">
        <f>IF(AND(I4164="",K4164&gt;0),"SIM","NÃO")</f>
        <v/>
      </c>
      <c r="M4164" s="2">
        <f>IF(ISNUMBER(SEARCH("SEPARA",UPPER(C4164))),"NÃO","SIM")</f>
        <v/>
      </c>
      <c r="N4164" s="2">
        <f>IFERROR(H4164/K4164,0)</f>
        <v/>
      </c>
      <c r="O4164" s="2">
        <f>IF(M4164="NÃO","EXCLUÍDO",IF(N4164&lt;Premissas!$B$8,"&lt; 1,00",IF(N4164&lt;Premissas!$B$9,"1,00 – 1,19",IF(N4164&lt;Premissas!$B$10,"1,20 – 1,39",IF(N4164&lt;Premissas!$B$11,"1,40 – 1,59",IF(N4164&lt;Premissas!$B$12,"1,60 – 1,99","≥ 2,00"))))))</f>
        <v/>
      </c>
      <c r="P4164" s="5">
        <f>IF(OR(M4164="NÃO",N4164&lt;Premissas!$B$8),Premissas!$B$13,IF(N4164&lt;Premissas!$B$9,Premissas!$B$14,IF(N4164&lt;Premissas!$B$10,Premissas!$B$15,IF(N4164&lt;Premissas!$B$11,Premissas!$B$16,IF(N4164&lt;Premissas!$B$12,Premissas!$B$17,Premissas!$B$18)))))</f>
        <v/>
      </c>
      <c r="Q4164" s="5">
        <f>IFERROR(P4164/Premissas!$B$4,0)</f>
        <v/>
      </c>
    </row>
    <row r="4165">
      <c r="A4165" s="2" t="n">
        <v>8</v>
      </c>
      <c r="B4165" s="2" t="n">
        <v>7801</v>
      </c>
      <c r="C4165" s="2" t="inlineStr">
        <is>
          <t>SEPARACAO</t>
        </is>
      </c>
      <c r="D4165" s="2" t="inlineStr">
        <is>
          <t>5904919</t>
        </is>
      </c>
      <c r="E4165" s="2" t="inlineStr">
        <is>
          <t>DAIANE CRISTINA</t>
        </is>
      </c>
      <c r="F4165" s="2" t="n">
        <v>2639</v>
      </c>
      <c r="G4165" s="2" t="n">
        <v>53.97</v>
      </c>
      <c r="H4165" s="2" t="n">
        <v>49</v>
      </c>
      <c r="I4165" s="2" t="n">
        <v>0</v>
      </c>
      <c r="J4165" s="2" t="inlineStr">
        <is>
          <t>GPA</t>
        </is>
      </c>
      <c r="K4165" s="2">
        <f>IF(I4165&lt;&gt;"",I4165,IFERROR(INDEX(Base!$I:$I,MATCH(1,(Base!$C:$C=C4165)*(Base!$I:$I&lt;&gt;""),0)),0))</f>
        <v/>
      </c>
      <c r="L4165" s="2">
        <f>IF(AND(I4165="",K4165&gt;0),"SIM","NÃO")</f>
        <v/>
      </c>
      <c r="M4165" s="2">
        <f>IF(ISNUMBER(SEARCH("SEPARA",UPPER(C4165))),"NÃO","SIM")</f>
        <v/>
      </c>
      <c r="N4165" s="2">
        <f>IFERROR(H4165/K4165,0)</f>
        <v/>
      </c>
      <c r="O4165" s="2">
        <f>IF(M4165="NÃO","EXCLUÍDO",IF(N4165&lt;Premissas!$B$8,"&lt; 1,00",IF(N4165&lt;Premissas!$B$9,"1,00 – 1,19",IF(N4165&lt;Premissas!$B$10,"1,20 – 1,39",IF(N4165&lt;Premissas!$B$11,"1,40 – 1,59",IF(N4165&lt;Premissas!$B$12,"1,60 – 1,99","≥ 2,00"))))))</f>
        <v/>
      </c>
      <c r="P4165" s="5">
        <f>IF(OR(M4165="NÃO",N4165&lt;Premissas!$B$8),Premissas!$B$13,IF(N4165&lt;Premissas!$B$9,Premissas!$B$14,IF(N4165&lt;Premissas!$B$10,Premissas!$B$15,IF(N4165&lt;Premissas!$B$11,Premissas!$B$16,IF(N4165&lt;Premissas!$B$12,Premissas!$B$17,Premissas!$B$18)))))</f>
        <v/>
      </c>
      <c r="Q4165" s="5">
        <f>IFERROR(P4165/Premissas!$B$4,0)</f>
        <v/>
      </c>
    </row>
    <row r="4166">
      <c r="A4166" s="2" t="n">
        <v>8</v>
      </c>
      <c r="B4166" s="2" t="n">
        <v>7801</v>
      </c>
      <c r="C4166" s="2" t="inlineStr">
        <is>
          <t>CARREGAMENTO</t>
        </is>
      </c>
      <c r="D4166" s="2" t="inlineStr">
        <is>
          <t>590764</t>
        </is>
      </c>
      <c r="E4166" s="2" t="inlineStr">
        <is>
          <t>Walber Gleithon Bezerra Da Silva</t>
        </is>
      </c>
      <c r="F4166" s="2" t="n">
        <v>1304</v>
      </c>
      <c r="G4166" s="2" t="n">
        <v>59.19</v>
      </c>
      <c r="H4166" s="2" t="n">
        <v>22</v>
      </c>
      <c r="I4166" s="2" t="n">
        <v>0</v>
      </c>
      <c r="J4166" s="2" t="inlineStr">
        <is>
          <t>GPA</t>
        </is>
      </c>
      <c r="K4166" s="2">
        <f>IF(I4166&lt;&gt;"",I4166,IFERROR(INDEX(Base!$I:$I,MATCH(1,(Base!$C:$C=C4166)*(Base!$I:$I&lt;&gt;""),0)),0))</f>
        <v/>
      </c>
      <c r="L4166" s="2">
        <f>IF(AND(I4166="",K4166&gt;0),"SIM","NÃO")</f>
        <v/>
      </c>
      <c r="M4166" s="2">
        <f>IF(ISNUMBER(SEARCH("SEPARA",UPPER(C4166))),"NÃO","SIM")</f>
        <v/>
      </c>
      <c r="N4166" s="2">
        <f>IFERROR(H4166/K4166,0)</f>
        <v/>
      </c>
      <c r="O4166" s="2">
        <f>IF(M4166="NÃO","EXCLUÍDO",IF(N4166&lt;Premissas!$B$8,"&lt; 1,00",IF(N4166&lt;Premissas!$B$9,"1,00 – 1,19",IF(N4166&lt;Premissas!$B$10,"1,20 – 1,39",IF(N4166&lt;Premissas!$B$11,"1,40 – 1,59",IF(N4166&lt;Premissas!$B$12,"1,60 – 1,99","≥ 2,00"))))))</f>
        <v/>
      </c>
      <c r="P4166" s="5">
        <f>IF(OR(M4166="NÃO",N4166&lt;Premissas!$B$8),Premissas!$B$13,IF(N4166&lt;Premissas!$B$9,Premissas!$B$14,IF(N4166&lt;Premissas!$B$10,Premissas!$B$15,IF(N4166&lt;Premissas!$B$11,Premissas!$B$16,IF(N4166&lt;Premissas!$B$12,Premissas!$B$17,Premissas!$B$18)))))</f>
        <v/>
      </c>
      <c r="Q4166" s="5">
        <f>IFERROR(P4166/Premissas!$B$4,0)</f>
        <v/>
      </c>
    </row>
    <row r="4167">
      <c r="A4167" s="2" t="n">
        <v>8</v>
      </c>
      <c r="B4167" s="2" t="n">
        <v>7801</v>
      </c>
      <c r="C4167" s="2" t="inlineStr">
        <is>
          <t>PUXADA RECEB</t>
        </is>
      </c>
      <c r="D4167" s="2" t="inlineStr">
        <is>
          <t>5913543</t>
        </is>
      </c>
      <c r="E4167" s="2" t="inlineStr">
        <is>
          <t>Beatriz Campos De Souza</t>
        </is>
      </c>
      <c r="F4167" s="2" t="n">
        <v>2614</v>
      </c>
      <c r="G4167" s="2" t="n">
        <v>110.32</v>
      </c>
      <c r="H4167" s="2" t="n">
        <v>24</v>
      </c>
      <c r="I4167" s="2" t="n">
        <v>0</v>
      </c>
      <c r="J4167" s="2" t="inlineStr">
        <is>
          <t>GPA</t>
        </is>
      </c>
      <c r="K4167" s="2">
        <f>IF(I4167&lt;&gt;"",I4167,IFERROR(INDEX(Base!$I:$I,MATCH(1,(Base!$C:$C=C4167)*(Base!$I:$I&lt;&gt;""),0)),0))</f>
        <v/>
      </c>
      <c r="L4167" s="2">
        <f>IF(AND(I4167="",K4167&gt;0),"SIM","NÃO")</f>
        <v/>
      </c>
      <c r="M4167" s="2">
        <f>IF(ISNUMBER(SEARCH("SEPARA",UPPER(C4167))),"NÃO","SIM")</f>
        <v/>
      </c>
      <c r="N4167" s="2">
        <f>IFERROR(H4167/K4167,0)</f>
        <v/>
      </c>
      <c r="O4167" s="2">
        <f>IF(M4167="NÃO","EXCLUÍDO",IF(N4167&lt;Premissas!$B$8,"&lt; 1,00",IF(N4167&lt;Premissas!$B$9,"1,00 – 1,19",IF(N4167&lt;Premissas!$B$10,"1,20 – 1,39",IF(N4167&lt;Premissas!$B$11,"1,40 – 1,59",IF(N4167&lt;Premissas!$B$12,"1,60 – 1,99","≥ 2,00"))))))</f>
        <v/>
      </c>
      <c r="P4167" s="5">
        <f>IF(OR(M4167="NÃO",N4167&lt;Premissas!$B$8),Premissas!$B$13,IF(N4167&lt;Premissas!$B$9,Premissas!$B$14,IF(N4167&lt;Premissas!$B$10,Premissas!$B$15,IF(N4167&lt;Premissas!$B$11,Premissas!$B$16,IF(N4167&lt;Premissas!$B$12,Premissas!$B$17,Premissas!$B$18)))))</f>
        <v/>
      </c>
      <c r="Q4167" s="5">
        <f>IFERROR(P4167/Premissas!$B$4,0)</f>
        <v/>
      </c>
    </row>
    <row r="4168">
      <c r="A4168" s="2" t="n">
        <v>8</v>
      </c>
      <c r="B4168" s="2" t="n">
        <v>7801</v>
      </c>
      <c r="C4168" s="2" t="inlineStr">
        <is>
          <t>SEPARACAO</t>
        </is>
      </c>
      <c r="D4168" s="2" t="inlineStr">
        <is>
          <t>5913543</t>
        </is>
      </c>
      <c r="E4168" s="2" t="inlineStr">
        <is>
          <t>Beatriz Campos De Souza</t>
        </is>
      </c>
      <c r="F4168" s="2" t="n">
        <v>250</v>
      </c>
      <c r="G4168" s="2" t="n">
        <v>4.12</v>
      </c>
      <c r="H4168" s="2" t="n">
        <v>61</v>
      </c>
      <c r="I4168" s="2" t="n">
        <v>0</v>
      </c>
      <c r="J4168" s="2" t="inlineStr">
        <is>
          <t>GPA</t>
        </is>
      </c>
      <c r="K4168" s="2">
        <f>IF(I4168&lt;&gt;"",I4168,IFERROR(INDEX(Base!$I:$I,MATCH(1,(Base!$C:$C=C4168)*(Base!$I:$I&lt;&gt;""),0)),0))</f>
        <v/>
      </c>
      <c r="L4168" s="2">
        <f>IF(AND(I4168="",K4168&gt;0),"SIM","NÃO")</f>
        <v/>
      </c>
      <c r="M4168" s="2">
        <f>IF(ISNUMBER(SEARCH("SEPARA",UPPER(C4168))),"NÃO","SIM")</f>
        <v/>
      </c>
      <c r="N4168" s="2">
        <f>IFERROR(H4168/K4168,0)</f>
        <v/>
      </c>
      <c r="O4168" s="2">
        <f>IF(M4168="NÃO","EXCLUÍDO",IF(N4168&lt;Premissas!$B$8,"&lt; 1,00",IF(N4168&lt;Premissas!$B$9,"1,00 – 1,19",IF(N4168&lt;Premissas!$B$10,"1,20 – 1,39",IF(N4168&lt;Premissas!$B$11,"1,40 – 1,59",IF(N4168&lt;Premissas!$B$12,"1,60 – 1,99","≥ 2,00"))))))</f>
        <v/>
      </c>
      <c r="P4168" s="5">
        <f>IF(OR(M4168="NÃO",N4168&lt;Premissas!$B$8),Premissas!$B$13,IF(N4168&lt;Premissas!$B$9,Premissas!$B$14,IF(N4168&lt;Premissas!$B$10,Premissas!$B$15,IF(N4168&lt;Premissas!$B$11,Premissas!$B$16,IF(N4168&lt;Premissas!$B$12,Premissas!$B$17,Premissas!$B$18)))))</f>
        <v/>
      </c>
      <c r="Q4168" s="5">
        <f>IFERROR(P4168/Premissas!$B$4,0)</f>
        <v/>
      </c>
    </row>
    <row r="4169">
      <c r="A4169" s="2" t="n">
        <v>8</v>
      </c>
      <c r="B4169" s="2" t="n">
        <v>7801</v>
      </c>
      <c r="C4169" s="2" t="inlineStr">
        <is>
          <t>SEPARACAO</t>
        </is>
      </c>
      <c r="D4169" s="2" t="inlineStr">
        <is>
          <t>5916615</t>
        </is>
      </c>
      <c r="E4169" s="2" t="inlineStr">
        <is>
          <t>Gilmar Pires</t>
        </is>
      </c>
      <c r="F4169" s="2" t="n">
        <v>10384</v>
      </c>
      <c r="G4169" s="2" t="n">
        <v>146.72</v>
      </c>
      <c r="H4169" s="2" t="n">
        <v>71</v>
      </c>
      <c r="I4169" s="2" t="n">
        <v>0</v>
      </c>
      <c r="J4169" s="2" t="inlineStr">
        <is>
          <t>GPA</t>
        </is>
      </c>
      <c r="K4169" s="2">
        <f>IF(I4169&lt;&gt;"",I4169,IFERROR(INDEX(Base!$I:$I,MATCH(1,(Base!$C:$C=C4169)*(Base!$I:$I&lt;&gt;""),0)),0))</f>
        <v/>
      </c>
      <c r="L4169" s="2">
        <f>IF(AND(I4169="",K4169&gt;0),"SIM","NÃO")</f>
        <v/>
      </c>
      <c r="M4169" s="2">
        <f>IF(ISNUMBER(SEARCH("SEPARA",UPPER(C4169))),"NÃO","SIM")</f>
        <v/>
      </c>
      <c r="N4169" s="2">
        <f>IFERROR(H4169/K4169,0)</f>
        <v/>
      </c>
      <c r="O4169" s="2">
        <f>IF(M4169="NÃO","EXCLUÍDO",IF(N4169&lt;Premissas!$B$8,"&lt; 1,00",IF(N4169&lt;Premissas!$B$9,"1,00 – 1,19",IF(N4169&lt;Premissas!$B$10,"1,20 – 1,39",IF(N4169&lt;Premissas!$B$11,"1,40 – 1,59",IF(N4169&lt;Premissas!$B$12,"1,60 – 1,99","≥ 2,00"))))))</f>
        <v/>
      </c>
      <c r="P4169" s="5">
        <f>IF(OR(M4169="NÃO",N4169&lt;Premissas!$B$8),Premissas!$B$13,IF(N4169&lt;Premissas!$B$9,Premissas!$B$14,IF(N4169&lt;Premissas!$B$10,Premissas!$B$15,IF(N4169&lt;Premissas!$B$11,Premissas!$B$16,IF(N4169&lt;Premissas!$B$12,Premissas!$B$17,Premissas!$B$18)))))</f>
        <v/>
      </c>
      <c r="Q4169" s="5">
        <f>IFERROR(P4169/Premissas!$B$4,0)</f>
        <v/>
      </c>
    </row>
    <row r="4170">
      <c r="A4170" s="2" t="n">
        <v>8</v>
      </c>
      <c r="B4170" s="2" t="n">
        <v>7801</v>
      </c>
      <c r="C4170" s="2" t="inlineStr">
        <is>
          <t>SEPARACAO</t>
        </is>
      </c>
      <c r="D4170" s="2" t="inlineStr">
        <is>
          <t>5918391</t>
        </is>
      </c>
      <c r="E4170" s="2" t="inlineStr">
        <is>
          <t>Maxwel Pereira</t>
        </is>
      </c>
      <c r="F4170" s="2" t="n">
        <v>183</v>
      </c>
      <c r="G4170" s="2" t="n">
        <v>3.48</v>
      </c>
      <c r="H4170" s="2" t="n">
        <v>53</v>
      </c>
      <c r="I4170" s="2" t="n">
        <v>0</v>
      </c>
      <c r="J4170" s="2" t="inlineStr">
        <is>
          <t>GPA</t>
        </is>
      </c>
      <c r="K4170" s="2">
        <f>IF(I4170&lt;&gt;"",I4170,IFERROR(INDEX(Base!$I:$I,MATCH(1,(Base!$C:$C=C4170)*(Base!$I:$I&lt;&gt;""),0)),0))</f>
        <v/>
      </c>
      <c r="L4170" s="2">
        <f>IF(AND(I4170="",K4170&gt;0),"SIM","NÃO")</f>
        <v/>
      </c>
      <c r="M4170" s="2">
        <f>IF(ISNUMBER(SEARCH("SEPARA",UPPER(C4170))),"NÃO","SIM")</f>
        <v/>
      </c>
      <c r="N4170" s="2">
        <f>IFERROR(H4170/K4170,0)</f>
        <v/>
      </c>
      <c r="O4170" s="2">
        <f>IF(M4170="NÃO","EXCLUÍDO",IF(N4170&lt;Premissas!$B$8,"&lt; 1,00",IF(N4170&lt;Premissas!$B$9,"1,00 – 1,19",IF(N4170&lt;Premissas!$B$10,"1,20 – 1,39",IF(N4170&lt;Premissas!$B$11,"1,40 – 1,59",IF(N4170&lt;Premissas!$B$12,"1,60 – 1,99","≥ 2,00"))))))</f>
        <v/>
      </c>
      <c r="P4170" s="5">
        <f>IF(OR(M4170="NÃO",N4170&lt;Premissas!$B$8),Premissas!$B$13,IF(N4170&lt;Premissas!$B$9,Premissas!$B$14,IF(N4170&lt;Premissas!$B$10,Premissas!$B$15,IF(N4170&lt;Premissas!$B$11,Premissas!$B$16,IF(N4170&lt;Premissas!$B$12,Premissas!$B$17,Premissas!$B$18)))))</f>
        <v/>
      </c>
      <c r="Q4170" s="5">
        <f>IFERROR(P4170/Premissas!$B$4,0)</f>
        <v/>
      </c>
    </row>
    <row r="4171">
      <c r="A4171" s="2" t="n">
        <v>8</v>
      </c>
      <c r="B4171" s="2" t="n">
        <v>7801</v>
      </c>
      <c r="C4171" s="2" t="inlineStr">
        <is>
          <t>CARREGAMENTO</t>
        </is>
      </c>
      <c r="D4171" s="2" t="inlineStr">
        <is>
          <t>5919355</t>
        </is>
      </c>
      <c r="E4171" s="2" t="inlineStr">
        <is>
          <t>ISRAEL BRITTO</t>
        </is>
      </c>
      <c r="F4171" s="2" t="n">
        <v>4</v>
      </c>
      <c r="G4171" s="2" t="n">
        <v>0.02</v>
      </c>
      <c r="H4171" s="2" t="n">
        <v>200</v>
      </c>
      <c r="I4171" s="2" t="n">
        <v>0</v>
      </c>
      <c r="J4171" s="2" t="inlineStr">
        <is>
          <t>GPA</t>
        </is>
      </c>
      <c r="K4171" s="2">
        <f>IF(I4171&lt;&gt;"",I4171,IFERROR(INDEX(Base!$I:$I,MATCH(1,(Base!$C:$C=C4171)*(Base!$I:$I&lt;&gt;""),0)),0))</f>
        <v/>
      </c>
      <c r="L4171" s="2">
        <f>IF(AND(I4171="",K4171&gt;0),"SIM","NÃO")</f>
        <v/>
      </c>
      <c r="M4171" s="2">
        <f>IF(ISNUMBER(SEARCH("SEPARA",UPPER(C4171))),"NÃO","SIM")</f>
        <v/>
      </c>
      <c r="N4171" s="2">
        <f>IFERROR(H4171/K4171,0)</f>
        <v/>
      </c>
      <c r="O4171" s="2">
        <f>IF(M4171="NÃO","EXCLUÍDO",IF(N4171&lt;Premissas!$B$8,"&lt; 1,00",IF(N4171&lt;Premissas!$B$9,"1,00 – 1,19",IF(N4171&lt;Premissas!$B$10,"1,20 – 1,39",IF(N4171&lt;Premissas!$B$11,"1,40 – 1,59",IF(N4171&lt;Premissas!$B$12,"1,60 – 1,99","≥ 2,00"))))))</f>
        <v/>
      </c>
      <c r="P4171" s="5">
        <f>IF(OR(M4171="NÃO",N4171&lt;Premissas!$B$8),Premissas!$B$13,IF(N4171&lt;Premissas!$B$9,Premissas!$B$14,IF(N4171&lt;Premissas!$B$10,Premissas!$B$15,IF(N4171&lt;Premissas!$B$11,Premissas!$B$16,IF(N4171&lt;Premissas!$B$12,Premissas!$B$17,Premissas!$B$18)))))</f>
        <v/>
      </c>
      <c r="Q4171" s="5">
        <f>IFERROR(P4171/Premissas!$B$4,0)</f>
        <v/>
      </c>
    </row>
    <row r="4172">
      <c r="A4172" s="2" t="n">
        <v>8</v>
      </c>
      <c r="B4172" s="2" t="n">
        <v>7801</v>
      </c>
      <c r="C4172" s="2" t="inlineStr">
        <is>
          <t>RECEBIMENTO</t>
        </is>
      </c>
      <c r="D4172" s="2" t="inlineStr">
        <is>
          <t>5919355</t>
        </is>
      </c>
      <c r="E4172" s="2" t="inlineStr">
        <is>
          <t>ISRAEL BRITTO</t>
        </is>
      </c>
      <c r="F4172" s="2" t="n">
        <v>3333</v>
      </c>
      <c r="G4172" s="2" t="n">
        <v>33.02</v>
      </c>
      <c r="H4172" s="2" t="n">
        <v>101</v>
      </c>
      <c r="I4172" s="2" t="n">
        <v>0</v>
      </c>
      <c r="J4172" s="2" t="inlineStr">
        <is>
          <t>GPA</t>
        </is>
      </c>
      <c r="K4172" s="2">
        <f>IF(I4172&lt;&gt;"",I4172,IFERROR(INDEX(Base!$I:$I,MATCH(1,(Base!$C:$C=C4172)*(Base!$I:$I&lt;&gt;""),0)),0))</f>
        <v/>
      </c>
      <c r="L4172" s="2">
        <f>IF(AND(I4172="",K4172&gt;0),"SIM","NÃO")</f>
        <v/>
      </c>
      <c r="M4172" s="2">
        <f>IF(ISNUMBER(SEARCH("SEPARA",UPPER(C4172))),"NÃO","SIM")</f>
        <v/>
      </c>
      <c r="N4172" s="2">
        <f>IFERROR(H4172/K4172,0)</f>
        <v/>
      </c>
      <c r="O4172" s="2">
        <f>IF(M4172="NÃO","EXCLUÍDO",IF(N4172&lt;Premissas!$B$8,"&lt; 1,00",IF(N4172&lt;Premissas!$B$9,"1,00 – 1,19",IF(N4172&lt;Premissas!$B$10,"1,20 – 1,39",IF(N4172&lt;Premissas!$B$11,"1,40 – 1,59",IF(N4172&lt;Premissas!$B$12,"1,60 – 1,99","≥ 2,00"))))))</f>
        <v/>
      </c>
      <c r="P4172" s="5">
        <f>IF(OR(M4172="NÃO",N4172&lt;Premissas!$B$8),Premissas!$B$13,IF(N4172&lt;Premissas!$B$9,Premissas!$B$14,IF(N4172&lt;Premissas!$B$10,Premissas!$B$15,IF(N4172&lt;Premissas!$B$11,Premissas!$B$16,IF(N4172&lt;Premissas!$B$12,Premissas!$B$17,Premissas!$B$18)))))</f>
        <v/>
      </c>
      <c r="Q4172" s="5">
        <f>IFERROR(P4172/Premissas!$B$4,0)</f>
        <v/>
      </c>
    </row>
    <row r="4173">
      <c r="A4173" s="2" t="n">
        <v>8</v>
      </c>
      <c r="B4173" s="2" t="n">
        <v>7801</v>
      </c>
      <c r="C4173" s="2" t="inlineStr">
        <is>
          <t>SEPARACAO</t>
        </is>
      </c>
      <c r="D4173" s="2" t="inlineStr">
        <is>
          <t>5919355</t>
        </is>
      </c>
      <c r="E4173" s="2" t="inlineStr">
        <is>
          <t>ISRAEL BRITTO</t>
        </is>
      </c>
      <c r="F4173" s="2" t="n">
        <v>812</v>
      </c>
      <c r="G4173" s="2" t="n">
        <v>3.15</v>
      </c>
      <c r="H4173" s="2" t="n">
        <v>258</v>
      </c>
      <c r="I4173" s="2" t="n">
        <v>0</v>
      </c>
      <c r="J4173" s="2" t="inlineStr">
        <is>
          <t>GPA</t>
        </is>
      </c>
      <c r="K4173" s="2">
        <f>IF(I4173&lt;&gt;"",I4173,IFERROR(INDEX(Base!$I:$I,MATCH(1,(Base!$C:$C=C4173)*(Base!$I:$I&lt;&gt;""),0)),0))</f>
        <v/>
      </c>
      <c r="L4173" s="2">
        <f>IF(AND(I4173="",K4173&gt;0),"SIM","NÃO")</f>
        <v/>
      </c>
      <c r="M4173" s="2">
        <f>IF(ISNUMBER(SEARCH("SEPARA",UPPER(C4173))),"NÃO","SIM")</f>
        <v/>
      </c>
      <c r="N4173" s="2">
        <f>IFERROR(H4173/K4173,0)</f>
        <v/>
      </c>
      <c r="O4173" s="2">
        <f>IF(M4173="NÃO","EXCLUÍDO",IF(N4173&lt;Premissas!$B$8,"&lt; 1,00",IF(N4173&lt;Premissas!$B$9,"1,00 – 1,19",IF(N4173&lt;Premissas!$B$10,"1,20 – 1,39",IF(N4173&lt;Premissas!$B$11,"1,40 – 1,59",IF(N4173&lt;Premissas!$B$12,"1,60 – 1,99","≥ 2,00"))))))</f>
        <v/>
      </c>
      <c r="P4173" s="5">
        <f>IF(OR(M4173="NÃO",N4173&lt;Premissas!$B$8),Premissas!$B$13,IF(N4173&lt;Premissas!$B$9,Premissas!$B$14,IF(N4173&lt;Premissas!$B$10,Premissas!$B$15,IF(N4173&lt;Premissas!$B$11,Premissas!$B$16,IF(N4173&lt;Premissas!$B$12,Premissas!$B$17,Premissas!$B$18)))))</f>
        <v/>
      </c>
      <c r="Q4173" s="5">
        <f>IFERROR(P4173/Premissas!$B$4,0)</f>
        <v/>
      </c>
    </row>
    <row r="4174">
      <c r="A4174" s="2" t="n">
        <v>8</v>
      </c>
      <c r="B4174" s="2" t="n">
        <v>7801</v>
      </c>
      <c r="C4174" s="2" t="inlineStr">
        <is>
          <t>SEPARACAO</t>
        </is>
      </c>
      <c r="D4174" s="2" t="inlineStr">
        <is>
          <t>5919746</t>
        </is>
      </c>
      <c r="E4174" s="2" t="inlineStr">
        <is>
          <t>Guilherme Bezerra De Farias</t>
        </is>
      </c>
      <c r="F4174" s="2" t="n">
        <v>10992</v>
      </c>
      <c r="G4174" s="2" t="n">
        <v>114.36</v>
      </c>
      <c r="H4174" s="2" t="n">
        <v>96</v>
      </c>
      <c r="I4174" s="2" t="n">
        <v>0</v>
      </c>
      <c r="J4174" s="2" t="inlineStr">
        <is>
          <t>GPA</t>
        </is>
      </c>
      <c r="K4174" s="2">
        <f>IF(I4174&lt;&gt;"",I4174,IFERROR(INDEX(Base!$I:$I,MATCH(1,(Base!$C:$C=C4174)*(Base!$I:$I&lt;&gt;""),0)),0))</f>
        <v/>
      </c>
      <c r="L4174" s="2">
        <f>IF(AND(I4174="",K4174&gt;0),"SIM","NÃO")</f>
        <v/>
      </c>
      <c r="M4174" s="2">
        <f>IF(ISNUMBER(SEARCH("SEPARA",UPPER(C4174))),"NÃO","SIM")</f>
        <v/>
      </c>
      <c r="N4174" s="2">
        <f>IFERROR(H4174/K4174,0)</f>
        <v/>
      </c>
      <c r="O4174" s="2">
        <f>IF(M4174="NÃO","EXCLUÍDO",IF(N4174&lt;Premissas!$B$8,"&lt; 1,00",IF(N4174&lt;Premissas!$B$9,"1,00 – 1,19",IF(N4174&lt;Premissas!$B$10,"1,20 – 1,39",IF(N4174&lt;Premissas!$B$11,"1,40 – 1,59",IF(N4174&lt;Premissas!$B$12,"1,60 – 1,99","≥ 2,00"))))))</f>
        <v/>
      </c>
      <c r="P4174" s="5">
        <f>IF(OR(M4174="NÃO",N4174&lt;Premissas!$B$8),Premissas!$B$13,IF(N4174&lt;Premissas!$B$9,Premissas!$B$14,IF(N4174&lt;Premissas!$B$10,Premissas!$B$15,IF(N4174&lt;Premissas!$B$11,Premissas!$B$16,IF(N4174&lt;Premissas!$B$12,Premissas!$B$17,Premissas!$B$18)))))</f>
        <v/>
      </c>
      <c r="Q4174" s="5">
        <f>IFERROR(P4174/Premissas!$B$4,0)</f>
        <v/>
      </c>
    </row>
    <row r="4175">
      <c r="A4175" s="2" t="n">
        <v>8</v>
      </c>
      <c r="B4175" s="2" t="n">
        <v>7801</v>
      </c>
      <c r="C4175" s="2" t="inlineStr">
        <is>
          <t>SEPARACAO</t>
        </is>
      </c>
      <c r="D4175" s="2" t="inlineStr">
        <is>
          <t>5922216</t>
        </is>
      </c>
      <c r="E4175" s="2" t="inlineStr">
        <is>
          <t>Thiago Batista Alvares Paulino</t>
        </is>
      </c>
      <c r="F4175" s="2" t="n">
        <v>2465</v>
      </c>
      <c r="G4175" s="2" t="n">
        <v>108.18</v>
      </c>
      <c r="H4175" s="2" t="n">
        <v>23</v>
      </c>
      <c r="I4175" s="2" t="n">
        <v>0</v>
      </c>
      <c r="J4175" s="2" t="inlineStr">
        <is>
          <t>GPA</t>
        </is>
      </c>
      <c r="K4175" s="2">
        <f>IF(I4175&lt;&gt;"",I4175,IFERROR(INDEX(Base!$I:$I,MATCH(1,(Base!$C:$C=C4175)*(Base!$I:$I&lt;&gt;""),0)),0))</f>
        <v/>
      </c>
      <c r="L4175" s="2">
        <f>IF(AND(I4175="",K4175&gt;0),"SIM","NÃO")</f>
        <v/>
      </c>
      <c r="M4175" s="2">
        <f>IF(ISNUMBER(SEARCH("SEPARA",UPPER(C4175))),"NÃO","SIM")</f>
        <v/>
      </c>
      <c r="N4175" s="2">
        <f>IFERROR(H4175/K4175,0)</f>
        <v/>
      </c>
      <c r="O4175" s="2">
        <f>IF(M4175="NÃO","EXCLUÍDO",IF(N4175&lt;Premissas!$B$8,"&lt; 1,00",IF(N4175&lt;Premissas!$B$9,"1,00 – 1,19",IF(N4175&lt;Premissas!$B$10,"1,20 – 1,39",IF(N4175&lt;Premissas!$B$11,"1,40 – 1,59",IF(N4175&lt;Premissas!$B$12,"1,60 – 1,99","≥ 2,00"))))))</f>
        <v/>
      </c>
      <c r="P4175" s="5">
        <f>IF(OR(M4175="NÃO",N4175&lt;Premissas!$B$8),Premissas!$B$13,IF(N4175&lt;Premissas!$B$9,Premissas!$B$14,IF(N4175&lt;Premissas!$B$10,Premissas!$B$15,IF(N4175&lt;Premissas!$B$11,Premissas!$B$16,IF(N4175&lt;Premissas!$B$12,Premissas!$B$17,Premissas!$B$18)))))</f>
        <v/>
      </c>
      <c r="Q4175" s="5">
        <f>IFERROR(P4175/Premissas!$B$4,0)</f>
        <v/>
      </c>
    </row>
    <row r="4176">
      <c r="A4176" s="2" t="n">
        <v>8</v>
      </c>
      <c r="B4176" s="2" t="n">
        <v>7801</v>
      </c>
      <c r="C4176" s="2" t="inlineStr">
        <is>
          <t>PUXADA RECEB</t>
        </is>
      </c>
      <c r="D4176" s="2" t="inlineStr">
        <is>
          <t>5926017</t>
        </is>
      </c>
      <c r="E4176" s="2" t="inlineStr">
        <is>
          <t>Gustavo Rodrigues De Farias</t>
        </is>
      </c>
      <c r="F4176" s="2" t="n">
        <v>229</v>
      </c>
      <c r="G4176" s="2" t="n">
        <v>18.22</v>
      </c>
      <c r="H4176" s="2" t="n">
        <v>13</v>
      </c>
      <c r="I4176" s="2" t="n">
        <v>0</v>
      </c>
      <c r="J4176" s="2" t="inlineStr">
        <is>
          <t>GPA</t>
        </is>
      </c>
      <c r="K4176" s="2">
        <f>IF(I4176&lt;&gt;"",I4176,IFERROR(INDEX(Base!$I:$I,MATCH(1,(Base!$C:$C=C4176)*(Base!$I:$I&lt;&gt;""),0)),0))</f>
        <v/>
      </c>
      <c r="L4176" s="2">
        <f>IF(AND(I4176="",K4176&gt;0),"SIM","NÃO")</f>
        <v/>
      </c>
      <c r="M4176" s="2">
        <f>IF(ISNUMBER(SEARCH("SEPARA",UPPER(C4176))),"NÃO","SIM")</f>
        <v/>
      </c>
      <c r="N4176" s="2">
        <f>IFERROR(H4176/K4176,0)</f>
        <v/>
      </c>
      <c r="O4176" s="2">
        <f>IF(M4176="NÃO","EXCLUÍDO",IF(N4176&lt;Premissas!$B$8,"&lt; 1,00",IF(N4176&lt;Premissas!$B$9,"1,00 – 1,19",IF(N4176&lt;Premissas!$B$10,"1,20 – 1,39",IF(N4176&lt;Premissas!$B$11,"1,40 – 1,59",IF(N4176&lt;Premissas!$B$12,"1,60 – 1,99","≥ 2,00"))))))</f>
        <v/>
      </c>
      <c r="P4176" s="5">
        <f>IF(OR(M4176="NÃO",N4176&lt;Premissas!$B$8),Premissas!$B$13,IF(N4176&lt;Premissas!$B$9,Premissas!$B$14,IF(N4176&lt;Premissas!$B$10,Premissas!$B$15,IF(N4176&lt;Premissas!$B$11,Premissas!$B$16,IF(N4176&lt;Premissas!$B$12,Premissas!$B$17,Premissas!$B$18)))))</f>
        <v/>
      </c>
      <c r="Q4176" s="5">
        <f>IFERROR(P4176/Premissas!$B$4,0)</f>
        <v/>
      </c>
    </row>
    <row r="4177">
      <c r="A4177" s="2" t="n">
        <v>8</v>
      </c>
      <c r="B4177" s="2" t="n">
        <v>7801</v>
      </c>
      <c r="C4177" s="2" t="inlineStr">
        <is>
          <t>SEPARACAO</t>
        </is>
      </c>
      <c r="D4177" s="2" t="inlineStr">
        <is>
          <t>5926017</t>
        </is>
      </c>
      <c r="E4177" s="2" t="inlineStr">
        <is>
          <t>Gustavo Rodrigues De Farias</t>
        </is>
      </c>
      <c r="F4177" s="2" t="n">
        <v>5856</v>
      </c>
      <c r="G4177" s="2" t="n">
        <v>105.12</v>
      </c>
      <c r="H4177" s="2" t="n">
        <v>56</v>
      </c>
      <c r="I4177" s="2" t="n">
        <v>0</v>
      </c>
      <c r="J4177" s="2" t="inlineStr">
        <is>
          <t>GPA</t>
        </is>
      </c>
      <c r="K4177" s="2">
        <f>IF(I4177&lt;&gt;"",I4177,IFERROR(INDEX(Base!$I:$I,MATCH(1,(Base!$C:$C=C4177)*(Base!$I:$I&lt;&gt;""),0)),0))</f>
        <v/>
      </c>
      <c r="L4177" s="2">
        <f>IF(AND(I4177="",K4177&gt;0),"SIM","NÃO")</f>
        <v/>
      </c>
      <c r="M4177" s="2">
        <f>IF(ISNUMBER(SEARCH("SEPARA",UPPER(C4177))),"NÃO","SIM")</f>
        <v/>
      </c>
      <c r="N4177" s="2">
        <f>IFERROR(H4177/K4177,0)</f>
        <v/>
      </c>
      <c r="O4177" s="2">
        <f>IF(M4177="NÃO","EXCLUÍDO",IF(N4177&lt;Premissas!$B$8,"&lt; 1,00",IF(N4177&lt;Premissas!$B$9,"1,00 – 1,19",IF(N4177&lt;Premissas!$B$10,"1,20 – 1,39",IF(N4177&lt;Premissas!$B$11,"1,40 – 1,59",IF(N4177&lt;Premissas!$B$12,"1,60 – 1,99","≥ 2,00"))))))</f>
        <v/>
      </c>
      <c r="P4177" s="5">
        <f>IF(OR(M4177="NÃO",N4177&lt;Premissas!$B$8),Premissas!$B$13,IF(N4177&lt;Premissas!$B$9,Premissas!$B$14,IF(N4177&lt;Premissas!$B$10,Premissas!$B$15,IF(N4177&lt;Premissas!$B$11,Premissas!$B$16,IF(N4177&lt;Premissas!$B$12,Premissas!$B$17,Premissas!$B$18)))))</f>
        <v/>
      </c>
      <c r="Q4177" s="5">
        <f>IFERROR(P4177/Premissas!$B$4,0)</f>
        <v/>
      </c>
    </row>
    <row r="4178">
      <c r="A4178" s="2" t="n">
        <v>8</v>
      </c>
      <c r="B4178" s="2" t="n">
        <v>7801</v>
      </c>
      <c r="C4178" s="2" t="inlineStr">
        <is>
          <t>SEPARACAO</t>
        </is>
      </c>
      <c r="D4178" s="2" t="inlineStr">
        <is>
          <t>5927234</t>
        </is>
      </c>
      <c r="E4178" s="2" t="inlineStr">
        <is>
          <t>Wilbert Augustin</t>
        </is>
      </c>
      <c r="F4178" s="2" t="n">
        <v>5696</v>
      </c>
      <c r="G4178" s="2" t="n">
        <v>114.32</v>
      </c>
      <c r="H4178" s="2" t="n">
        <v>50</v>
      </c>
      <c r="I4178" s="2" t="n">
        <v>0</v>
      </c>
      <c r="J4178" s="2" t="inlineStr">
        <is>
          <t>GPA</t>
        </is>
      </c>
      <c r="K4178" s="2">
        <f>IF(I4178&lt;&gt;"",I4178,IFERROR(INDEX(Base!$I:$I,MATCH(1,(Base!$C:$C=C4178)*(Base!$I:$I&lt;&gt;""),0)),0))</f>
        <v/>
      </c>
      <c r="L4178" s="2">
        <f>IF(AND(I4178="",K4178&gt;0),"SIM","NÃO")</f>
        <v/>
      </c>
      <c r="M4178" s="2">
        <f>IF(ISNUMBER(SEARCH("SEPARA",UPPER(C4178))),"NÃO","SIM")</f>
        <v/>
      </c>
      <c r="N4178" s="2">
        <f>IFERROR(H4178/K4178,0)</f>
        <v/>
      </c>
      <c r="O4178" s="2">
        <f>IF(M4178="NÃO","EXCLUÍDO",IF(N4178&lt;Premissas!$B$8,"&lt; 1,00",IF(N4178&lt;Premissas!$B$9,"1,00 – 1,19",IF(N4178&lt;Premissas!$B$10,"1,20 – 1,39",IF(N4178&lt;Premissas!$B$11,"1,40 – 1,59",IF(N4178&lt;Premissas!$B$12,"1,60 – 1,99","≥ 2,00"))))))</f>
        <v/>
      </c>
      <c r="P4178" s="5">
        <f>IF(OR(M4178="NÃO",N4178&lt;Premissas!$B$8),Premissas!$B$13,IF(N4178&lt;Premissas!$B$9,Premissas!$B$14,IF(N4178&lt;Premissas!$B$10,Premissas!$B$15,IF(N4178&lt;Premissas!$B$11,Premissas!$B$16,IF(N4178&lt;Premissas!$B$12,Premissas!$B$17,Premissas!$B$18)))))</f>
        <v/>
      </c>
      <c r="Q4178" s="5">
        <f>IFERROR(P4178/Premissas!$B$4,0)</f>
        <v/>
      </c>
    </row>
    <row r="4179">
      <c r="A4179" s="2" t="n">
        <v>8</v>
      </c>
      <c r="B4179" s="2" t="n">
        <v>7801</v>
      </c>
      <c r="C4179" s="2" t="inlineStr">
        <is>
          <t>PUXADA RECEB</t>
        </is>
      </c>
      <c r="D4179" s="2" t="inlineStr">
        <is>
          <t>592760</t>
        </is>
      </c>
      <c r="E4179" s="2" t="inlineStr">
        <is>
          <t>Renato Lopes Da Rocha</t>
        </is>
      </c>
      <c r="F4179" s="2" t="n">
        <v>4</v>
      </c>
      <c r="G4179" s="2" t="n">
        <v>1.7</v>
      </c>
      <c r="H4179" s="2" t="n">
        <v>2</v>
      </c>
      <c r="I4179" s="2" t="n">
        <v>0</v>
      </c>
      <c r="J4179" s="2" t="inlineStr">
        <is>
          <t>GPA</t>
        </is>
      </c>
      <c r="K4179" s="2">
        <f>IF(I4179&lt;&gt;"",I4179,IFERROR(INDEX(Base!$I:$I,MATCH(1,(Base!$C:$C=C4179)*(Base!$I:$I&lt;&gt;""),0)),0))</f>
        <v/>
      </c>
      <c r="L4179" s="2">
        <f>IF(AND(I4179="",K4179&gt;0),"SIM","NÃO")</f>
        <v/>
      </c>
      <c r="M4179" s="2">
        <f>IF(ISNUMBER(SEARCH("SEPARA",UPPER(C4179))),"NÃO","SIM")</f>
        <v/>
      </c>
      <c r="N4179" s="2">
        <f>IFERROR(H4179/K4179,0)</f>
        <v/>
      </c>
      <c r="O4179" s="2">
        <f>IF(M4179="NÃO","EXCLUÍDO",IF(N4179&lt;Premissas!$B$8,"&lt; 1,00",IF(N4179&lt;Premissas!$B$9,"1,00 – 1,19",IF(N4179&lt;Premissas!$B$10,"1,20 – 1,39",IF(N4179&lt;Premissas!$B$11,"1,40 – 1,59",IF(N4179&lt;Premissas!$B$12,"1,60 – 1,99","≥ 2,00"))))))</f>
        <v/>
      </c>
      <c r="P4179" s="5">
        <f>IF(OR(M4179="NÃO",N4179&lt;Premissas!$B$8),Premissas!$B$13,IF(N4179&lt;Premissas!$B$9,Premissas!$B$14,IF(N4179&lt;Premissas!$B$10,Premissas!$B$15,IF(N4179&lt;Premissas!$B$11,Premissas!$B$16,IF(N4179&lt;Premissas!$B$12,Premissas!$B$17,Premissas!$B$18)))))</f>
        <v/>
      </c>
      <c r="Q4179" s="5">
        <f>IFERROR(P4179/Premissas!$B$4,0)</f>
        <v/>
      </c>
    </row>
    <row r="4180">
      <c r="A4180" s="2" t="n">
        <v>8</v>
      </c>
      <c r="B4180" s="2" t="n">
        <v>7801</v>
      </c>
      <c r="C4180" s="2" t="inlineStr">
        <is>
          <t>SEPARACAO</t>
        </is>
      </c>
      <c r="D4180" s="2" t="inlineStr">
        <is>
          <t>5927820</t>
        </is>
      </c>
      <c r="E4180" s="2" t="inlineStr">
        <is>
          <t>Alisson Rocha Vieira</t>
        </is>
      </c>
      <c r="F4180" s="2" t="n">
        <v>2114</v>
      </c>
      <c r="G4180" s="2" t="n">
        <v>31.34</v>
      </c>
      <c r="H4180" s="2" t="n">
        <v>67</v>
      </c>
      <c r="I4180" s="2" t="n">
        <v>0</v>
      </c>
      <c r="J4180" s="2" t="inlineStr">
        <is>
          <t>GPA</t>
        </is>
      </c>
      <c r="K4180" s="2">
        <f>IF(I4180&lt;&gt;"",I4180,IFERROR(INDEX(Base!$I:$I,MATCH(1,(Base!$C:$C=C4180)*(Base!$I:$I&lt;&gt;""),0)),0))</f>
        <v/>
      </c>
      <c r="L4180" s="2">
        <f>IF(AND(I4180="",K4180&gt;0),"SIM","NÃO")</f>
        <v/>
      </c>
      <c r="M4180" s="2">
        <f>IF(ISNUMBER(SEARCH("SEPARA",UPPER(C4180))),"NÃO","SIM")</f>
        <v/>
      </c>
      <c r="N4180" s="2">
        <f>IFERROR(H4180/K4180,0)</f>
        <v/>
      </c>
      <c r="O4180" s="2">
        <f>IF(M4180="NÃO","EXCLUÍDO",IF(N4180&lt;Premissas!$B$8,"&lt; 1,00",IF(N4180&lt;Premissas!$B$9,"1,00 – 1,19",IF(N4180&lt;Premissas!$B$10,"1,20 – 1,39",IF(N4180&lt;Premissas!$B$11,"1,40 – 1,59",IF(N4180&lt;Premissas!$B$12,"1,60 – 1,99","≥ 2,00"))))))</f>
        <v/>
      </c>
      <c r="P4180" s="5">
        <f>IF(OR(M4180="NÃO",N4180&lt;Premissas!$B$8),Premissas!$B$13,IF(N4180&lt;Premissas!$B$9,Premissas!$B$14,IF(N4180&lt;Premissas!$B$10,Premissas!$B$15,IF(N4180&lt;Premissas!$B$11,Premissas!$B$16,IF(N4180&lt;Premissas!$B$12,Premissas!$B$17,Premissas!$B$18)))))</f>
        <v/>
      </c>
      <c r="Q4180" s="5">
        <f>IFERROR(P4180/Premissas!$B$4,0)</f>
        <v/>
      </c>
    </row>
    <row r="4181">
      <c r="A4181" s="2" t="n">
        <v>8</v>
      </c>
      <c r="B4181" s="2" t="n">
        <v>7801</v>
      </c>
      <c r="C4181" s="2" t="inlineStr">
        <is>
          <t>CARREGAMENTO</t>
        </is>
      </c>
      <c r="D4181" s="2" t="inlineStr">
        <is>
          <t>592865</t>
        </is>
      </c>
      <c r="E4181" s="2" t="inlineStr">
        <is>
          <t>Leandro De Jesus Pereira</t>
        </is>
      </c>
      <c r="F4181" s="2" t="n">
        <v>718</v>
      </c>
      <c r="G4181" s="2" t="n">
        <v>56.67</v>
      </c>
      <c r="H4181" s="2" t="n">
        <v>13</v>
      </c>
      <c r="I4181" s="2" t="n">
        <v>0</v>
      </c>
      <c r="J4181" s="2" t="inlineStr">
        <is>
          <t>GPA</t>
        </is>
      </c>
      <c r="K4181" s="2">
        <f>IF(I4181&lt;&gt;"",I4181,IFERROR(INDEX(Base!$I:$I,MATCH(1,(Base!$C:$C=C4181)*(Base!$I:$I&lt;&gt;""),0)),0))</f>
        <v/>
      </c>
      <c r="L4181" s="2">
        <f>IF(AND(I4181="",K4181&gt;0),"SIM","NÃO")</f>
        <v/>
      </c>
      <c r="M4181" s="2">
        <f>IF(ISNUMBER(SEARCH("SEPARA",UPPER(C4181))),"NÃO","SIM")</f>
        <v/>
      </c>
      <c r="N4181" s="2">
        <f>IFERROR(H4181/K4181,0)</f>
        <v/>
      </c>
      <c r="O4181" s="2">
        <f>IF(M4181="NÃO","EXCLUÍDO",IF(N4181&lt;Premissas!$B$8,"&lt; 1,00",IF(N4181&lt;Premissas!$B$9,"1,00 – 1,19",IF(N4181&lt;Premissas!$B$10,"1,20 – 1,39",IF(N4181&lt;Premissas!$B$11,"1,40 – 1,59",IF(N4181&lt;Premissas!$B$12,"1,60 – 1,99","≥ 2,00"))))))</f>
        <v/>
      </c>
      <c r="P4181" s="5">
        <f>IF(OR(M4181="NÃO",N4181&lt;Premissas!$B$8),Premissas!$B$13,IF(N4181&lt;Premissas!$B$9,Premissas!$B$14,IF(N4181&lt;Premissas!$B$10,Premissas!$B$15,IF(N4181&lt;Premissas!$B$11,Premissas!$B$16,IF(N4181&lt;Premissas!$B$12,Premissas!$B$17,Premissas!$B$18)))))</f>
        <v/>
      </c>
      <c r="Q4181" s="5">
        <f>IFERROR(P4181/Premissas!$B$4,0)</f>
        <v/>
      </c>
    </row>
    <row r="4182">
      <c r="A4182" s="2" t="n">
        <v>8</v>
      </c>
      <c r="B4182" s="2" t="n">
        <v>7801</v>
      </c>
      <c r="C4182" s="2" t="inlineStr">
        <is>
          <t>SEPARACAO</t>
        </is>
      </c>
      <c r="D4182" s="2" t="inlineStr">
        <is>
          <t>5929288</t>
        </is>
      </c>
      <c r="E4182" s="2" t="inlineStr">
        <is>
          <t>Pedro Henrique Ferreira Da Silva</t>
        </is>
      </c>
      <c r="F4182" s="2" t="n">
        <v>4896</v>
      </c>
      <c r="G4182" s="2" t="n">
        <v>85.98999999999999</v>
      </c>
      <c r="H4182" s="2" t="n">
        <v>57</v>
      </c>
      <c r="I4182" s="2" t="n">
        <v>0</v>
      </c>
      <c r="J4182" s="2" t="inlineStr">
        <is>
          <t>GPA</t>
        </is>
      </c>
      <c r="K4182" s="2">
        <f>IF(I4182&lt;&gt;"",I4182,IFERROR(INDEX(Base!$I:$I,MATCH(1,(Base!$C:$C=C4182)*(Base!$I:$I&lt;&gt;""),0)),0))</f>
        <v/>
      </c>
      <c r="L4182" s="2">
        <f>IF(AND(I4182="",K4182&gt;0),"SIM","NÃO")</f>
        <v/>
      </c>
      <c r="M4182" s="2">
        <f>IF(ISNUMBER(SEARCH("SEPARA",UPPER(C4182))),"NÃO","SIM")</f>
        <v/>
      </c>
      <c r="N4182" s="2">
        <f>IFERROR(H4182/K4182,0)</f>
        <v/>
      </c>
      <c r="O4182" s="2">
        <f>IF(M4182="NÃO","EXCLUÍDO",IF(N4182&lt;Premissas!$B$8,"&lt; 1,00",IF(N4182&lt;Premissas!$B$9,"1,00 – 1,19",IF(N4182&lt;Premissas!$B$10,"1,20 – 1,39",IF(N4182&lt;Premissas!$B$11,"1,40 – 1,59",IF(N4182&lt;Premissas!$B$12,"1,60 – 1,99","≥ 2,00"))))))</f>
        <v/>
      </c>
      <c r="P4182" s="5">
        <f>IF(OR(M4182="NÃO",N4182&lt;Premissas!$B$8),Premissas!$B$13,IF(N4182&lt;Premissas!$B$9,Premissas!$B$14,IF(N4182&lt;Premissas!$B$10,Premissas!$B$15,IF(N4182&lt;Premissas!$B$11,Premissas!$B$16,IF(N4182&lt;Premissas!$B$12,Premissas!$B$17,Premissas!$B$18)))))</f>
        <v/>
      </c>
      <c r="Q4182" s="5">
        <f>IFERROR(P4182/Premissas!$B$4,0)</f>
        <v/>
      </c>
    </row>
    <row r="4183">
      <c r="A4183" s="2" t="n">
        <v>8</v>
      </c>
      <c r="B4183" s="2" t="n">
        <v>7801</v>
      </c>
      <c r="C4183" s="2" t="inlineStr">
        <is>
          <t>CARREGAMENTO</t>
        </is>
      </c>
      <c r="D4183" s="2" t="inlineStr">
        <is>
          <t>5929989</t>
        </is>
      </c>
      <c r="E4183" s="2" t="inlineStr">
        <is>
          <t>Deniel Lucas Matos Da Silva</t>
        </is>
      </c>
      <c r="F4183" s="2" t="n">
        <v>105</v>
      </c>
      <c r="G4183" s="2" t="n">
        <v>7.46</v>
      </c>
      <c r="H4183" s="2" t="n">
        <v>14</v>
      </c>
      <c r="I4183" s="2" t="n">
        <v>0</v>
      </c>
      <c r="J4183" s="2" t="inlineStr">
        <is>
          <t>GPA</t>
        </is>
      </c>
      <c r="K4183" s="2">
        <f>IF(I4183&lt;&gt;"",I4183,IFERROR(INDEX(Base!$I:$I,MATCH(1,(Base!$C:$C=C4183)*(Base!$I:$I&lt;&gt;""),0)),0))</f>
        <v/>
      </c>
      <c r="L4183" s="2">
        <f>IF(AND(I4183="",K4183&gt;0),"SIM","NÃO")</f>
        <v/>
      </c>
      <c r="M4183" s="2">
        <f>IF(ISNUMBER(SEARCH("SEPARA",UPPER(C4183))),"NÃO","SIM")</f>
        <v/>
      </c>
      <c r="N4183" s="2">
        <f>IFERROR(H4183/K4183,0)</f>
        <v/>
      </c>
      <c r="O4183" s="2">
        <f>IF(M4183="NÃO","EXCLUÍDO",IF(N4183&lt;Premissas!$B$8,"&lt; 1,00",IF(N4183&lt;Premissas!$B$9,"1,00 – 1,19",IF(N4183&lt;Premissas!$B$10,"1,20 – 1,39",IF(N4183&lt;Premissas!$B$11,"1,40 – 1,59",IF(N4183&lt;Premissas!$B$12,"1,60 – 1,99","≥ 2,00"))))))</f>
        <v/>
      </c>
      <c r="P4183" s="5">
        <f>IF(OR(M4183="NÃO",N4183&lt;Premissas!$B$8),Premissas!$B$13,IF(N4183&lt;Premissas!$B$9,Premissas!$B$14,IF(N4183&lt;Premissas!$B$10,Premissas!$B$15,IF(N4183&lt;Premissas!$B$11,Premissas!$B$16,IF(N4183&lt;Premissas!$B$12,Premissas!$B$17,Premissas!$B$18)))))</f>
        <v/>
      </c>
      <c r="Q4183" s="5">
        <f>IFERROR(P4183/Premissas!$B$4,0)</f>
        <v/>
      </c>
    </row>
    <row r="4184">
      <c r="A4184" s="2" t="n">
        <v>8</v>
      </c>
      <c r="B4184" s="2" t="n">
        <v>7801</v>
      </c>
      <c r="C4184" s="2" t="inlineStr">
        <is>
          <t>RECEBIMENTO</t>
        </is>
      </c>
      <c r="D4184" s="2" t="inlineStr">
        <is>
          <t>5929989</t>
        </is>
      </c>
      <c r="E4184" s="2" t="inlineStr">
        <is>
          <t>Deniel Lucas Matos Da Silva</t>
        </is>
      </c>
      <c r="F4184" s="2" t="n">
        <v>1275</v>
      </c>
      <c r="G4184" s="2" t="n">
        <v>17.07</v>
      </c>
      <c r="H4184" s="2" t="n">
        <v>75</v>
      </c>
      <c r="I4184" s="2" t="n">
        <v>0</v>
      </c>
      <c r="J4184" s="2" t="inlineStr">
        <is>
          <t>GPA</t>
        </is>
      </c>
      <c r="K4184" s="2">
        <f>IF(I4184&lt;&gt;"",I4184,IFERROR(INDEX(Base!$I:$I,MATCH(1,(Base!$C:$C=C4184)*(Base!$I:$I&lt;&gt;""),0)),0))</f>
        <v/>
      </c>
      <c r="L4184" s="2">
        <f>IF(AND(I4184="",K4184&gt;0),"SIM","NÃO")</f>
        <v/>
      </c>
      <c r="M4184" s="2">
        <f>IF(ISNUMBER(SEARCH("SEPARA",UPPER(C4184))),"NÃO","SIM")</f>
        <v/>
      </c>
      <c r="N4184" s="2">
        <f>IFERROR(H4184/K4184,0)</f>
        <v/>
      </c>
      <c r="O4184" s="2">
        <f>IF(M4184="NÃO","EXCLUÍDO",IF(N4184&lt;Premissas!$B$8,"&lt; 1,00",IF(N4184&lt;Premissas!$B$9,"1,00 – 1,19",IF(N4184&lt;Premissas!$B$10,"1,20 – 1,39",IF(N4184&lt;Premissas!$B$11,"1,40 – 1,59",IF(N4184&lt;Premissas!$B$12,"1,60 – 1,99","≥ 2,00"))))))</f>
        <v/>
      </c>
      <c r="P4184" s="5">
        <f>IF(OR(M4184="NÃO",N4184&lt;Premissas!$B$8),Premissas!$B$13,IF(N4184&lt;Premissas!$B$9,Premissas!$B$14,IF(N4184&lt;Premissas!$B$10,Premissas!$B$15,IF(N4184&lt;Premissas!$B$11,Premissas!$B$16,IF(N4184&lt;Premissas!$B$12,Premissas!$B$17,Premissas!$B$18)))))</f>
        <v/>
      </c>
      <c r="Q4184" s="5">
        <f>IFERROR(P4184/Premissas!$B$4,0)</f>
        <v/>
      </c>
    </row>
    <row r="4185">
      <c r="A4185" s="2" t="n">
        <v>8</v>
      </c>
      <c r="B4185" s="2" t="n">
        <v>7801</v>
      </c>
      <c r="C4185" s="2" t="inlineStr">
        <is>
          <t>SEPARACAO</t>
        </is>
      </c>
      <c r="D4185" s="2" t="inlineStr">
        <is>
          <t>5929989</t>
        </is>
      </c>
      <c r="E4185" s="2" t="inlineStr">
        <is>
          <t>Deniel Lucas Matos Da Silva</t>
        </is>
      </c>
      <c r="F4185" s="2" t="n">
        <v>414</v>
      </c>
      <c r="G4185" s="2" t="n">
        <v>6.55</v>
      </c>
      <c r="H4185" s="2" t="n">
        <v>63</v>
      </c>
      <c r="I4185" s="2" t="n">
        <v>0</v>
      </c>
      <c r="J4185" s="2" t="inlineStr">
        <is>
          <t>GPA</t>
        </is>
      </c>
      <c r="K4185" s="2">
        <f>IF(I4185&lt;&gt;"",I4185,IFERROR(INDEX(Base!$I:$I,MATCH(1,(Base!$C:$C=C4185)*(Base!$I:$I&lt;&gt;""),0)),0))</f>
        <v/>
      </c>
      <c r="L4185" s="2">
        <f>IF(AND(I4185="",K4185&gt;0),"SIM","NÃO")</f>
        <v/>
      </c>
      <c r="M4185" s="2">
        <f>IF(ISNUMBER(SEARCH("SEPARA",UPPER(C4185))),"NÃO","SIM")</f>
        <v/>
      </c>
      <c r="N4185" s="2">
        <f>IFERROR(H4185/K4185,0)</f>
        <v/>
      </c>
      <c r="O4185" s="2">
        <f>IF(M4185="NÃO","EXCLUÍDO",IF(N4185&lt;Premissas!$B$8,"&lt; 1,00",IF(N4185&lt;Premissas!$B$9,"1,00 – 1,19",IF(N4185&lt;Premissas!$B$10,"1,20 – 1,39",IF(N4185&lt;Premissas!$B$11,"1,40 – 1,59",IF(N4185&lt;Premissas!$B$12,"1,60 – 1,99","≥ 2,00"))))))</f>
        <v/>
      </c>
      <c r="P4185" s="5">
        <f>IF(OR(M4185="NÃO",N4185&lt;Premissas!$B$8),Premissas!$B$13,IF(N4185&lt;Premissas!$B$9,Premissas!$B$14,IF(N4185&lt;Premissas!$B$10,Premissas!$B$15,IF(N4185&lt;Premissas!$B$11,Premissas!$B$16,IF(N4185&lt;Premissas!$B$12,Premissas!$B$17,Premissas!$B$18)))))</f>
        <v/>
      </c>
      <c r="Q4185" s="5">
        <f>IFERROR(P4185/Premissas!$B$4,0)</f>
        <v/>
      </c>
    </row>
    <row r="4186">
      <c r="A4186" s="2" t="n">
        <v>8</v>
      </c>
      <c r="B4186" s="2" t="n">
        <v>7801</v>
      </c>
      <c r="C4186" s="2" t="inlineStr">
        <is>
          <t>RECEBIMENTO</t>
        </is>
      </c>
      <c r="D4186" s="2" t="inlineStr">
        <is>
          <t>5931487</t>
        </is>
      </c>
      <c r="E4186" s="2" t="inlineStr">
        <is>
          <t>Pedro Henrique Barbosa Da Silva</t>
        </is>
      </c>
      <c r="F4186" s="2" t="n">
        <v>3</v>
      </c>
      <c r="G4186" s="2" t="n">
        <v>6.67</v>
      </c>
      <c r="H4186" s="2" t="n">
        <v>0</v>
      </c>
      <c r="I4186" s="2" t="n">
        <v>0</v>
      </c>
      <c r="J4186" s="2" t="inlineStr">
        <is>
          <t>GPA</t>
        </is>
      </c>
      <c r="K4186" s="2">
        <f>IF(I4186&lt;&gt;"",I4186,IFERROR(INDEX(Base!$I:$I,MATCH(1,(Base!$C:$C=C4186)*(Base!$I:$I&lt;&gt;""),0)),0))</f>
        <v/>
      </c>
      <c r="L4186" s="2">
        <f>IF(AND(I4186="",K4186&gt;0),"SIM","NÃO")</f>
        <v/>
      </c>
      <c r="M4186" s="2">
        <f>IF(ISNUMBER(SEARCH("SEPARA",UPPER(C4186))),"NÃO","SIM")</f>
        <v/>
      </c>
      <c r="N4186" s="2">
        <f>IFERROR(H4186/K4186,0)</f>
        <v/>
      </c>
      <c r="O4186" s="2">
        <f>IF(M4186="NÃO","EXCLUÍDO",IF(N4186&lt;Premissas!$B$8,"&lt; 1,00",IF(N4186&lt;Premissas!$B$9,"1,00 – 1,19",IF(N4186&lt;Premissas!$B$10,"1,20 – 1,39",IF(N4186&lt;Premissas!$B$11,"1,40 – 1,59",IF(N4186&lt;Premissas!$B$12,"1,60 – 1,99","≥ 2,00"))))))</f>
        <v/>
      </c>
      <c r="P4186" s="5">
        <f>IF(OR(M4186="NÃO",N4186&lt;Premissas!$B$8),Premissas!$B$13,IF(N4186&lt;Premissas!$B$9,Premissas!$B$14,IF(N4186&lt;Premissas!$B$10,Premissas!$B$15,IF(N4186&lt;Premissas!$B$11,Premissas!$B$16,IF(N4186&lt;Premissas!$B$12,Premissas!$B$17,Premissas!$B$18)))))</f>
        <v/>
      </c>
      <c r="Q4186" s="5">
        <f>IFERROR(P4186/Premissas!$B$4,0)</f>
        <v/>
      </c>
    </row>
    <row r="4187">
      <c r="A4187" s="2" t="n">
        <v>8</v>
      </c>
      <c r="B4187" s="2" t="n">
        <v>7801</v>
      </c>
      <c r="C4187" s="2" t="inlineStr">
        <is>
          <t>SEPARACAO</t>
        </is>
      </c>
      <c r="D4187" s="2" t="inlineStr">
        <is>
          <t>5931487</t>
        </is>
      </c>
      <c r="E4187" s="2" t="inlineStr">
        <is>
          <t>Pedro Henrique Barbosa Da Silva</t>
        </is>
      </c>
      <c r="F4187" s="2" t="n">
        <v>207</v>
      </c>
      <c r="G4187" s="2" t="n">
        <v>7.22</v>
      </c>
      <c r="H4187" s="2" t="n">
        <v>29</v>
      </c>
      <c r="I4187" s="2" t="n">
        <v>0</v>
      </c>
      <c r="J4187" s="2" t="inlineStr">
        <is>
          <t>GPA</t>
        </is>
      </c>
      <c r="K4187" s="2">
        <f>IF(I4187&lt;&gt;"",I4187,IFERROR(INDEX(Base!$I:$I,MATCH(1,(Base!$C:$C=C4187)*(Base!$I:$I&lt;&gt;""),0)),0))</f>
        <v/>
      </c>
      <c r="L4187" s="2">
        <f>IF(AND(I4187="",K4187&gt;0),"SIM","NÃO")</f>
        <v/>
      </c>
      <c r="M4187" s="2">
        <f>IF(ISNUMBER(SEARCH("SEPARA",UPPER(C4187))),"NÃO","SIM")</f>
        <v/>
      </c>
      <c r="N4187" s="2">
        <f>IFERROR(H4187/K4187,0)</f>
        <v/>
      </c>
      <c r="O4187" s="2">
        <f>IF(M4187="NÃO","EXCLUÍDO",IF(N4187&lt;Premissas!$B$8,"&lt; 1,00",IF(N4187&lt;Premissas!$B$9,"1,00 – 1,19",IF(N4187&lt;Premissas!$B$10,"1,20 – 1,39",IF(N4187&lt;Premissas!$B$11,"1,40 – 1,59",IF(N4187&lt;Premissas!$B$12,"1,60 – 1,99","≥ 2,00"))))))</f>
        <v/>
      </c>
      <c r="P4187" s="5">
        <f>IF(OR(M4187="NÃO",N4187&lt;Premissas!$B$8),Premissas!$B$13,IF(N4187&lt;Premissas!$B$9,Premissas!$B$14,IF(N4187&lt;Premissas!$B$10,Premissas!$B$15,IF(N4187&lt;Premissas!$B$11,Premissas!$B$16,IF(N4187&lt;Premissas!$B$12,Premissas!$B$17,Premissas!$B$18)))))</f>
        <v/>
      </c>
      <c r="Q4187" s="5">
        <f>IFERROR(P4187/Premissas!$B$4,0)</f>
        <v/>
      </c>
    </row>
    <row r="4188">
      <c r="A4188" s="2" t="n">
        <v>8</v>
      </c>
      <c r="B4188" s="2" t="n">
        <v>7801</v>
      </c>
      <c r="C4188" s="2" t="inlineStr">
        <is>
          <t>SEPARACAO</t>
        </is>
      </c>
      <c r="D4188" s="2" t="inlineStr">
        <is>
          <t>5937671</t>
        </is>
      </c>
      <c r="E4188" s="2" t="inlineStr">
        <is>
          <t>Andre Reis Da Mata Rodrigues</t>
        </is>
      </c>
      <c r="F4188" s="2" t="n">
        <v>3637</v>
      </c>
      <c r="G4188" s="2" t="n">
        <v>55.23</v>
      </c>
      <c r="H4188" s="2" t="n">
        <v>66</v>
      </c>
      <c r="I4188" s="2" t="n">
        <v>0</v>
      </c>
      <c r="J4188" s="2" t="inlineStr">
        <is>
          <t>GPA</t>
        </is>
      </c>
      <c r="K4188" s="2">
        <f>IF(I4188&lt;&gt;"",I4188,IFERROR(INDEX(Base!$I:$I,MATCH(1,(Base!$C:$C=C4188)*(Base!$I:$I&lt;&gt;""),0)),0))</f>
        <v/>
      </c>
      <c r="L4188" s="2">
        <f>IF(AND(I4188="",K4188&gt;0),"SIM","NÃO")</f>
        <v/>
      </c>
      <c r="M4188" s="2">
        <f>IF(ISNUMBER(SEARCH("SEPARA",UPPER(C4188))),"NÃO","SIM")</f>
        <v/>
      </c>
      <c r="N4188" s="2">
        <f>IFERROR(H4188/K4188,0)</f>
        <v/>
      </c>
      <c r="O4188" s="2">
        <f>IF(M4188="NÃO","EXCLUÍDO",IF(N4188&lt;Premissas!$B$8,"&lt; 1,00",IF(N4188&lt;Premissas!$B$9,"1,00 – 1,19",IF(N4188&lt;Premissas!$B$10,"1,20 – 1,39",IF(N4188&lt;Premissas!$B$11,"1,40 – 1,59",IF(N4188&lt;Premissas!$B$12,"1,60 – 1,99","≥ 2,00"))))))</f>
        <v/>
      </c>
      <c r="P4188" s="5">
        <f>IF(OR(M4188="NÃO",N4188&lt;Premissas!$B$8),Premissas!$B$13,IF(N4188&lt;Premissas!$B$9,Premissas!$B$14,IF(N4188&lt;Premissas!$B$10,Premissas!$B$15,IF(N4188&lt;Premissas!$B$11,Premissas!$B$16,IF(N4188&lt;Premissas!$B$12,Premissas!$B$17,Premissas!$B$18)))))</f>
        <v/>
      </c>
      <c r="Q4188" s="5">
        <f>IFERROR(P4188/Premissas!$B$4,0)</f>
        <v/>
      </c>
    </row>
    <row r="4189">
      <c r="A4189" s="2" t="n">
        <v>8</v>
      </c>
      <c r="B4189" s="2" t="n">
        <v>7801</v>
      </c>
      <c r="C4189" s="2" t="inlineStr">
        <is>
          <t>SEPARACAO</t>
        </is>
      </c>
      <c r="D4189" s="2" t="inlineStr">
        <is>
          <t>5939003</t>
        </is>
      </c>
      <c r="E4189" s="2" t="inlineStr">
        <is>
          <t>Gisele Sabino Candido Silva</t>
        </is>
      </c>
      <c r="F4189" s="2" t="n">
        <v>2813</v>
      </c>
      <c r="G4189" s="2" t="n">
        <v>52.04</v>
      </c>
      <c r="H4189" s="2" t="n">
        <v>54</v>
      </c>
      <c r="I4189" s="2" t="n">
        <v>0</v>
      </c>
      <c r="J4189" s="2" t="inlineStr">
        <is>
          <t>GPA</t>
        </is>
      </c>
      <c r="K4189" s="2">
        <f>IF(I4189&lt;&gt;"",I4189,IFERROR(INDEX(Base!$I:$I,MATCH(1,(Base!$C:$C=C4189)*(Base!$I:$I&lt;&gt;""),0)),0))</f>
        <v/>
      </c>
      <c r="L4189" s="2">
        <f>IF(AND(I4189="",K4189&gt;0),"SIM","NÃO")</f>
        <v/>
      </c>
      <c r="M4189" s="2">
        <f>IF(ISNUMBER(SEARCH("SEPARA",UPPER(C4189))),"NÃO","SIM")</f>
        <v/>
      </c>
      <c r="N4189" s="2">
        <f>IFERROR(H4189/K4189,0)</f>
        <v/>
      </c>
      <c r="O4189" s="2">
        <f>IF(M4189="NÃO","EXCLUÍDO",IF(N4189&lt;Premissas!$B$8,"&lt; 1,00",IF(N4189&lt;Premissas!$B$9,"1,00 – 1,19",IF(N4189&lt;Premissas!$B$10,"1,20 – 1,39",IF(N4189&lt;Premissas!$B$11,"1,40 – 1,59",IF(N4189&lt;Premissas!$B$12,"1,60 – 1,99","≥ 2,00"))))))</f>
        <v/>
      </c>
      <c r="P4189" s="5">
        <f>IF(OR(M4189="NÃO",N4189&lt;Premissas!$B$8),Premissas!$B$13,IF(N4189&lt;Premissas!$B$9,Premissas!$B$14,IF(N4189&lt;Premissas!$B$10,Premissas!$B$15,IF(N4189&lt;Premissas!$B$11,Premissas!$B$16,IF(N4189&lt;Premissas!$B$12,Premissas!$B$17,Premissas!$B$18)))))</f>
        <v/>
      </c>
      <c r="Q4189" s="5">
        <f>IFERROR(P4189/Premissas!$B$4,0)</f>
        <v/>
      </c>
    </row>
    <row r="4190">
      <c r="A4190" s="2" t="n">
        <v>8</v>
      </c>
      <c r="B4190" s="2" t="n">
        <v>7801</v>
      </c>
      <c r="C4190" s="2" t="inlineStr">
        <is>
          <t>SEPARACAO</t>
        </is>
      </c>
      <c r="D4190" s="2" t="inlineStr">
        <is>
          <t>5945259</t>
        </is>
      </c>
      <c r="E4190" s="2" t="inlineStr">
        <is>
          <t>Matheus Bittencourt Santos</t>
        </is>
      </c>
      <c r="F4190" s="2" t="n">
        <v>669</v>
      </c>
      <c r="G4190" s="2" t="n">
        <v>9.07</v>
      </c>
      <c r="H4190" s="2" t="n">
        <v>74</v>
      </c>
      <c r="I4190" s="2" t="n">
        <v>0</v>
      </c>
      <c r="J4190" s="2" t="inlineStr">
        <is>
          <t>GPA</t>
        </is>
      </c>
      <c r="K4190" s="2">
        <f>IF(I4190&lt;&gt;"",I4190,IFERROR(INDEX(Base!$I:$I,MATCH(1,(Base!$C:$C=C4190)*(Base!$I:$I&lt;&gt;""),0)),0))</f>
        <v/>
      </c>
      <c r="L4190" s="2">
        <f>IF(AND(I4190="",K4190&gt;0),"SIM","NÃO")</f>
        <v/>
      </c>
      <c r="M4190" s="2">
        <f>IF(ISNUMBER(SEARCH("SEPARA",UPPER(C4190))),"NÃO","SIM")</f>
        <v/>
      </c>
      <c r="N4190" s="2">
        <f>IFERROR(H4190/K4190,0)</f>
        <v/>
      </c>
      <c r="O4190" s="2">
        <f>IF(M4190="NÃO","EXCLUÍDO",IF(N4190&lt;Premissas!$B$8,"&lt; 1,00",IF(N4190&lt;Premissas!$B$9,"1,00 – 1,19",IF(N4190&lt;Premissas!$B$10,"1,20 – 1,39",IF(N4190&lt;Premissas!$B$11,"1,40 – 1,59",IF(N4190&lt;Premissas!$B$12,"1,60 – 1,99","≥ 2,00"))))))</f>
        <v/>
      </c>
      <c r="P4190" s="5">
        <f>IF(OR(M4190="NÃO",N4190&lt;Premissas!$B$8),Premissas!$B$13,IF(N4190&lt;Premissas!$B$9,Premissas!$B$14,IF(N4190&lt;Premissas!$B$10,Premissas!$B$15,IF(N4190&lt;Premissas!$B$11,Premissas!$B$16,IF(N4190&lt;Premissas!$B$12,Premissas!$B$17,Premissas!$B$18)))))</f>
        <v/>
      </c>
      <c r="Q4190" s="5">
        <f>IFERROR(P4190/Premissas!$B$4,0)</f>
        <v/>
      </c>
    </row>
    <row r="4191">
      <c r="A4191" s="2" t="n">
        <v>8</v>
      </c>
      <c r="B4191" s="2" t="n">
        <v>7801</v>
      </c>
      <c r="C4191" s="2" t="inlineStr">
        <is>
          <t>SEPARACAO</t>
        </is>
      </c>
      <c r="D4191" s="2" t="inlineStr">
        <is>
          <t>5945704</t>
        </is>
      </c>
      <c r="E4191" s="2" t="inlineStr">
        <is>
          <t>Ailton De Oliveira Amaral</t>
        </is>
      </c>
      <c r="F4191" s="2" t="n">
        <v>1812</v>
      </c>
      <c r="G4191" s="2" t="n">
        <v>25.63</v>
      </c>
      <c r="H4191" s="2" t="n">
        <v>71</v>
      </c>
      <c r="I4191" s="2" t="n">
        <v>0</v>
      </c>
      <c r="J4191" s="2" t="inlineStr">
        <is>
          <t>GPA</t>
        </is>
      </c>
      <c r="K4191" s="2">
        <f>IF(I4191&lt;&gt;"",I4191,IFERROR(INDEX(Base!$I:$I,MATCH(1,(Base!$C:$C=C4191)*(Base!$I:$I&lt;&gt;""),0)),0))</f>
        <v/>
      </c>
      <c r="L4191" s="2">
        <f>IF(AND(I4191="",K4191&gt;0),"SIM","NÃO")</f>
        <v/>
      </c>
      <c r="M4191" s="2">
        <f>IF(ISNUMBER(SEARCH("SEPARA",UPPER(C4191))),"NÃO","SIM")</f>
        <v/>
      </c>
      <c r="N4191" s="2">
        <f>IFERROR(H4191/K4191,0)</f>
        <v/>
      </c>
      <c r="O4191" s="2">
        <f>IF(M4191="NÃO","EXCLUÍDO",IF(N4191&lt;Premissas!$B$8,"&lt; 1,00",IF(N4191&lt;Premissas!$B$9,"1,00 – 1,19",IF(N4191&lt;Premissas!$B$10,"1,20 – 1,39",IF(N4191&lt;Premissas!$B$11,"1,40 – 1,59",IF(N4191&lt;Premissas!$B$12,"1,60 – 1,99","≥ 2,00"))))))</f>
        <v/>
      </c>
      <c r="P4191" s="5">
        <f>IF(OR(M4191="NÃO",N4191&lt;Premissas!$B$8),Premissas!$B$13,IF(N4191&lt;Premissas!$B$9,Premissas!$B$14,IF(N4191&lt;Premissas!$B$10,Premissas!$B$15,IF(N4191&lt;Premissas!$B$11,Premissas!$B$16,IF(N4191&lt;Premissas!$B$12,Premissas!$B$17,Premissas!$B$18)))))</f>
        <v/>
      </c>
      <c r="Q4191" s="5">
        <f>IFERROR(P4191/Premissas!$B$4,0)</f>
        <v/>
      </c>
    </row>
    <row r="4192">
      <c r="A4192" s="2" t="n">
        <v>8</v>
      </c>
      <c r="B4192" s="2" t="n">
        <v>7801</v>
      </c>
      <c r="C4192" s="2" t="inlineStr">
        <is>
          <t>CARREGAMENTO</t>
        </is>
      </c>
      <c r="D4192" s="2" t="inlineStr">
        <is>
          <t>5945933</t>
        </is>
      </c>
      <c r="E4192" s="2" t="inlineStr">
        <is>
          <t>Jair De Franca Souza Junior</t>
        </is>
      </c>
      <c r="F4192" s="2" t="n">
        <v>641</v>
      </c>
      <c r="G4192" s="2" t="n">
        <v>26.84</v>
      </c>
      <c r="H4192" s="2" t="n">
        <v>24</v>
      </c>
      <c r="I4192" s="2" t="n">
        <v>0</v>
      </c>
      <c r="J4192" s="2" t="inlineStr">
        <is>
          <t>GPA</t>
        </is>
      </c>
      <c r="K4192" s="2">
        <f>IF(I4192&lt;&gt;"",I4192,IFERROR(INDEX(Base!$I:$I,MATCH(1,(Base!$C:$C=C4192)*(Base!$I:$I&lt;&gt;""),0)),0))</f>
        <v/>
      </c>
      <c r="L4192" s="2">
        <f>IF(AND(I4192="",K4192&gt;0),"SIM","NÃO")</f>
        <v/>
      </c>
      <c r="M4192" s="2">
        <f>IF(ISNUMBER(SEARCH("SEPARA",UPPER(C4192))),"NÃO","SIM")</f>
        <v/>
      </c>
      <c r="N4192" s="2">
        <f>IFERROR(H4192/K4192,0)</f>
        <v/>
      </c>
      <c r="O4192" s="2">
        <f>IF(M4192="NÃO","EXCLUÍDO",IF(N4192&lt;Premissas!$B$8,"&lt; 1,00",IF(N4192&lt;Premissas!$B$9,"1,00 – 1,19",IF(N4192&lt;Premissas!$B$10,"1,20 – 1,39",IF(N4192&lt;Premissas!$B$11,"1,40 – 1,59",IF(N4192&lt;Premissas!$B$12,"1,60 – 1,99","≥ 2,00"))))))</f>
        <v/>
      </c>
      <c r="P4192" s="5">
        <f>IF(OR(M4192="NÃO",N4192&lt;Premissas!$B$8),Premissas!$B$13,IF(N4192&lt;Premissas!$B$9,Premissas!$B$14,IF(N4192&lt;Premissas!$B$10,Premissas!$B$15,IF(N4192&lt;Premissas!$B$11,Premissas!$B$16,IF(N4192&lt;Premissas!$B$12,Premissas!$B$17,Premissas!$B$18)))))</f>
        <v/>
      </c>
      <c r="Q4192" s="5">
        <f>IFERROR(P4192/Premissas!$B$4,0)</f>
        <v/>
      </c>
    </row>
    <row r="4193">
      <c r="A4193" s="2" t="n">
        <v>8</v>
      </c>
      <c r="B4193" s="2" t="n">
        <v>7801</v>
      </c>
      <c r="C4193" s="2" t="inlineStr">
        <is>
          <t>PUXADA RECEB</t>
        </is>
      </c>
      <c r="D4193" s="2" t="inlineStr">
        <is>
          <t>5945933</t>
        </is>
      </c>
      <c r="E4193" s="2" t="inlineStr">
        <is>
          <t>Jair De Franca Souza Junior</t>
        </is>
      </c>
      <c r="F4193" s="2" t="n">
        <v>4</v>
      </c>
      <c r="G4193" s="2" t="n">
        <v>0.58</v>
      </c>
      <c r="H4193" s="2" t="n">
        <v>7</v>
      </c>
      <c r="I4193" s="2" t="n">
        <v>0</v>
      </c>
      <c r="J4193" s="2" t="inlineStr">
        <is>
          <t>GPA</t>
        </is>
      </c>
      <c r="K4193" s="2">
        <f>IF(I4193&lt;&gt;"",I4193,IFERROR(INDEX(Base!$I:$I,MATCH(1,(Base!$C:$C=C4193)*(Base!$I:$I&lt;&gt;""),0)),0))</f>
        <v/>
      </c>
      <c r="L4193" s="2">
        <f>IF(AND(I4193="",K4193&gt;0),"SIM","NÃO")</f>
        <v/>
      </c>
      <c r="M4193" s="2">
        <f>IF(ISNUMBER(SEARCH("SEPARA",UPPER(C4193))),"NÃO","SIM")</f>
        <v/>
      </c>
      <c r="N4193" s="2">
        <f>IFERROR(H4193/K4193,0)</f>
        <v/>
      </c>
      <c r="O4193" s="2">
        <f>IF(M4193="NÃO","EXCLUÍDO",IF(N4193&lt;Premissas!$B$8,"&lt; 1,00",IF(N4193&lt;Premissas!$B$9,"1,00 – 1,19",IF(N4193&lt;Premissas!$B$10,"1,20 – 1,39",IF(N4193&lt;Premissas!$B$11,"1,40 – 1,59",IF(N4193&lt;Premissas!$B$12,"1,60 – 1,99","≥ 2,00"))))))</f>
        <v/>
      </c>
      <c r="P4193" s="5">
        <f>IF(OR(M4193="NÃO",N4193&lt;Premissas!$B$8),Premissas!$B$13,IF(N4193&lt;Premissas!$B$9,Premissas!$B$14,IF(N4193&lt;Premissas!$B$10,Premissas!$B$15,IF(N4193&lt;Premissas!$B$11,Premissas!$B$16,IF(N4193&lt;Premissas!$B$12,Premissas!$B$17,Premissas!$B$18)))))</f>
        <v/>
      </c>
      <c r="Q4193" s="5">
        <f>IFERROR(P4193/Premissas!$B$4,0)</f>
        <v/>
      </c>
    </row>
    <row r="4194">
      <c r="A4194" s="2" t="n">
        <v>8</v>
      </c>
      <c r="B4194" s="2" t="n">
        <v>7801</v>
      </c>
      <c r="C4194" s="2" t="inlineStr">
        <is>
          <t>SEPARACAO</t>
        </is>
      </c>
      <c r="D4194" s="2" t="inlineStr">
        <is>
          <t>5945933</t>
        </is>
      </c>
      <c r="E4194" s="2" t="inlineStr">
        <is>
          <t>Jair De Franca Souza Junior</t>
        </is>
      </c>
      <c r="F4194" s="2" t="n">
        <v>1161</v>
      </c>
      <c r="G4194" s="2" t="n">
        <v>11.15</v>
      </c>
      <c r="H4194" s="2" t="n">
        <v>104</v>
      </c>
      <c r="I4194" s="2" t="n">
        <v>0</v>
      </c>
      <c r="J4194" s="2" t="inlineStr">
        <is>
          <t>GPA</t>
        </is>
      </c>
      <c r="K4194" s="2">
        <f>IF(I4194&lt;&gt;"",I4194,IFERROR(INDEX(Base!$I:$I,MATCH(1,(Base!$C:$C=C4194)*(Base!$I:$I&lt;&gt;""),0)),0))</f>
        <v/>
      </c>
      <c r="L4194" s="2">
        <f>IF(AND(I4194="",K4194&gt;0),"SIM","NÃO")</f>
        <v/>
      </c>
      <c r="M4194" s="2">
        <f>IF(ISNUMBER(SEARCH("SEPARA",UPPER(C4194))),"NÃO","SIM")</f>
        <v/>
      </c>
      <c r="N4194" s="2">
        <f>IFERROR(H4194/K4194,0)</f>
        <v/>
      </c>
      <c r="O4194" s="2">
        <f>IF(M4194="NÃO","EXCLUÍDO",IF(N4194&lt;Premissas!$B$8,"&lt; 1,00",IF(N4194&lt;Premissas!$B$9,"1,00 – 1,19",IF(N4194&lt;Premissas!$B$10,"1,20 – 1,39",IF(N4194&lt;Premissas!$B$11,"1,40 – 1,59",IF(N4194&lt;Premissas!$B$12,"1,60 – 1,99","≥ 2,00"))))))</f>
        <v/>
      </c>
      <c r="P4194" s="5">
        <f>IF(OR(M4194="NÃO",N4194&lt;Premissas!$B$8),Premissas!$B$13,IF(N4194&lt;Premissas!$B$9,Premissas!$B$14,IF(N4194&lt;Premissas!$B$10,Premissas!$B$15,IF(N4194&lt;Premissas!$B$11,Premissas!$B$16,IF(N4194&lt;Premissas!$B$12,Premissas!$B$17,Premissas!$B$18)))))</f>
        <v/>
      </c>
      <c r="Q4194" s="5">
        <f>IFERROR(P4194/Premissas!$B$4,0)</f>
        <v/>
      </c>
    </row>
    <row r="4195">
      <c r="A4195" s="2" t="n">
        <v>8</v>
      </c>
      <c r="B4195" s="2" t="n">
        <v>7801</v>
      </c>
      <c r="C4195" s="2" t="inlineStr">
        <is>
          <t>SEPARACAO</t>
        </is>
      </c>
      <c r="D4195" s="2" t="inlineStr">
        <is>
          <t>5946948</t>
        </is>
      </c>
      <c r="E4195" s="2" t="inlineStr">
        <is>
          <t>Dumel Louis Jacques</t>
        </is>
      </c>
      <c r="F4195" s="2" t="n">
        <v>13277</v>
      </c>
      <c r="G4195" s="2" t="n">
        <v>141.89</v>
      </c>
      <c r="H4195" s="2" t="n">
        <v>94</v>
      </c>
      <c r="I4195" s="2" t="n">
        <v>0</v>
      </c>
      <c r="J4195" s="2" t="inlineStr">
        <is>
          <t>GPA</t>
        </is>
      </c>
      <c r="K4195" s="2">
        <f>IF(I4195&lt;&gt;"",I4195,IFERROR(INDEX(Base!$I:$I,MATCH(1,(Base!$C:$C=C4195)*(Base!$I:$I&lt;&gt;""),0)),0))</f>
        <v/>
      </c>
      <c r="L4195" s="2">
        <f>IF(AND(I4195="",K4195&gt;0),"SIM","NÃO")</f>
        <v/>
      </c>
      <c r="M4195" s="2">
        <f>IF(ISNUMBER(SEARCH("SEPARA",UPPER(C4195))),"NÃO","SIM")</f>
        <v/>
      </c>
      <c r="N4195" s="2">
        <f>IFERROR(H4195/K4195,0)</f>
        <v/>
      </c>
      <c r="O4195" s="2">
        <f>IF(M4195="NÃO","EXCLUÍDO",IF(N4195&lt;Premissas!$B$8,"&lt; 1,00",IF(N4195&lt;Premissas!$B$9,"1,00 – 1,19",IF(N4195&lt;Premissas!$B$10,"1,20 – 1,39",IF(N4195&lt;Premissas!$B$11,"1,40 – 1,59",IF(N4195&lt;Premissas!$B$12,"1,60 – 1,99","≥ 2,00"))))))</f>
        <v/>
      </c>
      <c r="P4195" s="5">
        <f>IF(OR(M4195="NÃO",N4195&lt;Premissas!$B$8),Premissas!$B$13,IF(N4195&lt;Premissas!$B$9,Premissas!$B$14,IF(N4195&lt;Premissas!$B$10,Premissas!$B$15,IF(N4195&lt;Premissas!$B$11,Premissas!$B$16,IF(N4195&lt;Premissas!$B$12,Premissas!$B$17,Premissas!$B$18)))))</f>
        <v/>
      </c>
      <c r="Q4195" s="5">
        <f>IFERROR(P4195/Premissas!$B$4,0)</f>
        <v/>
      </c>
    </row>
    <row r="4196">
      <c r="A4196" s="2" t="n">
        <v>8</v>
      </c>
      <c r="B4196" s="2" t="n">
        <v>7801</v>
      </c>
      <c r="C4196" s="2" t="inlineStr">
        <is>
          <t>RECEBIMENTO</t>
        </is>
      </c>
      <c r="D4196" s="2" t="inlineStr">
        <is>
          <t>5954231</t>
        </is>
      </c>
      <c r="E4196" s="2" t="inlineStr">
        <is>
          <t>Kayke Reis Lima</t>
        </is>
      </c>
      <c r="F4196" s="2" t="n">
        <v>1</v>
      </c>
      <c r="G4196" s="2" t="n">
        <v>1.56</v>
      </c>
      <c r="H4196" s="2" t="n">
        <v>1</v>
      </c>
      <c r="I4196" s="2" t="n">
        <v>0</v>
      </c>
      <c r="J4196" s="2" t="inlineStr">
        <is>
          <t>GPA</t>
        </is>
      </c>
      <c r="K4196" s="2">
        <f>IF(I4196&lt;&gt;"",I4196,IFERROR(INDEX(Base!$I:$I,MATCH(1,(Base!$C:$C=C4196)*(Base!$I:$I&lt;&gt;""),0)),0))</f>
        <v/>
      </c>
      <c r="L4196" s="2">
        <f>IF(AND(I4196="",K4196&gt;0),"SIM","NÃO")</f>
        <v/>
      </c>
      <c r="M4196" s="2">
        <f>IF(ISNUMBER(SEARCH("SEPARA",UPPER(C4196))),"NÃO","SIM")</f>
        <v/>
      </c>
      <c r="N4196" s="2">
        <f>IFERROR(H4196/K4196,0)</f>
        <v/>
      </c>
      <c r="O4196" s="2">
        <f>IF(M4196="NÃO","EXCLUÍDO",IF(N4196&lt;Premissas!$B$8,"&lt; 1,00",IF(N4196&lt;Premissas!$B$9,"1,00 – 1,19",IF(N4196&lt;Premissas!$B$10,"1,20 – 1,39",IF(N4196&lt;Premissas!$B$11,"1,40 – 1,59",IF(N4196&lt;Premissas!$B$12,"1,60 – 1,99","≥ 2,00"))))))</f>
        <v/>
      </c>
      <c r="P4196" s="5">
        <f>IF(OR(M4196="NÃO",N4196&lt;Premissas!$B$8),Premissas!$B$13,IF(N4196&lt;Premissas!$B$9,Premissas!$B$14,IF(N4196&lt;Premissas!$B$10,Premissas!$B$15,IF(N4196&lt;Premissas!$B$11,Premissas!$B$16,IF(N4196&lt;Premissas!$B$12,Premissas!$B$17,Premissas!$B$18)))))</f>
        <v/>
      </c>
      <c r="Q4196" s="5">
        <f>IFERROR(P4196/Premissas!$B$4,0)</f>
        <v/>
      </c>
    </row>
    <row r="4197">
      <c r="A4197" s="2" t="n">
        <v>8</v>
      </c>
      <c r="B4197" s="2" t="n">
        <v>7801</v>
      </c>
      <c r="C4197" s="2" t="inlineStr">
        <is>
          <t>SEPARACAO</t>
        </is>
      </c>
      <c r="D4197" s="2" t="inlineStr">
        <is>
          <t>5954231</t>
        </is>
      </c>
      <c r="E4197" s="2" t="inlineStr">
        <is>
          <t>Kayke Reis Lima</t>
        </is>
      </c>
      <c r="F4197" s="2" t="n">
        <v>1636</v>
      </c>
      <c r="G4197" s="2" t="n">
        <v>18.8</v>
      </c>
      <c r="H4197" s="2" t="n">
        <v>87</v>
      </c>
      <c r="I4197" s="2" t="n">
        <v>0</v>
      </c>
      <c r="J4197" s="2" t="inlineStr">
        <is>
          <t>GPA</t>
        </is>
      </c>
      <c r="K4197" s="2">
        <f>IF(I4197&lt;&gt;"",I4197,IFERROR(INDEX(Base!$I:$I,MATCH(1,(Base!$C:$C=C4197)*(Base!$I:$I&lt;&gt;""),0)),0))</f>
        <v/>
      </c>
      <c r="L4197" s="2">
        <f>IF(AND(I4197="",K4197&gt;0),"SIM","NÃO")</f>
        <v/>
      </c>
      <c r="M4197" s="2">
        <f>IF(ISNUMBER(SEARCH("SEPARA",UPPER(C4197))),"NÃO","SIM")</f>
        <v/>
      </c>
      <c r="N4197" s="2">
        <f>IFERROR(H4197/K4197,0)</f>
        <v/>
      </c>
      <c r="O4197" s="2">
        <f>IF(M4197="NÃO","EXCLUÍDO",IF(N4197&lt;Premissas!$B$8,"&lt; 1,00",IF(N4197&lt;Premissas!$B$9,"1,00 – 1,19",IF(N4197&lt;Premissas!$B$10,"1,20 – 1,39",IF(N4197&lt;Premissas!$B$11,"1,40 – 1,59",IF(N4197&lt;Premissas!$B$12,"1,60 – 1,99","≥ 2,00"))))))</f>
        <v/>
      </c>
      <c r="P4197" s="5">
        <f>IF(OR(M4197="NÃO",N4197&lt;Premissas!$B$8),Premissas!$B$13,IF(N4197&lt;Premissas!$B$9,Premissas!$B$14,IF(N4197&lt;Premissas!$B$10,Premissas!$B$15,IF(N4197&lt;Premissas!$B$11,Premissas!$B$16,IF(N4197&lt;Premissas!$B$12,Premissas!$B$17,Premissas!$B$18)))))</f>
        <v/>
      </c>
      <c r="Q4197" s="5">
        <f>IFERROR(P4197/Premissas!$B$4,0)</f>
        <v/>
      </c>
    </row>
    <row r="4198">
      <c r="A4198" s="2" t="n">
        <v>8</v>
      </c>
      <c r="B4198" s="2" t="n">
        <v>7801</v>
      </c>
      <c r="C4198" s="2" t="inlineStr">
        <is>
          <t>PUXADA RECEB</t>
        </is>
      </c>
      <c r="D4198" s="2" t="inlineStr">
        <is>
          <t>5957699</t>
        </is>
      </c>
      <c r="E4198" s="2" t="inlineStr">
        <is>
          <t>Erick Nascimento De Oliveira</t>
        </is>
      </c>
      <c r="F4198" s="2" t="n">
        <v>86</v>
      </c>
      <c r="G4198" s="2" t="n">
        <v>21.41</v>
      </c>
      <c r="H4198" s="2" t="n">
        <v>4</v>
      </c>
      <c r="I4198" s="2" t="n">
        <v>0</v>
      </c>
      <c r="J4198" s="2" t="inlineStr">
        <is>
          <t>GPA</t>
        </is>
      </c>
      <c r="K4198" s="2">
        <f>IF(I4198&lt;&gt;"",I4198,IFERROR(INDEX(Base!$I:$I,MATCH(1,(Base!$C:$C=C4198)*(Base!$I:$I&lt;&gt;""),0)),0))</f>
        <v/>
      </c>
      <c r="L4198" s="2">
        <f>IF(AND(I4198="",K4198&gt;0),"SIM","NÃO")</f>
        <v/>
      </c>
      <c r="M4198" s="2">
        <f>IF(ISNUMBER(SEARCH("SEPARA",UPPER(C4198))),"NÃO","SIM")</f>
        <v/>
      </c>
      <c r="N4198" s="2">
        <f>IFERROR(H4198/K4198,0)</f>
        <v/>
      </c>
      <c r="O4198" s="2">
        <f>IF(M4198="NÃO","EXCLUÍDO",IF(N4198&lt;Premissas!$B$8,"&lt; 1,00",IF(N4198&lt;Premissas!$B$9,"1,00 – 1,19",IF(N4198&lt;Premissas!$B$10,"1,20 – 1,39",IF(N4198&lt;Premissas!$B$11,"1,40 – 1,59",IF(N4198&lt;Premissas!$B$12,"1,60 – 1,99","≥ 2,00"))))))</f>
        <v/>
      </c>
      <c r="P4198" s="5">
        <f>IF(OR(M4198="NÃO",N4198&lt;Premissas!$B$8),Premissas!$B$13,IF(N4198&lt;Premissas!$B$9,Premissas!$B$14,IF(N4198&lt;Premissas!$B$10,Premissas!$B$15,IF(N4198&lt;Premissas!$B$11,Premissas!$B$16,IF(N4198&lt;Premissas!$B$12,Premissas!$B$17,Premissas!$B$18)))))</f>
        <v/>
      </c>
      <c r="Q4198" s="5">
        <f>IFERROR(P4198/Premissas!$B$4,0)</f>
        <v/>
      </c>
    </row>
    <row r="4199">
      <c r="A4199" s="2" t="n">
        <v>8</v>
      </c>
      <c r="B4199" s="2" t="n">
        <v>7801</v>
      </c>
      <c r="C4199" s="2" t="inlineStr">
        <is>
          <t>SEPARACAO</t>
        </is>
      </c>
      <c r="D4199" s="2" t="inlineStr">
        <is>
          <t>5957699</t>
        </is>
      </c>
      <c r="E4199" s="2" t="inlineStr">
        <is>
          <t>Erick Nascimento De Oliveira</t>
        </is>
      </c>
      <c r="F4199" s="2" t="n">
        <v>4068</v>
      </c>
      <c r="G4199" s="2" t="n">
        <v>85.31999999999999</v>
      </c>
      <c r="H4199" s="2" t="n">
        <v>48</v>
      </c>
      <c r="I4199" s="2" t="n">
        <v>0</v>
      </c>
      <c r="J4199" s="2" t="inlineStr">
        <is>
          <t>GPA</t>
        </is>
      </c>
      <c r="K4199" s="2">
        <f>IF(I4199&lt;&gt;"",I4199,IFERROR(INDEX(Base!$I:$I,MATCH(1,(Base!$C:$C=C4199)*(Base!$I:$I&lt;&gt;""),0)),0))</f>
        <v/>
      </c>
      <c r="L4199" s="2">
        <f>IF(AND(I4199="",K4199&gt;0),"SIM","NÃO")</f>
        <v/>
      </c>
      <c r="M4199" s="2">
        <f>IF(ISNUMBER(SEARCH("SEPARA",UPPER(C4199))),"NÃO","SIM")</f>
        <v/>
      </c>
      <c r="N4199" s="2">
        <f>IFERROR(H4199/K4199,0)</f>
        <v/>
      </c>
      <c r="O4199" s="2">
        <f>IF(M4199="NÃO","EXCLUÍDO",IF(N4199&lt;Premissas!$B$8,"&lt; 1,00",IF(N4199&lt;Premissas!$B$9,"1,00 – 1,19",IF(N4199&lt;Premissas!$B$10,"1,20 – 1,39",IF(N4199&lt;Premissas!$B$11,"1,40 – 1,59",IF(N4199&lt;Premissas!$B$12,"1,60 – 1,99","≥ 2,00"))))))</f>
        <v/>
      </c>
      <c r="P4199" s="5">
        <f>IF(OR(M4199="NÃO",N4199&lt;Premissas!$B$8),Premissas!$B$13,IF(N4199&lt;Premissas!$B$9,Premissas!$B$14,IF(N4199&lt;Premissas!$B$10,Premissas!$B$15,IF(N4199&lt;Premissas!$B$11,Premissas!$B$16,IF(N4199&lt;Premissas!$B$12,Premissas!$B$17,Premissas!$B$18)))))</f>
        <v/>
      </c>
      <c r="Q4199" s="5">
        <f>IFERROR(P4199/Premissas!$B$4,0)</f>
        <v/>
      </c>
    </row>
    <row r="4200">
      <c r="A4200" s="2" t="n">
        <v>8</v>
      </c>
      <c r="B4200" s="2" t="n">
        <v>7801</v>
      </c>
      <c r="C4200" s="2" t="inlineStr">
        <is>
          <t>SEPARACAO</t>
        </is>
      </c>
      <c r="D4200" s="2" t="inlineStr">
        <is>
          <t>5957702</t>
        </is>
      </c>
      <c r="E4200" s="2" t="inlineStr">
        <is>
          <t>Sandra Caseus</t>
        </is>
      </c>
      <c r="F4200" s="2" t="n">
        <v>10356</v>
      </c>
      <c r="G4200" s="2" t="n">
        <v>123.9</v>
      </c>
      <c r="H4200" s="2" t="n">
        <v>84</v>
      </c>
      <c r="I4200" s="2" t="n">
        <v>0</v>
      </c>
      <c r="J4200" s="2" t="inlineStr">
        <is>
          <t>GPA</t>
        </is>
      </c>
      <c r="K4200" s="2">
        <f>IF(I4200&lt;&gt;"",I4200,IFERROR(INDEX(Base!$I:$I,MATCH(1,(Base!$C:$C=C4200)*(Base!$I:$I&lt;&gt;""),0)),0))</f>
        <v/>
      </c>
      <c r="L4200" s="2">
        <f>IF(AND(I4200="",K4200&gt;0),"SIM","NÃO")</f>
        <v/>
      </c>
      <c r="M4200" s="2">
        <f>IF(ISNUMBER(SEARCH("SEPARA",UPPER(C4200))),"NÃO","SIM")</f>
        <v/>
      </c>
      <c r="N4200" s="2">
        <f>IFERROR(H4200/K4200,0)</f>
        <v/>
      </c>
      <c r="O4200" s="2">
        <f>IF(M4200="NÃO","EXCLUÍDO",IF(N4200&lt;Premissas!$B$8,"&lt; 1,00",IF(N4200&lt;Premissas!$B$9,"1,00 – 1,19",IF(N4200&lt;Premissas!$B$10,"1,20 – 1,39",IF(N4200&lt;Premissas!$B$11,"1,40 – 1,59",IF(N4200&lt;Premissas!$B$12,"1,60 – 1,99","≥ 2,00"))))))</f>
        <v/>
      </c>
      <c r="P4200" s="5">
        <f>IF(OR(M4200="NÃO",N4200&lt;Premissas!$B$8),Premissas!$B$13,IF(N4200&lt;Premissas!$B$9,Premissas!$B$14,IF(N4200&lt;Premissas!$B$10,Premissas!$B$15,IF(N4200&lt;Premissas!$B$11,Premissas!$B$16,IF(N4200&lt;Premissas!$B$12,Premissas!$B$17,Premissas!$B$18)))))</f>
        <v/>
      </c>
      <c r="Q4200" s="5">
        <f>IFERROR(P4200/Premissas!$B$4,0)</f>
        <v/>
      </c>
    </row>
    <row r="4201">
      <c r="A4201" s="2" t="n">
        <v>8</v>
      </c>
      <c r="B4201" s="2" t="n">
        <v>7801</v>
      </c>
      <c r="C4201" s="2" t="inlineStr">
        <is>
          <t>PUXADA RECEB</t>
        </is>
      </c>
      <c r="D4201" s="2" t="inlineStr">
        <is>
          <t>5957761</t>
        </is>
      </c>
      <c r="E4201" s="2" t="inlineStr">
        <is>
          <t>Fernanda Ribeiro Marques</t>
        </is>
      </c>
      <c r="F4201" s="2" t="n">
        <v>352</v>
      </c>
      <c r="G4201" s="2" t="n">
        <v>45.34</v>
      </c>
      <c r="H4201" s="2" t="n">
        <v>8</v>
      </c>
      <c r="I4201" s="2" t="n">
        <v>0</v>
      </c>
      <c r="J4201" s="2" t="inlineStr">
        <is>
          <t>GPA</t>
        </is>
      </c>
      <c r="K4201" s="2">
        <f>IF(I4201&lt;&gt;"",I4201,IFERROR(INDEX(Base!$I:$I,MATCH(1,(Base!$C:$C=C4201)*(Base!$I:$I&lt;&gt;""),0)),0))</f>
        <v/>
      </c>
      <c r="L4201" s="2">
        <f>IF(AND(I4201="",K4201&gt;0),"SIM","NÃO")</f>
        <v/>
      </c>
      <c r="M4201" s="2">
        <f>IF(ISNUMBER(SEARCH("SEPARA",UPPER(C4201))),"NÃO","SIM")</f>
        <v/>
      </c>
      <c r="N4201" s="2">
        <f>IFERROR(H4201/K4201,0)</f>
        <v/>
      </c>
      <c r="O4201" s="2">
        <f>IF(M4201="NÃO","EXCLUÍDO",IF(N4201&lt;Premissas!$B$8,"&lt; 1,00",IF(N4201&lt;Premissas!$B$9,"1,00 – 1,19",IF(N4201&lt;Premissas!$B$10,"1,20 – 1,39",IF(N4201&lt;Premissas!$B$11,"1,40 – 1,59",IF(N4201&lt;Premissas!$B$12,"1,60 – 1,99","≥ 2,00"))))))</f>
        <v/>
      </c>
      <c r="P4201" s="5">
        <f>IF(OR(M4201="NÃO",N4201&lt;Premissas!$B$8),Premissas!$B$13,IF(N4201&lt;Premissas!$B$9,Premissas!$B$14,IF(N4201&lt;Premissas!$B$10,Premissas!$B$15,IF(N4201&lt;Premissas!$B$11,Premissas!$B$16,IF(N4201&lt;Premissas!$B$12,Premissas!$B$17,Premissas!$B$18)))))</f>
        <v/>
      </c>
      <c r="Q4201" s="5">
        <f>IFERROR(P4201/Premissas!$B$4,0)</f>
        <v/>
      </c>
    </row>
    <row r="4202">
      <c r="A4202" s="2" t="n">
        <v>8</v>
      </c>
      <c r="B4202" s="2" t="n">
        <v>7801</v>
      </c>
      <c r="C4202" s="2" t="inlineStr">
        <is>
          <t>SEPARACAO</t>
        </is>
      </c>
      <c r="D4202" s="2" t="inlineStr">
        <is>
          <t>5957761</t>
        </is>
      </c>
      <c r="E4202" s="2" t="inlineStr">
        <is>
          <t>Fernanda Ribeiro Marques</t>
        </is>
      </c>
      <c r="F4202" s="2" t="n">
        <v>6013</v>
      </c>
      <c r="G4202" s="2" t="n">
        <v>103.57</v>
      </c>
      <c r="H4202" s="2" t="n">
        <v>58</v>
      </c>
      <c r="I4202" s="2" t="n">
        <v>0</v>
      </c>
      <c r="J4202" s="2" t="inlineStr">
        <is>
          <t>GPA</t>
        </is>
      </c>
      <c r="K4202" s="2">
        <f>IF(I4202&lt;&gt;"",I4202,IFERROR(INDEX(Base!$I:$I,MATCH(1,(Base!$C:$C=C4202)*(Base!$I:$I&lt;&gt;""),0)),0))</f>
        <v/>
      </c>
      <c r="L4202" s="2">
        <f>IF(AND(I4202="",K4202&gt;0),"SIM","NÃO")</f>
        <v/>
      </c>
      <c r="M4202" s="2">
        <f>IF(ISNUMBER(SEARCH("SEPARA",UPPER(C4202))),"NÃO","SIM")</f>
        <v/>
      </c>
      <c r="N4202" s="2">
        <f>IFERROR(H4202/K4202,0)</f>
        <v/>
      </c>
      <c r="O4202" s="2">
        <f>IF(M4202="NÃO","EXCLUÍDO",IF(N4202&lt;Premissas!$B$8,"&lt; 1,00",IF(N4202&lt;Premissas!$B$9,"1,00 – 1,19",IF(N4202&lt;Premissas!$B$10,"1,20 – 1,39",IF(N4202&lt;Premissas!$B$11,"1,40 – 1,59",IF(N4202&lt;Premissas!$B$12,"1,60 – 1,99","≥ 2,00"))))))</f>
        <v/>
      </c>
      <c r="P4202" s="5">
        <f>IF(OR(M4202="NÃO",N4202&lt;Premissas!$B$8),Premissas!$B$13,IF(N4202&lt;Premissas!$B$9,Premissas!$B$14,IF(N4202&lt;Premissas!$B$10,Premissas!$B$15,IF(N4202&lt;Premissas!$B$11,Premissas!$B$16,IF(N4202&lt;Premissas!$B$12,Premissas!$B$17,Premissas!$B$18)))))</f>
        <v/>
      </c>
      <c r="Q4202" s="5">
        <f>IFERROR(P4202/Premissas!$B$4,0)</f>
        <v/>
      </c>
    </row>
    <row r="4203">
      <c r="A4203" s="2" t="n">
        <v>8</v>
      </c>
      <c r="B4203" s="2" t="n">
        <v>7801</v>
      </c>
      <c r="C4203" s="2" t="inlineStr">
        <is>
          <t>CARREGAMENTO</t>
        </is>
      </c>
      <c r="D4203" s="2" t="inlineStr">
        <is>
          <t>5958067</t>
        </is>
      </c>
      <c r="E4203" s="2" t="inlineStr">
        <is>
          <t>Elizandra Dos Santos Feitoza</t>
        </is>
      </c>
      <c r="F4203" s="2" t="n">
        <v>1009</v>
      </c>
      <c r="G4203" s="2" t="n">
        <v>58.13</v>
      </c>
      <c r="H4203" s="2" t="n">
        <v>17</v>
      </c>
      <c r="I4203" s="2" t="n">
        <v>0</v>
      </c>
      <c r="J4203" s="2" t="inlineStr">
        <is>
          <t>GPA</t>
        </is>
      </c>
      <c r="K4203" s="2">
        <f>IF(I4203&lt;&gt;"",I4203,IFERROR(INDEX(Base!$I:$I,MATCH(1,(Base!$C:$C=C4203)*(Base!$I:$I&lt;&gt;""),0)),0))</f>
        <v/>
      </c>
      <c r="L4203" s="2">
        <f>IF(AND(I4203="",K4203&gt;0),"SIM","NÃO")</f>
        <v/>
      </c>
      <c r="M4203" s="2">
        <f>IF(ISNUMBER(SEARCH("SEPARA",UPPER(C4203))),"NÃO","SIM")</f>
        <v/>
      </c>
      <c r="N4203" s="2">
        <f>IFERROR(H4203/K4203,0)</f>
        <v/>
      </c>
      <c r="O4203" s="2">
        <f>IF(M4203="NÃO","EXCLUÍDO",IF(N4203&lt;Premissas!$B$8,"&lt; 1,00",IF(N4203&lt;Premissas!$B$9,"1,00 – 1,19",IF(N4203&lt;Premissas!$B$10,"1,20 – 1,39",IF(N4203&lt;Premissas!$B$11,"1,40 – 1,59",IF(N4203&lt;Premissas!$B$12,"1,60 – 1,99","≥ 2,00"))))))</f>
        <v/>
      </c>
      <c r="P4203" s="5">
        <f>IF(OR(M4203="NÃO",N4203&lt;Premissas!$B$8),Premissas!$B$13,IF(N4203&lt;Premissas!$B$9,Premissas!$B$14,IF(N4203&lt;Premissas!$B$10,Premissas!$B$15,IF(N4203&lt;Premissas!$B$11,Premissas!$B$16,IF(N4203&lt;Premissas!$B$12,Premissas!$B$17,Premissas!$B$18)))))</f>
        <v/>
      </c>
      <c r="Q4203" s="5">
        <f>IFERROR(P4203/Premissas!$B$4,0)</f>
        <v/>
      </c>
    </row>
    <row r="4204">
      <c r="A4204" s="2" t="n">
        <v>8</v>
      </c>
      <c r="B4204" s="2" t="n">
        <v>7801</v>
      </c>
      <c r="C4204" s="2" t="inlineStr">
        <is>
          <t>SEPARACAO</t>
        </is>
      </c>
      <c r="D4204" s="2" t="inlineStr">
        <is>
          <t>5958083</t>
        </is>
      </c>
      <c r="E4204" s="2" t="inlineStr">
        <is>
          <t>Lovelie Alphonse</t>
        </is>
      </c>
      <c r="F4204" s="2" t="n">
        <v>6175</v>
      </c>
      <c r="G4204" s="2" t="n">
        <v>99.56999999999999</v>
      </c>
      <c r="H4204" s="2" t="n">
        <v>62</v>
      </c>
      <c r="I4204" s="2" t="n">
        <v>0</v>
      </c>
      <c r="J4204" s="2" t="inlineStr">
        <is>
          <t>GPA</t>
        </is>
      </c>
      <c r="K4204" s="2">
        <f>IF(I4204&lt;&gt;"",I4204,IFERROR(INDEX(Base!$I:$I,MATCH(1,(Base!$C:$C=C4204)*(Base!$I:$I&lt;&gt;""),0)),0))</f>
        <v/>
      </c>
      <c r="L4204" s="2">
        <f>IF(AND(I4204="",K4204&gt;0),"SIM","NÃO")</f>
        <v/>
      </c>
      <c r="M4204" s="2">
        <f>IF(ISNUMBER(SEARCH("SEPARA",UPPER(C4204))),"NÃO","SIM")</f>
        <v/>
      </c>
      <c r="N4204" s="2">
        <f>IFERROR(H4204/K4204,0)</f>
        <v/>
      </c>
      <c r="O4204" s="2">
        <f>IF(M4204="NÃO","EXCLUÍDO",IF(N4204&lt;Premissas!$B$8,"&lt; 1,00",IF(N4204&lt;Premissas!$B$9,"1,00 – 1,19",IF(N4204&lt;Premissas!$B$10,"1,20 – 1,39",IF(N4204&lt;Premissas!$B$11,"1,40 – 1,59",IF(N4204&lt;Premissas!$B$12,"1,60 – 1,99","≥ 2,00"))))))</f>
        <v/>
      </c>
      <c r="P4204" s="5">
        <f>IF(OR(M4204="NÃO",N4204&lt;Premissas!$B$8),Premissas!$B$13,IF(N4204&lt;Premissas!$B$9,Premissas!$B$14,IF(N4204&lt;Premissas!$B$10,Premissas!$B$15,IF(N4204&lt;Premissas!$B$11,Premissas!$B$16,IF(N4204&lt;Premissas!$B$12,Premissas!$B$17,Premissas!$B$18)))))</f>
        <v/>
      </c>
      <c r="Q4204" s="5">
        <f>IFERROR(P4204/Premissas!$B$4,0)</f>
        <v/>
      </c>
    </row>
    <row r="4205">
      <c r="A4205" s="2" t="n">
        <v>8</v>
      </c>
      <c r="B4205" s="2" t="n">
        <v>7801</v>
      </c>
      <c r="C4205" s="2" t="inlineStr">
        <is>
          <t>SEPARACAO</t>
        </is>
      </c>
      <c r="D4205" s="2" t="inlineStr">
        <is>
          <t>5958628</t>
        </is>
      </c>
      <c r="E4205" s="2" t="inlineStr">
        <is>
          <t>Arthur Do Carmo De Jesus</t>
        </is>
      </c>
      <c r="F4205" s="2" t="n">
        <v>67</v>
      </c>
      <c r="G4205" s="2" t="n">
        <v>3.16</v>
      </c>
      <c r="H4205" s="2" t="n">
        <v>21</v>
      </c>
      <c r="I4205" s="2" t="n">
        <v>0</v>
      </c>
      <c r="J4205" s="2" t="inlineStr">
        <is>
          <t>GPA</t>
        </is>
      </c>
      <c r="K4205" s="2">
        <f>IF(I4205&lt;&gt;"",I4205,IFERROR(INDEX(Base!$I:$I,MATCH(1,(Base!$C:$C=C4205)*(Base!$I:$I&lt;&gt;""),0)),0))</f>
        <v/>
      </c>
      <c r="L4205" s="2">
        <f>IF(AND(I4205="",K4205&gt;0),"SIM","NÃO")</f>
        <v/>
      </c>
      <c r="M4205" s="2">
        <f>IF(ISNUMBER(SEARCH("SEPARA",UPPER(C4205))),"NÃO","SIM")</f>
        <v/>
      </c>
      <c r="N4205" s="2">
        <f>IFERROR(H4205/K4205,0)</f>
        <v/>
      </c>
      <c r="O4205" s="2">
        <f>IF(M4205="NÃO","EXCLUÍDO",IF(N4205&lt;Premissas!$B$8,"&lt; 1,00",IF(N4205&lt;Premissas!$B$9,"1,00 – 1,19",IF(N4205&lt;Premissas!$B$10,"1,20 – 1,39",IF(N4205&lt;Premissas!$B$11,"1,40 – 1,59",IF(N4205&lt;Premissas!$B$12,"1,60 – 1,99","≥ 2,00"))))))</f>
        <v/>
      </c>
      <c r="P4205" s="5">
        <f>IF(OR(M4205="NÃO",N4205&lt;Premissas!$B$8),Premissas!$B$13,IF(N4205&lt;Premissas!$B$9,Premissas!$B$14,IF(N4205&lt;Premissas!$B$10,Premissas!$B$15,IF(N4205&lt;Premissas!$B$11,Premissas!$B$16,IF(N4205&lt;Premissas!$B$12,Premissas!$B$17,Premissas!$B$18)))))</f>
        <v/>
      </c>
      <c r="Q4205" s="5">
        <f>IFERROR(P4205/Premissas!$B$4,0)</f>
        <v/>
      </c>
    </row>
    <row r="4206">
      <c r="A4206" s="2" t="n">
        <v>8</v>
      </c>
      <c r="B4206" s="2" t="n">
        <v>7801</v>
      </c>
      <c r="C4206" s="2" t="inlineStr">
        <is>
          <t>SEPARACAO</t>
        </is>
      </c>
      <c r="D4206" s="2" t="inlineStr">
        <is>
          <t>5958946</t>
        </is>
      </c>
      <c r="E4206" s="2" t="inlineStr">
        <is>
          <t>Igor Gabriel Franca Da Silva</t>
        </is>
      </c>
      <c r="F4206" s="2" t="n">
        <v>3066</v>
      </c>
      <c r="G4206" s="2" t="n">
        <v>66.77</v>
      </c>
      <c r="H4206" s="2" t="n">
        <v>46</v>
      </c>
      <c r="I4206" s="2" t="n">
        <v>0</v>
      </c>
      <c r="J4206" s="2" t="inlineStr">
        <is>
          <t>GPA</t>
        </is>
      </c>
      <c r="K4206" s="2">
        <f>IF(I4206&lt;&gt;"",I4206,IFERROR(INDEX(Base!$I:$I,MATCH(1,(Base!$C:$C=C4206)*(Base!$I:$I&lt;&gt;""),0)),0))</f>
        <v/>
      </c>
      <c r="L4206" s="2">
        <f>IF(AND(I4206="",K4206&gt;0),"SIM","NÃO")</f>
        <v/>
      </c>
      <c r="M4206" s="2">
        <f>IF(ISNUMBER(SEARCH("SEPARA",UPPER(C4206))),"NÃO","SIM")</f>
        <v/>
      </c>
      <c r="N4206" s="2">
        <f>IFERROR(H4206/K4206,0)</f>
        <v/>
      </c>
      <c r="O4206" s="2">
        <f>IF(M4206="NÃO","EXCLUÍDO",IF(N4206&lt;Premissas!$B$8,"&lt; 1,00",IF(N4206&lt;Premissas!$B$9,"1,00 – 1,19",IF(N4206&lt;Premissas!$B$10,"1,20 – 1,39",IF(N4206&lt;Premissas!$B$11,"1,40 – 1,59",IF(N4206&lt;Premissas!$B$12,"1,60 – 1,99","≥ 2,00"))))))</f>
        <v/>
      </c>
      <c r="P4206" s="5">
        <f>IF(OR(M4206="NÃO",N4206&lt;Premissas!$B$8),Premissas!$B$13,IF(N4206&lt;Premissas!$B$9,Premissas!$B$14,IF(N4206&lt;Premissas!$B$10,Premissas!$B$15,IF(N4206&lt;Premissas!$B$11,Premissas!$B$16,IF(N4206&lt;Premissas!$B$12,Premissas!$B$17,Premissas!$B$18)))))</f>
        <v/>
      </c>
      <c r="Q4206" s="5">
        <f>IFERROR(P4206/Premissas!$B$4,0)</f>
        <v/>
      </c>
    </row>
    <row r="4207">
      <c r="A4207" s="2" t="n">
        <v>8</v>
      </c>
      <c r="B4207" s="2" t="n">
        <v>7801</v>
      </c>
      <c r="C4207" s="2" t="inlineStr">
        <is>
          <t>SEPARACAO</t>
        </is>
      </c>
      <c r="D4207" s="2" t="inlineStr">
        <is>
          <t>5962722</t>
        </is>
      </c>
      <c r="E4207" s="2" t="inlineStr">
        <is>
          <t>Vitor De Proenca Santos</t>
        </is>
      </c>
      <c r="F4207" s="2" t="n">
        <v>406</v>
      </c>
      <c r="G4207" s="2" t="n">
        <v>11.71</v>
      </c>
      <c r="H4207" s="2" t="n">
        <v>35</v>
      </c>
      <c r="I4207" s="2" t="n">
        <v>0</v>
      </c>
      <c r="J4207" s="2" t="inlineStr">
        <is>
          <t>GPA</t>
        </is>
      </c>
      <c r="K4207" s="2">
        <f>IF(I4207&lt;&gt;"",I4207,IFERROR(INDEX(Base!$I:$I,MATCH(1,(Base!$C:$C=C4207)*(Base!$I:$I&lt;&gt;""),0)),0))</f>
        <v/>
      </c>
      <c r="L4207" s="2">
        <f>IF(AND(I4207="",K4207&gt;0),"SIM","NÃO")</f>
        <v/>
      </c>
      <c r="M4207" s="2">
        <f>IF(ISNUMBER(SEARCH("SEPARA",UPPER(C4207))),"NÃO","SIM")</f>
        <v/>
      </c>
      <c r="N4207" s="2">
        <f>IFERROR(H4207/K4207,0)</f>
        <v/>
      </c>
      <c r="O4207" s="2">
        <f>IF(M4207="NÃO","EXCLUÍDO",IF(N4207&lt;Premissas!$B$8,"&lt; 1,00",IF(N4207&lt;Premissas!$B$9,"1,00 – 1,19",IF(N4207&lt;Premissas!$B$10,"1,20 – 1,39",IF(N4207&lt;Premissas!$B$11,"1,40 – 1,59",IF(N4207&lt;Premissas!$B$12,"1,60 – 1,99","≥ 2,00"))))))</f>
        <v/>
      </c>
      <c r="P4207" s="5">
        <f>IF(OR(M4207="NÃO",N4207&lt;Premissas!$B$8),Premissas!$B$13,IF(N4207&lt;Premissas!$B$9,Premissas!$B$14,IF(N4207&lt;Premissas!$B$10,Premissas!$B$15,IF(N4207&lt;Premissas!$B$11,Premissas!$B$16,IF(N4207&lt;Premissas!$B$12,Premissas!$B$17,Premissas!$B$18)))))</f>
        <v/>
      </c>
      <c r="Q4207" s="5">
        <f>IFERROR(P4207/Premissas!$B$4,0)</f>
        <v/>
      </c>
    </row>
    <row r="4208">
      <c r="A4208" s="2" t="n">
        <v>8</v>
      </c>
      <c r="B4208" s="2" t="n">
        <v>7801</v>
      </c>
      <c r="C4208" s="2" t="inlineStr">
        <is>
          <t>SEPARACAO</t>
        </is>
      </c>
      <c r="D4208" s="2" t="inlineStr">
        <is>
          <t>5968240</t>
        </is>
      </c>
      <c r="E4208" s="2" t="inlineStr">
        <is>
          <t>Jailton Hercilio Da Silva</t>
        </is>
      </c>
      <c r="F4208" s="2" t="n">
        <v>10890</v>
      </c>
      <c r="G4208" s="2" t="n">
        <v>117.53</v>
      </c>
      <c r="H4208" s="2" t="n">
        <v>93</v>
      </c>
      <c r="I4208" s="2" t="n">
        <v>0</v>
      </c>
      <c r="J4208" s="2" t="inlineStr">
        <is>
          <t>GPA</t>
        </is>
      </c>
      <c r="K4208" s="2">
        <f>IF(I4208&lt;&gt;"",I4208,IFERROR(INDEX(Base!$I:$I,MATCH(1,(Base!$C:$C=C4208)*(Base!$I:$I&lt;&gt;""),0)),0))</f>
        <v/>
      </c>
      <c r="L4208" s="2">
        <f>IF(AND(I4208="",K4208&gt;0),"SIM","NÃO")</f>
        <v/>
      </c>
      <c r="M4208" s="2">
        <f>IF(ISNUMBER(SEARCH("SEPARA",UPPER(C4208))),"NÃO","SIM")</f>
        <v/>
      </c>
      <c r="N4208" s="2">
        <f>IFERROR(H4208/K4208,0)</f>
        <v/>
      </c>
      <c r="O4208" s="2">
        <f>IF(M4208="NÃO","EXCLUÍDO",IF(N4208&lt;Premissas!$B$8,"&lt; 1,00",IF(N4208&lt;Premissas!$B$9,"1,00 – 1,19",IF(N4208&lt;Premissas!$B$10,"1,20 – 1,39",IF(N4208&lt;Premissas!$B$11,"1,40 – 1,59",IF(N4208&lt;Premissas!$B$12,"1,60 – 1,99","≥ 2,00"))))))</f>
        <v/>
      </c>
      <c r="P4208" s="5">
        <f>IF(OR(M4208="NÃO",N4208&lt;Premissas!$B$8),Premissas!$B$13,IF(N4208&lt;Premissas!$B$9,Premissas!$B$14,IF(N4208&lt;Premissas!$B$10,Premissas!$B$15,IF(N4208&lt;Premissas!$B$11,Premissas!$B$16,IF(N4208&lt;Premissas!$B$12,Premissas!$B$17,Premissas!$B$18)))))</f>
        <v/>
      </c>
      <c r="Q4208" s="5">
        <f>IFERROR(P4208/Premissas!$B$4,0)</f>
        <v/>
      </c>
    </row>
    <row r="4209">
      <c r="A4209" s="2" t="n">
        <v>8</v>
      </c>
      <c r="B4209" s="2" t="n">
        <v>7801</v>
      </c>
      <c r="C4209" s="2" t="inlineStr">
        <is>
          <t>SEPARACAO</t>
        </is>
      </c>
      <c r="D4209" s="2" t="inlineStr">
        <is>
          <t>5968380</t>
        </is>
      </c>
      <c r="E4209" s="2" t="inlineStr">
        <is>
          <t>Edvan Nascimento Silva</t>
        </is>
      </c>
      <c r="F4209" s="2" t="n">
        <v>8223</v>
      </c>
      <c r="G4209" s="2" t="n">
        <v>119.35</v>
      </c>
      <c r="H4209" s="2" t="n">
        <v>69</v>
      </c>
      <c r="I4209" s="2" t="n">
        <v>0</v>
      </c>
      <c r="J4209" s="2" t="inlineStr">
        <is>
          <t>GPA</t>
        </is>
      </c>
      <c r="K4209" s="2">
        <f>IF(I4209&lt;&gt;"",I4209,IFERROR(INDEX(Base!$I:$I,MATCH(1,(Base!$C:$C=C4209)*(Base!$I:$I&lt;&gt;""),0)),0))</f>
        <v/>
      </c>
      <c r="L4209" s="2">
        <f>IF(AND(I4209="",K4209&gt;0),"SIM","NÃO")</f>
        <v/>
      </c>
      <c r="M4209" s="2">
        <f>IF(ISNUMBER(SEARCH("SEPARA",UPPER(C4209))),"NÃO","SIM")</f>
        <v/>
      </c>
      <c r="N4209" s="2">
        <f>IFERROR(H4209/K4209,0)</f>
        <v/>
      </c>
      <c r="O4209" s="2">
        <f>IF(M4209="NÃO","EXCLUÍDO",IF(N4209&lt;Premissas!$B$8,"&lt; 1,00",IF(N4209&lt;Premissas!$B$9,"1,00 – 1,19",IF(N4209&lt;Premissas!$B$10,"1,20 – 1,39",IF(N4209&lt;Premissas!$B$11,"1,40 – 1,59",IF(N4209&lt;Premissas!$B$12,"1,60 – 1,99","≥ 2,00"))))))</f>
        <v/>
      </c>
      <c r="P4209" s="5">
        <f>IF(OR(M4209="NÃO",N4209&lt;Premissas!$B$8),Premissas!$B$13,IF(N4209&lt;Premissas!$B$9,Premissas!$B$14,IF(N4209&lt;Premissas!$B$10,Premissas!$B$15,IF(N4209&lt;Premissas!$B$11,Premissas!$B$16,IF(N4209&lt;Premissas!$B$12,Premissas!$B$17,Premissas!$B$18)))))</f>
        <v/>
      </c>
      <c r="Q4209" s="5">
        <f>IFERROR(P4209/Premissas!$B$4,0)</f>
        <v/>
      </c>
    </row>
    <row r="4210">
      <c r="A4210" s="2" t="n">
        <v>8</v>
      </c>
      <c r="B4210" s="2" t="n">
        <v>7801</v>
      </c>
      <c r="C4210" s="2" t="inlineStr">
        <is>
          <t>SEPARACAO</t>
        </is>
      </c>
      <c r="D4210" s="2" t="inlineStr">
        <is>
          <t>5968569</t>
        </is>
      </c>
      <c r="E4210" s="2" t="inlineStr">
        <is>
          <t>Bruno Dos Santos Souza</t>
        </is>
      </c>
      <c r="F4210" s="2" t="n">
        <v>8909</v>
      </c>
      <c r="G4210" s="2" t="n">
        <v>111.4</v>
      </c>
      <c r="H4210" s="2" t="n">
        <v>80</v>
      </c>
      <c r="I4210" s="2" t="n">
        <v>0</v>
      </c>
      <c r="J4210" s="2" t="inlineStr">
        <is>
          <t>GPA</t>
        </is>
      </c>
      <c r="K4210" s="2">
        <f>IF(I4210&lt;&gt;"",I4210,IFERROR(INDEX(Base!$I:$I,MATCH(1,(Base!$C:$C=C4210)*(Base!$I:$I&lt;&gt;""),0)),0))</f>
        <v/>
      </c>
      <c r="L4210" s="2">
        <f>IF(AND(I4210="",K4210&gt;0),"SIM","NÃO")</f>
        <v/>
      </c>
      <c r="M4210" s="2">
        <f>IF(ISNUMBER(SEARCH("SEPARA",UPPER(C4210))),"NÃO","SIM")</f>
        <v/>
      </c>
      <c r="N4210" s="2">
        <f>IFERROR(H4210/K4210,0)</f>
        <v/>
      </c>
      <c r="O4210" s="2">
        <f>IF(M4210="NÃO","EXCLUÍDO",IF(N4210&lt;Premissas!$B$8,"&lt; 1,00",IF(N4210&lt;Premissas!$B$9,"1,00 – 1,19",IF(N4210&lt;Premissas!$B$10,"1,20 – 1,39",IF(N4210&lt;Premissas!$B$11,"1,40 – 1,59",IF(N4210&lt;Premissas!$B$12,"1,60 – 1,99","≥ 2,00"))))))</f>
        <v/>
      </c>
      <c r="P4210" s="5">
        <f>IF(OR(M4210="NÃO",N4210&lt;Premissas!$B$8),Premissas!$B$13,IF(N4210&lt;Premissas!$B$9,Premissas!$B$14,IF(N4210&lt;Premissas!$B$10,Premissas!$B$15,IF(N4210&lt;Premissas!$B$11,Premissas!$B$16,IF(N4210&lt;Premissas!$B$12,Premissas!$B$17,Premissas!$B$18)))))</f>
        <v/>
      </c>
      <c r="Q4210" s="5">
        <f>IFERROR(P4210/Premissas!$B$4,0)</f>
        <v/>
      </c>
    </row>
    <row r="4211">
      <c r="A4211" s="2" t="n">
        <v>8</v>
      </c>
      <c r="B4211" s="2" t="n">
        <v>7801</v>
      </c>
      <c r="C4211" s="2" t="inlineStr">
        <is>
          <t>SEPARACAO</t>
        </is>
      </c>
      <c r="D4211" s="2" t="inlineStr">
        <is>
          <t>5968887</t>
        </is>
      </c>
      <c r="E4211" s="2" t="inlineStr">
        <is>
          <t>Wesley Nascimento Cardoso</t>
        </is>
      </c>
      <c r="F4211" s="2" t="n">
        <v>7954</v>
      </c>
      <c r="G4211" s="2" t="n">
        <v>118.56</v>
      </c>
      <c r="H4211" s="2" t="n">
        <v>67</v>
      </c>
      <c r="I4211" s="2" t="n">
        <v>0</v>
      </c>
      <c r="J4211" s="2" t="inlineStr">
        <is>
          <t>GPA</t>
        </is>
      </c>
      <c r="K4211" s="2">
        <f>IF(I4211&lt;&gt;"",I4211,IFERROR(INDEX(Base!$I:$I,MATCH(1,(Base!$C:$C=C4211)*(Base!$I:$I&lt;&gt;""),0)),0))</f>
        <v/>
      </c>
      <c r="L4211" s="2">
        <f>IF(AND(I4211="",K4211&gt;0),"SIM","NÃO")</f>
        <v/>
      </c>
      <c r="M4211" s="2">
        <f>IF(ISNUMBER(SEARCH("SEPARA",UPPER(C4211))),"NÃO","SIM")</f>
        <v/>
      </c>
      <c r="N4211" s="2">
        <f>IFERROR(H4211/K4211,0)</f>
        <v/>
      </c>
      <c r="O4211" s="2">
        <f>IF(M4211="NÃO","EXCLUÍDO",IF(N4211&lt;Premissas!$B$8,"&lt; 1,00",IF(N4211&lt;Premissas!$B$9,"1,00 – 1,19",IF(N4211&lt;Premissas!$B$10,"1,20 – 1,39",IF(N4211&lt;Premissas!$B$11,"1,40 – 1,59",IF(N4211&lt;Premissas!$B$12,"1,60 – 1,99","≥ 2,00"))))))</f>
        <v/>
      </c>
      <c r="P4211" s="5">
        <f>IF(OR(M4211="NÃO",N4211&lt;Premissas!$B$8),Premissas!$B$13,IF(N4211&lt;Premissas!$B$9,Premissas!$B$14,IF(N4211&lt;Premissas!$B$10,Premissas!$B$15,IF(N4211&lt;Premissas!$B$11,Premissas!$B$16,IF(N4211&lt;Premissas!$B$12,Premissas!$B$17,Premissas!$B$18)))))</f>
        <v/>
      </c>
      <c r="Q4211" s="5">
        <f>IFERROR(P4211/Premissas!$B$4,0)</f>
        <v/>
      </c>
    </row>
    <row r="4212">
      <c r="A4212" s="2" t="n">
        <v>8</v>
      </c>
      <c r="B4212" s="2" t="n">
        <v>7801</v>
      </c>
      <c r="C4212" s="2" t="inlineStr">
        <is>
          <t>SEPARACAO</t>
        </is>
      </c>
      <c r="D4212" s="2" t="inlineStr">
        <is>
          <t>5971438</t>
        </is>
      </c>
      <c r="E4212" s="2" t="inlineStr">
        <is>
          <t>Ana Claudia De Lima</t>
        </is>
      </c>
      <c r="F4212" s="2" t="n">
        <v>8108</v>
      </c>
      <c r="G4212" s="2" t="n">
        <v>109.77</v>
      </c>
      <c r="H4212" s="2" t="n">
        <v>74</v>
      </c>
      <c r="I4212" s="2" t="n">
        <v>0</v>
      </c>
      <c r="J4212" s="2" t="inlineStr">
        <is>
          <t>GPA</t>
        </is>
      </c>
      <c r="K4212" s="2">
        <f>IF(I4212&lt;&gt;"",I4212,IFERROR(INDEX(Base!$I:$I,MATCH(1,(Base!$C:$C=C4212)*(Base!$I:$I&lt;&gt;""),0)),0))</f>
        <v/>
      </c>
      <c r="L4212" s="2">
        <f>IF(AND(I4212="",K4212&gt;0),"SIM","NÃO")</f>
        <v/>
      </c>
      <c r="M4212" s="2">
        <f>IF(ISNUMBER(SEARCH("SEPARA",UPPER(C4212))),"NÃO","SIM")</f>
        <v/>
      </c>
      <c r="N4212" s="2">
        <f>IFERROR(H4212/K4212,0)</f>
        <v/>
      </c>
      <c r="O4212" s="2">
        <f>IF(M4212="NÃO","EXCLUÍDO",IF(N4212&lt;Premissas!$B$8,"&lt; 1,00",IF(N4212&lt;Premissas!$B$9,"1,00 – 1,19",IF(N4212&lt;Premissas!$B$10,"1,20 – 1,39",IF(N4212&lt;Premissas!$B$11,"1,40 – 1,59",IF(N4212&lt;Premissas!$B$12,"1,60 – 1,99","≥ 2,00"))))))</f>
        <v/>
      </c>
      <c r="P4212" s="5">
        <f>IF(OR(M4212="NÃO",N4212&lt;Premissas!$B$8),Premissas!$B$13,IF(N4212&lt;Premissas!$B$9,Premissas!$B$14,IF(N4212&lt;Premissas!$B$10,Premissas!$B$15,IF(N4212&lt;Premissas!$B$11,Premissas!$B$16,IF(N4212&lt;Premissas!$B$12,Premissas!$B$17,Premissas!$B$18)))))</f>
        <v/>
      </c>
      <c r="Q4212" s="5">
        <f>IFERROR(P4212/Premissas!$B$4,0)</f>
        <v/>
      </c>
    </row>
    <row r="4213">
      <c r="A4213" s="2" t="n">
        <v>8</v>
      </c>
      <c r="B4213" s="2" t="n">
        <v>7801</v>
      </c>
      <c r="C4213" s="2" t="inlineStr">
        <is>
          <t>SEPARACAO</t>
        </is>
      </c>
      <c r="D4213" s="2" t="inlineStr">
        <is>
          <t>5971470</t>
        </is>
      </c>
      <c r="E4213" s="2" t="inlineStr">
        <is>
          <t>Fernando Magalhaes</t>
        </is>
      </c>
      <c r="F4213" s="2" t="n">
        <v>5581</v>
      </c>
      <c r="G4213" s="2" t="n">
        <v>76.18000000000001</v>
      </c>
      <c r="H4213" s="2" t="n">
        <v>73</v>
      </c>
      <c r="I4213" s="2" t="n">
        <v>0</v>
      </c>
      <c r="J4213" s="2" t="inlineStr">
        <is>
          <t>GPA</t>
        </is>
      </c>
      <c r="K4213" s="2">
        <f>IF(I4213&lt;&gt;"",I4213,IFERROR(INDEX(Base!$I:$I,MATCH(1,(Base!$C:$C=C4213)*(Base!$I:$I&lt;&gt;""),0)),0))</f>
        <v/>
      </c>
      <c r="L4213" s="2">
        <f>IF(AND(I4213="",K4213&gt;0),"SIM","NÃO")</f>
        <v/>
      </c>
      <c r="M4213" s="2">
        <f>IF(ISNUMBER(SEARCH("SEPARA",UPPER(C4213))),"NÃO","SIM")</f>
        <v/>
      </c>
      <c r="N4213" s="2">
        <f>IFERROR(H4213/K4213,0)</f>
        <v/>
      </c>
      <c r="O4213" s="2">
        <f>IF(M4213="NÃO","EXCLUÍDO",IF(N4213&lt;Premissas!$B$8,"&lt; 1,00",IF(N4213&lt;Premissas!$B$9,"1,00 – 1,19",IF(N4213&lt;Premissas!$B$10,"1,20 – 1,39",IF(N4213&lt;Premissas!$B$11,"1,40 – 1,59",IF(N4213&lt;Premissas!$B$12,"1,60 – 1,99","≥ 2,00"))))))</f>
        <v/>
      </c>
      <c r="P4213" s="5">
        <f>IF(OR(M4213="NÃO",N4213&lt;Premissas!$B$8),Premissas!$B$13,IF(N4213&lt;Premissas!$B$9,Premissas!$B$14,IF(N4213&lt;Premissas!$B$10,Premissas!$B$15,IF(N4213&lt;Premissas!$B$11,Premissas!$B$16,IF(N4213&lt;Premissas!$B$12,Premissas!$B$17,Premissas!$B$18)))))</f>
        <v/>
      </c>
      <c r="Q4213" s="5">
        <f>IFERROR(P4213/Premissas!$B$4,0)</f>
        <v/>
      </c>
    </row>
    <row r="4214">
      <c r="A4214" s="2" t="n">
        <v>8</v>
      </c>
      <c r="B4214" s="2" t="n">
        <v>7801</v>
      </c>
      <c r="C4214" s="2" t="inlineStr">
        <is>
          <t>SEPARACAO</t>
        </is>
      </c>
      <c r="D4214" s="2" t="inlineStr">
        <is>
          <t>5974054</t>
        </is>
      </c>
      <c r="E4214" s="2" t="inlineStr">
        <is>
          <t>Larissa Fernanda Alves Rodrigues</t>
        </is>
      </c>
      <c r="F4214" s="2" t="n">
        <v>11379</v>
      </c>
      <c r="G4214" s="2" t="n">
        <v>117.37</v>
      </c>
      <c r="H4214" s="2" t="n">
        <v>97</v>
      </c>
      <c r="I4214" s="2" t="n">
        <v>0</v>
      </c>
      <c r="J4214" s="2" t="inlineStr">
        <is>
          <t>GPA</t>
        </is>
      </c>
      <c r="K4214" s="2">
        <f>IF(I4214&lt;&gt;"",I4214,IFERROR(INDEX(Base!$I:$I,MATCH(1,(Base!$C:$C=C4214)*(Base!$I:$I&lt;&gt;""),0)),0))</f>
        <v/>
      </c>
      <c r="L4214" s="2">
        <f>IF(AND(I4214="",K4214&gt;0),"SIM","NÃO")</f>
        <v/>
      </c>
      <c r="M4214" s="2">
        <f>IF(ISNUMBER(SEARCH("SEPARA",UPPER(C4214))),"NÃO","SIM")</f>
        <v/>
      </c>
      <c r="N4214" s="2">
        <f>IFERROR(H4214/K4214,0)</f>
        <v/>
      </c>
      <c r="O4214" s="2">
        <f>IF(M4214="NÃO","EXCLUÍDO",IF(N4214&lt;Premissas!$B$8,"&lt; 1,00",IF(N4214&lt;Premissas!$B$9,"1,00 – 1,19",IF(N4214&lt;Premissas!$B$10,"1,20 – 1,39",IF(N4214&lt;Premissas!$B$11,"1,40 – 1,59",IF(N4214&lt;Premissas!$B$12,"1,60 – 1,99","≥ 2,00"))))))</f>
        <v/>
      </c>
      <c r="P4214" s="5">
        <f>IF(OR(M4214="NÃO",N4214&lt;Premissas!$B$8),Premissas!$B$13,IF(N4214&lt;Premissas!$B$9,Premissas!$B$14,IF(N4214&lt;Premissas!$B$10,Premissas!$B$15,IF(N4214&lt;Premissas!$B$11,Premissas!$B$16,IF(N4214&lt;Premissas!$B$12,Premissas!$B$17,Premissas!$B$18)))))</f>
        <v/>
      </c>
      <c r="Q4214" s="5">
        <f>IFERROR(P4214/Premissas!$B$4,0)</f>
        <v/>
      </c>
    </row>
    <row r="4215">
      <c r="A4215" s="2" t="n">
        <v>8</v>
      </c>
      <c r="B4215" s="2" t="n">
        <v>7801</v>
      </c>
      <c r="C4215" s="2" t="inlineStr">
        <is>
          <t>SEPARACAO</t>
        </is>
      </c>
      <c r="D4215" s="2" t="inlineStr">
        <is>
          <t>5974356</t>
        </is>
      </c>
      <c r="E4215" s="2" t="inlineStr">
        <is>
          <t>Antonia Luiza Morais De Aguiar</t>
        </is>
      </c>
      <c r="F4215" s="2" t="n">
        <v>358</v>
      </c>
      <c r="G4215" s="2" t="n">
        <v>10.55</v>
      </c>
      <c r="H4215" s="2" t="n">
        <v>34</v>
      </c>
      <c r="I4215" s="2" t="n">
        <v>0</v>
      </c>
      <c r="J4215" s="2" t="inlineStr">
        <is>
          <t>GPA</t>
        </is>
      </c>
      <c r="K4215" s="2">
        <f>IF(I4215&lt;&gt;"",I4215,IFERROR(INDEX(Base!$I:$I,MATCH(1,(Base!$C:$C=C4215)*(Base!$I:$I&lt;&gt;""),0)),0))</f>
        <v/>
      </c>
      <c r="L4215" s="2">
        <f>IF(AND(I4215="",K4215&gt;0),"SIM","NÃO")</f>
        <v/>
      </c>
      <c r="M4215" s="2">
        <f>IF(ISNUMBER(SEARCH("SEPARA",UPPER(C4215))),"NÃO","SIM")</f>
        <v/>
      </c>
      <c r="N4215" s="2">
        <f>IFERROR(H4215/K4215,0)</f>
        <v/>
      </c>
      <c r="O4215" s="2">
        <f>IF(M4215="NÃO","EXCLUÍDO",IF(N4215&lt;Premissas!$B$8,"&lt; 1,00",IF(N4215&lt;Premissas!$B$9,"1,00 – 1,19",IF(N4215&lt;Premissas!$B$10,"1,20 – 1,39",IF(N4215&lt;Premissas!$B$11,"1,40 – 1,59",IF(N4215&lt;Premissas!$B$12,"1,60 – 1,99","≥ 2,00"))))))</f>
        <v/>
      </c>
      <c r="P4215" s="5">
        <f>IF(OR(M4215="NÃO",N4215&lt;Premissas!$B$8),Premissas!$B$13,IF(N4215&lt;Premissas!$B$9,Premissas!$B$14,IF(N4215&lt;Premissas!$B$10,Premissas!$B$15,IF(N4215&lt;Premissas!$B$11,Premissas!$B$16,IF(N4215&lt;Premissas!$B$12,Premissas!$B$17,Premissas!$B$18)))))</f>
        <v/>
      </c>
      <c r="Q4215" s="5">
        <f>IFERROR(P4215/Premissas!$B$4,0)</f>
        <v/>
      </c>
    </row>
    <row r="4216">
      <c r="A4216" s="2" t="n">
        <v>8</v>
      </c>
      <c r="B4216" s="2" t="n">
        <v>7801</v>
      </c>
      <c r="C4216" s="2" t="inlineStr">
        <is>
          <t>SEPARACAO</t>
        </is>
      </c>
      <c r="D4216" s="2" t="inlineStr">
        <is>
          <t>5974623</t>
        </is>
      </c>
      <c r="E4216" s="2" t="inlineStr">
        <is>
          <t>Marcos Aurelio Monteiro Godinho</t>
        </is>
      </c>
      <c r="F4216" s="2" t="n">
        <v>4021</v>
      </c>
      <c r="G4216" s="2" t="n">
        <v>112.82</v>
      </c>
      <c r="H4216" s="2" t="n">
        <v>36</v>
      </c>
      <c r="I4216" s="2" t="n">
        <v>0</v>
      </c>
      <c r="J4216" s="2" t="inlineStr">
        <is>
          <t>GPA</t>
        </is>
      </c>
      <c r="K4216" s="2">
        <f>IF(I4216&lt;&gt;"",I4216,IFERROR(INDEX(Base!$I:$I,MATCH(1,(Base!$C:$C=C4216)*(Base!$I:$I&lt;&gt;""),0)),0))</f>
        <v/>
      </c>
      <c r="L4216" s="2">
        <f>IF(AND(I4216="",K4216&gt;0),"SIM","NÃO")</f>
        <v/>
      </c>
      <c r="M4216" s="2">
        <f>IF(ISNUMBER(SEARCH("SEPARA",UPPER(C4216))),"NÃO","SIM")</f>
        <v/>
      </c>
      <c r="N4216" s="2">
        <f>IFERROR(H4216/K4216,0)</f>
        <v/>
      </c>
      <c r="O4216" s="2">
        <f>IF(M4216="NÃO","EXCLUÍDO",IF(N4216&lt;Premissas!$B$8,"&lt; 1,00",IF(N4216&lt;Premissas!$B$9,"1,00 – 1,19",IF(N4216&lt;Premissas!$B$10,"1,20 – 1,39",IF(N4216&lt;Premissas!$B$11,"1,40 – 1,59",IF(N4216&lt;Premissas!$B$12,"1,60 – 1,99","≥ 2,00"))))))</f>
        <v/>
      </c>
      <c r="P4216" s="5">
        <f>IF(OR(M4216="NÃO",N4216&lt;Premissas!$B$8),Premissas!$B$13,IF(N4216&lt;Premissas!$B$9,Premissas!$B$14,IF(N4216&lt;Premissas!$B$10,Premissas!$B$15,IF(N4216&lt;Premissas!$B$11,Premissas!$B$16,IF(N4216&lt;Premissas!$B$12,Premissas!$B$17,Premissas!$B$18)))))</f>
        <v/>
      </c>
      <c r="Q4216" s="5">
        <f>IFERROR(P4216/Premissas!$B$4,0)</f>
        <v/>
      </c>
    </row>
    <row r="4217">
      <c r="A4217" s="2" t="n">
        <v>8</v>
      </c>
      <c r="B4217" s="2" t="n">
        <v>7801</v>
      </c>
      <c r="C4217" s="2" t="inlineStr">
        <is>
          <t>SEPARACAO</t>
        </is>
      </c>
      <c r="D4217" s="2" t="inlineStr">
        <is>
          <t>5977584</t>
        </is>
      </c>
      <c r="E4217" s="2" t="inlineStr">
        <is>
          <t>Ramon Goncalves Silva</t>
        </is>
      </c>
      <c r="F4217" s="2" t="n">
        <v>2991</v>
      </c>
      <c r="G4217" s="2" t="n">
        <v>59.38</v>
      </c>
      <c r="H4217" s="2" t="n">
        <v>50</v>
      </c>
      <c r="I4217" s="2" t="n">
        <v>0</v>
      </c>
      <c r="J4217" s="2" t="inlineStr">
        <is>
          <t>GPA</t>
        </is>
      </c>
      <c r="K4217" s="2">
        <f>IF(I4217&lt;&gt;"",I4217,IFERROR(INDEX(Base!$I:$I,MATCH(1,(Base!$C:$C=C4217)*(Base!$I:$I&lt;&gt;""),0)),0))</f>
        <v/>
      </c>
      <c r="L4217" s="2">
        <f>IF(AND(I4217="",K4217&gt;0),"SIM","NÃO")</f>
        <v/>
      </c>
      <c r="M4217" s="2">
        <f>IF(ISNUMBER(SEARCH("SEPARA",UPPER(C4217))),"NÃO","SIM")</f>
        <v/>
      </c>
      <c r="N4217" s="2">
        <f>IFERROR(H4217/K4217,0)</f>
        <v/>
      </c>
      <c r="O4217" s="2">
        <f>IF(M4217="NÃO","EXCLUÍDO",IF(N4217&lt;Premissas!$B$8,"&lt; 1,00",IF(N4217&lt;Premissas!$B$9,"1,00 – 1,19",IF(N4217&lt;Premissas!$B$10,"1,20 – 1,39",IF(N4217&lt;Premissas!$B$11,"1,40 – 1,59",IF(N4217&lt;Premissas!$B$12,"1,60 – 1,99","≥ 2,00"))))))</f>
        <v/>
      </c>
      <c r="P4217" s="5">
        <f>IF(OR(M4217="NÃO",N4217&lt;Premissas!$B$8),Premissas!$B$13,IF(N4217&lt;Premissas!$B$9,Premissas!$B$14,IF(N4217&lt;Premissas!$B$10,Premissas!$B$15,IF(N4217&lt;Premissas!$B$11,Premissas!$B$16,IF(N4217&lt;Premissas!$B$12,Premissas!$B$17,Premissas!$B$18)))))</f>
        <v/>
      </c>
      <c r="Q4217" s="5">
        <f>IFERROR(P4217/Premissas!$B$4,0)</f>
        <v/>
      </c>
    </row>
    <row r="4218">
      <c r="A4218" s="2" t="n">
        <v>8</v>
      </c>
      <c r="B4218" s="2" t="n">
        <v>7801</v>
      </c>
      <c r="C4218" s="2" t="inlineStr">
        <is>
          <t>PUXADA RECEB</t>
        </is>
      </c>
      <c r="D4218" s="2" t="inlineStr">
        <is>
          <t>5978572</t>
        </is>
      </c>
      <c r="E4218" s="2" t="inlineStr">
        <is>
          <t>Matheus Henrique Barbosa Santos</t>
        </is>
      </c>
      <c r="F4218" s="2" t="n">
        <v>2</v>
      </c>
      <c r="G4218" s="2" t="n">
        <v>2.08</v>
      </c>
      <c r="H4218" s="2" t="n">
        <v>1</v>
      </c>
      <c r="I4218" s="2" t="n">
        <v>0</v>
      </c>
      <c r="J4218" s="2" t="inlineStr">
        <is>
          <t>GPA</t>
        </is>
      </c>
      <c r="K4218" s="2">
        <f>IF(I4218&lt;&gt;"",I4218,IFERROR(INDEX(Base!$I:$I,MATCH(1,(Base!$C:$C=C4218)*(Base!$I:$I&lt;&gt;""),0)),0))</f>
        <v/>
      </c>
      <c r="L4218" s="2">
        <f>IF(AND(I4218="",K4218&gt;0),"SIM","NÃO")</f>
        <v/>
      </c>
      <c r="M4218" s="2">
        <f>IF(ISNUMBER(SEARCH("SEPARA",UPPER(C4218))),"NÃO","SIM")</f>
        <v/>
      </c>
      <c r="N4218" s="2">
        <f>IFERROR(H4218/K4218,0)</f>
        <v/>
      </c>
      <c r="O4218" s="2">
        <f>IF(M4218="NÃO","EXCLUÍDO",IF(N4218&lt;Premissas!$B$8,"&lt; 1,00",IF(N4218&lt;Premissas!$B$9,"1,00 – 1,19",IF(N4218&lt;Premissas!$B$10,"1,20 – 1,39",IF(N4218&lt;Premissas!$B$11,"1,40 – 1,59",IF(N4218&lt;Premissas!$B$12,"1,60 – 1,99","≥ 2,00"))))))</f>
        <v/>
      </c>
      <c r="P4218" s="5">
        <f>IF(OR(M4218="NÃO",N4218&lt;Premissas!$B$8),Premissas!$B$13,IF(N4218&lt;Premissas!$B$9,Premissas!$B$14,IF(N4218&lt;Premissas!$B$10,Premissas!$B$15,IF(N4218&lt;Premissas!$B$11,Premissas!$B$16,IF(N4218&lt;Premissas!$B$12,Premissas!$B$17,Premissas!$B$18)))))</f>
        <v/>
      </c>
      <c r="Q4218" s="5">
        <f>IFERROR(P4218/Premissas!$B$4,0)</f>
        <v/>
      </c>
    </row>
    <row r="4219">
      <c r="A4219" s="2" t="n">
        <v>8</v>
      </c>
      <c r="B4219" s="2" t="n">
        <v>7801</v>
      </c>
      <c r="C4219" s="2" t="inlineStr">
        <is>
          <t>SEPARACAO</t>
        </is>
      </c>
      <c r="D4219" s="2" t="inlineStr">
        <is>
          <t>5978572</t>
        </is>
      </c>
      <c r="E4219" s="2" t="inlineStr">
        <is>
          <t>Matheus Henrique Barbosa Santos</t>
        </is>
      </c>
      <c r="F4219" s="2" t="n">
        <v>1702</v>
      </c>
      <c r="G4219" s="2" t="n">
        <v>32.39</v>
      </c>
      <c r="H4219" s="2" t="n">
        <v>53</v>
      </c>
      <c r="I4219" s="2" t="n">
        <v>0</v>
      </c>
      <c r="J4219" s="2" t="inlineStr">
        <is>
          <t>GPA</t>
        </is>
      </c>
      <c r="K4219" s="2">
        <f>IF(I4219&lt;&gt;"",I4219,IFERROR(INDEX(Base!$I:$I,MATCH(1,(Base!$C:$C=C4219)*(Base!$I:$I&lt;&gt;""),0)),0))</f>
        <v/>
      </c>
      <c r="L4219" s="2">
        <f>IF(AND(I4219="",K4219&gt;0),"SIM","NÃO")</f>
        <v/>
      </c>
      <c r="M4219" s="2">
        <f>IF(ISNUMBER(SEARCH("SEPARA",UPPER(C4219))),"NÃO","SIM")</f>
        <v/>
      </c>
      <c r="N4219" s="2">
        <f>IFERROR(H4219/K4219,0)</f>
        <v/>
      </c>
      <c r="O4219" s="2">
        <f>IF(M4219="NÃO","EXCLUÍDO",IF(N4219&lt;Premissas!$B$8,"&lt; 1,00",IF(N4219&lt;Premissas!$B$9,"1,00 – 1,19",IF(N4219&lt;Premissas!$B$10,"1,20 – 1,39",IF(N4219&lt;Premissas!$B$11,"1,40 – 1,59",IF(N4219&lt;Premissas!$B$12,"1,60 – 1,99","≥ 2,00"))))))</f>
        <v/>
      </c>
      <c r="P4219" s="5">
        <f>IF(OR(M4219="NÃO",N4219&lt;Premissas!$B$8),Premissas!$B$13,IF(N4219&lt;Premissas!$B$9,Premissas!$B$14,IF(N4219&lt;Premissas!$B$10,Premissas!$B$15,IF(N4219&lt;Premissas!$B$11,Premissas!$B$16,IF(N4219&lt;Premissas!$B$12,Premissas!$B$17,Premissas!$B$18)))))</f>
        <v/>
      </c>
      <c r="Q4219" s="5">
        <f>IFERROR(P4219/Premissas!$B$4,0)</f>
        <v/>
      </c>
    </row>
    <row r="4220">
      <c r="A4220" s="2" t="n">
        <v>8</v>
      </c>
      <c r="B4220" s="2" t="n">
        <v>7801</v>
      </c>
      <c r="C4220" s="2" t="inlineStr">
        <is>
          <t>SEPARACAO</t>
        </is>
      </c>
      <c r="D4220" s="2" t="inlineStr">
        <is>
          <t>5980119</t>
        </is>
      </c>
      <c r="E4220" s="2" t="inlineStr">
        <is>
          <t>Pablo Henrique Oliveira De Jesus</t>
        </is>
      </c>
      <c r="F4220" s="2" t="n">
        <v>4505</v>
      </c>
      <c r="G4220" s="2" t="n">
        <v>114.49</v>
      </c>
      <c r="H4220" s="2" t="n">
        <v>39</v>
      </c>
      <c r="I4220" s="2" t="n">
        <v>0</v>
      </c>
      <c r="J4220" s="2" t="inlineStr">
        <is>
          <t>GPA</t>
        </is>
      </c>
      <c r="K4220" s="2">
        <f>IF(I4220&lt;&gt;"",I4220,IFERROR(INDEX(Base!$I:$I,MATCH(1,(Base!$C:$C=C4220)*(Base!$I:$I&lt;&gt;""),0)),0))</f>
        <v/>
      </c>
      <c r="L4220" s="2">
        <f>IF(AND(I4220="",K4220&gt;0),"SIM","NÃO")</f>
        <v/>
      </c>
      <c r="M4220" s="2">
        <f>IF(ISNUMBER(SEARCH("SEPARA",UPPER(C4220))),"NÃO","SIM")</f>
        <v/>
      </c>
      <c r="N4220" s="2">
        <f>IFERROR(H4220/K4220,0)</f>
        <v/>
      </c>
      <c r="O4220" s="2">
        <f>IF(M4220="NÃO","EXCLUÍDO",IF(N4220&lt;Premissas!$B$8,"&lt; 1,00",IF(N4220&lt;Premissas!$B$9,"1,00 – 1,19",IF(N4220&lt;Premissas!$B$10,"1,20 – 1,39",IF(N4220&lt;Premissas!$B$11,"1,40 – 1,59",IF(N4220&lt;Premissas!$B$12,"1,60 – 1,99","≥ 2,00"))))))</f>
        <v/>
      </c>
      <c r="P4220" s="5">
        <f>IF(OR(M4220="NÃO",N4220&lt;Premissas!$B$8),Premissas!$B$13,IF(N4220&lt;Premissas!$B$9,Premissas!$B$14,IF(N4220&lt;Premissas!$B$10,Premissas!$B$15,IF(N4220&lt;Premissas!$B$11,Premissas!$B$16,IF(N4220&lt;Premissas!$B$12,Premissas!$B$17,Premissas!$B$18)))))</f>
        <v/>
      </c>
      <c r="Q4220" s="5">
        <f>IFERROR(P4220/Premissas!$B$4,0)</f>
        <v/>
      </c>
    </row>
    <row r="4221">
      <c r="A4221" s="2" t="n">
        <v>8</v>
      </c>
      <c r="B4221" s="2" t="n">
        <v>7801</v>
      </c>
      <c r="C4221" s="2" t="inlineStr">
        <is>
          <t>SEPARACAO</t>
        </is>
      </c>
      <c r="D4221" s="2" t="inlineStr">
        <is>
          <t>5981395</t>
        </is>
      </c>
      <c r="E4221" s="2" t="inlineStr">
        <is>
          <t>Nathan De Almeida</t>
        </is>
      </c>
      <c r="F4221" s="2" t="n">
        <v>5208</v>
      </c>
      <c r="G4221" s="2" t="n">
        <v>102.07</v>
      </c>
      <c r="H4221" s="2" t="n">
        <v>51</v>
      </c>
      <c r="I4221" s="2" t="n">
        <v>0</v>
      </c>
      <c r="J4221" s="2" t="inlineStr">
        <is>
          <t>GPA</t>
        </is>
      </c>
      <c r="K4221" s="2">
        <f>IF(I4221&lt;&gt;"",I4221,IFERROR(INDEX(Base!$I:$I,MATCH(1,(Base!$C:$C=C4221)*(Base!$I:$I&lt;&gt;""),0)),0))</f>
        <v/>
      </c>
      <c r="L4221" s="2">
        <f>IF(AND(I4221="",K4221&gt;0),"SIM","NÃO")</f>
        <v/>
      </c>
      <c r="M4221" s="2">
        <f>IF(ISNUMBER(SEARCH("SEPARA",UPPER(C4221))),"NÃO","SIM")</f>
        <v/>
      </c>
      <c r="N4221" s="2">
        <f>IFERROR(H4221/K4221,0)</f>
        <v/>
      </c>
      <c r="O4221" s="2">
        <f>IF(M4221="NÃO","EXCLUÍDO",IF(N4221&lt;Premissas!$B$8,"&lt; 1,00",IF(N4221&lt;Premissas!$B$9,"1,00 – 1,19",IF(N4221&lt;Premissas!$B$10,"1,20 – 1,39",IF(N4221&lt;Premissas!$B$11,"1,40 – 1,59",IF(N4221&lt;Premissas!$B$12,"1,60 – 1,99","≥ 2,00"))))))</f>
        <v/>
      </c>
      <c r="P4221" s="5">
        <f>IF(OR(M4221="NÃO",N4221&lt;Premissas!$B$8),Premissas!$B$13,IF(N4221&lt;Premissas!$B$9,Premissas!$B$14,IF(N4221&lt;Premissas!$B$10,Premissas!$B$15,IF(N4221&lt;Premissas!$B$11,Premissas!$B$16,IF(N4221&lt;Premissas!$B$12,Premissas!$B$17,Premissas!$B$18)))))</f>
        <v/>
      </c>
      <c r="Q4221" s="5">
        <f>IFERROR(P4221/Premissas!$B$4,0)</f>
        <v/>
      </c>
    </row>
    <row r="4222">
      <c r="A4222" s="2" t="n">
        <v>8</v>
      </c>
      <c r="B4222" s="2" t="n">
        <v>7801</v>
      </c>
      <c r="C4222" s="2" t="inlineStr">
        <is>
          <t>PUXADA RECEB</t>
        </is>
      </c>
      <c r="D4222" s="2" t="inlineStr">
        <is>
          <t>5983592</t>
        </is>
      </c>
      <c r="E4222" s="2" t="inlineStr">
        <is>
          <t>Luana Vitoria Pereira De Souza</t>
        </is>
      </c>
      <c r="F4222" s="2" t="n">
        <v>271</v>
      </c>
      <c r="G4222" s="2" t="n">
        <v>31.74</v>
      </c>
      <c r="H4222" s="2" t="n">
        <v>9</v>
      </c>
      <c r="I4222" s="2" t="n">
        <v>0</v>
      </c>
      <c r="J4222" s="2" t="inlineStr">
        <is>
          <t>GPA</t>
        </is>
      </c>
      <c r="K4222" s="2">
        <f>IF(I4222&lt;&gt;"",I4222,IFERROR(INDEX(Base!$I:$I,MATCH(1,(Base!$C:$C=C4222)*(Base!$I:$I&lt;&gt;""),0)),0))</f>
        <v/>
      </c>
      <c r="L4222" s="2">
        <f>IF(AND(I4222="",K4222&gt;0),"SIM","NÃO")</f>
        <v/>
      </c>
      <c r="M4222" s="2">
        <f>IF(ISNUMBER(SEARCH("SEPARA",UPPER(C4222))),"NÃO","SIM")</f>
        <v/>
      </c>
      <c r="N4222" s="2">
        <f>IFERROR(H4222/K4222,0)</f>
        <v/>
      </c>
      <c r="O4222" s="2">
        <f>IF(M4222="NÃO","EXCLUÍDO",IF(N4222&lt;Premissas!$B$8,"&lt; 1,00",IF(N4222&lt;Premissas!$B$9,"1,00 – 1,19",IF(N4222&lt;Premissas!$B$10,"1,20 – 1,39",IF(N4222&lt;Premissas!$B$11,"1,40 – 1,59",IF(N4222&lt;Premissas!$B$12,"1,60 – 1,99","≥ 2,00"))))))</f>
        <v/>
      </c>
      <c r="P4222" s="5">
        <f>IF(OR(M4222="NÃO",N4222&lt;Premissas!$B$8),Premissas!$B$13,IF(N4222&lt;Premissas!$B$9,Premissas!$B$14,IF(N4222&lt;Premissas!$B$10,Premissas!$B$15,IF(N4222&lt;Premissas!$B$11,Premissas!$B$16,IF(N4222&lt;Premissas!$B$12,Premissas!$B$17,Premissas!$B$18)))))</f>
        <v/>
      </c>
      <c r="Q4222" s="5">
        <f>IFERROR(P4222/Premissas!$B$4,0)</f>
        <v/>
      </c>
    </row>
    <row r="4223">
      <c r="A4223" s="2" t="n">
        <v>8</v>
      </c>
      <c r="B4223" s="2" t="n">
        <v>7801</v>
      </c>
      <c r="C4223" s="2" t="inlineStr">
        <is>
          <t>RECEBIMENTO</t>
        </is>
      </c>
      <c r="D4223" s="2" t="inlineStr">
        <is>
          <t>5983592</t>
        </is>
      </c>
      <c r="E4223" s="2" t="inlineStr">
        <is>
          <t>Luana Vitoria Pereira De Souza</t>
        </is>
      </c>
      <c r="F4223" s="2" t="n">
        <v>116</v>
      </c>
      <c r="G4223" s="2" t="n">
        <v>5.22</v>
      </c>
      <c r="H4223" s="2" t="n">
        <v>22</v>
      </c>
      <c r="I4223" s="2" t="n">
        <v>0</v>
      </c>
      <c r="J4223" s="2" t="inlineStr">
        <is>
          <t>GPA</t>
        </is>
      </c>
      <c r="K4223" s="2">
        <f>IF(I4223&lt;&gt;"",I4223,IFERROR(INDEX(Base!$I:$I,MATCH(1,(Base!$C:$C=C4223)*(Base!$I:$I&lt;&gt;""),0)),0))</f>
        <v/>
      </c>
      <c r="L4223" s="2">
        <f>IF(AND(I4223="",K4223&gt;0),"SIM","NÃO")</f>
        <v/>
      </c>
      <c r="M4223" s="2">
        <f>IF(ISNUMBER(SEARCH("SEPARA",UPPER(C4223))),"NÃO","SIM")</f>
        <v/>
      </c>
      <c r="N4223" s="2">
        <f>IFERROR(H4223/K4223,0)</f>
        <v/>
      </c>
      <c r="O4223" s="2">
        <f>IF(M4223="NÃO","EXCLUÍDO",IF(N4223&lt;Premissas!$B$8,"&lt; 1,00",IF(N4223&lt;Premissas!$B$9,"1,00 – 1,19",IF(N4223&lt;Premissas!$B$10,"1,20 – 1,39",IF(N4223&lt;Premissas!$B$11,"1,40 – 1,59",IF(N4223&lt;Premissas!$B$12,"1,60 – 1,99","≥ 2,00"))))))</f>
        <v/>
      </c>
      <c r="P4223" s="5">
        <f>IF(OR(M4223="NÃO",N4223&lt;Premissas!$B$8),Premissas!$B$13,IF(N4223&lt;Premissas!$B$9,Premissas!$B$14,IF(N4223&lt;Premissas!$B$10,Premissas!$B$15,IF(N4223&lt;Premissas!$B$11,Premissas!$B$16,IF(N4223&lt;Premissas!$B$12,Premissas!$B$17,Premissas!$B$18)))))</f>
        <v/>
      </c>
      <c r="Q4223" s="5">
        <f>IFERROR(P4223/Premissas!$B$4,0)</f>
        <v/>
      </c>
    </row>
    <row r="4224">
      <c r="A4224" s="2" t="n">
        <v>8</v>
      </c>
      <c r="B4224" s="2" t="n">
        <v>7801</v>
      </c>
      <c r="C4224" s="2" t="inlineStr">
        <is>
          <t>SEPARACAO</t>
        </is>
      </c>
      <c r="D4224" s="2" t="inlineStr">
        <is>
          <t>5983592</t>
        </is>
      </c>
      <c r="E4224" s="2" t="inlineStr">
        <is>
          <t>Luana Vitoria Pereira De Souza</t>
        </is>
      </c>
      <c r="F4224" s="2" t="n">
        <v>3326</v>
      </c>
      <c r="G4224" s="2" t="n">
        <v>69.73</v>
      </c>
      <c r="H4224" s="2" t="n">
        <v>48</v>
      </c>
      <c r="I4224" s="2" t="n">
        <v>0</v>
      </c>
      <c r="J4224" s="2" t="inlineStr">
        <is>
          <t>GPA</t>
        </is>
      </c>
      <c r="K4224" s="2">
        <f>IF(I4224&lt;&gt;"",I4224,IFERROR(INDEX(Base!$I:$I,MATCH(1,(Base!$C:$C=C4224)*(Base!$I:$I&lt;&gt;""),0)),0))</f>
        <v/>
      </c>
      <c r="L4224" s="2">
        <f>IF(AND(I4224="",K4224&gt;0),"SIM","NÃO")</f>
        <v/>
      </c>
      <c r="M4224" s="2">
        <f>IF(ISNUMBER(SEARCH("SEPARA",UPPER(C4224))),"NÃO","SIM")</f>
        <v/>
      </c>
      <c r="N4224" s="2">
        <f>IFERROR(H4224/K4224,0)</f>
        <v/>
      </c>
      <c r="O4224" s="2">
        <f>IF(M4224="NÃO","EXCLUÍDO",IF(N4224&lt;Premissas!$B$8,"&lt; 1,00",IF(N4224&lt;Premissas!$B$9,"1,00 – 1,19",IF(N4224&lt;Premissas!$B$10,"1,20 – 1,39",IF(N4224&lt;Premissas!$B$11,"1,40 – 1,59",IF(N4224&lt;Premissas!$B$12,"1,60 – 1,99","≥ 2,00"))))))</f>
        <v/>
      </c>
      <c r="P4224" s="5">
        <f>IF(OR(M4224="NÃO",N4224&lt;Premissas!$B$8),Premissas!$B$13,IF(N4224&lt;Premissas!$B$9,Premissas!$B$14,IF(N4224&lt;Premissas!$B$10,Premissas!$B$15,IF(N4224&lt;Premissas!$B$11,Premissas!$B$16,IF(N4224&lt;Premissas!$B$12,Premissas!$B$17,Premissas!$B$18)))))</f>
        <v/>
      </c>
      <c r="Q4224" s="5">
        <f>IFERROR(P4224/Premissas!$B$4,0)</f>
        <v/>
      </c>
    </row>
    <row r="4225">
      <c r="A4225" s="2" t="n">
        <v>8</v>
      </c>
      <c r="B4225" s="2" t="n">
        <v>7801</v>
      </c>
      <c r="C4225" s="2" t="inlineStr">
        <is>
          <t>SEPARACAO</t>
        </is>
      </c>
      <c r="D4225" s="2" t="inlineStr">
        <is>
          <t>5983851</t>
        </is>
      </c>
      <c r="E4225" s="2" t="inlineStr">
        <is>
          <t>Charlie Gabriel Jaracevskis Rozendo De Souza</t>
        </is>
      </c>
      <c r="F4225" s="2" t="n">
        <v>5177</v>
      </c>
      <c r="G4225" s="2" t="n">
        <v>84.98999999999999</v>
      </c>
      <c r="H4225" s="2" t="n">
        <v>61</v>
      </c>
      <c r="I4225" s="2" t="n">
        <v>0</v>
      </c>
      <c r="J4225" s="2" t="inlineStr">
        <is>
          <t>GPA</t>
        </is>
      </c>
      <c r="K4225" s="2">
        <f>IF(I4225&lt;&gt;"",I4225,IFERROR(INDEX(Base!$I:$I,MATCH(1,(Base!$C:$C=C4225)*(Base!$I:$I&lt;&gt;""),0)),0))</f>
        <v/>
      </c>
      <c r="L4225" s="2">
        <f>IF(AND(I4225="",K4225&gt;0),"SIM","NÃO")</f>
        <v/>
      </c>
      <c r="M4225" s="2">
        <f>IF(ISNUMBER(SEARCH("SEPARA",UPPER(C4225))),"NÃO","SIM")</f>
        <v/>
      </c>
      <c r="N4225" s="2">
        <f>IFERROR(H4225/K4225,0)</f>
        <v/>
      </c>
      <c r="O4225" s="2">
        <f>IF(M4225="NÃO","EXCLUÍDO",IF(N4225&lt;Premissas!$B$8,"&lt; 1,00",IF(N4225&lt;Premissas!$B$9,"1,00 – 1,19",IF(N4225&lt;Premissas!$B$10,"1,20 – 1,39",IF(N4225&lt;Premissas!$B$11,"1,40 – 1,59",IF(N4225&lt;Premissas!$B$12,"1,60 – 1,99","≥ 2,00"))))))</f>
        <v/>
      </c>
      <c r="P4225" s="5">
        <f>IF(OR(M4225="NÃO",N4225&lt;Premissas!$B$8),Premissas!$B$13,IF(N4225&lt;Premissas!$B$9,Premissas!$B$14,IF(N4225&lt;Premissas!$B$10,Premissas!$B$15,IF(N4225&lt;Premissas!$B$11,Premissas!$B$16,IF(N4225&lt;Premissas!$B$12,Premissas!$B$17,Premissas!$B$18)))))</f>
        <v/>
      </c>
      <c r="Q4225" s="5">
        <f>IFERROR(P4225/Premissas!$B$4,0)</f>
        <v/>
      </c>
    </row>
    <row r="4226">
      <c r="A4226" s="2" t="n">
        <v>8</v>
      </c>
      <c r="B4226" s="2" t="n">
        <v>7801</v>
      </c>
      <c r="C4226" s="2" t="inlineStr">
        <is>
          <t>SEPARACAO</t>
        </is>
      </c>
      <c r="D4226" s="2" t="inlineStr">
        <is>
          <t>5984882</t>
        </is>
      </c>
      <c r="E4226" s="2" t="inlineStr">
        <is>
          <t>Obinna Nduchegwo</t>
        </is>
      </c>
      <c r="F4226" s="2" t="n">
        <v>10083</v>
      </c>
      <c r="G4226" s="2" t="n">
        <v>131.84</v>
      </c>
      <c r="H4226" s="2" t="n">
        <v>76</v>
      </c>
      <c r="I4226" s="2" t="n">
        <v>0</v>
      </c>
      <c r="J4226" s="2" t="inlineStr">
        <is>
          <t>GPA</t>
        </is>
      </c>
      <c r="K4226" s="2">
        <f>IF(I4226&lt;&gt;"",I4226,IFERROR(INDEX(Base!$I:$I,MATCH(1,(Base!$C:$C=C4226)*(Base!$I:$I&lt;&gt;""),0)),0))</f>
        <v/>
      </c>
      <c r="L4226" s="2">
        <f>IF(AND(I4226="",K4226&gt;0),"SIM","NÃO")</f>
        <v/>
      </c>
      <c r="M4226" s="2">
        <f>IF(ISNUMBER(SEARCH("SEPARA",UPPER(C4226))),"NÃO","SIM")</f>
        <v/>
      </c>
      <c r="N4226" s="2">
        <f>IFERROR(H4226/K4226,0)</f>
        <v/>
      </c>
      <c r="O4226" s="2">
        <f>IF(M4226="NÃO","EXCLUÍDO",IF(N4226&lt;Premissas!$B$8,"&lt; 1,00",IF(N4226&lt;Premissas!$B$9,"1,00 – 1,19",IF(N4226&lt;Premissas!$B$10,"1,20 – 1,39",IF(N4226&lt;Premissas!$B$11,"1,40 – 1,59",IF(N4226&lt;Premissas!$B$12,"1,60 – 1,99","≥ 2,00"))))))</f>
        <v/>
      </c>
      <c r="P4226" s="5">
        <f>IF(OR(M4226="NÃO",N4226&lt;Premissas!$B$8),Premissas!$B$13,IF(N4226&lt;Premissas!$B$9,Premissas!$B$14,IF(N4226&lt;Premissas!$B$10,Premissas!$B$15,IF(N4226&lt;Premissas!$B$11,Premissas!$B$16,IF(N4226&lt;Premissas!$B$12,Premissas!$B$17,Premissas!$B$18)))))</f>
        <v/>
      </c>
      <c r="Q4226" s="5">
        <f>IFERROR(P4226/Premissas!$B$4,0)</f>
        <v/>
      </c>
    </row>
    <row r="4227">
      <c r="A4227" s="2" t="n">
        <v>8</v>
      </c>
      <c r="B4227" s="2" t="n">
        <v>7801</v>
      </c>
      <c r="C4227" s="2" t="inlineStr">
        <is>
          <t>PUXADA RECEB</t>
        </is>
      </c>
      <c r="D4227" s="2" t="inlineStr">
        <is>
          <t>5984971</t>
        </is>
      </c>
      <c r="E4227" s="2" t="inlineStr">
        <is>
          <t>Vagner Silvano Souza Junior</t>
        </is>
      </c>
      <c r="F4227" s="2" t="n">
        <v>241</v>
      </c>
      <c r="G4227" s="2" t="n">
        <v>17.97</v>
      </c>
      <c r="H4227" s="2" t="n">
        <v>13</v>
      </c>
      <c r="I4227" s="2" t="n">
        <v>0</v>
      </c>
      <c r="J4227" s="2" t="inlineStr">
        <is>
          <t>GPA</t>
        </is>
      </c>
      <c r="K4227" s="2">
        <f>IF(I4227&lt;&gt;"",I4227,IFERROR(INDEX(Base!$I:$I,MATCH(1,(Base!$C:$C=C4227)*(Base!$I:$I&lt;&gt;""),0)),0))</f>
        <v/>
      </c>
      <c r="L4227" s="2">
        <f>IF(AND(I4227="",K4227&gt;0),"SIM","NÃO")</f>
        <v/>
      </c>
      <c r="M4227" s="2">
        <f>IF(ISNUMBER(SEARCH("SEPARA",UPPER(C4227))),"NÃO","SIM")</f>
        <v/>
      </c>
      <c r="N4227" s="2">
        <f>IFERROR(H4227/K4227,0)</f>
        <v/>
      </c>
      <c r="O4227" s="2">
        <f>IF(M4227="NÃO","EXCLUÍDO",IF(N4227&lt;Premissas!$B$8,"&lt; 1,00",IF(N4227&lt;Premissas!$B$9,"1,00 – 1,19",IF(N4227&lt;Premissas!$B$10,"1,20 – 1,39",IF(N4227&lt;Premissas!$B$11,"1,40 – 1,59",IF(N4227&lt;Premissas!$B$12,"1,60 – 1,99","≥ 2,00"))))))</f>
        <v/>
      </c>
      <c r="P4227" s="5">
        <f>IF(OR(M4227="NÃO",N4227&lt;Premissas!$B$8),Premissas!$B$13,IF(N4227&lt;Premissas!$B$9,Premissas!$B$14,IF(N4227&lt;Premissas!$B$10,Premissas!$B$15,IF(N4227&lt;Premissas!$B$11,Premissas!$B$16,IF(N4227&lt;Premissas!$B$12,Premissas!$B$17,Premissas!$B$18)))))</f>
        <v/>
      </c>
      <c r="Q4227" s="5">
        <f>IFERROR(P4227/Premissas!$B$4,0)</f>
        <v/>
      </c>
    </row>
    <row r="4228">
      <c r="A4228" s="2" t="n">
        <v>8</v>
      </c>
      <c r="B4228" s="2" t="n">
        <v>7801</v>
      </c>
      <c r="C4228" s="2" t="inlineStr">
        <is>
          <t>SEPARACAO</t>
        </is>
      </c>
      <c r="D4228" s="2" t="inlineStr">
        <is>
          <t>5984971</t>
        </is>
      </c>
      <c r="E4228" s="2" t="inlineStr">
        <is>
          <t>Vagner Silvano Souza Junior</t>
        </is>
      </c>
      <c r="F4228" s="2" t="n">
        <v>5966</v>
      </c>
      <c r="G4228" s="2" t="n">
        <v>64.16</v>
      </c>
      <c r="H4228" s="2" t="n">
        <v>93</v>
      </c>
      <c r="I4228" s="2" t="n">
        <v>0</v>
      </c>
      <c r="J4228" s="2" t="inlineStr">
        <is>
          <t>GPA</t>
        </is>
      </c>
      <c r="K4228" s="2">
        <f>IF(I4228&lt;&gt;"",I4228,IFERROR(INDEX(Base!$I:$I,MATCH(1,(Base!$C:$C=C4228)*(Base!$I:$I&lt;&gt;""),0)),0))</f>
        <v/>
      </c>
      <c r="L4228" s="2">
        <f>IF(AND(I4228="",K4228&gt;0),"SIM","NÃO")</f>
        <v/>
      </c>
      <c r="M4228" s="2">
        <f>IF(ISNUMBER(SEARCH("SEPARA",UPPER(C4228))),"NÃO","SIM")</f>
        <v/>
      </c>
      <c r="N4228" s="2">
        <f>IFERROR(H4228/K4228,0)</f>
        <v/>
      </c>
      <c r="O4228" s="2">
        <f>IF(M4228="NÃO","EXCLUÍDO",IF(N4228&lt;Premissas!$B$8,"&lt; 1,00",IF(N4228&lt;Premissas!$B$9,"1,00 – 1,19",IF(N4228&lt;Premissas!$B$10,"1,20 – 1,39",IF(N4228&lt;Premissas!$B$11,"1,40 – 1,59",IF(N4228&lt;Premissas!$B$12,"1,60 – 1,99","≥ 2,00"))))))</f>
        <v/>
      </c>
      <c r="P4228" s="5">
        <f>IF(OR(M4228="NÃO",N4228&lt;Premissas!$B$8),Premissas!$B$13,IF(N4228&lt;Premissas!$B$9,Premissas!$B$14,IF(N4228&lt;Premissas!$B$10,Premissas!$B$15,IF(N4228&lt;Premissas!$B$11,Premissas!$B$16,IF(N4228&lt;Premissas!$B$12,Premissas!$B$17,Premissas!$B$18)))))</f>
        <v/>
      </c>
      <c r="Q4228" s="5">
        <f>IFERROR(P4228/Premissas!$B$4,0)</f>
        <v/>
      </c>
    </row>
    <row r="4229">
      <c r="A4229" s="2" t="n">
        <v>8</v>
      </c>
      <c r="B4229" s="2" t="n">
        <v>7801</v>
      </c>
      <c r="C4229" s="2" t="inlineStr">
        <is>
          <t>PUXADA RECEB</t>
        </is>
      </c>
      <c r="D4229" s="2" t="inlineStr">
        <is>
          <t>5985005</t>
        </is>
      </c>
      <c r="E4229" s="2" t="inlineStr">
        <is>
          <t>Marie Juline Francois</t>
        </is>
      </c>
      <c r="F4229" s="2" t="n">
        <v>154</v>
      </c>
      <c r="G4229" s="2" t="n">
        <v>12.6</v>
      </c>
      <c r="H4229" s="2" t="n">
        <v>12</v>
      </c>
      <c r="I4229" s="2" t="n">
        <v>0</v>
      </c>
      <c r="J4229" s="2" t="inlineStr">
        <is>
          <t>GPA</t>
        </is>
      </c>
      <c r="K4229" s="2">
        <f>IF(I4229&lt;&gt;"",I4229,IFERROR(INDEX(Base!$I:$I,MATCH(1,(Base!$C:$C=C4229)*(Base!$I:$I&lt;&gt;""),0)),0))</f>
        <v/>
      </c>
      <c r="L4229" s="2">
        <f>IF(AND(I4229="",K4229&gt;0),"SIM","NÃO")</f>
        <v/>
      </c>
      <c r="M4229" s="2">
        <f>IF(ISNUMBER(SEARCH("SEPARA",UPPER(C4229))),"NÃO","SIM")</f>
        <v/>
      </c>
      <c r="N4229" s="2">
        <f>IFERROR(H4229/K4229,0)</f>
        <v/>
      </c>
      <c r="O4229" s="2">
        <f>IF(M4229="NÃO","EXCLUÍDO",IF(N4229&lt;Premissas!$B$8,"&lt; 1,00",IF(N4229&lt;Premissas!$B$9,"1,00 – 1,19",IF(N4229&lt;Premissas!$B$10,"1,20 – 1,39",IF(N4229&lt;Premissas!$B$11,"1,40 – 1,59",IF(N4229&lt;Premissas!$B$12,"1,60 – 1,99","≥ 2,00"))))))</f>
        <v/>
      </c>
      <c r="P4229" s="5">
        <f>IF(OR(M4229="NÃO",N4229&lt;Premissas!$B$8),Premissas!$B$13,IF(N4229&lt;Premissas!$B$9,Premissas!$B$14,IF(N4229&lt;Premissas!$B$10,Premissas!$B$15,IF(N4229&lt;Premissas!$B$11,Premissas!$B$16,IF(N4229&lt;Premissas!$B$12,Premissas!$B$17,Premissas!$B$18)))))</f>
        <v/>
      </c>
      <c r="Q4229" s="5">
        <f>IFERROR(P4229/Premissas!$B$4,0)</f>
        <v/>
      </c>
    </row>
    <row r="4230">
      <c r="A4230" s="2" t="n">
        <v>8</v>
      </c>
      <c r="B4230" s="2" t="n">
        <v>7801</v>
      </c>
      <c r="C4230" s="2" t="inlineStr">
        <is>
          <t>SEPARACAO</t>
        </is>
      </c>
      <c r="D4230" s="2" t="inlineStr">
        <is>
          <t>5985005</t>
        </is>
      </c>
      <c r="E4230" s="2" t="inlineStr">
        <is>
          <t>Marie Juline Francois</t>
        </is>
      </c>
      <c r="F4230" s="2" t="n">
        <v>7564</v>
      </c>
      <c r="G4230" s="2" t="n">
        <v>107.51</v>
      </c>
      <c r="H4230" s="2" t="n">
        <v>70</v>
      </c>
      <c r="I4230" s="2" t="n">
        <v>0</v>
      </c>
      <c r="J4230" s="2" t="inlineStr">
        <is>
          <t>GPA</t>
        </is>
      </c>
      <c r="K4230" s="2">
        <f>IF(I4230&lt;&gt;"",I4230,IFERROR(INDEX(Base!$I:$I,MATCH(1,(Base!$C:$C=C4230)*(Base!$I:$I&lt;&gt;""),0)),0))</f>
        <v/>
      </c>
      <c r="L4230" s="2">
        <f>IF(AND(I4230="",K4230&gt;0),"SIM","NÃO")</f>
        <v/>
      </c>
      <c r="M4230" s="2">
        <f>IF(ISNUMBER(SEARCH("SEPARA",UPPER(C4230))),"NÃO","SIM")</f>
        <v/>
      </c>
      <c r="N4230" s="2">
        <f>IFERROR(H4230/K4230,0)</f>
        <v/>
      </c>
      <c r="O4230" s="2">
        <f>IF(M4230="NÃO","EXCLUÍDO",IF(N4230&lt;Premissas!$B$8,"&lt; 1,00",IF(N4230&lt;Premissas!$B$9,"1,00 – 1,19",IF(N4230&lt;Premissas!$B$10,"1,20 – 1,39",IF(N4230&lt;Premissas!$B$11,"1,40 – 1,59",IF(N4230&lt;Premissas!$B$12,"1,60 – 1,99","≥ 2,00"))))))</f>
        <v/>
      </c>
      <c r="P4230" s="5">
        <f>IF(OR(M4230="NÃO",N4230&lt;Premissas!$B$8),Premissas!$B$13,IF(N4230&lt;Premissas!$B$9,Premissas!$B$14,IF(N4230&lt;Premissas!$B$10,Premissas!$B$15,IF(N4230&lt;Premissas!$B$11,Premissas!$B$16,IF(N4230&lt;Premissas!$B$12,Premissas!$B$17,Premissas!$B$18)))))</f>
        <v/>
      </c>
      <c r="Q4230" s="5">
        <f>IFERROR(P4230/Premissas!$B$4,0)</f>
        <v/>
      </c>
    </row>
    <row r="4231">
      <c r="A4231" s="2" t="n">
        <v>8</v>
      </c>
      <c r="B4231" s="2" t="n">
        <v>7801</v>
      </c>
      <c r="C4231" s="2" t="inlineStr">
        <is>
          <t>SEPARACAO</t>
        </is>
      </c>
      <c r="D4231" s="2" t="inlineStr">
        <is>
          <t>5987881</t>
        </is>
      </c>
      <c r="E4231" s="2" t="inlineStr">
        <is>
          <t>Ruth Gracia Mpangui Okito</t>
        </is>
      </c>
      <c r="F4231" s="2" t="n">
        <v>8404</v>
      </c>
      <c r="G4231" s="2" t="n">
        <v>140.34</v>
      </c>
      <c r="H4231" s="2" t="n">
        <v>60</v>
      </c>
      <c r="I4231" s="2" t="n">
        <v>0</v>
      </c>
      <c r="J4231" s="2" t="inlineStr">
        <is>
          <t>GPA</t>
        </is>
      </c>
      <c r="K4231" s="2">
        <f>IF(I4231&lt;&gt;"",I4231,IFERROR(INDEX(Base!$I:$I,MATCH(1,(Base!$C:$C=C4231)*(Base!$I:$I&lt;&gt;""),0)),0))</f>
        <v/>
      </c>
      <c r="L4231" s="2">
        <f>IF(AND(I4231="",K4231&gt;0),"SIM","NÃO")</f>
        <v/>
      </c>
      <c r="M4231" s="2">
        <f>IF(ISNUMBER(SEARCH("SEPARA",UPPER(C4231))),"NÃO","SIM")</f>
        <v/>
      </c>
      <c r="N4231" s="2">
        <f>IFERROR(H4231/K4231,0)</f>
        <v/>
      </c>
      <c r="O4231" s="2">
        <f>IF(M4231="NÃO","EXCLUÍDO",IF(N4231&lt;Premissas!$B$8,"&lt; 1,00",IF(N4231&lt;Premissas!$B$9,"1,00 – 1,19",IF(N4231&lt;Premissas!$B$10,"1,20 – 1,39",IF(N4231&lt;Premissas!$B$11,"1,40 – 1,59",IF(N4231&lt;Premissas!$B$12,"1,60 – 1,99","≥ 2,00"))))))</f>
        <v/>
      </c>
      <c r="P4231" s="5">
        <f>IF(OR(M4231="NÃO",N4231&lt;Premissas!$B$8),Premissas!$B$13,IF(N4231&lt;Premissas!$B$9,Premissas!$B$14,IF(N4231&lt;Premissas!$B$10,Premissas!$B$15,IF(N4231&lt;Premissas!$B$11,Premissas!$B$16,IF(N4231&lt;Premissas!$B$12,Premissas!$B$17,Premissas!$B$18)))))</f>
        <v/>
      </c>
      <c r="Q4231" s="5">
        <f>IFERROR(P4231/Premissas!$B$4,0)</f>
        <v/>
      </c>
    </row>
    <row r="4232">
      <c r="A4232" s="2" t="n">
        <v>8</v>
      </c>
      <c r="B4232" s="2" t="n">
        <v>7801</v>
      </c>
      <c r="C4232" s="2" t="inlineStr">
        <is>
          <t>SEPARACAO</t>
        </is>
      </c>
      <c r="D4232" s="2" t="inlineStr">
        <is>
          <t>5988837</t>
        </is>
      </c>
      <c r="E4232" s="2" t="inlineStr">
        <is>
          <t>Chinedu Victor Ujam</t>
        </is>
      </c>
      <c r="F4232" s="2" t="n">
        <v>7492</v>
      </c>
      <c r="G4232" s="2" t="n">
        <v>102.55</v>
      </c>
      <c r="H4232" s="2" t="n">
        <v>73</v>
      </c>
      <c r="I4232" s="2" t="n">
        <v>0</v>
      </c>
      <c r="J4232" s="2" t="inlineStr">
        <is>
          <t>GPA</t>
        </is>
      </c>
      <c r="K4232" s="2">
        <f>IF(I4232&lt;&gt;"",I4232,IFERROR(INDEX(Base!$I:$I,MATCH(1,(Base!$C:$C=C4232)*(Base!$I:$I&lt;&gt;""),0)),0))</f>
        <v/>
      </c>
      <c r="L4232" s="2">
        <f>IF(AND(I4232="",K4232&gt;0),"SIM","NÃO")</f>
        <v/>
      </c>
      <c r="M4232" s="2">
        <f>IF(ISNUMBER(SEARCH("SEPARA",UPPER(C4232))),"NÃO","SIM")</f>
        <v/>
      </c>
      <c r="N4232" s="2">
        <f>IFERROR(H4232/K4232,0)</f>
        <v/>
      </c>
      <c r="O4232" s="2">
        <f>IF(M4232="NÃO","EXCLUÍDO",IF(N4232&lt;Premissas!$B$8,"&lt; 1,00",IF(N4232&lt;Premissas!$B$9,"1,00 – 1,19",IF(N4232&lt;Premissas!$B$10,"1,20 – 1,39",IF(N4232&lt;Premissas!$B$11,"1,40 – 1,59",IF(N4232&lt;Premissas!$B$12,"1,60 – 1,99","≥ 2,00"))))))</f>
        <v/>
      </c>
      <c r="P4232" s="5">
        <f>IF(OR(M4232="NÃO",N4232&lt;Premissas!$B$8),Premissas!$B$13,IF(N4232&lt;Premissas!$B$9,Premissas!$B$14,IF(N4232&lt;Premissas!$B$10,Premissas!$B$15,IF(N4232&lt;Premissas!$B$11,Premissas!$B$16,IF(N4232&lt;Premissas!$B$12,Premissas!$B$17,Premissas!$B$18)))))</f>
        <v/>
      </c>
      <c r="Q4232" s="5">
        <f>IFERROR(P4232/Premissas!$B$4,0)</f>
        <v/>
      </c>
    </row>
    <row r="4233">
      <c r="A4233" s="2" t="n">
        <v>8</v>
      </c>
      <c r="B4233" s="2" t="n">
        <v>7801</v>
      </c>
      <c r="C4233" s="2" t="inlineStr">
        <is>
          <t>CARREGAMENTO</t>
        </is>
      </c>
      <c r="D4233" s="2" t="inlineStr">
        <is>
          <t>5992354</t>
        </is>
      </c>
      <c r="E4233" s="2" t="inlineStr">
        <is>
          <t>Micaelly Ferreira De Oliveira</t>
        </is>
      </c>
      <c r="F4233" s="2" t="n">
        <v>771</v>
      </c>
      <c r="G4233" s="2" t="n">
        <v>30</v>
      </c>
      <c r="H4233" s="2" t="n">
        <v>26</v>
      </c>
      <c r="I4233" s="2" t="n">
        <v>0</v>
      </c>
      <c r="J4233" s="2" t="inlineStr">
        <is>
          <t>GPA</t>
        </is>
      </c>
      <c r="K4233" s="2">
        <f>IF(I4233&lt;&gt;"",I4233,IFERROR(INDEX(Base!$I:$I,MATCH(1,(Base!$C:$C=C4233)*(Base!$I:$I&lt;&gt;""),0)),0))</f>
        <v/>
      </c>
      <c r="L4233" s="2">
        <f>IF(AND(I4233="",K4233&gt;0),"SIM","NÃO")</f>
        <v/>
      </c>
      <c r="M4233" s="2">
        <f>IF(ISNUMBER(SEARCH("SEPARA",UPPER(C4233))),"NÃO","SIM")</f>
        <v/>
      </c>
      <c r="N4233" s="2">
        <f>IFERROR(H4233/K4233,0)</f>
        <v/>
      </c>
      <c r="O4233" s="2">
        <f>IF(M4233="NÃO","EXCLUÍDO",IF(N4233&lt;Premissas!$B$8,"&lt; 1,00",IF(N4233&lt;Premissas!$B$9,"1,00 – 1,19",IF(N4233&lt;Premissas!$B$10,"1,20 – 1,39",IF(N4233&lt;Premissas!$B$11,"1,40 – 1,59",IF(N4233&lt;Premissas!$B$12,"1,60 – 1,99","≥ 2,00"))))))</f>
        <v/>
      </c>
      <c r="P4233" s="5">
        <f>IF(OR(M4233="NÃO",N4233&lt;Premissas!$B$8),Premissas!$B$13,IF(N4233&lt;Premissas!$B$9,Premissas!$B$14,IF(N4233&lt;Premissas!$B$10,Premissas!$B$15,IF(N4233&lt;Premissas!$B$11,Premissas!$B$16,IF(N4233&lt;Premissas!$B$12,Premissas!$B$17,Premissas!$B$18)))))</f>
        <v/>
      </c>
      <c r="Q4233" s="5">
        <f>IFERROR(P4233/Premissas!$B$4,0)</f>
        <v/>
      </c>
    </row>
    <row r="4234">
      <c r="A4234" s="2" t="n">
        <v>8</v>
      </c>
      <c r="B4234" s="2" t="n">
        <v>7801</v>
      </c>
      <c r="C4234" s="2" t="inlineStr">
        <is>
          <t>RECEBIMENTO</t>
        </is>
      </c>
      <c r="D4234" s="2" t="inlineStr">
        <is>
          <t>5992354</t>
        </is>
      </c>
      <c r="E4234" s="2" t="inlineStr">
        <is>
          <t>Micaelly Ferreira De Oliveira</t>
        </is>
      </c>
      <c r="F4234" s="2" t="n">
        <v>446</v>
      </c>
      <c r="G4234" s="2" t="n">
        <v>8.529999999999999</v>
      </c>
      <c r="H4234" s="2" t="n">
        <v>52</v>
      </c>
      <c r="I4234" s="2" t="n">
        <v>0</v>
      </c>
      <c r="J4234" s="2" t="inlineStr">
        <is>
          <t>GPA</t>
        </is>
      </c>
      <c r="K4234" s="2">
        <f>IF(I4234&lt;&gt;"",I4234,IFERROR(INDEX(Base!$I:$I,MATCH(1,(Base!$C:$C=C4234)*(Base!$I:$I&lt;&gt;""),0)),0))</f>
        <v/>
      </c>
      <c r="L4234" s="2">
        <f>IF(AND(I4234="",K4234&gt;0),"SIM","NÃO")</f>
        <v/>
      </c>
      <c r="M4234" s="2">
        <f>IF(ISNUMBER(SEARCH("SEPARA",UPPER(C4234))),"NÃO","SIM")</f>
        <v/>
      </c>
      <c r="N4234" s="2">
        <f>IFERROR(H4234/K4234,0)</f>
        <v/>
      </c>
      <c r="O4234" s="2">
        <f>IF(M4234="NÃO","EXCLUÍDO",IF(N4234&lt;Premissas!$B$8,"&lt; 1,00",IF(N4234&lt;Premissas!$B$9,"1,00 – 1,19",IF(N4234&lt;Premissas!$B$10,"1,20 – 1,39",IF(N4234&lt;Premissas!$B$11,"1,40 – 1,59",IF(N4234&lt;Premissas!$B$12,"1,60 – 1,99","≥ 2,00"))))))</f>
        <v/>
      </c>
      <c r="P4234" s="5">
        <f>IF(OR(M4234="NÃO",N4234&lt;Premissas!$B$8),Premissas!$B$13,IF(N4234&lt;Premissas!$B$9,Premissas!$B$14,IF(N4234&lt;Premissas!$B$10,Premissas!$B$15,IF(N4234&lt;Premissas!$B$11,Premissas!$B$16,IF(N4234&lt;Premissas!$B$12,Premissas!$B$17,Premissas!$B$18)))))</f>
        <v/>
      </c>
      <c r="Q4234" s="5">
        <f>IFERROR(P4234/Premissas!$B$4,0)</f>
        <v/>
      </c>
    </row>
    <row r="4235">
      <c r="A4235" s="2" t="n">
        <v>8</v>
      </c>
      <c r="B4235" s="2" t="n">
        <v>7801</v>
      </c>
      <c r="C4235" s="2" t="inlineStr">
        <is>
          <t>PUXADA RECEB</t>
        </is>
      </c>
      <c r="D4235" s="2" t="inlineStr">
        <is>
          <t>599373</t>
        </is>
      </c>
      <c r="E4235" s="2" t="inlineStr">
        <is>
          <t>MARIA MARIA IZIDIO DE LIMA</t>
        </is>
      </c>
      <c r="F4235" s="2" t="n">
        <v>88</v>
      </c>
      <c r="G4235" s="2" t="n">
        <v>1.47</v>
      </c>
      <c r="H4235" s="2" t="n">
        <v>60</v>
      </c>
      <c r="I4235" s="2" t="n">
        <v>0</v>
      </c>
      <c r="J4235" s="2" t="inlineStr">
        <is>
          <t>GPA</t>
        </is>
      </c>
      <c r="K4235" s="2">
        <f>IF(I4235&lt;&gt;"",I4235,IFERROR(INDEX(Base!$I:$I,MATCH(1,(Base!$C:$C=C4235)*(Base!$I:$I&lt;&gt;""),0)),0))</f>
        <v/>
      </c>
      <c r="L4235" s="2">
        <f>IF(AND(I4235="",K4235&gt;0),"SIM","NÃO")</f>
        <v/>
      </c>
      <c r="M4235" s="2">
        <f>IF(ISNUMBER(SEARCH("SEPARA",UPPER(C4235))),"NÃO","SIM")</f>
        <v/>
      </c>
      <c r="N4235" s="2">
        <f>IFERROR(H4235/K4235,0)</f>
        <v/>
      </c>
      <c r="O4235" s="2">
        <f>IF(M4235="NÃO","EXCLUÍDO",IF(N4235&lt;Premissas!$B$8,"&lt; 1,00",IF(N4235&lt;Premissas!$B$9,"1,00 – 1,19",IF(N4235&lt;Premissas!$B$10,"1,20 – 1,39",IF(N4235&lt;Premissas!$B$11,"1,40 – 1,59",IF(N4235&lt;Premissas!$B$12,"1,60 – 1,99","≥ 2,00"))))))</f>
        <v/>
      </c>
      <c r="P4235" s="5">
        <f>IF(OR(M4235="NÃO",N4235&lt;Premissas!$B$8),Premissas!$B$13,IF(N4235&lt;Premissas!$B$9,Premissas!$B$14,IF(N4235&lt;Premissas!$B$10,Premissas!$B$15,IF(N4235&lt;Premissas!$B$11,Premissas!$B$16,IF(N4235&lt;Premissas!$B$12,Premissas!$B$17,Premissas!$B$18)))))</f>
        <v/>
      </c>
      <c r="Q4235" s="5">
        <f>IFERROR(P4235/Premissas!$B$4,0)</f>
        <v/>
      </c>
    </row>
    <row r="4236">
      <c r="A4236" s="2" t="n">
        <v>8</v>
      </c>
      <c r="B4236" s="2" t="n">
        <v>7801</v>
      </c>
      <c r="C4236" s="2" t="inlineStr">
        <is>
          <t>RECEBIMENTO</t>
        </is>
      </c>
      <c r="D4236" s="2" t="inlineStr">
        <is>
          <t>599373</t>
        </is>
      </c>
      <c r="E4236" s="2" t="inlineStr">
        <is>
          <t>MARIA MARIA IZIDIO DE LIMA</t>
        </is>
      </c>
      <c r="F4236" s="2" t="n">
        <v>4910</v>
      </c>
      <c r="G4236" s="2" t="n">
        <v>149.54</v>
      </c>
      <c r="H4236" s="2" t="n">
        <v>33</v>
      </c>
      <c r="I4236" s="2" t="n">
        <v>0</v>
      </c>
      <c r="J4236" s="2" t="inlineStr">
        <is>
          <t>GPA</t>
        </is>
      </c>
      <c r="K4236" s="2">
        <f>IF(I4236&lt;&gt;"",I4236,IFERROR(INDEX(Base!$I:$I,MATCH(1,(Base!$C:$C=C4236)*(Base!$I:$I&lt;&gt;""),0)),0))</f>
        <v/>
      </c>
      <c r="L4236" s="2">
        <f>IF(AND(I4236="",K4236&gt;0),"SIM","NÃO")</f>
        <v/>
      </c>
      <c r="M4236" s="2">
        <f>IF(ISNUMBER(SEARCH("SEPARA",UPPER(C4236))),"NÃO","SIM")</f>
        <v/>
      </c>
      <c r="N4236" s="2">
        <f>IFERROR(H4236/K4236,0)</f>
        <v/>
      </c>
      <c r="O4236" s="2">
        <f>IF(M4236="NÃO","EXCLUÍDO",IF(N4236&lt;Premissas!$B$8,"&lt; 1,00",IF(N4236&lt;Premissas!$B$9,"1,00 – 1,19",IF(N4236&lt;Premissas!$B$10,"1,20 – 1,39",IF(N4236&lt;Premissas!$B$11,"1,40 – 1,59",IF(N4236&lt;Premissas!$B$12,"1,60 – 1,99","≥ 2,00"))))))</f>
        <v/>
      </c>
      <c r="P4236" s="5">
        <f>IF(OR(M4236="NÃO",N4236&lt;Premissas!$B$8),Premissas!$B$13,IF(N4236&lt;Premissas!$B$9,Premissas!$B$14,IF(N4236&lt;Premissas!$B$10,Premissas!$B$15,IF(N4236&lt;Premissas!$B$11,Premissas!$B$16,IF(N4236&lt;Premissas!$B$12,Premissas!$B$17,Premissas!$B$18)))))</f>
        <v/>
      </c>
      <c r="Q4236" s="5">
        <f>IFERROR(P4236/Premissas!$B$4,0)</f>
        <v/>
      </c>
    </row>
    <row r="4237">
      <c r="A4237" s="2" t="n">
        <v>8</v>
      </c>
      <c r="B4237" s="2" t="n">
        <v>7801</v>
      </c>
      <c r="C4237" s="2" t="inlineStr">
        <is>
          <t>SEPARACAO</t>
        </is>
      </c>
      <c r="D4237" s="2" t="inlineStr">
        <is>
          <t>5994454</t>
        </is>
      </c>
      <c r="E4237" s="2" t="inlineStr">
        <is>
          <t>Rafael Ferreira Da Silva</t>
        </is>
      </c>
      <c r="F4237" s="2" t="n">
        <v>8651</v>
      </c>
      <c r="G4237" s="2" t="n">
        <v>122.68</v>
      </c>
      <c r="H4237" s="2" t="n">
        <v>71</v>
      </c>
      <c r="I4237" s="2" t="n">
        <v>0</v>
      </c>
      <c r="J4237" s="2" t="inlineStr">
        <is>
          <t>GPA</t>
        </is>
      </c>
      <c r="K4237" s="2">
        <f>IF(I4237&lt;&gt;"",I4237,IFERROR(INDEX(Base!$I:$I,MATCH(1,(Base!$C:$C=C4237)*(Base!$I:$I&lt;&gt;""),0)),0))</f>
        <v/>
      </c>
      <c r="L4237" s="2">
        <f>IF(AND(I4237="",K4237&gt;0),"SIM","NÃO")</f>
        <v/>
      </c>
      <c r="M4237" s="2">
        <f>IF(ISNUMBER(SEARCH("SEPARA",UPPER(C4237))),"NÃO","SIM")</f>
        <v/>
      </c>
      <c r="N4237" s="2">
        <f>IFERROR(H4237/K4237,0)</f>
        <v/>
      </c>
      <c r="O4237" s="2">
        <f>IF(M4237="NÃO","EXCLUÍDO",IF(N4237&lt;Premissas!$B$8,"&lt; 1,00",IF(N4237&lt;Premissas!$B$9,"1,00 – 1,19",IF(N4237&lt;Premissas!$B$10,"1,20 – 1,39",IF(N4237&lt;Premissas!$B$11,"1,40 – 1,59",IF(N4237&lt;Premissas!$B$12,"1,60 – 1,99","≥ 2,00"))))))</f>
        <v/>
      </c>
      <c r="P4237" s="5">
        <f>IF(OR(M4237="NÃO",N4237&lt;Premissas!$B$8),Premissas!$B$13,IF(N4237&lt;Premissas!$B$9,Premissas!$B$14,IF(N4237&lt;Premissas!$B$10,Premissas!$B$15,IF(N4237&lt;Premissas!$B$11,Premissas!$B$16,IF(N4237&lt;Premissas!$B$12,Premissas!$B$17,Premissas!$B$18)))))</f>
        <v/>
      </c>
      <c r="Q4237" s="5">
        <f>IFERROR(P4237/Premissas!$B$4,0)</f>
        <v/>
      </c>
    </row>
    <row r="4238">
      <c r="A4238" s="2" t="n">
        <v>8</v>
      </c>
      <c r="B4238" s="2" t="n">
        <v>7801</v>
      </c>
      <c r="C4238" s="2" t="inlineStr">
        <is>
          <t>SEPARACAO</t>
        </is>
      </c>
      <c r="D4238" s="2" t="inlineStr">
        <is>
          <t>5994977</t>
        </is>
      </c>
      <c r="E4238" s="2" t="inlineStr">
        <is>
          <t>Fernanda Carolyne Freitas De Queiroz</t>
        </is>
      </c>
      <c r="F4238" s="2" t="n">
        <v>9137</v>
      </c>
      <c r="G4238" s="2" t="n">
        <v>105.97</v>
      </c>
      <c r="H4238" s="2" t="n">
        <v>86</v>
      </c>
      <c r="I4238" s="2" t="n">
        <v>0</v>
      </c>
      <c r="J4238" s="2" t="inlineStr">
        <is>
          <t>GPA</t>
        </is>
      </c>
      <c r="K4238" s="2">
        <f>IF(I4238&lt;&gt;"",I4238,IFERROR(INDEX(Base!$I:$I,MATCH(1,(Base!$C:$C=C4238)*(Base!$I:$I&lt;&gt;""),0)),0))</f>
        <v/>
      </c>
      <c r="L4238" s="2">
        <f>IF(AND(I4238="",K4238&gt;0),"SIM","NÃO")</f>
        <v/>
      </c>
      <c r="M4238" s="2">
        <f>IF(ISNUMBER(SEARCH("SEPARA",UPPER(C4238))),"NÃO","SIM")</f>
        <v/>
      </c>
      <c r="N4238" s="2">
        <f>IFERROR(H4238/K4238,0)</f>
        <v/>
      </c>
      <c r="O4238" s="2">
        <f>IF(M4238="NÃO","EXCLUÍDO",IF(N4238&lt;Premissas!$B$8,"&lt; 1,00",IF(N4238&lt;Premissas!$B$9,"1,00 – 1,19",IF(N4238&lt;Premissas!$B$10,"1,20 – 1,39",IF(N4238&lt;Premissas!$B$11,"1,40 – 1,59",IF(N4238&lt;Premissas!$B$12,"1,60 – 1,99","≥ 2,00"))))))</f>
        <v/>
      </c>
      <c r="P4238" s="5">
        <f>IF(OR(M4238="NÃO",N4238&lt;Premissas!$B$8),Premissas!$B$13,IF(N4238&lt;Premissas!$B$9,Premissas!$B$14,IF(N4238&lt;Premissas!$B$10,Premissas!$B$15,IF(N4238&lt;Premissas!$B$11,Premissas!$B$16,IF(N4238&lt;Premissas!$B$12,Premissas!$B$17,Premissas!$B$18)))))</f>
        <v/>
      </c>
      <c r="Q4238" s="5">
        <f>IFERROR(P4238/Premissas!$B$4,0)</f>
        <v/>
      </c>
    </row>
    <row r="4239">
      <c r="A4239" s="2" t="n">
        <v>8</v>
      </c>
      <c r="B4239" s="2" t="n">
        <v>7801</v>
      </c>
      <c r="C4239" s="2" t="inlineStr">
        <is>
          <t>SEPARACAO</t>
        </is>
      </c>
      <c r="D4239" s="2" t="inlineStr">
        <is>
          <t>5995000</t>
        </is>
      </c>
      <c r="E4239" s="2" t="inlineStr">
        <is>
          <t>Fabio Felipe</t>
        </is>
      </c>
      <c r="F4239" s="2" t="n">
        <v>2875</v>
      </c>
      <c r="G4239" s="2" t="n">
        <v>105.72</v>
      </c>
      <c r="H4239" s="2" t="n">
        <v>27</v>
      </c>
      <c r="I4239" s="2" t="n">
        <v>0</v>
      </c>
      <c r="J4239" s="2" t="inlineStr">
        <is>
          <t>GPA</t>
        </is>
      </c>
      <c r="K4239" s="2">
        <f>IF(I4239&lt;&gt;"",I4239,IFERROR(INDEX(Base!$I:$I,MATCH(1,(Base!$C:$C=C4239)*(Base!$I:$I&lt;&gt;""),0)),0))</f>
        <v/>
      </c>
      <c r="L4239" s="2">
        <f>IF(AND(I4239="",K4239&gt;0),"SIM","NÃO")</f>
        <v/>
      </c>
      <c r="M4239" s="2">
        <f>IF(ISNUMBER(SEARCH("SEPARA",UPPER(C4239))),"NÃO","SIM")</f>
        <v/>
      </c>
      <c r="N4239" s="2">
        <f>IFERROR(H4239/K4239,0)</f>
        <v/>
      </c>
      <c r="O4239" s="2">
        <f>IF(M4239="NÃO","EXCLUÍDO",IF(N4239&lt;Premissas!$B$8,"&lt; 1,00",IF(N4239&lt;Premissas!$B$9,"1,00 – 1,19",IF(N4239&lt;Premissas!$B$10,"1,20 – 1,39",IF(N4239&lt;Premissas!$B$11,"1,40 – 1,59",IF(N4239&lt;Premissas!$B$12,"1,60 – 1,99","≥ 2,00"))))))</f>
        <v/>
      </c>
      <c r="P4239" s="5">
        <f>IF(OR(M4239="NÃO",N4239&lt;Premissas!$B$8),Premissas!$B$13,IF(N4239&lt;Premissas!$B$9,Premissas!$B$14,IF(N4239&lt;Premissas!$B$10,Premissas!$B$15,IF(N4239&lt;Premissas!$B$11,Premissas!$B$16,IF(N4239&lt;Premissas!$B$12,Premissas!$B$17,Premissas!$B$18)))))</f>
        <v/>
      </c>
      <c r="Q4239" s="5">
        <f>IFERROR(P4239/Premissas!$B$4,0)</f>
        <v/>
      </c>
    </row>
    <row r="4240">
      <c r="A4240" s="2" t="n">
        <v>8</v>
      </c>
      <c r="B4240" s="2" t="n">
        <v>7801</v>
      </c>
      <c r="C4240" s="2" t="inlineStr">
        <is>
          <t>SEPARACAO</t>
        </is>
      </c>
      <c r="D4240" s="2" t="inlineStr">
        <is>
          <t>5995027</t>
        </is>
      </c>
      <c r="E4240" s="2" t="inlineStr">
        <is>
          <t>Otavio Bueno De Almeida</t>
        </is>
      </c>
      <c r="F4240" s="2" t="n">
        <v>4890</v>
      </c>
      <c r="G4240" s="2" t="n">
        <v>112.21</v>
      </c>
      <c r="H4240" s="2" t="n">
        <v>44</v>
      </c>
      <c r="I4240" s="2" t="n">
        <v>0</v>
      </c>
      <c r="J4240" s="2" t="inlineStr">
        <is>
          <t>GPA</t>
        </is>
      </c>
      <c r="K4240" s="2">
        <f>IF(I4240&lt;&gt;"",I4240,IFERROR(INDEX(Base!$I:$I,MATCH(1,(Base!$C:$C=C4240)*(Base!$I:$I&lt;&gt;""),0)),0))</f>
        <v/>
      </c>
      <c r="L4240" s="2">
        <f>IF(AND(I4240="",K4240&gt;0),"SIM","NÃO")</f>
        <v/>
      </c>
      <c r="M4240" s="2">
        <f>IF(ISNUMBER(SEARCH("SEPARA",UPPER(C4240))),"NÃO","SIM")</f>
        <v/>
      </c>
      <c r="N4240" s="2">
        <f>IFERROR(H4240/K4240,0)</f>
        <v/>
      </c>
      <c r="O4240" s="2">
        <f>IF(M4240="NÃO","EXCLUÍDO",IF(N4240&lt;Premissas!$B$8,"&lt; 1,00",IF(N4240&lt;Premissas!$B$9,"1,00 – 1,19",IF(N4240&lt;Premissas!$B$10,"1,20 – 1,39",IF(N4240&lt;Premissas!$B$11,"1,40 – 1,59",IF(N4240&lt;Premissas!$B$12,"1,60 – 1,99","≥ 2,00"))))))</f>
        <v/>
      </c>
      <c r="P4240" s="5">
        <f>IF(OR(M4240="NÃO",N4240&lt;Premissas!$B$8),Premissas!$B$13,IF(N4240&lt;Premissas!$B$9,Premissas!$B$14,IF(N4240&lt;Premissas!$B$10,Premissas!$B$15,IF(N4240&lt;Premissas!$B$11,Premissas!$B$16,IF(N4240&lt;Premissas!$B$12,Premissas!$B$17,Premissas!$B$18)))))</f>
        <v/>
      </c>
      <c r="Q4240" s="5">
        <f>IFERROR(P4240/Premissas!$B$4,0)</f>
        <v/>
      </c>
    </row>
    <row r="4241">
      <c r="A4241" s="2" t="n">
        <v>8</v>
      </c>
      <c r="B4241" s="2" t="n">
        <v>7801</v>
      </c>
      <c r="C4241" s="2" t="inlineStr">
        <is>
          <t>SEPARACAO</t>
        </is>
      </c>
      <c r="D4241" s="2" t="inlineStr">
        <is>
          <t>5995035</t>
        </is>
      </c>
      <c r="E4241" s="2" t="inlineStr">
        <is>
          <t>Matheus Da Silva Reis</t>
        </is>
      </c>
      <c r="F4241" s="2" t="n">
        <v>2177</v>
      </c>
      <c r="G4241" s="2" t="n">
        <v>72.73999999999999</v>
      </c>
      <c r="H4241" s="2" t="n">
        <v>30</v>
      </c>
      <c r="I4241" s="2" t="n">
        <v>0</v>
      </c>
      <c r="J4241" s="2" t="inlineStr">
        <is>
          <t>GPA</t>
        </is>
      </c>
      <c r="K4241" s="2">
        <f>IF(I4241&lt;&gt;"",I4241,IFERROR(INDEX(Base!$I:$I,MATCH(1,(Base!$C:$C=C4241)*(Base!$I:$I&lt;&gt;""),0)),0))</f>
        <v/>
      </c>
      <c r="L4241" s="2">
        <f>IF(AND(I4241="",K4241&gt;0),"SIM","NÃO")</f>
        <v/>
      </c>
      <c r="M4241" s="2">
        <f>IF(ISNUMBER(SEARCH("SEPARA",UPPER(C4241))),"NÃO","SIM")</f>
        <v/>
      </c>
      <c r="N4241" s="2">
        <f>IFERROR(H4241/K4241,0)</f>
        <v/>
      </c>
      <c r="O4241" s="2">
        <f>IF(M4241="NÃO","EXCLUÍDO",IF(N4241&lt;Premissas!$B$8,"&lt; 1,00",IF(N4241&lt;Premissas!$B$9,"1,00 – 1,19",IF(N4241&lt;Premissas!$B$10,"1,20 – 1,39",IF(N4241&lt;Premissas!$B$11,"1,40 – 1,59",IF(N4241&lt;Premissas!$B$12,"1,60 – 1,99","≥ 2,00"))))))</f>
        <v/>
      </c>
      <c r="P4241" s="5">
        <f>IF(OR(M4241="NÃO",N4241&lt;Premissas!$B$8),Premissas!$B$13,IF(N4241&lt;Premissas!$B$9,Premissas!$B$14,IF(N4241&lt;Premissas!$B$10,Premissas!$B$15,IF(N4241&lt;Premissas!$B$11,Premissas!$B$16,IF(N4241&lt;Premissas!$B$12,Premissas!$B$17,Premissas!$B$18)))))</f>
        <v/>
      </c>
      <c r="Q4241" s="5">
        <f>IFERROR(P4241/Premissas!$B$4,0)</f>
        <v/>
      </c>
    </row>
    <row r="4242">
      <c r="A4242" s="2" t="n">
        <v>8</v>
      </c>
      <c r="B4242" s="2" t="n">
        <v>7801</v>
      </c>
      <c r="C4242" s="2" t="inlineStr">
        <is>
          <t>SEPARACAO</t>
        </is>
      </c>
      <c r="D4242" s="2" t="inlineStr">
        <is>
          <t>5995060</t>
        </is>
      </c>
      <c r="E4242" s="2" t="inlineStr">
        <is>
          <t>Thaise Rocha Barbosa</t>
        </is>
      </c>
      <c r="F4242" s="2" t="n">
        <v>7259</v>
      </c>
      <c r="G4242" s="2" t="n">
        <v>96.75</v>
      </c>
      <c r="H4242" s="2" t="n">
        <v>75</v>
      </c>
      <c r="I4242" s="2" t="n">
        <v>0</v>
      </c>
      <c r="J4242" s="2" t="inlineStr">
        <is>
          <t>GPA</t>
        </is>
      </c>
      <c r="K4242" s="2">
        <f>IF(I4242&lt;&gt;"",I4242,IFERROR(INDEX(Base!$I:$I,MATCH(1,(Base!$C:$C=C4242)*(Base!$I:$I&lt;&gt;""),0)),0))</f>
        <v/>
      </c>
      <c r="L4242" s="2">
        <f>IF(AND(I4242="",K4242&gt;0),"SIM","NÃO")</f>
        <v/>
      </c>
      <c r="M4242" s="2">
        <f>IF(ISNUMBER(SEARCH("SEPARA",UPPER(C4242))),"NÃO","SIM")</f>
        <v/>
      </c>
      <c r="N4242" s="2">
        <f>IFERROR(H4242/K4242,0)</f>
        <v/>
      </c>
      <c r="O4242" s="2">
        <f>IF(M4242="NÃO","EXCLUÍDO",IF(N4242&lt;Premissas!$B$8,"&lt; 1,00",IF(N4242&lt;Premissas!$B$9,"1,00 – 1,19",IF(N4242&lt;Premissas!$B$10,"1,20 – 1,39",IF(N4242&lt;Premissas!$B$11,"1,40 – 1,59",IF(N4242&lt;Premissas!$B$12,"1,60 – 1,99","≥ 2,00"))))))</f>
        <v/>
      </c>
      <c r="P4242" s="5">
        <f>IF(OR(M4242="NÃO",N4242&lt;Premissas!$B$8),Premissas!$B$13,IF(N4242&lt;Premissas!$B$9,Premissas!$B$14,IF(N4242&lt;Premissas!$B$10,Premissas!$B$15,IF(N4242&lt;Premissas!$B$11,Premissas!$B$16,IF(N4242&lt;Premissas!$B$12,Premissas!$B$17,Premissas!$B$18)))))</f>
        <v/>
      </c>
      <c r="Q4242" s="5">
        <f>IFERROR(P4242/Premissas!$B$4,0)</f>
        <v/>
      </c>
    </row>
    <row r="4243">
      <c r="A4243" s="2" t="n">
        <v>8</v>
      </c>
      <c r="B4243" s="2" t="n">
        <v>7801</v>
      </c>
      <c r="C4243" s="2" t="inlineStr">
        <is>
          <t>SEPARACAO</t>
        </is>
      </c>
      <c r="D4243" s="2" t="inlineStr">
        <is>
          <t>5995213</t>
        </is>
      </c>
      <c r="E4243" s="2" t="inlineStr">
        <is>
          <t>Ellen Cristiny Hilario Da Silva</t>
        </is>
      </c>
      <c r="F4243" s="2" t="n">
        <v>5355</v>
      </c>
      <c r="G4243" s="2" t="n">
        <v>75.01000000000001</v>
      </c>
      <c r="H4243" s="2" t="n">
        <v>71</v>
      </c>
      <c r="I4243" s="2" t="n">
        <v>0</v>
      </c>
      <c r="J4243" s="2" t="inlineStr">
        <is>
          <t>GPA</t>
        </is>
      </c>
      <c r="K4243" s="2">
        <f>IF(I4243&lt;&gt;"",I4243,IFERROR(INDEX(Base!$I:$I,MATCH(1,(Base!$C:$C=C4243)*(Base!$I:$I&lt;&gt;""),0)),0))</f>
        <v/>
      </c>
      <c r="L4243" s="2">
        <f>IF(AND(I4243="",K4243&gt;0),"SIM","NÃO")</f>
        <v/>
      </c>
      <c r="M4243" s="2">
        <f>IF(ISNUMBER(SEARCH("SEPARA",UPPER(C4243))),"NÃO","SIM")</f>
        <v/>
      </c>
      <c r="N4243" s="2">
        <f>IFERROR(H4243/K4243,0)</f>
        <v/>
      </c>
      <c r="O4243" s="2">
        <f>IF(M4243="NÃO","EXCLUÍDO",IF(N4243&lt;Premissas!$B$8,"&lt; 1,00",IF(N4243&lt;Premissas!$B$9,"1,00 – 1,19",IF(N4243&lt;Premissas!$B$10,"1,20 – 1,39",IF(N4243&lt;Premissas!$B$11,"1,40 – 1,59",IF(N4243&lt;Premissas!$B$12,"1,60 – 1,99","≥ 2,00"))))))</f>
        <v/>
      </c>
      <c r="P4243" s="5">
        <f>IF(OR(M4243="NÃO",N4243&lt;Premissas!$B$8),Premissas!$B$13,IF(N4243&lt;Premissas!$B$9,Premissas!$B$14,IF(N4243&lt;Premissas!$B$10,Premissas!$B$15,IF(N4243&lt;Premissas!$B$11,Premissas!$B$16,IF(N4243&lt;Premissas!$B$12,Premissas!$B$17,Premissas!$B$18)))))</f>
        <v/>
      </c>
      <c r="Q4243" s="5">
        <f>IFERROR(P4243/Premissas!$B$4,0)</f>
        <v/>
      </c>
    </row>
    <row r="4244">
      <c r="A4244" s="2" t="n">
        <v>8</v>
      </c>
      <c r="B4244" s="2" t="n">
        <v>7801</v>
      </c>
      <c r="C4244" s="2" t="inlineStr">
        <is>
          <t>SEPARACAO</t>
        </is>
      </c>
      <c r="D4244" s="2" t="inlineStr">
        <is>
          <t>5995884</t>
        </is>
      </c>
      <c r="E4244" s="2" t="inlineStr">
        <is>
          <t>Geovana Dos Santos Pereira</t>
        </is>
      </c>
      <c r="F4244" s="2" t="n">
        <v>6832</v>
      </c>
      <c r="G4244" s="2" t="n">
        <v>114.08</v>
      </c>
      <c r="H4244" s="2" t="n">
        <v>60</v>
      </c>
      <c r="I4244" s="2" t="n">
        <v>0</v>
      </c>
      <c r="J4244" s="2" t="inlineStr">
        <is>
          <t>GPA</t>
        </is>
      </c>
      <c r="K4244" s="2">
        <f>IF(I4244&lt;&gt;"",I4244,IFERROR(INDEX(Base!$I:$I,MATCH(1,(Base!$C:$C=C4244)*(Base!$I:$I&lt;&gt;""),0)),0))</f>
        <v/>
      </c>
      <c r="L4244" s="2">
        <f>IF(AND(I4244="",K4244&gt;0),"SIM","NÃO")</f>
        <v/>
      </c>
      <c r="M4244" s="2">
        <f>IF(ISNUMBER(SEARCH("SEPARA",UPPER(C4244))),"NÃO","SIM")</f>
        <v/>
      </c>
      <c r="N4244" s="2">
        <f>IFERROR(H4244/K4244,0)</f>
        <v/>
      </c>
      <c r="O4244" s="2">
        <f>IF(M4244="NÃO","EXCLUÍDO",IF(N4244&lt;Premissas!$B$8,"&lt; 1,00",IF(N4244&lt;Premissas!$B$9,"1,00 – 1,19",IF(N4244&lt;Premissas!$B$10,"1,20 – 1,39",IF(N4244&lt;Premissas!$B$11,"1,40 – 1,59",IF(N4244&lt;Premissas!$B$12,"1,60 – 1,99","≥ 2,00"))))))</f>
        <v/>
      </c>
      <c r="P4244" s="5">
        <f>IF(OR(M4244="NÃO",N4244&lt;Premissas!$B$8),Premissas!$B$13,IF(N4244&lt;Premissas!$B$9,Premissas!$B$14,IF(N4244&lt;Premissas!$B$10,Premissas!$B$15,IF(N4244&lt;Premissas!$B$11,Premissas!$B$16,IF(N4244&lt;Premissas!$B$12,Premissas!$B$17,Premissas!$B$18)))))</f>
        <v/>
      </c>
      <c r="Q4244" s="5">
        <f>IFERROR(P4244/Premissas!$B$4,0)</f>
        <v/>
      </c>
    </row>
    <row r="4245">
      <c r="A4245" s="2" t="n">
        <v>8</v>
      </c>
      <c r="B4245" s="2" t="n">
        <v>7801</v>
      </c>
      <c r="C4245" s="2" t="inlineStr">
        <is>
          <t>SEPARACAO</t>
        </is>
      </c>
      <c r="D4245" s="2" t="inlineStr">
        <is>
          <t>5996058</t>
        </is>
      </c>
      <c r="E4245" s="2" t="inlineStr">
        <is>
          <t>Alexandre Geraso Carazai</t>
        </is>
      </c>
      <c r="F4245" s="2" t="n">
        <v>651</v>
      </c>
      <c r="G4245" s="2" t="n">
        <v>11.05</v>
      </c>
      <c r="H4245" s="2" t="n">
        <v>59</v>
      </c>
      <c r="I4245" s="2" t="n">
        <v>0</v>
      </c>
      <c r="J4245" s="2" t="inlineStr">
        <is>
          <t>GPA</t>
        </is>
      </c>
      <c r="K4245" s="2">
        <f>IF(I4245&lt;&gt;"",I4245,IFERROR(INDEX(Base!$I:$I,MATCH(1,(Base!$C:$C=C4245)*(Base!$I:$I&lt;&gt;""),0)),0))</f>
        <v/>
      </c>
      <c r="L4245" s="2">
        <f>IF(AND(I4245="",K4245&gt;0),"SIM","NÃO")</f>
        <v/>
      </c>
      <c r="M4245" s="2">
        <f>IF(ISNUMBER(SEARCH("SEPARA",UPPER(C4245))),"NÃO","SIM")</f>
        <v/>
      </c>
      <c r="N4245" s="2">
        <f>IFERROR(H4245/K4245,0)</f>
        <v/>
      </c>
      <c r="O4245" s="2">
        <f>IF(M4245="NÃO","EXCLUÍDO",IF(N4245&lt;Premissas!$B$8,"&lt; 1,00",IF(N4245&lt;Premissas!$B$9,"1,00 – 1,19",IF(N4245&lt;Premissas!$B$10,"1,20 – 1,39",IF(N4245&lt;Premissas!$B$11,"1,40 – 1,59",IF(N4245&lt;Premissas!$B$12,"1,60 – 1,99","≥ 2,00"))))))</f>
        <v/>
      </c>
      <c r="P4245" s="5">
        <f>IF(OR(M4245="NÃO",N4245&lt;Premissas!$B$8),Premissas!$B$13,IF(N4245&lt;Premissas!$B$9,Premissas!$B$14,IF(N4245&lt;Premissas!$B$10,Premissas!$B$15,IF(N4245&lt;Premissas!$B$11,Premissas!$B$16,IF(N4245&lt;Premissas!$B$12,Premissas!$B$17,Premissas!$B$18)))))</f>
        <v/>
      </c>
      <c r="Q4245" s="5">
        <f>IFERROR(P4245/Premissas!$B$4,0)</f>
        <v/>
      </c>
    </row>
    <row r="4246">
      <c r="A4246" s="2" t="n">
        <v>8</v>
      </c>
      <c r="B4246" s="2" t="n">
        <v>7801</v>
      </c>
      <c r="C4246" s="2" t="inlineStr">
        <is>
          <t>SEPARACAO</t>
        </is>
      </c>
      <c r="D4246" s="2" t="inlineStr">
        <is>
          <t>5996350</t>
        </is>
      </c>
      <c r="E4246" s="2" t="inlineStr">
        <is>
          <t>Lucas Novais Medeiros Silva</t>
        </is>
      </c>
      <c r="F4246" s="2" t="n">
        <v>8</v>
      </c>
      <c r="G4246" s="2" t="n">
        <v>1.36</v>
      </c>
      <c r="H4246" s="2" t="n">
        <v>6</v>
      </c>
      <c r="I4246" s="2" t="n">
        <v>0</v>
      </c>
      <c r="J4246" s="2" t="inlineStr">
        <is>
          <t>GPA</t>
        </is>
      </c>
      <c r="K4246" s="2">
        <f>IF(I4246&lt;&gt;"",I4246,IFERROR(INDEX(Base!$I:$I,MATCH(1,(Base!$C:$C=C4246)*(Base!$I:$I&lt;&gt;""),0)),0))</f>
        <v/>
      </c>
      <c r="L4246" s="2">
        <f>IF(AND(I4246="",K4246&gt;0),"SIM","NÃO")</f>
        <v/>
      </c>
      <c r="M4246" s="2">
        <f>IF(ISNUMBER(SEARCH("SEPARA",UPPER(C4246))),"NÃO","SIM")</f>
        <v/>
      </c>
      <c r="N4246" s="2">
        <f>IFERROR(H4246/K4246,0)</f>
        <v/>
      </c>
      <c r="O4246" s="2">
        <f>IF(M4246="NÃO","EXCLUÍDO",IF(N4246&lt;Premissas!$B$8,"&lt; 1,00",IF(N4246&lt;Premissas!$B$9,"1,00 – 1,19",IF(N4246&lt;Premissas!$B$10,"1,20 – 1,39",IF(N4246&lt;Premissas!$B$11,"1,40 – 1,59",IF(N4246&lt;Premissas!$B$12,"1,60 – 1,99","≥ 2,00"))))))</f>
        <v/>
      </c>
      <c r="P4246" s="5">
        <f>IF(OR(M4246="NÃO",N4246&lt;Premissas!$B$8),Premissas!$B$13,IF(N4246&lt;Premissas!$B$9,Premissas!$B$14,IF(N4246&lt;Premissas!$B$10,Premissas!$B$15,IF(N4246&lt;Premissas!$B$11,Premissas!$B$16,IF(N4246&lt;Premissas!$B$12,Premissas!$B$17,Premissas!$B$18)))))</f>
        <v/>
      </c>
      <c r="Q4246" s="5">
        <f>IFERROR(P4246/Premissas!$B$4,0)</f>
        <v/>
      </c>
    </row>
    <row r="4247">
      <c r="A4247" s="2" t="n">
        <v>8</v>
      </c>
      <c r="B4247" s="2" t="n">
        <v>7801</v>
      </c>
      <c r="C4247" s="2" t="inlineStr">
        <is>
          <t>SEPARACAO</t>
        </is>
      </c>
      <c r="D4247" s="2" t="inlineStr">
        <is>
          <t>5997020</t>
        </is>
      </c>
      <c r="E4247" s="2" t="inlineStr">
        <is>
          <t>Welber Alvino Gama</t>
        </is>
      </c>
      <c r="F4247" s="2" t="n">
        <v>3071</v>
      </c>
      <c r="G4247" s="2" t="n">
        <v>105.31</v>
      </c>
      <c r="H4247" s="2" t="n">
        <v>29</v>
      </c>
      <c r="I4247" s="2" t="n">
        <v>0</v>
      </c>
      <c r="J4247" s="2" t="inlineStr">
        <is>
          <t>GPA</t>
        </is>
      </c>
      <c r="K4247" s="2">
        <f>IF(I4247&lt;&gt;"",I4247,IFERROR(INDEX(Base!$I:$I,MATCH(1,(Base!$C:$C=C4247)*(Base!$I:$I&lt;&gt;""),0)),0))</f>
        <v/>
      </c>
      <c r="L4247" s="2">
        <f>IF(AND(I4247="",K4247&gt;0),"SIM","NÃO")</f>
        <v/>
      </c>
      <c r="M4247" s="2">
        <f>IF(ISNUMBER(SEARCH("SEPARA",UPPER(C4247))),"NÃO","SIM")</f>
        <v/>
      </c>
      <c r="N4247" s="2">
        <f>IFERROR(H4247/K4247,0)</f>
        <v/>
      </c>
      <c r="O4247" s="2">
        <f>IF(M4247="NÃO","EXCLUÍDO",IF(N4247&lt;Premissas!$B$8,"&lt; 1,00",IF(N4247&lt;Premissas!$B$9,"1,00 – 1,19",IF(N4247&lt;Premissas!$B$10,"1,20 – 1,39",IF(N4247&lt;Premissas!$B$11,"1,40 – 1,59",IF(N4247&lt;Premissas!$B$12,"1,60 – 1,99","≥ 2,00"))))))</f>
        <v/>
      </c>
      <c r="P4247" s="5">
        <f>IF(OR(M4247="NÃO",N4247&lt;Premissas!$B$8),Premissas!$B$13,IF(N4247&lt;Premissas!$B$9,Premissas!$B$14,IF(N4247&lt;Premissas!$B$10,Premissas!$B$15,IF(N4247&lt;Premissas!$B$11,Premissas!$B$16,IF(N4247&lt;Premissas!$B$12,Premissas!$B$17,Premissas!$B$18)))))</f>
        <v/>
      </c>
      <c r="Q4247" s="5">
        <f>IFERROR(P4247/Premissas!$B$4,0)</f>
        <v/>
      </c>
    </row>
    <row r="4248">
      <c r="A4248" s="2" t="n">
        <v>8</v>
      </c>
      <c r="B4248" s="2" t="n">
        <v>7801</v>
      </c>
      <c r="C4248" s="2" t="inlineStr">
        <is>
          <t>SEPARACAO</t>
        </is>
      </c>
      <c r="D4248" s="2" t="inlineStr">
        <is>
          <t>5997194</t>
        </is>
      </c>
      <c r="E4248" s="2" t="inlineStr">
        <is>
          <t>Sabrina Santos De Almeida Ferreira</t>
        </is>
      </c>
      <c r="F4248" s="2" t="n">
        <v>644</v>
      </c>
      <c r="G4248" s="2" t="n">
        <v>12.61</v>
      </c>
      <c r="H4248" s="2" t="n">
        <v>51</v>
      </c>
      <c r="I4248" s="2" t="n">
        <v>0</v>
      </c>
      <c r="J4248" s="2" t="inlineStr">
        <is>
          <t>GPA</t>
        </is>
      </c>
      <c r="K4248" s="2">
        <f>IF(I4248&lt;&gt;"",I4248,IFERROR(INDEX(Base!$I:$I,MATCH(1,(Base!$C:$C=C4248)*(Base!$I:$I&lt;&gt;""),0)),0))</f>
        <v/>
      </c>
      <c r="L4248" s="2">
        <f>IF(AND(I4248="",K4248&gt;0),"SIM","NÃO")</f>
        <v/>
      </c>
      <c r="M4248" s="2">
        <f>IF(ISNUMBER(SEARCH("SEPARA",UPPER(C4248))),"NÃO","SIM")</f>
        <v/>
      </c>
      <c r="N4248" s="2">
        <f>IFERROR(H4248/K4248,0)</f>
        <v/>
      </c>
      <c r="O4248" s="2">
        <f>IF(M4248="NÃO","EXCLUÍDO",IF(N4248&lt;Premissas!$B$8,"&lt; 1,00",IF(N4248&lt;Premissas!$B$9,"1,00 – 1,19",IF(N4248&lt;Premissas!$B$10,"1,20 – 1,39",IF(N4248&lt;Premissas!$B$11,"1,40 – 1,59",IF(N4248&lt;Premissas!$B$12,"1,60 – 1,99","≥ 2,00"))))))</f>
        <v/>
      </c>
      <c r="P4248" s="5">
        <f>IF(OR(M4248="NÃO",N4248&lt;Premissas!$B$8),Premissas!$B$13,IF(N4248&lt;Premissas!$B$9,Premissas!$B$14,IF(N4248&lt;Premissas!$B$10,Premissas!$B$15,IF(N4248&lt;Premissas!$B$11,Premissas!$B$16,IF(N4248&lt;Premissas!$B$12,Premissas!$B$17,Premissas!$B$18)))))</f>
        <v/>
      </c>
      <c r="Q4248" s="5">
        <f>IFERROR(P4248/Premissas!$B$4,0)</f>
        <v/>
      </c>
    </row>
    <row r="4249">
      <c r="A4249" s="2" t="n">
        <v>8</v>
      </c>
      <c r="B4249" s="2" t="n">
        <v>7801</v>
      </c>
      <c r="C4249" s="2" t="inlineStr">
        <is>
          <t>SEPARACAO</t>
        </is>
      </c>
      <c r="D4249" s="2" t="inlineStr">
        <is>
          <t>5997550</t>
        </is>
      </c>
      <c r="E4249" s="2" t="inlineStr">
        <is>
          <t>Cibelle Clementino Gomes Da Silva</t>
        </is>
      </c>
      <c r="F4249" s="2" t="n">
        <v>708</v>
      </c>
      <c r="G4249" s="2" t="n">
        <v>18.46</v>
      </c>
      <c r="H4249" s="2" t="n">
        <v>38</v>
      </c>
      <c r="I4249" s="2" t="n">
        <v>0</v>
      </c>
      <c r="J4249" s="2" t="inlineStr">
        <is>
          <t>GPA</t>
        </is>
      </c>
      <c r="K4249" s="2">
        <f>IF(I4249&lt;&gt;"",I4249,IFERROR(INDEX(Base!$I:$I,MATCH(1,(Base!$C:$C=C4249)*(Base!$I:$I&lt;&gt;""),0)),0))</f>
        <v/>
      </c>
      <c r="L4249" s="2">
        <f>IF(AND(I4249="",K4249&gt;0),"SIM","NÃO")</f>
        <v/>
      </c>
      <c r="M4249" s="2">
        <f>IF(ISNUMBER(SEARCH("SEPARA",UPPER(C4249))),"NÃO","SIM")</f>
        <v/>
      </c>
      <c r="N4249" s="2">
        <f>IFERROR(H4249/K4249,0)</f>
        <v/>
      </c>
      <c r="O4249" s="2">
        <f>IF(M4249="NÃO","EXCLUÍDO",IF(N4249&lt;Premissas!$B$8,"&lt; 1,00",IF(N4249&lt;Premissas!$B$9,"1,00 – 1,19",IF(N4249&lt;Premissas!$B$10,"1,20 – 1,39",IF(N4249&lt;Premissas!$B$11,"1,40 – 1,59",IF(N4249&lt;Premissas!$B$12,"1,60 – 1,99","≥ 2,00"))))))</f>
        <v/>
      </c>
      <c r="P4249" s="5">
        <f>IF(OR(M4249="NÃO",N4249&lt;Premissas!$B$8),Premissas!$B$13,IF(N4249&lt;Premissas!$B$9,Premissas!$B$14,IF(N4249&lt;Premissas!$B$10,Premissas!$B$15,IF(N4249&lt;Premissas!$B$11,Premissas!$B$16,IF(N4249&lt;Premissas!$B$12,Premissas!$B$17,Premissas!$B$18)))))</f>
        <v/>
      </c>
      <c r="Q4249" s="5">
        <f>IFERROR(P4249/Premissas!$B$4,0)</f>
        <v/>
      </c>
    </row>
    <row r="4250">
      <c r="A4250" s="2" t="n">
        <v>8</v>
      </c>
      <c r="B4250" s="2" t="n">
        <v>7801</v>
      </c>
      <c r="C4250" s="2" t="inlineStr">
        <is>
          <t>SEPARACAO</t>
        </is>
      </c>
      <c r="D4250" s="2" t="inlineStr">
        <is>
          <t>5997720</t>
        </is>
      </c>
      <c r="E4250" s="2" t="inlineStr">
        <is>
          <t>Jonathan Molina Esteves</t>
        </is>
      </c>
      <c r="F4250" s="2" t="n">
        <v>570</v>
      </c>
      <c r="G4250" s="2" t="n">
        <v>15.58</v>
      </c>
      <c r="H4250" s="2" t="n">
        <v>37</v>
      </c>
      <c r="I4250" s="2" t="n">
        <v>0</v>
      </c>
      <c r="J4250" s="2" t="inlineStr">
        <is>
          <t>GPA</t>
        </is>
      </c>
      <c r="K4250" s="2">
        <f>IF(I4250&lt;&gt;"",I4250,IFERROR(INDEX(Base!$I:$I,MATCH(1,(Base!$C:$C=C4250)*(Base!$I:$I&lt;&gt;""),0)),0))</f>
        <v/>
      </c>
      <c r="L4250" s="2">
        <f>IF(AND(I4250="",K4250&gt;0),"SIM","NÃO")</f>
        <v/>
      </c>
      <c r="M4250" s="2">
        <f>IF(ISNUMBER(SEARCH("SEPARA",UPPER(C4250))),"NÃO","SIM")</f>
        <v/>
      </c>
      <c r="N4250" s="2">
        <f>IFERROR(H4250/K4250,0)</f>
        <v/>
      </c>
      <c r="O4250" s="2">
        <f>IF(M4250="NÃO","EXCLUÍDO",IF(N4250&lt;Premissas!$B$8,"&lt; 1,00",IF(N4250&lt;Premissas!$B$9,"1,00 – 1,19",IF(N4250&lt;Premissas!$B$10,"1,20 – 1,39",IF(N4250&lt;Premissas!$B$11,"1,40 – 1,59",IF(N4250&lt;Premissas!$B$12,"1,60 – 1,99","≥ 2,00"))))))</f>
        <v/>
      </c>
      <c r="P4250" s="5">
        <f>IF(OR(M4250="NÃO",N4250&lt;Premissas!$B$8),Premissas!$B$13,IF(N4250&lt;Premissas!$B$9,Premissas!$B$14,IF(N4250&lt;Premissas!$B$10,Premissas!$B$15,IF(N4250&lt;Premissas!$B$11,Premissas!$B$16,IF(N4250&lt;Premissas!$B$12,Premissas!$B$17,Premissas!$B$18)))))</f>
        <v/>
      </c>
      <c r="Q4250" s="5">
        <f>IFERROR(P4250/Premissas!$B$4,0)</f>
        <v/>
      </c>
    </row>
    <row r="4251">
      <c r="A4251" s="2" t="n">
        <v>8</v>
      </c>
      <c r="B4251" s="2" t="n">
        <v>7801</v>
      </c>
      <c r="C4251" s="2" t="inlineStr">
        <is>
          <t>SEPARACAO</t>
        </is>
      </c>
      <c r="D4251" s="2" t="inlineStr">
        <is>
          <t>5998000</t>
        </is>
      </c>
      <c r="E4251" s="2" t="inlineStr">
        <is>
          <t>Gabriel Leal De Oliveira</t>
        </is>
      </c>
      <c r="F4251" s="2" t="n">
        <v>117</v>
      </c>
      <c r="G4251" s="2" t="n">
        <v>4.9</v>
      </c>
      <c r="H4251" s="2" t="n">
        <v>24</v>
      </c>
      <c r="I4251" s="2" t="n">
        <v>0</v>
      </c>
      <c r="J4251" s="2" t="inlineStr">
        <is>
          <t>GPA</t>
        </is>
      </c>
      <c r="K4251" s="2">
        <f>IF(I4251&lt;&gt;"",I4251,IFERROR(INDEX(Base!$I:$I,MATCH(1,(Base!$C:$C=C4251)*(Base!$I:$I&lt;&gt;""),0)),0))</f>
        <v/>
      </c>
      <c r="L4251" s="2">
        <f>IF(AND(I4251="",K4251&gt;0),"SIM","NÃO")</f>
        <v/>
      </c>
      <c r="M4251" s="2">
        <f>IF(ISNUMBER(SEARCH("SEPARA",UPPER(C4251))),"NÃO","SIM")</f>
        <v/>
      </c>
      <c r="N4251" s="2">
        <f>IFERROR(H4251/K4251,0)</f>
        <v/>
      </c>
      <c r="O4251" s="2">
        <f>IF(M4251="NÃO","EXCLUÍDO",IF(N4251&lt;Premissas!$B$8,"&lt; 1,00",IF(N4251&lt;Premissas!$B$9,"1,00 – 1,19",IF(N4251&lt;Premissas!$B$10,"1,20 – 1,39",IF(N4251&lt;Premissas!$B$11,"1,40 – 1,59",IF(N4251&lt;Premissas!$B$12,"1,60 – 1,99","≥ 2,00"))))))</f>
        <v/>
      </c>
      <c r="P4251" s="5">
        <f>IF(OR(M4251="NÃO",N4251&lt;Premissas!$B$8),Premissas!$B$13,IF(N4251&lt;Premissas!$B$9,Premissas!$B$14,IF(N4251&lt;Premissas!$B$10,Premissas!$B$15,IF(N4251&lt;Premissas!$B$11,Premissas!$B$16,IF(N4251&lt;Premissas!$B$12,Premissas!$B$17,Premissas!$B$18)))))</f>
        <v/>
      </c>
      <c r="Q4251" s="5">
        <f>IFERROR(P4251/Premissas!$B$4,0)</f>
        <v/>
      </c>
    </row>
    <row r="4252">
      <c r="A4252" s="2" t="n">
        <v>8</v>
      </c>
      <c r="B4252" s="2" t="n">
        <v>7801</v>
      </c>
      <c r="C4252" s="2" t="inlineStr">
        <is>
          <t>PUXADA RECEB</t>
        </is>
      </c>
      <c r="D4252" s="2" t="inlineStr">
        <is>
          <t>5998328</t>
        </is>
      </c>
      <c r="E4252" s="2" t="inlineStr">
        <is>
          <t>Edielson Matheus Santos Souza</t>
        </is>
      </c>
      <c r="F4252" s="2" t="n">
        <v>103</v>
      </c>
      <c r="G4252" s="2" t="n">
        <v>6.45</v>
      </c>
      <c r="H4252" s="2" t="n">
        <v>16</v>
      </c>
      <c r="I4252" s="2" t="n">
        <v>0</v>
      </c>
      <c r="J4252" s="2" t="inlineStr">
        <is>
          <t>GPA</t>
        </is>
      </c>
      <c r="K4252" s="2">
        <f>IF(I4252&lt;&gt;"",I4252,IFERROR(INDEX(Base!$I:$I,MATCH(1,(Base!$C:$C=C4252)*(Base!$I:$I&lt;&gt;""),0)),0))</f>
        <v/>
      </c>
      <c r="L4252" s="2">
        <f>IF(AND(I4252="",K4252&gt;0),"SIM","NÃO")</f>
        <v/>
      </c>
      <c r="M4252" s="2">
        <f>IF(ISNUMBER(SEARCH("SEPARA",UPPER(C4252))),"NÃO","SIM")</f>
        <v/>
      </c>
      <c r="N4252" s="2">
        <f>IFERROR(H4252/K4252,0)</f>
        <v/>
      </c>
      <c r="O4252" s="2">
        <f>IF(M4252="NÃO","EXCLUÍDO",IF(N4252&lt;Premissas!$B$8,"&lt; 1,00",IF(N4252&lt;Premissas!$B$9,"1,00 – 1,19",IF(N4252&lt;Premissas!$B$10,"1,20 – 1,39",IF(N4252&lt;Premissas!$B$11,"1,40 – 1,59",IF(N4252&lt;Premissas!$B$12,"1,60 – 1,99","≥ 2,00"))))))</f>
        <v/>
      </c>
      <c r="P4252" s="5">
        <f>IF(OR(M4252="NÃO",N4252&lt;Premissas!$B$8),Premissas!$B$13,IF(N4252&lt;Premissas!$B$9,Premissas!$B$14,IF(N4252&lt;Premissas!$B$10,Premissas!$B$15,IF(N4252&lt;Premissas!$B$11,Premissas!$B$16,IF(N4252&lt;Premissas!$B$12,Premissas!$B$17,Premissas!$B$18)))))</f>
        <v/>
      </c>
      <c r="Q4252" s="5">
        <f>IFERROR(P4252/Premissas!$B$4,0)</f>
        <v/>
      </c>
    </row>
    <row r="4253">
      <c r="A4253" s="2" t="n">
        <v>8</v>
      </c>
      <c r="B4253" s="2" t="n">
        <v>7801</v>
      </c>
      <c r="C4253" s="2" t="inlineStr">
        <is>
          <t>SEPARACAO</t>
        </is>
      </c>
      <c r="D4253" s="2" t="inlineStr">
        <is>
          <t>5998328</t>
        </is>
      </c>
      <c r="E4253" s="2" t="inlineStr">
        <is>
          <t>Edielson Matheus Santos Souza</t>
        </is>
      </c>
      <c r="F4253" s="2" t="n">
        <v>5711</v>
      </c>
      <c r="G4253" s="2" t="n">
        <v>107.98</v>
      </c>
      <c r="H4253" s="2" t="n">
        <v>53</v>
      </c>
      <c r="I4253" s="2" t="n">
        <v>0</v>
      </c>
      <c r="J4253" s="2" t="inlineStr">
        <is>
          <t>GPA</t>
        </is>
      </c>
      <c r="K4253" s="2">
        <f>IF(I4253&lt;&gt;"",I4253,IFERROR(INDEX(Base!$I:$I,MATCH(1,(Base!$C:$C=C4253)*(Base!$I:$I&lt;&gt;""),0)),0))</f>
        <v/>
      </c>
      <c r="L4253" s="2">
        <f>IF(AND(I4253="",K4253&gt;0),"SIM","NÃO")</f>
        <v/>
      </c>
      <c r="M4253" s="2">
        <f>IF(ISNUMBER(SEARCH("SEPARA",UPPER(C4253))),"NÃO","SIM")</f>
        <v/>
      </c>
      <c r="N4253" s="2">
        <f>IFERROR(H4253/K4253,0)</f>
        <v/>
      </c>
      <c r="O4253" s="2">
        <f>IF(M4253="NÃO","EXCLUÍDO",IF(N4253&lt;Premissas!$B$8,"&lt; 1,00",IF(N4253&lt;Premissas!$B$9,"1,00 – 1,19",IF(N4253&lt;Premissas!$B$10,"1,20 – 1,39",IF(N4253&lt;Premissas!$B$11,"1,40 – 1,59",IF(N4253&lt;Premissas!$B$12,"1,60 – 1,99","≥ 2,00"))))))</f>
        <v/>
      </c>
      <c r="P4253" s="5">
        <f>IF(OR(M4253="NÃO",N4253&lt;Premissas!$B$8),Premissas!$B$13,IF(N4253&lt;Premissas!$B$9,Premissas!$B$14,IF(N4253&lt;Premissas!$B$10,Premissas!$B$15,IF(N4253&lt;Premissas!$B$11,Premissas!$B$16,IF(N4253&lt;Premissas!$B$12,Premissas!$B$17,Premissas!$B$18)))))</f>
        <v/>
      </c>
      <c r="Q4253" s="5">
        <f>IFERROR(P4253/Premissas!$B$4,0)</f>
        <v/>
      </c>
    </row>
    <row r="4254">
      <c r="A4254" s="2" t="n">
        <v>8</v>
      </c>
      <c r="B4254" s="2" t="n">
        <v>7801</v>
      </c>
      <c r="C4254" s="2" t="inlineStr">
        <is>
          <t>SEPARACAO</t>
        </is>
      </c>
      <c r="D4254" s="2" t="inlineStr">
        <is>
          <t>5998581</t>
        </is>
      </c>
      <c r="E4254" s="2" t="inlineStr">
        <is>
          <t>Anayochukwu Bobby Onyewuchi</t>
        </is>
      </c>
      <c r="F4254" s="2" t="n">
        <v>8863</v>
      </c>
      <c r="G4254" s="2" t="n">
        <v>108.87</v>
      </c>
      <c r="H4254" s="2" t="n">
        <v>81</v>
      </c>
      <c r="I4254" s="2" t="n">
        <v>0</v>
      </c>
      <c r="J4254" s="2" t="inlineStr">
        <is>
          <t>GPA</t>
        </is>
      </c>
      <c r="K4254" s="2">
        <f>IF(I4254&lt;&gt;"",I4254,IFERROR(INDEX(Base!$I:$I,MATCH(1,(Base!$C:$C=C4254)*(Base!$I:$I&lt;&gt;""),0)),0))</f>
        <v/>
      </c>
      <c r="L4254" s="2">
        <f>IF(AND(I4254="",K4254&gt;0),"SIM","NÃO")</f>
        <v/>
      </c>
      <c r="M4254" s="2">
        <f>IF(ISNUMBER(SEARCH("SEPARA",UPPER(C4254))),"NÃO","SIM")</f>
        <v/>
      </c>
      <c r="N4254" s="2">
        <f>IFERROR(H4254/K4254,0)</f>
        <v/>
      </c>
      <c r="O4254" s="2">
        <f>IF(M4254="NÃO","EXCLUÍDO",IF(N4254&lt;Premissas!$B$8,"&lt; 1,00",IF(N4254&lt;Premissas!$B$9,"1,00 – 1,19",IF(N4254&lt;Premissas!$B$10,"1,20 – 1,39",IF(N4254&lt;Premissas!$B$11,"1,40 – 1,59",IF(N4254&lt;Premissas!$B$12,"1,60 – 1,99","≥ 2,00"))))))</f>
        <v/>
      </c>
      <c r="P4254" s="5">
        <f>IF(OR(M4254="NÃO",N4254&lt;Premissas!$B$8),Premissas!$B$13,IF(N4254&lt;Premissas!$B$9,Premissas!$B$14,IF(N4254&lt;Premissas!$B$10,Premissas!$B$15,IF(N4254&lt;Premissas!$B$11,Premissas!$B$16,IF(N4254&lt;Premissas!$B$12,Premissas!$B$17,Premissas!$B$18)))))</f>
        <v/>
      </c>
      <c r="Q4254" s="5">
        <f>IFERROR(P4254/Premissas!$B$4,0)</f>
        <v/>
      </c>
    </row>
    <row r="4255">
      <c r="A4255" s="2" t="n">
        <v>8</v>
      </c>
      <c r="B4255" s="2" t="n">
        <v>7801</v>
      </c>
      <c r="C4255" s="2" t="inlineStr">
        <is>
          <t>SEPARACAO</t>
        </is>
      </c>
      <c r="D4255" s="2" t="inlineStr">
        <is>
          <t>5998603</t>
        </is>
      </c>
      <c r="E4255" s="2" t="inlineStr">
        <is>
          <t>Chibuike Simon Anaekwe</t>
        </is>
      </c>
      <c r="F4255" s="2" t="n">
        <v>6705</v>
      </c>
      <c r="G4255" s="2" t="n">
        <v>123.27</v>
      </c>
      <c r="H4255" s="2" t="n">
        <v>54</v>
      </c>
      <c r="I4255" s="2" t="n">
        <v>0</v>
      </c>
      <c r="J4255" s="2" t="inlineStr">
        <is>
          <t>GPA</t>
        </is>
      </c>
      <c r="K4255" s="2">
        <f>IF(I4255&lt;&gt;"",I4255,IFERROR(INDEX(Base!$I:$I,MATCH(1,(Base!$C:$C=C4255)*(Base!$I:$I&lt;&gt;""),0)),0))</f>
        <v/>
      </c>
      <c r="L4255" s="2">
        <f>IF(AND(I4255="",K4255&gt;0),"SIM","NÃO")</f>
        <v/>
      </c>
      <c r="M4255" s="2">
        <f>IF(ISNUMBER(SEARCH("SEPARA",UPPER(C4255))),"NÃO","SIM")</f>
        <v/>
      </c>
      <c r="N4255" s="2">
        <f>IFERROR(H4255/K4255,0)</f>
        <v/>
      </c>
      <c r="O4255" s="2">
        <f>IF(M4255="NÃO","EXCLUÍDO",IF(N4255&lt;Premissas!$B$8,"&lt; 1,00",IF(N4255&lt;Premissas!$B$9,"1,00 – 1,19",IF(N4255&lt;Premissas!$B$10,"1,20 – 1,39",IF(N4255&lt;Premissas!$B$11,"1,40 – 1,59",IF(N4255&lt;Premissas!$B$12,"1,60 – 1,99","≥ 2,00"))))))</f>
        <v/>
      </c>
      <c r="P4255" s="5">
        <f>IF(OR(M4255="NÃO",N4255&lt;Premissas!$B$8),Premissas!$B$13,IF(N4255&lt;Premissas!$B$9,Premissas!$B$14,IF(N4255&lt;Premissas!$B$10,Premissas!$B$15,IF(N4255&lt;Premissas!$B$11,Premissas!$B$16,IF(N4255&lt;Premissas!$B$12,Premissas!$B$17,Premissas!$B$18)))))</f>
        <v/>
      </c>
      <c r="Q4255" s="5">
        <f>IFERROR(P4255/Premissas!$B$4,0)</f>
        <v/>
      </c>
    </row>
    <row r="4256">
      <c r="A4256" s="2" t="n">
        <v>8</v>
      </c>
      <c r="B4256" s="2" t="n">
        <v>7801</v>
      </c>
      <c r="C4256" s="2" t="inlineStr">
        <is>
          <t>SEPARACAO</t>
        </is>
      </c>
      <c r="D4256" s="2" t="inlineStr">
        <is>
          <t>599869</t>
        </is>
      </c>
      <c r="E4256" s="2" t="inlineStr">
        <is>
          <t>Pedro Hissao Yano</t>
        </is>
      </c>
      <c r="F4256" s="2" t="n">
        <v>173</v>
      </c>
      <c r="G4256" s="2" t="n">
        <v>9.19</v>
      </c>
      <c r="H4256" s="2" t="n">
        <v>19</v>
      </c>
      <c r="I4256" s="2" t="n">
        <v>0</v>
      </c>
      <c r="J4256" s="2" t="inlineStr">
        <is>
          <t>GPA</t>
        </is>
      </c>
      <c r="K4256" s="2">
        <f>IF(I4256&lt;&gt;"",I4256,IFERROR(INDEX(Base!$I:$I,MATCH(1,(Base!$C:$C=C4256)*(Base!$I:$I&lt;&gt;""),0)),0))</f>
        <v/>
      </c>
      <c r="L4256" s="2">
        <f>IF(AND(I4256="",K4256&gt;0),"SIM","NÃO")</f>
        <v/>
      </c>
      <c r="M4256" s="2">
        <f>IF(ISNUMBER(SEARCH("SEPARA",UPPER(C4256))),"NÃO","SIM")</f>
        <v/>
      </c>
      <c r="N4256" s="2">
        <f>IFERROR(H4256/K4256,0)</f>
        <v/>
      </c>
      <c r="O4256" s="2">
        <f>IF(M4256="NÃO","EXCLUÍDO",IF(N4256&lt;Premissas!$B$8,"&lt; 1,00",IF(N4256&lt;Premissas!$B$9,"1,00 – 1,19",IF(N4256&lt;Premissas!$B$10,"1,20 – 1,39",IF(N4256&lt;Premissas!$B$11,"1,40 – 1,59",IF(N4256&lt;Premissas!$B$12,"1,60 – 1,99","≥ 2,00"))))))</f>
        <v/>
      </c>
      <c r="P4256" s="5">
        <f>IF(OR(M4256="NÃO",N4256&lt;Premissas!$B$8),Premissas!$B$13,IF(N4256&lt;Premissas!$B$9,Premissas!$B$14,IF(N4256&lt;Premissas!$B$10,Premissas!$B$15,IF(N4256&lt;Premissas!$B$11,Premissas!$B$16,IF(N4256&lt;Premissas!$B$12,Premissas!$B$17,Premissas!$B$18)))))</f>
        <v/>
      </c>
      <c r="Q4256" s="5">
        <f>IFERROR(P4256/Premissas!$B$4,0)</f>
        <v/>
      </c>
    </row>
    <row r="4257">
      <c r="A4257" s="2" t="n">
        <v>8</v>
      </c>
      <c r="B4257" s="2" t="n">
        <v>7801</v>
      </c>
      <c r="C4257" s="2" t="inlineStr">
        <is>
          <t>SEPARACAO</t>
        </is>
      </c>
      <c r="D4257" s="2" t="inlineStr">
        <is>
          <t>5998719</t>
        </is>
      </c>
      <c r="E4257" s="2" t="inlineStr">
        <is>
          <t>Matheus Souza Santos</t>
        </is>
      </c>
      <c r="F4257" s="2" t="n">
        <v>6437</v>
      </c>
      <c r="G4257" s="2" t="n">
        <v>104.61</v>
      </c>
      <c r="H4257" s="2" t="n">
        <v>62</v>
      </c>
      <c r="I4257" s="2" t="n">
        <v>0</v>
      </c>
      <c r="J4257" s="2" t="inlineStr">
        <is>
          <t>GPA</t>
        </is>
      </c>
      <c r="K4257" s="2">
        <f>IF(I4257&lt;&gt;"",I4257,IFERROR(INDEX(Base!$I:$I,MATCH(1,(Base!$C:$C=C4257)*(Base!$I:$I&lt;&gt;""),0)),0))</f>
        <v/>
      </c>
      <c r="L4257" s="2">
        <f>IF(AND(I4257="",K4257&gt;0),"SIM","NÃO")</f>
        <v/>
      </c>
      <c r="M4257" s="2">
        <f>IF(ISNUMBER(SEARCH("SEPARA",UPPER(C4257))),"NÃO","SIM")</f>
        <v/>
      </c>
      <c r="N4257" s="2">
        <f>IFERROR(H4257/K4257,0)</f>
        <v/>
      </c>
      <c r="O4257" s="2">
        <f>IF(M4257="NÃO","EXCLUÍDO",IF(N4257&lt;Premissas!$B$8,"&lt; 1,00",IF(N4257&lt;Premissas!$B$9,"1,00 – 1,19",IF(N4257&lt;Premissas!$B$10,"1,20 – 1,39",IF(N4257&lt;Premissas!$B$11,"1,40 – 1,59",IF(N4257&lt;Premissas!$B$12,"1,60 – 1,99","≥ 2,00"))))))</f>
        <v/>
      </c>
      <c r="P4257" s="5">
        <f>IF(OR(M4257="NÃO",N4257&lt;Premissas!$B$8),Premissas!$B$13,IF(N4257&lt;Premissas!$B$9,Premissas!$B$14,IF(N4257&lt;Premissas!$B$10,Premissas!$B$15,IF(N4257&lt;Premissas!$B$11,Premissas!$B$16,IF(N4257&lt;Premissas!$B$12,Premissas!$B$17,Premissas!$B$18)))))</f>
        <v/>
      </c>
      <c r="Q4257" s="5">
        <f>IFERROR(P4257/Premissas!$B$4,0)</f>
        <v/>
      </c>
    </row>
    <row r="4258">
      <c r="A4258" s="2" t="n">
        <v>8</v>
      </c>
      <c r="B4258" s="2" t="n">
        <v>7801</v>
      </c>
      <c r="C4258" s="2" t="inlineStr">
        <is>
          <t>SEPARACAO</t>
        </is>
      </c>
      <c r="D4258" s="2" t="inlineStr">
        <is>
          <t>5998816</t>
        </is>
      </c>
      <c r="E4258" s="2" t="inlineStr">
        <is>
          <t>Gustavo De Oliveira Reis Da Silva</t>
        </is>
      </c>
      <c r="F4258" s="2" t="n">
        <v>2399</v>
      </c>
      <c r="G4258" s="2" t="n">
        <v>61.11</v>
      </c>
      <c r="H4258" s="2" t="n">
        <v>39</v>
      </c>
      <c r="I4258" s="2" t="n">
        <v>0</v>
      </c>
      <c r="J4258" s="2" t="inlineStr">
        <is>
          <t>GPA</t>
        </is>
      </c>
      <c r="K4258" s="2">
        <f>IF(I4258&lt;&gt;"",I4258,IFERROR(INDEX(Base!$I:$I,MATCH(1,(Base!$C:$C=C4258)*(Base!$I:$I&lt;&gt;""),0)),0))</f>
        <v/>
      </c>
      <c r="L4258" s="2">
        <f>IF(AND(I4258="",K4258&gt;0),"SIM","NÃO")</f>
        <v/>
      </c>
      <c r="M4258" s="2">
        <f>IF(ISNUMBER(SEARCH("SEPARA",UPPER(C4258))),"NÃO","SIM")</f>
        <v/>
      </c>
      <c r="N4258" s="2">
        <f>IFERROR(H4258/K4258,0)</f>
        <v/>
      </c>
      <c r="O4258" s="2">
        <f>IF(M4258="NÃO","EXCLUÍDO",IF(N4258&lt;Premissas!$B$8,"&lt; 1,00",IF(N4258&lt;Premissas!$B$9,"1,00 – 1,19",IF(N4258&lt;Premissas!$B$10,"1,20 – 1,39",IF(N4258&lt;Premissas!$B$11,"1,40 – 1,59",IF(N4258&lt;Premissas!$B$12,"1,60 – 1,99","≥ 2,00"))))))</f>
        <v/>
      </c>
      <c r="P4258" s="5">
        <f>IF(OR(M4258="NÃO",N4258&lt;Premissas!$B$8),Premissas!$B$13,IF(N4258&lt;Premissas!$B$9,Premissas!$B$14,IF(N4258&lt;Premissas!$B$10,Premissas!$B$15,IF(N4258&lt;Premissas!$B$11,Premissas!$B$16,IF(N4258&lt;Premissas!$B$12,Premissas!$B$17,Premissas!$B$18)))))</f>
        <v/>
      </c>
      <c r="Q4258" s="5">
        <f>IFERROR(P4258/Premissas!$B$4,0)</f>
        <v/>
      </c>
    </row>
    <row r="4259">
      <c r="A4259" s="2" t="n">
        <v>8</v>
      </c>
      <c r="B4259" s="2" t="n">
        <v>7801</v>
      </c>
      <c r="C4259" s="2" t="inlineStr">
        <is>
          <t>SEPARACAO</t>
        </is>
      </c>
      <c r="D4259" s="2" t="inlineStr">
        <is>
          <t>5998824</t>
        </is>
      </c>
      <c r="E4259" s="2" t="inlineStr">
        <is>
          <t>Rafaela Cristine Brito Da Silva</t>
        </is>
      </c>
      <c r="F4259" s="2" t="n">
        <v>1602</v>
      </c>
      <c r="G4259" s="2" t="n">
        <v>34.49</v>
      </c>
      <c r="H4259" s="2" t="n">
        <v>46</v>
      </c>
      <c r="I4259" s="2" t="n">
        <v>0</v>
      </c>
      <c r="J4259" s="2" t="inlineStr">
        <is>
          <t>GPA</t>
        </is>
      </c>
      <c r="K4259" s="2">
        <f>IF(I4259&lt;&gt;"",I4259,IFERROR(INDEX(Base!$I:$I,MATCH(1,(Base!$C:$C=C4259)*(Base!$I:$I&lt;&gt;""),0)),0))</f>
        <v/>
      </c>
      <c r="L4259" s="2">
        <f>IF(AND(I4259="",K4259&gt;0),"SIM","NÃO")</f>
        <v/>
      </c>
      <c r="M4259" s="2">
        <f>IF(ISNUMBER(SEARCH("SEPARA",UPPER(C4259))),"NÃO","SIM")</f>
        <v/>
      </c>
      <c r="N4259" s="2">
        <f>IFERROR(H4259/K4259,0)</f>
        <v/>
      </c>
      <c r="O4259" s="2">
        <f>IF(M4259="NÃO","EXCLUÍDO",IF(N4259&lt;Premissas!$B$8,"&lt; 1,00",IF(N4259&lt;Premissas!$B$9,"1,00 – 1,19",IF(N4259&lt;Premissas!$B$10,"1,20 – 1,39",IF(N4259&lt;Premissas!$B$11,"1,40 – 1,59",IF(N4259&lt;Premissas!$B$12,"1,60 – 1,99","≥ 2,00"))))))</f>
        <v/>
      </c>
      <c r="P4259" s="5">
        <f>IF(OR(M4259="NÃO",N4259&lt;Premissas!$B$8),Premissas!$B$13,IF(N4259&lt;Premissas!$B$9,Premissas!$B$14,IF(N4259&lt;Premissas!$B$10,Premissas!$B$15,IF(N4259&lt;Premissas!$B$11,Premissas!$B$16,IF(N4259&lt;Premissas!$B$12,Premissas!$B$17,Premissas!$B$18)))))</f>
        <v/>
      </c>
      <c r="Q4259" s="5">
        <f>IFERROR(P4259/Premissas!$B$4,0)</f>
        <v/>
      </c>
    </row>
    <row r="4260">
      <c r="A4260" s="2" t="n">
        <v>8</v>
      </c>
      <c r="B4260" s="2" t="n">
        <v>7801</v>
      </c>
      <c r="C4260" s="2" t="inlineStr">
        <is>
          <t>SEPARACAO</t>
        </is>
      </c>
      <c r="D4260" s="2" t="inlineStr">
        <is>
          <t>5998999</t>
        </is>
      </c>
      <c r="E4260" s="2" t="inlineStr">
        <is>
          <t>Samuel Udoka Godwin</t>
        </is>
      </c>
      <c r="F4260" s="2" t="n">
        <v>4770</v>
      </c>
      <c r="G4260" s="2" t="n">
        <v>67.52</v>
      </c>
      <c r="H4260" s="2" t="n">
        <v>71</v>
      </c>
      <c r="I4260" s="2" t="n">
        <v>0</v>
      </c>
      <c r="J4260" s="2" t="inlineStr">
        <is>
          <t>GPA</t>
        </is>
      </c>
      <c r="K4260" s="2">
        <f>IF(I4260&lt;&gt;"",I4260,IFERROR(INDEX(Base!$I:$I,MATCH(1,(Base!$C:$C=C4260)*(Base!$I:$I&lt;&gt;""),0)),0))</f>
        <v/>
      </c>
      <c r="L4260" s="2">
        <f>IF(AND(I4260="",K4260&gt;0),"SIM","NÃO")</f>
        <v/>
      </c>
      <c r="M4260" s="2">
        <f>IF(ISNUMBER(SEARCH("SEPARA",UPPER(C4260))),"NÃO","SIM")</f>
        <v/>
      </c>
      <c r="N4260" s="2">
        <f>IFERROR(H4260/K4260,0)</f>
        <v/>
      </c>
      <c r="O4260" s="2">
        <f>IF(M4260="NÃO","EXCLUÍDO",IF(N4260&lt;Premissas!$B$8,"&lt; 1,00",IF(N4260&lt;Premissas!$B$9,"1,00 – 1,19",IF(N4260&lt;Premissas!$B$10,"1,20 – 1,39",IF(N4260&lt;Premissas!$B$11,"1,40 – 1,59",IF(N4260&lt;Premissas!$B$12,"1,60 – 1,99","≥ 2,00"))))))</f>
        <v/>
      </c>
      <c r="P4260" s="5">
        <f>IF(OR(M4260="NÃO",N4260&lt;Premissas!$B$8),Premissas!$B$13,IF(N4260&lt;Premissas!$B$9,Premissas!$B$14,IF(N4260&lt;Premissas!$B$10,Premissas!$B$15,IF(N4260&lt;Premissas!$B$11,Premissas!$B$16,IF(N4260&lt;Premissas!$B$12,Premissas!$B$17,Premissas!$B$18)))))</f>
        <v/>
      </c>
      <c r="Q4260" s="5">
        <f>IFERROR(P4260/Premissas!$B$4,0)</f>
        <v/>
      </c>
    </row>
    <row r="4261">
      <c r="A4261" s="2" t="n">
        <v>8</v>
      </c>
      <c r="B4261" s="2" t="n">
        <v>7801</v>
      </c>
      <c r="C4261" s="2" t="inlineStr">
        <is>
          <t>SEPARACAO</t>
        </is>
      </c>
      <c r="D4261" s="2" t="inlineStr">
        <is>
          <t>5999197</t>
        </is>
      </c>
      <c r="E4261" s="2" t="inlineStr">
        <is>
          <t>Marcelo Takao Ono</t>
        </is>
      </c>
      <c r="F4261" s="2" t="n">
        <v>5406</v>
      </c>
      <c r="G4261" s="2" t="n">
        <v>104.92</v>
      </c>
      <c r="H4261" s="2" t="n">
        <v>52</v>
      </c>
      <c r="I4261" s="2" t="n">
        <v>0</v>
      </c>
      <c r="J4261" s="2" t="inlineStr">
        <is>
          <t>GPA</t>
        </is>
      </c>
      <c r="K4261" s="2">
        <f>IF(I4261&lt;&gt;"",I4261,IFERROR(INDEX(Base!$I:$I,MATCH(1,(Base!$C:$C=C4261)*(Base!$I:$I&lt;&gt;""),0)),0))</f>
        <v/>
      </c>
      <c r="L4261" s="2">
        <f>IF(AND(I4261="",K4261&gt;0),"SIM","NÃO")</f>
        <v/>
      </c>
      <c r="M4261" s="2">
        <f>IF(ISNUMBER(SEARCH("SEPARA",UPPER(C4261))),"NÃO","SIM")</f>
        <v/>
      </c>
      <c r="N4261" s="2">
        <f>IFERROR(H4261/K4261,0)</f>
        <v/>
      </c>
      <c r="O4261" s="2">
        <f>IF(M4261="NÃO","EXCLUÍDO",IF(N4261&lt;Premissas!$B$8,"&lt; 1,00",IF(N4261&lt;Premissas!$B$9,"1,00 – 1,19",IF(N4261&lt;Premissas!$B$10,"1,20 – 1,39",IF(N4261&lt;Premissas!$B$11,"1,40 – 1,59",IF(N4261&lt;Premissas!$B$12,"1,60 – 1,99","≥ 2,00"))))))</f>
        <v/>
      </c>
      <c r="P4261" s="5">
        <f>IF(OR(M4261="NÃO",N4261&lt;Premissas!$B$8),Premissas!$B$13,IF(N4261&lt;Premissas!$B$9,Premissas!$B$14,IF(N4261&lt;Premissas!$B$10,Premissas!$B$15,IF(N4261&lt;Premissas!$B$11,Premissas!$B$16,IF(N4261&lt;Premissas!$B$12,Premissas!$B$17,Premissas!$B$18)))))</f>
        <v/>
      </c>
      <c r="Q4261" s="5">
        <f>IFERROR(P4261/Premissas!$B$4,0)</f>
        <v/>
      </c>
    </row>
    <row r="4262">
      <c r="A4262" s="2" t="n">
        <v>8</v>
      </c>
      <c r="B4262" s="2" t="n">
        <v>7801</v>
      </c>
      <c r="C4262" s="2" t="inlineStr">
        <is>
          <t>SEPARACAO</t>
        </is>
      </c>
      <c r="D4262" s="2" t="inlineStr">
        <is>
          <t>5999367</t>
        </is>
      </c>
      <c r="E4262" s="2" t="inlineStr">
        <is>
          <t>Stephen Emeka</t>
        </is>
      </c>
      <c r="F4262" s="2" t="n">
        <v>3293</v>
      </c>
      <c r="G4262" s="2" t="n">
        <v>61.21</v>
      </c>
      <c r="H4262" s="2" t="n">
        <v>54</v>
      </c>
      <c r="I4262" s="2" t="n">
        <v>0</v>
      </c>
      <c r="J4262" s="2" t="inlineStr">
        <is>
          <t>GPA</t>
        </is>
      </c>
      <c r="K4262" s="2">
        <f>IF(I4262&lt;&gt;"",I4262,IFERROR(INDEX(Base!$I:$I,MATCH(1,(Base!$C:$C=C4262)*(Base!$I:$I&lt;&gt;""),0)),0))</f>
        <v/>
      </c>
      <c r="L4262" s="2">
        <f>IF(AND(I4262="",K4262&gt;0),"SIM","NÃO")</f>
        <v/>
      </c>
      <c r="M4262" s="2">
        <f>IF(ISNUMBER(SEARCH("SEPARA",UPPER(C4262))),"NÃO","SIM")</f>
        <v/>
      </c>
      <c r="N4262" s="2">
        <f>IFERROR(H4262/K4262,0)</f>
        <v/>
      </c>
      <c r="O4262" s="2">
        <f>IF(M4262="NÃO","EXCLUÍDO",IF(N4262&lt;Premissas!$B$8,"&lt; 1,00",IF(N4262&lt;Premissas!$B$9,"1,00 – 1,19",IF(N4262&lt;Premissas!$B$10,"1,20 – 1,39",IF(N4262&lt;Premissas!$B$11,"1,40 – 1,59",IF(N4262&lt;Premissas!$B$12,"1,60 – 1,99","≥ 2,00"))))))</f>
        <v/>
      </c>
      <c r="P4262" s="5">
        <f>IF(OR(M4262="NÃO",N4262&lt;Premissas!$B$8),Premissas!$B$13,IF(N4262&lt;Premissas!$B$9,Premissas!$B$14,IF(N4262&lt;Premissas!$B$10,Premissas!$B$15,IF(N4262&lt;Premissas!$B$11,Premissas!$B$16,IF(N4262&lt;Premissas!$B$12,Premissas!$B$17,Premissas!$B$18)))))</f>
        <v/>
      </c>
      <c r="Q4262" s="5">
        <f>IFERROR(P4262/Premissas!$B$4,0)</f>
        <v/>
      </c>
    </row>
    <row r="4263">
      <c r="A4263" s="2" t="n">
        <v>8</v>
      </c>
      <c r="B4263" s="2" t="n">
        <v>7801</v>
      </c>
      <c r="C4263" s="2" t="inlineStr">
        <is>
          <t>SEPARACAO</t>
        </is>
      </c>
      <c r="D4263" s="2" t="inlineStr">
        <is>
          <t>5999553</t>
        </is>
      </c>
      <c r="E4263" s="2" t="inlineStr">
        <is>
          <t>Maria Valdelene Dos Santos Souza</t>
        </is>
      </c>
      <c r="F4263" s="2" t="n">
        <v>779</v>
      </c>
      <c r="G4263" s="2" t="n">
        <v>20.32</v>
      </c>
      <c r="H4263" s="2" t="n">
        <v>38</v>
      </c>
      <c r="I4263" s="2" t="n">
        <v>0</v>
      </c>
      <c r="J4263" s="2" t="inlineStr">
        <is>
          <t>GPA</t>
        </is>
      </c>
      <c r="K4263" s="2">
        <f>IF(I4263&lt;&gt;"",I4263,IFERROR(INDEX(Base!$I:$I,MATCH(1,(Base!$C:$C=C4263)*(Base!$I:$I&lt;&gt;""),0)),0))</f>
        <v/>
      </c>
      <c r="L4263" s="2">
        <f>IF(AND(I4263="",K4263&gt;0),"SIM","NÃO")</f>
        <v/>
      </c>
      <c r="M4263" s="2">
        <f>IF(ISNUMBER(SEARCH("SEPARA",UPPER(C4263))),"NÃO","SIM")</f>
        <v/>
      </c>
      <c r="N4263" s="2">
        <f>IFERROR(H4263/K4263,0)</f>
        <v/>
      </c>
      <c r="O4263" s="2">
        <f>IF(M4263="NÃO","EXCLUÍDO",IF(N4263&lt;Premissas!$B$8,"&lt; 1,00",IF(N4263&lt;Premissas!$B$9,"1,00 – 1,19",IF(N4263&lt;Premissas!$B$10,"1,20 – 1,39",IF(N4263&lt;Premissas!$B$11,"1,40 – 1,59",IF(N4263&lt;Premissas!$B$12,"1,60 – 1,99","≥ 2,00"))))))</f>
        <v/>
      </c>
      <c r="P4263" s="5">
        <f>IF(OR(M4263="NÃO",N4263&lt;Premissas!$B$8),Premissas!$B$13,IF(N4263&lt;Premissas!$B$9,Premissas!$B$14,IF(N4263&lt;Premissas!$B$10,Premissas!$B$15,IF(N4263&lt;Premissas!$B$11,Premissas!$B$16,IF(N4263&lt;Premissas!$B$12,Premissas!$B$17,Premissas!$B$18)))))</f>
        <v/>
      </c>
      <c r="Q4263" s="5">
        <f>IFERROR(P4263/Premissas!$B$4,0)</f>
        <v/>
      </c>
    </row>
    <row r="4264">
      <c r="A4264" s="2" t="n">
        <v>8</v>
      </c>
      <c r="B4264" s="2" t="n">
        <v>7801</v>
      </c>
      <c r="C4264" s="2" t="inlineStr">
        <is>
          <t>SEPARACAO</t>
        </is>
      </c>
      <c r="D4264" s="2" t="inlineStr">
        <is>
          <t>5999588</t>
        </is>
      </c>
      <c r="E4264" s="2" t="inlineStr">
        <is>
          <t>Roberia Maria Pereira</t>
        </is>
      </c>
      <c r="F4264" s="2" t="n">
        <v>568</v>
      </c>
      <c r="G4264" s="2" t="n">
        <v>16.22</v>
      </c>
      <c r="H4264" s="2" t="n">
        <v>35</v>
      </c>
      <c r="I4264" s="2" t="n">
        <v>0</v>
      </c>
      <c r="J4264" s="2" t="inlineStr">
        <is>
          <t>GPA</t>
        </is>
      </c>
      <c r="K4264" s="2">
        <f>IF(I4264&lt;&gt;"",I4264,IFERROR(INDEX(Base!$I:$I,MATCH(1,(Base!$C:$C=C4264)*(Base!$I:$I&lt;&gt;""),0)),0))</f>
        <v/>
      </c>
      <c r="L4264" s="2">
        <f>IF(AND(I4264="",K4264&gt;0),"SIM","NÃO")</f>
        <v/>
      </c>
      <c r="M4264" s="2">
        <f>IF(ISNUMBER(SEARCH("SEPARA",UPPER(C4264))),"NÃO","SIM")</f>
        <v/>
      </c>
      <c r="N4264" s="2">
        <f>IFERROR(H4264/K4264,0)</f>
        <v/>
      </c>
      <c r="O4264" s="2">
        <f>IF(M4264="NÃO","EXCLUÍDO",IF(N4264&lt;Premissas!$B$8,"&lt; 1,00",IF(N4264&lt;Premissas!$B$9,"1,00 – 1,19",IF(N4264&lt;Premissas!$B$10,"1,20 – 1,39",IF(N4264&lt;Premissas!$B$11,"1,40 – 1,59",IF(N4264&lt;Premissas!$B$12,"1,60 – 1,99","≥ 2,00"))))))</f>
        <v/>
      </c>
      <c r="P4264" s="5">
        <f>IF(OR(M4264="NÃO",N4264&lt;Premissas!$B$8),Premissas!$B$13,IF(N4264&lt;Premissas!$B$9,Premissas!$B$14,IF(N4264&lt;Premissas!$B$10,Premissas!$B$15,IF(N4264&lt;Premissas!$B$11,Premissas!$B$16,IF(N4264&lt;Premissas!$B$12,Premissas!$B$17,Premissas!$B$18)))))</f>
        <v/>
      </c>
      <c r="Q4264" s="5">
        <f>IFERROR(P4264/Premissas!$B$4,0)</f>
        <v/>
      </c>
    </row>
    <row r="4265">
      <c r="A4265" s="2" t="n">
        <v>8</v>
      </c>
      <c r="B4265" s="2" t="n">
        <v>7801</v>
      </c>
      <c r="C4265" s="2" t="inlineStr">
        <is>
          <t>SEPARACAO</t>
        </is>
      </c>
      <c r="D4265" s="2" t="inlineStr">
        <is>
          <t>5999650</t>
        </is>
      </c>
      <c r="E4265" s="2" t="inlineStr">
        <is>
          <t>Edvania Andrade De Oliveira</t>
        </is>
      </c>
      <c r="F4265" s="2" t="n">
        <v>3688</v>
      </c>
      <c r="G4265" s="2" t="n">
        <v>136.15</v>
      </c>
      <c r="H4265" s="2" t="n">
        <v>27</v>
      </c>
      <c r="I4265" s="2" t="n">
        <v>0</v>
      </c>
      <c r="J4265" s="2" t="inlineStr">
        <is>
          <t>GPA</t>
        </is>
      </c>
      <c r="K4265" s="2">
        <f>IF(I4265&lt;&gt;"",I4265,IFERROR(INDEX(Base!$I:$I,MATCH(1,(Base!$C:$C=C4265)*(Base!$I:$I&lt;&gt;""),0)),0))</f>
        <v/>
      </c>
      <c r="L4265" s="2">
        <f>IF(AND(I4265="",K4265&gt;0),"SIM","NÃO")</f>
        <v/>
      </c>
      <c r="M4265" s="2">
        <f>IF(ISNUMBER(SEARCH("SEPARA",UPPER(C4265))),"NÃO","SIM")</f>
        <v/>
      </c>
      <c r="N4265" s="2">
        <f>IFERROR(H4265/K4265,0)</f>
        <v/>
      </c>
      <c r="O4265" s="2">
        <f>IF(M4265="NÃO","EXCLUÍDO",IF(N4265&lt;Premissas!$B$8,"&lt; 1,00",IF(N4265&lt;Premissas!$B$9,"1,00 – 1,19",IF(N4265&lt;Premissas!$B$10,"1,20 – 1,39",IF(N4265&lt;Premissas!$B$11,"1,40 – 1,59",IF(N4265&lt;Premissas!$B$12,"1,60 – 1,99","≥ 2,00"))))))</f>
        <v/>
      </c>
      <c r="P4265" s="5">
        <f>IF(OR(M4265="NÃO",N4265&lt;Premissas!$B$8),Premissas!$B$13,IF(N4265&lt;Premissas!$B$9,Premissas!$B$14,IF(N4265&lt;Premissas!$B$10,Premissas!$B$15,IF(N4265&lt;Premissas!$B$11,Premissas!$B$16,IF(N4265&lt;Premissas!$B$12,Premissas!$B$17,Premissas!$B$18)))))</f>
        <v/>
      </c>
      <c r="Q4265" s="5">
        <f>IFERROR(P4265/Premissas!$B$4,0)</f>
        <v/>
      </c>
    </row>
    <row r="4266">
      <c r="A4266" s="2" t="n">
        <v>8</v>
      </c>
      <c r="B4266" s="2" t="n">
        <v>7801</v>
      </c>
      <c r="C4266" s="2" t="inlineStr">
        <is>
          <t>SEPARACAO</t>
        </is>
      </c>
      <c r="D4266" s="2" t="inlineStr">
        <is>
          <t>5999790</t>
        </is>
      </c>
      <c r="E4266" s="2" t="inlineStr">
        <is>
          <t>Chukwudi Ikechukwu Obidi</t>
        </is>
      </c>
      <c r="F4266" s="2" t="n">
        <v>10616</v>
      </c>
      <c r="G4266" s="2" t="n">
        <v>123.04</v>
      </c>
      <c r="H4266" s="2" t="n">
        <v>86</v>
      </c>
      <c r="I4266" s="2" t="n">
        <v>0</v>
      </c>
      <c r="J4266" s="2" t="inlineStr">
        <is>
          <t>GPA</t>
        </is>
      </c>
      <c r="K4266" s="2">
        <f>IF(I4266&lt;&gt;"",I4266,IFERROR(INDEX(Base!$I:$I,MATCH(1,(Base!$C:$C=C4266)*(Base!$I:$I&lt;&gt;""),0)),0))</f>
        <v/>
      </c>
      <c r="L4266" s="2">
        <f>IF(AND(I4266="",K4266&gt;0),"SIM","NÃO")</f>
        <v/>
      </c>
      <c r="M4266" s="2">
        <f>IF(ISNUMBER(SEARCH("SEPARA",UPPER(C4266))),"NÃO","SIM")</f>
        <v/>
      </c>
      <c r="N4266" s="2">
        <f>IFERROR(H4266/K4266,0)</f>
        <v/>
      </c>
      <c r="O4266" s="2">
        <f>IF(M4266="NÃO","EXCLUÍDO",IF(N4266&lt;Premissas!$B$8,"&lt; 1,00",IF(N4266&lt;Premissas!$B$9,"1,00 – 1,19",IF(N4266&lt;Premissas!$B$10,"1,20 – 1,39",IF(N4266&lt;Premissas!$B$11,"1,40 – 1,59",IF(N4266&lt;Premissas!$B$12,"1,60 – 1,99","≥ 2,00"))))))</f>
        <v/>
      </c>
      <c r="P4266" s="5">
        <f>IF(OR(M4266="NÃO",N4266&lt;Premissas!$B$8),Premissas!$B$13,IF(N4266&lt;Premissas!$B$9,Premissas!$B$14,IF(N4266&lt;Premissas!$B$10,Premissas!$B$15,IF(N4266&lt;Premissas!$B$11,Premissas!$B$16,IF(N4266&lt;Premissas!$B$12,Premissas!$B$17,Premissas!$B$18)))))</f>
        <v/>
      </c>
      <c r="Q4266" s="5">
        <f>IFERROR(P4266/Premissas!$B$4,0)</f>
        <v/>
      </c>
    </row>
    <row r="4267">
      <c r="A4267" s="2" t="n">
        <v>8</v>
      </c>
      <c r="B4267" s="2" t="n">
        <v>7801</v>
      </c>
      <c r="C4267" s="2" t="inlineStr">
        <is>
          <t>SEPARACAO</t>
        </is>
      </c>
      <c r="D4267" s="2" t="inlineStr">
        <is>
          <t>6001025</t>
        </is>
      </c>
      <c r="E4267" s="2" t="inlineStr">
        <is>
          <t>Brenda Alexandre De Lima Brito</t>
        </is>
      </c>
      <c r="F4267" s="2" t="n">
        <v>4349</v>
      </c>
      <c r="G4267" s="2" t="n">
        <v>114.66</v>
      </c>
      <c r="H4267" s="2" t="n">
        <v>38</v>
      </c>
      <c r="I4267" s="2" t="n">
        <v>0</v>
      </c>
      <c r="J4267" s="2" t="inlineStr">
        <is>
          <t>GPA</t>
        </is>
      </c>
      <c r="K4267" s="2">
        <f>IF(I4267&lt;&gt;"",I4267,IFERROR(INDEX(Base!$I:$I,MATCH(1,(Base!$C:$C=C4267)*(Base!$I:$I&lt;&gt;""),0)),0))</f>
        <v/>
      </c>
      <c r="L4267" s="2">
        <f>IF(AND(I4267="",K4267&gt;0),"SIM","NÃO")</f>
        <v/>
      </c>
      <c r="M4267" s="2">
        <f>IF(ISNUMBER(SEARCH("SEPARA",UPPER(C4267))),"NÃO","SIM")</f>
        <v/>
      </c>
      <c r="N4267" s="2">
        <f>IFERROR(H4267/K4267,0)</f>
        <v/>
      </c>
      <c r="O4267" s="2">
        <f>IF(M4267="NÃO","EXCLUÍDO",IF(N4267&lt;Premissas!$B$8,"&lt; 1,00",IF(N4267&lt;Premissas!$B$9,"1,00 – 1,19",IF(N4267&lt;Premissas!$B$10,"1,20 – 1,39",IF(N4267&lt;Premissas!$B$11,"1,40 – 1,59",IF(N4267&lt;Premissas!$B$12,"1,60 – 1,99","≥ 2,00"))))))</f>
        <v/>
      </c>
      <c r="P4267" s="5">
        <f>IF(OR(M4267="NÃO",N4267&lt;Premissas!$B$8),Premissas!$B$13,IF(N4267&lt;Premissas!$B$9,Premissas!$B$14,IF(N4267&lt;Premissas!$B$10,Premissas!$B$15,IF(N4267&lt;Premissas!$B$11,Premissas!$B$16,IF(N4267&lt;Premissas!$B$12,Premissas!$B$17,Premissas!$B$18)))))</f>
        <v/>
      </c>
      <c r="Q4267" s="5">
        <f>IFERROR(P4267/Premissas!$B$4,0)</f>
        <v/>
      </c>
    </row>
    <row r="4268">
      <c r="A4268" s="2" t="n">
        <v>8</v>
      </c>
      <c r="B4268" s="2" t="n">
        <v>7801</v>
      </c>
      <c r="C4268" s="2" t="inlineStr">
        <is>
          <t>SEPARACAO</t>
        </is>
      </c>
      <c r="D4268" s="2" t="inlineStr">
        <is>
          <t>6001130</t>
        </is>
      </c>
      <c r="E4268" s="2" t="inlineStr">
        <is>
          <t>Gustavo Jardim Pereira</t>
        </is>
      </c>
      <c r="F4268" s="2" t="n">
        <v>2749</v>
      </c>
      <c r="G4268" s="2" t="n">
        <v>43.85</v>
      </c>
      <c r="H4268" s="2" t="n">
        <v>63</v>
      </c>
      <c r="I4268" s="2" t="n">
        <v>0</v>
      </c>
      <c r="J4268" s="2" t="inlineStr">
        <is>
          <t>GPA</t>
        </is>
      </c>
      <c r="K4268" s="2">
        <f>IF(I4268&lt;&gt;"",I4268,IFERROR(INDEX(Base!$I:$I,MATCH(1,(Base!$C:$C=C4268)*(Base!$I:$I&lt;&gt;""),0)),0))</f>
        <v/>
      </c>
      <c r="L4268" s="2">
        <f>IF(AND(I4268="",K4268&gt;0),"SIM","NÃO")</f>
        <v/>
      </c>
      <c r="M4268" s="2">
        <f>IF(ISNUMBER(SEARCH("SEPARA",UPPER(C4268))),"NÃO","SIM")</f>
        <v/>
      </c>
      <c r="N4268" s="2">
        <f>IFERROR(H4268/K4268,0)</f>
        <v/>
      </c>
      <c r="O4268" s="2">
        <f>IF(M4268="NÃO","EXCLUÍDO",IF(N4268&lt;Premissas!$B$8,"&lt; 1,00",IF(N4268&lt;Premissas!$B$9,"1,00 – 1,19",IF(N4268&lt;Premissas!$B$10,"1,20 – 1,39",IF(N4268&lt;Premissas!$B$11,"1,40 – 1,59",IF(N4268&lt;Premissas!$B$12,"1,60 – 1,99","≥ 2,00"))))))</f>
        <v/>
      </c>
      <c r="P4268" s="5">
        <f>IF(OR(M4268="NÃO",N4268&lt;Premissas!$B$8),Premissas!$B$13,IF(N4268&lt;Premissas!$B$9,Premissas!$B$14,IF(N4268&lt;Premissas!$B$10,Premissas!$B$15,IF(N4268&lt;Premissas!$B$11,Premissas!$B$16,IF(N4268&lt;Premissas!$B$12,Premissas!$B$17,Premissas!$B$18)))))</f>
        <v/>
      </c>
      <c r="Q4268" s="5">
        <f>IFERROR(P4268/Premissas!$B$4,0)</f>
        <v/>
      </c>
    </row>
    <row r="4269">
      <c r="A4269" s="2" t="n">
        <v>8</v>
      </c>
      <c r="B4269" s="2" t="n">
        <v>7801</v>
      </c>
      <c r="C4269" s="2" t="inlineStr">
        <is>
          <t>SEPARACAO</t>
        </is>
      </c>
      <c r="D4269" s="2" t="inlineStr">
        <is>
          <t>6001181</t>
        </is>
      </c>
      <c r="E4269" s="2" t="inlineStr">
        <is>
          <t>Innocent Emeka Okolo</t>
        </is>
      </c>
      <c r="F4269" s="2" t="n">
        <v>8424</v>
      </c>
      <c r="G4269" s="2" t="n">
        <v>112.54</v>
      </c>
      <c r="H4269" s="2" t="n">
        <v>75</v>
      </c>
      <c r="I4269" s="2" t="n">
        <v>0</v>
      </c>
      <c r="J4269" s="2" t="inlineStr">
        <is>
          <t>GPA</t>
        </is>
      </c>
      <c r="K4269" s="2">
        <f>IF(I4269&lt;&gt;"",I4269,IFERROR(INDEX(Base!$I:$I,MATCH(1,(Base!$C:$C=C4269)*(Base!$I:$I&lt;&gt;""),0)),0))</f>
        <v/>
      </c>
      <c r="L4269" s="2">
        <f>IF(AND(I4269="",K4269&gt;0),"SIM","NÃO")</f>
        <v/>
      </c>
      <c r="M4269" s="2">
        <f>IF(ISNUMBER(SEARCH("SEPARA",UPPER(C4269))),"NÃO","SIM")</f>
        <v/>
      </c>
      <c r="N4269" s="2">
        <f>IFERROR(H4269/K4269,0)</f>
        <v/>
      </c>
      <c r="O4269" s="2">
        <f>IF(M4269="NÃO","EXCLUÍDO",IF(N4269&lt;Premissas!$B$8,"&lt; 1,00",IF(N4269&lt;Premissas!$B$9,"1,00 – 1,19",IF(N4269&lt;Premissas!$B$10,"1,20 – 1,39",IF(N4269&lt;Premissas!$B$11,"1,40 – 1,59",IF(N4269&lt;Premissas!$B$12,"1,60 – 1,99","≥ 2,00"))))))</f>
        <v/>
      </c>
      <c r="P4269" s="5">
        <f>IF(OR(M4269="NÃO",N4269&lt;Premissas!$B$8),Premissas!$B$13,IF(N4269&lt;Premissas!$B$9,Premissas!$B$14,IF(N4269&lt;Premissas!$B$10,Premissas!$B$15,IF(N4269&lt;Premissas!$B$11,Premissas!$B$16,IF(N4269&lt;Premissas!$B$12,Premissas!$B$17,Premissas!$B$18)))))</f>
        <v/>
      </c>
      <c r="Q4269" s="5">
        <f>IFERROR(P4269/Premissas!$B$4,0)</f>
        <v/>
      </c>
    </row>
    <row r="4270">
      <c r="A4270" s="2" t="n">
        <v>8</v>
      </c>
      <c r="B4270" s="2" t="n">
        <v>7801</v>
      </c>
      <c r="C4270" s="2" t="inlineStr">
        <is>
          <t>SEPARACAO</t>
        </is>
      </c>
      <c r="D4270" s="2" t="inlineStr">
        <is>
          <t>6001203</t>
        </is>
      </c>
      <c r="E4270" s="2" t="inlineStr">
        <is>
          <t>Marcelo Sousa Dos Santos</t>
        </is>
      </c>
      <c r="F4270" s="2" t="n">
        <v>7410</v>
      </c>
      <c r="G4270" s="2" t="n">
        <v>104.98</v>
      </c>
      <c r="H4270" s="2" t="n">
        <v>71</v>
      </c>
      <c r="I4270" s="2" t="n">
        <v>0</v>
      </c>
      <c r="J4270" s="2" t="inlineStr">
        <is>
          <t>GPA</t>
        </is>
      </c>
      <c r="K4270" s="2">
        <f>IF(I4270&lt;&gt;"",I4270,IFERROR(INDEX(Base!$I:$I,MATCH(1,(Base!$C:$C=C4270)*(Base!$I:$I&lt;&gt;""),0)),0))</f>
        <v/>
      </c>
      <c r="L4270" s="2">
        <f>IF(AND(I4270="",K4270&gt;0),"SIM","NÃO")</f>
        <v/>
      </c>
      <c r="M4270" s="2">
        <f>IF(ISNUMBER(SEARCH("SEPARA",UPPER(C4270))),"NÃO","SIM")</f>
        <v/>
      </c>
      <c r="N4270" s="2">
        <f>IFERROR(H4270/K4270,0)</f>
        <v/>
      </c>
      <c r="O4270" s="2">
        <f>IF(M4270="NÃO","EXCLUÍDO",IF(N4270&lt;Premissas!$B$8,"&lt; 1,00",IF(N4270&lt;Premissas!$B$9,"1,00 – 1,19",IF(N4270&lt;Premissas!$B$10,"1,20 – 1,39",IF(N4270&lt;Premissas!$B$11,"1,40 – 1,59",IF(N4270&lt;Premissas!$B$12,"1,60 – 1,99","≥ 2,00"))))))</f>
        <v/>
      </c>
      <c r="P4270" s="5">
        <f>IF(OR(M4270="NÃO",N4270&lt;Premissas!$B$8),Premissas!$B$13,IF(N4270&lt;Premissas!$B$9,Premissas!$B$14,IF(N4270&lt;Premissas!$B$10,Premissas!$B$15,IF(N4270&lt;Premissas!$B$11,Premissas!$B$16,IF(N4270&lt;Premissas!$B$12,Premissas!$B$17,Premissas!$B$18)))))</f>
        <v/>
      </c>
      <c r="Q4270" s="5">
        <f>IFERROR(P4270/Premissas!$B$4,0)</f>
        <v/>
      </c>
    </row>
    <row r="4271">
      <c r="A4271" s="2" t="n">
        <v>8</v>
      </c>
      <c r="B4271" s="2" t="n">
        <v>7801</v>
      </c>
      <c r="C4271" s="2" t="inlineStr">
        <is>
          <t>SEPARACAO</t>
        </is>
      </c>
      <c r="D4271" s="2" t="inlineStr">
        <is>
          <t>6001238</t>
        </is>
      </c>
      <c r="E4271" s="2" t="inlineStr">
        <is>
          <t>Karine Da Silva Ferreira</t>
        </is>
      </c>
      <c r="F4271" s="2" t="n">
        <v>525</v>
      </c>
      <c r="G4271" s="2" t="n">
        <v>27.28</v>
      </c>
      <c r="H4271" s="2" t="n">
        <v>19</v>
      </c>
      <c r="I4271" s="2" t="n">
        <v>0</v>
      </c>
      <c r="J4271" s="2" t="inlineStr">
        <is>
          <t>GPA</t>
        </is>
      </c>
      <c r="K4271" s="2">
        <f>IF(I4271&lt;&gt;"",I4271,IFERROR(INDEX(Base!$I:$I,MATCH(1,(Base!$C:$C=C4271)*(Base!$I:$I&lt;&gt;""),0)),0))</f>
        <v/>
      </c>
      <c r="L4271" s="2">
        <f>IF(AND(I4271="",K4271&gt;0),"SIM","NÃO")</f>
        <v/>
      </c>
      <c r="M4271" s="2">
        <f>IF(ISNUMBER(SEARCH("SEPARA",UPPER(C4271))),"NÃO","SIM")</f>
        <v/>
      </c>
      <c r="N4271" s="2">
        <f>IFERROR(H4271/K4271,0)</f>
        <v/>
      </c>
      <c r="O4271" s="2">
        <f>IF(M4271="NÃO","EXCLUÍDO",IF(N4271&lt;Premissas!$B$8,"&lt; 1,00",IF(N4271&lt;Premissas!$B$9,"1,00 – 1,19",IF(N4271&lt;Premissas!$B$10,"1,20 – 1,39",IF(N4271&lt;Premissas!$B$11,"1,40 – 1,59",IF(N4271&lt;Premissas!$B$12,"1,60 – 1,99","≥ 2,00"))))))</f>
        <v/>
      </c>
      <c r="P4271" s="5">
        <f>IF(OR(M4271="NÃO",N4271&lt;Premissas!$B$8),Premissas!$B$13,IF(N4271&lt;Premissas!$B$9,Premissas!$B$14,IF(N4271&lt;Premissas!$B$10,Premissas!$B$15,IF(N4271&lt;Premissas!$B$11,Premissas!$B$16,IF(N4271&lt;Premissas!$B$12,Premissas!$B$17,Premissas!$B$18)))))</f>
        <v/>
      </c>
      <c r="Q4271" s="5">
        <f>IFERROR(P4271/Premissas!$B$4,0)</f>
        <v/>
      </c>
    </row>
    <row r="4272">
      <c r="A4272" s="2" t="n">
        <v>8</v>
      </c>
      <c r="B4272" s="2" t="n">
        <v>7801</v>
      </c>
      <c r="C4272" s="2" t="inlineStr">
        <is>
          <t>SEPARACAO</t>
        </is>
      </c>
      <c r="D4272" s="2" t="inlineStr">
        <is>
          <t>6001300</t>
        </is>
      </c>
      <c r="E4272" s="2" t="inlineStr">
        <is>
          <t>Andre Silva Castro</t>
        </is>
      </c>
      <c r="F4272" s="2" t="n">
        <v>8784</v>
      </c>
      <c r="G4272" s="2" t="n">
        <v>120.62</v>
      </c>
      <c r="H4272" s="2" t="n">
        <v>73</v>
      </c>
      <c r="I4272" s="2" t="n">
        <v>0</v>
      </c>
      <c r="J4272" s="2" t="inlineStr">
        <is>
          <t>GPA</t>
        </is>
      </c>
      <c r="K4272" s="2">
        <f>IF(I4272&lt;&gt;"",I4272,IFERROR(INDEX(Base!$I:$I,MATCH(1,(Base!$C:$C=C4272)*(Base!$I:$I&lt;&gt;""),0)),0))</f>
        <v/>
      </c>
      <c r="L4272" s="2">
        <f>IF(AND(I4272="",K4272&gt;0),"SIM","NÃO")</f>
        <v/>
      </c>
      <c r="M4272" s="2">
        <f>IF(ISNUMBER(SEARCH("SEPARA",UPPER(C4272))),"NÃO","SIM")</f>
        <v/>
      </c>
      <c r="N4272" s="2">
        <f>IFERROR(H4272/K4272,0)</f>
        <v/>
      </c>
      <c r="O4272" s="2">
        <f>IF(M4272="NÃO","EXCLUÍDO",IF(N4272&lt;Premissas!$B$8,"&lt; 1,00",IF(N4272&lt;Premissas!$B$9,"1,00 – 1,19",IF(N4272&lt;Premissas!$B$10,"1,20 – 1,39",IF(N4272&lt;Premissas!$B$11,"1,40 – 1,59",IF(N4272&lt;Premissas!$B$12,"1,60 – 1,99","≥ 2,00"))))))</f>
        <v/>
      </c>
      <c r="P4272" s="5">
        <f>IF(OR(M4272="NÃO",N4272&lt;Premissas!$B$8),Premissas!$B$13,IF(N4272&lt;Premissas!$B$9,Premissas!$B$14,IF(N4272&lt;Premissas!$B$10,Premissas!$B$15,IF(N4272&lt;Premissas!$B$11,Premissas!$B$16,IF(N4272&lt;Premissas!$B$12,Premissas!$B$17,Premissas!$B$18)))))</f>
        <v/>
      </c>
      <c r="Q4272" s="5">
        <f>IFERROR(P4272/Premissas!$B$4,0)</f>
        <v/>
      </c>
    </row>
    <row r="4273">
      <c r="A4273" s="2" t="n">
        <v>8</v>
      </c>
      <c r="B4273" s="2" t="n">
        <v>7801</v>
      </c>
      <c r="C4273" s="2" t="inlineStr">
        <is>
          <t>SEPARACAO</t>
        </is>
      </c>
      <c r="D4273" s="2" t="inlineStr">
        <is>
          <t>6001335</t>
        </is>
      </c>
      <c r="E4273" s="2" t="inlineStr">
        <is>
          <t>Marcelo Adriano De Oliveira</t>
        </is>
      </c>
      <c r="F4273" s="2" t="n">
        <v>3999</v>
      </c>
      <c r="G4273" s="2" t="n">
        <v>69.97</v>
      </c>
      <c r="H4273" s="2" t="n">
        <v>57</v>
      </c>
      <c r="I4273" s="2" t="n">
        <v>0</v>
      </c>
      <c r="J4273" s="2" t="inlineStr">
        <is>
          <t>GPA</t>
        </is>
      </c>
      <c r="K4273" s="2">
        <f>IF(I4273&lt;&gt;"",I4273,IFERROR(INDEX(Base!$I:$I,MATCH(1,(Base!$C:$C=C4273)*(Base!$I:$I&lt;&gt;""),0)),0))</f>
        <v/>
      </c>
      <c r="L4273" s="2">
        <f>IF(AND(I4273="",K4273&gt;0),"SIM","NÃO")</f>
        <v/>
      </c>
      <c r="M4273" s="2">
        <f>IF(ISNUMBER(SEARCH("SEPARA",UPPER(C4273))),"NÃO","SIM")</f>
        <v/>
      </c>
      <c r="N4273" s="2">
        <f>IFERROR(H4273/K4273,0)</f>
        <v/>
      </c>
      <c r="O4273" s="2">
        <f>IF(M4273="NÃO","EXCLUÍDO",IF(N4273&lt;Premissas!$B$8,"&lt; 1,00",IF(N4273&lt;Premissas!$B$9,"1,00 – 1,19",IF(N4273&lt;Premissas!$B$10,"1,20 – 1,39",IF(N4273&lt;Premissas!$B$11,"1,40 – 1,59",IF(N4273&lt;Premissas!$B$12,"1,60 – 1,99","≥ 2,00"))))))</f>
        <v/>
      </c>
      <c r="P4273" s="5">
        <f>IF(OR(M4273="NÃO",N4273&lt;Premissas!$B$8),Premissas!$B$13,IF(N4273&lt;Premissas!$B$9,Premissas!$B$14,IF(N4273&lt;Premissas!$B$10,Premissas!$B$15,IF(N4273&lt;Premissas!$B$11,Premissas!$B$16,IF(N4273&lt;Premissas!$B$12,Premissas!$B$17,Premissas!$B$18)))))</f>
        <v/>
      </c>
      <c r="Q4273" s="5">
        <f>IFERROR(P4273/Premissas!$B$4,0)</f>
        <v/>
      </c>
    </row>
    <row r="4274">
      <c r="A4274" s="2" t="n">
        <v>8</v>
      </c>
      <c r="B4274" s="2" t="n">
        <v>7801</v>
      </c>
      <c r="C4274" s="2" t="inlineStr">
        <is>
          <t>SEPARACAO</t>
        </is>
      </c>
      <c r="D4274" s="2" t="inlineStr">
        <is>
          <t>6001360</t>
        </is>
      </c>
      <c r="E4274" s="2" t="inlineStr">
        <is>
          <t>Karen Cristina Santana Souza</t>
        </is>
      </c>
      <c r="F4274" s="2" t="n">
        <v>5762</v>
      </c>
      <c r="G4274" s="2" t="n">
        <v>100.42</v>
      </c>
      <c r="H4274" s="2" t="n">
        <v>57</v>
      </c>
      <c r="I4274" s="2" t="n">
        <v>0</v>
      </c>
      <c r="J4274" s="2" t="inlineStr">
        <is>
          <t>GPA</t>
        </is>
      </c>
      <c r="K4274" s="2">
        <f>IF(I4274&lt;&gt;"",I4274,IFERROR(INDEX(Base!$I:$I,MATCH(1,(Base!$C:$C=C4274)*(Base!$I:$I&lt;&gt;""),0)),0))</f>
        <v/>
      </c>
      <c r="L4274" s="2">
        <f>IF(AND(I4274="",K4274&gt;0),"SIM","NÃO")</f>
        <v/>
      </c>
      <c r="M4274" s="2">
        <f>IF(ISNUMBER(SEARCH("SEPARA",UPPER(C4274))),"NÃO","SIM")</f>
        <v/>
      </c>
      <c r="N4274" s="2">
        <f>IFERROR(H4274/K4274,0)</f>
        <v/>
      </c>
      <c r="O4274" s="2">
        <f>IF(M4274="NÃO","EXCLUÍDO",IF(N4274&lt;Premissas!$B$8,"&lt; 1,00",IF(N4274&lt;Premissas!$B$9,"1,00 – 1,19",IF(N4274&lt;Premissas!$B$10,"1,20 – 1,39",IF(N4274&lt;Premissas!$B$11,"1,40 – 1,59",IF(N4274&lt;Premissas!$B$12,"1,60 – 1,99","≥ 2,00"))))))</f>
        <v/>
      </c>
      <c r="P4274" s="5">
        <f>IF(OR(M4274="NÃO",N4274&lt;Premissas!$B$8),Premissas!$B$13,IF(N4274&lt;Premissas!$B$9,Premissas!$B$14,IF(N4274&lt;Premissas!$B$10,Premissas!$B$15,IF(N4274&lt;Premissas!$B$11,Premissas!$B$16,IF(N4274&lt;Premissas!$B$12,Premissas!$B$17,Premissas!$B$18)))))</f>
        <v/>
      </c>
      <c r="Q4274" s="5">
        <f>IFERROR(P4274/Premissas!$B$4,0)</f>
        <v/>
      </c>
    </row>
    <row r="4275">
      <c r="A4275" s="2" t="n">
        <v>8</v>
      </c>
      <c r="B4275" s="2" t="n">
        <v>7801</v>
      </c>
      <c r="C4275" s="2" t="inlineStr">
        <is>
          <t>SEPARACAO</t>
        </is>
      </c>
      <c r="D4275" s="2" t="inlineStr">
        <is>
          <t>6001572</t>
        </is>
      </c>
      <c r="E4275" s="2" t="inlineStr">
        <is>
          <t>Grasiele Barbosa Dos Santos</t>
        </is>
      </c>
      <c r="F4275" s="2" t="n">
        <v>1655</v>
      </c>
      <c r="G4275" s="2" t="n">
        <v>44.35</v>
      </c>
      <c r="H4275" s="2" t="n">
        <v>37</v>
      </c>
      <c r="I4275" s="2" t="n">
        <v>0</v>
      </c>
      <c r="J4275" s="2" t="inlineStr">
        <is>
          <t>GPA</t>
        </is>
      </c>
      <c r="K4275" s="2">
        <f>IF(I4275&lt;&gt;"",I4275,IFERROR(INDEX(Base!$I:$I,MATCH(1,(Base!$C:$C=C4275)*(Base!$I:$I&lt;&gt;""),0)),0))</f>
        <v/>
      </c>
      <c r="L4275" s="2">
        <f>IF(AND(I4275="",K4275&gt;0),"SIM","NÃO")</f>
        <v/>
      </c>
      <c r="M4275" s="2">
        <f>IF(ISNUMBER(SEARCH("SEPARA",UPPER(C4275))),"NÃO","SIM")</f>
        <v/>
      </c>
      <c r="N4275" s="2">
        <f>IFERROR(H4275/K4275,0)</f>
        <v/>
      </c>
      <c r="O4275" s="2">
        <f>IF(M4275="NÃO","EXCLUÍDO",IF(N4275&lt;Premissas!$B$8,"&lt; 1,00",IF(N4275&lt;Premissas!$B$9,"1,00 – 1,19",IF(N4275&lt;Premissas!$B$10,"1,20 – 1,39",IF(N4275&lt;Premissas!$B$11,"1,40 – 1,59",IF(N4275&lt;Premissas!$B$12,"1,60 – 1,99","≥ 2,00"))))))</f>
        <v/>
      </c>
      <c r="P4275" s="5">
        <f>IF(OR(M4275="NÃO",N4275&lt;Premissas!$B$8),Premissas!$B$13,IF(N4275&lt;Premissas!$B$9,Premissas!$B$14,IF(N4275&lt;Premissas!$B$10,Premissas!$B$15,IF(N4275&lt;Premissas!$B$11,Premissas!$B$16,IF(N4275&lt;Premissas!$B$12,Premissas!$B$17,Premissas!$B$18)))))</f>
        <v/>
      </c>
      <c r="Q4275" s="5">
        <f>IFERROR(P4275/Premissas!$B$4,0)</f>
        <v/>
      </c>
    </row>
    <row r="4276">
      <c r="A4276" s="2" t="n">
        <v>8</v>
      </c>
      <c r="B4276" s="2" t="n">
        <v>7801</v>
      </c>
      <c r="C4276" s="2" t="inlineStr">
        <is>
          <t>SEPARACAO</t>
        </is>
      </c>
      <c r="D4276" s="2" t="inlineStr">
        <is>
          <t>6001742</t>
        </is>
      </c>
      <c r="E4276" s="2" t="inlineStr">
        <is>
          <t>Milena Alves Rodrigues</t>
        </is>
      </c>
      <c r="F4276" s="2" t="n">
        <v>6153</v>
      </c>
      <c r="G4276" s="2" t="n">
        <v>111.2</v>
      </c>
      <c r="H4276" s="2" t="n">
        <v>55</v>
      </c>
      <c r="I4276" s="2" t="n">
        <v>0</v>
      </c>
      <c r="J4276" s="2" t="inlineStr">
        <is>
          <t>GPA</t>
        </is>
      </c>
      <c r="K4276" s="2">
        <f>IF(I4276&lt;&gt;"",I4276,IFERROR(INDEX(Base!$I:$I,MATCH(1,(Base!$C:$C=C4276)*(Base!$I:$I&lt;&gt;""),0)),0))</f>
        <v/>
      </c>
      <c r="L4276" s="2">
        <f>IF(AND(I4276="",K4276&gt;0),"SIM","NÃO")</f>
        <v/>
      </c>
      <c r="M4276" s="2">
        <f>IF(ISNUMBER(SEARCH("SEPARA",UPPER(C4276))),"NÃO","SIM")</f>
        <v/>
      </c>
      <c r="N4276" s="2">
        <f>IFERROR(H4276/K4276,0)</f>
        <v/>
      </c>
      <c r="O4276" s="2">
        <f>IF(M4276="NÃO","EXCLUÍDO",IF(N4276&lt;Premissas!$B$8,"&lt; 1,00",IF(N4276&lt;Premissas!$B$9,"1,00 – 1,19",IF(N4276&lt;Premissas!$B$10,"1,20 – 1,39",IF(N4276&lt;Premissas!$B$11,"1,40 – 1,59",IF(N4276&lt;Premissas!$B$12,"1,60 – 1,99","≥ 2,00"))))))</f>
        <v/>
      </c>
      <c r="P4276" s="5">
        <f>IF(OR(M4276="NÃO",N4276&lt;Premissas!$B$8),Premissas!$B$13,IF(N4276&lt;Premissas!$B$9,Premissas!$B$14,IF(N4276&lt;Premissas!$B$10,Premissas!$B$15,IF(N4276&lt;Premissas!$B$11,Premissas!$B$16,IF(N4276&lt;Premissas!$B$12,Premissas!$B$17,Premissas!$B$18)))))</f>
        <v/>
      </c>
      <c r="Q4276" s="5">
        <f>IFERROR(P4276/Premissas!$B$4,0)</f>
        <v/>
      </c>
    </row>
    <row r="4277">
      <c r="A4277" s="2" t="n">
        <v>8</v>
      </c>
      <c r="B4277" s="2" t="n">
        <v>7801</v>
      </c>
      <c r="C4277" s="2" t="inlineStr">
        <is>
          <t>SEPARACAO</t>
        </is>
      </c>
      <c r="D4277" s="2" t="inlineStr">
        <is>
          <t>6001947</t>
        </is>
      </c>
      <c r="E4277" s="2" t="inlineStr">
        <is>
          <t>Tassiane De Barros Oliveira</t>
        </is>
      </c>
      <c r="F4277" s="2" t="n">
        <v>1302</v>
      </c>
      <c r="G4277" s="2" t="n">
        <v>43.67</v>
      </c>
      <c r="H4277" s="2" t="n">
        <v>30</v>
      </c>
      <c r="I4277" s="2" t="n">
        <v>0</v>
      </c>
      <c r="J4277" s="2" t="inlineStr">
        <is>
          <t>GPA</t>
        </is>
      </c>
      <c r="K4277" s="2">
        <f>IF(I4277&lt;&gt;"",I4277,IFERROR(INDEX(Base!$I:$I,MATCH(1,(Base!$C:$C=C4277)*(Base!$I:$I&lt;&gt;""),0)),0))</f>
        <v/>
      </c>
      <c r="L4277" s="2">
        <f>IF(AND(I4277="",K4277&gt;0),"SIM","NÃO")</f>
        <v/>
      </c>
      <c r="M4277" s="2">
        <f>IF(ISNUMBER(SEARCH("SEPARA",UPPER(C4277))),"NÃO","SIM")</f>
        <v/>
      </c>
      <c r="N4277" s="2">
        <f>IFERROR(H4277/K4277,0)</f>
        <v/>
      </c>
      <c r="O4277" s="2">
        <f>IF(M4277="NÃO","EXCLUÍDO",IF(N4277&lt;Premissas!$B$8,"&lt; 1,00",IF(N4277&lt;Premissas!$B$9,"1,00 – 1,19",IF(N4277&lt;Premissas!$B$10,"1,20 – 1,39",IF(N4277&lt;Premissas!$B$11,"1,40 – 1,59",IF(N4277&lt;Premissas!$B$12,"1,60 – 1,99","≥ 2,00"))))))</f>
        <v/>
      </c>
      <c r="P4277" s="5">
        <f>IF(OR(M4277="NÃO",N4277&lt;Premissas!$B$8),Premissas!$B$13,IF(N4277&lt;Premissas!$B$9,Premissas!$B$14,IF(N4277&lt;Premissas!$B$10,Premissas!$B$15,IF(N4277&lt;Premissas!$B$11,Premissas!$B$16,IF(N4277&lt;Premissas!$B$12,Premissas!$B$17,Premissas!$B$18)))))</f>
        <v/>
      </c>
      <c r="Q4277" s="5">
        <f>IFERROR(P4277/Premissas!$B$4,0)</f>
        <v/>
      </c>
    </row>
    <row r="4278">
      <c r="A4278" s="2" t="n">
        <v>8</v>
      </c>
      <c r="B4278" s="2" t="n">
        <v>7801</v>
      </c>
      <c r="C4278" s="2" t="inlineStr">
        <is>
          <t>SEPARACAO</t>
        </is>
      </c>
      <c r="D4278" s="2" t="inlineStr">
        <is>
          <t>6002854</t>
        </is>
      </c>
      <c r="E4278" s="2" t="inlineStr">
        <is>
          <t>Bruno Miro Da Silva</t>
        </is>
      </c>
      <c r="F4278" s="2" t="n">
        <v>300</v>
      </c>
      <c r="G4278" s="2" t="n">
        <v>5.21</v>
      </c>
      <c r="H4278" s="2" t="n">
        <v>58</v>
      </c>
      <c r="I4278" s="2" t="n">
        <v>0</v>
      </c>
      <c r="J4278" s="2" t="inlineStr">
        <is>
          <t>GPA</t>
        </is>
      </c>
      <c r="K4278" s="2">
        <f>IF(I4278&lt;&gt;"",I4278,IFERROR(INDEX(Base!$I:$I,MATCH(1,(Base!$C:$C=C4278)*(Base!$I:$I&lt;&gt;""),0)),0))</f>
        <v/>
      </c>
      <c r="L4278" s="2">
        <f>IF(AND(I4278="",K4278&gt;0),"SIM","NÃO")</f>
        <v/>
      </c>
      <c r="M4278" s="2">
        <f>IF(ISNUMBER(SEARCH("SEPARA",UPPER(C4278))),"NÃO","SIM")</f>
        <v/>
      </c>
      <c r="N4278" s="2">
        <f>IFERROR(H4278/K4278,0)</f>
        <v/>
      </c>
      <c r="O4278" s="2">
        <f>IF(M4278="NÃO","EXCLUÍDO",IF(N4278&lt;Premissas!$B$8,"&lt; 1,00",IF(N4278&lt;Premissas!$B$9,"1,00 – 1,19",IF(N4278&lt;Premissas!$B$10,"1,20 – 1,39",IF(N4278&lt;Premissas!$B$11,"1,40 – 1,59",IF(N4278&lt;Premissas!$B$12,"1,60 – 1,99","≥ 2,00"))))))</f>
        <v/>
      </c>
      <c r="P4278" s="5">
        <f>IF(OR(M4278="NÃO",N4278&lt;Premissas!$B$8),Premissas!$B$13,IF(N4278&lt;Premissas!$B$9,Premissas!$B$14,IF(N4278&lt;Premissas!$B$10,Premissas!$B$15,IF(N4278&lt;Premissas!$B$11,Premissas!$B$16,IF(N4278&lt;Premissas!$B$12,Premissas!$B$17,Premissas!$B$18)))))</f>
        <v/>
      </c>
      <c r="Q4278" s="5">
        <f>IFERROR(P4278/Premissas!$B$4,0)</f>
        <v/>
      </c>
    </row>
    <row r="4279">
      <c r="A4279" s="2" t="n">
        <v>8</v>
      </c>
      <c r="B4279" s="2" t="n">
        <v>7801</v>
      </c>
      <c r="C4279" s="2" t="inlineStr">
        <is>
          <t>SEPARACAO</t>
        </is>
      </c>
      <c r="D4279" s="2" t="inlineStr">
        <is>
          <t>6003753</t>
        </is>
      </c>
      <c r="E4279" s="2" t="inlineStr">
        <is>
          <t>Vitoria Beatriz De Oliveira Andrade</t>
        </is>
      </c>
      <c r="F4279" s="2" t="n">
        <v>4859</v>
      </c>
      <c r="G4279" s="2" t="n">
        <v>104.76</v>
      </c>
      <c r="H4279" s="2" t="n">
        <v>46</v>
      </c>
      <c r="I4279" s="2" t="n">
        <v>0</v>
      </c>
      <c r="J4279" s="2" t="inlineStr">
        <is>
          <t>GPA</t>
        </is>
      </c>
      <c r="K4279" s="2">
        <f>IF(I4279&lt;&gt;"",I4279,IFERROR(INDEX(Base!$I:$I,MATCH(1,(Base!$C:$C=C4279)*(Base!$I:$I&lt;&gt;""),0)),0))</f>
        <v/>
      </c>
      <c r="L4279" s="2">
        <f>IF(AND(I4279="",K4279&gt;0),"SIM","NÃO")</f>
        <v/>
      </c>
      <c r="M4279" s="2">
        <f>IF(ISNUMBER(SEARCH("SEPARA",UPPER(C4279))),"NÃO","SIM")</f>
        <v/>
      </c>
      <c r="N4279" s="2">
        <f>IFERROR(H4279/K4279,0)</f>
        <v/>
      </c>
      <c r="O4279" s="2">
        <f>IF(M4279="NÃO","EXCLUÍDO",IF(N4279&lt;Premissas!$B$8,"&lt; 1,00",IF(N4279&lt;Premissas!$B$9,"1,00 – 1,19",IF(N4279&lt;Premissas!$B$10,"1,20 – 1,39",IF(N4279&lt;Premissas!$B$11,"1,40 – 1,59",IF(N4279&lt;Premissas!$B$12,"1,60 – 1,99","≥ 2,00"))))))</f>
        <v/>
      </c>
      <c r="P4279" s="5">
        <f>IF(OR(M4279="NÃO",N4279&lt;Premissas!$B$8),Premissas!$B$13,IF(N4279&lt;Premissas!$B$9,Premissas!$B$14,IF(N4279&lt;Premissas!$B$10,Premissas!$B$15,IF(N4279&lt;Premissas!$B$11,Premissas!$B$16,IF(N4279&lt;Premissas!$B$12,Premissas!$B$17,Premissas!$B$18)))))</f>
        <v/>
      </c>
      <c r="Q4279" s="5">
        <f>IFERROR(P4279/Premissas!$B$4,0)</f>
        <v/>
      </c>
    </row>
    <row r="4280">
      <c r="A4280" s="2" t="n">
        <v>8</v>
      </c>
      <c r="B4280" s="2" t="n">
        <v>7801</v>
      </c>
      <c r="C4280" s="2" t="inlineStr">
        <is>
          <t>SEPARACAO</t>
        </is>
      </c>
      <c r="D4280" s="2" t="inlineStr">
        <is>
          <t>6003850</t>
        </is>
      </c>
      <c r="E4280" s="2" t="inlineStr">
        <is>
          <t>Reginaldo Domingos Dos Santos</t>
        </is>
      </c>
      <c r="F4280" s="2" t="n">
        <v>5949</v>
      </c>
      <c r="G4280" s="2" t="n">
        <v>105.51</v>
      </c>
      <c r="H4280" s="2" t="n">
        <v>56</v>
      </c>
      <c r="I4280" s="2" t="n">
        <v>0</v>
      </c>
      <c r="J4280" s="2" t="inlineStr">
        <is>
          <t>GPA</t>
        </is>
      </c>
      <c r="K4280" s="2">
        <f>IF(I4280&lt;&gt;"",I4280,IFERROR(INDEX(Base!$I:$I,MATCH(1,(Base!$C:$C=C4280)*(Base!$I:$I&lt;&gt;""),0)),0))</f>
        <v/>
      </c>
      <c r="L4280" s="2">
        <f>IF(AND(I4280="",K4280&gt;0),"SIM","NÃO")</f>
        <v/>
      </c>
      <c r="M4280" s="2">
        <f>IF(ISNUMBER(SEARCH("SEPARA",UPPER(C4280))),"NÃO","SIM")</f>
        <v/>
      </c>
      <c r="N4280" s="2">
        <f>IFERROR(H4280/K4280,0)</f>
        <v/>
      </c>
      <c r="O4280" s="2">
        <f>IF(M4280="NÃO","EXCLUÍDO",IF(N4280&lt;Premissas!$B$8,"&lt; 1,00",IF(N4280&lt;Premissas!$B$9,"1,00 – 1,19",IF(N4280&lt;Premissas!$B$10,"1,20 – 1,39",IF(N4280&lt;Premissas!$B$11,"1,40 – 1,59",IF(N4280&lt;Premissas!$B$12,"1,60 – 1,99","≥ 2,00"))))))</f>
        <v/>
      </c>
      <c r="P4280" s="5">
        <f>IF(OR(M4280="NÃO",N4280&lt;Premissas!$B$8),Premissas!$B$13,IF(N4280&lt;Premissas!$B$9,Premissas!$B$14,IF(N4280&lt;Premissas!$B$10,Premissas!$B$15,IF(N4280&lt;Premissas!$B$11,Premissas!$B$16,IF(N4280&lt;Premissas!$B$12,Premissas!$B$17,Premissas!$B$18)))))</f>
        <v/>
      </c>
      <c r="Q4280" s="5">
        <f>IFERROR(P4280/Premissas!$B$4,0)</f>
        <v/>
      </c>
    </row>
    <row r="4281">
      <c r="A4281" s="2" t="n">
        <v>8</v>
      </c>
      <c r="B4281" s="2" t="n">
        <v>7801</v>
      </c>
      <c r="C4281" s="2" t="inlineStr">
        <is>
          <t>SEPARACAO</t>
        </is>
      </c>
      <c r="D4281" s="2" t="inlineStr">
        <is>
          <t>6004547</t>
        </is>
      </c>
      <c r="E4281" s="2" t="inlineStr">
        <is>
          <t>Lucilia Maria Amorim</t>
        </is>
      </c>
      <c r="F4281" s="2" t="n">
        <v>3550</v>
      </c>
      <c r="G4281" s="2" t="n">
        <v>78.63</v>
      </c>
      <c r="H4281" s="2" t="n">
        <v>45</v>
      </c>
      <c r="I4281" s="2" t="n">
        <v>0</v>
      </c>
      <c r="J4281" s="2" t="inlineStr">
        <is>
          <t>GPA</t>
        </is>
      </c>
      <c r="K4281" s="2">
        <f>IF(I4281&lt;&gt;"",I4281,IFERROR(INDEX(Base!$I:$I,MATCH(1,(Base!$C:$C=C4281)*(Base!$I:$I&lt;&gt;""),0)),0))</f>
        <v/>
      </c>
      <c r="L4281" s="2">
        <f>IF(AND(I4281="",K4281&gt;0),"SIM","NÃO")</f>
        <v/>
      </c>
      <c r="M4281" s="2">
        <f>IF(ISNUMBER(SEARCH("SEPARA",UPPER(C4281))),"NÃO","SIM")</f>
        <v/>
      </c>
      <c r="N4281" s="2">
        <f>IFERROR(H4281/K4281,0)</f>
        <v/>
      </c>
      <c r="O4281" s="2">
        <f>IF(M4281="NÃO","EXCLUÍDO",IF(N4281&lt;Premissas!$B$8,"&lt; 1,00",IF(N4281&lt;Premissas!$B$9,"1,00 – 1,19",IF(N4281&lt;Premissas!$B$10,"1,20 – 1,39",IF(N4281&lt;Premissas!$B$11,"1,40 – 1,59",IF(N4281&lt;Premissas!$B$12,"1,60 – 1,99","≥ 2,00"))))))</f>
        <v/>
      </c>
      <c r="P4281" s="5">
        <f>IF(OR(M4281="NÃO",N4281&lt;Premissas!$B$8),Premissas!$B$13,IF(N4281&lt;Premissas!$B$9,Premissas!$B$14,IF(N4281&lt;Premissas!$B$10,Premissas!$B$15,IF(N4281&lt;Premissas!$B$11,Premissas!$B$16,IF(N4281&lt;Premissas!$B$12,Premissas!$B$17,Premissas!$B$18)))))</f>
        <v/>
      </c>
      <c r="Q4281" s="5">
        <f>IFERROR(P4281/Premissas!$B$4,0)</f>
        <v/>
      </c>
    </row>
    <row r="4282">
      <c r="A4282" s="2" t="n">
        <v>8</v>
      </c>
      <c r="B4282" s="2" t="n">
        <v>7801</v>
      </c>
      <c r="C4282" s="2" t="inlineStr">
        <is>
          <t>SEPARACAO</t>
        </is>
      </c>
      <c r="D4282" s="2" t="inlineStr">
        <is>
          <t>6005764</t>
        </is>
      </c>
      <c r="E4282" s="2" t="inlineStr">
        <is>
          <t>Chinonso Stephen Onuegbu</t>
        </is>
      </c>
      <c r="F4282" s="2" t="n">
        <v>9489</v>
      </c>
      <c r="G4282" s="2" t="n">
        <v>107.59</v>
      </c>
      <c r="H4282" s="2" t="n">
        <v>88</v>
      </c>
      <c r="I4282" s="2" t="n">
        <v>0</v>
      </c>
      <c r="J4282" s="2" t="inlineStr">
        <is>
          <t>GPA</t>
        </is>
      </c>
      <c r="K4282" s="2">
        <f>IF(I4282&lt;&gt;"",I4282,IFERROR(INDEX(Base!$I:$I,MATCH(1,(Base!$C:$C=C4282)*(Base!$I:$I&lt;&gt;""),0)),0))</f>
        <v/>
      </c>
      <c r="L4282" s="2">
        <f>IF(AND(I4282="",K4282&gt;0),"SIM","NÃO")</f>
        <v/>
      </c>
      <c r="M4282" s="2">
        <f>IF(ISNUMBER(SEARCH("SEPARA",UPPER(C4282))),"NÃO","SIM")</f>
        <v/>
      </c>
      <c r="N4282" s="2">
        <f>IFERROR(H4282/K4282,0)</f>
        <v/>
      </c>
      <c r="O4282" s="2">
        <f>IF(M4282="NÃO","EXCLUÍDO",IF(N4282&lt;Premissas!$B$8,"&lt; 1,00",IF(N4282&lt;Premissas!$B$9,"1,00 – 1,19",IF(N4282&lt;Premissas!$B$10,"1,20 – 1,39",IF(N4282&lt;Premissas!$B$11,"1,40 – 1,59",IF(N4282&lt;Premissas!$B$12,"1,60 – 1,99","≥ 2,00"))))))</f>
        <v/>
      </c>
      <c r="P4282" s="5">
        <f>IF(OR(M4282="NÃO",N4282&lt;Premissas!$B$8),Premissas!$B$13,IF(N4282&lt;Premissas!$B$9,Premissas!$B$14,IF(N4282&lt;Premissas!$B$10,Premissas!$B$15,IF(N4282&lt;Premissas!$B$11,Premissas!$B$16,IF(N4282&lt;Premissas!$B$12,Premissas!$B$17,Premissas!$B$18)))))</f>
        <v/>
      </c>
      <c r="Q4282" s="5">
        <f>IFERROR(P4282/Premissas!$B$4,0)</f>
        <v/>
      </c>
    </row>
    <row r="4283">
      <c r="A4283" s="2" t="n">
        <v>8</v>
      </c>
      <c r="B4283" s="2" t="n">
        <v>7801</v>
      </c>
      <c r="C4283" s="2" t="inlineStr">
        <is>
          <t>SEPARACAO</t>
        </is>
      </c>
      <c r="D4283" s="2" t="inlineStr">
        <is>
          <t>6005802</t>
        </is>
      </c>
      <c r="E4283" s="2" t="inlineStr">
        <is>
          <t>Susana Mangueira De Sousa</t>
        </is>
      </c>
      <c r="F4283" s="2" t="n">
        <v>4653</v>
      </c>
      <c r="G4283" s="2" t="n">
        <v>99.13</v>
      </c>
      <c r="H4283" s="2" t="n">
        <v>47</v>
      </c>
      <c r="I4283" s="2" t="n">
        <v>0</v>
      </c>
      <c r="J4283" s="2" t="inlineStr">
        <is>
          <t>GPA</t>
        </is>
      </c>
      <c r="K4283" s="2">
        <f>IF(I4283&lt;&gt;"",I4283,IFERROR(INDEX(Base!$I:$I,MATCH(1,(Base!$C:$C=C4283)*(Base!$I:$I&lt;&gt;""),0)),0))</f>
        <v/>
      </c>
      <c r="L4283" s="2">
        <f>IF(AND(I4283="",K4283&gt;0),"SIM","NÃO")</f>
        <v/>
      </c>
      <c r="M4283" s="2">
        <f>IF(ISNUMBER(SEARCH("SEPARA",UPPER(C4283))),"NÃO","SIM")</f>
        <v/>
      </c>
      <c r="N4283" s="2">
        <f>IFERROR(H4283/K4283,0)</f>
        <v/>
      </c>
      <c r="O4283" s="2">
        <f>IF(M4283="NÃO","EXCLUÍDO",IF(N4283&lt;Premissas!$B$8,"&lt; 1,00",IF(N4283&lt;Premissas!$B$9,"1,00 – 1,19",IF(N4283&lt;Premissas!$B$10,"1,20 – 1,39",IF(N4283&lt;Premissas!$B$11,"1,40 – 1,59",IF(N4283&lt;Premissas!$B$12,"1,60 – 1,99","≥ 2,00"))))))</f>
        <v/>
      </c>
      <c r="P4283" s="5">
        <f>IF(OR(M4283="NÃO",N4283&lt;Premissas!$B$8),Premissas!$B$13,IF(N4283&lt;Premissas!$B$9,Premissas!$B$14,IF(N4283&lt;Premissas!$B$10,Premissas!$B$15,IF(N4283&lt;Premissas!$B$11,Premissas!$B$16,IF(N4283&lt;Premissas!$B$12,Premissas!$B$17,Premissas!$B$18)))))</f>
        <v/>
      </c>
      <c r="Q4283" s="5">
        <f>IFERROR(P4283/Premissas!$B$4,0)</f>
        <v/>
      </c>
    </row>
    <row r="4284">
      <c r="A4284" s="2" t="n">
        <v>8</v>
      </c>
      <c r="B4284" s="2" t="n">
        <v>7801</v>
      </c>
      <c r="C4284" s="2" t="inlineStr">
        <is>
          <t>SEPARACAO</t>
        </is>
      </c>
      <c r="D4284" s="2" t="inlineStr">
        <is>
          <t>6006175</t>
        </is>
      </c>
      <c r="E4284" s="2" t="inlineStr">
        <is>
          <t>Leandro Andrade</t>
        </is>
      </c>
      <c r="F4284" s="2" t="n">
        <v>7850</v>
      </c>
      <c r="G4284" s="2" t="n">
        <v>127.5</v>
      </c>
      <c r="H4284" s="2" t="n">
        <v>62</v>
      </c>
      <c r="I4284" s="2" t="n">
        <v>0</v>
      </c>
      <c r="J4284" s="2" t="inlineStr">
        <is>
          <t>GPA</t>
        </is>
      </c>
      <c r="K4284" s="2">
        <f>IF(I4284&lt;&gt;"",I4284,IFERROR(INDEX(Base!$I:$I,MATCH(1,(Base!$C:$C=C4284)*(Base!$I:$I&lt;&gt;""),0)),0))</f>
        <v/>
      </c>
      <c r="L4284" s="2">
        <f>IF(AND(I4284="",K4284&gt;0),"SIM","NÃO")</f>
        <v/>
      </c>
      <c r="M4284" s="2">
        <f>IF(ISNUMBER(SEARCH("SEPARA",UPPER(C4284))),"NÃO","SIM")</f>
        <v/>
      </c>
      <c r="N4284" s="2">
        <f>IFERROR(H4284/K4284,0)</f>
        <v/>
      </c>
      <c r="O4284" s="2">
        <f>IF(M4284="NÃO","EXCLUÍDO",IF(N4284&lt;Premissas!$B$8,"&lt; 1,00",IF(N4284&lt;Premissas!$B$9,"1,00 – 1,19",IF(N4284&lt;Premissas!$B$10,"1,20 – 1,39",IF(N4284&lt;Premissas!$B$11,"1,40 – 1,59",IF(N4284&lt;Premissas!$B$12,"1,60 – 1,99","≥ 2,00"))))))</f>
        <v/>
      </c>
      <c r="P4284" s="5">
        <f>IF(OR(M4284="NÃO",N4284&lt;Premissas!$B$8),Premissas!$B$13,IF(N4284&lt;Premissas!$B$9,Premissas!$B$14,IF(N4284&lt;Premissas!$B$10,Premissas!$B$15,IF(N4284&lt;Premissas!$B$11,Premissas!$B$16,IF(N4284&lt;Premissas!$B$12,Premissas!$B$17,Premissas!$B$18)))))</f>
        <v/>
      </c>
      <c r="Q4284" s="5">
        <f>IFERROR(P4284/Premissas!$B$4,0)</f>
        <v/>
      </c>
    </row>
    <row r="4285">
      <c r="A4285" s="2" t="n">
        <v>8</v>
      </c>
      <c r="B4285" s="2" t="n">
        <v>7801</v>
      </c>
      <c r="C4285" s="2" t="inlineStr">
        <is>
          <t>SEPARACAO</t>
        </is>
      </c>
      <c r="D4285" s="2" t="inlineStr">
        <is>
          <t>6006833</t>
        </is>
      </c>
      <c r="E4285" s="2" t="inlineStr">
        <is>
          <t>Misael Gomes</t>
        </is>
      </c>
      <c r="F4285" s="2" t="n">
        <v>3940</v>
      </c>
      <c r="G4285" s="2" t="n">
        <v>96.59999999999999</v>
      </c>
      <c r="H4285" s="2" t="n">
        <v>41</v>
      </c>
      <c r="I4285" s="2" t="n">
        <v>0</v>
      </c>
      <c r="J4285" s="2" t="inlineStr">
        <is>
          <t>GPA</t>
        </is>
      </c>
      <c r="K4285" s="2">
        <f>IF(I4285&lt;&gt;"",I4285,IFERROR(INDEX(Base!$I:$I,MATCH(1,(Base!$C:$C=C4285)*(Base!$I:$I&lt;&gt;""),0)),0))</f>
        <v/>
      </c>
      <c r="L4285" s="2">
        <f>IF(AND(I4285="",K4285&gt;0),"SIM","NÃO")</f>
        <v/>
      </c>
      <c r="M4285" s="2">
        <f>IF(ISNUMBER(SEARCH("SEPARA",UPPER(C4285))),"NÃO","SIM")</f>
        <v/>
      </c>
      <c r="N4285" s="2">
        <f>IFERROR(H4285/K4285,0)</f>
        <v/>
      </c>
      <c r="O4285" s="2">
        <f>IF(M4285="NÃO","EXCLUÍDO",IF(N4285&lt;Premissas!$B$8,"&lt; 1,00",IF(N4285&lt;Premissas!$B$9,"1,00 – 1,19",IF(N4285&lt;Premissas!$B$10,"1,20 – 1,39",IF(N4285&lt;Premissas!$B$11,"1,40 – 1,59",IF(N4285&lt;Premissas!$B$12,"1,60 – 1,99","≥ 2,00"))))))</f>
        <v/>
      </c>
      <c r="P4285" s="5">
        <f>IF(OR(M4285="NÃO",N4285&lt;Premissas!$B$8),Premissas!$B$13,IF(N4285&lt;Premissas!$B$9,Premissas!$B$14,IF(N4285&lt;Premissas!$B$10,Premissas!$B$15,IF(N4285&lt;Premissas!$B$11,Premissas!$B$16,IF(N4285&lt;Premissas!$B$12,Premissas!$B$17,Premissas!$B$18)))))</f>
        <v/>
      </c>
      <c r="Q4285" s="5">
        <f>IFERROR(P4285/Premissas!$B$4,0)</f>
        <v/>
      </c>
    </row>
    <row r="4286">
      <c r="A4286" s="2" t="n">
        <v>8</v>
      </c>
      <c r="B4286" s="2" t="n">
        <v>7801</v>
      </c>
      <c r="C4286" s="2" t="inlineStr">
        <is>
          <t>SEPARACAO</t>
        </is>
      </c>
      <c r="D4286" s="2" t="inlineStr">
        <is>
          <t>6006884</t>
        </is>
      </c>
      <c r="E4286" s="2" t="inlineStr">
        <is>
          <t>Vinicius Marcelino Da Silva</t>
        </is>
      </c>
      <c r="F4286" s="2" t="n">
        <v>7418</v>
      </c>
      <c r="G4286" s="2" t="n">
        <v>111.67</v>
      </c>
      <c r="H4286" s="2" t="n">
        <v>66</v>
      </c>
      <c r="I4286" s="2" t="n">
        <v>0</v>
      </c>
      <c r="J4286" s="2" t="inlineStr">
        <is>
          <t>GPA</t>
        </is>
      </c>
      <c r="K4286" s="2">
        <f>IF(I4286&lt;&gt;"",I4286,IFERROR(INDEX(Base!$I:$I,MATCH(1,(Base!$C:$C=C4286)*(Base!$I:$I&lt;&gt;""),0)),0))</f>
        <v/>
      </c>
      <c r="L4286" s="2">
        <f>IF(AND(I4286="",K4286&gt;0),"SIM","NÃO")</f>
        <v/>
      </c>
      <c r="M4286" s="2">
        <f>IF(ISNUMBER(SEARCH("SEPARA",UPPER(C4286))),"NÃO","SIM")</f>
        <v/>
      </c>
      <c r="N4286" s="2">
        <f>IFERROR(H4286/K4286,0)</f>
        <v/>
      </c>
      <c r="O4286" s="2">
        <f>IF(M4286="NÃO","EXCLUÍDO",IF(N4286&lt;Premissas!$B$8,"&lt; 1,00",IF(N4286&lt;Premissas!$B$9,"1,00 – 1,19",IF(N4286&lt;Premissas!$B$10,"1,20 – 1,39",IF(N4286&lt;Premissas!$B$11,"1,40 – 1,59",IF(N4286&lt;Premissas!$B$12,"1,60 – 1,99","≥ 2,00"))))))</f>
        <v/>
      </c>
      <c r="P4286" s="5">
        <f>IF(OR(M4286="NÃO",N4286&lt;Premissas!$B$8),Premissas!$B$13,IF(N4286&lt;Premissas!$B$9,Premissas!$B$14,IF(N4286&lt;Premissas!$B$10,Premissas!$B$15,IF(N4286&lt;Premissas!$B$11,Premissas!$B$16,IF(N4286&lt;Premissas!$B$12,Premissas!$B$17,Premissas!$B$18)))))</f>
        <v/>
      </c>
      <c r="Q4286" s="5">
        <f>IFERROR(P4286/Premissas!$B$4,0)</f>
        <v/>
      </c>
    </row>
    <row r="4287">
      <c r="A4287" s="2" t="n">
        <v>8</v>
      </c>
      <c r="B4287" s="2" t="n">
        <v>7801</v>
      </c>
      <c r="C4287" s="2" t="inlineStr">
        <is>
          <t>SEPARACAO</t>
        </is>
      </c>
      <c r="D4287" s="2" t="inlineStr">
        <is>
          <t>6007260</t>
        </is>
      </c>
      <c r="E4287" s="2" t="inlineStr">
        <is>
          <t>Caua Pereira Nogueira</t>
        </is>
      </c>
      <c r="F4287" s="2" t="n">
        <v>2348</v>
      </c>
      <c r="G4287" s="2" t="n">
        <v>41.63</v>
      </c>
      <c r="H4287" s="2" t="n">
        <v>56</v>
      </c>
      <c r="I4287" s="2" t="n">
        <v>0</v>
      </c>
      <c r="J4287" s="2" t="inlineStr">
        <is>
          <t>GPA</t>
        </is>
      </c>
      <c r="K4287" s="2">
        <f>IF(I4287&lt;&gt;"",I4287,IFERROR(INDEX(Base!$I:$I,MATCH(1,(Base!$C:$C=C4287)*(Base!$I:$I&lt;&gt;""),0)),0))</f>
        <v/>
      </c>
      <c r="L4287" s="2">
        <f>IF(AND(I4287="",K4287&gt;0),"SIM","NÃO")</f>
        <v/>
      </c>
      <c r="M4287" s="2">
        <f>IF(ISNUMBER(SEARCH("SEPARA",UPPER(C4287))),"NÃO","SIM")</f>
        <v/>
      </c>
      <c r="N4287" s="2">
        <f>IFERROR(H4287/K4287,0)</f>
        <v/>
      </c>
      <c r="O4287" s="2">
        <f>IF(M4287="NÃO","EXCLUÍDO",IF(N4287&lt;Premissas!$B$8,"&lt; 1,00",IF(N4287&lt;Premissas!$B$9,"1,00 – 1,19",IF(N4287&lt;Premissas!$B$10,"1,20 – 1,39",IF(N4287&lt;Premissas!$B$11,"1,40 – 1,59",IF(N4287&lt;Premissas!$B$12,"1,60 – 1,99","≥ 2,00"))))))</f>
        <v/>
      </c>
      <c r="P4287" s="5">
        <f>IF(OR(M4287="NÃO",N4287&lt;Premissas!$B$8),Premissas!$B$13,IF(N4287&lt;Premissas!$B$9,Premissas!$B$14,IF(N4287&lt;Premissas!$B$10,Premissas!$B$15,IF(N4287&lt;Premissas!$B$11,Premissas!$B$16,IF(N4287&lt;Premissas!$B$12,Premissas!$B$17,Premissas!$B$18)))))</f>
        <v/>
      </c>
      <c r="Q4287" s="5">
        <f>IFERROR(P4287/Premissas!$B$4,0)</f>
        <v/>
      </c>
    </row>
    <row r="4288">
      <c r="A4288" s="2" t="n">
        <v>8</v>
      </c>
      <c r="B4288" s="2" t="n">
        <v>7801</v>
      </c>
      <c r="C4288" s="2" t="inlineStr">
        <is>
          <t>SEPARACAO</t>
        </is>
      </c>
      <c r="D4288" s="2" t="inlineStr">
        <is>
          <t>6008089</t>
        </is>
      </c>
      <c r="E4288" s="2" t="inlineStr">
        <is>
          <t>Isaias De Freitas De Jesus</t>
        </is>
      </c>
      <c r="F4288" s="2" t="n">
        <v>1048</v>
      </c>
      <c r="G4288" s="2" t="n">
        <v>51.07</v>
      </c>
      <c r="H4288" s="2" t="n">
        <v>21</v>
      </c>
      <c r="I4288" s="2" t="n">
        <v>0</v>
      </c>
      <c r="J4288" s="2" t="inlineStr">
        <is>
          <t>GPA</t>
        </is>
      </c>
      <c r="K4288" s="2">
        <f>IF(I4288&lt;&gt;"",I4288,IFERROR(INDEX(Base!$I:$I,MATCH(1,(Base!$C:$C=C4288)*(Base!$I:$I&lt;&gt;""),0)),0))</f>
        <v/>
      </c>
      <c r="L4288" s="2">
        <f>IF(AND(I4288="",K4288&gt;0),"SIM","NÃO")</f>
        <v/>
      </c>
      <c r="M4288" s="2">
        <f>IF(ISNUMBER(SEARCH("SEPARA",UPPER(C4288))),"NÃO","SIM")</f>
        <v/>
      </c>
      <c r="N4288" s="2">
        <f>IFERROR(H4288/K4288,0)</f>
        <v/>
      </c>
      <c r="O4288" s="2">
        <f>IF(M4288="NÃO","EXCLUÍDO",IF(N4288&lt;Premissas!$B$8,"&lt; 1,00",IF(N4288&lt;Premissas!$B$9,"1,00 – 1,19",IF(N4288&lt;Premissas!$B$10,"1,20 – 1,39",IF(N4288&lt;Premissas!$B$11,"1,40 – 1,59",IF(N4288&lt;Premissas!$B$12,"1,60 – 1,99","≥ 2,00"))))))</f>
        <v/>
      </c>
      <c r="P4288" s="5">
        <f>IF(OR(M4288="NÃO",N4288&lt;Premissas!$B$8),Premissas!$B$13,IF(N4288&lt;Premissas!$B$9,Premissas!$B$14,IF(N4288&lt;Premissas!$B$10,Premissas!$B$15,IF(N4288&lt;Premissas!$B$11,Premissas!$B$16,IF(N4288&lt;Premissas!$B$12,Premissas!$B$17,Premissas!$B$18)))))</f>
        <v/>
      </c>
      <c r="Q4288" s="5">
        <f>IFERROR(P4288/Premissas!$B$4,0)</f>
        <v/>
      </c>
    </row>
    <row r="4289">
      <c r="A4289" s="2" t="n">
        <v>8</v>
      </c>
      <c r="B4289" s="2" t="n">
        <v>7801</v>
      </c>
      <c r="C4289" s="2" t="inlineStr">
        <is>
          <t>SEPARACAO</t>
        </is>
      </c>
      <c r="D4289" s="2" t="inlineStr">
        <is>
          <t>6008208</t>
        </is>
      </c>
      <c r="E4289" s="2" t="inlineStr">
        <is>
          <t>Tamires Gisele Leoncio Da Silva</t>
        </is>
      </c>
      <c r="F4289" s="2" t="n">
        <v>1400</v>
      </c>
      <c r="G4289" s="2" t="n">
        <v>50.41</v>
      </c>
      <c r="H4289" s="2" t="n">
        <v>28</v>
      </c>
      <c r="I4289" s="2" t="n">
        <v>0</v>
      </c>
      <c r="J4289" s="2" t="inlineStr">
        <is>
          <t>GPA</t>
        </is>
      </c>
      <c r="K4289" s="2">
        <f>IF(I4289&lt;&gt;"",I4289,IFERROR(INDEX(Base!$I:$I,MATCH(1,(Base!$C:$C=C4289)*(Base!$I:$I&lt;&gt;""),0)),0))</f>
        <v/>
      </c>
      <c r="L4289" s="2">
        <f>IF(AND(I4289="",K4289&gt;0),"SIM","NÃO")</f>
        <v/>
      </c>
      <c r="M4289" s="2">
        <f>IF(ISNUMBER(SEARCH("SEPARA",UPPER(C4289))),"NÃO","SIM")</f>
        <v/>
      </c>
      <c r="N4289" s="2">
        <f>IFERROR(H4289/K4289,0)</f>
        <v/>
      </c>
      <c r="O4289" s="2">
        <f>IF(M4289="NÃO","EXCLUÍDO",IF(N4289&lt;Premissas!$B$8,"&lt; 1,00",IF(N4289&lt;Premissas!$B$9,"1,00 – 1,19",IF(N4289&lt;Premissas!$B$10,"1,20 – 1,39",IF(N4289&lt;Premissas!$B$11,"1,40 – 1,59",IF(N4289&lt;Premissas!$B$12,"1,60 – 1,99","≥ 2,00"))))))</f>
        <v/>
      </c>
      <c r="P4289" s="5">
        <f>IF(OR(M4289="NÃO",N4289&lt;Premissas!$B$8),Premissas!$B$13,IF(N4289&lt;Premissas!$B$9,Premissas!$B$14,IF(N4289&lt;Premissas!$B$10,Premissas!$B$15,IF(N4289&lt;Premissas!$B$11,Premissas!$B$16,IF(N4289&lt;Premissas!$B$12,Premissas!$B$17,Premissas!$B$18)))))</f>
        <v/>
      </c>
      <c r="Q4289" s="5">
        <f>IFERROR(P4289/Premissas!$B$4,0)</f>
        <v/>
      </c>
    </row>
    <row r="4290">
      <c r="A4290" s="2" t="n">
        <v>8</v>
      </c>
      <c r="B4290" s="2" t="n">
        <v>7801</v>
      </c>
      <c r="C4290" s="2" t="inlineStr">
        <is>
          <t>SEPARACAO</t>
        </is>
      </c>
      <c r="D4290" s="2" t="inlineStr">
        <is>
          <t>6008224</t>
        </is>
      </c>
      <c r="E4290" s="2" t="inlineStr">
        <is>
          <t>Ikenna Edward Okorie</t>
        </is>
      </c>
      <c r="F4290" s="2" t="n">
        <v>2503</v>
      </c>
      <c r="G4290" s="2" t="n">
        <v>62.39</v>
      </c>
      <c r="H4290" s="2" t="n">
        <v>40</v>
      </c>
      <c r="I4290" s="2" t="n">
        <v>0</v>
      </c>
      <c r="J4290" s="2" t="inlineStr">
        <is>
          <t>GPA</t>
        </is>
      </c>
      <c r="K4290" s="2">
        <f>IF(I4290&lt;&gt;"",I4290,IFERROR(INDEX(Base!$I:$I,MATCH(1,(Base!$C:$C=C4290)*(Base!$I:$I&lt;&gt;""),0)),0))</f>
        <v/>
      </c>
      <c r="L4290" s="2">
        <f>IF(AND(I4290="",K4290&gt;0),"SIM","NÃO")</f>
        <v/>
      </c>
      <c r="M4290" s="2">
        <f>IF(ISNUMBER(SEARCH("SEPARA",UPPER(C4290))),"NÃO","SIM")</f>
        <v/>
      </c>
      <c r="N4290" s="2">
        <f>IFERROR(H4290/K4290,0)</f>
        <v/>
      </c>
      <c r="O4290" s="2">
        <f>IF(M4290="NÃO","EXCLUÍDO",IF(N4290&lt;Premissas!$B$8,"&lt; 1,00",IF(N4290&lt;Premissas!$B$9,"1,00 – 1,19",IF(N4290&lt;Premissas!$B$10,"1,20 – 1,39",IF(N4290&lt;Premissas!$B$11,"1,40 – 1,59",IF(N4290&lt;Premissas!$B$12,"1,60 – 1,99","≥ 2,00"))))))</f>
        <v/>
      </c>
      <c r="P4290" s="5">
        <f>IF(OR(M4290="NÃO",N4290&lt;Premissas!$B$8),Premissas!$B$13,IF(N4290&lt;Premissas!$B$9,Premissas!$B$14,IF(N4290&lt;Premissas!$B$10,Premissas!$B$15,IF(N4290&lt;Premissas!$B$11,Premissas!$B$16,IF(N4290&lt;Premissas!$B$12,Premissas!$B$17,Premissas!$B$18)))))</f>
        <v/>
      </c>
      <c r="Q4290" s="5">
        <f>IFERROR(P4290/Premissas!$B$4,0)</f>
        <v/>
      </c>
    </row>
    <row r="4291">
      <c r="A4291" s="2" t="n">
        <v>8</v>
      </c>
      <c r="B4291" s="2" t="n">
        <v>7801</v>
      </c>
      <c r="C4291" s="2" t="inlineStr">
        <is>
          <t>SEPARACAO</t>
        </is>
      </c>
      <c r="D4291" s="2" t="inlineStr">
        <is>
          <t>6010539</t>
        </is>
      </c>
      <c r="E4291" s="2" t="inlineStr">
        <is>
          <t>Paul Madueke Nwatu</t>
        </is>
      </c>
      <c r="F4291" s="2" t="n">
        <v>6693</v>
      </c>
      <c r="G4291" s="2" t="n">
        <v>131.22</v>
      </c>
      <c r="H4291" s="2" t="n">
        <v>51</v>
      </c>
      <c r="I4291" s="2" t="n">
        <v>0</v>
      </c>
      <c r="J4291" s="2" t="inlineStr">
        <is>
          <t>GPA</t>
        </is>
      </c>
      <c r="K4291" s="2">
        <f>IF(I4291&lt;&gt;"",I4291,IFERROR(INDEX(Base!$I:$I,MATCH(1,(Base!$C:$C=C4291)*(Base!$I:$I&lt;&gt;""),0)),0))</f>
        <v/>
      </c>
      <c r="L4291" s="2">
        <f>IF(AND(I4291="",K4291&gt;0),"SIM","NÃO")</f>
        <v/>
      </c>
      <c r="M4291" s="2">
        <f>IF(ISNUMBER(SEARCH("SEPARA",UPPER(C4291))),"NÃO","SIM")</f>
        <v/>
      </c>
      <c r="N4291" s="2">
        <f>IFERROR(H4291/K4291,0)</f>
        <v/>
      </c>
      <c r="O4291" s="2">
        <f>IF(M4291="NÃO","EXCLUÍDO",IF(N4291&lt;Premissas!$B$8,"&lt; 1,00",IF(N4291&lt;Premissas!$B$9,"1,00 – 1,19",IF(N4291&lt;Premissas!$B$10,"1,20 – 1,39",IF(N4291&lt;Premissas!$B$11,"1,40 – 1,59",IF(N4291&lt;Premissas!$B$12,"1,60 – 1,99","≥ 2,00"))))))</f>
        <v/>
      </c>
      <c r="P4291" s="5">
        <f>IF(OR(M4291="NÃO",N4291&lt;Premissas!$B$8),Premissas!$B$13,IF(N4291&lt;Premissas!$B$9,Premissas!$B$14,IF(N4291&lt;Premissas!$B$10,Premissas!$B$15,IF(N4291&lt;Premissas!$B$11,Premissas!$B$16,IF(N4291&lt;Premissas!$B$12,Premissas!$B$17,Premissas!$B$18)))))</f>
        <v/>
      </c>
      <c r="Q4291" s="5">
        <f>IFERROR(P4291/Premissas!$B$4,0)</f>
        <v/>
      </c>
    </row>
    <row r="4292">
      <c r="A4292" s="2" t="n">
        <v>8</v>
      </c>
      <c r="B4292" s="2" t="n">
        <v>7801</v>
      </c>
      <c r="C4292" s="2" t="inlineStr">
        <is>
          <t>SEPARACAO</t>
        </is>
      </c>
      <c r="D4292" s="2" t="inlineStr">
        <is>
          <t>6010660</t>
        </is>
      </c>
      <c r="E4292" s="2" t="inlineStr">
        <is>
          <t>Kenneth Emenike Atuh</t>
        </is>
      </c>
      <c r="F4292" s="2" t="n">
        <v>6323</v>
      </c>
      <c r="G4292" s="2" t="n">
        <v>129.01</v>
      </c>
      <c r="H4292" s="2" t="n">
        <v>49</v>
      </c>
      <c r="I4292" s="2" t="n">
        <v>0</v>
      </c>
      <c r="J4292" s="2" t="inlineStr">
        <is>
          <t>GPA</t>
        </is>
      </c>
      <c r="K4292" s="2">
        <f>IF(I4292&lt;&gt;"",I4292,IFERROR(INDEX(Base!$I:$I,MATCH(1,(Base!$C:$C=C4292)*(Base!$I:$I&lt;&gt;""),0)),0))</f>
        <v/>
      </c>
      <c r="L4292" s="2">
        <f>IF(AND(I4292="",K4292&gt;0),"SIM","NÃO")</f>
        <v/>
      </c>
      <c r="M4292" s="2">
        <f>IF(ISNUMBER(SEARCH("SEPARA",UPPER(C4292))),"NÃO","SIM")</f>
        <v/>
      </c>
      <c r="N4292" s="2">
        <f>IFERROR(H4292/K4292,0)</f>
        <v/>
      </c>
      <c r="O4292" s="2">
        <f>IF(M4292="NÃO","EXCLUÍDO",IF(N4292&lt;Premissas!$B$8,"&lt; 1,00",IF(N4292&lt;Premissas!$B$9,"1,00 – 1,19",IF(N4292&lt;Premissas!$B$10,"1,20 – 1,39",IF(N4292&lt;Premissas!$B$11,"1,40 – 1,59",IF(N4292&lt;Premissas!$B$12,"1,60 – 1,99","≥ 2,00"))))))</f>
        <v/>
      </c>
      <c r="P4292" s="5">
        <f>IF(OR(M4292="NÃO",N4292&lt;Premissas!$B$8),Premissas!$B$13,IF(N4292&lt;Premissas!$B$9,Premissas!$B$14,IF(N4292&lt;Premissas!$B$10,Premissas!$B$15,IF(N4292&lt;Premissas!$B$11,Premissas!$B$16,IF(N4292&lt;Premissas!$B$12,Premissas!$B$17,Premissas!$B$18)))))</f>
        <v/>
      </c>
      <c r="Q4292" s="5">
        <f>IFERROR(P4292/Premissas!$B$4,0)</f>
        <v/>
      </c>
    </row>
    <row r="4293">
      <c r="A4293" s="2" t="n">
        <v>8</v>
      </c>
      <c r="B4293" s="2" t="n">
        <v>7801</v>
      </c>
      <c r="C4293" s="2" t="inlineStr">
        <is>
          <t>SEPARACAO</t>
        </is>
      </c>
      <c r="D4293" s="2" t="inlineStr">
        <is>
          <t>6010725</t>
        </is>
      </c>
      <c r="E4293" s="2" t="inlineStr">
        <is>
          <t>Chidi Okere</t>
        </is>
      </c>
      <c r="F4293" s="2" t="n">
        <v>5430</v>
      </c>
      <c r="G4293" s="2" t="n">
        <v>136.29</v>
      </c>
      <c r="H4293" s="2" t="n">
        <v>40</v>
      </c>
      <c r="I4293" s="2" t="n">
        <v>0</v>
      </c>
      <c r="J4293" s="2" t="inlineStr">
        <is>
          <t>GPA</t>
        </is>
      </c>
      <c r="K4293" s="2">
        <f>IF(I4293&lt;&gt;"",I4293,IFERROR(INDEX(Base!$I:$I,MATCH(1,(Base!$C:$C=C4293)*(Base!$I:$I&lt;&gt;""),0)),0))</f>
        <v/>
      </c>
      <c r="L4293" s="2">
        <f>IF(AND(I4293="",K4293&gt;0),"SIM","NÃO")</f>
        <v/>
      </c>
      <c r="M4293" s="2">
        <f>IF(ISNUMBER(SEARCH("SEPARA",UPPER(C4293))),"NÃO","SIM")</f>
        <v/>
      </c>
      <c r="N4293" s="2">
        <f>IFERROR(H4293/K4293,0)</f>
        <v/>
      </c>
      <c r="O4293" s="2">
        <f>IF(M4293="NÃO","EXCLUÍDO",IF(N4293&lt;Premissas!$B$8,"&lt; 1,00",IF(N4293&lt;Premissas!$B$9,"1,00 – 1,19",IF(N4293&lt;Premissas!$B$10,"1,20 – 1,39",IF(N4293&lt;Premissas!$B$11,"1,40 – 1,59",IF(N4293&lt;Premissas!$B$12,"1,60 – 1,99","≥ 2,00"))))))</f>
        <v/>
      </c>
      <c r="P4293" s="5">
        <f>IF(OR(M4293="NÃO",N4293&lt;Premissas!$B$8),Premissas!$B$13,IF(N4293&lt;Premissas!$B$9,Premissas!$B$14,IF(N4293&lt;Premissas!$B$10,Premissas!$B$15,IF(N4293&lt;Premissas!$B$11,Premissas!$B$16,IF(N4293&lt;Premissas!$B$12,Premissas!$B$17,Premissas!$B$18)))))</f>
        <v/>
      </c>
      <c r="Q4293" s="5">
        <f>IFERROR(P4293/Premissas!$B$4,0)</f>
        <v/>
      </c>
    </row>
    <row r="4294">
      <c r="A4294" s="2" t="n">
        <v>8</v>
      </c>
      <c r="B4294" s="2" t="n">
        <v>7801</v>
      </c>
      <c r="C4294" s="2" t="inlineStr">
        <is>
          <t>ATIVIDADE OP. EMP.</t>
        </is>
      </c>
      <c r="D4294" s="2" t="inlineStr">
        <is>
          <t>601139</t>
        </is>
      </c>
      <c r="E4294" s="2" t="inlineStr">
        <is>
          <t>LUIZ DE SOUSA ALVES PEREIRA</t>
        </is>
      </c>
      <c r="F4294" s="2" t="n">
        <v>21</v>
      </c>
      <c r="G4294" s="2" t="n">
        <v>6.49</v>
      </c>
      <c r="H4294" s="2" t="n">
        <v>3</v>
      </c>
      <c r="I4294" s="2" t="n">
        <v>0</v>
      </c>
      <c r="J4294" s="2" t="inlineStr">
        <is>
          <t>GPA</t>
        </is>
      </c>
      <c r="K4294" s="2">
        <f>IF(I4294&lt;&gt;"",I4294,IFERROR(INDEX(Base!$I:$I,MATCH(1,(Base!$C:$C=C4294)*(Base!$I:$I&lt;&gt;""),0)),0))</f>
        <v/>
      </c>
      <c r="L4294" s="2">
        <f>IF(AND(I4294="",K4294&gt;0),"SIM","NÃO")</f>
        <v/>
      </c>
      <c r="M4294" s="2">
        <f>IF(ISNUMBER(SEARCH("SEPARA",UPPER(C4294))),"NÃO","SIM")</f>
        <v/>
      </c>
      <c r="N4294" s="2">
        <f>IFERROR(H4294/K4294,0)</f>
        <v/>
      </c>
      <c r="O4294" s="2">
        <f>IF(M4294="NÃO","EXCLUÍDO",IF(N4294&lt;Premissas!$B$8,"&lt; 1,00",IF(N4294&lt;Premissas!$B$9,"1,00 – 1,19",IF(N4294&lt;Premissas!$B$10,"1,20 – 1,39",IF(N4294&lt;Premissas!$B$11,"1,40 – 1,59",IF(N4294&lt;Premissas!$B$12,"1,60 – 1,99","≥ 2,00"))))))</f>
        <v/>
      </c>
      <c r="P4294" s="5">
        <f>IF(OR(M4294="NÃO",N4294&lt;Premissas!$B$8),Premissas!$B$13,IF(N4294&lt;Premissas!$B$9,Premissas!$B$14,IF(N4294&lt;Premissas!$B$10,Premissas!$B$15,IF(N4294&lt;Premissas!$B$11,Premissas!$B$16,IF(N4294&lt;Premissas!$B$12,Premissas!$B$17,Premissas!$B$18)))))</f>
        <v/>
      </c>
      <c r="Q4294" s="5">
        <f>IFERROR(P4294/Premissas!$B$4,0)</f>
        <v/>
      </c>
    </row>
    <row r="4295">
      <c r="A4295" s="2" t="n">
        <v>8</v>
      </c>
      <c r="B4295" s="2" t="n">
        <v>7801</v>
      </c>
      <c r="C4295" s="2" t="inlineStr">
        <is>
          <t>SEPARACAO</t>
        </is>
      </c>
      <c r="D4295" s="2" t="inlineStr">
        <is>
          <t>6012213</t>
        </is>
      </c>
      <c r="E4295" s="2" t="inlineStr">
        <is>
          <t>Maria Alaide Pereira Nogueira Santos</t>
        </is>
      </c>
      <c r="F4295" s="2" t="n">
        <v>2670</v>
      </c>
      <c r="G4295" s="2" t="n">
        <v>139.89</v>
      </c>
      <c r="H4295" s="2" t="n">
        <v>19</v>
      </c>
      <c r="I4295" s="2" t="n">
        <v>0</v>
      </c>
      <c r="J4295" s="2" t="inlineStr">
        <is>
          <t>GPA</t>
        </is>
      </c>
      <c r="K4295" s="2">
        <f>IF(I4295&lt;&gt;"",I4295,IFERROR(INDEX(Base!$I:$I,MATCH(1,(Base!$C:$C=C4295)*(Base!$I:$I&lt;&gt;""),0)),0))</f>
        <v/>
      </c>
      <c r="L4295" s="2">
        <f>IF(AND(I4295="",K4295&gt;0),"SIM","NÃO")</f>
        <v/>
      </c>
      <c r="M4295" s="2">
        <f>IF(ISNUMBER(SEARCH("SEPARA",UPPER(C4295))),"NÃO","SIM")</f>
        <v/>
      </c>
      <c r="N4295" s="2">
        <f>IFERROR(H4295/K4295,0)</f>
        <v/>
      </c>
      <c r="O4295" s="2">
        <f>IF(M4295="NÃO","EXCLUÍDO",IF(N4295&lt;Premissas!$B$8,"&lt; 1,00",IF(N4295&lt;Premissas!$B$9,"1,00 – 1,19",IF(N4295&lt;Premissas!$B$10,"1,20 – 1,39",IF(N4295&lt;Premissas!$B$11,"1,40 – 1,59",IF(N4295&lt;Premissas!$B$12,"1,60 – 1,99","≥ 2,00"))))))</f>
        <v/>
      </c>
      <c r="P4295" s="5">
        <f>IF(OR(M4295="NÃO",N4295&lt;Premissas!$B$8),Premissas!$B$13,IF(N4295&lt;Premissas!$B$9,Premissas!$B$14,IF(N4295&lt;Premissas!$B$10,Premissas!$B$15,IF(N4295&lt;Premissas!$B$11,Premissas!$B$16,IF(N4295&lt;Premissas!$B$12,Premissas!$B$17,Premissas!$B$18)))))</f>
        <v/>
      </c>
      <c r="Q4295" s="5">
        <f>IFERROR(P4295/Premissas!$B$4,0)</f>
        <v/>
      </c>
    </row>
    <row r="4296">
      <c r="A4296" s="2" t="n">
        <v>8</v>
      </c>
      <c r="B4296" s="2" t="n">
        <v>7801</v>
      </c>
      <c r="C4296" s="2" t="inlineStr">
        <is>
          <t>SEPARACAO</t>
        </is>
      </c>
      <c r="D4296" s="2" t="inlineStr">
        <is>
          <t>6012221</t>
        </is>
      </c>
      <c r="E4296" s="2" t="inlineStr">
        <is>
          <t>Kamilly Costa Do Rosario Borges</t>
        </is>
      </c>
      <c r="F4296" s="2" t="n">
        <v>2878</v>
      </c>
      <c r="G4296" s="2" t="n">
        <v>91.78</v>
      </c>
      <c r="H4296" s="2" t="n">
        <v>31</v>
      </c>
      <c r="I4296" s="2" t="n">
        <v>0</v>
      </c>
      <c r="J4296" s="2" t="inlineStr">
        <is>
          <t>GPA</t>
        </is>
      </c>
      <c r="K4296" s="2">
        <f>IF(I4296&lt;&gt;"",I4296,IFERROR(INDEX(Base!$I:$I,MATCH(1,(Base!$C:$C=C4296)*(Base!$I:$I&lt;&gt;""),0)),0))</f>
        <v/>
      </c>
      <c r="L4296" s="2">
        <f>IF(AND(I4296="",K4296&gt;0),"SIM","NÃO")</f>
        <v/>
      </c>
      <c r="M4296" s="2">
        <f>IF(ISNUMBER(SEARCH("SEPARA",UPPER(C4296))),"NÃO","SIM")</f>
        <v/>
      </c>
      <c r="N4296" s="2">
        <f>IFERROR(H4296/K4296,0)</f>
        <v/>
      </c>
      <c r="O4296" s="2">
        <f>IF(M4296="NÃO","EXCLUÍDO",IF(N4296&lt;Premissas!$B$8,"&lt; 1,00",IF(N4296&lt;Premissas!$B$9,"1,00 – 1,19",IF(N4296&lt;Premissas!$B$10,"1,20 – 1,39",IF(N4296&lt;Premissas!$B$11,"1,40 – 1,59",IF(N4296&lt;Premissas!$B$12,"1,60 – 1,99","≥ 2,00"))))))</f>
        <v/>
      </c>
      <c r="P4296" s="5">
        <f>IF(OR(M4296="NÃO",N4296&lt;Premissas!$B$8),Premissas!$B$13,IF(N4296&lt;Premissas!$B$9,Premissas!$B$14,IF(N4296&lt;Premissas!$B$10,Premissas!$B$15,IF(N4296&lt;Premissas!$B$11,Premissas!$B$16,IF(N4296&lt;Premissas!$B$12,Premissas!$B$17,Premissas!$B$18)))))</f>
        <v/>
      </c>
      <c r="Q4296" s="5">
        <f>IFERROR(P4296/Premissas!$B$4,0)</f>
        <v/>
      </c>
    </row>
    <row r="4297">
      <c r="A4297" s="2" t="n">
        <v>8</v>
      </c>
      <c r="B4297" s="2" t="n">
        <v>7801</v>
      </c>
      <c r="C4297" s="2" t="inlineStr">
        <is>
          <t>SEPARACAO</t>
        </is>
      </c>
      <c r="D4297" s="2" t="inlineStr">
        <is>
          <t>6012256</t>
        </is>
      </c>
      <c r="E4297" s="2" t="inlineStr">
        <is>
          <t>Thamires Jordana Barros Rosa</t>
        </is>
      </c>
      <c r="F4297" s="2" t="n">
        <v>3177</v>
      </c>
      <c r="G4297" s="2" t="n">
        <v>83.31</v>
      </c>
      <c r="H4297" s="2" t="n">
        <v>38</v>
      </c>
      <c r="I4297" s="2" t="n">
        <v>0</v>
      </c>
      <c r="J4297" s="2" t="inlineStr">
        <is>
          <t>GPA</t>
        </is>
      </c>
      <c r="K4297" s="2">
        <f>IF(I4297&lt;&gt;"",I4297,IFERROR(INDEX(Base!$I:$I,MATCH(1,(Base!$C:$C=C4297)*(Base!$I:$I&lt;&gt;""),0)),0))</f>
        <v/>
      </c>
      <c r="L4297" s="2">
        <f>IF(AND(I4297="",K4297&gt;0),"SIM","NÃO")</f>
        <v/>
      </c>
      <c r="M4297" s="2">
        <f>IF(ISNUMBER(SEARCH("SEPARA",UPPER(C4297))),"NÃO","SIM")</f>
        <v/>
      </c>
      <c r="N4297" s="2">
        <f>IFERROR(H4297/K4297,0)</f>
        <v/>
      </c>
      <c r="O4297" s="2">
        <f>IF(M4297="NÃO","EXCLUÍDO",IF(N4297&lt;Premissas!$B$8,"&lt; 1,00",IF(N4297&lt;Premissas!$B$9,"1,00 – 1,19",IF(N4297&lt;Premissas!$B$10,"1,20 – 1,39",IF(N4297&lt;Premissas!$B$11,"1,40 – 1,59",IF(N4297&lt;Premissas!$B$12,"1,60 – 1,99","≥ 2,00"))))))</f>
        <v/>
      </c>
      <c r="P4297" s="5">
        <f>IF(OR(M4297="NÃO",N4297&lt;Premissas!$B$8),Premissas!$B$13,IF(N4297&lt;Premissas!$B$9,Premissas!$B$14,IF(N4297&lt;Premissas!$B$10,Premissas!$B$15,IF(N4297&lt;Premissas!$B$11,Premissas!$B$16,IF(N4297&lt;Premissas!$B$12,Premissas!$B$17,Premissas!$B$18)))))</f>
        <v/>
      </c>
      <c r="Q4297" s="5">
        <f>IFERROR(P4297/Premissas!$B$4,0)</f>
        <v/>
      </c>
    </row>
    <row r="4298">
      <c r="A4298" s="2" t="n">
        <v>8</v>
      </c>
      <c r="B4298" s="2" t="n">
        <v>7801</v>
      </c>
      <c r="C4298" s="2" t="inlineStr">
        <is>
          <t>SEPARACAO</t>
        </is>
      </c>
      <c r="D4298" s="2" t="inlineStr">
        <is>
          <t>6012280</t>
        </is>
      </c>
      <c r="E4298" s="2" t="inlineStr">
        <is>
          <t>Moroni Siqueira Inacio</t>
        </is>
      </c>
      <c r="F4298" s="2" t="n">
        <v>5873</v>
      </c>
      <c r="G4298" s="2" t="n">
        <v>91.18000000000001</v>
      </c>
      <c r="H4298" s="2" t="n">
        <v>64</v>
      </c>
      <c r="I4298" s="2" t="n">
        <v>0</v>
      </c>
      <c r="J4298" s="2" t="inlineStr">
        <is>
          <t>GPA</t>
        </is>
      </c>
      <c r="K4298" s="2">
        <f>IF(I4298&lt;&gt;"",I4298,IFERROR(INDEX(Base!$I:$I,MATCH(1,(Base!$C:$C=C4298)*(Base!$I:$I&lt;&gt;""),0)),0))</f>
        <v/>
      </c>
      <c r="L4298" s="2">
        <f>IF(AND(I4298="",K4298&gt;0),"SIM","NÃO")</f>
        <v/>
      </c>
      <c r="M4298" s="2">
        <f>IF(ISNUMBER(SEARCH("SEPARA",UPPER(C4298))),"NÃO","SIM")</f>
        <v/>
      </c>
      <c r="N4298" s="2">
        <f>IFERROR(H4298/K4298,0)</f>
        <v/>
      </c>
      <c r="O4298" s="2">
        <f>IF(M4298="NÃO","EXCLUÍDO",IF(N4298&lt;Premissas!$B$8,"&lt; 1,00",IF(N4298&lt;Premissas!$B$9,"1,00 – 1,19",IF(N4298&lt;Premissas!$B$10,"1,20 – 1,39",IF(N4298&lt;Premissas!$B$11,"1,40 – 1,59",IF(N4298&lt;Premissas!$B$12,"1,60 – 1,99","≥ 2,00"))))))</f>
        <v/>
      </c>
      <c r="P4298" s="5">
        <f>IF(OR(M4298="NÃO",N4298&lt;Premissas!$B$8),Premissas!$B$13,IF(N4298&lt;Premissas!$B$9,Premissas!$B$14,IF(N4298&lt;Premissas!$B$10,Premissas!$B$15,IF(N4298&lt;Premissas!$B$11,Premissas!$B$16,IF(N4298&lt;Premissas!$B$12,Premissas!$B$17,Premissas!$B$18)))))</f>
        <v/>
      </c>
      <c r="Q4298" s="5">
        <f>IFERROR(P4298/Premissas!$B$4,0)</f>
        <v/>
      </c>
    </row>
    <row r="4299">
      <c r="A4299" s="2" t="n">
        <v>8</v>
      </c>
      <c r="B4299" s="2" t="n">
        <v>7801</v>
      </c>
      <c r="C4299" s="2" t="inlineStr">
        <is>
          <t>SEPARACAO</t>
        </is>
      </c>
      <c r="D4299" s="2" t="inlineStr">
        <is>
          <t>6012680</t>
        </is>
      </c>
      <c r="E4299" s="2" t="inlineStr">
        <is>
          <t>Cristiane Aparecida Comerce</t>
        </is>
      </c>
      <c r="F4299" s="2" t="n">
        <v>2785</v>
      </c>
      <c r="G4299" s="2" t="n">
        <v>83.45</v>
      </c>
      <c r="H4299" s="2" t="n">
        <v>33</v>
      </c>
      <c r="I4299" s="2" t="n">
        <v>0</v>
      </c>
      <c r="J4299" s="2" t="inlineStr">
        <is>
          <t>GPA</t>
        </is>
      </c>
      <c r="K4299" s="2">
        <f>IF(I4299&lt;&gt;"",I4299,IFERROR(INDEX(Base!$I:$I,MATCH(1,(Base!$C:$C=C4299)*(Base!$I:$I&lt;&gt;""),0)),0))</f>
        <v/>
      </c>
      <c r="L4299" s="2">
        <f>IF(AND(I4299="",K4299&gt;0),"SIM","NÃO")</f>
        <v/>
      </c>
      <c r="M4299" s="2">
        <f>IF(ISNUMBER(SEARCH("SEPARA",UPPER(C4299))),"NÃO","SIM")</f>
        <v/>
      </c>
      <c r="N4299" s="2">
        <f>IFERROR(H4299/K4299,0)</f>
        <v/>
      </c>
      <c r="O4299" s="2">
        <f>IF(M4299="NÃO","EXCLUÍDO",IF(N4299&lt;Premissas!$B$8,"&lt; 1,00",IF(N4299&lt;Premissas!$B$9,"1,00 – 1,19",IF(N4299&lt;Premissas!$B$10,"1,20 – 1,39",IF(N4299&lt;Premissas!$B$11,"1,40 – 1,59",IF(N4299&lt;Premissas!$B$12,"1,60 – 1,99","≥ 2,00"))))))</f>
        <v/>
      </c>
      <c r="P4299" s="5">
        <f>IF(OR(M4299="NÃO",N4299&lt;Premissas!$B$8),Premissas!$B$13,IF(N4299&lt;Premissas!$B$9,Premissas!$B$14,IF(N4299&lt;Premissas!$B$10,Premissas!$B$15,IF(N4299&lt;Premissas!$B$11,Premissas!$B$16,IF(N4299&lt;Premissas!$B$12,Premissas!$B$17,Premissas!$B$18)))))</f>
        <v/>
      </c>
      <c r="Q4299" s="5">
        <f>IFERROR(P4299/Premissas!$B$4,0)</f>
        <v/>
      </c>
    </row>
    <row r="4300">
      <c r="A4300" s="2" t="n">
        <v>8</v>
      </c>
      <c r="B4300" s="2" t="n">
        <v>7801</v>
      </c>
      <c r="C4300" s="2" t="inlineStr">
        <is>
          <t>SEPARACAO</t>
        </is>
      </c>
      <c r="D4300" s="2" t="inlineStr">
        <is>
          <t>6013163</t>
        </is>
      </c>
      <c r="E4300" s="2" t="inlineStr">
        <is>
          <t>Joseph Abuchi Anyanwu</t>
        </is>
      </c>
      <c r="F4300" s="2" t="n">
        <v>4366</v>
      </c>
      <c r="G4300" s="2" t="n">
        <v>84.22</v>
      </c>
      <c r="H4300" s="2" t="n">
        <v>52</v>
      </c>
      <c r="I4300" s="2" t="n">
        <v>0</v>
      </c>
      <c r="J4300" s="2" t="inlineStr">
        <is>
          <t>GPA</t>
        </is>
      </c>
      <c r="K4300" s="2">
        <f>IF(I4300&lt;&gt;"",I4300,IFERROR(INDEX(Base!$I:$I,MATCH(1,(Base!$C:$C=C4300)*(Base!$I:$I&lt;&gt;""),0)),0))</f>
        <v/>
      </c>
      <c r="L4300" s="2">
        <f>IF(AND(I4300="",K4300&gt;0),"SIM","NÃO")</f>
        <v/>
      </c>
      <c r="M4300" s="2">
        <f>IF(ISNUMBER(SEARCH("SEPARA",UPPER(C4300))),"NÃO","SIM")</f>
        <v/>
      </c>
      <c r="N4300" s="2">
        <f>IFERROR(H4300/K4300,0)</f>
        <v/>
      </c>
      <c r="O4300" s="2">
        <f>IF(M4300="NÃO","EXCLUÍDO",IF(N4300&lt;Premissas!$B$8,"&lt; 1,00",IF(N4300&lt;Premissas!$B$9,"1,00 – 1,19",IF(N4300&lt;Premissas!$B$10,"1,20 – 1,39",IF(N4300&lt;Premissas!$B$11,"1,40 – 1,59",IF(N4300&lt;Premissas!$B$12,"1,60 – 1,99","≥ 2,00"))))))</f>
        <v/>
      </c>
      <c r="P4300" s="5">
        <f>IF(OR(M4300="NÃO",N4300&lt;Premissas!$B$8),Premissas!$B$13,IF(N4300&lt;Premissas!$B$9,Premissas!$B$14,IF(N4300&lt;Premissas!$B$10,Premissas!$B$15,IF(N4300&lt;Premissas!$B$11,Premissas!$B$16,IF(N4300&lt;Premissas!$B$12,Premissas!$B$17,Premissas!$B$18)))))</f>
        <v/>
      </c>
      <c r="Q4300" s="5">
        <f>IFERROR(P4300/Premissas!$B$4,0)</f>
        <v/>
      </c>
    </row>
    <row r="4301">
      <c r="A4301" s="2" t="n">
        <v>8</v>
      </c>
      <c r="B4301" s="2" t="n">
        <v>7801</v>
      </c>
      <c r="C4301" s="2" t="inlineStr">
        <is>
          <t>SEPARACAO</t>
        </is>
      </c>
      <c r="D4301" s="2" t="inlineStr">
        <is>
          <t>6013260</t>
        </is>
      </c>
      <c r="E4301" s="2" t="inlineStr">
        <is>
          <t>Marcel Robson Zelenkovas</t>
        </is>
      </c>
      <c r="F4301" s="2" t="n">
        <v>545</v>
      </c>
      <c r="G4301" s="2" t="n">
        <v>19.05</v>
      </c>
      <c r="H4301" s="2" t="n">
        <v>29</v>
      </c>
      <c r="I4301" s="2" t="n">
        <v>0</v>
      </c>
      <c r="J4301" s="2" t="inlineStr">
        <is>
          <t>GPA</t>
        </is>
      </c>
      <c r="K4301" s="2">
        <f>IF(I4301&lt;&gt;"",I4301,IFERROR(INDEX(Base!$I:$I,MATCH(1,(Base!$C:$C=C4301)*(Base!$I:$I&lt;&gt;""),0)),0))</f>
        <v/>
      </c>
      <c r="L4301" s="2">
        <f>IF(AND(I4301="",K4301&gt;0),"SIM","NÃO")</f>
        <v/>
      </c>
      <c r="M4301" s="2">
        <f>IF(ISNUMBER(SEARCH("SEPARA",UPPER(C4301))),"NÃO","SIM")</f>
        <v/>
      </c>
      <c r="N4301" s="2">
        <f>IFERROR(H4301/K4301,0)</f>
        <v/>
      </c>
      <c r="O4301" s="2">
        <f>IF(M4301="NÃO","EXCLUÍDO",IF(N4301&lt;Premissas!$B$8,"&lt; 1,00",IF(N4301&lt;Premissas!$B$9,"1,00 – 1,19",IF(N4301&lt;Premissas!$B$10,"1,20 – 1,39",IF(N4301&lt;Premissas!$B$11,"1,40 – 1,59",IF(N4301&lt;Premissas!$B$12,"1,60 – 1,99","≥ 2,00"))))))</f>
        <v/>
      </c>
      <c r="P4301" s="5">
        <f>IF(OR(M4301="NÃO",N4301&lt;Premissas!$B$8),Premissas!$B$13,IF(N4301&lt;Premissas!$B$9,Premissas!$B$14,IF(N4301&lt;Premissas!$B$10,Premissas!$B$15,IF(N4301&lt;Premissas!$B$11,Premissas!$B$16,IF(N4301&lt;Premissas!$B$12,Premissas!$B$17,Premissas!$B$18)))))</f>
        <v/>
      </c>
      <c r="Q4301" s="5">
        <f>IFERROR(P4301/Premissas!$B$4,0)</f>
        <v/>
      </c>
    </row>
    <row r="4302">
      <c r="A4302" s="2" t="n">
        <v>8</v>
      </c>
      <c r="B4302" s="2" t="n">
        <v>7801</v>
      </c>
      <c r="C4302" s="2" t="inlineStr">
        <is>
          <t>SEPARACAO</t>
        </is>
      </c>
      <c r="D4302" s="2" t="inlineStr">
        <is>
          <t>6013457</t>
        </is>
      </c>
      <c r="E4302" s="2" t="inlineStr">
        <is>
          <t>Beatriz De Sales Dos Santos</t>
        </is>
      </c>
      <c r="F4302" s="2" t="n">
        <v>3460</v>
      </c>
      <c r="G4302" s="2" t="n">
        <v>82.84</v>
      </c>
      <c r="H4302" s="2" t="n">
        <v>42</v>
      </c>
      <c r="I4302" s="2" t="n">
        <v>0</v>
      </c>
      <c r="J4302" s="2" t="inlineStr">
        <is>
          <t>GPA</t>
        </is>
      </c>
      <c r="K4302" s="2">
        <f>IF(I4302&lt;&gt;"",I4302,IFERROR(INDEX(Base!$I:$I,MATCH(1,(Base!$C:$C=C4302)*(Base!$I:$I&lt;&gt;""),0)),0))</f>
        <v/>
      </c>
      <c r="L4302" s="2">
        <f>IF(AND(I4302="",K4302&gt;0),"SIM","NÃO")</f>
        <v/>
      </c>
      <c r="M4302" s="2">
        <f>IF(ISNUMBER(SEARCH("SEPARA",UPPER(C4302))),"NÃO","SIM")</f>
        <v/>
      </c>
      <c r="N4302" s="2">
        <f>IFERROR(H4302/K4302,0)</f>
        <v/>
      </c>
      <c r="O4302" s="2">
        <f>IF(M4302="NÃO","EXCLUÍDO",IF(N4302&lt;Premissas!$B$8,"&lt; 1,00",IF(N4302&lt;Premissas!$B$9,"1,00 – 1,19",IF(N4302&lt;Premissas!$B$10,"1,20 – 1,39",IF(N4302&lt;Premissas!$B$11,"1,40 – 1,59",IF(N4302&lt;Premissas!$B$12,"1,60 – 1,99","≥ 2,00"))))))</f>
        <v/>
      </c>
      <c r="P4302" s="5">
        <f>IF(OR(M4302="NÃO",N4302&lt;Premissas!$B$8),Premissas!$B$13,IF(N4302&lt;Premissas!$B$9,Premissas!$B$14,IF(N4302&lt;Premissas!$B$10,Premissas!$B$15,IF(N4302&lt;Premissas!$B$11,Premissas!$B$16,IF(N4302&lt;Premissas!$B$12,Premissas!$B$17,Premissas!$B$18)))))</f>
        <v/>
      </c>
      <c r="Q4302" s="5">
        <f>IFERROR(P4302/Premissas!$B$4,0)</f>
        <v/>
      </c>
    </row>
    <row r="4303">
      <c r="A4303" s="2" t="n">
        <v>8</v>
      </c>
      <c r="B4303" s="2" t="n">
        <v>7801</v>
      </c>
      <c r="C4303" s="2" t="inlineStr">
        <is>
          <t>SEPARACAO</t>
        </is>
      </c>
      <c r="D4303" s="2" t="inlineStr">
        <is>
          <t>6013805</t>
        </is>
      </c>
      <c r="E4303" s="2" t="inlineStr">
        <is>
          <t>Rafael Dos Santos Alves</t>
        </is>
      </c>
      <c r="F4303" s="2" t="n">
        <v>1807</v>
      </c>
      <c r="G4303" s="2" t="n">
        <v>39.72</v>
      </c>
      <c r="H4303" s="2" t="n">
        <v>45</v>
      </c>
      <c r="I4303" s="2" t="n">
        <v>0</v>
      </c>
      <c r="J4303" s="2" t="inlineStr">
        <is>
          <t>GPA</t>
        </is>
      </c>
      <c r="K4303" s="2">
        <f>IF(I4303&lt;&gt;"",I4303,IFERROR(INDEX(Base!$I:$I,MATCH(1,(Base!$C:$C=C4303)*(Base!$I:$I&lt;&gt;""),0)),0))</f>
        <v/>
      </c>
      <c r="L4303" s="2">
        <f>IF(AND(I4303="",K4303&gt;0),"SIM","NÃO")</f>
        <v/>
      </c>
      <c r="M4303" s="2">
        <f>IF(ISNUMBER(SEARCH("SEPARA",UPPER(C4303))),"NÃO","SIM")</f>
        <v/>
      </c>
      <c r="N4303" s="2">
        <f>IFERROR(H4303/K4303,0)</f>
        <v/>
      </c>
      <c r="O4303" s="2">
        <f>IF(M4303="NÃO","EXCLUÍDO",IF(N4303&lt;Premissas!$B$8,"&lt; 1,00",IF(N4303&lt;Premissas!$B$9,"1,00 – 1,19",IF(N4303&lt;Premissas!$B$10,"1,20 – 1,39",IF(N4303&lt;Premissas!$B$11,"1,40 – 1,59",IF(N4303&lt;Premissas!$B$12,"1,60 – 1,99","≥ 2,00"))))))</f>
        <v/>
      </c>
      <c r="P4303" s="5">
        <f>IF(OR(M4303="NÃO",N4303&lt;Premissas!$B$8),Premissas!$B$13,IF(N4303&lt;Premissas!$B$9,Premissas!$B$14,IF(N4303&lt;Premissas!$B$10,Premissas!$B$15,IF(N4303&lt;Premissas!$B$11,Premissas!$B$16,IF(N4303&lt;Premissas!$B$12,Premissas!$B$17,Premissas!$B$18)))))</f>
        <v/>
      </c>
      <c r="Q4303" s="5">
        <f>IFERROR(P4303/Premissas!$B$4,0)</f>
        <v/>
      </c>
    </row>
    <row r="4304">
      <c r="A4304" s="2" t="n">
        <v>8</v>
      </c>
      <c r="B4304" s="2" t="n">
        <v>7801</v>
      </c>
      <c r="C4304" s="2" t="inlineStr">
        <is>
          <t>SEPARACAO</t>
        </is>
      </c>
      <c r="D4304" s="2" t="inlineStr">
        <is>
          <t>6014267</t>
        </is>
      </c>
      <c r="E4304" s="2" t="inlineStr">
        <is>
          <t>Leonardo Da Silva Campos</t>
        </is>
      </c>
      <c r="F4304" s="2" t="n">
        <v>7290</v>
      </c>
      <c r="G4304" s="2" t="n">
        <v>130.39</v>
      </c>
      <c r="H4304" s="2" t="n">
        <v>56</v>
      </c>
      <c r="I4304" s="2" t="n">
        <v>0</v>
      </c>
      <c r="J4304" s="2" t="inlineStr">
        <is>
          <t>GPA</t>
        </is>
      </c>
      <c r="K4304" s="2">
        <f>IF(I4304&lt;&gt;"",I4304,IFERROR(INDEX(Base!$I:$I,MATCH(1,(Base!$C:$C=C4304)*(Base!$I:$I&lt;&gt;""),0)),0))</f>
        <v/>
      </c>
      <c r="L4304" s="2">
        <f>IF(AND(I4304="",K4304&gt;0),"SIM","NÃO")</f>
        <v/>
      </c>
      <c r="M4304" s="2">
        <f>IF(ISNUMBER(SEARCH("SEPARA",UPPER(C4304))),"NÃO","SIM")</f>
        <v/>
      </c>
      <c r="N4304" s="2">
        <f>IFERROR(H4304/K4304,0)</f>
        <v/>
      </c>
      <c r="O4304" s="2">
        <f>IF(M4304="NÃO","EXCLUÍDO",IF(N4304&lt;Premissas!$B$8,"&lt; 1,00",IF(N4304&lt;Premissas!$B$9,"1,00 – 1,19",IF(N4304&lt;Premissas!$B$10,"1,20 – 1,39",IF(N4304&lt;Premissas!$B$11,"1,40 – 1,59",IF(N4304&lt;Premissas!$B$12,"1,60 – 1,99","≥ 2,00"))))))</f>
        <v/>
      </c>
      <c r="P4304" s="5">
        <f>IF(OR(M4304="NÃO",N4304&lt;Premissas!$B$8),Premissas!$B$13,IF(N4304&lt;Premissas!$B$9,Premissas!$B$14,IF(N4304&lt;Premissas!$B$10,Premissas!$B$15,IF(N4304&lt;Premissas!$B$11,Premissas!$B$16,IF(N4304&lt;Premissas!$B$12,Premissas!$B$17,Premissas!$B$18)))))</f>
        <v/>
      </c>
      <c r="Q4304" s="5">
        <f>IFERROR(P4304/Premissas!$B$4,0)</f>
        <v/>
      </c>
    </row>
    <row r="4305">
      <c r="A4305" s="2" t="n">
        <v>8</v>
      </c>
      <c r="B4305" s="2" t="n">
        <v>7801</v>
      </c>
      <c r="C4305" s="2" t="inlineStr">
        <is>
          <t>SEPARACAO</t>
        </is>
      </c>
      <c r="D4305" s="2" t="inlineStr">
        <is>
          <t>6014330</t>
        </is>
      </c>
      <c r="E4305" s="2" t="inlineStr">
        <is>
          <t>Okechukwu Chigbu</t>
        </is>
      </c>
      <c r="F4305" s="2" t="n">
        <v>2888</v>
      </c>
      <c r="G4305" s="2" t="n">
        <v>129.07</v>
      </c>
      <c r="H4305" s="2" t="n">
        <v>22</v>
      </c>
      <c r="I4305" s="2" t="n">
        <v>0</v>
      </c>
      <c r="J4305" s="2" t="inlineStr">
        <is>
          <t>GPA</t>
        </is>
      </c>
      <c r="K4305" s="2">
        <f>IF(I4305&lt;&gt;"",I4305,IFERROR(INDEX(Base!$I:$I,MATCH(1,(Base!$C:$C=C4305)*(Base!$I:$I&lt;&gt;""),0)),0))</f>
        <v/>
      </c>
      <c r="L4305" s="2">
        <f>IF(AND(I4305="",K4305&gt;0),"SIM","NÃO")</f>
        <v/>
      </c>
      <c r="M4305" s="2">
        <f>IF(ISNUMBER(SEARCH("SEPARA",UPPER(C4305))),"NÃO","SIM")</f>
        <v/>
      </c>
      <c r="N4305" s="2">
        <f>IFERROR(H4305/K4305,0)</f>
        <v/>
      </c>
      <c r="O4305" s="2">
        <f>IF(M4305="NÃO","EXCLUÍDO",IF(N4305&lt;Premissas!$B$8,"&lt; 1,00",IF(N4305&lt;Premissas!$B$9,"1,00 – 1,19",IF(N4305&lt;Premissas!$B$10,"1,20 – 1,39",IF(N4305&lt;Premissas!$B$11,"1,40 – 1,59",IF(N4305&lt;Premissas!$B$12,"1,60 – 1,99","≥ 2,00"))))))</f>
        <v/>
      </c>
      <c r="P4305" s="5">
        <f>IF(OR(M4305="NÃO",N4305&lt;Premissas!$B$8),Premissas!$B$13,IF(N4305&lt;Premissas!$B$9,Premissas!$B$14,IF(N4305&lt;Premissas!$B$10,Premissas!$B$15,IF(N4305&lt;Premissas!$B$11,Premissas!$B$16,IF(N4305&lt;Premissas!$B$12,Premissas!$B$17,Premissas!$B$18)))))</f>
        <v/>
      </c>
      <c r="Q4305" s="5">
        <f>IFERROR(P4305/Premissas!$B$4,0)</f>
        <v/>
      </c>
    </row>
    <row r="4306">
      <c r="A4306" s="2" t="n">
        <v>8</v>
      </c>
      <c r="B4306" s="2" t="n">
        <v>7801</v>
      </c>
      <c r="C4306" s="2" t="inlineStr">
        <is>
          <t>SEPARACAO</t>
        </is>
      </c>
      <c r="D4306" s="2" t="inlineStr">
        <is>
          <t>6014356</t>
        </is>
      </c>
      <c r="E4306" s="2" t="inlineStr">
        <is>
          <t>Nonso Kenneth Mcalfred</t>
        </is>
      </c>
      <c r="F4306" s="2" t="n">
        <v>6173</v>
      </c>
      <c r="G4306" s="2" t="n">
        <v>130.99</v>
      </c>
      <c r="H4306" s="2" t="n">
        <v>47</v>
      </c>
      <c r="I4306" s="2" t="n">
        <v>0</v>
      </c>
      <c r="J4306" s="2" t="inlineStr">
        <is>
          <t>GPA</t>
        </is>
      </c>
      <c r="K4306" s="2">
        <f>IF(I4306&lt;&gt;"",I4306,IFERROR(INDEX(Base!$I:$I,MATCH(1,(Base!$C:$C=C4306)*(Base!$I:$I&lt;&gt;""),0)),0))</f>
        <v/>
      </c>
      <c r="L4306" s="2">
        <f>IF(AND(I4306="",K4306&gt;0),"SIM","NÃO")</f>
        <v/>
      </c>
      <c r="M4306" s="2">
        <f>IF(ISNUMBER(SEARCH("SEPARA",UPPER(C4306))),"NÃO","SIM")</f>
        <v/>
      </c>
      <c r="N4306" s="2">
        <f>IFERROR(H4306/K4306,0)</f>
        <v/>
      </c>
      <c r="O4306" s="2">
        <f>IF(M4306="NÃO","EXCLUÍDO",IF(N4306&lt;Premissas!$B$8,"&lt; 1,00",IF(N4306&lt;Premissas!$B$9,"1,00 – 1,19",IF(N4306&lt;Premissas!$B$10,"1,20 – 1,39",IF(N4306&lt;Premissas!$B$11,"1,40 – 1,59",IF(N4306&lt;Premissas!$B$12,"1,60 – 1,99","≥ 2,00"))))))</f>
        <v/>
      </c>
      <c r="P4306" s="5">
        <f>IF(OR(M4306="NÃO",N4306&lt;Premissas!$B$8),Premissas!$B$13,IF(N4306&lt;Premissas!$B$9,Premissas!$B$14,IF(N4306&lt;Premissas!$B$10,Premissas!$B$15,IF(N4306&lt;Premissas!$B$11,Premissas!$B$16,IF(N4306&lt;Premissas!$B$12,Premissas!$B$17,Premissas!$B$18)))))</f>
        <v/>
      </c>
      <c r="Q4306" s="5">
        <f>IFERROR(P4306/Premissas!$B$4,0)</f>
        <v/>
      </c>
    </row>
    <row r="4307">
      <c r="A4307" s="2" t="n">
        <v>8</v>
      </c>
      <c r="B4307" s="2" t="n">
        <v>7801</v>
      </c>
      <c r="C4307" s="2" t="inlineStr">
        <is>
          <t>SEPARACAO</t>
        </is>
      </c>
      <c r="D4307" s="2" t="inlineStr">
        <is>
          <t>6014550</t>
        </is>
      </c>
      <c r="E4307" s="2" t="inlineStr">
        <is>
          <t>Exthar Cherlie Soulouque</t>
        </is>
      </c>
      <c r="F4307" s="2" t="n">
        <v>5080</v>
      </c>
      <c r="G4307" s="2" t="n">
        <v>103.35</v>
      </c>
      <c r="H4307" s="2" t="n">
        <v>49</v>
      </c>
      <c r="I4307" s="2" t="n">
        <v>0</v>
      </c>
      <c r="J4307" s="2" t="inlineStr">
        <is>
          <t>GPA</t>
        </is>
      </c>
      <c r="K4307" s="2">
        <f>IF(I4307&lt;&gt;"",I4307,IFERROR(INDEX(Base!$I:$I,MATCH(1,(Base!$C:$C=C4307)*(Base!$I:$I&lt;&gt;""),0)),0))</f>
        <v/>
      </c>
      <c r="L4307" s="2">
        <f>IF(AND(I4307="",K4307&gt;0),"SIM","NÃO")</f>
        <v/>
      </c>
      <c r="M4307" s="2">
        <f>IF(ISNUMBER(SEARCH("SEPARA",UPPER(C4307))),"NÃO","SIM")</f>
        <v/>
      </c>
      <c r="N4307" s="2">
        <f>IFERROR(H4307/K4307,0)</f>
        <v/>
      </c>
      <c r="O4307" s="2">
        <f>IF(M4307="NÃO","EXCLUÍDO",IF(N4307&lt;Premissas!$B$8,"&lt; 1,00",IF(N4307&lt;Premissas!$B$9,"1,00 – 1,19",IF(N4307&lt;Premissas!$B$10,"1,20 – 1,39",IF(N4307&lt;Premissas!$B$11,"1,40 – 1,59",IF(N4307&lt;Premissas!$B$12,"1,60 – 1,99","≥ 2,00"))))))</f>
        <v/>
      </c>
      <c r="P4307" s="5">
        <f>IF(OR(M4307="NÃO",N4307&lt;Premissas!$B$8),Premissas!$B$13,IF(N4307&lt;Premissas!$B$9,Premissas!$B$14,IF(N4307&lt;Premissas!$B$10,Premissas!$B$15,IF(N4307&lt;Premissas!$B$11,Premissas!$B$16,IF(N4307&lt;Premissas!$B$12,Premissas!$B$17,Premissas!$B$18)))))</f>
        <v/>
      </c>
      <c r="Q4307" s="5">
        <f>IFERROR(P4307/Premissas!$B$4,0)</f>
        <v/>
      </c>
    </row>
    <row r="4308">
      <c r="A4308" s="2" t="n">
        <v>8</v>
      </c>
      <c r="B4308" s="2" t="n">
        <v>7801</v>
      </c>
      <c r="C4308" s="2" t="inlineStr">
        <is>
          <t>SEPARACAO</t>
        </is>
      </c>
      <c r="D4308" s="2" t="inlineStr">
        <is>
          <t>6014674</t>
        </is>
      </c>
      <c r="E4308" s="2" t="inlineStr">
        <is>
          <t>Anthony Ikechukwu Emeka</t>
        </is>
      </c>
      <c r="F4308" s="2" t="n">
        <v>3310</v>
      </c>
      <c r="G4308" s="2" t="n">
        <v>104.93</v>
      </c>
      <c r="H4308" s="2" t="n">
        <v>32</v>
      </c>
      <c r="I4308" s="2" t="n">
        <v>0</v>
      </c>
      <c r="J4308" s="2" t="inlineStr">
        <is>
          <t>GPA</t>
        </is>
      </c>
      <c r="K4308" s="2">
        <f>IF(I4308&lt;&gt;"",I4308,IFERROR(INDEX(Base!$I:$I,MATCH(1,(Base!$C:$C=C4308)*(Base!$I:$I&lt;&gt;""),0)),0))</f>
        <v/>
      </c>
      <c r="L4308" s="2">
        <f>IF(AND(I4308="",K4308&gt;0),"SIM","NÃO")</f>
        <v/>
      </c>
      <c r="M4308" s="2">
        <f>IF(ISNUMBER(SEARCH("SEPARA",UPPER(C4308))),"NÃO","SIM")</f>
        <v/>
      </c>
      <c r="N4308" s="2">
        <f>IFERROR(H4308/K4308,0)</f>
        <v/>
      </c>
      <c r="O4308" s="2">
        <f>IF(M4308="NÃO","EXCLUÍDO",IF(N4308&lt;Premissas!$B$8,"&lt; 1,00",IF(N4308&lt;Premissas!$B$9,"1,00 – 1,19",IF(N4308&lt;Premissas!$B$10,"1,20 – 1,39",IF(N4308&lt;Premissas!$B$11,"1,40 – 1,59",IF(N4308&lt;Premissas!$B$12,"1,60 – 1,99","≥ 2,00"))))))</f>
        <v/>
      </c>
      <c r="P4308" s="5">
        <f>IF(OR(M4308="NÃO",N4308&lt;Premissas!$B$8),Premissas!$B$13,IF(N4308&lt;Premissas!$B$9,Premissas!$B$14,IF(N4308&lt;Premissas!$B$10,Premissas!$B$15,IF(N4308&lt;Premissas!$B$11,Premissas!$B$16,IF(N4308&lt;Premissas!$B$12,Premissas!$B$17,Premissas!$B$18)))))</f>
        <v/>
      </c>
      <c r="Q4308" s="5">
        <f>IFERROR(P4308/Premissas!$B$4,0)</f>
        <v/>
      </c>
    </row>
    <row r="4309">
      <c r="A4309" s="2" t="n">
        <v>8</v>
      </c>
      <c r="B4309" s="2" t="n">
        <v>7801</v>
      </c>
      <c r="C4309" s="2" t="inlineStr">
        <is>
          <t>SEPARACAO</t>
        </is>
      </c>
      <c r="D4309" s="2" t="inlineStr">
        <is>
          <t>6014879</t>
        </is>
      </c>
      <c r="E4309" s="2" t="inlineStr">
        <is>
          <t>Anayochukwu Emmanuel Azi</t>
        </is>
      </c>
      <c r="F4309" s="2" t="n">
        <v>6538</v>
      </c>
      <c r="G4309" s="2" t="n">
        <v>104.59</v>
      </c>
      <c r="H4309" s="2" t="n">
        <v>63</v>
      </c>
      <c r="I4309" s="2" t="n">
        <v>0</v>
      </c>
      <c r="J4309" s="2" t="inlineStr">
        <is>
          <t>GPA</t>
        </is>
      </c>
      <c r="K4309" s="2">
        <f>IF(I4309&lt;&gt;"",I4309,IFERROR(INDEX(Base!$I:$I,MATCH(1,(Base!$C:$C=C4309)*(Base!$I:$I&lt;&gt;""),0)),0))</f>
        <v/>
      </c>
      <c r="L4309" s="2">
        <f>IF(AND(I4309="",K4309&gt;0),"SIM","NÃO")</f>
        <v/>
      </c>
      <c r="M4309" s="2">
        <f>IF(ISNUMBER(SEARCH("SEPARA",UPPER(C4309))),"NÃO","SIM")</f>
        <v/>
      </c>
      <c r="N4309" s="2">
        <f>IFERROR(H4309/K4309,0)</f>
        <v/>
      </c>
      <c r="O4309" s="2">
        <f>IF(M4309="NÃO","EXCLUÍDO",IF(N4309&lt;Premissas!$B$8,"&lt; 1,00",IF(N4309&lt;Premissas!$B$9,"1,00 – 1,19",IF(N4309&lt;Premissas!$B$10,"1,20 – 1,39",IF(N4309&lt;Premissas!$B$11,"1,40 – 1,59",IF(N4309&lt;Premissas!$B$12,"1,60 – 1,99","≥ 2,00"))))))</f>
        <v/>
      </c>
      <c r="P4309" s="5">
        <f>IF(OR(M4309="NÃO",N4309&lt;Premissas!$B$8),Premissas!$B$13,IF(N4309&lt;Premissas!$B$9,Premissas!$B$14,IF(N4309&lt;Premissas!$B$10,Premissas!$B$15,IF(N4309&lt;Premissas!$B$11,Premissas!$B$16,IF(N4309&lt;Premissas!$B$12,Premissas!$B$17,Premissas!$B$18)))))</f>
        <v/>
      </c>
      <c r="Q4309" s="5">
        <f>IFERROR(P4309/Premissas!$B$4,0)</f>
        <v/>
      </c>
    </row>
    <row r="4310">
      <c r="A4310" s="2" t="n">
        <v>8</v>
      </c>
      <c r="B4310" s="2" t="n">
        <v>7801</v>
      </c>
      <c r="C4310" s="2" t="inlineStr">
        <is>
          <t>SEPARACAO</t>
        </is>
      </c>
      <c r="D4310" s="2" t="inlineStr">
        <is>
          <t>6015999</t>
        </is>
      </c>
      <c r="E4310" s="2" t="inlineStr">
        <is>
          <t>Mirella Da Silva Ferreira</t>
        </is>
      </c>
      <c r="F4310" s="2" t="n">
        <v>3064</v>
      </c>
      <c r="G4310" s="2" t="n">
        <v>79.56999999999999</v>
      </c>
      <c r="H4310" s="2" t="n">
        <v>39</v>
      </c>
      <c r="I4310" s="2" t="n">
        <v>0</v>
      </c>
      <c r="J4310" s="2" t="inlineStr">
        <is>
          <t>GPA</t>
        </is>
      </c>
      <c r="K4310" s="2">
        <f>IF(I4310&lt;&gt;"",I4310,IFERROR(INDEX(Base!$I:$I,MATCH(1,(Base!$C:$C=C4310)*(Base!$I:$I&lt;&gt;""),0)),0))</f>
        <v/>
      </c>
      <c r="L4310" s="2">
        <f>IF(AND(I4310="",K4310&gt;0),"SIM","NÃO")</f>
        <v/>
      </c>
      <c r="M4310" s="2">
        <f>IF(ISNUMBER(SEARCH("SEPARA",UPPER(C4310))),"NÃO","SIM")</f>
        <v/>
      </c>
      <c r="N4310" s="2">
        <f>IFERROR(H4310/K4310,0)</f>
        <v/>
      </c>
      <c r="O4310" s="2">
        <f>IF(M4310="NÃO","EXCLUÍDO",IF(N4310&lt;Premissas!$B$8,"&lt; 1,00",IF(N4310&lt;Premissas!$B$9,"1,00 – 1,19",IF(N4310&lt;Premissas!$B$10,"1,20 – 1,39",IF(N4310&lt;Premissas!$B$11,"1,40 – 1,59",IF(N4310&lt;Premissas!$B$12,"1,60 – 1,99","≥ 2,00"))))))</f>
        <v/>
      </c>
      <c r="P4310" s="5">
        <f>IF(OR(M4310="NÃO",N4310&lt;Premissas!$B$8),Premissas!$B$13,IF(N4310&lt;Premissas!$B$9,Premissas!$B$14,IF(N4310&lt;Premissas!$B$10,Premissas!$B$15,IF(N4310&lt;Premissas!$B$11,Premissas!$B$16,IF(N4310&lt;Premissas!$B$12,Premissas!$B$17,Premissas!$B$18)))))</f>
        <v/>
      </c>
      <c r="Q4310" s="5">
        <f>IFERROR(P4310/Premissas!$B$4,0)</f>
        <v/>
      </c>
    </row>
    <row r="4311">
      <c r="A4311" s="2" t="n">
        <v>8</v>
      </c>
      <c r="B4311" s="2" t="n">
        <v>7801</v>
      </c>
      <c r="C4311" s="2" t="inlineStr">
        <is>
          <t>PUXADA RECEB</t>
        </is>
      </c>
      <c r="D4311" s="2" t="inlineStr">
        <is>
          <t>6016111</t>
        </is>
      </c>
      <c r="E4311" s="2" t="inlineStr">
        <is>
          <t>Ebuka Emmanuel Okoye</t>
        </is>
      </c>
      <c r="F4311" s="2" t="n">
        <v>91</v>
      </c>
      <c r="G4311" s="2" t="n">
        <v>2.88</v>
      </c>
      <c r="H4311" s="2" t="n">
        <v>32</v>
      </c>
      <c r="I4311" s="2" t="n">
        <v>0</v>
      </c>
      <c r="J4311" s="2" t="inlineStr">
        <is>
          <t>GPA</t>
        </is>
      </c>
      <c r="K4311" s="2">
        <f>IF(I4311&lt;&gt;"",I4311,IFERROR(INDEX(Base!$I:$I,MATCH(1,(Base!$C:$C=C4311)*(Base!$I:$I&lt;&gt;""),0)),0))</f>
        <v/>
      </c>
      <c r="L4311" s="2">
        <f>IF(AND(I4311="",K4311&gt;0),"SIM","NÃO")</f>
        <v/>
      </c>
      <c r="M4311" s="2">
        <f>IF(ISNUMBER(SEARCH("SEPARA",UPPER(C4311))),"NÃO","SIM")</f>
        <v/>
      </c>
      <c r="N4311" s="2">
        <f>IFERROR(H4311/K4311,0)</f>
        <v/>
      </c>
      <c r="O4311" s="2">
        <f>IF(M4311="NÃO","EXCLUÍDO",IF(N4311&lt;Premissas!$B$8,"&lt; 1,00",IF(N4311&lt;Premissas!$B$9,"1,00 – 1,19",IF(N4311&lt;Premissas!$B$10,"1,20 – 1,39",IF(N4311&lt;Premissas!$B$11,"1,40 – 1,59",IF(N4311&lt;Premissas!$B$12,"1,60 – 1,99","≥ 2,00"))))))</f>
        <v/>
      </c>
      <c r="P4311" s="5">
        <f>IF(OR(M4311="NÃO",N4311&lt;Premissas!$B$8),Premissas!$B$13,IF(N4311&lt;Premissas!$B$9,Premissas!$B$14,IF(N4311&lt;Premissas!$B$10,Premissas!$B$15,IF(N4311&lt;Premissas!$B$11,Premissas!$B$16,IF(N4311&lt;Premissas!$B$12,Premissas!$B$17,Premissas!$B$18)))))</f>
        <v/>
      </c>
      <c r="Q4311" s="5">
        <f>IFERROR(P4311/Premissas!$B$4,0)</f>
        <v/>
      </c>
    </row>
    <row r="4312">
      <c r="A4312" s="2" t="n">
        <v>8</v>
      </c>
      <c r="B4312" s="2" t="n">
        <v>7801</v>
      </c>
      <c r="C4312" s="2" t="inlineStr">
        <is>
          <t>SEPARACAO</t>
        </is>
      </c>
      <c r="D4312" s="2" t="inlineStr">
        <is>
          <t>6016111</t>
        </is>
      </c>
      <c r="E4312" s="2" t="inlineStr">
        <is>
          <t>Ebuka Emmanuel Okoye</t>
        </is>
      </c>
      <c r="F4312" s="2" t="n">
        <v>3943</v>
      </c>
      <c r="G4312" s="2" t="n">
        <v>93.54000000000001</v>
      </c>
      <c r="H4312" s="2" t="n">
        <v>42</v>
      </c>
      <c r="I4312" s="2" t="n">
        <v>0</v>
      </c>
      <c r="J4312" s="2" t="inlineStr">
        <is>
          <t>GPA</t>
        </is>
      </c>
      <c r="K4312" s="2">
        <f>IF(I4312&lt;&gt;"",I4312,IFERROR(INDEX(Base!$I:$I,MATCH(1,(Base!$C:$C=C4312)*(Base!$I:$I&lt;&gt;""),0)),0))</f>
        <v/>
      </c>
      <c r="L4312" s="2">
        <f>IF(AND(I4312="",K4312&gt;0),"SIM","NÃO")</f>
        <v/>
      </c>
      <c r="M4312" s="2">
        <f>IF(ISNUMBER(SEARCH("SEPARA",UPPER(C4312))),"NÃO","SIM")</f>
        <v/>
      </c>
      <c r="N4312" s="2">
        <f>IFERROR(H4312/K4312,0)</f>
        <v/>
      </c>
      <c r="O4312" s="2">
        <f>IF(M4312="NÃO","EXCLUÍDO",IF(N4312&lt;Premissas!$B$8,"&lt; 1,00",IF(N4312&lt;Premissas!$B$9,"1,00 – 1,19",IF(N4312&lt;Premissas!$B$10,"1,20 – 1,39",IF(N4312&lt;Premissas!$B$11,"1,40 – 1,59",IF(N4312&lt;Premissas!$B$12,"1,60 – 1,99","≥ 2,00"))))))</f>
        <v/>
      </c>
      <c r="P4312" s="5">
        <f>IF(OR(M4312="NÃO",N4312&lt;Premissas!$B$8),Premissas!$B$13,IF(N4312&lt;Premissas!$B$9,Premissas!$B$14,IF(N4312&lt;Premissas!$B$10,Premissas!$B$15,IF(N4312&lt;Premissas!$B$11,Premissas!$B$16,IF(N4312&lt;Premissas!$B$12,Premissas!$B$17,Premissas!$B$18)))))</f>
        <v/>
      </c>
      <c r="Q4312" s="5">
        <f>IFERROR(P4312/Premissas!$B$4,0)</f>
        <v/>
      </c>
    </row>
    <row r="4313">
      <c r="A4313" s="2" t="n">
        <v>8</v>
      </c>
      <c r="B4313" s="2" t="n">
        <v>7801</v>
      </c>
      <c r="C4313" s="2" t="inlineStr">
        <is>
          <t>SEPARACAO</t>
        </is>
      </c>
      <c r="D4313" s="2" t="inlineStr">
        <is>
          <t>6016120</t>
        </is>
      </c>
      <c r="E4313" s="2" t="inlineStr">
        <is>
          <t>Ubiratan De Moraes E Oliveira</t>
        </is>
      </c>
      <c r="F4313" s="2" t="n">
        <v>5160</v>
      </c>
      <c r="G4313" s="2" t="n">
        <v>125.46</v>
      </c>
      <c r="H4313" s="2" t="n">
        <v>41</v>
      </c>
      <c r="I4313" s="2" t="n">
        <v>0</v>
      </c>
      <c r="J4313" s="2" t="inlineStr">
        <is>
          <t>GPA</t>
        </is>
      </c>
      <c r="K4313" s="2">
        <f>IF(I4313&lt;&gt;"",I4313,IFERROR(INDEX(Base!$I:$I,MATCH(1,(Base!$C:$C=C4313)*(Base!$I:$I&lt;&gt;""),0)),0))</f>
        <v/>
      </c>
      <c r="L4313" s="2">
        <f>IF(AND(I4313="",K4313&gt;0),"SIM","NÃO")</f>
        <v/>
      </c>
      <c r="M4313" s="2">
        <f>IF(ISNUMBER(SEARCH("SEPARA",UPPER(C4313))),"NÃO","SIM")</f>
        <v/>
      </c>
      <c r="N4313" s="2">
        <f>IFERROR(H4313/K4313,0)</f>
        <v/>
      </c>
      <c r="O4313" s="2">
        <f>IF(M4313="NÃO","EXCLUÍDO",IF(N4313&lt;Premissas!$B$8,"&lt; 1,00",IF(N4313&lt;Premissas!$B$9,"1,00 – 1,19",IF(N4313&lt;Premissas!$B$10,"1,20 – 1,39",IF(N4313&lt;Premissas!$B$11,"1,40 – 1,59",IF(N4313&lt;Premissas!$B$12,"1,60 – 1,99","≥ 2,00"))))))</f>
        <v/>
      </c>
      <c r="P4313" s="5">
        <f>IF(OR(M4313="NÃO",N4313&lt;Premissas!$B$8),Premissas!$B$13,IF(N4313&lt;Premissas!$B$9,Premissas!$B$14,IF(N4313&lt;Premissas!$B$10,Premissas!$B$15,IF(N4313&lt;Premissas!$B$11,Premissas!$B$16,IF(N4313&lt;Premissas!$B$12,Premissas!$B$17,Premissas!$B$18)))))</f>
        <v/>
      </c>
      <c r="Q4313" s="5">
        <f>IFERROR(P4313/Premissas!$B$4,0)</f>
        <v/>
      </c>
    </row>
    <row r="4314">
      <c r="A4314" s="2" t="n">
        <v>8</v>
      </c>
      <c r="B4314" s="2" t="n">
        <v>7801</v>
      </c>
      <c r="C4314" s="2" t="inlineStr">
        <is>
          <t>SEPARACAO</t>
        </is>
      </c>
      <c r="D4314" s="2" t="inlineStr">
        <is>
          <t>6016154</t>
        </is>
      </c>
      <c r="E4314" s="2" t="inlineStr">
        <is>
          <t>Nzube Bright Obi</t>
        </is>
      </c>
      <c r="F4314" s="2" t="n">
        <v>4086</v>
      </c>
      <c r="G4314" s="2" t="n">
        <v>103.25</v>
      </c>
      <c r="H4314" s="2" t="n">
        <v>40</v>
      </c>
      <c r="I4314" s="2" t="n">
        <v>0</v>
      </c>
      <c r="J4314" s="2" t="inlineStr">
        <is>
          <t>GPA</t>
        </is>
      </c>
      <c r="K4314" s="2">
        <f>IF(I4314&lt;&gt;"",I4314,IFERROR(INDEX(Base!$I:$I,MATCH(1,(Base!$C:$C=C4314)*(Base!$I:$I&lt;&gt;""),0)),0))</f>
        <v/>
      </c>
      <c r="L4314" s="2">
        <f>IF(AND(I4314="",K4314&gt;0),"SIM","NÃO")</f>
        <v/>
      </c>
      <c r="M4314" s="2">
        <f>IF(ISNUMBER(SEARCH("SEPARA",UPPER(C4314))),"NÃO","SIM")</f>
        <v/>
      </c>
      <c r="N4314" s="2">
        <f>IFERROR(H4314/K4314,0)</f>
        <v/>
      </c>
      <c r="O4314" s="2">
        <f>IF(M4314="NÃO","EXCLUÍDO",IF(N4314&lt;Premissas!$B$8,"&lt; 1,00",IF(N4314&lt;Premissas!$B$9,"1,00 – 1,19",IF(N4314&lt;Premissas!$B$10,"1,20 – 1,39",IF(N4314&lt;Premissas!$B$11,"1,40 – 1,59",IF(N4314&lt;Premissas!$B$12,"1,60 – 1,99","≥ 2,00"))))))</f>
        <v/>
      </c>
      <c r="P4314" s="5">
        <f>IF(OR(M4314="NÃO",N4314&lt;Premissas!$B$8),Premissas!$B$13,IF(N4314&lt;Premissas!$B$9,Premissas!$B$14,IF(N4314&lt;Premissas!$B$10,Premissas!$B$15,IF(N4314&lt;Premissas!$B$11,Premissas!$B$16,IF(N4314&lt;Premissas!$B$12,Premissas!$B$17,Premissas!$B$18)))))</f>
        <v/>
      </c>
      <c r="Q4314" s="5">
        <f>IFERROR(P4314/Premissas!$B$4,0)</f>
        <v/>
      </c>
    </row>
    <row r="4315">
      <c r="A4315" s="2" t="n">
        <v>8</v>
      </c>
      <c r="B4315" s="2" t="n">
        <v>7801</v>
      </c>
      <c r="C4315" s="2" t="inlineStr">
        <is>
          <t>SEPARACAO</t>
        </is>
      </c>
      <c r="D4315" s="2" t="inlineStr">
        <is>
          <t>6016197</t>
        </is>
      </c>
      <c r="E4315" s="2" t="inlineStr">
        <is>
          <t>Rowland Odoemelam Nwagba</t>
        </is>
      </c>
      <c r="F4315" s="2" t="n">
        <v>3389</v>
      </c>
      <c r="G4315" s="2" t="n">
        <v>69.58</v>
      </c>
      <c r="H4315" s="2" t="n">
        <v>49</v>
      </c>
      <c r="I4315" s="2" t="n">
        <v>0</v>
      </c>
      <c r="J4315" s="2" t="inlineStr">
        <is>
          <t>GPA</t>
        </is>
      </c>
      <c r="K4315" s="2">
        <f>IF(I4315&lt;&gt;"",I4315,IFERROR(INDEX(Base!$I:$I,MATCH(1,(Base!$C:$C=C4315)*(Base!$I:$I&lt;&gt;""),0)),0))</f>
        <v/>
      </c>
      <c r="L4315" s="2">
        <f>IF(AND(I4315="",K4315&gt;0),"SIM","NÃO")</f>
        <v/>
      </c>
      <c r="M4315" s="2">
        <f>IF(ISNUMBER(SEARCH("SEPARA",UPPER(C4315))),"NÃO","SIM")</f>
        <v/>
      </c>
      <c r="N4315" s="2">
        <f>IFERROR(H4315/K4315,0)</f>
        <v/>
      </c>
      <c r="O4315" s="2">
        <f>IF(M4315="NÃO","EXCLUÍDO",IF(N4315&lt;Premissas!$B$8,"&lt; 1,00",IF(N4315&lt;Premissas!$B$9,"1,00 – 1,19",IF(N4315&lt;Premissas!$B$10,"1,20 – 1,39",IF(N4315&lt;Premissas!$B$11,"1,40 – 1,59",IF(N4315&lt;Premissas!$B$12,"1,60 – 1,99","≥ 2,00"))))))</f>
        <v/>
      </c>
      <c r="P4315" s="5">
        <f>IF(OR(M4315="NÃO",N4315&lt;Premissas!$B$8),Premissas!$B$13,IF(N4315&lt;Premissas!$B$9,Premissas!$B$14,IF(N4315&lt;Premissas!$B$10,Premissas!$B$15,IF(N4315&lt;Premissas!$B$11,Premissas!$B$16,IF(N4315&lt;Premissas!$B$12,Premissas!$B$17,Premissas!$B$18)))))</f>
        <v/>
      </c>
      <c r="Q4315" s="5">
        <f>IFERROR(P4315/Premissas!$B$4,0)</f>
        <v/>
      </c>
    </row>
    <row r="4316">
      <c r="A4316" s="2" t="n">
        <v>8</v>
      </c>
      <c r="B4316" s="2" t="n">
        <v>7801</v>
      </c>
      <c r="C4316" s="2" t="inlineStr">
        <is>
          <t>SEPARACAO</t>
        </is>
      </c>
      <c r="D4316" s="2" t="inlineStr">
        <is>
          <t>6016286</t>
        </is>
      </c>
      <c r="E4316" s="2" t="inlineStr">
        <is>
          <t>Onwubiko Uzochukwu Michael</t>
        </is>
      </c>
      <c r="F4316" s="2" t="n">
        <v>4446</v>
      </c>
      <c r="G4316" s="2" t="n">
        <v>105.31</v>
      </c>
      <c r="H4316" s="2" t="n">
        <v>42</v>
      </c>
      <c r="I4316" s="2" t="n">
        <v>0</v>
      </c>
      <c r="J4316" s="2" t="inlineStr">
        <is>
          <t>GPA</t>
        </is>
      </c>
      <c r="K4316" s="2">
        <f>IF(I4316&lt;&gt;"",I4316,IFERROR(INDEX(Base!$I:$I,MATCH(1,(Base!$C:$C=C4316)*(Base!$I:$I&lt;&gt;""),0)),0))</f>
        <v/>
      </c>
      <c r="L4316" s="2">
        <f>IF(AND(I4316="",K4316&gt;0),"SIM","NÃO")</f>
        <v/>
      </c>
      <c r="M4316" s="2">
        <f>IF(ISNUMBER(SEARCH("SEPARA",UPPER(C4316))),"NÃO","SIM")</f>
        <v/>
      </c>
      <c r="N4316" s="2">
        <f>IFERROR(H4316/K4316,0)</f>
        <v/>
      </c>
      <c r="O4316" s="2">
        <f>IF(M4316="NÃO","EXCLUÍDO",IF(N4316&lt;Premissas!$B$8,"&lt; 1,00",IF(N4316&lt;Premissas!$B$9,"1,00 – 1,19",IF(N4316&lt;Premissas!$B$10,"1,20 – 1,39",IF(N4316&lt;Premissas!$B$11,"1,40 – 1,59",IF(N4316&lt;Premissas!$B$12,"1,60 – 1,99","≥ 2,00"))))))</f>
        <v/>
      </c>
      <c r="P4316" s="5">
        <f>IF(OR(M4316="NÃO",N4316&lt;Premissas!$B$8),Premissas!$B$13,IF(N4316&lt;Premissas!$B$9,Premissas!$B$14,IF(N4316&lt;Premissas!$B$10,Premissas!$B$15,IF(N4316&lt;Premissas!$B$11,Premissas!$B$16,IF(N4316&lt;Premissas!$B$12,Premissas!$B$17,Premissas!$B$18)))))</f>
        <v/>
      </c>
      <c r="Q4316" s="5">
        <f>IFERROR(P4316/Premissas!$B$4,0)</f>
        <v/>
      </c>
    </row>
    <row r="4317">
      <c r="A4317" s="2" t="n">
        <v>8</v>
      </c>
      <c r="B4317" s="2" t="n">
        <v>7801</v>
      </c>
      <c r="C4317" s="2" t="inlineStr">
        <is>
          <t>SEPARACAO</t>
        </is>
      </c>
      <c r="D4317" s="2" t="inlineStr">
        <is>
          <t>6016367</t>
        </is>
      </c>
      <c r="E4317" s="2" t="inlineStr">
        <is>
          <t>Fabricio Gomes Da Silva</t>
        </is>
      </c>
      <c r="F4317" s="2" t="n">
        <v>2834</v>
      </c>
      <c r="G4317" s="2" t="n">
        <v>71.43000000000001</v>
      </c>
      <c r="H4317" s="2" t="n">
        <v>40</v>
      </c>
      <c r="I4317" s="2" t="n">
        <v>0</v>
      </c>
      <c r="J4317" s="2" t="inlineStr">
        <is>
          <t>GPA</t>
        </is>
      </c>
      <c r="K4317" s="2">
        <f>IF(I4317&lt;&gt;"",I4317,IFERROR(INDEX(Base!$I:$I,MATCH(1,(Base!$C:$C=C4317)*(Base!$I:$I&lt;&gt;""),0)),0))</f>
        <v/>
      </c>
      <c r="L4317" s="2">
        <f>IF(AND(I4317="",K4317&gt;0),"SIM","NÃO")</f>
        <v/>
      </c>
      <c r="M4317" s="2">
        <f>IF(ISNUMBER(SEARCH("SEPARA",UPPER(C4317))),"NÃO","SIM")</f>
        <v/>
      </c>
      <c r="N4317" s="2">
        <f>IFERROR(H4317/K4317,0)</f>
        <v/>
      </c>
      <c r="O4317" s="2">
        <f>IF(M4317="NÃO","EXCLUÍDO",IF(N4317&lt;Premissas!$B$8,"&lt; 1,00",IF(N4317&lt;Premissas!$B$9,"1,00 – 1,19",IF(N4317&lt;Premissas!$B$10,"1,20 – 1,39",IF(N4317&lt;Premissas!$B$11,"1,40 – 1,59",IF(N4317&lt;Premissas!$B$12,"1,60 – 1,99","≥ 2,00"))))))</f>
        <v/>
      </c>
      <c r="P4317" s="5">
        <f>IF(OR(M4317="NÃO",N4317&lt;Premissas!$B$8),Premissas!$B$13,IF(N4317&lt;Premissas!$B$9,Premissas!$B$14,IF(N4317&lt;Premissas!$B$10,Premissas!$B$15,IF(N4317&lt;Premissas!$B$11,Premissas!$B$16,IF(N4317&lt;Premissas!$B$12,Premissas!$B$17,Premissas!$B$18)))))</f>
        <v/>
      </c>
      <c r="Q4317" s="5">
        <f>IFERROR(P4317/Premissas!$B$4,0)</f>
        <v/>
      </c>
    </row>
    <row r="4318">
      <c r="A4318" s="2" t="n">
        <v>8</v>
      </c>
      <c r="B4318" s="2" t="n">
        <v>7801</v>
      </c>
      <c r="C4318" s="2" t="inlineStr">
        <is>
          <t>SEPARACAO</t>
        </is>
      </c>
      <c r="D4318" s="2" t="inlineStr">
        <is>
          <t>6016375</t>
        </is>
      </c>
      <c r="E4318" s="2" t="inlineStr">
        <is>
          <t>Paulo Henrique Alves Da Silva</t>
        </is>
      </c>
      <c r="F4318" s="2" t="n">
        <v>3103</v>
      </c>
      <c r="G4318" s="2" t="n">
        <v>65.3</v>
      </c>
      <c r="H4318" s="2" t="n">
        <v>48</v>
      </c>
      <c r="I4318" s="2" t="n">
        <v>0</v>
      </c>
      <c r="J4318" s="2" t="inlineStr">
        <is>
          <t>GPA</t>
        </is>
      </c>
      <c r="K4318" s="2">
        <f>IF(I4318&lt;&gt;"",I4318,IFERROR(INDEX(Base!$I:$I,MATCH(1,(Base!$C:$C=C4318)*(Base!$I:$I&lt;&gt;""),0)),0))</f>
        <v/>
      </c>
      <c r="L4318" s="2">
        <f>IF(AND(I4318="",K4318&gt;0),"SIM","NÃO")</f>
        <v/>
      </c>
      <c r="M4318" s="2">
        <f>IF(ISNUMBER(SEARCH("SEPARA",UPPER(C4318))),"NÃO","SIM")</f>
        <v/>
      </c>
      <c r="N4318" s="2">
        <f>IFERROR(H4318/K4318,0)</f>
        <v/>
      </c>
      <c r="O4318" s="2">
        <f>IF(M4318="NÃO","EXCLUÍDO",IF(N4318&lt;Premissas!$B$8,"&lt; 1,00",IF(N4318&lt;Premissas!$B$9,"1,00 – 1,19",IF(N4318&lt;Premissas!$B$10,"1,20 – 1,39",IF(N4318&lt;Premissas!$B$11,"1,40 – 1,59",IF(N4318&lt;Premissas!$B$12,"1,60 – 1,99","≥ 2,00"))))))</f>
        <v/>
      </c>
      <c r="P4318" s="5">
        <f>IF(OR(M4318="NÃO",N4318&lt;Premissas!$B$8),Premissas!$B$13,IF(N4318&lt;Premissas!$B$9,Premissas!$B$14,IF(N4318&lt;Premissas!$B$10,Premissas!$B$15,IF(N4318&lt;Premissas!$B$11,Premissas!$B$16,IF(N4318&lt;Premissas!$B$12,Premissas!$B$17,Premissas!$B$18)))))</f>
        <v/>
      </c>
      <c r="Q4318" s="5">
        <f>IFERROR(P4318/Premissas!$B$4,0)</f>
        <v/>
      </c>
    </row>
    <row r="4319">
      <c r="A4319" s="2" t="n">
        <v>8</v>
      </c>
      <c r="B4319" s="2" t="n">
        <v>7801</v>
      </c>
      <c r="C4319" s="2" t="inlineStr">
        <is>
          <t>PUXADA RECEB</t>
        </is>
      </c>
      <c r="D4319" s="2" t="inlineStr">
        <is>
          <t>6016391</t>
        </is>
      </c>
      <c r="E4319" s="2" t="inlineStr">
        <is>
          <t>Ariston Gomes Da Cruz</t>
        </is>
      </c>
      <c r="F4319" s="2" t="n">
        <v>247</v>
      </c>
      <c r="G4319" s="2" t="n">
        <v>39.12</v>
      </c>
      <c r="H4319" s="2" t="n">
        <v>6</v>
      </c>
      <c r="I4319" s="2" t="n">
        <v>0</v>
      </c>
      <c r="J4319" s="2" t="inlineStr">
        <is>
          <t>GPA</t>
        </is>
      </c>
      <c r="K4319" s="2">
        <f>IF(I4319&lt;&gt;"",I4319,IFERROR(INDEX(Base!$I:$I,MATCH(1,(Base!$C:$C=C4319)*(Base!$I:$I&lt;&gt;""),0)),0))</f>
        <v/>
      </c>
      <c r="L4319" s="2">
        <f>IF(AND(I4319="",K4319&gt;0),"SIM","NÃO")</f>
        <v/>
      </c>
      <c r="M4319" s="2">
        <f>IF(ISNUMBER(SEARCH("SEPARA",UPPER(C4319))),"NÃO","SIM")</f>
        <v/>
      </c>
      <c r="N4319" s="2">
        <f>IFERROR(H4319/K4319,0)</f>
        <v/>
      </c>
      <c r="O4319" s="2">
        <f>IF(M4319="NÃO","EXCLUÍDO",IF(N4319&lt;Premissas!$B$8,"&lt; 1,00",IF(N4319&lt;Premissas!$B$9,"1,00 – 1,19",IF(N4319&lt;Premissas!$B$10,"1,20 – 1,39",IF(N4319&lt;Premissas!$B$11,"1,40 – 1,59",IF(N4319&lt;Premissas!$B$12,"1,60 – 1,99","≥ 2,00"))))))</f>
        <v/>
      </c>
      <c r="P4319" s="5">
        <f>IF(OR(M4319="NÃO",N4319&lt;Premissas!$B$8),Premissas!$B$13,IF(N4319&lt;Premissas!$B$9,Premissas!$B$14,IF(N4319&lt;Premissas!$B$10,Premissas!$B$15,IF(N4319&lt;Premissas!$B$11,Premissas!$B$16,IF(N4319&lt;Premissas!$B$12,Premissas!$B$17,Premissas!$B$18)))))</f>
        <v/>
      </c>
      <c r="Q4319" s="5">
        <f>IFERROR(P4319/Premissas!$B$4,0)</f>
        <v/>
      </c>
    </row>
    <row r="4320">
      <c r="A4320" s="2" t="n">
        <v>8</v>
      </c>
      <c r="B4320" s="2" t="n">
        <v>7801</v>
      </c>
      <c r="C4320" s="2" t="inlineStr">
        <is>
          <t>SEPARACAO</t>
        </is>
      </c>
      <c r="D4320" s="2" t="inlineStr">
        <is>
          <t>6016391</t>
        </is>
      </c>
      <c r="E4320" s="2" t="inlineStr">
        <is>
          <t>Ariston Gomes Da Cruz</t>
        </is>
      </c>
      <c r="F4320" s="2" t="n">
        <v>2522</v>
      </c>
      <c r="G4320" s="2" t="n">
        <v>65.84999999999999</v>
      </c>
      <c r="H4320" s="2" t="n">
        <v>38</v>
      </c>
      <c r="I4320" s="2" t="n">
        <v>0</v>
      </c>
      <c r="J4320" s="2" t="inlineStr">
        <is>
          <t>GPA</t>
        </is>
      </c>
      <c r="K4320" s="2">
        <f>IF(I4320&lt;&gt;"",I4320,IFERROR(INDEX(Base!$I:$I,MATCH(1,(Base!$C:$C=C4320)*(Base!$I:$I&lt;&gt;""),0)),0))</f>
        <v/>
      </c>
      <c r="L4320" s="2">
        <f>IF(AND(I4320="",K4320&gt;0),"SIM","NÃO")</f>
        <v/>
      </c>
      <c r="M4320" s="2">
        <f>IF(ISNUMBER(SEARCH("SEPARA",UPPER(C4320))),"NÃO","SIM")</f>
        <v/>
      </c>
      <c r="N4320" s="2">
        <f>IFERROR(H4320/K4320,0)</f>
        <v/>
      </c>
      <c r="O4320" s="2">
        <f>IF(M4320="NÃO","EXCLUÍDO",IF(N4320&lt;Premissas!$B$8,"&lt; 1,00",IF(N4320&lt;Premissas!$B$9,"1,00 – 1,19",IF(N4320&lt;Premissas!$B$10,"1,20 – 1,39",IF(N4320&lt;Premissas!$B$11,"1,40 – 1,59",IF(N4320&lt;Premissas!$B$12,"1,60 – 1,99","≥ 2,00"))))))</f>
        <v/>
      </c>
      <c r="P4320" s="5">
        <f>IF(OR(M4320="NÃO",N4320&lt;Premissas!$B$8),Premissas!$B$13,IF(N4320&lt;Premissas!$B$9,Premissas!$B$14,IF(N4320&lt;Premissas!$B$10,Premissas!$B$15,IF(N4320&lt;Premissas!$B$11,Premissas!$B$16,IF(N4320&lt;Premissas!$B$12,Premissas!$B$17,Premissas!$B$18)))))</f>
        <v/>
      </c>
      <c r="Q4320" s="5">
        <f>IFERROR(P4320/Premissas!$B$4,0)</f>
        <v/>
      </c>
    </row>
    <row r="4321">
      <c r="A4321" s="2" t="n">
        <v>8</v>
      </c>
      <c r="B4321" s="2" t="n">
        <v>7801</v>
      </c>
      <c r="C4321" s="2" t="inlineStr">
        <is>
          <t>SEPARACAO</t>
        </is>
      </c>
      <c r="D4321" s="2" t="inlineStr">
        <is>
          <t>6017312</t>
        </is>
      </c>
      <c r="E4321" s="2" t="inlineStr">
        <is>
          <t>Amanda Napoleao De Oliveira</t>
        </is>
      </c>
      <c r="F4321" s="2" t="n">
        <v>7183</v>
      </c>
      <c r="G4321" s="2" t="n">
        <v>107.64</v>
      </c>
      <c r="H4321" s="2" t="n">
        <v>67</v>
      </c>
      <c r="I4321" s="2" t="n">
        <v>0</v>
      </c>
      <c r="J4321" s="2" t="inlineStr">
        <is>
          <t>GPA</t>
        </is>
      </c>
      <c r="K4321" s="2">
        <f>IF(I4321&lt;&gt;"",I4321,IFERROR(INDEX(Base!$I:$I,MATCH(1,(Base!$C:$C=C4321)*(Base!$I:$I&lt;&gt;""),0)),0))</f>
        <v/>
      </c>
      <c r="L4321" s="2">
        <f>IF(AND(I4321="",K4321&gt;0),"SIM","NÃO")</f>
        <v/>
      </c>
      <c r="M4321" s="2">
        <f>IF(ISNUMBER(SEARCH("SEPARA",UPPER(C4321))),"NÃO","SIM")</f>
        <v/>
      </c>
      <c r="N4321" s="2">
        <f>IFERROR(H4321/K4321,0)</f>
        <v/>
      </c>
      <c r="O4321" s="2">
        <f>IF(M4321="NÃO","EXCLUÍDO",IF(N4321&lt;Premissas!$B$8,"&lt; 1,00",IF(N4321&lt;Premissas!$B$9,"1,00 – 1,19",IF(N4321&lt;Premissas!$B$10,"1,20 – 1,39",IF(N4321&lt;Premissas!$B$11,"1,40 – 1,59",IF(N4321&lt;Premissas!$B$12,"1,60 – 1,99","≥ 2,00"))))))</f>
        <v/>
      </c>
      <c r="P4321" s="5">
        <f>IF(OR(M4321="NÃO",N4321&lt;Premissas!$B$8),Premissas!$B$13,IF(N4321&lt;Premissas!$B$9,Premissas!$B$14,IF(N4321&lt;Premissas!$B$10,Premissas!$B$15,IF(N4321&lt;Premissas!$B$11,Premissas!$B$16,IF(N4321&lt;Premissas!$B$12,Premissas!$B$17,Premissas!$B$18)))))</f>
        <v/>
      </c>
      <c r="Q4321" s="5">
        <f>IFERROR(P4321/Premissas!$B$4,0)</f>
        <v/>
      </c>
    </row>
    <row r="4322">
      <c r="A4322" s="2" t="n">
        <v>8</v>
      </c>
      <c r="B4322" s="2" t="n">
        <v>7801</v>
      </c>
      <c r="C4322" s="2" t="inlineStr">
        <is>
          <t>SEPARACAO</t>
        </is>
      </c>
      <c r="D4322" s="2" t="inlineStr">
        <is>
          <t>6017533</t>
        </is>
      </c>
      <c r="E4322" s="2" t="inlineStr">
        <is>
          <t>Uzochukwu Umeji</t>
        </is>
      </c>
      <c r="F4322" s="2" t="n">
        <v>5164</v>
      </c>
      <c r="G4322" s="2" t="n">
        <v>109.24</v>
      </c>
      <c r="H4322" s="2" t="n">
        <v>47</v>
      </c>
      <c r="I4322" s="2" t="n">
        <v>0</v>
      </c>
      <c r="J4322" s="2" t="inlineStr">
        <is>
          <t>GPA</t>
        </is>
      </c>
      <c r="K4322" s="2">
        <f>IF(I4322&lt;&gt;"",I4322,IFERROR(INDEX(Base!$I:$I,MATCH(1,(Base!$C:$C=C4322)*(Base!$I:$I&lt;&gt;""),0)),0))</f>
        <v/>
      </c>
      <c r="L4322" s="2">
        <f>IF(AND(I4322="",K4322&gt;0),"SIM","NÃO")</f>
        <v/>
      </c>
      <c r="M4322" s="2">
        <f>IF(ISNUMBER(SEARCH("SEPARA",UPPER(C4322))),"NÃO","SIM")</f>
        <v/>
      </c>
      <c r="N4322" s="2">
        <f>IFERROR(H4322/K4322,0)</f>
        <v/>
      </c>
      <c r="O4322" s="2">
        <f>IF(M4322="NÃO","EXCLUÍDO",IF(N4322&lt;Premissas!$B$8,"&lt; 1,00",IF(N4322&lt;Premissas!$B$9,"1,00 – 1,19",IF(N4322&lt;Premissas!$B$10,"1,20 – 1,39",IF(N4322&lt;Premissas!$B$11,"1,40 – 1,59",IF(N4322&lt;Premissas!$B$12,"1,60 – 1,99","≥ 2,00"))))))</f>
        <v/>
      </c>
      <c r="P4322" s="5">
        <f>IF(OR(M4322="NÃO",N4322&lt;Premissas!$B$8),Premissas!$B$13,IF(N4322&lt;Premissas!$B$9,Premissas!$B$14,IF(N4322&lt;Premissas!$B$10,Premissas!$B$15,IF(N4322&lt;Premissas!$B$11,Premissas!$B$16,IF(N4322&lt;Premissas!$B$12,Premissas!$B$17,Premissas!$B$18)))))</f>
        <v/>
      </c>
      <c r="Q4322" s="5">
        <f>IFERROR(P4322/Premissas!$B$4,0)</f>
        <v/>
      </c>
    </row>
    <row r="4323">
      <c r="A4323" s="2" t="n">
        <v>8</v>
      </c>
      <c r="B4323" s="2" t="n">
        <v>7801</v>
      </c>
      <c r="C4323" s="2" t="inlineStr">
        <is>
          <t>SEPARACAO</t>
        </is>
      </c>
      <c r="D4323" s="2" t="inlineStr">
        <is>
          <t>6018831</t>
        </is>
      </c>
      <c r="E4323" s="2" t="inlineStr">
        <is>
          <t>Thiago De Oliveira Camargo</t>
        </is>
      </c>
      <c r="F4323" s="2" t="n">
        <v>9877</v>
      </c>
      <c r="G4323" s="2" t="n">
        <v>140.66</v>
      </c>
      <c r="H4323" s="2" t="n">
        <v>70</v>
      </c>
      <c r="I4323" s="2" t="n">
        <v>0</v>
      </c>
      <c r="J4323" s="2" t="inlineStr">
        <is>
          <t>GPA</t>
        </is>
      </c>
      <c r="K4323" s="2">
        <f>IF(I4323&lt;&gt;"",I4323,IFERROR(INDEX(Base!$I:$I,MATCH(1,(Base!$C:$C=C4323)*(Base!$I:$I&lt;&gt;""),0)),0))</f>
        <v/>
      </c>
      <c r="L4323" s="2">
        <f>IF(AND(I4323="",K4323&gt;0),"SIM","NÃO")</f>
        <v/>
      </c>
      <c r="M4323" s="2">
        <f>IF(ISNUMBER(SEARCH("SEPARA",UPPER(C4323))),"NÃO","SIM")</f>
        <v/>
      </c>
      <c r="N4323" s="2">
        <f>IFERROR(H4323/K4323,0)</f>
        <v/>
      </c>
      <c r="O4323" s="2">
        <f>IF(M4323="NÃO","EXCLUÍDO",IF(N4323&lt;Premissas!$B$8,"&lt; 1,00",IF(N4323&lt;Premissas!$B$9,"1,00 – 1,19",IF(N4323&lt;Premissas!$B$10,"1,20 – 1,39",IF(N4323&lt;Premissas!$B$11,"1,40 – 1,59",IF(N4323&lt;Premissas!$B$12,"1,60 – 1,99","≥ 2,00"))))))</f>
        <v/>
      </c>
      <c r="P4323" s="5">
        <f>IF(OR(M4323="NÃO",N4323&lt;Premissas!$B$8),Premissas!$B$13,IF(N4323&lt;Premissas!$B$9,Premissas!$B$14,IF(N4323&lt;Premissas!$B$10,Premissas!$B$15,IF(N4323&lt;Premissas!$B$11,Premissas!$B$16,IF(N4323&lt;Premissas!$B$12,Premissas!$B$17,Premissas!$B$18)))))</f>
        <v/>
      </c>
      <c r="Q4323" s="5">
        <f>IFERROR(P4323/Premissas!$B$4,0)</f>
        <v/>
      </c>
    </row>
    <row r="4324">
      <c r="A4324" s="2" t="n">
        <v>8</v>
      </c>
      <c r="B4324" s="2" t="n">
        <v>7801</v>
      </c>
      <c r="C4324" s="2" t="inlineStr">
        <is>
          <t>SEPARACAO</t>
        </is>
      </c>
      <c r="D4324" s="2" t="inlineStr">
        <is>
          <t>6019021</t>
        </is>
      </c>
      <c r="E4324" s="2" t="inlineStr">
        <is>
          <t>Rayssa Sabino De Lima</t>
        </is>
      </c>
      <c r="F4324" s="2" t="n">
        <v>7927</v>
      </c>
      <c r="G4324" s="2" t="n">
        <v>116.73</v>
      </c>
      <c r="H4324" s="2" t="n">
        <v>68</v>
      </c>
      <c r="I4324" s="2" t="n">
        <v>0</v>
      </c>
      <c r="J4324" s="2" t="inlineStr">
        <is>
          <t>GPA</t>
        </is>
      </c>
      <c r="K4324" s="2">
        <f>IF(I4324&lt;&gt;"",I4324,IFERROR(INDEX(Base!$I:$I,MATCH(1,(Base!$C:$C=C4324)*(Base!$I:$I&lt;&gt;""),0)),0))</f>
        <v/>
      </c>
      <c r="L4324" s="2">
        <f>IF(AND(I4324="",K4324&gt;0),"SIM","NÃO")</f>
        <v/>
      </c>
      <c r="M4324" s="2">
        <f>IF(ISNUMBER(SEARCH("SEPARA",UPPER(C4324))),"NÃO","SIM")</f>
        <v/>
      </c>
      <c r="N4324" s="2">
        <f>IFERROR(H4324/K4324,0)</f>
        <v/>
      </c>
      <c r="O4324" s="2">
        <f>IF(M4324="NÃO","EXCLUÍDO",IF(N4324&lt;Premissas!$B$8,"&lt; 1,00",IF(N4324&lt;Premissas!$B$9,"1,00 – 1,19",IF(N4324&lt;Premissas!$B$10,"1,20 – 1,39",IF(N4324&lt;Premissas!$B$11,"1,40 – 1,59",IF(N4324&lt;Premissas!$B$12,"1,60 – 1,99","≥ 2,00"))))))</f>
        <v/>
      </c>
      <c r="P4324" s="5">
        <f>IF(OR(M4324="NÃO",N4324&lt;Premissas!$B$8),Premissas!$B$13,IF(N4324&lt;Premissas!$B$9,Premissas!$B$14,IF(N4324&lt;Premissas!$B$10,Premissas!$B$15,IF(N4324&lt;Premissas!$B$11,Premissas!$B$16,IF(N4324&lt;Premissas!$B$12,Premissas!$B$17,Premissas!$B$18)))))</f>
        <v/>
      </c>
      <c r="Q4324" s="5">
        <f>IFERROR(P4324/Premissas!$B$4,0)</f>
        <v/>
      </c>
    </row>
    <row r="4325">
      <c r="A4325" s="2" t="n">
        <v>8</v>
      </c>
      <c r="B4325" s="2" t="n">
        <v>7801</v>
      </c>
      <c r="C4325" s="2" t="inlineStr">
        <is>
          <t>SEPARACAO</t>
        </is>
      </c>
      <c r="D4325" s="2" t="inlineStr">
        <is>
          <t>6019323</t>
        </is>
      </c>
      <c r="E4325" s="2" t="inlineStr">
        <is>
          <t>Kauan Gabriel De Lyrio Goncalves</t>
        </is>
      </c>
      <c r="F4325" s="2" t="n">
        <v>3260</v>
      </c>
      <c r="G4325" s="2" t="n">
        <v>49.25</v>
      </c>
      <c r="H4325" s="2" t="n">
        <v>66</v>
      </c>
      <c r="I4325" s="2" t="n">
        <v>0</v>
      </c>
      <c r="J4325" s="2" t="inlineStr">
        <is>
          <t>GPA</t>
        </is>
      </c>
      <c r="K4325" s="2">
        <f>IF(I4325&lt;&gt;"",I4325,IFERROR(INDEX(Base!$I:$I,MATCH(1,(Base!$C:$C=C4325)*(Base!$I:$I&lt;&gt;""),0)),0))</f>
        <v/>
      </c>
      <c r="L4325" s="2">
        <f>IF(AND(I4325="",K4325&gt;0),"SIM","NÃO")</f>
        <v/>
      </c>
      <c r="M4325" s="2">
        <f>IF(ISNUMBER(SEARCH("SEPARA",UPPER(C4325))),"NÃO","SIM")</f>
        <v/>
      </c>
      <c r="N4325" s="2">
        <f>IFERROR(H4325/K4325,0)</f>
        <v/>
      </c>
      <c r="O4325" s="2">
        <f>IF(M4325="NÃO","EXCLUÍDO",IF(N4325&lt;Premissas!$B$8,"&lt; 1,00",IF(N4325&lt;Premissas!$B$9,"1,00 – 1,19",IF(N4325&lt;Premissas!$B$10,"1,20 – 1,39",IF(N4325&lt;Premissas!$B$11,"1,40 – 1,59",IF(N4325&lt;Premissas!$B$12,"1,60 – 1,99","≥ 2,00"))))))</f>
        <v/>
      </c>
      <c r="P4325" s="5">
        <f>IF(OR(M4325="NÃO",N4325&lt;Premissas!$B$8),Premissas!$B$13,IF(N4325&lt;Premissas!$B$9,Premissas!$B$14,IF(N4325&lt;Premissas!$B$10,Premissas!$B$15,IF(N4325&lt;Premissas!$B$11,Premissas!$B$16,IF(N4325&lt;Premissas!$B$12,Premissas!$B$17,Premissas!$B$18)))))</f>
        <v/>
      </c>
      <c r="Q4325" s="5">
        <f>IFERROR(P4325/Premissas!$B$4,0)</f>
        <v/>
      </c>
    </row>
    <row r="4326">
      <c r="A4326" s="2" t="n">
        <v>8</v>
      </c>
      <c r="B4326" s="2" t="n">
        <v>7801</v>
      </c>
      <c r="C4326" s="2" t="inlineStr">
        <is>
          <t>SEPARACAO</t>
        </is>
      </c>
      <c r="D4326" s="2" t="inlineStr">
        <is>
          <t>6019358</t>
        </is>
      </c>
      <c r="E4326" s="2" t="inlineStr">
        <is>
          <t>Temitope Agbola</t>
        </is>
      </c>
      <c r="F4326" s="2" t="n">
        <v>7752</v>
      </c>
      <c r="G4326" s="2" t="n">
        <v>142.12</v>
      </c>
      <c r="H4326" s="2" t="n">
        <v>55</v>
      </c>
      <c r="I4326" s="2" t="n">
        <v>0</v>
      </c>
      <c r="J4326" s="2" t="inlineStr">
        <is>
          <t>GPA</t>
        </is>
      </c>
      <c r="K4326" s="2">
        <f>IF(I4326&lt;&gt;"",I4326,IFERROR(INDEX(Base!$I:$I,MATCH(1,(Base!$C:$C=C4326)*(Base!$I:$I&lt;&gt;""),0)),0))</f>
        <v/>
      </c>
      <c r="L4326" s="2">
        <f>IF(AND(I4326="",K4326&gt;0),"SIM","NÃO")</f>
        <v/>
      </c>
      <c r="M4326" s="2">
        <f>IF(ISNUMBER(SEARCH("SEPARA",UPPER(C4326))),"NÃO","SIM")</f>
        <v/>
      </c>
      <c r="N4326" s="2">
        <f>IFERROR(H4326/K4326,0)</f>
        <v/>
      </c>
      <c r="O4326" s="2">
        <f>IF(M4326="NÃO","EXCLUÍDO",IF(N4326&lt;Premissas!$B$8,"&lt; 1,00",IF(N4326&lt;Premissas!$B$9,"1,00 – 1,19",IF(N4326&lt;Premissas!$B$10,"1,20 – 1,39",IF(N4326&lt;Premissas!$B$11,"1,40 – 1,59",IF(N4326&lt;Premissas!$B$12,"1,60 – 1,99","≥ 2,00"))))))</f>
        <v/>
      </c>
      <c r="P4326" s="5">
        <f>IF(OR(M4326="NÃO",N4326&lt;Premissas!$B$8),Premissas!$B$13,IF(N4326&lt;Premissas!$B$9,Premissas!$B$14,IF(N4326&lt;Premissas!$B$10,Premissas!$B$15,IF(N4326&lt;Premissas!$B$11,Premissas!$B$16,IF(N4326&lt;Premissas!$B$12,Premissas!$B$17,Premissas!$B$18)))))</f>
        <v/>
      </c>
      <c r="Q4326" s="5">
        <f>IFERROR(P4326/Premissas!$B$4,0)</f>
        <v/>
      </c>
    </row>
    <row r="4327">
      <c r="A4327" s="2" t="n">
        <v>8</v>
      </c>
      <c r="B4327" s="2" t="n">
        <v>7801</v>
      </c>
      <c r="C4327" s="2" t="inlineStr">
        <is>
          <t>SEPARACAO</t>
        </is>
      </c>
      <c r="D4327" s="2" t="inlineStr">
        <is>
          <t>6019382</t>
        </is>
      </c>
      <c r="E4327" s="2" t="inlineStr">
        <is>
          <t>Halifax Onyedikachi Ohalete</t>
        </is>
      </c>
      <c r="F4327" s="2" t="n">
        <v>2844</v>
      </c>
      <c r="G4327" s="2" t="n">
        <v>48.3</v>
      </c>
      <c r="H4327" s="2" t="n">
        <v>59</v>
      </c>
      <c r="I4327" s="2" t="n">
        <v>0</v>
      </c>
      <c r="J4327" s="2" t="inlineStr">
        <is>
          <t>GPA</t>
        </is>
      </c>
      <c r="K4327" s="2">
        <f>IF(I4327&lt;&gt;"",I4327,IFERROR(INDEX(Base!$I:$I,MATCH(1,(Base!$C:$C=C4327)*(Base!$I:$I&lt;&gt;""),0)),0))</f>
        <v/>
      </c>
      <c r="L4327" s="2">
        <f>IF(AND(I4327="",K4327&gt;0),"SIM","NÃO")</f>
        <v/>
      </c>
      <c r="M4327" s="2">
        <f>IF(ISNUMBER(SEARCH("SEPARA",UPPER(C4327))),"NÃO","SIM")</f>
        <v/>
      </c>
      <c r="N4327" s="2">
        <f>IFERROR(H4327/K4327,0)</f>
        <v/>
      </c>
      <c r="O4327" s="2">
        <f>IF(M4327="NÃO","EXCLUÍDO",IF(N4327&lt;Premissas!$B$8,"&lt; 1,00",IF(N4327&lt;Premissas!$B$9,"1,00 – 1,19",IF(N4327&lt;Premissas!$B$10,"1,20 – 1,39",IF(N4327&lt;Premissas!$B$11,"1,40 – 1,59",IF(N4327&lt;Premissas!$B$12,"1,60 – 1,99","≥ 2,00"))))))</f>
        <v/>
      </c>
      <c r="P4327" s="5">
        <f>IF(OR(M4327="NÃO",N4327&lt;Premissas!$B$8),Premissas!$B$13,IF(N4327&lt;Premissas!$B$9,Premissas!$B$14,IF(N4327&lt;Premissas!$B$10,Premissas!$B$15,IF(N4327&lt;Premissas!$B$11,Premissas!$B$16,IF(N4327&lt;Premissas!$B$12,Premissas!$B$17,Premissas!$B$18)))))</f>
        <v/>
      </c>
      <c r="Q4327" s="5">
        <f>IFERROR(P4327/Premissas!$B$4,0)</f>
        <v/>
      </c>
    </row>
    <row r="4328">
      <c r="A4328" s="2" t="n">
        <v>8</v>
      </c>
      <c r="B4328" s="2" t="n">
        <v>7801</v>
      </c>
      <c r="C4328" s="2" t="inlineStr">
        <is>
          <t>SEPARACAO</t>
        </is>
      </c>
      <c r="D4328" s="2" t="inlineStr">
        <is>
          <t>6019609</t>
        </is>
      </c>
      <c r="E4328" s="2" t="inlineStr">
        <is>
          <t>Ijioma Ibemgbulam David</t>
        </is>
      </c>
      <c r="F4328" s="2" t="n">
        <v>3453</v>
      </c>
      <c r="G4328" s="2" t="n">
        <v>127.37</v>
      </c>
      <c r="H4328" s="2" t="n">
        <v>27</v>
      </c>
      <c r="I4328" s="2" t="n">
        <v>0</v>
      </c>
      <c r="J4328" s="2" t="inlineStr">
        <is>
          <t>GPA</t>
        </is>
      </c>
      <c r="K4328" s="2">
        <f>IF(I4328&lt;&gt;"",I4328,IFERROR(INDEX(Base!$I:$I,MATCH(1,(Base!$C:$C=C4328)*(Base!$I:$I&lt;&gt;""),0)),0))</f>
        <v/>
      </c>
      <c r="L4328" s="2">
        <f>IF(AND(I4328="",K4328&gt;0),"SIM","NÃO")</f>
        <v/>
      </c>
      <c r="M4328" s="2">
        <f>IF(ISNUMBER(SEARCH("SEPARA",UPPER(C4328))),"NÃO","SIM")</f>
        <v/>
      </c>
      <c r="N4328" s="2">
        <f>IFERROR(H4328/K4328,0)</f>
        <v/>
      </c>
      <c r="O4328" s="2">
        <f>IF(M4328="NÃO","EXCLUÍDO",IF(N4328&lt;Premissas!$B$8,"&lt; 1,00",IF(N4328&lt;Premissas!$B$9,"1,00 – 1,19",IF(N4328&lt;Premissas!$B$10,"1,20 – 1,39",IF(N4328&lt;Premissas!$B$11,"1,40 – 1,59",IF(N4328&lt;Premissas!$B$12,"1,60 – 1,99","≥ 2,00"))))))</f>
        <v/>
      </c>
      <c r="P4328" s="5">
        <f>IF(OR(M4328="NÃO",N4328&lt;Premissas!$B$8),Premissas!$B$13,IF(N4328&lt;Premissas!$B$9,Premissas!$B$14,IF(N4328&lt;Premissas!$B$10,Premissas!$B$15,IF(N4328&lt;Premissas!$B$11,Premissas!$B$16,IF(N4328&lt;Premissas!$B$12,Premissas!$B$17,Premissas!$B$18)))))</f>
        <v/>
      </c>
      <c r="Q4328" s="5">
        <f>IFERROR(P4328/Premissas!$B$4,0)</f>
        <v/>
      </c>
    </row>
    <row r="4329">
      <c r="A4329" s="2" t="n">
        <v>8</v>
      </c>
      <c r="B4329" s="2" t="n">
        <v>7801</v>
      </c>
      <c r="C4329" s="2" t="inlineStr">
        <is>
          <t>SEPARACAO</t>
        </is>
      </c>
      <c r="D4329" s="2" t="inlineStr">
        <is>
          <t>6019820</t>
        </is>
      </c>
      <c r="E4329" s="2" t="inlineStr">
        <is>
          <t>Jude Nwabueze Eze</t>
        </is>
      </c>
      <c r="F4329" s="2" t="n">
        <v>4395</v>
      </c>
      <c r="G4329" s="2" t="n">
        <v>125.18</v>
      </c>
      <c r="H4329" s="2" t="n">
        <v>35</v>
      </c>
      <c r="I4329" s="2" t="n">
        <v>0</v>
      </c>
      <c r="J4329" s="2" t="inlineStr">
        <is>
          <t>GPA</t>
        </is>
      </c>
      <c r="K4329" s="2">
        <f>IF(I4329&lt;&gt;"",I4329,IFERROR(INDEX(Base!$I:$I,MATCH(1,(Base!$C:$C=C4329)*(Base!$I:$I&lt;&gt;""),0)),0))</f>
        <v/>
      </c>
      <c r="L4329" s="2">
        <f>IF(AND(I4329="",K4329&gt;0),"SIM","NÃO")</f>
        <v/>
      </c>
      <c r="M4329" s="2">
        <f>IF(ISNUMBER(SEARCH("SEPARA",UPPER(C4329))),"NÃO","SIM")</f>
        <v/>
      </c>
      <c r="N4329" s="2">
        <f>IFERROR(H4329/K4329,0)</f>
        <v/>
      </c>
      <c r="O4329" s="2">
        <f>IF(M4329="NÃO","EXCLUÍDO",IF(N4329&lt;Premissas!$B$8,"&lt; 1,00",IF(N4329&lt;Premissas!$B$9,"1,00 – 1,19",IF(N4329&lt;Premissas!$B$10,"1,20 – 1,39",IF(N4329&lt;Premissas!$B$11,"1,40 – 1,59",IF(N4329&lt;Premissas!$B$12,"1,60 – 1,99","≥ 2,00"))))))</f>
        <v/>
      </c>
      <c r="P4329" s="5">
        <f>IF(OR(M4329="NÃO",N4329&lt;Premissas!$B$8),Premissas!$B$13,IF(N4329&lt;Premissas!$B$9,Premissas!$B$14,IF(N4329&lt;Premissas!$B$10,Premissas!$B$15,IF(N4329&lt;Premissas!$B$11,Premissas!$B$16,IF(N4329&lt;Premissas!$B$12,Premissas!$B$17,Premissas!$B$18)))))</f>
        <v/>
      </c>
      <c r="Q4329" s="5">
        <f>IFERROR(P4329/Premissas!$B$4,0)</f>
        <v/>
      </c>
    </row>
    <row r="4330">
      <c r="A4330" s="2" t="n">
        <v>8</v>
      </c>
      <c r="B4330" s="2" t="n">
        <v>7801</v>
      </c>
      <c r="C4330" s="2" t="inlineStr">
        <is>
          <t>SEPARACAO</t>
        </is>
      </c>
      <c r="D4330" s="2" t="inlineStr">
        <is>
          <t>6020690</t>
        </is>
      </c>
      <c r="E4330" s="2" t="inlineStr">
        <is>
          <t>Donatus Izuchukwu Obi</t>
        </is>
      </c>
      <c r="F4330" s="2" t="n">
        <v>3037</v>
      </c>
      <c r="G4330" s="2" t="n">
        <v>93.09</v>
      </c>
      <c r="H4330" s="2" t="n">
        <v>33</v>
      </c>
      <c r="I4330" s="2" t="n">
        <v>0</v>
      </c>
      <c r="J4330" s="2" t="inlineStr">
        <is>
          <t>GPA</t>
        </is>
      </c>
      <c r="K4330" s="2">
        <f>IF(I4330&lt;&gt;"",I4330,IFERROR(INDEX(Base!$I:$I,MATCH(1,(Base!$C:$C=C4330)*(Base!$I:$I&lt;&gt;""),0)),0))</f>
        <v/>
      </c>
      <c r="L4330" s="2">
        <f>IF(AND(I4330="",K4330&gt;0),"SIM","NÃO")</f>
        <v/>
      </c>
      <c r="M4330" s="2">
        <f>IF(ISNUMBER(SEARCH("SEPARA",UPPER(C4330))),"NÃO","SIM")</f>
        <v/>
      </c>
      <c r="N4330" s="2">
        <f>IFERROR(H4330/K4330,0)</f>
        <v/>
      </c>
      <c r="O4330" s="2">
        <f>IF(M4330="NÃO","EXCLUÍDO",IF(N4330&lt;Premissas!$B$8,"&lt; 1,00",IF(N4330&lt;Premissas!$B$9,"1,00 – 1,19",IF(N4330&lt;Premissas!$B$10,"1,20 – 1,39",IF(N4330&lt;Premissas!$B$11,"1,40 – 1,59",IF(N4330&lt;Premissas!$B$12,"1,60 – 1,99","≥ 2,00"))))))</f>
        <v/>
      </c>
      <c r="P4330" s="5">
        <f>IF(OR(M4330="NÃO",N4330&lt;Premissas!$B$8),Premissas!$B$13,IF(N4330&lt;Premissas!$B$9,Premissas!$B$14,IF(N4330&lt;Premissas!$B$10,Premissas!$B$15,IF(N4330&lt;Premissas!$B$11,Premissas!$B$16,IF(N4330&lt;Premissas!$B$12,Premissas!$B$17,Premissas!$B$18)))))</f>
        <v/>
      </c>
      <c r="Q4330" s="5">
        <f>IFERROR(P4330/Premissas!$B$4,0)</f>
        <v/>
      </c>
    </row>
    <row r="4331">
      <c r="A4331" s="2" t="n">
        <v>8</v>
      </c>
      <c r="B4331" s="2" t="n">
        <v>7801</v>
      </c>
      <c r="C4331" s="2" t="inlineStr">
        <is>
          <t>SEPARACAO</t>
        </is>
      </c>
      <c r="D4331" s="2" t="inlineStr">
        <is>
          <t>6021174</t>
        </is>
      </c>
      <c r="E4331" s="2" t="inlineStr">
        <is>
          <t>Kevin Chukwudi Anene</t>
        </is>
      </c>
      <c r="F4331" s="2" t="n">
        <v>978</v>
      </c>
      <c r="G4331" s="2" t="n">
        <v>58.42</v>
      </c>
      <c r="H4331" s="2" t="n">
        <v>17</v>
      </c>
      <c r="I4331" s="2" t="n">
        <v>0</v>
      </c>
      <c r="J4331" s="2" t="inlineStr">
        <is>
          <t>GPA</t>
        </is>
      </c>
      <c r="K4331" s="2">
        <f>IF(I4331&lt;&gt;"",I4331,IFERROR(INDEX(Base!$I:$I,MATCH(1,(Base!$C:$C=C4331)*(Base!$I:$I&lt;&gt;""),0)),0))</f>
        <v/>
      </c>
      <c r="L4331" s="2">
        <f>IF(AND(I4331="",K4331&gt;0),"SIM","NÃO")</f>
        <v/>
      </c>
      <c r="M4331" s="2">
        <f>IF(ISNUMBER(SEARCH("SEPARA",UPPER(C4331))),"NÃO","SIM")</f>
        <v/>
      </c>
      <c r="N4331" s="2">
        <f>IFERROR(H4331/K4331,0)</f>
        <v/>
      </c>
      <c r="O4331" s="2">
        <f>IF(M4331="NÃO","EXCLUÍDO",IF(N4331&lt;Premissas!$B$8,"&lt; 1,00",IF(N4331&lt;Premissas!$B$9,"1,00 – 1,19",IF(N4331&lt;Premissas!$B$10,"1,20 – 1,39",IF(N4331&lt;Premissas!$B$11,"1,40 – 1,59",IF(N4331&lt;Premissas!$B$12,"1,60 – 1,99","≥ 2,00"))))))</f>
        <v/>
      </c>
      <c r="P4331" s="5">
        <f>IF(OR(M4331="NÃO",N4331&lt;Premissas!$B$8),Premissas!$B$13,IF(N4331&lt;Premissas!$B$9,Premissas!$B$14,IF(N4331&lt;Premissas!$B$10,Premissas!$B$15,IF(N4331&lt;Premissas!$B$11,Premissas!$B$16,IF(N4331&lt;Premissas!$B$12,Premissas!$B$17,Premissas!$B$18)))))</f>
        <v/>
      </c>
      <c r="Q4331" s="5">
        <f>IFERROR(P4331/Premissas!$B$4,0)</f>
        <v/>
      </c>
    </row>
    <row r="4332">
      <c r="A4332" s="2" t="n">
        <v>8</v>
      </c>
      <c r="B4332" s="2" t="n">
        <v>7801</v>
      </c>
      <c r="C4332" s="2" t="inlineStr">
        <is>
          <t>SEPARACAO</t>
        </is>
      </c>
      <c r="D4332" s="2" t="inlineStr">
        <is>
          <t>6022383</t>
        </is>
      </c>
      <c r="E4332" s="2" t="inlineStr">
        <is>
          <t>Chinedu George Anioke</t>
        </is>
      </c>
      <c r="F4332" s="2" t="n">
        <v>4125</v>
      </c>
      <c r="G4332" s="2" t="n">
        <v>95.25</v>
      </c>
      <c r="H4332" s="2" t="n">
        <v>43</v>
      </c>
      <c r="I4332" s="2" t="n">
        <v>0</v>
      </c>
      <c r="J4332" s="2" t="inlineStr">
        <is>
          <t>GPA</t>
        </is>
      </c>
      <c r="K4332" s="2">
        <f>IF(I4332&lt;&gt;"",I4332,IFERROR(INDEX(Base!$I:$I,MATCH(1,(Base!$C:$C=C4332)*(Base!$I:$I&lt;&gt;""),0)),0))</f>
        <v/>
      </c>
      <c r="L4332" s="2">
        <f>IF(AND(I4332="",K4332&gt;0),"SIM","NÃO")</f>
        <v/>
      </c>
      <c r="M4332" s="2">
        <f>IF(ISNUMBER(SEARCH("SEPARA",UPPER(C4332))),"NÃO","SIM")</f>
        <v/>
      </c>
      <c r="N4332" s="2">
        <f>IFERROR(H4332/K4332,0)</f>
        <v/>
      </c>
      <c r="O4332" s="2">
        <f>IF(M4332="NÃO","EXCLUÍDO",IF(N4332&lt;Premissas!$B$8,"&lt; 1,00",IF(N4332&lt;Premissas!$B$9,"1,00 – 1,19",IF(N4332&lt;Premissas!$B$10,"1,20 – 1,39",IF(N4332&lt;Premissas!$B$11,"1,40 – 1,59",IF(N4332&lt;Premissas!$B$12,"1,60 – 1,99","≥ 2,00"))))))</f>
        <v/>
      </c>
      <c r="P4332" s="5">
        <f>IF(OR(M4332="NÃO",N4332&lt;Premissas!$B$8),Premissas!$B$13,IF(N4332&lt;Premissas!$B$9,Premissas!$B$14,IF(N4332&lt;Premissas!$B$10,Premissas!$B$15,IF(N4332&lt;Premissas!$B$11,Premissas!$B$16,IF(N4332&lt;Premissas!$B$12,Premissas!$B$17,Premissas!$B$18)))))</f>
        <v/>
      </c>
      <c r="Q4332" s="5">
        <f>IFERROR(P4332/Premissas!$B$4,0)</f>
        <v/>
      </c>
    </row>
    <row r="4333">
      <c r="A4333" s="2" t="n">
        <v>8</v>
      </c>
      <c r="B4333" s="2" t="n">
        <v>7801</v>
      </c>
      <c r="C4333" s="2" t="inlineStr">
        <is>
          <t>SEPARACAO</t>
        </is>
      </c>
      <c r="D4333" s="2" t="inlineStr">
        <is>
          <t>6024572</t>
        </is>
      </c>
      <c r="E4333" s="2" t="inlineStr">
        <is>
          <t>Johnson Ogbonna David</t>
        </is>
      </c>
      <c r="F4333" s="2" t="n">
        <v>3132</v>
      </c>
      <c r="G4333" s="2" t="n">
        <v>73.39</v>
      </c>
      <c r="H4333" s="2" t="n">
        <v>43</v>
      </c>
      <c r="I4333" s="2" t="n">
        <v>0</v>
      </c>
      <c r="J4333" s="2" t="inlineStr">
        <is>
          <t>GPA</t>
        </is>
      </c>
      <c r="K4333" s="2">
        <f>IF(I4333&lt;&gt;"",I4333,IFERROR(INDEX(Base!$I:$I,MATCH(1,(Base!$C:$C=C4333)*(Base!$I:$I&lt;&gt;""),0)),0))</f>
        <v/>
      </c>
      <c r="L4333" s="2">
        <f>IF(AND(I4333="",K4333&gt;0),"SIM","NÃO")</f>
        <v/>
      </c>
      <c r="M4333" s="2">
        <f>IF(ISNUMBER(SEARCH("SEPARA",UPPER(C4333))),"NÃO","SIM")</f>
        <v/>
      </c>
      <c r="N4333" s="2">
        <f>IFERROR(H4333/K4333,0)</f>
        <v/>
      </c>
      <c r="O4333" s="2">
        <f>IF(M4333="NÃO","EXCLUÍDO",IF(N4333&lt;Premissas!$B$8,"&lt; 1,00",IF(N4333&lt;Premissas!$B$9,"1,00 – 1,19",IF(N4333&lt;Premissas!$B$10,"1,20 – 1,39",IF(N4333&lt;Premissas!$B$11,"1,40 – 1,59",IF(N4333&lt;Premissas!$B$12,"1,60 – 1,99","≥ 2,00"))))))</f>
        <v/>
      </c>
      <c r="P4333" s="5">
        <f>IF(OR(M4333="NÃO",N4333&lt;Premissas!$B$8),Premissas!$B$13,IF(N4333&lt;Premissas!$B$9,Premissas!$B$14,IF(N4333&lt;Premissas!$B$10,Premissas!$B$15,IF(N4333&lt;Premissas!$B$11,Premissas!$B$16,IF(N4333&lt;Premissas!$B$12,Premissas!$B$17,Premissas!$B$18)))))</f>
        <v/>
      </c>
      <c r="Q4333" s="5">
        <f>IFERROR(P4333/Premissas!$B$4,0)</f>
        <v/>
      </c>
    </row>
    <row r="4334">
      <c r="A4334" s="2" t="n">
        <v>8</v>
      </c>
      <c r="B4334" s="2" t="n">
        <v>7801</v>
      </c>
      <c r="C4334" s="2" t="inlineStr">
        <is>
          <t>SEPARACAO</t>
        </is>
      </c>
      <c r="D4334" s="2" t="inlineStr">
        <is>
          <t>6025439</t>
        </is>
      </c>
      <c r="E4334" s="2" t="inlineStr">
        <is>
          <t>Anderson Ferreira Da Silva</t>
        </is>
      </c>
      <c r="F4334" s="2" t="n">
        <v>3812</v>
      </c>
      <c r="G4334" s="2" t="n">
        <v>68.34</v>
      </c>
      <c r="H4334" s="2" t="n">
        <v>56</v>
      </c>
      <c r="I4334" s="2" t="n">
        <v>0</v>
      </c>
      <c r="J4334" s="2" t="inlineStr">
        <is>
          <t>GPA</t>
        </is>
      </c>
      <c r="K4334" s="2">
        <f>IF(I4334&lt;&gt;"",I4334,IFERROR(INDEX(Base!$I:$I,MATCH(1,(Base!$C:$C=C4334)*(Base!$I:$I&lt;&gt;""),0)),0))</f>
        <v/>
      </c>
      <c r="L4334" s="2">
        <f>IF(AND(I4334="",K4334&gt;0),"SIM","NÃO")</f>
        <v/>
      </c>
      <c r="M4334" s="2">
        <f>IF(ISNUMBER(SEARCH("SEPARA",UPPER(C4334))),"NÃO","SIM")</f>
        <v/>
      </c>
      <c r="N4334" s="2">
        <f>IFERROR(H4334/K4334,0)</f>
        <v/>
      </c>
      <c r="O4334" s="2">
        <f>IF(M4334="NÃO","EXCLUÍDO",IF(N4334&lt;Premissas!$B$8,"&lt; 1,00",IF(N4334&lt;Premissas!$B$9,"1,00 – 1,19",IF(N4334&lt;Premissas!$B$10,"1,20 – 1,39",IF(N4334&lt;Premissas!$B$11,"1,40 – 1,59",IF(N4334&lt;Premissas!$B$12,"1,60 – 1,99","≥ 2,00"))))))</f>
        <v/>
      </c>
      <c r="P4334" s="5">
        <f>IF(OR(M4334="NÃO",N4334&lt;Premissas!$B$8),Premissas!$B$13,IF(N4334&lt;Premissas!$B$9,Premissas!$B$14,IF(N4334&lt;Premissas!$B$10,Premissas!$B$15,IF(N4334&lt;Premissas!$B$11,Premissas!$B$16,IF(N4334&lt;Premissas!$B$12,Premissas!$B$17,Premissas!$B$18)))))</f>
        <v/>
      </c>
      <c r="Q4334" s="5">
        <f>IFERROR(P4334/Premissas!$B$4,0)</f>
        <v/>
      </c>
    </row>
    <row r="4335">
      <c r="A4335" s="2" t="n">
        <v>8</v>
      </c>
      <c r="B4335" s="2" t="n">
        <v>7801</v>
      </c>
      <c r="C4335" s="2" t="inlineStr">
        <is>
          <t>SEPARACAO</t>
        </is>
      </c>
      <c r="D4335" s="2" t="inlineStr">
        <is>
          <t>6025927</t>
        </is>
      </c>
      <c r="E4335" s="2" t="inlineStr">
        <is>
          <t>Chinedu Blessing Onwuasoanya</t>
        </is>
      </c>
      <c r="F4335" s="2" t="n">
        <v>2731</v>
      </c>
      <c r="G4335" s="2" t="n">
        <v>66.56</v>
      </c>
      <c r="H4335" s="2" t="n">
        <v>41</v>
      </c>
      <c r="I4335" s="2" t="n">
        <v>0</v>
      </c>
      <c r="J4335" s="2" t="inlineStr">
        <is>
          <t>GPA</t>
        </is>
      </c>
      <c r="K4335" s="2">
        <f>IF(I4335&lt;&gt;"",I4335,IFERROR(INDEX(Base!$I:$I,MATCH(1,(Base!$C:$C=C4335)*(Base!$I:$I&lt;&gt;""),0)),0))</f>
        <v/>
      </c>
      <c r="L4335" s="2">
        <f>IF(AND(I4335="",K4335&gt;0),"SIM","NÃO")</f>
        <v/>
      </c>
      <c r="M4335" s="2">
        <f>IF(ISNUMBER(SEARCH("SEPARA",UPPER(C4335))),"NÃO","SIM")</f>
        <v/>
      </c>
      <c r="N4335" s="2">
        <f>IFERROR(H4335/K4335,0)</f>
        <v/>
      </c>
      <c r="O4335" s="2">
        <f>IF(M4335="NÃO","EXCLUÍDO",IF(N4335&lt;Premissas!$B$8,"&lt; 1,00",IF(N4335&lt;Premissas!$B$9,"1,00 – 1,19",IF(N4335&lt;Premissas!$B$10,"1,20 – 1,39",IF(N4335&lt;Premissas!$B$11,"1,40 – 1,59",IF(N4335&lt;Premissas!$B$12,"1,60 – 1,99","≥ 2,00"))))))</f>
        <v/>
      </c>
      <c r="P4335" s="5">
        <f>IF(OR(M4335="NÃO",N4335&lt;Premissas!$B$8),Premissas!$B$13,IF(N4335&lt;Premissas!$B$9,Premissas!$B$14,IF(N4335&lt;Premissas!$B$10,Premissas!$B$15,IF(N4335&lt;Premissas!$B$11,Premissas!$B$16,IF(N4335&lt;Premissas!$B$12,Premissas!$B$17,Premissas!$B$18)))))</f>
        <v/>
      </c>
      <c r="Q4335" s="5">
        <f>IFERROR(P4335/Premissas!$B$4,0)</f>
        <v/>
      </c>
    </row>
    <row r="4336">
      <c r="A4336" s="2" t="n">
        <v>8</v>
      </c>
      <c r="B4336" s="2" t="n">
        <v>7801</v>
      </c>
      <c r="C4336" s="2" t="inlineStr">
        <is>
          <t>SEPARACAO</t>
        </is>
      </c>
      <c r="D4336" s="2" t="inlineStr">
        <is>
          <t>6025935</t>
        </is>
      </c>
      <c r="E4336" s="2" t="inlineStr">
        <is>
          <t>Livinus Okwudili Obikwelu</t>
        </is>
      </c>
      <c r="F4336" s="2" t="n">
        <v>1950</v>
      </c>
      <c r="G4336" s="2" t="n">
        <v>64.31999999999999</v>
      </c>
      <c r="H4336" s="2" t="n">
        <v>30</v>
      </c>
      <c r="I4336" s="2" t="n">
        <v>0</v>
      </c>
      <c r="J4336" s="2" t="inlineStr">
        <is>
          <t>GPA</t>
        </is>
      </c>
      <c r="K4336" s="2">
        <f>IF(I4336&lt;&gt;"",I4336,IFERROR(INDEX(Base!$I:$I,MATCH(1,(Base!$C:$C=C4336)*(Base!$I:$I&lt;&gt;""),0)),0))</f>
        <v/>
      </c>
      <c r="L4336" s="2">
        <f>IF(AND(I4336="",K4336&gt;0),"SIM","NÃO")</f>
        <v/>
      </c>
      <c r="M4336" s="2">
        <f>IF(ISNUMBER(SEARCH("SEPARA",UPPER(C4336))),"NÃO","SIM")</f>
        <v/>
      </c>
      <c r="N4336" s="2">
        <f>IFERROR(H4336/K4336,0)</f>
        <v/>
      </c>
      <c r="O4336" s="2">
        <f>IF(M4336="NÃO","EXCLUÍDO",IF(N4336&lt;Premissas!$B$8,"&lt; 1,00",IF(N4336&lt;Premissas!$B$9,"1,00 – 1,19",IF(N4336&lt;Premissas!$B$10,"1,20 – 1,39",IF(N4336&lt;Premissas!$B$11,"1,40 – 1,59",IF(N4336&lt;Premissas!$B$12,"1,60 – 1,99","≥ 2,00"))))))</f>
        <v/>
      </c>
      <c r="P4336" s="5">
        <f>IF(OR(M4336="NÃO",N4336&lt;Premissas!$B$8),Premissas!$B$13,IF(N4336&lt;Premissas!$B$9,Premissas!$B$14,IF(N4336&lt;Premissas!$B$10,Premissas!$B$15,IF(N4336&lt;Premissas!$B$11,Premissas!$B$16,IF(N4336&lt;Premissas!$B$12,Premissas!$B$17,Premissas!$B$18)))))</f>
        <v/>
      </c>
      <c r="Q4336" s="5">
        <f>IFERROR(P4336/Premissas!$B$4,0)</f>
        <v/>
      </c>
    </row>
    <row r="4337">
      <c r="A4337" s="2" t="n">
        <v>8</v>
      </c>
      <c r="B4337" s="2" t="n">
        <v>7801</v>
      </c>
      <c r="C4337" s="2" t="inlineStr">
        <is>
          <t>SEPARACAO</t>
        </is>
      </c>
      <c r="D4337" s="2" t="inlineStr">
        <is>
          <t>6026770</t>
        </is>
      </c>
      <c r="E4337" s="2" t="inlineStr">
        <is>
          <t>Luiz Guilherme Rosa Do Nascimento</t>
        </is>
      </c>
      <c r="F4337" s="2" t="n">
        <v>29</v>
      </c>
      <c r="G4337" s="2" t="n">
        <v>1.34</v>
      </c>
      <c r="H4337" s="2" t="n">
        <v>22</v>
      </c>
      <c r="I4337" s="2" t="n">
        <v>0</v>
      </c>
      <c r="J4337" s="2" t="inlineStr">
        <is>
          <t>GPA</t>
        </is>
      </c>
      <c r="K4337" s="2">
        <f>IF(I4337&lt;&gt;"",I4337,IFERROR(INDEX(Base!$I:$I,MATCH(1,(Base!$C:$C=C4337)*(Base!$I:$I&lt;&gt;""),0)),0))</f>
        <v/>
      </c>
      <c r="L4337" s="2">
        <f>IF(AND(I4337="",K4337&gt;0),"SIM","NÃO")</f>
        <v/>
      </c>
      <c r="M4337" s="2">
        <f>IF(ISNUMBER(SEARCH("SEPARA",UPPER(C4337))),"NÃO","SIM")</f>
        <v/>
      </c>
      <c r="N4337" s="2">
        <f>IFERROR(H4337/K4337,0)</f>
        <v/>
      </c>
      <c r="O4337" s="2">
        <f>IF(M4337="NÃO","EXCLUÍDO",IF(N4337&lt;Premissas!$B$8,"&lt; 1,00",IF(N4337&lt;Premissas!$B$9,"1,00 – 1,19",IF(N4337&lt;Premissas!$B$10,"1,20 – 1,39",IF(N4337&lt;Premissas!$B$11,"1,40 – 1,59",IF(N4337&lt;Premissas!$B$12,"1,60 – 1,99","≥ 2,00"))))))</f>
        <v/>
      </c>
      <c r="P4337" s="5">
        <f>IF(OR(M4337="NÃO",N4337&lt;Premissas!$B$8),Premissas!$B$13,IF(N4337&lt;Premissas!$B$9,Premissas!$B$14,IF(N4337&lt;Premissas!$B$10,Premissas!$B$15,IF(N4337&lt;Premissas!$B$11,Premissas!$B$16,IF(N4337&lt;Premissas!$B$12,Premissas!$B$17,Premissas!$B$18)))))</f>
        <v/>
      </c>
      <c r="Q4337" s="5">
        <f>IFERROR(P4337/Premissas!$B$4,0)</f>
        <v/>
      </c>
    </row>
    <row r="4338">
      <c r="A4338" s="2" t="n">
        <v>8</v>
      </c>
      <c r="B4338" s="2" t="n">
        <v>7801</v>
      </c>
      <c r="C4338" s="2" t="inlineStr">
        <is>
          <t>SEPARACAO</t>
        </is>
      </c>
      <c r="D4338" s="2" t="inlineStr">
        <is>
          <t>6026923</t>
        </is>
      </c>
      <c r="E4338" s="2" t="inlineStr">
        <is>
          <t>Philip Emeka Nwonyibo</t>
        </is>
      </c>
      <c r="F4338" s="2" t="n">
        <v>4732</v>
      </c>
      <c r="G4338" s="2" t="n">
        <v>78.64</v>
      </c>
      <c r="H4338" s="2" t="n">
        <v>60</v>
      </c>
      <c r="I4338" s="2" t="n">
        <v>0</v>
      </c>
      <c r="J4338" s="2" t="inlineStr">
        <is>
          <t>GPA</t>
        </is>
      </c>
      <c r="K4338" s="2">
        <f>IF(I4338&lt;&gt;"",I4338,IFERROR(INDEX(Base!$I:$I,MATCH(1,(Base!$C:$C=C4338)*(Base!$I:$I&lt;&gt;""),0)),0))</f>
        <v/>
      </c>
      <c r="L4338" s="2">
        <f>IF(AND(I4338="",K4338&gt;0),"SIM","NÃO")</f>
        <v/>
      </c>
      <c r="M4338" s="2">
        <f>IF(ISNUMBER(SEARCH("SEPARA",UPPER(C4338))),"NÃO","SIM")</f>
        <v/>
      </c>
      <c r="N4338" s="2">
        <f>IFERROR(H4338/K4338,0)</f>
        <v/>
      </c>
      <c r="O4338" s="2">
        <f>IF(M4338="NÃO","EXCLUÍDO",IF(N4338&lt;Premissas!$B$8,"&lt; 1,00",IF(N4338&lt;Premissas!$B$9,"1,00 – 1,19",IF(N4338&lt;Premissas!$B$10,"1,20 – 1,39",IF(N4338&lt;Premissas!$B$11,"1,40 – 1,59",IF(N4338&lt;Premissas!$B$12,"1,60 – 1,99","≥ 2,00"))))))</f>
        <v/>
      </c>
      <c r="P4338" s="5">
        <f>IF(OR(M4338="NÃO",N4338&lt;Premissas!$B$8),Premissas!$B$13,IF(N4338&lt;Premissas!$B$9,Premissas!$B$14,IF(N4338&lt;Premissas!$B$10,Premissas!$B$15,IF(N4338&lt;Premissas!$B$11,Premissas!$B$16,IF(N4338&lt;Premissas!$B$12,Premissas!$B$17,Premissas!$B$18)))))</f>
        <v/>
      </c>
      <c r="Q4338" s="5">
        <f>IFERROR(P4338/Premissas!$B$4,0)</f>
        <v/>
      </c>
    </row>
    <row r="4339">
      <c r="A4339" s="2" t="n">
        <v>8</v>
      </c>
      <c r="B4339" s="2" t="n">
        <v>7801</v>
      </c>
      <c r="C4339" s="2" t="inlineStr">
        <is>
          <t>SEPARACAO</t>
        </is>
      </c>
      <c r="D4339" s="2" t="inlineStr">
        <is>
          <t>6026958</t>
        </is>
      </c>
      <c r="E4339" s="2" t="inlineStr">
        <is>
          <t>Douglas Cardoso Moraes</t>
        </is>
      </c>
      <c r="F4339" s="2" t="n">
        <v>2454</v>
      </c>
      <c r="G4339" s="2" t="n">
        <v>32.98</v>
      </c>
      <c r="H4339" s="2" t="n">
        <v>74</v>
      </c>
      <c r="I4339" s="2" t="n">
        <v>0</v>
      </c>
      <c r="J4339" s="2" t="inlineStr">
        <is>
          <t>GPA</t>
        </is>
      </c>
      <c r="K4339" s="2">
        <f>IF(I4339&lt;&gt;"",I4339,IFERROR(INDEX(Base!$I:$I,MATCH(1,(Base!$C:$C=C4339)*(Base!$I:$I&lt;&gt;""),0)),0))</f>
        <v/>
      </c>
      <c r="L4339" s="2">
        <f>IF(AND(I4339="",K4339&gt;0),"SIM","NÃO")</f>
        <v/>
      </c>
      <c r="M4339" s="2">
        <f>IF(ISNUMBER(SEARCH("SEPARA",UPPER(C4339))),"NÃO","SIM")</f>
        <v/>
      </c>
      <c r="N4339" s="2">
        <f>IFERROR(H4339/K4339,0)</f>
        <v/>
      </c>
      <c r="O4339" s="2">
        <f>IF(M4339="NÃO","EXCLUÍDO",IF(N4339&lt;Premissas!$B$8,"&lt; 1,00",IF(N4339&lt;Premissas!$B$9,"1,00 – 1,19",IF(N4339&lt;Premissas!$B$10,"1,20 – 1,39",IF(N4339&lt;Premissas!$B$11,"1,40 – 1,59",IF(N4339&lt;Premissas!$B$12,"1,60 – 1,99","≥ 2,00"))))))</f>
        <v/>
      </c>
      <c r="P4339" s="5">
        <f>IF(OR(M4339="NÃO",N4339&lt;Premissas!$B$8),Premissas!$B$13,IF(N4339&lt;Premissas!$B$9,Premissas!$B$14,IF(N4339&lt;Premissas!$B$10,Premissas!$B$15,IF(N4339&lt;Premissas!$B$11,Premissas!$B$16,IF(N4339&lt;Premissas!$B$12,Premissas!$B$17,Premissas!$B$18)))))</f>
        <v/>
      </c>
      <c r="Q4339" s="5">
        <f>IFERROR(P4339/Premissas!$B$4,0)</f>
        <v/>
      </c>
    </row>
    <row r="4340">
      <c r="A4340" s="2" t="n">
        <v>8</v>
      </c>
      <c r="B4340" s="2" t="n">
        <v>7801</v>
      </c>
      <c r="C4340" s="2" t="inlineStr">
        <is>
          <t>SEPARACAO</t>
        </is>
      </c>
      <c r="D4340" s="2" t="inlineStr">
        <is>
          <t>6026982</t>
        </is>
      </c>
      <c r="E4340" s="2" t="inlineStr">
        <is>
          <t>Rafaela Rocha Do Nascimento</t>
        </is>
      </c>
      <c r="F4340" s="2" t="n">
        <v>1441</v>
      </c>
      <c r="G4340" s="2" t="n">
        <v>54.48</v>
      </c>
      <c r="H4340" s="2" t="n">
        <v>26</v>
      </c>
      <c r="I4340" s="2" t="n">
        <v>0</v>
      </c>
      <c r="J4340" s="2" t="inlineStr">
        <is>
          <t>GPA</t>
        </is>
      </c>
      <c r="K4340" s="2">
        <f>IF(I4340&lt;&gt;"",I4340,IFERROR(INDEX(Base!$I:$I,MATCH(1,(Base!$C:$C=C4340)*(Base!$I:$I&lt;&gt;""),0)),0))</f>
        <v/>
      </c>
      <c r="L4340" s="2">
        <f>IF(AND(I4340="",K4340&gt;0),"SIM","NÃO")</f>
        <v/>
      </c>
      <c r="M4340" s="2">
        <f>IF(ISNUMBER(SEARCH("SEPARA",UPPER(C4340))),"NÃO","SIM")</f>
        <v/>
      </c>
      <c r="N4340" s="2">
        <f>IFERROR(H4340/K4340,0)</f>
        <v/>
      </c>
      <c r="O4340" s="2">
        <f>IF(M4340="NÃO","EXCLUÍDO",IF(N4340&lt;Premissas!$B$8,"&lt; 1,00",IF(N4340&lt;Premissas!$B$9,"1,00 – 1,19",IF(N4340&lt;Premissas!$B$10,"1,20 – 1,39",IF(N4340&lt;Premissas!$B$11,"1,40 – 1,59",IF(N4340&lt;Premissas!$B$12,"1,60 – 1,99","≥ 2,00"))))))</f>
        <v/>
      </c>
      <c r="P4340" s="5">
        <f>IF(OR(M4340="NÃO",N4340&lt;Premissas!$B$8),Premissas!$B$13,IF(N4340&lt;Premissas!$B$9,Premissas!$B$14,IF(N4340&lt;Premissas!$B$10,Premissas!$B$15,IF(N4340&lt;Premissas!$B$11,Premissas!$B$16,IF(N4340&lt;Premissas!$B$12,Premissas!$B$17,Premissas!$B$18)))))</f>
        <v/>
      </c>
      <c r="Q4340" s="5">
        <f>IFERROR(P4340/Premissas!$B$4,0)</f>
        <v/>
      </c>
    </row>
    <row r="4341">
      <c r="A4341" s="2" t="n">
        <v>8</v>
      </c>
      <c r="B4341" s="2" t="n">
        <v>7801</v>
      </c>
      <c r="C4341" s="2" t="inlineStr">
        <is>
          <t>SEPARACAO</t>
        </is>
      </c>
      <c r="D4341" s="2" t="inlineStr">
        <is>
          <t>6027040</t>
        </is>
      </c>
      <c r="E4341" s="2" t="inlineStr">
        <is>
          <t>Diego Dos Santos Candido</t>
        </is>
      </c>
      <c r="F4341" s="2" t="n">
        <v>202</v>
      </c>
      <c r="G4341" s="2" t="n">
        <v>7.82</v>
      </c>
      <c r="H4341" s="2" t="n">
        <v>26</v>
      </c>
      <c r="I4341" s="2" t="n">
        <v>0</v>
      </c>
      <c r="J4341" s="2" t="inlineStr">
        <is>
          <t>GPA</t>
        </is>
      </c>
      <c r="K4341" s="2">
        <f>IF(I4341&lt;&gt;"",I4341,IFERROR(INDEX(Base!$I:$I,MATCH(1,(Base!$C:$C=C4341)*(Base!$I:$I&lt;&gt;""),0)),0))</f>
        <v/>
      </c>
      <c r="L4341" s="2">
        <f>IF(AND(I4341="",K4341&gt;0),"SIM","NÃO")</f>
        <v/>
      </c>
      <c r="M4341" s="2">
        <f>IF(ISNUMBER(SEARCH("SEPARA",UPPER(C4341))),"NÃO","SIM")</f>
        <v/>
      </c>
      <c r="N4341" s="2">
        <f>IFERROR(H4341/K4341,0)</f>
        <v/>
      </c>
      <c r="O4341" s="2">
        <f>IF(M4341="NÃO","EXCLUÍDO",IF(N4341&lt;Premissas!$B$8,"&lt; 1,00",IF(N4341&lt;Premissas!$B$9,"1,00 – 1,19",IF(N4341&lt;Premissas!$B$10,"1,20 – 1,39",IF(N4341&lt;Premissas!$B$11,"1,40 – 1,59",IF(N4341&lt;Premissas!$B$12,"1,60 – 1,99","≥ 2,00"))))))</f>
        <v/>
      </c>
      <c r="P4341" s="5">
        <f>IF(OR(M4341="NÃO",N4341&lt;Premissas!$B$8),Premissas!$B$13,IF(N4341&lt;Premissas!$B$9,Premissas!$B$14,IF(N4341&lt;Premissas!$B$10,Premissas!$B$15,IF(N4341&lt;Premissas!$B$11,Premissas!$B$16,IF(N4341&lt;Premissas!$B$12,Premissas!$B$17,Premissas!$B$18)))))</f>
        <v/>
      </c>
      <c r="Q4341" s="5">
        <f>IFERROR(P4341/Premissas!$B$4,0)</f>
        <v/>
      </c>
    </row>
    <row r="4342">
      <c r="A4342" s="2" t="n">
        <v>8</v>
      </c>
      <c r="B4342" s="2" t="n">
        <v>7801</v>
      </c>
      <c r="C4342" s="2" t="inlineStr">
        <is>
          <t>SEPARACAO</t>
        </is>
      </c>
      <c r="D4342" s="2" t="inlineStr">
        <is>
          <t>6027571</t>
        </is>
      </c>
      <c r="E4342" s="2" t="inlineStr">
        <is>
          <t>Rosilandia Silva Santana</t>
        </is>
      </c>
      <c r="F4342" s="2" t="n">
        <v>2537</v>
      </c>
      <c r="G4342" s="2" t="n">
        <v>67.73</v>
      </c>
      <c r="H4342" s="2" t="n">
        <v>37</v>
      </c>
      <c r="I4342" s="2" t="n">
        <v>0</v>
      </c>
      <c r="J4342" s="2" t="inlineStr">
        <is>
          <t>GPA</t>
        </is>
      </c>
      <c r="K4342" s="2">
        <f>IF(I4342&lt;&gt;"",I4342,IFERROR(INDEX(Base!$I:$I,MATCH(1,(Base!$C:$C=C4342)*(Base!$I:$I&lt;&gt;""),0)),0))</f>
        <v/>
      </c>
      <c r="L4342" s="2">
        <f>IF(AND(I4342="",K4342&gt;0),"SIM","NÃO")</f>
        <v/>
      </c>
      <c r="M4342" s="2">
        <f>IF(ISNUMBER(SEARCH("SEPARA",UPPER(C4342))),"NÃO","SIM")</f>
        <v/>
      </c>
      <c r="N4342" s="2">
        <f>IFERROR(H4342/K4342,0)</f>
        <v/>
      </c>
      <c r="O4342" s="2">
        <f>IF(M4342="NÃO","EXCLUÍDO",IF(N4342&lt;Premissas!$B$8,"&lt; 1,00",IF(N4342&lt;Premissas!$B$9,"1,00 – 1,19",IF(N4342&lt;Premissas!$B$10,"1,20 – 1,39",IF(N4342&lt;Premissas!$B$11,"1,40 – 1,59",IF(N4342&lt;Premissas!$B$12,"1,60 – 1,99","≥ 2,00"))))))</f>
        <v/>
      </c>
      <c r="P4342" s="5">
        <f>IF(OR(M4342="NÃO",N4342&lt;Premissas!$B$8),Premissas!$B$13,IF(N4342&lt;Premissas!$B$9,Premissas!$B$14,IF(N4342&lt;Premissas!$B$10,Premissas!$B$15,IF(N4342&lt;Premissas!$B$11,Premissas!$B$16,IF(N4342&lt;Premissas!$B$12,Premissas!$B$17,Premissas!$B$18)))))</f>
        <v/>
      </c>
      <c r="Q4342" s="5">
        <f>IFERROR(P4342/Premissas!$B$4,0)</f>
        <v/>
      </c>
    </row>
    <row r="4343">
      <c r="A4343" s="2" t="n">
        <v>8</v>
      </c>
      <c r="B4343" s="2" t="n">
        <v>7801</v>
      </c>
      <c r="C4343" s="2" t="inlineStr">
        <is>
          <t>SEPARACAO</t>
        </is>
      </c>
      <c r="D4343" s="2" t="inlineStr">
        <is>
          <t>6027580</t>
        </is>
      </c>
      <c r="E4343" s="2" t="inlineStr">
        <is>
          <t>Haroldo Ferreira Mendes</t>
        </is>
      </c>
      <c r="F4343" s="2" t="n">
        <v>670</v>
      </c>
      <c r="G4343" s="2" t="n">
        <v>23.37</v>
      </c>
      <c r="H4343" s="2" t="n">
        <v>29</v>
      </c>
      <c r="I4343" s="2" t="n">
        <v>0</v>
      </c>
      <c r="J4343" s="2" t="inlineStr">
        <is>
          <t>GPA</t>
        </is>
      </c>
      <c r="K4343" s="2">
        <f>IF(I4343&lt;&gt;"",I4343,IFERROR(INDEX(Base!$I:$I,MATCH(1,(Base!$C:$C=C4343)*(Base!$I:$I&lt;&gt;""),0)),0))</f>
        <v/>
      </c>
      <c r="L4343" s="2">
        <f>IF(AND(I4343="",K4343&gt;0),"SIM","NÃO")</f>
        <v/>
      </c>
      <c r="M4343" s="2">
        <f>IF(ISNUMBER(SEARCH("SEPARA",UPPER(C4343))),"NÃO","SIM")</f>
        <v/>
      </c>
      <c r="N4343" s="2">
        <f>IFERROR(H4343/K4343,0)</f>
        <v/>
      </c>
      <c r="O4343" s="2">
        <f>IF(M4343="NÃO","EXCLUÍDO",IF(N4343&lt;Premissas!$B$8,"&lt; 1,00",IF(N4343&lt;Premissas!$B$9,"1,00 – 1,19",IF(N4343&lt;Premissas!$B$10,"1,20 – 1,39",IF(N4343&lt;Premissas!$B$11,"1,40 – 1,59",IF(N4343&lt;Premissas!$B$12,"1,60 – 1,99","≥ 2,00"))))))</f>
        <v/>
      </c>
      <c r="P4343" s="5">
        <f>IF(OR(M4343="NÃO",N4343&lt;Premissas!$B$8),Premissas!$B$13,IF(N4343&lt;Premissas!$B$9,Premissas!$B$14,IF(N4343&lt;Premissas!$B$10,Premissas!$B$15,IF(N4343&lt;Premissas!$B$11,Premissas!$B$16,IF(N4343&lt;Premissas!$B$12,Premissas!$B$17,Premissas!$B$18)))))</f>
        <v/>
      </c>
      <c r="Q4343" s="5">
        <f>IFERROR(P4343/Premissas!$B$4,0)</f>
        <v/>
      </c>
    </row>
    <row r="4344">
      <c r="A4344" s="2" t="n">
        <v>8</v>
      </c>
      <c r="B4344" s="2" t="n">
        <v>7801</v>
      </c>
      <c r="C4344" s="2" t="inlineStr">
        <is>
          <t>SEPARACAO</t>
        </is>
      </c>
      <c r="D4344" s="2" t="inlineStr">
        <is>
          <t>6027636</t>
        </is>
      </c>
      <c r="E4344" s="2" t="inlineStr">
        <is>
          <t>Adalicio De Jesus Santos</t>
        </is>
      </c>
      <c r="F4344" s="2" t="n">
        <v>1004</v>
      </c>
      <c r="G4344" s="2" t="n">
        <v>31.21</v>
      </c>
      <c r="H4344" s="2" t="n">
        <v>32</v>
      </c>
      <c r="I4344" s="2" t="n">
        <v>0</v>
      </c>
      <c r="J4344" s="2" t="inlineStr">
        <is>
          <t>GPA</t>
        </is>
      </c>
      <c r="K4344" s="2">
        <f>IF(I4344&lt;&gt;"",I4344,IFERROR(INDEX(Base!$I:$I,MATCH(1,(Base!$C:$C=C4344)*(Base!$I:$I&lt;&gt;""),0)),0))</f>
        <v/>
      </c>
      <c r="L4344" s="2">
        <f>IF(AND(I4344="",K4344&gt;0),"SIM","NÃO")</f>
        <v/>
      </c>
      <c r="M4344" s="2">
        <f>IF(ISNUMBER(SEARCH("SEPARA",UPPER(C4344))),"NÃO","SIM")</f>
        <v/>
      </c>
      <c r="N4344" s="2">
        <f>IFERROR(H4344/K4344,0)</f>
        <v/>
      </c>
      <c r="O4344" s="2">
        <f>IF(M4344="NÃO","EXCLUÍDO",IF(N4344&lt;Premissas!$B$8,"&lt; 1,00",IF(N4344&lt;Premissas!$B$9,"1,00 – 1,19",IF(N4344&lt;Premissas!$B$10,"1,20 – 1,39",IF(N4344&lt;Premissas!$B$11,"1,40 – 1,59",IF(N4344&lt;Premissas!$B$12,"1,60 – 1,99","≥ 2,00"))))))</f>
        <v/>
      </c>
      <c r="P4344" s="5">
        <f>IF(OR(M4344="NÃO",N4344&lt;Premissas!$B$8),Premissas!$B$13,IF(N4344&lt;Premissas!$B$9,Premissas!$B$14,IF(N4344&lt;Premissas!$B$10,Premissas!$B$15,IF(N4344&lt;Premissas!$B$11,Premissas!$B$16,IF(N4344&lt;Premissas!$B$12,Premissas!$B$17,Premissas!$B$18)))))</f>
        <v/>
      </c>
      <c r="Q4344" s="5">
        <f>IFERROR(P4344/Premissas!$B$4,0)</f>
        <v/>
      </c>
    </row>
    <row r="4345">
      <c r="A4345" s="2" t="n">
        <v>8</v>
      </c>
      <c r="B4345" s="2" t="n">
        <v>7801</v>
      </c>
      <c r="C4345" s="2" t="inlineStr">
        <is>
          <t>SEPARACAO</t>
        </is>
      </c>
      <c r="D4345" s="2" t="inlineStr">
        <is>
          <t>6027652</t>
        </is>
      </c>
      <c r="E4345" s="2" t="inlineStr">
        <is>
          <t>Marcela Dos Santos Ferreira</t>
        </is>
      </c>
      <c r="F4345" s="2" t="n">
        <v>905</v>
      </c>
      <c r="G4345" s="2" t="n">
        <v>25.03</v>
      </c>
      <c r="H4345" s="2" t="n">
        <v>36</v>
      </c>
      <c r="I4345" s="2" t="n">
        <v>0</v>
      </c>
      <c r="J4345" s="2" t="inlineStr">
        <is>
          <t>GPA</t>
        </is>
      </c>
      <c r="K4345" s="2">
        <f>IF(I4345&lt;&gt;"",I4345,IFERROR(INDEX(Base!$I:$I,MATCH(1,(Base!$C:$C=C4345)*(Base!$I:$I&lt;&gt;""),0)),0))</f>
        <v/>
      </c>
      <c r="L4345" s="2">
        <f>IF(AND(I4345="",K4345&gt;0),"SIM","NÃO")</f>
        <v/>
      </c>
      <c r="M4345" s="2">
        <f>IF(ISNUMBER(SEARCH("SEPARA",UPPER(C4345))),"NÃO","SIM")</f>
        <v/>
      </c>
      <c r="N4345" s="2">
        <f>IFERROR(H4345/K4345,0)</f>
        <v/>
      </c>
      <c r="O4345" s="2">
        <f>IF(M4345="NÃO","EXCLUÍDO",IF(N4345&lt;Premissas!$B$8,"&lt; 1,00",IF(N4345&lt;Premissas!$B$9,"1,00 – 1,19",IF(N4345&lt;Premissas!$B$10,"1,20 – 1,39",IF(N4345&lt;Premissas!$B$11,"1,40 – 1,59",IF(N4345&lt;Premissas!$B$12,"1,60 – 1,99","≥ 2,00"))))))</f>
        <v/>
      </c>
      <c r="P4345" s="5">
        <f>IF(OR(M4345="NÃO",N4345&lt;Premissas!$B$8),Premissas!$B$13,IF(N4345&lt;Premissas!$B$9,Premissas!$B$14,IF(N4345&lt;Premissas!$B$10,Premissas!$B$15,IF(N4345&lt;Premissas!$B$11,Premissas!$B$16,IF(N4345&lt;Premissas!$B$12,Premissas!$B$17,Premissas!$B$18)))))</f>
        <v/>
      </c>
      <c r="Q4345" s="5">
        <f>IFERROR(P4345/Premissas!$B$4,0)</f>
        <v/>
      </c>
    </row>
    <row r="4346">
      <c r="A4346" s="2" t="n">
        <v>8</v>
      </c>
      <c r="B4346" s="2" t="n">
        <v>7801</v>
      </c>
      <c r="C4346" s="2" t="inlineStr">
        <is>
          <t>SEPARACAO</t>
        </is>
      </c>
      <c r="D4346" s="2" t="inlineStr">
        <is>
          <t>6027687</t>
        </is>
      </c>
      <c r="E4346" s="2" t="inlineStr">
        <is>
          <t>Emanuel Souza Santana</t>
        </is>
      </c>
      <c r="F4346" s="2" t="n">
        <v>755</v>
      </c>
      <c r="G4346" s="2" t="n">
        <v>21.19</v>
      </c>
      <c r="H4346" s="2" t="n">
        <v>36</v>
      </c>
      <c r="I4346" s="2" t="n">
        <v>0</v>
      </c>
      <c r="J4346" s="2" t="inlineStr">
        <is>
          <t>GPA</t>
        </is>
      </c>
      <c r="K4346" s="2">
        <f>IF(I4346&lt;&gt;"",I4346,IFERROR(INDEX(Base!$I:$I,MATCH(1,(Base!$C:$C=C4346)*(Base!$I:$I&lt;&gt;""),0)),0))</f>
        <v/>
      </c>
      <c r="L4346" s="2">
        <f>IF(AND(I4346="",K4346&gt;0),"SIM","NÃO")</f>
        <v/>
      </c>
      <c r="M4346" s="2">
        <f>IF(ISNUMBER(SEARCH("SEPARA",UPPER(C4346))),"NÃO","SIM")</f>
        <v/>
      </c>
      <c r="N4346" s="2">
        <f>IFERROR(H4346/K4346,0)</f>
        <v/>
      </c>
      <c r="O4346" s="2">
        <f>IF(M4346="NÃO","EXCLUÍDO",IF(N4346&lt;Premissas!$B$8,"&lt; 1,00",IF(N4346&lt;Premissas!$B$9,"1,00 – 1,19",IF(N4346&lt;Premissas!$B$10,"1,20 – 1,39",IF(N4346&lt;Premissas!$B$11,"1,40 – 1,59",IF(N4346&lt;Premissas!$B$12,"1,60 – 1,99","≥ 2,00"))))))</f>
        <v/>
      </c>
      <c r="P4346" s="5">
        <f>IF(OR(M4346="NÃO",N4346&lt;Premissas!$B$8),Premissas!$B$13,IF(N4346&lt;Premissas!$B$9,Premissas!$B$14,IF(N4346&lt;Premissas!$B$10,Premissas!$B$15,IF(N4346&lt;Premissas!$B$11,Premissas!$B$16,IF(N4346&lt;Premissas!$B$12,Premissas!$B$17,Premissas!$B$18)))))</f>
        <v/>
      </c>
      <c r="Q4346" s="5">
        <f>IFERROR(P4346/Premissas!$B$4,0)</f>
        <v/>
      </c>
    </row>
    <row r="4347">
      <c r="A4347" s="2" t="n">
        <v>8</v>
      </c>
      <c r="B4347" s="2" t="n">
        <v>7801</v>
      </c>
      <c r="C4347" s="2" t="inlineStr">
        <is>
          <t>SEPARACAO</t>
        </is>
      </c>
      <c r="D4347" s="2" t="inlineStr">
        <is>
          <t>6027903</t>
        </is>
      </c>
      <c r="E4347" s="2" t="inlineStr">
        <is>
          <t>Marcus Vinicius Ferraz Camargo</t>
        </is>
      </c>
      <c r="F4347" s="2" t="n">
        <v>2836</v>
      </c>
      <c r="G4347" s="2" t="n">
        <v>51.72</v>
      </c>
      <c r="H4347" s="2" t="n">
        <v>55</v>
      </c>
      <c r="I4347" s="2" t="n">
        <v>0</v>
      </c>
      <c r="J4347" s="2" t="inlineStr">
        <is>
          <t>GPA</t>
        </is>
      </c>
      <c r="K4347" s="2">
        <f>IF(I4347&lt;&gt;"",I4347,IFERROR(INDEX(Base!$I:$I,MATCH(1,(Base!$C:$C=C4347)*(Base!$I:$I&lt;&gt;""),0)),0))</f>
        <v/>
      </c>
      <c r="L4347" s="2">
        <f>IF(AND(I4347="",K4347&gt;0),"SIM","NÃO")</f>
        <v/>
      </c>
      <c r="M4347" s="2">
        <f>IF(ISNUMBER(SEARCH("SEPARA",UPPER(C4347))),"NÃO","SIM")</f>
        <v/>
      </c>
      <c r="N4347" s="2">
        <f>IFERROR(H4347/K4347,0)</f>
        <v/>
      </c>
      <c r="O4347" s="2">
        <f>IF(M4347="NÃO","EXCLUÍDO",IF(N4347&lt;Premissas!$B$8,"&lt; 1,00",IF(N4347&lt;Premissas!$B$9,"1,00 – 1,19",IF(N4347&lt;Premissas!$B$10,"1,20 – 1,39",IF(N4347&lt;Premissas!$B$11,"1,40 – 1,59",IF(N4347&lt;Premissas!$B$12,"1,60 – 1,99","≥ 2,00"))))))</f>
        <v/>
      </c>
      <c r="P4347" s="5">
        <f>IF(OR(M4347="NÃO",N4347&lt;Premissas!$B$8),Premissas!$B$13,IF(N4347&lt;Premissas!$B$9,Premissas!$B$14,IF(N4347&lt;Premissas!$B$10,Premissas!$B$15,IF(N4347&lt;Premissas!$B$11,Premissas!$B$16,IF(N4347&lt;Premissas!$B$12,Premissas!$B$17,Premissas!$B$18)))))</f>
        <v/>
      </c>
      <c r="Q4347" s="5">
        <f>IFERROR(P4347/Premissas!$B$4,0)</f>
        <v/>
      </c>
    </row>
    <row r="4348">
      <c r="A4348" s="2" t="n">
        <v>8</v>
      </c>
      <c r="B4348" s="2" t="n">
        <v>7801</v>
      </c>
      <c r="C4348" s="2" t="inlineStr">
        <is>
          <t>SEPARACAO</t>
        </is>
      </c>
      <c r="D4348" s="2" t="inlineStr">
        <is>
          <t>6028039</t>
        </is>
      </c>
      <c r="E4348" s="2" t="inlineStr">
        <is>
          <t>Bruno Scalabrini De Andrade</t>
        </is>
      </c>
      <c r="F4348" s="2" t="n">
        <v>2873</v>
      </c>
      <c r="G4348" s="2" t="n">
        <v>59.35</v>
      </c>
      <c r="H4348" s="2" t="n">
        <v>48</v>
      </c>
      <c r="I4348" s="2" t="n">
        <v>0</v>
      </c>
      <c r="J4348" s="2" t="inlineStr">
        <is>
          <t>GPA</t>
        </is>
      </c>
      <c r="K4348" s="2">
        <f>IF(I4348&lt;&gt;"",I4348,IFERROR(INDEX(Base!$I:$I,MATCH(1,(Base!$C:$C=C4348)*(Base!$I:$I&lt;&gt;""),0)),0))</f>
        <v/>
      </c>
      <c r="L4348" s="2">
        <f>IF(AND(I4348="",K4348&gt;0),"SIM","NÃO")</f>
        <v/>
      </c>
      <c r="M4348" s="2">
        <f>IF(ISNUMBER(SEARCH("SEPARA",UPPER(C4348))),"NÃO","SIM")</f>
        <v/>
      </c>
      <c r="N4348" s="2">
        <f>IFERROR(H4348/K4348,0)</f>
        <v/>
      </c>
      <c r="O4348" s="2">
        <f>IF(M4348="NÃO","EXCLUÍDO",IF(N4348&lt;Premissas!$B$8,"&lt; 1,00",IF(N4348&lt;Premissas!$B$9,"1,00 – 1,19",IF(N4348&lt;Premissas!$B$10,"1,20 – 1,39",IF(N4348&lt;Premissas!$B$11,"1,40 – 1,59",IF(N4348&lt;Premissas!$B$12,"1,60 – 1,99","≥ 2,00"))))))</f>
        <v/>
      </c>
      <c r="P4348" s="5">
        <f>IF(OR(M4348="NÃO",N4348&lt;Premissas!$B$8),Premissas!$B$13,IF(N4348&lt;Premissas!$B$9,Premissas!$B$14,IF(N4348&lt;Premissas!$B$10,Premissas!$B$15,IF(N4348&lt;Premissas!$B$11,Premissas!$B$16,IF(N4348&lt;Premissas!$B$12,Premissas!$B$17,Premissas!$B$18)))))</f>
        <v/>
      </c>
      <c r="Q4348" s="5">
        <f>IFERROR(P4348/Premissas!$B$4,0)</f>
        <v/>
      </c>
    </row>
    <row r="4349">
      <c r="A4349" s="2" t="n">
        <v>8</v>
      </c>
      <c r="B4349" s="2" t="n">
        <v>7801</v>
      </c>
      <c r="C4349" s="2" t="inlineStr">
        <is>
          <t>SEPARACAO</t>
        </is>
      </c>
      <c r="D4349" s="2" t="inlineStr">
        <is>
          <t>6028101</t>
        </is>
      </c>
      <c r="E4349" s="2" t="inlineStr">
        <is>
          <t>Joao Gabriel Melo Martins</t>
        </is>
      </c>
      <c r="F4349" s="2" t="n">
        <v>338</v>
      </c>
      <c r="G4349" s="2" t="n">
        <v>17.8</v>
      </c>
      <c r="H4349" s="2" t="n">
        <v>19</v>
      </c>
      <c r="I4349" s="2" t="n">
        <v>0</v>
      </c>
      <c r="J4349" s="2" t="inlineStr">
        <is>
          <t>GPA</t>
        </is>
      </c>
      <c r="K4349" s="2">
        <f>IF(I4349&lt;&gt;"",I4349,IFERROR(INDEX(Base!$I:$I,MATCH(1,(Base!$C:$C=C4349)*(Base!$I:$I&lt;&gt;""),0)),0))</f>
        <v/>
      </c>
      <c r="L4349" s="2">
        <f>IF(AND(I4349="",K4349&gt;0),"SIM","NÃO")</f>
        <v/>
      </c>
      <c r="M4349" s="2">
        <f>IF(ISNUMBER(SEARCH("SEPARA",UPPER(C4349))),"NÃO","SIM")</f>
        <v/>
      </c>
      <c r="N4349" s="2">
        <f>IFERROR(H4349/K4349,0)</f>
        <v/>
      </c>
      <c r="O4349" s="2">
        <f>IF(M4349="NÃO","EXCLUÍDO",IF(N4349&lt;Premissas!$B$8,"&lt; 1,00",IF(N4349&lt;Premissas!$B$9,"1,00 – 1,19",IF(N4349&lt;Premissas!$B$10,"1,20 – 1,39",IF(N4349&lt;Premissas!$B$11,"1,40 – 1,59",IF(N4349&lt;Premissas!$B$12,"1,60 – 1,99","≥ 2,00"))))))</f>
        <v/>
      </c>
      <c r="P4349" s="5">
        <f>IF(OR(M4349="NÃO",N4349&lt;Premissas!$B$8),Premissas!$B$13,IF(N4349&lt;Premissas!$B$9,Premissas!$B$14,IF(N4349&lt;Premissas!$B$10,Premissas!$B$15,IF(N4349&lt;Premissas!$B$11,Premissas!$B$16,IF(N4349&lt;Premissas!$B$12,Premissas!$B$17,Premissas!$B$18)))))</f>
        <v/>
      </c>
      <c r="Q4349" s="5">
        <f>IFERROR(P4349/Premissas!$B$4,0)</f>
        <v/>
      </c>
    </row>
    <row r="4350">
      <c r="A4350" s="2" t="n">
        <v>8</v>
      </c>
      <c r="B4350" s="2" t="n">
        <v>7801</v>
      </c>
      <c r="C4350" s="2" t="inlineStr">
        <is>
          <t>SEPARACAO</t>
        </is>
      </c>
      <c r="D4350" s="2" t="inlineStr">
        <is>
          <t>6028381</t>
        </is>
      </c>
      <c r="E4350" s="2" t="inlineStr">
        <is>
          <t>Ana Carolina De Souza Silva</t>
        </is>
      </c>
      <c r="F4350" s="2" t="n">
        <v>1130</v>
      </c>
      <c r="G4350" s="2" t="n">
        <v>32.43</v>
      </c>
      <c r="H4350" s="2" t="n">
        <v>35</v>
      </c>
      <c r="I4350" s="2" t="n">
        <v>0</v>
      </c>
      <c r="J4350" s="2" t="inlineStr">
        <is>
          <t>GPA</t>
        </is>
      </c>
      <c r="K4350" s="2">
        <f>IF(I4350&lt;&gt;"",I4350,IFERROR(INDEX(Base!$I:$I,MATCH(1,(Base!$C:$C=C4350)*(Base!$I:$I&lt;&gt;""),0)),0))</f>
        <v/>
      </c>
      <c r="L4350" s="2">
        <f>IF(AND(I4350="",K4350&gt;0),"SIM","NÃO")</f>
        <v/>
      </c>
      <c r="M4350" s="2">
        <f>IF(ISNUMBER(SEARCH("SEPARA",UPPER(C4350))),"NÃO","SIM")</f>
        <v/>
      </c>
      <c r="N4350" s="2">
        <f>IFERROR(H4350/K4350,0)</f>
        <v/>
      </c>
      <c r="O4350" s="2">
        <f>IF(M4350="NÃO","EXCLUÍDO",IF(N4350&lt;Premissas!$B$8,"&lt; 1,00",IF(N4350&lt;Premissas!$B$9,"1,00 – 1,19",IF(N4350&lt;Premissas!$B$10,"1,20 – 1,39",IF(N4350&lt;Premissas!$B$11,"1,40 – 1,59",IF(N4350&lt;Premissas!$B$12,"1,60 – 1,99","≥ 2,00"))))))</f>
        <v/>
      </c>
      <c r="P4350" s="5">
        <f>IF(OR(M4350="NÃO",N4350&lt;Premissas!$B$8),Premissas!$B$13,IF(N4350&lt;Premissas!$B$9,Premissas!$B$14,IF(N4350&lt;Premissas!$B$10,Premissas!$B$15,IF(N4350&lt;Premissas!$B$11,Premissas!$B$16,IF(N4350&lt;Premissas!$B$12,Premissas!$B$17,Premissas!$B$18)))))</f>
        <v/>
      </c>
      <c r="Q4350" s="5">
        <f>IFERROR(P4350/Premissas!$B$4,0)</f>
        <v/>
      </c>
    </row>
    <row r="4351">
      <c r="A4351" s="2" t="n">
        <v>8</v>
      </c>
      <c r="B4351" s="2" t="n">
        <v>7801</v>
      </c>
      <c r="C4351" s="2" t="inlineStr">
        <is>
          <t>SEPARACAO</t>
        </is>
      </c>
      <c r="D4351" s="2" t="inlineStr">
        <is>
          <t>6028390</t>
        </is>
      </c>
      <c r="E4351" s="2" t="inlineStr">
        <is>
          <t>Vitoria Sonali Teixeira Dos Santos</t>
        </is>
      </c>
      <c r="F4351" s="2" t="n">
        <v>580</v>
      </c>
      <c r="G4351" s="2" t="n">
        <v>18.26</v>
      </c>
      <c r="H4351" s="2" t="n">
        <v>32</v>
      </c>
      <c r="I4351" s="2" t="n">
        <v>0</v>
      </c>
      <c r="J4351" s="2" t="inlineStr">
        <is>
          <t>GPA</t>
        </is>
      </c>
      <c r="K4351" s="2">
        <f>IF(I4351&lt;&gt;"",I4351,IFERROR(INDEX(Base!$I:$I,MATCH(1,(Base!$C:$C=C4351)*(Base!$I:$I&lt;&gt;""),0)),0))</f>
        <v/>
      </c>
      <c r="L4351" s="2">
        <f>IF(AND(I4351="",K4351&gt;0),"SIM","NÃO")</f>
        <v/>
      </c>
      <c r="M4351" s="2">
        <f>IF(ISNUMBER(SEARCH("SEPARA",UPPER(C4351))),"NÃO","SIM")</f>
        <v/>
      </c>
      <c r="N4351" s="2">
        <f>IFERROR(H4351/K4351,0)</f>
        <v/>
      </c>
      <c r="O4351" s="2">
        <f>IF(M4351="NÃO","EXCLUÍDO",IF(N4351&lt;Premissas!$B$8,"&lt; 1,00",IF(N4351&lt;Premissas!$B$9,"1,00 – 1,19",IF(N4351&lt;Premissas!$B$10,"1,20 – 1,39",IF(N4351&lt;Premissas!$B$11,"1,40 – 1,59",IF(N4351&lt;Premissas!$B$12,"1,60 – 1,99","≥ 2,00"))))))</f>
        <v/>
      </c>
      <c r="P4351" s="5">
        <f>IF(OR(M4351="NÃO",N4351&lt;Premissas!$B$8),Premissas!$B$13,IF(N4351&lt;Premissas!$B$9,Premissas!$B$14,IF(N4351&lt;Premissas!$B$10,Premissas!$B$15,IF(N4351&lt;Premissas!$B$11,Premissas!$B$16,IF(N4351&lt;Premissas!$B$12,Premissas!$B$17,Premissas!$B$18)))))</f>
        <v/>
      </c>
      <c r="Q4351" s="5">
        <f>IFERROR(P4351/Premissas!$B$4,0)</f>
        <v/>
      </c>
    </row>
    <row r="4352">
      <c r="A4352" s="2" t="n">
        <v>8</v>
      </c>
      <c r="B4352" s="2" t="n">
        <v>7801</v>
      </c>
      <c r="C4352" s="2" t="inlineStr">
        <is>
          <t>SEPARACAO</t>
        </is>
      </c>
      <c r="D4352" s="2" t="inlineStr">
        <is>
          <t>6028454</t>
        </is>
      </c>
      <c r="E4352" s="2" t="inlineStr">
        <is>
          <t>Wallace De Souza Oliveira</t>
        </is>
      </c>
      <c r="F4352" s="2" t="n">
        <v>1844</v>
      </c>
      <c r="G4352" s="2" t="n">
        <v>46.25</v>
      </c>
      <c r="H4352" s="2" t="n">
        <v>40</v>
      </c>
      <c r="I4352" s="2" t="n">
        <v>0</v>
      </c>
      <c r="J4352" s="2" t="inlineStr">
        <is>
          <t>GPA</t>
        </is>
      </c>
      <c r="K4352" s="2">
        <f>IF(I4352&lt;&gt;"",I4352,IFERROR(INDEX(Base!$I:$I,MATCH(1,(Base!$C:$C=C4352)*(Base!$I:$I&lt;&gt;""),0)),0))</f>
        <v/>
      </c>
      <c r="L4352" s="2">
        <f>IF(AND(I4352="",K4352&gt;0),"SIM","NÃO")</f>
        <v/>
      </c>
      <c r="M4352" s="2">
        <f>IF(ISNUMBER(SEARCH("SEPARA",UPPER(C4352))),"NÃO","SIM")</f>
        <v/>
      </c>
      <c r="N4352" s="2">
        <f>IFERROR(H4352/K4352,0)</f>
        <v/>
      </c>
      <c r="O4352" s="2">
        <f>IF(M4352="NÃO","EXCLUÍDO",IF(N4352&lt;Premissas!$B$8,"&lt; 1,00",IF(N4352&lt;Premissas!$B$9,"1,00 – 1,19",IF(N4352&lt;Premissas!$B$10,"1,20 – 1,39",IF(N4352&lt;Premissas!$B$11,"1,40 – 1,59",IF(N4352&lt;Premissas!$B$12,"1,60 – 1,99","≥ 2,00"))))))</f>
        <v/>
      </c>
      <c r="P4352" s="5">
        <f>IF(OR(M4352="NÃO",N4352&lt;Premissas!$B$8),Premissas!$B$13,IF(N4352&lt;Premissas!$B$9,Premissas!$B$14,IF(N4352&lt;Premissas!$B$10,Premissas!$B$15,IF(N4352&lt;Premissas!$B$11,Premissas!$B$16,IF(N4352&lt;Premissas!$B$12,Premissas!$B$17,Premissas!$B$18)))))</f>
        <v/>
      </c>
      <c r="Q4352" s="5">
        <f>IFERROR(P4352/Premissas!$B$4,0)</f>
        <v/>
      </c>
    </row>
    <row r="4353">
      <c r="A4353" s="2" t="n">
        <v>8</v>
      </c>
      <c r="B4353" s="2" t="n">
        <v>7801</v>
      </c>
      <c r="C4353" s="2" t="inlineStr">
        <is>
          <t>SEPARACAO</t>
        </is>
      </c>
      <c r="D4353" s="2" t="inlineStr">
        <is>
          <t>6028527</t>
        </is>
      </c>
      <c r="E4353" s="2" t="inlineStr">
        <is>
          <t>Felipe Marcelo Da Silva</t>
        </is>
      </c>
      <c r="F4353" s="2" t="n">
        <v>1779</v>
      </c>
      <c r="G4353" s="2" t="n">
        <v>39.7</v>
      </c>
      <c r="H4353" s="2" t="n">
        <v>45</v>
      </c>
      <c r="I4353" s="2" t="n">
        <v>0</v>
      </c>
      <c r="J4353" s="2" t="inlineStr">
        <is>
          <t>GPA</t>
        </is>
      </c>
      <c r="K4353" s="2">
        <f>IF(I4353&lt;&gt;"",I4353,IFERROR(INDEX(Base!$I:$I,MATCH(1,(Base!$C:$C=C4353)*(Base!$I:$I&lt;&gt;""),0)),0))</f>
        <v/>
      </c>
      <c r="L4353" s="2">
        <f>IF(AND(I4353="",K4353&gt;0),"SIM","NÃO")</f>
        <v/>
      </c>
      <c r="M4353" s="2">
        <f>IF(ISNUMBER(SEARCH("SEPARA",UPPER(C4353))),"NÃO","SIM")</f>
        <v/>
      </c>
      <c r="N4353" s="2">
        <f>IFERROR(H4353/K4353,0)</f>
        <v/>
      </c>
      <c r="O4353" s="2">
        <f>IF(M4353="NÃO","EXCLUÍDO",IF(N4353&lt;Premissas!$B$8,"&lt; 1,00",IF(N4353&lt;Premissas!$B$9,"1,00 – 1,19",IF(N4353&lt;Premissas!$B$10,"1,20 – 1,39",IF(N4353&lt;Premissas!$B$11,"1,40 – 1,59",IF(N4353&lt;Premissas!$B$12,"1,60 – 1,99","≥ 2,00"))))))</f>
        <v/>
      </c>
      <c r="P4353" s="5">
        <f>IF(OR(M4353="NÃO",N4353&lt;Premissas!$B$8),Premissas!$B$13,IF(N4353&lt;Premissas!$B$9,Premissas!$B$14,IF(N4353&lt;Premissas!$B$10,Premissas!$B$15,IF(N4353&lt;Premissas!$B$11,Premissas!$B$16,IF(N4353&lt;Premissas!$B$12,Premissas!$B$17,Premissas!$B$18)))))</f>
        <v/>
      </c>
      <c r="Q4353" s="5">
        <f>IFERROR(P4353/Premissas!$B$4,0)</f>
        <v/>
      </c>
    </row>
    <row r="4354">
      <c r="A4354" s="2" t="n">
        <v>8</v>
      </c>
      <c r="B4354" s="2" t="n">
        <v>7801</v>
      </c>
      <c r="C4354" s="2" t="inlineStr">
        <is>
          <t>SEPARACAO</t>
        </is>
      </c>
      <c r="D4354" s="2" t="inlineStr">
        <is>
          <t>6028861</t>
        </is>
      </c>
      <c r="E4354" s="2" t="inlineStr">
        <is>
          <t>Kombo Nakasila Guilherme</t>
        </is>
      </c>
      <c r="F4354" s="2" t="n">
        <v>2089</v>
      </c>
      <c r="G4354" s="2" t="n">
        <v>62.89</v>
      </c>
      <c r="H4354" s="2" t="n">
        <v>33</v>
      </c>
      <c r="I4354" s="2" t="n">
        <v>0</v>
      </c>
      <c r="J4354" s="2" t="inlineStr">
        <is>
          <t>GPA</t>
        </is>
      </c>
      <c r="K4354" s="2">
        <f>IF(I4354&lt;&gt;"",I4354,IFERROR(INDEX(Base!$I:$I,MATCH(1,(Base!$C:$C=C4354)*(Base!$I:$I&lt;&gt;""),0)),0))</f>
        <v/>
      </c>
      <c r="L4354" s="2">
        <f>IF(AND(I4354="",K4354&gt;0),"SIM","NÃO")</f>
        <v/>
      </c>
      <c r="M4354" s="2">
        <f>IF(ISNUMBER(SEARCH("SEPARA",UPPER(C4354))),"NÃO","SIM")</f>
        <v/>
      </c>
      <c r="N4354" s="2">
        <f>IFERROR(H4354/K4354,0)</f>
        <v/>
      </c>
      <c r="O4354" s="2">
        <f>IF(M4354="NÃO","EXCLUÍDO",IF(N4354&lt;Premissas!$B$8,"&lt; 1,00",IF(N4354&lt;Premissas!$B$9,"1,00 – 1,19",IF(N4354&lt;Premissas!$B$10,"1,20 – 1,39",IF(N4354&lt;Premissas!$B$11,"1,40 – 1,59",IF(N4354&lt;Premissas!$B$12,"1,60 – 1,99","≥ 2,00"))))))</f>
        <v/>
      </c>
      <c r="P4354" s="5">
        <f>IF(OR(M4354="NÃO",N4354&lt;Premissas!$B$8),Premissas!$B$13,IF(N4354&lt;Premissas!$B$9,Premissas!$B$14,IF(N4354&lt;Premissas!$B$10,Premissas!$B$15,IF(N4354&lt;Premissas!$B$11,Premissas!$B$16,IF(N4354&lt;Premissas!$B$12,Premissas!$B$17,Premissas!$B$18)))))</f>
        <v/>
      </c>
      <c r="Q4354" s="5">
        <f>IFERROR(P4354/Premissas!$B$4,0)</f>
        <v/>
      </c>
    </row>
    <row r="4355">
      <c r="A4355" s="2" t="n">
        <v>8</v>
      </c>
      <c r="B4355" s="2" t="n">
        <v>7801</v>
      </c>
      <c r="C4355" s="2" t="inlineStr">
        <is>
          <t>SEPARACAO</t>
        </is>
      </c>
      <c r="D4355" s="2" t="inlineStr">
        <is>
          <t>6029035</t>
        </is>
      </c>
      <c r="E4355" s="2" t="inlineStr">
        <is>
          <t>Kelly Cristina Santana De Andrade</t>
        </is>
      </c>
      <c r="F4355" s="2" t="n">
        <v>766</v>
      </c>
      <c r="G4355" s="2" t="n">
        <v>31.65</v>
      </c>
      <c r="H4355" s="2" t="n">
        <v>24</v>
      </c>
      <c r="I4355" s="2" t="n">
        <v>0</v>
      </c>
      <c r="J4355" s="2" t="inlineStr">
        <is>
          <t>GPA</t>
        </is>
      </c>
      <c r="K4355" s="2">
        <f>IF(I4355&lt;&gt;"",I4355,IFERROR(INDEX(Base!$I:$I,MATCH(1,(Base!$C:$C=C4355)*(Base!$I:$I&lt;&gt;""),0)),0))</f>
        <v/>
      </c>
      <c r="L4355" s="2">
        <f>IF(AND(I4355="",K4355&gt;0),"SIM","NÃO")</f>
        <v/>
      </c>
      <c r="M4355" s="2">
        <f>IF(ISNUMBER(SEARCH("SEPARA",UPPER(C4355))),"NÃO","SIM")</f>
        <v/>
      </c>
      <c r="N4355" s="2">
        <f>IFERROR(H4355/K4355,0)</f>
        <v/>
      </c>
      <c r="O4355" s="2">
        <f>IF(M4355="NÃO","EXCLUÍDO",IF(N4355&lt;Premissas!$B$8,"&lt; 1,00",IF(N4355&lt;Premissas!$B$9,"1,00 – 1,19",IF(N4355&lt;Premissas!$B$10,"1,20 – 1,39",IF(N4355&lt;Premissas!$B$11,"1,40 – 1,59",IF(N4355&lt;Premissas!$B$12,"1,60 – 1,99","≥ 2,00"))))))</f>
        <v/>
      </c>
      <c r="P4355" s="5">
        <f>IF(OR(M4355="NÃO",N4355&lt;Premissas!$B$8),Premissas!$B$13,IF(N4355&lt;Premissas!$B$9,Premissas!$B$14,IF(N4355&lt;Premissas!$B$10,Premissas!$B$15,IF(N4355&lt;Premissas!$B$11,Premissas!$B$16,IF(N4355&lt;Premissas!$B$12,Premissas!$B$17,Premissas!$B$18)))))</f>
        <v/>
      </c>
      <c r="Q4355" s="5">
        <f>IFERROR(P4355/Premissas!$B$4,0)</f>
        <v/>
      </c>
    </row>
    <row r="4356">
      <c r="A4356" s="2" t="n">
        <v>8</v>
      </c>
      <c r="B4356" s="2" t="n">
        <v>7801</v>
      </c>
      <c r="C4356" s="2" t="inlineStr">
        <is>
          <t>SEPARACAO</t>
        </is>
      </c>
      <c r="D4356" s="2" t="inlineStr">
        <is>
          <t>6029116</t>
        </is>
      </c>
      <c r="E4356" s="2" t="inlineStr">
        <is>
          <t>Julio Cesar De Carvalho</t>
        </is>
      </c>
      <c r="F4356" s="2" t="n">
        <v>2514</v>
      </c>
      <c r="G4356" s="2" t="n">
        <v>63.08</v>
      </c>
      <c r="H4356" s="2" t="n">
        <v>40</v>
      </c>
      <c r="I4356" s="2" t="n">
        <v>0</v>
      </c>
      <c r="J4356" s="2" t="inlineStr">
        <is>
          <t>GPA</t>
        </is>
      </c>
      <c r="K4356" s="2">
        <f>IF(I4356&lt;&gt;"",I4356,IFERROR(INDEX(Base!$I:$I,MATCH(1,(Base!$C:$C=C4356)*(Base!$I:$I&lt;&gt;""),0)),0))</f>
        <v/>
      </c>
      <c r="L4356" s="2">
        <f>IF(AND(I4356="",K4356&gt;0),"SIM","NÃO")</f>
        <v/>
      </c>
      <c r="M4356" s="2">
        <f>IF(ISNUMBER(SEARCH("SEPARA",UPPER(C4356))),"NÃO","SIM")</f>
        <v/>
      </c>
      <c r="N4356" s="2">
        <f>IFERROR(H4356/K4356,0)</f>
        <v/>
      </c>
      <c r="O4356" s="2">
        <f>IF(M4356="NÃO","EXCLUÍDO",IF(N4356&lt;Premissas!$B$8,"&lt; 1,00",IF(N4356&lt;Premissas!$B$9,"1,00 – 1,19",IF(N4356&lt;Premissas!$B$10,"1,20 – 1,39",IF(N4356&lt;Premissas!$B$11,"1,40 – 1,59",IF(N4356&lt;Premissas!$B$12,"1,60 – 1,99","≥ 2,00"))))))</f>
        <v/>
      </c>
      <c r="P4356" s="5">
        <f>IF(OR(M4356="NÃO",N4356&lt;Premissas!$B$8),Premissas!$B$13,IF(N4356&lt;Premissas!$B$9,Premissas!$B$14,IF(N4356&lt;Premissas!$B$10,Premissas!$B$15,IF(N4356&lt;Premissas!$B$11,Premissas!$B$16,IF(N4356&lt;Premissas!$B$12,Premissas!$B$17,Premissas!$B$18)))))</f>
        <v/>
      </c>
      <c r="Q4356" s="5">
        <f>IFERROR(P4356/Premissas!$B$4,0)</f>
        <v/>
      </c>
    </row>
    <row r="4357">
      <c r="A4357" s="2" t="n">
        <v>8</v>
      </c>
      <c r="B4357" s="2" t="n">
        <v>7801</v>
      </c>
      <c r="C4357" s="2" t="inlineStr">
        <is>
          <t>SEPARACAO</t>
        </is>
      </c>
      <c r="D4357" s="2" t="inlineStr">
        <is>
          <t>6029205</t>
        </is>
      </c>
      <c r="E4357" s="2" t="inlineStr">
        <is>
          <t>Elan Moura De Oliveira</t>
        </is>
      </c>
      <c r="F4357" s="2" t="n">
        <v>340</v>
      </c>
      <c r="G4357" s="2" t="n">
        <v>13.09</v>
      </c>
      <c r="H4357" s="2" t="n">
        <v>26</v>
      </c>
      <c r="I4357" s="2" t="n">
        <v>0</v>
      </c>
      <c r="J4357" s="2" t="inlineStr">
        <is>
          <t>GPA</t>
        </is>
      </c>
      <c r="K4357" s="2">
        <f>IF(I4357&lt;&gt;"",I4357,IFERROR(INDEX(Base!$I:$I,MATCH(1,(Base!$C:$C=C4357)*(Base!$I:$I&lt;&gt;""),0)),0))</f>
        <v/>
      </c>
      <c r="L4357" s="2">
        <f>IF(AND(I4357="",K4357&gt;0),"SIM","NÃO")</f>
        <v/>
      </c>
      <c r="M4357" s="2">
        <f>IF(ISNUMBER(SEARCH("SEPARA",UPPER(C4357))),"NÃO","SIM")</f>
        <v/>
      </c>
      <c r="N4357" s="2">
        <f>IFERROR(H4357/K4357,0)</f>
        <v/>
      </c>
      <c r="O4357" s="2">
        <f>IF(M4357="NÃO","EXCLUÍDO",IF(N4357&lt;Premissas!$B$8,"&lt; 1,00",IF(N4357&lt;Premissas!$B$9,"1,00 – 1,19",IF(N4357&lt;Premissas!$B$10,"1,20 – 1,39",IF(N4357&lt;Premissas!$B$11,"1,40 – 1,59",IF(N4357&lt;Premissas!$B$12,"1,60 – 1,99","≥ 2,00"))))))</f>
        <v/>
      </c>
      <c r="P4357" s="5">
        <f>IF(OR(M4357="NÃO",N4357&lt;Premissas!$B$8),Premissas!$B$13,IF(N4357&lt;Premissas!$B$9,Premissas!$B$14,IF(N4357&lt;Premissas!$B$10,Premissas!$B$15,IF(N4357&lt;Premissas!$B$11,Premissas!$B$16,IF(N4357&lt;Premissas!$B$12,Premissas!$B$17,Premissas!$B$18)))))</f>
        <v/>
      </c>
      <c r="Q4357" s="5">
        <f>IFERROR(P4357/Premissas!$B$4,0)</f>
        <v/>
      </c>
    </row>
    <row r="4358">
      <c r="A4358" s="2" t="n">
        <v>8</v>
      </c>
      <c r="B4358" s="2" t="n">
        <v>7801</v>
      </c>
      <c r="C4358" s="2" t="inlineStr">
        <is>
          <t>SEPARACAO</t>
        </is>
      </c>
      <c r="D4358" s="2" t="inlineStr">
        <is>
          <t>6029566</t>
        </is>
      </c>
      <c r="E4358" s="2" t="inlineStr">
        <is>
          <t>Alexandre Carpani</t>
        </is>
      </c>
      <c r="F4358" s="2" t="n">
        <v>2584</v>
      </c>
      <c r="G4358" s="2" t="n">
        <v>59.34</v>
      </c>
      <c r="H4358" s="2" t="n">
        <v>44</v>
      </c>
      <c r="I4358" s="2" t="n">
        <v>0</v>
      </c>
      <c r="J4358" s="2" t="inlineStr">
        <is>
          <t>GPA</t>
        </is>
      </c>
      <c r="K4358" s="2">
        <f>IF(I4358&lt;&gt;"",I4358,IFERROR(INDEX(Base!$I:$I,MATCH(1,(Base!$C:$C=C4358)*(Base!$I:$I&lt;&gt;""),0)),0))</f>
        <v/>
      </c>
      <c r="L4358" s="2">
        <f>IF(AND(I4358="",K4358&gt;0),"SIM","NÃO")</f>
        <v/>
      </c>
      <c r="M4358" s="2">
        <f>IF(ISNUMBER(SEARCH("SEPARA",UPPER(C4358))),"NÃO","SIM")</f>
        <v/>
      </c>
      <c r="N4358" s="2">
        <f>IFERROR(H4358/K4358,0)</f>
        <v/>
      </c>
      <c r="O4358" s="2">
        <f>IF(M4358="NÃO","EXCLUÍDO",IF(N4358&lt;Premissas!$B$8,"&lt; 1,00",IF(N4358&lt;Premissas!$B$9,"1,00 – 1,19",IF(N4358&lt;Premissas!$B$10,"1,20 – 1,39",IF(N4358&lt;Premissas!$B$11,"1,40 – 1,59",IF(N4358&lt;Premissas!$B$12,"1,60 – 1,99","≥ 2,00"))))))</f>
        <v/>
      </c>
      <c r="P4358" s="5">
        <f>IF(OR(M4358="NÃO",N4358&lt;Premissas!$B$8),Premissas!$B$13,IF(N4358&lt;Premissas!$B$9,Premissas!$B$14,IF(N4358&lt;Premissas!$B$10,Premissas!$B$15,IF(N4358&lt;Premissas!$B$11,Premissas!$B$16,IF(N4358&lt;Premissas!$B$12,Premissas!$B$17,Premissas!$B$18)))))</f>
        <v/>
      </c>
      <c r="Q4358" s="5">
        <f>IFERROR(P4358/Premissas!$B$4,0)</f>
        <v/>
      </c>
    </row>
    <row r="4359">
      <c r="A4359" s="2" t="n">
        <v>8</v>
      </c>
      <c r="B4359" s="2" t="n">
        <v>7801</v>
      </c>
      <c r="C4359" s="2" t="inlineStr">
        <is>
          <t>SEPARACAO</t>
        </is>
      </c>
      <c r="D4359" s="2" t="inlineStr">
        <is>
          <t>6029825</t>
        </is>
      </c>
      <c r="E4359" s="2" t="inlineStr">
        <is>
          <t>Carla Paola Guzman Palacios</t>
        </is>
      </c>
      <c r="F4359" s="2" t="n">
        <v>1751</v>
      </c>
      <c r="G4359" s="2" t="n">
        <v>52.67</v>
      </c>
      <c r="H4359" s="2" t="n">
        <v>33</v>
      </c>
      <c r="I4359" s="2" t="n">
        <v>0</v>
      </c>
      <c r="J4359" s="2" t="inlineStr">
        <is>
          <t>GPA</t>
        </is>
      </c>
      <c r="K4359" s="2">
        <f>IF(I4359&lt;&gt;"",I4359,IFERROR(INDEX(Base!$I:$I,MATCH(1,(Base!$C:$C=C4359)*(Base!$I:$I&lt;&gt;""),0)),0))</f>
        <v/>
      </c>
      <c r="L4359" s="2">
        <f>IF(AND(I4359="",K4359&gt;0),"SIM","NÃO")</f>
        <v/>
      </c>
      <c r="M4359" s="2">
        <f>IF(ISNUMBER(SEARCH("SEPARA",UPPER(C4359))),"NÃO","SIM")</f>
        <v/>
      </c>
      <c r="N4359" s="2">
        <f>IFERROR(H4359/K4359,0)</f>
        <v/>
      </c>
      <c r="O4359" s="2">
        <f>IF(M4359="NÃO","EXCLUÍDO",IF(N4359&lt;Premissas!$B$8,"&lt; 1,00",IF(N4359&lt;Premissas!$B$9,"1,00 – 1,19",IF(N4359&lt;Premissas!$B$10,"1,20 – 1,39",IF(N4359&lt;Premissas!$B$11,"1,40 – 1,59",IF(N4359&lt;Premissas!$B$12,"1,60 – 1,99","≥ 2,00"))))))</f>
        <v/>
      </c>
      <c r="P4359" s="5">
        <f>IF(OR(M4359="NÃO",N4359&lt;Premissas!$B$8),Premissas!$B$13,IF(N4359&lt;Premissas!$B$9,Premissas!$B$14,IF(N4359&lt;Premissas!$B$10,Premissas!$B$15,IF(N4359&lt;Premissas!$B$11,Premissas!$B$16,IF(N4359&lt;Premissas!$B$12,Premissas!$B$17,Premissas!$B$18)))))</f>
        <v/>
      </c>
      <c r="Q4359" s="5">
        <f>IFERROR(P4359/Premissas!$B$4,0)</f>
        <v/>
      </c>
    </row>
    <row r="4360">
      <c r="A4360" s="2" t="n">
        <v>8</v>
      </c>
      <c r="B4360" s="2" t="n">
        <v>7801</v>
      </c>
      <c r="C4360" s="2" t="inlineStr">
        <is>
          <t>SEPARACAO</t>
        </is>
      </c>
      <c r="D4360" s="2" t="inlineStr">
        <is>
          <t>6030343</t>
        </is>
      </c>
      <c r="E4360" s="2" t="inlineStr">
        <is>
          <t>Lucas Gomes De Santana</t>
        </is>
      </c>
      <c r="F4360" s="2" t="n">
        <v>698</v>
      </c>
      <c r="G4360" s="2" t="n">
        <v>26.55</v>
      </c>
      <c r="H4360" s="2" t="n">
        <v>26</v>
      </c>
      <c r="I4360" s="2" t="n">
        <v>0</v>
      </c>
      <c r="J4360" s="2" t="inlineStr">
        <is>
          <t>GPA</t>
        </is>
      </c>
      <c r="K4360" s="2">
        <f>IF(I4360&lt;&gt;"",I4360,IFERROR(INDEX(Base!$I:$I,MATCH(1,(Base!$C:$C=C4360)*(Base!$I:$I&lt;&gt;""),0)),0))</f>
        <v/>
      </c>
      <c r="L4360" s="2">
        <f>IF(AND(I4360="",K4360&gt;0),"SIM","NÃO")</f>
        <v/>
      </c>
      <c r="M4360" s="2">
        <f>IF(ISNUMBER(SEARCH("SEPARA",UPPER(C4360))),"NÃO","SIM")</f>
        <v/>
      </c>
      <c r="N4360" s="2">
        <f>IFERROR(H4360/K4360,0)</f>
        <v/>
      </c>
      <c r="O4360" s="2">
        <f>IF(M4360="NÃO","EXCLUÍDO",IF(N4360&lt;Premissas!$B$8,"&lt; 1,00",IF(N4360&lt;Premissas!$B$9,"1,00 – 1,19",IF(N4360&lt;Premissas!$B$10,"1,20 – 1,39",IF(N4360&lt;Premissas!$B$11,"1,40 – 1,59",IF(N4360&lt;Premissas!$B$12,"1,60 – 1,99","≥ 2,00"))))))</f>
        <v/>
      </c>
      <c r="P4360" s="5">
        <f>IF(OR(M4360="NÃO",N4360&lt;Premissas!$B$8),Premissas!$B$13,IF(N4360&lt;Premissas!$B$9,Premissas!$B$14,IF(N4360&lt;Premissas!$B$10,Premissas!$B$15,IF(N4360&lt;Premissas!$B$11,Premissas!$B$16,IF(N4360&lt;Premissas!$B$12,Premissas!$B$17,Premissas!$B$18)))))</f>
        <v/>
      </c>
      <c r="Q4360" s="5">
        <f>IFERROR(P4360/Premissas!$B$4,0)</f>
        <v/>
      </c>
    </row>
    <row r="4361">
      <c r="A4361" s="2" t="n">
        <v>8</v>
      </c>
      <c r="B4361" s="2" t="n">
        <v>7801</v>
      </c>
      <c r="C4361" s="2" t="inlineStr">
        <is>
          <t>SEPARACAO</t>
        </is>
      </c>
      <c r="D4361" s="2" t="inlineStr">
        <is>
          <t>6030378</t>
        </is>
      </c>
      <c r="E4361" s="2" t="inlineStr">
        <is>
          <t>Luan Henrique Silva</t>
        </is>
      </c>
      <c r="F4361" s="2" t="n">
        <v>749</v>
      </c>
      <c r="G4361" s="2" t="n">
        <v>30.97</v>
      </c>
      <c r="H4361" s="2" t="n">
        <v>24</v>
      </c>
      <c r="I4361" s="2" t="n">
        <v>0</v>
      </c>
      <c r="J4361" s="2" t="inlineStr">
        <is>
          <t>GPA</t>
        </is>
      </c>
      <c r="K4361" s="2">
        <f>IF(I4361&lt;&gt;"",I4361,IFERROR(INDEX(Base!$I:$I,MATCH(1,(Base!$C:$C=C4361)*(Base!$I:$I&lt;&gt;""),0)),0))</f>
        <v/>
      </c>
      <c r="L4361" s="2">
        <f>IF(AND(I4361="",K4361&gt;0),"SIM","NÃO")</f>
        <v/>
      </c>
      <c r="M4361" s="2">
        <f>IF(ISNUMBER(SEARCH("SEPARA",UPPER(C4361))),"NÃO","SIM")</f>
        <v/>
      </c>
      <c r="N4361" s="2">
        <f>IFERROR(H4361/K4361,0)</f>
        <v/>
      </c>
      <c r="O4361" s="2">
        <f>IF(M4361="NÃO","EXCLUÍDO",IF(N4361&lt;Premissas!$B$8,"&lt; 1,00",IF(N4361&lt;Premissas!$B$9,"1,00 – 1,19",IF(N4361&lt;Premissas!$B$10,"1,20 – 1,39",IF(N4361&lt;Premissas!$B$11,"1,40 – 1,59",IF(N4361&lt;Premissas!$B$12,"1,60 – 1,99","≥ 2,00"))))))</f>
        <v/>
      </c>
      <c r="P4361" s="5">
        <f>IF(OR(M4361="NÃO",N4361&lt;Premissas!$B$8),Premissas!$B$13,IF(N4361&lt;Premissas!$B$9,Premissas!$B$14,IF(N4361&lt;Premissas!$B$10,Premissas!$B$15,IF(N4361&lt;Premissas!$B$11,Premissas!$B$16,IF(N4361&lt;Premissas!$B$12,Premissas!$B$17,Premissas!$B$18)))))</f>
        <v/>
      </c>
      <c r="Q4361" s="5">
        <f>IFERROR(P4361/Premissas!$B$4,0)</f>
        <v/>
      </c>
    </row>
    <row r="4362">
      <c r="A4362" s="2" t="n">
        <v>8</v>
      </c>
      <c r="B4362" s="2" t="n">
        <v>7801</v>
      </c>
      <c r="C4362" s="2" t="inlineStr">
        <is>
          <t>SEPARACAO</t>
        </is>
      </c>
      <c r="D4362" s="2" t="inlineStr">
        <is>
          <t>6030475</t>
        </is>
      </c>
      <c r="E4362" s="2" t="inlineStr">
        <is>
          <t>Larissa Nascimento Souza</t>
        </is>
      </c>
      <c r="F4362" s="2" t="n">
        <v>947</v>
      </c>
      <c r="G4362" s="2" t="n">
        <v>38.64</v>
      </c>
      <c r="H4362" s="2" t="n">
        <v>25</v>
      </c>
      <c r="I4362" s="2" t="n">
        <v>0</v>
      </c>
      <c r="J4362" s="2" t="inlineStr">
        <is>
          <t>GPA</t>
        </is>
      </c>
      <c r="K4362" s="2">
        <f>IF(I4362&lt;&gt;"",I4362,IFERROR(INDEX(Base!$I:$I,MATCH(1,(Base!$C:$C=C4362)*(Base!$I:$I&lt;&gt;""),0)),0))</f>
        <v/>
      </c>
      <c r="L4362" s="2">
        <f>IF(AND(I4362="",K4362&gt;0),"SIM","NÃO")</f>
        <v/>
      </c>
      <c r="M4362" s="2">
        <f>IF(ISNUMBER(SEARCH("SEPARA",UPPER(C4362))),"NÃO","SIM")</f>
        <v/>
      </c>
      <c r="N4362" s="2">
        <f>IFERROR(H4362/K4362,0)</f>
        <v/>
      </c>
      <c r="O4362" s="2">
        <f>IF(M4362="NÃO","EXCLUÍDO",IF(N4362&lt;Premissas!$B$8,"&lt; 1,00",IF(N4362&lt;Premissas!$B$9,"1,00 – 1,19",IF(N4362&lt;Premissas!$B$10,"1,20 – 1,39",IF(N4362&lt;Premissas!$B$11,"1,40 – 1,59",IF(N4362&lt;Premissas!$B$12,"1,60 – 1,99","≥ 2,00"))))))</f>
        <v/>
      </c>
      <c r="P4362" s="5">
        <f>IF(OR(M4362="NÃO",N4362&lt;Premissas!$B$8),Premissas!$B$13,IF(N4362&lt;Premissas!$B$9,Premissas!$B$14,IF(N4362&lt;Premissas!$B$10,Premissas!$B$15,IF(N4362&lt;Premissas!$B$11,Premissas!$B$16,IF(N4362&lt;Premissas!$B$12,Premissas!$B$17,Premissas!$B$18)))))</f>
        <v/>
      </c>
      <c r="Q4362" s="5">
        <f>IFERROR(P4362/Premissas!$B$4,0)</f>
        <v/>
      </c>
    </row>
    <row r="4363">
      <c r="A4363" s="2" t="n">
        <v>8</v>
      </c>
      <c r="B4363" s="2" t="n">
        <v>7801</v>
      </c>
      <c r="C4363" s="2" t="inlineStr">
        <is>
          <t>SEPARACAO</t>
        </is>
      </c>
      <c r="D4363" s="2" t="inlineStr">
        <is>
          <t>6030530</t>
        </is>
      </c>
      <c r="E4363" s="2" t="inlineStr">
        <is>
          <t>Gabriel Alves Felix</t>
        </is>
      </c>
      <c r="F4363" s="2" t="n">
        <v>532</v>
      </c>
      <c r="G4363" s="2" t="n">
        <v>22.69</v>
      </c>
      <c r="H4363" s="2" t="n">
        <v>23</v>
      </c>
      <c r="I4363" s="2" t="n">
        <v>0</v>
      </c>
      <c r="J4363" s="2" t="inlineStr">
        <is>
          <t>GPA</t>
        </is>
      </c>
      <c r="K4363" s="2">
        <f>IF(I4363&lt;&gt;"",I4363,IFERROR(INDEX(Base!$I:$I,MATCH(1,(Base!$C:$C=C4363)*(Base!$I:$I&lt;&gt;""),0)),0))</f>
        <v/>
      </c>
      <c r="L4363" s="2">
        <f>IF(AND(I4363="",K4363&gt;0),"SIM","NÃO")</f>
        <v/>
      </c>
      <c r="M4363" s="2">
        <f>IF(ISNUMBER(SEARCH("SEPARA",UPPER(C4363))),"NÃO","SIM")</f>
        <v/>
      </c>
      <c r="N4363" s="2">
        <f>IFERROR(H4363/K4363,0)</f>
        <v/>
      </c>
      <c r="O4363" s="2">
        <f>IF(M4363="NÃO","EXCLUÍDO",IF(N4363&lt;Premissas!$B$8,"&lt; 1,00",IF(N4363&lt;Premissas!$B$9,"1,00 – 1,19",IF(N4363&lt;Premissas!$B$10,"1,20 – 1,39",IF(N4363&lt;Premissas!$B$11,"1,40 – 1,59",IF(N4363&lt;Premissas!$B$12,"1,60 – 1,99","≥ 2,00"))))))</f>
        <v/>
      </c>
      <c r="P4363" s="5">
        <f>IF(OR(M4363="NÃO",N4363&lt;Premissas!$B$8),Premissas!$B$13,IF(N4363&lt;Premissas!$B$9,Premissas!$B$14,IF(N4363&lt;Premissas!$B$10,Premissas!$B$15,IF(N4363&lt;Premissas!$B$11,Premissas!$B$16,IF(N4363&lt;Premissas!$B$12,Premissas!$B$17,Premissas!$B$18)))))</f>
        <v/>
      </c>
      <c r="Q4363" s="5">
        <f>IFERROR(P4363/Premissas!$B$4,0)</f>
        <v/>
      </c>
    </row>
    <row r="4364">
      <c r="A4364" s="2" t="n">
        <v>8</v>
      </c>
      <c r="B4364" s="2" t="n">
        <v>7801</v>
      </c>
      <c r="C4364" s="2" t="inlineStr">
        <is>
          <t>SEPARACAO</t>
        </is>
      </c>
      <c r="D4364" s="2" t="inlineStr">
        <is>
          <t>6030556</t>
        </is>
      </c>
      <c r="E4364" s="2" t="inlineStr">
        <is>
          <t>Kerolyn Ferreira Rodrigues Pereira</t>
        </is>
      </c>
      <c r="F4364" s="2" t="n">
        <v>1235</v>
      </c>
      <c r="G4364" s="2" t="n">
        <v>36.64</v>
      </c>
      <c r="H4364" s="2" t="n">
        <v>34</v>
      </c>
      <c r="I4364" s="2" t="n">
        <v>0</v>
      </c>
      <c r="J4364" s="2" t="inlineStr">
        <is>
          <t>GPA</t>
        </is>
      </c>
      <c r="K4364" s="2">
        <f>IF(I4364&lt;&gt;"",I4364,IFERROR(INDEX(Base!$I:$I,MATCH(1,(Base!$C:$C=C4364)*(Base!$I:$I&lt;&gt;""),0)),0))</f>
        <v/>
      </c>
      <c r="L4364" s="2">
        <f>IF(AND(I4364="",K4364&gt;0),"SIM","NÃO")</f>
        <v/>
      </c>
      <c r="M4364" s="2">
        <f>IF(ISNUMBER(SEARCH("SEPARA",UPPER(C4364))),"NÃO","SIM")</f>
        <v/>
      </c>
      <c r="N4364" s="2">
        <f>IFERROR(H4364/K4364,0)</f>
        <v/>
      </c>
      <c r="O4364" s="2">
        <f>IF(M4364="NÃO","EXCLUÍDO",IF(N4364&lt;Premissas!$B$8,"&lt; 1,00",IF(N4364&lt;Premissas!$B$9,"1,00 – 1,19",IF(N4364&lt;Premissas!$B$10,"1,20 – 1,39",IF(N4364&lt;Premissas!$B$11,"1,40 – 1,59",IF(N4364&lt;Premissas!$B$12,"1,60 – 1,99","≥ 2,00"))))))</f>
        <v/>
      </c>
      <c r="P4364" s="5">
        <f>IF(OR(M4364="NÃO",N4364&lt;Premissas!$B$8),Premissas!$B$13,IF(N4364&lt;Premissas!$B$9,Premissas!$B$14,IF(N4364&lt;Premissas!$B$10,Premissas!$B$15,IF(N4364&lt;Premissas!$B$11,Premissas!$B$16,IF(N4364&lt;Premissas!$B$12,Premissas!$B$17,Premissas!$B$18)))))</f>
        <v/>
      </c>
      <c r="Q4364" s="5">
        <f>IFERROR(P4364/Premissas!$B$4,0)</f>
        <v/>
      </c>
    </row>
    <row r="4365">
      <c r="A4365" s="2" t="n">
        <v>8</v>
      </c>
      <c r="B4365" s="2" t="n">
        <v>7801</v>
      </c>
      <c r="C4365" s="2" t="inlineStr">
        <is>
          <t>SEPARACAO</t>
        </is>
      </c>
      <c r="D4365" s="2" t="inlineStr">
        <is>
          <t>6030564</t>
        </is>
      </c>
      <c r="E4365" s="2" t="inlineStr">
        <is>
          <t>Ana Paula Pereira Goncalves</t>
        </is>
      </c>
      <c r="F4365" s="2" t="n">
        <v>2624</v>
      </c>
      <c r="G4365" s="2" t="n">
        <v>55.51</v>
      </c>
      <c r="H4365" s="2" t="n">
        <v>47</v>
      </c>
      <c r="I4365" s="2" t="n">
        <v>0</v>
      </c>
      <c r="J4365" s="2" t="inlineStr">
        <is>
          <t>GPA</t>
        </is>
      </c>
      <c r="K4365" s="2">
        <f>IF(I4365&lt;&gt;"",I4365,IFERROR(INDEX(Base!$I:$I,MATCH(1,(Base!$C:$C=C4365)*(Base!$I:$I&lt;&gt;""),0)),0))</f>
        <v/>
      </c>
      <c r="L4365" s="2">
        <f>IF(AND(I4365="",K4365&gt;0),"SIM","NÃO")</f>
        <v/>
      </c>
      <c r="M4365" s="2">
        <f>IF(ISNUMBER(SEARCH("SEPARA",UPPER(C4365))),"NÃO","SIM")</f>
        <v/>
      </c>
      <c r="N4365" s="2">
        <f>IFERROR(H4365/K4365,0)</f>
        <v/>
      </c>
      <c r="O4365" s="2">
        <f>IF(M4365="NÃO","EXCLUÍDO",IF(N4365&lt;Premissas!$B$8,"&lt; 1,00",IF(N4365&lt;Premissas!$B$9,"1,00 – 1,19",IF(N4365&lt;Premissas!$B$10,"1,20 – 1,39",IF(N4365&lt;Premissas!$B$11,"1,40 – 1,59",IF(N4365&lt;Premissas!$B$12,"1,60 – 1,99","≥ 2,00"))))))</f>
        <v/>
      </c>
      <c r="P4365" s="5">
        <f>IF(OR(M4365="NÃO",N4365&lt;Premissas!$B$8),Premissas!$B$13,IF(N4365&lt;Premissas!$B$9,Premissas!$B$14,IF(N4365&lt;Premissas!$B$10,Premissas!$B$15,IF(N4365&lt;Premissas!$B$11,Premissas!$B$16,IF(N4365&lt;Premissas!$B$12,Premissas!$B$17,Premissas!$B$18)))))</f>
        <v/>
      </c>
      <c r="Q4365" s="5">
        <f>IFERROR(P4365/Premissas!$B$4,0)</f>
        <v/>
      </c>
    </row>
    <row r="4366">
      <c r="A4366" s="2" t="n">
        <v>8</v>
      </c>
      <c r="B4366" s="2" t="n">
        <v>7801</v>
      </c>
      <c r="C4366" s="2" t="inlineStr">
        <is>
          <t>SEPARACAO</t>
        </is>
      </c>
      <c r="D4366" s="2" t="inlineStr">
        <is>
          <t>6030599</t>
        </is>
      </c>
      <c r="E4366" s="2" t="inlineStr">
        <is>
          <t>Jonathan Kelvin Goncalves Dos Santos</t>
        </is>
      </c>
      <c r="F4366" s="2" t="n">
        <v>314</v>
      </c>
      <c r="G4366" s="2" t="n">
        <v>17.22</v>
      </c>
      <c r="H4366" s="2" t="n">
        <v>18</v>
      </c>
      <c r="I4366" s="2" t="n">
        <v>0</v>
      </c>
      <c r="J4366" s="2" t="inlineStr">
        <is>
          <t>GPA</t>
        </is>
      </c>
      <c r="K4366" s="2">
        <f>IF(I4366&lt;&gt;"",I4366,IFERROR(INDEX(Base!$I:$I,MATCH(1,(Base!$C:$C=C4366)*(Base!$I:$I&lt;&gt;""),0)),0))</f>
        <v/>
      </c>
      <c r="L4366" s="2">
        <f>IF(AND(I4366="",K4366&gt;0),"SIM","NÃO")</f>
        <v/>
      </c>
      <c r="M4366" s="2">
        <f>IF(ISNUMBER(SEARCH("SEPARA",UPPER(C4366))),"NÃO","SIM")</f>
        <v/>
      </c>
      <c r="N4366" s="2">
        <f>IFERROR(H4366/K4366,0)</f>
        <v/>
      </c>
      <c r="O4366" s="2">
        <f>IF(M4366="NÃO","EXCLUÍDO",IF(N4366&lt;Premissas!$B$8,"&lt; 1,00",IF(N4366&lt;Premissas!$B$9,"1,00 – 1,19",IF(N4366&lt;Premissas!$B$10,"1,20 – 1,39",IF(N4366&lt;Premissas!$B$11,"1,40 – 1,59",IF(N4366&lt;Premissas!$B$12,"1,60 – 1,99","≥ 2,00"))))))</f>
        <v/>
      </c>
      <c r="P4366" s="5">
        <f>IF(OR(M4366="NÃO",N4366&lt;Premissas!$B$8),Premissas!$B$13,IF(N4366&lt;Premissas!$B$9,Premissas!$B$14,IF(N4366&lt;Premissas!$B$10,Premissas!$B$15,IF(N4366&lt;Premissas!$B$11,Premissas!$B$16,IF(N4366&lt;Premissas!$B$12,Premissas!$B$17,Premissas!$B$18)))))</f>
        <v/>
      </c>
      <c r="Q4366" s="5">
        <f>IFERROR(P4366/Premissas!$B$4,0)</f>
        <v/>
      </c>
    </row>
    <row r="4367">
      <c r="A4367" s="2" t="n">
        <v>8</v>
      </c>
      <c r="B4367" s="2" t="n">
        <v>7801</v>
      </c>
      <c r="C4367" s="2" t="inlineStr">
        <is>
          <t>SEPARACAO</t>
        </is>
      </c>
      <c r="D4367" s="2" t="inlineStr">
        <is>
          <t>6030670</t>
        </is>
      </c>
      <c r="E4367" s="2" t="inlineStr">
        <is>
          <t>Maria Clara Da Silva Castellanos</t>
        </is>
      </c>
      <c r="F4367" s="2" t="n">
        <v>689</v>
      </c>
      <c r="G4367" s="2" t="n">
        <v>17.29</v>
      </c>
      <c r="H4367" s="2" t="n">
        <v>40</v>
      </c>
      <c r="I4367" s="2" t="n">
        <v>0</v>
      </c>
      <c r="J4367" s="2" t="inlineStr">
        <is>
          <t>GPA</t>
        </is>
      </c>
      <c r="K4367" s="2">
        <f>IF(I4367&lt;&gt;"",I4367,IFERROR(INDEX(Base!$I:$I,MATCH(1,(Base!$C:$C=C4367)*(Base!$I:$I&lt;&gt;""),0)),0))</f>
        <v/>
      </c>
      <c r="L4367" s="2">
        <f>IF(AND(I4367="",K4367&gt;0),"SIM","NÃO")</f>
        <v/>
      </c>
      <c r="M4367" s="2">
        <f>IF(ISNUMBER(SEARCH("SEPARA",UPPER(C4367))),"NÃO","SIM")</f>
        <v/>
      </c>
      <c r="N4367" s="2">
        <f>IFERROR(H4367/K4367,0)</f>
        <v/>
      </c>
      <c r="O4367" s="2">
        <f>IF(M4367="NÃO","EXCLUÍDO",IF(N4367&lt;Premissas!$B$8,"&lt; 1,00",IF(N4367&lt;Premissas!$B$9,"1,00 – 1,19",IF(N4367&lt;Premissas!$B$10,"1,20 – 1,39",IF(N4367&lt;Premissas!$B$11,"1,40 – 1,59",IF(N4367&lt;Premissas!$B$12,"1,60 – 1,99","≥ 2,00"))))))</f>
        <v/>
      </c>
      <c r="P4367" s="5">
        <f>IF(OR(M4367="NÃO",N4367&lt;Premissas!$B$8),Premissas!$B$13,IF(N4367&lt;Premissas!$B$9,Premissas!$B$14,IF(N4367&lt;Premissas!$B$10,Premissas!$B$15,IF(N4367&lt;Premissas!$B$11,Premissas!$B$16,IF(N4367&lt;Premissas!$B$12,Premissas!$B$17,Premissas!$B$18)))))</f>
        <v/>
      </c>
      <c r="Q4367" s="5">
        <f>IFERROR(P4367/Premissas!$B$4,0)</f>
        <v/>
      </c>
    </row>
    <row r="4368">
      <c r="A4368" s="2" t="n">
        <v>8</v>
      </c>
      <c r="B4368" s="2" t="n">
        <v>7801</v>
      </c>
      <c r="C4368" s="2" t="inlineStr">
        <is>
          <t>SEPARACAO</t>
        </is>
      </c>
      <c r="D4368" s="2" t="inlineStr">
        <is>
          <t>6030726</t>
        </is>
      </c>
      <c r="E4368" s="2" t="inlineStr">
        <is>
          <t>Cairon Tarrao Campos</t>
        </is>
      </c>
      <c r="F4368" s="2" t="n">
        <v>242</v>
      </c>
      <c r="G4368" s="2" t="n">
        <v>12.4</v>
      </c>
      <c r="H4368" s="2" t="n">
        <v>20</v>
      </c>
      <c r="I4368" s="2" t="n">
        <v>0</v>
      </c>
      <c r="J4368" s="2" t="inlineStr">
        <is>
          <t>GPA</t>
        </is>
      </c>
      <c r="K4368" s="2">
        <f>IF(I4368&lt;&gt;"",I4368,IFERROR(INDEX(Base!$I:$I,MATCH(1,(Base!$C:$C=C4368)*(Base!$I:$I&lt;&gt;""),0)),0))</f>
        <v/>
      </c>
      <c r="L4368" s="2">
        <f>IF(AND(I4368="",K4368&gt;0),"SIM","NÃO")</f>
        <v/>
      </c>
      <c r="M4368" s="2">
        <f>IF(ISNUMBER(SEARCH("SEPARA",UPPER(C4368))),"NÃO","SIM")</f>
        <v/>
      </c>
      <c r="N4368" s="2">
        <f>IFERROR(H4368/K4368,0)</f>
        <v/>
      </c>
      <c r="O4368" s="2">
        <f>IF(M4368="NÃO","EXCLUÍDO",IF(N4368&lt;Premissas!$B$8,"&lt; 1,00",IF(N4368&lt;Premissas!$B$9,"1,00 – 1,19",IF(N4368&lt;Premissas!$B$10,"1,20 – 1,39",IF(N4368&lt;Premissas!$B$11,"1,40 – 1,59",IF(N4368&lt;Premissas!$B$12,"1,60 – 1,99","≥ 2,00"))))))</f>
        <v/>
      </c>
      <c r="P4368" s="5">
        <f>IF(OR(M4368="NÃO",N4368&lt;Premissas!$B$8),Premissas!$B$13,IF(N4368&lt;Premissas!$B$9,Premissas!$B$14,IF(N4368&lt;Premissas!$B$10,Premissas!$B$15,IF(N4368&lt;Premissas!$B$11,Premissas!$B$16,IF(N4368&lt;Premissas!$B$12,Premissas!$B$17,Premissas!$B$18)))))</f>
        <v/>
      </c>
      <c r="Q4368" s="5">
        <f>IFERROR(P4368/Premissas!$B$4,0)</f>
        <v/>
      </c>
    </row>
    <row r="4369">
      <c r="A4369" s="2" t="n">
        <v>8</v>
      </c>
      <c r="B4369" s="2" t="n">
        <v>7801</v>
      </c>
      <c r="C4369" s="2" t="inlineStr">
        <is>
          <t>SEPARACAO</t>
        </is>
      </c>
      <c r="D4369" s="2" t="inlineStr">
        <is>
          <t>6030785</t>
        </is>
      </c>
      <c r="E4369" s="2" t="inlineStr">
        <is>
          <t>Daniel Carlos Vinicius De Lima</t>
        </is>
      </c>
      <c r="F4369" s="2" t="n">
        <v>632</v>
      </c>
      <c r="G4369" s="2" t="n">
        <v>27.36</v>
      </c>
      <c r="H4369" s="2" t="n">
        <v>23</v>
      </c>
      <c r="I4369" s="2" t="n">
        <v>0</v>
      </c>
      <c r="J4369" s="2" t="inlineStr">
        <is>
          <t>GPA</t>
        </is>
      </c>
      <c r="K4369" s="2">
        <f>IF(I4369&lt;&gt;"",I4369,IFERROR(INDEX(Base!$I:$I,MATCH(1,(Base!$C:$C=C4369)*(Base!$I:$I&lt;&gt;""),0)),0))</f>
        <v/>
      </c>
      <c r="L4369" s="2">
        <f>IF(AND(I4369="",K4369&gt;0),"SIM","NÃO")</f>
        <v/>
      </c>
      <c r="M4369" s="2">
        <f>IF(ISNUMBER(SEARCH("SEPARA",UPPER(C4369))),"NÃO","SIM")</f>
        <v/>
      </c>
      <c r="N4369" s="2">
        <f>IFERROR(H4369/K4369,0)</f>
        <v/>
      </c>
      <c r="O4369" s="2">
        <f>IF(M4369="NÃO","EXCLUÍDO",IF(N4369&lt;Premissas!$B$8,"&lt; 1,00",IF(N4369&lt;Premissas!$B$9,"1,00 – 1,19",IF(N4369&lt;Premissas!$B$10,"1,20 – 1,39",IF(N4369&lt;Premissas!$B$11,"1,40 – 1,59",IF(N4369&lt;Premissas!$B$12,"1,60 – 1,99","≥ 2,00"))))))</f>
        <v/>
      </c>
      <c r="P4369" s="5">
        <f>IF(OR(M4369="NÃO",N4369&lt;Premissas!$B$8),Premissas!$B$13,IF(N4369&lt;Premissas!$B$9,Premissas!$B$14,IF(N4369&lt;Premissas!$B$10,Premissas!$B$15,IF(N4369&lt;Premissas!$B$11,Premissas!$B$16,IF(N4369&lt;Premissas!$B$12,Premissas!$B$17,Premissas!$B$18)))))</f>
        <v/>
      </c>
      <c r="Q4369" s="5">
        <f>IFERROR(P4369/Premissas!$B$4,0)</f>
        <v/>
      </c>
    </row>
    <row r="4370">
      <c r="A4370" s="2" t="n">
        <v>8</v>
      </c>
      <c r="B4370" s="2" t="n">
        <v>7801</v>
      </c>
      <c r="C4370" s="2" t="inlineStr">
        <is>
          <t>SEPARACAO</t>
        </is>
      </c>
      <c r="D4370" s="2" t="inlineStr">
        <is>
          <t>6030840</t>
        </is>
      </c>
      <c r="E4370" s="2" t="inlineStr">
        <is>
          <t>Danielle Santos Britto</t>
        </is>
      </c>
      <c r="F4370" s="2" t="n">
        <v>1145</v>
      </c>
      <c r="G4370" s="2" t="n">
        <v>24.08</v>
      </c>
      <c r="H4370" s="2" t="n">
        <v>48</v>
      </c>
      <c r="I4370" s="2" t="n">
        <v>0</v>
      </c>
      <c r="J4370" s="2" t="inlineStr">
        <is>
          <t>GPA</t>
        </is>
      </c>
      <c r="K4370" s="2">
        <f>IF(I4370&lt;&gt;"",I4370,IFERROR(INDEX(Base!$I:$I,MATCH(1,(Base!$C:$C=C4370)*(Base!$I:$I&lt;&gt;""),0)),0))</f>
        <v/>
      </c>
      <c r="L4370" s="2">
        <f>IF(AND(I4370="",K4370&gt;0),"SIM","NÃO")</f>
        <v/>
      </c>
      <c r="M4370" s="2">
        <f>IF(ISNUMBER(SEARCH("SEPARA",UPPER(C4370))),"NÃO","SIM")</f>
        <v/>
      </c>
      <c r="N4370" s="2">
        <f>IFERROR(H4370/K4370,0)</f>
        <v/>
      </c>
      <c r="O4370" s="2">
        <f>IF(M4370="NÃO","EXCLUÍDO",IF(N4370&lt;Premissas!$B$8,"&lt; 1,00",IF(N4370&lt;Premissas!$B$9,"1,00 – 1,19",IF(N4370&lt;Premissas!$B$10,"1,20 – 1,39",IF(N4370&lt;Premissas!$B$11,"1,40 – 1,59",IF(N4370&lt;Premissas!$B$12,"1,60 – 1,99","≥ 2,00"))))))</f>
        <v/>
      </c>
      <c r="P4370" s="5">
        <f>IF(OR(M4370="NÃO",N4370&lt;Premissas!$B$8),Premissas!$B$13,IF(N4370&lt;Premissas!$B$9,Premissas!$B$14,IF(N4370&lt;Premissas!$B$10,Premissas!$B$15,IF(N4370&lt;Premissas!$B$11,Premissas!$B$16,IF(N4370&lt;Premissas!$B$12,Premissas!$B$17,Premissas!$B$18)))))</f>
        <v/>
      </c>
      <c r="Q4370" s="5">
        <f>IFERROR(P4370/Premissas!$B$4,0)</f>
        <v/>
      </c>
    </row>
    <row r="4371">
      <c r="A4371" s="2" t="n">
        <v>8</v>
      </c>
      <c r="B4371" s="2" t="n">
        <v>7801</v>
      </c>
      <c r="C4371" s="2" t="inlineStr">
        <is>
          <t>SEPARACAO</t>
        </is>
      </c>
      <c r="D4371" s="2" t="inlineStr">
        <is>
          <t>6031129</t>
        </is>
      </c>
      <c r="E4371" s="2" t="inlineStr">
        <is>
          <t>Gustavo Alcantara Mariano</t>
        </is>
      </c>
      <c r="F4371" s="2" t="n">
        <v>595</v>
      </c>
      <c r="G4371" s="2" t="n">
        <v>13.86</v>
      </c>
      <c r="H4371" s="2" t="n">
        <v>43</v>
      </c>
      <c r="I4371" s="2" t="n">
        <v>0</v>
      </c>
      <c r="J4371" s="2" t="inlineStr">
        <is>
          <t>GPA</t>
        </is>
      </c>
      <c r="K4371" s="2">
        <f>IF(I4371&lt;&gt;"",I4371,IFERROR(INDEX(Base!$I:$I,MATCH(1,(Base!$C:$C=C4371)*(Base!$I:$I&lt;&gt;""),0)),0))</f>
        <v/>
      </c>
      <c r="L4371" s="2">
        <f>IF(AND(I4371="",K4371&gt;0),"SIM","NÃO")</f>
        <v/>
      </c>
      <c r="M4371" s="2">
        <f>IF(ISNUMBER(SEARCH("SEPARA",UPPER(C4371))),"NÃO","SIM")</f>
        <v/>
      </c>
      <c r="N4371" s="2">
        <f>IFERROR(H4371/K4371,0)</f>
        <v/>
      </c>
      <c r="O4371" s="2">
        <f>IF(M4371="NÃO","EXCLUÍDO",IF(N4371&lt;Premissas!$B$8,"&lt; 1,00",IF(N4371&lt;Premissas!$B$9,"1,00 – 1,19",IF(N4371&lt;Premissas!$B$10,"1,20 – 1,39",IF(N4371&lt;Premissas!$B$11,"1,40 – 1,59",IF(N4371&lt;Premissas!$B$12,"1,60 – 1,99","≥ 2,00"))))))</f>
        <v/>
      </c>
      <c r="P4371" s="5">
        <f>IF(OR(M4371="NÃO",N4371&lt;Premissas!$B$8),Premissas!$B$13,IF(N4371&lt;Premissas!$B$9,Premissas!$B$14,IF(N4371&lt;Premissas!$B$10,Premissas!$B$15,IF(N4371&lt;Premissas!$B$11,Premissas!$B$16,IF(N4371&lt;Premissas!$B$12,Premissas!$B$17,Premissas!$B$18)))))</f>
        <v/>
      </c>
      <c r="Q4371" s="5">
        <f>IFERROR(P4371/Premissas!$B$4,0)</f>
        <v/>
      </c>
    </row>
    <row r="4372">
      <c r="A4372" s="2" t="n">
        <v>8</v>
      </c>
      <c r="B4372" s="2" t="n">
        <v>7801</v>
      </c>
      <c r="C4372" s="2" t="inlineStr">
        <is>
          <t>SEPARACAO</t>
        </is>
      </c>
      <c r="D4372" s="2" t="inlineStr">
        <is>
          <t>6031277</t>
        </is>
      </c>
      <c r="E4372" s="2" t="inlineStr">
        <is>
          <t>Matheus Dos Santos De Sousa</t>
        </is>
      </c>
      <c r="F4372" s="2" t="n">
        <v>756</v>
      </c>
      <c r="G4372" s="2" t="n">
        <v>26.2</v>
      </c>
      <c r="H4372" s="2" t="n">
        <v>29</v>
      </c>
      <c r="I4372" s="2" t="n">
        <v>0</v>
      </c>
      <c r="J4372" s="2" t="inlineStr">
        <is>
          <t>GPA</t>
        </is>
      </c>
      <c r="K4372" s="2">
        <f>IF(I4372&lt;&gt;"",I4372,IFERROR(INDEX(Base!$I:$I,MATCH(1,(Base!$C:$C=C4372)*(Base!$I:$I&lt;&gt;""),0)),0))</f>
        <v/>
      </c>
      <c r="L4372" s="2">
        <f>IF(AND(I4372="",K4372&gt;0),"SIM","NÃO")</f>
        <v/>
      </c>
      <c r="M4372" s="2">
        <f>IF(ISNUMBER(SEARCH("SEPARA",UPPER(C4372))),"NÃO","SIM")</f>
        <v/>
      </c>
      <c r="N4372" s="2">
        <f>IFERROR(H4372/K4372,0)</f>
        <v/>
      </c>
      <c r="O4372" s="2">
        <f>IF(M4372="NÃO","EXCLUÍDO",IF(N4372&lt;Premissas!$B$8,"&lt; 1,00",IF(N4372&lt;Premissas!$B$9,"1,00 – 1,19",IF(N4372&lt;Premissas!$B$10,"1,20 – 1,39",IF(N4372&lt;Premissas!$B$11,"1,40 – 1,59",IF(N4372&lt;Premissas!$B$12,"1,60 – 1,99","≥ 2,00"))))))</f>
        <v/>
      </c>
      <c r="P4372" s="5">
        <f>IF(OR(M4372="NÃO",N4372&lt;Premissas!$B$8),Premissas!$B$13,IF(N4372&lt;Premissas!$B$9,Premissas!$B$14,IF(N4372&lt;Premissas!$B$10,Premissas!$B$15,IF(N4372&lt;Premissas!$B$11,Premissas!$B$16,IF(N4372&lt;Premissas!$B$12,Premissas!$B$17,Premissas!$B$18)))))</f>
        <v/>
      </c>
      <c r="Q4372" s="5">
        <f>IFERROR(P4372/Premissas!$B$4,0)</f>
        <v/>
      </c>
    </row>
    <row r="4373">
      <c r="A4373" s="2" t="n">
        <v>8</v>
      </c>
      <c r="B4373" s="2" t="n">
        <v>7801</v>
      </c>
      <c r="C4373" s="2" t="inlineStr">
        <is>
          <t>SEPARACAO</t>
        </is>
      </c>
      <c r="D4373" s="2" t="inlineStr">
        <is>
          <t>6032010</t>
        </is>
      </c>
      <c r="E4373" s="2" t="inlineStr">
        <is>
          <t>Joao Vitor Andrade De Oliveira</t>
        </is>
      </c>
      <c r="F4373" s="2" t="n">
        <v>1091</v>
      </c>
      <c r="G4373" s="2" t="n">
        <v>34.63</v>
      </c>
      <c r="H4373" s="2" t="n">
        <v>32</v>
      </c>
      <c r="I4373" s="2" t="n">
        <v>0</v>
      </c>
      <c r="J4373" s="2" t="inlineStr">
        <is>
          <t>GPA</t>
        </is>
      </c>
      <c r="K4373" s="2">
        <f>IF(I4373&lt;&gt;"",I4373,IFERROR(INDEX(Base!$I:$I,MATCH(1,(Base!$C:$C=C4373)*(Base!$I:$I&lt;&gt;""),0)),0))</f>
        <v/>
      </c>
      <c r="L4373" s="2">
        <f>IF(AND(I4373="",K4373&gt;0),"SIM","NÃO")</f>
        <v/>
      </c>
      <c r="M4373" s="2">
        <f>IF(ISNUMBER(SEARCH("SEPARA",UPPER(C4373))),"NÃO","SIM")</f>
        <v/>
      </c>
      <c r="N4373" s="2">
        <f>IFERROR(H4373/K4373,0)</f>
        <v/>
      </c>
      <c r="O4373" s="2">
        <f>IF(M4373="NÃO","EXCLUÍDO",IF(N4373&lt;Premissas!$B$8,"&lt; 1,00",IF(N4373&lt;Premissas!$B$9,"1,00 – 1,19",IF(N4373&lt;Premissas!$B$10,"1,20 – 1,39",IF(N4373&lt;Premissas!$B$11,"1,40 – 1,59",IF(N4373&lt;Premissas!$B$12,"1,60 – 1,99","≥ 2,00"))))))</f>
        <v/>
      </c>
      <c r="P4373" s="5">
        <f>IF(OR(M4373="NÃO",N4373&lt;Premissas!$B$8),Premissas!$B$13,IF(N4373&lt;Premissas!$B$9,Premissas!$B$14,IF(N4373&lt;Premissas!$B$10,Premissas!$B$15,IF(N4373&lt;Premissas!$B$11,Premissas!$B$16,IF(N4373&lt;Premissas!$B$12,Premissas!$B$17,Premissas!$B$18)))))</f>
        <v/>
      </c>
      <c r="Q4373" s="5">
        <f>IFERROR(P4373/Premissas!$B$4,0)</f>
        <v/>
      </c>
    </row>
    <row r="4374">
      <c r="A4374" s="2" t="n">
        <v>8</v>
      </c>
      <c r="B4374" s="2" t="n">
        <v>7801</v>
      </c>
      <c r="C4374" s="2" t="inlineStr">
        <is>
          <t>SEPARACAO</t>
        </is>
      </c>
      <c r="D4374" s="2" t="inlineStr">
        <is>
          <t>6032052</t>
        </is>
      </c>
      <c r="E4374" s="2" t="inlineStr">
        <is>
          <t>Giulia Aparecida Barbosa Celestino</t>
        </is>
      </c>
      <c r="F4374" s="2" t="n">
        <v>2445</v>
      </c>
      <c r="G4374" s="2" t="n">
        <v>54.01</v>
      </c>
      <c r="H4374" s="2" t="n">
        <v>45</v>
      </c>
      <c r="I4374" s="2" t="n">
        <v>0</v>
      </c>
      <c r="J4374" s="2" t="inlineStr">
        <is>
          <t>GPA</t>
        </is>
      </c>
      <c r="K4374" s="2">
        <f>IF(I4374&lt;&gt;"",I4374,IFERROR(INDEX(Base!$I:$I,MATCH(1,(Base!$C:$C=C4374)*(Base!$I:$I&lt;&gt;""),0)),0))</f>
        <v/>
      </c>
      <c r="L4374" s="2">
        <f>IF(AND(I4374="",K4374&gt;0),"SIM","NÃO")</f>
        <v/>
      </c>
      <c r="M4374" s="2">
        <f>IF(ISNUMBER(SEARCH("SEPARA",UPPER(C4374))),"NÃO","SIM")</f>
        <v/>
      </c>
      <c r="N4374" s="2">
        <f>IFERROR(H4374/K4374,0)</f>
        <v/>
      </c>
      <c r="O4374" s="2">
        <f>IF(M4374="NÃO","EXCLUÍDO",IF(N4374&lt;Premissas!$B$8,"&lt; 1,00",IF(N4374&lt;Premissas!$B$9,"1,00 – 1,19",IF(N4374&lt;Premissas!$B$10,"1,20 – 1,39",IF(N4374&lt;Premissas!$B$11,"1,40 – 1,59",IF(N4374&lt;Premissas!$B$12,"1,60 – 1,99","≥ 2,00"))))))</f>
        <v/>
      </c>
      <c r="P4374" s="5">
        <f>IF(OR(M4374="NÃO",N4374&lt;Premissas!$B$8),Premissas!$B$13,IF(N4374&lt;Premissas!$B$9,Premissas!$B$14,IF(N4374&lt;Premissas!$B$10,Premissas!$B$15,IF(N4374&lt;Premissas!$B$11,Premissas!$B$16,IF(N4374&lt;Premissas!$B$12,Premissas!$B$17,Premissas!$B$18)))))</f>
        <v/>
      </c>
      <c r="Q4374" s="5">
        <f>IFERROR(P4374/Premissas!$B$4,0)</f>
        <v/>
      </c>
    </row>
    <row r="4375">
      <c r="A4375" s="2" t="n">
        <v>8</v>
      </c>
      <c r="B4375" s="2" t="n">
        <v>7801</v>
      </c>
      <c r="C4375" s="2" t="inlineStr">
        <is>
          <t>SEPARACAO</t>
        </is>
      </c>
      <c r="D4375" s="2" t="inlineStr">
        <is>
          <t>6032060</t>
        </is>
      </c>
      <c r="E4375" s="2" t="inlineStr">
        <is>
          <t>Lucelio Rodrigues Da Silva</t>
        </is>
      </c>
      <c r="F4375" s="2" t="n">
        <v>2249</v>
      </c>
      <c r="G4375" s="2" t="n">
        <v>65.44</v>
      </c>
      <c r="H4375" s="2" t="n">
        <v>34</v>
      </c>
      <c r="I4375" s="2" t="n">
        <v>0</v>
      </c>
      <c r="J4375" s="2" t="inlineStr">
        <is>
          <t>GPA</t>
        </is>
      </c>
      <c r="K4375" s="2">
        <f>IF(I4375&lt;&gt;"",I4375,IFERROR(INDEX(Base!$I:$I,MATCH(1,(Base!$C:$C=C4375)*(Base!$I:$I&lt;&gt;""),0)),0))</f>
        <v/>
      </c>
      <c r="L4375" s="2">
        <f>IF(AND(I4375="",K4375&gt;0),"SIM","NÃO")</f>
        <v/>
      </c>
      <c r="M4375" s="2">
        <f>IF(ISNUMBER(SEARCH("SEPARA",UPPER(C4375))),"NÃO","SIM")</f>
        <v/>
      </c>
      <c r="N4375" s="2">
        <f>IFERROR(H4375/K4375,0)</f>
        <v/>
      </c>
      <c r="O4375" s="2">
        <f>IF(M4375="NÃO","EXCLUÍDO",IF(N4375&lt;Premissas!$B$8,"&lt; 1,00",IF(N4375&lt;Premissas!$B$9,"1,00 – 1,19",IF(N4375&lt;Premissas!$B$10,"1,20 – 1,39",IF(N4375&lt;Premissas!$B$11,"1,40 – 1,59",IF(N4375&lt;Premissas!$B$12,"1,60 – 1,99","≥ 2,00"))))))</f>
        <v/>
      </c>
      <c r="P4375" s="5">
        <f>IF(OR(M4375="NÃO",N4375&lt;Premissas!$B$8),Premissas!$B$13,IF(N4375&lt;Premissas!$B$9,Premissas!$B$14,IF(N4375&lt;Premissas!$B$10,Premissas!$B$15,IF(N4375&lt;Premissas!$B$11,Premissas!$B$16,IF(N4375&lt;Premissas!$B$12,Premissas!$B$17,Premissas!$B$18)))))</f>
        <v/>
      </c>
      <c r="Q4375" s="5">
        <f>IFERROR(P4375/Premissas!$B$4,0)</f>
        <v/>
      </c>
    </row>
    <row r="4376">
      <c r="A4376" s="2" t="n">
        <v>8</v>
      </c>
      <c r="B4376" s="2" t="n">
        <v>7801</v>
      </c>
      <c r="C4376" s="2" t="inlineStr">
        <is>
          <t>SEPARACAO</t>
        </is>
      </c>
      <c r="D4376" s="2" t="inlineStr">
        <is>
          <t>6032150</t>
        </is>
      </c>
      <c r="E4376" s="2" t="inlineStr">
        <is>
          <t>Caio Henrique De Jesus Augusto</t>
        </is>
      </c>
      <c r="F4376" s="2" t="n">
        <v>381</v>
      </c>
      <c r="G4376" s="2" t="n">
        <v>3.04</v>
      </c>
      <c r="H4376" s="2" t="n">
        <v>125</v>
      </c>
      <c r="I4376" s="2" t="n">
        <v>0</v>
      </c>
      <c r="J4376" s="2" t="inlineStr">
        <is>
          <t>GPA</t>
        </is>
      </c>
      <c r="K4376" s="2">
        <f>IF(I4376&lt;&gt;"",I4376,IFERROR(INDEX(Base!$I:$I,MATCH(1,(Base!$C:$C=C4376)*(Base!$I:$I&lt;&gt;""),0)),0))</f>
        <v/>
      </c>
      <c r="L4376" s="2">
        <f>IF(AND(I4376="",K4376&gt;0),"SIM","NÃO")</f>
        <v/>
      </c>
      <c r="M4376" s="2">
        <f>IF(ISNUMBER(SEARCH("SEPARA",UPPER(C4376))),"NÃO","SIM")</f>
        <v/>
      </c>
      <c r="N4376" s="2">
        <f>IFERROR(H4376/K4376,0)</f>
        <v/>
      </c>
      <c r="O4376" s="2">
        <f>IF(M4376="NÃO","EXCLUÍDO",IF(N4376&lt;Premissas!$B$8,"&lt; 1,00",IF(N4376&lt;Premissas!$B$9,"1,00 – 1,19",IF(N4376&lt;Premissas!$B$10,"1,20 – 1,39",IF(N4376&lt;Premissas!$B$11,"1,40 – 1,59",IF(N4376&lt;Premissas!$B$12,"1,60 – 1,99","≥ 2,00"))))))</f>
        <v/>
      </c>
      <c r="P4376" s="5">
        <f>IF(OR(M4376="NÃO",N4376&lt;Premissas!$B$8),Premissas!$B$13,IF(N4376&lt;Premissas!$B$9,Premissas!$B$14,IF(N4376&lt;Premissas!$B$10,Premissas!$B$15,IF(N4376&lt;Premissas!$B$11,Premissas!$B$16,IF(N4376&lt;Premissas!$B$12,Premissas!$B$17,Premissas!$B$18)))))</f>
        <v/>
      </c>
      <c r="Q4376" s="5">
        <f>IFERROR(P4376/Premissas!$B$4,0)</f>
        <v/>
      </c>
    </row>
    <row r="4377">
      <c r="A4377" s="2" t="n">
        <v>8</v>
      </c>
      <c r="B4377" s="2" t="n">
        <v>7801</v>
      </c>
      <c r="C4377" s="2" t="inlineStr">
        <is>
          <t>SEPARACAO</t>
        </is>
      </c>
      <c r="D4377" s="2" t="inlineStr">
        <is>
          <t>6032257</t>
        </is>
      </c>
      <c r="E4377" s="2" t="inlineStr">
        <is>
          <t>Rodrigo Dos Santos Domingues</t>
        </is>
      </c>
      <c r="F4377" s="2" t="n">
        <v>1288</v>
      </c>
      <c r="G4377" s="2" t="n">
        <v>34.65</v>
      </c>
      <c r="H4377" s="2" t="n">
        <v>37</v>
      </c>
      <c r="I4377" s="2" t="n">
        <v>0</v>
      </c>
      <c r="J4377" s="2" t="inlineStr">
        <is>
          <t>GPA</t>
        </is>
      </c>
      <c r="K4377" s="2">
        <f>IF(I4377&lt;&gt;"",I4377,IFERROR(INDEX(Base!$I:$I,MATCH(1,(Base!$C:$C=C4377)*(Base!$I:$I&lt;&gt;""),0)),0))</f>
        <v/>
      </c>
      <c r="L4377" s="2">
        <f>IF(AND(I4377="",K4377&gt;0),"SIM","NÃO")</f>
        <v/>
      </c>
      <c r="M4377" s="2">
        <f>IF(ISNUMBER(SEARCH("SEPARA",UPPER(C4377))),"NÃO","SIM")</f>
        <v/>
      </c>
      <c r="N4377" s="2">
        <f>IFERROR(H4377/K4377,0)</f>
        <v/>
      </c>
      <c r="O4377" s="2">
        <f>IF(M4377="NÃO","EXCLUÍDO",IF(N4377&lt;Premissas!$B$8,"&lt; 1,00",IF(N4377&lt;Premissas!$B$9,"1,00 – 1,19",IF(N4377&lt;Premissas!$B$10,"1,20 – 1,39",IF(N4377&lt;Premissas!$B$11,"1,40 – 1,59",IF(N4377&lt;Premissas!$B$12,"1,60 – 1,99","≥ 2,00"))))))</f>
        <v/>
      </c>
      <c r="P4377" s="5">
        <f>IF(OR(M4377="NÃO",N4377&lt;Premissas!$B$8),Premissas!$B$13,IF(N4377&lt;Premissas!$B$9,Premissas!$B$14,IF(N4377&lt;Premissas!$B$10,Premissas!$B$15,IF(N4377&lt;Premissas!$B$11,Premissas!$B$16,IF(N4377&lt;Premissas!$B$12,Premissas!$B$17,Premissas!$B$18)))))</f>
        <v/>
      </c>
      <c r="Q4377" s="5">
        <f>IFERROR(P4377/Premissas!$B$4,0)</f>
        <v/>
      </c>
    </row>
    <row r="4378">
      <c r="A4378" s="2" t="n">
        <v>8</v>
      </c>
      <c r="B4378" s="2" t="n">
        <v>7801</v>
      </c>
      <c r="C4378" s="2" t="inlineStr">
        <is>
          <t>SEPARACAO</t>
        </is>
      </c>
      <c r="D4378" s="2" t="inlineStr">
        <is>
          <t>6032630</t>
        </is>
      </c>
      <c r="E4378" s="2" t="inlineStr">
        <is>
          <t>Paulo Roberto De Farias</t>
        </is>
      </c>
      <c r="F4378" s="2" t="n">
        <v>2198</v>
      </c>
      <c r="G4378" s="2" t="n">
        <v>42.92</v>
      </c>
      <c r="H4378" s="2" t="n">
        <v>51</v>
      </c>
      <c r="I4378" s="2" t="n">
        <v>0</v>
      </c>
      <c r="J4378" s="2" t="inlineStr">
        <is>
          <t>GPA</t>
        </is>
      </c>
      <c r="K4378" s="2">
        <f>IF(I4378&lt;&gt;"",I4378,IFERROR(INDEX(Base!$I:$I,MATCH(1,(Base!$C:$C=C4378)*(Base!$I:$I&lt;&gt;""),0)),0))</f>
        <v/>
      </c>
      <c r="L4378" s="2">
        <f>IF(AND(I4378="",K4378&gt;0),"SIM","NÃO")</f>
        <v/>
      </c>
      <c r="M4378" s="2">
        <f>IF(ISNUMBER(SEARCH("SEPARA",UPPER(C4378))),"NÃO","SIM")</f>
        <v/>
      </c>
      <c r="N4378" s="2">
        <f>IFERROR(H4378/K4378,0)</f>
        <v/>
      </c>
      <c r="O4378" s="2">
        <f>IF(M4378="NÃO","EXCLUÍDO",IF(N4378&lt;Premissas!$B$8,"&lt; 1,00",IF(N4378&lt;Premissas!$B$9,"1,00 – 1,19",IF(N4378&lt;Premissas!$B$10,"1,20 – 1,39",IF(N4378&lt;Premissas!$B$11,"1,40 – 1,59",IF(N4378&lt;Premissas!$B$12,"1,60 – 1,99","≥ 2,00"))))))</f>
        <v/>
      </c>
      <c r="P4378" s="5">
        <f>IF(OR(M4378="NÃO",N4378&lt;Premissas!$B$8),Premissas!$B$13,IF(N4378&lt;Premissas!$B$9,Premissas!$B$14,IF(N4378&lt;Premissas!$B$10,Premissas!$B$15,IF(N4378&lt;Premissas!$B$11,Premissas!$B$16,IF(N4378&lt;Premissas!$B$12,Premissas!$B$17,Premissas!$B$18)))))</f>
        <v/>
      </c>
      <c r="Q4378" s="5">
        <f>IFERROR(P4378/Premissas!$B$4,0)</f>
        <v/>
      </c>
    </row>
    <row r="4379">
      <c r="A4379" s="2" t="n">
        <v>8</v>
      </c>
      <c r="B4379" s="2" t="n">
        <v>7801</v>
      </c>
      <c r="C4379" s="2" t="inlineStr">
        <is>
          <t>SEPARACAO</t>
        </is>
      </c>
      <c r="D4379" s="2" t="inlineStr">
        <is>
          <t>6032699</t>
        </is>
      </c>
      <c r="E4379" s="2" t="inlineStr">
        <is>
          <t>Andreia Correa De Maceno</t>
        </is>
      </c>
      <c r="F4379" s="2" t="n">
        <v>868</v>
      </c>
      <c r="G4379" s="2" t="n">
        <v>44.02</v>
      </c>
      <c r="H4379" s="2" t="n">
        <v>20</v>
      </c>
      <c r="I4379" s="2" t="n">
        <v>0</v>
      </c>
      <c r="J4379" s="2" t="inlineStr">
        <is>
          <t>GPA</t>
        </is>
      </c>
      <c r="K4379" s="2">
        <f>IF(I4379&lt;&gt;"",I4379,IFERROR(INDEX(Base!$I:$I,MATCH(1,(Base!$C:$C=C4379)*(Base!$I:$I&lt;&gt;""),0)),0))</f>
        <v/>
      </c>
      <c r="L4379" s="2">
        <f>IF(AND(I4379="",K4379&gt;0),"SIM","NÃO")</f>
        <v/>
      </c>
      <c r="M4379" s="2">
        <f>IF(ISNUMBER(SEARCH("SEPARA",UPPER(C4379))),"NÃO","SIM")</f>
        <v/>
      </c>
      <c r="N4379" s="2">
        <f>IFERROR(H4379/K4379,0)</f>
        <v/>
      </c>
      <c r="O4379" s="2">
        <f>IF(M4379="NÃO","EXCLUÍDO",IF(N4379&lt;Premissas!$B$8,"&lt; 1,00",IF(N4379&lt;Premissas!$B$9,"1,00 – 1,19",IF(N4379&lt;Premissas!$B$10,"1,20 – 1,39",IF(N4379&lt;Premissas!$B$11,"1,40 – 1,59",IF(N4379&lt;Premissas!$B$12,"1,60 – 1,99","≥ 2,00"))))))</f>
        <v/>
      </c>
      <c r="P4379" s="5">
        <f>IF(OR(M4379="NÃO",N4379&lt;Premissas!$B$8),Premissas!$B$13,IF(N4379&lt;Premissas!$B$9,Premissas!$B$14,IF(N4379&lt;Premissas!$B$10,Premissas!$B$15,IF(N4379&lt;Premissas!$B$11,Premissas!$B$16,IF(N4379&lt;Premissas!$B$12,Premissas!$B$17,Premissas!$B$18)))))</f>
        <v/>
      </c>
      <c r="Q4379" s="5">
        <f>IFERROR(P4379/Premissas!$B$4,0)</f>
        <v/>
      </c>
    </row>
    <row r="4380">
      <c r="A4380" s="2" t="n">
        <v>8</v>
      </c>
      <c r="B4380" s="2" t="n">
        <v>7801</v>
      </c>
      <c r="C4380" s="2" t="inlineStr">
        <is>
          <t>SEPARACAO</t>
        </is>
      </c>
      <c r="D4380" s="2" t="inlineStr">
        <is>
          <t>6032850</t>
        </is>
      </c>
      <c r="E4380" s="2" t="inlineStr">
        <is>
          <t>Jose Antonio Gonzalez Ruffin</t>
        </is>
      </c>
      <c r="F4380" s="2" t="n">
        <v>1387</v>
      </c>
      <c r="G4380" s="2" t="n">
        <v>28.87</v>
      </c>
      <c r="H4380" s="2" t="n">
        <v>48</v>
      </c>
      <c r="I4380" s="2" t="n">
        <v>0</v>
      </c>
      <c r="J4380" s="2" t="inlineStr">
        <is>
          <t>GPA</t>
        </is>
      </c>
      <c r="K4380" s="2">
        <f>IF(I4380&lt;&gt;"",I4380,IFERROR(INDEX(Base!$I:$I,MATCH(1,(Base!$C:$C=C4380)*(Base!$I:$I&lt;&gt;""),0)),0))</f>
        <v/>
      </c>
      <c r="L4380" s="2">
        <f>IF(AND(I4380="",K4380&gt;0),"SIM","NÃO")</f>
        <v/>
      </c>
      <c r="M4380" s="2">
        <f>IF(ISNUMBER(SEARCH("SEPARA",UPPER(C4380))),"NÃO","SIM")</f>
        <v/>
      </c>
      <c r="N4380" s="2">
        <f>IFERROR(H4380/K4380,0)</f>
        <v/>
      </c>
      <c r="O4380" s="2">
        <f>IF(M4380="NÃO","EXCLUÍDO",IF(N4380&lt;Premissas!$B$8,"&lt; 1,00",IF(N4380&lt;Premissas!$B$9,"1,00 – 1,19",IF(N4380&lt;Premissas!$B$10,"1,20 – 1,39",IF(N4380&lt;Premissas!$B$11,"1,40 – 1,59",IF(N4380&lt;Premissas!$B$12,"1,60 – 1,99","≥ 2,00"))))))</f>
        <v/>
      </c>
      <c r="P4380" s="5">
        <f>IF(OR(M4380="NÃO",N4380&lt;Premissas!$B$8),Premissas!$B$13,IF(N4380&lt;Premissas!$B$9,Premissas!$B$14,IF(N4380&lt;Premissas!$B$10,Premissas!$B$15,IF(N4380&lt;Premissas!$B$11,Premissas!$B$16,IF(N4380&lt;Premissas!$B$12,Premissas!$B$17,Premissas!$B$18)))))</f>
        <v/>
      </c>
      <c r="Q4380" s="5">
        <f>IFERROR(P4380/Premissas!$B$4,0)</f>
        <v/>
      </c>
    </row>
    <row r="4381">
      <c r="A4381" s="2" t="n">
        <v>8</v>
      </c>
      <c r="B4381" s="2" t="n">
        <v>7801</v>
      </c>
      <c r="C4381" s="2" t="inlineStr">
        <is>
          <t>SEPARACAO</t>
        </is>
      </c>
      <c r="D4381" s="2" t="inlineStr">
        <is>
          <t>6032940</t>
        </is>
      </c>
      <c r="E4381" s="2" t="inlineStr">
        <is>
          <t>Silvio Bernardo Noronha Da Silva</t>
        </is>
      </c>
      <c r="F4381" s="2" t="n">
        <v>818</v>
      </c>
      <c r="G4381" s="2" t="n">
        <v>29.99</v>
      </c>
      <c r="H4381" s="2" t="n">
        <v>27</v>
      </c>
      <c r="I4381" s="2" t="n">
        <v>0</v>
      </c>
      <c r="J4381" s="2" t="inlineStr">
        <is>
          <t>GPA</t>
        </is>
      </c>
      <c r="K4381" s="2">
        <f>IF(I4381&lt;&gt;"",I4381,IFERROR(INDEX(Base!$I:$I,MATCH(1,(Base!$C:$C=C4381)*(Base!$I:$I&lt;&gt;""),0)),0))</f>
        <v/>
      </c>
      <c r="L4381" s="2">
        <f>IF(AND(I4381="",K4381&gt;0),"SIM","NÃO")</f>
        <v/>
      </c>
      <c r="M4381" s="2">
        <f>IF(ISNUMBER(SEARCH("SEPARA",UPPER(C4381))),"NÃO","SIM")</f>
        <v/>
      </c>
      <c r="N4381" s="2">
        <f>IFERROR(H4381/K4381,0)</f>
        <v/>
      </c>
      <c r="O4381" s="2">
        <f>IF(M4381="NÃO","EXCLUÍDO",IF(N4381&lt;Premissas!$B$8,"&lt; 1,00",IF(N4381&lt;Premissas!$B$9,"1,00 – 1,19",IF(N4381&lt;Premissas!$B$10,"1,20 – 1,39",IF(N4381&lt;Premissas!$B$11,"1,40 – 1,59",IF(N4381&lt;Premissas!$B$12,"1,60 – 1,99","≥ 2,00"))))))</f>
        <v/>
      </c>
      <c r="P4381" s="5">
        <f>IF(OR(M4381="NÃO",N4381&lt;Premissas!$B$8),Premissas!$B$13,IF(N4381&lt;Premissas!$B$9,Premissas!$B$14,IF(N4381&lt;Premissas!$B$10,Premissas!$B$15,IF(N4381&lt;Premissas!$B$11,Premissas!$B$16,IF(N4381&lt;Premissas!$B$12,Premissas!$B$17,Premissas!$B$18)))))</f>
        <v/>
      </c>
      <c r="Q4381" s="5">
        <f>IFERROR(P4381/Premissas!$B$4,0)</f>
        <v/>
      </c>
    </row>
    <row r="4382">
      <c r="A4382" s="2" t="n">
        <v>8</v>
      </c>
      <c r="B4382" s="2" t="n">
        <v>7801</v>
      </c>
      <c r="C4382" s="2" t="inlineStr">
        <is>
          <t>SEPARACAO</t>
        </is>
      </c>
      <c r="D4382" s="2" t="inlineStr">
        <is>
          <t>6033008</t>
        </is>
      </c>
      <c r="E4382" s="2" t="inlineStr">
        <is>
          <t>Jefferson Ferreira De Castro</t>
        </is>
      </c>
      <c r="F4382" s="2" t="n">
        <v>1581</v>
      </c>
      <c r="G4382" s="2" t="n">
        <v>39.46</v>
      </c>
      <c r="H4382" s="2" t="n">
        <v>40</v>
      </c>
      <c r="I4382" s="2" t="n">
        <v>0</v>
      </c>
      <c r="J4382" s="2" t="inlineStr">
        <is>
          <t>GPA</t>
        </is>
      </c>
      <c r="K4382" s="2">
        <f>IF(I4382&lt;&gt;"",I4382,IFERROR(INDEX(Base!$I:$I,MATCH(1,(Base!$C:$C=C4382)*(Base!$I:$I&lt;&gt;""),0)),0))</f>
        <v/>
      </c>
      <c r="L4382" s="2">
        <f>IF(AND(I4382="",K4382&gt;0),"SIM","NÃO")</f>
        <v/>
      </c>
      <c r="M4382" s="2">
        <f>IF(ISNUMBER(SEARCH("SEPARA",UPPER(C4382))),"NÃO","SIM")</f>
        <v/>
      </c>
      <c r="N4382" s="2">
        <f>IFERROR(H4382/K4382,0)</f>
        <v/>
      </c>
      <c r="O4382" s="2">
        <f>IF(M4382="NÃO","EXCLUÍDO",IF(N4382&lt;Premissas!$B$8,"&lt; 1,00",IF(N4382&lt;Premissas!$B$9,"1,00 – 1,19",IF(N4382&lt;Premissas!$B$10,"1,20 – 1,39",IF(N4382&lt;Premissas!$B$11,"1,40 – 1,59",IF(N4382&lt;Premissas!$B$12,"1,60 – 1,99","≥ 2,00"))))))</f>
        <v/>
      </c>
      <c r="P4382" s="5">
        <f>IF(OR(M4382="NÃO",N4382&lt;Premissas!$B$8),Premissas!$B$13,IF(N4382&lt;Premissas!$B$9,Premissas!$B$14,IF(N4382&lt;Premissas!$B$10,Premissas!$B$15,IF(N4382&lt;Premissas!$B$11,Premissas!$B$16,IF(N4382&lt;Premissas!$B$12,Premissas!$B$17,Premissas!$B$18)))))</f>
        <v/>
      </c>
      <c r="Q4382" s="5">
        <f>IFERROR(P4382/Premissas!$B$4,0)</f>
        <v/>
      </c>
    </row>
    <row r="4383">
      <c r="A4383" s="2" t="n">
        <v>8</v>
      </c>
      <c r="B4383" s="2" t="n">
        <v>7801</v>
      </c>
      <c r="C4383" s="2" t="inlineStr">
        <is>
          <t>SEPARACAO</t>
        </is>
      </c>
      <c r="D4383" s="2" t="inlineStr">
        <is>
          <t>6033032</t>
        </is>
      </c>
      <c r="E4383" s="2" t="inlineStr">
        <is>
          <t>Henrique De Souza Ribeiro</t>
        </is>
      </c>
      <c r="F4383" s="2" t="n">
        <v>1607</v>
      </c>
      <c r="G4383" s="2" t="n">
        <v>36.63</v>
      </c>
      <c r="H4383" s="2" t="n">
        <v>44</v>
      </c>
      <c r="I4383" s="2" t="n">
        <v>0</v>
      </c>
      <c r="J4383" s="2" t="inlineStr">
        <is>
          <t>GPA</t>
        </is>
      </c>
      <c r="K4383" s="2">
        <f>IF(I4383&lt;&gt;"",I4383,IFERROR(INDEX(Base!$I:$I,MATCH(1,(Base!$C:$C=C4383)*(Base!$I:$I&lt;&gt;""),0)),0))</f>
        <v/>
      </c>
      <c r="L4383" s="2">
        <f>IF(AND(I4383="",K4383&gt;0),"SIM","NÃO")</f>
        <v/>
      </c>
      <c r="M4383" s="2">
        <f>IF(ISNUMBER(SEARCH("SEPARA",UPPER(C4383))),"NÃO","SIM")</f>
        <v/>
      </c>
      <c r="N4383" s="2">
        <f>IFERROR(H4383/K4383,0)</f>
        <v/>
      </c>
      <c r="O4383" s="2">
        <f>IF(M4383="NÃO","EXCLUÍDO",IF(N4383&lt;Premissas!$B$8,"&lt; 1,00",IF(N4383&lt;Premissas!$B$9,"1,00 – 1,19",IF(N4383&lt;Premissas!$B$10,"1,20 – 1,39",IF(N4383&lt;Premissas!$B$11,"1,40 – 1,59",IF(N4383&lt;Premissas!$B$12,"1,60 – 1,99","≥ 2,00"))))))</f>
        <v/>
      </c>
      <c r="P4383" s="5">
        <f>IF(OR(M4383="NÃO",N4383&lt;Premissas!$B$8),Premissas!$B$13,IF(N4383&lt;Premissas!$B$9,Premissas!$B$14,IF(N4383&lt;Premissas!$B$10,Premissas!$B$15,IF(N4383&lt;Premissas!$B$11,Premissas!$B$16,IF(N4383&lt;Premissas!$B$12,Premissas!$B$17,Premissas!$B$18)))))</f>
        <v/>
      </c>
      <c r="Q4383" s="5">
        <f>IFERROR(P4383/Premissas!$B$4,0)</f>
        <v/>
      </c>
    </row>
    <row r="4384">
      <c r="A4384" s="2" t="n">
        <v>8</v>
      </c>
      <c r="B4384" s="2" t="n">
        <v>7801</v>
      </c>
      <c r="C4384" s="2" t="inlineStr">
        <is>
          <t>SEPARACAO</t>
        </is>
      </c>
      <c r="D4384" s="2" t="inlineStr">
        <is>
          <t>6033148</t>
        </is>
      </c>
      <c r="E4384" s="2" t="inlineStr">
        <is>
          <t>Isabele Luiz Justino Da Silva</t>
        </is>
      </c>
      <c r="F4384" s="2" t="n">
        <v>1358</v>
      </c>
      <c r="G4384" s="2" t="n">
        <v>35.16</v>
      </c>
      <c r="H4384" s="2" t="n">
        <v>39</v>
      </c>
      <c r="I4384" s="2" t="n">
        <v>0</v>
      </c>
      <c r="J4384" s="2" t="inlineStr">
        <is>
          <t>GPA</t>
        </is>
      </c>
      <c r="K4384" s="2">
        <f>IF(I4384&lt;&gt;"",I4384,IFERROR(INDEX(Base!$I:$I,MATCH(1,(Base!$C:$C=C4384)*(Base!$I:$I&lt;&gt;""),0)),0))</f>
        <v/>
      </c>
      <c r="L4384" s="2">
        <f>IF(AND(I4384="",K4384&gt;0),"SIM","NÃO")</f>
        <v/>
      </c>
      <c r="M4384" s="2">
        <f>IF(ISNUMBER(SEARCH("SEPARA",UPPER(C4384))),"NÃO","SIM")</f>
        <v/>
      </c>
      <c r="N4384" s="2">
        <f>IFERROR(H4384/K4384,0)</f>
        <v/>
      </c>
      <c r="O4384" s="2">
        <f>IF(M4384="NÃO","EXCLUÍDO",IF(N4384&lt;Premissas!$B$8,"&lt; 1,00",IF(N4384&lt;Premissas!$B$9,"1,00 – 1,19",IF(N4384&lt;Premissas!$B$10,"1,20 – 1,39",IF(N4384&lt;Premissas!$B$11,"1,40 – 1,59",IF(N4384&lt;Premissas!$B$12,"1,60 – 1,99","≥ 2,00"))))))</f>
        <v/>
      </c>
      <c r="P4384" s="5">
        <f>IF(OR(M4384="NÃO",N4384&lt;Premissas!$B$8),Premissas!$B$13,IF(N4384&lt;Premissas!$B$9,Premissas!$B$14,IF(N4384&lt;Premissas!$B$10,Premissas!$B$15,IF(N4384&lt;Premissas!$B$11,Premissas!$B$16,IF(N4384&lt;Premissas!$B$12,Premissas!$B$17,Premissas!$B$18)))))</f>
        <v/>
      </c>
      <c r="Q4384" s="5">
        <f>IFERROR(P4384/Premissas!$B$4,0)</f>
        <v/>
      </c>
    </row>
    <row r="4385">
      <c r="A4385" s="2" t="n">
        <v>8</v>
      </c>
      <c r="B4385" s="2" t="n">
        <v>7801</v>
      </c>
      <c r="C4385" s="2" t="inlineStr">
        <is>
          <t>SEPARACAO</t>
        </is>
      </c>
      <c r="D4385" s="2" t="inlineStr">
        <is>
          <t>6033512</t>
        </is>
      </c>
      <c r="E4385" s="2" t="inlineStr">
        <is>
          <t>Carla Cristiane Melo Da Silva</t>
        </is>
      </c>
      <c r="F4385" s="2" t="n">
        <v>329</v>
      </c>
      <c r="G4385" s="2" t="n">
        <v>11.81</v>
      </c>
      <c r="H4385" s="2" t="n">
        <v>28</v>
      </c>
      <c r="I4385" s="2" t="n">
        <v>0</v>
      </c>
      <c r="J4385" s="2" t="inlineStr">
        <is>
          <t>GPA</t>
        </is>
      </c>
      <c r="K4385" s="2">
        <f>IF(I4385&lt;&gt;"",I4385,IFERROR(INDEX(Base!$I:$I,MATCH(1,(Base!$C:$C=C4385)*(Base!$I:$I&lt;&gt;""),0)),0))</f>
        <v/>
      </c>
      <c r="L4385" s="2">
        <f>IF(AND(I4385="",K4385&gt;0),"SIM","NÃO")</f>
        <v/>
      </c>
      <c r="M4385" s="2">
        <f>IF(ISNUMBER(SEARCH("SEPARA",UPPER(C4385))),"NÃO","SIM")</f>
        <v/>
      </c>
      <c r="N4385" s="2">
        <f>IFERROR(H4385/K4385,0)</f>
        <v/>
      </c>
      <c r="O4385" s="2">
        <f>IF(M4385="NÃO","EXCLUÍDO",IF(N4385&lt;Premissas!$B$8,"&lt; 1,00",IF(N4385&lt;Premissas!$B$9,"1,00 – 1,19",IF(N4385&lt;Premissas!$B$10,"1,20 – 1,39",IF(N4385&lt;Premissas!$B$11,"1,40 – 1,59",IF(N4385&lt;Premissas!$B$12,"1,60 – 1,99","≥ 2,00"))))))</f>
        <v/>
      </c>
      <c r="P4385" s="5">
        <f>IF(OR(M4385="NÃO",N4385&lt;Premissas!$B$8),Premissas!$B$13,IF(N4385&lt;Premissas!$B$9,Premissas!$B$14,IF(N4385&lt;Premissas!$B$10,Premissas!$B$15,IF(N4385&lt;Premissas!$B$11,Premissas!$B$16,IF(N4385&lt;Premissas!$B$12,Premissas!$B$17,Premissas!$B$18)))))</f>
        <v/>
      </c>
      <c r="Q4385" s="5">
        <f>IFERROR(P4385/Premissas!$B$4,0)</f>
        <v/>
      </c>
    </row>
    <row r="4386">
      <c r="A4386" s="2" t="n">
        <v>8</v>
      </c>
      <c r="B4386" s="2" t="n">
        <v>7801</v>
      </c>
      <c r="C4386" s="2" t="inlineStr">
        <is>
          <t>SEPARACAO</t>
        </is>
      </c>
      <c r="D4386" s="2" t="inlineStr">
        <is>
          <t>6033687</t>
        </is>
      </c>
      <c r="E4386" s="2" t="inlineStr">
        <is>
          <t>Nathaly Dos Santos Souza</t>
        </is>
      </c>
      <c r="F4386" s="2" t="n">
        <v>109</v>
      </c>
      <c r="G4386" s="2" t="n">
        <v>5.55</v>
      </c>
      <c r="H4386" s="2" t="n">
        <v>20</v>
      </c>
      <c r="I4386" s="2" t="n">
        <v>0</v>
      </c>
      <c r="J4386" s="2" t="inlineStr">
        <is>
          <t>GPA</t>
        </is>
      </c>
      <c r="K4386" s="2">
        <f>IF(I4386&lt;&gt;"",I4386,IFERROR(INDEX(Base!$I:$I,MATCH(1,(Base!$C:$C=C4386)*(Base!$I:$I&lt;&gt;""),0)),0))</f>
        <v/>
      </c>
      <c r="L4386" s="2">
        <f>IF(AND(I4386="",K4386&gt;0),"SIM","NÃO")</f>
        <v/>
      </c>
      <c r="M4386" s="2">
        <f>IF(ISNUMBER(SEARCH("SEPARA",UPPER(C4386))),"NÃO","SIM")</f>
        <v/>
      </c>
      <c r="N4386" s="2">
        <f>IFERROR(H4386/K4386,0)</f>
        <v/>
      </c>
      <c r="O4386" s="2">
        <f>IF(M4386="NÃO","EXCLUÍDO",IF(N4386&lt;Premissas!$B$8,"&lt; 1,00",IF(N4386&lt;Premissas!$B$9,"1,00 – 1,19",IF(N4386&lt;Premissas!$B$10,"1,20 – 1,39",IF(N4386&lt;Premissas!$B$11,"1,40 – 1,59",IF(N4386&lt;Premissas!$B$12,"1,60 – 1,99","≥ 2,00"))))))</f>
        <v/>
      </c>
      <c r="P4386" s="5">
        <f>IF(OR(M4386="NÃO",N4386&lt;Premissas!$B$8),Premissas!$B$13,IF(N4386&lt;Premissas!$B$9,Premissas!$B$14,IF(N4386&lt;Premissas!$B$10,Premissas!$B$15,IF(N4386&lt;Premissas!$B$11,Premissas!$B$16,IF(N4386&lt;Premissas!$B$12,Premissas!$B$17,Premissas!$B$18)))))</f>
        <v/>
      </c>
      <c r="Q4386" s="5">
        <f>IFERROR(P4386/Premissas!$B$4,0)</f>
        <v/>
      </c>
    </row>
    <row r="4387">
      <c r="A4387" s="2" t="n">
        <v>8</v>
      </c>
      <c r="B4387" s="2" t="n">
        <v>7801</v>
      </c>
      <c r="C4387" s="2" t="inlineStr">
        <is>
          <t>SEPARACAO</t>
        </is>
      </c>
      <c r="D4387" s="2" t="inlineStr">
        <is>
          <t>6033865</t>
        </is>
      </c>
      <c r="E4387" s="2" t="inlineStr">
        <is>
          <t>Jefferson Arantes Constantin Govas</t>
        </is>
      </c>
      <c r="F4387" s="2" t="n">
        <v>639</v>
      </c>
      <c r="G4387" s="2" t="n">
        <v>19.02</v>
      </c>
      <c r="H4387" s="2" t="n">
        <v>34</v>
      </c>
      <c r="I4387" s="2" t="n">
        <v>0</v>
      </c>
      <c r="J4387" s="2" t="inlineStr">
        <is>
          <t>GPA</t>
        </is>
      </c>
      <c r="K4387" s="2">
        <f>IF(I4387&lt;&gt;"",I4387,IFERROR(INDEX(Base!$I:$I,MATCH(1,(Base!$C:$C=C4387)*(Base!$I:$I&lt;&gt;""),0)),0))</f>
        <v/>
      </c>
      <c r="L4387" s="2">
        <f>IF(AND(I4387="",K4387&gt;0),"SIM","NÃO")</f>
        <v/>
      </c>
      <c r="M4387" s="2">
        <f>IF(ISNUMBER(SEARCH("SEPARA",UPPER(C4387))),"NÃO","SIM")</f>
        <v/>
      </c>
      <c r="N4387" s="2">
        <f>IFERROR(H4387/K4387,0)</f>
        <v/>
      </c>
      <c r="O4387" s="2">
        <f>IF(M4387="NÃO","EXCLUÍDO",IF(N4387&lt;Premissas!$B$8,"&lt; 1,00",IF(N4387&lt;Premissas!$B$9,"1,00 – 1,19",IF(N4387&lt;Premissas!$B$10,"1,20 – 1,39",IF(N4387&lt;Premissas!$B$11,"1,40 – 1,59",IF(N4387&lt;Premissas!$B$12,"1,60 – 1,99","≥ 2,00"))))))</f>
        <v/>
      </c>
      <c r="P4387" s="5">
        <f>IF(OR(M4387="NÃO",N4387&lt;Premissas!$B$8),Premissas!$B$13,IF(N4387&lt;Premissas!$B$9,Premissas!$B$14,IF(N4387&lt;Premissas!$B$10,Premissas!$B$15,IF(N4387&lt;Premissas!$B$11,Premissas!$B$16,IF(N4387&lt;Premissas!$B$12,Premissas!$B$17,Premissas!$B$18)))))</f>
        <v/>
      </c>
      <c r="Q4387" s="5">
        <f>IFERROR(P4387/Premissas!$B$4,0)</f>
        <v/>
      </c>
    </row>
    <row r="4388">
      <c r="A4388" s="2" t="n">
        <v>8</v>
      </c>
      <c r="B4388" s="2" t="n">
        <v>7801</v>
      </c>
      <c r="C4388" s="2" t="inlineStr">
        <is>
          <t>SEPARACAO</t>
        </is>
      </c>
      <c r="D4388" s="2" t="inlineStr">
        <is>
          <t>6033911</t>
        </is>
      </c>
      <c r="E4388" s="2" t="inlineStr">
        <is>
          <t>Leticia Alves De Araujo</t>
        </is>
      </c>
      <c r="F4388" s="2" t="n">
        <v>541</v>
      </c>
      <c r="G4388" s="2" t="n">
        <v>15.71</v>
      </c>
      <c r="H4388" s="2" t="n">
        <v>34</v>
      </c>
      <c r="I4388" s="2" t="n">
        <v>0</v>
      </c>
      <c r="J4388" s="2" t="inlineStr">
        <is>
          <t>GPA</t>
        </is>
      </c>
      <c r="K4388" s="2">
        <f>IF(I4388&lt;&gt;"",I4388,IFERROR(INDEX(Base!$I:$I,MATCH(1,(Base!$C:$C=C4388)*(Base!$I:$I&lt;&gt;""),0)),0))</f>
        <v/>
      </c>
      <c r="L4388" s="2">
        <f>IF(AND(I4388="",K4388&gt;0),"SIM","NÃO")</f>
        <v/>
      </c>
      <c r="M4388" s="2">
        <f>IF(ISNUMBER(SEARCH("SEPARA",UPPER(C4388))),"NÃO","SIM")</f>
        <v/>
      </c>
      <c r="N4388" s="2">
        <f>IFERROR(H4388/K4388,0)</f>
        <v/>
      </c>
      <c r="O4388" s="2">
        <f>IF(M4388="NÃO","EXCLUÍDO",IF(N4388&lt;Premissas!$B$8,"&lt; 1,00",IF(N4388&lt;Premissas!$B$9,"1,00 – 1,19",IF(N4388&lt;Premissas!$B$10,"1,20 – 1,39",IF(N4388&lt;Premissas!$B$11,"1,40 – 1,59",IF(N4388&lt;Premissas!$B$12,"1,60 – 1,99","≥ 2,00"))))))</f>
        <v/>
      </c>
      <c r="P4388" s="5">
        <f>IF(OR(M4388="NÃO",N4388&lt;Premissas!$B$8),Premissas!$B$13,IF(N4388&lt;Premissas!$B$9,Premissas!$B$14,IF(N4388&lt;Premissas!$B$10,Premissas!$B$15,IF(N4388&lt;Premissas!$B$11,Premissas!$B$16,IF(N4388&lt;Premissas!$B$12,Premissas!$B$17,Premissas!$B$18)))))</f>
        <v/>
      </c>
      <c r="Q4388" s="5">
        <f>IFERROR(P4388/Premissas!$B$4,0)</f>
        <v/>
      </c>
    </row>
    <row r="4389">
      <c r="A4389" s="2" t="n">
        <v>8</v>
      </c>
      <c r="B4389" s="2" t="n">
        <v>7801</v>
      </c>
      <c r="C4389" s="2" t="inlineStr">
        <is>
          <t>SEPARACAO</t>
        </is>
      </c>
      <c r="D4389" s="2" t="inlineStr">
        <is>
          <t>6034250</t>
        </is>
      </c>
      <c r="E4389" s="2" t="inlineStr">
        <is>
          <t>Gedeon Rodrigues Pereira</t>
        </is>
      </c>
      <c r="F4389" s="2" t="n">
        <v>472</v>
      </c>
      <c r="G4389" s="2" t="n">
        <v>18.18</v>
      </c>
      <c r="H4389" s="2" t="n">
        <v>26</v>
      </c>
      <c r="I4389" s="2" t="n">
        <v>0</v>
      </c>
      <c r="J4389" s="2" t="inlineStr">
        <is>
          <t>GPA</t>
        </is>
      </c>
      <c r="K4389" s="2">
        <f>IF(I4389&lt;&gt;"",I4389,IFERROR(INDEX(Base!$I:$I,MATCH(1,(Base!$C:$C=C4389)*(Base!$I:$I&lt;&gt;""),0)),0))</f>
        <v/>
      </c>
      <c r="L4389" s="2">
        <f>IF(AND(I4389="",K4389&gt;0),"SIM","NÃO")</f>
        <v/>
      </c>
      <c r="M4389" s="2">
        <f>IF(ISNUMBER(SEARCH("SEPARA",UPPER(C4389))),"NÃO","SIM")</f>
        <v/>
      </c>
      <c r="N4389" s="2">
        <f>IFERROR(H4389/K4389,0)</f>
        <v/>
      </c>
      <c r="O4389" s="2">
        <f>IF(M4389="NÃO","EXCLUÍDO",IF(N4389&lt;Premissas!$B$8,"&lt; 1,00",IF(N4389&lt;Premissas!$B$9,"1,00 – 1,19",IF(N4389&lt;Premissas!$B$10,"1,20 – 1,39",IF(N4389&lt;Premissas!$B$11,"1,40 – 1,59",IF(N4389&lt;Premissas!$B$12,"1,60 – 1,99","≥ 2,00"))))))</f>
        <v/>
      </c>
      <c r="P4389" s="5">
        <f>IF(OR(M4389="NÃO",N4389&lt;Premissas!$B$8),Premissas!$B$13,IF(N4389&lt;Premissas!$B$9,Premissas!$B$14,IF(N4389&lt;Premissas!$B$10,Premissas!$B$15,IF(N4389&lt;Premissas!$B$11,Premissas!$B$16,IF(N4389&lt;Premissas!$B$12,Premissas!$B$17,Premissas!$B$18)))))</f>
        <v/>
      </c>
      <c r="Q4389" s="5">
        <f>IFERROR(P4389/Premissas!$B$4,0)</f>
        <v/>
      </c>
    </row>
    <row r="4390">
      <c r="A4390" s="2" t="n">
        <v>8</v>
      </c>
      <c r="B4390" s="2" t="n">
        <v>7801</v>
      </c>
      <c r="C4390" s="2" t="inlineStr">
        <is>
          <t>SEPARACAO</t>
        </is>
      </c>
      <c r="D4390" s="2" t="inlineStr">
        <is>
          <t>6034640</t>
        </is>
      </c>
      <c r="E4390" s="2" t="inlineStr">
        <is>
          <t>Andre Lucas Dos Santos Ferreira</t>
        </is>
      </c>
      <c r="F4390" s="2" t="n">
        <v>166</v>
      </c>
      <c r="G4390" s="2" t="n">
        <v>3.1</v>
      </c>
      <c r="H4390" s="2" t="n">
        <v>54</v>
      </c>
      <c r="I4390" s="2" t="n">
        <v>0</v>
      </c>
      <c r="J4390" s="2" t="inlineStr">
        <is>
          <t>GPA</t>
        </is>
      </c>
      <c r="K4390" s="2">
        <f>IF(I4390&lt;&gt;"",I4390,IFERROR(INDEX(Base!$I:$I,MATCH(1,(Base!$C:$C=C4390)*(Base!$I:$I&lt;&gt;""),0)),0))</f>
        <v/>
      </c>
      <c r="L4390" s="2">
        <f>IF(AND(I4390="",K4390&gt;0),"SIM","NÃO")</f>
        <v/>
      </c>
      <c r="M4390" s="2">
        <f>IF(ISNUMBER(SEARCH("SEPARA",UPPER(C4390))),"NÃO","SIM")</f>
        <v/>
      </c>
      <c r="N4390" s="2">
        <f>IFERROR(H4390/K4390,0)</f>
        <v/>
      </c>
      <c r="O4390" s="2">
        <f>IF(M4390="NÃO","EXCLUÍDO",IF(N4390&lt;Premissas!$B$8,"&lt; 1,00",IF(N4390&lt;Premissas!$B$9,"1,00 – 1,19",IF(N4390&lt;Premissas!$B$10,"1,20 – 1,39",IF(N4390&lt;Premissas!$B$11,"1,40 – 1,59",IF(N4390&lt;Premissas!$B$12,"1,60 – 1,99","≥ 2,00"))))))</f>
        <v/>
      </c>
      <c r="P4390" s="5">
        <f>IF(OR(M4390="NÃO",N4390&lt;Premissas!$B$8),Premissas!$B$13,IF(N4390&lt;Premissas!$B$9,Premissas!$B$14,IF(N4390&lt;Premissas!$B$10,Premissas!$B$15,IF(N4390&lt;Premissas!$B$11,Premissas!$B$16,IF(N4390&lt;Premissas!$B$12,Premissas!$B$17,Premissas!$B$18)))))</f>
        <v/>
      </c>
      <c r="Q4390" s="5">
        <f>IFERROR(P4390/Premissas!$B$4,0)</f>
        <v/>
      </c>
    </row>
    <row r="4391">
      <c r="A4391" s="2" t="n">
        <v>8</v>
      </c>
      <c r="B4391" s="2" t="n">
        <v>7801</v>
      </c>
      <c r="C4391" s="2" t="inlineStr">
        <is>
          <t>SEPARACAO</t>
        </is>
      </c>
      <c r="D4391" s="2" t="inlineStr">
        <is>
          <t>6034799</t>
        </is>
      </c>
      <c r="E4391" s="2" t="inlineStr">
        <is>
          <t>Sunday Chukwu Nwaonye</t>
        </is>
      </c>
      <c r="F4391" s="2" t="n">
        <v>184</v>
      </c>
      <c r="G4391" s="2" t="n">
        <v>11.46</v>
      </c>
      <c r="H4391" s="2" t="n">
        <v>16</v>
      </c>
      <c r="I4391" s="2" t="n">
        <v>0</v>
      </c>
      <c r="J4391" s="2" t="inlineStr">
        <is>
          <t>GPA</t>
        </is>
      </c>
      <c r="K4391" s="2">
        <f>IF(I4391&lt;&gt;"",I4391,IFERROR(INDEX(Base!$I:$I,MATCH(1,(Base!$C:$C=C4391)*(Base!$I:$I&lt;&gt;""),0)),0))</f>
        <v/>
      </c>
      <c r="L4391" s="2">
        <f>IF(AND(I4391="",K4391&gt;0),"SIM","NÃO")</f>
        <v/>
      </c>
      <c r="M4391" s="2">
        <f>IF(ISNUMBER(SEARCH("SEPARA",UPPER(C4391))),"NÃO","SIM")</f>
        <v/>
      </c>
      <c r="N4391" s="2">
        <f>IFERROR(H4391/K4391,0)</f>
        <v/>
      </c>
      <c r="O4391" s="2">
        <f>IF(M4391="NÃO","EXCLUÍDO",IF(N4391&lt;Premissas!$B$8,"&lt; 1,00",IF(N4391&lt;Premissas!$B$9,"1,00 – 1,19",IF(N4391&lt;Premissas!$B$10,"1,20 – 1,39",IF(N4391&lt;Premissas!$B$11,"1,40 – 1,59",IF(N4391&lt;Premissas!$B$12,"1,60 – 1,99","≥ 2,00"))))))</f>
        <v/>
      </c>
      <c r="P4391" s="5">
        <f>IF(OR(M4391="NÃO",N4391&lt;Premissas!$B$8),Premissas!$B$13,IF(N4391&lt;Premissas!$B$9,Premissas!$B$14,IF(N4391&lt;Premissas!$B$10,Premissas!$B$15,IF(N4391&lt;Premissas!$B$11,Premissas!$B$16,IF(N4391&lt;Premissas!$B$12,Premissas!$B$17,Premissas!$B$18)))))</f>
        <v/>
      </c>
      <c r="Q4391" s="5">
        <f>IFERROR(P4391/Premissas!$B$4,0)</f>
        <v/>
      </c>
    </row>
    <row r="4392">
      <c r="A4392" s="2" t="n">
        <v>8</v>
      </c>
      <c r="B4392" s="2" t="n">
        <v>7801</v>
      </c>
      <c r="C4392" s="2" t="inlineStr">
        <is>
          <t>SEPARACAO</t>
        </is>
      </c>
      <c r="D4392" s="2" t="inlineStr">
        <is>
          <t>6034926</t>
        </is>
      </c>
      <c r="E4392" s="2" t="inlineStr">
        <is>
          <t>Gleidiane Dos Santos Braz</t>
        </is>
      </c>
      <c r="F4392" s="2" t="n">
        <v>424</v>
      </c>
      <c r="G4392" s="2" t="n">
        <v>11.84</v>
      </c>
      <c r="H4392" s="2" t="n">
        <v>36</v>
      </c>
      <c r="I4392" s="2" t="n">
        <v>0</v>
      </c>
      <c r="J4392" s="2" t="inlineStr">
        <is>
          <t>GPA</t>
        </is>
      </c>
      <c r="K4392" s="2">
        <f>IF(I4392&lt;&gt;"",I4392,IFERROR(INDEX(Base!$I:$I,MATCH(1,(Base!$C:$C=C4392)*(Base!$I:$I&lt;&gt;""),0)),0))</f>
        <v/>
      </c>
      <c r="L4392" s="2">
        <f>IF(AND(I4392="",K4392&gt;0),"SIM","NÃO")</f>
        <v/>
      </c>
      <c r="M4392" s="2">
        <f>IF(ISNUMBER(SEARCH("SEPARA",UPPER(C4392))),"NÃO","SIM")</f>
        <v/>
      </c>
      <c r="N4392" s="2">
        <f>IFERROR(H4392/K4392,0)</f>
        <v/>
      </c>
      <c r="O4392" s="2">
        <f>IF(M4392="NÃO","EXCLUÍDO",IF(N4392&lt;Premissas!$B$8,"&lt; 1,00",IF(N4392&lt;Premissas!$B$9,"1,00 – 1,19",IF(N4392&lt;Premissas!$B$10,"1,20 – 1,39",IF(N4392&lt;Premissas!$B$11,"1,40 – 1,59",IF(N4392&lt;Premissas!$B$12,"1,60 – 1,99","≥ 2,00"))))))</f>
        <v/>
      </c>
      <c r="P4392" s="5">
        <f>IF(OR(M4392="NÃO",N4392&lt;Premissas!$B$8),Premissas!$B$13,IF(N4392&lt;Premissas!$B$9,Premissas!$B$14,IF(N4392&lt;Premissas!$B$10,Premissas!$B$15,IF(N4392&lt;Premissas!$B$11,Premissas!$B$16,IF(N4392&lt;Premissas!$B$12,Premissas!$B$17,Premissas!$B$18)))))</f>
        <v/>
      </c>
      <c r="Q4392" s="5">
        <f>IFERROR(P4392/Premissas!$B$4,0)</f>
        <v/>
      </c>
    </row>
    <row r="4393">
      <c r="A4393" s="2" t="n">
        <v>8</v>
      </c>
      <c r="B4393" s="2" t="n">
        <v>7801</v>
      </c>
      <c r="C4393" s="2" t="inlineStr">
        <is>
          <t>SEPARACAO</t>
        </is>
      </c>
      <c r="D4393" s="2" t="inlineStr">
        <is>
          <t>6035248</t>
        </is>
      </c>
      <c r="E4393" s="2" t="inlineStr">
        <is>
          <t>Matthew Nwarusi Onu</t>
        </is>
      </c>
      <c r="F4393" s="2" t="n">
        <v>431</v>
      </c>
      <c r="G4393" s="2" t="n">
        <v>18.96</v>
      </c>
      <c r="H4393" s="2" t="n">
        <v>23</v>
      </c>
      <c r="I4393" s="2" t="n">
        <v>0</v>
      </c>
      <c r="J4393" s="2" t="inlineStr">
        <is>
          <t>GPA</t>
        </is>
      </c>
      <c r="K4393" s="2">
        <f>IF(I4393&lt;&gt;"",I4393,IFERROR(INDEX(Base!$I:$I,MATCH(1,(Base!$C:$C=C4393)*(Base!$I:$I&lt;&gt;""),0)),0))</f>
        <v/>
      </c>
      <c r="L4393" s="2">
        <f>IF(AND(I4393="",K4393&gt;0),"SIM","NÃO")</f>
        <v/>
      </c>
      <c r="M4393" s="2">
        <f>IF(ISNUMBER(SEARCH("SEPARA",UPPER(C4393))),"NÃO","SIM")</f>
        <v/>
      </c>
      <c r="N4393" s="2">
        <f>IFERROR(H4393/K4393,0)</f>
        <v/>
      </c>
      <c r="O4393" s="2">
        <f>IF(M4393="NÃO","EXCLUÍDO",IF(N4393&lt;Premissas!$B$8,"&lt; 1,00",IF(N4393&lt;Premissas!$B$9,"1,00 – 1,19",IF(N4393&lt;Premissas!$B$10,"1,20 – 1,39",IF(N4393&lt;Premissas!$B$11,"1,40 – 1,59",IF(N4393&lt;Premissas!$B$12,"1,60 – 1,99","≥ 2,00"))))))</f>
        <v/>
      </c>
      <c r="P4393" s="5">
        <f>IF(OR(M4393="NÃO",N4393&lt;Premissas!$B$8),Premissas!$B$13,IF(N4393&lt;Premissas!$B$9,Premissas!$B$14,IF(N4393&lt;Premissas!$B$10,Premissas!$B$15,IF(N4393&lt;Premissas!$B$11,Premissas!$B$16,IF(N4393&lt;Premissas!$B$12,Premissas!$B$17,Premissas!$B$18)))))</f>
        <v/>
      </c>
      <c r="Q4393" s="5">
        <f>IFERROR(P4393/Premissas!$B$4,0)</f>
        <v/>
      </c>
    </row>
    <row r="4394">
      <c r="A4394" s="2" t="n">
        <v>8</v>
      </c>
      <c r="B4394" s="2" t="n">
        <v>7801</v>
      </c>
      <c r="C4394" s="2" t="inlineStr">
        <is>
          <t>SEPARACAO</t>
        </is>
      </c>
      <c r="D4394" s="2" t="inlineStr">
        <is>
          <t>6035361</t>
        </is>
      </c>
      <c r="E4394" s="2" t="inlineStr">
        <is>
          <t>Marcella Da Cruz Ribeiro</t>
        </is>
      </c>
      <c r="F4394" s="2" t="n">
        <v>854</v>
      </c>
      <c r="G4394" s="2" t="n">
        <v>21.82</v>
      </c>
      <c r="H4394" s="2" t="n">
        <v>39</v>
      </c>
      <c r="I4394" s="2" t="n">
        <v>0</v>
      </c>
      <c r="J4394" s="2" t="inlineStr">
        <is>
          <t>GPA</t>
        </is>
      </c>
      <c r="K4394" s="2">
        <f>IF(I4394&lt;&gt;"",I4394,IFERROR(INDEX(Base!$I:$I,MATCH(1,(Base!$C:$C=C4394)*(Base!$I:$I&lt;&gt;""),0)),0))</f>
        <v/>
      </c>
      <c r="L4394" s="2">
        <f>IF(AND(I4394="",K4394&gt;0),"SIM","NÃO")</f>
        <v/>
      </c>
      <c r="M4394" s="2">
        <f>IF(ISNUMBER(SEARCH("SEPARA",UPPER(C4394))),"NÃO","SIM")</f>
        <v/>
      </c>
      <c r="N4394" s="2">
        <f>IFERROR(H4394/K4394,0)</f>
        <v/>
      </c>
      <c r="O4394" s="2">
        <f>IF(M4394="NÃO","EXCLUÍDO",IF(N4394&lt;Premissas!$B$8,"&lt; 1,00",IF(N4394&lt;Premissas!$B$9,"1,00 – 1,19",IF(N4394&lt;Premissas!$B$10,"1,20 – 1,39",IF(N4394&lt;Premissas!$B$11,"1,40 – 1,59",IF(N4394&lt;Premissas!$B$12,"1,60 – 1,99","≥ 2,00"))))))</f>
        <v/>
      </c>
      <c r="P4394" s="5">
        <f>IF(OR(M4394="NÃO",N4394&lt;Premissas!$B$8),Premissas!$B$13,IF(N4394&lt;Premissas!$B$9,Premissas!$B$14,IF(N4394&lt;Premissas!$B$10,Premissas!$B$15,IF(N4394&lt;Premissas!$B$11,Premissas!$B$16,IF(N4394&lt;Premissas!$B$12,Premissas!$B$17,Premissas!$B$18)))))</f>
        <v/>
      </c>
      <c r="Q4394" s="5">
        <f>IFERROR(P4394/Premissas!$B$4,0)</f>
        <v/>
      </c>
    </row>
    <row r="4395">
      <c r="A4395" s="2" t="n">
        <v>8</v>
      </c>
      <c r="B4395" s="2" t="n">
        <v>7801</v>
      </c>
      <c r="C4395" s="2" t="inlineStr">
        <is>
          <t>SEPARACAO</t>
        </is>
      </c>
      <c r="D4395" s="2" t="inlineStr">
        <is>
          <t>6035370</t>
        </is>
      </c>
      <c r="E4395" s="2" t="inlineStr">
        <is>
          <t>Thalita Silva Barros</t>
        </is>
      </c>
      <c r="F4395" s="2" t="n">
        <v>53</v>
      </c>
      <c r="G4395" s="2" t="n">
        <v>5.57</v>
      </c>
      <c r="H4395" s="2" t="n">
        <v>10</v>
      </c>
      <c r="I4395" s="2" t="n">
        <v>0</v>
      </c>
      <c r="J4395" s="2" t="inlineStr">
        <is>
          <t>GPA</t>
        </is>
      </c>
      <c r="K4395" s="2">
        <f>IF(I4395&lt;&gt;"",I4395,IFERROR(INDEX(Base!$I:$I,MATCH(1,(Base!$C:$C=C4395)*(Base!$I:$I&lt;&gt;""),0)),0))</f>
        <v/>
      </c>
      <c r="L4395" s="2">
        <f>IF(AND(I4395="",K4395&gt;0),"SIM","NÃO")</f>
        <v/>
      </c>
      <c r="M4395" s="2">
        <f>IF(ISNUMBER(SEARCH("SEPARA",UPPER(C4395))),"NÃO","SIM")</f>
        <v/>
      </c>
      <c r="N4395" s="2">
        <f>IFERROR(H4395/K4395,0)</f>
        <v/>
      </c>
      <c r="O4395" s="2">
        <f>IF(M4395="NÃO","EXCLUÍDO",IF(N4395&lt;Premissas!$B$8,"&lt; 1,00",IF(N4395&lt;Premissas!$B$9,"1,00 – 1,19",IF(N4395&lt;Premissas!$B$10,"1,20 – 1,39",IF(N4395&lt;Premissas!$B$11,"1,40 – 1,59",IF(N4395&lt;Premissas!$B$12,"1,60 – 1,99","≥ 2,00"))))))</f>
        <v/>
      </c>
      <c r="P4395" s="5">
        <f>IF(OR(M4395="NÃO",N4395&lt;Premissas!$B$8),Premissas!$B$13,IF(N4395&lt;Premissas!$B$9,Premissas!$B$14,IF(N4395&lt;Premissas!$B$10,Premissas!$B$15,IF(N4395&lt;Premissas!$B$11,Premissas!$B$16,IF(N4395&lt;Premissas!$B$12,Premissas!$B$17,Premissas!$B$18)))))</f>
        <v/>
      </c>
      <c r="Q4395" s="5">
        <f>IFERROR(P4395/Premissas!$B$4,0)</f>
        <v/>
      </c>
    </row>
    <row r="4396">
      <c r="A4396" s="2" t="n">
        <v>8</v>
      </c>
      <c r="B4396" s="2" t="n">
        <v>7801</v>
      </c>
      <c r="C4396" s="2" t="inlineStr">
        <is>
          <t>SEPARACAO</t>
        </is>
      </c>
      <c r="D4396" s="2" t="inlineStr">
        <is>
          <t>6035590</t>
        </is>
      </c>
      <c r="E4396" s="2" t="inlineStr">
        <is>
          <t>Tiago Aparecido Ferreira Cobo</t>
        </is>
      </c>
      <c r="F4396" s="2" t="n">
        <v>556</v>
      </c>
      <c r="G4396" s="2" t="n">
        <v>23.33</v>
      </c>
      <c r="H4396" s="2" t="n">
        <v>24</v>
      </c>
      <c r="I4396" s="2" t="n">
        <v>0</v>
      </c>
      <c r="J4396" s="2" t="inlineStr">
        <is>
          <t>GPA</t>
        </is>
      </c>
      <c r="K4396" s="2">
        <f>IF(I4396&lt;&gt;"",I4396,IFERROR(INDEX(Base!$I:$I,MATCH(1,(Base!$C:$C=C4396)*(Base!$I:$I&lt;&gt;""),0)),0))</f>
        <v/>
      </c>
      <c r="L4396" s="2">
        <f>IF(AND(I4396="",K4396&gt;0),"SIM","NÃO")</f>
        <v/>
      </c>
      <c r="M4396" s="2">
        <f>IF(ISNUMBER(SEARCH("SEPARA",UPPER(C4396))),"NÃO","SIM")</f>
        <v/>
      </c>
      <c r="N4396" s="2">
        <f>IFERROR(H4396/K4396,0)</f>
        <v/>
      </c>
      <c r="O4396" s="2">
        <f>IF(M4396="NÃO","EXCLUÍDO",IF(N4396&lt;Premissas!$B$8,"&lt; 1,00",IF(N4396&lt;Premissas!$B$9,"1,00 – 1,19",IF(N4396&lt;Premissas!$B$10,"1,20 – 1,39",IF(N4396&lt;Premissas!$B$11,"1,40 – 1,59",IF(N4396&lt;Premissas!$B$12,"1,60 – 1,99","≥ 2,00"))))))</f>
        <v/>
      </c>
      <c r="P4396" s="5">
        <f>IF(OR(M4396="NÃO",N4396&lt;Premissas!$B$8),Premissas!$B$13,IF(N4396&lt;Premissas!$B$9,Premissas!$B$14,IF(N4396&lt;Premissas!$B$10,Premissas!$B$15,IF(N4396&lt;Premissas!$B$11,Premissas!$B$16,IF(N4396&lt;Premissas!$B$12,Premissas!$B$17,Premissas!$B$18)))))</f>
        <v/>
      </c>
      <c r="Q4396" s="5">
        <f>IFERROR(P4396/Premissas!$B$4,0)</f>
        <v/>
      </c>
    </row>
    <row r="4397">
      <c r="A4397" s="2" t="n">
        <v>8</v>
      </c>
      <c r="B4397" s="2" t="n">
        <v>7801</v>
      </c>
      <c r="C4397" s="2" t="inlineStr">
        <is>
          <t>SEPARACAO</t>
        </is>
      </c>
      <c r="D4397" s="2" t="inlineStr">
        <is>
          <t>6035604</t>
        </is>
      </c>
      <c r="E4397" s="2" t="inlineStr">
        <is>
          <t>Dagmar Sousa Dos Anjos</t>
        </is>
      </c>
      <c r="F4397" s="2" t="n">
        <v>115</v>
      </c>
      <c r="G4397" s="2" t="n">
        <v>3.16</v>
      </c>
      <c r="H4397" s="2" t="n">
        <v>36</v>
      </c>
      <c r="I4397" s="2" t="n">
        <v>0</v>
      </c>
      <c r="J4397" s="2" t="inlineStr">
        <is>
          <t>GPA</t>
        </is>
      </c>
      <c r="K4397" s="2">
        <f>IF(I4397&lt;&gt;"",I4397,IFERROR(INDEX(Base!$I:$I,MATCH(1,(Base!$C:$C=C4397)*(Base!$I:$I&lt;&gt;""),0)),0))</f>
        <v/>
      </c>
      <c r="L4397" s="2">
        <f>IF(AND(I4397="",K4397&gt;0),"SIM","NÃO")</f>
        <v/>
      </c>
      <c r="M4397" s="2">
        <f>IF(ISNUMBER(SEARCH("SEPARA",UPPER(C4397))),"NÃO","SIM")</f>
        <v/>
      </c>
      <c r="N4397" s="2">
        <f>IFERROR(H4397/K4397,0)</f>
        <v/>
      </c>
      <c r="O4397" s="2">
        <f>IF(M4397="NÃO","EXCLUÍDO",IF(N4397&lt;Premissas!$B$8,"&lt; 1,00",IF(N4397&lt;Premissas!$B$9,"1,00 – 1,19",IF(N4397&lt;Premissas!$B$10,"1,20 – 1,39",IF(N4397&lt;Premissas!$B$11,"1,40 – 1,59",IF(N4397&lt;Premissas!$B$12,"1,60 – 1,99","≥ 2,00"))))))</f>
        <v/>
      </c>
      <c r="P4397" s="5">
        <f>IF(OR(M4397="NÃO",N4397&lt;Premissas!$B$8),Premissas!$B$13,IF(N4397&lt;Premissas!$B$9,Premissas!$B$14,IF(N4397&lt;Premissas!$B$10,Premissas!$B$15,IF(N4397&lt;Premissas!$B$11,Premissas!$B$16,IF(N4397&lt;Premissas!$B$12,Premissas!$B$17,Premissas!$B$18)))))</f>
        <v/>
      </c>
      <c r="Q4397" s="5">
        <f>IFERROR(P4397/Premissas!$B$4,0)</f>
        <v/>
      </c>
    </row>
    <row r="4398">
      <c r="A4398" s="2" t="n">
        <v>8</v>
      </c>
      <c r="B4398" s="2" t="n">
        <v>7801</v>
      </c>
      <c r="C4398" s="2" t="inlineStr">
        <is>
          <t>CARREGAMENTO</t>
        </is>
      </c>
      <c r="D4398" s="2" t="inlineStr">
        <is>
          <t>6035701</t>
        </is>
      </c>
      <c r="E4398" s="2" t="inlineStr">
        <is>
          <t>Thiago Marcelo Elizeu</t>
        </is>
      </c>
      <c r="F4398" s="2" t="n">
        <v>11</v>
      </c>
      <c r="G4398" s="2" t="n">
        <v>4.23</v>
      </c>
      <c r="H4398" s="2" t="n">
        <v>3</v>
      </c>
      <c r="I4398" s="2" t="n">
        <v>0</v>
      </c>
      <c r="J4398" s="2" t="inlineStr">
        <is>
          <t>GPA</t>
        </is>
      </c>
      <c r="K4398" s="2">
        <f>IF(I4398&lt;&gt;"",I4398,IFERROR(INDEX(Base!$I:$I,MATCH(1,(Base!$C:$C=C4398)*(Base!$I:$I&lt;&gt;""),0)),0))</f>
        <v/>
      </c>
      <c r="L4398" s="2">
        <f>IF(AND(I4398="",K4398&gt;0),"SIM","NÃO")</f>
        <v/>
      </c>
      <c r="M4398" s="2">
        <f>IF(ISNUMBER(SEARCH("SEPARA",UPPER(C4398))),"NÃO","SIM")</f>
        <v/>
      </c>
      <c r="N4398" s="2">
        <f>IFERROR(H4398/K4398,0)</f>
        <v/>
      </c>
      <c r="O4398" s="2">
        <f>IF(M4398="NÃO","EXCLUÍDO",IF(N4398&lt;Premissas!$B$8,"&lt; 1,00",IF(N4398&lt;Premissas!$B$9,"1,00 – 1,19",IF(N4398&lt;Premissas!$B$10,"1,20 – 1,39",IF(N4398&lt;Premissas!$B$11,"1,40 – 1,59",IF(N4398&lt;Premissas!$B$12,"1,60 – 1,99","≥ 2,00"))))))</f>
        <v/>
      </c>
      <c r="P4398" s="5">
        <f>IF(OR(M4398="NÃO",N4398&lt;Premissas!$B$8),Premissas!$B$13,IF(N4398&lt;Premissas!$B$9,Premissas!$B$14,IF(N4398&lt;Premissas!$B$10,Premissas!$B$15,IF(N4398&lt;Premissas!$B$11,Premissas!$B$16,IF(N4398&lt;Premissas!$B$12,Premissas!$B$17,Premissas!$B$18)))))</f>
        <v/>
      </c>
      <c r="Q4398" s="5">
        <f>IFERROR(P4398/Premissas!$B$4,0)</f>
        <v/>
      </c>
    </row>
    <row r="4399">
      <c r="A4399" s="2" t="n">
        <v>8</v>
      </c>
      <c r="B4399" s="2" t="n">
        <v>7801</v>
      </c>
      <c r="C4399" s="2" t="inlineStr">
        <is>
          <t>SEPARACAO</t>
        </is>
      </c>
      <c r="D4399" s="2" t="inlineStr">
        <is>
          <t>6035760</t>
        </is>
      </c>
      <c r="E4399" s="2" t="inlineStr">
        <is>
          <t>Gean Pereira Rodrigues</t>
        </is>
      </c>
      <c r="F4399" s="2" t="n">
        <v>901</v>
      </c>
      <c r="G4399" s="2" t="n">
        <v>14.01</v>
      </c>
      <c r="H4399" s="2" t="n">
        <v>64</v>
      </c>
      <c r="I4399" s="2" t="n">
        <v>0</v>
      </c>
      <c r="J4399" s="2" t="inlineStr">
        <is>
          <t>GPA</t>
        </is>
      </c>
      <c r="K4399" s="2">
        <f>IF(I4399&lt;&gt;"",I4399,IFERROR(INDEX(Base!$I:$I,MATCH(1,(Base!$C:$C=C4399)*(Base!$I:$I&lt;&gt;""),0)),0))</f>
        <v/>
      </c>
      <c r="L4399" s="2">
        <f>IF(AND(I4399="",K4399&gt;0),"SIM","NÃO")</f>
        <v/>
      </c>
      <c r="M4399" s="2">
        <f>IF(ISNUMBER(SEARCH("SEPARA",UPPER(C4399))),"NÃO","SIM")</f>
        <v/>
      </c>
      <c r="N4399" s="2">
        <f>IFERROR(H4399/K4399,0)</f>
        <v/>
      </c>
      <c r="O4399" s="2">
        <f>IF(M4399="NÃO","EXCLUÍDO",IF(N4399&lt;Premissas!$B$8,"&lt; 1,00",IF(N4399&lt;Premissas!$B$9,"1,00 – 1,19",IF(N4399&lt;Premissas!$B$10,"1,20 – 1,39",IF(N4399&lt;Premissas!$B$11,"1,40 – 1,59",IF(N4399&lt;Premissas!$B$12,"1,60 – 1,99","≥ 2,00"))))))</f>
        <v/>
      </c>
      <c r="P4399" s="5">
        <f>IF(OR(M4399="NÃO",N4399&lt;Premissas!$B$8),Premissas!$B$13,IF(N4399&lt;Premissas!$B$9,Premissas!$B$14,IF(N4399&lt;Premissas!$B$10,Premissas!$B$15,IF(N4399&lt;Premissas!$B$11,Premissas!$B$16,IF(N4399&lt;Premissas!$B$12,Premissas!$B$17,Premissas!$B$18)))))</f>
        <v/>
      </c>
      <c r="Q4399" s="5">
        <f>IFERROR(P4399/Premissas!$B$4,0)</f>
        <v/>
      </c>
    </row>
    <row r="4400">
      <c r="A4400" s="2" t="n">
        <v>8</v>
      </c>
      <c r="B4400" s="2" t="n">
        <v>7801</v>
      </c>
      <c r="C4400" s="2" t="inlineStr">
        <is>
          <t>SEPARACAO</t>
        </is>
      </c>
      <c r="D4400" s="2" t="inlineStr">
        <is>
          <t>6035841</t>
        </is>
      </c>
      <c r="E4400" s="2" t="inlineStr">
        <is>
          <t>Iyalode Alvarenga Santos</t>
        </is>
      </c>
      <c r="F4400" s="2" t="n">
        <v>830</v>
      </c>
      <c r="G4400" s="2" t="n">
        <v>23.62</v>
      </c>
      <c r="H4400" s="2" t="n">
        <v>35</v>
      </c>
      <c r="I4400" s="2" t="n">
        <v>0</v>
      </c>
      <c r="J4400" s="2" t="inlineStr">
        <is>
          <t>GPA</t>
        </is>
      </c>
      <c r="K4400" s="2">
        <f>IF(I4400&lt;&gt;"",I4400,IFERROR(INDEX(Base!$I:$I,MATCH(1,(Base!$C:$C=C4400)*(Base!$I:$I&lt;&gt;""),0)),0))</f>
        <v/>
      </c>
      <c r="L4400" s="2">
        <f>IF(AND(I4400="",K4400&gt;0),"SIM","NÃO")</f>
        <v/>
      </c>
      <c r="M4400" s="2">
        <f>IF(ISNUMBER(SEARCH("SEPARA",UPPER(C4400))),"NÃO","SIM")</f>
        <v/>
      </c>
      <c r="N4400" s="2">
        <f>IFERROR(H4400/K4400,0)</f>
        <v/>
      </c>
      <c r="O4400" s="2">
        <f>IF(M4400="NÃO","EXCLUÍDO",IF(N4400&lt;Premissas!$B$8,"&lt; 1,00",IF(N4400&lt;Premissas!$B$9,"1,00 – 1,19",IF(N4400&lt;Premissas!$B$10,"1,20 – 1,39",IF(N4400&lt;Premissas!$B$11,"1,40 – 1,59",IF(N4400&lt;Premissas!$B$12,"1,60 – 1,99","≥ 2,00"))))))</f>
        <v/>
      </c>
      <c r="P4400" s="5">
        <f>IF(OR(M4400="NÃO",N4400&lt;Premissas!$B$8),Premissas!$B$13,IF(N4400&lt;Premissas!$B$9,Premissas!$B$14,IF(N4400&lt;Premissas!$B$10,Premissas!$B$15,IF(N4400&lt;Premissas!$B$11,Premissas!$B$16,IF(N4400&lt;Premissas!$B$12,Premissas!$B$17,Premissas!$B$18)))))</f>
        <v/>
      </c>
      <c r="Q4400" s="5">
        <f>IFERROR(P4400/Premissas!$B$4,0)</f>
        <v/>
      </c>
    </row>
    <row r="4401">
      <c r="A4401" s="2" t="n">
        <v>8</v>
      </c>
      <c r="B4401" s="2" t="n">
        <v>7801</v>
      </c>
      <c r="C4401" s="2" t="inlineStr">
        <is>
          <t>SEPARACAO</t>
        </is>
      </c>
      <c r="D4401" s="2" t="inlineStr">
        <is>
          <t>6035930</t>
        </is>
      </c>
      <c r="E4401" s="2" t="inlineStr">
        <is>
          <t>Flavia Freitas Soares</t>
        </is>
      </c>
      <c r="F4401" s="2" t="n">
        <v>205</v>
      </c>
      <c r="G4401" s="2" t="n">
        <v>8.91</v>
      </c>
      <c r="H4401" s="2" t="n">
        <v>23</v>
      </c>
      <c r="I4401" s="2" t="n">
        <v>0</v>
      </c>
      <c r="J4401" s="2" t="inlineStr">
        <is>
          <t>GPA</t>
        </is>
      </c>
      <c r="K4401" s="2">
        <f>IF(I4401&lt;&gt;"",I4401,IFERROR(INDEX(Base!$I:$I,MATCH(1,(Base!$C:$C=C4401)*(Base!$I:$I&lt;&gt;""),0)),0))</f>
        <v/>
      </c>
      <c r="L4401" s="2">
        <f>IF(AND(I4401="",K4401&gt;0),"SIM","NÃO")</f>
        <v/>
      </c>
      <c r="M4401" s="2">
        <f>IF(ISNUMBER(SEARCH("SEPARA",UPPER(C4401))),"NÃO","SIM")</f>
        <v/>
      </c>
      <c r="N4401" s="2">
        <f>IFERROR(H4401/K4401,0)</f>
        <v/>
      </c>
      <c r="O4401" s="2">
        <f>IF(M4401="NÃO","EXCLUÍDO",IF(N4401&lt;Premissas!$B$8,"&lt; 1,00",IF(N4401&lt;Premissas!$B$9,"1,00 – 1,19",IF(N4401&lt;Premissas!$B$10,"1,20 – 1,39",IF(N4401&lt;Premissas!$B$11,"1,40 – 1,59",IF(N4401&lt;Premissas!$B$12,"1,60 – 1,99","≥ 2,00"))))))</f>
        <v/>
      </c>
      <c r="P4401" s="5">
        <f>IF(OR(M4401="NÃO",N4401&lt;Premissas!$B$8),Premissas!$B$13,IF(N4401&lt;Premissas!$B$9,Premissas!$B$14,IF(N4401&lt;Premissas!$B$10,Premissas!$B$15,IF(N4401&lt;Premissas!$B$11,Premissas!$B$16,IF(N4401&lt;Premissas!$B$12,Premissas!$B$17,Premissas!$B$18)))))</f>
        <v/>
      </c>
      <c r="Q4401" s="5">
        <f>IFERROR(P4401/Premissas!$B$4,0)</f>
        <v/>
      </c>
    </row>
    <row r="4402">
      <c r="A4402" s="2" t="n">
        <v>8</v>
      </c>
      <c r="B4402" s="2" t="n">
        <v>7801</v>
      </c>
      <c r="C4402" s="2" t="inlineStr">
        <is>
          <t>SEPARACAO</t>
        </is>
      </c>
      <c r="D4402" s="2" t="inlineStr">
        <is>
          <t>6036104</t>
        </is>
      </c>
      <c r="E4402" s="2" t="inlineStr">
        <is>
          <t>Anderson Fernando Ribeiro</t>
        </is>
      </c>
      <c r="F4402" s="2" t="n">
        <v>127</v>
      </c>
      <c r="G4402" s="2" t="n">
        <v>2.42</v>
      </c>
      <c r="H4402" s="2" t="n">
        <v>52</v>
      </c>
      <c r="I4402" s="2" t="n">
        <v>0</v>
      </c>
      <c r="J4402" s="2" t="inlineStr">
        <is>
          <t>GPA</t>
        </is>
      </c>
      <c r="K4402" s="2">
        <f>IF(I4402&lt;&gt;"",I4402,IFERROR(INDEX(Base!$I:$I,MATCH(1,(Base!$C:$C=C4402)*(Base!$I:$I&lt;&gt;""),0)),0))</f>
        <v/>
      </c>
      <c r="L4402" s="2">
        <f>IF(AND(I4402="",K4402&gt;0),"SIM","NÃO")</f>
        <v/>
      </c>
      <c r="M4402" s="2">
        <f>IF(ISNUMBER(SEARCH("SEPARA",UPPER(C4402))),"NÃO","SIM")</f>
        <v/>
      </c>
      <c r="N4402" s="2">
        <f>IFERROR(H4402/K4402,0)</f>
        <v/>
      </c>
      <c r="O4402" s="2">
        <f>IF(M4402="NÃO","EXCLUÍDO",IF(N4402&lt;Premissas!$B$8,"&lt; 1,00",IF(N4402&lt;Premissas!$B$9,"1,00 – 1,19",IF(N4402&lt;Premissas!$B$10,"1,20 – 1,39",IF(N4402&lt;Premissas!$B$11,"1,40 – 1,59",IF(N4402&lt;Premissas!$B$12,"1,60 – 1,99","≥ 2,00"))))))</f>
        <v/>
      </c>
      <c r="P4402" s="5">
        <f>IF(OR(M4402="NÃO",N4402&lt;Premissas!$B$8),Premissas!$B$13,IF(N4402&lt;Premissas!$B$9,Premissas!$B$14,IF(N4402&lt;Premissas!$B$10,Premissas!$B$15,IF(N4402&lt;Premissas!$B$11,Premissas!$B$16,IF(N4402&lt;Premissas!$B$12,Premissas!$B$17,Premissas!$B$18)))))</f>
        <v/>
      </c>
      <c r="Q4402" s="5">
        <f>IFERROR(P4402/Premissas!$B$4,0)</f>
        <v/>
      </c>
    </row>
    <row r="4403">
      <c r="A4403" s="2" t="n">
        <v>8</v>
      </c>
      <c r="B4403" s="2" t="n">
        <v>7801</v>
      </c>
      <c r="C4403" s="2" t="inlineStr">
        <is>
          <t>SEPARACAO</t>
        </is>
      </c>
      <c r="D4403" s="2" t="inlineStr">
        <is>
          <t>6036147</t>
        </is>
      </c>
      <c r="E4403" s="2" t="inlineStr">
        <is>
          <t>Ana Carla Raimundo Capistrano</t>
        </is>
      </c>
      <c r="F4403" s="2" t="n">
        <v>144</v>
      </c>
      <c r="G4403" s="2" t="n">
        <v>3.08</v>
      </c>
      <c r="H4403" s="2" t="n">
        <v>47</v>
      </c>
      <c r="I4403" s="2" t="n">
        <v>0</v>
      </c>
      <c r="J4403" s="2" t="inlineStr">
        <is>
          <t>GPA</t>
        </is>
      </c>
      <c r="K4403" s="2">
        <f>IF(I4403&lt;&gt;"",I4403,IFERROR(INDEX(Base!$I:$I,MATCH(1,(Base!$C:$C=C4403)*(Base!$I:$I&lt;&gt;""),0)),0))</f>
        <v/>
      </c>
      <c r="L4403" s="2">
        <f>IF(AND(I4403="",K4403&gt;0),"SIM","NÃO")</f>
        <v/>
      </c>
      <c r="M4403" s="2">
        <f>IF(ISNUMBER(SEARCH("SEPARA",UPPER(C4403))),"NÃO","SIM")</f>
        <v/>
      </c>
      <c r="N4403" s="2">
        <f>IFERROR(H4403/K4403,0)</f>
        <v/>
      </c>
      <c r="O4403" s="2">
        <f>IF(M4403="NÃO","EXCLUÍDO",IF(N4403&lt;Premissas!$B$8,"&lt; 1,00",IF(N4403&lt;Premissas!$B$9,"1,00 – 1,19",IF(N4403&lt;Premissas!$B$10,"1,20 – 1,39",IF(N4403&lt;Premissas!$B$11,"1,40 – 1,59",IF(N4403&lt;Premissas!$B$12,"1,60 – 1,99","≥ 2,00"))))))</f>
        <v/>
      </c>
      <c r="P4403" s="5">
        <f>IF(OR(M4403="NÃO",N4403&lt;Premissas!$B$8),Premissas!$B$13,IF(N4403&lt;Premissas!$B$9,Premissas!$B$14,IF(N4403&lt;Premissas!$B$10,Premissas!$B$15,IF(N4403&lt;Premissas!$B$11,Premissas!$B$16,IF(N4403&lt;Premissas!$B$12,Premissas!$B$17,Premissas!$B$18)))))</f>
        <v/>
      </c>
      <c r="Q4403" s="5">
        <f>IFERROR(P4403/Premissas!$B$4,0)</f>
        <v/>
      </c>
    </row>
    <row r="4404">
      <c r="A4404" s="2" t="n">
        <v>8</v>
      </c>
      <c r="B4404" s="2" t="n">
        <v>7801</v>
      </c>
      <c r="C4404" s="2" t="inlineStr">
        <is>
          <t>SEPARACAO</t>
        </is>
      </c>
      <c r="D4404" s="2" t="inlineStr">
        <is>
          <t>6037593</t>
        </is>
      </c>
      <c r="E4404" s="2" t="inlineStr">
        <is>
          <t>Crislaine Ferrari De Arruda</t>
        </is>
      </c>
      <c r="F4404" s="2" t="n">
        <v>190</v>
      </c>
      <c r="G4404" s="2" t="n">
        <v>6</v>
      </c>
      <c r="H4404" s="2" t="n">
        <v>32</v>
      </c>
      <c r="I4404" s="2" t="n">
        <v>0</v>
      </c>
      <c r="J4404" s="2" t="inlineStr">
        <is>
          <t>GPA</t>
        </is>
      </c>
      <c r="K4404" s="2">
        <f>IF(I4404&lt;&gt;"",I4404,IFERROR(INDEX(Base!$I:$I,MATCH(1,(Base!$C:$C=C4404)*(Base!$I:$I&lt;&gt;""),0)),0))</f>
        <v/>
      </c>
      <c r="L4404" s="2">
        <f>IF(AND(I4404="",K4404&gt;0),"SIM","NÃO")</f>
        <v/>
      </c>
      <c r="M4404" s="2">
        <f>IF(ISNUMBER(SEARCH("SEPARA",UPPER(C4404))),"NÃO","SIM")</f>
        <v/>
      </c>
      <c r="N4404" s="2">
        <f>IFERROR(H4404/K4404,0)</f>
        <v/>
      </c>
      <c r="O4404" s="2">
        <f>IF(M4404="NÃO","EXCLUÍDO",IF(N4404&lt;Premissas!$B$8,"&lt; 1,00",IF(N4404&lt;Premissas!$B$9,"1,00 – 1,19",IF(N4404&lt;Premissas!$B$10,"1,20 – 1,39",IF(N4404&lt;Premissas!$B$11,"1,40 – 1,59",IF(N4404&lt;Premissas!$B$12,"1,60 – 1,99","≥ 2,00"))))))</f>
        <v/>
      </c>
      <c r="P4404" s="5">
        <f>IF(OR(M4404="NÃO",N4404&lt;Premissas!$B$8),Premissas!$B$13,IF(N4404&lt;Premissas!$B$9,Premissas!$B$14,IF(N4404&lt;Premissas!$B$10,Premissas!$B$15,IF(N4404&lt;Premissas!$B$11,Premissas!$B$16,IF(N4404&lt;Premissas!$B$12,Premissas!$B$17,Premissas!$B$18)))))</f>
        <v/>
      </c>
      <c r="Q4404" s="5">
        <f>IFERROR(P4404/Premissas!$B$4,0)</f>
        <v/>
      </c>
    </row>
    <row r="4405">
      <c r="A4405" s="2" t="n">
        <v>8</v>
      </c>
      <c r="B4405" s="2" t="n">
        <v>7801</v>
      </c>
      <c r="C4405" s="2" t="inlineStr">
        <is>
          <t>PUXADA RECEB</t>
        </is>
      </c>
      <c r="D4405" s="2" t="inlineStr">
        <is>
          <t>605531</t>
        </is>
      </c>
      <c r="E4405" s="2" t="inlineStr">
        <is>
          <t>AILTON ROBERTO PEREIRA</t>
        </is>
      </c>
      <c r="F4405" s="2" t="n">
        <v>366</v>
      </c>
      <c r="G4405" s="2" t="n">
        <v>42.13</v>
      </c>
      <c r="H4405" s="2" t="n">
        <v>9</v>
      </c>
      <c r="I4405" s="2" t="n">
        <v>0</v>
      </c>
      <c r="J4405" s="2" t="inlineStr">
        <is>
          <t>GPA</t>
        </is>
      </c>
      <c r="K4405" s="2">
        <f>IF(I4405&lt;&gt;"",I4405,IFERROR(INDEX(Base!$I:$I,MATCH(1,(Base!$C:$C=C4405)*(Base!$I:$I&lt;&gt;""),0)),0))</f>
        <v/>
      </c>
      <c r="L4405" s="2">
        <f>IF(AND(I4405="",K4405&gt;0),"SIM","NÃO")</f>
        <v/>
      </c>
      <c r="M4405" s="2">
        <f>IF(ISNUMBER(SEARCH("SEPARA",UPPER(C4405))),"NÃO","SIM")</f>
        <v/>
      </c>
      <c r="N4405" s="2">
        <f>IFERROR(H4405/K4405,0)</f>
        <v/>
      </c>
      <c r="O4405" s="2">
        <f>IF(M4405="NÃO","EXCLUÍDO",IF(N4405&lt;Premissas!$B$8,"&lt; 1,00",IF(N4405&lt;Premissas!$B$9,"1,00 – 1,19",IF(N4405&lt;Premissas!$B$10,"1,20 – 1,39",IF(N4405&lt;Premissas!$B$11,"1,40 – 1,59",IF(N4405&lt;Premissas!$B$12,"1,60 – 1,99","≥ 2,00"))))))</f>
        <v/>
      </c>
      <c r="P4405" s="5">
        <f>IF(OR(M4405="NÃO",N4405&lt;Premissas!$B$8),Premissas!$B$13,IF(N4405&lt;Premissas!$B$9,Premissas!$B$14,IF(N4405&lt;Premissas!$B$10,Premissas!$B$15,IF(N4405&lt;Premissas!$B$11,Premissas!$B$16,IF(N4405&lt;Premissas!$B$12,Premissas!$B$17,Premissas!$B$18)))))</f>
        <v/>
      </c>
      <c r="Q4405" s="5">
        <f>IFERROR(P4405/Premissas!$B$4,0)</f>
        <v/>
      </c>
    </row>
    <row r="4406">
      <c r="A4406" s="2" t="n">
        <v>8</v>
      </c>
      <c r="B4406" s="2" t="n">
        <v>7801</v>
      </c>
      <c r="C4406" s="2" t="inlineStr">
        <is>
          <t>RECEBIMENTO</t>
        </is>
      </c>
      <c r="D4406" s="2" t="inlineStr">
        <is>
          <t>605531</t>
        </is>
      </c>
      <c r="E4406" s="2" t="inlineStr">
        <is>
          <t>AILTON ROBERTO PEREIRA</t>
        </is>
      </c>
      <c r="F4406" s="2" t="n">
        <v>1656</v>
      </c>
      <c r="G4406" s="2" t="n">
        <v>81.87</v>
      </c>
      <c r="H4406" s="2" t="n">
        <v>20</v>
      </c>
      <c r="I4406" s="2" t="n">
        <v>0</v>
      </c>
      <c r="J4406" s="2" t="inlineStr">
        <is>
          <t>GPA</t>
        </is>
      </c>
      <c r="K4406" s="2">
        <f>IF(I4406&lt;&gt;"",I4406,IFERROR(INDEX(Base!$I:$I,MATCH(1,(Base!$C:$C=C4406)*(Base!$I:$I&lt;&gt;""),0)),0))</f>
        <v/>
      </c>
      <c r="L4406" s="2">
        <f>IF(AND(I4406="",K4406&gt;0),"SIM","NÃO")</f>
        <v/>
      </c>
      <c r="M4406" s="2">
        <f>IF(ISNUMBER(SEARCH("SEPARA",UPPER(C4406))),"NÃO","SIM")</f>
        <v/>
      </c>
      <c r="N4406" s="2">
        <f>IFERROR(H4406/K4406,0)</f>
        <v/>
      </c>
      <c r="O4406" s="2">
        <f>IF(M4406="NÃO","EXCLUÍDO",IF(N4406&lt;Premissas!$B$8,"&lt; 1,00",IF(N4406&lt;Premissas!$B$9,"1,00 – 1,19",IF(N4406&lt;Premissas!$B$10,"1,20 – 1,39",IF(N4406&lt;Premissas!$B$11,"1,40 – 1,59",IF(N4406&lt;Premissas!$B$12,"1,60 – 1,99","≥ 2,00"))))))</f>
        <v/>
      </c>
      <c r="P4406" s="5">
        <f>IF(OR(M4406="NÃO",N4406&lt;Premissas!$B$8),Premissas!$B$13,IF(N4406&lt;Premissas!$B$9,Premissas!$B$14,IF(N4406&lt;Premissas!$B$10,Premissas!$B$15,IF(N4406&lt;Premissas!$B$11,Premissas!$B$16,IF(N4406&lt;Premissas!$B$12,Premissas!$B$17,Premissas!$B$18)))))</f>
        <v/>
      </c>
      <c r="Q4406" s="5">
        <f>IFERROR(P4406/Premissas!$B$4,0)</f>
        <v/>
      </c>
    </row>
    <row r="4407">
      <c r="A4407" s="2" t="n">
        <v>8</v>
      </c>
      <c r="B4407" s="2" t="n">
        <v>7801</v>
      </c>
      <c r="C4407" s="2" t="inlineStr">
        <is>
          <t>SEPARACAO</t>
        </is>
      </c>
      <c r="D4407" s="2" t="inlineStr">
        <is>
          <t>612990</t>
        </is>
      </c>
      <c r="E4407" s="2" t="inlineStr">
        <is>
          <t>BEATRIZ RODRIGUES DE CARVALHO</t>
        </is>
      </c>
      <c r="F4407" s="2" t="n">
        <v>448</v>
      </c>
      <c r="G4407" s="2" t="n">
        <v>2.33</v>
      </c>
      <c r="H4407" s="2" t="n">
        <v>192</v>
      </c>
      <c r="I4407" s="2" t="n">
        <v>0</v>
      </c>
      <c r="J4407" s="2" t="inlineStr">
        <is>
          <t>GPA</t>
        </is>
      </c>
      <c r="K4407" s="2">
        <f>IF(I4407&lt;&gt;"",I4407,IFERROR(INDEX(Base!$I:$I,MATCH(1,(Base!$C:$C=C4407)*(Base!$I:$I&lt;&gt;""),0)),0))</f>
        <v/>
      </c>
      <c r="L4407" s="2">
        <f>IF(AND(I4407="",K4407&gt;0),"SIM","NÃO")</f>
        <v/>
      </c>
      <c r="M4407" s="2">
        <f>IF(ISNUMBER(SEARCH("SEPARA",UPPER(C4407))),"NÃO","SIM")</f>
        <v/>
      </c>
      <c r="N4407" s="2">
        <f>IFERROR(H4407/K4407,0)</f>
        <v/>
      </c>
      <c r="O4407" s="2">
        <f>IF(M4407="NÃO","EXCLUÍDO",IF(N4407&lt;Premissas!$B$8,"&lt; 1,00",IF(N4407&lt;Premissas!$B$9,"1,00 – 1,19",IF(N4407&lt;Premissas!$B$10,"1,20 – 1,39",IF(N4407&lt;Premissas!$B$11,"1,40 – 1,59",IF(N4407&lt;Premissas!$B$12,"1,60 – 1,99","≥ 2,00"))))))</f>
        <v/>
      </c>
      <c r="P4407" s="5">
        <f>IF(OR(M4407="NÃO",N4407&lt;Premissas!$B$8),Premissas!$B$13,IF(N4407&lt;Premissas!$B$9,Premissas!$B$14,IF(N4407&lt;Premissas!$B$10,Premissas!$B$15,IF(N4407&lt;Premissas!$B$11,Premissas!$B$16,IF(N4407&lt;Premissas!$B$12,Premissas!$B$17,Premissas!$B$18)))))</f>
        <v/>
      </c>
      <c r="Q4407" s="5">
        <f>IFERROR(P4407/Premissas!$B$4,0)</f>
        <v/>
      </c>
    </row>
    <row r="4408">
      <c r="A4408" s="2" t="n">
        <v>8</v>
      </c>
      <c r="B4408" s="2" t="n">
        <v>7801</v>
      </c>
      <c r="C4408" s="2" t="inlineStr">
        <is>
          <t>ATIVIDADE OP. EMP.</t>
        </is>
      </c>
      <c r="D4408" s="2" t="inlineStr">
        <is>
          <t>613274</t>
        </is>
      </c>
      <c r="E4408" s="2" t="inlineStr">
        <is>
          <t>Carlos Eduardo Da Piedade Silva</t>
        </is>
      </c>
      <c r="F4408" s="2" t="n">
        <v>2303</v>
      </c>
      <c r="G4408" s="2" t="n">
        <v>218.82</v>
      </c>
      <c r="H4408" s="2" t="n">
        <v>11</v>
      </c>
      <c r="I4408" s="2" t="n">
        <v>0</v>
      </c>
      <c r="J4408" s="2" t="inlineStr">
        <is>
          <t>GPA</t>
        </is>
      </c>
      <c r="K4408" s="2">
        <f>IF(I4408&lt;&gt;"",I4408,IFERROR(INDEX(Base!$I:$I,MATCH(1,(Base!$C:$C=C4408)*(Base!$I:$I&lt;&gt;""),0)),0))</f>
        <v/>
      </c>
      <c r="L4408" s="2">
        <f>IF(AND(I4408="",K4408&gt;0),"SIM","NÃO")</f>
        <v/>
      </c>
      <c r="M4408" s="2">
        <f>IF(ISNUMBER(SEARCH("SEPARA",UPPER(C4408))),"NÃO","SIM")</f>
        <v/>
      </c>
      <c r="N4408" s="2">
        <f>IFERROR(H4408/K4408,0)</f>
        <v/>
      </c>
      <c r="O4408" s="2">
        <f>IF(M4408="NÃO","EXCLUÍDO",IF(N4408&lt;Premissas!$B$8,"&lt; 1,00",IF(N4408&lt;Premissas!$B$9,"1,00 – 1,19",IF(N4408&lt;Premissas!$B$10,"1,20 – 1,39",IF(N4408&lt;Premissas!$B$11,"1,40 – 1,59",IF(N4408&lt;Premissas!$B$12,"1,60 – 1,99","≥ 2,00"))))))</f>
        <v/>
      </c>
      <c r="P4408" s="5">
        <f>IF(OR(M4408="NÃO",N4408&lt;Premissas!$B$8),Premissas!$B$13,IF(N4408&lt;Premissas!$B$9,Premissas!$B$14,IF(N4408&lt;Premissas!$B$10,Premissas!$B$15,IF(N4408&lt;Premissas!$B$11,Premissas!$B$16,IF(N4408&lt;Premissas!$B$12,Premissas!$B$17,Premissas!$B$18)))))</f>
        <v/>
      </c>
      <c r="Q4408" s="5">
        <f>IFERROR(P4408/Premissas!$B$4,0)</f>
        <v/>
      </c>
    </row>
    <row r="4409">
      <c r="A4409" s="2" t="n">
        <v>8</v>
      </c>
      <c r="B4409" s="2" t="n">
        <v>7801</v>
      </c>
      <c r="C4409" s="2" t="inlineStr">
        <is>
          <t>ATIVIDADE OP. EMP.</t>
        </is>
      </c>
      <c r="D4409" s="2" t="inlineStr">
        <is>
          <t>6150</t>
        </is>
      </c>
      <c r="E4409" s="2" t="inlineStr">
        <is>
          <t>Francisco Lopes Braga</t>
        </is>
      </c>
      <c r="F4409" s="2" t="n">
        <v>3133</v>
      </c>
      <c r="G4409" s="2" t="n">
        <v>177.06</v>
      </c>
      <c r="H4409" s="2" t="n">
        <v>18</v>
      </c>
      <c r="I4409" s="2" t="n">
        <v>0</v>
      </c>
      <c r="J4409" s="2" t="inlineStr">
        <is>
          <t>GPA</t>
        </is>
      </c>
      <c r="K4409" s="2">
        <f>IF(I4409&lt;&gt;"",I4409,IFERROR(INDEX(Base!$I:$I,MATCH(1,(Base!$C:$C=C4409)*(Base!$I:$I&lt;&gt;""),0)),0))</f>
        <v/>
      </c>
      <c r="L4409" s="2">
        <f>IF(AND(I4409="",K4409&gt;0),"SIM","NÃO")</f>
        <v/>
      </c>
      <c r="M4409" s="2">
        <f>IF(ISNUMBER(SEARCH("SEPARA",UPPER(C4409))),"NÃO","SIM")</f>
        <v/>
      </c>
      <c r="N4409" s="2">
        <f>IFERROR(H4409/K4409,0)</f>
        <v/>
      </c>
      <c r="O4409" s="2">
        <f>IF(M4409="NÃO","EXCLUÍDO",IF(N4409&lt;Premissas!$B$8,"&lt; 1,00",IF(N4409&lt;Premissas!$B$9,"1,00 – 1,19",IF(N4409&lt;Premissas!$B$10,"1,20 – 1,39",IF(N4409&lt;Premissas!$B$11,"1,40 – 1,59",IF(N4409&lt;Premissas!$B$12,"1,60 – 1,99","≥ 2,00"))))))</f>
        <v/>
      </c>
      <c r="P4409" s="5">
        <f>IF(OR(M4409="NÃO",N4409&lt;Premissas!$B$8),Premissas!$B$13,IF(N4409&lt;Premissas!$B$9,Premissas!$B$14,IF(N4409&lt;Premissas!$B$10,Premissas!$B$15,IF(N4409&lt;Premissas!$B$11,Premissas!$B$16,IF(N4409&lt;Premissas!$B$12,Premissas!$B$17,Premissas!$B$18)))))</f>
        <v/>
      </c>
      <c r="Q4409" s="5">
        <f>IFERROR(P4409/Premissas!$B$4,0)</f>
        <v/>
      </c>
    </row>
    <row r="4410">
      <c r="A4410" s="2" t="n">
        <v>8</v>
      </c>
      <c r="B4410" s="2" t="n">
        <v>7801</v>
      </c>
      <c r="C4410" s="2" t="inlineStr">
        <is>
          <t>RECEBIMENTO</t>
        </is>
      </c>
      <c r="D4410" s="2" t="inlineStr">
        <is>
          <t>617148</t>
        </is>
      </c>
      <c r="E4410" s="2" t="inlineStr">
        <is>
          <t>Paulo Afonso De Farias</t>
        </is>
      </c>
      <c r="F4410" s="2" t="n">
        <v>4024</v>
      </c>
      <c r="G4410" s="2" t="n">
        <v>75.45999999999999</v>
      </c>
      <c r="H4410" s="2" t="n">
        <v>53</v>
      </c>
      <c r="I4410" s="2" t="n">
        <v>0</v>
      </c>
      <c r="J4410" s="2" t="inlineStr">
        <is>
          <t>GPA</t>
        </is>
      </c>
      <c r="K4410" s="2">
        <f>IF(I4410&lt;&gt;"",I4410,IFERROR(INDEX(Base!$I:$I,MATCH(1,(Base!$C:$C=C4410)*(Base!$I:$I&lt;&gt;""),0)),0))</f>
        <v/>
      </c>
      <c r="L4410" s="2">
        <f>IF(AND(I4410="",K4410&gt;0),"SIM","NÃO")</f>
        <v/>
      </c>
      <c r="M4410" s="2">
        <f>IF(ISNUMBER(SEARCH("SEPARA",UPPER(C4410))),"NÃO","SIM")</f>
        <v/>
      </c>
      <c r="N4410" s="2">
        <f>IFERROR(H4410/K4410,0)</f>
        <v/>
      </c>
      <c r="O4410" s="2">
        <f>IF(M4410="NÃO","EXCLUÍDO",IF(N4410&lt;Premissas!$B$8,"&lt; 1,00",IF(N4410&lt;Premissas!$B$9,"1,00 – 1,19",IF(N4410&lt;Premissas!$B$10,"1,20 – 1,39",IF(N4410&lt;Premissas!$B$11,"1,40 – 1,59",IF(N4410&lt;Premissas!$B$12,"1,60 – 1,99","≥ 2,00"))))))</f>
        <v/>
      </c>
      <c r="P4410" s="5">
        <f>IF(OR(M4410="NÃO",N4410&lt;Premissas!$B$8),Premissas!$B$13,IF(N4410&lt;Premissas!$B$9,Premissas!$B$14,IF(N4410&lt;Premissas!$B$10,Premissas!$B$15,IF(N4410&lt;Premissas!$B$11,Premissas!$B$16,IF(N4410&lt;Premissas!$B$12,Premissas!$B$17,Premissas!$B$18)))))</f>
        <v/>
      </c>
      <c r="Q4410" s="5">
        <f>IFERROR(P4410/Premissas!$B$4,0)</f>
        <v/>
      </c>
    </row>
    <row r="4411">
      <c r="A4411" s="2" t="n">
        <v>8</v>
      </c>
      <c r="B4411" s="2" t="n">
        <v>7801</v>
      </c>
      <c r="C4411" s="2" t="inlineStr">
        <is>
          <t>SEPARACAO</t>
        </is>
      </c>
      <c r="D4411" s="2" t="inlineStr">
        <is>
          <t>625438</t>
        </is>
      </c>
      <c r="E4411" s="2" t="inlineStr">
        <is>
          <t>ELAYNE CRISTINA RODRIGUES</t>
        </is>
      </c>
      <c r="F4411" s="2" t="n">
        <v>10689</v>
      </c>
      <c r="G4411" s="2" t="n">
        <v>136.16</v>
      </c>
      <c r="H4411" s="2" t="n">
        <v>79</v>
      </c>
      <c r="I4411" s="2" t="n">
        <v>0</v>
      </c>
      <c r="J4411" s="2" t="inlineStr">
        <is>
          <t>GPA</t>
        </is>
      </c>
      <c r="K4411" s="2">
        <f>IF(I4411&lt;&gt;"",I4411,IFERROR(INDEX(Base!$I:$I,MATCH(1,(Base!$C:$C=C4411)*(Base!$I:$I&lt;&gt;""),0)),0))</f>
        <v/>
      </c>
      <c r="L4411" s="2">
        <f>IF(AND(I4411="",K4411&gt;0),"SIM","NÃO")</f>
        <v/>
      </c>
      <c r="M4411" s="2">
        <f>IF(ISNUMBER(SEARCH("SEPARA",UPPER(C4411))),"NÃO","SIM")</f>
        <v/>
      </c>
      <c r="N4411" s="2">
        <f>IFERROR(H4411/K4411,0)</f>
        <v/>
      </c>
      <c r="O4411" s="2">
        <f>IF(M4411="NÃO","EXCLUÍDO",IF(N4411&lt;Premissas!$B$8,"&lt; 1,00",IF(N4411&lt;Premissas!$B$9,"1,00 – 1,19",IF(N4411&lt;Premissas!$B$10,"1,20 – 1,39",IF(N4411&lt;Premissas!$B$11,"1,40 – 1,59",IF(N4411&lt;Premissas!$B$12,"1,60 – 1,99","≥ 2,00"))))))</f>
        <v/>
      </c>
      <c r="P4411" s="5">
        <f>IF(OR(M4411="NÃO",N4411&lt;Premissas!$B$8),Premissas!$B$13,IF(N4411&lt;Premissas!$B$9,Premissas!$B$14,IF(N4411&lt;Premissas!$B$10,Premissas!$B$15,IF(N4411&lt;Premissas!$B$11,Premissas!$B$16,IF(N4411&lt;Premissas!$B$12,Premissas!$B$17,Premissas!$B$18)))))</f>
        <v/>
      </c>
      <c r="Q4411" s="5">
        <f>IFERROR(P4411/Premissas!$B$4,0)</f>
        <v/>
      </c>
    </row>
    <row r="4412">
      <c r="A4412" s="2" t="n">
        <v>8</v>
      </c>
      <c r="B4412" s="2" t="n">
        <v>7801</v>
      </c>
      <c r="C4412" s="2" t="inlineStr">
        <is>
          <t>PUXADA RECEB</t>
        </is>
      </c>
      <c r="D4412" s="2" t="inlineStr">
        <is>
          <t>63035</t>
        </is>
      </c>
      <c r="E4412" s="2" t="inlineStr">
        <is>
          <t>ROBERTO ALVES DA SILVA</t>
        </is>
      </c>
      <c r="F4412" s="2" t="n">
        <v>404</v>
      </c>
      <c r="G4412" s="2" t="n">
        <v>39.22</v>
      </c>
      <c r="H4412" s="2" t="n">
        <v>10</v>
      </c>
      <c r="I4412" s="2" t="n">
        <v>0</v>
      </c>
      <c r="J4412" s="2" t="inlineStr">
        <is>
          <t>GPA</t>
        </is>
      </c>
      <c r="K4412" s="2">
        <f>IF(I4412&lt;&gt;"",I4412,IFERROR(INDEX(Base!$I:$I,MATCH(1,(Base!$C:$C=C4412)*(Base!$I:$I&lt;&gt;""),0)),0))</f>
        <v/>
      </c>
      <c r="L4412" s="2">
        <f>IF(AND(I4412="",K4412&gt;0),"SIM","NÃO")</f>
        <v/>
      </c>
      <c r="M4412" s="2">
        <f>IF(ISNUMBER(SEARCH("SEPARA",UPPER(C4412))),"NÃO","SIM")</f>
        <v/>
      </c>
      <c r="N4412" s="2">
        <f>IFERROR(H4412/K4412,0)</f>
        <v/>
      </c>
      <c r="O4412" s="2">
        <f>IF(M4412="NÃO","EXCLUÍDO",IF(N4412&lt;Premissas!$B$8,"&lt; 1,00",IF(N4412&lt;Premissas!$B$9,"1,00 – 1,19",IF(N4412&lt;Premissas!$B$10,"1,20 – 1,39",IF(N4412&lt;Premissas!$B$11,"1,40 – 1,59",IF(N4412&lt;Premissas!$B$12,"1,60 – 1,99","≥ 2,00"))))))</f>
        <v/>
      </c>
      <c r="P4412" s="5">
        <f>IF(OR(M4412="NÃO",N4412&lt;Premissas!$B$8),Premissas!$B$13,IF(N4412&lt;Premissas!$B$9,Premissas!$B$14,IF(N4412&lt;Premissas!$B$10,Premissas!$B$15,IF(N4412&lt;Premissas!$B$11,Premissas!$B$16,IF(N4412&lt;Premissas!$B$12,Premissas!$B$17,Premissas!$B$18)))))</f>
        <v/>
      </c>
      <c r="Q4412" s="5">
        <f>IFERROR(P4412/Premissas!$B$4,0)</f>
        <v/>
      </c>
    </row>
    <row r="4413">
      <c r="A4413" s="2" t="n">
        <v>8</v>
      </c>
      <c r="B4413" s="2" t="n">
        <v>7801</v>
      </c>
      <c r="C4413" s="2" t="inlineStr">
        <is>
          <t>RECEBIMENTO</t>
        </is>
      </c>
      <c r="D4413" s="2" t="inlineStr">
        <is>
          <t>63035</t>
        </is>
      </c>
      <c r="E4413" s="2" t="inlineStr">
        <is>
          <t>ROBERTO ALVES DA SILVA</t>
        </is>
      </c>
      <c r="F4413" s="2" t="n">
        <v>792</v>
      </c>
      <c r="G4413" s="2" t="n">
        <v>69.08</v>
      </c>
      <c r="H4413" s="2" t="n">
        <v>11</v>
      </c>
      <c r="I4413" s="2" t="n">
        <v>0</v>
      </c>
      <c r="J4413" s="2" t="inlineStr">
        <is>
          <t>GPA</t>
        </is>
      </c>
      <c r="K4413" s="2">
        <f>IF(I4413&lt;&gt;"",I4413,IFERROR(INDEX(Base!$I:$I,MATCH(1,(Base!$C:$C=C4413)*(Base!$I:$I&lt;&gt;""),0)),0))</f>
        <v/>
      </c>
      <c r="L4413" s="2">
        <f>IF(AND(I4413="",K4413&gt;0),"SIM","NÃO")</f>
        <v/>
      </c>
      <c r="M4413" s="2">
        <f>IF(ISNUMBER(SEARCH("SEPARA",UPPER(C4413))),"NÃO","SIM")</f>
        <v/>
      </c>
      <c r="N4413" s="2">
        <f>IFERROR(H4413/K4413,0)</f>
        <v/>
      </c>
      <c r="O4413" s="2">
        <f>IF(M4413="NÃO","EXCLUÍDO",IF(N4413&lt;Premissas!$B$8,"&lt; 1,00",IF(N4413&lt;Premissas!$B$9,"1,00 – 1,19",IF(N4413&lt;Premissas!$B$10,"1,20 – 1,39",IF(N4413&lt;Premissas!$B$11,"1,40 – 1,59",IF(N4413&lt;Premissas!$B$12,"1,60 – 1,99","≥ 2,00"))))))</f>
        <v/>
      </c>
      <c r="P4413" s="5">
        <f>IF(OR(M4413="NÃO",N4413&lt;Premissas!$B$8),Premissas!$B$13,IF(N4413&lt;Premissas!$B$9,Premissas!$B$14,IF(N4413&lt;Premissas!$B$10,Premissas!$B$15,IF(N4413&lt;Premissas!$B$11,Premissas!$B$16,IF(N4413&lt;Premissas!$B$12,Premissas!$B$17,Premissas!$B$18)))))</f>
        <v/>
      </c>
      <c r="Q4413" s="5">
        <f>IFERROR(P4413/Premissas!$B$4,0)</f>
        <v/>
      </c>
    </row>
    <row r="4414">
      <c r="A4414" s="2" t="n">
        <v>8</v>
      </c>
      <c r="B4414" s="2" t="n">
        <v>7801</v>
      </c>
      <c r="C4414" s="2" t="inlineStr">
        <is>
          <t>ATIVIDADE OP. EMP.</t>
        </is>
      </c>
      <c r="D4414" s="2" t="inlineStr">
        <is>
          <t>631834</t>
        </is>
      </c>
      <c r="E4414" s="2" t="inlineStr">
        <is>
          <t>DIONIZA MARIA DOS SANTOS</t>
        </is>
      </c>
      <c r="F4414" s="2" t="n">
        <v>1225</v>
      </c>
      <c r="G4414" s="2" t="n">
        <v>162.1</v>
      </c>
      <c r="H4414" s="2" t="n">
        <v>8</v>
      </c>
      <c r="I4414" s="2" t="n">
        <v>0</v>
      </c>
      <c r="J4414" s="2" t="inlineStr">
        <is>
          <t>GPA</t>
        </is>
      </c>
      <c r="K4414" s="2">
        <f>IF(I4414&lt;&gt;"",I4414,IFERROR(INDEX(Base!$I:$I,MATCH(1,(Base!$C:$C=C4414)*(Base!$I:$I&lt;&gt;""),0)),0))</f>
        <v/>
      </c>
      <c r="L4414" s="2">
        <f>IF(AND(I4414="",K4414&gt;0),"SIM","NÃO")</f>
        <v/>
      </c>
      <c r="M4414" s="2">
        <f>IF(ISNUMBER(SEARCH("SEPARA",UPPER(C4414))),"NÃO","SIM")</f>
        <v/>
      </c>
      <c r="N4414" s="2">
        <f>IFERROR(H4414/K4414,0)</f>
        <v/>
      </c>
      <c r="O4414" s="2">
        <f>IF(M4414="NÃO","EXCLUÍDO",IF(N4414&lt;Premissas!$B$8,"&lt; 1,00",IF(N4414&lt;Premissas!$B$9,"1,00 – 1,19",IF(N4414&lt;Premissas!$B$10,"1,20 – 1,39",IF(N4414&lt;Premissas!$B$11,"1,40 – 1,59",IF(N4414&lt;Premissas!$B$12,"1,60 – 1,99","≥ 2,00"))))))</f>
        <v/>
      </c>
      <c r="P4414" s="5">
        <f>IF(OR(M4414="NÃO",N4414&lt;Premissas!$B$8),Premissas!$B$13,IF(N4414&lt;Premissas!$B$9,Premissas!$B$14,IF(N4414&lt;Premissas!$B$10,Premissas!$B$15,IF(N4414&lt;Premissas!$B$11,Premissas!$B$16,IF(N4414&lt;Premissas!$B$12,Premissas!$B$17,Premissas!$B$18)))))</f>
        <v/>
      </c>
      <c r="Q4414" s="5">
        <f>IFERROR(P4414/Premissas!$B$4,0)</f>
        <v/>
      </c>
    </row>
    <row r="4415">
      <c r="A4415" s="2" t="n">
        <v>8</v>
      </c>
      <c r="B4415" s="2" t="n">
        <v>7801</v>
      </c>
      <c r="C4415" s="2" t="inlineStr">
        <is>
          <t>RECEBIMENTO</t>
        </is>
      </c>
      <c r="D4415" s="2" t="inlineStr">
        <is>
          <t>633940</t>
        </is>
      </c>
      <c r="E4415" s="2" t="inlineStr">
        <is>
          <t>Maria Betania Alves Vicente</t>
        </is>
      </c>
      <c r="F4415" s="2" t="n">
        <v>1878</v>
      </c>
      <c r="G4415" s="2" t="n">
        <v>124.89</v>
      </c>
      <c r="H4415" s="2" t="n">
        <v>15</v>
      </c>
      <c r="I4415" s="2" t="n">
        <v>0</v>
      </c>
      <c r="J4415" s="2" t="inlineStr">
        <is>
          <t>GPA</t>
        </is>
      </c>
      <c r="K4415" s="2">
        <f>IF(I4415&lt;&gt;"",I4415,IFERROR(INDEX(Base!$I:$I,MATCH(1,(Base!$C:$C=C4415)*(Base!$I:$I&lt;&gt;""),0)),0))</f>
        <v/>
      </c>
      <c r="L4415" s="2">
        <f>IF(AND(I4415="",K4415&gt;0),"SIM","NÃO")</f>
        <v/>
      </c>
      <c r="M4415" s="2">
        <f>IF(ISNUMBER(SEARCH("SEPARA",UPPER(C4415))),"NÃO","SIM")</f>
        <v/>
      </c>
      <c r="N4415" s="2">
        <f>IFERROR(H4415/K4415,0)</f>
        <v/>
      </c>
      <c r="O4415" s="2">
        <f>IF(M4415="NÃO","EXCLUÍDO",IF(N4415&lt;Premissas!$B$8,"&lt; 1,00",IF(N4415&lt;Premissas!$B$9,"1,00 – 1,19",IF(N4415&lt;Premissas!$B$10,"1,20 – 1,39",IF(N4415&lt;Premissas!$B$11,"1,40 – 1,59",IF(N4415&lt;Premissas!$B$12,"1,60 – 1,99","≥ 2,00"))))))</f>
        <v/>
      </c>
      <c r="P4415" s="5">
        <f>IF(OR(M4415="NÃO",N4415&lt;Premissas!$B$8),Premissas!$B$13,IF(N4415&lt;Premissas!$B$9,Premissas!$B$14,IF(N4415&lt;Premissas!$B$10,Premissas!$B$15,IF(N4415&lt;Premissas!$B$11,Premissas!$B$16,IF(N4415&lt;Premissas!$B$12,Premissas!$B$17,Premissas!$B$18)))))</f>
        <v/>
      </c>
      <c r="Q4415" s="5">
        <f>IFERROR(P4415/Premissas!$B$4,0)</f>
        <v/>
      </c>
    </row>
    <row r="4416">
      <c r="A4416" s="2" t="n">
        <v>8</v>
      </c>
      <c r="B4416" s="2" t="n">
        <v>7801</v>
      </c>
      <c r="C4416" s="2" t="inlineStr">
        <is>
          <t>CARREGAMENTO</t>
        </is>
      </c>
      <c r="D4416" s="2" t="inlineStr">
        <is>
          <t>640705</t>
        </is>
      </c>
      <c r="E4416" s="2" t="inlineStr">
        <is>
          <t>Conceicao De Maria Alves De Melo</t>
        </is>
      </c>
      <c r="F4416" s="2" t="n">
        <v>3</v>
      </c>
      <c r="G4416" s="2" t="n">
        <v>0.24</v>
      </c>
      <c r="H4416" s="2" t="n">
        <v>13</v>
      </c>
      <c r="I4416" s="2" t="n">
        <v>0</v>
      </c>
      <c r="J4416" s="2" t="inlineStr">
        <is>
          <t>GPA</t>
        </is>
      </c>
      <c r="K4416" s="2">
        <f>IF(I4416&lt;&gt;"",I4416,IFERROR(INDEX(Base!$I:$I,MATCH(1,(Base!$C:$C=C4416)*(Base!$I:$I&lt;&gt;""),0)),0))</f>
        <v/>
      </c>
      <c r="L4416" s="2">
        <f>IF(AND(I4416="",K4416&gt;0),"SIM","NÃO")</f>
        <v/>
      </c>
      <c r="M4416" s="2">
        <f>IF(ISNUMBER(SEARCH("SEPARA",UPPER(C4416))),"NÃO","SIM")</f>
        <v/>
      </c>
      <c r="N4416" s="2">
        <f>IFERROR(H4416/K4416,0)</f>
        <v/>
      </c>
      <c r="O4416" s="2">
        <f>IF(M4416="NÃO","EXCLUÍDO",IF(N4416&lt;Premissas!$B$8,"&lt; 1,00",IF(N4416&lt;Premissas!$B$9,"1,00 – 1,19",IF(N4416&lt;Premissas!$B$10,"1,20 – 1,39",IF(N4416&lt;Premissas!$B$11,"1,40 – 1,59",IF(N4416&lt;Premissas!$B$12,"1,60 – 1,99","≥ 2,00"))))))</f>
        <v/>
      </c>
      <c r="P4416" s="5">
        <f>IF(OR(M4416="NÃO",N4416&lt;Premissas!$B$8),Premissas!$B$13,IF(N4416&lt;Premissas!$B$9,Premissas!$B$14,IF(N4416&lt;Premissas!$B$10,Premissas!$B$15,IF(N4416&lt;Premissas!$B$11,Premissas!$B$16,IF(N4416&lt;Premissas!$B$12,Premissas!$B$17,Premissas!$B$18)))))</f>
        <v/>
      </c>
      <c r="Q4416" s="5">
        <f>IFERROR(P4416/Premissas!$B$4,0)</f>
        <v/>
      </c>
    </row>
    <row r="4417">
      <c r="A4417" s="2" t="n">
        <v>8</v>
      </c>
      <c r="B4417" s="2" t="n">
        <v>7801</v>
      </c>
      <c r="C4417" s="2" t="inlineStr">
        <is>
          <t>SEPARACAO</t>
        </is>
      </c>
      <c r="D4417" s="2" t="inlineStr">
        <is>
          <t>641171</t>
        </is>
      </c>
      <c r="E4417" s="2" t="inlineStr">
        <is>
          <t>TALINE OLIVEIRA DOS SANTOS</t>
        </is>
      </c>
      <c r="F4417" s="2" t="n">
        <v>142</v>
      </c>
      <c r="G4417" s="2" t="n">
        <v>0.65</v>
      </c>
      <c r="H4417" s="2" t="n">
        <v>218</v>
      </c>
      <c r="I4417" s="2" t="n">
        <v>0</v>
      </c>
      <c r="J4417" s="2" t="inlineStr">
        <is>
          <t>GPA</t>
        </is>
      </c>
      <c r="K4417" s="2">
        <f>IF(I4417&lt;&gt;"",I4417,IFERROR(INDEX(Base!$I:$I,MATCH(1,(Base!$C:$C=C4417)*(Base!$I:$I&lt;&gt;""),0)),0))</f>
        <v/>
      </c>
      <c r="L4417" s="2">
        <f>IF(AND(I4417="",K4417&gt;0),"SIM","NÃO")</f>
        <v/>
      </c>
      <c r="M4417" s="2">
        <f>IF(ISNUMBER(SEARCH("SEPARA",UPPER(C4417))),"NÃO","SIM")</f>
        <v/>
      </c>
      <c r="N4417" s="2">
        <f>IFERROR(H4417/K4417,0)</f>
        <v/>
      </c>
      <c r="O4417" s="2">
        <f>IF(M4417="NÃO","EXCLUÍDO",IF(N4417&lt;Premissas!$B$8,"&lt; 1,00",IF(N4417&lt;Premissas!$B$9,"1,00 – 1,19",IF(N4417&lt;Premissas!$B$10,"1,20 – 1,39",IF(N4417&lt;Premissas!$B$11,"1,40 – 1,59",IF(N4417&lt;Premissas!$B$12,"1,60 – 1,99","≥ 2,00"))))))</f>
        <v/>
      </c>
      <c r="P4417" s="5">
        <f>IF(OR(M4417="NÃO",N4417&lt;Premissas!$B$8),Premissas!$B$13,IF(N4417&lt;Premissas!$B$9,Premissas!$B$14,IF(N4417&lt;Premissas!$B$10,Premissas!$B$15,IF(N4417&lt;Premissas!$B$11,Premissas!$B$16,IF(N4417&lt;Premissas!$B$12,Premissas!$B$17,Premissas!$B$18)))))</f>
        <v/>
      </c>
      <c r="Q4417" s="5">
        <f>IFERROR(P4417/Premissas!$B$4,0)</f>
        <v/>
      </c>
    </row>
    <row r="4418">
      <c r="A4418" s="2" t="n">
        <v>8</v>
      </c>
      <c r="B4418" s="2" t="n">
        <v>7801</v>
      </c>
      <c r="C4418" s="2" t="inlineStr">
        <is>
          <t>CARREGAMENTO</t>
        </is>
      </c>
      <c r="D4418" s="2" t="inlineStr">
        <is>
          <t>664473</t>
        </is>
      </c>
      <c r="E4418" s="2" t="inlineStr">
        <is>
          <t>Gilmar Macedo Pires</t>
        </is>
      </c>
      <c r="F4418" s="2" t="n">
        <v>162</v>
      </c>
      <c r="G4418" s="2" t="n">
        <v>18.02</v>
      </c>
      <c r="H4418" s="2" t="n">
        <v>9</v>
      </c>
      <c r="I4418" s="2" t="n">
        <v>0</v>
      </c>
      <c r="J4418" s="2" t="inlineStr">
        <is>
          <t>GPA</t>
        </is>
      </c>
      <c r="K4418" s="2">
        <f>IF(I4418&lt;&gt;"",I4418,IFERROR(INDEX(Base!$I:$I,MATCH(1,(Base!$C:$C=C4418)*(Base!$I:$I&lt;&gt;""),0)),0))</f>
        <v/>
      </c>
      <c r="L4418" s="2">
        <f>IF(AND(I4418="",K4418&gt;0),"SIM","NÃO")</f>
        <v/>
      </c>
      <c r="M4418" s="2">
        <f>IF(ISNUMBER(SEARCH("SEPARA",UPPER(C4418))),"NÃO","SIM")</f>
        <v/>
      </c>
      <c r="N4418" s="2">
        <f>IFERROR(H4418/K4418,0)</f>
        <v/>
      </c>
      <c r="O4418" s="2">
        <f>IF(M4418="NÃO","EXCLUÍDO",IF(N4418&lt;Premissas!$B$8,"&lt; 1,00",IF(N4418&lt;Premissas!$B$9,"1,00 – 1,19",IF(N4418&lt;Premissas!$B$10,"1,20 – 1,39",IF(N4418&lt;Premissas!$B$11,"1,40 – 1,59",IF(N4418&lt;Premissas!$B$12,"1,60 – 1,99","≥ 2,00"))))))</f>
        <v/>
      </c>
      <c r="P4418" s="5">
        <f>IF(OR(M4418="NÃO",N4418&lt;Premissas!$B$8),Premissas!$B$13,IF(N4418&lt;Premissas!$B$9,Premissas!$B$14,IF(N4418&lt;Premissas!$B$10,Premissas!$B$15,IF(N4418&lt;Premissas!$B$11,Premissas!$B$16,IF(N4418&lt;Premissas!$B$12,Premissas!$B$17,Premissas!$B$18)))))</f>
        <v/>
      </c>
      <c r="Q4418" s="5">
        <f>IFERROR(P4418/Premissas!$B$4,0)</f>
        <v/>
      </c>
    </row>
    <row r="4419">
      <c r="A4419" s="2" t="n">
        <v>8</v>
      </c>
      <c r="B4419" s="2" t="n">
        <v>7801</v>
      </c>
      <c r="C4419" s="2" t="inlineStr">
        <is>
          <t>SEPARACAO</t>
        </is>
      </c>
      <c r="D4419" s="2" t="inlineStr">
        <is>
          <t>664473</t>
        </is>
      </c>
      <c r="E4419" s="2" t="inlineStr">
        <is>
          <t>Gilmar Macedo Pires</t>
        </is>
      </c>
      <c r="F4419" s="2" t="n">
        <v>73</v>
      </c>
      <c r="G4419" s="2" t="n">
        <v>4.17</v>
      </c>
      <c r="H4419" s="2" t="n">
        <v>18</v>
      </c>
      <c r="I4419" s="2" t="n">
        <v>0</v>
      </c>
      <c r="J4419" s="2" t="inlineStr">
        <is>
          <t>GPA</t>
        </is>
      </c>
      <c r="K4419" s="2">
        <f>IF(I4419&lt;&gt;"",I4419,IFERROR(INDEX(Base!$I:$I,MATCH(1,(Base!$C:$C=C4419)*(Base!$I:$I&lt;&gt;""),0)),0))</f>
        <v/>
      </c>
      <c r="L4419" s="2">
        <f>IF(AND(I4419="",K4419&gt;0),"SIM","NÃO")</f>
        <v/>
      </c>
      <c r="M4419" s="2">
        <f>IF(ISNUMBER(SEARCH("SEPARA",UPPER(C4419))),"NÃO","SIM")</f>
        <v/>
      </c>
      <c r="N4419" s="2">
        <f>IFERROR(H4419/K4419,0)</f>
        <v/>
      </c>
      <c r="O4419" s="2">
        <f>IF(M4419="NÃO","EXCLUÍDO",IF(N4419&lt;Premissas!$B$8,"&lt; 1,00",IF(N4419&lt;Premissas!$B$9,"1,00 – 1,19",IF(N4419&lt;Premissas!$B$10,"1,20 – 1,39",IF(N4419&lt;Premissas!$B$11,"1,40 – 1,59",IF(N4419&lt;Premissas!$B$12,"1,60 – 1,99","≥ 2,00"))))))</f>
        <v/>
      </c>
      <c r="P4419" s="5">
        <f>IF(OR(M4419="NÃO",N4419&lt;Premissas!$B$8),Premissas!$B$13,IF(N4419&lt;Premissas!$B$9,Premissas!$B$14,IF(N4419&lt;Premissas!$B$10,Premissas!$B$15,IF(N4419&lt;Premissas!$B$11,Premissas!$B$16,IF(N4419&lt;Premissas!$B$12,Premissas!$B$17,Premissas!$B$18)))))</f>
        <v/>
      </c>
      <c r="Q4419" s="5">
        <f>IFERROR(P4419/Premissas!$B$4,0)</f>
        <v/>
      </c>
    </row>
    <row r="4420">
      <c r="A4420" s="2" t="n">
        <v>8</v>
      </c>
      <c r="B4420" s="2" t="n">
        <v>7801</v>
      </c>
      <c r="C4420" s="2" t="inlineStr">
        <is>
          <t>SEPARACAO</t>
        </is>
      </c>
      <c r="D4420" s="2" t="inlineStr">
        <is>
          <t>667361</t>
        </is>
      </c>
      <c r="E4420" s="2" t="inlineStr">
        <is>
          <t>Orlando Vieira De Sa</t>
        </is>
      </c>
      <c r="F4420" s="2" t="n">
        <v>98</v>
      </c>
      <c r="G4420" s="2" t="n">
        <v>0.15</v>
      </c>
      <c r="H4420" s="2" t="n">
        <v>653</v>
      </c>
      <c r="I4420" s="2" t="n">
        <v>0</v>
      </c>
      <c r="J4420" s="2" t="inlineStr">
        <is>
          <t>GPA</t>
        </is>
      </c>
      <c r="K4420" s="2">
        <f>IF(I4420&lt;&gt;"",I4420,IFERROR(INDEX(Base!$I:$I,MATCH(1,(Base!$C:$C=C4420)*(Base!$I:$I&lt;&gt;""),0)),0))</f>
        <v/>
      </c>
      <c r="L4420" s="2">
        <f>IF(AND(I4420="",K4420&gt;0),"SIM","NÃO")</f>
        <v/>
      </c>
      <c r="M4420" s="2">
        <f>IF(ISNUMBER(SEARCH("SEPARA",UPPER(C4420))),"NÃO","SIM")</f>
        <v/>
      </c>
      <c r="N4420" s="2">
        <f>IFERROR(H4420/K4420,0)</f>
        <v/>
      </c>
      <c r="O4420" s="2">
        <f>IF(M4420="NÃO","EXCLUÍDO",IF(N4420&lt;Premissas!$B$8,"&lt; 1,00",IF(N4420&lt;Premissas!$B$9,"1,00 – 1,19",IF(N4420&lt;Premissas!$B$10,"1,20 – 1,39",IF(N4420&lt;Premissas!$B$11,"1,40 – 1,59",IF(N4420&lt;Premissas!$B$12,"1,60 – 1,99","≥ 2,00"))))))</f>
        <v/>
      </c>
      <c r="P4420" s="5">
        <f>IF(OR(M4420="NÃO",N4420&lt;Premissas!$B$8),Premissas!$B$13,IF(N4420&lt;Premissas!$B$9,Premissas!$B$14,IF(N4420&lt;Premissas!$B$10,Premissas!$B$15,IF(N4420&lt;Premissas!$B$11,Premissas!$B$16,IF(N4420&lt;Premissas!$B$12,Premissas!$B$17,Premissas!$B$18)))))</f>
        <v/>
      </c>
      <c r="Q4420" s="5">
        <f>IFERROR(P4420/Premissas!$B$4,0)</f>
        <v/>
      </c>
    </row>
    <row r="4421">
      <c r="A4421" s="2" t="n">
        <v>8</v>
      </c>
      <c r="B4421" s="2" t="n">
        <v>7801</v>
      </c>
      <c r="C4421" s="2" t="inlineStr">
        <is>
          <t>RECEBIMENTO</t>
        </is>
      </c>
      <c r="D4421" s="2" t="inlineStr">
        <is>
          <t>670624</t>
        </is>
      </c>
      <c r="E4421" s="2" t="inlineStr">
        <is>
          <t>Gardenia Silva Neves Dos Santos</t>
        </is>
      </c>
      <c r="F4421" s="2" t="n">
        <v>3480</v>
      </c>
      <c r="G4421" s="2" t="n">
        <v>177.59</v>
      </c>
      <c r="H4421" s="2" t="n">
        <v>20</v>
      </c>
      <c r="I4421" s="2" t="n">
        <v>0</v>
      </c>
      <c r="J4421" s="2" t="inlineStr">
        <is>
          <t>GPA</t>
        </is>
      </c>
      <c r="K4421" s="2">
        <f>IF(I4421&lt;&gt;"",I4421,IFERROR(INDEX(Base!$I:$I,MATCH(1,(Base!$C:$C=C4421)*(Base!$I:$I&lt;&gt;""),0)),0))</f>
        <v/>
      </c>
      <c r="L4421" s="2">
        <f>IF(AND(I4421="",K4421&gt;0),"SIM","NÃO")</f>
        <v/>
      </c>
      <c r="M4421" s="2">
        <f>IF(ISNUMBER(SEARCH("SEPARA",UPPER(C4421))),"NÃO","SIM")</f>
        <v/>
      </c>
      <c r="N4421" s="2">
        <f>IFERROR(H4421/K4421,0)</f>
        <v/>
      </c>
      <c r="O4421" s="2">
        <f>IF(M4421="NÃO","EXCLUÍDO",IF(N4421&lt;Premissas!$B$8,"&lt; 1,00",IF(N4421&lt;Premissas!$B$9,"1,00 – 1,19",IF(N4421&lt;Premissas!$B$10,"1,20 – 1,39",IF(N4421&lt;Premissas!$B$11,"1,40 – 1,59",IF(N4421&lt;Premissas!$B$12,"1,60 – 1,99","≥ 2,00"))))))</f>
        <v/>
      </c>
      <c r="P4421" s="5">
        <f>IF(OR(M4421="NÃO",N4421&lt;Premissas!$B$8),Premissas!$B$13,IF(N4421&lt;Premissas!$B$9,Premissas!$B$14,IF(N4421&lt;Premissas!$B$10,Premissas!$B$15,IF(N4421&lt;Premissas!$B$11,Premissas!$B$16,IF(N4421&lt;Premissas!$B$12,Premissas!$B$17,Premissas!$B$18)))))</f>
        <v/>
      </c>
      <c r="Q4421" s="5">
        <f>IFERROR(P4421/Premissas!$B$4,0)</f>
        <v/>
      </c>
    </row>
    <row r="4422">
      <c r="A4422" s="2" t="n">
        <v>8</v>
      </c>
      <c r="B4422" s="2" t="n">
        <v>7801</v>
      </c>
      <c r="C4422" s="2" t="inlineStr">
        <is>
          <t>RECEBIMENTO</t>
        </is>
      </c>
      <c r="D4422" s="2" t="inlineStr">
        <is>
          <t>677430</t>
        </is>
      </c>
      <c r="E4422" s="2" t="inlineStr">
        <is>
          <t>Claudiceia Maria Silva</t>
        </is>
      </c>
      <c r="F4422" s="2" t="n">
        <v>481</v>
      </c>
      <c r="G4422" s="2" t="n">
        <v>13</v>
      </c>
      <c r="H4422" s="2" t="n">
        <v>37</v>
      </c>
      <c r="I4422" s="2" t="n">
        <v>0</v>
      </c>
      <c r="J4422" s="2" t="inlineStr">
        <is>
          <t>GPA</t>
        </is>
      </c>
      <c r="K4422" s="2">
        <f>IF(I4422&lt;&gt;"",I4422,IFERROR(INDEX(Base!$I:$I,MATCH(1,(Base!$C:$C=C4422)*(Base!$I:$I&lt;&gt;""),0)),0))</f>
        <v/>
      </c>
      <c r="L4422" s="2">
        <f>IF(AND(I4422="",K4422&gt;0),"SIM","NÃO")</f>
        <v/>
      </c>
      <c r="M4422" s="2">
        <f>IF(ISNUMBER(SEARCH("SEPARA",UPPER(C4422))),"NÃO","SIM")</f>
        <v/>
      </c>
      <c r="N4422" s="2">
        <f>IFERROR(H4422/K4422,0)</f>
        <v/>
      </c>
      <c r="O4422" s="2">
        <f>IF(M4422="NÃO","EXCLUÍDO",IF(N4422&lt;Premissas!$B$8,"&lt; 1,00",IF(N4422&lt;Premissas!$B$9,"1,00 – 1,19",IF(N4422&lt;Premissas!$B$10,"1,20 – 1,39",IF(N4422&lt;Premissas!$B$11,"1,40 – 1,59",IF(N4422&lt;Premissas!$B$12,"1,60 – 1,99","≥ 2,00"))))))</f>
        <v/>
      </c>
      <c r="P4422" s="5">
        <f>IF(OR(M4422="NÃO",N4422&lt;Premissas!$B$8),Premissas!$B$13,IF(N4422&lt;Premissas!$B$9,Premissas!$B$14,IF(N4422&lt;Premissas!$B$10,Premissas!$B$15,IF(N4422&lt;Premissas!$B$11,Premissas!$B$16,IF(N4422&lt;Premissas!$B$12,Premissas!$B$17,Premissas!$B$18)))))</f>
        <v/>
      </c>
      <c r="Q4422" s="5">
        <f>IFERROR(P4422/Premissas!$B$4,0)</f>
        <v/>
      </c>
    </row>
    <row r="4423">
      <c r="A4423" s="2" t="n">
        <v>8</v>
      </c>
      <c r="B4423" s="2" t="n">
        <v>7801</v>
      </c>
      <c r="C4423" s="2" t="inlineStr">
        <is>
          <t>ATIVIDADE OP. EMP.</t>
        </is>
      </c>
      <c r="D4423" s="2" t="inlineStr">
        <is>
          <t>68168</t>
        </is>
      </c>
      <c r="E4423" s="2" t="inlineStr">
        <is>
          <t>Mario Marcio Moraes De Azevedo</t>
        </is>
      </c>
      <c r="F4423" s="2" t="n">
        <v>2572</v>
      </c>
      <c r="G4423" s="2" t="n">
        <v>203.62</v>
      </c>
      <c r="H4423" s="2" t="n">
        <v>13</v>
      </c>
      <c r="I4423" s="2" t="n">
        <v>0</v>
      </c>
      <c r="J4423" s="2" t="inlineStr">
        <is>
          <t>GPA</t>
        </is>
      </c>
      <c r="K4423" s="2">
        <f>IF(I4423&lt;&gt;"",I4423,IFERROR(INDEX(Base!$I:$I,MATCH(1,(Base!$C:$C=C4423)*(Base!$I:$I&lt;&gt;""),0)),0))</f>
        <v/>
      </c>
      <c r="L4423" s="2">
        <f>IF(AND(I4423="",K4423&gt;0),"SIM","NÃO")</f>
        <v/>
      </c>
      <c r="M4423" s="2">
        <f>IF(ISNUMBER(SEARCH("SEPARA",UPPER(C4423))),"NÃO","SIM")</f>
        <v/>
      </c>
      <c r="N4423" s="2">
        <f>IFERROR(H4423/K4423,0)</f>
        <v/>
      </c>
      <c r="O4423" s="2">
        <f>IF(M4423="NÃO","EXCLUÍDO",IF(N4423&lt;Premissas!$B$8,"&lt; 1,00",IF(N4423&lt;Premissas!$B$9,"1,00 – 1,19",IF(N4423&lt;Premissas!$B$10,"1,20 – 1,39",IF(N4423&lt;Premissas!$B$11,"1,40 – 1,59",IF(N4423&lt;Premissas!$B$12,"1,60 – 1,99","≥ 2,00"))))))</f>
        <v/>
      </c>
      <c r="P4423" s="5">
        <f>IF(OR(M4423="NÃO",N4423&lt;Premissas!$B$8),Premissas!$B$13,IF(N4423&lt;Premissas!$B$9,Premissas!$B$14,IF(N4423&lt;Premissas!$B$10,Premissas!$B$15,IF(N4423&lt;Premissas!$B$11,Premissas!$B$16,IF(N4423&lt;Premissas!$B$12,Premissas!$B$17,Premissas!$B$18)))))</f>
        <v/>
      </c>
      <c r="Q4423" s="5">
        <f>IFERROR(P4423/Premissas!$B$4,0)</f>
        <v/>
      </c>
    </row>
    <row r="4424">
      <c r="A4424" s="2" t="n">
        <v>8</v>
      </c>
      <c r="B4424" s="2" t="n">
        <v>7801</v>
      </c>
      <c r="C4424" s="2" t="inlineStr">
        <is>
          <t>CARREGAMENTO</t>
        </is>
      </c>
      <c r="D4424" s="2" t="inlineStr">
        <is>
          <t>688778</t>
        </is>
      </c>
      <c r="E4424" s="2" t="inlineStr">
        <is>
          <t>Jose Vagner Faustino</t>
        </is>
      </c>
      <c r="F4424" s="2" t="n">
        <v>111</v>
      </c>
      <c r="G4424" s="2" t="n">
        <v>20.66</v>
      </c>
      <c r="H4424" s="2" t="n">
        <v>5</v>
      </c>
      <c r="I4424" s="2" t="n">
        <v>0</v>
      </c>
      <c r="J4424" s="2" t="inlineStr">
        <is>
          <t>GPA</t>
        </is>
      </c>
      <c r="K4424" s="2">
        <f>IF(I4424&lt;&gt;"",I4424,IFERROR(INDEX(Base!$I:$I,MATCH(1,(Base!$C:$C=C4424)*(Base!$I:$I&lt;&gt;""),0)),0))</f>
        <v/>
      </c>
      <c r="L4424" s="2">
        <f>IF(AND(I4424="",K4424&gt;0),"SIM","NÃO")</f>
        <v/>
      </c>
      <c r="M4424" s="2">
        <f>IF(ISNUMBER(SEARCH("SEPARA",UPPER(C4424))),"NÃO","SIM")</f>
        <v/>
      </c>
      <c r="N4424" s="2">
        <f>IFERROR(H4424/K4424,0)</f>
        <v/>
      </c>
      <c r="O4424" s="2">
        <f>IF(M4424="NÃO","EXCLUÍDO",IF(N4424&lt;Premissas!$B$8,"&lt; 1,00",IF(N4424&lt;Premissas!$B$9,"1,00 – 1,19",IF(N4424&lt;Premissas!$B$10,"1,20 – 1,39",IF(N4424&lt;Premissas!$B$11,"1,40 – 1,59",IF(N4424&lt;Premissas!$B$12,"1,60 – 1,99","≥ 2,00"))))))</f>
        <v/>
      </c>
      <c r="P4424" s="5">
        <f>IF(OR(M4424="NÃO",N4424&lt;Premissas!$B$8),Premissas!$B$13,IF(N4424&lt;Premissas!$B$9,Premissas!$B$14,IF(N4424&lt;Premissas!$B$10,Premissas!$B$15,IF(N4424&lt;Premissas!$B$11,Premissas!$B$16,IF(N4424&lt;Premissas!$B$12,Premissas!$B$17,Premissas!$B$18)))))</f>
        <v/>
      </c>
      <c r="Q4424" s="5">
        <f>IFERROR(P4424/Premissas!$B$4,0)</f>
        <v/>
      </c>
    </row>
    <row r="4425">
      <c r="A4425" s="2" t="n">
        <v>8</v>
      </c>
      <c r="B4425" s="2" t="n">
        <v>7801</v>
      </c>
      <c r="C4425" s="2" t="inlineStr">
        <is>
          <t>ATIVIDADE OP. EMP.</t>
        </is>
      </c>
      <c r="D4425" s="2" t="inlineStr">
        <is>
          <t>695728</t>
        </is>
      </c>
      <c r="E4425" s="2" t="inlineStr">
        <is>
          <t>Vanusa Da Silva</t>
        </is>
      </c>
      <c r="F4425" s="2" t="n">
        <v>1246</v>
      </c>
      <c r="G4425" s="2" t="n">
        <v>164.13</v>
      </c>
      <c r="H4425" s="2" t="n">
        <v>8</v>
      </c>
      <c r="I4425" s="2" t="n">
        <v>0</v>
      </c>
      <c r="J4425" s="2" t="inlineStr">
        <is>
          <t>GPA</t>
        </is>
      </c>
      <c r="K4425" s="2">
        <f>IF(I4425&lt;&gt;"",I4425,IFERROR(INDEX(Base!$I:$I,MATCH(1,(Base!$C:$C=C4425)*(Base!$I:$I&lt;&gt;""),0)),0))</f>
        <v/>
      </c>
      <c r="L4425" s="2">
        <f>IF(AND(I4425="",K4425&gt;0),"SIM","NÃO")</f>
        <v/>
      </c>
      <c r="M4425" s="2">
        <f>IF(ISNUMBER(SEARCH("SEPARA",UPPER(C4425))),"NÃO","SIM")</f>
        <v/>
      </c>
      <c r="N4425" s="2">
        <f>IFERROR(H4425/K4425,0)</f>
        <v/>
      </c>
      <c r="O4425" s="2">
        <f>IF(M4425="NÃO","EXCLUÍDO",IF(N4425&lt;Premissas!$B$8,"&lt; 1,00",IF(N4425&lt;Premissas!$B$9,"1,00 – 1,19",IF(N4425&lt;Premissas!$B$10,"1,20 – 1,39",IF(N4425&lt;Premissas!$B$11,"1,40 – 1,59",IF(N4425&lt;Premissas!$B$12,"1,60 – 1,99","≥ 2,00"))))))</f>
        <v/>
      </c>
      <c r="P4425" s="5">
        <f>IF(OR(M4425="NÃO",N4425&lt;Premissas!$B$8),Premissas!$B$13,IF(N4425&lt;Premissas!$B$9,Premissas!$B$14,IF(N4425&lt;Premissas!$B$10,Premissas!$B$15,IF(N4425&lt;Premissas!$B$11,Premissas!$B$16,IF(N4425&lt;Premissas!$B$12,Premissas!$B$17,Premissas!$B$18)))))</f>
        <v/>
      </c>
      <c r="Q4425" s="5">
        <f>IFERROR(P4425/Premissas!$B$4,0)</f>
        <v/>
      </c>
    </row>
    <row r="4426">
      <c r="A4426" s="2" t="n">
        <v>8</v>
      </c>
      <c r="B4426" s="2" t="n">
        <v>7801</v>
      </c>
      <c r="C4426" s="2" t="inlineStr">
        <is>
          <t>ATIVIDADE OP. EMP.</t>
        </is>
      </c>
      <c r="D4426" s="2" t="inlineStr">
        <is>
          <t>75361</t>
        </is>
      </c>
      <c r="E4426" s="2" t="inlineStr">
        <is>
          <t>JANILSON DE GOES ARAUJO</t>
        </is>
      </c>
      <c r="F4426" s="2" t="n">
        <v>205</v>
      </c>
      <c r="G4426" s="2" t="n">
        <v>36.38</v>
      </c>
      <c r="H4426" s="2" t="n">
        <v>6</v>
      </c>
      <c r="I4426" s="2" t="n">
        <v>0</v>
      </c>
      <c r="J4426" s="2" t="inlineStr">
        <is>
          <t>GPA</t>
        </is>
      </c>
      <c r="K4426" s="2">
        <f>IF(I4426&lt;&gt;"",I4426,IFERROR(INDEX(Base!$I:$I,MATCH(1,(Base!$C:$C=C4426)*(Base!$I:$I&lt;&gt;""),0)),0))</f>
        <v/>
      </c>
      <c r="L4426" s="2">
        <f>IF(AND(I4426="",K4426&gt;0),"SIM","NÃO")</f>
        <v/>
      </c>
      <c r="M4426" s="2">
        <f>IF(ISNUMBER(SEARCH("SEPARA",UPPER(C4426))),"NÃO","SIM")</f>
        <v/>
      </c>
      <c r="N4426" s="2">
        <f>IFERROR(H4426/K4426,0)</f>
        <v/>
      </c>
      <c r="O4426" s="2">
        <f>IF(M4426="NÃO","EXCLUÍDO",IF(N4426&lt;Premissas!$B$8,"&lt; 1,00",IF(N4426&lt;Premissas!$B$9,"1,00 – 1,19",IF(N4426&lt;Premissas!$B$10,"1,20 – 1,39",IF(N4426&lt;Premissas!$B$11,"1,40 – 1,59",IF(N4426&lt;Premissas!$B$12,"1,60 – 1,99","≥ 2,00"))))))</f>
        <v/>
      </c>
      <c r="P4426" s="5">
        <f>IF(OR(M4426="NÃO",N4426&lt;Premissas!$B$8),Premissas!$B$13,IF(N4426&lt;Premissas!$B$9,Premissas!$B$14,IF(N4426&lt;Premissas!$B$10,Premissas!$B$15,IF(N4426&lt;Premissas!$B$11,Premissas!$B$16,IF(N4426&lt;Premissas!$B$12,Premissas!$B$17,Premissas!$B$18)))))</f>
        <v/>
      </c>
      <c r="Q4426" s="5">
        <f>IFERROR(P4426/Premissas!$B$4,0)</f>
        <v/>
      </c>
    </row>
    <row r="4427">
      <c r="A4427" s="2" t="n">
        <v>8</v>
      </c>
      <c r="B4427" s="2" t="n">
        <v>7801</v>
      </c>
      <c r="C4427" s="2" t="inlineStr">
        <is>
          <t>ATIVIDADE OP. EMP.</t>
        </is>
      </c>
      <c r="D4427" s="2" t="inlineStr">
        <is>
          <t>86952</t>
        </is>
      </c>
      <c r="E4427" s="2" t="inlineStr">
        <is>
          <t>Aderso Amando Agra</t>
        </is>
      </c>
      <c r="F4427" s="2" t="n">
        <v>96</v>
      </c>
      <c r="G4427" s="2" t="n">
        <v>13.3</v>
      </c>
      <c r="H4427" s="2" t="n">
        <v>7</v>
      </c>
      <c r="I4427" s="2" t="n">
        <v>0</v>
      </c>
      <c r="J4427" s="2" t="inlineStr">
        <is>
          <t>GPA</t>
        </is>
      </c>
      <c r="K4427" s="2">
        <f>IF(I4427&lt;&gt;"",I4427,IFERROR(INDEX(Base!$I:$I,MATCH(1,(Base!$C:$C=C4427)*(Base!$I:$I&lt;&gt;""),0)),0))</f>
        <v/>
      </c>
      <c r="L4427" s="2">
        <f>IF(AND(I4427="",K4427&gt;0),"SIM","NÃO")</f>
        <v/>
      </c>
      <c r="M4427" s="2">
        <f>IF(ISNUMBER(SEARCH("SEPARA",UPPER(C4427))),"NÃO","SIM")</f>
        <v/>
      </c>
      <c r="N4427" s="2">
        <f>IFERROR(H4427/K4427,0)</f>
        <v/>
      </c>
      <c r="O4427" s="2">
        <f>IF(M4427="NÃO","EXCLUÍDO",IF(N4427&lt;Premissas!$B$8,"&lt; 1,00",IF(N4427&lt;Premissas!$B$9,"1,00 – 1,19",IF(N4427&lt;Premissas!$B$10,"1,20 – 1,39",IF(N4427&lt;Premissas!$B$11,"1,40 – 1,59",IF(N4427&lt;Premissas!$B$12,"1,60 – 1,99","≥ 2,00"))))))</f>
        <v/>
      </c>
      <c r="P4427" s="5">
        <f>IF(OR(M4427="NÃO",N4427&lt;Premissas!$B$8),Premissas!$B$13,IF(N4427&lt;Premissas!$B$9,Premissas!$B$14,IF(N4427&lt;Premissas!$B$10,Premissas!$B$15,IF(N4427&lt;Premissas!$B$11,Premissas!$B$16,IF(N4427&lt;Premissas!$B$12,Premissas!$B$17,Premissas!$B$18)))))</f>
        <v/>
      </c>
      <c r="Q4427" s="5">
        <f>IFERROR(P4427/Premissas!$B$4,0)</f>
        <v/>
      </c>
    </row>
    <row r="4428">
      <c r="A4428" s="2" t="n">
        <v>8</v>
      </c>
      <c r="B4428" s="2" t="n">
        <v>7801</v>
      </c>
      <c r="C4428" s="2" t="inlineStr">
        <is>
          <t>RECEBIMENTO</t>
        </is>
      </c>
      <c r="D4428" s="2" t="inlineStr">
        <is>
          <t>91943</t>
        </is>
      </c>
      <c r="E4428" s="2" t="inlineStr">
        <is>
          <t>Antao Jorge Barreto</t>
        </is>
      </c>
      <c r="F4428" s="2" t="n">
        <v>255</v>
      </c>
      <c r="G4428" s="2" t="n">
        <v>6.61</v>
      </c>
      <c r="H4428" s="2" t="n">
        <v>39</v>
      </c>
      <c r="I4428" s="2" t="n">
        <v>0</v>
      </c>
      <c r="J4428" s="2" t="inlineStr">
        <is>
          <t>GPA</t>
        </is>
      </c>
      <c r="K4428" s="2">
        <f>IF(I4428&lt;&gt;"",I4428,IFERROR(INDEX(Base!$I:$I,MATCH(1,(Base!$C:$C=C4428)*(Base!$I:$I&lt;&gt;""),0)),0))</f>
        <v/>
      </c>
      <c r="L4428" s="2">
        <f>IF(AND(I4428="",K4428&gt;0),"SIM","NÃO")</f>
        <v/>
      </c>
      <c r="M4428" s="2">
        <f>IF(ISNUMBER(SEARCH("SEPARA",UPPER(C4428))),"NÃO","SIM")</f>
        <v/>
      </c>
      <c r="N4428" s="2">
        <f>IFERROR(H4428/K4428,0)</f>
        <v/>
      </c>
      <c r="O4428" s="2">
        <f>IF(M4428="NÃO","EXCLUÍDO",IF(N4428&lt;Premissas!$B$8,"&lt; 1,00",IF(N4428&lt;Premissas!$B$9,"1,00 – 1,19",IF(N4428&lt;Premissas!$B$10,"1,20 – 1,39",IF(N4428&lt;Premissas!$B$11,"1,40 – 1,59",IF(N4428&lt;Premissas!$B$12,"1,60 – 1,99","≥ 2,00"))))))</f>
        <v/>
      </c>
      <c r="P4428" s="5">
        <f>IF(OR(M4428="NÃO",N4428&lt;Premissas!$B$8),Premissas!$B$13,IF(N4428&lt;Premissas!$B$9,Premissas!$B$14,IF(N4428&lt;Premissas!$B$10,Premissas!$B$15,IF(N4428&lt;Premissas!$B$11,Premissas!$B$16,IF(N4428&lt;Premissas!$B$12,Premissas!$B$17,Premissas!$B$18)))))</f>
        <v/>
      </c>
      <c r="Q4428" s="5">
        <f>IFERROR(P4428/Premissas!$B$4,0)</f>
        <v/>
      </c>
    </row>
  </sheetData>
  <autoFilter ref="A1:Q44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22" customWidth="1" min="12" max="12"/>
    <col width="36" customWidth="1" min="13" max="13"/>
  </cols>
  <sheetData>
    <row r="1">
      <c r="A1" s="1" t="inlineStr">
        <is>
          <t>USUARIO</t>
        </is>
      </c>
      <c r="B1" s="1" t="inlineStr">
        <is>
          <t>COLABORADOR</t>
        </is>
      </c>
      <c r="C1" s="1" t="inlineStr">
        <is>
          <t>CD_PRINCIPAL</t>
        </is>
      </c>
      <c r="D1" s="1" t="inlineStr">
        <is>
          <t>ATIVIDADES</t>
        </is>
      </c>
      <c r="E1" s="1" t="inlineStr">
        <is>
          <t>N_REGISTROS</t>
        </is>
      </c>
      <c r="F1" s="1" t="inlineStr">
        <is>
          <t>MELHOR_FATOR</t>
        </is>
      </c>
      <c r="G1" s="1" t="inlineStr">
        <is>
          <t>FATOR_MEDIO</t>
        </is>
      </c>
      <c r="H1" s="1" t="inlineStr">
        <is>
          <t>QTD_TOTAL</t>
        </is>
      </c>
      <c r="I1" s="1" t="inlineStr">
        <is>
          <t>HORAS_TOTAL</t>
        </is>
      </c>
      <c r="J1" s="1" t="inlineStr">
        <is>
          <t>FAIXA</t>
        </is>
      </c>
      <c r="K1" s="4" t="inlineStr">
        <is>
          <t>VALOR_MENSAL</t>
        </is>
      </c>
      <c r="L1" s="4" t="inlineStr">
        <is>
          <t>VALOR_DIARIO</t>
        </is>
      </c>
      <c r="M1" s="1" t="inlineStr">
        <is>
          <t>NO_TETO</t>
        </is>
      </c>
    </row>
    <row r="2">
      <c r="A2" s="2" t="inlineStr">
        <is>
          <t>442042</t>
        </is>
      </c>
      <c r="B2" s="2" t="inlineStr">
        <is>
          <t>Acacio Attilio Chieregatte Braga</t>
        </is>
      </c>
      <c r="C2" s="2" t="n">
        <v>409</v>
      </c>
      <c r="D2" s="2">
        <f>IFERROR(TEXTJOIN(" | ",TRUE,UNIQUE(FILTER(Detalhe_Registro!$C:$C,(Detalhe_Registro!$D:$D=A2)*(Detalhe_Registro!$E:$E=B2)*(Detalhe_Registro!$M:$M="SIM")))),"")</f>
        <v/>
      </c>
      <c r="E2" s="2">
        <f>COUNTIFS(Detalhe_Registro!$D:$D,A2,Detalhe_Registro!$E:$E,B2,Detalhe_Registro!$M:$M,"SIM")</f>
        <v/>
      </c>
      <c r="F2" s="2">
        <f>IFERROR(MAXIFS(Detalhe_Registro!$N:$N,Detalhe_Registro!$D:$D,A2,Detalhe_Registro!$E:$E,B2,Detalhe_Registro!$M:$M,"SIM"),0)</f>
        <v/>
      </c>
      <c r="G2" s="2">
        <f>IFERROR(AVERAGEIFS(Detalhe_Registro!$N:$N,Detalhe_Registro!$D:$D,A2,Detalhe_Registro!$E:$E,B2,Detalhe_Registro!$M:$M,"SIM"),0)</f>
        <v/>
      </c>
      <c r="H2" s="2">
        <f>SUMIFS(Detalhe_Registro!$F:$F,Detalhe_Registro!$D:$D,A2,Detalhe_Registro!$E:$E,B2,Detalhe_Registro!$M:$M,"SIM")</f>
        <v/>
      </c>
      <c r="I2" s="2">
        <f>SUMIFS(Detalhe_Registro!$G:$G,Detalhe_Registro!$D:$D,A2,Detalhe_Registro!$E:$E,B2,Detalhe_Registro!$M:$M,"SIM")</f>
        <v/>
      </c>
      <c r="J2" s="2">
        <f>IF(F2&lt;Premissas!$B$8,"&lt; 1,00",IF(F2&lt;Premissas!$B$9,"1,00 – 1,19",IF(F2&lt;Premissas!$B$10,"1,20 – 1,39",IF(F2&lt;Premissas!$B$11,"1,40 – 1,59",IF(F2&lt;Premissas!$B$12,"1,60 – 1,99","≥ 2,00")))))</f>
        <v/>
      </c>
      <c r="K2" s="5">
        <f>IF(F2&lt;Premissas!$B$8,Premissas!$B$13,IF(F2&lt;Premissas!$B$9,Premissas!$B$14,IF(F2&lt;Premissas!$B$10,Premissas!$B$15,IF(F2&lt;Premissas!$B$11,Premissas!$B$16,IF(F2&lt;Premissas!$B$12,Premissas!$B$17,Premissas!$B$18)))))</f>
        <v/>
      </c>
      <c r="L2" s="5">
        <f>K2/Premissas!$B$4</f>
        <v/>
      </c>
      <c r="M2" s="2">
        <f>IF(K2=Premissas!$B$18,"SIM","NÃO")</f>
        <v/>
      </c>
    </row>
    <row r="3">
      <c r="A3" s="2" t="n">
        <v>5800609</v>
      </c>
      <c r="B3" s="2" t="inlineStr">
        <is>
          <t>Adriano Brito De Sa Fernandes</t>
        </is>
      </c>
      <c r="C3" s="2" t="n">
        <v>409</v>
      </c>
      <c r="D3" s="2">
        <f>IFERROR(TEXTJOIN(" | ",TRUE,UNIQUE(FILTER(Detalhe_Registro!$C:$C,(Detalhe_Registro!$D:$D=A3)*(Detalhe_Registro!$E:$E=B3)*(Detalhe_Registro!$M:$M="SIM")))),"")</f>
        <v/>
      </c>
      <c r="E3" s="2">
        <f>COUNTIFS(Detalhe_Registro!$D:$D,A3,Detalhe_Registro!$E:$E,B3,Detalhe_Registro!$M:$M,"SIM")</f>
        <v/>
      </c>
      <c r="F3" s="2">
        <f>IFERROR(MAXIFS(Detalhe_Registro!$N:$N,Detalhe_Registro!$D:$D,A3,Detalhe_Registro!$E:$E,B3,Detalhe_Registro!$M:$M,"SIM"),0)</f>
        <v/>
      </c>
      <c r="G3" s="2">
        <f>IFERROR(AVERAGEIFS(Detalhe_Registro!$N:$N,Detalhe_Registro!$D:$D,A3,Detalhe_Registro!$E:$E,B3,Detalhe_Registro!$M:$M,"SIM"),0)</f>
        <v/>
      </c>
      <c r="H3" s="2">
        <f>SUMIFS(Detalhe_Registro!$F:$F,Detalhe_Registro!$D:$D,A3,Detalhe_Registro!$E:$E,B3,Detalhe_Registro!$M:$M,"SIM")</f>
        <v/>
      </c>
      <c r="I3" s="2">
        <f>SUMIFS(Detalhe_Registro!$G:$G,Detalhe_Registro!$D:$D,A3,Detalhe_Registro!$E:$E,B3,Detalhe_Registro!$M:$M,"SIM")</f>
        <v/>
      </c>
      <c r="J3" s="2">
        <f>IF(F3&lt;Premissas!$B$8,"&lt; 1,00",IF(F3&lt;Premissas!$B$9,"1,00 – 1,19",IF(F3&lt;Premissas!$B$10,"1,20 – 1,39",IF(F3&lt;Premissas!$B$11,"1,40 – 1,59",IF(F3&lt;Premissas!$B$12,"1,60 – 1,99","≥ 2,00")))))</f>
        <v/>
      </c>
      <c r="K3" s="5">
        <f>IF(F3&lt;Premissas!$B$8,Premissas!$B$13,IF(F3&lt;Premissas!$B$9,Premissas!$B$14,IF(F3&lt;Premissas!$B$10,Premissas!$B$15,IF(F3&lt;Premissas!$B$11,Premissas!$B$16,IF(F3&lt;Premissas!$B$12,Premissas!$B$17,Premissas!$B$18)))))</f>
        <v/>
      </c>
      <c r="L3" s="5">
        <f>K3/Premissas!$B$4</f>
        <v/>
      </c>
      <c r="M3" s="2">
        <f>IF(K3=Premissas!$B$18,"SIM","NÃO")</f>
        <v/>
      </c>
    </row>
    <row r="4">
      <c r="A4" s="2" t="inlineStr">
        <is>
          <t>5800609</t>
        </is>
      </c>
      <c r="B4" s="2" t="inlineStr">
        <is>
          <t>Adriano Brito De Sa Fernandes</t>
        </is>
      </c>
      <c r="C4" s="2" t="n">
        <v>409</v>
      </c>
      <c r="D4" s="2">
        <f>IFERROR(TEXTJOIN(" | ",TRUE,UNIQUE(FILTER(Detalhe_Registro!$C:$C,(Detalhe_Registro!$D:$D=A4)*(Detalhe_Registro!$E:$E=B4)*(Detalhe_Registro!$M:$M="SIM")))),"")</f>
        <v/>
      </c>
      <c r="E4" s="2">
        <f>COUNTIFS(Detalhe_Registro!$D:$D,A4,Detalhe_Registro!$E:$E,B4,Detalhe_Registro!$M:$M,"SIM")</f>
        <v/>
      </c>
      <c r="F4" s="2">
        <f>IFERROR(MAXIFS(Detalhe_Registro!$N:$N,Detalhe_Registro!$D:$D,A4,Detalhe_Registro!$E:$E,B4,Detalhe_Registro!$M:$M,"SIM"),0)</f>
        <v/>
      </c>
      <c r="G4" s="2">
        <f>IFERROR(AVERAGEIFS(Detalhe_Registro!$N:$N,Detalhe_Registro!$D:$D,A4,Detalhe_Registro!$E:$E,B4,Detalhe_Registro!$M:$M,"SIM"),0)</f>
        <v/>
      </c>
      <c r="H4" s="2">
        <f>SUMIFS(Detalhe_Registro!$F:$F,Detalhe_Registro!$D:$D,A4,Detalhe_Registro!$E:$E,B4,Detalhe_Registro!$M:$M,"SIM")</f>
        <v/>
      </c>
      <c r="I4" s="2">
        <f>SUMIFS(Detalhe_Registro!$G:$G,Detalhe_Registro!$D:$D,A4,Detalhe_Registro!$E:$E,B4,Detalhe_Registro!$M:$M,"SIM")</f>
        <v/>
      </c>
      <c r="J4" s="2">
        <f>IF(F4&lt;Premissas!$B$8,"&lt; 1,00",IF(F4&lt;Premissas!$B$9,"1,00 – 1,19",IF(F4&lt;Premissas!$B$10,"1,20 – 1,39",IF(F4&lt;Premissas!$B$11,"1,40 – 1,59",IF(F4&lt;Premissas!$B$12,"1,60 – 1,99","≥ 2,00")))))</f>
        <v/>
      </c>
      <c r="K4" s="5">
        <f>IF(F4&lt;Premissas!$B$8,Premissas!$B$13,IF(F4&lt;Premissas!$B$9,Premissas!$B$14,IF(F4&lt;Premissas!$B$10,Premissas!$B$15,IF(F4&lt;Premissas!$B$11,Premissas!$B$16,IF(F4&lt;Premissas!$B$12,Premissas!$B$17,Premissas!$B$18)))))</f>
        <v/>
      </c>
      <c r="L4" s="5">
        <f>K4/Premissas!$B$4</f>
        <v/>
      </c>
      <c r="M4" s="2">
        <f>IF(K4=Premissas!$B$18,"SIM","NÃO")</f>
        <v/>
      </c>
    </row>
    <row r="5">
      <c r="A5" s="2" t="n">
        <v>5802040</v>
      </c>
      <c r="B5" s="2" t="inlineStr">
        <is>
          <t>Adriano Da Luz Maria</t>
        </is>
      </c>
      <c r="C5" s="2" t="n">
        <v>409</v>
      </c>
      <c r="D5" s="2">
        <f>IFERROR(TEXTJOIN(" | ",TRUE,UNIQUE(FILTER(Detalhe_Registro!$C:$C,(Detalhe_Registro!$D:$D=A5)*(Detalhe_Registro!$E:$E=B5)*(Detalhe_Registro!$M:$M="SIM")))),"")</f>
        <v/>
      </c>
      <c r="E5" s="2">
        <f>COUNTIFS(Detalhe_Registro!$D:$D,A5,Detalhe_Registro!$E:$E,B5,Detalhe_Registro!$M:$M,"SIM")</f>
        <v/>
      </c>
      <c r="F5" s="2">
        <f>IFERROR(MAXIFS(Detalhe_Registro!$N:$N,Detalhe_Registro!$D:$D,A5,Detalhe_Registro!$E:$E,B5,Detalhe_Registro!$M:$M,"SIM"),0)</f>
        <v/>
      </c>
      <c r="G5" s="2">
        <f>IFERROR(AVERAGEIFS(Detalhe_Registro!$N:$N,Detalhe_Registro!$D:$D,A5,Detalhe_Registro!$E:$E,B5,Detalhe_Registro!$M:$M,"SIM"),0)</f>
        <v/>
      </c>
      <c r="H5" s="2">
        <f>SUMIFS(Detalhe_Registro!$F:$F,Detalhe_Registro!$D:$D,A5,Detalhe_Registro!$E:$E,B5,Detalhe_Registro!$M:$M,"SIM")</f>
        <v/>
      </c>
      <c r="I5" s="2">
        <f>SUMIFS(Detalhe_Registro!$G:$G,Detalhe_Registro!$D:$D,A5,Detalhe_Registro!$E:$E,B5,Detalhe_Registro!$M:$M,"SIM")</f>
        <v/>
      </c>
      <c r="J5" s="2">
        <f>IF(F5&lt;Premissas!$B$8,"&lt; 1,00",IF(F5&lt;Premissas!$B$9,"1,00 – 1,19",IF(F5&lt;Premissas!$B$10,"1,20 – 1,39",IF(F5&lt;Premissas!$B$11,"1,40 – 1,59",IF(F5&lt;Premissas!$B$12,"1,60 – 1,99","≥ 2,00")))))</f>
        <v/>
      </c>
      <c r="K5" s="5">
        <f>IF(F5&lt;Premissas!$B$8,Premissas!$B$13,IF(F5&lt;Premissas!$B$9,Premissas!$B$14,IF(F5&lt;Premissas!$B$10,Premissas!$B$15,IF(F5&lt;Premissas!$B$11,Premissas!$B$16,IF(F5&lt;Premissas!$B$12,Premissas!$B$17,Premissas!$B$18)))))</f>
        <v/>
      </c>
      <c r="L5" s="5">
        <f>K5/Premissas!$B$4</f>
        <v/>
      </c>
      <c r="M5" s="2">
        <f>IF(K5=Premissas!$B$18,"SIM","NÃO")</f>
        <v/>
      </c>
    </row>
    <row r="6">
      <c r="A6" s="2" t="inlineStr">
        <is>
          <t>5802040</t>
        </is>
      </c>
      <c r="B6" s="2" t="inlineStr">
        <is>
          <t>Adriano Da Luz Maria</t>
        </is>
      </c>
      <c r="C6" s="2" t="n">
        <v>409</v>
      </c>
      <c r="D6" s="2">
        <f>IFERROR(TEXTJOIN(" | ",TRUE,UNIQUE(FILTER(Detalhe_Registro!$C:$C,(Detalhe_Registro!$D:$D=A6)*(Detalhe_Registro!$E:$E=B6)*(Detalhe_Registro!$M:$M="SIM")))),"")</f>
        <v/>
      </c>
      <c r="E6" s="2">
        <f>COUNTIFS(Detalhe_Registro!$D:$D,A6,Detalhe_Registro!$E:$E,B6,Detalhe_Registro!$M:$M,"SIM")</f>
        <v/>
      </c>
      <c r="F6" s="2">
        <f>IFERROR(MAXIFS(Detalhe_Registro!$N:$N,Detalhe_Registro!$D:$D,A6,Detalhe_Registro!$E:$E,B6,Detalhe_Registro!$M:$M,"SIM"),0)</f>
        <v/>
      </c>
      <c r="G6" s="2">
        <f>IFERROR(AVERAGEIFS(Detalhe_Registro!$N:$N,Detalhe_Registro!$D:$D,A6,Detalhe_Registro!$E:$E,B6,Detalhe_Registro!$M:$M,"SIM"),0)</f>
        <v/>
      </c>
      <c r="H6" s="2">
        <f>SUMIFS(Detalhe_Registro!$F:$F,Detalhe_Registro!$D:$D,A6,Detalhe_Registro!$E:$E,B6,Detalhe_Registro!$M:$M,"SIM")</f>
        <v/>
      </c>
      <c r="I6" s="2">
        <f>SUMIFS(Detalhe_Registro!$G:$G,Detalhe_Registro!$D:$D,A6,Detalhe_Registro!$E:$E,B6,Detalhe_Registro!$M:$M,"SIM")</f>
        <v/>
      </c>
      <c r="J6" s="2">
        <f>IF(F6&lt;Premissas!$B$8,"&lt; 1,00",IF(F6&lt;Premissas!$B$9,"1,00 – 1,19",IF(F6&lt;Premissas!$B$10,"1,20 – 1,39",IF(F6&lt;Premissas!$B$11,"1,40 – 1,59",IF(F6&lt;Premissas!$B$12,"1,60 – 1,99","≥ 2,00")))))</f>
        <v/>
      </c>
      <c r="K6" s="5">
        <f>IF(F6&lt;Premissas!$B$8,Premissas!$B$13,IF(F6&lt;Premissas!$B$9,Premissas!$B$14,IF(F6&lt;Premissas!$B$10,Premissas!$B$15,IF(F6&lt;Premissas!$B$11,Premissas!$B$16,IF(F6&lt;Premissas!$B$12,Premissas!$B$17,Premissas!$B$18)))))</f>
        <v/>
      </c>
      <c r="L6" s="5">
        <f>K6/Premissas!$B$4</f>
        <v/>
      </c>
      <c r="M6" s="2">
        <f>IF(K6=Premissas!$B$18,"SIM","NÃO")</f>
        <v/>
      </c>
    </row>
    <row r="7">
      <c r="A7" s="2" t="n">
        <v>5464285</v>
      </c>
      <c r="B7" s="2" t="inlineStr">
        <is>
          <t>Adriano Monteiro Da Silva</t>
        </is>
      </c>
      <c r="C7" s="2" t="n">
        <v>409</v>
      </c>
      <c r="D7" s="2">
        <f>IFERROR(TEXTJOIN(" | ",TRUE,UNIQUE(FILTER(Detalhe_Registro!$C:$C,(Detalhe_Registro!$D:$D=A7)*(Detalhe_Registro!$E:$E=B7)*(Detalhe_Registro!$M:$M="SIM")))),"")</f>
        <v/>
      </c>
      <c r="E7" s="2">
        <f>COUNTIFS(Detalhe_Registro!$D:$D,A7,Detalhe_Registro!$E:$E,B7,Detalhe_Registro!$M:$M,"SIM")</f>
        <v/>
      </c>
      <c r="F7" s="2">
        <f>IFERROR(MAXIFS(Detalhe_Registro!$N:$N,Detalhe_Registro!$D:$D,A7,Detalhe_Registro!$E:$E,B7,Detalhe_Registro!$M:$M,"SIM"),0)</f>
        <v/>
      </c>
      <c r="G7" s="2">
        <f>IFERROR(AVERAGEIFS(Detalhe_Registro!$N:$N,Detalhe_Registro!$D:$D,A7,Detalhe_Registro!$E:$E,B7,Detalhe_Registro!$M:$M,"SIM"),0)</f>
        <v/>
      </c>
      <c r="H7" s="2">
        <f>SUMIFS(Detalhe_Registro!$F:$F,Detalhe_Registro!$D:$D,A7,Detalhe_Registro!$E:$E,B7,Detalhe_Registro!$M:$M,"SIM")</f>
        <v/>
      </c>
      <c r="I7" s="2">
        <f>SUMIFS(Detalhe_Registro!$G:$G,Detalhe_Registro!$D:$D,A7,Detalhe_Registro!$E:$E,B7,Detalhe_Registro!$M:$M,"SIM")</f>
        <v/>
      </c>
      <c r="J7" s="2">
        <f>IF(F7&lt;Premissas!$B$8,"&lt; 1,00",IF(F7&lt;Premissas!$B$9,"1,00 – 1,19",IF(F7&lt;Premissas!$B$10,"1,20 – 1,39",IF(F7&lt;Premissas!$B$11,"1,40 – 1,59",IF(F7&lt;Premissas!$B$12,"1,60 – 1,99","≥ 2,00")))))</f>
        <v/>
      </c>
      <c r="K7" s="5">
        <f>IF(F7&lt;Premissas!$B$8,Premissas!$B$13,IF(F7&lt;Premissas!$B$9,Premissas!$B$14,IF(F7&lt;Premissas!$B$10,Premissas!$B$15,IF(F7&lt;Premissas!$B$11,Premissas!$B$16,IF(F7&lt;Premissas!$B$12,Premissas!$B$17,Premissas!$B$18)))))</f>
        <v/>
      </c>
      <c r="L7" s="5">
        <f>K7/Premissas!$B$4</f>
        <v/>
      </c>
      <c r="M7" s="2">
        <f>IF(K7=Premissas!$B$18,"SIM","NÃO")</f>
        <v/>
      </c>
    </row>
    <row r="8">
      <c r="A8" s="2" t="inlineStr">
        <is>
          <t>5464285</t>
        </is>
      </c>
      <c r="B8" s="2" t="inlineStr">
        <is>
          <t>Adriano Monteiro Da Silva</t>
        </is>
      </c>
      <c r="C8" s="2" t="n">
        <v>409</v>
      </c>
      <c r="D8" s="2">
        <f>IFERROR(TEXTJOIN(" | ",TRUE,UNIQUE(FILTER(Detalhe_Registro!$C:$C,(Detalhe_Registro!$D:$D=A8)*(Detalhe_Registro!$E:$E=B8)*(Detalhe_Registro!$M:$M="SIM")))),"")</f>
        <v/>
      </c>
      <c r="E8" s="2">
        <f>COUNTIFS(Detalhe_Registro!$D:$D,A8,Detalhe_Registro!$E:$E,B8,Detalhe_Registro!$M:$M,"SIM")</f>
        <v/>
      </c>
      <c r="F8" s="2">
        <f>IFERROR(MAXIFS(Detalhe_Registro!$N:$N,Detalhe_Registro!$D:$D,A8,Detalhe_Registro!$E:$E,B8,Detalhe_Registro!$M:$M,"SIM"),0)</f>
        <v/>
      </c>
      <c r="G8" s="2">
        <f>IFERROR(AVERAGEIFS(Detalhe_Registro!$N:$N,Detalhe_Registro!$D:$D,A8,Detalhe_Registro!$E:$E,B8,Detalhe_Registro!$M:$M,"SIM"),0)</f>
        <v/>
      </c>
      <c r="H8" s="2">
        <f>SUMIFS(Detalhe_Registro!$F:$F,Detalhe_Registro!$D:$D,A8,Detalhe_Registro!$E:$E,B8,Detalhe_Registro!$M:$M,"SIM")</f>
        <v/>
      </c>
      <c r="I8" s="2">
        <f>SUMIFS(Detalhe_Registro!$G:$G,Detalhe_Registro!$D:$D,A8,Detalhe_Registro!$E:$E,B8,Detalhe_Registro!$M:$M,"SIM")</f>
        <v/>
      </c>
      <c r="J8" s="2">
        <f>IF(F8&lt;Premissas!$B$8,"&lt; 1,00",IF(F8&lt;Premissas!$B$9,"1,00 – 1,19",IF(F8&lt;Premissas!$B$10,"1,20 – 1,39",IF(F8&lt;Premissas!$B$11,"1,40 – 1,59",IF(F8&lt;Premissas!$B$12,"1,60 – 1,99","≥ 2,00")))))</f>
        <v/>
      </c>
      <c r="K8" s="5">
        <f>IF(F8&lt;Premissas!$B$8,Premissas!$B$13,IF(F8&lt;Premissas!$B$9,Premissas!$B$14,IF(F8&lt;Premissas!$B$10,Premissas!$B$15,IF(F8&lt;Premissas!$B$11,Premissas!$B$16,IF(F8&lt;Premissas!$B$12,Premissas!$B$17,Premissas!$B$18)))))</f>
        <v/>
      </c>
      <c r="L8" s="5">
        <f>K8/Premissas!$B$4</f>
        <v/>
      </c>
      <c r="M8" s="2">
        <f>IF(K8=Premissas!$B$18,"SIM","NÃO")</f>
        <v/>
      </c>
    </row>
    <row r="9">
      <c r="A9" s="2" t="n">
        <v>5446082</v>
      </c>
      <c r="B9" s="2" t="inlineStr">
        <is>
          <t>Aleandro Oliveira Da Silva</t>
        </is>
      </c>
      <c r="C9" s="2" t="n">
        <v>409</v>
      </c>
      <c r="D9" s="2">
        <f>IFERROR(TEXTJOIN(" | ",TRUE,UNIQUE(FILTER(Detalhe_Registro!$C:$C,(Detalhe_Registro!$D:$D=A9)*(Detalhe_Registro!$E:$E=B9)*(Detalhe_Registro!$M:$M="SIM")))),"")</f>
        <v/>
      </c>
      <c r="E9" s="2">
        <f>COUNTIFS(Detalhe_Registro!$D:$D,A9,Detalhe_Registro!$E:$E,B9,Detalhe_Registro!$M:$M,"SIM")</f>
        <v/>
      </c>
      <c r="F9" s="2">
        <f>IFERROR(MAXIFS(Detalhe_Registro!$N:$N,Detalhe_Registro!$D:$D,A9,Detalhe_Registro!$E:$E,B9,Detalhe_Registro!$M:$M,"SIM"),0)</f>
        <v/>
      </c>
      <c r="G9" s="2">
        <f>IFERROR(AVERAGEIFS(Detalhe_Registro!$N:$N,Detalhe_Registro!$D:$D,A9,Detalhe_Registro!$E:$E,B9,Detalhe_Registro!$M:$M,"SIM"),0)</f>
        <v/>
      </c>
      <c r="H9" s="2">
        <f>SUMIFS(Detalhe_Registro!$F:$F,Detalhe_Registro!$D:$D,A9,Detalhe_Registro!$E:$E,B9,Detalhe_Registro!$M:$M,"SIM")</f>
        <v/>
      </c>
      <c r="I9" s="2">
        <f>SUMIFS(Detalhe_Registro!$G:$G,Detalhe_Registro!$D:$D,A9,Detalhe_Registro!$E:$E,B9,Detalhe_Registro!$M:$M,"SIM")</f>
        <v/>
      </c>
      <c r="J9" s="2">
        <f>IF(F9&lt;Premissas!$B$8,"&lt; 1,00",IF(F9&lt;Premissas!$B$9,"1,00 – 1,19",IF(F9&lt;Premissas!$B$10,"1,20 – 1,39",IF(F9&lt;Premissas!$B$11,"1,40 – 1,59",IF(F9&lt;Premissas!$B$12,"1,60 – 1,99","≥ 2,00")))))</f>
        <v/>
      </c>
      <c r="K9" s="5">
        <f>IF(F9&lt;Premissas!$B$8,Premissas!$B$13,IF(F9&lt;Premissas!$B$9,Premissas!$B$14,IF(F9&lt;Premissas!$B$10,Premissas!$B$15,IF(F9&lt;Premissas!$B$11,Premissas!$B$16,IF(F9&lt;Premissas!$B$12,Premissas!$B$17,Premissas!$B$18)))))</f>
        <v/>
      </c>
      <c r="L9" s="5">
        <f>K9/Premissas!$B$4</f>
        <v/>
      </c>
      <c r="M9" s="2">
        <f>IF(K9=Premissas!$B$18,"SIM","NÃO")</f>
        <v/>
      </c>
    </row>
    <row r="10">
      <c r="A10" s="2" t="inlineStr">
        <is>
          <t>5446082</t>
        </is>
      </c>
      <c r="B10" s="2" t="inlineStr">
        <is>
          <t>Aleandro Oliveira Da Silva</t>
        </is>
      </c>
      <c r="C10" s="2" t="n">
        <v>409</v>
      </c>
      <c r="D10" s="2">
        <f>IFERROR(TEXTJOIN(" | ",TRUE,UNIQUE(FILTER(Detalhe_Registro!$C:$C,(Detalhe_Registro!$D:$D=A10)*(Detalhe_Registro!$E:$E=B10)*(Detalhe_Registro!$M:$M="SIM")))),"")</f>
        <v/>
      </c>
      <c r="E10" s="2">
        <f>COUNTIFS(Detalhe_Registro!$D:$D,A10,Detalhe_Registro!$E:$E,B10,Detalhe_Registro!$M:$M,"SIM")</f>
        <v/>
      </c>
      <c r="F10" s="2">
        <f>IFERROR(MAXIFS(Detalhe_Registro!$N:$N,Detalhe_Registro!$D:$D,A10,Detalhe_Registro!$E:$E,B10,Detalhe_Registro!$M:$M,"SIM"),0)</f>
        <v/>
      </c>
      <c r="G10" s="2">
        <f>IFERROR(AVERAGEIFS(Detalhe_Registro!$N:$N,Detalhe_Registro!$D:$D,A10,Detalhe_Registro!$E:$E,B10,Detalhe_Registro!$M:$M,"SIM"),0)</f>
        <v/>
      </c>
      <c r="H10" s="2">
        <f>SUMIFS(Detalhe_Registro!$F:$F,Detalhe_Registro!$D:$D,A10,Detalhe_Registro!$E:$E,B10,Detalhe_Registro!$M:$M,"SIM")</f>
        <v/>
      </c>
      <c r="I10" s="2">
        <f>SUMIFS(Detalhe_Registro!$G:$G,Detalhe_Registro!$D:$D,A10,Detalhe_Registro!$E:$E,B10,Detalhe_Registro!$M:$M,"SIM")</f>
        <v/>
      </c>
      <c r="J10" s="2">
        <f>IF(F10&lt;Premissas!$B$8,"&lt; 1,00",IF(F10&lt;Premissas!$B$9,"1,00 – 1,19",IF(F10&lt;Premissas!$B$10,"1,20 – 1,39",IF(F10&lt;Premissas!$B$11,"1,40 – 1,59",IF(F10&lt;Premissas!$B$12,"1,60 – 1,99","≥ 2,00")))))</f>
        <v/>
      </c>
      <c r="K10" s="5">
        <f>IF(F10&lt;Premissas!$B$8,Premissas!$B$13,IF(F10&lt;Premissas!$B$9,Premissas!$B$14,IF(F10&lt;Premissas!$B$10,Premissas!$B$15,IF(F10&lt;Premissas!$B$11,Premissas!$B$16,IF(F10&lt;Premissas!$B$12,Premissas!$B$17,Premissas!$B$18)))))</f>
        <v/>
      </c>
      <c r="L10" s="5">
        <f>K10/Premissas!$B$4</f>
        <v/>
      </c>
      <c r="M10" s="2">
        <f>IF(K10=Premissas!$B$18,"SIM","NÃO")</f>
        <v/>
      </c>
    </row>
    <row r="11">
      <c r="A11" s="2" t="n">
        <v>5809002</v>
      </c>
      <c r="B11" s="2" t="inlineStr">
        <is>
          <t>Alex De Oliveira Bomfim</t>
        </is>
      </c>
      <c r="C11" s="2" t="n">
        <v>409</v>
      </c>
      <c r="D11" s="2">
        <f>IFERROR(TEXTJOIN(" | ",TRUE,UNIQUE(FILTER(Detalhe_Registro!$C:$C,(Detalhe_Registro!$D:$D=A11)*(Detalhe_Registro!$E:$E=B11)*(Detalhe_Registro!$M:$M="SIM")))),"")</f>
        <v/>
      </c>
      <c r="E11" s="2">
        <f>COUNTIFS(Detalhe_Registro!$D:$D,A11,Detalhe_Registro!$E:$E,B11,Detalhe_Registro!$M:$M,"SIM")</f>
        <v/>
      </c>
      <c r="F11" s="2">
        <f>IFERROR(MAXIFS(Detalhe_Registro!$N:$N,Detalhe_Registro!$D:$D,A11,Detalhe_Registro!$E:$E,B11,Detalhe_Registro!$M:$M,"SIM"),0)</f>
        <v/>
      </c>
      <c r="G11" s="2">
        <f>IFERROR(AVERAGEIFS(Detalhe_Registro!$N:$N,Detalhe_Registro!$D:$D,A11,Detalhe_Registro!$E:$E,B11,Detalhe_Registro!$M:$M,"SIM"),0)</f>
        <v/>
      </c>
      <c r="H11" s="2">
        <f>SUMIFS(Detalhe_Registro!$F:$F,Detalhe_Registro!$D:$D,A11,Detalhe_Registro!$E:$E,B11,Detalhe_Registro!$M:$M,"SIM")</f>
        <v/>
      </c>
      <c r="I11" s="2">
        <f>SUMIFS(Detalhe_Registro!$G:$G,Detalhe_Registro!$D:$D,A11,Detalhe_Registro!$E:$E,B11,Detalhe_Registro!$M:$M,"SIM")</f>
        <v/>
      </c>
      <c r="J11" s="2">
        <f>IF(F11&lt;Premissas!$B$8,"&lt; 1,00",IF(F11&lt;Premissas!$B$9,"1,00 – 1,19",IF(F11&lt;Premissas!$B$10,"1,20 – 1,39",IF(F11&lt;Premissas!$B$11,"1,40 – 1,59",IF(F11&lt;Premissas!$B$12,"1,60 – 1,99","≥ 2,00")))))</f>
        <v/>
      </c>
      <c r="K11" s="5">
        <f>IF(F11&lt;Premissas!$B$8,Premissas!$B$13,IF(F11&lt;Premissas!$B$9,Premissas!$B$14,IF(F11&lt;Premissas!$B$10,Premissas!$B$15,IF(F11&lt;Premissas!$B$11,Premissas!$B$16,IF(F11&lt;Premissas!$B$12,Premissas!$B$17,Premissas!$B$18)))))</f>
        <v/>
      </c>
      <c r="L11" s="5">
        <f>K11/Premissas!$B$4</f>
        <v/>
      </c>
      <c r="M11" s="2">
        <f>IF(K11=Premissas!$B$18,"SIM","NÃO")</f>
        <v/>
      </c>
    </row>
    <row r="12">
      <c r="A12" s="2" t="inlineStr">
        <is>
          <t>5809002</t>
        </is>
      </c>
      <c r="B12" s="2" t="inlineStr">
        <is>
          <t>Alex De Oliveira Bomfim</t>
        </is>
      </c>
      <c r="C12" s="2" t="n">
        <v>409</v>
      </c>
      <c r="D12" s="2">
        <f>IFERROR(TEXTJOIN(" | ",TRUE,UNIQUE(FILTER(Detalhe_Registro!$C:$C,(Detalhe_Registro!$D:$D=A12)*(Detalhe_Registro!$E:$E=B12)*(Detalhe_Registro!$M:$M="SIM")))),"")</f>
        <v/>
      </c>
      <c r="E12" s="2">
        <f>COUNTIFS(Detalhe_Registro!$D:$D,A12,Detalhe_Registro!$E:$E,B12,Detalhe_Registro!$M:$M,"SIM")</f>
        <v/>
      </c>
      <c r="F12" s="2">
        <f>IFERROR(MAXIFS(Detalhe_Registro!$N:$N,Detalhe_Registro!$D:$D,A12,Detalhe_Registro!$E:$E,B12,Detalhe_Registro!$M:$M,"SIM"),0)</f>
        <v/>
      </c>
      <c r="G12" s="2">
        <f>IFERROR(AVERAGEIFS(Detalhe_Registro!$N:$N,Detalhe_Registro!$D:$D,A12,Detalhe_Registro!$E:$E,B12,Detalhe_Registro!$M:$M,"SIM"),0)</f>
        <v/>
      </c>
      <c r="H12" s="2">
        <f>SUMIFS(Detalhe_Registro!$F:$F,Detalhe_Registro!$D:$D,A12,Detalhe_Registro!$E:$E,B12,Detalhe_Registro!$M:$M,"SIM")</f>
        <v/>
      </c>
      <c r="I12" s="2">
        <f>SUMIFS(Detalhe_Registro!$G:$G,Detalhe_Registro!$D:$D,A12,Detalhe_Registro!$E:$E,B12,Detalhe_Registro!$M:$M,"SIM")</f>
        <v/>
      </c>
      <c r="J12" s="2">
        <f>IF(F12&lt;Premissas!$B$8,"&lt; 1,00",IF(F12&lt;Premissas!$B$9,"1,00 – 1,19",IF(F12&lt;Premissas!$B$10,"1,20 – 1,39",IF(F12&lt;Premissas!$B$11,"1,40 – 1,59",IF(F12&lt;Premissas!$B$12,"1,60 – 1,99","≥ 2,00")))))</f>
        <v/>
      </c>
      <c r="K12" s="5">
        <f>IF(F12&lt;Premissas!$B$8,Premissas!$B$13,IF(F12&lt;Premissas!$B$9,Premissas!$B$14,IF(F12&lt;Premissas!$B$10,Premissas!$B$15,IF(F12&lt;Premissas!$B$11,Premissas!$B$16,IF(F12&lt;Premissas!$B$12,Premissas!$B$17,Premissas!$B$18)))))</f>
        <v/>
      </c>
      <c r="L12" s="5">
        <f>K12/Premissas!$B$4</f>
        <v/>
      </c>
      <c r="M12" s="2">
        <f>IF(K12=Premissas!$B$18,"SIM","NÃO")</f>
        <v/>
      </c>
    </row>
    <row r="13">
      <c r="A13" s="2" t="n">
        <v>5449480</v>
      </c>
      <c r="B13" s="2" t="inlineStr">
        <is>
          <t>Alex Vasco Santos</t>
        </is>
      </c>
      <c r="C13" s="2" t="n">
        <v>409</v>
      </c>
      <c r="D13" s="2">
        <f>IFERROR(TEXTJOIN(" | ",TRUE,UNIQUE(FILTER(Detalhe_Registro!$C:$C,(Detalhe_Registro!$D:$D=A13)*(Detalhe_Registro!$E:$E=B13)*(Detalhe_Registro!$M:$M="SIM")))),"")</f>
        <v/>
      </c>
      <c r="E13" s="2">
        <f>COUNTIFS(Detalhe_Registro!$D:$D,A13,Detalhe_Registro!$E:$E,B13,Detalhe_Registro!$M:$M,"SIM")</f>
        <v/>
      </c>
      <c r="F13" s="2">
        <f>IFERROR(MAXIFS(Detalhe_Registro!$N:$N,Detalhe_Registro!$D:$D,A13,Detalhe_Registro!$E:$E,B13,Detalhe_Registro!$M:$M,"SIM"),0)</f>
        <v/>
      </c>
      <c r="G13" s="2">
        <f>IFERROR(AVERAGEIFS(Detalhe_Registro!$N:$N,Detalhe_Registro!$D:$D,A13,Detalhe_Registro!$E:$E,B13,Detalhe_Registro!$M:$M,"SIM"),0)</f>
        <v/>
      </c>
      <c r="H13" s="2">
        <f>SUMIFS(Detalhe_Registro!$F:$F,Detalhe_Registro!$D:$D,A13,Detalhe_Registro!$E:$E,B13,Detalhe_Registro!$M:$M,"SIM")</f>
        <v/>
      </c>
      <c r="I13" s="2">
        <f>SUMIFS(Detalhe_Registro!$G:$G,Detalhe_Registro!$D:$D,A13,Detalhe_Registro!$E:$E,B13,Detalhe_Registro!$M:$M,"SIM")</f>
        <v/>
      </c>
      <c r="J13" s="2">
        <f>IF(F13&lt;Premissas!$B$8,"&lt; 1,00",IF(F13&lt;Premissas!$B$9,"1,00 – 1,19",IF(F13&lt;Premissas!$B$10,"1,20 – 1,39",IF(F13&lt;Premissas!$B$11,"1,40 – 1,59",IF(F13&lt;Premissas!$B$12,"1,60 – 1,99","≥ 2,00")))))</f>
        <v/>
      </c>
      <c r="K13" s="5">
        <f>IF(F13&lt;Premissas!$B$8,Premissas!$B$13,IF(F13&lt;Premissas!$B$9,Premissas!$B$14,IF(F13&lt;Premissas!$B$10,Premissas!$B$15,IF(F13&lt;Premissas!$B$11,Premissas!$B$16,IF(F13&lt;Premissas!$B$12,Premissas!$B$17,Premissas!$B$18)))))</f>
        <v/>
      </c>
      <c r="L13" s="5">
        <f>K13/Premissas!$B$4</f>
        <v/>
      </c>
      <c r="M13" s="2">
        <f>IF(K13=Premissas!$B$18,"SIM","NÃO")</f>
        <v/>
      </c>
    </row>
    <row r="14">
      <c r="A14" s="2" t="inlineStr">
        <is>
          <t>5449480</t>
        </is>
      </c>
      <c r="B14" s="2" t="inlineStr">
        <is>
          <t>Alex Vasco Santos</t>
        </is>
      </c>
      <c r="C14" s="2" t="n">
        <v>409</v>
      </c>
      <c r="D14" s="2">
        <f>IFERROR(TEXTJOIN(" | ",TRUE,UNIQUE(FILTER(Detalhe_Registro!$C:$C,(Detalhe_Registro!$D:$D=A14)*(Detalhe_Registro!$E:$E=B14)*(Detalhe_Registro!$M:$M="SIM")))),"")</f>
        <v/>
      </c>
      <c r="E14" s="2">
        <f>COUNTIFS(Detalhe_Registro!$D:$D,A14,Detalhe_Registro!$E:$E,B14,Detalhe_Registro!$M:$M,"SIM")</f>
        <v/>
      </c>
      <c r="F14" s="2">
        <f>IFERROR(MAXIFS(Detalhe_Registro!$N:$N,Detalhe_Registro!$D:$D,A14,Detalhe_Registro!$E:$E,B14,Detalhe_Registro!$M:$M,"SIM"),0)</f>
        <v/>
      </c>
      <c r="G14" s="2">
        <f>IFERROR(AVERAGEIFS(Detalhe_Registro!$N:$N,Detalhe_Registro!$D:$D,A14,Detalhe_Registro!$E:$E,B14,Detalhe_Registro!$M:$M,"SIM"),0)</f>
        <v/>
      </c>
      <c r="H14" s="2">
        <f>SUMIFS(Detalhe_Registro!$F:$F,Detalhe_Registro!$D:$D,A14,Detalhe_Registro!$E:$E,B14,Detalhe_Registro!$M:$M,"SIM")</f>
        <v/>
      </c>
      <c r="I14" s="2">
        <f>SUMIFS(Detalhe_Registro!$G:$G,Detalhe_Registro!$D:$D,A14,Detalhe_Registro!$E:$E,B14,Detalhe_Registro!$M:$M,"SIM")</f>
        <v/>
      </c>
      <c r="J14" s="2">
        <f>IF(F14&lt;Premissas!$B$8,"&lt; 1,00",IF(F14&lt;Premissas!$B$9,"1,00 – 1,19",IF(F14&lt;Premissas!$B$10,"1,20 – 1,39",IF(F14&lt;Premissas!$B$11,"1,40 – 1,59",IF(F14&lt;Premissas!$B$12,"1,60 – 1,99","≥ 2,00")))))</f>
        <v/>
      </c>
      <c r="K14" s="5">
        <f>IF(F14&lt;Premissas!$B$8,Premissas!$B$13,IF(F14&lt;Premissas!$B$9,Premissas!$B$14,IF(F14&lt;Premissas!$B$10,Premissas!$B$15,IF(F14&lt;Premissas!$B$11,Premissas!$B$16,IF(F14&lt;Premissas!$B$12,Premissas!$B$17,Premissas!$B$18)))))</f>
        <v/>
      </c>
      <c r="L14" s="5">
        <f>K14/Premissas!$B$4</f>
        <v/>
      </c>
      <c r="M14" s="2">
        <f>IF(K14=Premissas!$B$18,"SIM","NÃO")</f>
        <v/>
      </c>
    </row>
    <row r="15">
      <c r="A15" s="2" t="n">
        <v>5637597</v>
      </c>
      <c r="B15" s="2" t="inlineStr">
        <is>
          <t>Alexander Alves Dos Santos</t>
        </is>
      </c>
      <c r="C15" s="2" t="n">
        <v>409</v>
      </c>
      <c r="D15" s="2">
        <f>IFERROR(TEXTJOIN(" | ",TRUE,UNIQUE(FILTER(Detalhe_Registro!$C:$C,(Detalhe_Registro!$D:$D=A15)*(Detalhe_Registro!$E:$E=B15)*(Detalhe_Registro!$M:$M="SIM")))),"")</f>
        <v/>
      </c>
      <c r="E15" s="2">
        <f>COUNTIFS(Detalhe_Registro!$D:$D,A15,Detalhe_Registro!$E:$E,B15,Detalhe_Registro!$M:$M,"SIM")</f>
        <v/>
      </c>
      <c r="F15" s="2">
        <f>IFERROR(MAXIFS(Detalhe_Registro!$N:$N,Detalhe_Registro!$D:$D,A15,Detalhe_Registro!$E:$E,B15,Detalhe_Registro!$M:$M,"SIM"),0)</f>
        <v/>
      </c>
      <c r="G15" s="2">
        <f>IFERROR(AVERAGEIFS(Detalhe_Registro!$N:$N,Detalhe_Registro!$D:$D,A15,Detalhe_Registro!$E:$E,B15,Detalhe_Registro!$M:$M,"SIM"),0)</f>
        <v/>
      </c>
      <c r="H15" s="2">
        <f>SUMIFS(Detalhe_Registro!$F:$F,Detalhe_Registro!$D:$D,A15,Detalhe_Registro!$E:$E,B15,Detalhe_Registro!$M:$M,"SIM")</f>
        <v/>
      </c>
      <c r="I15" s="2">
        <f>SUMIFS(Detalhe_Registro!$G:$G,Detalhe_Registro!$D:$D,A15,Detalhe_Registro!$E:$E,B15,Detalhe_Registro!$M:$M,"SIM")</f>
        <v/>
      </c>
      <c r="J15" s="2">
        <f>IF(F15&lt;Premissas!$B$8,"&lt; 1,00",IF(F15&lt;Premissas!$B$9,"1,00 – 1,19",IF(F15&lt;Premissas!$B$10,"1,20 – 1,39",IF(F15&lt;Premissas!$B$11,"1,40 – 1,59",IF(F15&lt;Premissas!$B$12,"1,60 – 1,99","≥ 2,00")))))</f>
        <v/>
      </c>
      <c r="K15" s="5">
        <f>IF(F15&lt;Premissas!$B$8,Premissas!$B$13,IF(F15&lt;Premissas!$B$9,Premissas!$B$14,IF(F15&lt;Premissas!$B$10,Premissas!$B$15,IF(F15&lt;Premissas!$B$11,Premissas!$B$16,IF(F15&lt;Premissas!$B$12,Premissas!$B$17,Premissas!$B$18)))))</f>
        <v/>
      </c>
      <c r="L15" s="5">
        <f>K15/Premissas!$B$4</f>
        <v/>
      </c>
      <c r="M15" s="2">
        <f>IF(K15=Premissas!$B$18,"SIM","NÃO")</f>
        <v/>
      </c>
    </row>
    <row r="16">
      <c r="A16" s="2" t="inlineStr">
        <is>
          <t>5637597</t>
        </is>
      </c>
      <c r="B16" s="2" t="inlineStr">
        <is>
          <t>Alexander Alves Dos Santos</t>
        </is>
      </c>
      <c r="C16" s="2" t="n">
        <v>409</v>
      </c>
      <c r="D16" s="2">
        <f>IFERROR(TEXTJOIN(" | ",TRUE,UNIQUE(FILTER(Detalhe_Registro!$C:$C,(Detalhe_Registro!$D:$D=A16)*(Detalhe_Registro!$E:$E=B16)*(Detalhe_Registro!$M:$M="SIM")))),"")</f>
        <v/>
      </c>
      <c r="E16" s="2">
        <f>COUNTIFS(Detalhe_Registro!$D:$D,A16,Detalhe_Registro!$E:$E,B16,Detalhe_Registro!$M:$M,"SIM")</f>
        <v/>
      </c>
      <c r="F16" s="2">
        <f>IFERROR(MAXIFS(Detalhe_Registro!$N:$N,Detalhe_Registro!$D:$D,A16,Detalhe_Registro!$E:$E,B16,Detalhe_Registro!$M:$M,"SIM"),0)</f>
        <v/>
      </c>
      <c r="G16" s="2">
        <f>IFERROR(AVERAGEIFS(Detalhe_Registro!$N:$N,Detalhe_Registro!$D:$D,A16,Detalhe_Registro!$E:$E,B16,Detalhe_Registro!$M:$M,"SIM"),0)</f>
        <v/>
      </c>
      <c r="H16" s="2">
        <f>SUMIFS(Detalhe_Registro!$F:$F,Detalhe_Registro!$D:$D,A16,Detalhe_Registro!$E:$E,B16,Detalhe_Registro!$M:$M,"SIM")</f>
        <v/>
      </c>
      <c r="I16" s="2">
        <f>SUMIFS(Detalhe_Registro!$G:$G,Detalhe_Registro!$D:$D,A16,Detalhe_Registro!$E:$E,B16,Detalhe_Registro!$M:$M,"SIM")</f>
        <v/>
      </c>
      <c r="J16" s="2">
        <f>IF(F16&lt;Premissas!$B$8,"&lt; 1,00",IF(F16&lt;Premissas!$B$9,"1,00 – 1,19",IF(F16&lt;Premissas!$B$10,"1,20 – 1,39",IF(F16&lt;Premissas!$B$11,"1,40 – 1,59",IF(F16&lt;Premissas!$B$12,"1,60 – 1,99","≥ 2,00")))))</f>
        <v/>
      </c>
      <c r="K16" s="5">
        <f>IF(F16&lt;Premissas!$B$8,Premissas!$B$13,IF(F16&lt;Premissas!$B$9,Premissas!$B$14,IF(F16&lt;Premissas!$B$10,Premissas!$B$15,IF(F16&lt;Premissas!$B$11,Premissas!$B$16,IF(F16&lt;Premissas!$B$12,Premissas!$B$17,Premissas!$B$18)))))</f>
        <v/>
      </c>
      <c r="L16" s="5">
        <f>K16/Premissas!$B$4</f>
        <v/>
      </c>
      <c r="M16" s="2">
        <f>IF(K16=Premissas!$B$18,"SIM","NÃO")</f>
        <v/>
      </c>
    </row>
    <row r="17">
      <c r="A17" s="2" t="n">
        <v>5451108</v>
      </c>
      <c r="B17" s="2" t="inlineStr">
        <is>
          <t>Alexandre Machado Tosca</t>
        </is>
      </c>
      <c r="C17" s="2" t="n">
        <v>409</v>
      </c>
      <c r="D17" s="2">
        <f>IFERROR(TEXTJOIN(" | ",TRUE,UNIQUE(FILTER(Detalhe_Registro!$C:$C,(Detalhe_Registro!$D:$D=A17)*(Detalhe_Registro!$E:$E=B17)*(Detalhe_Registro!$M:$M="SIM")))),"")</f>
        <v/>
      </c>
      <c r="E17" s="2">
        <f>COUNTIFS(Detalhe_Registro!$D:$D,A17,Detalhe_Registro!$E:$E,B17,Detalhe_Registro!$M:$M,"SIM")</f>
        <v/>
      </c>
      <c r="F17" s="2">
        <f>IFERROR(MAXIFS(Detalhe_Registro!$N:$N,Detalhe_Registro!$D:$D,A17,Detalhe_Registro!$E:$E,B17,Detalhe_Registro!$M:$M,"SIM"),0)</f>
        <v/>
      </c>
      <c r="G17" s="2">
        <f>IFERROR(AVERAGEIFS(Detalhe_Registro!$N:$N,Detalhe_Registro!$D:$D,A17,Detalhe_Registro!$E:$E,B17,Detalhe_Registro!$M:$M,"SIM"),0)</f>
        <v/>
      </c>
      <c r="H17" s="2">
        <f>SUMIFS(Detalhe_Registro!$F:$F,Detalhe_Registro!$D:$D,A17,Detalhe_Registro!$E:$E,B17,Detalhe_Registro!$M:$M,"SIM")</f>
        <v/>
      </c>
      <c r="I17" s="2">
        <f>SUMIFS(Detalhe_Registro!$G:$G,Detalhe_Registro!$D:$D,A17,Detalhe_Registro!$E:$E,B17,Detalhe_Registro!$M:$M,"SIM")</f>
        <v/>
      </c>
      <c r="J17" s="2">
        <f>IF(F17&lt;Premissas!$B$8,"&lt; 1,00",IF(F17&lt;Premissas!$B$9,"1,00 – 1,19",IF(F17&lt;Premissas!$B$10,"1,20 – 1,39",IF(F17&lt;Premissas!$B$11,"1,40 – 1,59",IF(F17&lt;Premissas!$B$12,"1,60 – 1,99","≥ 2,00")))))</f>
        <v/>
      </c>
      <c r="K17" s="5">
        <f>IF(F17&lt;Premissas!$B$8,Premissas!$B$13,IF(F17&lt;Premissas!$B$9,Premissas!$B$14,IF(F17&lt;Premissas!$B$10,Premissas!$B$15,IF(F17&lt;Premissas!$B$11,Premissas!$B$16,IF(F17&lt;Premissas!$B$12,Premissas!$B$17,Premissas!$B$18)))))</f>
        <v/>
      </c>
      <c r="L17" s="5">
        <f>K17/Premissas!$B$4</f>
        <v/>
      </c>
      <c r="M17" s="2">
        <f>IF(K17=Premissas!$B$18,"SIM","NÃO")</f>
        <v/>
      </c>
    </row>
    <row r="18">
      <c r="A18" s="2" t="n">
        <v>5449251</v>
      </c>
      <c r="B18" s="2" t="inlineStr">
        <is>
          <t>Alexandre Roberto Geraldo</t>
        </is>
      </c>
      <c r="C18" s="2" t="n">
        <v>409</v>
      </c>
      <c r="D18" s="2">
        <f>IFERROR(TEXTJOIN(" | ",TRUE,UNIQUE(FILTER(Detalhe_Registro!$C:$C,(Detalhe_Registro!$D:$D=A18)*(Detalhe_Registro!$E:$E=B18)*(Detalhe_Registro!$M:$M="SIM")))),"")</f>
        <v/>
      </c>
      <c r="E18" s="2">
        <f>COUNTIFS(Detalhe_Registro!$D:$D,A18,Detalhe_Registro!$E:$E,B18,Detalhe_Registro!$M:$M,"SIM")</f>
        <v/>
      </c>
      <c r="F18" s="2">
        <f>IFERROR(MAXIFS(Detalhe_Registro!$N:$N,Detalhe_Registro!$D:$D,A18,Detalhe_Registro!$E:$E,B18,Detalhe_Registro!$M:$M,"SIM"),0)</f>
        <v/>
      </c>
      <c r="G18" s="2">
        <f>IFERROR(AVERAGEIFS(Detalhe_Registro!$N:$N,Detalhe_Registro!$D:$D,A18,Detalhe_Registro!$E:$E,B18,Detalhe_Registro!$M:$M,"SIM"),0)</f>
        <v/>
      </c>
      <c r="H18" s="2">
        <f>SUMIFS(Detalhe_Registro!$F:$F,Detalhe_Registro!$D:$D,A18,Detalhe_Registro!$E:$E,B18,Detalhe_Registro!$M:$M,"SIM")</f>
        <v/>
      </c>
      <c r="I18" s="2">
        <f>SUMIFS(Detalhe_Registro!$G:$G,Detalhe_Registro!$D:$D,A18,Detalhe_Registro!$E:$E,B18,Detalhe_Registro!$M:$M,"SIM")</f>
        <v/>
      </c>
      <c r="J18" s="2">
        <f>IF(F18&lt;Premissas!$B$8,"&lt; 1,00",IF(F18&lt;Premissas!$B$9,"1,00 – 1,19",IF(F18&lt;Premissas!$B$10,"1,20 – 1,39",IF(F18&lt;Premissas!$B$11,"1,40 – 1,59",IF(F18&lt;Premissas!$B$12,"1,60 – 1,99","≥ 2,00")))))</f>
        <v/>
      </c>
      <c r="K18" s="5">
        <f>IF(F18&lt;Premissas!$B$8,Premissas!$B$13,IF(F18&lt;Premissas!$B$9,Premissas!$B$14,IF(F18&lt;Premissas!$B$10,Premissas!$B$15,IF(F18&lt;Premissas!$B$11,Premissas!$B$16,IF(F18&lt;Premissas!$B$12,Premissas!$B$17,Premissas!$B$18)))))</f>
        <v/>
      </c>
      <c r="L18" s="5">
        <f>K18/Premissas!$B$4</f>
        <v/>
      </c>
      <c r="M18" s="2">
        <f>IF(K18=Premissas!$B$18,"SIM","NÃO")</f>
        <v/>
      </c>
    </row>
    <row r="19">
      <c r="A19" s="2" t="inlineStr">
        <is>
          <t>5449251</t>
        </is>
      </c>
      <c r="B19" s="2" t="inlineStr">
        <is>
          <t>Alexandre Roberto Geraldo</t>
        </is>
      </c>
      <c r="C19" s="2" t="n">
        <v>409</v>
      </c>
      <c r="D19" s="2">
        <f>IFERROR(TEXTJOIN(" | ",TRUE,UNIQUE(FILTER(Detalhe_Registro!$C:$C,(Detalhe_Registro!$D:$D=A19)*(Detalhe_Registro!$E:$E=B19)*(Detalhe_Registro!$M:$M="SIM")))),"")</f>
        <v/>
      </c>
      <c r="E19" s="2">
        <f>COUNTIFS(Detalhe_Registro!$D:$D,A19,Detalhe_Registro!$E:$E,B19,Detalhe_Registro!$M:$M,"SIM")</f>
        <v/>
      </c>
      <c r="F19" s="2">
        <f>IFERROR(MAXIFS(Detalhe_Registro!$N:$N,Detalhe_Registro!$D:$D,A19,Detalhe_Registro!$E:$E,B19,Detalhe_Registro!$M:$M,"SIM"),0)</f>
        <v/>
      </c>
      <c r="G19" s="2">
        <f>IFERROR(AVERAGEIFS(Detalhe_Registro!$N:$N,Detalhe_Registro!$D:$D,A19,Detalhe_Registro!$E:$E,B19,Detalhe_Registro!$M:$M,"SIM"),0)</f>
        <v/>
      </c>
      <c r="H19" s="2">
        <f>SUMIFS(Detalhe_Registro!$F:$F,Detalhe_Registro!$D:$D,A19,Detalhe_Registro!$E:$E,B19,Detalhe_Registro!$M:$M,"SIM")</f>
        <v/>
      </c>
      <c r="I19" s="2">
        <f>SUMIFS(Detalhe_Registro!$G:$G,Detalhe_Registro!$D:$D,A19,Detalhe_Registro!$E:$E,B19,Detalhe_Registro!$M:$M,"SIM")</f>
        <v/>
      </c>
      <c r="J19" s="2">
        <f>IF(F19&lt;Premissas!$B$8,"&lt; 1,00",IF(F19&lt;Premissas!$B$9,"1,00 – 1,19",IF(F19&lt;Premissas!$B$10,"1,20 – 1,39",IF(F19&lt;Premissas!$B$11,"1,40 – 1,59",IF(F19&lt;Premissas!$B$12,"1,60 – 1,99","≥ 2,00")))))</f>
        <v/>
      </c>
      <c r="K19" s="5">
        <f>IF(F19&lt;Premissas!$B$8,Premissas!$B$13,IF(F19&lt;Premissas!$B$9,Premissas!$B$14,IF(F19&lt;Premissas!$B$10,Premissas!$B$15,IF(F19&lt;Premissas!$B$11,Premissas!$B$16,IF(F19&lt;Premissas!$B$12,Premissas!$B$17,Premissas!$B$18)))))</f>
        <v/>
      </c>
      <c r="L19" s="5">
        <f>K19/Premissas!$B$4</f>
        <v/>
      </c>
      <c r="M19" s="2">
        <f>IF(K19=Premissas!$B$18,"SIM","NÃO")</f>
        <v/>
      </c>
    </row>
    <row r="20">
      <c r="A20" s="2" t="n">
        <v>5040612</v>
      </c>
      <c r="B20" s="2" t="inlineStr">
        <is>
          <t>Alexsandro Mois? dos Santos</t>
        </is>
      </c>
      <c r="C20" s="2" t="n">
        <v>409</v>
      </c>
      <c r="D20" s="2">
        <f>IFERROR(TEXTJOIN(" | ",TRUE,UNIQUE(FILTER(Detalhe_Registro!$C:$C,(Detalhe_Registro!$D:$D=A20)*(Detalhe_Registro!$E:$E=B20)*(Detalhe_Registro!$M:$M="SIM")))),"")</f>
        <v/>
      </c>
      <c r="E20" s="2">
        <f>COUNTIFS(Detalhe_Registro!$D:$D,A20,Detalhe_Registro!$E:$E,B20,Detalhe_Registro!$M:$M,"SIM")</f>
        <v/>
      </c>
      <c r="F20" s="2">
        <f>IFERROR(MAXIFS(Detalhe_Registro!$N:$N,Detalhe_Registro!$D:$D,A20,Detalhe_Registro!$E:$E,B20,Detalhe_Registro!$M:$M,"SIM"),0)</f>
        <v/>
      </c>
      <c r="G20" s="2">
        <f>IFERROR(AVERAGEIFS(Detalhe_Registro!$N:$N,Detalhe_Registro!$D:$D,A20,Detalhe_Registro!$E:$E,B20,Detalhe_Registro!$M:$M,"SIM"),0)</f>
        <v/>
      </c>
      <c r="H20" s="2">
        <f>SUMIFS(Detalhe_Registro!$F:$F,Detalhe_Registro!$D:$D,A20,Detalhe_Registro!$E:$E,B20,Detalhe_Registro!$M:$M,"SIM")</f>
        <v/>
      </c>
      <c r="I20" s="2">
        <f>SUMIFS(Detalhe_Registro!$G:$G,Detalhe_Registro!$D:$D,A20,Detalhe_Registro!$E:$E,B20,Detalhe_Registro!$M:$M,"SIM")</f>
        <v/>
      </c>
      <c r="J20" s="2">
        <f>IF(F20&lt;Premissas!$B$8,"&lt; 1,00",IF(F20&lt;Premissas!$B$9,"1,00 – 1,19",IF(F20&lt;Premissas!$B$10,"1,20 – 1,39",IF(F20&lt;Premissas!$B$11,"1,40 – 1,59",IF(F20&lt;Premissas!$B$12,"1,60 – 1,99","≥ 2,00")))))</f>
        <v/>
      </c>
      <c r="K20" s="5">
        <f>IF(F20&lt;Premissas!$B$8,Premissas!$B$13,IF(F20&lt;Premissas!$B$9,Premissas!$B$14,IF(F20&lt;Premissas!$B$10,Premissas!$B$15,IF(F20&lt;Premissas!$B$11,Premissas!$B$16,IF(F20&lt;Premissas!$B$12,Premissas!$B$17,Premissas!$B$18)))))</f>
        <v/>
      </c>
      <c r="L20" s="5">
        <f>K20/Premissas!$B$4</f>
        <v/>
      </c>
      <c r="M20" s="2">
        <f>IF(K20=Premissas!$B$18,"SIM","NÃO")</f>
        <v/>
      </c>
    </row>
    <row r="21">
      <c r="A21" s="2" t="inlineStr">
        <is>
          <t>5040612</t>
        </is>
      </c>
      <c r="B21" s="2" t="inlineStr">
        <is>
          <t>Alexsandro Mois? dos Santos</t>
        </is>
      </c>
      <c r="C21" s="2" t="n">
        <v>409</v>
      </c>
      <c r="D21" s="2">
        <f>IFERROR(TEXTJOIN(" | ",TRUE,UNIQUE(FILTER(Detalhe_Registro!$C:$C,(Detalhe_Registro!$D:$D=A21)*(Detalhe_Registro!$E:$E=B21)*(Detalhe_Registro!$M:$M="SIM")))),"")</f>
        <v/>
      </c>
      <c r="E21" s="2">
        <f>COUNTIFS(Detalhe_Registro!$D:$D,A21,Detalhe_Registro!$E:$E,B21,Detalhe_Registro!$M:$M,"SIM")</f>
        <v/>
      </c>
      <c r="F21" s="2">
        <f>IFERROR(MAXIFS(Detalhe_Registro!$N:$N,Detalhe_Registro!$D:$D,A21,Detalhe_Registro!$E:$E,B21,Detalhe_Registro!$M:$M,"SIM"),0)</f>
        <v/>
      </c>
      <c r="G21" s="2">
        <f>IFERROR(AVERAGEIFS(Detalhe_Registro!$N:$N,Detalhe_Registro!$D:$D,A21,Detalhe_Registro!$E:$E,B21,Detalhe_Registro!$M:$M,"SIM"),0)</f>
        <v/>
      </c>
      <c r="H21" s="2">
        <f>SUMIFS(Detalhe_Registro!$F:$F,Detalhe_Registro!$D:$D,A21,Detalhe_Registro!$E:$E,B21,Detalhe_Registro!$M:$M,"SIM")</f>
        <v/>
      </c>
      <c r="I21" s="2">
        <f>SUMIFS(Detalhe_Registro!$G:$G,Detalhe_Registro!$D:$D,A21,Detalhe_Registro!$E:$E,B21,Detalhe_Registro!$M:$M,"SIM")</f>
        <v/>
      </c>
      <c r="J21" s="2">
        <f>IF(F21&lt;Premissas!$B$8,"&lt; 1,00",IF(F21&lt;Premissas!$B$9,"1,00 – 1,19",IF(F21&lt;Premissas!$B$10,"1,20 – 1,39",IF(F21&lt;Premissas!$B$11,"1,40 – 1,59",IF(F21&lt;Premissas!$B$12,"1,60 – 1,99","≥ 2,00")))))</f>
        <v/>
      </c>
      <c r="K21" s="5">
        <f>IF(F21&lt;Premissas!$B$8,Premissas!$B$13,IF(F21&lt;Premissas!$B$9,Premissas!$B$14,IF(F21&lt;Premissas!$B$10,Premissas!$B$15,IF(F21&lt;Premissas!$B$11,Premissas!$B$16,IF(F21&lt;Premissas!$B$12,Premissas!$B$17,Premissas!$B$18)))))</f>
        <v/>
      </c>
      <c r="L21" s="5">
        <f>K21/Premissas!$B$4</f>
        <v/>
      </c>
      <c r="M21" s="2">
        <f>IF(K21=Premissas!$B$18,"SIM","NÃO")</f>
        <v/>
      </c>
    </row>
    <row r="22">
      <c r="A22" s="2" t="n">
        <v>5978602</v>
      </c>
      <c r="B22" s="2" t="inlineStr">
        <is>
          <t>Alexsandro Silva Martins</t>
        </is>
      </c>
      <c r="C22" s="2" t="n">
        <v>409</v>
      </c>
      <c r="D22" s="2">
        <f>IFERROR(TEXTJOIN(" | ",TRUE,UNIQUE(FILTER(Detalhe_Registro!$C:$C,(Detalhe_Registro!$D:$D=A22)*(Detalhe_Registro!$E:$E=B22)*(Detalhe_Registro!$M:$M="SIM")))),"")</f>
        <v/>
      </c>
      <c r="E22" s="2">
        <f>COUNTIFS(Detalhe_Registro!$D:$D,A22,Detalhe_Registro!$E:$E,B22,Detalhe_Registro!$M:$M,"SIM")</f>
        <v/>
      </c>
      <c r="F22" s="2">
        <f>IFERROR(MAXIFS(Detalhe_Registro!$N:$N,Detalhe_Registro!$D:$D,A22,Detalhe_Registro!$E:$E,B22,Detalhe_Registro!$M:$M,"SIM"),0)</f>
        <v/>
      </c>
      <c r="G22" s="2">
        <f>IFERROR(AVERAGEIFS(Detalhe_Registro!$N:$N,Detalhe_Registro!$D:$D,A22,Detalhe_Registro!$E:$E,B22,Detalhe_Registro!$M:$M,"SIM"),0)</f>
        <v/>
      </c>
      <c r="H22" s="2">
        <f>SUMIFS(Detalhe_Registro!$F:$F,Detalhe_Registro!$D:$D,A22,Detalhe_Registro!$E:$E,B22,Detalhe_Registro!$M:$M,"SIM")</f>
        <v/>
      </c>
      <c r="I22" s="2">
        <f>SUMIFS(Detalhe_Registro!$G:$G,Detalhe_Registro!$D:$D,A22,Detalhe_Registro!$E:$E,B22,Detalhe_Registro!$M:$M,"SIM")</f>
        <v/>
      </c>
      <c r="J22" s="2">
        <f>IF(F22&lt;Premissas!$B$8,"&lt; 1,00",IF(F22&lt;Premissas!$B$9,"1,00 – 1,19",IF(F22&lt;Premissas!$B$10,"1,20 – 1,39",IF(F22&lt;Premissas!$B$11,"1,40 – 1,59",IF(F22&lt;Premissas!$B$12,"1,60 – 1,99","≥ 2,00")))))</f>
        <v/>
      </c>
      <c r="K22" s="5">
        <f>IF(F22&lt;Premissas!$B$8,Premissas!$B$13,IF(F22&lt;Premissas!$B$9,Premissas!$B$14,IF(F22&lt;Premissas!$B$10,Premissas!$B$15,IF(F22&lt;Premissas!$B$11,Premissas!$B$16,IF(F22&lt;Premissas!$B$12,Premissas!$B$17,Premissas!$B$18)))))</f>
        <v/>
      </c>
      <c r="L22" s="5">
        <f>K22/Premissas!$B$4</f>
        <v/>
      </c>
      <c r="M22" s="2">
        <f>IF(K22=Premissas!$B$18,"SIM","NÃO")</f>
        <v/>
      </c>
    </row>
    <row r="23">
      <c r="A23" s="2" t="inlineStr">
        <is>
          <t>5978602</t>
        </is>
      </c>
      <c r="B23" s="2" t="inlineStr">
        <is>
          <t>Alexsandro Silva Martins</t>
        </is>
      </c>
      <c r="C23" s="2" t="n">
        <v>409</v>
      </c>
      <c r="D23" s="2">
        <f>IFERROR(TEXTJOIN(" | ",TRUE,UNIQUE(FILTER(Detalhe_Registro!$C:$C,(Detalhe_Registro!$D:$D=A23)*(Detalhe_Registro!$E:$E=B23)*(Detalhe_Registro!$M:$M="SIM")))),"")</f>
        <v/>
      </c>
      <c r="E23" s="2">
        <f>COUNTIFS(Detalhe_Registro!$D:$D,A23,Detalhe_Registro!$E:$E,B23,Detalhe_Registro!$M:$M,"SIM")</f>
        <v/>
      </c>
      <c r="F23" s="2">
        <f>IFERROR(MAXIFS(Detalhe_Registro!$N:$N,Detalhe_Registro!$D:$D,A23,Detalhe_Registro!$E:$E,B23,Detalhe_Registro!$M:$M,"SIM"),0)</f>
        <v/>
      </c>
      <c r="G23" s="2">
        <f>IFERROR(AVERAGEIFS(Detalhe_Registro!$N:$N,Detalhe_Registro!$D:$D,A23,Detalhe_Registro!$E:$E,B23,Detalhe_Registro!$M:$M,"SIM"),0)</f>
        <v/>
      </c>
      <c r="H23" s="2">
        <f>SUMIFS(Detalhe_Registro!$F:$F,Detalhe_Registro!$D:$D,A23,Detalhe_Registro!$E:$E,B23,Detalhe_Registro!$M:$M,"SIM")</f>
        <v/>
      </c>
      <c r="I23" s="2">
        <f>SUMIFS(Detalhe_Registro!$G:$G,Detalhe_Registro!$D:$D,A23,Detalhe_Registro!$E:$E,B23,Detalhe_Registro!$M:$M,"SIM")</f>
        <v/>
      </c>
      <c r="J23" s="2">
        <f>IF(F23&lt;Premissas!$B$8,"&lt; 1,00",IF(F23&lt;Premissas!$B$9,"1,00 – 1,19",IF(F23&lt;Premissas!$B$10,"1,20 – 1,39",IF(F23&lt;Premissas!$B$11,"1,40 – 1,59",IF(F23&lt;Premissas!$B$12,"1,60 – 1,99","≥ 2,00")))))</f>
        <v/>
      </c>
      <c r="K23" s="5">
        <f>IF(F23&lt;Premissas!$B$8,Premissas!$B$13,IF(F23&lt;Premissas!$B$9,Premissas!$B$14,IF(F23&lt;Premissas!$B$10,Premissas!$B$15,IF(F23&lt;Premissas!$B$11,Premissas!$B$16,IF(F23&lt;Premissas!$B$12,Premissas!$B$17,Premissas!$B$18)))))</f>
        <v/>
      </c>
      <c r="L23" s="5">
        <f>K23/Premissas!$B$4</f>
        <v/>
      </c>
      <c r="M23" s="2">
        <f>IF(K23=Premissas!$B$18,"SIM","NÃO")</f>
        <v/>
      </c>
    </row>
    <row r="24">
      <c r="A24" s="2" t="n">
        <v>5944457</v>
      </c>
      <c r="B24" s="2" t="inlineStr">
        <is>
          <t>Alison Ribeiro</t>
        </is>
      </c>
      <c r="C24" s="2" t="n">
        <v>409</v>
      </c>
      <c r="D24" s="2">
        <f>IFERROR(TEXTJOIN(" | ",TRUE,UNIQUE(FILTER(Detalhe_Registro!$C:$C,(Detalhe_Registro!$D:$D=A24)*(Detalhe_Registro!$E:$E=B24)*(Detalhe_Registro!$M:$M="SIM")))),"")</f>
        <v/>
      </c>
      <c r="E24" s="2">
        <f>COUNTIFS(Detalhe_Registro!$D:$D,A24,Detalhe_Registro!$E:$E,B24,Detalhe_Registro!$M:$M,"SIM")</f>
        <v/>
      </c>
      <c r="F24" s="2">
        <f>IFERROR(MAXIFS(Detalhe_Registro!$N:$N,Detalhe_Registro!$D:$D,A24,Detalhe_Registro!$E:$E,B24,Detalhe_Registro!$M:$M,"SIM"),0)</f>
        <v/>
      </c>
      <c r="G24" s="2">
        <f>IFERROR(AVERAGEIFS(Detalhe_Registro!$N:$N,Detalhe_Registro!$D:$D,A24,Detalhe_Registro!$E:$E,B24,Detalhe_Registro!$M:$M,"SIM"),0)</f>
        <v/>
      </c>
      <c r="H24" s="2">
        <f>SUMIFS(Detalhe_Registro!$F:$F,Detalhe_Registro!$D:$D,A24,Detalhe_Registro!$E:$E,B24,Detalhe_Registro!$M:$M,"SIM")</f>
        <v/>
      </c>
      <c r="I24" s="2">
        <f>SUMIFS(Detalhe_Registro!$G:$G,Detalhe_Registro!$D:$D,A24,Detalhe_Registro!$E:$E,B24,Detalhe_Registro!$M:$M,"SIM")</f>
        <v/>
      </c>
      <c r="J24" s="2">
        <f>IF(F24&lt;Premissas!$B$8,"&lt; 1,00",IF(F24&lt;Premissas!$B$9,"1,00 – 1,19",IF(F24&lt;Premissas!$B$10,"1,20 – 1,39",IF(F24&lt;Premissas!$B$11,"1,40 – 1,59",IF(F24&lt;Premissas!$B$12,"1,60 – 1,99","≥ 2,00")))))</f>
        <v/>
      </c>
      <c r="K24" s="5">
        <f>IF(F24&lt;Premissas!$B$8,Premissas!$B$13,IF(F24&lt;Premissas!$B$9,Premissas!$B$14,IF(F24&lt;Premissas!$B$10,Premissas!$B$15,IF(F24&lt;Premissas!$B$11,Premissas!$B$16,IF(F24&lt;Premissas!$B$12,Premissas!$B$17,Premissas!$B$18)))))</f>
        <v/>
      </c>
      <c r="L24" s="5">
        <f>K24/Premissas!$B$4</f>
        <v/>
      </c>
      <c r="M24" s="2">
        <f>IF(K24=Premissas!$B$18,"SIM","NÃO")</f>
        <v/>
      </c>
    </row>
    <row r="25">
      <c r="A25" s="2" t="inlineStr">
        <is>
          <t>5944457</t>
        </is>
      </c>
      <c r="B25" s="2" t="inlineStr">
        <is>
          <t>Alison Ribeiro</t>
        </is>
      </c>
      <c r="C25" s="2" t="n">
        <v>409</v>
      </c>
      <c r="D25" s="2">
        <f>IFERROR(TEXTJOIN(" | ",TRUE,UNIQUE(FILTER(Detalhe_Registro!$C:$C,(Detalhe_Registro!$D:$D=A25)*(Detalhe_Registro!$E:$E=B25)*(Detalhe_Registro!$M:$M="SIM")))),"")</f>
        <v/>
      </c>
      <c r="E25" s="2">
        <f>COUNTIFS(Detalhe_Registro!$D:$D,A25,Detalhe_Registro!$E:$E,B25,Detalhe_Registro!$M:$M,"SIM")</f>
        <v/>
      </c>
      <c r="F25" s="2">
        <f>IFERROR(MAXIFS(Detalhe_Registro!$N:$N,Detalhe_Registro!$D:$D,A25,Detalhe_Registro!$E:$E,B25,Detalhe_Registro!$M:$M,"SIM"),0)</f>
        <v/>
      </c>
      <c r="G25" s="2">
        <f>IFERROR(AVERAGEIFS(Detalhe_Registro!$N:$N,Detalhe_Registro!$D:$D,A25,Detalhe_Registro!$E:$E,B25,Detalhe_Registro!$M:$M,"SIM"),0)</f>
        <v/>
      </c>
      <c r="H25" s="2">
        <f>SUMIFS(Detalhe_Registro!$F:$F,Detalhe_Registro!$D:$D,A25,Detalhe_Registro!$E:$E,B25,Detalhe_Registro!$M:$M,"SIM")</f>
        <v/>
      </c>
      <c r="I25" s="2">
        <f>SUMIFS(Detalhe_Registro!$G:$G,Detalhe_Registro!$D:$D,A25,Detalhe_Registro!$E:$E,B25,Detalhe_Registro!$M:$M,"SIM")</f>
        <v/>
      </c>
      <c r="J25" s="2">
        <f>IF(F25&lt;Premissas!$B$8,"&lt; 1,00",IF(F25&lt;Premissas!$B$9,"1,00 – 1,19",IF(F25&lt;Premissas!$B$10,"1,20 – 1,39",IF(F25&lt;Premissas!$B$11,"1,40 – 1,59",IF(F25&lt;Premissas!$B$12,"1,60 – 1,99","≥ 2,00")))))</f>
        <v/>
      </c>
      <c r="K25" s="5">
        <f>IF(F25&lt;Premissas!$B$8,Premissas!$B$13,IF(F25&lt;Premissas!$B$9,Premissas!$B$14,IF(F25&lt;Premissas!$B$10,Premissas!$B$15,IF(F25&lt;Premissas!$B$11,Premissas!$B$16,IF(F25&lt;Premissas!$B$12,Premissas!$B$17,Premissas!$B$18)))))</f>
        <v/>
      </c>
      <c r="L25" s="5">
        <f>K25/Premissas!$B$4</f>
        <v/>
      </c>
      <c r="M25" s="2">
        <f>IF(K25=Premissas!$B$18,"SIM","NÃO")</f>
        <v/>
      </c>
    </row>
    <row r="26">
      <c r="A26" s="2" t="n">
        <v>5448409</v>
      </c>
      <c r="B26" s="2" t="inlineStr">
        <is>
          <t>Allan Adao Da Silva</t>
        </is>
      </c>
      <c r="C26" s="2" t="n">
        <v>409</v>
      </c>
      <c r="D26" s="2">
        <f>IFERROR(TEXTJOIN(" | ",TRUE,UNIQUE(FILTER(Detalhe_Registro!$C:$C,(Detalhe_Registro!$D:$D=A26)*(Detalhe_Registro!$E:$E=B26)*(Detalhe_Registro!$M:$M="SIM")))),"")</f>
        <v/>
      </c>
      <c r="E26" s="2">
        <f>COUNTIFS(Detalhe_Registro!$D:$D,A26,Detalhe_Registro!$E:$E,B26,Detalhe_Registro!$M:$M,"SIM")</f>
        <v/>
      </c>
      <c r="F26" s="2">
        <f>IFERROR(MAXIFS(Detalhe_Registro!$N:$N,Detalhe_Registro!$D:$D,A26,Detalhe_Registro!$E:$E,B26,Detalhe_Registro!$M:$M,"SIM"),0)</f>
        <v/>
      </c>
      <c r="G26" s="2">
        <f>IFERROR(AVERAGEIFS(Detalhe_Registro!$N:$N,Detalhe_Registro!$D:$D,A26,Detalhe_Registro!$E:$E,B26,Detalhe_Registro!$M:$M,"SIM"),0)</f>
        <v/>
      </c>
      <c r="H26" s="2">
        <f>SUMIFS(Detalhe_Registro!$F:$F,Detalhe_Registro!$D:$D,A26,Detalhe_Registro!$E:$E,B26,Detalhe_Registro!$M:$M,"SIM")</f>
        <v/>
      </c>
      <c r="I26" s="2">
        <f>SUMIFS(Detalhe_Registro!$G:$G,Detalhe_Registro!$D:$D,A26,Detalhe_Registro!$E:$E,B26,Detalhe_Registro!$M:$M,"SIM")</f>
        <v/>
      </c>
      <c r="J26" s="2">
        <f>IF(F26&lt;Premissas!$B$8,"&lt; 1,00",IF(F26&lt;Premissas!$B$9,"1,00 – 1,19",IF(F26&lt;Premissas!$B$10,"1,20 – 1,39",IF(F26&lt;Premissas!$B$11,"1,40 – 1,59",IF(F26&lt;Premissas!$B$12,"1,60 – 1,99","≥ 2,00")))))</f>
        <v/>
      </c>
      <c r="K26" s="5">
        <f>IF(F26&lt;Premissas!$B$8,Premissas!$B$13,IF(F26&lt;Premissas!$B$9,Premissas!$B$14,IF(F26&lt;Premissas!$B$10,Premissas!$B$15,IF(F26&lt;Premissas!$B$11,Premissas!$B$16,IF(F26&lt;Premissas!$B$12,Premissas!$B$17,Premissas!$B$18)))))</f>
        <v/>
      </c>
      <c r="L26" s="5">
        <f>K26/Premissas!$B$4</f>
        <v/>
      </c>
      <c r="M26" s="2">
        <f>IF(K26=Premissas!$B$18,"SIM","NÃO")</f>
        <v/>
      </c>
    </row>
    <row r="27">
      <c r="A27" s="2" t="inlineStr">
        <is>
          <t>5448409</t>
        </is>
      </c>
      <c r="B27" s="2" t="inlineStr">
        <is>
          <t>Allan Adao Da Silva</t>
        </is>
      </c>
      <c r="C27" s="2" t="n">
        <v>409</v>
      </c>
      <c r="D27" s="2">
        <f>IFERROR(TEXTJOIN(" | ",TRUE,UNIQUE(FILTER(Detalhe_Registro!$C:$C,(Detalhe_Registro!$D:$D=A27)*(Detalhe_Registro!$E:$E=B27)*(Detalhe_Registro!$M:$M="SIM")))),"")</f>
        <v/>
      </c>
      <c r="E27" s="2">
        <f>COUNTIFS(Detalhe_Registro!$D:$D,A27,Detalhe_Registro!$E:$E,B27,Detalhe_Registro!$M:$M,"SIM")</f>
        <v/>
      </c>
      <c r="F27" s="2">
        <f>IFERROR(MAXIFS(Detalhe_Registro!$N:$N,Detalhe_Registro!$D:$D,A27,Detalhe_Registro!$E:$E,B27,Detalhe_Registro!$M:$M,"SIM"),0)</f>
        <v/>
      </c>
      <c r="G27" s="2">
        <f>IFERROR(AVERAGEIFS(Detalhe_Registro!$N:$N,Detalhe_Registro!$D:$D,A27,Detalhe_Registro!$E:$E,B27,Detalhe_Registro!$M:$M,"SIM"),0)</f>
        <v/>
      </c>
      <c r="H27" s="2">
        <f>SUMIFS(Detalhe_Registro!$F:$F,Detalhe_Registro!$D:$D,A27,Detalhe_Registro!$E:$E,B27,Detalhe_Registro!$M:$M,"SIM")</f>
        <v/>
      </c>
      <c r="I27" s="2">
        <f>SUMIFS(Detalhe_Registro!$G:$G,Detalhe_Registro!$D:$D,A27,Detalhe_Registro!$E:$E,B27,Detalhe_Registro!$M:$M,"SIM")</f>
        <v/>
      </c>
      <c r="J27" s="2">
        <f>IF(F27&lt;Premissas!$B$8,"&lt; 1,00",IF(F27&lt;Premissas!$B$9,"1,00 – 1,19",IF(F27&lt;Premissas!$B$10,"1,20 – 1,39",IF(F27&lt;Premissas!$B$11,"1,40 – 1,59",IF(F27&lt;Premissas!$B$12,"1,60 – 1,99","≥ 2,00")))))</f>
        <v/>
      </c>
      <c r="K27" s="5">
        <f>IF(F27&lt;Premissas!$B$8,Premissas!$B$13,IF(F27&lt;Premissas!$B$9,Premissas!$B$14,IF(F27&lt;Premissas!$B$10,Premissas!$B$15,IF(F27&lt;Premissas!$B$11,Premissas!$B$16,IF(F27&lt;Premissas!$B$12,Premissas!$B$17,Premissas!$B$18)))))</f>
        <v/>
      </c>
      <c r="L27" s="5">
        <f>K27/Premissas!$B$4</f>
        <v/>
      </c>
      <c r="M27" s="2">
        <f>IF(K27=Premissas!$B$18,"SIM","NÃO")</f>
        <v/>
      </c>
    </row>
    <row r="28">
      <c r="A28" s="2" t="n">
        <v>491277</v>
      </c>
      <c r="B28" s="2" t="inlineStr">
        <is>
          <t>Allan Chaves Da Cruz Da Rocha</t>
        </is>
      </c>
      <c r="C28" s="2" t="n">
        <v>409</v>
      </c>
      <c r="D28" s="2">
        <f>IFERROR(TEXTJOIN(" | ",TRUE,UNIQUE(FILTER(Detalhe_Registro!$C:$C,(Detalhe_Registro!$D:$D=A28)*(Detalhe_Registro!$E:$E=B28)*(Detalhe_Registro!$M:$M="SIM")))),"")</f>
        <v/>
      </c>
      <c r="E28" s="2">
        <f>COUNTIFS(Detalhe_Registro!$D:$D,A28,Detalhe_Registro!$E:$E,B28,Detalhe_Registro!$M:$M,"SIM")</f>
        <v/>
      </c>
      <c r="F28" s="2">
        <f>IFERROR(MAXIFS(Detalhe_Registro!$N:$N,Detalhe_Registro!$D:$D,A28,Detalhe_Registro!$E:$E,B28,Detalhe_Registro!$M:$M,"SIM"),0)</f>
        <v/>
      </c>
      <c r="G28" s="2">
        <f>IFERROR(AVERAGEIFS(Detalhe_Registro!$N:$N,Detalhe_Registro!$D:$D,A28,Detalhe_Registro!$E:$E,B28,Detalhe_Registro!$M:$M,"SIM"),0)</f>
        <v/>
      </c>
      <c r="H28" s="2">
        <f>SUMIFS(Detalhe_Registro!$F:$F,Detalhe_Registro!$D:$D,A28,Detalhe_Registro!$E:$E,B28,Detalhe_Registro!$M:$M,"SIM")</f>
        <v/>
      </c>
      <c r="I28" s="2">
        <f>SUMIFS(Detalhe_Registro!$G:$G,Detalhe_Registro!$D:$D,A28,Detalhe_Registro!$E:$E,B28,Detalhe_Registro!$M:$M,"SIM")</f>
        <v/>
      </c>
      <c r="J28" s="2">
        <f>IF(F28&lt;Premissas!$B$8,"&lt; 1,00",IF(F28&lt;Premissas!$B$9,"1,00 – 1,19",IF(F28&lt;Premissas!$B$10,"1,20 – 1,39",IF(F28&lt;Premissas!$B$11,"1,40 – 1,59",IF(F28&lt;Premissas!$B$12,"1,60 – 1,99","≥ 2,00")))))</f>
        <v/>
      </c>
      <c r="K28" s="5">
        <f>IF(F28&lt;Premissas!$B$8,Premissas!$B$13,IF(F28&lt;Premissas!$B$9,Premissas!$B$14,IF(F28&lt;Premissas!$B$10,Premissas!$B$15,IF(F28&lt;Premissas!$B$11,Premissas!$B$16,IF(F28&lt;Premissas!$B$12,Premissas!$B$17,Premissas!$B$18)))))</f>
        <v/>
      </c>
      <c r="L28" s="5">
        <f>K28/Premissas!$B$4</f>
        <v/>
      </c>
      <c r="M28" s="2">
        <f>IF(K28=Premissas!$B$18,"SIM","NÃO")</f>
        <v/>
      </c>
    </row>
    <row r="29">
      <c r="A29" s="2" t="inlineStr">
        <is>
          <t>491277</t>
        </is>
      </c>
      <c r="B29" s="2" t="inlineStr">
        <is>
          <t>Allan Chaves Da Cruz Da Rocha</t>
        </is>
      </c>
      <c r="C29" s="2" t="n">
        <v>409</v>
      </c>
      <c r="D29" s="2">
        <f>IFERROR(TEXTJOIN(" | ",TRUE,UNIQUE(FILTER(Detalhe_Registro!$C:$C,(Detalhe_Registro!$D:$D=A29)*(Detalhe_Registro!$E:$E=B29)*(Detalhe_Registro!$M:$M="SIM")))),"")</f>
        <v/>
      </c>
      <c r="E29" s="2">
        <f>COUNTIFS(Detalhe_Registro!$D:$D,A29,Detalhe_Registro!$E:$E,B29,Detalhe_Registro!$M:$M,"SIM")</f>
        <v/>
      </c>
      <c r="F29" s="2">
        <f>IFERROR(MAXIFS(Detalhe_Registro!$N:$N,Detalhe_Registro!$D:$D,A29,Detalhe_Registro!$E:$E,B29,Detalhe_Registro!$M:$M,"SIM"),0)</f>
        <v/>
      </c>
      <c r="G29" s="2">
        <f>IFERROR(AVERAGEIFS(Detalhe_Registro!$N:$N,Detalhe_Registro!$D:$D,A29,Detalhe_Registro!$E:$E,B29,Detalhe_Registro!$M:$M,"SIM"),0)</f>
        <v/>
      </c>
      <c r="H29" s="2">
        <f>SUMIFS(Detalhe_Registro!$F:$F,Detalhe_Registro!$D:$D,A29,Detalhe_Registro!$E:$E,B29,Detalhe_Registro!$M:$M,"SIM")</f>
        <v/>
      </c>
      <c r="I29" s="2">
        <f>SUMIFS(Detalhe_Registro!$G:$G,Detalhe_Registro!$D:$D,A29,Detalhe_Registro!$E:$E,B29,Detalhe_Registro!$M:$M,"SIM")</f>
        <v/>
      </c>
      <c r="J29" s="2">
        <f>IF(F29&lt;Premissas!$B$8,"&lt; 1,00",IF(F29&lt;Premissas!$B$9,"1,00 – 1,19",IF(F29&lt;Premissas!$B$10,"1,20 – 1,39",IF(F29&lt;Premissas!$B$11,"1,40 – 1,59",IF(F29&lt;Premissas!$B$12,"1,60 – 1,99","≥ 2,00")))))</f>
        <v/>
      </c>
      <c r="K29" s="5">
        <f>IF(F29&lt;Premissas!$B$8,Premissas!$B$13,IF(F29&lt;Premissas!$B$9,Premissas!$B$14,IF(F29&lt;Premissas!$B$10,Premissas!$B$15,IF(F29&lt;Premissas!$B$11,Premissas!$B$16,IF(F29&lt;Premissas!$B$12,Premissas!$B$17,Premissas!$B$18)))))</f>
        <v/>
      </c>
      <c r="L29" s="5">
        <f>K29/Premissas!$B$4</f>
        <v/>
      </c>
      <c r="M29" s="2">
        <f>IF(K29=Premissas!$B$18,"SIM","NÃO")</f>
        <v/>
      </c>
    </row>
    <row r="30">
      <c r="A30" s="2" t="n">
        <v>400144</v>
      </c>
      <c r="B30" s="2" t="inlineStr">
        <is>
          <t>Alvaro Marques De Paula</t>
        </is>
      </c>
      <c r="C30" s="2" t="n">
        <v>409</v>
      </c>
      <c r="D30" s="2">
        <f>IFERROR(TEXTJOIN(" | ",TRUE,UNIQUE(FILTER(Detalhe_Registro!$C:$C,(Detalhe_Registro!$D:$D=A30)*(Detalhe_Registro!$E:$E=B30)*(Detalhe_Registro!$M:$M="SIM")))),"")</f>
        <v/>
      </c>
      <c r="E30" s="2">
        <f>COUNTIFS(Detalhe_Registro!$D:$D,A30,Detalhe_Registro!$E:$E,B30,Detalhe_Registro!$M:$M,"SIM")</f>
        <v/>
      </c>
      <c r="F30" s="2">
        <f>IFERROR(MAXIFS(Detalhe_Registro!$N:$N,Detalhe_Registro!$D:$D,A30,Detalhe_Registro!$E:$E,B30,Detalhe_Registro!$M:$M,"SIM"),0)</f>
        <v/>
      </c>
      <c r="G30" s="2">
        <f>IFERROR(AVERAGEIFS(Detalhe_Registro!$N:$N,Detalhe_Registro!$D:$D,A30,Detalhe_Registro!$E:$E,B30,Detalhe_Registro!$M:$M,"SIM"),0)</f>
        <v/>
      </c>
      <c r="H30" s="2">
        <f>SUMIFS(Detalhe_Registro!$F:$F,Detalhe_Registro!$D:$D,A30,Detalhe_Registro!$E:$E,B30,Detalhe_Registro!$M:$M,"SIM")</f>
        <v/>
      </c>
      <c r="I30" s="2">
        <f>SUMIFS(Detalhe_Registro!$G:$G,Detalhe_Registro!$D:$D,A30,Detalhe_Registro!$E:$E,B30,Detalhe_Registro!$M:$M,"SIM")</f>
        <v/>
      </c>
      <c r="J30" s="2">
        <f>IF(F30&lt;Premissas!$B$8,"&lt; 1,00",IF(F30&lt;Premissas!$B$9,"1,00 – 1,19",IF(F30&lt;Premissas!$B$10,"1,20 – 1,39",IF(F30&lt;Premissas!$B$11,"1,40 – 1,59",IF(F30&lt;Premissas!$B$12,"1,60 – 1,99","≥ 2,00")))))</f>
        <v/>
      </c>
      <c r="K30" s="5">
        <f>IF(F30&lt;Premissas!$B$8,Premissas!$B$13,IF(F30&lt;Premissas!$B$9,Premissas!$B$14,IF(F30&lt;Premissas!$B$10,Premissas!$B$15,IF(F30&lt;Premissas!$B$11,Premissas!$B$16,IF(F30&lt;Premissas!$B$12,Premissas!$B$17,Premissas!$B$18)))))</f>
        <v/>
      </c>
      <c r="L30" s="5">
        <f>K30/Premissas!$B$4</f>
        <v/>
      </c>
      <c r="M30" s="2">
        <f>IF(K30=Premissas!$B$18,"SIM","NÃO")</f>
        <v/>
      </c>
    </row>
    <row r="31">
      <c r="A31" s="2" t="inlineStr">
        <is>
          <t>400144</t>
        </is>
      </c>
      <c r="B31" s="2" t="inlineStr">
        <is>
          <t>Alvaro Marques De Paula</t>
        </is>
      </c>
      <c r="C31" s="2" t="n">
        <v>409</v>
      </c>
      <c r="D31" s="2">
        <f>IFERROR(TEXTJOIN(" | ",TRUE,UNIQUE(FILTER(Detalhe_Registro!$C:$C,(Detalhe_Registro!$D:$D=A31)*(Detalhe_Registro!$E:$E=B31)*(Detalhe_Registro!$M:$M="SIM")))),"")</f>
        <v/>
      </c>
      <c r="E31" s="2">
        <f>COUNTIFS(Detalhe_Registro!$D:$D,A31,Detalhe_Registro!$E:$E,B31,Detalhe_Registro!$M:$M,"SIM")</f>
        <v/>
      </c>
      <c r="F31" s="2">
        <f>IFERROR(MAXIFS(Detalhe_Registro!$N:$N,Detalhe_Registro!$D:$D,A31,Detalhe_Registro!$E:$E,B31,Detalhe_Registro!$M:$M,"SIM"),0)</f>
        <v/>
      </c>
      <c r="G31" s="2">
        <f>IFERROR(AVERAGEIFS(Detalhe_Registro!$N:$N,Detalhe_Registro!$D:$D,A31,Detalhe_Registro!$E:$E,B31,Detalhe_Registro!$M:$M,"SIM"),0)</f>
        <v/>
      </c>
      <c r="H31" s="2">
        <f>SUMIFS(Detalhe_Registro!$F:$F,Detalhe_Registro!$D:$D,A31,Detalhe_Registro!$E:$E,B31,Detalhe_Registro!$M:$M,"SIM")</f>
        <v/>
      </c>
      <c r="I31" s="2">
        <f>SUMIFS(Detalhe_Registro!$G:$G,Detalhe_Registro!$D:$D,A31,Detalhe_Registro!$E:$E,B31,Detalhe_Registro!$M:$M,"SIM")</f>
        <v/>
      </c>
      <c r="J31" s="2">
        <f>IF(F31&lt;Premissas!$B$8,"&lt; 1,00",IF(F31&lt;Premissas!$B$9,"1,00 – 1,19",IF(F31&lt;Premissas!$B$10,"1,20 – 1,39",IF(F31&lt;Premissas!$B$11,"1,40 – 1,59",IF(F31&lt;Premissas!$B$12,"1,60 – 1,99","≥ 2,00")))))</f>
        <v/>
      </c>
      <c r="K31" s="5">
        <f>IF(F31&lt;Premissas!$B$8,Premissas!$B$13,IF(F31&lt;Premissas!$B$9,Premissas!$B$14,IF(F31&lt;Premissas!$B$10,Premissas!$B$15,IF(F31&lt;Premissas!$B$11,Premissas!$B$16,IF(F31&lt;Premissas!$B$12,Premissas!$B$17,Premissas!$B$18)))))</f>
        <v/>
      </c>
      <c r="L31" s="5">
        <f>K31/Premissas!$B$4</f>
        <v/>
      </c>
      <c r="M31" s="2">
        <f>IF(K31=Premissas!$B$18,"SIM","NÃO")</f>
        <v/>
      </c>
    </row>
    <row r="32">
      <c r="A32" s="2" t="n">
        <v>5817447</v>
      </c>
      <c r="B32" s="2" t="inlineStr">
        <is>
          <t>Anderson Da Costa Guedes</t>
        </is>
      </c>
      <c r="C32" s="2" t="n">
        <v>409</v>
      </c>
      <c r="D32" s="2">
        <f>IFERROR(TEXTJOIN(" | ",TRUE,UNIQUE(FILTER(Detalhe_Registro!$C:$C,(Detalhe_Registro!$D:$D=A32)*(Detalhe_Registro!$E:$E=B32)*(Detalhe_Registro!$M:$M="SIM")))),"")</f>
        <v/>
      </c>
      <c r="E32" s="2">
        <f>COUNTIFS(Detalhe_Registro!$D:$D,A32,Detalhe_Registro!$E:$E,B32,Detalhe_Registro!$M:$M,"SIM")</f>
        <v/>
      </c>
      <c r="F32" s="2">
        <f>IFERROR(MAXIFS(Detalhe_Registro!$N:$N,Detalhe_Registro!$D:$D,A32,Detalhe_Registro!$E:$E,B32,Detalhe_Registro!$M:$M,"SIM"),0)</f>
        <v/>
      </c>
      <c r="G32" s="2">
        <f>IFERROR(AVERAGEIFS(Detalhe_Registro!$N:$N,Detalhe_Registro!$D:$D,A32,Detalhe_Registro!$E:$E,B32,Detalhe_Registro!$M:$M,"SIM"),0)</f>
        <v/>
      </c>
      <c r="H32" s="2">
        <f>SUMIFS(Detalhe_Registro!$F:$F,Detalhe_Registro!$D:$D,A32,Detalhe_Registro!$E:$E,B32,Detalhe_Registro!$M:$M,"SIM")</f>
        <v/>
      </c>
      <c r="I32" s="2">
        <f>SUMIFS(Detalhe_Registro!$G:$G,Detalhe_Registro!$D:$D,A32,Detalhe_Registro!$E:$E,B32,Detalhe_Registro!$M:$M,"SIM")</f>
        <v/>
      </c>
      <c r="J32" s="2">
        <f>IF(F32&lt;Premissas!$B$8,"&lt; 1,00",IF(F32&lt;Premissas!$B$9,"1,00 – 1,19",IF(F32&lt;Premissas!$B$10,"1,20 – 1,39",IF(F32&lt;Premissas!$B$11,"1,40 – 1,59",IF(F32&lt;Premissas!$B$12,"1,60 – 1,99","≥ 2,00")))))</f>
        <v/>
      </c>
      <c r="K32" s="5">
        <f>IF(F32&lt;Premissas!$B$8,Premissas!$B$13,IF(F32&lt;Premissas!$B$9,Premissas!$B$14,IF(F32&lt;Premissas!$B$10,Premissas!$B$15,IF(F32&lt;Premissas!$B$11,Premissas!$B$16,IF(F32&lt;Premissas!$B$12,Premissas!$B$17,Premissas!$B$18)))))</f>
        <v/>
      </c>
      <c r="L32" s="5">
        <f>K32/Premissas!$B$4</f>
        <v/>
      </c>
      <c r="M32" s="2">
        <f>IF(K32=Premissas!$B$18,"SIM","NÃO")</f>
        <v/>
      </c>
    </row>
    <row r="33">
      <c r="A33" s="2" t="inlineStr">
        <is>
          <t>5817447</t>
        </is>
      </c>
      <c r="B33" s="2" t="inlineStr">
        <is>
          <t>Anderson Da Costa Guedes</t>
        </is>
      </c>
      <c r="C33" s="2" t="n">
        <v>409</v>
      </c>
      <c r="D33" s="2">
        <f>IFERROR(TEXTJOIN(" | ",TRUE,UNIQUE(FILTER(Detalhe_Registro!$C:$C,(Detalhe_Registro!$D:$D=A33)*(Detalhe_Registro!$E:$E=B33)*(Detalhe_Registro!$M:$M="SIM")))),"")</f>
        <v/>
      </c>
      <c r="E33" s="2">
        <f>COUNTIFS(Detalhe_Registro!$D:$D,A33,Detalhe_Registro!$E:$E,B33,Detalhe_Registro!$M:$M,"SIM")</f>
        <v/>
      </c>
      <c r="F33" s="2">
        <f>IFERROR(MAXIFS(Detalhe_Registro!$N:$N,Detalhe_Registro!$D:$D,A33,Detalhe_Registro!$E:$E,B33,Detalhe_Registro!$M:$M,"SIM"),0)</f>
        <v/>
      </c>
      <c r="G33" s="2">
        <f>IFERROR(AVERAGEIFS(Detalhe_Registro!$N:$N,Detalhe_Registro!$D:$D,A33,Detalhe_Registro!$E:$E,B33,Detalhe_Registro!$M:$M,"SIM"),0)</f>
        <v/>
      </c>
      <c r="H33" s="2">
        <f>SUMIFS(Detalhe_Registro!$F:$F,Detalhe_Registro!$D:$D,A33,Detalhe_Registro!$E:$E,B33,Detalhe_Registro!$M:$M,"SIM")</f>
        <v/>
      </c>
      <c r="I33" s="2">
        <f>SUMIFS(Detalhe_Registro!$G:$G,Detalhe_Registro!$D:$D,A33,Detalhe_Registro!$E:$E,B33,Detalhe_Registro!$M:$M,"SIM")</f>
        <v/>
      </c>
      <c r="J33" s="2">
        <f>IF(F33&lt;Premissas!$B$8,"&lt; 1,00",IF(F33&lt;Premissas!$B$9,"1,00 – 1,19",IF(F33&lt;Premissas!$B$10,"1,20 – 1,39",IF(F33&lt;Premissas!$B$11,"1,40 – 1,59",IF(F33&lt;Premissas!$B$12,"1,60 – 1,99","≥ 2,00")))))</f>
        <v/>
      </c>
      <c r="K33" s="5">
        <f>IF(F33&lt;Premissas!$B$8,Premissas!$B$13,IF(F33&lt;Premissas!$B$9,Premissas!$B$14,IF(F33&lt;Premissas!$B$10,Premissas!$B$15,IF(F33&lt;Premissas!$B$11,Premissas!$B$16,IF(F33&lt;Premissas!$B$12,Premissas!$B$17,Premissas!$B$18)))))</f>
        <v/>
      </c>
      <c r="L33" s="5">
        <f>K33/Premissas!$B$4</f>
        <v/>
      </c>
      <c r="M33" s="2">
        <f>IF(K33=Premissas!$B$18,"SIM","NÃO")</f>
        <v/>
      </c>
    </row>
    <row r="34">
      <c r="A34" s="2" t="n">
        <v>5442230</v>
      </c>
      <c r="B34" s="2" t="inlineStr">
        <is>
          <t>Anderson Marcos Dos Reis Matta</t>
        </is>
      </c>
      <c r="C34" s="2" t="n">
        <v>409</v>
      </c>
      <c r="D34" s="2">
        <f>IFERROR(TEXTJOIN(" | ",TRUE,UNIQUE(FILTER(Detalhe_Registro!$C:$C,(Detalhe_Registro!$D:$D=A34)*(Detalhe_Registro!$E:$E=B34)*(Detalhe_Registro!$M:$M="SIM")))),"")</f>
        <v/>
      </c>
      <c r="E34" s="2">
        <f>COUNTIFS(Detalhe_Registro!$D:$D,A34,Detalhe_Registro!$E:$E,B34,Detalhe_Registro!$M:$M,"SIM")</f>
        <v/>
      </c>
      <c r="F34" s="2">
        <f>IFERROR(MAXIFS(Detalhe_Registro!$N:$N,Detalhe_Registro!$D:$D,A34,Detalhe_Registro!$E:$E,B34,Detalhe_Registro!$M:$M,"SIM"),0)</f>
        <v/>
      </c>
      <c r="G34" s="2">
        <f>IFERROR(AVERAGEIFS(Detalhe_Registro!$N:$N,Detalhe_Registro!$D:$D,A34,Detalhe_Registro!$E:$E,B34,Detalhe_Registro!$M:$M,"SIM"),0)</f>
        <v/>
      </c>
      <c r="H34" s="2">
        <f>SUMIFS(Detalhe_Registro!$F:$F,Detalhe_Registro!$D:$D,A34,Detalhe_Registro!$E:$E,B34,Detalhe_Registro!$M:$M,"SIM")</f>
        <v/>
      </c>
      <c r="I34" s="2">
        <f>SUMIFS(Detalhe_Registro!$G:$G,Detalhe_Registro!$D:$D,A34,Detalhe_Registro!$E:$E,B34,Detalhe_Registro!$M:$M,"SIM")</f>
        <v/>
      </c>
      <c r="J34" s="2">
        <f>IF(F34&lt;Premissas!$B$8,"&lt; 1,00",IF(F34&lt;Premissas!$B$9,"1,00 – 1,19",IF(F34&lt;Premissas!$B$10,"1,20 – 1,39",IF(F34&lt;Premissas!$B$11,"1,40 – 1,59",IF(F34&lt;Premissas!$B$12,"1,60 – 1,99","≥ 2,00")))))</f>
        <v/>
      </c>
      <c r="K34" s="5">
        <f>IF(F34&lt;Premissas!$B$8,Premissas!$B$13,IF(F34&lt;Premissas!$B$9,Premissas!$B$14,IF(F34&lt;Premissas!$B$10,Premissas!$B$15,IF(F34&lt;Premissas!$B$11,Premissas!$B$16,IF(F34&lt;Premissas!$B$12,Premissas!$B$17,Premissas!$B$18)))))</f>
        <v/>
      </c>
      <c r="L34" s="5">
        <f>K34/Premissas!$B$4</f>
        <v/>
      </c>
      <c r="M34" s="2">
        <f>IF(K34=Premissas!$B$18,"SIM","NÃO")</f>
        <v/>
      </c>
    </row>
    <row r="35">
      <c r="A35" s="2" t="inlineStr">
        <is>
          <t>5442230</t>
        </is>
      </c>
      <c r="B35" s="2" t="inlineStr">
        <is>
          <t>Anderson Marcos Dos Reis Matta</t>
        </is>
      </c>
      <c r="C35" s="2" t="n">
        <v>409</v>
      </c>
      <c r="D35" s="2">
        <f>IFERROR(TEXTJOIN(" | ",TRUE,UNIQUE(FILTER(Detalhe_Registro!$C:$C,(Detalhe_Registro!$D:$D=A35)*(Detalhe_Registro!$E:$E=B35)*(Detalhe_Registro!$M:$M="SIM")))),"")</f>
        <v/>
      </c>
      <c r="E35" s="2">
        <f>COUNTIFS(Detalhe_Registro!$D:$D,A35,Detalhe_Registro!$E:$E,B35,Detalhe_Registro!$M:$M,"SIM")</f>
        <v/>
      </c>
      <c r="F35" s="2">
        <f>IFERROR(MAXIFS(Detalhe_Registro!$N:$N,Detalhe_Registro!$D:$D,A35,Detalhe_Registro!$E:$E,B35,Detalhe_Registro!$M:$M,"SIM"),0)</f>
        <v/>
      </c>
      <c r="G35" s="2">
        <f>IFERROR(AVERAGEIFS(Detalhe_Registro!$N:$N,Detalhe_Registro!$D:$D,A35,Detalhe_Registro!$E:$E,B35,Detalhe_Registro!$M:$M,"SIM"),0)</f>
        <v/>
      </c>
      <c r="H35" s="2">
        <f>SUMIFS(Detalhe_Registro!$F:$F,Detalhe_Registro!$D:$D,A35,Detalhe_Registro!$E:$E,B35,Detalhe_Registro!$M:$M,"SIM")</f>
        <v/>
      </c>
      <c r="I35" s="2">
        <f>SUMIFS(Detalhe_Registro!$G:$G,Detalhe_Registro!$D:$D,A35,Detalhe_Registro!$E:$E,B35,Detalhe_Registro!$M:$M,"SIM")</f>
        <v/>
      </c>
      <c r="J35" s="2">
        <f>IF(F35&lt;Premissas!$B$8,"&lt; 1,00",IF(F35&lt;Premissas!$B$9,"1,00 – 1,19",IF(F35&lt;Premissas!$B$10,"1,20 – 1,39",IF(F35&lt;Premissas!$B$11,"1,40 – 1,59",IF(F35&lt;Premissas!$B$12,"1,60 – 1,99","≥ 2,00")))))</f>
        <v/>
      </c>
      <c r="K35" s="5">
        <f>IF(F35&lt;Premissas!$B$8,Premissas!$B$13,IF(F35&lt;Premissas!$B$9,Premissas!$B$14,IF(F35&lt;Premissas!$B$10,Premissas!$B$15,IF(F35&lt;Premissas!$B$11,Premissas!$B$16,IF(F35&lt;Premissas!$B$12,Premissas!$B$17,Premissas!$B$18)))))</f>
        <v/>
      </c>
      <c r="L35" s="5">
        <f>K35/Premissas!$B$4</f>
        <v/>
      </c>
      <c r="M35" s="2">
        <f>IF(K35=Premissas!$B$18,"SIM","NÃO")</f>
        <v/>
      </c>
    </row>
    <row r="36">
      <c r="A36" s="2" t="n">
        <v>5448417</v>
      </c>
      <c r="B36" s="2" t="inlineStr">
        <is>
          <t>Andre Lemos Dos Santos</t>
        </is>
      </c>
      <c r="C36" s="2" t="n">
        <v>409</v>
      </c>
      <c r="D36" s="2">
        <f>IFERROR(TEXTJOIN(" | ",TRUE,UNIQUE(FILTER(Detalhe_Registro!$C:$C,(Detalhe_Registro!$D:$D=A36)*(Detalhe_Registro!$E:$E=B36)*(Detalhe_Registro!$M:$M="SIM")))),"")</f>
        <v/>
      </c>
      <c r="E36" s="2">
        <f>COUNTIFS(Detalhe_Registro!$D:$D,A36,Detalhe_Registro!$E:$E,B36,Detalhe_Registro!$M:$M,"SIM")</f>
        <v/>
      </c>
      <c r="F36" s="2">
        <f>IFERROR(MAXIFS(Detalhe_Registro!$N:$N,Detalhe_Registro!$D:$D,A36,Detalhe_Registro!$E:$E,B36,Detalhe_Registro!$M:$M,"SIM"),0)</f>
        <v/>
      </c>
      <c r="G36" s="2">
        <f>IFERROR(AVERAGEIFS(Detalhe_Registro!$N:$N,Detalhe_Registro!$D:$D,A36,Detalhe_Registro!$E:$E,B36,Detalhe_Registro!$M:$M,"SIM"),0)</f>
        <v/>
      </c>
      <c r="H36" s="2">
        <f>SUMIFS(Detalhe_Registro!$F:$F,Detalhe_Registro!$D:$D,A36,Detalhe_Registro!$E:$E,B36,Detalhe_Registro!$M:$M,"SIM")</f>
        <v/>
      </c>
      <c r="I36" s="2">
        <f>SUMIFS(Detalhe_Registro!$G:$G,Detalhe_Registro!$D:$D,A36,Detalhe_Registro!$E:$E,B36,Detalhe_Registro!$M:$M,"SIM")</f>
        <v/>
      </c>
      <c r="J36" s="2">
        <f>IF(F36&lt;Premissas!$B$8,"&lt; 1,00",IF(F36&lt;Premissas!$B$9,"1,00 – 1,19",IF(F36&lt;Premissas!$B$10,"1,20 – 1,39",IF(F36&lt;Premissas!$B$11,"1,40 – 1,59",IF(F36&lt;Premissas!$B$12,"1,60 – 1,99","≥ 2,00")))))</f>
        <v/>
      </c>
      <c r="K36" s="5">
        <f>IF(F36&lt;Premissas!$B$8,Premissas!$B$13,IF(F36&lt;Premissas!$B$9,Premissas!$B$14,IF(F36&lt;Premissas!$B$10,Premissas!$B$15,IF(F36&lt;Premissas!$B$11,Premissas!$B$16,IF(F36&lt;Premissas!$B$12,Premissas!$B$17,Premissas!$B$18)))))</f>
        <v/>
      </c>
      <c r="L36" s="5">
        <f>K36/Premissas!$B$4</f>
        <v/>
      </c>
      <c r="M36" s="2">
        <f>IF(K36=Premissas!$B$18,"SIM","NÃO")</f>
        <v/>
      </c>
    </row>
    <row r="37">
      <c r="A37" s="2" t="inlineStr">
        <is>
          <t>5448417</t>
        </is>
      </c>
      <c r="B37" s="2" t="inlineStr">
        <is>
          <t>Andre Lemos Dos Santos</t>
        </is>
      </c>
      <c r="C37" s="2" t="n">
        <v>409</v>
      </c>
      <c r="D37" s="2">
        <f>IFERROR(TEXTJOIN(" | ",TRUE,UNIQUE(FILTER(Detalhe_Registro!$C:$C,(Detalhe_Registro!$D:$D=A37)*(Detalhe_Registro!$E:$E=B37)*(Detalhe_Registro!$M:$M="SIM")))),"")</f>
        <v/>
      </c>
      <c r="E37" s="2">
        <f>COUNTIFS(Detalhe_Registro!$D:$D,A37,Detalhe_Registro!$E:$E,B37,Detalhe_Registro!$M:$M,"SIM")</f>
        <v/>
      </c>
      <c r="F37" s="2">
        <f>IFERROR(MAXIFS(Detalhe_Registro!$N:$N,Detalhe_Registro!$D:$D,A37,Detalhe_Registro!$E:$E,B37,Detalhe_Registro!$M:$M,"SIM"),0)</f>
        <v/>
      </c>
      <c r="G37" s="2">
        <f>IFERROR(AVERAGEIFS(Detalhe_Registro!$N:$N,Detalhe_Registro!$D:$D,A37,Detalhe_Registro!$E:$E,B37,Detalhe_Registro!$M:$M,"SIM"),0)</f>
        <v/>
      </c>
      <c r="H37" s="2">
        <f>SUMIFS(Detalhe_Registro!$F:$F,Detalhe_Registro!$D:$D,A37,Detalhe_Registro!$E:$E,B37,Detalhe_Registro!$M:$M,"SIM")</f>
        <v/>
      </c>
      <c r="I37" s="2">
        <f>SUMIFS(Detalhe_Registro!$G:$G,Detalhe_Registro!$D:$D,A37,Detalhe_Registro!$E:$E,B37,Detalhe_Registro!$M:$M,"SIM")</f>
        <v/>
      </c>
      <c r="J37" s="2">
        <f>IF(F37&lt;Premissas!$B$8,"&lt; 1,00",IF(F37&lt;Premissas!$B$9,"1,00 – 1,19",IF(F37&lt;Premissas!$B$10,"1,20 – 1,39",IF(F37&lt;Premissas!$B$11,"1,40 – 1,59",IF(F37&lt;Premissas!$B$12,"1,60 – 1,99","≥ 2,00")))))</f>
        <v/>
      </c>
      <c r="K37" s="5">
        <f>IF(F37&lt;Premissas!$B$8,Premissas!$B$13,IF(F37&lt;Premissas!$B$9,Premissas!$B$14,IF(F37&lt;Premissas!$B$10,Premissas!$B$15,IF(F37&lt;Premissas!$B$11,Premissas!$B$16,IF(F37&lt;Premissas!$B$12,Premissas!$B$17,Premissas!$B$18)))))</f>
        <v/>
      </c>
      <c r="L37" s="5">
        <f>K37/Premissas!$B$4</f>
        <v/>
      </c>
      <c r="M37" s="2">
        <f>IF(K37=Premissas!$B$18,"SIM","NÃO")</f>
        <v/>
      </c>
    </row>
    <row r="38">
      <c r="A38" s="2" t="n">
        <v>5449111</v>
      </c>
      <c r="B38" s="2" t="inlineStr">
        <is>
          <t>Andrey Teixeira Coutinho</t>
        </is>
      </c>
      <c r="C38" s="2" t="n">
        <v>409</v>
      </c>
      <c r="D38" s="2">
        <f>IFERROR(TEXTJOIN(" | ",TRUE,UNIQUE(FILTER(Detalhe_Registro!$C:$C,(Detalhe_Registro!$D:$D=A38)*(Detalhe_Registro!$E:$E=B38)*(Detalhe_Registro!$M:$M="SIM")))),"")</f>
        <v/>
      </c>
      <c r="E38" s="2">
        <f>COUNTIFS(Detalhe_Registro!$D:$D,A38,Detalhe_Registro!$E:$E,B38,Detalhe_Registro!$M:$M,"SIM")</f>
        <v/>
      </c>
      <c r="F38" s="2">
        <f>IFERROR(MAXIFS(Detalhe_Registro!$N:$N,Detalhe_Registro!$D:$D,A38,Detalhe_Registro!$E:$E,B38,Detalhe_Registro!$M:$M,"SIM"),0)</f>
        <v/>
      </c>
      <c r="G38" s="2">
        <f>IFERROR(AVERAGEIFS(Detalhe_Registro!$N:$N,Detalhe_Registro!$D:$D,A38,Detalhe_Registro!$E:$E,B38,Detalhe_Registro!$M:$M,"SIM"),0)</f>
        <v/>
      </c>
      <c r="H38" s="2">
        <f>SUMIFS(Detalhe_Registro!$F:$F,Detalhe_Registro!$D:$D,A38,Detalhe_Registro!$E:$E,B38,Detalhe_Registro!$M:$M,"SIM")</f>
        <v/>
      </c>
      <c r="I38" s="2">
        <f>SUMIFS(Detalhe_Registro!$G:$G,Detalhe_Registro!$D:$D,A38,Detalhe_Registro!$E:$E,B38,Detalhe_Registro!$M:$M,"SIM")</f>
        <v/>
      </c>
      <c r="J38" s="2">
        <f>IF(F38&lt;Premissas!$B$8,"&lt; 1,00",IF(F38&lt;Premissas!$B$9,"1,00 – 1,19",IF(F38&lt;Premissas!$B$10,"1,20 – 1,39",IF(F38&lt;Premissas!$B$11,"1,40 – 1,59",IF(F38&lt;Premissas!$B$12,"1,60 – 1,99","≥ 2,00")))))</f>
        <v/>
      </c>
      <c r="K38" s="5">
        <f>IF(F38&lt;Premissas!$B$8,Premissas!$B$13,IF(F38&lt;Premissas!$B$9,Premissas!$B$14,IF(F38&lt;Premissas!$B$10,Premissas!$B$15,IF(F38&lt;Premissas!$B$11,Premissas!$B$16,IF(F38&lt;Premissas!$B$12,Premissas!$B$17,Premissas!$B$18)))))</f>
        <v/>
      </c>
      <c r="L38" s="5">
        <f>K38/Premissas!$B$4</f>
        <v/>
      </c>
      <c r="M38" s="2">
        <f>IF(K38=Premissas!$B$18,"SIM","NÃO")</f>
        <v/>
      </c>
    </row>
    <row r="39">
      <c r="A39" s="2" t="inlineStr">
        <is>
          <t>5449111</t>
        </is>
      </c>
      <c r="B39" s="2" t="inlineStr">
        <is>
          <t>Andrey Teixeira Coutinho</t>
        </is>
      </c>
      <c r="C39" s="2" t="n">
        <v>409</v>
      </c>
      <c r="D39" s="2">
        <f>IFERROR(TEXTJOIN(" | ",TRUE,UNIQUE(FILTER(Detalhe_Registro!$C:$C,(Detalhe_Registro!$D:$D=A39)*(Detalhe_Registro!$E:$E=B39)*(Detalhe_Registro!$M:$M="SIM")))),"")</f>
        <v/>
      </c>
      <c r="E39" s="2">
        <f>COUNTIFS(Detalhe_Registro!$D:$D,A39,Detalhe_Registro!$E:$E,B39,Detalhe_Registro!$M:$M,"SIM")</f>
        <v/>
      </c>
      <c r="F39" s="2">
        <f>IFERROR(MAXIFS(Detalhe_Registro!$N:$N,Detalhe_Registro!$D:$D,A39,Detalhe_Registro!$E:$E,B39,Detalhe_Registro!$M:$M,"SIM"),0)</f>
        <v/>
      </c>
      <c r="G39" s="2">
        <f>IFERROR(AVERAGEIFS(Detalhe_Registro!$N:$N,Detalhe_Registro!$D:$D,A39,Detalhe_Registro!$E:$E,B39,Detalhe_Registro!$M:$M,"SIM"),0)</f>
        <v/>
      </c>
      <c r="H39" s="2">
        <f>SUMIFS(Detalhe_Registro!$F:$F,Detalhe_Registro!$D:$D,A39,Detalhe_Registro!$E:$E,B39,Detalhe_Registro!$M:$M,"SIM")</f>
        <v/>
      </c>
      <c r="I39" s="2">
        <f>SUMIFS(Detalhe_Registro!$G:$G,Detalhe_Registro!$D:$D,A39,Detalhe_Registro!$E:$E,B39,Detalhe_Registro!$M:$M,"SIM")</f>
        <v/>
      </c>
      <c r="J39" s="2">
        <f>IF(F39&lt;Premissas!$B$8,"&lt; 1,00",IF(F39&lt;Premissas!$B$9,"1,00 – 1,19",IF(F39&lt;Premissas!$B$10,"1,20 – 1,39",IF(F39&lt;Premissas!$B$11,"1,40 – 1,59",IF(F39&lt;Premissas!$B$12,"1,60 – 1,99","≥ 2,00")))))</f>
        <v/>
      </c>
      <c r="K39" s="5">
        <f>IF(F39&lt;Premissas!$B$8,Premissas!$B$13,IF(F39&lt;Premissas!$B$9,Premissas!$B$14,IF(F39&lt;Premissas!$B$10,Premissas!$B$15,IF(F39&lt;Premissas!$B$11,Premissas!$B$16,IF(F39&lt;Premissas!$B$12,Premissas!$B$17,Premissas!$B$18)))))</f>
        <v/>
      </c>
      <c r="L39" s="5">
        <f>K39/Premissas!$B$4</f>
        <v/>
      </c>
      <c r="M39" s="2">
        <f>IF(K39=Premissas!$B$18,"SIM","NÃO")</f>
        <v/>
      </c>
    </row>
    <row r="40">
      <c r="A40" s="2" t="n">
        <v>534568</v>
      </c>
      <c r="B40" s="2" t="inlineStr">
        <is>
          <t>Antonio Carlos Da Silva Guerra</t>
        </is>
      </c>
      <c r="C40" s="2" t="n">
        <v>409</v>
      </c>
      <c r="D40" s="2">
        <f>IFERROR(TEXTJOIN(" | ",TRUE,UNIQUE(FILTER(Detalhe_Registro!$C:$C,(Detalhe_Registro!$D:$D=A40)*(Detalhe_Registro!$E:$E=B40)*(Detalhe_Registro!$M:$M="SIM")))),"")</f>
        <v/>
      </c>
      <c r="E40" s="2">
        <f>COUNTIFS(Detalhe_Registro!$D:$D,A40,Detalhe_Registro!$E:$E,B40,Detalhe_Registro!$M:$M,"SIM")</f>
        <v/>
      </c>
      <c r="F40" s="2">
        <f>IFERROR(MAXIFS(Detalhe_Registro!$N:$N,Detalhe_Registro!$D:$D,A40,Detalhe_Registro!$E:$E,B40,Detalhe_Registro!$M:$M,"SIM"),0)</f>
        <v/>
      </c>
      <c r="G40" s="2">
        <f>IFERROR(AVERAGEIFS(Detalhe_Registro!$N:$N,Detalhe_Registro!$D:$D,A40,Detalhe_Registro!$E:$E,B40,Detalhe_Registro!$M:$M,"SIM"),0)</f>
        <v/>
      </c>
      <c r="H40" s="2">
        <f>SUMIFS(Detalhe_Registro!$F:$F,Detalhe_Registro!$D:$D,A40,Detalhe_Registro!$E:$E,B40,Detalhe_Registro!$M:$M,"SIM")</f>
        <v/>
      </c>
      <c r="I40" s="2">
        <f>SUMIFS(Detalhe_Registro!$G:$G,Detalhe_Registro!$D:$D,A40,Detalhe_Registro!$E:$E,B40,Detalhe_Registro!$M:$M,"SIM")</f>
        <v/>
      </c>
      <c r="J40" s="2">
        <f>IF(F40&lt;Premissas!$B$8,"&lt; 1,00",IF(F40&lt;Premissas!$B$9,"1,00 – 1,19",IF(F40&lt;Premissas!$B$10,"1,20 – 1,39",IF(F40&lt;Premissas!$B$11,"1,40 – 1,59",IF(F40&lt;Premissas!$B$12,"1,60 – 1,99","≥ 2,00")))))</f>
        <v/>
      </c>
      <c r="K40" s="5">
        <f>IF(F40&lt;Premissas!$B$8,Premissas!$B$13,IF(F40&lt;Premissas!$B$9,Premissas!$B$14,IF(F40&lt;Premissas!$B$10,Premissas!$B$15,IF(F40&lt;Premissas!$B$11,Premissas!$B$16,IF(F40&lt;Premissas!$B$12,Premissas!$B$17,Premissas!$B$18)))))</f>
        <v/>
      </c>
      <c r="L40" s="5">
        <f>K40/Premissas!$B$4</f>
        <v/>
      </c>
      <c r="M40" s="2">
        <f>IF(K40=Premissas!$B$18,"SIM","NÃO")</f>
        <v/>
      </c>
    </row>
    <row r="41">
      <c r="A41" s="2" t="inlineStr">
        <is>
          <t>534568</t>
        </is>
      </c>
      <c r="B41" s="2" t="inlineStr">
        <is>
          <t>Antonio Carlos Da Silva Guerra</t>
        </is>
      </c>
      <c r="C41" s="2" t="n">
        <v>409</v>
      </c>
      <c r="D41" s="2">
        <f>IFERROR(TEXTJOIN(" | ",TRUE,UNIQUE(FILTER(Detalhe_Registro!$C:$C,(Detalhe_Registro!$D:$D=A41)*(Detalhe_Registro!$E:$E=B41)*(Detalhe_Registro!$M:$M="SIM")))),"")</f>
        <v/>
      </c>
      <c r="E41" s="2">
        <f>COUNTIFS(Detalhe_Registro!$D:$D,A41,Detalhe_Registro!$E:$E,B41,Detalhe_Registro!$M:$M,"SIM")</f>
        <v/>
      </c>
      <c r="F41" s="2">
        <f>IFERROR(MAXIFS(Detalhe_Registro!$N:$N,Detalhe_Registro!$D:$D,A41,Detalhe_Registro!$E:$E,B41,Detalhe_Registro!$M:$M,"SIM"),0)</f>
        <v/>
      </c>
      <c r="G41" s="2">
        <f>IFERROR(AVERAGEIFS(Detalhe_Registro!$N:$N,Detalhe_Registro!$D:$D,A41,Detalhe_Registro!$E:$E,B41,Detalhe_Registro!$M:$M,"SIM"),0)</f>
        <v/>
      </c>
      <c r="H41" s="2">
        <f>SUMIFS(Detalhe_Registro!$F:$F,Detalhe_Registro!$D:$D,A41,Detalhe_Registro!$E:$E,B41,Detalhe_Registro!$M:$M,"SIM")</f>
        <v/>
      </c>
      <c r="I41" s="2">
        <f>SUMIFS(Detalhe_Registro!$G:$G,Detalhe_Registro!$D:$D,A41,Detalhe_Registro!$E:$E,B41,Detalhe_Registro!$M:$M,"SIM")</f>
        <v/>
      </c>
      <c r="J41" s="2">
        <f>IF(F41&lt;Premissas!$B$8,"&lt; 1,00",IF(F41&lt;Premissas!$B$9,"1,00 – 1,19",IF(F41&lt;Premissas!$B$10,"1,20 – 1,39",IF(F41&lt;Premissas!$B$11,"1,40 – 1,59",IF(F41&lt;Premissas!$B$12,"1,60 – 1,99","≥ 2,00")))))</f>
        <v/>
      </c>
      <c r="K41" s="5">
        <f>IF(F41&lt;Premissas!$B$8,Premissas!$B$13,IF(F41&lt;Premissas!$B$9,Premissas!$B$14,IF(F41&lt;Premissas!$B$10,Premissas!$B$15,IF(F41&lt;Premissas!$B$11,Premissas!$B$16,IF(F41&lt;Premissas!$B$12,Premissas!$B$17,Premissas!$B$18)))))</f>
        <v/>
      </c>
      <c r="L41" s="5">
        <f>K41/Premissas!$B$4</f>
        <v/>
      </c>
      <c r="M41" s="2">
        <f>IF(K41=Premissas!$B$18,"SIM","NÃO")</f>
        <v/>
      </c>
    </row>
    <row r="42">
      <c r="A42" s="2" t="n">
        <v>606031</v>
      </c>
      <c r="B42" s="2" t="inlineStr">
        <is>
          <t>Antonio Jose Dias Filho</t>
        </is>
      </c>
      <c r="C42" s="2" t="n">
        <v>409</v>
      </c>
      <c r="D42" s="2">
        <f>IFERROR(TEXTJOIN(" | ",TRUE,UNIQUE(FILTER(Detalhe_Registro!$C:$C,(Detalhe_Registro!$D:$D=A42)*(Detalhe_Registro!$E:$E=B42)*(Detalhe_Registro!$M:$M="SIM")))),"")</f>
        <v/>
      </c>
      <c r="E42" s="2">
        <f>COUNTIFS(Detalhe_Registro!$D:$D,A42,Detalhe_Registro!$E:$E,B42,Detalhe_Registro!$M:$M,"SIM")</f>
        <v/>
      </c>
      <c r="F42" s="2">
        <f>IFERROR(MAXIFS(Detalhe_Registro!$N:$N,Detalhe_Registro!$D:$D,A42,Detalhe_Registro!$E:$E,B42,Detalhe_Registro!$M:$M,"SIM"),0)</f>
        <v/>
      </c>
      <c r="G42" s="2">
        <f>IFERROR(AVERAGEIFS(Detalhe_Registro!$N:$N,Detalhe_Registro!$D:$D,A42,Detalhe_Registro!$E:$E,B42,Detalhe_Registro!$M:$M,"SIM"),0)</f>
        <v/>
      </c>
      <c r="H42" s="2">
        <f>SUMIFS(Detalhe_Registro!$F:$F,Detalhe_Registro!$D:$D,A42,Detalhe_Registro!$E:$E,B42,Detalhe_Registro!$M:$M,"SIM")</f>
        <v/>
      </c>
      <c r="I42" s="2">
        <f>SUMIFS(Detalhe_Registro!$G:$G,Detalhe_Registro!$D:$D,A42,Detalhe_Registro!$E:$E,B42,Detalhe_Registro!$M:$M,"SIM")</f>
        <v/>
      </c>
      <c r="J42" s="2">
        <f>IF(F42&lt;Premissas!$B$8,"&lt; 1,00",IF(F42&lt;Premissas!$B$9,"1,00 – 1,19",IF(F42&lt;Premissas!$B$10,"1,20 – 1,39",IF(F42&lt;Premissas!$B$11,"1,40 – 1,59",IF(F42&lt;Premissas!$B$12,"1,60 – 1,99","≥ 2,00")))))</f>
        <v/>
      </c>
      <c r="K42" s="5">
        <f>IF(F42&lt;Premissas!$B$8,Premissas!$B$13,IF(F42&lt;Premissas!$B$9,Premissas!$B$14,IF(F42&lt;Premissas!$B$10,Premissas!$B$15,IF(F42&lt;Premissas!$B$11,Premissas!$B$16,IF(F42&lt;Premissas!$B$12,Premissas!$B$17,Premissas!$B$18)))))</f>
        <v/>
      </c>
      <c r="L42" s="5">
        <f>K42/Premissas!$B$4</f>
        <v/>
      </c>
      <c r="M42" s="2">
        <f>IF(K42=Premissas!$B$18,"SIM","NÃO")</f>
        <v/>
      </c>
    </row>
    <row r="43">
      <c r="A43" s="2" t="inlineStr">
        <is>
          <t>606031</t>
        </is>
      </c>
      <c r="B43" s="2" t="inlineStr">
        <is>
          <t>Antonio Jose Dias Filho</t>
        </is>
      </c>
      <c r="C43" s="2" t="n">
        <v>409</v>
      </c>
      <c r="D43" s="2">
        <f>IFERROR(TEXTJOIN(" | ",TRUE,UNIQUE(FILTER(Detalhe_Registro!$C:$C,(Detalhe_Registro!$D:$D=A43)*(Detalhe_Registro!$E:$E=B43)*(Detalhe_Registro!$M:$M="SIM")))),"")</f>
        <v/>
      </c>
      <c r="E43" s="2">
        <f>COUNTIFS(Detalhe_Registro!$D:$D,A43,Detalhe_Registro!$E:$E,B43,Detalhe_Registro!$M:$M,"SIM")</f>
        <v/>
      </c>
      <c r="F43" s="2">
        <f>IFERROR(MAXIFS(Detalhe_Registro!$N:$N,Detalhe_Registro!$D:$D,A43,Detalhe_Registro!$E:$E,B43,Detalhe_Registro!$M:$M,"SIM"),0)</f>
        <v/>
      </c>
      <c r="G43" s="2">
        <f>IFERROR(AVERAGEIFS(Detalhe_Registro!$N:$N,Detalhe_Registro!$D:$D,A43,Detalhe_Registro!$E:$E,B43,Detalhe_Registro!$M:$M,"SIM"),0)</f>
        <v/>
      </c>
      <c r="H43" s="2">
        <f>SUMIFS(Detalhe_Registro!$F:$F,Detalhe_Registro!$D:$D,A43,Detalhe_Registro!$E:$E,B43,Detalhe_Registro!$M:$M,"SIM")</f>
        <v/>
      </c>
      <c r="I43" s="2">
        <f>SUMIFS(Detalhe_Registro!$G:$G,Detalhe_Registro!$D:$D,A43,Detalhe_Registro!$E:$E,B43,Detalhe_Registro!$M:$M,"SIM")</f>
        <v/>
      </c>
      <c r="J43" s="2">
        <f>IF(F43&lt;Premissas!$B$8,"&lt; 1,00",IF(F43&lt;Premissas!$B$9,"1,00 – 1,19",IF(F43&lt;Premissas!$B$10,"1,20 – 1,39",IF(F43&lt;Premissas!$B$11,"1,40 – 1,59",IF(F43&lt;Premissas!$B$12,"1,60 – 1,99","≥ 2,00")))))</f>
        <v/>
      </c>
      <c r="K43" s="5">
        <f>IF(F43&lt;Premissas!$B$8,Premissas!$B$13,IF(F43&lt;Premissas!$B$9,Premissas!$B$14,IF(F43&lt;Premissas!$B$10,Premissas!$B$15,IF(F43&lt;Premissas!$B$11,Premissas!$B$16,IF(F43&lt;Premissas!$B$12,Premissas!$B$17,Premissas!$B$18)))))</f>
        <v/>
      </c>
      <c r="L43" s="5">
        <f>K43/Premissas!$B$4</f>
        <v/>
      </c>
      <c r="M43" s="2">
        <f>IF(K43=Premissas!$B$18,"SIM","NÃO")</f>
        <v/>
      </c>
    </row>
    <row r="44">
      <c r="A44" s="2" t="n">
        <v>5944767</v>
      </c>
      <c r="B44" s="2" t="inlineStr">
        <is>
          <t>Anyelly Bomfim Da Costa</t>
        </is>
      </c>
      <c r="C44" s="2" t="n">
        <v>409</v>
      </c>
      <c r="D44" s="2">
        <f>IFERROR(TEXTJOIN(" | ",TRUE,UNIQUE(FILTER(Detalhe_Registro!$C:$C,(Detalhe_Registro!$D:$D=A44)*(Detalhe_Registro!$E:$E=B44)*(Detalhe_Registro!$M:$M="SIM")))),"")</f>
        <v/>
      </c>
      <c r="E44" s="2">
        <f>COUNTIFS(Detalhe_Registro!$D:$D,A44,Detalhe_Registro!$E:$E,B44,Detalhe_Registro!$M:$M,"SIM")</f>
        <v/>
      </c>
      <c r="F44" s="2">
        <f>IFERROR(MAXIFS(Detalhe_Registro!$N:$N,Detalhe_Registro!$D:$D,A44,Detalhe_Registro!$E:$E,B44,Detalhe_Registro!$M:$M,"SIM"),0)</f>
        <v/>
      </c>
      <c r="G44" s="2">
        <f>IFERROR(AVERAGEIFS(Detalhe_Registro!$N:$N,Detalhe_Registro!$D:$D,A44,Detalhe_Registro!$E:$E,B44,Detalhe_Registro!$M:$M,"SIM"),0)</f>
        <v/>
      </c>
      <c r="H44" s="2">
        <f>SUMIFS(Detalhe_Registro!$F:$F,Detalhe_Registro!$D:$D,A44,Detalhe_Registro!$E:$E,B44,Detalhe_Registro!$M:$M,"SIM")</f>
        <v/>
      </c>
      <c r="I44" s="2">
        <f>SUMIFS(Detalhe_Registro!$G:$G,Detalhe_Registro!$D:$D,A44,Detalhe_Registro!$E:$E,B44,Detalhe_Registro!$M:$M,"SIM")</f>
        <v/>
      </c>
      <c r="J44" s="2">
        <f>IF(F44&lt;Premissas!$B$8,"&lt; 1,00",IF(F44&lt;Premissas!$B$9,"1,00 – 1,19",IF(F44&lt;Premissas!$B$10,"1,20 – 1,39",IF(F44&lt;Premissas!$B$11,"1,40 – 1,59",IF(F44&lt;Premissas!$B$12,"1,60 – 1,99","≥ 2,00")))))</f>
        <v/>
      </c>
      <c r="K44" s="5">
        <f>IF(F44&lt;Premissas!$B$8,Premissas!$B$13,IF(F44&lt;Premissas!$B$9,Premissas!$B$14,IF(F44&lt;Premissas!$B$10,Premissas!$B$15,IF(F44&lt;Premissas!$B$11,Premissas!$B$16,IF(F44&lt;Premissas!$B$12,Premissas!$B$17,Premissas!$B$18)))))</f>
        <v/>
      </c>
      <c r="L44" s="5">
        <f>K44/Premissas!$B$4</f>
        <v/>
      </c>
      <c r="M44" s="2">
        <f>IF(K44=Premissas!$B$18,"SIM","NÃO")</f>
        <v/>
      </c>
    </row>
    <row r="45">
      <c r="A45" s="2" t="inlineStr">
        <is>
          <t>5944767</t>
        </is>
      </c>
      <c r="B45" s="2" t="inlineStr">
        <is>
          <t>Anyelly Bomfim Da Costa</t>
        </is>
      </c>
      <c r="C45" s="2" t="n">
        <v>409</v>
      </c>
      <c r="D45" s="2">
        <f>IFERROR(TEXTJOIN(" | ",TRUE,UNIQUE(FILTER(Detalhe_Registro!$C:$C,(Detalhe_Registro!$D:$D=A45)*(Detalhe_Registro!$E:$E=B45)*(Detalhe_Registro!$M:$M="SIM")))),"")</f>
        <v/>
      </c>
      <c r="E45" s="2">
        <f>COUNTIFS(Detalhe_Registro!$D:$D,A45,Detalhe_Registro!$E:$E,B45,Detalhe_Registro!$M:$M,"SIM")</f>
        <v/>
      </c>
      <c r="F45" s="2">
        <f>IFERROR(MAXIFS(Detalhe_Registro!$N:$N,Detalhe_Registro!$D:$D,A45,Detalhe_Registro!$E:$E,B45,Detalhe_Registro!$M:$M,"SIM"),0)</f>
        <v/>
      </c>
      <c r="G45" s="2">
        <f>IFERROR(AVERAGEIFS(Detalhe_Registro!$N:$N,Detalhe_Registro!$D:$D,A45,Detalhe_Registro!$E:$E,B45,Detalhe_Registro!$M:$M,"SIM"),0)</f>
        <v/>
      </c>
      <c r="H45" s="2">
        <f>SUMIFS(Detalhe_Registro!$F:$F,Detalhe_Registro!$D:$D,A45,Detalhe_Registro!$E:$E,B45,Detalhe_Registro!$M:$M,"SIM")</f>
        <v/>
      </c>
      <c r="I45" s="2">
        <f>SUMIFS(Detalhe_Registro!$G:$G,Detalhe_Registro!$D:$D,A45,Detalhe_Registro!$E:$E,B45,Detalhe_Registro!$M:$M,"SIM")</f>
        <v/>
      </c>
      <c r="J45" s="2">
        <f>IF(F45&lt;Premissas!$B$8,"&lt; 1,00",IF(F45&lt;Premissas!$B$9,"1,00 – 1,19",IF(F45&lt;Premissas!$B$10,"1,20 – 1,39",IF(F45&lt;Premissas!$B$11,"1,40 – 1,59",IF(F45&lt;Premissas!$B$12,"1,60 – 1,99","≥ 2,00")))))</f>
        <v/>
      </c>
      <c r="K45" s="5">
        <f>IF(F45&lt;Premissas!$B$8,Premissas!$B$13,IF(F45&lt;Premissas!$B$9,Premissas!$B$14,IF(F45&lt;Premissas!$B$10,Premissas!$B$15,IF(F45&lt;Premissas!$B$11,Premissas!$B$16,IF(F45&lt;Premissas!$B$12,Premissas!$B$17,Premissas!$B$18)))))</f>
        <v/>
      </c>
      <c r="L45" s="5">
        <f>K45/Premissas!$B$4</f>
        <v/>
      </c>
      <c r="M45" s="2">
        <f>IF(K45=Premissas!$B$18,"SIM","NÃO")</f>
        <v/>
      </c>
    </row>
    <row r="46">
      <c r="A46" s="2" t="n">
        <v>5449219</v>
      </c>
      <c r="B46" s="2" t="inlineStr">
        <is>
          <t>Aristides Ribeiro Pinheiro</t>
        </is>
      </c>
      <c r="C46" s="2" t="n">
        <v>409</v>
      </c>
      <c r="D46" s="2">
        <f>IFERROR(TEXTJOIN(" | ",TRUE,UNIQUE(FILTER(Detalhe_Registro!$C:$C,(Detalhe_Registro!$D:$D=A46)*(Detalhe_Registro!$E:$E=B46)*(Detalhe_Registro!$M:$M="SIM")))),"")</f>
        <v/>
      </c>
      <c r="E46" s="2">
        <f>COUNTIFS(Detalhe_Registro!$D:$D,A46,Detalhe_Registro!$E:$E,B46,Detalhe_Registro!$M:$M,"SIM")</f>
        <v/>
      </c>
      <c r="F46" s="2">
        <f>IFERROR(MAXIFS(Detalhe_Registro!$N:$N,Detalhe_Registro!$D:$D,A46,Detalhe_Registro!$E:$E,B46,Detalhe_Registro!$M:$M,"SIM"),0)</f>
        <v/>
      </c>
      <c r="G46" s="2">
        <f>IFERROR(AVERAGEIFS(Detalhe_Registro!$N:$N,Detalhe_Registro!$D:$D,A46,Detalhe_Registro!$E:$E,B46,Detalhe_Registro!$M:$M,"SIM"),0)</f>
        <v/>
      </c>
      <c r="H46" s="2">
        <f>SUMIFS(Detalhe_Registro!$F:$F,Detalhe_Registro!$D:$D,A46,Detalhe_Registro!$E:$E,B46,Detalhe_Registro!$M:$M,"SIM")</f>
        <v/>
      </c>
      <c r="I46" s="2">
        <f>SUMIFS(Detalhe_Registro!$G:$G,Detalhe_Registro!$D:$D,A46,Detalhe_Registro!$E:$E,B46,Detalhe_Registro!$M:$M,"SIM")</f>
        <v/>
      </c>
      <c r="J46" s="2">
        <f>IF(F46&lt;Premissas!$B$8,"&lt; 1,00",IF(F46&lt;Premissas!$B$9,"1,00 – 1,19",IF(F46&lt;Premissas!$B$10,"1,20 – 1,39",IF(F46&lt;Premissas!$B$11,"1,40 – 1,59",IF(F46&lt;Premissas!$B$12,"1,60 – 1,99","≥ 2,00")))))</f>
        <v/>
      </c>
      <c r="K46" s="5">
        <f>IF(F46&lt;Premissas!$B$8,Premissas!$B$13,IF(F46&lt;Premissas!$B$9,Premissas!$B$14,IF(F46&lt;Premissas!$B$10,Premissas!$B$15,IF(F46&lt;Premissas!$B$11,Premissas!$B$16,IF(F46&lt;Premissas!$B$12,Premissas!$B$17,Premissas!$B$18)))))</f>
        <v/>
      </c>
      <c r="L46" s="5">
        <f>K46/Premissas!$B$4</f>
        <v/>
      </c>
      <c r="M46" s="2">
        <f>IF(K46=Premissas!$B$18,"SIM","NÃO")</f>
        <v/>
      </c>
    </row>
    <row r="47">
      <c r="A47" s="2" t="inlineStr">
        <is>
          <t>5449219</t>
        </is>
      </c>
      <c r="B47" s="2" t="inlineStr">
        <is>
          <t>Aristides Ribeiro Pinheiro</t>
        </is>
      </c>
      <c r="C47" s="2" t="n">
        <v>409</v>
      </c>
      <c r="D47" s="2">
        <f>IFERROR(TEXTJOIN(" | ",TRUE,UNIQUE(FILTER(Detalhe_Registro!$C:$C,(Detalhe_Registro!$D:$D=A47)*(Detalhe_Registro!$E:$E=B47)*(Detalhe_Registro!$M:$M="SIM")))),"")</f>
        <v/>
      </c>
      <c r="E47" s="2">
        <f>COUNTIFS(Detalhe_Registro!$D:$D,A47,Detalhe_Registro!$E:$E,B47,Detalhe_Registro!$M:$M,"SIM")</f>
        <v/>
      </c>
      <c r="F47" s="2">
        <f>IFERROR(MAXIFS(Detalhe_Registro!$N:$N,Detalhe_Registro!$D:$D,A47,Detalhe_Registro!$E:$E,B47,Detalhe_Registro!$M:$M,"SIM"),0)</f>
        <v/>
      </c>
      <c r="G47" s="2">
        <f>IFERROR(AVERAGEIFS(Detalhe_Registro!$N:$N,Detalhe_Registro!$D:$D,A47,Detalhe_Registro!$E:$E,B47,Detalhe_Registro!$M:$M,"SIM"),0)</f>
        <v/>
      </c>
      <c r="H47" s="2">
        <f>SUMIFS(Detalhe_Registro!$F:$F,Detalhe_Registro!$D:$D,A47,Detalhe_Registro!$E:$E,B47,Detalhe_Registro!$M:$M,"SIM")</f>
        <v/>
      </c>
      <c r="I47" s="2">
        <f>SUMIFS(Detalhe_Registro!$G:$G,Detalhe_Registro!$D:$D,A47,Detalhe_Registro!$E:$E,B47,Detalhe_Registro!$M:$M,"SIM")</f>
        <v/>
      </c>
      <c r="J47" s="2">
        <f>IF(F47&lt;Premissas!$B$8,"&lt; 1,00",IF(F47&lt;Premissas!$B$9,"1,00 – 1,19",IF(F47&lt;Premissas!$B$10,"1,20 – 1,39",IF(F47&lt;Premissas!$B$11,"1,40 – 1,59",IF(F47&lt;Premissas!$B$12,"1,60 – 1,99","≥ 2,00")))))</f>
        <v/>
      </c>
      <c r="K47" s="5">
        <f>IF(F47&lt;Premissas!$B$8,Premissas!$B$13,IF(F47&lt;Premissas!$B$9,Premissas!$B$14,IF(F47&lt;Premissas!$B$10,Premissas!$B$15,IF(F47&lt;Premissas!$B$11,Premissas!$B$16,IF(F47&lt;Premissas!$B$12,Premissas!$B$17,Premissas!$B$18)))))</f>
        <v/>
      </c>
      <c r="L47" s="5">
        <f>K47/Premissas!$B$4</f>
        <v/>
      </c>
      <c r="M47" s="2">
        <f>IF(K47=Premissas!$B$18,"SIM","NÃO")</f>
        <v/>
      </c>
    </row>
    <row r="48">
      <c r="A48" s="2" t="n">
        <v>5911885</v>
      </c>
      <c r="B48" s="2" t="inlineStr">
        <is>
          <t>Arthur Teixeira Pereira</t>
        </is>
      </c>
      <c r="C48" s="2" t="n">
        <v>409</v>
      </c>
      <c r="D48" s="2">
        <f>IFERROR(TEXTJOIN(" | ",TRUE,UNIQUE(FILTER(Detalhe_Registro!$C:$C,(Detalhe_Registro!$D:$D=A48)*(Detalhe_Registro!$E:$E=B48)*(Detalhe_Registro!$M:$M="SIM")))),"")</f>
        <v/>
      </c>
      <c r="E48" s="2">
        <f>COUNTIFS(Detalhe_Registro!$D:$D,A48,Detalhe_Registro!$E:$E,B48,Detalhe_Registro!$M:$M,"SIM")</f>
        <v/>
      </c>
      <c r="F48" s="2">
        <f>IFERROR(MAXIFS(Detalhe_Registro!$N:$N,Detalhe_Registro!$D:$D,A48,Detalhe_Registro!$E:$E,B48,Detalhe_Registro!$M:$M,"SIM"),0)</f>
        <v/>
      </c>
      <c r="G48" s="2">
        <f>IFERROR(AVERAGEIFS(Detalhe_Registro!$N:$N,Detalhe_Registro!$D:$D,A48,Detalhe_Registro!$E:$E,B48,Detalhe_Registro!$M:$M,"SIM"),0)</f>
        <v/>
      </c>
      <c r="H48" s="2">
        <f>SUMIFS(Detalhe_Registro!$F:$F,Detalhe_Registro!$D:$D,A48,Detalhe_Registro!$E:$E,B48,Detalhe_Registro!$M:$M,"SIM")</f>
        <v/>
      </c>
      <c r="I48" s="2">
        <f>SUMIFS(Detalhe_Registro!$G:$G,Detalhe_Registro!$D:$D,A48,Detalhe_Registro!$E:$E,B48,Detalhe_Registro!$M:$M,"SIM")</f>
        <v/>
      </c>
      <c r="J48" s="2">
        <f>IF(F48&lt;Premissas!$B$8,"&lt; 1,00",IF(F48&lt;Premissas!$B$9,"1,00 – 1,19",IF(F48&lt;Premissas!$B$10,"1,20 – 1,39",IF(F48&lt;Premissas!$B$11,"1,40 – 1,59",IF(F48&lt;Premissas!$B$12,"1,60 – 1,99","≥ 2,00")))))</f>
        <v/>
      </c>
      <c r="K48" s="5">
        <f>IF(F48&lt;Premissas!$B$8,Premissas!$B$13,IF(F48&lt;Premissas!$B$9,Premissas!$B$14,IF(F48&lt;Premissas!$B$10,Premissas!$B$15,IF(F48&lt;Premissas!$B$11,Premissas!$B$16,IF(F48&lt;Premissas!$B$12,Premissas!$B$17,Premissas!$B$18)))))</f>
        <v/>
      </c>
      <c r="L48" s="5">
        <f>K48/Premissas!$B$4</f>
        <v/>
      </c>
      <c r="M48" s="2">
        <f>IF(K48=Premissas!$B$18,"SIM","NÃO")</f>
        <v/>
      </c>
    </row>
    <row r="49">
      <c r="A49" s="2" t="inlineStr">
        <is>
          <t>5911885</t>
        </is>
      </c>
      <c r="B49" s="2" t="inlineStr">
        <is>
          <t>Arthur Teixeira Pereira</t>
        </is>
      </c>
      <c r="C49" s="2" t="n">
        <v>409</v>
      </c>
      <c r="D49" s="2">
        <f>IFERROR(TEXTJOIN(" | ",TRUE,UNIQUE(FILTER(Detalhe_Registro!$C:$C,(Detalhe_Registro!$D:$D=A49)*(Detalhe_Registro!$E:$E=B49)*(Detalhe_Registro!$M:$M="SIM")))),"")</f>
        <v/>
      </c>
      <c r="E49" s="2">
        <f>COUNTIFS(Detalhe_Registro!$D:$D,A49,Detalhe_Registro!$E:$E,B49,Detalhe_Registro!$M:$M,"SIM")</f>
        <v/>
      </c>
      <c r="F49" s="2">
        <f>IFERROR(MAXIFS(Detalhe_Registro!$N:$N,Detalhe_Registro!$D:$D,A49,Detalhe_Registro!$E:$E,B49,Detalhe_Registro!$M:$M,"SIM"),0)</f>
        <v/>
      </c>
      <c r="G49" s="2">
        <f>IFERROR(AVERAGEIFS(Detalhe_Registro!$N:$N,Detalhe_Registro!$D:$D,A49,Detalhe_Registro!$E:$E,B49,Detalhe_Registro!$M:$M,"SIM"),0)</f>
        <v/>
      </c>
      <c r="H49" s="2">
        <f>SUMIFS(Detalhe_Registro!$F:$F,Detalhe_Registro!$D:$D,A49,Detalhe_Registro!$E:$E,B49,Detalhe_Registro!$M:$M,"SIM")</f>
        <v/>
      </c>
      <c r="I49" s="2">
        <f>SUMIFS(Detalhe_Registro!$G:$G,Detalhe_Registro!$D:$D,A49,Detalhe_Registro!$E:$E,B49,Detalhe_Registro!$M:$M,"SIM")</f>
        <v/>
      </c>
      <c r="J49" s="2">
        <f>IF(F49&lt;Premissas!$B$8,"&lt; 1,00",IF(F49&lt;Premissas!$B$9,"1,00 – 1,19",IF(F49&lt;Premissas!$B$10,"1,20 – 1,39",IF(F49&lt;Premissas!$B$11,"1,40 – 1,59",IF(F49&lt;Premissas!$B$12,"1,60 – 1,99","≥ 2,00")))))</f>
        <v/>
      </c>
      <c r="K49" s="5">
        <f>IF(F49&lt;Premissas!$B$8,Premissas!$B$13,IF(F49&lt;Premissas!$B$9,Premissas!$B$14,IF(F49&lt;Premissas!$B$10,Premissas!$B$15,IF(F49&lt;Premissas!$B$11,Premissas!$B$16,IF(F49&lt;Premissas!$B$12,Premissas!$B$17,Premissas!$B$18)))))</f>
        <v/>
      </c>
      <c r="L49" s="5">
        <f>K49/Premissas!$B$4</f>
        <v/>
      </c>
      <c r="M49" s="2">
        <f>IF(K49=Premissas!$B$18,"SIM","NÃO")</f>
        <v/>
      </c>
    </row>
    <row r="50">
      <c r="A50" s="2" t="n">
        <v>5704960</v>
      </c>
      <c r="B50" s="2" t="inlineStr">
        <is>
          <t>Athilson Oliveira Silva</t>
        </is>
      </c>
      <c r="C50" s="2" t="n">
        <v>409</v>
      </c>
      <c r="D50" s="2">
        <f>IFERROR(TEXTJOIN(" | ",TRUE,UNIQUE(FILTER(Detalhe_Registro!$C:$C,(Detalhe_Registro!$D:$D=A50)*(Detalhe_Registro!$E:$E=B50)*(Detalhe_Registro!$M:$M="SIM")))),"")</f>
        <v/>
      </c>
      <c r="E50" s="2">
        <f>COUNTIFS(Detalhe_Registro!$D:$D,A50,Detalhe_Registro!$E:$E,B50,Detalhe_Registro!$M:$M,"SIM")</f>
        <v/>
      </c>
      <c r="F50" s="2">
        <f>IFERROR(MAXIFS(Detalhe_Registro!$N:$N,Detalhe_Registro!$D:$D,A50,Detalhe_Registro!$E:$E,B50,Detalhe_Registro!$M:$M,"SIM"),0)</f>
        <v/>
      </c>
      <c r="G50" s="2">
        <f>IFERROR(AVERAGEIFS(Detalhe_Registro!$N:$N,Detalhe_Registro!$D:$D,A50,Detalhe_Registro!$E:$E,B50,Detalhe_Registro!$M:$M,"SIM"),0)</f>
        <v/>
      </c>
      <c r="H50" s="2">
        <f>SUMIFS(Detalhe_Registro!$F:$F,Detalhe_Registro!$D:$D,A50,Detalhe_Registro!$E:$E,B50,Detalhe_Registro!$M:$M,"SIM")</f>
        <v/>
      </c>
      <c r="I50" s="2">
        <f>SUMIFS(Detalhe_Registro!$G:$G,Detalhe_Registro!$D:$D,A50,Detalhe_Registro!$E:$E,B50,Detalhe_Registro!$M:$M,"SIM")</f>
        <v/>
      </c>
      <c r="J50" s="2">
        <f>IF(F50&lt;Premissas!$B$8,"&lt; 1,00",IF(F50&lt;Premissas!$B$9,"1,00 – 1,19",IF(F50&lt;Premissas!$B$10,"1,20 – 1,39",IF(F50&lt;Premissas!$B$11,"1,40 – 1,59",IF(F50&lt;Premissas!$B$12,"1,60 – 1,99","≥ 2,00")))))</f>
        <v/>
      </c>
      <c r="K50" s="5">
        <f>IF(F50&lt;Premissas!$B$8,Premissas!$B$13,IF(F50&lt;Premissas!$B$9,Premissas!$B$14,IF(F50&lt;Premissas!$B$10,Premissas!$B$15,IF(F50&lt;Premissas!$B$11,Premissas!$B$16,IF(F50&lt;Premissas!$B$12,Premissas!$B$17,Premissas!$B$18)))))</f>
        <v/>
      </c>
      <c r="L50" s="5">
        <f>K50/Premissas!$B$4</f>
        <v/>
      </c>
      <c r="M50" s="2">
        <f>IF(K50=Premissas!$B$18,"SIM","NÃO")</f>
        <v/>
      </c>
    </row>
    <row r="51">
      <c r="A51" s="2" t="inlineStr">
        <is>
          <t>5704960</t>
        </is>
      </c>
      <c r="B51" s="2" t="inlineStr">
        <is>
          <t>Athilson Oliveira Silva</t>
        </is>
      </c>
      <c r="C51" s="2" t="n">
        <v>409</v>
      </c>
      <c r="D51" s="2">
        <f>IFERROR(TEXTJOIN(" | ",TRUE,UNIQUE(FILTER(Detalhe_Registro!$C:$C,(Detalhe_Registro!$D:$D=A51)*(Detalhe_Registro!$E:$E=B51)*(Detalhe_Registro!$M:$M="SIM")))),"")</f>
        <v/>
      </c>
      <c r="E51" s="2">
        <f>COUNTIFS(Detalhe_Registro!$D:$D,A51,Detalhe_Registro!$E:$E,B51,Detalhe_Registro!$M:$M,"SIM")</f>
        <v/>
      </c>
      <c r="F51" s="2">
        <f>IFERROR(MAXIFS(Detalhe_Registro!$N:$N,Detalhe_Registro!$D:$D,A51,Detalhe_Registro!$E:$E,B51,Detalhe_Registro!$M:$M,"SIM"),0)</f>
        <v/>
      </c>
      <c r="G51" s="2">
        <f>IFERROR(AVERAGEIFS(Detalhe_Registro!$N:$N,Detalhe_Registro!$D:$D,A51,Detalhe_Registro!$E:$E,B51,Detalhe_Registro!$M:$M,"SIM"),0)</f>
        <v/>
      </c>
      <c r="H51" s="2">
        <f>SUMIFS(Detalhe_Registro!$F:$F,Detalhe_Registro!$D:$D,A51,Detalhe_Registro!$E:$E,B51,Detalhe_Registro!$M:$M,"SIM")</f>
        <v/>
      </c>
      <c r="I51" s="2">
        <f>SUMIFS(Detalhe_Registro!$G:$G,Detalhe_Registro!$D:$D,A51,Detalhe_Registro!$E:$E,B51,Detalhe_Registro!$M:$M,"SIM")</f>
        <v/>
      </c>
      <c r="J51" s="2">
        <f>IF(F51&lt;Premissas!$B$8,"&lt; 1,00",IF(F51&lt;Premissas!$B$9,"1,00 – 1,19",IF(F51&lt;Premissas!$B$10,"1,20 – 1,39",IF(F51&lt;Premissas!$B$11,"1,40 – 1,59",IF(F51&lt;Premissas!$B$12,"1,60 – 1,99","≥ 2,00")))))</f>
        <v/>
      </c>
      <c r="K51" s="5">
        <f>IF(F51&lt;Premissas!$B$8,Premissas!$B$13,IF(F51&lt;Premissas!$B$9,Premissas!$B$14,IF(F51&lt;Premissas!$B$10,Premissas!$B$15,IF(F51&lt;Premissas!$B$11,Premissas!$B$16,IF(F51&lt;Premissas!$B$12,Premissas!$B$17,Premissas!$B$18)))))</f>
        <v/>
      </c>
      <c r="L51" s="5">
        <f>K51/Premissas!$B$4</f>
        <v/>
      </c>
      <c r="M51" s="2">
        <f>IF(K51=Premissas!$B$18,"SIM","NÃO")</f>
        <v/>
      </c>
    </row>
    <row r="52">
      <c r="A52" s="2" t="n">
        <v>5800650</v>
      </c>
      <c r="B52" s="2" t="inlineStr">
        <is>
          <t>Brayan Nogueira Veloso</t>
        </is>
      </c>
      <c r="C52" s="2" t="n">
        <v>409</v>
      </c>
      <c r="D52" s="2">
        <f>IFERROR(TEXTJOIN(" | ",TRUE,UNIQUE(FILTER(Detalhe_Registro!$C:$C,(Detalhe_Registro!$D:$D=A52)*(Detalhe_Registro!$E:$E=B52)*(Detalhe_Registro!$M:$M="SIM")))),"")</f>
        <v/>
      </c>
      <c r="E52" s="2">
        <f>COUNTIFS(Detalhe_Registro!$D:$D,A52,Detalhe_Registro!$E:$E,B52,Detalhe_Registro!$M:$M,"SIM")</f>
        <v/>
      </c>
      <c r="F52" s="2">
        <f>IFERROR(MAXIFS(Detalhe_Registro!$N:$N,Detalhe_Registro!$D:$D,A52,Detalhe_Registro!$E:$E,B52,Detalhe_Registro!$M:$M,"SIM"),0)</f>
        <v/>
      </c>
      <c r="G52" s="2">
        <f>IFERROR(AVERAGEIFS(Detalhe_Registro!$N:$N,Detalhe_Registro!$D:$D,A52,Detalhe_Registro!$E:$E,B52,Detalhe_Registro!$M:$M,"SIM"),0)</f>
        <v/>
      </c>
      <c r="H52" s="2">
        <f>SUMIFS(Detalhe_Registro!$F:$F,Detalhe_Registro!$D:$D,A52,Detalhe_Registro!$E:$E,B52,Detalhe_Registro!$M:$M,"SIM")</f>
        <v/>
      </c>
      <c r="I52" s="2">
        <f>SUMIFS(Detalhe_Registro!$G:$G,Detalhe_Registro!$D:$D,A52,Detalhe_Registro!$E:$E,B52,Detalhe_Registro!$M:$M,"SIM")</f>
        <v/>
      </c>
      <c r="J52" s="2">
        <f>IF(F52&lt;Premissas!$B$8,"&lt; 1,00",IF(F52&lt;Premissas!$B$9,"1,00 – 1,19",IF(F52&lt;Premissas!$B$10,"1,20 – 1,39",IF(F52&lt;Premissas!$B$11,"1,40 – 1,59",IF(F52&lt;Premissas!$B$12,"1,60 – 1,99","≥ 2,00")))))</f>
        <v/>
      </c>
      <c r="K52" s="5">
        <f>IF(F52&lt;Premissas!$B$8,Premissas!$B$13,IF(F52&lt;Premissas!$B$9,Premissas!$B$14,IF(F52&lt;Premissas!$B$10,Premissas!$B$15,IF(F52&lt;Premissas!$B$11,Premissas!$B$16,IF(F52&lt;Premissas!$B$12,Premissas!$B$17,Premissas!$B$18)))))</f>
        <v/>
      </c>
      <c r="L52" s="5">
        <f>K52/Premissas!$B$4</f>
        <v/>
      </c>
      <c r="M52" s="2">
        <f>IF(K52=Premissas!$B$18,"SIM","NÃO")</f>
        <v/>
      </c>
    </row>
    <row r="53">
      <c r="A53" s="2" t="inlineStr">
        <is>
          <t>5800650</t>
        </is>
      </c>
      <c r="B53" s="2" t="inlineStr">
        <is>
          <t>Brayan Nogueira Veloso</t>
        </is>
      </c>
      <c r="C53" s="2" t="n">
        <v>409</v>
      </c>
      <c r="D53" s="2">
        <f>IFERROR(TEXTJOIN(" | ",TRUE,UNIQUE(FILTER(Detalhe_Registro!$C:$C,(Detalhe_Registro!$D:$D=A53)*(Detalhe_Registro!$E:$E=B53)*(Detalhe_Registro!$M:$M="SIM")))),"")</f>
        <v/>
      </c>
      <c r="E53" s="2">
        <f>COUNTIFS(Detalhe_Registro!$D:$D,A53,Detalhe_Registro!$E:$E,B53,Detalhe_Registro!$M:$M,"SIM")</f>
        <v/>
      </c>
      <c r="F53" s="2">
        <f>IFERROR(MAXIFS(Detalhe_Registro!$N:$N,Detalhe_Registro!$D:$D,A53,Detalhe_Registro!$E:$E,B53,Detalhe_Registro!$M:$M,"SIM"),0)</f>
        <v/>
      </c>
      <c r="G53" s="2">
        <f>IFERROR(AVERAGEIFS(Detalhe_Registro!$N:$N,Detalhe_Registro!$D:$D,A53,Detalhe_Registro!$E:$E,B53,Detalhe_Registro!$M:$M,"SIM"),0)</f>
        <v/>
      </c>
      <c r="H53" s="2">
        <f>SUMIFS(Detalhe_Registro!$F:$F,Detalhe_Registro!$D:$D,A53,Detalhe_Registro!$E:$E,B53,Detalhe_Registro!$M:$M,"SIM")</f>
        <v/>
      </c>
      <c r="I53" s="2">
        <f>SUMIFS(Detalhe_Registro!$G:$G,Detalhe_Registro!$D:$D,A53,Detalhe_Registro!$E:$E,B53,Detalhe_Registro!$M:$M,"SIM")</f>
        <v/>
      </c>
      <c r="J53" s="2">
        <f>IF(F53&lt;Premissas!$B$8,"&lt; 1,00",IF(F53&lt;Premissas!$B$9,"1,00 – 1,19",IF(F53&lt;Premissas!$B$10,"1,20 – 1,39",IF(F53&lt;Premissas!$B$11,"1,40 – 1,59",IF(F53&lt;Premissas!$B$12,"1,60 – 1,99","≥ 2,00")))))</f>
        <v/>
      </c>
      <c r="K53" s="5">
        <f>IF(F53&lt;Premissas!$B$8,Premissas!$B$13,IF(F53&lt;Premissas!$B$9,Premissas!$B$14,IF(F53&lt;Premissas!$B$10,Premissas!$B$15,IF(F53&lt;Premissas!$B$11,Premissas!$B$16,IF(F53&lt;Premissas!$B$12,Premissas!$B$17,Premissas!$B$18)))))</f>
        <v/>
      </c>
      <c r="L53" s="5">
        <f>K53/Premissas!$B$4</f>
        <v/>
      </c>
      <c r="M53" s="2">
        <f>IF(K53=Premissas!$B$18,"SIM","NÃO")</f>
        <v/>
      </c>
    </row>
    <row r="54">
      <c r="A54" s="2" t="n">
        <v>5531195</v>
      </c>
      <c r="B54" s="2" t="inlineStr">
        <is>
          <t>Brendo Bernardo Da Silva Santiago</t>
        </is>
      </c>
      <c r="C54" s="2" t="n">
        <v>409</v>
      </c>
      <c r="D54" s="2">
        <f>IFERROR(TEXTJOIN(" | ",TRUE,UNIQUE(FILTER(Detalhe_Registro!$C:$C,(Detalhe_Registro!$D:$D=A54)*(Detalhe_Registro!$E:$E=B54)*(Detalhe_Registro!$M:$M="SIM")))),"")</f>
        <v/>
      </c>
      <c r="E54" s="2">
        <f>COUNTIFS(Detalhe_Registro!$D:$D,A54,Detalhe_Registro!$E:$E,B54,Detalhe_Registro!$M:$M,"SIM")</f>
        <v/>
      </c>
      <c r="F54" s="2">
        <f>IFERROR(MAXIFS(Detalhe_Registro!$N:$N,Detalhe_Registro!$D:$D,A54,Detalhe_Registro!$E:$E,B54,Detalhe_Registro!$M:$M,"SIM"),0)</f>
        <v/>
      </c>
      <c r="G54" s="2">
        <f>IFERROR(AVERAGEIFS(Detalhe_Registro!$N:$N,Detalhe_Registro!$D:$D,A54,Detalhe_Registro!$E:$E,B54,Detalhe_Registro!$M:$M,"SIM"),0)</f>
        <v/>
      </c>
      <c r="H54" s="2">
        <f>SUMIFS(Detalhe_Registro!$F:$F,Detalhe_Registro!$D:$D,A54,Detalhe_Registro!$E:$E,B54,Detalhe_Registro!$M:$M,"SIM")</f>
        <v/>
      </c>
      <c r="I54" s="2">
        <f>SUMIFS(Detalhe_Registro!$G:$G,Detalhe_Registro!$D:$D,A54,Detalhe_Registro!$E:$E,B54,Detalhe_Registro!$M:$M,"SIM")</f>
        <v/>
      </c>
      <c r="J54" s="2">
        <f>IF(F54&lt;Premissas!$B$8,"&lt; 1,00",IF(F54&lt;Premissas!$B$9,"1,00 – 1,19",IF(F54&lt;Premissas!$B$10,"1,20 – 1,39",IF(F54&lt;Premissas!$B$11,"1,40 – 1,59",IF(F54&lt;Premissas!$B$12,"1,60 – 1,99","≥ 2,00")))))</f>
        <v/>
      </c>
      <c r="K54" s="5">
        <f>IF(F54&lt;Premissas!$B$8,Premissas!$B$13,IF(F54&lt;Premissas!$B$9,Premissas!$B$14,IF(F54&lt;Premissas!$B$10,Premissas!$B$15,IF(F54&lt;Premissas!$B$11,Premissas!$B$16,IF(F54&lt;Premissas!$B$12,Premissas!$B$17,Premissas!$B$18)))))</f>
        <v/>
      </c>
      <c r="L54" s="5">
        <f>K54/Premissas!$B$4</f>
        <v/>
      </c>
      <c r="M54" s="2">
        <f>IF(K54=Premissas!$B$18,"SIM","NÃO")</f>
        <v/>
      </c>
    </row>
    <row r="55">
      <c r="A55" s="2" t="inlineStr">
        <is>
          <t>5531195</t>
        </is>
      </c>
      <c r="B55" s="2" t="inlineStr">
        <is>
          <t>Brendo Bernardo Da Silva Santiago</t>
        </is>
      </c>
      <c r="C55" s="2" t="n">
        <v>409</v>
      </c>
      <c r="D55" s="2">
        <f>IFERROR(TEXTJOIN(" | ",TRUE,UNIQUE(FILTER(Detalhe_Registro!$C:$C,(Detalhe_Registro!$D:$D=A55)*(Detalhe_Registro!$E:$E=B55)*(Detalhe_Registro!$M:$M="SIM")))),"")</f>
        <v/>
      </c>
      <c r="E55" s="2">
        <f>COUNTIFS(Detalhe_Registro!$D:$D,A55,Detalhe_Registro!$E:$E,B55,Detalhe_Registro!$M:$M,"SIM")</f>
        <v/>
      </c>
      <c r="F55" s="2">
        <f>IFERROR(MAXIFS(Detalhe_Registro!$N:$N,Detalhe_Registro!$D:$D,A55,Detalhe_Registro!$E:$E,B55,Detalhe_Registro!$M:$M,"SIM"),0)</f>
        <v/>
      </c>
      <c r="G55" s="2">
        <f>IFERROR(AVERAGEIFS(Detalhe_Registro!$N:$N,Detalhe_Registro!$D:$D,A55,Detalhe_Registro!$E:$E,B55,Detalhe_Registro!$M:$M,"SIM"),0)</f>
        <v/>
      </c>
      <c r="H55" s="2">
        <f>SUMIFS(Detalhe_Registro!$F:$F,Detalhe_Registro!$D:$D,A55,Detalhe_Registro!$E:$E,B55,Detalhe_Registro!$M:$M,"SIM")</f>
        <v/>
      </c>
      <c r="I55" s="2">
        <f>SUMIFS(Detalhe_Registro!$G:$G,Detalhe_Registro!$D:$D,A55,Detalhe_Registro!$E:$E,B55,Detalhe_Registro!$M:$M,"SIM")</f>
        <v/>
      </c>
      <c r="J55" s="2">
        <f>IF(F55&lt;Premissas!$B$8,"&lt; 1,00",IF(F55&lt;Premissas!$B$9,"1,00 – 1,19",IF(F55&lt;Premissas!$B$10,"1,20 – 1,39",IF(F55&lt;Premissas!$B$11,"1,40 – 1,59",IF(F55&lt;Premissas!$B$12,"1,60 – 1,99","≥ 2,00")))))</f>
        <v/>
      </c>
      <c r="K55" s="5">
        <f>IF(F55&lt;Premissas!$B$8,Premissas!$B$13,IF(F55&lt;Premissas!$B$9,Premissas!$B$14,IF(F55&lt;Premissas!$B$10,Premissas!$B$15,IF(F55&lt;Premissas!$B$11,Premissas!$B$16,IF(F55&lt;Premissas!$B$12,Premissas!$B$17,Premissas!$B$18)))))</f>
        <v/>
      </c>
      <c r="L55" s="5">
        <f>K55/Premissas!$B$4</f>
        <v/>
      </c>
      <c r="M55" s="2">
        <f>IF(K55=Premissas!$B$18,"SIM","NÃO")</f>
        <v/>
      </c>
    </row>
    <row r="56">
      <c r="A56" s="2" t="n">
        <v>5634938</v>
      </c>
      <c r="B56" s="2" t="inlineStr">
        <is>
          <t>Bruna Leticia Messias Goncalves</t>
        </is>
      </c>
      <c r="C56" s="2" t="n">
        <v>409</v>
      </c>
      <c r="D56" s="2">
        <f>IFERROR(TEXTJOIN(" | ",TRUE,UNIQUE(FILTER(Detalhe_Registro!$C:$C,(Detalhe_Registro!$D:$D=A56)*(Detalhe_Registro!$E:$E=B56)*(Detalhe_Registro!$M:$M="SIM")))),"")</f>
        <v/>
      </c>
      <c r="E56" s="2">
        <f>COUNTIFS(Detalhe_Registro!$D:$D,A56,Detalhe_Registro!$E:$E,B56,Detalhe_Registro!$M:$M,"SIM")</f>
        <v/>
      </c>
      <c r="F56" s="2">
        <f>IFERROR(MAXIFS(Detalhe_Registro!$N:$N,Detalhe_Registro!$D:$D,A56,Detalhe_Registro!$E:$E,B56,Detalhe_Registro!$M:$M,"SIM"),0)</f>
        <v/>
      </c>
      <c r="G56" s="2">
        <f>IFERROR(AVERAGEIFS(Detalhe_Registro!$N:$N,Detalhe_Registro!$D:$D,A56,Detalhe_Registro!$E:$E,B56,Detalhe_Registro!$M:$M,"SIM"),0)</f>
        <v/>
      </c>
      <c r="H56" s="2">
        <f>SUMIFS(Detalhe_Registro!$F:$F,Detalhe_Registro!$D:$D,A56,Detalhe_Registro!$E:$E,B56,Detalhe_Registro!$M:$M,"SIM")</f>
        <v/>
      </c>
      <c r="I56" s="2">
        <f>SUMIFS(Detalhe_Registro!$G:$G,Detalhe_Registro!$D:$D,A56,Detalhe_Registro!$E:$E,B56,Detalhe_Registro!$M:$M,"SIM")</f>
        <v/>
      </c>
      <c r="J56" s="2">
        <f>IF(F56&lt;Premissas!$B$8,"&lt; 1,00",IF(F56&lt;Premissas!$B$9,"1,00 – 1,19",IF(F56&lt;Premissas!$B$10,"1,20 – 1,39",IF(F56&lt;Premissas!$B$11,"1,40 – 1,59",IF(F56&lt;Premissas!$B$12,"1,60 – 1,99","≥ 2,00")))))</f>
        <v/>
      </c>
      <c r="K56" s="5">
        <f>IF(F56&lt;Premissas!$B$8,Premissas!$B$13,IF(F56&lt;Premissas!$B$9,Premissas!$B$14,IF(F56&lt;Premissas!$B$10,Premissas!$B$15,IF(F56&lt;Premissas!$B$11,Premissas!$B$16,IF(F56&lt;Premissas!$B$12,Premissas!$B$17,Premissas!$B$18)))))</f>
        <v/>
      </c>
      <c r="L56" s="5">
        <f>K56/Premissas!$B$4</f>
        <v/>
      </c>
      <c r="M56" s="2">
        <f>IF(K56=Premissas!$B$18,"SIM","NÃO")</f>
        <v/>
      </c>
    </row>
    <row r="57">
      <c r="A57" s="2" t="n">
        <v>5107245</v>
      </c>
      <c r="B57" s="2" t="inlineStr">
        <is>
          <t>Bruno  Alves da Silva</t>
        </is>
      </c>
      <c r="C57" s="2" t="n">
        <v>409</v>
      </c>
      <c r="D57" s="2">
        <f>IFERROR(TEXTJOIN(" | ",TRUE,UNIQUE(FILTER(Detalhe_Registro!$C:$C,(Detalhe_Registro!$D:$D=A57)*(Detalhe_Registro!$E:$E=B57)*(Detalhe_Registro!$M:$M="SIM")))),"")</f>
        <v/>
      </c>
      <c r="E57" s="2">
        <f>COUNTIFS(Detalhe_Registro!$D:$D,A57,Detalhe_Registro!$E:$E,B57,Detalhe_Registro!$M:$M,"SIM")</f>
        <v/>
      </c>
      <c r="F57" s="2">
        <f>IFERROR(MAXIFS(Detalhe_Registro!$N:$N,Detalhe_Registro!$D:$D,A57,Detalhe_Registro!$E:$E,B57,Detalhe_Registro!$M:$M,"SIM"),0)</f>
        <v/>
      </c>
      <c r="G57" s="2">
        <f>IFERROR(AVERAGEIFS(Detalhe_Registro!$N:$N,Detalhe_Registro!$D:$D,A57,Detalhe_Registro!$E:$E,B57,Detalhe_Registro!$M:$M,"SIM"),0)</f>
        <v/>
      </c>
      <c r="H57" s="2">
        <f>SUMIFS(Detalhe_Registro!$F:$F,Detalhe_Registro!$D:$D,A57,Detalhe_Registro!$E:$E,B57,Detalhe_Registro!$M:$M,"SIM")</f>
        <v/>
      </c>
      <c r="I57" s="2">
        <f>SUMIFS(Detalhe_Registro!$G:$G,Detalhe_Registro!$D:$D,A57,Detalhe_Registro!$E:$E,B57,Detalhe_Registro!$M:$M,"SIM")</f>
        <v/>
      </c>
      <c r="J57" s="2">
        <f>IF(F57&lt;Premissas!$B$8,"&lt; 1,00",IF(F57&lt;Premissas!$B$9,"1,00 – 1,19",IF(F57&lt;Premissas!$B$10,"1,20 – 1,39",IF(F57&lt;Premissas!$B$11,"1,40 – 1,59",IF(F57&lt;Premissas!$B$12,"1,60 – 1,99","≥ 2,00")))))</f>
        <v/>
      </c>
      <c r="K57" s="5">
        <f>IF(F57&lt;Premissas!$B$8,Premissas!$B$13,IF(F57&lt;Premissas!$B$9,Premissas!$B$14,IF(F57&lt;Premissas!$B$10,Premissas!$B$15,IF(F57&lt;Premissas!$B$11,Premissas!$B$16,IF(F57&lt;Premissas!$B$12,Premissas!$B$17,Premissas!$B$18)))))</f>
        <v/>
      </c>
      <c r="L57" s="5">
        <f>K57/Premissas!$B$4</f>
        <v/>
      </c>
      <c r="M57" s="2">
        <f>IF(K57=Premissas!$B$18,"SIM","NÃO")</f>
        <v/>
      </c>
    </row>
    <row r="58">
      <c r="A58" s="2" t="inlineStr">
        <is>
          <t>5107245</t>
        </is>
      </c>
      <c r="B58" s="2" t="inlineStr">
        <is>
          <t>Bruno  Alves da Silva</t>
        </is>
      </c>
      <c r="C58" s="2" t="n">
        <v>409</v>
      </c>
      <c r="D58" s="2">
        <f>IFERROR(TEXTJOIN(" | ",TRUE,UNIQUE(FILTER(Detalhe_Registro!$C:$C,(Detalhe_Registro!$D:$D=A58)*(Detalhe_Registro!$E:$E=B58)*(Detalhe_Registro!$M:$M="SIM")))),"")</f>
        <v/>
      </c>
      <c r="E58" s="2">
        <f>COUNTIFS(Detalhe_Registro!$D:$D,A58,Detalhe_Registro!$E:$E,B58,Detalhe_Registro!$M:$M,"SIM")</f>
        <v/>
      </c>
      <c r="F58" s="2">
        <f>IFERROR(MAXIFS(Detalhe_Registro!$N:$N,Detalhe_Registro!$D:$D,A58,Detalhe_Registro!$E:$E,B58,Detalhe_Registro!$M:$M,"SIM"),0)</f>
        <v/>
      </c>
      <c r="G58" s="2">
        <f>IFERROR(AVERAGEIFS(Detalhe_Registro!$N:$N,Detalhe_Registro!$D:$D,A58,Detalhe_Registro!$E:$E,B58,Detalhe_Registro!$M:$M,"SIM"),0)</f>
        <v/>
      </c>
      <c r="H58" s="2">
        <f>SUMIFS(Detalhe_Registro!$F:$F,Detalhe_Registro!$D:$D,A58,Detalhe_Registro!$E:$E,B58,Detalhe_Registro!$M:$M,"SIM")</f>
        <v/>
      </c>
      <c r="I58" s="2">
        <f>SUMIFS(Detalhe_Registro!$G:$G,Detalhe_Registro!$D:$D,A58,Detalhe_Registro!$E:$E,B58,Detalhe_Registro!$M:$M,"SIM")</f>
        <v/>
      </c>
      <c r="J58" s="2">
        <f>IF(F58&lt;Premissas!$B$8,"&lt; 1,00",IF(F58&lt;Premissas!$B$9,"1,00 – 1,19",IF(F58&lt;Premissas!$B$10,"1,20 – 1,39",IF(F58&lt;Premissas!$B$11,"1,40 – 1,59",IF(F58&lt;Premissas!$B$12,"1,60 – 1,99","≥ 2,00")))))</f>
        <v/>
      </c>
      <c r="K58" s="5">
        <f>IF(F58&lt;Premissas!$B$8,Premissas!$B$13,IF(F58&lt;Premissas!$B$9,Premissas!$B$14,IF(F58&lt;Premissas!$B$10,Premissas!$B$15,IF(F58&lt;Premissas!$B$11,Premissas!$B$16,IF(F58&lt;Premissas!$B$12,Premissas!$B$17,Premissas!$B$18)))))</f>
        <v/>
      </c>
      <c r="L58" s="5">
        <f>K58/Premissas!$B$4</f>
        <v/>
      </c>
      <c r="M58" s="2">
        <f>IF(K58=Premissas!$B$18,"SIM","NÃO")</f>
        <v/>
      </c>
    </row>
    <row r="59">
      <c r="A59" s="2" t="n">
        <v>5802342</v>
      </c>
      <c r="B59" s="2" t="inlineStr">
        <is>
          <t>Bruno Da Silva Rocha</t>
        </is>
      </c>
      <c r="C59" s="2" t="n">
        <v>409</v>
      </c>
      <c r="D59" s="2">
        <f>IFERROR(TEXTJOIN(" | ",TRUE,UNIQUE(FILTER(Detalhe_Registro!$C:$C,(Detalhe_Registro!$D:$D=A59)*(Detalhe_Registro!$E:$E=B59)*(Detalhe_Registro!$M:$M="SIM")))),"")</f>
        <v/>
      </c>
      <c r="E59" s="2">
        <f>COUNTIFS(Detalhe_Registro!$D:$D,A59,Detalhe_Registro!$E:$E,B59,Detalhe_Registro!$M:$M,"SIM")</f>
        <v/>
      </c>
      <c r="F59" s="2">
        <f>IFERROR(MAXIFS(Detalhe_Registro!$N:$N,Detalhe_Registro!$D:$D,A59,Detalhe_Registro!$E:$E,B59,Detalhe_Registro!$M:$M,"SIM"),0)</f>
        <v/>
      </c>
      <c r="G59" s="2">
        <f>IFERROR(AVERAGEIFS(Detalhe_Registro!$N:$N,Detalhe_Registro!$D:$D,A59,Detalhe_Registro!$E:$E,B59,Detalhe_Registro!$M:$M,"SIM"),0)</f>
        <v/>
      </c>
      <c r="H59" s="2">
        <f>SUMIFS(Detalhe_Registro!$F:$F,Detalhe_Registro!$D:$D,A59,Detalhe_Registro!$E:$E,B59,Detalhe_Registro!$M:$M,"SIM")</f>
        <v/>
      </c>
      <c r="I59" s="2">
        <f>SUMIFS(Detalhe_Registro!$G:$G,Detalhe_Registro!$D:$D,A59,Detalhe_Registro!$E:$E,B59,Detalhe_Registro!$M:$M,"SIM")</f>
        <v/>
      </c>
      <c r="J59" s="2">
        <f>IF(F59&lt;Premissas!$B$8,"&lt; 1,00",IF(F59&lt;Premissas!$B$9,"1,00 – 1,19",IF(F59&lt;Premissas!$B$10,"1,20 – 1,39",IF(F59&lt;Premissas!$B$11,"1,40 – 1,59",IF(F59&lt;Premissas!$B$12,"1,60 – 1,99","≥ 2,00")))))</f>
        <v/>
      </c>
      <c r="K59" s="5">
        <f>IF(F59&lt;Premissas!$B$8,Premissas!$B$13,IF(F59&lt;Premissas!$B$9,Premissas!$B$14,IF(F59&lt;Premissas!$B$10,Premissas!$B$15,IF(F59&lt;Premissas!$B$11,Premissas!$B$16,IF(F59&lt;Premissas!$B$12,Premissas!$B$17,Premissas!$B$18)))))</f>
        <v/>
      </c>
      <c r="L59" s="5">
        <f>K59/Premissas!$B$4</f>
        <v/>
      </c>
      <c r="M59" s="2">
        <f>IF(K59=Premissas!$B$18,"SIM","NÃO")</f>
        <v/>
      </c>
    </row>
    <row r="60">
      <c r="A60" s="2" t="inlineStr">
        <is>
          <t>5802342</t>
        </is>
      </c>
      <c r="B60" s="2" t="inlineStr">
        <is>
          <t>Bruno Da Silva Rocha</t>
        </is>
      </c>
      <c r="C60" s="2" t="n">
        <v>409</v>
      </c>
      <c r="D60" s="2">
        <f>IFERROR(TEXTJOIN(" | ",TRUE,UNIQUE(FILTER(Detalhe_Registro!$C:$C,(Detalhe_Registro!$D:$D=A60)*(Detalhe_Registro!$E:$E=B60)*(Detalhe_Registro!$M:$M="SIM")))),"")</f>
        <v/>
      </c>
      <c r="E60" s="2">
        <f>COUNTIFS(Detalhe_Registro!$D:$D,A60,Detalhe_Registro!$E:$E,B60,Detalhe_Registro!$M:$M,"SIM")</f>
        <v/>
      </c>
      <c r="F60" s="2">
        <f>IFERROR(MAXIFS(Detalhe_Registro!$N:$N,Detalhe_Registro!$D:$D,A60,Detalhe_Registro!$E:$E,B60,Detalhe_Registro!$M:$M,"SIM"),0)</f>
        <v/>
      </c>
      <c r="G60" s="2">
        <f>IFERROR(AVERAGEIFS(Detalhe_Registro!$N:$N,Detalhe_Registro!$D:$D,A60,Detalhe_Registro!$E:$E,B60,Detalhe_Registro!$M:$M,"SIM"),0)</f>
        <v/>
      </c>
      <c r="H60" s="2">
        <f>SUMIFS(Detalhe_Registro!$F:$F,Detalhe_Registro!$D:$D,A60,Detalhe_Registro!$E:$E,B60,Detalhe_Registro!$M:$M,"SIM")</f>
        <v/>
      </c>
      <c r="I60" s="2">
        <f>SUMIFS(Detalhe_Registro!$G:$G,Detalhe_Registro!$D:$D,A60,Detalhe_Registro!$E:$E,B60,Detalhe_Registro!$M:$M,"SIM")</f>
        <v/>
      </c>
      <c r="J60" s="2">
        <f>IF(F60&lt;Premissas!$B$8,"&lt; 1,00",IF(F60&lt;Premissas!$B$9,"1,00 – 1,19",IF(F60&lt;Premissas!$B$10,"1,20 – 1,39",IF(F60&lt;Premissas!$B$11,"1,40 – 1,59",IF(F60&lt;Premissas!$B$12,"1,60 – 1,99","≥ 2,00")))))</f>
        <v/>
      </c>
      <c r="K60" s="5">
        <f>IF(F60&lt;Premissas!$B$8,Premissas!$B$13,IF(F60&lt;Premissas!$B$9,Premissas!$B$14,IF(F60&lt;Premissas!$B$10,Premissas!$B$15,IF(F60&lt;Premissas!$B$11,Premissas!$B$16,IF(F60&lt;Premissas!$B$12,Premissas!$B$17,Premissas!$B$18)))))</f>
        <v/>
      </c>
      <c r="L60" s="5">
        <f>K60/Premissas!$B$4</f>
        <v/>
      </c>
      <c r="M60" s="2">
        <f>IF(K60=Premissas!$B$18,"SIM","NÃO")</f>
        <v/>
      </c>
    </row>
    <row r="61">
      <c r="A61" s="2" t="n">
        <v>5456762</v>
      </c>
      <c r="B61" s="2" t="inlineStr">
        <is>
          <t>Bruno Germano Da Silva Carvalho</t>
        </is>
      </c>
      <c r="C61" s="2" t="n">
        <v>409</v>
      </c>
      <c r="D61" s="2">
        <f>IFERROR(TEXTJOIN(" | ",TRUE,UNIQUE(FILTER(Detalhe_Registro!$C:$C,(Detalhe_Registro!$D:$D=A61)*(Detalhe_Registro!$E:$E=B61)*(Detalhe_Registro!$M:$M="SIM")))),"")</f>
        <v/>
      </c>
      <c r="E61" s="2">
        <f>COUNTIFS(Detalhe_Registro!$D:$D,A61,Detalhe_Registro!$E:$E,B61,Detalhe_Registro!$M:$M,"SIM")</f>
        <v/>
      </c>
      <c r="F61" s="2">
        <f>IFERROR(MAXIFS(Detalhe_Registro!$N:$N,Detalhe_Registro!$D:$D,A61,Detalhe_Registro!$E:$E,B61,Detalhe_Registro!$M:$M,"SIM"),0)</f>
        <v/>
      </c>
      <c r="G61" s="2">
        <f>IFERROR(AVERAGEIFS(Detalhe_Registro!$N:$N,Detalhe_Registro!$D:$D,A61,Detalhe_Registro!$E:$E,B61,Detalhe_Registro!$M:$M,"SIM"),0)</f>
        <v/>
      </c>
      <c r="H61" s="2">
        <f>SUMIFS(Detalhe_Registro!$F:$F,Detalhe_Registro!$D:$D,A61,Detalhe_Registro!$E:$E,B61,Detalhe_Registro!$M:$M,"SIM")</f>
        <v/>
      </c>
      <c r="I61" s="2">
        <f>SUMIFS(Detalhe_Registro!$G:$G,Detalhe_Registro!$D:$D,A61,Detalhe_Registro!$E:$E,B61,Detalhe_Registro!$M:$M,"SIM")</f>
        <v/>
      </c>
      <c r="J61" s="2">
        <f>IF(F61&lt;Premissas!$B$8,"&lt; 1,00",IF(F61&lt;Premissas!$B$9,"1,00 – 1,19",IF(F61&lt;Premissas!$B$10,"1,20 – 1,39",IF(F61&lt;Premissas!$B$11,"1,40 – 1,59",IF(F61&lt;Premissas!$B$12,"1,60 – 1,99","≥ 2,00")))))</f>
        <v/>
      </c>
      <c r="K61" s="5">
        <f>IF(F61&lt;Premissas!$B$8,Premissas!$B$13,IF(F61&lt;Premissas!$B$9,Premissas!$B$14,IF(F61&lt;Premissas!$B$10,Premissas!$B$15,IF(F61&lt;Premissas!$B$11,Premissas!$B$16,IF(F61&lt;Premissas!$B$12,Premissas!$B$17,Premissas!$B$18)))))</f>
        <v/>
      </c>
      <c r="L61" s="5">
        <f>K61/Premissas!$B$4</f>
        <v/>
      </c>
      <c r="M61" s="2">
        <f>IF(K61=Premissas!$B$18,"SIM","NÃO")</f>
        <v/>
      </c>
    </row>
    <row r="62">
      <c r="A62" s="2" t="inlineStr">
        <is>
          <t>5456762</t>
        </is>
      </c>
      <c r="B62" s="2" t="inlineStr">
        <is>
          <t>Bruno Germano Da Silva Carvalho</t>
        </is>
      </c>
      <c r="C62" s="2" t="n">
        <v>409</v>
      </c>
      <c r="D62" s="2">
        <f>IFERROR(TEXTJOIN(" | ",TRUE,UNIQUE(FILTER(Detalhe_Registro!$C:$C,(Detalhe_Registro!$D:$D=A62)*(Detalhe_Registro!$E:$E=B62)*(Detalhe_Registro!$M:$M="SIM")))),"")</f>
        <v/>
      </c>
      <c r="E62" s="2">
        <f>COUNTIFS(Detalhe_Registro!$D:$D,A62,Detalhe_Registro!$E:$E,B62,Detalhe_Registro!$M:$M,"SIM")</f>
        <v/>
      </c>
      <c r="F62" s="2">
        <f>IFERROR(MAXIFS(Detalhe_Registro!$N:$N,Detalhe_Registro!$D:$D,A62,Detalhe_Registro!$E:$E,B62,Detalhe_Registro!$M:$M,"SIM"),0)</f>
        <v/>
      </c>
      <c r="G62" s="2">
        <f>IFERROR(AVERAGEIFS(Detalhe_Registro!$N:$N,Detalhe_Registro!$D:$D,A62,Detalhe_Registro!$E:$E,B62,Detalhe_Registro!$M:$M,"SIM"),0)</f>
        <v/>
      </c>
      <c r="H62" s="2">
        <f>SUMIFS(Detalhe_Registro!$F:$F,Detalhe_Registro!$D:$D,A62,Detalhe_Registro!$E:$E,B62,Detalhe_Registro!$M:$M,"SIM")</f>
        <v/>
      </c>
      <c r="I62" s="2">
        <f>SUMIFS(Detalhe_Registro!$G:$G,Detalhe_Registro!$D:$D,A62,Detalhe_Registro!$E:$E,B62,Detalhe_Registro!$M:$M,"SIM")</f>
        <v/>
      </c>
      <c r="J62" s="2">
        <f>IF(F62&lt;Premissas!$B$8,"&lt; 1,00",IF(F62&lt;Premissas!$B$9,"1,00 – 1,19",IF(F62&lt;Premissas!$B$10,"1,20 – 1,39",IF(F62&lt;Premissas!$B$11,"1,40 – 1,59",IF(F62&lt;Premissas!$B$12,"1,60 – 1,99","≥ 2,00")))))</f>
        <v/>
      </c>
      <c r="K62" s="5">
        <f>IF(F62&lt;Premissas!$B$8,Premissas!$B$13,IF(F62&lt;Premissas!$B$9,Premissas!$B$14,IF(F62&lt;Premissas!$B$10,Premissas!$B$15,IF(F62&lt;Premissas!$B$11,Premissas!$B$16,IF(F62&lt;Premissas!$B$12,Premissas!$B$17,Premissas!$B$18)))))</f>
        <v/>
      </c>
      <c r="L62" s="5">
        <f>K62/Premissas!$B$4</f>
        <v/>
      </c>
      <c r="M62" s="2">
        <f>IF(K62=Premissas!$B$18,"SIM","NÃO")</f>
        <v/>
      </c>
    </row>
    <row r="63">
      <c r="A63" s="2" t="n">
        <v>533846</v>
      </c>
      <c r="B63" s="2" t="inlineStr">
        <is>
          <t>Bruno Sousa Silva</t>
        </is>
      </c>
      <c r="C63" s="2" t="n">
        <v>409</v>
      </c>
      <c r="D63" s="2">
        <f>IFERROR(TEXTJOIN(" | ",TRUE,UNIQUE(FILTER(Detalhe_Registro!$C:$C,(Detalhe_Registro!$D:$D=A63)*(Detalhe_Registro!$E:$E=B63)*(Detalhe_Registro!$M:$M="SIM")))),"")</f>
        <v/>
      </c>
      <c r="E63" s="2">
        <f>COUNTIFS(Detalhe_Registro!$D:$D,A63,Detalhe_Registro!$E:$E,B63,Detalhe_Registro!$M:$M,"SIM")</f>
        <v/>
      </c>
      <c r="F63" s="2">
        <f>IFERROR(MAXIFS(Detalhe_Registro!$N:$N,Detalhe_Registro!$D:$D,A63,Detalhe_Registro!$E:$E,B63,Detalhe_Registro!$M:$M,"SIM"),0)</f>
        <v/>
      </c>
      <c r="G63" s="2">
        <f>IFERROR(AVERAGEIFS(Detalhe_Registro!$N:$N,Detalhe_Registro!$D:$D,A63,Detalhe_Registro!$E:$E,B63,Detalhe_Registro!$M:$M,"SIM"),0)</f>
        <v/>
      </c>
      <c r="H63" s="2">
        <f>SUMIFS(Detalhe_Registro!$F:$F,Detalhe_Registro!$D:$D,A63,Detalhe_Registro!$E:$E,B63,Detalhe_Registro!$M:$M,"SIM")</f>
        <v/>
      </c>
      <c r="I63" s="2">
        <f>SUMIFS(Detalhe_Registro!$G:$G,Detalhe_Registro!$D:$D,A63,Detalhe_Registro!$E:$E,B63,Detalhe_Registro!$M:$M,"SIM")</f>
        <v/>
      </c>
      <c r="J63" s="2">
        <f>IF(F63&lt;Premissas!$B$8,"&lt; 1,00",IF(F63&lt;Premissas!$B$9,"1,00 – 1,19",IF(F63&lt;Premissas!$B$10,"1,20 – 1,39",IF(F63&lt;Premissas!$B$11,"1,40 – 1,59",IF(F63&lt;Premissas!$B$12,"1,60 – 1,99","≥ 2,00")))))</f>
        <v/>
      </c>
      <c r="K63" s="5">
        <f>IF(F63&lt;Premissas!$B$8,Premissas!$B$13,IF(F63&lt;Premissas!$B$9,Premissas!$B$14,IF(F63&lt;Premissas!$B$10,Premissas!$B$15,IF(F63&lt;Premissas!$B$11,Premissas!$B$16,IF(F63&lt;Premissas!$B$12,Premissas!$B$17,Premissas!$B$18)))))</f>
        <v/>
      </c>
      <c r="L63" s="5">
        <f>K63/Premissas!$B$4</f>
        <v/>
      </c>
      <c r="M63" s="2">
        <f>IF(K63=Premissas!$B$18,"SIM","NÃO")</f>
        <v/>
      </c>
    </row>
    <row r="64">
      <c r="A64" s="2" t="inlineStr">
        <is>
          <t>533846</t>
        </is>
      </c>
      <c r="B64" s="2" t="inlineStr">
        <is>
          <t>Bruno Sousa Silva</t>
        </is>
      </c>
      <c r="C64" s="2" t="n">
        <v>409</v>
      </c>
      <c r="D64" s="2">
        <f>IFERROR(TEXTJOIN(" | ",TRUE,UNIQUE(FILTER(Detalhe_Registro!$C:$C,(Detalhe_Registro!$D:$D=A64)*(Detalhe_Registro!$E:$E=B64)*(Detalhe_Registro!$M:$M="SIM")))),"")</f>
        <v/>
      </c>
      <c r="E64" s="2">
        <f>COUNTIFS(Detalhe_Registro!$D:$D,A64,Detalhe_Registro!$E:$E,B64,Detalhe_Registro!$M:$M,"SIM")</f>
        <v/>
      </c>
      <c r="F64" s="2">
        <f>IFERROR(MAXIFS(Detalhe_Registro!$N:$N,Detalhe_Registro!$D:$D,A64,Detalhe_Registro!$E:$E,B64,Detalhe_Registro!$M:$M,"SIM"),0)</f>
        <v/>
      </c>
      <c r="G64" s="2">
        <f>IFERROR(AVERAGEIFS(Detalhe_Registro!$N:$N,Detalhe_Registro!$D:$D,A64,Detalhe_Registro!$E:$E,B64,Detalhe_Registro!$M:$M,"SIM"),0)</f>
        <v/>
      </c>
      <c r="H64" s="2">
        <f>SUMIFS(Detalhe_Registro!$F:$F,Detalhe_Registro!$D:$D,A64,Detalhe_Registro!$E:$E,B64,Detalhe_Registro!$M:$M,"SIM")</f>
        <v/>
      </c>
      <c r="I64" s="2">
        <f>SUMIFS(Detalhe_Registro!$G:$G,Detalhe_Registro!$D:$D,A64,Detalhe_Registro!$E:$E,B64,Detalhe_Registro!$M:$M,"SIM")</f>
        <v/>
      </c>
      <c r="J64" s="2">
        <f>IF(F64&lt;Premissas!$B$8,"&lt; 1,00",IF(F64&lt;Premissas!$B$9,"1,00 – 1,19",IF(F64&lt;Premissas!$B$10,"1,20 – 1,39",IF(F64&lt;Premissas!$B$11,"1,40 – 1,59",IF(F64&lt;Premissas!$B$12,"1,60 – 1,99","≥ 2,00")))))</f>
        <v/>
      </c>
      <c r="K64" s="5">
        <f>IF(F64&lt;Premissas!$B$8,Premissas!$B$13,IF(F64&lt;Premissas!$B$9,Premissas!$B$14,IF(F64&lt;Premissas!$B$10,Premissas!$B$15,IF(F64&lt;Premissas!$B$11,Premissas!$B$16,IF(F64&lt;Premissas!$B$12,Premissas!$B$17,Premissas!$B$18)))))</f>
        <v/>
      </c>
      <c r="L64" s="5">
        <f>K64/Premissas!$B$4</f>
        <v/>
      </c>
      <c r="M64" s="2">
        <f>IF(K64=Premissas!$B$18,"SIM","NÃO")</f>
        <v/>
      </c>
    </row>
    <row r="65">
      <c r="A65" s="2" t="n">
        <v>5194040</v>
      </c>
      <c r="B65" s="2" t="inlineStr">
        <is>
          <t>Caio Cezar Silva De Medeiros</t>
        </is>
      </c>
      <c r="C65" s="2" t="n">
        <v>409</v>
      </c>
      <c r="D65" s="2">
        <f>IFERROR(TEXTJOIN(" | ",TRUE,UNIQUE(FILTER(Detalhe_Registro!$C:$C,(Detalhe_Registro!$D:$D=A65)*(Detalhe_Registro!$E:$E=B65)*(Detalhe_Registro!$M:$M="SIM")))),"")</f>
        <v/>
      </c>
      <c r="E65" s="2">
        <f>COUNTIFS(Detalhe_Registro!$D:$D,A65,Detalhe_Registro!$E:$E,B65,Detalhe_Registro!$M:$M,"SIM")</f>
        <v/>
      </c>
      <c r="F65" s="2">
        <f>IFERROR(MAXIFS(Detalhe_Registro!$N:$N,Detalhe_Registro!$D:$D,A65,Detalhe_Registro!$E:$E,B65,Detalhe_Registro!$M:$M,"SIM"),0)</f>
        <v/>
      </c>
      <c r="G65" s="2">
        <f>IFERROR(AVERAGEIFS(Detalhe_Registro!$N:$N,Detalhe_Registro!$D:$D,A65,Detalhe_Registro!$E:$E,B65,Detalhe_Registro!$M:$M,"SIM"),0)</f>
        <v/>
      </c>
      <c r="H65" s="2">
        <f>SUMIFS(Detalhe_Registro!$F:$F,Detalhe_Registro!$D:$D,A65,Detalhe_Registro!$E:$E,B65,Detalhe_Registro!$M:$M,"SIM")</f>
        <v/>
      </c>
      <c r="I65" s="2">
        <f>SUMIFS(Detalhe_Registro!$G:$G,Detalhe_Registro!$D:$D,A65,Detalhe_Registro!$E:$E,B65,Detalhe_Registro!$M:$M,"SIM")</f>
        <v/>
      </c>
      <c r="J65" s="2">
        <f>IF(F65&lt;Premissas!$B$8,"&lt; 1,00",IF(F65&lt;Premissas!$B$9,"1,00 – 1,19",IF(F65&lt;Premissas!$B$10,"1,20 – 1,39",IF(F65&lt;Premissas!$B$11,"1,40 – 1,59",IF(F65&lt;Premissas!$B$12,"1,60 – 1,99","≥ 2,00")))))</f>
        <v/>
      </c>
      <c r="K65" s="5">
        <f>IF(F65&lt;Premissas!$B$8,Premissas!$B$13,IF(F65&lt;Premissas!$B$9,Premissas!$B$14,IF(F65&lt;Premissas!$B$10,Premissas!$B$15,IF(F65&lt;Premissas!$B$11,Premissas!$B$16,IF(F65&lt;Premissas!$B$12,Premissas!$B$17,Premissas!$B$18)))))</f>
        <v/>
      </c>
      <c r="L65" s="5">
        <f>K65/Premissas!$B$4</f>
        <v/>
      </c>
      <c r="M65" s="2">
        <f>IF(K65=Premissas!$B$18,"SIM","NÃO")</f>
        <v/>
      </c>
    </row>
    <row r="66">
      <c r="A66" s="2" t="inlineStr">
        <is>
          <t>5194040</t>
        </is>
      </c>
      <c r="B66" s="2" t="inlineStr">
        <is>
          <t>Caio Cezar Silva De Medeiros</t>
        </is>
      </c>
      <c r="C66" s="2" t="n">
        <v>409</v>
      </c>
      <c r="D66" s="2">
        <f>IFERROR(TEXTJOIN(" | ",TRUE,UNIQUE(FILTER(Detalhe_Registro!$C:$C,(Detalhe_Registro!$D:$D=A66)*(Detalhe_Registro!$E:$E=B66)*(Detalhe_Registro!$M:$M="SIM")))),"")</f>
        <v/>
      </c>
      <c r="E66" s="2">
        <f>COUNTIFS(Detalhe_Registro!$D:$D,A66,Detalhe_Registro!$E:$E,B66,Detalhe_Registro!$M:$M,"SIM")</f>
        <v/>
      </c>
      <c r="F66" s="2">
        <f>IFERROR(MAXIFS(Detalhe_Registro!$N:$N,Detalhe_Registro!$D:$D,A66,Detalhe_Registro!$E:$E,B66,Detalhe_Registro!$M:$M,"SIM"),0)</f>
        <v/>
      </c>
      <c r="G66" s="2">
        <f>IFERROR(AVERAGEIFS(Detalhe_Registro!$N:$N,Detalhe_Registro!$D:$D,A66,Detalhe_Registro!$E:$E,B66,Detalhe_Registro!$M:$M,"SIM"),0)</f>
        <v/>
      </c>
      <c r="H66" s="2">
        <f>SUMIFS(Detalhe_Registro!$F:$F,Detalhe_Registro!$D:$D,A66,Detalhe_Registro!$E:$E,B66,Detalhe_Registro!$M:$M,"SIM")</f>
        <v/>
      </c>
      <c r="I66" s="2">
        <f>SUMIFS(Detalhe_Registro!$G:$G,Detalhe_Registro!$D:$D,A66,Detalhe_Registro!$E:$E,B66,Detalhe_Registro!$M:$M,"SIM")</f>
        <v/>
      </c>
      <c r="J66" s="2">
        <f>IF(F66&lt;Premissas!$B$8,"&lt; 1,00",IF(F66&lt;Premissas!$B$9,"1,00 – 1,19",IF(F66&lt;Premissas!$B$10,"1,20 – 1,39",IF(F66&lt;Premissas!$B$11,"1,40 – 1,59",IF(F66&lt;Premissas!$B$12,"1,60 – 1,99","≥ 2,00")))))</f>
        <v/>
      </c>
      <c r="K66" s="5">
        <f>IF(F66&lt;Premissas!$B$8,Premissas!$B$13,IF(F66&lt;Premissas!$B$9,Premissas!$B$14,IF(F66&lt;Premissas!$B$10,Premissas!$B$15,IF(F66&lt;Premissas!$B$11,Premissas!$B$16,IF(F66&lt;Premissas!$B$12,Premissas!$B$17,Premissas!$B$18)))))</f>
        <v/>
      </c>
      <c r="L66" s="5">
        <f>K66/Premissas!$B$4</f>
        <v/>
      </c>
      <c r="M66" s="2">
        <f>IF(K66=Premissas!$B$18,"SIM","NÃO")</f>
        <v/>
      </c>
    </row>
    <row r="67">
      <c r="A67" s="2" t="inlineStr">
        <is>
          <t>245370</t>
        </is>
      </c>
      <c r="B67" s="2" t="inlineStr">
        <is>
          <t>Carlos Alberto Da Luz Teixeira</t>
        </is>
      </c>
      <c r="C67" s="2" t="n">
        <v>409</v>
      </c>
      <c r="D67" s="2">
        <f>IFERROR(TEXTJOIN(" | ",TRUE,UNIQUE(FILTER(Detalhe_Registro!$C:$C,(Detalhe_Registro!$D:$D=A67)*(Detalhe_Registro!$E:$E=B67)*(Detalhe_Registro!$M:$M="SIM")))),"")</f>
        <v/>
      </c>
      <c r="E67" s="2">
        <f>COUNTIFS(Detalhe_Registro!$D:$D,A67,Detalhe_Registro!$E:$E,B67,Detalhe_Registro!$M:$M,"SIM")</f>
        <v/>
      </c>
      <c r="F67" s="2">
        <f>IFERROR(MAXIFS(Detalhe_Registro!$N:$N,Detalhe_Registro!$D:$D,A67,Detalhe_Registro!$E:$E,B67,Detalhe_Registro!$M:$M,"SIM"),0)</f>
        <v/>
      </c>
      <c r="G67" s="2">
        <f>IFERROR(AVERAGEIFS(Detalhe_Registro!$N:$N,Detalhe_Registro!$D:$D,A67,Detalhe_Registro!$E:$E,B67,Detalhe_Registro!$M:$M,"SIM"),0)</f>
        <v/>
      </c>
      <c r="H67" s="2">
        <f>SUMIFS(Detalhe_Registro!$F:$F,Detalhe_Registro!$D:$D,A67,Detalhe_Registro!$E:$E,B67,Detalhe_Registro!$M:$M,"SIM")</f>
        <v/>
      </c>
      <c r="I67" s="2">
        <f>SUMIFS(Detalhe_Registro!$G:$G,Detalhe_Registro!$D:$D,A67,Detalhe_Registro!$E:$E,B67,Detalhe_Registro!$M:$M,"SIM")</f>
        <v/>
      </c>
      <c r="J67" s="2">
        <f>IF(F67&lt;Premissas!$B$8,"&lt; 1,00",IF(F67&lt;Premissas!$B$9,"1,00 – 1,19",IF(F67&lt;Premissas!$B$10,"1,20 – 1,39",IF(F67&lt;Premissas!$B$11,"1,40 – 1,59",IF(F67&lt;Premissas!$B$12,"1,60 – 1,99","≥ 2,00")))))</f>
        <v/>
      </c>
      <c r="K67" s="5">
        <f>IF(F67&lt;Premissas!$B$8,Premissas!$B$13,IF(F67&lt;Premissas!$B$9,Premissas!$B$14,IF(F67&lt;Premissas!$B$10,Premissas!$B$15,IF(F67&lt;Premissas!$B$11,Premissas!$B$16,IF(F67&lt;Premissas!$B$12,Premissas!$B$17,Premissas!$B$18)))))</f>
        <v/>
      </c>
      <c r="L67" s="5">
        <f>K67/Premissas!$B$4</f>
        <v/>
      </c>
      <c r="M67" s="2">
        <f>IF(K67=Premissas!$B$18,"SIM","NÃO")</f>
        <v/>
      </c>
    </row>
    <row r="68">
      <c r="A68" s="2" t="n">
        <v>3758249</v>
      </c>
      <c r="B68" s="2" t="inlineStr">
        <is>
          <t>Carlos Alexandre Motta</t>
        </is>
      </c>
      <c r="C68" s="2" t="n">
        <v>409</v>
      </c>
      <c r="D68" s="2">
        <f>IFERROR(TEXTJOIN(" | ",TRUE,UNIQUE(FILTER(Detalhe_Registro!$C:$C,(Detalhe_Registro!$D:$D=A68)*(Detalhe_Registro!$E:$E=B68)*(Detalhe_Registro!$M:$M="SIM")))),"")</f>
        <v/>
      </c>
      <c r="E68" s="2">
        <f>COUNTIFS(Detalhe_Registro!$D:$D,A68,Detalhe_Registro!$E:$E,B68,Detalhe_Registro!$M:$M,"SIM")</f>
        <v/>
      </c>
      <c r="F68" s="2">
        <f>IFERROR(MAXIFS(Detalhe_Registro!$N:$N,Detalhe_Registro!$D:$D,A68,Detalhe_Registro!$E:$E,B68,Detalhe_Registro!$M:$M,"SIM"),0)</f>
        <v/>
      </c>
      <c r="G68" s="2">
        <f>IFERROR(AVERAGEIFS(Detalhe_Registro!$N:$N,Detalhe_Registro!$D:$D,A68,Detalhe_Registro!$E:$E,B68,Detalhe_Registro!$M:$M,"SIM"),0)</f>
        <v/>
      </c>
      <c r="H68" s="2">
        <f>SUMIFS(Detalhe_Registro!$F:$F,Detalhe_Registro!$D:$D,A68,Detalhe_Registro!$E:$E,B68,Detalhe_Registro!$M:$M,"SIM")</f>
        <v/>
      </c>
      <c r="I68" s="2">
        <f>SUMIFS(Detalhe_Registro!$G:$G,Detalhe_Registro!$D:$D,A68,Detalhe_Registro!$E:$E,B68,Detalhe_Registro!$M:$M,"SIM")</f>
        <v/>
      </c>
      <c r="J68" s="2">
        <f>IF(F68&lt;Premissas!$B$8,"&lt; 1,00",IF(F68&lt;Premissas!$B$9,"1,00 – 1,19",IF(F68&lt;Premissas!$B$10,"1,20 – 1,39",IF(F68&lt;Premissas!$B$11,"1,40 – 1,59",IF(F68&lt;Premissas!$B$12,"1,60 – 1,99","≥ 2,00")))))</f>
        <v/>
      </c>
      <c r="K68" s="5">
        <f>IF(F68&lt;Premissas!$B$8,Premissas!$B$13,IF(F68&lt;Premissas!$B$9,Premissas!$B$14,IF(F68&lt;Premissas!$B$10,Premissas!$B$15,IF(F68&lt;Premissas!$B$11,Premissas!$B$16,IF(F68&lt;Premissas!$B$12,Premissas!$B$17,Premissas!$B$18)))))</f>
        <v/>
      </c>
      <c r="L68" s="5">
        <f>K68/Premissas!$B$4</f>
        <v/>
      </c>
      <c r="M68" s="2">
        <f>IF(K68=Premissas!$B$18,"SIM","NÃO")</f>
        <v/>
      </c>
    </row>
    <row r="69">
      <c r="A69" s="2" t="inlineStr">
        <is>
          <t>3758249</t>
        </is>
      </c>
      <c r="B69" s="2" t="inlineStr">
        <is>
          <t>Carlos Alexandre Motta</t>
        </is>
      </c>
      <c r="C69" s="2" t="n">
        <v>409</v>
      </c>
      <c r="D69" s="2">
        <f>IFERROR(TEXTJOIN(" | ",TRUE,UNIQUE(FILTER(Detalhe_Registro!$C:$C,(Detalhe_Registro!$D:$D=A69)*(Detalhe_Registro!$E:$E=B69)*(Detalhe_Registro!$M:$M="SIM")))),"")</f>
        <v/>
      </c>
      <c r="E69" s="2">
        <f>COUNTIFS(Detalhe_Registro!$D:$D,A69,Detalhe_Registro!$E:$E,B69,Detalhe_Registro!$M:$M,"SIM")</f>
        <v/>
      </c>
      <c r="F69" s="2">
        <f>IFERROR(MAXIFS(Detalhe_Registro!$N:$N,Detalhe_Registro!$D:$D,A69,Detalhe_Registro!$E:$E,B69,Detalhe_Registro!$M:$M,"SIM"),0)</f>
        <v/>
      </c>
      <c r="G69" s="2">
        <f>IFERROR(AVERAGEIFS(Detalhe_Registro!$N:$N,Detalhe_Registro!$D:$D,A69,Detalhe_Registro!$E:$E,B69,Detalhe_Registro!$M:$M,"SIM"),0)</f>
        <v/>
      </c>
      <c r="H69" s="2">
        <f>SUMIFS(Detalhe_Registro!$F:$F,Detalhe_Registro!$D:$D,A69,Detalhe_Registro!$E:$E,B69,Detalhe_Registro!$M:$M,"SIM")</f>
        <v/>
      </c>
      <c r="I69" s="2">
        <f>SUMIFS(Detalhe_Registro!$G:$G,Detalhe_Registro!$D:$D,A69,Detalhe_Registro!$E:$E,B69,Detalhe_Registro!$M:$M,"SIM")</f>
        <v/>
      </c>
      <c r="J69" s="2">
        <f>IF(F69&lt;Premissas!$B$8,"&lt; 1,00",IF(F69&lt;Premissas!$B$9,"1,00 – 1,19",IF(F69&lt;Premissas!$B$10,"1,20 – 1,39",IF(F69&lt;Premissas!$B$11,"1,40 – 1,59",IF(F69&lt;Premissas!$B$12,"1,60 – 1,99","≥ 2,00")))))</f>
        <v/>
      </c>
      <c r="K69" s="5">
        <f>IF(F69&lt;Premissas!$B$8,Premissas!$B$13,IF(F69&lt;Premissas!$B$9,Premissas!$B$14,IF(F69&lt;Premissas!$B$10,Premissas!$B$15,IF(F69&lt;Premissas!$B$11,Premissas!$B$16,IF(F69&lt;Premissas!$B$12,Premissas!$B$17,Premissas!$B$18)))))</f>
        <v/>
      </c>
      <c r="L69" s="5">
        <f>K69/Premissas!$B$4</f>
        <v/>
      </c>
      <c r="M69" s="2">
        <f>IF(K69=Premissas!$B$18,"SIM","NÃO")</f>
        <v/>
      </c>
    </row>
    <row r="70">
      <c r="A70" s="2" t="n">
        <v>5803446</v>
      </c>
      <c r="B70" s="2" t="inlineStr">
        <is>
          <t>Carlos Eduardo Borges De Santana</t>
        </is>
      </c>
      <c r="C70" s="2" t="n">
        <v>409</v>
      </c>
      <c r="D70" s="2">
        <f>IFERROR(TEXTJOIN(" | ",TRUE,UNIQUE(FILTER(Detalhe_Registro!$C:$C,(Detalhe_Registro!$D:$D=A70)*(Detalhe_Registro!$E:$E=B70)*(Detalhe_Registro!$M:$M="SIM")))),"")</f>
        <v/>
      </c>
      <c r="E70" s="2">
        <f>COUNTIFS(Detalhe_Registro!$D:$D,A70,Detalhe_Registro!$E:$E,B70,Detalhe_Registro!$M:$M,"SIM")</f>
        <v/>
      </c>
      <c r="F70" s="2">
        <f>IFERROR(MAXIFS(Detalhe_Registro!$N:$N,Detalhe_Registro!$D:$D,A70,Detalhe_Registro!$E:$E,B70,Detalhe_Registro!$M:$M,"SIM"),0)</f>
        <v/>
      </c>
      <c r="G70" s="2">
        <f>IFERROR(AVERAGEIFS(Detalhe_Registro!$N:$N,Detalhe_Registro!$D:$D,A70,Detalhe_Registro!$E:$E,B70,Detalhe_Registro!$M:$M,"SIM"),0)</f>
        <v/>
      </c>
      <c r="H70" s="2">
        <f>SUMIFS(Detalhe_Registro!$F:$F,Detalhe_Registro!$D:$D,A70,Detalhe_Registro!$E:$E,B70,Detalhe_Registro!$M:$M,"SIM")</f>
        <v/>
      </c>
      <c r="I70" s="2">
        <f>SUMIFS(Detalhe_Registro!$G:$G,Detalhe_Registro!$D:$D,A70,Detalhe_Registro!$E:$E,B70,Detalhe_Registro!$M:$M,"SIM")</f>
        <v/>
      </c>
      <c r="J70" s="2">
        <f>IF(F70&lt;Premissas!$B$8,"&lt; 1,00",IF(F70&lt;Premissas!$B$9,"1,00 – 1,19",IF(F70&lt;Premissas!$B$10,"1,20 – 1,39",IF(F70&lt;Premissas!$B$11,"1,40 – 1,59",IF(F70&lt;Premissas!$B$12,"1,60 – 1,99","≥ 2,00")))))</f>
        <v/>
      </c>
      <c r="K70" s="5">
        <f>IF(F70&lt;Premissas!$B$8,Premissas!$B$13,IF(F70&lt;Premissas!$B$9,Premissas!$B$14,IF(F70&lt;Premissas!$B$10,Premissas!$B$15,IF(F70&lt;Premissas!$B$11,Premissas!$B$16,IF(F70&lt;Premissas!$B$12,Premissas!$B$17,Premissas!$B$18)))))</f>
        <v/>
      </c>
      <c r="L70" s="5">
        <f>K70/Premissas!$B$4</f>
        <v/>
      </c>
      <c r="M70" s="2">
        <f>IF(K70=Premissas!$B$18,"SIM","NÃO")</f>
        <v/>
      </c>
    </row>
    <row r="71">
      <c r="A71" s="2" t="inlineStr">
        <is>
          <t>5803446</t>
        </is>
      </c>
      <c r="B71" s="2" t="inlineStr">
        <is>
          <t>Carlos Eduardo Borges De Santana</t>
        </is>
      </c>
      <c r="C71" s="2" t="n">
        <v>409</v>
      </c>
      <c r="D71" s="2">
        <f>IFERROR(TEXTJOIN(" | ",TRUE,UNIQUE(FILTER(Detalhe_Registro!$C:$C,(Detalhe_Registro!$D:$D=A71)*(Detalhe_Registro!$E:$E=B71)*(Detalhe_Registro!$M:$M="SIM")))),"")</f>
        <v/>
      </c>
      <c r="E71" s="2">
        <f>COUNTIFS(Detalhe_Registro!$D:$D,A71,Detalhe_Registro!$E:$E,B71,Detalhe_Registro!$M:$M,"SIM")</f>
        <v/>
      </c>
      <c r="F71" s="2">
        <f>IFERROR(MAXIFS(Detalhe_Registro!$N:$N,Detalhe_Registro!$D:$D,A71,Detalhe_Registro!$E:$E,B71,Detalhe_Registro!$M:$M,"SIM"),0)</f>
        <v/>
      </c>
      <c r="G71" s="2">
        <f>IFERROR(AVERAGEIFS(Detalhe_Registro!$N:$N,Detalhe_Registro!$D:$D,A71,Detalhe_Registro!$E:$E,B71,Detalhe_Registro!$M:$M,"SIM"),0)</f>
        <v/>
      </c>
      <c r="H71" s="2">
        <f>SUMIFS(Detalhe_Registro!$F:$F,Detalhe_Registro!$D:$D,A71,Detalhe_Registro!$E:$E,B71,Detalhe_Registro!$M:$M,"SIM")</f>
        <v/>
      </c>
      <c r="I71" s="2">
        <f>SUMIFS(Detalhe_Registro!$G:$G,Detalhe_Registro!$D:$D,A71,Detalhe_Registro!$E:$E,B71,Detalhe_Registro!$M:$M,"SIM")</f>
        <v/>
      </c>
      <c r="J71" s="2">
        <f>IF(F71&lt;Premissas!$B$8,"&lt; 1,00",IF(F71&lt;Premissas!$B$9,"1,00 – 1,19",IF(F71&lt;Premissas!$B$10,"1,20 – 1,39",IF(F71&lt;Premissas!$B$11,"1,40 – 1,59",IF(F71&lt;Premissas!$B$12,"1,60 – 1,99","≥ 2,00")))))</f>
        <v/>
      </c>
      <c r="K71" s="5">
        <f>IF(F71&lt;Premissas!$B$8,Premissas!$B$13,IF(F71&lt;Premissas!$B$9,Premissas!$B$14,IF(F71&lt;Premissas!$B$10,Premissas!$B$15,IF(F71&lt;Premissas!$B$11,Premissas!$B$16,IF(F71&lt;Premissas!$B$12,Premissas!$B$17,Premissas!$B$18)))))</f>
        <v/>
      </c>
      <c r="L71" s="5">
        <f>K71/Premissas!$B$4</f>
        <v/>
      </c>
      <c r="M71" s="2">
        <f>IF(K71=Premissas!$B$18,"SIM","NÃO")</f>
        <v/>
      </c>
    </row>
    <row r="72">
      <c r="A72" s="2" t="n">
        <v>5933080</v>
      </c>
      <c r="B72" s="2" t="inlineStr">
        <is>
          <t>Carlos Gabriel De Oliveira Chagas</t>
        </is>
      </c>
      <c r="C72" s="2" t="n">
        <v>409</v>
      </c>
      <c r="D72" s="2">
        <f>IFERROR(TEXTJOIN(" | ",TRUE,UNIQUE(FILTER(Detalhe_Registro!$C:$C,(Detalhe_Registro!$D:$D=A72)*(Detalhe_Registro!$E:$E=B72)*(Detalhe_Registro!$M:$M="SIM")))),"")</f>
        <v/>
      </c>
      <c r="E72" s="2">
        <f>COUNTIFS(Detalhe_Registro!$D:$D,A72,Detalhe_Registro!$E:$E,B72,Detalhe_Registro!$M:$M,"SIM")</f>
        <v/>
      </c>
      <c r="F72" s="2">
        <f>IFERROR(MAXIFS(Detalhe_Registro!$N:$N,Detalhe_Registro!$D:$D,A72,Detalhe_Registro!$E:$E,B72,Detalhe_Registro!$M:$M,"SIM"),0)</f>
        <v/>
      </c>
      <c r="G72" s="2">
        <f>IFERROR(AVERAGEIFS(Detalhe_Registro!$N:$N,Detalhe_Registro!$D:$D,A72,Detalhe_Registro!$E:$E,B72,Detalhe_Registro!$M:$M,"SIM"),0)</f>
        <v/>
      </c>
      <c r="H72" s="2">
        <f>SUMIFS(Detalhe_Registro!$F:$F,Detalhe_Registro!$D:$D,A72,Detalhe_Registro!$E:$E,B72,Detalhe_Registro!$M:$M,"SIM")</f>
        <v/>
      </c>
      <c r="I72" s="2">
        <f>SUMIFS(Detalhe_Registro!$G:$G,Detalhe_Registro!$D:$D,A72,Detalhe_Registro!$E:$E,B72,Detalhe_Registro!$M:$M,"SIM")</f>
        <v/>
      </c>
      <c r="J72" s="2">
        <f>IF(F72&lt;Premissas!$B$8,"&lt; 1,00",IF(F72&lt;Premissas!$B$9,"1,00 – 1,19",IF(F72&lt;Premissas!$B$10,"1,20 – 1,39",IF(F72&lt;Premissas!$B$11,"1,40 – 1,59",IF(F72&lt;Premissas!$B$12,"1,60 – 1,99","≥ 2,00")))))</f>
        <v/>
      </c>
      <c r="K72" s="5">
        <f>IF(F72&lt;Premissas!$B$8,Premissas!$B$13,IF(F72&lt;Premissas!$B$9,Premissas!$B$14,IF(F72&lt;Premissas!$B$10,Premissas!$B$15,IF(F72&lt;Premissas!$B$11,Premissas!$B$16,IF(F72&lt;Premissas!$B$12,Premissas!$B$17,Premissas!$B$18)))))</f>
        <v/>
      </c>
      <c r="L72" s="5">
        <f>K72/Premissas!$B$4</f>
        <v/>
      </c>
      <c r="M72" s="2">
        <f>IF(K72=Premissas!$B$18,"SIM","NÃO")</f>
        <v/>
      </c>
    </row>
    <row r="73">
      <c r="A73" s="2" t="inlineStr">
        <is>
          <t>5933080</t>
        </is>
      </c>
      <c r="B73" s="2" t="inlineStr">
        <is>
          <t>Carlos Gabriel De Oliveira Chagas</t>
        </is>
      </c>
      <c r="C73" s="2" t="n">
        <v>409</v>
      </c>
      <c r="D73" s="2">
        <f>IFERROR(TEXTJOIN(" | ",TRUE,UNIQUE(FILTER(Detalhe_Registro!$C:$C,(Detalhe_Registro!$D:$D=A73)*(Detalhe_Registro!$E:$E=B73)*(Detalhe_Registro!$M:$M="SIM")))),"")</f>
        <v/>
      </c>
      <c r="E73" s="2">
        <f>COUNTIFS(Detalhe_Registro!$D:$D,A73,Detalhe_Registro!$E:$E,B73,Detalhe_Registro!$M:$M,"SIM")</f>
        <v/>
      </c>
      <c r="F73" s="2">
        <f>IFERROR(MAXIFS(Detalhe_Registro!$N:$N,Detalhe_Registro!$D:$D,A73,Detalhe_Registro!$E:$E,B73,Detalhe_Registro!$M:$M,"SIM"),0)</f>
        <v/>
      </c>
      <c r="G73" s="2">
        <f>IFERROR(AVERAGEIFS(Detalhe_Registro!$N:$N,Detalhe_Registro!$D:$D,A73,Detalhe_Registro!$E:$E,B73,Detalhe_Registro!$M:$M,"SIM"),0)</f>
        <v/>
      </c>
      <c r="H73" s="2">
        <f>SUMIFS(Detalhe_Registro!$F:$F,Detalhe_Registro!$D:$D,A73,Detalhe_Registro!$E:$E,B73,Detalhe_Registro!$M:$M,"SIM")</f>
        <v/>
      </c>
      <c r="I73" s="2">
        <f>SUMIFS(Detalhe_Registro!$G:$G,Detalhe_Registro!$D:$D,A73,Detalhe_Registro!$E:$E,B73,Detalhe_Registro!$M:$M,"SIM")</f>
        <v/>
      </c>
      <c r="J73" s="2">
        <f>IF(F73&lt;Premissas!$B$8,"&lt; 1,00",IF(F73&lt;Premissas!$B$9,"1,00 – 1,19",IF(F73&lt;Premissas!$B$10,"1,20 – 1,39",IF(F73&lt;Premissas!$B$11,"1,40 – 1,59",IF(F73&lt;Premissas!$B$12,"1,60 – 1,99","≥ 2,00")))))</f>
        <v/>
      </c>
      <c r="K73" s="5">
        <f>IF(F73&lt;Premissas!$B$8,Premissas!$B$13,IF(F73&lt;Premissas!$B$9,Premissas!$B$14,IF(F73&lt;Premissas!$B$10,Premissas!$B$15,IF(F73&lt;Premissas!$B$11,Premissas!$B$16,IF(F73&lt;Premissas!$B$12,Premissas!$B$17,Premissas!$B$18)))))</f>
        <v/>
      </c>
      <c r="L73" s="5">
        <f>K73/Premissas!$B$4</f>
        <v/>
      </c>
      <c r="M73" s="2">
        <f>IF(K73=Premissas!$B$18,"SIM","NÃO")</f>
        <v/>
      </c>
    </row>
    <row r="74">
      <c r="A74" s="2" t="n">
        <v>5800404</v>
      </c>
      <c r="B74" s="2" t="inlineStr">
        <is>
          <t>Carlos Henrique Silva Dos Santos</t>
        </is>
      </c>
      <c r="C74" s="2" t="n">
        <v>409</v>
      </c>
      <c r="D74" s="2">
        <f>IFERROR(TEXTJOIN(" | ",TRUE,UNIQUE(FILTER(Detalhe_Registro!$C:$C,(Detalhe_Registro!$D:$D=A74)*(Detalhe_Registro!$E:$E=B74)*(Detalhe_Registro!$M:$M="SIM")))),"")</f>
        <v/>
      </c>
      <c r="E74" s="2">
        <f>COUNTIFS(Detalhe_Registro!$D:$D,A74,Detalhe_Registro!$E:$E,B74,Detalhe_Registro!$M:$M,"SIM")</f>
        <v/>
      </c>
      <c r="F74" s="2">
        <f>IFERROR(MAXIFS(Detalhe_Registro!$N:$N,Detalhe_Registro!$D:$D,A74,Detalhe_Registro!$E:$E,B74,Detalhe_Registro!$M:$M,"SIM"),0)</f>
        <v/>
      </c>
      <c r="G74" s="2">
        <f>IFERROR(AVERAGEIFS(Detalhe_Registro!$N:$N,Detalhe_Registro!$D:$D,A74,Detalhe_Registro!$E:$E,B74,Detalhe_Registro!$M:$M,"SIM"),0)</f>
        <v/>
      </c>
      <c r="H74" s="2">
        <f>SUMIFS(Detalhe_Registro!$F:$F,Detalhe_Registro!$D:$D,A74,Detalhe_Registro!$E:$E,B74,Detalhe_Registro!$M:$M,"SIM")</f>
        <v/>
      </c>
      <c r="I74" s="2">
        <f>SUMIFS(Detalhe_Registro!$G:$G,Detalhe_Registro!$D:$D,A74,Detalhe_Registro!$E:$E,B74,Detalhe_Registro!$M:$M,"SIM")</f>
        <v/>
      </c>
      <c r="J74" s="2">
        <f>IF(F74&lt;Premissas!$B$8,"&lt; 1,00",IF(F74&lt;Premissas!$B$9,"1,00 – 1,19",IF(F74&lt;Premissas!$B$10,"1,20 – 1,39",IF(F74&lt;Premissas!$B$11,"1,40 – 1,59",IF(F74&lt;Premissas!$B$12,"1,60 – 1,99","≥ 2,00")))))</f>
        <v/>
      </c>
      <c r="K74" s="5">
        <f>IF(F74&lt;Premissas!$B$8,Premissas!$B$13,IF(F74&lt;Premissas!$B$9,Premissas!$B$14,IF(F74&lt;Premissas!$B$10,Premissas!$B$15,IF(F74&lt;Premissas!$B$11,Premissas!$B$16,IF(F74&lt;Premissas!$B$12,Premissas!$B$17,Premissas!$B$18)))))</f>
        <v/>
      </c>
      <c r="L74" s="5">
        <f>K74/Premissas!$B$4</f>
        <v/>
      </c>
      <c r="M74" s="2">
        <f>IF(K74=Premissas!$B$18,"SIM","NÃO")</f>
        <v/>
      </c>
    </row>
    <row r="75">
      <c r="A75" s="2" t="inlineStr">
        <is>
          <t>5449197</t>
        </is>
      </c>
      <c r="B75" s="2" t="inlineStr">
        <is>
          <t>Carlos Vinicius Mariano Dos Santos</t>
        </is>
      </c>
      <c r="C75" s="2" t="n">
        <v>409</v>
      </c>
      <c r="D75" s="2">
        <f>IFERROR(TEXTJOIN(" | ",TRUE,UNIQUE(FILTER(Detalhe_Registro!$C:$C,(Detalhe_Registro!$D:$D=A75)*(Detalhe_Registro!$E:$E=B75)*(Detalhe_Registro!$M:$M="SIM")))),"")</f>
        <v/>
      </c>
      <c r="E75" s="2">
        <f>COUNTIFS(Detalhe_Registro!$D:$D,A75,Detalhe_Registro!$E:$E,B75,Detalhe_Registro!$M:$M,"SIM")</f>
        <v/>
      </c>
      <c r="F75" s="2">
        <f>IFERROR(MAXIFS(Detalhe_Registro!$N:$N,Detalhe_Registro!$D:$D,A75,Detalhe_Registro!$E:$E,B75,Detalhe_Registro!$M:$M,"SIM"),0)</f>
        <v/>
      </c>
      <c r="G75" s="2">
        <f>IFERROR(AVERAGEIFS(Detalhe_Registro!$N:$N,Detalhe_Registro!$D:$D,A75,Detalhe_Registro!$E:$E,B75,Detalhe_Registro!$M:$M,"SIM"),0)</f>
        <v/>
      </c>
      <c r="H75" s="2">
        <f>SUMIFS(Detalhe_Registro!$F:$F,Detalhe_Registro!$D:$D,A75,Detalhe_Registro!$E:$E,B75,Detalhe_Registro!$M:$M,"SIM")</f>
        <v/>
      </c>
      <c r="I75" s="2">
        <f>SUMIFS(Detalhe_Registro!$G:$G,Detalhe_Registro!$D:$D,A75,Detalhe_Registro!$E:$E,B75,Detalhe_Registro!$M:$M,"SIM")</f>
        <v/>
      </c>
      <c r="J75" s="2">
        <f>IF(F75&lt;Premissas!$B$8,"&lt; 1,00",IF(F75&lt;Premissas!$B$9,"1,00 – 1,19",IF(F75&lt;Premissas!$B$10,"1,20 – 1,39",IF(F75&lt;Premissas!$B$11,"1,40 – 1,59",IF(F75&lt;Premissas!$B$12,"1,60 – 1,99","≥ 2,00")))))</f>
        <v/>
      </c>
      <c r="K75" s="5">
        <f>IF(F75&lt;Premissas!$B$8,Premissas!$B$13,IF(F75&lt;Premissas!$B$9,Premissas!$B$14,IF(F75&lt;Premissas!$B$10,Premissas!$B$15,IF(F75&lt;Premissas!$B$11,Premissas!$B$16,IF(F75&lt;Premissas!$B$12,Premissas!$B$17,Premissas!$B$18)))))</f>
        <v/>
      </c>
      <c r="L75" s="5">
        <f>K75/Premissas!$B$4</f>
        <v/>
      </c>
      <c r="M75" s="2">
        <f>IF(K75=Premissas!$B$18,"SIM","NÃO")</f>
        <v/>
      </c>
    </row>
    <row r="76">
      <c r="A76" s="2" t="n">
        <v>5823471</v>
      </c>
      <c r="B76" s="2" t="inlineStr">
        <is>
          <t>Caua Carvalho De Souza Pires</t>
        </is>
      </c>
      <c r="C76" s="2" t="n">
        <v>409</v>
      </c>
      <c r="D76" s="2">
        <f>IFERROR(TEXTJOIN(" | ",TRUE,UNIQUE(FILTER(Detalhe_Registro!$C:$C,(Detalhe_Registro!$D:$D=A76)*(Detalhe_Registro!$E:$E=B76)*(Detalhe_Registro!$M:$M="SIM")))),"")</f>
        <v/>
      </c>
      <c r="E76" s="2">
        <f>COUNTIFS(Detalhe_Registro!$D:$D,A76,Detalhe_Registro!$E:$E,B76,Detalhe_Registro!$M:$M,"SIM")</f>
        <v/>
      </c>
      <c r="F76" s="2">
        <f>IFERROR(MAXIFS(Detalhe_Registro!$N:$N,Detalhe_Registro!$D:$D,A76,Detalhe_Registro!$E:$E,B76,Detalhe_Registro!$M:$M,"SIM"),0)</f>
        <v/>
      </c>
      <c r="G76" s="2">
        <f>IFERROR(AVERAGEIFS(Detalhe_Registro!$N:$N,Detalhe_Registro!$D:$D,A76,Detalhe_Registro!$E:$E,B76,Detalhe_Registro!$M:$M,"SIM"),0)</f>
        <v/>
      </c>
      <c r="H76" s="2">
        <f>SUMIFS(Detalhe_Registro!$F:$F,Detalhe_Registro!$D:$D,A76,Detalhe_Registro!$E:$E,B76,Detalhe_Registro!$M:$M,"SIM")</f>
        <v/>
      </c>
      <c r="I76" s="2">
        <f>SUMIFS(Detalhe_Registro!$G:$G,Detalhe_Registro!$D:$D,A76,Detalhe_Registro!$E:$E,B76,Detalhe_Registro!$M:$M,"SIM")</f>
        <v/>
      </c>
      <c r="J76" s="2">
        <f>IF(F76&lt;Premissas!$B$8,"&lt; 1,00",IF(F76&lt;Premissas!$B$9,"1,00 – 1,19",IF(F76&lt;Premissas!$B$10,"1,20 – 1,39",IF(F76&lt;Premissas!$B$11,"1,40 – 1,59",IF(F76&lt;Premissas!$B$12,"1,60 – 1,99","≥ 2,00")))))</f>
        <v/>
      </c>
      <c r="K76" s="5">
        <f>IF(F76&lt;Premissas!$B$8,Premissas!$B$13,IF(F76&lt;Premissas!$B$9,Premissas!$B$14,IF(F76&lt;Premissas!$B$10,Premissas!$B$15,IF(F76&lt;Premissas!$B$11,Premissas!$B$16,IF(F76&lt;Premissas!$B$12,Premissas!$B$17,Premissas!$B$18)))))</f>
        <v/>
      </c>
      <c r="L76" s="5">
        <f>K76/Premissas!$B$4</f>
        <v/>
      </c>
      <c r="M76" s="2">
        <f>IF(K76=Premissas!$B$18,"SIM","NÃO")</f>
        <v/>
      </c>
    </row>
    <row r="77">
      <c r="A77" s="2" t="inlineStr">
        <is>
          <t>5823471</t>
        </is>
      </c>
      <c r="B77" s="2" t="inlineStr">
        <is>
          <t>Caua Carvalho De Souza Pires</t>
        </is>
      </c>
      <c r="C77" s="2" t="n">
        <v>409</v>
      </c>
      <c r="D77" s="2">
        <f>IFERROR(TEXTJOIN(" | ",TRUE,UNIQUE(FILTER(Detalhe_Registro!$C:$C,(Detalhe_Registro!$D:$D=A77)*(Detalhe_Registro!$E:$E=B77)*(Detalhe_Registro!$M:$M="SIM")))),"")</f>
        <v/>
      </c>
      <c r="E77" s="2">
        <f>COUNTIFS(Detalhe_Registro!$D:$D,A77,Detalhe_Registro!$E:$E,B77,Detalhe_Registro!$M:$M,"SIM")</f>
        <v/>
      </c>
      <c r="F77" s="2">
        <f>IFERROR(MAXIFS(Detalhe_Registro!$N:$N,Detalhe_Registro!$D:$D,A77,Detalhe_Registro!$E:$E,B77,Detalhe_Registro!$M:$M,"SIM"),0)</f>
        <v/>
      </c>
      <c r="G77" s="2">
        <f>IFERROR(AVERAGEIFS(Detalhe_Registro!$N:$N,Detalhe_Registro!$D:$D,A77,Detalhe_Registro!$E:$E,B77,Detalhe_Registro!$M:$M,"SIM"),0)</f>
        <v/>
      </c>
      <c r="H77" s="2">
        <f>SUMIFS(Detalhe_Registro!$F:$F,Detalhe_Registro!$D:$D,A77,Detalhe_Registro!$E:$E,B77,Detalhe_Registro!$M:$M,"SIM")</f>
        <v/>
      </c>
      <c r="I77" s="2">
        <f>SUMIFS(Detalhe_Registro!$G:$G,Detalhe_Registro!$D:$D,A77,Detalhe_Registro!$E:$E,B77,Detalhe_Registro!$M:$M,"SIM")</f>
        <v/>
      </c>
      <c r="J77" s="2">
        <f>IF(F77&lt;Premissas!$B$8,"&lt; 1,00",IF(F77&lt;Premissas!$B$9,"1,00 – 1,19",IF(F77&lt;Premissas!$B$10,"1,20 – 1,39",IF(F77&lt;Premissas!$B$11,"1,40 – 1,59",IF(F77&lt;Premissas!$B$12,"1,60 – 1,99","≥ 2,00")))))</f>
        <v/>
      </c>
      <c r="K77" s="5">
        <f>IF(F77&lt;Premissas!$B$8,Premissas!$B$13,IF(F77&lt;Premissas!$B$9,Premissas!$B$14,IF(F77&lt;Premissas!$B$10,Premissas!$B$15,IF(F77&lt;Premissas!$B$11,Premissas!$B$16,IF(F77&lt;Premissas!$B$12,Premissas!$B$17,Premissas!$B$18)))))</f>
        <v/>
      </c>
      <c r="L77" s="5">
        <f>K77/Premissas!$B$4</f>
        <v/>
      </c>
      <c r="M77" s="2">
        <f>IF(K77=Premissas!$B$18,"SIM","NÃO")</f>
        <v/>
      </c>
    </row>
    <row r="78">
      <c r="A78" s="2" t="n">
        <v>305144</v>
      </c>
      <c r="B78" s="2" t="inlineStr">
        <is>
          <t>Charles  Fernandes Basto</t>
        </is>
      </c>
      <c r="C78" s="2" t="n">
        <v>409</v>
      </c>
      <c r="D78" s="2">
        <f>IFERROR(TEXTJOIN(" | ",TRUE,UNIQUE(FILTER(Detalhe_Registro!$C:$C,(Detalhe_Registro!$D:$D=A78)*(Detalhe_Registro!$E:$E=B78)*(Detalhe_Registro!$M:$M="SIM")))),"")</f>
        <v/>
      </c>
      <c r="E78" s="2">
        <f>COUNTIFS(Detalhe_Registro!$D:$D,A78,Detalhe_Registro!$E:$E,B78,Detalhe_Registro!$M:$M,"SIM")</f>
        <v/>
      </c>
      <c r="F78" s="2">
        <f>IFERROR(MAXIFS(Detalhe_Registro!$N:$N,Detalhe_Registro!$D:$D,A78,Detalhe_Registro!$E:$E,B78,Detalhe_Registro!$M:$M,"SIM"),0)</f>
        <v/>
      </c>
      <c r="G78" s="2">
        <f>IFERROR(AVERAGEIFS(Detalhe_Registro!$N:$N,Detalhe_Registro!$D:$D,A78,Detalhe_Registro!$E:$E,B78,Detalhe_Registro!$M:$M,"SIM"),0)</f>
        <v/>
      </c>
      <c r="H78" s="2">
        <f>SUMIFS(Detalhe_Registro!$F:$F,Detalhe_Registro!$D:$D,A78,Detalhe_Registro!$E:$E,B78,Detalhe_Registro!$M:$M,"SIM")</f>
        <v/>
      </c>
      <c r="I78" s="2">
        <f>SUMIFS(Detalhe_Registro!$G:$G,Detalhe_Registro!$D:$D,A78,Detalhe_Registro!$E:$E,B78,Detalhe_Registro!$M:$M,"SIM")</f>
        <v/>
      </c>
      <c r="J78" s="2">
        <f>IF(F78&lt;Premissas!$B$8,"&lt; 1,00",IF(F78&lt;Premissas!$B$9,"1,00 – 1,19",IF(F78&lt;Premissas!$B$10,"1,20 – 1,39",IF(F78&lt;Premissas!$B$11,"1,40 – 1,59",IF(F78&lt;Premissas!$B$12,"1,60 – 1,99","≥ 2,00")))))</f>
        <v/>
      </c>
      <c r="K78" s="5">
        <f>IF(F78&lt;Premissas!$B$8,Premissas!$B$13,IF(F78&lt;Premissas!$B$9,Premissas!$B$14,IF(F78&lt;Premissas!$B$10,Premissas!$B$15,IF(F78&lt;Premissas!$B$11,Premissas!$B$16,IF(F78&lt;Premissas!$B$12,Premissas!$B$17,Premissas!$B$18)))))</f>
        <v/>
      </c>
      <c r="L78" s="5">
        <f>K78/Premissas!$B$4</f>
        <v/>
      </c>
      <c r="M78" s="2">
        <f>IF(K78=Premissas!$B$18,"SIM","NÃO")</f>
        <v/>
      </c>
    </row>
    <row r="79">
      <c r="A79" s="2" t="inlineStr">
        <is>
          <t>305144</t>
        </is>
      </c>
      <c r="B79" s="2" t="inlineStr">
        <is>
          <t>Charles  Fernandes Basto</t>
        </is>
      </c>
      <c r="C79" s="2" t="n">
        <v>409</v>
      </c>
      <c r="D79" s="2">
        <f>IFERROR(TEXTJOIN(" | ",TRUE,UNIQUE(FILTER(Detalhe_Registro!$C:$C,(Detalhe_Registro!$D:$D=A79)*(Detalhe_Registro!$E:$E=B79)*(Detalhe_Registro!$M:$M="SIM")))),"")</f>
        <v/>
      </c>
      <c r="E79" s="2">
        <f>COUNTIFS(Detalhe_Registro!$D:$D,A79,Detalhe_Registro!$E:$E,B79,Detalhe_Registro!$M:$M,"SIM")</f>
        <v/>
      </c>
      <c r="F79" s="2">
        <f>IFERROR(MAXIFS(Detalhe_Registro!$N:$N,Detalhe_Registro!$D:$D,A79,Detalhe_Registro!$E:$E,B79,Detalhe_Registro!$M:$M,"SIM"),0)</f>
        <v/>
      </c>
      <c r="G79" s="2">
        <f>IFERROR(AVERAGEIFS(Detalhe_Registro!$N:$N,Detalhe_Registro!$D:$D,A79,Detalhe_Registro!$E:$E,B79,Detalhe_Registro!$M:$M,"SIM"),0)</f>
        <v/>
      </c>
      <c r="H79" s="2">
        <f>SUMIFS(Detalhe_Registro!$F:$F,Detalhe_Registro!$D:$D,A79,Detalhe_Registro!$E:$E,B79,Detalhe_Registro!$M:$M,"SIM")</f>
        <v/>
      </c>
      <c r="I79" s="2">
        <f>SUMIFS(Detalhe_Registro!$G:$G,Detalhe_Registro!$D:$D,A79,Detalhe_Registro!$E:$E,B79,Detalhe_Registro!$M:$M,"SIM")</f>
        <v/>
      </c>
      <c r="J79" s="2">
        <f>IF(F79&lt;Premissas!$B$8,"&lt; 1,00",IF(F79&lt;Premissas!$B$9,"1,00 – 1,19",IF(F79&lt;Premissas!$B$10,"1,20 – 1,39",IF(F79&lt;Premissas!$B$11,"1,40 – 1,59",IF(F79&lt;Premissas!$B$12,"1,60 – 1,99","≥ 2,00")))))</f>
        <v/>
      </c>
      <c r="K79" s="5">
        <f>IF(F79&lt;Premissas!$B$8,Premissas!$B$13,IF(F79&lt;Premissas!$B$9,Premissas!$B$14,IF(F79&lt;Premissas!$B$10,Premissas!$B$15,IF(F79&lt;Premissas!$B$11,Premissas!$B$16,IF(F79&lt;Premissas!$B$12,Premissas!$B$17,Premissas!$B$18)))))</f>
        <v/>
      </c>
      <c r="L79" s="5">
        <f>K79/Premissas!$B$4</f>
        <v/>
      </c>
      <c r="M79" s="2">
        <f>IF(K79=Premissas!$B$18,"SIM","NÃO")</f>
        <v/>
      </c>
    </row>
    <row r="80">
      <c r="A80" s="2" t="n">
        <v>5149959</v>
      </c>
      <c r="B80" s="2" t="inlineStr">
        <is>
          <t>Charles D'avila Ferreira</t>
        </is>
      </c>
      <c r="C80" s="2" t="n">
        <v>409</v>
      </c>
      <c r="D80" s="2">
        <f>IFERROR(TEXTJOIN(" | ",TRUE,UNIQUE(FILTER(Detalhe_Registro!$C:$C,(Detalhe_Registro!$D:$D=A80)*(Detalhe_Registro!$E:$E=B80)*(Detalhe_Registro!$M:$M="SIM")))),"")</f>
        <v/>
      </c>
      <c r="E80" s="2">
        <f>COUNTIFS(Detalhe_Registro!$D:$D,A80,Detalhe_Registro!$E:$E,B80,Detalhe_Registro!$M:$M,"SIM")</f>
        <v/>
      </c>
      <c r="F80" s="2">
        <f>IFERROR(MAXIFS(Detalhe_Registro!$N:$N,Detalhe_Registro!$D:$D,A80,Detalhe_Registro!$E:$E,B80,Detalhe_Registro!$M:$M,"SIM"),0)</f>
        <v/>
      </c>
      <c r="G80" s="2">
        <f>IFERROR(AVERAGEIFS(Detalhe_Registro!$N:$N,Detalhe_Registro!$D:$D,A80,Detalhe_Registro!$E:$E,B80,Detalhe_Registro!$M:$M,"SIM"),0)</f>
        <v/>
      </c>
      <c r="H80" s="2">
        <f>SUMIFS(Detalhe_Registro!$F:$F,Detalhe_Registro!$D:$D,A80,Detalhe_Registro!$E:$E,B80,Detalhe_Registro!$M:$M,"SIM")</f>
        <v/>
      </c>
      <c r="I80" s="2">
        <f>SUMIFS(Detalhe_Registro!$G:$G,Detalhe_Registro!$D:$D,A80,Detalhe_Registro!$E:$E,B80,Detalhe_Registro!$M:$M,"SIM")</f>
        <v/>
      </c>
      <c r="J80" s="2">
        <f>IF(F80&lt;Premissas!$B$8,"&lt; 1,00",IF(F80&lt;Premissas!$B$9,"1,00 – 1,19",IF(F80&lt;Premissas!$B$10,"1,20 – 1,39",IF(F80&lt;Premissas!$B$11,"1,40 – 1,59",IF(F80&lt;Premissas!$B$12,"1,60 – 1,99","≥ 2,00")))))</f>
        <v/>
      </c>
      <c r="K80" s="5">
        <f>IF(F80&lt;Premissas!$B$8,Premissas!$B$13,IF(F80&lt;Premissas!$B$9,Premissas!$B$14,IF(F80&lt;Premissas!$B$10,Premissas!$B$15,IF(F80&lt;Premissas!$B$11,Premissas!$B$16,IF(F80&lt;Premissas!$B$12,Premissas!$B$17,Premissas!$B$18)))))</f>
        <v/>
      </c>
      <c r="L80" s="5">
        <f>K80/Premissas!$B$4</f>
        <v/>
      </c>
      <c r="M80" s="2">
        <f>IF(K80=Premissas!$B$18,"SIM","NÃO")</f>
        <v/>
      </c>
    </row>
    <row r="81">
      <c r="A81" s="2" t="inlineStr">
        <is>
          <t>5149959</t>
        </is>
      </c>
      <c r="B81" s="2" t="inlineStr">
        <is>
          <t>Charles D'avila Ferreira</t>
        </is>
      </c>
      <c r="C81" s="2" t="n">
        <v>409</v>
      </c>
      <c r="D81" s="2">
        <f>IFERROR(TEXTJOIN(" | ",TRUE,UNIQUE(FILTER(Detalhe_Registro!$C:$C,(Detalhe_Registro!$D:$D=A81)*(Detalhe_Registro!$E:$E=B81)*(Detalhe_Registro!$M:$M="SIM")))),"")</f>
        <v/>
      </c>
      <c r="E81" s="2">
        <f>COUNTIFS(Detalhe_Registro!$D:$D,A81,Detalhe_Registro!$E:$E,B81,Detalhe_Registro!$M:$M,"SIM")</f>
        <v/>
      </c>
      <c r="F81" s="2">
        <f>IFERROR(MAXIFS(Detalhe_Registro!$N:$N,Detalhe_Registro!$D:$D,A81,Detalhe_Registro!$E:$E,B81,Detalhe_Registro!$M:$M,"SIM"),0)</f>
        <v/>
      </c>
      <c r="G81" s="2">
        <f>IFERROR(AVERAGEIFS(Detalhe_Registro!$N:$N,Detalhe_Registro!$D:$D,A81,Detalhe_Registro!$E:$E,B81,Detalhe_Registro!$M:$M,"SIM"),0)</f>
        <v/>
      </c>
      <c r="H81" s="2">
        <f>SUMIFS(Detalhe_Registro!$F:$F,Detalhe_Registro!$D:$D,A81,Detalhe_Registro!$E:$E,B81,Detalhe_Registro!$M:$M,"SIM")</f>
        <v/>
      </c>
      <c r="I81" s="2">
        <f>SUMIFS(Detalhe_Registro!$G:$G,Detalhe_Registro!$D:$D,A81,Detalhe_Registro!$E:$E,B81,Detalhe_Registro!$M:$M,"SIM")</f>
        <v/>
      </c>
      <c r="J81" s="2">
        <f>IF(F81&lt;Premissas!$B$8,"&lt; 1,00",IF(F81&lt;Premissas!$B$9,"1,00 – 1,19",IF(F81&lt;Premissas!$B$10,"1,20 – 1,39",IF(F81&lt;Premissas!$B$11,"1,40 – 1,59",IF(F81&lt;Premissas!$B$12,"1,60 – 1,99","≥ 2,00")))))</f>
        <v/>
      </c>
      <c r="K81" s="5">
        <f>IF(F81&lt;Premissas!$B$8,Premissas!$B$13,IF(F81&lt;Premissas!$B$9,Premissas!$B$14,IF(F81&lt;Premissas!$B$10,Premissas!$B$15,IF(F81&lt;Premissas!$B$11,Premissas!$B$16,IF(F81&lt;Premissas!$B$12,Premissas!$B$17,Premissas!$B$18)))))</f>
        <v/>
      </c>
      <c r="L81" s="5">
        <f>K81/Premissas!$B$4</f>
        <v/>
      </c>
      <c r="M81" s="2">
        <f>IF(K81=Premissas!$B$18,"SIM","NÃO")</f>
        <v/>
      </c>
    </row>
    <row r="82">
      <c r="A82" s="2" t="n">
        <v>379547</v>
      </c>
      <c r="B82" s="2" t="inlineStr">
        <is>
          <t>Claudia Cristina dos Santos Silva Dias</t>
        </is>
      </c>
      <c r="C82" s="2" t="n">
        <v>409</v>
      </c>
      <c r="D82" s="2">
        <f>IFERROR(TEXTJOIN(" | ",TRUE,UNIQUE(FILTER(Detalhe_Registro!$C:$C,(Detalhe_Registro!$D:$D=A82)*(Detalhe_Registro!$E:$E=B82)*(Detalhe_Registro!$M:$M="SIM")))),"")</f>
        <v/>
      </c>
      <c r="E82" s="2">
        <f>COUNTIFS(Detalhe_Registro!$D:$D,A82,Detalhe_Registro!$E:$E,B82,Detalhe_Registro!$M:$M,"SIM")</f>
        <v/>
      </c>
      <c r="F82" s="2">
        <f>IFERROR(MAXIFS(Detalhe_Registro!$N:$N,Detalhe_Registro!$D:$D,A82,Detalhe_Registro!$E:$E,B82,Detalhe_Registro!$M:$M,"SIM"),0)</f>
        <v/>
      </c>
      <c r="G82" s="2">
        <f>IFERROR(AVERAGEIFS(Detalhe_Registro!$N:$N,Detalhe_Registro!$D:$D,A82,Detalhe_Registro!$E:$E,B82,Detalhe_Registro!$M:$M,"SIM"),0)</f>
        <v/>
      </c>
      <c r="H82" s="2">
        <f>SUMIFS(Detalhe_Registro!$F:$F,Detalhe_Registro!$D:$D,A82,Detalhe_Registro!$E:$E,B82,Detalhe_Registro!$M:$M,"SIM")</f>
        <v/>
      </c>
      <c r="I82" s="2">
        <f>SUMIFS(Detalhe_Registro!$G:$G,Detalhe_Registro!$D:$D,A82,Detalhe_Registro!$E:$E,B82,Detalhe_Registro!$M:$M,"SIM")</f>
        <v/>
      </c>
      <c r="J82" s="2">
        <f>IF(F82&lt;Premissas!$B$8,"&lt; 1,00",IF(F82&lt;Premissas!$B$9,"1,00 – 1,19",IF(F82&lt;Premissas!$B$10,"1,20 – 1,39",IF(F82&lt;Premissas!$B$11,"1,40 – 1,59",IF(F82&lt;Premissas!$B$12,"1,60 – 1,99","≥ 2,00")))))</f>
        <v/>
      </c>
      <c r="K82" s="5">
        <f>IF(F82&lt;Premissas!$B$8,Premissas!$B$13,IF(F82&lt;Premissas!$B$9,Premissas!$B$14,IF(F82&lt;Premissas!$B$10,Premissas!$B$15,IF(F82&lt;Premissas!$B$11,Premissas!$B$16,IF(F82&lt;Premissas!$B$12,Premissas!$B$17,Premissas!$B$18)))))</f>
        <v/>
      </c>
      <c r="L82" s="5">
        <f>K82/Premissas!$B$4</f>
        <v/>
      </c>
      <c r="M82" s="2">
        <f>IF(K82=Premissas!$B$18,"SIM","NÃO")</f>
        <v/>
      </c>
    </row>
    <row r="83">
      <c r="A83" s="2" t="inlineStr">
        <is>
          <t>379547</t>
        </is>
      </c>
      <c r="B83" s="2" t="inlineStr">
        <is>
          <t>Claudia Cristina dos Santos Silva Dias</t>
        </is>
      </c>
      <c r="C83" s="2" t="n">
        <v>409</v>
      </c>
      <c r="D83" s="2">
        <f>IFERROR(TEXTJOIN(" | ",TRUE,UNIQUE(FILTER(Detalhe_Registro!$C:$C,(Detalhe_Registro!$D:$D=A83)*(Detalhe_Registro!$E:$E=B83)*(Detalhe_Registro!$M:$M="SIM")))),"")</f>
        <v/>
      </c>
      <c r="E83" s="2">
        <f>COUNTIFS(Detalhe_Registro!$D:$D,A83,Detalhe_Registro!$E:$E,B83,Detalhe_Registro!$M:$M,"SIM")</f>
        <v/>
      </c>
      <c r="F83" s="2">
        <f>IFERROR(MAXIFS(Detalhe_Registro!$N:$N,Detalhe_Registro!$D:$D,A83,Detalhe_Registro!$E:$E,B83,Detalhe_Registro!$M:$M,"SIM"),0)</f>
        <v/>
      </c>
      <c r="G83" s="2">
        <f>IFERROR(AVERAGEIFS(Detalhe_Registro!$N:$N,Detalhe_Registro!$D:$D,A83,Detalhe_Registro!$E:$E,B83,Detalhe_Registro!$M:$M,"SIM"),0)</f>
        <v/>
      </c>
      <c r="H83" s="2">
        <f>SUMIFS(Detalhe_Registro!$F:$F,Detalhe_Registro!$D:$D,A83,Detalhe_Registro!$E:$E,B83,Detalhe_Registro!$M:$M,"SIM")</f>
        <v/>
      </c>
      <c r="I83" s="2">
        <f>SUMIFS(Detalhe_Registro!$G:$G,Detalhe_Registro!$D:$D,A83,Detalhe_Registro!$E:$E,B83,Detalhe_Registro!$M:$M,"SIM")</f>
        <v/>
      </c>
      <c r="J83" s="2">
        <f>IF(F83&lt;Premissas!$B$8,"&lt; 1,00",IF(F83&lt;Premissas!$B$9,"1,00 – 1,19",IF(F83&lt;Premissas!$B$10,"1,20 – 1,39",IF(F83&lt;Premissas!$B$11,"1,40 – 1,59",IF(F83&lt;Premissas!$B$12,"1,60 – 1,99","≥ 2,00")))))</f>
        <v/>
      </c>
      <c r="K83" s="5">
        <f>IF(F83&lt;Premissas!$B$8,Premissas!$B$13,IF(F83&lt;Premissas!$B$9,Premissas!$B$14,IF(F83&lt;Premissas!$B$10,Premissas!$B$15,IF(F83&lt;Premissas!$B$11,Premissas!$B$16,IF(F83&lt;Premissas!$B$12,Premissas!$B$17,Premissas!$B$18)))))</f>
        <v/>
      </c>
      <c r="L83" s="5">
        <f>K83/Premissas!$B$4</f>
        <v/>
      </c>
      <c r="M83" s="2">
        <f>IF(K83=Premissas!$B$18,"SIM","NÃO")</f>
        <v/>
      </c>
    </row>
    <row r="84">
      <c r="A84" s="2" t="n">
        <v>5804396</v>
      </c>
      <c r="B84" s="2" t="inlineStr">
        <is>
          <t>Claudomiro Pereira Da Silva</t>
        </is>
      </c>
      <c r="C84" s="2" t="n">
        <v>409</v>
      </c>
      <c r="D84" s="2">
        <f>IFERROR(TEXTJOIN(" | ",TRUE,UNIQUE(FILTER(Detalhe_Registro!$C:$C,(Detalhe_Registro!$D:$D=A84)*(Detalhe_Registro!$E:$E=B84)*(Detalhe_Registro!$M:$M="SIM")))),"")</f>
        <v/>
      </c>
      <c r="E84" s="2">
        <f>COUNTIFS(Detalhe_Registro!$D:$D,A84,Detalhe_Registro!$E:$E,B84,Detalhe_Registro!$M:$M,"SIM")</f>
        <v/>
      </c>
      <c r="F84" s="2">
        <f>IFERROR(MAXIFS(Detalhe_Registro!$N:$N,Detalhe_Registro!$D:$D,A84,Detalhe_Registro!$E:$E,B84,Detalhe_Registro!$M:$M,"SIM"),0)</f>
        <v/>
      </c>
      <c r="G84" s="2">
        <f>IFERROR(AVERAGEIFS(Detalhe_Registro!$N:$N,Detalhe_Registro!$D:$D,A84,Detalhe_Registro!$E:$E,B84,Detalhe_Registro!$M:$M,"SIM"),0)</f>
        <v/>
      </c>
      <c r="H84" s="2">
        <f>SUMIFS(Detalhe_Registro!$F:$F,Detalhe_Registro!$D:$D,A84,Detalhe_Registro!$E:$E,B84,Detalhe_Registro!$M:$M,"SIM")</f>
        <v/>
      </c>
      <c r="I84" s="2">
        <f>SUMIFS(Detalhe_Registro!$G:$G,Detalhe_Registro!$D:$D,A84,Detalhe_Registro!$E:$E,B84,Detalhe_Registro!$M:$M,"SIM")</f>
        <v/>
      </c>
      <c r="J84" s="2">
        <f>IF(F84&lt;Premissas!$B$8,"&lt; 1,00",IF(F84&lt;Premissas!$B$9,"1,00 – 1,19",IF(F84&lt;Premissas!$B$10,"1,20 – 1,39",IF(F84&lt;Premissas!$B$11,"1,40 – 1,59",IF(F84&lt;Premissas!$B$12,"1,60 – 1,99","≥ 2,00")))))</f>
        <v/>
      </c>
      <c r="K84" s="5">
        <f>IF(F84&lt;Premissas!$B$8,Premissas!$B$13,IF(F84&lt;Premissas!$B$9,Premissas!$B$14,IF(F84&lt;Premissas!$B$10,Premissas!$B$15,IF(F84&lt;Premissas!$B$11,Premissas!$B$16,IF(F84&lt;Premissas!$B$12,Premissas!$B$17,Premissas!$B$18)))))</f>
        <v/>
      </c>
      <c r="L84" s="5">
        <f>K84/Premissas!$B$4</f>
        <v/>
      </c>
      <c r="M84" s="2">
        <f>IF(K84=Premissas!$B$18,"SIM","NÃO")</f>
        <v/>
      </c>
    </row>
    <row r="85">
      <c r="A85" s="2" t="inlineStr">
        <is>
          <t>5804396</t>
        </is>
      </c>
      <c r="B85" s="2" t="inlineStr">
        <is>
          <t>Claudomiro Pereira Da Silva</t>
        </is>
      </c>
      <c r="C85" s="2" t="n">
        <v>409</v>
      </c>
      <c r="D85" s="2">
        <f>IFERROR(TEXTJOIN(" | ",TRUE,UNIQUE(FILTER(Detalhe_Registro!$C:$C,(Detalhe_Registro!$D:$D=A85)*(Detalhe_Registro!$E:$E=B85)*(Detalhe_Registro!$M:$M="SIM")))),"")</f>
        <v/>
      </c>
      <c r="E85" s="2">
        <f>COUNTIFS(Detalhe_Registro!$D:$D,A85,Detalhe_Registro!$E:$E,B85,Detalhe_Registro!$M:$M,"SIM")</f>
        <v/>
      </c>
      <c r="F85" s="2">
        <f>IFERROR(MAXIFS(Detalhe_Registro!$N:$N,Detalhe_Registro!$D:$D,A85,Detalhe_Registro!$E:$E,B85,Detalhe_Registro!$M:$M,"SIM"),0)</f>
        <v/>
      </c>
      <c r="G85" s="2">
        <f>IFERROR(AVERAGEIFS(Detalhe_Registro!$N:$N,Detalhe_Registro!$D:$D,A85,Detalhe_Registro!$E:$E,B85,Detalhe_Registro!$M:$M,"SIM"),0)</f>
        <v/>
      </c>
      <c r="H85" s="2">
        <f>SUMIFS(Detalhe_Registro!$F:$F,Detalhe_Registro!$D:$D,A85,Detalhe_Registro!$E:$E,B85,Detalhe_Registro!$M:$M,"SIM")</f>
        <v/>
      </c>
      <c r="I85" s="2">
        <f>SUMIFS(Detalhe_Registro!$G:$G,Detalhe_Registro!$D:$D,A85,Detalhe_Registro!$E:$E,B85,Detalhe_Registro!$M:$M,"SIM")</f>
        <v/>
      </c>
      <c r="J85" s="2">
        <f>IF(F85&lt;Premissas!$B$8,"&lt; 1,00",IF(F85&lt;Premissas!$B$9,"1,00 – 1,19",IF(F85&lt;Premissas!$B$10,"1,20 – 1,39",IF(F85&lt;Premissas!$B$11,"1,40 – 1,59",IF(F85&lt;Premissas!$B$12,"1,60 – 1,99","≥ 2,00")))))</f>
        <v/>
      </c>
      <c r="K85" s="5">
        <f>IF(F85&lt;Premissas!$B$8,Premissas!$B$13,IF(F85&lt;Premissas!$B$9,Premissas!$B$14,IF(F85&lt;Premissas!$B$10,Premissas!$B$15,IF(F85&lt;Premissas!$B$11,Premissas!$B$16,IF(F85&lt;Premissas!$B$12,Premissas!$B$17,Premissas!$B$18)))))</f>
        <v/>
      </c>
      <c r="L85" s="5">
        <f>K85/Premissas!$B$4</f>
        <v/>
      </c>
      <c r="M85" s="2">
        <f>IF(K85=Premissas!$B$18,"SIM","NÃO")</f>
        <v/>
      </c>
    </row>
    <row r="86">
      <c r="A86" s="2" t="n">
        <v>443800</v>
      </c>
      <c r="B86" s="2" t="inlineStr">
        <is>
          <t>Clayton Rodrigues Tiburcio</t>
        </is>
      </c>
      <c r="C86" s="2" t="n">
        <v>409</v>
      </c>
      <c r="D86" s="2">
        <f>IFERROR(TEXTJOIN(" | ",TRUE,UNIQUE(FILTER(Detalhe_Registro!$C:$C,(Detalhe_Registro!$D:$D=A86)*(Detalhe_Registro!$E:$E=B86)*(Detalhe_Registro!$M:$M="SIM")))),"")</f>
        <v/>
      </c>
      <c r="E86" s="2">
        <f>COUNTIFS(Detalhe_Registro!$D:$D,A86,Detalhe_Registro!$E:$E,B86,Detalhe_Registro!$M:$M,"SIM")</f>
        <v/>
      </c>
      <c r="F86" s="2">
        <f>IFERROR(MAXIFS(Detalhe_Registro!$N:$N,Detalhe_Registro!$D:$D,A86,Detalhe_Registro!$E:$E,B86,Detalhe_Registro!$M:$M,"SIM"),0)</f>
        <v/>
      </c>
      <c r="G86" s="2">
        <f>IFERROR(AVERAGEIFS(Detalhe_Registro!$N:$N,Detalhe_Registro!$D:$D,A86,Detalhe_Registro!$E:$E,B86,Detalhe_Registro!$M:$M,"SIM"),0)</f>
        <v/>
      </c>
      <c r="H86" s="2">
        <f>SUMIFS(Detalhe_Registro!$F:$F,Detalhe_Registro!$D:$D,A86,Detalhe_Registro!$E:$E,B86,Detalhe_Registro!$M:$M,"SIM")</f>
        <v/>
      </c>
      <c r="I86" s="2">
        <f>SUMIFS(Detalhe_Registro!$G:$G,Detalhe_Registro!$D:$D,A86,Detalhe_Registro!$E:$E,B86,Detalhe_Registro!$M:$M,"SIM")</f>
        <v/>
      </c>
      <c r="J86" s="2">
        <f>IF(F86&lt;Premissas!$B$8,"&lt; 1,00",IF(F86&lt;Premissas!$B$9,"1,00 – 1,19",IF(F86&lt;Premissas!$B$10,"1,20 – 1,39",IF(F86&lt;Premissas!$B$11,"1,40 – 1,59",IF(F86&lt;Premissas!$B$12,"1,60 – 1,99","≥ 2,00")))))</f>
        <v/>
      </c>
      <c r="K86" s="5">
        <f>IF(F86&lt;Premissas!$B$8,Premissas!$B$13,IF(F86&lt;Premissas!$B$9,Premissas!$B$14,IF(F86&lt;Premissas!$B$10,Premissas!$B$15,IF(F86&lt;Premissas!$B$11,Premissas!$B$16,IF(F86&lt;Premissas!$B$12,Premissas!$B$17,Premissas!$B$18)))))</f>
        <v/>
      </c>
      <c r="L86" s="5">
        <f>K86/Premissas!$B$4</f>
        <v/>
      </c>
      <c r="M86" s="2">
        <f>IF(K86=Premissas!$B$18,"SIM","NÃO")</f>
        <v/>
      </c>
    </row>
    <row r="87">
      <c r="A87" s="2" t="inlineStr">
        <is>
          <t>443800</t>
        </is>
      </c>
      <c r="B87" s="2" t="inlineStr">
        <is>
          <t>Clayton Rodrigues Tiburcio</t>
        </is>
      </c>
      <c r="C87" s="2" t="n">
        <v>409</v>
      </c>
      <c r="D87" s="2">
        <f>IFERROR(TEXTJOIN(" | ",TRUE,UNIQUE(FILTER(Detalhe_Registro!$C:$C,(Detalhe_Registro!$D:$D=A87)*(Detalhe_Registro!$E:$E=B87)*(Detalhe_Registro!$M:$M="SIM")))),"")</f>
        <v/>
      </c>
      <c r="E87" s="2">
        <f>COUNTIFS(Detalhe_Registro!$D:$D,A87,Detalhe_Registro!$E:$E,B87,Detalhe_Registro!$M:$M,"SIM")</f>
        <v/>
      </c>
      <c r="F87" s="2">
        <f>IFERROR(MAXIFS(Detalhe_Registro!$N:$N,Detalhe_Registro!$D:$D,A87,Detalhe_Registro!$E:$E,B87,Detalhe_Registro!$M:$M,"SIM"),0)</f>
        <v/>
      </c>
      <c r="G87" s="2">
        <f>IFERROR(AVERAGEIFS(Detalhe_Registro!$N:$N,Detalhe_Registro!$D:$D,A87,Detalhe_Registro!$E:$E,B87,Detalhe_Registro!$M:$M,"SIM"),0)</f>
        <v/>
      </c>
      <c r="H87" s="2">
        <f>SUMIFS(Detalhe_Registro!$F:$F,Detalhe_Registro!$D:$D,A87,Detalhe_Registro!$E:$E,B87,Detalhe_Registro!$M:$M,"SIM")</f>
        <v/>
      </c>
      <c r="I87" s="2">
        <f>SUMIFS(Detalhe_Registro!$G:$G,Detalhe_Registro!$D:$D,A87,Detalhe_Registro!$E:$E,B87,Detalhe_Registro!$M:$M,"SIM")</f>
        <v/>
      </c>
      <c r="J87" s="2">
        <f>IF(F87&lt;Premissas!$B$8,"&lt; 1,00",IF(F87&lt;Premissas!$B$9,"1,00 – 1,19",IF(F87&lt;Premissas!$B$10,"1,20 – 1,39",IF(F87&lt;Premissas!$B$11,"1,40 – 1,59",IF(F87&lt;Premissas!$B$12,"1,60 – 1,99","≥ 2,00")))))</f>
        <v/>
      </c>
      <c r="K87" s="5">
        <f>IF(F87&lt;Premissas!$B$8,Premissas!$B$13,IF(F87&lt;Premissas!$B$9,Premissas!$B$14,IF(F87&lt;Premissas!$B$10,Premissas!$B$15,IF(F87&lt;Premissas!$B$11,Premissas!$B$16,IF(F87&lt;Premissas!$B$12,Premissas!$B$17,Premissas!$B$18)))))</f>
        <v/>
      </c>
      <c r="L87" s="5">
        <f>K87/Premissas!$B$4</f>
        <v/>
      </c>
      <c r="M87" s="2">
        <f>IF(K87=Premissas!$B$18,"SIM","NÃO")</f>
        <v/>
      </c>
    </row>
    <row r="88">
      <c r="A88" s="2" t="n">
        <v>5831750</v>
      </c>
      <c r="B88" s="2" t="inlineStr">
        <is>
          <t>Cleber Maia Mendonca De Souza</t>
        </is>
      </c>
      <c r="C88" s="2" t="n">
        <v>409</v>
      </c>
      <c r="D88" s="2">
        <f>IFERROR(TEXTJOIN(" | ",TRUE,UNIQUE(FILTER(Detalhe_Registro!$C:$C,(Detalhe_Registro!$D:$D=A88)*(Detalhe_Registro!$E:$E=B88)*(Detalhe_Registro!$M:$M="SIM")))),"")</f>
        <v/>
      </c>
      <c r="E88" s="2">
        <f>COUNTIFS(Detalhe_Registro!$D:$D,A88,Detalhe_Registro!$E:$E,B88,Detalhe_Registro!$M:$M,"SIM")</f>
        <v/>
      </c>
      <c r="F88" s="2">
        <f>IFERROR(MAXIFS(Detalhe_Registro!$N:$N,Detalhe_Registro!$D:$D,A88,Detalhe_Registro!$E:$E,B88,Detalhe_Registro!$M:$M,"SIM"),0)</f>
        <v/>
      </c>
      <c r="G88" s="2">
        <f>IFERROR(AVERAGEIFS(Detalhe_Registro!$N:$N,Detalhe_Registro!$D:$D,A88,Detalhe_Registro!$E:$E,B88,Detalhe_Registro!$M:$M,"SIM"),0)</f>
        <v/>
      </c>
      <c r="H88" s="2">
        <f>SUMIFS(Detalhe_Registro!$F:$F,Detalhe_Registro!$D:$D,A88,Detalhe_Registro!$E:$E,B88,Detalhe_Registro!$M:$M,"SIM")</f>
        <v/>
      </c>
      <c r="I88" s="2">
        <f>SUMIFS(Detalhe_Registro!$G:$G,Detalhe_Registro!$D:$D,A88,Detalhe_Registro!$E:$E,B88,Detalhe_Registro!$M:$M,"SIM")</f>
        <v/>
      </c>
      <c r="J88" s="2">
        <f>IF(F88&lt;Premissas!$B$8,"&lt; 1,00",IF(F88&lt;Premissas!$B$9,"1,00 – 1,19",IF(F88&lt;Premissas!$B$10,"1,20 – 1,39",IF(F88&lt;Premissas!$B$11,"1,40 – 1,59",IF(F88&lt;Premissas!$B$12,"1,60 – 1,99","≥ 2,00")))))</f>
        <v/>
      </c>
      <c r="K88" s="5">
        <f>IF(F88&lt;Premissas!$B$8,Premissas!$B$13,IF(F88&lt;Premissas!$B$9,Premissas!$B$14,IF(F88&lt;Premissas!$B$10,Premissas!$B$15,IF(F88&lt;Premissas!$B$11,Premissas!$B$16,IF(F88&lt;Premissas!$B$12,Premissas!$B$17,Premissas!$B$18)))))</f>
        <v/>
      </c>
      <c r="L88" s="5">
        <f>K88/Premissas!$B$4</f>
        <v/>
      </c>
      <c r="M88" s="2">
        <f>IF(K88=Premissas!$B$18,"SIM","NÃO")</f>
        <v/>
      </c>
    </row>
    <row r="89">
      <c r="A89" s="2" t="inlineStr">
        <is>
          <t>5831750</t>
        </is>
      </c>
      <c r="B89" s="2" t="inlineStr">
        <is>
          <t>Cleber Maia Mendonca De Souza</t>
        </is>
      </c>
      <c r="C89" s="2" t="n">
        <v>409</v>
      </c>
      <c r="D89" s="2">
        <f>IFERROR(TEXTJOIN(" | ",TRUE,UNIQUE(FILTER(Detalhe_Registro!$C:$C,(Detalhe_Registro!$D:$D=A89)*(Detalhe_Registro!$E:$E=B89)*(Detalhe_Registro!$M:$M="SIM")))),"")</f>
        <v/>
      </c>
      <c r="E89" s="2">
        <f>COUNTIFS(Detalhe_Registro!$D:$D,A89,Detalhe_Registro!$E:$E,B89,Detalhe_Registro!$M:$M,"SIM")</f>
        <v/>
      </c>
      <c r="F89" s="2">
        <f>IFERROR(MAXIFS(Detalhe_Registro!$N:$N,Detalhe_Registro!$D:$D,A89,Detalhe_Registro!$E:$E,B89,Detalhe_Registro!$M:$M,"SIM"),0)</f>
        <v/>
      </c>
      <c r="G89" s="2">
        <f>IFERROR(AVERAGEIFS(Detalhe_Registro!$N:$N,Detalhe_Registro!$D:$D,A89,Detalhe_Registro!$E:$E,B89,Detalhe_Registro!$M:$M,"SIM"),0)</f>
        <v/>
      </c>
      <c r="H89" s="2">
        <f>SUMIFS(Detalhe_Registro!$F:$F,Detalhe_Registro!$D:$D,A89,Detalhe_Registro!$E:$E,B89,Detalhe_Registro!$M:$M,"SIM")</f>
        <v/>
      </c>
      <c r="I89" s="2">
        <f>SUMIFS(Detalhe_Registro!$G:$G,Detalhe_Registro!$D:$D,A89,Detalhe_Registro!$E:$E,B89,Detalhe_Registro!$M:$M,"SIM")</f>
        <v/>
      </c>
      <c r="J89" s="2">
        <f>IF(F89&lt;Premissas!$B$8,"&lt; 1,00",IF(F89&lt;Premissas!$B$9,"1,00 – 1,19",IF(F89&lt;Premissas!$B$10,"1,20 – 1,39",IF(F89&lt;Premissas!$B$11,"1,40 – 1,59",IF(F89&lt;Premissas!$B$12,"1,60 – 1,99","≥ 2,00")))))</f>
        <v/>
      </c>
      <c r="K89" s="5">
        <f>IF(F89&lt;Premissas!$B$8,Premissas!$B$13,IF(F89&lt;Premissas!$B$9,Premissas!$B$14,IF(F89&lt;Premissas!$B$10,Premissas!$B$15,IF(F89&lt;Premissas!$B$11,Premissas!$B$16,IF(F89&lt;Premissas!$B$12,Premissas!$B$17,Premissas!$B$18)))))</f>
        <v/>
      </c>
      <c r="L89" s="5">
        <f>K89/Premissas!$B$4</f>
        <v/>
      </c>
      <c r="M89" s="2">
        <f>IF(K89=Premissas!$B$18,"SIM","NÃO")</f>
        <v/>
      </c>
    </row>
    <row r="90">
      <c r="A90" s="2" t="n">
        <v>5785669</v>
      </c>
      <c r="B90" s="2" t="inlineStr">
        <is>
          <t>Cleiton Francisco Oliveira</t>
        </is>
      </c>
      <c r="C90" s="2" t="n">
        <v>409</v>
      </c>
      <c r="D90" s="2">
        <f>IFERROR(TEXTJOIN(" | ",TRUE,UNIQUE(FILTER(Detalhe_Registro!$C:$C,(Detalhe_Registro!$D:$D=A90)*(Detalhe_Registro!$E:$E=B90)*(Detalhe_Registro!$M:$M="SIM")))),"")</f>
        <v/>
      </c>
      <c r="E90" s="2">
        <f>COUNTIFS(Detalhe_Registro!$D:$D,A90,Detalhe_Registro!$E:$E,B90,Detalhe_Registro!$M:$M,"SIM")</f>
        <v/>
      </c>
      <c r="F90" s="2">
        <f>IFERROR(MAXIFS(Detalhe_Registro!$N:$N,Detalhe_Registro!$D:$D,A90,Detalhe_Registro!$E:$E,B90,Detalhe_Registro!$M:$M,"SIM"),0)</f>
        <v/>
      </c>
      <c r="G90" s="2">
        <f>IFERROR(AVERAGEIFS(Detalhe_Registro!$N:$N,Detalhe_Registro!$D:$D,A90,Detalhe_Registro!$E:$E,B90,Detalhe_Registro!$M:$M,"SIM"),0)</f>
        <v/>
      </c>
      <c r="H90" s="2">
        <f>SUMIFS(Detalhe_Registro!$F:$F,Detalhe_Registro!$D:$D,A90,Detalhe_Registro!$E:$E,B90,Detalhe_Registro!$M:$M,"SIM")</f>
        <v/>
      </c>
      <c r="I90" s="2">
        <f>SUMIFS(Detalhe_Registro!$G:$G,Detalhe_Registro!$D:$D,A90,Detalhe_Registro!$E:$E,B90,Detalhe_Registro!$M:$M,"SIM")</f>
        <v/>
      </c>
      <c r="J90" s="2">
        <f>IF(F90&lt;Premissas!$B$8,"&lt; 1,00",IF(F90&lt;Premissas!$B$9,"1,00 – 1,19",IF(F90&lt;Premissas!$B$10,"1,20 – 1,39",IF(F90&lt;Premissas!$B$11,"1,40 – 1,59",IF(F90&lt;Premissas!$B$12,"1,60 – 1,99","≥ 2,00")))))</f>
        <v/>
      </c>
      <c r="K90" s="5">
        <f>IF(F90&lt;Premissas!$B$8,Premissas!$B$13,IF(F90&lt;Premissas!$B$9,Premissas!$B$14,IF(F90&lt;Premissas!$B$10,Premissas!$B$15,IF(F90&lt;Premissas!$B$11,Premissas!$B$16,IF(F90&lt;Premissas!$B$12,Premissas!$B$17,Premissas!$B$18)))))</f>
        <v/>
      </c>
      <c r="L90" s="5">
        <f>K90/Premissas!$B$4</f>
        <v/>
      </c>
      <c r="M90" s="2">
        <f>IF(K90=Premissas!$B$18,"SIM","NÃO")</f>
        <v/>
      </c>
    </row>
    <row r="91">
      <c r="A91" s="2" t="inlineStr">
        <is>
          <t>5785669</t>
        </is>
      </c>
      <c r="B91" s="2" t="inlineStr">
        <is>
          <t>Cleiton Francisco Oliveira</t>
        </is>
      </c>
      <c r="C91" s="2" t="n">
        <v>409</v>
      </c>
      <c r="D91" s="2">
        <f>IFERROR(TEXTJOIN(" | ",TRUE,UNIQUE(FILTER(Detalhe_Registro!$C:$C,(Detalhe_Registro!$D:$D=A91)*(Detalhe_Registro!$E:$E=B91)*(Detalhe_Registro!$M:$M="SIM")))),"")</f>
        <v/>
      </c>
      <c r="E91" s="2">
        <f>COUNTIFS(Detalhe_Registro!$D:$D,A91,Detalhe_Registro!$E:$E,B91,Detalhe_Registro!$M:$M,"SIM")</f>
        <v/>
      </c>
      <c r="F91" s="2">
        <f>IFERROR(MAXIFS(Detalhe_Registro!$N:$N,Detalhe_Registro!$D:$D,A91,Detalhe_Registro!$E:$E,B91,Detalhe_Registro!$M:$M,"SIM"),0)</f>
        <v/>
      </c>
      <c r="G91" s="2">
        <f>IFERROR(AVERAGEIFS(Detalhe_Registro!$N:$N,Detalhe_Registro!$D:$D,A91,Detalhe_Registro!$E:$E,B91,Detalhe_Registro!$M:$M,"SIM"),0)</f>
        <v/>
      </c>
      <c r="H91" s="2">
        <f>SUMIFS(Detalhe_Registro!$F:$F,Detalhe_Registro!$D:$D,A91,Detalhe_Registro!$E:$E,B91,Detalhe_Registro!$M:$M,"SIM")</f>
        <v/>
      </c>
      <c r="I91" s="2">
        <f>SUMIFS(Detalhe_Registro!$G:$G,Detalhe_Registro!$D:$D,A91,Detalhe_Registro!$E:$E,B91,Detalhe_Registro!$M:$M,"SIM")</f>
        <v/>
      </c>
      <c r="J91" s="2">
        <f>IF(F91&lt;Premissas!$B$8,"&lt; 1,00",IF(F91&lt;Premissas!$B$9,"1,00 – 1,19",IF(F91&lt;Premissas!$B$10,"1,20 – 1,39",IF(F91&lt;Premissas!$B$11,"1,40 – 1,59",IF(F91&lt;Premissas!$B$12,"1,60 – 1,99","≥ 2,00")))))</f>
        <v/>
      </c>
      <c r="K91" s="5">
        <f>IF(F91&lt;Premissas!$B$8,Premissas!$B$13,IF(F91&lt;Premissas!$B$9,Premissas!$B$14,IF(F91&lt;Premissas!$B$10,Premissas!$B$15,IF(F91&lt;Premissas!$B$11,Premissas!$B$16,IF(F91&lt;Premissas!$B$12,Premissas!$B$17,Premissas!$B$18)))))</f>
        <v/>
      </c>
      <c r="L91" s="5">
        <f>K91/Premissas!$B$4</f>
        <v/>
      </c>
      <c r="M91" s="2">
        <f>IF(K91=Premissas!$B$18,"SIM","NÃO")</f>
        <v/>
      </c>
    </row>
    <row r="92">
      <c r="A92" s="2" t="n">
        <v>337748</v>
      </c>
      <c r="B92" s="2" t="inlineStr">
        <is>
          <t>Cristiane Faria Teodoro</t>
        </is>
      </c>
      <c r="C92" s="2" t="n">
        <v>409</v>
      </c>
      <c r="D92" s="2">
        <f>IFERROR(TEXTJOIN(" | ",TRUE,UNIQUE(FILTER(Detalhe_Registro!$C:$C,(Detalhe_Registro!$D:$D=A92)*(Detalhe_Registro!$E:$E=B92)*(Detalhe_Registro!$M:$M="SIM")))),"")</f>
        <v/>
      </c>
      <c r="E92" s="2">
        <f>COUNTIFS(Detalhe_Registro!$D:$D,A92,Detalhe_Registro!$E:$E,B92,Detalhe_Registro!$M:$M,"SIM")</f>
        <v/>
      </c>
      <c r="F92" s="2">
        <f>IFERROR(MAXIFS(Detalhe_Registro!$N:$N,Detalhe_Registro!$D:$D,A92,Detalhe_Registro!$E:$E,B92,Detalhe_Registro!$M:$M,"SIM"),0)</f>
        <v/>
      </c>
      <c r="G92" s="2">
        <f>IFERROR(AVERAGEIFS(Detalhe_Registro!$N:$N,Detalhe_Registro!$D:$D,A92,Detalhe_Registro!$E:$E,B92,Detalhe_Registro!$M:$M,"SIM"),0)</f>
        <v/>
      </c>
      <c r="H92" s="2">
        <f>SUMIFS(Detalhe_Registro!$F:$F,Detalhe_Registro!$D:$D,A92,Detalhe_Registro!$E:$E,B92,Detalhe_Registro!$M:$M,"SIM")</f>
        <v/>
      </c>
      <c r="I92" s="2">
        <f>SUMIFS(Detalhe_Registro!$G:$G,Detalhe_Registro!$D:$D,A92,Detalhe_Registro!$E:$E,B92,Detalhe_Registro!$M:$M,"SIM")</f>
        <v/>
      </c>
      <c r="J92" s="2">
        <f>IF(F92&lt;Premissas!$B$8,"&lt; 1,00",IF(F92&lt;Premissas!$B$9,"1,00 – 1,19",IF(F92&lt;Premissas!$B$10,"1,20 – 1,39",IF(F92&lt;Premissas!$B$11,"1,40 – 1,59",IF(F92&lt;Premissas!$B$12,"1,60 – 1,99","≥ 2,00")))))</f>
        <v/>
      </c>
      <c r="K92" s="5">
        <f>IF(F92&lt;Premissas!$B$8,Premissas!$B$13,IF(F92&lt;Premissas!$B$9,Premissas!$B$14,IF(F92&lt;Premissas!$B$10,Premissas!$B$15,IF(F92&lt;Premissas!$B$11,Premissas!$B$16,IF(F92&lt;Premissas!$B$12,Premissas!$B$17,Premissas!$B$18)))))</f>
        <v/>
      </c>
      <c r="L92" s="5">
        <f>K92/Premissas!$B$4</f>
        <v/>
      </c>
      <c r="M92" s="2">
        <f>IF(K92=Premissas!$B$18,"SIM","NÃO")</f>
        <v/>
      </c>
    </row>
    <row r="93">
      <c r="A93" s="2" t="inlineStr">
        <is>
          <t>337748</t>
        </is>
      </c>
      <c r="B93" s="2" t="inlineStr">
        <is>
          <t>Cristiane Faria Teodoro</t>
        </is>
      </c>
      <c r="C93" s="2" t="n">
        <v>409</v>
      </c>
      <c r="D93" s="2">
        <f>IFERROR(TEXTJOIN(" | ",TRUE,UNIQUE(FILTER(Detalhe_Registro!$C:$C,(Detalhe_Registro!$D:$D=A93)*(Detalhe_Registro!$E:$E=B93)*(Detalhe_Registro!$M:$M="SIM")))),"")</f>
        <v/>
      </c>
      <c r="E93" s="2">
        <f>COUNTIFS(Detalhe_Registro!$D:$D,A93,Detalhe_Registro!$E:$E,B93,Detalhe_Registro!$M:$M,"SIM")</f>
        <v/>
      </c>
      <c r="F93" s="2">
        <f>IFERROR(MAXIFS(Detalhe_Registro!$N:$N,Detalhe_Registro!$D:$D,A93,Detalhe_Registro!$E:$E,B93,Detalhe_Registro!$M:$M,"SIM"),0)</f>
        <v/>
      </c>
      <c r="G93" s="2">
        <f>IFERROR(AVERAGEIFS(Detalhe_Registro!$N:$N,Detalhe_Registro!$D:$D,A93,Detalhe_Registro!$E:$E,B93,Detalhe_Registro!$M:$M,"SIM"),0)</f>
        <v/>
      </c>
      <c r="H93" s="2">
        <f>SUMIFS(Detalhe_Registro!$F:$F,Detalhe_Registro!$D:$D,A93,Detalhe_Registro!$E:$E,B93,Detalhe_Registro!$M:$M,"SIM")</f>
        <v/>
      </c>
      <c r="I93" s="2">
        <f>SUMIFS(Detalhe_Registro!$G:$G,Detalhe_Registro!$D:$D,A93,Detalhe_Registro!$E:$E,B93,Detalhe_Registro!$M:$M,"SIM")</f>
        <v/>
      </c>
      <c r="J93" s="2">
        <f>IF(F93&lt;Premissas!$B$8,"&lt; 1,00",IF(F93&lt;Premissas!$B$9,"1,00 – 1,19",IF(F93&lt;Premissas!$B$10,"1,20 – 1,39",IF(F93&lt;Premissas!$B$11,"1,40 – 1,59",IF(F93&lt;Premissas!$B$12,"1,60 – 1,99","≥ 2,00")))))</f>
        <v/>
      </c>
      <c r="K93" s="5">
        <f>IF(F93&lt;Premissas!$B$8,Premissas!$B$13,IF(F93&lt;Premissas!$B$9,Premissas!$B$14,IF(F93&lt;Premissas!$B$10,Premissas!$B$15,IF(F93&lt;Premissas!$B$11,Premissas!$B$16,IF(F93&lt;Premissas!$B$12,Premissas!$B$17,Premissas!$B$18)))))</f>
        <v/>
      </c>
      <c r="L93" s="5">
        <f>K93/Premissas!$B$4</f>
        <v/>
      </c>
      <c r="M93" s="2">
        <f>IF(K93=Premissas!$B$18,"SIM","NÃO")</f>
        <v/>
      </c>
    </row>
    <row r="94">
      <c r="A94" s="2" t="n">
        <v>3811905</v>
      </c>
      <c r="B94" s="2" t="inlineStr">
        <is>
          <t>David da Silva Bonelles</t>
        </is>
      </c>
      <c r="C94" s="2" t="n">
        <v>409</v>
      </c>
      <c r="D94" s="2">
        <f>IFERROR(TEXTJOIN(" | ",TRUE,UNIQUE(FILTER(Detalhe_Registro!$C:$C,(Detalhe_Registro!$D:$D=A94)*(Detalhe_Registro!$E:$E=B94)*(Detalhe_Registro!$M:$M="SIM")))),"")</f>
        <v/>
      </c>
      <c r="E94" s="2">
        <f>COUNTIFS(Detalhe_Registro!$D:$D,A94,Detalhe_Registro!$E:$E,B94,Detalhe_Registro!$M:$M,"SIM")</f>
        <v/>
      </c>
      <c r="F94" s="2">
        <f>IFERROR(MAXIFS(Detalhe_Registro!$N:$N,Detalhe_Registro!$D:$D,A94,Detalhe_Registro!$E:$E,B94,Detalhe_Registro!$M:$M,"SIM"),0)</f>
        <v/>
      </c>
      <c r="G94" s="2">
        <f>IFERROR(AVERAGEIFS(Detalhe_Registro!$N:$N,Detalhe_Registro!$D:$D,A94,Detalhe_Registro!$E:$E,B94,Detalhe_Registro!$M:$M,"SIM"),0)</f>
        <v/>
      </c>
      <c r="H94" s="2">
        <f>SUMIFS(Detalhe_Registro!$F:$F,Detalhe_Registro!$D:$D,A94,Detalhe_Registro!$E:$E,B94,Detalhe_Registro!$M:$M,"SIM")</f>
        <v/>
      </c>
      <c r="I94" s="2">
        <f>SUMIFS(Detalhe_Registro!$G:$G,Detalhe_Registro!$D:$D,A94,Detalhe_Registro!$E:$E,B94,Detalhe_Registro!$M:$M,"SIM")</f>
        <v/>
      </c>
      <c r="J94" s="2">
        <f>IF(F94&lt;Premissas!$B$8,"&lt; 1,00",IF(F94&lt;Premissas!$B$9,"1,00 – 1,19",IF(F94&lt;Premissas!$B$10,"1,20 – 1,39",IF(F94&lt;Premissas!$B$11,"1,40 – 1,59",IF(F94&lt;Premissas!$B$12,"1,60 – 1,99","≥ 2,00")))))</f>
        <v/>
      </c>
      <c r="K94" s="5">
        <f>IF(F94&lt;Premissas!$B$8,Premissas!$B$13,IF(F94&lt;Premissas!$B$9,Premissas!$B$14,IF(F94&lt;Premissas!$B$10,Premissas!$B$15,IF(F94&lt;Premissas!$B$11,Premissas!$B$16,IF(F94&lt;Premissas!$B$12,Premissas!$B$17,Premissas!$B$18)))))</f>
        <v/>
      </c>
      <c r="L94" s="5">
        <f>K94/Premissas!$B$4</f>
        <v/>
      </c>
      <c r="M94" s="2">
        <f>IF(K94=Premissas!$B$18,"SIM","NÃO")</f>
        <v/>
      </c>
    </row>
    <row r="95">
      <c r="A95" s="2" t="inlineStr">
        <is>
          <t>3811905</t>
        </is>
      </c>
      <c r="B95" s="2" t="inlineStr">
        <is>
          <t>David da Silva Bonelles</t>
        </is>
      </c>
      <c r="C95" s="2" t="n">
        <v>409</v>
      </c>
      <c r="D95" s="2">
        <f>IFERROR(TEXTJOIN(" | ",TRUE,UNIQUE(FILTER(Detalhe_Registro!$C:$C,(Detalhe_Registro!$D:$D=A95)*(Detalhe_Registro!$E:$E=B95)*(Detalhe_Registro!$M:$M="SIM")))),"")</f>
        <v/>
      </c>
      <c r="E95" s="2">
        <f>COUNTIFS(Detalhe_Registro!$D:$D,A95,Detalhe_Registro!$E:$E,B95,Detalhe_Registro!$M:$M,"SIM")</f>
        <v/>
      </c>
      <c r="F95" s="2">
        <f>IFERROR(MAXIFS(Detalhe_Registro!$N:$N,Detalhe_Registro!$D:$D,A95,Detalhe_Registro!$E:$E,B95,Detalhe_Registro!$M:$M,"SIM"),0)</f>
        <v/>
      </c>
      <c r="G95" s="2">
        <f>IFERROR(AVERAGEIFS(Detalhe_Registro!$N:$N,Detalhe_Registro!$D:$D,A95,Detalhe_Registro!$E:$E,B95,Detalhe_Registro!$M:$M,"SIM"),0)</f>
        <v/>
      </c>
      <c r="H95" s="2">
        <f>SUMIFS(Detalhe_Registro!$F:$F,Detalhe_Registro!$D:$D,A95,Detalhe_Registro!$E:$E,B95,Detalhe_Registro!$M:$M,"SIM")</f>
        <v/>
      </c>
      <c r="I95" s="2">
        <f>SUMIFS(Detalhe_Registro!$G:$G,Detalhe_Registro!$D:$D,A95,Detalhe_Registro!$E:$E,B95,Detalhe_Registro!$M:$M,"SIM")</f>
        <v/>
      </c>
      <c r="J95" s="2">
        <f>IF(F95&lt;Premissas!$B$8,"&lt; 1,00",IF(F95&lt;Premissas!$B$9,"1,00 – 1,19",IF(F95&lt;Premissas!$B$10,"1,20 – 1,39",IF(F95&lt;Premissas!$B$11,"1,40 – 1,59",IF(F95&lt;Premissas!$B$12,"1,60 – 1,99","≥ 2,00")))))</f>
        <v/>
      </c>
      <c r="K95" s="5">
        <f>IF(F95&lt;Premissas!$B$8,Premissas!$B$13,IF(F95&lt;Premissas!$B$9,Premissas!$B$14,IF(F95&lt;Premissas!$B$10,Premissas!$B$15,IF(F95&lt;Premissas!$B$11,Premissas!$B$16,IF(F95&lt;Premissas!$B$12,Premissas!$B$17,Premissas!$B$18)))))</f>
        <v/>
      </c>
      <c r="L95" s="5">
        <f>K95/Premissas!$B$4</f>
        <v/>
      </c>
      <c r="M95" s="2">
        <f>IF(K95=Premissas!$B$18,"SIM","NÃO")</f>
        <v/>
      </c>
    </row>
    <row r="96">
      <c r="A96" s="2" t="n">
        <v>5461626</v>
      </c>
      <c r="B96" s="2" t="inlineStr">
        <is>
          <t>Denis Da Cruz Batista</t>
        </is>
      </c>
      <c r="C96" s="2" t="n">
        <v>409</v>
      </c>
      <c r="D96" s="2">
        <f>IFERROR(TEXTJOIN(" | ",TRUE,UNIQUE(FILTER(Detalhe_Registro!$C:$C,(Detalhe_Registro!$D:$D=A96)*(Detalhe_Registro!$E:$E=B96)*(Detalhe_Registro!$M:$M="SIM")))),"")</f>
        <v/>
      </c>
      <c r="E96" s="2">
        <f>COUNTIFS(Detalhe_Registro!$D:$D,A96,Detalhe_Registro!$E:$E,B96,Detalhe_Registro!$M:$M,"SIM")</f>
        <v/>
      </c>
      <c r="F96" s="2">
        <f>IFERROR(MAXIFS(Detalhe_Registro!$N:$N,Detalhe_Registro!$D:$D,A96,Detalhe_Registro!$E:$E,B96,Detalhe_Registro!$M:$M,"SIM"),0)</f>
        <v/>
      </c>
      <c r="G96" s="2">
        <f>IFERROR(AVERAGEIFS(Detalhe_Registro!$N:$N,Detalhe_Registro!$D:$D,A96,Detalhe_Registro!$E:$E,B96,Detalhe_Registro!$M:$M,"SIM"),0)</f>
        <v/>
      </c>
      <c r="H96" s="2">
        <f>SUMIFS(Detalhe_Registro!$F:$F,Detalhe_Registro!$D:$D,A96,Detalhe_Registro!$E:$E,B96,Detalhe_Registro!$M:$M,"SIM")</f>
        <v/>
      </c>
      <c r="I96" s="2">
        <f>SUMIFS(Detalhe_Registro!$G:$G,Detalhe_Registro!$D:$D,A96,Detalhe_Registro!$E:$E,B96,Detalhe_Registro!$M:$M,"SIM")</f>
        <v/>
      </c>
      <c r="J96" s="2">
        <f>IF(F96&lt;Premissas!$B$8,"&lt; 1,00",IF(F96&lt;Premissas!$B$9,"1,00 – 1,19",IF(F96&lt;Premissas!$B$10,"1,20 – 1,39",IF(F96&lt;Premissas!$B$11,"1,40 – 1,59",IF(F96&lt;Premissas!$B$12,"1,60 – 1,99","≥ 2,00")))))</f>
        <v/>
      </c>
      <c r="K96" s="5">
        <f>IF(F96&lt;Premissas!$B$8,Premissas!$B$13,IF(F96&lt;Premissas!$B$9,Premissas!$B$14,IF(F96&lt;Premissas!$B$10,Premissas!$B$15,IF(F96&lt;Premissas!$B$11,Premissas!$B$16,IF(F96&lt;Premissas!$B$12,Premissas!$B$17,Premissas!$B$18)))))</f>
        <v/>
      </c>
      <c r="L96" s="5">
        <f>K96/Premissas!$B$4</f>
        <v/>
      </c>
      <c r="M96" s="2">
        <f>IF(K96=Premissas!$B$18,"SIM","NÃO")</f>
        <v/>
      </c>
    </row>
    <row r="97">
      <c r="A97" s="2" t="inlineStr">
        <is>
          <t>5461626</t>
        </is>
      </c>
      <c r="B97" s="2" t="inlineStr">
        <is>
          <t>Denis Da Cruz Batista</t>
        </is>
      </c>
      <c r="C97" s="2" t="n">
        <v>409</v>
      </c>
      <c r="D97" s="2">
        <f>IFERROR(TEXTJOIN(" | ",TRUE,UNIQUE(FILTER(Detalhe_Registro!$C:$C,(Detalhe_Registro!$D:$D=A97)*(Detalhe_Registro!$E:$E=B97)*(Detalhe_Registro!$M:$M="SIM")))),"")</f>
        <v/>
      </c>
      <c r="E97" s="2">
        <f>COUNTIFS(Detalhe_Registro!$D:$D,A97,Detalhe_Registro!$E:$E,B97,Detalhe_Registro!$M:$M,"SIM")</f>
        <v/>
      </c>
      <c r="F97" s="2">
        <f>IFERROR(MAXIFS(Detalhe_Registro!$N:$N,Detalhe_Registro!$D:$D,A97,Detalhe_Registro!$E:$E,B97,Detalhe_Registro!$M:$M,"SIM"),0)</f>
        <v/>
      </c>
      <c r="G97" s="2">
        <f>IFERROR(AVERAGEIFS(Detalhe_Registro!$N:$N,Detalhe_Registro!$D:$D,A97,Detalhe_Registro!$E:$E,B97,Detalhe_Registro!$M:$M,"SIM"),0)</f>
        <v/>
      </c>
      <c r="H97" s="2">
        <f>SUMIFS(Detalhe_Registro!$F:$F,Detalhe_Registro!$D:$D,A97,Detalhe_Registro!$E:$E,B97,Detalhe_Registro!$M:$M,"SIM")</f>
        <v/>
      </c>
      <c r="I97" s="2">
        <f>SUMIFS(Detalhe_Registro!$G:$G,Detalhe_Registro!$D:$D,A97,Detalhe_Registro!$E:$E,B97,Detalhe_Registro!$M:$M,"SIM")</f>
        <v/>
      </c>
      <c r="J97" s="2">
        <f>IF(F97&lt;Premissas!$B$8,"&lt; 1,00",IF(F97&lt;Premissas!$B$9,"1,00 – 1,19",IF(F97&lt;Premissas!$B$10,"1,20 – 1,39",IF(F97&lt;Premissas!$B$11,"1,40 – 1,59",IF(F97&lt;Premissas!$B$12,"1,60 – 1,99","≥ 2,00")))))</f>
        <v/>
      </c>
      <c r="K97" s="5">
        <f>IF(F97&lt;Premissas!$B$8,Premissas!$B$13,IF(F97&lt;Premissas!$B$9,Premissas!$B$14,IF(F97&lt;Premissas!$B$10,Premissas!$B$15,IF(F97&lt;Premissas!$B$11,Premissas!$B$16,IF(F97&lt;Premissas!$B$12,Premissas!$B$17,Premissas!$B$18)))))</f>
        <v/>
      </c>
      <c r="L97" s="5">
        <f>K97/Premissas!$B$4</f>
        <v/>
      </c>
      <c r="M97" s="2">
        <f>IF(K97=Premissas!$B$18,"SIM","NÃO")</f>
        <v/>
      </c>
    </row>
    <row r="98">
      <c r="A98" s="2" t="n">
        <v>5802296</v>
      </c>
      <c r="B98" s="2" t="inlineStr">
        <is>
          <t>Douglas Aurelio Cardoso</t>
        </is>
      </c>
      <c r="C98" s="2" t="n">
        <v>409</v>
      </c>
      <c r="D98" s="2">
        <f>IFERROR(TEXTJOIN(" | ",TRUE,UNIQUE(FILTER(Detalhe_Registro!$C:$C,(Detalhe_Registro!$D:$D=A98)*(Detalhe_Registro!$E:$E=B98)*(Detalhe_Registro!$M:$M="SIM")))),"")</f>
        <v/>
      </c>
      <c r="E98" s="2">
        <f>COUNTIFS(Detalhe_Registro!$D:$D,A98,Detalhe_Registro!$E:$E,B98,Detalhe_Registro!$M:$M,"SIM")</f>
        <v/>
      </c>
      <c r="F98" s="2">
        <f>IFERROR(MAXIFS(Detalhe_Registro!$N:$N,Detalhe_Registro!$D:$D,A98,Detalhe_Registro!$E:$E,B98,Detalhe_Registro!$M:$M,"SIM"),0)</f>
        <v/>
      </c>
      <c r="G98" s="2">
        <f>IFERROR(AVERAGEIFS(Detalhe_Registro!$N:$N,Detalhe_Registro!$D:$D,A98,Detalhe_Registro!$E:$E,B98,Detalhe_Registro!$M:$M,"SIM"),0)</f>
        <v/>
      </c>
      <c r="H98" s="2">
        <f>SUMIFS(Detalhe_Registro!$F:$F,Detalhe_Registro!$D:$D,A98,Detalhe_Registro!$E:$E,B98,Detalhe_Registro!$M:$M,"SIM")</f>
        <v/>
      </c>
      <c r="I98" s="2">
        <f>SUMIFS(Detalhe_Registro!$G:$G,Detalhe_Registro!$D:$D,A98,Detalhe_Registro!$E:$E,B98,Detalhe_Registro!$M:$M,"SIM")</f>
        <v/>
      </c>
      <c r="J98" s="2">
        <f>IF(F98&lt;Premissas!$B$8,"&lt; 1,00",IF(F98&lt;Premissas!$B$9,"1,00 – 1,19",IF(F98&lt;Premissas!$B$10,"1,20 – 1,39",IF(F98&lt;Premissas!$B$11,"1,40 – 1,59",IF(F98&lt;Premissas!$B$12,"1,60 – 1,99","≥ 2,00")))))</f>
        <v/>
      </c>
      <c r="K98" s="5">
        <f>IF(F98&lt;Premissas!$B$8,Premissas!$B$13,IF(F98&lt;Premissas!$B$9,Premissas!$B$14,IF(F98&lt;Premissas!$B$10,Premissas!$B$15,IF(F98&lt;Premissas!$B$11,Premissas!$B$16,IF(F98&lt;Premissas!$B$12,Premissas!$B$17,Premissas!$B$18)))))</f>
        <v/>
      </c>
      <c r="L98" s="5">
        <f>K98/Premissas!$B$4</f>
        <v/>
      </c>
      <c r="M98" s="2">
        <f>IF(K98=Premissas!$B$18,"SIM","NÃO")</f>
        <v/>
      </c>
    </row>
    <row r="99">
      <c r="A99" s="2" t="n">
        <v>5027608</v>
      </c>
      <c r="B99" s="2" t="inlineStr">
        <is>
          <t>Douglas Lima da Silva</t>
        </is>
      </c>
      <c r="C99" s="2" t="n">
        <v>409</v>
      </c>
      <c r="D99" s="2">
        <f>IFERROR(TEXTJOIN(" | ",TRUE,UNIQUE(FILTER(Detalhe_Registro!$C:$C,(Detalhe_Registro!$D:$D=A99)*(Detalhe_Registro!$E:$E=B99)*(Detalhe_Registro!$M:$M="SIM")))),"")</f>
        <v/>
      </c>
      <c r="E99" s="2">
        <f>COUNTIFS(Detalhe_Registro!$D:$D,A99,Detalhe_Registro!$E:$E,B99,Detalhe_Registro!$M:$M,"SIM")</f>
        <v/>
      </c>
      <c r="F99" s="2">
        <f>IFERROR(MAXIFS(Detalhe_Registro!$N:$N,Detalhe_Registro!$D:$D,A99,Detalhe_Registro!$E:$E,B99,Detalhe_Registro!$M:$M,"SIM"),0)</f>
        <v/>
      </c>
      <c r="G99" s="2">
        <f>IFERROR(AVERAGEIFS(Detalhe_Registro!$N:$N,Detalhe_Registro!$D:$D,A99,Detalhe_Registro!$E:$E,B99,Detalhe_Registro!$M:$M,"SIM"),0)</f>
        <v/>
      </c>
      <c r="H99" s="2">
        <f>SUMIFS(Detalhe_Registro!$F:$F,Detalhe_Registro!$D:$D,A99,Detalhe_Registro!$E:$E,B99,Detalhe_Registro!$M:$M,"SIM")</f>
        <v/>
      </c>
      <c r="I99" s="2">
        <f>SUMIFS(Detalhe_Registro!$G:$G,Detalhe_Registro!$D:$D,A99,Detalhe_Registro!$E:$E,B99,Detalhe_Registro!$M:$M,"SIM")</f>
        <v/>
      </c>
      <c r="J99" s="2">
        <f>IF(F99&lt;Premissas!$B$8,"&lt; 1,00",IF(F99&lt;Premissas!$B$9,"1,00 – 1,19",IF(F99&lt;Premissas!$B$10,"1,20 – 1,39",IF(F99&lt;Premissas!$B$11,"1,40 – 1,59",IF(F99&lt;Premissas!$B$12,"1,60 – 1,99","≥ 2,00")))))</f>
        <v/>
      </c>
      <c r="K99" s="5">
        <f>IF(F99&lt;Premissas!$B$8,Premissas!$B$13,IF(F99&lt;Premissas!$B$9,Premissas!$B$14,IF(F99&lt;Premissas!$B$10,Premissas!$B$15,IF(F99&lt;Premissas!$B$11,Premissas!$B$16,IF(F99&lt;Premissas!$B$12,Premissas!$B$17,Premissas!$B$18)))))</f>
        <v/>
      </c>
      <c r="L99" s="5">
        <f>K99/Premissas!$B$4</f>
        <v/>
      </c>
      <c r="M99" s="2">
        <f>IF(K99=Premissas!$B$18,"SIM","NÃO")</f>
        <v/>
      </c>
    </row>
    <row r="100">
      <c r="A100" s="2" t="inlineStr">
        <is>
          <t>5027608</t>
        </is>
      </c>
      <c r="B100" s="2" t="inlineStr">
        <is>
          <t>Douglas Lima da Silva</t>
        </is>
      </c>
      <c r="C100" s="2" t="n">
        <v>409</v>
      </c>
      <c r="D100" s="2">
        <f>IFERROR(TEXTJOIN(" | ",TRUE,UNIQUE(FILTER(Detalhe_Registro!$C:$C,(Detalhe_Registro!$D:$D=A100)*(Detalhe_Registro!$E:$E=B100)*(Detalhe_Registro!$M:$M="SIM")))),"")</f>
        <v/>
      </c>
      <c r="E100" s="2">
        <f>COUNTIFS(Detalhe_Registro!$D:$D,A100,Detalhe_Registro!$E:$E,B100,Detalhe_Registro!$M:$M,"SIM")</f>
        <v/>
      </c>
      <c r="F100" s="2">
        <f>IFERROR(MAXIFS(Detalhe_Registro!$N:$N,Detalhe_Registro!$D:$D,A100,Detalhe_Registro!$E:$E,B100,Detalhe_Registro!$M:$M,"SIM"),0)</f>
        <v/>
      </c>
      <c r="G100" s="2">
        <f>IFERROR(AVERAGEIFS(Detalhe_Registro!$N:$N,Detalhe_Registro!$D:$D,A100,Detalhe_Registro!$E:$E,B100,Detalhe_Registro!$M:$M,"SIM"),0)</f>
        <v/>
      </c>
      <c r="H100" s="2">
        <f>SUMIFS(Detalhe_Registro!$F:$F,Detalhe_Registro!$D:$D,A100,Detalhe_Registro!$E:$E,B100,Detalhe_Registro!$M:$M,"SIM")</f>
        <v/>
      </c>
      <c r="I100" s="2">
        <f>SUMIFS(Detalhe_Registro!$G:$G,Detalhe_Registro!$D:$D,A100,Detalhe_Registro!$E:$E,B100,Detalhe_Registro!$M:$M,"SIM")</f>
        <v/>
      </c>
      <c r="J100" s="2">
        <f>IF(F100&lt;Premissas!$B$8,"&lt; 1,00",IF(F100&lt;Premissas!$B$9,"1,00 – 1,19",IF(F100&lt;Premissas!$B$10,"1,20 – 1,39",IF(F100&lt;Premissas!$B$11,"1,40 – 1,59",IF(F100&lt;Premissas!$B$12,"1,60 – 1,99","≥ 2,00")))))</f>
        <v/>
      </c>
      <c r="K100" s="5">
        <f>IF(F100&lt;Premissas!$B$8,Premissas!$B$13,IF(F100&lt;Premissas!$B$9,Premissas!$B$14,IF(F100&lt;Premissas!$B$10,Premissas!$B$15,IF(F100&lt;Premissas!$B$11,Premissas!$B$16,IF(F100&lt;Premissas!$B$12,Premissas!$B$17,Premissas!$B$18)))))</f>
        <v/>
      </c>
      <c r="L100" s="5">
        <f>K100/Premissas!$B$4</f>
        <v/>
      </c>
      <c r="M100" s="2">
        <f>IF(K100=Premissas!$B$18,"SIM","NÃO")</f>
        <v/>
      </c>
    </row>
    <row r="101">
      <c r="A101" s="2" t="n">
        <v>4534450</v>
      </c>
      <c r="B101" s="2" t="inlineStr">
        <is>
          <t>Edeilson Batista da Cruz</t>
        </is>
      </c>
      <c r="C101" s="2" t="n">
        <v>409</v>
      </c>
      <c r="D101" s="2">
        <f>IFERROR(TEXTJOIN(" | ",TRUE,UNIQUE(FILTER(Detalhe_Registro!$C:$C,(Detalhe_Registro!$D:$D=A101)*(Detalhe_Registro!$E:$E=B101)*(Detalhe_Registro!$M:$M="SIM")))),"")</f>
        <v/>
      </c>
      <c r="E101" s="2">
        <f>COUNTIFS(Detalhe_Registro!$D:$D,A101,Detalhe_Registro!$E:$E,B101,Detalhe_Registro!$M:$M,"SIM")</f>
        <v/>
      </c>
      <c r="F101" s="2">
        <f>IFERROR(MAXIFS(Detalhe_Registro!$N:$N,Detalhe_Registro!$D:$D,A101,Detalhe_Registro!$E:$E,B101,Detalhe_Registro!$M:$M,"SIM"),0)</f>
        <v/>
      </c>
      <c r="G101" s="2">
        <f>IFERROR(AVERAGEIFS(Detalhe_Registro!$N:$N,Detalhe_Registro!$D:$D,A101,Detalhe_Registro!$E:$E,B101,Detalhe_Registro!$M:$M,"SIM"),0)</f>
        <v/>
      </c>
      <c r="H101" s="2">
        <f>SUMIFS(Detalhe_Registro!$F:$F,Detalhe_Registro!$D:$D,A101,Detalhe_Registro!$E:$E,B101,Detalhe_Registro!$M:$M,"SIM")</f>
        <v/>
      </c>
      <c r="I101" s="2">
        <f>SUMIFS(Detalhe_Registro!$G:$G,Detalhe_Registro!$D:$D,A101,Detalhe_Registro!$E:$E,B101,Detalhe_Registro!$M:$M,"SIM")</f>
        <v/>
      </c>
      <c r="J101" s="2">
        <f>IF(F101&lt;Premissas!$B$8,"&lt; 1,00",IF(F101&lt;Premissas!$B$9,"1,00 – 1,19",IF(F101&lt;Premissas!$B$10,"1,20 – 1,39",IF(F101&lt;Premissas!$B$11,"1,40 – 1,59",IF(F101&lt;Premissas!$B$12,"1,60 – 1,99","≥ 2,00")))))</f>
        <v/>
      </c>
      <c r="K101" s="5">
        <f>IF(F101&lt;Premissas!$B$8,Premissas!$B$13,IF(F101&lt;Premissas!$B$9,Premissas!$B$14,IF(F101&lt;Premissas!$B$10,Premissas!$B$15,IF(F101&lt;Premissas!$B$11,Premissas!$B$16,IF(F101&lt;Premissas!$B$12,Premissas!$B$17,Premissas!$B$18)))))</f>
        <v/>
      </c>
      <c r="L101" s="5">
        <f>K101/Premissas!$B$4</f>
        <v/>
      </c>
      <c r="M101" s="2">
        <f>IF(K101=Premissas!$B$18,"SIM","NÃO")</f>
        <v/>
      </c>
    </row>
    <row r="102">
      <c r="A102" s="2" t="inlineStr">
        <is>
          <t>4534450</t>
        </is>
      </c>
      <c r="B102" s="2" t="inlineStr">
        <is>
          <t>Edeilson Batista da Cruz</t>
        </is>
      </c>
      <c r="C102" s="2" t="n">
        <v>409</v>
      </c>
      <c r="D102" s="2">
        <f>IFERROR(TEXTJOIN(" | ",TRUE,UNIQUE(FILTER(Detalhe_Registro!$C:$C,(Detalhe_Registro!$D:$D=A102)*(Detalhe_Registro!$E:$E=B102)*(Detalhe_Registro!$M:$M="SIM")))),"")</f>
        <v/>
      </c>
      <c r="E102" s="2">
        <f>COUNTIFS(Detalhe_Registro!$D:$D,A102,Detalhe_Registro!$E:$E,B102,Detalhe_Registro!$M:$M,"SIM")</f>
        <v/>
      </c>
      <c r="F102" s="2">
        <f>IFERROR(MAXIFS(Detalhe_Registro!$N:$N,Detalhe_Registro!$D:$D,A102,Detalhe_Registro!$E:$E,B102,Detalhe_Registro!$M:$M,"SIM"),0)</f>
        <v/>
      </c>
      <c r="G102" s="2">
        <f>IFERROR(AVERAGEIFS(Detalhe_Registro!$N:$N,Detalhe_Registro!$D:$D,A102,Detalhe_Registro!$E:$E,B102,Detalhe_Registro!$M:$M,"SIM"),0)</f>
        <v/>
      </c>
      <c r="H102" s="2">
        <f>SUMIFS(Detalhe_Registro!$F:$F,Detalhe_Registro!$D:$D,A102,Detalhe_Registro!$E:$E,B102,Detalhe_Registro!$M:$M,"SIM")</f>
        <v/>
      </c>
      <c r="I102" s="2">
        <f>SUMIFS(Detalhe_Registro!$G:$G,Detalhe_Registro!$D:$D,A102,Detalhe_Registro!$E:$E,B102,Detalhe_Registro!$M:$M,"SIM")</f>
        <v/>
      </c>
      <c r="J102" s="2">
        <f>IF(F102&lt;Premissas!$B$8,"&lt; 1,00",IF(F102&lt;Premissas!$B$9,"1,00 – 1,19",IF(F102&lt;Premissas!$B$10,"1,20 – 1,39",IF(F102&lt;Premissas!$B$11,"1,40 – 1,59",IF(F102&lt;Premissas!$B$12,"1,60 – 1,99","≥ 2,00")))))</f>
        <v/>
      </c>
      <c r="K102" s="5">
        <f>IF(F102&lt;Premissas!$B$8,Premissas!$B$13,IF(F102&lt;Premissas!$B$9,Premissas!$B$14,IF(F102&lt;Premissas!$B$10,Premissas!$B$15,IF(F102&lt;Premissas!$B$11,Premissas!$B$16,IF(F102&lt;Premissas!$B$12,Premissas!$B$17,Premissas!$B$18)))))</f>
        <v/>
      </c>
      <c r="L102" s="5">
        <f>K102/Premissas!$B$4</f>
        <v/>
      </c>
      <c r="M102" s="2">
        <f>IF(K102=Premissas!$B$18,"SIM","NÃO")</f>
        <v/>
      </c>
    </row>
    <row r="103">
      <c r="A103" s="2" t="n">
        <v>3809072</v>
      </c>
      <c r="B103" s="2" t="inlineStr">
        <is>
          <t>Eduardo Vinicius Batista</t>
        </is>
      </c>
      <c r="C103" s="2" t="n">
        <v>409</v>
      </c>
      <c r="D103" s="2">
        <f>IFERROR(TEXTJOIN(" | ",TRUE,UNIQUE(FILTER(Detalhe_Registro!$C:$C,(Detalhe_Registro!$D:$D=A103)*(Detalhe_Registro!$E:$E=B103)*(Detalhe_Registro!$M:$M="SIM")))),"")</f>
        <v/>
      </c>
      <c r="E103" s="2">
        <f>COUNTIFS(Detalhe_Registro!$D:$D,A103,Detalhe_Registro!$E:$E,B103,Detalhe_Registro!$M:$M,"SIM")</f>
        <v/>
      </c>
      <c r="F103" s="2">
        <f>IFERROR(MAXIFS(Detalhe_Registro!$N:$N,Detalhe_Registro!$D:$D,A103,Detalhe_Registro!$E:$E,B103,Detalhe_Registro!$M:$M,"SIM"),0)</f>
        <v/>
      </c>
      <c r="G103" s="2">
        <f>IFERROR(AVERAGEIFS(Detalhe_Registro!$N:$N,Detalhe_Registro!$D:$D,A103,Detalhe_Registro!$E:$E,B103,Detalhe_Registro!$M:$M,"SIM"),0)</f>
        <v/>
      </c>
      <c r="H103" s="2">
        <f>SUMIFS(Detalhe_Registro!$F:$F,Detalhe_Registro!$D:$D,A103,Detalhe_Registro!$E:$E,B103,Detalhe_Registro!$M:$M,"SIM")</f>
        <v/>
      </c>
      <c r="I103" s="2">
        <f>SUMIFS(Detalhe_Registro!$G:$G,Detalhe_Registro!$D:$D,A103,Detalhe_Registro!$E:$E,B103,Detalhe_Registro!$M:$M,"SIM")</f>
        <v/>
      </c>
      <c r="J103" s="2">
        <f>IF(F103&lt;Premissas!$B$8,"&lt; 1,00",IF(F103&lt;Premissas!$B$9,"1,00 – 1,19",IF(F103&lt;Premissas!$B$10,"1,20 – 1,39",IF(F103&lt;Premissas!$B$11,"1,40 – 1,59",IF(F103&lt;Premissas!$B$12,"1,60 – 1,99","≥ 2,00")))))</f>
        <v/>
      </c>
      <c r="K103" s="5">
        <f>IF(F103&lt;Premissas!$B$8,Premissas!$B$13,IF(F103&lt;Premissas!$B$9,Premissas!$B$14,IF(F103&lt;Premissas!$B$10,Premissas!$B$15,IF(F103&lt;Premissas!$B$11,Premissas!$B$16,IF(F103&lt;Premissas!$B$12,Premissas!$B$17,Premissas!$B$18)))))</f>
        <v/>
      </c>
      <c r="L103" s="5">
        <f>K103/Premissas!$B$4</f>
        <v/>
      </c>
      <c r="M103" s="2">
        <f>IF(K103=Premissas!$B$18,"SIM","NÃO")</f>
        <v/>
      </c>
    </row>
    <row r="104">
      <c r="A104" s="2" t="inlineStr">
        <is>
          <t>3809072</t>
        </is>
      </c>
      <c r="B104" s="2" t="inlineStr">
        <is>
          <t>Eduardo Vinicius Batista</t>
        </is>
      </c>
      <c r="C104" s="2" t="n">
        <v>409</v>
      </c>
      <c r="D104" s="2">
        <f>IFERROR(TEXTJOIN(" | ",TRUE,UNIQUE(FILTER(Detalhe_Registro!$C:$C,(Detalhe_Registro!$D:$D=A104)*(Detalhe_Registro!$E:$E=B104)*(Detalhe_Registro!$M:$M="SIM")))),"")</f>
        <v/>
      </c>
      <c r="E104" s="2">
        <f>COUNTIFS(Detalhe_Registro!$D:$D,A104,Detalhe_Registro!$E:$E,B104,Detalhe_Registro!$M:$M,"SIM")</f>
        <v/>
      </c>
      <c r="F104" s="2">
        <f>IFERROR(MAXIFS(Detalhe_Registro!$N:$N,Detalhe_Registro!$D:$D,A104,Detalhe_Registro!$E:$E,B104,Detalhe_Registro!$M:$M,"SIM"),0)</f>
        <v/>
      </c>
      <c r="G104" s="2">
        <f>IFERROR(AVERAGEIFS(Detalhe_Registro!$N:$N,Detalhe_Registro!$D:$D,A104,Detalhe_Registro!$E:$E,B104,Detalhe_Registro!$M:$M,"SIM"),0)</f>
        <v/>
      </c>
      <c r="H104" s="2">
        <f>SUMIFS(Detalhe_Registro!$F:$F,Detalhe_Registro!$D:$D,A104,Detalhe_Registro!$E:$E,B104,Detalhe_Registro!$M:$M,"SIM")</f>
        <v/>
      </c>
      <c r="I104" s="2">
        <f>SUMIFS(Detalhe_Registro!$G:$G,Detalhe_Registro!$D:$D,A104,Detalhe_Registro!$E:$E,B104,Detalhe_Registro!$M:$M,"SIM")</f>
        <v/>
      </c>
      <c r="J104" s="2">
        <f>IF(F104&lt;Premissas!$B$8,"&lt; 1,00",IF(F104&lt;Premissas!$B$9,"1,00 – 1,19",IF(F104&lt;Premissas!$B$10,"1,20 – 1,39",IF(F104&lt;Premissas!$B$11,"1,40 – 1,59",IF(F104&lt;Premissas!$B$12,"1,60 – 1,99","≥ 2,00")))))</f>
        <v/>
      </c>
      <c r="K104" s="5">
        <f>IF(F104&lt;Premissas!$B$8,Premissas!$B$13,IF(F104&lt;Premissas!$B$9,Premissas!$B$14,IF(F104&lt;Premissas!$B$10,Premissas!$B$15,IF(F104&lt;Premissas!$B$11,Premissas!$B$16,IF(F104&lt;Premissas!$B$12,Premissas!$B$17,Premissas!$B$18)))))</f>
        <v/>
      </c>
      <c r="L104" s="5">
        <f>K104/Premissas!$B$4</f>
        <v/>
      </c>
      <c r="M104" s="2">
        <f>IF(K104=Premissas!$B$18,"SIM","NÃO")</f>
        <v/>
      </c>
    </row>
    <row r="105">
      <c r="A105" s="2" t="inlineStr">
        <is>
          <t>6026095</t>
        </is>
      </c>
      <c r="B105" s="2" t="inlineStr">
        <is>
          <t>Elias Da Costa Romualdo</t>
        </is>
      </c>
      <c r="C105" s="2" t="n">
        <v>409</v>
      </c>
      <c r="D105" s="2">
        <f>IFERROR(TEXTJOIN(" | ",TRUE,UNIQUE(FILTER(Detalhe_Registro!$C:$C,(Detalhe_Registro!$D:$D=A105)*(Detalhe_Registro!$E:$E=B105)*(Detalhe_Registro!$M:$M="SIM")))),"")</f>
        <v/>
      </c>
      <c r="E105" s="2">
        <f>COUNTIFS(Detalhe_Registro!$D:$D,A105,Detalhe_Registro!$E:$E,B105,Detalhe_Registro!$M:$M,"SIM")</f>
        <v/>
      </c>
      <c r="F105" s="2">
        <f>IFERROR(MAXIFS(Detalhe_Registro!$N:$N,Detalhe_Registro!$D:$D,A105,Detalhe_Registro!$E:$E,B105,Detalhe_Registro!$M:$M,"SIM"),0)</f>
        <v/>
      </c>
      <c r="G105" s="2">
        <f>IFERROR(AVERAGEIFS(Detalhe_Registro!$N:$N,Detalhe_Registro!$D:$D,A105,Detalhe_Registro!$E:$E,B105,Detalhe_Registro!$M:$M,"SIM"),0)</f>
        <v/>
      </c>
      <c r="H105" s="2">
        <f>SUMIFS(Detalhe_Registro!$F:$F,Detalhe_Registro!$D:$D,A105,Detalhe_Registro!$E:$E,B105,Detalhe_Registro!$M:$M,"SIM")</f>
        <v/>
      </c>
      <c r="I105" s="2">
        <f>SUMIFS(Detalhe_Registro!$G:$G,Detalhe_Registro!$D:$D,A105,Detalhe_Registro!$E:$E,B105,Detalhe_Registro!$M:$M,"SIM")</f>
        <v/>
      </c>
      <c r="J105" s="2">
        <f>IF(F105&lt;Premissas!$B$8,"&lt; 1,00",IF(F105&lt;Premissas!$B$9,"1,00 – 1,19",IF(F105&lt;Premissas!$B$10,"1,20 – 1,39",IF(F105&lt;Premissas!$B$11,"1,40 – 1,59",IF(F105&lt;Premissas!$B$12,"1,60 – 1,99","≥ 2,00")))))</f>
        <v/>
      </c>
      <c r="K105" s="5">
        <f>IF(F105&lt;Premissas!$B$8,Premissas!$B$13,IF(F105&lt;Premissas!$B$9,Premissas!$B$14,IF(F105&lt;Premissas!$B$10,Premissas!$B$15,IF(F105&lt;Premissas!$B$11,Premissas!$B$16,IF(F105&lt;Premissas!$B$12,Premissas!$B$17,Premissas!$B$18)))))</f>
        <v/>
      </c>
      <c r="L105" s="5">
        <f>K105/Premissas!$B$4</f>
        <v/>
      </c>
      <c r="M105" s="2">
        <f>IF(K105=Premissas!$B$18,"SIM","NÃO")</f>
        <v/>
      </c>
    </row>
    <row r="106">
      <c r="A106" s="2" t="n">
        <v>5636540</v>
      </c>
      <c r="B106" s="2" t="inlineStr">
        <is>
          <t>Emanuel Jose Pinheiro Barbosa Filho</t>
        </is>
      </c>
      <c r="C106" s="2" t="n">
        <v>409</v>
      </c>
      <c r="D106" s="2">
        <f>IFERROR(TEXTJOIN(" | ",TRUE,UNIQUE(FILTER(Detalhe_Registro!$C:$C,(Detalhe_Registro!$D:$D=A106)*(Detalhe_Registro!$E:$E=B106)*(Detalhe_Registro!$M:$M="SIM")))),"")</f>
        <v/>
      </c>
      <c r="E106" s="2">
        <f>COUNTIFS(Detalhe_Registro!$D:$D,A106,Detalhe_Registro!$E:$E,B106,Detalhe_Registro!$M:$M,"SIM")</f>
        <v/>
      </c>
      <c r="F106" s="2">
        <f>IFERROR(MAXIFS(Detalhe_Registro!$N:$N,Detalhe_Registro!$D:$D,A106,Detalhe_Registro!$E:$E,B106,Detalhe_Registro!$M:$M,"SIM"),0)</f>
        <v/>
      </c>
      <c r="G106" s="2">
        <f>IFERROR(AVERAGEIFS(Detalhe_Registro!$N:$N,Detalhe_Registro!$D:$D,A106,Detalhe_Registro!$E:$E,B106,Detalhe_Registro!$M:$M,"SIM"),0)</f>
        <v/>
      </c>
      <c r="H106" s="2">
        <f>SUMIFS(Detalhe_Registro!$F:$F,Detalhe_Registro!$D:$D,A106,Detalhe_Registro!$E:$E,B106,Detalhe_Registro!$M:$M,"SIM")</f>
        <v/>
      </c>
      <c r="I106" s="2">
        <f>SUMIFS(Detalhe_Registro!$G:$G,Detalhe_Registro!$D:$D,A106,Detalhe_Registro!$E:$E,B106,Detalhe_Registro!$M:$M,"SIM")</f>
        <v/>
      </c>
      <c r="J106" s="2">
        <f>IF(F106&lt;Premissas!$B$8,"&lt; 1,00",IF(F106&lt;Premissas!$B$9,"1,00 – 1,19",IF(F106&lt;Premissas!$B$10,"1,20 – 1,39",IF(F106&lt;Premissas!$B$11,"1,40 – 1,59",IF(F106&lt;Premissas!$B$12,"1,60 – 1,99","≥ 2,00")))))</f>
        <v/>
      </c>
      <c r="K106" s="5">
        <f>IF(F106&lt;Premissas!$B$8,Premissas!$B$13,IF(F106&lt;Premissas!$B$9,Premissas!$B$14,IF(F106&lt;Premissas!$B$10,Premissas!$B$15,IF(F106&lt;Premissas!$B$11,Premissas!$B$16,IF(F106&lt;Premissas!$B$12,Premissas!$B$17,Premissas!$B$18)))))</f>
        <v/>
      </c>
      <c r="L106" s="5">
        <f>K106/Premissas!$B$4</f>
        <v/>
      </c>
      <c r="M106" s="2">
        <f>IF(K106=Premissas!$B$18,"SIM","NÃO")</f>
        <v/>
      </c>
    </row>
    <row r="107">
      <c r="A107" s="2" t="inlineStr">
        <is>
          <t>5636540</t>
        </is>
      </c>
      <c r="B107" s="2" t="inlineStr">
        <is>
          <t>Emanuel Jose Pinheiro Barbosa Filho</t>
        </is>
      </c>
      <c r="C107" s="2" t="n">
        <v>409</v>
      </c>
      <c r="D107" s="2">
        <f>IFERROR(TEXTJOIN(" | ",TRUE,UNIQUE(FILTER(Detalhe_Registro!$C:$C,(Detalhe_Registro!$D:$D=A107)*(Detalhe_Registro!$E:$E=B107)*(Detalhe_Registro!$M:$M="SIM")))),"")</f>
        <v/>
      </c>
      <c r="E107" s="2">
        <f>COUNTIFS(Detalhe_Registro!$D:$D,A107,Detalhe_Registro!$E:$E,B107,Detalhe_Registro!$M:$M,"SIM")</f>
        <v/>
      </c>
      <c r="F107" s="2">
        <f>IFERROR(MAXIFS(Detalhe_Registro!$N:$N,Detalhe_Registro!$D:$D,A107,Detalhe_Registro!$E:$E,B107,Detalhe_Registro!$M:$M,"SIM"),0)</f>
        <v/>
      </c>
      <c r="G107" s="2">
        <f>IFERROR(AVERAGEIFS(Detalhe_Registro!$N:$N,Detalhe_Registro!$D:$D,A107,Detalhe_Registro!$E:$E,B107,Detalhe_Registro!$M:$M,"SIM"),0)</f>
        <v/>
      </c>
      <c r="H107" s="2">
        <f>SUMIFS(Detalhe_Registro!$F:$F,Detalhe_Registro!$D:$D,A107,Detalhe_Registro!$E:$E,B107,Detalhe_Registro!$M:$M,"SIM")</f>
        <v/>
      </c>
      <c r="I107" s="2">
        <f>SUMIFS(Detalhe_Registro!$G:$G,Detalhe_Registro!$D:$D,A107,Detalhe_Registro!$E:$E,B107,Detalhe_Registro!$M:$M,"SIM")</f>
        <v/>
      </c>
      <c r="J107" s="2">
        <f>IF(F107&lt;Premissas!$B$8,"&lt; 1,00",IF(F107&lt;Premissas!$B$9,"1,00 – 1,19",IF(F107&lt;Premissas!$B$10,"1,20 – 1,39",IF(F107&lt;Premissas!$B$11,"1,40 – 1,59",IF(F107&lt;Premissas!$B$12,"1,60 – 1,99","≥ 2,00")))))</f>
        <v/>
      </c>
      <c r="K107" s="5">
        <f>IF(F107&lt;Premissas!$B$8,Premissas!$B$13,IF(F107&lt;Premissas!$B$9,Premissas!$B$14,IF(F107&lt;Premissas!$B$10,Premissas!$B$15,IF(F107&lt;Premissas!$B$11,Premissas!$B$16,IF(F107&lt;Premissas!$B$12,Premissas!$B$17,Premissas!$B$18)))))</f>
        <v/>
      </c>
      <c r="L107" s="5">
        <f>K107/Premissas!$B$4</f>
        <v/>
      </c>
      <c r="M107" s="2">
        <f>IF(K107=Premissas!$B$18,"SIM","NÃO")</f>
        <v/>
      </c>
    </row>
    <row r="108">
      <c r="A108" s="2" t="inlineStr">
        <is>
          <t>379491</t>
        </is>
      </c>
      <c r="B108" s="2" t="inlineStr">
        <is>
          <t>Esdras da Silva Siqueira</t>
        </is>
      </c>
      <c r="C108" s="2" t="n">
        <v>409</v>
      </c>
      <c r="D108" s="2">
        <f>IFERROR(TEXTJOIN(" | ",TRUE,UNIQUE(FILTER(Detalhe_Registro!$C:$C,(Detalhe_Registro!$D:$D=A108)*(Detalhe_Registro!$E:$E=B108)*(Detalhe_Registro!$M:$M="SIM")))),"")</f>
        <v/>
      </c>
      <c r="E108" s="2">
        <f>COUNTIFS(Detalhe_Registro!$D:$D,A108,Detalhe_Registro!$E:$E,B108,Detalhe_Registro!$M:$M,"SIM")</f>
        <v/>
      </c>
      <c r="F108" s="2">
        <f>IFERROR(MAXIFS(Detalhe_Registro!$N:$N,Detalhe_Registro!$D:$D,A108,Detalhe_Registro!$E:$E,B108,Detalhe_Registro!$M:$M,"SIM"),0)</f>
        <v/>
      </c>
      <c r="G108" s="2">
        <f>IFERROR(AVERAGEIFS(Detalhe_Registro!$N:$N,Detalhe_Registro!$D:$D,A108,Detalhe_Registro!$E:$E,B108,Detalhe_Registro!$M:$M,"SIM"),0)</f>
        <v/>
      </c>
      <c r="H108" s="2">
        <f>SUMIFS(Detalhe_Registro!$F:$F,Detalhe_Registro!$D:$D,A108,Detalhe_Registro!$E:$E,B108,Detalhe_Registro!$M:$M,"SIM")</f>
        <v/>
      </c>
      <c r="I108" s="2">
        <f>SUMIFS(Detalhe_Registro!$G:$G,Detalhe_Registro!$D:$D,A108,Detalhe_Registro!$E:$E,B108,Detalhe_Registro!$M:$M,"SIM")</f>
        <v/>
      </c>
      <c r="J108" s="2">
        <f>IF(F108&lt;Premissas!$B$8,"&lt; 1,00",IF(F108&lt;Premissas!$B$9,"1,00 – 1,19",IF(F108&lt;Premissas!$B$10,"1,20 – 1,39",IF(F108&lt;Premissas!$B$11,"1,40 – 1,59",IF(F108&lt;Premissas!$B$12,"1,60 – 1,99","≥ 2,00")))))</f>
        <v/>
      </c>
      <c r="K108" s="5">
        <f>IF(F108&lt;Premissas!$B$8,Premissas!$B$13,IF(F108&lt;Premissas!$B$9,Premissas!$B$14,IF(F108&lt;Premissas!$B$10,Premissas!$B$15,IF(F108&lt;Premissas!$B$11,Premissas!$B$16,IF(F108&lt;Premissas!$B$12,Premissas!$B$17,Premissas!$B$18)))))</f>
        <v/>
      </c>
      <c r="L108" s="5">
        <f>K108/Premissas!$B$4</f>
        <v/>
      </c>
      <c r="M108" s="2">
        <f>IF(K108=Premissas!$B$18,"SIM","NÃO")</f>
        <v/>
      </c>
    </row>
    <row r="109">
      <c r="A109" s="2" t="n">
        <v>5785677</v>
      </c>
      <c r="B109" s="2" t="inlineStr">
        <is>
          <t>Ewerton Cortez Dos Santos Coelho</t>
        </is>
      </c>
      <c r="C109" s="2" t="n">
        <v>409</v>
      </c>
      <c r="D109" s="2">
        <f>IFERROR(TEXTJOIN(" | ",TRUE,UNIQUE(FILTER(Detalhe_Registro!$C:$C,(Detalhe_Registro!$D:$D=A109)*(Detalhe_Registro!$E:$E=B109)*(Detalhe_Registro!$M:$M="SIM")))),"")</f>
        <v/>
      </c>
      <c r="E109" s="2">
        <f>COUNTIFS(Detalhe_Registro!$D:$D,A109,Detalhe_Registro!$E:$E,B109,Detalhe_Registro!$M:$M,"SIM")</f>
        <v/>
      </c>
      <c r="F109" s="2">
        <f>IFERROR(MAXIFS(Detalhe_Registro!$N:$N,Detalhe_Registro!$D:$D,A109,Detalhe_Registro!$E:$E,B109,Detalhe_Registro!$M:$M,"SIM"),0)</f>
        <v/>
      </c>
      <c r="G109" s="2">
        <f>IFERROR(AVERAGEIFS(Detalhe_Registro!$N:$N,Detalhe_Registro!$D:$D,A109,Detalhe_Registro!$E:$E,B109,Detalhe_Registro!$M:$M,"SIM"),0)</f>
        <v/>
      </c>
      <c r="H109" s="2">
        <f>SUMIFS(Detalhe_Registro!$F:$F,Detalhe_Registro!$D:$D,A109,Detalhe_Registro!$E:$E,B109,Detalhe_Registro!$M:$M,"SIM")</f>
        <v/>
      </c>
      <c r="I109" s="2">
        <f>SUMIFS(Detalhe_Registro!$G:$G,Detalhe_Registro!$D:$D,A109,Detalhe_Registro!$E:$E,B109,Detalhe_Registro!$M:$M,"SIM")</f>
        <v/>
      </c>
      <c r="J109" s="2">
        <f>IF(F109&lt;Premissas!$B$8,"&lt; 1,00",IF(F109&lt;Premissas!$B$9,"1,00 – 1,19",IF(F109&lt;Premissas!$B$10,"1,20 – 1,39",IF(F109&lt;Premissas!$B$11,"1,40 – 1,59",IF(F109&lt;Premissas!$B$12,"1,60 – 1,99","≥ 2,00")))))</f>
        <v/>
      </c>
      <c r="K109" s="5">
        <f>IF(F109&lt;Premissas!$B$8,Premissas!$B$13,IF(F109&lt;Premissas!$B$9,Premissas!$B$14,IF(F109&lt;Premissas!$B$10,Premissas!$B$15,IF(F109&lt;Premissas!$B$11,Premissas!$B$16,IF(F109&lt;Premissas!$B$12,Premissas!$B$17,Premissas!$B$18)))))</f>
        <v/>
      </c>
      <c r="L109" s="5">
        <f>K109/Premissas!$B$4</f>
        <v/>
      </c>
      <c r="M109" s="2">
        <f>IF(K109=Premissas!$B$18,"SIM","NÃO")</f>
        <v/>
      </c>
    </row>
    <row r="110">
      <c r="A110" s="2" t="inlineStr">
        <is>
          <t>5785677</t>
        </is>
      </c>
      <c r="B110" s="2" t="inlineStr">
        <is>
          <t>Ewerton Cortez Dos Santos Coelho</t>
        </is>
      </c>
      <c r="C110" s="2" t="n">
        <v>409</v>
      </c>
      <c r="D110" s="2">
        <f>IFERROR(TEXTJOIN(" | ",TRUE,UNIQUE(FILTER(Detalhe_Registro!$C:$C,(Detalhe_Registro!$D:$D=A110)*(Detalhe_Registro!$E:$E=B110)*(Detalhe_Registro!$M:$M="SIM")))),"")</f>
        <v/>
      </c>
      <c r="E110" s="2">
        <f>COUNTIFS(Detalhe_Registro!$D:$D,A110,Detalhe_Registro!$E:$E,B110,Detalhe_Registro!$M:$M,"SIM")</f>
        <v/>
      </c>
      <c r="F110" s="2">
        <f>IFERROR(MAXIFS(Detalhe_Registro!$N:$N,Detalhe_Registro!$D:$D,A110,Detalhe_Registro!$E:$E,B110,Detalhe_Registro!$M:$M,"SIM"),0)</f>
        <v/>
      </c>
      <c r="G110" s="2">
        <f>IFERROR(AVERAGEIFS(Detalhe_Registro!$N:$N,Detalhe_Registro!$D:$D,A110,Detalhe_Registro!$E:$E,B110,Detalhe_Registro!$M:$M,"SIM"),0)</f>
        <v/>
      </c>
      <c r="H110" s="2">
        <f>SUMIFS(Detalhe_Registro!$F:$F,Detalhe_Registro!$D:$D,A110,Detalhe_Registro!$E:$E,B110,Detalhe_Registro!$M:$M,"SIM")</f>
        <v/>
      </c>
      <c r="I110" s="2">
        <f>SUMIFS(Detalhe_Registro!$G:$G,Detalhe_Registro!$D:$D,A110,Detalhe_Registro!$E:$E,B110,Detalhe_Registro!$M:$M,"SIM")</f>
        <v/>
      </c>
      <c r="J110" s="2">
        <f>IF(F110&lt;Premissas!$B$8,"&lt; 1,00",IF(F110&lt;Premissas!$B$9,"1,00 – 1,19",IF(F110&lt;Premissas!$B$10,"1,20 – 1,39",IF(F110&lt;Premissas!$B$11,"1,40 – 1,59",IF(F110&lt;Premissas!$B$12,"1,60 – 1,99","≥ 2,00")))))</f>
        <v/>
      </c>
      <c r="K110" s="5">
        <f>IF(F110&lt;Premissas!$B$8,Premissas!$B$13,IF(F110&lt;Premissas!$B$9,Premissas!$B$14,IF(F110&lt;Premissas!$B$10,Premissas!$B$15,IF(F110&lt;Premissas!$B$11,Premissas!$B$16,IF(F110&lt;Premissas!$B$12,Premissas!$B$17,Premissas!$B$18)))))</f>
        <v/>
      </c>
      <c r="L110" s="5">
        <f>K110/Premissas!$B$4</f>
        <v/>
      </c>
      <c r="M110" s="2">
        <f>IF(K110=Premissas!$B$18,"SIM","NÃO")</f>
        <v/>
      </c>
    </row>
    <row r="111">
      <c r="A111" s="2" t="n">
        <v>332891</v>
      </c>
      <c r="B111" s="2" t="inlineStr">
        <is>
          <t>Fabiano Jose Lima Lira Ferreira</t>
        </is>
      </c>
      <c r="C111" s="2" t="n">
        <v>409</v>
      </c>
      <c r="D111" s="2">
        <f>IFERROR(TEXTJOIN(" | ",TRUE,UNIQUE(FILTER(Detalhe_Registro!$C:$C,(Detalhe_Registro!$D:$D=A111)*(Detalhe_Registro!$E:$E=B111)*(Detalhe_Registro!$M:$M="SIM")))),"")</f>
        <v/>
      </c>
      <c r="E111" s="2">
        <f>COUNTIFS(Detalhe_Registro!$D:$D,A111,Detalhe_Registro!$E:$E,B111,Detalhe_Registro!$M:$M,"SIM")</f>
        <v/>
      </c>
      <c r="F111" s="2">
        <f>IFERROR(MAXIFS(Detalhe_Registro!$N:$N,Detalhe_Registro!$D:$D,A111,Detalhe_Registro!$E:$E,B111,Detalhe_Registro!$M:$M,"SIM"),0)</f>
        <v/>
      </c>
      <c r="G111" s="2">
        <f>IFERROR(AVERAGEIFS(Detalhe_Registro!$N:$N,Detalhe_Registro!$D:$D,A111,Detalhe_Registro!$E:$E,B111,Detalhe_Registro!$M:$M,"SIM"),0)</f>
        <v/>
      </c>
      <c r="H111" s="2">
        <f>SUMIFS(Detalhe_Registro!$F:$F,Detalhe_Registro!$D:$D,A111,Detalhe_Registro!$E:$E,B111,Detalhe_Registro!$M:$M,"SIM")</f>
        <v/>
      </c>
      <c r="I111" s="2">
        <f>SUMIFS(Detalhe_Registro!$G:$G,Detalhe_Registro!$D:$D,A111,Detalhe_Registro!$E:$E,B111,Detalhe_Registro!$M:$M,"SIM")</f>
        <v/>
      </c>
      <c r="J111" s="2">
        <f>IF(F111&lt;Premissas!$B$8,"&lt; 1,00",IF(F111&lt;Premissas!$B$9,"1,00 – 1,19",IF(F111&lt;Premissas!$B$10,"1,20 – 1,39",IF(F111&lt;Premissas!$B$11,"1,40 – 1,59",IF(F111&lt;Premissas!$B$12,"1,60 – 1,99","≥ 2,00")))))</f>
        <v/>
      </c>
      <c r="K111" s="5">
        <f>IF(F111&lt;Premissas!$B$8,Premissas!$B$13,IF(F111&lt;Premissas!$B$9,Premissas!$B$14,IF(F111&lt;Premissas!$B$10,Premissas!$B$15,IF(F111&lt;Premissas!$B$11,Premissas!$B$16,IF(F111&lt;Premissas!$B$12,Premissas!$B$17,Premissas!$B$18)))))</f>
        <v/>
      </c>
      <c r="L111" s="5">
        <f>K111/Premissas!$B$4</f>
        <v/>
      </c>
      <c r="M111" s="2">
        <f>IF(K111=Premissas!$B$18,"SIM","NÃO")</f>
        <v/>
      </c>
    </row>
    <row r="112">
      <c r="A112" s="2" t="n">
        <v>597530</v>
      </c>
      <c r="B112" s="2" t="inlineStr">
        <is>
          <t>Fabio De Almeida</t>
        </is>
      </c>
      <c r="C112" s="2" t="n">
        <v>409</v>
      </c>
      <c r="D112" s="2">
        <f>IFERROR(TEXTJOIN(" | ",TRUE,UNIQUE(FILTER(Detalhe_Registro!$C:$C,(Detalhe_Registro!$D:$D=A112)*(Detalhe_Registro!$E:$E=B112)*(Detalhe_Registro!$M:$M="SIM")))),"")</f>
        <v/>
      </c>
      <c r="E112" s="2">
        <f>COUNTIFS(Detalhe_Registro!$D:$D,A112,Detalhe_Registro!$E:$E,B112,Detalhe_Registro!$M:$M,"SIM")</f>
        <v/>
      </c>
      <c r="F112" s="2">
        <f>IFERROR(MAXIFS(Detalhe_Registro!$N:$N,Detalhe_Registro!$D:$D,A112,Detalhe_Registro!$E:$E,B112,Detalhe_Registro!$M:$M,"SIM"),0)</f>
        <v/>
      </c>
      <c r="G112" s="2">
        <f>IFERROR(AVERAGEIFS(Detalhe_Registro!$N:$N,Detalhe_Registro!$D:$D,A112,Detalhe_Registro!$E:$E,B112,Detalhe_Registro!$M:$M,"SIM"),0)</f>
        <v/>
      </c>
      <c r="H112" s="2">
        <f>SUMIFS(Detalhe_Registro!$F:$F,Detalhe_Registro!$D:$D,A112,Detalhe_Registro!$E:$E,B112,Detalhe_Registro!$M:$M,"SIM")</f>
        <v/>
      </c>
      <c r="I112" s="2">
        <f>SUMIFS(Detalhe_Registro!$G:$G,Detalhe_Registro!$D:$D,A112,Detalhe_Registro!$E:$E,B112,Detalhe_Registro!$M:$M,"SIM")</f>
        <v/>
      </c>
      <c r="J112" s="2">
        <f>IF(F112&lt;Premissas!$B$8,"&lt; 1,00",IF(F112&lt;Premissas!$B$9,"1,00 – 1,19",IF(F112&lt;Premissas!$B$10,"1,20 – 1,39",IF(F112&lt;Premissas!$B$11,"1,40 – 1,59",IF(F112&lt;Premissas!$B$12,"1,60 – 1,99","≥ 2,00")))))</f>
        <v/>
      </c>
      <c r="K112" s="5">
        <f>IF(F112&lt;Premissas!$B$8,Premissas!$B$13,IF(F112&lt;Premissas!$B$9,Premissas!$B$14,IF(F112&lt;Premissas!$B$10,Premissas!$B$15,IF(F112&lt;Premissas!$B$11,Premissas!$B$16,IF(F112&lt;Premissas!$B$12,Premissas!$B$17,Premissas!$B$18)))))</f>
        <v/>
      </c>
      <c r="L112" s="5">
        <f>K112/Premissas!$B$4</f>
        <v/>
      </c>
      <c r="M112" s="2">
        <f>IF(K112=Premissas!$B$18,"SIM","NÃO")</f>
        <v/>
      </c>
    </row>
    <row r="113">
      <c r="A113" s="2" t="inlineStr">
        <is>
          <t>597530</t>
        </is>
      </c>
      <c r="B113" s="2" t="inlineStr">
        <is>
          <t>Fabio De Almeida</t>
        </is>
      </c>
      <c r="C113" s="2" t="n">
        <v>409</v>
      </c>
      <c r="D113" s="2">
        <f>IFERROR(TEXTJOIN(" | ",TRUE,UNIQUE(FILTER(Detalhe_Registro!$C:$C,(Detalhe_Registro!$D:$D=A113)*(Detalhe_Registro!$E:$E=B113)*(Detalhe_Registro!$M:$M="SIM")))),"")</f>
        <v/>
      </c>
      <c r="E113" s="2">
        <f>COUNTIFS(Detalhe_Registro!$D:$D,A113,Detalhe_Registro!$E:$E,B113,Detalhe_Registro!$M:$M,"SIM")</f>
        <v/>
      </c>
      <c r="F113" s="2">
        <f>IFERROR(MAXIFS(Detalhe_Registro!$N:$N,Detalhe_Registro!$D:$D,A113,Detalhe_Registro!$E:$E,B113,Detalhe_Registro!$M:$M,"SIM"),0)</f>
        <v/>
      </c>
      <c r="G113" s="2">
        <f>IFERROR(AVERAGEIFS(Detalhe_Registro!$N:$N,Detalhe_Registro!$D:$D,A113,Detalhe_Registro!$E:$E,B113,Detalhe_Registro!$M:$M,"SIM"),0)</f>
        <v/>
      </c>
      <c r="H113" s="2">
        <f>SUMIFS(Detalhe_Registro!$F:$F,Detalhe_Registro!$D:$D,A113,Detalhe_Registro!$E:$E,B113,Detalhe_Registro!$M:$M,"SIM")</f>
        <v/>
      </c>
      <c r="I113" s="2">
        <f>SUMIFS(Detalhe_Registro!$G:$G,Detalhe_Registro!$D:$D,A113,Detalhe_Registro!$E:$E,B113,Detalhe_Registro!$M:$M,"SIM")</f>
        <v/>
      </c>
      <c r="J113" s="2">
        <f>IF(F113&lt;Premissas!$B$8,"&lt; 1,00",IF(F113&lt;Premissas!$B$9,"1,00 – 1,19",IF(F113&lt;Premissas!$B$10,"1,20 – 1,39",IF(F113&lt;Premissas!$B$11,"1,40 – 1,59",IF(F113&lt;Premissas!$B$12,"1,60 – 1,99","≥ 2,00")))))</f>
        <v/>
      </c>
      <c r="K113" s="5">
        <f>IF(F113&lt;Premissas!$B$8,Premissas!$B$13,IF(F113&lt;Premissas!$B$9,Premissas!$B$14,IF(F113&lt;Premissas!$B$10,Premissas!$B$15,IF(F113&lt;Premissas!$B$11,Premissas!$B$16,IF(F113&lt;Premissas!$B$12,Premissas!$B$17,Premissas!$B$18)))))</f>
        <v/>
      </c>
      <c r="L113" s="5">
        <f>K113/Premissas!$B$4</f>
        <v/>
      </c>
      <c r="M113" s="2">
        <f>IF(K113=Premissas!$B$18,"SIM","NÃO")</f>
        <v/>
      </c>
    </row>
    <row r="114">
      <c r="A114" s="2" t="n">
        <v>5457513</v>
      </c>
      <c r="B114" s="2" t="inlineStr">
        <is>
          <t>Fabio De Oliveira Da Silva</t>
        </is>
      </c>
      <c r="C114" s="2" t="n">
        <v>409</v>
      </c>
      <c r="D114" s="2">
        <f>IFERROR(TEXTJOIN(" | ",TRUE,UNIQUE(FILTER(Detalhe_Registro!$C:$C,(Detalhe_Registro!$D:$D=A114)*(Detalhe_Registro!$E:$E=B114)*(Detalhe_Registro!$M:$M="SIM")))),"")</f>
        <v/>
      </c>
      <c r="E114" s="2">
        <f>COUNTIFS(Detalhe_Registro!$D:$D,A114,Detalhe_Registro!$E:$E,B114,Detalhe_Registro!$M:$M,"SIM")</f>
        <v/>
      </c>
      <c r="F114" s="2">
        <f>IFERROR(MAXIFS(Detalhe_Registro!$N:$N,Detalhe_Registro!$D:$D,A114,Detalhe_Registro!$E:$E,B114,Detalhe_Registro!$M:$M,"SIM"),0)</f>
        <v/>
      </c>
      <c r="G114" s="2">
        <f>IFERROR(AVERAGEIFS(Detalhe_Registro!$N:$N,Detalhe_Registro!$D:$D,A114,Detalhe_Registro!$E:$E,B114,Detalhe_Registro!$M:$M,"SIM"),0)</f>
        <v/>
      </c>
      <c r="H114" s="2">
        <f>SUMIFS(Detalhe_Registro!$F:$F,Detalhe_Registro!$D:$D,A114,Detalhe_Registro!$E:$E,B114,Detalhe_Registro!$M:$M,"SIM")</f>
        <v/>
      </c>
      <c r="I114" s="2">
        <f>SUMIFS(Detalhe_Registro!$G:$G,Detalhe_Registro!$D:$D,A114,Detalhe_Registro!$E:$E,B114,Detalhe_Registro!$M:$M,"SIM")</f>
        <v/>
      </c>
      <c r="J114" s="2">
        <f>IF(F114&lt;Premissas!$B$8,"&lt; 1,00",IF(F114&lt;Premissas!$B$9,"1,00 – 1,19",IF(F114&lt;Premissas!$B$10,"1,20 – 1,39",IF(F114&lt;Premissas!$B$11,"1,40 – 1,59",IF(F114&lt;Premissas!$B$12,"1,60 – 1,99","≥ 2,00")))))</f>
        <v/>
      </c>
      <c r="K114" s="5">
        <f>IF(F114&lt;Premissas!$B$8,Premissas!$B$13,IF(F114&lt;Premissas!$B$9,Premissas!$B$14,IF(F114&lt;Premissas!$B$10,Premissas!$B$15,IF(F114&lt;Premissas!$B$11,Premissas!$B$16,IF(F114&lt;Premissas!$B$12,Premissas!$B$17,Premissas!$B$18)))))</f>
        <v/>
      </c>
      <c r="L114" s="5">
        <f>K114/Premissas!$B$4</f>
        <v/>
      </c>
      <c r="M114" s="2">
        <f>IF(K114=Premissas!$B$18,"SIM","NÃO")</f>
        <v/>
      </c>
    </row>
    <row r="115">
      <c r="A115" s="2" t="inlineStr">
        <is>
          <t>5457513</t>
        </is>
      </c>
      <c r="B115" s="2" t="inlineStr">
        <is>
          <t>Fabio De Oliveira Da Silva</t>
        </is>
      </c>
      <c r="C115" s="2" t="n">
        <v>409</v>
      </c>
      <c r="D115" s="2">
        <f>IFERROR(TEXTJOIN(" | ",TRUE,UNIQUE(FILTER(Detalhe_Registro!$C:$C,(Detalhe_Registro!$D:$D=A115)*(Detalhe_Registro!$E:$E=B115)*(Detalhe_Registro!$M:$M="SIM")))),"")</f>
        <v/>
      </c>
      <c r="E115" s="2">
        <f>COUNTIFS(Detalhe_Registro!$D:$D,A115,Detalhe_Registro!$E:$E,B115,Detalhe_Registro!$M:$M,"SIM")</f>
        <v/>
      </c>
      <c r="F115" s="2">
        <f>IFERROR(MAXIFS(Detalhe_Registro!$N:$N,Detalhe_Registro!$D:$D,A115,Detalhe_Registro!$E:$E,B115,Detalhe_Registro!$M:$M,"SIM"),0)</f>
        <v/>
      </c>
      <c r="G115" s="2">
        <f>IFERROR(AVERAGEIFS(Detalhe_Registro!$N:$N,Detalhe_Registro!$D:$D,A115,Detalhe_Registro!$E:$E,B115,Detalhe_Registro!$M:$M,"SIM"),0)</f>
        <v/>
      </c>
      <c r="H115" s="2">
        <f>SUMIFS(Detalhe_Registro!$F:$F,Detalhe_Registro!$D:$D,A115,Detalhe_Registro!$E:$E,B115,Detalhe_Registro!$M:$M,"SIM")</f>
        <v/>
      </c>
      <c r="I115" s="2">
        <f>SUMIFS(Detalhe_Registro!$G:$G,Detalhe_Registro!$D:$D,A115,Detalhe_Registro!$E:$E,B115,Detalhe_Registro!$M:$M,"SIM")</f>
        <v/>
      </c>
      <c r="J115" s="2">
        <f>IF(F115&lt;Premissas!$B$8,"&lt; 1,00",IF(F115&lt;Premissas!$B$9,"1,00 – 1,19",IF(F115&lt;Premissas!$B$10,"1,20 – 1,39",IF(F115&lt;Premissas!$B$11,"1,40 – 1,59",IF(F115&lt;Premissas!$B$12,"1,60 – 1,99","≥ 2,00")))))</f>
        <v/>
      </c>
      <c r="K115" s="5">
        <f>IF(F115&lt;Premissas!$B$8,Premissas!$B$13,IF(F115&lt;Premissas!$B$9,Premissas!$B$14,IF(F115&lt;Premissas!$B$10,Premissas!$B$15,IF(F115&lt;Premissas!$B$11,Premissas!$B$16,IF(F115&lt;Premissas!$B$12,Premissas!$B$17,Premissas!$B$18)))))</f>
        <v/>
      </c>
      <c r="L115" s="5">
        <f>K115/Premissas!$B$4</f>
        <v/>
      </c>
      <c r="M115" s="2">
        <f>IF(K115=Premissas!$B$18,"SIM","NÃO")</f>
        <v/>
      </c>
    </row>
    <row r="116">
      <c r="A116" s="2" t="n">
        <v>5103355</v>
      </c>
      <c r="B116" s="2" t="inlineStr">
        <is>
          <t>Fabio Ferreira Lopes</t>
        </is>
      </c>
      <c r="C116" s="2" t="n">
        <v>409</v>
      </c>
      <c r="D116" s="2">
        <f>IFERROR(TEXTJOIN(" | ",TRUE,UNIQUE(FILTER(Detalhe_Registro!$C:$C,(Detalhe_Registro!$D:$D=A116)*(Detalhe_Registro!$E:$E=B116)*(Detalhe_Registro!$M:$M="SIM")))),"")</f>
        <v/>
      </c>
      <c r="E116" s="2">
        <f>COUNTIFS(Detalhe_Registro!$D:$D,A116,Detalhe_Registro!$E:$E,B116,Detalhe_Registro!$M:$M,"SIM")</f>
        <v/>
      </c>
      <c r="F116" s="2">
        <f>IFERROR(MAXIFS(Detalhe_Registro!$N:$N,Detalhe_Registro!$D:$D,A116,Detalhe_Registro!$E:$E,B116,Detalhe_Registro!$M:$M,"SIM"),0)</f>
        <v/>
      </c>
      <c r="G116" s="2">
        <f>IFERROR(AVERAGEIFS(Detalhe_Registro!$N:$N,Detalhe_Registro!$D:$D,A116,Detalhe_Registro!$E:$E,B116,Detalhe_Registro!$M:$M,"SIM"),0)</f>
        <v/>
      </c>
      <c r="H116" s="2">
        <f>SUMIFS(Detalhe_Registro!$F:$F,Detalhe_Registro!$D:$D,A116,Detalhe_Registro!$E:$E,B116,Detalhe_Registro!$M:$M,"SIM")</f>
        <v/>
      </c>
      <c r="I116" s="2">
        <f>SUMIFS(Detalhe_Registro!$G:$G,Detalhe_Registro!$D:$D,A116,Detalhe_Registro!$E:$E,B116,Detalhe_Registro!$M:$M,"SIM")</f>
        <v/>
      </c>
      <c r="J116" s="2">
        <f>IF(F116&lt;Premissas!$B$8,"&lt; 1,00",IF(F116&lt;Premissas!$B$9,"1,00 – 1,19",IF(F116&lt;Premissas!$B$10,"1,20 – 1,39",IF(F116&lt;Premissas!$B$11,"1,40 – 1,59",IF(F116&lt;Premissas!$B$12,"1,60 – 1,99","≥ 2,00")))))</f>
        <v/>
      </c>
      <c r="K116" s="5">
        <f>IF(F116&lt;Premissas!$B$8,Premissas!$B$13,IF(F116&lt;Premissas!$B$9,Premissas!$B$14,IF(F116&lt;Premissas!$B$10,Premissas!$B$15,IF(F116&lt;Premissas!$B$11,Premissas!$B$16,IF(F116&lt;Premissas!$B$12,Premissas!$B$17,Premissas!$B$18)))))</f>
        <v/>
      </c>
      <c r="L116" s="5">
        <f>K116/Premissas!$B$4</f>
        <v/>
      </c>
      <c r="M116" s="2">
        <f>IF(K116=Premissas!$B$18,"SIM","NÃO")</f>
        <v/>
      </c>
    </row>
    <row r="117">
      <c r="A117" s="2" t="inlineStr">
        <is>
          <t>5103355</t>
        </is>
      </c>
      <c r="B117" s="2" t="inlineStr">
        <is>
          <t>Fabio Ferreira Lopes</t>
        </is>
      </c>
      <c r="C117" s="2" t="n">
        <v>409</v>
      </c>
      <c r="D117" s="2">
        <f>IFERROR(TEXTJOIN(" | ",TRUE,UNIQUE(FILTER(Detalhe_Registro!$C:$C,(Detalhe_Registro!$D:$D=A117)*(Detalhe_Registro!$E:$E=B117)*(Detalhe_Registro!$M:$M="SIM")))),"")</f>
        <v/>
      </c>
      <c r="E117" s="2">
        <f>COUNTIFS(Detalhe_Registro!$D:$D,A117,Detalhe_Registro!$E:$E,B117,Detalhe_Registro!$M:$M,"SIM")</f>
        <v/>
      </c>
      <c r="F117" s="2">
        <f>IFERROR(MAXIFS(Detalhe_Registro!$N:$N,Detalhe_Registro!$D:$D,A117,Detalhe_Registro!$E:$E,B117,Detalhe_Registro!$M:$M,"SIM"),0)</f>
        <v/>
      </c>
      <c r="G117" s="2">
        <f>IFERROR(AVERAGEIFS(Detalhe_Registro!$N:$N,Detalhe_Registro!$D:$D,A117,Detalhe_Registro!$E:$E,B117,Detalhe_Registro!$M:$M,"SIM"),0)</f>
        <v/>
      </c>
      <c r="H117" s="2">
        <f>SUMIFS(Detalhe_Registro!$F:$F,Detalhe_Registro!$D:$D,A117,Detalhe_Registro!$E:$E,B117,Detalhe_Registro!$M:$M,"SIM")</f>
        <v/>
      </c>
      <c r="I117" s="2">
        <f>SUMIFS(Detalhe_Registro!$G:$G,Detalhe_Registro!$D:$D,A117,Detalhe_Registro!$E:$E,B117,Detalhe_Registro!$M:$M,"SIM")</f>
        <v/>
      </c>
      <c r="J117" s="2">
        <f>IF(F117&lt;Premissas!$B$8,"&lt; 1,00",IF(F117&lt;Premissas!$B$9,"1,00 – 1,19",IF(F117&lt;Premissas!$B$10,"1,20 – 1,39",IF(F117&lt;Premissas!$B$11,"1,40 – 1,59",IF(F117&lt;Premissas!$B$12,"1,60 – 1,99","≥ 2,00")))))</f>
        <v/>
      </c>
      <c r="K117" s="5">
        <f>IF(F117&lt;Premissas!$B$8,Premissas!$B$13,IF(F117&lt;Premissas!$B$9,Premissas!$B$14,IF(F117&lt;Premissas!$B$10,Premissas!$B$15,IF(F117&lt;Premissas!$B$11,Premissas!$B$16,IF(F117&lt;Premissas!$B$12,Premissas!$B$17,Premissas!$B$18)))))</f>
        <v/>
      </c>
      <c r="L117" s="5">
        <f>K117/Premissas!$B$4</f>
        <v/>
      </c>
      <c r="M117" s="2">
        <f>IF(K117=Premissas!$B$18,"SIM","NÃO")</f>
        <v/>
      </c>
    </row>
    <row r="118">
      <c r="A118" s="2" t="n">
        <v>5289793</v>
      </c>
      <c r="B118" s="2" t="inlineStr">
        <is>
          <t>Felipe Duarte Do Nascimento</t>
        </is>
      </c>
      <c r="C118" s="2" t="n">
        <v>409</v>
      </c>
      <c r="D118" s="2">
        <f>IFERROR(TEXTJOIN(" | ",TRUE,UNIQUE(FILTER(Detalhe_Registro!$C:$C,(Detalhe_Registro!$D:$D=A118)*(Detalhe_Registro!$E:$E=B118)*(Detalhe_Registro!$M:$M="SIM")))),"")</f>
        <v/>
      </c>
      <c r="E118" s="2">
        <f>COUNTIFS(Detalhe_Registro!$D:$D,A118,Detalhe_Registro!$E:$E,B118,Detalhe_Registro!$M:$M,"SIM")</f>
        <v/>
      </c>
      <c r="F118" s="2">
        <f>IFERROR(MAXIFS(Detalhe_Registro!$N:$N,Detalhe_Registro!$D:$D,A118,Detalhe_Registro!$E:$E,B118,Detalhe_Registro!$M:$M,"SIM"),0)</f>
        <v/>
      </c>
      <c r="G118" s="2">
        <f>IFERROR(AVERAGEIFS(Detalhe_Registro!$N:$N,Detalhe_Registro!$D:$D,A118,Detalhe_Registro!$E:$E,B118,Detalhe_Registro!$M:$M,"SIM"),0)</f>
        <v/>
      </c>
      <c r="H118" s="2">
        <f>SUMIFS(Detalhe_Registro!$F:$F,Detalhe_Registro!$D:$D,A118,Detalhe_Registro!$E:$E,B118,Detalhe_Registro!$M:$M,"SIM")</f>
        <v/>
      </c>
      <c r="I118" s="2">
        <f>SUMIFS(Detalhe_Registro!$G:$G,Detalhe_Registro!$D:$D,A118,Detalhe_Registro!$E:$E,B118,Detalhe_Registro!$M:$M,"SIM")</f>
        <v/>
      </c>
      <c r="J118" s="2">
        <f>IF(F118&lt;Premissas!$B$8,"&lt; 1,00",IF(F118&lt;Premissas!$B$9,"1,00 – 1,19",IF(F118&lt;Premissas!$B$10,"1,20 – 1,39",IF(F118&lt;Premissas!$B$11,"1,40 – 1,59",IF(F118&lt;Premissas!$B$12,"1,60 – 1,99","≥ 2,00")))))</f>
        <v/>
      </c>
      <c r="K118" s="5">
        <f>IF(F118&lt;Premissas!$B$8,Premissas!$B$13,IF(F118&lt;Premissas!$B$9,Premissas!$B$14,IF(F118&lt;Premissas!$B$10,Premissas!$B$15,IF(F118&lt;Premissas!$B$11,Premissas!$B$16,IF(F118&lt;Premissas!$B$12,Premissas!$B$17,Premissas!$B$18)))))</f>
        <v/>
      </c>
      <c r="L118" s="5">
        <f>K118/Premissas!$B$4</f>
        <v/>
      </c>
      <c r="M118" s="2">
        <f>IF(K118=Premissas!$B$18,"SIM","NÃO")</f>
        <v/>
      </c>
    </row>
    <row r="119">
      <c r="A119" s="2" t="inlineStr">
        <is>
          <t>5289793</t>
        </is>
      </c>
      <c r="B119" s="2" t="inlineStr">
        <is>
          <t>Felipe Duarte Do Nascimento</t>
        </is>
      </c>
      <c r="C119" s="2" t="n">
        <v>409</v>
      </c>
      <c r="D119" s="2">
        <f>IFERROR(TEXTJOIN(" | ",TRUE,UNIQUE(FILTER(Detalhe_Registro!$C:$C,(Detalhe_Registro!$D:$D=A119)*(Detalhe_Registro!$E:$E=B119)*(Detalhe_Registro!$M:$M="SIM")))),"")</f>
        <v/>
      </c>
      <c r="E119" s="2">
        <f>COUNTIFS(Detalhe_Registro!$D:$D,A119,Detalhe_Registro!$E:$E,B119,Detalhe_Registro!$M:$M,"SIM")</f>
        <v/>
      </c>
      <c r="F119" s="2">
        <f>IFERROR(MAXIFS(Detalhe_Registro!$N:$N,Detalhe_Registro!$D:$D,A119,Detalhe_Registro!$E:$E,B119,Detalhe_Registro!$M:$M,"SIM"),0)</f>
        <v/>
      </c>
      <c r="G119" s="2">
        <f>IFERROR(AVERAGEIFS(Detalhe_Registro!$N:$N,Detalhe_Registro!$D:$D,A119,Detalhe_Registro!$E:$E,B119,Detalhe_Registro!$M:$M,"SIM"),0)</f>
        <v/>
      </c>
      <c r="H119" s="2">
        <f>SUMIFS(Detalhe_Registro!$F:$F,Detalhe_Registro!$D:$D,A119,Detalhe_Registro!$E:$E,B119,Detalhe_Registro!$M:$M,"SIM")</f>
        <v/>
      </c>
      <c r="I119" s="2">
        <f>SUMIFS(Detalhe_Registro!$G:$G,Detalhe_Registro!$D:$D,A119,Detalhe_Registro!$E:$E,B119,Detalhe_Registro!$M:$M,"SIM")</f>
        <v/>
      </c>
      <c r="J119" s="2">
        <f>IF(F119&lt;Premissas!$B$8,"&lt; 1,00",IF(F119&lt;Premissas!$B$9,"1,00 – 1,19",IF(F119&lt;Premissas!$B$10,"1,20 – 1,39",IF(F119&lt;Premissas!$B$11,"1,40 – 1,59",IF(F119&lt;Premissas!$B$12,"1,60 – 1,99","≥ 2,00")))))</f>
        <v/>
      </c>
      <c r="K119" s="5">
        <f>IF(F119&lt;Premissas!$B$8,Premissas!$B$13,IF(F119&lt;Premissas!$B$9,Premissas!$B$14,IF(F119&lt;Premissas!$B$10,Premissas!$B$15,IF(F119&lt;Premissas!$B$11,Premissas!$B$16,IF(F119&lt;Premissas!$B$12,Premissas!$B$17,Premissas!$B$18)))))</f>
        <v/>
      </c>
      <c r="L119" s="5">
        <f>K119/Premissas!$B$4</f>
        <v/>
      </c>
      <c r="M119" s="2">
        <f>IF(K119=Premissas!$B$18,"SIM","NÃO")</f>
        <v/>
      </c>
    </row>
    <row r="120">
      <c r="A120" s="2" t="n">
        <v>5819717</v>
      </c>
      <c r="B120" s="2" t="inlineStr">
        <is>
          <t>Felipe Feitoza De Souza</t>
        </is>
      </c>
      <c r="C120" s="2" t="n">
        <v>409</v>
      </c>
      <c r="D120" s="2">
        <f>IFERROR(TEXTJOIN(" | ",TRUE,UNIQUE(FILTER(Detalhe_Registro!$C:$C,(Detalhe_Registro!$D:$D=A120)*(Detalhe_Registro!$E:$E=B120)*(Detalhe_Registro!$M:$M="SIM")))),"")</f>
        <v/>
      </c>
      <c r="E120" s="2">
        <f>COUNTIFS(Detalhe_Registro!$D:$D,A120,Detalhe_Registro!$E:$E,B120,Detalhe_Registro!$M:$M,"SIM")</f>
        <v/>
      </c>
      <c r="F120" s="2">
        <f>IFERROR(MAXIFS(Detalhe_Registro!$N:$N,Detalhe_Registro!$D:$D,A120,Detalhe_Registro!$E:$E,B120,Detalhe_Registro!$M:$M,"SIM"),0)</f>
        <v/>
      </c>
      <c r="G120" s="2">
        <f>IFERROR(AVERAGEIFS(Detalhe_Registro!$N:$N,Detalhe_Registro!$D:$D,A120,Detalhe_Registro!$E:$E,B120,Detalhe_Registro!$M:$M,"SIM"),0)</f>
        <v/>
      </c>
      <c r="H120" s="2">
        <f>SUMIFS(Detalhe_Registro!$F:$F,Detalhe_Registro!$D:$D,A120,Detalhe_Registro!$E:$E,B120,Detalhe_Registro!$M:$M,"SIM")</f>
        <v/>
      </c>
      <c r="I120" s="2">
        <f>SUMIFS(Detalhe_Registro!$G:$G,Detalhe_Registro!$D:$D,A120,Detalhe_Registro!$E:$E,B120,Detalhe_Registro!$M:$M,"SIM")</f>
        <v/>
      </c>
      <c r="J120" s="2">
        <f>IF(F120&lt;Premissas!$B$8,"&lt; 1,00",IF(F120&lt;Premissas!$B$9,"1,00 – 1,19",IF(F120&lt;Premissas!$B$10,"1,20 – 1,39",IF(F120&lt;Premissas!$B$11,"1,40 – 1,59",IF(F120&lt;Premissas!$B$12,"1,60 – 1,99","≥ 2,00")))))</f>
        <v/>
      </c>
      <c r="K120" s="5">
        <f>IF(F120&lt;Premissas!$B$8,Premissas!$B$13,IF(F120&lt;Premissas!$B$9,Premissas!$B$14,IF(F120&lt;Premissas!$B$10,Premissas!$B$15,IF(F120&lt;Premissas!$B$11,Premissas!$B$16,IF(F120&lt;Premissas!$B$12,Premissas!$B$17,Premissas!$B$18)))))</f>
        <v/>
      </c>
      <c r="L120" s="5">
        <f>K120/Premissas!$B$4</f>
        <v/>
      </c>
      <c r="M120" s="2">
        <f>IF(K120=Premissas!$B$18,"SIM","NÃO")</f>
        <v/>
      </c>
    </row>
    <row r="121">
      <c r="A121" s="2" t="inlineStr">
        <is>
          <t>5819717</t>
        </is>
      </c>
      <c r="B121" s="2" t="inlineStr">
        <is>
          <t>Felipe Feitoza De Souza</t>
        </is>
      </c>
      <c r="C121" s="2" t="n">
        <v>409</v>
      </c>
      <c r="D121" s="2">
        <f>IFERROR(TEXTJOIN(" | ",TRUE,UNIQUE(FILTER(Detalhe_Registro!$C:$C,(Detalhe_Registro!$D:$D=A121)*(Detalhe_Registro!$E:$E=B121)*(Detalhe_Registro!$M:$M="SIM")))),"")</f>
        <v/>
      </c>
      <c r="E121" s="2">
        <f>COUNTIFS(Detalhe_Registro!$D:$D,A121,Detalhe_Registro!$E:$E,B121,Detalhe_Registro!$M:$M,"SIM")</f>
        <v/>
      </c>
      <c r="F121" s="2">
        <f>IFERROR(MAXIFS(Detalhe_Registro!$N:$N,Detalhe_Registro!$D:$D,A121,Detalhe_Registro!$E:$E,B121,Detalhe_Registro!$M:$M,"SIM"),0)</f>
        <v/>
      </c>
      <c r="G121" s="2">
        <f>IFERROR(AVERAGEIFS(Detalhe_Registro!$N:$N,Detalhe_Registro!$D:$D,A121,Detalhe_Registro!$E:$E,B121,Detalhe_Registro!$M:$M,"SIM"),0)</f>
        <v/>
      </c>
      <c r="H121" s="2">
        <f>SUMIFS(Detalhe_Registro!$F:$F,Detalhe_Registro!$D:$D,A121,Detalhe_Registro!$E:$E,B121,Detalhe_Registro!$M:$M,"SIM")</f>
        <v/>
      </c>
      <c r="I121" s="2">
        <f>SUMIFS(Detalhe_Registro!$G:$G,Detalhe_Registro!$D:$D,A121,Detalhe_Registro!$E:$E,B121,Detalhe_Registro!$M:$M,"SIM")</f>
        <v/>
      </c>
      <c r="J121" s="2">
        <f>IF(F121&lt;Premissas!$B$8,"&lt; 1,00",IF(F121&lt;Premissas!$B$9,"1,00 – 1,19",IF(F121&lt;Premissas!$B$10,"1,20 – 1,39",IF(F121&lt;Premissas!$B$11,"1,40 – 1,59",IF(F121&lt;Premissas!$B$12,"1,60 – 1,99","≥ 2,00")))))</f>
        <v/>
      </c>
      <c r="K121" s="5">
        <f>IF(F121&lt;Premissas!$B$8,Premissas!$B$13,IF(F121&lt;Premissas!$B$9,Premissas!$B$14,IF(F121&lt;Premissas!$B$10,Premissas!$B$15,IF(F121&lt;Premissas!$B$11,Premissas!$B$16,IF(F121&lt;Premissas!$B$12,Premissas!$B$17,Premissas!$B$18)))))</f>
        <v/>
      </c>
      <c r="L121" s="5">
        <f>K121/Premissas!$B$4</f>
        <v/>
      </c>
      <c r="M121" s="2">
        <f>IF(K121=Premissas!$B$18,"SIM","NÃO")</f>
        <v/>
      </c>
    </row>
    <row r="122">
      <c r="A122" s="2" t="n">
        <v>5801150</v>
      </c>
      <c r="B122" s="2" t="inlineStr">
        <is>
          <t>Felipe Pinto Cabral</t>
        </is>
      </c>
      <c r="C122" s="2" t="n">
        <v>409</v>
      </c>
      <c r="D122" s="2">
        <f>IFERROR(TEXTJOIN(" | ",TRUE,UNIQUE(FILTER(Detalhe_Registro!$C:$C,(Detalhe_Registro!$D:$D=A122)*(Detalhe_Registro!$E:$E=B122)*(Detalhe_Registro!$M:$M="SIM")))),"")</f>
        <v/>
      </c>
      <c r="E122" s="2">
        <f>COUNTIFS(Detalhe_Registro!$D:$D,A122,Detalhe_Registro!$E:$E,B122,Detalhe_Registro!$M:$M,"SIM")</f>
        <v/>
      </c>
      <c r="F122" s="2">
        <f>IFERROR(MAXIFS(Detalhe_Registro!$N:$N,Detalhe_Registro!$D:$D,A122,Detalhe_Registro!$E:$E,B122,Detalhe_Registro!$M:$M,"SIM"),0)</f>
        <v/>
      </c>
      <c r="G122" s="2">
        <f>IFERROR(AVERAGEIFS(Detalhe_Registro!$N:$N,Detalhe_Registro!$D:$D,A122,Detalhe_Registro!$E:$E,B122,Detalhe_Registro!$M:$M,"SIM"),0)</f>
        <v/>
      </c>
      <c r="H122" s="2">
        <f>SUMIFS(Detalhe_Registro!$F:$F,Detalhe_Registro!$D:$D,A122,Detalhe_Registro!$E:$E,B122,Detalhe_Registro!$M:$M,"SIM")</f>
        <v/>
      </c>
      <c r="I122" s="2">
        <f>SUMIFS(Detalhe_Registro!$G:$G,Detalhe_Registro!$D:$D,A122,Detalhe_Registro!$E:$E,B122,Detalhe_Registro!$M:$M,"SIM")</f>
        <v/>
      </c>
      <c r="J122" s="2">
        <f>IF(F122&lt;Premissas!$B$8,"&lt; 1,00",IF(F122&lt;Premissas!$B$9,"1,00 – 1,19",IF(F122&lt;Premissas!$B$10,"1,20 – 1,39",IF(F122&lt;Premissas!$B$11,"1,40 – 1,59",IF(F122&lt;Premissas!$B$12,"1,60 – 1,99","≥ 2,00")))))</f>
        <v/>
      </c>
      <c r="K122" s="5">
        <f>IF(F122&lt;Premissas!$B$8,Premissas!$B$13,IF(F122&lt;Premissas!$B$9,Premissas!$B$14,IF(F122&lt;Premissas!$B$10,Premissas!$B$15,IF(F122&lt;Premissas!$B$11,Premissas!$B$16,IF(F122&lt;Premissas!$B$12,Premissas!$B$17,Premissas!$B$18)))))</f>
        <v/>
      </c>
      <c r="L122" s="5">
        <f>K122/Premissas!$B$4</f>
        <v/>
      </c>
      <c r="M122" s="2">
        <f>IF(K122=Premissas!$B$18,"SIM","NÃO")</f>
        <v/>
      </c>
    </row>
    <row r="123">
      <c r="A123" s="2" t="inlineStr">
        <is>
          <t>5801150</t>
        </is>
      </c>
      <c r="B123" s="2" t="inlineStr">
        <is>
          <t>Felipe Pinto Cabral</t>
        </is>
      </c>
      <c r="C123" s="2" t="n">
        <v>409</v>
      </c>
      <c r="D123" s="2">
        <f>IFERROR(TEXTJOIN(" | ",TRUE,UNIQUE(FILTER(Detalhe_Registro!$C:$C,(Detalhe_Registro!$D:$D=A123)*(Detalhe_Registro!$E:$E=B123)*(Detalhe_Registro!$M:$M="SIM")))),"")</f>
        <v/>
      </c>
      <c r="E123" s="2">
        <f>COUNTIFS(Detalhe_Registro!$D:$D,A123,Detalhe_Registro!$E:$E,B123,Detalhe_Registro!$M:$M,"SIM")</f>
        <v/>
      </c>
      <c r="F123" s="2">
        <f>IFERROR(MAXIFS(Detalhe_Registro!$N:$N,Detalhe_Registro!$D:$D,A123,Detalhe_Registro!$E:$E,B123,Detalhe_Registro!$M:$M,"SIM"),0)</f>
        <v/>
      </c>
      <c r="G123" s="2">
        <f>IFERROR(AVERAGEIFS(Detalhe_Registro!$N:$N,Detalhe_Registro!$D:$D,A123,Detalhe_Registro!$E:$E,B123,Detalhe_Registro!$M:$M,"SIM"),0)</f>
        <v/>
      </c>
      <c r="H123" s="2">
        <f>SUMIFS(Detalhe_Registro!$F:$F,Detalhe_Registro!$D:$D,A123,Detalhe_Registro!$E:$E,B123,Detalhe_Registro!$M:$M,"SIM")</f>
        <v/>
      </c>
      <c r="I123" s="2">
        <f>SUMIFS(Detalhe_Registro!$G:$G,Detalhe_Registro!$D:$D,A123,Detalhe_Registro!$E:$E,B123,Detalhe_Registro!$M:$M,"SIM")</f>
        <v/>
      </c>
      <c r="J123" s="2">
        <f>IF(F123&lt;Premissas!$B$8,"&lt; 1,00",IF(F123&lt;Premissas!$B$9,"1,00 – 1,19",IF(F123&lt;Premissas!$B$10,"1,20 – 1,39",IF(F123&lt;Premissas!$B$11,"1,40 – 1,59",IF(F123&lt;Premissas!$B$12,"1,60 – 1,99","≥ 2,00")))))</f>
        <v/>
      </c>
      <c r="K123" s="5">
        <f>IF(F123&lt;Premissas!$B$8,Premissas!$B$13,IF(F123&lt;Premissas!$B$9,Premissas!$B$14,IF(F123&lt;Premissas!$B$10,Premissas!$B$15,IF(F123&lt;Premissas!$B$11,Premissas!$B$16,IF(F123&lt;Premissas!$B$12,Premissas!$B$17,Premissas!$B$18)))))</f>
        <v/>
      </c>
      <c r="L123" s="5">
        <f>K123/Premissas!$B$4</f>
        <v/>
      </c>
      <c r="M123" s="2">
        <f>IF(K123=Premissas!$B$18,"SIM","NÃO")</f>
        <v/>
      </c>
    </row>
    <row r="124">
      <c r="A124" s="2" t="n">
        <v>582683</v>
      </c>
      <c r="B124" s="2" t="inlineStr">
        <is>
          <t>Fernando Andre Verdini Junior</t>
        </is>
      </c>
      <c r="C124" s="2" t="n">
        <v>409</v>
      </c>
      <c r="D124" s="2">
        <f>IFERROR(TEXTJOIN(" | ",TRUE,UNIQUE(FILTER(Detalhe_Registro!$C:$C,(Detalhe_Registro!$D:$D=A124)*(Detalhe_Registro!$E:$E=B124)*(Detalhe_Registro!$M:$M="SIM")))),"")</f>
        <v/>
      </c>
      <c r="E124" s="2">
        <f>COUNTIFS(Detalhe_Registro!$D:$D,A124,Detalhe_Registro!$E:$E,B124,Detalhe_Registro!$M:$M,"SIM")</f>
        <v/>
      </c>
      <c r="F124" s="2">
        <f>IFERROR(MAXIFS(Detalhe_Registro!$N:$N,Detalhe_Registro!$D:$D,A124,Detalhe_Registro!$E:$E,B124,Detalhe_Registro!$M:$M,"SIM"),0)</f>
        <v/>
      </c>
      <c r="G124" s="2">
        <f>IFERROR(AVERAGEIFS(Detalhe_Registro!$N:$N,Detalhe_Registro!$D:$D,A124,Detalhe_Registro!$E:$E,B124,Detalhe_Registro!$M:$M,"SIM"),0)</f>
        <v/>
      </c>
      <c r="H124" s="2">
        <f>SUMIFS(Detalhe_Registro!$F:$F,Detalhe_Registro!$D:$D,A124,Detalhe_Registro!$E:$E,B124,Detalhe_Registro!$M:$M,"SIM")</f>
        <v/>
      </c>
      <c r="I124" s="2">
        <f>SUMIFS(Detalhe_Registro!$G:$G,Detalhe_Registro!$D:$D,A124,Detalhe_Registro!$E:$E,B124,Detalhe_Registro!$M:$M,"SIM")</f>
        <v/>
      </c>
      <c r="J124" s="2">
        <f>IF(F124&lt;Premissas!$B$8,"&lt; 1,00",IF(F124&lt;Premissas!$B$9,"1,00 – 1,19",IF(F124&lt;Premissas!$B$10,"1,20 – 1,39",IF(F124&lt;Premissas!$B$11,"1,40 – 1,59",IF(F124&lt;Premissas!$B$12,"1,60 – 1,99","≥ 2,00")))))</f>
        <v/>
      </c>
      <c r="K124" s="5">
        <f>IF(F124&lt;Premissas!$B$8,Premissas!$B$13,IF(F124&lt;Premissas!$B$9,Premissas!$B$14,IF(F124&lt;Premissas!$B$10,Premissas!$B$15,IF(F124&lt;Premissas!$B$11,Premissas!$B$16,IF(F124&lt;Premissas!$B$12,Premissas!$B$17,Premissas!$B$18)))))</f>
        <v/>
      </c>
      <c r="L124" s="5">
        <f>K124/Premissas!$B$4</f>
        <v/>
      </c>
      <c r="M124" s="2">
        <f>IF(K124=Premissas!$B$18,"SIM","NÃO")</f>
        <v/>
      </c>
    </row>
    <row r="125">
      <c r="A125" s="2" t="inlineStr">
        <is>
          <t>582683</t>
        </is>
      </c>
      <c r="B125" s="2" t="inlineStr">
        <is>
          <t>Fernando Andre Verdini Junior</t>
        </is>
      </c>
      <c r="C125" s="2" t="n">
        <v>409</v>
      </c>
      <c r="D125" s="2">
        <f>IFERROR(TEXTJOIN(" | ",TRUE,UNIQUE(FILTER(Detalhe_Registro!$C:$C,(Detalhe_Registro!$D:$D=A125)*(Detalhe_Registro!$E:$E=B125)*(Detalhe_Registro!$M:$M="SIM")))),"")</f>
        <v/>
      </c>
      <c r="E125" s="2">
        <f>COUNTIFS(Detalhe_Registro!$D:$D,A125,Detalhe_Registro!$E:$E,B125,Detalhe_Registro!$M:$M,"SIM")</f>
        <v/>
      </c>
      <c r="F125" s="2">
        <f>IFERROR(MAXIFS(Detalhe_Registro!$N:$N,Detalhe_Registro!$D:$D,A125,Detalhe_Registro!$E:$E,B125,Detalhe_Registro!$M:$M,"SIM"),0)</f>
        <v/>
      </c>
      <c r="G125" s="2">
        <f>IFERROR(AVERAGEIFS(Detalhe_Registro!$N:$N,Detalhe_Registro!$D:$D,A125,Detalhe_Registro!$E:$E,B125,Detalhe_Registro!$M:$M,"SIM"),0)</f>
        <v/>
      </c>
      <c r="H125" s="2">
        <f>SUMIFS(Detalhe_Registro!$F:$F,Detalhe_Registro!$D:$D,A125,Detalhe_Registro!$E:$E,B125,Detalhe_Registro!$M:$M,"SIM")</f>
        <v/>
      </c>
      <c r="I125" s="2">
        <f>SUMIFS(Detalhe_Registro!$G:$G,Detalhe_Registro!$D:$D,A125,Detalhe_Registro!$E:$E,B125,Detalhe_Registro!$M:$M,"SIM")</f>
        <v/>
      </c>
      <c r="J125" s="2">
        <f>IF(F125&lt;Premissas!$B$8,"&lt; 1,00",IF(F125&lt;Premissas!$B$9,"1,00 – 1,19",IF(F125&lt;Premissas!$B$10,"1,20 – 1,39",IF(F125&lt;Premissas!$B$11,"1,40 – 1,59",IF(F125&lt;Premissas!$B$12,"1,60 – 1,99","≥ 2,00")))))</f>
        <v/>
      </c>
      <c r="K125" s="5">
        <f>IF(F125&lt;Premissas!$B$8,Premissas!$B$13,IF(F125&lt;Premissas!$B$9,Premissas!$B$14,IF(F125&lt;Premissas!$B$10,Premissas!$B$15,IF(F125&lt;Premissas!$B$11,Premissas!$B$16,IF(F125&lt;Premissas!$B$12,Premissas!$B$17,Premissas!$B$18)))))</f>
        <v/>
      </c>
      <c r="L125" s="5">
        <f>K125/Premissas!$B$4</f>
        <v/>
      </c>
      <c r="M125" s="2">
        <f>IF(K125=Premissas!$B$18,"SIM","NÃO")</f>
        <v/>
      </c>
    </row>
    <row r="126">
      <c r="A126" s="2" t="n">
        <v>5096049</v>
      </c>
      <c r="B126" s="2" t="inlineStr">
        <is>
          <t>Fernando Braz Da Silva Junior</t>
        </is>
      </c>
      <c r="C126" s="2" t="n">
        <v>409</v>
      </c>
      <c r="D126" s="2">
        <f>IFERROR(TEXTJOIN(" | ",TRUE,UNIQUE(FILTER(Detalhe_Registro!$C:$C,(Detalhe_Registro!$D:$D=A126)*(Detalhe_Registro!$E:$E=B126)*(Detalhe_Registro!$M:$M="SIM")))),"")</f>
        <v/>
      </c>
      <c r="E126" s="2">
        <f>COUNTIFS(Detalhe_Registro!$D:$D,A126,Detalhe_Registro!$E:$E,B126,Detalhe_Registro!$M:$M,"SIM")</f>
        <v/>
      </c>
      <c r="F126" s="2">
        <f>IFERROR(MAXIFS(Detalhe_Registro!$N:$N,Detalhe_Registro!$D:$D,A126,Detalhe_Registro!$E:$E,B126,Detalhe_Registro!$M:$M,"SIM"),0)</f>
        <v/>
      </c>
      <c r="G126" s="2">
        <f>IFERROR(AVERAGEIFS(Detalhe_Registro!$N:$N,Detalhe_Registro!$D:$D,A126,Detalhe_Registro!$E:$E,B126,Detalhe_Registro!$M:$M,"SIM"),0)</f>
        <v/>
      </c>
      <c r="H126" s="2">
        <f>SUMIFS(Detalhe_Registro!$F:$F,Detalhe_Registro!$D:$D,A126,Detalhe_Registro!$E:$E,B126,Detalhe_Registro!$M:$M,"SIM")</f>
        <v/>
      </c>
      <c r="I126" s="2">
        <f>SUMIFS(Detalhe_Registro!$G:$G,Detalhe_Registro!$D:$D,A126,Detalhe_Registro!$E:$E,B126,Detalhe_Registro!$M:$M,"SIM")</f>
        <v/>
      </c>
      <c r="J126" s="2">
        <f>IF(F126&lt;Premissas!$B$8,"&lt; 1,00",IF(F126&lt;Premissas!$B$9,"1,00 – 1,19",IF(F126&lt;Premissas!$B$10,"1,20 – 1,39",IF(F126&lt;Premissas!$B$11,"1,40 – 1,59",IF(F126&lt;Premissas!$B$12,"1,60 – 1,99","≥ 2,00")))))</f>
        <v/>
      </c>
      <c r="K126" s="5">
        <f>IF(F126&lt;Premissas!$B$8,Premissas!$B$13,IF(F126&lt;Premissas!$B$9,Premissas!$B$14,IF(F126&lt;Premissas!$B$10,Premissas!$B$15,IF(F126&lt;Premissas!$B$11,Premissas!$B$16,IF(F126&lt;Premissas!$B$12,Premissas!$B$17,Premissas!$B$18)))))</f>
        <v/>
      </c>
      <c r="L126" s="5">
        <f>K126/Premissas!$B$4</f>
        <v/>
      </c>
      <c r="M126" s="2">
        <f>IF(K126=Premissas!$B$18,"SIM","NÃO")</f>
        <v/>
      </c>
    </row>
    <row r="127">
      <c r="A127" s="2" t="inlineStr">
        <is>
          <t>5096049</t>
        </is>
      </c>
      <c r="B127" s="2" t="inlineStr">
        <is>
          <t>Fernando Braz Da Silva Junior</t>
        </is>
      </c>
      <c r="C127" s="2" t="n">
        <v>409</v>
      </c>
      <c r="D127" s="2">
        <f>IFERROR(TEXTJOIN(" | ",TRUE,UNIQUE(FILTER(Detalhe_Registro!$C:$C,(Detalhe_Registro!$D:$D=A127)*(Detalhe_Registro!$E:$E=B127)*(Detalhe_Registro!$M:$M="SIM")))),"")</f>
        <v/>
      </c>
      <c r="E127" s="2">
        <f>COUNTIFS(Detalhe_Registro!$D:$D,A127,Detalhe_Registro!$E:$E,B127,Detalhe_Registro!$M:$M,"SIM")</f>
        <v/>
      </c>
      <c r="F127" s="2">
        <f>IFERROR(MAXIFS(Detalhe_Registro!$N:$N,Detalhe_Registro!$D:$D,A127,Detalhe_Registro!$E:$E,B127,Detalhe_Registro!$M:$M,"SIM"),0)</f>
        <v/>
      </c>
      <c r="G127" s="2">
        <f>IFERROR(AVERAGEIFS(Detalhe_Registro!$N:$N,Detalhe_Registro!$D:$D,A127,Detalhe_Registro!$E:$E,B127,Detalhe_Registro!$M:$M,"SIM"),0)</f>
        <v/>
      </c>
      <c r="H127" s="2">
        <f>SUMIFS(Detalhe_Registro!$F:$F,Detalhe_Registro!$D:$D,A127,Detalhe_Registro!$E:$E,B127,Detalhe_Registro!$M:$M,"SIM")</f>
        <v/>
      </c>
      <c r="I127" s="2">
        <f>SUMIFS(Detalhe_Registro!$G:$G,Detalhe_Registro!$D:$D,A127,Detalhe_Registro!$E:$E,B127,Detalhe_Registro!$M:$M,"SIM")</f>
        <v/>
      </c>
      <c r="J127" s="2">
        <f>IF(F127&lt;Premissas!$B$8,"&lt; 1,00",IF(F127&lt;Premissas!$B$9,"1,00 – 1,19",IF(F127&lt;Premissas!$B$10,"1,20 – 1,39",IF(F127&lt;Premissas!$B$11,"1,40 – 1,59",IF(F127&lt;Premissas!$B$12,"1,60 – 1,99","≥ 2,00")))))</f>
        <v/>
      </c>
      <c r="K127" s="5">
        <f>IF(F127&lt;Premissas!$B$8,Premissas!$B$13,IF(F127&lt;Premissas!$B$9,Premissas!$B$14,IF(F127&lt;Premissas!$B$10,Premissas!$B$15,IF(F127&lt;Premissas!$B$11,Premissas!$B$16,IF(F127&lt;Premissas!$B$12,Premissas!$B$17,Premissas!$B$18)))))</f>
        <v/>
      </c>
      <c r="L127" s="5">
        <f>K127/Premissas!$B$4</f>
        <v/>
      </c>
      <c r="M127" s="2">
        <f>IF(K127=Premissas!$B$18,"SIM","NÃO")</f>
        <v/>
      </c>
    </row>
    <row r="128">
      <c r="A128" s="2" t="n">
        <v>5684510</v>
      </c>
      <c r="B128" s="2" t="inlineStr">
        <is>
          <t>Filipe Matheus Mudesto Monte Mor</t>
        </is>
      </c>
      <c r="C128" s="2" t="n">
        <v>409</v>
      </c>
      <c r="D128" s="2">
        <f>IFERROR(TEXTJOIN(" | ",TRUE,UNIQUE(FILTER(Detalhe_Registro!$C:$C,(Detalhe_Registro!$D:$D=A128)*(Detalhe_Registro!$E:$E=B128)*(Detalhe_Registro!$M:$M="SIM")))),"")</f>
        <v/>
      </c>
      <c r="E128" s="2">
        <f>COUNTIFS(Detalhe_Registro!$D:$D,A128,Detalhe_Registro!$E:$E,B128,Detalhe_Registro!$M:$M,"SIM")</f>
        <v/>
      </c>
      <c r="F128" s="2">
        <f>IFERROR(MAXIFS(Detalhe_Registro!$N:$N,Detalhe_Registro!$D:$D,A128,Detalhe_Registro!$E:$E,B128,Detalhe_Registro!$M:$M,"SIM"),0)</f>
        <v/>
      </c>
      <c r="G128" s="2">
        <f>IFERROR(AVERAGEIFS(Detalhe_Registro!$N:$N,Detalhe_Registro!$D:$D,A128,Detalhe_Registro!$E:$E,B128,Detalhe_Registro!$M:$M,"SIM"),0)</f>
        <v/>
      </c>
      <c r="H128" s="2">
        <f>SUMIFS(Detalhe_Registro!$F:$F,Detalhe_Registro!$D:$D,A128,Detalhe_Registro!$E:$E,B128,Detalhe_Registro!$M:$M,"SIM")</f>
        <v/>
      </c>
      <c r="I128" s="2">
        <f>SUMIFS(Detalhe_Registro!$G:$G,Detalhe_Registro!$D:$D,A128,Detalhe_Registro!$E:$E,B128,Detalhe_Registro!$M:$M,"SIM")</f>
        <v/>
      </c>
      <c r="J128" s="2">
        <f>IF(F128&lt;Premissas!$B$8,"&lt; 1,00",IF(F128&lt;Premissas!$B$9,"1,00 – 1,19",IF(F128&lt;Premissas!$B$10,"1,20 – 1,39",IF(F128&lt;Premissas!$B$11,"1,40 – 1,59",IF(F128&lt;Premissas!$B$12,"1,60 – 1,99","≥ 2,00")))))</f>
        <v/>
      </c>
      <c r="K128" s="5">
        <f>IF(F128&lt;Premissas!$B$8,Premissas!$B$13,IF(F128&lt;Premissas!$B$9,Premissas!$B$14,IF(F128&lt;Premissas!$B$10,Premissas!$B$15,IF(F128&lt;Premissas!$B$11,Premissas!$B$16,IF(F128&lt;Premissas!$B$12,Premissas!$B$17,Premissas!$B$18)))))</f>
        <v/>
      </c>
      <c r="L128" s="5">
        <f>K128/Premissas!$B$4</f>
        <v/>
      </c>
      <c r="M128" s="2">
        <f>IF(K128=Premissas!$B$18,"SIM","NÃO")</f>
        <v/>
      </c>
    </row>
    <row r="129">
      <c r="A129" s="2" t="inlineStr">
        <is>
          <t>5684510</t>
        </is>
      </c>
      <c r="B129" s="2" t="inlineStr">
        <is>
          <t>Filipe Matheus Mudesto Monte Mor</t>
        </is>
      </c>
      <c r="C129" s="2" t="n">
        <v>409</v>
      </c>
      <c r="D129" s="2">
        <f>IFERROR(TEXTJOIN(" | ",TRUE,UNIQUE(FILTER(Detalhe_Registro!$C:$C,(Detalhe_Registro!$D:$D=A129)*(Detalhe_Registro!$E:$E=B129)*(Detalhe_Registro!$M:$M="SIM")))),"")</f>
        <v/>
      </c>
      <c r="E129" s="2">
        <f>COUNTIFS(Detalhe_Registro!$D:$D,A129,Detalhe_Registro!$E:$E,B129,Detalhe_Registro!$M:$M,"SIM")</f>
        <v/>
      </c>
      <c r="F129" s="2">
        <f>IFERROR(MAXIFS(Detalhe_Registro!$N:$N,Detalhe_Registro!$D:$D,A129,Detalhe_Registro!$E:$E,B129,Detalhe_Registro!$M:$M,"SIM"),0)</f>
        <v/>
      </c>
      <c r="G129" s="2">
        <f>IFERROR(AVERAGEIFS(Detalhe_Registro!$N:$N,Detalhe_Registro!$D:$D,A129,Detalhe_Registro!$E:$E,B129,Detalhe_Registro!$M:$M,"SIM"),0)</f>
        <v/>
      </c>
      <c r="H129" s="2">
        <f>SUMIFS(Detalhe_Registro!$F:$F,Detalhe_Registro!$D:$D,A129,Detalhe_Registro!$E:$E,B129,Detalhe_Registro!$M:$M,"SIM")</f>
        <v/>
      </c>
      <c r="I129" s="2">
        <f>SUMIFS(Detalhe_Registro!$G:$G,Detalhe_Registro!$D:$D,A129,Detalhe_Registro!$E:$E,B129,Detalhe_Registro!$M:$M,"SIM")</f>
        <v/>
      </c>
      <c r="J129" s="2">
        <f>IF(F129&lt;Premissas!$B$8,"&lt; 1,00",IF(F129&lt;Premissas!$B$9,"1,00 – 1,19",IF(F129&lt;Premissas!$B$10,"1,20 – 1,39",IF(F129&lt;Premissas!$B$11,"1,40 – 1,59",IF(F129&lt;Premissas!$B$12,"1,60 – 1,99","≥ 2,00")))))</f>
        <v/>
      </c>
      <c r="K129" s="5">
        <f>IF(F129&lt;Premissas!$B$8,Premissas!$B$13,IF(F129&lt;Premissas!$B$9,Premissas!$B$14,IF(F129&lt;Premissas!$B$10,Premissas!$B$15,IF(F129&lt;Premissas!$B$11,Premissas!$B$16,IF(F129&lt;Premissas!$B$12,Premissas!$B$17,Premissas!$B$18)))))</f>
        <v/>
      </c>
      <c r="L129" s="5">
        <f>K129/Premissas!$B$4</f>
        <v/>
      </c>
      <c r="M129" s="2">
        <f>IF(K129=Premissas!$B$18,"SIM","NÃO")</f>
        <v/>
      </c>
    </row>
    <row r="130">
      <c r="A130" s="2" t="n">
        <v>615970</v>
      </c>
      <c r="B130" s="2" t="inlineStr">
        <is>
          <t>Filipe Santos De Melo</t>
        </is>
      </c>
      <c r="C130" s="2" t="n">
        <v>409</v>
      </c>
      <c r="D130" s="2">
        <f>IFERROR(TEXTJOIN(" | ",TRUE,UNIQUE(FILTER(Detalhe_Registro!$C:$C,(Detalhe_Registro!$D:$D=A130)*(Detalhe_Registro!$E:$E=B130)*(Detalhe_Registro!$M:$M="SIM")))),"")</f>
        <v/>
      </c>
      <c r="E130" s="2">
        <f>COUNTIFS(Detalhe_Registro!$D:$D,A130,Detalhe_Registro!$E:$E,B130,Detalhe_Registro!$M:$M,"SIM")</f>
        <v/>
      </c>
      <c r="F130" s="2">
        <f>IFERROR(MAXIFS(Detalhe_Registro!$N:$N,Detalhe_Registro!$D:$D,A130,Detalhe_Registro!$E:$E,B130,Detalhe_Registro!$M:$M,"SIM"),0)</f>
        <v/>
      </c>
      <c r="G130" s="2">
        <f>IFERROR(AVERAGEIFS(Detalhe_Registro!$N:$N,Detalhe_Registro!$D:$D,A130,Detalhe_Registro!$E:$E,B130,Detalhe_Registro!$M:$M,"SIM"),0)</f>
        <v/>
      </c>
      <c r="H130" s="2">
        <f>SUMIFS(Detalhe_Registro!$F:$F,Detalhe_Registro!$D:$D,A130,Detalhe_Registro!$E:$E,B130,Detalhe_Registro!$M:$M,"SIM")</f>
        <v/>
      </c>
      <c r="I130" s="2">
        <f>SUMIFS(Detalhe_Registro!$G:$G,Detalhe_Registro!$D:$D,A130,Detalhe_Registro!$E:$E,B130,Detalhe_Registro!$M:$M,"SIM")</f>
        <v/>
      </c>
      <c r="J130" s="2">
        <f>IF(F130&lt;Premissas!$B$8,"&lt; 1,00",IF(F130&lt;Premissas!$B$9,"1,00 – 1,19",IF(F130&lt;Premissas!$B$10,"1,20 – 1,39",IF(F130&lt;Premissas!$B$11,"1,40 – 1,59",IF(F130&lt;Premissas!$B$12,"1,60 – 1,99","≥ 2,00")))))</f>
        <v/>
      </c>
      <c r="K130" s="5">
        <f>IF(F130&lt;Premissas!$B$8,Premissas!$B$13,IF(F130&lt;Premissas!$B$9,Premissas!$B$14,IF(F130&lt;Premissas!$B$10,Premissas!$B$15,IF(F130&lt;Premissas!$B$11,Premissas!$B$16,IF(F130&lt;Premissas!$B$12,Premissas!$B$17,Premissas!$B$18)))))</f>
        <v/>
      </c>
      <c r="L130" s="5">
        <f>K130/Premissas!$B$4</f>
        <v/>
      </c>
      <c r="M130" s="2">
        <f>IF(K130=Premissas!$B$18,"SIM","NÃO")</f>
        <v/>
      </c>
    </row>
    <row r="131">
      <c r="A131" s="2" t="inlineStr">
        <is>
          <t>615970</t>
        </is>
      </c>
      <c r="B131" s="2" t="inlineStr">
        <is>
          <t>Filipe Santos De Melo</t>
        </is>
      </c>
      <c r="C131" s="2" t="n">
        <v>409</v>
      </c>
      <c r="D131" s="2">
        <f>IFERROR(TEXTJOIN(" | ",TRUE,UNIQUE(FILTER(Detalhe_Registro!$C:$C,(Detalhe_Registro!$D:$D=A131)*(Detalhe_Registro!$E:$E=B131)*(Detalhe_Registro!$M:$M="SIM")))),"")</f>
        <v/>
      </c>
      <c r="E131" s="2">
        <f>COUNTIFS(Detalhe_Registro!$D:$D,A131,Detalhe_Registro!$E:$E,B131,Detalhe_Registro!$M:$M,"SIM")</f>
        <v/>
      </c>
      <c r="F131" s="2">
        <f>IFERROR(MAXIFS(Detalhe_Registro!$N:$N,Detalhe_Registro!$D:$D,A131,Detalhe_Registro!$E:$E,B131,Detalhe_Registro!$M:$M,"SIM"),0)</f>
        <v/>
      </c>
      <c r="G131" s="2">
        <f>IFERROR(AVERAGEIFS(Detalhe_Registro!$N:$N,Detalhe_Registro!$D:$D,A131,Detalhe_Registro!$E:$E,B131,Detalhe_Registro!$M:$M,"SIM"),0)</f>
        <v/>
      </c>
      <c r="H131" s="2">
        <f>SUMIFS(Detalhe_Registro!$F:$F,Detalhe_Registro!$D:$D,A131,Detalhe_Registro!$E:$E,B131,Detalhe_Registro!$M:$M,"SIM")</f>
        <v/>
      </c>
      <c r="I131" s="2">
        <f>SUMIFS(Detalhe_Registro!$G:$G,Detalhe_Registro!$D:$D,A131,Detalhe_Registro!$E:$E,B131,Detalhe_Registro!$M:$M,"SIM")</f>
        <v/>
      </c>
      <c r="J131" s="2">
        <f>IF(F131&lt;Premissas!$B$8,"&lt; 1,00",IF(F131&lt;Premissas!$B$9,"1,00 – 1,19",IF(F131&lt;Premissas!$B$10,"1,20 – 1,39",IF(F131&lt;Premissas!$B$11,"1,40 – 1,59",IF(F131&lt;Premissas!$B$12,"1,60 – 1,99","≥ 2,00")))))</f>
        <v/>
      </c>
      <c r="K131" s="5">
        <f>IF(F131&lt;Premissas!$B$8,Premissas!$B$13,IF(F131&lt;Premissas!$B$9,Premissas!$B$14,IF(F131&lt;Premissas!$B$10,Premissas!$B$15,IF(F131&lt;Premissas!$B$11,Premissas!$B$16,IF(F131&lt;Premissas!$B$12,Premissas!$B$17,Premissas!$B$18)))))</f>
        <v/>
      </c>
      <c r="L131" s="5">
        <f>K131/Premissas!$B$4</f>
        <v/>
      </c>
      <c r="M131" s="2">
        <f>IF(K131=Premissas!$B$18,"SIM","NÃO")</f>
        <v/>
      </c>
    </row>
    <row r="132">
      <c r="A132" s="2" t="inlineStr">
        <is>
          <t>6030920</t>
        </is>
      </c>
      <c r="B132" s="2" t="inlineStr">
        <is>
          <t>Flavio Felipe Menezes</t>
        </is>
      </c>
      <c r="C132" s="2" t="n">
        <v>409</v>
      </c>
      <c r="D132" s="2">
        <f>IFERROR(TEXTJOIN(" | ",TRUE,UNIQUE(FILTER(Detalhe_Registro!$C:$C,(Detalhe_Registro!$D:$D=A132)*(Detalhe_Registro!$E:$E=B132)*(Detalhe_Registro!$M:$M="SIM")))),"")</f>
        <v/>
      </c>
      <c r="E132" s="2">
        <f>COUNTIFS(Detalhe_Registro!$D:$D,A132,Detalhe_Registro!$E:$E,B132,Detalhe_Registro!$M:$M,"SIM")</f>
        <v/>
      </c>
      <c r="F132" s="2">
        <f>IFERROR(MAXIFS(Detalhe_Registro!$N:$N,Detalhe_Registro!$D:$D,A132,Detalhe_Registro!$E:$E,B132,Detalhe_Registro!$M:$M,"SIM"),0)</f>
        <v/>
      </c>
      <c r="G132" s="2">
        <f>IFERROR(AVERAGEIFS(Detalhe_Registro!$N:$N,Detalhe_Registro!$D:$D,A132,Detalhe_Registro!$E:$E,B132,Detalhe_Registro!$M:$M,"SIM"),0)</f>
        <v/>
      </c>
      <c r="H132" s="2">
        <f>SUMIFS(Detalhe_Registro!$F:$F,Detalhe_Registro!$D:$D,A132,Detalhe_Registro!$E:$E,B132,Detalhe_Registro!$M:$M,"SIM")</f>
        <v/>
      </c>
      <c r="I132" s="2">
        <f>SUMIFS(Detalhe_Registro!$G:$G,Detalhe_Registro!$D:$D,A132,Detalhe_Registro!$E:$E,B132,Detalhe_Registro!$M:$M,"SIM")</f>
        <v/>
      </c>
      <c r="J132" s="2">
        <f>IF(F132&lt;Premissas!$B$8,"&lt; 1,00",IF(F132&lt;Premissas!$B$9,"1,00 – 1,19",IF(F132&lt;Premissas!$B$10,"1,20 – 1,39",IF(F132&lt;Premissas!$B$11,"1,40 – 1,59",IF(F132&lt;Premissas!$B$12,"1,60 – 1,99","≥ 2,00")))))</f>
        <v/>
      </c>
      <c r="K132" s="5">
        <f>IF(F132&lt;Premissas!$B$8,Premissas!$B$13,IF(F132&lt;Premissas!$B$9,Premissas!$B$14,IF(F132&lt;Premissas!$B$10,Premissas!$B$15,IF(F132&lt;Premissas!$B$11,Premissas!$B$16,IF(F132&lt;Premissas!$B$12,Premissas!$B$17,Premissas!$B$18)))))</f>
        <v/>
      </c>
      <c r="L132" s="5">
        <f>K132/Premissas!$B$4</f>
        <v/>
      </c>
      <c r="M132" s="2">
        <f>IF(K132=Premissas!$B$18,"SIM","NÃO")</f>
        <v/>
      </c>
    </row>
    <row r="133">
      <c r="A133" s="2" t="n">
        <v>303558</v>
      </c>
      <c r="B133" s="2" t="inlineStr">
        <is>
          <t>Flavio Jeane Pinto Concei?O</t>
        </is>
      </c>
      <c r="C133" s="2" t="n">
        <v>409</v>
      </c>
      <c r="D133" s="2">
        <f>IFERROR(TEXTJOIN(" | ",TRUE,UNIQUE(FILTER(Detalhe_Registro!$C:$C,(Detalhe_Registro!$D:$D=A133)*(Detalhe_Registro!$E:$E=B133)*(Detalhe_Registro!$M:$M="SIM")))),"")</f>
        <v/>
      </c>
      <c r="E133" s="2">
        <f>COUNTIFS(Detalhe_Registro!$D:$D,A133,Detalhe_Registro!$E:$E,B133,Detalhe_Registro!$M:$M,"SIM")</f>
        <v/>
      </c>
      <c r="F133" s="2">
        <f>IFERROR(MAXIFS(Detalhe_Registro!$N:$N,Detalhe_Registro!$D:$D,A133,Detalhe_Registro!$E:$E,B133,Detalhe_Registro!$M:$M,"SIM"),0)</f>
        <v/>
      </c>
      <c r="G133" s="2">
        <f>IFERROR(AVERAGEIFS(Detalhe_Registro!$N:$N,Detalhe_Registro!$D:$D,A133,Detalhe_Registro!$E:$E,B133,Detalhe_Registro!$M:$M,"SIM"),0)</f>
        <v/>
      </c>
      <c r="H133" s="2">
        <f>SUMIFS(Detalhe_Registro!$F:$F,Detalhe_Registro!$D:$D,A133,Detalhe_Registro!$E:$E,B133,Detalhe_Registro!$M:$M,"SIM")</f>
        <v/>
      </c>
      <c r="I133" s="2">
        <f>SUMIFS(Detalhe_Registro!$G:$G,Detalhe_Registro!$D:$D,A133,Detalhe_Registro!$E:$E,B133,Detalhe_Registro!$M:$M,"SIM")</f>
        <v/>
      </c>
      <c r="J133" s="2">
        <f>IF(F133&lt;Premissas!$B$8,"&lt; 1,00",IF(F133&lt;Premissas!$B$9,"1,00 – 1,19",IF(F133&lt;Premissas!$B$10,"1,20 – 1,39",IF(F133&lt;Premissas!$B$11,"1,40 – 1,59",IF(F133&lt;Premissas!$B$12,"1,60 – 1,99","≥ 2,00")))))</f>
        <v/>
      </c>
      <c r="K133" s="5">
        <f>IF(F133&lt;Premissas!$B$8,Premissas!$B$13,IF(F133&lt;Premissas!$B$9,Premissas!$B$14,IF(F133&lt;Premissas!$B$10,Premissas!$B$15,IF(F133&lt;Premissas!$B$11,Premissas!$B$16,IF(F133&lt;Premissas!$B$12,Premissas!$B$17,Premissas!$B$18)))))</f>
        <v/>
      </c>
      <c r="L133" s="5">
        <f>K133/Premissas!$B$4</f>
        <v/>
      </c>
      <c r="M133" s="2">
        <f>IF(K133=Premissas!$B$18,"SIM","NÃO")</f>
        <v/>
      </c>
    </row>
    <row r="134">
      <c r="A134" s="2" t="inlineStr">
        <is>
          <t>303558</t>
        </is>
      </c>
      <c r="B134" s="2" t="inlineStr">
        <is>
          <t>Flavio Jeane Pinto Concei?O</t>
        </is>
      </c>
      <c r="C134" s="2" t="n">
        <v>409</v>
      </c>
      <c r="D134" s="2">
        <f>IFERROR(TEXTJOIN(" | ",TRUE,UNIQUE(FILTER(Detalhe_Registro!$C:$C,(Detalhe_Registro!$D:$D=A134)*(Detalhe_Registro!$E:$E=B134)*(Detalhe_Registro!$M:$M="SIM")))),"")</f>
        <v/>
      </c>
      <c r="E134" s="2">
        <f>COUNTIFS(Detalhe_Registro!$D:$D,A134,Detalhe_Registro!$E:$E,B134,Detalhe_Registro!$M:$M,"SIM")</f>
        <v/>
      </c>
      <c r="F134" s="2">
        <f>IFERROR(MAXIFS(Detalhe_Registro!$N:$N,Detalhe_Registro!$D:$D,A134,Detalhe_Registro!$E:$E,B134,Detalhe_Registro!$M:$M,"SIM"),0)</f>
        <v/>
      </c>
      <c r="G134" s="2">
        <f>IFERROR(AVERAGEIFS(Detalhe_Registro!$N:$N,Detalhe_Registro!$D:$D,A134,Detalhe_Registro!$E:$E,B134,Detalhe_Registro!$M:$M,"SIM"),0)</f>
        <v/>
      </c>
      <c r="H134" s="2">
        <f>SUMIFS(Detalhe_Registro!$F:$F,Detalhe_Registro!$D:$D,A134,Detalhe_Registro!$E:$E,B134,Detalhe_Registro!$M:$M,"SIM")</f>
        <v/>
      </c>
      <c r="I134" s="2">
        <f>SUMIFS(Detalhe_Registro!$G:$G,Detalhe_Registro!$D:$D,A134,Detalhe_Registro!$E:$E,B134,Detalhe_Registro!$M:$M,"SIM")</f>
        <v/>
      </c>
      <c r="J134" s="2">
        <f>IF(F134&lt;Premissas!$B$8,"&lt; 1,00",IF(F134&lt;Premissas!$B$9,"1,00 – 1,19",IF(F134&lt;Premissas!$B$10,"1,20 – 1,39",IF(F134&lt;Premissas!$B$11,"1,40 – 1,59",IF(F134&lt;Premissas!$B$12,"1,60 – 1,99","≥ 2,00")))))</f>
        <v/>
      </c>
      <c r="K134" s="5">
        <f>IF(F134&lt;Premissas!$B$8,Premissas!$B$13,IF(F134&lt;Premissas!$B$9,Premissas!$B$14,IF(F134&lt;Premissas!$B$10,Premissas!$B$15,IF(F134&lt;Premissas!$B$11,Premissas!$B$16,IF(F134&lt;Premissas!$B$12,Premissas!$B$17,Premissas!$B$18)))))</f>
        <v/>
      </c>
      <c r="L134" s="5">
        <f>K134/Premissas!$B$4</f>
        <v/>
      </c>
      <c r="M134" s="2">
        <f>IF(K134=Premissas!$B$18,"SIM","NÃO")</f>
        <v/>
      </c>
    </row>
    <row r="135">
      <c r="A135" s="2" t="n">
        <v>264318</v>
      </c>
      <c r="B135" s="2" t="inlineStr">
        <is>
          <t>Flavio Soares Da Silva</t>
        </is>
      </c>
      <c r="C135" s="2" t="n">
        <v>409</v>
      </c>
      <c r="D135" s="2">
        <f>IFERROR(TEXTJOIN(" | ",TRUE,UNIQUE(FILTER(Detalhe_Registro!$C:$C,(Detalhe_Registro!$D:$D=A135)*(Detalhe_Registro!$E:$E=B135)*(Detalhe_Registro!$M:$M="SIM")))),"")</f>
        <v/>
      </c>
      <c r="E135" s="2">
        <f>COUNTIFS(Detalhe_Registro!$D:$D,A135,Detalhe_Registro!$E:$E,B135,Detalhe_Registro!$M:$M,"SIM")</f>
        <v/>
      </c>
      <c r="F135" s="2">
        <f>IFERROR(MAXIFS(Detalhe_Registro!$N:$N,Detalhe_Registro!$D:$D,A135,Detalhe_Registro!$E:$E,B135,Detalhe_Registro!$M:$M,"SIM"),0)</f>
        <v/>
      </c>
      <c r="G135" s="2">
        <f>IFERROR(AVERAGEIFS(Detalhe_Registro!$N:$N,Detalhe_Registro!$D:$D,A135,Detalhe_Registro!$E:$E,B135,Detalhe_Registro!$M:$M,"SIM"),0)</f>
        <v/>
      </c>
      <c r="H135" s="2">
        <f>SUMIFS(Detalhe_Registro!$F:$F,Detalhe_Registro!$D:$D,A135,Detalhe_Registro!$E:$E,B135,Detalhe_Registro!$M:$M,"SIM")</f>
        <v/>
      </c>
      <c r="I135" s="2">
        <f>SUMIFS(Detalhe_Registro!$G:$G,Detalhe_Registro!$D:$D,A135,Detalhe_Registro!$E:$E,B135,Detalhe_Registro!$M:$M,"SIM")</f>
        <v/>
      </c>
      <c r="J135" s="2">
        <f>IF(F135&lt;Premissas!$B$8,"&lt; 1,00",IF(F135&lt;Premissas!$B$9,"1,00 – 1,19",IF(F135&lt;Premissas!$B$10,"1,20 – 1,39",IF(F135&lt;Premissas!$B$11,"1,40 – 1,59",IF(F135&lt;Premissas!$B$12,"1,60 – 1,99","≥ 2,00")))))</f>
        <v/>
      </c>
      <c r="K135" s="5">
        <f>IF(F135&lt;Premissas!$B$8,Premissas!$B$13,IF(F135&lt;Premissas!$B$9,Premissas!$B$14,IF(F135&lt;Premissas!$B$10,Premissas!$B$15,IF(F135&lt;Premissas!$B$11,Premissas!$B$16,IF(F135&lt;Premissas!$B$12,Premissas!$B$17,Premissas!$B$18)))))</f>
        <v/>
      </c>
      <c r="L135" s="5">
        <f>K135/Premissas!$B$4</f>
        <v/>
      </c>
      <c r="M135" s="2">
        <f>IF(K135=Premissas!$B$18,"SIM","NÃO")</f>
        <v/>
      </c>
    </row>
    <row r="136">
      <c r="A136" s="2" t="inlineStr">
        <is>
          <t>264318</t>
        </is>
      </c>
      <c r="B136" s="2" t="inlineStr">
        <is>
          <t>Flavio Soares Da Silva</t>
        </is>
      </c>
      <c r="C136" s="2" t="n">
        <v>409</v>
      </c>
      <c r="D136" s="2">
        <f>IFERROR(TEXTJOIN(" | ",TRUE,UNIQUE(FILTER(Detalhe_Registro!$C:$C,(Detalhe_Registro!$D:$D=A136)*(Detalhe_Registro!$E:$E=B136)*(Detalhe_Registro!$M:$M="SIM")))),"")</f>
        <v/>
      </c>
      <c r="E136" s="2">
        <f>COUNTIFS(Detalhe_Registro!$D:$D,A136,Detalhe_Registro!$E:$E,B136,Detalhe_Registro!$M:$M,"SIM")</f>
        <v/>
      </c>
      <c r="F136" s="2">
        <f>IFERROR(MAXIFS(Detalhe_Registro!$N:$N,Detalhe_Registro!$D:$D,A136,Detalhe_Registro!$E:$E,B136,Detalhe_Registro!$M:$M,"SIM"),0)</f>
        <v/>
      </c>
      <c r="G136" s="2">
        <f>IFERROR(AVERAGEIFS(Detalhe_Registro!$N:$N,Detalhe_Registro!$D:$D,A136,Detalhe_Registro!$E:$E,B136,Detalhe_Registro!$M:$M,"SIM"),0)</f>
        <v/>
      </c>
      <c r="H136" s="2">
        <f>SUMIFS(Detalhe_Registro!$F:$F,Detalhe_Registro!$D:$D,A136,Detalhe_Registro!$E:$E,B136,Detalhe_Registro!$M:$M,"SIM")</f>
        <v/>
      </c>
      <c r="I136" s="2">
        <f>SUMIFS(Detalhe_Registro!$G:$G,Detalhe_Registro!$D:$D,A136,Detalhe_Registro!$E:$E,B136,Detalhe_Registro!$M:$M,"SIM")</f>
        <v/>
      </c>
      <c r="J136" s="2">
        <f>IF(F136&lt;Premissas!$B$8,"&lt; 1,00",IF(F136&lt;Premissas!$B$9,"1,00 – 1,19",IF(F136&lt;Premissas!$B$10,"1,20 – 1,39",IF(F136&lt;Premissas!$B$11,"1,40 – 1,59",IF(F136&lt;Premissas!$B$12,"1,60 – 1,99","≥ 2,00")))))</f>
        <v/>
      </c>
      <c r="K136" s="5">
        <f>IF(F136&lt;Premissas!$B$8,Premissas!$B$13,IF(F136&lt;Premissas!$B$9,Premissas!$B$14,IF(F136&lt;Premissas!$B$10,Premissas!$B$15,IF(F136&lt;Premissas!$B$11,Premissas!$B$16,IF(F136&lt;Premissas!$B$12,Premissas!$B$17,Premissas!$B$18)))))</f>
        <v/>
      </c>
      <c r="L136" s="5">
        <f>K136/Premissas!$B$4</f>
        <v/>
      </c>
      <c r="M136" s="2">
        <f>IF(K136=Premissas!$B$18,"SIM","NÃO")</f>
        <v/>
      </c>
    </row>
    <row r="137">
      <c r="A137" s="2" t="inlineStr">
        <is>
          <t>303645</t>
        </is>
      </c>
      <c r="B137" s="2" t="inlineStr">
        <is>
          <t>Francisco De Jesus Mineiro</t>
        </is>
      </c>
      <c r="C137" s="2" t="n">
        <v>409</v>
      </c>
      <c r="D137" s="2">
        <f>IFERROR(TEXTJOIN(" | ",TRUE,UNIQUE(FILTER(Detalhe_Registro!$C:$C,(Detalhe_Registro!$D:$D=A137)*(Detalhe_Registro!$E:$E=B137)*(Detalhe_Registro!$M:$M="SIM")))),"")</f>
        <v/>
      </c>
      <c r="E137" s="2">
        <f>COUNTIFS(Detalhe_Registro!$D:$D,A137,Detalhe_Registro!$E:$E,B137,Detalhe_Registro!$M:$M,"SIM")</f>
        <v/>
      </c>
      <c r="F137" s="2">
        <f>IFERROR(MAXIFS(Detalhe_Registro!$N:$N,Detalhe_Registro!$D:$D,A137,Detalhe_Registro!$E:$E,B137,Detalhe_Registro!$M:$M,"SIM"),0)</f>
        <v/>
      </c>
      <c r="G137" s="2">
        <f>IFERROR(AVERAGEIFS(Detalhe_Registro!$N:$N,Detalhe_Registro!$D:$D,A137,Detalhe_Registro!$E:$E,B137,Detalhe_Registro!$M:$M,"SIM"),0)</f>
        <v/>
      </c>
      <c r="H137" s="2">
        <f>SUMIFS(Detalhe_Registro!$F:$F,Detalhe_Registro!$D:$D,A137,Detalhe_Registro!$E:$E,B137,Detalhe_Registro!$M:$M,"SIM")</f>
        <v/>
      </c>
      <c r="I137" s="2">
        <f>SUMIFS(Detalhe_Registro!$G:$G,Detalhe_Registro!$D:$D,A137,Detalhe_Registro!$E:$E,B137,Detalhe_Registro!$M:$M,"SIM")</f>
        <v/>
      </c>
      <c r="J137" s="2">
        <f>IF(F137&lt;Premissas!$B$8,"&lt; 1,00",IF(F137&lt;Premissas!$B$9,"1,00 – 1,19",IF(F137&lt;Premissas!$B$10,"1,20 – 1,39",IF(F137&lt;Premissas!$B$11,"1,40 – 1,59",IF(F137&lt;Premissas!$B$12,"1,60 – 1,99","≥ 2,00")))))</f>
        <v/>
      </c>
      <c r="K137" s="5">
        <f>IF(F137&lt;Premissas!$B$8,Premissas!$B$13,IF(F137&lt;Premissas!$B$9,Premissas!$B$14,IF(F137&lt;Premissas!$B$10,Premissas!$B$15,IF(F137&lt;Premissas!$B$11,Premissas!$B$16,IF(F137&lt;Premissas!$B$12,Premissas!$B$17,Premissas!$B$18)))))</f>
        <v/>
      </c>
      <c r="L137" s="5">
        <f>K137/Premissas!$B$4</f>
        <v/>
      </c>
      <c r="M137" s="2">
        <f>IF(K137=Premissas!$B$18,"SIM","NÃO")</f>
        <v/>
      </c>
    </row>
    <row r="138">
      <c r="A138" s="2" t="inlineStr">
        <is>
          <t>5803810</t>
        </is>
      </c>
      <c r="B138" s="2" t="inlineStr">
        <is>
          <t>Francisco Igor Morais Medeiros</t>
        </is>
      </c>
      <c r="C138" s="2" t="n">
        <v>409</v>
      </c>
      <c r="D138" s="2">
        <f>IFERROR(TEXTJOIN(" | ",TRUE,UNIQUE(FILTER(Detalhe_Registro!$C:$C,(Detalhe_Registro!$D:$D=A138)*(Detalhe_Registro!$E:$E=B138)*(Detalhe_Registro!$M:$M="SIM")))),"")</f>
        <v/>
      </c>
      <c r="E138" s="2">
        <f>COUNTIFS(Detalhe_Registro!$D:$D,A138,Detalhe_Registro!$E:$E,B138,Detalhe_Registro!$M:$M,"SIM")</f>
        <v/>
      </c>
      <c r="F138" s="2">
        <f>IFERROR(MAXIFS(Detalhe_Registro!$N:$N,Detalhe_Registro!$D:$D,A138,Detalhe_Registro!$E:$E,B138,Detalhe_Registro!$M:$M,"SIM"),0)</f>
        <v/>
      </c>
      <c r="G138" s="2">
        <f>IFERROR(AVERAGEIFS(Detalhe_Registro!$N:$N,Detalhe_Registro!$D:$D,A138,Detalhe_Registro!$E:$E,B138,Detalhe_Registro!$M:$M,"SIM"),0)</f>
        <v/>
      </c>
      <c r="H138" s="2">
        <f>SUMIFS(Detalhe_Registro!$F:$F,Detalhe_Registro!$D:$D,A138,Detalhe_Registro!$E:$E,B138,Detalhe_Registro!$M:$M,"SIM")</f>
        <v/>
      </c>
      <c r="I138" s="2">
        <f>SUMIFS(Detalhe_Registro!$G:$G,Detalhe_Registro!$D:$D,A138,Detalhe_Registro!$E:$E,B138,Detalhe_Registro!$M:$M,"SIM")</f>
        <v/>
      </c>
      <c r="J138" s="2">
        <f>IF(F138&lt;Premissas!$B$8,"&lt; 1,00",IF(F138&lt;Premissas!$B$9,"1,00 – 1,19",IF(F138&lt;Premissas!$B$10,"1,20 – 1,39",IF(F138&lt;Premissas!$B$11,"1,40 – 1,59",IF(F138&lt;Premissas!$B$12,"1,60 – 1,99","≥ 2,00")))))</f>
        <v/>
      </c>
      <c r="K138" s="5">
        <f>IF(F138&lt;Premissas!$B$8,Premissas!$B$13,IF(F138&lt;Premissas!$B$9,Premissas!$B$14,IF(F138&lt;Premissas!$B$10,Premissas!$B$15,IF(F138&lt;Premissas!$B$11,Premissas!$B$16,IF(F138&lt;Premissas!$B$12,Premissas!$B$17,Premissas!$B$18)))))</f>
        <v/>
      </c>
      <c r="L138" s="5">
        <f>K138/Premissas!$B$4</f>
        <v/>
      </c>
      <c r="M138" s="2">
        <f>IF(K138=Premissas!$B$18,"SIM","NÃO")</f>
        <v/>
      </c>
    </row>
    <row r="139">
      <c r="A139" s="2" t="n">
        <v>6012710</v>
      </c>
      <c r="B139" s="2" t="inlineStr">
        <is>
          <t>Francisco Kleberson Ferreira Pinto</t>
        </is>
      </c>
      <c r="C139" s="2" t="n">
        <v>409</v>
      </c>
      <c r="D139" s="2">
        <f>IFERROR(TEXTJOIN(" | ",TRUE,UNIQUE(FILTER(Detalhe_Registro!$C:$C,(Detalhe_Registro!$D:$D=A139)*(Detalhe_Registro!$E:$E=B139)*(Detalhe_Registro!$M:$M="SIM")))),"")</f>
        <v/>
      </c>
      <c r="E139" s="2">
        <f>COUNTIFS(Detalhe_Registro!$D:$D,A139,Detalhe_Registro!$E:$E,B139,Detalhe_Registro!$M:$M,"SIM")</f>
        <v/>
      </c>
      <c r="F139" s="2">
        <f>IFERROR(MAXIFS(Detalhe_Registro!$N:$N,Detalhe_Registro!$D:$D,A139,Detalhe_Registro!$E:$E,B139,Detalhe_Registro!$M:$M,"SIM"),0)</f>
        <v/>
      </c>
      <c r="G139" s="2">
        <f>IFERROR(AVERAGEIFS(Detalhe_Registro!$N:$N,Detalhe_Registro!$D:$D,A139,Detalhe_Registro!$E:$E,B139,Detalhe_Registro!$M:$M,"SIM"),0)</f>
        <v/>
      </c>
      <c r="H139" s="2">
        <f>SUMIFS(Detalhe_Registro!$F:$F,Detalhe_Registro!$D:$D,A139,Detalhe_Registro!$E:$E,B139,Detalhe_Registro!$M:$M,"SIM")</f>
        <v/>
      </c>
      <c r="I139" s="2">
        <f>SUMIFS(Detalhe_Registro!$G:$G,Detalhe_Registro!$D:$D,A139,Detalhe_Registro!$E:$E,B139,Detalhe_Registro!$M:$M,"SIM")</f>
        <v/>
      </c>
      <c r="J139" s="2">
        <f>IF(F139&lt;Premissas!$B$8,"&lt; 1,00",IF(F139&lt;Premissas!$B$9,"1,00 – 1,19",IF(F139&lt;Premissas!$B$10,"1,20 – 1,39",IF(F139&lt;Premissas!$B$11,"1,40 – 1,59",IF(F139&lt;Premissas!$B$12,"1,60 – 1,99","≥ 2,00")))))</f>
        <v/>
      </c>
      <c r="K139" s="5">
        <f>IF(F139&lt;Premissas!$B$8,Premissas!$B$13,IF(F139&lt;Premissas!$B$9,Premissas!$B$14,IF(F139&lt;Premissas!$B$10,Premissas!$B$15,IF(F139&lt;Premissas!$B$11,Premissas!$B$16,IF(F139&lt;Premissas!$B$12,Premissas!$B$17,Premissas!$B$18)))))</f>
        <v/>
      </c>
      <c r="L139" s="5">
        <f>K139/Premissas!$B$4</f>
        <v/>
      </c>
      <c r="M139" s="2">
        <f>IF(K139=Premissas!$B$18,"SIM","NÃO")</f>
        <v/>
      </c>
    </row>
    <row r="140">
      <c r="A140" s="2" t="inlineStr">
        <is>
          <t>6012710</t>
        </is>
      </c>
      <c r="B140" s="2" t="inlineStr">
        <is>
          <t>Francisco Kleberson Ferreira Pinto</t>
        </is>
      </c>
      <c r="C140" s="2" t="n">
        <v>409</v>
      </c>
      <c r="D140" s="2">
        <f>IFERROR(TEXTJOIN(" | ",TRUE,UNIQUE(FILTER(Detalhe_Registro!$C:$C,(Detalhe_Registro!$D:$D=A140)*(Detalhe_Registro!$E:$E=B140)*(Detalhe_Registro!$M:$M="SIM")))),"")</f>
        <v/>
      </c>
      <c r="E140" s="2">
        <f>COUNTIFS(Detalhe_Registro!$D:$D,A140,Detalhe_Registro!$E:$E,B140,Detalhe_Registro!$M:$M,"SIM")</f>
        <v/>
      </c>
      <c r="F140" s="2">
        <f>IFERROR(MAXIFS(Detalhe_Registro!$N:$N,Detalhe_Registro!$D:$D,A140,Detalhe_Registro!$E:$E,B140,Detalhe_Registro!$M:$M,"SIM"),0)</f>
        <v/>
      </c>
      <c r="G140" s="2">
        <f>IFERROR(AVERAGEIFS(Detalhe_Registro!$N:$N,Detalhe_Registro!$D:$D,A140,Detalhe_Registro!$E:$E,B140,Detalhe_Registro!$M:$M,"SIM"),0)</f>
        <v/>
      </c>
      <c r="H140" s="2">
        <f>SUMIFS(Detalhe_Registro!$F:$F,Detalhe_Registro!$D:$D,A140,Detalhe_Registro!$E:$E,B140,Detalhe_Registro!$M:$M,"SIM")</f>
        <v/>
      </c>
      <c r="I140" s="2">
        <f>SUMIFS(Detalhe_Registro!$G:$G,Detalhe_Registro!$D:$D,A140,Detalhe_Registro!$E:$E,B140,Detalhe_Registro!$M:$M,"SIM")</f>
        <v/>
      </c>
      <c r="J140" s="2">
        <f>IF(F140&lt;Premissas!$B$8,"&lt; 1,00",IF(F140&lt;Premissas!$B$9,"1,00 – 1,19",IF(F140&lt;Premissas!$B$10,"1,20 – 1,39",IF(F140&lt;Premissas!$B$11,"1,40 – 1,59",IF(F140&lt;Premissas!$B$12,"1,60 – 1,99","≥ 2,00")))))</f>
        <v/>
      </c>
      <c r="K140" s="5">
        <f>IF(F140&lt;Premissas!$B$8,Premissas!$B$13,IF(F140&lt;Premissas!$B$9,Premissas!$B$14,IF(F140&lt;Premissas!$B$10,Premissas!$B$15,IF(F140&lt;Premissas!$B$11,Premissas!$B$16,IF(F140&lt;Premissas!$B$12,Premissas!$B$17,Premissas!$B$18)))))</f>
        <v/>
      </c>
      <c r="L140" s="5">
        <f>K140/Premissas!$B$4</f>
        <v/>
      </c>
      <c r="M140" s="2">
        <f>IF(K140=Premissas!$B$18,"SIM","NÃO")</f>
        <v/>
      </c>
    </row>
    <row r="141">
      <c r="A141" s="2" t="n">
        <v>5689007</v>
      </c>
      <c r="B141" s="2" t="inlineStr">
        <is>
          <t>Gabriel Da Conceicao Silva</t>
        </is>
      </c>
      <c r="C141" s="2" t="n">
        <v>409</v>
      </c>
      <c r="D141" s="2">
        <f>IFERROR(TEXTJOIN(" | ",TRUE,UNIQUE(FILTER(Detalhe_Registro!$C:$C,(Detalhe_Registro!$D:$D=A141)*(Detalhe_Registro!$E:$E=B141)*(Detalhe_Registro!$M:$M="SIM")))),"")</f>
        <v/>
      </c>
      <c r="E141" s="2">
        <f>COUNTIFS(Detalhe_Registro!$D:$D,A141,Detalhe_Registro!$E:$E,B141,Detalhe_Registro!$M:$M,"SIM")</f>
        <v/>
      </c>
      <c r="F141" s="2">
        <f>IFERROR(MAXIFS(Detalhe_Registro!$N:$N,Detalhe_Registro!$D:$D,A141,Detalhe_Registro!$E:$E,B141,Detalhe_Registro!$M:$M,"SIM"),0)</f>
        <v/>
      </c>
      <c r="G141" s="2">
        <f>IFERROR(AVERAGEIFS(Detalhe_Registro!$N:$N,Detalhe_Registro!$D:$D,A141,Detalhe_Registro!$E:$E,B141,Detalhe_Registro!$M:$M,"SIM"),0)</f>
        <v/>
      </c>
      <c r="H141" s="2">
        <f>SUMIFS(Detalhe_Registro!$F:$F,Detalhe_Registro!$D:$D,A141,Detalhe_Registro!$E:$E,B141,Detalhe_Registro!$M:$M,"SIM")</f>
        <v/>
      </c>
      <c r="I141" s="2">
        <f>SUMIFS(Detalhe_Registro!$G:$G,Detalhe_Registro!$D:$D,A141,Detalhe_Registro!$E:$E,B141,Detalhe_Registro!$M:$M,"SIM")</f>
        <v/>
      </c>
      <c r="J141" s="2">
        <f>IF(F141&lt;Premissas!$B$8,"&lt; 1,00",IF(F141&lt;Premissas!$B$9,"1,00 – 1,19",IF(F141&lt;Premissas!$B$10,"1,20 – 1,39",IF(F141&lt;Premissas!$B$11,"1,40 – 1,59",IF(F141&lt;Premissas!$B$12,"1,60 – 1,99","≥ 2,00")))))</f>
        <v/>
      </c>
      <c r="K141" s="5">
        <f>IF(F141&lt;Premissas!$B$8,Premissas!$B$13,IF(F141&lt;Premissas!$B$9,Premissas!$B$14,IF(F141&lt;Premissas!$B$10,Premissas!$B$15,IF(F141&lt;Premissas!$B$11,Premissas!$B$16,IF(F141&lt;Premissas!$B$12,Premissas!$B$17,Premissas!$B$18)))))</f>
        <v/>
      </c>
      <c r="L141" s="5">
        <f>K141/Premissas!$B$4</f>
        <v/>
      </c>
      <c r="M141" s="2">
        <f>IF(K141=Premissas!$B$18,"SIM","NÃO")</f>
        <v/>
      </c>
    </row>
    <row r="142">
      <c r="A142" s="2" t="inlineStr">
        <is>
          <t>5689007</t>
        </is>
      </c>
      <c r="B142" s="2" t="inlineStr">
        <is>
          <t>Gabriel Da Conceicao Silva</t>
        </is>
      </c>
      <c r="C142" s="2" t="n">
        <v>409</v>
      </c>
      <c r="D142" s="2">
        <f>IFERROR(TEXTJOIN(" | ",TRUE,UNIQUE(FILTER(Detalhe_Registro!$C:$C,(Detalhe_Registro!$D:$D=A142)*(Detalhe_Registro!$E:$E=B142)*(Detalhe_Registro!$M:$M="SIM")))),"")</f>
        <v/>
      </c>
      <c r="E142" s="2">
        <f>COUNTIFS(Detalhe_Registro!$D:$D,A142,Detalhe_Registro!$E:$E,B142,Detalhe_Registro!$M:$M,"SIM")</f>
        <v/>
      </c>
      <c r="F142" s="2">
        <f>IFERROR(MAXIFS(Detalhe_Registro!$N:$N,Detalhe_Registro!$D:$D,A142,Detalhe_Registro!$E:$E,B142,Detalhe_Registro!$M:$M,"SIM"),0)</f>
        <v/>
      </c>
      <c r="G142" s="2">
        <f>IFERROR(AVERAGEIFS(Detalhe_Registro!$N:$N,Detalhe_Registro!$D:$D,A142,Detalhe_Registro!$E:$E,B142,Detalhe_Registro!$M:$M,"SIM"),0)</f>
        <v/>
      </c>
      <c r="H142" s="2">
        <f>SUMIFS(Detalhe_Registro!$F:$F,Detalhe_Registro!$D:$D,A142,Detalhe_Registro!$E:$E,B142,Detalhe_Registro!$M:$M,"SIM")</f>
        <v/>
      </c>
      <c r="I142" s="2">
        <f>SUMIFS(Detalhe_Registro!$G:$G,Detalhe_Registro!$D:$D,A142,Detalhe_Registro!$E:$E,B142,Detalhe_Registro!$M:$M,"SIM")</f>
        <v/>
      </c>
      <c r="J142" s="2">
        <f>IF(F142&lt;Premissas!$B$8,"&lt; 1,00",IF(F142&lt;Premissas!$B$9,"1,00 – 1,19",IF(F142&lt;Premissas!$B$10,"1,20 – 1,39",IF(F142&lt;Premissas!$B$11,"1,40 – 1,59",IF(F142&lt;Premissas!$B$12,"1,60 – 1,99","≥ 2,00")))))</f>
        <v/>
      </c>
      <c r="K142" s="5">
        <f>IF(F142&lt;Premissas!$B$8,Premissas!$B$13,IF(F142&lt;Premissas!$B$9,Premissas!$B$14,IF(F142&lt;Premissas!$B$10,Premissas!$B$15,IF(F142&lt;Premissas!$B$11,Premissas!$B$16,IF(F142&lt;Premissas!$B$12,Premissas!$B$17,Premissas!$B$18)))))</f>
        <v/>
      </c>
      <c r="L142" s="5">
        <f>K142/Premissas!$B$4</f>
        <v/>
      </c>
      <c r="M142" s="2">
        <f>IF(K142=Premissas!$B$18,"SIM","NÃO")</f>
        <v/>
      </c>
    </row>
    <row r="143">
      <c r="A143" s="2" t="n">
        <v>6011527</v>
      </c>
      <c r="B143" s="2" t="inlineStr">
        <is>
          <t>Gabriel Souza De Assumpcao</t>
        </is>
      </c>
      <c r="C143" s="2" t="n">
        <v>409</v>
      </c>
      <c r="D143" s="2">
        <f>IFERROR(TEXTJOIN(" | ",TRUE,UNIQUE(FILTER(Detalhe_Registro!$C:$C,(Detalhe_Registro!$D:$D=A143)*(Detalhe_Registro!$E:$E=B143)*(Detalhe_Registro!$M:$M="SIM")))),"")</f>
        <v/>
      </c>
      <c r="E143" s="2">
        <f>COUNTIFS(Detalhe_Registro!$D:$D,A143,Detalhe_Registro!$E:$E,B143,Detalhe_Registro!$M:$M,"SIM")</f>
        <v/>
      </c>
      <c r="F143" s="2">
        <f>IFERROR(MAXIFS(Detalhe_Registro!$N:$N,Detalhe_Registro!$D:$D,A143,Detalhe_Registro!$E:$E,B143,Detalhe_Registro!$M:$M,"SIM"),0)</f>
        <v/>
      </c>
      <c r="G143" s="2">
        <f>IFERROR(AVERAGEIFS(Detalhe_Registro!$N:$N,Detalhe_Registro!$D:$D,A143,Detalhe_Registro!$E:$E,B143,Detalhe_Registro!$M:$M,"SIM"),0)</f>
        <v/>
      </c>
      <c r="H143" s="2">
        <f>SUMIFS(Detalhe_Registro!$F:$F,Detalhe_Registro!$D:$D,A143,Detalhe_Registro!$E:$E,B143,Detalhe_Registro!$M:$M,"SIM")</f>
        <v/>
      </c>
      <c r="I143" s="2">
        <f>SUMIFS(Detalhe_Registro!$G:$G,Detalhe_Registro!$D:$D,A143,Detalhe_Registro!$E:$E,B143,Detalhe_Registro!$M:$M,"SIM")</f>
        <v/>
      </c>
      <c r="J143" s="2">
        <f>IF(F143&lt;Premissas!$B$8,"&lt; 1,00",IF(F143&lt;Premissas!$B$9,"1,00 – 1,19",IF(F143&lt;Premissas!$B$10,"1,20 – 1,39",IF(F143&lt;Premissas!$B$11,"1,40 – 1,59",IF(F143&lt;Premissas!$B$12,"1,60 – 1,99","≥ 2,00")))))</f>
        <v/>
      </c>
      <c r="K143" s="5">
        <f>IF(F143&lt;Premissas!$B$8,Premissas!$B$13,IF(F143&lt;Premissas!$B$9,Premissas!$B$14,IF(F143&lt;Premissas!$B$10,Premissas!$B$15,IF(F143&lt;Premissas!$B$11,Premissas!$B$16,IF(F143&lt;Premissas!$B$12,Premissas!$B$17,Premissas!$B$18)))))</f>
        <v/>
      </c>
      <c r="L143" s="5">
        <f>K143/Premissas!$B$4</f>
        <v/>
      </c>
      <c r="M143" s="2">
        <f>IF(K143=Premissas!$B$18,"SIM","NÃO")</f>
        <v/>
      </c>
    </row>
    <row r="144">
      <c r="A144" s="2" t="inlineStr">
        <is>
          <t>6011527</t>
        </is>
      </c>
      <c r="B144" s="2" t="inlineStr">
        <is>
          <t>Gabriel Souza De Assumpcao</t>
        </is>
      </c>
      <c r="C144" s="2" t="n">
        <v>409</v>
      </c>
      <c r="D144" s="2">
        <f>IFERROR(TEXTJOIN(" | ",TRUE,UNIQUE(FILTER(Detalhe_Registro!$C:$C,(Detalhe_Registro!$D:$D=A144)*(Detalhe_Registro!$E:$E=B144)*(Detalhe_Registro!$M:$M="SIM")))),"")</f>
        <v/>
      </c>
      <c r="E144" s="2">
        <f>COUNTIFS(Detalhe_Registro!$D:$D,A144,Detalhe_Registro!$E:$E,B144,Detalhe_Registro!$M:$M,"SIM")</f>
        <v/>
      </c>
      <c r="F144" s="2">
        <f>IFERROR(MAXIFS(Detalhe_Registro!$N:$N,Detalhe_Registro!$D:$D,A144,Detalhe_Registro!$E:$E,B144,Detalhe_Registro!$M:$M,"SIM"),0)</f>
        <v/>
      </c>
      <c r="G144" s="2">
        <f>IFERROR(AVERAGEIFS(Detalhe_Registro!$N:$N,Detalhe_Registro!$D:$D,A144,Detalhe_Registro!$E:$E,B144,Detalhe_Registro!$M:$M,"SIM"),0)</f>
        <v/>
      </c>
      <c r="H144" s="2">
        <f>SUMIFS(Detalhe_Registro!$F:$F,Detalhe_Registro!$D:$D,A144,Detalhe_Registro!$E:$E,B144,Detalhe_Registro!$M:$M,"SIM")</f>
        <v/>
      </c>
      <c r="I144" s="2">
        <f>SUMIFS(Detalhe_Registro!$G:$G,Detalhe_Registro!$D:$D,A144,Detalhe_Registro!$E:$E,B144,Detalhe_Registro!$M:$M,"SIM")</f>
        <v/>
      </c>
      <c r="J144" s="2">
        <f>IF(F144&lt;Premissas!$B$8,"&lt; 1,00",IF(F144&lt;Premissas!$B$9,"1,00 – 1,19",IF(F144&lt;Premissas!$B$10,"1,20 – 1,39",IF(F144&lt;Premissas!$B$11,"1,40 – 1,59",IF(F144&lt;Premissas!$B$12,"1,60 – 1,99","≥ 2,00")))))</f>
        <v/>
      </c>
      <c r="K144" s="5">
        <f>IF(F144&lt;Premissas!$B$8,Premissas!$B$13,IF(F144&lt;Premissas!$B$9,Premissas!$B$14,IF(F144&lt;Premissas!$B$10,Premissas!$B$15,IF(F144&lt;Premissas!$B$11,Premissas!$B$16,IF(F144&lt;Premissas!$B$12,Premissas!$B$17,Premissas!$B$18)))))</f>
        <v/>
      </c>
      <c r="L144" s="5">
        <f>K144/Premissas!$B$4</f>
        <v/>
      </c>
      <c r="M144" s="2">
        <f>IF(K144=Premissas!$B$18,"SIM","NÃO")</f>
        <v/>
      </c>
    </row>
    <row r="145">
      <c r="A145" s="2" t="n">
        <v>5707366</v>
      </c>
      <c r="B145" s="2" t="inlineStr">
        <is>
          <t>Gabriela Da Costa Silva</t>
        </is>
      </c>
      <c r="C145" s="2" t="n">
        <v>409</v>
      </c>
      <c r="D145" s="2">
        <f>IFERROR(TEXTJOIN(" | ",TRUE,UNIQUE(FILTER(Detalhe_Registro!$C:$C,(Detalhe_Registro!$D:$D=A145)*(Detalhe_Registro!$E:$E=B145)*(Detalhe_Registro!$M:$M="SIM")))),"")</f>
        <v/>
      </c>
      <c r="E145" s="2">
        <f>COUNTIFS(Detalhe_Registro!$D:$D,A145,Detalhe_Registro!$E:$E,B145,Detalhe_Registro!$M:$M,"SIM")</f>
        <v/>
      </c>
      <c r="F145" s="2">
        <f>IFERROR(MAXIFS(Detalhe_Registro!$N:$N,Detalhe_Registro!$D:$D,A145,Detalhe_Registro!$E:$E,B145,Detalhe_Registro!$M:$M,"SIM"),0)</f>
        <v/>
      </c>
      <c r="G145" s="2">
        <f>IFERROR(AVERAGEIFS(Detalhe_Registro!$N:$N,Detalhe_Registro!$D:$D,A145,Detalhe_Registro!$E:$E,B145,Detalhe_Registro!$M:$M,"SIM"),0)</f>
        <v/>
      </c>
      <c r="H145" s="2">
        <f>SUMIFS(Detalhe_Registro!$F:$F,Detalhe_Registro!$D:$D,A145,Detalhe_Registro!$E:$E,B145,Detalhe_Registro!$M:$M,"SIM")</f>
        <v/>
      </c>
      <c r="I145" s="2">
        <f>SUMIFS(Detalhe_Registro!$G:$G,Detalhe_Registro!$D:$D,A145,Detalhe_Registro!$E:$E,B145,Detalhe_Registro!$M:$M,"SIM")</f>
        <v/>
      </c>
      <c r="J145" s="2">
        <f>IF(F145&lt;Premissas!$B$8,"&lt; 1,00",IF(F145&lt;Premissas!$B$9,"1,00 – 1,19",IF(F145&lt;Premissas!$B$10,"1,20 – 1,39",IF(F145&lt;Premissas!$B$11,"1,40 – 1,59",IF(F145&lt;Premissas!$B$12,"1,60 – 1,99","≥ 2,00")))))</f>
        <v/>
      </c>
      <c r="K145" s="5">
        <f>IF(F145&lt;Premissas!$B$8,Premissas!$B$13,IF(F145&lt;Premissas!$B$9,Premissas!$B$14,IF(F145&lt;Premissas!$B$10,Premissas!$B$15,IF(F145&lt;Premissas!$B$11,Premissas!$B$16,IF(F145&lt;Premissas!$B$12,Premissas!$B$17,Premissas!$B$18)))))</f>
        <v/>
      </c>
      <c r="L145" s="5">
        <f>K145/Premissas!$B$4</f>
        <v/>
      </c>
      <c r="M145" s="2">
        <f>IF(K145=Premissas!$B$18,"SIM","NÃO")</f>
        <v/>
      </c>
    </row>
    <row r="146">
      <c r="A146" s="2" t="inlineStr">
        <is>
          <t>5707366</t>
        </is>
      </c>
      <c r="B146" s="2" t="inlineStr">
        <is>
          <t>Gabriela Da Costa Silva</t>
        </is>
      </c>
      <c r="C146" s="2" t="n">
        <v>409</v>
      </c>
      <c r="D146" s="2">
        <f>IFERROR(TEXTJOIN(" | ",TRUE,UNIQUE(FILTER(Detalhe_Registro!$C:$C,(Detalhe_Registro!$D:$D=A146)*(Detalhe_Registro!$E:$E=B146)*(Detalhe_Registro!$M:$M="SIM")))),"")</f>
        <v/>
      </c>
      <c r="E146" s="2">
        <f>COUNTIFS(Detalhe_Registro!$D:$D,A146,Detalhe_Registro!$E:$E,B146,Detalhe_Registro!$M:$M,"SIM")</f>
        <v/>
      </c>
      <c r="F146" s="2">
        <f>IFERROR(MAXIFS(Detalhe_Registro!$N:$N,Detalhe_Registro!$D:$D,A146,Detalhe_Registro!$E:$E,B146,Detalhe_Registro!$M:$M,"SIM"),0)</f>
        <v/>
      </c>
      <c r="G146" s="2">
        <f>IFERROR(AVERAGEIFS(Detalhe_Registro!$N:$N,Detalhe_Registro!$D:$D,A146,Detalhe_Registro!$E:$E,B146,Detalhe_Registro!$M:$M,"SIM"),0)</f>
        <v/>
      </c>
      <c r="H146" s="2">
        <f>SUMIFS(Detalhe_Registro!$F:$F,Detalhe_Registro!$D:$D,A146,Detalhe_Registro!$E:$E,B146,Detalhe_Registro!$M:$M,"SIM")</f>
        <v/>
      </c>
      <c r="I146" s="2">
        <f>SUMIFS(Detalhe_Registro!$G:$G,Detalhe_Registro!$D:$D,A146,Detalhe_Registro!$E:$E,B146,Detalhe_Registro!$M:$M,"SIM")</f>
        <v/>
      </c>
      <c r="J146" s="2">
        <f>IF(F146&lt;Premissas!$B$8,"&lt; 1,00",IF(F146&lt;Premissas!$B$9,"1,00 – 1,19",IF(F146&lt;Premissas!$B$10,"1,20 – 1,39",IF(F146&lt;Premissas!$B$11,"1,40 – 1,59",IF(F146&lt;Premissas!$B$12,"1,60 – 1,99","≥ 2,00")))))</f>
        <v/>
      </c>
      <c r="K146" s="5">
        <f>IF(F146&lt;Premissas!$B$8,Premissas!$B$13,IF(F146&lt;Premissas!$B$9,Premissas!$B$14,IF(F146&lt;Premissas!$B$10,Premissas!$B$15,IF(F146&lt;Premissas!$B$11,Premissas!$B$16,IF(F146&lt;Premissas!$B$12,Premissas!$B$17,Premissas!$B$18)))))</f>
        <v/>
      </c>
      <c r="L146" s="5">
        <f>K146/Premissas!$B$4</f>
        <v/>
      </c>
      <c r="M146" s="2">
        <f>IF(K146=Premissas!$B$18,"SIM","NÃO")</f>
        <v/>
      </c>
    </row>
    <row r="147">
      <c r="A147" s="2" t="n">
        <v>5655080</v>
      </c>
      <c r="B147" s="2" t="inlineStr">
        <is>
          <t>Geanderson Da Silva Dutra</t>
        </is>
      </c>
      <c r="C147" s="2" t="n">
        <v>409</v>
      </c>
      <c r="D147" s="2">
        <f>IFERROR(TEXTJOIN(" | ",TRUE,UNIQUE(FILTER(Detalhe_Registro!$C:$C,(Detalhe_Registro!$D:$D=A147)*(Detalhe_Registro!$E:$E=B147)*(Detalhe_Registro!$M:$M="SIM")))),"")</f>
        <v/>
      </c>
      <c r="E147" s="2">
        <f>COUNTIFS(Detalhe_Registro!$D:$D,A147,Detalhe_Registro!$E:$E,B147,Detalhe_Registro!$M:$M,"SIM")</f>
        <v/>
      </c>
      <c r="F147" s="2">
        <f>IFERROR(MAXIFS(Detalhe_Registro!$N:$N,Detalhe_Registro!$D:$D,A147,Detalhe_Registro!$E:$E,B147,Detalhe_Registro!$M:$M,"SIM"),0)</f>
        <v/>
      </c>
      <c r="G147" s="2">
        <f>IFERROR(AVERAGEIFS(Detalhe_Registro!$N:$N,Detalhe_Registro!$D:$D,A147,Detalhe_Registro!$E:$E,B147,Detalhe_Registro!$M:$M,"SIM"),0)</f>
        <v/>
      </c>
      <c r="H147" s="2">
        <f>SUMIFS(Detalhe_Registro!$F:$F,Detalhe_Registro!$D:$D,A147,Detalhe_Registro!$E:$E,B147,Detalhe_Registro!$M:$M,"SIM")</f>
        <v/>
      </c>
      <c r="I147" s="2">
        <f>SUMIFS(Detalhe_Registro!$G:$G,Detalhe_Registro!$D:$D,A147,Detalhe_Registro!$E:$E,B147,Detalhe_Registro!$M:$M,"SIM")</f>
        <v/>
      </c>
      <c r="J147" s="2">
        <f>IF(F147&lt;Premissas!$B$8,"&lt; 1,00",IF(F147&lt;Premissas!$B$9,"1,00 – 1,19",IF(F147&lt;Premissas!$B$10,"1,20 – 1,39",IF(F147&lt;Premissas!$B$11,"1,40 – 1,59",IF(F147&lt;Premissas!$B$12,"1,60 – 1,99","≥ 2,00")))))</f>
        <v/>
      </c>
      <c r="K147" s="5">
        <f>IF(F147&lt;Premissas!$B$8,Premissas!$B$13,IF(F147&lt;Premissas!$B$9,Premissas!$B$14,IF(F147&lt;Premissas!$B$10,Premissas!$B$15,IF(F147&lt;Premissas!$B$11,Premissas!$B$16,IF(F147&lt;Premissas!$B$12,Premissas!$B$17,Premissas!$B$18)))))</f>
        <v/>
      </c>
      <c r="L147" s="5">
        <f>K147/Premissas!$B$4</f>
        <v/>
      </c>
      <c r="M147" s="2">
        <f>IF(K147=Premissas!$B$18,"SIM","NÃO")</f>
        <v/>
      </c>
    </row>
    <row r="148">
      <c r="A148" s="2" t="inlineStr">
        <is>
          <t>5655080</t>
        </is>
      </c>
      <c r="B148" s="2" t="inlineStr">
        <is>
          <t>Geanderson Da Silva Dutra</t>
        </is>
      </c>
      <c r="C148" s="2" t="n">
        <v>409</v>
      </c>
      <c r="D148" s="2">
        <f>IFERROR(TEXTJOIN(" | ",TRUE,UNIQUE(FILTER(Detalhe_Registro!$C:$C,(Detalhe_Registro!$D:$D=A148)*(Detalhe_Registro!$E:$E=B148)*(Detalhe_Registro!$M:$M="SIM")))),"")</f>
        <v/>
      </c>
      <c r="E148" s="2">
        <f>COUNTIFS(Detalhe_Registro!$D:$D,A148,Detalhe_Registro!$E:$E,B148,Detalhe_Registro!$M:$M,"SIM")</f>
        <v/>
      </c>
      <c r="F148" s="2">
        <f>IFERROR(MAXIFS(Detalhe_Registro!$N:$N,Detalhe_Registro!$D:$D,A148,Detalhe_Registro!$E:$E,B148,Detalhe_Registro!$M:$M,"SIM"),0)</f>
        <v/>
      </c>
      <c r="G148" s="2">
        <f>IFERROR(AVERAGEIFS(Detalhe_Registro!$N:$N,Detalhe_Registro!$D:$D,A148,Detalhe_Registro!$E:$E,B148,Detalhe_Registro!$M:$M,"SIM"),0)</f>
        <v/>
      </c>
      <c r="H148" s="2">
        <f>SUMIFS(Detalhe_Registro!$F:$F,Detalhe_Registro!$D:$D,A148,Detalhe_Registro!$E:$E,B148,Detalhe_Registro!$M:$M,"SIM")</f>
        <v/>
      </c>
      <c r="I148" s="2">
        <f>SUMIFS(Detalhe_Registro!$G:$G,Detalhe_Registro!$D:$D,A148,Detalhe_Registro!$E:$E,B148,Detalhe_Registro!$M:$M,"SIM")</f>
        <v/>
      </c>
      <c r="J148" s="2">
        <f>IF(F148&lt;Premissas!$B$8,"&lt; 1,00",IF(F148&lt;Premissas!$B$9,"1,00 – 1,19",IF(F148&lt;Premissas!$B$10,"1,20 – 1,39",IF(F148&lt;Premissas!$B$11,"1,40 – 1,59",IF(F148&lt;Premissas!$B$12,"1,60 – 1,99","≥ 2,00")))))</f>
        <v/>
      </c>
      <c r="K148" s="5">
        <f>IF(F148&lt;Premissas!$B$8,Premissas!$B$13,IF(F148&lt;Premissas!$B$9,Premissas!$B$14,IF(F148&lt;Premissas!$B$10,Premissas!$B$15,IF(F148&lt;Premissas!$B$11,Premissas!$B$16,IF(F148&lt;Premissas!$B$12,Premissas!$B$17,Premissas!$B$18)))))</f>
        <v/>
      </c>
      <c r="L148" s="5">
        <f>K148/Premissas!$B$4</f>
        <v/>
      </c>
      <c r="M148" s="2">
        <f>IF(K148=Premissas!$B$18,"SIM","NÃO")</f>
        <v/>
      </c>
    </row>
    <row r="149">
      <c r="A149" s="2" t="n">
        <v>5819750</v>
      </c>
      <c r="B149" s="2" t="inlineStr">
        <is>
          <t>Genison Da Silva Dutra</t>
        </is>
      </c>
      <c r="C149" s="2" t="n">
        <v>409</v>
      </c>
      <c r="D149" s="2">
        <f>IFERROR(TEXTJOIN(" | ",TRUE,UNIQUE(FILTER(Detalhe_Registro!$C:$C,(Detalhe_Registro!$D:$D=A149)*(Detalhe_Registro!$E:$E=B149)*(Detalhe_Registro!$M:$M="SIM")))),"")</f>
        <v/>
      </c>
      <c r="E149" s="2">
        <f>COUNTIFS(Detalhe_Registro!$D:$D,A149,Detalhe_Registro!$E:$E,B149,Detalhe_Registro!$M:$M,"SIM")</f>
        <v/>
      </c>
      <c r="F149" s="2">
        <f>IFERROR(MAXIFS(Detalhe_Registro!$N:$N,Detalhe_Registro!$D:$D,A149,Detalhe_Registro!$E:$E,B149,Detalhe_Registro!$M:$M,"SIM"),0)</f>
        <v/>
      </c>
      <c r="G149" s="2">
        <f>IFERROR(AVERAGEIFS(Detalhe_Registro!$N:$N,Detalhe_Registro!$D:$D,A149,Detalhe_Registro!$E:$E,B149,Detalhe_Registro!$M:$M,"SIM"),0)</f>
        <v/>
      </c>
      <c r="H149" s="2">
        <f>SUMIFS(Detalhe_Registro!$F:$F,Detalhe_Registro!$D:$D,A149,Detalhe_Registro!$E:$E,B149,Detalhe_Registro!$M:$M,"SIM")</f>
        <v/>
      </c>
      <c r="I149" s="2">
        <f>SUMIFS(Detalhe_Registro!$G:$G,Detalhe_Registro!$D:$D,A149,Detalhe_Registro!$E:$E,B149,Detalhe_Registro!$M:$M,"SIM")</f>
        <v/>
      </c>
      <c r="J149" s="2">
        <f>IF(F149&lt;Premissas!$B$8,"&lt; 1,00",IF(F149&lt;Premissas!$B$9,"1,00 – 1,19",IF(F149&lt;Premissas!$B$10,"1,20 – 1,39",IF(F149&lt;Premissas!$B$11,"1,40 – 1,59",IF(F149&lt;Premissas!$B$12,"1,60 – 1,99","≥ 2,00")))))</f>
        <v/>
      </c>
      <c r="K149" s="5">
        <f>IF(F149&lt;Premissas!$B$8,Premissas!$B$13,IF(F149&lt;Premissas!$B$9,Premissas!$B$14,IF(F149&lt;Premissas!$B$10,Premissas!$B$15,IF(F149&lt;Premissas!$B$11,Premissas!$B$16,IF(F149&lt;Premissas!$B$12,Premissas!$B$17,Premissas!$B$18)))))</f>
        <v/>
      </c>
      <c r="L149" s="5">
        <f>K149/Premissas!$B$4</f>
        <v/>
      </c>
      <c r="M149" s="2">
        <f>IF(K149=Premissas!$B$18,"SIM","NÃO")</f>
        <v/>
      </c>
    </row>
    <row r="150">
      <c r="A150" s="2" t="inlineStr">
        <is>
          <t>5819750</t>
        </is>
      </c>
      <c r="B150" s="2" t="inlineStr">
        <is>
          <t>Genison Da Silva Dutra</t>
        </is>
      </c>
      <c r="C150" s="2" t="n">
        <v>409</v>
      </c>
      <c r="D150" s="2">
        <f>IFERROR(TEXTJOIN(" | ",TRUE,UNIQUE(FILTER(Detalhe_Registro!$C:$C,(Detalhe_Registro!$D:$D=A150)*(Detalhe_Registro!$E:$E=B150)*(Detalhe_Registro!$M:$M="SIM")))),"")</f>
        <v/>
      </c>
      <c r="E150" s="2">
        <f>COUNTIFS(Detalhe_Registro!$D:$D,A150,Detalhe_Registro!$E:$E,B150,Detalhe_Registro!$M:$M,"SIM")</f>
        <v/>
      </c>
      <c r="F150" s="2">
        <f>IFERROR(MAXIFS(Detalhe_Registro!$N:$N,Detalhe_Registro!$D:$D,A150,Detalhe_Registro!$E:$E,B150,Detalhe_Registro!$M:$M,"SIM"),0)</f>
        <v/>
      </c>
      <c r="G150" s="2">
        <f>IFERROR(AVERAGEIFS(Detalhe_Registro!$N:$N,Detalhe_Registro!$D:$D,A150,Detalhe_Registro!$E:$E,B150,Detalhe_Registro!$M:$M,"SIM"),0)</f>
        <v/>
      </c>
      <c r="H150" s="2">
        <f>SUMIFS(Detalhe_Registro!$F:$F,Detalhe_Registro!$D:$D,A150,Detalhe_Registro!$E:$E,B150,Detalhe_Registro!$M:$M,"SIM")</f>
        <v/>
      </c>
      <c r="I150" s="2">
        <f>SUMIFS(Detalhe_Registro!$G:$G,Detalhe_Registro!$D:$D,A150,Detalhe_Registro!$E:$E,B150,Detalhe_Registro!$M:$M,"SIM")</f>
        <v/>
      </c>
      <c r="J150" s="2">
        <f>IF(F150&lt;Premissas!$B$8,"&lt; 1,00",IF(F150&lt;Premissas!$B$9,"1,00 – 1,19",IF(F150&lt;Premissas!$B$10,"1,20 – 1,39",IF(F150&lt;Premissas!$B$11,"1,40 – 1,59",IF(F150&lt;Premissas!$B$12,"1,60 – 1,99","≥ 2,00")))))</f>
        <v/>
      </c>
      <c r="K150" s="5">
        <f>IF(F150&lt;Premissas!$B$8,Premissas!$B$13,IF(F150&lt;Premissas!$B$9,Premissas!$B$14,IF(F150&lt;Premissas!$B$10,Premissas!$B$15,IF(F150&lt;Premissas!$B$11,Premissas!$B$16,IF(F150&lt;Premissas!$B$12,Premissas!$B$17,Premissas!$B$18)))))</f>
        <v/>
      </c>
      <c r="L150" s="5">
        <f>K150/Premissas!$B$4</f>
        <v/>
      </c>
      <c r="M150" s="2">
        <f>IF(K150=Premissas!$B$18,"SIM","NÃO")</f>
        <v/>
      </c>
    </row>
    <row r="151">
      <c r="A151" s="2" t="n">
        <v>255199</v>
      </c>
      <c r="B151" s="2" t="inlineStr">
        <is>
          <t>Gilberton Santana De Moura</t>
        </is>
      </c>
      <c r="C151" s="2" t="n">
        <v>409</v>
      </c>
      <c r="D151" s="2">
        <f>IFERROR(TEXTJOIN(" | ",TRUE,UNIQUE(FILTER(Detalhe_Registro!$C:$C,(Detalhe_Registro!$D:$D=A151)*(Detalhe_Registro!$E:$E=B151)*(Detalhe_Registro!$M:$M="SIM")))),"")</f>
        <v/>
      </c>
      <c r="E151" s="2">
        <f>COUNTIFS(Detalhe_Registro!$D:$D,A151,Detalhe_Registro!$E:$E,B151,Detalhe_Registro!$M:$M,"SIM")</f>
        <v/>
      </c>
      <c r="F151" s="2">
        <f>IFERROR(MAXIFS(Detalhe_Registro!$N:$N,Detalhe_Registro!$D:$D,A151,Detalhe_Registro!$E:$E,B151,Detalhe_Registro!$M:$M,"SIM"),0)</f>
        <v/>
      </c>
      <c r="G151" s="2">
        <f>IFERROR(AVERAGEIFS(Detalhe_Registro!$N:$N,Detalhe_Registro!$D:$D,A151,Detalhe_Registro!$E:$E,B151,Detalhe_Registro!$M:$M,"SIM"),0)</f>
        <v/>
      </c>
      <c r="H151" s="2">
        <f>SUMIFS(Detalhe_Registro!$F:$F,Detalhe_Registro!$D:$D,A151,Detalhe_Registro!$E:$E,B151,Detalhe_Registro!$M:$M,"SIM")</f>
        <v/>
      </c>
      <c r="I151" s="2">
        <f>SUMIFS(Detalhe_Registro!$G:$G,Detalhe_Registro!$D:$D,A151,Detalhe_Registro!$E:$E,B151,Detalhe_Registro!$M:$M,"SIM")</f>
        <v/>
      </c>
      <c r="J151" s="2">
        <f>IF(F151&lt;Premissas!$B$8,"&lt; 1,00",IF(F151&lt;Premissas!$B$9,"1,00 – 1,19",IF(F151&lt;Premissas!$B$10,"1,20 – 1,39",IF(F151&lt;Premissas!$B$11,"1,40 – 1,59",IF(F151&lt;Premissas!$B$12,"1,60 – 1,99","≥ 2,00")))))</f>
        <v/>
      </c>
      <c r="K151" s="5">
        <f>IF(F151&lt;Premissas!$B$8,Premissas!$B$13,IF(F151&lt;Premissas!$B$9,Premissas!$B$14,IF(F151&lt;Premissas!$B$10,Premissas!$B$15,IF(F151&lt;Premissas!$B$11,Premissas!$B$16,IF(F151&lt;Premissas!$B$12,Premissas!$B$17,Premissas!$B$18)))))</f>
        <v/>
      </c>
      <c r="L151" s="5">
        <f>K151/Premissas!$B$4</f>
        <v/>
      </c>
      <c r="M151" s="2">
        <f>IF(K151=Premissas!$B$18,"SIM","NÃO")</f>
        <v/>
      </c>
    </row>
    <row r="152">
      <c r="A152" s="2" t="inlineStr">
        <is>
          <t>255199</t>
        </is>
      </c>
      <c r="B152" s="2" t="inlineStr">
        <is>
          <t>Gilberton Santana De Moura</t>
        </is>
      </c>
      <c r="C152" s="2" t="n">
        <v>409</v>
      </c>
      <c r="D152" s="2">
        <f>IFERROR(TEXTJOIN(" | ",TRUE,UNIQUE(FILTER(Detalhe_Registro!$C:$C,(Detalhe_Registro!$D:$D=A152)*(Detalhe_Registro!$E:$E=B152)*(Detalhe_Registro!$M:$M="SIM")))),"")</f>
        <v/>
      </c>
      <c r="E152" s="2">
        <f>COUNTIFS(Detalhe_Registro!$D:$D,A152,Detalhe_Registro!$E:$E,B152,Detalhe_Registro!$M:$M,"SIM")</f>
        <v/>
      </c>
      <c r="F152" s="2">
        <f>IFERROR(MAXIFS(Detalhe_Registro!$N:$N,Detalhe_Registro!$D:$D,A152,Detalhe_Registro!$E:$E,B152,Detalhe_Registro!$M:$M,"SIM"),0)</f>
        <v/>
      </c>
      <c r="G152" s="2">
        <f>IFERROR(AVERAGEIFS(Detalhe_Registro!$N:$N,Detalhe_Registro!$D:$D,A152,Detalhe_Registro!$E:$E,B152,Detalhe_Registro!$M:$M,"SIM"),0)</f>
        <v/>
      </c>
      <c r="H152" s="2">
        <f>SUMIFS(Detalhe_Registro!$F:$F,Detalhe_Registro!$D:$D,A152,Detalhe_Registro!$E:$E,B152,Detalhe_Registro!$M:$M,"SIM")</f>
        <v/>
      </c>
      <c r="I152" s="2">
        <f>SUMIFS(Detalhe_Registro!$G:$G,Detalhe_Registro!$D:$D,A152,Detalhe_Registro!$E:$E,B152,Detalhe_Registro!$M:$M,"SIM")</f>
        <v/>
      </c>
      <c r="J152" s="2">
        <f>IF(F152&lt;Premissas!$B$8,"&lt; 1,00",IF(F152&lt;Premissas!$B$9,"1,00 – 1,19",IF(F152&lt;Premissas!$B$10,"1,20 – 1,39",IF(F152&lt;Premissas!$B$11,"1,40 – 1,59",IF(F152&lt;Premissas!$B$12,"1,60 – 1,99","≥ 2,00")))))</f>
        <v/>
      </c>
      <c r="K152" s="5">
        <f>IF(F152&lt;Premissas!$B$8,Premissas!$B$13,IF(F152&lt;Premissas!$B$9,Premissas!$B$14,IF(F152&lt;Premissas!$B$10,Premissas!$B$15,IF(F152&lt;Premissas!$B$11,Premissas!$B$16,IF(F152&lt;Premissas!$B$12,Premissas!$B$17,Premissas!$B$18)))))</f>
        <v/>
      </c>
      <c r="L152" s="5">
        <f>K152/Premissas!$B$4</f>
        <v/>
      </c>
      <c r="M152" s="2">
        <f>IF(K152=Premissas!$B$18,"SIM","NÃO")</f>
        <v/>
      </c>
    </row>
    <row r="153">
      <c r="A153" s="2" t="n">
        <v>251240</v>
      </c>
      <c r="B153" s="2" t="inlineStr">
        <is>
          <t>Gildo Antonio Barbosa</t>
        </is>
      </c>
      <c r="C153" s="2" t="n">
        <v>409</v>
      </c>
      <c r="D153" s="2">
        <f>IFERROR(TEXTJOIN(" | ",TRUE,UNIQUE(FILTER(Detalhe_Registro!$C:$C,(Detalhe_Registro!$D:$D=A153)*(Detalhe_Registro!$E:$E=B153)*(Detalhe_Registro!$M:$M="SIM")))),"")</f>
        <v/>
      </c>
      <c r="E153" s="2">
        <f>COUNTIFS(Detalhe_Registro!$D:$D,A153,Detalhe_Registro!$E:$E,B153,Detalhe_Registro!$M:$M,"SIM")</f>
        <v/>
      </c>
      <c r="F153" s="2">
        <f>IFERROR(MAXIFS(Detalhe_Registro!$N:$N,Detalhe_Registro!$D:$D,A153,Detalhe_Registro!$E:$E,B153,Detalhe_Registro!$M:$M,"SIM"),0)</f>
        <v/>
      </c>
      <c r="G153" s="2">
        <f>IFERROR(AVERAGEIFS(Detalhe_Registro!$N:$N,Detalhe_Registro!$D:$D,A153,Detalhe_Registro!$E:$E,B153,Detalhe_Registro!$M:$M,"SIM"),0)</f>
        <v/>
      </c>
      <c r="H153" s="2">
        <f>SUMIFS(Detalhe_Registro!$F:$F,Detalhe_Registro!$D:$D,A153,Detalhe_Registro!$E:$E,B153,Detalhe_Registro!$M:$M,"SIM")</f>
        <v/>
      </c>
      <c r="I153" s="2">
        <f>SUMIFS(Detalhe_Registro!$G:$G,Detalhe_Registro!$D:$D,A153,Detalhe_Registro!$E:$E,B153,Detalhe_Registro!$M:$M,"SIM")</f>
        <v/>
      </c>
      <c r="J153" s="2">
        <f>IF(F153&lt;Premissas!$B$8,"&lt; 1,00",IF(F153&lt;Premissas!$B$9,"1,00 – 1,19",IF(F153&lt;Premissas!$B$10,"1,20 – 1,39",IF(F153&lt;Premissas!$B$11,"1,40 – 1,59",IF(F153&lt;Premissas!$B$12,"1,60 – 1,99","≥ 2,00")))))</f>
        <v/>
      </c>
      <c r="K153" s="5">
        <f>IF(F153&lt;Premissas!$B$8,Premissas!$B$13,IF(F153&lt;Premissas!$B$9,Premissas!$B$14,IF(F153&lt;Premissas!$B$10,Premissas!$B$15,IF(F153&lt;Premissas!$B$11,Premissas!$B$16,IF(F153&lt;Premissas!$B$12,Premissas!$B$17,Premissas!$B$18)))))</f>
        <v/>
      </c>
      <c r="L153" s="5">
        <f>K153/Premissas!$B$4</f>
        <v/>
      </c>
      <c r="M153" s="2">
        <f>IF(K153=Premissas!$B$18,"SIM","NÃO")</f>
        <v/>
      </c>
    </row>
    <row r="154">
      <c r="A154" s="2" t="inlineStr">
        <is>
          <t>251240</t>
        </is>
      </c>
      <c r="B154" s="2" t="inlineStr">
        <is>
          <t>Gildo Antonio Barbosa</t>
        </is>
      </c>
      <c r="C154" s="2" t="n">
        <v>409</v>
      </c>
      <c r="D154" s="2">
        <f>IFERROR(TEXTJOIN(" | ",TRUE,UNIQUE(FILTER(Detalhe_Registro!$C:$C,(Detalhe_Registro!$D:$D=A154)*(Detalhe_Registro!$E:$E=B154)*(Detalhe_Registro!$M:$M="SIM")))),"")</f>
        <v/>
      </c>
      <c r="E154" s="2">
        <f>COUNTIFS(Detalhe_Registro!$D:$D,A154,Detalhe_Registro!$E:$E,B154,Detalhe_Registro!$M:$M,"SIM")</f>
        <v/>
      </c>
      <c r="F154" s="2">
        <f>IFERROR(MAXIFS(Detalhe_Registro!$N:$N,Detalhe_Registro!$D:$D,A154,Detalhe_Registro!$E:$E,B154,Detalhe_Registro!$M:$M,"SIM"),0)</f>
        <v/>
      </c>
      <c r="G154" s="2">
        <f>IFERROR(AVERAGEIFS(Detalhe_Registro!$N:$N,Detalhe_Registro!$D:$D,A154,Detalhe_Registro!$E:$E,B154,Detalhe_Registro!$M:$M,"SIM"),0)</f>
        <v/>
      </c>
      <c r="H154" s="2">
        <f>SUMIFS(Detalhe_Registro!$F:$F,Detalhe_Registro!$D:$D,A154,Detalhe_Registro!$E:$E,B154,Detalhe_Registro!$M:$M,"SIM")</f>
        <v/>
      </c>
      <c r="I154" s="2">
        <f>SUMIFS(Detalhe_Registro!$G:$G,Detalhe_Registro!$D:$D,A154,Detalhe_Registro!$E:$E,B154,Detalhe_Registro!$M:$M,"SIM")</f>
        <v/>
      </c>
      <c r="J154" s="2">
        <f>IF(F154&lt;Premissas!$B$8,"&lt; 1,00",IF(F154&lt;Premissas!$B$9,"1,00 – 1,19",IF(F154&lt;Premissas!$B$10,"1,20 – 1,39",IF(F154&lt;Premissas!$B$11,"1,40 – 1,59",IF(F154&lt;Premissas!$B$12,"1,60 – 1,99","≥ 2,00")))))</f>
        <v/>
      </c>
      <c r="K154" s="5">
        <f>IF(F154&lt;Premissas!$B$8,Premissas!$B$13,IF(F154&lt;Premissas!$B$9,Premissas!$B$14,IF(F154&lt;Premissas!$B$10,Premissas!$B$15,IF(F154&lt;Premissas!$B$11,Premissas!$B$16,IF(F154&lt;Premissas!$B$12,Premissas!$B$17,Premissas!$B$18)))))</f>
        <v/>
      </c>
      <c r="L154" s="5">
        <f>K154/Premissas!$B$4</f>
        <v/>
      </c>
      <c r="M154" s="2">
        <f>IF(K154=Premissas!$B$18,"SIM","NÃO")</f>
        <v/>
      </c>
    </row>
    <row r="155">
      <c r="A155" s="2" t="n">
        <v>4546245</v>
      </c>
      <c r="B155" s="2" t="inlineStr">
        <is>
          <t>Gilmar De Souza Rodrigues</t>
        </is>
      </c>
      <c r="C155" s="2" t="n">
        <v>409</v>
      </c>
      <c r="D155" s="2">
        <f>IFERROR(TEXTJOIN(" | ",TRUE,UNIQUE(FILTER(Detalhe_Registro!$C:$C,(Detalhe_Registro!$D:$D=A155)*(Detalhe_Registro!$E:$E=B155)*(Detalhe_Registro!$M:$M="SIM")))),"")</f>
        <v/>
      </c>
      <c r="E155" s="2">
        <f>COUNTIFS(Detalhe_Registro!$D:$D,A155,Detalhe_Registro!$E:$E,B155,Detalhe_Registro!$M:$M,"SIM")</f>
        <v/>
      </c>
      <c r="F155" s="2">
        <f>IFERROR(MAXIFS(Detalhe_Registro!$N:$N,Detalhe_Registro!$D:$D,A155,Detalhe_Registro!$E:$E,B155,Detalhe_Registro!$M:$M,"SIM"),0)</f>
        <v/>
      </c>
      <c r="G155" s="2">
        <f>IFERROR(AVERAGEIFS(Detalhe_Registro!$N:$N,Detalhe_Registro!$D:$D,A155,Detalhe_Registro!$E:$E,B155,Detalhe_Registro!$M:$M,"SIM"),0)</f>
        <v/>
      </c>
      <c r="H155" s="2">
        <f>SUMIFS(Detalhe_Registro!$F:$F,Detalhe_Registro!$D:$D,A155,Detalhe_Registro!$E:$E,B155,Detalhe_Registro!$M:$M,"SIM")</f>
        <v/>
      </c>
      <c r="I155" s="2">
        <f>SUMIFS(Detalhe_Registro!$G:$G,Detalhe_Registro!$D:$D,A155,Detalhe_Registro!$E:$E,B155,Detalhe_Registro!$M:$M,"SIM")</f>
        <v/>
      </c>
      <c r="J155" s="2">
        <f>IF(F155&lt;Premissas!$B$8,"&lt; 1,00",IF(F155&lt;Premissas!$B$9,"1,00 – 1,19",IF(F155&lt;Premissas!$B$10,"1,20 – 1,39",IF(F155&lt;Premissas!$B$11,"1,40 – 1,59",IF(F155&lt;Premissas!$B$12,"1,60 – 1,99","≥ 2,00")))))</f>
        <v/>
      </c>
      <c r="K155" s="5">
        <f>IF(F155&lt;Premissas!$B$8,Premissas!$B$13,IF(F155&lt;Premissas!$B$9,Premissas!$B$14,IF(F155&lt;Premissas!$B$10,Premissas!$B$15,IF(F155&lt;Premissas!$B$11,Premissas!$B$16,IF(F155&lt;Premissas!$B$12,Premissas!$B$17,Premissas!$B$18)))))</f>
        <v/>
      </c>
      <c r="L155" s="5">
        <f>K155/Premissas!$B$4</f>
        <v/>
      </c>
      <c r="M155" s="2">
        <f>IF(K155=Premissas!$B$18,"SIM","NÃO")</f>
        <v/>
      </c>
    </row>
    <row r="156">
      <c r="A156" s="2" t="inlineStr">
        <is>
          <t>4546245</t>
        </is>
      </c>
      <c r="B156" s="2" t="inlineStr">
        <is>
          <t>Gilmar De Souza Rodrigues</t>
        </is>
      </c>
      <c r="C156" s="2" t="n">
        <v>409</v>
      </c>
      <c r="D156" s="2">
        <f>IFERROR(TEXTJOIN(" | ",TRUE,UNIQUE(FILTER(Detalhe_Registro!$C:$C,(Detalhe_Registro!$D:$D=A156)*(Detalhe_Registro!$E:$E=B156)*(Detalhe_Registro!$M:$M="SIM")))),"")</f>
        <v/>
      </c>
      <c r="E156" s="2">
        <f>COUNTIFS(Detalhe_Registro!$D:$D,A156,Detalhe_Registro!$E:$E,B156,Detalhe_Registro!$M:$M,"SIM")</f>
        <v/>
      </c>
      <c r="F156" s="2">
        <f>IFERROR(MAXIFS(Detalhe_Registro!$N:$N,Detalhe_Registro!$D:$D,A156,Detalhe_Registro!$E:$E,B156,Detalhe_Registro!$M:$M,"SIM"),0)</f>
        <v/>
      </c>
      <c r="G156" s="2">
        <f>IFERROR(AVERAGEIFS(Detalhe_Registro!$N:$N,Detalhe_Registro!$D:$D,A156,Detalhe_Registro!$E:$E,B156,Detalhe_Registro!$M:$M,"SIM"),0)</f>
        <v/>
      </c>
      <c r="H156" s="2">
        <f>SUMIFS(Detalhe_Registro!$F:$F,Detalhe_Registro!$D:$D,A156,Detalhe_Registro!$E:$E,B156,Detalhe_Registro!$M:$M,"SIM")</f>
        <v/>
      </c>
      <c r="I156" s="2">
        <f>SUMIFS(Detalhe_Registro!$G:$G,Detalhe_Registro!$D:$D,A156,Detalhe_Registro!$E:$E,B156,Detalhe_Registro!$M:$M,"SIM")</f>
        <v/>
      </c>
      <c r="J156" s="2">
        <f>IF(F156&lt;Premissas!$B$8,"&lt; 1,00",IF(F156&lt;Premissas!$B$9,"1,00 – 1,19",IF(F156&lt;Premissas!$B$10,"1,20 – 1,39",IF(F156&lt;Premissas!$B$11,"1,40 – 1,59",IF(F156&lt;Premissas!$B$12,"1,60 – 1,99","≥ 2,00")))))</f>
        <v/>
      </c>
      <c r="K156" s="5">
        <f>IF(F156&lt;Premissas!$B$8,Premissas!$B$13,IF(F156&lt;Premissas!$B$9,Premissas!$B$14,IF(F156&lt;Premissas!$B$10,Premissas!$B$15,IF(F156&lt;Premissas!$B$11,Premissas!$B$16,IF(F156&lt;Premissas!$B$12,Premissas!$B$17,Premissas!$B$18)))))</f>
        <v/>
      </c>
      <c r="L156" s="5">
        <f>K156/Premissas!$B$4</f>
        <v/>
      </c>
      <c r="M156" s="2">
        <f>IF(K156=Premissas!$B$18,"SIM","NÃO")</f>
        <v/>
      </c>
    </row>
    <row r="157">
      <c r="A157" s="2" t="n">
        <v>5801931</v>
      </c>
      <c r="B157" s="2" t="inlineStr">
        <is>
          <t>Gilmar Fraga Pincano</t>
        </is>
      </c>
      <c r="C157" s="2" t="n">
        <v>409</v>
      </c>
      <c r="D157" s="2">
        <f>IFERROR(TEXTJOIN(" | ",TRUE,UNIQUE(FILTER(Detalhe_Registro!$C:$C,(Detalhe_Registro!$D:$D=A157)*(Detalhe_Registro!$E:$E=B157)*(Detalhe_Registro!$M:$M="SIM")))),"")</f>
        <v/>
      </c>
      <c r="E157" s="2">
        <f>COUNTIFS(Detalhe_Registro!$D:$D,A157,Detalhe_Registro!$E:$E,B157,Detalhe_Registro!$M:$M,"SIM")</f>
        <v/>
      </c>
      <c r="F157" s="2">
        <f>IFERROR(MAXIFS(Detalhe_Registro!$N:$N,Detalhe_Registro!$D:$D,A157,Detalhe_Registro!$E:$E,B157,Detalhe_Registro!$M:$M,"SIM"),0)</f>
        <v/>
      </c>
      <c r="G157" s="2">
        <f>IFERROR(AVERAGEIFS(Detalhe_Registro!$N:$N,Detalhe_Registro!$D:$D,A157,Detalhe_Registro!$E:$E,B157,Detalhe_Registro!$M:$M,"SIM"),0)</f>
        <v/>
      </c>
      <c r="H157" s="2">
        <f>SUMIFS(Detalhe_Registro!$F:$F,Detalhe_Registro!$D:$D,A157,Detalhe_Registro!$E:$E,B157,Detalhe_Registro!$M:$M,"SIM")</f>
        <v/>
      </c>
      <c r="I157" s="2">
        <f>SUMIFS(Detalhe_Registro!$G:$G,Detalhe_Registro!$D:$D,A157,Detalhe_Registro!$E:$E,B157,Detalhe_Registro!$M:$M,"SIM")</f>
        <v/>
      </c>
      <c r="J157" s="2">
        <f>IF(F157&lt;Premissas!$B$8,"&lt; 1,00",IF(F157&lt;Premissas!$B$9,"1,00 – 1,19",IF(F157&lt;Premissas!$B$10,"1,20 – 1,39",IF(F157&lt;Premissas!$B$11,"1,40 – 1,59",IF(F157&lt;Premissas!$B$12,"1,60 – 1,99","≥ 2,00")))))</f>
        <v/>
      </c>
      <c r="K157" s="5">
        <f>IF(F157&lt;Premissas!$B$8,Premissas!$B$13,IF(F157&lt;Premissas!$B$9,Premissas!$B$14,IF(F157&lt;Premissas!$B$10,Premissas!$B$15,IF(F157&lt;Premissas!$B$11,Premissas!$B$16,IF(F157&lt;Premissas!$B$12,Premissas!$B$17,Premissas!$B$18)))))</f>
        <v/>
      </c>
      <c r="L157" s="5">
        <f>K157/Premissas!$B$4</f>
        <v/>
      </c>
      <c r="M157" s="2">
        <f>IF(K157=Premissas!$B$18,"SIM","NÃO")</f>
        <v/>
      </c>
    </row>
    <row r="158">
      <c r="A158" s="2" t="inlineStr">
        <is>
          <t>5801931</t>
        </is>
      </c>
      <c r="B158" s="2" t="inlineStr">
        <is>
          <t>Gilmar Fraga Pincano</t>
        </is>
      </c>
      <c r="C158" s="2" t="n">
        <v>409</v>
      </c>
      <c r="D158" s="2">
        <f>IFERROR(TEXTJOIN(" | ",TRUE,UNIQUE(FILTER(Detalhe_Registro!$C:$C,(Detalhe_Registro!$D:$D=A158)*(Detalhe_Registro!$E:$E=B158)*(Detalhe_Registro!$M:$M="SIM")))),"")</f>
        <v/>
      </c>
      <c r="E158" s="2">
        <f>COUNTIFS(Detalhe_Registro!$D:$D,A158,Detalhe_Registro!$E:$E,B158,Detalhe_Registro!$M:$M,"SIM")</f>
        <v/>
      </c>
      <c r="F158" s="2">
        <f>IFERROR(MAXIFS(Detalhe_Registro!$N:$N,Detalhe_Registro!$D:$D,A158,Detalhe_Registro!$E:$E,B158,Detalhe_Registro!$M:$M,"SIM"),0)</f>
        <v/>
      </c>
      <c r="G158" s="2">
        <f>IFERROR(AVERAGEIFS(Detalhe_Registro!$N:$N,Detalhe_Registro!$D:$D,A158,Detalhe_Registro!$E:$E,B158,Detalhe_Registro!$M:$M,"SIM"),0)</f>
        <v/>
      </c>
      <c r="H158" s="2">
        <f>SUMIFS(Detalhe_Registro!$F:$F,Detalhe_Registro!$D:$D,A158,Detalhe_Registro!$E:$E,B158,Detalhe_Registro!$M:$M,"SIM")</f>
        <v/>
      </c>
      <c r="I158" s="2">
        <f>SUMIFS(Detalhe_Registro!$G:$G,Detalhe_Registro!$D:$D,A158,Detalhe_Registro!$E:$E,B158,Detalhe_Registro!$M:$M,"SIM")</f>
        <v/>
      </c>
      <c r="J158" s="2">
        <f>IF(F158&lt;Premissas!$B$8,"&lt; 1,00",IF(F158&lt;Premissas!$B$9,"1,00 – 1,19",IF(F158&lt;Premissas!$B$10,"1,20 – 1,39",IF(F158&lt;Premissas!$B$11,"1,40 – 1,59",IF(F158&lt;Premissas!$B$12,"1,60 – 1,99","≥ 2,00")))))</f>
        <v/>
      </c>
      <c r="K158" s="5">
        <f>IF(F158&lt;Premissas!$B$8,Premissas!$B$13,IF(F158&lt;Premissas!$B$9,Premissas!$B$14,IF(F158&lt;Premissas!$B$10,Premissas!$B$15,IF(F158&lt;Premissas!$B$11,Premissas!$B$16,IF(F158&lt;Premissas!$B$12,Premissas!$B$17,Premissas!$B$18)))))</f>
        <v/>
      </c>
      <c r="L158" s="5">
        <f>K158/Premissas!$B$4</f>
        <v/>
      </c>
      <c r="M158" s="2">
        <f>IF(K158=Premissas!$B$18,"SIM","NÃO")</f>
        <v/>
      </c>
    </row>
    <row r="159">
      <c r="A159" s="2" t="n">
        <v>3796914</v>
      </c>
      <c r="B159" s="2" t="inlineStr">
        <is>
          <t>Gilson De Oliveira Mota</t>
        </is>
      </c>
      <c r="C159" s="2" t="n">
        <v>409</v>
      </c>
      <c r="D159" s="2">
        <f>IFERROR(TEXTJOIN(" | ",TRUE,UNIQUE(FILTER(Detalhe_Registro!$C:$C,(Detalhe_Registro!$D:$D=A159)*(Detalhe_Registro!$E:$E=B159)*(Detalhe_Registro!$M:$M="SIM")))),"")</f>
        <v/>
      </c>
      <c r="E159" s="2">
        <f>COUNTIFS(Detalhe_Registro!$D:$D,A159,Detalhe_Registro!$E:$E,B159,Detalhe_Registro!$M:$M,"SIM")</f>
        <v/>
      </c>
      <c r="F159" s="2">
        <f>IFERROR(MAXIFS(Detalhe_Registro!$N:$N,Detalhe_Registro!$D:$D,A159,Detalhe_Registro!$E:$E,B159,Detalhe_Registro!$M:$M,"SIM"),0)</f>
        <v/>
      </c>
      <c r="G159" s="2">
        <f>IFERROR(AVERAGEIFS(Detalhe_Registro!$N:$N,Detalhe_Registro!$D:$D,A159,Detalhe_Registro!$E:$E,B159,Detalhe_Registro!$M:$M,"SIM"),0)</f>
        <v/>
      </c>
      <c r="H159" s="2">
        <f>SUMIFS(Detalhe_Registro!$F:$F,Detalhe_Registro!$D:$D,A159,Detalhe_Registro!$E:$E,B159,Detalhe_Registro!$M:$M,"SIM")</f>
        <v/>
      </c>
      <c r="I159" s="2">
        <f>SUMIFS(Detalhe_Registro!$G:$G,Detalhe_Registro!$D:$D,A159,Detalhe_Registro!$E:$E,B159,Detalhe_Registro!$M:$M,"SIM")</f>
        <v/>
      </c>
      <c r="J159" s="2">
        <f>IF(F159&lt;Premissas!$B$8,"&lt; 1,00",IF(F159&lt;Premissas!$B$9,"1,00 – 1,19",IF(F159&lt;Premissas!$B$10,"1,20 – 1,39",IF(F159&lt;Premissas!$B$11,"1,40 – 1,59",IF(F159&lt;Premissas!$B$12,"1,60 – 1,99","≥ 2,00")))))</f>
        <v/>
      </c>
      <c r="K159" s="5">
        <f>IF(F159&lt;Premissas!$B$8,Premissas!$B$13,IF(F159&lt;Premissas!$B$9,Premissas!$B$14,IF(F159&lt;Premissas!$B$10,Premissas!$B$15,IF(F159&lt;Premissas!$B$11,Premissas!$B$16,IF(F159&lt;Premissas!$B$12,Premissas!$B$17,Premissas!$B$18)))))</f>
        <v/>
      </c>
      <c r="L159" s="5">
        <f>K159/Premissas!$B$4</f>
        <v/>
      </c>
      <c r="M159" s="2">
        <f>IF(K159=Premissas!$B$18,"SIM","NÃO")</f>
        <v/>
      </c>
    </row>
    <row r="160">
      <c r="A160" s="2" t="inlineStr">
        <is>
          <t>3796914</t>
        </is>
      </c>
      <c r="B160" s="2" t="inlineStr">
        <is>
          <t>Gilson De Oliveira Mota</t>
        </is>
      </c>
      <c r="C160" s="2" t="n">
        <v>409</v>
      </c>
      <c r="D160" s="2">
        <f>IFERROR(TEXTJOIN(" | ",TRUE,UNIQUE(FILTER(Detalhe_Registro!$C:$C,(Detalhe_Registro!$D:$D=A160)*(Detalhe_Registro!$E:$E=B160)*(Detalhe_Registro!$M:$M="SIM")))),"")</f>
        <v/>
      </c>
      <c r="E160" s="2">
        <f>COUNTIFS(Detalhe_Registro!$D:$D,A160,Detalhe_Registro!$E:$E,B160,Detalhe_Registro!$M:$M,"SIM")</f>
        <v/>
      </c>
      <c r="F160" s="2">
        <f>IFERROR(MAXIFS(Detalhe_Registro!$N:$N,Detalhe_Registro!$D:$D,A160,Detalhe_Registro!$E:$E,B160,Detalhe_Registro!$M:$M,"SIM"),0)</f>
        <v/>
      </c>
      <c r="G160" s="2">
        <f>IFERROR(AVERAGEIFS(Detalhe_Registro!$N:$N,Detalhe_Registro!$D:$D,A160,Detalhe_Registro!$E:$E,B160,Detalhe_Registro!$M:$M,"SIM"),0)</f>
        <v/>
      </c>
      <c r="H160" s="2">
        <f>SUMIFS(Detalhe_Registro!$F:$F,Detalhe_Registro!$D:$D,A160,Detalhe_Registro!$E:$E,B160,Detalhe_Registro!$M:$M,"SIM")</f>
        <v/>
      </c>
      <c r="I160" s="2">
        <f>SUMIFS(Detalhe_Registro!$G:$G,Detalhe_Registro!$D:$D,A160,Detalhe_Registro!$E:$E,B160,Detalhe_Registro!$M:$M,"SIM")</f>
        <v/>
      </c>
      <c r="J160" s="2">
        <f>IF(F160&lt;Premissas!$B$8,"&lt; 1,00",IF(F160&lt;Premissas!$B$9,"1,00 – 1,19",IF(F160&lt;Premissas!$B$10,"1,20 – 1,39",IF(F160&lt;Premissas!$B$11,"1,40 – 1,59",IF(F160&lt;Premissas!$B$12,"1,60 – 1,99","≥ 2,00")))))</f>
        <v/>
      </c>
      <c r="K160" s="5">
        <f>IF(F160&lt;Premissas!$B$8,Premissas!$B$13,IF(F160&lt;Premissas!$B$9,Premissas!$B$14,IF(F160&lt;Premissas!$B$10,Premissas!$B$15,IF(F160&lt;Premissas!$B$11,Premissas!$B$16,IF(F160&lt;Premissas!$B$12,Premissas!$B$17,Premissas!$B$18)))))</f>
        <v/>
      </c>
      <c r="L160" s="5">
        <f>K160/Premissas!$B$4</f>
        <v/>
      </c>
      <c r="M160" s="2">
        <f>IF(K160=Premissas!$B$18,"SIM","NÃO")</f>
        <v/>
      </c>
    </row>
    <row r="161">
      <c r="A161" s="2" t="n">
        <v>335434</v>
      </c>
      <c r="B161" s="2" t="inlineStr">
        <is>
          <t>Gilvan Da Conceicao Nascimento</t>
        </is>
      </c>
      <c r="C161" s="2" t="n">
        <v>409</v>
      </c>
      <c r="D161" s="2">
        <f>IFERROR(TEXTJOIN(" | ",TRUE,UNIQUE(FILTER(Detalhe_Registro!$C:$C,(Detalhe_Registro!$D:$D=A161)*(Detalhe_Registro!$E:$E=B161)*(Detalhe_Registro!$M:$M="SIM")))),"")</f>
        <v/>
      </c>
      <c r="E161" s="2">
        <f>COUNTIFS(Detalhe_Registro!$D:$D,A161,Detalhe_Registro!$E:$E,B161,Detalhe_Registro!$M:$M,"SIM")</f>
        <v/>
      </c>
      <c r="F161" s="2">
        <f>IFERROR(MAXIFS(Detalhe_Registro!$N:$N,Detalhe_Registro!$D:$D,A161,Detalhe_Registro!$E:$E,B161,Detalhe_Registro!$M:$M,"SIM"),0)</f>
        <v/>
      </c>
      <c r="G161" s="2">
        <f>IFERROR(AVERAGEIFS(Detalhe_Registro!$N:$N,Detalhe_Registro!$D:$D,A161,Detalhe_Registro!$E:$E,B161,Detalhe_Registro!$M:$M,"SIM"),0)</f>
        <v/>
      </c>
      <c r="H161" s="2">
        <f>SUMIFS(Detalhe_Registro!$F:$F,Detalhe_Registro!$D:$D,A161,Detalhe_Registro!$E:$E,B161,Detalhe_Registro!$M:$M,"SIM")</f>
        <v/>
      </c>
      <c r="I161" s="2">
        <f>SUMIFS(Detalhe_Registro!$G:$G,Detalhe_Registro!$D:$D,A161,Detalhe_Registro!$E:$E,B161,Detalhe_Registro!$M:$M,"SIM")</f>
        <v/>
      </c>
      <c r="J161" s="2">
        <f>IF(F161&lt;Premissas!$B$8,"&lt; 1,00",IF(F161&lt;Premissas!$B$9,"1,00 – 1,19",IF(F161&lt;Premissas!$B$10,"1,20 – 1,39",IF(F161&lt;Premissas!$B$11,"1,40 – 1,59",IF(F161&lt;Premissas!$B$12,"1,60 – 1,99","≥ 2,00")))))</f>
        <v/>
      </c>
      <c r="K161" s="5">
        <f>IF(F161&lt;Premissas!$B$8,Premissas!$B$13,IF(F161&lt;Premissas!$B$9,Premissas!$B$14,IF(F161&lt;Premissas!$B$10,Premissas!$B$15,IF(F161&lt;Premissas!$B$11,Premissas!$B$16,IF(F161&lt;Premissas!$B$12,Premissas!$B$17,Premissas!$B$18)))))</f>
        <v/>
      </c>
      <c r="L161" s="5">
        <f>K161/Premissas!$B$4</f>
        <v/>
      </c>
      <c r="M161" s="2">
        <f>IF(K161=Premissas!$B$18,"SIM","NÃO")</f>
        <v/>
      </c>
    </row>
    <row r="162">
      <c r="A162" s="2" t="inlineStr">
        <is>
          <t>335434</t>
        </is>
      </c>
      <c r="B162" s="2" t="inlineStr">
        <is>
          <t>Gilvan Da Conceicao Nascimento</t>
        </is>
      </c>
      <c r="C162" s="2" t="n">
        <v>409</v>
      </c>
      <c r="D162" s="2">
        <f>IFERROR(TEXTJOIN(" | ",TRUE,UNIQUE(FILTER(Detalhe_Registro!$C:$C,(Detalhe_Registro!$D:$D=A162)*(Detalhe_Registro!$E:$E=B162)*(Detalhe_Registro!$M:$M="SIM")))),"")</f>
        <v/>
      </c>
      <c r="E162" s="2">
        <f>COUNTIFS(Detalhe_Registro!$D:$D,A162,Detalhe_Registro!$E:$E,B162,Detalhe_Registro!$M:$M,"SIM")</f>
        <v/>
      </c>
      <c r="F162" s="2">
        <f>IFERROR(MAXIFS(Detalhe_Registro!$N:$N,Detalhe_Registro!$D:$D,A162,Detalhe_Registro!$E:$E,B162,Detalhe_Registro!$M:$M,"SIM"),0)</f>
        <v/>
      </c>
      <c r="G162" s="2">
        <f>IFERROR(AVERAGEIFS(Detalhe_Registro!$N:$N,Detalhe_Registro!$D:$D,A162,Detalhe_Registro!$E:$E,B162,Detalhe_Registro!$M:$M,"SIM"),0)</f>
        <v/>
      </c>
      <c r="H162" s="2">
        <f>SUMIFS(Detalhe_Registro!$F:$F,Detalhe_Registro!$D:$D,A162,Detalhe_Registro!$E:$E,B162,Detalhe_Registro!$M:$M,"SIM")</f>
        <v/>
      </c>
      <c r="I162" s="2">
        <f>SUMIFS(Detalhe_Registro!$G:$G,Detalhe_Registro!$D:$D,A162,Detalhe_Registro!$E:$E,B162,Detalhe_Registro!$M:$M,"SIM")</f>
        <v/>
      </c>
      <c r="J162" s="2">
        <f>IF(F162&lt;Premissas!$B$8,"&lt; 1,00",IF(F162&lt;Premissas!$B$9,"1,00 – 1,19",IF(F162&lt;Premissas!$B$10,"1,20 – 1,39",IF(F162&lt;Premissas!$B$11,"1,40 – 1,59",IF(F162&lt;Premissas!$B$12,"1,60 – 1,99","≥ 2,00")))))</f>
        <v/>
      </c>
      <c r="K162" s="5">
        <f>IF(F162&lt;Premissas!$B$8,Premissas!$B$13,IF(F162&lt;Premissas!$B$9,Premissas!$B$14,IF(F162&lt;Premissas!$B$10,Premissas!$B$15,IF(F162&lt;Premissas!$B$11,Premissas!$B$16,IF(F162&lt;Premissas!$B$12,Premissas!$B$17,Premissas!$B$18)))))</f>
        <v/>
      </c>
      <c r="L162" s="5">
        <f>K162/Premissas!$B$4</f>
        <v/>
      </c>
      <c r="M162" s="2">
        <f>IF(K162=Premissas!$B$18,"SIM","NÃO")</f>
        <v/>
      </c>
    </row>
    <row r="163">
      <c r="A163" s="2" t="n">
        <v>522668</v>
      </c>
      <c r="B163" s="2" t="inlineStr">
        <is>
          <t>Giovani Belarmino Borges</t>
        </is>
      </c>
      <c r="C163" s="2" t="n">
        <v>409</v>
      </c>
      <c r="D163" s="2">
        <f>IFERROR(TEXTJOIN(" | ",TRUE,UNIQUE(FILTER(Detalhe_Registro!$C:$C,(Detalhe_Registro!$D:$D=A163)*(Detalhe_Registro!$E:$E=B163)*(Detalhe_Registro!$M:$M="SIM")))),"")</f>
        <v/>
      </c>
      <c r="E163" s="2">
        <f>COUNTIFS(Detalhe_Registro!$D:$D,A163,Detalhe_Registro!$E:$E,B163,Detalhe_Registro!$M:$M,"SIM")</f>
        <v/>
      </c>
      <c r="F163" s="2">
        <f>IFERROR(MAXIFS(Detalhe_Registro!$N:$N,Detalhe_Registro!$D:$D,A163,Detalhe_Registro!$E:$E,B163,Detalhe_Registro!$M:$M,"SIM"),0)</f>
        <v/>
      </c>
      <c r="G163" s="2">
        <f>IFERROR(AVERAGEIFS(Detalhe_Registro!$N:$N,Detalhe_Registro!$D:$D,A163,Detalhe_Registro!$E:$E,B163,Detalhe_Registro!$M:$M,"SIM"),0)</f>
        <v/>
      </c>
      <c r="H163" s="2">
        <f>SUMIFS(Detalhe_Registro!$F:$F,Detalhe_Registro!$D:$D,A163,Detalhe_Registro!$E:$E,B163,Detalhe_Registro!$M:$M,"SIM")</f>
        <v/>
      </c>
      <c r="I163" s="2">
        <f>SUMIFS(Detalhe_Registro!$G:$G,Detalhe_Registro!$D:$D,A163,Detalhe_Registro!$E:$E,B163,Detalhe_Registro!$M:$M,"SIM")</f>
        <v/>
      </c>
      <c r="J163" s="2">
        <f>IF(F163&lt;Premissas!$B$8,"&lt; 1,00",IF(F163&lt;Premissas!$B$9,"1,00 – 1,19",IF(F163&lt;Premissas!$B$10,"1,20 – 1,39",IF(F163&lt;Premissas!$B$11,"1,40 – 1,59",IF(F163&lt;Premissas!$B$12,"1,60 – 1,99","≥ 2,00")))))</f>
        <v/>
      </c>
      <c r="K163" s="5">
        <f>IF(F163&lt;Premissas!$B$8,Premissas!$B$13,IF(F163&lt;Premissas!$B$9,Premissas!$B$14,IF(F163&lt;Premissas!$B$10,Premissas!$B$15,IF(F163&lt;Premissas!$B$11,Premissas!$B$16,IF(F163&lt;Premissas!$B$12,Premissas!$B$17,Premissas!$B$18)))))</f>
        <v/>
      </c>
      <c r="L163" s="5">
        <f>K163/Premissas!$B$4</f>
        <v/>
      </c>
      <c r="M163" s="2">
        <f>IF(K163=Premissas!$B$18,"SIM","NÃO")</f>
        <v/>
      </c>
    </row>
    <row r="164">
      <c r="A164" s="2" t="inlineStr">
        <is>
          <t>522668</t>
        </is>
      </c>
      <c r="B164" s="2" t="inlineStr">
        <is>
          <t>Giovani Belarmino Borges</t>
        </is>
      </c>
      <c r="C164" s="2" t="n">
        <v>409</v>
      </c>
      <c r="D164" s="2">
        <f>IFERROR(TEXTJOIN(" | ",TRUE,UNIQUE(FILTER(Detalhe_Registro!$C:$C,(Detalhe_Registro!$D:$D=A164)*(Detalhe_Registro!$E:$E=B164)*(Detalhe_Registro!$M:$M="SIM")))),"")</f>
        <v/>
      </c>
      <c r="E164" s="2">
        <f>COUNTIFS(Detalhe_Registro!$D:$D,A164,Detalhe_Registro!$E:$E,B164,Detalhe_Registro!$M:$M,"SIM")</f>
        <v/>
      </c>
      <c r="F164" s="2">
        <f>IFERROR(MAXIFS(Detalhe_Registro!$N:$N,Detalhe_Registro!$D:$D,A164,Detalhe_Registro!$E:$E,B164,Detalhe_Registro!$M:$M,"SIM"),0)</f>
        <v/>
      </c>
      <c r="G164" s="2">
        <f>IFERROR(AVERAGEIFS(Detalhe_Registro!$N:$N,Detalhe_Registro!$D:$D,A164,Detalhe_Registro!$E:$E,B164,Detalhe_Registro!$M:$M,"SIM"),0)</f>
        <v/>
      </c>
      <c r="H164" s="2">
        <f>SUMIFS(Detalhe_Registro!$F:$F,Detalhe_Registro!$D:$D,A164,Detalhe_Registro!$E:$E,B164,Detalhe_Registro!$M:$M,"SIM")</f>
        <v/>
      </c>
      <c r="I164" s="2">
        <f>SUMIFS(Detalhe_Registro!$G:$G,Detalhe_Registro!$D:$D,A164,Detalhe_Registro!$E:$E,B164,Detalhe_Registro!$M:$M,"SIM")</f>
        <v/>
      </c>
      <c r="J164" s="2">
        <f>IF(F164&lt;Premissas!$B$8,"&lt; 1,00",IF(F164&lt;Premissas!$B$9,"1,00 – 1,19",IF(F164&lt;Premissas!$B$10,"1,20 – 1,39",IF(F164&lt;Premissas!$B$11,"1,40 – 1,59",IF(F164&lt;Premissas!$B$12,"1,60 – 1,99","≥ 2,00")))))</f>
        <v/>
      </c>
      <c r="K164" s="5">
        <f>IF(F164&lt;Premissas!$B$8,Premissas!$B$13,IF(F164&lt;Premissas!$B$9,Premissas!$B$14,IF(F164&lt;Premissas!$B$10,Premissas!$B$15,IF(F164&lt;Premissas!$B$11,Premissas!$B$16,IF(F164&lt;Premissas!$B$12,Premissas!$B$17,Premissas!$B$18)))))</f>
        <v/>
      </c>
      <c r="L164" s="5">
        <f>K164/Premissas!$B$4</f>
        <v/>
      </c>
      <c r="M164" s="2">
        <f>IF(K164=Premissas!$B$18,"SIM","NÃO")</f>
        <v/>
      </c>
    </row>
    <row r="165">
      <c r="A165" s="2" t="n">
        <v>5305047</v>
      </c>
      <c r="B165" s="2" t="inlineStr">
        <is>
          <t>Glauco Silveira Ramos</t>
        </is>
      </c>
      <c r="C165" s="2" t="n">
        <v>409</v>
      </c>
      <c r="D165" s="2">
        <f>IFERROR(TEXTJOIN(" | ",TRUE,UNIQUE(FILTER(Detalhe_Registro!$C:$C,(Detalhe_Registro!$D:$D=A165)*(Detalhe_Registro!$E:$E=B165)*(Detalhe_Registro!$M:$M="SIM")))),"")</f>
        <v/>
      </c>
      <c r="E165" s="2">
        <f>COUNTIFS(Detalhe_Registro!$D:$D,A165,Detalhe_Registro!$E:$E,B165,Detalhe_Registro!$M:$M,"SIM")</f>
        <v/>
      </c>
      <c r="F165" s="2">
        <f>IFERROR(MAXIFS(Detalhe_Registro!$N:$N,Detalhe_Registro!$D:$D,A165,Detalhe_Registro!$E:$E,B165,Detalhe_Registro!$M:$M,"SIM"),0)</f>
        <v/>
      </c>
      <c r="G165" s="2">
        <f>IFERROR(AVERAGEIFS(Detalhe_Registro!$N:$N,Detalhe_Registro!$D:$D,A165,Detalhe_Registro!$E:$E,B165,Detalhe_Registro!$M:$M,"SIM"),0)</f>
        <v/>
      </c>
      <c r="H165" s="2">
        <f>SUMIFS(Detalhe_Registro!$F:$F,Detalhe_Registro!$D:$D,A165,Detalhe_Registro!$E:$E,B165,Detalhe_Registro!$M:$M,"SIM")</f>
        <v/>
      </c>
      <c r="I165" s="2">
        <f>SUMIFS(Detalhe_Registro!$G:$G,Detalhe_Registro!$D:$D,A165,Detalhe_Registro!$E:$E,B165,Detalhe_Registro!$M:$M,"SIM")</f>
        <v/>
      </c>
      <c r="J165" s="2">
        <f>IF(F165&lt;Premissas!$B$8,"&lt; 1,00",IF(F165&lt;Premissas!$B$9,"1,00 – 1,19",IF(F165&lt;Premissas!$B$10,"1,20 – 1,39",IF(F165&lt;Premissas!$B$11,"1,40 – 1,59",IF(F165&lt;Premissas!$B$12,"1,60 – 1,99","≥ 2,00")))))</f>
        <v/>
      </c>
      <c r="K165" s="5">
        <f>IF(F165&lt;Premissas!$B$8,Premissas!$B$13,IF(F165&lt;Premissas!$B$9,Premissas!$B$14,IF(F165&lt;Premissas!$B$10,Premissas!$B$15,IF(F165&lt;Premissas!$B$11,Premissas!$B$16,IF(F165&lt;Premissas!$B$12,Premissas!$B$17,Premissas!$B$18)))))</f>
        <v/>
      </c>
      <c r="L165" s="5">
        <f>K165/Premissas!$B$4</f>
        <v/>
      </c>
      <c r="M165" s="2">
        <f>IF(K165=Premissas!$B$18,"SIM","NÃO")</f>
        <v/>
      </c>
    </row>
    <row r="166">
      <c r="A166" s="2" t="inlineStr">
        <is>
          <t>5305047</t>
        </is>
      </c>
      <c r="B166" s="2" t="inlineStr">
        <is>
          <t>Glauco Silveira Ramos</t>
        </is>
      </c>
      <c r="C166" s="2" t="n">
        <v>409</v>
      </c>
      <c r="D166" s="2">
        <f>IFERROR(TEXTJOIN(" | ",TRUE,UNIQUE(FILTER(Detalhe_Registro!$C:$C,(Detalhe_Registro!$D:$D=A166)*(Detalhe_Registro!$E:$E=B166)*(Detalhe_Registro!$M:$M="SIM")))),"")</f>
        <v/>
      </c>
      <c r="E166" s="2">
        <f>COUNTIFS(Detalhe_Registro!$D:$D,A166,Detalhe_Registro!$E:$E,B166,Detalhe_Registro!$M:$M,"SIM")</f>
        <v/>
      </c>
      <c r="F166" s="2">
        <f>IFERROR(MAXIFS(Detalhe_Registro!$N:$N,Detalhe_Registro!$D:$D,A166,Detalhe_Registro!$E:$E,B166,Detalhe_Registro!$M:$M,"SIM"),0)</f>
        <v/>
      </c>
      <c r="G166" s="2">
        <f>IFERROR(AVERAGEIFS(Detalhe_Registro!$N:$N,Detalhe_Registro!$D:$D,A166,Detalhe_Registro!$E:$E,B166,Detalhe_Registro!$M:$M,"SIM"),0)</f>
        <v/>
      </c>
      <c r="H166" s="2">
        <f>SUMIFS(Detalhe_Registro!$F:$F,Detalhe_Registro!$D:$D,A166,Detalhe_Registro!$E:$E,B166,Detalhe_Registro!$M:$M,"SIM")</f>
        <v/>
      </c>
      <c r="I166" s="2">
        <f>SUMIFS(Detalhe_Registro!$G:$G,Detalhe_Registro!$D:$D,A166,Detalhe_Registro!$E:$E,B166,Detalhe_Registro!$M:$M,"SIM")</f>
        <v/>
      </c>
      <c r="J166" s="2">
        <f>IF(F166&lt;Premissas!$B$8,"&lt; 1,00",IF(F166&lt;Premissas!$B$9,"1,00 – 1,19",IF(F166&lt;Premissas!$B$10,"1,20 – 1,39",IF(F166&lt;Premissas!$B$11,"1,40 – 1,59",IF(F166&lt;Premissas!$B$12,"1,60 – 1,99","≥ 2,00")))))</f>
        <v/>
      </c>
      <c r="K166" s="5">
        <f>IF(F166&lt;Premissas!$B$8,Premissas!$B$13,IF(F166&lt;Premissas!$B$9,Premissas!$B$14,IF(F166&lt;Premissas!$B$10,Premissas!$B$15,IF(F166&lt;Premissas!$B$11,Premissas!$B$16,IF(F166&lt;Premissas!$B$12,Premissas!$B$17,Premissas!$B$18)))))</f>
        <v/>
      </c>
      <c r="L166" s="5">
        <f>K166/Premissas!$B$4</f>
        <v/>
      </c>
      <c r="M166" s="2">
        <f>IF(K166=Premissas!$B$18,"SIM","NÃO")</f>
        <v/>
      </c>
    </row>
    <row r="167">
      <c r="A167" s="2" t="n">
        <v>5817196</v>
      </c>
      <c r="B167" s="2" t="inlineStr">
        <is>
          <t>Guilherme Clayton Matos Dos Santos</t>
        </is>
      </c>
      <c r="C167" s="2" t="n">
        <v>409</v>
      </c>
      <c r="D167" s="2">
        <f>IFERROR(TEXTJOIN(" | ",TRUE,UNIQUE(FILTER(Detalhe_Registro!$C:$C,(Detalhe_Registro!$D:$D=A167)*(Detalhe_Registro!$E:$E=B167)*(Detalhe_Registro!$M:$M="SIM")))),"")</f>
        <v/>
      </c>
      <c r="E167" s="2">
        <f>COUNTIFS(Detalhe_Registro!$D:$D,A167,Detalhe_Registro!$E:$E,B167,Detalhe_Registro!$M:$M,"SIM")</f>
        <v/>
      </c>
      <c r="F167" s="2">
        <f>IFERROR(MAXIFS(Detalhe_Registro!$N:$N,Detalhe_Registro!$D:$D,A167,Detalhe_Registro!$E:$E,B167,Detalhe_Registro!$M:$M,"SIM"),0)</f>
        <v/>
      </c>
      <c r="G167" s="2">
        <f>IFERROR(AVERAGEIFS(Detalhe_Registro!$N:$N,Detalhe_Registro!$D:$D,A167,Detalhe_Registro!$E:$E,B167,Detalhe_Registro!$M:$M,"SIM"),0)</f>
        <v/>
      </c>
      <c r="H167" s="2">
        <f>SUMIFS(Detalhe_Registro!$F:$F,Detalhe_Registro!$D:$D,A167,Detalhe_Registro!$E:$E,B167,Detalhe_Registro!$M:$M,"SIM")</f>
        <v/>
      </c>
      <c r="I167" s="2">
        <f>SUMIFS(Detalhe_Registro!$G:$G,Detalhe_Registro!$D:$D,A167,Detalhe_Registro!$E:$E,B167,Detalhe_Registro!$M:$M,"SIM")</f>
        <v/>
      </c>
      <c r="J167" s="2">
        <f>IF(F167&lt;Premissas!$B$8,"&lt; 1,00",IF(F167&lt;Premissas!$B$9,"1,00 – 1,19",IF(F167&lt;Premissas!$B$10,"1,20 – 1,39",IF(F167&lt;Premissas!$B$11,"1,40 – 1,59",IF(F167&lt;Premissas!$B$12,"1,60 – 1,99","≥ 2,00")))))</f>
        <v/>
      </c>
      <c r="K167" s="5">
        <f>IF(F167&lt;Premissas!$B$8,Premissas!$B$13,IF(F167&lt;Premissas!$B$9,Premissas!$B$14,IF(F167&lt;Premissas!$B$10,Premissas!$B$15,IF(F167&lt;Premissas!$B$11,Premissas!$B$16,IF(F167&lt;Premissas!$B$12,Premissas!$B$17,Premissas!$B$18)))))</f>
        <v/>
      </c>
      <c r="L167" s="5">
        <f>K167/Premissas!$B$4</f>
        <v/>
      </c>
      <c r="M167" s="2">
        <f>IF(K167=Premissas!$B$18,"SIM","NÃO")</f>
        <v/>
      </c>
    </row>
    <row r="168">
      <c r="A168" s="2" t="inlineStr">
        <is>
          <t>5817196</t>
        </is>
      </c>
      <c r="B168" s="2" t="inlineStr">
        <is>
          <t>Guilherme Clayton Matos Dos Santos</t>
        </is>
      </c>
      <c r="C168" s="2" t="n">
        <v>409</v>
      </c>
      <c r="D168" s="2">
        <f>IFERROR(TEXTJOIN(" | ",TRUE,UNIQUE(FILTER(Detalhe_Registro!$C:$C,(Detalhe_Registro!$D:$D=A168)*(Detalhe_Registro!$E:$E=B168)*(Detalhe_Registro!$M:$M="SIM")))),"")</f>
        <v/>
      </c>
      <c r="E168" s="2">
        <f>COUNTIFS(Detalhe_Registro!$D:$D,A168,Detalhe_Registro!$E:$E,B168,Detalhe_Registro!$M:$M,"SIM")</f>
        <v/>
      </c>
      <c r="F168" s="2">
        <f>IFERROR(MAXIFS(Detalhe_Registro!$N:$N,Detalhe_Registro!$D:$D,A168,Detalhe_Registro!$E:$E,B168,Detalhe_Registro!$M:$M,"SIM"),0)</f>
        <v/>
      </c>
      <c r="G168" s="2">
        <f>IFERROR(AVERAGEIFS(Detalhe_Registro!$N:$N,Detalhe_Registro!$D:$D,A168,Detalhe_Registro!$E:$E,B168,Detalhe_Registro!$M:$M,"SIM"),0)</f>
        <v/>
      </c>
      <c r="H168" s="2">
        <f>SUMIFS(Detalhe_Registro!$F:$F,Detalhe_Registro!$D:$D,A168,Detalhe_Registro!$E:$E,B168,Detalhe_Registro!$M:$M,"SIM")</f>
        <v/>
      </c>
      <c r="I168" s="2">
        <f>SUMIFS(Detalhe_Registro!$G:$G,Detalhe_Registro!$D:$D,A168,Detalhe_Registro!$E:$E,B168,Detalhe_Registro!$M:$M,"SIM")</f>
        <v/>
      </c>
      <c r="J168" s="2">
        <f>IF(F168&lt;Premissas!$B$8,"&lt; 1,00",IF(F168&lt;Premissas!$B$9,"1,00 – 1,19",IF(F168&lt;Premissas!$B$10,"1,20 – 1,39",IF(F168&lt;Premissas!$B$11,"1,40 – 1,59",IF(F168&lt;Premissas!$B$12,"1,60 – 1,99","≥ 2,00")))))</f>
        <v/>
      </c>
      <c r="K168" s="5">
        <f>IF(F168&lt;Premissas!$B$8,Premissas!$B$13,IF(F168&lt;Premissas!$B$9,Premissas!$B$14,IF(F168&lt;Premissas!$B$10,Premissas!$B$15,IF(F168&lt;Premissas!$B$11,Premissas!$B$16,IF(F168&lt;Premissas!$B$12,Premissas!$B$17,Premissas!$B$18)))))</f>
        <v/>
      </c>
      <c r="L168" s="5">
        <f>K168/Premissas!$B$4</f>
        <v/>
      </c>
      <c r="M168" s="2">
        <f>IF(K168=Premissas!$B$18,"SIM","NÃO")</f>
        <v/>
      </c>
    </row>
    <row r="169">
      <c r="A169" s="2" t="n">
        <v>5447798</v>
      </c>
      <c r="B169" s="2" t="inlineStr">
        <is>
          <t>Gustavo Da Silva Rodrigues</t>
        </is>
      </c>
      <c r="C169" s="2" t="n">
        <v>409</v>
      </c>
      <c r="D169" s="2">
        <f>IFERROR(TEXTJOIN(" | ",TRUE,UNIQUE(FILTER(Detalhe_Registro!$C:$C,(Detalhe_Registro!$D:$D=A169)*(Detalhe_Registro!$E:$E=B169)*(Detalhe_Registro!$M:$M="SIM")))),"")</f>
        <v/>
      </c>
      <c r="E169" s="2">
        <f>COUNTIFS(Detalhe_Registro!$D:$D,A169,Detalhe_Registro!$E:$E,B169,Detalhe_Registro!$M:$M,"SIM")</f>
        <v/>
      </c>
      <c r="F169" s="2">
        <f>IFERROR(MAXIFS(Detalhe_Registro!$N:$N,Detalhe_Registro!$D:$D,A169,Detalhe_Registro!$E:$E,B169,Detalhe_Registro!$M:$M,"SIM"),0)</f>
        <v/>
      </c>
      <c r="G169" s="2">
        <f>IFERROR(AVERAGEIFS(Detalhe_Registro!$N:$N,Detalhe_Registro!$D:$D,A169,Detalhe_Registro!$E:$E,B169,Detalhe_Registro!$M:$M,"SIM"),0)</f>
        <v/>
      </c>
      <c r="H169" s="2">
        <f>SUMIFS(Detalhe_Registro!$F:$F,Detalhe_Registro!$D:$D,A169,Detalhe_Registro!$E:$E,B169,Detalhe_Registro!$M:$M,"SIM")</f>
        <v/>
      </c>
      <c r="I169" s="2">
        <f>SUMIFS(Detalhe_Registro!$G:$G,Detalhe_Registro!$D:$D,A169,Detalhe_Registro!$E:$E,B169,Detalhe_Registro!$M:$M,"SIM")</f>
        <v/>
      </c>
      <c r="J169" s="2">
        <f>IF(F169&lt;Premissas!$B$8,"&lt; 1,00",IF(F169&lt;Premissas!$B$9,"1,00 – 1,19",IF(F169&lt;Premissas!$B$10,"1,20 – 1,39",IF(F169&lt;Premissas!$B$11,"1,40 – 1,59",IF(F169&lt;Premissas!$B$12,"1,60 – 1,99","≥ 2,00")))))</f>
        <v/>
      </c>
      <c r="K169" s="5">
        <f>IF(F169&lt;Premissas!$B$8,Premissas!$B$13,IF(F169&lt;Premissas!$B$9,Premissas!$B$14,IF(F169&lt;Premissas!$B$10,Premissas!$B$15,IF(F169&lt;Premissas!$B$11,Premissas!$B$16,IF(F169&lt;Premissas!$B$12,Premissas!$B$17,Premissas!$B$18)))))</f>
        <v/>
      </c>
      <c r="L169" s="5">
        <f>K169/Premissas!$B$4</f>
        <v/>
      </c>
      <c r="M169" s="2">
        <f>IF(K169=Premissas!$B$18,"SIM","NÃO")</f>
        <v/>
      </c>
    </row>
    <row r="170">
      <c r="A170" s="2" t="inlineStr">
        <is>
          <t>5447798</t>
        </is>
      </c>
      <c r="B170" s="2" t="inlineStr">
        <is>
          <t>Gustavo Da Silva Rodrigues</t>
        </is>
      </c>
      <c r="C170" s="2" t="n">
        <v>409</v>
      </c>
      <c r="D170" s="2">
        <f>IFERROR(TEXTJOIN(" | ",TRUE,UNIQUE(FILTER(Detalhe_Registro!$C:$C,(Detalhe_Registro!$D:$D=A170)*(Detalhe_Registro!$E:$E=B170)*(Detalhe_Registro!$M:$M="SIM")))),"")</f>
        <v/>
      </c>
      <c r="E170" s="2">
        <f>COUNTIFS(Detalhe_Registro!$D:$D,A170,Detalhe_Registro!$E:$E,B170,Detalhe_Registro!$M:$M,"SIM")</f>
        <v/>
      </c>
      <c r="F170" s="2">
        <f>IFERROR(MAXIFS(Detalhe_Registro!$N:$N,Detalhe_Registro!$D:$D,A170,Detalhe_Registro!$E:$E,B170,Detalhe_Registro!$M:$M,"SIM"),0)</f>
        <v/>
      </c>
      <c r="G170" s="2">
        <f>IFERROR(AVERAGEIFS(Detalhe_Registro!$N:$N,Detalhe_Registro!$D:$D,A170,Detalhe_Registro!$E:$E,B170,Detalhe_Registro!$M:$M,"SIM"),0)</f>
        <v/>
      </c>
      <c r="H170" s="2">
        <f>SUMIFS(Detalhe_Registro!$F:$F,Detalhe_Registro!$D:$D,A170,Detalhe_Registro!$E:$E,B170,Detalhe_Registro!$M:$M,"SIM")</f>
        <v/>
      </c>
      <c r="I170" s="2">
        <f>SUMIFS(Detalhe_Registro!$G:$G,Detalhe_Registro!$D:$D,A170,Detalhe_Registro!$E:$E,B170,Detalhe_Registro!$M:$M,"SIM")</f>
        <v/>
      </c>
      <c r="J170" s="2">
        <f>IF(F170&lt;Premissas!$B$8,"&lt; 1,00",IF(F170&lt;Premissas!$B$9,"1,00 – 1,19",IF(F170&lt;Premissas!$B$10,"1,20 – 1,39",IF(F170&lt;Premissas!$B$11,"1,40 – 1,59",IF(F170&lt;Premissas!$B$12,"1,60 – 1,99","≥ 2,00")))))</f>
        <v/>
      </c>
      <c r="K170" s="5">
        <f>IF(F170&lt;Premissas!$B$8,Premissas!$B$13,IF(F170&lt;Premissas!$B$9,Premissas!$B$14,IF(F170&lt;Premissas!$B$10,Premissas!$B$15,IF(F170&lt;Premissas!$B$11,Premissas!$B$16,IF(F170&lt;Premissas!$B$12,Premissas!$B$17,Premissas!$B$18)))))</f>
        <v/>
      </c>
      <c r="L170" s="5">
        <f>K170/Premissas!$B$4</f>
        <v/>
      </c>
      <c r="M170" s="2">
        <f>IF(K170=Premissas!$B$18,"SIM","NÃO")</f>
        <v/>
      </c>
    </row>
    <row r="171">
      <c r="A171" s="2" t="n">
        <v>5891949</v>
      </c>
      <c r="B171" s="2" t="inlineStr">
        <is>
          <t>Gustavo Santos Neves</t>
        </is>
      </c>
      <c r="C171" s="2" t="n">
        <v>409</v>
      </c>
      <c r="D171" s="2">
        <f>IFERROR(TEXTJOIN(" | ",TRUE,UNIQUE(FILTER(Detalhe_Registro!$C:$C,(Detalhe_Registro!$D:$D=A171)*(Detalhe_Registro!$E:$E=B171)*(Detalhe_Registro!$M:$M="SIM")))),"")</f>
        <v/>
      </c>
      <c r="E171" s="2">
        <f>COUNTIFS(Detalhe_Registro!$D:$D,A171,Detalhe_Registro!$E:$E,B171,Detalhe_Registro!$M:$M,"SIM")</f>
        <v/>
      </c>
      <c r="F171" s="2">
        <f>IFERROR(MAXIFS(Detalhe_Registro!$N:$N,Detalhe_Registro!$D:$D,A171,Detalhe_Registro!$E:$E,B171,Detalhe_Registro!$M:$M,"SIM"),0)</f>
        <v/>
      </c>
      <c r="G171" s="2">
        <f>IFERROR(AVERAGEIFS(Detalhe_Registro!$N:$N,Detalhe_Registro!$D:$D,A171,Detalhe_Registro!$E:$E,B171,Detalhe_Registro!$M:$M,"SIM"),0)</f>
        <v/>
      </c>
      <c r="H171" s="2">
        <f>SUMIFS(Detalhe_Registro!$F:$F,Detalhe_Registro!$D:$D,A171,Detalhe_Registro!$E:$E,B171,Detalhe_Registro!$M:$M,"SIM")</f>
        <v/>
      </c>
      <c r="I171" s="2">
        <f>SUMIFS(Detalhe_Registro!$G:$G,Detalhe_Registro!$D:$D,A171,Detalhe_Registro!$E:$E,B171,Detalhe_Registro!$M:$M,"SIM")</f>
        <v/>
      </c>
      <c r="J171" s="2">
        <f>IF(F171&lt;Premissas!$B$8,"&lt; 1,00",IF(F171&lt;Premissas!$B$9,"1,00 – 1,19",IF(F171&lt;Premissas!$B$10,"1,20 – 1,39",IF(F171&lt;Premissas!$B$11,"1,40 – 1,59",IF(F171&lt;Premissas!$B$12,"1,60 – 1,99","≥ 2,00")))))</f>
        <v/>
      </c>
      <c r="K171" s="5">
        <f>IF(F171&lt;Premissas!$B$8,Premissas!$B$13,IF(F171&lt;Premissas!$B$9,Premissas!$B$14,IF(F171&lt;Premissas!$B$10,Premissas!$B$15,IF(F171&lt;Premissas!$B$11,Premissas!$B$16,IF(F171&lt;Premissas!$B$12,Premissas!$B$17,Premissas!$B$18)))))</f>
        <v/>
      </c>
      <c r="L171" s="5">
        <f>K171/Premissas!$B$4</f>
        <v/>
      </c>
      <c r="M171" s="2">
        <f>IF(K171=Premissas!$B$18,"SIM","NÃO")</f>
        <v/>
      </c>
    </row>
    <row r="172">
      <c r="A172" s="2" t="inlineStr">
        <is>
          <t>5891949</t>
        </is>
      </c>
      <c r="B172" s="2" t="inlineStr">
        <is>
          <t>Gustavo Santos Neves</t>
        </is>
      </c>
      <c r="C172" s="2" t="n">
        <v>409</v>
      </c>
      <c r="D172" s="2">
        <f>IFERROR(TEXTJOIN(" | ",TRUE,UNIQUE(FILTER(Detalhe_Registro!$C:$C,(Detalhe_Registro!$D:$D=A172)*(Detalhe_Registro!$E:$E=B172)*(Detalhe_Registro!$M:$M="SIM")))),"")</f>
        <v/>
      </c>
      <c r="E172" s="2">
        <f>COUNTIFS(Detalhe_Registro!$D:$D,A172,Detalhe_Registro!$E:$E,B172,Detalhe_Registro!$M:$M,"SIM")</f>
        <v/>
      </c>
      <c r="F172" s="2">
        <f>IFERROR(MAXIFS(Detalhe_Registro!$N:$N,Detalhe_Registro!$D:$D,A172,Detalhe_Registro!$E:$E,B172,Detalhe_Registro!$M:$M,"SIM"),0)</f>
        <v/>
      </c>
      <c r="G172" s="2">
        <f>IFERROR(AVERAGEIFS(Detalhe_Registro!$N:$N,Detalhe_Registro!$D:$D,A172,Detalhe_Registro!$E:$E,B172,Detalhe_Registro!$M:$M,"SIM"),0)</f>
        <v/>
      </c>
      <c r="H172" s="2">
        <f>SUMIFS(Detalhe_Registro!$F:$F,Detalhe_Registro!$D:$D,A172,Detalhe_Registro!$E:$E,B172,Detalhe_Registro!$M:$M,"SIM")</f>
        <v/>
      </c>
      <c r="I172" s="2">
        <f>SUMIFS(Detalhe_Registro!$G:$G,Detalhe_Registro!$D:$D,A172,Detalhe_Registro!$E:$E,B172,Detalhe_Registro!$M:$M,"SIM")</f>
        <v/>
      </c>
      <c r="J172" s="2">
        <f>IF(F172&lt;Premissas!$B$8,"&lt; 1,00",IF(F172&lt;Premissas!$B$9,"1,00 – 1,19",IF(F172&lt;Premissas!$B$10,"1,20 – 1,39",IF(F172&lt;Premissas!$B$11,"1,40 – 1,59",IF(F172&lt;Premissas!$B$12,"1,60 – 1,99","≥ 2,00")))))</f>
        <v/>
      </c>
      <c r="K172" s="5">
        <f>IF(F172&lt;Premissas!$B$8,Premissas!$B$13,IF(F172&lt;Premissas!$B$9,Premissas!$B$14,IF(F172&lt;Premissas!$B$10,Premissas!$B$15,IF(F172&lt;Premissas!$B$11,Premissas!$B$16,IF(F172&lt;Premissas!$B$12,Premissas!$B$17,Premissas!$B$18)))))</f>
        <v/>
      </c>
      <c r="L172" s="5">
        <f>K172/Premissas!$B$4</f>
        <v/>
      </c>
      <c r="M172" s="2">
        <f>IF(K172=Premissas!$B$18,"SIM","NÃO")</f>
        <v/>
      </c>
    </row>
    <row r="173">
      <c r="A173" s="2" t="n">
        <v>264446</v>
      </c>
      <c r="B173" s="2" t="inlineStr">
        <is>
          <t>HUMBERTO DE ANDRADE SILVA</t>
        </is>
      </c>
      <c r="C173" s="2" t="n">
        <v>409</v>
      </c>
      <c r="D173" s="2">
        <f>IFERROR(TEXTJOIN(" | ",TRUE,UNIQUE(FILTER(Detalhe_Registro!$C:$C,(Detalhe_Registro!$D:$D=A173)*(Detalhe_Registro!$E:$E=B173)*(Detalhe_Registro!$M:$M="SIM")))),"")</f>
        <v/>
      </c>
      <c r="E173" s="2">
        <f>COUNTIFS(Detalhe_Registro!$D:$D,A173,Detalhe_Registro!$E:$E,B173,Detalhe_Registro!$M:$M,"SIM")</f>
        <v/>
      </c>
      <c r="F173" s="2">
        <f>IFERROR(MAXIFS(Detalhe_Registro!$N:$N,Detalhe_Registro!$D:$D,A173,Detalhe_Registro!$E:$E,B173,Detalhe_Registro!$M:$M,"SIM"),0)</f>
        <v/>
      </c>
      <c r="G173" s="2">
        <f>IFERROR(AVERAGEIFS(Detalhe_Registro!$N:$N,Detalhe_Registro!$D:$D,A173,Detalhe_Registro!$E:$E,B173,Detalhe_Registro!$M:$M,"SIM"),0)</f>
        <v/>
      </c>
      <c r="H173" s="2">
        <f>SUMIFS(Detalhe_Registro!$F:$F,Detalhe_Registro!$D:$D,A173,Detalhe_Registro!$E:$E,B173,Detalhe_Registro!$M:$M,"SIM")</f>
        <v/>
      </c>
      <c r="I173" s="2">
        <f>SUMIFS(Detalhe_Registro!$G:$G,Detalhe_Registro!$D:$D,A173,Detalhe_Registro!$E:$E,B173,Detalhe_Registro!$M:$M,"SIM")</f>
        <v/>
      </c>
      <c r="J173" s="2">
        <f>IF(F173&lt;Premissas!$B$8,"&lt; 1,00",IF(F173&lt;Premissas!$B$9,"1,00 – 1,19",IF(F173&lt;Premissas!$B$10,"1,20 – 1,39",IF(F173&lt;Premissas!$B$11,"1,40 – 1,59",IF(F173&lt;Premissas!$B$12,"1,60 – 1,99","≥ 2,00")))))</f>
        <v/>
      </c>
      <c r="K173" s="5">
        <f>IF(F173&lt;Premissas!$B$8,Premissas!$B$13,IF(F173&lt;Premissas!$B$9,Premissas!$B$14,IF(F173&lt;Premissas!$B$10,Premissas!$B$15,IF(F173&lt;Premissas!$B$11,Premissas!$B$16,IF(F173&lt;Premissas!$B$12,Premissas!$B$17,Premissas!$B$18)))))</f>
        <v/>
      </c>
      <c r="L173" s="5">
        <f>K173/Premissas!$B$4</f>
        <v/>
      </c>
      <c r="M173" s="2">
        <f>IF(K173=Premissas!$B$18,"SIM","NÃO")</f>
        <v/>
      </c>
    </row>
    <row r="174">
      <c r="A174" s="2" t="inlineStr">
        <is>
          <t>264446</t>
        </is>
      </c>
      <c r="B174" s="2" t="inlineStr">
        <is>
          <t>HUMBERTO DE ANDRADE SILVA</t>
        </is>
      </c>
      <c r="C174" s="2" t="n">
        <v>409</v>
      </c>
      <c r="D174" s="2">
        <f>IFERROR(TEXTJOIN(" | ",TRUE,UNIQUE(FILTER(Detalhe_Registro!$C:$C,(Detalhe_Registro!$D:$D=A174)*(Detalhe_Registro!$E:$E=B174)*(Detalhe_Registro!$M:$M="SIM")))),"")</f>
        <v/>
      </c>
      <c r="E174" s="2">
        <f>COUNTIFS(Detalhe_Registro!$D:$D,A174,Detalhe_Registro!$E:$E,B174,Detalhe_Registro!$M:$M,"SIM")</f>
        <v/>
      </c>
      <c r="F174" s="2">
        <f>IFERROR(MAXIFS(Detalhe_Registro!$N:$N,Detalhe_Registro!$D:$D,A174,Detalhe_Registro!$E:$E,B174,Detalhe_Registro!$M:$M,"SIM"),0)</f>
        <v/>
      </c>
      <c r="G174" s="2">
        <f>IFERROR(AVERAGEIFS(Detalhe_Registro!$N:$N,Detalhe_Registro!$D:$D,A174,Detalhe_Registro!$E:$E,B174,Detalhe_Registro!$M:$M,"SIM"),0)</f>
        <v/>
      </c>
      <c r="H174" s="2">
        <f>SUMIFS(Detalhe_Registro!$F:$F,Detalhe_Registro!$D:$D,A174,Detalhe_Registro!$E:$E,B174,Detalhe_Registro!$M:$M,"SIM")</f>
        <v/>
      </c>
      <c r="I174" s="2">
        <f>SUMIFS(Detalhe_Registro!$G:$G,Detalhe_Registro!$D:$D,A174,Detalhe_Registro!$E:$E,B174,Detalhe_Registro!$M:$M,"SIM")</f>
        <v/>
      </c>
      <c r="J174" s="2">
        <f>IF(F174&lt;Premissas!$B$8,"&lt; 1,00",IF(F174&lt;Premissas!$B$9,"1,00 – 1,19",IF(F174&lt;Premissas!$B$10,"1,20 – 1,39",IF(F174&lt;Premissas!$B$11,"1,40 – 1,59",IF(F174&lt;Premissas!$B$12,"1,60 – 1,99","≥ 2,00")))))</f>
        <v/>
      </c>
      <c r="K174" s="5">
        <f>IF(F174&lt;Premissas!$B$8,Premissas!$B$13,IF(F174&lt;Premissas!$B$9,Premissas!$B$14,IF(F174&lt;Premissas!$B$10,Premissas!$B$15,IF(F174&lt;Premissas!$B$11,Premissas!$B$16,IF(F174&lt;Premissas!$B$12,Premissas!$B$17,Premissas!$B$18)))))</f>
        <v/>
      </c>
      <c r="L174" s="5">
        <f>K174/Premissas!$B$4</f>
        <v/>
      </c>
      <c r="M174" s="2">
        <f>IF(K174=Premissas!$B$18,"SIM","NÃO")</f>
        <v/>
      </c>
    </row>
    <row r="175">
      <c r="A175" s="2" t="n">
        <v>5600537</v>
      </c>
      <c r="B175" s="2" t="inlineStr">
        <is>
          <t>Heitor Luiz Fernandes Prazeres</t>
        </is>
      </c>
      <c r="C175" s="2" t="n">
        <v>409</v>
      </c>
      <c r="D175" s="2">
        <f>IFERROR(TEXTJOIN(" | ",TRUE,UNIQUE(FILTER(Detalhe_Registro!$C:$C,(Detalhe_Registro!$D:$D=A175)*(Detalhe_Registro!$E:$E=B175)*(Detalhe_Registro!$M:$M="SIM")))),"")</f>
        <v/>
      </c>
      <c r="E175" s="2">
        <f>COUNTIFS(Detalhe_Registro!$D:$D,A175,Detalhe_Registro!$E:$E,B175,Detalhe_Registro!$M:$M,"SIM")</f>
        <v/>
      </c>
      <c r="F175" s="2">
        <f>IFERROR(MAXIFS(Detalhe_Registro!$N:$N,Detalhe_Registro!$D:$D,A175,Detalhe_Registro!$E:$E,B175,Detalhe_Registro!$M:$M,"SIM"),0)</f>
        <v/>
      </c>
      <c r="G175" s="2">
        <f>IFERROR(AVERAGEIFS(Detalhe_Registro!$N:$N,Detalhe_Registro!$D:$D,A175,Detalhe_Registro!$E:$E,B175,Detalhe_Registro!$M:$M,"SIM"),0)</f>
        <v/>
      </c>
      <c r="H175" s="2">
        <f>SUMIFS(Detalhe_Registro!$F:$F,Detalhe_Registro!$D:$D,A175,Detalhe_Registro!$E:$E,B175,Detalhe_Registro!$M:$M,"SIM")</f>
        <v/>
      </c>
      <c r="I175" s="2">
        <f>SUMIFS(Detalhe_Registro!$G:$G,Detalhe_Registro!$D:$D,A175,Detalhe_Registro!$E:$E,B175,Detalhe_Registro!$M:$M,"SIM")</f>
        <v/>
      </c>
      <c r="J175" s="2">
        <f>IF(F175&lt;Premissas!$B$8,"&lt; 1,00",IF(F175&lt;Premissas!$B$9,"1,00 – 1,19",IF(F175&lt;Premissas!$B$10,"1,20 – 1,39",IF(F175&lt;Premissas!$B$11,"1,40 – 1,59",IF(F175&lt;Premissas!$B$12,"1,60 – 1,99","≥ 2,00")))))</f>
        <v/>
      </c>
      <c r="K175" s="5">
        <f>IF(F175&lt;Premissas!$B$8,Premissas!$B$13,IF(F175&lt;Premissas!$B$9,Premissas!$B$14,IF(F175&lt;Premissas!$B$10,Premissas!$B$15,IF(F175&lt;Premissas!$B$11,Premissas!$B$16,IF(F175&lt;Premissas!$B$12,Premissas!$B$17,Premissas!$B$18)))))</f>
        <v/>
      </c>
      <c r="L175" s="5">
        <f>K175/Premissas!$B$4</f>
        <v/>
      </c>
      <c r="M175" s="2">
        <f>IF(K175=Premissas!$B$18,"SIM","NÃO")</f>
        <v/>
      </c>
    </row>
    <row r="176">
      <c r="A176" s="2" t="n">
        <v>250896</v>
      </c>
      <c r="B176" s="2" t="inlineStr">
        <is>
          <t>Hugo Clementino Nunes</t>
        </is>
      </c>
      <c r="C176" s="2" t="n">
        <v>409</v>
      </c>
      <c r="D176" s="2">
        <f>IFERROR(TEXTJOIN(" | ",TRUE,UNIQUE(FILTER(Detalhe_Registro!$C:$C,(Detalhe_Registro!$D:$D=A176)*(Detalhe_Registro!$E:$E=B176)*(Detalhe_Registro!$M:$M="SIM")))),"")</f>
        <v/>
      </c>
      <c r="E176" s="2">
        <f>COUNTIFS(Detalhe_Registro!$D:$D,A176,Detalhe_Registro!$E:$E,B176,Detalhe_Registro!$M:$M,"SIM")</f>
        <v/>
      </c>
      <c r="F176" s="2">
        <f>IFERROR(MAXIFS(Detalhe_Registro!$N:$N,Detalhe_Registro!$D:$D,A176,Detalhe_Registro!$E:$E,B176,Detalhe_Registro!$M:$M,"SIM"),0)</f>
        <v/>
      </c>
      <c r="G176" s="2">
        <f>IFERROR(AVERAGEIFS(Detalhe_Registro!$N:$N,Detalhe_Registro!$D:$D,A176,Detalhe_Registro!$E:$E,B176,Detalhe_Registro!$M:$M,"SIM"),0)</f>
        <v/>
      </c>
      <c r="H176" s="2">
        <f>SUMIFS(Detalhe_Registro!$F:$F,Detalhe_Registro!$D:$D,A176,Detalhe_Registro!$E:$E,B176,Detalhe_Registro!$M:$M,"SIM")</f>
        <v/>
      </c>
      <c r="I176" s="2">
        <f>SUMIFS(Detalhe_Registro!$G:$G,Detalhe_Registro!$D:$D,A176,Detalhe_Registro!$E:$E,B176,Detalhe_Registro!$M:$M,"SIM")</f>
        <v/>
      </c>
      <c r="J176" s="2">
        <f>IF(F176&lt;Premissas!$B$8,"&lt; 1,00",IF(F176&lt;Premissas!$B$9,"1,00 – 1,19",IF(F176&lt;Premissas!$B$10,"1,20 – 1,39",IF(F176&lt;Premissas!$B$11,"1,40 – 1,59",IF(F176&lt;Premissas!$B$12,"1,60 – 1,99","≥ 2,00")))))</f>
        <v/>
      </c>
      <c r="K176" s="5">
        <f>IF(F176&lt;Premissas!$B$8,Premissas!$B$13,IF(F176&lt;Premissas!$B$9,Premissas!$B$14,IF(F176&lt;Premissas!$B$10,Premissas!$B$15,IF(F176&lt;Premissas!$B$11,Premissas!$B$16,IF(F176&lt;Premissas!$B$12,Premissas!$B$17,Premissas!$B$18)))))</f>
        <v/>
      </c>
      <c r="L176" s="5">
        <f>K176/Premissas!$B$4</f>
        <v/>
      </c>
      <c r="M176" s="2">
        <f>IF(K176=Premissas!$B$18,"SIM","NÃO")</f>
        <v/>
      </c>
    </row>
    <row r="177">
      <c r="A177" s="2" t="inlineStr">
        <is>
          <t>250896</t>
        </is>
      </c>
      <c r="B177" s="2" t="inlineStr">
        <is>
          <t>Hugo Clementino Nunes</t>
        </is>
      </c>
      <c r="C177" s="2" t="n">
        <v>409</v>
      </c>
      <c r="D177" s="2">
        <f>IFERROR(TEXTJOIN(" | ",TRUE,UNIQUE(FILTER(Detalhe_Registro!$C:$C,(Detalhe_Registro!$D:$D=A177)*(Detalhe_Registro!$E:$E=B177)*(Detalhe_Registro!$M:$M="SIM")))),"")</f>
        <v/>
      </c>
      <c r="E177" s="2">
        <f>COUNTIFS(Detalhe_Registro!$D:$D,A177,Detalhe_Registro!$E:$E,B177,Detalhe_Registro!$M:$M,"SIM")</f>
        <v/>
      </c>
      <c r="F177" s="2">
        <f>IFERROR(MAXIFS(Detalhe_Registro!$N:$N,Detalhe_Registro!$D:$D,A177,Detalhe_Registro!$E:$E,B177,Detalhe_Registro!$M:$M,"SIM"),0)</f>
        <v/>
      </c>
      <c r="G177" s="2">
        <f>IFERROR(AVERAGEIFS(Detalhe_Registro!$N:$N,Detalhe_Registro!$D:$D,A177,Detalhe_Registro!$E:$E,B177,Detalhe_Registro!$M:$M,"SIM"),0)</f>
        <v/>
      </c>
      <c r="H177" s="2">
        <f>SUMIFS(Detalhe_Registro!$F:$F,Detalhe_Registro!$D:$D,A177,Detalhe_Registro!$E:$E,B177,Detalhe_Registro!$M:$M,"SIM")</f>
        <v/>
      </c>
      <c r="I177" s="2">
        <f>SUMIFS(Detalhe_Registro!$G:$G,Detalhe_Registro!$D:$D,A177,Detalhe_Registro!$E:$E,B177,Detalhe_Registro!$M:$M,"SIM")</f>
        <v/>
      </c>
      <c r="J177" s="2">
        <f>IF(F177&lt;Premissas!$B$8,"&lt; 1,00",IF(F177&lt;Premissas!$B$9,"1,00 – 1,19",IF(F177&lt;Premissas!$B$10,"1,20 – 1,39",IF(F177&lt;Premissas!$B$11,"1,40 – 1,59",IF(F177&lt;Premissas!$B$12,"1,60 – 1,99","≥ 2,00")))))</f>
        <v/>
      </c>
      <c r="K177" s="5">
        <f>IF(F177&lt;Premissas!$B$8,Premissas!$B$13,IF(F177&lt;Premissas!$B$9,Premissas!$B$14,IF(F177&lt;Premissas!$B$10,Premissas!$B$15,IF(F177&lt;Premissas!$B$11,Premissas!$B$16,IF(F177&lt;Premissas!$B$12,Premissas!$B$17,Premissas!$B$18)))))</f>
        <v/>
      </c>
      <c r="L177" s="5">
        <f>K177/Premissas!$B$4</f>
        <v/>
      </c>
      <c r="M177" s="2">
        <f>IF(K177=Premissas!$B$18,"SIM","NÃO")</f>
        <v/>
      </c>
    </row>
    <row r="178">
      <c r="A178" s="2" t="n">
        <v>5452210</v>
      </c>
      <c r="B178" s="2" t="inlineStr">
        <is>
          <t>Isabel Nascimento Dos Santos Gouvea</t>
        </is>
      </c>
      <c r="C178" s="2" t="n">
        <v>409</v>
      </c>
      <c r="D178" s="2">
        <f>IFERROR(TEXTJOIN(" | ",TRUE,UNIQUE(FILTER(Detalhe_Registro!$C:$C,(Detalhe_Registro!$D:$D=A178)*(Detalhe_Registro!$E:$E=B178)*(Detalhe_Registro!$M:$M="SIM")))),"")</f>
        <v/>
      </c>
      <c r="E178" s="2">
        <f>COUNTIFS(Detalhe_Registro!$D:$D,A178,Detalhe_Registro!$E:$E,B178,Detalhe_Registro!$M:$M,"SIM")</f>
        <v/>
      </c>
      <c r="F178" s="2">
        <f>IFERROR(MAXIFS(Detalhe_Registro!$N:$N,Detalhe_Registro!$D:$D,A178,Detalhe_Registro!$E:$E,B178,Detalhe_Registro!$M:$M,"SIM"),0)</f>
        <v/>
      </c>
      <c r="G178" s="2">
        <f>IFERROR(AVERAGEIFS(Detalhe_Registro!$N:$N,Detalhe_Registro!$D:$D,A178,Detalhe_Registro!$E:$E,B178,Detalhe_Registro!$M:$M,"SIM"),0)</f>
        <v/>
      </c>
      <c r="H178" s="2">
        <f>SUMIFS(Detalhe_Registro!$F:$F,Detalhe_Registro!$D:$D,A178,Detalhe_Registro!$E:$E,B178,Detalhe_Registro!$M:$M,"SIM")</f>
        <v/>
      </c>
      <c r="I178" s="2">
        <f>SUMIFS(Detalhe_Registro!$G:$G,Detalhe_Registro!$D:$D,A178,Detalhe_Registro!$E:$E,B178,Detalhe_Registro!$M:$M,"SIM")</f>
        <v/>
      </c>
      <c r="J178" s="2">
        <f>IF(F178&lt;Premissas!$B$8,"&lt; 1,00",IF(F178&lt;Premissas!$B$9,"1,00 – 1,19",IF(F178&lt;Premissas!$B$10,"1,20 – 1,39",IF(F178&lt;Premissas!$B$11,"1,40 – 1,59",IF(F178&lt;Premissas!$B$12,"1,60 – 1,99","≥ 2,00")))))</f>
        <v/>
      </c>
      <c r="K178" s="5">
        <f>IF(F178&lt;Premissas!$B$8,Premissas!$B$13,IF(F178&lt;Premissas!$B$9,Premissas!$B$14,IF(F178&lt;Premissas!$B$10,Premissas!$B$15,IF(F178&lt;Premissas!$B$11,Premissas!$B$16,IF(F178&lt;Premissas!$B$12,Premissas!$B$17,Premissas!$B$18)))))</f>
        <v/>
      </c>
      <c r="L178" s="5">
        <f>K178/Premissas!$B$4</f>
        <v/>
      </c>
      <c r="M178" s="2">
        <f>IF(K178=Premissas!$B$18,"SIM","NÃO")</f>
        <v/>
      </c>
    </row>
    <row r="179">
      <c r="A179" s="2" t="inlineStr">
        <is>
          <t>5452210</t>
        </is>
      </c>
      <c r="B179" s="2" t="inlineStr">
        <is>
          <t>Isabel Nascimento Dos Santos Gouvea</t>
        </is>
      </c>
      <c r="C179" s="2" t="n">
        <v>409</v>
      </c>
      <c r="D179" s="2">
        <f>IFERROR(TEXTJOIN(" | ",TRUE,UNIQUE(FILTER(Detalhe_Registro!$C:$C,(Detalhe_Registro!$D:$D=A179)*(Detalhe_Registro!$E:$E=B179)*(Detalhe_Registro!$M:$M="SIM")))),"")</f>
        <v/>
      </c>
      <c r="E179" s="2">
        <f>COUNTIFS(Detalhe_Registro!$D:$D,A179,Detalhe_Registro!$E:$E,B179,Detalhe_Registro!$M:$M,"SIM")</f>
        <v/>
      </c>
      <c r="F179" s="2">
        <f>IFERROR(MAXIFS(Detalhe_Registro!$N:$N,Detalhe_Registro!$D:$D,A179,Detalhe_Registro!$E:$E,B179,Detalhe_Registro!$M:$M,"SIM"),0)</f>
        <v/>
      </c>
      <c r="G179" s="2">
        <f>IFERROR(AVERAGEIFS(Detalhe_Registro!$N:$N,Detalhe_Registro!$D:$D,A179,Detalhe_Registro!$E:$E,B179,Detalhe_Registro!$M:$M,"SIM"),0)</f>
        <v/>
      </c>
      <c r="H179" s="2">
        <f>SUMIFS(Detalhe_Registro!$F:$F,Detalhe_Registro!$D:$D,A179,Detalhe_Registro!$E:$E,B179,Detalhe_Registro!$M:$M,"SIM")</f>
        <v/>
      </c>
      <c r="I179" s="2">
        <f>SUMIFS(Detalhe_Registro!$G:$G,Detalhe_Registro!$D:$D,A179,Detalhe_Registro!$E:$E,B179,Detalhe_Registro!$M:$M,"SIM")</f>
        <v/>
      </c>
      <c r="J179" s="2">
        <f>IF(F179&lt;Premissas!$B$8,"&lt; 1,00",IF(F179&lt;Premissas!$B$9,"1,00 – 1,19",IF(F179&lt;Premissas!$B$10,"1,20 – 1,39",IF(F179&lt;Premissas!$B$11,"1,40 – 1,59",IF(F179&lt;Premissas!$B$12,"1,60 – 1,99","≥ 2,00")))))</f>
        <v/>
      </c>
      <c r="K179" s="5">
        <f>IF(F179&lt;Premissas!$B$8,Premissas!$B$13,IF(F179&lt;Premissas!$B$9,Premissas!$B$14,IF(F179&lt;Premissas!$B$10,Premissas!$B$15,IF(F179&lt;Premissas!$B$11,Premissas!$B$16,IF(F179&lt;Premissas!$B$12,Premissas!$B$17,Premissas!$B$18)))))</f>
        <v/>
      </c>
      <c r="L179" s="5">
        <f>K179/Premissas!$B$4</f>
        <v/>
      </c>
      <c r="M179" s="2">
        <f>IF(K179=Premissas!$B$18,"SIM","NÃO")</f>
        <v/>
      </c>
    </row>
    <row r="180">
      <c r="A180" s="2" t="inlineStr">
        <is>
          <t>5800579</t>
        </is>
      </c>
      <c r="B180" s="2" t="inlineStr">
        <is>
          <t>Isaias Da Costa Oliveira</t>
        </is>
      </c>
      <c r="C180" s="2" t="n">
        <v>409</v>
      </c>
      <c r="D180" s="2">
        <f>IFERROR(TEXTJOIN(" | ",TRUE,UNIQUE(FILTER(Detalhe_Registro!$C:$C,(Detalhe_Registro!$D:$D=A180)*(Detalhe_Registro!$E:$E=B180)*(Detalhe_Registro!$M:$M="SIM")))),"")</f>
        <v/>
      </c>
      <c r="E180" s="2">
        <f>COUNTIFS(Detalhe_Registro!$D:$D,A180,Detalhe_Registro!$E:$E,B180,Detalhe_Registro!$M:$M,"SIM")</f>
        <v/>
      </c>
      <c r="F180" s="2">
        <f>IFERROR(MAXIFS(Detalhe_Registro!$N:$N,Detalhe_Registro!$D:$D,A180,Detalhe_Registro!$E:$E,B180,Detalhe_Registro!$M:$M,"SIM"),0)</f>
        <v/>
      </c>
      <c r="G180" s="2">
        <f>IFERROR(AVERAGEIFS(Detalhe_Registro!$N:$N,Detalhe_Registro!$D:$D,A180,Detalhe_Registro!$E:$E,B180,Detalhe_Registro!$M:$M,"SIM"),0)</f>
        <v/>
      </c>
      <c r="H180" s="2">
        <f>SUMIFS(Detalhe_Registro!$F:$F,Detalhe_Registro!$D:$D,A180,Detalhe_Registro!$E:$E,B180,Detalhe_Registro!$M:$M,"SIM")</f>
        <v/>
      </c>
      <c r="I180" s="2">
        <f>SUMIFS(Detalhe_Registro!$G:$G,Detalhe_Registro!$D:$D,A180,Detalhe_Registro!$E:$E,B180,Detalhe_Registro!$M:$M,"SIM")</f>
        <v/>
      </c>
      <c r="J180" s="2">
        <f>IF(F180&lt;Premissas!$B$8,"&lt; 1,00",IF(F180&lt;Premissas!$B$9,"1,00 – 1,19",IF(F180&lt;Premissas!$B$10,"1,20 – 1,39",IF(F180&lt;Premissas!$B$11,"1,40 – 1,59",IF(F180&lt;Premissas!$B$12,"1,60 – 1,99","≥ 2,00")))))</f>
        <v/>
      </c>
      <c r="K180" s="5">
        <f>IF(F180&lt;Premissas!$B$8,Premissas!$B$13,IF(F180&lt;Premissas!$B$9,Premissas!$B$14,IF(F180&lt;Premissas!$B$10,Premissas!$B$15,IF(F180&lt;Premissas!$B$11,Premissas!$B$16,IF(F180&lt;Premissas!$B$12,Premissas!$B$17,Premissas!$B$18)))))</f>
        <v/>
      </c>
      <c r="L180" s="5">
        <f>K180/Premissas!$B$4</f>
        <v/>
      </c>
      <c r="M180" s="2">
        <f>IF(K180=Premissas!$B$18,"SIM","NÃO")</f>
        <v/>
      </c>
    </row>
    <row r="181">
      <c r="A181" s="2" t="inlineStr">
        <is>
          <t>5802130</t>
        </is>
      </c>
      <c r="B181" s="2" t="inlineStr">
        <is>
          <t>Isaque Dantas Coutinho</t>
        </is>
      </c>
      <c r="C181" s="2" t="n">
        <v>409</v>
      </c>
      <c r="D181" s="2">
        <f>IFERROR(TEXTJOIN(" | ",TRUE,UNIQUE(FILTER(Detalhe_Registro!$C:$C,(Detalhe_Registro!$D:$D=A181)*(Detalhe_Registro!$E:$E=B181)*(Detalhe_Registro!$M:$M="SIM")))),"")</f>
        <v/>
      </c>
      <c r="E181" s="2">
        <f>COUNTIFS(Detalhe_Registro!$D:$D,A181,Detalhe_Registro!$E:$E,B181,Detalhe_Registro!$M:$M,"SIM")</f>
        <v/>
      </c>
      <c r="F181" s="2">
        <f>IFERROR(MAXIFS(Detalhe_Registro!$N:$N,Detalhe_Registro!$D:$D,A181,Detalhe_Registro!$E:$E,B181,Detalhe_Registro!$M:$M,"SIM"),0)</f>
        <v/>
      </c>
      <c r="G181" s="2">
        <f>IFERROR(AVERAGEIFS(Detalhe_Registro!$N:$N,Detalhe_Registro!$D:$D,A181,Detalhe_Registro!$E:$E,B181,Detalhe_Registro!$M:$M,"SIM"),0)</f>
        <v/>
      </c>
      <c r="H181" s="2">
        <f>SUMIFS(Detalhe_Registro!$F:$F,Detalhe_Registro!$D:$D,A181,Detalhe_Registro!$E:$E,B181,Detalhe_Registro!$M:$M,"SIM")</f>
        <v/>
      </c>
      <c r="I181" s="2">
        <f>SUMIFS(Detalhe_Registro!$G:$G,Detalhe_Registro!$D:$D,A181,Detalhe_Registro!$E:$E,B181,Detalhe_Registro!$M:$M,"SIM")</f>
        <v/>
      </c>
      <c r="J181" s="2">
        <f>IF(F181&lt;Premissas!$B$8,"&lt; 1,00",IF(F181&lt;Premissas!$B$9,"1,00 – 1,19",IF(F181&lt;Premissas!$B$10,"1,20 – 1,39",IF(F181&lt;Premissas!$B$11,"1,40 – 1,59",IF(F181&lt;Premissas!$B$12,"1,60 – 1,99","≥ 2,00")))))</f>
        <v/>
      </c>
      <c r="K181" s="5">
        <f>IF(F181&lt;Premissas!$B$8,Premissas!$B$13,IF(F181&lt;Premissas!$B$9,Premissas!$B$14,IF(F181&lt;Premissas!$B$10,Premissas!$B$15,IF(F181&lt;Premissas!$B$11,Premissas!$B$16,IF(F181&lt;Premissas!$B$12,Premissas!$B$17,Premissas!$B$18)))))</f>
        <v/>
      </c>
      <c r="L181" s="5">
        <f>K181/Premissas!$B$4</f>
        <v/>
      </c>
      <c r="M181" s="2">
        <f>IF(K181=Premissas!$B$18,"SIM","NÃO")</f>
        <v/>
      </c>
    </row>
    <row r="182">
      <c r="A182" s="2" t="inlineStr">
        <is>
          <t>6020445</t>
        </is>
      </c>
      <c r="B182" s="2" t="inlineStr">
        <is>
          <t>Jhonata Barros Da Silva</t>
        </is>
      </c>
      <c r="C182" s="2" t="n">
        <v>409</v>
      </c>
      <c r="D182" s="2">
        <f>IFERROR(TEXTJOIN(" | ",TRUE,UNIQUE(FILTER(Detalhe_Registro!$C:$C,(Detalhe_Registro!$D:$D=A182)*(Detalhe_Registro!$E:$E=B182)*(Detalhe_Registro!$M:$M="SIM")))),"")</f>
        <v/>
      </c>
      <c r="E182" s="2">
        <f>COUNTIFS(Detalhe_Registro!$D:$D,A182,Detalhe_Registro!$E:$E,B182,Detalhe_Registro!$M:$M,"SIM")</f>
        <v/>
      </c>
      <c r="F182" s="2">
        <f>IFERROR(MAXIFS(Detalhe_Registro!$N:$N,Detalhe_Registro!$D:$D,A182,Detalhe_Registro!$E:$E,B182,Detalhe_Registro!$M:$M,"SIM"),0)</f>
        <v/>
      </c>
      <c r="G182" s="2">
        <f>IFERROR(AVERAGEIFS(Detalhe_Registro!$N:$N,Detalhe_Registro!$D:$D,A182,Detalhe_Registro!$E:$E,B182,Detalhe_Registro!$M:$M,"SIM"),0)</f>
        <v/>
      </c>
      <c r="H182" s="2">
        <f>SUMIFS(Detalhe_Registro!$F:$F,Detalhe_Registro!$D:$D,A182,Detalhe_Registro!$E:$E,B182,Detalhe_Registro!$M:$M,"SIM")</f>
        <v/>
      </c>
      <c r="I182" s="2">
        <f>SUMIFS(Detalhe_Registro!$G:$G,Detalhe_Registro!$D:$D,A182,Detalhe_Registro!$E:$E,B182,Detalhe_Registro!$M:$M,"SIM")</f>
        <v/>
      </c>
      <c r="J182" s="2">
        <f>IF(F182&lt;Premissas!$B$8,"&lt; 1,00",IF(F182&lt;Premissas!$B$9,"1,00 – 1,19",IF(F182&lt;Premissas!$B$10,"1,20 – 1,39",IF(F182&lt;Premissas!$B$11,"1,40 – 1,59",IF(F182&lt;Premissas!$B$12,"1,60 – 1,99","≥ 2,00")))))</f>
        <v/>
      </c>
      <c r="K182" s="5">
        <f>IF(F182&lt;Premissas!$B$8,Premissas!$B$13,IF(F182&lt;Premissas!$B$9,Premissas!$B$14,IF(F182&lt;Premissas!$B$10,Premissas!$B$15,IF(F182&lt;Premissas!$B$11,Premissas!$B$16,IF(F182&lt;Premissas!$B$12,Premissas!$B$17,Premissas!$B$18)))))</f>
        <v/>
      </c>
      <c r="L182" s="5">
        <f>K182/Premissas!$B$4</f>
        <v/>
      </c>
      <c r="M182" s="2">
        <f>IF(K182=Premissas!$B$18,"SIM","NÃO")</f>
        <v/>
      </c>
    </row>
    <row r="183">
      <c r="A183" s="2" t="n">
        <v>5807042</v>
      </c>
      <c r="B183" s="2" t="inlineStr">
        <is>
          <t>Jhonathan Santana Da Silva Lima</t>
        </is>
      </c>
      <c r="C183" s="2" t="n">
        <v>409</v>
      </c>
      <c r="D183" s="2">
        <f>IFERROR(TEXTJOIN(" | ",TRUE,UNIQUE(FILTER(Detalhe_Registro!$C:$C,(Detalhe_Registro!$D:$D=A183)*(Detalhe_Registro!$E:$E=B183)*(Detalhe_Registro!$M:$M="SIM")))),"")</f>
        <v/>
      </c>
      <c r="E183" s="2">
        <f>COUNTIFS(Detalhe_Registro!$D:$D,A183,Detalhe_Registro!$E:$E,B183,Detalhe_Registro!$M:$M,"SIM")</f>
        <v/>
      </c>
      <c r="F183" s="2">
        <f>IFERROR(MAXIFS(Detalhe_Registro!$N:$N,Detalhe_Registro!$D:$D,A183,Detalhe_Registro!$E:$E,B183,Detalhe_Registro!$M:$M,"SIM"),0)</f>
        <v/>
      </c>
      <c r="G183" s="2">
        <f>IFERROR(AVERAGEIFS(Detalhe_Registro!$N:$N,Detalhe_Registro!$D:$D,A183,Detalhe_Registro!$E:$E,B183,Detalhe_Registro!$M:$M,"SIM"),0)</f>
        <v/>
      </c>
      <c r="H183" s="2">
        <f>SUMIFS(Detalhe_Registro!$F:$F,Detalhe_Registro!$D:$D,A183,Detalhe_Registro!$E:$E,B183,Detalhe_Registro!$M:$M,"SIM")</f>
        <v/>
      </c>
      <c r="I183" s="2">
        <f>SUMIFS(Detalhe_Registro!$G:$G,Detalhe_Registro!$D:$D,A183,Detalhe_Registro!$E:$E,B183,Detalhe_Registro!$M:$M,"SIM")</f>
        <v/>
      </c>
      <c r="J183" s="2">
        <f>IF(F183&lt;Premissas!$B$8,"&lt; 1,00",IF(F183&lt;Premissas!$B$9,"1,00 – 1,19",IF(F183&lt;Premissas!$B$10,"1,20 – 1,39",IF(F183&lt;Premissas!$B$11,"1,40 – 1,59",IF(F183&lt;Premissas!$B$12,"1,60 – 1,99","≥ 2,00")))))</f>
        <v/>
      </c>
      <c r="K183" s="5">
        <f>IF(F183&lt;Premissas!$B$8,Premissas!$B$13,IF(F183&lt;Premissas!$B$9,Premissas!$B$14,IF(F183&lt;Premissas!$B$10,Premissas!$B$15,IF(F183&lt;Premissas!$B$11,Premissas!$B$16,IF(F183&lt;Premissas!$B$12,Premissas!$B$17,Premissas!$B$18)))))</f>
        <v/>
      </c>
      <c r="L183" s="5">
        <f>K183/Premissas!$B$4</f>
        <v/>
      </c>
      <c r="M183" s="2">
        <f>IF(K183=Premissas!$B$18,"SIM","NÃO")</f>
        <v/>
      </c>
    </row>
    <row r="184">
      <c r="A184" s="2" t="inlineStr">
        <is>
          <t>5807042</t>
        </is>
      </c>
      <c r="B184" s="2" t="inlineStr">
        <is>
          <t>Jhonathan Santana Da Silva Lima</t>
        </is>
      </c>
      <c r="C184" s="2" t="n">
        <v>409</v>
      </c>
      <c r="D184" s="2">
        <f>IFERROR(TEXTJOIN(" | ",TRUE,UNIQUE(FILTER(Detalhe_Registro!$C:$C,(Detalhe_Registro!$D:$D=A184)*(Detalhe_Registro!$E:$E=B184)*(Detalhe_Registro!$M:$M="SIM")))),"")</f>
        <v/>
      </c>
      <c r="E184" s="2">
        <f>COUNTIFS(Detalhe_Registro!$D:$D,A184,Detalhe_Registro!$E:$E,B184,Detalhe_Registro!$M:$M,"SIM")</f>
        <v/>
      </c>
      <c r="F184" s="2">
        <f>IFERROR(MAXIFS(Detalhe_Registro!$N:$N,Detalhe_Registro!$D:$D,A184,Detalhe_Registro!$E:$E,B184,Detalhe_Registro!$M:$M,"SIM"),0)</f>
        <v/>
      </c>
      <c r="G184" s="2">
        <f>IFERROR(AVERAGEIFS(Detalhe_Registro!$N:$N,Detalhe_Registro!$D:$D,A184,Detalhe_Registro!$E:$E,B184,Detalhe_Registro!$M:$M,"SIM"),0)</f>
        <v/>
      </c>
      <c r="H184" s="2">
        <f>SUMIFS(Detalhe_Registro!$F:$F,Detalhe_Registro!$D:$D,A184,Detalhe_Registro!$E:$E,B184,Detalhe_Registro!$M:$M,"SIM")</f>
        <v/>
      </c>
      <c r="I184" s="2">
        <f>SUMIFS(Detalhe_Registro!$G:$G,Detalhe_Registro!$D:$D,A184,Detalhe_Registro!$E:$E,B184,Detalhe_Registro!$M:$M,"SIM")</f>
        <v/>
      </c>
      <c r="J184" s="2">
        <f>IF(F184&lt;Premissas!$B$8,"&lt; 1,00",IF(F184&lt;Premissas!$B$9,"1,00 – 1,19",IF(F184&lt;Premissas!$B$10,"1,20 – 1,39",IF(F184&lt;Premissas!$B$11,"1,40 – 1,59",IF(F184&lt;Premissas!$B$12,"1,60 – 1,99","≥ 2,00")))))</f>
        <v/>
      </c>
      <c r="K184" s="5">
        <f>IF(F184&lt;Premissas!$B$8,Premissas!$B$13,IF(F184&lt;Premissas!$B$9,Premissas!$B$14,IF(F184&lt;Premissas!$B$10,Premissas!$B$15,IF(F184&lt;Premissas!$B$11,Premissas!$B$16,IF(F184&lt;Premissas!$B$12,Premissas!$B$17,Premissas!$B$18)))))</f>
        <v/>
      </c>
      <c r="L184" s="5">
        <f>K184/Premissas!$B$4</f>
        <v/>
      </c>
      <c r="M184" s="2">
        <f>IF(K184=Premissas!$B$18,"SIM","NÃO")</f>
        <v/>
      </c>
    </row>
    <row r="185">
      <c r="A185" s="2" t="n">
        <v>586043</v>
      </c>
      <c r="B185" s="2" t="inlineStr">
        <is>
          <t>Joao Antunes Correia</t>
        </is>
      </c>
      <c r="C185" s="2" t="n">
        <v>409</v>
      </c>
      <c r="D185" s="2">
        <f>IFERROR(TEXTJOIN(" | ",TRUE,UNIQUE(FILTER(Detalhe_Registro!$C:$C,(Detalhe_Registro!$D:$D=A185)*(Detalhe_Registro!$E:$E=B185)*(Detalhe_Registro!$M:$M="SIM")))),"")</f>
        <v/>
      </c>
      <c r="E185" s="2">
        <f>COUNTIFS(Detalhe_Registro!$D:$D,A185,Detalhe_Registro!$E:$E,B185,Detalhe_Registro!$M:$M,"SIM")</f>
        <v/>
      </c>
      <c r="F185" s="2">
        <f>IFERROR(MAXIFS(Detalhe_Registro!$N:$N,Detalhe_Registro!$D:$D,A185,Detalhe_Registro!$E:$E,B185,Detalhe_Registro!$M:$M,"SIM"),0)</f>
        <v/>
      </c>
      <c r="G185" s="2">
        <f>IFERROR(AVERAGEIFS(Detalhe_Registro!$N:$N,Detalhe_Registro!$D:$D,A185,Detalhe_Registro!$E:$E,B185,Detalhe_Registro!$M:$M,"SIM"),0)</f>
        <v/>
      </c>
      <c r="H185" s="2">
        <f>SUMIFS(Detalhe_Registro!$F:$F,Detalhe_Registro!$D:$D,A185,Detalhe_Registro!$E:$E,B185,Detalhe_Registro!$M:$M,"SIM")</f>
        <v/>
      </c>
      <c r="I185" s="2">
        <f>SUMIFS(Detalhe_Registro!$G:$G,Detalhe_Registro!$D:$D,A185,Detalhe_Registro!$E:$E,B185,Detalhe_Registro!$M:$M,"SIM")</f>
        <v/>
      </c>
      <c r="J185" s="2">
        <f>IF(F185&lt;Premissas!$B$8,"&lt; 1,00",IF(F185&lt;Premissas!$B$9,"1,00 – 1,19",IF(F185&lt;Premissas!$B$10,"1,20 – 1,39",IF(F185&lt;Premissas!$B$11,"1,40 – 1,59",IF(F185&lt;Premissas!$B$12,"1,60 – 1,99","≥ 2,00")))))</f>
        <v/>
      </c>
      <c r="K185" s="5">
        <f>IF(F185&lt;Premissas!$B$8,Premissas!$B$13,IF(F185&lt;Premissas!$B$9,Premissas!$B$14,IF(F185&lt;Premissas!$B$10,Premissas!$B$15,IF(F185&lt;Premissas!$B$11,Premissas!$B$16,IF(F185&lt;Premissas!$B$12,Premissas!$B$17,Premissas!$B$18)))))</f>
        <v/>
      </c>
      <c r="L185" s="5">
        <f>K185/Premissas!$B$4</f>
        <v/>
      </c>
      <c r="M185" s="2">
        <f>IF(K185=Premissas!$B$18,"SIM","NÃO")</f>
        <v/>
      </c>
    </row>
    <row r="186">
      <c r="A186" s="2" t="inlineStr">
        <is>
          <t>586043</t>
        </is>
      </c>
      <c r="B186" s="2" t="inlineStr">
        <is>
          <t>Joao Antunes Correia</t>
        </is>
      </c>
      <c r="C186" s="2" t="n">
        <v>409</v>
      </c>
      <c r="D186" s="2">
        <f>IFERROR(TEXTJOIN(" | ",TRUE,UNIQUE(FILTER(Detalhe_Registro!$C:$C,(Detalhe_Registro!$D:$D=A186)*(Detalhe_Registro!$E:$E=B186)*(Detalhe_Registro!$M:$M="SIM")))),"")</f>
        <v/>
      </c>
      <c r="E186" s="2">
        <f>COUNTIFS(Detalhe_Registro!$D:$D,A186,Detalhe_Registro!$E:$E,B186,Detalhe_Registro!$M:$M,"SIM")</f>
        <v/>
      </c>
      <c r="F186" s="2">
        <f>IFERROR(MAXIFS(Detalhe_Registro!$N:$N,Detalhe_Registro!$D:$D,A186,Detalhe_Registro!$E:$E,B186,Detalhe_Registro!$M:$M,"SIM"),0)</f>
        <v/>
      </c>
      <c r="G186" s="2">
        <f>IFERROR(AVERAGEIFS(Detalhe_Registro!$N:$N,Detalhe_Registro!$D:$D,A186,Detalhe_Registro!$E:$E,B186,Detalhe_Registro!$M:$M,"SIM"),0)</f>
        <v/>
      </c>
      <c r="H186" s="2">
        <f>SUMIFS(Detalhe_Registro!$F:$F,Detalhe_Registro!$D:$D,A186,Detalhe_Registro!$E:$E,B186,Detalhe_Registro!$M:$M,"SIM")</f>
        <v/>
      </c>
      <c r="I186" s="2">
        <f>SUMIFS(Detalhe_Registro!$G:$G,Detalhe_Registro!$D:$D,A186,Detalhe_Registro!$E:$E,B186,Detalhe_Registro!$M:$M,"SIM")</f>
        <v/>
      </c>
      <c r="J186" s="2">
        <f>IF(F186&lt;Premissas!$B$8,"&lt; 1,00",IF(F186&lt;Premissas!$B$9,"1,00 – 1,19",IF(F186&lt;Premissas!$B$10,"1,20 – 1,39",IF(F186&lt;Premissas!$B$11,"1,40 – 1,59",IF(F186&lt;Premissas!$B$12,"1,60 – 1,99","≥ 2,00")))))</f>
        <v/>
      </c>
      <c r="K186" s="5">
        <f>IF(F186&lt;Premissas!$B$8,Premissas!$B$13,IF(F186&lt;Premissas!$B$9,Premissas!$B$14,IF(F186&lt;Premissas!$B$10,Premissas!$B$15,IF(F186&lt;Premissas!$B$11,Premissas!$B$16,IF(F186&lt;Premissas!$B$12,Premissas!$B$17,Premissas!$B$18)))))</f>
        <v/>
      </c>
      <c r="L186" s="5">
        <f>K186/Premissas!$B$4</f>
        <v/>
      </c>
      <c r="M186" s="2">
        <f>IF(K186=Premissas!$B$18,"SIM","NÃO")</f>
        <v/>
      </c>
    </row>
    <row r="187">
      <c r="A187" s="2" t="n">
        <v>5817170</v>
      </c>
      <c r="B187" s="2" t="inlineStr">
        <is>
          <t>Joao Paulo Mendes Dos Santos</t>
        </is>
      </c>
      <c r="C187" s="2" t="n">
        <v>409</v>
      </c>
      <c r="D187" s="2">
        <f>IFERROR(TEXTJOIN(" | ",TRUE,UNIQUE(FILTER(Detalhe_Registro!$C:$C,(Detalhe_Registro!$D:$D=A187)*(Detalhe_Registro!$E:$E=B187)*(Detalhe_Registro!$M:$M="SIM")))),"")</f>
        <v/>
      </c>
      <c r="E187" s="2">
        <f>COUNTIFS(Detalhe_Registro!$D:$D,A187,Detalhe_Registro!$E:$E,B187,Detalhe_Registro!$M:$M,"SIM")</f>
        <v/>
      </c>
      <c r="F187" s="2">
        <f>IFERROR(MAXIFS(Detalhe_Registro!$N:$N,Detalhe_Registro!$D:$D,A187,Detalhe_Registro!$E:$E,B187,Detalhe_Registro!$M:$M,"SIM"),0)</f>
        <v/>
      </c>
      <c r="G187" s="2">
        <f>IFERROR(AVERAGEIFS(Detalhe_Registro!$N:$N,Detalhe_Registro!$D:$D,A187,Detalhe_Registro!$E:$E,B187,Detalhe_Registro!$M:$M,"SIM"),0)</f>
        <v/>
      </c>
      <c r="H187" s="2">
        <f>SUMIFS(Detalhe_Registro!$F:$F,Detalhe_Registro!$D:$D,A187,Detalhe_Registro!$E:$E,B187,Detalhe_Registro!$M:$M,"SIM")</f>
        <v/>
      </c>
      <c r="I187" s="2">
        <f>SUMIFS(Detalhe_Registro!$G:$G,Detalhe_Registro!$D:$D,A187,Detalhe_Registro!$E:$E,B187,Detalhe_Registro!$M:$M,"SIM")</f>
        <v/>
      </c>
      <c r="J187" s="2">
        <f>IF(F187&lt;Premissas!$B$8,"&lt; 1,00",IF(F187&lt;Premissas!$B$9,"1,00 – 1,19",IF(F187&lt;Premissas!$B$10,"1,20 – 1,39",IF(F187&lt;Premissas!$B$11,"1,40 – 1,59",IF(F187&lt;Premissas!$B$12,"1,60 – 1,99","≥ 2,00")))))</f>
        <v/>
      </c>
      <c r="K187" s="5">
        <f>IF(F187&lt;Premissas!$B$8,Premissas!$B$13,IF(F187&lt;Premissas!$B$9,Premissas!$B$14,IF(F187&lt;Premissas!$B$10,Premissas!$B$15,IF(F187&lt;Premissas!$B$11,Premissas!$B$16,IF(F187&lt;Premissas!$B$12,Premissas!$B$17,Premissas!$B$18)))))</f>
        <v/>
      </c>
      <c r="L187" s="5">
        <f>K187/Premissas!$B$4</f>
        <v/>
      </c>
      <c r="M187" s="2">
        <f>IF(K187=Premissas!$B$18,"SIM","NÃO")</f>
        <v/>
      </c>
    </row>
    <row r="188">
      <c r="A188" s="2" t="inlineStr">
        <is>
          <t>5817170</t>
        </is>
      </c>
      <c r="B188" s="2" t="inlineStr">
        <is>
          <t>Joao Paulo Mendes Dos Santos</t>
        </is>
      </c>
      <c r="C188" s="2" t="n">
        <v>409</v>
      </c>
      <c r="D188" s="2">
        <f>IFERROR(TEXTJOIN(" | ",TRUE,UNIQUE(FILTER(Detalhe_Registro!$C:$C,(Detalhe_Registro!$D:$D=A188)*(Detalhe_Registro!$E:$E=B188)*(Detalhe_Registro!$M:$M="SIM")))),"")</f>
        <v/>
      </c>
      <c r="E188" s="2">
        <f>COUNTIFS(Detalhe_Registro!$D:$D,A188,Detalhe_Registro!$E:$E,B188,Detalhe_Registro!$M:$M,"SIM")</f>
        <v/>
      </c>
      <c r="F188" s="2">
        <f>IFERROR(MAXIFS(Detalhe_Registro!$N:$N,Detalhe_Registro!$D:$D,A188,Detalhe_Registro!$E:$E,B188,Detalhe_Registro!$M:$M,"SIM"),0)</f>
        <v/>
      </c>
      <c r="G188" s="2">
        <f>IFERROR(AVERAGEIFS(Detalhe_Registro!$N:$N,Detalhe_Registro!$D:$D,A188,Detalhe_Registro!$E:$E,B188,Detalhe_Registro!$M:$M,"SIM"),0)</f>
        <v/>
      </c>
      <c r="H188" s="2">
        <f>SUMIFS(Detalhe_Registro!$F:$F,Detalhe_Registro!$D:$D,A188,Detalhe_Registro!$E:$E,B188,Detalhe_Registro!$M:$M,"SIM")</f>
        <v/>
      </c>
      <c r="I188" s="2">
        <f>SUMIFS(Detalhe_Registro!$G:$G,Detalhe_Registro!$D:$D,A188,Detalhe_Registro!$E:$E,B188,Detalhe_Registro!$M:$M,"SIM")</f>
        <v/>
      </c>
      <c r="J188" s="2">
        <f>IF(F188&lt;Premissas!$B$8,"&lt; 1,00",IF(F188&lt;Premissas!$B$9,"1,00 – 1,19",IF(F188&lt;Premissas!$B$10,"1,20 – 1,39",IF(F188&lt;Premissas!$B$11,"1,40 – 1,59",IF(F188&lt;Premissas!$B$12,"1,60 – 1,99","≥ 2,00")))))</f>
        <v/>
      </c>
      <c r="K188" s="5">
        <f>IF(F188&lt;Premissas!$B$8,Premissas!$B$13,IF(F188&lt;Premissas!$B$9,Premissas!$B$14,IF(F188&lt;Premissas!$B$10,Premissas!$B$15,IF(F188&lt;Premissas!$B$11,Premissas!$B$16,IF(F188&lt;Premissas!$B$12,Premissas!$B$17,Premissas!$B$18)))))</f>
        <v/>
      </c>
      <c r="L188" s="5">
        <f>K188/Premissas!$B$4</f>
        <v/>
      </c>
      <c r="M188" s="2">
        <f>IF(K188=Premissas!$B$18,"SIM","NÃO")</f>
        <v/>
      </c>
    </row>
    <row r="189">
      <c r="A189" s="2" t="n">
        <v>5892430</v>
      </c>
      <c r="B189" s="2" t="inlineStr">
        <is>
          <t>Joao Victor Braz Dos Santos Da Silva</t>
        </is>
      </c>
      <c r="C189" s="2" t="n">
        <v>409</v>
      </c>
      <c r="D189" s="2">
        <f>IFERROR(TEXTJOIN(" | ",TRUE,UNIQUE(FILTER(Detalhe_Registro!$C:$C,(Detalhe_Registro!$D:$D=A189)*(Detalhe_Registro!$E:$E=B189)*(Detalhe_Registro!$M:$M="SIM")))),"")</f>
        <v/>
      </c>
      <c r="E189" s="2">
        <f>COUNTIFS(Detalhe_Registro!$D:$D,A189,Detalhe_Registro!$E:$E,B189,Detalhe_Registro!$M:$M,"SIM")</f>
        <v/>
      </c>
      <c r="F189" s="2">
        <f>IFERROR(MAXIFS(Detalhe_Registro!$N:$N,Detalhe_Registro!$D:$D,A189,Detalhe_Registro!$E:$E,B189,Detalhe_Registro!$M:$M,"SIM"),0)</f>
        <v/>
      </c>
      <c r="G189" s="2">
        <f>IFERROR(AVERAGEIFS(Detalhe_Registro!$N:$N,Detalhe_Registro!$D:$D,A189,Detalhe_Registro!$E:$E,B189,Detalhe_Registro!$M:$M,"SIM"),0)</f>
        <v/>
      </c>
      <c r="H189" s="2">
        <f>SUMIFS(Detalhe_Registro!$F:$F,Detalhe_Registro!$D:$D,A189,Detalhe_Registro!$E:$E,B189,Detalhe_Registro!$M:$M,"SIM")</f>
        <v/>
      </c>
      <c r="I189" s="2">
        <f>SUMIFS(Detalhe_Registro!$G:$G,Detalhe_Registro!$D:$D,A189,Detalhe_Registro!$E:$E,B189,Detalhe_Registro!$M:$M,"SIM")</f>
        <v/>
      </c>
      <c r="J189" s="2">
        <f>IF(F189&lt;Premissas!$B$8,"&lt; 1,00",IF(F189&lt;Premissas!$B$9,"1,00 – 1,19",IF(F189&lt;Premissas!$B$10,"1,20 – 1,39",IF(F189&lt;Premissas!$B$11,"1,40 – 1,59",IF(F189&lt;Premissas!$B$12,"1,60 – 1,99","≥ 2,00")))))</f>
        <v/>
      </c>
      <c r="K189" s="5">
        <f>IF(F189&lt;Premissas!$B$8,Premissas!$B$13,IF(F189&lt;Premissas!$B$9,Premissas!$B$14,IF(F189&lt;Premissas!$B$10,Premissas!$B$15,IF(F189&lt;Premissas!$B$11,Premissas!$B$16,IF(F189&lt;Premissas!$B$12,Premissas!$B$17,Premissas!$B$18)))))</f>
        <v/>
      </c>
      <c r="L189" s="5">
        <f>K189/Premissas!$B$4</f>
        <v/>
      </c>
      <c r="M189" s="2">
        <f>IF(K189=Premissas!$B$18,"SIM","NÃO")</f>
        <v/>
      </c>
    </row>
    <row r="190">
      <c r="A190" s="2" t="inlineStr">
        <is>
          <t>5892430</t>
        </is>
      </c>
      <c r="B190" s="2" t="inlineStr">
        <is>
          <t>Joao Victor Braz Dos Santos Da Silva</t>
        </is>
      </c>
      <c r="C190" s="2" t="n">
        <v>409</v>
      </c>
      <c r="D190" s="2">
        <f>IFERROR(TEXTJOIN(" | ",TRUE,UNIQUE(FILTER(Detalhe_Registro!$C:$C,(Detalhe_Registro!$D:$D=A190)*(Detalhe_Registro!$E:$E=B190)*(Detalhe_Registro!$M:$M="SIM")))),"")</f>
        <v/>
      </c>
      <c r="E190" s="2">
        <f>COUNTIFS(Detalhe_Registro!$D:$D,A190,Detalhe_Registro!$E:$E,B190,Detalhe_Registro!$M:$M,"SIM")</f>
        <v/>
      </c>
      <c r="F190" s="2">
        <f>IFERROR(MAXIFS(Detalhe_Registro!$N:$N,Detalhe_Registro!$D:$D,A190,Detalhe_Registro!$E:$E,B190,Detalhe_Registro!$M:$M,"SIM"),0)</f>
        <v/>
      </c>
      <c r="G190" s="2">
        <f>IFERROR(AVERAGEIFS(Detalhe_Registro!$N:$N,Detalhe_Registro!$D:$D,A190,Detalhe_Registro!$E:$E,B190,Detalhe_Registro!$M:$M,"SIM"),0)</f>
        <v/>
      </c>
      <c r="H190" s="2">
        <f>SUMIFS(Detalhe_Registro!$F:$F,Detalhe_Registro!$D:$D,A190,Detalhe_Registro!$E:$E,B190,Detalhe_Registro!$M:$M,"SIM")</f>
        <v/>
      </c>
      <c r="I190" s="2">
        <f>SUMIFS(Detalhe_Registro!$G:$G,Detalhe_Registro!$D:$D,A190,Detalhe_Registro!$E:$E,B190,Detalhe_Registro!$M:$M,"SIM")</f>
        <v/>
      </c>
      <c r="J190" s="2">
        <f>IF(F190&lt;Premissas!$B$8,"&lt; 1,00",IF(F190&lt;Premissas!$B$9,"1,00 – 1,19",IF(F190&lt;Premissas!$B$10,"1,20 – 1,39",IF(F190&lt;Premissas!$B$11,"1,40 – 1,59",IF(F190&lt;Premissas!$B$12,"1,60 – 1,99","≥ 2,00")))))</f>
        <v/>
      </c>
      <c r="K190" s="5">
        <f>IF(F190&lt;Premissas!$B$8,Premissas!$B$13,IF(F190&lt;Premissas!$B$9,Premissas!$B$14,IF(F190&lt;Premissas!$B$10,Premissas!$B$15,IF(F190&lt;Premissas!$B$11,Premissas!$B$16,IF(F190&lt;Premissas!$B$12,Premissas!$B$17,Premissas!$B$18)))))</f>
        <v/>
      </c>
      <c r="L190" s="5">
        <f>K190/Premissas!$B$4</f>
        <v/>
      </c>
      <c r="M190" s="2">
        <f>IF(K190=Premissas!$B$18,"SIM","NÃO")</f>
        <v/>
      </c>
    </row>
    <row r="191">
      <c r="A191" s="2" t="n">
        <v>5455650</v>
      </c>
      <c r="B191" s="2" t="inlineStr">
        <is>
          <t>Joao Victor Fernandes Alves</t>
        </is>
      </c>
      <c r="C191" s="2" t="n">
        <v>409</v>
      </c>
      <c r="D191" s="2">
        <f>IFERROR(TEXTJOIN(" | ",TRUE,UNIQUE(FILTER(Detalhe_Registro!$C:$C,(Detalhe_Registro!$D:$D=A191)*(Detalhe_Registro!$E:$E=B191)*(Detalhe_Registro!$M:$M="SIM")))),"")</f>
        <v/>
      </c>
      <c r="E191" s="2">
        <f>COUNTIFS(Detalhe_Registro!$D:$D,A191,Detalhe_Registro!$E:$E,B191,Detalhe_Registro!$M:$M,"SIM")</f>
        <v/>
      </c>
      <c r="F191" s="2">
        <f>IFERROR(MAXIFS(Detalhe_Registro!$N:$N,Detalhe_Registro!$D:$D,A191,Detalhe_Registro!$E:$E,B191,Detalhe_Registro!$M:$M,"SIM"),0)</f>
        <v/>
      </c>
      <c r="G191" s="2">
        <f>IFERROR(AVERAGEIFS(Detalhe_Registro!$N:$N,Detalhe_Registro!$D:$D,A191,Detalhe_Registro!$E:$E,B191,Detalhe_Registro!$M:$M,"SIM"),0)</f>
        <v/>
      </c>
      <c r="H191" s="2">
        <f>SUMIFS(Detalhe_Registro!$F:$F,Detalhe_Registro!$D:$D,A191,Detalhe_Registro!$E:$E,B191,Detalhe_Registro!$M:$M,"SIM")</f>
        <v/>
      </c>
      <c r="I191" s="2">
        <f>SUMIFS(Detalhe_Registro!$G:$G,Detalhe_Registro!$D:$D,A191,Detalhe_Registro!$E:$E,B191,Detalhe_Registro!$M:$M,"SIM")</f>
        <v/>
      </c>
      <c r="J191" s="2">
        <f>IF(F191&lt;Premissas!$B$8,"&lt; 1,00",IF(F191&lt;Premissas!$B$9,"1,00 – 1,19",IF(F191&lt;Premissas!$B$10,"1,20 – 1,39",IF(F191&lt;Premissas!$B$11,"1,40 – 1,59",IF(F191&lt;Premissas!$B$12,"1,60 – 1,99","≥ 2,00")))))</f>
        <v/>
      </c>
      <c r="K191" s="5">
        <f>IF(F191&lt;Premissas!$B$8,Premissas!$B$13,IF(F191&lt;Premissas!$B$9,Premissas!$B$14,IF(F191&lt;Premissas!$B$10,Premissas!$B$15,IF(F191&lt;Premissas!$B$11,Premissas!$B$16,IF(F191&lt;Premissas!$B$12,Premissas!$B$17,Premissas!$B$18)))))</f>
        <v/>
      </c>
      <c r="L191" s="5">
        <f>K191/Premissas!$B$4</f>
        <v/>
      </c>
      <c r="M191" s="2">
        <f>IF(K191=Premissas!$B$18,"SIM","NÃO")</f>
        <v/>
      </c>
    </row>
    <row r="192">
      <c r="A192" s="2" t="inlineStr">
        <is>
          <t>5455650</t>
        </is>
      </c>
      <c r="B192" s="2" t="inlineStr">
        <is>
          <t>Joao Victor Fernandes Alves</t>
        </is>
      </c>
      <c r="C192" s="2" t="n">
        <v>409</v>
      </c>
      <c r="D192" s="2">
        <f>IFERROR(TEXTJOIN(" | ",TRUE,UNIQUE(FILTER(Detalhe_Registro!$C:$C,(Detalhe_Registro!$D:$D=A192)*(Detalhe_Registro!$E:$E=B192)*(Detalhe_Registro!$M:$M="SIM")))),"")</f>
        <v/>
      </c>
      <c r="E192" s="2">
        <f>COUNTIFS(Detalhe_Registro!$D:$D,A192,Detalhe_Registro!$E:$E,B192,Detalhe_Registro!$M:$M,"SIM")</f>
        <v/>
      </c>
      <c r="F192" s="2">
        <f>IFERROR(MAXIFS(Detalhe_Registro!$N:$N,Detalhe_Registro!$D:$D,A192,Detalhe_Registro!$E:$E,B192,Detalhe_Registro!$M:$M,"SIM"),0)</f>
        <v/>
      </c>
      <c r="G192" s="2">
        <f>IFERROR(AVERAGEIFS(Detalhe_Registro!$N:$N,Detalhe_Registro!$D:$D,A192,Detalhe_Registro!$E:$E,B192,Detalhe_Registro!$M:$M,"SIM"),0)</f>
        <v/>
      </c>
      <c r="H192" s="2">
        <f>SUMIFS(Detalhe_Registro!$F:$F,Detalhe_Registro!$D:$D,A192,Detalhe_Registro!$E:$E,B192,Detalhe_Registro!$M:$M,"SIM")</f>
        <v/>
      </c>
      <c r="I192" s="2">
        <f>SUMIFS(Detalhe_Registro!$G:$G,Detalhe_Registro!$D:$D,A192,Detalhe_Registro!$E:$E,B192,Detalhe_Registro!$M:$M,"SIM")</f>
        <v/>
      </c>
      <c r="J192" s="2">
        <f>IF(F192&lt;Premissas!$B$8,"&lt; 1,00",IF(F192&lt;Premissas!$B$9,"1,00 – 1,19",IF(F192&lt;Premissas!$B$10,"1,20 – 1,39",IF(F192&lt;Premissas!$B$11,"1,40 – 1,59",IF(F192&lt;Premissas!$B$12,"1,60 – 1,99","≥ 2,00")))))</f>
        <v/>
      </c>
      <c r="K192" s="5">
        <f>IF(F192&lt;Premissas!$B$8,Premissas!$B$13,IF(F192&lt;Premissas!$B$9,Premissas!$B$14,IF(F192&lt;Premissas!$B$10,Premissas!$B$15,IF(F192&lt;Premissas!$B$11,Premissas!$B$16,IF(F192&lt;Premissas!$B$12,Premissas!$B$17,Premissas!$B$18)))))</f>
        <v/>
      </c>
      <c r="L192" s="5">
        <f>K192/Premissas!$B$4</f>
        <v/>
      </c>
      <c r="M192" s="2">
        <f>IF(K192=Premissas!$B$18,"SIM","NÃO")</f>
        <v/>
      </c>
    </row>
    <row r="193">
      <c r="A193" s="2" t="n">
        <v>5461685</v>
      </c>
      <c r="B193" s="2" t="inlineStr">
        <is>
          <t>Joao Vitor De Souza Orlando</t>
        </is>
      </c>
      <c r="C193" s="2" t="n">
        <v>409</v>
      </c>
      <c r="D193" s="2">
        <f>IFERROR(TEXTJOIN(" | ",TRUE,UNIQUE(FILTER(Detalhe_Registro!$C:$C,(Detalhe_Registro!$D:$D=A193)*(Detalhe_Registro!$E:$E=B193)*(Detalhe_Registro!$M:$M="SIM")))),"")</f>
        <v/>
      </c>
      <c r="E193" s="2">
        <f>COUNTIFS(Detalhe_Registro!$D:$D,A193,Detalhe_Registro!$E:$E,B193,Detalhe_Registro!$M:$M,"SIM")</f>
        <v/>
      </c>
      <c r="F193" s="2">
        <f>IFERROR(MAXIFS(Detalhe_Registro!$N:$N,Detalhe_Registro!$D:$D,A193,Detalhe_Registro!$E:$E,B193,Detalhe_Registro!$M:$M,"SIM"),0)</f>
        <v/>
      </c>
      <c r="G193" s="2">
        <f>IFERROR(AVERAGEIFS(Detalhe_Registro!$N:$N,Detalhe_Registro!$D:$D,A193,Detalhe_Registro!$E:$E,B193,Detalhe_Registro!$M:$M,"SIM"),0)</f>
        <v/>
      </c>
      <c r="H193" s="2">
        <f>SUMIFS(Detalhe_Registro!$F:$F,Detalhe_Registro!$D:$D,A193,Detalhe_Registro!$E:$E,B193,Detalhe_Registro!$M:$M,"SIM")</f>
        <v/>
      </c>
      <c r="I193" s="2">
        <f>SUMIFS(Detalhe_Registro!$G:$G,Detalhe_Registro!$D:$D,A193,Detalhe_Registro!$E:$E,B193,Detalhe_Registro!$M:$M,"SIM")</f>
        <v/>
      </c>
      <c r="J193" s="2">
        <f>IF(F193&lt;Premissas!$B$8,"&lt; 1,00",IF(F193&lt;Premissas!$B$9,"1,00 – 1,19",IF(F193&lt;Premissas!$B$10,"1,20 – 1,39",IF(F193&lt;Premissas!$B$11,"1,40 – 1,59",IF(F193&lt;Premissas!$B$12,"1,60 – 1,99","≥ 2,00")))))</f>
        <v/>
      </c>
      <c r="K193" s="5">
        <f>IF(F193&lt;Premissas!$B$8,Premissas!$B$13,IF(F193&lt;Premissas!$B$9,Premissas!$B$14,IF(F193&lt;Premissas!$B$10,Premissas!$B$15,IF(F193&lt;Premissas!$B$11,Premissas!$B$16,IF(F193&lt;Premissas!$B$12,Premissas!$B$17,Premissas!$B$18)))))</f>
        <v/>
      </c>
      <c r="L193" s="5">
        <f>K193/Premissas!$B$4</f>
        <v/>
      </c>
      <c r="M193" s="2">
        <f>IF(K193=Premissas!$B$18,"SIM","NÃO")</f>
        <v/>
      </c>
    </row>
    <row r="194">
      <c r="A194" s="2" t="inlineStr">
        <is>
          <t>5461685</t>
        </is>
      </c>
      <c r="B194" s="2" t="inlineStr">
        <is>
          <t>Joao Vitor De Souza Orlando</t>
        </is>
      </c>
      <c r="C194" s="2" t="n">
        <v>409</v>
      </c>
      <c r="D194" s="2">
        <f>IFERROR(TEXTJOIN(" | ",TRUE,UNIQUE(FILTER(Detalhe_Registro!$C:$C,(Detalhe_Registro!$D:$D=A194)*(Detalhe_Registro!$E:$E=B194)*(Detalhe_Registro!$M:$M="SIM")))),"")</f>
        <v/>
      </c>
      <c r="E194" s="2">
        <f>COUNTIFS(Detalhe_Registro!$D:$D,A194,Detalhe_Registro!$E:$E,B194,Detalhe_Registro!$M:$M,"SIM")</f>
        <v/>
      </c>
      <c r="F194" s="2">
        <f>IFERROR(MAXIFS(Detalhe_Registro!$N:$N,Detalhe_Registro!$D:$D,A194,Detalhe_Registro!$E:$E,B194,Detalhe_Registro!$M:$M,"SIM"),0)</f>
        <v/>
      </c>
      <c r="G194" s="2">
        <f>IFERROR(AVERAGEIFS(Detalhe_Registro!$N:$N,Detalhe_Registro!$D:$D,A194,Detalhe_Registro!$E:$E,B194,Detalhe_Registro!$M:$M,"SIM"),0)</f>
        <v/>
      </c>
      <c r="H194" s="2">
        <f>SUMIFS(Detalhe_Registro!$F:$F,Detalhe_Registro!$D:$D,A194,Detalhe_Registro!$E:$E,B194,Detalhe_Registro!$M:$M,"SIM")</f>
        <v/>
      </c>
      <c r="I194" s="2">
        <f>SUMIFS(Detalhe_Registro!$G:$G,Detalhe_Registro!$D:$D,A194,Detalhe_Registro!$E:$E,B194,Detalhe_Registro!$M:$M,"SIM")</f>
        <v/>
      </c>
      <c r="J194" s="2">
        <f>IF(F194&lt;Premissas!$B$8,"&lt; 1,00",IF(F194&lt;Premissas!$B$9,"1,00 – 1,19",IF(F194&lt;Premissas!$B$10,"1,20 – 1,39",IF(F194&lt;Premissas!$B$11,"1,40 – 1,59",IF(F194&lt;Premissas!$B$12,"1,60 – 1,99","≥ 2,00")))))</f>
        <v/>
      </c>
      <c r="K194" s="5">
        <f>IF(F194&lt;Premissas!$B$8,Premissas!$B$13,IF(F194&lt;Premissas!$B$9,Premissas!$B$14,IF(F194&lt;Premissas!$B$10,Premissas!$B$15,IF(F194&lt;Premissas!$B$11,Premissas!$B$16,IF(F194&lt;Premissas!$B$12,Premissas!$B$17,Premissas!$B$18)))))</f>
        <v/>
      </c>
      <c r="L194" s="5">
        <f>K194/Premissas!$B$4</f>
        <v/>
      </c>
      <c r="M194" s="2">
        <f>IF(K194=Premissas!$B$18,"SIM","NÃO")</f>
        <v/>
      </c>
    </row>
    <row r="195">
      <c r="A195" s="2" t="inlineStr">
        <is>
          <t>6020712</t>
        </is>
      </c>
      <c r="B195" s="2" t="inlineStr">
        <is>
          <t>Jocimar Marcelino Fernando</t>
        </is>
      </c>
      <c r="C195" s="2" t="n">
        <v>409</v>
      </c>
      <c r="D195" s="2">
        <f>IFERROR(TEXTJOIN(" | ",TRUE,UNIQUE(FILTER(Detalhe_Registro!$C:$C,(Detalhe_Registro!$D:$D=A195)*(Detalhe_Registro!$E:$E=B195)*(Detalhe_Registro!$M:$M="SIM")))),"")</f>
        <v/>
      </c>
      <c r="E195" s="2">
        <f>COUNTIFS(Detalhe_Registro!$D:$D,A195,Detalhe_Registro!$E:$E,B195,Detalhe_Registro!$M:$M,"SIM")</f>
        <v/>
      </c>
      <c r="F195" s="2">
        <f>IFERROR(MAXIFS(Detalhe_Registro!$N:$N,Detalhe_Registro!$D:$D,A195,Detalhe_Registro!$E:$E,B195,Detalhe_Registro!$M:$M,"SIM"),0)</f>
        <v/>
      </c>
      <c r="G195" s="2">
        <f>IFERROR(AVERAGEIFS(Detalhe_Registro!$N:$N,Detalhe_Registro!$D:$D,A195,Detalhe_Registro!$E:$E,B195,Detalhe_Registro!$M:$M,"SIM"),0)</f>
        <v/>
      </c>
      <c r="H195" s="2">
        <f>SUMIFS(Detalhe_Registro!$F:$F,Detalhe_Registro!$D:$D,A195,Detalhe_Registro!$E:$E,B195,Detalhe_Registro!$M:$M,"SIM")</f>
        <v/>
      </c>
      <c r="I195" s="2">
        <f>SUMIFS(Detalhe_Registro!$G:$G,Detalhe_Registro!$D:$D,A195,Detalhe_Registro!$E:$E,B195,Detalhe_Registro!$M:$M,"SIM")</f>
        <v/>
      </c>
      <c r="J195" s="2">
        <f>IF(F195&lt;Premissas!$B$8,"&lt; 1,00",IF(F195&lt;Premissas!$B$9,"1,00 – 1,19",IF(F195&lt;Premissas!$B$10,"1,20 – 1,39",IF(F195&lt;Premissas!$B$11,"1,40 – 1,59",IF(F195&lt;Premissas!$B$12,"1,60 – 1,99","≥ 2,00")))))</f>
        <v/>
      </c>
      <c r="K195" s="5">
        <f>IF(F195&lt;Premissas!$B$8,Premissas!$B$13,IF(F195&lt;Premissas!$B$9,Premissas!$B$14,IF(F195&lt;Premissas!$B$10,Premissas!$B$15,IF(F195&lt;Premissas!$B$11,Premissas!$B$16,IF(F195&lt;Premissas!$B$12,Premissas!$B$17,Premissas!$B$18)))))</f>
        <v/>
      </c>
      <c r="L195" s="5">
        <f>K195/Premissas!$B$4</f>
        <v/>
      </c>
      <c r="M195" s="2">
        <f>IF(K195=Premissas!$B$18,"SIM","NÃO")</f>
        <v/>
      </c>
    </row>
    <row r="196">
      <c r="A196" s="2" t="n">
        <v>5963680</v>
      </c>
      <c r="B196" s="2" t="inlineStr">
        <is>
          <t>Jonatas Florencio Ribeiro</t>
        </is>
      </c>
      <c r="C196" s="2" t="n">
        <v>409</v>
      </c>
      <c r="D196" s="2">
        <f>IFERROR(TEXTJOIN(" | ",TRUE,UNIQUE(FILTER(Detalhe_Registro!$C:$C,(Detalhe_Registro!$D:$D=A196)*(Detalhe_Registro!$E:$E=B196)*(Detalhe_Registro!$M:$M="SIM")))),"")</f>
        <v/>
      </c>
      <c r="E196" s="2">
        <f>COUNTIFS(Detalhe_Registro!$D:$D,A196,Detalhe_Registro!$E:$E,B196,Detalhe_Registro!$M:$M,"SIM")</f>
        <v/>
      </c>
      <c r="F196" s="2">
        <f>IFERROR(MAXIFS(Detalhe_Registro!$N:$N,Detalhe_Registro!$D:$D,A196,Detalhe_Registro!$E:$E,B196,Detalhe_Registro!$M:$M,"SIM"),0)</f>
        <v/>
      </c>
      <c r="G196" s="2">
        <f>IFERROR(AVERAGEIFS(Detalhe_Registro!$N:$N,Detalhe_Registro!$D:$D,A196,Detalhe_Registro!$E:$E,B196,Detalhe_Registro!$M:$M,"SIM"),0)</f>
        <v/>
      </c>
      <c r="H196" s="2">
        <f>SUMIFS(Detalhe_Registro!$F:$F,Detalhe_Registro!$D:$D,A196,Detalhe_Registro!$E:$E,B196,Detalhe_Registro!$M:$M,"SIM")</f>
        <v/>
      </c>
      <c r="I196" s="2">
        <f>SUMIFS(Detalhe_Registro!$G:$G,Detalhe_Registro!$D:$D,A196,Detalhe_Registro!$E:$E,B196,Detalhe_Registro!$M:$M,"SIM")</f>
        <v/>
      </c>
      <c r="J196" s="2">
        <f>IF(F196&lt;Premissas!$B$8,"&lt; 1,00",IF(F196&lt;Premissas!$B$9,"1,00 – 1,19",IF(F196&lt;Premissas!$B$10,"1,20 – 1,39",IF(F196&lt;Premissas!$B$11,"1,40 – 1,59",IF(F196&lt;Premissas!$B$12,"1,60 – 1,99","≥ 2,00")))))</f>
        <v/>
      </c>
      <c r="K196" s="5">
        <f>IF(F196&lt;Premissas!$B$8,Premissas!$B$13,IF(F196&lt;Premissas!$B$9,Premissas!$B$14,IF(F196&lt;Premissas!$B$10,Premissas!$B$15,IF(F196&lt;Premissas!$B$11,Premissas!$B$16,IF(F196&lt;Premissas!$B$12,Premissas!$B$17,Premissas!$B$18)))))</f>
        <v/>
      </c>
      <c r="L196" s="5">
        <f>K196/Premissas!$B$4</f>
        <v/>
      </c>
      <c r="M196" s="2">
        <f>IF(K196=Premissas!$B$18,"SIM","NÃO")</f>
        <v/>
      </c>
    </row>
    <row r="197">
      <c r="A197" s="2" t="inlineStr">
        <is>
          <t>5963680</t>
        </is>
      </c>
      <c r="B197" s="2" t="inlineStr">
        <is>
          <t>Jonatas Florencio Ribeiro</t>
        </is>
      </c>
      <c r="C197" s="2" t="n">
        <v>409</v>
      </c>
      <c r="D197" s="2">
        <f>IFERROR(TEXTJOIN(" | ",TRUE,UNIQUE(FILTER(Detalhe_Registro!$C:$C,(Detalhe_Registro!$D:$D=A197)*(Detalhe_Registro!$E:$E=B197)*(Detalhe_Registro!$M:$M="SIM")))),"")</f>
        <v/>
      </c>
      <c r="E197" s="2">
        <f>COUNTIFS(Detalhe_Registro!$D:$D,A197,Detalhe_Registro!$E:$E,B197,Detalhe_Registro!$M:$M,"SIM")</f>
        <v/>
      </c>
      <c r="F197" s="2">
        <f>IFERROR(MAXIFS(Detalhe_Registro!$N:$N,Detalhe_Registro!$D:$D,A197,Detalhe_Registro!$E:$E,B197,Detalhe_Registro!$M:$M,"SIM"),0)</f>
        <v/>
      </c>
      <c r="G197" s="2">
        <f>IFERROR(AVERAGEIFS(Detalhe_Registro!$N:$N,Detalhe_Registro!$D:$D,A197,Detalhe_Registro!$E:$E,B197,Detalhe_Registro!$M:$M,"SIM"),0)</f>
        <v/>
      </c>
      <c r="H197" s="2">
        <f>SUMIFS(Detalhe_Registro!$F:$F,Detalhe_Registro!$D:$D,A197,Detalhe_Registro!$E:$E,B197,Detalhe_Registro!$M:$M,"SIM")</f>
        <v/>
      </c>
      <c r="I197" s="2">
        <f>SUMIFS(Detalhe_Registro!$G:$G,Detalhe_Registro!$D:$D,A197,Detalhe_Registro!$E:$E,B197,Detalhe_Registro!$M:$M,"SIM")</f>
        <v/>
      </c>
      <c r="J197" s="2">
        <f>IF(F197&lt;Premissas!$B$8,"&lt; 1,00",IF(F197&lt;Premissas!$B$9,"1,00 – 1,19",IF(F197&lt;Premissas!$B$10,"1,20 – 1,39",IF(F197&lt;Premissas!$B$11,"1,40 – 1,59",IF(F197&lt;Premissas!$B$12,"1,60 – 1,99","≥ 2,00")))))</f>
        <v/>
      </c>
      <c r="K197" s="5">
        <f>IF(F197&lt;Premissas!$B$8,Premissas!$B$13,IF(F197&lt;Premissas!$B$9,Premissas!$B$14,IF(F197&lt;Premissas!$B$10,Premissas!$B$15,IF(F197&lt;Premissas!$B$11,Premissas!$B$16,IF(F197&lt;Premissas!$B$12,Premissas!$B$17,Premissas!$B$18)))))</f>
        <v/>
      </c>
      <c r="L197" s="5">
        <f>K197/Premissas!$B$4</f>
        <v/>
      </c>
      <c r="M197" s="2">
        <f>IF(K197=Premissas!$B$18,"SIM","NÃO")</f>
        <v/>
      </c>
    </row>
    <row r="198">
      <c r="A198" s="2" t="n">
        <v>5805805</v>
      </c>
      <c r="B198" s="2" t="inlineStr">
        <is>
          <t>Jonathan De Souza Antonio Dutra</t>
        </is>
      </c>
      <c r="C198" s="2" t="n">
        <v>409</v>
      </c>
      <c r="D198" s="2">
        <f>IFERROR(TEXTJOIN(" | ",TRUE,UNIQUE(FILTER(Detalhe_Registro!$C:$C,(Detalhe_Registro!$D:$D=A198)*(Detalhe_Registro!$E:$E=B198)*(Detalhe_Registro!$M:$M="SIM")))),"")</f>
        <v/>
      </c>
      <c r="E198" s="2">
        <f>COUNTIFS(Detalhe_Registro!$D:$D,A198,Detalhe_Registro!$E:$E,B198,Detalhe_Registro!$M:$M,"SIM")</f>
        <v/>
      </c>
      <c r="F198" s="2">
        <f>IFERROR(MAXIFS(Detalhe_Registro!$N:$N,Detalhe_Registro!$D:$D,A198,Detalhe_Registro!$E:$E,B198,Detalhe_Registro!$M:$M,"SIM"),0)</f>
        <v/>
      </c>
      <c r="G198" s="2">
        <f>IFERROR(AVERAGEIFS(Detalhe_Registro!$N:$N,Detalhe_Registro!$D:$D,A198,Detalhe_Registro!$E:$E,B198,Detalhe_Registro!$M:$M,"SIM"),0)</f>
        <v/>
      </c>
      <c r="H198" s="2">
        <f>SUMIFS(Detalhe_Registro!$F:$F,Detalhe_Registro!$D:$D,A198,Detalhe_Registro!$E:$E,B198,Detalhe_Registro!$M:$M,"SIM")</f>
        <v/>
      </c>
      <c r="I198" s="2">
        <f>SUMIFS(Detalhe_Registro!$G:$G,Detalhe_Registro!$D:$D,A198,Detalhe_Registro!$E:$E,B198,Detalhe_Registro!$M:$M,"SIM")</f>
        <v/>
      </c>
      <c r="J198" s="2">
        <f>IF(F198&lt;Premissas!$B$8,"&lt; 1,00",IF(F198&lt;Premissas!$B$9,"1,00 – 1,19",IF(F198&lt;Premissas!$B$10,"1,20 – 1,39",IF(F198&lt;Premissas!$B$11,"1,40 – 1,59",IF(F198&lt;Premissas!$B$12,"1,60 – 1,99","≥ 2,00")))))</f>
        <v/>
      </c>
      <c r="K198" s="5">
        <f>IF(F198&lt;Premissas!$B$8,Premissas!$B$13,IF(F198&lt;Premissas!$B$9,Premissas!$B$14,IF(F198&lt;Premissas!$B$10,Premissas!$B$15,IF(F198&lt;Premissas!$B$11,Premissas!$B$16,IF(F198&lt;Premissas!$B$12,Premissas!$B$17,Premissas!$B$18)))))</f>
        <v/>
      </c>
      <c r="L198" s="5">
        <f>K198/Premissas!$B$4</f>
        <v/>
      </c>
      <c r="M198" s="2">
        <f>IF(K198=Premissas!$B$18,"SIM","NÃO")</f>
        <v/>
      </c>
    </row>
    <row r="199">
      <c r="A199" s="2" t="inlineStr">
        <is>
          <t>5805805</t>
        </is>
      </c>
      <c r="B199" s="2" t="inlineStr">
        <is>
          <t>Jonathan De Souza Antonio Dutra</t>
        </is>
      </c>
      <c r="C199" s="2" t="n">
        <v>409</v>
      </c>
      <c r="D199" s="2">
        <f>IFERROR(TEXTJOIN(" | ",TRUE,UNIQUE(FILTER(Detalhe_Registro!$C:$C,(Detalhe_Registro!$D:$D=A199)*(Detalhe_Registro!$E:$E=B199)*(Detalhe_Registro!$M:$M="SIM")))),"")</f>
        <v/>
      </c>
      <c r="E199" s="2">
        <f>COUNTIFS(Detalhe_Registro!$D:$D,A199,Detalhe_Registro!$E:$E,B199,Detalhe_Registro!$M:$M,"SIM")</f>
        <v/>
      </c>
      <c r="F199" s="2">
        <f>IFERROR(MAXIFS(Detalhe_Registro!$N:$N,Detalhe_Registro!$D:$D,A199,Detalhe_Registro!$E:$E,B199,Detalhe_Registro!$M:$M,"SIM"),0)</f>
        <v/>
      </c>
      <c r="G199" s="2">
        <f>IFERROR(AVERAGEIFS(Detalhe_Registro!$N:$N,Detalhe_Registro!$D:$D,A199,Detalhe_Registro!$E:$E,B199,Detalhe_Registro!$M:$M,"SIM"),0)</f>
        <v/>
      </c>
      <c r="H199" s="2">
        <f>SUMIFS(Detalhe_Registro!$F:$F,Detalhe_Registro!$D:$D,A199,Detalhe_Registro!$E:$E,B199,Detalhe_Registro!$M:$M,"SIM")</f>
        <v/>
      </c>
      <c r="I199" s="2">
        <f>SUMIFS(Detalhe_Registro!$G:$G,Detalhe_Registro!$D:$D,A199,Detalhe_Registro!$E:$E,B199,Detalhe_Registro!$M:$M,"SIM")</f>
        <v/>
      </c>
      <c r="J199" s="2">
        <f>IF(F199&lt;Premissas!$B$8,"&lt; 1,00",IF(F199&lt;Premissas!$B$9,"1,00 – 1,19",IF(F199&lt;Premissas!$B$10,"1,20 – 1,39",IF(F199&lt;Premissas!$B$11,"1,40 – 1,59",IF(F199&lt;Premissas!$B$12,"1,60 – 1,99","≥ 2,00")))))</f>
        <v/>
      </c>
      <c r="K199" s="5">
        <f>IF(F199&lt;Premissas!$B$8,Premissas!$B$13,IF(F199&lt;Premissas!$B$9,Premissas!$B$14,IF(F199&lt;Premissas!$B$10,Premissas!$B$15,IF(F199&lt;Premissas!$B$11,Premissas!$B$16,IF(F199&lt;Premissas!$B$12,Premissas!$B$17,Premissas!$B$18)))))</f>
        <v/>
      </c>
      <c r="L199" s="5">
        <f>K199/Premissas!$B$4</f>
        <v/>
      </c>
      <c r="M199" s="2">
        <f>IF(K199=Premissas!$B$18,"SIM","NÃO")</f>
        <v/>
      </c>
    </row>
    <row r="200">
      <c r="A200" s="2" t="n">
        <v>661168</v>
      </c>
      <c r="B200" s="2" t="inlineStr">
        <is>
          <t>Jorge Alberto Correa Leite</t>
        </is>
      </c>
      <c r="C200" s="2" t="n">
        <v>409</v>
      </c>
      <c r="D200" s="2">
        <f>IFERROR(TEXTJOIN(" | ",TRUE,UNIQUE(FILTER(Detalhe_Registro!$C:$C,(Detalhe_Registro!$D:$D=A200)*(Detalhe_Registro!$E:$E=B200)*(Detalhe_Registro!$M:$M="SIM")))),"")</f>
        <v/>
      </c>
      <c r="E200" s="2">
        <f>COUNTIFS(Detalhe_Registro!$D:$D,A200,Detalhe_Registro!$E:$E,B200,Detalhe_Registro!$M:$M,"SIM")</f>
        <v/>
      </c>
      <c r="F200" s="2">
        <f>IFERROR(MAXIFS(Detalhe_Registro!$N:$N,Detalhe_Registro!$D:$D,A200,Detalhe_Registro!$E:$E,B200,Detalhe_Registro!$M:$M,"SIM"),0)</f>
        <v/>
      </c>
      <c r="G200" s="2">
        <f>IFERROR(AVERAGEIFS(Detalhe_Registro!$N:$N,Detalhe_Registro!$D:$D,A200,Detalhe_Registro!$E:$E,B200,Detalhe_Registro!$M:$M,"SIM"),0)</f>
        <v/>
      </c>
      <c r="H200" s="2">
        <f>SUMIFS(Detalhe_Registro!$F:$F,Detalhe_Registro!$D:$D,A200,Detalhe_Registro!$E:$E,B200,Detalhe_Registro!$M:$M,"SIM")</f>
        <v/>
      </c>
      <c r="I200" s="2">
        <f>SUMIFS(Detalhe_Registro!$G:$G,Detalhe_Registro!$D:$D,A200,Detalhe_Registro!$E:$E,B200,Detalhe_Registro!$M:$M,"SIM")</f>
        <v/>
      </c>
      <c r="J200" s="2">
        <f>IF(F200&lt;Premissas!$B$8,"&lt; 1,00",IF(F200&lt;Premissas!$B$9,"1,00 – 1,19",IF(F200&lt;Premissas!$B$10,"1,20 – 1,39",IF(F200&lt;Premissas!$B$11,"1,40 – 1,59",IF(F200&lt;Premissas!$B$12,"1,60 – 1,99","≥ 2,00")))))</f>
        <v/>
      </c>
      <c r="K200" s="5">
        <f>IF(F200&lt;Premissas!$B$8,Premissas!$B$13,IF(F200&lt;Premissas!$B$9,Premissas!$B$14,IF(F200&lt;Premissas!$B$10,Premissas!$B$15,IF(F200&lt;Premissas!$B$11,Premissas!$B$16,IF(F200&lt;Premissas!$B$12,Premissas!$B$17,Premissas!$B$18)))))</f>
        <v/>
      </c>
      <c r="L200" s="5">
        <f>K200/Premissas!$B$4</f>
        <v/>
      </c>
      <c r="M200" s="2">
        <f>IF(K200=Premissas!$B$18,"SIM","NÃO")</f>
        <v/>
      </c>
    </row>
    <row r="201">
      <c r="A201" s="2" t="inlineStr">
        <is>
          <t>661168</t>
        </is>
      </c>
      <c r="B201" s="2" t="inlineStr">
        <is>
          <t>Jorge Alberto Correa Leite</t>
        </is>
      </c>
      <c r="C201" s="2" t="n">
        <v>409</v>
      </c>
      <c r="D201" s="2">
        <f>IFERROR(TEXTJOIN(" | ",TRUE,UNIQUE(FILTER(Detalhe_Registro!$C:$C,(Detalhe_Registro!$D:$D=A201)*(Detalhe_Registro!$E:$E=B201)*(Detalhe_Registro!$M:$M="SIM")))),"")</f>
        <v/>
      </c>
      <c r="E201" s="2">
        <f>COUNTIFS(Detalhe_Registro!$D:$D,A201,Detalhe_Registro!$E:$E,B201,Detalhe_Registro!$M:$M,"SIM")</f>
        <v/>
      </c>
      <c r="F201" s="2">
        <f>IFERROR(MAXIFS(Detalhe_Registro!$N:$N,Detalhe_Registro!$D:$D,A201,Detalhe_Registro!$E:$E,B201,Detalhe_Registro!$M:$M,"SIM"),0)</f>
        <v/>
      </c>
      <c r="G201" s="2">
        <f>IFERROR(AVERAGEIFS(Detalhe_Registro!$N:$N,Detalhe_Registro!$D:$D,A201,Detalhe_Registro!$E:$E,B201,Detalhe_Registro!$M:$M,"SIM"),0)</f>
        <v/>
      </c>
      <c r="H201" s="2">
        <f>SUMIFS(Detalhe_Registro!$F:$F,Detalhe_Registro!$D:$D,A201,Detalhe_Registro!$E:$E,B201,Detalhe_Registro!$M:$M,"SIM")</f>
        <v/>
      </c>
      <c r="I201" s="2">
        <f>SUMIFS(Detalhe_Registro!$G:$G,Detalhe_Registro!$D:$D,A201,Detalhe_Registro!$E:$E,B201,Detalhe_Registro!$M:$M,"SIM")</f>
        <v/>
      </c>
      <c r="J201" s="2">
        <f>IF(F201&lt;Premissas!$B$8,"&lt; 1,00",IF(F201&lt;Premissas!$B$9,"1,00 – 1,19",IF(F201&lt;Premissas!$B$10,"1,20 – 1,39",IF(F201&lt;Premissas!$B$11,"1,40 – 1,59",IF(F201&lt;Premissas!$B$12,"1,60 – 1,99","≥ 2,00")))))</f>
        <v/>
      </c>
      <c r="K201" s="5">
        <f>IF(F201&lt;Premissas!$B$8,Premissas!$B$13,IF(F201&lt;Premissas!$B$9,Premissas!$B$14,IF(F201&lt;Premissas!$B$10,Premissas!$B$15,IF(F201&lt;Premissas!$B$11,Premissas!$B$16,IF(F201&lt;Premissas!$B$12,Premissas!$B$17,Premissas!$B$18)))))</f>
        <v/>
      </c>
      <c r="L201" s="5">
        <f>K201/Premissas!$B$4</f>
        <v/>
      </c>
      <c r="M201" s="2">
        <f>IF(K201=Premissas!$B$18,"SIM","NÃO")</f>
        <v/>
      </c>
    </row>
    <row r="202">
      <c r="A202" s="2" t="n">
        <v>515778</v>
      </c>
      <c r="B202" s="2" t="inlineStr">
        <is>
          <t>Jorge Gustavo Mota Santos De Menezes</t>
        </is>
      </c>
      <c r="C202" s="2" t="n">
        <v>409</v>
      </c>
      <c r="D202" s="2">
        <f>IFERROR(TEXTJOIN(" | ",TRUE,UNIQUE(FILTER(Detalhe_Registro!$C:$C,(Detalhe_Registro!$D:$D=A202)*(Detalhe_Registro!$E:$E=B202)*(Detalhe_Registro!$M:$M="SIM")))),"")</f>
        <v/>
      </c>
      <c r="E202" s="2">
        <f>COUNTIFS(Detalhe_Registro!$D:$D,A202,Detalhe_Registro!$E:$E,B202,Detalhe_Registro!$M:$M,"SIM")</f>
        <v/>
      </c>
      <c r="F202" s="2">
        <f>IFERROR(MAXIFS(Detalhe_Registro!$N:$N,Detalhe_Registro!$D:$D,A202,Detalhe_Registro!$E:$E,B202,Detalhe_Registro!$M:$M,"SIM"),0)</f>
        <v/>
      </c>
      <c r="G202" s="2">
        <f>IFERROR(AVERAGEIFS(Detalhe_Registro!$N:$N,Detalhe_Registro!$D:$D,A202,Detalhe_Registro!$E:$E,B202,Detalhe_Registro!$M:$M,"SIM"),0)</f>
        <v/>
      </c>
      <c r="H202" s="2">
        <f>SUMIFS(Detalhe_Registro!$F:$F,Detalhe_Registro!$D:$D,A202,Detalhe_Registro!$E:$E,B202,Detalhe_Registro!$M:$M,"SIM")</f>
        <v/>
      </c>
      <c r="I202" s="2">
        <f>SUMIFS(Detalhe_Registro!$G:$G,Detalhe_Registro!$D:$D,A202,Detalhe_Registro!$E:$E,B202,Detalhe_Registro!$M:$M,"SIM")</f>
        <v/>
      </c>
      <c r="J202" s="2">
        <f>IF(F202&lt;Premissas!$B$8,"&lt; 1,00",IF(F202&lt;Premissas!$B$9,"1,00 – 1,19",IF(F202&lt;Premissas!$B$10,"1,20 – 1,39",IF(F202&lt;Premissas!$B$11,"1,40 – 1,59",IF(F202&lt;Premissas!$B$12,"1,60 – 1,99","≥ 2,00")))))</f>
        <v/>
      </c>
      <c r="K202" s="5">
        <f>IF(F202&lt;Premissas!$B$8,Premissas!$B$13,IF(F202&lt;Premissas!$B$9,Premissas!$B$14,IF(F202&lt;Premissas!$B$10,Premissas!$B$15,IF(F202&lt;Premissas!$B$11,Premissas!$B$16,IF(F202&lt;Premissas!$B$12,Premissas!$B$17,Premissas!$B$18)))))</f>
        <v/>
      </c>
      <c r="L202" s="5">
        <f>K202/Premissas!$B$4</f>
        <v/>
      </c>
      <c r="M202" s="2">
        <f>IF(K202=Premissas!$B$18,"SIM","NÃO")</f>
        <v/>
      </c>
    </row>
    <row r="203">
      <c r="A203" s="2" t="inlineStr">
        <is>
          <t>515778</t>
        </is>
      </c>
      <c r="B203" s="2" t="inlineStr">
        <is>
          <t>Jorge Gustavo Mota Santos De Menezes</t>
        </is>
      </c>
      <c r="C203" s="2" t="n">
        <v>409</v>
      </c>
      <c r="D203" s="2">
        <f>IFERROR(TEXTJOIN(" | ",TRUE,UNIQUE(FILTER(Detalhe_Registro!$C:$C,(Detalhe_Registro!$D:$D=A203)*(Detalhe_Registro!$E:$E=B203)*(Detalhe_Registro!$M:$M="SIM")))),"")</f>
        <v/>
      </c>
      <c r="E203" s="2">
        <f>COUNTIFS(Detalhe_Registro!$D:$D,A203,Detalhe_Registro!$E:$E,B203,Detalhe_Registro!$M:$M,"SIM")</f>
        <v/>
      </c>
      <c r="F203" s="2">
        <f>IFERROR(MAXIFS(Detalhe_Registro!$N:$N,Detalhe_Registro!$D:$D,A203,Detalhe_Registro!$E:$E,B203,Detalhe_Registro!$M:$M,"SIM"),0)</f>
        <v/>
      </c>
      <c r="G203" s="2">
        <f>IFERROR(AVERAGEIFS(Detalhe_Registro!$N:$N,Detalhe_Registro!$D:$D,A203,Detalhe_Registro!$E:$E,B203,Detalhe_Registro!$M:$M,"SIM"),0)</f>
        <v/>
      </c>
      <c r="H203" s="2">
        <f>SUMIFS(Detalhe_Registro!$F:$F,Detalhe_Registro!$D:$D,A203,Detalhe_Registro!$E:$E,B203,Detalhe_Registro!$M:$M,"SIM")</f>
        <v/>
      </c>
      <c r="I203" s="2">
        <f>SUMIFS(Detalhe_Registro!$G:$G,Detalhe_Registro!$D:$D,A203,Detalhe_Registro!$E:$E,B203,Detalhe_Registro!$M:$M,"SIM")</f>
        <v/>
      </c>
      <c r="J203" s="2">
        <f>IF(F203&lt;Premissas!$B$8,"&lt; 1,00",IF(F203&lt;Premissas!$B$9,"1,00 – 1,19",IF(F203&lt;Premissas!$B$10,"1,20 – 1,39",IF(F203&lt;Premissas!$B$11,"1,40 – 1,59",IF(F203&lt;Premissas!$B$12,"1,60 – 1,99","≥ 2,00")))))</f>
        <v/>
      </c>
      <c r="K203" s="5">
        <f>IF(F203&lt;Premissas!$B$8,Premissas!$B$13,IF(F203&lt;Premissas!$B$9,Premissas!$B$14,IF(F203&lt;Premissas!$B$10,Premissas!$B$15,IF(F203&lt;Premissas!$B$11,Premissas!$B$16,IF(F203&lt;Premissas!$B$12,Premissas!$B$17,Premissas!$B$18)))))</f>
        <v/>
      </c>
      <c r="L203" s="5">
        <f>K203/Premissas!$B$4</f>
        <v/>
      </c>
      <c r="M203" s="2">
        <f>IF(K203=Premissas!$B$18,"SIM","NÃO")</f>
        <v/>
      </c>
    </row>
    <row r="204">
      <c r="A204" s="2" t="n">
        <v>304988</v>
      </c>
      <c r="B204" s="2" t="inlineStr">
        <is>
          <t>Jorge Reis Francisco</t>
        </is>
      </c>
      <c r="C204" s="2" t="n">
        <v>409</v>
      </c>
      <c r="D204" s="2">
        <f>IFERROR(TEXTJOIN(" | ",TRUE,UNIQUE(FILTER(Detalhe_Registro!$C:$C,(Detalhe_Registro!$D:$D=A204)*(Detalhe_Registro!$E:$E=B204)*(Detalhe_Registro!$M:$M="SIM")))),"")</f>
        <v/>
      </c>
      <c r="E204" s="2">
        <f>COUNTIFS(Detalhe_Registro!$D:$D,A204,Detalhe_Registro!$E:$E,B204,Detalhe_Registro!$M:$M,"SIM")</f>
        <v/>
      </c>
      <c r="F204" s="2">
        <f>IFERROR(MAXIFS(Detalhe_Registro!$N:$N,Detalhe_Registro!$D:$D,A204,Detalhe_Registro!$E:$E,B204,Detalhe_Registro!$M:$M,"SIM"),0)</f>
        <v/>
      </c>
      <c r="G204" s="2">
        <f>IFERROR(AVERAGEIFS(Detalhe_Registro!$N:$N,Detalhe_Registro!$D:$D,A204,Detalhe_Registro!$E:$E,B204,Detalhe_Registro!$M:$M,"SIM"),0)</f>
        <v/>
      </c>
      <c r="H204" s="2">
        <f>SUMIFS(Detalhe_Registro!$F:$F,Detalhe_Registro!$D:$D,A204,Detalhe_Registro!$E:$E,B204,Detalhe_Registro!$M:$M,"SIM")</f>
        <v/>
      </c>
      <c r="I204" s="2">
        <f>SUMIFS(Detalhe_Registro!$G:$G,Detalhe_Registro!$D:$D,A204,Detalhe_Registro!$E:$E,B204,Detalhe_Registro!$M:$M,"SIM")</f>
        <v/>
      </c>
      <c r="J204" s="2">
        <f>IF(F204&lt;Premissas!$B$8,"&lt; 1,00",IF(F204&lt;Premissas!$B$9,"1,00 – 1,19",IF(F204&lt;Premissas!$B$10,"1,20 – 1,39",IF(F204&lt;Premissas!$B$11,"1,40 – 1,59",IF(F204&lt;Premissas!$B$12,"1,60 – 1,99","≥ 2,00")))))</f>
        <v/>
      </c>
      <c r="K204" s="5">
        <f>IF(F204&lt;Premissas!$B$8,Premissas!$B$13,IF(F204&lt;Premissas!$B$9,Premissas!$B$14,IF(F204&lt;Premissas!$B$10,Premissas!$B$15,IF(F204&lt;Premissas!$B$11,Premissas!$B$16,IF(F204&lt;Premissas!$B$12,Premissas!$B$17,Premissas!$B$18)))))</f>
        <v/>
      </c>
      <c r="L204" s="5">
        <f>K204/Premissas!$B$4</f>
        <v/>
      </c>
      <c r="M204" s="2">
        <f>IF(K204=Premissas!$B$18,"SIM","NÃO")</f>
        <v/>
      </c>
    </row>
    <row r="205">
      <c r="A205" s="2" t="inlineStr">
        <is>
          <t>305125</t>
        </is>
      </c>
      <c r="B205" s="2" t="inlineStr">
        <is>
          <t>Jorge Vaz de Souza</t>
        </is>
      </c>
      <c r="C205" s="2" t="n">
        <v>409</v>
      </c>
      <c r="D205" s="2">
        <f>IFERROR(TEXTJOIN(" | ",TRUE,UNIQUE(FILTER(Detalhe_Registro!$C:$C,(Detalhe_Registro!$D:$D=A205)*(Detalhe_Registro!$E:$E=B205)*(Detalhe_Registro!$M:$M="SIM")))),"")</f>
        <v/>
      </c>
      <c r="E205" s="2">
        <f>COUNTIFS(Detalhe_Registro!$D:$D,A205,Detalhe_Registro!$E:$E,B205,Detalhe_Registro!$M:$M,"SIM")</f>
        <v/>
      </c>
      <c r="F205" s="2">
        <f>IFERROR(MAXIFS(Detalhe_Registro!$N:$N,Detalhe_Registro!$D:$D,A205,Detalhe_Registro!$E:$E,B205,Detalhe_Registro!$M:$M,"SIM"),0)</f>
        <v/>
      </c>
      <c r="G205" s="2">
        <f>IFERROR(AVERAGEIFS(Detalhe_Registro!$N:$N,Detalhe_Registro!$D:$D,A205,Detalhe_Registro!$E:$E,B205,Detalhe_Registro!$M:$M,"SIM"),0)</f>
        <v/>
      </c>
      <c r="H205" s="2">
        <f>SUMIFS(Detalhe_Registro!$F:$F,Detalhe_Registro!$D:$D,A205,Detalhe_Registro!$E:$E,B205,Detalhe_Registro!$M:$M,"SIM")</f>
        <v/>
      </c>
      <c r="I205" s="2">
        <f>SUMIFS(Detalhe_Registro!$G:$G,Detalhe_Registro!$D:$D,A205,Detalhe_Registro!$E:$E,B205,Detalhe_Registro!$M:$M,"SIM")</f>
        <v/>
      </c>
      <c r="J205" s="2">
        <f>IF(F205&lt;Premissas!$B$8,"&lt; 1,00",IF(F205&lt;Premissas!$B$9,"1,00 – 1,19",IF(F205&lt;Premissas!$B$10,"1,20 – 1,39",IF(F205&lt;Premissas!$B$11,"1,40 – 1,59",IF(F205&lt;Premissas!$B$12,"1,60 – 1,99","≥ 2,00")))))</f>
        <v/>
      </c>
      <c r="K205" s="5">
        <f>IF(F205&lt;Premissas!$B$8,Premissas!$B$13,IF(F205&lt;Premissas!$B$9,Premissas!$B$14,IF(F205&lt;Premissas!$B$10,Premissas!$B$15,IF(F205&lt;Premissas!$B$11,Premissas!$B$16,IF(F205&lt;Premissas!$B$12,Premissas!$B$17,Premissas!$B$18)))))</f>
        <v/>
      </c>
      <c r="L205" s="5">
        <f>K205/Premissas!$B$4</f>
        <v/>
      </c>
      <c r="M205" s="2">
        <f>IF(K205=Premissas!$B$18,"SIM","NÃO")</f>
        <v/>
      </c>
    </row>
    <row r="206">
      <c r="A206" s="2" t="n">
        <v>5982472</v>
      </c>
      <c r="B206" s="2" t="inlineStr">
        <is>
          <t>Jose Leonardo Goncalves Da Silva</t>
        </is>
      </c>
      <c r="C206" s="2" t="n">
        <v>409</v>
      </c>
      <c r="D206" s="2">
        <f>IFERROR(TEXTJOIN(" | ",TRUE,UNIQUE(FILTER(Detalhe_Registro!$C:$C,(Detalhe_Registro!$D:$D=A206)*(Detalhe_Registro!$E:$E=B206)*(Detalhe_Registro!$M:$M="SIM")))),"")</f>
        <v/>
      </c>
      <c r="E206" s="2">
        <f>COUNTIFS(Detalhe_Registro!$D:$D,A206,Detalhe_Registro!$E:$E,B206,Detalhe_Registro!$M:$M,"SIM")</f>
        <v/>
      </c>
      <c r="F206" s="2">
        <f>IFERROR(MAXIFS(Detalhe_Registro!$N:$N,Detalhe_Registro!$D:$D,A206,Detalhe_Registro!$E:$E,B206,Detalhe_Registro!$M:$M,"SIM"),0)</f>
        <v/>
      </c>
      <c r="G206" s="2">
        <f>IFERROR(AVERAGEIFS(Detalhe_Registro!$N:$N,Detalhe_Registro!$D:$D,A206,Detalhe_Registro!$E:$E,B206,Detalhe_Registro!$M:$M,"SIM"),0)</f>
        <v/>
      </c>
      <c r="H206" s="2">
        <f>SUMIFS(Detalhe_Registro!$F:$F,Detalhe_Registro!$D:$D,A206,Detalhe_Registro!$E:$E,B206,Detalhe_Registro!$M:$M,"SIM")</f>
        <v/>
      </c>
      <c r="I206" s="2">
        <f>SUMIFS(Detalhe_Registro!$G:$G,Detalhe_Registro!$D:$D,A206,Detalhe_Registro!$E:$E,B206,Detalhe_Registro!$M:$M,"SIM")</f>
        <v/>
      </c>
      <c r="J206" s="2">
        <f>IF(F206&lt;Premissas!$B$8,"&lt; 1,00",IF(F206&lt;Premissas!$B$9,"1,00 – 1,19",IF(F206&lt;Premissas!$B$10,"1,20 – 1,39",IF(F206&lt;Premissas!$B$11,"1,40 – 1,59",IF(F206&lt;Premissas!$B$12,"1,60 – 1,99","≥ 2,00")))))</f>
        <v/>
      </c>
      <c r="K206" s="5">
        <f>IF(F206&lt;Premissas!$B$8,Premissas!$B$13,IF(F206&lt;Premissas!$B$9,Premissas!$B$14,IF(F206&lt;Premissas!$B$10,Premissas!$B$15,IF(F206&lt;Premissas!$B$11,Premissas!$B$16,IF(F206&lt;Premissas!$B$12,Premissas!$B$17,Premissas!$B$18)))))</f>
        <v/>
      </c>
      <c r="L206" s="5">
        <f>K206/Premissas!$B$4</f>
        <v/>
      </c>
      <c r="M206" s="2">
        <f>IF(K206=Premissas!$B$18,"SIM","NÃO")</f>
        <v/>
      </c>
    </row>
    <row r="207">
      <c r="A207" s="2" t="inlineStr">
        <is>
          <t>5982472</t>
        </is>
      </c>
      <c r="B207" s="2" t="inlineStr">
        <is>
          <t>Jose Leonardo Goncalves Da Silva</t>
        </is>
      </c>
      <c r="C207" s="2" t="n">
        <v>409</v>
      </c>
      <c r="D207" s="2">
        <f>IFERROR(TEXTJOIN(" | ",TRUE,UNIQUE(FILTER(Detalhe_Registro!$C:$C,(Detalhe_Registro!$D:$D=A207)*(Detalhe_Registro!$E:$E=B207)*(Detalhe_Registro!$M:$M="SIM")))),"")</f>
        <v/>
      </c>
      <c r="E207" s="2">
        <f>COUNTIFS(Detalhe_Registro!$D:$D,A207,Detalhe_Registro!$E:$E,B207,Detalhe_Registro!$M:$M,"SIM")</f>
        <v/>
      </c>
      <c r="F207" s="2">
        <f>IFERROR(MAXIFS(Detalhe_Registro!$N:$N,Detalhe_Registro!$D:$D,A207,Detalhe_Registro!$E:$E,B207,Detalhe_Registro!$M:$M,"SIM"),0)</f>
        <v/>
      </c>
      <c r="G207" s="2">
        <f>IFERROR(AVERAGEIFS(Detalhe_Registro!$N:$N,Detalhe_Registro!$D:$D,A207,Detalhe_Registro!$E:$E,B207,Detalhe_Registro!$M:$M,"SIM"),0)</f>
        <v/>
      </c>
      <c r="H207" s="2">
        <f>SUMIFS(Detalhe_Registro!$F:$F,Detalhe_Registro!$D:$D,A207,Detalhe_Registro!$E:$E,B207,Detalhe_Registro!$M:$M,"SIM")</f>
        <v/>
      </c>
      <c r="I207" s="2">
        <f>SUMIFS(Detalhe_Registro!$G:$G,Detalhe_Registro!$D:$D,A207,Detalhe_Registro!$E:$E,B207,Detalhe_Registro!$M:$M,"SIM")</f>
        <v/>
      </c>
      <c r="J207" s="2">
        <f>IF(F207&lt;Premissas!$B$8,"&lt; 1,00",IF(F207&lt;Premissas!$B$9,"1,00 – 1,19",IF(F207&lt;Premissas!$B$10,"1,20 – 1,39",IF(F207&lt;Premissas!$B$11,"1,40 – 1,59",IF(F207&lt;Premissas!$B$12,"1,60 – 1,99","≥ 2,00")))))</f>
        <v/>
      </c>
      <c r="K207" s="5">
        <f>IF(F207&lt;Premissas!$B$8,Premissas!$B$13,IF(F207&lt;Premissas!$B$9,Premissas!$B$14,IF(F207&lt;Premissas!$B$10,Premissas!$B$15,IF(F207&lt;Premissas!$B$11,Premissas!$B$16,IF(F207&lt;Premissas!$B$12,Premissas!$B$17,Premissas!$B$18)))))</f>
        <v/>
      </c>
      <c r="L207" s="5">
        <f>K207/Premissas!$B$4</f>
        <v/>
      </c>
      <c r="M207" s="2">
        <f>IF(K207=Premissas!$B$18,"SIM","NÃO")</f>
        <v/>
      </c>
    </row>
    <row r="208">
      <c r="A208" s="2" t="n">
        <v>5449626</v>
      </c>
      <c r="B208" s="2" t="inlineStr">
        <is>
          <t>Jose Roberto Ferreira De Lima</t>
        </is>
      </c>
      <c r="C208" s="2" t="n">
        <v>409</v>
      </c>
      <c r="D208" s="2">
        <f>IFERROR(TEXTJOIN(" | ",TRUE,UNIQUE(FILTER(Detalhe_Registro!$C:$C,(Detalhe_Registro!$D:$D=A208)*(Detalhe_Registro!$E:$E=B208)*(Detalhe_Registro!$M:$M="SIM")))),"")</f>
        <v/>
      </c>
      <c r="E208" s="2">
        <f>COUNTIFS(Detalhe_Registro!$D:$D,A208,Detalhe_Registro!$E:$E,B208,Detalhe_Registro!$M:$M,"SIM")</f>
        <v/>
      </c>
      <c r="F208" s="2">
        <f>IFERROR(MAXIFS(Detalhe_Registro!$N:$N,Detalhe_Registro!$D:$D,A208,Detalhe_Registro!$E:$E,B208,Detalhe_Registro!$M:$M,"SIM"),0)</f>
        <v/>
      </c>
      <c r="G208" s="2">
        <f>IFERROR(AVERAGEIFS(Detalhe_Registro!$N:$N,Detalhe_Registro!$D:$D,A208,Detalhe_Registro!$E:$E,B208,Detalhe_Registro!$M:$M,"SIM"),0)</f>
        <v/>
      </c>
      <c r="H208" s="2">
        <f>SUMIFS(Detalhe_Registro!$F:$F,Detalhe_Registro!$D:$D,A208,Detalhe_Registro!$E:$E,B208,Detalhe_Registro!$M:$M,"SIM")</f>
        <v/>
      </c>
      <c r="I208" s="2">
        <f>SUMIFS(Detalhe_Registro!$G:$G,Detalhe_Registro!$D:$D,A208,Detalhe_Registro!$E:$E,B208,Detalhe_Registro!$M:$M,"SIM")</f>
        <v/>
      </c>
      <c r="J208" s="2">
        <f>IF(F208&lt;Premissas!$B$8,"&lt; 1,00",IF(F208&lt;Premissas!$B$9,"1,00 – 1,19",IF(F208&lt;Premissas!$B$10,"1,20 – 1,39",IF(F208&lt;Premissas!$B$11,"1,40 – 1,59",IF(F208&lt;Premissas!$B$12,"1,60 – 1,99","≥ 2,00")))))</f>
        <v/>
      </c>
      <c r="K208" s="5">
        <f>IF(F208&lt;Premissas!$B$8,Premissas!$B$13,IF(F208&lt;Premissas!$B$9,Premissas!$B$14,IF(F208&lt;Premissas!$B$10,Premissas!$B$15,IF(F208&lt;Premissas!$B$11,Premissas!$B$16,IF(F208&lt;Premissas!$B$12,Premissas!$B$17,Premissas!$B$18)))))</f>
        <v/>
      </c>
      <c r="L208" s="5">
        <f>K208/Premissas!$B$4</f>
        <v/>
      </c>
      <c r="M208" s="2">
        <f>IF(K208=Premissas!$B$18,"SIM","NÃO")</f>
        <v/>
      </c>
    </row>
    <row r="209">
      <c r="A209" s="2" t="inlineStr">
        <is>
          <t>5449626</t>
        </is>
      </c>
      <c r="B209" s="2" t="inlineStr">
        <is>
          <t>Jose Roberto Ferreira De Lima</t>
        </is>
      </c>
      <c r="C209" s="2" t="n">
        <v>409</v>
      </c>
      <c r="D209" s="2">
        <f>IFERROR(TEXTJOIN(" | ",TRUE,UNIQUE(FILTER(Detalhe_Registro!$C:$C,(Detalhe_Registro!$D:$D=A209)*(Detalhe_Registro!$E:$E=B209)*(Detalhe_Registro!$M:$M="SIM")))),"")</f>
        <v/>
      </c>
      <c r="E209" s="2">
        <f>COUNTIFS(Detalhe_Registro!$D:$D,A209,Detalhe_Registro!$E:$E,B209,Detalhe_Registro!$M:$M,"SIM")</f>
        <v/>
      </c>
      <c r="F209" s="2">
        <f>IFERROR(MAXIFS(Detalhe_Registro!$N:$N,Detalhe_Registro!$D:$D,A209,Detalhe_Registro!$E:$E,B209,Detalhe_Registro!$M:$M,"SIM"),0)</f>
        <v/>
      </c>
      <c r="G209" s="2">
        <f>IFERROR(AVERAGEIFS(Detalhe_Registro!$N:$N,Detalhe_Registro!$D:$D,A209,Detalhe_Registro!$E:$E,B209,Detalhe_Registro!$M:$M,"SIM"),0)</f>
        <v/>
      </c>
      <c r="H209" s="2">
        <f>SUMIFS(Detalhe_Registro!$F:$F,Detalhe_Registro!$D:$D,A209,Detalhe_Registro!$E:$E,B209,Detalhe_Registro!$M:$M,"SIM")</f>
        <v/>
      </c>
      <c r="I209" s="2">
        <f>SUMIFS(Detalhe_Registro!$G:$G,Detalhe_Registro!$D:$D,A209,Detalhe_Registro!$E:$E,B209,Detalhe_Registro!$M:$M,"SIM")</f>
        <v/>
      </c>
      <c r="J209" s="2">
        <f>IF(F209&lt;Premissas!$B$8,"&lt; 1,00",IF(F209&lt;Premissas!$B$9,"1,00 – 1,19",IF(F209&lt;Premissas!$B$10,"1,20 – 1,39",IF(F209&lt;Premissas!$B$11,"1,40 – 1,59",IF(F209&lt;Premissas!$B$12,"1,60 – 1,99","≥ 2,00")))))</f>
        <v/>
      </c>
      <c r="K209" s="5">
        <f>IF(F209&lt;Premissas!$B$8,Premissas!$B$13,IF(F209&lt;Premissas!$B$9,Premissas!$B$14,IF(F209&lt;Premissas!$B$10,Premissas!$B$15,IF(F209&lt;Premissas!$B$11,Premissas!$B$16,IF(F209&lt;Premissas!$B$12,Premissas!$B$17,Premissas!$B$18)))))</f>
        <v/>
      </c>
      <c r="L209" s="5">
        <f>K209/Premissas!$B$4</f>
        <v/>
      </c>
      <c r="M209" s="2">
        <f>IF(K209=Premissas!$B$18,"SIM","NÃO")</f>
        <v/>
      </c>
    </row>
    <row r="210">
      <c r="A210" s="2" t="n">
        <v>273174</v>
      </c>
      <c r="B210" s="2" t="inlineStr">
        <is>
          <t>Josean Ferreira De Souza</t>
        </is>
      </c>
      <c r="C210" s="2" t="n">
        <v>409</v>
      </c>
      <c r="D210" s="2">
        <f>IFERROR(TEXTJOIN(" | ",TRUE,UNIQUE(FILTER(Detalhe_Registro!$C:$C,(Detalhe_Registro!$D:$D=A210)*(Detalhe_Registro!$E:$E=B210)*(Detalhe_Registro!$M:$M="SIM")))),"")</f>
        <v/>
      </c>
      <c r="E210" s="2">
        <f>COUNTIFS(Detalhe_Registro!$D:$D,A210,Detalhe_Registro!$E:$E,B210,Detalhe_Registro!$M:$M,"SIM")</f>
        <v/>
      </c>
      <c r="F210" s="2">
        <f>IFERROR(MAXIFS(Detalhe_Registro!$N:$N,Detalhe_Registro!$D:$D,A210,Detalhe_Registro!$E:$E,B210,Detalhe_Registro!$M:$M,"SIM"),0)</f>
        <v/>
      </c>
      <c r="G210" s="2">
        <f>IFERROR(AVERAGEIFS(Detalhe_Registro!$N:$N,Detalhe_Registro!$D:$D,A210,Detalhe_Registro!$E:$E,B210,Detalhe_Registro!$M:$M,"SIM"),0)</f>
        <v/>
      </c>
      <c r="H210" s="2">
        <f>SUMIFS(Detalhe_Registro!$F:$F,Detalhe_Registro!$D:$D,A210,Detalhe_Registro!$E:$E,B210,Detalhe_Registro!$M:$M,"SIM")</f>
        <v/>
      </c>
      <c r="I210" s="2">
        <f>SUMIFS(Detalhe_Registro!$G:$G,Detalhe_Registro!$D:$D,A210,Detalhe_Registro!$E:$E,B210,Detalhe_Registro!$M:$M,"SIM")</f>
        <v/>
      </c>
      <c r="J210" s="2">
        <f>IF(F210&lt;Premissas!$B$8,"&lt; 1,00",IF(F210&lt;Premissas!$B$9,"1,00 – 1,19",IF(F210&lt;Premissas!$B$10,"1,20 – 1,39",IF(F210&lt;Premissas!$B$11,"1,40 – 1,59",IF(F210&lt;Premissas!$B$12,"1,60 – 1,99","≥ 2,00")))))</f>
        <v/>
      </c>
      <c r="K210" s="5">
        <f>IF(F210&lt;Premissas!$B$8,Premissas!$B$13,IF(F210&lt;Premissas!$B$9,Premissas!$B$14,IF(F210&lt;Premissas!$B$10,Premissas!$B$15,IF(F210&lt;Premissas!$B$11,Premissas!$B$16,IF(F210&lt;Premissas!$B$12,Premissas!$B$17,Premissas!$B$18)))))</f>
        <v/>
      </c>
      <c r="L210" s="5">
        <f>K210/Premissas!$B$4</f>
        <v/>
      </c>
      <c r="M210" s="2">
        <f>IF(K210=Premissas!$B$18,"SIM","NÃO")</f>
        <v/>
      </c>
    </row>
    <row r="211">
      <c r="A211" s="2" t="inlineStr">
        <is>
          <t>273174</t>
        </is>
      </c>
      <c r="B211" s="2" t="inlineStr">
        <is>
          <t>Josean Ferreira De Souza</t>
        </is>
      </c>
      <c r="C211" s="2" t="n">
        <v>409</v>
      </c>
      <c r="D211" s="2">
        <f>IFERROR(TEXTJOIN(" | ",TRUE,UNIQUE(FILTER(Detalhe_Registro!$C:$C,(Detalhe_Registro!$D:$D=A211)*(Detalhe_Registro!$E:$E=B211)*(Detalhe_Registro!$M:$M="SIM")))),"")</f>
        <v/>
      </c>
      <c r="E211" s="2">
        <f>COUNTIFS(Detalhe_Registro!$D:$D,A211,Detalhe_Registro!$E:$E,B211,Detalhe_Registro!$M:$M,"SIM")</f>
        <v/>
      </c>
      <c r="F211" s="2">
        <f>IFERROR(MAXIFS(Detalhe_Registro!$N:$N,Detalhe_Registro!$D:$D,A211,Detalhe_Registro!$E:$E,B211,Detalhe_Registro!$M:$M,"SIM"),0)</f>
        <v/>
      </c>
      <c r="G211" s="2">
        <f>IFERROR(AVERAGEIFS(Detalhe_Registro!$N:$N,Detalhe_Registro!$D:$D,A211,Detalhe_Registro!$E:$E,B211,Detalhe_Registro!$M:$M,"SIM"),0)</f>
        <v/>
      </c>
      <c r="H211" s="2">
        <f>SUMIFS(Detalhe_Registro!$F:$F,Detalhe_Registro!$D:$D,A211,Detalhe_Registro!$E:$E,B211,Detalhe_Registro!$M:$M,"SIM")</f>
        <v/>
      </c>
      <c r="I211" s="2">
        <f>SUMIFS(Detalhe_Registro!$G:$G,Detalhe_Registro!$D:$D,A211,Detalhe_Registro!$E:$E,B211,Detalhe_Registro!$M:$M,"SIM")</f>
        <v/>
      </c>
      <c r="J211" s="2">
        <f>IF(F211&lt;Premissas!$B$8,"&lt; 1,00",IF(F211&lt;Premissas!$B$9,"1,00 – 1,19",IF(F211&lt;Premissas!$B$10,"1,20 – 1,39",IF(F211&lt;Premissas!$B$11,"1,40 – 1,59",IF(F211&lt;Premissas!$B$12,"1,60 – 1,99","≥ 2,00")))))</f>
        <v/>
      </c>
      <c r="K211" s="5">
        <f>IF(F211&lt;Premissas!$B$8,Premissas!$B$13,IF(F211&lt;Premissas!$B$9,Premissas!$B$14,IF(F211&lt;Premissas!$B$10,Premissas!$B$15,IF(F211&lt;Premissas!$B$11,Premissas!$B$16,IF(F211&lt;Premissas!$B$12,Premissas!$B$17,Premissas!$B$18)))))</f>
        <v/>
      </c>
      <c r="L211" s="5">
        <f>K211/Premissas!$B$4</f>
        <v/>
      </c>
      <c r="M211" s="2">
        <f>IF(K211=Premissas!$B$18,"SIM","NÃO")</f>
        <v/>
      </c>
    </row>
    <row r="212">
      <c r="A212" s="2" t="n">
        <v>5107490</v>
      </c>
      <c r="B212" s="2" t="inlineStr">
        <is>
          <t>Josue Camilo da Silva</t>
        </is>
      </c>
      <c r="C212" s="2" t="n">
        <v>409</v>
      </c>
      <c r="D212" s="2">
        <f>IFERROR(TEXTJOIN(" | ",TRUE,UNIQUE(FILTER(Detalhe_Registro!$C:$C,(Detalhe_Registro!$D:$D=A212)*(Detalhe_Registro!$E:$E=B212)*(Detalhe_Registro!$M:$M="SIM")))),"")</f>
        <v/>
      </c>
      <c r="E212" s="2">
        <f>COUNTIFS(Detalhe_Registro!$D:$D,A212,Detalhe_Registro!$E:$E,B212,Detalhe_Registro!$M:$M,"SIM")</f>
        <v/>
      </c>
      <c r="F212" s="2">
        <f>IFERROR(MAXIFS(Detalhe_Registro!$N:$N,Detalhe_Registro!$D:$D,A212,Detalhe_Registro!$E:$E,B212,Detalhe_Registro!$M:$M,"SIM"),0)</f>
        <v/>
      </c>
      <c r="G212" s="2">
        <f>IFERROR(AVERAGEIFS(Detalhe_Registro!$N:$N,Detalhe_Registro!$D:$D,A212,Detalhe_Registro!$E:$E,B212,Detalhe_Registro!$M:$M,"SIM"),0)</f>
        <v/>
      </c>
      <c r="H212" s="2">
        <f>SUMIFS(Detalhe_Registro!$F:$F,Detalhe_Registro!$D:$D,A212,Detalhe_Registro!$E:$E,B212,Detalhe_Registro!$M:$M,"SIM")</f>
        <v/>
      </c>
      <c r="I212" s="2">
        <f>SUMIFS(Detalhe_Registro!$G:$G,Detalhe_Registro!$D:$D,A212,Detalhe_Registro!$E:$E,B212,Detalhe_Registro!$M:$M,"SIM")</f>
        <v/>
      </c>
      <c r="J212" s="2">
        <f>IF(F212&lt;Premissas!$B$8,"&lt; 1,00",IF(F212&lt;Premissas!$B$9,"1,00 – 1,19",IF(F212&lt;Premissas!$B$10,"1,20 – 1,39",IF(F212&lt;Premissas!$B$11,"1,40 – 1,59",IF(F212&lt;Premissas!$B$12,"1,60 – 1,99","≥ 2,00")))))</f>
        <v/>
      </c>
      <c r="K212" s="5">
        <f>IF(F212&lt;Premissas!$B$8,Premissas!$B$13,IF(F212&lt;Premissas!$B$9,Premissas!$B$14,IF(F212&lt;Premissas!$B$10,Premissas!$B$15,IF(F212&lt;Premissas!$B$11,Premissas!$B$16,IF(F212&lt;Premissas!$B$12,Premissas!$B$17,Premissas!$B$18)))))</f>
        <v/>
      </c>
      <c r="L212" s="5">
        <f>K212/Premissas!$B$4</f>
        <v/>
      </c>
      <c r="M212" s="2">
        <f>IF(K212=Premissas!$B$18,"SIM","NÃO")</f>
        <v/>
      </c>
    </row>
    <row r="213">
      <c r="A213" s="2" t="n">
        <v>5817412</v>
      </c>
      <c r="B213" s="2" t="inlineStr">
        <is>
          <t>Junior Santos De Oliveira</t>
        </is>
      </c>
      <c r="C213" s="2" t="n">
        <v>409</v>
      </c>
      <c r="D213" s="2">
        <f>IFERROR(TEXTJOIN(" | ",TRUE,UNIQUE(FILTER(Detalhe_Registro!$C:$C,(Detalhe_Registro!$D:$D=A213)*(Detalhe_Registro!$E:$E=B213)*(Detalhe_Registro!$M:$M="SIM")))),"")</f>
        <v/>
      </c>
      <c r="E213" s="2">
        <f>COUNTIFS(Detalhe_Registro!$D:$D,A213,Detalhe_Registro!$E:$E,B213,Detalhe_Registro!$M:$M,"SIM")</f>
        <v/>
      </c>
      <c r="F213" s="2">
        <f>IFERROR(MAXIFS(Detalhe_Registro!$N:$N,Detalhe_Registro!$D:$D,A213,Detalhe_Registro!$E:$E,B213,Detalhe_Registro!$M:$M,"SIM"),0)</f>
        <v/>
      </c>
      <c r="G213" s="2">
        <f>IFERROR(AVERAGEIFS(Detalhe_Registro!$N:$N,Detalhe_Registro!$D:$D,A213,Detalhe_Registro!$E:$E,B213,Detalhe_Registro!$M:$M,"SIM"),0)</f>
        <v/>
      </c>
      <c r="H213" s="2">
        <f>SUMIFS(Detalhe_Registro!$F:$F,Detalhe_Registro!$D:$D,A213,Detalhe_Registro!$E:$E,B213,Detalhe_Registro!$M:$M,"SIM")</f>
        <v/>
      </c>
      <c r="I213" s="2">
        <f>SUMIFS(Detalhe_Registro!$G:$G,Detalhe_Registro!$D:$D,A213,Detalhe_Registro!$E:$E,B213,Detalhe_Registro!$M:$M,"SIM")</f>
        <v/>
      </c>
      <c r="J213" s="2">
        <f>IF(F213&lt;Premissas!$B$8,"&lt; 1,00",IF(F213&lt;Premissas!$B$9,"1,00 – 1,19",IF(F213&lt;Premissas!$B$10,"1,20 – 1,39",IF(F213&lt;Premissas!$B$11,"1,40 – 1,59",IF(F213&lt;Premissas!$B$12,"1,60 – 1,99","≥ 2,00")))))</f>
        <v/>
      </c>
      <c r="K213" s="5">
        <f>IF(F213&lt;Premissas!$B$8,Premissas!$B$13,IF(F213&lt;Premissas!$B$9,Premissas!$B$14,IF(F213&lt;Premissas!$B$10,Premissas!$B$15,IF(F213&lt;Premissas!$B$11,Premissas!$B$16,IF(F213&lt;Premissas!$B$12,Premissas!$B$17,Premissas!$B$18)))))</f>
        <v/>
      </c>
      <c r="L213" s="5">
        <f>K213/Premissas!$B$4</f>
        <v/>
      </c>
      <c r="M213" s="2">
        <f>IF(K213=Premissas!$B$18,"SIM","NÃO")</f>
        <v/>
      </c>
    </row>
    <row r="214">
      <c r="A214" s="2" t="inlineStr">
        <is>
          <t>5817412</t>
        </is>
      </c>
      <c r="B214" s="2" t="inlineStr">
        <is>
          <t>Junior Santos De Oliveira</t>
        </is>
      </c>
      <c r="C214" s="2" t="n">
        <v>409</v>
      </c>
      <c r="D214" s="2">
        <f>IFERROR(TEXTJOIN(" | ",TRUE,UNIQUE(FILTER(Detalhe_Registro!$C:$C,(Detalhe_Registro!$D:$D=A214)*(Detalhe_Registro!$E:$E=B214)*(Detalhe_Registro!$M:$M="SIM")))),"")</f>
        <v/>
      </c>
      <c r="E214" s="2">
        <f>COUNTIFS(Detalhe_Registro!$D:$D,A214,Detalhe_Registro!$E:$E,B214,Detalhe_Registro!$M:$M,"SIM")</f>
        <v/>
      </c>
      <c r="F214" s="2">
        <f>IFERROR(MAXIFS(Detalhe_Registro!$N:$N,Detalhe_Registro!$D:$D,A214,Detalhe_Registro!$E:$E,B214,Detalhe_Registro!$M:$M,"SIM"),0)</f>
        <v/>
      </c>
      <c r="G214" s="2">
        <f>IFERROR(AVERAGEIFS(Detalhe_Registro!$N:$N,Detalhe_Registro!$D:$D,A214,Detalhe_Registro!$E:$E,B214,Detalhe_Registro!$M:$M,"SIM"),0)</f>
        <v/>
      </c>
      <c r="H214" s="2">
        <f>SUMIFS(Detalhe_Registro!$F:$F,Detalhe_Registro!$D:$D,A214,Detalhe_Registro!$E:$E,B214,Detalhe_Registro!$M:$M,"SIM")</f>
        <v/>
      </c>
      <c r="I214" s="2">
        <f>SUMIFS(Detalhe_Registro!$G:$G,Detalhe_Registro!$D:$D,A214,Detalhe_Registro!$E:$E,B214,Detalhe_Registro!$M:$M,"SIM")</f>
        <v/>
      </c>
      <c r="J214" s="2">
        <f>IF(F214&lt;Premissas!$B$8,"&lt; 1,00",IF(F214&lt;Premissas!$B$9,"1,00 – 1,19",IF(F214&lt;Premissas!$B$10,"1,20 – 1,39",IF(F214&lt;Premissas!$B$11,"1,40 – 1,59",IF(F214&lt;Premissas!$B$12,"1,60 – 1,99","≥ 2,00")))))</f>
        <v/>
      </c>
      <c r="K214" s="5">
        <f>IF(F214&lt;Premissas!$B$8,Premissas!$B$13,IF(F214&lt;Premissas!$B$9,Premissas!$B$14,IF(F214&lt;Premissas!$B$10,Premissas!$B$15,IF(F214&lt;Premissas!$B$11,Premissas!$B$16,IF(F214&lt;Premissas!$B$12,Premissas!$B$17,Premissas!$B$18)))))</f>
        <v/>
      </c>
      <c r="L214" s="5">
        <f>K214/Premissas!$B$4</f>
        <v/>
      </c>
      <c r="M214" s="2">
        <f>IF(K214=Premissas!$B$18,"SIM","NÃO")</f>
        <v/>
      </c>
    </row>
    <row r="215">
      <c r="A215" s="2" t="n">
        <v>5448352</v>
      </c>
      <c r="B215" s="2" t="inlineStr">
        <is>
          <t>Kaique Diogo Lopes Vidal Gomes</t>
        </is>
      </c>
      <c r="C215" s="2" t="n">
        <v>409</v>
      </c>
      <c r="D215" s="2">
        <f>IFERROR(TEXTJOIN(" | ",TRUE,UNIQUE(FILTER(Detalhe_Registro!$C:$C,(Detalhe_Registro!$D:$D=A215)*(Detalhe_Registro!$E:$E=B215)*(Detalhe_Registro!$M:$M="SIM")))),"")</f>
        <v/>
      </c>
      <c r="E215" s="2">
        <f>COUNTIFS(Detalhe_Registro!$D:$D,A215,Detalhe_Registro!$E:$E,B215,Detalhe_Registro!$M:$M,"SIM")</f>
        <v/>
      </c>
      <c r="F215" s="2">
        <f>IFERROR(MAXIFS(Detalhe_Registro!$N:$N,Detalhe_Registro!$D:$D,A215,Detalhe_Registro!$E:$E,B215,Detalhe_Registro!$M:$M,"SIM"),0)</f>
        <v/>
      </c>
      <c r="G215" s="2">
        <f>IFERROR(AVERAGEIFS(Detalhe_Registro!$N:$N,Detalhe_Registro!$D:$D,A215,Detalhe_Registro!$E:$E,B215,Detalhe_Registro!$M:$M,"SIM"),0)</f>
        <v/>
      </c>
      <c r="H215" s="2">
        <f>SUMIFS(Detalhe_Registro!$F:$F,Detalhe_Registro!$D:$D,A215,Detalhe_Registro!$E:$E,B215,Detalhe_Registro!$M:$M,"SIM")</f>
        <v/>
      </c>
      <c r="I215" s="2">
        <f>SUMIFS(Detalhe_Registro!$G:$G,Detalhe_Registro!$D:$D,A215,Detalhe_Registro!$E:$E,B215,Detalhe_Registro!$M:$M,"SIM")</f>
        <v/>
      </c>
      <c r="J215" s="2">
        <f>IF(F215&lt;Premissas!$B$8,"&lt; 1,00",IF(F215&lt;Premissas!$B$9,"1,00 – 1,19",IF(F215&lt;Premissas!$B$10,"1,20 – 1,39",IF(F215&lt;Premissas!$B$11,"1,40 – 1,59",IF(F215&lt;Premissas!$B$12,"1,60 – 1,99","≥ 2,00")))))</f>
        <v/>
      </c>
      <c r="K215" s="5">
        <f>IF(F215&lt;Premissas!$B$8,Premissas!$B$13,IF(F215&lt;Premissas!$B$9,Premissas!$B$14,IF(F215&lt;Premissas!$B$10,Premissas!$B$15,IF(F215&lt;Premissas!$B$11,Premissas!$B$16,IF(F215&lt;Premissas!$B$12,Premissas!$B$17,Premissas!$B$18)))))</f>
        <v/>
      </c>
      <c r="L215" s="5">
        <f>K215/Premissas!$B$4</f>
        <v/>
      </c>
      <c r="M215" s="2">
        <f>IF(K215=Premissas!$B$18,"SIM","NÃO")</f>
        <v/>
      </c>
    </row>
    <row r="216">
      <c r="A216" s="2" t="inlineStr">
        <is>
          <t>5448352</t>
        </is>
      </c>
      <c r="B216" s="2" t="inlineStr">
        <is>
          <t>Kaique Diogo Lopes Vidal Gomes</t>
        </is>
      </c>
      <c r="C216" s="2" t="n">
        <v>409</v>
      </c>
      <c r="D216" s="2">
        <f>IFERROR(TEXTJOIN(" | ",TRUE,UNIQUE(FILTER(Detalhe_Registro!$C:$C,(Detalhe_Registro!$D:$D=A216)*(Detalhe_Registro!$E:$E=B216)*(Detalhe_Registro!$M:$M="SIM")))),"")</f>
        <v/>
      </c>
      <c r="E216" s="2">
        <f>COUNTIFS(Detalhe_Registro!$D:$D,A216,Detalhe_Registro!$E:$E,B216,Detalhe_Registro!$M:$M,"SIM")</f>
        <v/>
      </c>
      <c r="F216" s="2">
        <f>IFERROR(MAXIFS(Detalhe_Registro!$N:$N,Detalhe_Registro!$D:$D,A216,Detalhe_Registro!$E:$E,B216,Detalhe_Registro!$M:$M,"SIM"),0)</f>
        <v/>
      </c>
      <c r="G216" s="2">
        <f>IFERROR(AVERAGEIFS(Detalhe_Registro!$N:$N,Detalhe_Registro!$D:$D,A216,Detalhe_Registro!$E:$E,B216,Detalhe_Registro!$M:$M,"SIM"),0)</f>
        <v/>
      </c>
      <c r="H216" s="2">
        <f>SUMIFS(Detalhe_Registro!$F:$F,Detalhe_Registro!$D:$D,A216,Detalhe_Registro!$E:$E,B216,Detalhe_Registro!$M:$M,"SIM")</f>
        <v/>
      </c>
      <c r="I216" s="2">
        <f>SUMIFS(Detalhe_Registro!$G:$G,Detalhe_Registro!$D:$D,A216,Detalhe_Registro!$E:$E,B216,Detalhe_Registro!$M:$M,"SIM")</f>
        <v/>
      </c>
      <c r="J216" s="2">
        <f>IF(F216&lt;Premissas!$B$8,"&lt; 1,00",IF(F216&lt;Premissas!$B$9,"1,00 – 1,19",IF(F216&lt;Premissas!$B$10,"1,20 – 1,39",IF(F216&lt;Premissas!$B$11,"1,40 – 1,59",IF(F216&lt;Premissas!$B$12,"1,60 – 1,99","≥ 2,00")))))</f>
        <v/>
      </c>
      <c r="K216" s="5">
        <f>IF(F216&lt;Premissas!$B$8,Premissas!$B$13,IF(F216&lt;Premissas!$B$9,Premissas!$B$14,IF(F216&lt;Premissas!$B$10,Premissas!$B$15,IF(F216&lt;Premissas!$B$11,Premissas!$B$16,IF(F216&lt;Premissas!$B$12,Premissas!$B$17,Premissas!$B$18)))))</f>
        <v/>
      </c>
      <c r="L216" s="5">
        <f>K216/Premissas!$B$4</f>
        <v/>
      </c>
      <c r="M216" s="2">
        <f>IF(K216=Premissas!$B$18,"SIM","NÃO")</f>
        <v/>
      </c>
    </row>
    <row r="217">
      <c r="A217" s="2" t="inlineStr">
        <is>
          <t>6024211</t>
        </is>
      </c>
      <c r="B217" s="2" t="inlineStr">
        <is>
          <t>Kayki Santos Anselmo</t>
        </is>
      </c>
      <c r="C217" s="2" t="n">
        <v>409</v>
      </c>
      <c r="D217" s="2">
        <f>IFERROR(TEXTJOIN(" | ",TRUE,UNIQUE(FILTER(Detalhe_Registro!$C:$C,(Detalhe_Registro!$D:$D=A217)*(Detalhe_Registro!$E:$E=B217)*(Detalhe_Registro!$M:$M="SIM")))),"")</f>
        <v/>
      </c>
      <c r="E217" s="2">
        <f>COUNTIFS(Detalhe_Registro!$D:$D,A217,Detalhe_Registro!$E:$E,B217,Detalhe_Registro!$M:$M,"SIM")</f>
        <v/>
      </c>
      <c r="F217" s="2">
        <f>IFERROR(MAXIFS(Detalhe_Registro!$N:$N,Detalhe_Registro!$D:$D,A217,Detalhe_Registro!$E:$E,B217,Detalhe_Registro!$M:$M,"SIM"),0)</f>
        <v/>
      </c>
      <c r="G217" s="2">
        <f>IFERROR(AVERAGEIFS(Detalhe_Registro!$N:$N,Detalhe_Registro!$D:$D,A217,Detalhe_Registro!$E:$E,B217,Detalhe_Registro!$M:$M,"SIM"),0)</f>
        <v/>
      </c>
      <c r="H217" s="2">
        <f>SUMIFS(Detalhe_Registro!$F:$F,Detalhe_Registro!$D:$D,A217,Detalhe_Registro!$E:$E,B217,Detalhe_Registro!$M:$M,"SIM")</f>
        <v/>
      </c>
      <c r="I217" s="2">
        <f>SUMIFS(Detalhe_Registro!$G:$G,Detalhe_Registro!$D:$D,A217,Detalhe_Registro!$E:$E,B217,Detalhe_Registro!$M:$M,"SIM")</f>
        <v/>
      </c>
      <c r="J217" s="2">
        <f>IF(F217&lt;Premissas!$B$8,"&lt; 1,00",IF(F217&lt;Premissas!$B$9,"1,00 – 1,19",IF(F217&lt;Premissas!$B$10,"1,20 – 1,39",IF(F217&lt;Premissas!$B$11,"1,40 – 1,59",IF(F217&lt;Premissas!$B$12,"1,60 – 1,99","≥ 2,00")))))</f>
        <v/>
      </c>
      <c r="K217" s="5">
        <f>IF(F217&lt;Premissas!$B$8,Premissas!$B$13,IF(F217&lt;Premissas!$B$9,Premissas!$B$14,IF(F217&lt;Premissas!$B$10,Premissas!$B$15,IF(F217&lt;Premissas!$B$11,Premissas!$B$16,IF(F217&lt;Premissas!$B$12,Premissas!$B$17,Premissas!$B$18)))))</f>
        <v/>
      </c>
      <c r="L217" s="5">
        <f>K217/Premissas!$B$4</f>
        <v/>
      </c>
      <c r="M217" s="2">
        <f>IF(K217=Premissas!$B$18,"SIM","NÃO")</f>
        <v/>
      </c>
    </row>
    <row r="218">
      <c r="A218" s="2" t="n">
        <v>5828686</v>
      </c>
      <c r="B218" s="2" t="inlineStr">
        <is>
          <t>Kelvin Bernardo De Carvalho</t>
        </is>
      </c>
      <c r="C218" s="2" t="n">
        <v>409</v>
      </c>
      <c r="D218" s="2">
        <f>IFERROR(TEXTJOIN(" | ",TRUE,UNIQUE(FILTER(Detalhe_Registro!$C:$C,(Detalhe_Registro!$D:$D=A218)*(Detalhe_Registro!$E:$E=B218)*(Detalhe_Registro!$M:$M="SIM")))),"")</f>
        <v/>
      </c>
      <c r="E218" s="2">
        <f>COUNTIFS(Detalhe_Registro!$D:$D,A218,Detalhe_Registro!$E:$E,B218,Detalhe_Registro!$M:$M,"SIM")</f>
        <v/>
      </c>
      <c r="F218" s="2">
        <f>IFERROR(MAXIFS(Detalhe_Registro!$N:$N,Detalhe_Registro!$D:$D,A218,Detalhe_Registro!$E:$E,B218,Detalhe_Registro!$M:$M,"SIM"),0)</f>
        <v/>
      </c>
      <c r="G218" s="2">
        <f>IFERROR(AVERAGEIFS(Detalhe_Registro!$N:$N,Detalhe_Registro!$D:$D,A218,Detalhe_Registro!$E:$E,B218,Detalhe_Registro!$M:$M,"SIM"),0)</f>
        <v/>
      </c>
      <c r="H218" s="2">
        <f>SUMIFS(Detalhe_Registro!$F:$F,Detalhe_Registro!$D:$D,A218,Detalhe_Registro!$E:$E,B218,Detalhe_Registro!$M:$M,"SIM")</f>
        <v/>
      </c>
      <c r="I218" s="2">
        <f>SUMIFS(Detalhe_Registro!$G:$G,Detalhe_Registro!$D:$D,A218,Detalhe_Registro!$E:$E,B218,Detalhe_Registro!$M:$M,"SIM")</f>
        <v/>
      </c>
      <c r="J218" s="2">
        <f>IF(F218&lt;Premissas!$B$8,"&lt; 1,00",IF(F218&lt;Premissas!$B$9,"1,00 – 1,19",IF(F218&lt;Premissas!$B$10,"1,20 – 1,39",IF(F218&lt;Premissas!$B$11,"1,40 – 1,59",IF(F218&lt;Premissas!$B$12,"1,60 – 1,99","≥ 2,00")))))</f>
        <v/>
      </c>
      <c r="K218" s="5">
        <f>IF(F218&lt;Premissas!$B$8,Premissas!$B$13,IF(F218&lt;Premissas!$B$9,Premissas!$B$14,IF(F218&lt;Premissas!$B$10,Premissas!$B$15,IF(F218&lt;Premissas!$B$11,Premissas!$B$16,IF(F218&lt;Premissas!$B$12,Premissas!$B$17,Premissas!$B$18)))))</f>
        <v/>
      </c>
      <c r="L218" s="5">
        <f>K218/Premissas!$B$4</f>
        <v/>
      </c>
      <c r="M218" s="2">
        <f>IF(K218=Premissas!$B$18,"SIM","NÃO")</f>
        <v/>
      </c>
    </row>
    <row r="219">
      <c r="A219" s="2" t="inlineStr">
        <is>
          <t>5828686</t>
        </is>
      </c>
      <c r="B219" s="2" t="inlineStr">
        <is>
          <t>Kelvin Bernardo De Carvalho</t>
        </is>
      </c>
      <c r="C219" s="2" t="n">
        <v>409</v>
      </c>
      <c r="D219" s="2">
        <f>IFERROR(TEXTJOIN(" | ",TRUE,UNIQUE(FILTER(Detalhe_Registro!$C:$C,(Detalhe_Registro!$D:$D=A219)*(Detalhe_Registro!$E:$E=B219)*(Detalhe_Registro!$M:$M="SIM")))),"")</f>
        <v/>
      </c>
      <c r="E219" s="2">
        <f>COUNTIFS(Detalhe_Registro!$D:$D,A219,Detalhe_Registro!$E:$E,B219,Detalhe_Registro!$M:$M,"SIM")</f>
        <v/>
      </c>
      <c r="F219" s="2">
        <f>IFERROR(MAXIFS(Detalhe_Registro!$N:$N,Detalhe_Registro!$D:$D,A219,Detalhe_Registro!$E:$E,B219,Detalhe_Registro!$M:$M,"SIM"),0)</f>
        <v/>
      </c>
      <c r="G219" s="2">
        <f>IFERROR(AVERAGEIFS(Detalhe_Registro!$N:$N,Detalhe_Registro!$D:$D,A219,Detalhe_Registro!$E:$E,B219,Detalhe_Registro!$M:$M,"SIM"),0)</f>
        <v/>
      </c>
      <c r="H219" s="2">
        <f>SUMIFS(Detalhe_Registro!$F:$F,Detalhe_Registro!$D:$D,A219,Detalhe_Registro!$E:$E,B219,Detalhe_Registro!$M:$M,"SIM")</f>
        <v/>
      </c>
      <c r="I219" s="2">
        <f>SUMIFS(Detalhe_Registro!$G:$G,Detalhe_Registro!$D:$D,A219,Detalhe_Registro!$E:$E,B219,Detalhe_Registro!$M:$M,"SIM")</f>
        <v/>
      </c>
      <c r="J219" s="2">
        <f>IF(F219&lt;Premissas!$B$8,"&lt; 1,00",IF(F219&lt;Premissas!$B$9,"1,00 – 1,19",IF(F219&lt;Premissas!$B$10,"1,20 – 1,39",IF(F219&lt;Premissas!$B$11,"1,40 – 1,59",IF(F219&lt;Premissas!$B$12,"1,60 – 1,99","≥ 2,00")))))</f>
        <v/>
      </c>
      <c r="K219" s="5">
        <f>IF(F219&lt;Premissas!$B$8,Premissas!$B$13,IF(F219&lt;Premissas!$B$9,Premissas!$B$14,IF(F219&lt;Premissas!$B$10,Premissas!$B$15,IF(F219&lt;Premissas!$B$11,Premissas!$B$16,IF(F219&lt;Premissas!$B$12,Premissas!$B$17,Premissas!$B$18)))))</f>
        <v/>
      </c>
      <c r="L219" s="5">
        <f>K219/Premissas!$B$4</f>
        <v/>
      </c>
      <c r="M219" s="2">
        <f>IF(K219=Premissas!$B$18,"SIM","NÃO")</f>
        <v/>
      </c>
    </row>
    <row r="220">
      <c r="A220" s="2" t="n">
        <v>5799953</v>
      </c>
      <c r="B220" s="2" t="inlineStr">
        <is>
          <t>Keven Gomes Da Silva</t>
        </is>
      </c>
      <c r="C220" s="2" t="n">
        <v>409</v>
      </c>
      <c r="D220" s="2">
        <f>IFERROR(TEXTJOIN(" | ",TRUE,UNIQUE(FILTER(Detalhe_Registro!$C:$C,(Detalhe_Registro!$D:$D=A220)*(Detalhe_Registro!$E:$E=B220)*(Detalhe_Registro!$M:$M="SIM")))),"")</f>
        <v/>
      </c>
      <c r="E220" s="2">
        <f>COUNTIFS(Detalhe_Registro!$D:$D,A220,Detalhe_Registro!$E:$E,B220,Detalhe_Registro!$M:$M,"SIM")</f>
        <v/>
      </c>
      <c r="F220" s="2">
        <f>IFERROR(MAXIFS(Detalhe_Registro!$N:$N,Detalhe_Registro!$D:$D,A220,Detalhe_Registro!$E:$E,B220,Detalhe_Registro!$M:$M,"SIM"),0)</f>
        <v/>
      </c>
      <c r="G220" s="2">
        <f>IFERROR(AVERAGEIFS(Detalhe_Registro!$N:$N,Detalhe_Registro!$D:$D,A220,Detalhe_Registro!$E:$E,B220,Detalhe_Registro!$M:$M,"SIM"),0)</f>
        <v/>
      </c>
      <c r="H220" s="2">
        <f>SUMIFS(Detalhe_Registro!$F:$F,Detalhe_Registro!$D:$D,A220,Detalhe_Registro!$E:$E,B220,Detalhe_Registro!$M:$M,"SIM")</f>
        <v/>
      </c>
      <c r="I220" s="2">
        <f>SUMIFS(Detalhe_Registro!$G:$G,Detalhe_Registro!$D:$D,A220,Detalhe_Registro!$E:$E,B220,Detalhe_Registro!$M:$M,"SIM")</f>
        <v/>
      </c>
      <c r="J220" s="2">
        <f>IF(F220&lt;Premissas!$B$8,"&lt; 1,00",IF(F220&lt;Premissas!$B$9,"1,00 – 1,19",IF(F220&lt;Premissas!$B$10,"1,20 – 1,39",IF(F220&lt;Premissas!$B$11,"1,40 – 1,59",IF(F220&lt;Premissas!$B$12,"1,60 – 1,99","≥ 2,00")))))</f>
        <v/>
      </c>
      <c r="K220" s="5">
        <f>IF(F220&lt;Premissas!$B$8,Premissas!$B$13,IF(F220&lt;Premissas!$B$9,Premissas!$B$14,IF(F220&lt;Premissas!$B$10,Premissas!$B$15,IF(F220&lt;Premissas!$B$11,Premissas!$B$16,IF(F220&lt;Premissas!$B$12,Premissas!$B$17,Premissas!$B$18)))))</f>
        <v/>
      </c>
      <c r="L220" s="5">
        <f>K220/Premissas!$B$4</f>
        <v/>
      </c>
      <c r="M220" s="2">
        <f>IF(K220=Premissas!$B$18,"SIM","NÃO")</f>
        <v/>
      </c>
    </row>
    <row r="221">
      <c r="A221" s="2" t="inlineStr">
        <is>
          <t>5799953</t>
        </is>
      </c>
      <c r="B221" s="2" t="inlineStr">
        <is>
          <t>Keven Gomes Da Silva</t>
        </is>
      </c>
      <c r="C221" s="2" t="n">
        <v>409</v>
      </c>
      <c r="D221" s="2">
        <f>IFERROR(TEXTJOIN(" | ",TRUE,UNIQUE(FILTER(Detalhe_Registro!$C:$C,(Detalhe_Registro!$D:$D=A221)*(Detalhe_Registro!$E:$E=B221)*(Detalhe_Registro!$M:$M="SIM")))),"")</f>
        <v/>
      </c>
      <c r="E221" s="2">
        <f>COUNTIFS(Detalhe_Registro!$D:$D,A221,Detalhe_Registro!$E:$E,B221,Detalhe_Registro!$M:$M,"SIM")</f>
        <v/>
      </c>
      <c r="F221" s="2">
        <f>IFERROR(MAXIFS(Detalhe_Registro!$N:$N,Detalhe_Registro!$D:$D,A221,Detalhe_Registro!$E:$E,B221,Detalhe_Registro!$M:$M,"SIM"),0)</f>
        <v/>
      </c>
      <c r="G221" s="2">
        <f>IFERROR(AVERAGEIFS(Detalhe_Registro!$N:$N,Detalhe_Registro!$D:$D,A221,Detalhe_Registro!$E:$E,B221,Detalhe_Registro!$M:$M,"SIM"),0)</f>
        <v/>
      </c>
      <c r="H221" s="2">
        <f>SUMIFS(Detalhe_Registro!$F:$F,Detalhe_Registro!$D:$D,A221,Detalhe_Registro!$E:$E,B221,Detalhe_Registro!$M:$M,"SIM")</f>
        <v/>
      </c>
      <c r="I221" s="2">
        <f>SUMIFS(Detalhe_Registro!$G:$G,Detalhe_Registro!$D:$D,A221,Detalhe_Registro!$E:$E,B221,Detalhe_Registro!$M:$M,"SIM")</f>
        <v/>
      </c>
      <c r="J221" s="2">
        <f>IF(F221&lt;Premissas!$B$8,"&lt; 1,00",IF(F221&lt;Premissas!$B$9,"1,00 – 1,19",IF(F221&lt;Premissas!$B$10,"1,20 – 1,39",IF(F221&lt;Premissas!$B$11,"1,40 – 1,59",IF(F221&lt;Premissas!$B$12,"1,60 – 1,99","≥ 2,00")))))</f>
        <v/>
      </c>
      <c r="K221" s="5">
        <f>IF(F221&lt;Premissas!$B$8,Premissas!$B$13,IF(F221&lt;Premissas!$B$9,Premissas!$B$14,IF(F221&lt;Premissas!$B$10,Premissas!$B$15,IF(F221&lt;Premissas!$B$11,Premissas!$B$16,IF(F221&lt;Premissas!$B$12,Premissas!$B$17,Premissas!$B$18)))))</f>
        <v/>
      </c>
      <c r="L221" s="5">
        <f>K221/Premissas!$B$4</f>
        <v/>
      </c>
      <c r="M221" s="2">
        <f>IF(K221=Premissas!$B$18,"SIM","NÃO")</f>
        <v/>
      </c>
    </row>
    <row r="222">
      <c r="A222" s="2" t="n">
        <v>6005411</v>
      </c>
      <c r="B222" s="2" t="inlineStr">
        <is>
          <t>Kristyan Lopes Da Silva</t>
        </is>
      </c>
      <c r="C222" s="2" t="n">
        <v>409</v>
      </c>
      <c r="D222" s="2">
        <f>IFERROR(TEXTJOIN(" | ",TRUE,UNIQUE(FILTER(Detalhe_Registro!$C:$C,(Detalhe_Registro!$D:$D=A222)*(Detalhe_Registro!$E:$E=B222)*(Detalhe_Registro!$M:$M="SIM")))),"")</f>
        <v/>
      </c>
      <c r="E222" s="2">
        <f>COUNTIFS(Detalhe_Registro!$D:$D,A222,Detalhe_Registro!$E:$E,B222,Detalhe_Registro!$M:$M,"SIM")</f>
        <v/>
      </c>
      <c r="F222" s="2">
        <f>IFERROR(MAXIFS(Detalhe_Registro!$N:$N,Detalhe_Registro!$D:$D,A222,Detalhe_Registro!$E:$E,B222,Detalhe_Registro!$M:$M,"SIM"),0)</f>
        <v/>
      </c>
      <c r="G222" s="2">
        <f>IFERROR(AVERAGEIFS(Detalhe_Registro!$N:$N,Detalhe_Registro!$D:$D,A222,Detalhe_Registro!$E:$E,B222,Detalhe_Registro!$M:$M,"SIM"),0)</f>
        <v/>
      </c>
      <c r="H222" s="2">
        <f>SUMIFS(Detalhe_Registro!$F:$F,Detalhe_Registro!$D:$D,A222,Detalhe_Registro!$E:$E,B222,Detalhe_Registro!$M:$M,"SIM")</f>
        <v/>
      </c>
      <c r="I222" s="2">
        <f>SUMIFS(Detalhe_Registro!$G:$G,Detalhe_Registro!$D:$D,A222,Detalhe_Registro!$E:$E,B222,Detalhe_Registro!$M:$M,"SIM")</f>
        <v/>
      </c>
      <c r="J222" s="2">
        <f>IF(F222&lt;Premissas!$B$8,"&lt; 1,00",IF(F222&lt;Premissas!$B$9,"1,00 – 1,19",IF(F222&lt;Premissas!$B$10,"1,20 – 1,39",IF(F222&lt;Premissas!$B$11,"1,40 – 1,59",IF(F222&lt;Premissas!$B$12,"1,60 – 1,99","≥ 2,00")))))</f>
        <v/>
      </c>
      <c r="K222" s="5">
        <f>IF(F222&lt;Premissas!$B$8,Premissas!$B$13,IF(F222&lt;Premissas!$B$9,Premissas!$B$14,IF(F222&lt;Premissas!$B$10,Premissas!$B$15,IF(F222&lt;Premissas!$B$11,Premissas!$B$16,IF(F222&lt;Premissas!$B$12,Premissas!$B$17,Premissas!$B$18)))))</f>
        <v/>
      </c>
      <c r="L222" s="5">
        <f>K222/Premissas!$B$4</f>
        <v/>
      </c>
      <c r="M222" s="2">
        <f>IF(K222=Premissas!$B$18,"SIM","NÃO")</f>
        <v/>
      </c>
    </row>
    <row r="223">
      <c r="A223" s="2" t="inlineStr">
        <is>
          <t>6005411</t>
        </is>
      </c>
      <c r="B223" s="2" t="inlineStr">
        <is>
          <t>Kristyan Lopes Da Silva</t>
        </is>
      </c>
      <c r="C223" s="2" t="n">
        <v>409</v>
      </c>
      <c r="D223" s="2">
        <f>IFERROR(TEXTJOIN(" | ",TRUE,UNIQUE(FILTER(Detalhe_Registro!$C:$C,(Detalhe_Registro!$D:$D=A223)*(Detalhe_Registro!$E:$E=B223)*(Detalhe_Registro!$M:$M="SIM")))),"")</f>
        <v/>
      </c>
      <c r="E223" s="2">
        <f>COUNTIFS(Detalhe_Registro!$D:$D,A223,Detalhe_Registro!$E:$E,B223,Detalhe_Registro!$M:$M,"SIM")</f>
        <v/>
      </c>
      <c r="F223" s="2">
        <f>IFERROR(MAXIFS(Detalhe_Registro!$N:$N,Detalhe_Registro!$D:$D,A223,Detalhe_Registro!$E:$E,B223,Detalhe_Registro!$M:$M,"SIM"),0)</f>
        <v/>
      </c>
      <c r="G223" s="2">
        <f>IFERROR(AVERAGEIFS(Detalhe_Registro!$N:$N,Detalhe_Registro!$D:$D,A223,Detalhe_Registro!$E:$E,B223,Detalhe_Registro!$M:$M,"SIM"),0)</f>
        <v/>
      </c>
      <c r="H223" s="2">
        <f>SUMIFS(Detalhe_Registro!$F:$F,Detalhe_Registro!$D:$D,A223,Detalhe_Registro!$E:$E,B223,Detalhe_Registro!$M:$M,"SIM")</f>
        <v/>
      </c>
      <c r="I223" s="2">
        <f>SUMIFS(Detalhe_Registro!$G:$G,Detalhe_Registro!$D:$D,A223,Detalhe_Registro!$E:$E,B223,Detalhe_Registro!$M:$M,"SIM")</f>
        <v/>
      </c>
      <c r="J223" s="2">
        <f>IF(F223&lt;Premissas!$B$8,"&lt; 1,00",IF(F223&lt;Premissas!$B$9,"1,00 – 1,19",IF(F223&lt;Premissas!$B$10,"1,20 – 1,39",IF(F223&lt;Premissas!$B$11,"1,40 – 1,59",IF(F223&lt;Premissas!$B$12,"1,60 – 1,99","≥ 2,00")))))</f>
        <v/>
      </c>
      <c r="K223" s="5">
        <f>IF(F223&lt;Premissas!$B$8,Premissas!$B$13,IF(F223&lt;Premissas!$B$9,Premissas!$B$14,IF(F223&lt;Premissas!$B$10,Premissas!$B$15,IF(F223&lt;Premissas!$B$11,Premissas!$B$16,IF(F223&lt;Premissas!$B$12,Premissas!$B$17,Premissas!$B$18)))))</f>
        <v/>
      </c>
      <c r="L223" s="5">
        <f>K223/Premissas!$B$4</f>
        <v/>
      </c>
      <c r="M223" s="2">
        <f>IF(K223=Premissas!$B$18,"SIM","NÃO")</f>
        <v/>
      </c>
    </row>
    <row r="224">
      <c r="A224" s="2" t="n">
        <v>667423</v>
      </c>
      <c r="B224" s="2" t="inlineStr">
        <is>
          <t>Laercio Alves Muniz Ximenes</t>
        </is>
      </c>
      <c r="C224" s="2" t="n">
        <v>409</v>
      </c>
      <c r="D224" s="2">
        <f>IFERROR(TEXTJOIN(" | ",TRUE,UNIQUE(FILTER(Detalhe_Registro!$C:$C,(Detalhe_Registro!$D:$D=A224)*(Detalhe_Registro!$E:$E=B224)*(Detalhe_Registro!$M:$M="SIM")))),"")</f>
        <v/>
      </c>
      <c r="E224" s="2">
        <f>COUNTIFS(Detalhe_Registro!$D:$D,A224,Detalhe_Registro!$E:$E,B224,Detalhe_Registro!$M:$M,"SIM")</f>
        <v/>
      </c>
      <c r="F224" s="2">
        <f>IFERROR(MAXIFS(Detalhe_Registro!$N:$N,Detalhe_Registro!$D:$D,A224,Detalhe_Registro!$E:$E,B224,Detalhe_Registro!$M:$M,"SIM"),0)</f>
        <v/>
      </c>
      <c r="G224" s="2">
        <f>IFERROR(AVERAGEIFS(Detalhe_Registro!$N:$N,Detalhe_Registro!$D:$D,A224,Detalhe_Registro!$E:$E,B224,Detalhe_Registro!$M:$M,"SIM"),0)</f>
        <v/>
      </c>
      <c r="H224" s="2">
        <f>SUMIFS(Detalhe_Registro!$F:$F,Detalhe_Registro!$D:$D,A224,Detalhe_Registro!$E:$E,B224,Detalhe_Registro!$M:$M,"SIM")</f>
        <v/>
      </c>
      <c r="I224" s="2">
        <f>SUMIFS(Detalhe_Registro!$G:$G,Detalhe_Registro!$D:$D,A224,Detalhe_Registro!$E:$E,B224,Detalhe_Registro!$M:$M,"SIM")</f>
        <v/>
      </c>
      <c r="J224" s="2">
        <f>IF(F224&lt;Premissas!$B$8,"&lt; 1,00",IF(F224&lt;Premissas!$B$9,"1,00 – 1,19",IF(F224&lt;Premissas!$B$10,"1,20 – 1,39",IF(F224&lt;Premissas!$B$11,"1,40 – 1,59",IF(F224&lt;Premissas!$B$12,"1,60 – 1,99","≥ 2,00")))))</f>
        <v/>
      </c>
      <c r="K224" s="5">
        <f>IF(F224&lt;Premissas!$B$8,Premissas!$B$13,IF(F224&lt;Premissas!$B$9,Premissas!$B$14,IF(F224&lt;Premissas!$B$10,Premissas!$B$15,IF(F224&lt;Premissas!$B$11,Premissas!$B$16,IF(F224&lt;Premissas!$B$12,Premissas!$B$17,Premissas!$B$18)))))</f>
        <v/>
      </c>
      <c r="L224" s="5">
        <f>K224/Premissas!$B$4</f>
        <v/>
      </c>
      <c r="M224" s="2">
        <f>IF(K224=Premissas!$B$18,"SIM","NÃO")</f>
        <v/>
      </c>
    </row>
    <row r="225">
      <c r="A225" s="2" t="inlineStr">
        <is>
          <t>667423</t>
        </is>
      </c>
      <c r="B225" s="2" t="inlineStr">
        <is>
          <t>Laercio Alves Muniz Ximenes</t>
        </is>
      </c>
      <c r="C225" s="2" t="n">
        <v>409</v>
      </c>
      <c r="D225" s="2">
        <f>IFERROR(TEXTJOIN(" | ",TRUE,UNIQUE(FILTER(Detalhe_Registro!$C:$C,(Detalhe_Registro!$D:$D=A225)*(Detalhe_Registro!$E:$E=B225)*(Detalhe_Registro!$M:$M="SIM")))),"")</f>
        <v/>
      </c>
      <c r="E225" s="2">
        <f>COUNTIFS(Detalhe_Registro!$D:$D,A225,Detalhe_Registro!$E:$E,B225,Detalhe_Registro!$M:$M,"SIM")</f>
        <v/>
      </c>
      <c r="F225" s="2">
        <f>IFERROR(MAXIFS(Detalhe_Registro!$N:$N,Detalhe_Registro!$D:$D,A225,Detalhe_Registro!$E:$E,B225,Detalhe_Registro!$M:$M,"SIM"),0)</f>
        <v/>
      </c>
      <c r="G225" s="2">
        <f>IFERROR(AVERAGEIFS(Detalhe_Registro!$N:$N,Detalhe_Registro!$D:$D,A225,Detalhe_Registro!$E:$E,B225,Detalhe_Registro!$M:$M,"SIM"),0)</f>
        <v/>
      </c>
      <c r="H225" s="2">
        <f>SUMIFS(Detalhe_Registro!$F:$F,Detalhe_Registro!$D:$D,A225,Detalhe_Registro!$E:$E,B225,Detalhe_Registro!$M:$M,"SIM")</f>
        <v/>
      </c>
      <c r="I225" s="2">
        <f>SUMIFS(Detalhe_Registro!$G:$G,Detalhe_Registro!$D:$D,A225,Detalhe_Registro!$E:$E,B225,Detalhe_Registro!$M:$M,"SIM")</f>
        <v/>
      </c>
      <c r="J225" s="2">
        <f>IF(F225&lt;Premissas!$B$8,"&lt; 1,00",IF(F225&lt;Premissas!$B$9,"1,00 – 1,19",IF(F225&lt;Premissas!$B$10,"1,20 – 1,39",IF(F225&lt;Premissas!$B$11,"1,40 – 1,59",IF(F225&lt;Premissas!$B$12,"1,60 – 1,99","≥ 2,00")))))</f>
        <v/>
      </c>
      <c r="K225" s="5">
        <f>IF(F225&lt;Premissas!$B$8,Premissas!$B$13,IF(F225&lt;Premissas!$B$9,Premissas!$B$14,IF(F225&lt;Premissas!$B$10,Premissas!$B$15,IF(F225&lt;Premissas!$B$11,Premissas!$B$16,IF(F225&lt;Premissas!$B$12,Premissas!$B$17,Premissas!$B$18)))))</f>
        <v/>
      </c>
      <c r="L225" s="5">
        <f>K225/Premissas!$B$4</f>
        <v/>
      </c>
      <c r="M225" s="2">
        <f>IF(K225=Premissas!$B$18,"SIM","NÃO")</f>
        <v/>
      </c>
    </row>
    <row r="226">
      <c r="A226" s="2" t="inlineStr">
        <is>
          <t>303012</t>
        </is>
      </c>
      <c r="B226" s="2" t="inlineStr">
        <is>
          <t>Leandro Batista De Oliveira</t>
        </is>
      </c>
      <c r="C226" s="2" t="n">
        <v>409</v>
      </c>
      <c r="D226" s="2">
        <f>IFERROR(TEXTJOIN(" | ",TRUE,UNIQUE(FILTER(Detalhe_Registro!$C:$C,(Detalhe_Registro!$D:$D=A226)*(Detalhe_Registro!$E:$E=B226)*(Detalhe_Registro!$M:$M="SIM")))),"")</f>
        <v/>
      </c>
      <c r="E226" s="2">
        <f>COUNTIFS(Detalhe_Registro!$D:$D,A226,Detalhe_Registro!$E:$E,B226,Detalhe_Registro!$M:$M,"SIM")</f>
        <v/>
      </c>
      <c r="F226" s="2">
        <f>IFERROR(MAXIFS(Detalhe_Registro!$N:$N,Detalhe_Registro!$D:$D,A226,Detalhe_Registro!$E:$E,B226,Detalhe_Registro!$M:$M,"SIM"),0)</f>
        <v/>
      </c>
      <c r="G226" s="2">
        <f>IFERROR(AVERAGEIFS(Detalhe_Registro!$N:$N,Detalhe_Registro!$D:$D,A226,Detalhe_Registro!$E:$E,B226,Detalhe_Registro!$M:$M,"SIM"),0)</f>
        <v/>
      </c>
      <c r="H226" s="2">
        <f>SUMIFS(Detalhe_Registro!$F:$F,Detalhe_Registro!$D:$D,A226,Detalhe_Registro!$E:$E,B226,Detalhe_Registro!$M:$M,"SIM")</f>
        <v/>
      </c>
      <c r="I226" s="2">
        <f>SUMIFS(Detalhe_Registro!$G:$G,Detalhe_Registro!$D:$D,A226,Detalhe_Registro!$E:$E,B226,Detalhe_Registro!$M:$M,"SIM")</f>
        <v/>
      </c>
      <c r="J226" s="2">
        <f>IF(F226&lt;Premissas!$B$8,"&lt; 1,00",IF(F226&lt;Premissas!$B$9,"1,00 – 1,19",IF(F226&lt;Premissas!$B$10,"1,20 – 1,39",IF(F226&lt;Premissas!$B$11,"1,40 – 1,59",IF(F226&lt;Premissas!$B$12,"1,60 – 1,99","≥ 2,00")))))</f>
        <v/>
      </c>
      <c r="K226" s="5">
        <f>IF(F226&lt;Premissas!$B$8,Premissas!$B$13,IF(F226&lt;Premissas!$B$9,Premissas!$B$14,IF(F226&lt;Premissas!$B$10,Premissas!$B$15,IF(F226&lt;Premissas!$B$11,Premissas!$B$16,IF(F226&lt;Premissas!$B$12,Premissas!$B$17,Premissas!$B$18)))))</f>
        <v/>
      </c>
      <c r="L226" s="5">
        <f>K226/Premissas!$B$4</f>
        <v/>
      </c>
      <c r="M226" s="2">
        <f>IF(K226=Premissas!$B$18,"SIM","NÃO")</f>
        <v/>
      </c>
    </row>
    <row r="227">
      <c r="A227" s="2" t="n">
        <v>5799830</v>
      </c>
      <c r="B227" s="2" t="inlineStr">
        <is>
          <t>Leandro De Oliveira Guilherme</t>
        </is>
      </c>
      <c r="C227" s="2" t="n">
        <v>409</v>
      </c>
      <c r="D227" s="2">
        <f>IFERROR(TEXTJOIN(" | ",TRUE,UNIQUE(FILTER(Detalhe_Registro!$C:$C,(Detalhe_Registro!$D:$D=A227)*(Detalhe_Registro!$E:$E=B227)*(Detalhe_Registro!$M:$M="SIM")))),"")</f>
        <v/>
      </c>
      <c r="E227" s="2">
        <f>COUNTIFS(Detalhe_Registro!$D:$D,A227,Detalhe_Registro!$E:$E,B227,Detalhe_Registro!$M:$M,"SIM")</f>
        <v/>
      </c>
      <c r="F227" s="2">
        <f>IFERROR(MAXIFS(Detalhe_Registro!$N:$N,Detalhe_Registro!$D:$D,A227,Detalhe_Registro!$E:$E,B227,Detalhe_Registro!$M:$M,"SIM"),0)</f>
        <v/>
      </c>
      <c r="G227" s="2">
        <f>IFERROR(AVERAGEIFS(Detalhe_Registro!$N:$N,Detalhe_Registro!$D:$D,A227,Detalhe_Registro!$E:$E,B227,Detalhe_Registro!$M:$M,"SIM"),0)</f>
        <v/>
      </c>
      <c r="H227" s="2">
        <f>SUMIFS(Detalhe_Registro!$F:$F,Detalhe_Registro!$D:$D,A227,Detalhe_Registro!$E:$E,B227,Detalhe_Registro!$M:$M,"SIM")</f>
        <v/>
      </c>
      <c r="I227" s="2">
        <f>SUMIFS(Detalhe_Registro!$G:$G,Detalhe_Registro!$D:$D,A227,Detalhe_Registro!$E:$E,B227,Detalhe_Registro!$M:$M,"SIM")</f>
        <v/>
      </c>
      <c r="J227" s="2">
        <f>IF(F227&lt;Premissas!$B$8,"&lt; 1,00",IF(F227&lt;Premissas!$B$9,"1,00 – 1,19",IF(F227&lt;Premissas!$B$10,"1,20 – 1,39",IF(F227&lt;Premissas!$B$11,"1,40 – 1,59",IF(F227&lt;Premissas!$B$12,"1,60 – 1,99","≥ 2,00")))))</f>
        <v/>
      </c>
      <c r="K227" s="5">
        <f>IF(F227&lt;Premissas!$B$8,Premissas!$B$13,IF(F227&lt;Premissas!$B$9,Premissas!$B$14,IF(F227&lt;Premissas!$B$10,Premissas!$B$15,IF(F227&lt;Premissas!$B$11,Premissas!$B$16,IF(F227&lt;Premissas!$B$12,Premissas!$B$17,Premissas!$B$18)))))</f>
        <v/>
      </c>
      <c r="L227" s="5">
        <f>K227/Premissas!$B$4</f>
        <v/>
      </c>
      <c r="M227" s="2">
        <f>IF(K227=Premissas!$B$18,"SIM","NÃO")</f>
        <v/>
      </c>
    </row>
    <row r="228">
      <c r="A228" s="2" t="inlineStr">
        <is>
          <t>5799830</t>
        </is>
      </c>
      <c r="B228" s="2" t="inlineStr">
        <is>
          <t>Leandro De Oliveira Guilherme</t>
        </is>
      </c>
      <c r="C228" s="2" t="n">
        <v>409</v>
      </c>
      <c r="D228" s="2">
        <f>IFERROR(TEXTJOIN(" | ",TRUE,UNIQUE(FILTER(Detalhe_Registro!$C:$C,(Detalhe_Registro!$D:$D=A228)*(Detalhe_Registro!$E:$E=B228)*(Detalhe_Registro!$M:$M="SIM")))),"")</f>
        <v/>
      </c>
      <c r="E228" s="2">
        <f>COUNTIFS(Detalhe_Registro!$D:$D,A228,Detalhe_Registro!$E:$E,B228,Detalhe_Registro!$M:$M,"SIM")</f>
        <v/>
      </c>
      <c r="F228" s="2">
        <f>IFERROR(MAXIFS(Detalhe_Registro!$N:$N,Detalhe_Registro!$D:$D,A228,Detalhe_Registro!$E:$E,B228,Detalhe_Registro!$M:$M,"SIM"),0)</f>
        <v/>
      </c>
      <c r="G228" s="2">
        <f>IFERROR(AVERAGEIFS(Detalhe_Registro!$N:$N,Detalhe_Registro!$D:$D,A228,Detalhe_Registro!$E:$E,B228,Detalhe_Registro!$M:$M,"SIM"),0)</f>
        <v/>
      </c>
      <c r="H228" s="2">
        <f>SUMIFS(Detalhe_Registro!$F:$F,Detalhe_Registro!$D:$D,A228,Detalhe_Registro!$E:$E,B228,Detalhe_Registro!$M:$M,"SIM")</f>
        <v/>
      </c>
      <c r="I228" s="2">
        <f>SUMIFS(Detalhe_Registro!$G:$G,Detalhe_Registro!$D:$D,A228,Detalhe_Registro!$E:$E,B228,Detalhe_Registro!$M:$M,"SIM")</f>
        <v/>
      </c>
      <c r="J228" s="2">
        <f>IF(F228&lt;Premissas!$B$8,"&lt; 1,00",IF(F228&lt;Premissas!$B$9,"1,00 – 1,19",IF(F228&lt;Premissas!$B$10,"1,20 – 1,39",IF(F228&lt;Premissas!$B$11,"1,40 – 1,59",IF(F228&lt;Premissas!$B$12,"1,60 – 1,99","≥ 2,00")))))</f>
        <v/>
      </c>
      <c r="K228" s="5">
        <f>IF(F228&lt;Premissas!$B$8,Premissas!$B$13,IF(F228&lt;Premissas!$B$9,Premissas!$B$14,IF(F228&lt;Premissas!$B$10,Premissas!$B$15,IF(F228&lt;Premissas!$B$11,Premissas!$B$16,IF(F228&lt;Premissas!$B$12,Premissas!$B$17,Premissas!$B$18)))))</f>
        <v/>
      </c>
      <c r="L228" s="5">
        <f>K228/Premissas!$B$4</f>
        <v/>
      </c>
      <c r="M228" s="2">
        <f>IF(K228=Premissas!$B$18,"SIM","NÃO")</f>
        <v/>
      </c>
    </row>
    <row r="229">
      <c r="A229" s="2" t="n">
        <v>5457050</v>
      </c>
      <c r="B229" s="2" t="inlineStr">
        <is>
          <t>Leandro Dos Santos Gomes</t>
        </is>
      </c>
      <c r="C229" s="2" t="n">
        <v>409</v>
      </c>
      <c r="D229" s="2">
        <f>IFERROR(TEXTJOIN(" | ",TRUE,UNIQUE(FILTER(Detalhe_Registro!$C:$C,(Detalhe_Registro!$D:$D=A229)*(Detalhe_Registro!$E:$E=B229)*(Detalhe_Registro!$M:$M="SIM")))),"")</f>
        <v/>
      </c>
      <c r="E229" s="2">
        <f>COUNTIFS(Detalhe_Registro!$D:$D,A229,Detalhe_Registro!$E:$E,B229,Detalhe_Registro!$M:$M,"SIM")</f>
        <v/>
      </c>
      <c r="F229" s="2">
        <f>IFERROR(MAXIFS(Detalhe_Registro!$N:$N,Detalhe_Registro!$D:$D,A229,Detalhe_Registro!$E:$E,B229,Detalhe_Registro!$M:$M,"SIM"),0)</f>
        <v/>
      </c>
      <c r="G229" s="2">
        <f>IFERROR(AVERAGEIFS(Detalhe_Registro!$N:$N,Detalhe_Registro!$D:$D,A229,Detalhe_Registro!$E:$E,B229,Detalhe_Registro!$M:$M,"SIM"),0)</f>
        <v/>
      </c>
      <c r="H229" s="2">
        <f>SUMIFS(Detalhe_Registro!$F:$F,Detalhe_Registro!$D:$D,A229,Detalhe_Registro!$E:$E,B229,Detalhe_Registro!$M:$M,"SIM")</f>
        <v/>
      </c>
      <c r="I229" s="2">
        <f>SUMIFS(Detalhe_Registro!$G:$G,Detalhe_Registro!$D:$D,A229,Detalhe_Registro!$E:$E,B229,Detalhe_Registro!$M:$M,"SIM")</f>
        <v/>
      </c>
      <c r="J229" s="2">
        <f>IF(F229&lt;Premissas!$B$8,"&lt; 1,00",IF(F229&lt;Premissas!$B$9,"1,00 – 1,19",IF(F229&lt;Premissas!$B$10,"1,20 – 1,39",IF(F229&lt;Premissas!$B$11,"1,40 – 1,59",IF(F229&lt;Premissas!$B$12,"1,60 – 1,99","≥ 2,00")))))</f>
        <v/>
      </c>
      <c r="K229" s="5">
        <f>IF(F229&lt;Premissas!$B$8,Premissas!$B$13,IF(F229&lt;Premissas!$B$9,Premissas!$B$14,IF(F229&lt;Premissas!$B$10,Premissas!$B$15,IF(F229&lt;Premissas!$B$11,Premissas!$B$16,IF(F229&lt;Premissas!$B$12,Premissas!$B$17,Premissas!$B$18)))))</f>
        <v/>
      </c>
      <c r="L229" s="5">
        <f>K229/Premissas!$B$4</f>
        <v/>
      </c>
      <c r="M229" s="2">
        <f>IF(K229=Premissas!$B$18,"SIM","NÃO")</f>
        <v/>
      </c>
    </row>
    <row r="230">
      <c r="A230" s="2" t="inlineStr">
        <is>
          <t>5457050</t>
        </is>
      </c>
      <c r="B230" s="2" t="inlineStr">
        <is>
          <t>Leandro Dos Santos Gomes</t>
        </is>
      </c>
      <c r="C230" s="2" t="n">
        <v>409</v>
      </c>
      <c r="D230" s="2">
        <f>IFERROR(TEXTJOIN(" | ",TRUE,UNIQUE(FILTER(Detalhe_Registro!$C:$C,(Detalhe_Registro!$D:$D=A230)*(Detalhe_Registro!$E:$E=B230)*(Detalhe_Registro!$M:$M="SIM")))),"")</f>
        <v/>
      </c>
      <c r="E230" s="2">
        <f>COUNTIFS(Detalhe_Registro!$D:$D,A230,Detalhe_Registro!$E:$E,B230,Detalhe_Registro!$M:$M,"SIM")</f>
        <v/>
      </c>
      <c r="F230" s="2">
        <f>IFERROR(MAXIFS(Detalhe_Registro!$N:$N,Detalhe_Registro!$D:$D,A230,Detalhe_Registro!$E:$E,B230,Detalhe_Registro!$M:$M,"SIM"),0)</f>
        <v/>
      </c>
      <c r="G230" s="2">
        <f>IFERROR(AVERAGEIFS(Detalhe_Registro!$N:$N,Detalhe_Registro!$D:$D,A230,Detalhe_Registro!$E:$E,B230,Detalhe_Registro!$M:$M,"SIM"),0)</f>
        <v/>
      </c>
      <c r="H230" s="2">
        <f>SUMIFS(Detalhe_Registro!$F:$F,Detalhe_Registro!$D:$D,A230,Detalhe_Registro!$E:$E,B230,Detalhe_Registro!$M:$M,"SIM")</f>
        <v/>
      </c>
      <c r="I230" s="2">
        <f>SUMIFS(Detalhe_Registro!$G:$G,Detalhe_Registro!$D:$D,A230,Detalhe_Registro!$E:$E,B230,Detalhe_Registro!$M:$M,"SIM")</f>
        <v/>
      </c>
      <c r="J230" s="2">
        <f>IF(F230&lt;Premissas!$B$8,"&lt; 1,00",IF(F230&lt;Premissas!$B$9,"1,00 – 1,19",IF(F230&lt;Premissas!$B$10,"1,20 – 1,39",IF(F230&lt;Premissas!$B$11,"1,40 – 1,59",IF(F230&lt;Premissas!$B$12,"1,60 – 1,99","≥ 2,00")))))</f>
        <v/>
      </c>
      <c r="K230" s="5">
        <f>IF(F230&lt;Premissas!$B$8,Premissas!$B$13,IF(F230&lt;Premissas!$B$9,Premissas!$B$14,IF(F230&lt;Premissas!$B$10,Premissas!$B$15,IF(F230&lt;Premissas!$B$11,Premissas!$B$16,IF(F230&lt;Premissas!$B$12,Premissas!$B$17,Premissas!$B$18)))))</f>
        <v/>
      </c>
      <c r="L230" s="5">
        <f>K230/Premissas!$B$4</f>
        <v/>
      </c>
      <c r="M230" s="2">
        <f>IF(K230=Premissas!$B$18,"SIM","NÃO")</f>
        <v/>
      </c>
    </row>
    <row r="231">
      <c r="A231" s="2" t="n">
        <v>5452155</v>
      </c>
      <c r="B231" s="2" t="inlineStr">
        <is>
          <t>Leandro Teixeira Soares</t>
        </is>
      </c>
      <c r="C231" s="2" t="n">
        <v>409</v>
      </c>
      <c r="D231" s="2">
        <f>IFERROR(TEXTJOIN(" | ",TRUE,UNIQUE(FILTER(Detalhe_Registro!$C:$C,(Detalhe_Registro!$D:$D=A231)*(Detalhe_Registro!$E:$E=B231)*(Detalhe_Registro!$M:$M="SIM")))),"")</f>
        <v/>
      </c>
      <c r="E231" s="2">
        <f>COUNTIFS(Detalhe_Registro!$D:$D,A231,Detalhe_Registro!$E:$E,B231,Detalhe_Registro!$M:$M,"SIM")</f>
        <v/>
      </c>
      <c r="F231" s="2">
        <f>IFERROR(MAXIFS(Detalhe_Registro!$N:$N,Detalhe_Registro!$D:$D,A231,Detalhe_Registro!$E:$E,B231,Detalhe_Registro!$M:$M,"SIM"),0)</f>
        <v/>
      </c>
      <c r="G231" s="2">
        <f>IFERROR(AVERAGEIFS(Detalhe_Registro!$N:$N,Detalhe_Registro!$D:$D,A231,Detalhe_Registro!$E:$E,B231,Detalhe_Registro!$M:$M,"SIM"),0)</f>
        <v/>
      </c>
      <c r="H231" s="2">
        <f>SUMIFS(Detalhe_Registro!$F:$F,Detalhe_Registro!$D:$D,A231,Detalhe_Registro!$E:$E,B231,Detalhe_Registro!$M:$M,"SIM")</f>
        <v/>
      </c>
      <c r="I231" s="2">
        <f>SUMIFS(Detalhe_Registro!$G:$G,Detalhe_Registro!$D:$D,A231,Detalhe_Registro!$E:$E,B231,Detalhe_Registro!$M:$M,"SIM")</f>
        <v/>
      </c>
      <c r="J231" s="2">
        <f>IF(F231&lt;Premissas!$B$8,"&lt; 1,00",IF(F231&lt;Premissas!$B$9,"1,00 – 1,19",IF(F231&lt;Premissas!$B$10,"1,20 – 1,39",IF(F231&lt;Premissas!$B$11,"1,40 – 1,59",IF(F231&lt;Premissas!$B$12,"1,60 – 1,99","≥ 2,00")))))</f>
        <v/>
      </c>
      <c r="K231" s="5">
        <f>IF(F231&lt;Premissas!$B$8,Premissas!$B$13,IF(F231&lt;Premissas!$B$9,Premissas!$B$14,IF(F231&lt;Premissas!$B$10,Premissas!$B$15,IF(F231&lt;Premissas!$B$11,Premissas!$B$16,IF(F231&lt;Premissas!$B$12,Premissas!$B$17,Premissas!$B$18)))))</f>
        <v/>
      </c>
      <c r="L231" s="5">
        <f>K231/Premissas!$B$4</f>
        <v/>
      </c>
      <c r="M231" s="2">
        <f>IF(K231=Premissas!$B$18,"SIM","NÃO")</f>
        <v/>
      </c>
    </row>
    <row r="232">
      <c r="A232" s="2" t="inlineStr">
        <is>
          <t>5452155</t>
        </is>
      </c>
      <c r="B232" s="2" t="inlineStr">
        <is>
          <t>Leandro Teixeira Soares</t>
        </is>
      </c>
      <c r="C232" s="2" t="n">
        <v>409</v>
      </c>
      <c r="D232" s="2">
        <f>IFERROR(TEXTJOIN(" | ",TRUE,UNIQUE(FILTER(Detalhe_Registro!$C:$C,(Detalhe_Registro!$D:$D=A232)*(Detalhe_Registro!$E:$E=B232)*(Detalhe_Registro!$M:$M="SIM")))),"")</f>
        <v/>
      </c>
      <c r="E232" s="2">
        <f>COUNTIFS(Detalhe_Registro!$D:$D,A232,Detalhe_Registro!$E:$E,B232,Detalhe_Registro!$M:$M,"SIM")</f>
        <v/>
      </c>
      <c r="F232" s="2">
        <f>IFERROR(MAXIFS(Detalhe_Registro!$N:$N,Detalhe_Registro!$D:$D,A232,Detalhe_Registro!$E:$E,B232,Detalhe_Registro!$M:$M,"SIM"),0)</f>
        <v/>
      </c>
      <c r="G232" s="2">
        <f>IFERROR(AVERAGEIFS(Detalhe_Registro!$N:$N,Detalhe_Registro!$D:$D,A232,Detalhe_Registro!$E:$E,B232,Detalhe_Registro!$M:$M,"SIM"),0)</f>
        <v/>
      </c>
      <c r="H232" s="2">
        <f>SUMIFS(Detalhe_Registro!$F:$F,Detalhe_Registro!$D:$D,A232,Detalhe_Registro!$E:$E,B232,Detalhe_Registro!$M:$M,"SIM")</f>
        <v/>
      </c>
      <c r="I232" s="2">
        <f>SUMIFS(Detalhe_Registro!$G:$G,Detalhe_Registro!$D:$D,A232,Detalhe_Registro!$E:$E,B232,Detalhe_Registro!$M:$M,"SIM")</f>
        <v/>
      </c>
      <c r="J232" s="2">
        <f>IF(F232&lt;Premissas!$B$8,"&lt; 1,00",IF(F232&lt;Premissas!$B$9,"1,00 – 1,19",IF(F232&lt;Premissas!$B$10,"1,20 – 1,39",IF(F232&lt;Premissas!$B$11,"1,40 – 1,59",IF(F232&lt;Premissas!$B$12,"1,60 – 1,99","≥ 2,00")))))</f>
        <v/>
      </c>
      <c r="K232" s="5">
        <f>IF(F232&lt;Premissas!$B$8,Premissas!$B$13,IF(F232&lt;Premissas!$B$9,Premissas!$B$14,IF(F232&lt;Premissas!$B$10,Premissas!$B$15,IF(F232&lt;Premissas!$B$11,Premissas!$B$16,IF(F232&lt;Premissas!$B$12,Premissas!$B$17,Premissas!$B$18)))))</f>
        <v/>
      </c>
      <c r="L232" s="5">
        <f>K232/Premissas!$B$4</f>
        <v/>
      </c>
      <c r="M232" s="2">
        <f>IF(K232=Premissas!$B$18,"SIM","NÃO")</f>
        <v/>
      </c>
    </row>
    <row r="233">
      <c r="A233" s="2" t="n">
        <v>583092</v>
      </c>
      <c r="B233" s="2" t="inlineStr">
        <is>
          <t>Leonardo Da Silva Soriano De Lima</t>
        </is>
      </c>
      <c r="C233" s="2" t="n">
        <v>409</v>
      </c>
      <c r="D233" s="2">
        <f>IFERROR(TEXTJOIN(" | ",TRUE,UNIQUE(FILTER(Detalhe_Registro!$C:$C,(Detalhe_Registro!$D:$D=A233)*(Detalhe_Registro!$E:$E=B233)*(Detalhe_Registro!$M:$M="SIM")))),"")</f>
        <v/>
      </c>
      <c r="E233" s="2">
        <f>COUNTIFS(Detalhe_Registro!$D:$D,A233,Detalhe_Registro!$E:$E,B233,Detalhe_Registro!$M:$M,"SIM")</f>
        <v/>
      </c>
      <c r="F233" s="2">
        <f>IFERROR(MAXIFS(Detalhe_Registro!$N:$N,Detalhe_Registro!$D:$D,A233,Detalhe_Registro!$E:$E,B233,Detalhe_Registro!$M:$M,"SIM"),0)</f>
        <v/>
      </c>
      <c r="G233" s="2">
        <f>IFERROR(AVERAGEIFS(Detalhe_Registro!$N:$N,Detalhe_Registro!$D:$D,A233,Detalhe_Registro!$E:$E,B233,Detalhe_Registro!$M:$M,"SIM"),0)</f>
        <v/>
      </c>
      <c r="H233" s="2">
        <f>SUMIFS(Detalhe_Registro!$F:$F,Detalhe_Registro!$D:$D,A233,Detalhe_Registro!$E:$E,B233,Detalhe_Registro!$M:$M,"SIM")</f>
        <v/>
      </c>
      <c r="I233" s="2">
        <f>SUMIFS(Detalhe_Registro!$G:$G,Detalhe_Registro!$D:$D,A233,Detalhe_Registro!$E:$E,B233,Detalhe_Registro!$M:$M,"SIM")</f>
        <v/>
      </c>
      <c r="J233" s="2">
        <f>IF(F233&lt;Premissas!$B$8,"&lt; 1,00",IF(F233&lt;Premissas!$B$9,"1,00 – 1,19",IF(F233&lt;Premissas!$B$10,"1,20 – 1,39",IF(F233&lt;Premissas!$B$11,"1,40 – 1,59",IF(F233&lt;Premissas!$B$12,"1,60 – 1,99","≥ 2,00")))))</f>
        <v/>
      </c>
      <c r="K233" s="5">
        <f>IF(F233&lt;Premissas!$B$8,Premissas!$B$13,IF(F233&lt;Premissas!$B$9,Premissas!$B$14,IF(F233&lt;Premissas!$B$10,Premissas!$B$15,IF(F233&lt;Premissas!$B$11,Premissas!$B$16,IF(F233&lt;Premissas!$B$12,Premissas!$B$17,Premissas!$B$18)))))</f>
        <v/>
      </c>
      <c r="L233" s="5">
        <f>K233/Premissas!$B$4</f>
        <v/>
      </c>
      <c r="M233" s="2">
        <f>IF(K233=Premissas!$B$18,"SIM","NÃO")</f>
        <v/>
      </c>
    </row>
    <row r="234">
      <c r="A234" s="2" t="inlineStr">
        <is>
          <t>583092</t>
        </is>
      </c>
      <c r="B234" s="2" t="inlineStr">
        <is>
          <t>Leonardo Da Silva Soriano De Lima</t>
        </is>
      </c>
      <c r="C234" s="2" t="n">
        <v>409</v>
      </c>
      <c r="D234" s="2">
        <f>IFERROR(TEXTJOIN(" | ",TRUE,UNIQUE(FILTER(Detalhe_Registro!$C:$C,(Detalhe_Registro!$D:$D=A234)*(Detalhe_Registro!$E:$E=B234)*(Detalhe_Registro!$M:$M="SIM")))),"")</f>
        <v/>
      </c>
      <c r="E234" s="2">
        <f>COUNTIFS(Detalhe_Registro!$D:$D,A234,Detalhe_Registro!$E:$E,B234,Detalhe_Registro!$M:$M,"SIM")</f>
        <v/>
      </c>
      <c r="F234" s="2">
        <f>IFERROR(MAXIFS(Detalhe_Registro!$N:$N,Detalhe_Registro!$D:$D,A234,Detalhe_Registro!$E:$E,B234,Detalhe_Registro!$M:$M,"SIM"),0)</f>
        <v/>
      </c>
      <c r="G234" s="2">
        <f>IFERROR(AVERAGEIFS(Detalhe_Registro!$N:$N,Detalhe_Registro!$D:$D,A234,Detalhe_Registro!$E:$E,B234,Detalhe_Registro!$M:$M,"SIM"),0)</f>
        <v/>
      </c>
      <c r="H234" s="2">
        <f>SUMIFS(Detalhe_Registro!$F:$F,Detalhe_Registro!$D:$D,A234,Detalhe_Registro!$E:$E,B234,Detalhe_Registro!$M:$M,"SIM")</f>
        <v/>
      </c>
      <c r="I234" s="2">
        <f>SUMIFS(Detalhe_Registro!$G:$G,Detalhe_Registro!$D:$D,A234,Detalhe_Registro!$E:$E,B234,Detalhe_Registro!$M:$M,"SIM")</f>
        <v/>
      </c>
      <c r="J234" s="2">
        <f>IF(F234&lt;Premissas!$B$8,"&lt; 1,00",IF(F234&lt;Premissas!$B$9,"1,00 – 1,19",IF(F234&lt;Premissas!$B$10,"1,20 – 1,39",IF(F234&lt;Premissas!$B$11,"1,40 – 1,59",IF(F234&lt;Premissas!$B$12,"1,60 – 1,99","≥ 2,00")))))</f>
        <v/>
      </c>
      <c r="K234" s="5">
        <f>IF(F234&lt;Premissas!$B$8,Premissas!$B$13,IF(F234&lt;Premissas!$B$9,Premissas!$B$14,IF(F234&lt;Premissas!$B$10,Premissas!$B$15,IF(F234&lt;Premissas!$B$11,Premissas!$B$16,IF(F234&lt;Premissas!$B$12,Premissas!$B$17,Premissas!$B$18)))))</f>
        <v/>
      </c>
      <c r="L234" s="5">
        <f>K234/Premissas!$B$4</f>
        <v/>
      </c>
      <c r="M234" s="2">
        <f>IF(K234=Premissas!$B$18,"SIM","NÃO")</f>
        <v/>
      </c>
    </row>
    <row r="235">
      <c r="A235" s="2" t="n">
        <v>5457360</v>
      </c>
      <c r="B235" s="2" t="inlineStr">
        <is>
          <t>Leonardo De Souza Lima</t>
        </is>
      </c>
      <c r="C235" s="2" t="n">
        <v>409</v>
      </c>
      <c r="D235" s="2">
        <f>IFERROR(TEXTJOIN(" | ",TRUE,UNIQUE(FILTER(Detalhe_Registro!$C:$C,(Detalhe_Registro!$D:$D=A235)*(Detalhe_Registro!$E:$E=B235)*(Detalhe_Registro!$M:$M="SIM")))),"")</f>
        <v/>
      </c>
      <c r="E235" s="2">
        <f>COUNTIFS(Detalhe_Registro!$D:$D,A235,Detalhe_Registro!$E:$E,B235,Detalhe_Registro!$M:$M,"SIM")</f>
        <v/>
      </c>
      <c r="F235" s="2">
        <f>IFERROR(MAXIFS(Detalhe_Registro!$N:$N,Detalhe_Registro!$D:$D,A235,Detalhe_Registro!$E:$E,B235,Detalhe_Registro!$M:$M,"SIM"),0)</f>
        <v/>
      </c>
      <c r="G235" s="2">
        <f>IFERROR(AVERAGEIFS(Detalhe_Registro!$N:$N,Detalhe_Registro!$D:$D,A235,Detalhe_Registro!$E:$E,B235,Detalhe_Registro!$M:$M,"SIM"),0)</f>
        <v/>
      </c>
      <c r="H235" s="2">
        <f>SUMIFS(Detalhe_Registro!$F:$F,Detalhe_Registro!$D:$D,A235,Detalhe_Registro!$E:$E,B235,Detalhe_Registro!$M:$M,"SIM")</f>
        <v/>
      </c>
      <c r="I235" s="2">
        <f>SUMIFS(Detalhe_Registro!$G:$G,Detalhe_Registro!$D:$D,A235,Detalhe_Registro!$E:$E,B235,Detalhe_Registro!$M:$M,"SIM")</f>
        <v/>
      </c>
      <c r="J235" s="2">
        <f>IF(F235&lt;Premissas!$B$8,"&lt; 1,00",IF(F235&lt;Premissas!$B$9,"1,00 – 1,19",IF(F235&lt;Premissas!$B$10,"1,20 – 1,39",IF(F235&lt;Premissas!$B$11,"1,40 – 1,59",IF(F235&lt;Premissas!$B$12,"1,60 – 1,99","≥ 2,00")))))</f>
        <v/>
      </c>
      <c r="K235" s="5">
        <f>IF(F235&lt;Premissas!$B$8,Premissas!$B$13,IF(F235&lt;Premissas!$B$9,Premissas!$B$14,IF(F235&lt;Premissas!$B$10,Premissas!$B$15,IF(F235&lt;Premissas!$B$11,Premissas!$B$16,IF(F235&lt;Premissas!$B$12,Premissas!$B$17,Premissas!$B$18)))))</f>
        <v/>
      </c>
      <c r="L235" s="5">
        <f>K235/Premissas!$B$4</f>
        <v/>
      </c>
      <c r="M235" s="2">
        <f>IF(K235=Premissas!$B$18,"SIM","NÃO")</f>
        <v/>
      </c>
    </row>
    <row r="236">
      <c r="A236" s="2" t="inlineStr">
        <is>
          <t>5457360</t>
        </is>
      </c>
      <c r="B236" s="2" t="inlineStr">
        <is>
          <t>Leonardo De Souza Lima</t>
        </is>
      </c>
      <c r="C236" s="2" t="n">
        <v>409</v>
      </c>
      <c r="D236" s="2">
        <f>IFERROR(TEXTJOIN(" | ",TRUE,UNIQUE(FILTER(Detalhe_Registro!$C:$C,(Detalhe_Registro!$D:$D=A236)*(Detalhe_Registro!$E:$E=B236)*(Detalhe_Registro!$M:$M="SIM")))),"")</f>
        <v/>
      </c>
      <c r="E236" s="2">
        <f>COUNTIFS(Detalhe_Registro!$D:$D,A236,Detalhe_Registro!$E:$E,B236,Detalhe_Registro!$M:$M,"SIM")</f>
        <v/>
      </c>
      <c r="F236" s="2">
        <f>IFERROR(MAXIFS(Detalhe_Registro!$N:$N,Detalhe_Registro!$D:$D,A236,Detalhe_Registro!$E:$E,B236,Detalhe_Registro!$M:$M,"SIM"),0)</f>
        <v/>
      </c>
      <c r="G236" s="2">
        <f>IFERROR(AVERAGEIFS(Detalhe_Registro!$N:$N,Detalhe_Registro!$D:$D,A236,Detalhe_Registro!$E:$E,B236,Detalhe_Registro!$M:$M,"SIM"),0)</f>
        <v/>
      </c>
      <c r="H236" s="2">
        <f>SUMIFS(Detalhe_Registro!$F:$F,Detalhe_Registro!$D:$D,A236,Detalhe_Registro!$E:$E,B236,Detalhe_Registro!$M:$M,"SIM")</f>
        <v/>
      </c>
      <c r="I236" s="2">
        <f>SUMIFS(Detalhe_Registro!$G:$G,Detalhe_Registro!$D:$D,A236,Detalhe_Registro!$E:$E,B236,Detalhe_Registro!$M:$M,"SIM")</f>
        <v/>
      </c>
      <c r="J236" s="2">
        <f>IF(F236&lt;Premissas!$B$8,"&lt; 1,00",IF(F236&lt;Premissas!$B$9,"1,00 – 1,19",IF(F236&lt;Premissas!$B$10,"1,20 – 1,39",IF(F236&lt;Premissas!$B$11,"1,40 – 1,59",IF(F236&lt;Premissas!$B$12,"1,60 – 1,99","≥ 2,00")))))</f>
        <v/>
      </c>
      <c r="K236" s="5">
        <f>IF(F236&lt;Premissas!$B$8,Premissas!$B$13,IF(F236&lt;Premissas!$B$9,Premissas!$B$14,IF(F236&lt;Premissas!$B$10,Premissas!$B$15,IF(F236&lt;Premissas!$B$11,Premissas!$B$16,IF(F236&lt;Premissas!$B$12,Premissas!$B$17,Premissas!$B$18)))))</f>
        <v/>
      </c>
      <c r="L236" s="5">
        <f>K236/Premissas!$B$4</f>
        <v/>
      </c>
      <c r="M236" s="2">
        <f>IF(K236=Premissas!$B$18,"SIM","NÃO")</f>
        <v/>
      </c>
    </row>
    <row r="237">
      <c r="A237" s="2" t="n">
        <v>5800200</v>
      </c>
      <c r="B237" s="2" t="inlineStr">
        <is>
          <t>Leonardo Eduardo Do Nascimento</t>
        </is>
      </c>
      <c r="C237" s="2" t="n">
        <v>409</v>
      </c>
      <c r="D237" s="2">
        <f>IFERROR(TEXTJOIN(" | ",TRUE,UNIQUE(FILTER(Detalhe_Registro!$C:$C,(Detalhe_Registro!$D:$D=A237)*(Detalhe_Registro!$E:$E=B237)*(Detalhe_Registro!$M:$M="SIM")))),"")</f>
        <v/>
      </c>
      <c r="E237" s="2">
        <f>COUNTIFS(Detalhe_Registro!$D:$D,A237,Detalhe_Registro!$E:$E,B237,Detalhe_Registro!$M:$M,"SIM")</f>
        <v/>
      </c>
      <c r="F237" s="2">
        <f>IFERROR(MAXIFS(Detalhe_Registro!$N:$N,Detalhe_Registro!$D:$D,A237,Detalhe_Registro!$E:$E,B237,Detalhe_Registro!$M:$M,"SIM"),0)</f>
        <v/>
      </c>
      <c r="G237" s="2">
        <f>IFERROR(AVERAGEIFS(Detalhe_Registro!$N:$N,Detalhe_Registro!$D:$D,A237,Detalhe_Registro!$E:$E,B237,Detalhe_Registro!$M:$M,"SIM"),0)</f>
        <v/>
      </c>
      <c r="H237" s="2">
        <f>SUMIFS(Detalhe_Registro!$F:$F,Detalhe_Registro!$D:$D,A237,Detalhe_Registro!$E:$E,B237,Detalhe_Registro!$M:$M,"SIM")</f>
        <v/>
      </c>
      <c r="I237" s="2">
        <f>SUMIFS(Detalhe_Registro!$G:$G,Detalhe_Registro!$D:$D,A237,Detalhe_Registro!$E:$E,B237,Detalhe_Registro!$M:$M,"SIM")</f>
        <v/>
      </c>
      <c r="J237" s="2">
        <f>IF(F237&lt;Premissas!$B$8,"&lt; 1,00",IF(F237&lt;Premissas!$B$9,"1,00 – 1,19",IF(F237&lt;Premissas!$B$10,"1,20 – 1,39",IF(F237&lt;Premissas!$B$11,"1,40 – 1,59",IF(F237&lt;Premissas!$B$12,"1,60 – 1,99","≥ 2,00")))))</f>
        <v/>
      </c>
      <c r="K237" s="5">
        <f>IF(F237&lt;Premissas!$B$8,Premissas!$B$13,IF(F237&lt;Premissas!$B$9,Premissas!$B$14,IF(F237&lt;Premissas!$B$10,Premissas!$B$15,IF(F237&lt;Premissas!$B$11,Premissas!$B$16,IF(F237&lt;Premissas!$B$12,Premissas!$B$17,Premissas!$B$18)))))</f>
        <v/>
      </c>
      <c r="L237" s="5">
        <f>K237/Premissas!$B$4</f>
        <v/>
      </c>
      <c r="M237" s="2">
        <f>IF(K237=Premissas!$B$18,"SIM","NÃO")</f>
        <v/>
      </c>
    </row>
    <row r="238">
      <c r="A238" s="2" t="inlineStr">
        <is>
          <t>5800200</t>
        </is>
      </c>
      <c r="B238" s="2" t="inlineStr">
        <is>
          <t>Leonardo Eduardo Do Nascimento</t>
        </is>
      </c>
      <c r="C238" s="2" t="n">
        <v>409</v>
      </c>
      <c r="D238" s="2">
        <f>IFERROR(TEXTJOIN(" | ",TRUE,UNIQUE(FILTER(Detalhe_Registro!$C:$C,(Detalhe_Registro!$D:$D=A238)*(Detalhe_Registro!$E:$E=B238)*(Detalhe_Registro!$M:$M="SIM")))),"")</f>
        <v/>
      </c>
      <c r="E238" s="2">
        <f>COUNTIFS(Detalhe_Registro!$D:$D,A238,Detalhe_Registro!$E:$E,B238,Detalhe_Registro!$M:$M,"SIM")</f>
        <v/>
      </c>
      <c r="F238" s="2">
        <f>IFERROR(MAXIFS(Detalhe_Registro!$N:$N,Detalhe_Registro!$D:$D,A238,Detalhe_Registro!$E:$E,B238,Detalhe_Registro!$M:$M,"SIM"),0)</f>
        <v/>
      </c>
      <c r="G238" s="2">
        <f>IFERROR(AVERAGEIFS(Detalhe_Registro!$N:$N,Detalhe_Registro!$D:$D,A238,Detalhe_Registro!$E:$E,B238,Detalhe_Registro!$M:$M,"SIM"),0)</f>
        <v/>
      </c>
      <c r="H238" s="2">
        <f>SUMIFS(Detalhe_Registro!$F:$F,Detalhe_Registro!$D:$D,A238,Detalhe_Registro!$E:$E,B238,Detalhe_Registro!$M:$M,"SIM")</f>
        <v/>
      </c>
      <c r="I238" s="2">
        <f>SUMIFS(Detalhe_Registro!$G:$G,Detalhe_Registro!$D:$D,A238,Detalhe_Registro!$E:$E,B238,Detalhe_Registro!$M:$M,"SIM")</f>
        <v/>
      </c>
      <c r="J238" s="2">
        <f>IF(F238&lt;Premissas!$B$8,"&lt; 1,00",IF(F238&lt;Premissas!$B$9,"1,00 – 1,19",IF(F238&lt;Premissas!$B$10,"1,20 – 1,39",IF(F238&lt;Premissas!$B$11,"1,40 – 1,59",IF(F238&lt;Premissas!$B$12,"1,60 – 1,99","≥ 2,00")))))</f>
        <v/>
      </c>
      <c r="K238" s="5">
        <f>IF(F238&lt;Premissas!$B$8,Premissas!$B$13,IF(F238&lt;Premissas!$B$9,Premissas!$B$14,IF(F238&lt;Premissas!$B$10,Premissas!$B$15,IF(F238&lt;Premissas!$B$11,Premissas!$B$16,IF(F238&lt;Premissas!$B$12,Premissas!$B$17,Premissas!$B$18)))))</f>
        <v/>
      </c>
      <c r="L238" s="5">
        <f>K238/Premissas!$B$4</f>
        <v/>
      </c>
      <c r="M238" s="2">
        <f>IF(K238=Premissas!$B$18,"SIM","NÃO")</f>
        <v/>
      </c>
    </row>
    <row r="239">
      <c r="A239" s="2" t="n">
        <v>5149754</v>
      </c>
      <c r="B239" s="2" t="inlineStr">
        <is>
          <t>Leonardo Ferreira de Souza</t>
        </is>
      </c>
      <c r="C239" s="2" t="n">
        <v>409</v>
      </c>
      <c r="D239" s="2">
        <f>IFERROR(TEXTJOIN(" | ",TRUE,UNIQUE(FILTER(Detalhe_Registro!$C:$C,(Detalhe_Registro!$D:$D=A239)*(Detalhe_Registro!$E:$E=B239)*(Detalhe_Registro!$M:$M="SIM")))),"")</f>
        <v/>
      </c>
      <c r="E239" s="2">
        <f>COUNTIFS(Detalhe_Registro!$D:$D,A239,Detalhe_Registro!$E:$E,B239,Detalhe_Registro!$M:$M,"SIM")</f>
        <v/>
      </c>
      <c r="F239" s="2">
        <f>IFERROR(MAXIFS(Detalhe_Registro!$N:$N,Detalhe_Registro!$D:$D,A239,Detalhe_Registro!$E:$E,B239,Detalhe_Registro!$M:$M,"SIM"),0)</f>
        <v/>
      </c>
      <c r="G239" s="2">
        <f>IFERROR(AVERAGEIFS(Detalhe_Registro!$N:$N,Detalhe_Registro!$D:$D,A239,Detalhe_Registro!$E:$E,B239,Detalhe_Registro!$M:$M,"SIM"),0)</f>
        <v/>
      </c>
      <c r="H239" s="2">
        <f>SUMIFS(Detalhe_Registro!$F:$F,Detalhe_Registro!$D:$D,A239,Detalhe_Registro!$E:$E,B239,Detalhe_Registro!$M:$M,"SIM")</f>
        <v/>
      </c>
      <c r="I239" s="2">
        <f>SUMIFS(Detalhe_Registro!$G:$G,Detalhe_Registro!$D:$D,A239,Detalhe_Registro!$E:$E,B239,Detalhe_Registro!$M:$M,"SIM")</f>
        <v/>
      </c>
      <c r="J239" s="2">
        <f>IF(F239&lt;Premissas!$B$8,"&lt; 1,00",IF(F239&lt;Premissas!$B$9,"1,00 – 1,19",IF(F239&lt;Premissas!$B$10,"1,20 – 1,39",IF(F239&lt;Premissas!$B$11,"1,40 – 1,59",IF(F239&lt;Premissas!$B$12,"1,60 – 1,99","≥ 2,00")))))</f>
        <v/>
      </c>
      <c r="K239" s="5">
        <f>IF(F239&lt;Premissas!$B$8,Premissas!$B$13,IF(F239&lt;Premissas!$B$9,Premissas!$B$14,IF(F239&lt;Premissas!$B$10,Premissas!$B$15,IF(F239&lt;Premissas!$B$11,Premissas!$B$16,IF(F239&lt;Premissas!$B$12,Premissas!$B$17,Premissas!$B$18)))))</f>
        <v/>
      </c>
      <c r="L239" s="5">
        <f>K239/Premissas!$B$4</f>
        <v/>
      </c>
      <c r="M239" s="2">
        <f>IF(K239=Premissas!$B$18,"SIM","NÃO")</f>
        <v/>
      </c>
    </row>
    <row r="240">
      <c r="A240" s="2" t="inlineStr">
        <is>
          <t>5149754</t>
        </is>
      </c>
      <c r="B240" s="2" t="inlineStr">
        <is>
          <t>Leonardo Ferreira de Souza</t>
        </is>
      </c>
      <c r="C240" s="2" t="n">
        <v>409</v>
      </c>
      <c r="D240" s="2">
        <f>IFERROR(TEXTJOIN(" | ",TRUE,UNIQUE(FILTER(Detalhe_Registro!$C:$C,(Detalhe_Registro!$D:$D=A240)*(Detalhe_Registro!$E:$E=B240)*(Detalhe_Registro!$M:$M="SIM")))),"")</f>
        <v/>
      </c>
      <c r="E240" s="2">
        <f>COUNTIFS(Detalhe_Registro!$D:$D,A240,Detalhe_Registro!$E:$E,B240,Detalhe_Registro!$M:$M,"SIM")</f>
        <v/>
      </c>
      <c r="F240" s="2">
        <f>IFERROR(MAXIFS(Detalhe_Registro!$N:$N,Detalhe_Registro!$D:$D,A240,Detalhe_Registro!$E:$E,B240,Detalhe_Registro!$M:$M,"SIM"),0)</f>
        <v/>
      </c>
      <c r="G240" s="2">
        <f>IFERROR(AVERAGEIFS(Detalhe_Registro!$N:$N,Detalhe_Registro!$D:$D,A240,Detalhe_Registro!$E:$E,B240,Detalhe_Registro!$M:$M,"SIM"),0)</f>
        <v/>
      </c>
      <c r="H240" s="2">
        <f>SUMIFS(Detalhe_Registro!$F:$F,Detalhe_Registro!$D:$D,A240,Detalhe_Registro!$E:$E,B240,Detalhe_Registro!$M:$M,"SIM")</f>
        <v/>
      </c>
      <c r="I240" s="2">
        <f>SUMIFS(Detalhe_Registro!$G:$G,Detalhe_Registro!$D:$D,A240,Detalhe_Registro!$E:$E,B240,Detalhe_Registro!$M:$M,"SIM")</f>
        <v/>
      </c>
      <c r="J240" s="2">
        <f>IF(F240&lt;Premissas!$B$8,"&lt; 1,00",IF(F240&lt;Premissas!$B$9,"1,00 – 1,19",IF(F240&lt;Premissas!$B$10,"1,20 – 1,39",IF(F240&lt;Premissas!$B$11,"1,40 – 1,59",IF(F240&lt;Premissas!$B$12,"1,60 – 1,99","≥ 2,00")))))</f>
        <v/>
      </c>
      <c r="K240" s="5">
        <f>IF(F240&lt;Premissas!$B$8,Premissas!$B$13,IF(F240&lt;Premissas!$B$9,Premissas!$B$14,IF(F240&lt;Premissas!$B$10,Premissas!$B$15,IF(F240&lt;Premissas!$B$11,Premissas!$B$16,IF(F240&lt;Premissas!$B$12,Premissas!$B$17,Premissas!$B$18)))))</f>
        <v/>
      </c>
      <c r="L240" s="5">
        <f>K240/Premissas!$B$4</f>
        <v/>
      </c>
      <c r="M240" s="2">
        <f>IF(K240=Premissas!$B$18,"SIM","NÃO")</f>
        <v/>
      </c>
    </row>
    <row r="241">
      <c r="A241" s="2" t="n">
        <v>5446384</v>
      </c>
      <c r="B241" s="2" t="inlineStr">
        <is>
          <t>Leonardo Montezuma Ferreira</t>
        </is>
      </c>
      <c r="C241" s="2" t="n">
        <v>409</v>
      </c>
      <c r="D241" s="2">
        <f>IFERROR(TEXTJOIN(" | ",TRUE,UNIQUE(FILTER(Detalhe_Registro!$C:$C,(Detalhe_Registro!$D:$D=A241)*(Detalhe_Registro!$E:$E=B241)*(Detalhe_Registro!$M:$M="SIM")))),"")</f>
        <v/>
      </c>
      <c r="E241" s="2">
        <f>COUNTIFS(Detalhe_Registro!$D:$D,A241,Detalhe_Registro!$E:$E,B241,Detalhe_Registro!$M:$M,"SIM")</f>
        <v/>
      </c>
      <c r="F241" s="2">
        <f>IFERROR(MAXIFS(Detalhe_Registro!$N:$N,Detalhe_Registro!$D:$D,A241,Detalhe_Registro!$E:$E,B241,Detalhe_Registro!$M:$M,"SIM"),0)</f>
        <v/>
      </c>
      <c r="G241" s="2">
        <f>IFERROR(AVERAGEIFS(Detalhe_Registro!$N:$N,Detalhe_Registro!$D:$D,A241,Detalhe_Registro!$E:$E,B241,Detalhe_Registro!$M:$M,"SIM"),0)</f>
        <v/>
      </c>
      <c r="H241" s="2">
        <f>SUMIFS(Detalhe_Registro!$F:$F,Detalhe_Registro!$D:$D,A241,Detalhe_Registro!$E:$E,B241,Detalhe_Registro!$M:$M,"SIM")</f>
        <v/>
      </c>
      <c r="I241" s="2">
        <f>SUMIFS(Detalhe_Registro!$G:$G,Detalhe_Registro!$D:$D,A241,Detalhe_Registro!$E:$E,B241,Detalhe_Registro!$M:$M,"SIM")</f>
        <v/>
      </c>
      <c r="J241" s="2">
        <f>IF(F241&lt;Premissas!$B$8,"&lt; 1,00",IF(F241&lt;Premissas!$B$9,"1,00 – 1,19",IF(F241&lt;Premissas!$B$10,"1,20 – 1,39",IF(F241&lt;Premissas!$B$11,"1,40 – 1,59",IF(F241&lt;Premissas!$B$12,"1,60 – 1,99","≥ 2,00")))))</f>
        <v/>
      </c>
      <c r="K241" s="5">
        <f>IF(F241&lt;Premissas!$B$8,Premissas!$B$13,IF(F241&lt;Premissas!$B$9,Premissas!$B$14,IF(F241&lt;Premissas!$B$10,Premissas!$B$15,IF(F241&lt;Premissas!$B$11,Premissas!$B$16,IF(F241&lt;Premissas!$B$12,Premissas!$B$17,Premissas!$B$18)))))</f>
        <v/>
      </c>
      <c r="L241" s="5">
        <f>K241/Premissas!$B$4</f>
        <v/>
      </c>
      <c r="M241" s="2">
        <f>IF(K241=Premissas!$B$18,"SIM","NÃO")</f>
        <v/>
      </c>
    </row>
    <row r="242">
      <c r="A242" s="2" t="inlineStr">
        <is>
          <t>5446384</t>
        </is>
      </c>
      <c r="B242" s="2" t="inlineStr">
        <is>
          <t>Leonardo Montezuma Ferreira</t>
        </is>
      </c>
      <c r="C242" s="2" t="n">
        <v>409</v>
      </c>
      <c r="D242" s="2">
        <f>IFERROR(TEXTJOIN(" | ",TRUE,UNIQUE(FILTER(Detalhe_Registro!$C:$C,(Detalhe_Registro!$D:$D=A242)*(Detalhe_Registro!$E:$E=B242)*(Detalhe_Registro!$M:$M="SIM")))),"")</f>
        <v/>
      </c>
      <c r="E242" s="2">
        <f>COUNTIFS(Detalhe_Registro!$D:$D,A242,Detalhe_Registro!$E:$E,B242,Detalhe_Registro!$M:$M,"SIM")</f>
        <v/>
      </c>
      <c r="F242" s="2">
        <f>IFERROR(MAXIFS(Detalhe_Registro!$N:$N,Detalhe_Registro!$D:$D,A242,Detalhe_Registro!$E:$E,B242,Detalhe_Registro!$M:$M,"SIM"),0)</f>
        <v/>
      </c>
      <c r="G242" s="2">
        <f>IFERROR(AVERAGEIFS(Detalhe_Registro!$N:$N,Detalhe_Registro!$D:$D,A242,Detalhe_Registro!$E:$E,B242,Detalhe_Registro!$M:$M,"SIM"),0)</f>
        <v/>
      </c>
      <c r="H242" s="2">
        <f>SUMIFS(Detalhe_Registro!$F:$F,Detalhe_Registro!$D:$D,A242,Detalhe_Registro!$E:$E,B242,Detalhe_Registro!$M:$M,"SIM")</f>
        <v/>
      </c>
      <c r="I242" s="2">
        <f>SUMIFS(Detalhe_Registro!$G:$G,Detalhe_Registro!$D:$D,A242,Detalhe_Registro!$E:$E,B242,Detalhe_Registro!$M:$M,"SIM")</f>
        <v/>
      </c>
      <c r="J242" s="2">
        <f>IF(F242&lt;Premissas!$B$8,"&lt; 1,00",IF(F242&lt;Premissas!$B$9,"1,00 – 1,19",IF(F242&lt;Premissas!$B$10,"1,20 – 1,39",IF(F242&lt;Premissas!$B$11,"1,40 – 1,59",IF(F242&lt;Premissas!$B$12,"1,60 – 1,99","≥ 2,00")))))</f>
        <v/>
      </c>
      <c r="K242" s="5">
        <f>IF(F242&lt;Premissas!$B$8,Premissas!$B$13,IF(F242&lt;Premissas!$B$9,Premissas!$B$14,IF(F242&lt;Premissas!$B$10,Premissas!$B$15,IF(F242&lt;Premissas!$B$11,Premissas!$B$16,IF(F242&lt;Premissas!$B$12,Premissas!$B$17,Premissas!$B$18)))))</f>
        <v/>
      </c>
      <c r="L242" s="5">
        <f>K242/Premissas!$B$4</f>
        <v/>
      </c>
      <c r="M242" s="2">
        <f>IF(K242=Premissas!$B$18,"SIM","NÃO")</f>
        <v/>
      </c>
    </row>
    <row r="243">
      <c r="A243" s="2" t="n">
        <v>536290</v>
      </c>
      <c r="B243" s="2" t="inlineStr">
        <is>
          <t>Lincoln Freire Soares</t>
        </is>
      </c>
      <c r="C243" s="2" t="n">
        <v>409</v>
      </c>
      <c r="D243" s="2">
        <f>IFERROR(TEXTJOIN(" | ",TRUE,UNIQUE(FILTER(Detalhe_Registro!$C:$C,(Detalhe_Registro!$D:$D=A243)*(Detalhe_Registro!$E:$E=B243)*(Detalhe_Registro!$M:$M="SIM")))),"")</f>
        <v/>
      </c>
      <c r="E243" s="2">
        <f>COUNTIFS(Detalhe_Registro!$D:$D,A243,Detalhe_Registro!$E:$E,B243,Detalhe_Registro!$M:$M,"SIM")</f>
        <v/>
      </c>
      <c r="F243" s="2">
        <f>IFERROR(MAXIFS(Detalhe_Registro!$N:$N,Detalhe_Registro!$D:$D,A243,Detalhe_Registro!$E:$E,B243,Detalhe_Registro!$M:$M,"SIM"),0)</f>
        <v/>
      </c>
      <c r="G243" s="2">
        <f>IFERROR(AVERAGEIFS(Detalhe_Registro!$N:$N,Detalhe_Registro!$D:$D,A243,Detalhe_Registro!$E:$E,B243,Detalhe_Registro!$M:$M,"SIM"),0)</f>
        <v/>
      </c>
      <c r="H243" s="2">
        <f>SUMIFS(Detalhe_Registro!$F:$F,Detalhe_Registro!$D:$D,A243,Detalhe_Registro!$E:$E,B243,Detalhe_Registro!$M:$M,"SIM")</f>
        <v/>
      </c>
      <c r="I243" s="2">
        <f>SUMIFS(Detalhe_Registro!$G:$G,Detalhe_Registro!$D:$D,A243,Detalhe_Registro!$E:$E,B243,Detalhe_Registro!$M:$M,"SIM")</f>
        <v/>
      </c>
      <c r="J243" s="2">
        <f>IF(F243&lt;Premissas!$B$8,"&lt; 1,00",IF(F243&lt;Premissas!$B$9,"1,00 – 1,19",IF(F243&lt;Premissas!$B$10,"1,20 – 1,39",IF(F243&lt;Premissas!$B$11,"1,40 – 1,59",IF(F243&lt;Premissas!$B$12,"1,60 – 1,99","≥ 2,00")))))</f>
        <v/>
      </c>
      <c r="K243" s="5">
        <f>IF(F243&lt;Premissas!$B$8,Premissas!$B$13,IF(F243&lt;Premissas!$B$9,Premissas!$B$14,IF(F243&lt;Premissas!$B$10,Premissas!$B$15,IF(F243&lt;Premissas!$B$11,Premissas!$B$16,IF(F243&lt;Premissas!$B$12,Premissas!$B$17,Premissas!$B$18)))))</f>
        <v/>
      </c>
      <c r="L243" s="5">
        <f>K243/Premissas!$B$4</f>
        <v/>
      </c>
      <c r="M243" s="2">
        <f>IF(K243=Premissas!$B$18,"SIM","NÃO")</f>
        <v/>
      </c>
    </row>
    <row r="244">
      <c r="A244" s="2" t="inlineStr">
        <is>
          <t>536290</t>
        </is>
      </c>
      <c r="B244" s="2" t="inlineStr">
        <is>
          <t>Lincoln Freire Soares</t>
        </is>
      </c>
      <c r="C244" s="2" t="n">
        <v>409</v>
      </c>
      <c r="D244" s="2">
        <f>IFERROR(TEXTJOIN(" | ",TRUE,UNIQUE(FILTER(Detalhe_Registro!$C:$C,(Detalhe_Registro!$D:$D=A244)*(Detalhe_Registro!$E:$E=B244)*(Detalhe_Registro!$M:$M="SIM")))),"")</f>
        <v/>
      </c>
      <c r="E244" s="2">
        <f>COUNTIFS(Detalhe_Registro!$D:$D,A244,Detalhe_Registro!$E:$E,B244,Detalhe_Registro!$M:$M,"SIM")</f>
        <v/>
      </c>
      <c r="F244" s="2">
        <f>IFERROR(MAXIFS(Detalhe_Registro!$N:$N,Detalhe_Registro!$D:$D,A244,Detalhe_Registro!$E:$E,B244,Detalhe_Registro!$M:$M,"SIM"),0)</f>
        <v/>
      </c>
      <c r="G244" s="2">
        <f>IFERROR(AVERAGEIFS(Detalhe_Registro!$N:$N,Detalhe_Registro!$D:$D,A244,Detalhe_Registro!$E:$E,B244,Detalhe_Registro!$M:$M,"SIM"),0)</f>
        <v/>
      </c>
      <c r="H244" s="2">
        <f>SUMIFS(Detalhe_Registro!$F:$F,Detalhe_Registro!$D:$D,A244,Detalhe_Registro!$E:$E,B244,Detalhe_Registro!$M:$M,"SIM")</f>
        <v/>
      </c>
      <c r="I244" s="2">
        <f>SUMIFS(Detalhe_Registro!$G:$G,Detalhe_Registro!$D:$D,A244,Detalhe_Registro!$E:$E,B244,Detalhe_Registro!$M:$M,"SIM")</f>
        <v/>
      </c>
      <c r="J244" s="2">
        <f>IF(F244&lt;Premissas!$B$8,"&lt; 1,00",IF(F244&lt;Premissas!$B$9,"1,00 – 1,19",IF(F244&lt;Premissas!$B$10,"1,20 – 1,39",IF(F244&lt;Premissas!$B$11,"1,40 – 1,59",IF(F244&lt;Premissas!$B$12,"1,60 – 1,99","≥ 2,00")))))</f>
        <v/>
      </c>
      <c r="K244" s="5">
        <f>IF(F244&lt;Premissas!$B$8,Premissas!$B$13,IF(F244&lt;Premissas!$B$9,Premissas!$B$14,IF(F244&lt;Premissas!$B$10,Premissas!$B$15,IF(F244&lt;Premissas!$B$11,Premissas!$B$16,IF(F244&lt;Premissas!$B$12,Premissas!$B$17,Premissas!$B$18)))))</f>
        <v/>
      </c>
      <c r="L244" s="5">
        <f>K244/Premissas!$B$4</f>
        <v/>
      </c>
      <c r="M244" s="2">
        <f>IF(K244=Premissas!$B$18,"SIM","NÃO")</f>
        <v/>
      </c>
    </row>
    <row r="245">
      <c r="A245" s="2" t="n">
        <v>5448360</v>
      </c>
      <c r="B245" s="2" t="inlineStr">
        <is>
          <t>Lucas Da Silva Venceslau</t>
        </is>
      </c>
      <c r="C245" s="2" t="n">
        <v>409</v>
      </c>
      <c r="D245" s="2">
        <f>IFERROR(TEXTJOIN(" | ",TRUE,UNIQUE(FILTER(Detalhe_Registro!$C:$C,(Detalhe_Registro!$D:$D=A245)*(Detalhe_Registro!$E:$E=B245)*(Detalhe_Registro!$M:$M="SIM")))),"")</f>
        <v/>
      </c>
      <c r="E245" s="2">
        <f>COUNTIFS(Detalhe_Registro!$D:$D,A245,Detalhe_Registro!$E:$E,B245,Detalhe_Registro!$M:$M,"SIM")</f>
        <v/>
      </c>
      <c r="F245" s="2">
        <f>IFERROR(MAXIFS(Detalhe_Registro!$N:$N,Detalhe_Registro!$D:$D,A245,Detalhe_Registro!$E:$E,B245,Detalhe_Registro!$M:$M,"SIM"),0)</f>
        <v/>
      </c>
      <c r="G245" s="2">
        <f>IFERROR(AVERAGEIFS(Detalhe_Registro!$N:$N,Detalhe_Registro!$D:$D,A245,Detalhe_Registro!$E:$E,B245,Detalhe_Registro!$M:$M,"SIM"),0)</f>
        <v/>
      </c>
      <c r="H245" s="2">
        <f>SUMIFS(Detalhe_Registro!$F:$F,Detalhe_Registro!$D:$D,A245,Detalhe_Registro!$E:$E,B245,Detalhe_Registro!$M:$M,"SIM")</f>
        <v/>
      </c>
      <c r="I245" s="2">
        <f>SUMIFS(Detalhe_Registro!$G:$G,Detalhe_Registro!$D:$D,A245,Detalhe_Registro!$E:$E,B245,Detalhe_Registro!$M:$M,"SIM")</f>
        <v/>
      </c>
      <c r="J245" s="2">
        <f>IF(F245&lt;Premissas!$B$8,"&lt; 1,00",IF(F245&lt;Premissas!$B$9,"1,00 – 1,19",IF(F245&lt;Premissas!$B$10,"1,20 – 1,39",IF(F245&lt;Premissas!$B$11,"1,40 – 1,59",IF(F245&lt;Premissas!$B$12,"1,60 – 1,99","≥ 2,00")))))</f>
        <v/>
      </c>
      <c r="K245" s="5">
        <f>IF(F245&lt;Premissas!$B$8,Premissas!$B$13,IF(F245&lt;Premissas!$B$9,Premissas!$B$14,IF(F245&lt;Premissas!$B$10,Premissas!$B$15,IF(F245&lt;Premissas!$B$11,Premissas!$B$16,IF(F245&lt;Premissas!$B$12,Premissas!$B$17,Premissas!$B$18)))))</f>
        <v/>
      </c>
      <c r="L245" s="5">
        <f>K245/Premissas!$B$4</f>
        <v/>
      </c>
      <c r="M245" s="2">
        <f>IF(K245=Premissas!$B$18,"SIM","NÃO")</f>
        <v/>
      </c>
    </row>
    <row r="246">
      <c r="A246" s="2" t="inlineStr">
        <is>
          <t>5448360</t>
        </is>
      </c>
      <c r="B246" s="2" t="inlineStr">
        <is>
          <t>Lucas Da Silva Venceslau</t>
        </is>
      </c>
      <c r="C246" s="2" t="n">
        <v>409</v>
      </c>
      <c r="D246" s="2">
        <f>IFERROR(TEXTJOIN(" | ",TRUE,UNIQUE(FILTER(Detalhe_Registro!$C:$C,(Detalhe_Registro!$D:$D=A246)*(Detalhe_Registro!$E:$E=B246)*(Detalhe_Registro!$M:$M="SIM")))),"")</f>
        <v/>
      </c>
      <c r="E246" s="2">
        <f>COUNTIFS(Detalhe_Registro!$D:$D,A246,Detalhe_Registro!$E:$E,B246,Detalhe_Registro!$M:$M,"SIM")</f>
        <v/>
      </c>
      <c r="F246" s="2">
        <f>IFERROR(MAXIFS(Detalhe_Registro!$N:$N,Detalhe_Registro!$D:$D,A246,Detalhe_Registro!$E:$E,B246,Detalhe_Registro!$M:$M,"SIM"),0)</f>
        <v/>
      </c>
      <c r="G246" s="2">
        <f>IFERROR(AVERAGEIFS(Detalhe_Registro!$N:$N,Detalhe_Registro!$D:$D,A246,Detalhe_Registro!$E:$E,B246,Detalhe_Registro!$M:$M,"SIM"),0)</f>
        <v/>
      </c>
      <c r="H246" s="2">
        <f>SUMIFS(Detalhe_Registro!$F:$F,Detalhe_Registro!$D:$D,A246,Detalhe_Registro!$E:$E,B246,Detalhe_Registro!$M:$M,"SIM")</f>
        <v/>
      </c>
      <c r="I246" s="2">
        <f>SUMIFS(Detalhe_Registro!$G:$G,Detalhe_Registro!$D:$D,A246,Detalhe_Registro!$E:$E,B246,Detalhe_Registro!$M:$M,"SIM")</f>
        <v/>
      </c>
      <c r="J246" s="2">
        <f>IF(F246&lt;Premissas!$B$8,"&lt; 1,00",IF(F246&lt;Premissas!$B$9,"1,00 – 1,19",IF(F246&lt;Premissas!$B$10,"1,20 – 1,39",IF(F246&lt;Premissas!$B$11,"1,40 – 1,59",IF(F246&lt;Premissas!$B$12,"1,60 – 1,99","≥ 2,00")))))</f>
        <v/>
      </c>
      <c r="K246" s="5">
        <f>IF(F246&lt;Premissas!$B$8,Premissas!$B$13,IF(F246&lt;Premissas!$B$9,Premissas!$B$14,IF(F246&lt;Premissas!$B$10,Premissas!$B$15,IF(F246&lt;Premissas!$B$11,Premissas!$B$16,IF(F246&lt;Premissas!$B$12,Premissas!$B$17,Premissas!$B$18)))))</f>
        <v/>
      </c>
      <c r="L246" s="5">
        <f>K246/Premissas!$B$4</f>
        <v/>
      </c>
      <c r="M246" s="2">
        <f>IF(K246=Premissas!$B$18,"SIM","NÃO")</f>
        <v/>
      </c>
    </row>
    <row r="247">
      <c r="A247" s="2" t="n">
        <v>5978874</v>
      </c>
      <c r="B247" s="2" t="inlineStr">
        <is>
          <t>Lucas De Oliveira Santana</t>
        </is>
      </c>
      <c r="C247" s="2" t="n">
        <v>409</v>
      </c>
      <c r="D247" s="2">
        <f>IFERROR(TEXTJOIN(" | ",TRUE,UNIQUE(FILTER(Detalhe_Registro!$C:$C,(Detalhe_Registro!$D:$D=A247)*(Detalhe_Registro!$E:$E=B247)*(Detalhe_Registro!$M:$M="SIM")))),"")</f>
        <v/>
      </c>
      <c r="E247" s="2">
        <f>COUNTIFS(Detalhe_Registro!$D:$D,A247,Detalhe_Registro!$E:$E,B247,Detalhe_Registro!$M:$M,"SIM")</f>
        <v/>
      </c>
      <c r="F247" s="2">
        <f>IFERROR(MAXIFS(Detalhe_Registro!$N:$N,Detalhe_Registro!$D:$D,A247,Detalhe_Registro!$E:$E,B247,Detalhe_Registro!$M:$M,"SIM"),0)</f>
        <v/>
      </c>
      <c r="G247" s="2">
        <f>IFERROR(AVERAGEIFS(Detalhe_Registro!$N:$N,Detalhe_Registro!$D:$D,A247,Detalhe_Registro!$E:$E,B247,Detalhe_Registro!$M:$M,"SIM"),0)</f>
        <v/>
      </c>
      <c r="H247" s="2">
        <f>SUMIFS(Detalhe_Registro!$F:$F,Detalhe_Registro!$D:$D,A247,Detalhe_Registro!$E:$E,B247,Detalhe_Registro!$M:$M,"SIM")</f>
        <v/>
      </c>
      <c r="I247" s="2">
        <f>SUMIFS(Detalhe_Registro!$G:$G,Detalhe_Registro!$D:$D,A247,Detalhe_Registro!$E:$E,B247,Detalhe_Registro!$M:$M,"SIM")</f>
        <v/>
      </c>
      <c r="J247" s="2">
        <f>IF(F247&lt;Premissas!$B$8,"&lt; 1,00",IF(F247&lt;Premissas!$B$9,"1,00 – 1,19",IF(F247&lt;Premissas!$B$10,"1,20 – 1,39",IF(F247&lt;Premissas!$B$11,"1,40 – 1,59",IF(F247&lt;Premissas!$B$12,"1,60 – 1,99","≥ 2,00")))))</f>
        <v/>
      </c>
      <c r="K247" s="5">
        <f>IF(F247&lt;Premissas!$B$8,Premissas!$B$13,IF(F247&lt;Premissas!$B$9,Premissas!$B$14,IF(F247&lt;Premissas!$B$10,Premissas!$B$15,IF(F247&lt;Premissas!$B$11,Premissas!$B$16,IF(F247&lt;Premissas!$B$12,Premissas!$B$17,Premissas!$B$18)))))</f>
        <v/>
      </c>
      <c r="L247" s="5">
        <f>K247/Premissas!$B$4</f>
        <v/>
      </c>
      <c r="M247" s="2">
        <f>IF(K247=Premissas!$B$18,"SIM","NÃO")</f>
        <v/>
      </c>
    </row>
    <row r="248">
      <c r="A248" s="2" t="inlineStr">
        <is>
          <t>5978874</t>
        </is>
      </c>
      <c r="B248" s="2" t="inlineStr">
        <is>
          <t>Lucas De Oliveira Santana</t>
        </is>
      </c>
      <c r="C248" s="2" t="n">
        <v>409</v>
      </c>
      <c r="D248" s="2">
        <f>IFERROR(TEXTJOIN(" | ",TRUE,UNIQUE(FILTER(Detalhe_Registro!$C:$C,(Detalhe_Registro!$D:$D=A248)*(Detalhe_Registro!$E:$E=B248)*(Detalhe_Registro!$M:$M="SIM")))),"")</f>
        <v/>
      </c>
      <c r="E248" s="2">
        <f>COUNTIFS(Detalhe_Registro!$D:$D,A248,Detalhe_Registro!$E:$E,B248,Detalhe_Registro!$M:$M,"SIM")</f>
        <v/>
      </c>
      <c r="F248" s="2">
        <f>IFERROR(MAXIFS(Detalhe_Registro!$N:$N,Detalhe_Registro!$D:$D,A248,Detalhe_Registro!$E:$E,B248,Detalhe_Registro!$M:$M,"SIM"),0)</f>
        <v/>
      </c>
      <c r="G248" s="2">
        <f>IFERROR(AVERAGEIFS(Detalhe_Registro!$N:$N,Detalhe_Registro!$D:$D,A248,Detalhe_Registro!$E:$E,B248,Detalhe_Registro!$M:$M,"SIM"),0)</f>
        <v/>
      </c>
      <c r="H248" s="2">
        <f>SUMIFS(Detalhe_Registro!$F:$F,Detalhe_Registro!$D:$D,A248,Detalhe_Registro!$E:$E,B248,Detalhe_Registro!$M:$M,"SIM")</f>
        <v/>
      </c>
      <c r="I248" s="2">
        <f>SUMIFS(Detalhe_Registro!$G:$G,Detalhe_Registro!$D:$D,A248,Detalhe_Registro!$E:$E,B248,Detalhe_Registro!$M:$M,"SIM")</f>
        <v/>
      </c>
      <c r="J248" s="2">
        <f>IF(F248&lt;Premissas!$B$8,"&lt; 1,00",IF(F248&lt;Premissas!$B$9,"1,00 – 1,19",IF(F248&lt;Premissas!$B$10,"1,20 – 1,39",IF(F248&lt;Premissas!$B$11,"1,40 – 1,59",IF(F248&lt;Premissas!$B$12,"1,60 – 1,99","≥ 2,00")))))</f>
        <v/>
      </c>
      <c r="K248" s="5">
        <f>IF(F248&lt;Premissas!$B$8,Premissas!$B$13,IF(F248&lt;Premissas!$B$9,Premissas!$B$14,IF(F248&lt;Premissas!$B$10,Premissas!$B$15,IF(F248&lt;Premissas!$B$11,Premissas!$B$16,IF(F248&lt;Premissas!$B$12,Premissas!$B$17,Premissas!$B$18)))))</f>
        <v/>
      </c>
      <c r="L248" s="5">
        <f>K248/Premissas!$B$4</f>
        <v/>
      </c>
      <c r="M248" s="2">
        <f>IF(K248=Premissas!$B$18,"SIM","NÃO")</f>
        <v/>
      </c>
    </row>
    <row r="249">
      <c r="A249" s="2" t="inlineStr">
        <is>
          <t>6020364</t>
        </is>
      </c>
      <c r="B249" s="2" t="inlineStr">
        <is>
          <t>Lucas Dos Santos Sousa</t>
        </is>
      </c>
      <c r="C249" s="2" t="n">
        <v>409</v>
      </c>
      <c r="D249" s="2">
        <f>IFERROR(TEXTJOIN(" | ",TRUE,UNIQUE(FILTER(Detalhe_Registro!$C:$C,(Detalhe_Registro!$D:$D=A249)*(Detalhe_Registro!$E:$E=B249)*(Detalhe_Registro!$M:$M="SIM")))),"")</f>
        <v/>
      </c>
      <c r="E249" s="2">
        <f>COUNTIFS(Detalhe_Registro!$D:$D,A249,Detalhe_Registro!$E:$E,B249,Detalhe_Registro!$M:$M,"SIM")</f>
        <v/>
      </c>
      <c r="F249" s="2">
        <f>IFERROR(MAXIFS(Detalhe_Registro!$N:$N,Detalhe_Registro!$D:$D,A249,Detalhe_Registro!$E:$E,B249,Detalhe_Registro!$M:$M,"SIM"),0)</f>
        <v/>
      </c>
      <c r="G249" s="2">
        <f>IFERROR(AVERAGEIFS(Detalhe_Registro!$N:$N,Detalhe_Registro!$D:$D,A249,Detalhe_Registro!$E:$E,B249,Detalhe_Registro!$M:$M,"SIM"),0)</f>
        <v/>
      </c>
      <c r="H249" s="2">
        <f>SUMIFS(Detalhe_Registro!$F:$F,Detalhe_Registro!$D:$D,A249,Detalhe_Registro!$E:$E,B249,Detalhe_Registro!$M:$M,"SIM")</f>
        <v/>
      </c>
      <c r="I249" s="2">
        <f>SUMIFS(Detalhe_Registro!$G:$G,Detalhe_Registro!$D:$D,A249,Detalhe_Registro!$E:$E,B249,Detalhe_Registro!$M:$M,"SIM")</f>
        <v/>
      </c>
      <c r="J249" s="2">
        <f>IF(F249&lt;Premissas!$B$8,"&lt; 1,00",IF(F249&lt;Premissas!$B$9,"1,00 – 1,19",IF(F249&lt;Premissas!$B$10,"1,20 – 1,39",IF(F249&lt;Premissas!$B$11,"1,40 – 1,59",IF(F249&lt;Premissas!$B$12,"1,60 – 1,99","≥ 2,00")))))</f>
        <v/>
      </c>
      <c r="K249" s="5">
        <f>IF(F249&lt;Premissas!$B$8,Premissas!$B$13,IF(F249&lt;Premissas!$B$9,Premissas!$B$14,IF(F249&lt;Premissas!$B$10,Premissas!$B$15,IF(F249&lt;Premissas!$B$11,Premissas!$B$16,IF(F249&lt;Premissas!$B$12,Premissas!$B$17,Premissas!$B$18)))))</f>
        <v/>
      </c>
      <c r="L249" s="5">
        <f>K249/Premissas!$B$4</f>
        <v/>
      </c>
      <c r="M249" s="2">
        <f>IF(K249=Premissas!$B$18,"SIM","NÃO")</f>
        <v/>
      </c>
    </row>
    <row r="250">
      <c r="A250" s="2" t="inlineStr">
        <is>
          <t>6024149</t>
        </is>
      </c>
      <c r="B250" s="2" t="inlineStr">
        <is>
          <t>Lucas Legentil Lima Da Silva</t>
        </is>
      </c>
      <c r="C250" s="2" t="n">
        <v>409</v>
      </c>
      <c r="D250" s="2">
        <f>IFERROR(TEXTJOIN(" | ",TRUE,UNIQUE(FILTER(Detalhe_Registro!$C:$C,(Detalhe_Registro!$D:$D=A250)*(Detalhe_Registro!$E:$E=B250)*(Detalhe_Registro!$M:$M="SIM")))),"")</f>
        <v/>
      </c>
      <c r="E250" s="2">
        <f>COUNTIFS(Detalhe_Registro!$D:$D,A250,Detalhe_Registro!$E:$E,B250,Detalhe_Registro!$M:$M,"SIM")</f>
        <v/>
      </c>
      <c r="F250" s="2">
        <f>IFERROR(MAXIFS(Detalhe_Registro!$N:$N,Detalhe_Registro!$D:$D,A250,Detalhe_Registro!$E:$E,B250,Detalhe_Registro!$M:$M,"SIM"),0)</f>
        <v/>
      </c>
      <c r="G250" s="2">
        <f>IFERROR(AVERAGEIFS(Detalhe_Registro!$N:$N,Detalhe_Registro!$D:$D,A250,Detalhe_Registro!$E:$E,B250,Detalhe_Registro!$M:$M,"SIM"),0)</f>
        <v/>
      </c>
      <c r="H250" s="2">
        <f>SUMIFS(Detalhe_Registro!$F:$F,Detalhe_Registro!$D:$D,A250,Detalhe_Registro!$E:$E,B250,Detalhe_Registro!$M:$M,"SIM")</f>
        <v/>
      </c>
      <c r="I250" s="2">
        <f>SUMIFS(Detalhe_Registro!$G:$G,Detalhe_Registro!$D:$D,A250,Detalhe_Registro!$E:$E,B250,Detalhe_Registro!$M:$M,"SIM")</f>
        <v/>
      </c>
      <c r="J250" s="2">
        <f>IF(F250&lt;Premissas!$B$8,"&lt; 1,00",IF(F250&lt;Premissas!$B$9,"1,00 – 1,19",IF(F250&lt;Premissas!$B$10,"1,20 – 1,39",IF(F250&lt;Premissas!$B$11,"1,40 – 1,59",IF(F250&lt;Premissas!$B$12,"1,60 – 1,99","≥ 2,00")))))</f>
        <v/>
      </c>
      <c r="K250" s="5">
        <f>IF(F250&lt;Premissas!$B$8,Premissas!$B$13,IF(F250&lt;Premissas!$B$9,Premissas!$B$14,IF(F250&lt;Premissas!$B$10,Premissas!$B$15,IF(F250&lt;Premissas!$B$11,Premissas!$B$16,IF(F250&lt;Premissas!$B$12,Premissas!$B$17,Premissas!$B$18)))))</f>
        <v/>
      </c>
      <c r="L250" s="5">
        <f>K250/Premissas!$B$4</f>
        <v/>
      </c>
      <c r="M250" s="2">
        <f>IF(K250=Premissas!$B$18,"SIM","NÃO")</f>
        <v/>
      </c>
    </row>
    <row r="251">
      <c r="A251" s="2" t="n">
        <v>5690773</v>
      </c>
      <c r="B251" s="2" t="inlineStr">
        <is>
          <t>Lucas Paulino Batista Barbosa</t>
        </is>
      </c>
      <c r="C251" s="2" t="n">
        <v>409</v>
      </c>
      <c r="D251" s="2">
        <f>IFERROR(TEXTJOIN(" | ",TRUE,UNIQUE(FILTER(Detalhe_Registro!$C:$C,(Detalhe_Registro!$D:$D=A251)*(Detalhe_Registro!$E:$E=B251)*(Detalhe_Registro!$M:$M="SIM")))),"")</f>
        <v/>
      </c>
      <c r="E251" s="2">
        <f>COUNTIFS(Detalhe_Registro!$D:$D,A251,Detalhe_Registro!$E:$E,B251,Detalhe_Registro!$M:$M,"SIM")</f>
        <v/>
      </c>
      <c r="F251" s="2">
        <f>IFERROR(MAXIFS(Detalhe_Registro!$N:$N,Detalhe_Registro!$D:$D,A251,Detalhe_Registro!$E:$E,B251,Detalhe_Registro!$M:$M,"SIM"),0)</f>
        <v/>
      </c>
      <c r="G251" s="2">
        <f>IFERROR(AVERAGEIFS(Detalhe_Registro!$N:$N,Detalhe_Registro!$D:$D,A251,Detalhe_Registro!$E:$E,B251,Detalhe_Registro!$M:$M,"SIM"),0)</f>
        <v/>
      </c>
      <c r="H251" s="2">
        <f>SUMIFS(Detalhe_Registro!$F:$F,Detalhe_Registro!$D:$D,A251,Detalhe_Registro!$E:$E,B251,Detalhe_Registro!$M:$M,"SIM")</f>
        <v/>
      </c>
      <c r="I251" s="2">
        <f>SUMIFS(Detalhe_Registro!$G:$G,Detalhe_Registro!$D:$D,A251,Detalhe_Registro!$E:$E,B251,Detalhe_Registro!$M:$M,"SIM")</f>
        <v/>
      </c>
      <c r="J251" s="2">
        <f>IF(F251&lt;Premissas!$B$8,"&lt; 1,00",IF(F251&lt;Premissas!$B$9,"1,00 – 1,19",IF(F251&lt;Premissas!$B$10,"1,20 – 1,39",IF(F251&lt;Premissas!$B$11,"1,40 – 1,59",IF(F251&lt;Premissas!$B$12,"1,60 – 1,99","≥ 2,00")))))</f>
        <v/>
      </c>
      <c r="K251" s="5">
        <f>IF(F251&lt;Premissas!$B$8,Premissas!$B$13,IF(F251&lt;Premissas!$B$9,Premissas!$B$14,IF(F251&lt;Premissas!$B$10,Premissas!$B$15,IF(F251&lt;Premissas!$B$11,Premissas!$B$16,IF(F251&lt;Premissas!$B$12,Premissas!$B$17,Premissas!$B$18)))))</f>
        <v/>
      </c>
      <c r="L251" s="5">
        <f>K251/Premissas!$B$4</f>
        <v/>
      </c>
      <c r="M251" s="2">
        <f>IF(K251=Premissas!$B$18,"SIM","NÃO")</f>
        <v/>
      </c>
    </row>
    <row r="252">
      <c r="A252" s="2" t="inlineStr">
        <is>
          <t>5690773</t>
        </is>
      </c>
      <c r="B252" s="2" t="inlineStr">
        <is>
          <t>Lucas Paulino Batista Barbosa</t>
        </is>
      </c>
      <c r="C252" s="2" t="n">
        <v>409</v>
      </c>
      <c r="D252" s="2">
        <f>IFERROR(TEXTJOIN(" | ",TRUE,UNIQUE(FILTER(Detalhe_Registro!$C:$C,(Detalhe_Registro!$D:$D=A252)*(Detalhe_Registro!$E:$E=B252)*(Detalhe_Registro!$M:$M="SIM")))),"")</f>
        <v/>
      </c>
      <c r="E252" s="2">
        <f>COUNTIFS(Detalhe_Registro!$D:$D,A252,Detalhe_Registro!$E:$E,B252,Detalhe_Registro!$M:$M,"SIM")</f>
        <v/>
      </c>
      <c r="F252" s="2">
        <f>IFERROR(MAXIFS(Detalhe_Registro!$N:$N,Detalhe_Registro!$D:$D,A252,Detalhe_Registro!$E:$E,B252,Detalhe_Registro!$M:$M,"SIM"),0)</f>
        <v/>
      </c>
      <c r="G252" s="2">
        <f>IFERROR(AVERAGEIFS(Detalhe_Registro!$N:$N,Detalhe_Registro!$D:$D,A252,Detalhe_Registro!$E:$E,B252,Detalhe_Registro!$M:$M,"SIM"),0)</f>
        <v/>
      </c>
      <c r="H252" s="2">
        <f>SUMIFS(Detalhe_Registro!$F:$F,Detalhe_Registro!$D:$D,A252,Detalhe_Registro!$E:$E,B252,Detalhe_Registro!$M:$M,"SIM")</f>
        <v/>
      </c>
      <c r="I252" s="2">
        <f>SUMIFS(Detalhe_Registro!$G:$G,Detalhe_Registro!$D:$D,A252,Detalhe_Registro!$E:$E,B252,Detalhe_Registro!$M:$M,"SIM")</f>
        <v/>
      </c>
      <c r="J252" s="2">
        <f>IF(F252&lt;Premissas!$B$8,"&lt; 1,00",IF(F252&lt;Premissas!$B$9,"1,00 – 1,19",IF(F252&lt;Premissas!$B$10,"1,20 – 1,39",IF(F252&lt;Premissas!$B$11,"1,40 – 1,59",IF(F252&lt;Premissas!$B$12,"1,60 – 1,99","≥ 2,00")))))</f>
        <v/>
      </c>
      <c r="K252" s="5">
        <f>IF(F252&lt;Premissas!$B$8,Premissas!$B$13,IF(F252&lt;Premissas!$B$9,Premissas!$B$14,IF(F252&lt;Premissas!$B$10,Premissas!$B$15,IF(F252&lt;Premissas!$B$11,Premissas!$B$16,IF(F252&lt;Premissas!$B$12,Premissas!$B$17,Premissas!$B$18)))))</f>
        <v/>
      </c>
      <c r="L252" s="5">
        <f>K252/Premissas!$B$4</f>
        <v/>
      </c>
      <c r="M252" s="2">
        <f>IF(K252=Premissas!$B$18,"SIM","NÃO")</f>
        <v/>
      </c>
    </row>
    <row r="253">
      <c r="A253" s="2" t="inlineStr">
        <is>
          <t>6011519</t>
        </is>
      </c>
      <c r="B253" s="2" t="inlineStr">
        <is>
          <t>Luciano Barcelo De Carvalho</t>
        </is>
      </c>
      <c r="C253" s="2" t="n">
        <v>409</v>
      </c>
      <c r="D253" s="2">
        <f>IFERROR(TEXTJOIN(" | ",TRUE,UNIQUE(FILTER(Detalhe_Registro!$C:$C,(Detalhe_Registro!$D:$D=A253)*(Detalhe_Registro!$E:$E=B253)*(Detalhe_Registro!$M:$M="SIM")))),"")</f>
        <v/>
      </c>
      <c r="E253" s="2">
        <f>COUNTIFS(Detalhe_Registro!$D:$D,A253,Detalhe_Registro!$E:$E,B253,Detalhe_Registro!$M:$M,"SIM")</f>
        <v/>
      </c>
      <c r="F253" s="2">
        <f>IFERROR(MAXIFS(Detalhe_Registro!$N:$N,Detalhe_Registro!$D:$D,A253,Detalhe_Registro!$E:$E,B253,Detalhe_Registro!$M:$M,"SIM"),0)</f>
        <v/>
      </c>
      <c r="G253" s="2">
        <f>IFERROR(AVERAGEIFS(Detalhe_Registro!$N:$N,Detalhe_Registro!$D:$D,A253,Detalhe_Registro!$E:$E,B253,Detalhe_Registro!$M:$M,"SIM"),0)</f>
        <v/>
      </c>
      <c r="H253" s="2">
        <f>SUMIFS(Detalhe_Registro!$F:$F,Detalhe_Registro!$D:$D,A253,Detalhe_Registro!$E:$E,B253,Detalhe_Registro!$M:$M,"SIM")</f>
        <v/>
      </c>
      <c r="I253" s="2">
        <f>SUMIFS(Detalhe_Registro!$G:$G,Detalhe_Registro!$D:$D,A253,Detalhe_Registro!$E:$E,B253,Detalhe_Registro!$M:$M,"SIM")</f>
        <v/>
      </c>
      <c r="J253" s="2">
        <f>IF(F253&lt;Premissas!$B$8,"&lt; 1,00",IF(F253&lt;Premissas!$B$9,"1,00 – 1,19",IF(F253&lt;Premissas!$B$10,"1,20 – 1,39",IF(F253&lt;Premissas!$B$11,"1,40 – 1,59",IF(F253&lt;Premissas!$B$12,"1,60 – 1,99","≥ 2,00")))))</f>
        <v/>
      </c>
      <c r="K253" s="5">
        <f>IF(F253&lt;Premissas!$B$8,Premissas!$B$13,IF(F253&lt;Premissas!$B$9,Premissas!$B$14,IF(F253&lt;Premissas!$B$10,Premissas!$B$15,IF(F253&lt;Premissas!$B$11,Premissas!$B$16,IF(F253&lt;Premissas!$B$12,Premissas!$B$17,Premissas!$B$18)))))</f>
        <v/>
      </c>
      <c r="L253" s="5">
        <f>K253/Premissas!$B$4</f>
        <v/>
      </c>
      <c r="M253" s="2">
        <f>IF(K253=Premissas!$B$18,"SIM","NÃO")</f>
        <v/>
      </c>
    </row>
    <row r="254">
      <c r="A254" s="2" t="n">
        <v>5457734</v>
      </c>
      <c r="B254" s="2" t="inlineStr">
        <is>
          <t>Luciano Mello Ramos</t>
        </is>
      </c>
      <c r="C254" s="2" t="n">
        <v>409</v>
      </c>
      <c r="D254" s="2">
        <f>IFERROR(TEXTJOIN(" | ",TRUE,UNIQUE(FILTER(Detalhe_Registro!$C:$C,(Detalhe_Registro!$D:$D=A254)*(Detalhe_Registro!$E:$E=B254)*(Detalhe_Registro!$M:$M="SIM")))),"")</f>
        <v/>
      </c>
      <c r="E254" s="2">
        <f>COUNTIFS(Detalhe_Registro!$D:$D,A254,Detalhe_Registro!$E:$E,B254,Detalhe_Registro!$M:$M,"SIM")</f>
        <v/>
      </c>
      <c r="F254" s="2">
        <f>IFERROR(MAXIFS(Detalhe_Registro!$N:$N,Detalhe_Registro!$D:$D,A254,Detalhe_Registro!$E:$E,B254,Detalhe_Registro!$M:$M,"SIM"),0)</f>
        <v/>
      </c>
      <c r="G254" s="2">
        <f>IFERROR(AVERAGEIFS(Detalhe_Registro!$N:$N,Detalhe_Registro!$D:$D,A254,Detalhe_Registro!$E:$E,B254,Detalhe_Registro!$M:$M,"SIM"),0)</f>
        <v/>
      </c>
      <c r="H254" s="2">
        <f>SUMIFS(Detalhe_Registro!$F:$F,Detalhe_Registro!$D:$D,A254,Detalhe_Registro!$E:$E,B254,Detalhe_Registro!$M:$M,"SIM")</f>
        <v/>
      </c>
      <c r="I254" s="2">
        <f>SUMIFS(Detalhe_Registro!$G:$G,Detalhe_Registro!$D:$D,A254,Detalhe_Registro!$E:$E,B254,Detalhe_Registro!$M:$M,"SIM")</f>
        <v/>
      </c>
      <c r="J254" s="2">
        <f>IF(F254&lt;Premissas!$B$8,"&lt; 1,00",IF(F254&lt;Premissas!$B$9,"1,00 – 1,19",IF(F254&lt;Premissas!$B$10,"1,20 – 1,39",IF(F254&lt;Premissas!$B$11,"1,40 – 1,59",IF(F254&lt;Premissas!$B$12,"1,60 – 1,99","≥ 2,00")))))</f>
        <v/>
      </c>
      <c r="K254" s="5">
        <f>IF(F254&lt;Premissas!$B$8,Premissas!$B$13,IF(F254&lt;Premissas!$B$9,Premissas!$B$14,IF(F254&lt;Premissas!$B$10,Premissas!$B$15,IF(F254&lt;Premissas!$B$11,Premissas!$B$16,IF(F254&lt;Premissas!$B$12,Premissas!$B$17,Premissas!$B$18)))))</f>
        <v/>
      </c>
      <c r="L254" s="5">
        <f>K254/Premissas!$B$4</f>
        <v/>
      </c>
      <c r="M254" s="2">
        <f>IF(K254=Premissas!$B$18,"SIM","NÃO")</f>
        <v/>
      </c>
    </row>
    <row r="255">
      <c r="A255" s="2" t="inlineStr">
        <is>
          <t>5457734</t>
        </is>
      </c>
      <c r="B255" s="2" t="inlineStr">
        <is>
          <t>Luciano Mello Ramos</t>
        </is>
      </c>
      <c r="C255" s="2" t="n">
        <v>409</v>
      </c>
      <c r="D255" s="2">
        <f>IFERROR(TEXTJOIN(" | ",TRUE,UNIQUE(FILTER(Detalhe_Registro!$C:$C,(Detalhe_Registro!$D:$D=A255)*(Detalhe_Registro!$E:$E=B255)*(Detalhe_Registro!$M:$M="SIM")))),"")</f>
        <v/>
      </c>
      <c r="E255" s="2">
        <f>COUNTIFS(Detalhe_Registro!$D:$D,A255,Detalhe_Registro!$E:$E,B255,Detalhe_Registro!$M:$M,"SIM")</f>
        <v/>
      </c>
      <c r="F255" s="2">
        <f>IFERROR(MAXIFS(Detalhe_Registro!$N:$N,Detalhe_Registro!$D:$D,A255,Detalhe_Registro!$E:$E,B255,Detalhe_Registro!$M:$M,"SIM"),0)</f>
        <v/>
      </c>
      <c r="G255" s="2">
        <f>IFERROR(AVERAGEIFS(Detalhe_Registro!$N:$N,Detalhe_Registro!$D:$D,A255,Detalhe_Registro!$E:$E,B255,Detalhe_Registro!$M:$M,"SIM"),0)</f>
        <v/>
      </c>
      <c r="H255" s="2">
        <f>SUMIFS(Detalhe_Registro!$F:$F,Detalhe_Registro!$D:$D,A255,Detalhe_Registro!$E:$E,B255,Detalhe_Registro!$M:$M,"SIM")</f>
        <v/>
      </c>
      <c r="I255" s="2">
        <f>SUMIFS(Detalhe_Registro!$G:$G,Detalhe_Registro!$D:$D,A255,Detalhe_Registro!$E:$E,B255,Detalhe_Registro!$M:$M,"SIM")</f>
        <v/>
      </c>
      <c r="J255" s="2">
        <f>IF(F255&lt;Premissas!$B$8,"&lt; 1,00",IF(F255&lt;Premissas!$B$9,"1,00 – 1,19",IF(F255&lt;Premissas!$B$10,"1,20 – 1,39",IF(F255&lt;Premissas!$B$11,"1,40 – 1,59",IF(F255&lt;Premissas!$B$12,"1,60 – 1,99","≥ 2,00")))))</f>
        <v/>
      </c>
      <c r="K255" s="5">
        <f>IF(F255&lt;Premissas!$B$8,Premissas!$B$13,IF(F255&lt;Premissas!$B$9,Premissas!$B$14,IF(F255&lt;Premissas!$B$10,Premissas!$B$15,IF(F255&lt;Premissas!$B$11,Premissas!$B$16,IF(F255&lt;Premissas!$B$12,Premissas!$B$17,Premissas!$B$18)))))</f>
        <v/>
      </c>
      <c r="L255" s="5">
        <f>K255/Premissas!$B$4</f>
        <v/>
      </c>
      <c r="M255" s="2">
        <f>IF(K255=Premissas!$B$18,"SIM","NÃO")</f>
        <v/>
      </c>
    </row>
    <row r="256">
      <c r="A256" s="2" t="n">
        <v>5802199</v>
      </c>
      <c r="B256" s="2" t="inlineStr">
        <is>
          <t>Luciano Siqueira</t>
        </is>
      </c>
      <c r="C256" s="2" t="n">
        <v>409</v>
      </c>
      <c r="D256" s="2">
        <f>IFERROR(TEXTJOIN(" | ",TRUE,UNIQUE(FILTER(Detalhe_Registro!$C:$C,(Detalhe_Registro!$D:$D=A256)*(Detalhe_Registro!$E:$E=B256)*(Detalhe_Registro!$M:$M="SIM")))),"")</f>
        <v/>
      </c>
      <c r="E256" s="2">
        <f>COUNTIFS(Detalhe_Registro!$D:$D,A256,Detalhe_Registro!$E:$E,B256,Detalhe_Registro!$M:$M,"SIM")</f>
        <v/>
      </c>
      <c r="F256" s="2">
        <f>IFERROR(MAXIFS(Detalhe_Registro!$N:$N,Detalhe_Registro!$D:$D,A256,Detalhe_Registro!$E:$E,B256,Detalhe_Registro!$M:$M,"SIM"),0)</f>
        <v/>
      </c>
      <c r="G256" s="2">
        <f>IFERROR(AVERAGEIFS(Detalhe_Registro!$N:$N,Detalhe_Registro!$D:$D,A256,Detalhe_Registro!$E:$E,B256,Detalhe_Registro!$M:$M,"SIM"),0)</f>
        <v/>
      </c>
      <c r="H256" s="2">
        <f>SUMIFS(Detalhe_Registro!$F:$F,Detalhe_Registro!$D:$D,A256,Detalhe_Registro!$E:$E,B256,Detalhe_Registro!$M:$M,"SIM")</f>
        <v/>
      </c>
      <c r="I256" s="2">
        <f>SUMIFS(Detalhe_Registro!$G:$G,Detalhe_Registro!$D:$D,A256,Detalhe_Registro!$E:$E,B256,Detalhe_Registro!$M:$M,"SIM")</f>
        <v/>
      </c>
      <c r="J256" s="2">
        <f>IF(F256&lt;Premissas!$B$8,"&lt; 1,00",IF(F256&lt;Premissas!$B$9,"1,00 – 1,19",IF(F256&lt;Premissas!$B$10,"1,20 – 1,39",IF(F256&lt;Premissas!$B$11,"1,40 – 1,59",IF(F256&lt;Premissas!$B$12,"1,60 – 1,99","≥ 2,00")))))</f>
        <v/>
      </c>
      <c r="K256" s="5">
        <f>IF(F256&lt;Premissas!$B$8,Premissas!$B$13,IF(F256&lt;Premissas!$B$9,Premissas!$B$14,IF(F256&lt;Premissas!$B$10,Premissas!$B$15,IF(F256&lt;Premissas!$B$11,Premissas!$B$16,IF(F256&lt;Premissas!$B$12,Premissas!$B$17,Premissas!$B$18)))))</f>
        <v/>
      </c>
      <c r="L256" s="5">
        <f>K256/Premissas!$B$4</f>
        <v/>
      </c>
      <c r="M256" s="2">
        <f>IF(K256=Premissas!$B$18,"SIM","NÃO")</f>
        <v/>
      </c>
    </row>
    <row r="257">
      <c r="A257" s="2" t="n">
        <v>5817161</v>
      </c>
      <c r="B257" s="2" t="inlineStr">
        <is>
          <t>Lucio Wagner De Aguiar De Castro</t>
        </is>
      </c>
      <c r="C257" s="2" t="n">
        <v>409</v>
      </c>
      <c r="D257" s="2">
        <f>IFERROR(TEXTJOIN(" | ",TRUE,UNIQUE(FILTER(Detalhe_Registro!$C:$C,(Detalhe_Registro!$D:$D=A257)*(Detalhe_Registro!$E:$E=B257)*(Detalhe_Registro!$M:$M="SIM")))),"")</f>
        <v/>
      </c>
      <c r="E257" s="2">
        <f>COUNTIFS(Detalhe_Registro!$D:$D,A257,Detalhe_Registro!$E:$E,B257,Detalhe_Registro!$M:$M,"SIM")</f>
        <v/>
      </c>
      <c r="F257" s="2">
        <f>IFERROR(MAXIFS(Detalhe_Registro!$N:$N,Detalhe_Registro!$D:$D,A257,Detalhe_Registro!$E:$E,B257,Detalhe_Registro!$M:$M,"SIM"),0)</f>
        <v/>
      </c>
      <c r="G257" s="2">
        <f>IFERROR(AVERAGEIFS(Detalhe_Registro!$N:$N,Detalhe_Registro!$D:$D,A257,Detalhe_Registro!$E:$E,B257,Detalhe_Registro!$M:$M,"SIM"),0)</f>
        <v/>
      </c>
      <c r="H257" s="2">
        <f>SUMIFS(Detalhe_Registro!$F:$F,Detalhe_Registro!$D:$D,A257,Detalhe_Registro!$E:$E,B257,Detalhe_Registro!$M:$M,"SIM")</f>
        <v/>
      </c>
      <c r="I257" s="2">
        <f>SUMIFS(Detalhe_Registro!$G:$G,Detalhe_Registro!$D:$D,A257,Detalhe_Registro!$E:$E,B257,Detalhe_Registro!$M:$M,"SIM")</f>
        <v/>
      </c>
      <c r="J257" s="2">
        <f>IF(F257&lt;Premissas!$B$8,"&lt; 1,00",IF(F257&lt;Premissas!$B$9,"1,00 – 1,19",IF(F257&lt;Premissas!$B$10,"1,20 – 1,39",IF(F257&lt;Premissas!$B$11,"1,40 – 1,59",IF(F257&lt;Premissas!$B$12,"1,60 – 1,99","≥ 2,00")))))</f>
        <v/>
      </c>
      <c r="K257" s="5">
        <f>IF(F257&lt;Premissas!$B$8,Premissas!$B$13,IF(F257&lt;Premissas!$B$9,Premissas!$B$14,IF(F257&lt;Premissas!$B$10,Premissas!$B$15,IF(F257&lt;Premissas!$B$11,Premissas!$B$16,IF(F257&lt;Premissas!$B$12,Premissas!$B$17,Premissas!$B$18)))))</f>
        <v/>
      </c>
      <c r="L257" s="5">
        <f>K257/Premissas!$B$4</f>
        <v/>
      </c>
      <c r="M257" s="2">
        <f>IF(K257=Premissas!$B$18,"SIM","NÃO")</f>
        <v/>
      </c>
    </row>
    <row r="258">
      <c r="A258" s="2" t="inlineStr">
        <is>
          <t>5817161</t>
        </is>
      </c>
      <c r="B258" s="2" t="inlineStr">
        <is>
          <t>Lucio Wagner De Aguiar De Castro</t>
        </is>
      </c>
      <c r="C258" s="2" t="n">
        <v>409</v>
      </c>
      <c r="D258" s="2">
        <f>IFERROR(TEXTJOIN(" | ",TRUE,UNIQUE(FILTER(Detalhe_Registro!$C:$C,(Detalhe_Registro!$D:$D=A258)*(Detalhe_Registro!$E:$E=B258)*(Detalhe_Registro!$M:$M="SIM")))),"")</f>
        <v/>
      </c>
      <c r="E258" s="2">
        <f>COUNTIFS(Detalhe_Registro!$D:$D,A258,Detalhe_Registro!$E:$E,B258,Detalhe_Registro!$M:$M,"SIM")</f>
        <v/>
      </c>
      <c r="F258" s="2">
        <f>IFERROR(MAXIFS(Detalhe_Registro!$N:$N,Detalhe_Registro!$D:$D,A258,Detalhe_Registro!$E:$E,B258,Detalhe_Registro!$M:$M,"SIM"),0)</f>
        <v/>
      </c>
      <c r="G258" s="2">
        <f>IFERROR(AVERAGEIFS(Detalhe_Registro!$N:$N,Detalhe_Registro!$D:$D,A258,Detalhe_Registro!$E:$E,B258,Detalhe_Registro!$M:$M,"SIM"),0)</f>
        <v/>
      </c>
      <c r="H258" s="2">
        <f>SUMIFS(Detalhe_Registro!$F:$F,Detalhe_Registro!$D:$D,A258,Detalhe_Registro!$E:$E,B258,Detalhe_Registro!$M:$M,"SIM")</f>
        <v/>
      </c>
      <c r="I258" s="2">
        <f>SUMIFS(Detalhe_Registro!$G:$G,Detalhe_Registro!$D:$D,A258,Detalhe_Registro!$E:$E,B258,Detalhe_Registro!$M:$M,"SIM")</f>
        <v/>
      </c>
      <c r="J258" s="2">
        <f>IF(F258&lt;Premissas!$B$8,"&lt; 1,00",IF(F258&lt;Premissas!$B$9,"1,00 – 1,19",IF(F258&lt;Premissas!$B$10,"1,20 – 1,39",IF(F258&lt;Premissas!$B$11,"1,40 – 1,59",IF(F258&lt;Premissas!$B$12,"1,60 – 1,99","≥ 2,00")))))</f>
        <v/>
      </c>
      <c r="K258" s="5">
        <f>IF(F258&lt;Premissas!$B$8,Premissas!$B$13,IF(F258&lt;Premissas!$B$9,Premissas!$B$14,IF(F258&lt;Premissas!$B$10,Premissas!$B$15,IF(F258&lt;Premissas!$B$11,Premissas!$B$16,IF(F258&lt;Premissas!$B$12,Premissas!$B$17,Premissas!$B$18)))))</f>
        <v/>
      </c>
      <c r="L258" s="5">
        <f>K258/Premissas!$B$4</f>
        <v/>
      </c>
      <c r="M258" s="2">
        <f>IF(K258=Premissas!$B$18,"SIM","NÃO")</f>
        <v/>
      </c>
    </row>
    <row r="259">
      <c r="A259" s="2" t="n">
        <v>508667</v>
      </c>
      <c r="B259" s="2" t="inlineStr">
        <is>
          <t>Luis Dos Santos Neto</t>
        </is>
      </c>
      <c r="C259" s="2" t="n">
        <v>409</v>
      </c>
      <c r="D259" s="2">
        <f>IFERROR(TEXTJOIN(" | ",TRUE,UNIQUE(FILTER(Detalhe_Registro!$C:$C,(Detalhe_Registro!$D:$D=A259)*(Detalhe_Registro!$E:$E=B259)*(Detalhe_Registro!$M:$M="SIM")))),"")</f>
        <v/>
      </c>
      <c r="E259" s="2">
        <f>COUNTIFS(Detalhe_Registro!$D:$D,A259,Detalhe_Registro!$E:$E,B259,Detalhe_Registro!$M:$M,"SIM")</f>
        <v/>
      </c>
      <c r="F259" s="2">
        <f>IFERROR(MAXIFS(Detalhe_Registro!$N:$N,Detalhe_Registro!$D:$D,A259,Detalhe_Registro!$E:$E,B259,Detalhe_Registro!$M:$M,"SIM"),0)</f>
        <v/>
      </c>
      <c r="G259" s="2">
        <f>IFERROR(AVERAGEIFS(Detalhe_Registro!$N:$N,Detalhe_Registro!$D:$D,A259,Detalhe_Registro!$E:$E,B259,Detalhe_Registro!$M:$M,"SIM"),0)</f>
        <v/>
      </c>
      <c r="H259" s="2">
        <f>SUMIFS(Detalhe_Registro!$F:$F,Detalhe_Registro!$D:$D,A259,Detalhe_Registro!$E:$E,B259,Detalhe_Registro!$M:$M,"SIM")</f>
        <v/>
      </c>
      <c r="I259" s="2">
        <f>SUMIFS(Detalhe_Registro!$G:$G,Detalhe_Registro!$D:$D,A259,Detalhe_Registro!$E:$E,B259,Detalhe_Registro!$M:$M,"SIM")</f>
        <v/>
      </c>
      <c r="J259" s="2">
        <f>IF(F259&lt;Premissas!$B$8,"&lt; 1,00",IF(F259&lt;Premissas!$B$9,"1,00 – 1,19",IF(F259&lt;Premissas!$B$10,"1,20 – 1,39",IF(F259&lt;Premissas!$B$11,"1,40 – 1,59",IF(F259&lt;Premissas!$B$12,"1,60 – 1,99","≥ 2,00")))))</f>
        <v/>
      </c>
      <c r="K259" s="5">
        <f>IF(F259&lt;Premissas!$B$8,Premissas!$B$13,IF(F259&lt;Premissas!$B$9,Premissas!$B$14,IF(F259&lt;Premissas!$B$10,Premissas!$B$15,IF(F259&lt;Premissas!$B$11,Premissas!$B$16,IF(F259&lt;Premissas!$B$12,Premissas!$B$17,Premissas!$B$18)))))</f>
        <v/>
      </c>
      <c r="L259" s="5">
        <f>K259/Premissas!$B$4</f>
        <v/>
      </c>
      <c r="M259" s="2">
        <f>IF(K259=Premissas!$B$18,"SIM","NÃO")</f>
        <v/>
      </c>
    </row>
    <row r="260">
      <c r="A260" s="2" t="inlineStr">
        <is>
          <t>508667</t>
        </is>
      </c>
      <c r="B260" s="2" t="inlineStr">
        <is>
          <t>Luis Dos Santos Neto</t>
        </is>
      </c>
      <c r="C260" s="2" t="n">
        <v>409</v>
      </c>
      <c r="D260" s="2">
        <f>IFERROR(TEXTJOIN(" | ",TRUE,UNIQUE(FILTER(Detalhe_Registro!$C:$C,(Detalhe_Registro!$D:$D=A260)*(Detalhe_Registro!$E:$E=B260)*(Detalhe_Registro!$M:$M="SIM")))),"")</f>
        <v/>
      </c>
      <c r="E260" s="2">
        <f>COUNTIFS(Detalhe_Registro!$D:$D,A260,Detalhe_Registro!$E:$E,B260,Detalhe_Registro!$M:$M,"SIM")</f>
        <v/>
      </c>
      <c r="F260" s="2">
        <f>IFERROR(MAXIFS(Detalhe_Registro!$N:$N,Detalhe_Registro!$D:$D,A260,Detalhe_Registro!$E:$E,B260,Detalhe_Registro!$M:$M,"SIM"),0)</f>
        <v/>
      </c>
      <c r="G260" s="2">
        <f>IFERROR(AVERAGEIFS(Detalhe_Registro!$N:$N,Detalhe_Registro!$D:$D,A260,Detalhe_Registro!$E:$E,B260,Detalhe_Registro!$M:$M,"SIM"),0)</f>
        <v/>
      </c>
      <c r="H260" s="2">
        <f>SUMIFS(Detalhe_Registro!$F:$F,Detalhe_Registro!$D:$D,A260,Detalhe_Registro!$E:$E,B260,Detalhe_Registro!$M:$M,"SIM")</f>
        <v/>
      </c>
      <c r="I260" s="2">
        <f>SUMIFS(Detalhe_Registro!$G:$G,Detalhe_Registro!$D:$D,A260,Detalhe_Registro!$E:$E,B260,Detalhe_Registro!$M:$M,"SIM")</f>
        <v/>
      </c>
      <c r="J260" s="2">
        <f>IF(F260&lt;Premissas!$B$8,"&lt; 1,00",IF(F260&lt;Premissas!$B$9,"1,00 – 1,19",IF(F260&lt;Premissas!$B$10,"1,20 – 1,39",IF(F260&lt;Premissas!$B$11,"1,40 – 1,59",IF(F260&lt;Premissas!$B$12,"1,60 – 1,99","≥ 2,00")))))</f>
        <v/>
      </c>
      <c r="K260" s="5">
        <f>IF(F260&lt;Premissas!$B$8,Premissas!$B$13,IF(F260&lt;Premissas!$B$9,Premissas!$B$14,IF(F260&lt;Premissas!$B$10,Premissas!$B$15,IF(F260&lt;Premissas!$B$11,Premissas!$B$16,IF(F260&lt;Premissas!$B$12,Premissas!$B$17,Premissas!$B$18)))))</f>
        <v/>
      </c>
      <c r="L260" s="5">
        <f>K260/Premissas!$B$4</f>
        <v/>
      </c>
      <c r="M260" s="2">
        <f>IF(K260=Premissas!$B$18,"SIM","NÃO")</f>
        <v/>
      </c>
    </row>
    <row r="261">
      <c r="A261" s="2" t="n">
        <v>418991</v>
      </c>
      <c r="B261" s="2" t="inlineStr">
        <is>
          <t>Luis Fernando De Olivieira Costa</t>
        </is>
      </c>
      <c r="C261" s="2" t="n">
        <v>409</v>
      </c>
      <c r="D261" s="2">
        <f>IFERROR(TEXTJOIN(" | ",TRUE,UNIQUE(FILTER(Detalhe_Registro!$C:$C,(Detalhe_Registro!$D:$D=A261)*(Detalhe_Registro!$E:$E=B261)*(Detalhe_Registro!$M:$M="SIM")))),"")</f>
        <v/>
      </c>
      <c r="E261" s="2">
        <f>COUNTIFS(Detalhe_Registro!$D:$D,A261,Detalhe_Registro!$E:$E,B261,Detalhe_Registro!$M:$M,"SIM")</f>
        <v/>
      </c>
      <c r="F261" s="2">
        <f>IFERROR(MAXIFS(Detalhe_Registro!$N:$N,Detalhe_Registro!$D:$D,A261,Detalhe_Registro!$E:$E,B261,Detalhe_Registro!$M:$M,"SIM"),0)</f>
        <v/>
      </c>
      <c r="G261" s="2">
        <f>IFERROR(AVERAGEIFS(Detalhe_Registro!$N:$N,Detalhe_Registro!$D:$D,A261,Detalhe_Registro!$E:$E,B261,Detalhe_Registro!$M:$M,"SIM"),0)</f>
        <v/>
      </c>
      <c r="H261" s="2">
        <f>SUMIFS(Detalhe_Registro!$F:$F,Detalhe_Registro!$D:$D,A261,Detalhe_Registro!$E:$E,B261,Detalhe_Registro!$M:$M,"SIM")</f>
        <v/>
      </c>
      <c r="I261" s="2">
        <f>SUMIFS(Detalhe_Registro!$G:$G,Detalhe_Registro!$D:$D,A261,Detalhe_Registro!$E:$E,B261,Detalhe_Registro!$M:$M,"SIM")</f>
        <v/>
      </c>
      <c r="J261" s="2">
        <f>IF(F261&lt;Premissas!$B$8,"&lt; 1,00",IF(F261&lt;Premissas!$B$9,"1,00 – 1,19",IF(F261&lt;Premissas!$B$10,"1,20 – 1,39",IF(F261&lt;Premissas!$B$11,"1,40 – 1,59",IF(F261&lt;Premissas!$B$12,"1,60 – 1,99","≥ 2,00")))))</f>
        <v/>
      </c>
      <c r="K261" s="5">
        <f>IF(F261&lt;Premissas!$B$8,Premissas!$B$13,IF(F261&lt;Premissas!$B$9,Premissas!$B$14,IF(F261&lt;Premissas!$B$10,Premissas!$B$15,IF(F261&lt;Premissas!$B$11,Premissas!$B$16,IF(F261&lt;Premissas!$B$12,Premissas!$B$17,Premissas!$B$18)))))</f>
        <v/>
      </c>
      <c r="L261" s="5">
        <f>K261/Premissas!$B$4</f>
        <v/>
      </c>
      <c r="M261" s="2">
        <f>IF(K261=Premissas!$B$18,"SIM","NÃO")</f>
        <v/>
      </c>
    </row>
    <row r="262">
      <c r="A262" s="2" t="inlineStr">
        <is>
          <t>418991</t>
        </is>
      </c>
      <c r="B262" s="2" t="inlineStr">
        <is>
          <t>Luis Fernando De Olivieira Costa</t>
        </is>
      </c>
      <c r="C262" s="2" t="n">
        <v>409</v>
      </c>
      <c r="D262" s="2">
        <f>IFERROR(TEXTJOIN(" | ",TRUE,UNIQUE(FILTER(Detalhe_Registro!$C:$C,(Detalhe_Registro!$D:$D=A262)*(Detalhe_Registro!$E:$E=B262)*(Detalhe_Registro!$M:$M="SIM")))),"")</f>
        <v/>
      </c>
      <c r="E262" s="2">
        <f>COUNTIFS(Detalhe_Registro!$D:$D,A262,Detalhe_Registro!$E:$E,B262,Detalhe_Registro!$M:$M,"SIM")</f>
        <v/>
      </c>
      <c r="F262" s="2">
        <f>IFERROR(MAXIFS(Detalhe_Registro!$N:$N,Detalhe_Registro!$D:$D,A262,Detalhe_Registro!$E:$E,B262,Detalhe_Registro!$M:$M,"SIM"),0)</f>
        <v/>
      </c>
      <c r="G262" s="2">
        <f>IFERROR(AVERAGEIFS(Detalhe_Registro!$N:$N,Detalhe_Registro!$D:$D,A262,Detalhe_Registro!$E:$E,B262,Detalhe_Registro!$M:$M,"SIM"),0)</f>
        <v/>
      </c>
      <c r="H262" s="2">
        <f>SUMIFS(Detalhe_Registro!$F:$F,Detalhe_Registro!$D:$D,A262,Detalhe_Registro!$E:$E,B262,Detalhe_Registro!$M:$M,"SIM")</f>
        <v/>
      </c>
      <c r="I262" s="2">
        <f>SUMIFS(Detalhe_Registro!$G:$G,Detalhe_Registro!$D:$D,A262,Detalhe_Registro!$E:$E,B262,Detalhe_Registro!$M:$M,"SIM")</f>
        <v/>
      </c>
      <c r="J262" s="2">
        <f>IF(F262&lt;Premissas!$B$8,"&lt; 1,00",IF(F262&lt;Premissas!$B$9,"1,00 – 1,19",IF(F262&lt;Premissas!$B$10,"1,20 – 1,39",IF(F262&lt;Premissas!$B$11,"1,40 – 1,59",IF(F262&lt;Premissas!$B$12,"1,60 – 1,99","≥ 2,00")))))</f>
        <v/>
      </c>
      <c r="K262" s="5">
        <f>IF(F262&lt;Premissas!$B$8,Premissas!$B$13,IF(F262&lt;Premissas!$B$9,Premissas!$B$14,IF(F262&lt;Premissas!$B$10,Premissas!$B$15,IF(F262&lt;Premissas!$B$11,Premissas!$B$16,IF(F262&lt;Premissas!$B$12,Premissas!$B$17,Premissas!$B$18)))))</f>
        <v/>
      </c>
      <c r="L262" s="5">
        <f>K262/Premissas!$B$4</f>
        <v/>
      </c>
      <c r="M262" s="2">
        <f>IF(K262=Premissas!$B$18,"SIM","NÃO")</f>
        <v/>
      </c>
    </row>
    <row r="263">
      <c r="A263" s="2" t="n">
        <v>525291</v>
      </c>
      <c r="B263" s="2" t="inlineStr">
        <is>
          <t>Luis Herrera Lozano</t>
        </is>
      </c>
      <c r="C263" s="2" t="n">
        <v>409</v>
      </c>
      <c r="D263" s="2">
        <f>IFERROR(TEXTJOIN(" | ",TRUE,UNIQUE(FILTER(Detalhe_Registro!$C:$C,(Detalhe_Registro!$D:$D=A263)*(Detalhe_Registro!$E:$E=B263)*(Detalhe_Registro!$M:$M="SIM")))),"")</f>
        <v/>
      </c>
      <c r="E263" s="2">
        <f>COUNTIFS(Detalhe_Registro!$D:$D,A263,Detalhe_Registro!$E:$E,B263,Detalhe_Registro!$M:$M,"SIM")</f>
        <v/>
      </c>
      <c r="F263" s="2">
        <f>IFERROR(MAXIFS(Detalhe_Registro!$N:$N,Detalhe_Registro!$D:$D,A263,Detalhe_Registro!$E:$E,B263,Detalhe_Registro!$M:$M,"SIM"),0)</f>
        <v/>
      </c>
      <c r="G263" s="2">
        <f>IFERROR(AVERAGEIFS(Detalhe_Registro!$N:$N,Detalhe_Registro!$D:$D,A263,Detalhe_Registro!$E:$E,B263,Detalhe_Registro!$M:$M,"SIM"),0)</f>
        <v/>
      </c>
      <c r="H263" s="2">
        <f>SUMIFS(Detalhe_Registro!$F:$F,Detalhe_Registro!$D:$D,A263,Detalhe_Registro!$E:$E,B263,Detalhe_Registro!$M:$M,"SIM")</f>
        <v/>
      </c>
      <c r="I263" s="2">
        <f>SUMIFS(Detalhe_Registro!$G:$G,Detalhe_Registro!$D:$D,A263,Detalhe_Registro!$E:$E,B263,Detalhe_Registro!$M:$M,"SIM")</f>
        <v/>
      </c>
      <c r="J263" s="2">
        <f>IF(F263&lt;Premissas!$B$8,"&lt; 1,00",IF(F263&lt;Premissas!$B$9,"1,00 – 1,19",IF(F263&lt;Premissas!$B$10,"1,20 – 1,39",IF(F263&lt;Premissas!$B$11,"1,40 – 1,59",IF(F263&lt;Premissas!$B$12,"1,60 – 1,99","≥ 2,00")))))</f>
        <v/>
      </c>
      <c r="K263" s="5">
        <f>IF(F263&lt;Premissas!$B$8,Premissas!$B$13,IF(F263&lt;Premissas!$B$9,Premissas!$B$14,IF(F263&lt;Premissas!$B$10,Premissas!$B$15,IF(F263&lt;Premissas!$B$11,Premissas!$B$16,IF(F263&lt;Premissas!$B$12,Premissas!$B$17,Premissas!$B$18)))))</f>
        <v/>
      </c>
      <c r="L263" s="5">
        <f>K263/Premissas!$B$4</f>
        <v/>
      </c>
      <c r="M263" s="2">
        <f>IF(K263=Premissas!$B$18,"SIM","NÃO")</f>
        <v/>
      </c>
    </row>
    <row r="264">
      <c r="A264" s="2" t="inlineStr">
        <is>
          <t>525291</t>
        </is>
      </c>
      <c r="B264" s="2" t="inlineStr">
        <is>
          <t>Luis Herrera Lozano</t>
        </is>
      </c>
      <c r="C264" s="2" t="n">
        <v>409</v>
      </c>
      <c r="D264" s="2">
        <f>IFERROR(TEXTJOIN(" | ",TRUE,UNIQUE(FILTER(Detalhe_Registro!$C:$C,(Detalhe_Registro!$D:$D=A264)*(Detalhe_Registro!$E:$E=B264)*(Detalhe_Registro!$M:$M="SIM")))),"")</f>
        <v/>
      </c>
      <c r="E264" s="2">
        <f>COUNTIFS(Detalhe_Registro!$D:$D,A264,Detalhe_Registro!$E:$E,B264,Detalhe_Registro!$M:$M,"SIM")</f>
        <v/>
      </c>
      <c r="F264" s="2">
        <f>IFERROR(MAXIFS(Detalhe_Registro!$N:$N,Detalhe_Registro!$D:$D,A264,Detalhe_Registro!$E:$E,B264,Detalhe_Registro!$M:$M,"SIM"),0)</f>
        <v/>
      </c>
      <c r="G264" s="2">
        <f>IFERROR(AVERAGEIFS(Detalhe_Registro!$N:$N,Detalhe_Registro!$D:$D,A264,Detalhe_Registro!$E:$E,B264,Detalhe_Registro!$M:$M,"SIM"),0)</f>
        <v/>
      </c>
      <c r="H264" s="2">
        <f>SUMIFS(Detalhe_Registro!$F:$F,Detalhe_Registro!$D:$D,A264,Detalhe_Registro!$E:$E,B264,Detalhe_Registro!$M:$M,"SIM")</f>
        <v/>
      </c>
      <c r="I264" s="2">
        <f>SUMIFS(Detalhe_Registro!$G:$G,Detalhe_Registro!$D:$D,A264,Detalhe_Registro!$E:$E,B264,Detalhe_Registro!$M:$M,"SIM")</f>
        <v/>
      </c>
      <c r="J264" s="2">
        <f>IF(F264&lt;Premissas!$B$8,"&lt; 1,00",IF(F264&lt;Premissas!$B$9,"1,00 – 1,19",IF(F264&lt;Premissas!$B$10,"1,20 – 1,39",IF(F264&lt;Premissas!$B$11,"1,40 – 1,59",IF(F264&lt;Premissas!$B$12,"1,60 – 1,99","≥ 2,00")))))</f>
        <v/>
      </c>
      <c r="K264" s="5">
        <f>IF(F264&lt;Premissas!$B$8,Premissas!$B$13,IF(F264&lt;Premissas!$B$9,Premissas!$B$14,IF(F264&lt;Premissas!$B$10,Premissas!$B$15,IF(F264&lt;Premissas!$B$11,Premissas!$B$16,IF(F264&lt;Premissas!$B$12,Premissas!$B$17,Premissas!$B$18)))))</f>
        <v/>
      </c>
      <c r="L264" s="5">
        <f>K264/Premissas!$B$4</f>
        <v/>
      </c>
      <c r="M264" s="2">
        <f>IF(K264=Premissas!$B$18,"SIM","NÃO")</f>
        <v/>
      </c>
    </row>
    <row r="265">
      <c r="A265" s="2" t="n">
        <v>694443</v>
      </c>
      <c r="B265" s="2" t="inlineStr">
        <is>
          <t>Luiz Alberto Da Silva</t>
        </is>
      </c>
      <c r="C265" s="2" t="n">
        <v>409</v>
      </c>
      <c r="D265" s="2">
        <f>IFERROR(TEXTJOIN(" | ",TRUE,UNIQUE(FILTER(Detalhe_Registro!$C:$C,(Detalhe_Registro!$D:$D=A265)*(Detalhe_Registro!$E:$E=B265)*(Detalhe_Registro!$M:$M="SIM")))),"")</f>
        <v/>
      </c>
      <c r="E265" s="2">
        <f>COUNTIFS(Detalhe_Registro!$D:$D,A265,Detalhe_Registro!$E:$E,B265,Detalhe_Registro!$M:$M,"SIM")</f>
        <v/>
      </c>
      <c r="F265" s="2">
        <f>IFERROR(MAXIFS(Detalhe_Registro!$N:$N,Detalhe_Registro!$D:$D,A265,Detalhe_Registro!$E:$E,B265,Detalhe_Registro!$M:$M,"SIM"),0)</f>
        <v/>
      </c>
      <c r="G265" s="2">
        <f>IFERROR(AVERAGEIFS(Detalhe_Registro!$N:$N,Detalhe_Registro!$D:$D,A265,Detalhe_Registro!$E:$E,B265,Detalhe_Registro!$M:$M,"SIM"),0)</f>
        <v/>
      </c>
      <c r="H265" s="2">
        <f>SUMIFS(Detalhe_Registro!$F:$F,Detalhe_Registro!$D:$D,A265,Detalhe_Registro!$E:$E,B265,Detalhe_Registro!$M:$M,"SIM")</f>
        <v/>
      </c>
      <c r="I265" s="2">
        <f>SUMIFS(Detalhe_Registro!$G:$G,Detalhe_Registro!$D:$D,A265,Detalhe_Registro!$E:$E,B265,Detalhe_Registro!$M:$M,"SIM")</f>
        <v/>
      </c>
      <c r="J265" s="2">
        <f>IF(F265&lt;Premissas!$B$8,"&lt; 1,00",IF(F265&lt;Premissas!$B$9,"1,00 – 1,19",IF(F265&lt;Premissas!$B$10,"1,20 – 1,39",IF(F265&lt;Premissas!$B$11,"1,40 – 1,59",IF(F265&lt;Premissas!$B$12,"1,60 – 1,99","≥ 2,00")))))</f>
        <v/>
      </c>
      <c r="K265" s="5">
        <f>IF(F265&lt;Premissas!$B$8,Premissas!$B$13,IF(F265&lt;Premissas!$B$9,Premissas!$B$14,IF(F265&lt;Premissas!$B$10,Premissas!$B$15,IF(F265&lt;Premissas!$B$11,Premissas!$B$16,IF(F265&lt;Premissas!$B$12,Premissas!$B$17,Premissas!$B$18)))))</f>
        <v/>
      </c>
      <c r="L265" s="5">
        <f>K265/Premissas!$B$4</f>
        <v/>
      </c>
      <c r="M265" s="2">
        <f>IF(K265=Premissas!$B$18,"SIM","NÃO")</f>
        <v/>
      </c>
    </row>
    <row r="266">
      <c r="A266" s="2" t="inlineStr">
        <is>
          <t>694443</t>
        </is>
      </c>
      <c r="B266" s="2" t="inlineStr">
        <is>
          <t>Luiz Alberto Da Silva</t>
        </is>
      </c>
      <c r="C266" s="2" t="n">
        <v>409</v>
      </c>
      <c r="D266" s="2">
        <f>IFERROR(TEXTJOIN(" | ",TRUE,UNIQUE(FILTER(Detalhe_Registro!$C:$C,(Detalhe_Registro!$D:$D=A266)*(Detalhe_Registro!$E:$E=B266)*(Detalhe_Registro!$M:$M="SIM")))),"")</f>
        <v/>
      </c>
      <c r="E266" s="2">
        <f>COUNTIFS(Detalhe_Registro!$D:$D,A266,Detalhe_Registro!$E:$E,B266,Detalhe_Registro!$M:$M,"SIM")</f>
        <v/>
      </c>
      <c r="F266" s="2">
        <f>IFERROR(MAXIFS(Detalhe_Registro!$N:$N,Detalhe_Registro!$D:$D,A266,Detalhe_Registro!$E:$E,B266,Detalhe_Registro!$M:$M,"SIM"),0)</f>
        <v/>
      </c>
      <c r="G266" s="2">
        <f>IFERROR(AVERAGEIFS(Detalhe_Registro!$N:$N,Detalhe_Registro!$D:$D,A266,Detalhe_Registro!$E:$E,B266,Detalhe_Registro!$M:$M,"SIM"),0)</f>
        <v/>
      </c>
      <c r="H266" s="2">
        <f>SUMIFS(Detalhe_Registro!$F:$F,Detalhe_Registro!$D:$D,A266,Detalhe_Registro!$E:$E,B266,Detalhe_Registro!$M:$M,"SIM")</f>
        <v/>
      </c>
      <c r="I266" s="2">
        <f>SUMIFS(Detalhe_Registro!$G:$G,Detalhe_Registro!$D:$D,A266,Detalhe_Registro!$E:$E,B266,Detalhe_Registro!$M:$M,"SIM")</f>
        <v/>
      </c>
      <c r="J266" s="2">
        <f>IF(F266&lt;Premissas!$B$8,"&lt; 1,00",IF(F266&lt;Premissas!$B$9,"1,00 – 1,19",IF(F266&lt;Premissas!$B$10,"1,20 – 1,39",IF(F266&lt;Premissas!$B$11,"1,40 – 1,59",IF(F266&lt;Premissas!$B$12,"1,60 – 1,99","≥ 2,00")))))</f>
        <v/>
      </c>
      <c r="K266" s="5">
        <f>IF(F266&lt;Premissas!$B$8,Premissas!$B$13,IF(F266&lt;Premissas!$B$9,Premissas!$B$14,IF(F266&lt;Premissas!$B$10,Premissas!$B$15,IF(F266&lt;Premissas!$B$11,Premissas!$B$16,IF(F266&lt;Premissas!$B$12,Premissas!$B$17,Premissas!$B$18)))))</f>
        <v/>
      </c>
      <c r="L266" s="5">
        <f>K266/Premissas!$B$4</f>
        <v/>
      </c>
      <c r="M266" s="2">
        <f>IF(K266=Premissas!$B$18,"SIM","NÃO")</f>
        <v/>
      </c>
    </row>
    <row r="267">
      <c r="A267" s="2" t="n">
        <v>5803659</v>
      </c>
      <c r="B267" s="2" t="inlineStr">
        <is>
          <t>Luiz Felipe De Assis Macedo</t>
        </is>
      </c>
      <c r="C267" s="2" t="n">
        <v>409</v>
      </c>
      <c r="D267" s="2">
        <f>IFERROR(TEXTJOIN(" | ",TRUE,UNIQUE(FILTER(Detalhe_Registro!$C:$C,(Detalhe_Registro!$D:$D=A267)*(Detalhe_Registro!$E:$E=B267)*(Detalhe_Registro!$M:$M="SIM")))),"")</f>
        <v/>
      </c>
      <c r="E267" s="2">
        <f>COUNTIFS(Detalhe_Registro!$D:$D,A267,Detalhe_Registro!$E:$E,B267,Detalhe_Registro!$M:$M,"SIM")</f>
        <v/>
      </c>
      <c r="F267" s="2">
        <f>IFERROR(MAXIFS(Detalhe_Registro!$N:$N,Detalhe_Registro!$D:$D,A267,Detalhe_Registro!$E:$E,B267,Detalhe_Registro!$M:$M,"SIM"),0)</f>
        <v/>
      </c>
      <c r="G267" s="2">
        <f>IFERROR(AVERAGEIFS(Detalhe_Registro!$N:$N,Detalhe_Registro!$D:$D,A267,Detalhe_Registro!$E:$E,B267,Detalhe_Registro!$M:$M,"SIM"),0)</f>
        <v/>
      </c>
      <c r="H267" s="2">
        <f>SUMIFS(Detalhe_Registro!$F:$F,Detalhe_Registro!$D:$D,A267,Detalhe_Registro!$E:$E,B267,Detalhe_Registro!$M:$M,"SIM")</f>
        <v/>
      </c>
      <c r="I267" s="2">
        <f>SUMIFS(Detalhe_Registro!$G:$G,Detalhe_Registro!$D:$D,A267,Detalhe_Registro!$E:$E,B267,Detalhe_Registro!$M:$M,"SIM")</f>
        <v/>
      </c>
      <c r="J267" s="2">
        <f>IF(F267&lt;Premissas!$B$8,"&lt; 1,00",IF(F267&lt;Premissas!$B$9,"1,00 – 1,19",IF(F267&lt;Premissas!$B$10,"1,20 – 1,39",IF(F267&lt;Premissas!$B$11,"1,40 – 1,59",IF(F267&lt;Premissas!$B$12,"1,60 – 1,99","≥ 2,00")))))</f>
        <v/>
      </c>
      <c r="K267" s="5">
        <f>IF(F267&lt;Premissas!$B$8,Premissas!$B$13,IF(F267&lt;Premissas!$B$9,Premissas!$B$14,IF(F267&lt;Premissas!$B$10,Premissas!$B$15,IF(F267&lt;Premissas!$B$11,Premissas!$B$16,IF(F267&lt;Premissas!$B$12,Premissas!$B$17,Premissas!$B$18)))))</f>
        <v/>
      </c>
      <c r="L267" s="5">
        <f>K267/Premissas!$B$4</f>
        <v/>
      </c>
      <c r="M267" s="2">
        <f>IF(K267=Premissas!$B$18,"SIM","NÃO")</f>
        <v/>
      </c>
    </row>
    <row r="268">
      <c r="A268" s="2" t="inlineStr">
        <is>
          <t>5803659</t>
        </is>
      </c>
      <c r="B268" s="2" t="inlineStr">
        <is>
          <t>Luiz Felipe De Assis Macedo</t>
        </is>
      </c>
      <c r="C268" s="2" t="n">
        <v>409</v>
      </c>
      <c r="D268" s="2">
        <f>IFERROR(TEXTJOIN(" | ",TRUE,UNIQUE(FILTER(Detalhe_Registro!$C:$C,(Detalhe_Registro!$D:$D=A268)*(Detalhe_Registro!$E:$E=B268)*(Detalhe_Registro!$M:$M="SIM")))),"")</f>
        <v/>
      </c>
      <c r="E268" s="2">
        <f>COUNTIFS(Detalhe_Registro!$D:$D,A268,Detalhe_Registro!$E:$E,B268,Detalhe_Registro!$M:$M,"SIM")</f>
        <v/>
      </c>
      <c r="F268" s="2">
        <f>IFERROR(MAXIFS(Detalhe_Registro!$N:$N,Detalhe_Registro!$D:$D,A268,Detalhe_Registro!$E:$E,B268,Detalhe_Registro!$M:$M,"SIM"),0)</f>
        <v/>
      </c>
      <c r="G268" s="2">
        <f>IFERROR(AVERAGEIFS(Detalhe_Registro!$N:$N,Detalhe_Registro!$D:$D,A268,Detalhe_Registro!$E:$E,B268,Detalhe_Registro!$M:$M,"SIM"),0)</f>
        <v/>
      </c>
      <c r="H268" s="2">
        <f>SUMIFS(Detalhe_Registro!$F:$F,Detalhe_Registro!$D:$D,A268,Detalhe_Registro!$E:$E,B268,Detalhe_Registro!$M:$M,"SIM")</f>
        <v/>
      </c>
      <c r="I268" s="2">
        <f>SUMIFS(Detalhe_Registro!$G:$G,Detalhe_Registro!$D:$D,A268,Detalhe_Registro!$E:$E,B268,Detalhe_Registro!$M:$M,"SIM")</f>
        <v/>
      </c>
      <c r="J268" s="2">
        <f>IF(F268&lt;Premissas!$B$8,"&lt; 1,00",IF(F268&lt;Premissas!$B$9,"1,00 – 1,19",IF(F268&lt;Premissas!$B$10,"1,20 – 1,39",IF(F268&lt;Premissas!$B$11,"1,40 – 1,59",IF(F268&lt;Premissas!$B$12,"1,60 – 1,99","≥ 2,00")))))</f>
        <v/>
      </c>
      <c r="K268" s="5">
        <f>IF(F268&lt;Premissas!$B$8,Premissas!$B$13,IF(F268&lt;Premissas!$B$9,Premissas!$B$14,IF(F268&lt;Premissas!$B$10,Premissas!$B$15,IF(F268&lt;Premissas!$B$11,Premissas!$B$16,IF(F268&lt;Premissas!$B$12,Premissas!$B$17,Premissas!$B$18)))))</f>
        <v/>
      </c>
      <c r="L268" s="5">
        <f>K268/Premissas!$B$4</f>
        <v/>
      </c>
      <c r="M268" s="2">
        <f>IF(K268=Premissas!$B$18,"SIM","NÃO")</f>
        <v/>
      </c>
    </row>
    <row r="269">
      <c r="A269" s="2" t="n">
        <v>5817080</v>
      </c>
      <c r="B269" s="2" t="inlineStr">
        <is>
          <t>Luiz Felipe Dos Santos Candido</t>
        </is>
      </c>
      <c r="C269" s="2" t="n">
        <v>409</v>
      </c>
      <c r="D269" s="2">
        <f>IFERROR(TEXTJOIN(" | ",TRUE,UNIQUE(FILTER(Detalhe_Registro!$C:$C,(Detalhe_Registro!$D:$D=A269)*(Detalhe_Registro!$E:$E=B269)*(Detalhe_Registro!$M:$M="SIM")))),"")</f>
        <v/>
      </c>
      <c r="E269" s="2">
        <f>COUNTIFS(Detalhe_Registro!$D:$D,A269,Detalhe_Registro!$E:$E,B269,Detalhe_Registro!$M:$M,"SIM")</f>
        <v/>
      </c>
      <c r="F269" s="2">
        <f>IFERROR(MAXIFS(Detalhe_Registro!$N:$N,Detalhe_Registro!$D:$D,A269,Detalhe_Registro!$E:$E,B269,Detalhe_Registro!$M:$M,"SIM"),0)</f>
        <v/>
      </c>
      <c r="G269" s="2">
        <f>IFERROR(AVERAGEIFS(Detalhe_Registro!$N:$N,Detalhe_Registro!$D:$D,A269,Detalhe_Registro!$E:$E,B269,Detalhe_Registro!$M:$M,"SIM"),0)</f>
        <v/>
      </c>
      <c r="H269" s="2">
        <f>SUMIFS(Detalhe_Registro!$F:$F,Detalhe_Registro!$D:$D,A269,Detalhe_Registro!$E:$E,B269,Detalhe_Registro!$M:$M,"SIM")</f>
        <v/>
      </c>
      <c r="I269" s="2">
        <f>SUMIFS(Detalhe_Registro!$G:$G,Detalhe_Registro!$D:$D,A269,Detalhe_Registro!$E:$E,B269,Detalhe_Registro!$M:$M,"SIM")</f>
        <v/>
      </c>
      <c r="J269" s="2">
        <f>IF(F269&lt;Premissas!$B$8,"&lt; 1,00",IF(F269&lt;Premissas!$B$9,"1,00 – 1,19",IF(F269&lt;Premissas!$B$10,"1,20 – 1,39",IF(F269&lt;Premissas!$B$11,"1,40 – 1,59",IF(F269&lt;Premissas!$B$12,"1,60 – 1,99","≥ 2,00")))))</f>
        <v/>
      </c>
      <c r="K269" s="5">
        <f>IF(F269&lt;Premissas!$B$8,Premissas!$B$13,IF(F269&lt;Premissas!$B$9,Premissas!$B$14,IF(F269&lt;Premissas!$B$10,Premissas!$B$15,IF(F269&lt;Premissas!$B$11,Premissas!$B$16,IF(F269&lt;Premissas!$B$12,Premissas!$B$17,Premissas!$B$18)))))</f>
        <v/>
      </c>
      <c r="L269" s="5">
        <f>K269/Premissas!$B$4</f>
        <v/>
      </c>
      <c r="M269" s="2">
        <f>IF(K269=Premissas!$B$18,"SIM","NÃO")</f>
        <v/>
      </c>
    </row>
    <row r="270">
      <c r="A270" s="2" t="inlineStr">
        <is>
          <t>5817080</t>
        </is>
      </c>
      <c r="B270" s="2" t="inlineStr">
        <is>
          <t>Luiz Felipe Dos Santos Candido</t>
        </is>
      </c>
      <c r="C270" s="2" t="n">
        <v>409</v>
      </c>
      <c r="D270" s="2">
        <f>IFERROR(TEXTJOIN(" | ",TRUE,UNIQUE(FILTER(Detalhe_Registro!$C:$C,(Detalhe_Registro!$D:$D=A270)*(Detalhe_Registro!$E:$E=B270)*(Detalhe_Registro!$M:$M="SIM")))),"")</f>
        <v/>
      </c>
      <c r="E270" s="2">
        <f>COUNTIFS(Detalhe_Registro!$D:$D,A270,Detalhe_Registro!$E:$E,B270,Detalhe_Registro!$M:$M,"SIM")</f>
        <v/>
      </c>
      <c r="F270" s="2">
        <f>IFERROR(MAXIFS(Detalhe_Registro!$N:$N,Detalhe_Registro!$D:$D,A270,Detalhe_Registro!$E:$E,B270,Detalhe_Registro!$M:$M,"SIM"),0)</f>
        <v/>
      </c>
      <c r="G270" s="2">
        <f>IFERROR(AVERAGEIFS(Detalhe_Registro!$N:$N,Detalhe_Registro!$D:$D,A270,Detalhe_Registro!$E:$E,B270,Detalhe_Registro!$M:$M,"SIM"),0)</f>
        <v/>
      </c>
      <c r="H270" s="2">
        <f>SUMIFS(Detalhe_Registro!$F:$F,Detalhe_Registro!$D:$D,A270,Detalhe_Registro!$E:$E,B270,Detalhe_Registro!$M:$M,"SIM")</f>
        <v/>
      </c>
      <c r="I270" s="2">
        <f>SUMIFS(Detalhe_Registro!$G:$G,Detalhe_Registro!$D:$D,A270,Detalhe_Registro!$E:$E,B270,Detalhe_Registro!$M:$M,"SIM")</f>
        <v/>
      </c>
      <c r="J270" s="2">
        <f>IF(F270&lt;Premissas!$B$8,"&lt; 1,00",IF(F270&lt;Premissas!$B$9,"1,00 – 1,19",IF(F270&lt;Premissas!$B$10,"1,20 – 1,39",IF(F270&lt;Premissas!$B$11,"1,40 – 1,59",IF(F270&lt;Premissas!$B$12,"1,60 – 1,99","≥ 2,00")))))</f>
        <v/>
      </c>
      <c r="K270" s="5">
        <f>IF(F270&lt;Premissas!$B$8,Premissas!$B$13,IF(F270&lt;Premissas!$B$9,Premissas!$B$14,IF(F270&lt;Premissas!$B$10,Premissas!$B$15,IF(F270&lt;Premissas!$B$11,Premissas!$B$16,IF(F270&lt;Premissas!$B$12,Premissas!$B$17,Premissas!$B$18)))))</f>
        <v/>
      </c>
      <c r="L270" s="5">
        <f>K270/Premissas!$B$4</f>
        <v/>
      </c>
      <c r="M270" s="2">
        <f>IF(K270=Premissas!$B$18,"SIM","NÃO")</f>
        <v/>
      </c>
    </row>
    <row r="271">
      <c r="A271" s="2" t="n">
        <v>6002463</v>
      </c>
      <c r="B271" s="2" t="inlineStr">
        <is>
          <t>Luiz Gustavo De Souza De Moura</t>
        </is>
      </c>
      <c r="C271" s="2" t="n">
        <v>409</v>
      </c>
      <c r="D271" s="2">
        <f>IFERROR(TEXTJOIN(" | ",TRUE,UNIQUE(FILTER(Detalhe_Registro!$C:$C,(Detalhe_Registro!$D:$D=A271)*(Detalhe_Registro!$E:$E=B271)*(Detalhe_Registro!$M:$M="SIM")))),"")</f>
        <v/>
      </c>
      <c r="E271" s="2">
        <f>COUNTIFS(Detalhe_Registro!$D:$D,A271,Detalhe_Registro!$E:$E,B271,Detalhe_Registro!$M:$M,"SIM")</f>
        <v/>
      </c>
      <c r="F271" s="2">
        <f>IFERROR(MAXIFS(Detalhe_Registro!$N:$N,Detalhe_Registro!$D:$D,A271,Detalhe_Registro!$E:$E,B271,Detalhe_Registro!$M:$M,"SIM"),0)</f>
        <v/>
      </c>
      <c r="G271" s="2">
        <f>IFERROR(AVERAGEIFS(Detalhe_Registro!$N:$N,Detalhe_Registro!$D:$D,A271,Detalhe_Registro!$E:$E,B271,Detalhe_Registro!$M:$M,"SIM"),0)</f>
        <v/>
      </c>
      <c r="H271" s="2">
        <f>SUMIFS(Detalhe_Registro!$F:$F,Detalhe_Registro!$D:$D,A271,Detalhe_Registro!$E:$E,B271,Detalhe_Registro!$M:$M,"SIM")</f>
        <v/>
      </c>
      <c r="I271" s="2">
        <f>SUMIFS(Detalhe_Registro!$G:$G,Detalhe_Registro!$D:$D,A271,Detalhe_Registro!$E:$E,B271,Detalhe_Registro!$M:$M,"SIM")</f>
        <v/>
      </c>
      <c r="J271" s="2">
        <f>IF(F271&lt;Premissas!$B$8,"&lt; 1,00",IF(F271&lt;Premissas!$B$9,"1,00 – 1,19",IF(F271&lt;Premissas!$B$10,"1,20 – 1,39",IF(F271&lt;Premissas!$B$11,"1,40 – 1,59",IF(F271&lt;Premissas!$B$12,"1,60 – 1,99","≥ 2,00")))))</f>
        <v/>
      </c>
      <c r="K271" s="5">
        <f>IF(F271&lt;Premissas!$B$8,Premissas!$B$13,IF(F271&lt;Premissas!$B$9,Premissas!$B$14,IF(F271&lt;Premissas!$B$10,Premissas!$B$15,IF(F271&lt;Premissas!$B$11,Premissas!$B$16,IF(F271&lt;Premissas!$B$12,Premissas!$B$17,Premissas!$B$18)))))</f>
        <v/>
      </c>
      <c r="L271" s="5">
        <f>K271/Premissas!$B$4</f>
        <v/>
      </c>
      <c r="M271" s="2">
        <f>IF(K271=Premissas!$B$18,"SIM","NÃO")</f>
        <v/>
      </c>
    </row>
    <row r="272">
      <c r="A272" s="2" t="inlineStr">
        <is>
          <t>6002463</t>
        </is>
      </c>
      <c r="B272" s="2" t="inlineStr">
        <is>
          <t>Luiz Gustavo De Souza De Moura</t>
        </is>
      </c>
      <c r="C272" s="2" t="n">
        <v>409</v>
      </c>
      <c r="D272" s="2">
        <f>IFERROR(TEXTJOIN(" | ",TRUE,UNIQUE(FILTER(Detalhe_Registro!$C:$C,(Detalhe_Registro!$D:$D=A272)*(Detalhe_Registro!$E:$E=B272)*(Detalhe_Registro!$M:$M="SIM")))),"")</f>
        <v/>
      </c>
      <c r="E272" s="2">
        <f>COUNTIFS(Detalhe_Registro!$D:$D,A272,Detalhe_Registro!$E:$E,B272,Detalhe_Registro!$M:$M,"SIM")</f>
        <v/>
      </c>
      <c r="F272" s="2">
        <f>IFERROR(MAXIFS(Detalhe_Registro!$N:$N,Detalhe_Registro!$D:$D,A272,Detalhe_Registro!$E:$E,B272,Detalhe_Registro!$M:$M,"SIM"),0)</f>
        <v/>
      </c>
      <c r="G272" s="2">
        <f>IFERROR(AVERAGEIFS(Detalhe_Registro!$N:$N,Detalhe_Registro!$D:$D,A272,Detalhe_Registro!$E:$E,B272,Detalhe_Registro!$M:$M,"SIM"),0)</f>
        <v/>
      </c>
      <c r="H272" s="2">
        <f>SUMIFS(Detalhe_Registro!$F:$F,Detalhe_Registro!$D:$D,A272,Detalhe_Registro!$E:$E,B272,Detalhe_Registro!$M:$M,"SIM")</f>
        <v/>
      </c>
      <c r="I272" s="2">
        <f>SUMIFS(Detalhe_Registro!$G:$G,Detalhe_Registro!$D:$D,A272,Detalhe_Registro!$E:$E,B272,Detalhe_Registro!$M:$M,"SIM")</f>
        <v/>
      </c>
      <c r="J272" s="2">
        <f>IF(F272&lt;Premissas!$B$8,"&lt; 1,00",IF(F272&lt;Premissas!$B$9,"1,00 – 1,19",IF(F272&lt;Premissas!$B$10,"1,20 – 1,39",IF(F272&lt;Premissas!$B$11,"1,40 – 1,59",IF(F272&lt;Premissas!$B$12,"1,60 – 1,99","≥ 2,00")))))</f>
        <v/>
      </c>
      <c r="K272" s="5">
        <f>IF(F272&lt;Premissas!$B$8,Premissas!$B$13,IF(F272&lt;Premissas!$B$9,Premissas!$B$14,IF(F272&lt;Premissas!$B$10,Premissas!$B$15,IF(F272&lt;Premissas!$B$11,Premissas!$B$16,IF(F272&lt;Premissas!$B$12,Premissas!$B$17,Premissas!$B$18)))))</f>
        <v/>
      </c>
      <c r="L272" s="5">
        <f>K272/Premissas!$B$4</f>
        <v/>
      </c>
      <c r="M272" s="2">
        <f>IF(K272=Premissas!$B$18,"SIM","NÃO")</f>
        <v/>
      </c>
    </row>
    <row r="273">
      <c r="A273" s="2" t="n">
        <v>5131464</v>
      </c>
      <c r="B273" s="2" t="inlineStr">
        <is>
          <t>MARLON DA CONCEIÇÃO LIMA</t>
        </is>
      </c>
      <c r="C273" s="2" t="n">
        <v>409</v>
      </c>
      <c r="D273" s="2">
        <f>IFERROR(TEXTJOIN(" | ",TRUE,UNIQUE(FILTER(Detalhe_Registro!$C:$C,(Detalhe_Registro!$D:$D=A273)*(Detalhe_Registro!$E:$E=B273)*(Detalhe_Registro!$M:$M="SIM")))),"")</f>
        <v/>
      </c>
      <c r="E273" s="2">
        <f>COUNTIFS(Detalhe_Registro!$D:$D,A273,Detalhe_Registro!$E:$E,B273,Detalhe_Registro!$M:$M,"SIM")</f>
        <v/>
      </c>
      <c r="F273" s="2">
        <f>IFERROR(MAXIFS(Detalhe_Registro!$N:$N,Detalhe_Registro!$D:$D,A273,Detalhe_Registro!$E:$E,B273,Detalhe_Registro!$M:$M,"SIM"),0)</f>
        <v/>
      </c>
      <c r="G273" s="2">
        <f>IFERROR(AVERAGEIFS(Detalhe_Registro!$N:$N,Detalhe_Registro!$D:$D,A273,Detalhe_Registro!$E:$E,B273,Detalhe_Registro!$M:$M,"SIM"),0)</f>
        <v/>
      </c>
      <c r="H273" s="2">
        <f>SUMIFS(Detalhe_Registro!$F:$F,Detalhe_Registro!$D:$D,A273,Detalhe_Registro!$E:$E,B273,Detalhe_Registro!$M:$M,"SIM")</f>
        <v/>
      </c>
      <c r="I273" s="2">
        <f>SUMIFS(Detalhe_Registro!$G:$G,Detalhe_Registro!$D:$D,A273,Detalhe_Registro!$E:$E,B273,Detalhe_Registro!$M:$M,"SIM")</f>
        <v/>
      </c>
      <c r="J273" s="2">
        <f>IF(F273&lt;Premissas!$B$8,"&lt; 1,00",IF(F273&lt;Premissas!$B$9,"1,00 – 1,19",IF(F273&lt;Premissas!$B$10,"1,20 – 1,39",IF(F273&lt;Premissas!$B$11,"1,40 – 1,59",IF(F273&lt;Premissas!$B$12,"1,60 – 1,99","≥ 2,00")))))</f>
        <v/>
      </c>
      <c r="K273" s="5">
        <f>IF(F273&lt;Premissas!$B$8,Premissas!$B$13,IF(F273&lt;Premissas!$B$9,Premissas!$B$14,IF(F273&lt;Premissas!$B$10,Premissas!$B$15,IF(F273&lt;Premissas!$B$11,Premissas!$B$16,IF(F273&lt;Premissas!$B$12,Premissas!$B$17,Premissas!$B$18)))))</f>
        <v/>
      </c>
      <c r="L273" s="5">
        <f>K273/Premissas!$B$4</f>
        <v/>
      </c>
      <c r="M273" s="2">
        <f>IF(K273=Premissas!$B$18,"SIM","NÃO")</f>
        <v/>
      </c>
    </row>
    <row r="274">
      <c r="A274" s="2" t="inlineStr">
        <is>
          <t>5131464</t>
        </is>
      </c>
      <c r="B274" s="2" t="inlineStr">
        <is>
          <t>MARLON DA CONCEIÇÃO LIMA</t>
        </is>
      </c>
      <c r="C274" s="2" t="n">
        <v>409</v>
      </c>
      <c r="D274" s="2">
        <f>IFERROR(TEXTJOIN(" | ",TRUE,UNIQUE(FILTER(Detalhe_Registro!$C:$C,(Detalhe_Registro!$D:$D=A274)*(Detalhe_Registro!$E:$E=B274)*(Detalhe_Registro!$M:$M="SIM")))),"")</f>
        <v/>
      </c>
      <c r="E274" s="2">
        <f>COUNTIFS(Detalhe_Registro!$D:$D,A274,Detalhe_Registro!$E:$E,B274,Detalhe_Registro!$M:$M,"SIM")</f>
        <v/>
      </c>
      <c r="F274" s="2">
        <f>IFERROR(MAXIFS(Detalhe_Registro!$N:$N,Detalhe_Registro!$D:$D,A274,Detalhe_Registro!$E:$E,B274,Detalhe_Registro!$M:$M,"SIM"),0)</f>
        <v/>
      </c>
      <c r="G274" s="2">
        <f>IFERROR(AVERAGEIFS(Detalhe_Registro!$N:$N,Detalhe_Registro!$D:$D,A274,Detalhe_Registro!$E:$E,B274,Detalhe_Registro!$M:$M,"SIM"),0)</f>
        <v/>
      </c>
      <c r="H274" s="2">
        <f>SUMIFS(Detalhe_Registro!$F:$F,Detalhe_Registro!$D:$D,A274,Detalhe_Registro!$E:$E,B274,Detalhe_Registro!$M:$M,"SIM")</f>
        <v/>
      </c>
      <c r="I274" s="2">
        <f>SUMIFS(Detalhe_Registro!$G:$G,Detalhe_Registro!$D:$D,A274,Detalhe_Registro!$E:$E,B274,Detalhe_Registro!$M:$M,"SIM")</f>
        <v/>
      </c>
      <c r="J274" s="2">
        <f>IF(F274&lt;Premissas!$B$8,"&lt; 1,00",IF(F274&lt;Premissas!$B$9,"1,00 – 1,19",IF(F274&lt;Premissas!$B$10,"1,20 – 1,39",IF(F274&lt;Premissas!$B$11,"1,40 – 1,59",IF(F274&lt;Premissas!$B$12,"1,60 – 1,99","≥ 2,00")))))</f>
        <v/>
      </c>
      <c r="K274" s="5">
        <f>IF(F274&lt;Premissas!$B$8,Premissas!$B$13,IF(F274&lt;Premissas!$B$9,Premissas!$B$14,IF(F274&lt;Premissas!$B$10,Premissas!$B$15,IF(F274&lt;Premissas!$B$11,Premissas!$B$16,IF(F274&lt;Premissas!$B$12,Premissas!$B$17,Premissas!$B$18)))))</f>
        <v/>
      </c>
      <c r="L274" s="5">
        <f>K274/Premissas!$B$4</f>
        <v/>
      </c>
      <c r="M274" s="2">
        <f>IF(K274=Premissas!$B$18,"SIM","NÃO")</f>
        <v/>
      </c>
    </row>
    <row r="275">
      <c r="A275" s="2" t="inlineStr">
        <is>
          <t>311205</t>
        </is>
      </c>
      <c r="B275" s="2" t="inlineStr">
        <is>
          <t>Maicon da Silva Valentim</t>
        </is>
      </c>
      <c r="C275" s="2" t="n">
        <v>409</v>
      </c>
      <c r="D275" s="2">
        <f>IFERROR(TEXTJOIN(" | ",TRUE,UNIQUE(FILTER(Detalhe_Registro!$C:$C,(Detalhe_Registro!$D:$D=A275)*(Detalhe_Registro!$E:$E=B275)*(Detalhe_Registro!$M:$M="SIM")))),"")</f>
        <v/>
      </c>
      <c r="E275" s="2">
        <f>COUNTIFS(Detalhe_Registro!$D:$D,A275,Detalhe_Registro!$E:$E,B275,Detalhe_Registro!$M:$M,"SIM")</f>
        <v/>
      </c>
      <c r="F275" s="2">
        <f>IFERROR(MAXIFS(Detalhe_Registro!$N:$N,Detalhe_Registro!$D:$D,A275,Detalhe_Registro!$E:$E,B275,Detalhe_Registro!$M:$M,"SIM"),0)</f>
        <v/>
      </c>
      <c r="G275" s="2">
        <f>IFERROR(AVERAGEIFS(Detalhe_Registro!$N:$N,Detalhe_Registro!$D:$D,A275,Detalhe_Registro!$E:$E,B275,Detalhe_Registro!$M:$M,"SIM"),0)</f>
        <v/>
      </c>
      <c r="H275" s="2">
        <f>SUMIFS(Detalhe_Registro!$F:$F,Detalhe_Registro!$D:$D,A275,Detalhe_Registro!$E:$E,B275,Detalhe_Registro!$M:$M,"SIM")</f>
        <v/>
      </c>
      <c r="I275" s="2">
        <f>SUMIFS(Detalhe_Registro!$G:$G,Detalhe_Registro!$D:$D,A275,Detalhe_Registro!$E:$E,B275,Detalhe_Registro!$M:$M,"SIM")</f>
        <v/>
      </c>
      <c r="J275" s="2">
        <f>IF(F275&lt;Premissas!$B$8,"&lt; 1,00",IF(F275&lt;Premissas!$B$9,"1,00 – 1,19",IF(F275&lt;Premissas!$B$10,"1,20 – 1,39",IF(F275&lt;Premissas!$B$11,"1,40 – 1,59",IF(F275&lt;Premissas!$B$12,"1,60 – 1,99","≥ 2,00")))))</f>
        <v/>
      </c>
      <c r="K275" s="5">
        <f>IF(F275&lt;Premissas!$B$8,Premissas!$B$13,IF(F275&lt;Premissas!$B$9,Premissas!$B$14,IF(F275&lt;Premissas!$B$10,Premissas!$B$15,IF(F275&lt;Premissas!$B$11,Premissas!$B$16,IF(F275&lt;Premissas!$B$12,Premissas!$B$17,Premissas!$B$18)))))</f>
        <v/>
      </c>
      <c r="L275" s="5">
        <f>K275/Premissas!$B$4</f>
        <v/>
      </c>
      <c r="M275" s="2">
        <f>IF(K275=Premissas!$B$18,"SIM","NÃO")</f>
        <v/>
      </c>
    </row>
    <row r="276">
      <c r="A276" s="2" t="n">
        <v>3753786</v>
      </c>
      <c r="B276" s="2" t="inlineStr">
        <is>
          <t>Marcelo Da Silva Adriano Junior</t>
        </is>
      </c>
      <c r="C276" s="2" t="n">
        <v>409</v>
      </c>
      <c r="D276" s="2">
        <f>IFERROR(TEXTJOIN(" | ",TRUE,UNIQUE(FILTER(Detalhe_Registro!$C:$C,(Detalhe_Registro!$D:$D=A276)*(Detalhe_Registro!$E:$E=B276)*(Detalhe_Registro!$M:$M="SIM")))),"")</f>
        <v/>
      </c>
      <c r="E276" s="2">
        <f>COUNTIFS(Detalhe_Registro!$D:$D,A276,Detalhe_Registro!$E:$E,B276,Detalhe_Registro!$M:$M,"SIM")</f>
        <v/>
      </c>
      <c r="F276" s="2">
        <f>IFERROR(MAXIFS(Detalhe_Registro!$N:$N,Detalhe_Registro!$D:$D,A276,Detalhe_Registro!$E:$E,B276,Detalhe_Registro!$M:$M,"SIM"),0)</f>
        <v/>
      </c>
      <c r="G276" s="2">
        <f>IFERROR(AVERAGEIFS(Detalhe_Registro!$N:$N,Detalhe_Registro!$D:$D,A276,Detalhe_Registro!$E:$E,B276,Detalhe_Registro!$M:$M,"SIM"),0)</f>
        <v/>
      </c>
      <c r="H276" s="2">
        <f>SUMIFS(Detalhe_Registro!$F:$F,Detalhe_Registro!$D:$D,A276,Detalhe_Registro!$E:$E,B276,Detalhe_Registro!$M:$M,"SIM")</f>
        <v/>
      </c>
      <c r="I276" s="2">
        <f>SUMIFS(Detalhe_Registro!$G:$G,Detalhe_Registro!$D:$D,A276,Detalhe_Registro!$E:$E,B276,Detalhe_Registro!$M:$M,"SIM")</f>
        <v/>
      </c>
      <c r="J276" s="2">
        <f>IF(F276&lt;Premissas!$B$8,"&lt; 1,00",IF(F276&lt;Premissas!$B$9,"1,00 – 1,19",IF(F276&lt;Premissas!$B$10,"1,20 – 1,39",IF(F276&lt;Premissas!$B$11,"1,40 – 1,59",IF(F276&lt;Premissas!$B$12,"1,60 – 1,99","≥ 2,00")))))</f>
        <v/>
      </c>
      <c r="K276" s="5">
        <f>IF(F276&lt;Premissas!$B$8,Premissas!$B$13,IF(F276&lt;Premissas!$B$9,Premissas!$B$14,IF(F276&lt;Premissas!$B$10,Premissas!$B$15,IF(F276&lt;Premissas!$B$11,Premissas!$B$16,IF(F276&lt;Premissas!$B$12,Premissas!$B$17,Premissas!$B$18)))))</f>
        <v/>
      </c>
      <c r="L276" s="5">
        <f>K276/Premissas!$B$4</f>
        <v/>
      </c>
      <c r="M276" s="2">
        <f>IF(K276=Premissas!$B$18,"SIM","NÃO")</f>
        <v/>
      </c>
    </row>
    <row r="277">
      <c r="A277" s="2" t="inlineStr">
        <is>
          <t>3753786</t>
        </is>
      </c>
      <c r="B277" s="2" t="inlineStr">
        <is>
          <t>Marcelo Da Silva Adriano Junior</t>
        </is>
      </c>
      <c r="C277" s="2" t="n">
        <v>409</v>
      </c>
      <c r="D277" s="2">
        <f>IFERROR(TEXTJOIN(" | ",TRUE,UNIQUE(FILTER(Detalhe_Registro!$C:$C,(Detalhe_Registro!$D:$D=A277)*(Detalhe_Registro!$E:$E=B277)*(Detalhe_Registro!$M:$M="SIM")))),"")</f>
        <v/>
      </c>
      <c r="E277" s="2">
        <f>COUNTIFS(Detalhe_Registro!$D:$D,A277,Detalhe_Registro!$E:$E,B277,Detalhe_Registro!$M:$M,"SIM")</f>
        <v/>
      </c>
      <c r="F277" s="2">
        <f>IFERROR(MAXIFS(Detalhe_Registro!$N:$N,Detalhe_Registro!$D:$D,A277,Detalhe_Registro!$E:$E,B277,Detalhe_Registro!$M:$M,"SIM"),0)</f>
        <v/>
      </c>
      <c r="G277" s="2">
        <f>IFERROR(AVERAGEIFS(Detalhe_Registro!$N:$N,Detalhe_Registro!$D:$D,A277,Detalhe_Registro!$E:$E,B277,Detalhe_Registro!$M:$M,"SIM"),0)</f>
        <v/>
      </c>
      <c r="H277" s="2">
        <f>SUMIFS(Detalhe_Registro!$F:$F,Detalhe_Registro!$D:$D,A277,Detalhe_Registro!$E:$E,B277,Detalhe_Registro!$M:$M,"SIM")</f>
        <v/>
      </c>
      <c r="I277" s="2">
        <f>SUMIFS(Detalhe_Registro!$G:$G,Detalhe_Registro!$D:$D,A277,Detalhe_Registro!$E:$E,B277,Detalhe_Registro!$M:$M,"SIM")</f>
        <v/>
      </c>
      <c r="J277" s="2">
        <f>IF(F277&lt;Premissas!$B$8,"&lt; 1,00",IF(F277&lt;Premissas!$B$9,"1,00 – 1,19",IF(F277&lt;Premissas!$B$10,"1,20 – 1,39",IF(F277&lt;Premissas!$B$11,"1,40 – 1,59",IF(F277&lt;Premissas!$B$12,"1,60 – 1,99","≥ 2,00")))))</f>
        <v/>
      </c>
      <c r="K277" s="5">
        <f>IF(F277&lt;Premissas!$B$8,Premissas!$B$13,IF(F277&lt;Premissas!$B$9,Premissas!$B$14,IF(F277&lt;Premissas!$B$10,Premissas!$B$15,IF(F277&lt;Premissas!$B$11,Premissas!$B$16,IF(F277&lt;Premissas!$B$12,Premissas!$B$17,Premissas!$B$18)))))</f>
        <v/>
      </c>
      <c r="L277" s="5">
        <f>K277/Premissas!$B$4</f>
        <v/>
      </c>
      <c r="M277" s="2">
        <f>IF(K277=Premissas!$B$18,"SIM","NÃO")</f>
        <v/>
      </c>
    </row>
    <row r="278">
      <c r="A278" s="2" t="n">
        <v>431395</v>
      </c>
      <c r="B278" s="2" t="inlineStr">
        <is>
          <t>Marcelo De Oliveira Domicioli</t>
        </is>
      </c>
      <c r="C278" s="2" t="n">
        <v>409</v>
      </c>
      <c r="D278" s="2">
        <f>IFERROR(TEXTJOIN(" | ",TRUE,UNIQUE(FILTER(Detalhe_Registro!$C:$C,(Detalhe_Registro!$D:$D=A278)*(Detalhe_Registro!$E:$E=B278)*(Detalhe_Registro!$M:$M="SIM")))),"")</f>
        <v/>
      </c>
      <c r="E278" s="2">
        <f>COUNTIFS(Detalhe_Registro!$D:$D,A278,Detalhe_Registro!$E:$E,B278,Detalhe_Registro!$M:$M,"SIM")</f>
        <v/>
      </c>
      <c r="F278" s="2">
        <f>IFERROR(MAXIFS(Detalhe_Registro!$N:$N,Detalhe_Registro!$D:$D,A278,Detalhe_Registro!$E:$E,B278,Detalhe_Registro!$M:$M,"SIM"),0)</f>
        <v/>
      </c>
      <c r="G278" s="2">
        <f>IFERROR(AVERAGEIFS(Detalhe_Registro!$N:$N,Detalhe_Registro!$D:$D,A278,Detalhe_Registro!$E:$E,B278,Detalhe_Registro!$M:$M,"SIM"),0)</f>
        <v/>
      </c>
      <c r="H278" s="2">
        <f>SUMIFS(Detalhe_Registro!$F:$F,Detalhe_Registro!$D:$D,A278,Detalhe_Registro!$E:$E,B278,Detalhe_Registro!$M:$M,"SIM")</f>
        <v/>
      </c>
      <c r="I278" s="2">
        <f>SUMIFS(Detalhe_Registro!$G:$G,Detalhe_Registro!$D:$D,A278,Detalhe_Registro!$E:$E,B278,Detalhe_Registro!$M:$M,"SIM")</f>
        <v/>
      </c>
      <c r="J278" s="2">
        <f>IF(F278&lt;Premissas!$B$8,"&lt; 1,00",IF(F278&lt;Premissas!$B$9,"1,00 – 1,19",IF(F278&lt;Premissas!$B$10,"1,20 – 1,39",IF(F278&lt;Premissas!$B$11,"1,40 – 1,59",IF(F278&lt;Premissas!$B$12,"1,60 – 1,99","≥ 2,00")))))</f>
        <v/>
      </c>
      <c r="K278" s="5">
        <f>IF(F278&lt;Premissas!$B$8,Premissas!$B$13,IF(F278&lt;Premissas!$B$9,Premissas!$B$14,IF(F278&lt;Premissas!$B$10,Premissas!$B$15,IF(F278&lt;Premissas!$B$11,Premissas!$B$16,IF(F278&lt;Premissas!$B$12,Premissas!$B$17,Premissas!$B$18)))))</f>
        <v/>
      </c>
      <c r="L278" s="5">
        <f>K278/Premissas!$B$4</f>
        <v/>
      </c>
      <c r="M278" s="2">
        <f>IF(K278=Premissas!$B$18,"SIM","NÃO")</f>
        <v/>
      </c>
    </row>
    <row r="279">
      <c r="A279" s="2" t="inlineStr">
        <is>
          <t>431395</t>
        </is>
      </c>
      <c r="B279" s="2" t="inlineStr">
        <is>
          <t>Marcelo De Oliveira Domicioli</t>
        </is>
      </c>
      <c r="C279" s="2" t="n">
        <v>409</v>
      </c>
      <c r="D279" s="2">
        <f>IFERROR(TEXTJOIN(" | ",TRUE,UNIQUE(FILTER(Detalhe_Registro!$C:$C,(Detalhe_Registro!$D:$D=A279)*(Detalhe_Registro!$E:$E=B279)*(Detalhe_Registro!$M:$M="SIM")))),"")</f>
        <v/>
      </c>
      <c r="E279" s="2">
        <f>COUNTIFS(Detalhe_Registro!$D:$D,A279,Detalhe_Registro!$E:$E,B279,Detalhe_Registro!$M:$M,"SIM")</f>
        <v/>
      </c>
      <c r="F279" s="2">
        <f>IFERROR(MAXIFS(Detalhe_Registro!$N:$N,Detalhe_Registro!$D:$D,A279,Detalhe_Registro!$E:$E,B279,Detalhe_Registro!$M:$M,"SIM"),0)</f>
        <v/>
      </c>
      <c r="G279" s="2">
        <f>IFERROR(AVERAGEIFS(Detalhe_Registro!$N:$N,Detalhe_Registro!$D:$D,A279,Detalhe_Registro!$E:$E,B279,Detalhe_Registro!$M:$M,"SIM"),0)</f>
        <v/>
      </c>
      <c r="H279" s="2">
        <f>SUMIFS(Detalhe_Registro!$F:$F,Detalhe_Registro!$D:$D,A279,Detalhe_Registro!$E:$E,B279,Detalhe_Registro!$M:$M,"SIM")</f>
        <v/>
      </c>
      <c r="I279" s="2">
        <f>SUMIFS(Detalhe_Registro!$G:$G,Detalhe_Registro!$D:$D,A279,Detalhe_Registro!$E:$E,B279,Detalhe_Registro!$M:$M,"SIM")</f>
        <v/>
      </c>
      <c r="J279" s="2">
        <f>IF(F279&lt;Premissas!$B$8,"&lt; 1,00",IF(F279&lt;Premissas!$B$9,"1,00 – 1,19",IF(F279&lt;Premissas!$B$10,"1,20 – 1,39",IF(F279&lt;Premissas!$B$11,"1,40 – 1,59",IF(F279&lt;Premissas!$B$12,"1,60 – 1,99","≥ 2,00")))))</f>
        <v/>
      </c>
      <c r="K279" s="5">
        <f>IF(F279&lt;Premissas!$B$8,Premissas!$B$13,IF(F279&lt;Premissas!$B$9,Premissas!$B$14,IF(F279&lt;Premissas!$B$10,Premissas!$B$15,IF(F279&lt;Premissas!$B$11,Premissas!$B$16,IF(F279&lt;Premissas!$B$12,Premissas!$B$17,Premissas!$B$18)))))</f>
        <v/>
      </c>
      <c r="L279" s="5">
        <f>K279/Premissas!$B$4</f>
        <v/>
      </c>
      <c r="M279" s="2">
        <f>IF(K279=Premissas!$B$18,"SIM","NÃO")</f>
        <v/>
      </c>
    </row>
    <row r="280">
      <c r="A280" s="2" t="n">
        <v>250187</v>
      </c>
      <c r="B280" s="2" t="inlineStr">
        <is>
          <t>Marcio Da Silva Rodrigues</t>
        </is>
      </c>
      <c r="C280" s="2" t="n">
        <v>409</v>
      </c>
      <c r="D280" s="2">
        <f>IFERROR(TEXTJOIN(" | ",TRUE,UNIQUE(FILTER(Detalhe_Registro!$C:$C,(Detalhe_Registro!$D:$D=A280)*(Detalhe_Registro!$E:$E=B280)*(Detalhe_Registro!$M:$M="SIM")))),"")</f>
        <v/>
      </c>
      <c r="E280" s="2">
        <f>COUNTIFS(Detalhe_Registro!$D:$D,A280,Detalhe_Registro!$E:$E,B280,Detalhe_Registro!$M:$M,"SIM")</f>
        <v/>
      </c>
      <c r="F280" s="2">
        <f>IFERROR(MAXIFS(Detalhe_Registro!$N:$N,Detalhe_Registro!$D:$D,A280,Detalhe_Registro!$E:$E,B280,Detalhe_Registro!$M:$M,"SIM"),0)</f>
        <v/>
      </c>
      <c r="G280" s="2">
        <f>IFERROR(AVERAGEIFS(Detalhe_Registro!$N:$N,Detalhe_Registro!$D:$D,A280,Detalhe_Registro!$E:$E,B280,Detalhe_Registro!$M:$M,"SIM"),0)</f>
        <v/>
      </c>
      <c r="H280" s="2">
        <f>SUMIFS(Detalhe_Registro!$F:$F,Detalhe_Registro!$D:$D,A280,Detalhe_Registro!$E:$E,B280,Detalhe_Registro!$M:$M,"SIM")</f>
        <v/>
      </c>
      <c r="I280" s="2">
        <f>SUMIFS(Detalhe_Registro!$G:$G,Detalhe_Registro!$D:$D,A280,Detalhe_Registro!$E:$E,B280,Detalhe_Registro!$M:$M,"SIM")</f>
        <v/>
      </c>
      <c r="J280" s="2">
        <f>IF(F280&lt;Premissas!$B$8,"&lt; 1,00",IF(F280&lt;Premissas!$B$9,"1,00 – 1,19",IF(F280&lt;Premissas!$B$10,"1,20 – 1,39",IF(F280&lt;Premissas!$B$11,"1,40 – 1,59",IF(F280&lt;Premissas!$B$12,"1,60 – 1,99","≥ 2,00")))))</f>
        <v/>
      </c>
      <c r="K280" s="5">
        <f>IF(F280&lt;Premissas!$B$8,Premissas!$B$13,IF(F280&lt;Premissas!$B$9,Premissas!$B$14,IF(F280&lt;Premissas!$B$10,Premissas!$B$15,IF(F280&lt;Premissas!$B$11,Premissas!$B$16,IF(F280&lt;Premissas!$B$12,Premissas!$B$17,Premissas!$B$18)))))</f>
        <v/>
      </c>
      <c r="L280" s="5">
        <f>K280/Premissas!$B$4</f>
        <v/>
      </c>
      <c r="M280" s="2">
        <f>IF(K280=Premissas!$B$18,"SIM","NÃO")</f>
        <v/>
      </c>
    </row>
    <row r="281">
      <c r="A281" s="2" t="inlineStr">
        <is>
          <t>250187</t>
        </is>
      </c>
      <c r="B281" s="2" t="inlineStr">
        <is>
          <t>Marcio Da Silva Rodrigues</t>
        </is>
      </c>
      <c r="C281" s="2" t="n">
        <v>409</v>
      </c>
      <c r="D281" s="2">
        <f>IFERROR(TEXTJOIN(" | ",TRUE,UNIQUE(FILTER(Detalhe_Registro!$C:$C,(Detalhe_Registro!$D:$D=A281)*(Detalhe_Registro!$E:$E=B281)*(Detalhe_Registro!$M:$M="SIM")))),"")</f>
        <v/>
      </c>
      <c r="E281" s="2">
        <f>COUNTIFS(Detalhe_Registro!$D:$D,A281,Detalhe_Registro!$E:$E,B281,Detalhe_Registro!$M:$M,"SIM")</f>
        <v/>
      </c>
      <c r="F281" s="2">
        <f>IFERROR(MAXIFS(Detalhe_Registro!$N:$N,Detalhe_Registro!$D:$D,A281,Detalhe_Registro!$E:$E,B281,Detalhe_Registro!$M:$M,"SIM"),0)</f>
        <v/>
      </c>
      <c r="G281" s="2">
        <f>IFERROR(AVERAGEIFS(Detalhe_Registro!$N:$N,Detalhe_Registro!$D:$D,A281,Detalhe_Registro!$E:$E,B281,Detalhe_Registro!$M:$M,"SIM"),0)</f>
        <v/>
      </c>
      <c r="H281" s="2">
        <f>SUMIFS(Detalhe_Registro!$F:$F,Detalhe_Registro!$D:$D,A281,Detalhe_Registro!$E:$E,B281,Detalhe_Registro!$M:$M,"SIM")</f>
        <v/>
      </c>
      <c r="I281" s="2">
        <f>SUMIFS(Detalhe_Registro!$G:$G,Detalhe_Registro!$D:$D,A281,Detalhe_Registro!$E:$E,B281,Detalhe_Registro!$M:$M,"SIM")</f>
        <v/>
      </c>
      <c r="J281" s="2">
        <f>IF(F281&lt;Premissas!$B$8,"&lt; 1,00",IF(F281&lt;Premissas!$B$9,"1,00 – 1,19",IF(F281&lt;Premissas!$B$10,"1,20 – 1,39",IF(F281&lt;Premissas!$B$11,"1,40 – 1,59",IF(F281&lt;Premissas!$B$12,"1,60 – 1,99","≥ 2,00")))))</f>
        <v/>
      </c>
      <c r="K281" s="5">
        <f>IF(F281&lt;Premissas!$B$8,Premissas!$B$13,IF(F281&lt;Premissas!$B$9,Premissas!$B$14,IF(F281&lt;Premissas!$B$10,Premissas!$B$15,IF(F281&lt;Premissas!$B$11,Premissas!$B$16,IF(F281&lt;Premissas!$B$12,Premissas!$B$17,Premissas!$B$18)))))</f>
        <v/>
      </c>
      <c r="L281" s="5">
        <f>K281/Premissas!$B$4</f>
        <v/>
      </c>
      <c r="M281" s="2">
        <f>IF(K281=Premissas!$B$18,"SIM","NÃO")</f>
        <v/>
      </c>
    </row>
    <row r="282">
      <c r="A282" s="2" t="n">
        <v>303225</v>
      </c>
      <c r="B282" s="2" t="inlineStr">
        <is>
          <t>Marco Aurelio Barboza Mariano</t>
        </is>
      </c>
      <c r="C282" s="2" t="n">
        <v>409</v>
      </c>
      <c r="D282" s="2">
        <f>IFERROR(TEXTJOIN(" | ",TRUE,UNIQUE(FILTER(Detalhe_Registro!$C:$C,(Detalhe_Registro!$D:$D=A282)*(Detalhe_Registro!$E:$E=B282)*(Detalhe_Registro!$M:$M="SIM")))),"")</f>
        <v/>
      </c>
      <c r="E282" s="2">
        <f>COUNTIFS(Detalhe_Registro!$D:$D,A282,Detalhe_Registro!$E:$E,B282,Detalhe_Registro!$M:$M,"SIM")</f>
        <v/>
      </c>
      <c r="F282" s="2">
        <f>IFERROR(MAXIFS(Detalhe_Registro!$N:$N,Detalhe_Registro!$D:$D,A282,Detalhe_Registro!$E:$E,B282,Detalhe_Registro!$M:$M,"SIM"),0)</f>
        <v/>
      </c>
      <c r="G282" s="2">
        <f>IFERROR(AVERAGEIFS(Detalhe_Registro!$N:$N,Detalhe_Registro!$D:$D,A282,Detalhe_Registro!$E:$E,B282,Detalhe_Registro!$M:$M,"SIM"),0)</f>
        <v/>
      </c>
      <c r="H282" s="2">
        <f>SUMIFS(Detalhe_Registro!$F:$F,Detalhe_Registro!$D:$D,A282,Detalhe_Registro!$E:$E,B282,Detalhe_Registro!$M:$M,"SIM")</f>
        <v/>
      </c>
      <c r="I282" s="2">
        <f>SUMIFS(Detalhe_Registro!$G:$G,Detalhe_Registro!$D:$D,A282,Detalhe_Registro!$E:$E,B282,Detalhe_Registro!$M:$M,"SIM")</f>
        <v/>
      </c>
      <c r="J282" s="2">
        <f>IF(F282&lt;Premissas!$B$8,"&lt; 1,00",IF(F282&lt;Premissas!$B$9,"1,00 – 1,19",IF(F282&lt;Premissas!$B$10,"1,20 – 1,39",IF(F282&lt;Premissas!$B$11,"1,40 – 1,59",IF(F282&lt;Premissas!$B$12,"1,60 – 1,99","≥ 2,00")))))</f>
        <v/>
      </c>
      <c r="K282" s="5">
        <f>IF(F282&lt;Premissas!$B$8,Premissas!$B$13,IF(F282&lt;Premissas!$B$9,Premissas!$B$14,IF(F282&lt;Premissas!$B$10,Premissas!$B$15,IF(F282&lt;Premissas!$B$11,Premissas!$B$16,IF(F282&lt;Premissas!$B$12,Premissas!$B$17,Premissas!$B$18)))))</f>
        <v/>
      </c>
      <c r="L282" s="5">
        <f>K282/Premissas!$B$4</f>
        <v/>
      </c>
      <c r="M282" s="2">
        <f>IF(K282=Premissas!$B$18,"SIM","NÃO")</f>
        <v/>
      </c>
    </row>
    <row r="283">
      <c r="A283" s="2" t="inlineStr">
        <is>
          <t>303225</t>
        </is>
      </c>
      <c r="B283" s="2" t="inlineStr">
        <is>
          <t>Marco Aurelio Barboza Mariano</t>
        </is>
      </c>
      <c r="C283" s="2" t="n">
        <v>409</v>
      </c>
      <c r="D283" s="2">
        <f>IFERROR(TEXTJOIN(" | ",TRUE,UNIQUE(FILTER(Detalhe_Registro!$C:$C,(Detalhe_Registro!$D:$D=A283)*(Detalhe_Registro!$E:$E=B283)*(Detalhe_Registro!$M:$M="SIM")))),"")</f>
        <v/>
      </c>
      <c r="E283" s="2">
        <f>COUNTIFS(Detalhe_Registro!$D:$D,A283,Detalhe_Registro!$E:$E,B283,Detalhe_Registro!$M:$M,"SIM")</f>
        <v/>
      </c>
      <c r="F283" s="2">
        <f>IFERROR(MAXIFS(Detalhe_Registro!$N:$N,Detalhe_Registro!$D:$D,A283,Detalhe_Registro!$E:$E,B283,Detalhe_Registro!$M:$M,"SIM"),0)</f>
        <v/>
      </c>
      <c r="G283" s="2">
        <f>IFERROR(AVERAGEIFS(Detalhe_Registro!$N:$N,Detalhe_Registro!$D:$D,A283,Detalhe_Registro!$E:$E,B283,Detalhe_Registro!$M:$M,"SIM"),0)</f>
        <v/>
      </c>
      <c r="H283" s="2">
        <f>SUMIFS(Detalhe_Registro!$F:$F,Detalhe_Registro!$D:$D,A283,Detalhe_Registro!$E:$E,B283,Detalhe_Registro!$M:$M,"SIM")</f>
        <v/>
      </c>
      <c r="I283" s="2">
        <f>SUMIFS(Detalhe_Registro!$G:$G,Detalhe_Registro!$D:$D,A283,Detalhe_Registro!$E:$E,B283,Detalhe_Registro!$M:$M,"SIM")</f>
        <v/>
      </c>
      <c r="J283" s="2">
        <f>IF(F283&lt;Premissas!$B$8,"&lt; 1,00",IF(F283&lt;Premissas!$B$9,"1,00 – 1,19",IF(F283&lt;Premissas!$B$10,"1,20 – 1,39",IF(F283&lt;Premissas!$B$11,"1,40 – 1,59",IF(F283&lt;Premissas!$B$12,"1,60 – 1,99","≥ 2,00")))))</f>
        <v/>
      </c>
      <c r="K283" s="5">
        <f>IF(F283&lt;Premissas!$B$8,Premissas!$B$13,IF(F283&lt;Premissas!$B$9,Premissas!$B$14,IF(F283&lt;Premissas!$B$10,Premissas!$B$15,IF(F283&lt;Premissas!$B$11,Premissas!$B$16,IF(F283&lt;Premissas!$B$12,Premissas!$B$17,Premissas!$B$18)))))</f>
        <v/>
      </c>
      <c r="L283" s="5">
        <f>K283/Premissas!$B$4</f>
        <v/>
      </c>
      <c r="M283" s="2">
        <f>IF(K283=Premissas!$B$18,"SIM","NÃO")</f>
        <v/>
      </c>
    </row>
    <row r="284">
      <c r="A284" s="2" t="n">
        <v>689587</v>
      </c>
      <c r="B284" s="2" t="inlineStr">
        <is>
          <t>Marcos Cezar Roma</t>
        </is>
      </c>
      <c r="C284" s="2" t="n">
        <v>409</v>
      </c>
      <c r="D284" s="2">
        <f>IFERROR(TEXTJOIN(" | ",TRUE,UNIQUE(FILTER(Detalhe_Registro!$C:$C,(Detalhe_Registro!$D:$D=A284)*(Detalhe_Registro!$E:$E=B284)*(Detalhe_Registro!$M:$M="SIM")))),"")</f>
        <v/>
      </c>
      <c r="E284" s="2">
        <f>COUNTIFS(Detalhe_Registro!$D:$D,A284,Detalhe_Registro!$E:$E,B284,Detalhe_Registro!$M:$M,"SIM")</f>
        <v/>
      </c>
      <c r="F284" s="2">
        <f>IFERROR(MAXIFS(Detalhe_Registro!$N:$N,Detalhe_Registro!$D:$D,A284,Detalhe_Registro!$E:$E,B284,Detalhe_Registro!$M:$M,"SIM"),0)</f>
        <v/>
      </c>
      <c r="G284" s="2">
        <f>IFERROR(AVERAGEIFS(Detalhe_Registro!$N:$N,Detalhe_Registro!$D:$D,A284,Detalhe_Registro!$E:$E,B284,Detalhe_Registro!$M:$M,"SIM"),0)</f>
        <v/>
      </c>
      <c r="H284" s="2">
        <f>SUMIFS(Detalhe_Registro!$F:$F,Detalhe_Registro!$D:$D,A284,Detalhe_Registro!$E:$E,B284,Detalhe_Registro!$M:$M,"SIM")</f>
        <v/>
      </c>
      <c r="I284" s="2">
        <f>SUMIFS(Detalhe_Registro!$G:$G,Detalhe_Registro!$D:$D,A284,Detalhe_Registro!$E:$E,B284,Detalhe_Registro!$M:$M,"SIM")</f>
        <v/>
      </c>
      <c r="J284" s="2">
        <f>IF(F284&lt;Premissas!$B$8,"&lt; 1,00",IF(F284&lt;Premissas!$B$9,"1,00 – 1,19",IF(F284&lt;Premissas!$B$10,"1,20 – 1,39",IF(F284&lt;Premissas!$B$11,"1,40 – 1,59",IF(F284&lt;Premissas!$B$12,"1,60 – 1,99","≥ 2,00")))))</f>
        <v/>
      </c>
      <c r="K284" s="5">
        <f>IF(F284&lt;Premissas!$B$8,Premissas!$B$13,IF(F284&lt;Premissas!$B$9,Premissas!$B$14,IF(F284&lt;Premissas!$B$10,Premissas!$B$15,IF(F284&lt;Premissas!$B$11,Premissas!$B$16,IF(F284&lt;Premissas!$B$12,Premissas!$B$17,Premissas!$B$18)))))</f>
        <v/>
      </c>
      <c r="L284" s="5">
        <f>K284/Premissas!$B$4</f>
        <v/>
      </c>
      <c r="M284" s="2">
        <f>IF(K284=Premissas!$B$18,"SIM","NÃO")</f>
        <v/>
      </c>
    </row>
    <row r="285">
      <c r="A285" s="2" t="inlineStr">
        <is>
          <t>689587</t>
        </is>
      </c>
      <c r="B285" s="2" t="inlineStr">
        <is>
          <t>Marcos Cezar Roma</t>
        </is>
      </c>
      <c r="C285" s="2" t="n">
        <v>409</v>
      </c>
      <c r="D285" s="2">
        <f>IFERROR(TEXTJOIN(" | ",TRUE,UNIQUE(FILTER(Detalhe_Registro!$C:$C,(Detalhe_Registro!$D:$D=A285)*(Detalhe_Registro!$E:$E=B285)*(Detalhe_Registro!$M:$M="SIM")))),"")</f>
        <v/>
      </c>
      <c r="E285" s="2">
        <f>COUNTIFS(Detalhe_Registro!$D:$D,A285,Detalhe_Registro!$E:$E,B285,Detalhe_Registro!$M:$M,"SIM")</f>
        <v/>
      </c>
      <c r="F285" s="2">
        <f>IFERROR(MAXIFS(Detalhe_Registro!$N:$N,Detalhe_Registro!$D:$D,A285,Detalhe_Registro!$E:$E,B285,Detalhe_Registro!$M:$M,"SIM"),0)</f>
        <v/>
      </c>
      <c r="G285" s="2">
        <f>IFERROR(AVERAGEIFS(Detalhe_Registro!$N:$N,Detalhe_Registro!$D:$D,A285,Detalhe_Registro!$E:$E,B285,Detalhe_Registro!$M:$M,"SIM"),0)</f>
        <v/>
      </c>
      <c r="H285" s="2">
        <f>SUMIFS(Detalhe_Registro!$F:$F,Detalhe_Registro!$D:$D,A285,Detalhe_Registro!$E:$E,B285,Detalhe_Registro!$M:$M,"SIM")</f>
        <v/>
      </c>
      <c r="I285" s="2">
        <f>SUMIFS(Detalhe_Registro!$G:$G,Detalhe_Registro!$D:$D,A285,Detalhe_Registro!$E:$E,B285,Detalhe_Registro!$M:$M,"SIM")</f>
        <v/>
      </c>
      <c r="J285" s="2">
        <f>IF(F285&lt;Premissas!$B$8,"&lt; 1,00",IF(F285&lt;Premissas!$B$9,"1,00 – 1,19",IF(F285&lt;Premissas!$B$10,"1,20 – 1,39",IF(F285&lt;Premissas!$B$11,"1,40 – 1,59",IF(F285&lt;Premissas!$B$12,"1,60 – 1,99","≥ 2,00")))))</f>
        <v/>
      </c>
      <c r="K285" s="5">
        <f>IF(F285&lt;Premissas!$B$8,Premissas!$B$13,IF(F285&lt;Premissas!$B$9,Premissas!$B$14,IF(F285&lt;Premissas!$B$10,Premissas!$B$15,IF(F285&lt;Premissas!$B$11,Premissas!$B$16,IF(F285&lt;Premissas!$B$12,Premissas!$B$17,Premissas!$B$18)))))</f>
        <v/>
      </c>
      <c r="L285" s="5">
        <f>K285/Premissas!$B$4</f>
        <v/>
      </c>
      <c r="M285" s="2">
        <f>IF(K285=Premissas!$B$18,"SIM","NÃO")</f>
        <v/>
      </c>
    </row>
    <row r="286">
      <c r="A286" s="2" t="n">
        <v>5801958</v>
      </c>
      <c r="B286" s="2" t="inlineStr">
        <is>
          <t>Marcos Lazaro Da Silva</t>
        </is>
      </c>
      <c r="C286" s="2" t="n">
        <v>409</v>
      </c>
      <c r="D286" s="2">
        <f>IFERROR(TEXTJOIN(" | ",TRUE,UNIQUE(FILTER(Detalhe_Registro!$C:$C,(Detalhe_Registro!$D:$D=A286)*(Detalhe_Registro!$E:$E=B286)*(Detalhe_Registro!$M:$M="SIM")))),"")</f>
        <v/>
      </c>
      <c r="E286" s="2">
        <f>COUNTIFS(Detalhe_Registro!$D:$D,A286,Detalhe_Registro!$E:$E,B286,Detalhe_Registro!$M:$M,"SIM")</f>
        <v/>
      </c>
      <c r="F286" s="2">
        <f>IFERROR(MAXIFS(Detalhe_Registro!$N:$N,Detalhe_Registro!$D:$D,A286,Detalhe_Registro!$E:$E,B286,Detalhe_Registro!$M:$M,"SIM"),0)</f>
        <v/>
      </c>
      <c r="G286" s="2">
        <f>IFERROR(AVERAGEIFS(Detalhe_Registro!$N:$N,Detalhe_Registro!$D:$D,A286,Detalhe_Registro!$E:$E,B286,Detalhe_Registro!$M:$M,"SIM"),0)</f>
        <v/>
      </c>
      <c r="H286" s="2">
        <f>SUMIFS(Detalhe_Registro!$F:$F,Detalhe_Registro!$D:$D,A286,Detalhe_Registro!$E:$E,B286,Detalhe_Registro!$M:$M,"SIM")</f>
        <v/>
      </c>
      <c r="I286" s="2">
        <f>SUMIFS(Detalhe_Registro!$G:$G,Detalhe_Registro!$D:$D,A286,Detalhe_Registro!$E:$E,B286,Detalhe_Registro!$M:$M,"SIM")</f>
        <v/>
      </c>
      <c r="J286" s="2">
        <f>IF(F286&lt;Premissas!$B$8,"&lt; 1,00",IF(F286&lt;Premissas!$B$9,"1,00 – 1,19",IF(F286&lt;Premissas!$B$10,"1,20 – 1,39",IF(F286&lt;Premissas!$B$11,"1,40 – 1,59",IF(F286&lt;Premissas!$B$12,"1,60 – 1,99","≥ 2,00")))))</f>
        <v/>
      </c>
      <c r="K286" s="5">
        <f>IF(F286&lt;Premissas!$B$8,Premissas!$B$13,IF(F286&lt;Premissas!$B$9,Premissas!$B$14,IF(F286&lt;Premissas!$B$10,Premissas!$B$15,IF(F286&lt;Premissas!$B$11,Premissas!$B$16,IF(F286&lt;Premissas!$B$12,Premissas!$B$17,Premissas!$B$18)))))</f>
        <v/>
      </c>
      <c r="L286" s="5">
        <f>K286/Premissas!$B$4</f>
        <v/>
      </c>
      <c r="M286" s="2">
        <f>IF(K286=Premissas!$B$18,"SIM","NÃO")</f>
        <v/>
      </c>
    </row>
    <row r="287">
      <c r="A287" s="2" t="inlineStr">
        <is>
          <t>5801958</t>
        </is>
      </c>
      <c r="B287" s="2" t="inlineStr">
        <is>
          <t>Marcos Lazaro Da Silva</t>
        </is>
      </c>
      <c r="C287" s="2" t="n">
        <v>409</v>
      </c>
      <c r="D287" s="2">
        <f>IFERROR(TEXTJOIN(" | ",TRUE,UNIQUE(FILTER(Detalhe_Registro!$C:$C,(Detalhe_Registro!$D:$D=A287)*(Detalhe_Registro!$E:$E=B287)*(Detalhe_Registro!$M:$M="SIM")))),"")</f>
        <v/>
      </c>
      <c r="E287" s="2">
        <f>COUNTIFS(Detalhe_Registro!$D:$D,A287,Detalhe_Registro!$E:$E,B287,Detalhe_Registro!$M:$M,"SIM")</f>
        <v/>
      </c>
      <c r="F287" s="2">
        <f>IFERROR(MAXIFS(Detalhe_Registro!$N:$N,Detalhe_Registro!$D:$D,A287,Detalhe_Registro!$E:$E,B287,Detalhe_Registro!$M:$M,"SIM"),0)</f>
        <v/>
      </c>
      <c r="G287" s="2">
        <f>IFERROR(AVERAGEIFS(Detalhe_Registro!$N:$N,Detalhe_Registro!$D:$D,A287,Detalhe_Registro!$E:$E,B287,Detalhe_Registro!$M:$M,"SIM"),0)</f>
        <v/>
      </c>
      <c r="H287" s="2">
        <f>SUMIFS(Detalhe_Registro!$F:$F,Detalhe_Registro!$D:$D,A287,Detalhe_Registro!$E:$E,B287,Detalhe_Registro!$M:$M,"SIM")</f>
        <v/>
      </c>
      <c r="I287" s="2">
        <f>SUMIFS(Detalhe_Registro!$G:$G,Detalhe_Registro!$D:$D,A287,Detalhe_Registro!$E:$E,B287,Detalhe_Registro!$M:$M,"SIM")</f>
        <v/>
      </c>
      <c r="J287" s="2">
        <f>IF(F287&lt;Premissas!$B$8,"&lt; 1,00",IF(F287&lt;Premissas!$B$9,"1,00 – 1,19",IF(F287&lt;Premissas!$B$10,"1,20 – 1,39",IF(F287&lt;Premissas!$B$11,"1,40 – 1,59",IF(F287&lt;Premissas!$B$12,"1,60 – 1,99","≥ 2,00")))))</f>
        <v/>
      </c>
      <c r="K287" s="5">
        <f>IF(F287&lt;Premissas!$B$8,Premissas!$B$13,IF(F287&lt;Premissas!$B$9,Premissas!$B$14,IF(F287&lt;Premissas!$B$10,Premissas!$B$15,IF(F287&lt;Premissas!$B$11,Premissas!$B$16,IF(F287&lt;Premissas!$B$12,Premissas!$B$17,Premissas!$B$18)))))</f>
        <v/>
      </c>
      <c r="L287" s="5">
        <f>K287/Premissas!$B$4</f>
        <v/>
      </c>
      <c r="M287" s="2">
        <f>IF(K287=Premissas!$B$18,"SIM","NÃO")</f>
        <v/>
      </c>
    </row>
    <row r="288">
      <c r="A288" s="2" t="n">
        <v>5819830</v>
      </c>
      <c r="B288" s="2" t="inlineStr">
        <is>
          <t>Marcos Roberto Ramos Dos Santos</t>
        </is>
      </c>
      <c r="C288" s="2" t="n">
        <v>409</v>
      </c>
      <c r="D288" s="2">
        <f>IFERROR(TEXTJOIN(" | ",TRUE,UNIQUE(FILTER(Detalhe_Registro!$C:$C,(Detalhe_Registro!$D:$D=A288)*(Detalhe_Registro!$E:$E=B288)*(Detalhe_Registro!$M:$M="SIM")))),"")</f>
        <v/>
      </c>
      <c r="E288" s="2">
        <f>COUNTIFS(Detalhe_Registro!$D:$D,A288,Detalhe_Registro!$E:$E,B288,Detalhe_Registro!$M:$M,"SIM")</f>
        <v/>
      </c>
      <c r="F288" s="2">
        <f>IFERROR(MAXIFS(Detalhe_Registro!$N:$N,Detalhe_Registro!$D:$D,A288,Detalhe_Registro!$E:$E,B288,Detalhe_Registro!$M:$M,"SIM"),0)</f>
        <v/>
      </c>
      <c r="G288" s="2">
        <f>IFERROR(AVERAGEIFS(Detalhe_Registro!$N:$N,Detalhe_Registro!$D:$D,A288,Detalhe_Registro!$E:$E,B288,Detalhe_Registro!$M:$M,"SIM"),0)</f>
        <v/>
      </c>
      <c r="H288" s="2">
        <f>SUMIFS(Detalhe_Registro!$F:$F,Detalhe_Registro!$D:$D,A288,Detalhe_Registro!$E:$E,B288,Detalhe_Registro!$M:$M,"SIM")</f>
        <v/>
      </c>
      <c r="I288" s="2">
        <f>SUMIFS(Detalhe_Registro!$G:$G,Detalhe_Registro!$D:$D,A288,Detalhe_Registro!$E:$E,B288,Detalhe_Registro!$M:$M,"SIM")</f>
        <v/>
      </c>
      <c r="J288" s="2">
        <f>IF(F288&lt;Premissas!$B$8,"&lt; 1,00",IF(F288&lt;Premissas!$B$9,"1,00 – 1,19",IF(F288&lt;Premissas!$B$10,"1,20 – 1,39",IF(F288&lt;Premissas!$B$11,"1,40 – 1,59",IF(F288&lt;Premissas!$B$12,"1,60 – 1,99","≥ 2,00")))))</f>
        <v/>
      </c>
      <c r="K288" s="5">
        <f>IF(F288&lt;Premissas!$B$8,Premissas!$B$13,IF(F288&lt;Premissas!$B$9,Premissas!$B$14,IF(F288&lt;Premissas!$B$10,Premissas!$B$15,IF(F288&lt;Premissas!$B$11,Premissas!$B$16,IF(F288&lt;Premissas!$B$12,Premissas!$B$17,Premissas!$B$18)))))</f>
        <v/>
      </c>
      <c r="L288" s="5">
        <f>K288/Premissas!$B$4</f>
        <v/>
      </c>
      <c r="M288" s="2">
        <f>IF(K288=Premissas!$B$18,"SIM","NÃO")</f>
        <v/>
      </c>
    </row>
    <row r="289">
      <c r="A289" s="2" t="inlineStr">
        <is>
          <t>5819830</t>
        </is>
      </c>
      <c r="B289" s="2" t="inlineStr">
        <is>
          <t>Marcos Roberto Ramos Dos Santos</t>
        </is>
      </c>
      <c r="C289" s="2" t="n">
        <v>409</v>
      </c>
      <c r="D289" s="2">
        <f>IFERROR(TEXTJOIN(" | ",TRUE,UNIQUE(FILTER(Detalhe_Registro!$C:$C,(Detalhe_Registro!$D:$D=A289)*(Detalhe_Registro!$E:$E=B289)*(Detalhe_Registro!$M:$M="SIM")))),"")</f>
        <v/>
      </c>
      <c r="E289" s="2">
        <f>COUNTIFS(Detalhe_Registro!$D:$D,A289,Detalhe_Registro!$E:$E,B289,Detalhe_Registro!$M:$M,"SIM")</f>
        <v/>
      </c>
      <c r="F289" s="2">
        <f>IFERROR(MAXIFS(Detalhe_Registro!$N:$N,Detalhe_Registro!$D:$D,A289,Detalhe_Registro!$E:$E,B289,Detalhe_Registro!$M:$M,"SIM"),0)</f>
        <v/>
      </c>
      <c r="G289" s="2">
        <f>IFERROR(AVERAGEIFS(Detalhe_Registro!$N:$N,Detalhe_Registro!$D:$D,A289,Detalhe_Registro!$E:$E,B289,Detalhe_Registro!$M:$M,"SIM"),0)</f>
        <v/>
      </c>
      <c r="H289" s="2">
        <f>SUMIFS(Detalhe_Registro!$F:$F,Detalhe_Registro!$D:$D,A289,Detalhe_Registro!$E:$E,B289,Detalhe_Registro!$M:$M,"SIM")</f>
        <v/>
      </c>
      <c r="I289" s="2">
        <f>SUMIFS(Detalhe_Registro!$G:$G,Detalhe_Registro!$D:$D,A289,Detalhe_Registro!$E:$E,B289,Detalhe_Registro!$M:$M,"SIM")</f>
        <v/>
      </c>
      <c r="J289" s="2">
        <f>IF(F289&lt;Premissas!$B$8,"&lt; 1,00",IF(F289&lt;Premissas!$B$9,"1,00 – 1,19",IF(F289&lt;Premissas!$B$10,"1,20 – 1,39",IF(F289&lt;Premissas!$B$11,"1,40 – 1,59",IF(F289&lt;Premissas!$B$12,"1,60 – 1,99","≥ 2,00")))))</f>
        <v/>
      </c>
      <c r="K289" s="5">
        <f>IF(F289&lt;Premissas!$B$8,Premissas!$B$13,IF(F289&lt;Premissas!$B$9,Premissas!$B$14,IF(F289&lt;Premissas!$B$10,Premissas!$B$15,IF(F289&lt;Premissas!$B$11,Premissas!$B$16,IF(F289&lt;Premissas!$B$12,Premissas!$B$17,Premissas!$B$18)))))</f>
        <v/>
      </c>
      <c r="L289" s="5">
        <f>K289/Premissas!$B$4</f>
        <v/>
      </c>
      <c r="M289" s="2">
        <f>IF(K289=Premissas!$B$18,"SIM","NÃO")</f>
        <v/>
      </c>
    </row>
    <row r="290">
      <c r="A290" s="2" t="n">
        <v>604089</v>
      </c>
      <c r="B290" s="2" t="inlineStr">
        <is>
          <t>Marlon Oliveira da Silva</t>
        </is>
      </c>
      <c r="C290" s="2" t="n">
        <v>409</v>
      </c>
      <c r="D290" s="2">
        <f>IFERROR(TEXTJOIN(" | ",TRUE,UNIQUE(FILTER(Detalhe_Registro!$C:$C,(Detalhe_Registro!$D:$D=A290)*(Detalhe_Registro!$E:$E=B290)*(Detalhe_Registro!$M:$M="SIM")))),"")</f>
        <v/>
      </c>
      <c r="E290" s="2">
        <f>COUNTIFS(Detalhe_Registro!$D:$D,A290,Detalhe_Registro!$E:$E,B290,Detalhe_Registro!$M:$M,"SIM")</f>
        <v/>
      </c>
      <c r="F290" s="2">
        <f>IFERROR(MAXIFS(Detalhe_Registro!$N:$N,Detalhe_Registro!$D:$D,A290,Detalhe_Registro!$E:$E,B290,Detalhe_Registro!$M:$M,"SIM"),0)</f>
        <v/>
      </c>
      <c r="G290" s="2">
        <f>IFERROR(AVERAGEIFS(Detalhe_Registro!$N:$N,Detalhe_Registro!$D:$D,A290,Detalhe_Registro!$E:$E,B290,Detalhe_Registro!$M:$M,"SIM"),0)</f>
        <v/>
      </c>
      <c r="H290" s="2">
        <f>SUMIFS(Detalhe_Registro!$F:$F,Detalhe_Registro!$D:$D,A290,Detalhe_Registro!$E:$E,B290,Detalhe_Registro!$M:$M,"SIM")</f>
        <v/>
      </c>
      <c r="I290" s="2">
        <f>SUMIFS(Detalhe_Registro!$G:$G,Detalhe_Registro!$D:$D,A290,Detalhe_Registro!$E:$E,B290,Detalhe_Registro!$M:$M,"SIM")</f>
        <v/>
      </c>
      <c r="J290" s="2">
        <f>IF(F290&lt;Premissas!$B$8,"&lt; 1,00",IF(F290&lt;Premissas!$B$9,"1,00 – 1,19",IF(F290&lt;Premissas!$B$10,"1,20 – 1,39",IF(F290&lt;Premissas!$B$11,"1,40 – 1,59",IF(F290&lt;Premissas!$B$12,"1,60 – 1,99","≥ 2,00")))))</f>
        <v/>
      </c>
      <c r="K290" s="5">
        <f>IF(F290&lt;Premissas!$B$8,Premissas!$B$13,IF(F290&lt;Premissas!$B$9,Premissas!$B$14,IF(F290&lt;Premissas!$B$10,Premissas!$B$15,IF(F290&lt;Premissas!$B$11,Premissas!$B$16,IF(F290&lt;Premissas!$B$12,Premissas!$B$17,Premissas!$B$18)))))</f>
        <v/>
      </c>
      <c r="L290" s="5">
        <f>K290/Premissas!$B$4</f>
        <v/>
      </c>
      <c r="M290" s="2">
        <f>IF(K290=Premissas!$B$18,"SIM","NÃO")</f>
        <v/>
      </c>
    </row>
    <row r="291">
      <c r="A291" s="2" t="inlineStr">
        <is>
          <t>604089</t>
        </is>
      </c>
      <c r="B291" s="2" t="inlineStr">
        <is>
          <t>Marlon Oliveira da Silva</t>
        </is>
      </c>
      <c r="C291" s="2" t="n">
        <v>409</v>
      </c>
      <c r="D291" s="2">
        <f>IFERROR(TEXTJOIN(" | ",TRUE,UNIQUE(FILTER(Detalhe_Registro!$C:$C,(Detalhe_Registro!$D:$D=A291)*(Detalhe_Registro!$E:$E=B291)*(Detalhe_Registro!$M:$M="SIM")))),"")</f>
        <v/>
      </c>
      <c r="E291" s="2">
        <f>COUNTIFS(Detalhe_Registro!$D:$D,A291,Detalhe_Registro!$E:$E,B291,Detalhe_Registro!$M:$M,"SIM")</f>
        <v/>
      </c>
      <c r="F291" s="2">
        <f>IFERROR(MAXIFS(Detalhe_Registro!$N:$N,Detalhe_Registro!$D:$D,A291,Detalhe_Registro!$E:$E,B291,Detalhe_Registro!$M:$M,"SIM"),0)</f>
        <v/>
      </c>
      <c r="G291" s="2">
        <f>IFERROR(AVERAGEIFS(Detalhe_Registro!$N:$N,Detalhe_Registro!$D:$D,A291,Detalhe_Registro!$E:$E,B291,Detalhe_Registro!$M:$M,"SIM"),0)</f>
        <v/>
      </c>
      <c r="H291" s="2">
        <f>SUMIFS(Detalhe_Registro!$F:$F,Detalhe_Registro!$D:$D,A291,Detalhe_Registro!$E:$E,B291,Detalhe_Registro!$M:$M,"SIM")</f>
        <v/>
      </c>
      <c r="I291" s="2">
        <f>SUMIFS(Detalhe_Registro!$G:$G,Detalhe_Registro!$D:$D,A291,Detalhe_Registro!$E:$E,B291,Detalhe_Registro!$M:$M,"SIM")</f>
        <v/>
      </c>
      <c r="J291" s="2">
        <f>IF(F291&lt;Premissas!$B$8,"&lt; 1,00",IF(F291&lt;Premissas!$B$9,"1,00 – 1,19",IF(F291&lt;Premissas!$B$10,"1,20 – 1,39",IF(F291&lt;Premissas!$B$11,"1,40 – 1,59",IF(F291&lt;Premissas!$B$12,"1,60 – 1,99","≥ 2,00")))))</f>
        <v/>
      </c>
      <c r="K291" s="5">
        <f>IF(F291&lt;Premissas!$B$8,Premissas!$B$13,IF(F291&lt;Premissas!$B$9,Premissas!$B$14,IF(F291&lt;Premissas!$B$10,Premissas!$B$15,IF(F291&lt;Premissas!$B$11,Premissas!$B$16,IF(F291&lt;Premissas!$B$12,Premissas!$B$17,Premissas!$B$18)))))</f>
        <v/>
      </c>
      <c r="L291" s="5">
        <f>K291/Premissas!$B$4</f>
        <v/>
      </c>
      <c r="M291" s="2">
        <f>IF(K291=Premissas!$B$18,"SIM","NÃO")</f>
        <v/>
      </c>
    </row>
    <row r="292">
      <c r="A292" s="2" t="n">
        <v>671247</v>
      </c>
      <c r="B292" s="2" t="inlineStr">
        <is>
          <t>Marlon Valerio Da Silva Carvalho</t>
        </is>
      </c>
      <c r="C292" s="2" t="n">
        <v>409</v>
      </c>
      <c r="D292" s="2">
        <f>IFERROR(TEXTJOIN(" | ",TRUE,UNIQUE(FILTER(Detalhe_Registro!$C:$C,(Detalhe_Registro!$D:$D=A292)*(Detalhe_Registro!$E:$E=B292)*(Detalhe_Registro!$M:$M="SIM")))),"")</f>
        <v/>
      </c>
      <c r="E292" s="2">
        <f>COUNTIFS(Detalhe_Registro!$D:$D,A292,Detalhe_Registro!$E:$E,B292,Detalhe_Registro!$M:$M,"SIM")</f>
        <v/>
      </c>
      <c r="F292" s="2">
        <f>IFERROR(MAXIFS(Detalhe_Registro!$N:$N,Detalhe_Registro!$D:$D,A292,Detalhe_Registro!$E:$E,B292,Detalhe_Registro!$M:$M,"SIM"),0)</f>
        <v/>
      </c>
      <c r="G292" s="2">
        <f>IFERROR(AVERAGEIFS(Detalhe_Registro!$N:$N,Detalhe_Registro!$D:$D,A292,Detalhe_Registro!$E:$E,B292,Detalhe_Registro!$M:$M,"SIM"),0)</f>
        <v/>
      </c>
      <c r="H292" s="2">
        <f>SUMIFS(Detalhe_Registro!$F:$F,Detalhe_Registro!$D:$D,A292,Detalhe_Registro!$E:$E,B292,Detalhe_Registro!$M:$M,"SIM")</f>
        <v/>
      </c>
      <c r="I292" s="2">
        <f>SUMIFS(Detalhe_Registro!$G:$G,Detalhe_Registro!$D:$D,A292,Detalhe_Registro!$E:$E,B292,Detalhe_Registro!$M:$M,"SIM")</f>
        <v/>
      </c>
      <c r="J292" s="2">
        <f>IF(F292&lt;Premissas!$B$8,"&lt; 1,00",IF(F292&lt;Premissas!$B$9,"1,00 – 1,19",IF(F292&lt;Premissas!$B$10,"1,20 – 1,39",IF(F292&lt;Premissas!$B$11,"1,40 – 1,59",IF(F292&lt;Premissas!$B$12,"1,60 – 1,99","≥ 2,00")))))</f>
        <v/>
      </c>
      <c r="K292" s="5">
        <f>IF(F292&lt;Premissas!$B$8,Premissas!$B$13,IF(F292&lt;Premissas!$B$9,Premissas!$B$14,IF(F292&lt;Premissas!$B$10,Premissas!$B$15,IF(F292&lt;Premissas!$B$11,Premissas!$B$16,IF(F292&lt;Premissas!$B$12,Premissas!$B$17,Premissas!$B$18)))))</f>
        <v/>
      </c>
      <c r="L292" s="5">
        <f>K292/Premissas!$B$4</f>
        <v/>
      </c>
      <c r="M292" s="2">
        <f>IF(K292=Premissas!$B$18,"SIM","NÃO")</f>
        <v/>
      </c>
    </row>
    <row r="293">
      <c r="A293" s="2" t="inlineStr">
        <is>
          <t>671247</t>
        </is>
      </c>
      <c r="B293" s="2" t="inlineStr">
        <is>
          <t>Marlon Valerio Da Silva Carvalho</t>
        </is>
      </c>
      <c r="C293" s="2" t="n">
        <v>409</v>
      </c>
      <c r="D293" s="2">
        <f>IFERROR(TEXTJOIN(" | ",TRUE,UNIQUE(FILTER(Detalhe_Registro!$C:$C,(Detalhe_Registro!$D:$D=A293)*(Detalhe_Registro!$E:$E=B293)*(Detalhe_Registro!$M:$M="SIM")))),"")</f>
        <v/>
      </c>
      <c r="E293" s="2">
        <f>COUNTIFS(Detalhe_Registro!$D:$D,A293,Detalhe_Registro!$E:$E,B293,Detalhe_Registro!$M:$M,"SIM")</f>
        <v/>
      </c>
      <c r="F293" s="2">
        <f>IFERROR(MAXIFS(Detalhe_Registro!$N:$N,Detalhe_Registro!$D:$D,A293,Detalhe_Registro!$E:$E,B293,Detalhe_Registro!$M:$M,"SIM"),0)</f>
        <v/>
      </c>
      <c r="G293" s="2">
        <f>IFERROR(AVERAGEIFS(Detalhe_Registro!$N:$N,Detalhe_Registro!$D:$D,A293,Detalhe_Registro!$E:$E,B293,Detalhe_Registro!$M:$M,"SIM"),0)</f>
        <v/>
      </c>
      <c r="H293" s="2">
        <f>SUMIFS(Detalhe_Registro!$F:$F,Detalhe_Registro!$D:$D,A293,Detalhe_Registro!$E:$E,B293,Detalhe_Registro!$M:$M,"SIM")</f>
        <v/>
      </c>
      <c r="I293" s="2">
        <f>SUMIFS(Detalhe_Registro!$G:$G,Detalhe_Registro!$D:$D,A293,Detalhe_Registro!$E:$E,B293,Detalhe_Registro!$M:$M,"SIM")</f>
        <v/>
      </c>
      <c r="J293" s="2">
        <f>IF(F293&lt;Premissas!$B$8,"&lt; 1,00",IF(F293&lt;Premissas!$B$9,"1,00 – 1,19",IF(F293&lt;Premissas!$B$10,"1,20 – 1,39",IF(F293&lt;Premissas!$B$11,"1,40 – 1,59",IF(F293&lt;Premissas!$B$12,"1,60 – 1,99","≥ 2,00")))))</f>
        <v/>
      </c>
      <c r="K293" s="5">
        <f>IF(F293&lt;Premissas!$B$8,Premissas!$B$13,IF(F293&lt;Premissas!$B$9,Premissas!$B$14,IF(F293&lt;Premissas!$B$10,Premissas!$B$15,IF(F293&lt;Premissas!$B$11,Premissas!$B$16,IF(F293&lt;Premissas!$B$12,Premissas!$B$17,Premissas!$B$18)))))</f>
        <v/>
      </c>
      <c r="L293" s="5">
        <f>K293/Premissas!$B$4</f>
        <v/>
      </c>
      <c r="M293" s="2">
        <f>IF(K293=Premissas!$B$18,"SIM","NÃO")</f>
        <v/>
      </c>
    </row>
    <row r="294">
      <c r="A294" s="2" t="n">
        <v>5819873</v>
      </c>
      <c r="B294" s="2" t="inlineStr">
        <is>
          <t>Matheus Cunha Da Silva</t>
        </is>
      </c>
      <c r="C294" s="2" t="n">
        <v>409</v>
      </c>
      <c r="D294" s="2">
        <f>IFERROR(TEXTJOIN(" | ",TRUE,UNIQUE(FILTER(Detalhe_Registro!$C:$C,(Detalhe_Registro!$D:$D=A294)*(Detalhe_Registro!$E:$E=B294)*(Detalhe_Registro!$M:$M="SIM")))),"")</f>
        <v/>
      </c>
      <c r="E294" s="2">
        <f>COUNTIFS(Detalhe_Registro!$D:$D,A294,Detalhe_Registro!$E:$E,B294,Detalhe_Registro!$M:$M,"SIM")</f>
        <v/>
      </c>
      <c r="F294" s="2">
        <f>IFERROR(MAXIFS(Detalhe_Registro!$N:$N,Detalhe_Registro!$D:$D,A294,Detalhe_Registro!$E:$E,B294,Detalhe_Registro!$M:$M,"SIM"),0)</f>
        <v/>
      </c>
      <c r="G294" s="2">
        <f>IFERROR(AVERAGEIFS(Detalhe_Registro!$N:$N,Detalhe_Registro!$D:$D,A294,Detalhe_Registro!$E:$E,B294,Detalhe_Registro!$M:$M,"SIM"),0)</f>
        <v/>
      </c>
      <c r="H294" s="2">
        <f>SUMIFS(Detalhe_Registro!$F:$F,Detalhe_Registro!$D:$D,A294,Detalhe_Registro!$E:$E,B294,Detalhe_Registro!$M:$M,"SIM")</f>
        <v/>
      </c>
      <c r="I294" s="2">
        <f>SUMIFS(Detalhe_Registro!$G:$G,Detalhe_Registro!$D:$D,A294,Detalhe_Registro!$E:$E,B294,Detalhe_Registro!$M:$M,"SIM")</f>
        <v/>
      </c>
      <c r="J294" s="2">
        <f>IF(F294&lt;Premissas!$B$8,"&lt; 1,00",IF(F294&lt;Premissas!$B$9,"1,00 – 1,19",IF(F294&lt;Premissas!$B$10,"1,20 – 1,39",IF(F294&lt;Premissas!$B$11,"1,40 – 1,59",IF(F294&lt;Premissas!$B$12,"1,60 – 1,99","≥ 2,00")))))</f>
        <v/>
      </c>
      <c r="K294" s="5">
        <f>IF(F294&lt;Premissas!$B$8,Premissas!$B$13,IF(F294&lt;Premissas!$B$9,Premissas!$B$14,IF(F294&lt;Premissas!$B$10,Premissas!$B$15,IF(F294&lt;Premissas!$B$11,Premissas!$B$16,IF(F294&lt;Premissas!$B$12,Premissas!$B$17,Premissas!$B$18)))))</f>
        <v/>
      </c>
      <c r="L294" s="5">
        <f>K294/Premissas!$B$4</f>
        <v/>
      </c>
      <c r="M294" s="2">
        <f>IF(K294=Premissas!$B$18,"SIM","NÃO")</f>
        <v/>
      </c>
    </row>
    <row r="295">
      <c r="A295" s="2" t="inlineStr">
        <is>
          <t>5819873</t>
        </is>
      </c>
      <c r="B295" s="2" t="inlineStr">
        <is>
          <t>Matheus Cunha Da Silva</t>
        </is>
      </c>
      <c r="C295" s="2" t="n">
        <v>409</v>
      </c>
      <c r="D295" s="2">
        <f>IFERROR(TEXTJOIN(" | ",TRUE,UNIQUE(FILTER(Detalhe_Registro!$C:$C,(Detalhe_Registro!$D:$D=A295)*(Detalhe_Registro!$E:$E=B295)*(Detalhe_Registro!$M:$M="SIM")))),"")</f>
        <v/>
      </c>
      <c r="E295" s="2">
        <f>COUNTIFS(Detalhe_Registro!$D:$D,A295,Detalhe_Registro!$E:$E,B295,Detalhe_Registro!$M:$M,"SIM")</f>
        <v/>
      </c>
      <c r="F295" s="2">
        <f>IFERROR(MAXIFS(Detalhe_Registro!$N:$N,Detalhe_Registro!$D:$D,A295,Detalhe_Registro!$E:$E,B295,Detalhe_Registro!$M:$M,"SIM"),0)</f>
        <v/>
      </c>
      <c r="G295" s="2">
        <f>IFERROR(AVERAGEIFS(Detalhe_Registro!$N:$N,Detalhe_Registro!$D:$D,A295,Detalhe_Registro!$E:$E,B295,Detalhe_Registro!$M:$M,"SIM"),0)</f>
        <v/>
      </c>
      <c r="H295" s="2">
        <f>SUMIFS(Detalhe_Registro!$F:$F,Detalhe_Registro!$D:$D,A295,Detalhe_Registro!$E:$E,B295,Detalhe_Registro!$M:$M,"SIM")</f>
        <v/>
      </c>
      <c r="I295" s="2">
        <f>SUMIFS(Detalhe_Registro!$G:$G,Detalhe_Registro!$D:$D,A295,Detalhe_Registro!$E:$E,B295,Detalhe_Registro!$M:$M,"SIM")</f>
        <v/>
      </c>
      <c r="J295" s="2">
        <f>IF(F295&lt;Premissas!$B$8,"&lt; 1,00",IF(F295&lt;Premissas!$B$9,"1,00 – 1,19",IF(F295&lt;Premissas!$B$10,"1,20 – 1,39",IF(F295&lt;Premissas!$B$11,"1,40 – 1,59",IF(F295&lt;Premissas!$B$12,"1,60 – 1,99","≥ 2,00")))))</f>
        <v/>
      </c>
      <c r="K295" s="5">
        <f>IF(F295&lt;Premissas!$B$8,Premissas!$B$13,IF(F295&lt;Premissas!$B$9,Premissas!$B$14,IF(F295&lt;Premissas!$B$10,Premissas!$B$15,IF(F295&lt;Premissas!$B$11,Premissas!$B$16,IF(F295&lt;Premissas!$B$12,Premissas!$B$17,Premissas!$B$18)))))</f>
        <v/>
      </c>
      <c r="L295" s="5">
        <f>K295/Premissas!$B$4</f>
        <v/>
      </c>
      <c r="M295" s="2">
        <f>IF(K295=Premissas!$B$18,"SIM","NÃO")</f>
        <v/>
      </c>
    </row>
    <row r="296">
      <c r="A296" s="2" t="n">
        <v>5522030</v>
      </c>
      <c r="B296" s="2" t="inlineStr">
        <is>
          <t>Matheus Da Silva Ribeiro</t>
        </is>
      </c>
      <c r="C296" s="2" t="n">
        <v>409</v>
      </c>
      <c r="D296" s="2">
        <f>IFERROR(TEXTJOIN(" | ",TRUE,UNIQUE(FILTER(Detalhe_Registro!$C:$C,(Detalhe_Registro!$D:$D=A296)*(Detalhe_Registro!$E:$E=B296)*(Detalhe_Registro!$M:$M="SIM")))),"")</f>
        <v/>
      </c>
      <c r="E296" s="2">
        <f>COUNTIFS(Detalhe_Registro!$D:$D,A296,Detalhe_Registro!$E:$E,B296,Detalhe_Registro!$M:$M,"SIM")</f>
        <v/>
      </c>
      <c r="F296" s="2">
        <f>IFERROR(MAXIFS(Detalhe_Registro!$N:$N,Detalhe_Registro!$D:$D,A296,Detalhe_Registro!$E:$E,B296,Detalhe_Registro!$M:$M,"SIM"),0)</f>
        <v/>
      </c>
      <c r="G296" s="2">
        <f>IFERROR(AVERAGEIFS(Detalhe_Registro!$N:$N,Detalhe_Registro!$D:$D,A296,Detalhe_Registro!$E:$E,B296,Detalhe_Registro!$M:$M,"SIM"),0)</f>
        <v/>
      </c>
      <c r="H296" s="2">
        <f>SUMIFS(Detalhe_Registro!$F:$F,Detalhe_Registro!$D:$D,A296,Detalhe_Registro!$E:$E,B296,Detalhe_Registro!$M:$M,"SIM")</f>
        <v/>
      </c>
      <c r="I296" s="2">
        <f>SUMIFS(Detalhe_Registro!$G:$G,Detalhe_Registro!$D:$D,A296,Detalhe_Registro!$E:$E,B296,Detalhe_Registro!$M:$M,"SIM")</f>
        <v/>
      </c>
      <c r="J296" s="2">
        <f>IF(F296&lt;Premissas!$B$8,"&lt; 1,00",IF(F296&lt;Premissas!$B$9,"1,00 – 1,19",IF(F296&lt;Premissas!$B$10,"1,20 – 1,39",IF(F296&lt;Premissas!$B$11,"1,40 – 1,59",IF(F296&lt;Premissas!$B$12,"1,60 – 1,99","≥ 2,00")))))</f>
        <v/>
      </c>
      <c r="K296" s="5">
        <f>IF(F296&lt;Premissas!$B$8,Premissas!$B$13,IF(F296&lt;Premissas!$B$9,Premissas!$B$14,IF(F296&lt;Premissas!$B$10,Premissas!$B$15,IF(F296&lt;Premissas!$B$11,Premissas!$B$16,IF(F296&lt;Premissas!$B$12,Premissas!$B$17,Premissas!$B$18)))))</f>
        <v/>
      </c>
      <c r="L296" s="5">
        <f>K296/Premissas!$B$4</f>
        <v/>
      </c>
      <c r="M296" s="2">
        <f>IF(K296=Premissas!$B$18,"SIM","NÃO")</f>
        <v/>
      </c>
    </row>
    <row r="297">
      <c r="A297" s="2" t="inlineStr">
        <is>
          <t>5522030</t>
        </is>
      </c>
      <c r="B297" s="2" t="inlineStr">
        <is>
          <t>Matheus Da Silva Ribeiro</t>
        </is>
      </c>
      <c r="C297" s="2" t="n">
        <v>409</v>
      </c>
      <c r="D297" s="2">
        <f>IFERROR(TEXTJOIN(" | ",TRUE,UNIQUE(FILTER(Detalhe_Registro!$C:$C,(Detalhe_Registro!$D:$D=A297)*(Detalhe_Registro!$E:$E=B297)*(Detalhe_Registro!$M:$M="SIM")))),"")</f>
        <v/>
      </c>
      <c r="E297" s="2">
        <f>COUNTIFS(Detalhe_Registro!$D:$D,A297,Detalhe_Registro!$E:$E,B297,Detalhe_Registro!$M:$M,"SIM")</f>
        <v/>
      </c>
      <c r="F297" s="2">
        <f>IFERROR(MAXIFS(Detalhe_Registro!$N:$N,Detalhe_Registro!$D:$D,A297,Detalhe_Registro!$E:$E,B297,Detalhe_Registro!$M:$M,"SIM"),0)</f>
        <v/>
      </c>
      <c r="G297" s="2">
        <f>IFERROR(AVERAGEIFS(Detalhe_Registro!$N:$N,Detalhe_Registro!$D:$D,A297,Detalhe_Registro!$E:$E,B297,Detalhe_Registro!$M:$M,"SIM"),0)</f>
        <v/>
      </c>
      <c r="H297" s="2">
        <f>SUMIFS(Detalhe_Registro!$F:$F,Detalhe_Registro!$D:$D,A297,Detalhe_Registro!$E:$E,B297,Detalhe_Registro!$M:$M,"SIM")</f>
        <v/>
      </c>
      <c r="I297" s="2">
        <f>SUMIFS(Detalhe_Registro!$G:$G,Detalhe_Registro!$D:$D,A297,Detalhe_Registro!$E:$E,B297,Detalhe_Registro!$M:$M,"SIM")</f>
        <v/>
      </c>
      <c r="J297" s="2">
        <f>IF(F297&lt;Premissas!$B$8,"&lt; 1,00",IF(F297&lt;Premissas!$B$9,"1,00 – 1,19",IF(F297&lt;Premissas!$B$10,"1,20 – 1,39",IF(F297&lt;Premissas!$B$11,"1,40 – 1,59",IF(F297&lt;Premissas!$B$12,"1,60 – 1,99","≥ 2,00")))))</f>
        <v/>
      </c>
      <c r="K297" s="5">
        <f>IF(F297&lt;Premissas!$B$8,Premissas!$B$13,IF(F297&lt;Premissas!$B$9,Premissas!$B$14,IF(F297&lt;Premissas!$B$10,Premissas!$B$15,IF(F297&lt;Premissas!$B$11,Premissas!$B$16,IF(F297&lt;Premissas!$B$12,Premissas!$B$17,Premissas!$B$18)))))</f>
        <v/>
      </c>
      <c r="L297" s="5">
        <f>K297/Premissas!$B$4</f>
        <v/>
      </c>
      <c r="M297" s="2">
        <f>IF(K297=Premissas!$B$18,"SIM","NÃO")</f>
        <v/>
      </c>
    </row>
    <row r="298">
      <c r="A298" s="2" t="n">
        <v>5448379</v>
      </c>
      <c r="B298" s="2" t="inlineStr">
        <is>
          <t>Matheus Henrique De Souza</t>
        </is>
      </c>
      <c r="C298" s="2" t="n">
        <v>409</v>
      </c>
      <c r="D298" s="2">
        <f>IFERROR(TEXTJOIN(" | ",TRUE,UNIQUE(FILTER(Detalhe_Registro!$C:$C,(Detalhe_Registro!$D:$D=A298)*(Detalhe_Registro!$E:$E=B298)*(Detalhe_Registro!$M:$M="SIM")))),"")</f>
        <v/>
      </c>
      <c r="E298" s="2">
        <f>COUNTIFS(Detalhe_Registro!$D:$D,A298,Detalhe_Registro!$E:$E,B298,Detalhe_Registro!$M:$M,"SIM")</f>
        <v/>
      </c>
      <c r="F298" s="2">
        <f>IFERROR(MAXIFS(Detalhe_Registro!$N:$N,Detalhe_Registro!$D:$D,A298,Detalhe_Registro!$E:$E,B298,Detalhe_Registro!$M:$M,"SIM"),0)</f>
        <v/>
      </c>
      <c r="G298" s="2">
        <f>IFERROR(AVERAGEIFS(Detalhe_Registro!$N:$N,Detalhe_Registro!$D:$D,A298,Detalhe_Registro!$E:$E,B298,Detalhe_Registro!$M:$M,"SIM"),0)</f>
        <v/>
      </c>
      <c r="H298" s="2">
        <f>SUMIFS(Detalhe_Registro!$F:$F,Detalhe_Registro!$D:$D,A298,Detalhe_Registro!$E:$E,B298,Detalhe_Registro!$M:$M,"SIM")</f>
        <v/>
      </c>
      <c r="I298" s="2">
        <f>SUMIFS(Detalhe_Registro!$G:$G,Detalhe_Registro!$D:$D,A298,Detalhe_Registro!$E:$E,B298,Detalhe_Registro!$M:$M,"SIM")</f>
        <v/>
      </c>
      <c r="J298" s="2">
        <f>IF(F298&lt;Premissas!$B$8,"&lt; 1,00",IF(F298&lt;Premissas!$B$9,"1,00 – 1,19",IF(F298&lt;Premissas!$B$10,"1,20 – 1,39",IF(F298&lt;Premissas!$B$11,"1,40 – 1,59",IF(F298&lt;Premissas!$B$12,"1,60 – 1,99","≥ 2,00")))))</f>
        <v/>
      </c>
      <c r="K298" s="5">
        <f>IF(F298&lt;Premissas!$B$8,Premissas!$B$13,IF(F298&lt;Premissas!$B$9,Premissas!$B$14,IF(F298&lt;Premissas!$B$10,Premissas!$B$15,IF(F298&lt;Premissas!$B$11,Premissas!$B$16,IF(F298&lt;Premissas!$B$12,Premissas!$B$17,Premissas!$B$18)))))</f>
        <v/>
      </c>
      <c r="L298" s="5">
        <f>K298/Premissas!$B$4</f>
        <v/>
      </c>
      <c r="M298" s="2">
        <f>IF(K298=Premissas!$B$18,"SIM","NÃO")</f>
        <v/>
      </c>
    </row>
    <row r="299">
      <c r="A299" s="2" t="n">
        <v>5800536</v>
      </c>
      <c r="B299" s="2" t="inlineStr">
        <is>
          <t>Matheus Henrique Siqueira Neves Da Silva</t>
        </is>
      </c>
      <c r="C299" s="2" t="n">
        <v>409</v>
      </c>
      <c r="D299" s="2">
        <f>IFERROR(TEXTJOIN(" | ",TRUE,UNIQUE(FILTER(Detalhe_Registro!$C:$C,(Detalhe_Registro!$D:$D=A299)*(Detalhe_Registro!$E:$E=B299)*(Detalhe_Registro!$M:$M="SIM")))),"")</f>
        <v/>
      </c>
      <c r="E299" s="2">
        <f>COUNTIFS(Detalhe_Registro!$D:$D,A299,Detalhe_Registro!$E:$E,B299,Detalhe_Registro!$M:$M,"SIM")</f>
        <v/>
      </c>
      <c r="F299" s="2">
        <f>IFERROR(MAXIFS(Detalhe_Registro!$N:$N,Detalhe_Registro!$D:$D,A299,Detalhe_Registro!$E:$E,B299,Detalhe_Registro!$M:$M,"SIM"),0)</f>
        <v/>
      </c>
      <c r="G299" s="2">
        <f>IFERROR(AVERAGEIFS(Detalhe_Registro!$N:$N,Detalhe_Registro!$D:$D,A299,Detalhe_Registro!$E:$E,B299,Detalhe_Registro!$M:$M,"SIM"),0)</f>
        <v/>
      </c>
      <c r="H299" s="2">
        <f>SUMIFS(Detalhe_Registro!$F:$F,Detalhe_Registro!$D:$D,A299,Detalhe_Registro!$E:$E,B299,Detalhe_Registro!$M:$M,"SIM")</f>
        <v/>
      </c>
      <c r="I299" s="2">
        <f>SUMIFS(Detalhe_Registro!$G:$G,Detalhe_Registro!$D:$D,A299,Detalhe_Registro!$E:$E,B299,Detalhe_Registro!$M:$M,"SIM")</f>
        <v/>
      </c>
      <c r="J299" s="2">
        <f>IF(F299&lt;Premissas!$B$8,"&lt; 1,00",IF(F299&lt;Premissas!$B$9,"1,00 – 1,19",IF(F299&lt;Premissas!$B$10,"1,20 – 1,39",IF(F299&lt;Premissas!$B$11,"1,40 – 1,59",IF(F299&lt;Premissas!$B$12,"1,60 – 1,99","≥ 2,00")))))</f>
        <v/>
      </c>
      <c r="K299" s="5">
        <f>IF(F299&lt;Premissas!$B$8,Premissas!$B$13,IF(F299&lt;Premissas!$B$9,Premissas!$B$14,IF(F299&lt;Premissas!$B$10,Premissas!$B$15,IF(F299&lt;Premissas!$B$11,Premissas!$B$16,IF(F299&lt;Premissas!$B$12,Premissas!$B$17,Premissas!$B$18)))))</f>
        <v/>
      </c>
      <c r="L299" s="5">
        <f>K299/Premissas!$B$4</f>
        <v/>
      </c>
      <c r="M299" s="2">
        <f>IF(K299=Premissas!$B$18,"SIM","NÃO")</f>
        <v/>
      </c>
    </row>
    <row r="300">
      <c r="A300" s="2" t="inlineStr">
        <is>
          <t>5800536</t>
        </is>
      </c>
      <c r="B300" s="2" t="inlineStr">
        <is>
          <t>Matheus Henrique Siqueira Neves Da Silva</t>
        </is>
      </c>
      <c r="C300" s="2" t="n">
        <v>409</v>
      </c>
      <c r="D300" s="2">
        <f>IFERROR(TEXTJOIN(" | ",TRUE,UNIQUE(FILTER(Detalhe_Registro!$C:$C,(Detalhe_Registro!$D:$D=A300)*(Detalhe_Registro!$E:$E=B300)*(Detalhe_Registro!$M:$M="SIM")))),"")</f>
        <v/>
      </c>
      <c r="E300" s="2">
        <f>COUNTIFS(Detalhe_Registro!$D:$D,A300,Detalhe_Registro!$E:$E,B300,Detalhe_Registro!$M:$M,"SIM")</f>
        <v/>
      </c>
      <c r="F300" s="2">
        <f>IFERROR(MAXIFS(Detalhe_Registro!$N:$N,Detalhe_Registro!$D:$D,A300,Detalhe_Registro!$E:$E,B300,Detalhe_Registro!$M:$M,"SIM"),0)</f>
        <v/>
      </c>
      <c r="G300" s="2">
        <f>IFERROR(AVERAGEIFS(Detalhe_Registro!$N:$N,Detalhe_Registro!$D:$D,A300,Detalhe_Registro!$E:$E,B300,Detalhe_Registro!$M:$M,"SIM"),0)</f>
        <v/>
      </c>
      <c r="H300" s="2">
        <f>SUMIFS(Detalhe_Registro!$F:$F,Detalhe_Registro!$D:$D,A300,Detalhe_Registro!$E:$E,B300,Detalhe_Registro!$M:$M,"SIM")</f>
        <v/>
      </c>
      <c r="I300" s="2">
        <f>SUMIFS(Detalhe_Registro!$G:$G,Detalhe_Registro!$D:$D,A300,Detalhe_Registro!$E:$E,B300,Detalhe_Registro!$M:$M,"SIM")</f>
        <v/>
      </c>
      <c r="J300" s="2">
        <f>IF(F300&lt;Premissas!$B$8,"&lt; 1,00",IF(F300&lt;Premissas!$B$9,"1,00 – 1,19",IF(F300&lt;Premissas!$B$10,"1,20 – 1,39",IF(F300&lt;Premissas!$B$11,"1,40 – 1,59",IF(F300&lt;Premissas!$B$12,"1,60 – 1,99","≥ 2,00")))))</f>
        <v/>
      </c>
      <c r="K300" s="5">
        <f>IF(F300&lt;Premissas!$B$8,Premissas!$B$13,IF(F300&lt;Premissas!$B$9,Premissas!$B$14,IF(F300&lt;Premissas!$B$10,Premissas!$B$15,IF(F300&lt;Premissas!$B$11,Premissas!$B$16,IF(F300&lt;Premissas!$B$12,Premissas!$B$17,Premissas!$B$18)))))</f>
        <v/>
      </c>
      <c r="L300" s="5">
        <f>K300/Premissas!$B$4</f>
        <v/>
      </c>
      <c r="M300" s="2">
        <f>IF(K300=Premissas!$B$18,"SIM","NÃO")</f>
        <v/>
      </c>
    </row>
    <row r="301">
      <c r="A301" s="2" t="n">
        <v>5097312</v>
      </c>
      <c r="B301" s="2" t="inlineStr">
        <is>
          <t>Matheus Lins</t>
        </is>
      </c>
      <c r="C301" s="2" t="n">
        <v>409</v>
      </c>
      <c r="D301" s="2">
        <f>IFERROR(TEXTJOIN(" | ",TRUE,UNIQUE(FILTER(Detalhe_Registro!$C:$C,(Detalhe_Registro!$D:$D=A301)*(Detalhe_Registro!$E:$E=B301)*(Detalhe_Registro!$M:$M="SIM")))),"")</f>
        <v/>
      </c>
      <c r="E301" s="2">
        <f>COUNTIFS(Detalhe_Registro!$D:$D,A301,Detalhe_Registro!$E:$E,B301,Detalhe_Registro!$M:$M,"SIM")</f>
        <v/>
      </c>
      <c r="F301" s="2">
        <f>IFERROR(MAXIFS(Detalhe_Registro!$N:$N,Detalhe_Registro!$D:$D,A301,Detalhe_Registro!$E:$E,B301,Detalhe_Registro!$M:$M,"SIM"),0)</f>
        <v/>
      </c>
      <c r="G301" s="2">
        <f>IFERROR(AVERAGEIFS(Detalhe_Registro!$N:$N,Detalhe_Registro!$D:$D,A301,Detalhe_Registro!$E:$E,B301,Detalhe_Registro!$M:$M,"SIM"),0)</f>
        <v/>
      </c>
      <c r="H301" s="2">
        <f>SUMIFS(Detalhe_Registro!$F:$F,Detalhe_Registro!$D:$D,A301,Detalhe_Registro!$E:$E,B301,Detalhe_Registro!$M:$M,"SIM")</f>
        <v/>
      </c>
      <c r="I301" s="2">
        <f>SUMIFS(Detalhe_Registro!$G:$G,Detalhe_Registro!$D:$D,A301,Detalhe_Registro!$E:$E,B301,Detalhe_Registro!$M:$M,"SIM")</f>
        <v/>
      </c>
      <c r="J301" s="2">
        <f>IF(F301&lt;Premissas!$B$8,"&lt; 1,00",IF(F301&lt;Premissas!$B$9,"1,00 – 1,19",IF(F301&lt;Premissas!$B$10,"1,20 – 1,39",IF(F301&lt;Premissas!$B$11,"1,40 – 1,59",IF(F301&lt;Premissas!$B$12,"1,60 – 1,99","≥ 2,00")))))</f>
        <v/>
      </c>
      <c r="K301" s="5">
        <f>IF(F301&lt;Premissas!$B$8,Premissas!$B$13,IF(F301&lt;Premissas!$B$9,Premissas!$B$14,IF(F301&lt;Premissas!$B$10,Premissas!$B$15,IF(F301&lt;Premissas!$B$11,Premissas!$B$16,IF(F301&lt;Premissas!$B$12,Premissas!$B$17,Premissas!$B$18)))))</f>
        <v/>
      </c>
      <c r="L301" s="5">
        <f>K301/Premissas!$B$4</f>
        <v/>
      </c>
      <c r="M301" s="2">
        <f>IF(K301=Premissas!$B$18,"SIM","NÃO")</f>
        <v/>
      </c>
    </row>
    <row r="302">
      <c r="A302" s="2" t="inlineStr">
        <is>
          <t>5097312</t>
        </is>
      </c>
      <c r="B302" s="2" t="inlineStr">
        <is>
          <t>Matheus Lins</t>
        </is>
      </c>
      <c r="C302" s="2" t="n">
        <v>409</v>
      </c>
      <c r="D302" s="2">
        <f>IFERROR(TEXTJOIN(" | ",TRUE,UNIQUE(FILTER(Detalhe_Registro!$C:$C,(Detalhe_Registro!$D:$D=A302)*(Detalhe_Registro!$E:$E=B302)*(Detalhe_Registro!$M:$M="SIM")))),"")</f>
        <v/>
      </c>
      <c r="E302" s="2">
        <f>COUNTIFS(Detalhe_Registro!$D:$D,A302,Detalhe_Registro!$E:$E,B302,Detalhe_Registro!$M:$M,"SIM")</f>
        <v/>
      </c>
      <c r="F302" s="2">
        <f>IFERROR(MAXIFS(Detalhe_Registro!$N:$N,Detalhe_Registro!$D:$D,A302,Detalhe_Registro!$E:$E,B302,Detalhe_Registro!$M:$M,"SIM"),0)</f>
        <v/>
      </c>
      <c r="G302" s="2">
        <f>IFERROR(AVERAGEIFS(Detalhe_Registro!$N:$N,Detalhe_Registro!$D:$D,A302,Detalhe_Registro!$E:$E,B302,Detalhe_Registro!$M:$M,"SIM"),0)</f>
        <v/>
      </c>
      <c r="H302" s="2">
        <f>SUMIFS(Detalhe_Registro!$F:$F,Detalhe_Registro!$D:$D,A302,Detalhe_Registro!$E:$E,B302,Detalhe_Registro!$M:$M,"SIM")</f>
        <v/>
      </c>
      <c r="I302" s="2">
        <f>SUMIFS(Detalhe_Registro!$G:$G,Detalhe_Registro!$D:$D,A302,Detalhe_Registro!$E:$E,B302,Detalhe_Registro!$M:$M,"SIM")</f>
        <v/>
      </c>
      <c r="J302" s="2">
        <f>IF(F302&lt;Premissas!$B$8,"&lt; 1,00",IF(F302&lt;Premissas!$B$9,"1,00 – 1,19",IF(F302&lt;Premissas!$B$10,"1,20 – 1,39",IF(F302&lt;Premissas!$B$11,"1,40 – 1,59",IF(F302&lt;Premissas!$B$12,"1,60 – 1,99","≥ 2,00")))))</f>
        <v/>
      </c>
      <c r="K302" s="5">
        <f>IF(F302&lt;Premissas!$B$8,Premissas!$B$13,IF(F302&lt;Premissas!$B$9,Premissas!$B$14,IF(F302&lt;Premissas!$B$10,Premissas!$B$15,IF(F302&lt;Premissas!$B$11,Premissas!$B$16,IF(F302&lt;Premissas!$B$12,Premissas!$B$17,Premissas!$B$18)))))</f>
        <v/>
      </c>
      <c r="L302" s="5">
        <f>K302/Premissas!$B$4</f>
        <v/>
      </c>
      <c r="M302" s="2">
        <f>IF(K302=Premissas!$B$18,"SIM","NÃO")</f>
        <v/>
      </c>
    </row>
    <row r="303">
      <c r="A303" s="2" t="n">
        <v>5450780</v>
      </c>
      <c r="B303" s="2" t="inlineStr">
        <is>
          <t>Matheus Philipe Da Silva Dantas</t>
        </is>
      </c>
      <c r="C303" s="2" t="n">
        <v>409</v>
      </c>
      <c r="D303" s="2">
        <f>IFERROR(TEXTJOIN(" | ",TRUE,UNIQUE(FILTER(Detalhe_Registro!$C:$C,(Detalhe_Registro!$D:$D=A303)*(Detalhe_Registro!$E:$E=B303)*(Detalhe_Registro!$M:$M="SIM")))),"")</f>
        <v/>
      </c>
      <c r="E303" s="2">
        <f>COUNTIFS(Detalhe_Registro!$D:$D,A303,Detalhe_Registro!$E:$E,B303,Detalhe_Registro!$M:$M,"SIM")</f>
        <v/>
      </c>
      <c r="F303" s="2">
        <f>IFERROR(MAXIFS(Detalhe_Registro!$N:$N,Detalhe_Registro!$D:$D,A303,Detalhe_Registro!$E:$E,B303,Detalhe_Registro!$M:$M,"SIM"),0)</f>
        <v/>
      </c>
      <c r="G303" s="2">
        <f>IFERROR(AVERAGEIFS(Detalhe_Registro!$N:$N,Detalhe_Registro!$D:$D,A303,Detalhe_Registro!$E:$E,B303,Detalhe_Registro!$M:$M,"SIM"),0)</f>
        <v/>
      </c>
      <c r="H303" s="2">
        <f>SUMIFS(Detalhe_Registro!$F:$F,Detalhe_Registro!$D:$D,A303,Detalhe_Registro!$E:$E,B303,Detalhe_Registro!$M:$M,"SIM")</f>
        <v/>
      </c>
      <c r="I303" s="2">
        <f>SUMIFS(Detalhe_Registro!$G:$G,Detalhe_Registro!$D:$D,A303,Detalhe_Registro!$E:$E,B303,Detalhe_Registro!$M:$M,"SIM")</f>
        <v/>
      </c>
      <c r="J303" s="2">
        <f>IF(F303&lt;Premissas!$B$8,"&lt; 1,00",IF(F303&lt;Premissas!$B$9,"1,00 – 1,19",IF(F303&lt;Premissas!$B$10,"1,20 – 1,39",IF(F303&lt;Premissas!$B$11,"1,40 – 1,59",IF(F303&lt;Premissas!$B$12,"1,60 – 1,99","≥ 2,00")))))</f>
        <v/>
      </c>
      <c r="K303" s="5">
        <f>IF(F303&lt;Premissas!$B$8,Premissas!$B$13,IF(F303&lt;Premissas!$B$9,Premissas!$B$14,IF(F303&lt;Premissas!$B$10,Premissas!$B$15,IF(F303&lt;Premissas!$B$11,Premissas!$B$16,IF(F303&lt;Premissas!$B$12,Premissas!$B$17,Premissas!$B$18)))))</f>
        <v/>
      </c>
      <c r="L303" s="5">
        <f>K303/Premissas!$B$4</f>
        <v/>
      </c>
      <c r="M303" s="2">
        <f>IF(K303=Premissas!$B$18,"SIM","NÃO")</f>
        <v/>
      </c>
    </row>
    <row r="304">
      <c r="A304" s="2" t="inlineStr">
        <is>
          <t>5450780</t>
        </is>
      </c>
      <c r="B304" s="2" t="inlineStr">
        <is>
          <t>Matheus Philipe Da Silva Dantas</t>
        </is>
      </c>
      <c r="C304" s="2" t="n">
        <v>409</v>
      </c>
      <c r="D304" s="2">
        <f>IFERROR(TEXTJOIN(" | ",TRUE,UNIQUE(FILTER(Detalhe_Registro!$C:$C,(Detalhe_Registro!$D:$D=A304)*(Detalhe_Registro!$E:$E=B304)*(Detalhe_Registro!$M:$M="SIM")))),"")</f>
        <v/>
      </c>
      <c r="E304" s="2">
        <f>COUNTIFS(Detalhe_Registro!$D:$D,A304,Detalhe_Registro!$E:$E,B304,Detalhe_Registro!$M:$M,"SIM")</f>
        <v/>
      </c>
      <c r="F304" s="2">
        <f>IFERROR(MAXIFS(Detalhe_Registro!$N:$N,Detalhe_Registro!$D:$D,A304,Detalhe_Registro!$E:$E,B304,Detalhe_Registro!$M:$M,"SIM"),0)</f>
        <v/>
      </c>
      <c r="G304" s="2">
        <f>IFERROR(AVERAGEIFS(Detalhe_Registro!$N:$N,Detalhe_Registro!$D:$D,A304,Detalhe_Registro!$E:$E,B304,Detalhe_Registro!$M:$M,"SIM"),0)</f>
        <v/>
      </c>
      <c r="H304" s="2">
        <f>SUMIFS(Detalhe_Registro!$F:$F,Detalhe_Registro!$D:$D,A304,Detalhe_Registro!$E:$E,B304,Detalhe_Registro!$M:$M,"SIM")</f>
        <v/>
      </c>
      <c r="I304" s="2">
        <f>SUMIFS(Detalhe_Registro!$G:$G,Detalhe_Registro!$D:$D,A304,Detalhe_Registro!$E:$E,B304,Detalhe_Registro!$M:$M,"SIM")</f>
        <v/>
      </c>
      <c r="J304" s="2">
        <f>IF(F304&lt;Premissas!$B$8,"&lt; 1,00",IF(F304&lt;Premissas!$B$9,"1,00 – 1,19",IF(F304&lt;Premissas!$B$10,"1,20 – 1,39",IF(F304&lt;Premissas!$B$11,"1,40 – 1,59",IF(F304&lt;Premissas!$B$12,"1,60 – 1,99","≥ 2,00")))))</f>
        <v/>
      </c>
      <c r="K304" s="5">
        <f>IF(F304&lt;Premissas!$B$8,Premissas!$B$13,IF(F304&lt;Premissas!$B$9,Premissas!$B$14,IF(F304&lt;Premissas!$B$10,Premissas!$B$15,IF(F304&lt;Premissas!$B$11,Premissas!$B$16,IF(F304&lt;Premissas!$B$12,Premissas!$B$17,Premissas!$B$18)))))</f>
        <v/>
      </c>
      <c r="L304" s="5">
        <f>K304/Premissas!$B$4</f>
        <v/>
      </c>
      <c r="M304" s="2">
        <f>IF(K304=Premissas!$B$18,"SIM","NÃO")</f>
        <v/>
      </c>
    </row>
    <row r="305">
      <c r="A305" s="2" t="n">
        <v>6005390</v>
      </c>
      <c r="B305" s="2" t="inlineStr">
        <is>
          <t>Matheus Vinicius De Miranda</t>
        </is>
      </c>
      <c r="C305" s="2" t="n">
        <v>409</v>
      </c>
      <c r="D305" s="2">
        <f>IFERROR(TEXTJOIN(" | ",TRUE,UNIQUE(FILTER(Detalhe_Registro!$C:$C,(Detalhe_Registro!$D:$D=A305)*(Detalhe_Registro!$E:$E=B305)*(Detalhe_Registro!$M:$M="SIM")))),"")</f>
        <v/>
      </c>
      <c r="E305" s="2">
        <f>COUNTIFS(Detalhe_Registro!$D:$D,A305,Detalhe_Registro!$E:$E,B305,Detalhe_Registro!$M:$M,"SIM")</f>
        <v/>
      </c>
      <c r="F305" s="2">
        <f>IFERROR(MAXIFS(Detalhe_Registro!$N:$N,Detalhe_Registro!$D:$D,A305,Detalhe_Registro!$E:$E,B305,Detalhe_Registro!$M:$M,"SIM"),0)</f>
        <v/>
      </c>
      <c r="G305" s="2">
        <f>IFERROR(AVERAGEIFS(Detalhe_Registro!$N:$N,Detalhe_Registro!$D:$D,A305,Detalhe_Registro!$E:$E,B305,Detalhe_Registro!$M:$M,"SIM"),0)</f>
        <v/>
      </c>
      <c r="H305" s="2">
        <f>SUMIFS(Detalhe_Registro!$F:$F,Detalhe_Registro!$D:$D,A305,Detalhe_Registro!$E:$E,B305,Detalhe_Registro!$M:$M,"SIM")</f>
        <v/>
      </c>
      <c r="I305" s="2">
        <f>SUMIFS(Detalhe_Registro!$G:$G,Detalhe_Registro!$D:$D,A305,Detalhe_Registro!$E:$E,B305,Detalhe_Registro!$M:$M,"SIM")</f>
        <v/>
      </c>
      <c r="J305" s="2">
        <f>IF(F305&lt;Premissas!$B$8,"&lt; 1,00",IF(F305&lt;Premissas!$B$9,"1,00 – 1,19",IF(F305&lt;Premissas!$B$10,"1,20 – 1,39",IF(F305&lt;Premissas!$B$11,"1,40 – 1,59",IF(F305&lt;Premissas!$B$12,"1,60 – 1,99","≥ 2,00")))))</f>
        <v/>
      </c>
      <c r="K305" s="5">
        <f>IF(F305&lt;Premissas!$B$8,Premissas!$B$13,IF(F305&lt;Premissas!$B$9,Premissas!$B$14,IF(F305&lt;Premissas!$B$10,Premissas!$B$15,IF(F305&lt;Premissas!$B$11,Premissas!$B$16,IF(F305&lt;Premissas!$B$12,Premissas!$B$17,Premissas!$B$18)))))</f>
        <v/>
      </c>
      <c r="L305" s="5">
        <f>K305/Premissas!$B$4</f>
        <v/>
      </c>
      <c r="M305" s="2">
        <f>IF(K305=Premissas!$B$18,"SIM","NÃO")</f>
        <v/>
      </c>
    </row>
    <row r="306">
      <c r="A306" s="2" t="inlineStr">
        <is>
          <t>6005390</t>
        </is>
      </c>
      <c r="B306" s="2" t="inlineStr">
        <is>
          <t>Matheus Vinicius De Miranda</t>
        </is>
      </c>
      <c r="C306" s="2" t="n">
        <v>409</v>
      </c>
      <c r="D306" s="2">
        <f>IFERROR(TEXTJOIN(" | ",TRUE,UNIQUE(FILTER(Detalhe_Registro!$C:$C,(Detalhe_Registro!$D:$D=A306)*(Detalhe_Registro!$E:$E=B306)*(Detalhe_Registro!$M:$M="SIM")))),"")</f>
        <v/>
      </c>
      <c r="E306" s="2">
        <f>COUNTIFS(Detalhe_Registro!$D:$D,A306,Detalhe_Registro!$E:$E,B306,Detalhe_Registro!$M:$M,"SIM")</f>
        <v/>
      </c>
      <c r="F306" s="2">
        <f>IFERROR(MAXIFS(Detalhe_Registro!$N:$N,Detalhe_Registro!$D:$D,A306,Detalhe_Registro!$E:$E,B306,Detalhe_Registro!$M:$M,"SIM"),0)</f>
        <v/>
      </c>
      <c r="G306" s="2">
        <f>IFERROR(AVERAGEIFS(Detalhe_Registro!$N:$N,Detalhe_Registro!$D:$D,A306,Detalhe_Registro!$E:$E,B306,Detalhe_Registro!$M:$M,"SIM"),0)</f>
        <v/>
      </c>
      <c r="H306" s="2">
        <f>SUMIFS(Detalhe_Registro!$F:$F,Detalhe_Registro!$D:$D,A306,Detalhe_Registro!$E:$E,B306,Detalhe_Registro!$M:$M,"SIM")</f>
        <v/>
      </c>
      <c r="I306" s="2">
        <f>SUMIFS(Detalhe_Registro!$G:$G,Detalhe_Registro!$D:$D,A306,Detalhe_Registro!$E:$E,B306,Detalhe_Registro!$M:$M,"SIM")</f>
        <v/>
      </c>
      <c r="J306" s="2">
        <f>IF(F306&lt;Premissas!$B$8,"&lt; 1,00",IF(F306&lt;Premissas!$B$9,"1,00 – 1,19",IF(F306&lt;Premissas!$B$10,"1,20 – 1,39",IF(F306&lt;Premissas!$B$11,"1,40 – 1,59",IF(F306&lt;Premissas!$B$12,"1,60 – 1,99","≥ 2,00")))))</f>
        <v/>
      </c>
      <c r="K306" s="5">
        <f>IF(F306&lt;Premissas!$B$8,Premissas!$B$13,IF(F306&lt;Premissas!$B$9,Premissas!$B$14,IF(F306&lt;Premissas!$B$10,Premissas!$B$15,IF(F306&lt;Premissas!$B$11,Premissas!$B$16,IF(F306&lt;Premissas!$B$12,Premissas!$B$17,Premissas!$B$18)))))</f>
        <v/>
      </c>
      <c r="L306" s="5">
        <f>K306/Premissas!$B$4</f>
        <v/>
      </c>
      <c r="M306" s="2">
        <f>IF(K306=Premissas!$B$18,"SIM","NÃO")</f>
        <v/>
      </c>
    </row>
    <row r="307">
      <c r="A307" s="2" t="n">
        <v>619775</v>
      </c>
      <c r="B307" s="2" t="inlineStr">
        <is>
          <t>Mauricio Gomes Da Silva</t>
        </is>
      </c>
      <c r="C307" s="2" t="n">
        <v>409</v>
      </c>
      <c r="D307" s="2">
        <f>IFERROR(TEXTJOIN(" | ",TRUE,UNIQUE(FILTER(Detalhe_Registro!$C:$C,(Detalhe_Registro!$D:$D=A307)*(Detalhe_Registro!$E:$E=B307)*(Detalhe_Registro!$M:$M="SIM")))),"")</f>
        <v/>
      </c>
      <c r="E307" s="2">
        <f>COUNTIFS(Detalhe_Registro!$D:$D,A307,Detalhe_Registro!$E:$E,B307,Detalhe_Registro!$M:$M,"SIM")</f>
        <v/>
      </c>
      <c r="F307" s="2">
        <f>IFERROR(MAXIFS(Detalhe_Registro!$N:$N,Detalhe_Registro!$D:$D,A307,Detalhe_Registro!$E:$E,B307,Detalhe_Registro!$M:$M,"SIM"),0)</f>
        <v/>
      </c>
      <c r="G307" s="2">
        <f>IFERROR(AVERAGEIFS(Detalhe_Registro!$N:$N,Detalhe_Registro!$D:$D,A307,Detalhe_Registro!$E:$E,B307,Detalhe_Registro!$M:$M,"SIM"),0)</f>
        <v/>
      </c>
      <c r="H307" s="2">
        <f>SUMIFS(Detalhe_Registro!$F:$F,Detalhe_Registro!$D:$D,A307,Detalhe_Registro!$E:$E,B307,Detalhe_Registro!$M:$M,"SIM")</f>
        <v/>
      </c>
      <c r="I307" s="2">
        <f>SUMIFS(Detalhe_Registro!$G:$G,Detalhe_Registro!$D:$D,A307,Detalhe_Registro!$E:$E,B307,Detalhe_Registro!$M:$M,"SIM")</f>
        <v/>
      </c>
      <c r="J307" s="2">
        <f>IF(F307&lt;Premissas!$B$8,"&lt; 1,00",IF(F307&lt;Premissas!$B$9,"1,00 – 1,19",IF(F307&lt;Premissas!$B$10,"1,20 – 1,39",IF(F307&lt;Premissas!$B$11,"1,40 – 1,59",IF(F307&lt;Premissas!$B$12,"1,60 – 1,99","≥ 2,00")))))</f>
        <v/>
      </c>
      <c r="K307" s="5">
        <f>IF(F307&lt;Premissas!$B$8,Premissas!$B$13,IF(F307&lt;Premissas!$B$9,Premissas!$B$14,IF(F307&lt;Premissas!$B$10,Premissas!$B$15,IF(F307&lt;Premissas!$B$11,Premissas!$B$16,IF(F307&lt;Premissas!$B$12,Premissas!$B$17,Premissas!$B$18)))))</f>
        <v/>
      </c>
      <c r="L307" s="5">
        <f>K307/Premissas!$B$4</f>
        <v/>
      </c>
      <c r="M307" s="2">
        <f>IF(K307=Premissas!$B$18,"SIM","NÃO")</f>
        <v/>
      </c>
    </row>
    <row r="308">
      <c r="A308" s="2" t="inlineStr">
        <is>
          <t>619775</t>
        </is>
      </c>
      <c r="B308" s="2" t="inlineStr">
        <is>
          <t>Mauricio Gomes Da Silva</t>
        </is>
      </c>
      <c r="C308" s="2" t="n">
        <v>409</v>
      </c>
      <c r="D308" s="2">
        <f>IFERROR(TEXTJOIN(" | ",TRUE,UNIQUE(FILTER(Detalhe_Registro!$C:$C,(Detalhe_Registro!$D:$D=A308)*(Detalhe_Registro!$E:$E=B308)*(Detalhe_Registro!$M:$M="SIM")))),"")</f>
        <v/>
      </c>
      <c r="E308" s="2">
        <f>COUNTIFS(Detalhe_Registro!$D:$D,A308,Detalhe_Registro!$E:$E,B308,Detalhe_Registro!$M:$M,"SIM")</f>
        <v/>
      </c>
      <c r="F308" s="2">
        <f>IFERROR(MAXIFS(Detalhe_Registro!$N:$N,Detalhe_Registro!$D:$D,A308,Detalhe_Registro!$E:$E,B308,Detalhe_Registro!$M:$M,"SIM"),0)</f>
        <v/>
      </c>
      <c r="G308" s="2">
        <f>IFERROR(AVERAGEIFS(Detalhe_Registro!$N:$N,Detalhe_Registro!$D:$D,A308,Detalhe_Registro!$E:$E,B308,Detalhe_Registro!$M:$M,"SIM"),0)</f>
        <v/>
      </c>
      <c r="H308" s="2">
        <f>SUMIFS(Detalhe_Registro!$F:$F,Detalhe_Registro!$D:$D,A308,Detalhe_Registro!$E:$E,B308,Detalhe_Registro!$M:$M,"SIM")</f>
        <v/>
      </c>
      <c r="I308" s="2">
        <f>SUMIFS(Detalhe_Registro!$G:$G,Detalhe_Registro!$D:$D,A308,Detalhe_Registro!$E:$E,B308,Detalhe_Registro!$M:$M,"SIM")</f>
        <v/>
      </c>
      <c r="J308" s="2">
        <f>IF(F308&lt;Premissas!$B$8,"&lt; 1,00",IF(F308&lt;Premissas!$B$9,"1,00 – 1,19",IF(F308&lt;Premissas!$B$10,"1,20 – 1,39",IF(F308&lt;Premissas!$B$11,"1,40 – 1,59",IF(F308&lt;Premissas!$B$12,"1,60 – 1,99","≥ 2,00")))))</f>
        <v/>
      </c>
      <c r="K308" s="5">
        <f>IF(F308&lt;Premissas!$B$8,Premissas!$B$13,IF(F308&lt;Premissas!$B$9,Premissas!$B$14,IF(F308&lt;Premissas!$B$10,Premissas!$B$15,IF(F308&lt;Premissas!$B$11,Premissas!$B$16,IF(F308&lt;Premissas!$B$12,Premissas!$B$17,Premissas!$B$18)))))</f>
        <v/>
      </c>
      <c r="L308" s="5">
        <f>K308/Premissas!$B$4</f>
        <v/>
      </c>
      <c r="M308" s="2">
        <f>IF(K308=Premissas!$B$18,"SIM","NÃO")</f>
        <v/>
      </c>
    </row>
    <row r="309">
      <c r="A309" s="2" t="n">
        <v>251239</v>
      </c>
      <c r="B309" s="2" t="inlineStr">
        <is>
          <t>Mauricio Rodrigues</t>
        </is>
      </c>
      <c r="C309" s="2" t="n">
        <v>409</v>
      </c>
      <c r="D309" s="2">
        <f>IFERROR(TEXTJOIN(" | ",TRUE,UNIQUE(FILTER(Detalhe_Registro!$C:$C,(Detalhe_Registro!$D:$D=A309)*(Detalhe_Registro!$E:$E=B309)*(Detalhe_Registro!$M:$M="SIM")))),"")</f>
        <v/>
      </c>
      <c r="E309" s="2">
        <f>COUNTIFS(Detalhe_Registro!$D:$D,A309,Detalhe_Registro!$E:$E,B309,Detalhe_Registro!$M:$M,"SIM")</f>
        <v/>
      </c>
      <c r="F309" s="2">
        <f>IFERROR(MAXIFS(Detalhe_Registro!$N:$N,Detalhe_Registro!$D:$D,A309,Detalhe_Registro!$E:$E,B309,Detalhe_Registro!$M:$M,"SIM"),0)</f>
        <v/>
      </c>
      <c r="G309" s="2">
        <f>IFERROR(AVERAGEIFS(Detalhe_Registro!$N:$N,Detalhe_Registro!$D:$D,A309,Detalhe_Registro!$E:$E,B309,Detalhe_Registro!$M:$M,"SIM"),0)</f>
        <v/>
      </c>
      <c r="H309" s="2">
        <f>SUMIFS(Detalhe_Registro!$F:$F,Detalhe_Registro!$D:$D,A309,Detalhe_Registro!$E:$E,B309,Detalhe_Registro!$M:$M,"SIM")</f>
        <v/>
      </c>
      <c r="I309" s="2">
        <f>SUMIFS(Detalhe_Registro!$G:$G,Detalhe_Registro!$D:$D,A309,Detalhe_Registro!$E:$E,B309,Detalhe_Registro!$M:$M,"SIM")</f>
        <v/>
      </c>
      <c r="J309" s="2">
        <f>IF(F309&lt;Premissas!$B$8,"&lt; 1,00",IF(F309&lt;Premissas!$B$9,"1,00 – 1,19",IF(F309&lt;Premissas!$B$10,"1,20 – 1,39",IF(F309&lt;Premissas!$B$11,"1,40 – 1,59",IF(F309&lt;Premissas!$B$12,"1,60 – 1,99","≥ 2,00")))))</f>
        <v/>
      </c>
      <c r="K309" s="5">
        <f>IF(F309&lt;Premissas!$B$8,Premissas!$B$13,IF(F309&lt;Premissas!$B$9,Premissas!$B$14,IF(F309&lt;Premissas!$B$10,Premissas!$B$15,IF(F309&lt;Premissas!$B$11,Premissas!$B$16,IF(F309&lt;Premissas!$B$12,Premissas!$B$17,Premissas!$B$18)))))</f>
        <v/>
      </c>
      <c r="L309" s="5">
        <f>K309/Premissas!$B$4</f>
        <v/>
      </c>
      <c r="M309" s="2">
        <f>IF(K309=Premissas!$B$18,"SIM","NÃO")</f>
        <v/>
      </c>
    </row>
    <row r="310">
      <c r="A310" s="2" t="inlineStr">
        <is>
          <t>251239</t>
        </is>
      </c>
      <c r="B310" s="2" t="inlineStr">
        <is>
          <t>Mauricio Rodrigues</t>
        </is>
      </c>
      <c r="C310" s="2" t="n">
        <v>409</v>
      </c>
      <c r="D310" s="2">
        <f>IFERROR(TEXTJOIN(" | ",TRUE,UNIQUE(FILTER(Detalhe_Registro!$C:$C,(Detalhe_Registro!$D:$D=A310)*(Detalhe_Registro!$E:$E=B310)*(Detalhe_Registro!$M:$M="SIM")))),"")</f>
        <v/>
      </c>
      <c r="E310" s="2">
        <f>COUNTIFS(Detalhe_Registro!$D:$D,A310,Detalhe_Registro!$E:$E,B310,Detalhe_Registro!$M:$M,"SIM")</f>
        <v/>
      </c>
      <c r="F310" s="2">
        <f>IFERROR(MAXIFS(Detalhe_Registro!$N:$N,Detalhe_Registro!$D:$D,A310,Detalhe_Registro!$E:$E,B310,Detalhe_Registro!$M:$M,"SIM"),0)</f>
        <v/>
      </c>
      <c r="G310" s="2">
        <f>IFERROR(AVERAGEIFS(Detalhe_Registro!$N:$N,Detalhe_Registro!$D:$D,A310,Detalhe_Registro!$E:$E,B310,Detalhe_Registro!$M:$M,"SIM"),0)</f>
        <v/>
      </c>
      <c r="H310" s="2">
        <f>SUMIFS(Detalhe_Registro!$F:$F,Detalhe_Registro!$D:$D,A310,Detalhe_Registro!$E:$E,B310,Detalhe_Registro!$M:$M,"SIM")</f>
        <v/>
      </c>
      <c r="I310" s="2">
        <f>SUMIFS(Detalhe_Registro!$G:$G,Detalhe_Registro!$D:$D,A310,Detalhe_Registro!$E:$E,B310,Detalhe_Registro!$M:$M,"SIM")</f>
        <v/>
      </c>
      <c r="J310" s="2">
        <f>IF(F310&lt;Premissas!$B$8,"&lt; 1,00",IF(F310&lt;Premissas!$B$9,"1,00 – 1,19",IF(F310&lt;Premissas!$B$10,"1,20 – 1,39",IF(F310&lt;Premissas!$B$11,"1,40 – 1,59",IF(F310&lt;Premissas!$B$12,"1,60 – 1,99","≥ 2,00")))))</f>
        <v/>
      </c>
      <c r="K310" s="5">
        <f>IF(F310&lt;Premissas!$B$8,Premissas!$B$13,IF(F310&lt;Premissas!$B$9,Premissas!$B$14,IF(F310&lt;Premissas!$B$10,Premissas!$B$15,IF(F310&lt;Premissas!$B$11,Premissas!$B$16,IF(F310&lt;Premissas!$B$12,Premissas!$B$17,Premissas!$B$18)))))</f>
        <v/>
      </c>
      <c r="L310" s="5">
        <f>K310/Premissas!$B$4</f>
        <v/>
      </c>
      <c r="M310" s="2">
        <f>IF(K310=Premissas!$B$18,"SIM","NÃO")</f>
        <v/>
      </c>
    </row>
    <row r="311">
      <c r="A311" s="2" t="inlineStr">
        <is>
          <t>6020585</t>
        </is>
      </c>
      <c r="B311" s="2" t="inlineStr">
        <is>
          <t>Max Emilio Soares Nonato</t>
        </is>
      </c>
      <c r="C311" s="2" t="n">
        <v>409</v>
      </c>
      <c r="D311" s="2">
        <f>IFERROR(TEXTJOIN(" | ",TRUE,UNIQUE(FILTER(Detalhe_Registro!$C:$C,(Detalhe_Registro!$D:$D=A311)*(Detalhe_Registro!$E:$E=B311)*(Detalhe_Registro!$M:$M="SIM")))),"")</f>
        <v/>
      </c>
      <c r="E311" s="2">
        <f>COUNTIFS(Detalhe_Registro!$D:$D,A311,Detalhe_Registro!$E:$E,B311,Detalhe_Registro!$M:$M,"SIM")</f>
        <v/>
      </c>
      <c r="F311" s="2">
        <f>IFERROR(MAXIFS(Detalhe_Registro!$N:$N,Detalhe_Registro!$D:$D,A311,Detalhe_Registro!$E:$E,B311,Detalhe_Registro!$M:$M,"SIM"),0)</f>
        <v/>
      </c>
      <c r="G311" s="2">
        <f>IFERROR(AVERAGEIFS(Detalhe_Registro!$N:$N,Detalhe_Registro!$D:$D,A311,Detalhe_Registro!$E:$E,B311,Detalhe_Registro!$M:$M,"SIM"),0)</f>
        <v/>
      </c>
      <c r="H311" s="2">
        <f>SUMIFS(Detalhe_Registro!$F:$F,Detalhe_Registro!$D:$D,A311,Detalhe_Registro!$E:$E,B311,Detalhe_Registro!$M:$M,"SIM")</f>
        <v/>
      </c>
      <c r="I311" s="2">
        <f>SUMIFS(Detalhe_Registro!$G:$G,Detalhe_Registro!$D:$D,A311,Detalhe_Registro!$E:$E,B311,Detalhe_Registro!$M:$M,"SIM")</f>
        <v/>
      </c>
      <c r="J311" s="2">
        <f>IF(F311&lt;Premissas!$B$8,"&lt; 1,00",IF(F311&lt;Premissas!$B$9,"1,00 – 1,19",IF(F311&lt;Premissas!$B$10,"1,20 – 1,39",IF(F311&lt;Premissas!$B$11,"1,40 – 1,59",IF(F311&lt;Premissas!$B$12,"1,60 – 1,99","≥ 2,00")))))</f>
        <v/>
      </c>
      <c r="K311" s="5">
        <f>IF(F311&lt;Premissas!$B$8,Premissas!$B$13,IF(F311&lt;Premissas!$B$9,Premissas!$B$14,IF(F311&lt;Premissas!$B$10,Premissas!$B$15,IF(F311&lt;Premissas!$B$11,Premissas!$B$16,IF(F311&lt;Premissas!$B$12,Premissas!$B$17,Premissas!$B$18)))))</f>
        <v/>
      </c>
      <c r="L311" s="5">
        <f>K311/Premissas!$B$4</f>
        <v/>
      </c>
      <c r="M311" s="2">
        <f>IF(K311=Premissas!$B$18,"SIM","NÃO")</f>
        <v/>
      </c>
    </row>
    <row r="312">
      <c r="A312" s="2" t="n">
        <v>5817277</v>
      </c>
      <c r="B312" s="2" t="inlineStr">
        <is>
          <t>Maximiliano Goncalves De Lima</t>
        </is>
      </c>
      <c r="C312" s="2" t="n">
        <v>409</v>
      </c>
      <c r="D312" s="2">
        <f>IFERROR(TEXTJOIN(" | ",TRUE,UNIQUE(FILTER(Detalhe_Registro!$C:$C,(Detalhe_Registro!$D:$D=A312)*(Detalhe_Registro!$E:$E=B312)*(Detalhe_Registro!$M:$M="SIM")))),"")</f>
        <v/>
      </c>
      <c r="E312" s="2">
        <f>COUNTIFS(Detalhe_Registro!$D:$D,A312,Detalhe_Registro!$E:$E,B312,Detalhe_Registro!$M:$M,"SIM")</f>
        <v/>
      </c>
      <c r="F312" s="2">
        <f>IFERROR(MAXIFS(Detalhe_Registro!$N:$N,Detalhe_Registro!$D:$D,A312,Detalhe_Registro!$E:$E,B312,Detalhe_Registro!$M:$M,"SIM"),0)</f>
        <v/>
      </c>
      <c r="G312" s="2">
        <f>IFERROR(AVERAGEIFS(Detalhe_Registro!$N:$N,Detalhe_Registro!$D:$D,A312,Detalhe_Registro!$E:$E,B312,Detalhe_Registro!$M:$M,"SIM"),0)</f>
        <v/>
      </c>
      <c r="H312" s="2">
        <f>SUMIFS(Detalhe_Registro!$F:$F,Detalhe_Registro!$D:$D,A312,Detalhe_Registro!$E:$E,B312,Detalhe_Registro!$M:$M,"SIM")</f>
        <v/>
      </c>
      <c r="I312" s="2">
        <f>SUMIFS(Detalhe_Registro!$G:$G,Detalhe_Registro!$D:$D,A312,Detalhe_Registro!$E:$E,B312,Detalhe_Registro!$M:$M,"SIM")</f>
        <v/>
      </c>
      <c r="J312" s="2">
        <f>IF(F312&lt;Premissas!$B$8,"&lt; 1,00",IF(F312&lt;Premissas!$B$9,"1,00 – 1,19",IF(F312&lt;Premissas!$B$10,"1,20 – 1,39",IF(F312&lt;Premissas!$B$11,"1,40 – 1,59",IF(F312&lt;Premissas!$B$12,"1,60 – 1,99","≥ 2,00")))))</f>
        <v/>
      </c>
      <c r="K312" s="5">
        <f>IF(F312&lt;Premissas!$B$8,Premissas!$B$13,IF(F312&lt;Premissas!$B$9,Premissas!$B$14,IF(F312&lt;Premissas!$B$10,Premissas!$B$15,IF(F312&lt;Premissas!$B$11,Premissas!$B$16,IF(F312&lt;Premissas!$B$12,Premissas!$B$17,Premissas!$B$18)))))</f>
        <v/>
      </c>
      <c r="L312" s="5">
        <f>K312/Premissas!$B$4</f>
        <v/>
      </c>
      <c r="M312" s="2">
        <f>IF(K312=Premissas!$B$18,"SIM","NÃO")</f>
        <v/>
      </c>
    </row>
    <row r="313">
      <c r="A313" s="2" t="n">
        <v>5817382</v>
      </c>
      <c r="B313" s="2" t="inlineStr">
        <is>
          <t>Michel Cleber Pappacena Ramos</t>
        </is>
      </c>
      <c r="C313" s="2" t="n">
        <v>409</v>
      </c>
      <c r="D313" s="2">
        <f>IFERROR(TEXTJOIN(" | ",TRUE,UNIQUE(FILTER(Detalhe_Registro!$C:$C,(Detalhe_Registro!$D:$D=A313)*(Detalhe_Registro!$E:$E=B313)*(Detalhe_Registro!$M:$M="SIM")))),"")</f>
        <v/>
      </c>
      <c r="E313" s="2">
        <f>COUNTIFS(Detalhe_Registro!$D:$D,A313,Detalhe_Registro!$E:$E,B313,Detalhe_Registro!$M:$M,"SIM")</f>
        <v/>
      </c>
      <c r="F313" s="2">
        <f>IFERROR(MAXIFS(Detalhe_Registro!$N:$N,Detalhe_Registro!$D:$D,A313,Detalhe_Registro!$E:$E,B313,Detalhe_Registro!$M:$M,"SIM"),0)</f>
        <v/>
      </c>
      <c r="G313" s="2">
        <f>IFERROR(AVERAGEIFS(Detalhe_Registro!$N:$N,Detalhe_Registro!$D:$D,A313,Detalhe_Registro!$E:$E,B313,Detalhe_Registro!$M:$M,"SIM"),0)</f>
        <v/>
      </c>
      <c r="H313" s="2">
        <f>SUMIFS(Detalhe_Registro!$F:$F,Detalhe_Registro!$D:$D,A313,Detalhe_Registro!$E:$E,B313,Detalhe_Registro!$M:$M,"SIM")</f>
        <v/>
      </c>
      <c r="I313" s="2">
        <f>SUMIFS(Detalhe_Registro!$G:$G,Detalhe_Registro!$D:$D,A313,Detalhe_Registro!$E:$E,B313,Detalhe_Registro!$M:$M,"SIM")</f>
        <v/>
      </c>
      <c r="J313" s="2">
        <f>IF(F313&lt;Premissas!$B$8,"&lt; 1,00",IF(F313&lt;Premissas!$B$9,"1,00 – 1,19",IF(F313&lt;Premissas!$B$10,"1,20 – 1,39",IF(F313&lt;Premissas!$B$11,"1,40 – 1,59",IF(F313&lt;Premissas!$B$12,"1,60 – 1,99","≥ 2,00")))))</f>
        <v/>
      </c>
      <c r="K313" s="5">
        <f>IF(F313&lt;Premissas!$B$8,Premissas!$B$13,IF(F313&lt;Premissas!$B$9,Premissas!$B$14,IF(F313&lt;Premissas!$B$10,Premissas!$B$15,IF(F313&lt;Premissas!$B$11,Premissas!$B$16,IF(F313&lt;Premissas!$B$12,Premissas!$B$17,Premissas!$B$18)))))</f>
        <v/>
      </c>
      <c r="L313" s="5">
        <f>K313/Premissas!$B$4</f>
        <v/>
      </c>
      <c r="M313" s="2">
        <f>IF(K313=Premissas!$B$18,"SIM","NÃO")</f>
        <v/>
      </c>
    </row>
    <row r="314">
      <c r="A314" s="2" t="inlineStr">
        <is>
          <t>5817382</t>
        </is>
      </c>
      <c r="B314" s="2" t="inlineStr">
        <is>
          <t>Michel Cleber Pappacena Ramos</t>
        </is>
      </c>
      <c r="C314" s="2" t="n">
        <v>409</v>
      </c>
      <c r="D314" s="2">
        <f>IFERROR(TEXTJOIN(" | ",TRUE,UNIQUE(FILTER(Detalhe_Registro!$C:$C,(Detalhe_Registro!$D:$D=A314)*(Detalhe_Registro!$E:$E=B314)*(Detalhe_Registro!$M:$M="SIM")))),"")</f>
        <v/>
      </c>
      <c r="E314" s="2">
        <f>COUNTIFS(Detalhe_Registro!$D:$D,A314,Detalhe_Registro!$E:$E,B314,Detalhe_Registro!$M:$M,"SIM")</f>
        <v/>
      </c>
      <c r="F314" s="2">
        <f>IFERROR(MAXIFS(Detalhe_Registro!$N:$N,Detalhe_Registro!$D:$D,A314,Detalhe_Registro!$E:$E,B314,Detalhe_Registro!$M:$M,"SIM"),0)</f>
        <v/>
      </c>
      <c r="G314" s="2">
        <f>IFERROR(AVERAGEIFS(Detalhe_Registro!$N:$N,Detalhe_Registro!$D:$D,A314,Detalhe_Registro!$E:$E,B314,Detalhe_Registro!$M:$M,"SIM"),0)</f>
        <v/>
      </c>
      <c r="H314" s="2">
        <f>SUMIFS(Detalhe_Registro!$F:$F,Detalhe_Registro!$D:$D,A314,Detalhe_Registro!$E:$E,B314,Detalhe_Registro!$M:$M,"SIM")</f>
        <v/>
      </c>
      <c r="I314" s="2">
        <f>SUMIFS(Detalhe_Registro!$G:$G,Detalhe_Registro!$D:$D,A314,Detalhe_Registro!$E:$E,B314,Detalhe_Registro!$M:$M,"SIM")</f>
        <v/>
      </c>
      <c r="J314" s="2">
        <f>IF(F314&lt;Premissas!$B$8,"&lt; 1,00",IF(F314&lt;Premissas!$B$9,"1,00 – 1,19",IF(F314&lt;Premissas!$B$10,"1,20 – 1,39",IF(F314&lt;Premissas!$B$11,"1,40 – 1,59",IF(F314&lt;Premissas!$B$12,"1,60 – 1,99","≥ 2,00")))))</f>
        <v/>
      </c>
      <c r="K314" s="5">
        <f>IF(F314&lt;Premissas!$B$8,Premissas!$B$13,IF(F314&lt;Premissas!$B$9,Premissas!$B$14,IF(F314&lt;Premissas!$B$10,Premissas!$B$15,IF(F314&lt;Premissas!$B$11,Premissas!$B$16,IF(F314&lt;Premissas!$B$12,Premissas!$B$17,Premissas!$B$18)))))</f>
        <v/>
      </c>
      <c r="L314" s="5">
        <f>K314/Premissas!$B$4</f>
        <v/>
      </c>
      <c r="M314" s="2">
        <f>IF(K314=Premissas!$B$18,"SIM","NÃO")</f>
        <v/>
      </c>
    </row>
    <row r="315">
      <c r="A315" s="2" t="n">
        <v>5819644</v>
      </c>
      <c r="B315" s="2" t="inlineStr">
        <is>
          <t>Michel Da Costa Silva</t>
        </is>
      </c>
      <c r="C315" s="2" t="n">
        <v>409</v>
      </c>
      <c r="D315" s="2">
        <f>IFERROR(TEXTJOIN(" | ",TRUE,UNIQUE(FILTER(Detalhe_Registro!$C:$C,(Detalhe_Registro!$D:$D=A315)*(Detalhe_Registro!$E:$E=B315)*(Detalhe_Registro!$M:$M="SIM")))),"")</f>
        <v/>
      </c>
      <c r="E315" s="2">
        <f>COUNTIFS(Detalhe_Registro!$D:$D,A315,Detalhe_Registro!$E:$E,B315,Detalhe_Registro!$M:$M,"SIM")</f>
        <v/>
      </c>
      <c r="F315" s="2">
        <f>IFERROR(MAXIFS(Detalhe_Registro!$N:$N,Detalhe_Registro!$D:$D,A315,Detalhe_Registro!$E:$E,B315,Detalhe_Registro!$M:$M,"SIM"),0)</f>
        <v/>
      </c>
      <c r="G315" s="2">
        <f>IFERROR(AVERAGEIFS(Detalhe_Registro!$N:$N,Detalhe_Registro!$D:$D,A315,Detalhe_Registro!$E:$E,B315,Detalhe_Registro!$M:$M,"SIM"),0)</f>
        <v/>
      </c>
      <c r="H315" s="2">
        <f>SUMIFS(Detalhe_Registro!$F:$F,Detalhe_Registro!$D:$D,A315,Detalhe_Registro!$E:$E,B315,Detalhe_Registro!$M:$M,"SIM")</f>
        <v/>
      </c>
      <c r="I315" s="2">
        <f>SUMIFS(Detalhe_Registro!$G:$G,Detalhe_Registro!$D:$D,A315,Detalhe_Registro!$E:$E,B315,Detalhe_Registro!$M:$M,"SIM")</f>
        <v/>
      </c>
      <c r="J315" s="2">
        <f>IF(F315&lt;Premissas!$B$8,"&lt; 1,00",IF(F315&lt;Premissas!$B$9,"1,00 – 1,19",IF(F315&lt;Premissas!$B$10,"1,20 – 1,39",IF(F315&lt;Premissas!$B$11,"1,40 – 1,59",IF(F315&lt;Premissas!$B$12,"1,60 – 1,99","≥ 2,00")))))</f>
        <v/>
      </c>
      <c r="K315" s="5">
        <f>IF(F315&lt;Premissas!$B$8,Premissas!$B$13,IF(F315&lt;Premissas!$B$9,Premissas!$B$14,IF(F315&lt;Premissas!$B$10,Premissas!$B$15,IF(F315&lt;Premissas!$B$11,Premissas!$B$16,IF(F315&lt;Premissas!$B$12,Premissas!$B$17,Premissas!$B$18)))))</f>
        <v/>
      </c>
      <c r="L315" s="5">
        <f>K315/Premissas!$B$4</f>
        <v/>
      </c>
      <c r="M315" s="2">
        <f>IF(K315=Premissas!$B$18,"SIM","NÃO")</f>
        <v/>
      </c>
    </row>
    <row r="316">
      <c r="A316" s="2" t="inlineStr">
        <is>
          <t>5819644</t>
        </is>
      </c>
      <c r="B316" s="2" t="inlineStr">
        <is>
          <t>Michel Da Costa Silva</t>
        </is>
      </c>
      <c r="C316" s="2" t="n">
        <v>409</v>
      </c>
      <c r="D316" s="2">
        <f>IFERROR(TEXTJOIN(" | ",TRUE,UNIQUE(FILTER(Detalhe_Registro!$C:$C,(Detalhe_Registro!$D:$D=A316)*(Detalhe_Registro!$E:$E=B316)*(Detalhe_Registro!$M:$M="SIM")))),"")</f>
        <v/>
      </c>
      <c r="E316" s="2">
        <f>COUNTIFS(Detalhe_Registro!$D:$D,A316,Detalhe_Registro!$E:$E,B316,Detalhe_Registro!$M:$M,"SIM")</f>
        <v/>
      </c>
      <c r="F316" s="2">
        <f>IFERROR(MAXIFS(Detalhe_Registro!$N:$N,Detalhe_Registro!$D:$D,A316,Detalhe_Registro!$E:$E,B316,Detalhe_Registro!$M:$M,"SIM"),0)</f>
        <v/>
      </c>
      <c r="G316" s="2">
        <f>IFERROR(AVERAGEIFS(Detalhe_Registro!$N:$N,Detalhe_Registro!$D:$D,A316,Detalhe_Registro!$E:$E,B316,Detalhe_Registro!$M:$M,"SIM"),0)</f>
        <v/>
      </c>
      <c r="H316" s="2">
        <f>SUMIFS(Detalhe_Registro!$F:$F,Detalhe_Registro!$D:$D,A316,Detalhe_Registro!$E:$E,B316,Detalhe_Registro!$M:$M,"SIM")</f>
        <v/>
      </c>
      <c r="I316" s="2">
        <f>SUMIFS(Detalhe_Registro!$G:$G,Detalhe_Registro!$D:$D,A316,Detalhe_Registro!$E:$E,B316,Detalhe_Registro!$M:$M,"SIM")</f>
        <v/>
      </c>
      <c r="J316" s="2">
        <f>IF(F316&lt;Premissas!$B$8,"&lt; 1,00",IF(F316&lt;Premissas!$B$9,"1,00 – 1,19",IF(F316&lt;Premissas!$B$10,"1,20 – 1,39",IF(F316&lt;Premissas!$B$11,"1,40 – 1,59",IF(F316&lt;Premissas!$B$12,"1,60 – 1,99","≥ 2,00")))))</f>
        <v/>
      </c>
      <c r="K316" s="5">
        <f>IF(F316&lt;Premissas!$B$8,Premissas!$B$13,IF(F316&lt;Premissas!$B$9,Premissas!$B$14,IF(F316&lt;Premissas!$B$10,Premissas!$B$15,IF(F316&lt;Premissas!$B$11,Premissas!$B$16,IF(F316&lt;Premissas!$B$12,Premissas!$B$17,Premissas!$B$18)))))</f>
        <v/>
      </c>
      <c r="L316" s="5">
        <f>K316/Premissas!$B$4</f>
        <v/>
      </c>
      <c r="M316" s="2">
        <f>IF(K316=Premissas!$B$18,"SIM","NÃO")</f>
        <v/>
      </c>
    </row>
    <row r="317">
      <c r="A317" s="2" t="n">
        <v>5099161</v>
      </c>
      <c r="B317" s="2" t="inlineStr">
        <is>
          <t>Moises Andrade Moreira</t>
        </is>
      </c>
      <c r="C317" s="2" t="n">
        <v>409</v>
      </c>
      <c r="D317" s="2">
        <f>IFERROR(TEXTJOIN(" | ",TRUE,UNIQUE(FILTER(Detalhe_Registro!$C:$C,(Detalhe_Registro!$D:$D=A317)*(Detalhe_Registro!$E:$E=B317)*(Detalhe_Registro!$M:$M="SIM")))),"")</f>
        <v/>
      </c>
      <c r="E317" s="2">
        <f>COUNTIFS(Detalhe_Registro!$D:$D,A317,Detalhe_Registro!$E:$E,B317,Detalhe_Registro!$M:$M,"SIM")</f>
        <v/>
      </c>
      <c r="F317" s="2">
        <f>IFERROR(MAXIFS(Detalhe_Registro!$N:$N,Detalhe_Registro!$D:$D,A317,Detalhe_Registro!$E:$E,B317,Detalhe_Registro!$M:$M,"SIM"),0)</f>
        <v/>
      </c>
      <c r="G317" s="2">
        <f>IFERROR(AVERAGEIFS(Detalhe_Registro!$N:$N,Detalhe_Registro!$D:$D,A317,Detalhe_Registro!$E:$E,B317,Detalhe_Registro!$M:$M,"SIM"),0)</f>
        <v/>
      </c>
      <c r="H317" s="2">
        <f>SUMIFS(Detalhe_Registro!$F:$F,Detalhe_Registro!$D:$D,A317,Detalhe_Registro!$E:$E,B317,Detalhe_Registro!$M:$M,"SIM")</f>
        <v/>
      </c>
      <c r="I317" s="2">
        <f>SUMIFS(Detalhe_Registro!$G:$G,Detalhe_Registro!$D:$D,A317,Detalhe_Registro!$E:$E,B317,Detalhe_Registro!$M:$M,"SIM")</f>
        <v/>
      </c>
      <c r="J317" s="2">
        <f>IF(F317&lt;Premissas!$B$8,"&lt; 1,00",IF(F317&lt;Premissas!$B$9,"1,00 – 1,19",IF(F317&lt;Premissas!$B$10,"1,20 – 1,39",IF(F317&lt;Premissas!$B$11,"1,40 – 1,59",IF(F317&lt;Premissas!$B$12,"1,60 – 1,99","≥ 2,00")))))</f>
        <v/>
      </c>
      <c r="K317" s="5">
        <f>IF(F317&lt;Premissas!$B$8,Premissas!$B$13,IF(F317&lt;Premissas!$B$9,Premissas!$B$14,IF(F317&lt;Premissas!$B$10,Premissas!$B$15,IF(F317&lt;Premissas!$B$11,Premissas!$B$16,IF(F317&lt;Premissas!$B$12,Premissas!$B$17,Premissas!$B$18)))))</f>
        <v/>
      </c>
      <c r="L317" s="5">
        <f>K317/Premissas!$B$4</f>
        <v/>
      </c>
      <c r="M317" s="2">
        <f>IF(K317=Premissas!$B$18,"SIM","NÃO")</f>
        <v/>
      </c>
    </row>
    <row r="318">
      <c r="A318" s="2" t="inlineStr">
        <is>
          <t>5099161</t>
        </is>
      </c>
      <c r="B318" s="2" t="inlineStr">
        <is>
          <t>Moises Andrade Moreira</t>
        </is>
      </c>
      <c r="C318" s="2" t="n">
        <v>409</v>
      </c>
      <c r="D318" s="2">
        <f>IFERROR(TEXTJOIN(" | ",TRUE,UNIQUE(FILTER(Detalhe_Registro!$C:$C,(Detalhe_Registro!$D:$D=A318)*(Detalhe_Registro!$E:$E=B318)*(Detalhe_Registro!$M:$M="SIM")))),"")</f>
        <v/>
      </c>
      <c r="E318" s="2">
        <f>COUNTIFS(Detalhe_Registro!$D:$D,A318,Detalhe_Registro!$E:$E,B318,Detalhe_Registro!$M:$M,"SIM")</f>
        <v/>
      </c>
      <c r="F318" s="2">
        <f>IFERROR(MAXIFS(Detalhe_Registro!$N:$N,Detalhe_Registro!$D:$D,A318,Detalhe_Registro!$E:$E,B318,Detalhe_Registro!$M:$M,"SIM"),0)</f>
        <v/>
      </c>
      <c r="G318" s="2">
        <f>IFERROR(AVERAGEIFS(Detalhe_Registro!$N:$N,Detalhe_Registro!$D:$D,A318,Detalhe_Registro!$E:$E,B318,Detalhe_Registro!$M:$M,"SIM"),0)</f>
        <v/>
      </c>
      <c r="H318" s="2">
        <f>SUMIFS(Detalhe_Registro!$F:$F,Detalhe_Registro!$D:$D,A318,Detalhe_Registro!$E:$E,B318,Detalhe_Registro!$M:$M,"SIM")</f>
        <v/>
      </c>
      <c r="I318" s="2">
        <f>SUMIFS(Detalhe_Registro!$G:$G,Detalhe_Registro!$D:$D,A318,Detalhe_Registro!$E:$E,B318,Detalhe_Registro!$M:$M,"SIM")</f>
        <v/>
      </c>
      <c r="J318" s="2">
        <f>IF(F318&lt;Premissas!$B$8,"&lt; 1,00",IF(F318&lt;Premissas!$B$9,"1,00 – 1,19",IF(F318&lt;Premissas!$B$10,"1,20 – 1,39",IF(F318&lt;Premissas!$B$11,"1,40 – 1,59",IF(F318&lt;Premissas!$B$12,"1,60 – 1,99","≥ 2,00")))))</f>
        <v/>
      </c>
      <c r="K318" s="5">
        <f>IF(F318&lt;Premissas!$B$8,Premissas!$B$13,IF(F318&lt;Premissas!$B$9,Premissas!$B$14,IF(F318&lt;Premissas!$B$10,Premissas!$B$15,IF(F318&lt;Premissas!$B$11,Premissas!$B$16,IF(F318&lt;Premissas!$B$12,Premissas!$B$17,Premissas!$B$18)))))</f>
        <v/>
      </c>
      <c r="L318" s="5">
        <f>K318/Premissas!$B$4</f>
        <v/>
      </c>
      <c r="M318" s="2">
        <f>IF(K318=Premissas!$B$18,"SIM","NÃO")</f>
        <v/>
      </c>
    </row>
    <row r="319">
      <c r="A319" s="2" t="n">
        <v>5944260</v>
      </c>
      <c r="B319" s="2" t="inlineStr">
        <is>
          <t>Natalia Nascimento Dos Santos Gouvea</t>
        </is>
      </c>
      <c r="C319" s="2" t="n">
        <v>409</v>
      </c>
      <c r="D319" s="2">
        <f>IFERROR(TEXTJOIN(" | ",TRUE,UNIQUE(FILTER(Detalhe_Registro!$C:$C,(Detalhe_Registro!$D:$D=A319)*(Detalhe_Registro!$E:$E=B319)*(Detalhe_Registro!$M:$M="SIM")))),"")</f>
        <v/>
      </c>
      <c r="E319" s="2">
        <f>COUNTIFS(Detalhe_Registro!$D:$D,A319,Detalhe_Registro!$E:$E,B319,Detalhe_Registro!$M:$M,"SIM")</f>
        <v/>
      </c>
      <c r="F319" s="2">
        <f>IFERROR(MAXIFS(Detalhe_Registro!$N:$N,Detalhe_Registro!$D:$D,A319,Detalhe_Registro!$E:$E,B319,Detalhe_Registro!$M:$M,"SIM"),0)</f>
        <v/>
      </c>
      <c r="G319" s="2">
        <f>IFERROR(AVERAGEIFS(Detalhe_Registro!$N:$N,Detalhe_Registro!$D:$D,A319,Detalhe_Registro!$E:$E,B319,Detalhe_Registro!$M:$M,"SIM"),0)</f>
        <v/>
      </c>
      <c r="H319" s="2">
        <f>SUMIFS(Detalhe_Registro!$F:$F,Detalhe_Registro!$D:$D,A319,Detalhe_Registro!$E:$E,B319,Detalhe_Registro!$M:$M,"SIM")</f>
        <v/>
      </c>
      <c r="I319" s="2">
        <f>SUMIFS(Detalhe_Registro!$G:$G,Detalhe_Registro!$D:$D,A319,Detalhe_Registro!$E:$E,B319,Detalhe_Registro!$M:$M,"SIM")</f>
        <v/>
      </c>
      <c r="J319" s="2">
        <f>IF(F319&lt;Premissas!$B$8,"&lt; 1,00",IF(F319&lt;Premissas!$B$9,"1,00 – 1,19",IF(F319&lt;Premissas!$B$10,"1,20 – 1,39",IF(F319&lt;Premissas!$B$11,"1,40 – 1,59",IF(F319&lt;Premissas!$B$12,"1,60 – 1,99","≥ 2,00")))))</f>
        <v/>
      </c>
      <c r="K319" s="5">
        <f>IF(F319&lt;Premissas!$B$8,Premissas!$B$13,IF(F319&lt;Premissas!$B$9,Premissas!$B$14,IF(F319&lt;Premissas!$B$10,Premissas!$B$15,IF(F319&lt;Premissas!$B$11,Premissas!$B$16,IF(F319&lt;Premissas!$B$12,Premissas!$B$17,Premissas!$B$18)))))</f>
        <v/>
      </c>
      <c r="L319" s="5">
        <f>K319/Premissas!$B$4</f>
        <v/>
      </c>
      <c r="M319" s="2">
        <f>IF(K319=Premissas!$B$18,"SIM","NÃO")</f>
        <v/>
      </c>
    </row>
    <row r="320">
      <c r="A320" s="2" t="inlineStr">
        <is>
          <t>5944260</t>
        </is>
      </c>
      <c r="B320" s="2" t="inlineStr">
        <is>
          <t>Natalia Nascimento Dos Santos Gouvea</t>
        </is>
      </c>
      <c r="C320" s="2" t="n">
        <v>409</v>
      </c>
      <c r="D320" s="2">
        <f>IFERROR(TEXTJOIN(" | ",TRUE,UNIQUE(FILTER(Detalhe_Registro!$C:$C,(Detalhe_Registro!$D:$D=A320)*(Detalhe_Registro!$E:$E=B320)*(Detalhe_Registro!$M:$M="SIM")))),"")</f>
        <v/>
      </c>
      <c r="E320" s="2">
        <f>COUNTIFS(Detalhe_Registro!$D:$D,A320,Detalhe_Registro!$E:$E,B320,Detalhe_Registro!$M:$M,"SIM")</f>
        <v/>
      </c>
      <c r="F320" s="2">
        <f>IFERROR(MAXIFS(Detalhe_Registro!$N:$N,Detalhe_Registro!$D:$D,A320,Detalhe_Registro!$E:$E,B320,Detalhe_Registro!$M:$M,"SIM"),0)</f>
        <v/>
      </c>
      <c r="G320" s="2">
        <f>IFERROR(AVERAGEIFS(Detalhe_Registro!$N:$N,Detalhe_Registro!$D:$D,A320,Detalhe_Registro!$E:$E,B320,Detalhe_Registro!$M:$M,"SIM"),0)</f>
        <v/>
      </c>
      <c r="H320" s="2">
        <f>SUMIFS(Detalhe_Registro!$F:$F,Detalhe_Registro!$D:$D,A320,Detalhe_Registro!$E:$E,B320,Detalhe_Registro!$M:$M,"SIM")</f>
        <v/>
      </c>
      <c r="I320" s="2">
        <f>SUMIFS(Detalhe_Registro!$G:$G,Detalhe_Registro!$D:$D,A320,Detalhe_Registro!$E:$E,B320,Detalhe_Registro!$M:$M,"SIM")</f>
        <v/>
      </c>
      <c r="J320" s="2">
        <f>IF(F320&lt;Premissas!$B$8,"&lt; 1,00",IF(F320&lt;Premissas!$B$9,"1,00 – 1,19",IF(F320&lt;Premissas!$B$10,"1,20 – 1,39",IF(F320&lt;Premissas!$B$11,"1,40 – 1,59",IF(F320&lt;Premissas!$B$12,"1,60 – 1,99","≥ 2,00")))))</f>
        <v/>
      </c>
      <c r="K320" s="5">
        <f>IF(F320&lt;Premissas!$B$8,Premissas!$B$13,IF(F320&lt;Premissas!$B$9,Premissas!$B$14,IF(F320&lt;Premissas!$B$10,Premissas!$B$15,IF(F320&lt;Premissas!$B$11,Premissas!$B$16,IF(F320&lt;Premissas!$B$12,Premissas!$B$17,Premissas!$B$18)))))</f>
        <v/>
      </c>
      <c r="L320" s="5">
        <f>K320/Premissas!$B$4</f>
        <v/>
      </c>
      <c r="M320" s="2">
        <f>IF(K320=Premissas!$B$18,"SIM","NÃO")</f>
        <v/>
      </c>
    </row>
    <row r="321">
      <c r="A321" s="2" t="n">
        <v>5906229</v>
      </c>
      <c r="B321" s="2" t="inlineStr">
        <is>
          <t>Nicolas Machado De Souza</t>
        </is>
      </c>
      <c r="C321" s="2" t="n">
        <v>409</v>
      </c>
      <c r="D321" s="2">
        <f>IFERROR(TEXTJOIN(" | ",TRUE,UNIQUE(FILTER(Detalhe_Registro!$C:$C,(Detalhe_Registro!$D:$D=A321)*(Detalhe_Registro!$E:$E=B321)*(Detalhe_Registro!$M:$M="SIM")))),"")</f>
        <v/>
      </c>
      <c r="E321" s="2">
        <f>COUNTIFS(Detalhe_Registro!$D:$D,A321,Detalhe_Registro!$E:$E,B321,Detalhe_Registro!$M:$M,"SIM")</f>
        <v/>
      </c>
      <c r="F321" s="2">
        <f>IFERROR(MAXIFS(Detalhe_Registro!$N:$N,Detalhe_Registro!$D:$D,A321,Detalhe_Registro!$E:$E,B321,Detalhe_Registro!$M:$M,"SIM"),0)</f>
        <v/>
      </c>
      <c r="G321" s="2">
        <f>IFERROR(AVERAGEIFS(Detalhe_Registro!$N:$N,Detalhe_Registro!$D:$D,A321,Detalhe_Registro!$E:$E,B321,Detalhe_Registro!$M:$M,"SIM"),0)</f>
        <v/>
      </c>
      <c r="H321" s="2">
        <f>SUMIFS(Detalhe_Registro!$F:$F,Detalhe_Registro!$D:$D,A321,Detalhe_Registro!$E:$E,B321,Detalhe_Registro!$M:$M,"SIM")</f>
        <v/>
      </c>
      <c r="I321" s="2">
        <f>SUMIFS(Detalhe_Registro!$G:$G,Detalhe_Registro!$D:$D,A321,Detalhe_Registro!$E:$E,B321,Detalhe_Registro!$M:$M,"SIM")</f>
        <v/>
      </c>
      <c r="J321" s="2">
        <f>IF(F321&lt;Premissas!$B$8,"&lt; 1,00",IF(F321&lt;Premissas!$B$9,"1,00 – 1,19",IF(F321&lt;Premissas!$B$10,"1,20 – 1,39",IF(F321&lt;Premissas!$B$11,"1,40 – 1,59",IF(F321&lt;Premissas!$B$12,"1,60 – 1,99","≥ 2,00")))))</f>
        <v/>
      </c>
      <c r="K321" s="5">
        <f>IF(F321&lt;Premissas!$B$8,Premissas!$B$13,IF(F321&lt;Premissas!$B$9,Premissas!$B$14,IF(F321&lt;Premissas!$B$10,Premissas!$B$15,IF(F321&lt;Premissas!$B$11,Premissas!$B$16,IF(F321&lt;Premissas!$B$12,Premissas!$B$17,Premissas!$B$18)))))</f>
        <v/>
      </c>
      <c r="L321" s="5">
        <f>K321/Premissas!$B$4</f>
        <v/>
      </c>
      <c r="M321" s="2">
        <f>IF(K321=Premissas!$B$18,"SIM","NÃO")</f>
        <v/>
      </c>
    </row>
    <row r="322">
      <c r="A322" s="2" t="inlineStr">
        <is>
          <t>5906229</t>
        </is>
      </c>
      <c r="B322" s="2" t="inlineStr">
        <is>
          <t>Nicolas Machado De Souza</t>
        </is>
      </c>
      <c r="C322" s="2" t="n">
        <v>409</v>
      </c>
      <c r="D322" s="2">
        <f>IFERROR(TEXTJOIN(" | ",TRUE,UNIQUE(FILTER(Detalhe_Registro!$C:$C,(Detalhe_Registro!$D:$D=A322)*(Detalhe_Registro!$E:$E=B322)*(Detalhe_Registro!$M:$M="SIM")))),"")</f>
        <v/>
      </c>
      <c r="E322" s="2">
        <f>COUNTIFS(Detalhe_Registro!$D:$D,A322,Detalhe_Registro!$E:$E,B322,Detalhe_Registro!$M:$M,"SIM")</f>
        <v/>
      </c>
      <c r="F322" s="2">
        <f>IFERROR(MAXIFS(Detalhe_Registro!$N:$N,Detalhe_Registro!$D:$D,A322,Detalhe_Registro!$E:$E,B322,Detalhe_Registro!$M:$M,"SIM"),0)</f>
        <v/>
      </c>
      <c r="G322" s="2">
        <f>IFERROR(AVERAGEIFS(Detalhe_Registro!$N:$N,Detalhe_Registro!$D:$D,A322,Detalhe_Registro!$E:$E,B322,Detalhe_Registro!$M:$M,"SIM"),0)</f>
        <v/>
      </c>
      <c r="H322" s="2">
        <f>SUMIFS(Detalhe_Registro!$F:$F,Detalhe_Registro!$D:$D,A322,Detalhe_Registro!$E:$E,B322,Detalhe_Registro!$M:$M,"SIM")</f>
        <v/>
      </c>
      <c r="I322" s="2">
        <f>SUMIFS(Detalhe_Registro!$G:$G,Detalhe_Registro!$D:$D,A322,Detalhe_Registro!$E:$E,B322,Detalhe_Registro!$M:$M,"SIM")</f>
        <v/>
      </c>
      <c r="J322" s="2">
        <f>IF(F322&lt;Premissas!$B$8,"&lt; 1,00",IF(F322&lt;Premissas!$B$9,"1,00 – 1,19",IF(F322&lt;Premissas!$B$10,"1,20 – 1,39",IF(F322&lt;Premissas!$B$11,"1,40 – 1,59",IF(F322&lt;Premissas!$B$12,"1,60 – 1,99","≥ 2,00")))))</f>
        <v/>
      </c>
      <c r="K322" s="5">
        <f>IF(F322&lt;Premissas!$B$8,Premissas!$B$13,IF(F322&lt;Premissas!$B$9,Premissas!$B$14,IF(F322&lt;Premissas!$B$10,Premissas!$B$15,IF(F322&lt;Premissas!$B$11,Premissas!$B$16,IF(F322&lt;Premissas!$B$12,Premissas!$B$17,Premissas!$B$18)))))</f>
        <v/>
      </c>
      <c r="L322" s="5">
        <f>K322/Premissas!$B$4</f>
        <v/>
      </c>
      <c r="M322" s="2">
        <f>IF(K322=Premissas!$B$18,"SIM","NÃO")</f>
        <v/>
      </c>
    </row>
    <row r="323">
      <c r="A323" s="2" t="n">
        <v>295290</v>
      </c>
      <c r="B323" s="2" t="inlineStr">
        <is>
          <t>Onofre Rodrigues De Souza</t>
        </is>
      </c>
      <c r="C323" s="2" t="n">
        <v>409</v>
      </c>
      <c r="D323" s="2">
        <f>IFERROR(TEXTJOIN(" | ",TRUE,UNIQUE(FILTER(Detalhe_Registro!$C:$C,(Detalhe_Registro!$D:$D=A323)*(Detalhe_Registro!$E:$E=B323)*(Detalhe_Registro!$M:$M="SIM")))),"")</f>
        <v/>
      </c>
      <c r="E323" s="2">
        <f>COUNTIFS(Detalhe_Registro!$D:$D,A323,Detalhe_Registro!$E:$E,B323,Detalhe_Registro!$M:$M,"SIM")</f>
        <v/>
      </c>
      <c r="F323" s="2">
        <f>IFERROR(MAXIFS(Detalhe_Registro!$N:$N,Detalhe_Registro!$D:$D,A323,Detalhe_Registro!$E:$E,B323,Detalhe_Registro!$M:$M,"SIM"),0)</f>
        <v/>
      </c>
      <c r="G323" s="2">
        <f>IFERROR(AVERAGEIFS(Detalhe_Registro!$N:$N,Detalhe_Registro!$D:$D,A323,Detalhe_Registro!$E:$E,B323,Detalhe_Registro!$M:$M,"SIM"),0)</f>
        <v/>
      </c>
      <c r="H323" s="2">
        <f>SUMIFS(Detalhe_Registro!$F:$F,Detalhe_Registro!$D:$D,A323,Detalhe_Registro!$E:$E,B323,Detalhe_Registro!$M:$M,"SIM")</f>
        <v/>
      </c>
      <c r="I323" s="2">
        <f>SUMIFS(Detalhe_Registro!$G:$G,Detalhe_Registro!$D:$D,A323,Detalhe_Registro!$E:$E,B323,Detalhe_Registro!$M:$M,"SIM")</f>
        <v/>
      </c>
      <c r="J323" s="2">
        <f>IF(F323&lt;Premissas!$B$8,"&lt; 1,00",IF(F323&lt;Premissas!$B$9,"1,00 – 1,19",IF(F323&lt;Premissas!$B$10,"1,20 – 1,39",IF(F323&lt;Premissas!$B$11,"1,40 – 1,59",IF(F323&lt;Premissas!$B$12,"1,60 – 1,99","≥ 2,00")))))</f>
        <v/>
      </c>
      <c r="K323" s="5">
        <f>IF(F323&lt;Premissas!$B$8,Premissas!$B$13,IF(F323&lt;Premissas!$B$9,Premissas!$B$14,IF(F323&lt;Premissas!$B$10,Premissas!$B$15,IF(F323&lt;Premissas!$B$11,Premissas!$B$16,IF(F323&lt;Premissas!$B$12,Premissas!$B$17,Premissas!$B$18)))))</f>
        <v/>
      </c>
      <c r="L323" s="5">
        <f>K323/Premissas!$B$4</f>
        <v/>
      </c>
      <c r="M323" s="2">
        <f>IF(K323=Premissas!$B$18,"SIM","NÃO")</f>
        <v/>
      </c>
    </row>
    <row r="324">
      <c r="A324" s="2" t="inlineStr">
        <is>
          <t>295290</t>
        </is>
      </c>
      <c r="B324" s="2" t="inlineStr">
        <is>
          <t>Onofre Rodrigues De Souza</t>
        </is>
      </c>
      <c r="C324" s="2" t="n">
        <v>409</v>
      </c>
      <c r="D324" s="2">
        <f>IFERROR(TEXTJOIN(" | ",TRUE,UNIQUE(FILTER(Detalhe_Registro!$C:$C,(Detalhe_Registro!$D:$D=A324)*(Detalhe_Registro!$E:$E=B324)*(Detalhe_Registro!$M:$M="SIM")))),"")</f>
        <v/>
      </c>
      <c r="E324" s="2">
        <f>COUNTIFS(Detalhe_Registro!$D:$D,A324,Detalhe_Registro!$E:$E,B324,Detalhe_Registro!$M:$M,"SIM")</f>
        <v/>
      </c>
      <c r="F324" s="2">
        <f>IFERROR(MAXIFS(Detalhe_Registro!$N:$N,Detalhe_Registro!$D:$D,A324,Detalhe_Registro!$E:$E,B324,Detalhe_Registro!$M:$M,"SIM"),0)</f>
        <v/>
      </c>
      <c r="G324" s="2">
        <f>IFERROR(AVERAGEIFS(Detalhe_Registro!$N:$N,Detalhe_Registro!$D:$D,A324,Detalhe_Registro!$E:$E,B324,Detalhe_Registro!$M:$M,"SIM"),0)</f>
        <v/>
      </c>
      <c r="H324" s="2">
        <f>SUMIFS(Detalhe_Registro!$F:$F,Detalhe_Registro!$D:$D,A324,Detalhe_Registro!$E:$E,B324,Detalhe_Registro!$M:$M,"SIM")</f>
        <v/>
      </c>
      <c r="I324" s="2">
        <f>SUMIFS(Detalhe_Registro!$G:$G,Detalhe_Registro!$D:$D,A324,Detalhe_Registro!$E:$E,B324,Detalhe_Registro!$M:$M,"SIM")</f>
        <v/>
      </c>
      <c r="J324" s="2">
        <f>IF(F324&lt;Premissas!$B$8,"&lt; 1,00",IF(F324&lt;Premissas!$B$9,"1,00 – 1,19",IF(F324&lt;Premissas!$B$10,"1,20 – 1,39",IF(F324&lt;Premissas!$B$11,"1,40 – 1,59",IF(F324&lt;Premissas!$B$12,"1,60 – 1,99","≥ 2,00")))))</f>
        <v/>
      </c>
      <c r="K324" s="5">
        <f>IF(F324&lt;Premissas!$B$8,Premissas!$B$13,IF(F324&lt;Premissas!$B$9,Premissas!$B$14,IF(F324&lt;Premissas!$B$10,Premissas!$B$15,IF(F324&lt;Premissas!$B$11,Premissas!$B$16,IF(F324&lt;Premissas!$B$12,Premissas!$B$17,Premissas!$B$18)))))</f>
        <v/>
      </c>
      <c r="L324" s="5">
        <f>K324/Premissas!$B$4</f>
        <v/>
      </c>
      <c r="M324" s="2">
        <f>IF(K324=Premissas!$B$18,"SIM","NÃO")</f>
        <v/>
      </c>
    </row>
    <row r="325">
      <c r="A325" s="2" t="n">
        <v>5828872</v>
      </c>
      <c r="B325" s="2" t="inlineStr">
        <is>
          <t>Pablo Tavares Dos Santos Junior</t>
        </is>
      </c>
      <c r="C325" s="2" t="n">
        <v>409</v>
      </c>
      <c r="D325" s="2">
        <f>IFERROR(TEXTJOIN(" | ",TRUE,UNIQUE(FILTER(Detalhe_Registro!$C:$C,(Detalhe_Registro!$D:$D=A325)*(Detalhe_Registro!$E:$E=B325)*(Detalhe_Registro!$M:$M="SIM")))),"")</f>
        <v/>
      </c>
      <c r="E325" s="2">
        <f>COUNTIFS(Detalhe_Registro!$D:$D,A325,Detalhe_Registro!$E:$E,B325,Detalhe_Registro!$M:$M,"SIM")</f>
        <v/>
      </c>
      <c r="F325" s="2">
        <f>IFERROR(MAXIFS(Detalhe_Registro!$N:$N,Detalhe_Registro!$D:$D,A325,Detalhe_Registro!$E:$E,B325,Detalhe_Registro!$M:$M,"SIM"),0)</f>
        <v/>
      </c>
      <c r="G325" s="2">
        <f>IFERROR(AVERAGEIFS(Detalhe_Registro!$N:$N,Detalhe_Registro!$D:$D,A325,Detalhe_Registro!$E:$E,B325,Detalhe_Registro!$M:$M,"SIM"),0)</f>
        <v/>
      </c>
      <c r="H325" s="2">
        <f>SUMIFS(Detalhe_Registro!$F:$F,Detalhe_Registro!$D:$D,A325,Detalhe_Registro!$E:$E,B325,Detalhe_Registro!$M:$M,"SIM")</f>
        <v/>
      </c>
      <c r="I325" s="2">
        <f>SUMIFS(Detalhe_Registro!$G:$G,Detalhe_Registro!$D:$D,A325,Detalhe_Registro!$E:$E,B325,Detalhe_Registro!$M:$M,"SIM")</f>
        <v/>
      </c>
      <c r="J325" s="2">
        <f>IF(F325&lt;Premissas!$B$8,"&lt; 1,00",IF(F325&lt;Premissas!$B$9,"1,00 – 1,19",IF(F325&lt;Premissas!$B$10,"1,20 – 1,39",IF(F325&lt;Premissas!$B$11,"1,40 – 1,59",IF(F325&lt;Premissas!$B$12,"1,60 – 1,99","≥ 2,00")))))</f>
        <v/>
      </c>
      <c r="K325" s="5">
        <f>IF(F325&lt;Premissas!$B$8,Premissas!$B$13,IF(F325&lt;Premissas!$B$9,Premissas!$B$14,IF(F325&lt;Premissas!$B$10,Premissas!$B$15,IF(F325&lt;Premissas!$B$11,Premissas!$B$16,IF(F325&lt;Premissas!$B$12,Premissas!$B$17,Premissas!$B$18)))))</f>
        <v/>
      </c>
      <c r="L325" s="5">
        <f>K325/Premissas!$B$4</f>
        <v/>
      </c>
      <c r="M325" s="2">
        <f>IF(K325=Premissas!$B$18,"SIM","NÃO")</f>
        <v/>
      </c>
    </row>
    <row r="326">
      <c r="A326" s="2" t="n">
        <v>5911850</v>
      </c>
      <c r="B326" s="2" t="inlineStr">
        <is>
          <t>Patrick Do Nascimento Trugilho</t>
        </is>
      </c>
      <c r="C326" s="2" t="n">
        <v>409</v>
      </c>
      <c r="D326" s="2">
        <f>IFERROR(TEXTJOIN(" | ",TRUE,UNIQUE(FILTER(Detalhe_Registro!$C:$C,(Detalhe_Registro!$D:$D=A326)*(Detalhe_Registro!$E:$E=B326)*(Detalhe_Registro!$M:$M="SIM")))),"")</f>
        <v/>
      </c>
      <c r="E326" s="2">
        <f>COUNTIFS(Detalhe_Registro!$D:$D,A326,Detalhe_Registro!$E:$E,B326,Detalhe_Registro!$M:$M,"SIM")</f>
        <v/>
      </c>
      <c r="F326" s="2">
        <f>IFERROR(MAXIFS(Detalhe_Registro!$N:$N,Detalhe_Registro!$D:$D,A326,Detalhe_Registro!$E:$E,B326,Detalhe_Registro!$M:$M,"SIM"),0)</f>
        <v/>
      </c>
      <c r="G326" s="2">
        <f>IFERROR(AVERAGEIFS(Detalhe_Registro!$N:$N,Detalhe_Registro!$D:$D,A326,Detalhe_Registro!$E:$E,B326,Detalhe_Registro!$M:$M,"SIM"),0)</f>
        <v/>
      </c>
      <c r="H326" s="2">
        <f>SUMIFS(Detalhe_Registro!$F:$F,Detalhe_Registro!$D:$D,A326,Detalhe_Registro!$E:$E,B326,Detalhe_Registro!$M:$M,"SIM")</f>
        <v/>
      </c>
      <c r="I326" s="2">
        <f>SUMIFS(Detalhe_Registro!$G:$G,Detalhe_Registro!$D:$D,A326,Detalhe_Registro!$E:$E,B326,Detalhe_Registro!$M:$M,"SIM")</f>
        <v/>
      </c>
      <c r="J326" s="2">
        <f>IF(F326&lt;Premissas!$B$8,"&lt; 1,00",IF(F326&lt;Premissas!$B$9,"1,00 – 1,19",IF(F326&lt;Premissas!$B$10,"1,20 – 1,39",IF(F326&lt;Premissas!$B$11,"1,40 – 1,59",IF(F326&lt;Premissas!$B$12,"1,60 – 1,99","≥ 2,00")))))</f>
        <v/>
      </c>
      <c r="K326" s="5">
        <f>IF(F326&lt;Premissas!$B$8,Premissas!$B$13,IF(F326&lt;Premissas!$B$9,Premissas!$B$14,IF(F326&lt;Premissas!$B$10,Premissas!$B$15,IF(F326&lt;Premissas!$B$11,Premissas!$B$16,IF(F326&lt;Premissas!$B$12,Premissas!$B$17,Premissas!$B$18)))))</f>
        <v/>
      </c>
      <c r="L326" s="5">
        <f>K326/Premissas!$B$4</f>
        <v/>
      </c>
      <c r="M326" s="2">
        <f>IF(K326=Premissas!$B$18,"SIM","NÃO")</f>
        <v/>
      </c>
    </row>
    <row r="327">
      <c r="A327" s="2" t="inlineStr">
        <is>
          <t>5911850</t>
        </is>
      </c>
      <c r="B327" s="2" t="inlineStr">
        <is>
          <t>Patrick Do Nascimento Trugilho</t>
        </is>
      </c>
      <c r="C327" s="2" t="n">
        <v>409</v>
      </c>
      <c r="D327" s="2">
        <f>IFERROR(TEXTJOIN(" | ",TRUE,UNIQUE(FILTER(Detalhe_Registro!$C:$C,(Detalhe_Registro!$D:$D=A327)*(Detalhe_Registro!$E:$E=B327)*(Detalhe_Registro!$M:$M="SIM")))),"")</f>
        <v/>
      </c>
      <c r="E327" s="2">
        <f>COUNTIFS(Detalhe_Registro!$D:$D,A327,Detalhe_Registro!$E:$E,B327,Detalhe_Registro!$M:$M,"SIM")</f>
        <v/>
      </c>
      <c r="F327" s="2">
        <f>IFERROR(MAXIFS(Detalhe_Registro!$N:$N,Detalhe_Registro!$D:$D,A327,Detalhe_Registro!$E:$E,B327,Detalhe_Registro!$M:$M,"SIM"),0)</f>
        <v/>
      </c>
      <c r="G327" s="2">
        <f>IFERROR(AVERAGEIFS(Detalhe_Registro!$N:$N,Detalhe_Registro!$D:$D,A327,Detalhe_Registro!$E:$E,B327,Detalhe_Registro!$M:$M,"SIM"),0)</f>
        <v/>
      </c>
      <c r="H327" s="2">
        <f>SUMIFS(Detalhe_Registro!$F:$F,Detalhe_Registro!$D:$D,A327,Detalhe_Registro!$E:$E,B327,Detalhe_Registro!$M:$M,"SIM")</f>
        <v/>
      </c>
      <c r="I327" s="2">
        <f>SUMIFS(Detalhe_Registro!$G:$G,Detalhe_Registro!$D:$D,A327,Detalhe_Registro!$E:$E,B327,Detalhe_Registro!$M:$M,"SIM")</f>
        <v/>
      </c>
      <c r="J327" s="2">
        <f>IF(F327&lt;Premissas!$B$8,"&lt; 1,00",IF(F327&lt;Premissas!$B$9,"1,00 – 1,19",IF(F327&lt;Premissas!$B$10,"1,20 – 1,39",IF(F327&lt;Premissas!$B$11,"1,40 – 1,59",IF(F327&lt;Premissas!$B$12,"1,60 – 1,99","≥ 2,00")))))</f>
        <v/>
      </c>
      <c r="K327" s="5">
        <f>IF(F327&lt;Premissas!$B$8,Premissas!$B$13,IF(F327&lt;Premissas!$B$9,Premissas!$B$14,IF(F327&lt;Premissas!$B$10,Premissas!$B$15,IF(F327&lt;Premissas!$B$11,Premissas!$B$16,IF(F327&lt;Premissas!$B$12,Premissas!$B$17,Premissas!$B$18)))))</f>
        <v/>
      </c>
      <c r="L327" s="5">
        <f>K327/Premissas!$B$4</f>
        <v/>
      </c>
      <c r="M327" s="2">
        <f>IF(K327=Premissas!$B$18,"SIM","NÃO")</f>
        <v/>
      </c>
    </row>
    <row r="328">
      <c r="A328" s="2" t="n">
        <v>5803667</v>
      </c>
      <c r="B328" s="2" t="inlineStr">
        <is>
          <t>Paulo Henrique De Oliveira Chagas</t>
        </is>
      </c>
      <c r="C328" s="2" t="n">
        <v>409</v>
      </c>
      <c r="D328" s="2">
        <f>IFERROR(TEXTJOIN(" | ",TRUE,UNIQUE(FILTER(Detalhe_Registro!$C:$C,(Detalhe_Registro!$D:$D=A328)*(Detalhe_Registro!$E:$E=B328)*(Detalhe_Registro!$M:$M="SIM")))),"")</f>
        <v/>
      </c>
      <c r="E328" s="2">
        <f>COUNTIFS(Detalhe_Registro!$D:$D,A328,Detalhe_Registro!$E:$E,B328,Detalhe_Registro!$M:$M,"SIM")</f>
        <v/>
      </c>
      <c r="F328" s="2">
        <f>IFERROR(MAXIFS(Detalhe_Registro!$N:$N,Detalhe_Registro!$D:$D,A328,Detalhe_Registro!$E:$E,B328,Detalhe_Registro!$M:$M,"SIM"),0)</f>
        <v/>
      </c>
      <c r="G328" s="2">
        <f>IFERROR(AVERAGEIFS(Detalhe_Registro!$N:$N,Detalhe_Registro!$D:$D,A328,Detalhe_Registro!$E:$E,B328,Detalhe_Registro!$M:$M,"SIM"),0)</f>
        <v/>
      </c>
      <c r="H328" s="2">
        <f>SUMIFS(Detalhe_Registro!$F:$F,Detalhe_Registro!$D:$D,A328,Detalhe_Registro!$E:$E,B328,Detalhe_Registro!$M:$M,"SIM")</f>
        <v/>
      </c>
      <c r="I328" s="2">
        <f>SUMIFS(Detalhe_Registro!$G:$G,Detalhe_Registro!$D:$D,A328,Detalhe_Registro!$E:$E,B328,Detalhe_Registro!$M:$M,"SIM")</f>
        <v/>
      </c>
      <c r="J328" s="2">
        <f>IF(F328&lt;Premissas!$B$8,"&lt; 1,00",IF(F328&lt;Premissas!$B$9,"1,00 – 1,19",IF(F328&lt;Premissas!$B$10,"1,20 – 1,39",IF(F328&lt;Premissas!$B$11,"1,40 – 1,59",IF(F328&lt;Premissas!$B$12,"1,60 – 1,99","≥ 2,00")))))</f>
        <v/>
      </c>
      <c r="K328" s="5">
        <f>IF(F328&lt;Premissas!$B$8,Premissas!$B$13,IF(F328&lt;Premissas!$B$9,Premissas!$B$14,IF(F328&lt;Premissas!$B$10,Premissas!$B$15,IF(F328&lt;Premissas!$B$11,Premissas!$B$16,IF(F328&lt;Premissas!$B$12,Premissas!$B$17,Premissas!$B$18)))))</f>
        <v/>
      </c>
      <c r="L328" s="5">
        <f>K328/Premissas!$B$4</f>
        <v/>
      </c>
      <c r="M328" s="2">
        <f>IF(K328=Premissas!$B$18,"SIM","NÃO")</f>
        <v/>
      </c>
    </row>
    <row r="329">
      <c r="A329" s="2" t="inlineStr">
        <is>
          <t>5803667</t>
        </is>
      </c>
      <c r="B329" s="2" t="inlineStr">
        <is>
          <t>Paulo Henrique De Oliveira Chagas</t>
        </is>
      </c>
      <c r="C329" s="2" t="n">
        <v>409</v>
      </c>
      <c r="D329" s="2">
        <f>IFERROR(TEXTJOIN(" | ",TRUE,UNIQUE(FILTER(Detalhe_Registro!$C:$C,(Detalhe_Registro!$D:$D=A329)*(Detalhe_Registro!$E:$E=B329)*(Detalhe_Registro!$M:$M="SIM")))),"")</f>
        <v/>
      </c>
      <c r="E329" s="2">
        <f>COUNTIFS(Detalhe_Registro!$D:$D,A329,Detalhe_Registro!$E:$E,B329,Detalhe_Registro!$M:$M,"SIM")</f>
        <v/>
      </c>
      <c r="F329" s="2">
        <f>IFERROR(MAXIFS(Detalhe_Registro!$N:$N,Detalhe_Registro!$D:$D,A329,Detalhe_Registro!$E:$E,B329,Detalhe_Registro!$M:$M,"SIM"),0)</f>
        <v/>
      </c>
      <c r="G329" s="2">
        <f>IFERROR(AVERAGEIFS(Detalhe_Registro!$N:$N,Detalhe_Registro!$D:$D,A329,Detalhe_Registro!$E:$E,B329,Detalhe_Registro!$M:$M,"SIM"),0)</f>
        <v/>
      </c>
      <c r="H329" s="2">
        <f>SUMIFS(Detalhe_Registro!$F:$F,Detalhe_Registro!$D:$D,A329,Detalhe_Registro!$E:$E,B329,Detalhe_Registro!$M:$M,"SIM")</f>
        <v/>
      </c>
      <c r="I329" s="2">
        <f>SUMIFS(Detalhe_Registro!$G:$G,Detalhe_Registro!$D:$D,A329,Detalhe_Registro!$E:$E,B329,Detalhe_Registro!$M:$M,"SIM")</f>
        <v/>
      </c>
      <c r="J329" s="2">
        <f>IF(F329&lt;Premissas!$B$8,"&lt; 1,00",IF(F329&lt;Premissas!$B$9,"1,00 – 1,19",IF(F329&lt;Premissas!$B$10,"1,20 – 1,39",IF(F329&lt;Premissas!$B$11,"1,40 – 1,59",IF(F329&lt;Premissas!$B$12,"1,60 – 1,99","≥ 2,00")))))</f>
        <v/>
      </c>
      <c r="K329" s="5">
        <f>IF(F329&lt;Premissas!$B$8,Premissas!$B$13,IF(F329&lt;Premissas!$B$9,Premissas!$B$14,IF(F329&lt;Premissas!$B$10,Premissas!$B$15,IF(F329&lt;Premissas!$B$11,Premissas!$B$16,IF(F329&lt;Premissas!$B$12,Premissas!$B$17,Premissas!$B$18)))))</f>
        <v/>
      </c>
      <c r="L329" s="5">
        <f>K329/Premissas!$B$4</f>
        <v/>
      </c>
      <c r="M329" s="2">
        <f>IF(K329=Premissas!$B$18,"SIM","NÃO")</f>
        <v/>
      </c>
    </row>
    <row r="330">
      <c r="A330" s="2" t="n">
        <v>5966809</v>
      </c>
      <c r="B330" s="2" t="inlineStr">
        <is>
          <t>Princiane Dos Santos Da Rocha</t>
        </is>
      </c>
      <c r="C330" s="2" t="n">
        <v>409</v>
      </c>
      <c r="D330" s="2">
        <f>IFERROR(TEXTJOIN(" | ",TRUE,UNIQUE(FILTER(Detalhe_Registro!$C:$C,(Detalhe_Registro!$D:$D=A330)*(Detalhe_Registro!$E:$E=B330)*(Detalhe_Registro!$M:$M="SIM")))),"")</f>
        <v/>
      </c>
      <c r="E330" s="2">
        <f>COUNTIFS(Detalhe_Registro!$D:$D,A330,Detalhe_Registro!$E:$E,B330,Detalhe_Registro!$M:$M,"SIM")</f>
        <v/>
      </c>
      <c r="F330" s="2">
        <f>IFERROR(MAXIFS(Detalhe_Registro!$N:$N,Detalhe_Registro!$D:$D,A330,Detalhe_Registro!$E:$E,B330,Detalhe_Registro!$M:$M,"SIM"),0)</f>
        <v/>
      </c>
      <c r="G330" s="2">
        <f>IFERROR(AVERAGEIFS(Detalhe_Registro!$N:$N,Detalhe_Registro!$D:$D,A330,Detalhe_Registro!$E:$E,B330,Detalhe_Registro!$M:$M,"SIM"),0)</f>
        <v/>
      </c>
      <c r="H330" s="2">
        <f>SUMIFS(Detalhe_Registro!$F:$F,Detalhe_Registro!$D:$D,A330,Detalhe_Registro!$E:$E,B330,Detalhe_Registro!$M:$M,"SIM")</f>
        <v/>
      </c>
      <c r="I330" s="2">
        <f>SUMIFS(Detalhe_Registro!$G:$G,Detalhe_Registro!$D:$D,A330,Detalhe_Registro!$E:$E,B330,Detalhe_Registro!$M:$M,"SIM")</f>
        <v/>
      </c>
      <c r="J330" s="2">
        <f>IF(F330&lt;Premissas!$B$8,"&lt; 1,00",IF(F330&lt;Premissas!$B$9,"1,00 – 1,19",IF(F330&lt;Premissas!$B$10,"1,20 – 1,39",IF(F330&lt;Premissas!$B$11,"1,40 – 1,59",IF(F330&lt;Premissas!$B$12,"1,60 – 1,99","≥ 2,00")))))</f>
        <v/>
      </c>
      <c r="K330" s="5">
        <f>IF(F330&lt;Premissas!$B$8,Premissas!$B$13,IF(F330&lt;Premissas!$B$9,Premissas!$B$14,IF(F330&lt;Premissas!$B$10,Premissas!$B$15,IF(F330&lt;Premissas!$B$11,Premissas!$B$16,IF(F330&lt;Premissas!$B$12,Premissas!$B$17,Premissas!$B$18)))))</f>
        <v/>
      </c>
      <c r="L330" s="5">
        <f>K330/Premissas!$B$4</f>
        <v/>
      </c>
      <c r="M330" s="2">
        <f>IF(K330=Premissas!$B$18,"SIM","NÃO")</f>
        <v/>
      </c>
    </row>
    <row r="331">
      <c r="A331" s="2" t="inlineStr">
        <is>
          <t>5966809</t>
        </is>
      </c>
      <c r="B331" s="2" t="inlineStr">
        <is>
          <t>Princiane Dos Santos Da Rocha</t>
        </is>
      </c>
      <c r="C331" s="2" t="n">
        <v>409</v>
      </c>
      <c r="D331" s="2">
        <f>IFERROR(TEXTJOIN(" | ",TRUE,UNIQUE(FILTER(Detalhe_Registro!$C:$C,(Detalhe_Registro!$D:$D=A331)*(Detalhe_Registro!$E:$E=B331)*(Detalhe_Registro!$M:$M="SIM")))),"")</f>
        <v/>
      </c>
      <c r="E331" s="2">
        <f>COUNTIFS(Detalhe_Registro!$D:$D,A331,Detalhe_Registro!$E:$E,B331,Detalhe_Registro!$M:$M,"SIM")</f>
        <v/>
      </c>
      <c r="F331" s="2">
        <f>IFERROR(MAXIFS(Detalhe_Registro!$N:$N,Detalhe_Registro!$D:$D,A331,Detalhe_Registro!$E:$E,B331,Detalhe_Registro!$M:$M,"SIM"),0)</f>
        <v/>
      </c>
      <c r="G331" s="2">
        <f>IFERROR(AVERAGEIFS(Detalhe_Registro!$N:$N,Detalhe_Registro!$D:$D,A331,Detalhe_Registro!$E:$E,B331,Detalhe_Registro!$M:$M,"SIM"),0)</f>
        <v/>
      </c>
      <c r="H331" s="2">
        <f>SUMIFS(Detalhe_Registro!$F:$F,Detalhe_Registro!$D:$D,A331,Detalhe_Registro!$E:$E,B331,Detalhe_Registro!$M:$M,"SIM")</f>
        <v/>
      </c>
      <c r="I331" s="2">
        <f>SUMIFS(Detalhe_Registro!$G:$G,Detalhe_Registro!$D:$D,A331,Detalhe_Registro!$E:$E,B331,Detalhe_Registro!$M:$M,"SIM")</f>
        <v/>
      </c>
      <c r="J331" s="2">
        <f>IF(F331&lt;Premissas!$B$8,"&lt; 1,00",IF(F331&lt;Premissas!$B$9,"1,00 – 1,19",IF(F331&lt;Premissas!$B$10,"1,20 – 1,39",IF(F331&lt;Premissas!$B$11,"1,40 – 1,59",IF(F331&lt;Premissas!$B$12,"1,60 – 1,99","≥ 2,00")))))</f>
        <v/>
      </c>
      <c r="K331" s="5">
        <f>IF(F331&lt;Premissas!$B$8,Premissas!$B$13,IF(F331&lt;Premissas!$B$9,Premissas!$B$14,IF(F331&lt;Premissas!$B$10,Premissas!$B$15,IF(F331&lt;Premissas!$B$11,Premissas!$B$16,IF(F331&lt;Premissas!$B$12,Premissas!$B$17,Premissas!$B$18)))))</f>
        <v/>
      </c>
      <c r="L331" s="5">
        <f>K331/Premissas!$B$4</f>
        <v/>
      </c>
      <c r="M331" s="2">
        <f>IF(K331=Premissas!$B$18,"SIM","NÃO")</f>
        <v/>
      </c>
    </row>
    <row r="332">
      <c r="A332" s="2" t="n">
        <v>4547128</v>
      </c>
      <c r="B332" s="2" t="inlineStr">
        <is>
          <t>Rafael Alves Da Silva</t>
        </is>
      </c>
      <c r="C332" s="2" t="n">
        <v>409</v>
      </c>
      <c r="D332" s="2">
        <f>IFERROR(TEXTJOIN(" | ",TRUE,UNIQUE(FILTER(Detalhe_Registro!$C:$C,(Detalhe_Registro!$D:$D=A332)*(Detalhe_Registro!$E:$E=B332)*(Detalhe_Registro!$M:$M="SIM")))),"")</f>
        <v/>
      </c>
      <c r="E332" s="2">
        <f>COUNTIFS(Detalhe_Registro!$D:$D,A332,Detalhe_Registro!$E:$E,B332,Detalhe_Registro!$M:$M,"SIM")</f>
        <v/>
      </c>
      <c r="F332" s="2">
        <f>IFERROR(MAXIFS(Detalhe_Registro!$N:$N,Detalhe_Registro!$D:$D,A332,Detalhe_Registro!$E:$E,B332,Detalhe_Registro!$M:$M,"SIM"),0)</f>
        <v/>
      </c>
      <c r="G332" s="2">
        <f>IFERROR(AVERAGEIFS(Detalhe_Registro!$N:$N,Detalhe_Registro!$D:$D,A332,Detalhe_Registro!$E:$E,B332,Detalhe_Registro!$M:$M,"SIM"),0)</f>
        <v/>
      </c>
      <c r="H332" s="2">
        <f>SUMIFS(Detalhe_Registro!$F:$F,Detalhe_Registro!$D:$D,A332,Detalhe_Registro!$E:$E,B332,Detalhe_Registro!$M:$M,"SIM")</f>
        <v/>
      </c>
      <c r="I332" s="2">
        <f>SUMIFS(Detalhe_Registro!$G:$G,Detalhe_Registro!$D:$D,A332,Detalhe_Registro!$E:$E,B332,Detalhe_Registro!$M:$M,"SIM")</f>
        <v/>
      </c>
      <c r="J332" s="2">
        <f>IF(F332&lt;Premissas!$B$8,"&lt; 1,00",IF(F332&lt;Premissas!$B$9,"1,00 – 1,19",IF(F332&lt;Premissas!$B$10,"1,20 – 1,39",IF(F332&lt;Premissas!$B$11,"1,40 – 1,59",IF(F332&lt;Premissas!$B$12,"1,60 – 1,99","≥ 2,00")))))</f>
        <v/>
      </c>
      <c r="K332" s="5">
        <f>IF(F332&lt;Premissas!$B$8,Premissas!$B$13,IF(F332&lt;Premissas!$B$9,Premissas!$B$14,IF(F332&lt;Premissas!$B$10,Premissas!$B$15,IF(F332&lt;Premissas!$B$11,Premissas!$B$16,IF(F332&lt;Premissas!$B$12,Premissas!$B$17,Premissas!$B$18)))))</f>
        <v/>
      </c>
      <c r="L332" s="5">
        <f>K332/Premissas!$B$4</f>
        <v/>
      </c>
      <c r="M332" s="2">
        <f>IF(K332=Premissas!$B$18,"SIM","NÃO")</f>
        <v/>
      </c>
    </row>
    <row r="333">
      <c r="A333" s="2" t="inlineStr">
        <is>
          <t>4547128</t>
        </is>
      </c>
      <c r="B333" s="2" t="inlineStr">
        <is>
          <t>Rafael Alves Da Silva</t>
        </is>
      </c>
      <c r="C333" s="2" t="n">
        <v>409</v>
      </c>
      <c r="D333" s="2">
        <f>IFERROR(TEXTJOIN(" | ",TRUE,UNIQUE(FILTER(Detalhe_Registro!$C:$C,(Detalhe_Registro!$D:$D=A333)*(Detalhe_Registro!$E:$E=B333)*(Detalhe_Registro!$M:$M="SIM")))),"")</f>
        <v/>
      </c>
      <c r="E333" s="2">
        <f>COUNTIFS(Detalhe_Registro!$D:$D,A333,Detalhe_Registro!$E:$E,B333,Detalhe_Registro!$M:$M,"SIM")</f>
        <v/>
      </c>
      <c r="F333" s="2">
        <f>IFERROR(MAXIFS(Detalhe_Registro!$N:$N,Detalhe_Registro!$D:$D,A333,Detalhe_Registro!$E:$E,B333,Detalhe_Registro!$M:$M,"SIM"),0)</f>
        <v/>
      </c>
      <c r="G333" s="2">
        <f>IFERROR(AVERAGEIFS(Detalhe_Registro!$N:$N,Detalhe_Registro!$D:$D,A333,Detalhe_Registro!$E:$E,B333,Detalhe_Registro!$M:$M,"SIM"),0)</f>
        <v/>
      </c>
      <c r="H333" s="2">
        <f>SUMIFS(Detalhe_Registro!$F:$F,Detalhe_Registro!$D:$D,A333,Detalhe_Registro!$E:$E,B333,Detalhe_Registro!$M:$M,"SIM")</f>
        <v/>
      </c>
      <c r="I333" s="2">
        <f>SUMIFS(Detalhe_Registro!$G:$G,Detalhe_Registro!$D:$D,A333,Detalhe_Registro!$E:$E,B333,Detalhe_Registro!$M:$M,"SIM")</f>
        <v/>
      </c>
      <c r="J333" s="2">
        <f>IF(F333&lt;Premissas!$B$8,"&lt; 1,00",IF(F333&lt;Premissas!$B$9,"1,00 – 1,19",IF(F333&lt;Premissas!$B$10,"1,20 – 1,39",IF(F333&lt;Premissas!$B$11,"1,40 – 1,59",IF(F333&lt;Premissas!$B$12,"1,60 – 1,99","≥ 2,00")))))</f>
        <v/>
      </c>
      <c r="K333" s="5">
        <f>IF(F333&lt;Premissas!$B$8,Premissas!$B$13,IF(F333&lt;Premissas!$B$9,Premissas!$B$14,IF(F333&lt;Premissas!$B$10,Premissas!$B$15,IF(F333&lt;Premissas!$B$11,Premissas!$B$16,IF(F333&lt;Premissas!$B$12,Premissas!$B$17,Premissas!$B$18)))))</f>
        <v/>
      </c>
      <c r="L333" s="5">
        <f>K333/Premissas!$B$4</f>
        <v/>
      </c>
      <c r="M333" s="2">
        <f>IF(K333=Premissas!$B$18,"SIM","NÃO")</f>
        <v/>
      </c>
    </row>
    <row r="334">
      <c r="A334" s="2" t="n">
        <v>689924</v>
      </c>
      <c r="B334" s="2" t="inlineStr">
        <is>
          <t>Rafael Amaro De Freitas</t>
        </is>
      </c>
      <c r="C334" s="2" t="n">
        <v>409</v>
      </c>
      <c r="D334" s="2">
        <f>IFERROR(TEXTJOIN(" | ",TRUE,UNIQUE(FILTER(Detalhe_Registro!$C:$C,(Detalhe_Registro!$D:$D=A334)*(Detalhe_Registro!$E:$E=B334)*(Detalhe_Registro!$M:$M="SIM")))),"")</f>
        <v/>
      </c>
      <c r="E334" s="2">
        <f>COUNTIFS(Detalhe_Registro!$D:$D,A334,Detalhe_Registro!$E:$E,B334,Detalhe_Registro!$M:$M,"SIM")</f>
        <v/>
      </c>
      <c r="F334" s="2">
        <f>IFERROR(MAXIFS(Detalhe_Registro!$N:$N,Detalhe_Registro!$D:$D,A334,Detalhe_Registro!$E:$E,B334,Detalhe_Registro!$M:$M,"SIM"),0)</f>
        <v/>
      </c>
      <c r="G334" s="2">
        <f>IFERROR(AVERAGEIFS(Detalhe_Registro!$N:$N,Detalhe_Registro!$D:$D,A334,Detalhe_Registro!$E:$E,B334,Detalhe_Registro!$M:$M,"SIM"),0)</f>
        <v/>
      </c>
      <c r="H334" s="2">
        <f>SUMIFS(Detalhe_Registro!$F:$F,Detalhe_Registro!$D:$D,A334,Detalhe_Registro!$E:$E,B334,Detalhe_Registro!$M:$M,"SIM")</f>
        <v/>
      </c>
      <c r="I334" s="2">
        <f>SUMIFS(Detalhe_Registro!$G:$G,Detalhe_Registro!$D:$D,A334,Detalhe_Registro!$E:$E,B334,Detalhe_Registro!$M:$M,"SIM")</f>
        <v/>
      </c>
      <c r="J334" s="2">
        <f>IF(F334&lt;Premissas!$B$8,"&lt; 1,00",IF(F334&lt;Premissas!$B$9,"1,00 – 1,19",IF(F334&lt;Premissas!$B$10,"1,20 – 1,39",IF(F334&lt;Premissas!$B$11,"1,40 – 1,59",IF(F334&lt;Premissas!$B$12,"1,60 – 1,99","≥ 2,00")))))</f>
        <v/>
      </c>
      <c r="K334" s="5">
        <f>IF(F334&lt;Premissas!$B$8,Premissas!$B$13,IF(F334&lt;Premissas!$B$9,Premissas!$B$14,IF(F334&lt;Premissas!$B$10,Premissas!$B$15,IF(F334&lt;Premissas!$B$11,Premissas!$B$16,IF(F334&lt;Premissas!$B$12,Premissas!$B$17,Premissas!$B$18)))))</f>
        <v/>
      </c>
      <c r="L334" s="5">
        <f>K334/Premissas!$B$4</f>
        <v/>
      </c>
      <c r="M334" s="2">
        <f>IF(K334=Premissas!$B$18,"SIM","NÃO")</f>
        <v/>
      </c>
    </row>
    <row r="335">
      <c r="A335" s="2" t="inlineStr">
        <is>
          <t>689924</t>
        </is>
      </c>
      <c r="B335" s="2" t="inlineStr">
        <is>
          <t>Rafael Amaro De Freitas</t>
        </is>
      </c>
      <c r="C335" s="2" t="n">
        <v>409</v>
      </c>
      <c r="D335" s="2">
        <f>IFERROR(TEXTJOIN(" | ",TRUE,UNIQUE(FILTER(Detalhe_Registro!$C:$C,(Detalhe_Registro!$D:$D=A335)*(Detalhe_Registro!$E:$E=B335)*(Detalhe_Registro!$M:$M="SIM")))),"")</f>
        <v/>
      </c>
      <c r="E335" s="2">
        <f>COUNTIFS(Detalhe_Registro!$D:$D,A335,Detalhe_Registro!$E:$E,B335,Detalhe_Registro!$M:$M,"SIM")</f>
        <v/>
      </c>
      <c r="F335" s="2">
        <f>IFERROR(MAXIFS(Detalhe_Registro!$N:$N,Detalhe_Registro!$D:$D,A335,Detalhe_Registro!$E:$E,B335,Detalhe_Registro!$M:$M,"SIM"),0)</f>
        <v/>
      </c>
      <c r="G335" s="2">
        <f>IFERROR(AVERAGEIFS(Detalhe_Registro!$N:$N,Detalhe_Registro!$D:$D,A335,Detalhe_Registro!$E:$E,B335,Detalhe_Registro!$M:$M,"SIM"),0)</f>
        <v/>
      </c>
      <c r="H335" s="2">
        <f>SUMIFS(Detalhe_Registro!$F:$F,Detalhe_Registro!$D:$D,A335,Detalhe_Registro!$E:$E,B335,Detalhe_Registro!$M:$M,"SIM")</f>
        <v/>
      </c>
      <c r="I335" s="2">
        <f>SUMIFS(Detalhe_Registro!$G:$G,Detalhe_Registro!$D:$D,A335,Detalhe_Registro!$E:$E,B335,Detalhe_Registro!$M:$M,"SIM")</f>
        <v/>
      </c>
      <c r="J335" s="2">
        <f>IF(F335&lt;Premissas!$B$8,"&lt; 1,00",IF(F335&lt;Premissas!$B$9,"1,00 – 1,19",IF(F335&lt;Premissas!$B$10,"1,20 – 1,39",IF(F335&lt;Premissas!$B$11,"1,40 – 1,59",IF(F335&lt;Premissas!$B$12,"1,60 – 1,99","≥ 2,00")))))</f>
        <v/>
      </c>
      <c r="K335" s="5">
        <f>IF(F335&lt;Premissas!$B$8,Premissas!$B$13,IF(F335&lt;Premissas!$B$9,Premissas!$B$14,IF(F335&lt;Premissas!$B$10,Premissas!$B$15,IF(F335&lt;Premissas!$B$11,Premissas!$B$16,IF(F335&lt;Premissas!$B$12,Premissas!$B$17,Premissas!$B$18)))))</f>
        <v/>
      </c>
      <c r="L335" s="5">
        <f>K335/Premissas!$B$4</f>
        <v/>
      </c>
      <c r="M335" s="2">
        <f>IF(K335=Premissas!$B$18,"SIM","NÃO")</f>
        <v/>
      </c>
    </row>
    <row r="336">
      <c r="A336" s="2" t="n">
        <v>5933170</v>
      </c>
      <c r="B336" s="2" t="inlineStr">
        <is>
          <t>Rafael Da Silva Lucinda</t>
        </is>
      </c>
      <c r="C336" s="2" t="n">
        <v>409</v>
      </c>
      <c r="D336" s="2">
        <f>IFERROR(TEXTJOIN(" | ",TRUE,UNIQUE(FILTER(Detalhe_Registro!$C:$C,(Detalhe_Registro!$D:$D=A336)*(Detalhe_Registro!$E:$E=B336)*(Detalhe_Registro!$M:$M="SIM")))),"")</f>
        <v/>
      </c>
      <c r="E336" s="2">
        <f>COUNTIFS(Detalhe_Registro!$D:$D,A336,Detalhe_Registro!$E:$E,B336,Detalhe_Registro!$M:$M,"SIM")</f>
        <v/>
      </c>
      <c r="F336" s="2">
        <f>IFERROR(MAXIFS(Detalhe_Registro!$N:$N,Detalhe_Registro!$D:$D,A336,Detalhe_Registro!$E:$E,B336,Detalhe_Registro!$M:$M,"SIM"),0)</f>
        <v/>
      </c>
      <c r="G336" s="2">
        <f>IFERROR(AVERAGEIFS(Detalhe_Registro!$N:$N,Detalhe_Registro!$D:$D,A336,Detalhe_Registro!$E:$E,B336,Detalhe_Registro!$M:$M,"SIM"),0)</f>
        <v/>
      </c>
      <c r="H336" s="2">
        <f>SUMIFS(Detalhe_Registro!$F:$F,Detalhe_Registro!$D:$D,A336,Detalhe_Registro!$E:$E,B336,Detalhe_Registro!$M:$M,"SIM")</f>
        <v/>
      </c>
      <c r="I336" s="2">
        <f>SUMIFS(Detalhe_Registro!$G:$G,Detalhe_Registro!$D:$D,A336,Detalhe_Registro!$E:$E,B336,Detalhe_Registro!$M:$M,"SIM")</f>
        <v/>
      </c>
      <c r="J336" s="2">
        <f>IF(F336&lt;Premissas!$B$8,"&lt; 1,00",IF(F336&lt;Premissas!$B$9,"1,00 – 1,19",IF(F336&lt;Premissas!$B$10,"1,20 – 1,39",IF(F336&lt;Premissas!$B$11,"1,40 – 1,59",IF(F336&lt;Premissas!$B$12,"1,60 – 1,99","≥ 2,00")))))</f>
        <v/>
      </c>
      <c r="K336" s="5">
        <f>IF(F336&lt;Premissas!$B$8,Premissas!$B$13,IF(F336&lt;Premissas!$B$9,Premissas!$B$14,IF(F336&lt;Premissas!$B$10,Premissas!$B$15,IF(F336&lt;Premissas!$B$11,Premissas!$B$16,IF(F336&lt;Premissas!$B$12,Premissas!$B$17,Premissas!$B$18)))))</f>
        <v/>
      </c>
      <c r="L336" s="5">
        <f>K336/Premissas!$B$4</f>
        <v/>
      </c>
      <c r="M336" s="2">
        <f>IF(K336=Premissas!$B$18,"SIM","NÃO")</f>
        <v/>
      </c>
    </row>
    <row r="337">
      <c r="A337" s="2" t="n">
        <v>540917</v>
      </c>
      <c r="B337" s="2" t="inlineStr">
        <is>
          <t>Rafael Jose da Silva</t>
        </is>
      </c>
      <c r="C337" s="2" t="n">
        <v>409</v>
      </c>
      <c r="D337" s="2">
        <f>IFERROR(TEXTJOIN(" | ",TRUE,UNIQUE(FILTER(Detalhe_Registro!$C:$C,(Detalhe_Registro!$D:$D=A337)*(Detalhe_Registro!$E:$E=B337)*(Detalhe_Registro!$M:$M="SIM")))),"")</f>
        <v/>
      </c>
      <c r="E337" s="2">
        <f>COUNTIFS(Detalhe_Registro!$D:$D,A337,Detalhe_Registro!$E:$E,B337,Detalhe_Registro!$M:$M,"SIM")</f>
        <v/>
      </c>
      <c r="F337" s="2">
        <f>IFERROR(MAXIFS(Detalhe_Registro!$N:$N,Detalhe_Registro!$D:$D,A337,Detalhe_Registro!$E:$E,B337,Detalhe_Registro!$M:$M,"SIM"),0)</f>
        <v/>
      </c>
      <c r="G337" s="2">
        <f>IFERROR(AVERAGEIFS(Detalhe_Registro!$N:$N,Detalhe_Registro!$D:$D,A337,Detalhe_Registro!$E:$E,B337,Detalhe_Registro!$M:$M,"SIM"),0)</f>
        <v/>
      </c>
      <c r="H337" s="2">
        <f>SUMIFS(Detalhe_Registro!$F:$F,Detalhe_Registro!$D:$D,A337,Detalhe_Registro!$E:$E,B337,Detalhe_Registro!$M:$M,"SIM")</f>
        <v/>
      </c>
      <c r="I337" s="2">
        <f>SUMIFS(Detalhe_Registro!$G:$G,Detalhe_Registro!$D:$D,A337,Detalhe_Registro!$E:$E,B337,Detalhe_Registro!$M:$M,"SIM")</f>
        <v/>
      </c>
      <c r="J337" s="2">
        <f>IF(F337&lt;Premissas!$B$8,"&lt; 1,00",IF(F337&lt;Premissas!$B$9,"1,00 – 1,19",IF(F337&lt;Premissas!$B$10,"1,20 – 1,39",IF(F337&lt;Premissas!$B$11,"1,40 – 1,59",IF(F337&lt;Premissas!$B$12,"1,60 – 1,99","≥ 2,00")))))</f>
        <v/>
      </c>
      <c r="K337" s="5">
        <f>IF(F337&lt;Premissas!$B$8,Premissas!$B$13,IF(F337&lt;Premissas!$B$9,Premissas!$B$14,IF(F337&lt;Premissas!$B$10,Premissas!$B$15,IF(F337&lt;Premissas!$B$11,Premissas!$B$16,IF(F337&lt;Premissas!$B$12,Premissas!$B$17,Premissas!$B$18)))))</f>
        <v/>
      </c>
      <c r="L337" s="5">
        <f>K337/Premissas!$B$4</f>
        <v/>
      </c>
      <c r="M337" s="2">
        <f>IF(K337=Premissas!$B$18,"SIM","NÃO")</f>
        <v/>
      </c>
    </row>
    <row r="338">
      <c r="A338" s="2" t="inlineStr">
        <is>
          <t>540917</t>
        </is>
      </c>
      <c r="B338" s="2" t="inlineStr">
        <is>
          <t>Rafael Jose da Silva</t>
        </is>
      </c>
      <c r="C338" s="2" t="n">
        <v>409</v>
      </c>
      <c r="D338" s="2">
        <f>IFERROR(TEXTJOIN(" | ",TRUE,UNIQUE(FILTER(Detalhe_Registro!$C:$C,(Detalhe_Registro!$D:$D=A338)*(Detalhe_Registro!$E:$E=B338)*(Detalhe_Registro!$M:$M="SIM")))),"")</f>
        <v/>
      </c>
      <c r="E338" s="2">
        <f>COUNTIFS(Detalhe_Registro!$D:$D,A338,Detalhe_Registro!$E:$E,B338,Detalhe_Registro!$M:$M,"SIM")</f>
        <v/>
      </c>
      <c r="F338" s="2">
        <f>IFERROR(MAXIFS(Detalhe_Registro!$N:$N,Detalhe_Registro!$D:$D,A338,Detalhe_Registro!$E:$E,B338,Detalhe_Registro!$M:$M,"SIM"),0)</f>
        <v/>
      </c>
      <c r="G338" s="2">
        <f>IFERROR(AVERAGEIFS(Detalhe_Registro!$N:$N,Detalhe_Registro!$D:$D,A338,Detalhe_Registro!$E:$E,B338,Detalhe_Registro!$M:$M,"SIM"),0)</f>
        <v/>
      </c>
      <c r="H338" s="2">
        <f>SUMIFS(Detalhe_Registro!$F:$F,Detalhe_Registro!$D:$D,A338,Detalhe_Registro!$E:$E,B338,Detalhe_Registro!$M:$M,"SIM")</f>
        <v/>
      </c>
      <c r="I338" s="2">
        <f>SUMIFS(Detalhe_Registro!$G:$G,Detalhe_Registro!$D:$D,A338,Detalhe_Registro!$E:$E,B338,Detalhe_Registro!$M:$M,"SIM")</f>
        <v/>
      </c>
      <c r="J338" s="2">
        <f>IF(F338&lt;Premissas!$B$8,"&lt; 1,00",IF(F338&lt;Premissas!$B$9,"1,00 – 1,19",IF(F338&lt;Premissas!$B$10,"1,20 – 1,39",IF(F338&lt;Premissas!$B$11,"1,40 – 1,59",IF(F338&lt;Premissas!$B$12,"1,60 – 1,99","≥ 2,00")))))</f>
        <v/>
      </c>
      <c r="K338" s="5">
        <f>IF(F338&lt;Premissas!$B$8,Premissas!$B$13,IF(F338&lt;Premissas!$B$9,Premissas!$B$14,IF(F338&lt;Premissas!$B$10,Premissas!$B$15,IF(F338&lt;Premissas!$B$11,Premissas!$B$16,IF(F338&lt;Premissas!$B$12,Premissas!$B$17,Premissas!$B$18)))))</f>
        <v/>
      </c>
      <c r="L338" s="5">
        <f>K338/Premissas!$B$4</f>
        <v/>
      </c>
      <c r="M338" s="2">
        <f>IF(K338=Premissas!$B$18,"SIM","NÃO")</f>
        <v/>
      </c>
    </row>
    <row r="339">
      <c r="A339" s="2" t="n">
        <v>182403</v>
      </c>
      <c r="B339" s="2" t="inlineStr">
        <is>
          <t>Reginaldo Alves Araujo</t>
        </is>
      </c>
      <c r="C339" s="2" t="n">
        <v>409</v>
      </c>
      <c r="D339" s="2">
        <f>IFERROR(TEXTJOIN(" | ",TRUE,UNIQUE(FILTER(Detalhe_Registro!$C:$C,(Detalhe_Registro!$D:$D=A339)*(Detalhe_Registro!$E:$E=B339)*(Detalhe_Registro!$M:$M="SIM")))),"")</f>
        <v/>
      </c>
      <c r="E339" s="2">
        <f>COUNTIFS(Detalhe_Registro!$D:$D,A339,Detalhe_Registro!$E:$E,B339,Detalhe_Registro!$M:$M,"SIM")</f>
        <v/>
      </c>
      <c r="F339" s="2">
        <f>IFERROR(MAXIFS(Detalhe_Registro!$N:$N,Detalhe_Registro!$D:$D,A339,Detalhe_Registro!$E:$E,B339,Detalhe_Registro!$M:$M,"SIM"),0)</f>
        <v/>
      </c>
      <c r="G339" s="2">
        <f>IFERROR(AVERAGEIFS(Detalhe_Registro!$N:$N,Detalhe_Registro!$D:$D,A339,Detalhe_Registro!$E:$E,B339,Detalhe_Registro!$M:$M,"SIM"),0)</f>
        <v/>
      </c>
      <c r="H339" s="2">
        <f>SUMIFS(Detalhe_Registro!$F:$F,Detalhe_Registro!$D:$D,A339,Detalhe_Registro!$E:$E,B339,Detalhe_Registro!$M:$M,"SIM")</f>
        <v/>
      </c>
      <c r="I339" s="2">
        <f>SUMIFS(Detalhe_Registro!$G:$G,Detalhe_Registro!$D:$D,A339,Detalhe_Registro!$E:$E,B339,Detalhe_Registro!$M:$M,"SIM")</f>
        <v/>
      </c>
      <c r="J339" s="2">
        <f>IF(F339&lt;Premissas!$B$8,"&lt; 1,00",IF(F339&lt;Premissas!$B$9,"1,00 – 1,19",IF(F339&lt;Premissas!$B$10,"1,20 – 1,39",IF(F339&lt;Premissas!$B$11,"1,40 – 1,59",IF(F339&lt;Premissas!$B$12,"1,60 – 1,99","≥ 2,00")))))</f>
        <v/>
      </c>
      <c r="K339" s="5">
        <f>IF(F339&lt;Premissas!$B$8,Premissas!$B$13,IF(F339&lt;Premissas!$B$9,Premissas!$B$14,IF(F339&lt;Premissas!$B$10,Premissas!$B$15,IF(F339&lt;Premissas!$B$11,Premissas!$B$16,IF(F339&lt;Premissas!$B$12,Premissas!$B$17,Premissas!$B$18)))))</f>
        <v/>
      </c>
      <c r="L339" s="5">
        <f>K339/Premissas!$B$4</f>
        <v/>
      </c>
      <c r="M339" s="2">
        <f>IF(K339=Premissas!$B$18,"SIM","NÃO")</f>
        <v/>
      </c>
    </row>
    <row r="340">
      <c r="A340" s="2" t="inlineStr">
        <is>
          <t>182403</t>
        </is>
      </c>
      <c r="B340" s="2" t="inlineStr">
        <is>
          <t>Reginaldo Alves Araujo</t>
        </is>
      </c>
      <c r="C340" s="2" t="n">
        <v>409</v>
      </c>
      <c r="D340" s="2">
        <f>IFERROR(TEXTJOIN(" | ",TRUE,UNIQUE(FILTER(Detalhe_Registro!$C:$C,(Detalhe_Registro!$D:$D=A340)*(Detalhe_Registro!$E:$E=B340)*(Detalhe_Registro!$M:$M="SIM")))),"")</f>
        <v/>
      </c>
      <c r="E340" s="2">
        <f>COUNTIFS(Detalhe_Registro!$D:$D,A340,Detalhe_Registro!$E:$E,B340,Detalhe_Registro!$M:$M,"SIM")</f>
        <v/>
      </c>
      <c r="F340" s="2">
        <f>IFERROR(MAXIFS(Detalhe_Registro!$N:$N,Detalhe_Registro!$D:$D,A340,Detalhe_Registro!$E:$E,B340,Detalhe_Registro!$M:$M,"SIM"),0)</f>
        <v/>
      </c>
      <c r="G340" s="2">
        <f>IFERROR(AVERAGEIFS(Detalhe_Registro!$N:$N,Detalhe_Registro!$D:$D,A340,Detalhe_Registro!$E:$E,B340,Detalhe_Registro!$M:$M,"SIM"),0)</f>
        <v/>
      </c>
      <c r="H340" s="2">
        <f>SUMIFS(Detalhe_Registro!$F:$F,Detalhe_Registro!$D:$D,A340,Detalhe_Registro!$E:$E,B340,Detalhe_Registro!$M:$M,"SIM")</f>
        <v/>
      </c>
      <c r="I340" s="2">
        <f>SUMIFS(Detalhe_Registro!$G:$G,Detalhe_Registro!$D:$D,A340,Detalhe_Registro!$E:$E,B340,Detalhe_Registro!$M:$M,"SIM")</f>
        <v/>
      </c>
      <c r="J340" s="2">
        <f>IF(F340&lt;Premissas!$B$8,"&lt; 1,00",IF(F340&lt;Premissas!$B$9,"1,00 – 1,19",IF(F340&lt;Premissas!$B$10,"1,20 – 1,39",IF(F340&lt;Premissas!$B$11,"1,40 – 1,59",IF(F340&lt;Premissas!$B$12,"1,60 – 1,99","≥ 2,00")))))</f>
        <v/>
      </c>
      <c r="K340" s="5">
        <f>IF(F340&lt;Premissas!$B$8,Premissas!$B$13,IF(F340&lt;Premissas!$B$9,Premissas!$B$14,IF(F340&lt;Premissas!$B$10,Premissas!$B$15,IF(F340&lt;Premissas!$B$11,Premissas!$B$16,IF(F340&lt;Premissas!$B$12,Premissas!$B$17,Premissas!$B$18)))))</f>
        <v/>
      </c>
      <c r="L340" s="5">
        <f>K340/Premissas!$B$4</f>
        <v/>
      </c>
      <c r="M340" s="2">
        <f>IF(K340=Premissas!$B$18,"SIM","NÃO")</f>
        <v/>
      </c>
    </row>
    <row r="341">
      <c r="A341" s="2" t="n">
        <v>434975</v>
      </c>
      <c r="B341" s="2" t="inlineStr">
        <is>
          <t>Reinaldo Ferreira Da Silva</t>
        </is>
      </c>
      <c r="C341" s="2" t="n">
        <v>409</v>
      </c>
      <c r="D341" s="2">
        <f>IFERROR(TEXTJOIN(" | ",TRUE,UNIQUE(FILTER(Detalhe_Registro!$C:$C,(Detalhe_Registro!$D:$D=A341)*(Detalhe_Registro!$E:$E=B341)*(Detalhe_Registro!$M:$M="SIM")))),"")</f>
        <v/>
      </c>
      <c r="E341" s="2">
        <f>COUNTIFS(Detalhe_Registro!$D:$D,A341,Detalhe_Registro!$E:$E,B341,Detalhe_Registro!$M:$M,"SIM")</f>
        <v/>
      </c>
      <c r="F341" s="2">
        <f>IFERROR(MAXIFS(Detalhe_Registro!$N:$N,Detalhe_Registro!$D:$D,A341,Detalhe_Registro!$E:$E,B341,Detalhe_Registro!$M:$M,"SIM"),0)</f>
        <v/>
      </c>
      <c r="G341" s="2">
        <f>IFERROR(AVERAGEIFS(Detalhe_Registro!$N:$N,Detalhe_Registro!$D:$D,A341,Detalhe_Registro!$E:$E,B341,Detalhe_Registro!$M:$M,"SIM"),0)</f>
        <v/>
      </c>
      <c r="H341" s="2">
        <f>SUMIFS(Detalhe_Registro!$F:$F,Detalhe_Registro!$D:$D,A341,Detalhe_Registro!$E:$E,B341,Detalhe_Registro!$M:$M,"SIM")</f>
        <v/>
      </c>
      <c r="I341" s="2">
        <f>SUMIFS(Detalhe_Registro!$G:$G,Detalhe_Registro!$D:$D,A341,Detalhe_Registro!$E:$E,B341,Detalhe_Registro!$M:$M,"SIM")</f>
        <v/>
      </c>
      <c r="J341" s="2">
        <f>IF(F341&lt;Premissas!$B$8,"&lt; 1,00",IF(F341&lt;Premissas!$B$9,"1,00 – 1,19",IF(F341&lt;Premissas!$B$10,"1,20 – 1,39",IF(F341&lt;Premissas!$B$11,"1,40 – 1,59",IF(F341&lt;Premissas!$B$12,"1,60 – 1,99","≥ 2,00")))))</f>
        <v/>
      </c>
      <c r="K341" s="5">
        <f>IF(F341&lt;Premissas!$B$8,Premissas!$B$13,IF(F341&lt;Premissas!$B$9,Premissas!$B$14,IF(F341&lt;Premissas!$B$10,Premissas!$B$15,IF(F341&lt;Premissas!$B$11,Premissas!$B$16,IF(F341&lt;Premissas!$B$12,Premissas!$B$17,Premissas!$B$18)))))</f>
        <v/>
      </c>
      <c r="L341" s="5">
        <f>K341/Premissas!$B$4</f>
        <v/>
      </c>
      <c r="M341" s="2">
        <f>IF(K341=Premissas!$B$18,"SIM","NÃO")</f>
        <v/>
      </c>
    </row>
    <row r="342">
      <c r="A342" s="2" t="inlineStr">
        <is>
          <t>434975</t>
        </is>
      </c>
      <c r="B342" s="2" t="inlineStr">
        <is>
          <t>Reinaldo Ferreira Da Silva</t>
        </is>
      </c>
      <c r="C342" s="2" t="n">
        <v>409</v>
      </c>
      <c r="D342" s="2">
        <f>IFERROR(TEXTJOIN(" | ",TRUE,UNIQUE(FILTER(Detalhe_Registro!$C:$C,(Detalhe_Registro!$D:$D=A342)*(Detalhe_Registro!$E:$E=B342)*(Detalhe_Registro!$M:$M="SIM")))),"")</f>
        <v/>
      </c>
      <c r="E342" s="2">
        <f>COUNTIFS(Detalhe_Registro!$D:$D,A342,Detalhe_Registro!$E:$E,B342,Detalhe_Registro!$M:$M,"SIM")</f>
        <v/>
      </c>
      <c r="F342" s="2">
        <f>IFERROR(MAXIFS(Detalhe_Registro!$N:$N,Detalhe_Registro!$D:$D,A342,Detalhe_Registro!$E:$E,B342,Detalhe_Registro!$M:$M,"SIM"),0)</f>
        <v/>
      </c>
      <c r="G342" s="2">
        <f>IFERROR(AVERAGEIFS(Detalhe_Registro!$N:$N,Detalhe_Registro!$D:$D,A342,Detalhe_Registro!$E:$E,B342,Detalhe_Registro!$M:$M,"SIM"),0)</f>
        <v/>
      </c>
      <c r="H342" s="2">
        <f>SUMIFS(Detalhe_Registro!$F:$F,Detalhe_Registro!$D:$D,A342,Detalhe_Registro!$E:$E,B342,Detalhe_Registro!$M:$M,"SIM")</f>
        <v/>
      </c>
      <c r="I342" s="2">
        <f>SUMIFS(Detalhe_Registro!$G:$G,Detalhe_Registro!$D:$D,A342,Detalhe_Registro!$E:$E,B342,Detalhe_Registro!$M:$M,"SIM")</f>
        <v/>
      </c>
      <c r="J342" s="2">
        <f>IF(F342&lt;Premissas!$B$8,"&lt; 1,00",IF(F342&lt;Premissas!$B$9,"1,00 – 1,19",IF(F342&lt;Premissas!$B$10,"1,20 – 1,39",IF(F342&lt;Premissas!$B$11,"1,40 – 1,59",IF(F342&lt;Premissas!$B$12,"1,60 – 1,99","≥ 2,00")))))</f>
        <v/>
      </c>
      <c r="K342" s="5">
        <f>IF(F342&lt;Premissas!$B$8,Premissas!$B$13,IF(F342&lt;Premissas!$B$9,Premissas!$B$14,IF(F342&lt;Premissas!$B$10,Premissas!$B$15,IF(F342&lt;Premissas!$B$11,Premissas!$B$16,IF(F342&lt;Premissas!$B$12,Premissas!$B$17,Premissas!$B$18)))))</f>
        <v/>
      </c>
      <c r="L342" s="5">
        <f>K342/Premissas!$B$4</f>
        <v/>
      </c>
      <c r="M342" s="2">
        <f>IF(K342=Premissas!$B$18,"SIM","NÃO")</f>
        <v/>
      </c>
    </row>
    <row r="343">
      <c r="A343" s="2" t="n">
        <v>5457475</v>
      </c>
      <c r="B343" s="2" t="inlineStr">
        <is>
          <t>Renand Voltaire</t>
        </is>
      </c>
      <c r="C343" s="2" t="n">
        <v>409</v>
      </c>
      <c r="D343" s="2">
        <f>IFERROR(TEXTJOIN(" | ",TRUE,UNIQUE(FILTER(Detalhe_Registro!$C:$C,(Detalhe_Registro!$D:$D=A343)*(Detalhe_Registro!$E:$E=B343)*(Detalhe_Registro!$M:$M="SIM")))),"")</f>
        <v/>
      </c>
      <c r="E343" s="2">
        <f>COUNTIFS(Detalhe_Registro!$D:$D,A343,Detalhe_Registro!$E:$E,B343,Detalhe_Registro!$M:$M,"SIM")</f>
        <v/>
      </c>
      <c r="F343" s="2">
        <f>IFERROR(MAXIFS(Detalhe_Registro!$N:$N,Detalhe_Registro!$D:$D,A343,Detalhe_Registro!$E:$E,B343,Detalhe_Registro!$M:$M,"SIM"),0)</f>
        <v/>
      </c>
      <c r="G343" s="2">
        <f>IFERROR(AVERAGEIFS(Detalhe_Registro!$N:$N,Detalhe_Registro!$D:$D,A343,Detalhe_Registro!$E:$E,B343,Detalhe_Registro!$M:$M,"SIM"),0)</f>
        <v/>
      </c>
      <c r="H343" s="2">
        <f>SUMIFS(Detalhe_Registro!$F:$F,Detalhe_Registro!$D:$D,A343,Detalhe_Registro!$E:$E,B343,Detalhe_Registro!$M:$M,"SIM")</f>
        <v/>
      </c>
      <c r="I343" s="2">
        <f>SUMIFS(Detalhe_Registro!$G:$G,Detalhe_Registro!$D:$D,A343,Detalhe_Registro!$E:$E,B343,Detalhe_Registro!$M:$M,"SIM")</f>
        <v/>
      </c>
      <c r="J343" s="2">
        <f>IF(F343&lt;Premissas!$B$8,"&lt; 1,00",IF(F343&lt;Premissas!$B$9,"1,00 – 1,19",IF(F343&lt;Premissas!$B$10,"1,20 – 1,39",IF(F343&lt;Premissas!$B$11,"1,40 – 1,59",IF(F343&lt;Premissas!$B$12,"1,60 – 1,99","≥ 2,00")))))</f>
        <v/>
      </c>
      <c r="K343" s="5">
        <f>IF(F343&lt;Premissas!$B$8,Premissas!$B$13,IF(F343&lt;Premissas!$B$9,Premissas!$B$14,IF(F343&lt;Premissas!$B$10,Premissas!$B$15,IF(F343&lt;Premissas!$B$11,Premissas!$B$16,IF(F343&lt;Premissas!$B$12,Premissas!$B$17,Premissas!$B$18)))))</f>
        <v/>
      </c>
      <c r="L343" s="5">
        <f>K343/Premissas!$B$4</f>
        <v/>
      </c>
      <c r="M343" s="2">
        <f>IF(K343=Premissas!$B$18,"SIM","NÃO")</f>
        <v/>
      </c>
    </row>
    <row r="344">
      <c r="A344" s="2" t="inlineStr">
        <is>
          <t>5457475</t>
        </is>
      </c>
      <c r="B344" s="2" t="inlineStr">
        <is>
          <t>Renand Voltaire</t>
        </is>
      </c>
      <c r="C344" s="2" t="n">
        <v>409</v>
      </c>
      <c r="D344" s="2">
        <f>IFERROR(TEXTJOIN(" | ",TRUE,UNIQUE(FILTER(Detalhe_Registro!$C:$C,(Detalhe_Registro!$D:$D=A344)*(Detalhe_Registro!$E:$E=B344)*(Detalhe_Registro!$M:$M="SIM")))),"")</f>
        <v/>
      </c>
      <c r="E344" s="2">
        <f>COUNTIFS(Detalhe_Registro!$D:$D,A344,Detalhe_Registro!$E:$E,B344,Detalhe_Registro!$M:$M,"SIM")</f>
        <v/>
      </c>
      <c r="F344" s="2">
        <f>IFERROR(MAXIFS(Detalhe_Registro!$N:$N,Detalhe_Registro!$D:$D,A344,Detalhe_Registro!$E:$E,B344,Detalhe_Registro!$M:$M,"SIM"),0)</f>
        <v/>
      </c>
      <c r="G344" s="2">
        <f>IFERROR(AVERAGEIFS(Detalhe_Registro!$N:$N,Detalhe_Registro!$D:$D,A344,Detalhe_Registro!$E:$E,B344,Detalhe_Registro!$M:$M,"SIM"),0)</f>
        <v/>
      </c>
      <c r="H344" s="2">
        <f>SUMIFS(Detalhe_Registro!$F:$F,Detalhe_Registro!$D:$D,A344,Detalhe_Registro!$E:$E,B344,Detalhe_Registro!$M:$M,"SIM")</f>
        <v/>
      </c>
      <c r="I344" s="2">
        <f>SUMIFS(Detalhe_Registro!$G:$G,Detalhe_Registro!$D:$D,A344,Detalhe_Registro!$E:$E,B344,Detalhe_Registro!$M:$M,"SIM")</f>
        <v/>
      </c>
      <c r="J344" s="2">
        <f>IF(F344&lt;Premissas!$B$8,"&lt; 1,00",IF(F344&lt;Premissas!$B$9,"1,00 – 1,19",IF(F344&lt;Premissas!$B$10,"1,20 – 1,39",IF(F344&lt;Premissas!$B$11,"1,40 – 1,59",IF(F344&lt;Premissas!$B$12,"1,60 – 1,99","≥ 2,00")))))</f>
        <v/>
      </c>
      <c r="K344" s="5">
        <f>IF(F344&lt;Premissas!$B$8,Premissas!$B$13,IF(F344&lt;Premissas!$B$9,Premissas!$B$14,IF(F344&lt;Premissas!$B$10,Premissas!$B$15,IF(F344&lt;Premissas!$B$11,Premissas!$B$16,IF(F344&lt;Premissas!$B$12,Premissas!$B$17,Premissas!$B$18)))))</f>
        <v/>
      </c>
      <c r="L344" s="5">
        <f>K344/Premissas!$B$4</f>
        <v/>
      </c>
      <c r="M344" s="2">
        <f>IF(K344=Premissas!$B$18,"SIM","NÃO")</f>
        <v/>
      </c>
    </row>
    <row r="345">
      <c r="A345" s="2" t="n">
        <v>5445523</v>
      </c>
      <c r="B345" s="2" t="inlineStr">
        <is>
          <t>Renato Cajazeira Da Silva</t>
        </is>
      </c>
      <c r="C345" s="2" t="n">
        <v>409</v>
      </c>
      <c r="D345" s="2">
        <f>IFERROR(TEXTJOIN(" | ",TRUE,UNIQUE(FILTER(Detalhe_Registro!$C:$C,(Detalhe_Registro!$D:$D=A345)*(Detalhe_Registro!$E:$E=B345)*(Detalhe_Registro!$M:$M="SIM")))),"")</f>
        <v/>
      </c>
      <c r="E345" s="2">
        <f>COUNTIFS(Detalhe_Registro!$D:$D,A345,Detalhe_Registro!$E:$E,B345,Detalhe_Registro!$M:$M,"SIM")</f>
        <v/>
      </c>
      <c r="F345" s="2">
        <f>IFERROR(MAXIFS(Detalhe_Registro!$N:$N,Detalhe_Registro!$D:$D,A345,Detalhe_Registro!$E:$E,B345,Detalhe_Registro!$M:$M,"SIM"),0)</f>
        <v/>
      </c>
      <c r="G345" s="2">
        <f>IFERROR(AVERAGEIFS(Detalhe_Registro!$N:$N,Detalhe_Registro!$D:$D,A345,Detalhe_Registro!$E:$E,B345,Detalhe_Registro!$M:$M,"SIM"),0)</f>
        <v/>
      </c>
      <c r="H345" s="2">
        <f>SUMIFS(Detalhe_Registro!$F:$F,Detalhe_Registro!$D:$D,A345,Detalhe_Registro!$E:$E,B345,Detalhe_Registro!$M:$M,"SIM")</f>
        <v/>
      </c>
      <c r="I345" s="2">
        <f>SUMIFS(Detalhe_Registro!$G:$G,Detalhe_Registro!$D:$D,A345,Detalhe_Registro!$E:$E,B345,Detalhe_Registro!$M:$M,"SIM")</f>
        <v/>
      </c>
      <c r="J345" s="2">
        <f>IF(F345&lt;Premissas!$B$8,"&lt; 1,00",IF(F345&lt;Premissas!$B$9,"1,00 – 1,19",IF(F345&lt;Premissas!$B$10,"1,20 – 1,39",IF(F345&lt;Premissas!$B$11,"1,40 – 1,59",IF(F345&lt;Premissas!$B$12,"1,60 – 1,99","≥ 2,00")))))</f>
        <v/>
      </c>
      <c r="K345" s="5">
        <f>IF(F345&lt;Premissas!$B$8,Premissas!$B$13,IF(F345&lt;Premissas!$B$9,Premissas!$B$14,IF(F345&lt;Premissas!$B$10,Premissas!$B$15,IF(F345&lt;Premissas!$B$11,Premissas!$B$16,IF(F345&lt;Premissas!$B$12,Premissas!$B$17,Premissas!$B$18)))))</f>
        <v/>
      </c>
      <c r="L345" s="5">
        <f>K345/Premissas!$B$4</f>
        <v/>
      </c>
      <c r="M345" s="2">
        <f>IF(K345=Premissas!$B$18,"SIM","NÃO")</f>
        <v/>
      </c>
    </row>
    <row r="346">
      <c r="A346" s="2" t="inlineStr">
        <is>
          <t>5445523</t>
        </is>
      </c>
      <c r="B346" s="2" t="inlineStr">
        <is>
          <t>Renato Cajazeira Da Silva</t>
        </is>
      </c>
      <c r="C346" s="2" t="n">
        <v>409</v>
      </c>
      <c r="D346" s="2">
        <f>IFERROR(TEXTJOIN(" | ",TRUE,UNIQUE(FILTER(Detalhe_Registro!$C:$C,(Detalhe_Registro!$D:$D=A346)*(Detalhe_Registro!$E:$E=B346)*(Detalhe_Registro!$M:$M="SIM")))),"")</f>
        <v/>
      </c>
      <c r="E346" s="2">
        <f>COUNTIFS(Detalhe_Registro!$D:$D,A346,Detalhe_Registro!$E:$E,B346,Detalhe_Registro!$M:$M,"SIM")</f>
        <v/>
      </c>
      <c r="F346" s="2">
        <f>IFERROR(MAXIFS(Detalhe_Registro!$N:$N,Detalhe_Registro!$D:$D,A346,Detalhe_Registro!$E:$E,B346,Detalhe_Registro!$M:$M,"SIM"),0)</f>
        <v/>
      </c>
      <c r="G346" s="2">
        <f>IFERROR(AVERAGEIFS(Detalhe_Registro!$N:$N,Detalhe_Registro!$D:$D,A346,Detalhe_Registro!$E:$E,B346,Detalhe_Registro!$M:$M,"SIM"),0)</f>
        <v/>
      </c>
      <c r="H346" s="2">
        <f>SUMIFS(Detalhe_Registro!$F:$F,Detalhe_Registro!$D:$D,A346,Detalhe_Registro!$E:$E,B346,Detalhe_Registro!$M:$M,"SIM")</f>
        <v/>
      </c>
      <c r="I346" s="2">
        <f>SUMIFS(Detalhe_Registro!$G:$G,Detalhe_Registro!$D:$D,A346,Detalhe_Registro!$E:$E,B346,Detalhe_Registro!$M:$M,"SIM")</f>
        <v/>
      </c>
      <c r="J346" s="2">
        <f>IF(F346&lt;Premissas!$B$8,"&lt; 1,00",IF(F346&lt;Premissas!$B$9,"1,00 – 1,19",IF(F346&lt;Premissas!$B$10,"1,20 – 1,39",IF(F346&lt;Premissas!$B$11,"1,40 – 1,59",IF(F346&lt;Premissas!$B$12,"1,60 – 1,99","≥ 2,00")))))</f>
        <v/>
      </c>
      <c r="K346" s="5">
        <f>IF(F346&lt;Premissas!$B$8,Premissas!$B$13,IF(F346&lt;Premissas!$B$9,Premissas!$B$14,IF(F346&lt;Premissas!$B$10,Premissas!$B$15,IF(F346&lt;Premissas!$B$11,Premissas!$B$16,IF(F346&lt;Premissas!$B$12,Premissas!$B$17,Premissas!$B$18)))))</f>
        <v/>
      </c>
      <c r="L346" s="5">
        <f>K346/Premissas!$B$4</f>
        <v/>
      </c>
      <c r="M346" s="2">
        <f>IF(K346=Premissas!$B$18,"SIM","NÃO")</f>
        <v/>
      </c>
    </row>
    <row r="347">
      <c r="A347" s="2" t="inlineStr">
        <is>
          <t>5600332</t>
        </is>
      </c>
      <c r="B347" s="2" t="inlineStr">
        <is>
          <t>Ricardo Faria Ferreira</t>
        </is>
      </c>
      <c r="C347" s="2" t="n">
        <v>409</v>
      </c>
      <c r="D347" s="2">
        <f>IFERROR(TEXTJOIN(" | ",TRUE,UNIQUE(FILTER(Detalhe_Registro!$C:$C,(Detalhe_Registro!$D:$D=A347)*(Detalhe_Registro!$E:$E=B347)*(Detalhe_Registro!$M:$M="SIM")))),"")</f>
        <v/>
      </c>
      <c r="E347" s="2">
        <f>COUNTIFS(Detalhe_Registro!$D:$D,A347,Detalhe_Registro!$E:$E,B347,Detalhe_Registro!$M:$M,"SIM")</f>
        <v/>
      </c>
      <c r="F347" s="2">
        <f>IFERROR(MAXIFS(Detalhe_Registro!$N:$N,Detalhe_Registro!$D:$D,A347,Detalhe_Registro!$E:$E,B347,Detalhe_Registro!$M:$M,"SIM"),0)</f>
        <v/>
      </c>
      <c r="G347" s="2">
        <f>IFERROR(AVERAGEIFS(Detalhe_Registro!$N:$N,Detalhe_Registro!$D:$D,A347,Detalhe_Registro!$E:$E,B347,Detalhe_Registro!$M:$M,"SIM"),0)</f>
        <v/>
      </c>
      <c r="H347" s="2">
        <f>SUMIFS(Detalhe_Registro!$F:$F,Detalhe_Registro!$D:$D,A347,Detalhe_Registro!$E:$E,B347,Detalhe_Registro!$M:$M,"SIM")</f>
        <v/>
      </c>
      <c r="I347" s="2">
        <f>SUMIFS(Detalhe_Registro!$G:$G,Detalhe_Registro!$D:$D,A347,Detalhe_Registro!$E:$E,B347,Detalhe_Registro!$M:$M,"SIM")</f>
        <v/>
      </c>
      <c r="J347" s="2">
        <f>IF(F347&lt;Premissas!$B$8,"&lt; 1,00",IF(F347&lt;Premissas!$B$9,"1,00 – 1,19",IF(F347&lt;Premissas!$B$10,"1,20 – 1,39",IF(F347&lt;Premissas!$B$11,"1,40 – 1,59",IF(F347&lt;Premissas!$B$12,"1,60 – 1,99","≥ 2,00")))))</f>
        <v/>
      </c>
      <c r="K347" s="5">
        <f>IF(F347&lt;Premissas!$B$8,Premissas!$B$13,IF(F347&lt;Premissas!$B$9,Premissas!$B$14,IF(F347&lt;Premissas!$B$10,Premissas!$B$15,IF(F347&lt;Premissas!$B$11,Premissas!$B$16,IF(F347&lt;Premissas!$B$12,Premissas!$B$17,Premissas!$B$18)))))</f>
        <v/>
      </c>
      <c r="L347" s="5">
        <f>K347/Premissas!$B$4</f>
        <v/>
      </c>
      <c r="M347" s="2">
        <f>IF(K347=Premissas!$B$18,"SIM","NÃO")</f>
        <v/>
      </c>
    </row>
    <row r="348">
      <c r="A348" s="2" t="n">
        <v>5944376</v>
      </c>
      <c r="B348" s="2" t="inlineStr">
        <is>
          <t>Rinaldo Dos Santos Silva</t>
        </is>
      </c>
      <c r="C348" s="2" t="n">
        <v>409</v>
      </c>
      <c r="D348" s="2">
        <f>IFERROR(TEXTJOIN(" | ",TRUE,UNIQUE(FILTER(Detalhe_Registro!$C:$C,(Detalhe_Registro!$D:$D=A348)*(Detalhe_Registro!$E:$E=B348)*(Detalhe_Registro!$M:$M="SIM")))),"")</f>
        <v/>
      </c>
      <c r="E348" s="2">
        <f>COUNTIFS(Detalhe_Registro!$D:$D,A348,Detalhe_Registro!$E:$E,B348,Detalhe_Registro!$M:$M,"SIM")</f>
        <v/>
      </c>
      <c r="F348" s="2">
        <f>IFERROR(MAXIFS(Detalhe_Registro!$N:$N,Detalhe_Registro!$D:$D,A348,Detalhe_Registro!$E:$E,B348,Detalhe_Registro!$M:$M,"SIM"),0)</f>
        <v/>
      </c>
      <c r="G348" s="2">
        <f>IFERROR(AVERAGEIFS(Detalhe_Registro!$N:$N,Detalhe_Registro!$D:$D,A348,Detalhe_Registro!$E:$E,B348,Detalhe_Registro!$M:$M,"SIM"),0)</f>
        <v/>
      </c>
      <c r="H348" s="2">
        <f>SUMIFS(Detalhe_Registro!$F:$F,Detalhe_Registro!$D:$D,A348,Detalhe_Registro!$E:$E,B348,Detalhe_Registro!$M:$M,"SIM")</f>
        <v/>
      </c>
      <c r="I348" s="2">
        <f>SUMIFS(Detalhe_Registro!$G:$G,Detalhe_Registro!$D:$D,A348,Detalhe_Registro!$E:$E,B348,Detalhe_Registro!$M:$M,"SIM")</f>
        <v/>
      </c>
      <c r="J348" s="2">
        <f>IF(F348&lt;Premissas!$B$8,"&lt; 1,00",IF(F348&lt;Premissas!$B$9,"1,00 – 1,19",IF(F348&lt;Premissas!$B$10,"1,20 – 1,39",IF(F348&lt;Premissas!$B$11,"1,40 – 1,59",IF(F348&lt;Premissas!$B$12,"1,60 – 1,99","≥ 2,00")))))</f>
        <v/>
      </c>
      <c r="K348" s="5">
        <f>IF(F348&lt;Premissas!$B$8,Premissas!$B$13,IF(F348&lt;Premissas!$B$9,Premissas!$B$14,IF(F348&lt;Premissas!$B$10,Premissas!$B$15,IF(F348&lt;Premissas!$B$11,Premissas!$B$16,IF(F348&lt;Premissas!$B$12,Premissas!$B$17,Premissas!$B$18)))))</f>
        <v/>
      </c>
      <c r="L348" s="5">
        <f>K348/Premissas!$B$4</f>
        <v/>
      </c>
      <c r="M348" s="2">
        <f>IF(K348=Premissas!$B$18,"SIM","NÃO")</f>
        <v/>
      </c>
    </row>
    <row r="349">
      <c r="A349" s="2" t="inlineStr">
        <is>
          <t>5944376</t>
        </is>
      </c>
      <c r="B349" s="2" t="inlineStr">
        <is>
          <t>Rinaldo Dos Santos Silva</t>
        </is>
      </c>
      <c r="C349" s="2" t="n">
        <v>409</v>
      </c>
      <c r="D349" s="2">
        <f>IFERROR(TEXTJOIN(" | ",TRUE,UNIQUE(FILTER(Detalhe_Registro!$C:$C,(Detalhe_Registro!$D:$D=A349)*(Detalhe_Registro!$E:$E=B349)*(Detalhe_Registro!$M:$M="SIM")))),"")</f>
        <v/>
      </c>
      <c r="E349" s="2">
        <f>COUNTIFS(Detalhe_Registro!$D:$D,A349,Detalhe_Registro!$E:$E,B349,Detalhe_Registro!$M:$M,"SIM")</f>
        <v/>
      </c>
      <c r="F349" s="2">
        <f>IFERROR(MAXIFS(Detalhe_Registro!$N:$N,Detalhe_Registro!$D:$D,A349,Detalhe_Registro!$E:$E,B349,Detalhe_Registro!$M:$M,"SIM"),0)</f>
        <v/>
      </c>
      <c r="G349" s="2">
        <f>IFERROR(AVERAGEIFS(Detalhe_Registro!$N:$N,Detalhe_Registro!$D:$D,A349,Detalhe_Registro!$E:$E,B349,Detalhe_Registro!$M:$M,"SIM"),0)</f>
        <v/>
      </c>
      <c r="H349" s="2">
        <f>SUMIFS(Detalhe_Registro!$F:$F,Detalhe_Registro!$D:$D,A349,Detalhe_Registro!$E:$E,B349,Detalhe_Registro!$M:$M,"SIM")</f>
        <v/>
      </c>
      <c r="I349" s="2">
        <f>SUMIFS(Detalhe_Registro!$G:$G,Detalhe_Registro!$D:$D,A349,Detalhe_Registro!$E:$E,B349,Detalhe_Registro!$M:$M,"SIM")</f>
        <v/>
      </c>
      <c r="J349" s="2">
        <f>IF(F349&lt;Premissas!$B$8,"&lt; 1,00",IF(F349&lt;Premissas!$B$9,"1,00 – 1,19",IF(F349&lt;Premissas!$B$10,"1,20 – 1,39",IF(F349&lt;Premissas!$B$11,"1,40 – 1,59",IF(F349&lt;Premissas!$B$12,"1,60 – 1,99","≥ 2,00")))))</f>
        <v/>
      </c>
      <c r="K349" s="5">
        <f>IF(F349&lt;Premissas!$B$8,Premissas!$B$13,IF(F349&lt;Premissas!$B$9,Premissas!$B$14,IF(F349&lt;Premissas!$B$10,Premissas!$B$15,IF(F349&lt;Premissas!$B$11,Premissas!$B$16,IF(F349&lt;Premissas!$B$12,Premissas!$B$17,Premissas!$B$18)))))</f>
        <v/>
      </c>
      <c r="L349" s="5">
        <f>K349/Premissas!$B$4</f>
        <v/>
      </c>
      <c r="M349" s="2">
        <f>IF(K349=Premissas!$B$18,"SIM","NÃO")</f>
        <v/>
      </c>
    </row>
    <row r="350">
      <c r="A350" s="2" t="inlineStr">
        <is>
          <t>6020569</t>
        </is>
      </c>
      <c r="B350" s="2" t="inlineStr">
        <is>
          <t>Roberto Luiz Souza Da Silva</t>
        </is>
      </c>
      <c r="C350" s="2" t="n">
        <v>409</v>
      </c>
      <c r="D350" s="2">
        <f>IFERROR(TEXTJOIN(" | ",TRUE,UNIQUE(FILTER(Detalhe_Registro!$C:$C,(Detalhe_Registro!$D:$D=A350)*(Detalhe_Registro!$E:$E=B350)*(Detalhe_Registro!$M:$M="SIM")))),"")</f>
        <v/>
      </c>
      <c r="E350" s="2">
        <f>COUNTIFS(Detalhe_Registro!$D:$D,A350,Detalhe_Registro!$E:$E,B350,Detalhe_Registro!$M:$M,"SIM")</f>
        <v/>
      </c>
      <c r="F350" s="2">
        <f>IFERROR(MAXIFS(Detalhe_Registro!$N:$N,Detalhe_Registro!$D:$D,A350,Detalhe_Registro!$E:$E,B350,Detalhe_Registro!$M:$M,"SIM"),0)</f>
        <v/>
      </c>
      <c r="G350" s="2">
        <f>IFERROR(AVERAGEIFS(Detalhe_Registro!$N:$N,Detalhe_Registro!$D:$D,A350,Detalhe_Registro!$E:$E,B350,Detalhe_Registro!$M:$M,"SIM"),0)</f>
        <v/>
      </c>
      <c r="H350" s="2">
        <f>SUMIFS(Detalhe_Registro!$F:$F,Detalhe_Registro!$D:$D,A350,Detalhe_Registro!$E:$E,B350,Detalhe_Registro!$M:$M,"SIM")</f>
        <v/>
      </c>
      <c r="I350" s="2">
        <f>SUMIFS(Detalhe_Registro!$G:$G,Detalhe_Registro!$D:$D,A350,Detalhe_Registro!$E:$E,B350,Detalhe_Registro!$M:$M,"SIM")</f>
        <v/>
      </c>
      <c r="J350" s="2">
        <f>IF(F350&lt;Premissas!$B$8,"&lt; 1,00",IF(F350&lt;Premissas!$B$9,"1,00 – 1,19",IF(F350&lt;Premissas!$B$10,"1,20 – 1,39",IF(F350&lt;Premissas!$B$11,"1,40 – 1,59",IF(F350&lt;Premissas!$B$12,"1,60 – 1,99","≥ 2,00")))))</f>
        <v/>
      </c>
      <c r="K350" s="5">
        <f>IF(F350&lt;Premissas!$B$8,Premissas!$B$13,IF(F350&lt;Premissas!$B$9,Premissas!$B$14,IF(F350&lt;Premissas!$B$10,Premissas!$B$15,IF(F350&lt;Premissas!$B$11,Premissas!$B$16,IF(F350&lt;Premissas!$B$12,Premissas!$B$17,Premissas!$B$18)))))</f>
        <v/>
      </c>
      <c r="L350" s="5">
        <f>K350/Premissas!$B$4</f>
        <v/>
      </c>
      <c r="M350" s="2">
        <f>IF(K350=Premissas!$B$18,"SIM","NÃO")</f>
        <v/>
      </c>
    </row>
    <row r="351">
      <c r="A351" s="2" t="n">
        <v>5933137</v>
      </c>
      <c r="B351" s="2" t="inlineStr">
        <is>
          <t>Robson De Carvalho</t>
        </is>
      </c>
      <c r="C351" s="2" t="n">
        <v>409</v>
      </c>
      <c r="D351" s="2">
        <f>IFERROR(TEXTJOIN(" | ",TRUE,UNIQUE(FILTER(Detalhe_Registro!$C:$C,(Detalhe_Registro!$D:$D=A351)*(Detalhe_Registro!$E:$E=B351)*(Detalhe_Registro!$M:$M="SIM")))),"")</f>
        <v/>
      </c>
      <c r="E351" s="2">
        <f>COUNTIFS(Detalhe_Registro!$D:$D,A351,Detalhe_Registro!$E:$E,B351,Detalhe_Registro!$M:$M,"SIM")</f>
        <v/>
      </c>
      <c r="F351" s="2">
        <f>IFERROR(MAXIFS(Detalhe_Registro!$N:$N,Detalhe_Registro!$D:$D,A351,Detalhe_Registro!$E:$E,B351,Detalhe_Registro!$M:$M,"SIM"),0)</f>
        <v/>
      </c>
      <c r="G351" s="2">
        <f>IFERROR(AVERAGEIFS(Detalhe_Registro!$N:$N,Detalhe_Registro!$D:$D,A351,Detalhe_Registro!$E:$E,B351,Detalhe_Registro!$M:$M,"SIM"),0)</f>
        <v/>
      </c>
      <c r="H351" s="2">
        <f>SUMIFS(Detalhe_Registro!$F:$F,Detalhe_Registro!$D:$D,A351,Detalhe_Registro!$E:$E,B351,Detalhe_Registro!$M:$M,"SIM")</f>
        <v/>
      </c>
      <c r="I351" s="2">
        <f>SUMIFS(Detalhe_Registro!$G:$G,Detalhe_Registro!$D:$D,A351,Detalhe_Registro!$E:$E,B351,Detalhe_Registro!$M:$M,"SIM")</f>
        <v/>
      </c>
      <c r="J351" s="2">
        <f>IF(F351&lt;Premissas!$B$8,"&lt; 1,00",IF(F351&lt;Premissas!$B$9,"1,00 – 1,19",IF(F351&lt;Premissas!$B$10,"1,20 – 1,39",IF(F351&lt;Premissas!$B$11,"1,40 – 1,59",IF(F351&lt;Premissas!$B$12,"1,60 – 1,99","≥ 2,00")))))</f>
        <v/>
      </c>
      <c r="K351" s="5">
        <f>IF(F351&lt;Premissas!$B$8,Premissas!$B$13,IF(F351&lt;Premissas!$B$9,Premissas!$B$14,IF(F351&lt;Premissas!$B$10,Premissas!$B$15,IF(F351&lt;Premissas!$B$11,Premissas!$B$16,IF(F351&lt;Premissas!$B$12,Premissas!$B$17,Premissas!$B$18)))))</f>
        <v/>
      </c>
      <c r="L351" s="5">
        <f>K351/Premissas!$B$4</f>
        <v/>
      </c>
      <c r="M351" s="2">
        <f>IF(K351=Premissas!$B$18,"SIM","NÃO")</f>
        <v/>
      </c>
    </row>
    <row r="352">
      <c r="A352" s="2" t="inlineStr">
        <is>
          <t>5933137</t>
        </is>
      </c>
      <c r="B352" s="2" t="inlineStr">
        <is>
          <t>Robson De Carvalho</t>
        </is>
      </c>
      <c r="C352" s="2" t="n">
        <v>409</v>
      </c>
      <c r="D352" s="2">
        <f>IFERROR(TEXTJOIN(" | ",TRUE,UNIQUE(FILTER(Detalhe_Registro!$C:$C,(Detalhe_Registro!$D:$D=A352)*(Detalhe_Registro!$E:$E=B352)*(Detalhe_Registro!$M:$M="SIM")))),"")</f>
        <v/>
      </c>
      <c r="E352" s="2">
        <f>COUNTIFS(Detalhe_Registro!$D:$D,A352,Detalhe_Registro!$E:$E,B352,Detalhe_Registro!$M:$M,"SIM")</f>
        <v/>
      </c>
      <c r="F352" s="2">
        <f>IFERROR(MAXIFS(Detalhe_Registro!$N:$N,Detalhe_Registro!$D:$D,A352,Detalhe_Registro!$E:$E,B352,Detalhe_Registro!$M:$M,"SIM"),0)</f>
        <v/>
      </c>
      <c r="G352" s="2">
        <f>IFERROR(AVERAGEIFS(Detalhe_Registro!$N:$N,Detalhe_Registro!$D:$D,A352,Detalhe_Registro!$E:$E,B352,Detalhe_Registro!$M:$M,"SIM"),0)</f>
        <v/>
      </c>
      <c r="H352" s="2">
        <f>SUMIFS(Detalhe_Registro!$F:$F,Detalhe_Registro!$D:$D,A352,Detalhe_Registro!$E:$E,B352,Detalhe_Registro!$M:$M,"SIM")</f>
        <v/>
      </c>
      <c r="I352" s="2">
        <f>SUMIFS(Detalhe_Registro!$G:$G,Detalhe_Registro!$D:$D,A352,Detalhe_Registro!$E:$E,B352,Detalhe_Registro!$M:$M,"SIM")</f>
        <v/>
      </c>
      <c r="J352" s="2">
        <f>IF(F352&lt;Premissas!$B$8,"&lt; 1,00",IF(F352&lt;Premissas!$B$9,"1,00 – 1,19",IF(F352&lt;Premissas!$B$10,"1,20 – 1,39",IF(F352&lt;Premissas!$B$11,"1,40 – 1,59",IF(F352&lt;Premissas!$B$12,"1,60 – 1,99","≥ 2,00")))))</f>
        <v/>
      </c>
      <c r="K352" s="5">
        <f>IF(F352&lt;Premissas!$B$8,Premissas!$B$13,IF(F352&lt;Premissas!$B$9,Premissas!$B$14,IF(F352&lt;Premissas!$B$10,Premissas!$B$15,IF(F352&lt;Premissas!$B$11,Premissas!$B$16,IF(F352&lt;Premissas!$B$12,Premissas!$B$17,Premissas!$B$18)))))</f>
        <v/>
      </c>
      <c r="L352" s="5">
        <f>K352/Premissas!$B$4</f>
        <v/>
      </c>
      <c r="M352" s="2">
        <f>IF(K352=Premissas!$B$18,"SIM","NÃO")</f>
        <v/>
      </c>
    </row>
    <row r="353">
      <c r="A353" s="2" t="inlineStr">
        <is>
          <t>6024254</t>
        </is>
      </c>
      <c r="B353" s="2" t="inlineStr">
        <is>
          <t>Robson Luiz Da Conceicao Miranda Junior</t>
        </is>
      </c>
      <c r="C353" s="2" t="n">
        <v>409</v>
      </c>
      <c r="D353" s="2">
        <f>IFERROR(TEXTJOIN(" | ",TRUE,UNIQUE(FILTER(Detalhe_Registro!$C:$C,(Detalhe_Registro!$D:$D=A353)*(Detalhe_Registro!$E:$E=B353)*(Detalhe_Registro!$M:$M="SIM")))),"")</f>
        <v/>
      </c>
      <c r="E353" s="2">
        <f>COUNTIFS(Detalhe_Registro!$D:$D,A353,Detalhe_Registro!$E:$E,B353,Detalhe_Registro!$M:$M,"SIM")</f>
        <v/>
      </c>
      <c r="F353" s="2">
        <f>IFERROR(MAXIFS(Detalhe_Registro!$N:$N,Detalhe_Registro!$D:$D,A353,Detalhe_Registro!$E:$E,B353,Detalhe_Registro!$M:$M,"SIM"),0)</f>
        <v/>
      </c>
      <c r="G353" s="2">
        <f>IFERROR(AVERAGEIFS(Detalhe_Registro!$N:$N,Detalhe_Registro!$D:$D,A353,Detalhe_Registro!$E:$E,B353,Detalhe_Registro!$M:$M,"SIM"),0)</f>
        <v/>
      </c>
      <c r="H353" s="2">
        <f>SUMIFS(Detalhe_Registro!$F:$F,Detalhe_Registro!$D:$D,A353,Detalhe_Registro!$E:$E,B353,Detalhe_Registro!$M:$M,"SIM")</f>
        <v/>
      </c>
      <c r="I353" s="2">
        <f>SUMIFS(Detalhe_Registro!$G:$G,Detalhe_Registro!$D:$D,A353,Detalhe_Registro!$E:$E,B353,Detalhe_Registro!$M:$M,"SIM")</f>
        <v/>
      </c>
      <c r="J353" s="2">
        <f>IF(F353&lt;Premissas!$B$8,"&lt; 1,00",IF(F353&lt;Premissas!$B$9,"1,00 – 1,19",IF(F353&lt;Premissas!$B$10,"1,20 – 1,39",IF(F353&lt;Premissas!$B$11,"1,40 – 1,59",IF(F353&lt;Premissas!$B$12,"1,60 – 1,99","≥ 2,00")))))</f>
        <v/>
      </c>
      <c r="K353" s="5">
        <f>IF(F353&lt;Premissas!$B$8,Premissas!$B$13,IF(F353&lt;Premissas!$B$9,Premissas!$B$14,IF(F353&lt;Premissas!$B$10,Premissas!$B$15,IF(F353&lt;Premissas!$B$11,Premissas!$B$16,IF(F353&lt;Premissas!$B$12,Premissas!$B$17,Premissas!$B$18)))))</f>
        <v/>
      </c>
      <c r="L353" s="5">
        <f>K353/Premissas!$B$4</f>
        <v/>
      </c>
      <c r="M353" s="2">
        <f>IF(K353=Premissas!$B$18,"SIM","NÃO")</f>
        <v/>
      </c>
    </row>
    <row r="354">
      <c r="A354" s="2" t="n">
        <v>5803683</v>
      </c>
      <c r="B354" s="2" t="inlineStr">
        <is>
          <t>Rodrigo Bruno Junior</t>
        </is>
      </c>
      <c r="C354" s="2" t="n">
        <v>409</v>
      </c>
      <c r="D354" s="2">
        <f>IFERROR(TEXTJOIN(" | ",TRUE,UNIQUE(FILTER(Detalhe_Registro!$C:$C,(Detalhe_Registro!$D:$D=A354)*(Detalhe_Registro!$E:$E=B354)*(Detalhe_Registro!$M:$M="SIM")))),"")</f>
        <v/>
      </c>
      <c r="E354" s="2">
        <f>COUNTIFS(Detalhe_Registro!$D:$D,A354,Detalhe_Registro!$E:$E,B354,Detalhe_Registro!$M:$M,"SIM")</f>
        <v/>
      </c>
      <c r="F354" s="2">
        <f>IFERROR(MAXIFS(Detalhe_Registro!$N:$N,Detalhe_Registro!$D:$D,A354,Detalhe_Registro!$E:$E,B354,Detalhe_Registro!$M:$M,"SIM"),0)</f>
        <v/>
      </c>
      <c r="G354" s="2">
        <f>IFERROR(AVERAGEIFS(Detalhe_Registro!$N:$N,Detalhe_Registro!$D:$D,A354,Detalhe_Registro!$E:$E,B354,Detalhe_Registro!$M:$M,"SIM"),0)</f>
        <v/>
      </c>
      <c r="H354" s="2">
        <f>SUMIFS(Detalhe_Registro!$F:$F,Detalhe_Registro!$D:$D,A354,Detalhe_Registro!$E:$E,B354,Detalhe_Registro!$M:$M,"SIM")</f>
        <v/>
      </c>
      <c r="I354" s="2">
        <f>SUMIFS(Detalhe_Registro!$G:$G,Detalhe_Registro!$D:$D,A354,Detalhe_Registro!$E:$E,B354,Detalhe_Registro!$M:$M,"SIM")</f>
        <v/>
      </c>
      <c r="J354" s="2">
        <f>IF(F354&lt;Premissas!$B$8,"&lt; 1,00",IF(F354&lt;Premissas!$B$9,"1,00 – 1,19",IF(F354&lt;Premissas!$B$10,"1,20 – 1,39",IF(F354&lt;Premissas!$B$11,"1,40 – 1,59",IF(F354&lt;Premissas!$B$12,"1,60 – 1,99","≥ 2,00")))))</f>
        <v/>
      </c>
      <c r="K354" s="5">
        <f>IF(F354&lt;Premissas!$B$8,Premissas!$B$13,IF(F354&lt;Premissas!$B$9,Premissas!$B$14,IF(F354&lt;Premissas!$B$10,Premissas!$B$15,IF(F354&lt;Premissas!$B$11,Premissas!$B$16,IF(F354&lt;Premissas!$B$12,Premissas!$B$17,Premissas!$B$18)))))</f>
        <v/>
      </c>
      <c r="L354" s="5">
        <f>K354/Premissas!$B$4</f>
        <v/>
      </c>
      <c r="M354" s="2">
        <f>IF(K354=Premissas!$B$18,"SIM","NÃO")</f>
        <v/>
      </c>
    </row>
    <row r="355">
      <c r="A355" s="2" t="inlineStr">
        <is>
          <t>5803683</t>
        </is>
      </c>
      <c r="B355" s="2" t="inlineStr">
        <is>
          <t>Rodrigo Bruno Junior</t>
        </is>
      </c>
      <c r="C355" s="2" t="n">
        <v>409</v>
      </c>
      <c r="D355" s="2">
        <f>IFERROR(TEXTJOIN(" | ",TRUE,UNIQUE(FILTER(Detalhe_Registro!$C:$C,(Detalhe_Registro!$D:$D=A355)*(Detalhe_Registro!$E:$E=B355)*(Detalhe_Registro!$M:$M="SIM")))),"")</f>
        <v/>
      </c>
      <c r="E355" s="2">
        <f>COUNTIFS(Detalhe_Registro!$D:$D,A355,Detalhe_Registro!$E:$E,B355,Detalhe_Registro!$M:$M,"SIM")</f>
        <v/>
      </c>
      <c r="F355" s="2">
        <f>IFERROR(MAXIFS(Detalhe_Registro!$N:$N,Detalhe_Registro!$D:$D,A355,Detalhe_Registro!$E:$E,B355,Detalhe_Registro!$M:$M,"SIM"),0)</f>
        <v/>
      </c>
      <c r="G355" s="2">
        <f>IFERROR(AVERAGEIFS(Detalhe_Registro!$N:$N,Detalhe_Registro!$D:$D,A355,Detalhe_Registro!$E:$E,B355,Detalhe_Registro!$M:$M,"SIM"),0)</f>
        <v/>
      </c>
      <c r="H355" s="2">
        <f>SUMIFS(Detalhe_Registro!$F:$F,Detalhe_Registro!$D:$D,A355,Detalhe_Registro!$E:$E,B355,Detalhe_Registro!$M:$M,"SIM")</f>
        <v/>
      </c>
      <c r="I355" s="2">
        <f>SUMIFS(Detalhe_Registro!$G:$G,Detalhe_Registro!$D:$D,A355,Detalhe_Registro!$E:$E,B355,Detalhe_Registro!$M:$M,"SIM")</f>
        <v/>
      </c>
      <c r="J355" s="2">
        <f>IF(F355&lt;Premissas!$B$8,"&lt; 1,00",IF(F355&lt;Premissas!$B$9,"1,00 – 1,19",IF(F355&lt;Premissas!$B$10,"1,20 – 1,39",IF(F355&lt;Premissas!$B$11,"1,40 – 1,59",IF(F355&lt;Premissas!$B$12,"1,60 – 1,99","≥ 2,00")))))</f>
        <v/>
      </c>
      <c r="K355" s="5">
        <f>IF(F355&lt;Premissas!$B$8,Premissas!$B$13,IF(F355&lt;Premissas!$B$9,Premissas!$B$14,IF(F355&lt;Premissas!$B$10,Premissas!$B$15,IF(F355&lt;Premissas!$B$11,Premissas!$B$16,IF(F355&lt;Premissas!$B$12,Premissas!$B$17,Premissas!$B$18)))))</f>
        <v/>
      </c>
      <c r="L355" s="5">
        <f>K355/Premissas!$B$4</f>
        <v/>
      </c>
      <c r="M355" s="2">
        <f>IF(K355=Premissas!$B$18,"SIM","NÃO")</f>
        <v/>
      </c>
    </row>
    <row r="356">
      <c r="A356" s="2" t="n">
        <v>5194334</v>
      </c>
      <c r="B356" s="2" t="inlineStr">
        <is>
          <t>Rogerio De Jesus Rosa</t>
        </is>
      </c>
      <c r="C356" s="2" t="n">
        <v>409</v>
      </c>
      <c r="D356" s="2">
        <f>IFERROR(TEXTJOIN(" | ",TRUE,UNIQUE(FILTER(Detalhe_Registro!$C:$C,(Detalhe_Registro!$D:$D=A356)*(Detalhe_Registro!$E:$E=B356)*(Detalhe_Registro!$M:$M="SIM")))),"")</f>
        <v/>
      </c>
      <c r="E356" s="2">
        <f>COUNTIFS(Detalhe_Registro!$D:$D,A356,Detalhe_Registro!$E:$E,B356,Detalhe_Registro!$M:$M,"SIM")</f>
        <v/>
      </c>
      <c r="F356" s="2">
        <f>IFERROR(MAXIFS(Detalhe_Registro!$N:$N,Detalhe_Registro!$D:$D,A356,Detalhe_Registro!$E:$E,B356,Detalhe_Registro!$M:$M,"SIM"),0)</f>
        <v/>
      </c>
      <c r="G356" s="2">
        <f>IFERROR(AVERAGEIFS(Detalhe_Registro!$N:$N,Detalhe_Registro!$D:$D,A356,Detalhe_Registro!$E:$E,B356,Detalhe_Registro!$M:$M,"SIM"),0)</f>
        <v/>
      </c>
      <c r="H356" s="2">
        <f>SUMIFS(Detalhe_Registro!$F:$F,Detalhe_Registro!$D:$D,A356,Detalhe_Registro!$E:$E,B356,Detalhe_Registro!$M:$M,"SIM")</f>
        <v/>
      </c>
      <c r="I356" s="2">
        <f>SUMIFS(Detalhe_Registro!$G:$G,Detalhe_Registro!$D:$D,A356,Detalhe_Registro!$E:$E,B356,Detalhe_Registro!$M:$M,"SIM")</f>
        <v/>
      </c>
      <c r="J356" s="2">
        <f>IF(F356&lt;Premissas!$B$8,"&lt; 1,00",IF(F356&lt;Premissas!$B$9,"1,00 – 1,19",IF(F356&lt;Premissas!$B$10,"1,20 – 1,39",IF(F356&lt;Premissas!$B$11,"1,40 – 1,59",IF(F356&lt;Premissas!$B$12,"1,60 – 1,99","≥ 2,00")))))</f>
        <v/>
      </c>
      <c r="K356" s="5">
        <f>IF(F356&lt;Premissas!$B$8,Premissas!$B$13,IF(F356&lt;Premissas!$B$9,Premissas!$B$14,IF(F356&lt;Premissas!$B$10,Premissas!$B$15,IF(F356&lt;Premissas!$B$11,Premissas!$B$16,IF(F356&lt;Premissas!$B$12,Premissas!$B$17,Premissas!$B$18)))))</f>
        <v/>
      </c>
      <c r="L356" s="5">
        <f>K356/Premissas!$B$4</f>
        <v/>
      </c>
      <c r="M356" s="2">
        <f>IF(K356=Premissas!$B$18,"SIM","NÃO")</f>
        <v/>
      </c>
    </row>
    <row r="357">
      <c r="A357" s="2" t="inlineStr">
        <is>
          <t>5194334</t>
        </is>
      </c>
      <c r="B357" s="2" t="inlineStr">
        <is>
          <t>Rogerio De Jesus Rosa</t>
        </is>
      </c>
      <c r="C357" s="2" t="n">
        <v>409</v>
      </c>
      <c r="D357" s="2">
        <f>IFERROR(TEXTJOIN(" | ",TRUE,UNIQUE(FILTER(Detalhe_Registro!$C:$C,(Detalhe_Registro!$D:$D=A357)*(Detalhe_Registro!$E:$E=B357)*(Detalhe_Registro!$M:$M="SIM")))),"")</f>
        <v/>
      </c>
      <c r="E357" s="2">
        <f>COUNTIFS(Detalhe_Registro!$D:$D,A357,Detalhe_Registro!$E:$E,B357,Detalhe_Registro!$M:$M,"SIM")</f>
        <v/>
      </c>
      <c r="F357" s="2">
        <f>IFERROR(MAXIFS(Detalhe_Registro!$N:$N,Detalhe_Registro!$D:$D,A357,Detalhe_Registro!$E:$E,B357,Detalhe_Registro!$M:$M,"SIM"),0)</f>
        <v/>
      </c>
      <c r="G357" s="2">
        <f>IFERROR(AVERAGEIFS(Detalhe_Registro!$N:$N,Detalhe_Registro!$D:$D,A357,Detalhe_Registro!$E:$E,B357,Detalhe_Registro!$M:$M,"SIM"),0)</f>
        <v/>
      </c>
      <c r="H357" s="2">
        <f>SUMIFS(Detalhe_Registro!$F:$F,Detalhe_Registro!$D:$D,A357,Detalhe_Registro!$E:$E,B357,Detalhe_Registro!$M:$M,"SIM")</f>
        <v/>
      </c>
      <c r="I357" s="2">
        <f>SUMIFS(Detalhe_Registro!$G:$G,Detalhe_Registro!$D:$D,A357,Detalhe_Registro!$E:$E,B357,Detalhe_Registro!$M:$M,"SIM")</f>
        <v/>
      </c>
      <c r="J357" s="2">
        <f>IF(F357&lt;Premissas!$B$8,"&lt; 1,00",IF(F357&lt;Premissas!$B$9,"1,00 – 1,19",IF(F357&lt;Premissas!$B$10,"1,20 – 1,39",IF(F357&lt;Premissas!$B$11,"1,40 – 1,59",IF(F357&lt;Premissas!$B$12,"1,60 – 1,99","≥ 2,00")))))</f>
        <v/>
      </c>
      <c r="K357" s="5">
        <f>IF(F357&lt;Premissas!$B$8,Premissas!$B$13,IF(F357&lt;Premissas!$B$9,Premissas!$B$14,IF(F357&lt;Premissas!$B$10,Premissas!$B$15,IF(F357&lt;Premissas!$B$11,Premissas!$B$16,IF(F357&lt;Premissas!$B$12,Premissas!$B$17,Premissas!$B$18)))))</f>
        <v/>
      </c>
      <c r="L357" s="5">
        <f>K357/Premissas!$B$4</f>
        <v/>
      </c>
      <c r="M357" s="2">
        <f>IF(K357=Premissas!$B$18,"SIM","NÃO")</f>
        <v/>
      </c>
    </row>
    <row r="358">
      <c r="A358" s="2" t="n">
        <v>5807077</v>
      </c>
      <c r="B358" s="2" t="inlineStr">
        <is>
          <t>Rogerio Rodrigues Rosa</t>
        </is>
      </c>
      <c r="C358" s="2" t="n">
        <v>409</v>
      </c>
      <c r="D358" s="2">
        <f>IFERROR(TEXTJOIN(" | ",TRUE,UNIQUE(FILTER(Detalhe_Registro!$C:$C,(Detalhe_Registro!$D:$D=A358)*(Detalhe_Registro!$E:$E=B358)*(Detalhe_Registro!$M:$M="SIM")))),"")</f>
        <v/>
      </c>
      <c r="E358" s="2">
        <f>COUNTIFS(Detalhe_Registro!$D:$D,A358,Detalhe_Registro!$E:$E,B358,Detalhe_Registro!$M:$M,"SIM")</f>
        <v/>
      </c>
      <c r="F358" s="2">
        <f>IFERROR(MAXIFS(Detalhe_Registro!$N:$N,Detalhe_Registro!$D:$D,A358,Detalhe_Registro!$E:$E,B358,Detalhe_Registro!$M:$M,"SIM"),0)</f>
        <v/>
      </c>
      <c r="G358" s="2">
        <f>IFERROR(AVERAGEIFS(Detalhe_Registro!$N:$N,Detalhe_Registro!$D:$D,A358,Detalhe_Registro!$E:$E,B358,Detalhe_Registro!$M:$M,"SIM"),0)</f>
        <v/>
      </c>
      <c r="H358" s="2">
        <f>SUMIFS(Detalhe_Registro!$F:$F,Detalhe_Registro!$D:$D,A358,Detalhe_Registro!$E:$E,B358,Detalhe_Registro!$M:$M,"SIM")</f>
        <v/>
      </c>
      <c r="I358" s="2">
        <f>SUMIFS(Detalhe_Registro!$G:$G,Detalhe_Registro!$D:$D,A358,Detalhe_Registro!$E:$E,B358,Detalhe_Registro!$M:$M,"SIM")</f>
        <v/>
      </c>
      <c r="J358" s="2">
        <f>IF(F358&lt;Premissas!$B$8,"&lt; 1,00",IF(F358&lt;Premissas!$B$9,"1,00 – 1,19",IF(F358&lt;Premissas!$B$10,"1,20 – 1,39",IF(F358&lt;Premissas!$B$11,"1,40 – 1,59",IF(F358&lt;Premissas!$B$12,"1,60 – 1,99","≥ 2,00")))))</f>
        <v/>
      </c>
      <c r="K358" s="5">
        <f>IF(F358&lt;Premissas!$B$8,Premissas!$B$13,IF(F358&lt;Premissas!$B$9,Premissas!$B$14,IF(F358&lt;Premissas!$B$10,Premissas!$B$15,IF(F358&lt;Premissas!$B$11,Premissas!$B$16,IF(F358&lt;Premissas!$B$12,Premissas!$B$17,Premissas!$B$18)))))</f>
        <v/>
      </c>
      <c r="L358" s="5">
        <f>K358/Premissas!$B$4</f>
        <v/>
      </c>
      <c r="M358" s="2">
        <f>IF(K358=Premissas!$B$18,"SIM","NÃO")</f>
        <v/>
      </c>
    </row>
    <row r="359">
      <c r="A359" s="2" t="inlineStr">
        <is>
          <t>5807077</t>
        </is>
      </c>
      <c r="B359" s="2" t="inlineStr">
        <is>
          <t>Rogerio Rodrigues Rosa</t>
        </is>
      </c>
      <c r="C359" s="2" t="n">
        <v>409</v>
      </c>
      <c r="D359" s="2">
        <f>IFERROR(TEXTJOIN(" | ",TRUE,UNIQUE(FILTER(Detalhe_Registro!$C:$C,(Detalhe_Registro!$D:$D=A359)*(Detalhe_Registro!$E:$E=B359)*(Detalhe_Registro!$M:$M="SIM")))),"")</f>
        <v/>
      </c>
      <c r="E359" s="2">
        <f>COUNTIFS(Detalhe_Registro!$D:$D,A359,Detalhe_Registro!$E:$E,B359,Detalhe_Registro!$M:$M,"SIM")</f>
        <v/>
      </c>
      <c r="F359" s="2">
        <f>IFERROR(MAXIFS(Detalhe_Registro!$N:$N,Detalhe_Registro!$D:$D,A359,Detalhe_Registro!$E:$E,B359,Detalhe_Registro!$M:$M,"SIM"),0)</f>
        <v/>
      </c>
      <c r="G359" s="2">
        <f>IFERROR(AVERAGEIFS(Detalhe_Registro!$N:$N,Detalhe_Registro!$D:$D,A359,Detalhe_Registro!$E:$E,B359,Detalhe_Registro!$M:$M,"SIM"),0)</f>
        <v/>
      </c>
      <c r="H359" s="2">
        <f>SUMIFS(Detalhe_Registro!$F:$F,Detalhe_Registro!$D:$D,A359,Detalhe_Registro!$E:$E,B359,Detalhe_Registro!$M:$M,"SIM")</f>
        <v/>
      </c>
      <c r="I359" s="2">
        <f>SUMIFS(Detalhe_Registro!$G:$G,Detalhe_Registro!$D:$D,A359,Detalhe_Registro!$E:$E,B359,Detalhe_Registro!$M:$M,"SIM")</f>
        <v/>
      </c>
      <c r="J359" s="2">
        <f>IF(F359&lt;Premissas!$B$8,"&lt; 1,00",IF(F359&lt;Premissas!$B$9,"1,00 – 1,19",IF(F359&lt;Premissas!$B$10,"1,20 – 1,39",IF(F359&lt;Premissas!$B$11,"1,40 – 1,59",IF(F359&lt;Premissas!$B$12,"1,60 – 1,99","≥ 2,00")))))</f>
        <v/>
      </c>
      <c r="K359" s="5">
        <f>IF(F359&lt;Premissas!$B$8,Premissas!$B$13,IF(F359&lt;Premissas!$B$9,Premissas!$B$14,IF(F359&lt;Premissas!$B$10,Premissas!$B$15,IF(F359&lt;Premissas!$B$11,Premissas!$B$16,IF(F359&lt;Premissas!$B$12,Premissas!$B$17,Premissas!$B$18)))))</f>
        <v/>
      </c>
      <c r="L359" s="5">
        <f>K359/Premissas!$B$4</f>
        <v/>
      </c>
      <c r="M359" s="2">
        <f>IF(K359=Premissas!$B$18,"SIM","NÃO")</f>
        <v/>
      </c>
    </row>
    <row r="360">
      <c r="A360" s="2" t="n">
        <v>5110050</v>
      </c>
      <c r="B360" s="2" t="inlineStr">
        <is>
          <t>Ronaldo Adriano Silva de Lima</t>
        </is>
      </c>
      <c r="C360" s="2" t="n">
        <v>409</v>
      </c>
      <c r="D360" s="2">
        <f>IFERROR(TEXTJOIN(" | ",TRUE,UNIQUE(FILTER(Detalhe_Registro!$C:$C,(Detalhe_Registro!$D:$D=A360)*(Detalhe_Registro!$E:$E=B360)*(Detalhe_Registro!$M:$M="SIM")))),"")</f>
        <v/>
      </c>
      <c r="E360" s="2">
        <f>COUNTIFS(Detalhe_Registro!$D:$D,A360,Detalhe_Registro!$E:$E,B360,Detalhe_Registro!$M:$M,"SIM")</f>
        <v/>
      </c>
      <c r="F360" s="2">
        <f>IFERROR(MAXIFS(Detalhe_Registro!$N:$N,Detalhe_Registro!$D:$D,A360,Detalhe_Registro!$E:$E,B360,Detalhe_Registro!$M:$M,"SIM"),0)</f>
        <v/>
      </c>
      <c r="G360" s="2">
        <f>IFERROR(AVERAGEIFS(Detalhe_Registro!$N:$N,Detalhe_Registro!$D:$D,A360,Detalhe_Registro!$E:$E,B360,Detalhe_Registro!$M:$M,"SIM"),0)</f>
        <v/>
      </c>
      <c r="H360" s="2">
        <f>SUMIFS(Detalhe_Registro!$F:$F,Detalhe_Registro!$D:$D,A360,Detalhe_Registro!$E:$E,B360,Detalhe_Registro!$M:$M,"SIM")</f>
        <v/>
      </c>
      <c r="I360" s="2">
        <f>SUMIFS(Detalhe_Registro!$G:$G,Detalhe_Registro!$D:$D,A360,Detalhe_Registro!$E:$E,B360,Detalhe_Registro!$M:$M,"SIM")</f>
        <v/>
      </c>
      <c r="J360" s="2">
        <f>IF(F360&lt;Premissas!$B$8,"&lt; 1,00",IF(F360&lt;Premissas!$B$9,"1,00 – 1,19",IF(F360&lt;Premissas!$B$10,"1,20 – 1,39",IF(F360&lt;Premissas!$B$11,"1,40 – 1,59",IF(F360&lt;Premissas!$B$12,"1,60 – 1,99","≥ 2,00")))))</f>
        <v/>
      </c>
      <c r="K360" s="5">
        <f>IF(F360&lt;Premissas!$B$8,Premissas!$B$13,IF(F360&lt;Premissas!$B$9,Premissas!$B$14,IF(F360&lt;Premissas!$B$10,Premissas!$B$15,IF(F360&lt;Premissas!$B$11,Premissas!$B$16,IF(F360&lt;Premissas!$B$12,Premissas!$B$17,Premissas!$B$18)))))</f>
        <v/>
      </c>
      <c r="L360" s="5">
        <f>K360/Premissas!$B$4</f>
        <v/>
      </c>
      <c r="M360" s="2">
        <f>IF(K360=Premissas!$B$18,"SIM","NÃO")</f>
        <v/>
      </c>
    </row>
    <row r="361">
      <c r="A361" s="2" t="inlineStr">
        <is>
          <t>5110050</t>
        </is>
      </c>
      <c r="B361" s="2" t="inlineStr">
        <is>
          <t>Ronaldo Adriano Silva de Lima</t>
        </is>
      </c>
      <c r="C361" s="2" t="n">
        <v>409</v>
      </c>
      <c r="D361" s="2">
        <f>IFERROR(TEXTJOIN(" | ",TRUE,UNIQUE(FILTER(Detalhe_Registro!$C:$C,(Detalhe_Registro!$D:$D=A361)*(Detalhe_Registro!$E:$E=B361)*(Detalhe_Registro!$M:$M="SIM")))),"")</f>
        <v/>
      </c>
      <c r="E361" s="2">
        <f>COUNTIFS(Detalhe_Registro!$D:$D,A361,Detalhe_Registro!$E:$E,B361,Detalhe_Registro!$M:$M,"SIM")</f>
        <v/>
      </c>
      <c r="F361" s="2">
        <f>IFERROR(MAXIFS(Detalhe_Registro!$N:$N,Detalhe_Registro!$D:$D,A361,Detalhe_Registro!$E:$E,B361,Detalhe_Registro!$M:$M,"SIM"),0)</f>
        <v/>
      </c>
      <c r="G361" s="2">
        <f>IFERROR(AVERAGEIFS(Detalhe_Registro!$N:$N,Detalhe_Registro!$D:$D,A361,Detalhe_Registro!$E:$E,B361,Detalhe_Registro!$M:$M,"SIM"),0)</f>
        <v/>
      </c>
      <c r="H361" s="2">
        <f>SUMIFS(Detalhe_Registro!$F:$F,Detalhe_Registro!$D:$D,A361,Detalhe_Registro!$E:$E,B361,Detalhe_Registro!$M:$M,"SIM")</f>
        <v/>
      </c>
      <c r="I361" s="2">
        <f>SUMIFS(Detalhe_Registro!$G:$G,Detalhe_Registro!$D:$D,A361,Detalhe_Registro!$E:$E,B361,Detalhe_Registro!$M:$M,"SIM")</f>
        <v/>
      </c>
      <c r="J361" s="2">
        <f>IF(F361&lt;Premissas!$B$8,"&lt; 1,00",IF(F361&lt;Premissas!$B$9,"1,00 – 1,19",IF(F361&lt;Premissas!$B$10,"1,20 – 1,39",IF(F361&lt;Premissas!$B$11,"1,40 – 1,59",IF(F361&lt;Premissas!$B$12,"1,60 – 1,99","≥ 2,00")))))</f>
        <v/>
      </c>
      <c r="K361" s="5">
        <f>IF(F361&lt;Premissas!$B$8,Premissas!$B$13,IF(F361&lt;Premissas!$B$9,Premissas!$B$14,IF(F361&lt;Premissas!$B$10,Premissas!$B$15,IF(F361&lt;Premissas!$B$11,Premissas!$B$16,IF(F361&lt;Premissas!$B$12,Premissas!$B$17,Premissas!$B$18)))))</f>
        <v/>
      </c>
      <c r="L361" s="5">
        <f>K361/Premissas!$B$4</f>
        <v/>
      </c>
      <c r="M361" s="2">
        <f>IF(K361=Premissas!$B$18,"SIM","NÃO")</f>
        <v/>
      </c>
    </row>
    <row r="362">
      <c r="A362" s="2" t="n">
        <v>265139</v>
      </c>
      <c r="B362" s="2" t="inlineStr">
        <is>
          <t>Ronieles Junior Vasconcelos</t>
        </is>
      </c>
      <c r="C362" s="2" t="n">
        <v>409</v>
      </c>
      <c r="D362" s="2">
        <f>IFERROR(TEXTJOIN(" | ",TRUE,UNIQUE(FILTER(Detalhe_Registro!$C:$C,(Detalhe_Registro!$D:$D=A362)*(Detalhe_Registro!$E:$E=B362)*(Detalhe_Registro!$M:$M="SIM")))),"")</f>
        <v/>
      </c>
      <c r="E362" s="2">
        <f>COUNTIFS(Detalhe_Registro!$D:$D,A362,Detalhe_Registro!$E:$E,B362,Detalhe_Registro!$M:$M,"SIM")</f>
        <v/>
      </c>
      <c r="F362" s="2">
        <f>IFERROR(MAXIFS(Detalhe_Registro!$N:$N,Detalhe_Registro!$D:$D,A362,Detalhe_Registro!$E:$E,B362,Detalhe_Registro!$M:$M,"SIM"),0)</f>
        <v/>
      </c>
      <c r="G362" s="2">
        <f>IFERROR(AVERAGEIFS(Detalhe_Registro!$N:$N,Detalhe_Registro!$D:$D,A362,Detalhe_Registro!$E:$E,B362,Detalhe_Registro!$M:$M,"SIM"),0)</f>
        <v/>
      </c>
      <c r="H362" s="2">
        <f>SUMIFS(Detalhe_Registro!$F:$F,Detalhe_Registro!$D:$D,A362,Detalhe_Registro!$E:$E,B362,Detalhe_Registro!$M:$M,"SIM")</f>
        <v/>
      </c>
      <c r="I362" s="2">
        <f>SUMIFS(Detalhe_Registro!$G:$G,Detalhe_Registro!$D:$D,A362,Detalhe_Registro!$E:$E,B362,Detalhe_Registro!$M:$M,"SIM")</f>
        <v/>
      </c>
      <c r="J362" s="2">
        <f>IF(F362&lt;Premissas!$B$8,"&lt; 1,00",IF(F362&lt;Premissas!$B$9,"1,00 – 1,19",IF(F362&lt;Premissas!$B$10,"1,20 – 1,39",IF(F362&lt;Premissas!$B$11,"1,40 – 1,59",IF(F362&lt;Premissas!$B$12,"1,60 – 1,99","≥ 2,00")))))</f>
        <v/>
      </c>
      <c r="K362" s="5">
        <f>IF(F362&lt;Premissas!$B$8,Premissas!$B$13,IF(F362&lt;Premissas!$B$9,Premissas!$B$14,IF(F362&lt;Premissas!$B$10,Premissas!$B$15,IF(F362&lt;Premissas!$B$11,Premissas!$B$16,IF(F362&lt;Premissas!$B$12,Premissas!$B$17,Premissas!$B$18)))))</f>
        <v/>
      </c>
      <c r="L362" s="5">
        <f>K362/Premissas!$B$4</f>
        <v/>
      </c>
      <c r="M362" s="2">
        <f>IF(K362=Premissas!$B$18,"SIM","NÃO")</f>
        <v/>
      </c>
    </row>
    <row r="363">
      <c r="A363" s="2" t="inlineStr">
        <is>
          <t>265139</t>
        </is>
      </c>
      <c r="B363" s="2" t="inlineStr">
        <is>
          <t>Ronieles Junior Vasconcelos</t>
        </is>
      </c>
      <c r="C363" s="2" t="n">
        <v>409</v>
      </c>
      <c r="D363" s="2">
        <f>IFERROR(TEXTJOIN(" | ",TRUE,UNIQUE(FILTER(Detalhe_Registro!$C:$C,(Detalhe_Registro!$D:$D=A363)*(Detalhe_Registro!$E:$E=B363)*(Detalhe_Registro!$M:$M="SIM")))),"")</f>
        <v/>
      </c>
      <c r="E363" s="2">
        <f>COUNTIFS(Detalhe_Registro!$D:$D,A363,Detalhe_Registro!$E:$E,B363,Detalhe_Registro!$M:$M,"SIM")</f>
        <v/>
      </c>
      <c r="F363" s="2">
        <f>IFERROR(MAXIFS(Detalhe_Registro!$N:$N,Detalhe_Registro!$D:$D,A363,Detalhe_Registro!$E:$E,B363,Detalhe_Registro!$M:$M,"SIM"),0)</f>
        <v/>
      </c>
      <c r="G363" s="2">
        <f>IFERROR(AVERAGEIFS(Detalhe_Registro!$N:$N,Detalhe_Registro!$D:$D,A363,Detalhe_Registro!$E:$E,B363,Detalhe_Registro!$M:$M,"SIM"),0)</f>
        <v/>
      </c>
      <c r="H363" s="2">
        <f>SUMIFS(Detalhe_Registro!$F:$F,Detalhe_Registro!$D:$D,A363,Detalhe_Registro!$E:$E,B363,Detalhe_Registro!$M:$M,"SIM")</f>
        <v/>
      </c>
      <c r="I363" s="2">
        <f>SUMIFS(Detalhe_Registro!$G:$G,Detalhe_Registro!$D:$D,A363,Detalhe_Registro!$E:$E,B363,Detalhe_Registro!$M:$M,"SIM")</f>
        <v/>
      </c>
      <c r="J363" s="2">
        <f>IF(F363&lt;Premissas!$B$8,"&lt; 1,00",IF(F363&lt;Premissas!$B$9,"1,00 – 1,19",IF(F363&lt;Premissas!$B$10,"1,20 – 1,39",IF(F363&lt;Premissas!$B$11,"1,40 – 1,59",IF(F363&lt;Premissas!$B$12,"1,60 – 1,99","≥ 2,00")))))</f>
        <v/>
      </c>
      <c r="K363" s="5">
        <f>IF(F363&lt;Premissas!$B$8,Premissas!$B$13,IF(F363&lt;Premissas!$B$9,Premissas!$B$14,IF(F363&lt;Premissas!$B$10,Premissas!$B$15,IF(F363&lt;Premissas!$B$11,Premissas!$B$16,IF(F363&lt;Premissas!$B$12,Premissas!$B$17,Premissas!$B$18)))))</f>
        <v/>
      </c>
      <c r="L363" s="5">
        <f>K363/Premissas!$B$4</f>
        <v/>
      </c>
      <c r="M363" s="2">
        <f>IF(K363=Premissas!$B$18,"SIM","NÃO")</f>
        <v/>
      </c>
    </row>
    <row r="364">
      <c r="A364" s="2" t="n">
        <v>5711819</v>
      </c>
      <c r="B364" s="2" t="inlineStr">
        <is>
          <t>Rubem Pinheiro Leite</t>
        </is>
      </c>
      <c r="C364" s="2" t="n">
        <v>409</v>
      </c>
      <c r="D364" s="2">
        <f>IFERROR(TEXTJOIN(" | ",TRUE,UNIQUE(FILTER(Detalhe_Registro!$C:$C,(Detalhe_Registro!$D:$D=A364)*(Detalhe_Registro!$E:$E=B364)*(Detalhe_Registro!$M:$M="SIM")))),"")</f>
        <v/>
      </c>
      <c r="E364" s="2">
        <f>COUNTIFS(Detalhe_Registro!$D:$D,A364,Detalhe_Registro!$E:$E,B364,Detalhe_Registro!$M:$M,"SIM")</f>
        <v/>
      </c>
      <c r="F364" s="2">
        <f>IFERROR(MAXIFS(Detalhe_Registro!$N:$N,Detalhe_Registro!$D:$D,A364,Detalhe_Registro!$E:$E,B364,Detalhe_Registro!$M:$M,"SIM"),0)</f>
        <v/>
      </c>
      <c r="G364" s="2">
        <f>IFERROR(AVERAGEIFS(Detalhe_Registro!$N:$N,Detalhe_Registro!$D:$D,A364,Detalhe_Registro!$E:$E,B364,Detalhe_Registro!$M:$M,"SIM"),0)</f>
        <v/>
      </c>
      <c r="H364" s="2">
        <f>SUMIFS(Detalhe_Registro!$F:$F,Detalhe_Registro!$D:$D,A364,Detalhe_Registro!$E:$E,B364,Detalhe_Registro!$M:$M,"SIM")</f>
        <v/>
      </c>
      <c r="I364" s="2">
        <f>SUMIFS(Detalhe_Registro!$G:$G,Detalhe_Registro!$D:$D,A364,Detalhe_Registro!$E:$E,B364,Detalhe_Registro!$M:$M,"SIM")</f>
        <v/>
      </c>
      <c r="J364" s="2">
        <f>IF(F364&lt;Premissas!$B$8,"&lt; 1,00",IF(F364&lt;Premissas!$B$9,"1,00 – 1,19",IF(F364&lt;Premissas!$B$10,"1,20 – 1,39",IF(F364&lt;Premissas!$B$11,"1,40 – 1,59",IF(F364&lt;Premissas!$B$12,"1,60 – 1,99","≥ 2,00")))))</f>
        <v/>
      </c>
      <c r="K364" s="5">
        <f>IF(F364&lt;Premissas!$B$8,Premissas!$B$13,IF(F364&lt;Premissas!$B$9,Premissas!$B$14,IF(F364&lt;Premissas!$B$10,Premissas!$B$15,IF(F364&lt;Premissas!$B$11,Premissas!$B$16,IF(F364&lt;Premissas!$B$12,Premissas!$B$17,Premissas!$B$18)))))</f>
        <v/>
      </c>
      <c r="L364" s="5">
        <f>K364/Premissas!$B$4</f>
        <v/>
      </c>
      <c r="M364" s="2">
        <f>IF(K364=Premissas!$B$18,"SIM","NÃO")</f>
        <v/>
      </c>
    </row>
    <row r="365">
      <c r="A365" s="2" t="inlineStr">
        <is>
          <t>5711819</t>
        </is>
      </c>
      <c r="B365" s="2" t="inlineStr">
        <is>
          <t>Rubem Pinheiro Leite</t>
        </is>
      </c>
      <c r="C365" s="2" t="n">
        <v>409</v>
      </c>
      <c r="D365" s="2">
        <f>IFERROR(TEXTJOIN(" | ",TRUE,UNIQUE(FILTER(Detalhe_Registro!$C:$C,(Detalhe_Registro!$D:$D=A365)*(Detalhe_Registro!$E:$E=B365)*(Detalhe_Registro!$M:$M="SIM")))),"")</f>
        <v/>
      </c>
      <c r="E365" s="2">
        <f>COUNTIFS(Detalhe_Registro!$D:$D,A365,Detalhe_Registro!$E:$E,B365,Detalhe_Registro!$M:$M,"SIM")</f>
        <v/>
      </c>
      <c r="F365" s="2">
        <f>IFERROR(MAXIFS(Detalhe_Registro!$N:$N,Detalhe_Registro!$D:$D,A365,Detalhe_Registro!$E:$E,B365,Detalhe_Registro!$M:$M,"SIM"),0)</f>
        <v/>
      </c>
      <c r="G365" s="2">
        <f>IFERROR(AVERAGEIFS(Detalhe_Registro!$N:$N,Detalhe_Registro!$D:$D,A365,Detalhe_Registro!$E:$E,B365,Detalhe_Registro!$M:$M,"SIM"),0)</f>
        <v/>
      </c>
      <c r="H365" s="2">
        <f>SUMIFS(Detalhe_Registro!$F:$F,Detalhe_Registro!$D:$D,A365,Detalhe_Registro!$E:$E,B365,Detalhe_Registro!$M:$M,"SIM")</f>
        <v/>
      </c>
      <c r="I365" s="2">
        <f>SUMIFS(Detalhe_Registro!$G:$G,Detalhe_Registro!$D:$D,A365,Detalhe_Registro!$E:$E,B365,Detalhe_Registro!$M:$M,"SIM")</f>
        <v/>
      </c>
      <c r="J365" s="2">
        <f>IF(F365&lt;Premissas!$B$8,"&lt; 1,00",IF(F365&lt;Premissas!$B$9,"1,00 – 1,19",IF(F365&lt;Premissas!$B$10,"1,20 – 1,39",IF(F365&lt;Premissas!$B$11,"1,40 – 1,59",IF(F365&lt;Premissas!$B$12,"1,60 – 1,99","≥ 2,00")))))</f>
        <v/>
      </c>
      <c r="K365" s="5">
        <f>IF(F365&lt;Premissas!$B$8,Premissas!$B$13,IF(F365&lt;Premissas!$B$9,Premissas!$B$14,IF(F365&lt;Premissas!$B$10,Premissas!$B$15,IF(F365&lt;Premissas!$B$11,Premissas!$B$16,IF(F365&lt;Premissas!$B$12,Premissas!$B$17,Premissas!$B$18)))))</f>
        <v/>
      </c>
      <c r="L365" s="5">
        <f>K365/Premissas!$B$4</f>
        <v/>
      </c>
      <c r="M365" s="2">
        <f>IF(K365=Premissas!$B$18,"SIM","NÃO")</f>
        <v/>
      </c>
    </row>
    <row r="366">
      <c r="A366" s="2" t="n">
        <v>5800102</v>
      </c>
      <c r="B366" s="2" t="inlineStr">
        <is>
          <t>Ryan De Oliveira Heinzelmann Santos</t>
        </is>
      </c>
      <c r="C366" s="2" t="n">
        <v>409</v>
      </c>
      <c r="D366" s="2">
        <f>IFERROR(TEXTJOIN(" | ",TRUE,UNIQUE(FILTER(Detalhe_Registro!$C:$C,(Detalhe_Registro!$D:$D=A366)*(Detalhe_Registro!$E:$E=B366)*(Detalhe_Registro!$M:$M="SIM")))),"")</f>
        <v/>
      </c>
      <c r="E366" s="2">
        <f>COUNTIFS(Detalhe_Registro!$D:$D,A366,Detalhe_Registro!$E:$E,B366,Detalhe_Registro!$M:$M,"SIM")</f>
        <v/>
      </c>
      <c r="F366" s="2">
        <f>IFERROR(MAXIFS(Detalhe_Registro!$N:$N,Detalhe_Registro!$D:$D,A366,Detalhe_Registro!$E:$E,B366,Detalhe_Registro!$M:$M,"SIM"),0)</f>
        <v/>
      </c>
      <c r="G366" s="2">
        <f>IFERROR(AVERAGEIFS(Detalhe_Registro!$N:$N,Detalhe_Registro!$D:$D,A366,Detalhe_Registro!$E:$E,B366,Detalhe_Registro!$M:$M,"SIM"),0)</f>
        <v/>
      </c>
      <c r="H366" s="2">
        <f>SUMIFS(Detalhe_Registro!$F:$F,Detalhe_Registro!$D:$D,A366,Detalhe_Registro!$E:$E,B366,Detalhe_Registro!$M:$M,"SIM")</f>
        <v/>
      </c>
      <c r="I366" s="2">
        <f>SUMIFS(Detalhe_Registro!$G:$G,Detalhe_Registro!$D:$D,A366,Detalhe_Registro!$E:$E,B366,Detalhe_Registro!$M:$M,"SIM")</f>
        <v/>
      </c>
      <c r="J366" s="2">
        <f>IF(F366&lt;Premissas!$B$8,"&lt; 1,00",IF(F366&lt;Premissas!$B$9,"1,00 – 1,19",IF(F366&lt;Premissas!$B$10,"1,20 – 1,39",IF(F366&lt;Premissas!$B$11,"1,40 – 1,59",IF(F366&lt;Premissas!$B$12,"1,60 – 1,99","≥ 2,00")))))</f>
        <v/>
      </c>
      <c r="K366" s="5">
        <f>IF(F366&lt;Premissas!$B$8,Premissas!$B$13,IF(F366&lt;Premissas!$B$9,Premissas!$B$14,IF(F366&lt;Premissas!$B$10,Premissas!$B$15,IF(F366&lt;Premissas!$B$11,Premissas!$B$16,IF(F366&lt;Premissas!$B$12,Premissas!$B$17,Premissas!$B$18)))))</f>
        <v/>
      </c>
      <c r="L366" s="5">
        <f>K366/Premissas!$B$4</f>
        <v/>
      </c>
      <c r="M366" s="2">
        <f>IF(K366=Premissas!$B$18,"SIM","NÃO")</f>
        <v/>
      </c>
    </row>
    <row r="367">
      <c r="A367" s="2" t="inlineStr">
        <is>
          <t>5800102</t>
        </is>
      </c>
      <c r="B367" s="2" t="inlineStr">
        <is>
          <t>Ryan De Oliveira Heinzelmann Santos</t>
        </is>
      </c>
      <c r="C367" s="2" t="n">
        <v>409</v>
      </c>
      <c r="D367" s="2">
        <f>IFERROR(TEXTJOIN(" | ",TRUE,UNIQUE(FILTER(Detalhe_Registro!$C:$C,(Detalhe_Registro!$D:$D=A367)*(Detalhe_Registro!$E:$E=B367)*(Detalhe_Registro!$M:$M="SIM")))),"")</f>
        <v/>
      </c>
      <c r="E367" s="2">
        <f>COUNTIFS(Detalhe_Registro!$D:$D,A367,Detalhe_Registro!$E:$E,B367,Detalhe_Registro!$M:$M,"SIM")</f>
        <v/>
      </c>
      <c r="F367" s="2">
        <f>IFERROR(MAXIFS(Detalhe_Registro!$N:$N,Detalhe_Registro!$D:$D,A367,Detalhe_Registro!$E:$E,B367,Detalhe_Registro!$M:$M,"SIM"),0)</f>
        <v/>
      </c>
      <c r="G367" s="2">
        <f>IFERROR(AVERAGEIFS(Detalhe_Registro!$N:$N,Detalhe_Registro!$D:$D,A367,Detalhe_Registro!$E:$E,B367,Detalhe_Registro!$M:$M,"SIM"),0)</f>
        <v/>
      </c>
      <c r="H367" s="2">
        <f>SUMIFS(Detalhe_Registro!$F:$F,Detalhe_Registro!$D:$D,A367,Detalhe_Registro!$E:$E,B367,Detalhe_Registro!$M:$M,"SIM")</f>
        <v/>
      </c>
      <c r="I367" s="2">
        <f>SUMIFS(Detalhe_Registro!$G:$G,Detalhe_Registro!$D:$D,A367,Detalhe_Registro!$E:$E,B367,Detalhe_Registro!$M:$M,"SIM")</f>
        <v/>
      </c>
      <c r="J367" s="2">
        <f>IF(F367&lt;Premissas!$B$8,"&lt; 1,00",IF(F367&lt;Premissas!$B$9,"1,00 – 1,19",IF(F367&lt;Premissas!$B$10,"1,20 – 1,39",IF(F367&lt;Premissas!$B$11,"1,40 – 1,59",IF(F367&lt;Premissas!$B$12,"1,60 – 1,99","≥ 2,00")))))</f>
        <v/>
      </c>
      <c r="K367" s="5">
        <f>IF(F367&lt;Premissas!$B$8,Premissas!$B$13,IF(F367&lt;Premissas!$B$9,Premissas!$B$14,IF(F367&lt;Premissas!$B$10,Premissas!$B$15,IF(F367&lt;Premissas!$B$11,Premissas!$B$16,IF(F367&lt;Premissas!$B$12,Premissas!$B$17,Premissas!$B$18)))))</f>
        <v/>
      </c>
      <c r="L367" s="5">
        <f>K367/Premissas!$B$4</f>
        <v/>
      </c>
      <c r="M367" s="2">
        <f>IF(K367=Premissas!$B$18,"SIM","NÃO")</f>
        <v/>
      </c>
    </row>
    <row r="368">
      <c r="A368" s="2" t="n">
        <v>5801982</v>
      </c>
      <c r="B368" s="2" t="inlineStr">
        <is>
          <t>Ryan Nilton Ferreira Dos Santos</t>
        </is>
      </c>
      <c r="C368" s="2" t="n">
        <v>409</v>
      </c>
      <c r="D368" s="2">
        <f>IFERROR(TEXTJOIN(" | ",TRUE,UNIQUE(FILTER(Detalhe_Registro!$C:$C,(Detalhe_Registro!$D:$D=A368)*(Detalhe_Registro!$E:$E=B368)*(Detalhe_Registro!$M:$M="SIM")))),"")</f>
        <v/>
      </c>
      <c r="E368" s="2">
        <f>COUNTIFS(Detalhe_Registro!$D:$D,A368,Detalhe_Registro!$E:$E,B368,Detalhe_Registro!$M:$M,"SIM")</f>
        <v/>
      </c>
      <c r="F368" s="2">
        <f>IFERROR(MAXIFS(Detalhe_Registro!$N:$N,Detalhe_Registro!$D:$D,A368,Detalhe_Registro!$E:$E,B368,Detalhe_Registro!$M:$M,"SIM"),0)</f>
        <v/>
      </c>
      <c r="G368" s="2">
        <f>IFERROR(AVERAGEIFS(Detalhe_Registro!$N:$N,Detalhe_Registro!$D:$D,A368,Detalhe_Registro!$E:$E,B368,Detalhe_Registro!$M:$M,"SIM"),0)</f>
        <v/>
      </c>
      <c r="H368" s="2">
        <f>SUMIFS(Detalhe_Registro!$F:$F,Detalhe_Registro!$D:$D,A368,Detalhe_Registro!$E:$E,B368,Detalhe_Registro!$M:$M,"SIM")</f>
        <v/>
      </c>
      <c r="I368" s="2">
        <f>SUMIFS(Detalhe_Registro!$G:$G,Detalhe_Registro!$D:$D,A368,Detalhe_Registro!$E:$E,B368,Detalhe_Registro!$M:$M,"SIM")</f>
        <v/>
      </c>
      <c r="J368" s="2">
        <f>IF(F368&lt;Premissas!$B$8,"&lt; 1,00",IF(F368&lt;Premissas!$B$9,"1,00 – 1,19",IF(F368&lt;Premissas!$B$10,"1,20 – 1,39",IF(F368&lt;Premissas!$B$11,"1,40 – 1,59",IF(F368&lt;Premissas!$B$12,"1,60 – 1,99","≥ 2,00")))))</f>
        <v/>
      </c>
      <c r="K368" s="5">
        <f>IF(F368&lt;Premissas!$B$8,Premissas!$B$13,IF(F368&lt;Premissas!$B$9,Premissas!$B$14,IF(F368&lt;Premissas!$B$10,Premissas!$B$15,IF(F368&lt;Premissas!$B$11,Premissas!$B$16,IF(F368&lt;Premissas!$B$12,Premissas!$B$17,Premissas!$B$18)))))</f>
        <v/>
      </c>
      <c r="L368" s="5">
        <f>K368/Premissas!$B$4</f>
        <v/>
      </c>
      <c r="M368" s="2">
        <f>IF(K368=Premissas!$B$18,"SIM","NÃO")</f>
        <v/>
      </c>
    </row>
    <row r="369">
      <c r="A369" s="2" t="inlineStr">
        <is>
          <t>5801982</t>
        </is>
      </c>
      <c r="B369" s="2" t="inlineStr">
        <is>
          <t>Ryan Nilton Ferreira Dos Santos</t>
        </is>
      </c>
      <c r="C369" s="2" t="n">
        <v>409</v>
      </c>
      <c r="D369" s="2">
        <f>IFERROR(TEXTJOIN(" | ",TRUE,UNIQUE(FILTER(Detalhe_Registro!$C:$C,(Detalhe_Registro!$D:$D=A369)*(Detalhe_Registro!$E:$E=B369)*(Detalhe_Registro!$M:$M="SIM")))),"")</f>
        <v/>
      </c>
      <c r="E369" s="2">
        <f>COUNTIFS(Detalhe_Registro!$D:$D,A369,Detalhe_Registro!$E:$E,B369,Detalhe_Registro!$M:$M,"SIM")</f>
        <v/>
      </c>
      <c r="F369" s="2">
        <f>IFERROR(MAXIFS(Detalhe_Registro!$N:$N,Detalhe_Registro!$D:$D,A369,Detalhe_Registro!$E:$E,B369,Detalhe_Registro!$M:$M,"SIM"),0)</f>
        <v/>
      </c>
      <c r="G369" s="2">
        <f>IFERROR(AVERAGEIFS(Detalhe_Registro!$N:$N,Detalhe_Registro!$D:$D,A369,Detalhe_Registro!$E:$E,B369,Detalhe_Registro!$M:$M,"SIM"),0)</f>
        <v/>
      </c>
      <c r="H369" s="2">
        <f>SUMIFS(Detalhe_Registro!$F:$F,Detalhe_Registro!$D:$D,A369,Detalhe_Registro!$E:$E,B369,Detalhe_Registro!$M:$M,"SIM")</f>
        <v/>
      </c>
      <c r="I369" s="2">
        <f>SUMIFS(Detalhe_Registro!$G:$G,Detalhe_Registro!$D:$D,A369,Detalhe_Registro!$E:$E,B369,Detalhe_Registro!$M:$M,"SIM")</f>
        <v/>
      </c>
      <c r="J369" s="2">
        <f>IF(F369&lt;Premissas!$B$8,"&lt; 1,00",IF(F369&lt;Premissas!$B$9,"1,00 – 1,19",IF(F369&lt;Premissas!$B$10,"1,20 – 1,39",IF(F369&lt;Premissas!$B$11,"1,40 – 1,59",IF(F369&lt;Premissas!$B$12,"1,60 – 1,99","≥ 2,00")))))</f>
        <v/>
      </c>
      <c r="K369" s="5">
        <f>IF(F369&lt;Premissas!$B$8,Premissas!$B$13,IF(F369&lt;Premissas!$B$9,Premissas!$B$14,IF(F369&lt;Premissas!$B$10,Premissas!$B$15,IF(F369&lt;Premissas!$B$11,Premissas!$B$16,IF(F369&lt;Premissas!$B$12,Premissas!$B$17,Premissas!$B$18)))))</f>
        <v/>
      </c>
      <c r="L369" s="5">
        <f>K369/Premissas!$B$4</f>
        <v/>
      </c>
      <c r="M369" s="2">
        <f>IF(K369=Premissas!$B$18,"SIM","NÃO")</f>
        <v/>
      </c>
    </row>
    <row r="370">
      <c r="A370" s="2" t="n">
        <v>5708150</v>
      </c>
      <c r="B370" s="2" t="inlineStr">
        <is>
          <t>Samuel Dias Do Val</t>
        </is>
      </c>
      <c r="C370" s="2" t="n">
        <v>409</v>
      </c>
      <c r="D370" s="2">
        <f>IFERROR(TEXTJOIN(" | ",TRUE,UNIQUE(FILTER(Detalhe_Registro!$C:$C,(Detalhe_Registro!$D:$D=A370)*(Detalhe_Registro!$E:$E=B370)*(Detalhe_Registro!$M:$M="SIM")))),"")</f>
        <v/>
      </c>
      <c r="E370" s="2">
        <f>COUNTIFS(Detalhe_Registro!$D:$D,A370,Detalhe_Registro!$E:$E,B370,Detalhe_Registro!$M:$M,"SIM")</f>
        <v/>
      </c>
      <c r="F370" s="2">
        <f>IFERROR(MAXIFS(Detalhe_Registro!$N:$N,Detalhe_Registro!$D:$D,A370,Detalhe_Registro!$E:$E,B370,Detalhe_Registro!$M:$M,"SIM"),0)</f>
        <v/>
      </c>
      <c r="G370" s="2">
        <f>IFERROR(AVERAGEIFS(Detalhe_Registro!$N:$N,Detalhe_Registro!$D:$D,A370,Detalhe_Registro!$E:$E,B370,Detalhe_Registro!$M:$M,"SIM"),0)</f>
        <v/>
      </c>
      <c r="H370" s="2">
        <f>SUMIFS(Detalhe_Registro!$F:$F,Detalhe_Registro!$D:$D,A370,Detalhe_Registro!$E:$E,B370,Detalhe_Registro!$M:$M,"SIM")</f>
        <v/>
      </c>
      <c r="I370" s="2">
        <f>SUMIFS(Detalhe_Registro!$G:$G,Detalhe_Registro!$D:$D,A370,Detalhe_Registro!$E:$E,B370,Detalhe_Registro!$M:$M,"SIM")</f>
        <v/>
      </c>
      <c r="J370" s="2">
        <f>IF(F370&lt;Premissas!$B$8,"&lt; 1,00",IF(F370&lt;Premissas!$B$9,"1,00 – 1,19",IF(F370&lt;Premissas!$B$10,"1,20 – 1,39",IF(F370&lt;Premissas!$B$11,"1,40 – 1,59",IF(F370&lt;Premissas!$B$12,"1,60 – 1,99","≥ 2,00")))))</f>
        <v/>
      </c>
      <c r="K370" s="5">
        <f>IF(F370&lt;Premissas!$B$8,Premissas!$B$13,IF(F370&lt;Premissas!$B$9,Premissas!$B$14,IF(F370&lt;Premissas!$B$10,Premissas!$B$15,IF(F370&lt;Premissas!$B$11,Premissas!$B$16,IF(F370&lt;Premissas!$B$12,Premissas!$B$17,Premissas!$B$18)))))</f>
        <v/>
      </c>
      <c r="L370" s="5">
        <f>K370/Premissas!$B$4</f>
        <v/>
      </c>
      <c r="M370" s="2">
        <f>IF(K370=Premissas!$B$18,"SIM","NÃO")</f>
        <v/>
      </c>
    </row>
    <row r="371">
      <c r="A371" s="2" t="inlineStr">
        <is>
          <t>5708150</t>
        </is>
      </c>
      <c r="B371" s="2" t="inlineStr">
        <is>
          <t>Samuel Dias Do Val</t>
        </is>
      </c>
      <c r="C371" s="2" t="n">
        <v>409</v>
      </c>
      <c r="D371" s="2">
        <f>IFERROR(TEXTJOIN(" | ",TRUE,UNIQUE(FILTER(Detalhe_Registro!$C:$C,(Detalhe_Registro!$D:$D=A371)*(Detalhe_Registro!$E:$E=B371)*(Detalhe_Registro!$M:$M="SIM")))),"")</f>
        <v/>
      </c>
      <c r="E371" s="2">
        <f>COUNTIFS(Detalhe_Registro!$D:$D,A371,Detalhe_Registro!$E:$E,B371,Detalhe_Registro!$M:$M,"SIM")</f>
        <v/>
      </c>
      <c r="F371" s="2">
        <f>IFERROR(MAXIFS(Detalhe_Registro!$N:$N,Detalhe_Registro!$D:$D,A371,Detalhe_Registro!$E:$E,B371,Detalhe_Registro!$M:$M,"SIM"),0)</f>
        <v/>
      </c>
      <c r="G371" s="2">
        <f>IFERROR(AVERAGEIFS(Detalhe_Registro!$N:$N,Detalhe_Registro!$D:$D,A371,Detalhe_Registro!$E:$E,B371,Detalhe_Registro!$M:$M,"SIM"),0)</f>
        <v/>
      </c>
      <c r="H371" s="2">
        <f>SUMIFS(Detalhe_Registro!$F:$F,Detalhe_Registro!$D:$D,A371,Detalhe_Registro!$E:$E,B371,Detalhe_Registro!$M:$M,"SIM")</f>
        <v/>
      </c>
      <c r="I371" s="2">
        <f>SUMIFS(Detalhe_Registro!$G:$G,Detalhe_Registro!$D:$D,A371,Detalhe_Registro!$E:$E,B371,Detalhe_Registro!$M:$M,"SIM")</f>
        <v/>
      </c>
      <c r="J371" s="2">
        <f>IF(F371&lt;Premissas!$B$8,"&lt; 1,00",IF(F371&lt;Premissas!$B$9,"1,00 – 1,19",IF(F371&lt;Premissas!$B$10,"1,20 – 1,39",IF(F371&lt;Premissas!$B$11,"1,40 – 1,59",IF(F371&lt;Premissas!$B$12,"1,60 – 1,99","≥ 2,00")))))</f>
        <v/>
      </c>
      <c r="K371" s="5">
        <f>IF(F371&lt;Premissas!$B$8,Premissas!$B$13,IF(F371&lt;Premissas!$B$9,Premissas!$B$14,IF(F371&lt;Premissas!$B$10,Premissas!$B$15,IF(F371&lt;Premissas!$B$11,Premissas!$B$16,IF(F371&lt;Premissas!$B$12,Premissas!$B$17,Premissas!$B$18)))))</f>
        <v/>
      </c>
      <c r="L371" s="5">
        <f>K371/Premissas!$B$4</f>
        <v/>
      </c>
      <c r="M371" s="2">
        <f>IF(K371=Premissas!$B$18,"SIM","NÃO")</f>
        <v/>
      </c>
    </row>
    <row r="372">
      <c r="A372" s="2" t="n">
        <v>4500946</v>
      </c>
      <c r="B372" s="2" t="inlineStr">
        <is>
          <t>Samuel Lopes Florencio</t>
        </is>
      </c>
      <c r="C372" s="2" t="n">
        <v>409</v>
      </c>
      <c r="D372" s="2">
        <f>IFERROR(TEXTJOIN(" | ",TRUE,UNIQUE(FILTER(Detalhe_Registro!$C:$C,(Detalhe_Registro!$D:$D=A372)*(Detalhe_Registro!$E:$E=B372)*(Detalhe_Registro!$M:$M="SIM")))),"")</f>
        <v/>
      </c>
      <c r="E372" s="2">
        <f>COUNTIFS(Detalhe_Registro!$D:$D,A372,Detalhe_Registro!$E:$E,B372,Detalhe_Registro!$M:$M,"SIM")</f>
        <v/>
      </c>
      <c r="F372" s="2">
        <f>IFERROR(MAXIFS(Detalhe_Registro!$N:$N,Detalhe_Registro!$D:$D,A372,Detalhe_Registro!$E:$E,B372,Detalhe_Registro!$M:$M,"SIM"),0)</f>
        <v/>
      </c>
      <c r="G372" s="2">
        <f>IFERROR(AVERAGEIFS(Detalhe_Registro!$N:$N,Detalhe_Registro!$D:$D,A372,Detalhe_Registro!$E:$E,B372,Detalhe_Registro!$M:$M,"SIM"),0)</f>
        <v/>
      </c>
      <c r="H372" s="2">
        <f>SUMIFS(Detalhe_Registro!$F:$F,Detalhe_Registro!$D:$D,A372,Detalhe_Registro!$E:$E,B372,Detalhe_Registro!$M:$M,"SIM")</f>
        <v/>
      </c>
      <c r="I372" s="2">
        <f>SUMIFS(Detalhe_Registro!$G:$G,Detalhe_Registro!$D:$D,A372,Detalhe_Registro!$E:$E,B372,Detalhe_Registro!$M:$M,"SIM")</f>
        <v/>
      </c>
      <c r="J372" s="2">
        <f>IF(F372&lt;Premissas!$B$8,"&lt; 1,00",IF(F372&lt;Premissas!$B$9,"1,00 – 1,19",IF(F372&lt;Premissas!$B$10,"1,20 – 1,39",IF(F372&lt;Premissas!$B$11,"1,40 – 1,59",IF(F372&lt;Premissas!$B$12,"1,60 – 1,99","≥ 2,00")))))</f>
        <v/>
      </c>
      <c r="K372" s="5">
        <f>IF(F372&lt;Premissas!$B$8,Premissas!$B$13,IF(F372&lt;Premissas!$B$9,Premissas!$B$14,IF(F372&lt;Premissas!$B$10,Premissas!$B$15,IF(F372&lt;Premissas!$B$11,Premissas!$B$16,IF(F372&lt;Premissas!$B$12,Premissas!$B$17,Premissas!$B$18)))))</f>
        <v/>
      </c>
      <c r="L372" s="5">
        <f>K372/Premissas!$B$4</f>
        <v/>
      </c>
      <c r="M372" s="2">
        <f>IF(K372=Premissas!$B$18,"SIM","NÃO")</f>
        <v/>
      </c>
    </row>
    <row r="373">
      <c r="A373" s="2" t="inlineStr">
        <is>
          <t>4500946</t>
        </is>
      </c>
      <c r="B373" s="2" t="inlineStr">
        <is>
          <t>Samuel Lopes Florencio</t>
        </is>
      </c>
      <c r="C373" s="2" t="n">
        <v>409</v>
      </c>
      <c r="D373" s="2">
        <f>IFERROR(TEXTJOIN(" | ",TRUE,UNIQUE(FILTER(Detalhe_Registro!$C:$C,(Detalhe_Registro!$D:$D=A373)*(Detalhe_Registro!$E:$E=B373)*(Detalhe_Registro!$M:$M="SIM")))),"")</f>
        <v/>
      </c>
      <c r="E373" s="2">
        <f>COUNTIFS(Detalhe_Registro!$D:$D,A373,Detalhe_Registro!$E:$E,B373,Detalhe_Registro!$M:$M,"SIM")</f>
        <v/>
      </c>
      <c r="F373" s="2">
        <f>IFERROR(MAXIFS(Detalhe_Registro!$N:$N,Detalhe_Registro!$D:$D,A373,Detalhe_Registro!$E:$E,B373,Detalhe_Registro!$M:$M,"SIM"),0)</f>
        <v/>
      </c>
      <c r="G373" s="2">
        <f>IFERROR(AVERAGEIFS(Detalhe_Registro!$N:$N,Detalhe_Registro!$D:$D,A373,Detalhe_Registro!$E:$E,B373,Detalhe_Registro!$M:$M,"SIM"),0)</f>
        <v/>
      </c>
      <c r="H373" s="2">
        <f>SUMIFS(Detalhe_Registro!$F:$F,Detalhe_Registro!$D:$D,A373,Detalhe_Registro!$E:$E,B373,Detalhe_Registro!$M:$M,"SIM")</f>
        <v/>
      </c>
      <c r="I373" s="2">
        <f>SUMIFS(Detalhe_Registro!$G:$G,Detalhe_Registro!$D:$D,A373,Detalhe_Registro!$E:$E,B373,Detalhe_Registro!$M:$M,"SIM")</f>
        <v/>
      </c>
      <c r="J373" s="2">
        <f>IF(F373&lt;Premissas!$B$8,"&lt; 1,00",IF(F373&lt;Premissas!$B$9,"1,00 – 1,19",IF(F373&lt;Premissas!$B$10,"1,20 – 1,39",IF(F373&lt;Premissas!$B$11,"1,40 – 1,59",IF(F373&lt;Premissas!$B$12,"1,60 – 1,99","≥ 2,00")))))</f>
        <v/>
      </c>
      <c r="K373" s="5">
        <f>IF(F373&lt;Premissas!$B$8,Premissas!$B$13,IF(F373&lt;Premissas!$B$9,Premissas!$B$14,IF(F373&lt;Premissas!$B$10,Premissas!$B$15,IF(F373&lt;Premissas!$B$11,Premissas!$B$16,IF(F373&lt;Premissas!$B$12,Premissas!$B$17,Premissas!$B$18)))))</f>
        <v/>
      </c>
      <c r="L373" s="5">
        <f>K373/Premissas!$B$4</f>
        <v/>
      </c>
      <c r="M373" s="2">
        <f>IF(K373=Premissas!$B$18,"SIM","NÃO")</f>
        <v/>
      </c>
    </row>
    <row r="374">
      <c r="A374" s="2" t="n">
        <v>5909198</v>
      </c>
      <c r="B374" s="2" t="inlineStr">
        <is>
          <t>Sandro Jeronimo Vidal</t>
        </is>
      </c>
      <c r="C374" s="2" t="n">
        <v>409</v>
      </c>
      <c r="D374" s="2">
        <f>IFERROR(TEXTJOIN(" | ",TRUE,UNIQUE(FILTER(Detalhe_Registro!$C:$C,(Detalhe_Registro!$D:$D=A374)*(Detalhe_Registro!$E:$E=B374)*(Detalhe_Registro!$M:$M="SIM")))),"")</f>
        <v/>
      </c>
      <c r="E374" s="2">
        <f>COUNTIFS(Detalhe_Registro!$D:$D,A374,Detalhe_Registro!$E:$E,B374,Detalhe_Registro!$M:$M,"SIM")</f>
        <v/>
      </c>
      <c r="F374" s="2">
        <f>IFERROR(MAXIFS(Detalhe_Registro!$N:$N,Detalhe_Registro!$D:$D,A374,Detalhe_Registro!$E:$E,B374,Detalhe_Registro!$M:$M,"SIM"),0)</f>
        <v/>
      </c>
      <c r="G374" s="2">
        <f>IFERROR(AVERAGEIFS(Detalhe_Registro!$N:$N,Detalhe_Registro!$D:$D,A374,Detalhe_Registro!$E:$E,B374,Detalhe_Registro!$M:$M,"SIM"),0)</f>
        <v/>
      </c>
      <c r="H374" s="2">
        <f>SUMIFS(Detalhe_Registro!$F:$F,Detalhe_Registro!$D:$D,A374,Detalhe_Registro!$E:$E,B374,Detalhe_Registro!$M:$M,"SIM")</f>
        <v/>
      </c>
      <c r="I374" s="2">
        <f>SUMIFS(Detalhe_Registro!$G:$G,Detalhe_Registro!$D:$D,A374,Detalhe_Registro!$E:$E,B374,Detalhe_Registro!$M:$M,"SIM")</f>
        <v/>
      </c>
      <c r="J374" s="2">
        <f>IF(F374&lt;Premissas!$B$8,"&lt; 1,00",IF(F374&lt;Premissas!$B$9,"1,00 – 1,19",IF(F374&lt;Premissas!$B$10,"1,20 – 1,39",IF(F374&lt;Premissas!$B$11,"1,40 – 1,59",IF(F374&lt;Premissas!$B$12,"1,60 – 1,99","≥ 2,00")))))</f>
        <v/>
      </c>
      <c r="K374" s="5">
        <f>IF(F374&lt;Premissas!$B$8,Premissas!$B$13,IF(F374&lt;Premissas!$B$9,Premissas!$B$14,IF(F374&lt;Premissas!$B$10,Premissas!$B$15,IF(F374&lt;Premissas!$B$11,Premissas!$B$16,IF(F374&lt;Premissas!$B$12,Premissas!$B$17,Premissas!$B$18)))))</f>
        <v/>
      </c>
      <c r="L374" s="5">
        <f>K374/Premissas!$B$4</f>
        <v/>
      </c>
      <c r="M374" s="2">
        <f>IF(K374=Premissas!$B$18,"SIM","NÃO")</f>
        <v/>
      </c>
    </row>
    <row r="375">
      <c r="A375" s="2" t="inlineStr">
        <is>
          <t>5909198</t>
        </is>
      </c>
      <c r="B375" s="2" t="inlineStr">
        <is>
          <t>Sandro Jeronimo Vidal</t>
        </is>
      </c>
      <c r="C375" s="2" t="n">
        <v>409</v>
      </c>
      <c r="D375" s="2">
        <f>IFERROR(TEXTJOIN(" | ",TRUE,UNIQUE(FILTER(Detalhe_Registro!$C:$C,(Detalhe_Registro!$D:$D=A375)*(Detalhe_Registro!$E:$E=B375)*(Detalhe_Registro!$M:$M="SIM")))),"")</f>
        <v/>
      </c>
      <c r="E375" s="2">
        <f>COUNTIFS(Detalhe_Registro!$D:$D,A375,Detalhe_Registro!$E:$E,B375,Detalhe_Registro!$M:$M,"SIM")</f>
        <v/>
      </c>
      <c r="F375" s="2">
        <f>IFERROR(MAXIFS(Detalhe_Registro!$N:$N,Detalhe_Registro!$D:$D,A375,Detalhe_Registro!$E:$E,B375,Detalhe_Registro!$M:$M,"SIM"),0)</f>
        <v/>
      </c>
      <c r="G375" s="2">
        <f>IFERROR(AVERAGEIFS(Detalhe_Registro!$N:$N,Detalhe_Registro!$D:$D,A375,Detalhe_Registro!$E:$E,B375,Detalhe_Registro!$M:$M,"SIM"),0)</f>
        <v/>
      </c>
      <c r="H375" s="2">
        <f>SUMIFS(Detalhe_Registro!$F:$F,Detalhe_Registro!$D:$D,A375,Detalhe_Registro!$E:$E,B375,Detalhe_Registro!$M:$M,"SIM")</f>
        <v/>
      </c>
      <c r="I375" s="2">
        <f>SUMIFS(Detalhe_Registro!$G:$G,Detalhe_Registro!$D:$D,A375,Detalhe_Registro!$E:$E,B375,Detalhe_Registro!$M:$M,"SIM")</f>
        <v/>
      </c>
      <c r="J375" s="2">
        <f>IF(F375&lt;Premissas!$B$8,"&lt; 1,00",IF(F375&lt;Premissas!$B$9,"1,00 – 1,19",IF(F375&lt;Premissas!$B$10,"1,20 – 1,39",IF(F375&lt;Premissas!$B$11,"1,40 – 1,59",IF(F375&lt;Premissas!$B$12,"1,60 – 1,99","≥ 2,00")))))</f>
        <v/>
      </c>
      <c r="K375" s="5">
        <f>IF(F375&lt;Premissas!$B$8,Premissas!$B$13,IF(F375&lt;Premissas!$B$9,Premissas!$B$14,IF(F375&lt;Premissas!$B$10,Premissas!$B$15,IF(F375&lt;Premissas!$B$11,Premissas!$B$16,IF(F375&lt;Premissas!$B$12,Premissas!$B$17,Premissas!$B$18)))))</f>
        <v/>
      </c>
      <c r="L375" s="5">
        <f>K375/Premissas!$B$4</f>
        <v/>
      </c>
      <c r="M375" s="2">
        <f>IF(K375=Premissas!$B$18,"SIM","NÃO")</f>
        <v/>
      </c>
    </row>
    <row r="376">
      <c r="A376" s="2" t="n">
        <v>306147</v>
      </c>
      <c r="B376" s="2" t="inlineStr">
        <is>
          <t>Sebastiao Ramos De Souza Filho</t>
        </is>
      </c>
      <c r="C376" s="2" t="n">
        <v>409</v>
      </c>
      <c r="D376" s="2">
        <f>IFERROR(TEXTJOIN(" | ",TRUE,UNIQUE(FILTER(Detalhe_Registro!$C:$C,(Detalhe_Registro!$D:$D=A376)*(Detalhe_Registro!$E:$E=B376)*(Detalhe_Registro!$M:$M="SIM")))),"")</f>
        <v/>
      </c>
      <c r="E376" s="2">
        <f>COUNTIFS(Detalhe_Registro!$D:$D,A376,Detalhe_Registro!$E:$E,B376,Detalhe_Registro!$M:$M,"SIM")</f>
        <v/>
      </c>
      <c r="F376" s="2">
        <f>IFERROR(MAXIFS(Detalhe_Registro!$N:$N,Detalhe_Registro!$D:$D,A376,Detalhe_Registro!$E:$E,B376,Detalhe_Registro!$M:$M,"SIM"),0)</f>
        <v/>
      </c>
      <c r="G376" s="2">
        <f>IFERROR(AVERAGEIFS(Detalhe_Registro!$N:$N,Detalhe_Registro!$D:$D,A376,Detalhe_Registro!$E:$E,B376,Detalhe_Registro!$M:$M,"SIM"),0)</f>
        <v/>
      </c>
      <c r="H376" s="2">
        <f>SUMIFS(Detalhe_Registro!$F:$F,Detalhe_Registro!$D:$D,A376,Detalhe_Registro!$E:$E,B376,Detalhe_Registro!$M:$M,"SIM")</f>
        <v/>
      </c>
      <c r="I376" s="2">
        <f>SUMIFS(Detalhe_Registro!$G:$G,Detalhe_Registro!$D:$D,A376,Detalhe_Registro!$E:$E,B376,Detalhe_Registro!$M:$M,"SIM")</f>
        <v/>
      </c>
      <c r="J376" s="2">
        <f>IF(F376&lt;Premissas!$B$8,"&lt; 1,00",IF(F376&lt;Premissas!$B$9,"1,00 – 1,19",IF(F376&lt;Premissas!$B$10,"1,20 – 1,39",IF(F376&lt;Premissas!$B$11,"1,40 – 1,59",IF(F376&lt;Premissas!$B$12,"1,60 – 1,99","≥ 2,00")))))</f>
        <v/>
      </c>
      <c r="K376" s="5">
        <f>IF(F376&lt;Premissas!$B$8,Premissas!$B$13,IF(F376&lt;Premissas!$B$9,Premissas!$B$14,IF(F376&lt;Premissas!$B$10,Premissas!$B$15,IF(F376&lt;Premissas!$B$11,Premissas!$B$16,IF(F376&lt;Premissas!$B$12,Premissas!$B$17,Premissas!$B$18)))))</f>
        <v/>
      </c>
      <c r="L376" s="5">
        <f>K376/Premissas!$B$4</f>
        <v/>
      </c>
      <c r="M376" s="2">
        <f>IF(K376=Premissas!$B$18,"SIM","NÃO")</f>
        <v/>
      </c>
    </row>
    <row r="377">
      <c r="A377" s="2" t="inlineStr">
        <is>
          <t>306147</t>
        </is>
      </c>
      <c r="B377" s="2" t="inlineStr">
        <is>
          <t>Sebastiao Ramos De Souza Filho</t>
        </is>
      </c>
      <c r="C377" s="2" t="n">
        <v>409</v>
      </c>
      <c r="D377" s="2">
        <f>IFERROR(TEXTJOIN(" | ",TRUE,UNIQUE(FILTER(Detalhe_Registro!$C:$C,(Detalhe_Registro!$D:$D=A377)*(Detalhe_Registro!$E:$E=B377)*(Detalhe_Registro!$M:$M="SIM")))),"")</f>
        <v/>
      </c>
      <c r="E377" s="2">
        <f>COUNTIFS(Detalhe_Registro!$D:$D,A377,Detalhe_Registro!$E:$E,B377,Detalhe_Registro!$M:$M,"SIM")</f>
        <v/>
      </c>
      <c r="F377" s="2">
        <f>IFERROR(MAXIFS(Detalhe_Registro!$N:$N,Detalhe_Registro!$D:$D,A377,Detalhe_Registro!$E:$E,B377,Detalhe_Registro!$M:$M,"SIM"),0)</f>
        <v/>
      </c>
      <c r="G377" s="2">
        <f>IFERROR(AVERAGEIFS(Detalhe_Registro!$N:$N,Detalhe_Registro!$D:$D,A377,Detalhe_Registro!$E:$E,B377,Detalhe_Registro!$M:$M,"SIM"),0)</f>
        <v/>
      </c>
      <c r="H377" s="2">
        <f>SUMIFS(Detalhe_Registro!$F:$F,Detalhe_Registro!$D:$D,A377,Detalhe_Registro!$E:$E,B377,Detalhe_Registro!$M:$M,"SIM")</f>
        <v/>
      </c>
      <c r="I377" s="2">
        <f>SUMIFS(Detalhe_Registro!$G:$G,Detalhe_Registro!$D:$D,A377,Detalhe_Registro!$E:$E,B377,Detalhe_Registro!$M:$M,"SIM")</f>
        <v/>
      </c>
      <c r="J377" s="2">
        <f>IF(F377&lt;Premissas!$B$8,"&lt; 1,00",IF(F377&lt;Premissas!$B$9,"1,00 – 1,19",IF(F377&lt;Premissas!$B$10,"1,20 – 1,39",IF(F377&lt;Premissas!$B$11,"1,40 – 1,59",IF(F377&lt;Premissas!$B$12,"1,60 – 1,99","≥ 2,00")))))</f>
        <v/>
      </c>
      <c r="K377" s="5">
        <f>IF(F377&lt;Premissas!$B$8,Premissas!$B$13,IF(F377&lt;Premissas!$B$9,Premissas!$B$14,IF(F377&lt;Premissas!$B$10,Premissas!$B$15,IF(F377&lt;Premissas!$B$11,Premissas!$B$16,IF(F377&lt;Premissas!$B$12,Premissas!$B$17,Premissas!$B$18)))))</f>
        <v/>
      </c>
      <c r="L377" s="5">
        <f>K377/Premissas!$B$4</f>
        <v/>
      </c>
      <c r="M377" s="2">
        <f>IF(K377=Premissas!$B$18,"SIM","NÃO")</f>
        <v/>
      </c>
    </row>
    <row r="378">
      <c r="A378" s="2" t="n">
        <v>5194555</v>
      </c>
      <c r="B378" s="2" t="inlineStr">
        <is>
          <t>Sergio Antonio Goncalves</t>
        </is>
      </c>
      <c r="C378" s="2" t="n">
        <v>409</v>
      </c>
      <c r="D378" s="2">
        <f>IFERROR(TEXTJOIN(" | ",TRUE,UNIQUE(FILTER(Detalhe_Registro!$C:$C,(Detalhe_Registro!$D:$D=A378)*(Detalhe_Registro!$E:$E=B378)*(Detalhe_Registro!$M:$M="SIM")))),"")</f>
        <v/>
      </c>
      <c r="E378" s="2">
        <f>COUNTIFS(Detalhe_Registro!$D:$D,A378,Detalhe_Registro!$E:$E,B378,Detalhe_Registro!$M:$M,"SIM")</f>
        <v/>
      </c>
      <c r="F378" s="2">
        <f>IFERROR(MAXIFS(Detalhe_Registro!$N:$N,Detalhe_Registro!$D:$D,A378,Detalhe_Registro!$E:$E,B378,Detalhe_Registro!$M:$M,"SIM"),0)</f>
        <v/>
      </c>
      <c r="G378" s="2">
        <f>IFERROR(AVERAGEIFS(Detalhe_Registro!$N:$N,Detalhe_Registro!$D:$D,A378,Detalhe_Registro!$E:$E,B378,Detalhe_Registro!$M:$M,"SIM"),0)</f>
        <v/>
      </c>
      <c r="H378" s="2">
        <f>SUMIFS(Detalhe_Registro!$F:$F,Detalhe_Registro!$D:$D,A378,Detalhe_Registro!$E:$E,B378,Detalhe_Registro!$M:$M,"SIM")</f>
        <v/>
      </c>
      <c r="I378" s="2">
        <f>SUMIFS(Detalhe_Registro!$G:$G,Detalhe_Registro!$D:$D,A378,Detalhe_Registro!$E:$E,B378,Detalhe_Registro!$M:$M,"SIM")</f>
        <v/>
      </c>
      <c r="J378" s="2">
        <f>IF(F378&lt;Premissas!$B$8,"&lt; 1,00",IF(F378&lt;Premissas!$B$9,"1,00 – 1,19",IF(F378&lt;Premissas!$B$10,"1,20 – 1,39",IF(F378&lt;Premissas!$B$11,"1,40 – 1,59",IF(F378&lt;Premissas!$B$12,"1,60 – 1,99","≥ 2,00")))))</f>
        <v/>
      </c>
      <c r="K378" s="5">
        <f>IF(F378&lt;Premissas!$B$8,Premissas!$B$13,IF(F378&lt;Premissas!$B$9,Premissas!$B$14,IF(F378&lt;Premissas!$B$10,Premissas!$B$15,IF(F378&lt;Premissas!$B$11,Premissas!$B$16,IF(F378&lt;Premissas!$B$12,Premissas!$B$17,Premissas!$B$18)))))</f>
        <v/>
      </c>
      <c r="L378" s="5">
        <f>K378/Premissas!$B$4</f>
        <v/>
      </c>
      <c r="M378" s="2">
        <f>IF(K378=Premissas!$B$18,"SIM","NÃO")</f>
        <v/>
      </c>
    </row>
    <row r="379">
      <c r="A379" s="2" t="inlineStr">
        <is>
          <t>5194555</t>
        </is>
      </c>
      <c r="B379" s="2" t="inlineStr">
        <is>
          <t>Sergio Antonio Goncalves</t>
        </is>
      </c>
      <c r="C379" s="2" t="n">
        <v>409</v>
      </c>
      <c r="D379" s="2">
        <f>IFERROR(TEXTJOIN(" | ",TRUE,UNIQUE(FILTER(Detalhe_Registro!$C:$C,(Detalhe_Registro!$D:$D=A379)*(Detalhe_Registro!$E:$E=B379)*(Detalhe_Registro!$M:$M="SIM")))),"")</f>
        <v/>
      </c>
      <c r="E379" s="2">
        <f>COUNTIFS(Detalhe_Registro!$D:$D,A379,Detalhe_Registro!$E:$E,B379,Detalhe_Registro!$M:$M,"SIM")</f>
        <v/>
      </c>
      <c r="F379" s="2">
        <f>IFERROR(MAXIFS(Detalhe_Registro!$N:$N,Detalhe_Registro!$D:$D,A379,Detalhe_Registro!$E:$E,B379,Detalhe_Registro!$M:$M,"SIM"),0)</f>
        <v/>
      </c>
      <c r="G379" s="2">
        <f>IFERROR(AVERAGEIFS(Detalhe_Registro!$N:$N,Detalhe_Registro!$D:$D,A379,Detalhe_Registro!$E:$E,B379,Detalhe_Registro!$M:$M,"SIM"),0)</f>
        <v/>
      </c>
      <c r="H379" s="2">
        <f>SUMIFS(Detalhe_Registro!$F:$F,Detalhe_Registro!$D:$D,A379,Detalhe_Registro!$E:$E,B379,Detalhe_Registro!$M:$M,"SIM")</f>
        <v/>
      </c>
      <c r="I379" s="2">
        <f>SUMIFS(Detalhe_Registro!$G:$G,Detalhe_Registro!$D:$D,A379,Detalhe_Registro!$E:$E,B379,Detalhe_Registro!$M:$M,"SIM")</f>
        <v/>
      </c>
      <c r="J379" s="2">
        <f>IF(F379&lt;Premissas!$B$8,"&lt; 1,00",IF(F379&lt;Premissas!$B$9,"1,00 – 1,19",IF(F379&lt;Premissas!$B$10,"1,20 – 1,39",IF(F379&lt;Premissas!$B$11,"1,40 – 1,59",IF(F379&lt;Premissas!$B$12,"1,60 – 1,99","≥ 2,00")))))</f>
        <v/>
      </c>
      <c r="K379" s="5">
        <f>IF(F379&lt;Premissas!$B$8,Premissas!$B$13,IF(F379&lt;Premissas!$B$9,Premissas!$B$14,IF(F379&lt;Premissas!$B$10,Premissas!$B$15,IF(F379&lt;Premissas!$B$11,Premissas!$B$16,IF(F379&lt;Premissas!$B$12,Premissas!$B$17,Premissas!$B$18)))))</f>
        <v/>
      </c>
      <c r="L379" s="5">
        <f>K379/Premissas!$B$4</f>
        <v/>
      </c>
      <c r="M379" s="2">
        <f>IF(K379=Premissas!$B$18,"SIM","NÃO")</f>
        <v/>
      </c>
    </row>
    <row r="380">
      <c r="A380" s="2" t="inlineStr">
        <is>
          <t>6024599</t>
        </is>
      </c>
      <c r="B380" s="2" t="inlineStr">
        <is>
          <t>Sergio Jorge Da Silva</t>
        </is>
      </c>
      <c r="C380" s="2" t="n">
        <v>409</v>
      </c>
      <c r="D380" s="2">
        <f>IFERROR(TEXTJOIN(" | ",TRUE,UNIQUE(FILTER(Detalhe_Registro!$C:$C,(Detalhe_Registro!$D:$D=A380)*(Detalhe_Registro!$E:$E=B380)*(Detalhe_Registro!$M:$M="SIM")))),"")</f>
        <v/>
      </c>
      <c r="E380" s="2">
        <f>COUNTIFS(Detalhe_Registro!$D:$D,A380,Detalhe_Registro!$E:$E,B380,Detalhe_Registro!$M:$M,"SIM")</f>
        <v/>
      </c>
      <c r="F380" s="2">
        <f>IFERROR(MAXIFS(Detalhe_Registro!$N:$N,Detalhe_Registro!$D:$D,A380,Detalhe_Registro!$E:$E,B380,Detalhe_Registro!$M:$M,"SIM"),0)</f>
        <v/>
      </c>
      <c r="G380" s="2">
        <f>IFERROR(AVERAGEIFS(Detalhe_Registro!$N:$N,Detalhe_Registro!$D:$D,A380,Detalhe_Registro!$E:$E,B380,Detalhe_Registro!$M:$M,"SIM"),0)</f>
        <v/>
      </c>
      <c r="H380" s="2">
        <f>SUMIFS(Detalhe_Registro!$F:$F,Detalhe_Registro!$D:$D,A380,Detalhe_Registro!$E:$E,B380,Detalhe_Registro!$M:$M,"SIM")</f>
        <v/>
      </c>
      <c r="I380" s="2">
        <f>SUMIFS(Detalhe_Registro!$G:$G,Detalhe_Registro!$D:$D,A380,Detalhe_Registro!$E:$E,B380,Detalhe_Registro!$M:$M,"SIM")</f>
        <v/>
      </c>
      <c r="J380" s="2">
        <f>IF(F380&lt;Premissas!$B$8,"&lt; 1,00",IF(F380&lt;Premissas!$B$9,"1,00 – 1,19",IF(F380&lt;Premissas!$B$10,"1,20 – 1,39",IF(F380&lt;Premissas!$B$11,"1,40 – 1,59",IF(F380&lt;Premissas!$B$12,"1,60 – 1,99","≥ 2,00")))))</f>
        <v/>
      </c>
      <c r="K380" s="5">
        <f>IF(F380&lt;Premissas!$B$8,Premissas!$B$13,IF(F380&lt;Premissas!$B$9,Premissas!$B$14,IF(F380&lt;Premissas!$B$10,Premissas!$B$15,IF(F380&lt;Premissas!$B$11,Premissas!$B$16,IF(F380&lt;Premissas!$B$12,Premissas!$B$17,Premissas!$B$18)))))</f>
        <v/>
      </c>
      <c r="L380" s="5">
        <f>K380/Premissas!$B$4</f>
        <v/>
      </c>
      <c r="M380" s="2">
        <f>IF(K380=Premissas!$B$18,"SIM","NÃO")</f>
        <v/>
      </c>
    </row>
    <row r="381">
      <c r="A381" s="2" t="n">
        <v>5096782</v>
      </c>
      <c r="B381" s="2" t="inlineStr">
        <is>
          <t>Sheila Rodrigues Fraga De Araujo</t>
        </is>
      </c>
      <c r="C381" s="2" t="n">
        <v>409</v>
      </c>
      <c r="D381" s="2">
        <f>IFERROR(TEXTJOIN(" | ",TRUE,UNIQUE(FILTER(Detalhe_Registro!$C:$C,(Detalhe_Registro!$D:$D=A381)*(Detalhe_Registro!$E:$E=B381)*(Detalhe_Registro!$M:$M="SIM")))),"")</f>
        <v/>
      </c>
      <c r="E381" s="2">
        <f>COUNTIFS(Detalhe_Registro!$D:$D,A381,Detalhe_Registro!$E:$E,B381,Detalhe_Registro!$M:$M,"SIM")</f>
        <v/>
      </c>
      <c r="F381" s="2">
        <f>IFERROR(MAXIFS(Detalhe_Registro!$N:$N,Detalhe_Registro!$D:$D,A381,Detalhe_Registro!$E:$E,B381,Detalhe_Registro!$M:$M,"SIM"),0)</f>
        <v/>
      </c>
      <c r="G381" s="2">
        <f>IFERROR(AVERAGEIFS(Detalhe_Registro!$N:$N,Detalhe_Registro!$D:$D,A381,Detalhe_Registro!$E:$E,B381,Detalhe_Registro!$M:$M,"SIM"),0)</f>
        <v/>
      </c>
      <c r="H381" s="2">
        <f>SUMIFS(Detalhe_Registro!$F:$F,Detalhe_Registro!$D:$D,A381,Detalhe_Registro!$E:$E,B381,Detalhe_Registro!$M:$M,"SIM")</f>
        <v/>
      </c>
      <c r="I381" s="2">
        <f>SUMIFS(Detalhe_Registro!$G:$G,Detalhe_Registro!$D:$D,A381,Detalhe_Registro!$E:$E,B381,Detalhe_Registro!$M:$M,"SIM")</f>
        <v/>
      </c>
      <c r="J381" s="2">
        <f>IF(F381&lt;Premissas!$B$8,"&lt; 1,00",IF(F381&lt;Premissas!$B$9,"1,00 – 1,19",IF(F381&lt;Premissas!$B$10,"1,20 – 1,39",IF(F381&lt;Premissas!$B$11,"1,40 – 1,59",IF(F381&lt;Premissas!$B$12,"1,60 – 1,99","≥ 2,00")))))</f>
        <v/>
      </c>
      <c r="K381" s="5">
        <f>IF(F381&lt;Premissas!$B$8,Premissas!$B$13,IF(F381&lt;Premissas!$B$9,Premissas!$B$14,IF(F381&lt;Premissas!$B$10,Premissas!$B$15,IF(F381&lt;Premissas!$B$11,Premissas!$B$16,IF(F381&lt;Premissas!$B$12,Premissas!$B$17,Premissas!$B$18)))))</f>
        <v/>
      </c>
      <c r="L381" s="5">
        <f>K381/Premissas!$B$4</f>
        <v/>
      </c>
      <c r="M381" s="2">
        <f>IF(K381=Premissas!$B$18,"SIM","NÃO")</f>
        <v/>
      </c>
    </row>
    <row r="382">
      <c r="A382" s="2" t="inlineStr">
        <is>
          <t>5096782</t>
        </is>
      </c>
      <c r="B382" s="2" t="inlineStr">
        <is>
          <t>Sheila Rodrigues Fraga De Araujo</t>
        </is>
      </c>
      <c r="C382" s="2" t="n">
        <v>409</v>
      </c>
      <c r="D382" s="2">
        <f>IFERROR(TEXTJOIN(" | ",TRUE,UNIQUE(FILTER(Detalhe_Registro!$C:$C,(Detalhe_Registro!$D:$D=A382)*(Detalhe_Registro!$E:$E=B382)*(Detalhe_Registro!$M:$M="SIM")))),"")</f>
        <v/>
      </c>
      <c r="E382" s="2">
        <f>COUNTIFS(Detalhe_Registro!$D:$D,A382,Detalhe_Registro!$E:$E,B382,Detalhe_Registro!$M:$M,"SIM")</f>
        <v/>
      </c>
      <c r="F382" s="2">
        <f>IFERROR(MAXIFS(Detalhe_Registro!$N:$N,Detalhe_Registro!$D:$D,A382,Detalhe_Registro!$E:$E,B382,Detalhe_Registro!$M:$M,"SIM"),0)</f>
        <v/>
      </c>
      <c r="G382" s="2">
        <f>IFERROR(AVERAGEIFS(Detalhe_Registro!$N:$N,Detalhe_Registro!$D:$D,A382,Detalhe_Registro!$E:$E,B382,Detalhe_Registro!$M:$M,"SIM"),0)</f>
        <v/>
      </c>
      <c r="H382" s="2">
        <f>SUMIFS(Detalhe_Registro!$F:$F,Detalhe_Registro!$D:$D,A382,Detalhe_Registro!$E:$E,B382,Detalhe_Registro!$M:$M,"SIM")</f>
        <v/>
      </c>
      <c r="I382" s="2">
        <f>SUMIFS(Detalhe_Registro!$G:$G,Detalhe_Registro!$D:$D,A382,Detalhe_Registro!$E:$E,B382,Detalhe_Registro!$M:$M,"SIM")</f>
        <v/>
      </c>
      <c r="J382" s="2">
        <f>IF(F382&lt;Premissas!$B$8,"&lt; 1,00",IF(F382&lt;Premissas!$B$9,"1,00 – 1,19",IF(F382&lt;Premissas!$B$10,"1,20 – 1,39",IF(F382&lt;Premissas!$B$11,"1,40 – 1,59",IF(F382&lt;Premissas!$B$12,"1,60 – 1,99","≥ 2,00")))))</f>
        <v/>
      </c>
      <c r="K382" s="5">
        <f>IF(F382&lt;Premissas!$B$8,Premissas!$B$13,IF(F382&lt;Premissas!$B$9,Premissas!$B$14,IF(F382&lt;Premissas!$B$10,Premissas!$B$15,IF(F382&lt;Premissas!$B$11,Premissas!$B$16,IF(F382&lt;Premissas!$B$12,Premissas!$B$17,Premissas!$B$18)))))</f>
        <v/>
      </c>
      <c r="L382" s="5">
        <f>K382/Premissas!$B$4</f>
        <v/>
      </c>
      <c r="M382" s="2">
        <f>IF(K382=Premissas!$B$18,"SIM","NÃO")</f>
        <v/>
      </c>
    </row>
    <row r="383">
      <c r="A383" s="2" t="n">
        <v>343076</v>
      </c>
      <c r="B383" s="2" t="inlineStr">
        <is>
          <t>Tatiana Candido</t>
        </is>
      </c>
      <c r="C383" s="2" t="n">
        <v>409</v>
      </c>
      <c r="D383" s="2">
        <f>IFERROR(TEXTJOIN(" | ",TRUE,UNIQUE(FILTER(Detalhe_Registro!$C:$C,(Detalhe_Registro!$D:$D=A383)*(Detalhe_Registro!$E:$E=B383)*(Detalhe_Registro!$M:$M="SIM")))),"")</f>
        <v/>
      </c>
      <c r="E383" s="2">
        <f>COUNTIFS(Detalhe_Registro!$D:$D,A383,Detalhe_Registro!$E:$E,B383,Detalhe_Registro!$M:$M,"SIM")</f>
        <v/>
      </c>
      <c r="F383" s="2">
        <f>IFERROR(MAXIFS(Detalhe_Registro!$N:$N,Detalhe_Registro!$D:$D,A383,Detalhe_Registro!$E:$E,B383,Detalhe_Registro!$M:$M,"SIM"),0)</f>
        <v/>
      </c>
      <c r="G383" s="2">
        <f>IFERROR(AVERAGEIFS(Detalhe_Registro!$N:$N,Detalhe_Registro!$D:$D,A383,Detalhe_Registro!$E:$E,B383,Detalhe_Registro!$M:$M,"SIM"),0)</f>
        <v/>
      </c>
      <c r="H383" s="2">
        <f>SUMIFS(Detalhe_Registro!$F:$F,Detalhe_Registro!$D:$D,A383,Detalhe_Registro!$E:$E,B383,Detalhe_Registro!$M:$M,"SIM")</f>
        <v/>
      </c>
      <c r="I383" s="2">
        <f>SUMIFS(Detalhe_Registro!$G:$G,Detalhe_Registro!$D:$D,A383,Detalhe_Registro!$E:$E,B383,Detalhe_Registro!$M:$M,"SIM")</f>
        <v/>
      </c>
      <c r="J383" s="2">
        <f>IF(F383&lt;Premissas!$B$8,"&lt; 1,00",IF(F383&lt;Premissas!$B$9,"1,00 – 1,19",IF(F383&lt;Premissas!$B$10,"1,20 – 1,39",IF(F383&lt;Premissas!$B$11,"1,40 – 1,59",IF(F383&lt;Premissas!$B$12,"1,60 – 1,99","≥ 2,00")))))</f>
        <v/>
      </c>
      <c r="K383" s="5">
        <f>IF(F383&lt;Premissas!$B$8,Premissas!$B$13,IF(F383&lt;Premissas!$B$9,Premissas!$B$14,IF(F383&lt;Premissas!$B$10,Premissas!$B$15,IF(F383&lt;Premissas!$B$11,Premissas!$B$16,IF(F383&lt;Premissas!$B$12,Premissas!$B$17,Premissas!$B$18)))))</f>
        <v/>
      </c>
      <c r="L383" s="5">
        <f>K383/Premissas!$B$4</f>
        <v/>
      </c>
      <c r="M383" s="2">
        <f>IF(K383=Premissas!$B$18,"SIM","NÃO")</f>
        <v/>
      </c>
    </row>
    <row r="384">
      <c r="A384" s="2" t="inlineStr">
        <is>
          <t>343076</t>
        </is>
      </c>
      <c r="B384" s="2" t="inlineStr">
        <is>
          <t>Tatiana Candido</t>
        </is>
      </c>
      <c r="C384" s="2" t="n">
        <v>409</v>
      </c>
      <c r="D384" s="2">
        <f>IFERROR(TEXTJOIN(" | ",TRUE,UNIQUE(FILTER(Detalhe_Registro!$C:$C,(Detalhe_Registro!$D:$D=A384)*(Detalhe_Registro!$E:$E=B384)*(Detalhe_Registro!$M:$M="SIM")))),"")</f>
        <v/>
      </c>
      <c r="E384" s="2">
        <f>COUNTIFS(Detalhe_Registro!$D:$D,A384,Detalhe_Registro!$E:$E,B384,Detalhe_Registro!$M:$M,"SIM")</f>
        <v/>
      </c>
      <c r="F384" s="2">
        <f>IFERROR(MAXIFS(Detalhe_Registro!$N:$N,Detalhe_Registro!$D:$D,A384,Detalhe_Registro!$E:$E,B384,Detalhe_Registro!$M:$M,"SIM"),0)</f>
        <v/>
      </c>
      <c r="G384" s="2">
        <f>IFERROR(AVERAGEIFS(Detalhe_Registro!$N:$N,Detalhe_Registro!$D:$D,A384,Detalhe_Registro!$E:$E,B384,Detalhe_Registro!$M:$M,"SIM"),0)</f>
        <v/>
      </c>
      <c r="H384" s="2">
        <f>SUMIFS(Detalhe_Registro!$F:$F,Detalhe_Registro!$D:$D,A384,Detalhe_Registro!$E:$E,B384,Detalhe_Registro!$M:$M,"SIM")</f>
        <v/>
      </c>
      <c r="I384" s="2">
        <f>SUMIFS(Detalhe_Registro!$G:$G,Detalhe_Registro!$D:$D,A384,Detalhe_Registro!$E:$E,B384,Detalhe_Registro!$M:$M,"SIM")</f>
        <v/>
      </c>
      <c r="J384" s="2">
        <f>IF(F384&lt;Premissas!$B$8,"&lt; 1,00",IF(F384&lt;Premissas!$B$9,"1,00 – 1,19",IF(F384&lt;Premissas!$B$10,"1,20 – 1,39",IF(F384&lt;Premissas!$B$11,"1,40 – 1,59",IF(F384&lt;Premissas!$B$12,"1,60 – 1,99","≥ 2,00")))))</f>
        <v/>
      </c>
      <c r="K384" s="5">
        <f>IF(F384&lt;Premissas!$B$8,Premissas!$B$13,IF(F384&lt;Premissas!$B$9,Premissas!$B$14,IF(F384&lt;Premissas!$B$10,Premissas!$B$15,IF(F384&lt;Premissas!$B$11,Premissas!$B$16,IF(F384&lt;Premissas!$B$12,Premissas!$B$17,Premissas!$B$18)))))</f>
        <v/>
      </c>
      <c r="L384" s="5">
        <f>K384/Premissas!$B$4</f>
        <v/>
      </c>
      <c r="M384" s="2">
        <f>IF(K384=Premissas!$B$18,"SIM","NÃO")</f>
        <v/>
      </c>
    </row>
    <row r="385">
      <c r="A385" s="2" t="n">
        <v>5817293</v>
      </c>
      <c r="B385" s="2" t="inlineStr">
        <is>
          <t>Thiago Alves Marinho</t>
        </is>
      </c>
      <c r="C385" s="2" t="n">
        <v>409</v>
      </c>
      <c r="D385" s="2">
        <f>IFERROR(TEXTJOIN(" | ",TRUE,UNIQUE(FILTER(Detalhe_Registro!$C:$C,(Detalhe_Registro!$D:$D=A385)*(Detalhe_Registro!$E:$E=B385)*(Detalhe_Registro!$M:$M="SIM")))),"")</f>
        <v/>
      </c>
      <c r="E385" s="2">
        <f>COUNTIFS(Detalhe_Registro!$D:$D,A385,Detalhe_Registro!$E:$E,B385,Detalhe_Registro!$M:$M,"SIM")</f>
        <v/>
      </c>
      <c r="F385" s="2">
        <f>IFERROR(MAXIFS(Detalhe_Registro!$N:$N,Detalhe_Registro!$D:$D,A385,Detalhe_Registro!$E:$E,B385,Detalhe_Registro!$M:$M,"SIM"),0)</f>
        <v/>
      </c>
      <c r="G385" s="2">
        <f>IFERROR(AVERAGEIFS(Detalhe_Registro!$N:$N,Detalhe_Registro!$D:$D,A385,Detalhe_Registro!$E:$E,B385,Detalhe_Registro!$M:$M,"SIM"),0)</f>
        <v/>
      </c>
      <c r="H385" s="2">
        <f>SUMIFS(Detalhe_Registro!$F:$F,Detalhe_Registro!$D:$D,A385,Detalhe_Registro!$E:$E,B385,Detalhe_Registro!$M:$M,"SIM")</f>
        <v/>
      </c>
      <c r="I385" s="2">
        <f>SUMIFS(Detalhe_Registro!$G:$G,Detalhe_Registro!$D:$D,A385,Detalhe_Registro!$E:$E,B385,Detalhe_Registro!$M:$M,"SIM")</f>
        <v/>
      </c>
      <c r="J385" s="2">
        <f>IF(F385&lt;Premissas!$B$8,"&lt; 1,00",IF(F385&lt;Premissas!$B$9,"1,00 – 1,19",IF(F385&lt;Premissas!$B$10,"1,20 – 1,39",IF(F385&lt;Premissas!$B$11,"1,40 – 1,59",IF(F385&lt;Premissas!$B$12,"1,60 – 1,99","≥ 2,00")))))</f>
        <v/>
      </c>
      <c r="K385" s="5">
        <f>IF(F385&lt;Premissas!$B$8,Premissas!$B$13,IF(F385&lt;Premissas!$B$9,Premissas!$B$14,IF(F385&lt;Premissas!$B$10,Premissas!$B$15,IF(F385&lt;Premissas!$B$11,Premissas!$B$16,IF(F385&lt;Premissas!$B$12,Premissas!$B$17,Premissas!$B$18)))))</f>
        <v/>
      </c>
      <c r="L385" s="5">
        <f>K385/Premissas!$B$4</f>
        <v/>
      </c>
      <c r="M385" s="2">
        <f>IF(K385=Premissas!$B$18,"SIM","NÃO")</f>
        <v/>
      </c>
    </row>
    <row r="386">
      <c r="A386" s="2" t="inlineStr">
        <is>
          <t>5817293</t>
        </is>
      </c>
      <c r="B386" s="2" t="inlineStr">
        <is>
          <t>Thiago Alves Marinho</t>
        </is>
      </c>
      <c r="C386" s="2" t="n">
        <v>409</v>
      </c>
      <c r="D386" s="2">
        <f>IFERROR(TEXTJOIN(" | ",TRUE,UNIQUE(FILTER(Detalhe_Registro!$C:$C,(Detalhe_Registro!$D:$D=A386)*(Detalhe_Registro!$E:$E=B386)*(Detalhe_Registro!$M:$M="SIM")))),"")</f>
        <v/>
      </c>
      <c r="E386" s="2">
        <f>COUNTIFS(Detalhe_Registro!$D:$D,A386,Detalhe_Registro!$E:$E,B386,Detalhe_Registro!$M:$M,"SIM")</f>
        <v/>
      </c>
      <c r="F386" s="2">
        <f>IFERROR(MAXIFS(Detalhe_Registro!$N:$N,Detalhe_Registro!$D:$D,A386,Detalhe_Registro!$E:$E,B386,Detalhe_Registro!$M:$M,"SIM"),0)</f>
        <v/>
      </c>
      <c r="G386" s="2">
        <f>IFERROR(AVERAGEIFS(Detalhe_Registro!$N:$N,Detalhe_Registro!$D:$D,A386,Detalhe_Registro!$E:$E,B386,Detalhe_Registro!$M:$M,"SIM"),0)</f>
        <v/>
      </c>
      <c r="H386" s="2">
        <f>SUMIFS(Detalhe_Registro!$F:$F,Detalhe_Registro!$D:$D,A386,Detalhe_Registro!$E:$E,B386,Detalhe_Registro!$M:$M,"SIM")</f>
        <v/>
      </c>
      <c r="I386" s="2">
        <f>SUMIFS(Detalhe_Registro!$G:$G,Detalhe_Registro!$D:$D,A386,Detalhe_Registro!$E:$E,B386,Detalhe_Registro!$M:$M,"SIM")</f>
        <v/>
      </c>
      <c r="J386" s="2">
        <f>IF(F386&lt;Premissas!$B$8,"&lt; 1,00",IF(F386&lt;Premissas!$B$9,"1,00 – 1,19",IF(F386&lt;Premissas!$B$10,"1,20 – 1,39",IF(F386&lt;Premissas!$B$11,"1,40 – 1,59",IF(F386&lt;Premissas!$B$12,"1,60 – 1,99","≥ 2,00")))))</f>
        <v/>
      </c>
      <c r="K386" s="5">
        <f>IF(F386&lt;Premissas!$B$8,Premissas!$B$13,IF(F386&lt;Premissas!$B$9,Premissas!$B$14,IF(F386&lt;Premissas!$B$10,Premissas!$B$15,IF(F386&lt;Premissas!$B$11,Premissas!$B$16,IF(F386&lt;Premissas!$B$12,Premissas!$B$17,Premissas!$B$18)))))</f>
        <v/>
      </c>
      <c r="L386" s="5">
        <f>K386/Premissas!$B$4</f>
        <v/>
      </c>
      <c r="M386" s="2">
        <f>IF(K386=Premissas!$B$18,"SIM","NÃO")</f>
        <v/>
      </c>
    </row>
    <row r="387">
      <c r="A387" s="2" t="n">
        <v>5996597</v>
      </c>
      <c r="B387" s="2" t="inlineStr">
        <is>
          <t>Thiago Dos Santos Silva</t>
        </is>
      </c>
      <c r="C387" s="2" t="n">
        <v>409</v>
      </c>
      <c r="D387" s="2">
        <f>IFERROR(TEXTJOIN(" | ",TRUE,UNIQUE(FILTER(Detalhe_Registro!$C:$C,(Detalhe_Registro!$D:$D=A387)*(Detalhe_Registro!$E:$E=B387)*(Detalhe_Registro!$M:$M="SIM")))),"")</f>
        <v/>
      </c>
      <c r="E387" s="2">
        <f>COUNTIFS(Detalhe_Registro!$D:$D,A387,Detalhe_Registro!$E:$E,B387,Detalhe_Registro!$M:$M,"SIM")</f>
        <v/>
      </c>
      <c r="F387" s="2">
        <f>IFERROR(MAXIFS(Detalhe_Registro!$N:$N,Detalhe_Registro!$D:$D,A387,Detalhe_Registro!$E:$E,B387,Detalhe_Registro!$M:$M,"SIM"),0)</f>
        <v/>
      </c>
      <c r="G387" s="2">
        <f>IFERROR(AVERAGEIFS(Detalhe_Registro!$N:$N,Detalhe_Registro!$D:$D,A387,Detalhe_Registro!$E:$E,B387,Detalhe_Registro!$M:$M,"SIM"),0)</f>
        <v/>
      </c>
      <c r="H387" s="2">
        <f>SUMIFS(Detalhe_Registro!$F:$F,Detalhe_Registro!$D:$D,A387,Detalhe_Registro!$E:$E,B387,Detalhe_Registro!$M:$M,"SIM")</f>
        <v/>
      </c>
      <c r="I387" s="2">
        <f>SUMIFS(Detalhe_Registro!$G:$G,Detalhe_Registro!$D:$D,A387,Detalhe_Registro!$E:$E,B387,Detalhe_Registro!$M:$M,"SIM")</f>
        <v/>
      </c>
      <c r="J387" s="2">
        <f>IF(F387&lt;Premissas!$B$8,"&lt; 1,00",IF(F387&lt;Premissas!$B$9,"1,00 – 1,19",IF(F387&lt;Premissas!$B$10,"1,20 – 1,39",IF(F387&lt;Premissas!$B$11,"1,40 – 1,59",IF(F387&lt;Premissas!$B$12,"1,60 – 1,99","≥ 2,00")))))</f>
        <v/>
      </c>
      <c r="K387" s="5">
        <f>IF(F387&lt;Premissas!$B$8,Premissas!$B$13,IF(F387&lt;Premissas!$B$9,Premissas!$B$14,IF(F387&lt;Premissas!$B$10,Premissas!$B$15,IF(F387&lt;Premissas!$B$11,Premissas!$B$16,IF(F387&lt;Premissas!$B$12,Premissas!$B$17,Premissas!$B$18)))))</f>
        <v/>
      </c>
      <c r="L387" s="5">
        <f>K387/Premissas!$B$4</f>
        <v/>
      </c>
      <c r="M387" s="2">
        <f>IF(K387=Premissas!$B$18,"SIM","NÃO")</f>
        <v/>
      </c>
    </row>
    <row r="388">
      <c r="A388" s="2" t="n">
        <v>5455766</v>
      </c>
      <c r="B388" s="2" t="inlineStr">
        <is>
          <t>Thiago Pessoa Mendonca Dos Santos</t>
        </is>
      </c>
      <c r="C388" s="2" t="n">
        <v>409</v>
      </c>
      <c r="D388" s="2">
        <f>IFERROR(TEXTJOIN(" | ",TRUE,UNIQUE(FILTER(Detalhe_Registro!$C:$C,(Detalhe_Registro!$D:$D=A388)*(Detalhe_Registro!$E:$E=B388)*(Detalhe_Registro!$M:$M="SIM")))),"")</f>
        <v/>
      </c>
      <c r="E388" s="2">
        <f>COUNTIFS(Detalhe_Registro!$D:$D,A388,Detalhe_Registro!$E:$E,B388,Detalhe_Registro!$M:$M,"SIM")</f>
        <v/>
      </c>
      <c r="F388" s="2">
        <f>IFERROR(MAXIFS(Detalhe_Registro!$N:$N,Detalhe_Registro!$D:$D,A388,Detalhe_Registro!$E:$E,B388,Detalhe_Registro!$M:$M,"SIM"),0)</f>
        <v/>
      </c>
      <c r="G388" s="2">
        <f>IFERROR(AVERAGEIFS(Detalhe_Registro!$N:$N,Detalhe_Registro!$D:$D,A388,Detalhe_Registro!$E:$E,B388,Detalhe_Registro!$M:$M,"SIM"),0)</f>
        <v/>
      </c>
      <c r="H388" s="2">
        <f>SUMIFS(Detalhe_Registro!$F:$F,Detalhe_Registro!$D:$D,A388,Detalhe_Registro!$E:$E,B388,Detalhe_Registro!$M:$M,"SIM")</f>
        <v/>
      </c>
      <c r="I388" s="2">
        <f>SUMIFS(Detalhe_Registro!$G:$G,Detalhe_Registro!$D:$D,A388,Detalhe_Registro!$E:$E,B388,Detalhe_Registro!$M:$M,"SIM")</f>
        <v/>
      </c>
      <c r="J388" s="2">
        <f>IF(F388&lt;Premissas!$B$8,"&lt; 1,00",IF(F388&lt;Premissas!$B$9,"1,00 – 1,19",IF(F388&lt;Premissas!$B$10,"1,20 – 1,39",IF(F388&lt;Premissas!$B$11,"1,40 – 1,59",IF(F388&lt;Premissas!$B$12,"1,60 – 1,99","≥ 2,00")))))</f>
        <v/>
      </c>
      <c r="K388" s="5">
        <f>IF(F388&lt;Premissas!$B$8,Premissas!$B$13,IF(F388&lt;Premissas!$B$9,Premissas!$B$14,IF(F388&lt;Premissas!$B$10,Premissas!$B$15,IF(F388&lt;Premissas!$B$11,Premissas!$B$16,IF(F388&lt;Premissas!$B$12,Premissas!$B$17,Premissas!$B$18)))))</f>
        <v/>
      </c>
      <c r="L388" s="5">
        <f>K388/Premissas!$B$4</f>
        <v/>
      </c>
      <c r="M388" s="2">
        <f>IF(K388=Premissas!$B$18,"SIM","NÃO")</f>
        <v/>
      </c>
    </row>
    <row r="389">
      <c r="A389" s="2" t="inlineStr">
        <is>
          <t>5455766</t>
        </is>
      </c>
      <c r="B389" s="2" t="inlineStr">
        <is>
          <t>Thiago Pessoa Mendonca Dos Santos</t>
        </is>
      </c>
      <c r="C389" s="2" t="n">
        <v>409</v>
      </c>
      <c r="D389" s="2">
        <f>IFERROR(TEXTJOIN(" | ",TRUE,UNIQUE(FILTER(Detalhe_Registro!$C:$C,(Detalhe_Registro!$D:$D=A389)*(Detalhe_Registro!$E:$E=B389)*(Detalhe_Registro!$M:$M="SIM")))),"")</f>
        <v/>
      </c>
      <c r="E389" s="2">
        <f>COUNTIFS(Detalhe_Registro!$D:$D,A389,Detalhe_Registro!$E:$E,B389,Detalhe_Registro!$M:$M,"SIM")</f>
        <v/>
      </c>
      <c r="F389" s="2">
        <f>IFERROR(MAXIFS(Detalhe_Registro!$N:$N,Detalhe_Registro!$D:$D,A389,Detalhe_Registro!$E:$E,B389,Detalhe_Registro!$M:$M,"SIM"),0)</f>
        <v/>
      </c>
      <c r="G389" s="2">
        <f>IFERROR(AVERAGEIFS(Detalhe_Registro!$N:$N,Detalhe_Registro!$D:$D,A389,Detalhe_Registro!$E:$E,B389,Detalhe_Registro!$M:$M,"SIM"),0)</f>
        <v/>
      </c>
      <c r="H389" s="2">
        <f>SUMIFS(Detalhe_Registro!$F:$F,Detalhe_Registro!$D:$D,A389,Detalhe_Registro!$E:$E,B389,Detalhe_Registro!$M:$M,"SIM")</f>
        <v/>
      </c>
      <c r="I389" s="2">
        <f>SUMIFS(Detalhe_Registro!$G:$G,Detalhe_Registro!$D:$D,A389,Detalhe_Registro!$E:$E,B389,Detalhe_Registro!$M:$M,"SIM")</f>
        <v/>
      </c>
      <c r="J389" s="2">
        <f>IF(F389&lt;Premissas!$B$8,"&lt; 1,00",IF(F389&lt;Premissas!$B$9,"1,00 – 1,19",IF(F389&lt;Premissas!$B$10,"1,20 – 1,39",IF(F389&lt;Premissas!$B$11,"1,40 – 1,59",IF(F389&lt;Premissas!$B$12,"1,60 – 1,99","≥ 2,00")))))</f>
        <v/>
      </c>
      <c r="K389" s="5">
        <f>IF(F389&lt;Premissas!$B$8,Premissas!$B$13,IF(F389&lt;Premissas!$B$9,Premissas!$B$14,IF(F389&lt;Premissas!$B$10,Premissas!$B$15,IF(F389&lt;Premissas!$B$11,Premissas!$B$16,IF(F389&lt;Premissas!$B$12,Premissas!$B$17,Premissas!$B$18)))))</f>
        <v/>
      </c>
      <c r="L389" s="5">
        <f>K389/Premissas!$B$4</f>
        <v/>
      </c>
      <c r="M389" s="2">
        <f>IF(K389=Premissas!$B$18,"SIM","NÃO")</f>
        <v/>
      </c>
    </row>
    <row r="390">
      <c r="A390" s="2" t="n">
        <v>5804175</v>
      </c>
      <c r="B390" s="2" t="inlineStr">
        <is>
          <t>Tiago Da Conceicao Filho</t>
        </is>
      </c>
      <c r="C390" s="2" t="n">
        <v>409</v>
      </c>
      <c r="D390" s="2">
        <f>IFERROR(TEXTJOIN(" | ",TRUE,UNIQUE(FILTER(Detalhe_Registro!$C:$C,(Detalhe_Registro!$D:$D=A390)*(Detalhe_Registro!$E:$E=B390)*(Detalhe_Registro!$M:$M="SIM")))),"")</f>
        <v/>
      </c>
      <c r="E390" s="2">
        <f>COUNTIFS(Detalhe_Registro!$D:$D,A390,Detalhe_Registro!$E:$E,B390,Detalhe_Registro!$M:$M,"SIM")</f>
        <v/>
      </c>
      <c r="F390" s="2">
        <f>IFERROR(MAXIFS(Detalhe_Registro!$N:$N,Detalhe_Registro!$D:$D,A390,Detalhe_Registro!$E:$E,B390,Detalhe_Registro!$M:$M,"SIM"),0)</f>
        <v/>
      </c>
      <c r="G390" s="2">
        <f>IFERROR(AVERAGEIFS(Detalhe_Registro!$N:$N,Detalhe_Registro!$D:$D,A390,Detalhe_Registro!$E:$E,B390,Detalhe_Registro!$M:$M,"SIM"),0)</f>
        <v/>
      </c>
      <c r="H390" s="2">
        <f>SUMIFS(Detalhe_Registro!$F:$F,Detalhe_Registro!$D:$D,A390,Detalhe_Registro!$E:$E,B390,Detalhe_Registro!$M:$M,"SIM")</f>
        <v/>
      </c>
      <c r="I390" s="2">
        <f>SUMIFS(Detalhe_Registro!$G:$G,Detalhe_Registro!$D:$D,A390,Detalhe_Registro!$E:$E,B390,Detalhe_Registro!$M:$M,"SIM")</f>
        <v/>
      </c>
      <c r="J390" s="2">
        <f>IF(F390&lt;Premissas!$B$8,"&lt; 1,00",IF(F390&lt;Premissas!$B$9,"1,00 – 1,19",IF(F390&lt;Premissas!$B$10,"1,20 – 1,39",IF(F390&lt;Premissas!$B$11,"1,40 – 1,59",IF(F390&lt;Premissas!$B$12,"1,60 – 1,99","≥ 2,00")))))</f>
        <v/>
      </c>
      <c r="K390" s="5">
        <f>IF(F390&lt;Premissas!$B$8,Premissas!$B$13,IF(F390&lt;Premissas!$B$9,Premissas!$B$14,IF(F390&lt;Premissas!$B$10,Premissas!$B$15,IF(F390&lt;Premissas!$B$11,Premissas!$B$16,IF(F390&lt;Premissas!$B$12,Premissas!$B$17,Premissas!$B$18)))))</f>
        <v/>
      </c>
      <c r="L390" s="5">
        <f>K390/Premissas!$B$4</f>
        <v/>
      </c>
      <c r="M390" s="2">
        <f>IF(K390=Premissas!$B$18,"SIM","NÃO")</f>
        <v/>
      </c>
    </row>
    <row r="391">
      <c r="A391" s="2" t="inlineStr">
        <is>
          <t>5804175</t>
        </is>
      </c>
      <c r="B391" s="2" t="inlineStr">
        <is>
          <t>Tiago Da Conceicao Filho</t>
        </is>
      </c>
      <c r="C391" s="2" t="n">
        <v>409</v>
      </c>
      <c r="D391" s="2">
        <f>IFERROR(TEXTJOIN(" | ",TRUE,UNIQUE(FILTER(Detalhe_Registro!$C:$C,(Detalhe_Registro!$D:$D=A391)*(Detalhe_Registro!$E:$E=B391)*(Detalhe_Registro!$M:$M="SIM")))),"")</f>
        <v/>
      </c>
      <c r="E391" s="2">
        <f>COUNTIFS(Detalhe_Registro!$D:$D,A391,Detalhe_Registro!$E:$E,B391,Detalhe_Registro!$M:$M,"SIM")</f>
        <v/>
      </c>
      <c r="F391" s="2">
        <f>IFERROR(MAXIFS(Detalhe_Registro!$N:$N,Detalhe_Registro!$D:$D,A391,Detalhe_Registro!$E:$E,B391,Detalhe_Registro!$M:$M,"SIM"),0)</f>
        <v/>
      </c>
      <c r="G391" s="2">
        <f>IFERROR(AVERAGEIFS(Detalhe_Registro!$N:$N,Detalhe_Registro!$D:$D,A391,Detalhe_Registro!$E:$E,B391,Detalhe_Registro!$M:$M,"SIM"),0)</f>
        <v/>
      </c>
      <c r="H391" s="2">
        <f>SUMIFS(Detalhe_Registro!$F:$F,Detalhe_Registro!$D:$D,A391,Detalhe_Registro!$E:$E,B391,Detalhe_Registro!$M:$M,"SIM")</f>
        <v/>
      </c>
      <c r="I391" s="2">
        <f>SUMIFS(Detalhe_Registro!$G:$G,Detalhe_Registro!$D:$D,A391,Detalhe_Registro!$E:$E,B391,Detalhe_Registro!$M:$M,"SIM")</f>
        <v/>
      </c>
      <c r="J391" s="2">
        <f>IF(F391&lt;Premissas!$B$8,"&lt; 1,00",IF(F391&lt;Premissas!$B$9,"1,00 – 1,19",IF(F391&lt;Premissas!$B$10,"1,20 – 1,39",IF(F391&lt;Premissas!$B$11,"1,40 – 1,59",IF(F391&lt;Premissas!$B$12,"1,60 – 1,99","≥ 2,00")))))</f>
        <v/>
      </c>
      <c r="K391" s="5">
        <f>IF(F391&lt;Premissas!$B$8,Premissas!$B$13,IF(F391&lt;Premissas!$B$9,Premissas!$B$14,IF(F391&lt;Premissas!$B$10,Premissas!$B$15,IF(F391&lt;Premissas!$B$11,Premissas!$B$16,IF(F391&lt;Premissas!$B$12,Premissas!$B$17,Premissas!$B$18)))))</f>
        <v/>
      </c>
      <c r="L391" s="5">
        <f>K391/Premissas!$B$4</f>
        <v/>
      </c>
      <c r="M391" s="2">
        <f>IF(K391=Premissas!$B$18,"SIM","NÃO")</f>
        <v/>
      </c>
    </row>
    <row r="392">
      <c r="A392" s="2" t="n">
        <v>596145</v>
      </c>
      <c r="B392" s="2" t="inlineStr">
        <is>
          <t>Tiago Gabriel Leandro</t>
        </is>
      </c>
      <c r="C392" s="2" t="n">
        <v>409</v>
      </c>
      <c r="D392" s="2">
        <f>IFERROR(TEXTJOIN(" | ",TRUE,UNIQUE(FILTER(Detalhe_Registro!$C:$C,(Detalhe_Registro!$D:$D=A392)*(Detalhe_Registro!$E:$E=B392)*(Detalhe_Registro!$M:$M="SIM")))),"")</f>
        <v/>
      </c>
      <c r="E392" s="2">
        <f>COUNTIFS(Detalhe_Registro!$D:$D,A392,Detalhe_Registro!$E:$E,B392,Detalhe_Registro!$M:$M,"SIM")</f>
        <v/>
      </c>
      <c r="F392" s="2">
        <f>IFERROR(MAXIFS(Detalhe_Registro!$N:$N,Detalhe_Registro!$D:$D,A392,Detalhe_Registro!$E:$E,B392,Detalhe_Registro!$M:$M,"SIM"),0)</f>
        <v/>
      </c>
      <c r="G392" s="2">
        <f>IFERROR(AVERAGEIFS(Detalhe_Registro!$N:$N,Detalhe_Registro!$D:$D,A392,Detalhe_Registro!$E:$E,B392,Detalhe_Registro!$M:$M,"SIM"),0)</f>
        <v/>
      </c>
      <c r="H392" s="2">
        <f>SUMIFS(Detalhe_Registro!$F:$F,Detalhe_Registro!$D:$D,A392,Detalhe_Registro!$E:$E,B392,Detalhe_Registro!$M:$M,"SIM")</f>
        <v/>
      </c>
      <c r="I392" s="2">
        <f>SUMIFS(Detalhe_Registro!$G:$G,Detalhe_Registro!$D:$D,A392,Detalhe_Registro!$E:$E,B392,Detalhe_Registro!$M:$M,"SIM")</f>
        <v/>
      </c>
      <c r="J392" s="2">
        <f>IF(F392&lt;Premissas!$B$8,"&lt; 1,00",IF(F392&lt;Premissas!$B$9,"1,00 – 1,19",IF(F392&lt;Premissas!$B$10,"1,20 – 1,39",IF(F392&lt;Premissas!$B$11,"1,40 – 1,59",IF(F392&lt;Premissas!$B$12,"1,60 – 1,99","≥ 2,00")))))</f>
        <v/>
      </c>
      <c r="K392" s="5">
        <f>IF(F392&lt;Premissas!$B$8,Premissas!$B$13,IF(F392&lt;Premissas!$B$9,Premissas!$B$14,IF(F392&lt;Premissas!$B$10,Premissas!$B$15,IF(F392&lt;Premissas!$B$11,Premissas!$B$16,IF(F392&lt;Premissas!$B$12,Premissas!$B$17,Premissas!$B$18)))))</f>
        <v/>
      </c>
      <c r="L392" s="5">
        <f>K392/Premissas!$B$4</f>
        <v/>
      </c>
      <c r="M392" s="2">
        <f>IF(K392=Premissas!$B$18,"SIM","NÃO")</f>
        <v/>
      </c>
    </row>
    <row r="393">
      <c r="A393" s="2" t="inlineStr">
        <is>
          <t>596145</t>
        </is>
      </c>
      <c r="B393" s="2" t="inlineStr">
        <is>
          <t>Tiago Gabriel Leandro</t>
        </is>
      </c>
      <c r="C393" s="2" t="n">
        <v>409</v>
      </c>
      <c r="D393" s="2">
        <f>IFERROR(TEXTJOIN(" | ",TRUE,UNIQUE(FILTER(Detalhe_Registro!$C:$C,(Detalhe_Registro!$D:$D=A393)*(Detalhe_Registro!$E:$E=B393)*(Detalhe_Registro!$M:$M="SIM")))),"")</f>
        <v/>
      </c>
      <c r="E393" s="2">
        <f>COUNTIFS(Detalhe_Registro!$D:$D,A393,Detalhe_Registro!$E:$E,B393,Detalhe_Registro!$M:$M,"SIM")</f>
        <v/>
      </c>
      <c r="F393" s="2">
        <f>IFERROR(MAXIFS(Detalhe_Registro!$N:$N,Detalhe_Registro!$D:$D,A393,Detalhe_Registro!$E:$E,B393,Detalhe_Registro!$M:$M,"SIM"),0)</f>
        <v/>
      </c>
      <c r="G393" s="2">
        <f>IFERROR(AVERAGEIFS(Detalhe_Registro!$N:$N,Detalhe_Registro!$D:$D,A393,Detalhe_Registro!$E:$E,B393,Detalhe_Registro!$M:$M,"SIM"),0)</f>
        <v/>
      </c>
      <c r="H393" s="2">
        <f>SUMIFS(Detalhe_Registro!$F:$F,Detalhe_Registro!$D:$D,A393,Detalhe_Registro!$E:$E,B393,Detalhe_Registro!$M:$M,"SIM")</f>
        <v/>
      </c>
      <c r="I393" s="2">
        <f>SUMIFS(Detalhe_Registro!$G:$G,Detalhe_Registro!$D:$D,A393,Detalhe_Registro!$E:$E,B393,Detalhe_Registro!$M:$M,"SIM")</f>
        <v/>
      </c>
      <c r="J393" s="2">
        <f>IF(F393&lt;Premissas!$B$8,"&lt; 1,00",IF(F393&lt;Premissas!$B$9,"1,00 – 1,19",IF(F393&lt;Premissas!$B$10,"1,20 – 1,39",IF(F393&lt;Premissas!$B$11,"1,40 – 1,59",IF(F393&lt;Premissas!$B$12,"1,60 – 1,99","≥ 2,00")))))</f>
        <v/>
      </c>
      <c r="K393" s="5">
        <f>IF(F393&lt;Premissas!$B$8,Premissas!$B$13,IF(F393&lt;Premissas!$B$9,Premissas!$B$14,IF(F393&lt;Premissas!$B$10,Premissas!$B$15,IF(F393&lt;Premissas!$B$11,Premissas!$B$16,IF(F393&lt;Premissas!$B$12,Premissas!$B$17,Premissas!$B$18)))))</f>
        <v/>
      </c>
      <c r="L393" s="5">
        <f>K393/Premissas!$B$4</f>
        <v/>
      </c>
      <c r="M393" s="2">
        <f>IF(K393=Premissas!$B$18,"SIM","NÃO")</f>
        <v/>
      </c>
    </row>
    <row r="394">
      <c r="A394" s="2" t="n">
        <v>5802164</v>
      </c>
      <c r="B394" s="2" t="inlineStr">
        <is>
          <t>Vagner Serafim Rodrigues</t>
        </is>
      </c>
      <c r="C394" s="2" t="n">
        <v>409</v>
      </c>
      <c r="D394" s="2">
        <f>IFERROR(TEXTJOIN(" | ",TRUE,UNIQUE(FILTER(Detalhe_Registro!$C:$C,(Detalhe_Registro!$D:$D=A394)*(Detalhe_Registro!$E:$E=B394)*(Detalhe_Registro!$M:$M="SIM")))),"")</f>
        <v/>
      </c>
      <c r="E394" s="2">
        <f>COUNTIFS(Detalhe_Registro!$D:$D,A394,Detalhe_Registro!$E:$E,B394,Detalhe_Registro!$M:$M,"SIM")</f>
        <v/>
      </c>
      <c r="F394" s="2">
        <f>IFERROR(MAXIFS(Detalhe_Registro!$N:$N,Detalhe_Registro!$D:$D,A394,Detalhe_Registro!$E:$E,B394,Detalhe_Registro!$M:$M,"SIM"),0)</f>
        <v/>
      </c>
      <c r="G394" s="2">
        <f>IFERROR(AVERAGEIFS(Detalhe_Registro!$N:$N,Detalhe_Registro!$D:$D,A394,Detalhe_Registro!$E:$E,B394,Detalhe_Registro!$M:$M,"SIM"),0)</f>
        <v/>
      </c>
      <c r="H394" s="2">
        <f>SUMIFS(Detalhe_Registro!$F:$F,Detalhe_Registro!$D:$D,A394,Detalhe_Registro!$E:$E,B394,Detalhe_Registro!$M:$M,"SIM")</f>
        <v/>
      </c>
      <c r="I394" s="2">
        <f>SUMIFS(Detalhe_Registro!$G:$G,Detalhe_Registro!$D:$D,A394,Detalhe_Registro!$E:$E,B394,Detalhe_Registro!$M:$M,"SIM")</f>
        <v/>
      </c>
      <c r="J394" s="2">
        <f>IF(F394&lt;Premissas!$B$8,"&lt; 1,00",IF(F394&lt;Premissas!$B$9,"1,00 – 1,19",IF(F394&lt;Premissas!$B$10,"1,20 – 1,39",IF(F394&lt;Premissas!$B$11,"1,40 – 1,59",IF(F394&lt;Premissas!$B$12,"1,60 – 1,99","≥ 2,00")))))</f>
        <v/>
      </c>
      <c r="K394" s="5">
        <f>IF(F394&lt;Premissas!$B$8,Premissas!$B$13,IF(F394&lt;Premissas!$B$9,Premissas!$B$14,IF(F394&lt;Premissas!$B$10,Premissas!$B$15,IF(F394&lt;Premissas!$B$11,Premissas!$B$16,IF(F394&lt;Premissas!$B$12,Premissas!$B$17,Premissas!$B$18)))))</f>
        <v/>
      </c>
      <c r="L394" s="5">
        <f>K394/Premissas!$B$4</f>
        <v/>
      </c>
      <c r="M394" s="2">
        <f>IF(K394=Premissas!$B$18,"SIM","NÃO")</f>
        <v/>
      </c>
    </row>
    <row r="395">
      <c r="A395" s="2" t="inlineStr">
        <is>
          <t>5802164</t>
        </is>
      </c>
      <c r="B395" s="2" t="inlineStr">
        <is>
          <t>Vagner Serafim Rodrigues</t>
        </is>
      </c>
      <c r="C395" s="2" t="n">
        <v>409</v>
      </c>
      <c r="D395" s="2">
        <f>IFERROR(TEXTJOIN(" | ",TRUE,UNIQUE(FILTER(Detalhe_Registro!$C:$C,(Detalhe_Registro!$D:$D=A395)*(Detalhe_Registro!$E:$E=B395)*(Detalhe_Registro!$M:$M="SIM")))),"")</f>
        <v/>
      </c>
      <c r="E395" s="2">
        <f>COUNTIFS(Detalhe_Registro!$D:$D,A395,Detalhe_Registro!$E:$E,B395,Detalhe_Registro!$M:$M,"SIM")</f>
        <v/>
      </c>
      <c r="F395" s="2">
        <f>IFERROR(MAXIFS(Detalhe_Registro!$N:$N,Detalhe_Registro!$D:$D,A395,Detalhe_Registro!$E:$E,B395,Detalhe_Registro!$M:$M,"SIM"),0)</f>
        <v/>
      </c>
      <c r="G395" s="2">
        <f>IFERROR(AVERAGEIFS(Detalhe_Registro!$N:$N,Detalhe_Registro!$D:$D,A395,Detalhe_Registro!$E:$E,B395,Detalhe_Registro!$M:$M,"SIM"),0)</f>
        <v/>
      </c>
      <c r="H395" s="2">
        <f>SUMIFS(Detalhe_Registro!$F:$F,Detalhe_Registro!$D:$D,A395,Detalhe_Registro!$E:$E,B395,Detalhe_Registro!$M:$M,"SIM")</f>
        <v/>
      </c>
      <c r="I395" s="2">
        <f>SUMIFS(Detalhe_Registro!$G:$G,Detalhe_Registro!$D:$D,A395,Detalhe_Registro!$E:$E,B395,Detalhe_Registro!$M:$M,"SIM")</f>
        <v/>
      </c>
      <c r="J395" s="2">
        <f>IF(F395&lt;Premissas!$B$8,"&lt; 1,00",IF(F395&lt;Premissas!$B$9,"1,00 – 1,19",IF(F395&lt;Premissas!$B$10,"1,20 – 1,39",IF(F395&lt;Premissas!$B$11,"1,40 – 1,59",IF(F395&lt;Premissas!$B$12,"1,60 – 1,99","≥ 2,00")))))</f>
        <v/>
      </c>
      <c r="K395" s="5">
        <f>IF(F395&lt;Premissas!$B$8,Premissas!$B$13,IF(F395&lt;Premissas!$B$9,Premissas!$B$14,IF(F395&lt;Premissas!$B$10,Premissas!$B$15,IF(F395&lt;Premissas!$B$11,Premissas!$B$16,IF(F395&lt;Premissas!$B$12,Premissas!$B$17,Premissas!$B$18)))))</f>
        <v/>
      </c>
      <c r="L395" s="5">
        <f>K395/Premissas!$B$4</f>
        <v/>
      </c>
      <c r="M395" s="2">
        <f>IF(K395=Premissas!$B$18,"SIM","NÃO")</f>
        <v/>
      </c>
    </row>
    <row r="396">
      <c r="A396" s="2" t="n">
        <v>284457</v>
      </c>
      <c r="B396" s="2" t="inlineStr">
        <is>
          <t>Valdeci Da Conceicao Araujo</t>
        </is>
      </c>
      <c r="C396" s="2" t="n">
        <v>409</v>
      </c>
      <c r="D396" s="2">
        <f>IFERROR(TEXTJOIN(" | ",TRUE,UNIQUE(FILTER(Detalhe_Registro!$C:$C,(Detalhe_Registro!$D:$D=A396)*(Detalhe_Registro!$E:$E=B396)*(Detalhe_Registro!$M:$M="SIM")))),"")</f>
        <v/>
      </c>
      <c r="E396" s="2">
        <f>COUNTIFS(Detalhe_Registro!$D:$D,A396,Detalhe_Registro!$E:$E,B396,Detalhe_Registro!$M:$M,"SIM")</f>
        <v/>
      </c>
      <c r="F396" s="2">
        <f>IFERROR(MAXIFS(Detalhe_Registro!$N:$N,Detalhe_Registro!$D:$D,A396,Detalhe_Registro!$E:$E,B396,Detalhe_Registro!$M:$M,"SIM"),0)</f>
        <v/>
      </c>
      <c r="G396" s="2">
        <f>IFERROR(AVERAGEIFS(Detalhe_Registro!$N:$N,Detalhe_Registro!$D:$D,A396,Detalhe_Registro!$E:$E,B396,Detalhe_Registro!$M:$M,"SIM"),0)</f>
        <v/>
      </c>
      <c r="H396" s="2">
        <f>SUMIFS(Detalhe_Registro!$F:$F,Detalhe_Registro!$D:$D,A396,Detalhe_Registro!$E:$E,B396,Detalhe_Registro!$M:$M,"SIM")</f>
        <v/>
      </c>
      <c r="I396" s="2">
        <f>SUMIFS(Detalhe_Registro!$G:$G,Detalhe_Registro!$D:$D,A396,Detalhe_Registro!$E:$E,B396,Detalhe_Registro!$M:$M,"SIM")</f>
        <v/>
      </c>
      <c r="J396" s="2">
        <f>IF(F396&lt;Premissas!$B$8,"&lt; 1,00",IF(F396&lt;Premissas!$B$9,"1,00 – 1,19",IF(F396&lt;Premissas!$B$10,"1,20 – 1,39",IF(F396&lt;Premissas!$B$11,"1,40 – 1,59",IF(F396&lt;Premissas!$B$12,"1,60 – 1,99","≥ 2,00")))))</f>
        <v/>
      </c>
      <c r="K396" s="5">
        <f>IF(F396&lt;Premissas!$B$8,Premissas!$B$13,IF(F396&lt;Premissas!$B$9,Premissas!$B$14,IF(F396&lt;Premissas!$B$10,Premissas!$B$15,IF(F396&lt;Premissas!$B$11,Premissas!$B$16,IF(F396&lt;Premissas!$B$12,Premissas!$B$17,Premissas!$B$18)))))</f>
        <v/>
      </c>
      <c r="L396" s="5">
        <f>K396/Premissas!$B$4</f>
        <v/>
      </c>
      <c r="M396" s="2">
        <f>IF(K396=Premissas!$B$18,"SIM","NÃO")</f>
        <v/>
      </c>
    </row>
    <row r="397">
      <c r="A397" s="2" t="inlineStr">
        <is>
          <t>284457</t>
        </is>
      </c>
      <c r="B397" s="2" t="inlineStr">
        <is>
          <t>Valdeci Da Conceicao Araujo</t>
        </is>
      </c>
      <c r="C397" s="2" t="n">
        <v>409</v>
      </c>
      <c r="D397" s="2">
        <f>IFERROR(TEXTJOIN(" | ",TRUE,UNIQUE(FILTER(Detalhe_Registro!$C:$C,(Detalhe_Registro!$D:$D=A397)*(Detalhe_Registro!$E:$E=B397)*(Detalhe_Registro!$M:$M="SIM")))),"")</f>
        <v/>
      </c>
      <c r="E397" s="2">
        <f>COUNTIFS(Detalhe_Registro!$D:$D,A397,Detalhe_Registro!$E:$E,B397,Detalhe_Registro!$M:$M,"SIM")</f>
        <v/>
      </c>
      <c r="F397" s="2">
        <f>IFERROR(MAXIFS(Detalhe_Registro!$N:$N,Detalhe_Registro!$D:$D,A397,Detalhe_Registro!$E:$E,B397,Detalhe_Registro!$M:$M,"SIM"),0)</f>
        <v/>
      </c>
      <c r="G397" s="2">
        <f>IFERROR(AVERAGEIFS(Detalhe_Registro!$N:$N,Detalhe_Registro!$D:$D,A397,Detalhe_Registro!$E:$E,B397,Detalhe_Registro!$M:$M,"SIM"),0)</f>
        <v/>
      </c>
      <c r="H397" s="2">
        <f>SUMIFS(Detalhe_Registro!$F:$F,Detalhe_Registro!$D:$D,A397,Detalhe_Registro!$E:$E,B397,Detalhe_Registro!$M:$M,"SIM")</f>
        <v/>
      </c>
      <c r="I397" s="2">
        <f>SUMIFS(Detalhe_Registro!$G:$G,Detalhe_Registro!$D:$D,A397,Detalhe_Registro!$E:$E,B397,Detalhe_Registro!$M:$M,"SIM")</f>
        <v/>
      </c>
      <c r="J397" s="2">
        <f>IF(F397&lt;Premissas!$B$8,"&lt; 1,00",IF(F397&lt;Premissas!$B$9,"1,00 – 1,19",IF(F397&lt;Premissas!$B$10,"1,20 – 1,39",IF(F397&lt;Premissas!$B$11,"1,40 – 1,59",IF(F397&lt;Premissas!$B$12,"1,60 – 1,99","≥ 2,00")))))</f>
        <v/>
      </c>
      <c r="K397" s="5">
        <f>IF(F397&lt;Premissas!$B$8,Premissas!$B$13,IF(F397&lt;Premissas!$B$9,Premissas!$B$14,IF(F397&lt;Premissas!$B$10,Premissas!$B$15,IF(F397&lt;Premissas!$B$11,Premissas!$B$16,IF(F397&lt;Premissas!$B$12,Premissas!$B$17,Premissas!$B$18)))))</f>
        <v/>
      </c>
      <c r="L397" s="5">
        <f>K397/Premissas!$B$4</f>
        <v/>
      </c>
      <c r="M397" s="2">
        <f>IF(K397=Premissas!$B$18,"SIM","NÃO")</f>
        <v/>
      </c>
    </row>
    <row r="398">
      <c r="A398" s="2" t="n">
        <v>382819</v>
      </c>
      <c r="B398" s="2" t="inlineStr">
        <is>
          <t>Valmir Dias Paredes Junior</t>
        </is>
      </c>
      <c r="C398" s="2" t="n">
        <v>409</v>
      </c>
      <c r="D398" s="2">
        <f>IFERROR(TEXTJOIN(" | ",TRUE,UNIQUE(FILTER(Detalhe_Registro!$C:$C,(Detalhe_Registro!$D:$D=A398)*(Detalhe_Registro!$E:$E=B398)*(Detalhe_Registro!$M:$M="SIM")))),"")</f>
        <v/>
      </c>
      <c r="E398" s="2">
        <f>COUNTIFS(Detalhe_Registro!$D:$D,A398,Detalhe_Registro!$E:$E,B398,Detalhe_Registro!$M:$M,"SIM")</f>
        <v/>
      </c>
      <c r="F398" s="2">
        <f>IFERROR(MAXIFS(Detalhe_Registro!$N:$N,Detalhe_Registro!$D:$D,A398,Detalhe_Registro!$E:$E,B398,Detalhe_Registro!$M:$M,"SIM"),0)</f>
        <v/>
      </c>
      <c r="G398" s="2">
        <f>IFERROR(AVERAGEIFS(Detalhe_Registro!$N:$N,Detalhe_Registro!$D:$D,A398,Detalhe_Registro!$E:$E,B398,Detalhe_Registro!$M:$M,"SIM"),0)</f>
        <v/>
      </c>
      <c r="H398" s="2">
        <f>SUMIFS(Detalhe_Registro!$F:$F,Detalhe_Registro!$D:$D,A398,Detalhe_Registro!$E:$E,B398,Detalhe_Registro!$M:$M,"SIM")</f>
        <v/>
      </c>
      <c r="I398" s="2">
        <f>SUMIFS(Detalhe_Registro!$G:$G,Detalhe_Registro!$D:$D,A398,Detalhe_Registro!$E:$E,B398,Detalhe_Registro!$M:$M,"SIM")</f>
        <v/>
      </c>
      <c r="J398" s="2">
        <f>IF(F398&lt;Premissas!$B$8,"&lt; 1,00",IF(F398&lt;Premissas!$B$9,"1,00 – 1,19",IF(F398&lt;Premissas!$B$10,"1,20 – 1,39",IF(F398&lt;Premissas!$B$11,"1,40 – 1,59",IF(F398&lt;Premissas!$B$12,"1,60 – 1,99","≥ 2,00")))))</f>
        <v/>
      </c>
      <c r="K398" s="5">
        <f>IF(F398&lt;Premissas!$B$8,Premissas!$B$13,IF(F398&lt;Premissas!$B$9,Premissas!$B$14,IF(F398&lt;Premissas!$B$10,Premissas!$B$15,IF(F398&lt;Premissas!$B$11,Premissas!$B$16,IF(F398&lt;Premissas!$B$12,Premissas!$B$17,Premissas!$B$18)))))</f>
        <v/>
      </c>
      <c r="L398" s="5">
        <f>K398/Premissas!$B$4</f>
        <v/>
      </c>
      <c r="M398" s="2">
        <f>IF(K398=Premissas!$B$18,"SIM","NÃO")</f>
        <v/>
      </c>
    </row>
    <row r="399">
      <c r="A399" s="2" t="inlineStr">
        <is>
          <t>382819</t>
        </is>
      </c>
      <c r="B399" s="2" t="inlineStr">
        <is>
          <t>Valmir Dias Paredes Junior</t>
        </is>
      </c>
      <c r="C399" s="2" t="n">
        <v>409</v>
      </c>
      <c r="D399" s="2">
        <f>IFERROR(TEXTJOIN(" | ",TRUE,UNIQUE(FILTER(Detalhe_Registro!$C:$C,(Detalhe_Registro!$D:$D=A399)*(Detalhe_Registro!$E:$E=B399)*(Detalhe_Registro!$M:$M="SIM")))),"")</f>
        <v/>
      </c>
      <c r="E399" s="2">
        <f>COUNTIFS(Detalhe_Registro!$D:$D,A399,Detalhe_Registro!$E:$E,B399,Detalhe_Registro!$M:$M,"SIM")</f>
        <v/>
      </c>
      <c r="F399" s="2">
        <f>IFERROR(MAXIFS(Detalhe_Registro!$N:$N,Detalhe_Registro!$D:$D,A399,Detalhe_Registro!$E:$E,B399,Detalhe_Registro!$M:$M,"SIM"),0)</f>
        <v/>
      </c>
      <c r="G399" s="2">
        <f>IFERROR(AVERAGEIFS(Detalhe_Registro!$N:$N,Detalhe_Registro!$D:$D,A399,Detalhe_Registro!$E:$E,B399,Detalhe_Registro!$M:$M,"SIM"),0)</f>
        <v/>
      </c>
      <c r="H399" s="2">
        <f>SUMIFS(Detalhe_Registro!$F:$F,Detalhe_Registro!$D:$D,A399,Detalhe_Registro!$E:$E,B399,Detalhe_Registro!$M:$M,"SIM")</f>
        <v/>
      </c>
      <c r="I399" s="2">
        <f>SUMIFS(Detalhe_Registro!$G:$G,Detalhe_Registro!$D:$D,A399,Detalhe_Registro!$E:$E,B399,Detalhe_Registro!$M:$M,"SIM")</f>
        <v/>
      </c>
      <c r="J399" s="2">
        <f>IF(F399&lt;Premissas!$B$8,"&lt; 1,00",IF(F399&lt;Premissas!$B$9,"1,00 – 1,19",IF(F399&lt;Premissas!$B$10,"1,20 – 1,39",IF(F399&lt;Premissas!$B$11,"1,40 – 1,59",IF(F399&lt;Premissas!$B$12,"1,60 – 1,99","≥ 2,00")))))</f>
        <v/>
      </c>
      <c r="K399" s="5">
        <f>IF(F399&lt;Premissas!$B$8,Premissas!$B$13,IF(F399&lt;Premissas!$B$9,Premissas!$B$14,IF(F399&lt;Premissas!$B$10,Premissas!$B$15,IF(F399&lt;Premissas!$B$11,Premissas!$B$16,IF(F399&lt;Premissas!$B$12,Premissas!$B$17,Premissas!$B$18)))))</f>
        <v/>
      </c>
      <c r="L399" s="5">
        <f>K399/Premissas!$B$4</f>
        <v/>
      </c>
      <c r="M399" s="2">
        <f>IF(K399=Premissas!$B$18,"SIM","NÃO")</f>
        <v/>
      </c>
    </row>
    <row r="400">
      <c r="A400" s="2" t="n">
        <v>434642</v>
      </c>
      <c r="B400" s="2" t="inlineStr">
        <is>
          <t>Vanessa Leandro Alves</t>
        </is>
      </c>
      <c r="C400" s="2" t="n">
        <v>409</v>
      </c>
      <c r="D400" s="2">
        <f>IFERROR(TEXTJOIN(" | ",TRUE,UNIQUE(FILTER(Detalhe_Registro!$C:$C,(Detalhe_Registro!$D:$D=A400)*(Detalhe_Registro!$E:$E=B400)*(Detalhe_Registro!$M:$M="SIM")))),"")</f>
        <v/>
      </c>
      <c r="E400" s="2">
        <f>COUNTIFS(Detalhe_Registro!$D:$D,A400,Detalhe_Registro!$E:$E,B400,Detalhe_Registro!$M:$M,"SIM")</f>
        <v/>
      </c>
      <c r="F400" s="2">
        <f>IFERROR(MAXIFS(Detalhe_Registro!$N:$N,Detalhe_Registro!$D:$D,A400,Detalhe_Registro!$E:$E,B400,Detalhe_Registro!$M:$M,"SIM"),0)</f>
        <v/>
      </c>
      <c r="G400" s="2">
        <f>IFERROR(AVERAGEIFS(Detalhe_Registro!$N:$N,Detalhe_Registro!$D:$D,A400,Detalhe_Registro!$E:$E,B400,Detalhe_Registro!$M:$M,"SIM"),0)</f>
        <v/>
      </c>
      <c r="H400" s="2">
        <f>SUMIFS(Detalhe_Registro!$F:$F,Detalhe_Registro!$D:$D,A400,Detalhe_Registro!$E:$E,B400,Detalhe_Registro!$M:$M,"SIM")</f>
        <v/>
      </c>
      <c r="I400" s="2">
        <f>SUMIFS(Detalhe_Registro!$G:$G,Detalhe_Registro!$D:$D,A400,Detalhe_Registro!$E:$E,B400,Detalhe_Registro!$M:$M,"SIM")</f>
        <v/>
      </c>
      <c r="J400" s="2">
        <f>IF(F400&lt;Premissas!$B$8,"&lt; 1,00",IF(F400&lt;Premissas!$B$9,"1,00 – 1,19",IF(F400&lt;Premissas!$B$10,"1,20 – 1,39",IF(F400&lt;Premissas!$B$11,"1,40 – 1,59",IF(F400&lt;Premissas!$B$12,"1,60 – 1,99","≥ 2,00")))))</f>
        <v/>
      </c>
      <c r="K400" s="5">
        <f>IF(F400&lt;Premissas!$B$8,Premissas!$B$13,IF(F400&lt;Premissas!$B$9,Premissas!$B$14,IF(F400&lt;Premissas!$B$10,Premissas!$B$15,IF(F400&lt;Premissas!$B$11,Premissas!$B$16,IF(F400&lt;Premissas!$B$12,Premissas!$B$17,Premissas!$B$18)))))</f>
        <v/>
      </c>
      <c r="L400" s="5">
        <f>K400/Premissas!$B$4</f>
        <v/>
      </c>
      <c r="M400" s="2">
        <f>IF(K400=Premissas!$B$18,"SIM","NÃO")</f>
        <v/>
      </c>
    </row>
    <row r="401">
      <c r="A401" s="2" t="inlineStr">
        <is>
          <t>434642</t>
        </is>
      </c>
      <c r="B401" s="2" t="inlineStr">
        <is>
          <t>Vanessa Leandro Alves</t>
        </is>
      </c>
      <c r="C401" s="2" t="n">
        <v>409</v>
      </c>
      <c r="D401" s="2">
        <f>IFERROR(TEXTJOIN(" | ",TRUE,UNIQUE(FILTER(Detalhe_Registro!$C:$C,(Detalhe_Registro!$D:$D=A401)*(Detalhe_Registro!$E:$E=B401)*(Detalhe_Registro!$M:$M="SIM")))),"")</f>
        <v/>
      </c>
      <c r="E401" s="2">
        <f>COUNTIFS(Detalhe_Registro!$D:$D,A401,Detalhe_Registro!$E:$E,B401,Detalhe_Registro!$M:$M,"SIM")</f>
        <v/>
      </c>
      <c r="F401" s="2">
        <f>IFERROR(MAXIFS(Detalhe_Registro!$N:$N,Detalhe_Registro!$D:$D,A401,Detalhe_Registro!$E:$E,B401,Detalhe_Registro!$M:$M,"SIM"),0)</f>
        <v/>
      </c>
      <c r="G401" s="2">
        <f>IFERROR(AVERAGEIFS(Detalhe_Registro!$N:$N,Detalhe_Registro!$D:$D,A401,Detalhe_Registro!$E:$E,B401,Detalhe_Registro!$M:$M,"SIM"),0)</f>
        <v/>
      </c>
      <c r="H401" s="2">
        <f>SUMIFS(Detalhe_Registro!$F:$F,Detalhe_Registro!$D:$D,A401,Detalhe_Registro!$E:$E,B401,Detalhe_Registro!$M:$M,"SIM")</f>
        <v/>
      </c>
      <c r="I401" s="2">
        <f>SUMIFS(Detalhe_Registro!$G:$G,Detalhe_Registro!$D:$D,A401,Detalhe_Registro!$E:$E,B401,Detalhe_Registro!$M:$M,"SIM")</f>
        <v/>
      </c>
      <c r="J401" s="2">
        <f>IF(F401&lt;Premissas!$B$8,"&lt; 1,00",IF(F401&lt;Premissas!$B$9,"1,00 – 1,19",IF(F401&lt;Premissas!$B$10,"1,20 – 1,39",IF(F401&lt;Premissas!$B$11,"1,40 – 1,59",IF(F401&lt;Premissas!$B$12,"1,60 – 1,99","≥ 2,00")))))</f>
        <v/>
      </c>
      <c r="K401" s="5">
        <f>IF(F401&lt;Premissas!$B$8,Premissas!$B$13,IF(F401&lt;Premissas!$B$9,Premissas!$B$14,IF(F401&lt;Premissas!$B$10,Premissas!$B$15,IF(F401&lt;Premissas!$B$11,Premissas!$B$16,IF(F401&lt;Premissas!$B$12,Premissas!$B$17,Premissas!$B$18)))))</f>
        <v/>
      </c>
      <c r="L401" s="5">
        <f>K401/Premissas!$B$4</f>
        <v/>
      </c>
      <c r="M401" s="2">
        <f>IF(K401=Premissas!$B$18,"SIM","NÃO")</f>
        <v/>
      </c>
    </row>
    <row r="402">
      <c r="A402" s="2" t="n">
        <v>5449189</v>
      </c>
      <c r="B402" s="2" t="inlineStr">
        <is>
          <t>Victor Hugo Coelho Galdino Da Silva</t>
        </is>
      </c>
      <c r="C402" s="2" t="n">
        <v>409</v>
      </c>
      <c r="D402" s="2">
        <f>IFERROR(TEXTJOIN(" | ",TRUE,UNIQUE(FILTER(Detalhe_Registro!$C:$C,(Detalhe_Registro!$D:$D=A402)*(Detalhe_Registro!$E:$E=B402)*(Detalhe_Registro!$M:$M="SIM")))),"")</f>
        <v/>
      </c>
      <c r="E402" s="2">
        <f>COUNTIFS(Detalhe_Registro!$D:$D,A402,Detalhe_Registro!$E:$E,B402,Detalhe_Registro!$M:$M,"SIM")</f>
        <v/>
      </c>
      <c r="F402" s="2">
        <f>IFERROR(MAXIFS(Detalhe_Registro!$N:$N,Detalhe_Registro!$D:$D,A402,Detalhe_Registro!$E:$E,B402,Detalhe_Registro!$M:$M,"SIM"),0)</f>
        <v/>
      </c>
      <c r="G402" s="2">
        <f>IFERROR(AVERAGEIFS(Detalhe_Registro!$N:$N,Detalhe_Registro!$D:$D,A402,Detalhe_Registro!$E:$E,B402,Detalhe_Registro!$M:$M,"SIM"),0)</f>
        <v/>
      </c>
      <c r="H402" s="2">
        <f>SUMIFS(Detalhe_Registro!$F:$F,Detalhe_Registro!$D:$D,A402,Detalhe_Registro!$E:$E,B402,Detalhe_Registro!$M:$M,"SIM")</f>
        <v/>
      </c>
      <c r="I402" s="2">
        <f>SUMIFS(Detalhe_Registro!$G:$G,Detalhe_Registro!$D:$D,A402,Detalhe_Registro!$E:$E,B402,Detalhe_Registro!$M:$M,"SIM")</f>
        <v/>
      </c>
      <c r="J402" s="2">
        <f>IF(F402&lt;Premissas!$B$8,"&lt; 1,00",IF(F402&lt;Premissas!$B$9,"1,00 – 1,19",IF(F402&lt;Premissas!$B$10,"1,20 – 1,39",IF(F402&lt;Premissas!$B$11,"1,40 – 1,59",IF(F402&lt;Premissas!$B$12,"1,60 – 1,99","≥ 2,00")))))</f>
        <v/>
      </c>
      <c r="K402" s="5">
        <f>IF(F402&lt;Premissas!$B$8,Premissas!$B$13,IF(F402&lt;Premissas!$B$9,Premissas!$B$14,IF(F402&lt;Premissas!$B$10,Premissas!$B$15,IF(F402&lt;Premissas!$B$11,Premissas!$B$16,IF(F402&lt;Premissas!$B$12,Premissas!$B$17,Premissas!$B$18)))))</f>
        <v/>
      </c>
      <c r="L402" s="5">
        <f>K402/Premissas!$B$4</f>
        <v/>
      </c>
      <c r="M402" s="2">
        <f>IF(K402=Premissas!$B$18,"SIM","NÃO")</f>
        <v/>
      </c>
    </row>
    <row r="403">
      <c r="A403" s="2" t="inlineStr">
        <is>
          <t>5449189</t>
        </is>
      </c>
      <c r="B403" s="2" t="inlineStr">
        <is>
          <t>Victor Hugo Coelho Galdino Da Silva</t>
        </is>
      </c>
      <c r="C403" s="2" t="n">
        <v>409</v>
      </c>
      <c r="D403" s="2">
        <f>IFERROR(TEXTJOIN(" | ",TRUE,UNIQUE(FILTER(Detalhe_Registro!$C:$C,(Detalhe_Registro!$D:$D=A403)*(Detalhe_Registro!$E:$E=B403)*(Detalhe_Registro!$M:$M="SIM")))),"")</f>
        <v/>
      </c>
      <c r="E403" s="2">
        <f>COUNTIFS(Detalhe_Registro!$D:$D,A403,Detalhe_Registro!$E:$E,B403,Detalhe_Registro!$M:$M,"SIM")</f>
        <v/>
      </c>
      <c r="F403" s="2">
        <f>IFERROR(MAXIFS(Detalhe_Registro!$N:$N,Detalhe_Registro!$D:$D,A403,Detalhe_Registro!$E:$E,B403,Detalhe_Registro!$M:$M,"SIM"),0)</f>
        <v/>
      </c>
      <c r="G403" s="2">
        <f>IFERROR(AVERAGEIFS(Detalhe_Registro!$N:$N,Detalhe_Registro!$D:$D,A403,Detalhe_Registro!$E:$E,B403,Detalhe_Registro!$M:$M,"SIM"),0)</f>
        <v/>
      </c>
      <c r="H403" s="2">
        <f>SUMIFS(Detalhe_Registro!$F:$F,Detalhe_Registro!$D:$D,A403,Detalhe_Registro!$E:$E,B403,Detalhe_Registro!$M:$M,"SIM")</f>
        <v/>
      </c>
      <c r="I403" s="2">
        <f>SUMIFS(Detalhe_Registro!$G:$G,Detalhe_Registro!$D:$D,A403,Detalhe_Registro!$E:$E,B403,Detalhe_Registro!$M:$M,"SIM")</f>
        <v/>
      </c>
      <c r="J403" s="2">
        <f>IF(F403&lt;Premissas!$B$8,"&lt; 1,00",IF(F403&lt;Premissas!$B$9,"1,00 – 1,19",IF(F403&lt;Premissas!$B$10,"1,20 – 1,39",IF(F403&lt;Premissas!$B$11,"1,40 – 1,59",IF(F403&lt;Premissas!$B$12,"1,60 – 1,99","≥ 2,00")))))</f>
        <v/>
      </c>
      <c r="K403" s="5">
        <f>IF(F403&lt;Premissas!$B$8,Premissas!$B$13,IF(F403&lt;Premissas!$B$9,Premissas!$B$14,IF(F403&lt;Premissas!$B$10,Premissas!$B$15,IF(F403&lt;Premissas!$B$11,Premissas!$B$16,IF(F403&lt;Premissas!$B$12,Premissas!$B$17,Premissas!$B$18)))))</f>
        <v/>
      </c>
      <c r="L403" s="5">
        <f>K403/Premissas!$B$4</f>
        <v/>
      </c>
      <c r="M403" s="2">
        <f>IF(K403=Premissas!$B$18,"SIM","NÃO")</f>
        <v/>
      </c>
    </row>
    <row r="404">
      <c r="A404" s="2" t="n">
        <v>4567633</v>
      </c>
      <c r="B404" s="2" t="inlineStr">
        <is>
          <t>Vinicius Oliveira Muniz</t>
        </is>
      </c>
      <c r="C404" s="2" t="n">
        <v>409</v>
      </c>
      <c r="D404" s="2">
        <f>IFERROR(TEXTJOIN(" | ",TRUE,UNIQUE(FILTER(Detalhe_Registro!$C:$C,(Detalhe_Registro!$D:$D=A404)*(Detalhe_Registro!$E:$E=B404)*(Detalhe_Registro!$M:$M="SIM")))),"")</f>
        <v/>
      </c>
      <c r="E404" s="2">
        <f>COUNTIFS(Detalhe_Registro!$D:$D,A404,Detalhe_Registro!$E:$E,B404,Detalhe_Registro!$M:$M,"SIM")</f>
        <v/>
      </c>
      <c r="F404" s="2">
        <f>IFERROR(MAXIFS(Detalhe_Registro!$N:$N,Detalhe_Registro!$D:$D,A404,Detalhe_Registro!$E:$E,B404,Detalhe_Registro!$M:$M,"SIM"),0)</f>
        <v/>
      </c>
      <c r="G404" s="2">
        <f>IFERROR(AVERAGEIFS(Detalhe_Registro!$N:$N,Detalhe_Registro!$D:$D,A404,Detalhe_Registro!$E:$E,B404,Detalhe_Registro!$M:$M,"SIM"),0)</f>
        <v/>
      </c>
      <c r="H404" s="2">
        <f>SUMIFS(Detalhe_Registro!$F:$F,Detalhe_Registro!$D:$D,A404,Detalhe_Registro!$E:$E,B404,Detalhe_Registro!$M:$M,"SIM")</f>
        <v/>
      </c>
      <c r="I404" s="2">
        <f>SUMIFS(Detalhe_Registro!$G:$G,Detalhe_Registro!$D:$D,A404,Detalhe_Registro!$E:$E,B404,Detalhe_Registro!$M:$M,"SIM")</f>
        <v/>
      </c>
      <c r="J404" s="2">
        <f>IF(F404&lt;Premissas!$B$8,"&lt; 1,00",IF(F404&lt;Premissas!$B$9,"1,00 – 1,19",IF(F404&lt;Premissas!$B$10,"1,20 – 1,39",IF(F404&lt;Premissas!$B$11,"1,40 – 1,59",IF(F404&lt;Premissas!$B$12,"1,60 – 1,99","≥ 2,00")))))</f>
        <v/>
      </c>
      <c r="K404" s="5">
        <f>IF(F404&lt;Premissas!$B$8,Premissas!$B$13,IF(F404&lt;Premissas!$B$9,Premissas!$B$14,IF(F404&lt;Premissas!$B$10,Premissas!$B$15,IF(F404&lt;Premissas!$B$11,Premissas!$B$16,IF(F404&lt;Premissas!$B$12,Premissas!$B$17,Premissas!$B$18)))))</f>
        <v/>
      </c>
      <c r="L404" s="5">
        <f>K404/Premissas!$B$4</f>
        <v/>
      </c>
      <c r="M404" s="2">
        <f>IF(K404=Premissas!$B$18,"SIM","NÃO")</f>
        <v/>
      </c>
    </row>
    <row r="405">
      <c r="A405" s="2" t="inlineStr">
        <is>
          <t>4567633</t>
        </is>
      </c>
      <c r="B405" s="2" t="inlineStr">
        <is>
          <t>Vinicius Oliveira Muniz</t>
        </is>
      </c>
      <c r="C405" s="2" t="n">
        <v>409</v>
      </c>
      <c r="D405" s="2">
        <f>IFERROR(TEXTJOIN(" | ",TRUE,UNIQUE(FILTER(Detalhe_Registro!$C:$C,(Detalhe_Registro!$D:$D=A405)*(Detalhe_Registro!$E:$E=B405)*(Detalhe_Registro!$M:$M="SIM")))),"")</f>
        <v/>
      </c>
      <c r="E405" s="2">
        <f>COUNTIFS(Detalhe_Registro!$D:$D,A405,Detalhe_Registro!$E:$E,B405,Detalhe_Registro!$M:$M,"SIM")</f>
        <v/>
      </c>
      <c r="F405" s="2">
        <f>IFERROR(MAXIFS(Detalhe_Registro!$N:$N,Detalhe_Registro!$D:$D,A405,Detalhe_Registro!$E:$E,B405,Detalhe_Registro!$M:$M,"SIM"),0)</f>
        <v/>
      </c>
      <c r="G405" s="2">
        <f>IFERROR(AVERAGEIFS(Detalhe_Registro!$N:$N,Detalhe_Registro!$D:$D,A405,Detalhe_Registro!$E:$E,B405,Detalhe_Registro!$M:$M,"SIM"),0)</f>
        <v/>
      </c>
      <c r="H405" s="2">
        <f>SUMIFS(Detalhe_Registro!$F:$F,Detalhe_Registro!$D:$D,A405,Detalhe_Registro!$E:$E,B405,Detalhe_Registro!$M:$M,"SIM")</f>
        <v/>
      </c>
      <c r="I405" s="2">
        <f>SUMIFS(Detalhe_Registro!$G:$G,Detalhe_Registro!$D:$D,A405,Detalhe_Registro!$E:$E,B405,Detalhe_Registro!$M:$M,"SIM")</f>
        <v/>
      </c>
      <c r="J405" s="2">
        <f>IF(F405&lt;Premissas!$B$8,"&lt; 1,00",IF(F405&lt;Premissas!$B$9,"1,00 – 1,19",IF(F405&lt;Premissas!$B$10,"1,20 – 1,39",IF(F405&lt;Premissas!$B$11,"1,40 – 1,59",IF(F405&lt;Premissas!$B$12,"1,60 – 1,99","≥ 2,00")))))</f>
        <v/>
      </c>
      <c r="K405" s="5">
        <f>IF(F405&lt;Premissas!$B$8,Premissas!$B$13,IF(F405&lt;Premissas!$B$9,Premissas!$B$14,IF(F405&lt;Premissas!$B$10,Premissas!$B$15,IF(F405&lt;Premissas!$B$11,Premissas!$B$16,IF(F405&lt;Premissas!$B$12,Premissas!$B$17,Premissas!$B$18)))))</f>
        <v/>
      </c>
      <c r="L405" s="5">
        <f>K405/Premissas!$B$4</f>
        <v/>
      </c>
      <c r="M405" s="2">
        <f>IF(K405=Premissas!$B$18,"SIM","NÃO")</f>
        <v/>
      </c>
    </row>
    <row r="406">
      <c r="A406" s="2" t="n">
        <v>5952360</v>
      </c>
      <c r="B406" s="2" t="inlineStr">
        <is>
          <t>Vitor Goncalves Costa</t>
        </is>
      </c>
      <c r="C406" s="2" t="n">
        <v>409</v>
      </c>
      <c r="D406" s="2">
        <f>IFERROR(TEXTJOIN(" | ",TRUE,UNIQUE(FILTER(Detalhe_Registro!$C:$C,(Detalhe_Registro!$D:$D=A406)*(Detalhe_Registro!$E:$E=B406)*(Detalhe_Registro!$M:$M="SIM")))),"")</f>
        <v/>
      </c>
      <c r="E406" s="2">
        <f>COUNTIFS(Detalhe_Registro!$D:$D,A406,Detalhe_Registro!$E:$E,B406,Detalhe_Registro!$M:$M,"SIM")</f>
        <v/>
      </c>
      <c r="F406" s="2">
        <f>IFERROR(MAXIFS(Detalhe_Registro!$N:$N,Detalhe_Registro!$D:$D,A406,Detalhe_Registro!$E:$E,B406,Detalhe_Registro!$M:$M,"SIM"),0)</f>
        <v/>
      </c>
      <c r="G406" s="2">
        <f>IFERROR(AVERAGEIFS(Detalhe_Registro!$N:$N,Detalhe_Registro!$D:$D,A406,Detalhe_Registro!$E:$E,B406,Detalhe_Registro!$M:$M,"SIM"),0)</f>
        <v/>
      </c>
      <c r="H406" s="2">
        <f>SUMIFS(Detalhe_Registro!$F:$F,Detalhe_Registro!$D:$D,A406,Detalhe_Registro!$E:$E,B406,Detalhe_Registro!$M:$M,"SIM")</f>
        <v/>
      </c>
      <c r="I406" s="2">
        <f>SUMIFS(Detalhe_Registro!$G:$G,Detalhe_Registro!$D:$D,A406,Detalhe_Registro!$E:$E,B406,Detalhe_Registro!$M:$M,"SIM")</f>
        <v/>
      </c>
      <c r="J406" s="2">
        <f>IF(F406&lt;Premissas!$B$8,"&lt; 1,00",IF(F406&lt;Premissas!$B$9,"1,00 – 1,19",IF(F406&lt;Premissas!$B$10,"1,20 – 1,39",IF(F406&lt;Premissas!$B$11,"1,40 – 1,59",IF(F406&lt;Premissas!$B$12,"1,60 – 1,99","≥ 2,00")))))</f>
        <v/>
      </c>
      <c r="K406" s="5">
        <f>IF(F406&lt;Premissas!$B$8,Premissas!$B$13,IF(F406&lt;Premissas!$B$9,Premissas!$B$14,IF(F406&lt;Premissas!$B$10,Premissas!$B$15,IF(F406&lt;Premissas!$B$11,Premissas!$B$16,IF(F406&lt;Premissas!$B$12,Premissas!$B$17,Premissas!$B$18)))))</f>
        <v/>
      </c>
      <c r="L406" s="5">
        <f>K406/Premissas!$B$4</f>
        <v/>
      </c>
      <c r="M406" s="2">
        <f>IF(K406=Premissas!$B$18,"SIM","NÃO")</f>
        <v/>
      </c>
    </row>
    <row r="407">
      <c r="A407" s="2" t="inlineStr">
        <is>
          <t>5952360</t>
        </is>
      </c>
      <c r="B407" s="2" t="inlineStr">
        <is>
          <t>Vitor Goncalves Costa</t>
        </is>
      </c>
      <c r="C407" s="2" t="n">
        <v>409</v>
      </c>
      <c r="D407" s="2">
        <f>IFERROR(TEXTJOIN(" | ",TRUE,UNIQUE(FILTER(Detalhe_Registro!$C:$C,(Detalhe_Registro!$D:$D=A407)*(Detalhe_Registro!$E:$E=B407)*(Detalhe_Registro!$M:$M="SIM")))),"")</f>
        <v/>
      </c>
      <c r="E407" s="2">
        <f>COUNTIFS(Detalhe_Registro!$D:$D,A407,Detalhe_Registro!$E:$E,B407,Detalhe_Registro!$M:$M,"SIM")</f>
        <v/>
      </c>
      <c r="F407" s="2">
        <f>IFERROR(MAXIFS(Detalhe_Registro!$N:$N,Detalhe_Registro!$D:$D,A407,Detalhe_Registro!$E:$E,B407,Detalhe_Registro!$M:$M,"SIM"),0)</f>
        <v/>
      </c>
      <c r="G407" s="2">
        <f>IFERROR(AVERAGEIFS(Detalhe_Registro!$N:$N,Detalhe_Registro!$D:$D,A407,Detalhe_Registro!$E:$E,B407,Detalhe_Registro!$M:$M,"SIM"),0)</f>
        <v/>
      </c>
      <c r="H407" s="2">
        <f>SUMIFS(Detalhe_Registro!$F:$F,Detalhe_Registro!$D:$D,A407,Detalhe_Registro!$E:$E,B407,Detalhe_Registro!$M:$M,"SIM")</f>
        <v/>
      </c>
      <c r="I407" s="2">
        <f>SUMIFS(Detalhe_Registro!$G:$G,Detalhe_Registro!$D:$D,A407,Detalhe_Registro!$E:$E,B407,Detalhe_Registro!$M:$M,"SIM")</f>
        <v/>
      </c>
      <c r="J407" s="2">
        <f>IF(F407&lt;Premissas!$B$8,"&lt; 1,00",IF(F407&lt;Premissas!$B$9,"1,00 – 1,19",IF(F407&lt;Premissas!$B$10,"1,20 – 1,39",IF(F407&lt;Premissas!$B$11,"1,40 – 1,59",IF(F407&lt;Premissas!$B$12,"1,60 – 1,99","≥ 2,00")))))</f>
        <v/>
      </c>
      <c r="K407" s="5">
        <f>IF(F407&lt;Premissas!$B$8,Premissas!$B$13,IF(F407&lt;Premissas!$B$9,Premissas!$B$14,IF(F407&lt;Premissas!$B$10,Premissas!$B$15,IF(F407&lt;Premissas!$B$11,Premissas!$B$16,IF(F407&lt;Premissas!$B$12,Premissas!$B$17,Premissas!$B$18)))))</f>
        <v/>
      </c>
      <c r="L407" s="5">
        <f>K407/Premissas!$B$4</f>
        <v/>
      </c>
      <c r="M407" s="2">
        <f>IF(K407=Premissas!$B$18,"SIM","NÃO")</f>
        <v/>
      </c>
    </row>
    <row r="408">
      <c r="A408" s="2" t="n">
        <v>5999430</v>
      </c>
      <c r="B408" s="2" t="inlineStr">
        <is>
          <t>Vitor Hugo De Faria Liberto</t>
        </is>
      </c>
      <c r="C408" s="2" t="n">
        <v>409</v>
      </c>
      <c r="D408" s="2">
        <f>IFERROR(TEXTJOIN(" | ",TRUE,UNIQUE(FILTER(Detalhe_Registro!$C:$C,(Detalhe_Registro!$D:$D=A408)*(Detalhe_Registro!$E:$E=B408)*(Detalhe_Registro!$M:$M="SIM")))),"")</f>
        <v/>
      </c>
      <c r="E408" s="2">
        <f>COUNTIFS(Detalhe_Registro!$D:$D,A408,Detalhe_Registro!$E:$E,B408,Detalhe_Registro!$M:$M,"SIM")</f>
        <v/>
      </c>
      <c r="F408" s="2">
        <f>IFERROR(MAXIFS(Detalhe_Registro!$N:$N,Detalhe_Registro!$D:$D,A408,Detalhe_Registro!$E:$E,B408,Detalhe_Registro!$M:$M,"SIM"),0)</f>
        <v/>
      </c>
      <c r="G408" s="2">
        <f>IFERROR(AVERAGEIFS(Detalhe_Registro!$N:$N,Detalhe_Registro!$D:$D,A408,Detalhe_Registro!$E:$E,B408,Detalhe_Registro!$M:$M,"SIM"),0)</f>
        <v/>
      </c>
      <c r="H408" s="2">
        <f>SUMIFS(Detalhe_Registro!$F:$F,Detalhe_Registro!$D:$D,A408,Detalhe_Registro!$E:$E,B408,Detalhe_Registro!$M:$M,"SIM")</f>
        <v/>
      </c>
      <c r="I408" s="2">
        <f>SUMIFS(Detalhe_Registro!$G:$G,Detalhe_Registro!$D:$D,A408,Detalhe_Registro!$E:$E,B408,Detalhe_Registro!$M:$M,"SIM")</f>
        <v/>
      </c>
      <c r="J408" s="2">
        <f>IF(F408&lt;Premissas!$B$8,"&lt; 1,00",IF(F408&lt;Premissas!$B$9,"1,00 – 1,19",IF(F408&lt;Premissas!$B$10,"1,20 – 1,39",IF(F408&lt;Premissas!$B$11,"1,40 – 1,59",IF(F408&lt;Premissas!$B$12,"1,60 – 1,99","≥ 2,00")))))</f>
        <v/>
      </c>
      <c r="K408" s="5">
        <f>IF(F408&lt;Premissas!$B$8,Premissas!$B$13,IF(F408&lt;Premissas!$B$9,Premissas!$B$14,IF(F408&lt;Premissas!$B$10,Premissas!$B$15,IF(F408&lt;Premissas!$B$11,Premissas!$B$16,IF(F408&lt;Premissas!$B$12,Premissas!$B$17,Premissas!$B$18)))))</f>
        <v/>
      </c>
      <c r="L408" s="5">
        <f>K408/Premissas!$B$4</f>
        <v/>
      </c>
      <c r="M408" s="2">
        <f>IF(K408=Premissas!$B$18,"SIM","NÃO")</f>
        <v/>
      </c>
    </row>
    <row r="409">
      <c r="A409" s="2" t="inlineStr">
        <is>
          <t>5999430</t>
        </is>
      </c>
      <c r="B409" s="2" t="inlineStr">
        <is>
          <t>Vitor Hugo De Faria Liberto</t>
        </is>
      </c>
      <c r="C409" s="2" t="n">
        <v>409</v>
      </c>
      <c r="D409" s="2">
        <f>IFERROR(TEXTJOIN(" | ",TRUE,UNIQUE(FILTER(Detalhe_Registro!$C:$C,(Detalhe_Registro!$D:$D=A409)*(Detalhe_Registro!$E:$E=B409)*(Detalhe_Registro!$M:$M="SIM")))),"")</f>
        <v/>
      </c>
      <c r="E409" s="2">
        <f>COUNTIFS(Detalhe_Registro!$D:$D,A409,Detalhe_Registro!$E:$E,B409,Detalhe_Registro!$M:$M,"SIM")</f>
        <v/>
      </c>
      <c r="F409" s="2">
        <f>IFERROR(MAXIFS(Detalhe_Registro!$N:$N,Detalhe_Registro!$D:$D,A409,Detalhe_Registro!$E:$E,B409,Detalhe_Registro!$M:$M,"SIM"),0)</f>
        <v/>
      </c>
      <c r="G409" s="2">
        <f>IFERROR(AVERAGEIFS(Detalhe_Registro!$N:$N,Detalhe_Registro!$D:$D,A409,Detalhe_Registro!$E:$E,B409,Detalhe_Registro!$M:$M,"SIM"),0)</f>
        <v/>
      </c>
      <c r="H409" s="2">
        <f>SUMIFS(Detalhe_Registro!$F:$F,Detalhe_Registro!$D:$D,A409,Detalhe_Registro!$E:$E,B409,Detalhe_Registro!$M:$M,"SIM")</f>
        <v/>
      </c>
      <c r="I409" s="2">
        <f>SUMIFS(Detalhe_Registro!$G:$G,Detalhe_Registro!$D:$D,A409,Detalhe_Registro!$E:$E,B409,Detalhe_Registro!$M:$M,"SIM")</f>
        <v/>
      </c>
      <c r="J409" s="2">
        <f>IF(F409&lt;Premissas!$B$8,"&lt; 1,00",IF(F409&lt;Premissas!$B$9,"1,00 – 1,19",IF(F409&lt;Premissas!$B$10,"1,20 – 1,39",IF(F409&lt;Premissas!$B$11,"1,40 – 1,59",IF(F409&lt;Premissas!$B$12,"1,60 – 1,99","≥ 2,00")))))</f>
        <v/>
      </c>
      <c r="K409" s="5">
        <f>IF(F409&lt;Premissas!$B$8,Premissas!$B$13,IF(F409&lt;Premissas!$B$9,Premissas!$B$14,IF(F409&lt;Premissas!$B$10,Premissas!$B$15,IF(F409&lt;Premissas!$B$11,Premissas!$B$16,IF(F409&lt;Premissas!$B$12,Premissas!$B$17,Premissas!$B$18)))))</f>
        <v/>
      </c>
      <c r="L409" s="5">
        <f>K409/Premissas!$B$4</f>
        <v/>
      </c>
      <c r="M409" s="2">
        <f>IF(K409=Premissas!$B$18,"SIM","NÃO")</f>
        <v/>
      </c>
    </row>
    <row r="410">
      <c r="A410" s="2" t="n">
        <v>321527</v>
      </c>
      <c r="B410" s="2" t="inlineStr">
        <is>
          <t>WEYDSON S. SANTANA DO NASCIMENTO</t>
        </is>
      </c>
      <c r="C410" s="2" t="n">
        <v>409</v>
      </c>
      <c r="D410" s="2">
        <f>IFERROR(TEXTJOIN(" | ",TRUE,UNIQUE(FILTER(Detalhe_Registro!$C:$C,(Detalhe_Registro!$D:$D=A410)*(Detalhe_Registro!$E:$E=B410)*(Detalhe_Registro!$M:$M="SIM")))),"")</f>
        <v/>
      </c>
      <c r="E410" s="2">
        <f>COUNTIFS(Detalhe_Registro!$D:$D,A410,Detalhe_Registro!$E:$E,B410,Detalhe_Registro!$M:$M,"SIM")</f>
        <v/>
      </c>
      <c r="F410" s="2">
        <f>IFERROR(MAXIFS(Detalhe_Registro!$N:$N,Detalhe_Registro!$D:$D,A410,Detalhe_Registro!$E:$E,B410,Detalhe_Registro!$M:$M,"SIM"),0)</f>
        <v/>
      </c>
      <c r="G410" s="2">
        <f>IFERROR(AVERAGEIFS(Detalhe_Registro!$N:$N,Detalhe_Registro!$D:$D,A410,Detalhe_Registro!$E:$E,B410,Detalhe_Registro!$M:$M,"SIM"),0)</f>
        <v/>
      </c>
      <c r="H410" s="2">
        <f>SUMIFS(Detalhe_Registro!$F:$F,Detalhe_Registro!$D:$D,A410,Detalhe_Registro!$E:$E,B410,Detalhe_Registro!$M:$M,"SIM")</f>
        <v/>
      </c>
      <c r="I410" s="2">
        <f>SUMIFS(Detalhe_Registro!$G:$G,Detalhe_Registro!$D:$D,A410,Detalhe_Registro!$E:$E,B410,Detalhe_Registro!$M:$M,"SIM")</f>
        <v/>
      </c>
      <c r="J410" s="2">
        <f>IF(F410&lt;Premissas!$B$8,"&lt; 1,00",IF(F410&lt;Premissas!$B$9,"1,00 – 1,19",IF(F410&lt;Premissas!$B$10,"1,20 – 1,39",IF(F410&lt;Premissas!$B$11,"1,40 – 1,59",IF(F410&lt;Premissas!$B$12,"1,60 – 1,99","≥ 2,00")))))</f>
        <v/>
      </c>
      <c r="K410" s="5">
        <f>IF(F410&lt;Premissas!$B$8,Premissas!$B$13,IF(F410&lt;Premissas!$B$9,Premissas!$B$14,IF(F410&lt;Premissas!$B$10,Premissas!$B$15,IF(F410&lt;Premissas!$B$11,Premissas!$B$16,IF(F410&lt;Premissas!$B$12,Premissas!$B$17,Premissas!$B$18)))))</f>
        <v/>
      </c>
      <c r="L410" s="5">
        <f>K410/Premissas!$B$4</f>
        <v/>
      </c>
      <c r="M410" s="2">
        <f>IF(K410=Premissas!$B$18,"SIM","NÃO")</f>
        <v/>
      </c>
    </row>
    <row r="411">
      <c r="A411" s="2" t="inlineStr">
        <is>
          <t>321527</t>
        </is>
      </c>
      <c r="B411" s="2" t="inlineStr">
        <is>
          <t>WEYDSON S. SANTANA DO NASCIMENTO</t>
        </is>
      </c>
      <c r="C411" s="2" t="n">
        <v>409</v>
      </c>
      <c r="D411" s="2">
        <f>IFERROR(TEXTJOIN(" | ",TRUE,UNIQUE(FILTER(Detalhe_Registro!$C:$C,(Detalhe_Registro!$D:$D=A411)*(Detalhe_Registro!$E:$E=B411)*(Detalhe_Registro!$M:$M="SIM")))),"")</f>
        <v/>
      </c>
      <c r="E411" s="2">
        <f>COUNTIFS(Detalhe_Registro!$D:$D,A411,Detalhe_Registro!$E:$E,B411,Detalhe_Registro!$M:$M,"SIM")</f>
        <v/>
      </c>
      <c r="F411" s="2">
        <f>IFERROR(MAXIFS(Detalhe_Registro!$N:$N,Detalhe_Registro!$D:$D,A411,Detalhe_Registro!$E:$E,B411,Detalhe_Registro!$M:$M,"SIM"),0)</f>
        <v/>
      </c>
      <c r="G411" s="2">
        <f>IFERROR(AVERAGEIFS(Detalhe_Registro!$N:$N,Detalhe_Registro!$D:$D,A411,Detalhe_Registro!$E:$E,B411,Detalhe_Registro!$M:$M,"SIM"),0)</f>
        <v/>
      </c>
      <c r="H411" s="2">
        <f>SUMIFS(Detalhe_Registro!$F:$F,Detalhe_Registro!$D:$D,A411,Detalhe_Registro!$E:$E,B411,Detalhe_Registro!$M:$M,"SIM")</f>
        <v/>
      </c>
      <c r="I411" s="2">
        <f>SUMIFS(Detalhe_Registro!$G:$G,Detalhe_Registro!$D:$D,A411,Detalhe_Registro!$E:$E,B411,Detalhe_Registro!$M:$M,"SIM")</f>
        <v/>
      </c>
      <c r="J411" s="2">
        <f>IF(F411&lt;Premissas!$B$8,"&lt; 1,00",IF(F411&lt;Premissas!$B$9,"1,00 – 1,19",IF(F411&lt;Premissas!$B$10,"1,20 – 1,39",IF(F411&lt;Premissas!$B$11,"1,40 – 1,59",IF(F411&lt;Premissas!$B$12,"1,60 – 1,99","≥ 2,00")))))</f>
        <v/>
      </c>
      <c r="K411" s="5">
        <f>IF(F411&lt;Premissas!$B$8,Premissas!$B$13,IF(F411&lt;Premissas!$B$9,Premissas!$B$14,IF(F411&lt;Premissas!$B$10,Premissas!$B$15,IF(F411&lt;Premissas!$B$11,Premissas!$B$16,IF(F411&lt;Premissas!$B$12,Premissas!$B$17,Premissas!$B$18)))))</f>
        <v/>
      </c>
      <c r="L411" s="5">
        <f>K411/Premissas!$B$4</f>
        <v/>
      </c>
      <c r="M411" s="2">
        <f>IF(K411=Premissas!$B$18,"SIM","NÃO")</f>
        <v/>
      </c>
    </row>
    <row r="412">
      <c r="A412" s="2" t="n">
        <v>5932971</v>
      </c>
      <c r="B412" s="2" t="inlineStr">
        <is>
          <t>Wallace Da Silva Gomes</t>
        </is>
      </c>
      <c r="C412" s="2" t="n">
        <v>409</v>
      </c>
      <c r="D412" s="2">
        <f>IFERROR(TEXTJOIN(" | ",TRUE,UNIQUE(FILTER(Detalhe_Registro!$C:$C,(Detalhe_Registro!$D:$D=A412)*(Detalhe_Registro!$E:$E=B412)*(Detalhe_Registro!$M:$M="SIM")))),"")</f>
        <v/>
      </c>
      <c r="E412" s="2">
        <f>COUNTIFS(Detalhe_Registro!$D:$D,A412,Detalhe_Registro!$E:$E,B412,Detalhe_Registro!$M:$M,"SIM")</f>
        <v/>
      </c>
      <c r="F412" s="2">
        <f>IFERROR(MAXIFS(Detalhe_Registro!$N:$N,Detalhe_Registro!$D:$D,A412,Detalhe_Registro!$E:$E,B412,Detalhe_Registro!$M:$M,"SIM"),0)</f>
        <v/>
      </c>
      <c r="G412" s="2">
        <f>IFERROR(AVERAGEIFS(Detalhe_Registro!$N:$N,Detalhe_Registro!$D:$D,A412,Detalhe_Registro!$E:$E,B412,Detalhe_Registro!$M:$M,"SIM"),0)</f>
        <v/>
      </c>
      <c r="H412" s="2">
        <f>SUMIFS(Detalhe_Registro!$F:$F,Detalhe_Registro!$D:$D,A412,Detalhe_Registro!$E:$E,B412,Detalhe_Registro!$M:$M,"SIM")</f>
        <v/>
      </c>
      <c r="I412" s="2">
        <f>SUMIFS(Detalhe_Registro!$G:$G,Detalhe_Registro!$D:$D,A412,Detalhe_Registro!$E:$E,B412,Detalhe_Registro!$M:$M,"SIM")</f>
        <v/>
      </c>
      <c r="J412" s="2">
        <f>IF(F412&lt;Premissas!$B$8,"&lt; 1,00",IF(F412&lt;Premissas!$B$9,"1,00 – 1,19",IF(F412&lt;Premissas!$B$10,"1,20 – 1,39",IF(F412&lt;Premissas!$B$11,"1,40 – 1,59",IF(F412&lt;Premissas!$B$12,"1,60 – 1,99","≥ 2,00")))))</f>
        <v/>
      </c>
      <c r="K412" s="5">
        <f>IF(F412&lt;Premissas!$B$8,Premissas!$B$13,IF(F412&lt;Premissas!$B$9,Premissas!$B$14,IF(F412&lt;Premissas!$B$10,Premissas!$B$15,IF(F412&lt;Premissas!$B$11,Premissas!$B$16,IF(F412&lt;Premissas!$B$12,Premissas!$B$17,Premissas!$B$18)))))</f>
        <v/>
      </c>
      <c r="L412" s="5">
        <f>K412/Premissas!$B$4</f>
        <v/>
      </c>
      <c r="M412" s="2">
        <f>IF(K412=Premissas!$B$18,"SIM","NÃO")</f>
        <v/>
      </c>
    </row>
    <row r="413">
      <c r="A413" s="2" t="inlineStr">
        <is>
          <t>5932971</t>
        </is>
      </c>
      <c r="B413" s="2" t="inlineStr">
        <is>
          <t>Wallace Da Silva Gomes</t>
        </is>
      </c>
      <c r="C413" s="2" t="n">
        <v>409</v>
      </c>
      <c r="D413" s="2">
        <f>IFERROR(TEXTJOIN(" | ",TRUE,UNIQUE(FILTER(Detalhe_Registro!$C:$C,(Detalhe_Registro!$D:$D=A413)*(Detalhe_Registro!$E:$E=B413)*(Detalhe_Registro!$M:$M="SIM")))),"")</f>
        <v/>
      </c>
      <c r="E413" s="2">
        <f>COUNTIFS(Detalhe_Registro!$D:$D,A413,Detalhe_Registro!$E:$E,B413,Detalhe_Registro!$M:$M,"SIM")</f>
        <v/>
      </c>
      <c r="F413" s="2">
        <f>IFERROR(MAXIFS(Detalhe_Registro!$N:$N,Detalhe_Registro!$D:$D,A413,Detalhe_Registro!$E:$E,B413,Detalhe_Registro!$M:$M,"SIM"),0)</f>
        <v/>
      </c>
      <c r="G413" s="2">
        <f>IFERROR(AVERAGEIFS(Detalhe_Registro!$N:$N,Detalhe_Registro!$D:$D,A413,Detalhe_Registro!$E:$E,B413,Detalhe_Registro!$M:$M,"SIM"),0)</f>
        <v/>
      </c>
      <c r="H413" s="2">
        <f>SUMIFS(Detalhe_Registro!$F:$F,Detalhe_Registro!$D:$D,A413,Detalhe_Registro!$E:$E,B413,Detalhe_Registro!$M:$M,"SIM")</f>
        <v/>
      </c>
      <c r="I413" s="2">
        <f>SUMIFS(Detalhe_Registro!$G:$G,Detalhe_Registro!$D:$D,A413,Detalhe_Registro!$E:$E,B413,Detalhe_Registro!$M:$M,"SIM")</f>
        <v/>
      </c>
      <c r="J413" s="2">
        <f>IF(F413&lt;Premissas!$B$8,"&lt; 1,00",IF(F413&lt;Premissas!$B$9,"1,00 – 1,19",IF(F413&lt;Premissas!$B$10,"1,20 – 1,39",IF(F413&lt;Premissas!$B$11,"1,40 – 1,59",IF(F413&lt;Premissas!$B$12,"1,60 – 1,99","≥ 2,00")))))</f>
        <v/>
      </c>
      <c r="K413" s="5">
        <f>IF(F413&lt;Premissas!$B$8,Premissas!$B$13,IF(F413&lt;Premissas!$B$9,Premissas!$B$14,IF(F413&lt;Premissas!$B$10,Premissas!$B$15,IF(F413&lt;Premissas!$B$11,Premissas!$B$16,IF(F413&lt;Premissas!$B$12,Premissas!$B$17,Premissas!$B$18)))))</f>
        <v/>
      </c>
      <c r="L413" s="5">
        <f>K413/Premissas!$B$4</f>
        <v/>
      </c>
      <c r="M413" s="2">
        <f>IF(K413=Premissas!$B$18,"SIM","NÃO")</f>
        <v/>
      </c>
    </row>
    <row r="414">
      <c r="A414" s="2" t="n">
        <v>692659</v>
      </c>
      <c r="B414" s="2" t="inlineStr">
        <is>
          <t>Wallace Soares Dos Santos</t>
        </is>
      </c>
      <c r="C414" s="2" t="n">
        <v>409</v>
      </c>
      <c r="D414" s="2">
        <f>IFERROR(TEXTJOIN(" | ",TRUE,UNIQUE(FILTER(Detalhe_Registro!$C:$C,(Detalhe_Registro!$D:$D=A414)*(Detalhe_Registro!$E:$E=B414)*(Detalhe_Registro!$M:$M="SIM")))),"")</f>
        <v/>
      </c>
      <c r="E414" s="2">
        <f>COUNTIFS(Detalhe_Registro!$D:$D,A414,Detalhe_Registro!$E:$E,B414,Detalhe_Registro!$M:$M,"SIM")</f>
        <v/>
      </c>
      <c r="F414" s="2">
        <f>IFERROR(MAXIFS(Detalhe_Registro!$N:$N,Detalhe_Registro!$D:$D,A414,Detalhe_Registro!$E:$E,B414,Detalhe_Registro!$M:$M,"SIM"),0)</f>
        <v/>
      </c>
      <c r="G414" s="2">
        <f>IFERROR(AVERAGEIFS(Detalhe_Registro!$N:$N,Detalhe_Registro!$D:$D,A414,Detalhe_Registro!$E:$E,B414,Detalhe_Registro!$M:$M,"SIM"),0)</f>
        <v/>
      </c>
      <c r="H414" s="2">
        <f>SUMIFS(Detalhe_Registro!$F:$F,Detalhe_Registro!$D:$D,A414,Detalhe_Registro!$E:$E,B414,Detalhe_Registro!$M:$M,"SIM")</f>
        <v/>
      </c>
      <c r="I414" s="2">
        <f>SUMIFS(Detalhe_Registro!$G:$G,Detalhe_Registro!$D:$D,A414,Detalhe_Registro!$E:$E,B414,Detalhe_Registro!$M:$M,"SIM")</f>
        <v/>
      </c>
      <c r="J414" s="2">
        <f>IF(F414&lt;Premissas!$B$8,"&lt; 1,00",IF(F414&lt;Premissas!$B$9,"1,00 – 1,19",IF(F414&lt;Premissas!$B$10,"1,20 – 1,39",IF(F414&lt;Premissas!$B$11,"1,40 – 1,59",IF(F414&lt;Premissas!$B$12,"1,60 – 1,99","≥ 2,00")))))</f>
        <v/>
      </c>
      <c r="K414" s="5">
        <f>IF(F414&lt;Premissas!$B$8,Premissas!$B$13,IF(F414&lt;Premissas!$B$9,Premissas!$B$14,IF(F414&lt;Premissas!$B$10,Premissas!$B$15,IF(F414&lt;Premissas!$B$11,Premissas!$B$16,IF(F414&lt;Premissas!$B$12,Premissas!$B$17,Premissas!$B$18)))))</f>
        <v/>
      </c>
      <c r="L414" s="5">
        <f>K414/Premissas!$B$4</f>
        <v/>
      </c>
      <c r="M414" s="2">
        <f>IF(K414=Premissas!$B$18,"SIM","NÃO")</f>
        <v/>
      </c>
    </row>
    <row r="415">
      <c r="A415" s="2" t="inlineStr">
        <is>
          <t>692659</t>
        </is>
      </c>
      <c r="B415" s="2" t="inlineStr">
        <is>
          <t>Wallace Soares Dos Santos</t>
        </is>
      </c>
      <c r="C415" s="2" t="n">
        <v>409</v>
      </c>
      <c r="D415" s="2">
        <f>IFERROR(TEXTJOIN(" | ",TRUE,UNIQUE(FILTER(Detalhe_Registro!$C:$C,(Detalhe_Registro!$D:$D=A415)*(Detalhe_Registro!$E:$E=B415)*(Detalhe_Registro!$M:$M="SIM")))),"")</f>
        <v/>
      </c>
      <c r="E415" s="2">
        <f>COUNTIFS(Detalhe_Registro!$D:$D,A415,Detalhe_Registro!$E:$E,B415,Detalhe_Registro!$M:$M,"SIM")</f>
        <v/>
      </c>
      <c r="F415" s="2">
        <f>IFERROR(MAXIFS(Detalhe_Registro!$N:$N,Detalhe_Registro!$D:$D,A415,Detalhe_Registro!$E:$E,B415,Detalhe_Registro!$M:$M,"SIM"),0)</f>
        <v/>
      </c>
      <c r="G415" s="2">
        <f>IFERROR(AVERAGEIFS(Detalhe_Registro!$N:$N,Detalhe_Registro!$D:$D,A415,Detalhe_Registro!$E:$E,B415,Detalhe_Registro!$M:$M,"SIM"),0)</f>
        <v/>
      </c>
      <c r="H415" s="2">
        <f>SUMIFS(Detalhe_Registro!$F:$F,Detalhe_Registro!$D:$D,A415,Detalhe_Registro!$E:$E,B415,Detalhe_Registro!$M:$M,"SIM")</f>
        <v/>
      </c>
      <c r="I415" s="2">
        <f>SUMIFS(Detalhe_Registro!$G:$G,Detalhe_Registro!$D:$D,A415,Detalhe_Registro!$E:$E,B415,Detalhe_Registro!$M:$M,"SIM")</f>
        <v/>
      </c>
      <c r="J415" s="2">
        <f>IF(F415&lt;Premissas!$B$8,"&lt; 1,00",IF(F415&lt;Premissas!$B$9,"1,00 – 1,19",IF(F415&lt;Premissas!$B$10,"1,20 – 1,39",IF(F415&lt;Premissas!$B$11,"1,40 – 1,59",IF(F415&lt;Premissas!$B$12,"1,60 – 1,99","≥ 2,00")))))</f>
        <v/>
      </c>
      <c r="K415" s="5">
        <f>IF(F415&lt;Premissas!$B$8,Premissas!$B$13,IF(F415&lt;Premissas!$B$9,Premissas!$B$14,IF(F415&lt;Premissas!$B$10,Premissas!$B$15,IF(F415&lt;Premissas!$B$11,Premissas!$B$16,IF(F415&lt;Premissas!$B$12,Premissas!$B$17,Premissas!$B$18)))))</f>
        <v/>
      </c>
      <c r="L415" s="5">
        <f>K415/Premissas!$B$4</f>
        <v/>
      </c>
      <c r="M415" s="2">
        <f>IF(K415=Premissas!$B$18,"SIM","NÃO")</f>
        <v/>
      </c>
    </row>
    <row r="416">
      <c r="A416" s="2" t="n">
        <v>5458498</v>
      </c>
      <c r="B416" s="2" t="inlineStr">
        <is>
          <t>Wanderlei Da Silva Castro</t>
        </is>
      </c>
      <c r="C416" s="2" t="n">
        <v>409</v>
      </c>
      <c r="D416" s="2">
        <f>IFERROR(TEXTJOIN(" | ",TRUE,UNIQUE(FILTER(Detalhe_Registro!$C:$C,(Detalhe_Registro!$D:$D=A416)*(Detalhe_Registro!$E:$E=B416)*(Detalhe_Registro!$M:$M="SIM")))),"")</f>
        <v/>
      </c>
      <c r="E416" s="2">
        <f>COUNTIFS(Detalhe_Registro!$D:$D,A416,Detalhe_Registro!$E:$E,B416,Detalhe_Registro!$M:$M,"SIM")</f>
        <v/>
      </c>
      <c r="F416" s="2">
        <f>IFERROR(MAXIFS(Detalhe_Registro!$N:$N,Detalhe_Registro!$D:$D,A416,Detalhe_Registro!$E:$E,B416,Detalhe_Registro!$M:$M,"SIM"),0)</f>
        <v/>
      </c>
      <c r="G416" s="2">
        <f>IFERROR(AVERAGEIFS(Detalhe_Registro!$N:$N,Detalhe_Registro!$D:$D,A416,Detalhe_Registro!$E:$E,B416,Detalhe_Registro!$M:$M,"SIM"),0)</f>
        <v/>
      </c>
      <c r="H416" s="2">
        <f>SUMIFS(Detalhe_Registro!$F:$F,Detalhe_Registro!$D:$D,A416,Detalhe_Registro!$E:$E,B416,Detalhe_Registro!$M:$M,"SIM")</f>
        <v/>
      </c>
      <c r="I416" s="2">
        <f>SUMIFS(Detalhe_Registro!$G:$G,Detalhe_Registro!$D:$D,A416,Detalhe_Registro!$E:$E,B416,Detalhe_Registro!$M:$M,"SIM")</f>
        <v/>
      </c>
      <c r="J416" s="2">
        <f>IF(F416&lt;Premissas!$B$8,"&lt; 1,00",IF(F416&lt;Premissas!$B$9,"1,00 – 1,19",IF(F416&lt;Premissas!$B$10,"1,20 – 1,39",IF(F416&lt;Premissas!$B$11,"1,40 – 1,59",IF(F416&lt;Premissas!$B$12,"1,60 – 1,99","≥ 2,00")))))</f>
        <v/>
      </c>
      <c r="K416" s="5">
        <f>IF(F416&lt;Premissas!$B$8,Premissas!$B$13,IF(F416&lt;Premissas!$B$9,Premissas!$B$14,IF(F416&lt;Premissas!$B$10,Premissas!$B$15,IF(F416&lt;Premissas!$B$11,Premissas!$B$16,IF(F416&lt;Premissas!$B$12,Premissas!$B$17,Premissas!$B$18)))))</f>
        <v/>
      </c>
      <c r="L416" s="5">
        <f>K416/Premissas!$B$4</f>
        <v/>
      </c>
      <c r="M416" s="2">
        <f>IF(K416=Premissas!$B$18,"SIM","NÃO")</f>
        <v/>
      </c>
    </row>
    <row r="417">
      <c r="A417" s="2" t="inlineStr">
        <is>
          <t>5458498</t>
        </is>
      </c>
      <c r="B417" s="2" t="inlineStr">
        <is>
          <t>Wanderlei Da Silva Castro</t>
        </is>
      </c>
      <c r="C417" s="2" t="n">
        <v>409</v>
      </c>
      <c r="D417" s="2">
        <f>IFERROR(TEXTJOIN(" | ",TRUE,UNIQUE(FILTER(Detalhe_Registro!$C:$C,(Detalhe_Registro!$D:$D=A417)*(Detalhe_Registro!$E:$E=B417)*(Detalhe_Registro!$M:$M="SIM")))),"")</f>
        <v/>
      </c>
      <c r="E417" s="2">
        <f>COUNTIFS(Detalhe_Registro!$D:$D,A417,Detalhe_Registro!$E:$E,B417,Detalhe_Registro!$M:$M,"SIM")</f>
        <v/>
      </c>
      <c r="F417" s="2">
        <f>IFERROR(MAXIFS(Detalhe_Registro!$N:$N,Detalhe_Registro!$D:$D,A417,Detalhe_Registro!$E:$E,B417,Detalhe_Registro!$M:$M,"SIM"),0)</f>
        <v/>
      </c>
      <c r="G417" s="2">
        <f>IFERROR(AVERAGEIFS(Detalhe_Registro!$N:$N,Detalhe_Registro!$D:$D,A417,Detalhe_Registro!$E:$E,B417,Detalhe_Registro!$M:$M,"SIM"),0)</f>
        <v/>
      </c>
      <c r="H417" s="2">
        <f>SUMIFS(Detalhe_Registro!$F:$F,Detalhe_Registro!$D:$D,A417,Detalhe_Registro!$E:$E,B417,Detalhe_Registro!$M:$M,"SIM")</f>
        <v/>
      </c>
      <c r="I417" s="2">
        <f>SUMIFS(Detalhe_Registro!$G:$G,Detalhe_Registro!$D:$D,A417,Detalhe_Registro!$E:$E,B417,Detalhe_Registro!$M:$M,"SIM")</f>
        <v/>
      </c>
      <c r="J417" s="2">
        <f>IF(F417&lt;Premissas!$B$8,"&lt; 1,00",IF(F417&lt;Premissas!$B$9,"1,00 – 1,19",IF(F417&lt;Premissas!$B$10,"1,20 – 1,39",IF(F417&lt;Premissas!$B$11,"1,40 – 1,59",IF(F417&lt;Premissas!$B$12,"1,60 – 1,99","≥ 2,00")))))</f>
        <v/>
      </c>
      <c r="K417" s="5">
        <f>IF(F417&lt;Premissas!$B$8,Premissas!$B$13,IF(F417&lt;Premissas!$B$9,Premissas!$B$14,IF(F417&lt;Premissas!$B$10,Premissas!$B$15,IF(F417&lt;Premissas!$B$11,Premissas!$B$16,IF(F417&lt;Premissas!$B$12,Premissas!$B$17,Premissas!$B$18)))))</f>
        <v/>
      </c>
      <c r="L417" s="5">
        <f>K417/Premissas!$B$4</f>
        <v/>
      </c>
      <c r="M417" s="2">
        <f>IF(K417=Premissas!$B$18,"SIM","NÃO")</f>
        <v/>
      </c>
    </row>
    <row r="418">
      <c r="A418" s="2" t="n">
        <v>5450268</v>
      </c>
      <c r="B418" s="2" t="inlineStr">
        <is>
          <t>Wanderson Bernardo De Carvalho</t>
        </is>
      </c>
      <c r="C418" s="2" t="n">
        <v>409</v>
      </c>
      <c r="D418" s="2">
        <f>IFERROR(TEXTJOIN(" | ",TRUE,UNIQUE(FILTER(Detalhe_Registro!$C:$C,(Detalhe_Registro!$D:$D=A418)*(Detalhe_Registro!$E:$E=B418)*(Detalhe_Registro!$M:$M="SIM")))),"")</f>
        <v/>
      </c>
      <c r="E418" s="2">
        <f>COUNTIFS(Detalhe_Registro!$D:$D,A418,Detalhe_Registro!$E:$E,B418,Detalhe_Registro!$M:$M,"SIM")</f>
        <v/>
      </c>
      <c r="F418" s="2">
        <f>IFERROR(MAXIFS(Detalhe_Registro!$N:$N,Detalhe_Registro!$D:$D,A418,Detalhe_Registro!$E:$E,B418,Detalhe_Registro!$M:$M,"SIM"),0)</f>
        <v/>
      </c>
      <c r="G418" s="2">
        <f>IFERROR(AVERAGEIFS(Detalhe_Registro!$N:$N,Detalhe_Registro!$D:$D,A418,Detalhe_Registro!$E:$E,B418,Detalhe_Registro!$M:$M,"SIM"),0)</f>
        <v/>
      </c>
      <c r="H418" s="2">
        <f>SUMIFS(Detalhe_Registro!$F:$F,Detalhe_Registro!$D:$D,A418,Detalhe_Registro!$E:$E,B418,Detalhe_Registro!$M:$M,"SIM")</f>
        <v/>
      </c>
      <c r="I418" s="2">
        <f>SUMIFS(Detalhe_Registro!$G:$G,Detalhe_Registro!$D:$D,A418,Detalhe_Registro!$E:$E,B418,Detalhe_Registro!$M:$M,"SIM")</f>
        <v/>
      </c>
      <c r="J418" s="2">
        <f>IF(F418&lt;Premissas!$B$8,"&lt; 1,00",IF(F418&lt;Premissas!$B$9,"1,00 – 1,19",IF(F418&lt;Premissas!$B$10,"1,20 – 1,39",IF(F418&lt;Premissas!$B$11,"1,40 – 1,59",IF(F418&lt;Premissas!$B$12,"1,60 – 1,99","≥ 2,00")))))</f>
        <v/>
      </c>
      <c r="K418" s="5">
        <f>IF(F418&lt;Premissas!$B$8,Premissas!$B$13,IF(F418&lt;Premissas!$B$9,Premissas!$B$14,IF(F418&lt;Premissas!$B$10,Premissas!$B$15,IF(F418&lt;Premissas!$B$11,Premissas!$B$16,IF(F418&lt;Premissas!$B$12,Premissas!$B$17,Premissas!$B$18)))))</f>
        <v/>
      </c>
      <c r="L418" s="5">
        <f>K418/Premissas!$B$4</f>
        <v/>
      </c>
      <c r="M418" s="2">
        <f>IF(K418=Premissas!$B$18,"SIM","NÃO")</f>
        <v/>
      </c>
    </row>
    <row r="419">
      <c r="A419" s="2" t="inlineStr">
        <is>
          <t>5450268</t>
        </is>
      </c>
      <c r="B419" s="2" t="inlineStr">
        <is>
          <t>Wanderson Bernardo De Carvalho</t>
        </is>
      </c>
      <c r="C419" s="2" t="n">
        <v>409</v>
      </c>
      <c r="D419" s="2">
        <f>IFERROR(TEXTJOIN(" | ",TRUE,UNIQUE(FILTER(Detalhe_Registro!$C:$C,(Detalhe_Registro!$D:$D=A419)*(Detalhe_Registro!$E:$E=B419)*(Detalhe_Registro!$M:$M="SIM")))),"")</f>
        <v/>
      </c>
      <c r="E419" s="2">
        <f>COUNTIFS(Detalhe_Registro!$D:$D,A419,Detalhe_Registro!$E:$E,B419,Detalhe_Registro!$M:$M,"SIM")</f>
        <v/>
      </c>
      <c r="F419" s="2">
        <f>IFERROR(MAXIFS(Detalhe_Registro!$N:$N,Detalhe_Registro!$D:$D,A419,Detalhe_Registro!$E:$E,B419,Detalhe_Registro!$M:$M,"SIM"),0)</f>
        <v/>
      </c>
      <c r="G419" s="2">
        <f>IFERROR(AVERAGEIFS(Detalhe_Registro!$N:$N,Detalhe_Registro!$D:$D,A419,Detalhe_Registro!$E:$E,B419,Detalhe_Registro!$M:$M,"SIM"),0)</f>
        <v/>
      </c>
      <c r="H419" s="2">
        <f>SUMIFS(Detalhe_Registro!$F:$F,Detalhe_Registro!$D:$D,A419,Detalhe_Registro!$E:$E,B419,Detalhe_Registro!$M:$M,"SIM")</f>
        <v/>
      </c>
      <c r="I419" s="2">
        <f>SUMIFS(Detalhe_Registro!$G:$G,Detalhe_Registro!$D:$D,A419,Detalhe_Registro!$E:$E,B419,Detalhe_Registro!$M:$M,"SIM")</f>
        <v/>
      </c>
      <c r="J419" s="2">
        <f>IF(F419&lt;Premissas!$B$8,"&lt; 1,00",IF(F419&lt;Premissas!$B$9,"1,00 – 1,19",IF(F419&lt;Premissas!$B$10,"1,20 – 1,39",IF(F419&lt;Premissas!$B$11,"1,40 – 1,59",IF(F419&lt;Premissas!$B$12,"1,60 – 1,99","≥ 2,00")))))</f>
        <v/>
      </c>
      <c r="K419" s="5">
        <f>IF(F419&lt;Premissas!$B$8,Premissas!$B$13,IF(F419&lt;Premissas!$B$9,Premissas!$B$14,IF(F419&lt;Premissas!$B$10,Premissas!$B$15,IF(F419&lt;Premissas!$B$11,Premissas!$B$16,IF(F419&lt;Premissas!$B$12,Premissas!$B$17,Premissas!$B$18)))))</f>
        <v/>
      </c>
      <c r="L419" s="5">
        <f>K419/Premissas!$B$4</f>
        <v/>
      </c>
      <c r="M419" s="2">
        <f>IF(K419=Premissas!$B$18,"SIM","NÃO")</f>
        <v/>
      </c>
    </row>
    <row r="420">
      <c r="A420" s="2" t="n">
        <v>5448140</v>
      </c>
      <c r="B420" s="2" t="inlineStr">
        <is>
          <t>Washington Alves Da Silva</t>
        </is>
      </c>
      <c r="C420" s="2" t="n">
        <v>409</v>
      </c>
      <c r="D420" s="2">
        <f>IFERROR(TEXTJOIN(" | ",TRUE,UNIQUE(FILTER(Detalhe_Registro!$C:$C,(Detalhe_Registro!$D:$D=A420)*(Detalhe_Registro!$E:$E=B420)*(Detalhe_Registro!$M:$M="SIM")))),"")</f>
        <v/>
      </c>
      <c r="E420" s="2">
        <f>COUNTIFS(Detalhe_Registro!$D:$D,A420,Detalhe_Registro!$E:$E,B420,Detalhe_Registro!$M:$M,"SIM")</f>
        <v/>
      </c>
      <c r="F420" s="2">
        <f>IFERROR(MAXIFS(Detalhe_Registro!$N:$N,Detalhe_Registro!$D:$D,A420,Detalhe_Registro!$E:$E,B420,Detalhe_Registro!$M:$M,"SIM"),0)</f>
        <v/>
      </c>
      <c r="G420" s="2">
        <f>IFERROR(AVERAGEIFS(Detalhe_Registro!$N:$N,Detalhe_Registro!$D:$D,A420,Detalhe_Registro!$E:$E,B420,Detalhe_Registro!$M:$M,"SIM"),0)</f>
        <v/>
      </c>
      <c r="H420" s="2">
        <f>SUMIFS(Detalhe_Registro!$F:$F,Detalhe_Registro!$D:$D,A420,Detalhe_Registro!$E:$E,B420,Detalhe_Registro!$M:$M,"SIM")</f>
        <v/>
      </c>
      <c r="I420" s="2">
        <f>SUMIFS(Detalhe_Registro!$G:$G,Detalhe_Registro!$D:$D,A420,Detalhe_Registro!$E:$E,B420,Detalhe_Registro!$M:$M,"SIM")</f>
        <v/>
      </c>
      <c r="J420" s="2">
        <f>IF(F420&lt;Premissas!$B$8,"&lt; 1,00",IF(F420&lt;Premissas!$B$9,"1,00 – 1,19",IF(F420&lt;Premissas!$B$10,"1,20 – 1,39",IF(F420&lt;Premissas!$B$11,"1,40 – 1,59",IF(F420&lt;Premissas!$B$12,"1,60 – 1,99","≥ 2,00")))))</f>
        <v/>
      </c>
      <c r="K420" s="5">
        <f>IF(F420&lt;Premissas!$B$8,Premissas!$B$13,IF(F420&lt;Premissas!$B$9,Premissas!$B$14,IF(F420&lt;Premissas!$B$10,Premissas!$B$15,IF(F420&lt;Premissas!$B$11,Premissas!$B$16,IF(F420&lt;Premissas!$B$12,Premissas!$B$17,Premissas!$B$18)))))</f>
        <v/>
      </c>
      <c r="L420" s="5">
        <f>K420/Premissas!$B$4</f>
        <v/>
      </c>
      <c r="M420" s="2">
        <f>IF(K420=Premissas!$B$18,"SIM","NÃO")</f>
        <v/>
      </c>
    </row>
    <row r="421">
      <c r="A421" s="2" t="inlineStr">
        <is>
          <t>5448140</t>
        </is>
      </c>
      <c r="B421" s="2" t="inlineStr">
        <is>
          <t>Washington Alves Da Silva</t>
        </is>
      </c>
      <c r="C421" s="2" t="n">
        <v>409</v>
      </c>
      <c r="D421" s="2">
        <f>IFERROR(TEXTJOIN(" | ",TRUE,UNIQUE(FILTER(Detalhe_Registro!$C:$C,(Detalhe_Registro!$D:$D=A421)*(Detalhe_Registro!$E:$E=B421)*(Detalhe_Registro!$M:$M="SIM")))),"")</f>
        <v/>
      </c>
      <c r="E421" s="2">
        <f>COUNTIFS(Detalhe_Registro!$D:$D,A421,Detalhe_Registro!$E:$E,B421,Detalhe_Registro!$M:$M,"SIM")</f>
        <v/>
      </c>
      <c r="F421" s="2">
        <f>IFERROR(MAXIFS(Detalhe_Registro!$N:$N,Detalhe_Registro!$D:$D,A421,Detalhe_Registro!$E:$E,B421,Detalhe_Registro!$M:$M,"SIM"),0)</f>
        <v/>
      </c>
      <c r="G421" s="2">
        <f>IFERROR(AVERAGEIFS(Detalhe_Registro!$N:$N,Detalhe_Registro!$D:$D,A421,Detalhe_Registro!$E:$E,B421,Detalhe_Registro!$M:$M,"SIM"),0)</f>
        <v/>
      </c>
      <c r="H421" s="2">
        <f>SUMIFS(Detalhe_Registro!$F:$F,Detalhe_Registro!$D:$D,A421,Detalhe_Registro!$E:$E,B421,Detalhe_Registro!$M:$M,"SIM")</f>
        <v/>
      </c>
      <c r="I421" s="2">
        <f>SUMIFS(Detalhe_Registro!$G:$G,Detalhe_Registro!$D:$D,A421,Detalhe_Registro!$E:$E,B421,Detalhe_Registro!$M:$M,"SIM")</f>
        <v/>
      </c>
      <c r="J421" s="2">
        <f>IF(F421&lt;Premissas!$B$8,"&lt; 1,00",IF(F421&lt;Premissas!$B$9,"1,00 – 1,19",IF(F421&lt;Premissas!$B$10,"1,20 – 1,39",IF(F421&lt;Premissas!$B$11,"1,40 – 1,59",IF(F421&lt;Premissas!$B$12,"1,60 – 1,99","≥ 2,00")))))</f>
        <v/>
      </c>
      <c r="K421" s="5">
        <f>IF(F421&lt;Premissas!$B$8,Premissas!$B$13,IF(F421&lt;Premissas!$B$9,Premissas!$B$14,IF(F421&lt;Premissas!$B$10,Premissas!$B$15,IF(F421&lt;Premissas!$B$11,Premissas!$B$16,IF(F421&lt;Premissas!$B$12,Premissas!$B$17,Premissas!$B$18)))))</f>
        <v/>
      </c>
      <c r="L421" s="5">
        <f>K421/Premissas!$B$4</f>
        <v/>
      </c>
      <c r="M421" s="2">
        <f>IF(K421=Premissas!$B$18,"SIM","NÃO")</f>
        <v/>
      </c>
    </row>
    <row r="422">
      <c r="A422" s="2" t="n">
        <v>5800668</v>
      </c>
      <c r="B422" s="2" t="inlineStr">
        <is>
          <t>Washington Rodrigues De Souza</t>
        </is>
      </c>
      <c r="C422" s="2" t="n">
        <v>409</v>
      </c>
      <c r="D422" s="2">
        <f>IFERROR(TEXTJOIN(" | ",TRUE,UNIQUE(FILTER(Detalhe_Registro!$C:$C,(Detalhe_Registro!$D:$D=A422)*(Detalhe_Registro!$E:$E=B422)*(Detalhe_Registro!$M:$M="SIM")))),"")</f>
        <v/>
      </c>
      <c r="E422" s="2">
        <f>COUNTIFS(Detalhe_Registro!$D:$D,A422,Detalhe_Registro!$E:$E,B422,Detalhe_Registro!$M:$M,"SIM")</f>
        <v/>
      </c>
      <c r="F422" s="2">
        <f>IFERROR(MAXIFS(Detalhe_Registro!$N:$N,Detalhe_Registro!$D:$D,A422,Detalhe_Registro!$E:$E,B422,Detalhe_Registro!$M:$M,"SIM"),0)</f>
        <v/>
      </c>
      <c r="G422" s="2">
        <f>IFERROR(AVERAGEIFS(Detalhe_Registro!$N:$N,Detalhe_Registro!$D:$D,A422,Detalhe_Registro!$E:$E,B422,Detalhe_Registro!$M:$M,"SIM"),0)</f>
        <v/>
      </c>
      <c r="H422" s="2">
        <f>SUMIFS(Detalhe_Registro!$F:$F,Detalhe_Registro!$D:$D,A422,Detalhe_Registro!$E:$E,B422,Detalhe_Registro!$M:$M,"SIM")</f>
        <v/>
      </c>
      <c r="I422" s="2">
        <f>SUMIFS(Detalhe_Registro!$G:$G,Detalhe_Registro!$D:$D,A422,Detalhe_Registro!$E:$E,B422,Detalhe_Registro!$M:$M,"SIM")</f>
        <v/>
      </c>
      <c r="J422" s="2">
        <f>IF(F422&lt;Premissas!$B$8,"&lt; 1,00",IF(F422&lt;Premissas!$B$9,"1,00 – 1,19",IF(F422&lt;Premissas!$B$10,"1,20 – 1,39",IF(F422&lt;Premissas!$B$11,"1,40 – 1,59",IF(F422&lt;Premissas!$B$12,"1,60 – 1,99","≥ 2,00")))))</f>
        <v/>
      </c>
      <c r="K422" s="5">
        <f>IF(F422&lt;Premissas!$B$8,Premissas!$B$13,IF(F422&lt;Premissas!$B$9,Premissas!$B$14,IF(F422&lt;Premissas!$B$10,Premissas!$B$15,IF(F422&lt;Premissas!$B$11,Premissas!$B$16,IF(F422&lt;Premissas!$B$12,Premissas!$B$17,Premissas!$B$18)))))</f>
        <v/>
      </c>
      <c r="L422" s="5">
        <f>K422/Premissas!$B$4</f>
        <v/>
      </c>
      <c r="M422" s="2">
        <f>IF(K422=Premissas!$B$18,"SIM","NÃO")</f>
        <v/>
      </c>
    </row>
    <row r="423">
      <c r="A423" s="2" t="inlineStr">
        <is>
          <t>5800668</t>
        </is>
      </c>
      <c r="B423" s="2" t="inlineStr">
        <is>
          <t>Washington Rodrigues De Souza</t>
        </is>
      </c>
      <c r="C423" s="2" t="n">
        <v>409</v>
      </c>
      <c r="D423" s="2">
        <f>IFERROR(TEXTJOIN(" | ",TRUE,UNIQUE(FILTER(Detalhe_Registro!$C:$C,(Detalhe_Registro!$D:$D=A423)*(Detalhe_Registro!$E:$E=B423)*(Detalhe_Registro!$M:$M="SIM")))),"")</f>
        <v/>
      </c>
      <c r="E423" s="2">
        <f>COUNTIFS(Detalhe_Registro!$D:$D,A423,Detalhe_Registro!$E:$E,B423,Detalhe_Registro!$M:$M,"SIM")</f>
        <v/>
      </c>
      <c r="F423" s="2">
        <f>IFERROR(MAXIFS(Detalhe_Registro!$N:$N,Detalhe_Registro!$D:$D,A423,Detalhe_Registro!$E:$E,B423,Detalhe_Registro!$M:$M,"SIM"),0)</f>
        <v/>
      </c>
      <c r="G423" s="2">
        <f>IFERROR(AVERAGEIFS(Detalhe_Registro!$N:$N,Detalhe_Registro!$D:$D,A423,Detalhe_Registro!$E:$E,B423,Detalhe_Registro!$M:$M,"SIM"),0)</f>
        <v/>
      </c>
      <c r="H423" s="2">
        <f>SUMIFS(Detalhe_Registro!$F:$F,Detalhe_Registro!$D:$D,A423,Detalhe_Registro!$E:$E,B423,Detalhe_Registro!$M:$M,"SIM")</f>
        <v/>
      </c>
      <c r="I423" s="2">
        <f>SUMIFS(Detalhe_Registro!$G:$G,Detalhe_Registro!$D:$D,A423,Detalhe_Registro!$E:$E,B423,Detalhe_Registro!$M:$M,"SIM")</f>
        <v/>
      </c>
      <c r="J423" s="2">
        <f>IF(F423&lt;Premissas!$B$8,"&lt; 1,00",IF(F423&lt;Premissas!$B$9,"1,00 – 1,19",IF(F423&lt;Premissas!$B$10,"1,20 – 1,39",IF(F423&lt;Premissas!$B$11,"1,40 – 1,59",IF(F423&lt;Premissas!$B$12,"1,60 – 1,99","≥ 2,00")))))</f>
        <v/>
      </c>
      <c r="K423" s="5">
        <f>IF(F423&lt;Premissas!$B$8,Premissas!$B$13,IF(F423&lt;Premissas!$B$9,Premissas!$B$14,IF(F423&lt;Premissas!$B$10,Premissas!$B$15,IF(F423&lt;Premissas!$B$11,Premissas!$B$16,IF(F423&lt;Premissas!$B$12,Premissas!$B$17,Premissas!$B$18)))))</f>
        <v/>
      </c>
      <c r="L423" s="5">
        <f>K423/Premissas!$B$4</f>
        <v/>
      </c>
      <c r="M423" s="2">
        <f>IF(K423=Premissas!$B$18,"SIM","NÃO")</f>
        <v/>
      </c>
    </row>
    <row r="424">
      <c r="A424" s="2" t="n">
        <v>5819636</v>
      </c>
      <c r="B424" s="2" t="inlineStr">
        <is>
          <t>Wellington De Souza Silva</t>
        </is>
      </c>
      <c r="C424" s="2" t="n">
        <v>409</v>
      </c>
      <c r="D424" s="2">
        <f>IFERROR(TEXTJOIN(" | ",TRUE,UNIQUE(FILTER(Detalhe_Registro!$C:$C,(Detalhe_Registro!$D:$D=A424)*(Detalhe_Registro!$E:$E=B424)*(Detalhe_Registro!$M:$M="SIM")))),"")</f>
        <v/>
      </c>
      <c r="E424" s="2">
        <f>COUNTIFS(Detalhe_Registro!$D:$D,A424,Detalhe_Registro!$E:$E,B424,Detalhe_Registro!$M:$M,"SIM")</f>
        <v/>
      </c>
      <c r="F424" s="2">
        <f>IFERROR(MAXIFS(Detalhe_Registro!$N:$N,Detalhe_Registro!$D:$D,A424,Detalhe_Registro!$E:$E,B424,Detalhe_Registro!$M:$M,"SIM"),0)</f>
        <v/>
      </c>
      <c r="G424" s="2">
        <f>IFERROR(AVERAGEIFS(Detalhe_Registro!$N:$N,Detalhe_Registro!$D:$D,A424,Detalhe_Registro!$E:$E,B424,Detalhe_Registro!$M:$M,"SIM"),0)</f>
        <v/>
      </c>
      <c r="H424" s="2">
        <f>SUMIFS(Detalhe_Registro!$F:$F,Detalhe_Registro!$D:$D,A424,Detalhe_Registro!$E:$E,B424,Detalhe_Registro!$M:$M,"SIM")</f>
        <v/>
      </c>
      <c r="I424" s="2">
        <f>SUMIFS(Detalhe_Registro!$G:$G,Detalhe_Registro!$D:$D,A424,Detalhe_Registro!$E:$E,B424,Detalhe_Registro!$M:$M,"SIM")</f>
        <v/>
      </c>
      <c r="J424" s="2">
        <f>IF(F424&lt;Premissas!$B$8,"&lt; 1,00",IF(F424&lt;Premissas!$B$9,"1,00 – 1,19",IF(F424&lt;Premissas!$B$10,"1,20 – 1,39",IF(F424&lt;Premissas!$B$11,"1,40 – 1,59",IF(F424&lt;Premissas!$B$12,"1,60 – 1,99","≥ 2,00")))))</f>
        <v/>
      </c>
      <c r="K424" s="5">
        <f>IF(F424&lt;Premissas!$B$8,Premissas!$B$13,IF(F424&lt;Premissas!$B$9,Premissas!$B$14,IF(F424&lt;Premissas!$B$10,Premissas!$B$15,IF(F424&lt;Premissas!$B$11,Premissas!$B$16,IF(F424&lt;Premissas!$B$12,Premissas!$B$17,Premissas!$B$18)))))</f>
        <v/>
      </c>
      <c r="L424" s="5">
        <f>K424/Premissas!$B$4</f>
        <v/>
      </c>
      <c r="M424" s="2">
        <f>IF(K424=Premissas!$B$18,"SIM","NÃO")</f>
        <v/>
      </c>
    </row>
    <row r="425">
      <c r="A425" s="2" t="inlineStr">
        <is>
          <t>5819636</t>
        </is>
      </c>
      <c r="B425" s="2" t="inlineStr">
        <is>
          <t>Wellington De Souza Silva</t>
        </is>
      </c>
      <c r="C425" s="2" t="n">
        <v>409</v>
      </c>
      <c r="D425" s="2">
        <f>IFERROR(TEXTJOIN(" | ",TRUE,UNIQUE(FILTER(Detalhe_Registro!$C:$C,(Detalhe_Registro!$D:$D=A425)*(Detalhe_Registro!$E:$E=B425)*(Detalhe_Registro!$M:$M="SIM")))),"")</f>
        <v/>
      </c>
      <c r="E425" s="2">
        <f>COUNTIFS(Detalhe_Registro!$D:$D,A425,Detalhe_Registro!$E:$E,B425,Detalhe_Registro!$M:$M,"SIM")</f>
        <v/>
      </c>
      <c r="F425" s="2">
        <f>IFERROR(MAXIFS(Detalhe_Registro!$N:$N,Detalhe_Registro!$D:$D,A425,Detalhe_Registro!$E:$E,B425,Detalhe_Registro!$M:$M,"SIM"),0)</f>
        <v/>
      </c>
      <c r="G425" s="2">
        <f>IFERROR(AVERAGEIFS(Detalhe_Registro!$N:$N,Detalhe_Registro!$D:$D,A425,Detalhe_Registro!$E:$E,B425,Detalhe_Registro!$M:$M,"SIM"),0)</f>
        <v/>
      </c>
      <c r="H425" s="2">
        <f>SUMIFS(Detalhe_Registro!$F:$F,Detalhe_Registro!$D:$D,A425,Detalhe_Registro!$E:$E,B425,Detalhe_Registro!$M:$M,"SIM")</f>
        <v/>
      </c>
      <c r="I425" s="2">
        <f>SUMIFS(Detalhe_Registro!$G:$G,Detalhe_Registro!$D:$D,A425,Detalhe_Registro!$E:$E,B425,Detalhe_Registro!$M:$M,"SIM")</f>
        <v/>
      </c>
      <c r="J425" s="2">
        <f>IF(F425&lt;Premissas!$B$8,"&lt; 1,00",IF(F425&lt;Premissas!$B$9,"1,00 – 1,19",IF(F425&lt;Premissas!$B$10,"1,20 – 1,39",IF(F425&lt;Premissas!$B$11,"1,40 – 1,59",IF(F425&lt;Premissas!$B$12,"1,60 – 1,99","≥ 2,00")))))</f>
        <v/>
      </c>
      <c r="K425" s="5">
        <f>IF(F425&lt;Premissas!$B$8,Premissas!$B$13,IF(F425&lt;Premissas!$B$9,Premissas!$B$14,IF(F425&lt;Premissas!$B$10,Premissas!$B$15,IF(F425&lt;Premissas!$B$11,Premissas!$B$16,IF(F425&lt;Premissas!$B$12,Premissas!$B$17,Premissas!$B$18)))))</f>
        <v/>
      </c>
      <c r="L425" s="5">
        <f>K425/Premissas!$B$4</f>
        <v/>
      </c>
      <c r="M425" s="2">
        <f>IF(K425=Premissas!$B$18,"SIM","NÃO")</f>
        <v/>
      </c>
    </row>
    <row r="426">
      <c r="A426" s="2" t="inlineStr">
        <is>
          <t>6024157</t>
        </is>
      </c>
      <c r="B426" s="2" t="inlineStr">
        <is>
          <t>Welton Leite Vieira</t>
        </is>
      </c>
      <c r="C426" s="2" t="n">
        <v>409</v>
      </c>
      <c r="D426" s="2">
        <f>IFERROR(TEXTJOIN(" | ",TRUE,UNIQUE(FILTER(Detalhe_Registro!$C:$C,(Detalhe_Registro!$D:$D=A426)*(Detalhe_Registro!$E:$E=B426)*(Detalhe_Registro!$M:$M="SIM")))),"")</f>
        <v/>
      </c>
      <c r="E426" s="2">
        <f>COUNTIFS(Detalhe_Registro!$D:$D,A426,Detalhe_Registro!$E:$E,B426,Detalhe_Registro!$M:$M,"SIM")</f>
        <v/>
      </c>
      <c r="F426" s="2">
        <f>IFERROR(MAXIFS(Detalhe_Registro!$N:$N,Detalhe_Registro!$D:$D,A426,Detalhe_Registro!$E:$E,B426,Detalhe_Registro!$M:$M,"SIM"),0)</f>
        <v/>
      </c>
      <c r="G426" s="2">
        <f>IFERROR(AVERAGEIFS(Detalhe_Registro!$N:$N,Detalhe_Registro!$D:$D,A426,Detalhe_Registro!$E:$E,B426,Detalhe_Registro!$M:$M,"SIM"),0)</f>
        <v/>
      </c>
      <c r="H426" s="2">
        <f>SUMIFS(Detalhe_Registro!$F:$F,Detalhe_Registro!$D:$D,A426,Detalhe_Registro!$E:$E,B426,Detalhe_Registro!$M:$M,"SIM")</f>
        <v/>
      </c>
      <c r="I426" s="2">
        <f>SUMIFS(Detalhe_Registro!$G:$G,Detalhe_Registro!$D:$D,A426,Detalhe_Registro!$E:$E,B426,Detalhe_Registro!$M:$M,"SIM")</f>
        <v/>
      </c>
      <c r="J426" s="2">
        <f>IF(F426&lt;Premissas!$B$8,"&lt; 1,00",IF(F426&lt;Premissas!$B$9,"1,00 – 1,19",IF(F426&lt;Premissas!$B$10,"1,20 – 1,39",IF(F426&lt;Premissas!$B$11,"1,40 – 1,59",IF(F426&lt;Premissas!$B$12,"1,60 – 1,99","≥ 2,00")))))</f>
        <v/>
      </c>
      <c r="K426" s="5">
        <f>IF(F426&lt;Premissas!$B$8,Premissas!$B$13,IF(F426&lt;Premissas!$B$9,Premissas!$B$14,IF(F426&lt;Premissas!$B$10,Premissas!$B$15,IF(F426&lt;Premissas!$B$11,Premissas!$B$16,IF(F426&lt;Premissas!$B$12,Premissas!$B$17,Premissas!$B$18)))))</f>
        <v/>
      </c>
      <c r="L426" s="5">
        <f>K426/Premissas!$B$4</f>
        <v/>
      </c>
      <c r="M426" s="2">
        <f>IF(K426=Premissas!$B$18,"SIM","NÃO")</f>
        <v/>
      </c>
    </row>
    <row r="427">
      <c r="A427" s="2" t="n">
        <v>6011594</v>
      </c>
      <c r="B427" s="2" t="inlineStr">
        <is>
          <t>Wendell De Medeiros Lins</t>
        </is>
      </c>
      <c r="C427" s="2" t="n">
        <v>409</v>
      </c>
      <c r="D427" s="2">
        <f>IFERROR(TEXTJOIN(" | ",TRUE,UNIQUE(FILTER(Detalhe_Registro!$C:$C,(Detalhe_Registro!$D:$D=A427)*(Detalhe_Registro!$E:$E=B427)*(Detalhe_Registro!$M:$M="SIM")))),"")</f>
        <v/>
      </c>
      <c r="E427" s="2">
        <f>COUNTIFS(Detalhe_Registro!$D:$D,A427,Detalhe_Registro!$E:$E,B427,Detalhe_Registro!$M:$M,"SIM")</f>
        <v/>
      </c>
      <c r="F427" s="2">
        <f>IFERROR(MAXIFS(Detalhe_Registro!$N:$N,Detalhe_Registro!$D:$D,A427,Detalhe_Registro!$E:$E,B427,Detalhe_Registro!$M:$M,"SIM"),0)</f>
        <v/>
      </c>
      <c r="G427" s="2">
        <f>IFERROR(AVERAGEIFS(Detalhe_Registro!$N:$N,Detalhe_Registro!$D:$D,A427,Detalhe_Registro!$E:$E,B427,Detalhe_Registro!$M:$M,"SIM"),0)</f>
        <v/>
      </c>
      <c r="H427" s="2">
        <f>SUMIFS(Detalhe_Registro!$F:$F,Detalhe_Registro!$D:$D,A427,Detalhe_Registro!$E:$E,B427,Detalhe_Registro!$M:$M,"SIM")</f>
        <v/>
      </c>
      <c r="I427" s="2">
        <f>SUMIFS(Detalhe_Registro!$G:$G,Detalhe_Registro!$D:$D,A427,Detalhe_Registro!$E:$E,B427,Detalhe_Registro!$M:$M,"SIM")</f>
        <v/>
      </c>
      <c r="J427" s="2">
        <f>IF(F427&lt;Premissas!$B$8,"&lt; 1,00",IF(F427&lt;Premissas!$B$9,"1,00 – 1,19",IF(F427&lt;Premissas!$B$10,"1,20 – 1,39",IF(F427&lt;Premissas!$B$11,"1,40 – 1,59",IF(F427&lt;Premissas!$B$12,"1,60 – 1,99","≥ 2,00")))))</f>
        <v/>
      </c>
      <c r="K427" s="5">
        <f>IF(F427&lt;Premissas!$B$8,Premissas!$B$13,IF(F427&lt;Premissas!$B$9,Premissas!$B$14,IF(F427&lt;Premissas!$B$10,Premissas!$B$15,IF(F427&lt;Premissas!$B$11,Premissas!$B$16,IF(F427&lt;Premissas!$B$12,Premissas!$B$17,Premissas!$B$18)))))</f>
        <v/>
      </c>
      <c r="L427" s="5">
        <f>K427/Premissas!$B$4</f>
        <v/>
      </c>
      <c r="M427" s="2">
        <f>IF(K427=Premissas!$B$18,"SIM","NÃO")</f>
        <v/>
      </c>
    </row>
    <row r="428">
      <c r="A428" s="2" t="inlineStr">
        <is>
          <t>6011594</t>
        </is>
      </c>
      <c r="B428" s="2" t="inlineStr">
        <is>
          <t>Wendell De Medeiros Lins</t>
        </is>
      </c>
      <c r="C428" s="2" t="n">
        <v>409</v>
      </c>
      <c r="D428" s="2">
        <f>IFERROR(TEXTJOIN(" | ",TRUE,UNIQUE(FILTER(Detalhe_Registro!$C:$C,(Detalhe_Registro!$D:$D=A428)*(Detalhe_Registro!$E:$E=B428)*(Detalhe_Registro!$M:$M="SIM")))),"")</f>
        <v/>
      </c>
      <c r="E428" s="2">
        <f>COUNTIFS(Detalhe_Registro!$D:$D,A428,Detalhe_Registro!$E:$E,B428,Detalhe_Registro!$M:$M,"SIM")</f>
        <v/>
      </c>
      <c r="F428" s="2">
        <f>IFERROR(MAXIFS(Detalhe_Registro!$N:$N,Detalhe_Registro!$D:$D,A428,Detalhe_Registro!$E:$E,B428,Detalhe_Registro!$M:$M,"SIM"),0)</f>
        <v/>
      </c>
      <c r="G428" s="2">
        <f>IFERROR(AVERAGEIFS(Detalhe_Registro!$N:$N,Detalhe_Registro!$D:$D,A428,Detalhe_Registro!$E:$E,B428,Detalhe_Registro!$M:$M,"SIM"),0)</f>
        <v/>
      </c>
      <c r="H428" s="2">
        <f>SUMIFS(Detalhe_Registro!$F:$F,Detalhe_Registro!$D:$D,A428,Detalhe_Registro!$E:$E,B428,Detalhe_Registro!$M:$M,"SIM")</f>
        <v/>
      </c>
      <c r="I428" s="2">
        <f>SUMIFS(Detalhe_Registro!$G:$G,Detalhe_Registro!$D:$D,A428,Detalhe_Registro!$E:$E,B428,Detalhe_Registro!$M:$M,"SIM")</f>
        <v/>
      </c>
      <c r="J428" s="2">
        <f>IF(F428&lt;Premissas!$B$8,"&lt; 1,00",IF(F428&lt;Premissas!$B$9,"1,00 – 1,19",IF(F428&lt;Premissas!$B$10,"1,20 – 1,39",IF(F428&lt;Premissas!$B$11,"1,40 – 1,59",IF(F428&lt;Premissas!$B$12,"1,60 – 1,99","≥ 2,00")))))</f>
        <v/>
      </c>
      <c r="K428" s="5">
        <f>IF(F428&lt;Premissas!$B$8,Premissas!$B$13,IF(F428&lt;Premissas!$B$9,Premissas!$B$14,IF(F428&lt;Premissas!$B$10,Premissas!$B$15,IF(F428&lt;Premissas!$B$11,Premissas!$B$16,IF(F428&lt;Premissas!$B$12,Premissas!$B$17,Premissas!$B$18)))))</f>
        <v/>
      </c>
      <c r="L428" s="5">
        <f>K428/Premissas!$B$4</f>
        <v/>
      </c>
      <c r="M428" s="2">
        <f>IF(K428=Premissas!$B$18,"SIM","NÃO")</f>
        <v/>
      </c>
    </row>
    <row r="429">
      <c r="A429" s="2" t="inlineStr">
        <is>
          <t>5102952</t>
        </is>
      </c>
      <c r="B429" s="2" t="inlineStr">
        <is>
          <t>Weslei Carvalho de Andrade</t>
        </is>
      </c>
      <c r="C429" s="2" t="n">
        <v>409</v>
      </c>
      <c r="D429" s="2">
        <f>IFERROR(TEXTJOIN(" | ",TRUE,UNIQUE(FILTER(Detalhe_Registro!$C:$C,(Detalhe_Registro!$D:$D=A429)*(Detalhe_Registro!$E:$E=B429)*(Detalhe_Registro!$M:$M="SIM")))),"")</f>
        <v/>
      </c>
      <c r="E429" s="2">
        <f>COUNTIFS(Detalhe_Registro!$D:$D,A429,Detalhe_Registro!$E:$E,B429,Detalhe_Registro!$M:$M,"SIM")</f>
        <v/>
      </c>
      <c r="F429" s="2">
        <f>IFERROR(MAXIFS(Detalhe_Registro!$N:$N,Detalhe_Registro!$D:$D,A429,Detalhe_Registro!$E:$E,B429,Detalhe_Registro!$M:$M,"SIM"),0)</f>
        <v/>
      </c>
      <c r="G429" s="2">
        <f>IFERROR(AVERAGEIFS(Detalhe_Registro!$N:$N,Detalhe_Registro!$D:$D,A429,Detalhe_Registro!$E:$E,B429,Detalhe_Registro!$M:$M,"SIM"),0)</f>
        <v/>
      </c>
      <c r="H429" s="2">
        <f>SUMIFS(Detalhe_Registro!$F:$F,Detalhe_Registro!$D:$D,A429,Detalhe_Registro!$E:$E,B429,Detalhe_Registro!$M:$M,"SIM")</f>
        <v/>
      </c>
      <c r="I429" s="2">
        <f>SUMIFS(Detalhe_Registro!$G:$G,Detalhe_Registro!$D:$D,A429,Detalhe_Registro!$E:$E,B429,Detalhe_Registro!$M:$M,"SIM")</f>
        <v/>
      </c>
      <c r="J429" s="2">
        <f>IF(F429&lt;Premissas!$B$8,"&lt; 1,00",IF(F429&lt;Premissas!$B$9,"1,00 – 1,19",IF(F429&lt;Premissas!$B$10,"1,20 – 1,39",IF(F429&lt;Premissas!$B$11,"1,40 – 1,59",IF(F429&lt;Premissas!$B$12,"1,60 – 1,99","≥ 2,00")))))</f>
        <v/>
      </c>
      <c r="K429" s="5">
        <f>IF(F429&lt;Premissas!$B$8,Premissas!$B$13,IF(F429&lt;Premissas!$B$9,Premissas!$B$14,IF(F429&lt;Premissas!$B$10,Premissas!$B$15,IF(F429&lt;Premissas!$B$11,Premissas!$B$16,IF(F429&lt;Premissas!$B$12,Premissas!$B$17,Premissas!$B$18)))))</f>
        <v/>
      </c>
      <c r="L429" s="5">
        <f>K429/Premissas!$B$4</f>
        <v/>
      </c>
      <c r="M429" s="2">
        <f>IF(K429=Premissas!$B$18,"SIM","NÃO")</f>
        <v/>
      </c>
    </row>
    <row r="430">
      <c r="A430" s="2" t="n">
        <v>5104432</v>
      </c>
      <c r="B430" s="2" t="inlineStr">
        <is>
          <t>William Conceicao Evangelista</t>
        </is>
      </c>
      <c r="C430" s="2" t="n">
        <v>409</v>
      </c>
      <c r="D430" s="2">
        <f>IFERROR(TEXTJOIN(" | ",TRUE,UNIQUE(FILTER(Detalhe_Registro!$C:$C,(Detalhe_Registro!$D:$D=A430)*(Detalhe_Registro!$E:$E=B430)*(Detalhe_Registro!$M:$M="SIM")))),"")</f>
        <v/>
      </c>
      <c r="E430" s="2">
        <f>COUNTIFS(Detalhe_Registro!$D:$D,A430,Detalhe_Registro!$E:$E,B430,Detalhe_Registro!$M:$M,"SIM")</f>
        <v/>
      </c>
      <c r="F430" s="2">
        <f>IFERROR(MAXIFS(Detalhe_Registro!$N:$N,Detalhe_Registro!$D:$D,A430,Detalhe_Registro!$E:$E,B430,Detalhe_Registro!$M:$M,"SIM"),0)</f>
        <v/>
      </c>
      <c r="G430" s="2">
        <f>IFERROR(AVERAGEIFS(Detalhe_Registro!$N:$N,Detalhe_Registro!$D:$D,A430,Detalhe_Registro!$E:$E,B430,Detalhe_Registro!$M:$M,"SIM"),0)</f>
        <v/>
      </c>
      <c r="H430" s="2">
        <f>SUMIFS(Detalhe_Registro!$F:$F,Detalhe_Registro!$D:$D,A430,Detalhe_Registro!$E:$E,B430,Detalhe_Registro!$M:$M,"SIM")</f>
        <v/>
      </c>
      <c r="I430" s="2">
        <f>SUMIFS(Detalhe_Registro!$G:$G,Detalhe_Registro!$D:$D,A430,Detalhe_Registro!$E:$E,B430,Detalhe_Registro!$M:$M,"SIM")</f>
        <v/>
      </c>
      <c r="J430" s="2">
        <f>IF(F430&lt;Premissas!$B$8,"&lt; 1,00",IF(F430&lt;Premissas!$B$9,"1,00 – 1,19",IF(F430&lt;Premissas!$B$10,"1,20 – 1,39",IF(F430&lt;Premissas!$B$11,"1,40 – 1,59",IF(F430&lt;Premissas!$B$12,"1,60 – 1,99","≥ 2,00")))))</f>
        <v/>
      </c>
      <c r="K430" s="5">
        <f>IF(F430&lt;Premissas!$B$8,Premissas!$B$13,IF(F430&lt;Premissas!$B$9,Premissas!$B$14,IF(F430&lt;Premissas!$B$10,Premissas!$B$15,IF(F430&lt;Premissas!$B$11,Premissas!$B$16,IF(F430&lt;Premissas!$B$12,Premissas!$B$17,Premissas!$B$18)))))</f>
        <v/>
      </c>
      <c r="L430" s="5">
        <f>K430/Premissas!$B$4</f>
        <v/>
      </c>
      <c r="M430" s="2">
        <f>IF(K430=Premissas!$B$18,"SIM","NÃO")</f>
        <v/>
      </c>
    </row>
    <row r="431">
      <c r="A431" s="2" t="inlineStr">
        <is>
          <t>5104432</t>
        </is>
      </c>
      <c r="B431" s="2" t="inlineStr">
        <is>
          <t>William Conceicao Evangelista</t>
        </is>
      </c>
      <c r="C431" s="2" t="n">
        <v>409</v>
      </c>
      <c r="D431" s="2">
        <f>IFERROR(TEXTJOIN(" | ",TRUE,UNIQUE(FILTER(Detalhe_Registro!$C:$C,(Detalhe_Registro!$D:$D=A431)*(Detalhe_Registro!$E:$E=B431)*(Detalhe_Registro!$M:$M="SIM")))),"")</f>
        <v/>
      </c>
      <c r="E431" s="2">
        <f>COUNTIFS(Detalhe_Registro!$D:$D,A431,Detalhe_Registro!$E:$E,B431,Detalhe_Registro!$M:$M,"SIM")</f>
        <v/>
      </c>
      <c r="F431" s="2">
        <f>IFERROR(MAXIFS(Detalhe_Registro!$N:$N,Detalhe_Registro!$D:$D,A431,Detalhe_Registro!$E:$E,B431,Detalhe_Registro!$M:$M,"SIM"),0)</f>
        <v/>
      </c>
      <c r="G431" s="2">
        <f>IFERROR(AVERAGEIFS(Detalhe_Registro!$N:$N,Detalhe_Registro!$D:$D,A431,Detalhe_Registro!$E:$E,B431,Detalhe_Registro!$M:$M,"SIM"),0)</f>
        <v/>
      </c>
      <c r="H431" s="2">
        <f>SUMIFS(Detalhe_Registro!$F:$F,Detalhe_Registro!$D:$D,A431,Detalhe_Registro!$E:$E,B431,Detalhe_Registro!$M:$M,"SIM")</f>
        <v/>
      </c>
      <c r="I431" s="2">
        <f>SUMIFS(Detalhe_Registro!$G:$G,Detalhe_Registro!$D:$D,A431,Detalhe_Registro!$E:$E,B431,Detalhe_Registro!$M:$M,"SIM")</f>
        <v/>
      </c>
      <c r="J431" s="2">
        <f>IF(F431&lt;Premissas!$B$8,"&lt; 1,00",IF(F431&lt;Premissas!$B$9,"1,00 – 1,19",IF(F431&lt;Premissas!$B$10,"1,20 – 1,39",IF(F431&lt;Premissas!$B$11,"1,40 – 1,59",IF(F431&lt;Premissas!$B$12,"1,60 – 1,99","≥ 2,00")))))</f>
        <v/>
      </c>
      <c r="K431" s="5">
        <f>IF(F431&lt;Premissas!$B$8,Premissas!$B$13,IF(F431&lt;Premissas!$B$9,Premissas!$B$14,IF(F431&lt;Premissas!$B$10,Premissas!$B$15,IF(F431&lt;Premissas!$B$11,Premissas!$B$16,IF(F431&lt;Premissas!$B$12,Premissas!$B$17,Premissas!$B$18)))))</f>
        <v/>
      </c>
      <c r="L431" s="5">
        <f>K431/Premissas!$B$4</f>
        <v/>
      </c>
      <c r="M431" s="2">
        <f>IF(K431=Premissas!$B$18,"SIM","NÃO")</f>
        <v/>
      </c>
    </row>
    <row r="432">
      <c r="A432" s="2" t="n">
        <v>5456339</v>
      </c>
      <c r="B432" s="2" t="inlineStr">
        <is>
          <t>Willian Alves</t>
        </is>
      </c>
      <c r="C432" s="2" t="n">
        <v>409</v>
      </c>
      <c r="D432" s="2">
        <f>IFERROR(TEXTJOIN(" | ",TRUE,UNIQUE(FILTER(Detalhe_Registro!$C:$C,(Detalhe_Registro!$D:$D=A432)*(Detalhe_Registro!$E:$E=B432)*(Detalhe_Registro!$M:$M="SIM")))),"")</f>
        <v/>
      </c>
      <c r="E432" s="2">
        <f>COUNTIFS(Detalhe_Registro!$D:$D,A432,Detalhe_Registro!$E:$E,B432,Detalhe_Registro!$M:$M,"SIM")</f>
        <v/>
      </c>
      <c r="F432" s="2">
        <f>IFERROR(MAXIFS(Detalhe_Registro!$N:$N,Detalhe_Registro!$D:$D,A432,Detalhe_Registro!$E:$E,B432,Detalhe_Registro!$M:$M,"SIM"),0)</f>
        <v/>
      </c>
      <c r="G432" s="2">
        <f>IFERROR(AVERAGEIFS(Detalhe_Registro!$N:$N,Detalhe_Registro!$D:$D,A432,Detalhe_Registro!$E:$E,B432,Detalhe_Registro!$M:$M,"SIM"),0)</f>
        <v/>
      </c>
      <c r="H432" s="2">
        <f>SUMIFS(Detalhe_Registro!$F:$F,Detalhe_Registro!$D:$D,A432,Detalhe_Registro!$E:$E,B432,Detalhe_Registro!$M:$M,"SIM")</f>
        <v/>
      </c>
      <c r="I432" s="2">
        <f>SUMIFS(Detalhe_Registro!$G:$G,Detalhe_Registro!$D:$D,A432,Detalhe_Registro!$E:$E,B432,Detalhe_Registro!$M:$M,"SIM")</f>
        <v/>
      </c>
      <c r="J432" s="2">
        <f>IF(F432&lt;Premissas!$B$8,"&lt; 1,00",IF(F432&lt;Premissas!$B$9,"1,00 – 1,19",IF(F432&lt;Premissas!$B$10,"1,20 – 1,39",IF(F432&lt;Premissas!$B$11,"1,40 – 1,59",IF(F432&lt;Premissas!$B$12,"1,60 – 1,99","≥ 2,00")))))</f>
        <v/>
      </c>
      <c r="K432" s="5">
        <f>IF(F432&lt;Premissas!$B$8,Premissas!$B$13,IF(F432&lt;Premissas!$B$9,Premissas!$B$14,IF(F432&lt;Premissas!$B$10,Premissas!$B$15,IF(F432&lt;Premissas!$B$11,Premissas!$B$16,IF(F432&lt;Premissas!$B$12,Premissas!$B$17,Premissas!$B$18)))))</f>
        <v/>
      </c>
      <c r="L432" s="5">
        <f>K432/Premissas!$B$4</f>
        <v/>
      </c>
      <c r="M432" s="2">
        <f>IF(K432=Premissas!$B$18,"SIM","NÃO")</f>
        <v/>
      </c>
    </row>
    <row r="433">
      <c r="A433" s="2" t="inlineStr">
        <is>
          <t>5456339</t>
        </is>
      </c>
      <c r="B433" s="2" t="inlineStr">
        <is>
          <t>Willian Alves</t>
        </is>
      </c>
      <c r="C433" s="2" t="n">
        <v>409</v>
      </c>
      <c r="D433" s="2">
        <f>IFERROR(TEXTJOIN(" | ",TRUE,UNIQUE(FILTER(Detalhe_Registro!$C:$C,(Detalhe_Registro!$D:$D=A433)*(Detalhe_Registro!$E:$E=B433)*(Detalhe_Registro!$M:$M="SIM")))),"")</f>
        <v/>
      </c>
      <c r="E433" s="2">
        <f>COUNTIFS(Detalhe_Registro!$D:$D,A433,Detalhe_Registro!$E:$E,B433,Detalhe_Registro!$M:$M,"SIM")</f>
        <v/>
      </c>
      <c r="F433" s="2">
        <f>IFERROR(MAXIFS(Detalhe_Registro!$N:$N,Detalhe_Registro!$D:$D,A433,Detalhe_Registro!$E:$E,B433,Detalhe_Registro!$M:$M,"SIM"),0)</f>
        <v/>
      </c>
      <c r="G433" s="2">
        <f>IFERROR(AVERAGEIFS(Detalhe_Registro!$N:$N,Detalhe_Registro!$D:$D,A433,Detalhe_Registro!$E:$E,B433,Detalhe_Registro!$M:$M,"SIM"),0)</f>
        <v/>
      </c>
      <c r="H433" s="2">
        <f>SUMIFS(Detalhe_Registro!$F:$F,Detalhe_Registro!$D:$D,A433,Detalhe_Registro!$E:$E,B433,Detalhe_Registro!$M:$M,"SIM")</f>
        <v/>
      </c>
      <c r="I433" s="2">
        <f>SUMIFS(Detalhe_Registro!$G:$G,Detalhe_Registro!$D:$D,A433,Detalhe_Registro!$E:$E,B433,Detalhe_Registro!$M:$M,"SIM")</f>
        <v/>
      </c>
      <c r="J433" s="2">
        <f>IF(F433&lt;Premissas!$B$8,"&lt; 1,00",IF(F433&lt;Premissas!$B$9,"1,00 – 1,19",IF(F433&lt;Premissas!$B$10,"1,20 – 1,39",IF(F433&lt;Premissas!$B$11,"1,40 – 1,59",IF(F433&lt;Premissas!$B$12,"1,60 – 1,99","≥ 2,00")))))</f>
        <v/>
      </c>
      <c r="K433" s="5">
        <f>IF(F433&lt;Premissas!$B$8,Premissas!$B$13,IF(F433&lt;Premissas!$B$9,Premissas!$B$14,IF(F433&lt;Premissas!$B$10,Premissas!$B$15,IF(F433&lt;Premissas!$B$11,Premissas!$B$16,IF(F433&lt;Premissas!$B$12,Premissas!$B$17,Premissas!$B$18)))))</f>
        <v/>
      </c>
      <c r="L433" s="5">
        <f>K433/Premissas!$B$4</f>
        <v/>
      </c>
      <c r="M433" s="2">
        <f>IF(K433=Premissas!$B$18,"SIM","NÃO")</f>
        <v/>
      </c>
    </row>
    <row r="434">
      <c r="A434" s="2" t="n">
        <v>5449421</v>
      </c>
      <c r="B434" s="2" t="inlineStr">
        <is>
          <t>Yan Barbosa Rosa</t>
        </is>
      </c>
      <c r="C434" s="2" t="n">
        <v>409</v>
      </c>
      <c r="D434" s="2">
        <f>IFERROR(TEXTJOIN(" | ",TRUE,UNIQUE(FILTER(Detalhe_Registro!$C:$C,(Detalhe_Registro!$D:$D=A434)*(Detalhe_Registro!$E:$E=B434)*(Detalhe_Registro!$M:$M="SIM")))),"")</f>
        <v/>
      </c>
      <c r="E434" s="2">
        <f>COUNTIFS(Detalhe_Registro!$D:$D,A434,Detalhe_Registro!$E:$E,B434,Detalhe_Registro!$M:$M,"SIM")</f>
        <v/>
      </c>
      <c r="F434" s="2">
        <f>IFERROR(MAXIFS(Detalhe_Registro!$N:$N,Detalhe_Registro!$D:$D,A434,Detalhe_Registro!$E:$E,B434,Detalhe_Registro!$M:$M,"SIM"),0)</f>
        <v/>
      </c>
      <c r="G434" s="2">
        <f>IFERROR(AVERAGEIFS(Detalhe_Registro!$N:$N,Detalhe_Registro!$D:$D,A434,Detalhe_Registro!$E:$E,B434,Detalhe_Registro!$M:$M,"SIM"),0)</f>
        <v/>
      </c>
      <c r="H434" s="2">
        <f>SUMIFS(Detalhe_Registro!$F:$F,Detalhe_Registro!$D:$D,A434,Detalhe_Registro!$E:$E,B434,Detalhe_Registro!$M:$M,"SIM")</f>
        <v/>
      </c>
      <c r="I434" s="2">
        <f>SUMIFS(Detalhe_Registro!$G:$G,Detalhe_Registro!$D:$D,A434,Detalhe_Registro!$E:$E,B434,Detalhe_Registro!$M:$M,"SIM")</f>
        <v/>
      </c>
      <c r="J434" s="2">
        <f>IF(F434&lt;Premissas!$B$8,"&lt; 1,00",IF(F434&lt;Premissas!$B$9,"1,00 – 1,19",IF(F434&lt;Premissas!$B$10,"1,20 – 1,39",IF(F434&lt;Premissas!$B$11,"1,40 – 1,59",IF(F434&lt;Premissas!$B$12,"1,60 – 1,99","≥ 2,00")))))</f>
        <v/>
      </c>
      <c r="K434" s="5">
        <f>IF(F434&lt;Premissas!$B$8,Premissas!$B$13,IF(F434&lt;Premissas!$B$9,Premissas!$B$14,IF(F434&lt;Premissas!$B$10,Premissas!$B$15,IF(F434&lt;Premissas!$B$11,Premissas!$B$16,IF(F434&lt;Premissas!$B$12,Premissas!$B$17,Premissas!$B$18)))))</f>
        <v/>
      </c>
      <c r="L434" s="5">
        <f>K434/Premissas!$B$4</f>
        <v/>
      </c>
      <c r="M434" s="2">
        <f>IF(K434=Premissas!$B$18,"SIM","NÃO")</f>
        <v/>
      </c>
    </row>
    <row r="435">
      <c r="A435" s="2" t="inlineStr">
        <is>
          <t>5449421</t>
        </is>
      </c>
      <c r="B435" s="2" t="inlineStr">
        <is>
          <t>Yan Barbosa Rosa</t>
        </is>
      </c>
      <c r="C435" s="2" t="n">
        <v>409</v>
      </c>
      <c r="D435" s="2">
        <f>IFERROR(TEXTJOIN(" | ",TRUE,UNIQUE(FILTER(Detalhe_Registro!$C:$C,(Detalhe_Registro!$D:$D=A435)*(Detalhe_Registro!$E:$E=B435)*(Detalhe_Registro!$M:$M="SIM")))),"")</f>
        <v/>
      </c>
      <c r="E435" s="2">
        <f>COUNTIFS(Detalhe_Registro!$D:$D,A435,Detalhe_Registro!$E:$E,B435,Detalhe_Registro!$M:$M,"SIM")</f>
        <v/>
      </c>
      <c r="F435" s="2">
        <f>IFERROR(MAXIFS(Detalhe_Registro!$N:$N,Detalhe_Registro!$D:$D,A435,Detalhe_Registro!$E:$E,B435,Detalhe_Registro!$M:$M,"SIM"),0)</f>
        <v/>
      </c>
      <c r="G435" s="2">
        <f>IFERROR(AVERAGEIFS(Detalhe_Registro!$N:$N,Detalhe_Registro!$D:$D,A435,Detalhe_Registro!$E:$E,B435,Detalhe_Registro!$M:$M,"SIM"),0)</f>
        <v/>
      </c>
      <c r="H435" s="2">
        <f>SUMIFS(Detalhe_Registro!$F:$F,Detalhe_Registro!$D:$D,A435,Detalhe_Registro!$E:$E,B435,Detalhe_Registro!$M:$M,"SIM")</f>
        <v/>
      </c>
      <c r="I435" s="2">
        <f>SUMIFS(Detalhe_Registro!$G:$G,Detalhe_Registro!$D:$D,A435,Detalhe_Registro!$E:$E,B435,Detalhe_Registro!$M:$M,"SIM")</f>
        <v/>
      </c>
      <c r="J435" s="2">
        <f>IF(F435&lt;Premissas!$B$8,"&lt; 1,00",IF(F435&lt;Premissas!$B$9,"1,00 – 1,19",IF(F435&lt;Premissas!$B$10,"1,20 – 1,39",IF(F435&lt;Premissas!$B$11,"1,40 – 1,59",IF(F435&lt;Premissas!$B$12,"1,60 – 1,99","≥ 2,00")))))</f>
        <v/>
      </c>
      <c r="K435" s="5">
        <f>IF(F435&lt;Premissas!$B$8,Premissas!$B$13,IF(F435&lt;Premissas!$B$9,Premissas!$B$14,IF(F435&lt;Premissas!$B$10,Premissas!$B$15,IF(F435&lt;Premissas!$B$11,Premissas!$B$16,IF(F435&lt;Premissas!$B$12,Premissas!$B$17,Premissas!$B$18)))))</f>
        <v/>
      </c>
      <c r="L435" s="5">
        <f>K435/Premissas!$B$4</f>
        <v/>
      </c>
      <c r="M435" s="2">
        <f>IF(K435=Premissas!$B$18,"SIM","NÃO")</f>
        <v/>
      </c>
    </row>
    <row r="436">
      <c r="A436" s="2" t="n">
        <v>5467624</v>
      </c>
      <c r="B436" s="2" t="inlineStr">
        <is>
          <t>Yan Pestana Da Silva</t>
        </is>
      </c>
      <c r="C436" s="2" t="n">
        <v>409</v>
      </c>
      <c r="D436" s="2">
        <f>IFERROR(TEXTJOIN(" | ",TRUE,UNIQUE(FILTER(Detalhe_Registro!$C:$C,(Detalhe_Registro!$D:$D=A436)*(Detalhe_Registro!$E:$E=B436)*(Detalhe_Registro!$M:$M="SIM")))),"")</f>
        <v/>
      </c>
      <c r="E436" s="2">
        <f>COUNTIFS(Detalhe_Registro!$D:$D,A436,Detalhe_Registro!$E:$E,B436,Detalhe_Registro!$M:$M,"SIM")</f>
        <v/>
      </c>
      <c r="F436" s="2">
        <f>IFERROR(MAXIFS(Detalhe_Registro!$N:$N,Detalhe_Registro!$D:$D,A436,Detalhe_Registro!$E:$E,B436,Detalhe_Registro!$M:$M,"SIM"),0)</f>
        <v/>
      </c>
      <c r="G436" s="2">
        <f>IFERROR(AVERAGEIFS(Detalhe_Registro!$N:$N,Detalhe_Registro!$D:$D,A436,Detalhe_Registro!$E:$E,B436,Detalhe_Registro!$M:$M,"SIM"),0)</f>
        <v/>
      </c>
      <c r="H436" s="2">
        <f>SUMIFS(Detalhe_Registro!$F:$F,Detalhe_Registro!$D:$D,A436,Detalhe_Registro!$E:$E,B436,Detalhe_Registro!$M:$M,"SIM")</f>
        <v/>
      </c>
      <c r="I436" s="2">
        <f>SUMIFS(Detalhe_Registro!$G:$G,Detalhe_Registro!$D:$D,A436,Detalhe_Registro!$E:$E,B436,Detalhe_Registro!$M:$M,"SIM")</f>
        <v/>
      </c>
      <c r="J436" s="2">
        <f>IF(F436&lt;Premissas!$B$8,"&lt; 1,00",IF(F436&lt;Premissas!$B$9,"1,00 – 1,19",IF(F436&lt;Premissas!$B$10,"1,20 – 1,39",IF(F436&lt;Premissas!$B$11,"1,40 – 1,59",IF(F436&lt;Premissas!$B$12,"1,60 – 1,99","≥ 2,00")))))</f>
        <v/>
      </c>
      <c r="K436" s="5">
        <f>IF(F436&lt;Premissas!$B$8,Premissas!$B$13,IF(F436&lt;Premissas!$B$9,Premissas!$B$14,IF(F436&lt;Premissas!$B$10,Premissas!$B$15,IF(F436&lt;Premissas!$B$11,Premissas!$B$16,IF(F436&lt;Premissas!$B$12,Premissas!$B$17,Premissas!$B$18)))))</f>
        <v/>
      </c>
      <c r="L436" s="5">
        <f>K436/Premissas!$B$4</f>
        <v/>
      </c>
      <c r="M436" s="2">
        <f>IF(K436=Premissas!$B$18,"SIM","NÃO")</f>
        <v/>
      </c>
    </row>
    <row r="437">
      <c r="A437" s="2" t="inlineStr">
        <is>
          <t>5467624</t>
        </is>
      </c>
      <c r="B437" s="2" t="inlineStr">
        <is>
          <t>Yan Pestana Da Silva</t>
        </is>
      </c>
      <c r="C437" s="2" t="n">
        <v>409</v>
      </c>
      <c r="D437" s="2">
        <f>IFERROR(TEXTJOIN(" | ",TRUE,UNIQUE(FILTER(Detalhe_Registro!$C:$C,(Detalhe_Registro!$D:$D=A437)*(Detalhe_Registro!$E:$E=B437)*(Detalhe_Registro!$M:$M="SIM")))),"")</f>
        <v/>
      </c>
      <c r="E437" s="2">
        <f>COUNTIFS(Detalhe_Registro!$D:$D,A437,Detalhe_Registro!$E:$E,B437,Detalhe_Registro!$M:$M,"SIM")</f>
        <v/>
      </c>
      <c r="F437" s="2">
        <f>IFERROR(MAXIFS(Detalhe_Registro!$N:$N,Detalhe_Registro!$D:$D,A437,Detalhe_Registro!$E:$E,B437,Detalhe_Registro!$M:$M,"SIM"),0)</f>
        <v/>
      </c>
      <c r="G437" s="2">
        <f>IFERROR(AVERAGEIFS(Detalhe_Registro!$N:$N,Detalhe_Registro!$D:$D,A437,Detalhe_Registro!$E:$E,B437,Detalhe_Registro!$M:$M,"SIM"),0)</f>
        <v/>
      </c>
      <c r="H437" s="2">
        <f>SUMIFS(Detalhe_Registro!$F:$F,Detalhe_Registro!$D:$D,A437,Detalhe_Registro!$E:$E,B437,Detalhe_Registro!$M:$M,"SIM")</f>
        <v/>
      </c>
      <c r="I437" s="2">
        <f>SUMIFS(Detalhe_Registro!$G:$G,Detalhe_Registro!$D:$D,A437,Detalhe_Registro!$E:$E,B437,Detalhe_Registro!$M:$M,"SIM")</f>
        <v/>
      </c>
      <c r="J437" s="2">
        <f>IF(F437&lt;Premissas!$B$8,"&lt; 1,00",IF(F437&lt;Premissas!$B$9,"1,00 – 1,19",IF(F437&lt;Premissas!$B$10,"1,20 – 1,39",IF(F437&lt;Premissas!$B$11,"1,40 – 1,59",IF(F437&lt;Premissas!$B$12,"1,60 – 1,99","≥ 2,00")))))</f>
        <v/>
      </c>
      <c r="K437" s="5">
        <f>IF(F437&lt;Premissas!$B$8,Premissas!$B$13,IF(F437&lt;Premissas!$B$9,Premissas!$B$14,IF(F437&lt;Premissas!$B$10,Premissas!$B$15,IF(F437&lt;Premissas!$B$11,Premissas!$B$16,IF(F437&lt;Premissas!$B$12,Premissas!$B$17,Premissas!$B$18)))))</f>
        <v/>
      </c>
      <c r="L437" s="5">
        <f>K437/Premissas!$B$4</f>
        <v/>
      </c>
      <c r="M437" s="2">
        <f>IF(K437=Premissas!$B$18,"SIM","NÃO")</f>
        <v/>
      </c>
    </row>
    <row r="438">
      <c r="A438" s="2" t="n">
        <v>5802229</v>
      </c>
      <c r="B438" s="2" t="inlineStr">
        <is>
          <t>Yuri Henrique Lamartine Monteiro Da Silva</t>
        </is>
      </c>
      <c r="C438" s="2" t="n">
        <v>409</v>
      </c>
      <c r="D438" s="2">
        <f>IFERROR(TEXTJOIN(" | ",TRUE,UNIQUE(FILTER(Detalhe_Registro!$C:$C,(Detalhe_Registro!$D:$D=A438)*(Detalhe_Registro!$E:$E=B438)*(Detalhe_Registro!$M:$M="SIM")))),"")</f>
        <v/>
      </c>
      <c r="E438" s="2">
        <f>COUNTIFS(Detalhe_Registro!$D:$D,A438,Detalhe_Registro!$E:$E,B438,Detalhe_Registro!$M:$M,"SIM")</f>
        <v/>
      </c>
      <c r="F438" s="2">
        <f>IFERROR(MAXIFS(Detalhe_Registro!$N:$N,Detalhe_Registro!$D:$D,A438,Detalhe_Registro!$E:$E,B438,Detalhe_Registro!$M:$M,"SIM"),0)</f>
        <v/>
      </c>
      <c r="G438" s="2">
        <f>IFERROR(AVERAGEIFS(Detalhe_Registro!$N:$N,Detalhe_Registro!$D:$D,A438,Detalhe_Registro!$E:$E,B438,Detalhe_Registro!$M:$M,"SIM"),0)</f>
        <v/>
      </c>
      <c r="H438" s="2">
        <f>SUMIFS(Detalhe_Registro!$F:$F,Detalhe_Registro!$D:$D,A438,Detalhe_Registro!$E:$E,B438,Detalhe_Registro!$M:$M,"SIM")</f>
        <v/>
      </c>
      <c r="I438" s="2">
        <f>SUMIFS(Detalhe_Registro!$G:$G,Detalhe_Registro!$D:$D,A438,Detalhe_Registro!$E:$E,B438,Detalhe_Registro!$M:$M,"SIM")</f>
        <v/>
      </c>
      <c r="J438" s="2">
        <f>IF(F438&lt;Premissas!$B$8,"&lt; 1,00",IF(F438&lt;Premissas!$B$9,"1,00 – 1,19",IF(F438&lt;Premissas!$B$10,"1,20 – 1,39",IF(F438&lt;Premissas!$B$11,"1,40 – 1,59",IF(F438&lt;Premissas!$B$12,"1,60 – 1,99","≥ 2,00")))))</f>
        <v/>
      </c>
      <c r="K438" s="5">
        <f>IF(F438&lt;Premissas!$B$8,Premissas!$B$13,IF(F438&lt;Premissas!$B$9,Premissas!$B$14,IF(F438&lt;Premissas!$B$10,Premissas!$B$15,IF(F438&lt;Premissas!$B$11,Premissas!$B$16,IF(F438&lt;Premissas!$B$12,Premissas!$B$17,Premissas!$B$18)))))</f>
        <v/>
      </c>
      <c r="L438" s="5">
        <f>K438/Premissas!$B$4</f>
        <v/>
      </c>
      <c r="M438" s="2">
        <f>IF(K438=Premissas!$B$18,"SIM","NÃO")</f>
        <v/>
      </c>
    </row>
    <row r="439">
      <c r="A439" s="2" t="inlineStr">
        <is>
          <t>5802229</t>
        </is>
      </c>
      <c r="B439" s="2" t="inlineStr">
        <is>
          <t>Yuri Henrique Lamartine Monteiro Da Silva</t>
        </is>
      </c>
      <c r="C439" s="2" t="n">
        <v>409</v>
      </c>
      <c r="D439" s="2">
        <f>IFERROR(TEXTJOIN(" | ",TRUE,UNIQUE(FILTER(Detalhe_Registro!$C:$C,(Detalhe_Registro!$D:$D=A439)*(Detalhe_Registro!$E:$E=B439)*(Detalhe_Registro!$M:$M="SIM")))),"")</f>
        <v/>
      </c>
      <c r="E439" s="2">
        <f>COUNTIFS(Detalhe_Registro!$D:$D,A439,Detalhe_Registro!$E:$E,B439,Detalhe_Registro!$M:$M,"SIM")</f>
        <v/>
      </c>
      <c r="F439" s="2">
        <f>IFERROR(MAXIFS(Detalhe_Registro!$N:$N,Detalhe_Registro!$D:$D,A439,Detalhe_Registro!$E:$E,B439,Detalhe_Registro!$M:$M,"SIM"),0)</f>
        <v/>
      </c>
      <c r="G439" s="2">
        <f>IFERROR(AVERAGEIFS(Detalhe_Registro!$N:$N,Detalhe_Registro!$D:$D,A439,Detalhe_Registro!$E:$E,B439,Detalhe_Registro!$M:$M,"SIM"),0)</f>
        <v/>
      </c>
      <c r="H439" s="2">
        <f>SUMIFS(Detalhe_Registro!$F:$F,Detalhe_Registro!$D:$D,A439,Detalhe_Registro!$E:$E,B439,Detalhe_Registro!$M:$M,"SIM")</f>
        <v/>
      </c>
      <c r="I439" s="2">
        <f>SUMIFS(Detalhe_Registro!$G:$G,Detalhe_Registro!$D:$D,A439,Detalhe_Registro!$E:$E,B439,Detalhe_Registro!$M:$M,"SIM")</f>
        <v/>
      </c>
      <c r="J439" s="2">
        <f>IF(F439&lt;Premissas!$B$8,"&lt; 1,00",IF(F439&lt;Premissas!$B$9,"1,00 – 1,19",IF(F439&lt;Premissas!$B$10,"1,20 – 1,39",IF(F439&lt;Premissas!$B$11,"1,40 – 1,59",IF(F439&lt;Premissas!$B$12,"1,60 – 1,99","≥ 2,00")))))</f>
        <v/>
      </c>
      <c r="K439" s="5">
        <f>IF(F439&lt;Premissas!$B$8,Premissas!$B$13,IF(F439&lt;Premissas!$B$9,Premissas!$B$14,IF(F439&lt;Premissas!$B$10,Premissas!$B$15,IF(F439&lt;Premissas!$B$11,Premissas!$B$16,IF(F439&lt;Premissas!$B$12,Premissas!$B$17,Premissas!$B$18)))))</f>
        <v/>
      </c>
      <c r="L439" s="5">
        <f>K439/Premissas!$B$4</f>
        <v/>
      </c>
      <c r="M439" s="2">
        <f>IF(K439=Premissas!$B$18,"SIM","NÃO")</f>
        <v/>
      </c>
    </row>
    <row r="440">
      <c r="A440" s="2" t="n">
        <v>5944864</v>
      </c>
      <c r="B440" s="2" t="inlineStr">
        <is>
          <t>Yuri Xavier Da Silva Barros</t>
        </is>
      </c>
      <c r="C440" s="2" t="n">
        <v>409</v>
      </c>
      <c r="D440" s="2">
        <f>IFERROR(TEXTJOIN(" | ",TRUE,UNIQUE(FILTER(Detalhe_Registro!$C:$C,(Detalhe_Registro!$D:$D=A440)*(Detalhe_Registro!$E:$E=B440)*(Detalhe_Registro!$M:$M="SIM")))),"")</f>
        <v/>
      </c>
      <c r="E440" s="2">
        <f>COUNTIFS(Detalhe_Registro!$D:$D,A440,Detalhe_Registro!$E:$E,B440,Detalhe_Registro!$M:$M,"SIM")</f>
        <v/>
      </c>
      <c r="F440" s="2">
        <f>IFERROR(MAXIFS(Detalhe_Registro!$N:$N,Detalhe_Registro!$D:$D,A440,Detalhe_Registro!$E:$E,B440,Detalhe_Registro!$M:$M,"SIM"),0)</f>
        <v/>
      </c>
      <c r="G440" s="2">
        <f>IFERROR(AVERAGEIFS(Detalhe_Registro!$N:$N,Detalhe_Registro!$D:$D,A440,Detalhe_Registro!$E:$E,B440,Detalhe_Registro!$M:$M,"SIM"),0)</f>
        <v/>
      </c>
      <c r="H440" s="2">
        <f>SUMIFS(Detalhe_Registro!$F:$F,Detalhe_Registro!$D:$D,A440,Detalhe_Registro!$E:$E,B440,Detalhe_Registro!$M:$M,"SIM")</f>
        <v/>
      </c>
      <c r="I440" s="2">
        <f>SUMIFS(Detalhe_Registro!$G:$G,Detalhe_Registro!$D:$D,A440,Detalhe_Registro!$E:$E,B440,Detalhe_Registro!$M:$M,"SIM")</f>
        <v/>
      </c>
      <c r="J440" s="2">
        <f>IF(F440&lt;Premissas!$B$8,"&lt; 1,00",IF(F440&lt;Premissas!$B$9,"1,00 – 1,19",IF(F440&lt;Premissas!$B$10,"1,20 – 1,39",IF(F440&lt;Premissas!$B$11,"1,40 – 1,59",IF(F440&lt;Premissas!$B$12,"1,60 – 1,99","≥ 2,00")))))</f>
        <v/>
      </c>
      <c r="K440" s="5">
        <f>IF(F440&lt;Premissas!$B$8,Premissas!$B$13,IF(F440&lt;Premissas!$B$9,Premissas!$B$14,IF(F440&lt;Premissas!$B$10,Premissas!$B$15,IF(F440&lt;Premissas!$B$11,Premissas!$B$16,IF(F440&lt;Premissas!$B$12,Premissas!$B$17,Premissas!$B$18)))))</f>
        <v/>
      </c>
      <c r="L440" s="5">
        <f>K440/Premissas!$B$4</f>
        <v/>
      </c>
      <c r="M440" s="2">
        <f>IF(K440=Premissas!$B$18,"SIM","NÃO")</f>
        <v/>
      </c>
    </row>
    <row r="441">
      <c r="A441" s="2" t="inlineStr">
        <is>
          <t>5944864</t>
        </is>
      </c>
      <c r="B441" s="2" t="inlineStr">
        <is>
          <t>Yuri Xavier Da Silva Barros</t>
        </is>
      </c>
      <c r="C441" s="2" t="n">
        <v>409</v>
      </c>
      <c r="D441" s="2">
        <f>IFERROR(TEXTJOIN(" | ",TRUE,UNIQUE(FILTER(Detalhe_Registro!$C:$C,(Detalhe_Registro!$D:$D=A441)*(Detalhe_Registro!$E:$E=B441)*(Detalhe_Registro!$M:$M="SIM")))),"")</f>
        <v/>
      </c>
      <c r="E441" s="2">
        <f>COUNTIFS(Detalhe_Registro!$D:$D,A441,Detalhe_Registro!$E:$E,B441,Detalhe_Registro!$M:$M,"SIM")</f>
        <v/>
      </c>
      <c r="F441" s="2">
        <f>IFERROR(MAXIFS(Detalhe_Registro!$N:$N,Detalhe_Registro!$D:$D,A441,Detalhe_Registro!$E:$E,B441,Detalhe_Registro!$M:$M,"SIM"),0)</f>
        <v/>
      </c>
      <c r="G441" s="2">
        <f>IFERROR(AVERAGEIFS(Detalhe_Registro!$N:$N,Detalhe_Registro!$D:$D,A441,Detalhe_Registro!$E:$E,B441,Detalhe_Registro!$M:$M,"SIM"),0)</f>
        <v/>
      </c>
      <c r="H441" s="2">
        <f>SUMIFS(Detalhe_Registro!$F:$F,Detalhe_Registro!$D:$D,A441,Detalhe_Registro!$E:$E,B441,Detalhe_Registro!$M:$M,"SIM")</f>
        <v/>
      </c>
      <c r="I441" s="2">
        <f>SUMIFS(Detalhe_Registro!$G:$G,Detalhe_Registro!$D:$D,A441,Detalhe_Registro!$E:$E,B441,Detalhe_Registro!$M:$M,"SIM")</f>
        <v/>
      </c>
      <c r="J441" s="2">
        <f>IF(F441&lt;Premissas!$B$8,"&lt; 1,00",IF(F441&lt;Premissas!$B$9,"1,00 – 1,19",IF(F441&lt;Premissas!$B$10,"1,20 – 1,39",IF(F441&lt;Premissas!$B$11,"1,40 – 1,59",IF(F441&lt;Premissas!$B$12,"1,60 – 1,99","≥ 2,00")))))</f>
        <v/>
      </c>
      <c r="K441" s="5">
        <f>IF(F441&lt;Premissas!$B$8,Premissas!$B$13,IF(F441&lt;Premissas!$B$9,Premissas!$B$14,IF(F441&lt;Premissas!$B$10,Premissas!$B$15,IF(F441&lt;Premissas!$B$11,Premissas!$B$16,IF(F441&lt;Premissas!$B$12,Premissas!$B$17,Premissas!$B$18)))))</f>
        <v/>
      </c>
      <c r="L441" s="5">
        <f>K441/Premissas!$B$4</f>
        <v/>
      </c>
      <c r="M441" s="2">
        <f>IF(K441=Premissas!$B$18,"SIM","NÃO")</f>
        <v/>
      </c>
    </row>
    <row r="442">
      <c r="A442" s="2" t="n">
        <v>689734</v>
      </c>
      <c r="B442" s="2" t="inlineStr">
        <is>
          <t>ADILSON SOARES DE OLIVEIRA</t>
        </is>
      </c>
      <c r="C442" s="2" t="n">
        <v>930</v>
      </c>
      <c r="D442" s="2">
        <f>IFERROR(TEXTJOIN(" | ",TRUE,UNIQUE(FILTER(Detalhe_Registro!$C:$C,(Detalhe_Registro!$D:$D=A442)*(Detalhe_Registro!$E:$E=B442)*(Detalhe_Registro!$M:$M="SIM")))),"")</f>
        <v/>
      </c>
      <c r="E442" s="2">
        <f>COUNTIFS(Detalhe_Registro!$D:$D,A442,Detalhe_Registro!$E:$E,B442,Detalhe_Registro!$M:$M,"SIM")</f>
        <v/>
      </c>
      <c r="F442" s="2">
        <f>IFERROR(MAXIFS(Detalhe_Registro!$N:$N,Detalhe_Registro!$D:$D,A442,Detalhe_Registro!$E:$E,B442,Detalhe_Registro!$M:$M,"SIM"),0)</f>
        <v/>
      </c>
      <c r="G442" s="2">
        <f>IFERROR(AVERAGEIFS(Detalhe_Registro!$N:$N,Detalhe_Registro!$D:$D,A442,Detalhe_Registro!$E:$E,B442,Detalhe_Registro!$M:$M,"SIM"),0)</f>
        <v/>
      </c>
      <c r="H442" s="2">
        <f>SUMIFS(Detalhe_Registro!$F:$F,Detalhe_Registro!$D:$D,A442,Detalhe_Registro!$E:$E,B442,Detalhe_Registro!$M:$M,"SIM")</f>
        <v/>
      </c>
      <c r="I442" s="2">
        <f>SUMIFS(Detalhe_Registro!$G:$G,Detalhe_Registro!$D:$D,A442,Detalhe_Registro!$E:$E,B442,Detalhe_Registro!$M:$M,"SIM")</f>
        <v/>
      </c>
      <c r="J442" s="2">
        <f>IF(F442&lt;Premissas!$B$8,"&lt; 1,00",IF(F442&lt;Premissas!$B$9,"1,00 – 1,19",IF(F442&lt;Premissas!$B$10,"1,20 – 1,39",IF(F442&lt;Premissas!$B$11,"1,40 – 1,59",IF(F442&lt;Premissas!$B$12,"1,60 – 1,99","≥ 2,00")))))</f>
        <v/>
      </c>
      <c r="K442" s="5">
        <f>IF(F442&lt;Premissas!$B$8,Premissas!$B$13,IF(F442&lt;Premissas!$B$9,Premissas!$B$14,IF(F442&lt;Premissas!$B$10,Premissas!$B$15,IF(F442&lt;Premissas!$B$11,Premissas!$B$16,IF(F442&lt;Premissas!$B$12,Premissas!$B$17,Premissas!$B$18)))))</f>
        <v/>
      </c>
      <c r="L442" s="5">
        <f>K442/Premissas!$B$4</f>
        <v/>
      </c>
      <c r="M442" s="2">
        <f>IF(K442=Premissas!$B$18,"SIM","NÃO")</f>
        <v/>
      </c>
    </row>
    <row r="443">
      <c r="A443" s="2" t="inlineStr">
        <is>
          <t>689734</t>
        </is>
      </c>
      <c r="B443" s="2" t="inlineStr">
        <is>
          <t>ADILSON SOARES DE OLIVEIRA</t>
        </is>
      </c>
      <c r="C443" s="2" t="n">
        <v>930</v>
      </c>
      <c r="D443" s="2">
        <f>IFERROR(TEXTJOIN(" | ",TRUE,UNIQUE(FILTER(Detalhe_Registro!$C:$C,(Detalhe_Registro!$D:$D=A443)*(Detalhe_Registro!$E:$E=B443)*(Detalhe_Registro!$M:$M="SIM")))),"")</f>
        <v/>
      </c>
      <c r="E443" s="2">
        <f>COUNTIFS(Detalhe_Registro!$D:$D,A443,Detalhe_Registro!$E:$E,B443,Detalhe_Registro!$M:$M,"SIM")</f>
        <v/>
      </c>
      <c r="F443" s="2">
        <f>IFERROR(MAXIFS(Detalhe_Registro!$N:$N,Detalhe_Registro!$D:$D,A443,Detalhe_Registro!$E:$E,B443,Detalhe_Registro!$M:$M,"SIM"),0)</f>
        <v/>
      </c>
      <c r="G443" s="2">
        <f>IFERROR(AVERAGEIFS(Detalhe_Registro!$N:$N,Detalhe_Registro!$D:$D,A443,Detalhe_Registro!$E:$E,B443,Detalhe_Registro!$M:$M,"SIM"),0)</f>
        <v/>
      </c>
      <c r="H443" s="2">
        <f>SUMIFS(Detalhe_Registro!$F:$F,Detalhe_Registro!$D:$D,A443,Detalhe_Registro!$E:$E,B443,Detalhe_Registro!$M:$M,"SIM")</f>
        <v/>
      </c>
      <c r="I443" s="2">
        <f>SUMIFS(Detalhe_Registro!$G:$G,Detalhe_Registro!$D:$D,A443,Detalhe_Registro!$E:$E,B443,Detalhe_Registro!$M:$M,"SIM")</f>
        <v/>
      </c>
      <c r="J443" s="2">
        <f>IF(F443&lt;Premissas!$B$8,"&lt; 1,00",IF(F443&lt;Premissas!$B$9,"1,00 – 1,19",IF(F443&lt;Premissas!$B$10,"1,20 – 1,39",IF(F443&lt;Premissas!$B$11,"1,40 – 1,59",IF(F443&lt;Premissas!$B$12,"1,60 – 1,99","≥ 2,00")))))</f>
        <v/>
      </c>
      <c r="K443" s="5">
        <f>IF(F443&lt;Premissas!$B$8,Premissas!$B$13,IF(F443&lt;Premissas!$B$9,Premissas!$B$14,IF(F443&lt;Premissas!$B$10,Premissas!$B$15,IF(F443&lt;Premissas!$B$11,Premissas!$B$16,IF(F443&lt;Premissas!$B$12,Premissas!$B$17,Premissas!$B$18)))))</f>
        <v/>
      </c>
      <c r="L443" s="5">
        <f>K443/Premissas!$B$4</f>
        <v/>
      </c>
      <c r="M443" s="2">
        <f>IF(K443=Premissas!$B$18,"SIM","NÃO")</f>
        <v/>
      </c>
    </row>
    <row r="444">
      <c r="A444" s="2" t="n">
        <v>98905</v>
      </c>
      <c r="B444" s="2" t="inlineStr">
        <is>
          <t>ALEXANDRE DE  OLIVEIRA  CANDIDO</t>
        </is>
      </c>
      <c r="C444" s="2" t="n">
        <v>930</v>
      </c>
      <c r="D444" s="2">
        <f>IFERROR(TEXTJOIN(" | ",TRUE,UNIQUE(FILTER(Detalhe_Registro!$C:$C,(Detalhe_Registro!$D:$D=A444)*(Detalhe_Registro!$E:$E=B444)*(Detalhe_Registro!$M:$M="SIM")))),"")</f>
        <v/>
      </c>
      <c r="E444" s="2">
        <f>COUNTIFS(Detalhe_Registro!$D:$D,A444,Detalhe_Registro!$E:$E,B444,Detalhe_Registro!$M:$M,"SIM")</f>
        <v/>
      </c>
      <c r="F444" s="2">
        <f>IFERROR(MAXIFS(Detalhe_Registro!$N:$N,Detalhe_Registro!$D:$D,A444,Detalhe_Registro!$E:$E,B444,Detalhe_Registro!$M:$M,"SIM"),0)</f>
        <v/>
      </c>
      <c r="G444" s="2">
        <f>IFERROR(AVERAGEIFS(Detalhe_Registro!$N:$N,Detalhe_Registro!$D:$D,A444,Detalhe_Registro!$E:$E,B444,Detalhe_Registro!$M:$M,"SIM"),0)</f>
        <v/>
      </c>
      <c r="H444" s="2">
        <f>SUMIFS(Detalhe_Registro!$F:$F,Detalhe_Registro!$D:$D,A444,Detalhe_Registro!$E:$E,B444,Detalhe_Registro!$M:$M,"SIM")</f>
        <v/>
      </c>
      <c r="I444" s="2">
        <f>SUMIFS(Detalhe_Registro!$G:$G,Detalhe_Registro!$D:$D,A444,Detalhe_Registro!$E:$E,B444,Detalhe_Registro!$M:$M,"SIM")</f>
        <v/>
      </c>
      <c r="J444" s="2">
        <f>IF(F444&lt;Premissas!$B$8,"&lt; 1,00",IF(F444&lt;Premissas!$B$9,"1,00 – 1,19",IF(F444&lt;Premissas!$B$10,"1,20 – 1,39",IF(F444&lt;Premissas!$B$11,"1,40 – 1,59",IF(F444&lt;Premissas!$B$12,"1,60 – 1,99","≥ 2,00")))))</f>
        <v/>
      </c>
      <c r="K444" s="5">
        <f>IF(F444&lt;Premissas!$B$8,Premissas!$B$13,IF(F444&lt;Premissas!$B$9,Premissas!$B$14,IF(F444&lt;Premissas!$B$10,Premissas!$B$15,IF(F444&lt;Premissas!$B$11,Premissas!$B$16,IF(F444&lt;Premissas!$B$12,Premissas!$B$17,Premissas!$B$18)))))</f>
        <v/>
      </c>
      <c r="L444" s="5">
        <f>K444/Premissas!$B$4</f>
        <v/>
      </c>
      <c r="M444" s="2">
        <f>IF(K444=Premissas!$B$18,"SIM","NÃO")</f>
        <v/>
      </c>
    </row>
    <row r="445">
      <c r="A445" s="2" t="inlineStr">
        <is>
          <t>98905</t>
        </is>
      </c>
      <c r="B445" s="2" t="inlineStr">
        <is>
          <t>ALEXANDRE DE  OLIVEIRA  CANDIDO</t>
        </is>
      </c>
      <c r="C445" s="2" t="n">
        <v>930</v>
      </c>
      <c r="D445" s="2">
        <f>IFERROR(TEXTJOIN(" | ",TRUE,UNIQUE(FILTER(Detalhe_Registro!$C:$C,(Detalhe_Registro!$D:$D=A445)*(Detalhe_Registro!$E:$E=B445)*(Detalhe_Registro!$M:$M="SIM")))),"")</f>
        <v/>
      </c>
      <c r="E445" s="2">
        <f>COUNTIFS(Detalhe_Registro!$D:$D,A445,Detalhe_Registro!$E:$E,B445,Detalhe_Registro!$M:$M,"SIM")</f>
        <v/>
      </c>
      <c r="F445" s="2">
        <f>IFERROR(MAXIFS(Detalhe_Registro!$N:$N,Detalhe_Registro!$D:$D,A445,Detalhe_Registro!$E:$E,B445,Detalhe_Registro!$M:$M,"SIM"),0)</f>
        <v/>
      </c>
      <c r="G445" s="2">
        <f>IFERROR(AVERAGEIFS(Detalhe_Registro!$N:$N,Detalhe_Registro!$D:$D,A445,Detalhe_Registro!$E:$E,B445,Detalhe_Registro!$M:$M,"SIM"),0)</f>
        <v/>
      </c>
      <c r="H445" s="2">
        <f>SUMIFS(Detalhe_Registro!$F:$F,Detalhe_Registro!$D:$D,A445,Detalhe_Registro!$E:$E,B445,Detalhe_Registro!$M:$M,"SIM")</f>
        <v/>
      </c>
      <c r="I445" s="2">
        <f>SUMIFS(Detalhe_Registro!$G:$G,Detalhe_Registro!$D:$D,A445,Detalhe_Registro!$E:$E,B445,Detalhe_Registro!$M:$M,"SIM")</f>
        <v/>
      </c>
      <c r="J445" s="2">
        <f>IF(F445&lt;Premissas!$B$8,"&lt; 1,00",IF(F445&lt;Premissas!$B$9,"1,00 – 1,19",IF(F445&lt;Premissas!$B$10,"1,20 – 1,39",IF(F445&lt;Premissas!$B$11,"1,40 – 1,59",IF(F445&lt;Premissas!$B$12,"1,60 – 1,99","≥ 2,00")))))</f>
        <v/>
      </c>
      <c r="K445" s="5">
        <f>IF(F445&lt;Premissas!$B$8,Premissas!$B$13,IF(F445&lt;Premissas!$B$9,Premissas!$B$14,IF(F445&lt;Premissas!$B$10,Premissas!$B$15,IF(F445&lt;Premissas!$B$11,Premissas!$B$16,IF(F445&lt;Premissas!$B$12,Premissas!$B$17,Premissas!$B$18)))))</f>
        <v/>
      </c>
      <c r="L445" s="5">
        <f>K445/Premissas!$B$4</f>
        <v/>
      </c>
      <c r="M445" s="2">
        <f>IF(K445=Premissas!$B$18,"SIM","NÃO")</f>
        <v/>
      </c>
    </row>
    <row r="446">
      <c r="A446" s="2" t="n">
        <v>4191447</v>
      </c>
      <c r="B446" s="2" t="inlineStr">
        <is>
          <t>ALEXANDRE GOMES DA SILVA</t>
        </is>
      </c>
      <c r="C446" s="2" t="n">
        <v>930</v>
      </c>
      <c r="D446" s="2">
        <f>IFERROR(TEXTJOIN(" | ",TRUE,UNIQUE(FILTER(Detalhe_Registro!$C:$C,(Detalhe_Registro!$D:$D=A446)*(Detalhe_Registro!$E:$E=B446)*(Detalhe_Registro!$M:$M="SIM")))),"")</f>
        <v/>
      </c>
      <c r="E446" s="2">
        <f>COUNTIFS(Detalhe_Registro!$D:$D,A446,Detalhe_Registro!$E:$E,B446,Detalhe_Registro!$M:$M,"SIM")</f>
        <v/>
      </c>
      <c r="F446" s="2">
        <f>IFERROR(MAXIFS(Detalhe_Registro!$N:$N,Detalhe_Registro!$D:$D,A446,Detalhe_Registro!$E:$E,B446,Detalhe_Registro!$M:$M,"SIM"),0)</f>
        <v/>
      </c>
      <c r="G446" s="2">
        <f>IFERROR(AVERAGEIFS(Detalhe_Registro!$N:$N,Detalhe_Registro!$D:$D,A446,Detalhe_Registro!$E:$E,B446,Detalhe_Registro!$M:$M,"SIM"),0)</f>
        <v/>
      </c>
      <c r="H446" s="2">
        <f>SUMIFS(Detalhe_Registro!$F:$F,Detalhe_Registro!$D:$D,A446,Detalhe_Registro!$E:$E,B446,Detalhe_Registro!$M:$M,"SIM")</f>
        <v/>
      </c>
      <c r="I446" s="2">
        <f>SUMIFS(Detalhe_Registro!$G:$G,Detalhe_Registro!$D:$D,A446,Detalhe_Registro!$E:$E,B446,Detalhe_Registro!$M:$M,"SIM")</f>
        <v/>
      </c>
      <c r="J446" s="2">
        <f>IF(F446&lt;Premissas!$B$8,"&lt; 1,00",IF(F446&lt;Premissas!$B$9,"1,00 – 1,19",IF(F446&lt;Premissas!$B$10,"1,20 – 1,39",IF(F446&lt;Premissas!$B$11,"1,40 – 1,59",IF(F446&lt;Premissas!$B$12,"1,60 – 1,99","≥ 2,00")))))</f>
        <v/>
      </c>
      <c r="K446" s="5">
        <f>IF(F446&lt;Premissas!$B$8,Premissas!$B$13,IF(F446&lt;Premissas!$B$9,Premissas!$B$14,IF(F446&lt;Premissas!$B$10,Premissas!$B$15,IF(F446&lt;Premissas!$B$11,Premissas!$B$16,IF(F446&lt;Premissas!$B$12,Premissas!$B$17,Premissas!$B$18)))))</f>
        <v/>
      </c>
      <c r="L446" s="5">
        <f>K446/Premissas!$B$4</f>
        <v/>
      </c>
      <c r="M446" s="2">
        <f>IF(K446=Premissas!$B$18,"SIM","NÃO")</f>
        <v/>
      </c>
    </row>
    <row r="447">
      <c r="A447" s="2" t="inlineStr">
        <is>
          <t>4191447</t>
        </is>
      </c>
      <c r="B447" s="2" t="inlineStr">
        <is>
          <t>ALEXANDRE GOMES DA SILVA</t>
        </is>
      </c>
      <c r="C447" s="2" t="n">
        <v>930</v>
      </c>
      <c r="D447" s="2">
        <f>IFERROR(TEXTJOIN(" | ",TRUE,UNIQUE(FILTER(Detalhe_Registro!$C:$C,(Detalhe_Registro!$D:$D=A447)*(Detalhe_Registro!$E:$E=B447)*(Detalhe_Registro!$M:$M="SIM")))),"")</f>
        <v/>
      </c>
      <c r="E447" s="2">
        <f>COUNTIFS(Detalhe_Registro!$D:$D,A447,Detalhe_Registro!$E:$E,B447,Detalhe_Registro!$M:$M,"SIM")</f>
        <v/>
      </c>
      <c r="F447" s="2">
        <f>IFERROR(MAXIFS(Detalhe_Registro!$N:$N,Detalhe_Registro!$D:$D,A447,Detalhe_Registro!$E:$E,B447,Detalhe_Registro!$M:$M,"SIM"),0)</f>
        <v/>
      </c>
      <c r="G447" s="2">
        <f>IFERROR(AVERAGEIFS(Detalhe_Registro!$N:$N,Detalhe_Registro!$D:$D,A447,Detalhe_Registro!$E:$E,B447,Detalhe_Registro!$M:$M,"SIM"),0)</f>
        <v/>
      </c>
      <c r="H447" s="2">
        <f>SUMIFS(Detalhe_Registro!$F:$F,Detalhe_Registro!$D:$D,A447,Detalhe_Registro!$E:$E,B447,Detalhe_Registro!$M:$M,"SIM")</f>
        <v/>
      </c>
      <c r="I447" s="2">
        <f>SUMIFS(Detalhe_Registro!$G:$G,Detalhe_Registro!$D:$D,A447,Detalhe_Registro!$E:$E,B447,Detalhe_Registro!$M:$M,"SIM")</f>
        <v/>
      </c>
      <c r="J447" s="2">
        <f>IF(F447&lt;Premissas!$B$8,"&lt; 1,00",IF(F447&lt;Premissas!$B$9,"1,00 – 1,19",IF(F447&lt;Premissas!$B$10,"1,20 – 1,39",IF(F447&lt;Premissas!$B$11,"1,40 – 1,59",IF(F447&lt;Premissas!$B$12,"1,60 – 1,99","≥ 2,00")))))</f>
        <v/>
      </c>
      <c r="K447" s="5">
        <f>IF(F447&lt;Premissas!$B$8,Premissas!$B$13,IF(F447&lt;Premissas!$B$9,Premissas!$B$14,IF(F447&lt;Premissas!$B$10,Premissas!$B$15,IF(F447&lt;Premissas!$B$11,Premissas!$B$16,IF(F447&lt;Premissas!$B$12,Premissas!$B$17,Premissas!$B$18)))))</f>
        <v/>
      </c>
      <c r="L447" s="5">
        <f>K447/Premissas!$B$4</f>
        <v/>
      </c>
      <c r="M447" s="2">
        <f>IF(K447=Premissas!$B$18,"SIM","NÃO")</f>
        <v/>
      </c>
    </row>
    <row r="448">
      <c r="A448" s="2" t="n">
        <v>2807203</v>
      </c>
      <c r="B448" s="2" t="inlineStr">
        <is>
          <t>ANDERSON ALEXANDRE ALPHA DALLAQUA</t>
        </is>
      </c>
      <c r="C448" s="2" t="n">
        <v>930</v>
      </c>
      <c r="D448" s="2">
        <f>IFERROR(TEXTJOIN(" | ",TRUE,UNIQUE(FILTER(Detalhe_Registro!$C:$C,(Detalhe_Registro!$D:$D=A448)*(Detalhe_Registro!$E:$E=B448)*(Detalhe_Registro!$M:$M="SIM")))),"")</f>
        <v/>
      </c>
      <c r="E448" s="2">
        <f>COUNTIFS(Detalhe_Registro!$D:$D,A448,Detalhe_Registro!$E:$E,B448,Detalhe_Registro!$M:$M,"SIM")</f>
        <v/>
      </c>
      <c r="F448" s="2">
        <f>IFERROR(MAXIFS(Detalhe_Registro!$N:$N,Detalhe_Registro!$D:$D,A448,Detalhe_Registro!$E:$E,B448,Detalhe_Registro!$M:$M,"SIM"),0)</f>
        <v/>
      </c>
      <c r="G448" s="2">
        <f>IFERROR(AVERAGEIFS(Detalhe_Registro!$N:$N,Detalhe_Registro!$D:$D,A448,Detalhe_Registro!$E:$E,B448,Detalhe_Registro!$M:$M,"SIM"),0)</f>
        <v/>
      </c>
      <c r="H448" s="2">
        <f>SUMIFS(Detalhe_Registro!$F:$F,Detalhe_Registro!$D:$D,A448,Detalhe_Registro!$E:$E,B448,Detalhe_Registro!$M:$M,"SIM")</f>
        <v/>
      </c>
      <c r="I448" s="2">
        <f>SUMIFS(Detalhe_Registro!$G:$G,Detalhe_Registro!$D:$D,A448,Detalhe_Registro!$E:$E,B448,Detalhe_Registro!$M:$M,"SIM")</f>
        <v/>
      </c>
      <c r="J448" s="2">
        <f>IF(F448&lt;Premissas!$B$8,"&lt; 1,00",IF(F448&lt;Premissas!$B$9,"1,00 – 1,19",IF(F448&lt;Premissas!$B$10,"1,20 – 1,39",IF(F448&lt;Premissas!$B$11,"1,40 – 1,59",IF(F448&lt;Premissas!$B$12,"1,60 – 1,99","≥ 2,00")))))</f>
        <v/>
      </c>
      <c r="K448" s="5">
        <f>IF(F448&lt;Premissas!$B$8,Premissas!$B$13,IF(F448&lt;Premissas!$B$9,Premissas!$B$14,IF(F448&lt;Premissas!$B$10,Premissas!$B$15,IF(F448&lt;Premissas!$B$11,Premissas!$B$16,IF(F448&lt;Premissas!$B$12,Premissas!$B$17,Premissas!$B$18)))))</f>
        <v/>
      </c>
      <c r="L448" s="5">
        <f>K448/Premissas!$B$4</f>
        <v/>
      </c>
      <c r="M448" s="2">
        <f>IF(K448=Premissas!$B$18,"SIM","NÃO")</f>
        <v/>
      </c>
    </row>
    <row r="449">
      <c r="A449" s="2" t="inlineStr">
        <is>
          <t>2807203</t>
        </is>
      </c>
      <c r="B449" s="2" t="inlineStr">
        <is>
          <t>ANDERSON ALEXANDRE ALPHA DALLAQUA</t>
        </is>
      </c>
      <c r="C449" s="2" t="n">
        <v>930</v>
      </c>
      <c r="D449" s="2">
        <f>IFERROR(TEXTJOIN(" | ",TRUE,UNIQUE(FILTER(Detalhe_Registro!$C:$C,(Detalhe_Registro!$D:$D=A449)*(Detalhe_Registro!$E:$E=B449)*(Detalhe_Registro!$M:$M="SIM")))),"")</f>
        <v/>
      </c>
      <c r="E449" s="2">
        <f>COUNTIFS(Detalhe_Registro!$D:$D,A449,Detalhe_Registro!$E:$E,B449,Detalhe_Registro!$M:$M,"SIM")</f>
        <v/>
      </c>
      <c r="F449" s="2">
        <f>IFERROR(MAXIFS(Detalhe_Registro!$N:$N,Detalhe_Registro!$D:$D,A449,Detalhe_Registro!$E:$E,B449,Detalhe_Registro!$M:$M,"SIM"),0)</f>
        <v/>
      </c>
      <c r="G449" s="2">
        <f>IFERROR(AVERAGEIFS(Detalhe_Registro!$N:$N,Detalhe_Registro!$D:$D,A449,Detalhe_Registro!$E:$E,B449,Detalhe_Registro!$M:$M,"SIM"),0)</f>
        <v/>
      </c>
      <c r="H449" s="2">
        <f>SUMIFS(Detalhe_Registro!$F:$F,Detalhe_Registro!$D:$D,A449,Detalhe_Registro!$E:$E,B449,Detalhe_Registro!$M:$M,"SIM")</f>
        <v/>
      </c>
      <c r="I449" s="2">
        <f>SUMIFS(Detalhe_Registro!$G:$G,Detalhe_Registro!$D:$D,A449,Detalhe_Registro!$E:$E,B449,Detalhe_Registro!$M:$M,"SIM")</f>
        <v/>
      </c>
      <c r="J449" s="2">
        <f>IF(F449&lt;Premissas!$B$8,"&lt; 1,00",IF(F449&lt;Premissas!$B$9,"1,00 – 1,19",IF(F449&lt;Premissas!$B$10,"1,20 – 1,39",IF(F449&lt;Premissas!$B$11,"1,40 – 1,59",IF(F449&lt;Premissas!$B$12,"1,60 – 1,99","≥ 2,00")))))</f>
        <v/>
      </c>
      <c r="K449" s="5">
        <f>IF(F449&lt;Premissas!$B$8,Premissas!$B$13,IF(F449&lt;Premissas!$B$9,Premissas!$B$14,IF(F449&lt;Premissas!$B$10,Premissas!$B$15,IF(F449&lt;Premissas!$B$11,Premissas!$B$16,IF(F449&lt;Premissas!$B$12,Premissas!$B$17,Premissas!$B$18)))))</f>
        <v/>
      </c>
      <c r="L449" s="5">
        <f>K449/Premissas!$B$4</f>
        <v/>
      </c>
      <c r="M449" s="2">
        <f>IF(K449=Premissas!$B$18,"SIM","NÃO")</f>
        <v/>
      </c>
    </row>
    <row r="450">
      <c r="A450" s="2" t="n">
        <v>513045</v>
      </c>
      <c r="B450" s="2" t="inlineStr">
        <is>
          <t>ANTONIEL DA SILVA FERREIRA</t>
        </is>
      </c>
      <c r="C450" s="2" t="n">
        <v>930</v>
      </c>
      <c r="D450" s="2">
        <f>IFERROR(TEXTJOIN(" | ",TRUE,UNIQUE(FILTER(Detalhe_Registro!$C:$C,(Detalhe_Registro!$D:$D=A450)*(Detalhe_Registro!$E:$E=B450)*(Detalhe_Registro!$M:$M="SIM")))),"")</f>
        <v/>
      </c>
      <c r="E450" s="2">
        <f>COUNTIFS(Detalhe_Registro!$D:$D,A450,Detalhe_Registro!$E:$E,B450,Detalhe_Registro!$M:$M,"SIM")</f>
        <v/>
      </c>
      <c r="F450" s="2">
        <f>IFERROR(MAXIFS(Detalhe_Registro!$N:$N,Detalhe_Registro!$D:$D,A450,Detalhe_Registro!$E:$E,B450,Detalhe_Registro!$M:$M,"SIM"),0)</f>
        <v/>
      </c>
      <c r="G450" s="2">
        <f>IFERROR(AVERAGEIFS(Detalhe_Registro!$N:$N,Detalhe_Registro!$D:$D,A450,Detalhe_Registro!$E:$E,B450,Detalhe_Registro!$M:$M,"SIM"),0)</f>
        <v/>
      </c>
      <c r="H450" s="2">
        <f>SUMIFS(Detalhe_Registro!$F:$F,Detalhe_Registro!$D:$D,A450,Detalhe_Registro!$E:$E,B450,Detalhe_Registro!$M:$M,"SIM")</f>
        <v/>
      </c>
      <c r="I450" s="2">
        <f>SUMIFS(Detalhe_Registro!$G:$G,Detalhe_Registro!$D:$D,A450,Detalhe_Registro!$E:$E,B450,Detalhe_Registro!$M:$M,"SIM")</f>
        <v/>
      </c>
      <c r="J450" s="2">
        <f>IF(F450&lt;Premissas!$B$8,"&lt; 1,00",IF(F450&lt;Premissas!$B$9,"1,00 – 1,19",IF(F450&lt;Premissas!$B$10,"1,20 – 1,39",IF(F450&lt;Premissas!$B$11,"1,40 – 1,59",IF(F450&lt;Premissas!$B$12,"1,60 – 1,99","≥ 2,00")))))</f>
        <v/>
      </c>
      <c r="K450" s="5">
        <f>IF(F450&lt;Premissas!$B$8,Premissas!$B$13,IF(F450&lt;Premissas!$B$9,Premissas!$B$14,IF(F450&lt;Premissas!$B$10,Premissas!$B$15,IF(F450&lt;Premissas!$B$11,Premissas!$B$16,IF(F450&lt;Premissas!$B$12,Premissas!$B$17,Premissas!$B$18)))))</f>
        <v/>
      </c>
      <c r="L450" s="5">
        <f>K450/Premissas!$B$4</f>
        <v/>
      </c>
      <c r="M450" s="2">
        <f>IF(K450=Premissas!$B$18,"SIM","NÃO")</f>
        <v/>
      </c>
    </row>
    <row r="451">
      <c r="A451" s="2" t="n">
        <v>3067653</v>
      </c>
      <c r="B451" s="2" t="inlineStr">
        <is>
          <t>ANTONIO LEITE</t>
        </is>
      </c>
      <c r="C451" s="2" t="n">
        <v>930</v>
      </c>
      <c r="D451" s="2">
        <f>IFERROR(TEXTJOIN(" | ",TRUE,UNIQUE(FILTER(Detalhe_Registro!$C:$C,(Detalhe_Registro!$D:$D=A451)*(Detalhe_Registro!$E:$E=B451)*(Detalhe_Registro!$M:$M="SIM")))),"")</f>
        <v/>
      </c>
      <c r="E451" s="2">
        <f>COUNTIFS(Detalhe_Registro!$D:$D,A451,Detalhe_Registro!$E:$E,B451,Detalhe_Registro!$M:$M,"SIM")</f>
        <v/>
      </c>
      <c r="F451" s="2">
        <f>IFERROR(MAXIFS(Detalhe_Registro!$N:$N,Detalhe_Registro!$D:$D,A451,Detalhe_Registro!$E:$E,B451,Detalhe_Registro!$M:$M,"SIM"),0)</f>
        <v/>
      </c>
      <c r="G451" s="2">
        <f>IFERROR(AVERAGEIFS(Detalhe_Registro!$N:$N,Detalhe_Registro!$D:$D,A451,Detalhe_Registro!$E:$E,B451,Detalhe_Registro!$M:$M,"SIM"),0)</f>
        <v/>
      </c>
      <c r="H451" s="2">
        <f>SUMIFS(Detalhe_Registro!$F:$F,Detalhe_Registro!$D:$D,A451,Detalhe_Registro!$E:$E,B451,Detalhe_Registro!$M:$M,"SIM")</f>
        <v/>
      </c>
      <c r="I451" s="2">
        <f>SUMIFS(Detalhe_Registro!$G:$G,Detalhe_Registro!$D:$D,A451,Detalhe_Registro!$E:$E,B451,Detalhe_Registro!$M:$M,"SIM")</f>
        <v/>
      </c>
      <c r="J451" s="2">
        <f>IF(F451&lt;Premissas!$B$8,"&lt; 1,00",IF(F451&lt;Premissas!$B$9,"1,00 – 1,19",IF(F451&lt;Premissas!$B$10,"1,20 – 1,39",IF(F451&lt;Premissas!$B$11,"1,40 – 1,59",IF(F451&lt;Premissas!$B$12,"1,60 – 1,99","≥ 2,00")))))</f>
        <v/>
      </c>
      <c r="K451" s="5">
        <f>IF(F451&lt;Premissas!$B$8,Premissas!$B$13,IF(F451&lt;Premissas!$B$9,Premissas!$B$14,IF(F451&lt;Premissas!$B$10,Premissas!$B$15,IF(F451&lt;Premissas!$B$11,Premissas!$B$16,IF(F451&lt;Premissas!$B$12,Premissas!$B$17,Premissas!$B$18)))))</f>
        <v/>
      </c>
      <c r="L451" s="5">
        <f>K451/Premissas!$B$4</f>
        <v/>
      </c>
      <c r="M451" s="2">
        <f>IF(K451=Premissas!$B$18,"SIM","NÃO")</f>
        <v/>
      </c>
    </row>
    <row r="452">
      <c r="A452" s="2" t="inlineStr">
        <is>
          <t>5255988</t>
        </is>
      </c>
      <c r="B452" s="2" t="inlineStr">
        <is>
          <t>Abner Agostinho Dos Santos</t>
        </is>
      </c>
      <c r="C452" s="2" t="n">
        <v>930</v>
      </c>
      <c r="D452" s="2">
        <f>IFERROR(TEXTJOIN(" | ",TRUE,UNIQUE(FILTER(Detalhe_Registro!$C:$C,(Detalhe_Registro!$D:$D=A452)*(Detalhe_Registro!$E:$E=B452)*(Detalhe_Registro!$M:$M="SIM")))),"")</f>
        <v/>
      </c>
      <c r="E452" s="2">
        <f>COUNTIFS(Detalhe_Registro!$D:$D,A452,Detalhe_Registro!$E:$E,B452,Detalhe_Registro!$M:$M,"SIM")</f>
        <v/>
      </c>
      <c r="F452" s="2">
        <f>IFERROR(MAXIFS(Detalhe_Registro!$N:$N,Detalhe_Registro!$D:$D,A452,Detalhe_Registro!$E:$E,B452,Detalhe_Registro!$M:$M,"SIM"),0)</f>
        <v/>
      </c>
      <c r="G452" s="2">
        <f>IFERROR(AVERAGEIFS(Detalhe_Registro!$N:$N,Detalhe_Registro!$D:$D,A452,Detalhe_Registro!$E:$E,B452,Detalhe_Registro!$M:$M,"SIM"),0)</f>
        <v/>
      </c>
      <c r="H452" s="2">
        <f>SUMIFS(Detalhe_Registro!$F:$F,Detalhe_Registro!$D:$D,A452,Detalhe_Registro!$E:$E,B452,Detalhe_Registro!$M:$M,"SIM")</f>
        <v/>
      </c>
      <c r="I452" s="2">
        <f>SUMIFS(Detalhe_Registro!$G:$G,Detalhe_Registro!$D:$D,A452,Detalhe_Registro!$E:$E,B452,Detalhe_Registro!$M:$M,"SIM")</f>
        <v/>
      </c>
      <c r="J452" s="2">
        <f>IF(F452&lt;Premissas!$B$8,"&lt; 1,00",IF(F452&lt;Premissas!$B$9,"1,00 – 1,19",IF(F452&lt;Premissas!$B$10,"1,20 – 1,39",IF(F452&lt;Premissas!$B$11,"1,40 – 1,59",IF(F452&lt;Premissas!$B$12,"1,60 – 1,99","≥ 2,00")))))</f>
        <v/>
      </c>
      <c r="K452" s="5">
        <f>IF(F452&lt;Premissas!$B$8,Premissas!$B$13,IF(F452&lt;Premissas!$B$9,Premissas!$B$14,IF(F452&lt;Premissas!$B$10,Premissas!$B$15,IF(F452&lt;Premissas!$B$11,Premissas!$B$16,IF(F452&lt;Premissas!$B$12,Premissas!$B$17,Premissas!$B$18)))))</f>
        <v/>
      </c>
      <c r="L452" s="5">
        <f>K452/Premissas!$B$4</f>
        <v/>
      </c>
      <c r="M452" s="2">
        <f>IF(K452=Premissas!$B$18,"SIM","NÃO")</f>
        <v/>
      </c>
    </row>
    <row r="453">
      <c r="A453" s="2" t="n">
        <v>5972272</v>
      </c>
      <c r="B453" s="2" t="inlineStr">
        <is>
          <t>Alex Dourado Santos</t>
        </is>
      </c>
      <c r="C453" s="2" t="n">
        <v>930</v>
      </c>
      <c r="D453" s="2">
        <f>IFERROR(TEXTJOIN(" | ",TRUE,UNIQUE(FILTER(Detalhe_Registro!$C:$C,(Detalhe_Registro!$D:$D=A453)*(Detalhe_Registro!$E:$E=B453)*(Detalhe_Registro!$M:$M="SIM")))),"")</f>
        <v/>
      </c>
      <c r="E453" s="2">
        <f>COUNTIFS(Detalhe_Registro!$D:$D,A453,Detalhe_Registro!$E:$E,B453,Detalhe_Registro!$M:$M,"SIM")</f>
        <v/>
      </c>
      <c r="F453" s="2">
        <f>IFERROR(MAXIFS(Detalhe_Registro!$N:$N,Detalhe_Registro!$D:$D,A453,Detalhe_Registro!$E:$E,B453,Detalhe_Registro!$M:$M,"SIM"),0)</f>
        <v/>
      </c>
      <c r="G453" s="2">
        <f>IFERROR(AVERAGEIFS(Detalhe_Registro!$N:$N,Detalhe_Registro!$D:$D,A453,Detalhe_Registro!$E:$E,B453,Detalhe_Registro!$M:$M,"SIM"),0)</f>
        <v/>
      </c>
      <c r="H453" s="2">
        <f>SUMIFS(Detalhe_Registro!$F:$F,Detalhe_Registro!$D:$D,A453,Detalhe_Registro!$E:$E,B453,Detalhe_Registro!$M:$M,"SIM")</f>
        <v/>
      </c>
      <c r="I453" s="2">
        <f>SUMIFS(Detalhe_Registro!$G:$G,Detalhe_Registro!$D:$D,A453,Detalhe_Registro!$E:$E,B453,Detalhe_Registro!$M:$M,"SIM")</f>
        <v/>
      </c>
      <c r="J453" s="2">
        <f>IF(F453&lt;Premissas!$B$8,"&lt; 1,00",IF(F453&lt;Premissas!$B$9,"1,00 – 1,19",IF(F453&lt;Premissas!$B$10,"1,20 – 1,39",IF(F453&lt;Premissas!$B$11,"1,40 – 1,59",IF(F453&lt;Premissas!$B$12,"1,60 – 1,99","≥ 2,00")))))</f>
        <v/>
      </c>
      <c r="K453" s="5">
        <f>IF(F453&lt;Premissas!$B$8,Premissas!$B$13,IF(F453&lt;Premissas!$B$9,Premissas!$B$14,IF(F453&lt;Premissas!$B$10,Premissas!$B$15,IF(F453&lt;Premissas!$B$11,Premissas!$B$16,IF(F453&lt;Premissas!$B$12,Premissas!$B$17,Premissas!$B$18)))))</f>
        <v/>
      </c>
      <c r="L453" s="5">
        <f>K453/Premissas!$B$4</f>
        <v/>
      </c>
      <c r="M453" s="2">
        <f>IF(K453=Premissas!$B$18,"SIM","NÃO")</f>
        <v/>
      </c>
    </row>
    <row r="454">
      <c r="A454" s="2" t="n">
        <v>6000088</v>
      </c>
      <c r="B454" s="2" t="inlineStr">
        <is>
          <t>Amanda Bergamim Leite</t>
        </is>
      </c>
      <c r="C454" s="2" t="n">
        <v>930</v>
      </c>
      <c r="D454" s="2">
        <f>IFERROR(TEXTJOIN(" | ",TRUE,UNIQUE(FILTER(Detalhe_Registro!$C:$C,(Detalhe_Registro!$D:$D=A454)*(Detalhe_Registro!$E:$E=B454)*(Detalhe_Registro!$M:$M="SIM")))),"")</f>
        <v/>
      </c>
      <c r="E454" s="2">
        <f>COUNTIFS(Detalhe_Registro!$D:$D,A454,Detalhe_Registro!$E:$E,B454,Detalhe_Registro!$M:$M,"SIM")</f>
        <v/>
      </c>
      <c r="F454" s="2">
        <f>IFERROR(MAXIFS(Detalhe_Registro!$N:$N,Detalhe_Registro!$D:$D,A454,Detalhe_Registro!$E:$E,B454,Detalhe_Registro!$M:$M,"SIM"),0)</f>
        <v/>
      </c>
      <c r="G454" s="2">
        <f>IFERROR(AVERAGEIFS(Detalhe_Registro!$N:$N,Detalhe_Registro!$D:$D,A454,Detalhe_Registro!$E:$E,B454,Detalhe_Registro!$M:$M,"SIM"),0)</f>
        <v/>
      </c>
      <c r="H454" s="2">
        <f>SUMIFS(Detalhe_Registro!$F:$F,Detalhe_Registro!$D:$D,A454,Detalhe_Registro!$E:$E,B454,Detalhe_Registro!$M:$M,"SIM")</f>
        <v/>
      </c>
      <c r="I454" s="2">
        <f>SUMIFS(Detalhe_Registro!$G:$G,Detalhe_Registro!$D:$D,A454,Detalhe_Registro!$E:$E,B454,Detalhe_Registro!$M:$M,"SIM")</f>
        <v/>
      </c>
      <c r="J454" s="2">
        <f>IF(F454&lt;Premissas!$B$8,"&lt; 1,00",IF(F454&lt;Premissas!$B$9,"1,00 – 1,19",IF(F454&lt;Premissas!$B$10,"1,20 – 1,39",IF(F454&lt;Premissas!$B$11,"1,40 – 1,59",IF(F454&lt;Premissas!$B$12,"1,60 – 1,99","≥ 2,00")))))</f>
        <v/>
      </c>
      <c r="K454" s="5">
        <f>IF(F454&lt;Premissas!$B$8,Premissas!$B$13,IF(F454&lt;Premissas!$B$9,Premissas!$B$14,IF(F454&lt;Premissas!$B$10,Premissas!$B$15,IF(F454&lt;Premissas!$B$11,Premissas!$B$16,IF(F454&lt;Premissas!$B$12,Premissas!$B$17,Premissas!$B$18)))))</f>
        <v/>
      </c>
      <c r="L454" s="5">
        <f>K454/Premissas!$B$4</f>
        <v/>
      </c>
      <c r="M454" s="2">
        <f>IF(K454=Premissas!$B$18,"SIM","NÃO")</f>
        <v/>
      </c>
    </row>
    <row r="455">
      <c r="A455" s="2" t="n">
        <v>5991897</v>
      </c>
      <c r="B455" s="2" t="inlineStr">
        <is>
          <t>Ana Paula Alinne Pinto Alves Da Silva</t>
        </is>
      </c>
      <c r="C455" s="2" t="n">
        <v>930</v>
      </c>
      <c r="D455" s="2">
        <f>IFERROR(TEXTJOIN(" | ",TRUE,UNIQUE(FILTER(Detalhe_Registro!$C:$C,(Detalhe_Registro!$D:$D=A455)*(Detalhe_Registro!$E:$E=B455)*(Detalhe_Registro!$M:$M="SIM")))),"")</f>
        <v/>
      </c>
      <c r="E455" s="2">
        <f>COUNTIFS(Detalhe_Registro!$D:$D,A455,Detalhe_Registro!$E:$E,B455,Detalhe_Registro!$M:$M,"SIM")</f>
        <v/>
      </c>
      <c r="F455" s="2">
        <f>IFERROR(MAXIFS(Detalhe_Registro!$N:$N,Detalhe_Registro!$D:$D,A455,Detalhe_Registro!$E:$E,B455,Detalhe_Registro!$M:$M,"SIM"),0)</f>
        <v/>
      </c>
      <c r="G455" s="2">
        <f>IFERROR(AVERAGEIFS(Detalhe_Registro!$N:$N,Detalhe_Registro!$D:$D,A455,Detalhe_Registro!$E:$E,B455,Detalhe_Registro!$M:$M,"SIM"),0)</f>
        <v/>
      </c>
      <c r="H455" s="2">
        <f>SUMIFS(Detalhe_Registro!$F:$F,Detalhe_Registro!$D:$D,A455,Detalhe_Registro!$E:$E,B455,Detalhe_Registro!$M:$M,"SIM")</f>
        <v/>
      </c>
      <c r="I455" s="2">
        <f>SUMIFS(Detalhe_Registro!$G:$G,Detalhe_Registro!$D:$D,A455,Detalhe_Registro!$E:$E,B455,Detalhe_Registro!$M:$M,"SIM")</f>
        <v/>
      </c>
      <c r="J455" s="2">
        <f>IF(F455&lt;Premissas!$B$8,"&lt; 1,00",IF(F455&lt;Premissas!$B$9,"1,00 – 1,19",IF(F455&lt;Premissas!$B$10,"1,20 – 1,39",IF(F455&lt;Premissas!$B$11,"1,40 – 1,59",IF(F455&lt;Premissas!$B$12,"1,60 – 1,99","≥ 2,00")))))</f>
        <v/>
      </c>
      <c r="K455" s="5">
        <f>IF(F455&lt;Premissas!$B$8,Premissas!$B$13,IF(F455&lt;Premissas!$B$9,Premissas!$B$14,IF(F455&lt;Premissas!$B$10,Premissas!$B$15,IF(F455&lt;Premissas!$B$11,Premissas!$B$16,IF(F455&lt;Premissas!$B$12,Premissas!$B$17,Premissas!$B$18)))))</f>
        <v/>
      </c>
      <c r="L455" s="5">
        <f>K455/Premissas!$B$4</f>
        <v/>
      </c>
      <c r="M455" s="2">
        <f>IF(K455=Premissas!$B$18,"SIM","NÃO")</f>
        <v/>
      </c>
    </row>
    <row r="456">
      <c r="A456" s="2" t="inlineStr">
        <is>
          <t>5991897</t>
        </is>
      </c>
      <c r="B456" s="2" t="inlineStr">
        <is>
          <t>Ana Paula Alinne Pinto Alves Da Silva</t>
        </is>
      </c>
      <c r="C456" s="2" t="n">
        <v>930</v>
      </c>
      <c r="D456" s="2">
        <f>IFERROR(TEXTJOIN(" | ",TRUE,UNIQUE(FILTER(Detalhe_Registro!$C:$C,(Detalhe_Registro!$D:$D=A456)*(Detalhe_Registro!$E:$E=B456)*(Detalhe_Registro!$M:$M="SIM")))),"")</f>
        <v/>
      </c>
      <c r="E456" s="2">
        <f>COUNTIFS(Detalhe_Registro!$D:$D,A456,Detalhe_Registro!$E:$E,B456,Detalhe_Registro!$M:$M,"SIM")</f>
        <v/>
      </c>
      <c r="F456" s="2">
        <f>IFERROR(MAXIFS(Detalhe_Registro!$N:$N,Detalhe_Registro!$D:$D,A456,Detalhe_Registro!$E:$E,B456,Detalhe_Registro!$M:$M,"SIM"),0)</f>
        <v/>
      </c>
      <c r="G456" s="2">
        <f>IFERROR(AVERAGEIFS(Detalhe_Registro!$N:$N,Detalhe_Registro!$D:$D,A456,Detalhe_Registro!$E:$E,B456,Detalhe_Registro!$M:$M,"SIM"),0)</f>
        <v/>
      </c>
      <c r="H456" s="2">
        <f>SUMIFS(Detalhe_Registro!$F:$F,Detalhe_Registro!$D:$D,A456,Detalhe_Registro!$E:$E,B456,Detalhe_Registro!$M:$M,"SIM")</f>
        <v/>
      </c>
      <c r="I456" s="2">
        <f>SUMIFS(Detalhe_Registro!$G:$G,Detalhe_Registro!$D:$D,A456,Detalhe_Registro!$E:$E,B456,Detalhe_Registro!$M:$M,"SIM")</f>
        <v/>
      </c>
      <c r="J456" s="2">
        <f>IF(F456&lt;Premissas!$B$8,"&lt; 1,00",IF(F456&lt;Premissas!$B$9,"1,00 – 1,19",IF(F456&lt;Premissas!$B$10,"1,20 – 1,39",IF(F456&lt;Premissas!$B$11,"1,40 – 1,59",IF(F456&lt;Premissas!$B$12,"1,60 – 1,99","≥ 2,00")))))</f>
        <v/>
      </c>
      <c r="K456" s="5">
        <f>IF(F456&lt;Premissas!$B$8,Premissas!$B$13,IF(F456&lt;Premissas!$B$9,Premissas!$B$14,IF(F456&lt;Premissas!$B$10,Premissas!$B$15,IF(F456&lt;Premissas!$B$11,Premissas!$B$16,IF(F456&lt;Premissas!$B$12,Premissas!$B$17,Premissas!$B$18)))))</f>
        <v/>
      </c>
      <c r="L456" s="5">
        <f>K456/Premissas!$B$4</f>
        <v/>
      </c>
      <c r="M456" s="2">
        <f>IF(K456=Premissas!$B$18,"SIM","NÃO")</f>
        <v/>
      </c>
    </row>
    <row r="457">
      <c r="A457" s="2" t="n">
        <v>6001297</v>
      </c>
      <c r="B457" s="2" t="inlineStr">
        <is>
          <t>Ana Paula Gomes</t>
        </is>
      </c>
      <c r="C457" s="2" t="n">
        <v>930</v>
      </c>
      <c r="D457" s="2">
        <f>IFERROR(TEXTJOIN(" | ",TRUE,UNIQUE(FILTER(Detalhe_Registro!$C:$C,(Detalhe_Registro!$D:$D=A457)*(Detalhe_Registro!$E:$E=B457)*(Detalhe_Registro!$M:$M="SIM")))),"")</f>
        <v/>
      </c>
      <c r="E457" s="2">
        <f>COUNTIFS(Detalhe_Registro!$D:$D,A457,Detalhe_Registro!$E:$E,B457,Detalhe_Registro!$M:$M,"SIM")</f>
        <v/>
      </c>
      <c r="F457" s="2">
        <f>IFERROR(MAXIFS(Detalhe_Registro!$N:$N,Detalhe_Registro!$D:$D,A457,Detalhe_Registro!$E:$E,B457,Detalhe_Registro!$M:$M,"SIM"),0)</f>
        <v/>
      </c>
      <c r="G457" s="2">
        <f>IFERROR(AVERAGEIFS(Detalhe_Registro!$N:$N,Detalhe_Registro!$D:$D,A457,Detalhe_Registro!$E:$E,B457,Detalhe_Registro!$M:$M,"SIM"),0)</f>
        <v/>
      </c>
      <c r="H457" s="2">
        <f>SUMIFS(Detalhe_Registro!$F:$F,Detalhe_Registro!$D:$D,A457,Detalhe_Registro!$E:$E,B457,Detalhe_Registro!$M:$M,"SIM")</f>
        <v/>
      </c>
      <c r="I457" s="2">
        <f>SUMIFS(Detalhe_Registro!$G:$G,Detalhe_Registro!$D:$D,A457,Detalhe_Registro!$E:$E,B457,Detalhe_Registro!$M:$M,"SIM")</f>
        <v/>
      </c>
      <c r="J457" s="2">
        <f>IF(F457&lt;Premissas!$B$8,"&lt; 1,00",IF(F457&lt;Premissas!$B$9,"1,00 – 1,19",IF(F457&lt;Premissas!$B$10,"1,20 – 1,39",IF(F457&lt;Premissas!$B$11,"1,40 – 1,59",IF(F457&lt;Premissas!$B$12,"1,60 – 1,99","≥ 2,00")))))</f>
        <v/>
      </c>
      <c r="K457" s="5">
        <f>IF(F457&lt;Premissas!$B$8,Premissas!$B$13,IF(F457&lt;Premissas!$B$9,Premissas!$B$14,IF(F457&lt;Premissas!$B$10,Premissas!$B$15,IF(F457&lt;Premissas!$B$11,Premissas!$B$16,IF(F457&lt;Premissas!$B$12,Premissas!$B$17,Premissas!$B$18)))))</f>
        <v/>
      </c>
      <c r="L457" s="5">
        <f>K457/Premissas!$B$4</f>
        <v/>
      </c>
      <c r="M457" s="2">
        <f>IF(K457=Premissas!$B$18,"SIM","NÃO")</f>
        <v/>
      </c>
    </row>
    <row r="458">
      <c r="A458" s="2" t="inlineStr">
        <is>
          <t>6001297</t>
        </is>
      </c>
      <c r="B458" s="2" t="inlineStr">
        <is>
          <t>Ana Paula Gomes</t>
        </is>
      </c>
      <c r="C458" s="2" t="n">
        <v>930</v>
      </c>
      <c r="D458" s="2">
        <f>IFERROR(TEXTJOIN(" | ",TRUE,UNIQUE(FILTER(Detalhe_Registro!$C:$C,(Detalhe_Registro!$D:$D=A458)*(Detalhe_Registro!$E:$E=B458)*(Detalhe_Registro!$M:$M="SIM")))),"")</f>
        <v/>
      </c>
      <c r="E458" s="2">
        <f>COUNTIFS(Detalhe_Registro!$D:$D,A458,Detalhe_Registro!$E:$E,B458,Detalhe_Registro!$M:$M,"SIM")</f>
        <v/>
      </c>
      <c r="F458" s="2">
        <f>IFERROR(MAXIFS(Detalhe_Registro!$N:$N,Detalhe_Registro!$D:$D,A458,Detalhe_Registro!$E:$E,B458,Detalhe_Registro!$M:$M,"SIM"),0)</f>
        <v/>
      </c>
      <c r="G458" s="2">
        <f>IFERROR(AVERAGEIFS(Detalhe_Registro!$N:$N,Detalhe_Registro!$D:$D,A458,Detalhe_Registro!$E:$E,B458,Detalhe_Registro!$M:$M,"SIM"),0)</f>
        <v/>
      </c>
      <c r="H458" s="2">
        <f>SUMIFS(Detalhe_Registro!$F:$F,Detalhe_Registro!$D:$D,A458,Detalhe_Registro!$E:$E,B458,Detalhe_Registro!$M:$M,"SIM")</f>
        <v/>
      </c>
      <c r="I458" s="2">
        <f>SUMIFS(Detalhe_Registro!$G:$G,Detalhe_Registro!$D:$D,A458,Detalhe_Registro!$E:$E,B458,Detalhe_Registro!$M:$M,"SIM")</f>
        <v/>
      </c>
      <c r="J458" s="2">
        <f>IF(F458&lt;Premissas!$B$8,"&lt; 1,00",IF(F458&lt;Premissas!$B$9,"1,00 – 1,19",IF(F458&lt;Premissas!$B$10,"1,20 – 1,39",IF(F458&lt;Premissas!$B$11,"1,40 – 1,59",IF(F458&lt;Premissas!$B$12,"1,60 – 1,99","≥ 2,00")))))</f>
        <v/>
      </c>
      <c r="K458" s="5">
        <f>IF(F458&lt;Premissas!$B$8,Premissas!$B$13,IF(F458&lt;Premissas!$B$9,Premissas!$B$14,IF(F458&lt;Premissas!$B$10,Premissas!$B$15,IF(F458&lt;Premissas!$B$11,Premissas!$B$16,IF(F458&lt;Premissas!$B$12,Premissas!$B$17,Premissas!$B$18)))))</f>
        <v/>
      </c>
      <c r="L458" s="5">
        <f>K458/Premissas!$B$4</f>
        <v/>
      </c>
      <c r="M458" s="2">
        <f>IF(K458=Premissas!$B$18,"SIM","NÃO")</f>
        <v/>
      </c>
    </row>
    <row r="459">
      <c r="A459" s="2" t="n">
        <v>5986818</v>
      </c>
      <c r="B459" s="2" t="inlineStr">
        <is>
          <t>Ana Vitoria Brito Do Nascimento</t>
        </is>
      </c>
      <c r="C459" s="2" t="n">
        <v>930</v>
      </c>
      <c r="D459" s="2">
        <f>IFERROR(TEXTJOIN(" | ",TRUE,UNIQUE(FILTER(Detalhe_Registro!$C:$C,(Detalhe_Registro!$D:$D=A459)*(Detalhe_Registro!$E:$E=B459)*(Detalhe_Registro!$M:$M="SIM")))),"")</f>
        <v/>
      </c>
      <c r="E459" s="2">
        <f>COUNTIFS(Detalhe_Registro!$D:$D,A459,Detalhe_Registro!$E:$E,B459,Detalhe_Registro!$M:$M,"SIM")</f>
        <v/>
      </c>
      <c r="F459" s="2">
        <f>IFERROR(MAXIFS(Detalhe_Registro!$N:$N,Detalhe_Registro!$D:$D,A459,Detalhe_Registro!$E:$E,B459,Detalhe_Registro!$M:$M,"SIM"),0)</f>
        <v/>
      </c>
      <c r="G459" s="2">
        <f>IFERROR(AVERAGEIFS(Detalhe_Registro!$N:$N,Detalhe_Registro!$D:$D,A459,Detalhe_Registro!$E:$E,B459,Detalhe_Registro!$M:$M,"SIM"),0)</f>
        <v/>
      </c>
      <c r="H459" s="2">
        <f>SUMIFS(Detalhe_Registro!$F:$F,Detalhe_Registro!$D:$D,A459,Detalhe_Registro!$E:$E,B459,Detalhe_Registro!$M:$M,"SIM")</f>
        <v/>
      </c>
      <c r="I459" s="2">
        <f>SUMIFS(Detalhe_Registro!$G:$G,Detalhe_Registro!$D:$D,A459,Detalhe_Registro!$E:$E,B459,Detalhe_Registro!$M:$M,"SIM")</f>
        <v/>
      </c>
      <c r="J459" s="2">
        <f>IF(F459&lt;Premissas!$B$8,"&lt; 1,00",IF(F459&lt;Premissas!$B$9,"1,00 – 1,19",IF(F459&lt;Premissas!$B$10,"1,20 – 1,39",IF(F459&lt;Premissas!$B$11,"1,40 – 1,59",IF(F459&lt;Premissas!$B$12,"1,60 – 1,99","≥ 2,00")))))</f>
        <v/>
      </c>
      <c r="K459" s="5">
        <f>IF(F459&lt;Premissas!$B$8,Premissas!$B$13,IF(F459&lt;Premissas!$B$9,Premissas!$B$14,IF(F459&lt;Premissas!$B$10,Premissas!$B$15,IF(F459&lt;Premissas!$B$11,Premissas!$B$16,IF(F459&lt;Premissas!$B$12,Premissas!$B$17,Premissas!$B$18)))))</f>
        <v/>
      </c>
      <c r="L459" s="5">
        <f>K459/Premissas!$B$4</f>
        <v/>
      </c>
      <c r="M459" s="2">
        <f>IF(K459=Premissas!$B$18,"SIM","NÃO")</f>
        <v/>
      </c>
    </row>
    <row r="460">
      <c r="A460" s="2" t="inlineStr">
        <is>
          <t>5986818</t>
        </is>
      </c>
      <c r="B460" s="2" t="inlineStr">
        <is>
          <t>Ana Vitoria Brito Do Nascimento</t>
        </is>
      </c>
      <c r="C460" s="2" t="n">
        <v>930</v>
      </c>
      <c r="D460" s="2">
        <f>IFERROR(TEXTJOIN(" | ",TRUE,UNIQUE(FILTER(Detalhe_Registro!$C:$C,(Detalhe_Registro!$D:$D=A460)*(Detalhe_Registro!$E:$E=B460)*(Detalhe_Registro!$M:$M="SIM")))),"")</f>
        <v/>
      </c>
      <c r="E460" s="2">
        <f>COUNTIFS(Detalhe_Registro!$D:$D,A460,Detalhe_Registro!$E:$E,B460,Detalhe_Registro!$M:$M,"SIM")</f>
        <v/>
      </c>
      <c r="F460" s="2">
        <f>IFERROR(MAXIFS(Detalhe_Registro!$N:$N,Detalhe_Registro!$D:$D,A460,Detalhe_Registro!$E:$E,B460,Detalhe_Registro!$M:$M,"SIM"),0)</f>
        <v/>
      </c>
      <c r="G460" s="2">
        <f>IFERROR(AVERAGEIFS(Detalhe_Registro!$N:$N,Detalhe_Registro!$D:$D,A460,Detalhe_Registro!$E:$E,B460,Detalhe_Registro!$M:$M,"SIM"),0)</f>
        <v/>
      </c>
      <c r="H460" s="2">
        <f>SUMIFS(Detalhe_Registro!$F:$F,Detalhe_Registro!$D:$D,A460,Detalhe_Registro!$E:$E,B460,Detalhe_Registro!$M:$M,"SIM")</f>
        <v/>
      </c>
      <c r="I460" s="2">
        <f>SUMIFS(Detalhe_Registro!$G:$G,Detalhe_Registro!$D:$D,A460,Detalhe_Registro!$E:$E,B460,Detalhe_Registro!$M:$M,"SIM")</f>
        <v/>
      </c>
      <c r="J460" s="2">
        <f>IF(F460&lt;Premissas!$B$8,"&lt; 1,00",IF(F460&lt;Premissas!$B$9,"1,00 – 1,19",IF(F460&lt;Premissas!$B$10,"1,20 – 1,39",IF(F460&lt;Premissas!$B$11,"1,40 – 1,59",IF(F460&lt;Premissas!$B$12,"1,60 – 1,99","≥ 2,00")))))</f>
        <v/>
      </c>
      <c r="K460" s="5">
        <f>IF(F460&lt;Premissas!$B$8,Premissas!$B$13,IF(F460&lt;Premissas!$B$9,Premissas!$B$14,IF(F460&lt;Premissas!$B$10,Premissas!$B$15,IF(F460&lt;Premissas!$B$11,Premissas!$B$16,IF(F460&lt;Premissas!$B$12,Premissas!$B$17,Premissas!$B$18)))))</f>
        <v/>
      </c>
      <c r="L460" s="5">
        <f>K460/Premissas!$B$4</f>
        <v/>
      </c>
      <c r="M460" s="2">
        <f>IF(K460=Premissas!$B$18,"SIM","NÃO")</f>
        <v/>
      </c>
    </row>
    <row r="461">
      <c r="A461" s="2" t="n">
        <v>5393230</v>
      </c>
      <c r="B461" s="2" t="inlineStr">
        <is>
          <t>Anderson Dias Silva</t>
        </is>
      </c>
      <c r="C461" s="2" t="n">
        <v>930</v>
      </c>
      <c r="D461" s="2">
        <f>IFERROR(TEXTJOIN(" | ",TRUE,UNIQUE(FILTER(Detalhe_Registro!$C:$C,(Detalhe_Registro!$D:$D=A461)*(Detalhe_Registro!$E:$E=B461)*(Detalhe_Registro!$M:$M="SIM")))),"")</f>
        <v/>
      </c>
      <c r="E461" s="2">
        <f>COUNTIFS(Detalhe_Registro!$D:$D,A461,Detalhe_Registro!$E:$E,B461,Detalhe_Registro!$M:$M,"SIM")</f>
        <v/>
      </c>
      <c r="F461" s="2">
        <f>IFERROR(MAXIFS(Detalhe_Registro!$N:$N,Detalhe_Registro!$D:$D,A461,Detalhe_Registro!$E:$E,B461,Detalhe_Registro!$M:$M,"SIM"),0)</f>
        <v/>
      </c>
      <c r="G461" s="2">
        <f>IFERROR(AVERAGEIFS(Detalhe_Registro!$N:$N,Detalhe_Registro!$D:$D,A461,Detalhe_Registro!$E:$E,B461,Detalhe_Registro!$M:$M,"SIM"),0)</f>
        <v/>
      </c>
      <c r="H461" s="2">
        <f>SUMIFS(Detalhe_Registro!$F:$F,Detalhe_Registro!$D:$D,A461,Detalhe_Registro!$E:$E,B461,Detalhe_Registro!$M:$M,"SIM")</f>
        <v/>
      </c>
      <c r="I461" s="2">
        <f>SUMIFS(Detalhe_Registro!$G:$G,Detalhe_Registro!$D:$D,A461,Detalhe_Registro!$E:$E,B461,Detalhe_Registro!$M:$M,"SIM")</f>
        <v/>
      </c>
      <c r="J461" s="2">
        <f>IF(F461&lt;Premissas!$B$8,"&lt; 1,00",IF(F461&lt;Premissas!$B$9,"1,00 – 1,19",IF(F461&lt;Premissas!$B$10,"1,20 – 1,39",IF(F461&lt;Premissas!$B$11,"1,40 – 1,59",IF(F461&lt;Premissas!$B$12,"1,60 – 1,99","≥ 2,00")))))</f>
        <v/>
      </c>
      <c r="K461" s="5">
        <f>IF(F461&lt;Premissas!$B$8,Premissas!$B$13,IF(F461&lt;Premissas!$B$9,Premissas!$B$14,IF(F461&lt;Premissas!$B$10,Premissas!$B$15,IF(F461&lt;Premissas!$B$11,Premissas!$B$16,IF(F461&lt;Premissas!$B$12,Premissas!$B$17,Premissas!$B$18)))))</f>
        <v/>
      </c>
      <c r="L461" s="5">
        <f>K461/Premissas!$B$4</f>
        <v/>
      </c>
      <c r="M461" s="2">
        <f>IF(K461=Premissas!$B$18,"SIM","NÃO")</f>
        <v/>
      </c>
    </row>
    <row r="462">
      <c r="A462" s="2" t="inlineStr">
        <is>
          <t>5393230</t>
        </is>
      </c>
      <c r="B462" s="2" t="inlineStr">
        <is>
          <t>Anderson Dias Silva</t>
        </is>
      </c>
      <c r="C462" s="2" t="n">
        <v>930</v>
      </c>
      <c r="D462" s="2">
        <f>IFERROR(TEXTJOIN(" | ",TRUE,UNIQUE(FILTER(Detalhe_Registro!$C:$C,(Detalhe_Registro!$D:$D=A462)*(Detalhe_Registro!$E:$E=B462)*(Detalhe_Registro!$M:$M="SIM")))),"")</f>
        <v/>
      </c>
      <c r="E462" s="2">
        <f>COUNTIFS(Detalhe_Registro!$D:$D,A462,Detalhe_Registro!$E:$E,B462,Detalhe_Registro!$M:$M,"SIM")</f>
        <v/>
      </c>
      <c r="F462" s="2">
        <f>IFERROR(MAXIFS(Detalhe_Registro!$N:$N,Detalhe_Registro!$D:$D,A462,Detalhe_Registro!$E:$E,B462,Detalhe_Registro!$M:$M,"SIM"),0)</f>
        <v/>
      </c>
      <c r="G462" s="2">
        <f>IFERROR(AVERAGEIFS(Detalhe_Registro!$N:$N,Detalhe_Registro!$D:$D,A462,Detalhe_Registro!$E:$E,B462,Detalhe_Registro!$M:$M,"SIM"),0)</f>
        <v/>
      </c>
      <c r="H462" s="2">
        <f>SUMIFS(Detalhe_Registro!$F:$F,Detalhe_Registro!$D:$D,A462,Detalhe_Registro!$E:$E,B462,Detalhe_Registro!$M:$M,"SIM")</f>
        <v/>
      </c>
      <c r="I462" s="2">
        <f>SUMIFS(Detalhe_Registro!$G:$G,Detalhe_Registro!$D:$D,A462,Detalhe_Registro!$E:$E,B462,Detalhe_Registro!$M:$M,"SIM")</f>
        <v/>
      </c>
      <c r="J462" s="2">
        <f>IF(F462&lt;Premissas!$B$8,"&lt; 1,00",IF(F462&lt;Premissas!$B$9,"1,00 – 1,19",IF(F462&lt;Premissas!$B$10,"1,20 – 1,39",IF(F462&lt;Premissas!$B$11,"1,40 – 1,59",IF(F462&lt;Premissas!$B$12,"1,60 – 1,99","≥ 2,00")))))</f>
        <v/>
      </c>
      <c r="K462" s="5">
        <f>IF(F462&lt;Premissas!$B$8,Premissas!$B$13,IF(F462&lt;Premissas!$B$9,Premissas!$B$14,IF(F462&lt;Premissas!$B$10,Premissas!$B$15,IF(F462&lt;Premissas!$B$11,Premissas!$B$16,IF(F462&lt;Premissas!$B$12,Premissas!$B$17,Premissas!$B$18)))))</f>
        <v/>
      </c>
      <c r="L462" s="5">
        <f>K462/Premissas!$B$4</f>
        <v/>
      </c>
      <c r="M462" s="2">
        <f>IF(K462=Premissas!$B$18,"SIM","NÃO")</f>
        <v/>
      </c>
    </row>
    <row r="463">
      <c r="A463" s="2" t="n">
        <v>5760364</v>
      </c>
      <c r="B463" s="2" t="inlineStr">
        <is>
          <t>Andre Luiz Maia</t>
        </is>
      </c>
      <c r="C463" s="2" t="n">
        <v>930</v>
      </c>
      <c r="D463" s="2">
        <f>IFERROR(TEXTJOIN(" | ",TRUE,UNIQUE(FILTER(Detalhe_Registro!$C:$C,(Detalhe_Registro!$D:$D=A463)*(Detalhe_Registro!$E:$E=B463)*(Detalhe_Registro!$M:$M="SIM")))),"")</f>
        <v/>
      </c>
      <c r="E463" s="2">
        <f>COUNTIFS(Detalhe_Registro!$D:$D,A463,Detalhe_Registro!$E:$E,B463,Detalhe_Registro!$M:$M,"SIM")</f>
        <v/>
      </c>
      <c r="F463" s="2">
        <f>IFERROR(MAXIFS(Detalhe_Registro!$N:$N,Detalhe_Registro!$D:$D,A463,Detalhe_Registro!$E:$E,B463,Detalhe_Registro!$M:$M,"SIM"),0)</f>
        <v/>
      </c>
      <c r="G463" s="2">
        <f>IFERROR(AVERAGEIFS(Detalhe_Registro!$N:$N,Detalhe_Registro!$D:$D,A463,Detalhe_Registro!$E:$E,B463,Detalhe_Registro!$M:$M,"SIM"),0)</f>
        <v/>
      </c>
      <c r="H463" s="2">
        <f>SUMIFS(Detalhe_Registro!$F:$F,Detalhe_Registro!$D:$D,A463,Detalhe_Registro!$E:$E,B463,Detalhe_Registro!$M:$M,"SIM")</f>
        <v/>
      </c>
      <c r="I463" s="2">
        <f>SUMIFS(Detalhe_Registro!$G:$G,Detalhe_Registro!$D:$D,A463,Detalhe_Registro!$E:$E,B463,Detalhe_Registro!$M:$M,"SIM")</f>
        <v/>
      </c>
      <c r="J463" s="2">
        <f>IF(F463&lt;Premissas!$B$8,"&lt; 1,00",IF(F463&lt;Premissas!$B$9,"1,00 – 1,19",IF(F463&lt;Premissas!$B$10,"1,20 – 1,39",IF(F463&lt;Premissas!$B$11,"1,40 – 1,59",IF(F463&lt;Premissas!$B$12,"1,60 – 1,99","≥ 2,00")))))</f>
        <v/>
      </c>
      <c r="K463" s="5">
        <f>IF(F463&lt;Premissas!$B$8,Premissas!$B$13,IF(F463&lt;Premissas!$B$9,Premissas!$B$14,IF(F463&lt;Premissas!$B$10,Premissas!$B$15,IF(F463&lt;Premissas!$B$11,Premissas!$B$16,IF(F463&lt;Premissas!$B$12,Premissas!$B$17,Premissas!$B$18)))))</f>
        <v/>
      </c>
      <c r="L463" s="5">
        <f>K463/Premissas!$B$4</f>
        <v/>
      </c>
      <c r="M463" s="2">
        <f>IF(K463=Premissas!$B$18,"SIM","NÃO")</f>
        <v/>
      </c>
    </row>
    <row r="464">
      <c r="A464" s="2" t="inlineStr">
        <is>
          <t>5760364</t>
        </is>
      </c>
      <c r="B464" s="2" t="inlineStr">
        <is>
          <t>Andre Luiz Maia</t>
        </is>
      </c>
      <c r="C464" s="2" t="n">
        <v>930</v>
      </c>
      <c r="D464" s="2">
        <f>IFERROR(TEXTJOIN(" | ",TRUE,UNIQUE(FILTER(Detalhe_Registro!$C:$C,(Detalhe_Registro!$D:$D=A464)*(Detalhe_Registro!$E:$E=B464)*(Detalhe_Registro!$M:$M="SIM")))),"")</f>
        <v/>
      </c>
      <c r="E464" s="2">
        <f>COUNTIFS(Detalhe_Registro!$D:$D,A464,Detalhe_Registro!$E:$E,B464,Detalhe_Registro!$M:$M,"SIM")</f>
        <v/>
      </c>
      <c r="F464" s="2">
        <f>IFERROR(MAXIFS(Detalhe_Registro!$N:$N,Detalhe_Registro!$D:$D,A464,Detalhe_Registro!$E:$E,B464,Detalhe_Registro!$M:$M,"SIM"),0)</f>
        <v/>
      </c>
      <c r="G464" s="2">
        <f>IFERROR(AVERAGEIFS(Detalhe_Registro!$N:$N,Detalhe_Registro!$D:$D,A464,Detalhe_Registro!$E:$E,B464,Detalhe_Registro!$M:$M,"SIM"),0)</f>
        <v/>
      </c>
      <c r="H464" s="2">
        <f>SUMIFS(Detalhe_Registro!$F:$F,Detalhe_Registro!$D:$D,A464,Detalhe_Registro!$E:$E,B464,Detalhe_Registro!$M:$M,"SIM")</f>
        <v/>
      </c>
      <c r="I464" s="2">
        <f>SUMIFS(Detalhe_Registro!$G:$G,Detalhe_Registro!$D:$D,A464,Detalhe_Registro!$E:$E,B464,Detalhe_Registro!$M:$M,"SIM")</f>
        <v/>
      </c>
      <c r="J464" s="2">
        <f>IF(F464&lt;Premissas!$B$8,"&lt; 1,00",IF(F464&lt;Premissas!$B$9,"1,00 – 1,19",IF(F464&lt;Premissas!$B$10,"1,20 – 1,39",IF(F464&lt;Premissas!$B$11,"1,40 – 1,59",IF(F464&lt;Premissas!$B$12,"1,60 – 1,99","≥ 2,00")))))</f>
        <v/>
      </c>
      <c r="K464" s="5">
        <f>IF(F464&lt;Premissas!$B$8,Premissas!$B$13,IF(F464&lt;Premissas!$B$9,Premissas!$B$14,IF(F464&lt;Premissas!$B$10,Premissas!$B$15,IF(F464&lt;Premissas!$B$11,Premissas!$B$16,IF(F464&lt;Premissas!$B$12,Premissas!$B$17,Premissas!$B$18)))))</f>
        <v/>
      </c>
      <c r="L464" s="5">
        <f>K464/Premissas!$B$4</f>
        <v/>
      </c>
      <c r="M464" s="2">
        <f>IF(K464=Premissas!$B$18,"SIM","NÃO")</f>
        <v/>
      </c>
    </row>
    <row r="465">
      <c r="A465" s="2" t="inlineStr">
        <is>
          <t>5821487</t>
        </is>
      </c>
      <c r="B465" s="2" t="inlineStr">
        <is>
          <t>Anselmo Da Silva Souza</t>
        </is>
      </c>
      <c r="C465" s="2" t="n">
        <v>930</v>
      </c>
      <c r="D465" s="2">
        <f>IFERROR(TEXTJOIN(" | ",TRUE,UNIQUE(FILTER(Detalhe_Registro!$C:$C,(Detalhe_Registro!$D:$D=A465)*(Detalhe_Registro!$E:$E=B465)*(Detalhe_Registro!$M:$M="SIM")))),"")</f>
        <v/>
      </c>
      <c r="E465" s="2">
        <f>COUNTIFS(Detalhe_Registro!$D:$D,A465,Detalhe_Registro!$E:$E,B465,Detalhe_Registro!$M:$M,"SIM")</f>
        <v/>
      </c>
      <c r="F465" s="2">
        <f>IFERROR(MAXIFS(Detalhe_Registro!$N:$N,Detalhe_Registro!$D:$D,A465,Detalhe_Registro!$E:$E,B465,Detalhe_Registro!$M:$M,"SIM"),0)</f>
        <v/>
      </c>
      <c r="G465" s="2">
        <f>IFERROR(AVERAGEIFS(Detalhe_Registro!$N:$N,Detalhe_Registro!$D:$D,A465,Detalhe_Registro!$E:$E,B465,Detalhe_Registro!$M:$M,"SIM"),0)</f>
        <v/>
      </c>
      <c r="H465" s="2">
        <f>SUMIFS(Detalhe_Registro!$F:$F,Detalhe_Registro!$D:$D,A465,Detalhe_Registro!$E:$E,B465,Detalhe_Registro!$M:$M,"SIM")</f>
        <v/>
      </c>
      <c r="I465" s="2">
        <f>SUMIFS(Detalhe_Registro!$G:$G,Detalhe_Registro!$D:$D,A465,Detalhe_Registro!$E:$E,B465,Detalhe_Registro!$M:$M,"SIM")</f>
        <v/>
      </c>
      <c r="J465" s="2">
        <f>IF(F465&lt;Premissas!$B$8,"&lt; 1,00",IF(F465&lt;Premissas!$B$9,"1,00 – 1,19",IF(F465&lt;Premissas!$B$10,"1,20 – 1,39",IF(F465&lt;Premissas!$B$11,"1,40 – 1,59",IF(F465&lt;Premissas!$B$12,"1,60 – 1,99","≥ 2,00")))))</f>
        <v/>
      </c>
      <c r="K465" s="5">
        <f>IF(F465&lt;Premissas!$B$8,Premissas!$B$13,IF(F465&lt;Premissas!$B$9,Premissas!$B$14,IF(F465&lt;Premissas!$B$10,Premissas!$B$15,IF(F465&lt;Premissas!$B$11,Premissas!$B$16,IF(F465&lt;Premissas!$B$12,Premissas!$B$17,Premissas!$B$18)))))</f>
        <v/>
      </c>
      <c r="L465" s="5">
        <f>K465/Premissas!$B$4</f>
        <v/>
      </c>
      <c r="M465" s="2">
        <f>IF(K465=Premissas!$B$18,"SIM","NÃO")</f>
        <v/>
      </c>
    </row>
    <row r="466">
      <c r="A466" s="2" t="n">
        <v>6004741</v>
      </c>
      <c r="B466" s="2" t="inlineStr">
        <is>
          <t>Antonio Geraldo Damiao Ferreira</t>
        </is>
      </c>
      <c r="C466" s="2" t="n">
        <v>930</v>
      </c>
      <c r="D466" s="2">
        <f>IFERROR(TEXTJOIN(" | ",TRUE,UNIQUE(FILTER(Detalhe_Registro!$C:$C,(Detalhe_Registro!$D:$D=A466)*(Detalhe_Registro!$E:$E=B466)*(Detalhe_Registro!$M:$M="SIM")))),"")</f>
        <v/>
      </c>
      <c r="E466" s="2">
        <f>COUNTIFS(Detalhe_Registro!$D:$D,A466,Detalhe_Registro!$E:$E,B466,Detalhe_Registro!$M:$M,"SIM")</f>
        <v/>
      </c>
      <c r="F466" s="2">
        <f>IFERROR(MAXIFS(Detalhe_Registro!$N:$N,Detalhe_Registro!$D:$D,A466,Detalhe_Registro!$E:$E,B466,Detalhe_Registro!$M:$M,"SIM"),0)</f>
        <v/>
      </c>
      <c r="G466" s="2">
        <f>IFERROR(AVERAGEIFS(Detalhe_Registro!$N:$N,Detalhe_Registro!$D:$D,A466,Detalhe_Registro!$E:$E,B466,Detalhe_Registro!$M:$M,"SIM"),0)</f>
        <v/>
      </c>
      <c r="H466" s="2">
        <f>SUMIFS(Detalhe_Registro!$F:$F,Detalhe_Registro!$D:$D,A466,Detalhe_Registro!$E:$E,B466,Detalhe_Registro!$M:$M,"SIM")</f>
        <v/>
      </c>
      <c r="I466" s="2">
        <f>SUMIFS(Detalhe_Registro!$G:$G,Detalhe_Registro!$D:$D,A466,Detalhe_Registro!$E:$E,B466,Detalhe_Registro!$M:$M,"SIM")</f>
        <v/>
      </c>
      <c r="J466" s="2">
        <f>IF(F466&lt;Premissas!$B$8,"&lt; 1,00",IF(F466&lt;Premissas!$B$9,"1,00 – 1,19",IF(F466&lt;Premissas!$B$10,"1,20 – 1,39",IF(F466&lt;Premissas!$B$11,"1,40 – 1,59",IF(F466&lt;Premissas!$B$12,"1,60 – 1,99","≥ 2,00")))))</f>
        <v/>
      </c>
      <c r="K466" s="5">
        <f>IF(F466&lt;Premissas!$B$8,Premissas!$B$13,IF(F466&lt;Premissas!$B$9,Premissas!$B$14,IF(F466&lt;Premissas!$B$10,Premissas!$B$15,IF(F466&lt;Premissas!$B$11,Premissas!$B$16,IF(F466&lt;Premissas!$B$12,Premissas!$B$17,Premissas!$B$18)))))</f>
        <v/>
      </c>
      <c r="L466" s="5">
        <f>K466/Premissas!$B$4</f>
        <v/>
      </c>
      <c r="M466" s="2">
        <f>IF(K466=Premissas!$B$18,"SIM","NÃO")</f>
        <v/>
      </c>
    </row>
    <row r="467">
      <c r="A467" s="2" t="inlineStr">
        <is>
          <t>6004741</t>
        </is>
      </c>
      <c r="B467" s="2" t="inlineStr">
        <is>
          <t>Antonio Geraldo Damiao Ferreira</t>
        </is>
      </c>
      <c r="C467" s="2" t="n">
        <v>930</v>
      </c>
      <c r="D467" s="2">
        <f>IFERROR(TEXTJOIN(" | ",TRUE,UNIQUE(FILTER(Detalhe_Registro!$C:$C,(Detalhe_Registro!$D:$D=A467)*(Detalhe_Registro!$E:$E=B467)*(Detalhe_Registro!$M:$M="SIM")))),"")</f>
        <v/>
      </c>
      <c r="E467" s="2">
        <f>COUNTIFS(Detalhe_Registro!$D:$D,A467,Detalhe_Registro!$E:$E,B467,Detalhe_Registro!$M:$M,"SIM")</f>
        <v/>
      </c>
      <c r="F467" s="2">
        <f>IFERROR(MAXIFS(Detalhe_Registro!$N:$N,Detalhe_Registro!$D:$D,A467,Detalhe_Registro!$E:$E,B467,Detalhe_Registro!$M:$M,"SIM"),0)</f>
        <v/>
      </c>
      <c r="G467" s="2">
        <f>IFERROR(AVERAGEIFS(Detalhe_Registro!$N:$N,Detalhe_Registro!$D:$D,A467,Detalhe_Registro!$E:$E,B467,Detalhe_Registro!$M:$M,"SIM"),0)</f>
        <v/>
      </c>
      <c r="H467" s="2">
        <f>SUMIFS(Detalhe_Registro!$F:$F,Detalhe_Registro!$D:$D,A467,Detalhe_Registro!$E:$E,B467,Detalhe_Registro!$M:$M,"SIM")</f>
        <v/>
      </c>
      <c r="I467" s="2">
        <f>SUMIFS(Detalhe_Registro!$G:$G,Detalhe_Registro!$D:$D,A467,Detalhe_Registro!$E:$E,B467,Detalhe_Registro!$M:$M,"SIM")</f>
        <v/>
      </c>
      <c r="J467" s="2">
        <f>IF(F467&lt;Premissas!$B$8,"&lt; 1,00",IF(F467&lt;Premissas!$B$9,"1,00 – 1,19",IF(F467&lt;Premissas!$B$10,"1,20 – 1,39",IF(F467&lt;Premissas!$B$11,"1,40 – 1,59",IF(F467&lt;Premissas!$B$12,"1,60 – 1,99","≥ 2,00")))))</f>
        <v/>
      </c>
      <c r="K467" s="5">
        <f>IF(F467&lt;Premissas!$B$8,Premissas!$B$13,IF(F467&lt;Premissas!$B$9,Premissas!$B$14,IF(F467&lt;Premissas!$B$10,Premissas!$B$15,IF(F467&lt;Premissas!$B$11,Premissas!$B$16,IF(F467&lt;Premissas!$B$12,Premissas!$B$17,Premissas!$B$18)))))</f>
        <v/>
      </c>
      <c r="L467" s="5">
        <f>K467/Premissas!$B$4</f>
        <v/>
      </c>
      <c r="M467" s="2">
        <f>IF(K467=Premissas!$B$18,"SIM","NÃO")</f>
        <v/>
      </c>
    </row>
    <row r="468">
      <c r="A468" s="2" t="n">
        <v>5448956</v>
      </c>
      <c r="B468" s="2" t="inlineStr">
        <is>
          <t>Aparecido Rodrigues Da Silva</t>
        </is>
      </c>
      <c r="C468" s="2" t="n">
        <v>930</v>
      </c>
      <c r="D468" s="2">
        <f>IFERROR(TEXTJOIN(" | ",TRUE,UNIQUE(FILTER(Detalhe_Registro!$C:$C,(Detalhe_Registro!$D:$D=A468)*(Detalhe_Registro!$E:$E=B468)*(Detalhe_Registro!$M:$M="SIM")))),"")</f>
        <v/>
      </c>
      <c r="E468" s="2">
        <f>COUNTIFS(Detalhe_Registro!$D:$D,A468,Detalhe_Registro!$E:$E,B468,Detalhe_Registro!$M:$M,"SIM")</f>
        <v/>
      </c>
      <c r="F468" s="2">
        <f>IFERROR(MAXIFS(Detalhe_Registro!$N:$N,Detalhe_Registro!$D:$D,A468,Detalhe_Registro!$E:$E,B468,Detalhe_Registro!$M:$M,"SIM"),0)</f>
        <v/>
      </c>
      <c r="G468" s="2">
        <f>IFERROR(AVERAGEIFS(Detalhe_Registro!$N:$N,Detalhe_Registro!$D:$D,A468,Detalhe_Registro!$E:$E,B468,Detalhe_Registro!$M:$M,"SIM"),0)</f>
        <v/>
      </c>
      <c r="H468" s="2">
        <f>SUMIFS(Detalhe_Registro!$F:$F,Detalhe_Registro!$D:$D,A468,Detalhe_Registro!$E:$E,B468,Detalhe_Registro!$M:$M,"SIM")</f>
        <v/>
      </c>
      <c r="I468" s="2">
        <f>SUMIFS(Detalhe_Registro!$G:$G,Detalhe_Registro!$D:$D,A468,Detalhe_Registro!$E:$E,B468,Detalhe_Registro!$M:$M,"SIM")</f>
        <v/>
      </c>
      <c r="J468" s="2">
        <f>IF(F468&lt;Premissas!$B$8,"&lt; 1,00",IF(F468&lt;Premissas!$B$9,"1,00 – 1,19",IF(F468&lt;Premissas!$B$10,"1,20 – 1,39",IF(F468&lt;Premissas!$B$11,"1,40 – 1,59",IF(F468&lt;Premissas!$B$12,"1,60 – 1,99","≥ 2,00")))))</f>
        <v/>
      </c>
      <c r="K468" s="5">
        <f>IF(F468&lt;Premissas!$B$8,Premissas!$B$13,IF(F468&lt;Premissas!$B$9,Premissas!$B$14,IF(F468&lt;Premissas!$B$10,Premissas!$B$15,IF(F468&lt;Premissas!$B$11,Premissas!$B$16,IF(F468&lt;Premissas!$B$12,Premissas!$B$17,Premissas!$B$18)))))</f>
        <v/>
      </c>
      <c r="L468" s="5">
        <f>K468/Premissas!$B$4</f>
        <v/>
      </c>
      <c r="M468" s="2">
        <f>IF(K468=Premissas!$B$18,"SIM","NÃO")</f>
        <v/>
      </c>
    </row>
    <row r="469">
      <c r="A469" s="2" t="inlineStr">
        <is>
          <t>5448956</t>
        </is>
      </c>
      <c r="B469" s="2" t="inlineStr">
        <is>
          <t>Aparecido Rodrigues Da Silva</t>
        </is>
      </c>
      <c r="C469" s="2" t="n">
        <v>930</v>
      </c>
      <c r="D469" s="2">
        <f>IFERROR(TEXTJOIN(" | ",TRUE,UNIQUE(FILTER(Detalhe_Registro!$C:$C,(Detalhe_Registro!$D:$D=A469)*(Detalhe_Registro!$E:$E=B469)*(Detalhe_Registro!$M:$M="SIM")))),"")</f>
        <v/>
      </c>
      <c r="E469" s="2">
        <f>COUNTIFS(Detalhe_Registro!$D:$D,A469,Detalhe_Registro!$E:$E,B469,Detalhe_Registro!$M:$M,"SIM")</f>
        <v/>
      </c>
      <c r="F469" s="2">
        <f>IFERROR(MAXIFS(Detalhe_Registro!$N:$N,Detalhe_Registro!$D:$D,A469,Detalhe_Registro!$E:$E,B469,Detalhe_Registro!$M:$M,"SIM"),0)</f>
        <v/>
      </c>
      <c r="G469" s="2">
        <f>IFERROR(AVERAGEIFS(Detalhe_Registro!$N:$N,Detalhe_Registro!$D:$D,A469,Detalhe_Registro!$E:$E,B469,Detalhe_Registro!$M:$M,"SIM"),0)</f>
        <v/>
      </c>
      <c r="H469" s="2">
        <f>SUMIFS(Detalhe_Registro!$F:$F,Detalhe_Registro!$D:$D,A469,Detalhe_Registro!$E:$E,B469,Detalhe_Registro!$M:$M,"SIM")</f>
        <v/>
      </c>
      <c r="I469" s="2">
        <f>SUMIFS(Detalhe_Registro!$G:$G,Detalhe_Registro!$D:$D,A469,Detalhe_Registro!$E:$E,B469,Detalhe_Registro!$M:$M,"SIM")</f>
        <v/>
      </c>
      <c r="J469" s="2">
        <f>IF(F469&lt;Premissas!$B$8,"&lt; 1,00",IF(F469&lt;Premissas!$B$9,"1,00 – 1,19",IF(F469&lt;Premissas!$B$10,"1,20 – 1,39",IF(F469&lt;Premissas!$B$11,"1,40 – 1,59",IF(F469&lt;Premissas!$B$12,"1,60 – 1,99","≥ 2,00")))))</f>
        <v/>
      </c>
      <c r="K469" s="5">
        <f>IF(F469&lt;Premissas!$B$8,Premissas!$B$13,IF(F469&lt;Premissas!$B$9,Premissas!$B$14,IF(F469&lt;Premissas!$B$10,Premissas!$B$15,IF(F469&lt;Premissas!$B$11,Premissas!$B$16,IF(F469&lt;Premissas!$B$12,Premissas!$B$17,Premissas!$B$18)))))</f>
        <v/>
      </c>
      <c r="L469" s="5">
        <f>K469/Premissas!$B$4</f>
        <v/>
      </c>
      <c r="M469" s="2">
        <f>IF(K469=Premissas!$B$18,"SIM","NÃO")</f>
        <v/>
      </c>
    </row>
    <row r="470">
      <c r="A470" s="2" t="n">
        <v>5990009</v>
      </c>
      <c r="B470" s="2" t="inlineStr">
        <is>
          <t>Arthur Sales Barbosa</t>
        </is>
      </c>
      <c r="C470" s="2" t="n">
        <v>930</v>
      </c>
      <c r="D470" s="2">
        <f>IFERROR(TEXTJOIN(" | ",TRUE,UNIQUE(FILTER(Detalhe_Registro!$C:$C,(Detalhe_Registro!$D:$D=A470)*(Detalhe_Registro!$E:$E=B470)*(Detalhe_Registro!$M:$M="SIM")))),"")</f>
        <v/>
      </c>
      <c r="E470" s="2">
        <f>COUNTIFS(Detalhe_Registro!$D:$D,A470,Detalhe_Registro!$E:$E,B470,Detalhe_Registro!$M:$M,"SIM")</f>
        <v/>
      </c>
      <c r="F470" s="2">
        <f>IFERROR(MAXIFS(Detalhe_Registro!$N:$N,Detalhe_Registro!$D:$D,A470,Detalhe_Registro!$E:$E,B470,Detalhe_Registro!$M:$M,"SIM"),0)</f>
        <v/>
      </c>
      <c r="G470" s="2">
        <f>IFERROR(AVERAGEIFS(Detalhe_Registro!$N:$N,Detalhe_Registro!$D:$D,A470,Detalhe_Registro!$E:$E,B470,Detalhe_Registro!$M:$M,"SIM"),0)</f>
        <v/>
      </c>
      <c r="H470" s="2">
        <f>SUMIFS(Detalhe_Registro!$F:$F,Detalhe_Registro!$D:$D,A470,Detalhe_Registro!$E:$E,B470,Detalhe_Registro!$M:$M,"SIM")</f>
        <v/>
      </c>
      <c r="I470" s="2">
        <f>SUMIFS(Detalhe_Registro!$G:$G,Detalhe_Registro!$D:$D,A470,Detalhe_Registro!$E:$E,B470,Detalhe_Registro!$M:$M,"SIM")</f>
        <v/>
      </c>
      <c r="J470" s="2">
        <f>IF(F470&lt;Premissas!$B$8,"&lt; 1,00",IF(F470&lt;Premissas!$B$9,"1,00 – 1,19",IF(F470&lt;Premissas!$B$10,"1,20 – 1,39",IF(F470&lt;Premissas!$B$11,"1,40 – 1,59",IF(F470&lt;Premissas!$B$12,"1,60 – 1,99","≥ 2,00")))))</f>
        <v/>
      </c>
      <c r="K470" s="5">
        <f>IF(F470&lt;Premissas!$B$8,Premissas!$B$13,IF(F470&lt;Premissas!$B$9,Premissas!$B$14,IF(F470&lt;Premissas!$B$10,Premissas!$B$15,IF(F470&lt;Premissas!$B$11,Premissas!$B$16,IF(F470&lt;Premissas!$B$12,Premissas!$B$17,Premissas!$B$18)))))</f>
        <v/>
      </c>
      <c r="L470" s="5">
        <f>K470/Premissas!$B$4</f>
        <v/>
      </c>
      <c r="M470" s="2">
        <f>IF(K470=Premissas!$B$18,"SIM","NÃO")</f>
        <v/>
      </c>
    </row>
    <row r="471">
      <c r="A471" s="2" t="inlineStr">
        <is>
          <t>5990009</t>
        </is>
      </c>
      <c r="B471" s="2" t="inlineStr">
        <is>
          <t>Arthur Sales Barbosa</t>
        </is>
      </c>
      <c r="C471" s="2" t="n">
        <v>930</v>
      </c>
      <c r="D471" s="2">
        <f>IFERROR(TEXTJOIN(" | ",TRUE,UNIQUE(FILTER(Detalhe_Registro!$C:$C,(Detalhe_Registro!$D:$D=A471)*(Detalhe_Registro!$E:$E=B471)*(Detalhe_Registro!$M:$M="SIM")))),"")</f>
        <v/>
      </c>
      <c r="E471" s="2">
        <f>COUNTIFS(Detalhe_Registro!$D:$D,A471,Detalhe_Registro!$E:$E,B471,Detalhe_Registro!$M:$M,"SIM")</f>
        <v/>
      </c>
      <c r="F471" s="2">
        <f>IFERROR(MAXIFS(Detalhe_Registro!$N:$N,Detalhe_Registro!$D:$D,A471,Detalhe_Registro!$E:$E,B471,Detalhe_Registro!$M:$M,"SIM"),0)</f>
        <v/>
      </c>
      <c r="G471" s="2">
        <f>IFERROR(AVERAGEIFS(Detalhe_Registro!$N:$N,Detalhe_Registro!$D:$D,A471,Detalhe_Registro!$E:$E,B471,Detalhe_Registro!$M:$M,"SIM"),0)</f>
        <v/>
      </c>
      <c r="H471" s="2">
        <f>SUMIFS(Detalhe_Registro!$F:$F,Detalhe_Registro!$D:$D,A471,Detalhe_Registro!$E:$E,B471,Detalhe_Registro!$M:$M,"SIM")</f>
        <v/>
      </c>
      <c r="I471" s="2">
        <f>SUMIFS(Detalhe_Registro!$G:$G,Detalhe_Registro!$D:$D,A471,Detalhe_Registro!$E:$E,B471,Detalhe_Registro!$M:$M,"SIM")</f>
        <v/>
      </c>
      <c r="J471" s="2">
        <f>IF(F471&lt;Premissas!$B$8,"&lt; 1,00",IF(F471&lt;Premissas!$B$9,"1,00 – 1,19",IF(F471&lt;Premissas!$B$10,"1,20 – 1,39",IF(F471&lt;Premissas!$B$11,"1,40 – 1,59",IF(F471&lt;Premissas!$B$12,"1,60 – 1,99","≥ 2,00")))))</f>
        <v/>
      </c>
      <c r="K471" s="5">
        <f>IF(F471&lt;Premissas!$B$8,Premissas!$B$13,IF(F471&lt;Premissas!$B$9,Premissas!$B$14,IF(F471&lt;Premissas!$B$10,Premissas!$B$15,IF(F471&lt;Premissas!$B$11,Premissas!$B$16,IF(F471&lt;Premissas!$B$12,Premissas!$B$17,Premissas!$B$18)))))</f>
        <v/>
      </c>
      <c r="L471" s="5">
        <f>K471/Premissas!$B$4</f>
        <v/>
      </c>
      <c r="M471" s="2">
        <f>IF(K471=Premissas!$B$18,"SIM","NÃO")</f>
        <v/>
      </c>
    </row>
    <row r="472">
      <c r="A472" s="2" t="n">
        <v>5819628</v>
      </c>
      <c r="B472" s="2" t="inlineStr">
        <is>
          <t>Augusto Neves Junior</t>
        </is>
      </c>
      <c r="C472" s="2" t="n">
        <v>930</v>
      </c>
      <c r="D472" s="2">
        <f>IFERROR(TEXTJOIN(" | ",TRUE,UNIQUE(FILTER(Detalhe_Registro!$C:$C,(Detalhe_Registro!$D:$D=A472)*(Detalhe_Registro!$E:$E=B472)*(Detalhe_Registro!$M:$M="SIM")))),"")</f>
        <v/>
      </c>
      <c r="E472" s="2">
        <f>COUNTIFS(Detalhe_Registro!$D:$D,A472,Detalhe_Registro!$E:$E,B472,Detalhe_Registro!$M:$M,"SIM")</f>
        <v/>
      </c>
      <c r="F472" s="2">
        <f>IFERROR(MAXIFS(Detalhe_Registro!$N:$N,Detalhe_Registro!$D:$D,A472,Detalhe_Registro!$E:$E,B472,Detalhe_Registro!$M:$M,"SIM"),0)</f>
        <v/>
      </c>
      <c r="G472" s="2">
        <f>IFERROR(AVERAGEIFS(Detalhe_Registro!$N:$N,Detalhe_Registro!$D:$D,A472,Detalhe_Registro!$E:$E,B472,Detalhe_Registro!$M:$M,"SIM"),0)</f>
        <v/>
      </c>
      <c r="H472" s="2">
        <f>SUMIFS(Detalhe_Registro!$F:$F,Detalhe_Registro!$D:$D,A472,Detalhe_Registro!$E:$E,B472,Detalhe_Registro!$M:$M,"SIM")</f>
        <v/>
      </c>
      <c r="I472" s="2">
        <f>SUMIFS(Detalhe_Registro!$G:$G,Detalhe_Registro!$D:$D,A472,Detalhe_Registro!$E:$E,B472,Detalhe_Registro!$M:$M,"SIM")</f>
        <v/>
      </c>
      <c r="J472" s="2">
        <f>IF(F472&lt;Premissas!$B$8,"&lt; 1,00",IF(F472&lt;Premissas!$B$9,"1,00 – 1,19",IF(F472&lt;Premissas!$B$10,"1,20 – 1,39",IF(F472&lt;Premissas!$B$11,"1,40 – 1,59",IF(F472&lt;Premissas!$B$12,"1,60 – 1,99","≥ 2,00")))))</f>
        <v/>
      </c>
      <c r="K472" s="5">
        <f>IF(F472&lt;Premissas!$B$8,Premissas!$B$13,IF(F472&lt;Premissas!$B$9,Premissas!$B$14,IF(F472&lt;Premissas!$B$10,Premissas!$B$15,IF(F472&lt;Premissas!$B$11,Premissas!$B$16,IF(F472&lt;Premissas!$B$12,Premissas!$B$17,Premissas!$B$18)))))</f>
        <v/>
      </c>
      <c r="L472" s="5">
        <f>K472/Premissas!$B$4</f>
        <v/>
      </c>
      <c r="M472" s="2">
        <f>IF(K472=Premissas!$B$18,"SIM","NÃO")</f>
        <v/>
      </c>
    </row>
    <row r="473">
      <c r="A473" s="2" t="inlineStr">
        <is>
          <t>5819628</t>
        </is>
      </c>
      <c r="B473" s="2" t="inlineStr">
        <is>
          <t>Augusto Neves Junior</t>
        </is>
      </c>
      <c r="C473" s="2" t="n">
        <v>930</v>
      </c>
      <c r="D473" s="2">
        <f>IFERROR(TEXTJOIN(" | ",TRUE,UNIQUE(FILTER(Detalhe_Registro!$C:$C,(Detalhe_Registro!$D:$D=A473)*(Detalhe_Registro!$E:$E=B473)*(Detalhe_Registro!$M:$M="SIM")))),"")</f>
        <v/>
      </c>
      <c r="E473" s="2">
        <f>COUNTIFS(Detalhe_Registro!$D:$D,A473,Detalhe_Registro!$E:$E,B473,Detalhe_Registro!$M:$M,"SIM")</f>
        <v/>
      </c>
      <c r="F473" s="2">
        <f>IFERROR(MAXIFS(Detalhe_Registro!$N:$N,Detalhe_Registro!$D:$D,A473,Detalhe_Registro!$E:$E,B473,Detalhe_Registro!$M:$M,"SIM"),0)</f>
        <v/>
      </c>
      <c r="G473" s="2">
        <f>IFERROR(AVERAGEIFS(Detalhe_Registro!$N:$N,Detalhe_Registro!$D:$D,A473,Detalhe_Registro!$E:$E,B473,Detalhe_Registro!$M:$M,"SIM"),0)</f>
        <v/>
      </c>
      <c r="H473" s="2">
        <f>SUMIFS(Detalhe_Registro!$F:$F,Detalhe_Registro!$D:$D,A473,Detalhe_Registro!$E:$E,B473,Detalhe_Registro!$M:$M,"SIM")</f>
        <v/>
      </c>
      <c r="I473" s="2">
        <f>SUMIFS(Detalhe_Registro!$G:$G,Detalhe_Registro!$D:$D,A473,Detalhe_Registro!$E:$E,B473,Detalhe_Registro!$M:$M,"SIM")</f>
        <v/>
      </c>
      <c r="J473" s="2">
        <f>IF(F473&lt;Premissas!$B$8,"&lt; 1,00",IF(F473&lt;Premissas!$B$9,"1,00 – 1,19",IF(F473&lt;Premissas!$B$10,"1,20 – 1,39",IF(F473&lt;Premissas!$B$11,"1,40 – 1,59",IF(F473&lt;Premissas!$B$12,"1,60 – 1,99","≥ 2,00")))))</f>
        <v/>
      </c>
      <c r="K473" s="5">
        <f>IF(F473&lt;Premissas!$B$8,Premissas!$B$13,IF(F473&lt;Premissas!$B$9,Premissas!$B$14,IF(F473&lt;Premissas!$B$10,Premissas!$B$15,IF(F473&lt;Premissas!$B$11,Premissas!$B$16,IF(F473&lt;Premissas!$B$12,Premissas!$B$17,Premissas!$B$18)))))</f>
        <v/>
      </c>
      <c r="L473" s="5">
        <f>K473/Premissas!$B$4</f>
        <v/>
      </c>
      <c r="M473" s="2">
        <f>IF(K473=Premissas!$B$18,"SIM","NÃO")</f>
        <v/>
      </c>
    </row>
    <row r="474">
      <c r="A474" s="2" t="n">
        <v>6008151</v>
      </c>
      <c r="B474" s="2" t="inlineStr">
        <is>
          <t>Ayoub Ait Bourhim</t>
        </is>
      </c>
      <c r="C474" s="2" t="n">
        <v>930</v>
      </c>
      <c r="D474" s="2">
        <f>IFERROR(TEXTJOIN(" | ",TRUE,UNIQUE(FILTER(Detalhe_Registro!$C:$C,(Detalhe_Registro!$D:$D=A474)*(Detalhe_Registro!$E:$E=B474)*(Detalhe_Registro!$M:$M="SIM")))),"")</f>
        <v/>
      </c>
      <c r="E474" s="2">
        <f>COUNTIFS(Detalhe_Registro!$D:$D,A474,Detalhe_Registro!$E:$E,B474,Detalhe_Registro!$M:$M,"SIM")</f>
        <v/>
      </c>
      <c r="F474" s="2">
        <f>IFERROR(MAXIFS(Detalhe_Registro!$N:$N,Detalhe_Registro!$D:$D,A474,Detalhe_Registro!$E:$E,B474,Detalhe_Registro!$M:$M,"SIM"),0)</f>
        <v/>
      </c>
      <c r="G474" s="2">
        <f>IFERROR(AVERAGEIFS(Detalhe_Registro!$N:$N,Detalhe_Registro!$D:$D,A474,Detalhe_Registro!$E:$E,B474,Detalhe_Registro!$M:$M,"SIM"),0)</f>
        <v/>
      </c>
      <c r="H474" s="2">
        <f>SUMIFS(Detalhe_Registro!$F:$F,Detalhe_Registro!$D:$D,A474,Detalhe_Registro!$E:$E,B474,Detalhe_Registro!$M:$M,"SIM")</f>
        <v/>
      </c>
      <c r="I474" s="2">
        <f>SUMIFS(Detalhe_Registro!$G:$G,Detalhe_Registro!$D:$D,A474,Detalhe_Registro!$E:$E,B474,Detalhe_Registro!$M:$M,"SIM")</f>
        <v/>
      </c>
      <c r="J474" s="2">
        <f>IF(F474&lt;Premissas!$B$8,"&lt; 1,00",IF(F474&lt;Premissas!$B$9,"1,00 – 1,19",IF(F474&lt;Premissas!$B$10,"1,20 – 1,39",IF(F474&lt;Premissas!$B$11,"1,40 – 1,59",IF(F474&lt;Premissas!$B$12,"1,60 – 1,99","≥ 2,00")))))</f>
        <v/>
      </c>
      <c r="K474" s="5">
        <f>IF(F474&lt;Premissas!$B$8,Premissas!$B$13,IF(F474&lt;Premissas!$B$9,Premissas!$B$14,IF(F474&lt;Premissas!$B$10,Premissas!$B$15,IF(F474&lt;Premissas!$B$11,Premissas!$B$16,IF(F474&lt;Premissas!$B$12,Premissas!$B$17,Premissas!$B$18)))))</f>
        <v/>
      </c>
      <c r="L474" s="5">
        <f>K474/Premissas!$B$4</f>
        <v/>
      </c>
      <c r="M474" s="2">
        <f>IF(K474=Premissas!$B$18,"SIM","NÃO")</f>
        <v/>
      </c>
    </row>
    <row r="475">
      <c r="A475" s="2" t="inlineStr">
        <is>
          <t>6008151</t>
        </is>
      </c>
      <c r="B475" s="2" t="inlineStr">
        <is>
          <t>Ayoub Ait Bourhim</t>
        </is>
      </c>
      <c r="C475" s="2" t="n">
        <v>930</v>
      </c>
      <c r="D475" s="2">
        <f>IFERROR(TEXTJOIN(" | ",TRUE,UNIQUE(FILTER(Detalhe_Registro!$C:$C,(Detalhe_Registro!$D:$D=A475)*(Detalhe_Registro!$E:$E=B475)*(Detalhe_Registro!$M:$M="SIM")))),"")</f>
        <v/>
      </c>
      <c r="E475" s="2">
        <f>COUNTIFS(Detalhe_Registro!$D:$D,A475,Detalhe_Registro!$E:$E,B475,Detalhe_Registro!$M:$M,"SIM")</f>
        <v/>
      </c>
      <c r="F475" s="2">
        <f>IFERROR(MAXIFS(Detalhe_Registro!$N:$N,Detalhe_Registro!$D:$D,A475,Detalhe_Registro!$E:$E,B475,Detalhe_Registro!$M:$M,"SIM"),0)</f>
        <v/>
      </c>
      <c r="G475" s="2">
        <f>IFERROR(AVERAGEIFS(Detalhe_Registro!$N:$N,Detalhe_Registro!$D:$D,A475,Detalhe_Registro!$E:$E,B475,Detalhe_Registro!$M:$M,"SIM"),0)</f>
        <v/>
      </c>
      <c r="H475" s="2">
        <f>SUMIFS(Detalhe_Registro!$F:$F,Detalhe_Registro!$D:$D,A475,Detalhe_Registro!$E:$E,B475,Detalhe_Registro!$M:$M,"SIM")</f>
        <v/>
      </c>
      <c r="I475" s="2">
        <f>SUMIFS(Detalhe_Registro!$G:$G,Detalhe_Registro!$D:$D,A475,Detalhe_Registro!$E:$E,B475,Detalhe_Registro!$M:$M,"SIM")</f>
        <v/>
      </c>
      <c r="J475" s="2">
        <f>IF(F475&lt;Premissas!$B$8,"&lt; 1,00",IF(F475&lt;Premissas!$B$9,"1,00 – 1,19",IF(F475&lt;Premissas!$B$10,"1,20 – 1,39",IF(F475&lt;Premissas!$B$11,"1,40 – 1,59",IF(F475&lt;Premissas!$B$12,"1,60 – 1,99","≥ 2,00")))))</f>
        <v/>
      </c>
      <c r="K475" s="5">
        <f>IF(F475&lt;Premissas!$B$8,Premissas!$B$13,IF(F475&lt;Premissas!$B$9,Premissas!$B$14,IF(F475&lt;Premissas!$B$10,Premissas!$B$15,IF(F475&lt;Premissas!$B$11,Premissas!$B$16,IF(F475&lt;Premissas!$B$12,Premissas!$B$17,Premissas!$B$18)))))</f>
        <v/>
      </c>
      <c r="L475" s="5">
        <f>K475/Premissas!$B$4</f>
        <v/>
      </c>
      <c r="M475" s="2">
        <f>IF(K475=Premissas!$B$18,"SIM","NÃO")</f>
        <v/>
      </c>
    </row>
    <row r="476">
      <c r="A476" s="2" t="inlineStr">
        <is>
          <t>6025811</t>
        </is>
      </c>
      <c r="B476" s="2" t="inlineStr">
        <is>
          <t>Ayoub Madjoun</t>
        </is>
      </c>
      <c r="C476" s="2" t="n">
        <v>930</v>
      </c>
      <c r="D476" s="2">
        <f>IFERROR(TEXTJOIN(" | ",TRUE,UNIQUE(FILTER(Detalhe_Registro!$C:$C,(Detalhe_Registro!$D:$D=A476)*(Detalhe_Registro!$E:$E=B476)*(Detalhe_Registro!$M:$M="SIM")))),"")</f>
        <v/>
      </c>
      <c r="E476" s="2">
        <f>COUNTIFS(Detalhe_Registro!$D:$D,A476,Detalhe_Registro!$E:$E,B476,Detalhe_Registro!$M:$M,"SIM")</f>
        <v/>
      </c>
      <c r="F476" s="2">
        <f>IFERROR(MAXIFS(Detalhe_Registro!$N:$N,Detalhe_Registro!$D:$D,A476,Detalhe_Registro!$E:$E,B476,Detalhe_Registro!$M:$M,"SIM"),0)</f>
        <v/>
      </c>
      <c r="G476" s="2">
        <f>IFERROR(AVERAGEIFS(Detalhe_Registro!$N:$N,Detalhe_Registro!$D:$D,A476,Detalhe_Registro!$E:$E,B476,Detalhe_Registro!$M:$M,"SIM"),0)</f>
        <v/>
      </c>
      <c r="H476" s="2">
        <f>SUMIFS(Detalhe_Registro!$F:$F,Detalhe_Registro!$D:$D,A476,Detalhe_Registro!$E:$E,B476,Detalhe_Registro!$M:$M,"SIM")</f>
        <v/>
      </c>
      <c r="I476" s="2">
        <f>SUMIFS(Detalhe_Registro!$G:$G,Detalhe_Registro!$D:$D,A476,Detalhe_Registro!$E:$E,B476,Detalhe_Registro!$M:$M,"SIM")</f>
        <v/>
      </c>
      <c r="J476" s="2">
        <f>IF(F476&lt;Premissas!$B$8,"&lt; 1,00",IF(F476&lt;Premissas!$B$9,"1,00 – 1,19",IF(F476&lt;Premissas!$B$10,"1,20 – 1,39",IF(F476&lt;Premissas!$B$11,"1,40 – 1,59",IF(F476&lt;Premissas!$B$12,"1,60 – 1,99","≥ 2,00")))))</f>
        <v/>
      </c>
      <c r="K476" s="5">
        <f>IF(F476&lt;Premissas!$B$8,Premissas!$B$13,IF(F476&lt;Premissas!$B$9,Premissas!$B$14,IF(F476&lt;Premissas!$B$10,Premissas!$B$15,IF(F476&lt;Premissas!$B$11,Premissas!$B$16,IF(F476&lt;Premissas!$B$12,Premissas!$B$17,Premissas!$B$18)))))</f>
        <v/>
      </c>
      <c r="L476" s="5">
        <f>K476/Premissas!$B$4</f>
        <v/>
      </c>
      <c r="M476" s="2">
        <f>IF(K476=Premissas!$B$18,"SIM","NÃO")</f>
        <v/>
      </c>
    </row>
    <row r="477">
      <c r="A477" s="2" t="n">
        <v>4754328</v>
      </c>
      <c r="B477" s="2" t="inlineStr">
        <is>
          <t>BRENDA MILENA VIEIRA</t>
        </is>
      </c>
      <c r="C477" s="2" t="n">
        <v>930</v>
      </c>
      <c r="D477" s="2">
        <f>IFERROR(TEXTJOIN(" | ",TRUE,UNIQUE(FILTER(Detalhe_Registro!$C:$C,(Detalhe_Registro!$D:$D=A477)*(Detalhe_Registro!$E:$E=B477)*(Detalhe_Registro!$M:$M="SIM")))),"")</f>
        <v/>
      </c>
      <c r="E477" s="2">
        <f>COUNTIFS(Detalhe_Registro!$D:$D,A477,Detalhe_Registro!$E:$E,B477,Detalhe_Registro!$M:$M,"SIM")</f>
        <v/>
      </c>
      <c r="F477" s="2">
        <f>IFERROR(MAXIFS(Detalhe_Registro!$N:$N,Detalhe_Registro!$D:$D,A477,Detalhe_Registro!$E:$E,B477,Detalhe_Registro!$M:$M,"SIM"),0)</f>
        <v/>
      </c>
      <c r="G477" s="2">
        <f>IFERROR(AVERAGEIFS(Detalhe_Registro!$N:$N,Detalhe_Registro!$D:$D,A477,Detalhe_Registro!$E:$E,B477,Detalhe_Registro!$M:$M,"SIM"),0)</f>
        <v/>
      </c>
      <c r="H477" s="2">
        <f>SUMIFS(Detalhe_Registro!$F:$F,Detalhe_Registro!$D:$D,A477,Detalhe_Registro!$E:$E,B477,Detalhe_Registro!$M:$M,"SIM")</f>
        <v/>
      </c>
      <c r="I477" s="2">
        <f>SUMIFS(Detalhe_Registro!$G:$G,Detalhe_Registro!$D:$D,A477,Detalhe_Registro!$E:$E,B477,Detalhe_Registro!$M:$M,"SIM")</f>
        <v/>
      </c>
      <c r="J477" s="2">
        <f>IF(F477&lt;Premissas!$B$8,"&lt; 1,00",IF(F477&lt;Premissas!$B$9,"1,00 – 1,19",IF(F477&lt;Premissas!$B$10,"1,20 – 1,39",IF(F477&lt;Premissas!$B$11,"1,40 – 1,59",IF(F477&lt;Premissas!$B$12,"1,60 – 1,99","≥ 2,00")))))</f>
        <v/>
      </c>
      <c r="K477" s="5">
        <f>IF(F477&lt;Premissas!$B$8,Premissas!$B$13,IF(F477&lt;Premissas!$B$9,Premissas!$B$14,IF(F477&lt;Premissas!$B$10,Premissas!$B$15,IF(F477&lt;Premissas!$B$11,Premissas!$B$16,IF(F477&lt;Premissas!$B$12,Premissas!$B$17,Premissas!$B$18)))))</f>
        <v/>
      </c>
      <c r="L477" s="5">
        <f>K477/Premissas!$B$4</f>
        <v/>
      </c>
      <c r="M477" s="2">
        <f>IF(K477=Premissas!$B$18,"SIM","NÃO")</f>
        <v/>
      </c>
    </row>
    <row r="478">
      <c r="A478" s="2" t="inlineStr">
        <is>
          <t>4754328</t>
        </is>
      </c>
      <c r="B478" s="2" t="inlineStr">
        <is>
          <t>BRENDA MILENA VIEIRA</t>
        </is>
      </c>
      <c r="C478" s="2" t="n">
        <v>930</v>
      </c>
      <c r="D478" s="2">
        <f>IFERROR(TEXTJOIN(" | ",TRUE,UNIQUE(FILTER(Detalhe_Registro!$C:$C,(Detalhe_Registro!$D:$D=A478)*(Detalhe_Registro!$E:$E=B478)*(Detalhe_Registro!$M:$M="SIM")))),"")</f>
        <v/>
      </c>
      <c r="E478" s="2">
        <f>COUNTIFS(Detalhe_Registro!$D:$D,A478,Detalhe_Registro!$E:$E,B478,Detalhe_Registro!$M:$M,"SIM")</f>
        <v/>
      </c>
      <c r="F478" s="2">
        <f>IFERROR(MAXIFS(Detalhe_Registro!$N:$N,Detalhe_Registro!$D:$D,A478,Detalhe_Registro!$E:$E,B478,Detalhe_Registro!$M:$M,"SIM"),0)</f>
        <v/>
      </c>
      <c r="G478" s="2">
        <f>IFERROR(AVERAGEIFS(Detalhe_Registro!$N:$N,Detalhe_Registro!$D:$D,A478,Detalhe_Registro!$E:$E,B478,Detalhe_Registro!$M:$M,"SIM"),0)</f>
        <v/>
      </c>
      <c r="H478" s="2">
        <f>SUMIFS(Detalhe_Registro!$F:$F,Detalhe_Registro!$D:$D,A478,Detalhe_Registro!$E:$E,B478,Detalhe_Registro!$M:$M,"SIM")</f>
        <v/>
      </c>
      <c r="I478" s="2">
        <f>SUMIFS(Detalhe_Registro!$G:$G,Detalhe_Registro!$D:$D,A478,Detalhe_Registro!$E:$E,B478,Detalhe_Registro!$M:$M,"SIM")</f>
        <v/>
      </c>
      <c r="J478" s="2">
        <f>IF(F478&lt;Premissas!$B$8,"&lt; 1,00",IF(F478&lt;Premissas!$B$9,"1,00 – 1,19",IF(F478&lt;Premissas!$B$10,"1,20 – 1,39",IF(F478&lt;Premissas!$B$11,"1,40 – 1,59",IF(F478&lt;Premissas!$B$12,"1,60 – 1,99","≥ 2,00")))))</f>
        <v/>
      </c>
      <c r="K478" s="5">
        <f>IF(F478&lt;Premissas!$B$8,Premissas!$B$13,IF(F478&lt;Premissas!$B$9,Premissas!$B$14,IF(F478&lt;Premissas!$B$10,Premissas!$B$15,IF(F478&lt;Premissas!$B$11,Premissas!$B$16,IF(F478&lt;Premissas!$B$12,Premissas!$B$17,Premissas!$B$18)))))</f>
        <v/>
      </c>
      <c r="L478" s="5">
        <f>K478/Premissas!$B$4</f>
        <v/>
      </c>
      <c r="M478" s="2">
        <f>IF(K478=Premissas!$B$18,"SIM","NÃO")</f>
        <v/>
      </c>
    </row>
    <row r="479">
      <c r="A479" s="2" t="n">
        <v>5299802</v>
      </c>
      <c r="B479" s="2" t="inlineStr">
        <is>
          <t>BRUNO ALVES VIEIRA DOS SANTOS</t>
        </is>
      </c>
      <c r="C479" s="2" t="n">
        <v>930</v>
      </c>
      <c r="D479" s="2">
        <f>IFERROR(TEXTJOIN(" | ",TRUE,UNIQUE(FILTER(Detalhe_Registro!$C:$C,(Detalhe_Registro!$D:$D=A479)*(Detalhe_Registro!$E:$E=B479)*(Detalhe_Registro!$M:$M="SIM")))),"")</f>
        <v/>
      </c>
      <c r="E479" s="2">
        <f>COUNTIFS(Detalhe_Registro!$D:$D,A479,Detalhe_Registro!$E:$E,B479,Detalhe_Registro!$M:$M,"SIM")</f>
        <v/>
      </c>
      <c r="F479" s="2">
        <f>IFERROR(MAXIFS(Detalhe_Registro!$N:$N,Detalhe_Registro!$D:$D,A479,Detalhe_Registro!$E:$E,B479,Detalhe_Registro!$M:$M,"SIM"),0)</f>
        <v/>
      </c>
      <c r="G479" s="2">
        <f>IFERROR(AVERAGEIFS(Detalhe_Registro!$N:$N,Detalhe_Registro!$D:$D,A479,Detalhe_Registro!$E:$E,B479,Detalhe_Registro!$M:$M,"SIM"),0)</f>
        <v/>
      </c>
      <c r="H479" s="2">
        <f>SUMIFS(Detalhe_Registro!$F:$F,Detalhe_Registro!$D:$D,A479,Detalhe_Registro!$E:$E,B479,Detalhe_Registro!$M:$M,"SIM")</f>
        <v/>
      </c>
      <c r="I479" s="2">
        <f>SUMIFS(Detalhe_Registro!$G:$G,Detalhe_Registro!$D:$D,A479,Detalhe_Registro!$E:$E,B479,Detalhe_Registro!$M:$M,"SIM")</f>
        <v/>
      </c>
      <c r="J479" s="2">
        <f>IF(F479&lt;Premissas!$B$8,"&lt; 1,00",IF(F479&lt;Premissas!$B$9,"1,00 – 1,19",IF(F479&lt;Premissas!$B$10,"1,20 – 1,39",IF(F479&lt;Premissas!$B$11,"1,40 – 1,59",IF(F479&lt;Premissas!$B$12,"1,60 – 1,99","≥ 2,00")))))</f>
        <v/>
      </c>
      <c r="K479" s="5">
        <f>IF(F479&lt;Premissas!$B$8,Premissas!$B$13,IF(F479&lt;Premissas!$B$9,Premissas!$B$14,IF(F479&lt;Premissas!$B$10,Premissas!$B$15,IF(F479&lt;Premissas!$B$11,Premissas!$B$16,IF(F479&lt;Premissas!$B$12,Premissas!$B$17,Premissas!$B$18)))))</f>
        <v/>
      </c>
      <c r="L479" s="5">
        <f>K479/Premissas!$B$4</f>
        <v/>
      </c>
      <c r="M479" s="2">
        <f>IF(K479=Premissas!$B$18,"SIM","NÃO")</f>
        <v/>
      </c>
    </row>
    <row r="480">
      <c r="A480" s="2" t="inlineStr">
        <is>
          <t>5299802</t>
        </is>
      </c>
      <c r="B480" s="2" t="inlineStr">
        <is>
          <t>BRUNO ALVES VIEIRA DOS SANTOS</t>
        </is>
      </c>
      <c r="C480" s="2" t="n">
        <v>930</v>
      </c>
      <c r="D480" s="2">
        <f>IFERROR(TEXTJOIN(" | ",TRUE,UNIQUE(FILTER(Detalhe_Registro!$C:$C,(Detalhe_Registro!$D:$D=A480)*(Detalhe_Registro!$E:$E=B480)*(Detalhe_Registro!$M:$M="SIM")))),"")</f>
        <v/>
      </c>
      <c r="E480" s="2">
        <f>COUNTIFS(Detalhe_Registro!$D:$D,A480,Detalhe_Registro!$E:$E,B480,Detalhe_Registro!$M:$M,"SIM")</f>
        <v/>
      </c>
      <c r="F480" s="2">
        <f>IFERROR(MAXIFS(Detalhe_Registro!$N:$N,Detalhe_Registro!$D:$D,A480,Detalhe_Registro!$E:$E,B480,Detalhe_Registro!$M:$M,"SIM"),0)</f>
        <v/>
      </c>
      <c r="G480" s="2">
        <f>IFERROR(AVERAGEIFS(Detalhe_Registro!$N:$N,Detalhe_Registro!$D:$D,A480,Detalhe_Registro!$E:$E,B480,Detalhe_Registro!$M:$M,"SIM"),0)</f>
        <v/>
      </c>
      <c r="H480" s="2">
        <f>SUMIFS(Detalhe_Registro!$F:$F,Detalhe_Registro!$D:$D,A480,Detalhe_Registro!$E:$E,B480,Detalhe_Registro!$M:$M,"SIM")</f>
        <v/>
      </c>
      <c r="I480" s="2">
        <f>SUMIFS(Detalhe_Registro!$G:$G,Detalhe_Registro!$D:$D,A480,Detalhe_Registro!$E:$E,B480,Detalhe_Registro!$M:$M,"SIM")</f>
        <v/>
      </c>
      <c r="J480" s="2">
        <f>IF(F480&lt;Premissas!$B$8,"&lt; 1,00",IF(F480&lt;Premissas!$B$9,"1,00 – 1,19",IF(F480&lt;Premissas!$B$10,"1,20 – 1,39",IF(F480&lt;Premissas!$B$11,"1,40 – 1,59",IF(F480&lt;Premissas!$B$12,"1,60 – 1,99","≥ 2,00")))))</f>
        <v/>
      </c>
      <c r="K480" s="5">
        <f>IF(F480&lt;Premissas!$B$8,Premissas!$B$13,IF(F480&lt;Premissas!$B$9,Premissas!$B$14,IF(F480&lt;Premissas!$B$10,Premissas!$B$15,IF(F480&lt;Premissas!$B$11,Premissas!$B$16,IF(F480&lt;Premissas!$B$12,Premissas!$B$17,Premissas!$B$18)))))</f>
        <v/>
      </c>
      <c r="L480" s="5">
        <f>K480/Premissas!$B$4</f>
        <v/>
      </c>
      <c r="M480" s="2">
        <f>IF(K480=Premissas!$B$18,"SIM","NÃO")</f>
        <v/>
      </c>
    </row>
    <row r="481">
      <c r="A481" s="2" t="n">
        <v>5549922</v>
      </c>
      <c r="B481" s="2" t="inlineStr">
        <is>
          <t>Benedito Nonato Da Silva</t>
        </is>
      </c>
      <c r="C481" s="2" t="n">
        <v>930</v>
      </c>
      <c r="D481" s="2">
        <f>IFERROR(TEXTJOIN(" | ",TRUE,UNIQUE(FILTER(Detalhe_Registro!$C:$C,(Detalhe_Registro!$D:$D=A481)*(Detalhe_Registro!$E:$E=B481)*(Detalhe_Registro!$M:$M="SIM")))),"")</f>
        <v/>
      </c>
      <c r="E481" s="2">
        <f>COUNTIFS(Detalhe_Registro!$D:$D,A481,Detalhe_Registro!$E:$E,B481,Detalhe_Registro!$M:$M,"SIM")</f>
        <v/>
      </c>
      <c r="F481" s="2">
        <f>IFERROR(MAXIFS(Detalhe_Registro!$N:$N,Detalhe_Registro!$D:$D,A481,Detalhe_Registro!$E:$E,B481,Detalhe_Registro!$M:$M,"SIM"),0)</f>
        <v/>
      </c>
      <c r="G481" s="2">
        <f>IFERROR(AVERAGEIFS(Detalhe_Registro!$N:$N,Detalhe_Registro!$D:$D,A481,Detalhe_Registro!$E:$E,B481,Detalhe_Registro!$M:$M,"SIM"),0)</f>
        <v/>
      </c>
      <c r="H481" s="2">
        <f>SUMIFS(Detalhe_Registro!$F:$F,Detalhe_Registro!$D:$D,A481,Detalhe_Registro!$E:$E,B481,Detalhe_Registro!$M:$M,"SIM")</f>
        <v/>
      </c>
      <c r="I481" s="2">
        <f>SUMIFS(Detalhe_Registro!$G:$G,Detalhe_Registro!$D:$D,A481,Detalhe_Registro!$E:$E,B481,Detalhe_Registro!$M:$M,"SIM")</f>
        <v/>
      </c>
      <c r="J481" s="2">
        <f>IF(F481&lt;Premissas!$B$8,"&lt; 1,00",IF(F481&lt;Premissas!$B$9,"1,00 – 1,19",IF(F481&lt;Premissas!$B$10,"1,20 – 1,39",IF(F481&lt;Premissas!$B$11,"1,40 – 1,59",IF(F481&lt;Premissas!$B$12,"1,60 – 1,99","≥ 2,00")))))</f>
        <v/>
      </c>
      <c r="K481" s="5">
        <f>IF(F481&lt;Premissas!$B$8,Premissas!$B$13,IF(F481&lt;Premissas!$B$9,Premissas!$B$14,IF(F481&lt;Premissas!$B$10,Premissas!$B$15,IF(F481&lt;Premissas!$B$11,Premissas!$B$16,IF(F481&lt;Premissas!$B$12,Premissas!$B$17,Premissas!$B$18)))))</f>
        <v/>
      </c>
      <c r="L481" s="5">
        <f>K481/Premissas!$B$4</f>
        <v/>
      </c>
      <c r="M481" s="2">
        <f>IF(K481=Premissas!$B$18,"SIM","NÃO")</f>
        <v/>
      </c>
    </row>
    <row r="482">
      <c r="A482" s="2" t="inlineStr">
        <is>
          <t>5549922</t>
        </is>
      </c>
      <c r="B482" s="2" t="inlineStr">
        <is>
          <t>Benedito Nonato Da Silva</t>
        </is>
      </c>
      <c r="C482" s="2" t="n">
        <v>930</v>
      </c>
      <c r="D482" s="2">
        <f>IFERROR(TEXTJOIN(" | ",TRUE,UNIQUE(FILTER(Detalhe_Registro!$C:$C,(Detalhe_Registro!$D:$D=A482)*(Detalhe_Registro!$E:$E=B482)*(Detalhe_Registro!$M:$M="SIM")))),"")</f>
        <v/>
      </c>
      <c r="E482" s="2">
        <f>COUNTIFS(Detalhe_Registro!$D:$D,A482,Detalhe_Registro!$E:$E,B482,Detalhe_Registro!$M:$M,"SIM")</f>
        <v/>
      </c>
      <c r="F482" s="2">
        <f>IFERROR(MAXIFS(Detalhe_Registro!$N:$N,Detalhe_Registro!$D:$D,A482,Detalhe_Registro!$E:$E,B482,Detalhe_Registro!$M:$M,"SIM"),0)</f>
        <v/>
      </c>
      <c r="G482" s="2">
        <f>IFERROR(AVERAGEIFS(Detalhe_Registro!$N:$N,Detalhe_Registro!$D:$D,A482,Detalhe_Registro!$E:$E,B482,Detalhe_Registro!$M:$M,"SIM"),0)</f>
        <v/>
      </c>
      <c r="H482" s="2">
        <f>SUMIFS(Detalhe_Registro!$F:$F,Detalhe_Registro!$D:$D,A482,Detalhe_Registro!$E:$E,B482,Detalhe_Registro!$M:$M,"SIM")</f>
        <v/>
      </c>
      <c r="I482" s="2">
        <f>SUMIFS(Detalhe_Registro!$G:$G,Detalhe_Registro!$D:$D,A482,Detalhe_Registro!$E:$E,B482,Detalhe_Registro!$M:$M,"SIM")</f>
        <v/>
      </c>
      <c r="J482" s="2">
        <f>IF(F482&lt;Premissas!$B$8,"&lt; 1,00",IF(F482&lt;Premissas!$B$9,"1,00 – 1,19",IF(F482&lt;Premissas!$B$10,"1,20 – 1,39",IF(F482&lt;Premissas!$B$11,"1,40 – 1,59",IF(F482&lt;Premissas!$B$12,"1,60 – 1,99","≥ 2,00")))))</f>
        <v/>
      </c>
      <c r="K482" s="5">
        <f>IF(F482&lt;Premissas!$B$8,Premissas!$B$13,IF(F482&lt;Premissas!$B$9,Premissas!$B$14,IF(F482&lt;Premissas!$B$10,Premissas!$B$15,IF(F482&lt;Premissas!$B$11,Premissas!$B$16,IF(F482&lt;Premissas!$B$12,Premissas!$B$17,Premissas!$B$18)))))</f>
        <v/>
      </c>
      <c r="L482" s="5">
        <f>K482/Premissas!$B$4</f>
        <v/>
      </c>
      <c r="M482" s="2">
        <f>IF(K482=Premissas!$B$18,"SIM","NÃO")</f>
        <v/>
      </c>
    </row>
    <row r="483">
      <c r="A483" s="2" t="n">
        <v>5466369</v>
      </c>
      <c r="B483" s="2" t="inlineStr">
        <is>
          <t>Bonifacio Dos Santos E Silva</t>
        </is>
      </c>
      <c r="C483" s="2" t="n">
        <v>930</v>
      </c>
      <c r="D483" s="2">
        <f>IFERROR(TEXTJOIN(" | ",TRUE,UNIQUE(FILTER(Detalhe_Registro!$C:$C,(Detalhe_Registro!$D:$D=A483)*(Detalhe_Registro!$E:$E=B483)*(Detalhe_Registro!$M:$M="SIM")))),"")</f>
        <v/>
      </c>
      <c r="E483" s="2">
        <f>COUNTIFS(Detalhe_Registro!$D:$D,A483,Detalhe_Registro!$E:$E,B483,Detalhe_Registro!$M:$M,"SIM")</f>
        <v/>
      </c>
      <c r="F483" s="2">
        <f>IFERROR(MAXIFS(Detalhe_Registro!$N:$N,Detalhe_Registro!$D:$D,A483,Detalhe_Registro!$E:$E,B483,Detalhe_Registro!$M:$M,"SIM"),0)</f>
        <v/>
      </c>
      <c r="G483" s="2">
        <f>IFERROR(AVERAGEIFS(Detalhe_Registro!$N:$N,Detalhe_Registro!$D:$D,A483,Detalhe_Registro!$E:$E,B483,Detalhe_Registro!$M:$M,"SIM"),0)</f>
        <v/>
      </c>
      <c r="H483" s="2">
        <f>SUMIFS(Detalhe_Registro!$F:$F,Detalhe_Registro!$D:$D,A483,Detalhe_Registro!$E:$E,B483,Detalhe_Registro!$M:$M,"SIM")</f>
        <v/>
      </c>
      <c r="I483" s="2">
        <f>SUMIFS(Detalhe_Registro!$G:$G,Detalhe_Registro!$D:$D,A483,Detalhe_Registro!$E:$E,B483,Detalhe_Registro!$M:$M,"SIM")</f>
        <v/>
      </c>
      <c r="J483" s="2">
        <f>IF(F483&lt;Premissas!$B$8,"&lt; 1,00",IF(F483&lt;Premissas!$B$9,"1,00 – 1,19",IF(F483&lt;Premissas!$B$10,"1,20 – 1,39",IF(F483&lt;Premissas!$B$11,"1,40 – 1,59",IF(F483&lt;Premissas!$B$12,"1,60 – 1,99","≥ 2,00")))))</f>
        <v/>
      </c>
      <c r="K483" s="5">
        <f>IF(F483&lt;Premissas!$B$8,Premissas!$B$13,IF(F483&lt;Premissas!$B$9,Premissas!$B$14,IF(F483&lt;Premissas!$B$10,Premissas!$B$15,IF(F483&lt;Premissas!$B$11,Premissas!$B$16,IF(F483&lt;Premissas!$B$12,Premissas!$B$17,Premissas!$B$18)))))</f>
        <v/>
      </c>
      <c r="L483" s="5">
        <f>K483/Premissas!$B$4</f>
        <v/>
      </c>
      <c r="M483" s="2">
        <f>IF(K483=Premissas!$B$18,"SIM","NÃO")</f>
        <v/>
      </c>
    </row>
    <row r="484">
      <c r="A484" s="2" t="inlineStr">
        <is>
          <t>5466369</t>
        </is>
      </c>
      <c r="B484" s="2" t="inlineStr">
        <is>
          <t>Bonifacio Dos Santos E Silva</t>
        </is>
      </c>
      <c r="C484" s="2" t="n">
        <v>930</v>
      </c>
      <c r="D484" s="2">
        <f>IFERROR(TEXTJOIN(" | ",TRUE,UNIQUE(FILTER(Detalhe_Registro!$C:$C,(Detalhe_Registro!$D:$D=A484)*(Detalhe_Registro!$E:$E=B484)*(Detalhe_Registro!$M:$M="SIM")))),"")</f>
        <v/>
      </c>
      <c r="E484" s="2">
        <f>COUNTIFS(Detalhe_Registro!$D:$D,A484,Detalhe_Registro!$E:$E,B484,Detalhe_Registro!$M:$M,"SIM")</f>
        <v/>
      </c>
      <c r="F484" s="2">
        <f>IFERROR(MAXIFS(Detalhe_Registro!$N:$N,Detalhe_Registro!$D:$D,A484,Detalhe_Registro!$E:$E,B484,Detalhe_Registro!$M:$M,"SIM"),0)</f>
        <v/>
      </c>
      <c r="G484" s="2">
        <f>IFERROR(AVERAGEIFS(Detalhe_Registro!$N:$N,Detalhe_Registro!$D:$D,A484,Detalhe_Registro!$E:$E,B484,Detalhe_Registro!$M:$M,"SIM"),0)</f>
        <v/>
      </c>
      <c r="H484" s="2">
        <f>SUMIFS(Detalhe_Registro!$F:$F,Detalhe_Registro!$D:$D,A484,Detalhe_Registro!$E:$E,B484,Detalhe_Registro!$M:$M,"SIM")</f>
        <v/>
      </c>
      <c r="I484" s="2">
        <f>SUMIFS(Detalhe_Registro!$G:$G,Detalhe_Registro!$D:$D,A484,Detalhe_Registro!$E:$E,B484,Detalhe_Registro!$M:$M,"SIM")</f>
        <v/>
      </c>
      <c r="J484" s="2">
        <f>IF(F484&lt;Premissas!$B$8,"&lt; 1,00",IF(F484&lt;Premissas!$B$9,"1,00 – 1,19",IF(F484&lt;Premissas!$B$10,"1,20 – 1,39",IF(F484&lt;Premissas!$B$11,"1,40 – 1,59",IF(F484&lt;Premissas!$B$12,"1,60 – 1,99","≥ 2,00")))))</f>
        <v/>
      </c>
      <c r="K484" s="5">
        <f>IF(F484&lt;Premissas!$B$8,Premissas!$B$13,IF(F484&lt;Premissas!$B$9,Premissas!$B$14,IF(F484&lt;Premissas!$B$10,Premissas!$B$15,IF(F484&lt;Premissas!$B$11,Premissas!$B$16,IF(F484&lt;Premissas!$B$12,Premissas!$B$17,Premissas!$B$18)))))</f>
        <v/>
      </c>
      <c r="L484" s="5">
        <f>K484/Premissas!$B$4</f>
        <v/>
      </c>
      <c r="M484" s="2">
        <f>IF(K484=Premissas!$B$18,"SIM","NÃO")</f>
        <v/>
      </c>
    </row>
    <row r="485">
      <c r="A485" s="2" t="n">
        <v>5796385</v>
      </c>
      <c r="B485" s="2" t="inlineStr">
        <is>
          <t>Breno Henrique Novaes</t>
        </is>
      </c>
      <c r="C485" s="2" t="n">
        <v>930</v>
      </c>
      <c r="D485" s="2">
        <f>IFERROR(TEXTJOIN(" | ",TRUE,UNIQUE(FILTER(Detalhe_Registro!$C:$C,(Detalhe_Registro!$D:$D=A485)*(Detalhe_Registro!$E:$E=B485)*(Detalhe_Registro!$M:$M="SIM")))),"")</f>
        <v/>
      </c>
      <c r="E485" s="2">
        <f>COUNTIFS(Detalhe_Registro!$D:$D,A485,Detalhe_Registro!$E:$E,B485,Detalhe_Registro!$M:$M,"SIM")</f>
        <v/>
      </c>
      <c r="F485" s="2">
        <f>IFERROR(MAXIFS(Detalhe_Registro!$N:$N,Detalhe_Registro!$D:$D,A485,Detalhe_Registro!$E:$E,B485,Detalhe_Registro!$M:$M,"SIM"),0)</f>
        <v/>
      </c>
      <c r="G485" s="2">
        <f>IFERROR(AVERAGEIFS(Detalhe_Registro!$N:$N,Detalhe_Registro!$D:$D,A485,Detalhe_Registro!$E:$E,B485,Detalhe_Registro!$M:$M,"SIM"),0)</f>
        <v/>
      </c>
      <c r="H485" s="2">
        <f>SUMIFS(Detalhe_Registro!$F:$F,Detalhe_Registro!$D:$D,A485,Detalhe_Registro!$E:$E,B485,Detalhe_Registro!$M:$M,"SIM")</f>
        <v/>
      </c>
      <c r="I485" s="2">
        <f>SUMIFS(Detalhe_Registro!$G:$G,Detalhe_Registro!$D:$D,A485,Detalhe_Registro!$E:$E,B485,Detalhe_Registro!$M:$M,"SIM")</f>
        <v/>
      </c>
      <c r="J485" s="2">
        <f>IF(F485&lt;Premissas!$B$8,"&lt; 1,00",IF(F485&lt;Premissas!$B$9,"1,00 – 1,19",IF(F485&lt;Premissas!$B$10,"1,20 – 1,39",IF(F485&lt;Premissas!$B$11,"1,40 – 1,59",IF(F485&lt;Premissas!$B$12,"1,60 – 1,99","≥ 2,00")))))</f>
        <v/>
      </c>
      <c r="K485" s="5">
        <f>IF(F485&lt;Premissas!$B$8,Premissas!$B$13,IF(F485&lt;Premissas!$B$9,Premissas!$B$14,IF(F485&lt;Premissas!$B$10,Premissas!$B$15,IF(F485&lt;Premissas!$B$11,Premissas!$B$16,IF(F485&lt;Premissas!$B$12,Premissas!$B$17,Premissas!$B$18)))))</f>
        <v/>
      </c>
      <c r="L485" s="5">
        <f>K485/Premissas!$B$4</f>
        <v/>
      </c>
      <c r="M485" s="2">
        <f>IF(K485=Premissas!$B$18,"SIM","NÃO")</f>
        <v/>
      </c>
    </row>
    <row r="486">
      <c r="A486" s="2" t="inlineStr">
        <is>
          <t>5796385</t>
        </is>
      </c>
      <c r="B486" s="2" t="inlineStr">
        <is>
          <t>Breno Henrique Novaes</t>
        </is>
      </c>
      <c r="C486" s="2" t="n">
        <v>930</v>
      </c>
      <c r="D486" s="2">
        <f>IFERROR(TEXTJOIN(" | ",TRUE,UNIQUE(FILTER(Detalhe_Registro!$C:$C,(Detalhe_Registro!$D:$D=A486)*(Detalhe_Registro!$E:$E=B486)*(Detalhe_Registro!$M:$M="SIM")))),"")</f>
        <v/>
      </c>
      <c r="E486" s="2">
        <f>COUNTIFS(Detalhe_Registro!$D:$D,A486,Detalhe_Registro!$E:$E,B486,Detalhe_Registro!$M:$M,"SIM")</f>
        <v/>
      </c>
      <c r="F486" s="2">
        <f>IFERROR(MAXIFS(Detalhe_Registro!$N:$N,Detalhe_Registro!$D:$D,A486,Detalhe_Registro!$E:$E,B486,Detalhe_Registro!$M:$M,"SIM"),0)</f>
        <v/>
      </c>
      <c r="G486" s="2">
        <f>IFERROR(AVERAGEIFS(Detalhe_Registro!$N:$N,Detalhe_Registro!$D:$D,A486,Detalhe_Registro!$E:$E,B486,Detalhe_Registro!$M:$M,"SIM"),0)</f>
        <v/>
      </c>
      <c r="H486" s="2">
        <f>SUMIFS(Detalhe_Registro!$F:$F,Detalhe_Registro!$D:$D,A486,Detalhe_Registro!$E:$E,B486,Detalhe_Registro!$M:$M,"SIM")</f>
        <v/>
      </c>
      <c r="I486" s="2">
        <f>SUMIFS(Detalhe_Registro!$G:$G,Detalhe_Registro!$D:$D,A486,Detalhe_Registro!$E:$E,B486,Detalhe_Registro!$M:$M,"SIM")</f>
        <v/>
      </c>
      <c r="J486" s="2">
        <f>IF(F486&lt;Premissas!$B$8,"&lt; 1,00",IF(F486&lt;Premissas!$B$9,"1,00 – 1,19",IF(F486&lt;Premissas!$B$10,"1,20 – 1,39",IF(F486&lt;Premissas!$B$11,"1,40 – 1,59",IF(F486&lt;Premissas!$B$12,"1,60 – 1,99","≥ 2,00")))))</f>
        <v/>
      </c>
      <c r="K486" s="5">
        <f>IF(F486&lt;Premissas!$B$8,Premissas!$B$13,IF(F486&lt;Premissas!$B$9,Premissas!$B$14,IF(F486&lt;Premissas!$B$10,Premissas!$B$15,IF(F486&lt;Premissas!$B$11,Premissas!$B$16,IF(F486&lt;Premissas!$B$12,Premissas!$B$17,Premissas!$B$18)))))</f>
        <v/>
      </c>
      <c r="L486" s="5">
        <f>K486/Premissas!$B$4</f>
        <v/>
      </c>
      <c r="M486" s="2">
        <f>IF(K486=Premissas!$B$18,"SIM","NÃO")</f>
        <v/>
      </c>
    </row>
    <row r="487">
      <c r="A487" s="2" t="n">
        <v>4041291</v>
      </c>
      <c r="B487" s="2" t="inlineStr">
        <is>
          <t>CAIO CESAR ALVES DE LIMA</t>
        </is>
      </c>
      <c r="C487" s="2" t="n">
        <v>930</v>
      </c>
      <c r="D487" s="2">
        <f>IFERROR(TEXTJOIN(" | ",TRUE,UNIQUE(FILTER(Detalhe_Registro!$C:$C,(Detalhe_Registro!$D:$D=A487)*(Detalhe_Registro!$E:$E=B487)*(Detalhe_Registro!$M:$M="SIM")))),"")</f>
        <v/>
      </c>
      <c r="E487" s="2">
        <f>COUNTIFS(Detalhe_Registro!$D:$D,A487,Detalhe_Registro!$E:$E,B487,Detalhe_Registro!$M:$M,"SIM")</f>
        <v/>
      </c>
      <c r="F487" s="2">
        <f>IFERROR(MAXIFS(Detalhe_Registro!$N:$N,Detalhe_Registro!$D:$D,A487,Detalhe_Registro!$E:$E,B487,Detalhe_Registro!$M:$M,"SIM"),0)</f>
        <v/>
      </c>
      <c r="G487" s="2">
        <f>IFERROR(AVERAGEIFS(Detalhe_Registro!$N:$N,Detalhe_Registro!$D:$D,A487,Detalhe_Registro!$E:$E,B487,Detalhe_Registro!$M:$M,"SIM"),0)</f>
        <v/>
      </c>
      <c r="H487" s="2">
        <f>SUMIFS(Detalhe_Registro!$F:$F,Detalhe_Registro!$D:$D,A487,Detalhe_Registro!$E:$E,B487,Detalhe_Registro!$M:$M,"SIM")</f>
        <v/>
      </c>
      <c r="I487" s="2">
        <f>SUMIFS(Detalhe_Registro!$G:$G,Detalhe_Registro!$D:$D,A487,Detalhe_Registro!$E:$E,B487,Detalhe_Registro!$M:$M,"SIM")</f>
        <v/>
      </c>
      <c r="J487" s="2">
        <f>IF(F487&lt;Premissas!$B$8,"&lt; 1,00",IF(F487&lt;Premissas!$B$9,"1,00 – 1,19",IF(F487&lt;Premissas!$B$10,"1,20 – 1,39",IF(F487&lt;Premissas!$B$11,"1,40 – 1,59",IF(F487&lt;Premissas!$B$12,"1,60 – 1,99","≥ 2,00")))))</f>
        <v/>
      </c>
      <c r="K487" s="5">
        <f>IF(F487&lt;Premissas!$B$8,Premissas!$B$13,IF(F487&lt;Premissas!$B$9,Premissas!$B$14,IF(F487&lt;Premissas!$B$10,Premissas!$B$15,IF(F487&lt;Premissas!$B$11,Premissas!$B$16,IF(F487&lt;Premissas!$B$12,Premissas!$B$17,Premissas!$B$18)))))</f>
        <v/>
      </c>
      <c r="L487" s="5">
        <f>K487/Premissas!$B$4</f>
        <v/>
      </c>
      <c r="M487" s="2">
        <f>IF(K487=Premissas!$B$18,"SIM","NÃO")</f>
        <v/>
      </c>
    </row>
    <row r="488">
      <c r="A488" s="2" t="inlineStr">
        <is>
          <t>4041291</t>
        </is>
      </c>
      <c r="B488" s="2" t="inlineStr">
        <is>
          <t>CAIO CESAR ALVES DE LIMA</t>
        </is>
      </c>
      <c r="C488" s="2" t="n">
        <v>930</v>
      </c>
      <c r="D488" s="2">
        <f>IFERROR(TEXTJOIN(" | ",TRUE,UNIQUE(FILTER(Detalhe_Registro!$C:$C,(Detalhe_Registro!$D:$D=A488)*(Detalhe_Registro!$E:$E=B488)*(Detalhe_Registro!$M:$M="SIM")))),"")</f>
        <v/>
      </c>
      <c r="E488" s="2">
        <f>COUNTIFS(Detalhe_Registro!$D:$D,A488,Detalhe_Registro!$E:$E,B488,Detalhe_Registro!$M:$M,"SIM")</f>
        <v/>
      </c>
      <c r="F488" s="2">
        <f>IFERROR(MAXIFS(Detalhe_Registro!$N:$N,Detalhe_Registro!$D:$D,A488,Detalhe_Registro!$E:$E,B488,Detalhe_Registro!$M:$M,"SIM"),0)</f>
        <v/>
      </c>
      <c r="G488" s="2">
        <f>IFERROR(AVERAGEIFS(Detalhe_Registro!$N:$N,Detalhe_Registro!$D:$D,A488,Detalhe_Registro!$E:$E,B488,Detalhe_Registro!$M:$M,"SIM"),0)</f>
        <v/>
      </c>
      <c r="H488" s="2">
        <f>SUMIFS(Detalhe_Registro!$F:$F,Detalhe_Registro!$D:$D,A488,Detalhe_Registro!$E:$E,B488,Detalhe_Registro!$M:$M,"SIM")</f>
        <v/>
      </c>
      <c r="I488" s="2">
        <f>SUMIFS(Detalhe_Registro!$G:$G,Detalhe_Registro!$D:$D,A488,Detalhe_Registro!$E:$E,B488,Detalhe_Registro!$M:$M,"SIM")</f>
        <v/>
      </c>
      <c r="J488" s="2">
        <f>IF(F488&lt;Premissas!$B$8,"&lt; 1,00",IF(F488&lt;Premissas!$B$9,"1,00 – 1,19",IF(F488&lt;Premissas!$B$10,"1,20 – 1,39",IF(F488&lt;Premissas!$B$11,"1,40 – 1,59",IF(F488&lt;Premissas!$B$12,"1,60 – 1,99","≥ 2,00")))))</f>
        <v/>
      </c>
      <c r="K488" s="5">
        <f>IF(F488&lt;Premissas!$B$8,Premissas!$B$13,IF(F488&lt;Premissas!$B$9,Premissas!$B$14,IF(F488&lt;Premissas!$B$10,Premissas!$B$15,IF(F488&lt;Premissas!$B$11,Premissas!$B$16,IF(F488&lt;Premissas!$B$12,Premissas!$B$17,Premissas!$B$18)))))</f>
        <v/>
      </c>
      <c r="L488" s="5">
        <f>K488/Premissas!$B$4</f>
        <v/>
      </c>
      <c r="M488" s="2">
        <f>IF(K488=Premissas!$B$18,"SIM","NÃO")</f>
        <v/>
      </c>
    </row>
    <row r="489">
      <c r="A489" s="2" t="n">
        <v>5376726</v>
      </c>
      <c r="B489" s="2" t="inlineStr">
        <is>
          <t>CAIQUE LIMA BARBOSA</t>
        </is>
      </c>
      <c r="C489" s="2" t="n">
        <v>930</v>
      </c>
      <c r="D489" s="2">
        <f>IFERROR(TEXTJOIN(" | ",TRUE,UNIQUE(FILTER(Detalhe_Registro!$C:$C,(Detalhe_Registro!$D:$D=A489)*(Detalhe_Registro!$E:$E=B489)*(Detalhe_Registro!$M:$M="SIM")))),"")</f>
        <v/>
      </c>
      <c r="E489" s="2">
        <f>COUNTIFS(Detalhe_Registro!$D:$D,A489,Detalhe_Registro!$E:$E,B489,Detalhe_Registro!$M:$M,"SIM")</f>
        <v/>
      </c>
      <c r="F489" s="2">
        <f>IFERROR(MAXIFS(Detalhe_Registro!$N:$N,Detalhe_Registro!$D:$D,A489,Detalhe_Registro!$E:$E,B489,Detalhe_Registro!$M:$M,"SIM"),0)</f>
        <v/>
      </c>
      <c r="G489" s="2">
        <f>IFERROR(AVERAGEIFS(Detalhe_Registro!$N:$N,Detalhe_Registro!$D:$D,A489,Detalhe_Registro!$E:$E,B489,Detalhe_Registro!$M:$M,"SIM"),0)</f>
        <v/>
      </c>
      <c r="H489" s="2">
        <f>SUMIFS(Detalhe_Registro!$F:$F,Detalhe_Registro!$D:$D,A489,Detalhe_Registro!$E:$E,B489,Detalhe_Registro!$M:$M,"SIM")</f>
        <v/>
      </c>
      <c r="I489" s="2">
        <f>SUMIFS(Detalhe_Registro!$G:$G,Detalhe_Registro!$D:$D,A489,Detalhe_Registro!$E:$E,B489,Detalhe_Registro!$M:$M,"SIM")</f>
        <v/>
      </c>
      <c r="J489" s="2">
        <f>IF(F489&lt;Premissas!$B$8,"&lt; 1,00",IF(F489&lt;Premissas!$B$9,"1,00 – 1,19",IF(F489&lt;Premissas!$B$10,"1,20 – 1,39",IF(F489&lt;Premissas!$B$11,"1,40 – 1,59",IF(F489&lt;Premissas!$B$12,"1,60 – 1,99","≥ 2,00")))))</f>
        <v/>
      </c>
      <c r="K489" s="5">
        <f>IF(F489&lt;Premissas!$B$8,Premissas!$B$13,IF(F489&lt;Premissas!$B$9,Premissas!$B$14,IF(F489&lt;Premissas!$B$10,Premissas!$B$15,IF(F489&lt;Premissas!$B$11,Premissas!$B$16,IF(F489&lt;Premissas!$B$12,Premissas!$B$17,Premissas!$B$18)))))</f>
        <v/>
      </c>
      <c r="L489" s="5">
        <f>K489/Premissas!$B$4</f>
        <v/>
      </c>
      <c r="M489" s="2">
        <f>IF(K489=Premissas!$B$18,"SIM","NÃO")</f>
        <v/>
      </c>
    </row>
    <row r="490">
      <c r="A490" s="2" t="inlineStr">
        <is>
          <t>5376726</t>
        </is>
      </c>
      <c r="B490" s="2" t="inlineStr">
        <is>
          <t>CAIQUE LIMA BARBOSA</t>
        </is>
      </c>
      <c r="C490" s="2" t="n">
        <v>930</v>
      </c>
      <c r="D490" s="2">
        <f>IFERROR(TEXTJOIN(" | ",TRUE,UNIQUE(FILTER(Detalhe_Registro!$C:$C,(Detalhe_Registro!$D:$D=A490)*(Detalhe_Registro!$E:$E=B490)*(Detalhe_Registro!$M:$M="SIM")))),"")</f>
        <v/>
      </c>
      <c r="E490" s="2">
        <f>COUNTIFS(Detalhe_Registro!$D:$D,A490,Detalhe_Registro!$E:$E,B490,Detalhe_Registro!$M:$M,"SIM")</f>
        <v/>
      </c>
      <c r="F490" s="2">
        <f>IFERROR(MAXIFS(Detalhe_Registro!$N:$N,Detalhe_Registro!$D:$D,A490,Detalhe_Registro!$E:$E,B490,Detalhe_Registro!$M:$M,"SIM"),0)</f>
        <v/>
      </c>
      <c r="G490" s="2">
        <f>IFERROR(AVERAGEIFS(Detalhe_Registro!$N:$N,Detalhe_Registro!$D:$D,A490,Detalhe_Registro!$E:$E,B490,Detalhe_Registro!$M:$M,"SIM"),0)</f>
        <v/>
      </c>
      <c r="H490" s="2">
        <f>SUMIFS(Detalhe_Registro!$F:$F,Detalhe_Registro!$D:$D,A490,Detalhe_Registro!$E:$E,B490,Detalhe_Registro!$M:$M,"SIM")</f>
        <v/>
      </c>
      <c r="I490" s="2">
        <f>SUMIFS(Detalhe_Registro!$G:$G,Detalhe_Registro!$D:$D,A490,Detalhe_Registro!$E:$E,B490,Detalhe_Registro!$M:$M,"SIM")</f>
        <v/>
      </c>
      <c r="J490" s="2">
        <f>IF(F490&lt;Premissas!$B$8,"&lt; 1,00",IF(F490&lt;Premissas!$B$9,"1,00 – 1,19",IF(F490&lt;Premissas!$B$10,"1,20 – 1,39",IF(F490&lt;Premissas!$B$11,"1,40 – 1,59",IF(F490&lt;Premissas!$B$12,"1,60 – 1,99","≥ 2,00")))))</f>
        <v/>
      </c>
      <c r="K490" s="5">
        <f>IF(F490&lt;Premissas!$B$8,Premissas!$B$13,IF(F490&lt;Premissas!$B$9,Premissas!$B$14,IF(F490&lt;Premissas!$B$10,Premissas!$B$15,IF(F490&lt;Premissas!$B$11,Premissas!$B$16,IF(F490&lt;Premissas!$B$12,Premissas!$B$17,Premissas!$B$18)))))</f>
        <v/>
      </c>
      <c r="L490" s="5">
        <f>K490/Premissas!$B$4</f>
        <v/>
      </c>
      <c r="M490" s="2">
        <f>IF(K490=Premissas!$B$18,"SIM","NÃO")</f>
        <v/>
      </c>
    </row>
    <row r="491">
      <c r="A491" s="2" t="n">
        <v>701017</v>
      </c>
      <c r="B491" s="2" t="inlineStr">
        <is>
          <t>CHARLES MOREIRA</t>
        </is>
      </c>
      <c r="C491" s="2" t="n">
        <v>930</v>
      </c>
      <c r="D491" s="2">
        <f>IFERROR(TEXTJOIN(" | ",TRUE,UNIQUE(FILTER(Detalhe_Registro!$C:$C,(Detalhe_Registro!$D:$D=A491)*(Detalhe_Registro!$E:$E=B491)*(Detalhe_Registro!$M:$M="SIM")))),"")</f>
        <v/>
      </c>
      <c r="E491" s="2">
        <f>COUNTIFS(Detalhe_Registro!$D:$D,A491,Detalhe_Registro!$E:$E,B491,Detalhe_Registro!$M:$M,"SIM")</f>
        <v/>
      </c>
      <c r="F491" s="2">
        <f>IFERROR(MAXIFS(Detalhe_Registro!$N:$N,Detalhe_Registro!$D:$D,A491,Detalhe_Registro!$E:$E,B491,Detalhe_Registro!$M:$M,"SIM"),0)</f>
        <v/>
      </c>
      <c r="G491" s="2">
        <f>IFERROR(AVERAGEIFS(Detalhe_Registro!$N:$N,Detalhe_Registro!$D:$D,A491,Detalhe_Registro!$E:$E,B491,Detalhe_Registro!$M:$M,"SIM"),0)</f>
        <v/>
      </c>
      <c r="H491" s="2">
        <f>SUMIFS(Detalhe_Registro!$F:$F,Detalhe_Registro!$D:$D,A491,Detalhe_Registro!$E:$E,B491,Detalhe_Registro!$M:$M,"SIM")</f>
        <v/>
      </c>
      <c r="I491" s="2">
        <f>SUMIFS(Detalhe_Registro!$G:$G,Detalhe_Registro!$D:$D,A491,Detalhe_Registro!$E:$E,B491,Detalhe_Registro!$M:$M,"SIM")</f>
        <v/>
      </c>
      <c r="J491" s="2">
        <f>IF(F491&lt;Premissas!$B$8,"&lt; 1,00",IF(F491&lt;Premissas!$B$9,"1,00 – 1,19",IF(F491&lt;Premissas!$B$10,"1,20 – 1,39",IF(F491&lt;Premissas!$B$11,"1,40 – 1,59",IF(F491&lt;Premissas!$B$12,"1,60 – 1,99","≥ 2,00")))))</f>
        <v/>
      </c>
      <c r="K491" s="5">
        <f>IF(F491&lt;Premissas!$B$8,Premissas!$B$13,IF(F491&lt;Premissas!$B$9,Premissas!$B$14,IF(F491&lt;Premissas!$B$10,Premissas!$B$15,IF(F491&lt;Premissas!$B$11,Premissas!$B$16,IF(F491&lt;Premissas!$B$12,Premissas!$B$17,Premissas!$B$18)))))</f>
        <v/>
      </c>
      <c r="L491" s="5">
        <f>K491/Premissas!$B$4</f>
        <v/>
      </c>
      <c r="M491" s="2">
        <f>IF(K491=Premissas!$B$18,"SIM","NÃO")</f>
        <v/>
      </c>
    </row>
    <row r="492">
      <c r="A492" s="2" t="n">
        <v>5429943</v>
      </c>
      <c r="B492" s="2" t="inlineStr">
        <is>
          <t>CICERO RONALDO SILVA</t>
        </is>
      </c>
      <c r="C492" s="2" t="n">
        <v>930</v>
      </c>
      <c r="D492" s="2">
        <f>IFERROR(TEXTJOIN(" | ",TRUE,UNIQUE(FILTER(Detalhe_Registro!$C:$C,(Detalhe_Registro!$D:$D=A492)*(Detalhe_Registro!$E:$E=B492)*(Detalhe_Registro!$M:$M="SIM")))),"")</f>
        <v/>
      </c>
      <c r="E492" s="2">
        <f>COUNTIFS(Detalhe_Registro!$D:$D,A492,Detalhe_Registro!$E:$E,B492,Detalhe_Registro!$M:$M,"SIM")</f>
        <v/>
      </c>
      <c r="F492" s="2">
        <f>IFERROR(MAXIFS(Detalhe_Registro!$N:$N,Detalhe_Registro!$D:$D,A492,Detalhe_Registro!$E:$E,B492,Detalhe_Registro!$M:$M,"SIM"),0)</f>
        <v/>
      </c>
      <c r="G492" s="2">
        <f>IFERROR(AVERAGEIFS(Detalhe_Registro!$N:$N,Detalhe_Registro!$D:$D,A492,Detalhe_Registro!$E:$E,B492,Detalhe_Registro!$M:$M,"SIM"),0)</f>
        <v/>
      </c>
      <c r="H492" s="2">
        <f>SUMIFS(Detalhe_Registro!$F:$F,Detalhe_Registro!$D:$D,A492,Detalhe_Registro!$E:$E,B492,Detalhe_Registro!$M:$M,"SIM")</f>
        <v/>
      </c>
      <c r="I492" s="2">
        <f>SUMIFS(Detalhe_Registro!$G:$G,Detalhe_Registro!$D:$D,A492,Detalhe_Registro!$E:$E,B492,Detalhe_Registro!$M:$M,"SIM")</f>
        <v/>
      </c>
      <c r="J492" s="2">
        <f>IF(F492&lt;Premissas!$B$8,"&lt; 1,00",IF(F492&lt;Premissas!$B$9,"1,00 – 1,19",IF(F492&lt;Premissas!$B$10,"1,20 – 1,39",IF(F492&lt;Premissas!$B$11,"1,40 – 1,59",IF(F492&lt;Premissas!$B$12,"1,60 – 1,99","≥ 2,00")))))</f>
        <v/>
      </c>
      <c r="K492" s="5">
        <f>IF(F492&lt;Premissas!$B$8,Premissas!$B$13,IF(F492&lt;Premissas!$B$9,Premissas!$B$14,IF(F492&lt;Premissas!$B$10,Premissas!$B$15,IF(F492&lt;Premissas!$B$11,Premissas!$B$16,IF(F492&lt;Premissas!$B$12,Premissas!$B$17,Premissas!$B$18)))))</f>
        <v/>
      </c>
      <c r="L492" s="5">
        <f>K492/Premissas!$B$4</f>
        <v/>
      </c>
      <c r="M492" s="2">
        <f>IF(K492=Premissas!$B$18,"SIM","NÃO")</f>
        <v/>
      </c>
    </row>
    <row r="493">
      <c r="A493" s="2" t="n">
        <v>5279275</v>
      </c>
      <c r="B493" s="2" t="inlineStr">
        <is>
          <t>CLEBER SILVA DE OLIVEIRA</t>
        </is>
      </c>
      <c r="C493" s="2" t="n">
        <v>930</v>
      </c>
      <c r="D493" s="2">
        <f>IFERROR(TEXTJOIN(" | ",TRUE,UNIQUE(FILTER(Detalhe_Registro!$C:$C,(Detalhe_Registro!$D:$D=A493)*(Detalhe_Registro!$E:$E=B493)*(Detalhe_Registro!$M:$M="SIM")))),"")</f>
        <v/>
      </c>
      <c r="E493" s="2">
        <f>COUNTIFS(Detalhe_Registro!$D:$D,A493,Detalhe_Registro!$E:$E,B493,Detalhe_Registro!$M:$M,"SIM")</f>
        <v/>
      </c>
      <c r="F493" s="2">
        <f>IFERROR(MAXIFS(Detalhe_Registro!$N:$N,Detalhe_Registro!$D:$D,A493,Detalhe_Registro!$E:$E,B493,Detalhe_Registro!$M:$M,"SIM"),0)</f>
        <v/>
      </c>
      <c r="G493" s="2">
        <f>IFERROR(AVERAGEIFS(Detalhe_Registro!$N:$N,Detalhe_Registro!$D:$D,A493,Detalhe_Registro!$E:$E,B493,Detalhe_Registro!$M:$M,"SIM"),0)</f>
        <v/>
      </c>
      <c r="H493" s="2">
        <f>SUMIFS(Detalhe_Registro!$F:$F,Detalhe_Registro!$D:$D,A493,Detalhe_Registro!$E:$E,B493,Detalhe_Registro!$M:$M,"SIM")</f>
        <v/>
      </c>
      <c r="I493" s="2">
        <f>SUMIFS(Detalhe_Registro!$G:$G,Detalhe_Registro!$D:$D,A493,Detalhe_Registro!$E:$E,B493,Detalhe_Registro!$M:$M,"SIM")</f>
        <v/>
      </c>
      <c r="J493" s="2">
        <f>IF(F493&lt;Premissas!$B$8,"&lt; 1,00",IF(F493&lt;Premissas!$B$9,"1,00 – 1,19",IF(F493&lt;Premissas!$B$10,"1,20 – 1,39",IF(F493&lt;Premissas!$B$11,"1,40 – 1,59",IF(F493&lt;Premissas!$B$12,"1,60 – 1,99","≥ 2,00")))))</f>
        <v/>
      </c>
      <c r="K493" s="5">
        <f>IF(F493&lt;Premissas!$B$8,Premissas!$B$13,IF(F493&lt;Premissas!$B$9,Premissas!$B$14,IF(F493&lt;Premissas!$B$10,Premissas!$B$15,IF(F493&lt;Premissas!$B$11,Premissas!$B$16,IF(F493&lt;Premissas!$B$12,Premissas!$B$17,Premissas!$B$18)))))</f>
        <v/>
      </c>
      <c r="L493" s="5">
        <f>K493/Premissas!$B$4</f>
        <v/>
      </c>
      <c r="M493" s="2">
        <f>IF(K493=Premissas!$B$18,"SIM","NÃO")</f>
        <v/>
      </c>
    </row>
    <row r="494">
      <c r="A494" s="2" t="inlineStr">
        <is>
          <t>5279275</t>
        </is>
      </c>
      <c r="B494" s="2" t="inlineStr">
        <is>
          <t>CLEBER SILVA DE OLIVEIRA</t>
        </is>
      </c>
      <c r="C494" s="2" t="n">
        <v>930</v>
      </c>
      <c r="D494" s="2">
        <f>IFERROR(TEXTJOIN(" | ",TRUE,UNIQUE(FILTER(Detalhe_Registro!$C:$C,(Detalhe_Registro!$D:$D=A494)*(Detalhe_Registro!$E:$E=B494)*(Detalhe_Registro!$M:$M="SIM")))),"")</f>
        <v/>
      </c>
      <c r="E494" s="2">
        <f>COUNTIFS(Detalhe_Registro!$D:$D,A494,Detalhe_Registro!$E:$E,B494,Detalhe_Registro!$M:$M,"SIM")</f>
        <v/>
      </c>
      <c r="F494" s="2">
        <f>IFERROR(MAXIFS(Detalhe_Registro!$N:$N,Detalhe_Registro!$D:$D,A494,Detalhe_Registro!$E:$E,B494,Detalhe_Registro!$M:$M,"SIM"),0)</f>
        <v/>
      </c>
      <c r="G494" s="2">
        <f>IFERROR(AVERAGEIFS(Detalhe_Registro!$N:$N,Detalhe_Registro!$D:$D,A494,Detalhe_Registro!$E:$E,B494,Detalhe_Registro!$M:$M,"SIM"),0)</f>
        <v/>
      </c>
      <c r="H494" s="2">
        <f>SUMIFS(Detalhe_Registro!$F:$F,Detalhe_Registro!$D:$D,A494,Detalhe_Registro!$E:$E,B494,Detalhe_Registro!$M:$M,"SIM")</f>
        <v/>
      </c>
      <c r="I494" s="2">
        <f>SUMIFS(Detalhe_Registro!$G:$G,Detalhe_Registro!$D:$D,A494,Detalhe_Registro!$E:$E,B494,Detalhe_Registro!$M:$M,"SIM")</f>
        <v/>
      </c>
      <c r="J494" s="2">
        <f>IF(F494&lt;Premissas!$B$8,"&lt; 1,00",IF(F494&lt;Premissas!$B$9,"1,00 – 1,19",IF(F494&lt;Premissas!$B$10,"1,20 – 1,39",IF(F494&lt;Premissas!$B$11,"1,40 – 1,59",IF(F494&lt;Premissas!$B$12,"1,60 – 1,99","≥ 2,00")))))</f>
        <v/>
      </c>
      <c r="K494" s="5">
        <f>IF(F494&lt;Premissas!$B$8,Premissas!$B$13,IF(F494&lt;Premissas!$B$9,Premissas!$B$14,IF(F494&lt;Premissas!$B$10,Premissas!$B$15,IF(F494&lt;Premissas!$B$11,Premissas!$B$16,IF(F494&lt;Premissas!$B$12,Premissas!$B$17,Premissas!$B$18)))))</f>
        <v/>
      </c>
      <c r="L494" s="5">
        <f>K494/Premissas!$B$4</f>
        <v/>
      </c>
      <c r="M494" s="2">
        <f>IF(K494=Premissas!$B$18,"SIM","NÃO")</f>
        <v/>
      </c>
    </row>
    <row r="495">
      <c r="A495" s="2" t="n">
        <v>670364</v>
      </c>
      <c r="B495" s="2" t="inlineStr">
        <is>
          <t>CLECIO ROBERTO DA SILVA</t>
        </is>
      </c>
      <c r="C495" s="2" t="n">
        <v>930</v>
      </c>
      <c r="D495" s="2">
        <f>IFERROR(TEXTJOIN(" | ",TRUE,UNIQUE(FILTER(Detalhe_Registro!$C:$C,(Detalhe_Registro!$D:$D=A495)*(Detalhe_Registro!$E:$E=B495)*(Detalhe_Registro!$M:$M="SIM")))),"")</f>
        <v/>
      </c>
      <c r="E495" s="2">
        <f>COUNTIFS(Detalhe_Registro!$D:$D,A495,Detalhe_Registro!$E:$E,B495,Detalhe_Registro!$M:$M,"SIM")</f>
        <v/>
      </c>
      <c r="F495" s="2">
        <f>IFERROR(MAXIFS(Detalhe_Registro!$N:$N,Detalhe_Registro!$D:$D,A495,Detalhe_Registro!$E:$E,B495,Detalhe_Registro!$M:$M,"SIM"),0)</f>
        <v/>
      </c>
      <c r="G495" s="2">
        <f>IFERROR(AVERAGEIFS(Detalhe_Registro!$N:$N,Detalhe_Registro!$D:$D,A495,Detalhe_Registro!$E:$E,B495,Detalhe_Registro!$M:$M,"SIM"),0)</f>
        <v/>
      </c>
      <c r="H495" s="2">
        <f>SUMIFS(Detalhe_Registro!$F:$F,Detalhe_Registro!$D:$D,A495,Detalhe_Registro!$E:$E,B495,Detalhe_Registro!$M:$M,"SIM")</f>
        <v/>
      </c>
      <c r="I495" s="2">
        <f>SUMIFS(Detalhe_Registro!$G:$G,Detalhe_Registro!$D:$D,A495,Detalhe_Registro!$E:$E,B495,Detalhe_Registro!$M:$M,"SIM")</f>
        <v/>
      </c>
      <c r="J495" s="2">
        <f>IF(F495&lt;Premissas!$B$8,"&lt; 1,00",IF(F495&lt;Premissas!$B$9,"1,00 – 1,19",IF(F495&lt;Premissas!$B$10,"1,20 – 1,39",IF(F495&lt;Premissas!$B$11,"1,40 – 1,59",IF(F495&lt;Premissas!$B$12,"1,60 – 1,99","≥ 2,00")))))</f>
        <v/>
      </c>
      <c r="K495" s="5">
        <f>IF(F495&lt;Premissas!$B$8,Premissas!$B$13,IF(F495&lt;Premissas!$B$9,Premissas!$B$14,IF(F495&lt;Premissas!$B$10,Premissas!$B$15,IF(F495&lt;Premissas!$B$11,Premissas!$B$16,IF(F495&lt;Premissas!$B$12,Premissas!$B$17,Premissas!$B$18)))))</f>
        <v/>
      </c>
      <c r="L495" s="5">
        <f>K495/Premissas!$B$4</f>
        <v/>
      </c>
      <c r="M495" s="2">
        <f>IF(K495=Premissas!$B$18,"SIM","NÃO")</f>
        <v/>
      </c>
    </row>
    <row r="496">
      <c r="A496" s="2" t="inlineStr">
        <is>
          <t>670364</t>
        </is>
      </c>
      <c r="B496" s="2" t="inlineStr">
        <is>
          <t>CLECIO ROBERTO DA SILVA</t>
        </is>
      </c>
      <c r="C496" s="2" t="n">
        <v>930</v>
      </c>
      <c r="D496" s="2">
        <f>IFERROR(TEXTJOIN(" | ",TRUE,UNIQUE(FILTER(Detalhe_Registro!$C:$C,(Detalhe_Registro!$D:$D=A496)*(Detalhe_Registro!$E:$E=B496)*(Detalhe_Registro!$M:$M="SIM")))),"")</f>
        <v/>
      </c>
      <c r="E496" s="2">
        <f>COUNTIFS(Detalhe_Registro!$D:$D,A496,Detalhe_Registro!$E:$E,B496,Detalhe_Registro!$M:$M,"SIM")</f>
        <v/>
      </c>
      <c r="F496" s="2">
        <f>IFERROR(MAXIFS(Detalhe_Registro!$N:$N,Detalhe_Registro!$D:$D,A496,Detalhe_Registro!$E:$E,B496,Detalhe_Registro!$M:$M,"SIM"),0)</f>
        <v/>
      </c>
      <c r="G496" s="2">
        <f>IFERROR(AVERAGEIFS(Detalhe_Registro!$N:$N,Detalhe_Registro!$D:$D,A496,Detalhe_Registro!$E:$E,B496,Detalhe_Registro!$M:$M,"SIM"),0)</f>
        <v/>
      </c>
      <c r="H496" s="2">
        <f>SUMIFS(Detalhe_Registro!$F:$F,Detalhe_Registro!$D:$D,A496,Detalhe_Registro!$E:$E,B496,Detalhe_Registro!$M:$M,"SIM")</f>
        <v/>
      </c>
      <c r="I496" s="2">
        <f>SUMIFS(Detalhe_Registro!$G:$G,Detalhe_Registro!$D:$D,A496,Detalhe_Registro!$E:$E,B496,Detalhe_Registro!$M:$M,"SIM")</f>
        <v/>
      </c>
      <c r="J496" s="2">
        <f>IF(F496&lt;Premissas!$B$8,"&lt; 1,00",IF(F496&lt;Premissas!$B$9,"1,00 – 1,19",IF(F496&lt;Premissas!$B$10,"1,20 – 1,39",IF(F496&lt;Premissas!$B$11,"1,40 – 1,59",IF(F496&lt;Premissas!$B$12,"1,60 – 1,99","≥ 2,00")))))</f>
        <v/>
      </c>
      <c r="K496" s="5">
        <f>IF(F496&lt;Premissas!$B$8,Premissas!$B$13,IF(F496&lt;Premissas!$B$9,Premissas!$B$14,IF(F496&lt;Premissas!$B$10,Premissas!$B$15,IF(F496&lt;Premissas!$B$11,Premissas!$B$16,IF(F496&lt;Premissas!$B$12,Premissas!$B$17,Premissas!$B$18)))))</f>
        <v/>
      </c>
      <c r="L496" s="5">
        <f>K496/Premissas!$B$4</f>
        <v/>
      </c>
      <c r="M496" s="2">
        <f>IF(K496=Premissas!$B$18,"SIM","NÃO")</f>
        <v/>
      </c>
    </row>
    <row r="497">
      <c r="A497" s="2" t="n">
        <v>5287090</v>
      </c>
      <c r="B497" s="2" t="inlineStr">
        <is>
          <t>CRISTIAN DA SILVA GAMA</t>
        </is>
      </c>
      <c r="C497" s="2" t="n">
        <v>930</v>
      </c>
      <c r="D497" s="2">
        <f>IFERROR(TEXTJOIN(" | ",TRUE,UNIQUE(FILTER(Detalhe_Registro!$C:$C,(Detalhe_Registro!$D:$D=A497)*(Detalhe_Registro!$E:$E=B497)*(Detalhe_Registro!$M:$M="SIM")))),"")</f>
        <v/>
      </c>
      <c r="E497" s="2">
        <f>COUNTIFS(Detalhe_Registro!$D:$D,A497,Detalhe_Registro!$E:$E,B497,Detalhe_Registro!$M:$M,"SIM")</f>
        <v/>
      </c>
      <c r="F497" s="2">
        <f>IFERROR(MAXIFS(Detalhe_Registro!$N:$N,Detalhe_Registro!$D:$D,A497,Detalhe_Registro!$E:$E,B497,Detalhe_Registro!$M:$M,"SIM"),0)</f>
        <v/>
      </c>
      <c r="G497" s="2">
        <f>IFERROR(AVERAGEIFS(Detalhe_Registro!$N:$N,Detalhe_Registro!$D:$D,A497,Detalhe_Registro!$E:$E,B497,Detalhe_Registro!$M:$M,"SIM"),0)</f>
        <v/>
      </c>
      <c r="H497" s="2">
        <f>SUMIFS(Detalhe_Registro!$F:$F,Detalhe_Registro!$D:$D,A497,Detalhe_Registro!$E:$E,B497,Detalhe_Registro!$M:$M,"SIM")</f>
        <v/>
      </c>
      <c r="I497" s="2">
        <f>SUMIFS(Detalhe_Registro!$G:$G,Detalhe_Registro!$D:$D,A497,Detalhe_Registro!$E:$E,B497,Detalhe_Registro!$M:$M,"SIM")</f>
        <v/>
      </c>
      <c r="J497" s="2">
        <f>IF(F497&lt;Premissas!$B$8,"&lt; 1,00",IF(F497&lt;Premissas!$B$9,"1,00 – 1,19",IF(F497&lt;Premissas!$B$10,"1,20 – 1,39",IF(F497&lt;Premissas!$B$11,"1,40 – 1,59",IF(F497&lt;Premissas!$B$12,"1,60 – 1,99","≥ 2,00")))))</f>
        <v/>
      </c>
      <c r="K497" s="5">
        <f>IF(F497&lt;Premissas!$B$8,Premissas!$B$13,IF(F497&lt;Premissas!$B$9,Premissas!$B$14,IF(F497&lt;Premissas!$B$10,Premissas!$B$15,IF(F497&lt;Premissas!$B$11,Premissas!$B$16,IF(F497&lt;Premissas!$B$12,Premissas!$B$17,Premissas!$B$18)))))</f>
        <v/>
      </c>
      <c r="L497" s="5">
        <f>K497/Premissas!$B$4</f>
        <v/>
      </c>
      <c r="M497" s="2">
        <f>IF(K497=Premissas!$B$18,"SIM","NÃO")</f>
        <v/>
      </c>
    </row>
    <row r="498">
      <c r="A498" s="2" t="inlineStr">
        <is>
          <t>5287090</t>
        </is>
      </c>
      <c r="B498" s="2" t="inlineStr">
        <is>
          <t>CRISTIAN DA SILVA GAMA</t>
        </is>
      </c>
      <c r="C498" s="2" t="n">
        <v>930</v>
      </c>
      <c r="D498" s="2">
        <f>IFERROR(TEXTJOIN(" | ",TRUE,UNIQUE(FILTER(Detalhe_Registro!$C:$C,(Detalhe_Registro!$D:$D=A498)*(Detalhe_Registro!$E:$E=B498)*(Detalhe_Registro!$M:$M="SIM")))),"")</f>
        <v/>
      </c>
      <c r="E498" s="2">
        <f>COUNTIFS(Detalhe_Registro!$D:$D,A498,Detalhe_Registro!$E:$E,B498,Detalhe_Registro!$M:$M,"SIM")</f>
        <v/>
      </c>
      <c r="F498" s="2">
        <f>IFERROR(MAXIFS(Detalhe_Registro!$N:$N,Detalhe_Registro!$D:$D,A498,Detalhe_Registro!$E:$E,B498,Detalhe_Registro!$M:$M,"SIM"),0)</f>
        <v/>
      </c>
      <c r="G498" s="2">
        <f>IFERROR(AVERAGEIFS(Detalhe_Registro!$N:$N,Detalhe_Registro!$D:$D,A498,Detalhe_Registro!$E:$E,B498,Detalhe_Registro!$M:$M,"SIM"),0)</f>
        <v/>
      </c>
      <c r="H498" s="2">
        <f>SUMIFS(Detalhe_Registro!$F:$F,Detalhe_Registro!$D:$D,A498,Detalhe_Registro!$E:$E,B498,Detalhe_Registro!$M:$M,"SIM")</f>
        <v/>
      </c>
      <c r="I498" s="2">
        <f>SUMIFS(Detalhe_Registro!$G:$G,Detalhe_Registro!$D:$D,A498,Detalhe_Registro!$E:$E,B498,Detalhe_Registro!$M:$M,"SIM")</f>
        <v/>
      </c>
      <c r="J498" s="2">
        <f>IF(F498&lt;Premissas!$B$8,"&lt; 1,00",IF(F498&lt;Premissas!$B$9,"1,00 – 1,19",IF(F498&lt;Premissas!$B$10,"1,20 – 1,39",IF(F498&lt;Premissas!$B$11,"1,40 – 1,59",IF(F498&lt;Premissas!$B$12,"1,60 – 1,99","≥ 2,00")))))</f>
        <v/>
      </c>
      <c r="K498" s="5">
        <f>IF(F498&lt;Premissas!$B$8,Premissas!$B$13,IF(F498&lt;Premissas!$B$9,Premissas!$B$14,IF(F498&lt;Premissas!$B$10,Premissas!$B$15,IF(F498&lt;Premissas!$B$11,Premissas!$B$16,IF(F498&lt;Premissas!$B$12,Premissas!$B$17,Premissas!$B$18)))))</f>
        <v/>
      </c>
      <c r="L498" s="5">
        <f>K498/Premissas!$B$4</f>
        <v/>
      </c>
      <c r="M498" s="2">
        <f>IF(K498=Premissas!$B$18,"SIM","NÃO")</f>
        <v/>
      </c>
    </row>
    <row r="499">
      <c r="A499" s="2" t="n">
        <v>5887429</v>
      </c>
      <c r="B499" s="2" t="inlineStr">
        <is>
          <t>Caio Cassiano Da Silva</t>
        </is>
      </c>
      <c r="C499" s="2" t="n">
        <v>930</v>
      </c>
      <c r="D499" s="2">
        <f>IFERROR(TEXTJOIN(" | ",TRUE,UNIQUE(FILTER(Detalhe_Registro!$C:$C,(Detalhe_Registro!$D:$D=A499)*(Detalhe_Registro!$E:$E=B499)*(Detalhe_Registro!$M:$M="SIM")))),"")</f>
        <v/>
      </c>
      <c r="E499" s="2">
        <f>COUNTIFS(Detalhe_Registro!$D:$D,A499,Detalhe_Registro!$E:$E,B499,Detalhe_Registro!$M:$M,"SIM")</f>
        <v/>
      </c>
      <c r="F499" s="2">
        <f>IFERROR(MAXIFS(Detalhe_Registro!$N:$N,Detalhe_Registro!$D:$D,A499,Detalhe_Registro!$E:$E,B499,Detalhe_Registro!$M:$M,"SIM"),0)</f>
        <v/>
      </c>
      <c r="G499" s="2">
        <f>IFERROR(AVERAGEIFS(Detalhe_Registro!$N:$N,Detalhe_Registro!$D:$D,A499,Detalhe_Registro!$E:$E,B499,Detalhe_Registro!$M:$M,"SIM"),0)</f>
        <v/>
      </c>
      <c r="H499" s="2">
        <f>SUMIFS(Detalhe_Registro!$F:$F,Detalhe_Registro!$D:$D,A499,Detalhe_Registro!$E:$E,B499,Detalhe_Registro!$M:$M,"SIM")</f>
        <v/>
      </c>
      <c r="I499" s="2">
        <f>SUMIFS(Detalhe_Registro!$G:$G,Detalhe_Registro!$D:$D,A499,Detalhe_Registro!$E:$E,B499,Detalhe_Registro!$M:$M,"SIM")</f>
        <v/>
      </c>
      <c r="J499" s="2">
        <f>IF(F499&lt;Premissas!$B$8,"&lt; 1,00",IF(F499&lt;Premissas!$B$9,"1,00 – 1,19",IF(F499&lt;Premissas!$B$10,"1,20 – 1,39",IF(F499&lt;Premissas!$B$11,"1,40 – 1,59",IF(F499&lt;Premissas!$B$12,"1,60 – 1,99","≥ 2,00")))))</f>
        <v/>
      </c>
      <c r="K499" s="5">
        <f>IF(F499&lt;Premissas!$B$8,Premissas!$B$13,IF(F499&lt;Premissas!$B$9,Premissas!$B$14,IF(F499&lt;Premissas!$B$10,Premissas!$B$15,IF(F499&lt;Premissas!$B$11,Premissas!$B$16,IF(F499&lt;Premissas!$B$12,Premissas!$B$17,Premissas!$B$18)))))</f>
        <v/>
      </c>
      <c r="L499" s="5">
        <f>K499/Premissas!$B$4</f>
        <v/>
      </c>
      <c r="M499" s="2">
        <f>IF(K499=Premissas!$B$18,"SIM","NÃO")</f>
        <v/>
      </c>
    </row>
    <row r="500">
      <c r="A500" s="2" t="inlineStr">
        <is>
          <t>5887429</t>
        </is>
      </c>
      <c r="B500" s="2" t="inlineStr">
        <is>
          <t>Caio Cassiano Da Silva</t>
        </is>
      </c>
      <c r="C500" s="2" t="n">
        <v>930</v>
      </c>
      <c r="D500" s="2">
        <f>IFERROR(TEXTJOIN(" | ",TRUE,UNIQUE(FILTER(Detalhe_Registro!$C:$C,(Detalhe_Registro!$D:$D=A500)*(Detalhe_Registro!$E:$E=B500)*(Detalhe_Registro!$M:$M="SIM")))),"")</f>
        <v/>
      </c>
      <c r="E500" s="2">
        <f>COUNTIFS(Detalhe_Registro!$D:$D,A500,Detalhe_Registro!$E:$E,B500,Detalhe_Registro!$M:$M,"SIM")</f>
        <v/>
      </c>
      <c r="F500" s="2">
        <f>IFERROR(MAXIFS(Detalhe_Registro!$N:$N,Detalhe_Registro!$D:$D,A500,Detalhe_Registro!$E:$E,B500,Detalhe_Registro!$M:$M,"SIM"),0)</f>
        <v/>
      </c>
      <c r="G500" s="2">
        <f>IFERROR(AVERAGEIFS(Detalhe_Registro!$N:$N,Detalhe_Registro!$D:$D,A500,Detalhe_Registro!$E:$E,B500,Detalhe_Registro!$M:$M,"SIM"),0)</f>
        <v/>
      </c>
      <c r="H500" s="2">
        <f>SUMIFS(Detalhe_Registro!$F:$F,Detalhe_Registro!$D:$D,A500,Detalhe_Registro!$E:$E,B500,Detalhe_Registro!$M:$M,"SIM")</f>
        <v/>
      </c>
      <c r="I500" s="2">
        <f>SUMIFS(Detalhe_Registro!$G:$G,Detalhe_Registro!$D:$D,A500,Detalhe_Registro!$E:$E,B500,Detalhe_Registro!$M:$M,"SIM")</f>
        <v/>
      </c>
      <c r="J500" s="2">
        <f>IF(F500&lt;Premissas!$B$8,"&lt; 1,00",IF(F500&lt;Premissas!$B$9,"1,00 – 1,19",IF(F500&lt;Premissas!$B$10,"1,20 – 1,39",IF(F500&lt;Premissas!$B$11,"1,40 – 1,59",IF(F500&lt;Premissas!$B$12,"1,60 – 1,99","≥ 2,00")))))</f>
        <v/>
      </c>
      <c r="K500" s="5">
        <f>IF(F500&lt;Premissas!$B$8,Premissas!$B$13,IF(F500&lt;Premissas!$B$9,Premissas!$B$14,IF(F500&lt;Premissas!$B$10,Premissas!$B$15,IF(F500&lt;Premissas!$B$11,Premissas!$B$16,IF(F500&lt;Premissas!$B$12,Premissas!$B$17,Premissas!$B$18)))))</f>
        <v/>
      </c>
      <c r="L500" s="5">
        <f>K500/Premissas!$B$4</f>
        <v/>
      </c>
      <c r="M500" s="2">
        <f>IF(K500=Premissas!$B$18,"SIM","NÃO")</f>
        <v/>
      </c>
    </row>
    <row r="501">
      <c r="A501" s="2" t="n">
        <v>5869420</v>
      </c>
      <c r="B501" s="2" t="inlineStr">
        <is>
          <t>Caique Cesar Cruz Arruda</t>
        </is>
      </c>
      <c r="C501" s="2" t="n">
        <v>930</v>
      </c>
      <c r="D501" s="2">
        <f>IFERROR(TEXTJOIN(" | ",TRUE,UNIQUE(FILTER(Detalhe_Registro!$C:$C,(Detalhe_Registro!$D:$D=A501)*(Detalhe_Registro!$E:$E=B501)*(Detalhe_Registro!$M:$M="SIM")))),"")</f>
        <v/>
      </c>
      <c r="E501" s="2">
        <f>COUNTIFS(Detalhe_Registro!$D:$D,A501,Detalhe_Registro!$E:$E,B501,Detalhe_Registro!$M:$M,"SIM")</f>
        <v/>
      </c>
      <c r="F501" s="2">
        <f>IFERROR(MAXIFS(Detalhe_Registro!$N:$N,Detalhe_Registro!$D:$D,A501,Detalhe_Registro!$E:$E,B501,Detalhe_Registro!$M:$M,"SIM"),0)</f>
        <v/>
      </c>
      <c r="G501" s="2">
        <f>IFERROR(AVERAGEIFS(Detalhe_Registro!$N:$N,Detalhe_Registro!$D:$D,A501,Detalhe_Registro!$E:$E,B501,Detalhe_Registro!$M:$M,"SIM"),0)</f>
        <v/>
      </c>
      <c r="H501" s="2">
        <f>SUMIFS(Detalhe_Registro!$F:$F,Detalhe_Registro!$D:$D,A501,Detalhe_Registro!$E:$E,B501,Detalhe_Registro!$M:$M,"SIM")</f>
        <v/>
      </c>
      <c r="I501" s="2">
        <f>SUMIFS(Detalhe_Registro!$G:$G,Detalhe_Registro!$D:$D,A501,Detalhe_Registro!$E:$E,B501,Detalhe_Registro!$M:$M,"SIM")</f>
        <v/>
      </c>
      <c r="J501" s="2">
        <f>IF(F501&lt;Premissas!$B$8,"&lt; 1,00",IF(F501&lt;Premissas!$B$9,"1,00 – 1,19",IF(F501&lt;Premissas!$B$10,"1,20 – 1,39",IF(F501&lt;Premissas!$B$11,"1,40 – 1,59",IF(F501&lt;Premissas!$B$12,"1,60 – 1,99","≥ 2,00")))))</f>
        <v/>
      </c>
      <c r="K501" s="5">
        <f>IF(F501&lt;Premissas!$B$8,Premissas!$B$13,IF(F501&lt;Premissas!$B$9,Premissas!$B$14,IF(F501&lt;Premissas!$B$10,Premissas!$B$15,IF(F501&lt;Premissas!$B$11,Premissas!$B$16,IF(F501&lt;Premissas!$B$12,Premissas!$B$17,Premissas!$B$18)))))</f>
        <v/>
      </c>
      <c r="L501" s="5">
        <f>K501/Premissas!$B$4</f>
        <v/>
      </c>
      <c r="M501" s="2">
        <f>IF(K501=Premissas!$B$18,"SIM","NÃO")</f>
        <v/>
      </c>
    </row>
    <row r="502">
      <c r="A502" s="2" t="inlineStr">
        <is>
          <t>5869420</t>
        </is>
      </c>
      <c r="B502" s="2" t="inlineStr">
        <is>
          <t>Caique Cesar Cruz Arruda</t>
        </is>
      </c>
      <c r="C502" s="2" t="n">
        <v>930</v>
      </c>
      <c r="D502" s="2">
        <f>IFERROR(TEXTJOIN(" | ",TRUE,UNIQUE(FILTER(Detalhe_Registro!$C:$C,(Detalhe_Registro!$D:$D=A502)*(Detalhe_Registro!$E:$E=B502)*(Detalhe_Registro!$M:$M="SIM")))),"")</f>
        <v/>
      </c>
      <c r="E502" s="2">
        <f>COUNTIFS(Detalhe_Registro!$D:$D,A502,Detalhe_Registro!$E:$E,B502,Detalhe_Registro!$M:$M,"SIM")</f>
        <v/>
      </c>
      <c r="F502" s="2">
        <f>IFERROR(MAXIFS(Detalhe_Registro!$N:$N,Detalhe_Registro!$D:$D,A502,Detalhe_Registro!$E:$E,B502,Detalhe_Registro!$M:$M,"SIM"),0)</f>
        <v/>
      </c>
      <c r="G502" s="2">
        <f>IFERROR(AVERAGEIFS(Detalhe_Registro!$N:$N,Detalhe_Registro!$D:$D,A502,Detalhe_Registro!$E:$E,B502,Detalhe_Registro!$M:$M,"SIM"),0)</f>
        <v/>
      </c>
      <c r="H502" s="2">
        <f>SUMIFS(Detalhe_Registro!$F:$F,Detalhe_Registro!$D:$D,A502,Detalhe_Registro!$E:$E,B502,Detalhe_Registro!$M:$M,"SIM")</f>
        <v/>
      </c>
      <c r="I502" s="2">
        <f>SUMIFS(Detalhe_Registro!$G:$G,Detalhe_Registro!$D:$D,A502,Detalhe_Registro!$E:$E,B502,Detalhe_Registro!$M:$M,"SIM")</f>
        <v/>
      </c>
      <c r="J502" s="2">
        <f>IF(F502&lt;Premissas!$B$8,"&lt; 1,00",IF(F502&lt;Premissas!$B$9,"1,00 – 1,19",IF(F502&lt;Premissas!$B$10,"1,20 – 1,39",IF(F502&lt;Premissas!$B$11,"1,40 – 1,59",IF(F502&lt;Premissas!$B$12,"1,60 – 1,99","≥ 2,00")))))</f>
        <v/>
      </c>
      <c r="K502" s="5">
        <f>IF(F502&lt;Premissas!$B$8,Premissas!$B$13,IF(F502&lt;Premissas!$B$9,Premissas!$B$14,IF(F502&lt;Premissas!$B$10,Premissas!$B$15,IF(F502&lt;Premissas!$B$11,Premissas!$B$16,IF(F502&lt;Premissas!$B$12,Premissas!$B$17,Premissas!$B$18)))))</f>
        <v/>
      </c>
      <c r="L502" s="5">
        <f>K502/Premissas!$B$4</f>
        <v/>
      </c>
      <c r="M502" s="2">
        <f>IF(K502=Premissas!$B$18,"SIM","NÃO")</f>
        <v/>
      </c>
    </row>
    <row r="503">
      <c r="A503" s="2" t="inlineStr">
        <is>
          <t>6025846</t>
        </is>
      </c>
      <c r="B503" s="2" t="inlineStr">
        <is>
          <t>Camila Chinemelum Muo</t>
        </is>
      </c>
      <c r="C503" s="2" t="n">
        <v>930</v>
      </c>
      <c r="D503" s="2">
        <f>IFERROR(TEXTJOIN(" | ",TRUE,UNIQUE(FILTER(Detalhe_Registro!$C:$C,(Detalhe_Registro!$D:$D=A503)*(Detalhe_Registro!$E:$E=B503)*(Detalhe_Registro!$M:$M="SIM")))),"")</f>
        <v/>
      </c>
      <c r="E503" s="2">
        <f>COUNTIFS(Detalhe_Registro!$D:$D,A503,Detalhe_Registro!$E:$E,B503,Detalhe_Registro!$M:$M,"SIM")</f>
        <v/>
      </c>
      <c r="F503" s="2">
        <f>IFERROR(MAXIFS(Detalhe_Registro!$N:$N,Detalhe_Registro!$D:$D,A503,Detalhe_Registro!$E:$E,B503,Detalhe_Registro!$M:$M,"SIM"),0)</f>
        <v/>
      </c>
      <c r="G503" s="2">
        <f>IFERROR(AVERAGEIFS(Detalhe_Registro!$N:$N,Detalhe_Registro!$D:$D,A503,Detalhe_Registro!$E:$E,B503,Detalhe_Registro!$M:$M,"SIM"),0)</f>
        <v/>
      </c>
      <c r="H503" s="2">
        <f>SUMIFS(Detalhe_Registro!$F:$F,Detalhe_Registro!$D:$D,A503,Detalhe_Registro!$E:$E,B503,Detalhe_Registro!$M:$M,"SIM")</f>
        <v/>
      </c>
      <c r="I503" s="2">
        <f>SUMIFS(Detalhe_Registro!$G:$G,Detalhe_Registro!$D:$D,A503,Detalhe_Registro!$E:$E,B503,Detalhe_Registro!$M:$M,"SIM")</f>
        <v/>
      </c>
      <c r="J503" s="2">
        <f>IF(F503&lt;Premissas!$B$8,"&lt; 1,00",IF(F503&lt;Premissas!$B$9,"1,00 – 1,19",IF(F503&lt;Premissas!$B$10,"1,20 – 1,39",IF(F503&lt;Premissas!$B$11,"1,40 – 1,59",IF(F503&lt;Premissas!$B$12,"1,60 – 1,99","≥ 2,00")))))</f>
        <v/>
      </c>
      <c r="K503" s="5">
        <f>IF(F503&lt;Premissas!$B$8,Premissas!$B$13,IF(F503&lt;Premissas!$B$9,Premissas!$B$14,IF(F503&lt;Premissas!$B$10,Premissas!$B$15,IF(F503&lt;Premissas!$B$11,Premissas!$B$16,IF(F503&lt;Premissas!$B$12,Premissas!$B$17,Premissas!$B$18)))))</f>
        <v/>
      </c>
      <c r="L503" s="5">
        <f>K503/Premissas!$B$4</f>
        <v/>
      </c>
      <c r="M503" s="2">
        <f>IF(K503=Premissas!$B$18,"SIM","NÃO")</f>
        <v/>
      </c>
    </row>
    <row r="504">
      <c r="A504" s="2" t="n">
        <v>5835690</v>
      </c>
      <c r="B504" s="2" t="inlineStr">
        <is>
          <t>Carla Maria De Souza</t>
        </is>
      </c>
      <c r="C504" s="2" t="n">
        <v>930</v>
      </c>
      <c r="D504" s="2">
        <f>IFERROR(TEXTJOIN(" | ",TRUE,UNIQUE(FILTER(Detalhe_Registro!$C:$C,(Detalhe_Registro!$D:$D=A504)*(Detalhe_Registro!$E:$E=B504)*(Detalhe_Registro!$M:$M="SIM")))),"")</f>
        <v/>
      </c>
      <c r="E504" s="2">
        <f>COUNTIFS(Detalhe_Registro!$D:$D,A504,Detalhe_Registro!$E:$E,B504,Detalhe_Registro!$M:$M,"SIM")</f>
        <v/>
      </c>
      <c r="F504" s="2">
        <f>IFERROR(MAXIFS(Detalhe_Registro!$N:$N,Detalhe_Registro!$D:$D,A504,Detalhe_Registro!$E:$E,B504,Detalhe_Registro!$M:$M,"SIM"),0)</f>
        <v/>
      </c>
      <c r="G504" s="2">
        <f>IFERROR(AVERAGEIFS(Detalhe_Registro!$N:$N,Detalhe_Registro!$D:$D,A504,Detalhe_Registro!$E:$E,B504,Detalhe_Registro!$M:$M,"SIM"),0)</f>
        <v/>
      </c>
      <c r="H504" s="2">
        <f>SUMIFS(Detalhe_Registro!$F:$F,Detalhe_Registro!$D:$D,A504,Detalhe_Registro!$E:$E,B504,Detalhe_Registro!$M:$M,"SIM")</f>
        <v/>
      </c>
      <c r="I504" s="2">
        <f>SUMIFS(Detalhe_Registro!$G:$G,Detalhe_Registro!$D:$D,A504,Detalhe_Registro!$E:$E,B504,Detalhe_Registro!$M:$M,"SIM")</f>
        <v/>
      </c>
      <c r="J504" s="2">
        <f>IF(F504&lt;Premissas!$B$8,"&lt; 1,00",IF(F504&lt;Premissas!$B$9,"1,00 – 1,19",IF(F504&lt;Premissas!$B$10,"1,20 – 1,39",IF(F504&lt;Premissas!$B$11,"1,40 – 1,59",IF(F504&lt;Premissas!$B$12,"1,60 – 1,99","≥ 2,00")))))</f>
        <v/>
      </c>
      <c r="K504" s="5">
        <f>IF(F504&lt;Premissas!$B$8,Premissas!$B$13,IF(F504&lt;Premissas!$B$9,Premissas!$B$14,IF(F504&lt;Premissas!$B$10,Premissas!$B$15,IF(F504&lt;Premissas!$B$11,Premissas!$B$16,IF(F504&lt;Premissas!$B$12,Premissas!$B$17,Premissas!$B$18)))))</f>
        <v/>
      </c>
      <c r="L504" s="5">
        <f>K504/Premissas!$B$4</f>
        <v/>
      </c>
      <c r="M504" s="2">
        <f>IF(K504=Premissas!$B$18,"SIM","NÃO")</f>
        <v/>
      </c>
    </row>
    <row r="505">
      <c r="A505" s="2" t="inlineStr">
        <is>
          <t>5835690</t>
        </is>
      </c>
      <c r="B505" s="2" t="inlineStr">
        <is>
          <t>Carla Maria De Souza</t>
        </is>
      </c>
      <c r="C505" s="2" t="n">
        <v>930</v>
      </c>
      <c r="D505" s="2">
        <f>IFERROR(TEXTJOIN(" | ",TRUE,UNIQUE(FILTER(Detalhe_Registro!$C:$C,(Detalhe_Registro!$D:$D=A505)*(Detalhe_Registro!$E:$E=B505)*(Detalhe_Registro!$M:$M="SIM")))),"")</f>
        <v/>
      </c>
      <c r="E505" s="2">
        <f>COUNTIFS(Detalhe_Registro!$D:$D,A505,Detalhe_Registro!$E:$E,B505,Detalhe_Registro!$M:$M,"SIM")</f>
        <v/>
      </c>
      <c r="F505" s="2">
        <f>IFERROR(MAXIFS(Detalhe_Registro!$N:$N,Detalhe_Registro!$D:$D,A505,Detalhe_Registro!$E:$E,B505,Detalhe_Registro!$M:$M,"SIM"),0)</f>
        <v/>
      </c>
      <c r="G505" s="2">
        <f>IFERROR(AVERAGEIFS(Detalhe_Registro!$N:$N,Detalhe_Registro!$D:$D,A505,Detalhe_Registro!$E:$E,B505,Detalhe_Registro!$M:$M,"SIM"),0)</f>
        <v/>
      </c>
      <c r="H505" s="2">
        <f>SUMIFS(Detalhe_Registro!$F:$F,Detalhe_Registro!$D:$D,A505,Detalhe_Registro!$E:$E,B505,Detalhe_Registro!$M:$M,"SIM")</f>
        <v/>
      </c>
      <c r="I505" s="2">
        <f>SUMIFS(Detalhe_Registro!$G:$G,Detalhe_Registro!$D:$D,A505,Detalhe_Registro!$E:$E,B505,Detalhe_Registro!$M:$M,"SIM")</f>
        <v/>
      </c>
      <c r="J505" s="2">
        <f>IF(F505&lt;Premissas!$B$8,"&lt; 1,00",IF(F505&lt;Premissas!$B$9,"1,00 – 1,19",IF(F505&lt;Premissas!$B$10,"1,20 – 1,39",IF(F505&lt;Premissas!$B$11,"1,40 – 1,59",IF(F505&lt;Premissas!$B$12,"1,60 – 1,99","≥ 2,00")))))</f>
        <v/>
      </c>
      <c r="K505" s="5">
        <f>IF(F505&lt;Premissas!$B$8,Premissas!$B$13,IF(F505&lt;Premissas!$B$9,Premissas!$B$14,IF(F505&lt;Premissas!$B$10,Premissas!$B$15,IF(F505&lt;Premissas!$B$11,Premissas!$B$16,IF(F505&lt;Premissas!$B$12,Premissas!$B$17,Premissas!$B$18)))))</f>
        <v/>
      </c>
      <c r="L505" s="5">
        <f>K505/Premissas!$B$4</f>
        <v/>
      </c>
      <c r="M505" s="2">
        <f>IF(K505=Premissas!$B$18,"SIM","NÃO")</f>
        <v/>
      </c>
    </row>
    <row r="506">
      <c r="A506" s="2" t="n">
        <v>5965659</v>
      </c>
      <c r="B506" s="2" t="inlineStr">
        <is>
          <t>Carlos Alexandre Fonseca Sodre</t>
        </is>
      </c>
      <c r="C506" s="2" t="n">
        <v>930</v>
      </c>
      <c r="D506" s="2">
        <f>IFERROR(TEXTJOIN(" | ",TRUE,UNIQUE(FILTER(Detalhe_Registro!$C:$C,(Detalhe_Registro!$D:$D=A506)*(Detalhe_Registro!$E:$E=B506)*(Detalhe_Registro!$M:$M="SIM")))),"")</f>
        <v/>
      </c>
      <c r="E506" s="2">
        <f>COUNTIFS(Detalhe_Registro!$D:$D,A506,Detalhe_Registro!$E:$E,B506,Detalhe_Registro!$M:$M,"SIM")</f>
        <v/>
      </c>
      <c r="F506" s="2">
        <f>IFERROR(MAXIFS(Detalhe_Registro!$N:$N,Detalhe_Registro!$D:$D,A506,Detalhe_Registro!$E:$E,B506,Detalhe_Registro!$M:$M,"SIM"),0)</f>
        <v/>
      </c>
      <c r="G506" s="2">
        <f>IFERROR(AVERAGEIFS(Detalhe_Registro!$N:$N,Detalhe_Registro!$D:$D,A506,Detalhe_Registro!$E:$E,B506,Detalhe_Registro!$M:$M,"SIM"),0)</f>
        <v/>
      </c>
      <c r="H506" s="2">
        <f>SUMIFS(Detalhe_Registro!$F:$F,Detalhe_Registro!$D:$D,A506,Detalhe_Registro!$E:$E,B506,Detalhe_Registro!$M:$M,"SIM")</f>
        <v/>
      </c>
      <c r="I506" s="2">
        <f>SUMIFS(Detalhe_Registro!$G:$G,Detalhe_Registro!$D:$D,A506,Detalhe_Registro!$E:$E,B506,Detalhe_Registro!$M:$M,"SIM")</f>
        <v/>
      </c>
      <c r="J506" s="2">
        <f>IF(F506&lt;Premissas!$B$8,"&lt; 1,00",IF(F506&lt;Premissas!$B$9,"1,00 – 1,19",IF(F506&lt;Premissas!$B$10,"1,20 – 1,39",IF(F506&lt;Premissas!$B$11,"1,40 – 1,59",IF(F506&lt;Premissas!$B$12,"1,60 – 1,99","≥ 2,00")))))</f>
        <v/>
      </c>
      <c r="K506" s="5">
        <f>IF(F506&lt;Premissas!$B$8,Premissas!$B$13,IF(F506&lt;Premissas!$B$9,Premissas!$B$14,IF(F506&lt;Premissas!$B$10,Premissas!$B$15,IF(F506&lt;Premissas!$B$11,Premissas!$B$16,IF(F506&lt;Premissas!$B$12,Premissas!$B$17,Premissas!$B$18)))))</f>
        <v/>
      </c>
      <c r="L506" s="5">
        <f>K506/Premissas!$B$4</f>
        <v/>
      </c>
      <c r="M506" s="2">
        <f>IF(K506=Premissas!$B$18,"SIM","NÃO")</f>
        <v/>
      </c>
    </row>
    <row r="507">
      <c r="A507" s="2" t="n">
        <v>5446929</v>
      </c>
      <c r="B507" s="2" t="inlineStr">
        <is>
          <t>Carlos Soares De Jesus</t>
        </is>
      </c>
      <c r="C507" s="2" t="n">
        <v>930</v>
      </c>
      <c r="D507" s="2">
        <f>IFERROR(TEXTJOIN(" | ",TRUE,UNIQUE(FILTER(Detalhe_Registro!$C:$C,(Detalhe_Registro!$D:$D=A507)*(Detalhe_Registro!$E:$E=B507)*(Detalhe_Registro!$M:$M="SIM")))),"")</f>
        <v/>
      </c>
      <c r="E507" s="2">
        <f>COUNTIFS(Detalhe_Registro!$D:$D,A507,Detalhe_Registro!$E:$E,B507,Detalhe_Registro!$M:$M,"SIM")</f>
        <v/>
      </c>
      <c r="F507" s="2">
        <f>IFERROR(MAXIFS(Detalhe_Registro!$N:$N,Detalhe_Registro!$D:$D,A507,Detalhe_Registro!$E:$E,B507,Detalhe_Registro!$M:$M,"SIM"),0)</f>
        <v/>
      </c>
      <c r="G507" s="2">
        <f>IFERROR(AVERAGEIFS(Detalhe_Registro!$N:$N,Detalhe_Registro!$D:$D,A507,Detalhe_Registro!$E:$E,B507,Detalhe_Registro!$M:$M,"SIM"),0)</f>
        <v/>
      </c>
      <c r="H507" s="2">
        <f>SUMIFS(Detalhe_Registro!$F:$F,Detalhe_Registro!$D:$D,A507,Detalhe_Registro!$E:$E,B507,Detalhe_Registro!$M:$M,"SIM")</f>
        <v/>
      </c>
      <c r="I507" s="2">
        <f>SUMIFS(Detalhe_Registro!$G:$G,Detalhe_Registro!$D:$D,A507,Detalhe_Registro!$E:$E,B507,Detalhe_Registro!$M:$M,"SIM")</f>
        <v/>
      </c>
      <c r="J507" s="2">
        <f>IF(F507&lt;Premissas!$B$8,"&lt; 1,00",IF(F507&lt;Premissas!$B$9,"1,00 – 1,19",IF(F507&lt;Premissas!$B$10,"1,20 – 1,39",IF(F507&lt;Premissas!$B$11,"1,40 – 1,59",IF(F507&lt;Premissas!$B$12,"1,60 – 1,99","≥ 2,00")))))</f>
        <v/>
      </c>
      <c r="K507" s="5">
        <f>IF(F507&lt;Premissas!$B$8,Premissas!$B$13,IF(F507&lt;Premissas!$B$9,Premissas!$B$14,IF(F507&lt;Premissas!$B$10,Premissas!$B$15,IF(F507&lt;Premissas!$B$11,Premissas!$B$16,IF(F507&lt;Premissas!$B$12,Premissas!$B$17,Premissas!$B$18)))))</f>
        <v/>
      </c>
      <c r="L507" s="5">
        <f>K507/Premissas!$B$4</f>
        <v/>
      </c>
      <c r="M507" s="2">
        <f>IF(K507=Premissas!$B$18,"SIM","NÃO")</f>
        <v/>
      </c>
    </row>
    <row r="508">
      <c r="A508" s="2" t="inlineStr">
        <is>
          <t>5446929</t>
        </is>
      </c>
      <c r="B508" s="2" t="inlineStr">
        <is>
          <t>Carlos Soares De Jesus</t>
        </is>
      </c>
      <c r="C508" s="2" t="n">
        <v>930</v>
      </c>
      <c r="D508" s="2">
        <f>IFERROR(TEXTJOIN(" | ",TRUE,UNIQUE(FILTER(Detalhe_Registro!$C:$C,(Detalhe_Registro!$D:$D=A508)*(Detalhe_Registro!$E:$E=B508)*(Detalhe_Registro!$M:$M="SIM")))),"")</f>
        <v/>
      </c>
      <c r="E508" s="2">
        <f>COUNTIFS(Detalhe_Registro!$D:$D,A508,Detalhe_Registro!$E:$E,B508,Detalhe_Registro!$M:$M,"SIM")</f>
        <v/>
      </c>
      <c r="F508" s="2">
        <f>IFERROR(MAXIFS(Detalhe_Registro!$N:$N,Detalhe_Registro!$D:$D,A508,Detalhe_Registro!$E:$E,B508,Detalhe_Registro!$M:$M,"SIM"),0)</f>
        <v/>
      </c>
      <c r="G508" s="2">
        <f>IFERROR(AVERAGEIFS(Detalhe_Registro!$N:$N,Detalhe_Registro!$D:$D,A508,Detalhe_Registro!$E:$E,B508,Detalhe_Registro!$M:$M,"SIM"),0)</f>
        <v/>
      </c>
      <c r="H508" s="2">
        <f>SUMIFS(Detalhe_Registro!$F:$F,Detalhe_Registro!$D:$D,A508,Detalhe_Registro!$E:$E,B508,Detalhe_Registro!$M:$M,"SIM")</f>
        <v/>
      </c>
      <c r="I508" s="2">
        <f>SUMIFS(Detalhe_Registro!$G:$G,Detalhe_Registro!$D:$D,A508,Detalhe_Registro!$E:$E,B508,Detalhe_Registro!$M:$M,"SIM")</f>
        <v/>
      </c>
      <c r="J508" s="2">
        <f>IF(F508&lt;Premissas!$B$8,"&lt; 1,00",IF(F508&lt;Premissas!$B$9,"1,00 – 1,19",IF(F508&lt;Premissas!$B$10,"1,20 – 1,39",IF(F508&lt;Premissas!$B$11,"1,40 – 1,59",IF(F508&lt;Premissas!$B$12,"1,60 – 1,99","≥ 2,00")))))</f>
        <v/>
      </c>
      <c r="K508" s="5">
        <f>IF(F508&lt;Premissas!$B$8,Premissas!$B$13,IF(F508&lt;Premissas!$B$9,Premissas!$B$14,IF(F508&lt;Premissas!$B$10,Premissas!$B$15,IF(F508&lt;Premissas!$B$11,Premissas!$B$16,IF(F508&lt;Premissas!$B$12,Premissas!$B$17,Premissas!$B$18)))))</f>
        <v/>
      </c>
      <c r="L508" s="5">
        <f>K508/Premissas!$B$4</f>
        <v/>
      </c>
      <c r="M508" s="2">
        <f>IF(K508=Premissas!$B$18,"SIM","NÃO")</f>
        <v/>
      </c>
    </row>
    <row r="509">
      <c r="A509" s="2" t="n">
        <v>6000037</v>
      </c>
      <c r="B509" s="2" t="inlineStr">
        <is>
          <t>Cayque Lago Borges</t>
        </is>
      </c>
      <c r="C509" s="2" t="n">
        <v>930</v>
      </c>
      <c r="D509" s="2">
        <f>IFERROR(TEXTJOIN(" | ",TRUE,UNIQUE(FILTER(Detalhe_Registro!$C:$C,(Detalhe_Registro!$D:$D=A509)*(Detalhe_Registro!$E:$E=B509)*(Detalhe_Registro!$M:$M="SIM")))),"")</f>
        <v/>
      </c>
      <c r="E509" s="2">
        <f>COUNTIFS(Detalhe_Registro!$D:$D,A509,Detalhe_Registro!$E:$E,B509,Detalhe_Registro!$M:$M,"SIM")</f>
        <v/>
      </c>
      <c r="F509" s="2">
        <f>IFERROR(MAXIFS(Detalhe_Registro!$N:$N,Detalhe_Registro!$D:$D,A509,Detalhe_Registro!$E:$E,B509,Detalhe_Registro!$M:$M,"SIM"),0)</f>
        <v/>
      </c>
      <c r="G509" s="2">
        <f>IFERROR(AVERAGEIFS(Detalhe_Registro!$N:$N,Detalhe_Registro!$D:$D,A509,Detalhe_Registro!$E:$E,B509,Detalhe_Registro!$M:$M,"SIM"),0)</f>
        <v/>
      </c>
      <c r="H509" s="2">
        <f>SUMIFS(Detalhe_Registro!$F:$F,Detalhe_Registro!$D:$D,A509,Detalhe_Registro!$E:$E,B509,Detalhe_Registro!$M:$M,"SIM")</f>
        <v/>
      </c>
      <c r="I509" s="2">
        <f>SUMIFS(Detalhe_Registro!$G:$G,Detalhe_Registro!$D:$D,A509,Detalhe_Registro!$E:$E,B509,Detalhe_Registro!$M:$M,"SIM")</f>
        <v/>
      </c>
      <c r="J509" s="2">
        <f>IF(F509&lt;Premissas!$B$8,"&lt; 1,00",IF(F509&lt;Premissas!$B$9,"1,00 – 1,19",IF(F509&lt;Premissas!$B$10,"1,20 – 1,39",IF(F509&lt;Premissas!$B$11,"1,40 – 1,59",IF(F509&lt;Premissas!$B$12,"1,60 – 1,99","≥ 2,00")))))</f>
        <v/>
      </c>
      <c r="K509" s="5">
        <f>IF(F509&lt;Premissas!$B$8,Premissas!$B$13,IF(F509&lt;Premissas!$B$9,Premissas!$B$14,IF(F509&lt;Premissas!$B$10,Premissas!$B$15,IF(F509&lt;Premissas!$B$11,Premissas!$B$16,IF(F509&lt;Premissas!$B$12,Premissas!$B$17,Premissas!$B$18)))))</f>
        <v/>
      </c>
      <c r="L509" s="5">
        <f>K509/Premissas!$B$4</f>
        <v/>
      </c>
      <c r="M509" s="2">
        <f>IF(K509=Premissas!$B$18,"SIM","NÃO")</f>
        <v/>
      </c>
    </row>
    <row r="510">
      <c r="A510" s="2" t="inlineStr">
        <is>
          <t>6000037</t>
        </is>
      </c>
      <c r="B510" s="2" t="inlineStr">
        <is>
          <t>Cayque Lago Borges</t>
        </is>
      </c>
      <c r="C510" s="2" t="n">
        <v>930</v>
      </c>
      <c r="D510" s="2">
        <f>IFERROR(TEXTJOIN(" | ",TRUE,UNIQUE(FILTER(Detalhe_Registro!$C:$C,(Detalhe_Registro!$D:$D=A510)*(Detalhe_Registro!$E:$E=B510)*(Detalhe_Registro!$M:$M="SIM")))),"")</f>
        <v/>
      </c>
      <c r="E510" s="2">
        <f>COUNTIFS(Detalhe_Registro!$D:$D,A510,Detalhe_Registro!$E:$E,B510,Detalhe_Registro!$M:$M,"SIM")</f>
        <v/>
      </c>
      <c r="F510" s="2">
        <f>IFERROR(MAXIFS(Detalhe_Registro!$N:$N,Detalhe_Registro!$D:$D,A510,Detalhe_Registro!$E:$E,B510,Detalhe_Registro!$M:$M,"SIM"),0)</f>
        <v/>
      </c>
      <c r="G510" s="2">
        <f>IFERROR(AVERAGEIFS(Detalhe_Registro!$N:$N,Detalhe_Registro!$D:$D,A510,Detalhe_Registro!$E:$E,B510,Detalhe_Registro!$M:$M,"SIM"),0)</f>
        <v/>
      </c>
      <c r="H510" s="2">
        <f>SUMIFS(Detalhe_Registro!$F:$F,Detalhe_Registro!$D:$D,A510,Detalhe_Registro!$E:$E,B510,Detalhe_Registro!$M:$M,"SIM")</f>
        <v/>
      </c>
      <c r="I510" s="2">
        <f>SUMIFS(Detalhe_Registro!$G:$G,Detalhe_Registro!$D:$D,A510,Detalhe_Registro!$E:$E,B510,Detalhe_Registro!$M:$M,"SIM")</f>
        <v/>
      </c>
      <c r="J510" s="2">
        <f>IF(F510&lt;Premissas!$B$8,"&lt; 1,00",IF(F510&lt;Premissas!$B$9,"1,00 – 1,19",IF(F510&lt;Premissas!$B$10,"1,20 – 1,39",IF(F510&lt;Premissas!$B$11,"1,40 – 1,59",IF(F510&lt;Premissas!$B$12,"1,60 – 1,99","≥ 2,00")))))</f>
        <v/>
      </c>
      <c r="K510" s="5">
        <f>IF(F510&lt;Premissas!$B$8,Premissas!$B$13,IF(F510&lt;Premissas!$B$9,Premissas!$B$14,IF(F510&lt;Premissas!$B$10,Premissas!$B$15,IF(F510&lt;Premissas!$B$11,Premissas!$B$16,IF(F510&lt;Premissas!$B$12,Premissas!$B$17,Premissas!$B$18)))))</f>
        <v/>
      </c>
      <c r="L510" s="5">
        <f>K510/Premissas!$B$4</f>
        <v/>
      </c>
      <c r="M510" s="2">
        <f>IF(K510=Premissas!$B$18,"SIM","NÃO")</f>
        <v/>
      </c>
    </row>
    <row r="511">
      <c r="A511" s="2" t="n">
        <v>5987296</v>
      </c>
      <c r="B511" s="2" t="inlineStr">
        <is>
          <t>Chidi Henry Edeh</t>
        </is>
      </c>
      <c r="C511" s="2" t="n">
        <v>930</v>
      </c>
      <c r="D511" s="2">
        <f>IFERROR(TEXTJOIN(" | ",TRUE,UNIQUE(FILTER(Detalhe_Registro!$C:$C,(Detalhe_Registro!$D:$D=A511)*(Detalhe_Registro!$E:$E=B511)*(Detalhe_Registro!$M:$M="SIM")))),"")</f>
        <v/>
      </c>
      <c r="E511" s="2">
        <f>COUNTIFS(Detalhe_Registro!$D:$D,A511,Detalhe_Registro!$E:$E,B511,Detalhe_Registro!$M:$M,"SIM")</f>
        <v/>
      </c>
      <c r="F511" s="2">
        <f>IFERROR(MAXIFS(Detalhe_Registro!$N:$N,Detalhe_Registro!$D:$D,A511,Detalhe_Registro!$E:$E,B511,Detalhe_Registro!$M:$M,"SIM"),0)</f>
        <v/>
      </c>
      <c r="G511" s="2">
        <f>IFERROR(AVERAGEIFS(Detalhe_Registro!$N:$N,Detalhe_Registro!$D:$D,A511,Detalhe_Registro!$E:$E,B511,Detalhe_Registro!$M:$M,"SIM"),0)</f>
        <v/>
      </c>
      <c r="H511" s="2">
        <f>SUMIFS(Detalhe_Registro!$F:$F,Detalhe_Registro!$D:$D,A511,Detalhe_Registro!$E:$E,B511,Detalhe_Registro!$M:$M,"SIM")</f>
        <v/>
      </c>
      <c r="I511" s="2">
        <f>SUMIFS(Detalhe_Registro!$G:$G,Detalhe_Registro!$D:$D,A511,Detalhe_Registro!$E:$E,B511,Detalhe_Registro!$M:$M,"SIM")</f>
        <v/>
      </c>
      <c r="J511" s="2">
        <f>IF(F511&lt;Premissas!$B$8,"&lt; 1,00",IF(F511&lt;Premissas!$B$9,"1,00 – 1,19",IF(F511&lt;Premissas!$B$10,"1,20 – 1,39",IF(F511&lt;Premissas!$B$11,"1,40 – 1,59",IF(F511&lt;Premissas!$B$12,"1,60 – 1,99","≥ 2,00")))))</f>
        <v/>
      </c>
      <c r="K511" s="5">
        <f>IF(F511&lt;Premissas!$B$8,Premissas!$B$13,IF(F511&lt;Premissas!$B$9,Premissas!$B$14,IF(F511&lt;Premissas!$B$10,Premissas!$B$15,IF(F511&lt;Premissas!$B$11,Premissas!$B$16,IF(F511&lt;Premissas!$B$12,Premissas!$B$17,Premissas!$B$18)))))</f>
        <v/>
      </c>
      <c r="L511" s="5">
        <f>K511/Premissas!$B$4</f>
        <v/>
      </c>
      <c r="M511" s="2">
        <f>IF(K511=Premissas!$B$18,"SIM","NÃO")</f>
        <v/>
      </c>
    </row>
    <row r="512">
      <c r="A512" s="2" t="n">
        <v>5901898</v>
      </c>
      <c r="B512" s="2" t="inlineStr">
        <is>
          <t>Chimezie Emmanuel Amadi</t>
        </is>
      </c>
      <c r="C512" s="2" t="n">
        <v>930</v>
      </c>
      <c r="D512" s="2">
        <f>IFERROR(TEXTJOIN(" | ",TRUE,UNIQUE(FILTER(Detalhe_Registro!$C:$C,(Detalhe_Registro!$D:$D=A512)*(Detalhe_Registro!$E:$E=B512)*(Detalhe_Registro!$M:$M="SIM")))),"")</f>
        <v/>
      </c>
      <c r="E512" s="2">
        <f>COUNTIFS(Detalhe_Registro!$D:$D,A512,Detalhe_Registro!$E:$E,B512,Detalhe_Registro!$M:$M,"SIM")</f>
        <v/>
      </c>
      <c r="F512" s="2">
        <f>IFERROR(MAXIFS(Detalhe_Registro!$N:$N,Detalhe_Registro!$D:$D,A512,Detalhe_Registro!$E:$E,B512,Detalhe_Registro!$M:$M,"SIM"),0)</f>
        <v/>
      </c>
      <c r="G512" s="2">
        <f>IFERROR(AVERAGEIFS(Detalhe_Registro!$N:$N,Detalhe_Registro!$D:$D,A512,Detalhe_Registro!$E:$E,B512,Detalhe_Registro!$M:$M,"SIM"),0)</f>
        <v/>
      </c>
      <c r="H512" s="2">
        <f>SUMIFS(Detalhe_Registro!$F:$F,Detalhe_Registro!$D:$D,A512,Detalhe_Registro!$E:$E,B512,Detalhe_Registro!$M:$M,"SIM")</f>
        <v/>
      </c>
      <c r="I512" s="2">
        <f>SUMIFS(Detalhe_Registro!$G:$G,Detalhe_Registro!$D:$D,A512,Detalhe_Registro!$E:$E,B512,Detalhe_Registro!$M:$M,"SIM")</f>
        <v/>
      </c>
      <c r="J512" s="2">
        <f>IF(F512&lt;Premissas!$B$8,"&lt; 1,00",IF(F512&lt;Premissas!$B$9,"1,00 – 1,19",IF(F512&lt;Premissas!$B$10,"1,20 – 1,39",IF(F512&lt;Premissas!$B$11,"1,40 – 1,59",IF(F512&lt;Premissas!$B$12,"1,60 – 1,99","≥ 2,00")))))</f>
        <v/>
      </c>
      <c r="K512" s="5">
        <f>IF(F512&lt;Premissas!$B$8,Premissas!$B$13,IF(F512&lt;Premissas!$B$9,Premissas!$B$14,IF(F512&lt;Premissas!$B$10,Premissas!$B$15,IF(F512&lt;Premissas!$B$11,Premissas!$B$16,IF(F512&lt;Premissas!$B$12,Premissas!$B$17,Premissas!$B$18)))))</f>
        <v/>
      </c>
      <c r="L512" s="5">
        <f>K512/Premissas!$B$4</f>
        <v/>
      </c>
      <c r="M512" s="2">
        <f>IF(K512=Premissas!$B$18,"SIM","NÃO")</f>
        <v/>
      </c>
    </row>
    <row r="513">
      <c r="A513" s="2" t="inlineStr">
        <is>
          <t>5901898</t>
        </is>
      </c>
      <c r="B513" s="2" t="inlineStr">
        <is>
          <t>Chimezie Emmanuel Amadi</t>
        </is>
      </c>
      <c r="C513" s="2" t="n">
        <v>930</v>
      </c>
      <c r="D513" s="2">
        <f>IFERROR(TEXTJOIN(" | ",TRUE,UNIQUE(FILTER(Detalhe_Registro!$C:$C,(Detalhe_Registro!$D:$D=A513)*(Detalhe_Registro!$E:$E=B513)*(Detalhe_Registro!$M:$M="SIM")))),"")</f>
        <v/>
      </c>
      <c r="E513" s="2">
        <f>COUNTIFS(Detalhe_Registro!$D:$D,A513,Detalhe_Registro!$E:$E,B513,Detalhe_Registro!$M:$M,"SIM")</f>
        <v/>
      </c>
      <c r="F513" s="2">
        <f>IFERROR(MAXIFS(Detalhe_Registro!$N:$N,Detalhe_Registro!$D:$D,A513,Detalhe_Registro!$E:$E,B513,Detalhe_Registro!$M:$M,"SIM"),0)</f>
        <v/>
      </c>
      <c r="G513" s="2">
        <f>IFERROR(AVERAGEIFS(Detalhe_Registro!$N:$N,Detalhe_Registro!$D:$D,A513,Detalhe_Registro!$E:$E,B513,Detalhe_Registro!$M:$M,"SIM"),0)</f>
        <v/>
      </c>
      <c r="H513" s="2">
        <f>SUMIFS(Detalhe_Registro!$F:$F,Detalhe_Registro!$D:$D,A513,Detalhe_Registro!$E:$E,B513,Detalhe_Registro!$M:$M,"SIM")</f>
        <v/>
      </c>
      <c r="I513" s="2">
        <f>SUMIFS(Detalhe_Registro!$G:$G,Detalhe_Registro!$D:$D,A513,Detalhe_Registro!$E:$E,B513,Detalhe_Registro!$M:$M,"SIM")</f>
        <v/>
      </c>
      <c r="J513" s="2">
        <f>IF(F513&lt;Premissas!$B$8,"&lt; 1,00",IF(F513&lt;Premissas!$B$9,"1,00 – 1,19",IF(F513&lt;Premissas!$B$10,"1,20 – 1,39",IF(F513&lt;Premissas!$B$11,"1,40 – 1,59",IF(F513&lt;Premissas!$B$12,"1,60 – 1,99","≥ 2,00")))))</f>
        <v/>
      </c>
      <c r="K513" s="5">
        <f>IF(F513&lt;Premissas!$B$8,Premissas!$B$13,IF(F513&lt;Premissas!$B$9,Premissas!$B$14,IF(F513&lt;Premissas!$B$10,Premissas!$B$15,IF(F513&lt;Premissas!$B$11,Premissas!$B$16,IF(F513&lt;Premissas!$B$12,Premissas!$B$17,Premissas!$B$18)))))</f>
        <v/>
      </c>
      <c r="L513" s="5">
        <f>K513/Premissas!$B$4</f>
        <v/>
      </c>
      <c r="M513" s="2">
        <f>IF(K513=Premissas!$B$18,"SIM","NÃO")</f>
        <v/>
      </c>
    </row>
    <row r="514">
      <c r="A514" s="2" t="n">
        <v>5923115</v>
      </c>
      <c r="B514" s="2" t="inlineStr">
        <is>
          <t>Chimezie Thaddeus Okpaleke</t>
        </is>
      </c>
      <c r="C514" s="2" t="n">
        <v>930</v>
      </c>
      <c r="D514" s="2">
        <f>IFERROR(TEXTJOIN(" | ",TRUE,UNIQUE(FILTER(Detalhe_Registro!$C:$C,(Detalhe_Registro!$D:$D=A514)*(Detalhe_Registro!$E:$E=B514)*(Detalhe_Registro!$M:$M="SIM")))),"")</f>
        <v/>
      </c>
      <c r="E514" s="2">
        <f>COUNTIFS(Detalhe_Registro!$D:$D,A514,Detalhe_Registro!$E:$E,B514,Detalhe_Registro!$M:$M,"SIM")</f>
        <v/>
      </c>
      <c r="F514" s="2">
        <f>IFERROR(MAXIFS(Detalhe_Registro!$N:$N,Detalhe_Registro!$D:$D,A514,Detalhe_Registro!$E:$E,B514,Detalhe_Registro!$M:$M,"SIM"),0)</f>
        <v/>
      </c>
      <c r="G514" s="2">
        <f>IFERROR(AVERAGEIFS(Detalhe_Registro!$N:$N,Detalhe_Registro!$D:$D,A514,Detalhe_Registro!$E:$E,B514,Detalhe_Registro!$M:$M,"SIM"),0)</f>
        <v/>
      </c>
      <c r="H514" s="2">
        <f>SUMIFS(Detalhe_Registro!$F:$F,Detalhe_Registro!$D:$D,A514,Detalhe_Registro!$E:$E,B514,Detalhe_Registro!$M:$M,"SIM")</f>
        <v/>
      </c>
      <c r="I514" s="2">
        <f>SUMIFS(Detalhe_Registro!$G:$G,Detalhe_Registro!$D:$D,A514,Detalhe_Registro!$E:$E,B514,Detalhe_Registro!$M:$M,"SIM")</f>
        <v/>
      </c>
      <c r="J514" s="2">
        <f>IF(F514&lt;Premissas!$B$8,"&lt; 1,00",IF(F514&lt;Premissas!$B$9,"1,00 – 1,19",IF(F514&lt;Premissas!$B$10,"1,20 – 1,39",IF(F514&lt;Premissas!$B$11,"1,40 – 1,59",IF(F514&lt;Premissas!$B$12,"1,60 – 1,99","≥ 2,00")))))</f>
        <v/>
      </c>
      <c r="K514" s="5">
        <f>IF(F514&lt;Premissas!$B$8,Premissas!$B$13,IF(F514&lt;Premissas!$B$9,Premissas!$B$14,IF(F514&lt;Premissas!$B$10,Premissas!$B$15,IF(F514&lt;Premissas!$B$11,Premissas!$B$16,IF(F514&lt;Premissas!$B$12,Premissas!$B$17,Premissas!$B$18)))))</f>
        <v/>
      </c>
      <c r="L514" s="5">
        <f>K514/Premissas!$B$4</f>
        <v/>
      </c>
      <c r="M514" s="2">
        <f>IF(K514=Premissas!$B$18,"SIM","NÃO")</f>
        <v/>
      </c>
    </row>
    <row r="515">
      <c r="A515" s="2" t="inlineStr">
        <is>
          <t>5923115</t>
        </is>
      </c>
      <c r="B515" s="2" t="inlineStr">
        <is>
          <t>Chimezie Thaddeus Okpaleke</t>
        </is>
      </c>
      <c r="C515" s="2" t="n">
        <v>930</v>
      </c>
      <c r="D515" s="2">
        <f>IFERROR(TEXTJOIN(" | ",TRUE,UNIQUE(FILTER(Detalhe_Registro!$C:$C,(Detalhe_Registro!$D:$D=A515)*(Detalhe_Registro!$E:$E=B515)*(Detalhe_Registro!$M:$M="SIM")))),"")</f>
        <v/>
      </c>
      <c r="E515" s="2">
        <f>COUNTIFS(Detalhe_Registro!$D:$D,A515,Detalhe_Registro!$E:$E,B515,Detalhe_Registro!$M:$M,"SIM")</f>
        <v/>
      </c>
      <c r="F515" s="2">
        <f>IFERROR(MAXIFS(Detalhe_Registro!$N:$N,Detalhe_Registro!$D:$D,A515,Detalhe_Registro!$E:$E,B515,Detalhe_Registro!$M:$M,"SIM"),0)</f>
        <v/>
      </c>
      <c r="G515" s="2">
        <f>IFERROR(AVERAGEIFS(Detalhe_Registro!$N:$N,Detalhe_Registro!$D:$D,A515,Detalhe_Registro!$E:$E,B515,Detalhe_Registro!$M:$M,"SIM"),0)</f>
        <v/>
      </c>
      <c r="H515" s="2">
        <f>SUMIFS(Detalhe_Registro!$F:$F,Detalhe_Registro!$D:$D,A515,Detalhe_Registro!$E:$E,B515,Detalhe_Registro!$M:$M,"SIM")</f>
        <v/>
      </c>
      <c r="I515" s="2">
        <f>SUMIFS(Detalhe_Registro!$G:$G,Detalhe_Registro!$D:$D,A515,Detalhe_Registro!$E:$E,B515,Detalhe_Registro!$M:$M,"SIM")</f>
        <v/>
      </c>
      <c r="J515" s="2">
        <f>IF(F515&lt;Premissas!$B$8,"&lt; 1,00",IF(F515&lt;Premissas!$B$9,"1,00 – 1,19",IF(F515&lt;Premissas!$B$10,"1,20 – 1,39",IF(F515&lt;Premissas!$B$11,"1,40 – 1,59",IF(F515&lt;Premissas!$B$12,"1,60 – 1,99","≥ 2,00")))))</f>
        <v/>
      </c>
      <c r="K515" s="5">
        <f>IF(F515&lt;Premissas!$B$8,Premissas!$B$13,IF(F515&lt;Premissas!$B$9,Premissas!$B$14,IF(F515&lt;Premissas!$B$10,Premissas!$B$15,IF(F515&lt;Premissas!$B$11,Premissas!$B$16,IF(F515&lt;Premissas!$B$12,Premissas!$B$17,Premissas!$B$18)))))</f>
        <v/>
      </c>
      <c r="L515" s="5">
        <f>K515/Premissas!$B$4</f>
        <v/>
      </c>
      <c r="M515" s="2">
        <f>IF(K515=Premissas!$B$18,"SIM","NÃO")</f>
        <v/>
      </c>
    </row>
    <row r="516">
      <c r="A516" s="2" t="n">
        <v>6011004</v>
      </c>
      <c r="B516" s="2" t="inlineStr">
        <is>
          <t>Chinonso Christian Nwezeh</t>
        </is>
      </c>
      <c r="C516" s="2" t="n">
        <v>930</v>
      </c>
      <c r="D516" s="2">
        <f>IFERROR(TEXTJOIN(" | ",TRUE,UNIQUE(FILTER(Detalhe_Registro!$C:$C,(Detalhe_Registro!$D:$D=A516)*(Detalhe_Registro!$E:$E=B516)*(Detalhe_Registro!$M:$M="SIM")))),"")</f>
        <v/>
      </c>
      <c r="E516" s="2">
        <f>COUNTIFS(Detalhe_Registro!$D:$D,A516,Detalhe_Registro!$E:$E,B516,Detalhe_Registro!$M:$M,"SIM")</f>
        <v/>
      </c>
      <c r="F516" s="2">
        <f>IFERROR(MAXIFS(Detalhe_Registro!$N:$N,Detalhe_Registro!$D:$D,A516,Detalhe_Registro!$E:$E,B516,Detalhe_Registro!$M:$M,"SIM"),0)</f>
        <v/>
      </c>
      <c r="G516" s="2">
        <f>IFERROR(AVERAGEIFS(Detalhe_Registro!$N:$N,Detalhe_Registro!$D:$D,A516,Detalhe_Registro!$E:$E,B516,Detalhe_Registro!$M:$M,"SIM"),0)</f>
        <v/>
      </c>
      <c r="H516" s="2">
        <f>SUMIFS(Detalhe_Registro!$F:$F,Detalhe_Registro!$D:$D,A516,Detalhe_Registro!$E:$E,B516,Detalhe_Registro!$M:$M,"SIM")</f>
        <v/>
      </c>
      <c r="I516" s="2">
        <f>SUMIFS(Detalhe_Registro!$G:$G,Detalhe_Registro!$D:$D,A516,Detalhe_Registro!$E:$E,B516,Detalhe_Registro!$M:$M,"SIM")</f>
        <v/>
      </c>
      <c r="J516" s="2">
        <f>IF(F516&lt;Premissas!$B$8,"&lt; 1,00",IF(F516&lt;Premissas!$B$9,"1,00 – 1,19",IF(F516&lt;Premissas!$B$10,"1,20 – 1,39",IF(F516&lt;Premissas!$B$11,"1,40 – 1,59",IF(F516&lt;Premissas!$B$12,"1,60 – 1,99","≥ 2,00")))))</f>
        <v/>
      </c>
      <c r="K516" s="5">
        <f>IF(F516&lt;Premissas!$B$8,Premissas!$B$13,IF(F516&lt;Premissas!$B$9,Premissas!$B$14,IF(F516&lt;Premissas!$B$10,Premissas!$B$15,IF(F516&lt;Premissas!$B$11,Premissas!$B$16,IF(F516&lt;Premissas!$B$12,Premissas!$B$17,Premissas!$B$18)))))</f>
        <v/>
      </c>
      <c r="L516" s="5">
        <f>K516/Premissas!$B$4</f>
        <v/>
      </c>
      <c r="M516" s="2">
        <f>IF(K516=Premissas!$B$18,"SIM","NÃO")</f>
        <v/>
      </c>
    </row>
    <row r="517">
      <c r="A517" s="2" t="inlineStr">
        <is>
          <t>6011004</t>
        </is>
      </c>
      <c r="B517" s="2" t="inlineStr">
        <is>
          <t>Chinonso Christian Nwezeh</t>
        </is>
      </c>
      <c r="C517" s="2" t="n">
        <v>930</v>
      </c>
      <c r="D517" s="2">
        <f>IFERROR(TEXTJOIN(" | ",TRUE,UNIQUE(FILTER(Detalhe_Registro!$C:$C,(Detalhe_Registro!$D:$D=A517)*(Detalhe_Registro!$E:$E=B517)*(Detalhe_Registro!$M:$M="SIM")))),"")</f>
        <v/>
      </c>
      <c r="E517" s="2">
        <f>COUNTIFS(Detalhe_Registro!$D:$D,A517,Detalhe_Registro!$E:$E,B517,Detalhe_Registro!$M:$M,"SIM")</f>
        <v/>
      </c>
      <c r="F517" s="2">
        <f>IFERROR(MAXIFS(Detalhe_Registro!$N:$N,Detalhe_Registro!$D:$D,A517,Detalhe_Registro!$E:$E,B517,Detalhe_Registro!$M:$M,"SIM"),0)</f>
        <v/>
      </c>
      <c r="G517" s="2">
        <f>IFERROR(AVERAGEIFS(Detalhe_Registro!$N:$N,Detalhe_Registro!$D:$D,A517,Detalhe_Registro!$E:$E,B517,Detalhe_Registro!$M:$M,"SIM"),0)</f>
        <v/>
      </c>
      <c r="H517" s="2">
        <f>SUMIFS(Detalhe_Registro!$F:$F,Detalhe_Registro!$D:$D,A517,Detalhe_Registro!$E:$E,B517,Detalhe_Registro!$M:$M,"SIM")</f>
        <v/>
      </c>
      <c r="I517" s="2">
        <f>SUMIFS(Detalhe_Registro!$G:$G,Detalhe_Registro!$D:$D,A517,Detalhe_Registro!$E:$E,B517,Detalhe_Registro!$M:$M,"SIM")</f>
        <v/>
      </c>
      <c r="J517" s="2">
        <f>IF(F517&lt;Premissas!$B$8,"&lt; 1,00",IF(F517&lt;Premissas!$B$9,"1,00 – 1,19",IF(F517&lt;Premissas!$B$10,"1,20 – 1,39",IF(F517&lt;Premissas!$B$11,"1,40 – 1,59",IF(F517&lt;Premissas!$B$12,"1,60 – 1,99","≥ 2,00")))))</f>
        <v/>
      </c>
      <c r="K517" s="5">
        <f>IF(F517&lt;Premissas!$B$8,Premissas!$B$13,IF(F517&lt;Premissas!$B$9,Premissas!$B$14,IF(F517&lt;Premissas!$B$10,Premissas!$B$15,IF(F517&lt;Premissas!$B$11,Premissas!$B$16,IF(F517&lt;Premissas!$B$12,Premissas!$B$17,Premissas!$B$18)))))</f>
        <v/>
      </c>
      <c r="L517" s="5">
        <f>K517/Premissas!$B$4</f>
        <v/>
      </c>
      <c r="M517" s="2">
        <f>IF(K517=Premissas!$B$18,"SIM","NÃO")</f>
        <v/>
      </c>
    </row>
    <row r="518">
      <c r="A518" s="2" t="inlineStr">
        <is>
          <t>6020240</t>
        </is>
      </c>
      <c r="B518" s="2" t="inlineStr">
        <is>
          <t>Chinonso Linda Okereke</t>
        </is>
      </c>
      <c r="C518" s="2" t="n">
        <v>930</v>
      </c>
      <c r="D518" s="2">
        <f>IFERROR(TEXTJOIN(" | ",TRUE,UNIQUE(FILTER(Detalhe_Registro!$C:$C,(Detalhe_Registro!$D:$D=A518)*(Detalhe_Registro!$E:$E=B518)*(Detalhe_Registro!$M:$M="SIM")))),"")</f>
        <v/>
      </c>
      <c r="E518" s="2">
        <f>COUNTIFS(Detalhe_Registro!$D:$D,A518,Detalhe_Registro!$E:$E,B518,Detalhe_Registro!$M:$M,"SIM")</f>
        <v/>
      </c>
      <c r="F518" s="2">
        <f>IFERROR(MAXIFS(Detalhe_Registro!$N:$N,Detalhe_Registro!$D:$D,A518,Detalhe_Registro!$E:$E,B518,Detalhe_Registro!$M:$M,"SIM"),0)</f>
        <v/>
      </c>
      <c r="G518" s="2">
        <f>IFERROR(AVERAGEIFS(Detalhe_Registro!$N:$N,Detalhe_Registro!$D:$D,A518,Detalhe_Registro!$E:$E,B518,Detalhe_Registro!$M:$M,"SIM"),0)</f>
        <v/>
      </c>
      <c r="H518" s="2">
        <f>SUMIFS(Detalhe_Registro!$F:$F,Detalhe_Registro!$D:$D,A518,Detalhe_Registro!$E:$E,B518,Detalhe_Registro!$M:$M,"SIM")</f>
        <v/>
      </c>
      <c r="I518" s="2">
        <f>SUMIFS(Detalhe_Registro!$G:$G,Detalhe_Registro!$D:$D,A518,Detalhe_Registro!$E:$E,B518,Detalhe_Registro!$M:$M,"SIM")</f>
        <v/>
      </c>
      <c r="J518" s="2">
        <f>IF(F518&lt;Premissas!$B$8,"&lt; 1,00",IF(F518&lt;Premissas!$B$9,"1,00 – 1,19",IF(F518&lt;Premissas!$B$10,"1,20 – 1,39",IF(F518&lt;Premissas!$B$11,"1,40 – 1,59",IF(F518&lt;Premissas!$B$12,"1,60 – 1,99","≥ 2,00")))))</f>
        <v/>
      </c>
      <c r="K518" s="5">
        <f>IF(F518&lt;Premissas!$B$8,Premissas!$B$13,IF(F518&lt;Premissas!$B$9,Premissas!$B$14,IF(F518&lt;Premissas!$B$10,Premissas!$B$15,IF(F518&lt;Premissas!$B$11,Premissas!$B$16,IF(F518&lt;Premissas!$B$12,Premissas!$B$17,Premissas!$B$18)))))</f>
        <v/>
      </c>
      <c r="L518" s="5">
        <f>K518/Premissas!$B$4</f>
        <v/>
      </c>
      <c r="M518" s="2">
        <f>IF(K518=Premissas!$B$18,"SIM","NÃO")</f>
        <v/>
      </c>
    </row>
    <row r="519">
      <c r="A519" s="2" t="inlineStr">
        <is>
          <t>6022499</t>
        </is>
      </c>
      <c r="B519" s="2" t="inlineStr">
        <is>
          <t>Christ Milaure Baltoua Ngouanda</t>
        </is>
      </c>
      <c r="C519" s="2" t="n">
        <v>930</v>
      </c>
      <c r="D519" s="2">
        <f>IFERROR(TEXTJOIN(" | ",TRUE,UNIQUE(FILTER(Detalhe_Registro!$C:$C,(Detalhe_Registro!$D:$D=A519)*(Detalhe_Registro!$E:$E=B519)*(Detalhe_Registro!$M:$M="SIM")))),"")</f>
        <v/>
      </c>
      <c r="E519" s="2">
        <f>COUNTIFS(Detalhe_Registro!$D:$D,A519,Detalhe_Registro!$E:$E,B519,Detalhe_Registro!$M:$M,"SIM")</f>
        <v/>
      </c>
      <c r="F519" s="2">
        <f>IFERROR(MAXIFS(Detalhe_Registro!$N:$N,Detalhe_Registro!$D:$D,A519,Detalhe_Registro!$E:$E,B519,Detalhe_Registro!$M:$M,"SIM"),0)</f>
        <v/>
      </c>
      <c r="G519" s="2">
        <f>IFERROR(AVERAGEIFS(Detalhe_Registro!$N:$N,Detalhe_Registro!$D:$D,A519,Detalhe_Registro!$E:$E,B519,Detalhe_Registro!$M:$M,"SIM"),0)</f>
        <v/>
      </c>
      <c r="H519" s="2">
        <f>SUMIFS(Detalhe_Registro!$F:$F,Detalhe_Registro!$D:$D,A519,Detalhe_Registro!$E:$E,B519,Detalhe_Registro!$M:$M,"SIM")</f>
        <v/>
      </c>
      <c r="I519" s="2">
        <f>SUMIFS(Detalhe_Registro!$G:$G,Detalhe_Registro!$D:$D,A519,Detalhe_Registro!$E:$E,B519,Detalhe_Registro!$M:$M,"SIM")</f>
        <v/>
      </c>
      <c r="J519" s="2">
        <f>IF(F519&lt;Premissas!$B$8,"&lt; 1,00",IF(F519&lt;Premissas!$B$9,"1,00 – 1,19",IF(F519&lt;Premissas!$B$10,"1,20 – 1,39",IF(F519&lt;Premissas!$B$11,"1,40 – 1,59",IF(F519&lt;Premissas!$B$12,"1,60 – 1,99","≥ 2,00")))))</f>
        <v/>
      </c>
      <c r="K519" s="5">
        <f>IF(F519&lt;Premissas!$B$8,Premissas!$B$13,IF(F519&lt;Premissas!$B$9,Premissas!$B$14,IF(F519&lt;Premissas!$B$10,Premissas!$B$15,IF(F519&lt;Premissas!$B$11,Premissas!$B$16,IF(F519&lt;Premissas!$B$12,Premissas!$B$17,Premissas!$B$18)))))</f>
        <v/>
      </c>
      <c r="L519" s="5">
        <f>K519/Premissas!$B$4</f>
        <v/>
      </c>
      <c r="M519" s="2">
        <f>IF(K519=Premissas!$B$18,"SIM","NÃO")</f>
        <v/>
      </c>
    </row>
    <row r="520">
      <c r="A520" s="2" t="n">
        <v>5937175</v>
      </c>
      <c r="B520" s="2" t="inlineStr">
        <is>
          <t>Christopher Kumah Korodo</t>
        </is>
      </c>
      <c r="C520" s="2" t="n">
        <v>930</v>
      </c>
      <c r="D520" s="2">
        <f>IFERROR(TEXTJOIN(" | ",TRUE,UNIQUE(FILTER(Detalhe_Registro!$C:$C,(Detalhe_Registro!$D:$D=A520)*(Detalhe_Registro!$E:$E=B520)*(Detalhe_Registro!$M:$M="SIM")))),"")</f>
        <v/>
      </c>
      <c r="E520" s="2">
        <f>COUNTIFS(Detalhe_Registro!$D:$D,A520,Detalhe_Registro!$E:$E,B520,Detalhe_Registro!$M:$M,"SIM")</f>
        <v/>
      </c>
      <c r="F520" s="2">
        <f>IFERROR(MAXIFS(Detalhe_Registro!$N:$N,Detalhe_Registro!$D:$D,A520,Detalhe_Registro!$E:$E,B520,Detalhe_Registro!$M:$M,"SIM"),0)</f>
        <v/>
      </c>
      <c r="G520" s="2">
        <f>IFERROR(AVERAGEIFS(Detalhe_Registro!$N:$N,Detalhe_Registro!$D:$D,A520,Detalhe_Registro!$E:$E,B520,Detalhe_Registro!$M:$M,"SIM"),0)</f>
        <v/>
      </c>
      <c r="H520" s="2">
        <f>SUMIFS(Detalhe_Registro!$F:$F,Detalhe_Registro!$D:$D,A520,Detalhe_Registro!$E:$E,B520,Detalhe_Registro!$M:$M,"SIM")</f>
        <v/>
      </c>
      <c r="I520" s="2">
        <f>SUMIFS(Detalhe_Registro!$G:$G,Detalhe_Registro!$D:$D,A520,Detalhe_Registro!$E:$E,B520,Detalhe_Registro!$M:$M,"SIM")</f>
        <v/>
      </c>
      <c r="J520" s="2">
        <f>IF(F520&lt;Premissas!$B$8,"&lt; 1,00",IF(F520&lt;Premissas!$B$9,"1,00 – 1,19",IF(F520&lt;Premissas!$B$10,"1,20 – 1,39",IF(F520&lt;Premissas!$B$11,"1,40 – 1,59",IF(F520&lt;Premissas!$B$12,"1,60 – 1,99","≥ 2,00")))))</f>
        <v/>
      </c>
      <c r="K520" s="5">
        <f>IF(F520&lt;Premissas!$B$8,Premissas!$B$13,IF(F520&lt;Premissas!$B$9,Premissas!$B$14,IF(F520&lt;Premissas!$B$10,Premissas!$B$15,IF(F520&lt;Premissas!$B$11,Premissas!$B$16,IF(F520&lt;Premissas!$B$12,Premissas!$B$17,Premissas!$B$18)))))</f>
        <v/>
      </c>
      <c r="L520" s="5">
        <f>K520/Premissas!$B$4</f>
        <v/>
      </c>
      <c r="M520" s="2">
        <f>IF(K520=Premissas!$B$18,"SIM","NÃO")</f>
        <v/>
      </c>
    </row>
    <row r="521">
      <c r="A521" s="2" t="inlineStr">
        <is>
          <t>5937175</t>
        </is>
      </c>
      <c r="B521" s="2" t="inlineStr">
        <is>
          <t>Christopher Kumah Korodo</t>
        </is>
      </c>
      <c r="C521" s="2" t="n">
        <v>930</v>
      </c>
      <c r="D521" s="2">
        <f>IFERROR(TEXTJOIN(" | ",TRUE,UNIQUE(FILTER(Detalhe_Registro!$C:$C,(Detalhe_Registro!$D:$D=A521)*(Detalhe_Registro!$E:$E=B521)*(Detalhe_Registro!$M:$M="SIM")))),"")</f>
        <v/>
      </c>
      <c r="E521" s="2">
        <f>COUNTIFS(Detalhe_Registro!$D:$D,A521,Detalhe_Registro!$E:$E,B521,Detalhe_Registro!$M:$M,"SIM")</f>
        <v/>
      </c>
      <c r="F521" s="2">
        <f>IFERROR(MAXIFS(Detalhe_Registro!$N:$N,Detalhe_Registro!$D:$D,A521,Detalhe_Registro!$E:$E,B521,Detalhe_Registro!$M:$M,"SIM"),0)</f>
        <v/>
      </c>
      <c r="G521" s="2">
        <f>IFERROR(AVERAGEIFS(Detalhe_Registro!$N:$N,Detalhe_Registro!$D:$D,A521,Detalhe_Registro!$E:$E,B521,Detalhe_Registro!$M:$M,"SIM"),0)</f>
        <v/>
      </c>
      <c r="H521" s="2">
        <f>SUMIFS(Detalhe_Registro!$F:$F,Detalhe_Registro!$D:$D,A521,Detalhe_Registro!$E:$E,B521,Detalhe_Registro!$M:$M,"SIM")</f>
        <v/>
      </c>
      <c r="I521" s="2">
        <f>SUMIFS(Detalhe_Registro!$G:$G,Detalhe_Registro!$D:$D,A521,Detalhe_Registro!$E:$E,B521,Detalhe_Registro!$M:$M,"SIM")</f>
        <v/>
      </c>
      <c r="J521" s="2">
        <f>IF(F521&lt;Premissas!$B$8,"&lt; 1,00",IF(F521&lt;Premissas!$B$9,"1,00 – 1,19",IF(F521&lt;Premissas!$B$10,"1,20 – 1,39",IF(F521&lt;Premissas!$B$11,"1,40 – 1,59",IF(F521&lt;Premissas!$B$12,"1,60 – 1,99","≥ 2,00")))))</f>
        <v/>
      </c>
      <c r="K521" s="5">
        <f>IF(F521&lt;Premissas!$B$8,Premissas!$B$13,IF(F521&lt;Premissas!$B$9,Premissas!$B$14,IF(F521&lt;Premissas!$B$10,Premissas!$B$15,IF(F521&lt;Premissas!$B$11,Premissas!$B$16,IF(F521&lt;Premissas!$B$12,Premissas!$B$17,Premissas!$B$18)))))</f>
        <v/>
      </c>
      <c r="L521" s="5">
        <f>K521/Premissas!$B$4</f>
        <v/>
      </c>
      <c r="M521" s="2">
        <f>IF(K521=Premissas!$B$18,"SIM","NÃO")</f>
        <v/>
      </c>
    </row>
    <row r="522">
      <c r="A522" s="2" t="n">
        <v>5994810</v>
      </c>
      <c r="B522" s="2" t="inlineStr">
        <is>
          <t>Chukwuebuka Desmond Osikwu</t>
        </is>
      </c>
      <c r="C522" s="2" t="n">
        <v>930</v>
      </c>
      <c r="D522" s="2">
        <f>IFERROR(TEXTJOIN(" | ",TRUE,UNIQUE(FILTER(Detalhe_Registro!$C:$C,(Detalhe_Registro!$D:$D=A522)*(Detalhe_Registro!$E:$E=B522)*(Detalhe_Registro!$M:$M="SIM")))),"")</f>
        <v/>
      </c>
      <c r="E522" s="2">
        <f>COUNTIFS(Detalhe_Registro!$D:$D,A522,Detalhe_Registro!$E:$E,B522,Detalhe_Registro!$M:$M,"SIM")</f>
        <v/>
      </c>
      <c r="F522" s="2">
        <f>IFERROR(MAXIFS(Detalhe_Registro!$N:$N,Detalhe_Registro!$D:$D,A522,Detalhe_Registro!$E:$E,B522,Detalhe_Registro!$M:$M,"SIM"),0)</f>
        <v/>
      </c>
      <c r="G522" s="2">
        <f>IFERROR(AVERAGEIFS(Detalhe_Registro!$N:$N,Detalhe_Registro!$D:$D,A522,Detalhe_Registro!$E:$E,B522,Detalhe_Registro!$M:$M,"SIM"),0)</f>
        <v/>
      </c>
      <c r="H522" s="2">
        <f>SUMIFS(Detalhe_Registro!$F:$F,Detalhe_Registro!$D:$D,A522,Detalhe_Registro!$E:$E,B522,Detalhe_Registro!$M:$M,"SIM")</f>
        <v/>
      </c>
      <c r="I522" s="2">
        <f>SUMIFS(Detalhe_Registro!$G:$G,Detalhe_Registro!$D:$D,A522,Detalhe_Registro!$E:$E,B522,Detalhe_Registro!$M:$M,"SIM")</f>
        <v/>
      </c>
      <c r="J522" s="2">
        <f>IF(F522&lt;Premissas!$B$8,"&lt; 1,00",IF(F522&lt;Premissas!$B$9,"1,00 – 1,19",IF(F522&lt;Premissas!$B$10,"1,20 – 1,39",IF(F522&lt;Premissas!$B$11,"1,40 – 1,59",IF(F522&lt;Premissas!$B$12,"1,60 – 1,99","≥ 2,00")))))</f>
        <v/>
      </c>
      <c r="K522" s="5">
        <f>IF(F522&lt;Premissas!$B$8,Premissas!$B$13,IF(F522&lt;Premissas!$B$9,Premissas!$B$14,IF(F522&lt;Premissas!$B$10,Premissas!$B$15,IF(F522&lt;Premissas!$B$11,Premissas!$B$16,IF(F522&lt;Premissas!$B$12,Premissas!$B$17,Premissas!$B$18)))))</f>
        <v/>
      </c>
      <c r="L522" s="5">
        <f>K522/Premissas!$B$4</f>
        <v/>
      </c>
      <c r="M522" s="2">
        <f>IF(K522=Premissas!$B$18,"SIM","NÃO")</f>
        <v/>
      </c>
    </row>
    <row r="523">
      <c r="A523" s="2" t="inlineStr">
        <is>
          <t>5994810</t>
        </is>
      </c>
      <c r="B523" s="2" t="inlineStr">
        <is>
          <t>Chukwuebuka Desmond Osikwu</t>
        </is>
      </c>
      <c r="C523" s="2" t="n">
        <v>930</v>
      </c>
      <c r="D523" s="2">
        <f>IFERROR(TEXTJOIN(" | ",TRUE,UNIQUE(FILTER(Detalhe_Registro!$C:$C,(Detalhe_Registro!$D:$D=A523)*(Detalhe_Registro!$E:$E=B523)*(Detalhe_Registro!$M:$M="SIM")))),"")</f>
        <v/>
      </c>
      <c r="E523" s="2">
        <f>COUNTIFS(Detalhe_Registro!$D:$D,A523,Detalhe_Registro!$E:$E,B523,Detalhe_Registro!$M:$M,"SIM")</f>
        <v/>
      </c>
      <c r="F523" s="2">
        <f>IFERROR(MAXIFS(Detalhe_Registro!$N:$N,Detalhe_Registro!$D:$D,A523,Detalhe_Registro!$E:$E,B523,Detalhe_Registro!$M:$M,"SIM"),0)</f>
        <v/>
      </c>
      <c r="G523" s="2">
        <f>IFERROR(AVERAGEIFS(Detalhe_Registro!$N:$N,Detalhe_Registro!$D:$D,A523,Detalhe_Registro!$E:$E,B523,Detalhe_Registro!$M:$M,"SIM"),0)</f>
        <v/>
      </c>
      <c r="H523" s="2">
        <f>SUMIFS(Detalhe_Registro!$F:$F,Detalhe_Registro!$D:$D,A523,Detalhe_Registro!$E:$E,B523,Detalhe_Registro!$M:$M,"SIM")</f>
        <v/>
      </c>
      <c r="I523" s="2">
        <f>SUMIFS(Detalhe_Registro!$G:$G,Detalhe_Registro!$D:$D,A523,Detalhe_Registro!$E:$E,B523,Detalhe_Registro!$M:$M,"SIM")</f>
        <v/>
      </c>
      <c r="J523" s="2">
        <f>IF(F523&lt;Premissas!$B$8,"&lt; 1,00",IF(F523&lt;Premissas!$B$9,"1,00 – 1,19",IF(F523&lt;Premissas!$B$10,"1,20 – 1,39",IF(F523&lt;Premissas!$B$11,"1,40 – 1,59",IF(F523&lt;Premissas!$B$12,"1,60 – 1,99","≥ 2,00")))))</f>
        <v/>
      </c>
      <c r="K523" s="5">
        <f>IF(F523&lt;Premissas!$B$8,Premissas!$B$13,IF(F523&lt;Premissas!$B$9,Premissas!$B$14,IF(F523&lt;Premissas!$B$10,Premissas!$B$15,IF(F523&lt;Premissas!$B$11,Premissas!$B$16,IF(F523&lt;Premissas!$B$12,Premissas!$B$17,Premissas!$B$18)))))</f>
        <v/>
      </c>
      <c r="L523" s="5">
        <f>K523/Premissas!$B$4</f>
        <v/>
      </c>
      <c r="M523" s="2">
        <f>IF(K523=Premissas!$B$18,"SIM","NÃO")</f>
        <v/>
      </c>
    </row>
    <row r="524">
      <c r="A524" s="2" t="inlineStr">
        <is>
          <t>6020747</t>
        </is>
      </c>
      <c r="B524" s="2" t="inlineStr">
        <is>
          <t>Cibelle Dos Santos Do Rosario</t>
        </is>
      </c>
      <c r="C524" s="2" t="n">
        <v>930</v>
      </c>
      <c r="D524" s="2">
        <f>IFERROR(TEXTJOIN(" | ",TRUE,UNIQUE(FILTER(Detalhe_Registro!$C:$C,(Detalhe_Registro!$D:$D=A524)*(Detalhe_Registro!$E:$E=B524)*(Detalhe_Registro!$M:$M="SIM")))),"")</f>
        <v/>
      </c>
      <c r="E524" s="2">
        <f>COUNTIFS(Detalhe_Registro!$D:$D,A524,Detalhe_Registro!$E:$E,B524,Detalhe_Registro!$M:$M,"SIM")</f>
        <v/>
      </c>
      <c r="F524" s="2">
        <f>IFERROR(MAXIFS(Detalhe_Registro!$N:$N,Detalhe_Registro!$D:$D,A524,Detalhe_Registro!$E:$E,B524,Detalhe_Registro!$M:$M,"SIM"),0)</f>
        <v/>
      </c>
      <c r="G524" s="2">
        <f>IFERROR(AVERAGEIFS(Detalhe_Registro!$N:$N,Detalhe_Registro!$D:$D,A524,Detalhe_Registro!$E:$E,B524,Detalhe_Registro!$M:$M,"SIM"),0)</f>
        <v/>
      </c>
      <c r="H524" s="2">
        <f>SUMIFS(Detalhe_Registro!$F:$F,Detalhe_Registro!$D:$D,A524,Detalhe_Registro!$E:$E,B524,Detalhe_Registro!$M:$M,"SIM")</f>
        <v/>
      </c>
      <c r="I524" s="2">
        <f>SUMIFS(Detalhe_Registro!$G:$G,Detalhe_Registro!$D:$D,A524,Detalhe_Registro!$E:$E,B524,Detalhe_Registro!$M:$M,"SIM")</f>
        <v/>
      </c>
      <c r="J524" s="2">
        <f>IF(F524&lt;Premissas!$B$8,"&lt; 1,00",IF(F524&lt;Premissas!$B$9,"1,00 – 1,19",IF(F524&lt;Premissas!$B$10,"1,20 – 1,39",IF(F524&lt;Premissas!$B$11,"1,40 – 1,59",IF(F524&lt;Premissas!$B$12,"1,60 – 1,99","≥ 2,00")))))</f>
        <v/>
      </c>
      <c r="K524" s="5">
        <f>IF(F524&lt;Premissas!$B$8,Premissas!$B$13,IF(F524&lt;Premissas!$B$9,Premissas!$B$14,IF(F524&lt;Premissas!$B$10,Premissas!$B$15,IF(F524&lt;Premissas!$B$11,Premissas!$B$16,IF(F524&lt;Premissas!$B$12,Premissas!$B$17,Premissas!$B$18)))))</f>
        <v/>
      </c>
      <c r="L524" s="5">
        <f>K524/Premissas!$B$4</f>
        <v/>
      </c>
      <c r="M524" s="2">
        <f>IF(K524=Premissas!$B$18,"SIM","NÃO")</f>
        <v/>
      </c>
    </row>
    <row r="525">
      <c r="A525" s="2" t="n">
        <v>514133</v>
      </c>
      <c r="B525" s="2" t="inlineStr">
        <is>
          <t>Claudemir Ricardo</t>
        </is>
      </c>
      <c r="C525" s="2" t="n">
        <v>930</v>
      </c>
      <c r="D525" s="2">
        <f>IFERROR(TEXTJOIN(" | ",TRUE,UNIQUE(FILTER(Detalhe_Registro!$C:$C,(Detalhe_Registro!$D:$D=A525)*(Detalhe_Registro!$E:$E=B525)*(Detalhe_Registro!$M:$M="SIM")))),"")</f>
        <v/>
      </c>
      <c r="E525" s="2">
        <f>COUNTIFS(Detalhe_Registro!$D:$D,A525,Detalhe_Registro!$E:$E,B525,Detalhe_Registro!$M:$M,"SIM")</f>
        <v/>
      </c>
      <c r="F525" s="2">
        <f>IFERROR(MAXIFS(Detalhe_Registro!$N:$N,Detalhe_Registro!$D:$D,A525,Detalhe_Registro!$E:$E,B525,Detalhe_Registro!$M:$M,"SIM"),0)</f>
        <v/>
      </c>
      <c r="G525" s="2">
        <f>IFERROR(AVERAGEIFS(Detalhe_Registro!$N:$N,Detalhe_Registro!$D:$D,A525,Detalhe_Registro!$E:$E,B525,Detalhe_Registro!$M:$M,"SIM"),0)</f>
        <v/>
      </c>
      <c r="H525" s="2">
        <f>SUMIFS(Detalhe_Registro!$F:$F,Detalhe_Registro!$D:$D,A525,Detalhe_Registro!$E:$E,B525,Detalhe_Registro!$M:$M,"SIM")</f>
        <v/>
      </c>
      <c r="I525" s="2">
        <f>SUMIFS(Detalhe_Registro!$G:$G,Detalhe_Registro!$D:$D,A525,Detalhe_Registro!$E:$E,B525,Detalhe_Registro!$M:$M,"SIM")</f>
        <v/>
      </c>
      <c r="J525" s="2">
        <f>IF(F525&lt;Premissas!$B$8,"&lt; 1,00",IF(F525&lt;Premissas!$B$9,"1,00 – 1,19",IF(F525&lt;Premissas!$B$10,"1,20 – 1,39",IF(F525&lt;Premissas!$B$11,"1,40 – 1,59",IF(F525&lt;Premissas!$B$12,"1,60 – 1,99","≥ 2,00")))))</f>
        <v/>
      </c>
      <c r="K525" s="5">
        <f>IF(F525&lt;Premissas!$B$8,Premissas!$B$13,IF(F525&lt;Premissas!$B$9,Premissas!$B$14,IF(F525&lt;Premissas!$B$10,Premissas!$B$15,IF(F525&lt;Premissas!$B$11,Premissas!$B$16,IF(F525&lt;Premissas!$B$12,Premissas!$B$17,Premissas!$B$18)))))</f>
        <v/>
      </c>
      <c r="L525" s="5">
        <f>K525/Premissas!$B$4</f>
        <v/>
      </c>
      <c r="M525" s="2">
        <f>IF(K525=Premissas!$B$18,"SIM","NÃO")</f>
        <v/>
      </c>
    </row>
    <row r="526">
      <c r="A526" s="2" t="n">
        <v>416858</v>
      </c>
      <c r="B526" s="2" t="inlineStr">
        <is>
          <t>Clayton de Oliveira Domingues</t>
        </is>
      </c>
      <c r="C526" s="2" t="n">
        <v>930</v>
      </c>
      <c r="D526" s="2">
        <f>IFERROR(TEXTJOIN(" | ",TRUE,UNIQUE(FILTER(Detalhe_Registro!$C:$C,(Detalhe_Registro!$D:$D=A526)*(Detalhe_Registro!$E:$E=B526)*(Detalhe_Registro!$M:$M="SIM")))),"")</f>
        <v/>
      </c>
      <c r="E526" s="2">
        <f>COUNTIFS(Detalhe_Registro!$D:$D,A526,Detalhe_Registro!$E:$E,B526,Detalhe_Registro!$M:$M,"SIM")</f>
        <v/>
      </c>
      <c r="F526" s="2">
        <f>IFERROR(MAXIFS(Detalhe_Registro!$N:$N,Detalhe_Registro!$D:$D,A526,Detalhe_Registro!$E:$E,B526,Detalhe_Registro!$M:$M,"SIM"),0)</f>
        <v/>
      </c>
      <c r="G526" s="2">
        <f>IFERROR(AVERAGEIFS(Detalhe_Registro!$N:$N,Detalhe_Registro!$D:$D,A526,Detalhe_Registro!$E:$E,B526,Detalhe_Registro!$M:$M,"SIM"),0)</f>
        <v/>
      </c>
      <c r="H526" s="2">
        <f>SUMIFS(Detalhe_Registro!$F:$F,Detalhe_Registro!$D:$D,A526,Detalhe_Registro!$E:$E,B526,Detalhe_Registro!$M:$M,"SIM")</f>
        <v/>
      </c>
      <c r="I526" s="2">
        <f>SUMIFS(Detalhe_Registro!$G:$G,Detalhe_Registro!$D:$D,A526,Detalhe_Registro!$E:$E,B526,Detalhe_Registro!$M:$M,"SIM")</f>
        <v/>
      </c>
      <c r="J526" s="2">
        <f>IF(F526&lt;Premissas!$B$8,"&lt; 1,00",IF(F526&lt;Premissas!$B$9,"1,00 – 1,19",IF(F526&lt;Premissas!$B$10,"1,20 – 1,39",IF(F526&lt;Premissas!$B$11,"1,40 – 1,59",IF(F526&lt;Premissas!$B$12,"1,60 – 1,99","≥ 2,00")))))</f>
        <v/>
      </c>
      <c r="K526" s="5">
        <f>IF(F526&lt;Premissas!$B$8,Premissas!$B$13,IF(F526&lt;Premissas!$B$9,Premissas!$B$14,IF(F526&lt;Premissas!$B$10,Premissas!$B$15,IF(F526&lt;Premissas!$B$11,Premissas!$B$16,IF(F526&lt;Premissas!$B$12,Premissas!$B$17,Premissas!$B$18)))))</f>
        <v/>
      </c>
      <c r="L526" s="5">
        <f>K526/Premissas!$B$4</f>
        <v/>
      </c>
      <c r="M526" s="2">
        <f>IF(K526=Premissas!$B$18,"SIM","NÃO")</f>
        <v/>
      </c>
    </row>
    <row r="527">
      <c r="A527" s="2" t="inlineStr">
        <is>
          <t>416858</t>
        </is>
      </c>
      <c r="B527" s="2" t="inlineStr">
        <is>
          <t>Clayton de Oliveira Domingues</t>
        </is>
      </c>
      <c r="C527" s="2" t="n">
        <v>930</v>
      </c>
      <c r="D527" s="2">
        <f>IFERROR(TEXTJOIN(" | ",TRUE,UNIQUE(FILTER(Detalhe_Registro!$C:$C,(Detalhe_Registro!$D:$D=A527)*(Detalhe_Registro!$E:$E=B527)*(Detalhe_Registro!$M:$M="SIM")))),"")</f>
        <v/>
      </c>
      <c r="E527" s="2">
        <f>COUNTIFS(Detalhe_Registro!$D:$D,A527,Detalhe_Registro!$E:$E,B527,Detalhe_Registro!$M:$M,"SIM")</f>
        <v/>
      </c>
      <c r="F527" s="2">
        <f>IFERROR(MAXIFS(Detalhe_Registro!$N:$N,Detalhe_Registro!$D:$D,A527,Detalhe_Registro!$E:$E,B527,Detalhe_Registro!$M:$M,"SIM"),0)</f>
        <v/>
      </c>
      <c r="G527" s="2">
        <f>IFERROR(AVERAGEIFS(Detalhe_Registro!$N:$N,Detalhe_Registro!$D:$D,A527,Detalhe_Registro!$E:$E,B527,Detalhe_Registro!$M:$M,"SIM"),0)</f>
        <v/>
      </c>
      <c r="H527" s="2">
        <f>SUMIFS(Detalhe_Registro!$F:$F,Detalhe_Registro!$D:$D,A527,Detalhe_Registro!$E:$E,B527,Detalhe_Registro!$M:$M,"SIM")</f>
        <v/>
      </c>
      <c r="I527" s="2">
        <f>SUMIFS(Detalhe_Registro!$G:$G,Detalhe_Registro!$D:$D,A527,Detalhe_Registro!$E:$E,B527,Detalhe_Registro!$M:$M,"SIM")</f>
        <v/>
      </c>
      <c r="J527" s="2">
        <f>IF(F527&lt;Premissas!$B$8,"&lt; 1,00",IF(F527&lt;Premissas!$B$9,"1,00 – 1,19",IF(F527&lt;Premissas!$B$10,"1,20 – 1,39",IF(F527&lt;Premissas!$B$11,"1,40 – 1,59",IF(F527&lt;Premissas!$B$12,"1,60 – 1,99","≥ 2,00")))))</f>
        <v/>
      </c>
      <c r="K527" s="5">
        <f>IF(F527&lt;Premissas!$B$8,Premissas!$B$13,IF(F527&lt;Premissas!$B$9,Premissas!$B$14,IF(F527&lt;Premissas!$B$10,Premissas!$B$15,IF(F527&lt;Premissas!$B$11,Premissas!$B$16,IF(F527&lt;Premissas!$B$12,Premissas!$B$17,Premissas!$B$18)))))</f>
        <v/>
      </c>
      <c r="L527" s="5">
        <f>K527/Premissas!$B$4</f>
        <v/>
      </c>
      <c r="M527" s="2">
        <f>IF(K527=Premissas!$B$18,"SIM","NÃO")</f>
        <v/>
      </c>
    </row>
    <row r="528">
      <c r="A528" s="2" t="n">
        <v>5442176</v>
      </c>
      <c r="B528" s="2" t="inlineStr">
        <is>
          <t>Cleison De Jesus Azevedo</t>
        </is>
      </c>
      <c r="C528" s="2" t="n">
        <v>930</v>
      </c>
      <c r="D528" s="2">
        <f>IFERROR(TEXTJOIN(" | ",TRUE,UNIQUE(FILTER(Detalhe_Registro!$C:$C,(Detalhe_Registro!$D:$D=A528)*(Detalhe_Registro!$E:$E=B528)*(Detalhe_Registro!$M:$M="SIM")))),"")</f>
        <v/>
      </c>
      <c r="E528" s="2">
        <f>COUNTIFS(Detalhe_Registro!$D:$D,A528,Detalhe_Registro!$E:$E,B528,Detalhe_Registro!$M:$M,"SIM")</f>
        <v/>
      </c>
      <c r="F528" s="2">
        <f>IFERROR(MAXIFS(Detalhe_Registro!$N:$N,Detalhe_Registro!$D:$D,A528,Detalhe_Registro!$E:$E,B528,Detalhe_Registro!$M:$M,"SIM"),0)</f>
        <v/>
      </c>
      <c r="G528" s="2">
        <f>IFERROR(AVERAGEIFS(Detalhe_Registro!$N:$N,Detalhe_Registro!$D:$D,A528,Detalhe_Registro!$E:$E,B528,Detalhe_Registro!$M:$M,"SIM"),0)</f>
        <v/>
      </c>
      <c r="H528" s="2">
        <f>SUMIFS(Detalhe_Registro!$F:$F,Detalhe_Registro!$D:$D,A528,Detalhe_Registro!$E:$E,B528,Detalhe_Registro!$M:$M,"SIM")</f>
        <v/>
      </c>
      <c r="I528" s="2">
        <f>SUMIFS(Detalhe_Registro!$G:$G,Detalhe_Registro!$D:$D,A528,Detalhe_Registro!$E:$E,B528,Detalhe_Registro!$M:$M,"SIM")</f>
        <v/>
      </c>
      <c r="J528" s="2">
        <f>IF(F528&lt;Premissas!$B$8,"&lt; 1,00",IF(F528&lt;Premissas!$B$9,"1,00 – 1,19",IF(F528&lt;Premissas!$B$10,"1,20 – 1,39",IF(F528&lt;Premissas!$B$11,"1,40 – 1,59",IF(F528&lt;Premissas!$B$12,"1,60 – 1,99","≥ 2,00")))))</f>
        <v/>
      </c>
      <c r="K528" s="5">
        <f>IF(F528&lt;Premissas!$B$8,Premissas!$B$13,IF(F528&lt;Premissas!$B$9,Premissas!$B$14,IF(F528&lt;Premissas!$B$10,Premissas!$B$15,IF(F528&lt;Premissas!$B$11,Premissas!$B$16,IF(F528&lt;Premissas!$B$12,Premissas!$B$17,Premissas!$B$18)))))</f>
        <v/>
      </c>
      <c r="L528" s="5">
        <f>K528/Premissas!$B$4</f>
        <v/>
      </c>
      <c r="M528" s="2">
        <f>IF(K528=Premissas!$B$18,"SIM","NÃO")</f>
        <v/>
      </c>
    </row>
    <row r="529">
      <c r="A529" s="2" t="inlineStr">
        <is>
          <t>5442176</t>
        </is>
      </c>
      <c r="B529" s="2" t="inlineStr">
        <is>
          <t>Cleison De Jesus Azevedo</t>
        </is>
      </c>
      <c r="C529" s="2" t="n">
        <v>930</v>
      </c>
      <c r="D529" s="2">
        <f>IFERROR(TEXTJOIN(" | ",TRUE,UNIQUE(FILTER(Detalhe_Registro!$C:$C,(Detalhe_Registro!$D:$D=A529)*(Detalhe_Registro!$E:$E=B529)*(Detalhe_Registro!$M:$M="SIM")))),"")</f>
        <v/>
      </c>
      <c r="E529" s="2">
        <f>COUNTIFS(Detalhe_Registro!$D:$D,A529,Detalhe_Registro!$E:$E,B529,Detalhe_Registro!$M:$M,"SIM")</f>
        <v/>
      </c>
      <c r="F529" s="2">
        <f>IFERROR(MAXIFS(Detalhe_Registro!$N:$N,Detalhe_Registro!$D:$D,A529,Detalhe_Registro!$E:$E,B529,Detalhe_Registro!$M:$M,"SIM"),0)</f>
        <v/>
      </c>
      <c r="G529" s="2">
        <f>IFERROR(AVERAGEIFS(Detalhe_Registro!$N:$N,Detalhe_Registro!$D:$D,A529,Detalhe_Registro!$E:$E,B529,Detalhe_Registro!$M:$M,"SIM"),0)</f>
        <v/>
      </c>
      <c r="H529" s="2">
        <f>SUMIFS(Detalhe_Registro!$F:$F,Detalhe_Registro!$D:$D,A529,Detalhe_Registro!$E:$E,B529,Detalhe_Registro!$M:$M,"SIM")</f>
        <v/>
      </c>
      <c r="I529" s="2">
        <f>SUMIFS(Detalhe_Registro!$G:$G,Detalhe_Registro!$D:$D,A529,Detalhe_Registro!$E:$E,B529,Detalhe_Registro!$M:$M,"SIM")</f>
        <v/>
      </c>
      <c r="J529" s="2">
        <f>IF(F529&lt;Premissas!$B$8,"&lt; 1,00",IF(F529&lt;Premissas!$B$9,"1,00 – 1,19",IF(F529&lt;Premissas!$B$10,"1,20 – 1,39",IF(F529&lt;Premissas!$B$11,"1,40 – 1,59",IF(F529&lt;Premissas!$B$12,"1,60 – 1,99","≥ 2,00")))))</f>
        <v/>
      </c>
      <c r="K529" s="5">
        <f>IF(F529&lt;Premissas!$B$8,Premissas!$B$13,IF(F529&lt;Premissas!$B$9,Premissas!$B$14,IF(F529&lt;Premissas!$B$10,Premissas!$B$15,IF(F529&lt;Premissas!$B$11,Premissas!$B$16,IF(F529&lt;Premissas!$B$12,Premissas!$B$17,Premissas!$B$18)))))</f>
        <v/>
      </c>
      <c r="L529" s="5">
        <f>K529/Premissas!$B$4</f>
        <v/>
      </c>
      <c r="M529" s="2">
        <f>IF(K529=Premissas!$B$18,"SIM","NÃO")</f>
        <v/>
      </c>
    </row>
    <row r="530">
      <c r="A530" s="2" t="n">
        <v>5766982</v>
      </c>
      <c r="B530" s="2" t="inlineStr">
        <is>
          <t>DANIEL FRANCISCO DE SOUZA JUNIOR</t>
        </is>
      </c>
      <c r="C530" s="2" t="n">
        <v>930</v>
      </c>
      <c r="D530" s="2">
        <f>IFERROR(TEXTJOIN(" | ",TRUE,UNIQUE(FILTER(Detalhe_Registro!$C:$C,(Detalhe_Registro!$D:$D=A530)*(Detalhe_Registro!$E:$E=B530)*(Detalhe_Registro!$M:$M="SIM")))),"")</f>
        <v/>
      </c>
      <c r="E530" s="2">
        <f>COUNTIFS(Detalhe_Registro!$D:$D,A530,Detalhe_Registro!$E:$E,B530,Detalhe_Registro!$M:$M,"SIM")</f>
        <v/>
      </c>
      <c r="F530" s="2">
        <f>IFERROR(MAXIFS(Detalhe_Registro!$N:$N,Detalhe_Registro!$D:$D,A530,Detalhe_Registro!$E:$E,B530,Detalhe_Registro!$M:$M,"SIM"),0)</f>
        <v/>
      </c>
      <c r="G530" s="2">
        <f>IFERROR(AVERAGEIFS(Detalhe_Registro!$N:$N,Detalhe_Registro!$D:$D,A530,Detalhe_Registro!$E:$E,B530,Detalhe_Registro!$M:$M,"SIM"),0)</f>
        <v/>
      </c>
      <c r="H530" s="2">
        <f>SUMIFS(Detalhe_Registro!$F:$F,Detalhe_Registro!$D:$D,A530,Detalhe_Registro!$E:$E,B530,Detalhe_Registro!$M:$M,"SIM")</f>
        <v/>
      </c>
      <c r="I530" s="2">
        <f>SUMIFS(Detalhe_Registro!$G:$G,Detalhe_Registro!$D:$D,A530,Detalhe_Registro!$E:$E,B530,Detalhe_Registro!$M:$M,"SIM")</f>
        <v/>
      </c>
      <c r="J530" s="2">
        <f>IF(F530&lt;Premissas!$B$8,"&lt; 1,00",IF(F530&lt;Premissas!$B$9,"1,00 – 1,19",IF(F530&lt;Premissas!$B$10,"1,20 – 1,39",IF(F530&lt;Premissas!$B$11,"1,40 – 1,59",IF(F530&lt;Premissas!$B$12,"1,60 – 1,99","≥ 2,00")))))</f>
        <v/>
      </c>
      <c r="K530" s="5">
        <f>IF(F530&lt;Premissas!$B$8,Premissas!$B$13,IF(F530&lt;Premissas!$B$9,Premissas!$B$14,IF(F530&lt;Premissas!$B$10,Premissas!$B$15,IF(F530&lt;Premissas!$B$11,Premissas!$B$16,IF(F530&lt;Premissas!$B$12,Premissas!$B$17,Premissas!$B$18)))))</f>
        <v/>
      </c>
      <c r="L530" s="5">
        <f>K530/Premissas!$B$4</f>
        <v/>
      </c>
      <c r="M530" s="2">
        <f>IF(K530=Premissas!$B$18,"SIM","NÃO")</f>
        <v/>
      </c>
    </row>
    <row r="531">
      <c r="A531" s="2" t="inlineStr">
        <is>
          <t>5766982</t>
        </is>
      </c>
      <c r="B531" s="2" t="inlineStr">
        <is>
          <t>DANIEL FRANCISCO DE SOUZA JUNIOR</t>
        </is>
      </c>
      <c r="C531" s="2" t="n">
        <v>930</v>
      </c>
      <c r="D531" s="2">
        <f>IFERROR(TEXTJOIN(" | ",TRUE,UNIQUE(FILTER(Detalhe_Registro!$C:$C,(Detalhe_Registro!$D:$D=A531)*(Detalhe_Registro!$E:$E=B531)*(Detalhe_Registro!$M:$M="SIM")))),"")</f>
        <v/>
      </c>
      <c r="E531" s="2">
        <f>COUNTIFS(Detalhe_Registro!$D:$D,A531,Detalhe_Registro!$E:$E,B531,Detalhe_Registro!$M:$M,"SIM")</f>
        <v/>
      </c>
      <c r="F531" s="2">
        <f>IFERROR(MAXIFS(Detalhe_Registro!$N:$N,Detalhe_Registro!$D:$D,A531,Detalhe_Registro!$E:$E,B531,Detalhe_Registro!$M:$M,"SIM"),0)</f>
        <v/>
      </c>
      <c r="G531" s="2">
        <f>IFERROR(AVERAGEIFS(Detalhe_Registro!$N:$N,Detalhe_Registro!$D:$D,A531,Detalhe_Registro!$E:$E,B531,Detalhe_Registro!$M:$M,"SIM"),0)</f>
        <v/>
      </c>
      <c r="H531" s="2">
        <f>SUMIFS(Detalhe_Registro!$F:$F,Detalhe_Registro!$D:$D,A531,Detalhe_Registro!$E:$E,B531,Detalhe_Registro!$M:$M,"SIM")</f>
        <v/>
      </c>
      <c r="I531" s="2">
        <f>SUMIFS(Detalhe_Registro!$G:$G,Detalhe_Registro!$D:$D,A531,Detalhe_Registro!$E:$E,B531,Detalhe_Registro!$M:$M,"SIM")</f>
        <v/>
      </c>
      <c r="J531" s="2">
        <f>IF(F531&lt;Premissas!$B$8,"&lt; 1,00",IF(F531&lt;Premissas!$B$9,"1,00 – 1,19",IF(F531&lt;Premissas!$B$10,"1,20 – 1,39",IF(F531&lt;Premissas!$B$11,"1,40 – 1,59",IF(F531&lt;Premissas!$B$12,"1,60 – 1,99","≥ 2,00")))))</f>
        <v/>
      </c>
      <c r="K531" s="5">
        <f>IF(F531&lt;Premissas!$B$8,Premissas!$B$13,IF(F531&lt;Premissas!$B$9,Premissas!$B$14,IF(F531&lt;Premissas!$B$10,Premissas!$B$15,IF(F531&lt;Premissas!$B$11,Premissas!$B$16,IF(F531&lt;Premissas!$B$12,Premissas!$B$17,Premissas!$B$18)))))</f>
        <v/>
      </c>
      <c r="L531" s="5">
        <f>K531/Premissas!$B$4</f>
        <v/>
      </c>
      <c r="M531" s="2">
        <f>IF(K531=Premissas!$B$18,"SIM","NÃO")</f>
        <v/>
      </c>
    </row>
    <row r="532">
      <c r="A532" s="2" t="n">
        <v>4559193</v>
      </c>
      <c r="B532" s="2" t="inlineStr">
        <is>
          <t>DANIELA DE JESUS VICENTE</t>
        </is>
      </c>
      <c r="C532" s="2" t="n">
        <v>930</v>
      </c>
      <c r="D532" s="2">
        <f>IFERROR(TEXTJOIN(" | ",TRUE,UNIQUE(FILTER(Detalhe_Registro!$C:$C,(Detalhe_Registro!$D:$D=A532)*(Detalhe_Registro!$E:$E=B532)*(Detalhe_Registro!$M:$M="SIM")))),"")</f>
        <v/>
      </c>
      <c r="E532" s="2">
        <f>COUNTIFS(Detalhe_Registro!$D:$D,A532,Detalhe_Registro!$E:$E,B532,Detalhe_Registro!$M:$M,"SIM")</f>
        <v/>
      </c>
      <c r="F532" s="2">
        <f>IFERROR(MAXIFS(Detalhe_Registro!$N:$N,Detalhe_Registro!$D:$D,A532,Detalhe_Registro!$E:$E,B532,Detalhe_Registro!$M:$M,"SIM"),0)</f>
        <v/>
      </c>
      <c r="G532" s="2">
        <f>IFERROR(AVERAGEIFS(Detalhe_Registro!$N:$N,Detalhe_Registro!$D:$D,A532,Detalhe_Registro!$E:$E,B532,Detalhe_Registro!$M:$M,"SIM"),0)</f>
        <v/>
      </c>
      <c r="H532" s="2">
        <f>SUMIFS(Detalhe_Registro!$F:$F,Detalhe_Registro!$D:$D,A532,Detalhe_Registro!$E:$E,B532,Detalhe_Registro!$M:$M,"SIM")</f>
        <v/>
      </c>
      <c r="I532" s="2">
        <f>SUMIFS(Detalhe_Registro!$G:$G,Detalhe_Registro!$D:$D,A532,Detalhe_Registro!$E:$E,B532,Detalhe_Registro!$M:$M,"SIM")</f>
        <v/>
      </c>
      <c r="J532" s="2">
        <f>IF(F532&lt;Premissas!$B$8,"&lt; 1,00",IF(F532&lt;Premissas!$B$9,"1,00 – 1,19",IF(F532&lt;Premissas!$B$10,"1,20 – 1,39",IF(F532&lt;Premissas!$B$11,"1,40 – 1,59",IF(F532&lt;Premissas!$B$12,"1,60 – 1,99","≥ 2,00")))))</f>
        <v/>
      </c>
      <c r="K532" s="5">
        <f>IF(F532&lt;Premissas!$B$8,Premissas!$B$13,IF(F532&lt;Premissas!$B$9,Premissas!$B$14,IF(F532&lt;Premissas!$B$10,Premissas!$B$15,IF(F532&lt;Premissas!$B$11,Premissas!$B$16,IF(F532&lt;Premissas!$B$12,Premissas!$B$17,Premissas!$B$18)))))</f>
        <v/>
      </c>
      <c r="L532" s="5">
        <f>K532/Premissas!$B$4</f>
        <v/>
      </c>
      <c r="M532" s="2">
        <f>IF(K532=Premissas!$B$18,"SIM","NÃO")</f>
        <v/>
      </c>
    </row>
    <row r="533">
      <c r="A533" s="2" t="inlineStr">
        <is>
          <t>4559193</t>
        </is>
      </c>
      <c r="B533" s="2" t="inlineStr">
        <is>
          <t>DANIELA DE JESUS VICENTE</t>
        </is>
      </c>
      <c r="C533" s="2" t="n">
        <v>930</v>
      </c>
      <c r="D533" s="2">
        <f>IFERROR(TEXTJOIN(" | ",TRUE,UNIQUE(FILTER(Detalhe_Registro!$C:$C,(Detalhe_Registro!$D:$D=A533)*(Detalhe_Registro!$E:$E=B533)*(Detalhe_Registro!$M:$M="SIM")))),"")</f>
        <v/>
      </c>
      <c r="E533" s="2">
        <f>COUNTIFS(Detalhe_Registro!$D:$D,A533,Detalhe_Registro!$E:$E,B533,Detalhe_Registro!$M:$M,"SIM")</f>
        <v/>
      </c>
      <c r="F533" s="2">
        <f>IFERROR(MAXIFS(Detalhe_Registro!$N:$N,Detalhe_Registro!$D:$D,A533,Detalhe_Registro!$E:$E,B533,Detalhe_Registro!$M:$M,"SIM"),0)</f>
        <v/>
      </c>
      <c r="G533" s="2">
        <f>IFERROR(AVERAGEIFS(Detalhe_Registro!$N:$N,Detalhe_Registro!$D:$D,A533,Detalhe_Registro!$E:$E,B533,Detalhe_Registro!$M:$M,"SIM"),0)</f>
        <v/>
      </c>
      <c r="H533" s="2">
        <f>SUMIFS(Detalhe_Registro!$F:$F,Detalhe_Registro!$D:$D,A533,Detalhe_Registro!$E:$E,B533,Detalhe_Registro!$M:$M,"SIM")</f>
        <v/>
      </c>
      <c r="I533" s="2">
        <f>SUMIFS(Detalhe_Registro!$G:$G,Detalhe_Registro!$D:$D,A533,Detalhe_Registro!$E:$E,B533,Detalhe_Registro!$M:$M,"SIM")</f>
        <v/>
      </c>
      <c r="J533" s="2">
        <f>IF(F533&lt;Premissas!$B$8,"&lt; 1,00",IF(F533&lt;Premissas!$B$9,"1,00 – 1,19",IF(F533&lt;Premissas!$B$10,"1,20 – 1,39",IF(F533&lt;Premissas!$B$11,"1,40 – 1,59",IF(F533&lt;Premissas!$B$12,"1,60 – 1,99","≥ 2,00")))))</f>
        <v/>
      </c>
      <c r="K533" s="5">
        <f>IF(F533&lt;Premissas!$B$8,Premissas!$B$13,IF(F533&lt;Premissas!$B$9,Premissas!$B$14,IF(F533&lt;Premissas!$B$10,Premissas!$B$15,IF(F533&lt;Premissas!$B$11,Premissas!$B$16,IF(F533&lt;Premissas!$B$12,Premissas!$B$17,Premissas!$B$18)))))</f>
        <v/>
      </c>
      <c r="L533" s="5">
        <f>K533/Premissas!$B$4</f>
        <v/>
      </c>
      <c r="M533" s="2">
        <f>IF(K533=Premissas!$B$18,"SIM","NÃO")</f>
        <v/>
      </c>
    </row>
    <row r="534">
      <c r="A534" s="2" t="n">
        <v>653467</v>
      </c>
      <c r="B534" s="2" t="inlineStr">
        <is>
          <t>DANILO JOSIAS DE CARVALHO</t>
        </is>
      </c>
      <c r="C534" s="2" t="n">
        <v>930</v>
      </c>
      <c r="D534" s="2">
        <f>IFERROR(TEXTJOIN(" | ",TRUE,UNIQUE(FILTER(Detalhe_Registro!$C:$C,(Detalhe_Registro!$D:$D=A534)*(Detalhe_Registro!$E:$E=B534)*(Detalhe_Registro!$M:$M="SIM")))),"")</f>
        <v/>
      </c>
      <c r="E534" s="2">
        <f>COUNTIFS(Detalhe_Registro!$D:$D,A534,Detalhe_Registro!$E:$E,B534,Detalhe_Registro!$M:$M,"SIM")</f>
        <v/>
      </c>
      <c r="F534" s="2">
        <f>IFERROR(MAXIFS(Detalhe_Registro!$N:$N,Detalhe_Registro!$D:$D,A534,Detalhe_Registro!$E:$E,B534,Detalhe_Registro!$M:$M,"SIM"),0)</f>
        <v/>
      </c>
      <c r="G534" s="2">
        <f>IFERROR(AVERAGEIFS(Detalhe_Registro!$N:$N,Detalhe_Registro!$D:$D,A534,Detalhe_Registro!$E:$E,B534,Detalhe_Registro!$M:$M,"SIM"),0)</f>
        <v/>
      </c>
      <c r="H534" s="2">
        <f>SUMIFS(Detalhe_Registro!$F:$F,Detalhe_Registro!$D:$D,A534,Detalhe_Registro!$E:$E,B534,Detalhe_Registro!$M:$M,"SIM")</f>
        <v/>
      </c>
      <c r="I534" s="2">
        <f>SUMIFS(Detalhe_Registro!$G:$G,Detalhe_Registro!$D:$D,A534,Detalhe_Registro!$E:$E,B534,Detalhe_Registro!$M:$M,"SIM")</f>
        <v/>
      </c>
      <c r="J534" s="2">
        <f>IF(F534&lt;Premissas!$B$8,"&lt; 1,00",IF(F534&lt;Premissas!$B$9,"1,00 – 1,19",IF(F534&lt;Premissas!$B$10,"1,20 – 1,39",IF(F534&lt;Premissas!$B$11,"1,40 – 1,59",IF(F534&lt;Premissas!$B$12,"1,60 – 1,99","≥ 2,00")))))</f>
        <v/>
      </c>
      <c r="K534" s="5">
        <f>IF(F534&lt;Premissas!$B$8,Premissas!$B$13,IF(F534&lt;Premissas!$B$9,Premissas!$B$14,IF(F534&lt;Premissas!$B$10,Premissas!$B$15,IF(F534&lt;Premissas!$B$11,Premissas!$B$16,IF(F534&lt;Premissas!$B$12,Premissas!$B$17,Premissas!$B$18)))))</f>
        <v/>
      </c>
      <c r="L534" s="5">
        <f>K534/Premissas!$B$4</f>
        <v/>
      </c>
      <c r="M534" s="2">
        <f>IF(K534=Premissas!$B$18,"SIM","NÃO")</f>
        <v/>
      </c>
    </row>
    <row r="535">
      <c r="A535" s="2" t="inlineStr">
        <is>
          <t>653467</t>
        </is>
      </c>
      <c r="B535" s="2" t="inlineStr">
        <is>
          <t>DANILO JOSIAS DE CARVALHO</t>
        </is>
      </c>
      <c r="C535" s="2" t="n">
        <v>930</v>
      </c>
      <c r="D535" s="2">
        <f>IFERROR(TEXTJOIN(" | ",TRUE,UNIQUE(FILTER(Detalhe_Registro!$C:$C,(Detalhe_Registro!$D:$D=A535)*(Detalhe_Registro!$E:$E=B535)*(Detalhe_Registro!$M:$M="SIM")))),"")</f>
        <v/>
      </c>
      <c r="E535" s="2">
        <f>COUNTIFS(Detalhe_Registro!$D:$D,A535,Detalhe_Registro!$E:$E,B535,Detalhe_Registro!$M:$M,"SIM")</f>
        <v/>
      </c>
      <c r="F535" s="2">
        <f>IFERROR(MAXIFS(Detalhe_Registro!$N:$N,Detalhe_Registro!$D:$D,A535,Detalhe_Registro!$E:$E,B535,Detalhe_Registro!$M:$M,"SIM"),0)</f>
        <v/>
      </c>
      <c r="G535" s="2">
        <f>IFERROR(AVERAGEIFS(Detalhe_Registro!$N:$N,Detalhe_Registro!$D:$D,A535,Detalhe_Registro!$E:$E,B535,Detalhe_Registro!$M:$M,"SIM"),0)</f>
        <v/>
      </c>
      <c r="H535" s="2">
        <f>SUMIFS(Detalhe_Registro!$F:$F,Detalhe_Registro!$D:$D,A535,Detalhe_Registro!$E:$E,B535,Detalhe_Registro!$M:$M,"SIM")</f>
        <v/>
      </c>
      <c r="I535" s="2">
        <f>SUMIFS(Detalhe_Registro!$G:$G,Detalhe_Registro!$D:$D,A535,Detalhe_Registro!$E:$E,B535,Detalhe_Registro!$M:$M,"SIM")</f>
        <v/>
      </c>
      <c r="J535" s="2">
        <f>IF(F535&lt;Premissas!$B$8,"&lt; 1,00",IF(F535&lt;Premissas!$B$9,"1,00 – 1,19",IF(F535&lt;Premissas!$B$10,"1,20 – 1,39",IF(F535&lt;Premissas!$B$11,"1,40 – 1,59",IF(F535&lt;Premissas!$B$12,"1,60 – 1,99","≥ 2,00")))))</f>
        <v/>
      </c>
      <c r="K535" s="5">
        <f>IF(F535&lt;Premissas!$B$8,Premissas!$B$13,IF(F535&lt;Premissas!$B$9,Premissas!$B$14,IF(F535&lt;Premissas!$B$10,Premissas!$B$15,IF(F535&lt;Premissas!$B$11,Premissas!$B$16,IF(F535&lt;Premissas!$B$12,Premissas!$B$17,Premissas!$B$18)))))</f>
        <v/>
      </c>
      <c r="L535" s="5">
        <f>K535/Premissas!$B$4</f>
        <v/>
      </c>
      <c r="M535" s="2">
        <f>IF(K535=Premissas!$B$18,"SIM","NÃO")</f>
        <v/>
      </c>
    </row>
    <row r="536">
      <c r="A536" s="2" t="n">
        <v>3387275</v>
      </c>
      <c r="B536" s="2" t="inlineStr">
        <is>
          <t>DIOGENES LUIZ TENORIO</t>
        </is>
      </c>
      <c r="C536" s="2" t="n">
        <v>930</v>
      </c>
      <c r="D536" s="2">
        <f>IFERROR(TEXTJOIN(" | ",TRUE,UNIQUE(FILTER(Detalhe_Registro!$C:$C,(Detalhe_Registro!$D:$D=A536)*(Detalhe_Registro!$E:$E=B536)*(Detalhe_Registro!$M:$M="SIM")))),"")</f>
        <v/>
      </c>
      <c r="E536" s="2">
        <f>COUNTIFS(Detalhe_Registro!$D:$D,A536,Detalhe_Registro!$E:$E,B536,Detalhe_Registro!$M:$M,"SIM")</f>
        <v/>
      </c>
      <c r="F536" s="2">
        <f>IFERROR(MAXIFS(Detalhe_Registro!$N:$N,Detalhe_Registro!$D:$D,A536,Detalhe_Registro!$E:$E,B536,Detalhe_Registro!$M:$M,"SIM"),0)</f>
        <v/>
      </c>
      <c r="G536" s="2">
        <f>IFERROR(AVERAGEIFS(Detalhe_Registro!$N:$N,Detalhe_Registro!$D:$D,A536,Detalhe_Registro!$E:$E,B536,Detalhe_Registro!$M:$M,"SIM"),0)</f>
        <v/>
      </c>
      <c r="H536" s="2">
        <f>SUMIFS(Detalhe_Registro!$F:$F,Detalhe_Registro!$D:$D,A536,Detalhe_Registro!$E:$E,B536,Detalhe_Registro!$M:$M,"SIM")</f>
        <v/>
      </c>
      <c r="I536" s="2">
        <f>SUMIFS(Detalhe_Registro!$G:$G,Detalhe_Registro!$D:$D,A536,Detalhe_Registro!$E:$E,B536,Detalhe_Registro!$M:$M,"SIM")</f>
        <v/>
      </c>
      <c r="J536" s="2">
        <f>IF(F536&lt;Premissas!$B$8,"&lt; 1,00",IF(F536&lt;Premissas!$B$9,"1,00 – 1,19",IF(F536&lt;Premissas!$B$10,"1,20 – 1,39",IF(F536&lt;Premissas!$B$11,"1,40 – 1,59",IF(F536&lt;Premissas!$B$12,"1,60 – 1,99","≥ 2,00")))))</f>
        <v/>
      </c>
      <c r="K536" s="5">
        <f>IF(F536&lt;Premissas!$B$8,Premissas!$B$13,IF(F536&lt;Premissas!$B$9,Premissas!$B$14,IF(F536&lt;Premissas!$B$10,Premissas!$B$15,IF(F536&lt;Premissas!$B$11,Premissas!$B$16,IF(F536&lt;Premissas!$B$12,Premissas!$B$17,Premissas!$B$18)))))</f>
        <v/>
      </c>
      <c r="L536" s="5">
        <f>K536/Premissas!$B$4</f>
        <v/>
      </c>
      <c r="M536" s="2">
        <f>IF(K536=Premissas!$B$18,"SIM","NÃO")</f>
        <v/>
      </c>
    </row>
    <row r="537">
      <c r="A537" s="2" t="inlineStr">
        <is>
          <t>3387275</t>
        </is>
      </c>
      <c r="B537" s="2" t="inlineStr">
        <is>
          <t>DIOGENES LUIZ TENORIO</t>
        </is>
      </c>
      <c r="C537" s="2" t="n">
        <v>930</v>
      </c>
      <c r="D537" s="2">
        <f>IFERROR(TEXTJOIN(" | ",TRUE,UNIQUE(FILTER(Detalhe_Registro!$C:$C,(Detalhe_Registro!$D:$D=A537)*(Detalhe_Registro!$E:$E=B537)*(Detalhe_Registro!$M:$M="SIM")))),"")</f>
        <v/>
      </c>
      <c r="E537" s="2">
        <f>COUNTIFS(Detalhe_Registro!$D:$D,A537,Detalhe_Registro!$E:$E,B537,Detalhe_Registro!$M:$M,"SIM")</f>
        <v/>
      </c>
      <c r="F537" s="2">
        <f>IFERROR(MAXIFS(Detalhe_Registro!$N:$N,Detalhe_Registro!$D:$D,A537,Detalhe_Registro!$E:$E,B537,Detalhe_Registro!$M:$M,"SIM"),0)</f>
        <v/>
      </c>
      <c r="G537" s="2">
        <f>IFERROR(AVERAGEIFS(Detalhe_Registro!$N:$N,Detalhe_Registro!$D:$D,A537,Detalhe_Registro!$E:$E,B537,Detalhe_Registro!$M:$M,"SIM"),0)</f>
        <v/>
      </c>
      <c r="H537" s="2">
        <f>SUMIFS(Detalhe_Registro!$F:$F,Detalhe_Registro!$D:$D,A537,Detalhe_Registro!$E:$E,B537,Detalhe_Registro!$M:$M,"SIM")</f>
        <v/>
      </c>
      <c r="I537" s="2">
        <f>SUMIFS(Detalhe_Registro!$G:$G,Detalhe_Registro!$D:$D,A537,Detalhe_Registro!$E:$E,B537,Detalhe_Registro!$M:$M,"SIM")</f>
        <v/>
      </c>
      <c r="J537" s="2">
        <f>IF(F537&lt;Premissas!$B$8,"&lt; 1,00",IF(F537&lt;Premissas!$B$9,"1,00 – 1,19",IF(F537&lt;Premissas!$B$10,"1,20 – 1,39",IF(F537&lt;Premissas!$B$11,"1,40 – 1,59",IF(F537&lt;Premissas!$B$12,"1,60 – 1,99","≥ 2,00")))))</f>
        <v/>
      </c>
      <c r="K537" s="5">
        <f>IF(F537&lt;Premissas!$B$8,Premissas!$B$13,IF(F537&lt;Premissas!$B$9,Premissas!$B$14,IF(F537&lt;Premissas!$B$10,Premissas!$B$15,IF(F537&lt;Premissas!$B$11,Premissas!$B$16,IF(F537&lt;Premissas!$B$12,Premissas!$B$17,Premissas!$B$18)))))</f>
        <v/>
      </c>
      <c r="L537" s="5">
        <f>K537/Premissas!$B$4</f>
        <v/>
      </c>
      <c r="M537" s="2">
        <f>IF(K537=Premissas!$B$18,"SIM","NÃO")</f>
        <v/>
      </c>
    </row>
    <row r="538">
      <c r="A538" s="2" t="n">
        <v>5557976</v>
      </c>
      <c r="B538" s="2" t="inlineStr">
        <is>
          <t>DIOGO PINHEIRO</t>
        </is>
      </c>
      <c r="C538" s="2" t="n">
        <v>930</v>
      </c>
      <c r="D538" s="2">
        <f>IFERROR(TEXTJOIN(" | ",TRUE,UNIQUE(FILTER(Detalhe_Registro!$C:$C,(Detalhe_Registro!$D:$D=A538)*(Detalhe_Registro!$E:$E=B538)*(Detalhe_Registro!$M:$M="SIM")))),"")</f>
        <v/>
      </c>
      <c r="E538" s="2">
        <f>COUNTIFS(Detalhe_Registro!$D:$D,A538,Detalhe_Registro!$E:$E,B538,Detalhe_Registro!$M:$M,"SIM")</f>
        <v/>
      </c>
      <c r="F538" s="2">
        <f>IFERROR(MAXIFS(Detalhe_Registro!$N:$N,Detalhe_Registro!$D:$D,A538,Detalhe_Registro!$E:$E,B538,Detalhe_Registro!$M:$M,"SIM"),0)</f>
        <v/>
      </c>
      <c r="G538" s="2">
        <f>IFERROR(AVERAGEIFS(Detalhe_Registro!$N:$N,Detalhe_Registro!$D:$D,A538,Detalhe_Registro!$E:$E,B538,Detalhe_Registro!$M:$M,"SIM"),0)</f>
        <v/>
      </c>
      <c r="H538" s="2">
        <f>SUMIFS(Detalhe_Registro!$F:$F,Detalhe_Registro!$D:$D,A538,Detalhe_Registro!$E:$E,B538,Detalhe_Registro!$M:$M,"SIM")</f>
        <v/>
      </c>
      <c r="I538" s="2">
        <f>SUMIFS(Detalhe_Registro!$G:$G,Detalhe_Registro!$D:$D,A538,Detalhe_Registro!$E:$E,B538,Detalhe_Registro!$M:$M,"SIM")</f>
        <v/>
      </c>
      <c r="J538" s="2">
        <f>IF(F538&lt;Premissas!$B$8,"&lt; 1,00",IF(F538&lt;Premissas!$B$9,"1,00 – 1,19",IF(F538&lt;Premissas!$B$10,"1,20 – 1,39",IF(F538&lt;Premissas!$B$11,"1,40 – 1,59",IF(F538&lt;Premissas!$B$12,"1,60 – 1,99","≥ 2,00")))))</f>
        <v/>
      </c>
      <c r="K538" s="5">
        <f>IF(F538&lt;Premissas!$B$8,Premissas!$B$13,IF(F538&lt;Premissas!$B$9,Premissas!$B$14,IF(F538&lt;Premissas!$B$10,Premissas!$B$15,IF(F538&lt;Premissas!$B$11,Premissas!$B$16,IF(F538&lt;Premissas!$B$12,Premissas!$B$17,Premissas!$B$18)))))</f>
        <v/>
      </c>
      <c r="L538" s="5">
        <f>K538/Premissas!$B$4</f>
        <v/>
      </c>
      <c r="M538" s="2">
        <f>IF(K538=Premissas!$B$18,"SIM","NÃO")</f>
        <v/>
      </c>
    </row>
    <row r="539">
      <c r="A539" s="2" t="inlineStr">
        <is>
          <t>5557976</t>
        </is>
      </c>
      <c r="B539" s="2" t="inlineStr">
        <is>
          <t>DIOGO PINHEIRO</t>
        </is>
      </c>
      <c r="C539" s="2" t="n">
        <v>930</v>
      </c>
      <c r="D539" s="2">
        <f>IFERROR(TEXTJOIN(" | ",TRUE,UNIQUE(FILTER(Detalhe_Registro!$C:$C,(Detalhe_Registro!$D:$D=A539)*(Detalhe_Registro!$E:$E=B539)*(Detalhe_Registro!$M:$M="SIM")))),"")</f>
        <v/>
      </c>
      <c r="E539" s="2">
        <f>COUNTIFS(Detalhe_Registro!$D:$D,A539,Detalhe_Registro!$E:$E,B539,Detalhe_Registro!$M:$M,"SIM")</f>
        <v/>
      </c>
      <c r="F539" s="2">
        <f>IFERROR(MAXIFS(Detalhe_Registro!$N:$N,Detalhe_Registro!$D:$D,A539,Detalhe_Registro!$E:$E,B539,Detalhe_Registro!$M:$M,"SIM"),0)</f>
        <v/>
      </c>
      <c r="G539" s="2">
        <f>IFERROR(AVERAGEIFS(Detalhe_Registro!$N:$N,Detalhe_Registro!$D:$D,A539,Detalhe_Registro!$E:$E,B539,Detalhe_Registro!$M:$M,"SIM"),0)</f>
        <v/>
      </c>
      <c r="H539" s="2">
        <f>SUMIFS(Detalhe_Registro!$F:$F,Detalhe_Registro!$D:$D,A539,Detalhe_Registro!$E:$E,B539,Detalhe_Registro!$M:$M,"SIM")</f>
        <v/>
      </c>
      <c r="I539" s="2">
        <f>SUMIFS(Detalhe_Registro!$G:$G,Detalhe_Registro!$D:$D,A539,Detalhe_Registro!$E:$E,B539,Detalhe_Registro!$M:$M,"SIM")</f>
        <v/>
      </c>
      <c r="J539" s="2">
        <f>IF(F539&lt;Premissas!$B$8,"&lt; 1,00",IF(F539&lt;Premissas!$B$9,"1,00 – 1,19",IF(F539&lt;Premissas!$B$10,"1,20 – 1,39",IF(F539&lt;Premissas!$B$11,"1,40 – 1,59",IF(F539&lt;Premissas!$B$12,"1,60 – 1,99","≥ 2,00")))))</f>
        <v/>
      </c>
      <c r="K539" s="5">
        <f>IF(F539&lt;Premissas!$B$8,Premissas!$B$13,IF(F539&lt;Premissas!$B$9,Premissas!$B$14,IF(F539&lt;Premissas!$B$10,Premissas!$B$15,IF(F539&lt;Premissas!$B$11,Premissas!$B$16,IF(F539&lt;Premissas!$B$12,Premissas!$B$17,Premissas!$B$18)))))</f>
        <v/>
      </c>
      <c r="L539" s="5">
        <f>K539/Premissas!$B$4</f>
        <v/>
      </c>
      <c r="M539" s="2">
        <f>IF(K539=Premissas!$B$18,"SIM","NÃO")</f>
        <v/>
      </c>
    </row>
    <row r="540">
      <c r="A540" s="2" t="n">
        <v>6011195</v>
      </c>
      <c r="B540" s="2" t="inlineStr">
        <is>
          <t>Daniel Ibrahim</t>
        </is>
      </c>
      <c r="C540" s="2" t="n">
        <v>930</v>
      </c>
      <c r="D540" s="2">
        <f>IFERROR(TEXTJOIN(" | ",TRUE,UNIQUE(FILTER(Detalhe_Registro!$C:$C,(Detalhe_Registro!$D:$D=A540)*(Detalhe_Registro!$E:$E=B540)*(Detalhe_Registro!$M:$M="SIM")))),"")</f>
        <v/>
      </c>
      <c r="E540" s="2">
        <f>COUNTIFS(Detalhe_Registro!$D:$D,A540,Detalhe_Registro!$E:$E,B540,Detalhe_Registro!$M:$M,"SIM")</f>
        <v/>
      </c>
      <c r="F540" s="2">
        <f>IFERROR(MAXIFS(Detalhe_Registro!$N:$N,Detalhe_Registro!$D:$D,A540,Detalhe_Registro!$E:$E,B540,Detalhe_Registro!$M:$M,"SIM"),0)</f>
        <v/>
      </c>
      <c r="G540" s="2">
        <f>IFERROR(AVERAGEIFS(Detalhe_Registro!$N:$N,Detalhe_Registro!$D:$D,A540,Detalhe_Registro!$E:$E,B540,Detalhe_Registro!$M:$M,"SIM"),0)</f>
        <v/>
      </c>
      <c r="H540" s="2">
        <f>SUMIFS(Detalhe_Registro!$F:$F,Detalhe_Registro!$D:$D,A540,Detalhe_Registro!$E:$E,B540,Detalhe_Registro!$M:$M,"SIM")</f>
        <v/>
      </c>
      <c r="I540" s="2">
        <f>SUMIFS(Detalhe_Registro!$G:$G,Detalhe_Registro!$D:$D,A540,Detalhe_Registro!$E:$E,B540,Detalhe_Registro!$M:$M,"SIM")</f>
        <v/>
      </c>
      <c r="J540" s="2">
        <f>IF(F540&lt;Premissas!$B$8,"&lt; 1,00",IF(F540&lt;Premissas!$B$9,"1,00 – 1,19",IF(F540&lt;Premissas!$B$10,"1,20 – 1,39",IF(F540&lt;Premissas!$B$11,"1,40 – 1,59",IF(F540&lt;Premissas!$B$12,"1,60 – 1,99","≥ 2,00")))))</f>
        <v/>
      </c>
      <c r="K540" s="5">
        <f>IF(F540&lt;Premissas!$B$8,Premissas!$B$13,IF(F540&lt;Premissas!$B$9,Premissas!$B$14,IF(F540&lt;Premissas!$B$10,Premissas!$B$15,IF(F540&lt;Premissas!$B$11,Premissas!$B$16,IF(F540&lt;Premissas!$B$12,Premissas!$B$17,Premissas!$B$18)))))</f>
        <v/>
      </c>
      <c r="L540" s="5">
        <f>K540/Premissas!$B$4</f>
        <v/>
      </c>
      <c r="M540" s="2">
        <f>IF(K540=Premissas!$B$18,"SIM","NÃO")</f>
        <v/>
      </c>
    </row>
    <row r="541">
      <c r="A541" s="2" t="inlineStr">
        <is>
          <t>6011195</t>
        </is>
      </c>
      <c r="B541" s="2" t="inlineStr">
        <is>
          <t>Daniel Ibrahim</t>
        </is>
      </c>
      <c r="C541" s="2" t="n">
        <v>930</v>
      </c>
      <c r="D541" s="2">
        <f>IFERROR(TEXTJOIN(" | ",TRUE,UNIQUE(FILTER(Detalhe_Registro!$C:$C,(Detalhe_Registro!$D:$D=A541)*(Detalhe_Registro!$E:$E=B541)*(Detalhe_Registro!$M:$M="SIM")))),"")</f>
        <v/>
      </c>
      <c r="E541" s="2">
        <f>COUNTIFS(Detalhe_Registro!$D:$D,A541,Detalhe_Registro!$E:$E,B541,Detalhe_Registro!$M:$M,"SIM")</f>
        <v/>
      </c>
      <c r="F541" s="2">
        <f>IFERROR(MAXIFS(Detalhe_Registro!$N:$N,Detalhe_Registro!$D:$D,A541,Detalhe_Registro!$E:$E,B541,Detalhe_Registro!$M:$M,"SIM"),0)</f>
        <v/>
      </c>
      <c r="G541" s="2">
        <f>IFERROR(AVERAGEIFS(Detalhe_Registro!$N:$N,Detalhe_Registro!$D:$D,A541,Detalhe_Registro!$E:$E,B541,Detalhe_Registro!$M:$M,"SIM"),0)</f>
        <v/>
      </c>
      <c r="H541" s="2">
        <f>SUMIFS(Detalhe_Registro!$F:$F,Detalhe_Registro!$D:$D,A541,Detalhe_Registro!$E:$E,B541,Detalhe_Registro!$M:$M,"SIM")</f>
        <v/>
      </c>
      <c r="I541" s="2">
        <f>SUMIFS(Detalhe_Registro!$G:$G,Detalhe_Registro!$D:$D,A541,Detalhe_Registro!$E:$E,B541,Detalhe_Registro!$M:$M,"SIM")</f>
        <v/>
      </c>
      <c r="J541" s="2">
        <f>IF(F541&lt;Premissas!$B$8,"&lt; 1,00",IF(F541&lt;Premissas!$B$9,"1,00 – 1,19",IF(F541&lt;Premissas!$B$10,"1,20 – 1,39",IF(F541&lt;Premissas!$B$11,"1,40 – 1,59",IF(F541&lt;Premissas!$B$12,"1,60 – 1,99","≥ 2,00")))))</f>
        <v/>
      </c>
      <c r="K541" s="5">
        <f>IF(F541&lt;Premissas!$B$8,Premissas!$B$13,IF(F541&lt;Premissas!$B$9,Premissas!$B$14,IF(F541&lt;Premissas!$B$10,Premissas!$B$15,IF(F541&lt;Premissas!$B$11,Premissas!$B$16,IF(F541&lt;Premissas!$B$12,Premissas!$B$17,Premissas!$B$18)))))</f>
        <v/>
      </c>
      <c r="L541" s="5">
        <f>K541/Premissas!$B$4</f>
        <v/>
      </c>
      <c r="M541" s="2">
        <f>IF(K541=Premissas!$B$18,"SIM","NÃO")</f>
        <v/>
      </c>
    </row>
    <row r="542">
      <c r="A542" s="2" t="n">
        <v>5970652</v>
      </c>
      <c r="B542" s="2" t="inlineStr">
        <is>
          <t>Danilo Cunha Moraes</t>
        </is>
      </c>
      <c r="C542" s="2" t="n">
        <v>930</v>
      </c>
      <c r="D542" s="2">
        <f>IFERROR(TEXTJOIN(" | ",TRUE,UNIQUE(FILTER(Detalhe_Registro!$C:$C,(Detalhe_Registro!$D:$D=A542)*(Detalhe_Registro!$E:$E=B542)*(Detalhe_Registro!$M:$M="SIM")))),"")</f>
        <v/>
      </c>
      <c r="E542" s="2">
        <f>COUNTIFS(Detalhe_Registro!$D:$D,A542,Detalhe_Registro!$E:$E,B542,Detalhe_Registro!$M:$M,"SIM")</f>
        <v/>
      </c>
      <c r="F542" s="2">
        <f>IFERROR(MAXIFS(Detalhe_Registro!$N:$N,Detalhe_Registro!$D:$D,A542,Detalhe_Registro!$E:$E,B542,Detalhe_Registro!$M:$M,"SIM"),0)</f>
        <v/>
      </c>
      <c r="G542" s="2">
        <f>IFERROR(AVERAGEIFS(Detalhe_Registro!$N:$N,Detalhe_Registro!$D:$D,A542,Detalhe_Registro!$E:$E,B542,Detalhe_Registro!$M:$M,"SIM"),0)</f>
        <v/>
      </c>
      <c r="H542" s="2">
        <f>SUMIFS(Detalhe_Registro!$F:$F,Detalhe_Registro!$D:$D,A542,Detalhe_Registro!$E:$E,B542,Detalhe_Registro!$M:$M,"SIM")</f>
        <v/>
      </c>
      <c r="I542" s="2">
        <f>SUMIFS(Detalhe_Registro!$G:$G,Detalhe_Registro!$D:$D,A542,Detalhe_Registro!$E:$E,B542,Detalhe_Registro!$M:$M,"SIM")</f>
        <v/>
      </c>
      <c r="J542" s="2">
        <f>IF(F542&lt;Premissas!$B$8,"&lt; 1,00",IF(F542&lt;Premissas!$B$9,"1,00 – 1,19",IF(F542&lt;Premissas!$B$10,"1,20 – 1,39",IF(F542&lt;Premissas!$B$11,"1,40 – 1,59",IF(F542&lt;Premissas!$B$12,"1,60 – 1,99","≥ 2,00")))))</f>
        <v/>
      </c>
      <c r="K542" s="5">
        <f>IF(F542&lt;Premissas!$B$8,Premissas!$B$13,IF(F542&lt;Premissas!$B$9,Premissas!$B$14,IF(F542&lt;Premissas!$B$10,Premissas!$B$15,IF(F542&lt;Premissas!$B$11,Premissas!$B$16,IF(F542&lt;Premissas!$B$12,Premissas!$B$17,Premissas!$B$18)))))</f>
        <v/>
      </c>
      <c r="L542" s="5">
        <f>K542/Premissas!$B$4</f>
        <v/>
      </c>
      <c r="M542" s="2">
        <f>IF(K542=Premissas!$B$18,"SIM","NÃO")</f>
        <v/>
      </c>
    </row>
    <row r="543">
      <c r="A543" s="2" t="inlineStr">
        <is>
          <t>5970652</t>
        </is>
      </c>
      <c r="B543" s="2" t="inlineStr">
        <is>
          <t>Danilo Cunha Moraes</t>
        </is>
      </c>
      <c r="C543" s="2" t="n">
        <v>930</v>
      </c>
      <c r="D543" s="2">
        <f>IFERROR(TEXTJOIN(" | ",TRUE,UNIQUE(FILTER(Detalhe_Registro!$C:$C,(Detalhe_Registro!$D:$D=A543)*(Detalhe_Registro!$E:$E=B543)*(Detalhe_Registro!$M:$M="SIM")))),"")</f>
        <v/>
      </c>
      <c r="E543" s="2">
        <f>COUNTIFS(Detalhe_Registro!$D:$D,A543,Detalhe_Registro!$E:$E,B543,Detalhe_Registro!$M:$M,"SIM")</f>
        <v/>
      </c>
      <c r="F543" s="2">
        <f>IFERROR(MAXIFS(Detalhe_Registro!$N:$N,Detalhe_Registro!$D:$D,A543,Detalhe_Registro!$E:$E,B543,Detalhe_Registro!$M:$M,"SIM"),0)</f>
        <v/>
      </c>
      <c r="G543" s="2">
        <f>IFERROR(AVERAGEIFS(Detalhe_Registro!$N:$N,Detalhe_Registro!$D:$D,A543,Detalhe_Registro!$E:$E,B543,Detalhe_Registro!$M:$M,"SIM"),0)</f>
        <v/>
      </c>
      <c r="H543" s="2">
        <f>SUMIFS(Detalhe_Registro!$F:$F,Detalhe_Registro!$D:$D,A543,Detalhe_Registro!$E:$E,B543,Detalhe_Registro!$M:$M,"SIM")</f>
        <v/>
      </c>
      <c r="I543" s="2">
        <f>SUMIFS(Detalhe_Registro!$G:$G,Detalhe_Registro!$D:$D,A543,Detalhe_Registro!$E:$E,B543,Detalhe_Registro!$M:$M,"SIM")</f>
        <v/>
      </c>
      <c r="J543" s="2">
        <f>IF(F543&lt;Premissas!$B$8,"&lt; 1,00",IF(F543&lt;Premissas!$B$9,"1,00 – 1,19",IF(F543&lt;Premissas!$B$10,"1,20 – 1,39",IF(F543&lt;Premissas!$B$11,"1,40 – 1,59",IF(F543&lt;Premissas!$B$12,"1,60 – 1,99","≥ 2,00")))))</f>
        <v/>
      </c>
      <c r="K543" s="5">
        <f>IF(F543&lt;Premissas!$B$8,Premissas!$B$13,IF(F543&lt;Premissas!$B$9,Premissas!$B$14,IF(F543&lt;Premissas!$B$10,Premissas!$B$15,IF(F543&lt;Premissas!$B$11,Premissas!$B$16,IF(F543&lt;Premissas!$B$12,Premissas!$B$17,Premissas!$B$18)))))</f>
        <v/>
      </c>
      <c r="L543" s="5">
        <f>K543/Premissas!$B$4</f>
        <v/>
      </c>
      <c r="M543" s="2">
        <f>IF(K543=Premissas!$B$18,"SIM","NÃO")</f>
        <v/>
      </c>
    </row>
    <row r="544">
      <c r="A544" s="2" t="n">
        <v>5828481</v>
      </c>
      <c r="B544" s="2" t="inlineStr">
        <is>
          <t>David Barbosa Santos</t>
        </is>
      </c>
      <c r="C544" s="2" t="n">
        <v>930</v>
      </c>
      <c r="D544" s="2">
        <f>IFERROR(TEXTJOIN(" | ",TRUE,UNIQUE(FILTER(Detalhe_Registro!$C:$C,(Detalhe_Registro!$D:$D=A544)*(Detalhe_Registro!$E:$E=B544)*(Detalhe_Registro!$M:$M="SIM")))),"")</f>
        <v/>
      </c>
      <c r="E544" s="2">
        <f>COUNTIFS(Detalhe_Registro!$D:$D,A544,Detalhe_Registro!$E:$E,B544,Detalhe_Registro!$M:$M,"SIM")</f>
        <v/>
      </c>
      <c r="F544" s="2">
        <f>IFERROR(MAXIFS(Detalhe_Registro!$N:$N,Detalhe_Registro!$D:$D,A544,Detalhe_Registro!$E:$E,B544,Detalhe_Registro!$M:$M,"SIM"),0)</f>
        <v/>
      </c>
      <c r="G544" s="2">
        <f>IFERROR(AVERAGEIFS(Detalhe_Registro!$N:$N,Detalhe_Registro!$D:$D,A544,Detalhe_Registro!$E:$E,B544,Detalhe_Registro!$M:$M,"SIM"),0)</f>
        <v/>
      </c>
      <c r="H544" s="2">
        <f>SUMIFS(Detalhe_Registro!$F:$F,Detalhe_Registro!$D:$D,A544,Detalhe_Registro!$E:$E,B544,Detalhe_Registro!$M:$M,"SIM")</f>
        <v/>
      </c>
      <c r="I544" s="2">
        <f>SUMIFS(Detalhe_Registro!$G:$G,Detalhe_Registro!$D:$D,A544,Detalhe_Registro!$E:$E,B544,Detalhe_Registro!$M:$M,"SIM")</f>
        <v/>
      </c>
      <c r="J544" s="2">
        <f>IF(F544&lt;Premissas!$B$8,"&lt; 1,00",IF(F544&lt;Premissas!$B$9,"1,00 – 1,19",IF(F544&lt;Premissas!$B$10,"1,20 – 1,39",IF(F544&lt;Premissas!$B$11,"1,40 – 1,59",IF(F544&lt;Premissas!$B$12,"1,60 – 1,99","≥ 2,00")))))</f>
        <v/>
      </c>
      <c r="K544" s="5">
        <f>IF(F544&lt;Premissas!$B$8,Premissas!$B$13,IF(F544&lt;Premissas!$B$9,Premissas!$B$14,IF(F544&lt;Premissas!$B$10,Premissas!$B$15,IF(F544&lt;Premissas!$B$11,Premissas!$B$16,IF(F544&lt;Premissas!$B$12,Premissas!$B$17,Premissas!$B$18)))))</f>
        <v/>
      </c>
      <c r="L544" s="5">
        <f>K544/Premissas!$B$4</f>
        <v/>
      </c>
      <c r="M544" s="2">
        <f>IF(K544=Premissas!$B$18,"SIM","NÃO")</f>
        <v/>
      </c>
    </row>
    <row r="545">
      <c r="A545" s="2" t="inlineStr">
        <is>
          <t>5828481</t>
        </is>
      </c>
      <c r="B545" s="2" t="inlineStr">
        <is>
          <t>David Barbosa Santos</t>
        </is>
      </c>
      <c r="C545" s="2" t="n">
        <v>930</v>
      </c>
      <c r="D545" s="2">
        <f>IFERROR(TEXTJOIN(" | ",TRUE,UNIQUE(FILTER(Detalhe_Registro!$C:$C,(Detalhe_Registro!$D:$D=A545)*(Detalhe_Registro!$E:$E=B545)*(Detalhe_Registro!$M:$M="SIM")))),"")</f>
        <v/>
      </c>
      <c r="E545" s="2">
        <f>COUNTIFS(Detalhe_Registro!$D:$D,A545,Detalhe_Registro!$E:$E,B545,Detalhe_Registro!$M:$M,"SIM")</f>
        <v/>
      </c>
      <c r="F545" s="2">
        <f>IFERROR(MAXIFS(Detalhe_Registro!$N:$N,Detalhe_Registro!$D:$D,A545,Detalhe_Registro!$E:$E,B545,Detalhe_Registro!$M:$M,"SIM"),0)</f>
        <v/>
      </c>
      <c r="G545" s="2">
        <f>IFERROR(AVERAGEIFS(Detalhe_Registro!$N:$N,Detalhe_Registro!$D:$D,A545,Detalhe_Registro!$E:$E,B545,Detalhe_Registro!$M:$M,"SIM"),0)</f>
        <v/>
      </c>
      <c r="H545" s="2">
        <f>SUMIFS(Detalhe_Registro!$F:$F,Detalhe_Registro!$D:$D,A545,Detalhe_Registro!$E:$E,B545,Detalhe_Registro!$M:$M,"SIM")</f>
        <v/>
      </c>
      <c r="I545" s="2">
        <f>SUMIFS(Detalhe_Registro!$G:$G,Detalhe_Registro!$D:$D,A545,Detalhe_Registro!$E:$E,B545,Detalhe_Registro!$M:$M,"SIM")</f>
        <v/>
      </c>
      <c r="J545" s="2">
        <f>IF(F545&lt;Premissas!$B$8,"&lt; 1,00",IF(F545&lt;Premissas!$B$9,"1,00 – 1,19",IF(F545&lt;Premissas!$B$10,"1,20 – 1,39",IF(F545&lt;Premissas!$B$11,"1,40 – 1,59",IF(F545&lt;Premissas!$B$12,"1,60 – 1,99","≥ 2,00")))))</f>
        <v/>
      </c>
      <c r="K545" s="5">
        <f>IF(F545&lt;Premissas!$B$8,Premissas!$B$13,IF(F545&lt;Premissas!$B$9,Premissas!$B$14,IF(F545&lt;Premissas!$B$10,Premissas!$B$15,IF(F545&lt;Premissas!$B$11,Premissas!$B$16,IF(F545&lt;Premissas!$B$12,Premissas!$B$17,Premissas!$B$18)))))</f>
        <v/>
      </c>
      <c r="L545" s="5">
        <f>K545/Premissas!$B$4</f>
        <v/>
      </c>
      <c r="M545" s="2">
        <f>IF(K545=Premissas!$B$18,"SIM","NÃO")</f>
        <v/>
      </c>
    </row>
    <row r="546">
      <c r="A546" s="2" t="n">
        <v>6003427</v>
      </c>
      <c r="B546" s="2" t="inlineStr">
        <is>
          <t>David Kongolo Kengela</t>
        </is>
      </c>
      <c r="C546" s="2" t="n">
        <v>930</v>
      </c>
      <c r="D546" s="2">
        <f>IFERROR(TEXTJOIN(" | ",TRUE,UNIQUE(FILTER(Detalhe_Registro!$C:$C,(Detalhe_Registro!$D:$D=A546)*(Detalhe_Registro!$E:$E=B546)*(Detalhe_Registro!$M:$M="SIM")))),"")</f>
        <v/>
      </c>
      <c r="E546" s="2">
        <f>COUNTIFS(Detalhe_Registro!$D:$D,A546,Detalhe_Registro!$E:$E,B546,Detalhe_Registro!$M:$M,"SIM")</f>
        <v/>
      </c>
      <c r="F546" s="2">
        <f>IFERROR(MAXIFS(Detalhe_Registro!$N:$N,Detalhe_Registro!$D:$D,A546,Detalhe_Registro!$E:$E,B546,Detalhe_Registro!$M:$M,"SIM"),0)</f>
        <v/>
      </c>
      <c r="G546" s="2">
        <f>IFERROR(AVERAGEIFS(Detalhe_Registro!$N:$N,Detalhe_Registro!$D:$D,A546,Detalhe_Registro!$E:$E,B546,Detalhe_Registro!$M:$M,"SIM"),0)</f>
        <v/>
      </c>
      <c r="H546" s="2">
        <f>SUMIFS(Detalhe_Registro!$F:$F,Detalhe_Registro!$D:$D,A546,Detalhe_Registro!$E:$E,B546,Detalhe_Registro!$M:$M,"SIM")</f>
        <v/>
      </c>
      <c r="I546" s="2">
        <f>SUMIFS(Detalhe_Registro!$G:$G,Detalhe_Registro!$D:$D,A546,Detalhe_Registro!$E:$E,B546,Detalhe_Registro!$M:$M,"SIM")</f>
        <v/>
      </c>
      <c r="J546" s="2">
        <f>IF(F546&lt;Premissas!$B$8,"&lt; 1,00",IF(F546&lt;Premissas!$B$9,"1,00 – 1,19",IF(F546&lt;Premissas!$B$10,"1,20 – 1,39",IF(F546&lt;Premissas!$B$11,"1,40 – 1,59",IF(F546&lt;Premissas!$B$12,"1,60 – 1,99","≥ 2,00")))))</f>
        <v/>
      </c>
      <c r="K546" s="5">
        <f>IF(F546&lt;Premissas!$B$8,Premissas!$B$13,IF(F546&lt;Premissas!$B$9,Premissas!$B$14,IF(F546&lt;Premissas!$B$10,Premissas!$B$15,IF(F546&lt;Premissas!$B$11,Premissas!$B$16,IF(F546&lt;Premissas!$B$12,Premissas!$B$17,Premissas!$B$18)))))</f>
        <v/>
      </c>
      <c r="L546" s="5">
        <f>K546/Premissas!$B$4</f>
        <v/>
      </c>
      <c r="M546" s="2">
        <f>IF(K546=Premissas!$B$18,"SIM","NÃO")</f>
        <v/>
      </c>
    </row>
    <row r="547">
      <c r="A547" s="2" t="inlineStr">
        <is>
          <t>6003427</t>
        </is>
      </c>
      <c r="B547" s="2" t="inlineStr">
        <is>
          <t>David Kongolo Kengela</t>
        </is>
      </c>
      <c r="C547" s="2" t="n">
        <v>930</v>
      </c>
      <c r="D547" s="2">
        <f>IFERROR(TEXTJOIN(" | ",TRUE,UNIQUE(FILTER(Detalhe_Registro!$C:$C,(Detalhe_Registro!$D:$D=A547)*(Detalhe_Registro!$E:$E=B547)*(Detalhe_Registro!$M:$M="SIM")))),"")</f>
        <v/>
      </c>
      <c r="E547" s="2">
        <f>COUNTIFS(Detalhe_Registro!$D:$D,A547,Detalhe_Registro!$E:$E,B547,Detalhe_Registro!$M:$M,"SIM")</f>
        <v/>
      </c>
      <c r="F547" s="2">
        <f>IFERROR(MAXIFS(Detalhe_Registro!$N:$N,Detalhe_Registro!$D:$D,A547,Detalhe_Registro!$E:$E,B547,Detalhe_Registro!$M:$M,"SIM"),0)</f>
        <v/>
      </c>
      <c r="G547" s="2">
        <f>IFERROR(AVERAGEIFS(Detalhe_Registro!$N:$N,Detalhe_Registro!$D:$D,A547,Detalhe_Registro!$E:$E,B547,Detalhe_Registro!$M:$M,"SIM"),0)</f>
        <v/>
      </c>
      <c r="H547" s="2">
        <f>SUMIFS(Detalhe_Registro!$F:$F,Detalhe_Registro!$D:$D,A547,Detalhe_Registro!$E:$E,B547,Detalhe_Registro!$M:$M,"SIM")</f>
        <v/>
      </c>
      <c r="I547" s="2">
        <f>SUMIFS(Detalhe_Registro!$G:$G,Detalhe_Registro!$D:$D,A547,Detalhe_Registro!$E:$E,B547,Detalhe_Registro!$M:$M,"SIM")</f>
        <v/>
      </c>
      <c r="J547" s="2">
        <f>IF(F547&lt;Premissas!$B$8,"&lt; 1,00",IF(F547&lt;Premissas!$B$9,"1,00 – 1,19",IF(F547&lt;Premissas!$B$10,"1,20 – 1,39",IF(F547&lt;Premissas!$B$11,"1,40 – 1,59",IF(F547&lt;Premissas!$B$12,"1,60 – 1,99","≥ 2,00")))))</f>
        <v/>
      </c>
      <c r="K547" s="5">
        <f>IF(F547&lt;Premissas!$B$8,Premissas!$B$13,IF(F547&lt;Premissas!$B$9,Premissas!$B$14,IF(F547&lt;Premissas!$B$10,Premissas!$B$15,IF(F547&lt;Premissas!$B$11,Premissas!$B$16,IF(F547&lt;Premissas!$B$12,Premissas!$B$17,Premissas!$B$18)))))</f>
        <v/>
      </c>
      <c r="L547" s="5">
        <f>K547/Premissas!$B$4</f>
        <v/>
      </c>
      <c r="M547" s="2">
        <f>IF(K547=Premissas!$B$18,"SIM","NÃO")</f>
        <v/>
      </c>
    </row>
    <row r="548">
      <c r="A548" s="2" t="n">
        <v>5964490</v>
      </c>
      <c r="B548" s="2" t="inlineStr">
        <is>
          <t>David Meneses Da Silva</t>
        </is>
      </c>
      <c r="C548" s="2" t="n">
        <v>930</v>
      </c>
      <c r="D548" s="2">
        <f>IFERROR(TEXTJOIN(" | ",TRUE,UNIQUE(FILTER(Detalhe_Registro!$C:$C,(Detalhe_Registro!$D:$D=A548)*(Detalhe_Registro!$E:$E=B548)*(Detalhe_Registro!$M:$M="SIM")))),"")</f>
        <v/>
      </c>
      <c r="E548" s="2">
        <f>COUNTIFS(Detalhe_Registro!$D:$D,A548,Detalhe_Registro!$E:$E,B548,Detalhe_Registro!$M:$M,"SIM")</f>
        <v/>
      </c>
      <c r="F548" s="2">
        <f>IFERROR(MAXIFS(Detalhe_Registro!$N:$N,Detalhe_Registro!$D:$D,A548,Detalhe_Registro!$E:$E,B548,Detalhe_Registro!$M:$M,"SIM"),0)</f>
        <v/>
      </c>
      <c r="G548" s="2">
        <f>IFERROR(AVERAGEIFS(Detalhe_Registro!$N:$N,Detalhe_Registro!$D:$D,A548,Detalhe_Registro!$E:$E,B548,Detalhe_Registro!$M:$M,"SIM"),0)</f>
        <v/>
      </c>
      <c r="H548" s="2">
        <f>SUMIFS(Detalhe_Registro!$F:$F,Detalhe_Registro!$D:$D,A548,Detalhe_Registro!$E:$E,B548,Detalhe_Registro!$M:$M,"SIM")</f>
        <v/>
      </c>
      <c r="I548" s="2">
        <f>SUMIFS(Detalhe_Registro!$G:$G,Detalhe_Registro!$D:$D,A548,Detalhe_Registro!$E:$E,B548,Detalhe_Registro!$M:$M,"SIM")</f>
        <v/>
      </c>
      <c r="J548" s="2">
        <f>IF(F548&lt;Premissas!$B$8,"&lt; 1,00",IF(F548&lt;Premissas!$B$9,"1,00 – 1,19",IF(F548&lt;Premissas!$B$10,"1,20 – 1,39",IF(F548&lt;Premissas!$B$11,"1,40 – 1,59",IF(F548&lt;Premissas!$B$12,"1,60 – 1,99","≥ 2,00")))))</f>
        <v/>
      </c>
      <c r="K548" s="5">
        <f>IF(F548&lt;Premissas!$B$8,Premissas!$B$13,IF(F548&lt;Premissas!$B$9,Premissas!$B$14,IF(F548&lt;Premissas!$B$10,Premissas!$B$15,IF(F548&lt;Premissas!$B$11,Premissas!$B$16,IF(F548&lt;Premissas!$B$12,Premissas!$B$17,Premissas!$B$18)))))</f>
        <v/>
      </c>
      <c r="L548" s="5">
        <f>K548/Premissas!$B$4</f>
        <v/>
      </c>
      <c r="M548" s="2">
        <f>IF(K548=Premissas!$B$18,"SIM","NÃO")</f>
        <v/>
      </c>
    </row>
    <row r="549">
      <c r="A549" s="2" t="inlineStr">
        <is>
          <t>5964490</t>
        </is>
      </c>
      <c r="B549" s="2" t="inlineStr">
        <is>
          <t>David Meneses Da Silva</t>
        </is>
      </c>
      <c r="C549" s="2" t="n">
        <v>930</v>
      </c>
      <c r="D549" s="2">
        <f>IFERROR(TEXTJOIN(" | ",TRUE,UNIQUE(FILTER(Detalhe_Registro!$C:$C,(Detalhe_Registro!$D:$D=A549)*(Detalhe_Registro!$E:$E=B549)*(Detalhe_Registro!$M:$M="SIM")))),"")</f>
        <v/>
      </c>
      <c r="E549" s="2">
        <f>COUNTIFS(Detalhe_Registro!$D:$D,A549,Detalhe_Registro!$E:$E,B549,Detalhe_Registro!$M:$M,"SIM")</f>
        <v/>
      </c>
      <c r="F549" s="2">
        <f>IFERROR(MAXIFS(Detalhe_Registro!$N:$N,Detalhe_Registro!$D:$D,A549,Detalhe_Registro!$E:$E,B549,Detalhe_Registro!$M:$M,"SIM"),0)</f>
        <v/>
      </c>
      <c r="G549" s="2">
        <f>IFERROR(AVERAGEIFS(Detalhe_Registro!$N:$N,Detalhe_Registro!$D:$D,A549,Detalhe_Registro!$E:$E,B549,Detalhe_Registro!$M:$M,"SIM"),0)</f>
        <v/>
      </c>
      <c r="H549" s="2">
        <f>SUMIFS(Detalhe_Registro!$F:$F,Detalhe_Registro!$D:$D,A549,Detalhe_Registro!$E:$E,B549,Detalhe_Registro!$M:$M,"SIM")</f>
        <v/>
      </c>
      <c r="I549" s="2">
        <f>SUMIFS(Detalhe_Registro!$G:$G,Detalhe_Registro!$D:$D,A549,Detalhe_Registro!$E:$E,B549,Detalhe_Registro!$M:$M,"SIM")</f>
        <v/>
      </c>
      <c r="J549" s="2">
        <f>IF(F549&lt;Premissas!$B$8,"&lt; 1,00",IF(F549&lt;Premissas!$B$9,"1,00 – 1,19",IF(F549&lt;Premissas!$B$10,"1,20 – 1,39",IF(F549&lt;Premissas!$B$11,"1,40 – 1,59",IF(F549&lt;Premissas!$B$12,"1,60 – 1,99","≥ 2,00")))))</f>
        <v/>
      </c>
      <c r="K549" s="5">
        <f>IF(F549&lt;Premissas!$B$8,Premissas!$B$13,IF(F549&lt;Premissas!$B$9,Premissas!$B$14,IF(F549&lt;Premissas!$B$10,Premissas!$B$15,IF(F549&lt;Premissas!$B$11,Premissas!$B$16,IF(F549&lt;Premissas!$B$12,Premissas!$B$17,Premissas!$B$18)))))</f>
        <v/>
      </c>
      <c r="L549" s="5">
        <f>K549/Premissas!$B$4</f>
        <v/>
      </c>
      <c r="M549" s="2">
        <f>IF(K549=Premissas!$B$18,"SIM","NÃO")</f>
        <v/>
      </c>
    </row>
    <row r="550">
      <c r="A550" s="2" t="n">
        <v>5795737</v>
      </c>
      <c r="B550" s="2" t="inlineStr">
        <is>
          <t>David Soares Do Nascimento</t>
        </is>
      </c>
      <c r="C550" s="2" t="n">
        <v>930</v>
      </c>
      <c r="D550" s="2">
        <f>IFERROR(TEXTJOIN(" | ",TRUE,UNIQUE(FILTER(Detalhe_Registro!$C:$C,(Detalhe_Registro!$D:$D=A550)*(Detalhe_Registro!$E:$E=B550)*(Detalhe_Registro!$M:$M="SIM")))),"")</f>
        <v/>
      </c>
      <c r="E550" s="2">
        <f>COUNTIFS(Detalhe_Registro!$D:$D,A550,Detalhe_Registro!$E:$E,B550,Detalhe_Registro!$M:$M,"SIM")</f>
        <v/>
      </c>
      <c r="F550" s="2">
        <f>IFERROR(MAXIFS(Detalhe_Registro!$N:$N,Detalhe_Registro!$D:$D,A550,Detalhe_Registro!$E:$E,B550,Detalhe_Registro!$M:$M,"SIM"),0)</f>
        <v/>
      </c>
      <c r="G550" s="2">
        <f>IFERROR(AVERAGEIFS(Detalhe_Registro!$N:$N,Detalhe_Registro!$D:$D,A550,Detalhe_Registro!$E:$E,B550,Detalhe_Registro!$M:$M,"SIM"),0)</f>
        <v/>
      </c>
      <c r="H550" s="2">
        <f>SUMIFS(Detalhe_Registro!$F:$F,Detalhe_Registro!$D:$D,A550,Detalhe_Registro!$E:$E,B550,Detalhe_Registro!$M:$M,"SIM")</f>
        <v/>
      </c>
      <c r="I550" s="2">
        <f>SUMIFS(Detalhe_Registro!$G:$G,Detalhe_Registro!$D:$D,A550,Detalhe_Registro!$E:$E,B550,Detalhe_Registro!$M:$M,"SIM")</f>
        <v/>
      </c>
      <c r="J550" s="2">
        <f>IF(F550&lt;Premissas!$B$8,"&lt; 1,00",IF(F550&lt;Premissas!$B$9,"1,00 – 1,19",IF(F550&lt;Premissas!$B$10,"1,20 – 1,39",IF(F550&lt;Premissas!$B$11,"1,40 – 1,59",IF(F550&lt;Premissas!$B$12,"1,60 – 1,99","≥ 2,00")))))</f>
        <v/>
      </c>
      <c r="K550" s="5">
        <f>IF(F550&lt;Premissas!$B$8,Premissas!$B$13,IF(F550&lt;Premissas!$B$9,Premissas!$B$14,IF(F550&lt;Premissas!$B$10,Premissas!$B$15,IF(F550&lt;Premissas!$B$11,Premissas!$B$16,IF(F550&lt;Premissas!$B$12,Premissas!$B$17,Premissas!$B$18)))))</f>
        <v/>
      </c>
      <c r="L550" s="5">
        <f>K550/Premissas!$B$4</f>
        <v/>
      </c>
      <c r="M550" s="2">
        <f>IF(K550=Premissas!$B$18,"SIM","NÃO")</f>
        <v/>
      </c>
    </row>
    <row r="551">
      <c r="A551" s="2" t="inlineStr">
        <is>
          <t>5795737</t>
        </is>
      </c>
      <c r="B551" s="2" t="inlineStr">
        <is>
          <t>David Soares Do Nascimento</t>
        </is>
      </c>
      <c r="C551" s="2" t="n">
        <v>930</v>
      </c>
      <c r="D551" s="2">
        <f>IFERROR(TEXTJOIN(" | ",TRUE,UNIQUE(FILTER(Detalhe_Registro!$C:$C,(Detalhe_Registro!$D:$D=A551)*(Detalhe_Registro!$E:$E=B551)*(Detalhe_Registro!$M:$M="SIM")))),"")</f>
        <v/>
      </c>
      <c r="E551" s="2">
        <f>COUNTIFS(Detalhe_Registro!$D:$D,A551,Detalhe_Registro!$E:$E,B551,Detalhe_Registro!$M:$M,"SIM")</f>
        <v/>
      </c>
      <c r="F551" s="2">
        <f>IFERROR(MAXIFS(Detalhe_Registro!$N:$N,Detalhe_Registro!$D:$D,A551,Detalhe_Registro!$E:$E,B551,Detalhe_Registro!$M:$M,"SIM"),0)</f>
        <v/>
      </c>
      <c r="G551" s="2">
        <f>IFERROR(AVERAGEIFS(Detalhe_Registro!$N:$N,Detalhe_Registro!$D:$D,A551,Detalhe_Registro!$E:$E,B551,Detalhe_Registro!$M:$M,"SIM"),0)</f>
        <v/>
      </c>
      <c r="H551" s="2">
        <f>SUMIFS(Detalhe_Registro!$F:$F,Detalhe_Registro!$D:$D,A551,Detalhe_Registro!$E:$E,B551,Detalhe_Registro!$M:$M,"SIM")</f>
        <v/>
      </c>
      <c r="I551" s="2">
        <f>SUMIFS(Detalhe_Registro!$G:$G,Detalhe_Registro!$D:$D,A551,Detalhe_Registro!$E:$E,B551,Detalhe_Registro!$M:$M,"SIM")</f>
        <v/>
      </c>
      <c r="J551" s="2">
        <f>IF(F551&lt;Premissas!$B$8,"&lt; 1,00",IF(F551&lt;Premissas!$B$9,"1,00 – 1,19",IF(F551&lt;Premissas!$B$10,"1,20 – 1,39",IF(F551&lt;Premissas!$B$11,"1,40 – 1,59",IF(F551&lt;Premissas!$B$12,"1,60 – 1,99","≥ 2,00")))))</f>
        <v/>
      </c>
      <c r="K551" s="5">
        <f>IF(F551&lt;Premissas!$B$8,Premissas!$B$13,IF(F551&lt;Premissas!$B$9,Premissas!$B$14,IF(F551&lt;Premissas!$B$10,Premissas!$B$15,IF(F551&lt;Premissas!$B$11,Premissas!$B$16,IF(F551&lt;Premissas!$B$12,Premissas!$B$17,Premissas!$B$18)))))</f>
        <v/>
      </c>
      <c r="L551" s="5">
        <f>K551/Premissas!$B$4</f>
        <v/>
      </c>
      <c r="M551" s="2">
        <f>IF(K551=Premissas!$B$18,"SIM","NÃO")</f>
        <v/>
      </c>
    </row>
    <row r="552">
      <c r="A552" s="2" t="n">
        <v>5461855</v>
      </c>
      <c r="B552" s="2" t="inlineStr">
        <is>
          <t>Denilson Jose Da Silva</t>
        </is>
      </c>
      <c r="C552" s="2" t="n">
        <v>930</v>
      </c>
      <c r="D552" s="2">
        <f>IFERROR(TEXTJOIN(" | ",TRUE,UNIQUE(FILTER(Detalhe_Registro!$C:$C,(Detalhe_Registro!$D:$D=A552)*(Detalhe_Registro!$E:$E=B552)*(Detalhe_Registro!$M:$M="SIM")))),"")</f>
        <v/>
      </c>
      <c r="E552" s="2">
        <f>COUNTIFS(Detalhe_Registro!$D:$D,A552,Detalhe_Registro!$E:$E,B552,Detalhe_Registro!$M:$M,"SIM")</f>
        <v/>
      </c>
      <c r="F552" s="2">
        <f>IFERROR(MAXIFS(Detalhe_Registro!$N:$N,Detalhe_Registro!$D:$D,A552,Detalhe_Registro!$E:$E,B552,Detalhe_Registro!$M:$M,"SIM"),0)</f>
        <v/>
      </c>
      <c r="G552" s="2">
        <f>IFERROR(AVERAGEIFS(Detalhe_Registro!$N:$N,Detalhe_Registro!$D:$D,A552,Detalhe_Registro!$E:$E,B552,Detalhe_Registro!$M:$M,"SIM"),0)</f>
        <v/>
      </c>
      <c r="H552" s="2">
        <f>SUMIFS(Detalhe_Registro!$F:$F,Detalhe_Registro!$D:$D,A552,Detalhe_Registro!$E:$E,B552,Detalhe_Registro!$M:$M,"SIM")</f>
        <v/>
      </c>
      <c r="I552" s="2">
        <f>SUMIFS(Detalhe_Registro!$G:$G,Detalhe_Registro!$D:$D,A552,Detalhe_Registro!$E:$E,B552,Detalhe_Registro!$M:$M,"SIM")</f>
        <v/>
      </c>
      <c r="J552" s="2">
        <f>IF(F552&lt;Premissas!$B$8,"&lt; 1,00",IF(F552&lt;Premissas!$B$9,"1,00 – 1,19",IF(F552&lt;Premissas!$B$10,"1,20 – 1,39",IF(F552&lt;Premissas!$B$11,"1,40 – 1,59",IF(F552&lt;Premissas!$B$12,"1,60 – 1,99","≥ 2,00")))))</f>
        <v/>
      </c>
      <c r="K552" s="5">
        <f>IF(F552&lt;Premissas!$B$8,Premissas!$B$13,IF(F552&lt;Premissas!$B$9,Premissas!$B$14,IF(F552&lt;Premissas!$B$10,Premissas!$B$15,IF(F552&lt;Premissas!$B$11,Premissas!$B$16,IF(F552&lt;Premissas!$B$12,Premissas!$B$17,Premissas!$B$18)))))</f>
        <v/>
      </c>
      <c r="L552" s="5">
        <f>K552/Premissas!$B$4</f>
        <v/>
      </c>
      <c r="M552" s="2">
        <f>IF(K552=Premissas!$B$18,"SIM","NÃO")</f>
        <v/>
      </c>
    </row>
    <row r="553">
      <c r="A553" s="2" t="inlineStr">
        <is>
          <t>5461855</t>
        </is>
      </c>
      <c r="B553" s="2" t="inlineStr">
        <is>
          <t>Denilson Jose Da Silva</t>
        </is>
      </c>
      <c r="C553" s="2" t="n">
        <v>930</v>
      </c>
      <c r="D553" s="2">
        <f>IFERROR(TEXTJOIN(" | ",TRUE,UNIQUE(FILTER(Detalhe_Registro!$C:$C,(Detalhe_Registro!$D:$D=A553)*(Detalhe_Registro!$E:$E=B553)*(Detalhe_Registro!$M:$M="SIM")))),"")</f>
        <v/>
      </c>
      <c r="E553" s="2">
        <f>COUNTIFS(Detalhe_Registro!$D:$D,A553,Detalhe_Registro!$E:$E,B553,Detalhe_Registro!$M:$M,"SIM")</f>
        <v/>
      </c>
      <c r="F553" s="2">
        <f>IFERROR(MAXIFS(Detalhe_Registro!$N:$N,Detalhe_Registro!$D:$D,A553,Detalhe_Registro!$E:$E,B553,Detalhe_Registro!$M:$M,"SIM"),0)</f>
        <v/>
      </c>
      <c r="G553" s="2">
        <f>IFERROR(AVERAGEIFS(Detalhe_Registro!$N:$N,Detalhe_Registro!$D:$D,A553,Detalhe_Registro!$E:$E,B553,Detalhe_Registro!$M:$M,"SIM"),0)</f>
        <v/>
      </c>
      <c r="H553" s="2">
        <f>SUMIFS(Detalhe_Registro!$F:$F,Detalhe_Registro!$D:$D,A553,Detalhe_Registro!$E:$E,B553,Detalhe_Registro!$M:$M,"SIM")</f>
        <v/>
      </c>
      <c r="I553" s="2">
        <f>SUMIFS(Detalhe_Registro!$G:$G,Detalhe_Registro!$D:$D,A553,Detalhe_Registro!$E:$E,B553,Detalhe_Registro!$M:$M,"SIM")</f>
        <v/>
      </c>
      <c r="J553" s="2">
        <f>IF(F553&lt;Premissas!$B$8,"&lt; 1,00",IF(F553&lt;Premissas!$B$9,"1,00 – 1,19",IF(F553&lt;Premissas!$B$10,"1,20 – 1,39",IF(F553&lt;Premissas!$B$11,"1,40 – 1,59",IF(F553&lt;Premissas!$B$12,"1,60 – 1,99","≥ 2,00")))))</f>
        <v/>
      </c>
      <c r="K553" s="5">
        <f>IF(F553&lt;Premissas!$B$8,Premissas!$B$13,IF(F553&lt;Premissas!$B$9,Premissas!$B$14,IF(F553&lt;Premissas!$B$10,Premissas!$B$15,IF(F553&lt;Premissas!$B$11,Premissas!$B$16,IF(F553&lt;Premissas!$B$12,Premissas!$B$17,Premissas!$B$18)))))</f>
        <v/>
      </c>
      <c r="L553" s="5">
        <f>K553/Premissas!$B$4</f>
        <v/>
      </c>
      <c r="M553" s="2">
        <f>IF(K553=Premissas!$B$18,"SIM","NÃO")</f>
        <v/>
      </c>
    </row>
    <row r="554">
      <c r="A554" s="2" t="n">
        <v>5825920</v>
      </c>
      <c r="B554" s="2" t="inlineStr">
        <is>
          <t>Diego Alves Da Silva</t>
        </is>
      </c>
      <c r="C554" s="2" t="n">
        <v>930</v>
      </c>
      <c r="D554" s="2">
        <f>IFERROR(TEXTJOIN(" | ",TRUE,UNIQUE(FILTER(Detalhe_Registro!$C:$C,(Detalhe_Registro!$D:$D=A554)*(Detalhe_Registro!$E:$E=B554)*(Detalhe_Registro!$M:$M="SIM")))),"")</f>
        <v/>
      </c>
      <c r="E554" s="2">
        <f>COUNTIFS(Detalhe_Registro!$D:$D,A554,Detalhe_Registro!$E:$E,B554,Detalhe_Registro!$M:$M,"SIM")</f>
        <v/>
      </c>
      <c r="F554" s="2">
        <f>IFERROR(MAXIFS(Detalhe_Registro!$N:$N,Detalhe_Registro!$D:$D,A554,Detalhe_Registro!$E:$E,B554,Detalhe_Registro!$M:$M,"SIM"),0)</f>
        <v/>
      </c>
      <c r="G554" s="2">
        <f>IFERROR(AVERAGEIFS(Detalhe_Registro!$N:$N,Detalhe_Registro!$D:$D,A554,Detalhe_Registro!$E:$E,B554,Detalhe_Registro!$M:$M,"SIM"),0)</f>
        <v/>
      </c>
      <c r="H554" s="2">
        <f>SUMIFS(Detalhe_Registro!$F:$F,Detalhe_Registro!$D:$D,A554,Detalhe_Registro!$E:$E,B554,Detalhe_Registro!$M:$M,"SIM")</f>
        <v/>
      </c>
      <c r="I554" s="2">
        <f>SUMIFS(Detalhe_Registro!$G:$G,Detalhe_Registro!$D:$D,A554,Detalhe_Registro!$E:$E,B554,Detalhe_Registro!$M:$M,"SIM")</f>
        <v/>
      </c>
      <c r="J554" s="2">
        <f>IF(F554&lt;Premissas!$B$8,"&lt; 1,00",IF(F554&lt;Premissas!$B$9,"1,00 – 1,19",IF(F554&lt;Premissas!$B$10,"1,20 – 1,39",IF(F554&lt;Premissas!$B$11,"1,40 – 1,59",IF(F554&lt;Premissas!$B$12,"1,60 – 1,99","≥ 2,00")))))</f>
        <v/>
      </c>
      <c r="K554" s="5">
        <f>IF(F554&lt;Premissas!$B$8,Premissas!$B$13,IF(F554&lt;Premissas!$B$9,Premissas!$B$14,IF(F554&lt;Premissas!$B$10,Premissas!$B$15,IF(F554&lt;Premissas!$B$11,Premissas!$B$16,IF(F554&lt;Premissas!$B$12,Premissas!$B$17,Premissas!$B$18)))))</f>
        <v/>
      </c>
      <c r="L554" s="5">
        <f>K554/Premissas!$B$4</f>
        <v/>
      </c>
      <c r="M554" s="2">
        <f>IF(K554=Premissas!$B$18,"SIM","NÃO")</f>
        <v/>
      </c>
    </row>
    <row r="555">
      <c r="A555" s="2" t="n">
        <v>5819571</v>
      </c>
      <c r="B555" s="2" t="inlineStr">
        <is>
          <t>Diego Araujo Dias</t>
        </is>
      </c>
      <c r="C555" s="2" t="n">
        <v>930</v>
      </c>
      <c r="D555" s="2">
        <f>IFERROR(TEXTJOIN(" | ",TRUE,UNIQUE(FILTER(Detalhe_Registro!$C:$C,(Detalhe_Registro!$D:$D=A555)*(Detalhe_Registro!$E:$E=B555)*(Detalhe_Registro!$M:$M="SIM")))),"")</f>
        <v/>
      </c>
      <c r="E555" s="2">
        <f>COUNTIFS(Detalhe_Registro!$D:$D,A555,Detalhe_Registro!$E:$E,B555,Detalhe_Registro!$M:$M,"SIM")</f>
        <v/>
      </c>
      <c r="F555" s="2">
        <f>IFERROR(MAXIFS(Detalhe_Registro!$N:$N,Detalhe_Registro!$D:$D,A555,Detalhe_Registro!$E:$E,B555,Detalhe_Registro!$M:$M,"SIM"),0)</f>
        <v/>
      </c>
      <c r="G555" s="2">
        <f>IFERROR(AVERAGEIFS(Detalhe_Registro!$N:$N,Detalhe_Registro!$D:$D,A555,Detalhe_Registro!$E:$E,B555,Detalhe_Registro!$M:$M,"SIM"),0)</f>
        <v/>
      </c>
      <c r="H555" s="2">
        <f>SUMIFS(Detalhe_Registro!$F:$F,Detalhe_Registro!$D:$D,A555,Detalhe_Registro!$E:$E,B555,Detalhe_Registro!$M:$M,"SIM")</f>
        <v/>
      </c>
      <c r="I555" s="2">
        <f>SUMIFS(Detalhe_Registro!$G:$G,Detalhe_Registro!$D:$D,A555,Detalhe_Registro!$E:$E,B555,Detalhe_Registro!$M:$M,"SIM")</f>
        <v/>
      </c>
      <c r="J555" s="2">
        <f>IF(F555&lt;Premissas!$B$8,"&lt; 1,00",IF(F555&lt;Premissas!$B$9,"1,00 – 1,19",IF(F555&lt;Premissas!$B$10,"1,20 – 1,39",IF(F555&lt;Premissas!$B$11,"1,40 – 1,59",IF(F555&lt;Premissas!$B$12,"1,60 – 1,99","≥ 2,00")))))</f>
        <v/>
      </c>
      <c r="K555" s="5">
        <f>IF(F555&lt;Premissas!$B$8,Premissas!$B$13,IF(F555&lt;Premissas!$B$9,Premissas!$B$14,IF(F555&lt;Premissas!$B$10,Premissas!$B$15,IF(F555&lt;Premissas!$B$11,Premissas!$B$16,IF(F555&lt;Premissas!$B$12,Premissas!$B$17,Premissas!$B$18)))))</f>
        <v/>
      </c>
      <c r="L555" s="5">
        <f>K555/Premissas!$B$4</f>
        <v/>
      </c>
      <c r="M555" s="2">
        <f>IF(K555=Premissas!$B$18,"SIM","NÃO")</f>
        <v/>
      </c>
    </row>
    <row r="556">
      <c r="A556" s="2" t="inlineStr">
        <is>
          <t>5819571</t>
        </is>
      </c>
      <c r="B556" s="2" t="inlineStr">
        <is>
          <t>Diego Araujo Dias</t>
        </is>
      </c>
      <c r="C556" s="2" t="n">
        <v>930</v>
      </c>
      <c r="D556" s="2">
        <f>IFERROR(TEXTJOIN(" | ",TRUE,UNIQUE(FILTER(Detalhe_Registro!$C:$C,(Detalhe_Registro!$D:$D=A556)*(Detalhe_Registro!$E:$E=B556)*(Detalhe_Registro!$M:$M="SIM")))),"")</f>
        <v/>
      </c>
      <c r="E556" s="2">
        <f>COUNTIFS(Detalhe_Registro!$D:$D,A556,Detalhe_Registro!$E:$E,B556,Detalhe_Registro!$M:$M,"SIM")</f>
        <v/>
      </c>
      <c r="F556" s="2">
        <f>IFERROR(MAXIFS(Detalhe_Registro!$N:$N,Detalhe_Registro!$D:$D,A556,Detalhe_Registro!$E:$E,B556,Detalhe_Registro!$M:$M,"SIM"),0)</f>
        <v/>
      </c>
      <c r="G556" s="2">
        <f>IFERROR(AVERAGEIFS(Detalhe_Registro!$N:$N,Detalhe_Registro!$D:$D,A556,Detalhe_Registro!$E:$E,B556,Detalhe_Registro!$M:$M,"SIM"),0)</f>
        <v/>
      </c>
      <c r="H556" s="2">
        <f>SUMIFS(Detalhe_Registro!$F:$F,Detalhe_Registro!$D:$D,A556,Detalhe_Registro!$E:$E,B556,Detalhe_Registro!$M:$M,"SIM")</f>
        <v/>
      </c>
      <c r="I556" s="2">
        <f>SUMIFS(Detalhe_Registro!$G:$G,Detalhe_Registro!$D:$D,A556,Detalhe_Registro!$E:$E,B556,Detalhe_Registro!$M:$M,"SIM")</f>
        <v/>
      </c>
      <c r="J556" s="2">
        <f>IF(F556&lt;Premissas!$B$8,"&lt; 1,00",IF(F556&lt;Premissas!$B$9,"1,00 – 1,19",IF(F556&lt;Premissas!$B$10,"1,20 – 1,39",IF(F556&lt;Premissas!$B$11,"1,40 – 1,59",IF(F556&lt;Premissas!$B$12,"1,60 – 1,99","≥ 2,00")))))</f>
        <v/>
      </c>
      <c r="K556" s="5">
        <f>IF(F556&lt;Premissas!$B$8,Premissas!$B$13,IF(F556&lt;Premissas!$B$9,Premissas!$B$14,IF(F556&lt;Premissas!$B$10,Premissas!$B$15,IF(F556&lt;Premissas!$B$11,Premissas!$B$16,IF(F556&lt;Premissas!$B$12,Premissas!$B$17,Premissas!$B$18)))))</f>
        <v/>
      </c>
      <c r="L556" s="5">
        <f>K556/Premissas!$B$4</f>
        <v/>
      </c>
      <c r="M556" s="2">
        <f>IF(K556=Premissas!$B$18,"SIM","NÃO")</f>
        <v/>
      </c>
    </row>
    <row r="557">
      <c r="A557" s="2" t="n">
        <v>5827655</v>
      </c>
      <c r="B557" s="2" t="inlineStr">
        <is>
          <t>Diego Rodrigues Da Silva</t>
        </is>
      </c>
      <c r="C557" s="2" t="n">
        <v>930</v>
      </c>
      <c r="D557" s="2">
        <f>IFERROR(TEXTJOIN(" | ",TRUE,UNIQUE(FILTER(Detalhe_Registro!$C:$C,(Detalhe_Registro!$D:$D=A557)*(Detalhe_Registro!$E:$E=B557)*(Detalhe_Registro!$M:$M="SIM")))),"")</f>
        <v/>
      </c>
      <c r="E557" s="2">
        <f>COUNTIFS(Detalhe_Registro!$D:$D,A557,Detalhe_Registro!$E:$E,B557,Detalhe_Registro!$M:$M,"SIM")</f>
        <v/>
      </c>
      <c r="F557" s="2">
        <f>IFERROR(MAXIFS(Detalhe_Registro!$N:$N,Detalhe_Registro!$D:$D,A557,Detalhe_Registro!$E:$E,B557,Detalhe_Registro!$M:$M,"SIM"),0)</f>
        <v/>
      </c>
      <c r="G557" s="2">
        <f>IFERROR(AVERAGEIFS(Detalhe_Registro!$N:$N,Detalhe_Registro!$D:$D,A557,Detalhe_Registro!$E:$E,B557,Detalhe_Registro!$M:$M,"SIM"),0)</f>
        <v/>
      </c>
      <c r="H557" s="2">
        <f>SUMIFS(Detalhe_Registro!$F:$F,Detalhe_Registro!$D:$D,A557,Detalhe_Registro!$E:$E,B557,Detalhe_Registro!$M:$M,"SIM")</f>
        <v/>
      </c>
      <c r="I557" s="2">
        <f>SUMIFS(Detalhe_Registro!$G:$G,Detalhe_Registro!$D:$D,A557,Detalhe_Registro!$E:$E,B557,Detalhe_Registro!$M:$M,"SIM")</f>
        <v/>
      </c>
      <c r="J557" s="2">
        <f>IF(F557&lt;Premissas!$B$8,"&lt; 1,00",IF(F557&lt;Premissas!$B$9,"1,00 – 1,19",IF(F557&lt;Premissas!$B$10,"1,20 – 1,39",IF(F557&lt;Premissas!$B$11,"1,40 – 1,59",IF(F557&lt;Premissas!$B$12,"1,60 – 1,99","≥ 2,00")))))</f>
        <v/>
      </c>
      <c r="K557" s="5">
        <f>IF(F557&lt;Premissas!$B$8,Premissas!$B$13,IF(F557&lt;Premissas!$B$9,Premissas!$B$14,IF(F557&lt;Premissas!$B$10,Premissas!$B$15,IF(F557&lt;Premissas!$B$11,Premissas!$B$16,IF(F557&lt;Premissas!$B$12,Premissas!$B$17,Premissas!$B$18)))))</f>
        <v/>
      </c>
      <c r="L557" s="5">
        <f>K557/Premissas!$B$4</f>
        <v/>
      </c>
      <c r="M557" s="2">
        <f>IF(K557=Premissas!$B$18,"SIM","NÃO")</f>
        <v/>
      </c>
    </row>
    <row r="558">
      <c r="A558" s="2" t="inlineStr">
        <is>
          <t>5827655</t>
        </is>
      </c>
      <c r="B558" s="2" t="inlineStr">
        <is>
          <t>Diego Rodrigues Da Silva</t>
        </is>
      </c>
      <c r="C558" s="2" t="n">
        <v>930</v>
      </c>
      <c r="D558" s="2">
        <f>IFERROR(TEXTJOIN(" | ",TRUE,UNIQUE(FILTER(Detalhe_Registro!$C:$C,(Detalhe_Registro!$D:$D=A558)*(Detalhe_Registro!$E:$E=B558)*(Detalhe_Registro!$M:$M="SIM")))),"")</f>
        <v/>
      </c>
      <c r="E558" s="2">
        <f>COUNTIFS(Detalhe_Registro!$D:$D,A558,Detalhe_Registro!$E:$E,B558,Detalhe_Registro!$M:$M,"SIM")</f>
        <v/>
      </c>
      <c r="F558" s="2">
        <f>IFERROR(MAXIFS(Detalhe_Registro!$N:$N,Detalhe_Registro!$D:$D,A558,Detalhe_Registro!$E:$E,B558,Detalhe_Registro!$M:$M,"SIM"),0)</f>
        <v/>
      </c>
      <c r="G558" s="2">
        <f>IFERROR(AVERAGEIFS(Detalhe_Registro!$N:$N,Detalhe_Registro!$D:$D,A558,Detalhe_Registro!$E:$E,B558,Detalhe_Registro!$M:$M,"SIM"),0)</f>
        <v/>
      </c>
      <c r="H558" s="2">
        <f>SUMIFS(Detalhe_Registro!$F:$F,Detalhe_Registro!$D:$D,A558,Detalhe_Registro!$E:$E,B558,Detalhe_Registro!$M:$M,"SIM")</f>
        <v/>
      </c>
      <c r="I558" s="2">
        <f>SUMIFS(Detalhe_Registro!$G:$G,Detalhe_Registro!$D:$D,A558,Detalhe_Registro!$E:$E,B558,Detalhe_Registro!$M:$M,"SIM")</f>
        <v/>
      </c>
      <c r="J558" s="2">
        <f>IF(F558&lt;Premissas!$B$8,"&lt; 1,00",IF(F558&lt;Premissas!$B$9,"1,00 – 1,19",IF(F558&lt;Premissas!$B$10,"1,20 – 1,39",IF(F558&lt;Premissas!$B$11,"1,40 – 1,59",IF(F558&lt;Premissas!$B$12,"1,60 – 1,99","≥ 2,00")))))</f>
        <v/>
      </c>
      <c r="K558" s="5">
        <f>IF(F558&lt;Premissas!$B$8,Premissas!$B$13,IF(F558&lt;Premissas!$B$9,Premissas!$B$14,IF(F558&lt;Premissas!$B$10,Premissas!$B$15,IF(F558&lt;Premissas!$B$11,Premissas!$B$16,IF(F558&lt;Premissas!$B$12,Premissas!$B$17,Premissas!$B$18)))))</f>
        <v/>
      </c>
      <c r="L558" s="5">
        <f>K558/Premissas!$B$4</f>
        <v/>
      </c>
      <c r="M558" s="2">
        <f>IF(K558=Premissas!$B$18,"SIM","NÃO")</f>
        <v/>
      </c>
    </row>
    <row r="559">
      <c r="A559" s="2" t="n">
        <v>5906270</v>
      </c>
      <c r="B559" s="2" t="inlineStr">
        <is>
          <t>Divino Makenguele</t>
        </is>
      </c>
      <c r="C559" s="2" t="n">
        <v>930</v>
      </c>
      <c r="D559" s="2">
        <f>IFERROR(TEXTJOIN(" | ",TRUE,UNIQUE(FILTER(Detalhe_Registro!$C:$C,(Detalhe_Registro!$D:$D=A559)*(Detalhe_Registro!$E:$E=B559)*(Detalhe_Registro!$M:$M="SIM")))),"")</f>
        <v/>
      </c>
      <c r="E559" s="2">
        <f>COUNTIFS(Detalhe_Registro!$D:$D,A559,Detalhe_Registro!$E:$E,B559,Detalhe_Registro!$M:$M,"SIM")</f>
        <v/>
      </c>
      <c r="F559" s="2">
        <f>IFERROR(MAXIFS(Detalhe_Registro!$N:$N,Detalhe_Registro!$D:$D,A559,Detalhe_Registro!$E:$E,B559,Detalhe_Registro!$M:$M,"SIM"),0)</f>
        <v/>
      </c>
      <c r="G559" s="2">
        <f>IFERROR(AVERAGEIFS(Detalhe_Registro!$N:$N,Detalhe_Registro!$D:$D,A559,Detalhe_Registro!$E:$E,B559,Detalhe_Registro!$M:$M,"SIM"),0)</f>
        <v/>
      </c>
      <c r="H559" s="2">
        <f>SUMIFS(Detalhe_Registro!$F:$F,Detalhe_Registro!$D:$D,A559,Detalhe_Registro!$E:$E,B559,Detalhe_Registro!$M:$M,"SIM")</f>
        <v/>
      </c>
      <c r="I559" s="2">
        <f>SUMIFS(Detalhe_Registro!$G:$G,Detalhe_Registro!$D:$D,A559,Detalhe_Registro!$E:$E,B559,Detalhe_Registro!$M:$M,"SIM")</f>
        <v/>
      </c>
      <c r="J559" s="2">
        <f>IF(F559&lt;Premissas!$B$8,"&lt; 1,00",IF(F559&lt;Premissas!$B$9,"1,00 – 1,19",IF(F559&lt;Premissas!$B$10,"1,20 – 1,39",IF(F559&lt;Premissas!$B$11,"1,40 – 1,59",IF(F559&lt;Premissas!$B$12,"1,60 – 1,99","≥ 2,00")))))</f>
        <v/>
      </c>
      <c r="K559" s="5">
        <f>IF(F559&lt;Premissas!$B$8,Premissas!$B$13,IF(F559&lt;Premissas!$B$9,Premissas!$B$14,IF(F559&lt;Premissas!$B$10,Premissas!$B$15,IF(F559&lt;Premissas!$B$11,Premissas!$B$16,IF(F559&lt;Premissas!$B$12,Premissas!$B$17,Premissas!$B$18)))))</f>
        <v/>
      </c>
      <c r="L559" s="5">
        <f>K559/Premissas!$B$4</f>
        <v/>
      </c>
      <c r="M559" s="2">
        <f>IF(K559=Premissas!$B$18,"SIM","NÃO")</f>
        <v/>
      </c>
    </row>
    <row r="560">
      <c r="A560" s="2" t="inlineStr">
        <is>
          <t>5906270</t>
        </is>
      </c>
      <c r="B560" s="2" t="inlineStr">
        <is>
          <t>Divino Makenguele</t>
        </is>
      </c>
      <c r="C560" s="2" t="n">
        <v>930</v>
      </c>
      <c r="D560" s="2">
        <f>IFERROR(TEXTJOIN(" | ",TRUE,UNIQUE(FILTER(Detalhe_Registro!$C:$C,(Detalhe_Registro!$D:$D=A560)*(Detalhe_Registro!$E:$E=B560)*(Detalhe_Registro!$M:$M="SIM")))),"")</f>
        <v/>
      </c>
      <c r="E560" s="2">
        <f>COUNTIFS(Detalhe_Registro!$D:$D,A560,Detalhe_Registro!$E:$E,B560,Detalhe_Registro!$M:$M,"SIM")</f>
        <v/>
      </c>
      <c r="F560" s="2">
        <f>IFERROR(MAXIFS(Detalhe_Registro!$N:$N,Detalhe_Registro!$D:$D,A560,Detalhe_Registro!$E:$E,B560,Detalhe_Registro!$M:$M,"SIM"),0)</f>
        <v/>
      </c>
      <c r="G560" s="2">
        <f>IFERROR(AVERAGEIFS(Detalhe_Registro!$N:$N,Detalhe_Registro!$D:$D,A560,Detalhe_Registro!$E:$E,B560,Detalhe_Registro!$M:$M,"SIM"),0)</f>
        <v/>
      </c>
      <c r="H560" s="2">
        <f>SUMIFS(Detalhe_Registro!$F:$F,Detalhe_Registro!$D:$D,A560,Detalhe_Registro!$E:$E,B560,Detalhe_Registro!$M:$M,"SIM")</f>
        <v/>
      </c>
      <c r="I560" s="2">
        <f>SUMIFS(Detalhe_Registro!$G:$G,Detalhe_Registro!$D:$D,A560,Detalhe_Registro!$E:$E,B560,Detalhe_Registro!$M:$M,"SIM")</f>
        <v/>
      </c>
      <c r="J560" s="2">
        <f>IF(F560&lt;Premissas!$B$8,"&lt; 1,00",IF(F560&lt;Premissas!$B$9,"1,00 – 1,19",IF(F560&lt;Premissas!$B$10,"1,20 – 1,39",IF(F560&lt;Premissas!$B$11,"1,40 – 1,59",IF(F560&lt;Premissas!$B$12,"1,60 – 1,99","≥ 2,00")))))</f>
        <v/>
      </c>
      <c r="K560" s="5">
        <f>IF(F560&lt;Premissas!$B$8,Premissas!$B$13,IF(F560&lt;Premissas!$B$9,Premissas!$B$14,IF(F560&lt;Premissas!$B$10,Premissas!$B$15,IF(F560&lt;Premissas!$B$11,Premissas!$B$16,IF(F560&lt;Premissas!$B$12,Premissas!$B$17,Premissas!$B$18)))))</f>
        <v/>
      </c>
      <c r="L560" s="5">
        <f>K560/Premissas!$B$4</f>
        <v/>
      </c>
      <c r="M560" s="2">
        <f>IF(K560=Premissas!$B$18,"SIM","NÃO")</f>
        <v/>
      </c>
    </row>
    <row r="561">
      <c r="A561" s="2" t="n">
        <v>5551650</v>
      </c>
      <c r="B561" s="2" t="inlineStr">
        <is>
          <t>Domingos Morais Da Rocha</t>
        </is>
      </c>
      <c r="C561" s="2" t="n">
        <v>930</v>
      </c>
      <c r="D561" s="2">
        <f>IFERROR(TEXTJOIN(" | ",TRUE,UNIQUE(FILTER(Detalhe_Registro!$C:$C,(Detalhe_Registro!$D:$D=A561)*(Detalhe_Registro!$E:$E=B561)*(Detalhe_Registro!$M:$M="SIM")))),"")</f>
        <v/>
      </c>
      <c r="E561" s="2">
        <f>COUNTIFS(Detalhe_Registro!$D:$D,A561,Detalhe_Registro!$E:$E,B561,Detalhe_Registro!$M:$M,"SIM")</f>
        <v/>
      </c>
      <c r="F561" s="2">
        <f>IFERROR(MAXIFS(Detalhe_Registro!$N:$N,Detalhe_Registro!$D:$D,A561,Detalhe_Registro!$E:$E,B561,Detalhe_Registro!$M:$M,"SIM"),0)</f>
        <v/>
      </c>
      <c r="G561" s="2">
        <f>IFERROR(AVERAGEIFS(Detalhe_Registro!$N:$N,Detalhe_Registro!$D:$D,A561,Detalhe_Registro!$E:$E,B561,Detalhe_Registro!$M:$M,"SIM"),0)</f>
        <v/>
      </c>
      <c r="H561" s="2">
        <f>SUMIFS(Detalhe_Registro!$F:$F,Detalhe_Registro!$D:$D,A561,Detalhe_Registro!$E:$E,B561,Detalhe_Registro!$M:$M,"SIM")</f>
        <v/>
      </c>
      <c r="I561" s="2">
        <f>SUMIFS(Detalhe_Registro!$G:$G,Detalhe_Registro!$D:$D,A561,Detalhe_Registro!$E:$E,B561,Detalhe_Registro!$M:$M,"SIM")</f>
        <v/>
      </c>
      <c r="J561" s="2">
        <f>IF(F561&lt;Premissas!$B$8,"&lt; 1,00",IF(F561&lt;Premissas!$B$9,"1,00 – 1,19",IF(F561&lt;Premissas!$B$10,"1,20 – 1,39",IF(F561&lt;Premissas!$B$11,"1,40 – 1,59",IF(F561&lt;Premissas!$B$12,"1,60 – 1,99","≥ 2,00")))))</f>
        <v/>
      </c>
      <c r="K561" s="5">
        <f>IF(F561&lt;Premissas!$B$8,Premissas!$B$13,IF(F561&lt;Premissas!$B$9,Premissas!$B$14,IF(F561&lt;Premissas!$B$10,Premissas!$B$15,IF(F561&lt;Premissas!$B$11,Premissas!$B$16,IF(F561&lt;Premissas!$B$12,Premissas!$B$17,Premissas!$B$18)))))</f>
        <v/>
      </c>
      <c r="L561" s="5">
        <f>K561/Premissas!$B$4</f>
        <v/>
      </c>
      <c r="M561" s="2">
        <f>IF(K561=Premissas!$B$18,"SIM","NÃO")</f>
        <v/>
      </c>
    </row>
    <row r="562">
      <c r="A562" s="2" t="inlineStr">
        <is>
          <t>5551650</t>
        </is>
      </c>
      <c r="B562" s="2" t="inlineStr">
        <is>
          <t>Domingos Morais Da Rocha</t>
        </is>
      </c>
      <c r="C562" s="2" t="n">
        <v>930</v>
      </c>
      <c r="D562" s="2">
        <f>IFERROR(TEXTJOIN(" | ",TRUE,UNIQUE(FILTER(Detalhe_Registro!$C:$C,(Detalhe_Registro!$D:$D=A562)*(Detalhe_Registro!$E:$E=B562)*(Detalhe_Registro!$M:$M="SIM")))),"")</f>
        <v/>
      </c>
      <c r="E562" s="2">
        <f>COUNTIFS(Detalhe_Registro!$D:$D,A562,Detalhe_Registro!$E:$E,B562,Detalhe_Registro!$M:$M,"SIM")</f>
        <v/>
      </c>
      <c r="F562" s="2">
        <f>IFERROR(MAXIFS(Detalhe_Registro!$N:$N,Detalhe_Registro!$D:$D,A562,Detalhe_Registro!$E:$E,B562,Detalhe_Registro!$M:$M,"SIM"),0)</f>
        <v/>
      </c>
      <c r="G562" s="2">
        <f>IFERROR(AVERAGEIFS(Detalhe_Registro!$N:$N,Detalhe_Registro!$D:$D,A562,Detalhe_Registro!$E:$E,B562,Detalhe_Registro!$M:$M,"SIM"),0)</f>
        <v/>
      </c>
      <c r="H562" s="2">
        <f>SUMIFS(Detalhe_Registro!$F:$F,Detalhe_Registro!$D:$D,A562,Detalhe_Registro!$E:$E,B562,Detalhe_Registro!$M:$M,"SIM")</f>
        <v/>
      </c>
      <c r="I562" s="2">
        <f>SUMIFS(Detalhe_Registro!$G:$G,Detalhe_Registro!$D:$D,A562,Detalhe_Registro!$E:$E,B562,Detalhe_Registro!$M:$M,"SIM")</f>
        <v/>
      </c>
      <c r="J562" s="2">
        <f>IF(F562&lt;Premissas!$B$8,"&lt; 1,00",IF(F562&lt;Premissas!$B$9,"1,00 – 1,19",IF(F562&lt;Premissas!$B$10,"1,20 – 1,39",IF(F562&lt;Premissas!$B$11,"1,40 – 1,59",IF(F562&lt;Premissas!$B$12,"1,60 – 1,99","≥ 2,00")))))</f>
        <v/>
      </c>
      <c r="K562" s="5">
        <f>IF(F562&lt;Premissas!$B$8,Premissas!$B$13,IF(F562&lt;Premissas!$B$9,Premissas!$B$14,IF(F562&lt;Premissas!$B$10,Premissas!$B$15,IF(F562&lt;Premissas!$B$11,Premissas!$B$16,IF(F562&lt;Premissas!$B$12,Premissas!$B$17,Premissas!$B$18)))))</f>
        <v/>
      </c>
      <c r="L562" s="5">
        <f>K562/Premissas!$B$4</f>
        <v/>
      </c>
      <c r="M562" s="2">
        <f>IF(K562=Premissas!$B$18,"SIM","NÃO")</f>
        <v/>
      </c>
    </row>
    <row r="563">
      <c r="A563" s="2" t="n">
        <v>5971977</v>
      </c>
      <c r="B563" s="2" t="inlineStr">
        <is>
          <t>Douglas De Oliveira Marques</t>
        </is>
      </c>
      <c r="C563" s="2" t="n">
        <v>930</v>
      </c>
      <c r="D563" s="2">
        <f>IFERROR(TEXTJOIN(" | ",TRUE,UNIQUE(FILTER(Detalhe_Registro!$C:$C,(Detalhe_Registro!$D:$D=A563)*(Detalhe_Registro!$E:$E=B563)*(Detalhe_Registro!$M:$M="SIM")))),"")</f>
        <v/>
      </c>
      <c r="E563" s="2">
        <f>COUNTIFS(Detalhe_Registro!$D:$D,A563,Detalhe_Registro!$E:$E,B563,Detalhe_Registro!$M:$M,"SIM")</f>
        <v/>
      </c>
      <c r="F563" s="2">
        <f>IFERROR(MAXIFS(Detalhe_Registro!$N:$N,Detalhe_Registro!$D:$D,A563,Detalhe_Registro!$E:$E,B563,Detalhe_Registro!$M:$M,"SIM"),0)</f>
        <v/>
      </c>
      <c r="G563" s="2">
        <f>IFERROR(AVERAGEIFS(Detalhe_Registro!$N:$N,Detalhe_Registro!$D:$D,A563,Detalhe_Registro!$E:$E,B563,Detalhe_Registro!$M:$M,"SIM"),0)</f>
        <v/>
      </c>
      <c r="H563" s="2">
        <f>SUMIFS(Detalhe_Registro!$F:$F,Detalhe_Registro!$D:$D,A563,Detalhe_Registro!$E:$E,B563,Detalhe_Registro!$M:$M,"SIM")</f>
        <v/>
      </c>
      <c r="I563" s="2">
        <f>SUMIFS(Detalhe_Registro!$G:$G,Detalhe_Registro!$D:$D,A563,Detalhe_Registro!$E:$E,B563,Detalhe_Registro!$M:$M,"SIM")</f>
        <v/>
      </c>
      <c r="J563" s="2">
        <f>IF(F563&lt;Premissas!$B$8,"&lt; 1,00",IF(F563&lt;Premissas!$B$9,"1,00 – 1,19",IF(F563&lt;Premissas!$B$10,"1,20 – 1,39",IF(F563&lt;Premissas!$B$11,"1,40 – 1,59",IF(F563&lt;Premissas!$B$12,"1,60 – 1,99","≥ 2,00")))))</f>
        <v/>
      </c>
      <c r="K563" s="5">
        <f>IF(F563&lt;Premissas!$B$8,Premissas!$B$13,IF(F563&lt;Premissas!$B$9,Premissas!$B$14,IF(F563&lt;Premissas!$B$10,Premissas!$B$15,IF(F563&lt;Premissas!$B$11,Premissas!$B$16,IF(F563&lt;Premissas!$B$12,Premissas!$B$17,Premissas!$B$18)))))</f>
        <v/>
      </c>
      <c r="L563" s="5">
        <f>K563/Premissas!$B$4</f>
        <v/>
      </c>
      <c r="M563" s="2">
        <f>IF(K563=Premissas!$B$18,"SIM","NÃO")</f>
        <v/>
      </c>
    </row>
    <row r="564">
      <c r="A564" s="2" t="inlineStr">
        <is>
          <t>5971977</t>
        </is>
      </c>
      <c r="B564" s="2" t="inlineStr">
        <is>
          <t>Douglas De Oliveira Marques</t>
        </is>
      </c>
      <c r="C564" s="2" t="n">
        <v>930</v>
      </c>
      <c r="D564" s="2">
        <f>IFERROR(TEXTJOIN(" | ",TRUE,UNIQUE(FILTER(Detalhe_Registro!$C:$C,(Detalhe_Registro!$D:$D=A564)*(Detalhe_Registro!$E:$E=B564)*(Detalhe_Registro!$M:$M="SIM")))),"")</f>
        <v/>
      </c>
      <c r="E564" s="2">
        <f>COUNTIFS(Detalhe_Registro!$D:$D,A564,Detalhe_Registro!$E:$E,B564,Detalhe_Registro!$M:$M,"SIM")</f>
        <v/>
      </c>
      <c r="F564" s="2">
        <f>IFERROR(MAXIFS(Detalhe_Registro!$N:$N,Detalhe_Registro!$D:$D,A564,Detalhe_Registro!$E:$E,B564,Detalhe_Registro!$M:$M,"SIM"),0)</f>
        <v/>
      </c>
      <c r="G564" s="2">
        <f>IFERROR(AVERAGEIFS(Detalhe_Registro!$N:$N,Detalhe_Registro!$D:$D,A564,Detalhe_Registro!$E:$E,B564,Detalhe_Registro!$M:$M,"SIM"),0)</f>
        <v/>
      </c>
      <c r="H564" s="2">
        <f>SUMIFS(Detalhe_Registro!$F:$F,Detalhe_Registro!$D:$D,A564,Detalhe_Registro!$E:$E,B564,Detalhe_Registro!$M:$M,"SIM")</f>
        <v/>
      </c>
      <c r="I564" s="2">
        <f>SUMIFS(Detalhe_Registro!$G:$G,Detalhe_Registro!$D:$D,A564,Detalhe_Registro!$E:$E,B564,Detalhe_Registro!$M:$M,"SIM")</f>
        <v/>
      </c>
      <c r="J564" s="2">
        <f>IF(F564&lt;Premissas!$B$8,"&lt; 1,00",IF(F564&lt;Premissas!$B$9,"1,00 – 1,19",IF(F564&lt;Premissas!$B$10,"1,20 – 1,39",IF(F564&lt;Premissas!$B$11,"1,40 – 1,59",IF(F564&lt;Premissas!$B$12,"1,60 – 1,99","≥ 2,00")))))</f>
        <v/>
      </c>
      <c r="K564" s="5">
        <f>IF(F564&lt;Premissas!$B$8,Premissas!$B$13,IF(F564&lt;Premissas!$B$9,Premissas!$B$14,IF(F564&lt;Premissas!$B$10,Premissas!$B$15,IF(F564&lt;Premissas!$B$11,Premissas!$B$16,IF(F564&lt;Premissas!$B$12,Premissas!$B$17,Premissas!$B$18)))))</f>
        <v/>
      </c>
      <c r="L564" s="5">
        <f>K564/Premissas!$B$4</f>
        <v/>
      </c>
      <c r="M564" s="2">
        <f>IF(K564=Premissas!$B$18,"SIM","NÃO")</f>
        <v/>
      </c>
    </row>
    <row r="565">
      <c r="A565" s="2" t="inlineStr">
        <is>
          <t>5486696</t>
        </is>
      </c>
      <c r="B565" s="2" t="inlineStr">
        <is>
          <t>EDMILSON DA CRUZ ALVES</t>
        </is>
      </c>
      <c r="C565" s="2" t="n">
        <v>930</v>
      </c>
      <c r="D565" s="2">
        <f>IFERROR(TEXTJOIN(" | ",TRUE,UNIQUE(FILTER(Detalhe_Registro!$C:$C,(Detalhe_Registro!$D:$D=A565)*(Detalhe_Registro!$E:$E=B565)*(Detalhe_Registro!$M:$M="SIM")))),"")</f>
        <v/>
      </c>
      <c r="E565" s="2">
        <f>COUNTIFS(Detalhe_Registro!$D:$D,A565,Detalhe_Registro!$E:$E,B565,Detalhe_Registro!$M:$M,"SIM")</f>
        <v/>
      </c>
      <c r="F565" s="2">
        <f>IFERROR(MAXIFS(Detalhe_Registro!$N:$N,Detalhe_Registro!$D:$D,A565,Detalhe_Registro!$E:$E,B565,Detalhe_Registro!$M:$M,"SIM"),0)</f>
        <v/>
      </c>
      <c r="G565" s="2">
        <f>IFERROR(AVERAGEIFS(Detalhe_Registro!$N:$N,Detalhe_Registro!$D:$D,A565,Detalhe_Registro!$E:$E,B565,Detalhe_Registro!$M:$M,"SIM"),0)</f>
        <v/>
      </c>
      <c r="H565" s="2">
        <f>SUMIFS(Detalhe_Registro!$F:$F,Detalhe_Registro!$D:$D,A565,Detalhe_Registro!$E:$E,B565,Detalhe_Registro!$M:$M,"SIM")</f>
        <v/>
      </c>
      <c r="I565" s="2">
        <f>SUMIFS(Detalhe_Registro!$G:$G,Detalhe_Registro!$D:$D,A565,Detalhe_Registro!$E:$E,B565,Detalhe_Registro!$M:$M,"SIM")</f>
        <v/>
      </c>
      <c r="J565" s="2">
        <f>IF(F565&lt;Premissas!$B$8,"&lt; 1,00",IF(F565&lt;Premissas!$B$9,"1,00 – 1,19",IF(F565&lt;Premissas!$B$10,"1,20 – 1,39",IF(F565&lt;Premissas!$B$11,"1,40 – 1,59",IF(F565&lt;Premissas!$B$12,"1,60 – 1,99","≥ 2,00")))))</f>
        <v/>
      </c>
      <c r="K565" s="5">
        <f>IF(F565&lt;Premissas!$B$8,Premissas!$B$13,IF(F565&lt;Premissas!$B$9,Premissas!$B$14,IF(F565&lt;Premissas!$B$10,Premissas!$B$15,IF(F565&lt;Premissas!$B$11,Premissas!$B$16,IF(F565&lt;Premissas!$B$12,Premissas!$B$17,Premissas!$B$18)))))</f>
        <v/>
      </c>
      <c r="L565" s="5">
        <f>K565/Premissas!$B$4</f>
        <v/>
      </c>
      <c r="M565" s="2">
        <f>IF(K565=Premissas!$B$18,"SIM","NÃO")</f>
        <v/>
      </c>
    </row>
    <row r="566">
      <c r="A566" s="2" t="n">
        <v>603054</v>
      </c>
      <c r="B566" s="2" t="inlineStr">
        <is>
          <t>EDUARDO SOARES PROCOPIO</t>
        </is>
      </c>
      <c r="C566" s="2" t="n">
        <v>930</v>
      </c>
      <c r="D566" s="2">
        <f>IFERROR(TEXTJOIN(" | ",TRUE,UNIQUE(FILTER(Detalhe_Registro!$C:$C,(Detalhe_Registro!$D:$D=A566)*(Detalhe_Registro!$E:$E=B566)*(Detalhe_Registro!$M:$M="SIM")))),"")</f>
        <v/>
      </c>
      <c r="E566" s="2">
        <f>COUNTIFS(Detalhe_Registro!$D:$D,A566,Detalhe_Registro!$E:$E,B566,Detalhe_Registro!$M:$M,"SIM")</f>
        <v/>
      </c>
      <c r="F566" s="2">
        <f>IFERROR(MAXIFS(Detalhe_Registro!$N:$N,Detalhe_Registro!$D:$D,A566,Detalhe_Registro!$E:$E,B566,Detalhe_Registro!$M:$M,"SIM"),0)</f>
        <v/>
      </c>
      <c r="G566" s="2">
        <f>IFERROR(AVERAGEIFS(Detalhe_Registro!$N:$N,Detalhe_Registro!$D:$D,A566,Detalhe_Registro!$E:$E,B566,Detalhe_Registro!$M:$M,"SIM"),0)</f>
        <v/>
      </c>
      <c r="H566" s="2">
        <f>SUMIFS(Detalhe_Registro!$F:$F,Detalhe_Registro!$D:$D,A566,Detalhe_Registro!$E:$E,B566,Detalhe_Registro!$M:$M,"SIM")</f>
        <v/>
      </c>
      <c r="I566" s="2">
        <f>SUMIFS(Detalhe_Registro!$G:$G,Detalhe_Registro!$D:$D,A566,Detalhe_Registro!$E:$E,B566,Detalhe_Registro!$M:$M,"SIM")</f>
        <v/>
      </c>
      <c r="J566" s="2">
        <f>IF(F566&lt;Premissas!$B$8,"&lt; 1,00",IF(F566&lt;Premissas!$B$9,"1,00 – 1,19",IF(F566&lt;Premissas!$B$10,"1,20 – 1,39",IF(F566&lt;Premissas!$B$11,"1,40 – 1,59",IF(F566&lt;Premissas!$B$12,"1,60 – 1,99","≥ 2,00")))))</f>
        <v/>
      </c>
      <c r="K566" s="5">
        <f>IF(F566&lt;Premissas!$B$8,Premissas!$B$13,IF(F566&lt;Premissas!$B$9,Premissas!$B$14,IF(F566&lt;Premissas!$B$10,Premissas!$B$15,IF(F566&lt;Premissas!$B$11,Premissas!$B$16,IF(F566&lt;Premissas!$B$12,Premissas!$B$17,Premissas!$B$18)))))</f>
        <v/>
      </c>
      <c r="L566" s="5">
        <f>K566/Premissas!$B$4</f>
        <v/>
      </c>
      <c r="M566" s="2">
        <f>IF(K566=Premissas!$B$18,"SIM","NÃO")</f>
        <v/>
      </c>
    </row>
    <row r="567">
      <c r="A567" s="2" t="inlineStr">
        <is>
          <t>603054</t>
        </is>
      </c>
      <c r="B567" s="2" t="inlineStr">
        <is>
          <t>EDUARDO SOARES PROCOPIO</t>
        </is>
      </c>
      <c r="C567" s="2" t="n">
        <v>930</v>
      </c>
      <c r="D567" s="2">
        <f>IFERROR(TEXTJOIN(" | ",TRUE,UNIQUE(FILTER(Detalhe_Registro!$C:$C,(Detalhe_Registro!$D:$D=A567)*(Detalhe_Registro!$E:$E=B567)*(Detalhe_Registro!$M:$M="SIM")))),"")</f>
        <v/>
      </c>
      <c r="E567" s="2">
        <f>COUNTIFS(Detalhe_Registro!$D:$D,A567,Detalhe_Registro!$E:$E,B567,Detalhe_Registro!$M:$M,"SIM")</f>
        <v/>
      </c>
      <c r="F567" s="2">
        <f>IFERROR(MAXIFS(Detalhe_Registro!$N:$N,Detalhe_Registro!$D:$D,A567,Detalhe_Registro!$E:$E,B567,Detalhe_Registro!$M:$M,"SIM"),0)</f>
        <v/>
      </c>
      <c r="G567" s="2">
        <f>IFERROR(AVERAGEIFS(Detalhe_Registro!$N:$N,Detalhe_Registro!$D:$D,A567,Detalhe_Registro!$E:$E,B567,Detalhe_Registro!$M:$M,"SIM"),0)</f>
        <v/>
      </c>
      <c r="H567" s="2">
        <f>SUMIFS(Detalhe_Registro!$F:$F,Detalhe_Registro!$D:$D,A567,Detalhe_Registro!$E:$E,B567,Detalhe_Registro!$M:$M,"SIM")</f>
        <v/>
      </c>
      <c r="I567" s="2">
        <f>SUMIFS(Detalhe_Registro!$G:$G,Detalhe_Registro!$D:$D,A567,Detalhe_Registro!$E:$E,B567,Detalhe_Registro!$M:$M,"SIM")</f>
        <v/>
      </c>
      <c r="J567" s="2">
        <f>IF(F567&lt;Premissas!$B$8,"&lt; 1,00",IF(F567&lt;Premissas!$B$9,"1,00 – 1,19",IF(F567&lt;Premissas!$B$10,"1,20 – 1,39",IF(F567&lt;Premissas!$B$11,"1,40 – 1,59",IF(F567&lt;Premissas!$B$12,"1,60 – 1,99","≥ 2,00")))))</f>
        <v/>
      </c>
      <c r="K567" s="5">
        <f>IF(F567&lt;Premissas!$B$8,Premissas!$B$13,IF(F567&lt;Premissas!$B$9,Premissas!$B$14,IF(F567&lt;Premissas!$B$10,Premissas!$B$15,IF(F567&lt;Premissas!$B$11,Premissas!$B$16,IF(F567&lt;Premissas!$B$12,Premissas!$B$17,Premissas!$B$18)))))</f>
        <v/>
      </c>
      <c r="L567" s="5">
        <f>K567/Premissas!$B$4</f>
        <v/>
      </c>
      <c r="M567" s="2">
        <f>IF(K567=Premissas!$B$18,"SIM","NÃO")</f>
        <v/>
      </c>
    </row>
    <row r="568">
      <c r="A568" s="2" t="n">
        <v>27002</v>
      </c>
      <c r="B568" s="2" t="inlineStr">
        <is>
          <t>EDVALDO ALVES DUARTE</t>
        </is>
      </c>
      <c r="C568" s="2" t="n">
        <v>930</v>
      </c>
      <c r="D568" s="2">
        <f>IFERROR(TEXTJOIN(" | ",TRUE,UNIQUE(FILTER(Detalhe_Registro!$C:$C,(Detalhe_Registro!$D:$D=A568)*(Detalhe_Registro!$E:$E=B568)*(Detalhe_Registro!$M:$M="SIM")))),"")</f>
        <v/>
      </c>
      <c r="E568" s="2">
        <f>COUNTIFS(Detalhe_Registro!$D:$D,A568,Detalhe_Registro!$E:$E,B568,Detalhe_Registro!$M:$M,"SIM")</f>
        <v/>
      </c>
      <c r="F568" s="2">
        <f>IFERROR(MAXIFS(Detalhe_Registro!$N:$N,Detalhe_Registro!$D:$D,A568,Detalhe_Registro!$E:$E,B568,Detalhe_Registro!$M:$M,"SIM"),0)</f>
        <v/>
      </c>
      <c r="G568" s="2">
        <f>IFERROR(AVERAGEIFS(Detalhe_Registro!$N:$N,Detalhe_Registro!$D:$D,A568,Detalhe_Registro!$E:$E,B568,Detalhe_Registro!$M:$M,"SIM"),0)</f>
        <v/>
      </c>
      <c r="H568" s="2">
        <f>SUMIFS(Detalhe_Registro!$F:$F,Detalhe_Registro!$D:$D,A568,Detalhe_Registro!$E:$E,B568,Detalhe_Registro!$M:$M,"SIM")</f>
        <v/>
      </c>
      <c r="I568" s="2">
        <f>SUMIFS(Detalhe_Registro!$G:$G,Detalhe_Registro!$D:$D,A568,Detalhe_Registro!$E:$E,B568,Detalhe_Registro!$M:$M,"SIM")</f>
        <v/>
      </c>
      <c r="J568" s="2">
        <f>IF(F568&lt;Premissas!$B$8,"&lt; 1,00",IF(F568&lt;Premissas!$B$9,"1,00 – 1,19",IF(F568&lt;Premissas!$B$10,"1,20 – 1,39",IF(F568&lt;Premissas!$B$11,"1,40 – 1,59",IF(F568&lt;Premissas!$B$12,"1,60 – 1,99","≥ 2,00")))))</f>
        <v/>
      </c>
      <c r="K568" s="5">
        <f>IF(F568&lt;Premissas!$B$8,Premissas!$B$13,IF(F568&lt;Premissas!$B$9,Premissas!$B$14,IF(F568&lt;Premissas!$B$10,Premissas!$B$15,IF(F568&lt;Premissas!$B$11,Premissas!$B$16,IF(F568&lt;Premissas!$B$12,Premissas!$B$17,Premissas!$B$18)))))</f>
        <v/>
      </c>
      <c r="L568" s="5">
        <f>K568/Premissas!$B$4</f>
        <v/>
      </c>
      <c r="M568" s="2">
        <f>IF(K568=Premissas!$B$18,"SIM","NÃO")</f>
        <v/>
      </c>
    </row>
    <row r="569">
      <c r="A569" s="2" t="inlineStr">
        <is>
          <t>27002</t>
        </is>
      </c>
      <c r="B569" s="2" t="inlineStr">
        <is>
          <t>EDVALDO ALVES DUARTE</t>
        </is>
      </c>
      <c r="C569" s="2" t="n">
        <v>930</v>
      </c>
      <c r="D569" s="2">
        <f>IFERROR(TEXTJOIN(" | ",TRUE,UNIQUE(FILTER(Detalhe_Registro!$C:$C,(Detalhe_Registro!$D:$D=A569)*(Detalhe_Registro!$E:$E=B569)*(Detalhe_Registro!$M:$M="SIM")))),"")</f>
        <v/>
      </c>
      <c r="E569" s="2">
        <f>COUNTIFS(Detalhe_Registro!$D:$D,A569,Detalhe_Registro!$E:$E,B569,Detalhe_Registro!$M:$M,"SIM")</f>
        <v/>
      </c>
      <c r="F569" s="2">
        <f>IFERROR(MAXIFS(Detalhe_Registro!$N:$N,Detalhe_Registro!$D:$D,A569,Detalhe_Registro!$E:$E,B569,Detalhe_Registro!$M:$M,"SIM"),0)</f>
        <v/>
      </c>
      <c r="G569" s="2">
        <f>IFERROR(AVERAGEIFS(Detalhe_Registro!$N:$N,Detalhe_Registro!$D:$D,A569,Detalhe_Registro!$E:$E,B569,Detalhe_Registro!$M:$M,"SIM"),0)</f>
        <v/>
      </c>
      <c r="H569" s="2">
        <f>SUMIFS(Detalhe_Registro!$F:$F,Detalhe_Registro!$D:$D,A569,Detalhe_Registro!$E:$E,B569,Detalhe_Registro!$M:$M,"SIM")</f>
        <v/>
      </c>
      <c r="I569" s="2">
        <f>SUMIFS(Detalhe_Registro!$G:$G,Detalhe_Registro!$D:$D,A569,Detalhe_Registro!$E:$E,B569,Detalhe_Registro!$M:$M,"SIM")</f>
        <v/>
      </c>
      <c r="J569" s="2">
        <f>IF(F569&lt;Premissas!$B$8,"&lt; 1,00",IF(F569&lt;Premissas!$B$9,"1,00 – 1,19",IF(F569&lt;Premissas!$B$10,"1,20 – 1,39",IF(F569&lt;Premissas!$B$11,"1,40 – 1,59",IF(F569&lt;Premissas!$B$12,"1,60 – 1,99","≥ 2,00")))))</f>
        <v/>
      </c>
      <c r="K569" s="5">
        <f>IF(F569&lt;Premissas!$B$8,Premissas!$B$13,IF(F569&lt;Premissas!$B$9,Premissas!$B$14,IF(F569&lt;Premissas!$B$10,Premissas!$B$15,IF(F569&lt;Premissas!$B$11,Premissas!$B$16,IF(F569&lt;Premissas!$B$12,Premissas!$B$17,Premissas!$B$18)))))</f>
        <v/>
      </c>
      <c r="L569" s="5">
        <f>K569/Premissas!$B$4</f>
        <v/>
      </c>
      <c r="M569" s="2">
        <f>IF(K569=Premissas!$B$18,"SIM","NÃO")</f>
        <v/>
      </c>
    </row>
    <row r="570">
      <c r="A570" s="2" t="n">
        <v>3392090</v>
      </c>
      <c r="B570" s="2" t="inlineStr">
        <is>
          <t>ELIAS SILVA VASCONCELOS</t>
        </is>
      </c>
      <c r="C570" s="2" t="n">
        <v>930</v>
      </c>
      <c r="D570" s="2">
        <f>IFERROR(TEXTJOIN(" | ",TRUE,UNIQUE(FILTER(Detalhe_Registro!$C:$C,(Detalhe_Registro!$D:$D=A570)*(Detalhe_Registro!$E:$E=B570)*(Detalhe_Registro!$M:$M="SIM")))),"")</f>
        <v/>
      </c>
      <c r="E570" s="2">
        <f>COUNTIFS(Detalhe_Registro!$D:$D,A570,Detalhe_Registro!$E:$E,B570,Detalhe_Registro!$M:$M,"SIM")</f>
        <v/>
      </c>
      <c r="F570" s="2">
        <f>IFERROR(MAXIFS(Detalhe_Registro!$N:$N,Detalhe_Registro!$D:$D,A570,Detalhe_Registro!$E:$E,B570,Detalhe_Registro!$M:$M,"SIM"),0)</f>
        <v/>
      </c>
      <c r="G570" s="2">
        <f>IFERROR(AVERAGEIFS(Detalhe_Registro!$N:$N,Detalhe_Registro!$D:$D,A570,Detalhe_Registro!$E:$E,B570,Detalhe_Registro!$M:$M,"SIM"),0)</f>
        <v/>
      </c>
      <c r="H570" s="2">
        <f>SUMIFS(Detalhe_Registro!$F:$F,Detalhe_Registro!$D:$D,A570,Detalhe_Registro!$E:$E,B570,Detalhe_Registro!$M:$M,"SIM")</f>
        <v/>
      </c>
      <c r="I570" s="2">
        <f>SUMIFS(Detalhe_Registro!$G:$G,Detalhe_Registro!$D:$D,A570,Detalhe_Registro!$E:$E,B570,Detalhe_Registro!$M:$M,"SIM")</f>
        <v/>
      </c>
      <c r="J570" s="2">
        <f>IF(F570&lt;Premissas!$B$8,"&lt; 1,00",IF(F570&lt;Premissas!$B$9,"1,00 – 1,19",IF(F570&lt;Premissas!$B$10,"1,20 – 1,39",IF(F570&lt;Premissas!$B$11,"1,40 – 1,59",IF(F570&lt;Premissas!$B$12,"1,60 – 1,99","≥ 2,00")))))</f>
        <v/>
      </c>
      <c r="K570" s="5">
        <f>IF(F570&lt;Premissas!$B$8,Premissas!$B$13,IF(F570&lt;Premissas!$B$9,Premissas!$B$14,IF(F570&lt;Premissas!$B$10,Premissas!$B$15,IF(F570&lt;Premissas!$B$11,Premissas!$B$16,IF(F570&lt;Premissas!$B$12,Premissas!$B$17,Premissas!$B$18)))))</f>
        <v/>
      </c>
      <c r="L570" s="5">
        <f>K570/Premissas!$B$4</f>
        <v/>
      </c>
      <c r="M570" s="2">
        <f>IF(K570=Premissas!$B$18,"SIM","NÃO")</f>
        <v/>
      </c>
    </row>
    <row r="571">
      <c r="A571" s="2" t="inlineStr">
        <is>
          <t>3392090</t>
        </is>
      </c>
      <c r="B571" s="2" t="inlineStr">
        <is>
          <t>ELIAS SILVA VASCONCELOS</t>
        </is>
      </c>
      <c r="C571" s="2" t="n">
        <v>930</v>
      </c>
      <c r="D571" s="2">
        <f>IFERROR(TEXTJOIN(" | ",TRUE,UNIQUE(FILTER(Detalhe_Registro!$C:$C,(Detalhe_Registro!$D:$D=A571)*(Detalhe_Registro!$E:$E=B571)*(Detalhe_Registro!$M:$M="SIM")))),"")</f>
        <v/>
      </c>
      <c r="E571" s="2">
        <f>COUNTIFS(Detalhe_Registro!$D:$D,A571,Detalhe_Registro!$E:$E,B571,Detalhe_Registro!$M:$M,"SIM")</f>
        <v/>
      </c>
      <c r="F571" s="2">
        <f>IFERROR(MAXIFS(Detalhe_Registro!$N:$N,Detalhe_Registro!$D:$D,A571,Detalhe_Registro!$E:$E,B571,Detalhe_Registro!$M:$M,"SIM"),0)</f>
        <v/>
      </c>
      <c r="G571" s="2">
        <f>IFERROR(AVERAGEIFS(Detalhe_Registro!$N:$N,Detalhe_Registro!$D:$D,A571,Detalhe_Registro!$E:$E,B571,Detalhe_Registro!$M:$M,"SIM"),0)</f>
        <v/>
      </c>
      <c r="H571" s="2">
        <f>SUMIFS(Detalhe_Registro!$F:$F,Detalhe_Registro!$D:$D,A571,Detalhe_Registro!$E:$E,B571,Detalhe_Registro!$M:$M,"SIM")</f>
        <v/>
      </c>
      <c r="I571" s="2">
        <f>SUMIFS(Detalhe_Registro!$G:$G,Detalhe_Registro!$D:$D,A571,Detalhe_Registro!$E:$E,B571,Detalhe_Registro!$M:$M,"SIM")</f>
        <v/>
      </c>
      <c r="J571" s="2">
        <f>IF(F571&lt;Premissas!$B$8,"&lt; 1,00",IF(F571&lt;Premissas!$B$9,"1,00 – 1,19",IF(F571&lt;Premissas!$B$10,"1,20 – 1,39",IF(F571&lt;Premissas!$B$11,"1,40 – 1,59",IF(F571&lt;Premissas!$B$12,"1,60 – 1,99","≥ 2,00")))))</f>
        <v/>
      </c>
      <c r="K571" s="5">
        <f>IF(F571&lt;Premissas!$B$8,Premissas!$B$13,IF(F571&lt;Premissas!$B$9,Premissas!$B$14,IF(F571&lt;Premissas!$B$10,Premissas!$B$15,IF(F571&lt;Premissas!$B$11,Premissas!$B$16,IF(F571&lt;Premissas!$B$12,Premissas!$B$17,Premissas!$B$18)))))</f>
        <v/>
      </c>
      <c r="L571" s="5">
        <f>K571/Premissas!$B$4</f>
        <v/>
      </c>
      <c r="M571" s="2">
        <f>IF(K571=Premissas!$B$18,"SIM","NÃO")</f>
        <v/>
      </c>
    </row>
    <row r="572">
      <c r="A572" s="2" t="n">
        <v>577628</v>
      </c>
      <c r="B572" s="2" t="inlineStr">
        <is>
          <t>EMERSON DE JESUS MELO DA SILVA</t>
        </is>
      </c>
      <c r="C572" s="2" t="n">
        <v>930</v>
      </c>
      <c r="D572" s="2">
        <f>IFERROR(TEXTJOIN(" | ",TRUE,UNIQUE(FILTER(Detalhe_Registro!$C:$C,(Detalhe_Registro!$D:$D=A572)*(Detalhe_Registro!$E:$E=B572)*(Detalhe_Registro!$M:$M="SIM")))),"")</f>
        <v/>
      </c>
      <c r="E572" s="2">
        <f>COUNTIFS(Detalhe_Registro!$D:$D,A572,Detalhe_Registro!$E:$E,B572,Detalhe_Registro!$M:$M,"SIM")</f>
        <v/>
      </c>
      <c r="F572" s="2">
        <f>IFERROR(MAXIFS(Detalhe_Registro!$N:$N,Detalhe_Registro!$D:$D,A572,Detalhe_Registro!$E:$E,B572,Detalhe_Registro!$M:$M,"SIM"),0)</f>
        <v/>
      </c>
      <c r="G572" s="2">
        <f>IFERROR(AVERAGEIFS(Detalhe_Registro!$N:$N,Detalhe_Registro!$D:$D,A572,Detalhe_Registro!$E:$E,B572,Detalhe_Registro!$M:$M,"SIM"),0)</f>
        <v/>
      </c>
      <c r="H572" s="2">
        <f>SUMIFS(Detalhe_Registro!$F:$F,Detalhe_Registro!$D:$D,A572,Detalhe_Registro!$E:$E,B572,Detalhe_Registro!$M:$M,"SIM")</f>
        <v/>
      </c>
      <c r="I572" s="2">
        <f>SUMIFS(Detalhe_Registro!$G:$G,Detalhe_Registro!$D:$D,A572,Detalhe_Registro!$E:$E,B572,Detalhe_Registro!$M:$M,"SIM")</f>
        <v/>
      </c>
      <c r="J572" s="2">
        <f>IF(F572&lt;Premissas!$B$8,"&lt; 1,00",IF(F572&lt;Premissas!$B$9,"1,00 – 1,19",IF(F572&lt;Premissas!$B$10,"1,20 – 1,39",IF(F572&lt;Premissas!$B$11,"1,40 – 1,59",IF(F572&lt;Premissas!$B$12,"1,60 – 1,99","≥ 2,00")))))</f>
        <v/>
      </c>
      <c r="K572" s="5">
        <f>IF(F572&lt;Premissas!$B$8,Premissas!$B$13,IF(F572&lt;Premissas!$B$9,Premissas!$B$14,IF(F572&lt;Premissas!$B$10,Premissas!$B$15,IF(F572&lt;Premissas!$B$11,Premissas!$B$16,IF(F572&lt;Premissas!$B$12,Premissas!$B$17,Premissas!$B$18)))))</f>
        <v/>
      </c>
      <c r="L572" s="5">
        <f>K572/Premissas!$B$4</f>
        <v/>
      </c>
      <c r="M572" s="2">
        <f>IF(K572=Premissas!$B$18,"SIM","NÃO")</f>
        <v/>
      </c>
    </row>
    <row r="573">
      <c r="A573" s="2" t="inlineStr">
        <is>
          <t>577628</t>
        </is>
      </c>
      <c r="B573" s="2" t="inlineStr">
        <is>
          <t>EMERSON DE JESUS MELO DA SILVA</t>
        </is>
      </c>
      <c r="C573" s="2" t="n">
        <v>930</v>
      </c>
      <c r="D573" s="2">
        <f>IFERROR(TEXTJOIN(" | ",TRUE,UNIQUE(FILTER(Detalhe_Registro!$C:$C,(Detalhe_Registro!$D:$D=A573)*(Detalhe_Registro!$E:$E=B573)*(Detalhe_Registro!$M:$M="SIM")))),"")</f>
        <v/>
      </c>
      <c r="E573" s="2">
        <f>COUNTIFS(Detalhe_Registro!$D:$D,A573,Detalhe_Registro!$E:$E,B573,Detalhe_Registro!$M:$M,"SIM")</f>
        <v/>
      </c>
      <c r="F573" s="2">
        <f>IFERROR(MAXIFS(Detalhe_Registro!$N:$N,Detalhe_Registro!$D:$D,A573,Detalhe_Registro!$E:$E,B573,Detalhe_Registro!$M:$M,"SIM"),0)</f>
        <v/>
      </c>
      <c r="G573" s="2">
        <f>IFERROR(AVERAGEIFS(Detalhe_Registro!$N:$N,Detalhe_Registro!$D:$D,A573,Detalhe_Registro!$E:$E,B573,Detalhe_Registro!$M:$M,"SIM"),0)</f>
        <v/>
      </c>
      <c r="H573" s="2">
        <f>SUMIFS(Detalhe_Registro!$F:$F,Detalhe_Registro!$D:$D,A573,Detalhe_Registro!$E:$E,B573,Detalhe_Registro!$M:$M,"SIM")</f>
        <v/>
      </c>
      <c r="I573" s="2">
        <f>SUMIFS(Detalhe_Registro!$G:$G,Detalhe_Registro!$D:$D,A573,Detalhe_Registro!$E:$E,B573,Detalhe_Registro!$M:$M,"SIM")</f>
        <v/>
      </c>
      <c r="J573" s="2">
        <f>IF(F573&lt;Premissas!$B$8,"&lt; 1,00",IF(F573&lt;Premissas!$B$9,"1,00 – 1,19",IF(F573&lt;Premissas!$B$10,"1,20 – 1,39",IF(F573&lt;Premissas!$B$11,"1,40 – 1,59",IF(F573&lt;Premissas!$B$12,"1,60 – 1,99","≥ 2,00")))))</f>
        <v/>
      </c>
      <c r="K573" s="5">
        <f>IF(F573&lt;Premissas!$B$8,Premissas!$B$13,IF(F573&lt;Premissas!$B$9,Premissas!$B$14,IF(F573&lt;Premissas!$B$10,Premissas!$B$15,IF(F573&lt;Premissas!$B$11,Premissas!$B$16,IF(F573&lt;Premissas!$B$12,Premissas!$B$17,Premissas!$B$18)))))</f>
        <v/>
      </c>
      <c r="L573" s="5">
        <f>K573/Premissas!$B$4</f>
        <v/>
      </c>
      <c r="M573" s="2">
        <f>IF(K573=Premissas!$B$18,"SIM","NÃO")</f>
        <v/>
      </c>
    </row>
    <row r="574">
      <c r="A574" s="2" t="n">
        <v>5300738</v>
      </c>
      <c r="B574" s="2" t="inlineStr">
        <is>
          <t>EMERSON VINICIUS SANTANA</t>
        </is>
      </c>
      <c r="C574" s="2" t="n">
        <v>930</v>
      </c>
      <c r="D574" s="2">
        <f>IFERROR(TEXTJOIN(" | ",TRUE,UNIQUE(FILTER(Detalhe_Registro!$C:$C,(Detalhe_Registro!$D:$D=A574)*(Detalhe_Registro!$E:$E=B574)*(Detalhe_Registro!$M:$M="SIM")))),"")</f>
        <v/>
      </c>
      <c r="E574" s="2">
        <f>COUNTIFS(Detalhe_Registro!$D:$D,A574,Detalhe_Registro!$E:$E,B574,Detalhe_Registro!$M:$M,"SIM")</f>
        <v/>
      </c>
      <c r="F574" s="2">
        <f>IFERROR(MAXIFS(Detalhe_Registro!$N:$N,Detalhe_Registro!$D:$D,A574,Detalhe_Registro!$E:$E,B574,Detalhe_Registro!$M:$M,"SIM"),0)</f>
        <v/>
      </c>
      <c r="G574" s="2">
        <f>IFERROR(AVERAGEIFS(Detalhe_Registro!$N:$N,Detalhe_Registro!$D:$D,A574,Detalhe_Registro!$E:$E,B574,Detalhe_Registro!$M:$M,"SIM"),0)</f>
        <v/>
      </c>
      <c r="H574" s="2">
        <f>SUMIFS(Detalhe_Registro!$F:$F,Detalhe_Registro!$D:$D,A574,Detalhe_Registro!$E:$E,B574,Detalhe_Registro!$M:$M,"SIM")</f>
        <v/>
      </c>
      <c r="I574" s="2">
        <f>SUMIFS(Detalhe_Registro!$G:$G,Detalhe_Registro!$D:$D,A574,Detalhe_Registro!$E:$E,B574,Detalhe_Registro!$M:$M,"SIM")</f>
        <v/>
      </c>
      <c r="J574" s="2">
        <f>IF(F574&lt;Premissas!$B$8,"&lt; 1,00",IF(F574&lt;Premissas!$B$9,"1,00 – 1,19",IF(F574&lt;Premissas!$B$10,"1,20 – 1,39",IF(F574&lt;Premissas!$B$11,"1,40 – 1,59",IF(F574&lt;Premissas!$B$12,"1,60 – 1,99","≥ 2,00")))))</f>
        <v/>
      </c>
      <c r="K574" s="5">
        <f>IF(F574&lt;Premissas!$B$8,Premissas!$B$13,IF(F574&lt;Premissas!$B$9,Premissas!$B$14,IF(F574&lt;Premissas!$B$10,Premissas!$B$15,IF(F574&lt;Premissas!$B$11,Premissas!$B$16,IF(F574&lt;Premissas!$B$12,Premissas!$B$17,Premissas!$B$18)))))</f>
        <v/>
      </c>
      <c r="L574" s="5">
        <f>K574/Premissas!$B$4</f>
        <v/>
      </c>
      <c r="M574" s="2">
        <f>IF(K574=Premissas!$B$18,"SIM","NÃO")</f>
        <v/>
      </c>
    </row>
    <row r="575">
      <c r="A575" s="2" t="inlineStr">
        <is>
          <t>5300738</t>
        </is>
      </c>
      <c r="B575" s="2" t="inlineStr">
        <is>
          <t>EMERSON VINICIUS SANTANA</t>
        </is>
      </c>
      <c r="C575" s="2" t="n">
        <v>930</v>
      </c>
      <c r="D575" s="2">
        <f>IFERROR(TEXTJOIN(" | ",TRUE,UNIQUE(FILTER(Detalhe_Registro!$C:$C,(Detalhe_Registro!$D:$D=A575)*(Detalhe_Registro!$E:$E=B575)*(Detalhe_Registro!$M:$M="SIM")))),"")</f>
        <v/>
      </c>
      <c r="E575" s="2">
        <f>COUNTIFS(Detalhe_Registro!$D:$D,A575,Detalhe_Registro!$E:$E,B575,Detalhe_Registro!$M:$M,"SIM")</f>
        <v/>
      </c>
      <c r="F575" s="2">
        <f>IFERROR(MAXIFS(Detalhe_Registro!$N:$N,Detalhe_Registro!$D:$D,A575,Detalhe_Registro!$E:$E,B575,Detalhe_Registro!$M:$M,"SIM"),0)</f>
        <v/>
      </c>
      <c r="G575" s="2">
        <f>IFERROR(AVERAGEIFS(Detalhe_Registro!$N:$N,Detalhe_Registro!$D:$D,A575,Detalhe_Registro!$E:$E,B575,Detalhe_Registro!$M:$M,"SIM"),0)</f>
        <v/>
      </c>
      <c r="H575" s="2">
        <f>SUMIFS(Detalhe_Registro!$F:$F,Detalhe_Registro!$D:$D,A575,Detalhe_Registro!$E:$E,B575,Detalhe_Registro!$M:$M,"SIM")</f>
        <v/>
      </c>
      <c r="I575" s="2">
        <f>SUMIFS(Detalhe_Registro!$G:$G,Detalhe_Registro!$D:$D,A575,Detalhe_Registro!$E:$E,B575,Detalhe_Registro!$M:$M,"SIM")</f>
        <v/>
      </c>
      <c r="J575" s="2">
        <f>IF(F575&lt;Premissas!$B$8,"&lt; 1,00",IF(F575&lt;Premissas!$B$9,"1,00 – 1,19",IF(F575&lt;Premissas!$B$10,"1,20 – 1,39",IF(F575&lt;Premissas!$B$11,"1,40 – 1,59",IF(F575&lt;Premissas!$B$12,"1,60 – 1,99","≥ 2,00")))))</f>
        <v/>
      </c>
      <c r="K575" s="5">
        <f>IF(F575&lt;Premissas!$B$8,Premissas!$B$13,IF(F575&lt;Premissas!$B$9,Premissas!$B$14,IF(F575&lt;Premissas!$B$10,Premissas!$B$15,IF(F575&lt;Premissas!$B$11,Premissas!$B$16,IF(F575&lt;Premissas!$B$12,Premissas!$B$17,Premissas!$B$18)))))</f>
        <v/>
      </c>
      <c r="L575" s="5">
        <f>K575/Premissas!$B$4</f>
        <v/>
      </c>
      <c r="M575" s="2">
        <f>IF(K575=Premissas!$B$18,"SIM","NÃO")</f>
        <v/>
      </c>
    </row>
    <row r="576">
      <c r="A576" s="2" t="n">
        <v>5288169</v>
      </c>
      <c r="B576" s="2" t="inlineStr">
        <is>
          <t>ENIVELTON PEREIRA GAMA</t>
        </is>
      </c>
      <c r="C576" s="2" t="n">
        <v>930</v>
      </c>
      <c r="D576" s="2">
        <f>IFERROR(TEXTJOIN(" | ",TRUE,UNIQUE(FILTER(Detalhe_Registro!$C:$C,(Detalhe_Registro!$D:$D=A576)*(Detalhe_Registro!$E:$E=B576)*(Detalhe_Registro!$M:$M="SIM")))),"")</f>
        <v/>
      </c>
      <c r="E576" s="2">
        <f>COUNTIFS(Detalhe_Registro!$D:$D,A576,Detalhe_Registro!$E:$E,B576,Detalhe_Registro!$M:$M,"SIM")</f>
        <v/>
      </c>
      <c r="F576" s="2">
        <f>IFERROR(MAXIFS(Detalhe_Registro!$N:$N,Detalhe_Registro!$D:$D,A576,Detalhe_Registro!$E:$E,B576,Detalhe_Registro!$M:$M,"SIM"),0)</f>
        <v/>
      </c>
      <c r="G576" s="2">
        <f>IFERROR(AVERAGEIFS(Detalhe_Registro!$N:$N,Detalhe_Registro!$D:$D,A576,Detalhe_Registro!$E:$E,B576,Detalhe_Registro!$M:$M,"SIM"),0)</f>
        <v/>
      </c>
      <c r="H576" s="2">
        <f>SUMIFS(Detalhe_Registro!$F:$F,Detalhe_Registro!$D:$D,A576,Detalhe_Registro!$E:$E,B576,Detalhe_Registro!$M:$M,"SIM")</f>
        <v/>
      </c>
      <c r="I576" s="2">
        <f>SUMIFS(Detalhe_Registro!$G:$G,Detalhe_Registro!$D:$D,A576,Detalhe_Registro!$E:$E,B576,Detalhe_Registro!$M:$M,"SIM")</f>
        <v/>
      </c>
      <c r="J576" s="2">
        <f>IF(F576&lt;Premissas!$B$8,"&lt; 1,00",IF(F576&lt;Premissas!$B$9,"1,00 – 1,19",IF(F576&lt;Premissas!$B$10,"1,20 – 1,39",IF(F576&lt;Premissas!$B$11,"1,40 – 1,59",IF(F576&lt;Premissas!$B$12,"1,60 – 1,99","≥ 2,00")))))</f>
        <v/>
      </c>
      <c r="K576" s="5">
        <f>IF(F576&lt;Premissas!$B$8,Premissas!$B$13,IF(F576&lt;Premissas!$B$9,Premissas!$B$14,IF(F576&lt;Premissas!$B$10,Premissas!$B$15,IF(F576&lt;Premissas!$B$11,Premissas!$B$16,IF(F576&lt;Premissas!$B$12,Premissas!$B$17,Premissas!$B$18)))))</f>
        <v/>
      </c>
      <c r="L576" s="5">
        <f>K576/Premissas!$B$4</f>
        <v/>
      </c>
      <c r="M576" s="2">
        <f>IF(K576=Premissas!$B$18,"SIM","NÃO")</f>
        <v/>
      </c>
    </row>
    <row r="577">
      <c r="A577" s="2" t="n">
        <v>90002495</v>
      </c>
      <c r="B577" s="2" t="inlineStr">
        <is>
          <t>ERICK REIS MOREIRA</t>
        </is>
      </c>
      <c r="C577" s="2" t="n">
        <v>930</v>
      </c>
      <c r="D577" s="2">
        <f>IFERROR(TEXTJOIN(" | ",TRUE,UNIQUE(FILTER(Detalhe_Registro!$C:$C,(Detalhe_Registro!$D:$D=A577)*(Detalhe_Registro!$E:$E=B577)*(Detalhe_Registro!$M:$M="SIM")))),"")</f>
        <v/>
      </c>
      <c r="E577" s="2">
        <f>COUNTIFS(Detalhe_Registro!$D:$D,A577,Detalhe_Registro!$E:$E,B577,Detalhe_Registro!$M:$M,"SIM")</f>
        <v/>
      </c>
      <c r="F577" s="2">
        <f>IFERROR(MAXIFS(Detalhe_Registro!$N:$N,Detalhe_Registro!$D:$D,A577,Detalhe_Registro!$E:$E,B577,Detalhe_Registro!$M:$M,"SIM"),0)</f>
        <v/>
      </c>
      <c r="G577" s="2">
        <f>IFERROR(AVERAGEIFS(Detalhe_Registro!$N:$N,Detalhe_Registro!$D:$D,A577,Detalhe_Registro!$E:$E,B577,Detalhe_Registro!$M:$M,"SIM"),0)</f>
        <v/>
      </c>
      <c r="H577" s="2">
        <f>SUMIFS(Detalhe_Registro!$F:$F,Detalhe_Registro!$D:$D,A577,Detalhe_Registro!$E:$E,B577,Detalhe_Registro!$M:$M,"SIM")</f>
        <v/>
      </c>
      <c r="I577" s="2">
        <f>SUMIFS(Detalhe_Registro!$G:$G,Detalhe_Registro!$D:$D,A577,Detalhe_Registro!$E:$E,B577,Detalhe_Registro!$M:$M,"SIM")</f>
        <v/>
      </c>
      <c r="J577" s="2">
        <f>IF(F577&lt;Premissas!$B$8,"&lt; 1,00",IF(F577&lt;Premissas!$B$9,"1,00 – 1,19",IF(F577&lt;Premissas!$B$10,"1,20 – 1,39",IF(F577&lt;Premissas!$B$11,"1,40 – 1,59",IF(F577&lt;Premissas!$B$12,"1,60 – 1,99","≥ 2,00")))))</f>
        <v/>
      </c>
      <c r="K577" s="5">
        <f>IF(F577&lt;Premissas!$B$8,Premissas!$B$13,IF(F577&lt;Premissas!$B$9,Premissas!$B$14,IF(F577&lt;Premissas!$B$10,Premissas!$B$15,IF(F577&lt;Premissas!$B$11,Premissas!$B$16,IF(F577&lt;Premissas!$B$12,Premissas!$B$17,Premissas!$B$18)))))</f>
        <v/>
      </c>
      <c r="L577" s="5">
        <f>K577/Premissas!$B$4</f>
        <v/>
      </c>
      <c r="M577" s="2">
        <f>IF(K577=Premissas!$B$18,"SIM","NÃO")</f>
        <v/>
      </c>
    </row>
    <row r="578">
      <c r="A578" s="2" t="inlineStr">
        <is>
          <t>90002495</t>
        </is>
      </c>
      <c r="B578" s="2" t="inlineStr">
        <is>
          <t>ERICK REIS MOREIRA</t>
        </is>
      </c>
      <c r="C578" s="2" t="n">
        <v>930</v>
      </c>
      <c r="D578" s="2">
        <f>IFERROR(TEXTJOIN(" | ",TRUE,UNIQUE(FILTER(Detalhe_Registro!$C:$C,(Detalhe_Registro!$D:$D=A578)*(Detalhe_Registro!$E:$E=B578)*(Detalhe_Registro!$M:$M="SIM")))),"")</f>
        <v/>
      </c>
      <c r="E578" s="2">
        <f>COUNTIFS(Detalhe_Registro!$D:$D,A578,Detalhe_Registro!$E:$E,B578,Detalhe_Registro!$M:$M,"SIM")</f>
        <v/>
      </c>
      <c r="F578" s="2">
        <f>IFERROR(MAXIFS(Detalhe_Registro!$N:$N,Detalhe_Registro!$D:$D,A578,Detalhe_Registro!$E:$E,B578,Detalhe_Registro!$M:$M,"SIM"),0)</f>
        <v/>
      </c>
      <c r="G578" s="2">
        <f>IFERROR(AVERAGEIFS(Detalhe_Registro!$N:$N,Detalhe_Registro!$D:$D,A578,Detalhe_Registro!$E:$E,B578,Detalhe_Registro!$M:$M,"SIM"),0)</f>
        <v/>
      </c>
      <c r="H578" s="2">
        <f>SUMIFS(Detalhe_Registro!$F:$F,Detalhe_Registro!$D:$D,A578,Detalhe_Registro!$E:$E,B578,Detalhe_Registro!$M:$M,"SIM")</f>
        <v/>
      </c>
      <c r="I578" s="2">
        <f>SUMIFS(Detalhe_Registro!$G:$G,Detalhe_Registro!$D:$D,A578,Detalhe_Registro!$E:$E,B578,Detalhe_Registro!$M:$M,"SIM")</f>
        <v/>
      </c>
      <c r="J578" s="2">
        <f>IF(F578&lt;Premissas!$B$8,"&lt; 1,00",IF(F578&lt;Premissas!$B$9,"1,00 – 1,19",IF(F578&lt;Premissas!$B$10,"1,20 – 1,39",IF(F578&lt;Premissas!$B$11,"1,40 – 1,59",IF(F578&lt;Premissas!$B$12,"1,60 – 1,99","≥ 2,00")))))</f>
        <v/>
      </c>
      <c r="K578" s="5">
        <f>IF(F578&lt;Premissas!$B$8,Premissas!$B$13,IF(F578&lt;Premissas!$B$9,Premissas!$B$14,IF(F578&lt;Premissas!$B$10,Premissas!$B$15,IF(F578&lt;Premissas!$B$11,Premissas!$B$16,IF(F578&lt;Premissas!$B$12,Premissas!$B$17,Premissas!$B$18)))))</f>
        <v/>
      </c>
      <c r="L578" s="5">
        <f>K578/Premissas!$B$4</f>
        <v/>
      </c>
      <c r="M578" s="2">
        <f>IF(K578=Premissas!$B$18,"SIM","NÃO")</f>
        <v/>
      </c>
    </row>
    <row r="579">
      <c r="A579" s="2" t="n">
        <v>6000193</v>
      </c>
      <c r="B579" s="2" t="inlineStr">
        <is>
          <t>Edel Preciva</t>
        </is>
      </c>
      <c r="C579" s="2" t="n">
        <v>930</v>
      </c>
      <c r="D579" s="2">
        <f>IFERROR(TEXTJOIN(" | ",TRUE,UNIQUE(FILTER(Detalhe_Registro!$C:$C,(Detalhe_Registro!$D:$D=A579)*(Detalhe_Registro!$E:$E=B579)*(Detalhe_Registro!$M:$M="SIM")))),"")</f>
        <v/>
      </c>
      <c r="E579" s="2">
        <f>COUNTIFS(Detalhe_Registro!$D:$D,A579,Detalhe_Registro!$E:$E,B579,Detalhe_Registro!$M:$M,"SIM")</f>
        <v/>
      </c>
      <c r="F579" s="2">
        <f>IFERROR(MAXIFS(Detalhe_Registro!$N:$N,Detalhe_Registro!$D:$D,A579,Detalhe_Registro!$E:$E,B579,Detalhe_Registro!$M:$M,"SIM"),0)</f>
        <v/>
      </c>
      <c r="G579" s="2">
        <f>IFERROR(AVERAGEIFS(Detalhe_Registro!$N:$N,Detalhe_Registro!$D:$D,A579,Detalhe_Registro!$E:$E,B579,Detalhe_Registro!$M:$M,"SIM"),0)</f>
        <v/>
      </c>
      <c r="H579" s="2">
        <f>SUMIFS(Detalhe_Registro!$F:$F,Detalhe_Registro!$D:$D,A579,Detalhe_Registro!$E:$E,B579,Detalhe_Registro!$M:$M,"SIM")</f>
        <v/>
      </c>
      <c r="I579" s="2">
        <f>SUMIFS(Detalhe_Registro!$G:$G,Detalhe_Registro!$D:$D,A579,Detalhe_Registro!$E:$E,B579,Detalhe_Registro!$M:$M,"SIM")</f>
        <v/>
      </c>
      <c r="J579" s="2">
        <f>IF(F579&lt;Premissas!$B$8,"&lt; 1,00",IF(F579&lt;Premissas!$B$9,"1,00 – 1,19",IF(F579&lt;Premissas!$B$10,"1,20 – 1,39",IF(F579&lt;Premissas!$B$11,"1,40 – 1,59",IF(F579&lt;Premissas!$B$12,"1,60 – 1,99","≥ 2,00")))))</f>
        <v/>
      </c>
      <c r="K579" s="5">
        <f>IF(F579&lt;Premissas!$B$8,Premissas!$B$13,IF(F579&lt;Premissas!$B$9,Premissas!$B$14,IF(F579&lt;Premissas!$B$10,Premissas!$B$15,IF(F579&lt;Premissas!$B$11,Premissas!$B$16,IF(F579&lt;Premissas!$B$12,Premissas!$B$17,Premissas!$B$18)))))</f>
        <v/>
      </c>
      <c r="L579" s="5">
        <f>K579/Premissas!$B$4</f>
        <v/>
      </c>
      <c r="M579" s="2">
        <f>IF(K579=Premissas!$B$18,"SIM","NÃO")</f>
        <v/>
      </c>
    </row>
    <row r="580">
      <c r="A580" s="2" t="n">
        <v>5999979</v>
      </c>
      <c r="B580" s="2" t="inlineStr">
        <is>
          <t>Edilene Seles Raiano De Sousa</t>
        </is>
      </c>
      <c r="C580" s="2" t="n">
        <v>930</v>
      </c>
      <c r="D580" s="2">
        <f>IFERROR(TEXTJOIN(" | ",TRUE,UNIQUE(FILTER(Detalhe_Registro!$C:$C,(Detalhe_Registro!$D:$D=A580)*(Detalhe_Registro!$E:$E=B580)*(Detalhe_Registro!$M:$M="SIM")))),"")</f>
        <v/>
      </c>
      <c r="E580" s="2">
        <f>COUNTIFS(Detalhe_Registro!$D:$D,A580,Detalhe_Registro!$E:$E,B580,Detalhe_Registro!$M:$M,"SIM")</f>
        <v/>
      </c>
      <c r="F580" s="2">
        <f>IFERROR(MAXIFS(Detalhe_Registro!$N:$N,Detalhe_Registro!$D:$D,A580,Detalhe_Registro!$E:$E,B580,Detalhe_Registro!$M:$M,"SIM"),0)</f>
        <v/>
      </c>
      <c r="G580" s="2">
        <f>IFERROR(AVERAGEIFS(Detalhe_Registro!$N:$N,Detalhe_Registro!$D:$D,A580,Detalhe_Registro!$E:$E,B580,Detalhe_Registro!$M:$M,"SIM"),0)</f>
        <v/>
      </c>
      <c r="H580" s="2">
        <f>SUMIFS(Detalhe_Registro!$F:$F,Detalhe_Registro!$D:$D,A580,Detalhe_Registro!$E:$E,B580,Detalhe_Registro!$M:$M,"SIM")</f>
        <v/>
      </c>
      <c r="I580" s="2">
        <f>SUMIFS(Detalhe_Registro!$G:$G,Detalhe_Registro!$D:$D,A580,Detalhe_Registro!$E:$E,B580,Detalhe_Registro!$M:$M,"SIM")</f>
        <v/>
      </c>
      <c r="J580" s="2">
        <f>IF(F580&lt;Premissas!$B$8,"&lt; 1,00",IF(F580&lt;Premissas!$B$9,"1,00 – 1,19",IF(F580&lt;Premissas!$B$10,"1,20 – 1,39",IF(F580&lt;Premissas!$B$11,"1,40 – 1,59",IF(F580&lt;Premissas!$B$12,"1,60 – 1,99","≥ 2,00")))))</f>
        <v/>
      </c>
      <c r="K580" s="5">
        <f>IF(F580&lt;Premissas!$B$8,Premissas!$B$13,IF(F580&lt;Premissas!$B$9,Premissas!$B$14,IF(F580&lt;Premissas!$B$10,Premissas!$B$15,IF(F580&lt;Premissas!$B$11,Premissas!$B$16,IF(F580&lt;Premissas!$B$12,Premissas!$B$17,Premissas!$B$18)))))</f>
        <v/>
      </c>
      <c r="L580" s="5">
        <f>K580/Premissas!$B$4</f>
        <v/>
      </c>
      <c r="M580" s="2">
        <f>IF(K580=Premissas!$B$18,"SIM","NÃO")</f>
        <v/>
      </c>
    </row>
    <row r="581">
      <c r="A581" s="2" t="inlineStr">
        <is>
          <t>5999979</t>
        </is>
      </c>
      <c r="B581" s="2" t="inlineStr">
        <is>
          <t>Edilene Seles Raiano De Sousa</t>
        </is>
      </c>
      <c r="C581" s="2" t="n">
        <v>930</v>
      </c>
      <c r="D581" s="2">
        <f>IFERROR(TEXTJOIN(" | ",TRUE,UNIQUE(FILTER(Detalhe_Registro!$C:$C,(Detalhe_Registro!$D:$D=A581)*(Detalhe_Registro!$E:$E=B581)*(Detalhe_Registro!$M:$M="SIM")))),"")</f>
        <v/>
      </c>
      <c r="E581" s="2">
        <f>COUNTIFS(Detalhe_Registro!$D:$D,A581,Detalhe_Registro!$E:$E,B581,Detalhe_Registro!$M:$M,"SIM")</f>
        <v/>
      </c>
      <c r="F581" s="2">
        <f>IFERROR(MAXIFS(Detalhe_Registro!$N:$N,Detalhe_Registro!$D:$D,A581,Detalhe_Registro!$E:$E,B581,Detalhe_Registro!$M:$M,"SIM"),0)</f>
        <v/>
      </c>
      <c r="G581" s="2">
        <f>IFERROR(AVERAGEIFS(Detalhe_Registro!$N:$N,Detalhe_Registro!$D:$D,A581,Detalhe_Registro!$E:$E,B581,Detalhe_Registro!$M:$M,"SIM"),0)</f>
        <v/>
      </c>
      <c r="H581" s="2">
        <f>SUMIFS(Detalhe_Registro!$F:$F,Detalhe_Registro!$D:$D,A581,Detalhe_Registro!$E:$E,B581,Detalhe_Registro!$M:$M,"SIM")</f>
        <v/>
      </c>
      <c r="I581" s="2">
        <f>SUMIFS(Detalhe_Registro!$G:$G,Detalhe_Registro!$D:$D,A581,Detalhe_Registro!$E:$E,B581,Detalhe_Registro!$M:$M,"SIM")</f>
        <v/>
      </c>
      <c r="J581" s="2">
        <f>IF(F581&lt;Premissas!$B$8,"&lt; 1,00",IF(F581&lt;Premissas!$B$9,"1,00 – 1,19",IF(F581&lt;Premissas!$B$10,"1,20 – 1,39",IF(F581&lt;Premissas!$B$11,"1,40 – 1,59",IF(F581&lt;Premissas!$B$12,"1,60 – 1,99","≥ 2,00")))))</f>
        <v/>
      </c>
      <c r="K581" s="5">
        <f>IF(F581&lt;Premissas!$B$8,Premissas!$B$13,IF(F581&lt;Premissas!$B$9,Premissas!$B$14,IF(F581&lt;Premissas!$B$10,Premissas!$B$15,IF(F581&lt;Premissas!$B$11,Premissas!$B$16,IF(F581&lt;Premissas!$B$12,Premissas!$B$17,Premissas!$B$18)))))</f>
        <v/>
      </c>
      <c r="L581" s="5">
        <f>K581/Premissas!$B$4</f>
        <v/>
      </c>
      <c r="M581" s="2">
        <f>IF(K581=Premissas!$B$18,"SIM","NÃO")</f>
        <v/>
      </c>
    </row>
    <row r="582">
      <c r="A582" s="2" t="inlineStr">
        <is>
          <t>6024491</t>
        </is>
      </c>
      <c r="B582" s="2" t="inlineStr">
        <is>
          <t>Eduardo Andrade Torres</t>
        </is>
      </c>
      <c r="C582" s="2" t="n">
        <v>930</v>
      </c>
      <c r="D582" s="2">
        <f>IFERROR(TEXTJOIN(" | ",TRUE,UNIQUE(FILTER(Detalhe_Registro!$C:$C,(Detalhe_Registro!$D:$D=A582)*(Detalhe_Registro!$E:$E=B582)*(Detalhe_Registro!$M:$M="SIM")))),"")</f>
        <v/>
      </c>
      <c r="E582" s="2">
        <f>COUNTIFS(Detalhe_Registro!$D:$D,A582,Detalhe_Registro!$E:$E,B582,Detalhe_Registro!$M:$M,"SIM")</f>
        <v/>
      </c>
      <c r="F582" s="2">
        <f>IFERROR(MAXIFS(Detalhe_Registro!$N:$N,Detalhe_Registro!$D:$D,A582,Detalhe_Registro!$E:$E,B582,Detalhe_Registro!$M:$M,"SIM"),0)</f>
        <v/>
      </c>
      <c r="G582" s="2">
        <f>IFERROR(AVERAGEIFS(Detalhe_Registro!$N:$N,Detalhe_Registro!$D:$D,A582,Detalhe_Registro!$E:$E,B582,Detalhe_Registro!$M:$M,"SIM"),0)</f>
        <v/>
      </c>
      <c r="H582" s="2">
        <f>SUMIFS(Detalhe_Registro!$F:$F,Detalhe_Registro!$D:$D,A582,Detalhe_Registro!$E:$E,B582,Detalhe_Registro!$M:$M,"SIM")</f>
        <v/>
      </c>
      <c r="I582" s="2">
        <f>SUMIFS(Detalhe_Registro!$G:$G,Detalhe_Registro!$D:$D,A582,Detalhe_Registro!$E:$E,B582,Detalhe_Registro!$M:$M,"SIM")</f>
        <v/>
      </c>
      <c r="J582" s="2">
        <f>IF(F582&lt;Premissas!$B$8,"&lt; 1,00",IF(F582&lt;Premissas!$B$9,"1,00 – 1,19",IF(F582&lt;Premissas!$B$10,"1,20 – 1,39",IF(F582&lt;Premissas!$B$11,"1,40 – 1,59",IF(F582&lt;Premissas!$B$12,"1,60 – 1,99","≥ 2,00")))))</f>
        <v/>
      </c>
      <c r="K582" s="5">
        <f>IF(F582&lt;Premissas!$B$8,Premissas!$B$13,IF(F582&lt;Premissas!$B$9,Premissas!$B$14,IF(F582&lt;Premissas!$B$10,Premissas!$B$15,IF(F582&lt;Premissas!$B$11,Premissas!$B$16,IF(F582&lt;Premissas!$B$12,Premissas!$B$17,Premissas!$B$18)))))</f>
        <v/>
      </c>
      <c r="L582" s="5">
        <f>K582/Premissas!$B$4</f>
        <v/>
      </c>
      <c r="M582" s="2">
        <f>IF(K582=Premissas!$B$18,"SIM","NÃO")</f>
        <v/>
      </c>
    </row>
    <row r="583">
      <c r="A583" s="2" t="n">
        <v>5960282</v>
      </c>
      <c r="B583" s="2" t="inlineStr">
        <is>
          <t>Eduardo Lima Moreira</t>
        </is>
      </c>
      <c r="C583" s="2" t="n">
        <v>930</v>
      </c>
      <c r="D583" s="2">
        <f>IFERROR(TEXTJOIN(" | ",TRUE,UNIQUE(FILTER(Detalhe_Registro!$C:$C,(Detalhe_Registro!$D:$D=A583)*(Detalhe_Registro!$E:$E=B583)*(Detalhe_Registro!$M:$M="SIM")))),"")</f>
        <v/>
      </c>
      <c r="E583" s="2">
        <f>COUNTIFS(Detalhe_Registro!$D:$D,A583,Detalhe_Registro!$E:$E,B583,Detalhe_Registro!$M:$M,"SIM")</f>
        <v/>
      </c>
      <c r="F583" s="2">
        <f>IFERROR(MAXIFS(Detalhe_Registro!$N:$N,Detalhe_Registro!$D:$D,A583,Detalhe_Registro!$E:$E,B583,Detalhe_Registro!$M:$M,"SIM"),0)</f>
        <v/>
      </c>
      <c r="G583" s="2">
        <f>IFERROR(AVERAGEIFS(Detalhe_Registro!$N:$N,Detalhe_Registro!$D:$D,A583,Detalhe_Registro!$E:$E,B583,Detalhe_Registro!$M:$M,"SIM"),0)</f>
        <v/>
      </c>
      <c r="H583" s="2">
        <f>SUMIFS(Detalhe_Registro!$F:$F,Detalhe_Registro!$D:$D,A583,Detalhe_Registro!$E:$E,B583,Detalhe_Registro!$M:$M,"SIM")</f>
        <v/>
      </c>
      <c r="I583" s="2">
        <f>SUMIFS(Detalhe_Registro!$G:$G,Detalhe_Registro!$D:$D,A583,Detalhe_Registro!$E:$E,B583,Detalhe_Registro!$M:$M,"SIM")</f>
        <v/>
      </c>
      <c r="J583" s="2">
        <f>IF(F583&lt;Premissas!$B$8,"&lt; 1,00",IF(F583&lt;Premissas!$B$9,"1,00 – 1,19",IF(F583&lt;Premissas!$B$10,"1,20 – 1,39",IF(F583&lt;Premissas!$B$11,"1,40 – 1,59",IF(F583&lt;Premissas!$B$12,"1,60 – 1,99","≥ 2,00")))))</f>
        <v/>
      </c>
      <c r="K583" s="5">
        <f>IF(F583&lt;Premissas!$B$8,Premissas!$B$13,IF(F583&lt;Premissas!$B$9,Premissas!$B$14,IF(F583&lt;Premissas!$B$10,Premissas!$B$15,IF(F583&lt;Premissas!$B$11,Premissas!$B$16,IF(F583&lt;Premissas!$B$12,Premissas!$B$17,Premissas!$B$18)))))</f>
        <v/>
      </c>
      <c r="L583" s="5">
        <f>K583/Premissas!$B$4</f>
        <v/>
      </c>
      <c r="M583" s="2">
        <f>IF(K583=Premissas!$B$18,"SIM","NÃO")</f>
        <v/>
      </c>
    </row>
    <row r="584">
      <c r="A584" s="2" t="inlineStr">
        <is>
          <t>5960282</t>
        </is>
      </c>
      <c r="B584" s="2" t="inlineStr">
        <is>
          <t>Eduardo Lima Moreira</t>
        </is>
      </c>
      <c r="C584" s="2" t="n">
        <v>930</v>
      </c>
      <c r="D584" s="2">
        <f>IFERROR(TEXTJOIN(" | ",TRUE,UNIQUE(FILTER(Detalhe_Registro!$C:$C,(Detalhe_Registro!$D:$D=A584)*(Detalhe_Registro!$E:$E=B584)*(Detalhe_Registro!$M:$M="SIM")))),"")</f>
        <v/>
      </c>
      <c r="E584" s="2">
        <f>COUNTIFS(Detalhe_Registro!$D:$D,A584,Detalhe_Registro!$E:$E,B584,Detalhe_Registro!$M:$M,"SIM")</f>
        <v/>
      </c>
      <c r="F584" s="2">
        <f>IFERROR(MAXIFS(Detalhe_Registro!$N:$N,Detalhe_Registro!$D:$D,A584,Detalhe_Registro!$E:$E,B584,Detalhe_Registro!$M:$M,"SIM"),0)</f>
        <v/>
      </c>
      <c r="G584" s="2">
        <f>IFERROR(AVERAGEIFS(Detalhe_Registro!$N:$N,Detalhe_Registro!$D:$D,A584,Detalhe_Registro!$E:$E,B584,Detalhe_Registro!$M:$M,"SIM"),0)</f>
        <v/>
      </c>
      <c r="H584" s="2">
        <f>SUMIFS(Detalhe_Registro!$F:$F,Detalhe_Registro!$D:$D,A584,Detalhe_Registro!$E:$E,B584,Detalhe_Registro!$M:$M,"SIM")</f>
        <v/>
      </c>
      <c r="I584" s="2">
        <f>SUMIFS(Detalhe_Registro!$G:$G,Detalhe_Registro!$D:$D,A584,Detalhe_Registro!$E:$E,B584,Detalhe_Registro!$M:$M,"SIM")</f>
        <v/>
      </c>
      <c r="J584" s="2">
        <f>IF(F584&lt;Premissas!$B$8,"&lt; 1,00",IF(F584&lt;Premissas!$B$9,"1,00 – 1,19",IF(F584&lt;Premissas!$B$10,"1,20 – 1,39",IF(F584&lt;Premissas!$B$11,"1,40 – 1,59",IF(F584&lt;Premissas!$B$12,"1,60 – 1,99","≥ 2,00")))))</f>
        <v/>
      </c>
      <c r="K584" s="5">
        <f>IF(F584&lt;Premissas!$B$8,Premissas!$B$13,IF(F584&lt;Premissas!$B$9,Premissas!$B$14,IF(F584&lt;Premissas!$B$10,Premissas!$B$15,IF(F584&lt;Premissas!$B$11,Premissas!$B$16,IF(F584&lt;Premissas!$B$12,Premissas!$B$17,Premissas!$B$18)))))</f>
        <v/>
      </c>
      <c r="L584" s="5">
        <f>K584/Premissas!$B$4</f>
        <v/>
      </c>
      <c r="M584" s="2">
        <f>IF(K584=Premissas!$B$18,"SIM","NÃO")</f>
        <v/>
      </c>
    </row>
    <row r="585">
      <c r="A585" s="2" t="n">
        <v>6002382</v>
      </c>
      <c r="B585" s="2" t="inlineStr">
        <is>
          <t>Eduardo Severo Da Silva</t>
        </is>
      </c>
      <c r="C585" s="2" t="n">
        <v>930</v>
      </c>
      <c r="D585" s="2">
        <f>IFERROR(TEXTJOIN(" | ",TRUE,UNIQUE(FILTER(Detalhe_Registro!$C:$C,(Detalhe_Registro!$D:$D=A585)*(Detalhe_Registro!$E:$E=B585)*(Detalhe_Registro!$M:$M="SIM")))),"")</f>
        <v/>
      </c>
      <c r="E585" s="2">
        <f>COUNTIFS(Detalhe_Registro!$D:$D,A585,Detalhe_Registro!$E:$E,B585,Detalhe_Registro!$M:$M,"SIM")</f>
        <v/>
      </c>
      <c r="F585" s="2">
        <f>IFERROR(MAXIFS(Detalhe_Registro!$N:$N,Detalhe_Registro!$D:$D,A585,Detalhe_Registro!$E:$E,B585,Detalhe_Registro!$M:$M,"SIM"),0)</f>
        <v/>
      </c>
      <c r="G585" s="2">
        <f>IFERROR(AVERAGEIFS(Detalhe_Registro!$N:$N,Detalhe_Registro!$D:$D,A585,Detalhe_Registro!$E:$E,B585,Detalhe_Registro!$M:$M,"SIM"),0)</f>
        <v/>
      </c>
      <c r="H585" s="2">
        <f>SUMIFS(Detalhe_Registro!$F:$F,Detalhe_Registro!$D:$D,A585,Detalhe_Registro!$E:$E,B585,Detalhe_Registro!$M:$M,"SIM")</f>
        <v/>
      </c>
      <c r="I585" s="2">
        <f>SUMIFS(Detalhe_Registro!$G:$G,Detalhe_Registro!$D:$D,A585,Detalhe_Registro!$E:$E,B585,Detalhe_Registro!$M:$M,"SIM")</f>
        <v/>
      </c>
      <c r="J585" s="2">
        <f>IF(F585&lt;Premissas!$B$8,"&lt; 1,00",IF(F585&lt;Premissas!$B$9,"1,00 – 1,19",IF(F585&lt;Premissas!$B$10,"1,20 – 1,39",IF(F585&lt;Premissas!$B$11,"1,40 – 1,59",IF(F585&lt;Premissas!$B$12,"1,60 – 1,99","≥ 2,00")))))</f>
        <v/>
      </c>
      <c r="K585" s="5">
        <f>IF(F585&lt;Premissas!$B$8,Premissas!$B$13,IF(F585&lt;Premissas!$B$9,Premissas!$B$14,IF(F585&lt;Premissas!$B$10,Premissas!$B$15,IF(F585&lt;Premissas!$B$11,Premissas!$B$16,IF(F585&lt;Premissas!$B$12,Premissas!$B$17,Premissas!$B$18)))))</f>
        <v/>
      </c>
      <c r="L585" s="5">
        <f>K585/Premissas!$B$4</f>
        <v/>
      </c>
      <c r="M585" s="2">
        <f>IF(K585=Premissas!$B$18,"SIM","NÃO")</f>
        <v/>
      </c>
    </row>
    <row r="586">
      <c r="A586" s="2" t="inlineStr">
        <is>
          <t>6002382</t>
        </is>
      </c>
      <c r="B586" s="2" t="inlineStr">
        <is>
          <t>Eduardo Severo Da Silva</t>
        </is>
      </c>
      <c r="C586" s="2" t="n">
        <v>930</v>
      </c>
      <c r="D586" s="2">
        <f>IFERROR(TEXTJOIN(" | ",TRUE,UNIQUE(FILTER(Detalhe_Registro!$C:$C,(Detalhe_Registro!$D:$D=A586)*(Detalhe_Registro!$E:$E=B586)*(Detalhe_Registro!$M:$M="SIM")))),"")</f>
        <v/>
      </c>
      <c r="E586" s="2">
        <f>COUNTIFS(Detalhe_Registro!$D:$D,A586,Detalhe_Registro!$E:$E,B586,Detalhe_Registro!$M:$M,"SIM")</f>
        <v/>
      </c>
      <c r="F586" s="2">
        <f>IFERROR(MAXIFS(Detalhe_Registro!$N:$N,Detalhe_Registro!$D:$D,A586,Detalhe_Registro!$E:$E,B586,Detalhe_Registro!$M:$M,"SIM"),0)</f>
        <v/>
      </c>
      <c r="G586" s="2">
        <f>IFERROR(AVERAGEIFS(Detalhe_Registro!$N:$N,Detalhe_Registro!$D:$D,A586,Detalhe_Registro!$E:$E,B586,Detalhe_Registro!$M:$M,"SIM"),0)</f>
        <v/>
      </c>
      <c r="H586" s="2">
        <f>SUMIFS(Detalhe_Registro!$F:$F,Detalhe_Registro!$D:$D,A586,Detalhe_Registro!$E:$E,B586,Detalhe_Registro!$M:$M,"SIM")</f>
        <v/>
      </c>
      <c r="I586" s="2">
        <f>SUMIFS(Detalhe_Registro!$G:$G,Detalhe_Registro!$D:$D,A586,Detalhe_Registro!$E:$E,B586,Detalhe_Registro!$M:$M,"SIM")</f>
        <v/>
      </c>
      <c r="J586" s="2">
        <f>IF(F586&lt;Premissas!$B$8,"&lt; 1,00",IF(F586&lt;Premissas!$B$9,"1,00 – 1,19",IF(F586&lt;Premissas!$B$10,"1,20 – 1,39",IF(F586&lt;Premissas!$B$11,"1,40 – 1,59",IF(F586&lt;Premissas!$B$12,"1,60 – 1,99","≥ 2,00")))))</f>
        <v/>
      </c>
      <c r="K586" s="5">
        <f>IF(F586&lt;Premissas!$B$8,Premissas!$B$13,IF(F586&lt;Premissas!$B$9,Premissas!$B$14,IF(F586&lt;Premissas!$B$10,Premissas!$B$15,IF(F586&lt;Premissas!$B$11,Premissas!$B$16,IF(F586&lt;Premissas!$B$12,Premissas!$B$17,Premissas!$B$18)))))</f>
        <v/>
      </c>
      <c r="L586" s="5">
        <f>K586/Premissas!$B$4</f>
        <v/>
      </c>
      <c r="M586" s="2">
        <f>IF(K586=Premissas!$B$18,"SIM","NÃO")</f>
        <v/>
      </c>
    </row>
    <row r="587">
      <c r="A587" s="2" t="n">
        <v>6008135</v>
      </c>
      <c r="B587" s="2" t="inlineStr">
        <is>
          <t>Ehinomen Orianele</t>
        </is>
      </c>
      <c r="C587" s="2" t="n">
        <v>930</v>
      </c>
      <c r="D587" s="2">
        <f>IFERROR(TEXTJOIN(" | ",TRUE,UNIQUE(FILTER(Detalhe_Registro!$C:$C,(Detalhe_Registro!$D:$D=A587)*(Detalhe_Registro!$E:$E=B587)*(Detalhe_Registro!$M:$M="SIM")))),"")</f>
        <v/>
      </c>
      <c r="E587" s="2">
        <f>COUNTIFS(Detalhe_Registro!$D:$D,A587,Detalhe_Registro!$E:$E,B587,Detalhe_Registro!$M:$M,"SIM")</f>
        <v/>
      </c>
      <c r="F587" s="2">
        <f>IFERROR(MAXIFS(Detalhe_Registro!$N:$N,Detalhe_Registro!$D:$D,A587,Detalhe_Registro!$E:$E,B587,Detalhe_Registro!$M:$M,"SIM"),0)</f>
        <v/>
      </c>
      <c r="G587" s="2">
        <f>IFERROR(AVERAGEIFS(Detalhe_Registro!$N:$N,Detalhe_Registro!$D:$D,A587,Detalhe_Registro!$E:$E,B587,Detalhe_Registro!$M:$M,"SIM"),0)</f>
        <v/>
      </c>
      <c r="H587" s="2">
        <f>SUMIFS(Detalhe_Registro!$F:$F,Detalhe_Registro!$D:$D,A587,Detalhe_Registro!$E:$E,B587,Detalhe_Registro!$M:$M,"SIM")</f>
        <v/>
      </c>
      <c r="I587" s="2">
        <f>SUMIFS(Detalhe_Registro!$G:$G,Detalhe_Registro!$D:$D,A587,Detalhe_Registro!$E:$E,B587,Detalhe_Registro!$M:$M,"SIM")</f>
        <v/>
      </c>
      <c r="J587" s="2">
        <f>IF(F587&lt;Premissas!$B$8,"&lt; 1,00",IF(F587&lt;Premissas!$B$9,"1,00 – 1,19",IF(F587&lt;Premissas!$B$10,"1,20 – 1,39",IF(F587&lt;Premissas!$B$11,"1,40 – 1,59",IF(F587&lt;Premissas!$B$12,"1,60 – 1,99","≥ 2,00")))))</f>
        <v/>
      </c>
      <c r="K587" s="5">
        <f>IF(F587&lt;Premissas!$B$8,Premissas!$B$13,IF(F587&lt;Premissas!$B$9,Premissas!$B$14,IF(F587&lt;Premissas!$B$10,Premissas!$B$15,IF(F587&lt;Premissas!$B$11,Premissas!$B$16,IF(F587&lt;Premissas!$B$12,Premissas!$B$17,Premissas!$B$18)))))</f>
        <v/>
      </c>
      <c r="L587" s="5">
        <f>K587/Premissas!$B$4</f>
        <v/>
      </c>
      <c r="M587" s="2">
        <f>IF(K587=Premissas!$B$18,"SIM","NÃO")</f>
        <v/>
      </c>
    </row>
    <row r="588">
      <c r="A588" s="2" t="n">
        <v>5981786</v>
      </c>
      <c r="B588" s="2" t="inlineStr">
        <is>
          <t>Eldaissy Maria De Sousa Silva</t>
        </is>
      </c>
      <c r="C588" s="2" t="n">
        <v>930</v>
      </c>
      <c r="D588" s="2">
        <f>IFERROR(TEXTJOIN(" | ",TRUE,UNIQUE(FILTER(Detalhe_Registro!$C:$C,(Detalhe_Registro!$D:$D=A588)*(Detalhe_Registro!$E:$E=B588)*(Detalhe_Registro!$M:$M="SIM")))),"")</f>
        <v/>
      </c>
      <c r="E588" s="2">
        <f>COUNTIFS(Detalhe_Registro!$D:$D,A588,Detalhe_Registro!$E:$E,B588,Detalhe_Registro!$M:$M,"SIM")</f>
        <v/>
      </c>
      <c r="F588" s="2">
        <f>IFERROR(MAXIFS(Detalhe_Registro!$N:$N,Detalhe_Registro!$D:$D,A588,Detalhe_Registro!$E:$E,B588,Detalhe_Registro!$M:$M,"SIM"),0)</f>
        <v/>
      </c>
      <c r="G588" s="2">
        <f>IFERROR(AVERAGEIFS(Detalhe_Registro!$N:$N,Detalhe_Registro!$D:$D,A588,Detalhe_Registro!$E:$E,B588,Detalhe_Registro!$M:$M,"SIM"),0)</f>
        <v/>
      </c>
      <c r="H588" s="2">
        <f>SUMIFS(Detalhe_Registro!$F:$F,Detalhe_Registro!$D:$D,A588,Detalhe_Registro!$E:$E,B588,Detalhe_Registro!$M:$M,"SIM")</f>
        <v/>
      </c>
      <c r="I588" s="2">
        <f>SUMIFS(Detalhe_Registro!$G:$G,Detalhe_Registro!$D:$D,A588,Detalhe_Registro!$E:$E,B588,Detalhe_Registro!$M:$M,"SIM")</f>
        <v/>
      </c>
      <c r="J588" s="2">
        <f>IF(F588&lt;Premissas!$B$8,"&lt; 1,00",IF(F588&lt;Premissas!$B$9,"1,00 – 1,19",IF(F588&lt;Premissas!$B$10,"1,20 – 1,39",IF(F588&lt;Premissas!$B$11,"1,40 – 1,59",IF(F588&lt;Premissas!$B$12,"1,60 – 1,99","≥ 2,00")))))</f>
        <v/>
      </c>
      <c r="K588" s="5">
        <f>IF(F588&lt;Premissas!$B$8,Premissas!$B$13,IF(F588&lt;Premissas!$B$9,Premissas!$B$14,IF(F588&lt;Premissas!$B$10,Premissas!$B$15,IF(F588&lt;Premissas!$B$11,Premissas!$B$16,IF(F588&lt;Premissas!$B$12,Premissas!$B$17,Premissas!$B$18)))))</f>
        <v/>
      </c>
      <c r="L588" s="5">
        <f>K588/Premissas!$B$4</f>
        <v/>
      </c>
      <c r="M588" s="2">
        <f>IF(K588=Premissas!$B$18,"SIM","NÃO")</f>
        <v/>
      </c>
    </row>
    <row r="589">
      <c r="A589" s="2" t="inlineStr">
        <is>
          <t>5981786</t>
        </is>
      </c>
      <c r="B589" s="2" t="inlineStr">
        <is>
          <t>Eldaissy Maria De Sousa Silva</t>
        </is>
      </c>
      <c r="C589" s="2" t="n">
        <v>930</v>
      </c>
      <c r="D589" s="2">
        <f>IFERROR(TEXTJOIN(" | ",TRUE,UNIQUE(FILTER(Detalhe_Registro!$C:$C,(Detalhe_Registro!$D:$D=A589)*(Detalhe_Registro!$E:$E=B589)*(Detalhe_Registro!$M:$M="SIM")))),"")</f>
        <v/>
      </c>
      <c r="E589" s="2">
        <f>COUNTIFS(Detalhe_Registro!$D:$D,A589,Detalhe_Registro!$E:$E,B589,Detalhe_Registro!$M:$M,"SIM")</f>
        <v/>
      </c>
      <c r="F589" s="2">
        <f>IFERROR(MAXIFS(Detalhe_Registro!$N:$N,Detalhe_Registro!$D:$D,A589,Detalhe_Registro!$E:$E,B589,Detalhe_Registro!$M:$M,"SIM"),0)</f>
        <v/>
      </c>
      <c r="G589" s="2">
        <f>IFERROR(AVERAGEIFS(Detalhe_Registro!$N:$N,Detalhe_Registro!$D:$D,A589,Detalhe_Registro!$E:$E,B589,Detalhe_Registro!$M:$M,"SIM"),0)</f>
        <v/>
      </c>
      <c r="H589" s="2">
        <f>SUMIFS(Detalhe_Registro!$F:$F,Detalhe_Registro!$D:$D,A589,Detalhe_Registro!$E:$E,B589,Detalhe_Registro!$M:$M,"SIM")</f>
        <v/>
      </c>
      <c r="I589" s="2">
        <f>SUMIFS(Detalhe_Registro!$G:$G,Detalhe_Registro!$D:$D,A589,Detalhe_Registro!$E:$E,B589,Detalhe_Registro!$M:$M,"SIM")</f>
        <v/>
      </c>
      <c r="J589" s="2">
        <f>IF(F589&lt;Premissas!$B$8,"&lt; 1,00",IF(F589&lt;Premissas!$B$9,"1,00 – 1,19",IF(F589&lt;Premissas!$B$10,"1,20 – 1,39",IF(F589&lt;Premissas!$B$11,"1,40 – 1,59",IF(F589&lt;Premissas!$B$12,"1,60 – 1,99","≥ 2,00")))))</f>
        <v/>
      </c>
      <c r="K589" s="5">
        <f>IF(F589&lt;Premissas!$B$8,Premissas!$B$13,IF(F589&lt;Premissas!$B$9,Premissas!$B$14,IF(F589&lt;Premissas!$B$10,Premissas!$B$15,IF(F589&lt;Premissas!$B$11,Premissas!$B$16,IF(F589&lt;Premissas!$B$12,Premissas!$B$17,Premissas!$B$18)))))</f>
        <v/>
      </c>
      <c r="L589" s="5">
        <f>K589/Premissas!$B$4</f>
        <v/>
      </c>
      <c r="M589" s="2">
        <f>IF(K589=Premissas!$B$18,"SIM","NÃO")</f>
        <v/>
      </c>
    </row>
    <row r="590">
      <c r="A590" s="2" t="n">
        <v>5748780</v>
      </c>
      <c r="B590" s="2" t="inlineStr">
        <is>
          <t>Eliu Ornan Monasterio Calles</t>
        </is>
      </c>
      <c r="C590" s="2" t="n">
        <v>930</v>
      </c>
      <c r="D590" s="2">
        <f>IFERROR(TEXTJOIN(" | ",TRUE,UNIQUE(FILTER(Detalhe_Registro!$C:$C,(Detalhe_Registro!$D:$D=A590)*(Detalhe_Registro!$E:$E=B590)*(Detalhe_Registro!$M:$M="SIM")))),"")</f>
        <v/>
      </c>
      <c r="E590" s="2">
        <f>COUNTIFS(Detalhe_Registro!$D:$D,A590,Detalhe_Registro!$E:$E,B590,Detalhe_Registro!$M:$M,"SIM")</f>
        <v/>
      </c>
      <c r="F590" s="2">
        <f>IFERROR(MAXIFS(Detalhe_Registro!$N:$N,Detalhe_Registro!$D:$D,A590,Detalhe_Registro!$E:$E,B590,Detalhe_Registro!$M:$M,"SIM"),0)</f>
        <v/>
      </c>
      <c r="G590" s="2">
        <f>IFERROR(AVERAGEIFS(Detalhe_Registro!$N:$N,Detalhe_Registro!$D:$D,A590,Detalhe_Registro!$E:$E,B590,Detalhe_Registro!$M:$M,"SIM"),0)</f>
        <v/>
      </c>
      <c r="H590" s="2">
        <f>SUMIFS(Detalhe_Registro!$F:$F,Detalhe_Registro!$D:$D,A590,Detalhe_Registro!$E:$E,B590,Detalhe_Registro!$M:$M,"SIM")</f>
        <v/>
      </c>
      <c r="I590" s="2">
        <f>SUMIFS(Detalhe_Registro!$G:$G,Detalhe_Registro!$D:$D,A590,Detalhe_Registro!$E:$E,B590,Detalhe_Registro!$M:$M,"SIM")</f>
        <v/>
      </c>
      <c r="J590" s="2">
        <f>IF(F590&lt;Premissas!$B$8,"&lt; 1,00",IF(F590&lt;Premissas!$B$9,"1,00 – 1,19",IF(F590&lt;Premissas!$B$10,"1,20 – 1,39",IF(F590&lt;Premissas!$B$11,"1,40 – 1,59",IF(F590&lt;Premissas!$B$12,"1,60 – 1,99","≥ 2,00")))))</f>
        <v/>
      </c>
      <c r="K590" s="5">
        <f>IF(F590&lt;Premissas!$B$8,Premissas!$B$13,IF(F590&lt;Premissas!$B$9,Premissas!$B$14,IF(F590&lt;Premissas!$B$10,Premissas!$B$15,IF(F590&lt;Premissas!$B$11,Premissas!$B$16,IF(F590&lt;Premissas!$B$12,Premissas!$B$17,Premissas!$B$18)))))</f>
        <v/>
      </c>
      <c r="L590" s="5">
        <f>K590/Premissas!$B$4</f>
        <v/>
      </c>
      <c r="M590" s="2">
        <f>IF(K590=Premissas!$B$18,"SIM","NÃO")</f>
        <v/>
      </c>
    </row>
    <row r="591">
      <c r="A591" s="2" t="inlineStr">
        <is>
          <t>5748780</t>
        </is>
      </c>
      <c r="B591" s="2" t="inlineStr">
        <is>
          <t>Eliu Ornan Monasterio Calles</t>
        </is>
      </c>
      <c r="C591" s="2" t="n">
        <v>930</v>
      </c>
      <c r="D591" s="2">
        <f>IFERROR(TEXTJOIN(" | ",TRUE,UNIQUE(FILTER(Detalhe_Registro!$C:$C,(Detalhe_Registro!$D:$D=A591)*(Detalhe_Registro!$E:$E=B591)*(Detalhe_Registro!$M:$M="SIM")))),"")</f>
        <v/>
      </c>
      <c r="E591" s="2">
        <f>COUNTIFS(Detalhe_Registro!$D:$D,A591,Detalhe_Registro!$E:$E,B591,Detalhe_Registro!$M:$M,"SIM")</f>
        <v/>
      </c>
      <c r="F591" s="2">
        <f>IFERROR(MAXIFS(Detalhe_Registro!$N:$N,Detalhe_Registro!$D:$D,A591,Detalhe_Registro!$E:$E,B591,Detalhe_Registro!$M:$M,"SIM"),0)</f>
        <v/>
      </c>
      <c r="G591" s="2">
        <f>IFERROR(AVERAGEIFS(Detalhe_Registro!$N:$N,Detalhe_Registro!$D:$D,A591,Detalhe_Registro!$E:$E,B591,Detalhe_Registro!$M:$M,"SIM"),0)</f>
        <v/>
      </c>
      <c r="H591" s="2">
        <f>SUMIFS(Detalhe_Registro!$F:$F,Detalhe_Registro!$D:$D,A591,Detalhe_Registro!$E:$E,B591,Detalhe_Registro!$M:$M,"SIM")</f>
        <v/>
      </c>
      <c r="I591" s="2">
        <f>SUMIFS(Detalhe_Registro!$G:$G,Detalhe_Registro!$D:$D,A591,Detalhe_Registro!$E:$E,B591,Detalhe_Registro!$M:$M,"SIM")</f>
        <v/>
      </c>
      <c r="J591" s="2">
        <f>IF(F591&lt;Premissas!$B$8,"&lt; 1,00",IF(F591&lt;Premissas!$B$9,"1,00 – 1,19",IF(F591&lt;Premissas!$B$10,"1,20 – 1,39",IF(F591&lt;Premissas!$B$11,"1,40 – 1,59",IF(F591&lt;Premissas!$B$12,"1,60 – 1,99","≥ 2,00")))))</f>
        <v/>
      </c>
      <c r="K591" s="5">
        <f>IF(F591&lt;Premissas!$B$8,Premissas!$B$13,IF(F591&lt;Premissas!$B$9,Premissas!$B$14,IF(F591&lt;Premissas!$B$10,Premissas!$B$15,IF(F591&lt;Premissas!$B$11,Premissas!$B$16,IF(F591&lt;Premissas!$B$12,Premissas!$B$17,Premissas!$B$18)))))</f>
        <v/>
      </c>
      <c r="L591" s="5">
        <f>K591/Premissas!$B$4</f>
        <v/>
      </c>
      <c r="M591" s="2">
        <f>IF(K591=Premissas!$B$18,"SIM","NÃO")</f>
        <v/>
      </c>
    </row>
    <row r="592">
      <c r="A592" s="2" t="inlineStr">
        <is>
          <t>5774810</t>
        </is>
      </c>
      <c r="B592" s="2" t="inlineStr">
        <is>
          <t>Enzo Henrique Francisco Rosa</t>
        </is>
      </c>
      <c r="C592" s="2" t="n">
        <v>930</v>
      </c>
      <c r="D592" s="2">
        <f>IFERROR(TEXTJOIN(" | ",TRUE,UNIQUE(FILTER(Detalhe_Registro!$C:$C,(Detalhe_Registro!$D:$D=A592)*(Detalhe_Registro!$E:$E=B592)*(Detalhe_Registro!$M:$M="SIM")))),"")</f>
        <v/>
      </c>
      <c r="E592" s="2">
        <f>COUNTIFS(Detalhe_Registro!$D:$D,A592,Detalhe_Registro!$E:$E,B592,Detalhe_Registro!$M:$M,"SIM")</f>
        <v/>
      </c>
      <c r="F592" s="2">
        <f>IFERROR(MAXIFS(Detalhe_Registro!$N:$N,Detalhe_Registro!$D:$D,A592,Detalhe_Registro!$E:$E,B592,Detalhe_Registro!$M:$M,"SIM"),0)</f>
        <v/>
      </c>
      <c r="G592" s="2">
        <f>IFERROR(AVERAGEIFS(Detalhe_Registro!$N:$N,Detalhe_Registro!$D:$D,A592,Detalhe_Registro!$E:$E,B592,Detalhe_Registro!$M:$M,"SIM"),0)</f>
        <v/>
      </c>
      <c r="H592" s="2">
        <f>SUMIFS(Detalhe_Registro!$F:$F,Detalhe_Registro!$D:$D,A592,Detalhe_Registro!$E:$E,B592,Detalhe_Registro!$M:$M,"SIM")</f>
        <v/>
      </c>
      <c r="I592" s="2">
        <f>SUMIFS(Detalhe_Registro!$G:$G,Detalhe_Registro!$D:$D,A592,Detalhe_Registro!$E:$E,B592,Detalhe_Registro!$M:$M,"SIM")</f>
        <v/>
      </c>
      <c r="J592" s="2">
        <f>IF(F592&lt;Premissas!$B$8,"&lt; 1,00",IF(F592&lt;Premissas!$B$9,"1,00 – 1,19",IF(F592&lt;Premissas!$B$10,"1,20 – 1,39",IF(F592&lt;Premissas!$B$11,"1,40 – 1,59",IF(F592&lt;Premissas!$B$12,"1,60 – 1,99","≥ 2,00")))))</f>
        <v/>
      </c>
      <c r="K592" s="5">
        <f>IF(F592&lt;Premissas!$B$8,Premissas!$B$13,IF(F592&lt;Premissas!$B$9,Premissas!$B$14,IF(F592&lt;Premissas!$B$10,Premissas!$B$15,IF(F592&lt;Premissas!$B$11,Premissas!$B$16,IF(F592&lt;Premissas!$B$12,Premissas!$B$17,Premissas!$B$18)))))</f>
        <v/>
      </c>
      <c r="L592" s="5">
        <f>K592/Premissas!$B$4</f>
        <v/>
      </c>
      <c r="M592" s="2">
        <f>IF(K592=Premissas!$B$18,"SIM","NÃO")</f>
        <v/>
      </c>
    </row>
    <row r="593">
      <c r="A593" s="2" t="inlineStr">
        <is>
          <t>5374170</t>
        </is>
      </c>
      <c r="B593" s="2" t="inlineStr">
        <is>
          <t>Eric Serra De Santana</t>
        </is>
      </c>
      <c r="C593" s="2" t="n">
        <v>930</v>
      </c>
      <c r="D593" s="2">
        <f>IFERROR(TEXTJOIN(" | ",TRUE,UNIQUE(FILTER(Detalhe_Registro!$C:$C,(Detalhe_Registro!$D:$D=A593)*(Detalhe_Registro!$E:$E=B593)*(Detalhe_Registro!$M:$M="SIM")))),"")</f>
        <v/>
      </c>
      <c r="E593" s="2">
        <f>COUNTIFS(Detalhe_Registro!$D:$D,A593,Detalhe_Registro!$E:$E,B593,Detalhe_Registro!$M:$M,"SIM")</f>
        <v/>
      </c>
      <c r="F593" s="2">
        <f>IFERROR(MAXIFS(Detalhe_Registro!$N:$N,Detalhe_Registro!$D:$D,A593,Detalhe_Registro!$E:$E,B593,Detalhe_Registro!$M:$M,"SIM"),0)</f>
        <v/>
      </c>
      <c r="G593" s="2">
        <f>IFERROR(AVERAGEIFS(Detalhe_Registro!$N:$N,Detalhe_Registro!$D:$D,A593,Detalhe_Registro!$E:$E,B593,Detalhe_Registro!$M:$M,"SIM"),0)</f>
        <v/>
      </c>
      <c r="H593" s="2">
        <f>SUMIFS(Detalhe_Registro!$F:$F,Detalhe_Registro!$D:$D,A593,Detalhe_Registro!$E:$E,B593,Detalhe_Registro!$M:$M,"SIM")</f>
        <v/>
      </c>
      <c r="I593" s="2">
        <f>SUMIFS(Detalhe_Registro!$G:$G,Detalhe_Registro!$D:$D,A593,Detalhe_Registro!$E:$E,B593,Detalhe_Registro!$M:$M,"SIM")</f>
        <v/>
      </c>
      <c r="J593" s="2">
        <f>IF(F593&lt;Premissas!$B$8,"&lt; 1,00",IF(F593&lt;Premissas!$B$9,"1,00 – 1,19",IF(F593&lt;Premissas!$B$10,"1,20 – 1,39",IF(F593&lt;Premissas!$B$11,"1,40 – 1,59",IF(F593&lt;Premissas!$B$12,"1,60 – 1,99","≥ 2,00")))))</f>
        <v/>
      </c>
      <c r="K593" s="5">
        <f>IF(F593&lt;Premissas!$B$8,Premissas!$B$13,IF(F593&lt;Premissas!$B$9,Premissas!$B$14,IF(F593&lt;Premissas!$B$10,Premissas!$B$15,IF(F593&lt;Premissas!$B$11,Premissas!$B$16,IF(F593&lt;Premissas!$B$12,Premissas!$B$17,Premissas!$B$18)))))</f>
        <v/>
      </c>
      <c r="L593" s="5">
        <f>K593/Premissas!$B$4</f>
        <v/>
      </c>
      <c r="M593" s="2">
        <f>IF(K593=Premissas!$B$18,"SIM","NÃO")</f>
        <v/>
      </c>
    </row>
    <row r="594">
      <c r="A594" s="2" t="n">
        <v>6006558</v>
      </c>
      <c r="B594" s="2" t="inlineStr">
        <is>
          <t>Erick Aluisio Dos Santos</t>
        </is>
      </c>
      <c r="C594" s="2" t="n">
        <v>930</v>
      </c>
      <c r="D594" s="2">
        <f>IFERROR(TEXTJOIN(" | ",TRUE,UNIQUE(FILTER(Detalhe_Registro!$C:$C,(Detalhe_Registro!$D:$D=A594)*(Detalhe_Registro!$E:$E=B594)*(Detalhe_Registro!$M:$M="SIM")))),"")</f>
        <v/>
      </c>
      <c r="E594" s="2">
        <f>COUNTIFS(Detalhe_Registro!$D:$D,A594,Detalhe_Registro!$E:$E,B594,Detalhe_Registro!$M:$M,"SIM")</f>
        <v/>
      </c>
      <c r="F594" s="2">
        <f>IFERROR(MAXIFS(Detalhe_Registro!$N:$N,Detalhe_Registro!$D:$D,A594,Detalhe_Registro!$E:$E,B594,Detalhe_Registro!$M:$M,"SIM"),0)</f>
        <v/>
      </c>
      <c r="G594" s="2">
        <f>IFERROR(AVERAGEIFS(Detalhe_Registro!$N:$N,Detalhe_Registro!$D:$D,A594,Detalhe_Registro!$E:$E,B594,Detalhe_Registro!$M:$M,"SIM"),0)</f>
        <v/>
      </c>
      <c r="H594" s="2">
        <f>SUMIFS(Detalhe_Registro!$F:$F,Detalhe_Registro!$D:$D,A594,Detalhe_Registro!$E:$E,B594,Detalhe_Registro!$M:$M,"SIM")</f>
        <v/>
      </c>
      <c r="I594" s="2">
        <f>SUMIFS(Detalhe_Registro!$G:$G,Detalhe_Registro!$D:$D,A594,Detalhe_Registro!$E:$E,B594,Detalhe_Registro!$M:$M,"SIM")</f>
        <v/>
      </c>
      <c r="J594" s="2">
        <f>IF(F594&lt;Premissas!$B$8,"&lt; 1,00",IF(F594&lt;Premissas!$B$9,"1,00 – 1,19",IF(F594&lt;Premissas!$B$10,"1,20 – 1,39",IF(F594&lt;Premissas!$B$11,"1,40 – 1,59",IF(F594&lt;Premissas!$B$12,"1,60 – 1,99","≥ 2,00")))))</f>
        <v/>
      </c>
      <c r="K594" s="5">
        <f>IF(F594&lt;Premissas!$B$8,Premissas!$B$13,IF(F594&lt;Premissas!$B$9,Premissas!$B$14,IF(F594&lt;Premissas!$B$10,Premissas!$B$15,IF(F594&lt;Premissas!$B$11,Premissas!$B$16,IF(F594&lt;Premissas!$B$12,Premissas!$B$17,Premissas!$B$18)))))</f>
        <v/>
      </c>
      <c r="L594" s="5">
        <f>K594/Premissas!$B$4</f>
        <v/>
      </c>
      <c r="M594" s="2">
        <f>IF(K594=Premissas!$B$18,"SIM","NÃO")</f>
        <v/>
      </c>
    </row>
    <row r="595">
      <c r="A595" s="2" t="inlineStr">
        <is>
          <t>6006558</t>
        </is>
      </c>
      <c r="B595" s="2" t="inlineStr">
        <is>
          <t>Erick Aluisio Dos Santos</t>
        </is>
      </c>
      <c r="C595" s="2" t="n">
        <v>930</v>
      </c>
      <c r="D595" s="2">
        <f>IFERROR(TEXTJOIN(" | ",TRUE,UNIQUE(FILTER(Detalhe_Registro!$C:$C,(Detalhe_Registro!$D:$D=A595)*(Detalhe_Registro!$E:$E=B595)*(Detalhe_Registro!$M:$M="SIM")))),"")</f>
        <v/>
      </c>
      <c r="E595" s="2">
        <f>COUNTIFS(Detalhe_Registro!$D:$D,A595,Detalhe_Registro!$E:$E,B595,Detalhe_Registro!$M:$M,"SIM")</f>
        <v/>
      </c>
      <c r="F595" s="2">
        <f>IFERROR(MAXIFS(Detalhe_Registro!$N:$N,Detalhe_Registro!$D:$D,A595,Detalhe_Registro!$E:$E,B595,Detalhe_Registro!$M:$M,"SIM"),0)</f>
        <v/>
      </c>
      <c r="G595" s="2">
        <f>IFERROR(AVERAGEIFS(Detalhe_Registro!$N:$N,Detalhe_Registro!$D:$D,A595,Detalhe_Registro!$E:$E,B595,Detalhe_Registro!$M:$M,"SIM"),0)</f>
        <v/>
      </c>
      <c r="H595" s="2">
        <f>SUMIFS(Detalhe_Registro!$F:$F,Detalhe_Registro!$D:$D,A595,Detalhe_Registro!$E:$E,B595,Detalhe_Registro!$M:$M,"SIM")</f>
        <v/>
      </c>
      <c r="I595" s="2">
        <f>SUMIFS(Detalhe_Registro!$G:$G,Detalhe_Registro!$D:$D,A595,Detalhe_Registro!$E:$E,B595,Detalhe_Registro!$M:$M,"SIM")</f>
        <v/>
      </c>
      <c r="J595" s="2">
        <f>IF(F595&lt;Premissas!$B$8,"&lt; 1,00",IF(F595&lt;Premissas!$B$9,"1,00 – 1,19",IF(F595&lt;Premissas!$B$10,"1,20 – 1,39",IF(F595&lt;Premissas!$B$11,"1,40 – 1,59",IF(F595&lt;Premissas!$B$12,"1,60 – 1,99","≥ 2,00")))))</f>
        <v/>
      </c>
      <c r="K595" s="5">
        <f>IF(F595&lt;Premissas!$B$8,Premissas!$B$13,IF(F595&lt;Premissas!$B$9,Premissas!$B$14,IF(F595&lt;Premissas!$B$10,Premissas!$B$15,IF(F595&lt;Premissas!$B$11,Premissas!$B$16,IF(F595&lt;Premissas!$B$12,Premissas!$B$17,Premissas!$B$18)))))</f>
        <v/>
      </c>
      <c r="L595" s="5">
        <f>K595/Premissas!$B$4</f>
        <v/>
      </c>
      <c r="M595" s="2">
        <f>IF(K595=Premissas!$B$18,"SIM","NÃO")</f>
        <v/>
      </c>
    </row>
    <row r="596">
      <c r="A596" s="2" t="n">
        <v>5606217</v>
      </c>
      <c r="B596" s="2" t="inlineStr">
        <is>
          <t>Erik Henrique Tavares De Noronha</t>
        </is>
      </c>
      <c r="C596" s="2" t="n">
        <v>930</v>
      </c>
      <c r="D596" s="2">
        <f>IFERROR(TEXTJOIN(" | ",TRUE,UNIQUE(FILTER(Detalhe_Registro!$C:$C,(Detalhe_Registro!$D:$D=A596)*(Detalhe_Registro!$E:$E=B596)*(Detalhe_Registro!$M:$M="SIM")))),"")</f>
        <v/>
      </c>
      <c r="E596" s="2">
        <f>COUNTIFS(Detalhe_Registro!$D:$D,A596,Detalhe_Registro!$E:$E,B596,Detalhe_Registro!$M:$M,"SIM")</f>
        <v/>
      </c>
      <c r="F596" s="2">
        <f>IFERROR(MAXIFS(Detalhe_Registro!$N:$N,Detalhe_Registro!$D:$D,A596,Detalhe_Registro!$E:$E,B596,Detalhe_Registro!$M:$M,"SIM"),0)</f>
        <v/>
      </c>
      <c r="G596" s="2">
        <f>IFERROR(AVERAGEIFS(Detalhe_Registro!$N:$N,Detalhe_Registro!$D:$D,A596,Detalhe_Registro!$E:$E,B596,Detalhe_Registro!$M:$M,"SIM"),0)</f>
        <v/>
      </c>
      <c r="H596" s="2">
        <f>SUMIFS(Detalhe_Registro!$F:$F,Detalhe_Registro!$D:$D,A596,Detalhe_Registro!$E:$E,B596,Detalhe_Registro!$M:$M,"SIM")</f>
        <v/>
      </c>
      <c r="I596" s="2">
        <f>SUMIFS(Detalhe_Registro!$G:$G,Detalhe_Registro!$D:$D,A596,Detalhe_Registro!$E:$E,B596,Detalhe_Registro!$M:$M,"SIM")</f>
        <v/>
      </c>
      <c r="J596" s="2">
        <f>IF(F596&lt;Premissas!$B$8,"&lt; 1,00",IF(F596&lt;Premissas!$B$9,"1,00 – 1,19",IF(F596&lt;Premissas!$B$10,"1,20 – 1,39",IF(F596&lt;Premissas!$B$11,"1,40 – 1,59",IF(F596&lt;Premissas!$B$12,"1,60 – 1,99","≥ 2,00")))))</f>
        <v/>
      </c>
      <c r="K596" s="5">
        <f>IF(F596&lt;Premissas!$B$8,Premissas!$B$13,IF(F596&lt;Premissas!$B$9,Premissas!$B$14,IF(F596&lt;Premissas!$B$10,Premissas!$B$15,IF(F596&lt;Premissas!$B$11,Premissas!$B$16,IF(F596&lt;Premissas!$B$12,Premissas!$B$17,Premissas!$B$18)))))</f>
        <v/>
      </c>
      <c r="L596" s="5">
        <f>K596/Premissas!$B$4</f>
        <v/>
      </c>
      <c r="M596" s="2">
        <f>IF(K596=Premissas!$B$18,"SIM","NÃO")</f>
        <v/>
      </c>
    </row>
    <row r="597">
      <c r="A597" s="2" t="inlineStr">
        <is>
          <t>5606217</t>
        </is>
      </c>
      <c r="B597" s="2" t="inlineStr">
        <is>
          <t>Erik Henrique Tavares De Noronha</t>
        </is>
      </c>
      <c r="C597" s="2" t="n">
        <v>930</v>
      </c>
      <c r="D597" s="2">
        <f>IFERROR(TEXTJOIN(" | ",TRUE,UNIQUE(FILTER(Detalhe_Registro!$C:$C,(Detalhe_Registro!$D:$D=A597)*(Detalhe_Registro!$E:$E=B597)*(Detalhe_Registro!$M:$M="SIM")))),"")</f>
        <v/>
      </c>
      <c r="E597" s="2">
        <f>COUNTIFS(Detalhe_Registro!$D:$D,A597,Detalhe_Registro!$E:$E,B597,Detalhe_Registro!$M:$M,"SIM")</f>
        <v/>
      </c>
      <c r="F597" s="2">
        <f>IFERROR(MAXIFS(Detalhe_Registro!$N:$N,Detalhe_Registro!$D:$D,A597,Detalhe_Registro!$E:$E,B597,Detalhe_Registro!$M:$M,"SIM"),0)</f>
        <v/>
      </c>
      <c r="G597" s="2">
        <f>IFERROR(AVERAGEIFS(Detalhe_Registro!$N:$N,Detalhe_Registro!$D:$D,A597,Detalhe_Registro!$E:$E,B597,Detalhe_Registro!$M:$M,"SIM"),0)</f>
        <v/>
      </c>
      <c r="H597" s="2">
        <f>SUMIFS(Detalhe_Registro!$F:$F,Detalhe_Registro!$D:$D,A597,Detalhe_Registro!$E:$E,B597,Detalhe_Registro!$M:$M,"SIM")</f>
        <v/>
      </c>
      <c r="I597" s="2">
        <f>SUMIFS(Detalhe_Registro!$G:$G,Detalhe_Registro!$D:$D,A597,Detalhe_Registro!$E:$E,B597,Detalhe_Registro!$M:$M,"SIM")</f>
        <v/>
      </c>
      <c r="J597" s="2">
        <f>IF(F597&lt;Premissas!$B$8,"&lt; 1,00",IF(F597&lt;Premissas!$B$9,"1,00 – 1,19",IF(F597&lt;Premissas!$B$10,"1,20 – 1,39",IF(F597&lt;Premissas!$B$11,"1,40 – 1,59",IF(F597&lt;Premissas!$B$12,"1,60 – 1,99","≥ 2,00")))))</f>
        <v/>
      </c>
      <c r="K597" s="5">
        <f>IF(F597&lt;Premissas!$B$8,Premissas!$B$13,IF(F597&lt;Premissas!$B$9,Premissas!$B$14,IF(F597&lt;Premissas!$B$10,Premissas!$B$15,IF(F597&lt;Premissas!$B$11,Premissas!$B$16,IF(F597&lt;Premissas!$B$12,Premissas!$B$17,Premissas!$B$18)))))</f>
        <v/>
      </c>
      <c r="L597" s="5">
        <f>K597/Premissas!$B$4</f>
        <v/>
      </c>
      <c r="M597" s="2">
        <f>IF(K597=Premissas!$B$18,"SIM","NÃO")</f>
        <v/>
      </c>
    </row>
    <row r="598">
      <c r="A598" s="2" t="inlineStr">
        <is>
          <t>6024220</t>
        </is>
      </c>
      <c r="B598" s="2" t="inlineStr">
        <is>
          <t>Esaie Bakoulou</t>
        </is>
      </c>
      <c r="C598" s="2" t="n">
        <v>930</v>
      </c>
      <c r="D598" s="2">
        <f>IFERROR(TEXTJOIN(" | ",TRUE,UNIQUE(FILTER(Detalhe_Registro!$C:$C,(Detalhe_Registro!$D:$D=A598)*(Detalhe_Registro!$E:$E=B598)*(Detalhe_Registro!$M:$M="SIM")))),"")</f>
        <v/>
      </c>
      <c r="E598" s="2">
        <f>COUNTIFS(Detalhe_Registro!$D:$D,A598,Detalhe_Registro!$E:$E,B598,Detalhe_Registro!$M:$M,"SIM")</f>
        <v/>
      </c>
      <c r="F598" s="2">
        <f>IFERROR(MAXIFS(Detalhe_Registro!$N:$N,Detalhe_Registro!$D:$D,A598,Detalhe_Registro!$E:$E,B598,Detalhe_Registro!$M:$M,"SIM"),0)</f>
        <v/>
      </c>
      <c r="G598" s="2">
        <f>IFERROR(AVERAGEIFS(Detalhe_Registro!$N:$N,Detalhe_Registro!$D:$D,A598,Detalhe_Registro!$E:$E,B598,Detalhe_Registro!$M:$M,"SIM"),0)</f>
        <v/>
      </c>
      <c r="H598" s="2">
        <f>SUMIFS(Detalhe_Registro!$F:$F,Detalhe_Registro!$D:$D,A598,Detalhe_Registro!$E:$E,B598,Detalhe_Registro!$M:$M,"SIM")</f>
        <v/>
      </c>
      <c r="I598" s="2">
        <f>SUMIFS(Detalhe_Registro!$G:$G,Detalhe_Registro!$D:$D,A598,Detalhe_Registro!$E:$E,B598,Detalhe_Registro!$M:$M,"SIM")</f>
        <v/>
      </c>
      <c r="J598" s="2">
        <f>IF(F598&lt;Premissas!$B$8,"&lt; 1,00",IF(F598&lt;Premissas!$B$9,"1,00 – 1,19",IF(F598&lt;Premissas!$B$10,"1,20 – 1,39",IF(F598&lt;Premissas!$B$11,"1,40 – 1,59",IF(F598&lt;Premissas!$B$12,"1,60 – 1,99","≥ 2,00")))))</f>
        <v/>
      </c>
      <c r="K598" s="5">
        <f>IF(F598&lt;Premissas!$B$8,Premissas!$B$13,IF(F598&lt;Premissas!$B$9,Premissas!$B$14,IF(F598&lt;Premissas!$B$10,Premissas!$B$15,IF(F598&lt;Premissas!$B$11,Premissas!$B$16,IF(F598&lt;Premissas!$B$12,Premissas!$B$17,Premissas!$B$18)))))</f>
        <v/>
      </c>
      <c r="L598" s="5">
        <f>K598/Premissas!$B$4</f>
        <v/>
      </c>
      <c r="M598" s="2">
        <f>IF(K598=Premissas!$B$18,"SIM","NÃO")</f>
        <v/>
      </c>
    </row>
    <row r="599">
      <c r="A599" s="2" t="n">
        <v>6008968</v>
      </c>
      <c r="B599" s="2" t="inlineStr">
        <is>
          <t>Evelin Da Silva De Jesus</t>
        </is>
      </c>
      <c r="C599" s="2" t="n">
        <v>930</v>
      </c>
      <c r="D599" s="2">
        <f>IFERROR(TEXTJOIN(" | ",TRUE,UNIQUE(FILTER(Detalhe_Registro!$C:$C,(Detalhe_Registro!$D:$D=A599)*(Detalhe_Registro!$E:$E=B599)*(Detalhe_Registro!$M:$M="SIM")))),"")</f>
        <v/>
      </c>
      <c r="E599" s="2">
        <f>COUNTIFS(Detalhe_Registro!$D:$D,A599,Detalhe_Registro!$E:$E,B599,Detalhe_Registro!$M:$M,"SIM")</f>
        <v/>
      </c>
      <c r="F599" s="2">
        <f>IFERROR(MAXIFS(Detalhe_Registro!$N:$N,Detalhe_Registro!$D:$D,A599,Detalhe_Registro!$E:$E,B599,Detalhe_Registro!$M:$M,"SIM"),0)</f>
        <v/>
      </c>
      <c r="G599" s="2">
        <f>IFERROR(AVERAGEIFS(Detalhe_Registro!$N:$N,Detalhe_Registro!$D:$D,A599,Detalhe_Registro!$E:$E,B599,Detalhe_Registro!$M:$M,"SIM"),0)</f>
        <v/>
      </c>
      <c r="H599" s="2">
        <f>SUMIFS(Detalhe_Registro!$F:$F,Detalhe_Registro!$D:$D,A599,Detalhe_Registro!$E:$E,B599,Detalhe_Registro!$M:$M,"SIM")</f>
        <v/>
      </c>
      <c r="I599" s="2">
        <f>SUMIFS(Detalhe_Registro!$G:$G,Detalhe_Registro!$D:$D,A599,Detalhe_Registro!$E:$E,B599,Detalhe_Registro!$M:$M,"SIM")</f>
        <v/>
      </c>
      <c r="J599" s="2">
        <f>IF(F599&lt;Premissas!$B$8,"&lt; 1,00",IF(F599&lt;Premissas!$B$9,"1,00 – 1,19",IF(F599&lt;Premissas!$B$10,"1,20 – 1,39",IF(F599&lt;Premissas!$B$11,"1,40 – 1,59",IF(F599&lt;Premissas!$B$12,"1,60 – 1,99","≥ 2,00")))))</f>
        <v/>
      </c>
      <c r="K599" s="5">
        <f>IF(F599&lt;Premissas!$B$8,Premissas!$B$13,IF(F599&lt;Premissas!$B$9,Premissas!$B$14,IF(F599&lt;Premissas!$B$10,Premissas!$B$15,IF(F599&lt;Premissas!$B$11,Premissas!$B$16,IF(F599&lt;Premissas!$B$12,Premissas!$B$17,Premissas!$B$18)))))</f>
        <v/>
      </c>
      <c r="L599" s="5">
        <f>K599/Premissas!$B$4</f>
        <v/>
      </c>
      <c r="M599" s="2">
        <f>IF(K599=Premissas!$B$18,"SIM","NÃO")</f>
        <v/>
      </c>
    </row>
    <row r="600">
      <c r="A600" s="2" t="inlineStr">
        <is>
          <t>6008968</t>
        </is>
      </c>
      <c r="B600" s="2" t="inlineStr">
        <is>
          <t>Evelin Da Silva De Jesus</t>
        </is>
      </c>
      <c r="C600" s="2" t="n">
        <v>930</v>
      </c>
      <c r="D600" s="2">
        <f>IFERROR(TEXTJOIN(" | ",TRUE,UNIQUE(FILTER(Detalhe_Registro!$C:$C,(Detalhe_Registro!$D:$D=A600)*(Detalhe_Registro!$E:$E=B600)*(Detalhe_Registro!$M:$M="SIM")))),"")</f>
        <v/>
      </c>
      <c r="E600" s="2">
        <f>COUNTIFS(Detalhe_Registro!$D:$D,A600,Detalhe_Registro!$E:$E,B600,Detalhe_Registro!$M:$M,"SIM")</f>
        <v/>
      </c>
      <c r="F600" s="2">
        <f>IFERROR(MAXIFS(Detalhe_Registro!$N:$N,Detalhe_Registro!$D:$D,A600,Detalhe_Registro!$E:$E,B600,Detalhe_Registro!$M:$M,"SIM"),0)</f>
        <v/>
      </c>
      <c r="G600" s="2">
        <f>IFERROR(AVERAGEIFS(Detalhe_Registro!$N:$N,Detalhe_Registro!$D:$D,A600,Detalhe_Registro!$E:$E,B600,Detalhe_Registro!$M:$M,"SIM"),0)</f>
        <v/>
      </c>
      <c r="H600" s="2">
        <f>SUMIFS(Detalhe_Registro!$F:$F,Detalhe_Registro!$D:$D,A600,Detalhe_Registro!$E:$E,B600,Detalhe_Registro!$M:$M,"SIM")</f>
        <v/>
      </c>
      <c r="I600" s="2">
        <f>SUMIFS(Detalhe_Registro!$G:$G,Detalhe_Registro!$D:$D,A600,Detalhe_Registro!$E:$E,B600,Detalhe_Registro!$M:$M,"SIM")</f>
        <v/>
      </c>
      <c r="J600" s="2">
        <f>IF(F600&lt;Premissas!$B$8,"&lt; 1,00",IF(F600&lt;Premissas!$B$9,"1,00 – 1,19",IF(F600&lt;Premissas!$B$10,"1,20 – 1,39",IF(F600&lt;Premissas!$B$11,"1,40 – 1,59",IF(F600&lt;Premissas!$B$12,"1,60 – 1,99","≥ 2,00")))))</f>
        <v/>
      </c>
      <c r="K600" s="5">
        <f>IF(F600&lt;Premissas!$B$8,Premissas!$B$13,IF(F600&lt;Premissas!$B$9,Premissas!$B$14,IF(F600&lt;Premissas!$B$10,Premissas!$B$15,IF(F600&lt;Premissas!$B$11,Premissas!$B$16,IF(F600&lt;Premissas!$B$12,Premissas!$B$17,Premissas!$B$18)))))</f>
        <v/>
      </c>
      <c r="L600" s="5">
        <f>K600/Premissas!$B$4</f>
        <v/>
      </c>
      <c r="M600" s="2">
        <f>IF(K600=Premissas!$B$18,"SIM","NÃO")</f>
        <v/>
      </c>
    </row>
    <row r="601">
      <c r="A601" s="2" t="n">
        <v>5891353</v>
      </c>
      <c r="B601" s="2" t="inlineStr">
        <is>
          <t>Everton Hugo Da Silva</t>
        </is>
      </c>
      <c r="C601" s="2" t="n">
        <v>930</v>
      </c>
      <c r="D601" s="2">
        <f>IFERROR(TEXTJOIN(" | ",TRUE,UNIQUE(FILTER(Detalhe_Registro!$C:$C,(Detalhe_Registro!$D:$D=A601)*(Detalhe_Registro!$E:$E=B601)*(Detalhe_Registro!$M:$M="SIM")))),"")</f>
        <v/>
      </c>
      <c r="E601" s="2">
        <f>COUNTIFS(Detalhe_Registro!$D:$D,A601,Detalhe_Registro!$E:$E,B601,Detalhe_Registro!$M:$M,"SIM")</f>
        <v/>
      </c>
      <c r="F601" s="2">
        <f>IFERROR(MAXIFS(Detalhe_Registro!$N:$N,Detalhe_Registro!$D:$D,A601,Detalhe_Registro!$E:$E,B601,Detalhe_Registro!$M:$M,"SIM"),0)</f>
        <v/>
      </c>
      <c r="G601" s="2">
        <f>IFERROR(AVERAGEIFS(Detalhe_Registro!$N:$N,Detalhe_Registro!$D:$D,A601,Detalhe_Registro!$E:$E,B601,Detalhe_Registro!$M:$M,"SIM"),0)</f>
        <v/>
      </c>
      <c r="H601" s="2">
        <f>SUMIFS(Detalhe_Registro!$F:$F,Detalhe_Registro!$D:$D,A601,Detalhe_Registro!$E:$E,B601,Detalhe_Registro!$M:$M,"SIM")</f>
        <v/>
      </c>
      <c r="I601" s="2">
        <f>SUMIFS(Detalhe_Registro!$G:$G,Detalhe_Registro!$D:$D,A601,Detalhe_Registro!$E:$E,B601,Detalhe_Registro!$M:$M,"SIM")</f>
        <v/>
      </c>
      <c r="J601" s="2">
        <f>IF(F601&lt;Premissas!$B$8,"&lt; 1,00",IF(F601&lt;Premissas!$B$9,"1,00 – 1,19",IF(F601&lt;Premissas!$B$10,"1,20 – 1,39",IF(F601&lt;Premissas!$B$11,"1,40 – 1,59",IF(F601&lt;Premissas!$B$12,"1,60 – 1,99","≥ 2,00")))))</f>
        <v/>
      </c>
      <c r="K601" s="5">
        <f>IF(F601&lt;Premissas!$B$8,Premissas!$B$13,IF(F601&lt;Premissas!$B$9,Premissas!$B$14,IF(F601&lt;Premissas!$B$10,Premissas!$B$15,IF(F601&lt;Premissas!$B$11,Premissas!$B$16,IF(F601&lt;Premissas!$B$12,Premissas!$B$17,Premissas!$B$18)))))</f>
        <v/>
      </c>
      <c r="L601" s="5">
        <f>K601/Premissas!$B$4</f>
        <v/>
      </c>
      <c r="M601" s="2">
        <f>IF(K601=Premissas!$B$18,"SIM","NÃO")</f>
        <v/>
      </c>
    </row>
    <row r="602">
      <c r="A602" s="2" t="inlineStr">
        <is>
          <t>5891353</t>
        </is>
      </c>
      <c r="B602" s="2" t="inlineStr">
        <is>
          <t>Everton Hugo Da Silva</t>
        </is>
      </c>
      <c r="C602" s="2" t="n">
        <v>930</v>
      </c>
      <c r="D602" s="2">
        <f>IFERROR(TEXTJOIN(" | ",TRUE,UNIQUE(FILTER(Detalhe_Registro!$C:$C,(Detalhe_Registro!$D:$D=A602)*(Detalhe_Registro!$E:$E=B602)*(Detalhe_Registro!$M:$M="SIM")))),"")</f>
        <v/>
      </c>
      <c r="E602" s="2">
        <f>COUNTIFS(Detalhe_Registro!$D:$D,A602,Detalhe_Registro!$E:$E,B602,Detalhe_Registro!$M:$M,"SIM")</f>
        <v/>
      </c>
      <c r="F602" s="2">
        <f>IFERROR(MAXIFS(Detalhe_Registro!$N:$N,Detalhe_Registro!$D:$D,A602,Detalhe_Registro!$E:$E,B602,Detalhe_Registro!$M:$M,"SIM"),0)</f>
        <v/>
      </c>
      <c r="G602" s="2">
        <f>IFERROR(AVERAGEIFS(Detalhe_Registro!$N:$N,Detalhe_Registro!$D:$D,A602,Detalhe_Registro!$E:$E,B602,Detalhe_Registro!$M:$M,"SIM"),0)</f>
        <v/>
      </c>
      <c r="H602" s="2">
        <f>SUMIFS(Detalhe_Registro!$F:$F,Detalhe_Registro!$D:$D,A602,Detalhe_Registro!$E:$E,B602,Detalhe_Registro!$M:$M,"SIM")</f>
        <v/>
      </c>
      <c r="I602" s="2">
        <f>SUMIFS(Detalhe_Registro!$G:$G,Detalhe_Registro!$D:$D,A602,Detalhe_Registro!$E:$E,B602,Detalhe_Registro!$M:$M,"SIM")</f>
        <v/>
      </c>
      <c r="J602" s="2">
        <f>IF(F602&lt;Premissas!$B$8,"&lt; 1,00",IF(F602&lt;Premissas!$B$9,"1,00 – 1,19",IF(F602&lt;Premissas!$B$10,"1,20 – 1,39",IF(F602&lt;Premissas!$B$11,"1,40 – 1,59",IF(F602&lt;Premissas!$B$12,"1,60 – 1,99","≥ 2,00")))))</f>
        <v/>
      </c>
      <c r="K602" s="5">
        <f>IF(F602&lt;Premissas!$B$8,Premissas!$B$13,IF(F602&lt;Premissas!$B$9,Premissas!$B$14,IF(F602&lt;Premissas!$B$10,Premissas!$B$15,IF(F602&lt;Premissas!$B$11,Premissas!$B$16,IF(F602&lt;Premissas!$B$12,Premissas!$B$17,Premissas!$B$18)))))</f>
        <v/>
      </c>
      <c r="L602" s="5">
        <f>K602/Premissas!$B$4</f>
        <v/>
      </c>
      <c r="M602" s="2">
        <f>IF(K602=Premissas!$B$18,"SIM","NÃO")</f>
        <v/>
      </c>
    </row>
    <row r="603">
      <c r="A603" s="2" t="n">
        <v>5622565</v>
      </c>
      <c r="B603" s="2" t="inlineStr">
        <is>
          <t>FELLIPHE KAUÃ RODRIGUES</t>
        </is>
      </c>
      <c r="C603" s="2" t="n">
        <v>930</v>
      </c>
      <c r="D603" s="2">
        <f>IFERROR(TEXTJOIN(" | ",TRUE,UNIQUE(FILTER(Detalhe_Registro!$C:$C,(Detalhe_Registro!$D:$D=A603)*(Detalhe_Registro!$E:$E=B603)*(Detalhe_Registro!$M:$M="SIM")))),"")</f>
        <v/>
      </c>
      <c r="E603" s="2">
        <f>COUNTIFS(Detalhe_Registro!$D:$D,A603,Detalhe_Registro!$E:$E,B603,Detalhe_Registro!$M:$M,"SIM")</f>
        <v/>
      </c>
      <c r="F603" s="2">
        <f>IFERROR(MAXIFS(Detalhe_Registro!$N:$N,Detalhe_Registro!$D:$D,A603,Detalhe_Registro!$E:$E,B603,Detalhe_Registro!$M:$M,"SIM"),0)</f>
        <v/>
      </c>
      <c r="G603" s="2">
        <f>IFERROR(AVERAGEIFS(Detalhe_Registro!$N:$N,Detalhe_Registro!$D:$D,A603,Detalhe_Registro!$E:$E,B603,Detalhe_Registro!$M:$M,"SIM"),0)</f>
        <v/>
      </c>
      <c r="H603" s="2">
        <f>SUMIFS(Detalhe_Registro!$F:$F,Detalhe_Registro!$D:$D,A603,Detalhe_Registro!$E:$E,B603,Detalhe_Registro!$M:$M,"SIM")</f>
        <v/>
      </c>
      <c r="I603" s="2">
        <f>SUMIFS(Detalhe_Registro!$G:$G,Detalhe_Registro!$D:$D,A603,Detalhe_Registro!$E:$E,B603,Detalhe_Registro!$M:$M,"SIM")</f>
        <v/>
      </c>
      <c r="J603" s="2">
        <f>IF(F603&lt;Premissas!$B$8,"&lt; 1,00",IF(F603&lt;Premissas!$B$9,"1,00 – 1,19",IF(F603&lt;Premissas!$B$10,"1,20 – 1,39",IF(F603&lt;Premissas!$B$11,"1,40 – 1,59",IF(F603&lt;Premissas!$B$12,"1,60 – 1,99","≥ 2,00")))))</f>
        <v/>
      </c>
      <c r="K603" s="5">
        <f>IF(F603&lt;Premissas!$B$8,Premissas!$B$13,IF(F603&lt;Premissas!$B$9,Premissas!$B$14,IF(F603&lt;Premissas!$B$10,Premissas!$B$15,IF(F603&lt;Premissas!$B$11,Premissas!$B$16,IF(F603&lt;Premissas!$B$12,Premissas!$B$17,Premissas!$B$18)))))</f>
        <v/>
      </c>
      <c r="L603" s="5">
        <f>K603/Premissas!$B$4</f>
        <v/>
      </c>
      <c r="M603" s="2">
        <f>IF(K603=Premissas!$B$18,"SIM","NÃO")</f>
        <v/>
      </c>
    </row>
    <row r="604">
      <c r="A604" s="2" t="n">
        <v>257617</v>
      </c>
      <c r="B604" s="2" t="inlineStr">
        <is>
          <t>FRANCISCO NEILTON PEREIRA DE ARAUJO</t>
        </is>
      </c>
      <c r="C604" s="2" t="n">
        <v>930</v>
      </c>
      <c r="D604" s="2">
        <f>IFERROR(TEXTJOIN(" | ",TRUE,UNIQUE(FILTER(Detalhe_Registro!$C:$C,(Detalhe_Registro!$D:$D=A604)*(Detalhe_Registro!$E:$E=B604)*(Detalhe_Registro!$M:$M="SIM")))),"")</f>
        <v/>
      </c>
      <c r="E604" s="2">
        <f>COUNTIFS(Detalhe_Registro!$D:$D,A604,Detalhe_Registro!$E:$E,B604,Detalhe_Registro!$M:$M,"SIM")</f>
        <v/>
      </c>
      <c r="F604" s="2">
        <f>IFERROR(MAXIFS(Detalhe_Registro!$N:$N,Detalhe_Registro!$D:$D,A604,Detalhe_Registro!$E:$E,B604,Detalhe_Registro!$M:$M,"SIM"),0)</f>
        <v/>
      </c>
      <c r="G604" s="2">
        <f>IFERROR(AVERAGEIFS(Detalhe_Registro!$N:$N,Detalhe_Registro!$D:$D,A604,Detalhe_Registro!$E:$E,B604,Detalhe_Registro!$M:$M,"SIM"),0)</f>
        <v/>
      </c>
      <c r="H604" s="2">
        <f>SUMIFS(Detalhe_Registro!$F:$F,Detalhe_Registro!$D:$D,A604,Detalhe_Registro!$E:$E,B604,Detalhe_Registro!$M:$M,"SIM")</f>
        <v/>
      </c>
      <c r="I604" s="2">
        <f>SUMIFS(Detalhe_Registro!$G:$G,Detalhe_Registro!$D:$D,A604,Detalhe_Registro!$E:$E,B604,Detalhe_Registro!$M:$M,"SIM")</f>
        <v/>
      </c>
      <c r="J604" s="2">
        <f>IF(F604&lt;Premissas!$B$8,"&lt; 1,00",IF(F604&lt;Premissas!$B$9,"1,00 – 1,19",IF(F604&lt;Premissas!$B$10,"1,20 – 1,39",IF(F604&lt;Premissas!$B$11,"1,40 – 1,59",IF(F604&lt;Premissas!$B$12,"1,60 – 1,99","≥ 2,00")))))</f>
        <v/>
      </c>
      <c r="K604" s="5">
        <f>IF(F604&lt;Premissas!$B$8,Premissas!$B$13,IF(F604&lt;Premissas!$B$9,Premissas!$B$14,IF(F604&lt;Premissas!$B$10,Premissas!$B$15,IF(F604&lt;Premissas!$B$11,Premissas!$B$16,IF(F604&lt;Premissas!$B$12,Premissas!$B$17,Premissas!$B$18)))))</f>
        <v/>
      </c>
      <c r="L604" s="5">
        <f>K604/Premissas!$B$4</f>
        <v/>
      </c>
      <c r="M604" s="2">
        <f>IF(K604=Premissas!$B$18,"SIM","NÃO")</f>
        <v/>
      </c>
    </row>
    <row r="605">
      <c r="A605" s="2" t="inlineStr">
        <is>
          <t>257617</t>
        </is>
      </c>
      <c r="B605" s="2" t="inlineStr">
        <is>
          <t>FRANCISCO NEILTON PEREIRA DE ARAUJO</t>
        </is>
      </c>
      <c r="C605" s="2" t="n">
        <v>930</v>
      </c>
      <c r="D605" s="2">
        <f>IFERROR(TEXTJOIN(" | ",TRUE,UNIQUE(FILTER(Detalhe_Registro!$C:$C,(Detalhe_Registro!$D:$D=A605)*(Detalhe_Registro!$E:$E=B605)*(Detalhe_Registro!$M:$M="SIM")))),"")</f>
        <v/>
      </c>
      <c r="E605" s="2">
        <f>COUNTIFS(Detalhe_Registro!$D:$D,A605,Detalhe_Registro!$E:$E,B605,Detalhe_Registro!$M:$M,"SIM")</f>
        <v/>
      </c>
      <c r="F605" s="2">
        <f>IFERROR(MAXIFS(Detalhe_Registro!$N:$N,Detalhe_Registro!$D:$D,A605,Detalhe_Registro!$E:$E,B605,Detalhe_Registro!$M:$M,"SIM"),0)</f>
        <v/>
      </c>
      <c r="G605" s="2">
        <f>IFERROR(AVERAGEIFS(Detalhe_Registro!$N:$N,Detalhe_Registro!$D:$D,A605,Detalhe_Registro!$E:$E,B605,Detalhe_Registro!$M:$M,"SIM"),0)</f>
        <v/>
      </c>
      <c r="H605" s="2">
        <f>SUMIFS(Detalhe_Registro!$F:$F,Detalhe_Registro!$D:$D,A605,Detalhe_Registro!$E:$E,B605,Detalhe_Registro!$M:$M,"SIM")</f>
        <v/>
      </c>
      <c r="I605" s="2">
        <f>SUMIFS(Detalhe_Registro!$G:$G,Detalhe_Registro!$D:$D,A605,Detalhe_Registro!$E:$E,B605,Detalhe_Registro!$M:$M,"SIM")</f>
        <v/>
      </c>
      <c r="J605" s="2">
        <f>IF(F605&lt;Premissas!$B$8,"&lt; 1,00",IF(F605&lt;Premissas!$B$9,"1,00 – 1,19",IF(F605&lt;Premissas!$B$10,"1,20 – 1,39",IF(F605&lt;Premissas!$B$11,"1,40 – 1,59",IF(F605&lt;Premissas!$B$12,"1,60 – 1,99","≥ 2,00")))))</f>
        <v/>
      </c>
      <c r="K605" s="5">
        <f>IF(F605&lt;Premissas!$B$8,Premissas!$B$13,IF(F605&lt;Premissas!$B$9,Premissas!$B$14,IF(F605&lt;Premissas!$B$10,Premissas!$B$15,IF(F605&lt;Premissas!$B$11,Premissas!$B$16,IF(F605&lt;Premissas!$B$12,Premissas!$B$17,Premissas!$B$18)))))</f>
        <v/>
      </c>
      <c r="L605" s="5">
        <f>K605/Premissas!$B$4</f>
        <v/>
      </c>
      <c r="M605" s="2">
        <f>IF(K605=Premissas!$B$18,"SIM","NÃO")</f>
        <v/>
      </c>
    </row>
    <row r="606">
      <c r="A606" s="2" t="n">
        <v>4487770</v>
      </c>
      <c r="B606" s="2" t="inlineStr">
        <is>
          <t>FRANCK MIRACLES</t>
        </is>
      </c>
      <c r="C606" s="2" t="n">
        <v>930</v>
      </c>
      <c r="D606" s="2">
        <f>IFERROR(TEXTJOIN(" | ",TRUE,UNIQUE(FILTER(Detalhe_Registro!$C:$C,(Detalhe_Registro!$D:$D=A606)*(Detalhe_Registro!$E:$E=B606)*(Detalhe_Registro!$M:$M="SIM")))),"")</f>
        <v/>
      </c>
      <c r="E606" s="2">
        <f>COUNTIFS(Detalhe_Registro!$D:$D,A606,Detalhe_Registro!$E:$E,B606,Detalhe_Registro!$M:$M,"SIM")</f>
        <v/>
      </c>
      <c r="F606" s="2">
        <f>IFERROR(MAXIFS(Detalhe_Registro!$N:$N,Detalhe_Registro!$D:$D,A606,Detalhe_Registro!$E:$E,B606,Detalhe_Registro!$M:$M,"SIM"),0)</f>
        <v/>
      </c>
      <c r="G606" s="2">
        <f>IFERROR(AVERAGEIFS(Detalhe_Registro!$N:$N,Detalhe_Registro!$D:$D,A606,Detalhe_Registro!$E:$E,B606,Detalhe_Registro!$M:$M,"SIM"),0)</f>
        <v/>
      </c>
      <c r="H606" s="2">
        <f>SUMIFS(Detalhe_Registro!$F:$F,Detalhe_Registro!$D:$D,A606,Detalhe_Registro!$E:$E,B606,Detalhe_Registro!$M:$M,"SIM")</f>
        <v/>
      </c>
      <c r="I606" s="2">
        <f>SUMIFS(Detalhe_Registro!$G:$G,Detalhe_Registro!$D:$D,A606,Detalhe_Registro!$E:$E,B606,Detalhe_Registro!$M:$M,"SIM")</f>
        <v/>
      </c>
      <c r="J606" s="2">
        <f>IF(F606&lt;Premissas!$B$8,"&lt; 1,00",IF(F606&lt;Premissas!$B$9,"1,00 – 1,19",IF(F606&lt;Premissas!$B$10,"1,20 – 1,39",IF(F606&lt;Premissas!$B$11,"1,40 – 1,59",IF(F606&lt;Premissas!$B$12,"1,60 – 1,99","≥ 2,00")))))</f>
        <v/>
      </c>
      <c r="K606" s="5">
        <f>IF(F606&lt;Premissas!$B$8,Premissas!$B$13,IF(F606&lt;Premissas!$B$9,Premissas!$B$14,IF(F606&lt;Premissas!$B$10,Premissas!$B$15,IF(F606&lt;Premissas!$B$11,Premissas!$B$16,IF(F606&lt;Premissas!$B$12,Premissas!$B$17,Premissas!$B$18)))))</f>
        <v/>
      </c>
      <c r="L606" s="5">
        <f>K606/Premissas!$B$4</f>
        <v/>
      </c>
      <c r="M606" s="2">
        <f>IF(K606=Premissas!$B$18,"SIM","NÃO")</f>
        <v/>
      </c>
    </row>
    <row r="607">
      <c r="A607" s="2" t="inlineStr">
        <is>
          <t>4487770</t>
        </is>
      </c>
      <c r="B607" s="2" t="inlineStr">
        <is>
          <t>FRANCK MIRACLES</t>
        </is>
      </c>
      <c r="C607" s="2" t="n">
        <v>930</v>
      </c>
      <c r="D607" s="2">
        <f>IFERROR(TEXTJOIN(" | ",TRUE,UNIQUE(FILTER(Detalhe_Registro!$C:$C,(Detalhe_Registro!$D:$D=A607)*(Detalhe_Registro!$E:$E=B607)*(Detalhe_Registro!$M:$M="SIM")))),"")</f>
        <v/>
      </c>
      <c r="E607" s="2">
        <f>COUNTIFS(Detalhe_Registro!$D:$D,A607,Detalhe_Registro!$E:$E,B607,Detalhe_Registro!$M:$M,"SIM")</f>
        <v/>
      </c>
      <c r="F607" s="2">
        <f>IFERROR(MAXIFS(Detalhe_Registro!$N:$N,Detalhe_Registro!$D:$D,A607,Detalhe_Registro!$E:$E,B607,Detalhe_Registro!$M:$M,"SIM"),0)</f>
        <v/>
      </c>
      <c r="G607" s="2">
        <f>IFERROR(AVERAGEIFS(Detalhe_Registro!$N:$N,Detalhe_Registro!$D:$D,A607,Detalhe_Registro!$E:$E,B607,Detalhe_Registro!$M:$M,"SIM"),0)</f>
        <v/>
      </c>
      <c r="H607" s="2">
        <f>SUMIFS(Detalhe_Registro!$F:$F,Detalhe_Registro!$D:$D,A607,Detalhe_Registro!$E:$E,B607,Detalhe_Registro!$M:$M,"SIM")</f>
        <v/>
      </c>
      <c r="I607" s="2">
        <f>SUMIFS(Detalhe_Registro!$G:$G,Detalhe_Registro!$D:$D,A607,Detalhe_Registro!$E:$E,B607,Detalhe_Registro!$M:$M,"SIM")</f>
        <v/>
      </c>
      <c r="J607" s="2">
        <f>IF(F607&lt;Premissas!$B$8,"&lt; 1,00",IF(F607&lt;Premissas!$B$9,"1,00 – 1,19",IF(F607&lt;Premissas!$B$10,"1,20 – 1,39",IF(F607&lt;Premissas!$B$11,"1,40 – 1,59",IF(F607&lt;Premissas!$B$12,"1,60 – 1,99","≥ 2,00")))))</f>
        <v/>
      </c>
      <c r="K607" s="5">
        <f>IF(F607&lt;Premissas!$B$8,Premissas!$B$13,IF(F607&lt;Premissas!$B$9,Premissas!$B$14,IF(F607&lt;Premissas!$B$10,Premissas!$B$15,IF(F607&lt;Premissas!$B$11,Premissas!$B$16,IF(F607&lt;Premissas!$B$12,Premissas!$B$17,Premissas!$B$18)))))</f>
        <v/>
      </c>
      <c r="L607" s="5">
        <f>K607/Premissas!$B$4</f>
        <v/>
      </c>
      <c r="M607" s="2">
        <f>IF(K607=Premissas!$B$18,"SIM","NÃO")</f>
        <v/>
      </c>
    </row>
    <row r="608">
      <c r="A608" s="2" t="n">
        <v>6006728</v>
      </c>
      <c r="B608" s="2" t="inlineStr">
        <is>
          <t>Fabiano Lima Dos Santos Silva</t>
        </is>
      </c>
      <c r="C608" s="2" t="n">
        <v>930</v>
      </c>
      <c r="D608" s="2">
        <f>IFERROR(TEXTJOIN(" | ",TRUE,UNIQUE(FILTER(Detalhe_Registro!$C:$C,(Detalhe_Registro!$D:$D=A608)*(Detalhe_Registro!$E:$E=B608)*(Detalhe_Registro!$M:$M="SIM")))),"")</f>
        <v/>
      </c>
      <c r="E608" s="2">
        <f>COUNTIFS(Detalhe_Registro!$D:$D,A608,Detalhe_Registro!$E:$E,B608,Detalhe_Registro!$M:$M,"SIM")</f>
        <v/>
      </c>
      <c r="F608" s="2">
        <f>IFERROR(MAXIFS(Detalhe_Registro!$N:$N,Detalhe_Registro!$D:$D,A608,Detalhe_Registro!$E:$E,B608,Detalhe_Registro!$M:$M,"SIM"),0)</f>
        <v/>
      </c>
      <c r="G608" s="2">
        <f>IFERROR(AVERAGEIFS(Detalhe_Registro!$N:$N,Detalhe_Registro!$D:$D,A608,Detalhe_Registro!$E:$E,B608,Detalhe_Registro!$M:$M,"SIM"),0)</f>
        <v/>
      </c>
      <c r="H608" s="2">
        <f>SUMIFS(Detalhe_Registro!$F:$F,Detalhe_Registro!$D:$D,A608,Detalhe_Registro!$E:$E,B608,Detalhe_Registro!$M:$M,"SIM")</f>
        <v/>
      </c>
      <c r="I608" s="2">
        <f>SUMIFS(Detalhe_Registro!$G:$G,Detalhe_Registro!$D:$D,A608,Detalhe_Registro!$E:$E,B608,Detalhe_Registro!$M:$M,"SIM")</f>
        <v/>
      </c>
      <c r="J608" s="2">
        <f>IF(F608&lt;Premissas!$B$8,"&lt; 1,00",IF(F608&lt;Premissas!$B$9,"1,00 – 1,19",IF(F608&lt;Premissas!$B$10,"1,20 – 1,39",IF(F608&lt;Premissas!$B$11,"1,40 – 1,59",IF(F608&lt;Premissas!$B$12,"1,60 – 1,99","≥ 2,00")))))</f>
        <v/>
      </c>
      <c r="K608" s="5">
        <f>IF(F608&lt;Premissas!$B$8,Premissas!$B$13,IF(F608&lt;Premissas!$B$9,Premissas!$B$14,IF(F608&lt;Premissas!$B$10,Premissas!$B$15,IF(F608&lt;Premissas!$B$11,Premissas!$B$16,IF(F608&lt;Premissas!$B$12,Premissas!$B$17,Premissas!$B$18)))))</f>
        <v/>
      </c>
      <c r="L608" s="5">
        <f>K608/Premissas!$B$4</f>
        <v/>
      </c>
      <c r="M608" s="2">
        <f>IF(K608=Premissas!$B$18,"SIM","NÃO")</f>
        <v/>
      </c>
    </row>
    <row r="609">
      <c r="A609" s="2" t="inlineStr">
        <is>
          <t>6006728</t>
        </is>
      </c>
      <c r="B609" s="2" t="inlineStr">
        <is>
          <t>Fabiano Lima Dos Santos Silva</t>
        </is>
      </c>
      <c r="C609" s="2" t="n">
        <v>930</v>
      </c>
      <c r="D609" s="2">
        <f>IFERROR(TEXTJOIN(" | ",TRUE,UNIQUE(FILTER(Detalhe_Registro!$C:$C,(Detalhe_Registro!$D:$D=A609)*(Detalhe_Registro!$E:$E=B609)*(Detalhe_Registro!$M:$M="SIM")))),"")</f>
        <v/>
      </c>
      <c r="E609" s="2">
        <f>COUNTIFS(Detalhe_Registro!$D:$D,A609,Detalhe_Registro!$E:$E,B609,Detalhe_Registro!$M:$M,"SIM")</f>
        <v/>
      </c>
      <c r="F609" s="2">
        <f>IFERROR(MAXIFS(Detalhe_Registro!$N:$N,Detalhe_Registro!$D:$D,A609,Detalhe_Registro!$E:$E,B609,Detalhe_Registro!$M:$M,"SIM"),0)</f>
        <v/>
      </c>
      <c r="G609" s="2">
        <f>IFERROR(AVERAGEIFS(Detalhe_Registro!$N:$N,Detalhe_Registro!$D:$D,A609,Detalhe_Registro!$E:$E,B609,Detalhe_Registro!$M:$M,"SIM"),0)</f>
        <v/>
      </c>
      <c r="H609" s="2">
        <f>SUMIFS(Detalhe_Registro!$F:$F,Detalhe_Registro!$D:$D,A609,Detalhe_Registro!$E:$E,B609,Detalhe_Registro!$M:$M,"SIM")</f>
        <v/>
      </c>
      <c r="I609" s="2">
        <f>SUMIFS(Detalhe_Registro!$G:$G,Detalhe_Registro!$D:$D,A609,Detalhe_Registro!$E:$E,B609,Detalhe_Registro!$M:$M,"SIM")</f>
        <v/>
      </c>
      <c r="J609" s="2">
        <f>IF(F609&lt;Premissas!$B$8,"&lt; 1,00",IF(F609&lt;Premissas!$B$9,"1,00 – 1,19",IF(F609&lt;Premissas!$B$10,"1,20 – 1,39",IF(F609&lt;Premissas!$B$11,"1,40 – 1,59",IF(F609&lt;Premissas!$B$12,"1,60 – 1,99","≥ 2,00")))))</f>
        <v/>
      </c>
      <c r="K609" s="5">
        <f>IF(F609&lt;Premissas!$B$8,Premissas!$B$13,IF(F609&lt;Premissas!$B$9,Premissas!$B$14,IF(F609&lt;Premissas!$B$10,Premissas!$B$15,IF(F609&lt;Premissas!$B$11,Premissas!$B$16,IF(F609&lt;Premissas!$B$12,Premissas!$B$17,Premissas!$B$18)))))</f>
        <v/>
      </c>
      <c r="L609" s="5">
        <f>K609/Premissas!$B$4</f>
        <v/>
      </c>
      <c r="M609" s="2">
        <f>IF(K609=Premissas!$B$18,"SIM","NÃO")</f>
        <v/>
      </c>
    </row>
    <row r="610">
      <c r="A610" s="2" t="n">
        <v>5666945</v>
      </c>
      <c r="B610" s="2" t="inlineStr">
        <is>
          <t>Felipe Amador Moreira</t>
        </is>
      </c>
      <c r="C610" s="2" t="n">
        <v>930</v>
      </c>
      <c r="D610" s="2">
        <f>IFERROR(TEXTJOIN(" | ",TRUE,UNIQUE(FILTER(Detalhe_Registro!$C:$C,(Detalhe_Registro!$D:$D=A610)*(Detalhe_Registro!$E:$E=B610)*(Detalhe_Registro!$M:$M="SIM")))),"")</f>
        <v/>
      </c>
      <c r="E610" s="2">
        <f>COUNTIFS(Detalhe_Registro!$D:$D,A610,Detalhe_Registro!$E:$E,B610,Detalhe_Registro!$M:$M,"SIM")</f>
        <v/>
      </c>
      <c r="F610" s="2">
        <f>IFERROR(MAXIFS(Detalhe_Registro!$N:$N,Detalhe_Registro!$D:$D,A610,Detalhe_Registro!$E:$E,B610,Detalhe_Registro!$M:$M,"SIM"),0)</f>
        <v/>
      </c>
      <c r="G610" s="2">
        <f>IFERROR(AVERAGEIFS(Detalhe_Registro!$N:$N,Detalhe_Registro!$D:$D,A610,Detalhe_Registro!$E:$E,B610,Detalhe_Registro!$M:$M,"SIM"),0)</f>
        <v/>
      </c>
      <c r="H610" s="2">
        <f>SUMIFS(Detalhe_Registro!$F:$F,Detalhe_Registro!$D:$D,A610,Detalhe_Registro!$E:$E,B610,Detalhe_Registro!$M:$M,"SIM")</f>
        <v/>
      </c>
      <c r="I610" s="2">
        <f>SUMIFS(Detalhe_Registro!$G:$G,Detalhe_Registro!$D:$D,A610,Detalhe_Registro!$E:$E,B610,Detalhe_Registro!$M:$M,"SIM")</f>
        <v/>
      </c>
      <c r="J610" s="2">
        <f>IF(F610&lt;Premissas!$B$8,"&lt; 1,00",IF(F610&lt;Premissas!$B$9,"1,00 – 1,19",IF(F610&lt;Premissas!$B$10,"1,20 – 1,39",IF(F610&lt;Premissas!$B$11,"1,40 – 1,59",IF(F610&lt;Premissas!$B$12,"1,60 – 1,99","≥ 2,00")))))</f>
        <v/>
      </c>
      <c r="K610" s="5">
        <f>IF(F610&lt;Premissas!$B$8,Premissas!$B$13,IF(F610&lt;Premissas!$B$9,Premissas!$B$14,IF(F610&lt;Premissas!$B$10,Premissas!$B$15,IF(F610&lt;Premissas!$B$11,Premissas!$B$16,IF(F610&lt;Premissas!$B$12,Premissas!$B$17,Premissas!$B$18)))))</f>
        <v/>
      </c>
      <c r="L610" s="5">
        <f>K610/Premissas!$B$4</f>
        <v/>
      </c>
      <c r="M610" s="2">
        <f>IF(K610=Premissas!$B$18,"SIM","NÃO")</f>
        <v/>
      </c>
    </row>
    <row r="611">
      <c r="A611" s="2" t="inlineStr">
        <is>
          <t>5666945</t>
        </is>
      </c>
      <c r="B611" s="2" t="inlineStr">
        <is>
          <t>Felipe Amador Moreira</t>
        </is>
      </c>
      <c r="C611" s="2" t="n">
        <v>930</v>
      </c>
      <c r="D611" s="2">
        <f>IFERROR(TEXTJOIN(" | ",TRUE,UNIQUE(FILTER(Detalhe_Registro!$C:$C,(Detalhe_Registro!$D:$D=A611)*(Detalhe_Registro!$E:$E=B611)*(Detalhe_Registro!$M:$M="SIM")))),"")</f>
        <v/>
      </c>
      <c r="E611" s="2">
        <f>COUNTIFS(Detalhe_Registro!$D:$D,A611,Detalhe_Registro!$E:$E,B611,Detalhe_Registro!$M:$M,"SIM")</f>
        <v/>
      </c>
      <c r="F611" s="2">
        <f>IFERROR(MAXIFS(Detalhe_Registro!$N:$N,Detalhe_Registro!$D:$D,A611,Detalhe_Registro!$E:$E,B611,Detalhe_Registro!$M:$M,"SIM"),0)</f>
        <v/>
      </c>
      <c r="G611" s="2">
        <f>IFERROR(AVERAGEIFS(Detalhe_Registro!$N:$N,Detalhe_Registro!$D:$D,A611,Detalhe_Registro!$E:$E,B611,Detalhe_Registro!$M:$M,"SIM"),0)</f>
        <v/>
      </c>
      <c r="H611" s="2">
        <f>SUMIFS(Detalhe_Registro!$F:$F,Detalhe_Registro!$D:$D,A611,Detalhe_Registro!$E:$E,B611,Detalhe_Registro!$M:$M,"SIM")</f>
        <v/>
      </c>
      <c r="I611" s="2">
        <f>SUMIFS(Detalhe_Registro!$G:$G,Detalhe_Registro!$D:$D,A611,Detalhe_Registro!$E:$E,B611,Detalhe_Registro!$M:$M,"SIM")</f>
        <v/>
      </c>
      <c r="J611" s="2">
        <f>IF(F611&lt;Premissas!$B$8,"&lt; 1,00",IF(F611&lt;Premissas!$B$9,"1,00 – 1,19",IF(F611&lt;Premissas!$B$10,"1,20 – 1,39",IF(F611&lt;Premissas!$B$11,"1,40 – 1,59",IF(F611&lt;Premissas!$B$12,"1,60 – 1,99","≥ 2,00")))))</f>
        <v/>
      </c>
      <c r="K611" s="5">
        <f>IF(F611&lt;Premissas!$B$8,Premissas!$B$13,IF(F611&lt;Premissas!$B$9,Premissas!$B$14,IF(F611&lt;Premissas!$B$10,Premissas!$B$15,IF(F611&lt;Premissas!$B$11,Premissas!$B$16,IF(F611&lt;Premissas!$B$12,Premissas!$B$17,Premissas!$B$18)))))</f>
        <v/>
      </c>
      <c r="L611" s="5">
        <f>K611/Premissas!$B$4</f>
        <v/>
      </c>
      <c r="M611" s="2">
        <f>IF(K611=Premissas!$B$18,"SIM","NÃO")</f>
        <v/>
      </c>
    </row>
    <row r="612">
      <c r="A612" s="2" t="n">
        <v>5462550</v>
      </c>
      <c r="B612" s="2" t="inlineStr">
        <is>
          <t>Felipe Nobrega Silva</t>
        </is>
      </c>
      <c r="C612" s="2" t="n">
        <v>930</v>
      </c>
      <c r="D612" s="2">
        <f>IFERROR(TEXTJOIN(" | ",TRUE,UNIQUE(FILTER(Detalhe_Registro!$C:$C,(Detalhe_Registro!$D:$D=A612)*(Detalhe_Registro!$E:$E=B612)*(Detalhe_Registro!$M:$M="SIM")))),"")</f>
        <v/>
      </c>
      <c r="E612" s="2">
        <f>COUNTIFS(Detalhe_Registro!$D:$D,A612,Detalhe_Registro!$E:$E,B612,Detalhe_Registro!$M:$M,"SIM")</f>
        <v/>
      </c>
      <c r="F612" s="2">
        <f>IFERROR(MAXIFS(Detalhe_Registro!$N:$N,Detalhe_Registro!$D:$D,A612,Detalhe_Registro!$E:$E,B612,Detalhe_Registro!$M:$M,"SIM"),0)</f>
        <v/>
      </c>
      <c r="G612" s="2">
        <f>IFERROR(AVERAGEIFS(Detalhe_Registro!$N:$N,Detalhe_Registro!$D:$D,A612,Detalhe_Registro!$E:$E,B612,Detalhe_Registro!$M:$M,"SIM"),0)</f>
        <v/>
      </c>
      <c r="H612" s="2">
        <f>SUMIFS(Detalhe_Registro!$F:$F,Detalhe_Registro!$D:$D,A612,Detalhe_Registro!$E:$E,B612,Detalhe_Registro!$M:$M,"SIM")</f>
        <v/>
      </c>
      <c r="I612" s="2">
        <f>SUMIFS(Detalhe_Registro!$G:$G,Detalhe_Registro!$D:$D,A612,Detalhe_Registro!$E:$E,B612,Detalhe_Registro!$M:$M,"SIM")</f>
        <v/>
      </c>
      <c r="J612" s="2">
        <f>IF(F612&lt;Premissas!$B$8,"&lt; 1,00",IF(F612&lt;Premissas!$B$9,"1,00 – 1,19",IF(F612&lt;Premissas!$B$10,"1,20 – 1,39",IF(F612&lt;Premissas!$B$11,"1,40 – 1,59",IF(F612&lt;Premissas!$B$12,"1,60 – 1,99","≥ 2,00")))))</f>
        <v/>
      </c>
      <c r="K612" s="5">
        <f>IF(F612&lt;Premissas!$B$8,Premissas!$B$13,IF(F612&lt;Premissas!$B$9,Premissas!$B$14,IF(F612&lt;Premissas!$B$10,Premissas!$B$15,IF(F612&lt;Premissas!$B$11,Premissas!$B$16,IF(F612&lt;Premissas!$B$12,Premissas!$B$17,Premissas!$B$18)))))</f>
        <v/>
      </c>
      <c r="L612" s="5">
        <f>K612/Premissas!$B$4</f>
        <v/>
      </c>
      <c r="M612" s="2">
        <f>IF(K612=Premissas!$B$18,"SIM","NÃO")</f>
        <v/>
      </c>
    </row>
    <row r="613">
      <c r="A613" s="2" t="inlineStr">
        <is>
          <t>5462550</t>
        </is>
      </c>
      <c r="B613" s="2" t="inlineStr">
        <is>
          <t>Felipe Nobrega Silva</t>
        </is>
      </c>
      <c r="C613" s="2" t="n">
        <v>930</v>
      </c>
      <c r="D613" s="2">
        <f>IFERROR(TEXTJOIN(" | ",TRUE,UNIQUE(FILTER(Detalhe_Registro!$C:$C,(Detalhe_Registro!$D:$D=A613)*(Detalhe_Registro!$E:$E=B613)*(Detalhe_Registro!$M:$M="SIM")))),"")</f>
        <v/>
      </c>
      <c r="E613" s="2">
        <f>COUNTIFS(Detalhe_Registro!$D:$D,A613,Detalhe_Registro!$E:$E,B613,Detalhe_Registro!$M:$M,"SIM")</f>
        <v/>
      </c>
      <c r="F613" s="2">
        <f>IFERROR(MAXIFS(Detalhe_Registro!$N:$N,Detalhe_Registro!$D:$D,A613,Detalhe_Registro!$E:$E,B613,Detalhe_Registro!$M:$M,"SIM"),0)</f>
        <v/>
      </c>
      <c r="G613" s="2">
        <f>IFERROR(AVERAGEIFS(Detalhe_Registro!$N:$N,Detalhe_Registro!$D:$D,A613,Detalhe_Registro!$E:$E,B613,Detalhe_Registro!$M:$M,"SIM"),0)</f>
        <v/>
      </c>
      <c r="H613" s="2">
        <f>SUMIFS(Detalhe_Registro!$F:$F,Detalhe_Registro!$D:$D,A613,Detalhe_Registro!$E:$E,B613,Detalhe_Registro!$M:$M,"SIM")</f>
        <v/>
      </c>
      <c r="I613" s="2">
        <f>SUMIFS(Detalhe_Registro!$G:$G,Detalhe_Registro!$D:$D,A613,Detalhe_Registro!$E:$E,B613,Detalhe_Registro!$M:$M,"SIM")</f>
        <v/>
      </c>
      <c r="J613" s="2">
        <f>IF(F613&lt;Premissas!$B$8,"&lt; 1,00",IF(F613&lt;Premissas!$B$9,"1,00 – 1,19",IF(F613&lt;Premissas!$B$10,"1,20 – 1,39",IF(F613&lt;Premissas!$B$11,"1,40 – 1,59",IF(F613&lt;Premissas!$B$12,"1,60 – 1,99","≥ 2,00")))))</f>
        <v/>
      </c>
      <c r="K613" s="5">
        <f>IF(F613&lt;Premissas!$B$8,Premissas!$B$13,IF(F613&lt;Premissas!$B$9,Premissas!$B$14,IF(F613&lt;Premissas!$B$10,Premissas!$B$15,IF(F613&lt;Premissas!$B$11,Premissas!$B$16,IF(F613&lt;Premissas!$B$12,Premissas!$B$17,Premissas!$B$18)))))</f>
        <v/>
      </c>
      <c r="L613" s="5">
        <f>K613/Premissas!$B$4</f>
        <v/>
      </c>
      <c r="M613" s="2">
        <f>IF(K613=Premissas!$B$18,"SIM","NÃO")</f>
        <v/>
      </c>
    </row>
    <row r="614">
      <c r="A614" s="2" t="n">
        <v>6015743</v>
      </c>
      <c r="B614" s="2" t="inlineStr">
        <is>
          <t>Fernando Carlos De Jesus</t>
        </is>
      </c>
      <c r="C614" s="2" t="n">
        <v>930</v>
      </c>
      <c r="D614" s="2">
        <f>IFERROR(TEXTJOIN(" | ",TRUE,UNIQUE(FILTER(Detalhe_Registro!$C:$C,(Detalhe_Registro!$D:$D=A614)*(Detalhe_Registro!$E:$E=B614)*(Detalhe_Registro!$M:$M="SIM")))),"")</f>
        <v/>
      </c>
      <c r="E614" s="2">
        <f>COUNTIFS(Detalhe_Registro!$D:$D,A614,Detalhe_Registro!$E:$E,B614,Detalhe_Registro!$M:$M,"SIM")</f>
        <v/>
      </c>
      <c r="F614" s="2">
        <f>IFERROR(MAXIFS(Detalhe_Registro!$N:$N,Detalhe_Registro!$D:$D,A614,Detalhe_Registro!$E:$E,B614,Detalhe_Registro!$M:$M,"SIM"),0)</f>
        <v/>
      </c>
      <c r="G614" s="2">
        <f>IFERROR(AVERAGEIFS(Detalhe_Registro!$N:$N,Detalhe_Registro!$D:$D,A614,Detalhe_Registro!$E:$E,B614,Detalhe_Registro!$M:$M,"SIM"),0)</f>
        <v/>
      </c>
      <c r="H614" s="2">
        <f>SUMIFS(Detalhe_Registro!$F:$F,Detalhe_Registro!$D:$D,A614,Detalhe_Registro!$E:$E,B614,Detalhe_Registro!$M:$M,"SIM")</f>
        <v/>
      </c>
      <c r="I614" s="2">
        <f>SUMIFS(Detalhe_Registro!$G:$G,Detalhe_Registro!$D:$D,A614,Detalhe_Registro!$E:$E,B614,Detalhe_Registro!$M:$M,"SIM")</f>
        <v/>
      </c>
      <c r="J614" s="2">
        <f>IF(F614&lt;Premissas!$B$8,"&lt; 1,00",IF(F614&lt;Premissas!$B$9,"1,00 – 1,19",IF(F614&lt;Premissas!$B$10,"1,20 – 1,39",IF(F614&lt;Premissas!$B$11,"1,40 – 1,59",IF(F614&lt;Premissas!$B$12,"1,60 – 1,99","≥ 2,00")))))</f>
        <v/>
      </c>
      <c r="K614" s="5">
        <f>IF(F614&lt;Premissas!$B$8,Premissas!$B$13,IF(F614&lt;Premissas!$B$9,Premissas!$B$14,IF(F614&lt;Premissas!$B$10,Premissas!$B$15,IF(F614&lt;Premissas!$B$11,Premissas!$B$16,IF(F614&lt;Premissas!$B$12,Premissas!$B$17,Premissas!$B$18)))))</f>
        <v/>
      </c>
      <c r="L614" s="5">
        <f>K614/Premissas!$B$4</f>
        <v/>
      </c>
      <c r="M614" s="2">
        <f>IF(K614=Premissas!$B$18,"SIM","NÃO")</f>
        <v/>
      </c>
    </row>
    <row r="615">
      <c r="A615" s="2" t="inlineStr">
        <is>
          <t>6015743</t>
        </is>
      </c>
      <c r="B615" s="2" t="inlineStr">
        <is>
          <t>Fernando Carlos De Jesus</t>
        </is>
      </c>
      <c r="C615" s="2" t="n">
        <v>930</v>
      </c>
      <c r="D615" s="2">
        <f>IFERROR(TEXTJOIN(" | ",TRUE,UNIQUE(FILTER(Detalhe_Registro!$C:$C,(Detalhe_Registro!$D:$D=A615)*(Detalhe_Registro!$E:$E=B615)*(Detalhe_Registro!$M:$M="SIM")))),"")</f>
        <v/>
      </c>
      <c r="E615" s="2">
        <f>COUNTIFS(Detalhe_Registro!$D:$D,A615,Detalhe_Registro!$E:$E,B615,Detalhe_Registro!$M:$M,"SIM")</f>
        <v/>
      </c>
      <c r="F615" s="2">
        <f>IFERROR(MAXIFS(Detalhe_Registro!$N:$N,Detalhe_Registro!$D:$D,A615,Detalhe_Registro!$E:$E,B615,Detalhe_Registro!$M:$M,"SIM"),0)</f>
        <v/>
      </c>
      <c r="G615" s="2">
        <f>IFERROR(AVERAGEIFS(Detalhe_Registro!$N:$N,Detalhe_Registro!$D:$D,A615,Detalhe_Registro!$E:$E,B615,Detalhe_Registro!$M:$M,"SIM"),0)</f>
        <v/>
      </c>
      <c r="H615" s="2">
        <f>SUMIFS(Detalhe_Registro!$F:$F,Detalhe_Registro!$D:$D,A615,Detalhe_Registro!$E:$E,B615,Detalhe_Registro!$M:$M,"SIM")</f>
        <v/>
      </c>
      <c r="I615" s="2">
        <f>SUMIFS(Detalhe_Registro!$G:$G,Detalhe_Registro!$D:$D,A615,Detalhe_Registro!$E:$E,B615,Detalhe_Registro!$M:$M,"SIM")</f>
        <v/>
      </c>
      <c r="J615" s="2">
        <f>IF(F615&lt;Premissas!$B$8,"&lt; 1,00",IF(F615&lt;Premissas!$B$9,"1,00 – 1,19",IF(F615&lt;Premissas!$B$10,"1,20 – 1,39",IF(F615&lt;Premissas!$B$11,"1,40 – 1,59",IF(F615&lt;Premissas!$B$12,"1,60 – 1,99","≥ 2,00")))))</f>
        <v/>
      </c>
      <c r="K615" s="5">
        <f>IF(F615&lt;Premissas!$B$8,Premissas!$B$13,IF(F615&lt;Premissas!$B$9,Premissas!$B$14,IF(F615&lt;Premissas!$B$10,Premissas!$B$15,IF(F615&lt;Premissas!$B$11,Premissas!$B$16,IF(F615&lt;Premissas!$B$12,Premissas!$B$17,Premissas!$B$18)))))</f>
        <v/>
      </c>
      <c r="L615" s="5">
        <f>K615/Premissas!$B$4</f>
        <v/>
      </c>
      <c r="M615" s="2">
        <f>IF(K615=Premissas!$B$18,"SIM","NÃO")</f>
        <v/>
      </c>
    </row>
    <row r="616">
      <c r="A616" s="2" t="n">
        <v>5959128</v>
      </c>
      <c r="B616" s="2" t="inlineStr">
        <is>
          <t>Fernando Miguel Da Conceicao</t>
        </is>
      </c>
      <c r="C616" s="2" t="n">
        <v>930</v>
      </c>
      <c r="D616" s="2">
        <f>IFERROR(TEXTJOIN(" | ",TRUE,UNIQUE(FILTER(Detalhe_Registro!$C:$C,(Detalhe_Registro!$D:$D=A616)*(Detalhe_Registro!$E:$E=B616)*(Detalhe_Registro!$M:$M="SIM")))),"")</f>
        <v/>
      </c>
      <c r="E616" s="2">
        <f>COUNTIFS(Detalhe_Registro!$D:$D,A616,Detalhe_Registro!$E:$E,B616,Detalhe_Registro!$M:$M,"SIM")</f>
        <v/>
      </c>
      <c r="F616" s="2">
        <f>IFERROR(MAXIFS(Detalhe_Registro!$N:$N,Detalhe_Registro!$D:$D,A616,Detalhe_Registro!$E:$E,B616,Detalhe_Registro!$M:$M,"SIM"),0)</f>
        <v/>
      </c>
      <c r="G616" s="2">
        <f>IFERROR(AVERAGEIFS(Detalhe_Registro!$N:$N,Detalhe_Registro!$D:$D,A616,Detalhe_Registro!$E:$E,B616,Detalhe_Registro!$M:$M,"SIM"),0)</f>
        <v/>
      </c>
      <c r="H616" s="2">
        <f>SUMIFS(Detalhe_Registro!$F:$F,Detalhe_Registro!$D:$D,A616,Detalhe_Registro!$E:$E,B616,Detalhe_Registro!$M:$M,"SIM")</f>
        <v/>
      </c>
      <c r="I616" s="2">
        <f>SUMIFS(Detalhe_Registro!$G:$G,Detalhe_Registro!$D:$D,A616,Detalhe_Registro!$E:$E,B616,Detalhe_Registro!$M:$M,"SIM")</f>
        <v/>
      </c>
      <c r="J616" s="2">
        <f>IF(F616&lt;Premissas!$B$8,"&lt; 1,00",IF(F616&lt;Premissas!$B$9,"1,00 – 1,19",IF(F616&lt;Premissas!$B$10,"1,20 – 1,39",IF(F616&lt;Premissas!$B$11,"1,40 – 1,59",IF(F616&lt;Premissas!$B$12,"1,60 – 1,99","≥ 2,00")))))</f>
        <v/>
      </c>
      <c r="K616" s="5">
        <f>IF(F616&lt;Premissas!$B$8,Premissas!$B$13,IF(F616&lt;Premissas!$B$9,Premissas!$B$14,IF(F616&lt;Premissas!$B$10,Premissas!$B$15,IF(F616&lt;Premissas!$B$11,Premissas!$B$16,IF(F616&lt;Premissas!$B$12,Premissas!$B$17,Premissas!$B$18)))))</f>
        <v/>
      </c>
      <c r="L616" s="5">
        <f>K616/Premissas!$B$4</f>
        <v/>
      </c>
      <c r="M616" s="2">
        <f>IF(K616=Premissas!$B$18,"SIM","NÃO")</f>
        <v/>
      </c>
    </row>
    <row r="617">
      <c r="A617" s="2" t="inlineStr">
        <is>
          <t>5959128</t>
        </is>
      </c>
      <c r="B617" s="2" t="inlineStr">
        <is>
          <t>Fernando Miguel Da Conceicao</t>
        </is>
      </c>
      <c r="C617" s="2" t="n">
        <v>930</v>
      </c>
      <c r="D617" s="2">
        <f>IFERROR(TEXTJOIN(" | ",TRUE,UNIQUE(FILTER(Detalhe_Registro!$C:$C,(Detalhe_Registro!$D:$D=A617)*(Detalhe_Registro!$E:$E=B617)*(Detalhe_Registro!$M:$M="SIM")))),"")</f>
        <v/>
      </c>
      <c r="E617" s="2">
        <f>COUNTIFS(Detalhe_Registro!$D:$D,A617,Detalhe_Registro!$E:$E,B617,Detalhe_Registro!$M:$M,"SIM")</f>
        <v/>
      </c>
      <c r="F617" s="2">
        <f>IFERROR(MAXIFS(Detalhe_Registro!$N:$N,Detalhe_Registro!$D:$D,A617,Detalhe_Registro!$E:$E,B617,Detalhe_Registro!$M:$M,"SIM"),0)</f>
        <v/>
      </c>
      <c r="G617" s="2">
        <f>IFERROR(AVERAGEIFS(Detalhe_Registro!$N:$N,Detalhe_Registro!$D:$D,A617,Detalhe_Registro!$E:$E,B617,Detalhe_Registro!$M:$M,"SIM"),0)</f>
        <v/>
      </c>
      <c r="H617" s="2">
        <f>SUMIFS(Detalhe_Registro!$F:$F,Detalhe_Registro!$D:$D,A617,Detalhe_Registro!$E:$E,B617,Detalhe_Registro!$M:$M,"SIM")</f>
        <v/>
      </c>
      <c r="I617" s="2">
        <f>SUMIFS(Detalhe_Registro!$G:$G,Detalhe_Registro!$D:$D,A617,Detalhe_Registro!$E:$E,B617,Detalhe_Registro!$M:$M,"SIM")</f>
        <v/>
      </c>
      <c r="J617" s="2">
        <f>IF(F617&lt;Premissas!$B$8,"&lt; 1,00",IF(F617&lt;Premissas!$B$9,"1,00 – 1,19",IF(F617&lt;Premissas!$B$10,"1,20 – 1,39",IF(F617&lt;Premissas!$B$11,"1,40 – 1,59",IF(F617&lt;Premissas!$B$12,"1,60 – 1,99","≥ 2,00")))))</f>
        <v/>
      </c>
      <c r="K617" s="5">
        <f>IF(F617&lt;Premissas!$B$8,Premissas!$B$13,IF(F617&lt;Premissas!$B$9,Premissas!$B$14,IF(F617&lt;Premissas!$B$10,Premissas!$B$15,IF(F617&lt;Premissas!$B$11,Premissas!$B$16,IF(F617&lt;Premissas!$B$12,Premissas!$B$17,Premissas!$B$18)))))</f>
        <v/>
      </c>
      <c r="L617" s="5">
        <f>K617/Premissas!$B$4</f>
        <v/>
      </c>
      <c r="M617" s="2">
        <f>IF(K617=Premissas!$B$18,"SIM","NÃO")</f>
        <v/>
      </c>
    </row>
    <row r="618">
      <c r="A618" s="2" t="n">
        <v>5968100</v>
      </c>
      <c r="B618" s="2" t="inlineStr">
        <is>
          <t>Fernando Oliveira Martins</t>
        </is>
      </c>
      <c r="C618" s="2" t="n">
        <v>930</v>
      </c>
      <c r="D618" s="2">
        <f>IFERROR(TEXTJOIN(" | ",TRUE,UNIQUE(FILTER(Detalhe_Registro!$C:$C,(Detalhe_Registro!$D:$D=A618)*(Detalhe_Registro!$E:$E=B618)*(Detalhe_Registro!$M:$M="SIM")))),"")</f>
        <v/>
      </c>
      <c r="E618" s="2">
        <f>COUNTIFS(Detalhe_Registro!$D:$D,A618,Detalhe_Registro!$E:$E,B618,Detalhe_Registro!$M:$M,"SIM")</f>
        <v/>
      </c>
      <c r="F618" s="2">
        <f>IFERROR(MAXIFS(Detalhe_Registro!$N:$N,Detalhe_Registro!$D:$D,A618,Detalhe_Registro!$E:$E,B618,Detalhe_Registro!$M:$M,"SIM"),0)</f>
        <v/>
      </c>
      <c r="G618" s="2">
        <f>IFERROR(AVERAGEIFS(Detalhe_Registro!$N:$N,Detalhe_Registro!$D:$D,A618,Detalhe_Registro!$E:$E,B618,Detalhe_Registro!$M:$M,"SIM"),0)</f>
        <v/>
      </c>
      <c r="H618" s="2">
        <f>SUMIFS(Detalhe_Registro!$F:$F,Detalhe_Registro!$D:$D,A618,Detalhe_Registro!$E:$E,B618,Detalhe_Registro!$M:$M,"SIM")</f>
        <v/>
      </c>
      <c r="I618" s="2">
        <f>SUMIFS(Detalhe_Registro!$G:$G,Detalhe_Registro!$D:$D,A618,Detalhe_Registro!$E:$E,B618,Detalhe_Registro!$M:$M,"SIM")</f>
        <v/>
      </c>
      <c r="J618" s="2">
        <f>IF(F618&lt;Premissas!$B$8,"&lt; 1,00",IF(F618&lt;Premissas!$B$9,"1,00 – 1,19",IF(F618&lt;Premissas!$B$10,"1,20 – 1,39",IF(F618&lt;Premissas!$B$11,"1,40 – 1,59",IF(F618&lt;Premissas!$B$12,"1,60 – 1,99","≥ 2,00")))))</f>
        <v/>
      </c>
      <c r="K618" s="5">
        <f>IF(F618&lt;Premissas!$B$8,Premissas!$B$13,IF(F618&lt;Premissas!$B$9,Premissas!$B$14,IF(F618&lt;Premissas!$B$10,Premissas!$B$15,IF(F618&lt;Premissas!$B$11,Premissas!$B$16,IF(F618&lt;Premissas!$B$12,Premissas!$B$17,Premissas!$B$18)))))</f>
        <v/>
      </c>
      <c r="L618" s="5">
        <f>K618/Premissas!$B$4</f>
        <v/>
      </c>
      <c r="M618" s="2">
        <f>IF(K618=Premissas!$B$18,"SIM","NÃO")</f>
        <v/>
      </c>
    </row>
    <row r="619">
      <c r="A619" s="2" t="inlineStr">
        <is>
          <t>5968100</t>
        </is>
      </c>
      <c r="B619" s="2" t="inlineStr">
        <is>
          <t>Fernando Oliveira Martins</t>
        </is>
      </c>
      <c r="C619" s="2" t="n">
        <v>930</v>
      </c>
      <c r="D619" s="2">
        <f>IFERROR(TEXTJOIN(" | ",TRUE,UNIQUE(FILTER(Detalhe_Registro!$C:$C,(Detalhe_Registro!$D:$D=A619)*(Detalhe_Registro!$E:$E=B619)*(Detalhe_Registro!$M:$M="SIM")))),"")</f>
        <v/>
      </c>
      <c r="E619" s="2">
        <f>COUNTIFS(Detalhe_Registro!$D:$D,A619,Detalhe_Registro!$E:$E,B619,Detalhe_Registro!$M:$M,"SIM")</f>
        <v/>
      </c>
      <c r="F619" s="2">
        <f>IFERROR(MAXIFS(Detalhe_Registro!$N:$N,Detalhe_Registro!$D:$D,A619,Detalhe_Registro!$E:$E,B619,Detalhe_Registro!$M:$M,"SIM"),0)</f>
        <v/>
      </c>
      <c r="G619" s="2">
        <f>IFERROR(AVERAGEIFS(Detalhe_Registro!$N:$N,Detalhe_Registro!$D:$D,A619,Detalhe_Registro!$E:$E,B619,Detalhe_Registro!$M:$M,"SIM"),0)</f>
        <v/>
      </c>
      <c r="H619" s="2">
        <f>SUMIFS(Detalhe_Registro!$F:$F,Detalhe_Registro!$D:$D,A619,Detalhe_Registro!$E:$E,B619,Detalhe_Registro!$M:$M,"SIM")</f>
        <v/>
      </c>
      <c r="I619" s="2">
        <f>SUMIFS(Detalhe_Registro!$G:$G,Detalhe_Registro!$D:$D,A619,Detalhe_Registro!$E:$E,B619,Detalhe_Registro!$M:$M,"SIM")</f>
        <v/>
      </c>
      <c r="J619" s="2">
        <f>IF(F619&lt;Premissas!$B$8,"&lt; 1,00",IF(F619&lt;Premissas!$B$9,"1,00 – 1,19",IF(F619&lt;Premissas!$B$10,"1,20 – 1,39",IF(F619&lt;Premissas!$B$11,"1,40 – 1,59",IF(F619&lt;Premissas!$B$12,"1,60 – 1,99","≥ 2,00")))))</f>
        <v/>
      </c>
      <c r="K619" s="5">
        <f>IF(F619&lt;Premissas!$B$8,Premissas!$B$13,IF(F619&lt;Premissas!$B$9,Premissas!$B$14,IF(F619&lt;Premissas!$B$10,Premissas!$B$15,IF(F619&lt;Premissas!$B$11,Premissas!$B$16,IF(F619&lt;Premissas!$B$12,Premissas!$B$17,Premissas!$B$18)))))</f>
        <v/>
      </c>
      <c r="L619" s="5">
        <f>K619/Premissas!$B$4</f>
        <v/>
      </c>
      <c r="M619" s="2">
        <f>IF(K619=Premissas!$B$18,"SIM","NÃO")</f>
        <v/>
      </c>
    </row>
    <row r="620">
      <c r="A620" s="2" t="n">
        <v>5149266</v>
      </c>
      <c r="B620" s="2" t="inlineStr">
        <is>
          <t>Francisco Augusto Ferreira Junior</t>
        </is>
      </c>
      <c r="C620" s="2" t="n">
        <v>930</v>
      </c>
      <c r="D620" s="2">
        <f>IFERROR(TEXTJOIN(" | ",TRUE,UNIQUE(FILTER(Detalhe_Registro!$C:$C,(Detalhe_Registro!$D:$D=A620)*(Detalhe_Registro!$E:$E=B620)*(Detalhe_Registro!$M:$M="SIM")))),"")</f>
        <v/>
      </c>
      <c r="E620" s="2">
        <f>COUNTIFS(Detalhe_Registro!$D:$D,A620,Detalhe_Registro!$E:$E,B620,Detalhe_Registro!$M:$M,"SIM")</f>
        <v/>
      </c>
      <c r="F620" s="2">
        <f>IFERROR(MAXIFS(Detalhe_Registro!$N:$N,Detalhe_Registro!$D:$D,A620,Detalhe_Registro!$E:$E,B620,Detalhe_Registro!$M:$M,"SIM"),0)</f>
        <v/>
      </c>
      <c r="G620" s="2">
        <f>IFERROR(AVERAGEIFS(Detalhe_Registro!$N:$N,Detalhe_Registro!$D:$D,A620,Detalhe_Registro!$E:$E,B620,Detalhe_Registro!$M:$M,"SIM"),0)</f>
        <v/>
      </c>
      <c r="H620" s="2">
        <f>SUMIFS(Detalhe_Registro!$F:$F,Detalhe_Registro!$D:$D,A620,Detalhe_Registro!$E:$E,B620,Detalhe_Registro!$M:$M,"SIM")</f>
        <v/>
      </c>
      <c r="I620" s="2">
        <f>SUMIFS(Detalhe_Registro!$G:$G,Detalhe_Registro!$D:$D,A620,Detalhe_Registro!$E:$E,B620,Detalhe_Registro!$M:$M,"SIM")</f>
        <v/>
      </c>
      <c r="J620" s="2">
        <f>IF(F620&lt;Premissas!$B$8,"&lt; 1,00",IF(F620&lt;Premissas!$B$9,"1,00 – 1,19",IF(F620&lt;Premissas!$B$10,"1,20 – 1,39",IF(F620&lt;Premissas!$B$11,"1,40 – 1,59",IF(F620&lt;Premissas!$B$12,"1,60 – 1,99","≥ 2,00")))))</f>
        <v/>
      </c>
      <c r="K620" s="5">
        <f>IF(F620&lt;Premissas!$B$8,Premissas!$B$13,IF(F620&lt;Premissas!$B$9,Premissas!$B$14,IF(F620&lt;Premissas!$B$10,Premissas!$B$15,IF(F620&lt;Premissas!$B$11,Premissas!$B$16,IF(F620&lt;Premissas!$B$12,Premissas!$B$17,Premissas!$B$18)))))</f>
        <v/>
      </c>
      <c r="L620" s="5">
        <f>K620/Premissas!$B$4</f>
        <v/>
      </c>
      <c r="M620" s="2">
        <f>IF(K620=Premissas!$B$18,"SIM","NÃO")</f>
        <v/>
      </c>
    </row>
    <row r="621">
      <c r="A621" s="2" t="inlineStr">
        <is>
          <t>5149266</t>
        </is>
      </c>
      <c r="B621" s="2" t="inlineStr">
        <is>
          <t>Francisco Augusto Ferreira Junior</t>
        </is>
      </c>
      <c r="C621" s="2" t="n">
        <v>930</v>
      </c>
      <c r="D621" s="2">
        <f>IFERROR(TEXTJOIN(" | ",TRUE,UNIQUE(FILTER(Detalhe_Registro!$C:$C,(Detalhe_Registro!$D:$D=A621)*(Detalhe_Registro!$E:$E=B621)*(Detalhe_Registro!$M:$M="SIM")))),"")</f>
        <v/>
      </c>
      <c r="E621" s="2">
        <f>COUNTIFS(Detalhe_Registro!$D:$D,A621,Detalhe_Registro!$E:$E,B621,Detalhe_Registro!$M:$M,"SIM")</f>
        <v/>
      </c>
      <c r="F621" s="2">
        <f>IFERROR(MAXIFS(Detalhe_Registro!$N:$N,Detalhe_Registro!$D:$D,A621,Detalhe_Registro!$E:$E,B621,Detalhe_Registro!$M:$M,"SIM"),0)</f>
        <v/>
      </c>
      <c r="G621" s="2">
        <f>IFERROR(AVERAGEIFS(Detalhe_Registro!$N:$N,Detalhe_Registro!$D:$D,A621,Detalhe_Registro!$E:$E,B621,Detalhe_Registro!$M:$M,"SIM"),0)</f>
        <v/>
      </c>
      <c r="H621" s="2">
        <f>SUMIFS(Detalhe_Registro!$F:$F,Detalhe_Registro!$D:$D,A621,Detalhe_Registro!$E:$E,B621,Detalhe_Registro!$M:$M,"SIM")</f>
        <v/>
      </c>
      <c r="I621" s="2">
        <f>SUMIFS(Detalhe_Registro!$G:$G,Detalhe_Registro!$D:$D,A621,Detalhe_Registro!$E:$E,B621,Detalhe_Registro!$M:$M,"SIM")</f>
        <v/>
      </c>
      <c r="J621" s="2">
        <f>IF(F621&lt;Premissas!$B$8,"&lt; 1,00",IF(F621&lt;Premissas!$B$9,"1,00 – 1,19",IF(F621&lt;Premissas!$B$10,"1,20 – 1,39",IF(F621&lt;Premissas!$B$11,"1,40 – 1,59",IF(F621&lt;Premissas!$B$12,"1,60 – 1,99","≥ 2,00")))))</f>
        <v/>
      </c>
      <c r="K621" s="5">
        <f>IF(F621&lt;Premissas!$B$8,Premissas!$B$13,IF(F621&lt;Premissas!$B$9,Premissas!$B$14,IF(F621&lt;Premissas!$B$10,Premissas!$B$15,IF(F621&lt;Premissas!$B$11,Premissas!$B$16,IF(F621&lt;Premissas!$B$12,Premissas!$B$17,Premissas!$B$18)))))</f>
        <v/>
      </c>
      <c r="L621" s="5">
        <f>K621/Premissas!$B$4</f>
        <v/>
      </c>
      <c r="M621" s="2">
        <f>IF(K621=Premissas!$B$18,"SIM","NÃO")</f>
        <v/>
      </c>
    </row>
    <row r="622">
      <c r="A622" s="2" t="n">
        <v>5307171</v>
      </c>
      <c r="B622" s="2" t="inlineStr">
        <is>
          <t>Francisco Claudio Lima de sousa</t>
        </is>
      </c>
      <c r="C622" s="2" t="n">
        <v>930</v>
      </c>
      <c r="D622" s="2">
        <f>IFERROR(TEXTJOIN(" | ",TRUE,UNIQUE(FILTER(Detalhe_Registro!$C:$C,(Detalhe_Registro!$D:$D=A622)*(Detalhe_Registro!$E:$E=B622)*(Detalhe_Registro!$M:$M="SIM")))),"")</f>
        <v/>
      </c>
      <c r="E622" s="2">
        <f>COUNTIFS(Detalhe_Registro!$D:$D,A622,Detalhe_Registro!$E:$E,B622,Detalhe_Registro!$M:$M,"SIM")</f>
        <v/>
      </c>
      <c r="F622" s="2">
        <f>IFERROR(MAXIFS(Detalhe_Registro!$N:$N,Detalhe_Registro!$D:$D,A622,Detalhe_Registro!$E:$E,B622,Detalhe_Registro!$M:$M,"SIM"),0)</f>
        <v/>
      </c>
      <c r="G622" s="2">
        <f>IFERROR(AVERAGEIFS(Detalhe_Registro!$N:$N,Detalhe_Registro!$D:$D,A622,Detalhe_Registro!$E:$E,B622,Detalhe_Registro!$M:$M,"SIM"),0)</f>
        <v/>
      </c>
      <c r="H622" s="2">
        <f>SUMIFS(Detalhe_Registro!$F:$F,Detalhe_Registro!$D:$D,A622,Detalhe_Registro!$E:$E,B622,Detalhe_Registro!$M:$M,"SIM")</f>
        <v/>
      </c>
      <c r="I622" s="2">
        <f>SUMIFS(Detalhe_Registro!$G:$G,Detalhe_Registro!$D:$D,A622,Detalhe_Registro!$E:$E,B622,Detalhe_Registro!$M:$M,"SIM")</f>
        <v/>
      </c>
      <c r="J622" s="2">
        <f>IF(F622&lt;Premissas!$B$8,"&lt; 1,00",IF(F622&lt;Premissas!$B$9,"1,00 – 1,19",IF(F622&lt;Premissas!$B$10,"1,20 – 1,39",IF(F622&lt;Premissas!$B$11,"1,40 – 1,59",IF(F622&lt;Premissas!$B$12,"1,60 – 1,99","≥ 2,00")))))</f>
        <v/>
      </c>
      <c r="K622" s="5">
        <f>IF(F622&lt;Premissas!$B$8,Premissas!$B$13,IF(F622&lt;Premissas!$B$9,Premissas!$B$14,IF(F622&lt;Premissas!$B$10,Premissas!$B$15,IF(F622&lt;Premissas!$B$11,Premissas!$B$16,IF(F622&lt;Premissas!$B$12,Premissas!$B$17,Premissas!$B$18)))))</f>
        <v/>
      </c>
      <c r="L622" s="5">
        <f>K622/Premissas!$B$4</f>
        <v/>
      </c>
      <c r="M622" s="2">
        <f>IF(K622=Premissas!$B$18,"SIM","NÃO")</f>
        <v/>
      </c>
    </row>
    <row r="623">
      <c r="A623" s="2" t="inlineStr">
        <is>
          <t>5307171</t>
        </is>
      </c>
      <c r="B623" s="2" t="inlineStr">
        <is>
          <t>Francisco Claudio Lima de sousa</t>
        </is>
      </c>
      <c r="C623" s="2" t="n">
        <v>930</v>
      </c>
      <c r="D623" s="2">
        <f>IFERROR(TEXTJOIN(" | ",TRUE,UNIQUE(FILTER(Detalhe_Registro!$C:$C,(Detalhe_Registro!$D:$D=A623)*(Detalhe_Registro!$E:$E=B623)*(Detalhe_Registro!$M:$M="SIM")))),"")</f>
        <v/>
      </c>
      <c r="E623" s="2">
        <f>COUNTIFS(Detalhe_Registro!$D:$D,A623,Detalhe_Registro!$E:$E,B623,Detalhe_Registro!$M:$M,"SIM")</f>
        <v/>
      </c>
      <c r="F623" s="2">
        <f>IFERROR(MAXIFS(Detalhe_Registro!$N:$N,Detalhe_Registro!$D:$D,A623,Detalhe_Registro!$E:$E,B623,Detalhe_Registro!$M:$M,"SIM"),0)</f>
        <v/>
      </c>
      <c r="G623" s="2">
        <f>IFERROR(AVERAGEIFS(Detalhe_Registro!$N:$N,Detalhe_Registro!$D:$D,A623,Detalhe_Registro!$E:$E,B623,Detalhe_Registro!$M:$M,"SIM"),0)</f>
        <v/>
      </c>
      <c r="H623" s="2">
        <f>SUMIFS(Detalhe_Registro!$F:$F,Detalhe_Registro!$D:$D,A623,Detalhe_Registro!$E:$E,B623,Detalhe_Registro!$M:$M,"SIM")</f>
        <v/>
      </c>
      <c r="I623" s="2">
        <f>SUMIFS(Detalhe_Registro!$G:$G,Detalhe_Registro!$D:$D,A623,Detalhe_Registro!$E:$E,B623,Detalhe_Registro!$M:$M,"SIM")</f>
        <v/>
      </c>
      <c r="J623" s="2">
        <f>IF(F623&lt;Premissas!$B$8,"&lt; 1,00",IF(F623&lt;Premissas!$B$9,"1,00 – 1,19",IF(F623&lt;Premissas!$B$10,"1,20 – 1,39",IF(F623&lt;Premissas!$B$11,"1,40 – 1,59",IF(F623&lt;Premissas!$B$12,"1,60 – 1,99","≥ 2,00")))))</f>
        <v/>
      </c>
      <c r="K623" s="5">
        <f>IF(F623&lt;Premissas!$B$8,Premissas!$B$13,IF(F623&lt;Premissas!$B$9,Premissas!$B$14,IF(F623&lt;Premissas!$B$10,Premissas!$B$15,IF(F623&lt;Premissas!$B$11,Premissas!$B$16,IF(F623&lt;Premissas!$B$12,Premissas!$B$17,Premissas!$B$18)))))</f>
        <v/>
      </c>
      <c r="L623" s="5">
        <f>K623/Premissas!$B$4</f>
        <v/>
      </c>
      <c r="M623" s="2">
        <f>IF(K623=Premissas!$B$18,"SIM","NÃO")</f>
        <v/>
      </c>
    </row>
    <row r="624">
      <c r="A624" s="2" t="n">
        <v>5256194</v>
      </c>
      <c r="B624" s="2" t="inlineStr">
        <is>
          <t>Francisco Huerbeth Silva De Sousa</t>
        </is>
      </c>
      <c r="C624" s="2" t="n">
        <v>930</v>
      </c>
      <c r="D624" s="2">
        <f>IFERROR(TEXTJOIN(" | ",TRUE,UNIQUE(FILTER(Detalhe_Registro!$C:$C,(Detalhe_Registro!$D:$D=A624)*(Detalhe_Registro!$E:$E=B624)*(Detalhe_Registro!$M:$M="SIM")))),"")</f>
        <v/>
      </c>
      <c r="E624" s="2">
        <f>COUNTIFS(Detalhe_Registro!$D:$D,A624,Detalhe_Registro!$E:$E,B624,Detalhe_Registro!$M:$M,"SIM")</f>
        <v/>
      </c>
      <c r="F624" s="2">
        <f>IFERROR(MAXIFS(Detalhe_Registro!$N:$N,Detalhe_Registro!$D:$D,A624,Detalhe_Registro!$E:$E,B624,Detalhe_Registro!$M:$M,"SIM"),0)</f>
        <v/>
      </c>
      <c r="G624" s="2">
        <f>IFERROR(AVERAGEIFS(Detalhe_Registro!$N:$N,Detalhe_Registro!$D:$D,A624,Detalhe_Registro!$E:$E,B624,Detalhe_Registro!$M:$M,"SIM"),0)</f>
        <v/>
      </c>
      <c r="H624" s="2">
        <f>SUMIFS(Detalhe_Registro!$F:$F,Detalhe_Registro!$D:$D,A624,Detalhe_Registro!$E:$E,B624,Detalhe_Registro!$M:$M,"SIM")</f>
        <v/>
      </c>
      <c r="I624" s="2">
        <f>SUMIFS(Detalhe_Registro!$G:$G,Detalhe_Registro!$D:$D,A624,Detalhe_Registro!$E:$E,B624,Detalhe_Registro!$M:$M,"SIM")</f>
        <v/>
      </c>
      <c r="J624" s="2">
        <f>IF(F624&lt;Premissas!$B$8,"&lt; 1,00",IF(F624&lt;Premissas!$B$9,"1,00 – 1,19",IF(F624&lt;Premissas!$B$10,"1,20 – 1,39",IF(F624&lt;Premissas!$B$11,"1,40 – 1,59",IF(F624&lt;Premissas!$B$12,"1,60 – 1,99","≥ 2,00")))))</f>
        <v/>
      </c>
      <c r="K624" s="5">
        <f>IF(F624&lt;Premissas!$B$8,Premissas!$B$13,IF(F624&lt;Premissas!$B$9,Premissas!$B$14,IF(F624&lt;Premissas!$B$10,Premissas!$B$15,IF(F624&lt;Premissas!$B$11,Premissas!$B$16,IF(F624&lt;Premissas!$B$12,Premissas!$B$17,Premissas!$B$18)))))</f>
        <v/>
      </c>
      <c r="L624" s="5">
        <f>K624/Premissas!$B$4</f>
        <v/>
      </c>
      <c r="M624" s="2">
        <f>IF(K624=Premissas!$B$18,"SIM","NÃO")</f>
        <v/>
      </c>
    </row>
    <row r="625">
      <c r="A625" s="2" t="n">
        <v>5284929</v>
      </c>
      <c r="B625" s="2" t="inlineStr">
        <is>
          <t>Francisco Natanael Bezerra de Souza</t>
        </is>
      </c>
      <c r="C625" s="2" t="n">
        <v>930</v>
      </c>
      <c r="D625" s="2">
        <f>IFERROR(TEXTJOIN(" | ",TRUE,UNIQUE(FILTER(Detalhe_Registro!$C:$C,(Detalhe_Registro!$D:$D=A625)*(Detalhe_Registro!$E:$E=B625)*(Detalhe_Registro!$M:$M="SIM")))),"")</f>
        <v/>
      </c>
      <c r="E625" s="2">
        <f>COUNTIFS(Detalhe_Registro!$D:$D,A625,Detalhe_Registro!$E:$E,B625,Detalhe_Registro!$M:$M,"SIM")</f>
        <v/>
      </c>
      <c r="F625" s="2">
        <f>IFERROR(MAXIFS(Detalhe_Registro!$N:$N,Detalhe_Registro!$D:$D,A625,Detalhe_Registro!$E:$E,B625,Detalhe_Registro!$M:$M,"SIM"),0)</f>
        <v/>
      </c>
      <c r="G625" s="2">
        <f>IFERROR(AVERAGEIFS(Detalhe_Registro!$N:$N,Detalhe_Registro!$D:$D,A625,Detalhe_Registro!$E:$E,B625,Detalhe_Registro!$M:$M,"SIM"),0)</f>
        <v/>
      </c>
      <c r="H625" s="2">
        <f>SUMIFS(Detalhe_Registro!$F:$F,Detalhe_Registro!$D:$D,A625,Detalhe_Registro!$E:$E,B625,Detalhe_Registro!$M:$M,"SIM")</f>
        <v/>
      </c>
      <c r="I625" s="2">
        <f>SUMIFS(Detalhe_Registro!$G:$G,Detalhe_Registro!$D:$D,A625,Detalhe_Registro!$E:$E,B625,Detalhe_Registro!$M:$M,"SIM")</f>
        <v/>
      </c>
      <c r="J625" s="2">
        <f>IF(F625&lt;Premissas!$B$8,"&lt; 1,00",IF(F625&lt;Premissas!$B$9,"1,00 – 1,19",IF(F625&lt;Premissas!$B$10,"1,20 – 1,39",IF(F625&lt;Premissas!$B$11,"1,40 – 1,59",IF(F625&lt;Premissas!$B$12,"1,60 – 1,99","≥ 2,00")))))</f>
        <v/>
      </c>
      <c r="K625" s="5">
        <f>IF(F625&lt;Premissas!$B$8,Premissas!$B$13,IF(F625&lt;Premissas!$B$9,Premissas!$B$14,IF(F625&lt;Premissas!$B$10,Premissas!$B$15,IF(F625&lt;Premissas!$B$11,Premissas!$B$16,IF(F625&lt;Premissas!$B$12,Premissas!$B$17,Premissas!$B$18)))))</f>
        <v/>
      </c>
      <c r="L625" s="5">
        <f>K625/Premissas!$B$4</f>
        <v/>
      </c>
      <c r="M625" s="2">
        <f>IF(K625=Premissas!$B$18,"SIM","NÃO")</f>
        <v/>
      </c>
    </row>
    <row r="626">
      <c r="A626" s="2" t="inlineStr">
        <is>
          <t>5284929</t>
        </is>
      </c>
      <c r="B626" s="2" t="inlineStr">
        <is>
          <t>Francisco Natanael Bezerra de Souza</t>
        </is>
      </c>
      <c r="C626" s="2" t="n">
        <v>930</v>
      </c>
      <c r="D626" s="2">
        <f>IFERROR(TEXTJOIN(" | ",TRUE,UNIQUE(FILTER(Detalhe_Registro!$C:$C,(Detalhe_Registro!$D:$D=A626)*(Detalhe_Registro!$E:$E=B626)*(Detalhe_Registro!$M:$M="SIM")))),"")</f>
        <v/>
      </c>
      <c r="E626" s="2">
        <f>COUNTIFS(Detalhe_Registro!$D:$D,A626,Detalhe_Registro!$E:$E,B626,Detalhe_Registro!$M:$M,"SIM")</f>
        <v/>
      </c>
      <c r="F626" s="2">
        <f>IFERROR(MAXIFS(Detalhe_Registro!$N:$N,Detalhe_Registro!$D:$D,A626,Detalhe_Registro!$E:$E,B626,Detalhe_Registro!$M:$M,"SIM"),0)</f>
        <v/>
      </c>
      <c r="G626" s="2">
        <f>IFERROR(AVERAGEIFS(Detalhe_Registro!$N:$N,Detalhe_Registro!$D:$D,A626,Detalhe_Registro!$E:$E,B626,Detalhe_Registro!$M:$M,"SIM"),0)</f>
        <v/>
      </c>
      <c r="H626" s="2">
        <f>SUMIFS(Detalhe_Registro!$F:$F,Detalhe_Registro!$D:$D,A626,Detalhe_Registro!$E:$E,B626,Detalhe_Registro!$M:$M,"SIM")</f>
        <v/>
      </c>
      <c r="I626" s="2">
        <f>SUMIFS(Detalhe_Registro!$G:$G,Detalhe_Registro!$D:$D,A626,Detalhe_Registro!$E:$E,B626,Detalhe_Registro!$M:$M,"SIM")</f>
        <v/>
      </c>
      <c r="J626" s="2">
        <f>IF(F626&lt;Premissas!$B$8,"&lt; 1,00",IF(F626&lt;Premissas!$B$9,"1,00 – 1,19",IF(F626&lt;Premissas!$B$10,"1,20 – 1,39",IF(F626&lt;Premissas!$B$11,"1,40 – 1,59",IF(F626&lt;Premissas!$B$12,"1,60 – 1,99","≥ 2,00")))))</f>
        <v/>
      </c>
      <c r="K626" s="5">
        <f>IF(F626&lt;Premissas!$B$8,Premissas!$B$13,IF(F626&lt;Premissas!$B$9,Premissas!$B$14,IF(F626&lt;Premissas!$B$10,Premissas!$B$15,IF(F626&lt;Premissas!$B$11,Premissas!$B$16,IF(F626&lt;Premissas!$B$12,Premissas!$B$17,Premissas!$B$18)))))</f>
        <v/>
      </c>
      <c r="L626" s="5">
        <f>K626/Premissas!$B$4</f>
        <v/>
      </c>
      <c r="M626" s="2">
        <f>IF(K626=Premissas!$B$18,"SIM","NÃO")</f>
        <v/>
      </c>
    </row>
    <row r="627">
      <c r="A627" s="2" t="n">
        <v>5830400</v>
      </c>
      <c r="B627" s="2" t="inlineStr">
        <is>
          <t>GALIANO NZAKULU IDIATUAVUDILA</t>
        </is>
      </c>
      <c r="C627" s="2" t="n">
        <v>930</v>
      </c>
      <c r="D627" s="2">
        <f>IFERROR(TEXTJOIN(" | ",TRUE,UNIQUE(FILTER(Detalhe_Registro!$C:$C,(Detalhe_Registro!$D:$D=A627)*(Detalhe_Registro!$E:$E=B627)*(Detalhe_Registro!$M:$M="SIM")))),"")</f>
        <v/>
      </c>
      <c r="E627" s="2">
        <f>COUNTIFS(Detalhe_Registro!$D:$D,A627,Detalhe_Registro!$E:$E,B627,Detalhe_Registro!$M:$M,"SIM")</f>
        <v/>
      </c>
      <c r="F627" s="2">
        <f>IFERROR(MAXIFS(Detalhe_Registro!$N:$N,Detalhe_Registro!$D:$D,A627,Detalhe_Registro!$E:$E,B627,Detalhe_Registro!$M:$M,"SIM"),0)</f>
        <v/>
      </c>
      <c r="G627" s="2">
        <f>IFERROR(AVERAGEIFS(Detalhe_Registro!$N:$N,Detalhe_Registro!$D:$D,A627,Detalhe_Registro!$E:$E,B627,Detalhe_Registro!$M:$M,"SIM"),0)</f>
        <v/>
      </c>
      <c r="H627" s="2">
        <f>SUMIFS(Detalhe_Registro!$F:$F,Detalhe_Registro!$D:$D,A627,Detalhe_Registro!$E:$E,B627,Detalhe_Registro!$M:$M,"SIM")</f>
        <v/>
      </c>
      <c r="I627" s="2">
        <f>SUMIFS(Detalhe_Registro!$G:$G,Detalhe_Registro!$D:$D,A627,Detalhe_Registro!$E:$E,B627,Detalhe_Registro!$M:$M,"SIM")</f>
        <v/>
      </c>
      <c r="J627" s="2">
        <f>IF(F627&lt;Premissas!$B$8,"&lt; 1,00",IF(F627&lt;Premissas!$B$9,"1,00 – 1,19",IF(F627&lt;Premissas!$B$10,"1,20 – 1,39",IF(F627&lt;Premissas!$B$11,"1,40 – 1,59",IF(F627&lt;Premissas!$B$12,"1,60 – 1,99","≥ 2,00")))))</f>
        <v/>
      </c>
      <c r="K627" s="5">
        <f>IF(F627&lt;Premissas!$B$8,Premissas!$B$13,IF(F627&lt;Premissas!$B$9,Premissas!$B$14,IF(F627&lt;Premissas!$B$10,Premissas!$B$15,IF(F627&lt;Premissas!$B$11,Premissas!$B$16,IF(F627&lt;Premissas!$B$12,Premissas!$B$17,Premissas!$B$18)))))</f>
        <v/>
      </c>
      <c r="L627" s="5">
        <f>K627/Premissas!$B$4</f>
        <v/>
      </c>
      <c r="M627" s="2">
        <f>IF(K627=Premissas!$B$18,"SIM","NÃO")</f>
        <v/>
      </c>
    </row>
    <row r="628">
      <c r="A628" s="2" t="inlineStr">
        <is>
          <t>5830400</t>
        </is>
      </c>
      <c r="B628" s="2" t="inlineStr">
        <is>
          <t>GALIANO NZAKULU IDIATUAVUDILA</t>
        </is>
      </c>
      <c r="C628" s="2" t="n">
        <v>930</v>
      </c>
      <c r="D628" s="2">
        <f>IFERROR(TEXTJOIN(" | ",TRUE,UNIQUE(FILTER(Detalhe_Registro!$C:$C,(Detalhe_Registro!$D:$D=A628)*(Detalhe_Registro!$E:$E=B628)*(Detalhe_Registro!$M:$M="SIM")))),"")</f>
        <v/>
      </c>
      <c r="E628" s="2">
        <f>COUNTIFS(Detalhe_Registro!$D:$D,A628,Detalhe_Registro!$E:$E,B628,Detalhe_Registro!$M:$M,"SIM")</f>
        <v/>
      </c>
      <c r="F628" s="2">
        <f>IFERROR(MAXIFS(Detalhe_Registro!$N:$N,Detalhe_Registro!$D:$D,A628,Detalhe_Registro!$E:$E,B628,Detalhe_Registro!$M:$M,"SIM"),0)</f>
        <v/>
      </c>
      <c r="G628" s="2">
        <f>IFERROR(AVERAGEIFS(Detalhe_Registro!$N:$N,Detalhe_Registro!$D:$D,A628,Detalhe_Registro!$E:$E,B628,Detalhe_Registro!$M:$M,"SIM"),0)</f>
        <v/>
      </c>
      <c r="H628" s="2">
        <f>SUMIFS(Detalhe_Registro!$F:$F,Detalhe_Registro!$D:$D,A628,Detalhe_Registro!$E:$E,B628,Detalhe_Registro!$M:$M,"SIM")</f>
        <v/>
      </c>
      <c r="I628" s="2">
        <f>SUMIFS(Detalhe_Registro!$G:$G,Detalhe_Registro!$D:$D,A628,Detalhe_Registro!$E:$E,B628,Detalhe_Registro!$M:$M,"SIM")</f>
        <v/>
      </c>
      <c r="J628" s="2">
        <f>IF(F628&lt;Premissas!$B$8,"&lt; 1,00",IF(F628&lt;Premissas!$B$9,"1,00 – 1,19",IF(F628&lt;Premissas!$B$10,"1,20 – 1,39",IF(F628&lt;Premissas!$B$11,"1,40 – 1,59",IF(F628&lt;Premissas!$B$12,"1,60 – 1,99","≥ 2,00")))))</f>
        <v/>
      </c>
      <c r="K628" s="5">
        <f>IF(F628&lt;Premissas!$B$8,Premissas!$B$13,IF(F628&lt;Premissas!$B$9,Premissas!$B$14,IF(F628&lt;Premissas!$B$10,Premissas!$B$15,IF(F628&lt;Premissas!$B$11,Premissas!$B$16,IF(F628&lt;Premissas!$B$12,Premissas!$B$17,Premissas!$B$18)))))</f>
        <v/>
      </c>
      <c r="L628" s="5">
        <f>K628/Premissas!$B$4</f>
        <v/>
      </c>
      <c r="M628" s="2">
        <f>IF(K628=Premissas!$B$18,"SIM","NÃO")</f>
        <v/>
      </c>
    </row>
    <row r="629">
      <c r="A629" s="2" t="inlineStr">
        <is>
          <t>5372402</t>
        </is>
      </c>
      <c r="B629" s="2" t="inlineStr">
        <is>
          <t>GENILTON SOUZA DE ALMEIDA</t>
        </is>
      </c>
      <c r="C629" s="2" t="n">
        <v>930</v>
      </c>
      <c r="D629" s="2">
        <f>IFERROR(TEXTJOIN(" | ",TRUE,UNIQUE(FILTER(Detalhe_Registro!$C:$C,(Detalhe_Registro!$D:$D=A629)*(Detalhe_Registro!$E:$E=B629)*(Detalhe_Registro!$M:$M="SIM")))),"")</f>
        <v/>
      </c>
      <c r="E629" s="2">
        <f>COUNTIFS(Detalhe_Registro!$D:$D,A629,Detalhe_Registro!$E:$E,B629,Detalhe_Registro!$M:$M,"SIM")</f>
        <v/>
      </c>
      <c r="F629" s="2">
        <f>IFERROR(MAXIFS(Detalhe_Registro!$N:$N,Detalhe_Registro!$D:$D,A629,Detalhe_Registro!$E:$E,B629,Detalhe_Registro!$M:$M,"SIM"),0)</f>
        <v/>
      </c>
      <c r="G629" s="2">
        <f>IFERROR(AVERAGEIFS(Detalhe_Registro!$N:$N,Detalhe_Registro!$D:$D,A629,Detalhe_Registro!$E:$E,B629,Detalhe_Registro!$M:$M,"SIM"),0)</f>
        <v/>
      </c>
      <c r="H629" s="2">
        <f>SUMIFS(Detalhe_Registro!$F:$F,Detalhe_Registro!$D:$D,A629,Detalhe_Registro!$E:$E,B629,Detalhe_Registro!$M:$M,"SIM")</f>
        <v/>
      </c>
      <c r="I629" s="2">
        <f>SUMIFS(Detalhe_Registro!$G:$G,Detalhe_Registro!$D:$D,A629,Detalhe_Registro!$E:$E,B629,Detalhe_Registro!$M:$M,"SIM")</f>
        <v/>
      </c>
      <c r="J629" s="2">
        <f>IF(F629&lt;Premissas!$B$8,"&lt; 1,00",IF(F629&lt;Premissas!$B$9,"1,00 – 1,19",IF(F629&lt;Premissas!$B$10,"1,20 – 1,39",IF(F629&lt;Premissas!$B$11,"1,40 – 1,59",IF(F629&lt;Premissas!$B$12,"1,60 – 1,99","≥ 2,00")))))</f>
        <v/>
      </c>
      <c r="K629" s="5">
        <f>IF(F629&lt;Premissas!$B$8,Premissas!$B$13,IF(F629&lt;Premissas!$B$9,Premissas!$B$14,IF(F629&lt;Premissas!$B$10,Premissas!$B$15,IF(F629&lt;Premissas!$B$11,Premissas!$B$16,IF(F629&lt;Premissas!$B$12,Premissas!$B$17,Premissas!$B$18)))))</f>
        <v/>
      </c>
      <c r="L629" s="5">
        <f>K629/Premissas!$B$4</f>
        <v/>
      </c>
      <c r="M629" s="2">
        <f>IF(K629=Premissas!$B$18,"SIM","NÃO")</f>
        <v/>
      </c>
    </row>
    <row r="630">
      <c r="A630" s="2" t="n">
        <v>4394453</v>
      </c>
      <c r="B630" s="2" t="inlineStr">
        <is>
          <t>GEOVANE AQUINO DE LIMA</t>
        </is>
      </c>
      <c r="C630" s="2" t="n">
        <v>930</v>
      </c>
      <c r="D630" s="2">
        <f>IFERROR(TEXTJOIN(" | ",TRUE,UNIQUE(FILTER(Detalhe_Registro!$C:$C,(Detalhe_Registro!$D:$D=A630)*(Detalhe_Registro!$E:$E=B630)*(Detalhe_Registro!$M:$M="SIM")))),"")</f>
        <v/>
      </c>
      <c r="E630" s="2">
        <f>COUNTIFS(Detalhe_Registro!$D:$D,A630,Detalhe_Registro!$E:$E,B630,Detalhe_Registro!$M:$M,"SIM")</f>
        <v/>
      </c>
      <c r="F630" s="2">
        <f>IFERROR(MAXIFS(Detalhe_Registro!$N:$N,Detalhe_Registro!$D:$D,A630,Detalhe_Registro!$E:$E,B630,Detalhe_Registro!$M:$M,"SIM"),0)</f>
        <v/>
      </c>
      <c r="G630" s="2">
        <f>IFERROR(AVERAGEIFS(Detalhe_Registro!$N:$N,Detalhe_Registro!$D:$D,A630,Detalhe_Registro!$E:$E,B630,Detalhe_Registro!$M:$M,"SIM"),0)</f>
        <v/>
      </c>
      <c r="H630" s="2">
        <f>SUMIFS(Detalhe_Registro!$F:$F,Detalhe_Registro!$D:$D,A630,Detalhe_Registro!$E:$E,B630,Detalhe_Registro!$M:$M,"SIM")</f>
        <v/>
      </c>
      <c r="I630" s="2">
        <f>SUMIFS(Detalhe_Registro!$G:$G,Detalhe_Registro!$D:$D,A630,Detalhe_Registro!$E:$E,B630,Detalhe_Registro!$M:$M,"SIM")</f>
        <v/>
      </c>
      <c r="J630" s="2">
        <f>IF(F630&lt;Premissas!$B$8,"&lt; 1,00",IF(F630&lt;Premissas!$B$9,"1,00 – 1,19",IF(F630&lt;Premissas!$B$10,"1,20 – 1,39",IF(F630&lt;Premissas!$B$11,"1,40 – 1,59",IF(F630&lt;Premissas!$B$12,"1,60 – 1,99","≥ 2,00")))))</f>
        <v/>
      </c>
      <c r="K630" s="5">
        <f>IF(F630&lt;Premissas!$B$8,Premissas!$B$13,IF(F630&lt;Premissas!$B$9,Premissas!$B$14,IF(F630&lt;Premissas!$B$10,Premissas!$B$15,IF(F630&lt;Premissas!$B$11,Premissas!$B$16,IF(F630&lt;Premissas!$B$12,Premissas!$B$17,Premissas!$B$18)))))</f>
        <v/>
      </c>
      <c r="L630" s="5">
        <f>K630/Premissas!$B$4</f>
        <v/>
      </c>
      <c r="M630" s="2">
        <f>IF(K630=Premissas!$B$18,"SIM","NÃO")</f>
        <v/>
      </c>
    </row>
    <row r="631">
      <c r="A631" s="2" t="inlineStr">
        <is>
          <t>4394453</t>
        </is>
      </c>
      <c r="B631" s="2" t="inlineStr">
        <is>
          <t>GEOVANE AQUINO DE LIMA</t>
        </is>
      </c>
      <c r="C631" s="2" t="n">
        <v>930</v>
      </c>
      <c r="D631" s="2">
        <f>IFERROR(TEXTJOIN(" | ",TRUE,UNIQUE(FILTER(Detalhe_Registro!$C:$C,(Detalhe_Registro!$D:$D=A631)*(Detalhe_Registro!$E:$E=B631)*(Detalhe_Registro!$M:$M="SIM")))),"")</f>
        <v/>
      </c>
      <c r="E631" s="2">
        <f>COUNTIFS(Detalhe_Registro!$D:$D,A631,Detalhe_Registro!$E:$E,B631,Detalhe_Registro!$M:$M,"SIM")</f>
        <v/>
      </c>
      <c r="F631" s="2">
        <f>IFERROR(MAXIFS(Detalhe_Registro!$N:$N,Detalhe_Registro!$D:$D,A631,Detalhe_Registro!$E:$E,B631,Detalhe_Registro!$M:$M,"SIM"),0)</f>
        <v/>
      </c>
      <c r="G631" s="2">
        <f>IFERROR(AVERAGEIFS(Detalhe_Registro!$N:$N,Detalhe_Registro!$D:$D,A631,Detalhe_Registro!$E:$E,B631,Detalhe_Registro!$M:$M,"SIM"),0)</f>
        <v/>
      </c>
      <c r="H631" s="2">
        <f>SUMIFS(Detalhe_Registro!$F:$F,Detalhe_Registro!$D:$D,A631,Detalhe_Registro!$E:$E,B631,Detalhe_Registro!$M:$M,"SIM")</f>
        <v/>
      </c>
      <c r="I631" s="2">
        <f>SUMIFS(Detalhe_Registro!$G:$G,Detalhe_Registro!$D:$D,A631,Detalhe_Registro!$E:$E,B631,Detalhe_Registro!$M:$M,"SIM")</f>
        <v/>
      </c>
      <c r="J631" s="2">
        <f>IF(F631&lt;Premissas!$B$8,"&lt; 1,00",IF(F631&lt;Premissas!$B$9,"1,00 – 1,19",IF(F631&lt;Premissas!$B$10,"1,20 – 1,39",IF(F631&lt;Premissas!$B$11,"1,40 – 1,59",IF(F631&lt;Premissas!$B$12,"1,60 – 1,99","≥ 2,00")))))</f>
        <v/>
      </c>
      <c r="K631" s="5">
        <f>IF(F631&lt;Premissas!$B$8,Premissas!$B$13,IF(F631&lt;Premissas!$B$9,Premissas!$B$14,IF(F631&lt;Premissas!$B$10,Premissas!$B$15,IF(F631&lt;Premissas!$B$11,Premissas!$B$16,IF(F631&lt;Premissas!$B$12,Premissas!$B$17,Premissas!$B$18)))))</f>
        <v/>
      </c>
      <c r="L631" s="5">
        <f>K631/Premissas!$B$4</f>
        <v/>
      </c>
      <c r="M631" s="2">
        <f>IF(K631=Premissas!$B$18,"SIM","NÃO")</f>
        <v/>
      </c>
    </row>
    <row r="632">
      <c r="A632" s="2" t="n">
        <v>555667</v>
      </c>
      <c r="B632" s="2" t="inlineStr">
        <is>
          <t>GIOVANE ALVES RAMOS</t>
        </is>
      </c>
      <c r="C632" s="2" t="n">
        <v>930</v>
      </c>
      <c r="D632" s="2">
        <f>IFERROR(TEXTJOIN(" | ",TRUE,UNIQUE(FILTER(Detalhe_Registro!$C:$C,(Detalhe_Registro!$D:$D=A632)*(Detalhe_Registro!$E:$E=B632)*(Detalhe_Registro!$M:$M="SIM")))),"")</f>
        <v/>
      </c>
      <c r="E632" s="2">
        <f>COUNTIFS(Detalhe_Registro!$D:$D,A632,Detalhe_Registro!$E:$E,B632,Detalhe_Registro!$M:$M,"SIM")</f>
        <v/>
      </c>
      <c r="F632" s="2">
        <f>IFERROR(MAXIFS(Detalhe_Registro!$N:$N,Detalhe_Registro!$D:$D,A632,Detalhe_Registro!$E:$E,B632,Detalhe_Registro!$M:$M,"SIM"),0)</f>
        <v/>
      </c>
      <c r="G632" s="2">
        <f>IFERROR(AVERAGEIFS(Detalhe_Registro!$N:$N,Detalhe_Registro!$D:$D,A632,Detalhe_Registro!$E:$E,B632,Detalhe_Registro!$M:$M,"SIM"),0)</f>
        <v/>
      </c>
      <c r="H632" s="2">
        <f>SUMIFS(Detalhe_Registro!$F:$F,Detalhe_Registro!$D:$D,A632,Detalhe_Registro!$E:$E,B632,Detalhe_Registro!$M:$M,"SIM")</f>
        <v/>
      </c>
      <c r="I632" s="2">
        <f>SUMIFS(Detalhe_Registro!$G:$G,Detalhe_Registro!$D:$D,A632,Detalhe_Registro!$E:$E,B632,Detalhe_Registro!$M:$M,"SIM")</f>
        <v/>
      </c>
      <c r="J632" s="2">
        <f>IF(F632&lt;Premissas!$B$8,"&lt; 1,00",IF(F632&lt;Premissas!$B$9,"1,00 – 1,19",IF(F632&lt;Premissas!$B$10,"1,20 – 1,39",IF(F632&lt;Premissas!$B$11,"1,40 – 1,59",IF(F632&lt;Premissas!$B$12,"1,60 – 1,99","≥ 2,00")))))</f>
        <v/>
      </c>
      <c r="K632" s="5">
        <f>IF(F632&lt;Premissas!$B$8,Premissas!$B$13,IF(F632&lt;Premissas!$B$9,Premissas!$B$14,IF(F632&lt;Premissas!$B$10,Premissas!$B$15,IF(F632&lt;Premissas!$B$11,Premissas!$B$16,IF(F632&lt;Premissas!$B$12,Premissas!$B$17,Premissas!$B$18)))))</f>
        <v/>
      </c>
      <c r="L632" s="5">
        <f>K632/Premissas!$B$4</f>
        <v/>
      </c>
      <c r="M632" s="2">
        <f>IF(K632=Premissas!$B$18,"SIM","NÃO")</f>
        <v/>
      </c>
    </row>
    <row r="633">
      <c r="A633" s="2" t="inlineStr">
        <is>
          <t>555667</t>
        </is>
      </c>
      <c r="B633" s="2" t="inlineStr">
        <is>
          <t>GIOVANE ALVES RAMOS</t>
        </is>
      </c>
      <c r="C633" s="2" t="n">
        <v>930</v>
      </c>
      <c r="D633" s="2">
        <f>IFERROR(TEXTJOIN(" | ",TRUE,UNIQUE(FILTER(Detalhe_Registro!$C:$C,(Detalhe_Registro!$D:$D=A633)*(Detalhe_Registro!$E:$E=B633)*(Detalhe_Registro!$M:$M="SIM")))),"")</f>
        <v/>
      </c>
      <c r="E633" s="2">
        <f>COUNTIFS(Detalhe_Registro!$D:$D,A633,Detalhe_Registro!$E:$E,B633,Detalhe_Registro!$M:$M,"SIM")</f>
        <v/>
      </c>
      <c r="F633" s="2">
        <f>IFERROR(MAXIFS(Detalhe_Registro!$N:$N,Detalhe_Registro!$D:$D,A633,Detalhe_Registro!$E:$E,B633,Detalhe_Registro!$M:$M,"SIM"),0)</f>
        <v/>
      </c>
      <c r="G633" s="2">
        <f>IFERROR(AVERAGEIFS(Detalhe_Registro!$N:$N,Detalhe_Registro!$D:$D,A633,Detalhe_Registro!$E:$E,B633,Detalhe_Registro!$M:$M,"SIM"),0)</f>
        <v/>
      </c>
      <c r="H633" s="2">
        <f>SUMIFS(Detalhe_Registro!$F:$F,Detalhe_Registro!$D:$D,A633,Detalhe_Registro!$E:$E,B633,Detalhe_Registro!$M:$M,"SIM")</f>
        <v/>
      </c>
      <c r="I633" s="2">
        <f>SUMIFS(Detalhe_Registro!$G:$G,Detalhe_Registro!$D:$D,A633,Detalhe_Registro!$E:$E,B633,Detalhe_Registro!$M:$M,"SIM")</f>
        <v/>
      </c>
      <c r="J633" s="2">
        <f>IF(F633&lt;Premissas!$B$8,"&lt; 1,00",IF(F633&lt;Premissas!$B$9,"1,00 – 1,19",IF(F633&lt;Premissas!$B$10,"1,20 – 1,39",IF(F633&lt;Premissas!$B$11,"1,40 – 1,59",IF(F633&lt;Premissas!$B$12,"1,60 – 1,99","≥ 2,00")))))</f>
        <v/>
      </c>
      <c r="K633" s="5">
        <f>IF(F633&lt;Premissas!$B$8,Premissas!$B$13,IF(F633&lt;Premissas!$B$9,Premissas!$B$14,IF(F633&lt;Premissas!$B$10,Premissas!$B$15,IF(F633&lt;Premissas!$B$11,Premissas!$B$16,IF(F633&lt;Premissas!$B$12,Premissas!$B$17,Premissas!$B$18)))))</f>
        <v/>
      </c>
      <c r="L633" s="5">
        <f>K633/Premissas!$B$4</f>
        <v/>
      </c>
      <c r="M633" s="2">
        <f>IF(K633=Premissas!$B$18,"SIM","NÃO")</f>
        <v/>
      </c>
    </row>
    <row r="634">
      <c r="A634" s="2" t="n">
        <v>5303338</v>
      </c>
      <c r="B634" s="2" t="inlineStr">
        <is>
          <t>GUILHERME CAMARGO DE LIMA</t>
        </is>
      </c>
      <c r="C634" s="2" t="n">
        <v>930</v>
      </c>
      <c r="D634" s="2">
        <f>IFERROR(TEXTJOIN(" | ",TRUE,UNIQUE(FILTER(Detalhe_Registro!$C:$C,(Detalhe_Registro!$D:$D=A634)*(Detalhe_Registro!$E:$E=B634)*(Detalhe_Registro!$M:$M="SIM")))),"")</f>
        <v/>
      </c>
      <c r="E634" s="2">
        <f>COUNTIFS(Detalhe_Registro!$D:$D,A634,Detalhe_Registro!$E:$E,B634,Detalhe_Registro!$M:$M,"SIM")</f>
        <v/>
      </c>
      <c r="F634" s="2">
        <f>IFERROR(MAXIFS(Detalhe_Registro!$N:$N,Detalhe_Registro!$D:$D,A634,Detalhe_Registro!$E:$E,B634,Detalhe_Registro!$M:$M,"SIM"),0)</f>
        <v/>
      </c>
      <c r="G634" s="2">
        <f>IFERROR(AVERAGEIFS(Detalhe_Registro!$N:$N,Detalhe_Registro!$D:$D,A634,Detalhe_Registro!$E:$E,B634,Detalhe_Registro!$M:$M,"SIM"),0)</f>
        <v/>
      </c>
      <c r="H634" s="2">
        <f>SUMIFS(Detalhe_Registro!$F:$F,Detalhe_Registro!$D:$D,A634,Detalhe_Registro!$E:$E,B634,Detalhe_Registro!$M:$M,"SIM")</f>
        <v/>
      </c>
      <c r="I634" s="2">
        <f>SUMIFS(Detalhe_Registro!$G:$G,Detalhe_Registro!$D:$D,A634,Detalhe_Registro!$E:$E,B634,Detalhe_Registro!$M:$M,"SIM")</f>
        <v/>
      </c>
      <c r="J634" s="2">
        <f>IF(F634&lt;Premissas!$B$8,"&lt; 1,00",IF(F634&lt;Premissas!$B$9,"1,00 – 1,19",IF(F634&lt;Premissas!$B$10,"1,20 – 1,39",IF(F634&lt;Premissas!$B$11,"1,40 – 1,59",IF(F634&lt;Premissas!$B$12,"1,60 – 1,99","≥ 2,00")))))</f>
        <v/>
      </c>
      <c r="K634" s="5">
        <f>IF(F634&lt;Premissas!$B$8,Premissas!$B$13,IF(F634&lt;Premissas!$B$9,Premissas!$B$14,IF(F634&lt;Premissas!$B$10,Premissas!$B$15,IF(F634&lt;Premissas!$B$11,Premissas!$B$16,IF(F634&lt;Premissas!$B$12,Premissas!$B$17,Premissas!$B$18)))))</f>
        <v/>
      </c>
      <c r="L634" s="5">
        <f>K634/Premissas!$B$4</f>
        <v/>
      </c>
      <c r="M634" s="2">
        <f>IF(K634=Premissas!$B$18,"SIM","NÃO")</f>
        <v/>
      </c>
    </row>
    <row r="635">
      <c r="A635" s="2" t="inlineStr">
        <is>
          <t>5303338</t>
        </is>
      </c>
      <c r="B635" s="2" t="inlineStr">
        <is>
          <t>GUILHERME CAMARGO DE LIMA</t>
        </is>
      </c>
      <c r="C635" s="2" t="n">
        <v>930</v>
      </c>
      <c r="D635" s="2">
        <f>IFERROR(TEXTJOIN(" | ",TRUE,UNIQUE(FILTER(Detalhe_Registro!$C:$C,(Detalhe_Registro!$D:$D=A635)*(Detalhe_Registro!$E:$E=B635)*(Detalhe_Registro!$M:$M="SIM")))),"")</f>
        <v/>
      </c>
      <c r="E635" s="2">
        <f>COUNTIFS(Detalhe_Registro!$D:$D,A635,Detalhe_Registro!$E:$E,B635,Detalhe_Registro!$M:$M,"SIM")</f>
        <v/>
      </c>
      <c r="F635" s="2">
        <f>IFERROR(MAXIFS(Detalhe_Registro!$N:$N,Detalhe_Registro!$D:$D,A635,Detalhe_Registro!$E:$E,B635,Detalhe_Registro!$M:$M,"SIM"),0)</f>
        <v/>
      </c>
      <c r="G635" s="2">
        <f>IFERROR(AVERAGEIFS(Detalhe_Registro!$N:$N,Detalhe_Registro!$D:$D,A635,Detalhe_Registro!$E:$E,B635,Detalhe_Registro!$M:$M,"SIM"),0)</f>
        <v/>
      </c>
      <c r="H635" s="2">
        <f>SUMIFS(Detalhe_Registro!$F:$F,Detalhe_Registro!$D:$D,A635,Detalhe_Registro!$E:$E,B635,Detalhe_Registro!$M:$M,"SIM")</f>
        <v/>
      </c>
      <c r="I635" s="2">
        <f>SUMIFS(Detalhe_Registro!$G:$G,Detalhe_Registro!$D:$D,A635,Detalhe_Registro!$E:$E,B635,Detalhe_Registro!$M:$M,"SIM")</f>
        <v/>
      </c>
      <c r="J635" s="2">
        <f>IF(F635&lt;Premissas!$B$8,"&lt; 1,00",IF(F635&lt;Premissas!$B$9,"1,00 – 1,19",IF(F635&lt;Premissas!$B$10,"1,20 – 1,39",IF(F635&lt;Premissas!$B$11,"1,40 – 1,59",IF(F635&lt;Premissas!$B$12,"1,60 – 1,99","≥ 2,00")))))</f>
        <v/>
      </c>
      <c r="K635" s="5">
        <f>IF(F635&lt;Premissas!$B$8,Premissas!$B$13,IF(F635&lt;Premissas!$B$9,Premissas!$B$14,IF(F635&lt;Premissas!$B$10,Premissas!$B$15,IF(F635&lt;Premissas!$B$11,Premissas!$B$16,IF(F635&lt;Premissas!$B$12,Premissas!$B$17,Premissas!$B$18)))))</f>
        <v/>
      </c>
      <c r="L635" s="5">
        <f>K635/Premissas!$B$4</f>
        <v/>
      </c>
      <c r="M635" s="2">
        <f>IF(K635=Premissas!$B$18,"SIM","NÃO")</f>
        <v/>
      </c>
    </row>
    <row r="636">
      <c r="A636" s="2" t="n">
        <v>4531485</v>
      </c>
      <c r="B636" s="2" t="inlineStr">
        <is>
          <t>GUILHERME DE OLIVEIRA SILVA</t>
        </is>
      </c>
      <c r="C636" s="2" t="n">
        <v>930</v>
      </c>
      <c r="D636" s="2">
        <f>IFERROR(TEXTJOIN(" | ",TRUE,UNIQUE(FILTER(Detalhe_Registro!$C:$C,(Detalhe_Registro!$D:$D=A636)*(Detalhe_Registro!$E:$E=B636)*(Detalhe_Registro!$M:$M="SIM")))),"")</f>
        <v/>
      </c>
      <c r="E636" s="2">
        <f>COUNTIFS(Detalhe_Registro!$D:$D,A636,Detalhe_Registro!$E:$E,B636,Detalhe_Registro!$M:$M,"SIM")</f>
        <v/>
      </c>
      <c r="F636" s="2">
        <f>IFERROR(MAXIFS(Detalhe_Registro!$N:$N,Detalhe_Registro!$D:$D,A636,Detalhe_Registro!$E:$E,B636,Detalhe_Registro!$M:$M,"SIM"),0)</f>
        <v/>
      </c>
      <c r="G636" s="2">
        <f>IFERROR(AVERAGEIFS(Detalhe_Registro!$N:$N,Detalhe_Registro!$D:$D,A636,Detalhe_Registro!$E:$E,B636,Detalhe_Registro!$M:$M,"SIM"),0)</f>
        <v/>
      </c>
      <c r="H636" s="2">
        <f>SUMIFS(Detalhe_Registro!$F:$F,Detalhe_Registro!$D:$D,A636,Detalhe_Registro!$E:$E,B636,Detalhe_Registro!$M:$M,"SIM")</f>
        <v/>
      </c>
      <c r="I636" s="2">
        <f>SUMIFS(Detalhe_Registro!$G:$G,Detalhe_Registro!$D:$D,A636,Detalhe_Registro!$E:$E,B636,Detalhe_Registro!$M:$M,"SIM")</f>
        <v/>
      </c>
      <c r="J636" s="2">
        <f>IF(F636&lt;Premissas!$B$8,"&lt; 1,00",IF(F636&lt;Premissas!$B$9,"1,00 – 1,19",IF(F636&lt;Premissas!$B$10,"1,20 – 1,39",IF(F636&lt;Premissas!$B$11,"1,40 – 1,59",IF(F636&lt;Premissas!$B$12,"1,60 – 1,99","≥ 2,00")))))</f>
        <v/>
      </c>
      <c r="K636" s="5">
        <f>IF(F636&lt;Premissas!$B$8,Premissas!$B$13,IF(F636&lt;Premissas!$B$9,Premissas!$B$14,IF(F636&lt;Premissas!$B$10,Premissas!$B$15,IF(F636&lt;Premissas!$B$11,Premissas!$B$16,IF(F636&lt;Premissas!$B$12,Premissas!$B$17,Premissas!$B$18)))))</f>
        <v/>
      </c>
      <c r="L636" s="5">
        <f>K636/Premissas!$B$4</f>
        <v/>
      </c>
      <c r="M636" s="2">
        <f>IF(K636=Premissas!$B$18,"SIM","NÃO")</f>
        <v/>
      </c>
    </row>
    <row r="637">
      <c r="A637" s="2" t="inlineStr">
        <is>
          <t>4531485</t>
        </is>
      </c>
      <c r="B637" s="2" t="inlineStr">
        <is>
          <t>GUILHERME DE OLIVEIRA SILVA</t>
        </is>
      </c>
      <c r="C637" s="2" t="n">
        <v>930</v>
      </c>
      <c r="D637" s="2">
        <f>IFERROR(TEXTJOIN(" | ",TRUE,UNIQUE(FILTER(Detalhe_Registro!$C:$C,(Detalhe_Registro!$D:$D=A637)*(Detalhe_Registro!$E:$E=B637)*(Detalhe_Registro!$M:$M="SIM")))),"")</f>
        <v/>
      </c>
      <c r="E637" s="2">
        <f>COUNTIFS(Detalhe_Registro!$D:$D,A637,Detalhe_Registro!$E:$E,B637,Detalhe_Registro!$M:$M,"SIM")</f>
        <v/>
      </c>
      <c r="F637" s="2">
        <f>IFERROR(MAXIFS(Detalhe_Registro!$N:$N,Detalhe_Registro!$D:$D,A637,Detalhe_Registro!$E:$E,B637,Detalhe_Registro!$M:$M,"SIM"),0)</f>
        <v/>
      </c>
      <c r="G637" s="2">
        <f>IFERROR(AVERAGEIFS(Detalhe_Registro!$N:$N,Detalhe_Registro!$D:$D,A637,Detalhe_Registro!$E:$E,B637,Detalhe_Registro!$M:$M,"SIM"),0)</f>
        <v/>
      </c>
      <c r="H637" s="2">
        <f>SUMIFS(Detalhe_Registro!$F:$F,Detalhe_Registro!$D:$D,A637,Detalhe_Registro!$E:$E,B637,Detalhe_Registro!$M:$M,"SIM")</f>
        <v/>
      </c>
      <c r="I637" s="2">
        <f>SUMIFS(Detalhe_Registro!$G:$G,Detalhe_Registro!$D:$D,A637,Detalhe_Registro!$E:$E,B637,Detalhe_Registro!$M:$M,"SIM")</f>
        <v/>
      </c>
      <c r="J637" s="2">
        <f>IF(F637&lt;Premissas!$B$8,"&lt; 1,00",IF(F637&lt;Premissas!$B$9,"1,00 – 1,19",IF(F637&lt;Premissas!$B$10,"1,20 – 1,39",IF(F637&lt;Premissas!$B$11,"1,40 – 1,59",IF(F637&lt;Premissas!$B$12,"1,60 – 1,99","≥ 2,00")))))</f>
        <v/>
      </c>
      <c r="K637" s="5">
        <f>IF(F637&lt;Premissas!$B$8,Premissas!$B$13,IF(F637&lt;Premissas!$B$9,Premissas!$B$14,IF(F637&lt;Premissas!$B$10,Premissas!$B$15,IF(F637&lt;Premissas!$B$11,Premissas!$B$16,IF(F637&lt;Premissas!$B$12,Premissas!$B$17,Premissas!$B$18)))))</f>
        <v/>
      </c>
      <c r="L637" s="5">
        <f>K637/Premissas!$B$4</f>
        <v/>
      </c>
      <c r="M637" s="2">
        <f>IF(K637=Premissas!$B$18,"SIM","NÃO")</f>
        <v/>
      </c>
    </row>
    <row r="638">
      <c r="A638" s="2" t="n">
        <v>5990050</v>
      </c>
      <c r="B638" s="2" t="inlineStr">
        <is>
          <t>Gabriel Barbosa Silva</t>
        </is>
      </c>
      <c r="C638" s="2" t="n">
        <v>930</v>
      </c>
      <c r="D638" s="2">
        <f>IFERROR(TEXTJOIN(" | ",TRUE,UNIQUE(FILTER(Detalhe_Registro!$C:$C,(Detalhe_Registro!$D:$D=A638)*(Detalhe_Registro!$E:$E=B638)*(Detalhe_Registro!$M:$M="SIM")))),"")</f>
        <v/>
      </c>
      <c r="E638" s="2">
        <f>COUNTIFS(Detalhe_Registro!$D:$D,A638,Detalhe_Registro!$E:$E,B638,Detalhe_Registro!$M:$M,"SIM")</f>
        <v/>
      </c>
      <c r="F638" s="2">
        <f>IFERROR(MAXIFS(Detalhe_Registro!$N:$N,Detalhe_Registro!$D:$D,A638,Detalhe_Registro!$E:$E,B638,Detalhe_Registro!$M:$M,"SIM"),0)</f>
        <v/>
      </c>
      <c r="G638" s="2">
        <f>IFERROR(AVERAGEIFS(Detalhe_Registro!$N:$N,Detalhe_Registro!$D:$D,A638,Detalhe_Registro!$E:$E,B638,Detalhe_Registro!$M:$M,"SIM"),0)</f>
        <v/>
      </c>
      <c r="H638" s="2">
        <f>SUMIFS(Detalhe_Registro!$F:$F,Detalhe_Registro!$D:$D,A638,Detalhe_Registro!$E:$E,B638,Detalhe_Registro!$M:$M,"SIM")</f>
        <v/>
      </c>
      <c r="I638" s="2">
        <f>SUMIFS(Detalhe_Registro!$G:$G,Detalhe_Registro!$D:$D,A638,Detalhe_Registro!$E:$E,B638,Detalhe_Registro!$M:$M,"SIM")</f>
        <v/>
      </c>
      <c r="J638" s="2">
        <f>IF(F638&lt;Premissas!$B$8,"&lt; 1,00",IF(F638&lt;Premissas!$B$9,"1,00 – 1,19",IF(F638&lt;Premissas!$B$10,"1,20 – 1,39",IF(F638&lt;Premissas!$B$11,"1,40 – 1,59",IF(F638&lt;Premissas!$B$12,"1,60 – 1,99","≥ 2,00")))))</f>
        <v/>
      </c>
      <c r="K638" s="5">
        <f>IF(F638&lt;Premissas!$B$8,Premissas!$B$13,IF(F638&lt;Premissas!$B$9,Premissas!$B$14,IF(F638&lt;Premissas!$B$10,Premissas!$B$15,IF(F638&lt;Premissas!$B$11,Premissas!$B$16,IF(F638&lt;Premissas!$B$12,Premissas!$B$17,Premissas!$B$18)))))</f>
        <v/>
      </c>
      <c r="L638" s="5">
        <f>K638/Premissas!$B$4</f>
        <v/>
      </c>
      <c r="M638" s="2">
        <f>IF(K638=Premissas!$B$18,"SIM","NÃO")</f>
        <v/>
      </c>
    </row>
    <row r="639">
      <c r="A639" s="2" t="n">
        <v>5998484</v>
      </c>
      <c r="B639" s="2" t="inlineStr">
        <is>
          <t>Gabriel Bezerra Da Silva</t>
        </is>
      </c>
      <c r="C639" s="2" t="n">
        <v>930</v>
      </c>
      <c r="D639" s="2">
        <f>IFERROR(TEXTJOIN(" | ",TRUE,UNIQUE(FILTER(Detalhe_Registro!$C:$C,(Detalhe_Registro!$D:$D=A639)*(Detalhe_Registro!$E:$E=B639)*(Detalhe_Registro!$M:$M="SIM")))),"")</f>
        <v/>
      </c>
      <c r="E639" s="2">
        <f>COUNTIFS(Detalhe_Registro!$D:$D,A639,Detalhe_Registro!$E:$E,B639,Detalhe_Registro!$M:$M,"SIM")</f>
        <v/>
      </c>
      <c r="F639" s="2">
        <f>IFERROR(MAXIFS(Detalhe_Registro!$N:$N,Detalhe_Registro!$D:$D,A639,Detalhe_Registro!$E:$E,B639,Detalhe_Registro!$M:$M,"SIM"),0)</f>
        <v/>
      </c>
      <c r="G639" s="2">
        <f>IFERROR(AVERAGEIFS(Detalhe_Registro!$N:$N,Detalhe_Registro!$D:$D,A639,Detalhe_Registro!$E:$E,B639,Detalhe_Registro!$M:$M,"SIM"),0)</f>
        <v/>
      </c>
      <c r="H639" s="2">
        <f>SUMIFS(Detalhe_Registro!$F:$F,Detalhe_Registro!$D:$D,A639,Detalhe_Registro!$E:$E,B639,Detalhe_Registro!$M:$M,"SIM")</f>
        <v/>
      </c>
      <c r="I639" s="2">
        <f>SUMIFS(Detalhe_Registro!$G:$G,Detalhe_Registro!$D:$D,A639,Detalhe_Registro!$E:$E,B639,Detalhe_Registro!$M:$M,"SIM")</f>
        <v/>
      </c>
      <c r="J639" s="2">
        <f>IF(F639&lt;Premissas!$B$8,"&lt; 1,00",IF(F639&lt;Premissas!$B$9,"1,00 – 1,19",IF(F639&lt;Premissas!$B$10,"1,20 – 1,39",IF(F639&lt;Premissas!$B$11,"1,40 – 1,59",IF(F639&lt;Premissas!$B$12,"1,60 – 1,99","≥ 2,00")))))</f>
        <v/>
      </c>
      <c r="K639" s="5">
        <f>IF(F639&lt;Premissas!$B$8,Premissas!$B$13,IF(F639&lt;Premissas!$B$9,Premissas!$B$14,IF(F639&lt;Premissas!$B$10,Premissas!$B$15,IF(F639&lt;Premissas!$B$11,Premissas!$B$16,IF(F639&lt;Premissas!$B$12,Premissas!$B$17,Premissas!$B$18)))))</f>
        <v/>
      </c>
      <c r="L639" s="5">
        <f>K639/Premissas!$B$4</f>
        <v/>
      </c>
      <c r="M639" s="2">
        <f>IF(K639=Premissas!$B$18,"SIM","NÃO")</f>
        <v/>
      </c>
    </row>
    <row r="640">
      <c r="A640" s="2" t="inlineStr">
        <is>
          <t>5998484</t>
        </is>
      </c>
      <c r="B640" s="2" t="inlineStr">
        <is>
          <t>Gabriel Bezerra Da Silva</t>
        </is>
      </c>
      <c r="C640" s="2" t="n">
        <v>930</v>
      </c>
      <c r="D640" s="2">
        <f>IFERROR(TEXTJOIN(" | ",TRUE,UNIQUE(FILTER(Detalhe_Registro!$C:$C,(Detalhe_Registro!$D:$D=A640)*(Detalhe_Registro!$E:$E=B640)*(Detalhe_Registro!$M:$M="SIM")))),"")</f>
        <v/>
      </c>
      <c r="E640" s="2">
        <f>COUNTIFS(Detalhe_Registro!$D:$D,A640,Detalhe_Registro!$E:$E,B640,Detalhe_Registro!$M:$M,"SIM")</f>
        <v/>
      </c>
      <c r="F640" s="2">
        <f>IFERROR(MAXIFS(Detalhe_Registro!$N:$N,Detalhe_Registro!$D:$D,A640,Detalhe_Registro!$E:$E,B640,Detalhe_Registro!$M:$M,"SIM"),0)</f>
        <v/>
      </c>
      <c r="G640" s="2">
        <f>IFERROR(AVERAGEIFS(Detalhe_Registro!$N:$N,Detalhe_Registro!$D:$D,A640,Detalhe_Registro!$E:$E,B640,Detalhe_Registro!$M:$M,"SIM"),0)</f>
        <v/>
      </c>
      <c r="H640" s="2">
        <f>SUMIFS(Detalhe_Registro!$F:$F,Detalhe_Registro!$D:$D,A640,Detalhe_Registro!$E:$E,B640,Detalhe_Registro!$M:$M,"SIM")</f>
        <v/>
      </c>
      <c r="I640" s="2">
        <f>SUMIFS(Detalhe_Registro!$G:$G,Detalhe_Registro!$D:$D,A640,Detalhe_Registro!$E:$E,B640,Detalhe_Registro!$M:$M,"SIM")</f>
        <v/>
      </c>
      <c r="J640" s="2">
        <f>IF(F640&lt;Premissas!$B$8,"&lt; 1,00",IF(F640&lt;Premissas!$B$9,"1,00 – 1,19",IF(F640&lt;Premissas!$B$10,"1,20 – 1,39",IF(F640&lt;Premissas!$B$11,"1,40 – 1,59",IF(F640&lt;Premissas!$B$12,"1,60 – 1,99","≥ 2,00")))))</f>
        <v/>
      </c>
      <c r="K640" s="5">
        <f>IF(F640&lt;Premissas!$B$8,Premissas!$B$13,IF(F640&lt;Premissas!$B$9,Premissas!$B$14,IF(F640&lt;Premissas!$B$10,Premissas!$B$15,IF(F640&lt;Premissas!$B$11,Premissas!$B$16,IF(F640&lt;Premissas!$B$12,Premissas!$B$17,Premissas!$B$18)))))</f>
        <v/>
      </c>
      <c r="L640" s="5">
        <f>K640/Premissas!$B$4</f>
        <v/>
      </c>
      <c r="M640" s="2">
        <f>IF(K640=Premissas!$B$18,"SIM","NÃO")</f>
        <v/>
      </c>
    </row>
    <row r="641">
      <c r="A641" s="2" t="n">
        <v>5416639</v>
      </c>
      <c r="B641" s="2" t="inlineStr">
        <is>
          <t>Gabriel De Araujo Fonseca</t>
        </is>
      </c>
      <c r="C641" s="2" t="n">
        <v>930</v>
      </c>
      <c r="D641" s="2">
        <f>IFERROR(TEXTJOIN(" | ",TRUE,UNIQUE(FILTER(Detalhe_Registro!$C:$C,(Detalhe_Registro!$D:$D=A641)*(Detalhe_Registro!$E:$E=B641)*(Detalhe_Registro!$M:$M="SIM")))),"")</f>
        <v/>
      </c>
      <c r="E641" s="2">
        <f>COUNTIFS(Detalhe_Registro!$D:$D,A641,Detalhe_Registro!$E:$E,B641,Detalhe_Registro!$M:$M,"SIM")</f>
        <v/>
      </c>
      <c r="F641" s="2">
        <f>IFERROR(MAXIFS(Detalhe_Registro!$N:$N,Detalhe_Registro!$D:$D,A641,Detalhe_Registro!$E:$E,B641,Detalhe_Registro!$M:$M,"SIM"),0)</f>
        <v/>
      </c>
      <c r="G641" s="2">
        <f>IFERROR(AVERAGEIFS(Detalhe_Registro!$N:$N,Detalhe_Registro!$D:$D,A641,Detalhe_Registro!$E:$E,B641,Detalhe_Registro!$M:$M,"SIM"),0)</f>
        <v/>
      </c>
      <c r="H641" s="2">
        <f>SUMIFS(Detalhe_Registro!$F:$F,Detalhe_Registro!$D:$D,A641,Detalhe_Registro!$E:$E,B641,Detalhe_Registro!$M:$M,"SIM")</f>
        <v/>
      </c>
      <c r="I641" s="2">
        <f>SUMIFS(Detalhe_Registro!$G:$G,Detalhe_Registro!$D:$D,A641,Detalhe_Registro!$E:$E,B641,Detalhe_Registro!$M:$M,"SIM")</f>
        <v/>
      </c>
      <c r="J641" s="2">
        <f>IF(F641&lt;Premissas!$B$8,"&lt; 1,00",IF(F641&lt;Premissas!$B$9,"1,00 – 1,19",IF(F641&lt;Premissas!$B$10,"1,20 – 1,39",IF(F641&lt;Premissas!$B$11,"1,40 – 1,59",IF(F641&lt;Premissas!$B$12,"1,60 – 1,99","≥ 2,00")))))</f>
        <v/>
      </c>
      <c r="K641" s="5">
        <f>IF(F641&lt;Premissas!$B$8,Premissas!$B$13,IF(F641&lt;Premissas!$B$9,Premissas!$B$14,IF(F641&lt;Premissas!$B$10,Premissas!$B$15,IF(F641&lt;Premissas!$B$11,Premissas!$B$16,IF(F641&lt;Premissas!$B$12,Premissas!$B$17,Premissas!$B$18)))))</f>
        <v/>
      </c>
      <c r="L641" s="5">
        <f>K641/Premissas!$B$4</f>
        <v/>
      </c>
      <c r="M641" s="2">
        <f>IF(K641=Premissas!$B$18,"SIM","NÃO")</f>
        <v/>
      </c>
    </row>
    <row r="642">
      <c r="A642" s="2" t="inlineStr">
        <is>
          <t>5416639</t>
        </is>
      </c>
      <c r="B642" s="2" t="inlineStr">
        <is>
          <t>Gabriel De Araujo Fonseca</t>
        </is>
      </c>
      <c r="C642" s="2" t="n">
        <v>930</v>
      </c>
      <c r="D642" s="2">
        <f>IFERROR(TEXTJOIN(" | ",TRUE,UNIQUE(FILTER(Detalhe_Registro!$C:$C,(Detalhe_Registro!$D:$D=A642)*(Detalhe_Registro!$E:$E=B642)*(Detalhe_Registro!$M:$M="SIM")))),"")</f>
        <v/>
      </c>
      <c r="E642" s="2">
        <f>COUNTIFS(Detalhe_Registro!$D:$D,A642,Detalhe_Registro!$E:$E,B642,Detalhe_Registro!$M:$M,"SIM")</f>
        <v/>
      </c>
      <c r="F642" s="2">
        <f>IFERROR(MAXIFS(Detalhe_Registro!$N:$N,Detalhe_Registro!$D:$D,A642,Detalhe_Registro!$E:$E,B642,Detalhe_Registro!$M:$M,"SIM"),0)</f>
        <v/>
      </c>
      <c r="G642" s="2">
        <f>IFERROR(AVERAGEIFS(Detalhe_Registro!$N:$N,Detalhe_Registro!$D:$D,A642,Detalhe_Registro!$E:$E,B642,Detalhe_Registro!$M:$M,"SIM"),0)</f>
        <v/>
      </c>
      <c r="H642" s="2">
        <f>SUMIFS(Detalhe_Registro!$F:$F,Detalhe_Registro!$D:$D,A642,Detalhe_Registro!$E:$E,B642,Detalhe_Registro!$M:$M,"SIM")</f>
        <v/>
      </c>
      <c r="I642" s="2">
        <f>SUMIFS(Detalhe_Registro!$G:$G,Detalhe_Registro!$D:$D,A642,Detalhe_Registro!$E:$E,B642,Detalhe_Registro!$M:$M,"SIM")</f>
        <v/>
      </c>
      <c r="J642" s="2">
        <f>IF(F642&lt;Premissas!$B$8,"&lt; 1,00",IF(F642&lt;Premissas!$B$9,"1,00 – 1,19",IF(F642&lt;Premissas!$B$10,"1,20 – 1,39",IF(F642&lt;Premissas!$B$11,"1,40 – 1,59",IF(F642&lt;Premissas!$B$12,"1,60 – 1,99","≥ 2,00")))))</f>
        <v/>
      </c>
      <c r="K642" s="5">
        <f>IF(F642&lt;Premissas!$B$8,Premissas!$B$13,IF(F642&lt;Premissas!$B$9,Premissas!$B$14,IF(F642&lt;Premissas!$B$10,Premissas!$B$15,IF(F642&lt;Premissas!$B$11,Premissas!$B$16,IF(F642&lt;Premissas!$B$12,Premissas!$B$17,Premissas!$B$18)))))</f>
        <v/>
      </c>
      <c r="L642" s="5">
        <f>K642/Premissas!$B$4</f>
        <v/>
      </c>
      <c r="M642" s="2">
        <f>IF(K642=Premissas!$B$18,"SIM","NÃO")</f>
        <v/>
      </c>
    </row>
    <row r="643">
      <c r="A643" s="2" t="n">
        <v>5622301</v>
      </c>
      <c r="B643" s="2" t="inlineStr">
        <is>
          <t>Gabriel De Souza Bueno</t>
        </is>
      </c>
      <c r="C643" s="2" t="n">
        <v>930</v>
      </c>
      <c r="D643" s="2">
        <f>IFERROR(TEXTJOIN(" | ",TRUE,UNIQUE(FILTER(Detalhe_Registro!$C:$C,(Detalhe_Registro!$D:$D=A643)*(Detalhe_Registro!$E:$E=B643)*(Detalhe_Registro!$M:$M="SIM")))),"")</f>
        <v/>
      </c>
      <c r="E643" s="2">
        <f>COUNTIFS(Detalhe_Registro!$D:$D,A643,Detalhe_Registro!$E:$E,B643,Detalhe_Registro!$M:$M,"SIM")</f>
        <v/>
      </c>
      <c r="F643" s="2">
        <f>IFERROR(MAXIFS(Detalhe_Registro!$N:$N,Detalhe_Registro!$D:$D,A643,Detalhe_Registro!$E:$E,B643,Detalhe_Registro!$M:$M,"SIM"),0)</f>
        <v/>
      </c>
      <c r="G643" s="2">
        <f>IFERROR(AVERAGEIFS(Detalhe_Registro!$N:$N,Detalhe_Registro!$D:$D,A643,Detalhe_Registro!$E:$E,B643,Detalhe_Registro!$M:$M,"SIM"),0)</f>
        <v/>
      </c>
      <c r="H643" s="2">
        <f>SUMIFS(Detalhe_Registro!$F:$F,Detalhe_Registro!$D:$D,A643,Detalhe_Registro!$E:$E,B643,Detalhe_Registro!$M:$M,"SIM")</f>
        <v/>
      </c>
      <c r="I643" s="2">
        <f>SUMIFS(Detalhe_Registro!$G:$G,Detalhe_Registro!$D:$D,A643,Detalhe_Registro!$E:$E,B643,Detalhe_Registro!$M:$M,"SIM")</f>
        <v/>
      </c>
      <c r="J643" s="2">
        <f>IF(F643&lt;Premissas!$B$8,"&lt; 1,00",IF(F643&lt;Premissas!$B$9,"1,00 – 1,19",IF(F643&lt;Premissas!$B$10,"1,20 – 1,39",IF(F643&lt;Premissas!$B$11,"1,40 – 1,59",IF(F643&lt;Premissas!$B$12,"1,60 – 1,99","≥ 2,00")))))</f>
        <v/>
      </c>
      <c r="K643" s="5">
        <f>IF(F643&lt;Premissas!$B$8,Premissas!$B$13,IF(F643&lt;Premissas!$B$9,Premissas!$B$14,IF(F643&lt;Premissas!$B$10,Premissas!$B$15,IF(F643&lt;Premissas!$B$11,Premissas!$B$16,IF(F643&lt;Premissas!$B$12,Premissas!$B$17,Premissas!$B$18)))))</f>
        <v/>
      </c>
      <c r="L643" s="5">
        <f>K643/Premissas!$B$4</f>
        <v/>
      </c>
      <c r="M643" s="2">
        <f>IF(K643=Premissas!$B$18,"SIM","NÃO")</f>
        <v/>
      </c>
    </row>
    <row r="644">
      <c r="A644" s="2" t="n">
        <v>5491240</v>
      </c>
      <c r="B644" s="2" t="inlineStr">
        <is>
          <t>Gabriel Lemos De Lima Dos Santos</t>
        </is>
      </c>
      <c r="C644" s="2" t="n">
        <v>930</v>
      </c>
      <c r="D644" s="2">
        <f>IFERROR(TEXTJOIN(" | ",TRUE,UNIQUE(FILTER(Detalhe_Registro!$C:$C,(Detalhe_Registro!$D:$D=A644)*(Detalhe_Registro!$E:$E=B644)*(Detalhe_Registro!$M:$M="SIM")))),"")</f>
        <v/>
      </c>
      <c r="E644" s="2">
        <f>COUNTIFS(Detalhe_Registro!$D:$D,A644,Detalhe_Registro!$E:$E,B644,Detalhe_Registro!$M:$M,"SIM")</f>
        <v/>
      </c>
      <c r="F644" s="2">
        <f>IFERROR(MAXIFS(Detalhe_Registro!$N:$N,Detalhe_Registro!$D:$D,A644,Detalhe_Registro!$E:$E,B644,Detalhe_Registro!$M:$M,"SIM"),0)</f>
        <v/>
      </c>
      <c r="G644" s="2">
        <f>IFERROR(AVERAGEIFS(Detalhe_Registro!$N:$N,Detalhe_Registro!$D:$D,A644,Detalhe_Registro!$E:$E,B644,Detalhe_Registro!$M:$M,"SIM"),0)</f>
        <v/>
      </c>
      <c r="H644" s="2">
        <f>SUMIFS(Detalhe_Registro!$F:$F,Detalhe_Registro!$D:$D,A644,Detalhe_Registro!$E:$E,B644,Detalhe_Registro!$M:$M,"SIM")</f>
        <v/>
      </c>
      <c r="I644" s="2">
        <f>SUMIFS(Detalhe_Registro!$G:$G,Detalhe_Registro!$D:$D,A644,Detalhe_Registro!$E:$E,B644,Detalhe_Registro!$M:$M,"SIM")</f>
        <v/>
      </c>
      <c r="J644" s="2">
        <f>IF(F644&lt;Premissas!$B$8,"&lt; 1,00",IF(F644&lt;Premissas!$B$9,"1,00 – 1,19",IF(F644&lt;Premissas!$B$10,"1,20 – 1,39",IF(F644&lt;Premissas!$B$11,"1,40 – 1,59",IF(F644&lt;Premissas!$B$12,"1,60 – 1,99","≥ 2,00")))))</f>
        <v/>
      </c>
      <c r="K644" s="5">
        <f>IF(F644&lt;Premissas!$B$8,Premissas!$B$13,IF(F644&lt;Premissas!$B$9,Premissas!$B$14,IF(F644&lt;Premissas!$B$10,Premissas!$B$15,IF(F644&lt;Premissas!$B$11,Premissas!$B$16,IF(F644&lt;Premissas!$B$12,Premissas!$B$17,Premissas!$B$18)))))</f>
        <v/>
      </c>
      <c r="L644" s="5">
        <f>K644/Premissas!$B$4</f>
        <v/>
      </c>
      <c r="M644" s="2">
        <f>IF(K644=Premissas!$B$18,"SIM","NÃO")</f>
        <v/>
      </c>
    </row>
    <row r="645">
      <c r="A645" s="2" t="n">
        <v>5988225</v>
      </c>
      <c r="B645" s="2" t="inlineStr">
        <is>
          <t>Gabriel Nogueira Mauricio</t>
        </is>
      </c>
      <c r="C645" s="2" t="n">
        <v>930</v>
      </c>
      <c r="D645" s="2">
        <f>IFERROR(TEXTJOIN(" | ",TRUE,UNIQUE(FILTER(Detalhe_Registro!$C:$C,(Detalhe_Registro!$D:$D=A645)*(Detalhe_Registro!$E:$E=B645)*(Detalhe_Registro!$M:$M="SIM")))),"")</f>
        <v/>
      </c>
      <c r="E645" s="2">
        <f>COUNTIFS(Detalhe_Registro!$D:$D,A645,Detalhe_Registro!$E:$E,B645,Detalhe_Registro!$M:$M,"SIM")</f>
        <v/>
      </c>
      <c r="F645" s="2">
        <f>IFERROR(MAXIFS(Detalhe_Registro!$N:$N,Detalhe_Registro!$D:$D,A645,Detalhe_Registro!$E:$E,B645,Detalhe_Registro!$M:$M,"SIM"),0)</f>
        <v/>
      </c>
      <c r="G645" s="2">
        <f>IFERROR(AVERAGEIFS(Detalhe_Registro!$N:$N,Detalhe_Registro!$D:$D,A645,Detalhe_Registro!$E:$E,B645,Detalhe_Registro!$M:$M,"SIM"),0)</f>
        <v/>
      </c>
      <c r="H645" s="2">
        <f>SUMIFS(Detalhe_Registro!$F:$F,Detalhe_Registro!$D:$D,A645,Detalhe_Registro!$E:$E,B645,Detalhe_Registro!$M:$M,"SIM")</f>
        <v/>
      </c>
      <c r="I645" s="2">
        <f>SUMIFS(Detalhe_Registro!$G:$G,Detalhe_Registro!$D:$D,A645,Detalhe_Registro!$E:$E,B645,Detalhe_Registro!$M:$M,"SIM")</f>
        <v/>
      </c>
      <c r="J645" s="2">
        <f>IF(F645&lt;Premissas!$B$8,"&lt; 1,00",IF(F645&lt;Premissas!$B$9,"1,00 – 1,19",IF(F645&lt;Premissas!$B$10,"1,20 – 1,39",IF(F645&lt;Premissas!$B$11,"1,40 – 1,59",IF(F645&lt;Premissas!$B$12,"1,60 – 1,99","≥ 2,00")))))</f>
        <v/>
      </c>
      <c r="K645" s="5">
        <f>IF(F645&lt;Premissas!$B$8,Premissas!$B$13,IF(F645&lt;Premissas!$B$9,Premissas!$B$14,IF(F645&lt;Premissas!$B$10,Premissas!$B$15,IF(F645&lt;Premissas!$B$11,Premissas!$B$16,IF(F645&lt;Premissas!$B$12,Premissas!$B$17,Premissas!$B$18)))))</f>
        <v/>
      </c>
      <c r="L645" s="5">
        <f>K645/Premissas!$B$4</f>
        <v/>
      </c>
      <c r="M645" s="2">
        <f>IF(K645=Premissas!$B$18,"SIM","NÃO")</f>
        <v/>
      </c>
    </row>
    <row r="646">
      <c r="A646" s="2" t="inlineStr">
        <is>
          <t>5988225</t>
        </is>
      </c>
      <c r="B646" s="2" t="inlineStr">
        <is>
          <t>Gabriel Nogueira Mauricio</t>
        </is>
      </c>
      <c r="C646" s="2" t="n">
        <v>930</v>
      </c>
      <c r="D646" s="2">
        <f>IFERROR(TEXTJOIN(" | ",TRUE,UNIQUE(FILTER(Detalhe_Registro!$C:$C,(Detalhe_Registro!$D:$D=A646)*(Detalhe_Registro!$E:$E=B646)*(Detalhe_Registro!$M:$M="SIM")))),"")</f>
        <v/>
      </c>
      <c r="E646" s="2">
        <f>COUNTIFS(Detalhe_Registro!$D:$D,A646,Detalhe_Registro!$E:$E,B646,Detalhe_Registro!$M:$M,"SIM")</f>
        <v/>
      </c>
      <c r="F646" s="2">
        <f>IFERROR(MAXIFS(Detalhe_Registro!$N:$N,Detalhe_Registro!$D:$D,A646,Detalhe_Registro!$E:$E,B646,Detalhe_Registro!$M:$M,"SIM"),0)</f>
        <v/>
      </c>
      <c r="G646" s="2">
        <f>IFERROR(AVERAGEIFS(Detalhe_Registro!$N:$N,Detalhe_Registro!$D:$D,A646,Detalhe_Registro!$E:$E,B646,Detalhe_Registro!$M:$M,"SIM"),0)</f>
        <v/>
      </c>
      <c r="H646" s="2">
        <f>SUMIFS(Detalhe_Registro!$F:$F,Detalhe_Registro!$D:$D,A646,Detalhe_Registro!$E:$E,B646,Detalhe_Registro!$M:$M,"SIM")</f>
        <v/>
      </c>
      <c r="I646" s="2">
        <f>SUMIFS(Detalhe_Registro!$G:$G,Detalhe_Registro!$D:$D,A646,Detalhe_Registro!$E:$E,B646,Detalhe_Registro!$M:$M,"SIM")</f>
        <v/>
      </c>
      <c r="J646" s="2">
        <f>IF(F646&lt;Premissas!$B$8,"&lt; 1,00",IF(F646&lt;Premissas!$B$9,"1,00 – 1,19",IF(F646&lt;Premissas!$B$10,"1,20 – 1,39",IF(F646&lt;Premissas!$B$11,"1,40 – 1,59",IF(F646&lt;Premissas!$B$12,"1,60 – 1,99","≥ 2,00")))))</f>
        <v/>
      </c>
      <c r="K646" s="5">
        <f>IF(F646&lt;Premissas!$B$8,Premissas!$B$13,IF(F646&lt;Premissas!$B$9,Premissas!$B$14,IF(F646&lt;Premissas!$B$10,Premissas!$B$15,IF(F646&lt;Premissas!$B$11,Premissas!$B$16,IF(F646&lt;Premissas!$B$12,Premissas!$B$17,Premissas!$B$18)))))</f>
        <v/>
      </c>
      <c r="L646" s="5">
        <f>K646/Premissas!$B$4</f>
        <v/>
      </c>
      <c r="M646" s="2">
        <f>IF(K646=Premissas!$B$18,"SIM","NÃO")</f>
        <v/>
      </c>
    </row>
    <row r="647">
      <c r="A647" s="2" t="n">
        <v>5923689</v>
      </c>
      <c r="B647" s="2" t="inlineStr">
        <is>
          <t>Gabriel Pereira De Sousa</t>
        </is>
      </c>
      <c r="C647" s="2" t="n">
        <v>930</v>
      </c>
      <c r="D647" s="2">
        <f>IFERROR(TEXTJOIN(" | ",TRUE,UNIQUE(FILTER(Detalhe_Registro!$C:$C,(Detalhe_Registro!$D:$D=A647)*(Detalhe_Registro!$E:$E=B647)*(Detalhe_Registro!$M:$M="SIM")))),"")</f>
        <v/>
      </c>
      <c r="E647" s="2">
        <f>COUNTIFS(Detalhe_Registro!$D:$D,A647,Detalhe_Registro!$E:$E,B647,Detalhe_Registro!$M:$M,"SIM")</f>
        <v/>
      </c>
      <c r="F647" s="2">
        <f>IFERROR(MAXIFS(Detalhe_Registro!$N:$N,Detalhe_Registro!$D:$D,A647,Detalhe_Registro!$E:$E,B647,Detalhe_Registro!$M:$M,"SIM"),0)</f>
        <v/>
      </c>
      <c r="G647" s="2">
        <f>IFERROR(AVERAGEIFS(Detalhe_Registro!$N:$N,Detalhe_Registro!$D:$D,A647,Detalhe_Registro!$E:$E,B647,Detalhe_Registro!$M:$M,"SIM"),0)</f>
        <v/>
      </c>
      <c r="H647" s="2">
        <f>SUMIFS(Detalhe_Registro!$F:$F,Detalhe_Registro!$D:$D,A647,Detalhe_Registro!$E:$E,B647,Detalhe_Registro!$M:$M,"SIM")</f>
        <v/>
      </c>
      <c r="I647" s="2">
        <f>SUMIFS(Detalhe_Registro!$G:$G,Detalhe_Registro!$D:$D,A647,Detalhe_Registro!$E:$E,B647,Detalhe_Registro!$M:$M,"SIM")</f>
        <v/>
      </c>
      <c r="J647" s="2">
        <f>IF(F647&lt;Premissas!$B$8,"&lt; 1,00",IF(F647&lt;Premissas!$B$9,"1,00 – 1,19",IF(F647&lt;Premissas!$B$10,"1,20 – 1,39",IF(F647&lt;Premissas!$B$11,"1,40 – 1,59",IF(F647&lt;Premissas!$B$12,"1,60 – 1,99","≥ 2,00")))))</f>
        <v/>
      </c>
      <c r="K647" s="5">
        <f>IF(F647&lt;Premissas!$B$8,Premissas!$B$13,IF(F647&lt;Premissas!$B$9,Premissas!$B$14,IF(F647&lt;Premissas!$B$10,Premissas!$B$15,IF(F647&lt;Premissas!$B$11,Premissas!$B$16,IF(F647&lt;Premissas!$B$12,Premissas!$B$17,Premissas!$B$18)))))</f>
        <v/>
      </c>
      <c r="L647" s="5">
        <f>K647/Premissas!$B$4</f>
        <v/>
      </c>
      <c r="M647" s="2">
        <f>IF(K647=Premissas!$B$18,"SIM","NÃO")</f>
        <v/>
      </c>
    </row>
    <row r="648">
      <c r="A648" s="2" t="inlineStr">
        <is>
          <t>5923689</t>
        </is>
      </c>
      <c r="B648" s="2" t="inlineStr">
        <is>
          <t>Gabriel Pereira De Sousa</t>
        </is>
      </c>
      <c r="C648" s="2" t="n">
        <v>930</v>
      </c>
      <c r="D648" s="2">
        <f>IFERROR(TEXTJOIN(" | ",TRUE,UNIQUE(FILTER(Detalhe_Registro!$C:$C,(Detalhe_Registro!$D:$D=A648)*(Detalhe_Registro!$E:$E=B648)*(Detalhe_Registro!$M:$M="SIM")))),"")</f>
        <v/>
      </c>
      <c r="E648" s="2">
        <f>COUNTIFS(Detalhe_Registro!$D:$D,A648,Detalhe_Registro!$E:$E,B648,Detalhe_Registro!$M:$M,"SIM")</f>
        <v/>
      </c>
      <c r="F648" s="2">
        <f>IFERROR(MAXIFS(Detalhe_Registro!$N:$N,Detalhe_Registro!$D:$D,A648,Detalhe_Registro!$E:$E,B648,Detalhe_Registro!$M:$M,"SIM"),0)</f>
        <v/>
      </c>
      <c r="G648" s="2">
        <f>IFERROR(AVERAGEIFS(Detalhe_Registro!$N:$N,Detalhe_Registro!$D:$D,A648,Detalhe_Registro!$E:$E,B648,Detalhe_Registro!$M:$M,"SIM"),0)</f>
        <v/>
      </c>
      <c r="H648" s="2">
        <f>SUMIFS(Detalhe_Registro!$F:$F,Detalhe_Registro!$D:$D,A648,Detalhe_Registro!$E:$E,B648,Detalhe_Registro!$M:$M,"SIM")</f>
        <v/>
      </c>
      <c r="I648" s="2">
        <f>SUMIFS(Detalhe_Registro!$G:$G,Detalhe_Registro!$D:$D,A648,Detalhe_Registro!$E:$E,B648,Detalhe_Registro!$M:$M,"SIM")</f>
        <v/>
      </c>
      <c r="J648" s="2">
        <f>IF(F648&lt;Premissas!$B$8,"&lt; 1,00",IF(F648&lt;Premissas!$B$9,"1,00 – 1,19",IF(F648&lt;Premissas!$B$10,"1,20 – 1,39",IF(F648&lt;Premissas!$B$11,"1,40 – 1,59",IF(F648&lt;Premissas!$B$12,"1,60 – 1,99","≥ 2,00")))))</f>
        <v/>
      </c>
      <c r="K648" s="5">
        <f>IF(F648&lt;Premissas!$B$8,Premissas!$B$13,IF(F648&lt;Premissas!$B$9,Premissas!$B$14,IF(F648&lt;Premissas!$B$10,Premissas!$B$15,IF(F648&lt;Premissas!$B$11,Premissas!$B$16,IF(F648&lt;Premissas!$B$12,Premissas!$B$17,Premissas!$B$18)))))</f>
        <v/>
      </c>
      <c r="L648" s="5">
        <f>K648/Premissas!$B$4</f>
        <v/>
      </c>
      <c r="M648" s="2">
        <f>IF(K648=Premissas!$B$18,"SIM","NÃO")</f>
        <v/>
      </c>
    </row>
    <row r="649">
      <c r="A649" s="2" t="n">
        <v>3191540</v>
      </c>
      <c r="B649" s="2" t="inlineStr">
        <is>
          <t>Gabriel Vicente Da Silva</t>
        </is>
      </c>
      <c r="C649" s="2" t="n">
        <v>930</v>
      </c>
      <c r="D649" s="2">
        <f>IFERROR(TEXTJOIN(" | ",TRUE,UNIQUE(FILTER(Detalhe_Registro!$C:$C,(Detalhe_Registro!$D:$D=A649)*(Detalhe_Registro!$E:$E=B649)*(Detalhe_Registro!$M:$M="SIM")))),"")</f>
        <v/>
      </c>
      <c r="E649" s="2">
        <f>COUNTIFS(Detalhe_Registro!$D:$D,A649,Detalhe_Registro!$E:$E,B649,Detalhe_Registro!$M:$M,"SIM")</f>
        <v/>
      </c>
      <c r="F649" s="2">
        <f>IFERROR(MAXIFS(Detalhe_Registro!$N:$N,Detalhe_Registro!$D:$D,A649,Detalhe_Registro!$E:$E,B649,Detalhe_Registro!$M:$M,"SIM"),0)</f>
        <v/>
      </c>
      <c r="G649" s="2">
        <f>IFERROR(AVERAGEIFS(Detalhe_Registro!$N:$N,Detalhe_Registro!$D:$D,A649,Detalhe_Registro!$E:$E,B649,Detalhe_Registro!$M:$M,"SIM"),0)</f>
        <v/>
      </c>
      <c r="H649" s="2">
        <f>SUMIFS(Detalhe_Registro!$F:$F,Detalhe_Registro!$D:$D,A649,Detalhe_Registro!$E:$E,B649,Detalhe_Registro!$M:$M,"SIM")</f>
        <v/>
      </c>
      <c r="I649" s="2">
        <f>SUMIFS(Detalhe_Registro!$G:$G,Detalhe_Registro!$D:$D,A649,Detalhe_Registro!$E:$E,B649,Detalhe_Registro!$M:$M,"SIM")</f>
        <v/>
      </c>
      <c r="J649" s="2">
        <f>IF(F649&lt;Premissas!$B$8,"&lt; 1,00",IF(F649&lt;Premissas!$B$9,"1,00 – 1,19",IF(F649&lt;Premissas!$B$10,"1,20 – 1,39",IF(F649&lt;Premissas!$B$11,"1,40 – 1,59",IF(F649&lt;Premissas!$B$12,"1,60 – 1,99","≥ 2,00")))))</f>
        <v/>
      </c>
      <c r="K649" s="5">
        <f>IF(F649&lt;Premissas!$B$8,Premissas!$B$13,IF(F649&lt;Premissas!$B$9,Premissas!$B$14,IF(F649&lt;Premissas!$B$10,Premissas!$B$15,IF(F649&lt;Premissas!$B$11,Premissas!$B$16,IF(F649&lt;Premissas!$B$12,Premissas!$B$17,Premissas!$B$18)))))</f>
        <v/>
      </c>
      <c r="L649" s="5">
        <f>K649/Premissas!$B$4</f>
        <v/>
      </c>
      <c r="M649" s="2">
        <f>IF(K649=Premissas!$B$18,"SIM","NÃO")</f>
        <v/>
      </c>
    </row>
    <row r="650">
      <c r="A650" s="2" t="inlineStr">
        <is>
          <t>3191540</t>
        </is>
      </c>
      <c r="B650" s="2" t="inlineStr">
        <is>
          <t>Gabriel Vicente Da Silva</t>
        </is>
      </c>
      <c r="C650" s="2" t="n">
        <v>930</v>
      </c>
      <c r="D650" s="2">
        <f>IFERROR(TEXTJOIN(" | ",TRUE,UNIQUE(FILTER(Detalhe_Registro!$C:$C,(Detalhe_Registro!$D:$D=A650)*(Detalhe_Registro!$E:$E=B650)*(Detalhe_Registro!$M:$M="SIM")))),"")</f>
        <v/>
      </c>
      <c r="E650" s="2">
        <f>COUNTIFS(Detalhe_Registro!$D:$D,A650,Detalhe_Registro!$E:$E,B650,Detalhe_Registro!$M:$M,"SIM")</f>
        <v/>
      </c>
      <c r="F650" s="2">
        <f>IFERROR(MAXIFS(Detalhe_Registro!$N:$N,Detalhe_Registro!$D:$D,A650,Detalhe_Registro!$E:$E,B650,Detalhe_Registro!$M:$M,"SIM"),0)</f>
        <v/>
      </c>
      <c r="G650" s="2">
        <f>IFERROR(AVERAGEIFS(Detalhe_Registro!$N:$N,Detalhe_Registro!$D:$D,A650,Detalhe_Registro!$E:$E,B650,Detalhe_Registro!$M:$M,"SIM"),0)</f>
        <v/>
      </c>
      <c r="H650" s="2">
        <f>SUMIFS(Detalhe_Registro!$F:$F,Detalhe_Registro!$D:$D,A650,Detalhe_Registro!$E:$E,B650,Detalhe_Registro!$M:$M,"SIM")</f>
        <v/>
      </c>
      <c r="I650" s="2">
        <f>SUMIFS(Detalhe_Registro!$G:$G,Detalhe_Registro!$D:$D,A650,Detalhe_Registro!$E:$E,B650,Detalhe_Registro!$M:$M,"SIM")</f>
        <v/>
      </c>
      <c r="J650" s="2">
        <f>IF(F650&lt;Premissas!$B$8,"&lt; 1,00",IF(F650&lt;Premissas!$B$9,"1,00 – 1,19",IF(F650&lt;Premissas!$B$10,"1,20 – 1,39",IF(F650&lt;Premissas!$B$11,"1,40 – 1,59",IF(F650&lt;Premissas!$B$12,"1,60 – 1,99","≥ 2,00")))))</f>
        <v/>
      </c>
      <c r="K650" s="5">
        <f>IF(F650&lt;Premissas!$B$8,Premissas!$B$13,IF(F650&lt;Premissas!$B$9,Premissas!$B$14,IF(F650&lt;Premissas!$B$10,Premissas!$B$15,IF(F650&lt;Premissas!$B$11,Premissas!$B$16,IF(F650&lt;Premissas!$B$12,Premissas!$B$17,Premissas!$B$18)))))</f>
        <v/>
      </c>
      <c r="L650" s="5">
        <f>K650/Premissas!$B$4</f>
        <v/>
      </c>
      <c r="M650" s="2">
        <f>IF(K650=Premissas!$B$18,"SIM","NÃO")</f>
        <v/>
      </c>
    </row>
    <row r="651">
      <c r="A651" s="2" t="n">
        <v>5987970</v>
      </c>
      <c r="B651" s="2" t="inlineStr">
        <is>
          <t>Genivania Ribeiro Jurema</t>
        </is>
      </c>
      <c r="C651" s="2" t="n">
        <v>930</v>
      </c>
      <c r="D651" s="2">
        <f>IFERROR(TEXTJOIN(" | ",TRUE,UNIQUE(FILTER(Detalhe_Registro!$C:$C,(Detalhe_Registro!$D:$D=A651)*(Detalhe_Registro!$E:$E=B651)*(Detalhe_Registro!$M:$M="SIM")))),"")</f>
        <v/>
      </c>
      <c r="E651" s="2">
        <f>COUNTIFS(Detalhe_Registro!$D:$D,A651,Detalhe_Registro!$E:$E,B651,Detalhe_Registro!$M:$M,"SIM")</f>
        <v/>
      </c>
      <c r="F651" s="2">
        <f>IFERROR(MAXIFS(Detalhe_Registro!$N:$N,Detalhe_Registro!$D:$D,A651,Detalhe_Registro!$E:$E,B651,Detalhe_Registro!$M:$M,"SIM"),0)</f>
        <v/>
      </c>
      <c r="G651" s="2">
        <f>IFERROR(AVERAGEIFS(Detalhe_Registro!$N:$N,Detalhe_Registro!$D:$D,A651,Detalhe_Registro!$E:$E,B651,Detalhe_Registro!$M:$M,"SIM"),0)</f>
        <v/>
      </c>
      <c r="H651" s="2">
        <f>SUMIFS(Detalhe_Registro!$F:$F,Detalhe_Registro!$D:$D,A651,Detalhe_Registro!$E:$E,B651,Detalhe_Registro!$M:$M,"SIM")</f>
        <v/>
      </c>
      <c r="I651" s="2">
        <f>SUMIFS(Detalhe_Registro!$G:$G,Detalhe_Registro!$D:$D,A651,Detalhe_Registro!$E:$E,B651,Detalhe_Registro!$M:$M,"SIM")</f>
        <v/>
      </c>
      <c r="J651" s="2">
        <f>IF(F651&lt;Premissas!$B$8,"&lt; 1,00",IF(F651&lt;Premissas!$B$9,"1,00 – 1,19",IF(F651&lt;Premissas!$B$10,"1,20 – 1,39",IF(F651&lt;Premissas!$B$11,"1,40 – 1,59",IF(F651&lt;Premissas!$B$12,"1,60 – 1,99","≥ 2,00")))))</f>
        <v/>
      </c>
      <c r="K651" s="5">
        <f>IF(F651&lt;Premissas!$B$8,Premissas!$B$13,IF(F651&lt;Premissas!$B$9,Premissas!$B$14,IF(F651&lt;Premissas!$B$10,Premissas!$B$15,IF(F651&lt;Premissas!$B$11,Premissas!$B$16,IF(F651&lt;Premissas!$B$12,Premissas!$B$17,Premissas!$B$18)))))</f>
        <v/>
      </c>
      <c r="L651" s="5">
        <f>K651/Premissas!$B$4</f>
        <v/>
      </c>
      <c r="M651" s="2">
        <f>IF(K651=Premissas!$B$18,"SIM","NÃO")</f>
        <v/>
      </c>
    </row>
    <row r="652">
      <c r="A652" s="2" t="inlineStr">
        <is>
          <t>5987970</t>
        </is>
      </c>
      <c r="B652" s="2" t="inlineStr">
        <is>
          <t>Genivania Ribeiro Jurema</t>
        </is>
      </c>
      <c r="C652" s="2" t="n">
        <v>930</v>
      </c>
      <c r="D652" s="2">
        <f>IFERROR(TEXTJOIN(" | ",TRUE,UNIQUE(FILTER(Detalhe_Registro!$C:$C,(Detalhe_Registro!$D:$D=A652)*(Detalhe_Registro!$E:$E=B652)*(Detalhe_Registro!$M:$M="SIM")))),"")</f>
        <v/>
      </c>
      <c r="E652" s="2">
        <f>COUNTIFS(Detalhe_Registro!$D:$D,A652,Detalhe_Registro!$E:$E,B652,Detalhe_Registro!$M:$M,"SIM")</f>
        <v/>
      </c>
      <c r="F652" s="2">
        <f>IFERROR(MAXIFS(Detalhe_Registro!$N:$N,Detalhe_Registro!$D:$D,A652,Detalhe_Registro!$E:$E,B652,Detalhe_Registro!$M:$M,"SIM"),0)</f>
        <v/>
      </c>
      <c r="G652" s="2">
        <f>IFERROR(AVERAGEIFS(Detalhe_Registro!$N:$N,Detalhe_Registro!$D:$D,A652,Detalhe_Registro!$E:$E,B652,Detalhe_Registro!$M:$M,"SIM"),0)</f>
        <v/>
      </c>
      <c r="H652" s="2">
        <f>SUMIFS(Detalhe_Registro!$F:$F,Detalhe_Registro!$D:$D,A652,Detalhe_Registro!$E:$E,B652,Detalhe_Registro!$M:$M,"SIM")</f>
        <v/>
      </c>
      <c r="I652" s="2">
        <f>SUMIFS(Detalhe_Registro!$G:$G,Detalhe_Registro!$D:$D,A652,Detalhe_Registro!$E:$E,B652,Detalhe_Registro!$M:$M,"SIM")</f>
        <v/>
      </c>
      <c r="J652" s="2">
        <f>IF(F652&lt;Premissas!$B$8,"&lt; 1,00",IF(F652&lt;Premissas!$B$9,"1,00 – 1,19",IF(F652&lt;Premissas!$B$10,"1,20 – 1,39",IF(F652&lt;Premissas!$B$11,"1,40 – 1,59",IF(F652&lt;Premissas!$B$12,"1,60 – 1,99","≥ 2,00")))))</f>
        <v/>
      </c>
      <c r="K652" s="5">
        <f>IF(F652&lt;Premissas!$B$8,Premissas!$B$13,IF(F652&lt;Premissas!$B$9,Premissas!$B$14,IF(F652&lt;Premissas!$B$10,Premissas!$B$15,IF(F652&lt;Premissas!$B$11,Premissas!$B$16,IF(F652&lt;Premissas!$B$12,Premissas!$B$17,Premissas!$B$18)))))</f>
        <v/>
      </c>
      <c r="L652" s="5">
        <f>K652/Premissas!$B$4</f>
        <v/>
      </c>
      <c r="M652" s="2">
        <f>IF(K652=Premissas!$B$18,"SIM","NÃO")</f>
        <v/>
      </c>
    </row>
    <row r="653">
      <c r="A653" s="2" t="n">
        <v>5997771</v>
      </c>
      <c r="B653" s="2" t="inlineStr">
        <is>
          <t>Geovanny Santana Do Nascimento</t>
        </is>
      </c>
      <c r="C653" s="2" t="n">
        <v>930</v>
      </c>
      <c r="D653" s="2">
        <f>IFERROR(TEXTJOIN(" | ",TRUE,UNIQUE(FILTER(Detalhe_Registro!$C:$C,(Detalhe_Registro!$D:$D=A653)*(Detalhe_Registro!$E:$E=B653)*(Detalhe_Registro!$M:$M="SIM")))),"")</f>
        <v/>
      </c>
      <c r="E653" s="2">
        <f>COUNTIFS(Detalhe_Registro!$D:$D,A653,Detalhe_Registro!$E:$E,B653,Detalhe_Registro!$M:$M,"SIM")</f>
        <v/>
      </c>
      <c r="F653" s="2">
        <f>IFERROR(MAXIFS(Detalhe_Registro!$N:$N,Detalhe_Registro!$D:$D,A653,Detalhe_Registro!$E:$E,B653,Detalhe_Registro!$M:$M,"SIM"),0)</f>
        <v/>
      </c>
      <c r="G653" s="2">
        <f>IFERROR(AVERAGEIFS(Detalhe_Registro!$N:$N,Detalhe_Registro!$D:$D,A653,Detalhe_Registro!$E:$E,B653,Detalhe_Registro!$M:$M,"SIM"),0)</f>
        <v/>
      </c>
      <c r="H653" s="2">
        <f>SUMIFS(Detalhe_Registro!$F:$F,Detalhe_Registro!$D:$D,A653,Detalhe_Registro!$E:$E,B653,Detalhe_Registro!$M:$M,"SIM")</f>
        <v/>
      </c>
      <c r="I653" s="2">
        <f>SUMIFS(Detalhe_Registro!$G:$G,Detalhe_Registro!$D:$D,A653,Detalhe_Registro!$E:$E,B653,Detalhe_Registro!$M:$M,"SIM")</f>
        <v/>
      </c>
      <c r="J653" s="2">
        <f>IF(F653&lt;Premissas!$B$8,"&lt; 1,00",IF(F653&lt;Premissas!$B$9,"1,00 – 1,19",IF(F653&lt;Premissas!$B$10,"1,20 – 1,39",IF(F653&lt;Premissas!$B$11,"1,40 – 1,59",IF(F653&lt;Premissas!$B$12,"1,60 – 1,99","≥ 2,00")))))</f>
        <v/>
      </c>
      <c r="K653" s="5">
        <f>IF(F653&lt;Premissas!$B$8,Premissas!$B$13,IF(F653&lt;Premissas!$B$9,Premissas!$B$14,IF(F653&lt;Premissas!$B$10,Premissas!$B$15,IF(F653&lt;Premissas!$B$11,Premissas!$B$16,IF(F653&lt;Premissas!$B$12,Premissas!$B$17,Premissas!$B$18)))))</f>
        <v/>
      </c>
      <c r="L653" s="5">
        <f>K653/Premissas!$B$4</f>
        <v/>
      </c>
      <c r="M653" s="2">
        <f>IF(K653=Premissas!$B$18,"SIM","NÃO")</f>
        <v/>
      </c>
    </row>
    <row r="654">
      <c r="A654" s="2" t="inlineStr">
        <is>
          <t>5997771</t>
        </is>
      </c>
      <c r="B654" s="2" t="inlineStr">
        <is>
          <t>Geovanny Santana Do Nascimento</t>
        </is>
      </c>
      <c r="C654" s="2" t="n">
        <v>930</v>
      </c>
      <c r="D654" s="2">
        <f>IFERROR(TEXTJOIN(" | ",TRUE,UNIQUE(FILTER(Detalhe_Registro!$C:$C,(Detalhe_Registro!$D:$D=A654)*(Detalhe_Registro!$E:$E=B654)*(Detalhe_Registro!$M:$M="SIM")))),"")</f>
        <v/>
      </c>
      <c r="E654" s="2">
        <f>COUNTIFS(Detalhe_Registro!$D:$D,A654,Detalhe_Registro!$E:$E,B654,Detalhe_Registro!$M:$M,"SIM")</f>
        <v/>
      </c>
      <c r="F654" s="2">
        <f>IFERROR(MAXIFS(Detalhe_Registro!$N:$N,Detalhe_Registro!$D:$D,A654,Detalhe_Registro!$E:$E,B654,Detalhe_Registro!$M:$M,"SIM"),0)</f>
        <v/>
      </c>
      <c r="G654" s="2">
        <f>IFERROR(AVERAGEIFS(Detalhe_Registro!$N:$N,Detalhe_Registro!$D:$D,A654,Detalhe_Registro!$E:$E,B654,Detalhe_Registro!$M:$M,"SIM"),0)</f>
        <v/>
      </c>
      <c r="H654" s="2">
        <f>SUMIFS(Detalhe_Registro!$F:$F,Detalhe_Registro!$D:$D,A654,Detalhe_Registro!$E:$E,B654,Detalhe_Registro!$M:$M,"SIM")</f>
        <v/>
      </c>
      <c r="I654" s="2">
        <f>SUMIFS(Detalhe_Registro!$G:$G,Detalhe_Registro!$D:$D,A654,Detalhe_Registro!$E:$E,B654,Detalhe_Registro!$M:$M,"SIM")</f>
        <v/>
      </c>
      <c r="J654" s="2">
        <f>IF(F654&lt;Premissas!$B$8,"&lt; 1,00",IF(F654&lt;Premissas!$B$9,"1,00 – 1,19",IF(F654&lt;Premissas!$B$10,"1,20 – 1,39",IF(F654&lt;Premissas!$B$11,"1,40 – 1,59",IF(F654&lt;Premissas!$B$12,"1,60 – 1,99","≥ 2,00")))))</f>
        <v/>
      </c>
      <c r="K654" s="5">
        <f>IF(F654&lt;Premissas!$B$8,Premissas!$B$13,IF(F654&lt;Premissas!$B$9,Premissas!$B$14,IF(F654&lt;Premissas!$B$10,Premissas!$B$15,IF(F654&lt;Premissas!$B$11,Premissas!$B$16,IF(F654&lt;Premissas!$B$12,Premissas!$B$17,Premissas!$B$18)))))</f>
        <v/>
      </c>
      <c r="L654" s="5">
        <f>K654/Premissas!$B$4</f>
        <v/>
      </c>
      <c r="M654" s="2">
        <f>IF(K654=Premissas!$B$18,"SIM","NÃO")</f>
        <v/>
      </c>
    </row>
    <row r="655">
      <c r="A655" s="2" t="n">
        <v>5722616</v>
      </c>
      <c r="B655" s="2" t="inlineStr">
        <is>
          <t>Gerlando Silva Alves</t>
        </is>
      </c>
      <c r="C655" s="2" t="n">
        <v>930</v>
      </c>
      <c r="D655" s="2">
        <f>IFERROR(TEXTJOIN(" | ",TRUE,UNIQUE(FILTER(Detalhe_Registro!$C:$C,(Detalhe_Registro!$D:$D=A655)*(Detalhe_Registro!$E:$E=B655)*(Detalhe_Registro!$M:$M="SIM")))),"")</f>
        <v/>
      </c>
      <c r="E655" s="2">
        <f>COUNTIFS(Detalhe_Registro!$D:$D,A655,Detalhe_Registro!$E:$E,B655,Detalhe_Registro!$M:$M,"SIM")</f>
        <v/>
      </c>
      <c r="F655" s="2">
        <f>IFERROR(MAXIFS(Detalhe_Registro!$N:$N,Detalhe_Registro!$D:$D,A655,Detalhe_Registro!$E:$E,B655,Detalhe_Registro!$M:$M,"SIM"),0)</f>
        <v/>
      </c>
      <c r="G655" s="2">
        <f>IFERROR(AVERAGEIFS(Detalhe_Registro!$N:$N,Detalhe_Registro!$D:$D,A655,Detalhe_Registro!$E:$E,B655,Detalhe_Registro!$M:$M,"SIM"),0)</f>
        <v/>
      </c>
      <c r="H655" s="2">
        <f>SUMIFS(Detalhe_Registro!$F:$F,Detalhe_Registro!$D:$D,A655,Detalhe_Registro!$E:$E,B655,Detalhe_Registro!$M:$M,"SIM")</f>
        <v/>
      </c>
      <c r="I655" s="2">
        <f>SUMIFS(Detalhe_Registro!$G:$G,Detalhe_Registro!$D:$D,A655,Detalhe_Registro!$E:$E,B655,Detalhe_Registro!$M:$M,"SIM")</f>
        <v/>
      </c>
      <c r="J655" s="2">
        <f>IF(F655&lt;Premissas!$B$8,"&lt; 1,00",IF(F655&lt;Premissas!$B$9,"1,00 – 1,19",IF(F655&lt;Premissas!$B$10,"1,20 – 1,39",IF(F655&lt;Premissas!$B$11,"1,40 – 1,59",IF(F655&lt;Premissas!$B$12,"1,60 – 1,99","≥ 2,00")))))</f>
        <v/>
      </c>
      <c r="K655" s="5">
        <f>IF(F655&lt;Premissas!$B$8,Premissas!$B$13,IF(F655&lt;Premissas!$B$9,Premissas!$B$14,IF(F655&lt;Premissas!$B$10,Premissas!$B$15,IF(F655&lt;Premissas!$B$11,Premissas!$B$16,IF(F655&lt;Premissas!$B$12,Premissas!$B$17,Premissas!$B$18)))))</f>
        <v/>
      </c>
      <c r="L655" s="5">
        <f>K655/Premissas!$B$4</f>
        <v/>
      </c>
      <c r="M655" s="2">
        <f>IF(K655=Premissas!$B$18,"SIM","NÃO")</f>
        <v/>
      </c>
    </row>
    <row r="656">
      <c r="A656" s="2" t="inlineStr">
        <is>
          <t>5722616</t>
        </is>
      </c>
      <c r="B656" s="2" t="inlineStr">
        <is>
          <t>Gerlando Silva Alves</t>
        </is>
      </c>
      <c r="C656" s="2" t="n">
        <v>930</v>
      </c>
      <c r="D656" s="2">
        <f>IFERROR(TEXTJOIN(" | ",TRUE,UNIQUE(FILTER(Detalhe_Registro!$C:$C,(Detalhe_Registro!$D:$D=A656)*(Detalhe_Registro!$E:$E=B656)*(Detalhe_Registro!$M:$M="SIM")))),"")</f>
        <v/>
      </c>
      <c r="E656" s="2">
        <f>COUNTIFS(Detalhe_Registro!$D:$D,A656,Detalhe_Registro!$E:$E,B656,Detalhe_Registro!$M:$M,"SIM")</f>
        <v/>
      </c>
      <c r="F656" s="2">
        <f>IFERROR(MAXIFS(Detalhe_Registro!$N:$N,Detalhe_Registro!$D:$D,A656,Detalhe_Registro!$E:$E,B656,Detalhe_Registro!$M:$M,"SIM"),0)</f>
        <v/>
      </c>
      <c r="G656" s="2">
        <f>IFERROR(AVERAGEIFS(Detalhe_Registro!$N:$N,Detalhe_Registro!$D:$D,A656,Detalhe_Registro!$E:$E,B656,Detalhe_Registro!$M:$M,"SIM"),0)</f>
        <v/>
      </c>
      <c r="H656" s="2">
        <f>SUMIFS(Detalhe_Registro!$F:$F,Detalhe_Registro!$D:$D,A656,Detalhe_Registro!$E:$E,B656,Detalhe_Registro!$M:$M,"SIM")</f>
        <v/>
      </c>
      <c r="I656" s="2">
        <f>SUMIFS(Detalhe_Registro!$G:$G,Detalhe_Registro!$D:$D,A656,Detalhe_Registro!$E:$E,B656,Detalhe_Registro!$M:$M,"SIM")</f>
        <v/>
      </c>
      <c r="J656" s="2">
        <f>IF(F656&lt;Premissas!$B$8,"&lt; 1,00",IF(F656&lt;Premissas!$B$9,"1,00 – 1,19",IF(F656&lt;Premissas!$B$10,"1,20 – 1,39",IF(F656&lt;Premissas!$B$11,"1,40 – 1,59",IF(F656&lt;Premissas!$B$12,"1,60 – 1,99","≥ 2,00")))))</f>
        <v/>
      </c>
      <c r="K656" s="5">
        <f>IF(F656&lt;Premissas!$B$8,Premissas!$B$13,IF(F656&lt;Premissas!$B$9,Premissas!$B$14,IF(F656&lt;Premissas!$B$10,Premissas!$B$15,IF(F656&lt;Premissas!$B$11,Premissas!$B$16,IF(F656&lt;Premissas!$B$12,Premissas!$B$17,Premissas!$B$18)))))</f>
        <v/>
      </c>
      <c r="L656" s="5">
        <f>K656/Premissas!$B$4</f>
        <v/>
      </c>
      <c r="M656" s="2">
        <f>IF(K656=Premissas!$B$18,"SIM","NÃO")</f>
        <v/>
      </c>
    </row>
    <row r="657">
      <c r="A657" s="2" t="n">
        <v>5358043</v>
      </c>
      <c r="B657" s="2" t="inlineStr">
        <is>
          <t>Gidiael Pereira Ferreira</t>
        </is>
      </c>
      <c r="C657" s="2" t="n">
        <v>930</v>
      </c>
      <c r="D657" s="2">
        <f>IFERROR(TEXTJOIN(" | ",TRUE,UNIQUE(FILTER(Detalhe_Registro!$C:$C,(Detalhe_Registro!$D:$D=A657)*(Detalhe_Registro!$E:$E=B657)*(Detalhe_Registro!$M:$M="SIM")))),"")</f>
        <v/>
      </c>
      <c r="E657" s="2">
        <f>COUNTIFS(Detalhe_Registro!$D:$D,A657,Detalhe_Registro!$E:$E,B657,Detalhe_Registro!$M:$M,"SIM")</f>
        <v/>
      </c>
      <c r="F657" s="2">
        <f>IFERROR(MAXIFS(Detalhe_Registro!$N:$N,Detalhe_Registro!$D:$D,A657,Detalhe_Registro!$E:$E,B657,Detalhe_Registro!$M:$M,"SIM"),0)</f>
        <v/>
      </c>
      <c r="G657" s="2">
        <f>IFERROR(AVERAGEIFS(Detalhe_Registro!$N:$N,Detalhe_Registro!$D:$D,A657,Detalhe_Registro!$E:$E,B657,Detalhe_Registro!$M:$M,"SIM"),0)</f>
        <v/>
      </c>
      <c r="H657" s="2">
        <f>SUMIFS(Detalhe_Registro!$F:$F,Detalhe_Registro!$D:$D,A657,Detalhe_Registro!$E:$E,B657,Detalhe_Registro!$M:$M,"SIM")</f>
        <v/>
      </c>
      <c r="I657" s="2">
        <f>SUMIFS(Detalhe_Registro!$G:$G,Detalhe_Registro!$D:$D,A657,Detalhe_Registro!$E:$E,B657,Detalhe_Registro!$M:$M,"SIM")</f>
        <v/>
      </c>
      <c r="J657" s="2">
        <f>IF(F657&lt;Premissas!$B$8,"&lt; 1,00",IF(F657&lt;Premissas!$B$9,"1,00 – 1,19",IF(F657&lt;Premissas!$B$10,"1,20 – 1,39",IF(F657&lt;Premissas!$B$11,"1,40 – 1,59",IF(F657&lt;Premissas!$B$12,"1,60 – 1,99","≥ 2,00")))))</f>
        <v/>
      </c>
      <c r="K657" s="5">
        <f>IF(F657&lt;Premissas!$B$8,Premissas!$B$13,IF(F657&lt;Premissas!$B$9,Premissas!$B$14,IF(F657&lt;Premissas!$B$10,Premissas!$B$15,IF(F657&lt;Premissas!$B$11,Premissas!$B$16,IF(F657&lt;Premissas!$B$12,Premissas!$B$17,Premissas!$B$18)))))</f>
        <v/>
      </c>
      <c r="L657" s="5">
        <f>K657/Premissas!$B$4</f>
        <v/>
      </c>
      <c r="M657" s="2">
        <f>IF(K657=Premissas!$B$18,"SIM","NÃO")</f>
        <v/>
      </c>
    </row>
    <row r="658">
      <c r="A658" s="2" t="n">
        <v>6007856</v>
      </c>
      <c r="B658" s="2" t="inlineStr">
        <is>
          <t>Giullia Bianca De Oliveira Pereira</t>
        </is>
      </c>
      <c r="C658" s="2" t="n">
        <v>930</v>
      </c>
      <c r="D658" s="2">
        <f>IFERROR(TEXTJOIN(" | ",TRUE,UNIQUE(FILTER(Detalhe_Registro!$C:$C,(Detalhe_Registro!$D:$D=A658)*(Detalhe_Registro!$E:$E=B658)*(Detalhe_Registro!$M:$M="SIM")))),"")</f>
        <v/>
      </c>
      <c r="E658" s="2">
        <f>COUNTIFS(Detalhe_Registro!$D:$D,A658,Detalhe_Registro!$E:$E,B658,Detalhe_Registro!$M:$M,"SIM")</f>
        <v/>
      </c>
      <c r="F658" s="2">
        <f>IFERROR(MAXIFS(Detalhe_Registro!$N:$N,Detalhe_Registro!$D:$D,A658,Detalhe_Registro!$E:$E,B658,Detalhe_Registro!$M:$M,"SIM"),0)</f>
        <v/>
      </c>
      <c r="G658" s="2">
        <f>IFERROR(AVERAGEIFS(Detalhe_Registro!$N:$N,Detalhe_Registro!$D:$D,A658,Detalhe_Registro!$E:$E,B658,Detalhe_Registro!$M:$M,"SIM"),0)</f>
        <v/>
      </c>
      <c r="H658" s="2">
        <f>SUMIFS(Detalhe_Registro!$F:$F,Detalhe_Registro!$D:$D,A658,Detalhe_Registro!$E:$E,B658,Detalhe_Registro!$M:$M,"SIM")</f>
        <v/>
      </c>
      <c r="I658" s="2">
        <f>SUMIFS(Detalhe_Registro!$G:$G,Detalhe_Registro!$D:$D,A658,Detalhe_Registro!$E:$E,B658,Detalhe_Registro!$M:$M,"SIM")</f>
        <v/>
      </c>
      <c r="J658" s="2">
        <f>IF(F658&lt;Premissas!$B$8,"&lt; 1,00",IF(F658&lt;Premissas!$B$9,"1,00 – 1,19",IF(F658&lt;Premissas!$B$10,"1,20 – 1,39",IF(F658&lt;Premissas!$B$11,"1,40 – 1,59",IF(F658&lt;Premissas!$B$12,"1,60 – 1,99","≥ 2,00")))))</f>
        <v/>
      </c>
      <c r="K658" s="5">
        <f>IF(F658&lt;Premissas!$B$8,Premissas!$B$13,IF(F658&lt;Premissas!$B$9,Premissas!$B$14,IF(F658&lt;Premissas!$B$10,Premissas!$B$15,IF(F658&lt;Premissas!$B$11,Premissas!$B$16,IF(F658&lt;Premissas!$B$12,Premissas!$B$17,Premissas!$B$18)))))</f>
        <v/>
      </c>
      <c r="L658" s="5">
        <f>K658/Premissas!$B$4</f>
        <v/>
      </c>
      <c r="M658" s="2">
        <f>IF(K658=Premissas!$B$18,"SIM","NÃO")</f>
        <v/>
      </c>
    </row>
    <row r="659">
      <c r="A659" s="2" t="inlineStr">
        <is>
          <t>6007856</t>
        </is>
      </c>
      <c r="B659" s="2" t="inlineStr">
        <is>
          <t>Giullia Bianca De Oliveira Pereira</t>
        </is>
      </c>
      <c r="C659" s="2" t="n">
        <v>930</v>
      </c>
      <c r="D659" s="2">
        <f>IFERROR(TEXTJOIN(" | ",TRUE,UNIQUE(FILTER(Detalhe_Registro!$C:$C,(Detalhe_Registro!$D:$D=A659)*(Detalhe_Registro!$E:$E=B659)*(Detalhe_Registro!$M:$M="SIM")))),"")</f>
        <v/>
      </c>
      <c r="E659" s="2">
        <f>COUNTIFS(Detalhe_Registro!$D:$D,A659,Detalhe_Registro!$E:$E,B659,Detalhe_Registro!$M:$M,"SIM")</f>
        <v/>
      </c>
      <c r="F659" s="2">
        <f>IFERROR(MAXIFS(Detalhe_Registro!$N:$N,Detalhe_Registro!$D:$D,A659,Detalhe_Registro!$E:$E,B659,Detalhe_Registro!$M:$M,"SIM"),0)</f>
        <v/>
      </c>
      <c r="G659" s="2">
        <f>IFERROR(AVERAGEIFS(Detalhe_Registro!$N:$N,Detalhe_Registro!$D:$D,A659,Detalhe_Registro!$E:$E,B659,Detalhe_Registro!$M:$M,"SIM"),0)</f>
        <v/>
      </c>
      <c r="H659" s="2">
        <f>SUMIFS(Detalhe_Registro!$F:$F,Detalhe_Registro!$D:$D,A659,Detalhe_Registro!$E:$E,B659,Detalhe_Registro!$M:$M,"SIM")</f>
        <v/>
      </c>
      <c r="I659" s="2">
        <f>SUMIFS(Detalhe_Registro!$G:$G,Detalhe_Registro!$D:$D,A659,Detalhe_Registro!$E:$E,B659,Detalhe_Registro!$M:$M,"SIM")</f>
        <v/>
      </c>
      <c r="J659" s="2">
        <f>IF(F659&lt;Premissas!$B$8,"&lt; 1,00",IF(F659&lt;Premissas!$B$9,"1,00 – 1,19",IF(F659&lt;Premissas!$B$10,"1,20 – 1,39",IF(F659&lt;Premissas!$B$11,"1,40 – 1,59",IF(F659&lt;Premissas!$B$12,"1,60 – 1,99","≥ 2,00")))))</f>
        <v/>
      </c>
      <c r="K659" s="5">
        <f>IF(F659&lt;Premissas!$B$8,Premissas!$B$13,IF(F659&lt;Premissas!$B$9,Premissas!$B$14,IF(F659&lt;Premissas!$B$10,Premissas!$B$15,IF(F659&lt;Premissas!$B$11,Premissas!$B$16,IF(F659&lt;Premissas!$B$12,Premissas!$B$17,Premissas!$B$18)))))</f>
        <v/>
      </c>
      <c r="L659" s="5">
        <f>K659/Premissas!$B$4</f>
        <v/>
      </c>
      <c r="M659" s="2">
        <f>IF(K659=Premissas!$B$18,"SIM","NÃO")</f>
        <v/>
      </c>
    </row>
    <row r="660">
      <c r="A660" s="2" t="n">
        <v>5998417</v>
      </c>
      <c r="B660" s="2" t="inlineStr">
        <is>
          <t>Goodness Ifechukwu Nwafor</t>
        </is>
      </c>
      <c r="C660" s="2" t="n">
        <v>930</v>
      </c>
      <c r="D660" s="2">
        <f>IFERROR(TEXTJOIN(" | ",TRUE,UNIQUE(FILTER(Detalhe_Registro!$C:$C,(Detalhe_Registro!$D:$D=A660)*(Detalhe_Registro!$E:$E=B660)*(Detalhe_Registro!$M:$M="SIM")))),"")</f>
        <v/>
      </c>
      <c r="E660" s="2">
        <f>COUNTIFS(Detalhe_Registro!$D:$D,A660,Detalhe_Registro!$E:$E,B660,Detalhe_Registro!$M:$M,"SIM")</f>
        <v/>
      </c>
      <c r="F660" s="2">
        <f>IFERROR(MAXIFS(Detalhe_Registro!$N:$N,Detalhe_Registro!$D:$D,A660,Detalhe_Registro!$E:$E,B660,Detalhe_Registro!$M:$M,"SIM"),0)</f>
        <v/>
      </c>
      <c r="G660" s="2">
        <f>IFERROR(AVERAGEIFS(Detalhe_Registro!$N:$N,Detalhe_Registro!$D:$D,A660,Detalhe_Registro!$E:$E,B660,Detalhe_Registro!$M:$M,"SIM"),0)</f>
        <v/>
      </c>
      <c r="H660" s="2">
        <f>SUMIFS(Detalhe_Registro!$F:$F,Detalhe_Registro!$D:$D,A660,Detalhe_Registro!$E:$E,B660,Detalhe_Registro!$M:$M,"SIM")</f>
        <v/>
      </c>
      <c r="I660" s="2">
        <f>SUMIFS(Detalhe_Registro!$G:$G,Detalhe_Registro!$D:$D,A660,Detalhe_Registro!$E:$E,B660,Detalhe_Registro!$M:$M,"SIM")</f>
        <v/>
      </c>
      <c r="J660" s="2">
        <f>IF(F660&lt;Premissas!$B$8,"&lt; 1,00",IF(F660&lt;Premissas!$B$9,"1,00 – 1,19",IF(F660&lt;Premissas!$B$10,"1,20 – 1,39",IF(F660&lt;Premissas!$B$11,"1,40 – 1,59",IF(F660&lt;Premissas!$B$12,"1,60 – 1,99","≥ 2,00")))))</f>
        <v/>
      </c>
      <c r="K660" s="5">
        <f>IF(F660&lt;Premissas!$B$8,Premissas!$B$13,IF(F660&lt;Premissas!$B$9,Premissas!$B$14,IF(F660&lt;Premissas!$B$10,Premissas!$B$15,IF(F660&lt;Premissas!$B$11,Premissas!$B$16,IF(F660&lt;Premissas!$B$12,Premissas!$B$17,Premissas!$B$18)))))</f>
        <v/>
      </c>
      <c r="L660" s="5">
        <f>K660/Premissas!$B$4</f>
        <v/>
      </c>
      <c r="M660" s="2">
        <f>IF(K660=Premissas!$B$18,"SIM","NÃO")</f>
        <v/>
      </c>
    </row>
    <row r="661">
      <c r="A661" s="2" t="inlineStr">
        <is>
          <t>5998417</t>
        </is>
      </c>
      <c r="B661" s="2" t="inlineStr">
        <is>
          <t>Goodness Ifechukwu Nwafor</t>
        </is>
      </c>
      <c r="C661" s="2" t="n">
        <v>930</v>
      </c>
      <c r="D661" s="2">
        <f>IFERROR(TEXTJOIN(" | ",TRUE,UNIQUE(FILTER(Detalhe_Registro!$C:$C,(Detalhe_Registro!$D:$D=A661)*(Detalhe_Registro!$E:$E=B661)*(Detalhe_Registro!$M:$M="SIM")))),"")</f>
        <v/>
      </c>
      <c r="E661" s="2">
        <f>COUNTIFS(Detalhe_Registro!$D:$D,A661,Detalhe_Registro!$E:$E,B661,Detalhe_Registro!$M:$M,"SIM")</f>
        <v/>
      </c>
      <c r="F661" s="2">
        <f>IFERROR(MAXIFS(Detalhe_Registro!$N:$N,Detalhe_Registro!$D:$D,A661,Detalhe_Registro!$E:$E,B661,Detalhe_Registro!$M:$M,"SIM"),0)</f>
        <v/>
      </c>
      <c r="G661" s="2">
        <f>IFERROR(AVERAGEIFS(Detalhe_Registro!$N:$N,Detalhe_Registro!$D:$D,A661,Detalhe_Registro!$E:$E,B661,Detalhe_Registro!$M:$M,"SIM"),0)</f>
        <v/>
      </c>
      <c r="H661" s="2">
        <f>SUMIFS(Detalhe_Registro!$F:$F,Detalhe_Registro!$D:$D,A661,Detalhe_Registro!$E:$E,B661,Detalhe_Registro!$M:$M,"SIM")</f>
        <v/>
      </c>
      <c r="I661" s="2">
        <f>SUMIFS(Detalhe_Registro!$G:$G,Detalhe_Registro!$D:$D,A661,Detalhe_Registro!$E:$E,B661,Detalhe_Registro!$M:$M,"SIM")</f>
        <v/>
      </c>
      <c r="J661" s="2">
        <f>IF(F661&lt;Premissas!$B$8,"&lt; 1,00",IF(F661&lt;Premissas!$B$9,"1,00 – 1,19",IF(F661&lt;Premissas!$B$10,"1,20 – 1,39",IF(F661&lt;Premissas!$B$11,"1,40 – 1,59",IF(F661&lt;Premissas!$B$12,"1,60 – 1,99","≥ 2,00")))))</f>
        <v/>
      </c>
      <c r="K661" s="5">
        <f>IF(F661&lt;Premissas!$B$8,Premissas!$B$13,IF(F661&lt;Premissas!$B$9,Premissas!$B$14,IF(F661&lt;Premissas!$B$10,Premissas!$B$15,IF(F661&lt;Premissas!$B$11,Premissas!$B$16,IF(F661&lt;Premissas!$B$12,Premissas!$B$17,Premissas!$B$18)))))</f>
        <v/>
      </c>
      <c r="L661" s="5">
        <f>K661/Premissas!$B$4</f>
        <v/>
      </c>
      <c r="M661" s="2">
        <f>IF(K661=Premissas!$B$18,"SIM","NÃO")</f>
        <v/>
      </c>
    </row>
    <row r="662">
      <c r="A662" s="2" t="n">
        <v>5788943</v>
      </c>
      <c r="B662" s="2" t="inlineStr">
        <is>
          <t>Guerrada Christos Ngandzien Itoua</t>
        </is>
      </c>
      <c r="C662" s="2" t="n">
        <v>930</v>
      </c>
      <c r="D662" s="2">
        <f>IFERROR(TEXTJOIN(" | ",TRUE,UNIQUE(FILTER(Detalhe_Registro!$C:$C,(Detalhe_Registro!$D:$D=A662)*(Detalhe_Registro!$E:$E=B662)*(Detalhe_Registro!$M:$M="SIM")))),"")</f>
        <v/>
      </c>
      <c r="E662" s="2">
        <f>COUNTIFS(Detalhe_Registro!$D:$D,A662,Detalhe_Registro!$E:$E,B662,Detalhe_Registro!$M:$M,"SIM")</f>
        <v/>
      </c>
      <c r="F662" s="2">
        <f>IFERROR(MAXIFS(Detalhe_Registro!$N:$N,Detalhe_Registro!$D:$D,A662,Detalhe_Registro!$E:$E,B662,Detalhe_Registro!$M:$M,"SIM"),0)</f>
        <v/>
      </c>
      <c r="G662" s="2">
        <f>IFERROR(AVERAGEIFS(Detalhe_Registro!$N:$N,Detalhe_Registro!$D:$D,A662,Detalhe_Registro!$E:$E,B662,Detalhe_Registro!$M:$M,"SIM"),0)</f>
        <v/>
      </c>
      <c r="H662" s="2">
        <f>SUMIFS(Detalhe_Registro!$F:$F,Detalhe_Registro!$D:$D,A662,Detalhe_Registro!$E:$E,B662,Detalhe_Registro!$M:$M,"SIM")</f>
        <v/>
      </c>
      <c r="I662" s="2">
        <f>SUMIFS(Detalhe_Registro!$G:$G,Detalhe_Registro!$D:$D,A662,Detalhe_Registro!$E:$E,B662,Detalhe_Registro!$M:$M,"SIM")</f>
        <v/>
      </c>
      <c r="J662" s="2">
        <f>IF(F662&lt;Premissas!$B$8,"&lt; 1,00",IF(F662&lt;Premissas!$B$9,"1,00 – 1,19",IF(F662&lt;Premissas!$B$10,"1,20 – 1,39",IF(F662&lt;Premissas!$B$11,"1,40 – 1,59",IF(F662&lt;Premissas!$B$12,"1,60 – 1,99","≥ 2,00")))))</f>
        <v/>
      </c>
      <c r="K662" s="5">
        <f>IF(F662&lt;Premissas!$B$8,Premissas!$B$13,IF(F662&lt;Premissas!$B$9,Premissas!$B$14,IF(F662&lt;Premissas!$B$10,Premissas!$B$15,IF(F662&lt;Premissas!$B$11,Premissas!$B$16,IF(F662&lt;Premissas!$B$12,Premissas!$B$17,Premissas!$B$18)))))</f>
        <v/>
      </c>
      <c r="L662" s="5">
        <f>K662/Premissas!$B$4</f>
        <v/>
      </c>
      <c r="M662" s="2">
        <f>IF(K662=Premissas!$B$18,"SIM","NÃO")</f>
        <v/>
      </c>
    </row>
    <row r="663">
      <c r="A663" s="2" t="inlineStr">
        <is>
          <t>5788943</t>
        </is>
      </c>
      <c r="B663" s="2" t="inlineStr">
        <is>
          <t>Guerrada Christos Ngandzien Itoua</t>
        </is>
      </c>
      <c r="C663" s="2" t="n">
        <v>930</v>
      </c>
      <c r="D663" s="2">
        <f>IFERROR(TEXTJOIN(" | ",TRUE,UNIQUE(FILTER(Detalhe_Registro!$C:$C,(Detalhe_Registro!$D:$D=A663)*(Detalhe_Registro!$E:$E=B663)*(Detalhe_Registro!$M:$M="SIM")))),"")</f>
        <v/>
      </c>
      <c r="E663" s="2">
        <f>COUNTIFS(Detalhe_Registro!$D:$D,A663,Detalhe_Registro!$E:$E,B663,Detalhe_Registro!$M:$M,"SIM")</f>
        <v/>
      </c>
      <c r="F663" s="2">
        <f>IFERROR(MAXIFS(Detalhe_Registro!$N:$N,Detalhe_Registro!$D:$D,A663,Detalhe_Registro!$E:$E,B663,Detalhe_Registro!$M:$M,"SIM"),0)</f>
        <v/>
      </c>
      <c r="G663" s="2">
        <f>IFERROR(AVERAGEIFS(Detalhe_Registro!$N:$N,Detalhe_Registro!$D:$D,A663,Detalhe_Registro!$E:$E,B663,Detalhe_Registro!$M:$M,"SIM"),0)</f>
        <v/>
      </c>
      <c r="H663" s="2">
        <f>SUMIFS(Detalhe_Registro!$F:$F,Detalhe_Registro!$D:$D,A663,Detalhe_Registro!$E:$E,B663,Detalhe_Registro!$M:$M,"SIM")</f>
        <v/>
      </c>
      <c r="I663" s="2">
        <f>SUMIFS(Detalhe_Registro!$G:$G,Detalhe_Registro!$D:$D,A663,Detalhe_Registro!$E:$E,B663,Detalhe_Registro!$M:$M,"SIM")</f>
        <v/>
      </c>
      <c r="J663" s="2">
        <f>IF(F663&lt;Premissas!$B$8,"&lt; 1,00",IF(F663&lt;Premissas!$B$9,"1,00 – 1,19",IF(F663&lt;Premissas!$B$10,"1,20 – 1,39",IF(F663&lt;Premissas!$B$11,"1,40 – 1,59",IF(F663&lt;Premissas!$B$12,"1,60 – 1,99","≥ 2,00")))))</f>
        <v/>
      </c>
      <c r="K663" s="5">
        <f>IF(F663&lt;Premissas!$B$8,Premissas!$B$13,IF(F663&lt;Premissas!$B$9,Premissas!$B$14,IF(F663&lt;Premissas!$B$10,Premissas!$B$15,IF(F663&lt;Premissas!$B$11,Premissas!$B$16,IF(F663&lt;Premissas!$B$12,Premissas!$B$17,Premissas!$B$18)))))</f>
        <v/>
      </c>
      <c r="L663" s="5">
        <f>K663/Premissas!$B$4</f>
        <v/>
      </c>
      <c r="M663" s="2">
        <f>IF(K663=Premissas!$B$18,"SIM","NÃO")</f>
        <v/>
      </c>
    </row>
    <row r="664">
      <c r="A664" s="2" t="n">
        <v>5306981</v>
      </c>
      <c r="B664" s="2" t="inlineStr">
        <is>
          <t>Guilherme Alves do Nascimento</t>
        </is>
      </c>
      <c r="C664" s="2" t="n">
        <v>930</v>
      </c>
      <c r="D664" s="2">
        <f>IFERROR(TEXTJOIN(" | ",TRUE,UNIQUE(FILTER(Detalhe_Registro!$C:$C,(Detalhe_Registro!$D:$D=A664)*(Detalhe_Registro!$E:$E=B664)*(Detalhe_Registro!$M:$M="SIM")))),"")</f>
        <v/>
      </c>
      <c r="E664" s="2">
        <f>COUNTIFS(Detalhe_Registro!$D:$D,A664,Detalhe_Registro!$E:$E,B664,Detalhe_Registro!$M:$M,"SIM")</f>
        <v/>
      </c>
      <c r="F664" s="2">
        <f>IFERROR(MAXIFS(Detalhe_Registro!$N:$N,Detalhe_Registro!$D:$D,A664,Detalhe_Registro!$E:$E,B664,Detalhe_Registro!$M:$M,"SIM"),0)</f>
        <v/>
      </c>
      <c r="G664" s="2">
        <f>IFERROR(AVERAGEIFS(Detalhe_Registro!$N:$N,Detalhe_Registro!$D:$D,A664,Detalhe_Registro!$E:$E,B664,Detalhe_Registro!$M:$M,"SIM"),0)</f>
        <v/>
      </c>
      <c r="H664" s="2">
        <f>SUMIFS(Detalhe_Registro!$F:$F,Detalhe_Registro!$D:$D,A664,Detalhe_Registro!$E:$E,B664,Detalhe_Registro!$M:$M,"SIM")</f>
        <v/>
      </c>
      <c r="I664" s="2">
        <f>SUMIFS(Detalhe_Registro!$G:$G,Detalhe_Registro!$D:$D,A664,Detalhe_Registro!$E:$E,B664,Detalhe_Registro!$M:$M,"SIM")</f>
        <v/>
      </c>
      <c r="J664" s="2">
        <f>IF(F664&lt;Premissas!$B$8,"&lt; 1,00",IF(F664&lt;Premissas!$B$9,"1,00 – 1,19",IF(F664&lt;Premissas!$B$10,"1,20 – 1,39",IF(F664&lt;Premissas!$B$11,"1,40 – 1,59",IF(F664&lt;Premissas!$B$12,"1,60 – 1,99","≥ 2,00")))))</f>
        <v/>
      </c>
      <c r="K664" s="5">
        <f>IF(F664&lt;Premissas!$B$8,Premissas!$B$13,IF(F664&lt;Premissas!$B$9,Premissas!$B$14,IF(F664&lt;Premissas!$B$10,Premissas!$B$15,IF(F664&lt;Premissas!$B$11,Premissas!$B$16,IF(F664&lt;Premissas!$B$12,Premissas!$B$17,Premissas!$B$18)))))</f>
        <v/>
      </c>
      <c r="L664" s="5">
        <f>K664/Premissas!$B$4</f>
        <v/>
      </c>
      <c r="M664" s="2">
        <f>IF(K664=Premissas!$B$18,"SIM","NÃO")</f>
        <v/>
      </c>
    </row>
    <row r="665">
      <c r="A665" s="2" t="inlineStr">
        <is>
          <t>5306981</t>
        </is>
      </c>
      <c r="B665" s="2" t="inlineStr">
        <is>
          <t>Guilherme Alves do Nascimento</t>
        </is>
      </c>
      <c r="C665" s="2" t="n">
        <v>930</v>
      </c>
      <c r="D665" s="2">
        <f>IFERROR(TEXTJOIN(" | ",TRUE,UNIQUE(FILTER(Detalhe_Registro!$C:$C,(Detalhe_Registro!$D:$D=A665)*(Detalhe_Registro!$E:$E=B665)*(Detalhe_Registro!$M:$M="SIM")))),"")</f>
        <v/>
      </c>
      <c r="E665" s="2">
        <f>COUNTIFS(Detalhe_Registro!$D:$D,A665,Detalhe_Registro!$E:$E,B665,Detalhe_Registro!$M:$M,"SIM")</f>
        <v/>
      </c>
      <c r="F665" s="2">
        <f>IFERROR(MAXIFS(Detalhe_Registro!$N:$N,Detalhe_Registro!$D:$D,A665,Detalhe_Registro!$E:$E,B665,Detalhe_Registro!$M:$M,"SIM"),0)</f>
        <v/>
      </c>
      <c r="G665" s="2">
        <f>IFERROR(AVERAGEIFS(Detalhe_Registro!$N:$N,Detalhe_Registro!$D:$D,A665,Detalhe_Registro!$E:$E,B665,Detalhe_Registro!$M:$M,"SIM"),0)</f>
        <v/>
      </c>
      <c r="H665" s="2">
        <f>SUMIFS(Detalhe_Registro!$F:$F,Detalhe_Registro!$D:$D,A665,Detalhe_Registro!$E:$E,B665,Detalhe_Registro!$M:$M,"SIM")</f>
        <v/>
      </c>
      <c r="I665" s="2">
        <f>SUMIFS(Detalhe_Registro!$G:$G,Detalhe_Registro!$D:$D,A665,Detalhe_Registro!$E:$E,B665,Detalhe_Registro!$M:$M,"SIM")</f>
        <v/>
      </c>
      <c r="J665" s="2">
        <f>IF(F665&lt;Premissas!$B$8,"&lt; 1,00",IF(F665&lt;Premissas!$B$9,"1,00 – 1,19",IF(F665&lt;Premissas!$B$10,"1,20 – 1,39",IF(F665&lt;Premissas!$B$11,"1,40 – 1,59",IF(F665&lt;Premissas!$B$12,"1,60 – 1,99","≥ 2,00")))))</f>
        <v/>
      </c>
      <c r="K665" s="5">
        <f>IF(F665&lt;Premissas!$B$8,Premissas!$B$13,IF(F665&lt;Premissas!$B$9,Premissas!$B$14,IF(F665&lt;Premissas!$B$10,Premissas!$B$15,IF(F665&lt;Premissas!$B$11,Premissas!$B$16,IF(F665&lt;Premissas!$B$12,Premissas!$B$17,Premissas!$B$18)))))</f>
        <v/>
      </c>
      <c r="L665" s="5">
        <f>K665/Premissas!$B$4</f>
        <v/>
      </c>
      <c r="M665" s="2">
        <f>IF(K665=Premissas!$B$18,"SIM","NÃO")</f>
        <v/>
      </c>
    </row>
    <row r="666">
      <c r="A666" s="2" t="n">
        <v>5961556</v>
      </c>
      <c r="B666" s="2" t="inlineStr">
        <is>
          <t>Guilherme Amorim Souza</t>
        </is>
      </c>
      <c r="C666" s="2" t="n">
        <v>930</v>
      </c>
      <c r="D666" s="2">
        <f>IFERROR(TEXTJOIN(" | ",TRUE,UNIQUE(FILTER(Detalhe_Registro!$C:$C,(Detalhe_Registro!$D:$D=A666)*(Detalhe_Registro!$E:$E=B666)*(Detalhe_Registro!$M:$M="SIM")))),"")</f>
        <v/>
      </c>
      <c r="E666" s="2">
        <f>COUNTIFS(Detalhe_Registro!$D:$D,A666,Detalhe_Registro!$E:$E,B666,Detalhe_Registro!$M:$M,"SIM")</f>
        <v/>
      </c>
      <c r="F666" s="2">
        <f>IFERROR(MAXIFS(Detalhe_Registro!$N:$N,Detalhe_Registro!$D:$D,A666,Detalhe_Registro!$E:$E,B666,Detalhe_Registro!$M:$M,"SIM"),0)</f>
        <v/>
      </c>
      <c r="G666" s="2">
        <f>IFERROR(AVERAGEIFS(Detalhe_Registro!$N:$N,Detalhe_Registro!$D:$D,A666,Detalhe_Registro!$E:$E,B666,Detalhe_Registro!$M:$M,"SIM"),0)</f>
        <v/>
      </c>
      <c r="H666" s="2">
        <f>SUMIFS(Detalhe_Registro!$F:$F,Detalhe_Registro!$D:$D,A666,Detalhe_Registro!$E:$E,B666,Detalhe_Registro!$M:$M,"SIM")</f>
        <v/>
      </c>
      <c r="I666" s="2">
        <f>SUMIFS(Detalhe_Registro!$G:$G,Detalhe_Registro!$D:$D,A666,Detalhe_Registro!$E:$E,B666,Detalhe_Registro!$M:$M,"SIM")</f>
        <v/>
      </c>
      <c r="J666" s="2">
        <f>IF(F666&lt;Premissas!$B$8,"&lt; 1,00",IF(F666&lt;Premissas!$B$9,"1,00 – 1,19",IF(F666&lt;Premissas!$B$10,"1,20 – 1,39",IF(F666&lt;Premissas!$B$11,"1,40 – 1,59",IF(F666&lt;Premissas!$B$12,"1,60 – 1,99","≥ 2,00")))))</f>
        <v/>
      </c>
      <c r="K666" s="5">
        <f>IF(F666&lt;Premissas!$B$8,Premissas!$B$13,IF(F666&lt;Premissas!$B$9,Premissas!$B$14,IF(F666&lt;Premissas!$B$10,Premissas!$B$15,IF(F666&lt;Premissas!$B$11,Premissas!$B$16,IF(F666&lt;Premissas!$B$12,Premissas!$B$17,Premissas!$B$18)))))</f>
        <v/>
      </c>
      <c r="L666" s="5">
        <f>K666/Premissas!$B$4</f>
        <v/>
      </c>
      <c r="M666" s="2">
        <f>IF(K666=Premissas!$B$18,"SIM","NÃO")</f>
        <v/>
      </c>
    </row>
    <row r="667">
      <c r="A667" s="2" t="n">
        <v>5623510</v>
      </c>
      <c r="B667" s="2" t="inlineStr">
        <is>
          <t>Guilherme Do Espirito Santo</t>
        </is>
      </c>
      <c r="C667" s="2" t="n">
        <v>930</v>
      </c>
      <c r="D667" s="2">
        <f>IFERROR(TEXTJOIN(" | ",TRUE,UNIQUE(FILTER(Detalhe_Registro!$C:$C,(Detalhe_Registro!$D:$D=A667)*(Detalhe_Registro!$E:$E=B667)*(Detalhe_Registro!$M:$M="SIM")))),"")</f>
        <v/>
      </c>
      <c r="E667" s="2">
        <f>COUNTIFS(Detalhe_Registro!$D:$D,A667,Detalhe_Registro!$E:$E,B667,Detalhe_Registro!$M:$M,"SIM")</f>
        <v/>
      </c>
      <c r="F667" s="2">
        <f>IFERROR(MAXIFS(Detalhe_Registro!$N:$N,Detalhe_Registro!$D:$D,A667,Detalhe_Registro!$E:$E,B667,Detalhe_Registro!$M:$M,"SIM"),0)</f>
        <v/>
      </c>
      <c r="G667" s="2">
        <f>IFERROR(AVERAGEIFS(Detalhe_Registro!$N:$N,Detalhe_Registro!$D:$D,A667,Detalhe_Registro!$E:$E,B667,Detalhe_Registro!$M:$M,"SIM"),0)</f>
        <v/>
      </c>
      <c r="H667" s="2">
        <f>SUMIFS(Detalhe_Registro!$F:$F,Detalhe_Registro!$D:$D,A667,Detalhe_Registro!$E:$E,B667,Detalhe_Registro!$M:$M,"SIM")</f>
        <v/>
      </c>
      <c r="I667" s="2">
        <f>SUMIFS(Detalhe_Registro!$G:$G,Detalhe_Registro!$D:$D,A667,Detalhe_Registro!$E:$E,B667,Detalhe_Registro!$M:$M,"SIM")</f>
        <v/>
      </c>
      <c r="J667" s="2">
        <f>IF(F667&lt;Premissas!$B$8,"&lt; 1,00",IF(F667&lt;Premissas!$B$9,"1,00 – 1,19",IF(F667&lt;Premissas!$B$10,"1,20 – 1,39",IF(F667&lt;Premissas!$B$11,"1,40 – 1,59",IF(F667&lt;Premissas!$B$12,"1,60 – 1,99","≥ 2,00")))))</f>
        <v/>
      </c>
      <c r="K667" s="5">
        <f>IF(F667&lt;Premissas!$B$8,Premissas!$B$13,IF(F667&lt;Premissas!$B$9,Premissas!$B$14,IF(F667&lt;Premissas!$B$10,Premissas!$B$15,IF(F667&lt;Premissas!$B$11,Premissas!$B$16,IF(F667&lt;Premissas!$B$12,Premissas!$B$17,Premissas!$B$18)))))</f>
        <v/>
      </c>
      <c r="L667" s="5">
        <f>K667/Premissas!$B$4</f>
        <v/>
      </c>
      <c r="M667" s="2">
        <f>IF(K667=Premissas!$B$18,"SIM","NÃO")</f>
        <v/>
      </c>
    </row>
    <row r="668">
      <c r="A668" s="2" t="n">
        <v>6004580</v>
      </c>
      <c r="B668" s="2" t="inlineStr">
        <is>
          <t>Guilherme Ferreira Biazioli</t>
        </is>
      </c>
      <c r="C668" s="2" t="n">
        <v>930</v>
      </c>
      <c r="D668" s="2">
        <f>IFERROR(TEXTJOIN(" | ",TRUE,UNIQUE(FILTER(Detalhe_Registro!$C:$C,(Detalhe_Registro!$D:$D=A668)*(Detalhe_Registro!$E:$E=B668)*(Detalhe_Registro!$M:$M="SIM")))),"")</f>
        <v/>
      </c>
      <c r="E668" s="2">
        <f>COUNTIFS(Detalhe_Registro!$D:$D,A668,Detalhe_Registro!$E:$E,B668,Detalhe_Registro!$M:$M,"SIM")</f>
        <v/>
      </c>
      <c r="F668" s="2">
        <f>IFERROR(MAXIFS(Detalhe_Registro!$N:$N,Detalhe_Registro!$D:$D,A668,Detalhe_Registro!$E:$E,B668,Detalhe_Registro!$M:$M,"SIM"),0)</f>
        <v/>
      </c>
      <c r="G668" s="2">
        <f>IFERROR(AVERAGEIFS(Detalhe_Registro!$N:$N,Detalhe_Registro!$D:$D,A668,Detalhe_Registro!$E:$E,B668,Detalhe_Registro!$M:$M,"SIM"),0)</f>
        <v/>
      </c>
      <c r="H668" s="2">
        <f>SUMIFS(Detalhe_Registro!$F:$F,Detalhe_Registro!$D:$D,A668,Detalhe_Registro!$E:$E,B668,Detalhe_Registro!$M:$M,"SIM")</f>
        <v/>
      </c>
      <c r="I668" s="2">
        <f>SUMIFS(Detalhe_Registro!$G:$G,Detalhe_Registro!$D:$D,A668,Detalhe_Registro!$E:$E,B668,Detalhe_Registro!$M:$M,"SIM")</f>
        <v/>
      </c>
      <c r="J668" s="2">
        <f>IF(F668&lt;Premissas!$B$8,"&lt; 1,00",IF(F668&lt;Premissas!$B$9,"1,00 – 1,19",IF(F668&lt;Premissas!$B$10,"1,20 – 1,39",IF(F668&lt;Premissas!$B$11,"1,40 – 1,59",IF(F668&lt;Premissas!$B$12,"1,60 – 1,99","≥ 2,00")))))</f>
        <v/>
      </c>
      <c r="K668" s="5">
        <f>IF(F668&lt;Premissas!$B$8,Premissas!$B$13,IF(F668&lt;Premissas!$B$9,Premissas!$B$14,IF(F668&lt;Premissas!$B$10,Premissas!$B$15,IF(F668&lt;Premissas!$B$11,Premissas!$B$16,IF(F668&lt;Premissas!$B$12,Premissas!$B$17,Premissas!$B$18)))))</f>
        <v/>
      </c>
      <c r="L668" s="5">
        <f>K668/Premissas!$B$4</f>
        <v/>
      </c>
      <c r="M668" s="2">
        <f>IF(K668=Premissas!$B$18,"SIM","NÃO")</f>
        <v/>
      </c>
    </row>
    <row r="669">
      <c r="A669" s="2" t="inlineStr">
        <is>
          <t>6004580</t>
        </is>
      </c>
      <c r="B669" s="2" t="inlineStr">
        <is>
          <t>Guilherme Ferreira Biazioli</t>
        </is>
      </c>
      <c r="C669" s="2" t="n">
        <v>930</v>
      </c>
      <c r="D669" s="2">
        <f>IFERROR(TEXTJOIN(" | ",TRUE,UNIQUE(FILTER(Detalhe_Registro!$C:$C,(Detalhe_Registro!$D:$D=A669)*(Detalhe_Registro!$E:$E=B669)*(Detalhe_Registro!$M:$M="SIM")))),"")</f>
        <v/>
      </c>
      <c r="E669" s="2">
        <f>COUNTIFS(Detalhe_Registro!$D:$D,A669,Detalhe_Registro!$E:$E,B669,Detalhe_Registro!$M:$M,"SIM")</f>
        <v/>
      </c>
      <c r="F669" s="2">
        <f>IFERROR(MAXIFS(Detalhe_Registro!$N:$N,Detalhe_Registro!$D:$D,A669,Detalhe_Registro!$E:$E,B669,Detalhe_Registro!$M:$M,"SIM"),0)</f>
        <v/>
      </c>
      <c r="G669" s="2">
        <f>IFERROR(AVERAGEIFS(Detalhe_Registro!$N:$N,Detalhe_Registro!$D:$D,A669,Detalhe_Registro!$E:$E,B669,Detalhe_Registro!$M:$M,"SIM"),0)</f>
        <v/>
      </c>
      <c r="H669" s="2">
        <f>SUMIFS(Detalhe_Registro!$F:$F,Detalhe_Registro!$D:$D,A669,Detalhe_Registro!$E:$E,B669,Detalhe_Registro!$M:$M,"SIM")</f>
        <v/>
      </c>
      <c r="I669" s="2">
        <f>SUMIFS(Detalhe_Registro!$G:$G,Detalhe_Registro!$D:$D,A669,Detalhe_Registro!$E:$E,B669,Detalhe_Registro!$M:$M,"SIM")</f>
        <v/>
      </c>
      <c r="J669" s="2">
        <f>IF(F669&lt;Premissas!$B$8,"&lt; 1,00",IF(F669&lt;Premissas!$B$9,"1,00 – 1,19",IF(F669&lt;Premissas!$B$10,"1,20 – 1,39",IF(F669&lt;Premissas!$B$11,"1,40 – 1,59",IF(F669&lt;Premissas!$B$12,"1,60 – 1,99","≥ 2,00")))))</f>
        <v/>
      </c>
      <c r="K669" s="5">
        <f>IF(F669&lt;Premissas!$B$8,Premissas!$B$13,IF(F669&lt;Premissas!$B$9,Premissas!$B$14,IF(F669&lt;Premissas!$B$10,Premissas!$B$15,IF(F669&lt;Premissas!$B$11,Premissas!$B$16,IF(F669&lt;Premissas!$B$12,Premissas!$B$17,Premissas!$B$18)))))</f>
        <v/>
      </c>
      <c r="L669" s="5">
        <f>K669/Premissas!$B$4</f>
        <v/>
      </c>
      <c r="M669" s="2">
        <f>IF(K669=Premissas!$B$18,"SIM","NÃO")</f>
        <v/>
      </c>
    </row>
    <row r="670">
      <c r="A670" s="2" t="n">
        <v>5996112</v>
      </c>
      <c r="B670" s="2" t="inlineStr">
        <is>
          <t>Gustavo Assis De Souza</t>
        </is>
      </c>
      <c r="C670" s="2" t="n">
        <v>930</v>
      </c>
      <c r="D670" s="2">
        <f>IFERROR(TEXTJOIN(" | ",TRUE,UNIQUE(FILTER(Detalhe_Registro!$C:$C,(Detalhe_Registro!$D:$D=A670)*(Detalhe_Registro!$E:$E=B670)*(Detalhe_Registro!$M:$M="SIM")))),"")</f>
        <v/>
      </c>
      <c r="E670" s="2">
        <f>COUNTIFS(Detalhe_Registro!$D:$D,A670,Detalhe_Registro!$E:$E,B670,Detalhe_Registro!$M:$M,"SIM")</f>
        <v/>
      </c>
      <c r="F670" s="2">
        <f>IFERROR(MAXIFS(Detalhe_Registro!$N:$N,Detalhe_Registro!$D:$D,A670,Detalhe_Registro!$E:$E,B670,Detalhe_Registro!$M:$M,"SIM"),0)</f>
        <v/>
      </c>
      <c r="G670" s="2">
        <f>IFERROR(AVERAGEIFS(Detalhe_Registro!$N:$N,Detalhe_Registro!$D:$D,A670,Detalhe_Registro!$E:$E,B670,Detalhe_Registro!$M:$M,"SIM"),0)</f>
        <v/>
      </c>
      <c r="H670" s="2">
        <f>SUMIFS(Detalhe_Registro!$F:$F,Detalhe_Registro!$D:$D,A670,Detalhe_Registro!$E:$E,B670,Detalhe_Registro!$M:$M,"SIM")</f>
        <v/>
      </c>
      <c r="I670" s="2">
        <f>SUMIFS(Detalhe_Registro!$G:$G,Detalhe_Registro!$D:$D,A670,Detalhe_Registro!$E:$E,B670,Detalhe_Registro!$M:$M,"SIM")</f>
        <v/>
      </c>
      <c r="J670" s="2">
        <f>IF(F670&lt;Premissas!$B$8,"&lt; 1,00",IF(F670&lt;Premissas!$B$9,"1,00 – 1,19",IF(F670&lt;Premissas!$B$10,"1,20 – 1,39",IF(F670&lt;Premissas!$B$11,"1,40 – 1,59",IF(F670&lt;Premissas!$B$12,"1,60 – 1,99","≥ 2,00")))))</f>
        <v/>
      </c>
      <c r="K670" s="5">
        <f>IF(F670&lt;Premissas!$B$8,Premissas!$B$13,IF(F670&lt;Premissas!$B$9,Premissas!$B$14,IF(F670&lt;Premissas!$B$10,Premissas!$B$15,IF(F670&lt;Premissas!$B$11,Premissas!$B$16,IF(F670&lt;Premissas!$B$12,Premissas!$B$17,Premissas!$B$18)))))</f>
        <v/>
      </c>
      <c r="L670" s="5">
        <f>K670/Premissas!$B$4</f>
        <v/>
      </c>
      <c r="M670" s="2">
        <f>IF(K670=Premissas!$B$18,"SIM","NÃO")</f>
        <v/>
      </c>
    </row>
    <row r="671">
      <c r="A671" s="2" t="n">
        <v>5996619</v>
      </c>
      <c r="B671" s="2" t="inlineStr">
        <is>
          <t>Gustavo Gomes Da Silva</t>
        </is>
      </c>
      <c r="C671" s="2" t="n">
        <v>930</v>
      </c>
      <c r="D671" s="2">
        <f>IFERROR(TEXTJOIN(" | ",TRUE,UNIQUE(FILTER(Detalhe_Registro!$C:$C,(Detalhe_Registro!$D:$D=A671)*(Detalhe_Registro!$E:$E=B671)*(Detalhe_Registro!$M:$M="SIM")))),"")</f>
        <v/>
      </c>
      <c r="E671" s="2">
        <f>COUNTIFS(Detalhe_Registro!$D:$D,A671,Detalhe_Registro!$E:$E,B671,Detalhe_Registro!$M:$M,"SIM")</f>
        <v/>
      </c>
      <c r="F671" s="2">
        <f>IFERROR(MAXIFS(Detalhe_Registro!$N:$N,Detalhe_Registro!$D:$D,A671,Detalhe_Registro!$E:$E,B671,Detalhe_Registro!$M:$M,"SIM"),0)</f>
        <v/>
      </c>
      <c r="G671" s="2">
        <f>IFERROR(AVERAGEIFS(Detalhe_Registro!$N:$N,Detalhe_Registro!$D:$D,A671,Detalhe_Registro!$E:$E,B671,Detalhe_Registro!$M:$M,"SIM"),0)</f>
        <v/>
      </c>
      <c r="H671" s="2">
        <f>SUMIFS(Detalhe_Registro!$F:$F,Detalhe_Registro!$D:$D,A671,Detalhe_Registro!$E:$E,B671,Detalhe_Registro!$M:$M,"SIM")</f>
        <v/>
      </c>
      <c r="I671" s="2">
        <f>SUMIFS(Detalhe_Registro!$G:$G,Detalhe_Registro!$D:$D,A671,Detalhe_Registro!$E:$E,B671,Detalhe_Registro!$M:$M,"SIM")</f>
        <v/>
      </c>
      <c r="J671" s="2">
        <f>IF(F671&lt;Premissas!$B$8,"&lt; 1,00",IF(F671&lt;Premissas!$B$9,"1,00 – 1,19",IF(F671&lt;Premissas!$B$10,"1,20 – 1,39",IF(F671&lt;Premissas!$B$11,"1,40 – 1,59",IF(F671&lt;Premissas!$B$12,"1,60 – 1,99","≥ 2,00")))))</f>
        <v/>
      </c>
      <c r="K671" s="5">
        <f>IF(F671&lt;Premissas!$B$8,Premissas!$B$13,IF(F671&lt;Premissas!$B$9,Premissas!$B$14,IF(F671&lt;Premissas!$B$10,Premissas!$B$15,IF(F671&lt;Premissas!$B$11,Premissas!$B$16,IF(F671&lt;Premissas!$B$12,Premissas!$B$17,Premissas!$B$18)))))</f>
        <v/>
      </c>
      <c r="L671" s="5">
        <f>K671/Premissas!$B$4</f>
        <v/>
      </c>
      <c r="M671" s="2">
        <f>IF(K671=Premissas!$B$18,"SIM","NÃO")</f>
        <v/>
      </c>
    </row>
    <row r="672">
      <c r="A672" s="2" t="inlineStr">
        <is>
          <t>5996619</t>
        </is>
      </c>
      <c r="B672" s="2" t="inlineStr">
        <is>
          <t>Gustavo Gomes Da Silva</t>
        </is>
      </c>
      <c r="C672" s="2" t="n">
        <v>930</v>
      </c>
      <c r="D672" s="2">
        <f>IFERROR(TEXTJOIN(" | ",TRUE,UNIQUE(FILTER(Detalhe_Registro!$C:$C,(Detalhe_Registro!$D:$D=A672)*(Detalhe_Registro!$E:$E=B672)*(Detalhe_Registro!$M:$M="SIM")))),"")</f>
        <v/>
      </c>
      <c r="E672" s="2">
        <f>COUNTIFS(Detalhe_Registro!$D:$D,A672,Detalhe_Registro!$E:$E,B672,Detalhe_Registro!$M:$M,"SIM")</f>
        <v/>
      </c>
      <c r="F672" s="2">
        <f>IFERROR(MAXIFS(Detalhe_Registro!$N:$N,Detalhe_Registro!$D:$D,A672,Detalhe_Registro!$E:$E,B672,Detalhe_Registro!$M:$M,"SIM"),0)</f>
        <v/>
      </c>
      <c r="G672" s="2">
        <f>IFERROR(AVERAGEIFS(Detalhe_Registro!$N:$N,Detalhe_Registro!$D:$D,A672,Detalhe_Registro!$E:$E,B672,Detalhe_Registro!$M:$M,"SIM"),0)</f>
        <v/>
      </c>
      <c r="H672" s="2">
        <f>SUMIFS(Detalhe_Registro!$F:$F,Detalhe_Registro!$D:$D,A672,Detalhe_Registro!$E:$E,B672,Detalhe_Registro!$M:$M,"SIM")</f>
        <v/>
      </c>
      <c r="I672" s="2">
        <f>SUMIFS(Detalhe_Registro!$G:$G,Detalhe_Registro!$D:$D,A672,Detalhe_Registro!$E:$E,B672,Detalhe_Registro!$M:$M,"SIM")</f>
        <v/>
      </c>
      <c r="J672" s="2">
        <f>IF(F672&lt;Premissas!$B$8,"&lt; 1,00",IF(F672&lt;Premissas!$B$9,"1,00 – 1,19",IF(F672&lt;Premissas!$B$10,"1,20 – 1,39",IF(F672&lt;Premissas!$B$11,"1,40 – 1,59",IF(F672&lt;Premissas!$B$12,"1,60 – 1,99","≥ 2,00")))))</f>
        <v/>
      </c>
      <c r="K672" s="5">
        <f>IF(F672&lt;Premissas!$B$8,Premissas!$B$13,IF(F672&lt;Premissas!$B$9,Premissas!$B$14,IF(F672&lt;Premissas!$B$10,Premissas!$B$15,IF(F672&lt;Premissas!$B$11,Premissas!$B$16,IF(F672&lt;Premissas!$B$12,Premissas!$B$17,Premissas!$B$18)))))</f>
        <v/>
      </c>
      <c r="L672" s="5">
        <f>K672/Premissas!$B$4</f>
        <v/>
      </c>
      <c r="M672" s="2">
        <f>IF(K672=Premissas!$B$18,"SIM","NÃO")</f>
        <v/>
      </c>
    </row>
    <row r="673">
      <c r="A673" s="2" t="n">
        <v>5256038</v>
      </c>
      <c r="B673" s="2" t="inlineStr">
        <is>
          <t>Gustavo Henrique Pereira De Sousa</t>
        </is>
      </c>
      <c r="C673" s="2" t="n">
        <v>930</v>
      </c>
      <c r="D673" s="2">
        <f>IFERROR(TEXTJOIN(" | ",TRUE,UNIQUE(FILTER(Detalhe_Registro!$C:$C,(Detalhe_Registro!$D:$D=A673)*(Detalhe_Registro!$E:$E=B673)*(Detalhe_Registro!$M:$M="SIM")))),"")</f>
        <v/>
      </c>
      <c r="E673" s="2">
        <f>COUNTIFS(Detalhe_Registro!$D:$D,A673,Detalhe_Registro!$E:$E,B673,Detalhe_Registro!$M:$M,"SIM")</f>
        <v/>
      </c>
      <c r="F673" s="2">
        <f>IFERROR(MAXIFS(Detalhe_Registro!$N:$N,Detalhe_Registro!$D:$D,A673,Detalhe_Registro!$E:$E,B673,Detalhe_Registro!$M:$M,"SIM"),0)</f>
        <v/>
      </c>
      <c r="G673" s="2">
        <f>IFERROR(AVERAGEIFS(Detalhe_Registro!$N:$N,Detalhe_Registro!$D:$D,A673,Detalhe_Registro!$E:$E,B673,Detalhe_Registro!$M:$M,"SIM"),0)</f>
        <v/>
      </c>
      <c r="H673" s="2">
        <f>SUMIFS(Detalhe_Registro!$F:$F,Detalhe_Registro!$D:$D,A673,Detalhe_Registro!$E:$E,B673,Detalhe_Registro!$M:$M,"SIM")</f>
        <v/>
      </c>
      <c r="I673" s="2">
        <f>SUMIFS(Detalhe_Registro!$G:$G,Detalhe_Registro!$D:$D,A673,Detalhe_Registro!$E:$E,B673,Detalhe_Registro!$M:$M,"SIM")</f>
        <v/>
      </c>
      <c r="J673" s="2">
        <f>IF(F673&lt;Premissas!$B$8,"&lt; 1,00",IF(F673&lt;Premissas!$B$9,"1,00 – 1,19",IF(F673&lt;Premissas!$B$10,"1,20 – 1,39",IF(F673&lt;Premissas!$B$11,"1,40 – 1,59",IF(F673&lt;Premissas!$B$12,"1,60 – 1,99","≥ 2,00")))))</f>
        <v/>
      </c>
      <c r="K673" s="5">
        <f>IF(F673&lt;Premissas!$B$8,Premissas!$B$13,IF(F673&lt;Premissas!$B$9,Premissas!$B$14,IF(F673&lt;Premissas!$B$10,Premissas!$B$15,IF(F673&lt;Premissas!$B$11,Premissas!$B$16,IF(F673&lt;Premissas!$B$12,Premissas!$B$17,Premissas!$B$18)))))</f>
        <v/>
      </c>
      <c r="L673" s="5">
        <f>K673/Premissas!$B$4</f>
        <v/>
      </c>
      <c r="M673" s="2">
        <f>IF(K673=Premissas!$B$18,"SIM","NÃO")</f>
        <v/>
      </c>
    </row>
    <row r="674">
      <c r="A674" s="2" t="inlineStr">
        <is>
          <t>5256038</t>
        </is>
      </c>
      <c r="B674" s="2" t="inlineStr">
        <is>
          <t>Gustavo Henrique Pereira De Sousa</t>
        </is>
      </c>
      <c r="C674" s="2" t="n">
        <v>930</v>
      </c>
      <c r="D674" s="2">
        <f>IFERROR(TEXTJOIN(" | ",TRUE,UNIQUE(FILTER(Detalhe_Registro!$C:$C,(Detalhe_Registro!$D:$D=A674)*(Detalhe_Registro!$E:$E=B674)*(Detalhe_Registro!$M:$M="SIM")))),"")</f>
        <v/>
      </c>
      <c r="E674" s="2">
        <f>COUNTIFS(Detalhe_Registro!$D:$D,A674,Detalhe_Registro!$E:$E,B674,Detalhe_Registro!$M:$M,"SIM")</f>
        <v/>
      </c>
      <c r="F674" s="2">
        <f>IFERROR(MAXIFS(Detalhe_Registro!$N:$N,Detalhe_Registro!$D:$D,A674,Detalhe_Registro!$E:$E,B674,Detalhe_Registro!$M:$M,"SIM"),0)</f>
        <v/>
      </c>
      <c r="G674" s="2">
        <f>IFERROR(AVERAGEIFS(Detalhe_Registro!$N:$N,Detalhe_Registro!$D:$D,A674,Detalhe_Registro!$E:$E,B674,Detalhe_Registro!$M:$M,"SIM"),0)</f>
        <v/>
      </c>
      <c r="H674" s="2">
        <f>SUMIFS(Detalhe_Registro!$F:$F,Detalhe_Registro!$D:$D,A674,Detalhe_Registro!$E:$E,B674,Detalhe_Registro!$M:$M,"SIM")</f>
        <v/>
      </c>
      <c r="I674" s="2">
        <f>SUMIFS(Detalhe_Registro!$G:$G,Detalhe_Registro!$D:$D,A674,Detalhe_Registro!$E:$E,B674,Detalhe_Registro!$M:$M,"SIM")</f>
        <v/>
      </c>
      <c r="J674" s="2">
        <f>IF(F674&lt;Premissas!$B$8,"&lt; 1,00",IF(F674&lt;Premissas!$B$9,"1,00 – 1,19",IF(F674&lt;Premissas!$B$10,"1,20 – 1,39",IF(F674&lt;Premissas!$B$11,"1,40 – 1,59",IF(F674&lt;Premissas!$B$12,"1,60 – 1,99","≥ 2,00")))))</f>
        <v/>
      </c>
      <c r="K674" s="5">
        <f>IF(F674&lt;Premissas!$B$8,Premissas!$B$13,IF(F674&lt;Premissas!$B$9,Premissas!$B$14,IF(F674&lt;Premissas!$B$10,Premissas!$B$15,IF(F674&lt;Premissas!$B$11,Premissas!$B$16,IF(F674&lt;Premissas!$B$12,Premissas!$B$17,Premissas!$B$18)))))</f>
        <v/>
      </c>
      <c r="L674" s="5">
        <f>K674/Premissas!$B$4</f>
        <v/>
      </c>
      <c r="M674" s="2">
        <f>IF(K674=Premissas!$B$18,"SIM","NÃO")</f>
        <v/>
      </c>
    </row>
    <row r="675">
      <c r="A675" s="2" t="n">
        <v>5723914</v>
      </c>
      <c r="B675" s="2" t="inlineStr">
        <is>
          <t>Gustavo Luiz Silva Lucena</t>
        </is>
      </c>
      <c r="C675" s="2" t="n">
        <v>930</v>
      </c>
      <c r="D675" s="2">
        <f>IFERROR(TEXTJOIN(" | ",TRUE,UNIQUE(FILTER(Detalhe_Registro!$C:$C,(Detalhe_Registro!$D:$D=A675)*(Detalhe_Registro!$E:$E=B675)*(Detalhe_Registro!$M:$M="SIM")))),"")</f>
        <v/>
      </c>
      <c r="E675" s="2">
        <f>COUNTIFS(Detalhe_Registro!$D:$D,A675,Detalhe_Registro!$E:$E,B675,Detalhe_Registro!$M:$M,"SIM")</f>
        <v/>
      </c>
      <c r="F675" s="2">
        <f>IFERROR(MAXIFS(Detalhe_Registro!$N:$N,Detalhe_Registro!$D:$D,A675,Detalhe_Registro!$E:$E,B675,Detalhe_Registro!$M:$M,"SIM"),0)</f>
        <v/>
      </c>
      <c r="G675" s="2">
        <f>IFERROR(AVERAGEIFS(Detalhe_Registro!$N:$N,Detalhe_Registro!$D:$D,A675,Detalhe_Registro!$E:$E,B675,Detalhe_Registro!$M:$M,"SIM"),0)</f>
        <v/>
      </c>
      <c r="H675" s="2">
        <f>SUMIFS(Detalhe_Registro!$F:$F,Detalhe_Registro!$D:$D,A675,Detalhe_Registro!$E:$E,B675,Detalhe_Registro!$M:$M,"SIM")</f>
        <v/>
      </c>
      <c r="I675" s="2">
        <f>SUMIFS(Detalhe_Registro!$G:$G,Detalhe_Registro!$D:$D,A675,Detalhe_Registro!$E:$E,B675,Detalhe_Registro!$M:$M,"SIM")</f>
        <v/>
      </c>
      <c r="J675" s="2">
        <f>IF(F675&lt;Premissas!$B$8,"&lt; 1,00",IF(F675&lt;Premissas!$B$9,"1,00 – 1,19",IF(F675&lt;Premissas!$B$10,"1,20 – 1,39",IF(F675&lt;Premissas!$B$11,"1,40 – 1,59",IF(F675&lt;Premissas!$B$12,"1,60 – 1,99","≥ 2,00")))))</f>
        <v/>
      </c>
      <c r="K675" s="5">
        <f>IF(F675&lt;Premissas!$B$8,Premissas!$B$13,IF(F675&lt;Premissas!$B$9,Premissas!$B$14,IF(F675&lt;Premissas!$B$10,Premissas!$B$15,IF(F675&lt;Premissas!$B$11,Premissas!$B$16,IF(F675&lt;Premissas!$B$12,Premissas!$B$17,Premissas!$B$18)))))</f>
        <v/>
      </c>
      <c r="L675" s="5">
        <f>K675/Premissas!$B$4</f>
        <v/>
      </c>
      <c r="M675" s="2">
        <f>IF(K675=Premissas!$B$18,"SIM","NÃO")</f>
        <v/>
      </c>
    </row>
    <row r="676">
      <c r="A676" s="2" t="inlineStr">
        <is>
          <t>5723914</t>
        </is>
      </c>
      <c r="B676" s="2" t="inlineStr">
        <is>
          <t>Gustavo Luiz Silva Lucena</t>
        </is>
      </c>
      <c r="C676" s="2" t="n">
        <v>930</v>
      </c>
      <c r="D676" s="2">
        <f>IFERROR(TEXTJOIN(" | ",TRUE,UNIQUE(FILTER(Detalhe_Registro!$C:$C,(Detalhe_Registro!$D:$D=A676)*(Detalhe_Registro!$E:$E=B676)*(Detalhe_Registro!$M:$M="SIM")))),"")</f>
        <v/>
      </c>
      <c r="E676" s="2">
        <f>COUNTIFS(Detalhe_Registro!$D:$D,A676,Detalhe_Registro!$E:$E,B676,Detalhe_Registro!$M:$M,"SIM")</f>
        <v/>
      </c>
      <c r="F676" s="2">
        <f>IFERROR(MAXIFS(Detalhe_Registro!$N:$N,Detalhe_Registro!$D:$D,A676,Detalhe_Registro!$E:$E,B676,Detalhe_Registro!$M:$M,"SIM"),0)</f>
        <v/>
      </c>
      <c r="G676" s="2">
        <f>IFERROR(AVERAGEIFS(Detalhe_Registro!$N:$N,Detalhe_Registro!$D:$D,A676,Detalhe_Registro!$E:$E,B676,Detalhe_Registro!$M:$M,"SIM"),0)</f>
        <v/>
      </c>
      <c r="H676" s="2">
        <f>SUMIFS(Detalhe_Registro!$F:$F,Detalhe_Registro!$D:$D,A676,Detalhe_Registro!$E:$E,B676,Detalhe_Registro!$M:$M,"SIM")</f>
        <v/>
      </c>
      <c r="I676" s="2">
        <f>SUMIFS(Detalhe_Registro!$G:$G,Detalhe_Registro!$D:$D,A676,Detalhe_Registro!$E:$E,B676,Detalhe_Registro!$M:$M,"SIM")</f>
        <v/>
      </c>
      <c r="J676" s="2">
        <f>IF(F676&lt;Premissas!$B$8,"&lt; 1,00",IF(F676&lt;Premissas!$B$9,"1,00 – 1,19",IF(F676&lt;Premissas!$B$10,"1,20 – 1,39",IF(F676&lt;Premissas!$B$11,"1,40 – 1,59",IF(F676&lt;Premissas!$B$12,"1,60 – 1,99","≥ 2,00")))))</f>
        <v/>
      </c>
      <c r="K676" s="5">
        <f>IF(F676&lt;Premissas!$B$8,Premissas!$B$13,IF(F676&lt;Premissas!$B$9,Premissas!$B$14,IF(F676&lt;Premissas!$B$10,Premissas!$B$15,IF(F676&lt;Premissas!$B$11,Premissas!$B$16,IF(F676&lt;Premissas!$B$12,Premissas!$B$17,Premissas!$B$18)))))</f>
        <v/>
      </c>
      <c r="L676" s="5">
        <f>K676/Premissas!$B$4</f>
        <v/>
      </c>
      <c r="M676" s="2">
        <f>IF(K676=Premissas!$B$18,"SIM","NÃO")</f>
        <v/>
      </c>
    </row>
    <row r="677">
      <c r="A677" s="2" t="n">
        <v>5776813</v>
      </c>
      <c r="B677" s="2" t="inlineStr">
        <is>
          <t>Helio Fernandes De Oliveira</t>
        </is>
      </c>
      <c r="C677" s="2" t="n">
        <v>930</v>
      </c>
      <c r="D677" s="2">
        <f>IFERROR(TEXTJOIN(" | ",TRUE,UNIQUE(FILTER(Detalhe_Registro!$C:$C,(Detalhe_Registro!$D:$D=A677)*(Detalhe_Registro!$E:$E=B677)*(Detalhe_Registro!$M:$M="SIM")))),"")</f>
        <v/>
      </c>
      <c r="E677" s="2">
        <f>COUNTIFS(Detalhe_Registro!$D:$D,A677,Detalhe_Registro!$E:$E,B677,Detalhe_Registro!$M:$M,"SIM")</f>
        <v/>
      </c>
      <c r="F677" s="2">
        <f>IFERROR(MAXIFS(Detalhe_Registro!$N:$N,Detalhe_Registro!$D:$D,A677,Detalhe_Registro!$E:$E,B677,Detalhe_Registro!$M:$M,"SIM"),0)</f>
        <v/>
      </c>
      <c r="G677" s="2">
        <f>IFERROR(AVERAGEIFS(Detalhe_Registro!$N:$N,Detalhe_Registro!$D:$D,A677,Detalhe_Registro!$E:$E,B677,Detalhe_Registro!$M:$M,"SIM"),0)</f>
        <v/>
      </c>
      <c r="H677" s="2">
        <f>SUMIFS(Detalhe_Registro!$F:$F,Detalhe_Registro!$D:$D,A677,Detalhe_Registro!$E:$E,B677,Detalhe_Registro!$M:$M,"SIM")</f>
        <v/>
      </c>
      <c r="I677" s="2">
        <f>SUMIFS(Detalhe_Registro!$G:$G,Detalhe_Registro!$D:$D,A677,Detalhe_Registro!$E:$E,B677,Detalhe_Registro!$M:$M,"SIM")</f>
        <v/>
      </c>
      <c r="J677" s="2">
        <f>IF(F677&lt;Premissas!$B$8,"&lt; 1,00",IF(F677&lt;Premissas!$B$9,"1,00 – 1,19",IF(F677&lt;Premissas!$B$10,"1,20 – 1,39",IF(F677&lt;Premissas!$B$11,"1,40 – 1,59",IF(F677&lt;Premissas!$B$12,"1,60 – 1,99","≥ 2,00")))))</f>
        <v/>
      </c>
      <c r="K677" s="5">
        <f>IF(F677&lt;Premissas!$B$8,Premissas!$B$13,IF(F677&lt;Premissas!$B$9,Premissas!$B$14,IF(F677&lt;Premissas!$B$10,Premissas!$B$15,IF(F677&lt;Premissas!$B$11,Premissas!$B$16,IF(F677&lt;Premissas!$B$12,Premissas!$B$17,Premissas!$B$18)))))</f>
        <v/>
      </c>
      <c r="L677" s="5">
        <f>K677/Premissas!$B$4</f>
        <v/>
      </c>
      <c r="M677" s="2">
        <f>IF(K677=Premissas!$B$18,"SIM","NÃO")</f>
        <v/>
      </c>
    </row>
    <row r="678">
      <c r="A678" s="2" t="inlineStr">
        <is>
          <t>5776813</t>
        </is>
      </c>
      <c r="B678" s="2" t="inlineStr">
        <is>
          <t>Helio Fernandes De Oliveira</t>
        </is>
      </c>
      <c r="C678" s="2" t="n">
        <v>930</v>
      </c>
      <c r="D678" s="2">
        <f>IFERROR(TEXTJOIN(" | ",TRUE,UNIQUE(FILTER(Detalhe_Registro!$C:$C,(Detalhe_Registro!$D:$D=A678)*(Detalhe_Registro!$E:$E=B678)*(Detalhe_Registro!$M:$M="SIM")))),"")</f>
        <v/>
      </c>
      <c r="E678" s="2">
        <f>COUNTIFS(Detalhe_Registro!$D:$D,A678,Detalhe_Registro!$E:$E,B678,Detalhe_Registro!$M:$M,"SIM")</f>
        <v/>
      </c>
      <c r="F678" s="2">
        <f>IFERROR(MAXIFS(Detalhe_Registro!$N:$N,Detalhe_Registro!$D:$D,A678,Detalhe_Registro!$E:$E,B678,Detalhe_Registro!$M:$M,"SIM"),0)</f>
        <v/>
      </c>
      <c r="G678" s="2">
        <f>IFERROR(AVERAGEIFS(Detalhe_Registro!$N:$N,Detalhe_Registro!$D:$D,A678,Detalhe_Registro!$E:$E,B678,Detalhe_Registro!$M:$M,"SIM"),0)</f>
        <v/>
      </c>
      <c r="H678" s="2">
        <f>SUMIFS(Detalhe_Registro!$F:$F,Detalhe_Registro!$D:$D,A678,Detalhe_Registro!$E:$E,B678,Detalhe_Registro!$M:$M,"SIM")</f>
        <v/>
      </c>
      <c r="I678" s="2">
        <f>SUMIFS(Detalhe_Registro!$G:$G,Detalhe_Registro!$D:$D,A678,Detalhe_Registro!$E:$E,B678,Detalhe_Registro!$M:$M,"SIM")</f>
        <v/>
      </c>
      <c r="J678" s="2">
        <f>IF(F678&lt;Premissas!$B$8,"&lt; 1,00",IF(F678&lt;Premissas!$B$9,"1,00 – 1,19",IF(F678&lt;Premissas!$B$10,"1,20 – 1,39",IF(F678&lt;Premissas!$B$11,"1,40 – 1,59",IF(F678&lt;Premissas!$B$12,"1,60 – 1,99","≥ 2,00")))))</f>
        <v/>
      </c>
      <c r="K678" s="5">
        <f>IF(F678&lt;Premissas!$B$8,Premissas!$B$13,IF(F678&lt;Premissas!$B$9,Premissas!$B$14,IF(F678&lt;Premissas!$B$10,Premissas!$B$15,IF(F678&lt;Premissas!$B$11,Premissas!$B$16,IF(F678&lt;Premissas!$B$12,Premissas!$B$17,Premissas!$B$18)))))</f>
        <v/>
      </c>
      <c r="L678" s="5">
        <f>K678/Premissas!$B$4</f>
        <v/>
      </c>
      <c r="M678" s="2">
        <f>IF(K678=Premissas!$B$18,"SIM","NÃO")</f>
        <v/>
      </c>
    </row>
    <row r="679">
      <c r="A679" s="2" t="n">
        <v>5256429</v>
      </c>
      <c r="B679" s="2" t="inlineStr">
        <is>
          <t>Henrique Barreto De Sousa</t>
        </is>
      </c>
      <c r="C679" s="2" t="n">
        <v>930</v>
      </c>
      <c r="D679" s="2">
        <f>IFERROR(TEXTJOIN(" | ",TRUE,UNIQUE(FILTER(Detalhe_Registro!$C:$C,(Detalhe_Registro!$D:$D=A679)*(Detalhe_Registro!$E:$E=B679)*(Detalhe_Registro!$M:$M="SIM")))),"")</f>
        <v/>
      </c>
      <c r="E679" s="2">
        <f>COUNTIFS(Detalhe_Registro!$D:$D,A679,Detalhe_Registro!$E:$E,B679,Detalhe_Registro!$M:$M,"SIM")</f>
        <v/>
      </c>
      <c r="F679" s="2">
        <f>IFERROR(MAXIFS(Detalhe_Registro!$N:$N,Detalhe_Registro!$D:$D,A679,Detalhe_Registro!$E:$E,B679,Detalhe_Registro!$M:$M,"SIM"),0)</f>
        <v/>
      </c>
      <c r="G679" s="2">
        <f>IFERROR(AVERAGEIFS(Detalhe_Registro!$N:$N,Detalhe_Registro!$D:$D,A679,Detalhe_Registro!$E:$E,B679,Detalhe_Registro!$M:$M,"SIM"),0)</f>
        <v/>
      </c>
      <c r="H679" s="2">
        <f>SUMIFS(Detalhe_Registro!$F:$F,Detalhe_Registro!$D:$D,A679,Detalhe_Registro!$E:$E,B679,Detalhe_Registro!$M:$M,"SIM")</f>
        <v/>
      </c>
      <c r="I679" s="2">
        <f>SUMIFS(Detalhe_Registro!$G:$G,Detalhe_Registro!$D:$D,A679,Detalhe_Registro!$E:$E,B679,Detalhe_Registro!$M:$M,"SIM")</f>
        <v/>
      </c>
      <c r="J679" s="2">
        <f>IF(F679&lt;Premissas!$B$8,"&lt; 1,00",IF(F679&lt;Premissas!$B$9,"1,00 – 1,19",IF(F679&lt;Premissas!$B$10,"1,20 – 1,39",IF(F679&lt;Premissas!$B$11,"1,40 – 1,59",IF(F679&lt;Premissas!$B$12,"1,60 – 1,99","≥ 2,00")))))</f>
        <v/>
      </c>
      <c r="K679" s="5">
        <f>IF(F679&lt;Premissas!$B$8,Premissas!$B$13,IF(F679&lt;Premissas!$B$9,Premissas!$B$14,IF(F679&lt;Premissas!$B$10,Premissas!$B$15,IF(F679&lt;Premissas!$B$11,Premissas!$B$16,IF(F679&lt;Premissas!$B$12,Premissas!$B$17,Premissas!$B$18)))))</f>
        <v/>
      </c>
      <c r="L679" s="5">
        <f>K679/Premissas!$B$4</f>
        <v/>
      </c>
      <c r="M679" s="2">
        <f>IF(K679=Premissas!$B$18,"SIM","NÃO")</f>
        <v/>
      </c>
    </row>
    <row r="680">
      <c r="A680" s="2" t="inlineStr">
        <is>
          <t>5256429</t>
        </is>
      </c>
      <c r="B680" s="2" t="inlineStr">
        <is>
          <t>Henrique Barreto De Sousa</t>
        </is>
      </c>
      <c r="C680" s="2" t="n">
        <v>930</v>
      </c>
      <c r="D680" s="2">
        <f>IFERROR(TEXTJOIN(" | ",TRUE,UNIQUE(FILTER(Detalhe_Registro!$C:$C,(Detalhe_Registro!$D:$D=A680)*(Detalhe_Registro!$E:$E=B680)*(Detalhe_Registro!$M:$M="SIM")))),"")</f>
        <v/>
      </c>
      <c r="E680" s="2">
        <f>COUNTIFS(Detalhe_Registro!$D:$D,A680,Detalhe_Registro!$E:$E,B680,Detalhe_Registro!$M:$M,"SIM")</f>
        <v/>
      </c>
      <c r="F680" s="2">
        <f>IFERROR(MAXIFS(Detalhe_Registro!$N:$N,Detalhe_Registro!$D:$D,A680,Detalhe_Registro!$E:$E,B680,Detalhe_Registro!$M:$M,"SIM"),0)</f>
        <v/>
      </c>
      <c r="G680" s="2">
        <f>IFERROR(AVERAGEIFS(Detalhe_Registro!$N:$N,Detalhe_Registro!$D:$D,A680,Detalhe_Registro!$E:$E,B680,Detalhe_Registro!$M:$M,"SIM"),0)</f>
        <v/>
      </c>
      <c r="H680" s="2">
        <f>SUMIFS(Detalhe_Registro!$F:$F,Detalhe_Registro!$D:$D,A680,Detalhe_Registro!$E:$E,B680,Detalhe_Registro!$M:$M,"SIM")</f>
        <v/>
      </c>
      <c r="I680" s="2">
        <f>SUMIFS(Detalhe_Registro!$G:$G,Detalhe_Registro!$D:$D,A680,Detalhe_Registro!$E:$E,B680,Detalhe_Registro!$M:$M,"SIM")</f>
        <v/>
      </c>
      <c r="J680" s="2">
        <f>IF(F680&lt;Premissas!$B$8,"&lt; 1,00",IF(F680&lt;Premissas!$B$9,"1,00 – 1,19",IF(F680&lt;Premissas!$B$10,"1,20 – 1,39",IF(F680&lt;Premissas!$B$11,"1,40 – 1,59",IF(F680&lt;Premissas!$B$12,"1,60 – 1,99","≥ 2,00")))))</f>
        <v/>
      </c>
      <c r="K680" s="5">
        <f>IF(F680&lt;Premissas!$B$8,Premissas!$B$13,IF(F680&lt;Premissas!$B$9,Premissas!$B$14,IF(F680&lt;Premissas!$B$10,Premissas!$B$15,IF(F680&lt;Premissas!$B$11,Premissas!$B$16,IF(F680&lt;Premissas!$B$12,Premissas!$B$17,Premissas!$B$18)))))</f>
        <v/>
      </c>
      <c r="L680" s="5">
        <f>K680/Premissas!$B$4</f>
        <v/>
      </c>
      <c r="M680" s="2">
        <f>IF(K680=Premissas!$B$18,"SIM","NÃO")</f>
        <v/>
      </c>
    </row>
    <row r="681">
      <c r="A681" s="2" t="n">
        <v>5306000</v>
      </c>
      <c r="B681" s="2" t="inlineStr">
        <is>
          <t>Henrique de Oliveira Borges</t>
        </is>
      </c>
      <c r="C681" s="2" t="n">
        <v>930</v>
      </c>
      <c r="D681" s="2">
        <f>IFERROR(TEXTJOIN(" | ",TRUE,UNIQUE(FILTER(Detalhe_Registro!$C:$C,(Detalhe_Registro!$D:$D=A681)*(Detalhe_Registro!$E:$E=B681)*(Detalhe_Registro!$M:$M="SIM")))),"")</f>
        <v/>
      </c>
      <c r="E681" s="2">
        <f>COUNTIFS(Detalhe_Registro!$D:$D,A681,Detalhe_Registro!$E:$E,B681,Detalhe_Registro!$M:$M,"SIM")</f>
        <v/>
      </c>
      <c r="F681" s="2">
        <f>IFERROR(MAXIFS(Detalhe_Registro!$N:$N,Detalhe_Registro!$D:$D,A681,Detalhe_Registro!$E:$E,B681,Detalhe_Registro!$M:$M,"SIM"),0)</f>
        <v/>
      </c>
      <c r="G681" s="2">
        <f>IFERROR(AVERAGEIFS(Detalhe_Registro!$N:$N,Detalhe_Registro!$D:$D,A681,Detalhe_Registro!$E:$E,B681,Detalhe_Registro!$M:$M,"SIM"),0)</f>
        <v/>
      </c>
      <c r="H681" s="2">
        <f>SUMIFS(Detalhe_Registro!$F:$F,Detalhe_Registro!$D:$D,A681,Detalhe_Registro!$E:$E,B681,Detalhe_Registro!$M:$M,"SIM")</f>
        <v/>
      </c>
      <c r="I681" s="2">
        <f>SUMIFS(Detalhe_Registro!$G:$G,Detalhe_Registro!$D:$D,A681,Detalhe_Registro!$E:$E,B681,Detalhe_Registro!$M:$M,"SIM")</f>
        <v/>
      </c>
      <c r="J681" s="2">
        <f>IF(F681&lt;Premissas!$B$8,"&lt; 1,00",IF(F681&lt;Premissas!$B$9,"1,00 – 1,19",IF(F681&lt;Premissas!$B$10,"1,20 – 1,39",IF(F681&lt;Premissas!$B$11,"1,40 – 1,59",IF(F681&lt;Premissas!$B$12,"1,60 – 1,99","≥ 2,00")))))</f>
        <v/>
      </c>
      <c r="K681" s="5">
        <f>IF(F681&lt;Premissas!$B$8,Premissas!$B$13,IF(F681&lt;Premissas!$B$9,Premissas!$B$14,IF(F681&lt;Premissas!$B$10,Premissas!$B$15,IF(F681&lt;Premissas!$B$11,Premissas!$B$16,IF(F681&lt;Premissas!$B$12,Premissas!$B$17,Premissas!$B$18)))))</f>
        <v/>
      </c>
      <c r="L681" s="5">
        <f>K681/Premissas!$B$4</f>
        <v/>
      </c>
      <c r="M681" s="2">
        <f>IF(K681=Premissas!$B$18,"SIM","NÃO")</f>
        <v/>
      </c>
    </row>
    <row r="682">
      <c r="A682" s="2" t="inlineStr">
        <is>
          <t>5306000</t>
        </is>
      </c>
      <c r="B682" s="2" t="inlineStr">
        <is>
          <t>Henrique de Oliveira Borges</t>
        </is>
      </c>
      <c r="C682" s="2" t="n">
        <v>930</v>
      </c>
      <c r="D682" s="2">
        <f>IFERROR(TEXTJOIN(" | ",TRUE,UNIQUE(FILTER(Detalhe_Registro!$C:$C,(Detalhe_Registro!$D:$D=A682)*(Detalhe_Registro!$E:$E=B682)*(Detalhe_Registro!$M:$M="SIM")))),"")</f>
        <v/>
      </c>
      <c r="E682" s="2">
        <f>COUNTIFS(Detalhe_Registro!$D:$D,A682,Detalhe_Registro!$E:$E,B682,Detalhe_Registro!$M:$M,"SIM")</f>
        <v/>
      </c>
      <c r="F682" s="2">
        <f>IFERROR(MAXIFS(Detalhe_Registro!$N:$N,Detalhe_Registro!$D:$D,A682,Detalhe_Registro!$E:$E,B682,Detalhe_Registro!$M:$M,"SIM"),0)</f>
        <v/>
      </c>
      <c r="G682" s="2">
        <f>IFERROR(AVERAGEIFS(Detalhe_Registro!$N:$N,Detalhe_Registro!$D:$D,A682,Detalhe_Registro!$E:$E,B682,Detalhe_Registro!$M:$M,"SIM"),0)</f>
        <v/>
      </c>
      <c r="H682" s="2">
        <f>SUMIFS(Detalhe_Registro!$F:$F,Detalhe_Registro!$D:$D,A682,Detalhe_Registro!$E:$E,B682,Detalhe_Registro!$M:$M,"SIM")</f>
        <v/>
      </c>
      <c r="I682" s="2">
        <f>SUMIFS(Detalhe_Registro!$G:$G,Detalhe_Registro!$D:$D,A682,Detalhe_Registro!$E:$E,B682,Detalhe_Registro!$M:$M,"SIM")</f>
        <v/>
      </c>
      <c r="J682" s="2">
        <f>IF(F682&lt;Premissas!$B$8,"&lt; 1,00",IF(F682&lt;Premissas!$B$9,"1,00 – 1,19",IF(F682&lt;Premissas!$B$10,"1,20 – 1,39",IF(F682&lt;Premissas!$B$11,"1,40 – 1,59",IF(F682&lt;Premissas!$B$12,"1,60 – 1,99","≥ 2,00")))))</f>
        <v/>
      </c>
      <c r="K682" s="5">
        <f>IF(F682&lt;Premissas!$B$8,Premissas!$B$13,IF(F682&lt;Premissas!$B$9,Premissas!$B$14,IF(F682&lt;Premissas!$B$10,Premissas!$B$15,IF(F682&lt;Premissas!$B$11,Premissas!$B$16,IF(F682&lt;Premissas!$B$12,Premissas!$B$17,Premissas!$B$18)))))</f>
        <v/>
      </c>
      <c r="L682" s="5">
        <f>K682/Premissas!$B$4</f>
        <v/>
      </c>
      <c r="M682" s="2">
        <f>IF(K682=Premissas!$B$18,"SIM","NÃO")</f>
        <v/>
      </c>
    </row>
    <row r="683">
      <c r="A683" s="2" t="n">
        <v>5668115</v>
      </c>
      <c r="B683" s="2" t="inlineStr">
        <is>
          <t>IVAN SILVA OLIVEIRA</t>
        </is>
      </c>
      <c r="C683" s="2" t="n">
        <v>930</v>
      </c>
      <c r="D683" s="2">
        <f>IFERROR(TEXTJOIN(" | ",TRUE,UNIQUE(FILTER(Detalhe_Registro!$C:$C,(Detalhe_Registro!$D:$D=A683)*(Detalhe_Registro!$E:$E=B683)*(Detalhe_Registro!$M:$M="SIM")))),"")</f>
        <v/>
      </c>
      <c r="E683" s="2">
        <f>COUNTIFS(Detalhe_Registro!$D:$D,A683,Detalhe_Registro!$E:$E,B683,Detalhe_Registro!$M:$M,"SIM")</f>
        <v/>
      </c>
      <c r="F683" s="2">
        <f>IFERROR(MAXIFS(Detalhe_Registro!$N:$N,Detalhe_Registro!$D:$D,A683,Detalhe_Registro!$E:$E,B683,Detalhe_Registro!$M:$M,"SIM"),0)</f>
        <v/>
      </c>
      <c r="G683" s="2">
        <f>IFERROR(AVERAGEIFS(Detalhe_Registro!$N:$N,Detalhe_Registro!$D:$D,A683,Detalhe_Registro!$E:$E,B683,Detalhe_Registro!$M:$M,"SIM"),0)</f>
        <v/>
      </c>
      <c r="H683" s="2">
        <f>SUMIFS(Detalhe_Registro!$F:$F,Detalhe_Registro!$D:$D,A683,Detalhe_Registro!$E:$E,B683,Detalhe_Registro!$M:$M,"SIM")</f>
        <v/>
      </c>
      <c r="I683" s="2">
        <f>SUMIFS(Detalhe_Registro!$G:$G,Detalhe_Registro!$D:$D,A683,Detalhe_Registro!$E:$E,B683,Detalhe_Registro!$M:$M,"SIM")</f>
        <v/>
      </c>
      <c r="J683" s="2">
        <f>IF(F683&lt;Premissas!$B$8,"&lt; 1,00",IF(F683&lt;Premissas!$B$9,"1,00 – 1,19",IF(F683&lt;Premissas!$B$10,"1,20 – 1,39",IF(F683&lt;Premissas!$B$11,"1,40 – 1,59",IF(F683&lt;Premissas!$B$12,"1,60 – 1,99","≥ 2,00")))))</f>
        <v/>
      </c>
      <c r="K683" s="5">
        <f>IF(F683&lt;Premissas!$B$8,Premissas!$B$13,IF(F683&lt;Premissas!$B$9,Premissas!$B$14,IF(F683&lt;Premissas!$B$10,Premissas!$B$15,IF(F683&lt;Premissas!$B$11,Premissas!$B$16,IF(F683&lt;Premissas!$B$12,Premissas!$B$17,Premissas!$B$18)))))</f>
        <v/>
      </c>
      <c r="L683" s="5">
        <f>K683/Premissas!$B$4</f>
        <v/>
      </c>
      <c r="M683" s="2">
        <f>IF(K683=Premissas!$B$18,"SIM","NÃO")</f>
        <v/>
      </c>
    </row>
    <row r="684">
      <c r="A684" s="2" t="inlineStr">
        <is>
          <t>5668115</t>
        </is>
      </c>
      <c r="B684" s="2" t="inlineStr">
        <is>
          <t>IVAN SILVA OLIVEIRA</t>
        </is>
      </c>
      <c r="C684" s="2" t="n">
        <v>930</v>
      </c>
      <c r="D684" s="2">
        <f>IFERROR(TEXTJOIN(" | ",TRUE,UNIQUE(FILTER(Detalhe_Registro!$C:$C,(Detalhe_Registro!$D:$D=A684)*(Detalhe_Registro!$E:$E=B684)*(Detalhe_Registro!$M:$M="SIM")))),"")</f>
        <v/>
      </c>
      <c r="E684" s="2">
        <f>COUNTIFS(Detalhe_Registro!$D:$D,A684,Detalhe_Registro!$E:$E,B684,Detalhe_Registro!$M:$M,"SIM")</f>
        <v/>
      </c>
      <c r="F684" s="2">
        <f>IFERROR(MAXIFS(Detalhe_Registro!$N:$N,Detalhe_Registro!$D:$D,A684,Detalhe_Registro!$E:$E,B684,Detalhe_Registro!$M:$M,"SIM"),0)</f>
        <v/>
      </c>
      <c r="G684" s="2">
        <f>IFERROR(AVERAGEIFS(Detalhe_Registro!$N:$N,Detalhe_Registro!$D:$D,A684,Detalhe_Registro!$E:$E,B684,Detalhe_Registro!$M:$M,"SIM"),0)</f>
        <v/>
      </c>
      <c r="H684" s="2">
        <f>SUMIFS(Detalhe_Registro!$F:$F,Detalhe_Registro!$D:$D,A684,Detalhe_Registro!$E:$E,B684,Detalhe_Registro!$M:$M,"SIM")</f>
        <v/>
      </c>
      <c r="I684" s="2">
        <f>SUMIFS(Detalhe_Registro!$G:$G,Detalhe_Registro!$D:$D,A684,Detalhe_Registro!$E:$E,B684,Detalhe_Registro!$M:$M,"SIM")</f>
        <v/>
      </c>
      <c r="J684" s="2">
        <f>IF(F684&lt;Premissas!$B$8,"&lt; 1,00",IF(F684&lt;Premissas!$B$9,"1,00 – 1,19",IF(F684&lt;Premissas!$B$10,"1,20 – 1,39",IF(F684&lt;Premissas!$B$11,"1,40 – 1,59",IF(F684&lt;Premissas!$B$12,"1,60 – 1,99","≥ 2,00")))))</f>
        <v/>
      </c>
      <c r="K684" s="5">
        <f>IF(F684&lt;Premissas!$B$8,Premissas!$B$13,IF(F684&lt;Premissas!$B$9,Premissas!$B$14,IF(F684&lt;Premissas!$B$10,Premissas!$B$15,IF(F684&lt;Premissas!$B$11,Premissas!$B$16,IF(F684&lt;Premissas!$B$12,Premissas!$B$17,Premissas!$B$18)))))</f>
        <v/>
      </c>
      <c r="L684" s="5">
        <f>K684/Premissas!$B$4</f>
        <v/>
      </c>
      <c r="M684" s="2">
        <f>IF(K684=Premissas!$B$18,"SIM","NÃO")</f>
        <v/>
      </c>
    </row>
    <row r="685">
      <c r="A685" s="2" t="n">
        <v>5622263</v>
      </c>
      <c r="B685" s="2" t="inlineStr">
        <is>
          <t>Igor Cardoso De Araujo</t>
        </is>
      </c>
      <c r="C685" s="2" t="n">
        <v>930</v>
      </c>
      <c r="D685" s="2">
        <f>IFERROR(TEXTJOIN(" | ",TRUE,UNIQUE(FILTER(Detalhe_Registro!$C:$C,(Detalhe_Registro!$D:$D=A685)*(Detalhe_Registro!$E:$E=B685)*(Detalhe_Registro!$M:$M="SIM")))),"")</f>
        <v/>
      </c>
      <c r="E685" s="2">
        <f>COUNTIFS(Detalhe_Registro!$D:$D,A685,Detalhe_Registro!$E:$E,B685,Detalhe_Registro!$M:$M,"SIM")</f>
        <v/>
      </c>
      <c r="F685" s="2">
        <f>IFERROR(MAXIFS(Detalhe_Registro!$N:$N,Detalhe_Registro!$D:$D,A685,Detalhe_Registro!$E:$E,B685,Detalhe_Registro!$M:$M,"SIM"),0)</f>
        <v/>
      </c>
      <c r="G685" s="2">
        <f>IFERROR(AVERAGEIFS(Detalhe_Registro!$N:$N,Detalhe_Registro!$D:$D,A685,Detalhe_Registro!$E:$E,B685,Detalhe_Registro!$M:$M,"SIM"),0)</f>
        <v/>
      </c>
      <c r="H685" s="2">
        <f>SUMIFS(Detalhe_Registro!$F:$F,Detalhe_Registro!$D:$D,A685,Detalhe_Registro!$E:$E,B685,Detalhe_Registro!$M:$M,"SIM")</f>
        <v/>
      </c>
      <c r="I685" s="2">
        <f>SUMIFS(Detalhe_Registro!$G:$G,Detalhe_Registro!$D:$D,A685,Detalhe_Registro!$E:$E,B685,Detalhe_Registro!$M:$M,"SIM")</f>
        <v/>
      </c>
      <c r="J685" s="2">
        <f>IF(F685&lt;Premissas!$B$8,"&lt; 1,00",IF(F685&lt;Premissas!$B$9,"1,00 – 1,19",IF(F685&lt;Premissas!$B$10,"1,20 – 1,39",IF(F685&lt;Premissas!$B$11,"1,40 – 1,59",IF(F685&lt;Premissas!$B$12,"1,60 – 1,99","≥ 2,00")))))</f>
        <v/>
      </c>
      <c r="K685" s="5">
        <f>IF(F685&lt;Premissas!$B$8,Premissas!$B$13,IF(F685&lt;Premissas!$B$9,Premissas!$B$14,IF(F685&lt;Premissas!$B$10,Premissas!$B$15,IF(F685&lt;Premissas!$B$11,Premissas!$B$16,IF(F685&lt;Premissas!$B$12,Premissas!$B$17,Premissas!$B$18)))))</f>
        <v/>
      </c>
      <c r="L685" s="5">
        <f>K685/Premissas!$B$4</f>
        <v/>
      </c>
      <c r="M685" s="2">
        <f>IF(K685=Premissas!$B$18,"SIM","NÃO")</f>
        <v/>
      </c>
    </row>
    <row r="686">
      <c r="A686" s="2" t="inlineStr">
        <is>
          <t>5086841</t>
        </is>
      </c>
      <c r="B686" s="2" t="inlineStr">
        <is>
          <t>JANECLEY SILVA SANTOS</t>
        </is>
      </c>
      <c r="C686" s="2" t="n">
        <v>930</v>
      </c>
      <c r="D686" s="2">
        <f>IFERROR(TEXTJOIN(" | ",TRUE,UNIQUE(FILTER(Detalhe_Registro!$C:$C,(Detalhe_Registro!$D:$D=A686)*(Detalhe_Registro!$E:$E=B686)*(Detalhe_Registro!$M:$M="SIM")))),"")</f>
        <v/>
      </c>
      <c r="E686" s="2">
        <f>COUNTIFS(Detalhe_Registro!$D:$D,A686,Detalhe_Registro!$E:$E,B686,Detalhe_Registro!$M:$M,"SIM")</f>
        <v/>
      </c>
      <c r="F686" s="2">
        <f>IFERROR(MAXIFS(Detalhe_Registro!$N:$N,Detalhe_Registro!$D:$D,A686,Detalhe_Registro!$E:$E,B686,Detalhe_Registro!$M:$M,"SIM"),0)</f>
        <v/>
      </c>
      <c r="G686" s="2">
        <f>IFERROR(AVERAGEIFS(Detalhe_Registro!$N:$N,Detalhe_Registro!$D:$D,A686,Detalhe_Registro!$E:$E,B686,Detalhe_Registro!$M:$M,"SIM"),0)</f>
        <v/>
      </c>
      <c r="H686" s="2">
        <f>SUMIFS(Detalhe_Registro!$F:$F,Detalhe_Registro!$D:$D,A686,Detalhe_Registro!$E:$E,B686,Detalhe_Registro!$M:$M,"SIM")</f>
        <v/>
      </c>
      <c r="I686" s="2">
        <f>SUMIFS(Detalhe_Registro!$G:$G,Detalhe_Registro!$D:$D,A686,Detalhe_Registro!$E:$E,B686,Detalhe_Registro!$M:$M,"SIM")</f>
        <v/>
      </c>
      <c r="J686" s="2">
        <f>IF(F686&lt;Premissas!$B$8,"&lt; 1,00",IF(F686&lt;Premissas!$B$9,"1,00 – 1,19",IF(F686&lt;Premissas!$B$10,"1,20 – 1,39",IF(F686&lt;Premissas!$B$11,"1,40 – 1,59",IF(F686&lt;Premissas!$B$12,"1,60 – 1,99","≥ 2,00")))))</f>
        <v/>
      </c>
      <c r="K686" s="5">
        <f>IF(F686&lt;Premissas!$B$8,Premissas!$B$13,IF(F686&lt;Premissas!$B$9,Premissas!$B$14,IF(F686&lt;Premissas!$B$10,Premissas!$B$15,IF(F686&lt;Premissas!$B$11,Premissas!$B$16,IF(F686&lt;Premissas!$B$12,Premissas!$B$17,Premissas!$B$18)))))</f>
        <v/>
      </c>
      <c r="L686" s="5">
        <f>K686/Premissas!$B$4</f>
        <v/>
      </c>
      <c r="M686" s="2">
        <f>IF(K686=Premissas!$B$18,"SIM","NÃO")</f>
        <v/>
      </c>
    </row>
    <row r="687">
      <c r="A687" s="2" t="n">
        <v>5800188</v>
      </c>
      <c r="B687" s="2" t="inlineStr">
        <is>
          <t>JEANCLAUDE KABANU</t>
        </is>
      </c>
      <c r="C687" s="2" t="n">
        <v>930</v>
      </c>
      <c r="D687" s="2">
        <f>IFERROR(TEXTJOIN(" | ",TRUE,UNIQUE(FILTER(Detalhe_Registro!$C:$C,(Detalhe_Registro!$D:$D=A687)*(Detalhe_Registro!$E:$E=B687)*(Detalhe_Registro!$M:$M="SIM")))),"")</f>
        <v/>
      </c>
      <c r="E687" s="2">
        <f>COUNTIFS(Detalhe_Registro!$D:$D,A687,Detalhe_Registro!$E:$E,B687,Detalhe_Registro!$M:$M,"SIM")</f>
        <v/>
      </c>
      <c r="F687" s="2">
        <f>IFERROR(MAXIFS(Detalhe_Registro!$N:$N,Detalhe_Registro!$D:$D,A687,Detalhe_Registro!$E:$E,B687,Detalhe_Registro!$M:$M,"SIM"),0)</f>
        <v/>
      </c>
      <c r="G687" s="2">
        <f>IFERROR(AVERAGEIFS(Detalhe_Registro!$N:$N,Detalhe_Registro!$D:$D,A687,Detalhe_Registro!$E:$E,B687,Detalhe_Registro!$M:$M,"SIM"),0)</f>
        <v/>
      </c>
      <c r="H687" s="2">
        <f>SUMIFS(Detalhe_Registro!$F:$F,Detalhe_Registro!$D:$D,A687,Detalhe_Registro!$E:$E,B687,Detalhe_Registro!$M:$M,"SIM")</f>
        <v/>
      </c>
      <c r="I687" s="2">
        <f>SUMIFS(Detalhe_Registro!$G:$G,Detalhe_Registro!$D:$D,A687,Detalhe_Registro!$E:$E,B687,Detalhe_Registro!$M:$M,"SIM")</f>
        <v/>
      </c>
      <c r="J687" s="2">
        <f>IF(F687&lt;Premissas!$B$8,"&lt; 1,00",IF(F687&lt;Premissas!$B$9,"1,00 – 1,19",IF(F687&lt;Premissas!$B$10,"1,20 – 1,39",IF(F687&lt;Premissas!$B$11,"1,40 – 1,59",IF(F687&lt;Premissas!$B$12,"1,60 – 1,99","≥ 2,00")))))</f>
        <v/>
      </c>
      <c r="K687" s="5">
        <f>IF(F687&lt;Premissas!$B$8,Premissas!$B$13,IF(F687&lt;Premissas!$B$9,Premissas!$B$14,IF(F687&lt;Premissas!$B$10,Premissas!$B$15,IF(F687&lt;Premissas!$B$11,Premissas!$B$16,IF(F687&lt;Premissas!$B$12,Premissas!$B$17,Premissas!$B$18)))))</f>
        <v/>
      </c>
      <c r="L687" s="5">
        <f>K687/Premissas!$B$4</f>
        <v/>
      </c>
      <c r="M687" s="2">
        <f>IF(K687=Premissas!$B$18,"SIM","NÃO")</f>
        <v/>
      </c>
    </row>
    <row r="688">
      <c r="A688" s="2" t="inlineStr">
        <is>
          <t>5800188</t>
        </is>
      </c>
      <c r="B688" s="2" t="inlineStr">
        <is>
          <t>JEANCLAUDE KABANU</t>
        </is>
      </c>
      <c r="C688" s="2" t="n">
        <v>930</v>
      </c>
      <c r="D688" s="2">
        <f>IFERROR(TEXTJOIN(" | ",TRUE,UNIQUE(FILTER(Detalhe_Registro!$C:$C,(Detalhe_Registro!$D:$D=A688)*(Detalhe_Registro!$E:$E=B688)*(Detalhe_Registro!$M:$M="SIM")))),"")</f>
        <v/>
      </c>
      <c r="E688" s="2">
        <f>COUNTIFS(Detalhe_Registro!$D:$D,A688,Detalhe_Registro!$E:$E,B688,Detalhe_Registro!$M:$M,"SIM")</f>
        <v/>
      </c>
      <c r="F688" s="2">
        <f>IFERROR(MAXIFS(Detalhe_Registro!$N:$N,Detalhe_Registro!$D:$D,A688,Detalhe_Registro!$E:$E,B688,Detalhe_Registro!$M:$M,"SIM"),0)</f>
        <v/>
      </c>
      <c r="G688" s="2">
        <f>IFERROR(AVERAGEIFS(Detalhe_Registro!$N:$N,Detalhe_Registro!$D:$D,A688,Detalhe_Registro!$E:$E,B688,Detalhe_Registro!$M:$M,"SIM"),0)</f>
        <v/>
      </c>
      <c r="H688" s="2">
        <f>SUMIFS(Detalhe_Registro!$F:$F,Detalhe_Registro!$D:$D,A688,Detalhe_Registro!$E:$E,B688,Detalhe_Registro!$M:$M,"SIM")</f>
        <v/>
      </c>
      <c r="I688" s="2">
        <f>SUMIFS(Detalhe_Registro!$G:$G,Detalhe_Registro!$D:$D,A688,Detalhe_Registro!$E:$E,B688,Detalhe_Registro!$M:$M,"SIM")</f>
        <v/>
      </c>
      <c r="J688" s="2">
        <f>IF(F688&lt;Premissas!$B$8,"&lt; 1,00",IF(F688&lt;Premissas!$B$9,"1,00 – 1,19",IF(F688&lt;Premissas!$B$10,"1,20 – 1,39",IF(F688&lt;Premissas!$B$11,"1,40 – 1,59",IF(F688&lt;Premissas!$B$12,"1,60 – 1,99","≥ 2,00")))))</f>
        <v/>
      </c>
      <c r="K688" s="5">
        <f>IF(F688&lt;Premissas!$B$8,Premissas!$B$13,IF(F688&lt;Premissas!$B$9,Premissas!$B$14,IF(F688&lt;Premissas!$B$10,Premissas!$B$15,IF(F688&lt;Premissas!$B$11,Premissas!$B$16,IF(F688&lt;Premissas!$B$12,Premissas!$B$17,Premissas!$B$18)))))</f>
        <v/>
      </c>
      <c r="L688" s="5">
        <f>K688/Premissas!$B$4</f>
        <v/>
      </c>
      <c r="M688" s="2">
        <f>IF(K688=Premissas!$B$18,"SIM","NÃO")</f>
        <v/>
      </c>
    </row>
    <row r="689">
      <c r="A689" s="2" t="n">
        <v>161429</v>
      </c>
      <c r="B689" s="2" t="inlineStr">
        <is>
          <t>JOAO GOMES DE ALMEIDA</t>
        </is>
      </c>
      <c r="C689" s="2" t="n">
        <v>930</v>
      </c>
      <c r="D689" s="2">
        <f>IFERROR(TEXTJOIN(" | ",TRUE,UNIQUE(FILTER(Detalhe_Registro!$C:$C,(Detalhe_Registro!$D:$D=A689)*(Detalhe_Registro!$E:$E=B689)*(Detalhe_Registro!$M:$M="SIM")))),"")</f>
        <v/>
      </c>
      <c r="E689" s="2">
        <f>COUNTIFS(Detalhe_Registro!$D:$D,A689,Detalhe_Registro!$E:$E,B689,Detalhe_Registro!$M:$M,"SIM")</f>
        <v/>
      </c>
      <c r="F689" s="2">
        <f>IFERROR(MAXIFS(Detalhe_Registro!$N:$N,Detalhe_Registro!$D:$D,A689,Detalhe_Registro!$E:$E,B689,Detalhe_Registro!$M:$M,"SIM"),0)</f>
        <v/>
      </c>
      <c r="G689" s="2">
        <f>IFERROR(AVERAGEIFS(Detalhe_Registro!$N:$N,Detalhe_Registro!$D:$D,A689,Detalhe_Registro!$E:$E,B689,Detalhe_Registro!$M:$M,"SIM"),0)</f>
        <v/>
      </c>
      <c r="H689" s="2">
        <f>SUMIFS(Detalhe_Registro!$F:$F,Detalhe_Registro!$D:$D,A689,Detalhe_Registro!$E:$E,B689,Detalhe_Registro!$M:$M,"SIM")</f>
        <v/>
      </c>
      <c r="I689" s="2">
        <f>SUMIFS(Detalhe_Registro!$G:$G,Detalhe_Registro!$D:$D,A689,Detalhe_Registro!$E:$E,B689,Detalhe_Registro!$M:$M,"SIM")</f>
        <v/>
      </c>
      <c r="J689" s="2">
        <f>IF(F689&lt;Premissas!$B$8,"&lt; 1,00",IF(F689&lt;Premissas!$B$9,"1,00 – 1,19",IF(F689&lt;Premissas!$B$10,"1,20 – 1,39",IF(F689&lt;Premissas!$B$11,"1,40 – 1,59",IF(F689&lt;Premissas!$B$12,"1,60 – 1,99","≥ 2,00")))))</f>
        <v/>
      </c>
      <c r="K689" s="5">
        <f>IF(F689&lt;Premissas!$B$8,Premissas!$B$13,IF(F689&lt;Premissas!$B$9,Premissas!$B$14,IF(F689&lt;Premissas!$B$10,Premissas!$B$15,IF(F689&lt;Premissas!$B$11,Premissas!$B$16,IF(F689&lt;Premissas!$B$12,Premissas!$B$17,Premissas!$B$18)))))</f>
        <v/>
      </c>
      <c r="L689" s="5">
        <f>K689/Premissas!$B$4</f>
        <v/>
      </c>
      <c r="M689" s="2">
        <f>IF(K689=Premissas!$B$18,"SIM","NÃO")</f>
        <v/>
      </c>
    </row>
    <row r="690">
      <c r="A690" s="2" t="inlineStr">
        <is>
          <t>161429</t>
        </is>
      </c>
      <c r="B690" s="2" t="inlineStr">
        <is>
          <t>JOAO GOMES DE ALMEIDA</t>
        </is>
      </c>
      <c r="C690" s="2" t="n">
        <v>930</v>
      </c>
      <c r="D690" s="2">
        <f>IFERROR(TEXTJOIN(" | ",TRUE,UNIQUE(FILTER(Detalhe_Registro!$C:$C,(Detalhe_Registro!$D:$D=A690)*(Detalhe_Registro!$E:$E=B690)*(Detalhe_Registro!$M:$M="SIM")))),"")</f>
        <v/>
      </c>
      <c r="E690" s="2">
        <f>COUNTIFS(Detalhe_Registro!$D:$D,A690,Detalhe_Registro!$E:$E,B690,Detalhe_Registro!$M:$M,"SIM")</f>
        <v/>
      </c>
      <c r="F690" s="2">
        <f>IFERROR(MAXIFS(Detalhe_Registro!$N:$N,Detalhe_Registro!$D:$D,A690,Detalhe_Registro!$E:$E,B690,Detalhe_Registro!$M:$M,"SIM"),0)</f>
        <v/>
      </c>
      <c r="G690" s="2">
        <f>IFERROR(AVERAGEIFS(Detalhe_Registro!$N:$N,Detalhe_Registro!$D:$D,A690,Detalhe_Registro!$E:$E,B690,Detalhe_Registro!$M:$M,"SIM"),0)</f>
        <v/>
      </c>
      <c r="H690" s="2">
        <f>SUMIFS(Detalhe_Registro!$F:$F,Detalhe_Registro!$D:$D,A690,Detalhe_Registro!$E:$E,B690,Detalhe_Registro!$M:$M,"SIM")</f>
        <v/>
      </c>
      <c r="I690" s="2">
        <f>SUMIFS(Detalhe_Registro!$G:$G,Detalhe_Registro!$D:$D,A690,Detalhe_Registro!$E:$E,B690,Detalhe_Registro!$M:$M,"SIM")</f>
        <v/>
      </c>
      <c r="J690" s="2">
        <f>IF(F690&lt;Premissas!$B$8,"&lt; 1,00",IF(F690&lt;Premissas!$B$9,"1,00 – 1,19",IF(F690&lt;Premissas!$B$10,"1,20 – 1,39",IF(F690&lt;Premissas!$B$11,"1,40 – 1,59",IF(F690&lt;Premissas!$B$12,"1,60 – 1,99","≥ 2,00")))))</f>
        <v/>
      </c>
      <c r="K690" s="5">
        <f>IF(F690&lt;Premissas!$B$8,Premissas!$B$13,IF(F690&lt;Premissas!$B$9,Premissas!$B$14,IF(F690&lt;Premissas!$B$10,Premissas!$B$15,IF(F690&lt;Premissas!$B$11,Premissas!$B$16,IF(F690&lt;Premissas!$B$12,Premissas!$B$17,Premissas!$B$18)))))</f>
        <v/>
      </c>
      <c r="L690" s="5">
        <f>K690/Premissas!$B$4</f>
        <v/>
      </c>
      <c r="M690" s="2">
        <f>IF(K690=Premissas!$B$18,"SIM","NÃO")</f>
        <v/>
      </c>
    </row>
    <row r="691">
      <c r="A691" s="2" t="n">
        <v>5198690</v>
      </c>
      <c r="B691" s="2" t="inlineStr">
        <is>
          <t>JOELES DOS SANTOS CARVALHO</t>
        </is>
      </c>
      <c r="C691" s="2" t="n">
        <v>930</v>
      </c>
      <c r="D691" s="2">
        <f>IFERROR(TEXTJOIN(" | ",TRUE,UNIQUE(FILTER(Detalhe_Registro!$C:$C,(Detalhe_Registro!$D:$D=A691)*(Detalhe_Registro!$E:$E=B691)*(Detalhe_Registro!$M:$M="SIM")))),"")</f>
        <v/>
      </c>
      <c r="E691" s="2">
        <f>COUNTIFS(Detalhe_Registro!$D:$D,A691,Detalhe_Registro!$E:$E,B691,Detalhe_Registro!$M:$M,"SIM")</f>
        <v/>
      </c>
      <c r="F691" s="2">
        <f>IFERROR(MAXIFS(Detalhe_Registro!$N:$N,Detalhe_Registro!$D:$D,A691,Detalhe_Registro!$E:$E,B691,Detalhe_Registro!$M:$M,"SIM"),0)</f>
        <v/>
      </c>
      <c r="G691" s="2">
        <f>IFERROR(AVERAGEIFS(Detalhe_Registro!$N:$N,Detalhe_Registro!$D:$D,A691,Detalhe_Registro!$E:$E,B691,Detalhe_Registro!$M:$M,"SIM"),0)</f>
        <v/>
      </c>
      <c r="H691" s="2">
        <f>SUMIFS(Detalhe_Registro!$F:$F,Detalhe_Registro!$D:$D,A691,Detalhe_Registro!$E:$E,B691,Detalhe_Registro!$M:$M,"SIM")</f>
        <v/>
      </c>
      <c r="I691" s="2">
        <f>SUMIFS(Detalhe_Registro!$G:$G,Detalhe_Registro!$D:$D,A691,Detalhe_Registro!$E:$E,B691,Detalhe_Registro!$M:$M,"SIM")</f>
        <v/>
      </c>
      <c r="J691" s="2">
        <f>IF(F691&lt;Premissas!$B$8,"&lt; 1,00",IF(F691&lt;Premissas!$B$9,"1,00 – 1,19",IF(F691&lt;Premissas!$B$10,"1,20 – 1,39",IF(F691&lt;Premissas!$B$11,"1,40 – 1,59",IF(F691&lt;Premissas!$B$12,"1,60 – 1,99","≥ 2,00")))))</f>
        <v/>
      </c>
      <c r="K691" s="5">
        <f>IF(F691&lt;Premissas!$B$8,Premissas!$B$13,IF(F691&lt;Premissas!$B$9,Premissas!$B$14,IF(F691&lt;Premissas!$B$10,Premissas!$B$15,IF(F691&lt;Premissas!$B$11,Premissas!$B$16,IF(F691&lt;Premissas!$B$12,Premissas!$B$17,Premissas!$B$18)))))</f>
        <v/>
      </c>
      <c r="L691" s="5">
        <f>K691/Premissas!$B$4</f>
        <v/>
      </c>
      <c r="M691" s="2">
        <f>IF(K691=Premissas!$B$18,"SIM","NÃO")</f>
        <v/>
      </c>
    </row>
    <row r="692">
      <c r="A692" s="2" t="inlineStr">
        <is>
          <t>5198690</t>
        </is>
      </c>
      <c r="B692" s="2" t="inlineStr">
        <is>
          <t>JOELES DOS SANTOS CARVALHO</t>
        </is>
      </c>
      <c r="C692" s="2" t="n">
        <v>930</v>
      </c>
      <c r="D692" s="2">
        <f>IFERROR(TEXTJOIN(" | ",TRUE,UNIQUE(FILTER(Detalhe_Registro!$C:$C,(Detalhe_Registro!$D:$D=A692)*(Detalhe_Registro!$E:$E=B692)*(Detalhe_Registro!$M:$M="SIM")))),"")</f>
        <v/>
      </c>
      <c r="E692" s="2">
        <f>COUNTIFS(Detalhe_Registro!$D:$D,A692,Detalhe_Registro!$E:$E,B692,Detalhe_Registro!$M:$M,"SIM")</f>
        <v/>
      </c>
      <c r="F692" s="2">
        <f>IFERROR(MAXIFS(Detalhe_Registro!$N:$N,Detalhe_Registro!$D:$D,A692,Detalhe_Registro!$E:$E,B692,Detalhe_Registro!$M:$M,"SIM"),0)</f>
        <v/>
      </c>
      <c r="G692" s="2">
        <f>IFERROR(AVERAGEIFS(Detalhe_Registro!$N:$N,Detalhe_Registro!$D:$D,A692,Detalhe_Registro!$E:$E,B692,Detalhe_Registro!$M:$M,"SIM"),0)</f>
        <v/>
      </c>
      <c r="H692" s="2">
        <f>SUMIFS(Detalhe_Registro!$F:$F,Detalhe_Registro!$D:$D,A692,Detalhe_Registro!$E:$E,B692,Detalhe_Registro!$M:$M,"SIM")</f>
        <v/>
      </c>
      <c r="I692" s="2">
        <f>SUMIFS(Detalhe_Registro!$G:$G,Detalhe_Registro!$D:$D,A692,Detalhe_Registro!$E:$E,B692,Detalhe_Registro!$M:$M,"SIM")</f>
        <v/>
      </c>
      <c r="J692" s="2">
        <f>IF(F692&lt;Premissas!$B$8,"&lt; 1,00",IF(F692&lt;Premissas!$B$9,"1,00 – 1,19",IF(F692&lt;Premissas!$B$10,"1,20 – 1,39",IF(F692&lt;Premissas!$B$11,"1,40 – 1,59",IF(F692&lt;Premissas!$B$12,"1,60 – 1,99","≥ 2,00")))))</f>
        <v/>
      </c>
      <c r="K692" s="5">
        <f>IF(F692&lt;Premissas!$B$8,Premissas!$B$13,IF(F692&lt;Premissas!$B$9,Premissas!$B$14,IF(F692&lt;Premissas!$B$10,Premissas!$B$15,IF(F692&lt;Premissas!$B$11,Premissas!$B$16,IF(F692&lt;Premissas!$B$12,Premissas!$B$17,Premissas!$B$18)))))</f>
        <v/>
      </c>
      <c r="L692" s="5">
        <f>K692/Premissas!$B$4</f>
        <v/>
      </c>
      <c r="M692" s="2">
        <f>IF(K692=Premissas!$B$18,"SIM","NÃO")</f>
        <v/>
      </c>
    </row>
    <row r="693">
      <c r="A693" s="2" t="n">
        <v>52717</v>
      </c>
      <c r="B693" s="2" t="inlineStr">
        <is>
          <t>JORGE ALVES DOS SANTOS</t>
        </is>
      </c>
      <c r="C693" s="2" t="n">
        <v>930</v>
      </c>
      <c r="D693" s="2">
        <f>IFERROR(TEXTJOIN(" | ",TRUE,UNIQUE(FILTER(Detalhe_Registro!$C:$C,(Detalhe_Registro!$D:$D=A693)*(Detalhe_Registro!$E:$E=B693)*(Detalhe_Registro!$M:$M="SIM")))),"")</f>
        <v/>
      </c>
      <c r="E693" s="2">
        <f>COUNTIFS(Detalhe_Registro!$D:$D,A693,Detalhe_Registro!$E:$E,B693,Detalhe_Registro!$M:$M,"SIM")</f>
        <v/>
      </c>
      <c r="F693" s="2">
        <f>IFERROR(MAXIFS(Detalhe_Registro!$N:$N,Detalhe_Registro!$D:$D,A693,Detalhe_Registro!$E:$E,B693,Detalhe_Registro!$M:$M,"SIM"),0)</f>
        <v/>
      </c>
      <c r="G693" s="2">
        <f>IFERROR(AVERAGEIFS(Detalhe_Registro!$N:$N,Detalhe_Registro!$D:$D,A693,Detalhe_Registro!$E:$E,B693,Detalhe_Registro!$M:$M,"SIM"),0)</f>
        <v/>
      </c>
      <c r="H693" s="2">
        <f>SUMIFS(Detalhe_Registro!$F:$F,Detalhe_Registro!$D:$D,A693,Detalhe_Registro!$E:$E,B693,Detalhe_Registro!$M:$M,"SIM")</f>
        <v/>
      </c>
      <c r="I693" s="2">
        <f>SUMIFS(Detalhe_Registro!$G:$G,Detalhe_Registro!$D:$D,A693,Detalhe_Registro!$E:$E,B693,Detalhe_Registro!$M:$M,"SIM")</f>
        <v/>
      </c>
      <c r="J693" s="2">
        <f>IF(F693&lt;Premissas!$B$8,"&lt; 1,00",IF(F693&lt;Premissas!$B$9,"1,00 – 1,19",IF(F693&lt;Premissas!$B$10,"1,20 – 1,39",IF(F693&lt;Premissas!$B$11,"1,40 – 1,59",IF(F693&lt;Premissas!$B$12,"1,60 – 1,99","≥ 2,00")))))</f>
        <v/>
      </c>
      <c r="K693" s="5">
        <f>IF(F693&lt;Premissas!$B$8,Premissas!$B$13,IF(F693&lt;Premissas!$B$9,Premissas!$B$14,IF(F693&lt;Premissas!$B$10,Premissas!$B$15,IF(F693&lt;Premissas!$B$11,Premissas!$B$16,IF(F693&lt;Premissas!$B$12,Premissas!$B$17,Premissas!$B$18)))))</f>
        <v/>
      </c>
      <c r="L693" s="5">
        <f>K693/Premissas!$B$4</f>
        <v/>
      </c>
      <c r="M693" s="2">
        <f>IF(K693=Premissas!$B$18,"SIM","NÃO")</f>
        <v/>
      </c>
    </row>
    <row r="694">
      <c r="A694" s="2" t="inlineStr">
        <is>
          <t>52717</t>
        </is>
      </c>
      <c r="B694" s="2" t="inlineStr">
        <is>
          <t>JORGE ALVES DOS SANTOS</t>
        </is>
      </c>
      <c r="C694" s="2" t="n">
        <v>930</v>
      </c>
      <c r="D694" s="2">
        <f>IFERROR(TEXTJOIN(" | ",TRUE,UNIQUE(FILTER(Detalhe_Registro!$C:$C,(Detalhe_Registro!$D:$D=A694)*(Detalhe_Registro!$E:$E=B694)*(Detalhe_Registro!$M:$M="SIM")))),"")</f>
        <v/>
      </c>
      <c r="E694" s="2">
        <f>COUNTIFS(Detalhe_Registro!$D:$D,A694,Detalhe_Registro!$E:$E,B694,Detalhe_Registro!$M:$M,"SIM")</f>
        <v/>
      </c>
      <c r="F694" s="2">
        <f>IFERROR(MAXIFS(Detalhe_Registro!$N:$N,Detalhe_Registro!$D:$D,A694,Detalhe_Registro!$E:$E,B694,Detalhe_Registro!$M:$M,"SIM"),0)</f>
        <v/>
      </c>
      <c r="G694" s="2">
        <f>IFERROR(AVERAGEIFS(Detalhe_Registro!$N:$N,Detalhe_Registro!$D:$D,A694,Detalhe_Registro!$E:$E,B694,Detalhe_Registro!$M:$M,"SIM"),0)</f>
        <v/>
      </c>
      <c r="H694" s="2">
        <f>SUMIFS(Detalhe_Registro!$F:$F,Detalhe_Registro!$D:$D,A694,Detalhe_Registro!$E:$E,B694,Detalhe_Registro!$M:$M,"SIM")</f>
        <v/>
      </c>
      <c r="I694" s="2">
        <f>SUMIFS(Detalhe_Registro!$G:$G,Detalhe_Registro!$D:$D,A694,Detalhe_Registro!$E:$E,B694,Detalhe_Registro!$M:$M,"SIM")</f>
        <v/>
      </c>
      <c r="J694" s="2">
        <f>IF(F694&lt;Premissas!$B$8,"&lt; 1,00",IF(F694&lt;Premissas!$B$9,"1,00 – 1,19",IF(F694&lt;Premissas!$B$10,"1,20 – 1,39",IF(F694&lt;Premissas!$B$11,"1,40 – 1,59",IF(F694&lt;Premissas!$B$12,"1,60 – 1,99","≥ 2,00")))))</f>
        <v/>
      </c>
      <c r="K694" s="5">
        <f>IF(F694&lt;Premissas!$B$8,Premissas!$B$13,IF(F694&lt;Premissas!$B$9,Premissas!$B$14,IF(F694&lt;Premissas!$B$10,Premissas!$B$15,IF(F694&lt;Premissas!$B$11,Premissas!$B$16,IF(F694&lt;Premissas!$B$12,Premissas!$B$17,Premissas!$B$18)))))</f>
        <v/>
      </c>
      <c r="L694" s="5">
        <f>K694/Premissas!$B$4</f>
        <v/>
      </c>
      <c r="M694" s="2">
        <f>IF(K694=Premissas!$B$18,"SIM","NÃO")</f>
        <v/>
      </c>
    </row>
    <row r="695">
      <c r="A695" s="2" t="n">
        <v>5387078</v>
      </c>
      <c r="B695" s="2" t="inlineStr">
        <is>
          <t>JOSE EDSON DA SILVA</t>
        </is>
      </c>
      <c r="C695" s="2" t="n">
        <v>930</v>
      </c>
      <c r="D695" s="2">
        <f>IFERROR(TEXTJOIN(" | ",TRUE,UNIQUE(FILTER(Detalhe_Registro!$C:$C,(Detalhe_Registro!$D:$D=A695)*(Detalhe_Registro!$E:$E=B695)*(Detalhe_Registro!$M:$M="SIM")))),"")</f>
        <v/>
      </c>
      <c r="E695" s="2">
        <f>COUNTIFS(Detalhe_Registro!$D:$D,A695,Detalhe_Registro!$E:$E,B695,Detalhe_Registro!$M:$M,"SIM")</f>
        <v/>
      </c>
      <c r="F695" s="2">
        <f>IFERROR(MAXIFS(Detalhe_Registro!$N:$N,Detalhe_Registro!$D:$D,A695,Detalhe_Registro!$E:$E,B695,Detalhe_Registro!$M:$M,"SIM"),0)</f>
        <v/>
      </c>
      <c r="G695" s="2">
        <f>IFERROR(AVERAGEIFS(Detalhe_Registro!$N:$N,Detalhe_Registro!$D:$D,A695,Detalhe_Registro!$E:$E,B695,Detalhe_Registro!$M:$M,"SIM"),0)</f>
        <v/>
      </c>
      <c r="H695" s="2">
        <f>SUMIFS(Detalhe_Registro!$F:$F,Detalhe_Registro!$D:$D,A695,Detalhe_Registro!$E:$E,B695,Detalhe_Registro!$M:$M,"SIM")</f>
        <v/>
      </c>
      <c r="I695" s="2">
        <f>SUMIFS(Detalhe_Registro!$G:$G,Detalhe_Registro!$D:$D,A695,Detalhe_Registro!$E:$E,B695,Detalhe_Registro!$M:$M,"SIM")</f>
        <v/>
      </c>
      <c r="J695" s="2">
        <f>IF(F695&lt;Premissas!$B$8,"&lt; 1,00",IF(F695&lt;Premissas!$B$9,"1,00 – 1,19",IF(F695&lt;Premissas!$B$10,"1,20 – 1,39",IF(F695&lt;Premissas!$B$11,"1,40 – 1,59",IF(F695&lt;Premissas!$B$12,"1,60 – 1,99","≥ 2,00")))))</f>
        <v/>
      </c>
      <c r="K695" s="5">
        <f>IF(F695&lt;Premissas!$B$8,Premissas!$B$13,IF(F695&lt;Premissas!$B$9,Premissas!$B$14,IF(F695&lt;Premissas!$B$10,Premissas!$B$15,IF(F695&lt;Premissas!$B$11,Premissas!$B$16,IF(F695&lt;Premissas!$B$12,Premissas!$B$17,Premissas!$B$18)))))</f>
        <v/>
      </c>
      <c r="L695" s="5">
        <f>K695/Premissas!$B$4</f>
        <v/>
      </c>
      <c r="M695" s="2">
        <f>IF(K695=Premissas!$B$18,"SIM","NÃO")</f>
        <v/>
      </c>
    </row>
    <row r="696">
      <c r="A696" s="2" t="inlineStr">
        <is>
          <t>5387078</t>
        </is>
      </c>
      <c r="B696" s="2" t="inlineStr">
        <is>
          <t>JOSE EDSON DA SILVA</t>
        </is>
      </c>
      <c r="C696" s="2" t="n">
        <v>930</v>
      </c>
      <c r="D696" s="2">
        <f>IFERROR(TEXTJOIN(" | ",TRUE,UNIQUE(FILTER(Detalhe_Registro!$C:$C,(Detalhe_Registro!$D:$D=A696)*(Detalhe_Registro!$E:$E=B696)*(Detalhe_Registro!$M:$M="SIM")))),"")</f>
        <v/>
      </c>
      <c r="E696" s="2">
        <f>COUNTIFS(Detalhe_Registro!$D:$D,A696,Detalhe_Registro!$E:$E,B696,Detalhe_Registro!$M:$M,"SIM")</f>
        <v/>
      </c>
      <c r="F696" s="2">
        <f>IFERROR(MAXIFS(Detalhe_Registro!$N:$N,Detalhe_Registro!$D:$D,A696,Detalhe_Registro!$E:$E,B696,Detalhe_Registro!$M:$M,"SIM"),0)</f>
        <v/>
      </c>
      <c r="G696" s="2">
        <f>IFERROR(AVERAGEIFS(Detalhe_Registro!$N:$N,Detalhe_Registro!$D:$D,A696,Detalhe_Registro!$E:$E,B696,Detalhe_Registro!$M:$M,"SIM"),0)</f>
        <v/>
      </c>
      <c r="H696" s="2">
        <f>SUMIFS(Detalhe_Registro!$F:$F,Detalhe_Registro!$D:$D,A696,Detalhe_Registro!$E:$E,B696,Detalhe_Registro!$M:$M,"SIM")</f>
        <v/>
      </c>
      <c r="I696" s="2">
        <f>SUMIFS(Detalhe_Registro!$G:$G,Detalhe_Registro!$D:$D,A696,Detalhe_Registro!$E:$E,B696,Detalhe_Registro!$M:$M,"SIM")</f>
        <v/>
      </c>
      <c r="J696" s="2">
        <f>IF(F696&lt;Premissas!$B$8,"&lt; 1,00",IF(F696&lt;Premissas!$B$9,"1,00 – 1,19",IF(F696&lt;Premissas!$B$10,"1,20 – 1,39",IF(F696&lt;Premissas!$B$11,"1,40 – 1,59",IF(F696&lt;Premissas!$B$12,"1,60 – 1,99","≥ 2,00")))))</f>
        <v/>
      </c>
      <c r="K696" s="5">
        <f>IF(F696&lt;Premissas!$B$8,Premissas!$B$13,IF(F696&lt;Premissas!$B$9,Premissas!$B$14,IF(F696&lt;Premissas!$B$10,Premissas!$B$15,IF(F696&lt;Premissas!$B$11,Premissas!$B$16,IF(F696&lt;Premissas!$B$12,Premissas!$B$17,Premissas!$B$18)))))</f>
        <v/>
      </c>
      <c r="L696" s="5">
        <f>K696/Premissas!$B$4</f>
        <v/>
      </c>
      <c r="M696" s="2">
        <f>IF(K696=Premissas!$B$18,"SIM","NÃO")</f>
        <v/>
      </c>
    </row>
    <row r="697">
      <c r="A697" s="2" t="n">
        <v>435411</v>
      </c>
      <c r="B697" s="2" t="inlineStr">
        <is>
          <t>JOSE EVANGELISTA DA SILVA</t>
        </is>
      </c>
      <c r="C697" s="2" t="n">
        <v>930</v>
      </c>
      <c r="D697" s="2">
        <f>IFERROR(TEXTJOIN(" | ",TRUE,UNIQUE(FILTER(Detalhe_Registro!$C:$C,(Detalhe_Registro!$D:$D=A697)*(Detalhe_Registro!$E:$E=B697)*(Detalhe_Registro!$M:$M="SIM")))),"")</f>
        <v/>
      </c>
      <c r="E697" s="2">
        <f>COUNTIFS(Detalhe_Registro!$D:$D,A697,Detalhe_Registro!$E:$E,B697,Detalhe_Registro!$M:$M,"SIM")</f>
        <v/>
      </c>
      <c r="F697" s="2">
        <f>IFERROR(MAXIFS(Detalhe_Registro!$N:$N,Detalhe_Registro!$D:$D,A697,Detalhe_Registro!$E:$E,B697,Detalhe_Registro!$M:$M,"SIM"),0)</f>
        <v/>
      </c>
      <c r="G697" s="2">
        <f>IFERROR(AVERAGEIFS(Detalhe_Registro!$N:$N,Detalhe_Registro!$D:$D,A697,Detalhe_Registro!$E:$E,B697,Detalhe_Registro!$M:$M,"SIM"),0)</f>
        <v/>
      </c>
      <c r="H697" s="2">
        <f>SUMIFS(Detalhe_Registro!$F:$F,Detalhe_Registro!$D:$D,A697,Detalhe_Registro!$E:$E,B697,Detalhe_Registro!$M:$M,"SIM")</f>
        <v/>
      </c>
      <c r="I697" s="2">
        <f>SUMIFS(Detalhe_Registro!$G:$G,Detalhe_Registro!$D:$D,A697,Detalhe_Registro!$E:$E,B697,Detalhe_Registro!$M:$M,"SIM")</f>
        <v/>
      </c>
      <c r="J697" s="2">
        <f>IF(F697&lt;Premissas!$B$8,"&lt; 1,00",IF(F697&lt;Premissas!$B$9,"1,00 – 1,19",IF(F697&lt;Premissas!$B$10,"1,20 – 1,39",IF(F697&lt;Premissas!$B$11,"1,40 – 1,59",IF(F697&lt;Premissas!$B$12,"1,60 – 1,99","≥ 2,00")))))</f>
        <v/>
      </c>
      <c r="K697" s="5">
        <f>IF(F697&lt;Premissas!$B$8,Premissas!$B$13,IF(F697&lt;Premissas!$B$9,Premissas!$B$14,IF(F697&lt;Premissas!$B$10,Premissas!$B$15,IF(F697&lt;Premissas!$B$11,Premissas!$B$16,IF(F697&lt;Premissas!$B$12,Premissas!$B$17,Premissas!$B$18)))))</f>
        <v/>
      </c>
      <c r="L697" s="5">
        <f>K697/Premissas!$B$4</f>
        <v/>
      </c>
      <c r="M697" s="2">
        <f>IF(K697=Premissas!$B$18,"SIM","NÃO")</f>
        <v/>
      </c>
    </row>
    <row r="698">
      <c r="A698" s="2" t="inlineStr">
        <is>
          <t>435411</t>
        </is>
      </c>
      <c r="B698" s="2" t="inlineStr">
        <is>
          <t>JOSE EVANGELISTA DA SILVA</t>
        </is>
      </c>
      <c r="C698" s="2" t="n">
        <v>930</v>
      </c>
      <c r="D698" s="2">
        <f>IFERROR(TEXTJOIN(" | ",TRUE,UNIQUE(FILTER(Detalhe_Registro!$C:$C,(Detalhe_Registro!$D:$D=A698)*(Detalhe_Registro!$E:$E=B698)*(Detalhe_Registro!$M:$M="SIM")))),"")</f>
        <v/>
      </c>
      <c r="E698" s="2">
        <f>COUNTIFS(Detalhe_Registro!$D:$D,A698,Detalhe_Registro!$E:$E,B698,Detalhe_Registro!$M:$M,"SIM")</f>
        <v/>
      </c>
      <c r="F698" s="2">
        <f>IFERROR(MAXIFS(Detalhe_Registro!$N:$N,Detalhe_Registro!$D:$D,A698,Detalhe_Registro!$E:$E,B698,Detalhe_Registro!$M:$M,"SIM"),0)</f>
        <v/>
      </c>
      <c r="G698" s="2">
        <f>IFERROR(AVERAGEIFS(Detalhe_Registro!$N:$N,Detalhe_Registro!$D:$D,A698,Detalhe_Registro!$E:$E,B698,Detalhe_Registro!$M:$M,"SIM"),0)</f>
        <v/>
      </c>
      <c r="H698" s="2">
        <f>SUMIFS(Detalhe_Registro!$F:$F,Detalhe_Registro!$D:$D,A698,Detalhe_Registro!$E:$E,B698,Detalhe_Registro!$M:$M,"SIM")</f>
        <v/>
      </c>
      <c r="I698" s="2">
        <f>SUMIFS(Detalhe_Registro!$G:$G,Detalhe_Registro!$D:$D,A698,Detalhe_Registro!$E:$E,B698,Detalhe_Registro!$M:$M,"SIM")</f>
        <v/>
      </c>
      <c r="J698" s="2">
        <f>IF(F698&lt;Premissas!$B$8,"&lt; 1,00",IF(F698&lt;Premissas!$B$9,"1,00 – 1,19",IF(F698&lt;Premissas!$B$10,"1,20 – 1,39",IF(F698&lt;Premissas!$B$11,"1,40 – 1,59",IF(F698&lt;Premissas!$B$12,"1,60 – 1,99","≥ 2,00")))))</f>
        <v/>
      </c>
      <c r="K698" s="5">
        <f>IF(F698&lt;Premissas!$B$8,Premissas!$B$13,IF(F698&lt;Premissas!$B$9,Premissas!$B$14,IF(F698&lt;Premissas!$B$10,Premissas!$B$15,IF(F698&lt;Premissas!$B$11,Premissas!$B$16,IF(F698&lt;Premissas!$B$12,Premissas!$B$17,Premissas!$B$18)))))</f>
        <v/>
      </c>
      <c r="L698" s="5">
        <f>K698/Premissas!$B$4</f>
        <v/>
      </c>
      <c r="M698" s="2">
        <f>IF(K698=Premissas!$B$18,"SIM","NÃO")</f>
        <v/>
      </c>
    </row>
    <row r="699">
      <c r="A699" s="2" t="n">
        <v>440970</v>
      </c>
      <c r="B699" s="2" t="inlineStr">
        <is>
          <t>JOSE FLAVIO BARBOSA DA SILVA</t>
        </is>
      </c>
      <c r="C699" s="2" t="n">
        <v>930</v>
      </c>
      <c r="D699" s="2">
        <f>IFERROR(TEXTJOIN(" | ",TRUE,UNIQUE(FILTER(Detalhe_Registro!$C:$C,(Detalhe_Registro!$D:$D=A699)*(Detalhe_Registro!$E:$E=B699)*(Detalhe_Registro!$M:$M="SIM")))),"")</f>
        <v/>
      </c>
      <c r="E699" s="2">
        <f>COUNTIFS(Detalhe_Registro!$D:$D,A699,Detalhe_Registro!$E:$E,B699,Detalhe_Registro!$M:$M,"SIM")</f>
        <v/>
      </c>
      <c r="F699" s="2">
        <f>IFERROR(MAXIFS(Detalhe_Registro!$N:$N,Detalhe_Registro!$D:$D,A699,Detalhe_Registro!$E:$E,B699,Detalhe_Registro!$M:$M,"SIM"),0)</f>
        <v/>
      </c>
      <c r="G699" s="2">
        <f>IFERROR(AVERAGEIFS(Detalhe_Registro!$N:$N,Detalhe_Registro!$D:$D,A699,Detalhe_Registro!$E:$E,B699,Detalhe_Registro!$M:$M,"SIM"),0)</f>
        <v/>
      </c>
      <c r="H699" s="2">
        <f>SUMIFS(Detalhe_Registro!$F:$F,Detalhe_Registro!$D:$D,A699,Detalhe_Registro!$E:$E,B699,Detalhe_Registro!$M:$M,"SIM")</f>
        <v/>
      </c>
      <c r="I699" s="2">
        <f>SUMIFS(Detalhe_Registro!$G:$G,Detalhe_Registro!$D:$D,A699,Detalhe_Registro!$E:$E,B699,Detalhe_Registro!$M:$M,"SIM")</f>
        <v/>
      </c>
      <c r="J699" s="2">
        <f>IF(F699&lt;Premissas!$B$8,"&lt; 1,00",IF(F699&lt;Premissas!$B$9,"1,00 – 1,19",IF(F699&lt;Premissas!$B$10,"1,20 – 1,39",IF(F699&lt;Premissas!$B$11,"1,40 – 1,59",IF(F699&lt;Premissas!$B$12,"1,60 – 1,99","≥ 2,00")))))</f>
        <v/>
      </c>
      <c r="K699" s="5">
        <f>IF(F699&lt;Premissas!$B$8,Premissas!$B$13,IF(F699&lt;Premissas!$B$9,Premissas!$B$14,IF(F699&lt;Premissas!$B$10,Premissas!$B$15,IF(F699&lt;Premissas!$B$11,Premissas!$B$16,IF(F699&lt;Premissas!$B$12,Premissas!$B$17,Premissas!$B$18)))))</f>
        <v/>
      </c>
      <c r="L699" s="5">
        <f>K699/Premissas!$B$4</f>
        <v/>
      </c>
      <c r="M699" s="2">
        <f>IF(K699=Premissas!$B$18,"SIM","NÃO")</f>
        <v/>
      </c>
    </row>
    <row r="700">
      <c r="A700" s="2" t="inlineStr">
        <is>
          <t>440970</t>
        </is>
      </c>
      <c r="B700" s="2" t="inlineStr">
        <is>
          <t>JOSE FLAVIO BARBOSA DA SILVA</t>
        </is>
      </c>
      <c r="C700" s="2" t="n">
        <v>930</v>
      </c>
      <c r="D700" s="2">
        <f>IFERROR(TEXTJOIN(" | ",TRUE,UNIQUE(FILTER(Detalhe_Registro!$C:$C,(Detalhe_Registro!$D:$D=A700)*(Detalhe_Registro!$E:$E=B700)*(Detalhe_Registro!$M:$M="SIM")))),"")</f>
        <v/>
      </c>
      <c r="E700" s="2">
        <f>COUNTIFS(Detalhe_Registro!$D:$D,A700,Detalhe_Registro!$E:$E,B700,Detalhe_Registro!$M:$M,"SIM")</f>
        <v/>
      </c>
      <c r="F700" s="2">
        <f>IFERROR(MAXIFS(Detalhe_Registro!$N:$N,Detalhe_Registro!$D:$D,A700,Detalhe_Registro!$E:$E,B700,Detalhe_Registro!$M:$M,"SIM"),0)</f>
        <v/>
      </c>
      <c r="G700" s="2">
        <f>IFERROR(AVERAGEIFS(Detalhe_Registro!$N:$N,Detalhe_Registro!$D:$D,A700,Detalhe_Registro!$E:$E,B700,Detalhe_Registro!$M:$M,"SIM"),0)</f>
        <v/>
      </c>
      <c r="H700" s="2">
        <f>SUMIFS(Detalhe_Registro!$F:$F,Detalhe_Registro!$D:$D,A700,Detalhe_Registro!$E:$E,B700,Detalhe_Registro!$M:$M,"SIM")</f>
        <v/>
      </c>
      <c r="I700" s="2">
        <f>SUMIFS(Detalhe_Registro!$G:$G,Detalhe_Registro!$D:$D,A700,Detalhe_Registro!$E:$E,B700,Detalhe_Registro!$M:$M,"SIM")</f>
        <v/>
      </c>
      <c r="J700" s="2">
        <f>IF(F700&lt;Premissas!$B$8,"&lt; 1,00",IF(F700&lt;Premissas!$B$9,"1,00 – 1,19",IF(F700&lt;Premissas!$B$10,"1,20 – 1,39",IF(F700&lt;Premissas!$B$11,"1,40 – 1,59",IF(F700&lt;Premissas!$B$12,"1,60 – 1,99","≥ 2,00")))))</f>
        <v/>
      </c>
      <c r="K700" s="5">
        <f>IF(F700&lt;Premissas!$B$8,Premissas!$B$13,IF(F700&lt;Premissas!$B$9,Premissas!$B$14,IF(F700&lt;Premissas!$B$10,Premissas!$B$15,IF(F700&lt;Premissas!$B$11,Premissas!$B$16,IF(F700&lt;Premissas!$B$12,Premissas!$B$17,Premissas!$B$18)))))</f>
        <v/>
      </c>
      <c r="L700" s="5">
        <f>K700/Premissas!$B$4</f>
        <v/>
      </c>
      <c r="M700" s="2">
        <f>IF(K700=Premissas!$B$18,"SIM","NÃO")</f>
        <v/>
      </c>
    </row>
    <row r="701">
      <c r="A701" s="2" t="n">
        <v>5906857</v>
      </c>
      <c r="B701" s="2" t="inlineStr">
        <is>
          <t>Jacinto Carvalho Rodrigues</t>
        </is>
      </c>
      <c r="C701" s="2" t="n">
        <v>930</v>
      </c>
      <c r="D701" s="2">
        <f>IFERROR(TEXTJOIN(" | ",TRUE,UNIQUE(FILTER(Detalhe_Registro!$C:$C,(Detalhe_Registro!$D:$D=A701)*(Detalhe_Registro!$E:$E=B701)*(Detalhe_Registro!$M:$M="SIM")))),"")</f>
        <v/>
      </c>
      <c r="E701" s="2">
        <f>COUNTIFS(Detalhe_Registro!$D:$D,A701,Detalhe_Registro!$E:$E,B701,Detalhe_Registro!$M:$M,"SIM")</f>
        <v/>
      </c>
      <c r="F701" s="2">
        <f>IFERROR(MAXIFS(Detalhe_Registro!$N:$N,Detalhe_Registro!$D:$D,A701,Detalhe_Registro!$E:$E,B701,Detalhe_Registro!$M:$M,"SIM"),0)</f>
        <v/>
      </c>
      <c r="G701" s="2">
        <f>IFERROR(AVERAGEIFS(Detalhe_Registro!$N:$N,Detalhe_Registro!$D:$D,A701,Detalhe_Registro!$E:$E,B701,Detalhe_Registro!$M:$M,"SIM"),0)</f>
        <v/>
      </c>
      <c r="H701" s="2">
        <f>SUMIFS(Detalhe_Registro!$F:$F,Detalhe_Registro!$D:$D,A701,Detalhe_Registro!$E:$E,B701,Detalhe_Registro!$M:$M,"SIM")</f>
        <v/>
      </c>
      <c r="I701" s="2">
        <f>SUMIFS(Detalhe_Registro!$G:$G,Detalhe_Registro!$D:$D,A701,Detalhe_Registro!$E:$E,B701,Detalhe_Registro!$M:$M,"SIM")</f>
        <v/>
      </c>
      <c r="J701" s="2">
        <f>IF(F701&lt;Premissas!$B$8,"&lt; 1,00",IF(F701&lt;Premissas!$B$9,"1,00 – 1,19",IF(F701&lt;Premissas!$B$10,"1,20 – 1,39",IF(F701&lt;Premissas!$B$11,"1,40 – 1,59",IF(F701&lt;Premissas!$B$12,"1,60 – 1,99","≥ 2,00")))))</f>
        <v/>
      </c>
      <c r="K701" s="5">
        <f>IF(F701&lt;Premissas!$B$8,Premissas!$B$13,IF(F701&lt;Premissas!$B$9,Premissas!$B$14,IF(F701&lt;Premissas!$B$10,Premissas!$B$15,IF(F701&lt;Premissas!$B$11,Premissas!$B$16,IF(F701&lt;Premissas!$B$12,Premissas!$B$17,Premissas!$B$18)))))</f>
        <v/>
      </c>
      <c r="L701" s="5">
        <f>K701/Premissas!$B$4</f>
        <v/>
      </c>
      <c r="M701" s="2">
        <f>IF(K701=Premissas!$B$18,"SIM","NÃO")</f>
        <v/>
      </c>
    </row>
    <row r="702">
      <c r="A702" s="2" t="n">
        <v>5893038</v>
      </c>
      <c r="B702" s="2" t="inlineStr">
        <is>
          <t>Jailson De Souza Silva</t>
        </is>
      </c>
      <c r="C702" s="2" t="n">
        <v>930</v>
      </c>
      <c r="D702" s="2">
        <f>IFERROR(TEXTJOIN(" | ",TRUE,UNIQUE(FILTER(Detalhe_Registro!$C:$C,(Detalhe_Registro!$D:$D=A702)*(Detalhe_Registro!$E:$E=B702)*(Detalhe_Registro!$M:$M="SIM")))),"")</f>
        <v/>
      </c>
      <c r="E702" s="2">
        <f>COUNTIFS(Detalhe_Registro!$D:$D,A702,Detalhe_Registro!$E:$E,B702,Detalhe_Registro!$M:$M,"SIM")</f>
        <v/>
      </c>
      <c r="F702" s="2">
        <f>IFERROR(MAXIFS(Detalhe_Registro!$N:$N,Detalhe_Registro!$D:$D,A702,Detalhe_Registro!$E:$E,B702,Detalhe_Registro!$M:$M,"SIM"),0)</f>
        <v/>
      </c>
      <c r="G702" s="2">
        <f>IFERROR(AVERAGEIFS(Detalhe_Registro!$N:$N,Detalhe_Registro!$D:$D,A702,Detalhe_Registro!$E:$E,B702,Detalhe_Registro!$M:$M,"SIM"),0)</f>
        <v/>
      </c>
      <c r="H702" s="2">
        <f>SUMIFS(Detalhe_Registro!$F:$F,Detalhe_Registro!$D:$D,A702,Detalhe_Registro!$E:$E,B702,Detalhe_Registro!$M:$M,"SIM")</f>
        <v/>
      </c>
      <c r="I702" s="2">
        <f>SUMIFS(Detalhe_Registro!$G:$G,Detalhe_Registro!$D:$D,A702,Detalhe_Registro!$E:$E,B702,Detalhe_Registro!$M:$M,"SIM")</f>
        <v/>
      </c>
      <c r="J702" s="2">
        <f>IF(F702&lt;Premissas!$B$8,"&lt; 1,00",IF(F702&lt;Premissas!$B$9,"1,00 – 1,19",IF(F702&lt;Premissas!$B$10,"1,20 – 1,39",IF(F702&lt;Premissas!$B$11,"1,40 – 1,59",IF(F702&lt;Premissas!$B$12,"1,60 – 1,99","≥ 2,00")))))</f>
        <v/>
      </c>
      <c r="K702" s="5">
        <f>IF(F702&lt;Premissas!$B$8,Premissas!$B$13,IF(F702&lt;Premissas!$B$9,Premissas!$B$14,IF(F702&lt;Premissas!$B$10,Premissas!$B$15,IF(F702&lt;Premissas!$B$11,Premissas!$B$16,IF(F702&lt;Premissas!$B$12,Premissas!$B$17,Premissas!$B$18)))))</f>
        <v/>
      </c>
      <c r="L702" s="5">
        <f>K702/Premissas!$B$4</f>
        <v/>
      </c>
      <c r="M702" s="2">
        <f>IF(K702=Premissas!$B$18,"SIM","NÃO")</f>
        <v/>
      </c>
    </row>
    <row r="703">
      <c r="A703" s="2" t="inlineStr">
        <is>
          <t>5893038</t>
        </is>
      </c>
      <c r="B703" s="2" t="inlineStr">
        <is>
          <t>Jailson De Souza Silva</t>
        </is>
      </c>
      <c r="C703" s="2" t="n">
        <v>930</v>
      </c>
      <c r="D703" s="2">
        <f>IFERROR(TEXTJOIN(" | ",TRUE,UNIQUE(FILTER(Detalhe_Registro!$C:$C,(Detalhe_Registro!$D:$D=A703)*(Detalhe_Registro!$E:$E=B703)*(Detalhe_Registro!$M:$M="SIM")))),"")</f>
        <v/>
      </c>
      <c r="E703" s="2">
        <f>COUNTIFS(Detalhe_Registro!$D:$D,A703,Detalhe_Registro!$E:$E,B703,Detalhe_Registro!$M:$M,"SIM")</f>
        <v/>
      </c>
      <c r="F703" s="2">
        <f>IFERROR(MAXIFS(Detalhe_Registro!$N:$N,Detalhe_Registro!$D:$D,A703,Detalhe_Registro!$E:$E,B703,Detalhe_Registro!$M:$M,"SIM"),0)</f>
        <v/>
      </c>
      <c r="G703" s="2">
        <f>IFERROR(AVERAGEIFS(Detalhe_Registro!$N:$N,Detalhe_Registro!$D:$D,A703,Detalhe_Registro!$E:$E,B703,Detalhe_Registro!$M:$M,"SIM"),0)</f>
        <v/>
      </c>
      <c r="H703" s="2">
        <f>SUMIFS(Detalhe_Registro!$F:$F,Detalhe_Registro!$D:$D,A703,Detalhe_Registro!$E:$E,B703,Detalhe_Registro!$M:$M,"SIM")</f>
        <v/>
      </c>
      <c r="I703" s="2">
        <f>SUMIFS(Detalhe_Registro!$G:$G,Detalhe_Registro!$D:$D,A703,Detalhe_Registro!$E:$E,B703,Detalhe_Registro!$M:$M,"SIM")</f>
        <v/>
      </c>
      <c r="J703" s="2">
        <f>IF(F703&lt;Premissas!$B$8,"&lt; 1,00",IF(F703&lt;Premissas!$B$9,"1,00 – 1,19",IF(F703&lt;Premissas!$B$10,"1,20 – 1,39",IF(F703&lt;Premissas!$B$11,"1,40 – 1,59",IF(F703&lt;Premissas!$B$12,"1,60 – 1,99","≥ 2,00")))))</f>
        <v/>
      </c>
      <c r="K703" s="5">
        <f>IF(F703&lt;Premissas!$B$8,Premissas!$B$13,IF(F703&lt;Premissas!$B$9,Premissas!$B$14,IF(F703&lt;Premissas!$B$10,Premissas!$B$15,IF(F703&lt;Premissas!$B$11,Premissas!$B$16,IF(F703&lt;Premissas!$B$12,Premissas!$B$17,Premissas!$B$18)))))</f>
        <v/>
      </c>
      <c r="L703" s="5">
        <f>K703/Premissas!$B$4</f>
        <v/>
      </c>
      <c r="M703" s="2">
        <f>IF(K703=Premissas!$B$18,"SIM","NÃO")</f>
        <v/>
      </c>
    </row>
    <row r="704">
      <c r="A704" s="2" t="n">
        <v>5451892</v>
      </c>
      <c r="B704" s="2" t="inlineStr">
        <is>
          <t>James Castello Ribeiro</t>
        </is>
      </c>
      <c r="C704" s="2" t="n">
        <v>930</v>
      </c>
      <c r="D704" s="2">
        <f>IFERROR(TEXTJOIN(" | ",TRUE,UNIQUE(FILTER(Detalhe_Registro!$C:$C,(Detalhe_Registro!$D:$D=A704)*(Detalhe_Registro!$E:$E=B704)*(Detalhe_Registro!$M:$M="SIM")))),"")</f>
        <v/>
      </c>
      <c r="E704" s="2">
        <f>COUNTIFS(Detalhe_Registro!$D:$D,A704,Detalhe_Registro!$E:$E,B704,Detalhe_Registro!$M:$M,"SIM")</f>
        <v/>
      </c>
      <c r="F704" s="2">
        <f>IFERROR(MAXIFS(Detalhe_Registro!$N:$N,Detalhe_Registro!$D:$D,A704,Detalhe_Registro!$E:$E,B704,Detalhe_Registro!$M:$M,"SIM"),0)</f>
        <v/>
      </c>
      <c r="G704" s="2">
        <f>IFERROR(AVERAGEIFS(Detalhe_Registro!$N:$N,Detalhe_Registro!$D:$D,A704,Detalhe_Registro!$E:$E,B704,Detalhe_Registro!$M:$M,"SIM"),0)</f>
        <v/>
      </c>
      <c r="H704" s="2">
        <f>SUMIFS(Detalhe_Registro!$F:$F,Detalhe_Registro!$D:$D,A704,Detalhe_Registro!$E:$E,B704,Detalhe_Registro!$M:$M,"SIM")</f>
        <v/>
      </c>
      <c r="I704" s="2">
        <f>SUMIFS(Detalhe_Registro!$G:$G,Detalhe_Registro!$D:$D,A704,Detalhe_Registro!$E:$E,B704,Detalhe_Registro!$M:$M,"SIM")</f>
        <v/>
      </c>
      <c r="J704" s="2">
        <f>IF(F704&lt;Premissas!$B$8,"&lt; 1,00",IF(F704&lt;Premissas!$B$9,"1,00 – 1,19",IF(F704&lt;Premissas!$B$10,"1,20 – 1,39",IF(F704&lt;Premissas!$B$11,"1,40 – 1,59",IF(F704&lt;Premissas!$B$12,"1,60 – 1,99","≥ 2,00")))))</f>
        <v/>
      </c>
      <c r="K704" s="5">
        <f>IF(F704&lt;Premissas!$B$8,Premissas!$B$13,IF(F704&lt;Premissas!$B$9,Premissas!$B$14,IF(F704&lt;Premissas!$B$10,Premissas!$B$15,IF(F704&lt;Premissas!$B$11,Premissas!$B$16,IF(F704&lt;Premissas!$B$12,Premissas!$B$17,Premissas!$B$18)))))</f>
        <v/>
      </c>
      <c r="L704" s="5">
        <f>K704/Premissas!$B$4</f>
        <v/>
      </c>
      <c r="M704" s="2">
        <f>IF(K704=Premissas!$B$18,"SIM","NÃO")</f>
        <v/>
      </c>
    </row>
    <row r="705">
      <c r="A705" s="2" t="n">
        <v>5977266</v>
      </c>
      <c r="B705" s="2" t="inlineStr">
        <is>
          <t>Jaqueline Gigante Queiroz</t>
        </is>
      </c>
      <c r="C705" s="2" t="n">
        <v>930</v>
      </c>
      <c r="D705" s="2">
        <f>IFERROR(TEXTJOIN(" | ",TRUE,UNIQUE(FILTER(Detalhe_Registro!$C:$C,(Detalhe_Registro!$D:$D=A705)*(Detalhe_Registro!$E:$E=B705)*(Detalhe_Registro!$M:$M="SIM")))),"")</f>
        <v/>
      </c>
      <c r="E705" s="2">
        <f>COUNTIFS(Detalhe_Registro!$D:$D,A705,Detalhe_Registro!$E:$E,B705,Detalhe_Registro!$M:$M,"SIM")</f>
        <v/>
      </c>
      <c r="F705" s="2">
        <f>IFERROR(MAXIFS(Detalhe_Registro!$N:$N,Detalhe_Registro!$D:$D,A705,Detalhe_Registro!$E:$E,B705,Detalhe_Registro!$M:$M,"SIM"),0)</f>
        <v/>
      </c>
      <c r="G705" s="2">
        <f>IFERROR(AVERAGEIFS(Detalhe_Registro!$N:$N,Detalhe_Registro!$D:$D,A705,Detalhe_Registro!$E:$E,B705,Detalhe_Registro!$M:$M,"SIM"),0)</f>
        <v/>
      </c>
      <c r="H705" s="2">
        <f>SUMIFS(Detalhe_Registro!$F:$F,Detalhe_Registro!$D:$D,A705,Detalhe_Registro!$E:$E,B705,Detalhe_Registro!$M:$M,"SIM")</f>
        <v/>
      </c>
      <c r="I705" s="2">
        <f>SUMIFS(Detalhe_Registro!$G:$G,Detalhe_Registro!$D:$D,A705,Detalhe_Registro!$E:$E,B705,Detalhe_Registro!$M:$M,"SIM")</f>
        <v/>
      </c>
      <c r="J705" s="2">
        <f>IF(F705&lt;Premissas!$B$8,"&lt; 1,00",IF(F705&lt;Premissas!$B$9,"1,00 – 1,19",IF(F705&lt;Premissas!$B$10,"1,20 – 1,39",IF(F705&lt;Premissas!$B$11,"1,40 – 1,59",IF(F705&lt;Premissas!$B$12,"1,60 – 1,99","≥ 2,00")))))</f>
        <v/>
      </c>
      <c r="K705" s="5">
        <f>IF(F705&lt;Premissas!$B$8,Premissas!$B$13,IF(F705&lt;Premissas!$B$9,Premissas!$B$14,IF(F705&lt;Premissas!$B$10,Premissas!$B$15,IF(F705&lt;Premissas!$B$11,Premissas!$B$16,IF(F705&lt;Premissas!$B$12,Premissas!$B$17,Premissas!$B$18)))))</f>
        <v/>
      </c>
      <c r="L705" s="5">
        <f>K705/Premissas!$B$4</f>
        <v/>
      </c>
      <c r="M705" s="2">
        <f>IF(K705=Premissas!$B$18,"SIM","NÃO")</f>
        <v/>
      </c>
    </row>
    <row r="706">
      <c r="A706" s="2" t="n">
        <v>5440416</v>
      </c>
      <c r="B706" s="2" t="inlineStr">
        <is>
          <t>Jean Carlos Pereira De Aguiar</t>
        </is>
      </c>
      <c r="C706" s="2" t="n">
        <v>930</v>
      </c>
      <c r="D706" s="2">
        <f>IFERROR(TEXTJOIN(" | ",TRUE,UNIQUE(FILTER(Detalhe_Registro!$C:$C,(Detalhe_Registro!$D:$D=A706)*(Detalhe_Registro!$E:$E=B706)*(Detalhe_Registro!$M:$M="SIM")))),"")</f>
        <v/>
      </c>
      <c r="E706" s="2">
        <f>COUNTIFS(Detalhe_Registro!$D:$D,A706,Detalhe_Registro!$E:$E,B706,Detalhe_Registro!$M:$M,"SIM")</f>
        <v/>
      </c>
      <c r="F706" s="2">
        <f>IFERROR(MAXIFS(Detalhe_Registro!$N:$N,Detalhe_Registro!$D:$D,A706,Detalhe_Registro!$E:$E,B706,Detalhe_Registro!$M:$M,"SIM"),0)</f>
        <v/>
      </c>
      <c r="G706" s="2">
        <f>IFERROR(AVERAGEIFS(Detalhe_Registro!$N:$N,Detalhe_Registro!$D:$D,A706,Detalhe_Registro!$E:$E,B706,Detalhe_Registro!$M:$M,"SIM"),0)</f>
        <v/>
      </c>
      <c r="H706" s="2">
        <f>SUMIFS(Detalhe_Registro!$F:$F,Detalhe_Registro!$D:$D,A706,Detalhe_Registro!$E:$E,B706,Detalhe_Registro!$M:$M,"SIM")</f>
        <v/>
      </c>
      <c r="I706" s="2">
        <f>SUMIFS(Detalhe_Registro!$G:$G,Detalhe_Registro!$D:$D,A706,Detalhe_Registro!$E:$E,B706,Detalhe_Registro!$M:$M,"SIM")</f>
        <v/>
      </c>
      <c r="J706" s="2">
        <f>IF(F706&lt;Premissas!$B$8,"&lt; 1,00",IF(F706&lt;Premissas!$B$9,"1,00 – 1,19",IF(F706&lt;Premissas!$B$10,"1,20 – 1,39",IF(F706&lt;Premissas!$B$11,"1,40 – 1,59",IF(F706&lt;Premissas!$B$12,"1,60 – 1,99","≥ 2,00")))))</f>
        <v/>
      </c>
      <c r="K706" s="5">
        <f>IF(F706&lt;Premissas!$B$8,Premissas!$B$13,IF(F706&lt;Premissas!$B$9,Premissas!$B$14,IF(F706&lt;Premissas!$B$10,Premissas!$B$15,IF(F706&lt;Premissas!$B$11,Premissas!$B$16,IF(F706&lt;Premissas!$B$12,Premissas!$B$17,Premissas!$B$18)))))</f>
        <v/>
      </c>
      <c r="L706" s="5">
        <f>K706/Premissas!$B$4</f>
        <v/>
      </c>
      <c r="M706" s="2">
        <f>IF(K706=Premissas!$B$18,"SIM","NÃO")</f>
        <v/>
      </c>
    </row>
    <row r="707">
      <c r="A707" s="2" t="inlineStr">
        <is>
          <t>5440416</t>
        </is>
      </c>
      <c r="B707" s="2" t="inlineStr">
        <is>
          <t>Jean Carlos Pereira De Aguiar</t>
        </is>
      </c>
      <c r="C707" s="2" t="n">
        <v>930</v>
      </c>
      <c r="D707" s="2">
        <f>IFERROR(TEXTJOIN(" | ",TRUE,UNIQUE(FILTER(Detalhe_Registro!$C:$C,(Detalhe_Registro!$D:$D=A707)*(Detalhe_Registro!$E:$E=B707)*(Detalhe_Registro!$M:$M="SIM")))),"")</f>
        <v/>
      </c>
      <c r="E707" s="2">
        <f>COUNTIFS(Detalhe_Registro!$D:$D,A707,Detalhe_Registro!$E:$E,B707,Detalhe_Registro!$M:$M,"SIM")</f>
        <v/>
      </c>
      <c r="F707" s="2">
        <f>IFERROR(MAXIFS(Detalhe_Registro!$N:$N,Detalhe_Registro!$D:$D,A707,Detalhe_Registro!$E:$E,B707,Detalhe_Registro!$M:$M,"SIM"),0)</f>
        <v/>
      </c>
      <c r="G707" s="2">
        <f>IFERROR(AVERAGEIFS(Detalhe_Registro!$N:$N,Detalhe_Registro!$D:$D,A707,Detalhe_Registro!$E:$E,B707,Detalhe_Registro!$M:$M,"SIM"),0)</f>
        <v/>
      </c>
      <c r="H707" s="2">
        <f>SUMIFS(Detalhe_Registro!$F:$F,Detalhe_Registro!$D:$D,A707,Detalhe_Registro!$E:$E,B707,Detalhe_Registro!$M:$M,"SIM")</f>
        <v/>
      </c>
      <c r="I707" s="2">
        <f>SUMIFS(Detalhe_Registro!$G:$G,Detalhe_Registro!$D:$D,A707,Detalhe_Registro!$E:$E,B707,Detalhe_Registro!$M:$M,"SIM")</f>
        <v/>
      </c>
      <c r="J707" s="2">
        <f>IF(F707&lt;Premissas!$B$8,"&lt; 1,00",IF(F707&lt;Premissas!$B$9,"1,00 – 1,19",IF(F707&lt;Premissas!$B$10,"1,20 – 1,39",IF(F707&lt;Premissas!$B$11,"1,40 – 1,59",IF(F707&lt;Premissas!$B$12,"1,60 – 1,99","≥ 2,00")))))</f>
        <v/>
      </c>
      <c r="K707" s="5">
        <f>IF(F707&lt;Premissas!$B$8,Premissas!$B$13,IF(F707&lt;Premissas!$B$9,Premissas!$B$14,IF(F707&lt;Premissas!$B$10,Premissas!$B$15,IF(F707&lt;Premissas!$B$11,Premissas!$B$16,IF(F707&lt;Premissas!$B$12,Premissas!$B$17,Premissas!$B$18)))))</f>
        <v/>
      </c>
      <c r="L707" s="5">
        <f>K707/Premissas!$B$4</f>
        <v/>
      </c>
      <c r="M707" s="2">
        <f>IF(K707=Premissas!$B$18,"SIM","NÃO")</f>
        <v/>
      </c>
    </row>
    <row r="708">
      <c r="A708" s="2" t="n">
        <v>5783895</v>
      </c>
      <c r="B708" s="2" t="inlineStr">
        <is>
          <t>Jesus Sebastian Paredes Gutierrez</t>
        </is>
      </c>
      <c r="C708" s="2" t="n">
        <v>930</v>
      </c>
      <c r="D708" s="2">
        <f>IFERROR(TEXTJOIN(" | ",TRUE,UNIQUE(FILTER(Detalhe_Registro!$C:$C,(Detalhe_Registro!$D:$D=A708)*(Detalhe_Registro!$E:$E=B708)*(Detalhe_Registro!$M:$M="SIM")))),"")</f>
        <v/>
      </c>
      <c r="E708" s="2">
        <f>COUNTIFS(Detalhe_Registro!$D:$D,A708,Detalhe_Registro!$E:$E,B708,Detalhe_Registro!$M:$M,"SIM")</f>
        <v/>
      </c>
      <c r="F708" s="2">
        <f>IFERROR(MAXIFS(Detalhe_Registro!$N:$N,Detalhe_Registro!$D:$D,A708,Detalhe_Registro!$E:$E,B708,Detalhe_Registro!$M:$M,"SIM"),0)</f>
        <v/>
      </c>
      <c r="G708" s="2">
        <f>IFERROR(AVERAGEIFS(Detalhe_Registro!$N:$N,Detalhe_Registro!$D:$D,A708,Detalhe_Registro!$E:$E,B708,Detalhe_Registro!$M:$M,"SIM"),0)</f>
        <v/>
      </c>
      <c r="H708" s="2">
        <f>SUMIFS(Detalhe_Registro!$F:$F,Detalhe_Registro!$D:$D,A708,Detalhe_Registro!$E:$E,B708,Detalhe_Registro!$M:$M,"SIM")</f>
        <v/>
      </c>
      <c r="I708" s="2">
        <f>SUMIFS(Detalhe_Registro!$G:$G,Detalhe_Registro!$D:$D,A708,Detalhe_Registro!$E:$E,B708,Detalhe_Registro!$M:$M,"SIM")</f>
        <v/>
      </c>
      <c r="J708" s="2">
        <f>IF(F708&lt;Premissas!$B$8,"&lt; 1,00",IF(F708&lt;Premissas!$B$9,"1,00 – 1,19",IF(F708&lt;Premissas!$B$10,"1,20 – 1,39",IF(F708&lt;Premissas!$B$11,"1,40 – 1,59",IF(F708&lt;Premissas!$B$12,"1,60 – 1,99","≥ 2,00")))))</f>
        <v/>
      </c>
      <c r="K708" s="5">
        <f>IF(F708&lt;Premissas!$B$8,Premissas!$B$13,IF(F708&lt;Premissas!$B$9,Premissas!$B$14,IF(F708&lt;Premissas!$B$10,Premissas!$B$15,IF(F708&lt;Premissas!$B$11,Premissas!$B$16,IF(F708&lt;Premissas!$B$12,Premissas!$B$17,Premissas!$B$18)))))</f>
        <v/>
      </c>
      <c r="L708" s="5">
        <f>K708/Premissas!$B$4</f>
        <v/>
      </c>
      <c r="M708" s="2">
        <f>IF(K708=Premissas!$B$18,"SIM","NÃO")</f>
        <v/>
      </c>
    </row>
    <row r="709">
      <c r="A709" s="2" t="inlineStr">
        <is>
          <t>5783895</t>
        </is>
      </c>
      <c r="B709" s="2" t="inlineStr">
        <is>
          <t>Jesus Sebastian Paredes Gutierrez</t>
        </is>
      </c>
      <c r="C709" s="2" t="n">
        <v>930</v>
      </c>
      <c r="D709" s="2">
        <f>IFERROR(TEXTJOIN(" | ",TRUE,UNIQUE(FILTER(Detalhe_Registro!$C:$C,(Detalhe_Registro!$D:$D=A709)*(Detalhe_Registro!$E:$E=B709)*(Detalhe_Registro!$M:$M="SIM")))),"")</f>
        <v/>
      </c>
      <c r="E709" s="2">
        <f>COUNTIFS(Detalhe_Registro!$D:$D,A709,Detalhe_Registro!$E:$E,B709,Detalhe_Registro!$M:$M,"SIM")</f>
        <v/>
      </c>
      <c r="F709" s="2">
        <f>IFERROR(MAXIFS(Detalhe_Registro!$N:$N,Detalhe_Registro!$D:$D,A709,Detalhe_Registro!$E:$E,B709,Detalhe_Registro!$M:$M,"SIM"),0)</f>
        <v/>
      </c>
      <c r="G709" s="2">
        <f>IFERROR(AVERAGEIFS(Detalhe_Registro!$N:$N,Detalhe_Registro!$D:$D,A709,Detalhe_Registro!$E:$E,B709,Detalhe_Registro!$M:$M,"SIM"),0)</f>
        <v/>
      </c>
      <c r="H709" s="2">
        <f>SUMIFS(Detalhe_Registro!$F:$F,Detalhe_Registro!$D:$D,A709,Detalhe_Registro!$E:$E,B709,Detalhe_Registro!$M:$M,"SIM")</f>
        <v/>
      </c>
      <c r="I709" s="2">
        <f>SUMIFS(Detalhe_Registro!$G:$G,Detalhe_Registro!$D:$D,A709,Detalhe_Registro!$E:$E,B709,Detalhe_Registro!$M:$M,"SIM")</f>
        <v/>
      </c>
      <c r="J709" s="2">
        <f>IF(F709&lt;Premissas!$B$8,"&lt; 1,00",IF(F709&lt;Premissas!$B$9,"1,00 – 1,19",IF(F709&lt;Premissas!$B$10,"1,20 – 1,39",IF(F709&lt;Premissas!$B$11,"1,40 – 1,59",IF(F709&lt;Premissas!$B$12,"1,60 – 1,99","≥ 2,00")))))</f>
        <v/>
      </c>
      <c r="K709" s="5">
        <f>IF(F709&lt;Premissas!$B$8,Premissas!$B$13,IF(F709&lt;Premissas!$B$9,Premissas!$B$14,IF(F709&lt;Premissas!$B$10,Premissas!$B$15,IF(F709&lt;Premissas!$B$11,Premissas!$B$16,IF(F709&lt;Premissas!$B$12,Premissas!$B$17,Premissas!$B$18)))))</f>
        <v/>
      </c>
      <c r="L709" s="5">
        <f>K709/Premissas!$B$4</f>
        <v/>
      </c>
      <c r="M709" s="2">
        <f>IF(K709=Premissas!$B$18,"SIM","NÃO")</f>
        <v/>
      </c>
    </row>
    <row r="710">
      <c r="A710" s="2" t="inlineStr">
        <is>
          <t>5793327</t>
        </is>
      </c>
      <c r="B710" s="2" t="inlineStr">
        <is>
          <t>Jheferson Cutrim Correia</t>
        </is>
      </c>
      <c r="C710" s="2" t="n">
        <v>930</v>
      </c>
      <c r="D710" s="2">
        <f>IFERROR(TEXTJOIN(" | ",TRUE,UNIQUE(FILTER(Detalhe_Registro!$C:$C,(Detalhe_Registro!$D:$D=A710)*(Detalhe_Registro!$E:$E=B710)*(Detalhe_Registro!$M:$M="SIM")))),"")</f>
        <v/>
      </c>
      <c r="E710" s="2">
        <f>COUNTIFS(Detalhe_Registro!$D:$D,A710,Detalhe_Registro!$E:$E,B710,Detalhe_Registro!$M:$M,"SIM")</f>
        <v/>
      </c>
      <c r="F710" s="2">
        <f>IFERROR(MAXIFS(Detalhe_Registro!$N:$N,Detalhe_Registro!$D:$D,A710,Detalhe_Registro!$E:$E,B710,Detalhe_Registro!$M:$M,"SIM"),0)</f>
        <v/>
      </c>
      <c r="G710" s="2">
        <f>IFERROR(AVERAGEIFS(Detalhe_Registro!$N:$N,Detalhe_Registro!$D:$D,A710,Detalhe_Registro!$E:$E,B710,Detalhe_Registro!$M:$M,"SIM"),0)</f>
        <v/>
      </c>
      <c r="H710" s="2">
        <f>SUMIFS(Detalhe_Registro!$F:$F,Detalhe_Registro!$D:$D,A710,Detalhe_Registro!$E:$E,B710,Detalhe_Registro!$M:$M,"SIM")</f>
        <v/>
      </c>
      <c r="I710" s="2">
        <f>SUMIFS(Detalhe_Registro!$G:$G,Detalhe_Registro!$D:$D,A710,Detalhe_Registro!$E:$E,B710,Detalhe_Registro!$M:$M,"SIM")</f>
        <v/>
      </c>
      <c r="J710" s="2">
        <f>IF(F710&lt;Premissas!$B$8,"&lt; 1,00",IF(F710&lt;Premissas!$B$9,"1,00 – 1,19",IF(F710&lt;Premissas!$B$10,"1,20 – 1,39",IF(F710&lt;Premissas!$B$11,"1,40 – 1,59",IF(F710&lt;Premissas!$B$12,"1,60 – 1,99","≥ 2,00")))))</f>
        <v/>
      </c>
      <c r="K710" s="5">
        <f>IF(F710&lt;Premissas!$B$8,Premissas!$B$13,IF(F710&lt;Premissas!$B$9,Premissas!$B$14,IF(F710&lt;Premissas!$B$10,Premissas!$B$15,IF(F710&lt;Premissas!$B$11,Premissas!$B$16,IF(F710&lt;Premissas!$B$12,Premissas!$B$17,Premissas!$B$18)))))</f>
        <v/>
      </c>
      <c r="L710" s="5">
        <f>K710/Premissas!$B$4</f>
        <v/>
      </c>
      <c r="M710" s="2">
        <f>IF(K710=Premissas!$B$18,"SIM","NÃO")</f>
        <v/>
      </c>
    </row>
    <row r="711">
      <c r="A711" s="2" t="inlineStr">
        <is>
          <t>4987152</t>
        </is>
      </c>
      <c r="B711" s="2" t="inlineStr">
        <is>
          <t>Joao Paulo Lopes Da Silva Santos</t>
        </is>
      </c>
      <c r="C711" s="2" t="n">
        <v>930</v>
      </c>
      <c r="D711" s="2">
        <f>IFERROR(TEXTJOIN(" | ",TRUE,UNIQUE(FILTER(Detalhe_Registro!$C:$C,(Detalhe_Registro!$D:$D=A711)*(Detalhe_Registro!$E:$E=B711)*(Detalhe_Registro!$M:$M="SIM")))),"")</f>
        <v/>
      </c>
      <c r="E711" s="2">
        <f>COUNTIFS(Detalhe_Registro!$D:$D,A711,Detalhe_Registro!$E:$E,B711,Detalhe_Registro!$M:$M,"SIM")</f>
        <v/>
      </c>
      <c r="F711" s="2">
        <f>IFERROR(MAXIFS(Detalhe_Registro!$N:$N,Detalhe_Registro!$D:$D,A711,Detalhe_Registro!$E:$E,B711,Detalhe_Registro!$M:$M,"SIM"),0)</f>
        <v/>
      </c>
      <c r="G711" s="2">
        <f>IFERROR(AVERAGEIFS(Detalhe_Registro!$N:$N,Detalhe_Registro!$D:$D,A711,Detalhe_Registro!$E:$E,B711,Detalhe_Registro!$M:$M,"SIM"),0)</f>
        <v/>
      </c>
      <c r="H711" s="2">
        <f>SUMIFS(Detalhe_Registro!$F:$F,Detalhe_Registro!$D:$D,A711,Detalhe_Registro!$E:$E,B711,Detalhe_Registro!$M:$M,"SIM")</f>
        <v/>
      </c>
      <c r="I711" s="2">
        <f>SUMIFS(Detalhe_Registro!$G:$G,Detalhe_Registro!$D:$D,A711,Detalhe_Registro!$E:$E,B711,Detalhe_Registro!$M:$M,"SIM")</f>
        <v/>
      </c>
      <c r="J711" s="2">
        <f>IF(F711&lt;Premissas!$B$8,"&lt; 1,00",IF(F711&lt;Premissas!$B$9,"1,00 – 1,19",IF(F711&lt;Premissas!$B$10,"1,20 – 1,39",IF(F711&lt;Premissas!$B$11,"1,40 – 1,59",IF(F711&lt;Premissas!$B$12,"1,60 – 1,99","≥ 2,00")))))</f>
        <v/>
      </c>
      <c r="K711" s="5">
        <f>IF(F711&lt;Premissas!$B$8,Premissas!$B$13,IF(F711&lt;Premissas!$B$9,Premissas!$B$14,IF(F711&lt;Premissas!$B$10,Premissas!$B$15,IF(F711&lt;Premissas!$B$11,Premissas!$B$16,IF(F711&lt;Premissas!$B$12,Premissas!$B$17,Premissas!$B$18)))))</f>
        <v/>
      </c>
      <c r="L711" s="5">
        <f>K711/Premissas!$B$4</f>
        <v/>
      </c>
      <c r="M711" s="2">
        <f>IF(K711=Premissas!$B$18,"SIM","NÃO")</f>
        <v/>
      </c>
    </row>
    <row r="712">
      <c r="A712" s="2" t="n">
        <v>5966930</v>
      </c>
      <c r="B712" s="2" t="inlineStr">
        <is>
          <t>Joao Roberto Avelino Filho</t>
        </is>
      </c>
      <c r="C712" s="2" t="n">
        <v>930</v>
      </c>
      <c r="D712" s="2">
        <f>IFERROR(TEXTJOIN(" | ",TRUE,UNIQUE(FILTER(Detalhe_Registro!$C:$C,(Detalhe_Registro!$D:$D=A712)*(Detalhe_Registro!$E:$E=B712)*(Detalhe_Registro!$M:$M="SIM")))),"")</f>
        <v/>
      </c>
      <c r="E712" s="2">
        <f>COUNTIFS(Detalhe_Registro!$D:$D,A712,Detalhe_Registro!$E:$E,B712,Detalhe_Registro!$M:$M,"SIM")</f>
        <v/>
      </c>
      <c r="F712" s="2">
        <f>IFERROR(MAXIFS(Detalhe_Registro!$N:$N,Detalhe_Registro!$D:$D,A712,Detalhe_Registro!$E:$E,B712,Detalhe_Registro!$M:$M,"SIM"),0)</f>
        <v/>
      </c>
      <c r="G712" s="2">
        <f>IFERROR(AVERAGEIFS(Detalhe_Registro!$N:$N,Detalhe_Registro!$D:$D,A712,Detalhe_Registro!$E:$E,B712,Detalhe_Registro!$M:$M,"SIM"),0)</f>
        <v/>
      </c>
      <c r="H712" s="2">
        <f>SUMIFS(Detalhe_Registro!$F:$F,Detalhe_Registro!$D:$D,A712,Detalhe_Registro!$E:$E,B712,Detalhe_Registro!$M:$M,"SIM")</f>
        <v/>
      </c>
      <c r="I712" s="2">
        <f>SUMIFS(Detalhe_Registro!$G:$G,Detalhe_Registro!$D:$D,A712,Detalhe_Registro!$E:$E,B712,Detalhe_Registro!$M:$M,"SIM")</f>
        <v/>
      </c>
      <c r="J712" s="2">
        <f>IF(F712&lt;Premissas!$B$8,"&lt; 1,00",IF(F712&lt;Premissas!$B$9,"1,00 – 1,19",IF(F712&lt;Premissas!$B$10,"1,20 – 1,39",IF(F712&lt;Premissas!$B$11,"1,40 – 1,59",IF(F712&lt;Premissas!$B$12,"1,60 – 1,99","≥ 2,00")))))</f>
        <v/>
      </c>
      <c r="K712" s="5">
        <f>IF(F712&lt;Premissas!$B$8,Premissas!$B$13,IF(F712&lt;Premissas!$B$9,Premissas!$B$14,IF(F712&lt;Premissas!$B$10,Premissas!$B$15,IF(F712&lt;Premissas!$B$11,Premissas!$B$16,IF(F712&lt;Premissas!$B$12,Premissas!$B$17,Premissas!$B$18)))))</f>
        <v/>
      </c>
      <c r="L712" s="5">
        <f>K712/Premissas!$B$4</f>
        <v/>
      </c>
      <c r="M712" s="2">
        <f>IF(K712=Premissas!$B$18,"SIM","NÃO")</f>
        <v/>
      </c>
    </row>
    <row r="713">
      <c r="A713" s="2" t="inlineStr">
        <is>
          <t>5966930</t>
        </is>
      </c>
      <c r="B713" s="2" t="inlineStr">
        <is>
          <t>Joao Roberto Avelino Filho</t>
        </is>
      </c>
      <c r="C713" s="2" t="n">
        <v>930</v>
      </c>
      <c r="D713" s="2">
        <f>IFERROR(TEXTJOIN(" | ",TRUE,UNIQUE(FILTER(Detalhe_Registro!$C:$C,(Detalhe_Registro!$D:$D=A713)*(Detalhe_Registro!$E:$E=B713)*(Detalhe_Registro!$M:$M="SIM")))),"")</f>
        <v/>
      </c>
      <c r="E713" s="2">
        <f>COUNTIFS(Detalhe_Registro!$D:$D,A713,Detalhe_Registro!$E:$E,B713,Detalhe_Registro!$M:$M,"SIM")</f>
        <v/>
      </c>
      <c r="F713" s="2">
        <f>IFERROR(MAXIFS(Detalhe_Registro!$N:$N,Detalhe_Registro!$D:$D,A713,Detalhe_Registro!$E:$E,B713,Detalhe_Registro!$M:$M,"SIM"),0)</f>
        <v/>
      </c>
      <c r="G713" s="2">
        <f>IFERROR(AVERAGEIFS(Detalhe_Registro!$N:$N,Detalhe_Registro!$D:$D,A713,Detalhe_Registro!$E:$E,B713,Detalhe_Registro!$M:$M,"SIM"),0)</f>
        <v/>
      </c>
      <c r="H713" s="2">
        <f>SUMIFS(Detalhe_Registro!$F:$F,Detalhe_Registro!$D:$D,A713,Detalhe_Registro!$E:$E,B713,Detalhe_Registro!$M:$M,"SIM")</f>
        <v/>
      </c>
      <c r="I713" s="2">
        <f>SUMIFS(Detalhe_Registro!$G:$G,Detalhe_Registro!$D:$D,A713,Detalhe_Registro!$E:$E,B713,Detalhe_Registro!$M:$M,"SIM")</f>
        <v/>
      </c>
      <c r="J713" s="2">
        <f>IF(F713&lt;Premissas!$B$8,"&lt; 1,00",IF(F713&lt;Premissas!$B$9,"1,00 – 1,19",IF(F713&lt;Premissas!$B$10,"1,20 – 1,39",IF(F713&lt;Premissas!$B$11,"1,40 – 1,59",IF(F713&lt;Premissas!$B$12,"1,60 – 1,99","≥ 2,00")))))</f>
        <v/>
      </c>
      <c r="K713" s="5">
        <f>IF(F713&lt;Premissas!$B$8,Premissas!$B$13,IF(F713&lt;Premissas!$B$9,Premissas!$B$14,IF(F713&lt;Premissas!$B$10,Premissas!$B$15,IF(F713&lt;Premissas!$B$11,Premissas!$B$16,IF(F713&lt;Premissas!$B$12,Premissas!$B$17,Premissas!$B$18)))))</f>
        <v/>
      </c>
      <c r="L713" s="5">
        <f>K713/Premissas!$B$4</f>
        <v/>
      </c>
      <c r="M713" s="2">
        <f>IF(K713=Premissas!$B$18,"SIM","NÃO")</f>
        <v/>
      </c>
    </row>
    <row r="714">
      <c r="A714" s="2" t="n">
        <v>5965071</v>
      </c>
      <c r="B714" s="2" t="inlineStr">
        <is>
          <t>Joao Victor Salazar Da Silva</t>
        </is>
      </c>
      <c r="C714" s="2" t="n">
        <v>930</v>
      </c>
      <c r="D714" s="2">
        <f>IFERROR(TEXTJOIN(" | ",TRUE,UNIQUE(FILTER(Detalhe_Registro!$C:$C,(Detalhe_Registro!$D:$D=A714)*(Detalhe_Registro!$E:$E=B714)*(Detalhe_Registro!$M:$M="SIM")))),"")</f>
        <v/>
      </c>
      <c r="E714" s="2">
        <f>COUNTIFS(Detalhe_Registro!$D:$D,A714,Detalhe_Registro!$E:$E,B714,Detalhe_Registro!$M:$M,"SIM")</f>
        <v/>
      </c>
      <c r="F714" s="2">
        <f>IFERROR(MAXIFS(Detalhe_Registro!$N:$N,Detalhe_Registro!$D:$D,A714,Detalhe_Registro!$E:$E,B714,Detalhe_Registro!$M:$M,"SIM"),0)</f>
        <v/>
      </c>
      <c r="G714" s="2">
        <f>IFERROR(AVERAGEIFS(Detalhe_Registro!$N:$N,Detalhe_Registro!$D:$D,A714,Detalhe_Registro!$E:$E,B714,Detalhe_Registro!$M:$M,"SIM"),0)</f>
        <v/>
      </c>
      <c r="H714" s="2">
        <f>SUMIFS(Detalhe_Registro!$F:$F,Detalhe_Registro!$D:$D,A714,Detalhe_Registro!$E:$E,B714,Detalhe_Registro!$M:$M,"SIM")</f>
        <v/>
      </c>
      <c r="I714" s="2">
        <f>SUMIFS(Detalhe_Registro!$G:$G,Detalhe_Registro!$D:$D,A714,Detalhe_Registro!$E:$E,B714,Detalhe_Registro!$M:$M,"SIM")</f>
        <v/>
      </c>
      <c r="J714" s="2">
        <f>IF(F714&lt;Premissas!$B$8,"&lt; 1,00",IF(F714&lt;Premissas!$B$9,"1,00 – 1,19",IF(F714&lt;Premissas!$B$10,"1,20 – 1,39",IF(F714&lt;Premissas!$B$11,"1,40 – 1,59",IF(F714&lt;Premissas!$B$12,"1,60 – 1,99","≥ 2,00")))))</f>
        <v/>
      </c>
      <c r="K714" s="5">
        <f>IF(F714&lt;Premissas!$B$8,Premissas!$B$13,IF(F714&lt;Premissas!$B$9,Premissas!$B$14,IF(F714&lt;Premissas!$B$10,Premissas!$B$15,IF(F714&lt;Premissas!$B$11,Premissas!$B$16,IF(F714&lt;Premissas!$B$12,Premissas!$B$17,Premissas!$B$18)))))</f>
        <v/>
      </c>
      <c r="L714" s="5">
        <f>K714/Premissas!$B$4</f>
        <v/>
      </c>
      <c r="M714" s="2">
        <f>IF(K714=Premissas!$B$18,"SIM","NÃO")</f>
        <v/>
      </c>
    </row>
    <row r="715">
      <c r="A715" s="2" t="inlineStr">
        <is>
          <t>5965071</t>
        </is>
      </c>
      <c r="B715" s="2" t="inlineStr">
        <is>
          <t>Joao Victor Salazar Da Silva</t>
        </is>
      </c>
      <c r="C715" s="2" t="n">
        <v>930</v>
      </c>
      <c r="D715" s="2">
        <f>IFERROR(TEXTJOIN(" | ",TRUE,UNIQUE(FILTER(Detalhe_Registro!$C:$C,(Detalhe_Registro!$D:$D=A715)*(Detalhe_Registro!$E:$E=B715)*(Detalhe_Registro!$M:$M="SIM")))),"")</f>
        <v/>
      </c>
      <c r="E715" s="2">
        <f>COUNTIFS(Detalhe_Registro!$D:$D,A715,Detalhe_Registro!$E:$E,B715,Detalhe_Registro!$M:$M,"SIM")</f>
        <v/>
      </c>
      <c r="F715" s="2">
        <f>IFERROR(MAXIFS(Detalhe_Registro!$N:$N,Detalhe_Registro!$D:$D,A715,Detalhe_Registro!$E:$E,B715,Detalhe_Registro!$M:$M,"SIM"),0)</f>
        <v/>
      </c>
      <c r="G715" s="2">
        <f>IFERROR(AVERAGEIFS(Detalhe_Registro!$N:$N,Detalhe_Registro!$D:$D,A715,Detalhe_Registro!$E:$E,B715,Detalhe_Registro!$M:$M,"SIM"),0)</f>
        <v/>
      </c>
      <c r="H715" s="2">
        <f>SUMIFS(Detalhe_Registro!$F:$F,Detalhe_Registro!$D:$D,A715,Detalhe_Registro!$E:$E,B715,Detalhe_Registro!$M:$M,"SIM")</f>
        <v/>
      </c>
      <c r="I715" s="2">
        <f>SUMIFS(Detalhe_Registro!$G:$G,Detalhe_Registro!$D:$D,A715,Detalhe_Registro!$E:$E,B715,Detalhe_Registro!$M:$M,"SIM")</f>
        <v/>
      </c>
      <c r="J715" s="2">
        <f>IF(F715&lt;Premissas!$B$8,"&lt; 1,00",IF(F715&lt;Premissas!$B$9,"1,00 – 1,19",IF(F715&lt;Premissas!$B$10,"1,20 – 1,39",IF(F715&lt;Premissas!$B$11,"1,40 – 1,59",IF(F715&lt;Premissas!$B$12,"1,60 – 1,99","≥ 2,00")))))</f>
        <v/>
      </c>
      <c r="K715" s="5">
        <f>IF(F715&lt;Premissas!$B$8,Premissas!$B$13,IF(F715&lt;Premissas!$B$9,Premissas!$B$14,IF(F715&lt;Premissas!$B$10,Premissas!$B$15,IF(F715&lt;Premissas!$B$11,Premissas!$B$16,IF(F715&lt;Premissas!$B$12,Premissas!$B$17,Premissas!$B$18)))))</f>
        <v/>
      </c>
      <c r="L715" s="5">
        <f>K715/Premissas!$B$4</f>
        <v/>
      </c>
      <c r="M715" s="2">
        <f>IF(K715=Premissas!$B$18,"SIM","NÃO")</f>
        <v/>
      </c>
    </row>
    <row r="716">
      <c r="A716" s="2" t="n">
        <v>5626935</v>
      </c>
      <c r="B716" s="2" t="inlineStr">
        <is>
          <t>Joao Vytor Da Silva</t>
        </is>
      </c>
      <c r="C716" s="2" t="n">
        <v>930</v>
      </c>
      <c r="D716" s="2">
        <f>IFERROR(TEXTJOIN(" | ",TRUE,UNIQUE(FILTER(Detalhe_Registro!$C:$C,(Detalhe_Registro!$D:$D=A716)*(Detalhe_Registro!$E:$E=B716)*(Detalhe_Registro!$M:$M="SIM")))),"")</f>
        <v/>
      </c>
      <c r="E716" s="2">
        <f>COUNTIFS(Detalhe_Registro!$D:$D,A716,Detalhe_Registro!$E:$E,B716,Detalhe_Registro!$M:$M,"SIM")</f>
        <v/>
      </c>
      <c r="F716" s="2">
        <f>IFERROR(MAXIFS(Detalhe_Registro!$N:$N,Detalhe_Registro!$D:$D,A716,Detalhe_Registro!$E:$E,B716,Detalhe_Registro!$M:$M,"SIM"),0)</f>
        <v/>
      </c>
      <c r="G716" s="2">
        <f>IFERROR(AVERAGEIFS(Detalhe_Registro!$N:$N,Detalhe_Registro!$D:$D,A716,Detalhe_Registro!$E:$E,B716,Detalhe_Registro!$M:$M,"SIM"),0)</f>
        <v/>
      </c>
      <c r="H716" s="2">
        <f>SUMIFS(Detalhe_Registro!$F:$F,Detalhe_Registro!$D:$D,A716,Detalhe_Registro!$E:$E,B716,Detalhe_Registro!$M:$M,"SIM")</f>
        <v/>
      </c>
      <c r="I716" s="2">
        <f>SUMIFS(Detalhe_Registro!$G:$G,Detalhe_Registro!$D:$D,A716,Detalhe_Registro!$E:$E,B716,Detalhe_Registro!$M:$M,"SIM")</f>
        <v/>
      </c>
      <c r="J716" s="2">
        <f>IF(F716&lt;Premissas!$B$8,"&lt; 1,00",IF(F716&lt;Premissas!$B$9,"1,00 – 1,19",IF(F716&lt;Premissas!$B$10,"1,20 – 1,39",IF(F716&lt;Premissas!$B$11,"1,40 – 1,59",IF(F716&lt;Premissas!$B$12,"1,60 – 1,99","≥ 2,00")))))</f>
        <v/>
      </c>
      <c r="K716" s="5">
        <f>IF(F716&lt;Premissas!$B$8,Premissas!$B$13,IF(F716&lt;Premissas!$B$9,Premissas!$B$14,IF(F716&lt;Premissas!$B$10,Premissas!$B$15,IF(F716&lt;Premissas!$B$11,Premissas!$B$16,IF(F716&lt;Premissas!$B$12,Premissas!$B$17,Premissas!$B$18)))))</f>
        <v/>
      </c>
      <c r="L716" s="5">
        <f>K716/Premissas!$B$4</f>
        <v/>
      </c>
      <c r="M716" s="2">
        <f>IF(K716=Premissas!$B$18,"SIM","NÃO")</f>
        <v/>
      </c>
    </row>
    <row r="717">
      <c r="A717" s="2" t="inlineStr">
        <is>
          <t>5626935</t>
        </is>
      </c>
      <c r="B717" s="2" t="inlineStr">
        <is>
          <t>Joao Vytor Da Silva</t>
        </is>
      </c>
      <c r="C717" s="2" t="n">
        <v>930</v>
      </c>
      <c r="D717" s="2">
        <f>IFERROR(TEXTJOIN(" | ",TRUE,UNIQUE(FILTER(Detalhe_Registro!$C:$C,(Detalhe_Registro!$D:$D=A717)*(Detalhe_Registro!$E:$E=B717)*(Detalhe_Registro!$M:$M="SIM")))),"")</f>
        <v/>
      </c>
      <c r="E717" s="2">
        <f>COUNTIFS(Detalhe_Registro!$D:$D,A717,Detalhe_Registro!$E:$E,B717,Detalhe_Registro!$M:$M,"SIM")</f>
        <v/>
      </c>
      <c r="F717" s="2">
        <f>IFERROR(MAXIFS(Detalhe_Registro!$N:$N,Detalhe_Registro!$D:$D,A717,Detalhe_Registro!$E:$E,B717,Detalhe_Registro!$M:$M,"SIM"),0)</f>
        <v/>
      </c>
      <c r="G717" s="2">
        <f>IFERROR(AVERAGEIFS(Detalhe_Registro!$N:$N,Detalhe_Registro!$D:$D,A717,Detalhe_Registro!$E:$E,B717,Detalhe_Registro!$M:$M,"SIM"),0)</f>
        <v/>
      </c>
      <c r="H717" s="2">
        <f>SUMIFS(Detalhe_Registro!$F:$F,Detalhe_Registro!$D:$D,A717,Detalhe_Registro!$E:$E,B717,Detalhe_Registro!$M:$M,"SIM")</f>
        <v/>
      </c>
      <c r="I717" s="2">
        <f>SUMIFS(Detalhe_Registro!$G:$G,Detalhe_Registro!$D:$D,A717,Detalhe_Registro!$E:$E,B717,Detalhe_Registro!$M:$M,"SIM")</f>
        <v/>
      </c>
      <c r="J717" s="2">
        <f>IF(F717&lt;Premissas!$B$8,"&lt; 1,00",IF(F717&lt;Premissas!$B$9,"1,00 – 1,19",IF(F717&lt;Premissas!$B$10,"1,20 – 1,39",IF(F717&lt;Premissas!$B$11,"1,40 – 1,59",IF(F717&lt;Premissas!$B$12,"1,60 – 1,99","≥ 2,00")))))</f>
        <v/>
      </c>
      <c r="K717" s="5">
        <f>IF(F717&lt;Premissas!$B$8,Premissas!$B$13,IF(F717&lt;Premissas!$B$9,Premissas!$B$14,IF(F717&lt;Premissas!$B$10,Premissas!$B$15,IF(F717&lt;Premissas!$B$11,Premissas!$B$16,IF(F717&lt;Premissas!$B$12,Premissas!$B$17,Premissas!$B$18)))))</f>
        <v/>
      </c>
      <c r="L717" s="5">
        <f>K717/Premissas!$B$4</f>
        <v/>
      </c>
      <c r="M717" s="2">
        <f>IF(K717=Premissas!$B$18,"SIM","NÃO")</f>
        <v/>
      </c>
    </row>
    <row r="718">
      <c r="A718" s="2" t="n">
        <v>5970164</v>
      </c>
      <c r="B718" s="2" t="inlineStr">
        <is>
          <t>Johnatan Rudrigues Dionizio</t>
        </is>
      </c>
      <c r="C718" s="2" t="n">
        <v>930</v>
      </c>
      <c r="D718" s="2">
        <f>IFERROR(TEXTJOIN(" | ",TRUE,UNIQUE(FILTER(Detalhe_Registro!$C:$C,(Detalhe_Registro!$D:$D=A718)*(Detalhe_Registro!$E:$E=B718)*(Detalhe_Registro!$M:$M="SIM")))),"")</f>
        <v/>
      </c>
      <c r="E718" s="2">
        <f>COUNTIFS(Detalhe_Registro!$D:$D,A718,Detalhe_Registro!$E:$E,B718,Detalhe_Registro!$M:$M,"SIM")</f>
        <v/>
      </c>
      <c r="F718" s="2">
        <f>IFERROR(MAXIFS(Detalhe_Registro!$N:$N,Detalhe_Registro!$D:$D,A718,Detalhe_Registro!$E:$E,B718,Detalhe_Registro!$M:$M,"SIM"),0)</f>
        <v/>
      </c>
      <c r="G718" s="2">
        <f>IFERROR(AVERAGEIFS(Detalhe_Registro!$N:$N,Detalhe_Registro!$D:$D,A718,Detalhe_Registro!$E:$E,B718,Detalhe_Registro!$M:$M,"SIM"),0)</f>
        <v/>
      </c>
      <c r="H718" s="2">
        <f>SUMIFS(Detalhe_Registro!$F:$F,Detalhe_Registro!$D:$D,A718,Detalhe_Registro!$E:$E,B718,Detalhe_Registro!$M:$M,"SIM")</f>
        <v/>
      </c>
      <c r="I718" s="2">
        <f>SUMIFS(Detalhe_Registro!$G:$G,Detalhe_Registro!$D:$D,A718,Detalhe_Registro!$E:$E,B718,Detalhe_Registro!$M:$M,"SIM")</f>
        <v/>
      </c>
      <c r="J718" s="2">
        <f>IF(F718&lt;Premissas!$B$8,"&lt; 1,00",IF(F718&lt;Premissas!$B$9,"1,00 – 1,19",IF(F718&lt;Premissas!$B$10,"1,20 – 1,39",IF(F718&lt;Premissas!$B$11,"1,40 – 1,59",IF(F718&lt;Premissas!$B$12,"1,60 – 1,99","≥ 2,00")))))</f>
        <v/>
      </c>
      <c r="K718" s="5">
        <f>IF(F718&lt;Premissas!$B$8,Premissas!$B$13,IF(F718&lt;Premissas!$B$9,Premissas!$B$14,IF(F718&lt;Premissas!$B$10,Premissas!$B$15,IF(F718&lt;Premissas!$B$11,Premissas!$B$16,IF(F718&lt;Premissas!$B$12,Premissas!$B$17,Premissas!$B$18)))))</f>
        <v/>
      </c>
      <c r="L718" s="5">
        <f>K718/Premissas!$B$4</f>
        <v/>
      </c>
      <c r="M718" s="2">
        <f>IF(K718=Premissas!$B$18,"SIM","NÃO")</f>
        <v/>
      </c>
    </row>
    <row r="719">
      <c r="A719" s="2" t="inlineStr">
        <is>
          <t>5970164</t>
        </is>
      </c>
      <c r="B719" s="2" t="inlineStr">
        <is>
          <t>Johnatan Rudrigues Dionizio</t>
        </is>
      </c>
      <c r="C719" s="2" t="n">
        <v>930</v>
      </c>
      <c r="D719" s="2">
        <f>IFERROR(TEXTJOIN(" | ",TRUE,UNIQUE(FILTER(Detalhe_Registro!$C:$C,(Detalhe_Registro!$D:$D=A719)*(Detalhe_Registro!$E:$E=B719)*(Detalhe_Registro!$M:$M="SIM")))),"")</f>
        <v/>
      </c>
      <c r="E719" s="2">
        <f>COUNTIFS(Detalhe_Registro!$D:$D,A719,Detalhe_Registro!$E:$E,B719,Detalhe_Registro!$M:$M,"SIM")</f>
        <v/>
      </c>
      <c r="F719" s="2">
        <f>IFERROR(MAXIFS(Detalhe_Registro!$N:$N,Detalhe_Registro!$D:$D,A719,Detalhe_Registro!$E:$E,B719,Detalhe_Registro!$M:$M,"SIM"),0)</f>
        <v/>
      </c>
      <c r="G719" s="2">
        <f>IFERROR(AVERAGEIFS(Detalhe_Registro!$N:$N,Detalhe_Registro!$D:$D,A719,Detalhe_Registro!$E:$E,B719,Detalhe_Registro!$M:$M,"SIM"),0)</f>
        <v/>
      </c>
      <c r="H719" s="2">
        <f>SUMIFS(Detalhe_Registro!$F:$F,Detalhe_Registro!$D:$D,A719,Detalhe_Registro!$E:$E,B719,Detalhe_Registro!$M:$M,"SIM")</f>
        <v/>
      </c>
      <c r="I719" s="2">
        <f>SUMIFS(Detalhe_Registro!$G:$G,Detalhe_Registro!$D:$D,A719,Detalhe_Registro!$E:$E,B719,Detalhe_Registro!$M:$M,"SIM")</f>
        <v/>
      </c>
      <c r="J719" s="2">
        <f>IF(F719&lt;Premissas!$B$8,"&lt; 1,00",IF(F719&lt;Premissas!$B$9,"1,00 – 1,19",IF(F719&lt;Premissas!$B$10,"1,20 – 1,39",IF(F719&lt;Premissas!$B$11,"1,40 – 1,59",IF(F719&lt;Premissas!$B$12,"1,60 – 1,99","≥ 2,00")))))</f>
        <v/>
      </c>
      <c r="K719" s="5">
        <f>IF(F719&lt;Premissas!$B$8,Premissas!$B$13,IF(F719&lt;Premissas!$B$9,Premissas!$B$14,IF(F719&lt;Premissas!$B$10,Premissas!$B$15,IF(F719&lt;Premissas!$B$11,Premissas!$B$16,IF(F719&lt;Premissas!$B$12,Premissas!$B$17,Premissas!$B$18)))))</f>
        <v/>
      </c>
      <c r="L719" s="5">
        <f>K719/Premissas!$B$4</f>
        <v/>
      </c>
      <c r="M719" s="2">
        <f>IF(K719=Premissas!$B$18,"SIM","NÃO")</f>
        <v/>
      </c>
    </row>
    <row r="720">
      <c r="A720" s="2" t="n">
        <v>5908990</v>
      </c>
      <c r="B720" s="2" t="inlineStr">
        <is>
          <t>Joilson Tavares Santos</t>
        </is>
      </c>
      <c r="C720" s="2" t="n">
        <v>930</v>
      </c>
      <c r="D720" s="2">
        <f>IFERROR(TEXTJOIN(" | ",TRUE,UNIQUE(FILTER(Detalhe_Registro!$C:$C,(Detalhe_Registro!$D:$D=A720)*(Detalhe_Registro!$E:$E=B720)*(Detalhe_Registro!$M:$M="SIM")))),"")</f>
        <v/>
      </c>
      <c r="E720" s="2">
        <f>COUNTIFS(Detalhe_Registro!$D:$D,A720,Detalhe_Registro!$E:$E,B720,Detalhe_Registro!$M:$M,"SIM")</f>
        <v/>
      </c>
      <c r="F720" s="2">
        <f>IFERROR(MAXIFS(Detalhe_Registro!$N:$N,Detalhe_Registro!$D:$D,A720,Detalhe_Registro!$E:$E,B720,Detalhe_Registro!$M:$M,"SIM"),0)</f>
        <v/>
      </c>
      <c r="G720" s="2">
        <f>IFERROR(AVERAGEIFS(Detalhe_Registro!$N:$N,Detalhe_Registro!$D:$D,A720,Detalhe_Registro!$E:$E,B720,Detalhe_Registro!$M:$M,"SIM"),0)</f>
        <v/>
      </c>
      <c r="H720" s="2">
        <f>SUMIFS(Detalhe_Registro!$F:$F,Detalhe_Registro!$D:$D,A720,Detalhe_Registro!$E:$E,B720,Detalhe_Registro!$M:$M,"SIM")</f>
        <v/>
      </c>
      <c r="I720" s="2">
        <f>SUMIFS(Detalhe_Registro!$G:$G,Detalhe_Registro!$D:$D,A720,Detalhe_Registro!$E:$E,B720,Detalhe_Registro!$M:$M,"SIM")</f>
        <v/>
      </c>
      <c r="J720" s="2">
        <f>IF(F720&lt;Premissas!$B$8,"&lt; 1,00",IF(F720&lt;Premissas!$B$9,"1,00 – 1,19",IF(F720&lt;Premissas!$B$10,"1,20 – 1,39",IF(F720&lt;Premissas!$B$11,"1,40 – 1,59",IF(F720&lt;Premissas!$B$12,"1,60 – 1,99","≥ 2,00")))))</f>
        <v/>
      </c>
      <c r="K720" s="5">
        <f>IF(F720&lt;Premissas!$B$8,Premissas!$B$13,IF(F720&lt;Premissas!$B$9,Premissas!$B$14,IF(F720&lt;Premissas!$B$10,Premissas!$B$15,IF(F720&lt;Premissas!$B$11,Premissas!$B$16,IF(F720&lt;Premissas!$B$12,Premissas!$B$17,Premissas!$B$18)))))</f>
        <v/>
      </c>
      <c r="L720" s="5">
        <f>K720/Premissas!$B$4</f>
        <v/>
      </c>
      <c r="M720" s="2">
        <f>IF(K720=Premissas!$B$18,"SIM","NÃO")</f>
        <v/>
      </c>
    </row>
    <row r="721">
      <c r="A721" s="2" t="inlineStr">
        <is>
          <t>5908990</t>
        </is>
      </c>
      <c r="B721" s="2" t="inlineStr">
        <is>
          <t>Joilson Tavares Santos</t>
        </is>
      </c>
      <c r="C721" s="2" t="n">
        <v>930</v>
      </c>
      <c r="D721" s="2">
        <f>IFERROR(TEXTJOIN(" | ",TRUE,UNIQUE(FILTER(Detalhe_Registro!$C:$C,(Detalhe_Registro!$D:$D=A721)*(Detalhe_Registro!$E:$E=B721)*(Detalhe_Registro!$M:$M="SIM")))),"")</f>
        <v/>
      </c>
      <c r="E721" s="2">
        <f>COUNTIFS(Detalhe_Registro!$D:$D,A721,Detalhe_Registro!$E:$E,B721,Detalhe_Registro!$M:$M,"SIM")</f>
        <v/>
      </c>
      <c r="F721" s="2">
        <f>IFERROR(MAXIFS(Detalhe_Registro!$N:$N,Detalhe_Registro!$D:$D,A721,Detalhe_Registro!$E:$E,B721,Detalhe_Registro!$M:$M,"SIM"),0)</f>
        <v/>
      </c>
      <c r="G721" s="2">
        <f>IFERROR(AVERAGEIFS(Detalhe_Registro!$N:$N,Detalhe_Registro!$D:$D,A721,Detalhe_Registro!$E:$E,B721,Detalhe_Registro!$M:$M,"SIM"),0)</f>
        <v/>
      </c>
      <c r="H721" s="2">
        <f>SUMIFS(Detalhe_Registro!$F:$F,Detalhe_Registro!$D:$D,A721,Detalhe_Registro!$E:$E,B721,Detalhe_Registro!$M:$M,"SIM")</f>
        <v/>
      </c>
      <c r="I721" s="2">
        <f>SUMIFS(Detalhe_Registro!$G:$G,Detalhe_Registro!$D:$D,A721,Detalhe_Registro!$E:$E,B721,Detalhe_Registro!$M:$M,"SIM")</f>
        <v/>
      </c>
      <c r="J721" s="2">
        <f>IF(F721&lt;Premissas!$B$8,"&lt; 1,00",IF(F721&lt;Premissas!$B$9,"1,00 – 1,19",IF(F721&lt;Premissas!$B$10,"1,20 – 1,39",IF(F721&lt;Premissas!$B$11,"1,40 – 1,59",IF(F721&lt;Premissas!$B$12,"1,60 – 1,99","≥ 2,00")))))</f>
        <v/>
      </c>
      <c r="K721" s="5">
        <f>IF(F721&lt;Premissas!$B$8,Premissas!$B$13,IF(F721&lt;Premissas!$B$9,Premissas!$B$14,IF(F721&lt;Premissas!$B$10,Premissas!$B$15,IF(F721&lt;Premissas!$B$11,Premissas!$B$16,IF(F721&lt;Premissas!$B$12,Premissas!$B$17,Premissas!$B$18)))))</f>
        <v/>
      </c>
      <c r="L721" s="5">
        <f>K721/Premissas!$B$4</f>
        <v/>
      </c>
      <c r="M721" s="2">
        <f>IF(K721=Premissas!$B$18,"SIM","NÃO")</f>
        <v/>
      </c>
    </row>
    <row r="722">
      <c r="A722" s="2" t="n">
        <v>5110416</v>
      </c>
      <c r="B722" s="2" t="inlineStr">
        <is>
          <t>Joilton Felix Dos Santos</t>
        </is>
      </c>
      <c r="C722" s="2" t="n">
        <v>930</v>
      </c>
      <c r="D722" s="2">
        <f>IFERROR(TEXTJOIN(" | ",TRUE,UNIQUE(FILTER(Detalhe_Registro!$C:$C,(Detalhe_Registro!$D:$D=A722)*(Detalhe_Registro!$E:$E=B722)*(Detalhe_Registro!$M:$M="SIM")))),"")</f>
        <v/>
      </c>
      <c r="E722" s="2">
        <f>COUNTIFS(Detalhe_Registro!$D:$D,A722,Detalhe_Registro!$E:$E,B722,Detalhe_Registro!$M:$M,"SIM")</f>
        <v/>
      </c>
      <c r="F722" s="2">
        <f>IFERROR(MAXIFS(Detalhe_Registro!$N:$N,Detalhe_Registro!$D:$D,A722,Detalhe_Registro!$E:$E,B722,Detalhe_Registro!$M:$M,"SIM"),0)</f>
        <v/>
      </c>
      <c r="G722" s="2">
        <f>IFERROR(AVERAGEIFS(Detalhe_Registro!$N:$N,Detalhe_Registro!$D:$D,A722,Detalhe_Registro!$E:$E,B722,Detalhe_Registro!$M:$M,"SIM"),0)</f>
        <v/>
      </c>
      <c r="H722" s="2">
        <f>SUMIFS(Detalhe_Registro!$F:$F,Detalhe_Registro!$D:$D,A722,Detalhe_Registro!$E:$E,B722,Detalhe_Registro!$M:$M,"SIM")</f>
        <v/>
      </c>
      <c r="I722" s="2">
        <f>SUMIFS(Detalhe_Registro!$G:$G,Detalhe_Registro!$D:$D,A722,Detalhe_Registro!$E:$E,B722,Detalhe_Registro!$M:$M,"SIM")</f>
        <v/>
      </c>
      <c r="J722" s="2">
        <f>IF(F722&lt;Premissas!$B$8,"&lt; 1,00",IF(F722&lt;Premissas!$B$9,"1,00 – 1,19",IF(F722&lt;Premissas!$B$10,"1,20 – 1,39",IF(F722&lt;Premissas!$B$11,"1,40 – 1,59",IF(F722&lt;Premissas!$B$12,"1,60 – 1,99","≥ 2,00")))))</f>
        <v/>
      </c>
      <c r="K722" s="5">
        <f>IF(F722&lt;Premissas!$B$8,Premissas!$B$13,IF(F722&lt;Premissas!$B$9,Premissas!$B$14,IF(F722&lt;Premissas!$B$10,Premissas!$B$15,IF(F722&lt;Premissas!$B$11,Premissas!$B$16,IF(F722&lt;Premissas!$B$12,Premissas!$B$17,Premissas!$B$18)))))</f>
        <v/>
      </c>
      <c r="L722" s="5">
        <f>K722/Premissas!$B$4</f>
        <v/>
      </c>
      <c r="M722" s="2">
        <f>IF(K722=Premissas!$B$18,"SIM","NÃO")</f>
        <v/>
      </c>
    </row>
    <row r="723">
      <c r="A723" s="2" t="n">
        <v>5995302</v>
      </c>
      <c r="B723" s="2" t="inlineStr">
        <is>
          <t>Jonathan Dos Santos Dias Ruivo</t>
        </is>
      </c>
      <c r="C723" s="2" t="n">
        <v>930</v>
      </c>
      <c r="D723" s="2">
        <f>IFERROR(TEXTJOIN(" | ",TRUE,UNIQUE(FILTER(Detalhe_Registro!$C:$C,(Detalhe_Registro!$D:$D=A723)*(Detalhe_Registro!$E:$E=B723)*(Detalhe_Registro!$M:$M="SIM")))),"")</f>
        <v/>
      </c>
      <c r="E723" s="2">
        <f>COUNTIFS(Detalhe_Registro!$D:$D,A723,Detalhe_Registro!$E:$E,B723,Detalhe_Registro!$M:$M,"SIM")</f>
        <v/>
      </c>
      <c r="F723" s="2">
        <f>IFERROR(MAXIFS(Detalhe_Registro!$N:$N,Detalhe_Registro!$D:$D,A723,Detalhe_Registro!$E:$E,B723,Detalhe_Registro!$M:$M,"SIM"),0)</f>
        <v/>
      </c>
      <c r="G723" s="2">
        <f>IFERROR(AVERAGEIFS(Detalhe_Registro!$N:$N,Detalhe_Registro!$D:$D,A723,Detalhe_Registro!$E:$E,B723,Detalhe_Registro!$M:$M,"SIM"),0)</f>
        <v/>
      </c>
      <c r="H723" s="2">
        <f>SUMIFS(Detalhe_Registro!$F:$F,Detalhe_Registro!$D:$D,A723,Detalhe_Registro!$E:$E,B723,Detalhe_Registro!$M:$M,"SIM")</f>
        <v/>
      </c>
      <c r="I723" s="2">
        <f>SUMIFS(Detalhe_Registro!$G:$G,Detalhe_Registro!$D:$D,A723,Detalhe_Registro!$E:$E,B723,Detalhe_Registro!$M:$M,"SIM")</f>
        <v/>
      </c>
      <c r="J723" s="2">
        <f>IF(F723&lt;Premissas!$B$8,"&lt; 1,00",IF(F723&lt;Premissas!$B$9,"1,00 – 1,19",IF(F723&lt;Premissas!$B$10,"1,20 – 1,39",IF(F723&lt;Premissas!$B$11,"1,40 – 1,59",IF(F723&lt;Premissas!$B$12,"1,60 – 1,99","≥ 2,00")))))</f>
        <v/>
      </c>
      <c r="K723" s="5">
        <f>IF(F723&lt;Premissas!$B$8,Premissas!$B$13,IF(F723&lt;Premissas!$B$9,Premissas!$B$14,IF(F723&lt;Premissas!$B$10,Premissas!$B$15,IF(F723&lt;Premissas!$B$11,Premissas!$B$16,IF(F723&lt;Premissas!$B$12,Premissas!$B$17,Premissas!$B$18)))))</f>
        <v/>
      </c>
      <c r="L723" s="5">
        <f>K723/Premissas!$B$4</f>
        <v/>
      </c>
      <c r="M723" s="2">
        <f>IF(K723=Premissas!$B$18,"SIM","NÃO")</f>
        <v/>
      </c>
    </row>
    <row r="724">
      <c r="A724" s="2" t="inlineStr">
        <is>
          <t>5995302</t>
        </is>
      </c>
      <c r="B724" s="2" t="inlineStr">
        <is>
          <t>Jonathan Dos Santos Dias Ruivo</t>
        </is>
      </c>
      <c r="C724" s="2" t="n">
        <v>930</v>
      </c>
      <c r="D724" s="2">
        <f>IFERROR(TEXTJOIN(" | ",TRUE,UNIQUE(FILTER(Detalhe_Registro!$C:$C,(Detalhe_Registro!$D:$D=A724)*(Detalhe_Registro!$E:$E=B724)*(Detalhe_Registro!$M:$M="SIM")))),"")</f>
        <v/>
      </c>
      <c r="E724" s="2">
        <f>COUNTIFS(Detalhe_Registro!$D:$D,A724,Detalhe_Registro!$E:$E,B724,Detalhe_Registro!$M:$M,"SIM")</f>
        <v/>
      </c>
      <c r="F724" s="2">
        <f>IFERROR(MAXIFS(Detalhe_Registro!$N:$N,Detalhe_Registro!$D:$D,A724,Detalhe_Registro!$E:$E,B724,Detalhe_Registro!$M:$M,"SIM"),0)</f>
        <v/>
      </c>
      <c r="G724" s="2">
        <f>IFERROR(AVERAGEIFS(Detalhe_Registro!$N:$N,Detalhe_Registro!$D:$D,A724,Detalhe_Registro!$E:$E,B724,Detalhe_Registro!$M:$M,"SIM"),0)</f>
        <v/>
      </c>
      <c r="H724" s="2">
        <f>SUMIFS(Detalhe_Registro!$F:$F,Detalhe_Registro!$D:$D,A724,Detalhe_Registro!$E:$E,B724,Detalhe_Registro!$M:$M,"SIM")</f>
        <v/>
      </c>
      <c r="I724" s="2">
        <f>SUMIFS(Detalhe_Registro!$G:$G,Detalhe_Registro!$D:$D,A724,Detalhe_Registro!$E:$E,B724,Detalhe_Registro!$M:$M,"SIM")</f>
        <v/>
      </c>
      <c r="J724" s="2">
        <f>IF(F724&lt;Premissas!$B$8,"&lt; 1,00",IF(F724&lt;Premissas!$B$9,"1,00 – 1,19",IF(F724&lt;Premissas!$B$10,"1,20 – 1,39",IF(F724&lt;Premissas!$B$11,"1,40 – 1,59",IF(F724&lt;Premissas!$B$12,"1,60 – 1,99","≥ 2,00")))))</f>
        <v/>
      </c>
      <c r="K724" s="5">
        <f>IF(F724&lt;Premissas!$B$8,Premissas!$B$13,IF(F724&lt;Premissas!$B$9,Premissas!$B$14,IF(F724&lt;Premissas!$B$10,Premissas!$B$15,IF(F724&lt;Premissas!$B$11,Premissas!$B$16,IF(F724&lt;Premissas!$B$12,Premissas!$B$17,Premissas!$B$18)))))</f>
        <v/>
      </c>
      <c r="L724" s="5">
        <f>K724/Premissas!$B$4</f>
        <v/>
      </c>
      <c r="M724" s="2">
        <f>IF(K724=Premissas!$B$18,"SIM","NÃO")</f>
        <v/>
      </c>
    </row>
    <row r="725">
      <c r="A725" s="2" t="n">
        <v>5462959</v>
      </c>
      <c r="B725" s="2" t="inlineStr">
        <is>
          <t>Jonathan Silva Dos Santos</t>
        </is>
      </c>
      <c r="C725" s="2" t="n">
        <v>930</v>
      </c>
      <c r="D725" s="2">
        <f>IFERROR(TEXTJOIN(" | ",TRUE,UNIQUE(FILTER(Detalhe_Registro!$C:$C,(Detalhe_Registro!$D:$D=A725)*(Detalhe_Registro!$E:$E=B725)*(Detalhe_Registro!$M:$M="SIM")))),"")</f>
        <v/>
      </c>
      <c r="E725" s="2">
        <f>COUNTIFS(Detalhe_Registro!$D:$D,A725,Detalhe_Registro!$E:$E,B725,Detalhe_Registro!$M:$M,"SIM")</f>
        <v/>
      </c>
      <c r="F725" s="2">
        <f>IFERROR(MAXIFS(Detalhe_Registro!$N:$N,Detalhe_Registro!$D:$D,A725,Detalhe_Registro!$E:$E,B725,Detalhe_Registro!$M:$M,"SIM"),0)</f>
        <v/>
      </c>
      <c r="G725" s="2">
        <f>IFERROR(AVERAGEIFS(Detalhe_Registro!$N:$N,Detalhe_Registro!$D:$D,A725,Detalhe_Registro!$E:$E,B725,Detalhe_Registro!$M:$M,"SIM"),0)</f>
        <v/>
      </c>
      <c r="H725" s="2">
        <f>SUMIFS(Detalhe_Registro!$F:$F,Detalhe_Registro!$D:$D,A725,Detalhe_Registro!$E:$E,B725,Detalhe_Registro!$M:$M,"SIM")</f>
        <v/>
      </c>
      <c r="I725" s="2">
        <f>SUMIFS(Detalhe_Registro!$G:$G,Detalhe_Registro!$D:$D,A725,Detalhe_Registro!$E:$E,B725,Detalhe_Registro!$M:$M,"SIM")</f>
        <v/>
      </c>
      <c r="J725" s="2">
        <f>IF(F725&lt;Premissas!$B$8,"&lt; 1,00",IF(F725&lt;Premissas!$B$9,"1,00 – 1,19",IF(F725&lt;Premissas!$B$10,"1,20 – 1,39",IF(F725&lt;Premissas!$B$11,"1,40 – 1,59",IF(F725&lt;Premissas!$B$12,"1,60 – 1,99","≥ 2,00")))))</f>
        <v/>
      </c>
      <c r="K725" s="5">
        <f>IF(F725&lt;Premissas!$B$8,Premissas!$B$13,IF(F725&lt;Premissas!$B$9,Premissas!$B$14,IF(F725&lt;Premissas!$B$10,Premissas!$B$15,IF(F725&lt;Premissas!$B$11,Premissas!$B$16,IF(F725&lt;Premissas!$B$12,Premissas!$B$17,Premissas!$B$18)))))</f>
        <v/>
      </c>
      <c r="L725" s="5">
        <f>K725/Premissas!$B$4</f>
        <v/>
      </c>
      <c r="M725" s="2">
        <f>IF(K725=Premissas!$B$18,"SIM","NÃO")</f>
        <v/>
      </c>
    </row>
    <row r="726">
      <c r="A726" s="2" t="n">
        <v>5558859</v>
      </c>
      <c r="B726" s="2" t="inlineStr">
        <is>
          <t>Jonnathan Moura Da Silva</t>
        </is>
      </c>
      <c r="C726" s="2" t="n">
        <v>930</v>
      </c>
      <c r="D726" s="2">
        <f>IFERROR(TEXTJOIN(" | ",TRUE,UNIQUE(FILTER(Detalhe_Registro!$C:$C,(Detalhe_Registro!$D:$D=A726)*(Detalhe_Registro!$E:$E=B726)*(Detalhe_Registro!$M:$M="SIM")))),"")</f>
        <v/>
      </c>
      <c r="E726" s="2">
        <f>COUNTIFS(Detalhe_Registro!$D:$D,A726,Detalhe_Registro!$E:$E,B726,Detalhe_Registro!$M:$M,"SIM")</f>
        <v/>
      </c>
      <c r="F726" s="2">
        <f>IFERROR(MAXIFS(Detalhe_Registro!$N:$N,Detalhe_Registro!$D:$D,A726,Detalhe_Registro!$E:$E,B726,Detalhe_Registro!$M:$M,"SIM"),0)</f>
        <v/>
      </c>
      <c r="G726" s="2">
        <f>IFERROR(AVERAGEIFS(Detalhe_Registro!$N:$N,Detalhe_Registro!$D:$D,A726,Detalhe_Registro!$E:$E,B726,Detalhe_Registro!$M:$M,"SIM"),0)</f>
        <v/>
      </c>
      <c r="H726" s="2">
        <f>SUMIFS(Detalhe_Registro!$F:$F,Detalhe_Registro!$D:$D,A726,Detalhe_Registro!$E:$E,B726,Detalhe_Registro!$M:$M,"SIM")</f>
        <v/>
      </c>
      <c r="I726" s="2">
        <f>SUMIFS(Detalhe_Registro!$G:$G,Detalhe_Registro!$D:$D,A726,Detalhe_Registro!$E:$E,B726,Detalhe_Registro!$M:$M,"SIM")</f>
        <v/>
      </c>
      <c r="J726" s="2">
        <f>IF(F726&lt;Premissas!$B$8,"&lt; 1,00",IF(F726&lt;Premissas!$B$9,"1,00 – 1,19",IF(F726&lt;Premissas!$B$10,"1,20 – 1,39",IF(F726&lt;Premissas!$B$11,"1,40 – 1,59",IF(F726&lt;Premissas!$B$12,"1,60 – 1,99","≥ 2,00")))))</f>
        <v/>
      </c>
      <c r="K726" s="5">
        <f>IF(F726&lt;Premissas!$B$8,Premissas!$B$13,IF(F726&lt;Premissas!$B$9,Premissas!$B$14,IF(F726&lt;Premissas!$B$10,Premissas!$B$15,IF(F726&lt;Premissas!$B$11,Premissas!$B$16,IF(F726&lt;Premissas!$B$12,Premissas!$B$17,Premissas!$B$18)))))</f>
        <v/>
      </c>
      <c r="L726" s="5">
        <f>K726/Premissas!$B$4</f>
        <v/>
      </c>
      <c r="M726" s="2">
        <f>IF(K726=Premissas!$B$18,"SIM","NÃO")</f>
        <v/>
      </c>
    </row>
    <row r="727">
      <c r="A727" s="2" t="inlineStr">
        <is>
          <t>5558859</t>
        </is>
      </c>
      <c r="B727" s="2" t="inlineStr">
        <is>
          <t>Jonnathan Moura Da Silva</t>
        </is>
      </c>
      <c r="C727" s="2" t="n">
        <v>930</v>
      </c>
      <c r="D727" s="2">
        <f>IFERROR(TEXTJOIN(" | ",TRUE,UNIQUE(FILTER(Detalhe_Registro!$C:$C,(Detalhe_Registro!$D:$D=A727)*(Detalhe_Registro!$E:$E=B727)*(Detalhe_Registro!$M:$M="SIM")))),"")</f>
        <v/>
      </c>
      <c r="E727" s="2">
        <f>COUNTIFS(Detalhe_Registro!$D:$D,A727,Detalhe_Registro!$E:$E,B727,Detalhe_Registro!$M:$M,"SIM")</f>
        <v/>
      </c>
      <c r="F727" s="2">
        <f>IFERROR(MAXIFS(Detalhe_Registro!$N:$N,Detalhe_Registro!$D:$D,A727,Detalhe_Registro!$E:$E,B727,Detalhe_Registro!$M:$M,"SIM"),0)</f>
        <v/>
      </c>
      <c r="G727" s="2">
        <f>IFERROR(AVERAGEIFS(Detalhe_Registro!$N:$N,Detalhe_Registro!$D:$D,A727,Detalhe_Registro!$E:$E,B727,Detalhe_Registro!$M:$M,"SIM"),0)</f>
        <v/>
      </c>
      <c r="H727" s="2">
        <f>SUMIFS(Detalhe_Registro!$F:$F,Detalhe_Registro!$D:$D,A727,Detalhe_Registro!$E:$E,B727,Detalhe_Registro!$M:$M,"SIM")</f>
        <v/>
      </c>
      <c r="I727" s="2">
        <f>SUMIFS(Detalhe_Registro!$G:$G,Detalhe_Registro!$D:$D,A727,Detalhe_Registro!$E:$E,B727,Detalhe_Registro!$M:$M,"SIM")</f>
        <v/>
      </c>
      <c r="J727" s="2">
        <f>IF(F727&lt;Premissas!$B$8,"&lt; 1,00",IF(F727&lt;Premissas!$B$9,"1,00 – 1,19",IF(F727&lt;Premissas!$B$10,"1,20 – 1,39",IF(F727&lt;Premissas!$B$11,"1,40 – 1,59",IF(F727&lt;Premissas!$B$12,"1,60 – 1,99","≥ 2,00")))))</f>
        <v/>
      </c>
      <c r="K727" s="5">
        <f>IF(F727&lt;Premissas!$B$8,Premissas!$B$13,IF(F727&lt;Premissas!$B$9,Premissas!$B$14,IF(F727&lt;Premissas!$B$10,Premissas!$B$15,IF(F727&lt;Premissas!$B$11,Premissas!$B$16,IF(F727&lt;Premissas!$B$12,Premissas!$B$17,Premissas!$B$18)))))</f>
        <v/>
      </c>
      <c r="L727" s="5">
        <f>K727/Premissas!$B$4</f>
        <v/>
      </c>
      <c r="M727" s="2">
        <f>IF(K727=Premissas!$B$18,"SIM","NÃO")</f>
        <v/>
      </c>
    </row>
    <row r="728">
      <c r="A728" s="2" t="n">
        <v>5571138</v>
      </c>
      <c r="B728" s="2" t="inlineStr">
        <is>
          <t>Jose Alves De Souza</t>
        </is>
      </c>
      <c r="C728" s="2" t="n">
        <v>930</v>
      </c>
      <c r="D728" s="2">
        <f>IFERROR(TEXTJOIN(" | ",TRUE,UNIQUE(FILTER(Detalhe_Registro!$C:$C,(Detalhe_Registro!$D:$D=A728)*(Detalhe_Registro!$E:$E=B728)*(Detalhe_Registro!$M:$M="SIM")))),"")</f>
        <v/>
      </c>
      <c r="E728" s="2">
        <f>COUNTIFS(Detalhe_Registro!$D:$D,A728,Detalhe_Registro!$E:$E,B728,Detalhe_Registro!$M:$M,"SIM")</f>
        <v/>
      </c>
      <c r="F728" s="2">
        <f>IFERROR(MAXIFS(Detalhe_Registro!$N:$N,Detalhe_Registro!$D:$D,A728,Detalhe_Registro!$E:$E,B728,Detalhe_Registro!$M:$M,"SIM"),0)</f>
        <v/>
      </c>
      <c r="G728" s="2">
        <f>IFERROR(AVERAGEIFS(Detalhe_Registro!$N:$N,Detalhe_Registro!$D:$D,A728,Detalhe_Registro!$E:$E,B728,Detalhe_Registro!$M:$M,"SIM"),0)</f>
        <v/>
      </c>
      <c r="H728" s="2">
        <f>SUMIFS(Detalhe_Registro!$F:$F,Detalhe_Registro!$D:$D,A728,Detalhe_Registro!$E:$E,B728,Detalhe_Registro!$M:$M,"SIM")</f>
        <v/>
      </c>
      <c r="I728" s="2">
        <f>SUMIFS(Detalhe_Registro!$G:$G,Detalhe_Registro!$D:$D,A728,Detalhe_Registro!$E:$E,B728,Detalhe_Registro!$M:$M,"SIM")</f>
        <v/>
      </c>
      <c r="J728" s="2">
        <f>IF(F728&lt;Premissas!$B$8,"&lt; 1,00",IF(F728&lt;Premissas!$B$9,"1,00 – 1,19",IF(F728&lt;Premissas!$B$10,"1,20 – 1,39",IF(F728&lt;Premissas!$B$11,"1,40 – 1,59",IF(F728&lt;Premissas!$B$12,"1,60 – 1,99","≥ 2,00")))))</f>
        <v/>
      </c>
      <c r="K728" s="5">
        <f>IF(F728&lt;Premissas!$B$8,Premissas!$B$13,IF(F728&lt;Premissas!$B$9,Premissas!$B$14,IF(F728&lt;Premissas!$B$10,Premissas!$B$15,IF(F728&lt;Premissas!$B$11,Premissas!$B$16,IF(F728&lt;Premissas!$B$12,Premissas!$B$17,Premissas!$B$18)))))</f>
        <v/>
      </c>
      <c r="L728" s="5">
        <f>K728/Premissas!$B$4</f>
        <v/>
      </c>
      <c r="M728" s="2">
        <f>IF(K728=Premissas!$B$18,"SIM","NÃO")</f>
        <v/>
      </c>
    </row>
    <row r="729">
      <c r="A729" s="2" t="inlineStr">
        <is>
          <t>5571138</t>
        </is>
      </c>
      <c r="B729" s="2" t="inlineStr">
        <is>
          <t>Jose Alves De Souza</t>
        </is>
      </c>
      <c r="C729" s="2" t="n">
        <v>930</v>
      </c>
      <c r="D729" s="2">
        <f>IFERROR(TEXTJOIN(" | ",TRUE,UNIQUE(FILTER(Detalhe_Registro!$C:$C,(Detalhe_Registro!$D:$D=A729)*(Detalhe_Registro!$E:$E=B729)*(Detalhe_Registro!$M:$M="SIM")))),"")</f>
        <v/>
      </c>
      <c r="E729" s="2">
        <f>COUNTIFS(Detalhe_Registro!$D:$D,A729,Detalhe_Registro!$E:$E,B729,Detalhe_Registro!$M:$M,"SIM")</f>
        <v/>
      </c>
      <c r="F729" s="2">
        <f>IFERROR(MAXIFS(Detalhe_Registro!$N:$N,Detalhe_Registro!$D:$D,A729,Detalhe_Registro!$E:$E,B729,Detalhe_Registro!$M:$M,"SIM"),0)</f>
        <v/>
      </c>
      <c r="G729" s="2">
        <f>IFERROR(AVERAGEIFS(Detalhe_Registro!$N:$N,Detalhe_Registro!$D:$D,A729,Detalhe_Registro!$E:$E,B729,Detalhe_Registro!$M:$M,"SIM"),0)</f>
        <v/>
      </c>
      <c r="H729" s="2">
        <f>SUMIFS(Detalhe_Registro!$F:$F,Detalhe_Registro!$D:$D,A729,Detalhe_Registro!$E:$E,B729,Detalhe_Registro!$M:$M,"SIM")</f>
        <v/>
      </c>
      <c r="I729" s="2">
        <f>SUMIFS(Detalhe_Registro!$G:$G,Detalhe_Registro!$D:$D,A729,Detalhe_Registro!$E:$E,B729,Detalhe_Registro!$M:$M,"SIM")</f>
        <v/>
      </c>
      <c r="J729" s="2">
        <f>IF(F729&lt;Premissas!$B$8,"&lt; 1,00",IF(F729&lt;Premissas!$B$9,"1,00 – 1,19",IF(F729&lt;Premissas!$B$10,"1,20 – 1,39",IF(F729&lt;Premissas!$B$11,"1,40 – 1,59",IF(F729&lt;Premissas!$B$12,"1,60 – 1,99","≥ 2,00")))))</f>
        <v/>
      </c>
      <c r="K729" s="5">
        <f>IF(F729&lt;Premissas!$B$8,Premissas!$B$13,IF(F729&lt;Premissas!$B$9,Premissas!$B$14,IF(F729&lt;Premissas!$B$10,Premissas!$B$15,IF(F729&lt;Premissas!$B$11,Premissas!$B$16,IF(F729&lt;Premissas!$B$12,Premissas!$B$17,Premissas!$B$18)))))</f>
        <v/>
      </c>
      <c r="L729" s="5">
        <f>K729/Premissas!$B$4</f>
        <v/>
      </c>
      <c r="M729" s="2">
        <f>IF(K729=Premissas!$B$18,"SIM","NÃO")</f>
        <v/>
      </c>
    </row>
    <row r="730">
      <c r="A730" s="2" t="n">
        <v>431576</v>
      </c>
      <c r="B730" s="2" t="inlineStr">
        <is>
          <t>Jose Carlos Da Silva Barros</t>
        </is>
      </c>
      <c r="C730" s="2" t="n">
        <v>930</v>
      </c>
      <c r="D730" s="2">
        <f>IFERROR(TEXTJOIN(" | ",TRUE,UNIQUE(FILTER(Detalhe_Registro!$C:$C,(Detalhe_Registro!$D:$D=A730)*(Detalhe_Registro!$E:$E=B730)*(Detalhe_Registro!$M:$M="SIM")))),"")</f>
        <v/>
      </c>
      <c r="E730" s="2">
        <f>COUNTIFS(Detalhe_Registro!$D:$D,A730,Detalhe_Registro!$E:$E,B730,Detalhe_Registro!$M:$M,"SIM")</f>
        <v/>
      </c>
      <c r="F730" s="2">
        <f>IFERROR(MAXIFS(Detalhe_Registro!$N:$N,Detalhe_Registro!$D:$D,A730,Detalhe_Registro!$E:$E,B730,Detalhe_Registro!$M:$M,"SIM"),0)</f>
        <v/>
      </c>
      <c r="G730" s="2">
        <f>IFERROR(AVERAGEIFS(Detalhe_Registro!$N:$N,Detalhe_Registro!$D:$D,A730,Detalhe_Registro!$E:$E,B730,Detalhe_Registro!$M:$M,"SIM"),0)</f>
        <v/>
      </c>
      <c r="H730" s="2">
        <f>SUMIFS(Detalhe_Registro!$F:$F,Detalhe_Registro!$D:$D,A730,Detalhe_Registro!$E:$E,B730,Detalhe_Registro!$M:$M,"SIM")</f>
        <v/>
      </c>
      <c r="I730" s="2">
        <f>SUMIFS(Detalhe_Registro!$G:$G,Detalhe_Registro!$D:$D,A730,Detalhe_Registro!$E:$E,B730,Detalhe_Registro!$M:$M,"SIM")</f>
        <v/>
      </c>
      <c r="J730" s="2">
        <f>IF(F730&lt;Premissas!$B$8,"&lt; 1,00",IF(F730&lt;Premissas!$B$9,"1,00 – 1,19",IF(F730&lt;Premissas!$B$10,"1,20 – 1,39",IF(F730&lt;Premissas!$B$11,"1,40 – 1,59",IF(F730&lt;Premissas!$B$12,"1,60 – 1,99","≥ 2,00")))))</f>
        <v/>
      </c>
      <c r="K730" s="5">
        <f>IF(F730&lt;Premissas!$B$8,Premissas!$B$13,IF(F730&lt;Premissas!$B$9,Premissas!$B$14,IF(F730&lt;Premissas!$B$10,Premissas!$B$15,IF(F730&lt;Premissas!$B$11,Premissas!$B$16,IF(F730&lt;Premissas!$B$12,Premissas!$B$17,Premissas!$B$18)))))</f>
        <v/>
      </c>
      <c r="L730" s="5">
        <f>K730/Premissas!$B$4</f>
        <v/>
      </c>
      <c r="M730" s="2">
        <f>IF(K730=Premissas!$B$18,"SIM","NÃO")</f>
        <v/>
      </c>
    </row>
    <row r="731">
      <c r="A731" s="2" t="inlineStr">
        <is>
          <t>431576</t>
        </is>
      </c>
      <c r="B731" s="2" t="inlineStr">
        <is>
          <t>Jose Carlos Da Silva Barros</t>
        </is>
      </c>
      <c r="C731" s="2" t="n">
        <v>930</v>
      </c>
      <c r="D731" s="2">
        <f>IFERROR(TEXTJOIN(" | ",TRUE,UNIQUE(FILTER(Detalhe_Registro!$C:$C,(Detalhe_Registro!$D:$D=A731)*(Detalhe_Registro!$E:$E=B731)*(Detalhe_Registro!$M:$M="SIM")))),"")</f>
        <v/>
      </c>
      <c r="E731" s="2">
        <f>COUNTIFS(Detalhe_Registro!$D:$D,A731,Detalhe_Registro!$E:$E,B731,Detalhe_Registro!$M:$M,"SIM")</f>
        <v/>
      </c>
      <c r="F731" s="2">
        <f>IFERROR(MAXIFS(Detalhe_Registro!$N:$N,Detalhe_Registro!$D:$D,A731,Detalhe_Registro!$E:$E,B731,Detalhe_Registro!$M:$M,"SIM"),0)</f>
        <v/>
      </c>
      <c r="G731" s="2">
        <f>IFERROR(AVERAGEIFS(Detalhe_Registro!$N:$N,Detalhe_Registro!$D:$D,A731,Detalhe_Registro!$E:$E,B731,Detalhe_Registro!$M:$M,"SIM"),0)</f>
        <v/>
      </c>
      <c r="H731" s="2">
        <f>SUMIFS(Detalhe_Registro!$F:$F,Detalhe_Registro!$D:$D,A731,Detalhe_Registro!$E:$E,B731,Detalhe_Registro!$M:$M,"SIM")</f>
        <v/>
      </c>
      <c r="I731" s="2">
        <f>SUMIFS(Detalhe_Registro!$G:$G,Detalhe_Registro!$D:$D,A731,Detalhe_Registro!$E:$E,B731,Detalhe_Registro!$M:$M,"SIM")</f>
        <v/>
      </c>
      <c r="J731" s="2">
        <f>IF(F731&lt;Premissas!$B$8,"&lt; 1,00",IF(F731&lt;Premissas!$B$9,"1,00 – 1,19",IF(F731&lt;Premissas!$B$10,"1,20 – 1,39",IF(F731&lt;Premissas!$B$11,"1,40 – 1,59",IF(F731&lt;Premissas!$B$12,"1,60 – 1,99","≥ 2,00")))))</f>
        <v/>
      </c>
      <c r="K731" s="5">
        <f>IF(F731&lt;Premissas!$B$8,Premissas!$B$13,IF(F731&lt;Premissas!$B$9,Premissas!$B$14,IF(F731&lt;Premissas!$B$10,Premissas!$B$15,IF(F731&lt;Premissas!$B$11,Premissas!$B$16,IF(F731&lt;Premissas!$B$12,Premissas!$B$17,Premissas!$B$18)))))</f>
        <v/>
      </c>
      <c r="L731" s="5">
        <f>K731/Premissas!$B$4</f>
        <v/>
      </c>
      <c r="M731" s="2">
        <f>IF(K731=Premissas!$B$18,"SIM","NÃO")</f>
        <v/>
      </c>
    </row>
    <row r="732">
      <c r="A732" s="2" t="n">
        <v>5447844</v>
      </c>
      <c r="B732" s="2" t="inlineStr">
        <is>
          <t>Jose Carlos Pereira De Araujo</t>
        </is>
      </c>
      <c r="C732" s="2" t="n">
        <v>930</v>
      </c>
      <c r="D732" s="2">
        <f>IFERROR(TEXTJOIN(" | ",TRUE,UNIQUE(FILTER(Detalhe_Registro!$C:$C,(Detalhe_Registro!$D:$D=A732)*(Detalhe_Registro!$E:$E=B732)*(Detalhe_Registro!$M:$M="SIM")))),"")</f>
        <v/>
      </c>
      <c r="E732" s="2">
        <f>COUNTIFS(Detalhe_Registro!$D:$D,A732,Detalhe_Registro!$E:$E,B732,Detalhe_Registro!$M:$M,"SIM")</f>
        <v/>
      </c>
      <c r="F732" s="2">
        <f>IFERROR(MAXIFS(Detalhe_Registro!$N:$N,Detalhe_Registro!$D:$D,A732,Detalhe_Registro!$E:$E,B732,Detalhe_Registro!$M:$M,"SIM"),0)</f>
        <v/>
      </c>
      <c r="G732" s="2">
        <f>IFERROR(AVERAGEIFS(Detalhe_Registro!$N:$N,Detalhe_Registro!$D:$D,A732,Detalhe_Registro!$E:$E,B732,Detalhe_Registro!$M:$M,"SIM"),0)</f>
        <v/>
      </c>
      <c r="H732" s="2">
        <f>SUMIFS(Detalhe_Registro!$F:$F,Detalhe_Registro!$D:$D,A732,Detalhe_Registro!$E:$E,B732,Detalhe_Registro!$M:$M,"SIM")</f>
        <v/>
      </c>
      <c r="I732" s="2">
        <f>SUMIFS(Detalhe_Registro!$G:$G,Detalhe_Registro!$D:$D,A732,Detalhe_Registro!$E:$E,B732,Detalhe_Registro!$M:$M,"SIM")</f>
        <v/>
      </c>
      <c r="J732" s="2">
        <f>IF(F732&lt;Premissas!$B$8,"&lt; 1,00",IF(F732&lt;Premissas!$B$9,"1,00 – 1,19",IF(F732&lt;Premissas!$B$10,"1,20 – 1,39",IF(F732&lt;Premissas!$B$11,"1,40 – 1,59",IF(F732&lt;Premissas!$B$12,"1,60 – 1,99","≥ 2,00")))))</f>
        <v/>
      </c>
      <c r="K732" s="5">
        <f>IF(F732&lt;Premissas!$B$8,Premissas!$B$13,IF(F732&lt;Premissas!$B$9,Premissas!$B$14,IF(F732&lt;Premissas!$B$10,Premissas!$B$15,IF(F732&lt;Premissas!$B$11,Premissas!$B$16,IF(F732&lt;Premissas!$B$12,Premissas!$B$17,Premissas!$B$18)))))</f>
        <v/>
      </c>
      <c r="L732" s="5">
        <f>K732/Premissas!$B$4</f>
        <v/>
      </c>
      <c r="M732" s="2">
        <f>IF(K732=Premissas!$B$18,"SIM","NÃO")</f>
        <v/>
      </c>
    </row>
    <row r="733">
      <c r="A733" s="2" t="inlineStr">
        <is>
          <t>5447844</t>
        </is>
      </c>
      <c r="B733" s="2" t="inlineStr">
        <is>
          <t>Jose Carlos Pereira De Araujo</t>
        </is>
      </c>
      <c r="C733" s="2" t="n">
        <v>930</v>
      </c>
      <c r="D733" s="2">
        <f>IFERROR(TEXTJOIN(" | ",TRUE,UNIQUE(FILTER(Detalhe_Registro!$C:$C,(Detalhe_Registro!$D:$D=A733)*(Detalhe_Registro!$E:$E=B733)*(Detalhe_Registro!$M:$M="SIM")))),"")</f>
        <v/>
      </c>
      <c r="E733" s="2">
        <f>COUNTIFS(Detalhe_Registro!$D:$D,A733,Detalhe_Registro!$E:$E,B733,Detalhe_Registro!$M:$M,"SIM")</f>
        <v/>
      </c>
      <c r="F733" s="2">
        <f>IFERROR(MAXIFS(Detalhe_Registro!$N:$N,Detalhe_Registro!$D:$D,A733,Detalhe_Registro!$E:$E,B733,Detalhe_Registro!$M:$M,"SIM"),0)</f>
        <v/>
      </c>
      <c r="G733" s="2">
        <f>IFERROR(AVERAGEIFS(Detalhe_Registro!$N:$N,Detalhe_Registro!$D:$D,A733,Detalhe_Registro!$E:$E,B733,Detalhe_Registro!$M:$M,"SIM"),0)</f>
        <v/>
      </c>
      <c r="H733" s="2">
        <f>SUMIFS(Detalhe_Registro!$F:$F,Detalhe_Registro!$D:$D,A733,Detalhe_Registro!$E:$E,B733,Detalhe_Registro!$M:$M,"SIM")</f>
        <v/>
      </c>
      <c r="I733" s="2">
        <f>SUMIFS(Detalhe_Registro!$G:$G,Detalhe_Registro!$D:$D,A733,Detalhe_Registro!$E:$E,B733,Detalhe_Registro!$M:$M,"SIM")</f>
        <v/>
      </c>
      <c r="J733" s="2">
        <f>IF(F733&lt;Premissas!$B$8,"&lt; 1,00",IF(F733&lt;Premissas!$B$9,"1,00 – 1,19",IF(F733&lt;Premissas!$B$10,"1,20 – 1,39",IF(F733&lt;Premissas!$B$11,"1,40 – 1,59",IF(F733&lt;Premissas!$B$12,"1,60 – 1,99","≥ 2,00")))))</f>
        <v/>
      </c>
      <c r="K733" s="5">
        <f>IF(F733&lt;Premissas!$B$8,Premissas!$B$13,IF(F733&lt;Premissas!$B$9,Premissas!$B$14,IF(F733&lt;Premissas!$B$10,Premissas!$B$15,IF(F733&lt;Premissas!$B$11,Premissas!$B$16,IF(F733&lt;Premissas!$B$12,Premissas!$B$17,Premissas!$B$18)))))</f>
        <v/>
      </c>
      <c r="L733" s="5">
        <f>K733/Premissas!$B$4</f>
        <v/>
      </c>
      <c r="M733" s="2">
        <f>IF(K733=Premissas!$B$18,"SIM","NÃO")</f>
        <v/>
      </c>
    </row>
    <row r="734">
      <c r="A734" s="2" t="n">
        <v>5791553</v>
      </c>
      <c r="B734" s="2" t="inlineStr">
        <is>
          <t>Jose Damiao Da Silva</t>
        </is>
      </c>
      <c r="C734" s="2" t="n">
        <v>930</v>
      </c>
      <c r="D734" s="2">
        <f>IFERROR(TEXTJOIN(" | ",TRUE,UNIQUE(FILTER(Detalhe_Registro!$C:$C,(Detalhe_Registro!$D:$D=A734)*(Detalhe_Registro!$E:$E=B734)*(Detalhe_Registro!$M:$M="SIM")))),"")</f>
        <v/>
      </c>
      <c r="E734" s="2">
        <f>COUNTIFS(Detalhe_Registro!$D:$D,A734,Detalhe_Registro!$E:$E,B734,Detalhe_Registro!$M:$M,"SIM")</f>
        <v/>
      </c>
      <c r="F734" s="2">
        <f>IFERROR(MAXIFS(Detalhe_Registro!$N:$N,Detalhe_Registro!$D:$D,A734,Detalhe_Registro!$E:$E,B734,Detalhe_Registro!$M:$M,"SIM"),0)</f>
        <v/>
      </c>
      <c r="G734" s="2">
        <f>IFERROR(AVERAGEIFS(Detalhe_Registro!$N:$N,Detalhe_Registro!$D:$D,A734,Detalhe_Registro!$E:$E,B734,Detalhe_Registro!$M:$M,"SIM"),0)</f>
        <v/>
      </c>
      <c r="H734" s="2">
        <f>SUMIFS(Detalhe_Registro!$F:$F,Detalhe_Registro!$D:$D,A734,Detalhe_Registro!$E:$E,B734,Detalhe_Registro!$M:$M,"SIM")</f>
        <v/>
      </c>
      <c r="I734" s="2">
        <f>SUMIFS(Detalhe_Registro!$G:$G,Detalhe_Registro!$D:$D,A734,Detalhe_Registro!$E:$E,B734,Detalhe_Registro!$M:$M,"SIM")</f>
        <v/>
      </c>
      <c r="J734" s="2">
        <f>IF(F734&lt;Premissas!$B$8,"&lt; 1,00",IF(F734&lt;Premissas!$B$9,"1,00 – 1,19",IF(F734&lt;Premissas!$B$10,"1,20 – 1,39",IF(F734&lt;Premissas!$B$11,"1,40 – 1,59",IF(F734&lt;Premissas!$B$12,"1,60 – 1,99","≥ 2,00")))))</f>
        <v/>
      </c>
      <c r="K734" s="5">
        <f>IF(F734&lt;Premissas!$B$8,Premissas!$B$13,IF(F734&lt;Premissas!$B$9,Premissas!$B$14,IF(F734&lt;Premissas!$B$10,Premissas!$B$15,IF(F734&lt;Premissas!$B$11,Premissas!$B$16,IF(F734&lt;Premissas!$B$12,Premissas!$B$17,Premissas!$B$18)))))</f>
        <v/>
      </c>
      <c r="L734" s="5">
        <f>K734/Premissas!$B$4</f>
        <v/>
      </c>
      <c r="M734" s="2">
        <f>IF(K734=Premissas!$B$18,"SIM","NÃO")</f>
        <v/>
      </c>
    </row>
    <row r="735">
      <c r="A735" s="2" t="n">
        <v>6002455</v>
      </c>
      <c r="B735" s="2" t="inlineStr">
        <is>
          <t>Jose Thiago Mendonca Da Costa</t>
        </is>
      </c>
      <c r="C735" s="2" t="n">
        <v>930</v>
      </c>
      <c r="D735" s="2">
        <f>IFERROR(TEXTJOIN(" | ",TRUE,UNIQUE(FILTER(Detalhe_Registro!$C:$C,(Detalhe_Registro!$D:$D=A735)*(Detalhe_Registro!$E:$E=B735)*(Detalhe_Registro!$M:$M="SIM")))),"")</f>
        <v/>
      </c>
      <c r="E735" s="2">
        <f>COUNTIFS(Detalhe_Registro!$D:$D,A735,Detalhe_Registro!$E:$E,B735,Detalhe_Registro!$M:$M,"SIM")</f>
        <v/>
      </c>
      <c r="F735" s="2">
        <f>IFERROR(MAXIFS(Detalhe_Registro!$N:$N,Detalhe_Registro!$D:$D,A735,Detalhe_Registro!$E:$E,B735,Detalhe_Registro!$M:$M,"SIM"),0)</f>
        <v/>
      </c>
      <c r="G735" s="2">
        <f>IFERROR(AVERAGEIFS(Detalhe_Registro!$N:$N,Detalhe_Registro!$D:$D,A735,Detalhe_Registro!$E:$E,B735,Detalhe_Registro!$M:$M,"SIM"),0)</f>
        <v/>
      </c>
      <c r="H735" s="2">
        <f>SUMIFS(Detalhe_Registro!$F:$F,Detalhe_Registro!$D:$D,A735,Detalhe_Registro!$E:$E,B735,Detalhe_Registro!$M:$M,"SIM")</f>
        <v/>
      </c>
      <c r="I735" s="2">
        <f>SUMIFS(Detalhe_Registro!$G:$G,Detalhe_Registro!$D:$D,A735,Detalhe_Registro!$E:$E,B735,Detalhe_Registro!$M:$M,"SIM")</f>
        <v/>
      </c>
      <c r="J735" s="2">
        <f>IF(F735&lt;Premissas!$B$8,"&lt; 1,00",IF(F735&lt;Premissas!$B$9,"1,00 – 1,19",IF(F735&lt;Premissas!$B$10,"1,20 – 1,39",IF(F735&lt;Premissas!$B$11,"1,40 – 1,59",IF(F735&lt;Premissas!$B$12,"1,60 – 1,99","≥ 2,00")))))</f>
        <v/>
      </c>
      <c r="K735" s="5">
        <f>IF(F735&lt;Premissas!$B$8,Premissas!$B$13,IF(F735&lt;Premissas!$B$9,Premissas!$B$14,IF(F735&lt;Premissas!$B$10,Premissas!$B$15,IF(F735&lt;Premissas!$B$11,Premissas!$B$16,IF(F735&lt;Premissas!$B$12,Premissas!$B$17,Premissas!$B$18)))))</f>
        <v/>
      </c>
      <c r="L735" s="5">
        <f>K735/Premissas!$B$4</f>
        <v/>
      </c>
      <c r="M735" s="2">
        <f>IF(K735=Premissas!$B$18,"SIM","NÃO")</f>
        <v/>
      </c>
    </row>
    <row r="736">
      <c r="A736" s="2" t="inlineStr">
        <is>
          <t>6002455</t>
        </is>
      </c>
      <c r="B736" s="2" t="inlineStr">
        <is>
          <t>Jose Thiago Mendonca Da Costa</t>
        </is>
      </c>
      <c r="C736" s="2" t="n">
        <v>930</v>
      </c>
      <c r="D736" s="2">
        <f>IFERROR(TEXTJOIN(" | ",TRUE,UNIQUE(FILTER(Detalhe_Registro!$C:$C,(Detalhe_Registro!$D:$D=A736)*(Detalhe_Registro!$E:$E=B736)*(Detalhe_Registro!$M:$M="SIM")))),"")</f>
        <v/>
      </c>
      <c r="E736" s="2">
        <f>COUNTIFS(Detalhe_Registro!$D:$D,A736,Detalhe_Registro!$E:$E,B736,Detalhe_Registro!$M:$M,"SIM")</f>
        <v/>
      </c>
      <c r="F736" s="2">
        <f>IFERROR(MAXIFS(Detalhe_Registro!$N:$N,Detalhe_Registro!$D:$D,A736,Detalhe_Registro!$E:$E,B736,Detalhe_Registro!$M:$M,"SIM"),0)</f>
        <v/>
      </c>
      <c r="G736" s="2">
        <f>IFERROR(AVERAGEIFS(Detalhe_Registro!$N:$N,Detalhe_Registro!$D:$D,A736,Detalhe_Registro!$E:$E,B736,Detalhe_Registro!$M:$M,"SIM"),0)</f>
        <v/>
      </c>
      <c r="H736" s="2">
        <f>SUMIFS(Detalhe_Registro!$F:$F,Detalhe_Registro!$D:$D,A736,Detalhe_Registro!$E:$E,B736,Detalhe_Registro!$M:$M,"SIM")</f>
        <v/>
      </c>
      <c r="I736" s="2">
        <f>SUMIFS(Detalhe_Registro!$G:$G,Detalhe_Registro!$D:$D,A736,Detalhe_Registro!$E:$E,B736,Detalhe_Registro!$M:$M,"SIM")</f>
        <v/>
      </c>
      <c r="J736" s="2">
        <f>IF(F736&lt;Premissas!$B$8,"&lt; 1,00",IF(F736&lt;Premissas!$B$9,"1,00 – 1,19",IF(F736&lt;Premissas!$B$10,"1,20 – 1,39",IF(F736&lt;Premissas!$B$11,"1,40 – 1,59",IF(F736&lt;Premissas!$B$12,"1,60 – 1,99","≥ 2,00")))))</f>
        <v/>
      </c>
      <c r="K736" s="5">
        <f>IF(F736&lt;Premissas!$B$8,Premissas!$B$13,IF(F736&lt;Premissas!$B$9,Premissas!$B$14,IF(F736&lt;Premissas!$B$10,Premissas!$B$15,IF(F736&lt;Premissas!$B$11,Premissas!$B$16,IF(F736&lt;Premissas!$B$12,Premissas!$B$17,Premissas!$B$18)))))</f>
        <v/>
      </c>
      <c r="L736" s="5">
        <f>K736/Premissas!$B$4</f>
        <v/>
      </c>
      <c r="M736" s="2">
        <f>IF(K736=Premissas!$B$18,"SIM","NÃO")</f>
        <v/>
      </c>
    </row>
    <row r="737">
      <c r="A737" s="2" t="n">
        <v>5387019</v>
      </c>
      <c r="B737" s="2" t="inlineStr">
        <is>
          <t>Jose Vitor Ferreira Campos</t>
        </is>
      </c>
      <c r="C737" s="2" t="n">
        <v>930</v>
      </c>
      <c r="D737" s="2">
        <f>IFERROR(TEXTJOIN(" | ",TRUE,UNIQUE(FILTER(Detalhe_Registro!$C:$C,(Detalhe_Registro!$D:$D=A737)*(Detalhe_Registro!$E:$E=B737)*(Detalhe_Registro!$M:$M="SIM")))),"")</f>
        <v/>
      </c>
      <c r="E737" s="2">
        <f>COUNTIFS(Detalhe_Registro!$D:$D,A737,Detalhe_Registro!$E:$E,B737,Detalhe_Registro!$M:$M,"SIM")</f>
        <v/>
      </c>
      <c r="F737" s="2">
        <f>IFERROR(MAXIFS(Detalhe_Registro!$N:$N,Detalhe_Registro!$D:$D,A737,Detalhe_Registro!$E:$E,B737,Detalhe_Registro!$M:$M,"SIM"),0)</f>
        <v/>
      </c>
      <c r="G737" s="2">
        <f>IFERROR(AVERAGEIFS(Detalhe_Registro!$N:$N,Detalhe_Registro!$D:$D,A737,Detalhe_Registro!$E:$E,B737,Detalhe_Registro!$M:$M,"SIM"),0)</f>
        <v/>
      </c>
      <c r="H737" s="2">
        <f>SUMIFS(Detalhe_Registro!$F:$F,Detalhe_Registro!$D:$D,A737,Detalhe_Registro!$E:$E,B737,Detalhe_Registro!$M:$M,"SIM")</f>
        <v/>
      </c>
      <c r="I737" s="2">
        <f>SUMIFS(Detalhe_Registro!$G:$G,Detalhe_Registro!$D:$D,A737,Detalhe_Registro!$E:$E,B737,Detalhe_Registro!$M:$M,"SIM")</f>
        <v/>
      </c>
      <c r="J737" s="2">
        <f>IF(F737&lt;Premissas!$B$8,"&lt; 1,00",IF(F737&lt;Premissas!$B$9,"1,00 – 1,19",IF(F737&lt;Premissas!$B$10,"1,20 – 1,39",IF(F737&lt;Premissas!$B$11,"1,40 – 1,59",IF(F737&lt;Premissas!$B$12,"1,60 – 1,99","≥ 2,00")))))</f>
        <v/>
      </c>
      <c r="K737" s="5">
        <f>IF(F737&lt;Premissas!$B$8,Premissas!$B$13,IF(F737&lt;Premissas!$B$9,Premissas!$B$14,IF(F737&lt;Premissas!$B$10,Premissas!$B$15,IF(F737&lt;Premissas!$B$11,Premissas!$B$16,IF(F737&lt;Premissas!$B$12,Premissas!$B$17,Premissas!$B$18)))))</f>
        <v/>
      </c>
      <c r="L737" s="5">
        <f>K737/Premissas!$B$4</f>
        <v/>
      </c>
      <c r="M737" s="2">
        <f>IF(K737=Premissas!$B$18,"SIM","NÃO")</f>
        <v/>
      </c>
    </row>
    <row r="738">
      <c r="A738" s="2" t="inlineStr">
        <is>
          <t>5387019</t>
        </is>
      </c>
      <c r="B738" s="2" t="inlineStr">
        <is>
          <t>Jose Vitor Ferreira Campos</t>
        </is>
      </c>
      <c r="C738" s="2" t="n">
        <v>930</v>
      </c>
      <c r="D738" s="2">
        <f>IFERROR(TEXTJOIN(" | ",TRUE,UNIQUE(FILTER(Detalhe_Registro!$C:$C,(Detalhe_Registro!$D:$D=A738)*(Detalhe_Registro!$E:$E=B738)*(Detalhe_Registro!$M:$M="SIM")))),"")</f>
        <v/>
      </c>
      <c r="E738" s="2">
        <f>COUNTIFS(Detalhe_Registro!$D:$D,A738,Detalhe_Registro!$E:$E,B738,Detalhe_Registro!$M:$M,"SIM")</f>
        <v/>
      </c>
      <c r="F738" s="2">
        <f>IFERROR(MAXIFS(Detalhe_Registro!$N:$N,Detalhe_Registro!$D:$D,A738,Detalhe_Registro!$E:$E,B738,Detalhe_Registro!$M:$M,"SIM"),0)</f>
        <v/>
      </c>
      <c r="G738" s="2">
        <f>IFERROR(AVERAGEIFS(Detalhe_Registro!$N:$N,Detalhe_Registro!$D:$D,A738,Detalhe_Registro!$E:$E,B738,Detalhe_Registro!$M:$M,"SIM"),0)</f>
        <v/>
      </c>
      <c r="H738" s="2">
        <f>SUMIFS(Detalhe_Registro!$F:$F,Detalhe_Registro!$D:$D,A738,Detalhe_Registro!$E:$E,B738,Detalhe_Registro!$M:$M,"SIM")</f>
        <v/>
      </c>
      <c r="I738" s="2">
        <f>SUMIFS(Detalhe_Registro!$G:$G,Detalhe_Registro!$D:$D,A738,Detalhe_Registro!$E:$E,B738,Detalhe_Registro!$M:$M,"SIM")</f>
        <v/>
      </c>
      <c r="J738" s="2">
        <f>IF(F738&lt;Premissas!$B$8,"&lt; 1,00",IF(F738&lt;Premissas!$B$9,"1,00 – 1,19",IF(F738&lt;Premissas!$B$10,"1,20 – 1,39",IF(F738&lt;Premissas!$B$11,"1,40 – 1,59",IF(F738&lt;Premissas!$B$12,"1,60 – 1,99","≥ 2,00")))))</f>
        <v/>
      </c>
      <c r="K738" s="5">
        <f>IF(F738&lt;Premissas!$B$8,Premissas!$B$13,IF(F738&lt;Premissas!$B$9,Premissas!$B$14,IF(F738&lt;Premissas!$B$10,Premissas!$B$15,IF(F738&lt;Premissas!$B$11,Premissas!$B$16,IF(F738&lt;Premissas!$B$12,Premissas!$B$17,Premissas!$B$18)))))</f>
        <v/>
      </c>
      <c r="L738" s="5">
        <f>K738/Premissas!$B$4</f>
        <v/>
      </c>
      <c r="M738" s="2">
        <f>IF(K738=Premissas!$B$18,"SIM","NÃO")</f>
        <v/>
      </c>
    </row>
    <row r="739">
      <c r="A739" s="2" t="n">
        <v>5940834</v>
      </c>
      <c r="B739" s="2" t="inlineStr">
        <is>
          <t>Joseph Chinonso Ndubuisi</t>
        </is>
      </c>
      <c r="C739" s="2" t="n">
        <v>930</v>
      </c>
      <c r="D739" s="2">
        <f>IFERROR(TEXTJOIN(" | ",TRUE,UNIQUE(FILTER(Detalhe_Registro!$C:$C,(Detalhe_Registro!$D:$D=A739)*(Detalhe_Registro!$E:$E=B739)*(Detalhe_Registro!$M:$M="SIM")))),"")</f>
        <v/>
      </c>
      <c r="E739" s="2">
        <f>COUNTIFS(Detalhe_Registro!$D:$D,A739,Detalhe_Registro!$E:$E,B739,Detalhe_Registro!$M:$M,"SIM")</f>
        <v/>
      </c>
      <c r="F739" s="2">
        <f>IFERROR(MAXIFS(Detalhe_Registro!$N:$N,Detalhe_Registro!$D:$D,A739,Detalhe_Registro!$E:$E,B739,Detalhe_Registro!$M:$M,"SIM"),0)</f>
        <v/>
      </c>
      <c r="G739" s="2">
        <f>IFERROR(AVERAGEIFS(Detalhe_Registro!$N:$N,Detalhe_Registro!$D:$D,A739,Detalhe_Registro!$E:$E,B739,Detalhe_Registro!$M:$M,"SIM"),0)</f>
        <v/>
      </c>
      <c r="H739" s="2">
        <f>SUMIFS(Detalhe_Registro!$F:$F,Detalhe_Registro!$D:$D,A739,Detalhe_Registro!$E:$E,B739,Detalhe_Registro!$M:$M,"SIM")</f>
        <v/>
      </c>
      <c r="I739" s="2">
        <f>SUMIFS(Detalhe_Registro!$G:$G,Detalhe_Registro!$D:$D,A739,Detalhe_Registro!$E:$E,B739,Detalhe_Registro!$M:$M,"SIM")</f>
        <v/>
      </c>
      <c r="J739" s="2">
        <f>IF(F739&lt;Premissas!$B$8,"&lt; 1,00",IF(F739&lt;Premissas!$B$9,"1,00 – 1,19",IF(F739&lt;Premissas!$B$10,"1,20 – 1,39",IF(F739&lt;Premissas!$B$11,"1,40 – 1,59",IF(F739&lt;Premissas!$B$12,"1,60 – 1,99","≥ 2,00")))))</f>
        <v/>
      </c>
      <c r="K739" s="5">
        <f>IF(F739&lt;Premissas!$B$8,Premissas!$B$13,IF(F739&lt;Premissas!$B$9,Premissas!$B$14,IF(F739&lt;Premissas!$B$10,Premissas!$B$15,IF(F739&lt;Premissas!$B$11,Premissas!$B$16,IF(F739&lt;Premissas!$B$12,Premissas!$B$17,Premissas!$B$18)))))</f>
        <v/>
      </c>
      <c r="L739" s="5">
        <f>K739/Premissas!$B$4</f>
        <v/>
      </c>
      <c r="M739" s="2">
        <f>IF(K739=Premissas!$B$18,"SIM","NÃO")</f>
        <v/>
      </c>
    </row>
    <row r="740">
      <c r="A740" s="2" t="inlineStr">
        <is>
          <t>5940834</t>
        </is>
      </c>
      <c r="B740" s="2" t="inlineStr">
        <is>
          <t>Joseph Chinonso Ndubuisi</t>
        </is>
      </c>
      <c r="C740" s="2" t="n">
        <v>930</v>
      </c>
      <c r="D740" s="2">
        <f>IFERROR(TEXTJOIN(" | ",TRUE,UNIQUE(FILTER(Detalhe_Registro!$C:$C,(Detalhe_Registro!$D:$D=A740)*(Detalhe_Registro!$E:$E=B740)*(Detalhe_Registro!$M:$M="SIM")))),"")</f>
        <v/>
      </c>
      <c r="E740" s="2">
        <f>COUNTIFS(Detalhe_Registro!$D:$D,A740,Detalhe_Registro!$E:$E,B740,Detalhe_Registro!$M:$M,"SIM")</f>
        <v/>
      </c>
      <c r="F740" s="2">
        <f>IFERROR(MAXIFS(Detalhe_Registro!$N:$N,Detalhe_Registro!$D:$D,A740,Detalhe_Registro!$E:$E,B740,Detalhe_Registro!$M:$M,"SIM"),0)</f>
        <v/>
      </c>
      <c r="G740" s="2">
        <f>IFERROR(AVERAGEIFS(Detalhe_Registro!$N:$N,Detalhe_Registro!$D:$D,A740,Detalhe_Registro!$E:$E,B740,Detalhe_Registro!$M:$M,"SIM"),0)</f>
        <v/>
      </c>
      <c r="H740" s="2">
        <f>SUMIFS(Detalhe_Registro!$F:$F,Detalhe_Registro!$D:$D,A740,Detalhe_Registro!$E:$E,B740,Detalhe_Registro!$M:$M,"SIM")</f>
        <v/>
      </c>
      <c r="I740" s="2">
        <f>SUMIFS(Detalhe_Registro!$G:$G,Detalhe_Registro!$D:$D,A740,Detalhe_Registro!$E:$E,B740,Detalhe_Registro!$M:$M,"SIM")</f>
        <v/>
      </c>
      <c r="J740" s="2">
        <f>IF(F740&lt;Premissas!$B$8,"&lt; 1,00",IF(F740&lt;Premissas!$B$9,"1,00 – 1,19",IF(F740&lt;Premissas!$B$10,"1,20 – 1,39",IF(F740&lt;Premissas!$B$11,"1,40 – 1,59",IF(F740&lt;Premissas!$B$12,"1,60 – 1,99","≥ 2,00")))))</f>
        <v/>
      </c>
      <c r="K740" s="5">
        <f>IF(F740&lt;Premissas!$B$8,Premissas!$B$13,IF(F740&lt;Premissas!$B$9,Premissas!$B$14,IF(F740&lt;Premissas!$B$10,Premissas!$B$15,IF(F740&lt;Premissas!$B$11,Premissas!$B$16,IF(F740&lt;Premissas!$B$12,Premissas!$B$17,Premissas!$B$18)))))</f>
        <v/>
      </c>
      <c r="L740" s="5">
        <f>K740/Premissas!$B$4</f>
        <v/>
      </c>
      <c r="M740" s="2">
        <f>IF(K740=Premissas!$B$18,"SIM","NÃO")</f>
        <v/>
      </c>
    </row>
    <row r="741">
      <c r="A741" s="2" t="n">
        <v>5396247</v>
      </c>
      <c r="B741" s="2" t="inlineStr">
        <is>
          <t>Julio Cesar Da Silva Correa</t>
        </is>
      </c>
      <c r="C741" s="2" t="n">
        <v>930</v>
      </c>
      <c r="D741" s="2">
        <f>IFERROR(TEXTJOIN(" | ",TRUE,UNIQUE(FILTER(Detalhe_Registro!$C:$C,(Detalhe_Registro!$D:$D=A741)*(Detalhe_Registro!$E:$E=B741)*(Detalhe_Registro!$M:$M="SIM")))),"")</f>
        <v/>
      </c>
      <c r="E741" s="2">
        <f>COUNTIFS(Detalhe_Registro!$D:$D,A741,Detalhe_Registro!$E:$E,B741,Detalhe_Registro!$M:$M,"SIM")</f>
        <v/>
      </c>
      <c r="F741" s="2">
        <f>IFERROR(MAXIFS(Detalhe_Registro!$N:$N,Detalhe_Registro!$D:$D,A741,Detalhe_Registro!$E:$E,B741,Detalhe_Registro!$M:$M,"SIM"),0)</f>
        <v/>
      </c>
      <c r="G741" s="2">
        <f>IFERROR(AVERAGEIFS(Detalhe_Registro!$N:$N,Detalhe_Registro!$D:$D,A741,Detalhe_Registro!$E:$E,B741,Detalhe_Registro!$M:$M,"SIM"),0)</f>
        <v/>
      </c>
      <c r="H741" s="2">
        <f>SUMIFS(Detalhe_Registro!$F:$F,Detalhe_Registro!$D:$D,A741,Detalhe_Registro!$E:$E,B741,Detalhe_Registro!$M:$M,"SIM")</f>
        <v/>
      </c>
      <c r="I741" s="2">
        <f>SUMIFS(Detalhe_Registro!$G:$G,Detalhe_Registro!$D:$D,A741,Detalhe_Registro!$E:$E,B741,Detalhe_Registro!$M:$M,"SIM")</f>
        <v/>
      </c>
      <c r="J741" s="2">
        <f>IF(F741&lt;Premissas!$B$8,"&lt; 1,00",IF(F741&lt;Premissas!$B$9,"1,00 – 1,19",IF(F741&lt;Premissas!$B$10,"1,20 – 1,39",IF(F741&lt;Premissas!$B$11,"1,40 – 1,59",IF(F741&lt;Premissas!$B$12,"1,60 – 1,99","≥ 2,00")))))</f>
        <v/>
      </c>
      <c r="K741" s="5">
        <f>IF(F741&lt;Premissas!$B$8,Premissas!$B$13,IF(F741&lt;Premissas!$B$9,Premissas!$B$14,IF(F741&lt;Premissas!$B$10,Premissas!$B$15,IF(F741&lt;Premissas!$B$11,Premissas!$B$16,IF(F741&lt;Premissas!$B$12,Premissas!$B$17,Premissas!$B$18)))))</f>
        <v/>
      </c>
      <c r="L741" s="5">
        <f>K741/Premissas!$B$4</f>
        <v/>
      </c>
      <c r="M741" s="2">
        <f>IF(K741=Premissas!$B$18,"SIM","NÃO")</f>
        <v/>
      </c>
    </row>
    <row r="742">
      <c r="A742" s="2" t="inlineStr">
        <is>
          <t>5396247</t>
        </is>
      </c>
      <c r="B742" s="2" t="inlineStr">
        <is>
          <t>Julio Cesar Da Silva Correa</t>
        </is>
      </c>
      <c r="C742" s="2" t="n">
        <v>930</v>
      </c>
      <c r="D742" s="2">
        <f>IFERROR(TEXTJOIN(" | ",TRUE,UNIQUE(FILTER(Detalhe_Registro!$C:$C,(Detalhe_Registro!$D:$D=A742)*(Detalhe_Registro!$E:$E=B742)*(Detalhe_Registro!$M:$M="SIM")))),"")</f>
        <v/>
      </c>
      <c r="E742" s="2">
        <f>COUNTIFS(Detalhe_Registro!$D:$D,A742,Detalhe_Registro!$E:$E,B742,Detalhe_Registro!$M:$M,"SIM")</f>
        <v/>
      </c>
      <c r="F742" s="2">
        <f>IFERROR(MAXIFS(Detalhe_Registro!$N:$N,Detalhe_Registro!$D:$D,A742,Detalhe_Registro!$E:$E,B742,Detalhe_Registro!$M:$M,"SIM"),0)</f>
        <v/>
      </c>
      <c r="G742" s="2">
        <f>IFERROR(AVERAGEIFS(Detalhe_Registro!$N:$N,Detalhe_Registro!$D:$D,A742,Detalhe_Registro!$E:$E,B742,Detalhe_Registro!$M:$M,"SIM"),0)</f>
        <v/>
      </c>
      <c r="H742" s="2">
        <f>SUMIFS(Detalhe_Registro!$F:$F,Detalhe_Registro!$D:$D,A742,Detalhe_Registro!$E:$E,B742,Detalhe_Registro!$M:$M,"SIM")</f>
        <v/>
      </c>
      <c r="I742" s="2">
        <f>SUMIFS(Detalhe_Registro!$G:$G,Detalhe_Registro!$D:$D,A742,Detalhe_Registro!$E:$E,B742,Detalhe_Registro!$M:$M,"SIM")</f>
        <v/>
      </c>
      <c r="J742" s="2">
        <f>IF(F742&lt;Premissas!$B$8,"&lt; 1,00",IF(F742&lt;Premissas!$B$9,"1,00 – 1,19",IF(F742&lt;Premissas!$B$10,"1,20 – 1,39",IF(F742&lt;Premissas!$B$11,"1,40 – 1,59",IF(F742&lt;Premissas!$B$12,"1,60 – 1,99","≥ 2,00")))))</f>
        <v/>
      </c>
      <c r="K742" s="5">
        <f>IF(F742&lt;Premissas!$B$8,Premissas!$B$13,IF(F742&lt;Premissas!$B$9,Premissas!$B$14,IF(F742&lt;Premissas!$B$10,Premissas!$B$15,IF(F742&lt;Premissas!$B$11,Premissas!$B$16,IF(F742&lt;Premissas!$B$12,Premissas!$B$17,Premissas!$B$18)))))</f>
        <v/>
      </c>
      <c r="L742" s="5">
        <f>K742/Premissas!$B$4</f>
        <v/>
      </c>
      <c r="M742" s="2">
        <f>IF(K742=Premissas!$B$18,"SIM","NÃO")</f>
        <v/>
      </c>
    </row>
    <row r="743">
      <c r="A743" s="2" t="n">
        <v>5927676</v>
      </c>
      <c r="B743" s="2" t="inlineStr">
        <is>
          <t>Julio Cesar Matos Magalhaes</t>
        </is>
      </c>
      <c r="C743" s="2" t="n">
        <v>930</v>
      </c>
      <c r="D743" s="2">
        <f>IFERROR(TEXTJOIN(" | ",TRUE,UNIQUE(FILTER(Detalhe_Registro!$C:$C,(Detalhe_Registro!$D:$D=A743)*(Detalhe_Registro!$E:$E=B743)*(Detalhe_Registro!$M:$M="SIM")))),"")</f>
        <v/>
      </c>
      <c r="E743" s="2">
        <f>COUNTIFS(Detalhe_Registro!$D:$D,A743,Detalhe_Registro!$E:$E,B743,Detalhe_Registro!$M:$M,"SIM")</f>
        <v/>
      </c>
      <c r="F743" s="2">
        <f>IFERROR(MAXIFS(Detalhe_Registro!$N:$N,Detalhe_Registro!$D:$D,A743,Detalhe_Registro!$E:$E,B743,Detalhe_Registro!$M:$M,"SIM"),0)</f>
        <v/>
      </c>
      <c r="G743" s="2">
        <f>IFERROR(AVERAGEIFS(Detalhe_Registro!$N:$N,Detalhe_Registro!$D:$D,A743,Detalhe_Registro!$E:$E,B743,Detalhe_Registro!$M:$M,"SIM"),0)</f>
        <v/>
      </c>
      <c r="H743" s="2">
        <f>SUMIFS(Detalhe_Registro!$F:$F,Detalhe_Registro!$D:$D,A743,Detalhe_Registro!$E:$E,B743,Detalhe_Registro!$M:$M,"SIM")</f>
        <v/>
      </c>
      <c r="I743" s="2">
        <f>SUMIFS(Detalhe_Registro!$G:$G,Detalhe_Registro!$D:$D,A743,Detalhe_Registro!$E:$E,B743,Detalhe_Registro!$M:$M,"SIM")</f>
        <v/>
      </c>
      <c r="J743" s="2">
        <f>IF(F743&lt;Premissas!$B$8,"&lt; 1,00",IF(F743&lt;Premissas!$B$9,"1,00 – 1,19",IF(F743&lt;Premissas!$B$10,"1,20 – 1,39",IF(F743&lt;Premissas!$B$11,"1,40 – 1,59",IF(F743&lt;Premissas!$B$12,"1,60 – 1,99","≥ 2,00")))))</f>
        <v/>
      </c>
      <c r="K743" s="5">
        <f>IF(F743&lt;Premissas!$B$8,Premissas!$B$13,IF(F743&lt;Premissas!$B$9,Premissas!$B$14,IF(F743&lt;Premissas!$B$10,Premissas!$B$15,IF(F743&lt;Premissas!$B$11,Premissas!$B$16,IF(F743&lt;Premissas!$B$12,Premissas!$B$17,Premissas!$B$18)))))</f>
        <v/>
      </c>
      <c r="L743" s="5">
        <f>K743/Premissas!$B$4</f>
        <v/>
      </c>
      <c r="M743" s="2">
        <f>IF(K743=Premissas!$B$18,"SIM","NÃO")</f>
        <v/>
      </c>
    </row>
    <row r="744">
      <c r="A744" s="2" t="inlineStr">
        <is>
          <t>5927676</t>
        </is>
      </c>
      <c r="B744" s="2" t="inlineStr">
        <is>
          <t>Julio Cesar Matos Magalhaes</t>
        </is>
      </c>
      <c r="C744" s="2" t="n">
        <v>930</v>
      </c>
      <c r="D744" s="2">
        <f>IFERROR(TEXTJOIN(" | ",TRUE,UNIQUE(FILTER(Detalhe_Registro!$C:$C,(Detalhe_Registro!$D:$D=A744)*(Detalhe_Registro!$E:$E=B744)*(Detalhe_Registro!$M:$M="SIM")))),"")</f>
        <v/>
      </c>
      <c r="E744" s="2">
        <f>COUNTIFS(Detalhe_Registro!$D:$D,A744,Detalhe_Registro!$E:$E,B744,Detalhe_Registro!$M:$M,"SIM")</f>
        <v/>
      </c>
      <c r="F744" s="2">
        <f>IFERROR(MAXIFS(Detalhe_Registro!$N:$N,Detalhe_Registro!$D:$D,A744,Detalhe_Registro!$E:$E,B744,Detalhe_Registro!$M:$M,"SIM"),0)</f>
        <v/>
      </c>
      <c r="G744" s="2">
        <f>IFERROR(AVERAGEIFS(Detalhe_Registro!$N:$N,Detalhe_Registro!$D:$D,A744,Detalhe_Registro!$E:$E,B744,Detalhe_Registro!$M:$M,"SIM"),0)</f>
        <v/>
      </c>
      <c r="H744" s="2">
        <f>SUMIFS(Detalhe_Registro!$F:$F,Detalhe_Registro!$D:$D,A744,Detalhe_Registro!$E:$E,B744,Detalhe_Registro!$M:$M,"SIM")</f>
        <v/>
      </c>
      <c r="I744" s="2">
        <f>SUMIFS(Detalhe_Registro!$G:$G,Detalhe_Registro!$D:$D,A744,Detalhe_Registro!$E:$E,B744,Detalhe_Registro!$M:$M,"SIM")</f>
        <v/>
      </c>
      <c r="J744" s="2">
        <f>IF(F744&lt;Premissas!$B$8,"&lt; 1,00",IF(F744&lt;Premissas!$B$9,"1,00 – 1,19",IF(F744&lt;Premissas!$B$10,"1,20 – 1,39",IF(F744&lt;Premissas!$B$11,"1,40 – 1,59",IF(F744&lt;Premissas!$B$12,"1,60 – 1,99","≥ 2,00")))))</f>
        <v/>
      </c>
      <c r="K744" s="5">
        <f>IF(F744&lt;Premissas!$B$8,Premissas!$B$13,IF(F744&lt;Premissas!$B$9,Premissas!$B$14,IF(F744&lt;Premissas!$B$10,Premissas!$B$15,IF(F744&lt;Premissas!$B$11,Premissas!$B$16,IF(F744&lt;Premissas!$B$12,Premissas!$B$17,Premissas!$B$18)))))</f>
        <v/>
      </c>
      <c r="L744" s="5">
        <f>K744/Premissas!$B$4</f>
        <v/>
      </c>
      <c r="M744" s="2">
        <f>IF(K744=Premissas!$B$18,"SIM","NÃO")</f>
        <v/>
      </c>
    </row>
    <row r="745">
      <c r="A745" s="2" t="n">
        <v>5637139</v>
      </c>
      <c r="B745" s="2" t="inlineStr">
        <is>
          <t>Junior Raphael Da Silva Gomes</t>
        </is>
      </c>
      <c r="C745" s="2" t="n">
        <v>930</v>
      </c>
      <c r="D745" s="2">
        <f>IFERROR(TEXTJOIN(" | ",TRUE,UNIQUE(FILTER(Detalhe_Registro!$C:$C,(Detalhe_Registro!$D:$D=A745)*(Detalhe_Registro!$E:$E=B745)*(Detalhe_Registro!$M:$M="SIM")))),"")</f>
        <v/>
      </c>
      <c r="E745" s="2">
        <f>COUNTIFS(Detalhe_Registro!$D:$D,A745,Detalhe_Registro!$E:$E,B745,Detalhe_Registro!$M:$M,"SIM")</f>
        <v/>
      </c>
      <c r="F745" s="2">
        <f>IFERROR(MAXIFS(Detalhe_Registro!$N:$N,Detalhe_Registro!$D:$D,A745,Detalhe_Registro!$E:$E,B745,Detalhe_Registro!$M:$M,"SIM"),0)</f>
        <v/>
      </c>
      <c r="G745" s="2">
        <f>IFERROR(AVERAGEIFS(Detalhe_Registro!$N:$N,Detalhe_Registro!$D:$D,A745,Detalhe_Registro!$E:$E,B745,Detalhe_Registro!$M:$M,"SIM"),0)</f>
        <v/>
      </c>
      <c r="H745" s="2">
        <f>SUMIFS(Detalhe_Registro!$F:$F,Detalhe_Registro!$D:$D,A745,Detalhe_Registro!$E:$E,B745,Detalhe_Registro!$M:$M,"SIM")</f>
        <v/>
      </c>
      <c r="I745" s="2">
        <f>SUMIFS(Detalhe_Registro!$G:$G,Detalhe_Registro!$D:$D,A745,Detalhe_Registro!$E:$E,B745,Detalhe_Registro!$M:$M,"SIM")</f>
        <v/>
      </c>
      <c r="J745" s="2">
        <f>IF(F745&lt;Premissas!$B$8,"&lt; 1,00",IF(F745&lt;Premissas!$B$9,"1,00 – 1,19",IF(F745&lt;Premissas!$B$10,"1,20 – 1,39",IF(F745&lt;Premissas!$B$11,"1,40 – 1,59",IF(F745&lt;Premissas!$B$12,"1,60 – 1,99","≥ 2,00")))))</f>
        <v/>
      </c>
      <c r="K745" s="5">
        <f>IF(F745&lt;Premissas!$B$8,Premissas!$B$13,IF(F745&lt;Premissas!$B$9,Premissas!$B$14,IF(F745&lt;Premissas!$B$10,Premissas!$B$15,IF(F745&lt;Premissas!$B$11,Premissas!$B$16,IF(F745&lt;Premissas!$B$12,Premissas!$B$17,Premissas!$B$18)))))</f>
        <v/>
      </c>
      <c r="L745" s="5">
        <f>K745/Premissas!$B$4</f>
        <v/>
      </c>
      <c r="M745" s="2">
        <f>IF(K745=Premissas!$B$18,"SIM","NÃO")</f>
        <v/>
      </c>
    </row>
    <row r="746">
      <c r="A746" s="2" t="inlineStr">
        <is>
          <t>5637139</t>
        </is>
      </c>
      <c r="B746" s="2" t="inlineStr">
        <is>
          <t>Junior Raphael Da Silva Gomes</t>
        </is>
      </c>
      <c r="C746" s="2" t="n">
        <v>930</v>
      </c>
      <c r="D746" s="2">
        <f>IFERROR(TEXTJOIN(" | ",TRUE,UNIQUE(FILTER(Detalhe_Registro!$C:$C,(Detalhe_Registro!$D:$D=A746)*(Detalhe_Registro!$E:$E=B746)*(Detalhe_Registro!$M:$M="SIM")))),"")</f>
        <v/>
      </c>
      <c r="E746" s="2">
        <f>COUNTIFS(Detalhe_Registro!$D:$D,A746,Detalhe_Registro!$E:$E,B746,Detalhe_Registro!$M:$M,"SIM")</f>
        <v/>
      </c>
      <c r="F746" s="2">
        <f>IFERROR(MAXIFS(Detalhe_Registro!$N:$N,Detalhe_Registro!$D:$D,A746,Detalhe_Registro!$E:$E,B746,Detalhe_Registro!$M:$M,"SIM"),0)</f>
        <v/>
      </c>
      <c r="G746" s="2">
        <f>IFERROR(AVERAGEIFS(Detalhe_Registro!$N:$N,Detalhe_Registro!$D:$D,A746,Detalhe_Registro!$E:$E,B746,Detalhe_Registro!$M:$M,"SIM"),0)</f>
        <v/>
      </c>
      <c r="H746" s="2">
        <f>SUMIFS(Detalhe_Registro!$F:$F,Detalhe_Registro!$D:$D,A746,Detalhe_Registro!$E:$E,B746,Detalhe_Registro!$M:$M,"SIM")</f>
        <v/>
      </c>
      <c r="I746" s="2">
        <f>SUMIFS(Detalhe_Registro!$G:$G,Detalhe_Registro!$D:$D,A746,Detalhe_Registro!$E:$E,B746,Detalhe_Registro!$M:$M,"SIM")</f>
        <v/>
      </c>
      <c r="J746" s="2">
        <f>IF(F746&lt;Premissas!$B$8,"&lt; 1,00",IF(F746&lt;Premissas!$B$9,"1,00 – 1,19",IF(F746&lt;Premissas!$B$10,"1,20 – 1,39",IF(F746&lt;Premissas!$B$11,"1,40 – 1,59",IF(F746&lt;Premissas!$B$12,"1,60 – 1,99","≥ 2,00")))))</f>
        <v/>
      </c>
      <c r="K746" s="5">
        <f>IF(F746&lt;Premissas!$B$8,Premissas!$B$13,IF(F746&lt;Premissas!$B$9,Premissas!$B$14,IF(F746&lt;Premissas!$B$10,Premissas!$B$15,IF(F746&lt;Premissas!$B$11,Premissas!$B$16,IF(F746&lt;Premissas!$B$12,Premissas!$B$17,Premissas!$B$18)))))</f>
        <v/>
      </c>
      <c r="L746" s="5">
        <f>K746/Premissas!$B$4</f>
        <v/>
      </c>
      <c r="M746" s="2">
        <f>IF(K746=Premissas!$B$18,"SIM","NÃO")</f>
        <v/>
      </c>
    </row>
    <row r="747">
      <c r="A747" s="2" t="n">
        <v>5454263</v>
      </c>
      <c r="B747" s="2" t="inlineStr">
        <is>
          <t>Juraci Monteiro</t>
        </is>
      </c>
      <c r="C747" s="2" t="n">
        <v>930</v>
      </c>
      <c r="D747" s="2">
        <f>IFERROR(TEXTJOIN(" | ",TRUE,UNIQUE(FILTER(Detalhe_Registro!$C:$C,(Detalhe_Registro!$D:$D=A747)*(Detalhe_Registro!$E:$E=B747)*(Detalhe_Registro!$M:$M="SIM")))),"")</f>
        <v/>
      </c>
      <c r="E747" s="2">
        <f>COUNTIFS(Detalhe_Registro!$D:$D,A747,Detalhe_Registro!$E:$E,B747,Detalhe_Registro!$M:$M,"SIM")</f>
        <v/>
      </c>
      <c r="F747" s="2">
        <f>IFERROR(MAXIFS(Detalhe_Registro!$N:$N,Detalhe_Registro!$D:$D,A747,Detalhe_Registro!$E:$E,B747,Detalhe_Registro!$M:$M,"SIM"),0)</f>
        <v/>
      </c>
      <c r="G747" s="2">
        <f>IFERROR(AVERAGEIFS(Detalhe_Registro!$N:$N,Detalhe_Registro!$D:$D,A747,Detalhe_Registro!$E:$E,B747,Detalhe_Registro!$M:$M,"SIM"),0)</f>
        <v/>
      </c>
      <c r="H747" s="2">
        <f>SUMIFS(Detalhe_Registro!$F:$F,Detalhe_Registro!$D:$D,A747,Detalhe_Registro!$E:$E,B747,Detalhe_Registro!$M:$M,"SIM")</f>
        <v/>
      </c>
      <c r="I747" s="2">
        <f>SUMIFS(Detalhe_Registro!$G:$G,Detalhe_Registro!$D:$D,A747,Detalhe_Registro!$E:$E,B747,Detalhe_Registro!$M:$M,"SIM")</f>
        <v/>
      </c>
      <c r="J747" s="2">
        <f>IF(F747&lt;Premissas!$B$8,"&lt; 1,00",IF(F747&lt;Premissas!$B$9,"1,00 – 1,19",IF(F747&lt;Premissas!$B$10,"1,20 – 1,39",IF(F747&lt;Premissas!$B$11,"1,40 – 1,59",IF(F747&lt;Premissas!$B$12,"1,60 – 1,99","≥ 2,00")))))</f>
        <v/>
      </c>
      <c r="K747" s="5">
        <f>IF(F747&lt;Premissas!$B$8,Premissas!$B$13,IF(F747&lt;Premissas!$B$9,Premissas!$B$14,IF(F747&lt;Premissas!$B$10,Premissas!$B$15,IF(F747&lt;Premissas!$B$11,Premissas!$B$16,IF(F747&lt;Premissas!$B$12,Premissas!$B$17,Premissas!$B$18)))))</f>
        <v/>
      </c>
      <c r="L747" s="5">
        <f>K747/Premissas!$B$4</f>
        <v/>
      </c>
      <c r="M747" s="2">
        <f>IF(K747=Premissas!$B$18,"SIM","NÃO")</f>
        <v/>
      </c>
    </row>
    <row r="748">
      <c r="A748" s="2" t="inlineStr">
        <is>
          <t>5454263</t>
        </is>
      </c>
      <c r="B748" s="2" t="inlineStr">
        <is>
          <t>Juraci Monteiro</t>
        </is>
      </c>
      <c r="C748" s="2" t="n">
        <v>930</v>
      </c>
      <c r="D748" s="2">
        <f>IFERROR(TEXTJOIN(" | ",TRUE,UNIQUE(FILTER(Detalhe_Registro!$C:$C,(Detalhe_Registro!$D:$D=A748)*(Detalhe_Registro!$E:$E=B748)*(Detalhe_Registro!$M:$M="SIM")))),"")</f>
        <v/>
      </c>
      <c r="E748" s="2">
        <f>COUNTIFS(Detalhe_Registro!$D:$D,A748,Detalhe_Registro!$E:$E,B748,Detalhe_Registro!$M:$M,"SIM")</f>
        <v/>
      </c>
      <c r="F748" s="2">
        <f>IFERROR(MAXIFS(Detalhe_Registro!$N:$N,Detalhe_Registro!$D:$D,A748,Detalhe_Registro!$E:$E,B748,Detalhe_Registro!$M:$M,"SIM"),0)</f>
        <v/>
      </c>
      <c r="G748" s="2">
        <f>IFERROR(AVERAGEIFS(Detalhe_Registro!$N:$N,Detalhe_Registro!$D:$D,A748,Detalhe_Registro!$E:$E,B748,Detalhe_Registro!$M:$M,"SIM"),0)</f>
        <v/>
      </c>
      <c r="H748" s="2">
        <f>SUMIFS(Detalhe_Registro!$F:$F,Detalhe_Registro!$D:$D,A748,Detalhe_Registro!$E:$E,B748,Detalhe_Registro!$M:$M,"SIM")</f>
        <v/>
      </c>
      <c r="I748" s="2">
        <f>SUMIFS(Detalhe_Registro!$G:$G,Detalhe_Registro!$D:$D,A748,Detalhe_Registro!$E:$E,B748,Detalhe_Registro!$M:$M,"SIM")</f>
        <v/>
      </c>
      <c r="J748" s="2">
        <f>IF(F748&lt;Premissas!$B$8,"&lt; 1,00",IF(F748&lt;Premissas!$B$9,"1,00 – 1,19",IF(F748&lt;Premissas!$B$10,"1,20 – 1,39",IF(F748&lt;Premissas!$B$11,"1,40 – 1,59",IF(F748&lt;Premissas!$B$12,"1,60 – 1,99","≥ 2,00")))))</f>
        <v/>
      </c>
      <c r="K748" s="5">
        <f>IF(F748&lt;Premissas!$B$8,Premissas!$B$13,IF(F748&lt;Premissas!$B$9,Premissas!$B$14,IF(F748&lt;Premissas!$B$10,Premissas!$B$15,IF(F748&lt;Premissas!$B$11,Premissas!$B$16,IF(F748&lt;Premissas!$B$12,Premissas!$B$17,Premissas!$B$18)))))</f>
        <v/>
      </c>
      <c r="L748" s="5">
        <f>K748/Premissas!$B$4</f>
        <v/>
      </c>
      <c r="M748" s="2">
        <f>IF(K748=Premissas!$B$18,"SIM","NÃO")</f>
        <v/>
      </c>
    </row>
    <row r="749">
      <c r="A749" s="2" t="n">
        <v>5791219</v>
      </c>
      <c r="B749" s="2" t="inlineStr">
        <is>
          <t>KAYKE HENRIQUE BARBOSA</t>
        </is>
      </c>
      <c r="C749" s="2" t="n">
        <v>930</v>
      </c>
      <c r="D749" s="2">
        <f>IFERROR(TEXTJOIN(" | ",TRUE,UNIQUE(FILTER(Detalhe_Registro!$C:$C,(Detalhe_Registro!$D:$D=A749)*(Detalhe_Registro!$E:$E=B749)*(Detalhe_Registro!$M:$M="SIM")))),"")</f>
        <v/>
      </c>
      <c r="E749" s="2">
        <f>COUNTIFS(Detalhe_Registro!$D:$D,A749,Detalhe_Registro!$E:$E,B749,Detalhe_Registro!$M:$M,"SIM")</f>
        <v/>
      </c>
      <c r="F749" s="2">
        <f>IFERROR(MAXIFS(Detalhe_Registro!$N:$N,Detalhe_Registro!$D:$D,A749,Detalhe_Registro!$E:$E,B749,Detalhe_Registro!$M:$M,"SIM"),0)</f>
        <v/>
      </c>
      <c r="G749" s="2">
        <f>IFERROR(AVERAGEIFS(Detalhe_Registro!$N:$N,Detalhe_Registro!$D:$D,A749,Detalhe_Registro!$E:$E,B749,Detalhe_Registro!$M:$M,"SIM"),0)</f>
        <v/>
      </c>
      <c r="H749" s="2">
        <f>SUMIFS(Detalhe_Registro!$F:$F,Detalhe_Registro!$D:$D,A749,Detalhe_Registro!$E:$E,B749,Detalhe_Registro!$M:$M,"SIM")</f>
        <v/>
      </c>
      <c r="I749" s="2">
        <f>SUMIFS(Detalhe_Registro!$G:$G,Detalhe_Registro!$D:$D,A749,Detalhe_Registro!$E:$E,B749,Detalhe_Registro!$M:$M,"SIM")</f>
        <v/>
      </c>
      <c r="J749" s="2">
        <f>IF(F749&lt;Premissas!$B$8,"&lt; 1,00",IF(F749&lt;Premissas!$B$9,"1,00 – 1,19",IF(F749&lt;Premissas!$B$10,"1,20 – 1,39",IF(F749&lt;Premissas!$B$11,"1,40 – 1,59",IF(F749&lt;Premissas!$B$12,"1,60 – 1,99","≥ 2,00")))))</f>
        <v/>
      </c>
      <c r="K749" s="5">
        <f>IF(F749&lt;Premissas!$B$8,Premissas!$B$13,IF(F749&lt;Premissas!$B$9,Premissas!$B$14,IF(F749&lt;Premissas!$B$10,Premissas!$B$15,IF(F749&lt;Premissas!$B$11,Premissas!$B$16,IF(F749&lt;Premissas!$B$12,Premissas!$B$17,Premissas!$B$18)))))</f>
        <v/>
      </c>
      <c r="L749" s="5">
        <f>K749/Premissas!$B$4</f>
        <v/>
      </c>
      <c r="M749" s="2">
        <f>IF(K749=Premissas!$B$18,"SIM","NÃO")</f>
        <v/>
      </c>
    </row>
    <row r="750">
      <c r="A750" s="2" t="inlineStr">
        <is>
          <t>5791219</t>
        </is>
      </c>
      <c r="B750" s="2" t="inlineStr">
        <is>
          <t>KAYKE HENRIQUE BARBOSA</t>
        </is>
      </c>
      <c r="C750" s="2" t="n">
        <v>930</v>
      </c>
      <c r="D750" s="2">
        <f>IFERROR(TEXTJOIN(" | ",TRUE,UNIQUE(FILTER(Detalhe_Registro!$C:$C,(Detalhe_Registro!$D:$D=A750)*(Detalhe_Registro!$E:$E=B750)*(Detalhe_Registro!$M:$M="SIM")))),"")</f>
        <v/>
      </c>
      <c r="E750" s="2">
        <f>COUNTIFS(Detalhe_Registro!$D:$D,A750,Detalhe_Registro!$E:$E,B750,Detalhe_Registro!$M:$M,"SIM")</f>
        <v/>
      </c>
      <c r="F750" s="2">
        <f>IFERROR(MAXIFS(Detalhe_Registro!$N:$N,Detalhe_Registro!$D:$D,A750,Detalhe_Registro!$E:$E,B750,Detalhe_Registro!$M:$M,"SIM"),0)</f>
        <v/>
      </c>
      <c r="G750" s="2">
        <f>IFERROR(AVERAGEIFS(Detalhe_Registro!$N:$N,Detalhe_Registro!$D:$D,A750,Detalhe_Registro!$E:$E,B750,Detalhe_Registro!$M:$M,"SIM"),0)</f>
        <v/>
      </c>
      <c r="H750" s="2">
        <f>SUMIFS(Detalhe_Registro!$F:$F,Detalhe_Registro!$D:$D,A750,Detalhe_Registro!$E:$E,B750,Detalhe_Registro!$M:$M,"SIM")</f>
        <v/>
      </c>
      <c r="I750" s="2">
        <f>SUMIFS(Detalhe_Registro!$G:$G,Detalhe_Registro!$D:$D,A750,Detalhe_Registro!$E:$E,B750,Detalhe_Registro!$M:$M,"SIM")</f>
        <v/>
      </c>
      <c r="J750" s="2">
        <f>IF(F750&lt;Premissas!$B$8,"&lt; 1,00",IF(F750&lt;Premissas!$B$9,"1,00 – 1,19",IF(F750&lt;Premissas!$B$10,"1,20 – 1,39",IF(F750&lt;Premissas!$B$11,"1,40 – 1,59",IF(F750&lt;Premissas!$B$12,"1,60 – 1,99","≥ 2,00")))))</f>
        <v/>
      </c>
      <c r="K750" s="5">
        <f>IF(F750&lt;Premissas!$B$8,Premissas!$B$13,IF(F750&lt;Premissas!$B$9,Premissas!$B$14,IF(F750&lt;Premissas!$B$10,Premissas!$B$15,IF(F750&lt;Premissas!$B$11,Premissas!$B$16,IF(F750&lt;Premissas!$B$12,Premissas!$B$17,Premissas!$B$18)))))</f>
        <v/>
      </c>
      <c r="L750" s="5">
        <f>K750/Premissas!$B$4</f>
        <v/>
      </c>
      <c r="M750" s="2">
        <f>IF(K750=Premissas!$B$18,"SIM","NÃO")</f>
        <v/>
      </c>
    </row>
    <row r="751">
      <c r="A751" s="2" t="n">
        <v>549848</v>
      </c>
      <c r="B751" s="2" t="inlineStr">
        <is>
          <t>KEITE RODRIGUES DE OLIVEIRA</t>
        </is>
      </c>
      <c r="C751" s="2" t="n">
        <v>930</v>
      </c>
      <c r="D751" s="2">
        <f>IFERROR(TEXTJOIN(" | ",TRUE,UNIQUE(FILTER(Detalhe_Registro!$C:$C,(Detalhe_Registro!$D:$D=A751)*(Detalhe_Registro!$E:$E=B751)*(Detalhe_Registro!$M:$M="SIM")))),"")</f>
        <v/>
      </c>
      <c r="E751" s="2">
        <f>COUNTIFS(Detalhe_Registro!$D:$D,A751,Detalhe_Registro!$E:$E,B751,Detalhe_Registro!$M:$M,"SIM")</f>
        <v/>
      </c>
      <c r="F751" s="2">
        <f>IFERROR(MAXIFS(Detalhe_Registro!$N:$N,Detalhe_Registro!$D:$D,A751,Detalhe_Registro!$E:$E,B751,Detalhe_Registro!$M:$M,"SIM"),0)</f>
        <v/>
      </c>
      <c r="G751" s="2">
        <f>IFERROR(AVERAGEIFS(Detalhe_Registro!$N:$N,Detalhe_Registro!$D:$D,A751,Detalhe_Registro!$E:$E,B751,Detalhe_Registro!$M:$M,"SIM"),0)</f>
        <v/>
      </c>
      <c r="H751" s="2">
        <f>SUMIFS(Detalhe_Registro!$F:$F,Detalhe_Registro!$D:$D,A751,Detalhe_Registro!$E:$E,B751,Detalhe_Registro!$M:$M,"SIM")</f>
        <v/>
      </c>
      <c r="I751" s="2">
        <f>SUMIFS(Detalhe_Registro!$G:$G,Detalhe_Registro!$D:$D,A751,Detalhe_Registro!$E:$E,B751,Detalhe_Registro!$M:$M,"SIM")</f>
        <v/>
      </c>
      <c r="J751" s="2">
        <f>IF(F751&lt;Premissas!$B$8,"&lt; 1,00",IF(F751&lt;Premissas!$B$9,"1,00 – 1,19",IF(F751&lt;Premissas!$B$10,"1,20 – 1,39",IF(F751&lt;Premissas!$B$11,"1,40 – 1,59",IF(F751&lt;Premissas!$B$12,"1,60 – 1,99","≥ 2,00")))))</f>
        <v/>
      </c>
      <c r="K751" s="5">
        <f>IF(F751&lt;Premissas!$B$8,Premissas!$B$13,IF(F751&lt;Premissas!$B$9,Premissas!$B$14,IF(F751&lt;Premissas!$B$10,Premissas!$B$15,IF(F751&lt;Premissas!$B$11,Premissas!$B$16,IF(F751&lt;Premissas!$B$12,Premissas!$B$17,Premissas!$B$18)))))</f>
        <v/>
      </c>
      <c r="L751" s="5">
        <f>K751/Premissas!$B$4</f>
        <v/>
      </c>
      <c r="M751" s="2">
        <f>IF(K751=Premissas!$B$18,"SIM","NÃO")</f>
        <v/>
      </c>
    </row>
    <row r="752">
      <c r="A752" s="2" t="inlineStr">
        <is>
          <t>549848</t>
        </is>
      </c>
      <c r="B752" s="2" t="inlineStr">
        <is>
          <t>KEITE RODRIGUES DE OLIVEIRA</t>
        </is>
      </c>
      <c r="C752" s="2" t="n">
        <v>930</v>
      </c>
      <c r="D752" s="2">
        <f>IFERROR(TEXTJOIN(" | ",TRUE,UNIQUE(FILTER(Detalhe_Registro!$C:$C,(Detalhe_Registro!$D:$D=A752)*(Detalhe_Registro!$E:$E=B752)*(Detalhe_Registro!$M:$M="SIM")))),"")</f>
        <v/>
      </c>
      <c r="E752" s="2">
        <f>COUNTIFS(Detalhe_Registro!$D:$D,A752,Detalhe_Registro!$E:$E,B752,Detalhe_Registro!$M:$M,"SIM")</f>
        <v/>
      </c>
      <c r="F752" s="2">
        <f>IFERROR(MAXIFS(Detalhe_Registro!$N:$N,Detalhe_Registro!$D:$D,A752,Detalhe_Registro!$E:$E,B752,Detalhe_Registro!$M:$M,"SIM"),0)</f>
        <v/>
      </c>
      <c r="G752" s="2">
        <f>IFERROR(AVERAGEIFS(Detalhe_Registro!$N:$N,Detalhe_Registro!$D:$D,A752,Detalhe_Registro!$E:$E,B752,Detalhe_Registro!$M:$M,"SIM"),0)</f>
        <v/>
      </c>
      <c r="H752" s="2">
        <f>SUMIFS(Detalhe_Registro!$F:$F,Detalhe_Registro!$D:$D,A752,Detalhe_Registro!$E:$E,B752,Detalhe_Registro!$M:$M,"SIM")</f>
        <v/>
      </c>
      <c r="I752" s="2">
        <f>SUMIFS(Detalhe_Registro!$G:$G,Detalhe_Registro!$D:$D,A752,Detalhe_Registro!$E:$E,B752,Detalhe_Registro!$M:$M,"SIM")</f>
        <v/>
      </c>
      <c r="J752" s="2">
        <f>IF(F752&lt;Premissas!$B$8,"&lt; 1,00",IF(F752&lt;Premissas!$B$9,"1,00 – 1,19",IF(F752&lt;Premissas!$B$10,"1,20 – 1,39",IF(F752&lt;Premissas!$B$11,"1,40 – 1,59",IF(F752&lt;Premissas!$B$12,"1,60 – 1,99","≥ 2,00")))))</f>
        <v/>
      </c>
      <c r="K752" s="5">
        <f>IF(F752&lt;Premissas!$B$8,Premissas!$B$13,IF(F752&lt;Premissas!$B$9,Premissas!$B$14,IF(F752&lt;Premissas!$B$10,Premissas!$B$15,IF(F752&lt;Premissas!$B$11,Premissas!$B$16,IF(F752&lt;Premissas!$B$12,Premissas!$B$17,Premissas!$B$18)))))</f>
        <v/>
      </c>
      <c r="L752" s="5">
        <f>K752/Premissas!$B$4</f>
        <v/>
      </c>
      <c r="M752" s="2">
        <f>IF(K752=Premissas!$B$18,"SIM","NÃO")</f>
        <v/>
      </c>
    </row>
    <row r="753">
      <c r="A753" s="2" t="n">
        <v>5768969</v>
      </c>
      <c r="B753" s="2" t="inlineStr">
        <is>
          <t>KEVIN ARAUJO MOREIRA PEREIRA</t>
        </is>
      </c>
      <c r="C753" s="2" t="n">
        <v>930</v>
      </c>
      <c r="D753" s="2">
        <f>IFERROR(TEXTJOIN(" | ",TRUE,UNIQUE(FILTER(Detalhe_Registro!$C:$C,(Detalhe_Registro!$D:$D=A753)*(Detalhe_Registro!$E:$E=B753)*(Detalhe_Registro!$M:$M="SIM")))),"")</f>
        <v/>
      </c>
      <c r="E753" s="2">
        <f>COUNTIFS(Detalhe_Registro!$D:$D,A753,Detalhe_Registro!$E:$E,B753,Detalhe_Registro!$M:$M,"SIM")</f>
        <v/>
      </c>
      <c r="F753" s="2">
        <f>IFERROR(MAXIFS(Detalhe_Registro!$N:$N,Detalhe_Registro!$D:$D,A753,Detalhe_Registro!$E:$E,B753,Detalhe_Registro!$M:$M,"SIM"),0)</f>
        <v/>
      </c>
      <c r="G753" s="2">
        <f>IFERROR(AVERAGEIFS(Detalhe_Registro!$N:$N,Detalhe_Registro!$D:$D,A753,Detalhe_Registro!$E:$E,B753,Detalhe_Registro!$M:$M,"SIM"),0)</f>
        <v/>
      </c>
      <c r="H753" s="2">
        <f>SUMIFS(Detalhe_Registro!$F:$F,Detalhe_Registro!$D:$D,A753,Detalhe_Registro!$E:$E,B753,Detalhe_Registro!$M:$M,"SIM")</f>
        <v/>
      </c>
      <c r="I753" s="2">
        <f>SUMIFS(Detalhe_Registro!$G:$G,Detalhe_Registro!$D:$D,A753,Detalhe_Registro!$E:$E,B753,Detalhe_Registro!$M:$M,"SIM")</f>
        <v/>
      </c>
      <c r="J753" s="2">
        <f>IF(F753&lt;Premissas!$B$8,"&lt; 1,00",IF(F753&lt;Premissas!$B$9,"1,00 – 1,19",IF(F753&lt;Premissas!$B$10,"1,20 – 1,39",IF(F753&lt;Premissas!$B$11,"1,40 – 1,59",IF(F753&lt;Premissas!$B$12,"1,60 – 1,99","≥ 2,00")))))</f>
        <v/>
      </c>
      <c r="K753" s="5">
        <f>IF(F753&lt;Premissas!$B$8,Premissas!$B$13,IF(F753&lt;Premissas!$B$9,Premissas!$B$14,IF(F753&lt;Premissas!$B$10,Premissas!$B$15,IF(F753&lt;Premissas!$B$11,Premissas!$B$16,IF(F753&lt;Premissas!$B$12,Premissas!$B$17,Premissas!$B$18)))))</f>
        <v/>
      </c>
      <c r="L753" s="5">
        <f>K753/Premissas!$B$4</f>
        <v/>
      </c>
      <c r="M753" s="2">
        <f>IF(K753=Premissas!$B$18,"SIM","NÃO")</f>
        <v/>
      </c>
    </row>
    <row r="754">
      <c r="A754" s="2" t="inlineStr">
        <is>
          <t>5768969</t>
        </is>
      </c>
      <c r="B754" s="2" t="inlineStr">
        <is>
          <t>KEVIN ARAUJO MOREIRA PEREIRA</t>
        </is>
      </c>
      <c r="C754" s="2" t="n">
        <v>930</v>
      </c>
      <c r="D754" s="2">
        <f>IFERROR(TEXTJOIN(" | ",TRUE,UNIQUE(FILTER(Detalhe_Registro!$C:$C,(Detalhe_Registro!$D:$D=A754)*(Detalhe_Registro!$E:$E=B754)*(Detalhe_Registro!$M:$M="SIM")))),"")</f>
        <v/>
      </c>
      <c r="E754" s="2">
        <f>COUNTIFS(Detalhe_Registro!$D:$D,A754,Detalhe_Registro!$E:$E,B754,Detalhe_Registro!$M:$M,"SIM")</f>
        <v/>
      </c>
      <c r="F754" s="2">
        <f>IFERROR(MAXIFS(Detalhe_Registro!$N:$N,Detalhe_Registro!$D:$D,A754,Detalhe_Registro!$E:$E,B754,Detalhe_Registro!$M:$M,"SIM"),0)</f>
        <v/>
      </c>
      <c r="G754" s="2">
        <f>IFERROR(AVERAGEIFS(Detalhe_Registro!$N:$N,Detalhe_Registro!$D:$D,A754,Detalhe_Registro!$E:$E,B754,Detalhe_Registro!$M:$M,"SIM"),0)</f>
        <v/>
      </c>
      <c r="H754" s="2">
        <f>SUMIFS(Detalhe_Registro!$F:$F,Detalhe_Registro!$D:$D,A754,Detalhe_Registro!$E:$E,B754,Detalhe_Registro!$M:$M,"SIM")</f>
        <v/>
      </c>
      <c r="I754" s="2">
        <f>SUMIFS(Detalhe_Registro!$G:$G,Detalhe_Registro!$D:$D,A754,Detalhe_Registro!$E:$E,B754,Detalhe_Registro!$M:$M,"SIM")</f>
        <v/>
      </c>
      <c r="J754" s="2">
        <f>IF(F754&lt;Premissas!$B$8,"&lt; 1,00",IF(F754&lt;Premissas!$B$9,"1,00 – 1,19",IF(F754&lt;Premissas!$B$10,"1,20 – 1,39",IF(F754&lt;Premissas!$B$11,"1,40 – 1,59",IF(F754&lt;Premissas!$B$12,"1,60 – 1,99","≥ 2,00")))))</f>
        <v/>
      </c>
      <c r="K754" s="5">
        <f>IF(F754&lt;Premissas!$B$8,Premissas!$B$13,IF(F754&lt;Premissas!$B$9,Premissas!$B$14,IF(F754&lt;Premissas!$B$10,Premissas!$B$15,IF(F754&lt;Premissas!$B$11,Premissas!$B$16,IF(F754&lt;Premissas!$B$12,Premissas!$B$17,Premissas!$B$18)))))</f>
        <v/>
      </c>
      <c r="L754" s="5">
        <f>K754/Premissas!$B$4</f>
        <v/>
      </c>
      <c r="M754" s="2">
        <f>IF(K754=Premissas!$B$18,"SIM","NÃO")</f>
        <v/>
      </c>
    </row>
    <row r="755">
      <c r="A755" s="2" t="n">
        <v>5999804</v>
      </c>
      <c r="B755" s="2" t="inlineStr">
        <is>
          <t>Kaique Martines Macedo De Assis</t>
        </is>
      </c>
      <c r="C755" s="2" t="n">
        <v>930</v>
      </c>
      <c r="D755" s="2">
        <f>IFERROR(TEXTJOIN(" | ",TRUE,UNIQUE(FILTER(Detalhe_Registro!$C:$C,(Detalhe_Registro!$D:$D=A755)*(Detalhe_Registro!$E:$E=B755)*(Detalhe_Registro!$M:$M="SIM")))),"")</f>
        <v/>
      </c>
      <c r="E755" s="2">
        <f>COUNTIFS(Detalhe_Registro!$D:$D,A755,Detalhe_Registro!$E:$E,B755,Detalhe_Registro!$M:$M,"SIM")</f>
        <v/>
      </c>
      <c r="F755" s="2">
        <f>IFERROR(MAXIFS(Detalhe_Registro!$N:$N,Detalhe_Registro!$D:$D,A755,Detalhe_Registro!$E:$E,B755,Detalhe_Registro!$M:$M,"SIM"),0)</f>
        <v/>
      </c>
      <c r="G755" s="2">
        <f>IFERROR(AVERAGEIFS(Detalhe_Registro!$N:$N,Detalhe_Registro!$D:$D,A755,Detalhe_Registro!$E:$E,B755,Detalhe_Registro!$M:$M,"SIM"),0)</f>
        <v/>
      </c>
      <c r="H755" s="2">
        <f>SUMIFS(Detalhe_Registro!$F:$F,Detalhe_Registro!$D:$D,A755,Detalhe_Registro!$E:$E,B755,Detalhe_Registro!$M:$M,"SIM")</f>
        <v/>
      </c>
      <c r="I755" s="2">
        <f>SUMIFS(Detalhe_Registro!$G:$G,Detalhe_Registro!$D:$D,A755,Detalhe_Registro!$E:$E,B755,Detalhe_Registro!$M:$M,"SIM")</f>
        <v/>
      </c>
      <c r="J755" s="2">
        <f>IF(F755&lt;Premissas!$B$8,"&lt; 1,00",IF(F755&lt;Premissas!$B$9,"1,00 – 1,19",IF(F755&lt;Premissas!$B$10,"1,20 – 1,39",IF(F755&lt;Premissas!$B$11,"1,40 – 1,59",IF(F755&lt;Premissas!$B$12,"1,60 – 1,99","≥ 2,00")))))</f>
        <v/>
      </c>
      <c r="K755" s="5">
        <f>IF(F755&lt;Premissas!$B$8,Premissas!$B$13,IF(F755&lt;Premissas!$B$9,Premissas!$B$14,IF(F755&lt;Premissas!$B$10,Premissas!$B$15,IF(F755&lt;Premissas!$B$11,Premissas!$B$16,IF(F755&lt;Premissas!$B$12,Premissas!$B$17,Premissas!$B$18)))))</f>
        <v/>
      </c>
      <c r="L755" s="5">
        <f>K755/Premissas!$B$4</f>
        <v/>
      </c>
      <c r="M755" s="2">
        <f>IF(K755=Premissas!$B$18,"SIM","NÃO")</f>
        <v/>
      </c>
    </row>
    <row r="756">
      <c r="A756" s="2" t="inlineStr">
        <is>
          <t>5999804</t>
        </is>
      </c>
      <c r="B756" s="2" t="inlineStr">
        <is>
          <t>Kaique Martines Macedo De Assis</t>
        </is>
      </c>
      <c r="C756" s="2" t="n">
        <v>930</v>
      </c>
      <c r="D756" s="2">
        <f>IFERROR(TEXTJOIN(" | ",TRUE,UNIQUE(FILTER(Detalhe_Registro!$C:$C,(Detalhe_Registro!$D:$D=A756)*(Detalhe_Registro!$E:$E=B756)*(Detalhe_Registro!$M:$M="SIM")))),"")</f>
        <v/>
      </c>
      <c r="E756" s="2">
        <f>COUNTIFS(Detalhe_Registro!$D:$D,A756,Detalhe_Registro!$E:$E,B756,Detalhe_Registro!$M:$M,"SIM")</f>
        <v/>
      </c>
      <c r="F756" s="2">
        <f>IFERROR(MAXIFS(Detalhe_Registro!$N:$N,Detalhe_Registro!$D:$D,A756,Detalhe_Registro!$E:$E,B756,Detalhe_Registro!$M:$M,"SIM"),0)</f>
        <v/>
      </c>
      <c r="G756" s="2">
        <f>IFERROR(AVERAGEIFS(Detalhe_Registro!$N:$N,Detalhe_Registro!$D:$D,A756,Detalhe_Registro!$E:$E,B756,Detalhe_Registro!$M:$M,"SIM"),0)</f>
        <v/>
      </c>
      <c r="H756" s="2">
        <f>SUMIFS(Detalhe_Registro!$F:$F,Detalhe_Registro!$D:$D,A756,Detalhe_Registro!$E:$E,B756,Detalhe_Registro!$M:$M,"SIM")</f>
        <v/>
      </c>
      <c r="I756" s="2">
        <f>SUMIFS(Detalhe_Registro!$G:$G,Detalhe_Registro!$D:$D,A756,Detalhe_Registro!$E:$E,B756,Detalhe_Registro!$M:$M,"SIM")</f>
        <v/>
      </c>
      <c r="J756" s="2">
        <f>IF(F756&lt;Premissas!$B$8,"&lt; 1,00",IF(F756&lt;Premissas!$B$9,"1,00 – 1,19",IF(F756&lt;Premissas!$B$10,"1,20 – 1,39",IF(F756&lt;Premissas!$B$11,"1,40 – 1,59",IF(F756&lt;Premissas!$B$12,"1,60 – 1,99","≥ 2,00")))))</f>
        <v/>
      </c>
      <c r="K756" s="5">
        <f>IF(F756&lt;Premissas!$B$8,Premissas!$B$13,IF(F756&lt;Premissas!$B$9,Premissas!$B$14,IF(F756&lt;Premissas!$B$10,Premissas!$B$15,IF(F756&lt;Premissas!$B$11,Premissas!$B$16,IF(F756&lt;Premissas!$B$12,Premissas!$B$17,Premissas!$B$18)))))</f>
        <v/>
      </c>
      <c r="L756" s="5">
        <f>K756/Premissas!$B$4</f>
        <v/>
      </c>
      <c r="M756" s="2">
        <f>IF(K756=Premissas!$B$18,"SIM","NÃO")</f>
        <v/>
      </c>
    </row>
    <row r="757">
      <c r="A757" s="2" t="n">
        <v>5778662</v>
      </c>
      <c r="B757" s="2" t="inlineStr">
        <is>
          <t>Kaua Anderson Da Silva Santos</t>
        </is>
      </c>
      <c r="C757" s="2" t="n">
        <v>930</v>
      </c>
      <c r="D757" s="2">
        <f>IFERROR(TEXTJOIN(" | ",TRUE,UNIQUE(FILTER(Detalhe_Registro!$C:$C,(Detalhe_Registro!$D:$D=A757)*(Detalhe_Registro!$E:$E=B757)*(Detalhe_Registro!$M:$M="SIM")))),"")</f>
        <v/>
      </c>
      <c r="E757" s="2">
        <f>COUNTIFS(Detalhe_Registro!$D:$D,A757,Detalhe_Registro!$E:$E,B757,Detalhe_Registro!$M:$M,"SIM")</f>
        <v/>
      </c>
      <c r="F757" s="2">
        <f>IFERROR(MAXIFS(Detalhe_Registro!$N:$N,Detalhe_Registro!$D:$D,A757,Detalhe_Registro!$E:$E,B757,Detalhe_Registro!$M:$M,"SIM"),0)</f>
        <v/>
      </c>
      <c r="G757" s="2">
        <f>IFERROR(AVERAGEIFS(Detalhe_Registro!$N:$N,Detalhe_Registro!$D:$D,A757,Detalhe_Registro!$E:$E,B757,Detalhe_Registro!$M:$M,"SIM"),0)</f>
        <v/>
      </c>
      <c r="H757" s="2">
        <f>SUMIFS(Detalhe_Registro!$F:$F,Detalhe_Registro!$D:$D,A757,Detalhe_Registro!$E:$E,B757,Detalhe_Registro!$M:$M,"SIM")</f>
        <v/>
      </c>
      <c r="I757" s="2">
        <f>SUMIFS(Detalhe_Registro!$G:$G,Detalhe_Registro!$D:$D,A757,Detalhe_Registro!$E:$E,B757,Detalhe_Registro!$M:$M,"SIM")</f>
        <v/>
      </c>
      <c r="J757" s="2">
        <f>IF(F757&lt;Premissas!$B$8,"&lt; 1,00",IF(F757&lt;Premissas!$B$9,"1,00 – 1,19",IF(F757&lt;Premissas!$B$10,"1,20 – 1,39",IF(F757&lt;Premissas!$B$11,"1,40 – 1,59",IF(F757&lt;Premissas!$B$12,"1,60 – 1,99","≥ 2,00")))))</f>
        <v/>
      </c>
      <c r="K757" s="5">
        <f>IF(F757&lt;Premissas!$B$8,Premissas!$B$13,IF(F757&lt;Premissas!$B$9,Premissas!$B$14,IF(F757&lt;Premissas!$B$10,Premissas!$B$15,IF(F757&lt;Premissas!$B$11,Premissas!$B$16,IF(F757&lt;Premissas!$B$12,Premissas!$B$17,Premissas!$B$18)))))</f>
        <v/>
      </c>
      <c r="L757" s="5">
        <f>K757/Premissas!$B$4</f>
        <v/>
      </c>
      <c r="M757" s="2">
        <f>IF(K757=Premissas!$B$18,"SIM","NÃO")</f>
        <v/>
      </c>
    </row>
    <row r="758">
      <c r="A758" s="2" t="inlineStr">
        <is>
          <t>5778662</t>
        </is>
      </c>
      <c r="B758" s="2" t="inlineStr">
        <is>
          <t>Kaua Anderson Da Silva Santos</t>
        </is>
      </c>
      <c r="C758" s="2" t="n">
        <v>930</v>
      </c>
      <c r="D758" s="2">
        <f>IFERROR(TEXTJOIN(" | ",TRUE,UNIQUE(FILTER(Detalhe_Registro!$C:$C,(Detalhe_Registro!$D:$D=A758)*(Detalhe_Registro!$E:$E=B758)*(Detalhe_Registro!$M:$M="SIM")))),"")</f>
        <v/>
      </c>
      <c r="E758" s="2">
        <f>COUNTIFS(Detalhe_Registro!$D:$D,A758,Detalhe_Registro!$E:$E,B758,Detalhe_Registro!$M:$M,"SIM")</f>
        <v/>
      </c>
      <c r="F758" s="2">
        <f>IFERROR(MAXIFS(Detalhe_Registro!$N:$N,Detalhe_Registro!$D:$D,A758,Detalhe_Registro!$E:$E,B758,Detalhe_Registro!$M:$M,"SIM"),0)</f>
        <v/>
      </c>
      <c r="G758" s="2">
        <f>IFERROR(AVERAGEIFS(Detalhe_Registro!$N:$N,Detalhe_Registro!$D:$D,A758,Detalhe_Registro!$E:$E,B758,Detalhe_Registro!$M:$M,"SIM"),0)</f>
        <v/>
      </c>
      <c r="H758" s="2">
        <f>SUMIFS(Detalhe_Registro!$F:$F,Detalhe_Registro!$D:$D,A758,Detalhe_Registro!$E:$E,B758,Detalhe_Registro!$M:$M,"SIM")</f>
        <v/>
      </c>
      <c r="I758" s="2">
        <f>SUMIFS(Detalhe_Registro!$G:$G,Detalhe_Registro!$D:$D,A758,Detalhe_Registro!$E:$E,B758,Detalhe_Registro!$M:$M,"SIM")</f>
        <v/>
      </c>
      <c r="J758" s="2">
        <f>IF(F758&lt;Premissas!$B$8,"&lt; 1,00",IF(F758&lt;Premissas!$B$9,"1,00 – 1,19",IF(F758&lt;Premissas!$B$10,"1,20 – 1,39",IF(F758&lt;Premissas!$B$11,"1,40 – 1,59",IF(F758&lt;Premissas!$B$12,"1,60 – 1,99","≥ 2,00")))))</f>
        <v/>
      </c>
      <c r="K758" s="5">
        <f>IF(F758&lt;Premissas!$B$8,Premissas!$B$13,IF(F758&lt;Premissas!$B$9,Premissas!$B$14,IF(F758&lt;Premissas!$B$10,Premissas!$B$15,IF(F758&lt;Premissas!$B$11,Premissas!$B$16,IF(F758&lt;Premissas!$B$12,Premissas!$B$17,Premissas!$B$18)))))</f>
        <v/>
      </c>
      <c r="L758" s="5">
        <f>K758/Premissas!$B$4</f>
        <v/>
      </c>
      <c r="M758" s="2">
        <f>IF(K758=Premissas!$B$18,"SIM","NÃO")</f>
        <v/>
      </c>
    </row>
    <row r="759">
      <c r="A759" s="2" t="n">
        <v>5996511</v>
      </c>
      <c r="B759" s="2" t="inlineStr">
        <is>
          <t>Kauan Geronymo Da Silva</t>
        </is>
      </c>
      <c r="C759" s="2" t="n">
        <v>930</v>
      </c>
      <c r="D759" s="2">
        <f>IFERROR(TEXTJOIN(" | ",TRUE,UNIQUE(FILTER(Detalhe_Registro!$C:$C,(Detalhe_Registro!$D:$D=A759)*(Detalhe_Registro!$E:$E=B759)*(Detalhe_Registro!$M:$M="SIM")))),"")</f>
        <v/>
      </c>
      <c r="E759" s="2">
        <f>COUNTIFS(Detalhe_Registro!$D:$D,A759,Detalhe_Registro!$E:$E,B759,Detalhe_Registro!$M:$M,"SIM")</f>
        <v/>
      </c>
      <c r="F759" s="2">
        <f>IFERROR(MAXIFS(Detalhe_Registro!$N:$N,Detalhe_Registro!$D:$D,A759,Detalhe_Registro!$E:$E,B759,Detalhe_Registro!$M:$M,"SIM"),0)</f>
        <v/>
      </c>
      <c r="G759" s="2">
        <f>IFERROR(AVERAGEIFS(Detalhe_Registro!$N:$N,Detalhe_Registro!$D:$D,A759,Detalhe_Registro!$E:$E,B759,Detalhe_Registro!$M:$M,"SIM"),0)</f>
        <v/>
      </c>
      <c r="H759" s="2">
        <f>SUMIFS(Detalhe_Registro!$F:$F,Detalhe_Registro!$D:$D,A759,Detalhe_Registro!$E:$E,B759,Detalhe_Registro!$M:$M,"SIM")</f>
        <v/>
      </c>
      <c r="I759" s="2">
        <f>SUMIFS(Detalhe_Registro!$G:$G,Detalhe_Registro!$D:$D,A759,Detalhe_Registro!$E:$E,B759,Detalhe_Registro!$M:$M,"SIM")</f>
        <v/>
      </c>
      <c r="J759" s="2">
        <f>IF(F759&lt;Premissas!$B$8,"&lt; 1,00",IF(F759&lt;Premissas!$B$9,"1,00 – 1,19",IF(F759&lt;Premissas!$B$10,"1,20 – 1,39",IF(F759&lt;Premissas!$B$11,"1,40 – 1,59",IF(F759&lt;Premissas!$B$12,"1,60 – 1,99","≥ 2,00")))))</f>
        <v/>
      </c>
      <c r="K759" s="5">
        <f>IF(F759&lt;Premissas!$B$8,Premissas!$B$13,IF(F759&lt;Premissas!$B$9,Premissas!$B$14,IF(F759&lt;Premissas!$B$10,Premissas!$B$15,IF(F759&lt;Premissas!$B$11,Premissas!$B$16,IF(F759&lt;Premissas!$B$12,Premissas!$B$17,Premissas!$B$18)))))</f>
        <v/>
      </c>
      <c r="L759" s="5">
        <f>K759/Premissas!$B$4</f>
        <v/>
      </c>
      <c r="M759" s="2">
        <f>IF(K759=Premissas!$B$18,"SIM","NÃO")</f>
        <v/>
      </c>
    </row>
    <row r="760">
      <c r="A760" s="2" t="inlineStr">
        <is>
          <t>5996511</t>
        </is>
      </c>
      <c r="B760" s="2" t="inlineStr">
        <is>
          <t>Kauan Geronymo Da Silva</t>
        </is>
      </c>
      <c r="C760" s="2" t="n">
        <v>930</v>
      </c>
      <c r="D760" s="2">
        <f>IFERROR(TEXTJOIN(" | ",TRUE,UNIQUE(FILTER(Detalhe_Registro!$C:$C,(Detalhe_Registro!$D:$D=A760)*(Detalhe_Registro!$E:$E=B760)*(Detalhe_Registro!$M:$M="SIM")))),"")</f>
        <v/>
      </c>
      <c r="E760" s="2">
        <f>COUNTIFS(Detalhe_Registro!$D:$D,A760,Detalhe_Registro!$E:$E,B760,Detalhe_Registro!$M:$M,"SIM")</f>
        <v/>
      </c>
      <c r="F760" s="2">
        <f>IFERROR(MAXIFS(Detalhe_Registro!$N:$N,Detalhe_Registro!$D:$D,A760,Detalhe_Registro!$E:$E,B760,Detalhe_Registro!$M:$M,"SIM"),0)</f>
        <v/>
      </c>
      <c r="G760" s="2">
        <f>IFERROR(AVERAGEIFS(Detalhe_Registro!$N:$N,Detalhe_Registro!$D:$D,A760,Detalhe_Registro!$E:$E,B760,Detalhe_Registro!$M:$M,"SIM"),0)</f>
        <v/>
      </c>
      <c r="H760" s="2">
        <f>SUMIFS(Detalhe_Registro!$F:$F,Detalhe_Registro!$D:$D,A760,Detalhe_Registro!$E:$E,B760,Detalhe_Registro!$M:$M,"SIM")</f>
        <v/>
      </c>
      <c r="I760" s="2">
        <f>SUMIFS(Detalhe_Registro!$G:$G,Detalhe_Registro!$D:$D,A760,Detalhe_Registro!$E:$E,B760,Detalhe_Registro!$M:$M,"SIM")</f>
        <v/>
      </c>
      <c r="J760" s="2">
        <f>IF(F760&lt;Premissas!$B$8,"&lt; 1,00",IF(F760&lt;Premissas!$B$9,"1,00 – 1,19",IF(F760&lt;Premissas!$B$10,"1,20 – 1,39",IF(F760&lt;Premissas!$B$11,"1,40 – 1,59",IF(F760&lt;Premissas!$B$12,"1,60 – 1,99","≥ 2,00")))))</f>
        <v/>
      </c>
      <c r="K760" s="5">
        <f>IF(F760&lt;Premissas!$B$8,Premissas!$B$13,IF(F760&lt;Premissas!$B$9,Premissas!$B$14,IF(F760&lt;Premissas!$B$10,Premissas!$B$15,IF(F760&lt;Premissas!$B$11,Premissas!$B$16,IF(F760&lt;Premissas!$B$12,Premissas!$B$17,Premissas!$B$18)))))</f>
        <v/>
      </c>
      <c r="L760" s="5">
        <f>K760/Premissas!$B$4</f>
        <v/>
      </c>
      <c r="M760" s="2">
        <f>IF(K760=Premissas!$B$18,"SIM","NÃO")</f>
        <v/>
      </c>
    </row>
    <row r="761">
      <c r="A761" s="2" t="inlineStr">
        <is>
          <t>5993644</t>
        </is>
      </c>
      <c r="B761" s="2" t="inlineStr">
        <is>
          <t>Kauane Barbosa Oliveira</t>
        </is>
      </c>
      <c r="C761" s="2" t="n">
        <v>930</v>
      </c>
      <c r="D761" s="2">
        <f>IFERROR(TEXTJOIN(" | ",TRUE,UNIQUE(FILTER(Detalhe_Registro!$C:$C,(Detalhe_Registro!$D:$D=A761)*(Detalhe_Registro!$E:$E=B761)*(Detalhe_Registro!$M:$M="SIM")))),"")</f>
        <v/>
      </c>
      <c r="E761" s="2">
        <f>COUNTIFS(Detalhe_Registro!$D:$D,A761,Detalhe_Registro!$E:$E,B761,Detalhe_Registro!$M:$M,"SIM")</f>
        <v/>
      </c>
      <c r="F761" s="2">
        <f>IFERROR(MAXIFS(Detalhe_Registro!$N:$N,Detalhe_Registro!$D:$D,A761,Detalhe_Registro!$E:$E,B761,Detalhe_Registro!$M:$M,"SIM"),0)</f>
        <v/>
      </c>
      <c r="G761" s="2">
        <f>IFERROR(AVERAGEIFS(Detalhe_Registro!$N:$N,Detalhe_Registro!$D:$D,A761,Detalhe_Registro!$E:$E,B761,Detalhe_Registro!$M:$M,"SIM"),0)</f>
        <v/>
      </c>
      <c r="H761" s="2">
        <f>SUMIFS(Detalhe_Registro!$F:$F,Detalhe_Registro!$D:$D,A761,Detalhe_Registro!$E:$E,B761,Detalhe_Registro!$M:$M,"SIM")</f>
        <v/>
      </c>
      <c r="I761" s="2">
        <f>SUMIFS(Detalhe_Registro!$G:$G,Detalhe_Registro!$D:$D,A761,Detalhe_Registro!$E:$E,B761,Detalhe_Registro!$M:$M,"SIM")</f>
        <v/>
      </c>
      <c r="J761" s="2">
        <f>IF(F761&lt;Premissas!$B$8,"&lt; 1,00",IF(F761&lt;Premissas!$B$9,"1,00 – 1,19",IF(F761&lt;Premissas!$B$10,"1,20 – 1,39",IF(F761&lt;Premissas!$B$11,"1,40 – 1,59",IF(F761&lt;Premissas!$B$12,"1,60 – 1,99","≥ 2,00")))))</f>
        <v/>
      </c>
      <c r="K761" s="5">
        <f>IF(F761&lt;Premissas!$B$8,Premissas!$B$13,IF(F761&lt;Premissas!$B$9,Premissas!$B$14,IF(F761&lt;Premissas!$B$10,Premissas!$B$15,IF(F761&lt;Premissas!$B$11,Premissas!$B$16,IF(F761&lt;Premissas!$B$12,Premissas!$B$17,Premissas!$B$18)))))</f>
        <v/>
      </c>
      <c r="L761" s="5">
        <f>K761/Premissas!$B$4</f>
        <v/>
      </c>
      <c r="M761" s="2">
        <f>IF(K761=Premissas!$B$18,"SIM","NÃO")</f>
        <v/>
      </c>
    </row>
    <row r="762">
      <c r="A762" s="2" t="inlineStr">
        <is>
          <t>6018696</t>
        </is>
      </c>
      <c r="B762" s="2" t="inlineStr">
        <is>
          <t>Kelly Cristina Silva Do Nascimento</t>
        </is>
      </c>
      <c r="C762" s="2" t="n">
        <v>930</v>
      </c>
      <c r="D762" s="2">
        <f>IFERROR(TEXTJOIN(" | ",TRUE,UNIQUE(FILTER(Detalhe_Registro!$C:$C,(Detalhe_Registro!$D:$D=A762)*(Detalhe_Registro!$E:$E=B762)*(Detalhe_Registro!$M:$M="SIM")))),"")</f>
        <v/>
      </c>
      <c r="E762" s="2">
        <f>COUNTIFS(Detalhe_Registro!$D:$D,A762,Detalhe_Registro!$E:$E,B762,Detalhe_Registro!$M:$M,"SIM")</f>
        <v/>
      </c>
      <c r="F762" s="2">
        <f>IFERROR(MAXIFS(Detalhe_Registro!$N:$N,Detalhe_Registro!$D:$D,A762,Detalhe_Registro!$E:$E,B762,Detalhe_Registro!$M:$M,"SIM"),0)</f>
        <v/>
      </c>
      <c r="G762" s="2">
        <f>IFERROR(AVERAGEIFS(Detalhe_Registro!$N:$N,Detalhe_Registro!$D:$D,A762,Detalhe_Registro!$E:$E,B762,Detalhe_Registro!$M:$M,"SIM"),0)</f>
        <v/>
      </c>
      <c r="H762" s="2">
        <f>SUMIFS(Detalhe_Registro!$F:$F,Detalhe_Registro!$D:$D,A762,Detalhe_Registro!$E:$E,B762,Detalhe_Registro!$M:$M,"SIM")</f>
        <v/>
      </c>
      <c r="I762" s="2">
        <f>SUMIFS(Detalhe_Registro!$G:$G,Detalhe_Registro!$D:$D,A762,Detalhe_Registro!$E:$E,B762,Detalhe_Registro!$M:$M,"SIM")</f>
        <v/>
      </c>
      <c r="J762" s="2">
        <f>IF(F762&lt;Premissas!$B$8,"&lt; 1,00",IF(F762&lt;Premissas!$B$9,"1,00 – 1,19",IF(F762&lt;Premissas!$B$10,"1,20 – 1,39",IF(F762&lt;Premissas!$B$11,"1,40 – 1,59",IF(F762&lt;Premissas!$B$12,"1,60 – 1,99","≥ 2,00")))))</f>
        <v/>
      </c>
      <c r="K762" s="5">
        <f>IF(F762&lt;Premissas!$B$8,Premissas!$B$13,IF(F762&lt;Premissas!$B$9,Premissas!$B$14,IF(F762&lt;Premissas!$B$10,Premissas!$B$15,IF(F762&lt;Premissas!$B$11,Premissas!$B$16,IF(F762&lt;Premissas!$B$12,Premissas!$B$17,Premissas!$B$18)))))</f>
        <v/>
      </c>
      <c r="L762" s="5">
        <f>K762/Premissas!$B$4</f>
        <v/>
      </c>
      <c r="M762" s="2">
        <f>IF(K762=Premissas!$B$18,"SIM","NÃO")</f>
        <v/>
      </c>
    </row>
    <row r="763">
      <c r="A763" s="2" t="n">
        <v>5882290</v>
      </c>
      <c r="B763" s="2" t="inlineStr">
        <is>
          <t>Kenneth Nna Obioma</t>
        </is>
      </c>
      <c r="C763" s="2" t="n">
        <v>930</v>
      </c>
      <c r="D763" s="2">
        <f>IFERROR(TEXTJOIN(" | ",TRUE,UNIQUE(FILTER(Detalhe_Registro!$C:$C,(Detalhe_Registro!$D:$D=A763)*(Detalhe_Registro!$E:$E=B763)*(Detalhe_Registro!$M:$M="SIM")))),"")</f>
        <v/>
      </c>
      <c r="E763" s="2">
        <f>COUNTIFS(Detalhe_Registro!$D:$D,A763,Detalhe_Registro!$E:$E,B763,Detalhe_Registro!$M:$M,"SIM")</f>
        <v/>
      </c>
      <c r="F763" s="2">
        <f>IFERROR(MAXIFS(Detalhe_Registro!$N:$N,Detalhe_Registro!$D:$D,A763,Detalhe_Registro!$E:$E,B763,Detalhe_Registro!$M:$M,"SIM"),0)</f>
        <v/>
      </c>
      <c r="G763" s="2">
        <f>IFERROR(AVERAGEIFS(Detalhe_Registro!$N:$N,Detalhe_Registro!$D:$D,A763,Detalhe_Registro!$E:$E,B763,Detalhe_Registro!$M:$M,"SIM"),0)</f>
        <v/>
      </c>
      <c r="H763" s="2">
        <f>SUMIFS(Detalhe_Registro!$F:$F,Detalhe_Registro!$D:$D,A763,Detalhe_Registro!$E:$E,B763,Detalhe_Registro!$M:$M,"SIM")</f>
        <v/>
      </c>
      <c r="I763" s="2">
        <f>SUMIFS(Detalhe_Registro!$G:$G,Detalhe_Registro!$D:$D,A763,Detalhe_Registro!$E:$E,B763,Detalhe_Registro!$M:$M,"SIM")</f>
        <v/>
      </c>
      <c r="J763" s="2">
        <f>IF(F763&lt;Premissas!$B$8,"&lt; 1,00",IF(F763&lt;Premissas!$B$9,"1,00 – 1,19",IF(F763&lt;Premissas!$B$10,"1,20 – 1,39",IF(F763&lt;Premissas!$B$11,"1,40 – 1,59",IF(F763&lt;Premissas!$B$12,"1,60 – 1,99","≥ 2,00")))))</f>
        <v/>
      </c>
      <c r="K763" s="5">
        <f>IF(F763&lt;Premissas!$B$8,Premissas!$B$13,IF(F763&lt;Premissas!$B$9,Premissas!$B$14,IF(F763&lt;Premissas!$B$10,Premissas!$B$15,IF(F763&lt;Premissas!$B$11,Premissas!$B$16,IF(F763&lt;Premissas!$B$12,Premissas!$B$17,Premissas!$B$18)))))</f>
        <v/>
      </c>
      <c r="L763" s="5">
        <f>K763/Premissas!$B$4</f>
        <v/>
      </c>
      <c r="M763" s="2">
        <f>IF(K763=Premissas!$B$18,"SIM","NÃO")</f>
        <v/>
      </c>
    </row>
    <row r="764">
      <c r="A764" s="2" t="inlineStr">
        <is>
          <t>5882290</t>
        </is>
      </c>
      <c r="B764" s="2" t="inlineStr">
        <is>
          <t>Kenneth Nna Obioma</t>
        </is>
      </c>
      <c r="C764" s="2" t="n">
        <v>930</v>
      </c>
      <c r="D764" s="2">
        <f>IFERROR(TEXTJOIN(" | ",TRUE,UNIQUE(FILTER(Detalhe_Registro!$C:$C,(Detalhe_Registro!$D:$D=A764)*(Detalhe_Registro!$E:$E=B764)*(Detalhe_Registro!$M:$M="SIM")))),"")</f>
        <v/>
      </c>
      <c r="E764" s="2">
        <f>COUNTIFS(Detalhe_Registro!$D:$D,A764,Detalhe_Registro!$E:$E,B764,Detalhe_Registro!$M:$M,"SIM")</f>
        <v/>
      </c>
      <c r="F764" s="2">
        <f>IFERROR(MAXIFS(Detalhe_Registro!$N:$N,Detalhe_Registro!$D:$D,A764,Detalhe_Registro!$E:$E,B764,Detalhe_Registro!$M:$M,"SIM"),0)</f>
        <v/>
      </c>
      <c r="G764" s="2">
        <f>IFERROR(AVERAGEIFS(Detalhe_Registro!$N:$N,Detalhe_Registro!$D:$D,A764,Detalhe_Registro!$E:$E,B764,Detalhe_Registro!$M:$M,"SIM"),0)</f>
        <v/>
      </c>
      <c r="H764" s="2">
        <f>SUMIFS(Detalhe_Registro!$F:$F,Detalhe_Registro!$D:$D,A764,Detalhe_Registro!$E:$E,B764,Detalhe_Registro!$M:$M,"SIM")</f>
        <v/>
      </c>
      <c r="I764" s="2">
        <f>SUMIFS(Detalhe_Registro!$G:$G,Detalhe_Registro!$D:$D,A764,Detalhe_Registro!$E:$E,B764,Detalhe_Registro!$M:$M,"SIM")</f>
        <v/>
      </c>
      <c r="J764" s="2">
        <f>IF(F764&lt;Premissas!$B$8,"&lt; 1,00",IF(F764&lt;Premissas!$B$9,"1,00 – 1,19",IF(F764&lt;Premissas!$B$10,"1,20 – 1,39",IF(F764&lt;Premissas!$B$11,"1,40 – 1,59",IF(F764&lt;Premissas!$B$12,"1,60 – 1,99","≥ 2,00")))))</f>
        <v/>
      </c>
      <c r="K764" s="5">
        <f>IF(F764&lt;Premissas!$B$8,Premissas!$B$13,IF(F764&lt;Premissas!$B$9,Premissas!$B$14,IF(F764&lt;Premissas!$B$10,Premissas!$B$15,IF(F764&lt;Premissas!$B$11,Premissas!$B$16,IF(F764&lt;Premissas!$B$12,Premissas!$B$17,Premissas!$B$18)))))</f>
        <v/>
      </c>
      <c r="L764" s="5">
        <f>K764/Premissas!$B$4</f>
        <v/>
      </c>
      <c r="M764" s="2">
        <f>IF(K764=Premissas!$B$18,"SIM","NÃO")</f>
        <v/>
      </c>
    </row>
    <row r="765">
      <c r="A765" s="2" t="n">
        <v>5827060</v>
      </c>
      <c r="B765" s="2" t="inlineStr">
        <is>
          <t>Kisonga Junior</t>
        </is>
      </c>
      <c r="C765" s="2" t="n">
        <v>930</v>
      </c>
      <c r="D765" s="2">
        <f>IFERROR(TEXTJOIN(" | ",TRUE,UNIQUE(FILTER(Detalhe_Registro!$C:$C,(Detalhe_Registro!$D:$D=A765)*(Detalhe_Registro!$E:$E=B765)*(Detalhe_Registro!$M:$M="SIM")))),"")</f>
        <v/>
      </c>
      <c r="E765" s="2">
        <f>COUNTIFS(Detalhe_Registro!$D:$D,A765,Detalhe_Registro!$E:$E,B765,Detalhe_Registro!$M:$M,"SIM")</f>
        <v/>
      </c>
      <c r="F765" s="2">
        <f>IFERROR(MAXIFS(Detalhe_Registro!$N:$N,Detalhe_Registro!$D:$D,A765,Detalhe_Registro!$E:$E,B765,Detalhe_Registro!$M:$M,"SIM"),0)</f>
        <v/>
      </c>
      <c r="G765" s="2">
        <f>IFERROR(AVERAGEIFS(Detalhe_Registro!$N:$N,Detalhe_Registro!$D:$D,A765,Detalhe_Registro!$E:$E,B765,Detalhe_Registro!$M:$M,"SIM"),0)</f>
        <v/>
      </c>
      <c r="H765" s="2">
        <f>SUMIFS(Detalhe_Registro!$F:$F,Detalhe_Registro!$D:$D,A765,Detalhe_Registro!$E:$E,B765,Detalhe_Registro!$M:$M,"SIM")</f>
        <v/>
      </c>
      <c r="I765" s="2">
        <f>SUMIFS(Detalhe_Registro!$G:$G,Detalhe_Registro!$D:$D,A765,Detalhe_Registro!$E:$E,B765,Detalhe_Registro!$M:$M,"SIM")</f>
        <v/>
      </c>
      <c r="J765" s="2">
        <f>IF(F765&lt;Premissas!$B$8,"&lt; 1,00",IF(F765&lt;Premissas!$B$9,"1,00 – 1,19",IF(F765&lt;Premissas!$B$10,"1,20 – 1,39",IF(F765&lt;Premissas!$B$11,"1,40 – 1,59",IF(F765&lt;Premissas!$B$12,"1,60 – 1,99","≥ 2,00")))))</f>
        <v/>
      </c>
      <c r="K765" s="5">
        <f>IF(F765&lt;Premissas!$B$8,Premissas!$B$13,IF(F765&lt;Premissas!$B$9,Premissas!$B$14,IF(F765&lt;Premissas!$B$10,Premissas!$B$15,IF(F765&lt;Premissas!$B$11,Premissas!$B$16,IF(F765&lt;Premissas!$B$12,Premissas!$B$17,Premissas!$B$18)))))</f>
        <v/>
      </c>
      <c r="L765" s="5">
        <f>K765/Premissas!$B$4</f>
        <v/>
      </c>
      <c r="M765" s="2">
        <f>IF(K765=Premissas!$B$18,"SIM","NÃO")</f>
        <v/>
      </c>
    </row>
    <row r="766">
      <c r="A766" s="2" t="inlineStr">
        <is>
          <t>5827060</t>
        </is>
      </c>
      <c r="B766" s="2" t="inlineStr">
        <is>
          <t>Kisonga Junior</t>
        </is>
      </c>
      <c r="C766" s="2" t="n">
        <v>930</v>
      </c>
      <c r="D766" s="2">
        <f>IFERROR(TEXTJOIN(" | ",TRUE,UNIQUE(FILTER(Detalhe_Registro!$C:$C,(Detalhe_Registro!$D:$D=A766)*(Detalhe_Registro!$E:$E=B766)*(Detalhe_Registro!$M:$M="SIM")))),"")</f>
        <v/>
      </c>
      <c r="E766" s="2">
        <f>COUNTIFS(Detalhe_Registro!$D:$D,A766,Detalhe_Registro!$E:$E,B766,Detalhe_Registro!$M:$M,"SIM")</f>
        <v/>
      </c>
      <c r="F766" s="2">
        <f>IFERROR(MAXIFS(Detalhe_Registro!$N:$N,Detalhe_Registro!$D:$D,A766,Detalhe_Registro!$E:$E,B766,Detalhe_Registro!$M:$M,"SIM"),0)</f>
        <v/>
      </c>
      <c r="G766" s="2">
        <f>IFERROR(AVERAGEIFS(Detalhe_Registro!$N:$N,Detalhe_Registro!$D:$D,A766,Detalhe_Registro!$E:$E,B766,Detalhe_Registro!$M:$M,"SIM"),0)</f>
        <v/>
      </c>
      <c r="H766" s="2">
        <f>SUMIFS(Detalhe_Registro!$F:$F,Detalhe_Registro!$D:$D,A766,Detalhe_Registro!$E:$E,B766,Detalhe_Registro!$M:$M,"SIM")</f>
        <v/>
      </c>
      <c r="I766" s="2">
        <f>SUMIFS(Detalhe_Registro!$G:$G,Detalhe_Registro!$D:$D,A766,Detalhe_Registro!$E:$E,B766,Detalhe_Registro!$M:$M,"SIM")</f>
        <v/>
      </c>
      <c r="J766" s="2">
        <f>IF(F766&lt;Premissas!$B$8,"&lt; 1,00",IF(F766&lt;Premissas!$B$9,"1,00 – 1,19",IF(F766&lt;Premissas!$B$10,"1,20 – 1,39",IF(F766&lt;Premissas!$B$11,"1,40 – 1,59",IF(F766&lt;Premissas!$B$12,"1,60 – 1,99","≥ 2,00")))))</f>
        <v/>
      </c>
      <c r="K766" s="5">
        <f>IF(F766&lt;Premissas!$B$8,Premissas!$B$13,IF(F766&lt;Premissas!$B$9,Premissas!$B$14,IF(F766&lt;Premissas!$B$10,Premissas!$B$15,IF(F766&lt;Premissas!$B$11,Premissas!$B$16,IF(F766&lt;Premissas!$B$12,Premissas!$B$17,Premissas!$B$18)))))</f>
        <v/>
      </c>
      <c r="L766" s="5">
        <f>K766/Premissas!$B$4</f>
        <v/>
      </c>
      <c r="M766" s="2">
        <f>IF(K766=Premissas!$B$18,"SIM","NÃO")</f>
        <v/>
      </c>
    </row>
    <row r="767">
      <c r="A767" s="2" t="n">
        <v>6009980</v>
      </c>
      <c r="B767" s="2" t="inlineStr">
        <is>
          <t>Komlan Anani Guillaume Guedji</t>
        </is>
      </c>
      <c r="C767" s="2" t="n">
        <v>930</v>
      </c>
      <c r="D767" s="2">
        <f>IFERROR(TEXTJOIN(" | ",TRUE,UNIQUE(FILTER(Detalhe_Registro!$C:$C,(Detalhe_Registro!$D:$D=A767)*(Detalhe_Registro!$E:$E=B767)*(Detalhe_Registro!$M:$M="SIM")))),"")</f>
        <v/>
      </c>
      <c r="E767" s="2">
        <f>COUNTIFS(Detalhe_Registro!$D:$D,A767,Detalhe_Registro!$E:$E,B767,Detalhe_Registro!$M:$M,"SIM")</f>
        <v/>
      </c>
      <c r="F767" s="2">
        <f>IFERROR(MAXIFS(Detalhe_Registro!$N:$N,Detalhe_Registro!$D:$D,A767,Detalhe_Registro!$E:$E,B767,Detalhe_Registro!$M:$M,"SIM"),0)</f>
        <v/>
      </c>
      <c r="G767" s="2">
        <f>IFERROR(AVERAGEIFS(Detalhe_Registro!$N:$N,Detalhe_Registro!$D:$D,A767,Detalhe_Registro!$E:$E,B767,Detalhe_Registro!$M:$M,"SIM"),0)</f>
        <v/>
      </c>
      <c r="H767" s="2">
        <f>SUMIFS(Detalhe_Registro!$F:$F,Detalhe_Registro!$D:$D,A767,Detalhe_Registro!$E:$E,B767,Detalhe_Registro!$M:$M,"SIM")</f>
        <v/>
      </c>
      <c r="I767" s="2">
        <f>SUMIFS(Detalhe_Registro!$G:$G,Detalhe_Registro!$D:$D,A767,Detalhe_Registro!$E:$E,B767,Detalhe_Registro!$M:$M,"SIM")</f>
        <v/>
      </c>
      <c r="J767" s="2">
        <f>IF(F767&lt;Premissas!$B$8,"&lt; 1,00",IF(F767&lt;Premissas!$B$9,"1,00 – 1,19",IF(F767&lt;Premissas!$B$10,"1,20 – 1,39",IF(F767&lt;Premissas!$B$11,"1,40 – 1,59",IF(F767&lt;Premissas!$B$12,"1,60 – 1,99","≥ 2,00")))))</f>
        <v/>
      </c>
      <c r="K767" s="5">
        <f>IF(F767&lt;Premissas!$B$8,Premissas!$B$13,IF(F767&lt;Premissas!$B$9,Premissas!$B$14,IF(F767&lt;Premissas!$B$10,Premissas!$B$15,IF(F767&lt;Premissas!$B$11,Premissas!$B$16,IF(F767&lt;Premissas!$B$12,Premissas!$B$17,Premissas!$B$18)))))</f>
        <v/>
      </c>
      <c r="L767" s="5">
        <f>K767/Premissas!$B$4</f>
        <v/>
      </c>
      <c r="M767" s="2">
        <f>IF(K767=Premissas!$B$18,"SIM","NÃO")</f>
        <v/>
      </c>
    </row>
    <row r="768">
      <c r="A768" s="2" t="inlineStr">
        <is>
          <t>6009980</t>
        </is>
      </c>
      <c r="B768" s="2" t="inlineStr">
        <is>
          <t>Komlan Anani Guillaume Guedji</t>
        </is>
      </c>
      <c r="C768" s="2" t="n">
        <v>930</v>
      </c>
      <c r="D768" s="2">
        <f>IFERROR(TEXTJOIN(" | ",TRUE,UNIQUE(FILTER(Detalhe_Registro!$C:$C,(Detalhe_Registro!$D:$D=A768)*(Detalhe_Registro!$E:$E=B768)*(Detalhe_Registro!$M:$M="SIM")))),"")</f>
        <v/>
      </c>
      <c r="E768" s="2">
        <f>COUNTIFS(Detalhe_Registro!$D:$D,A768,Detalhe_Registro!$E:$E,B768,Detalhe_Registro!$M:$M,"SIM")</f>
        <v/>
      </c>
      <c r="F768" s="2">
        <f>IFERROR(MAXIFS(Detalhe_Registro!$N:$N,Detalhe_Registro!$D:$D,A768,Detalhe_Registro!$E:$E,B768,Detalhe_Registro!$M:$M,"SIM"),0)</f>
        <v/>
      </c>
      <c r="G768" s="2">
        <f>IFERROR(AVERAGEIFS(Detalhe_Registro!$N:$N,Detalhe_Registro!$D:$D,A768,Detalhe_Registro!$E:$E,B768,Detalhe_Registro!$M:$M,"SIM"),0)</f>
        <v/>
      </c>
      <c r="H768" s="2">
        <f>SUMIFS(Detalhe_Registro!$F:$F,Detalhe_Registro!$D:$D,A768,Detalhe_Registro!$E:$E,B768,Detalhe_Registro!$M:$M,"SIM")</f>
        <v/>
      </c>
      <c r="I768" s="2">
        <f>SUMIFS(Detalhe_Registro!$G:$G,Detalhe_Registro!$D:$D,A768,Detalhe_Registro!$E:$E,B768,Detalhe_Registro!$M:$M,"SIM")</f>
        <v/>
      </c>
      <c r="J768" s="2">
        <f>IF(F768&lt;Premissas!$B$8,"&lt; 1,00",IF(F768&lt;Premissas!$B$9,"1,00 – 1,19",IF(F768&lt;Premissas!$B$10,"1,20 – 1,39",IF(F768&lt;Premissas!$B$11,"1,40 – 1,59",IF(F768&lt;Premissas!$B$12,"1,60 – 1,99","≥ 2,00")))))</f>
        <v/>
      </c>
      <c r="K768" s="5">
        <f>IF(F768&lt;Premissas!$B$8,Premissas!$B$13,IF(F768&lt;Premissas!$B$9,Premissas!$B$14,IF(F768&lt;Premissas!$B$10,Premissas!$B$15,IF(F768&lt;Premissas!$B$11,Premissas!$B$16,IF(F768&lt;Premissas!$B$12,Premissas!$B$17,Premissas!$B$18)))))</f>
        <v/>
      </c>
      <c r="L768" s="5">
        <f>K768/Premissas!$B$4</f>
        <v/>
      </c>
      <c r="M768" s="2">
        <f>IF(K768=Premissas!$B$18,"SIM","NÃO")</f>
        <v/>
      </c>
    </row>
    <row r="769">
      <c r="A769" s="2" t="inlineStr">
        <is>
          <t>546496</t>
        </is>
      </c>
      <c r="B769" s="2" t="inlineStr">
        <is>
          <t>LEONARDO MOACYR SILVA PIMENTEL</t>
        </is>
      </c>
      <c r="C769" s="2" t="n">
        <v>930</v>
      </c>
      <c r="D769" s="2">
        <f>IFERROR(TEXTJOIN(" | ",TRUE,UNIQUE(FILTER(Detalhe_Registro!$C:$C,(Detalhe_Registro!$D:$D=A769)*(Detalhe_Registro!$E:$E=B769)*(Detalhe_Registro!$M:$M="SIM")))),"")</f>
        <v/>
      </c>
      <c r="E769" s="2">
        <f>COUNTIFS(Detalhe_Registro!$D:$D,A769,Detalhe_Registro!$E:$E,B769,Detalhe_Registro!$M:$M,"SIM")</f>
        <v/>
      </c>
      <c r="F769" s="2">
        <f>IFERROR(MAXIFS(Detalhe_Registro!$N:$N,Detalhe_Registro!$D:$D,A769,Detalhe_Registro!$E:$E,B769,Detalhe_Registro!$M:$M,"SIM"),0)</f>
        <v/>
      </c>
      <c r="G769" s="2">
        <f>IFERROR(AVERAGEIFS(Detalhe_Registro!$N:$N,Detalhe_Registro!$D:$D,A769,Detalhe_Registro!$E:$E,B769,Detalhe_Registro!$M:$M,"SIM"),0)</f>
        <v/>
      </c>
      <c r="H769" s="2">
        <f>SUMIFS(Detalhe_Registro!$F:$F,Detalhe_Registro!$D:$D,A769,Detalhe_Registro!$E:$E,B769,Detalhe_Registro!$M:$M,"SIM")</f>
        <v/>
      </c>
      <c r="I769" s="2">
        <f>SUMIFS(Detalhe_Registro!$G:$G,Detalhe_Registro!$D:$D,A769,Detalhe_Registro!$E:$E,B769,Detalhe_Registro!$M:$M,"SIM")</f>
        <v/>
      </c>
      <c r="J769" s="2">
        <f>IF(F769&lt;Premissas!$B$8,"&lt; 1,00",IF(F769&lt;Premissas!$B$9,"1,00 – 1,19",IF(F769&lt;Premissas!$B$10,"1,20 – 1,39",IF(F769&lt;Premissas!$B$11,"1,40 – 1,59",IF(F769&lt;Premissas!$B$12,"1,60 – 1,99","≥ 2,00")))))</f>
        <v/>
      </c>
      <c r="K769" s="5">
        <f>IF(F769&lt;Premissas!$B$8,Premissas!$B$13,IF(F769&lt;Premissas!$B$9,Premissas!$B$14,IF(F769&lt;Premissas!$B$10,Premissas!$B$15,IF(F769&lt;Premissas!$B$11,Premissas!$B$16,IF(F769&lt;Premissas!$B$12,Premissas!$B$17,Premissas!$B$18)))))</f>
        <v/>
      </c>
      <c r="L769" s="5">
        <f>K769/Premissas!$B$4</f>
        <v/>
      </c>
      <c r="M769" s="2">
        <f>IF(K769=Premissas!$B$18,"SIM","NÃO")</f>
        <v/>
      </c>
    </row>
    <row r="770">
      <c r="A770" s="2" t="n">
        <v>176631</v>
      </c>
      <c r="B770" s="2" t="inlineStr">
        <is>
          <t>LUCAS ANDRADE CAFE</t>
        </is>
      </c>
      <c r="C770" s="2" t="n">
        <v>930</v>
      </c>
      <c r="D770" s="2">
        <f>IFERROR(TEXTJOIN(" | ",TRUE,UNIQUE(FILTER(Detalhe_Registro!$C:$C,(Detalhe_Registro!$D:$D=A770)*(Detalhe_Registro!$E:$E=B770)*(Detalhe_Registro!$M:$M="SIM")))),"")</f>
        <v/>
      </c>
      <c r="E770" s="2">
        <f>COUNTIFS(Detalhe_Registro!$D:$D,A770,Detalhe_Registro!$E:$E,B770,Detalhe_Registro!$M:$M,"SIM")</f>
        <v/>
      </c>
      <c r="F770" s="2">
        <f>IFERROR(MAXIFS(Detalhe_Registro!$N:$N,Detalhe_Registro!$D:$D,A770,Detalhe_Registro!$E:$E,B770,Detalhe_Registro!$M:$M,"SIM"),0)</f>
        <v/>
      </c>
      <c r="G770" s="2">
        <f>IFERROR(AVERAGEIFS(Detalhe_Registro!$N:$N,Detalhe_Registro!$D:$D,A770,Detalhe_Registro!$E:$E,B770,Detalhe_Registro!$M:$M,"SIM"),0)</f>
        <v/>
      </c>
      <c r="H770" s="2">
        <f>SUMIFS(Detalhe_Registro!$F:$F,Detalhe_Registro!$D:$D,A770,Detalhe_Registro!$E:$E,B770,Detalhe_Registro!$M:$M,"SIM")</f>
        <v/>
      </c>
      <c r="I770" s="2">
        <f>SUMIFS(Detalhe_Registro!$G:$G,Detalhe_Registro!$D:$D,A770,Detalhe_Registro!$E:$E,B770,Detalhe_Registro!$M:$M,"SIM")</f>
        <v/>
      </c>
      <c r="J770" s="2">
        <f>IF(F770&lt;Premissas!$B$8,"&lt; 1,00",IF(F770&lt;Premissas!$B$9,"1,00 – 1,19",IF(F770&lt;Premissas!$B$10,"1,20 – 1,39",IF(F770&lt;Premissas!$B$11,"1,40 – 1,59",IF(F770&lt;Premissas!$B$12,"1,60 – 1,99","≥ 2,00")))))</f>
        <v/>
      </c>
      <c r="K770" s="5">
        <f>IF(F770&lt;Premissas!$B$8,Premissas!$B$13,IF(F770&lt;Premissas!$B$9,Premissas!$B$14,IF(F770&lt;Premissas!$B$10,Premissas!$B$15,IF(F770&lt;Premissas!$B$11,Premissas!$B$16,IF(F770&lt;Premissas!$B$12,Premissas!$B$17,Premissas!$B$18)))))</f>
        <v/>
      </c>
      <c r="L770" s="5">
        <f>K770/Premissas!$B$4</f>
        <v/>
      </c>
      <c r="M770" s="2">
        <f>IF(K770=Premissas!$B$18,"SIM","NÃO")</f>
        <v/>
      </c>
    </row>
    <row r="771">
      <c r="A771" s="2" t="inlineStr">
        <is>
          <t>176631</t>
        </is>
      </c>
      <c r="B771" s="2" t="inlineStr">
        <is>
          <t>LUCAS ANDRADE CAFE</t>
        </is>
      </c>
      <c r="C771" s="2" t="n">
        <v>930</v>
      </c>
      <c r="D771" s="2">
        <f>IFERROR(TEXTJOIN(" | ",TRUE,UNIQUE(FILTER(Detalhe_Registro!$C:$C,(Detalhe_Registro!$D:$D=A771)*(Detalhe_Registro!$E:$E=B771)*(Detalhe_Registro!$M:$M="SIM")))),"")</f>
        <v/>
      </c>
      <c r="E771" s="2">
        <f>COUNTIFS(Detalhe_Registro!$D:$D,A771,Detalhe_Registro!$E:$E,B771,Detalhe_Registro!$M:$M,"SIM")</f>
        <v/>
      </c>
      <c r="F771" s="2">
        <f>IFERROR(MAXIFS(Detalhe_Registro!$N:$N,Detalhe_Registro!$D:$D,A771,Detalhe_Registro!$E:$E,B771,Detalhe_Registro!$M:$M,"SIM"),0)</f>
        <v/>
      </c>
      <c r="G771" s="2">
        <f>IFERROR(AVERAGEIFS(Detalhe_Registro!$N:$N,Detalhe_Registro!$D:$D,A771,Detalhe_Registro!$E:$E,B771,Detalhe_Registro!$M:$M,"SIM"),0)</f>
        <v/>
      </c>
      <c r="H771" s="2">
        <f>SUMIFS(Detalhe_Registro!$F:$F,Detalhe_Registro!$D:$D,A771,Detalhe_Registro!$E:$E,B771,Detalhe_Registro!$M:$M,"SIM")</f>
        <v/>
      </c>
      <c r="I771" s="2">
        <f>SUMIFS(Detalhe_Registro!$G:$G,Detalhe_Registro!$D:$D,A771,Detalhe_Registro!$E:$E,B771,Detalhe_Registro!$M:$M,"SIM")</f>
        <v/>
      </c>
      <c r="J771" s="2">
        <f>IF(F771&lt;Premissas!$B$8,"&lt; 1,00",IF(F771&lt;Premissas!$B$9,"1,00 – 1,19",IF(F771&lt;Premissas!$B$10,"1,20 – 1,39",IF(F771&lt;Premissas!$B$11,"1,40 – 1,59",IF(F771&lt;Premissas!$B$12,"1,60 – 1,99","≥ 2,00")))))</f>
        <v/>
      </c>
      <c r="K771" s="5">
        <f>IF(F771&lt;Premissas!$B$8,Premissas!$B$13,IF(F771&lt;Premissas!$B$9,Premissas!$B$14,IF(F771&lt;Premissas!$B$10,Premissas!$B$15,IF(F771&lt;Premissas!$B$11,Premissas!$B$16,IF(F771&lt;Premissas!$B$12,Premissas!$B$17,Premissas!$B$18)))))</f>
        <v/>
      </c>
      <c r="L771" s="5">
        <f>K771/Premissas!$B$4</f>
        <v/>
      </c>
      <c r="M771" s="2">
        <f>IF(K771=Premissas!$B$18,"SIM","NÃO")</f>
        <v/>
      </c>
    </row>
    <row r="772">
      <c r="A772" s="2" t="n">
        <v>5796210</v>
      </c>
      <c r="B772" s="2" t="inlineStr">
        <is>
          <t>LUCIANO EGIDIO</t>
        </is>
      </c>
      <c r="C772" s="2" t="n">
        <v>930</v>
      </c>
      <c r="D772" s="2">
        <f>IFERROR(TEXTJOIN(" | ",TRUE,UNIQUE(FILTER(Detalhe_Registro!$C:$C,(Detalhe_Registro!$D:$D=A772)*(Detalhe_Registro!$E:$E=B772)*(Detalhe_Registro!$M:$M="SIM")))),"")</f>
        <v/>
      </c>
      <c r="E772" s="2">
        <f>COUNTIFS(Detalhe_Registro!$D:$D,A772,Detalhe_Registro!$E:$E,B772,Detalhe_Registro!$M:$M,"SIM")</f>
        <v/>
      </c>
      <c r="F772" s="2">
        <f>IFERROR(MAXIFS(Detalhe_Registro!$N:$N,Detalhe_Registro!$D:$D,A772,Detalhe_Registro!$E:$E,B772,Detalhe_Registro!$M:$M,"SIM"),0)</f>
        <v/>
      </c>
      <c r="G772" s="2">
        <f>IFERROR(AVERAGEIFS(Detalhe_Registro!$N:$N,Detalhe_Registro!$D:$D,A772,Detalhe_Registro!$E:$E,B772,Detalhe_Registro!$M:$M,"SIM"),0)</f>
        <v/>
      </c>
      <c r="H772" s="2">
        <f>SUMIFS(Detalhe_Registro!$F:$F,Detalhe_Registro!$D:$D,A772,Detalhe_Registro!$E:$E,B772,Detalhe_Registro!$M:$M,"SIM")</f>
        <v/>
      </c>
      <c r="I772" s="2">
        <f>SUMIFS(Detalhe_Registro!$G:$G,Detalhe_Registro!$D:$D,A772,Detalhe_Registro!$E:$E,B772,Detalhe_Registro!$M:$M,"SIM")</f>
        <v/>
      </c>
      <c r="J772" s="2">
        <f>IF(F772&lt;Premissas!$B$8,"&lt; 1,00",IF(F772&lt;Premissas!$B$9,"1,00 – 1,19",IF(F772&lt;Premissas!$B$10,"1,20 – 1,39",IF(F772&lt;Premissas!$B$11,"1,40 – 1,59",IF(F772&lt;Premissas!$B$12,"1,60 – 1,99","≥ 2,00")))))</f>
        <v/>
      </c>
      <c r="K772" s="5">
        <f>IF(F772&lt;Premissas!$B$8,Premissas!$B$13,IF(F772&lt;Premissas!$B$9,Premissas!$B$14,IF(F772&lt;Premissas!$B$10,Premissas!$B$15,IF(F772&lt;Premissas!$B$11,Premissas!$B$16,IF(F772&lt;Premissas!$B$12,Premissas!$B$17,Premissas!$B$18)))))</f>
        <v/>
      </c>
      <c r="L772" s="5">
        <f>K772/Premissas!$B$4</f>
        <v/>
      </c>
      <c r="M772" s="2">
        <f>IF(K772=Premissas!$B$18,"SIM","NÃO")</f>
        <v/>
      </c>
    </row>
    <row r="773">
      <c r="A773" s="2" t="inlineStr">
        <is>
          <t>5796210</t>
        </is>
      </c>
      <c r="B773" s="2" t="inlineStr">
        <is>
          <t>LUCIANO EGIDIO</t>
        </is>
      </c>
      <c r="C773" s="2" t="n">
        <v>930</v>
      </c>
      <c r="D773" s="2">
        <f>IFERROR(TEXTJOIN(" | ",TRUE,UNIQUE(FILTER(Detalhe_Registro!$C:$C,(Detalhe_Registro!$D:$D=A773)*(Detalhe_Registro!$E:$E=B773)*(Detalhe_Registro!$M:$M="SIM")))),"")</f>
        <v/>
      </c>
      <c r="E773" s="2">
        <f>COUNTIFS(Detalhe_Registro!$D:$D,A773,Detalhe_Registro!$E:$E,B773,Detalhe_Registro!$M:$M,"SIM")</f>
        <v/>
      </c>
      <c r="F773" s="2">
        <f>IFERROR(MAXIFS(Detalhe_Registro!$N:$N,Detalhe_Registro!$D:$D,A773,Detalhe_Registro!$E:$E,B773,Detalhe_Registro!$M:$M,"SIM"),0)</f>
        <v/>
      </c>
      <c r="G773" s="2">
        <f>IFERROR(AVERAGEIFS(Detalhe_Registro!$N:$N,Detalhe_Registro!$D:$D,A773,Detalhe_Registro!$E:$E,B773,Detalhe_Registro!$M:$M,"SIM"),0)</f>
        <v/>
      </c>
      <c r="H773" s="2">
        <f>SUMIFS(Detalhe_Registro!$F:$F,Detalhe_Registro!$D:$D,A773,Detalhe_Registro!$E:$E,B773,Detalhe_Registro!$M:$M,"SIM")</f>
        <v/>
      </c>
      <c r="I773" s="2">
        <f>SUMIFS(Detalhe_Registro!$G:$G,Detalhe_Registro!$D:$D,A773,Detalhe_Registro!$E:$E,B773,Detalhe_Registro!$M:$M,"SIM")</f>
        <v/>
      </c>
      <c r="J773" s="2">
        <f>IF(F773&lt;Premissas!$B$8,"&lt; 1,00",IF(F773&lt;Premissas!$B$9,"1,00 – 1,19",IF(F773&lt;Premissas!$B$10,"1,20 – 1,39",IF(F773&lt;Premissas!$B$11,"1,40 – 1,59",IF(F773&lt;Premissas!$B$12,"1,60 – 1,99","≥ 2,00")))))</f>
        <v/>
      </c>
      <c r="K773" s="5">
        <f>IF(F773&lt;Premissas!$B$8,Premissas!$B$13,IF(F773&lt;Premissas!$B$9,Premissas!$B$14,IF(F773&lt;Premissas!$B$10,Premissas!$B$15,IF(F773&lt;Premissas!$B$11,Premissas!$B$16,IF(F773&lt;Premissas!$B$12,Premissas!$B$17,Premissas!$B$18)))))</f>
        <v/>
      </c>
      <c r="L773" s="5">
        <f>K773/Premissas!$B$4</f>
        <v/>
      </c>
      <c r="M773" s="2">
        <f>IF(K773=Premissas!$B$18,"SIM","NÃO")</f>
        <v/>
      </c>
    </row>
    <row r="774">
      <c r="A774" s="2" t="n">
        <v>4455045</v>
      </c>
      <c r="B774" s="2" t="inlineStr">
        <is>
          <t>LUCINALDO CALADO FERREIRA</t>
        </is>
      </c>
      <c r="C774" s="2" t="n">
        <v>930</v>
      </c>
      <c r="D774" s="2">
        <f>IFERROR(TEXTJOIN(" | ",TRUE,UNIQUE(FILTER(Detalhe_Registro!$C:$C,(Detalhe_Registro!$D:$D=A774)*(Detalhe_Registro!$E:$E=B774)*(Detalhe_Registro!$M:$M="SIM")))),"")</f>
        <v/>
      </c>
      <c r="E774" s="2">
        <f>COUNTIFS(Detalhe_Registro!$D:$D,A774,Detalhe_Registro!$E:$E,B774,Detalhe_Registro!$M:$M,"SIM")</f>
        <v/>
      </c>
      <c r="F774" s="2">
        <f>IFERROR(MAXIFS(Detalhe_Registro!$N:$N,Detalhe_Registro!$D:$D,A774,Detalhe_Registro!$E:$E,B774,Detalhe_Registro!$M:$M,"SIM"),0)</f>
        <v/>
      </c>
      <c r="G774" s="2">
        <f>IFERROR(AVERAGEIFS(Detalhe_Registro!$N:$N,Detalhe_Registro!$D:$D,A774,Detalhe_Registro!$E:$E,B774,Detalhe_Registro!$M:$M,"SIM"),0)</f>
        <v/>
      </c>
      <c r="H774" s="2">
        <f>SUMIFS(Detalhe_Registro!$F:$F,Detalhe_Registro!$D:$D,A774,Detalhe_Registro!$E:$E,B774,Detalhe_Registro!$M:$M,"SIM")</f>
        <v/>
      </c>
      <c r="I774" s="2">
        <f>SUMIFS(Detalhe_Registro!$G:$G,Detalhe_Registro!$D:$D,A774,Detalhe_Registro!$E:$E,B774,Detalhe_Registro!$M:$M,"SIM")</f>
        <v/>
      </c>
      <c r="J774" s="2">
        <f>IF(F774&lt;Premissas!$B$8,"&lt; 1,00",IF(F774&lt;Premissas!$B$9,"1,00 – 1,19",IF(F774&lt;Premissas!$B$10,"1,20 – 1,39",IF(F774&lt;Premissas!$B$11,"1,40 – 1,59",IF(F774&lt;Premissas!$B$12,"1,60 – 1,99","≥ 2,00")))))</f>
        <v/>
      </c>
      <c r="K774" s="5">
        <f>IF(F774&lt;Premissas!$B$8,Premissas!$B$13,IF(F774&lt;Premissas!$B$9,Premissas!$B$14,IF(F774&lt;Premissas!$B$10,Premissas!$B$15,IF(F774&lt;Premissas!$B$11,Premissas!$B$16,IF(F774&lt;Premissas!$B$12,Premissas!$B$17,Premissas!$B$18)))))</f>
        <v/>
      </c>
      <c r="L774" s="5">
        <f>K774/Premissas!$B$4</f>
        <v/>
      </c>
      <c r="M774" s="2">
        <f>IF(K774=Premissas!$B$18,"SIM","NÃO")</f>
        <v/>
      </c>
    </row>
    <row r="775">
      <c r="A775" s="2" t="n">
        <v>596382</v>
      </c>
      <c r="B775" s="2" t="inlineStr">
        <is>
          <t>LUIZ MOAB DA SILVA</t>
        </is>
      </c>
      <c r="C775" s="2" t="n">
        <v>930</v>
      </c>
      <c r="D775" s="2">
        <f>IFERROR(TEXTJOIN(" | ",TRUE,UNIQUE(FILTER(Detalhe_Registro!$C:$C,(Detalhe_Registro!$D:$D=A775)*(Detalhe_Registro!$E:$E=B775)*(Detalhe_Registro!$M:$M="SIM")))),"")</f>
        <v/>
      </c>
      <c r="E775" s="2">
        <f>COUNTIFS(Detalhe_Registro!$D:$D,A775,Detalhe_Registro!$E:$E,B775,Detalhe_Registro!$M:$M,"SIM")</f>
        <v/>
      </c>
      <c r="F775" s="2">
        <f>IFERROR(MAXIFS(Detalhe_Registro!$N:$N,Detalhe_Registro!$D:$D,A775,Detalhe_Registro!$E:$E,B775,Detalhe_Registro!$M:$M,"SIM"),0)</f>
        <v/>
      </c>
      <c r="G775" s="2">
        <f>IFERROR(AVERAGEIFS(Detalhe_Registro!$N:$N,Detalhe_Registro!$D:$D,A775,Detalhe_Registro!$E:$E,B775,Detalhe_Registro!$M:$M,"SIM"),0)</f>
        <v/>
      </c>
      <c r="H775" s="2">
        <f>SUMIFS(Detalhe_Registro!$F:$F,Detalhe_Registro!$D:$D,A775,Detalhe_Registro!$E:$E,B775,Detalhe_Registro!$M:$M,"SIM")</f>
        <v/>
      </c>
      <c r="I775" s="2">
        <f>SUMIFS(Detalhe_Registro!$G:$G,Detalhe_Registro!$D:$D,A775,Detalhe_Registro!$E:$E,B775,Detalhe_Registro!$M:$M,"SIM")</f>
        <v/>
      </c>
      <c r="J775" s="2">
        <f>IF(F775&lt;Premissas!$B$8,"&lt; 1,00",IF(F775&lt;Premissas!$B$9,"1,00 – 1,19",IF(F775&lt;Premissas!$B$10,"1,20 – 1,39",IF(F775&lt;Premissas!$B$11,"1,40 – 1,59",IF(F775&lt;Premissas!$B$12,"1,60 – 1,99","≥ 2,00")))))</f>
        <v/>
      </c>
      <c r="K775" s="5">
        <f>IF(F775&lt;Premissas!$B$8,Premissas!$B$13,IF(F775&lt;Premissas!$B$9,Premissas!$B$14,IF(F775&lt;Premissas!$B$10,Premissas!$B$15,IF(F775&lt;Premissas!$B$11,Premissas!$B$16,IF(F775&lt;Premissas!$B$12,Premissas!$B$17,Premissas!$B$18)))))</f>
        <v/>
      </c>
      <c r="L775" s="5">
        <f>K775/Premissas!$B$4</f>
        <v/>
      </c>
      <c r="M775" s="2">
        <f>IF(K775=Premissas!$B$18,"SIM","NÃO")</f>
        <v/>
      </c>
    </row>
    <row r="776">
      <c r="A776" s="2" t="inlineStr">
        <is>
          <t>596382</t>
        </is>
      </c>
      <c r="B776" s="2" t="inlineStr">
        <is>
          <t>LUIZ MOAB DA SILVA</t>
        </is>
      </c>
      <c r="C776" s="2" t="n">
        <v>930</v>
      </c>
      <c r="D776" s="2">
        <f>IFERROR(TEXTJOIN(" | ",TRUE,UNIQUE(FILTER(Detalhe_Registro!$C:$C,(Detalhe_Registro!$D:$D=A776)*(Detalhe_Registro!$E:$E=B776)*(Detalhe_Registro!$M:$M="SIM")))),"")</f>
        <v/>
      </c>
      <c r="E776" s="2">
        <f>COUNTIFS(Detalhe_Registro!$D:$D,A776,Detalhe_Registro!$E:$E,B776,Detalhe_Registro!$M:$M,"SIM")</f>
        <v/>
      </c>
      <c r="F776" s="2">
        <f>IFERROR(MAXIFS(Detalhe_Registro!$N:$N,Detalhe_Registro!$D:$D,A776,Detalhe_Registro!$E:$E,B776,Detalhe_Registro!$M:$M,"SIM"),0)</f>
        <v/>
      </c>
      <c r="G776" s="2">
        <f>IFERROR(AVERAGEIFS(Detalhe_Registro!$N:$N,Detalhe_Registro!$D:$D,A776,Detalhe_Registro!$E:$E,B776,Detalhe_Registro!$M:$M,"SIM"),0)</f>
        <v/>
      </c>
      <c r="H776" s="2">
        <f>SUMIFS(Detalhe_Registro!$F:$F,Detalhe_Registro!$D:$D,A776,Detalhe_Registro!$E:$E,B776,Detalhe_Registro!$M:$M,"SIM")</f>
        <v/>
      </c>
      <c r="I776" s="2">
        <f>SUMIFS(Detalhe_Registro!$G:$G,Detalhe_Registro!$D:$D,A776,Detalhe_Registro!$E:$E,B776,Detalhe_Registro!$M:$M,"SIM")</f>
        <v/>
      </c>
      <c r="J776" s="2">
        <f>IF(F776&lt;Premissas!$B$8,"&lt; 1,00",IF(F776&lt;Premissas!$B$9,"1,00 – 1,19",IF(F776&lt;Premissas!$B$10,"1,20 – 1,39",IF(F776&lt;Premissas!$B$11,"1,40 – 1,59",IF(F776&lt;Premissas!$B$12,"1,60 – 1,99","≥ 2,00")))))</f>
        <v/>
      </c>
      <c r="K776" s="5">
        <f>IF(F776&lt;Premissas!$B$8,Premissas!$B$13,IF(F776&lt;Premissas!$B$9,Premissas!$B$14,IF(F776&lt;Premissas!$B$10,Premissas!$B$15,IF(F776&lt;Premissas!$B$11,Premissas!$B$16,IF(F776&lt;Premissas!$B$12,Premissas!$B$17,Premissas!$B$18)))))</f>
        <v/>
      </c>
      <c r="L776" s="5">
        <f>K776/Premissas!$B$4</f>
        <v/>
      </c>
      <c r="M776" s="2">
        <f>IF(K776=Premissas!$B$18,"SIM","NÃO")</f>
        <v/>
      </c>
    </row>
    <row r="777">
      <c r="A777" s="2" t="n">
        <v>3023575</v>
      </c>
      <c r="B777" s="2" t="inlineStr">
        <is>
          <t>LUIZ PAULO SOUZA GOMES</t>
        </is>
      </c>
      <c r="C777" s="2" t="n">
        <v>930</v>
      </c>
      <c r="D777" s="2">
        <f>IFERROR(TEXTJOIN(" | ",TRUE,UNIQUE(FILTER(Detalhe_Registro!$C:$C,(Detalhe_Registro!$D:$D=A777)*(Detalhe_Registro!$E:$E=B777)*(Detalhe_Registro!$M:$M="SIM")))),"")</f>
        <v/>
      </c>
      <c r="E777" s="2">
        <f>COUNTIFS(Detalhe_Registro!$D:$D,A777,Detalhe_Registro!$E:$E,B777,Detalhe_Registro!$M:$M,"SIM")</f>
        <v/>
      </c>
      <c r="F777" s="2">
        <f>IFERROR(MAXIFS(Detalhe_Registro!$N:$N,Detalhe_Registro!$D:$D,A777,Detalhe_Registro!$E:$E,B777,Detalhe_Registro!$M:$M,"SIM"),0)</f>
        <v/>
      </c>
      <c r="G777" s="2">
        <f>IFERROR(AVERAGEIFS(Detalhe_Registro!$N:$N,Detalhe_Registro!$D:$D,A777,Detalhe_Registro!$E:$E,B777,Detalhe_Registro!$M:$M,"SIM"),0)</f>
        <v/>
      </c>
      <c r="H777" s="2">
        <f>SUMIFS(Detalhe_Registro!$F:$F,Detalhe_Registro!$D:$D,A777,Detalhe_Registro!$E:$E,B777,Detalhe_Registro!$M:$M,"SIM")</f>
        <v/>
      </c>
      <c r="I777" s="2">
        <f>SUMIFS(Detalhe_Registro!$G:$G,Detalhe_Registro!$D:$D,A777,Detalhe_Registro!$E:$E,B777,Detalhe_Registro!$M:$M,"SIM")</f>
        <v/>
      </c>
      <c r="J777" s="2">
        <f>IF(F777&lt;Premissas!$B$8,"&lt; 1,00",IF(F777&lt;Premissas!$B$9,"1,00 – 1,19",IF(F777&lt;Premissas!$B$10,"1,20 – 1,39",IF(F777&lt;Premissas!$B$11,"1,40 – 1,59",IF(F777&lt;Premissas!$B$12,"1,60 – 1,99","≥ 2,00")))))</f>
        <v/>
      </c>
      <c r="K777" s="5">
        <f>IF(F777&lt;Premissas!$B$8,Premissas!$B$13,IF(F777&lt;Premissas!$B$9,Premissas!$B$14,IF(F777&lt;Premissas!$B$10,Premissas!$B$15,IF(F777&lt;Premissas!$B$11,Premissas!$B$16,IF(F777&lt;Premissas!$B$12,Premissas!$B$17,Premissas!$B$18)))))</f>
        <v/>
      </c>
      <c r="L777" s="5">
        <f>K777/Premissas!$B$4</f>
        <v/>
      </c>
      <c r="M777" s="2">
        <f>IF(K777=Premissas!$B$18,"SIM","NÃO")</f>
        <v/>
      </c>
    </row>
    <row r="778">
      <c r="A778" s="2" t="n">
        <v>5977088</v>
      </c>
      <c r="B778" s="2" t="inlineStr">
        <is>
          <t>Laysa Katlyn Bezerra Santos</t>
        </is>
      </c>
      <c r="C778" s="2" t="n">
        <v>930</v>
      </c>
      <c r="D778" s="2">
        <f>IFERROR(TEXTJOIN(" | ",TRUE,UNIQUE(FILTER(Detalhe_Registro!$C:$C,(Detalhe_Registro!$D:$D=A778)*(Detalhe_Registro!$E:$E=B778)*(Detalhe_Registro!$M:$M="SIM")))),"")</f>
        <v/>
      </c>
      <c r="E778" s="2">
        <f>COUNTIFS(Detalhe_Registro!$D:$D,A778,Detalhe_Registro!$E:$E,B778,Detalhe_Registro!$M:$M,"SIM")</f>
        <v/>
      </c>
      <c r="F778" s="2">
        <f>IFERROR(MAXIFS(Detalhe_Registro!$N:$N,Detalhe_Registro!$D:$D,A778,Detalhe_Registro!$E:$E,B778,Detalhe_Registro!$M:$M,"SIM"),0)</f>
        <v/>
      </c>
      <c r="G778" s="2">
        <f>IFERROR(AVERAGEIFS(Detalhe_Registro!$N:$N,Detalhe_Registro!$D:$D,A778,Detalhe_Registro!$E:$E,B778,Detalhe_Registro!$M:$M,"SIM"),0)</f>
        <v/>
      </c>
      <c r="H778" s="2">
        <f>SUMIFS(Detalhe_Registro!$F:$F,Detalhe_Registro!$D:$D,A778,Detalhe_Registro!$E:$E,B778,Detalhe_Registro!$M:$M,"SIM")</f>
        <v/>
      </c>
      <c r="I778" s="2">
        <f>SUMIFS(Detalhe_Registro!$G:$G,Detalhe_Registro!$D:$D,A778,Detalhe_Registro!$E:$E,B778,Detalhe_Registro!$M:$M,"SIM")</f>
        <v/>
      </c>
      <c r="J778" s="2">
        <f>IF(F778&lt;Premissas!$B$8,"&lt; 1,00",IF(F778&lt;Premissas!$B$9,"1,00 – 1,19",IF(F778&lt;Premissas!$B$10,"1,20 – 1,39",IF(F778&lt;Premissas!$B$11,"1,40 – 1,59",IF(F778&lt;Premissas!$B$12,"1,60 – 1,99","≥ 2,00")))))</f>
        <v/>
      </c>
      <c r="K778" s="5">
        <f>IF(F778&lt;Premissas!$B$8,Premissas!$B$13,IF(F778&lt;Premissas!$B$9,Premissas!$B$14,IF(F778&lt;Premissas!$B$10,Premissas!$B$15,IF(F778&lt;Premissas!$B$11,Premissas!$B$16,IF(F778&lt;Premissas!$B$12,Premissas!$B$17,Premissas!$B$18)))))</f>
        <v/>
      </c>
      <c r="L778" s="5">
        <f>K778/Premissas!$B$4</f>
        <v/>
      </c>
      <c r="M778" s="2">
        <f>IF(K778=Premissas!$B$18,"SIM","NÃO")</f>
        <v/>
      </c>
    </row>
    <row r="779">
      <c r="A779" s="2" t="inlineStr">
        <is>
          <t>5977088</t>
        </is>
      </c>
      <c r="B779" s="2" t="inlineStr">
        <is>
          <t>Laysa Katlyn Bezerra Santos</t>
        </is>
      </c>
      <c r="C779" s="2" t="n">
        <v>930</v>
      </c>
      <c r="D779" s="2">
        <f>IFERROR(TEXTJOIN(" | ",TRUE,UNIQUE(FILTER(Detalhe_Registro!$C:$C,(Detalhe_Registro!$D:$D=A779)*(Detalhe_Registro!$E:$E=B779)*(Detalhe_Registro!$M:$M="SIM")))),"")</f>
        <v/>
      </c>
      <c r="E779" s="2">
        <f>COUNTIFS(Detalhe_Registro!$D:$D,A779,Detalhe_Registro!$E:$E,B779,Detalhe_Registro!$M:$M,"SIM")</f>
        <v/>
      </c>
      <c r="F779" s="2">
        <f>IFERROR(MAXIFS(Detalhe_Registro!$N:$N,Detalhe_Registro!$D:$D,A779,Detalhe_Registro!$E:$E,B779,Detalhe_Registro!$M:$M,"SIM"),0)</f>
        <v/>
      </c>
      <c r="G779" s="2">
        <f>IFERROR(AVERAGEIFS(Detalhe_Registro!$N:$N,Detalhe_Registro!$D:$D,A779,Detalhe_Registro!$E:$E,B779,Detalhe_Registro!$M:$M,"SIM"),0)</f>
        <v/>
      </c>
      <c r="H779" s="2">
        <f>SUMIFS(Detalhe_Registro!$F:$F,Detalhe_Registro!$D:$D,A779,Detalhe_Registro!$E:$E,B779,Detalhe_Registro!$M:$M,"SIM")</f>
        <v/>
      </c>
      <c r="I779" s="2">
        <f>SUMIFS(Detalhe_Registro!$G:$G,Detalhe_Registro!$D:$D,A779,Detalhe_Registro!$E:$E,B779,Detalhe_Registro!$M:$M,"SIM")</f>
        <v/>
      </c>
      <c r="J779" s="2">
        <f>IF(F779&lt;Premissas!$B$8,"&lt; 1,00",IF(F779&lt;Premissas!$B$9,"1,00 – 1,19",IF(F779&lt;Premissas!$B$10,"1,20 – 1,39",IF(F779&lt;Premissas!$B$11,"1,40 – 1,59",IF(F779&lt;Premissas!$B$12,"1,60 – 1,99","≥ 2,00")))))</f>
        <v/>
      </c>
      <c r="K779" s="5">
        <f>IF(F779&lt;Premissas!$B$8,Premissas!$B$13,IF(F779&lt;Premissas!$B$9,Premissas!$B$14,IF(F779&lt;Premissas!$B$10,Premissas!$B$15,IF(F779&lt;Premissas!$B$11,Premissas!$B$16,IF(F779&lt;Premissas!$B$12,Premissas!$B$17,Premissas!$B$18)))))</f>
        <v/>
      </c>
      <c r="L779" s="5">
        <f>K779/Premissas!$B$4</f>
        <v/>
      </c>
      <c r="M779" s="2">
        <f>IF(K779=Premissas!$B$18,"SIM","NÃO")</f>
        <v/>
      </c>
    </row>
    <row r="780">
      <c r="A780" s="2" t="n">
        <v>6009026</v>
      </c>
      <c r="B780" s="2" t="inlineStr">
        <is>
          <t>Leandro Machado Da Silva</t>
        </is>
      </c>
      <c r="C780" s="2" t="n">
        <v>930</v>
      </c>
      <c r="D780" s="2">
        <f>IFERROR(TEXTJOIN(" | ",TRUE,UNIQUE(FILTER(Detalhe_Registro!$C:$C,(Detalhe_Registro!$D:$D=A780)*(Detalhe_Registro!$E:$E=B780)*(Detalhe_Registro!$M:$M="SIM")))),"")</f>
        <v/>
      </c>
      <c r="E780" s="2">
        <f>COUNTIFS(Detalhe_Registro!$D:$D,A780,Detalhe_Registro!$E:$E,B780,Detalhe_Registro!$M:$M,"SIM")</f>
        <v/>
      </c>
      <c r="F780" s="2">
        <f>IFERROR(MAXIFS(Detalhe_Registro!$N:$N,Detalhe_Registro!$D:$D,A780,Detalhe_Registro!$E:$E,B780,Detalhe_Registro!$M:$M,"SIM"),0)</f>
        <v/>
      </c>
      <c r="G780" s="2">
        <f>IFERROR(AVERAGEIFS(Detalhe_Registro!$N:$N,Detalhe_Registro!$D:$D,A780,Detalhe_Registro!$E:$E,B780,Detalhe_Registro!$M:$M,"SIM"),0)</f>
        <v/>
      </c>
      <c r="H780" s="2">
        <f>SUMIFS(Detalhe_Registro!$F:$F,Detalhe_Registro!$D:$D,A780,Detalhe_Registro!$E:$E,B780,Detalhe_Registro!$M:$M,"SIM")</f>
        <v/>
      </c>
      <c r="I780" s="2">
        <f>SUMIFS(Detalhe_Registro!$G:$G,Detalhe_Registro!$D:$D,A780,Detalhe_Registro!$E:$E,B780,Detalhe_Registro!$M:$M,"SIM")</f>
        <v/>
      </c>
      <c r="J780" s="2">
        <f>IF(F780&lt;Premissas!$B$8,"&lt; 1,00",IF(F780&lt;Premissas!$B$9,"1,00 – 1,19",IF(F780&lt;Premissas!$B$10,"1,20 – 1,39",IF(F780&lt;Premissas!$B$11,"1,40 – 1,59",IF(F780&lt;Premissas!$B$12,"1,60 – 1,99","≥ 2,00")))))</f>
        <v/>
      </c>
      <c r="K780" s="5">
        <f>IF(F780&lt;Premissas!$B$8,Premissas!$B$13,IF(F780&lt;Premissas!$B$9,Premissas!$B$14,IF(F780&lt;Premissas!$B$10,Premissas!$B$15,IF(F780&lt;Premissas!$B$11,Premissas!$B$16,IF(F780&lt;Premissas!$B$12,Premissas!$B$17,Premissas!$B$18)))))</f>
        <v/>
      </c>
      <c r="L780" s="5">
        <f>K780/Premissas!$B$4</f>
        <v/>
      </c>
      <c r="M780" s="2">
        <f>IF(K780=Premissas!$B$18,"SIM","NÃO")</f>
        <v/>
      </c>
    </row>
    <row r="781">
      <c r="A781" s="2" t="n">
        <v>5453356</v>
      </c>
      <c r="B781" s="2" t="inlineStr">
        <is>
          <t>Leandro Marcos Rodrigues Vieira</t>
        </is>
      </c>
      <c r="C781" s="2" t="n">
        <v>930</v>
      </c>
      <c r="D781" s="2">
        <f>IFERROR(TEXTJOIN(" | ",TRUE,UNIQUE(FILTER(Detalhe_Registro!$C:$C,(Detalhe_Registro!$D:$D=A781)*(Detalhe_Registro!$E:$E=B781)*(Detalhe_Registro!$M:$M="SIM")))),"")</f>
        <v/>
      </c>
      <c r="E781" s="2">
        <f>COUNTIFS(Detalhe_Registro!$D:$D,A781,Detalhe_Registro!$E:$E,B781,Detalhe_Registro!$M:$M,"SIM")</f>
        <v/>
      </c>
      <c r="F781" s="2">
        <f>IFERROR(MAXIFS(Detalhe_Registro!$N:$N,Detalhe_Registro!$D:$D,A781,Detalhe_Registro!$E:$E,B781,Detalhe_Registro!$M:$M,"SIM"),0)</f>
        <v/>
      </c>
      <c r="G781" s="2">
        <f>IFERROR(AVERAGEIFS(Detalhe_Registro!$N:$N,Detalhe_Registro!$D:$D,A781,Detalhe_Registro!$E:$E,B781,Detalhe_Registro!$M:$M,"SIM"),0)</f>
        <v/>
      </c>
      <c r="H781" s="2">
        <f>SUMIFS(Detalhe_Registro!$F:$F,Detalhe_Registro!$D:$D,A781,Detalhe_Registro!$E:$E,B781,Detalhe_Registro!$M:$M,"SIM")</f>
        <v/>
      </c>
      <c r="I781" s="2">
        <f>SUMIFS(Detalhe_Registro!$G:$G,Detalhe_Registro!$D:$D,A781,Detalhe_Registro!$E:$E,B781,Detalhe_Registro!$M:$M,"SIM")</f>
        <v/>
      </c>
      <c r="J781" s="2">
        <f>IF(F781&lt;Premissas!$B$8,"&lt; 1,00",IF(F781&lt;Premissas!$B$9,"1,00 – 1,19",IF(F781&lt;Premissas!$B$10,"1,20 – 1,39",IF(F781&lt;Premissas!$B$11,"1,40 – 1,59",IF(F781&lt;Premissas!$B$12,"1,60 – 1,99","≥ 2,00")))))</f>
        <v/>
      </c>
      <c r="K781" s="5">
        <f>IF(F781&lt;Premissas!$B$8,Premissas!$B$13,IF(F781&lt;Premissas!$B$9,Premissas!$B$14,IF(F781&lt;Premissas!$B$10,Premissas!$B$15,IF(F781&lt;Premissas!$B$11,Premissas!$B$16,IF(F781&lt;Premissas!$B$12,Premissas!$B$17,Premissas!$B$18)))))</f>
        <v/>
      </c>
      <c r="L781" s="5">
        <f>K781/Premissas!$B$4</f>
        <v/>
      </c>
      <c r="M781" s="2">
        <f>IF(K781=Premissas!$B$18,"SIM","NÃO")</f>
        <v/>
      </c>
    </row>
    <row r="782">
      <c r="A782" s="2" t="inlineStr">
        <is>
          <t>5453356</t>
        </is>
      </c>
      <c r="B782" s="2" t="inlineStr">
        <is>
          <t>Leandro Marcos Rodrigues Vieira</t>
        </is>
      </c>
      <c r="C782" s="2" t="n">
        <v>930</v>
      </c>
      <c r="D782" s="2">
        <f>IFERROR(TEXTJOIN(" | ",TRUE,UNIQUE(FILTER(Detalhe_Registro!$C:$C,(Detalhe_Registro!$D:$D=A782)*(Detalhe_Registro!$E:$E=B782)*(Detalhe_Registro!$M:$M="SIM")))),"")</f>
        <v/>
      </c>
      <c r="E782" s="2">
        <f>COUNTIFS(Detalhe_Registro!$D:$D,A782,Detalhe_Registro!$E:$E,B782,Detalhe_Registro!$M:$M,"SIM")</f>
        <v/>
      </c>
      <c r="F782" s="2">
        <f>IFERROR(MAXIFS(Detalhe_Registro!$N:$N,Detalhe_Registro!$D:$D,A782,Detalhe_Registro!$E:$E,B782,Detalhe_Registro!$M:$M,"SIM"),0)</f>
        <v/>
      </c>
      <c r="G782" s="2">
        <f>IFERROR(AVERAGEIFS(Detalhe_Registro!$N:$N,Detalhe_Registro!$D:$D,A782,Detalhe_Registro!$E:$E,B782,Detalhe_Registro!$M:$M,"SIM"),0)</f>
        <v/>
      </c>
      <c r="H782" s="2">
        <f>SUMIFS(Detalhe_Registro!$F:$F,Detalhe_Registro!$D:$D,A782,Detalhe_Registro!$E:$E,B782,Detalhe_Registro!$M:$M,"SIM")</f>
        <v/>
      </c>
      <c r="I782" s="2">
        <f>SUMIFS(Detalhe_Registro!$G:$G,Detalhe_Registro!$D:$D,A782,Detalhe_Registro!$E:$E,B782,Detalhe_Registro!$M:$M,"SIM")</f>
        <v/>
      </c>
      <c r="J782" s="2">
        <f>IF(F782&lt;Premissas!$B$8,"&lt; 1,00",IF(F782&lt;Premissas!$B$9,"1,00 – 1,19",IF(F782&lt;Premissas!$B$10,"1,20 – 1,39",IF(F782&lt;Premissas!$B$11,"1,40 – 1,59",IF(F782&lt;Premissas!$B$12,"1,60 – 1,99","≥ 2,00")))))</f>
        <v/>
      </c>
      <c r="K782" s="5">
        <f>IF(F782&lt;Premissas!$B$8,Premissas!$B$13,IF(F782&lt;Premissas!$B$9,Premissas!$B$14,IF(F782&lt;Premissas!$B$10,Premissas!$B$15,IF(F782&lt;Premissas!$B$11,Premissas!$B$16,IF(F782&lt;Premissas!$B$12,Premissas!$B$17,Premissas!$B$18)))))</f>
        <v/>
      </c>
      <c r="L782" s="5">
        <f>K782/Premissas!$B$4</f>
        <v/>
      </c>
      <c r="M782" s="2">
        <f>IF(K782=Premissas!$B$18,"SIM","NÃO")</f>
        <v/>
      </c>
    </row>
    <row r="783">
      <c r="A783" s="2" t="inlineStr">
        <is>
          <t>5382173</t>
        </is>
      </c>
      <c r="B783" s="2" t="inlineStr">
        <is>
          <t>Leandro Pereira Da Silva</t>
        </is>
      </c>
      <c r="C783" s="2" t="n">
        <v>930</v>
      </c>
      <c r="D783" s="2">
        <f>IFERROR(TEXTJOIN(" | ",TRUE,UNIQUE(FILTER(Detalhe_Registro!$C:$C,(Detalhe_Registro!$D:$D=A783)*(Detalhe_Registro!$E:$E=B783)*(Detalhe_Registro!$M:$M="SIM")))),"")</f>
        <v/>
      </c>
      <c r="E783" s="2">
        <f>COUNTIFS(Detalhe_Registro!$D:$D,A783,Detalhe_Registro!$E:$E,B783,Detalhe_Registro!$M:$M,"SIM")</f>
        <v/>
      </c>
      <c r="F783" s="2">
        <f>IFERROR(MAXIFS(Detalhe_Registro!$N:$N,Detalhe_Registro!$D:$D,A783,Detalhe_Registro!$E:$E,B783,Detalhe_Registro!$M:$M,"SIM"),0)</f>
        <v/>
      </c>
      <c r="G783" s="2">
        <f>IFERROR(AVERAGEIFS(Detalhe_Registro!$N:$N,Detalhe_Registro!$D:$D,A783,Detalhe_Registro!$E:$E,B783,Detalhe_Registro!$M:$M,"SIM"),0)</f>
        <v/>
      </c>
      <c r="H783" s="2">
        <f>SUMIFS(Detalhe_Registro!$F:$F,Detalhe_Registro!$D:$D,A783,Detalhe_Registro!$E:$E,B783,Detalhe_Registro!$M:$M,"SIM")</f>
        <v/>
      </c>
      <c r="I783" s="2">
        <f>SUMIFS(Detalhe_Registro!$G:$G,Detalhe_Registro!$D:$D,A783,Detalhe_Registro!$E:$E,B783,Detalhe_Registro!$M:$M,"SIM")</f>
        <v/>
      </c>
      <c r="J783" s="2">
        <f>IF(F783&lt;Premissas!$B$8,"&lt; 1,00",IF(F783&lt;Premissas!$B$9,"1,00 – 1,19",IF(F783&lt;Premissas!$B$10,"1,20 – 1,39",IF(F783&lt;Premissas!$B$11,"1,40 – 1,59",IF(F783&lt;Premissas!$B$12,"1,60 – 1,99","≥ 2,00")))))</f>
        <v/>
      </c>
      <c r="K783" s="5">
        <f>IF(F783&lt;Premissas!$B$8,Premissas!$B$13,IF(F783&lt;Premissas!$B$9,Premissas!$B$14,IF(F783&lt;Premissas!$B$10,Premissas!$B$15,IF(F783&lt;Premissas!$B$11,Premissas!$B$16,IF(F783&lt;Premissas!$B$12,Premissas!$B$17,Premissas!$B$18)))))</f>
        <v/>
      </c>
      <c r="L783" s="5">
        <f>K783/Premissas!$B$4</f>
        <v/>
      </c>
      <c r="M783" s="2">
        <f>IF(K783=Premissas!$B$18,"SIM","NÃO")</f>
        <v/>
      </c>
    </row>
    <row r="784">
      <c r="A784" s="2" t="n">
        <v>5912679</v>
      </c>
      <c r="B784" s="2" t="inlineStr">
        <is>
          <t>Leonardo Henrique Pereira Matco</t>
        </is>
      </c>
      <c r="C784" s="2" t="n">
        <v>930</v>
      </c>
      <c r="D784" s="2">
        <f>IFERROR(TEXTJOIN(" | ",TRUE,UNIQUE(FILTER(Detalhe_Registro!$C:$C,(Detalhe_Registro!$D:$D=A784)*(Detalhe_Registro!$E:$E=B784)*(Detalhe_Registro!$M:$M="SIM")))),"")</f>
        <v/>
      </c>
      <c r="E784" s="2">
        <f>COUNTIFS(Detalhe_Registro!$D:$D,A784,Detalhe_Registro!$E:$E,B784,Detalhe_Registro!$M:$M,"SIM")</f>
        <v/>
      </c>
      <c r="F784" s="2">
        <f>IFERROR(MAXIFS(Detalhe_Registro!$N:$N,Detalhe_Registro!$D:$D,A784,Detalhe_Registro!$E:$E,B784,Detalhe_Registro!$M:$M,"SIM"),0)</f>
        <v/>
      </c>
      <c r="G784" s="2">
        <f>IFERROR(AVERAGEIFS(Detalhe_Registro!$N:$N,Detalhe_Registro!$D:$D,A784,Detalhe_Registro!$E:$E,B784,Detalhe_Registro!$M:$M,"SIM"),0)</f>
        <v/>
      </c>
      <c r="H784" s="2">
        <f>SUMIFS(Detalhe_Registro!$F:$F,Detalhe_Registro!$D:$D,A784,Detalhe_Registro!$E:$E,B784,Detalhe_Registro!$M:$M,"SIM")</f>
        <v/>
      </c>
      <c r="I784" s="2">
        <f>SUMIFS(Detalhe_Registro!$G:$G,Detalhe_Registro!$D:$D,A784,Detalhe_Registro!$E:$E,B784,Detalhe_Registro!$M:$M,"SIM")</f>
        <v/>
      </c>
      <c r="J784" s="2">
        <f>IF(F784&lt;Premissas!$B$8,"&lt; 1,00",IF(F784&lt;Premissas!$B$9,"1,00 – 1,19",IF(F784&lt;Premissas!$B$10,"1,20 – 1,39",IF(F784&lt;Premissas!$B$11,"1,40 – 1,59",IF(F784&lt;Premissas!$B$12,"1,60 – 1,99","≥ 2,00")))))</f>
        <v/>
      </c>
      <c r="K784" s="5">
        <f>IF(F784&lt;Premissas!$B$8,Premissas!$B$13,IF(F784&lt;Premissas!$B$9,Premissas!$B$14,IF(F784&lt;Premissas!$B$10,Premissas!$B$15,IF(F784&lt;Premissas!$B$11,Premissas!$B$16,IF(F784&lt;Premissas!$B$12,Premissas!$B$17,Premissas!$B$18)))))</f>
        <v/>
      </c>
      <c r="L784" s="5">
        <f>K784/Premissas!$B$4</f>
        <v/>
      </c>
      <c r="M784" s="2">
        <f>IF(K784=Premissas!$B$18,"SIM","NÃO")</f>
        <v/>
      </c>
    </row>
    <row r="785">
      <c r="A785" s="2" t="inlineStr">
        <is>
          <t>5912679</t>
        </is>
      </c>
      <c r="B785" s="2" t="inlineStr">
        <is>
          <t>Leonardo Henrique Pereira Matco</t>
        </is>
      </c>
      <c r="C785" s="2" t="n">
        <v>930</v>
      </c>
      <c r="D785" s="2">
        <f>IFERROR(TEXTJOIN(" | ",TRUE,UNIQUE(FILTER(Detalhe_Registro!$C:$C,(Detalhe_Registro!$D:$D=A785)*(Detalhe_Registro!$E:$E=B785)*(Detalhe_Registro!$M:$M="SIM")))),"")</f>
        <v/>
      </c>
      <c r="E785" s="2">
        <f>COUNTIFS(Detalhe_Registro!$D:$D,A785,Detalhe_Registro!$E:$E,B785,Detalhe_Registro!$M:$M,"SIM")</f>
        <v/>
      </c>
      <c r="F785" s="2">
        <f>IFERROR(MAXIFS(Detalhe_Registro!$N:$N,Detalhe_Registro!$D:$D,A785,Detalhe_Registro!$E:$E,B785,Detalhe_Registro!$M:$M,"SIM"),0)</f>
        <v/>
      </c>
      <c r="G785" s="2">
        <f>IFERROR(AVERAGEIFS(Detalhe_Registro!$N:$N,Detalhe_Registro!$D:$D,A785,Detalhe_Registro!$E:$E,B785,Detalhe_Registro!$M:$M,"SIM"),0)</f>
        <v/>
      </c>
      <c r="H785" s="2">
        <f>SUMIFS(Detalhe_Registro!$F:$F,Detalhe_Registro!$D:$D,A785,Detalhe_Registro!$E:$E,B785,Detalhe_Registro!$M:$M,"SIM")</f>
        <v/>
      </c>
      <c r="I785" s="2">
        <f>SUMIFS(Detalhe_Registro!$G:$G,Detalhe_Registro!$D:$D,A785,Detalhe_Registro!$E:$E,B785,Detalhe_Registro!$M:$M,"SIM")</f>
        <v/>
      </c>
      <c r="J785" s="2">
        <f>IF(F785&lt;Premissas!$B$8,"&lt; 1,00",IF(F785&lt;Premissas!$B$9,"1,00 – 1,19",IF(F785&lt;Premissas!$B$10,"1,20 – 1,39",IF(F785&lt;Premissas!$B$11,"1,40 – 1,59",IF(F785&lt;Premissas!$B$12,"1,60 – 1,99","≥ 2,00")))))</f>
        <v/>
      </c>
      <c r="K785" s="5">
        <f>IF(F785&lt;Premissas!$B$8,Premissas!$B$13,IF(F785&lt;Premissas!$B$9,Premissas!$B$14,IF(F785&lt;Premissas!$B$10,Premissas!$B$15,IF(F785&lt;Premissas!$B$11,Premissas!$B$16,IF(F785&lt;Premissas!$B$12,Premissas!$B$17,Premissas!$B$18)))))</f>
        <v/>
      </c>
      <c r="L785" s="5">
        <f>K785/Premissas!$B$4</f>
        <v/>
      </c>
      <c r="M785" s="2">
        <f>IF(K785=Premissas!$B$18,"SIM","NÃO")</f>
        <v/>
      </c>
    </row>
    <row r="786">
      <c r="A786" s="2" t="n">
        <v>5987482</v>
      </c>
      <c r="B786" s="2" t="inlineStr">
        <is>
          <t>Lindomar Rocha De Almeida</t>
        </is>
      </c>
      <c r="C786" s="2" t="n">
        <v>930</v>
      </c>
      <c r="D786" s="2">
        <f>IFERROR(TEXTJOIN(" | ",TRUE,UNIQUE(FILTER(Detalhe_Registro!$C:$C,(Detalhe_Registro!$D:$D=A786)*(Detalhe_Registro!$E:$E=B786)*(Detalhe_Registro!$M:$M="SIM")))),"")</f>
        <v/>
      </c>
      <c r="E786" s="2">
        <f>COUNTIFS(Detalhe_Registro!$D:$D,A786,Detalhe_Registro!$E:$E,B786,Detalhe_Registro!$M:$M,"SIM")</f>
        <v/>
      </c>
      <c r="F786" s="2">
        <f>IFERROR(MAXIFS(Detalhe_Registro!$N:$N,Detalhe_Registro!$D:$D,A786,Detalhe_Registro!$E:$E,B786,Detalhe_Registro!$M:$M,"SIM"),0)</f>
        <v/>
      </c>
      <c r="G786" s="2">
        <f>IFERROR(AVERAGEIFS(Detalhe_Registro!$N:$N,Detalhe_Registro!$D:$D,A786,Detalhe_Registro!$E:$E,B786,Detalhe_Registro!$M:$M,"SIM"),0)</f>
        <v/>
      </c>
      <c r="H786" s="2">
        <f>SUMIFS(Detalhe_Registro!$F:$F,Detalhe_Registro!$D:$D,A786,Detalhe_Registro!$E:$E,B786,Detalhe_Registro!$M:$M,"SIM")</f>
        <v/>
      </c>
      <c r="I786" s="2">
        <f>SUMIFS(Detalhe_Registro!$G:$G,Detalhe_Registro!$D:$D,A786,Detalhe_Registro!$E:$E,B786,Detalhe_Registro!$M:$M,"SIM")</f>
        <v/>
      </c>
      <c r="J786" s="2">
        <f>IF(F786&lt;Premissas!$B$8,"&lt; 1,00",IF(F786&lt;Premissas!$B$9,"1,00 – 1,19",IF(F786&lt;Premissas!$B$10,"1,20 – 1,39",IF(F786&lt;Premissas!$B$11,"1,40 – 1,59",IF(F786&lt;Premissas!$B$12,"1,60 – 1,99","≥ 2,00")))))</f>
        <v/>
      </c>
      <c r="K786" s="5">
        <f>IF(F786&lt;Premissas!$B$8,Premissas!$B$13,IF(F786&lt;Premissas!$B$9,Premissas!$B$14,IF(F786&lt;Premissas!$B$10,Premissas!$B$15,IF(F786&lt;Premissas!$B$11,Premissas!$B$16,IF(F786&lt;Premissas!$B$12,Premissas!$B$17,Premissas!$B$18)))))</f>
        <v/>
      </c>
      <c r="L786" s="5">
        <f>K786/Premissas!$B$4</f>
        <v/>
      </c>
      <c r="M786" s="2">
        <f>IF(K786=Premissas!$B$18,"SIM","NÃO")</f>
        <v/>
      </c>
    </row>
    <row r="787">
      <c r="A787" s="2" t="inlineStr">
        <is>
          <t>5987482</t>
        </is>
      </c>
      <c r="B787" s="2" t="inlineStr">
        <is>
          <t>Lindomar Rocha De Almeida</t>
        </is>
      </c>
      <c r="C787" s="2" t="n">
        <v>930</v>
      </c>
      <c r="D787" s="2">
        <f>IFERROR(TEXTJOIN(" | ",TRUE,UNIQUE(FILTER(Detalhe_Registro!$C:$C,(Detalhe_Registro!$D:$D=A787)*(Detalhe_Registro!$E:$E=B787)*(Detalhe_Registro!$M:$M="SIM")))),"")</f>
        <v/>
      </c>
      <c r="E787" s="2">
        <f>COUNTIFS(Detalhe_Registro!$D:$D,A787,Detalhe_Registro!$E:$E,B787,Detalhe_Registro!$M:$M,"SIM")</f>
        <v/>
      </c>
      <c r="F787" s="2">
        <f>IFERROR(MAXIFS(Detalhe_Registro!$N:$N,Detalhe_Registro!$D:$D,A787,Detalhe_Registro!$E:$E,B787,Detalhe_Registro!$M:$M,"SIM"),0)</f>
        <v/>
      </c>
      <c r="G787" s="2">
        <f>IFERROR(AVERAGEIFS(Detalhe_Registro!$N:$N,Detalhe_Registro!$D:$D,A787,Detalhe_Registro!$E:$E,B787,Detalhe_Registro!$M:$M,"SIM"),0)</f>
        <v/>
      </c>
      <c r="H787" s="2">
        <f>SUMIFS(Detalhe_Registro!$F:$F,Detalhe_Registro!$D:$D,A787,Detalhe_Registro!$E:$E,B787,Detalhe_Registro!$M:$M,"SIM")</f>
        <v/>
      </c>
      <c r="I787" s="2">
        <f>SUMIFS(Detalhe_Registro!$G:$G,Detalhe_Registro!$D:$D,A787,Detalhe_Registro!$E:$E,B787,Detalhe_Registro!$M:$M,"SIM")</f>
        <v/>
      </c>
      <c r="J787" s="2">
        <f>IF(F787&lt;Premissas!$B$8,"&lt; 1,00",IF(F787&lt;Premissas!$B$9,"1,00 – 1,19",IF(F787&lt;Premissas!$B$10,"1,20 – 1,39",IF(F787&lt;Premissas!$B$11,"1,40 – 1,59",IF(F787&lt;Premissas!$B$12,"1,60 – 1,99","≥ 2,00")))))</f>
        <v/>
      </c>
      <c r="K787" s="5">
        <f>IF(F787&lt;Premissas!$B$8,Premissas!$B$13,IF(F787&lt;Premissas!$B$9,Premissas!$B$14,IF(F787&lt;Premissas!$B$10,Premissas!$B$15,IF(F787&lt;Premissas!$B$11,Premissas!$B$16,IF(F787&lt;Premissas!$B$12,Premissas!$B$17,Premissas!$B$18)))))</f>
        <v/>
      </c>
      <c r="L787" s="5">
        <f>K787/Premissas!$B$4</f>
        <v/>
      </c>
      <c r="M787" s="2">
        <f>IF(K787=Premissas!$B$18,"SIM","NÃO")</f>
        <v/>
      </c>
    </row>
    <row r="788">
      <c r="A788" s="2" t="n">
        <v>5670063</v>
      </c>
      <c r="B788" s="2" t="inlineStr">
        <is>
          <t>Lourival Ferreira Dos Santos</t>
        </is>
      </c>
      <c r="C788" s="2" t="n">
        <v>930</v>
      </c>
      <c r="D788" s="2">
        <f>IFERROR(TEXTJOIN(" | ",TRUE,UNIQUE(FILTER(Detalhe_Registro!$C:$C,(Detalhe_Registro!$D:$D=A788)*(Detalhe_Registro!$E:$E=B788)*(Detalhe_Registro!$M:$M="SIM")))),"")</f>
        <v/>
      </c>
      <c r="E788" s="2">
        <f>COUNTIFS(Detalhe_Registro!$D:$D,A788,Detalhe_Registro!$E:$E,B788,Detalhe_Registro!$M:$M,"SIM")</f>
        <v/>
      </c>
      <c r="F788" s="2">
        <f>IFERROR(MAXIFS(Detalhe_Registro!$N:$N,Detalhe_Registro!$D:$D,A788,Detalhe_Registro!$E:$E,B788,Detalhe_Registro!$M:$M,"SIM"),0)</f>
        <v/>
      </c>
      <c r="G788" s="2">
        <f>IFERROR(AVERAGEIFS(Detalhe_Registro!$N:$N,Detalhe_Registro!$D:$D,A788,Detalhe_Registro!$E:$E,B788,Detalhe_Registro!$M:$M,"SIM"),0)</f>
        <v/>
      </c>
      <c r="H788" s="2">
        <f>SUMIFS(Detalhe_Registro!$F:$F,Detalhe_Registro!$D:$D,A788,Detalhe_Registro!$E:$E,B788,Detalhe_Registro!$M:$M,"SIM")</f>
        <v/>
      </c>
      <c r="I788" s="2">
        <f>SUMIFS(Detalhe_Registro!$G:$G,Detalhe_Registro!$D:$D,A788,Detalhe_Registro!$E:$E,B788,Detalhe_Registro!$M:$M,"SIM")</f>
        <v/>
      </c>
      <c r="J788" s="2">
        <f>IF(F788&lt;Premissas!$B$8,"&lt; 1,00",IF(F788&lt;Premissas!$B$9,"1,00 – 1,19",IF(F788&lt;Premissas!$B$10,"1,20 – 1,39",IF(F788&lt;Premissas!$B$11,"1,40 – 1,59",IF(F788&lt;Premissas!$B$12,"1,60 – 1,99","≥ 2,00")))))</f>
        <v/>
      </c>
      <c r="K788" s="5">
        <f>IF(F788&lt;Premissas!$B$8,Premissas!$B$13,IF(F788&lt;Premissas!$B$9,Premissas!$B$14,IF(F788&lt;Premissas!$B$10,Premissas!$B$15,IF(F788&lt;Premissas!$B$11,Premissas!$B$16,IF(F788&lt;Premissas!$B$12,Premissas!$B$17,Premissas!$B$18)))))</f>
        <v/>
      </c>
      <c r="L788" s="5">
        <f>K788/Premissas!$B$4</f>
        <v/>
      </c>
      <c r="M788" s="2">
        <f>IF(K788=Premissas!$B$18,"SIM","NÃO")</f>
        <v/>
      </c>
    </row>
    <row r="789">
      <c r="A789" s="2" t="inlineStr">
        <is>
          <t>5670063</t>
        </is>
      </c>
      <c r="B789" s="2" t="inlineStr">
        <is>
          <t>Lourival Ferreira Dos Santos</t>
        </is>
      </c>
      <c r="C789" s="2" t="n">
        <v>930</v>
      </c>
      <c r="D789" s="2">
        <f>IFERROR(TEXTJOIN(" | ",TRUE,UNIQUE(FILTER(Detalhe_Registro!$C:$C,(Detalhe_Registro!$D:$D=A789)*(Detalhe_Registro!$E:$E=B789)*(Detalhe_Registro!$M:$M="SIM")))),"")</f>
        <v/>
      </c>
      <c r="E789" s="2">
        <f>COUNTIFS(Detalhe_Registro!$D:$D,A789,Detalhe_Registro!$E:$E,B789,Detalhe_Registro!$M:$M,"SIM")</f>
        <v/>
      </c>
      <c r="F789" s="2">
        <f>IFERROR(MAXIFS(Detalhe_Registro!$N:$N,Detalhe_Registro!$D:$D,A789,Detalhe_Registro!$E:$E,B789,Detalhe_Registro!$M:$M,"SIM"),0)</f>
        <v/>
      </c>
      <c r="G789" s="2">
        <f>IFERROR(AVERAGEIFS(Detalhe_Registro!$N:$N,Detalhe_Registro!$D:$D,A789,Detalhe_Registro!$E:$E,B789,Detalhe_Registro!$M:$M,"SIM"),0)</f>
        <v/>
      </c>
      <c r="H789" s="2">
        <f>SUMIFS(Detalhe_Registro!$F:$F,Detalhe_Registro!$D:$D,A789,Detalhe_Registro!$E:$E,B789,Detalhe_Registro!$M:$M,"SIM")</f>
        <v/>
      </c>
      <c r="I789" s="2">
        <f>SUMIFS(Detalhe_Registro!$G:$G,Detalhe_Registro!$D:$D,A789,Detalhe_Registro!$E:$E,B789,Detalhe_Registro!$M:$M,"SIM")</f>
        <v/>
      </c>
      <c r="J789" s="2">
        <f>IF(F789&lt;Premissas!$B$8,"&lt; 1,00",IF(F789&lt;Premissas!$B$9,"1,00 – 1,19",IF(F789&lt;Premissas!$B$10,"1,20 – 1,39",IF(F789&lt;Premissas!$B$11,"1,40 – 1,59",IF(F789&lt;Premissas!$B$12,"1,60 – 1,99","≥ 2,00")))))</f>
        <v/>
      </c>
      <c r="K789" s="5">
        <f>IF(F789&lt;Premissas!$B$8,Premissas!$B$13,IF(F789&lt;Premissas!$B$9,Premissas!$B$14,IF(F789&lt;Premissas!$B$10,Premissas!$B$15,IF(F789&lt;Premissas!$B$11,Premissas!$B$16,IF(F789&lt;Premissas!$B$12,Premissas!$B$17,Premissas!$B$18)))))</f>
        <v/>
      </c>
      <c r="L789" s="5">
        <f>K789/Premissas!$B$4</f>
        <v/>
      </c>
      <c r="M789" s="2">
        <f>IF(K789=Premissas!$B$18,"SIM","NÃO")</f>
        <v/>
      </c>
    </row>
    <row r="790">
      <c r="A790" s="2" t="n">
        <v>5989310</v>
      </c>
      <c r="B790" s="2" t="inlineStr">
        <is>
          <t>Lourival Marcelino Da Silva</t>
        </is>
      </c>
      <c r="C790" s="2" t="n">
        <v>930</v>
      </c>
      <c r="D790" s="2">
        <f>IFERROR(TEXTJOIN(" | ",TRUE,UNIQUE(FILTER(Detalhe_Registro!$C:$C,(Detalhe_Registro!$D:$D=A790)*(Detalhe_Registro!$E:$E=B790)*(Detalhe_Registro!$M:$M="SIM")))),"")</f>
        <v/>
      </c>
      <c r="E790" s="2">
        <f>COUNTIFS(Detalhe_Registro!$D:$D,A790,Detalhe_Registro!$E:$E,B790,Detalhe_Registro!$M:$M,"SIM")</f>
        <v/>
      </c>
      <c r="F790" s="2">
        <f>IFERROR(MAXIFS(Detalhe_Registro!$N:$N,Detalhe_Registro!$D:$D,A790,Detalhe_Registro!$E:$E,B790,Detalhe_Registro!$M:$M,"SIM"),0)</f>
        <v/>
      </c>
      <c r="G790" s="2">
        <f>IFERROR(AVERAGEIFS(Detalhe_Registro!$N:$N,Detalhe_Registro!$D:$D,A790,Detalhe_Registro!$E:$E,B790,Detalhe_Registro!$M:$M,"SIM"),0)</f>
        <v/>
      </c>
      <c r="H790" s="2">
        <f>SUMIFS(Detalhe_Registro!$F:$F,Detalhe_Registro!$D:$D,A790,Detalhe_Registro!$E:$E,B790,Detalhe_Registro!$M:$M,"SIM")</f>
        <v/>
      </c>
      <c r="I790" s="2">
        <f>SUMIFS(Detalhe_Registro!$G:$G,Detalhe_Registro!$D:$D,A790,Detalhe_Registro!$E:$E,B790,Detalhe_Registro!$M:$M,"SIM")</f>
        <v/>
      </c>
      <c r="J790" s="2">
        <f>IF(F790&lt;Premissas!$B$8,"&lt; 1,00",IF(F790&lt;Premissas!$B$9,"1,00 – 1,19",IF(F790&lt;Premissas!$B$10,"1,20 – 1,39",IF(F790&lt;Premissas!$B$11,"1,40 – 1,59",IF(F790&lt;Premissas!$B$12,"1,60 – 1,99","≥ 2,00")))))</f>
        <v/>
      </c>
      <c r="K790" s="5">
        <f>IF(F790&lt;Premissas!$B$8,Premissas!$B$13,IF(F790&lt;Premissas!$B$9,Premissas!$B$14,IF(F790&lt;Premissas!$B$10,Premissas!$B$15,IF(F790&lt;Premissas!$B$11,Premissas!$B$16,IF(F790&lt;Premissas!$B$12,Premissas!$B$17,Premissas!$B$18)))))</f>
        <v/>
      </c>
      <c r="L790" s="5">
        <f>K790/Premissas!$B$4</f>
        <v/>
      </c>
      <c r="M790" s="2">
        <f>IF(K790=Premissas!$B$18,"SIM","NÃO")</f>
        <v/>
      </c>
    </row>
    <row r="791">
      <c r="A791" s="2" t="inlineStr">
        <is>
          <t>5989310</t>
        </is>
      </c>
      <c r="B791" s="2" t="inlineStr">
        <is>
          <t>Lourival Marcelino Da Silva</t>
        </is>
      </c>
      <c r="C791" s="2" t="n">
        <v>930</v>
      </c>
      <c r="D791" s="2">
        <f>IFERROR(TEXTJOIN(" | ",TRUE,UNIQUE(FILTER(Detalhe_Registro!$C:$C,(Detalhe_Registro!$D:$D=A791)*(Detalhe_Registro!$E:$E=B791)*(Detalhe_Registro!$M:$M="SIM")))),"")</f>
        <v/>
      </c>
      <c r="E791" s="2">
        <f>COUNTIFS(Detalhe_Registro!$D:$D,A791,Detalhe_Registro!$E:$E,B791,Detalhe_Registro!$M:$M,"SIM")</f>
        <v/>
      </c>
      <c r="F791" s="2">
        <f>IFERROR(MAXIFS(Detalhe_Registro!$N:$N,Detalhe_Registro!$D:$D,A791,Detalhe_Registro!$E:$E,B791,Detalhe_Registro!$M:$M,"SIM"),0)</f>
        <v/>
      </c>
      <c r="G791" s="2">
        <f>IFERROR(AVERAGEIFS(Detalhe_Registro!$N:$N,Detalhe_Registro!$D:$D,A791,Detalhe_Registro!$E:$E,B791,Detalhe_Registro!$M:$M,"SIM"),0)</f>
        <v/>
      </c>
      <c r="H791" s="2">
        <f>SUMIFS(Detalhe_Registro!$F:$F,Detalhe_Registro!$D:$D,A791,Detalhe_Registro!$E:$E,B791,Detalhe_Registro!$M:$M,"SIM")</f>
        <v/>
      </c>
      <c r="I791" s="2">
        <f>SUMIFS(Detalhe_Registro!$G:$G,Detalhe_Registro!$D:$D,A791,Detalhe_Registro!$E:$E,B791,Detalhe_Registro!$M:$M,"SIM")</f>
        <v/>
      </c>
      <c r="J791" s="2">
        <f>IF(F791&lt;Premissas!$B$8,"&lt; 1,00",IF(F791&lt;Premissas!$B$9,"1,00 – 1,19",IF(F791&lt;Premissas!$B$10,"1,20 – 1,39",IF(F791&lt;Premissas!$B$11,"1,40 – 1,59",IF(F791&lt;Premissas!$B$12,"1,60 – 1,99","≥ 2,00")))))</f>
        <v/>
      </c>
      <c r="K791" s="5">
        <f>IF(F791&lt;Premissas!$B$8,Premissas!$B$13,IF(F791&lt;Premissas!$B$9,Premissas!$B$14,IF(F791&lt;Premissas!$B$10,Premissas!$B$15,IF(F791&lt;Premissas!$B$11,Premissas!$B$16,IF(F791&lt;Premissas!$B$12,Premissas!$B$17,Premissas!$B$18)))))</f>
        <v/>
      </c>
      <c r="L791" s="5">
        <f>K791/Premissas!$B$4</f>
        <v/>
      </c>
      <c r="M791" s="2">
        <f>IF(K791=Premissas!$B$18,"SIM","NÃO")</f>
        <v/>
      </c>
    </row>
    <row r="792">
      <c r="A792" s="2" t="n">
        <v>5953626</v>
      </c>
      <c r="B792" s="2" t="inlineStr">
        <is>
          <t>Luan Nogueira De Souza</t>
        </is>
      </c>
      <c r="C792" s="2" t="n">
        <v>930</v>
      </c>
      <c r="D792" s="2">
        <f>IFERROR(TEXTJOIN(" | ",TRUE,UNIQUE(FILTER(Detalhe_Registro!$C:$C,(Detalhe_Registro!$D:$D=A792)*(Detalhe_Registro!$E:$E=B792)*(Detalhe_Registro!$M:$M="SIM")))),"")</f>
        <v/>
      </c>
      <c r="E792" s="2">
        <f>COUNTIFS(Detalhe_Registro!$D:$D,A792,Detalhe_Registro!$E:$E,B792,Detalhe_Registro!$M:$M,"SIM")</f>
        <v/>
      </c>
      <c r="F792" s="2">
        <f>IFERROR(MAXIFS(Detalhe_Registro!$N:$N,Detalhe_Registro!$D:$D,A792,Detalhe_Registro!$E:$E,B792,Detalhe_Registro!$M:$M,"SIM"),0)</f>
        <v/>
      </c>
      <c r="G792" s="2">
        <f>IFERROR(AVERAGEIFS(Detalhe_Registro!$N:$N,Detalhe_Registro!$D:$D,A792,Detalhe_Registro!$E:$E,B792,Detalhe_Registro!$M:$M,"SIM"),0)</f>
        <v/>
      </c>
      <c r="H792" s="2">
        <f>SUMIFS(Detalhe_Registro!$F:$F,Detalhe_Registro!$D:$D,A792,Detalhe_Registro!$E:$E,B792,Detalhe_Registro!$M:$M,"SIM")</f>
        <v/>
      </c>
      <c r="I792" s="2">
        <f>SUMIFS(Detalhe_Registro!$G:$G,Detalhe_Registro!$D:$D,A792,Detalhe_Registro!$E:$E,B792,Detalhe_Registro!$M:$M,"SIM")</f>
        <v/>
      </c>
      <c r="J792" s="2">
        <f>IF(F792&lt;Premissas!$B$8,"&lt; 1,00",IF(F792&lt;Premissas!$B$9,"1,00 – 1,19",IF(F792&lt;Premissas!$B$10,"1,20 – 1,39",IF(F792&lt;Premissas!$B$11,"1,40 – 1,59",IF(F792&lt;Premissas!$B$12,"1,60 – 1,99","≥ 2,00")))))</f>
        <v/>
      </c>
      <c r="K792" s="5">
        <f>IF(F792&lt;Premissas!$B$8,Premissas!$B$13,IF(F792&lt;Premissas!$B$9,Premissas!$B$14,IF(F792&lt;Premissas!$B$10,Premissas!$B$15,IF(F792&lt;Premissas!$B$11,Premissas!$B$16,IF(F792&lt;Premissas!$B$12,Premissas!$B$17,Premissas!$B$18)))))</f>
        <v/>
      </c>
      <c r="L792" s="5">
        <f>K792/Premissas!$B$4</f>
        <v/>
      </c>
      <c r="M792" s="2">
        <f>IF(K792=Premissas!$B$18,"SIM","NÃO")</f>
        <v/>
      </c>
    </row>
    <row r="793">
      <c r="A793" s="2" t="inlineStr">
        <is>
          <t>5953626</t>
        </is>
      </c>
      <c r="B793" s="2" t="inlineStr">
        <is>
          <t>Luan Nogueira De Souza</t>
        </is>
      </c>
      <c r="C793" s="2" t="n">
        <v>930</v>
      </c>
      <c r="D793" s="2">
        <f>IFERROR(TEXTJOIN(" | ",TRUE,UNIQUE(FILTER(Detalhe_Registro!$C:$C,(Detalhe_Registro!$D:$D=A793)*(Detalhe_Registro!$E:$E=B793)*(Detalhe_Registro!$M:$M="SIM")))),"")</f>
        <v/>
      </c>
      <c r="E793" s="2">
        <f>COUNTIFS(Detalhe_Registro!$D:$D,A793,Detalhe_Registro!$E:$E,B793,Detalhe_Registro!$M:$M,"SIM")</f>
        <v/>
      </c>
      <c r="F793" s="2">
        <f>IFERROR(MAXIFS(Detalhe_Registro!$N:$N,Detalhe_Registro!$D:$D,A793,Detalhe_Registro!$E:$E,B793,Detalhe_Registro!$M:$M,"SIM"),0)</f>
        <v/>
      </c>
      <c r="G793" s="2">
        <f>IFERROR(AVERAGEIFS(Detalhe_Registro!$N:$N,Detalhe_Registro!$D:$D,A793,Detalhe_Registro!$E:$E,B793,Detalhe_Registro!$M:$M,"SIM"),0)</f>
        <v/>
      </c>
      <c r="H793" s="2">
        <f>SUMIFS(Detalhe_Registro!$F:$F,Detalhe_Registro!$D:$D,A793,Detalhe_Registro!$E:$E,B793,Detalhe_Registro!$M:$M,"SIM")</f>
        <v/>
      </c>
      <c r="I793" s="2">
        <f>SUMIFS(Detalhe_Registro!$G:$G,Detalhe_Registro!$D:$D,A793,Detalhe_Registro!$E:$E,B793,Detalhe_Registro!$M:$M,"SIM")</f>
        <v/>
      </c>
      <c r="J793" s="2">
        <f>IF(F793&lt;Premissas!$B$8,"&lt; 1,00",IF(F793&lt;Premissas!$B$9,"1,00 – 1,19",IF(F793&lt;Premissas!$B$10,"1,20 – 1,39",IF(F793&lt;Premissas!$B$11,"1,40 – 1,59",IF(F793&lt;Premissas!$B$12,"1,60 – 1,99","≥ 2,00")))))</f>
        <v/>
      </c>
      <c r="K793" s="5">
        <f>IF(F793&lt;Premissas!$B$8,Premissas!$B$13,IF(F793&lt;Premissas!$B$9,Premissas!$B$14,IF(F793&lt;Premissas!$B$10,Premissas!$B$15,IF(F793&lt;Premissas!$B$11,Premissas!$B$16,IF(F793&lt;Premissas!$B$12,Premissas!$B$17,Premissas!$B$18)))))</f>
        <v/>
      </c>
      <c r="L793" s="5">
        <f>K793/Premissas!$B$4</f>
        <v/>
      </c>
      <c r="M793" s="2">
        <f>IF(K793=Premissas!$B$18,"SIM","NÃO")</f>
        <v/>
      </c>
    </row>
    <row r="794">
      <c r="A794" s="2" t="n">
        <v>5986648</v>
      </c>
      <c r="B794" s="2" t="inlineStr">
        <is>
          <t>Lucas Felix Nunes</t>
        </is>
      </c>
      <c r="C794" s="2" t="n">
        <v>930</v>
      </c>
      <c r="D794" s="2">
        <f>IFERROR(TEXTJOIN(" | ",TRUE,UNIQUE(FILTER(Detalhe_Registro!$C:$C,(Detalhe_Registro!$D:$D=A794)*(Detalhe_Registro!$E:$E=B794)*(Detalhe_Registro!$M:$M="SIM")))),"")</f>
        <v/>
      </c>
      <c r="E794" s="2">
        <f>COUNTIFS(Detalhe_Registro!$D:$D,A794,Detalhe_Registro!$E:$E,B794,Detalhe_Registro!$M:$M,"SIM")</f>
        <v/>
      </c>
      <c r="F794" s="2">
        <f>IFERROR(MAXIFS(Detalhe_Registro!$N:$N,Detalhe_Registro!$D:$D,A794,Detalhe_Registro!$E:$E,B794,Detalhe_Registro!$M:$M,"SIM"),0)</f>
        <v/>
      </c>
      <c r="G794" s="2">
        <f>IFERROR(AVERAGEIFS(Detalhe_Registro!$N:$N,Detalhe_Registro!$D:$D,A794,Detalhe_Registro!$E:$E,B794,Detalhe_Registro!$M:$M,"SIM"),0)</f>
        <v/>
      </c>
      <c r="H794" s="2">
        <f>SUMIFS(Detalhe_Registro!$F:$F,Detalhe_Registro!$D:$D,A794,Detalhe_Registro!$E:$E,B794,Detalhe_Registro!$M:$M,"SIM")</f>
        <v/>
      </c>
      <c r="I794" s="2">
        <f>SUMIFS(Detalhe_Registro!$G:$G,Detalhe_Registro!$D:$D,A794,Detalhe_Registro!$E:$E,B794,Detalhe_Registro!$M:$M,"SIM")</f>
        <v/>
      </c>
      <c r="J794" s="2">
        <f>IF(F794&lt;Premissas!$B$8,"&lt; 1,00",IF(F794&lt;Premissas!$B$9,"1,00 – 1,19",IF(F794&lt;Premissas!$B$10,"1,20 – 1,39",IF(F794&lt;Premissas!$B$11,"1,40 – 1,59",IF(F794&lt;Premissas!$B$12,"1,60 – 1,99","≥ 2,00")))))</f>
        <v/>
      </c>
      <c r="K794" s="5">
        <f>IF(F794&lt;Premissas!$B$8,Premissas!$B$13,IF(F794&lt;Premissas!$B$9,Premissas!$B$14,IF(F794&lt;Premissas!$B$10,Premissas!$B$15,IF(F794&lt;Premissas!$B$11,Premissas!$B$16,IF(F794&lt;Premissas!$B$12,Premissas!$B$17,Premissas!$B$18)))))</f>
        <v/>
      </c>
      <c r="L794" s="5">
        <f>K794/Premissas!$B$4</f>
        <v/>
      </c>
      <c r="M794" s="2">
        <f>IF(K794=Premissas!$B$18,"SIM","NÃO")</f>
        <v/>
      </c>
    </row>
    <row r="795">
      <c r="A795" s="2" t="inlineStr">
        <is>
          <t>5986648</t>
        </is>
      </c>
      <c r="B795" s="2" t="inlineStr">
        <is>
          <t>Lucas Felix Nunes</t>
        </is>
      </c>
      <c r="C795" s="2" t="n">
        <v>930</v>
      </c>
      <c r="D795" s="2">
        <f>IFERROR(TEXTJOIN(" | ",TRUE,UNIQUE(FILTER(Detalhe_Registro!$C:$C,(Detalhe_Registro!$D:$D=A795)*(Detalhe_Registro!$E:$E=B795)*(Detalhe_Registro!$M:$M="SIM")))),"")</f>
        <v/>
      </c>
      <c r="E795" s="2">
        <f>COUNTIFS(Detalhe_Registro!$D:$D,A795,Detalhe_Registro!$E:$E,B795,Detalhe_Registro!$M:$M,"SIM")</f>
        <v/>
      </c>
      <c r="F795" s="2">
        <f>IFERROR(MAXIFS(Detalhe_Registro!$N:$N,Detalhe_Registro!$D:$D,A795,Detalhe_Registro!$E:$E,B795,Detalhe_Registro!$M:$M,"SIM"),0)</f>
        <v/>
      </c>
      <c r="G795" s="2">
        <f>IFERROR(AVERAGEIFS(Detalhe_Registro!$N:$N,Detalhe_Registro!$D:$D,A795,Detalhe_Registro!$E:$E,B795,Detalhe_Registro!$M:$M,"SIM"),0)</f>
        <v/>
      </c>
      <c r="H795" s="2">
        <f>SUMIFS(Detalhe_Registro!$F:$F,Detalhe_Registro!$D:$D,A795,Detalhe_Registro!$E:$E,B795,Detalhe_Registro!$M:$M,"SIM")</f>
        <v/>
      </c>
      <c r="I795" s="2">
        <f>SUMIFS(Detalhe_Registro!$G:$G,Detalhe_Registro!$D:$D,A795,Detalhe_Registro!$E:$E,B795,Detalhe_Registro!$M:$M,"SIM")</f>
        <v/>
      </c>
      <c r="J795" s="2">
        <f>IF(F795&lt;Premissas!$B$8,"&lt; 1,00",IF(F795&lt;Premissas!$B$9,"1,00 – 1,19",IF(F795&lt;Premissas!$B$10,"1,20 – 1,39",IF(F795&lt;Premissas!$B$11,"1,40 – 1,59",IF(F795&lt;Premissas!$B$12,"1,60 – 1,99","≥ 2,00")))))</f>
        <v/>
      </c>
      <c r="K795" s="5">
        <f>IF(F795&lt;Premissas!$B$8,Premissas!$B$13,IF(F795&lt;Premissas!$B$9,Premissas!$B$14,IF(F795&lt;Premissas!$B$10,Premissas!$B$15,IF(F795&lt;Premissas!$B$11,Premissas!$B$16,IF(F795&lt;Premissas!$B$12,Premissas!$B$17,Premissas!$B$18)))))</f>
        <v/>
      </c>
      <c r="L795" s="5">
        <f>K795/Premissas!$B$4</f>
        <v/>
      </c>
      <c r="M795" s="2">
        <f>IF(K795=Premissas!$B$18,"SIM","NÃO")</f>
        <v/>
      </c>
    </row>
    <row r="796">
      <c r="A796" s="2" t="n">
        <v>5970202</v>
      </c>
      <c r="B796" s="2" t="inlineStr">
        <is>
          <t>Lucas Lopes Da Silva</t>
        </is>
      </c>
      <c r="C796" s="2" t="n">
        <v>930</v>
      </c>
      <c r="D796" s="2">
        <f>IFERROR(TEXTJOIN(" | ",TRUE,UNIQUE(FILTER(Detalhe_Registro!$C:$C,(Detalhe_Registro!$D:$D=A796)*(Detalhe_Registro!$E:$E=B796)*(Detalhe_Registro!$M:$M="SIM")))),"")</f>
        <v/>
      </c>
      <c r="E796" s="2">
        <f>COUNTIFS(Detalhe_Registro!$D:$D,A796,Detalhe_Registro!$E:$E,B796,Detalhe_Registro!$M:$M,"SIM")</f>
        <v/>
      </c>
      <c r="F796" s="2">
        <f>IFERROR(MAXIFS(Detalhe_Registro!$N:$N,Detalhe_Registro!$D:$D,A796,Detalhe_Registro!$E:$E,B796,Detalhe_Registro!$M:$M,"SIM"),0)</f>
        <v/>
      </c>
      <c r="G796" s="2">
        <f>IFERROR(AVERAGEIFS(Detalhe_Registro!$N:$N,Detalhe_Registro!$D:$D,A796,Detalhe_Registro!$E:$E,B796,Detalhe_Registro!$M:$M,"SIM"),0)</f>
        <v/>
      </c>
      <c r="H796" s="2">
        <f>SUMIFS(Detalhe_Registro!$F:$F,Detalhe_Registro!$D:$D,A796,Detalhe_Registro!$E:$E,B796,Detalhe_Registro!$M:$M,"SIM")</f>
        <v/>
      </c>
      <c r="I796" s="2">
        <f>SUMIFS(Detalhe_Registro!$G:$G,Detalhe_Registro!$D:$D,A796,Detalhe_Registro!$E:$E,B796,Detalhe_Registro!$M:$M,"SIM")</f>
        <v/>
      </c>
      <c r="J796" s="2">
        <f>IF(F796&lt;Premissas!$B$8,"&lt; 1,00",IF(F796&lt;Premissas!$B$9,"1,00 – 1,19",IF(F796&lt;Premissas!$B$10,"1,20 – 1,39",IF(F796&lt;Premissas!$B$11,"1,40 – 1,59",IF(F796&lt;Premissas!$B$12,"1,60 – 1,99","≥ 2,00")))))</f>
        <v/>
      </c>
      <c r="K796" s="5">
        <f>IF(F796&lt;Premissas!$B$8,Premissas!$B$13,IF(F796&lt;Premissas!$B$9,Premissas!$B$14,IF(F796&lt;Premissas!$B$10,Premissas!$B$15,IF(F796&lt;Premissas!$B$11,Premissas!$B$16,IF(F796&lt;Premissas!$B$12,Premissas!$B$17,Premissas!$B$18)))))</f>
        <v/>
      </c>
      <c r="L796" s="5">
        <f>K796/Premissas!$B$4</f>
        <v/>
      </c>
      <c r="M796" s="2">
        <f>IF(K796=Premissas!$B$18,"SIM","NÃO")</f>
        <v/>
      </c>
    </row>
    <row r="797">
      <c r="A797" s="2" t="inlineStr">
        <is>
          <t>5970202</t>
        </is>
      </c>
      <c r="B797" s="2" t="inlineStr">
        <is>
          <t>Lucas Lopes Da Silva</t>
        </is>
      </c>
      <c r="C797" s="2" t="n">
        <v>930</v>
      </c>
      <c r="D797" s="2">
        <f>IFERROR(TEXTJOIN(" | ",TRUE,UNIQUE(FILTER(Detalhe_Registro!$C:$C,(Detalhe_Registro!$D:$D=A797)*(Detalhe_Registro!$E:$E=B797)*(Detalhe_Registro!$M:$M="SIM")))),"")</f>
        <v/>
      </c>
      <c r="E797" s="2">
        <f>COUNTIFS(Detalhe_Registro!$D:$D,A797,Detalhe_Registro!$E:$E,B797,Detalhe_Registro!$M:$M,"SIM")</f>
        <v/>
      </c>
      <c r="F797" s="2">
        <f>IFERROR(MAXIFS(Detalhe_Registro!$N:$N,Detalhe_Registro!$D:$D,A797,Detalhe_Registro!$E:$E,B797,Detalhe_Registro!$M:$M,"SIM"),0)</f>
        <v/>
      </c>
      <c r="G797" s="2">
        <f>IFERROR(AVERAGEIFS(Detalhe_Registro!$N:$N,Detalhe_Registro!$D:$D,A797,Detalhe_Registro!$E:$E,B797,Detalhe_Registro!$M:$M,"SIM"),0)</f>
        <v/>
      </c>
      <c r="H797" s="2">
        <f>SUMIFS(Detalhe_Registro!$F:$F,Detalhe_Registro!$D:$D,A797,Detalhe_Registro!$E:$E,B797,Detalhe_Registro!$M:$M,"SIM")</f>
        <v/>
      </c>
      <c r="I797" s="2">
        <f>SUMIFS(Detalhe_Registro!$G:$G,Detalhe_Registro!$D:$D,A797,Detalhe_Registro!$E:$E,B797,Detalhe_Registro!$M:$M,"SIM")</f>
        <v/>
      </c>
      <c r="J797" s="2">
        <f>IF(F797&lt;Premissas!$B$8,"&lt; 1,00",IF(F797&lt;Premissas!$B$9,"1,00 – 1,19",IF(F797&lt;Premissas!$B$10,"1,20 – 1,39",IF(F797&lt;Premissas!$B$11,"1,40 – 1,59",IF(F797&lt;Premissas!$B$12,"1,60 – 1,99","≥ 2,00")))))</f>
        <v/>
      </c>
      <c r="K797" s="5">
        <f>IF(F797&lt;Premissas!$B$8,Premissas!$B$13,IF(F797&lt;Premissas!$B$9,Premissas!$B$14,IF(F797&lt;Premissas!$B$10,Premissas!$B$15,IF(F797&lt;Premissas!$B$11,Premissas!$B$16,IF(F797&lt;Premissas!$B$12,Premissas!$B$17,Premissas!$B$18)))))</f>
        <v/>
      </c>
      <c r="L797" s="5">
        <f>K797/Premissas!$B$4</f>
        <v/>
      </c>
      <c r="M797" s="2">
        <f>IF(K797=Premissas!$B$18,"SIM","NÃO")</f>
        <v/>
      </c>
    </row>
    <row r="798">
      <c r="A798" s="2" t="n">
        <v>5785359</v>
      </c>
      <c r="B798" s="2" t="inlineStr">
        <is>
          <t>Lucas Ribeiro De Jesus</t>
        </is>
      </c>
      <c r="C798" s="2" t="n">
        <v>930</v>
      </c>
      <c r="D798" s="2">
        <f>IFERROR(TEXTJOIN(" | ",TRUE,UNIQUE(FILTER(Detalhe_Registro!$C:$C,(Detalhe_Registro!$D:$D=A798)*(Detalhe_Registro!$E:$E=B798)*(Detalhe_Registro!$M:$M="SIM")))),"")</f>
        <v/>
      </c>
      <c r="E798" s="2">
        <f>COUNTIFS(Detalhe_Registro!$D:$D,A798,Detalhe_Registro!$E:$E,B798,Detalhe_Registro!$M:$M,"SIM")</f>
        <v/>
      </c>
      <c r="F798" s="2">
        <f>IFERROR(MAXIFS(Detalhe_Registro!$N:$N,Detalhe_Registro!$D:$D,A798,Detalhe_Registro!$E:$E,B798,Detalhe_Registro!$M:$M,"SIM"),0)</f>
        <v/>
      </c>
      <c r="G798" s="2">
        <f>IFERROR(AVERAGEIFS(Detalhe_Registro!$N:$N,Detalhe_Registro!$D:$D,A798,Detalhe_Registro!$E:$E,B798,Detalhe_Registro!$M:$M,"SIM"),0)</f>
        <v/>
      </c>
      <c r="H798" s="2">
        <f>SUMIFS(Detalhe_Registro!$F:$F,Detalhe_Registro!$D:$D,A798,Detalhe_Registro!$E:$E,B798,Detalhe_Registro!$M:$M,"SIM")</f>
        <v/>
      </c>
      <c r="I798" s="2">
        <f>SUMIFS(Detalhe_Registro!$G:$G,Detalhe_Registro!$D:$D,A798,Detalhe_Registro!$E:$E,B798,Detalhe_Registro!$M:$M,"SIM")</f>
        <v/>
      </c>
      <c r="J798" s="2">
        <f>IF(F798&lt;Premissas!$B$8,"&lt; 1,00",IF(F798&lt;Premissas!$B$9,"1,00 – 1,19",IF(F798&lt;Premissas!$B$10,"1,20 – 1,39",IF(F798&lt;Premissas!$B$11,"1,40 – 1,59",IF(F798&lt;Premissas!$B$12,"1,60 – 1,99","≥ 2,00")))))</f>
        <v/>
      </c>
      <c r="K798" s="5">
        <f>IF(F798&lt;Premissas!$B$8,Premissas!$B$13,IF(F798&lt;Premissas!$B$9,Premissas!$B$14,IF(F798&lt;Premissas!$B$10,Premissas!$B$15,IF(F798&lt;Premissas!$B$11,Premissas!$B$16,IF(F798&lt;Premissas!$B$12,Premissas!$B$17,Premissas!$B$18)))))</f>
        <v/>
      </c>
      <c r="L798" s="5">
        <f>K798/Premissas!$B$4</f>
        <v/>
      </c>
      <c r="M798" s="2">
        <f>IF(K798=Premissas!$B$18,"SIM","NÃO")</f>
        <v/>
      </c>
    </row>
    <row r="799">
      <c r="A799" s="2" t="inlineStr">
        <is>
          <t>5785359</t>
        </is>
      </c>
      <c r="B799" s="2" t="inlineStr">
        <is>
          <t>Lucas Ribeiro De Jesus</t>
        </is>
      </c>
      <c r="C799" s="2" t="n">
        <v>930</v>
      </c>
      <c r="D799" s="2">
        <f>IFERROR(TEXTJOIN(" | ",TRUE,UNIQUE(FILTER(Detalhe_Registro!$C:$C,(Detalhe_Registro!$D:$D=A799)*(Detalhe_Registro!$E:$E=B799)*(Detalhe_Registro!$M:$M="SIM")))),"")</f>
        <v/>
      </c>
      <c r="E799" s="2">
        <f>COUNTIFS(Detalhe_Registro!$D:$D,A799,Detalhe_Registro!$E:$E,B799,Detalhe_Registro!$M:$M,"SIM")</f>
        <v/>
      </c>
      <c r="F799" s="2">
        <f>IFERROR(MAXIFS(Detalhe_Registro!$N:$N,Detalhe_Registro!$D:$D,A799,Detalhe_Registro!$E:$E,B799,Detalhe_Registro!$M:$M,"SIM"),0)</f>
        <v/>
      </c>
      <c r="G799" s="2">
        <f>IFERROR(AVERAGEIFS(Detalhe_Registro!$N:$N,Detalhe_Registro!$D:$D,A799,Detalhe_Registro!$E:$E,B799,Detalhe_Registro!$M:$M,"SIM"),0)</f>
        <v/>
      </c>
      <c r="H799" s="2">
        <f>SUMIFS(Detalhe_Registro!$F:$F,Detalhe_Registro!$D:$D,A799,Detalhe_Registro!$E:$E,B799,Detalhe_Registro!$M:$M,"SIM")</f>
        <v/>
      </c>
      <c r="I799" s="2">
        <f>SUMIFS(Detalhe_Registro!$G:$G,Detalhe_Registro!$D:$D,A799,Detalhe_Registro!$E:$E,B799,Detalhe_Registro!$M:$M,"SIM")</f>
        <v/>
      </c>
      <c r="J799" s="2">
        <f>IF(F799&lt;Premissas!$B$8,"&lt; 1,00",IF(F799&lt;Premissas!$B$9,"1,00 – 1,19",IF(F799&lt;Premissas!$B$10,"1,20 – 1,39",IF(F799&lt;Premissas!$B$11,"1,40 – 1,59",IF(F799&lt;Premissas!$B$12,"1,60 – 1,99","≥ 2,00")))))</f>
        <v/>
      </c>
      <c r="K799" s="5">
        <f>IF(F799&lt;Premissas!$B$8,Premissas!$B$13,IF(F799&lt;Premissas!$B$9,Premissas!$B$14,IF(F799&lt;Premissas!$B$10,Premissas!$B$15,IF(F799&lt;Premissas!$B$11,Premissas!$B$16,IF(F799&lt;Premissas!$B$12,Premissas!$B$17,Premissas!$B$18)))))</f>
        <v/>
      </c>
      <c r="L799" s="5">
        <f>K799/Premissas!$B$4</f>
        <v/>
      </c>
      <c r="M799" s="2">
        <f>IF(K799=Premissas!$B$18,"SIM","NÃO")</f>
        <v/>
      </c>
    </row>
    <row r="800">
      <c r="A800" s="2" t="n">
        <v>5890055</v>
      </c>
      <c r="B800" s="2" t="inlineStr">
        <is>
          <t>Lucky Iwuoha</t>
        </is>
      </c>
      <c r="C800" s="2" t="n">
        <v>930</v>
      </c>
      <c r="D800" s="2">
        <f>IFERROR(TEXTJOIN(" | ",TRUE,UNIQUE(FILTER(Detalhe_Registro!$C:$C,(Detalhe_Registro!$D:$D=A800)*(Detalhe_Registro!$E:$E=B800)*(Detalhe_Registro!$M:$M="SIM")))),"")</f>
        <v/>
      </c>
      <c r="E800" s="2">
        <f>COUNTIFS(Detalhe_Registro!$D:$D,A800,Detalhe_Registro!$E:$E,B800,Detalhe_Registro!$M:$M,"SIM")</f>
        <v/>
      </c>
      <c r="F800" s="2">
        <f>IFERROR(MAXIFS(Detalhe_Registro!$N:$N,Detalhe_Registro!$D:$D,A800,Detalhe_Registro!$E:$E,B800,Detalhe_Registro!$M:$M,"SIM"),0)</f>
        <v/>
      </c>
      <c r="G800" s="2">
        <f>IFERROR(AVERAGEIFS(Detalhe_Registro!$N:$N,Detalhe_Registro!$D:$D,A800,Detalhe_Registro!$E:$E,B800,Detalhe_Registro!$M:$M,"SIM"),0)</f>
        <v/>
      </c>
      <c r="H800" s="2">
        <f>SUMIFS(Detalhe_Registro!$F:$F,Detalhe_Registro!$D:$D,A800,Detalhe_Registro!$E:$E,B800,Detalhe_Registro!$M:$M,"SIM")</f>
        <v/>
      </c>
      <c r="I800" s="2">
        <f>SUMIFS(Detalhe_Registro!$G:$G,Detalhe_Registro!$D:$D,A800,Detalhe_Registro!$E:$E,B800,Detalhe_Registro!$M:$M,"SIM")</f>
        <v/>
      </c>
      <c r="J800" s="2">
        <f>IF(F800&lt;Premissas!$B$8,"&lt; 1,00",IF(F800&lt;Premissas!$B$9,"1,00 – 1,19",IF(F800&lt;Premissas!$B$10,"1,20 – 1,39",IF(F800&lt;Premissas!$B$11,"1,40 – 1,59",IF(F800&lt;Premissas!$B$12,"1,60 – 1,99","≥ 2,00")))))</f>
        <v/>
      </c>
      <c r="K800" s="5">
        <f>IF(F800&lt;Premissas!$B$8,Premissas!$B$13,IF(F800&lt;Premissas!$B$9,Premissas!$B$14,IF(F800&lt;Premissas!$B$10,Premissas!$B$15,IF(F800&lt;Premissas!$B$11,Premissas!$B$16,IF(F800&lt;Premissas!$B$12,Premissas!$B$17,Premissas!$B$18)))))</f>
        <v/>
      </c>
      <c r="L800" s="5">
        <f>K800/Premissas!$B$4</f>
        <v/>
      </c>
      <c r="M800" s="2">
        <f>IF(K800=Premissas!$B$18,"SIM","NÃO")</f>
        <v/>
      </c>
    </row>
    <row r="801">
      <c r="A801" s="2" t="inlineStr">
        <is>
          <t>5890055</t>
        </is>
      </c>
      <c r="B801" s="2" t="inlineStr">
        <is>
          <t>Lucky Iwuoha</t>
        </is>
      </c>
      <c r="C801" s="2" t="n">
        <v>930</v>
      </c>
      <c r="D801" s="2">
        <f>IFERROR(TEXTJOIN(" | ",TRUE,UNIQUE(FILTER(Detalhe_Registro!$C:$C,(Detalhe_Registro!$D:$D=A801)*(Detalhe_Registro!$E:$E=B801)*(Detalhe_Registro!$M:$M="SIM")))),"")</f>
        <v/>
      </c>
      <c r="E801" s="2">
        <f>COUNTIFS(Detalhe_Registro!$D:$D,A801,Detalhe_Registro!$E:$E,B801,Detalhe_Registro!$M:$M,"SIM")</f>
        <v/>
      </c>
      <c r="F801" s="2">
        <f>IFERROR(MAXIFS(Detalhe_Registro!$N:$N,Detalhe_Registro!$D:$D,A801,Detalhe_Registro!$E:$E,B801,Detalhe_Registro!$M:$M,"SIM"),0)</f>
        <v/>
      </c>
      <c r="G801" s="2">
        <f>IFERROR(AVERAGEIFS(Detalhe_Registro!$N:$N,Detalhe_Registro!$D:$D,A801,Detalhe_Registro!$E:$E,B801,Detalhe_Registro!$M:$M,"SIM"),0)</f>
        <v/>
      </c>
      <c r="H801" s="2">
        <f>SUMIFS(Detalhe_Registro!$F:$F,Detalhe_Registro!$D:$D,A801,Detalhe_Registro!$E:$E,B801,Detalhe_Registro!$M:$M,"SIM")</f>
        <v/>
      </c>
      <c r="I801" s="2">
        <f>SUMIFS(Detalhe_Registro!$G:$G,Detalhe_Registro!$D:$D,A801,Detalhe_Registro!$E:$E,B801,Detalhe_Registro!$M:$M,"SIM")</f>
        <v/>
      </c>
      <c r="J801" s="2">
        <f>IF(F801&lt;Premissas!$B$8,"&lt; 1,00",IF(F801&lt;Premissas!$B$9,"1,00 – 1,19",IF(F801&lt;Premissas!$B$10,"1,20 – 1,39",IF(F801&lt;Premissas!$B$11,"1,40 – 1,59",IF(F801&lt;Premissas!$B$12,"1,60 – 1,99","≥ 2,00")))))</f>
        <v/>
      </c>
      <c r="K801" s="5">
        <f>IF(F801&lt;Premissas!$B$8,Premissas!$B$13,IF(F801&lt;Premissas!$B$9,Premissas!$B$14,IF(F801&lt;Premissas!$B$10,Premissas!$B$15,IF(F801&lt;Premissas!$B$11,Premissas!$B$16,IF(F801&lt;Premissas!$B$12,Premissas!$B$17,Premissas!$B$18)))))</f>
        <v/>
      </c>
      <c r="L801" s="5">
        <f>K801/Premissas!$B$4</f>
        <v/>
      </c>
      <c r="M801" s="2">
        <f>IF(K801=Premissas!$B$18,"SIM","NÃO")</f>
        <v/>
      </c>
    </row>
    <row r="802">
      <c r="A802" s="2" t="n">
        <v>5434807</v>
      </c>
      <c r="B802" s="2" t="inlineStr">
        <is>
          <t>Luis Fabiano Porto Da Silva</t>
        </is>
      </c>
      <c r="C802" s="2" t="n">
        <v>930</v>
      </c>
      <c r="D802" s="2">
        <f>IFERROR(TEXTJOIN(" | ",TRUE,UNIQUE(FILTER(Detalhe_Registro!$C:$C,(Detalhe_Registro!$D:$D=A802)*(Detalhe_Registro!$E:$E=B802)*(Detalhe_Registro!$M:$M="SIM")))),"")</f>
        <v/>
      </c>
      <c r="E802" s="2">
        <f>COUNTIFS(Detalhe_Registro!$D:$D,A802,Detalhe_Registro!$E:$E,B802,Detalhe_Registro!$M:$M,"SIM")</f>
        <v/>
      </c>
      <c r="F802" s="2">
        <f>IFERROR(MAXIFS(Detalhe_Registro!$N:$N,Detalhe_Registro!$D:$D,A802,Detalhe_Registro!$E:$E,B802,Detalhe_Registro!$M:$M,"SIM"),0)</f>
        <v/>
      </c>
      <c r="G802" s="2">
        <f>IFERROR(AVERAGEIFS(Detalhe_Registro!$N:$N,Detalhe_Registro!$D:$D,A802,Detalhe_Registro!$E:$E,B802,Detalhe_Registro!$M:$M,"SIM"),0)</f>
        <v/>
      </c>
      <c r="H802" s="2">
        <f>SUMIFS(Detalhe_Registro!$F:$F,Detalhe_Registro!$D:$D,A802,Detalhe_Registro!$E:$E,B802,Detalhe_Registro!$M:$M,"SIM")</f>
        <v/>
      </c>
      <c r="I802" s="2">
        <f>SUMIFS(Detalhe_Registro!$G:$G,Detalhe_Registro!$D:$D,A802,Detalhe_Registro!$E:$E,B802,Detalhe_Registro!$M:$M,"SIM")</f>
        <v/>
      </c>
      <c r="J802" s="2">
        <f>IF(F802&lt;Premissas!$B$8,"&lt; 1,00",IF(F802&lt;Premissas!$B$9,"1,00 – 1,19",IF(F802&lt;Premissas!$B$10,"1,20 – 1,39",IF(F802&lt;Premissas!$B$11,"1,40 – 1,59",IF(F802&lt;Premissas!$B$12,"1,60 – 1,99","≥ 2,00")))))</f>
        <v/>
      </c>
      <c r="K802" s="5">
        <f>IF(F802&lt;Premissas!$B$8,Premissas!$B$13,IF(F802&lt;Premissas!$B$9,Premissas!$B$14,IF(F802&lt;Premissas!$B$10,Premissas!$B$15,IF(F802&lt;Premissas!$B$11,Premissas!$B$16,IF(F802&lt;Premissas!$B$12,Premissas!$B$17,Premissas!$B$18)))))</f>
        <v/>
      </c>
      <c r="L802" s="5">
        <f>K802/Premissas!$B$4</f>
        <v/>
      </c>
      <c r="M802" s="2">
        <f>IF(K802=Premissas!$B$18,"SIM","NÃO")</f>
        <v/>
      </c>
    </row>
    <row r="803">
      <c r="A803" s="2" t="n">
        <v>5549540</v>
      </c>
      <c r="B803" s="2" t="inlineStr">
        <is>
          <t>Luiz Antonio Henrique</t>
        </is>
      </c>
      <c r="C803" s="2" t="n">
        <v>930</v>
      </c>
      <c r="D803" s="2">
        <f>IFERROR(TEXTJOIN(" | ",TRUE,UNIQUE(FILTER(Detalhe_Registro!$C:$C,(Detalhe_Registro!$D:$D=A803)*(Detalhe_Registro!$E:$E=B803)*(Detalhe_Registro!$M:$M="SIM")))),"")</f>
        <v/>
      </c>
      <c r="E803" s="2">
        <f>COUNTIFS(Detalhe_Registro!$D:$D,A803,Detalhe_Registro!$E:$E,B803,Detalhe_Registro!$M:$M,"SIM")</f>
        <v/>
      </c>
      <c r="F803" s="2">
        <f>IFERROR(MAXIFS(Detalhe_Registro!$N:$N,Detalhe_Registro!$D:$D,A803,Detalhe_Registro!$E:$E,B803,Detalhe_Registro!$M:$M,"SIM"),0)</f>
        <v/>
      </c>
      <c r="G803" s="2">
        <f>IFERROR(AVERAGEIFS(Detalhe_Registro!$N:$N,Detalhe_Registro!$D:$D,A803,Detalhe_Registro!$E:$E,B803,Detalhe_Registro!$M:$M,"SIM"),0)</f>
        <v/>
      </c>
      <c r="H803" s="2">
        <f>SUMIFS(Detalhe_Registro!$F:$F,Detalhe_Registro!$D:$D,A803,Detalhe_Registro!$E:$E,B803,Detalhe_Registro!$M:$M,"SIM")</f>
        <v/>
      </c>
      <c r="I803" s="2">
        <f>SUMIFS(Detalhe_Registro!$G:$G,Detalhe_Registro!$D:$D,A803,Detalhe_Registro!$E:$E,B803,Detalhe_Registro!$M:$M,"SIM")</f>
        <v/>
      </c>
      <c r="J803" s="2">
        <f>IF(F803&lt;Premissas!$B$8,"&lt; 1,00",IF(F803&lt;Premissas!$B$9,"1,00 – 1,19",IF(F803&lt;Premissas!$B$10,"1,20 – 1,39",IF(F803&lt;Premissas!$B$11,"1,40 – 1,59",IF(F803&lt;Premissas!$B$12,"1,60 – 1,99","≥ 2,00")))))</f>
        <v/>
      </c>
      <c r="K803" s="5">
        <f>IF(F803&lt;Premissas!$B$8,Premissas!$B$13,IF(F803&lt;Premissas!$B$9,Premissas!$B$14,IF(F803&lt;Premissas!$B$10,Premissas!$B$15,IF(F803&lt;Premissas!$B$11,Premissas!$B$16,IF(F803&lt;Premissas!$B$12,Premissas!$B$17,Premissas!$B$18)))))</f>
        <v/>
      </c>
      <c r="L803" s="5">
        <f>K803/Premissas!$B$4</f>
        <v/>
      </c>
      <c r="M803" s="2">
        <f>IF(K803=Premissas!$B$18,"SIM","NÃO")</f>
        <v/>
      </c>
    </row>
    <row r="804">
      <c r="A804" s="2" t="inlineStr">
        <is>
          <t>5549540</t>
        </is>
      </c>
      <c r="B804" s="2" t="inlineStr">
        <is>
          <t>Luiz Antonio Henrique</t>
        </is>
      </c>
      <c r="C804" s="2" t="n">
        <v>930</v>
      </c>
      <c r="D804" s="2">
        <f>IFERROR(TEXTJOIN(" | ",TRUE,UNIQUE(FILTER(Detalhe_Registro!$C:$C,(Detalhe_Registro!$D:$D=A804)*(Detalhe_Registro!$E:$E=B804)*(Detalhe_Registro!$M:$M="SIM")))),"")</f>
        <v/>
      </c>
      <c r="E804" s="2">
        <f>COUNTIFS(Detalhe_Registro!$D:$D,A804,Detalhe_Registro!$E:$E,B804,Detalhe_Registro!$M:$M,"SIM")</f>
        <v/>
      </c>
      <c r="F804" s="2">
        <f>IFERROR(MAXIFS(Detalhe_Registro!$N:$N,Detalhe_Registro!$D:$D,A804,Detalhe_Registro!$E:$E,B804,Detalhe_Registro!$M:$M,"SIM"),0)</f>
        <v/>
      </c>
      <c r="G804" s="2">
        <f>IFERROR(AVERAGEIFS(Detalhe_Registro!$N:$N,Detalhe_Registro!$D:$D,A804,Detalhe_Registro!$E:$E,B804,Detalhe_Registro!$M:$M,"SIM"),0)</f>
        <v/>
      </c>
      <c r="H804" s="2">
        <f>SUMIFS(Detalhe_Registro!$F:$F,Detalhe_Registro!$D:$D,A804,Detalhe_Registro!$E:$E,B804,Detalhe_Registro!$M:$M,"SIM")</f>
        <v/>
      </c>
      <c r="I804" s="2">
        <f>SUMIFS(Detalhe_Registro!$G:$G,Detalhe_Registro!$D:$D,A804,Detalhe_Registro!$E:$E,B804,Detalhe_Registro!$M:$M,"SIM")</f>
        <v/>
      </c>
      <c r="J804" s="2">
        <f>IF(F804&lt;Premissas!$B$8,"&lt; 1,00",IF(F804&lt;Premissas!$B$9,"1,00 – 1,19",IF(F804&lt;Premissas!$B$10,"1,20 – 1,39",IF(F804&lt;Premissas!$B$11,"1,40 – 1,59",IF(F804&lt;Premissas!$B$12,"1,60 – 1,99","≥ 2,00")))))</f>
        <v/>
      </c>
      <c r="K804" s="5">
        <f>IF(F804&lt;Premissas!$B$8,Premissas!$B$13,IF(F804&lt;Premissas!$B$9,Premissas!$B$14,IF(F804&lt;Premissas!$B$10,Premissas!$B$15,IF(F804&lt;Premissas!$B$11,Premissas!$B$16,IF(F804&lt;Premissas!$B$12,Premissas!$B$17,Premissas!$B$18)))))</f>
        <v/>
      </c>
      <c r="L804" s="5">
        <f>K804/Premissas!$B$4</f>
        <v/>
      </c>
      <c r="M804" s="2">
        <f>IF(K804=Premissas!$B$18,"SIM","NÃO")</f>
        <v/>
      </c>
    </row>
    <row r="805">
      <c r="A805" s="2" t="n">
        <v>389833</v>
      </c>
      <c r="B805" s="2" t="inlineStr">
        <is>
          <t>Luiz Carlos Gomes</t>
        </is>
      </c>
      <c r="C805" s="2" t="n">
        <v>930</v>
      </c>
      <c r="D805" s="2">
        <f>IFERROR(TEXTJOIN(" | ",TRUE,UNIQUE(FILTER(Detalhe_Registro!$C:$C,(Detalhe_Registro!$D:$D=A805)*(Detalhe_Registro!$E:$E=B805)*(Detalhe_Registro!$M:$M="SIM")))),"")</f>
        <v/>
      </c>
      <c r="E805" s="2">
        <f>COUNTIFS(Detalhe_Registro!$D:$D,A805,Detalhe_Registro!$E:$E,B805,Detalhe_Registro!$M:$M,"SIM")</f>
        <v/>
      </c>
      <c r="F805" s="2">
        <f>IFERROR(MAXIFS(Detalhe_Registro!$N:$N,Detalhe_Registro!$D:$D,A805,Detalhe_Registro!$E:$E,B805,Detalhe_Registro!$M:$M,"SIM"),0)</f>
        <v/>
      </c>
      <c r="G805" s="2">
        <f>IFERROR(AVERAGEIFS(Detalhe_Registro!$N:$N,Detalhe_Registro!$D:$D,A805,Detalhe_Registro!$E:$E,B805,Detalhe_Registro!$M:$M,"SIM"),0)</f>
        <v/>
      </c>
      <c r="H805" s="2">
        <f>SUMIFS(Detalhe_Registro!$F:$F,Detalhe_Registro!$D:$D,A805,Detalhe_Registro!$E:$E,B805,Detalhe_Registro!$M:$M,"SIM")</f>
        <v/>
      </c>
      <c r="I805" s="2">
        <f>SUMIFS(Detalhe_Registro!$G:$G,Detalhe_Registro!$D:$D,A805,Detalhe_Registro!$E:$E,B805,Detalhe_Registro!$M:$M,"SIM")</f>
        <v/>
      </c>
      <c r="J805" s="2">
        <f>IF(F805&lt;Premissas!$B$8,"&lt; 1,00",IF(F805&lt;Premissas!$B$9,"1,00 – 1,19",IF(F805&lt;Premissas!$B$10,"1,20 – 1,39",IF(F805&lt;Premissas!$B$11,"1,40 – 1,59",IF(F805&lt;Premissas!$B$12,"1,60 – 1,99","≥ 2,00")))))</f>
        <v/>
      </c>
      <c r="K805" s="5">
        <f>IF(F805&lt;Premissas!$B$8,Premissas!$B$13,IF(F805&lt;Premissas!$B$9,Premissas!$B$14,IF(F805&lt;Premissas!$B$10,Premissas!$B$15,IF(F805&lt;Premissas!$B$11,Premissas!$B$16,IF(F805&lt;Premissas!$B$12,Premissas!$B$17,Premissas!$B$18)))))</f>
        <v/>
      </c>
      <c r="L805" s="5">
        <f>K805/Premissas!$B$4</f>
        <v/>
      </c>
      <c r="M805" s="2">
        <f>IF(K805=Premissas!$B$18,"SIM","NÃO")</f>
        <v/>
      </c>
    </row>
    <row r="806">
      <c r="A806" s="2" t="inlineStr">
        <is>
          <t>389833</t>
        </is>
      </c>
      <c r="B806" s="2" t="inlineStr">
        <is>
          <t>Luiz Carlos Gomes</t>
        </is>
      </c>
      <c r="C806" s="2" t="n">
        <v>930</v>
      </c>
      <c r="D806" s="2">
        <f>IFERROR(TEXTJOIN(" | ",TRUE,UNIQUE(FILTER(Detalhe_Registro!$C:$C,(Detalhe_Registro!$D:$D=A806)*(Detalhe_Registro!$E:$E=B806)*(Detalhe_Registro!$M:$M="SIM")))),"")</f>
        <v/>
      </c>
      <c r="E806" s="2">
        <f>COUNTIFS(Detalhe_Registro!$D:$D,A806,Detalhe_Registro!$E:$E,B806,Detalhe_Registro!$M:$M,"SIM")</f>
        <v/>
      </c>
      <c r="F806" s="2">
        <f>IFERROR(MAXIFS(Detalhe_Registro!$N:$N,Detalhe_Registro!$D:$D,A806,Detalhe_Registro!$E:$E,B806,Detalhe_Registro!$M:$M,"SIM"),0)</f>
        <v/>
      </c>
      <c r="G806" s="2">
        <f>IFERROR(AVERAGEIFS(Detalhe_Registro!$N:$N,Detalhe_Registro!$D:$D,A806,Detalhe_Registro!$E:$E,B806,Detalhe_Registro!$M:$M,"SIM"),0)</f>
        <v/>
      </c>
      <c r="H806" s="2">
        <f>SUMIFS(Detalhe_Registro!$F:$F,Detalhe_Registro!$D:$D,A806,Detalhe_Registro!$E:$E,B806,Detalhe_Registro!$M:$M,"SIM")</f>
        <v/>
      </c>
      <c r="I806" s="2">
        <f>SUMIFS(Detalhe_Registro!$G:$G,Detalhe_Registro!$D:$D,A806,Detalhe_Registro!$E:$E,B806,Detalhe_Registro!$M:$M,"SIM")</f>
        <v/>
      </c>
      <c r="J806" s="2">
        <f>IF(F806&lt;Premissas!$B$8,"&lt; 1,00",IF(F806&lt;Premissas!$B$9,"1,00 – 1,19",IF(F806&lt;Premissas!$B$10,"1,20 – 1,39",IF(F806&lt;Premissas!$B$11,"1,40 – 1,59",IF(F806&lt;Premissas!$B$12,"1,60 – 1,99","≥ 2,00")))))</f>
        <v/>
      </c>
      <c r="K806" s="5">
        <f>IF(F806&lt;Premissas!$B$8,Premissas!$B$13,IF(F806&lt;Premissas!$B$9,Premissas!$B$14,IF(F806&lt;Premissas!$B$10,Premissas!$B$15,IF(F806&lt;Premissas!$B$11,Premissas!$B$16,IF(F806&lt;Premissas!$B$12,Premissas!$B$17,Premissas!$B$18)))))</f>
        <v/>
      </c>
      <c r="L806" s="5">
        <f>K806/Premissas!$B$4</f>
        <v/>
      </c>
      <c r="M806" s="2">
        <f>IF(K806=Premissas!$B$18,"SIM","NÃO")</f>
        <v/>
      </c>
    </row>
    <row r="807">
      <c r="A807" s="2" t="inlineStr">
        <is>
          <t>5749727</t>
        </is>
      </c>
      <c r="B807" s="2" t="inlineStr">
        <is>
          <t>Luiz Felipe Silva De Oliveira</t>
        </is>
      </c>
      <c r="C807" s="2" t="n">
        <v>930</v>
      </c>
      <c r="D807" s="2">
        <f>IFERROR(TEXTJOIN(" | ",TRUE,UNIQUE(FILTER(Detalhe_Registro!$C:$C,(Detalhe_Registro!$D:$D=A807)*(Detalhe_Registro!$E:$E=B807)*(Detalhe_Registro!$M:$M="SIM")))),"")</f>
        <v/>
      </c>
      <c r="E807" s="2">
        <f>COUNTIFS(Detalhe_Registro!$D:$D,A807,Detalhe_Registro!$E:$E,B807,Detalhe_Registro!$M:$M,"SIM")</f>
        <v/>
      </c>
      <c r="F807" s="2">
        <f>IFERROR(MAXIFS(Detalhe_Registro!$N:$N,Detalhe_Registro!$D:$D,A807,Detalhe_Registro!$E:$E,B807,Detalhe_Registro!$M:$M,"SIM"),0)</f>
        <v/>
      </c>
      <c r="G807" s="2">
        <f>IFERROR(AVERAGEIFS(Detalhe_Registro!$N:$N,Detalhe_Registro!$D:$D,A807,Detalhe_Registro!$E:$E,B807,Detalhe_Registro!$M:$M,"SIM"),0)</f>
        <v/>
      </c>
      <c r="H807" s="2">
        <f>SUMIFS(Detalhe_Registro!$F:$F,Detalhe_Registro!$D:$D,A807,Detalhe_Registro!$E:$E,B807,Detalhe_Registro!$M:$M,"SIM")</f>
        <v/>
      </c>
      <c r="I807" s="2">
        <f>SUMIFS(Detalhe_Registro!$G:$G,Detalhe_Registro!$D:$D,A807,Detalhe_Registro!$E:$E,B807,Detalhe_Registro!$M:$M,"SIM")</f>
        <v/>
      </c>
      <c r="J807" s="2">
        <f>IF(F807&lt;Premissas!$B$8,"&lt; 1,00",IF(F807&lt;Premissas!$B$9,"1,00 – 1,19",IF(F807&lt;Premissas!$B$10,"1,20 – 1,39",IF(F807&lt;Premissas!$B$11,"1,40 – 1,59",IF(F807&lt;Premissas!$B$12,"1,60 – 1,99","≥ 2,00")))))</f>
        <v/>
      </c>
      <c r="K807" s="5">
        <f>IF(F807&lt;Premissas!$B$8,Premissas!$B$13,IF(F807&lt;Premissas!$B$9,Premissas!$B$14,IF(F807&lt;Premissas!$B$10,Premissas!$B$15,IF(F807&lt;Premissas!$B$11,Premissas!$B$16,IF(F807&lt;Premissas!$B$12,Premissas!$B$17,Premissas!$B$18)))))</f>
        <v/>
      </c>
      <c r="L807" s="5">
        <f>K807/Premissas!$B$4</f>
        <v/>
      </c>
      <c r="M807" s="2">
        <f>IF(K807=Premissas!$B$18,"SIM","NÃO")</f>
        <v/>
      </c>
    </row>
    <row r="808">
      <c r="A808" s="2" t="inlineStr">
        <is>
          <t>6023185</t>
        </is>
      </c>
      <c r="B808" s="2" t="inlineStr">
        <is>
          <t>Luiz Fernando De Souza Miranda</t>
        </is>
      </c>
      <c r="C808" s="2" t="n">
        <v>930</v>
      </c>
      <c r="D808" s="2">
        <f>IFERROR(TEXTJOIN(" | ",TRUE,UNIQUE(FILTER(Detalhe_Registro!$C:$C,(Detalhe_Registro!$D:$D=A808)*(Detalhe_Registro!$E:$E=B808)*(Detalhe_Registro!$M:$M="SIM")))),"")</f>
        <v/>
      </c>
      <c r="E808" s="2">
        <f>COUNTIFS(Detalhe_Registro!$D:$D,A808,Detalhe_Registro!$E:$E,B808,Detalhe_Registro!$M:$M,"SIM")</f>
        <v/>
      </c>
      <c r="F808" s="2">
        <f>IFERROR(MAXIFS(Detalhe_Registro!$N:$N,Detalhe_Registro!$D:$D,A808,Detalhe_Registro!$E:$E,B808,Detalhe_Registro!$M:$M,"SIM"),0)</f>
        <v/>
      </c>
      <c r="G808" s="2">
        <f>IFERROR(AVERAGEIFS(Detalhe_Registro!$N:$N,Detalhe_Registro!$D:$D,A808,Detalhe_Registro!$E:$E,B808,Detalhe_Registro!$M:$M,"SIM"),0)</f>
        <v/>
      </c>
      <c r="H808" s="2">
        <f>SUMIFS(Detalhe_Registro!$F:$F,Detalhe_Registro!$D:$D,A808,Detalhe_Registro!$E:$E,B808,Detalhe_Registro!$M:$M,"SIM")</f>
        <v/>
      </c>
      <c r="I808" s="2">
        <f>SUMIFS(Detalhe_Registro!$G:$G,Detalhe_Registro!$D:$D,A808,Detalhe_Registro!$E:$E,B808,Detalhe_Registro!$M:$M,"SIM")</f>
        <v/>
      </c>
      <c r="J808" s="2">
        <f>IF(F808&lt;Premissas!$B$8,"&lt; 1,00",IF(F808&lt;Premissas!$B$9,"1,00 – 1,19",IF(F808&lt;Premissas!$B$10,"1,20 – 1,39",IF(F808&lt;Premissas!$B$11,"1,40 – 1,59",IF(F808&lt;Premissas!$B$12,"1,60 – 1,99","≥ 2,00")))))</f>
        <v/>
      </c>
      <c r="K808" s="5">
        <f>IF(F808&lt;Premissas!$B$8,Premissas!$B$13,IF(F808&lt;Premissas!$B$9,Premissas!$B$14,IF(F808&lt;Premissas!$B$10,Premissas!$B$15,IF(F808&lt;Premissas!$B$11,Premissas!$B$16,IF(F808&lt;Premissas!$B$12,Premissas!$B$17,Premissas!$B$18)))))</f>
        <v/>
      </c>
      <c r="L808" s="5">
        <f>K808/Premissas!$B$4</f>
        <v/>
      </c>
      <c r="M808" s="2">
        <f>IF(K808=Premissas!$B$18,"SIM","NÃO")</f>
        <v/>
      </c>
    </row>
    <row r="809">
      <c r="A809" s="2" t="n">
        <v>5455774</v>
      </c>
      <c r="B809" s="2" t="inlineStr">
        <is>
          <t>Luiz Henrique Raimundo Junior</t>
        </is>
      </c>
      <c r="C809" s="2" t="n">
        <v>930</v>
      </c>
      <c r="D809" s="2">
        <f>IFERROR(TEXTJOIN(" | ",TRUE,UNIQUE(FILTER(Detalhe_Registro!$C:$C,(Detalhe_Registro!$D:$D=A809)*(Detalhe_Registro!$E:$E=B809)*(Detalhe_Registro!$M:$M="SIM")))),"")</f>
        <v/>
      </c>
      <c r="E809" s="2">
        <f>COUNTIFS(Detalhe_Registro!$D:$D,A809,Detalhe_Registro!$E:$E,B809,Detalhe_Registro!$M:$M,"SIM")</f>
        <v/>
      </c>
      <c r="F809" s="2">
        <f>IFERROR(MAXIFS(Detalhe_Registro!$N:$N,Detalhe_Registro!$D:$D,A809,Detalhe_Registro!$E:$E,B809,Detalhe_Registro!$M:$M,"SIM"),0)</f>
        <v/>
      </c>
      <c r="G809" s="2">
        <f>IFERROR(AVERAGEIFS(Detalhe_Registro!$N:$N,Detalhe_Registro!$D:$D,A809,Detalhe_Registro!$E:$E,B809,Detalhe_Registro!$M:$M,"SIM"),0)</f>
        <v/>
      </c>
      <c r="H809" s="2">
        <f>SUMIFS(Detalhe_Registro!$F:$F,Detalhe_Registro!$D:$D,A809,Detalhe_Registro!$E:$E,B809,Detalhe_Registro!$M:$M,"SIM")</f>
        <v/>
      </c>
      <c r="I809" s="2">
        <f>SUMIFS(Detalhe_Registro!$G:$G,Detalhe_Registro!$D:$D,A809,Detalhe_Registro!$E:$E,B809,Detalhe_Registro!$M:$M,"SIM")</f>
        <v/>
      </c>
      <c r="J809" s="2">
        <f>IF(F809&lt;Premissas!$B$8,"&lt; 1,00",IF(F809&lt;Premissas!$B$9,"1,00 – 1,19",IF(F809&lt;Premissas!$B$10,"1,20 – 1,39",IF(F809&lt;Premissas!$B$11,"1,40 – 1,59",IF(F809&lt;Premissas!$B$12,"1,60 – 1,99","≥ 2,00")))))</f>
        <v/>
      </c>
      <c r="K809" s="5">
        <f>IF(F809&lt;Premissas!$B$8,Premissas!$B$13,IF(F809&lt;Premissas!$B$9,Premissas!$B$14,IF(F809&lt;Premissas!$B$10,Premissas!$B$15,IF(F809&lt;Premissas!$B$11,Premissas!$B$16,IF(F809&lt;Premissas!$B$12,Premissas!$B$17,Premissas!$B$18)))))</f>
        <v/>
      </c>
      <c r="L809" s="5">
        <f>K809/Premissas!$B$4</f>
        <v/>
      </c>
      <c r="M809" s="2">
        <f>IF(K809=Premissas!$B$18,"SIM","NÃO")</f>
        <v/>
      </c>
    </row>
    <row r="810">
      <c r="A810" s="2" t="inlineStr">
        <is>
          <t>5455774</t>
        </is>
      </c>
      <c r="B810" s="2" t="inlineStr">
        <is>
          <t>Luiz Henrique Raimundo Junior</t>
        </is>
      </c>
      <c r="C810" s="2" t="n">
        <v>930</v>
      </c>
      <c r="D810" s="2">
        <f>IFERROR(TEXTJOIN(" | ",TRUE,UNIQUE(FILTER(Detalhe_Registro!$C:$C,(Detalhe_Registro!$D:$D=A810)*(Detalhe_Registro!$E:$E=B810)*(Detalhe_Registro!$M:$M="SIM")))),"")</f>
        <v/>
      </c>
      <c r="E810" s="2">
        <f>COUNTIFS(Detalhe_Registro!$D:$D,A810,Detalhe_Registro!$E:$E,B810,Detalhe_Registro!$M:$M,"SIM")</f>
        <v/>
      </c>
      <c r="F810" s="2">
        <f>IFERROR(MAXIFS(Detalhe_Registro!$N:$N,Detalhe_Registro!$D:$D,A810,Detalhe_Registro!$E:$E,B810,Detalhe_Registro!$M:$M,"SIM"),0)</f>
        <v/>
      </c>
      <c r="G810" s="2">
        <f>IFERROR(AVERAGEIFS(Detalhe_Registro!$N:$N,Detalhe_Registro!$D:$D,A810,Detalhe_Registro!$E:$E,B810,Detalhe_Registro!$M:$M,"SIM"),0)</f>
        <v/>
      </c>
      <c r="H810" s="2">
        <f>SUMIFS(Detalhe_Registro!$F:$F,Detalhe_Registro!$D:$D,A810,Detalhe_Registro!$E:$E,B810,Detalhe_Registro!$M:$M,"SIM")</f>
        <v/>
      </c>
      <c r="I810" s="2">
        <f>SUMIFS(Detalhe_Registro!$G:$G,Detalhe_Registro!$D:$D,A810,Detalhe_Registro!$E:$E,B810,Detalhe_Registro!$M:$M,"SIM")</f>
        <v/>
      </c>
      <c r="J810" s="2">
        <f>IF(F810&lt;Premissas!$B$8,"&lt; 1,00",IF(F810&lt;Premissas!$B$9,"1,00 – 1,19",IF(F810&lt;Premissas!$B$10,"1,20 – 1,39",IF(F810&lt;Premissas!$B$11,"1,40 – 1,59",IF(F810&lt;Premissas!$B$12,"1,60 – 1,99","≥ 2,00")))))</f>
        <v/>
      </c>
      <c r="K810" s="5">
        <f>IF(F810&lt;Premissas!$B$8,Premissas!$B$13,IF(F810&lt;Premissas!$B$9,Premissas!$B$14,IF(F810&lt;Premissas!$B$10,Premissas!$B$15,IF(F810&lt;Premissas!$B$11,Premissas!$B$16,IF(F810&lt;Premissas!$B$12,Premissas!$B$17,Premissas!$B$18)))))</f>
        <v/>
      </c>
      <c r="L810" s="5">
        <f>K810/Premissas!$B$4</f>
        <v/>
      </c>
      <c r="M810" s="2">
        <f>IF(K810=Premissas!$B$18,"SIM","NÃO")</f>
        <v/>
      </c>
    </row>
    <row r="811">
      <c r="A811" s="2" t="inlineStr">
        <is>
          <t>5828759</t>
        </is>
      </c>
      <c r="B811" s="2" t="inlineStr">
        <is>
          <t>MACALOU NEE YELI</t>
        </is>
      </c>
      <c r="C811" s="2" t="n">
        <v>930</v>
      </c>
      <c r="D811" s="2">
        <f>IFERROR(TEXTJOIN(" | ",TRUE,UNIQUE(FILTER(Detalhe_Registro!$C:$C,(Detalhe_Registro!$D:$D=A811)*(Detalhe_Registro!$E:$E=B811)*(Detalhe_Registro!$M:$M="SIM")))),"")</f>
        <v/>
      </c>
      <c r="E811" s="2">
        <f>COUNTIFS(Detalhe_Registro!$D:$D,A811,Detalhe_Registro!$E:$E,B811,Detalhe_Registro!$M:$M,"SIM")</f>
        <v/>
      </c>
      <c r="F811" s="2">
        <f>IFERROR(MAXIFS(Detalhe_Registro!$N:$N,Detalhe_Registro!$D:$D,A811,Detalhe_Registro!$E:$E,B811,Detalhe_Registro!$M:$M,"SIM"),0)</f>
        <v/>
      </c>
      <c r="G811" s="2">
        <f>IFERROR(AVERAGEIFS(Detalhe_Registro!$N:$N,Detalhe_Registro!$D:$D,A811,Detalhe_Registro!$E:$E,B811,Detalhe_Registro!$M:$M,"SIM"),0)</f>
        <v/>
      </c>
      <c r="H811" s="2">
        <f>SUMIFS(Detalhe_Registro!$F:$F,Detalhe_Registro!$D:$D,A811,Detalhe_Registro!$E:$E,B811,Detalhe_Registro!$M:$M,"SIM")</f>
        <v/>
      </c>
      <c r="I811" s="2">
        <f>SUMIFS(Detalhe_Registro!$G:$G,Detalhe_Registro!$D:$D,A811,Detalhe_Registro!$E:$E,B811,Detalhe_Registro!$M:$M,"SIM")</f>
        <v/>
      </c>
      <c r="J811" s="2">
        <f>IF(F811&lt;Premissas!$B$8,"&lt; 1,00",IF(F811&lt;Premissas!$B$9,"1,00 – 1,19",IF(F811&lt;Premissas!$B$10,"1,20 – 1,39",IF(F811&lt;Premissas!$B$11,"1,40 – 1,59",IF(F811&lt;Premissas!$B$12,"1,60 – 1,99","≥ 2,00")))))</f>
        <v/>
      </c>
      <c r="K811" s="5">
        <f>IF(F811&lt;Premissas!$B$8,Premissas!$B$13,IF(F811&lt;Premissas!$B$9,Premissas!$B$14,IF(F811&lt;Premissas!$B$10,Premissas!$B$15,IF(F811&lt;Premissas!$B$11,Premissas!$B$16,IF(F811&lt;Premissas!$B$12,Premissas!$B$17,Premissas!$B$18)))))</f>
        <v/>
      </c>
      <c r="L811" s="5">
        <f>K811/Premissas!$B$4</f>
        <v/>
      </c>
      <c r="M811" s="2">
        <f>IF(K811=Premissas!$B$18,"SIM","NÃO")</f>
        <v/>
      </c>
    </row>
    <row r="812">
      <c r="A812" s="2" t="n">
        <v>446151</v>
      </c>
      <c r="B812" s="2" t="inlineStr">
        <is>
          <t>MARCOS NUNES SOARES</t>
        </is>
      </c>
      <c r="C812" s="2" t="n">
        <v>930</v>
      </c>
      <c r="D812" s="2">
        <f>IFERROR(TEXTJOIN(" | ",TRUE,UNIQUE(FILTER(Detalhe_Registro!$C:$C,(Detalhe_Registro!$D:$D=A812)*(Detalhe_Registro!$E:$E=B812)*(Detalhe_Registro!$M:$M="SIM")))),"")</f>
        <v/>
      </c>
      <c r="E812" s="2">
        <f>COUNTIFS(Detalhe_Registro!$D:$D,A812,Detalhe_Registro!$E:$E,B812,Detalhe_Registro!$M:$M,"SIM")</f>
        <v/>
      </c>
      <c r="F812" s="2">
        <f>IFERROR(MAXIFS(Detalhe_Registro!$N:$N,Detalhe_Registro!$D:$D,A812,Detalhe_Registro!$E:$E,B812,Detalhe_Registro!$M:$M,"SIM"),0)</f>
        <v/>
      </c>
      <c r="G812" s="2">
        <f>IFERROR(AVERAGEIFS(Detalhe_Registro!$N:$N,Detalhe_Registro!$D:$D,A812,Detalhe_Registro!$E:$E,B812,Detalhe_Registro!$M:$M,"SIM"),0)</f>
        <v/>
      </c>
      <c r="H812" s="2">
        <f>SUMIFS(Detalhe_Registro!$F:$F,Detalhe_Registro!$D:$D,A812,Detalhe_Registro!$E:$E,B812,Detalhe_Registro!$M:$M,"SIM")</f>
        <v/>
      </c>
      <c r="I812" s="2">
        <f>SUMIFS(Detalhe_Registro!$G:$G,Detalhe_Registro!$D:$D,A812,Detalhe_Registro!$E:$E,B812,Detalhe_Registro!$M:$M,"SIM")</f>
        <v/>
      </c>
      <c r="J812" s="2">
        <f>IF(F812&lt;Premissas!$B$8,"&lt; 1,00",IF(F812&lt;Premissas!$B$9,"1,00 – 1,19",IF(F812&lt;Premissas!$B$10,"1,20 – 1,39",IF(F812&lt;Premissas!$B$11,"1,40 – 1,59",IF(F812&lt;Premissas!$B$12,"1,60 – 1,99","≥ 2,00")))))</f>
        <v/>
      </c>
      <c r="K812" s="5">
        <f>IF(F812&lt;Premissas!$B$8,Premissas!$B$13,IF(F812&lt;Premissas!$B$9,Premissas!$B$14,IF(F812&lt;Premissas!$B$10,Premissas!$B$15,IF(F812&lt;Premissas!$B$11,Premissas!$B$16,IF(F812&lt;Premissas!$B$12,Premissas!$B$17,Premissas!$B$18)))))</f>
        <v/>
      </c>
      <c r="L812" s="5">
        <f>K812/Premissas!$B$4</f>
        <v/>
      </c>
      <c r="M812" s="2">
        <f>IF(K812=Premissas!$B$18,"SIM","NÃO")</f>
        <v/>
      </c>
    </row>
    <row r="813">
      <c r="A813" s="2" t="inlineStr">
        <is>
          <t>446151</t>
        </is>
      </c>
      <c r="B813" s="2" t="inlineStr">
        <is>
          <t>MARCOS NUNES SOARES</t>
        </is>
      </c>
      <c r="C813" s="2" t="n">
        <v>930</v>
      </c>
      <c r="D813" s="2">
        <f>IFERROR(TEXTJOIN(" | ",TRUE,UNIQUE(FILTER(Detalhe_Registro!$C:$C,(Detalhe_Registro!$D:$D=A813)*(Detalhe_Registro!$E:$E=B813)*(Detalhe_Registro!$M:$M="SIM")))),"")</f>
        <v/>
      </c>
      <c r="E813" s="2">
        <f>COUNTIFS(Detalhe_Registro!$D:$D,A813,Detalhe_Registro!$E:$E,B813,Detalhe_Registro!$M:$M,"SIM")</f>
        <v/>
      </c>
      <c r="F813" s="2">
        <f>IFERROR(MAXIFS(Detalhe_Registro!$N:$N,Detalhe_Registro!$D:$D,A813,Detalhe_Registro!$E:$E,B813,Detalhe_Registro!$M:$M,"SIM"),0)</f>
        <v/>
      </c>
      <c r="G813" s="2">
        <f>IFERROR(AVERAGEIFS(Detalhe_Registro!$N:$N,Detalhe_Registro!$D:$D,A813,Detalhe_Registro!$E:$E,B813,Detalhe_Registro!$M:$M,"SIM"),0)</f>
        <v/>
      </c>
      <c r="H813" s="2">
        <f>SUMIFS(Detalhe_Registro!$F:$F,Detalhe_Registro!$D:$D,A813,Detalhe_Registro!$E:$E,B813,Detalhe_Registro!$M:$M,"SIM")</f>
        <v/>
      </c>
      <c r="I813" s="2">
        <f>SUMIFS(Detalhe_Registro!$G:$G,Detalhe_Registro!$D:$D,A813,Detalhe_Registro!$E:$E,B813,Detalhe_Registro!$M:$M,"SIM")</f>
        <v/>
      </c>
      <c r="J813" s="2">
        <f>IF(F813&lt;Premissas!$B$8,"&lt; 1,00",IF(F813&lt;Premissas!$B$9,"1,00 – 1,19",IF(F813&lt;Premissas!$B$10,"1,20 – 1,39",IF(F813&lt;Premissas!$B$11,"1,40 – 1,59",IF(F813&lt;Premissas!$B$12,"1,60 – 1,99","≥ 2,00")))))</f>
        <v/>
      </c>
      <c r="K813" s="5">
        <f>IF(F813&lt;Premissas!$B$8,Premissas!$B$13,IF(F813&lt;Premissas!$B$9,Premissas!$B$14,IF(F813&lt;Premissas!$B$10,Premissas!$B$15,IF(F813&lt;Premissas!$B$11,Premissas!$B$16,IF(F813&lt;Premissas!$B$12,Premissas!$B$17,Premissas!$B$18)))))</f>
        <v/>
      </c>
      <c r="L813" s="5">
        <f>K813/Premissas!$B$4</f>
        <v/>
      </c>
      <c r="M813" s="2">
        <f>IF(K813=Premissas!$B$18,"SIM","NÃO")</f>
        <v/>
      </c>
    </row>
    <row r="814">
      <c r="A814" s="2" t="n">
        <v>372952</v>
      </c>
      <c r="B814" s="2" t="inlineStr">
        <is>
          <t>MARCOS ROBERTO DE SOUZA</t>
        </is>
      </c>
      <c r="C814" s="2" t="n">
        <v>930</v>
      </c>
      <c r="D814" s="2">
        <f>IFERROR(TEXTJOIN(" | ",TRUE,UNIQUE(FILTER(Detalhe_Registro!$C:$C,(Detalhe_Registro!$D:$D=A814)*(Detalhe_Registro!$E:$E=B814)*(Detalhe_Registro!$M:$M="SIM")))),"")</f>
        <v/>
      </c>
      <c r="E814" s="2">
        <f>COUNTIFS(Detalhe_Registro!$D:$D,A814,Detalhe_Registro!$E:$E,B814,Detalhe_Registro!$M:$M,"SIM")</f>
        <v/>
      </c>
      <c r="F814" s="2">
        <f>IFERROR(MAXIFS(Detalhe_Registro!$N:$N,Detalhe_Registro!$D:$D,A814,Detalhe_Registro!$E:$E,B814,Detalhe_Registro!$M:$M,"SIM"),0)</f>
        <v/>
      </c>
      <c r="G814" s="2">
        <f>IFERROR(AVERAGEIFS(Detalhe_Registro!$N:$N,Detalhe_Registro!$D:$D,A814,Detalhe_Registro!$E:$E,B814,Detalhe_Registro!$M:$M,"SIM"),0)</f>
        <v/>
      </c>
      <c r="H814" s="2">
        <f>SUMIFS(Detalhe_Registro!$F:$F,Detalhe_Registro!$D:$D,A814,Detalhe_Registro!$E:$E,B814,Detalhe_Registro!$M:$M,"SIM")</f>
        <v/>
      </c>
      <c r="I814" s="2">
        <f>SUMIFS(Detalhe_Registro!$G:$G,Detalhe_Registro!$D:$D,A814,Detalhe_Registro!$E:$E,B814,Detalhe_Registro!$M:$M,"SIM")</f>
        <v/>
      </c>
      <c r="J814" s="2">
        <f>IF(F814&lt;Premissas!$B$8,"&lt; 1,00",IF(F814&lt;Premissas!$B$9,"1,00 – 1,19",IF(F814&lt;Premissas!$B$10,"1,20 – 1,39",IF(F814&lt;Premissas!$B$11,"1,40 – 1,59",IF(F814&lt;Premissas!$B$12,"1,60 – 1,99","≥ 2,00")))))</f>
        <v/>
      </c>
      <c r="K814" s="5">
        <f>IF(F814&lt;Premissas!$B$8,Premissas!$B$13,IF(F814&lt;Premissas!$B$9,Premissas!$B$14,IF(F814&lt;Premissas!$B$10,Premissas!$B$15,IF(F814&lt;Premissas!$B$11,Premissas!$B$16,IF(F814&lt;Premissas!$B$12,Premissas!$B$17,Premissas!$B$18)))))</f>
        <v/>
      </c>
      <c r="L814" s="5">
        <f>K814/Premissas!$B$4</f>
        <v/>
      </c>
      <c r="M814" s="2">
        <f>IF(K814=Premissas!$B$18,"SIM","NÃO")</f>
        <v/>
      </c>
    </row>
    <row r="815">
      <c r="A815" s="2" t="inlineStr">
        <is>
          <t>372952</t>
        </is>
      </c>
      <c r="B815" s="2" t="inlineStr">
        <is>
          <t>MARCOS ROBERTO DE SOUZA</t>
        </is>
      </c>
      <c r="C815" s="2" t="n">
        <v>930</v>
      </c>
      <c r="D815" s="2">
        <f>IFERROR(TEXTJOIN(" | ",TRUE,UNIQUE(FILTER(Detalhe_Registro!$C:$C,(Detalhe_Registro!$D:$D=A815)*(Detalhe_Registro!$E:$E=B815)*(Detalhe_Registro!$M:$M="SIM")))),"")</f>
        <v/>
      </c>
      <c r="E815" s="2">
        <f>COUNTIFS(Detalhe_Registro!$D:$D,A815,Detalhe_Registro!$E:$E,B815,Detalhe_Registro!$M:$M,"SIM")</f>
        <v/>
      </c>
      <c r="F815" s="2">
        <f>IFERROR(MAXIFS(Detalhe_Registro!$N:$N,Detalhe_Registro!$D:$D,A815,Detalhe_Registro!$E:$E,B815,Detalhe_Registro!$M:$M,"SIM"),0)</f>
        <v/>
      </c>
      <c r="G815" s="2">
        <f>IFERROR(AVERAGEIFS(Detalhe_Registro!$N:$N,Detalhe_Registro!$D:$D,A815,Detalhe_Registro!$E:$E,B815,Detalhe_Registro!$M:$M,"SIM"),0)</f>
        <v/>
      </c>
      <c r="H815" s="2">
        <f>SUMIFS(Detalhe_Registro!$F:$F,Detalhe_Registro!$D:$D,A815,Detalhe_Registro!$E:$E,B815,Detalhe_Registro!$M:$M,"SIM")</f>
        <v/>
      </c>
      <c r="I815" s="2">
        <f>SUMIFS(Detalhe_Registro!$G:$G,Detalhe_Registro!$D:$D,A815,Detalhe_Registro!$E:$E,B815,Detalhe_Registro!$M:$M,"SIM")</f>
        <v/>
      </c>
      <c r="J815" s="2">
        <f>IF(F815&lt;Premissas!$B$8,"&lt; 1,00",IF(F815&lt;Premissas!$B$9,"1,00 – 1,19",IF(F815&lt;Premissas!$B$10,"1,20 – 1,39",IF(F815&lt;Premissas!$B$11,"1,40 – 1,59",IF(F815&lt;Premissas!$B$12,"1,60 – 1,99","≥ 2,00")))))</f>
        <v/>
      </c>
      <c r="K815" s="5">
        <f>IF(F815&lt;Premissas!$B$8,Premissas!$B$13,IF(F815&lt;Premissas!$B$9,Premissas!$B$14,IF(F815&lt;Premissas!$B$10,Premissas!$B$15,IF(F815&lt;Premissas!$B$11,Premissas!$B$16,IF(F815&lt;Premissas!$B$12,Premissas!$B$17,Premissas!$B$18)))))</f>
        <v/>
      </c>
      <c r="L815" s="5">
        <f>K815/Premissas!$B$4</f>
        <v/>
      </c>
      <c r="M815" s="2">
        <f>IF(K815=Premissas!$B$18,"SIM","NÃO")</f>
        <v/>
      </c>
    </row>
    <row r="816">
      <c r="A816" s="2" t="n">
        <v>5412277</v>
      </c>
      <c r="B816" s="2" t="inlineStr">
        <is>
          <t>MARCOS VINICIUS CARVALHO DANTAS</t>
        </is>
      </c>
      <c r="C816" s="2" t="n">
        <v>930</v>
      </c>
      <c r="D816" s="2">
        <f>IFERROR(TEXTJOIN(" | ",TRUE,UNIQUE(FILTER(Detalhe_Registro!$C:$C,(Detalhe_Registro!$D:$D=A816)*(Detalhe_Registro!$E:$E=B816)*(Detalhe_Registro!$M:$M="SIM")))),"")</f>
        <v/>
      </c>
      <c r="E816" s="2">
        <f>COUNTIFS(Detalhe_Registro!$D:$D,A816,Detalhe_Registro!$E:$E,B816,Detalhe_Registro!$M:$M,"SIM")</f>
        <v/>
      </c>
      <c r="F816" s="2">
        <f>IFERROR(MAXIFS(Detalhe_Registro!$N:$N,Detalhe_Registro!$D:$D,A816,Detalhe_Registro!$E:$E,B816,Detalhe_Registro!$M:$M,"SIM"),0)</f>
        <v/>
      </c>
      <c r="G816" s="2">
        <f>IFERROR(AVERAGEIFS(Detalhe_Registro!$N:$N,Detalhe_Registro!$D:$D,A816,Detalhe_Registro!$E:$E,B816,Detalhe_Registro!$M:$M,"SIM"),0)</f>
        <v/>
      </c>
      <c r="H816" s="2">
        <f>SUMIFS(Detalhe_Registro!$F:$F,Detalhe_Registro!$D:$D,A816,Detalhe_Registro!$E:$E,B816,Detalhe_Registro!$M:$M,"SIM")</f>
        <v/>
      </c>
      <c r="I816" s="2">
        <f>SUMIFS(Detalhe_Registro!$G:$G,Detalhe_Registro!$D:$D,A816,Detalhe_Registro!$E:$E,B816,Detalhe_Registro!$M:$M,"SIM")</f>
        <v/>
      </c>
      <c r="J816" s="2">
        <f>IF(F816&lt;Premissas!$B$8,"&lt; 1,00",IF(F816&lt;Premissas!$B$9,"1,00 – 1,19",IF(F816&lt;Premissas!$B$10,"1,20 – 1,39",IF(F816&lt;Premissas!$B$11,"1,40 – 1,59",IF(F816&lt;Premissas!$B$12,"1,60 – 1,99","≥ 2,00")))))</f>
        <v/>
      </c>
      <c r="K816" s="5">
        <f>IF(F816&lt;Premissas!$B$8,Premissas!$B$13,IF(F816&lt;Premissas!$B$9,Premissas!$B$14,IF(F816&lt;Premissas!$B$10,Premissas!$B$15,IF(F816&lt;Premissas!$B$11,Premissas!$B$16,IF(F816&lt;Premissas!$B$12,Premissas!$B$17,Premissas!$B$18)))))</f>
        <v/>
      </c>
      <c r="L816" s="5">
        <f>K816/Premissas!$B$4</f>
        <v/>
      </c>
      <c r="M816" s="2">
        <f>IF(K816=Premissas!$B$18,"SIM","NÃO")</f>
        <v/>
      </c>
    </row>
    <row r="817">
      <c r="A817" s="2" t="inlineStr">
        <is>
          <t>5412277</t>
        </is>
      </c>
      <c r="B817" s="2" t="inlineStr">
        <is>
          <t>MARCOS VINICIUS CARVALHO DANTAS</t>
        </is>
      </c>
      <c r="C817" s="2" t="n">
        <v>930</v>
      </c>
      <c r="D817" s="2">
        <f>IFERROR(TEXTJOIN(" | ",TRUE,UNIQUE(FILTER(Detalhe_Registro!$C:$C,(Detalhe_Registro!$D:$D=A817)*(Detalhe_Registro!$E:$E=B817)*(Detalhe_Registro!$M:$M="SIM")))),"")</f>
        <v/>
      </c>
      <c r="E817" s="2">
        <f>COUNTIFS(Detalhe_Registro!$D:$D,A817,Detalhe_Registro!$E:$E,B817,Detalhe_Registro!$M:$M,"SIM")</f>
        <v/>
      </c>
      <c r="F817" s="2">
        <f>IFERROR(MAXIFS(Detalhe_Registro!$N:$N,Detalhe_Registro!$D:$D,A817,Detalhe_Registro!$E:$E,B817,Detalhe_Registro!$M:$M,"SIM"),0)</f>
        <v/>
      </c>
      <c r="G817" s="2">
        <f>IFERROR(AVERAGEIFS(Detalhe_Registro!$N:$N,Detalhe_Registro!$D:$D,A817,Detalhe_Registro!$E:$E,B817,Detalhe_Registro!$M:$M,"SIM"),0)</f>
        <v/>
      </c>
      <c r="H817" s="2">
        <f>SUMIFS(Detalhe_Registro!$F:$F,Detalhe_Registro!$D:$D,A817,Detalhe_Registro!$E:$E,B817,Detalhe_Registro!$M:$M,"SIM")</f>
        <v/>
      </c>
      <c r="I817" s="2">
        <f>SUMIFS(Detalhe_Registro!$G:$G,Detalhe_Registro!$D:$D,A817,Detalhe_Registro!$E:$E,B817,Detalhe_Registro!$M:$M,"SIM")</f>
        <v/>
      </c>
      <c r="J817" s="2">
        <f>IF(F817&lt;Premissas!$B$8,"&lt; 1,00",IF(F817&lt;Premissas!$B$9,"1,00 – 1,19",IF(F817&lt;Premissas!$B$10,"1,20 – 1,39",IF(F817&lt;Premissas!$B$11,"1,40 – 1,59",IF(F817&lt;Premissas!$B$12,"1,60 – 1,99","≥ 2,00")))))</f>
        <v/>
      </c>
      <c r="K817" s="5">
        <f>IF(F817&lt;Premissas!$B$8,Premissas!$B$13,IF(F817&lt;Premissas!$B$9,Premissas!$B$14,IF(F817&lt;Premissas!$B$10,Premissas!$B$15,IF(F817&lt;Premissas!$B$11,Premissas!$B$16,IF(F817&lt;Premissas!$B$12,Premissas!$B$17,Premissas!$B$18)))))</f>
        <v/>
      </c>
      <c r="L817" s="5">
        <f>K817/Premissas!$B$4</f>
        <v/>
      </c>
      <c r="M817" s="2">
        <f>IF(K817=Premissas!$B$18,"SIM","NÃO")</f>
        <v/>
      </c>
    </row>
    <row r="818">
      <c r="A818" s="2" t="n">
        <v>28887</v>
      </c>
      <c r="B818" s="2" t="inlineStr">
        <is>
          <t>MARILZA DE MATOS GOMES</t>
        </is>
      </c>
      <c r="C818" s="2" t="n">
        <v>930</v>
      </c>
      <c r="D818" s="2">
        <f>IFERROR(TEXTJOIN(" | ",TRUE,UNIQUE(FILTER(Detalhe_Registro!$C:$C,(Detalhe_Registro!$D:$D=A818)*(Detalhe_Registro!$E:$E=B818)*(Detalhe_Registro!$M:$M="SIM")))),"")</f>
        <v/>
      </c>
      <c r="E818" s="2">
        <f>COUNTIFS(Detalhe_Registro!$D:$D,A818,Detalhe_Registro!$E:$E,B818,Detalhe_Registro!$M:$M,"SIM")</f>
        <v/>
      </c>
      <c r="F818" s="2">
        <f>IFERROR(MAXIFS(Detalhe_Registro!$N:$N,Detalhe_Registro!$D:$D,A818,Detalhe_Registro!$E:$E,B818,Detalhe_Registro!$M:$M,"SIM"),0)</f>
        <v/>
      </c>
      <c r="G818" s="2">
        <f>IFERROR(AVERAGEIFS(Detalhe_Registro!$N:$N,Detalhe_Registro!$D:$D,A818,Detalhe_Registro!$E:$E,B818,Detalhe_Registro!$M:$M,"SIM"),0)</f>
        <v/>
      </c>
      <c r="H818" s="2">
        <f>SUMIFS(Detalhe_Registro!$F:$F,Detalhe_Registro!$D:$D,A818,Detalhe_Registro!$E:$E,B818,Detalhe_Registro!$M:$M,"SIM")</f>
        <v/>
      </c>
      <c r="I818" s="2">
        <f>SUMIFS(Detalhe_Registro!$G:$G,Detalhe_Registro!$D:$D,A818,Detalhe_Registro!$E:$E,B818,Detalhe_Registro!$M:$M,"SIM")</f>
        <v/>
      </c>
      <c r="J818" s="2">
        <f>IF(F818&lt;Premissas!$B$8,"&lt; 1,00",IF(F818&lt;Premissas!$B$9,"1,00 – 1,19",IF(F818&lt;Premissas!$B$10,"1,20 – 1,39",IF(F818&lt;Premissas!$B$11,"1,40 – 1,59",IF(F818&lt;Premissas!$B$12,"1,60 – 1,99","≥ 2,00")))))</f>
        <v/>
      </c>
      <c r="K818" s="5">
        <f>IF(F818&lt;Premissas!$B$8,Premissas!$B$13,IF(F818&lt;Premissas!$B$9,Premissas!$B$14,IF(F818&lt;Premissas!$B$10,Premissas!$B$15,IF(F818&lt;Premissas!$B$11,Premissas!$B$16,IF(F818&lt;Premissas!$B$12,Premissas!$B$17,Premissas!$B$18)))))</f>
        <v/>
      </c>
      <c r="L818" s="5">
        <f>K818/Premissas!$B$4</f>
        <v/>
      </c>
      <c r="M818" s="2">
        <f>IF(K818=Premissas!$B$18,"SIM","NÃO")</f>
        <v/>
      </c>
    </row>
    <row r="819">
      <c r="A819" s="2" t="inlineStr">
        <is>
          <t>28887</t>
        </is>
      </c>
      <c r="B819" s="2" t="inlineStr">
        <is>
          <t>MARILZA DE MATOS GOMES</t>
        </is>
      </c>
      <c r="C819" s="2" t="n">
        <v>930</v>
      </c>
      <c r="D819" s="2">
        <f>IFERROR(TEXTJOIN(" | ",TRUE,UNIQUE(FILTER(Detalhe_Registro!$C:$C,(Detalhe_Registro!$D:$D=A819)*(Detalhe_Registro!$E:$E=B819)*(Detalhe_Registro!$M:$M="SIM")))),"")</f>
        <v/>
      </c>
      <c r="E819" s="2">
        <f>COUNTIFS(Detalhe_Registro!$D:$D,A819,Detalhe_Registro!$E:$E,B819,Detalhe_Registro!$M:$M,"SIM")</f>
        <v/>
      </c>
      <c r="F819" s="2">
        <f>IFERROR(MAXIFS(Detalhe_Registro!$N:$N,Detalhe_Registro!$D:$D,A819,Detalhe_Registro!$E:$E,B819,Detalhe_Registro!$M:$M,"SIM"),0)</f>
        <v/>
      </c>
      <c r="G819" s="2">
        <f>IFERROR(AVERAGEIFS(Detalhe_Registro!$N:$N,Detalhe_Registro!$D:$D,A819,Detalhe_Registro!$E:$E,B819,Detalhe_Registro!$M:$M,"SIM"),0)</f>
        <v/>
      </c>
      <c r="H819" s="2">
        <f>SUMIFS(Detalhe_Registro!$F:$F,Detalhe_Registro!$D:$D,A819,Detalhe_Registro!$E:$E,B819,Detalhe_Registro!$M:$M,"SIM")</f>
        <v/>
      </c>
      <c r="I819" s="2">
        <f>SUMIFS(Detalhe_Registro!$G:$G,Detalhe_Registro!$D:$D,A819,Detalhe_Registro!$E:$E,B819,Detalhe_Registro!$M:$M,"SIM")</f>
        <v/>
      </c>
      <c r="J819" s="2">
        <f>IF(F819&lt;Premissas!$B$8,"&lt; 1,00",IF(F819&lt;Premissas!$B$9,"1,00 – 1,19",IF(F819&lt;Premissas!$B$10,"1,20 – 1,39",IF(F819&lt;Premissas!$B$11,"1,40 – 1,59",IF(F819&lt;Premissas!$B$12,"1,60 – 1,99","≥ 2,00")))))</f>
        <v/>
      </c>
      <c r="K819" s="5">
        <f>IF(F819&lt;Premissas!$B$8,Premissas!$B$13,IF(F819&lt;Premissas!$B$9,Premissas!$B$14,IF(F819&lt;Premissas!$B$10,Premissas!$B$15,IF(F819&lt;Premissas!$B$11,Premissas!$B$16,IF(F819&lt;Premissas!$B$12,Premissas!$B$17,Premissas!$B$18)))))</f>
        <v/>
      </c>
      <c r="L819" s="5">
        <f>K819/Premissas!$B$4</f>
        <v/>
      </c>
      <c r="M819" s="2">
        <f>IF(K819=Premissas!$B$18,"SIM","NÃO")</f>
        <v/>
      </c>
    </row>
    <row r="820">
      <c r="A820" s="2" t="n">
        <v>5819890</v>
      </c>
      <c r="B820" s="2" t="inlineStr">
        <is>
          <t>MATEUS ANTONIO MATOTA</t>
        </is>
      </c>
      <c r="C820" s="2" t="n">
        <v>930</v>
      </c>
      <c r="D820" s="2">
        <f>IFERROR(TEXTJOIN(" | ",TRUE,UNIQUE(FILTER(Detalhe_Registro!$C:$C,(Detalhe_Registro!$D:$D=A820)*(Detalhe_Registro!$E:$E=B820)*(Detalhe_Registro!$M:$M="SIM")))),"")</f>
        <v/>
      </c>
      <c r="E820" s="2">
        <f>COUNTIFS(Detalhe_Registro!$D:$D,A820,Detalhe_Registro!$E:$E,B820,Detalhe_Registro!$M:$M,"SIM")</f>
        <v/>
      </c>
      <c r="F820" s="2">
        <f>IFERROR(MAXIFS(Detalhe_Registro!$N:$N,Detalhe_Registro!$D:$D,A820,Detalhe_Registro!$E:$E,B820,Detalhe_Registro!$M:$M,"SIM"),0)</f>
        <v/>
      </c>
      <c r="G820" s="2">
        <f>IFERROR(AVERAGEIFS(Detalhe_Registro!$N:$N,Detalhe_Registro!$D:$D,A820,Detalhe_Registro!$E:$E,B820,Detalhe_Registro!$M:$M,"SIM"),0)</f>
        <v/>
      </c>
      <c r="H820" s="2">
        <f>SUMIFS(Detalhe_Registro!$F:$F,Detalhe_Registro!$D:$D,A820,Detalhe_Registro!$E:$E,B820,Detalhe_Registro!$M:$M,"SIM")</f>
        <v/>
      </c>
      <c r="I820" s="2">
        <f>SUMIFS(Detalhe_Registro!$G:$G,Detalhe_Registro!$D:$D,A820,Detalhe_Registro!$E:$E,B820,Detalhe_Registro!$M:$M,"SIM")</f>
        <v/>
      </c>
      <c r="J820" s="2">
        <f>IF(F820&lt;Premissas!$B$8,"&lt; 1,00",IF(F820&lt;Premissas!$B$9,"1,00 – 1,19",IF(F820&lt;Premissas!$B$10,"1,20 – 1,39",IF(F820&lt;Premissas!$B$11,"1,40 – 1,59",IF(F820&lt;Premissas!$B$12,"1,60 – 1,99","≥ 2,00")))))</f>
        <v/>
      </c>
      <c r="K820" s="5">
        <f>IF(F820&lt;Premissas!$B$8,Premissas!$B$13,IF(F820&lt;Premissas!$B$9,Premissas!$B$14,IF(F820&lt;Premissas!$B$10,Premissas!$B$15,IF(F820&lt;Premissas!$B$11,Premissas!$B$16,IF(F820&lt;Premissas!$B$12,Premissas!$B$17,Premissas!$B$18)))))</f>
        <v/>
      </c>
      <c r="L820" s="5">
        <f>K820/Premissas!$B$4</f>
        <v/>
      </c>
      <c r="M820" s="2">
        <f>IF(K820=Premissas!$B$18,"SIM","NÃO")</f>
        <v/>
      </c>
    </row>
    <row r="821">
      <c r="A821" s="2" t="inlineStr">
        <is>
          <t>5819890</t>
        </is>
      </c>
      <c r="B821" s="2" t="inlineStr">
        <is>
          <t>MATEUS ANTONIO MATOTA</t>
        </is>
      </c>
      <c r="C821" s="2" t="n">
        <v>930</v>
      </c>
      <c r="D821" s="2">
        <f>IFERROR(TEXTJOIN(" | ",TRUE,UNIQUE(FILTER(Detalhe_Registro!$C:$C,(Detalhe_Registro!$D:$D=A821)*(Detalhe_Registro!$E:$E=B821)*(Detalhe_Registro!$M:$M="SIM")))),"")</f>
        <v/>
      </c>
      <c r="E821" s="2">
        <f>COUNTIFS(Detalhe_Registro!$D:$D,A821,Detalhe_Registro!$E:$E,B821,Detalhe_Registro!$M:$M,"SIM")</f>
        <v/>
      </c>
      <c r="F821" s="2">
        <f>IFERROR(MAXIFS(Detalhe_Registro!$N:$N,Detalhe_Registro!$D:$D,A821,Detalhe_Registro!$E:$E,B821,Detalhe_Registro!$M:$M,"SIM"),0)</f>
        <v/>
      </c>
      <c r="G821" s="2">
        <f>IFERROR(AVERAGEIFS(Detalhe_Registro!$N:$N,Detalhe_Registro!$D:$D,A821,Detalhe_Registro!$E:$E,B821,Detalhe_Registro!$M:$M,"SIM"),0)</f>
        <v/>
      </c>
      <c r="H821" s="2">
        <f>SUMIFS(Detalhe_Registro!$F:$F,Detalhe_Registro!$D:$D,A821,Detalhe_Registro!$E:$E,B821,Detalhe_Registro!$M:$M,"SIM")</f>
        <v/>
      </c>
      <c r="I821" s="2">
        <f>SUMIFS(Detalhe_Registro!$G:$G,Detalhe_Registro!$D:$D,A821,Detalhe_Registro!$E:$E,B821,Detalhe_Registro!$M:$M,"SIM")</f>
        <v/>
      </c>
      <c r="J821" s="2">
        <f>IF(F821&lt;Premissas!$B$8,"&lt; 1,00",IF(F821&lt;Premissas!$B$9,"1,00 – 1,19",IF(F821&lt;Premissas!$B$10,"1,20 – 1,39",IF(F821&lt;Premissas!$B$11,"1,40 – 1,59",IF(F821&lt;Premissas!$B$12,"1,60 – 1,99","≥ 2,00")))))</f>
        <v/>
      </c>
      <c r="K821" s="5">
        <f>IF(F821&lt;Premissas!$B$8,Premissas!$B$13,IF(F821&lt;Premissas!$B$9,Premissas!$B$14,IF(F821&lt;Premissas!$B$10,Premissas!$B$15,IF(F821&lt;Premissas!$B$11,Premissas!$B$16,IF(F821&lt;Premissas!$B$12,Premissas!$B$17,Premissas!$B$18)))))</f>
        <v/>
      </c>
      <c r="L821" s="5">
        <f>K821/Premissas!$B$4</f>
        <v/>
      </c>
      <c r="M821" s="2">
        <f>IF(K821=Premissas!$B$18,"SIM","NÃO")</f>
        <v/>
      </c>
    </row>
    <row r="822">
      <c r="A822" s="2" t="n">
        <v>5609410</v>
      </c>
      <c r="B822" s="2" t="inlineStr">
        <is>
          <t>MAURICIO FERREIRA DA SILVA</t>
        </is>
      </c>
      <c r="C822" s="2" t="n">
        <v>930</v>
      </c>
      <c r="D822" s="2">
        <f>IFERROR(TEXTJOIN(" | ",TRUE,UNIQUE(FILTER(Detalhe_Registro!$C:$C,(Detalhe_Registro!$D:$D=A822)*(Detalhe_Registro!$E:$E=B822)*(Detalhe_Registro!$M:$M="SIM")))),"")</f>
        <v/>
      </c>
      <c r="E822" s="2">
        <f>COUNTIFS(Detalhe_Registro!$D:$D,A822,Detalhe_Registro!$E:$E,B822,Detalhe_Registro!$M:$M,"SIM")</f>
        <v/>
      </c>
      <c r="F822" s="2">
        <f>IFERROR(MAXIFS(Detalhe_Registro!$N:$N,Detalhe_Registro!$D:$D,A822,Detalhe_Registro!$E:$E,B822,Detalhe_Registro!$M:$M,"SIM"),0)</f>
        <v/>
      </c>
      <c r="G822" s="2">
        <f>IFERROR(AVERAGEIFS(Detalhe_Registro!$N:$N,Detalhe_Registro!$D:$D,A822,Detalhe_Registro!$E:$E,B822,Detalhe_Registro!$M:$M,"SIM"),0)</f>
        <v/>
      </c>
      <c r="H822" s="2">
        <f>SUMIFS(Detalhe_Registro!$F:$F,Detalhe_Registro!$D:$D,A822,Detalhe_Registro!$E:$E,B822,Detalhe_Registro!$M:$M,"SIM")</f>
        <v/>
      </c>
      <c r="I822" s="2">
        <f>SUMIFS(Detalhe_Registro!$G:$G,Detalhe_Registro!$D:$D,A822,Detalhe_Registro!$E:$E,B822,Detalhe_Registro!$M:$M,"SIM")</f>
        <v/>
      </c>
      <c r="J822" s="2">
        <f>IF(F822&lt;Premissas!$B$8,"&lt; 1,00",IF(F822&lt;Premissas!$B$9,"1,00 – 1,19",IF(F822&lt;Premissas!$B$10,"1,20 – 1,39",IF(F822&lt;Premissas!$B$11,"1,40 – 1,59",IF(F822&lt;Premissas!$B$12,"1,60 – 1,99","≥ 2,00")))))</f>
        <v/>
      </c>
      <c r="K822" s="5">
        <f>IF(F822&lt;Premissas!$B$8,Premissas!$B$13,IF(F822&lt;Premissas!$B$9,Premissas!$B$14,IF(F822&lt;Premissas!$B$10,Premissas!$B$15,IF(F822&lt;Premissas!$B$11,Premissas!$B$16,IF(F822&lt;Premissas!$B$12,Premissas!$B$17,Premissas!$B$18)))))</f>
        <v/>
      </c>
      <c r="L822" s="5">
        <f>K822/Premissas!$B$4</f>
        <v/>
      </c>
      <c r="M822" s="2">
        <f>IF(K822=Premissas!$B$18,"SIM","NÃO")</f>
        <v/>
      </c>
    </row>
    <row r="823">
      <c r="A823" s="2" t="inlineStr">
        <is>
          <t>5609410</t>
        </is>
      </c>
      <c r="B823" s="2" t="inlineStr">
        <is>
          <t>MAURICIO FERREIRA DA SILVA</t>
        </is>
      </c>
      <c r="C823" s="2" t="n">
        <v>930</v>
      </c>
      <c r="D823" s="2">
        <f>IFERROR(TEXTJOIN(" | ",TRUE,UNIQUE(FILTER(Detalhe_Registro!$C:$C,(Detalhe_Registro!$D:$D=A823)*(Detalhe_Registro!$E:$E=B823)*(Detalhe_Registro!$M:$M="SIM")))),"")</f>
        <v/>
      </c>
      <c r="E823" s="2">
        <f>COUNTIFS(Detalhe_Registro!$D:$D,A823,Detalhe_Registro!$E:$E,B823,Detalhe_Registro!$M:$M,"SIM")</f>
        <v/>
      </c>
      <c r="F823" s="2">
        <f>IFERROR(MAXIFS(Detalhe_Registro!$N:$N,Detalhe_Registro!$D:$D,A823,Detalhe_Registro!$E:$E,B823,Detalhe_Registro!$M:$M,"SIM"),0)</f>
        <v/>
      </c>
      <c r="G823" s="2">
        <f>IFERROR(AVERAGEIFS(Detalhe_Registro!$N:$N,Detalhe_Registro!$D:$D,A823,Detalhe_Registro!$E:$E,B823,Detalhe_Registro!$M:$M,"SIM"),0)</f>
        <v/>
      </c>
      <c r="H823" s="2">
        <f>SUMIFS(Detalhe_Registro!$F:$F,Detalhe_Registro!$D:$D,A823,Detalhe_Registro!$E:$E,B823,Detalhe_Registro!$M:$M,"SIM")</f>
        <v/>
      </c>
      <c r="I823" s="2">
        <f>SUMIFS(Detalhe_Registro!$G:$G,Detalhe_Registro!$D:$D,A823,Detalhe_Registro!$E:$E,B823,Detalhe_Registro!$M:$M,"SIM")</f>
        <v/>
      </c>
      <c r="J823" s="2">
        <f>IF(F823&lt;Premissas!$B$8,"&lt; 1,00",IF(F823&lt;Premissas!$B$9,"1,00 – 1,19",IF(F823&lt;Premissas!$B$10,"1,20 – 1,39",IF(F823&lt;Premissas!$B$11,"1,40 – 1,59",IF(F823&lt;Premissas!$B$12,"1,60 – 1,99","≥ 2,00")))))</f>
        <v/>
      </c>
      <c r="K823" s="5">
        <f>IF(F823&lt;Premissas!$B$8,Premissas!$B$13,IF(F823&lt;Premissas!$B$9,Premissas!$B$14,IF(F823&lt;Premissas!$B$10,Premissas!$B$15,IF(F823&lt;Premissas!$B$11,Premissas!$B$16,IF(F823&lt;Premissas!$B$12,Premissas!$B$17,Premissas!$B$18)))))</f>
        <v/>
      </c>
      <c r="L823" s="5">
        <f>K823/Premissas!$B$4</f>
        <v/>
      </c>
      <c r="M823" s="2">
        <f>IF(K823=Premissas!$B$18,"SIM","NÃO")</f>
        <v/>
      </c>
    </row>
    <row r="824">
      <c r="A824" s="2" t="n">
        <v>422175</v>
      </c>
      <c r="B824" s="2" t="inlineStr">
        <is>
          <t>MIKE HENRIQUE VINICIUS</t>
        </is>
      </c>
      <c r="C824" s="2" t="n">
        <v>930</v>
      </c>
      <c r="D824" s="2">
        <f>IFERROR(TEXTJOIN(" | ",TRUE,UNIQUE(FILTER(Detalhe_Registro!$C:$C,(Detalhe_Registro!$D:$D=A824)*(Detalhe_Registro!$E:$E=B824)*(Detalhe_Registro!$M:$M="SIM")))),"")</f>
        <v/>
      </c>
      <c r="E824" s="2">
        <f>COUNTIFS(Detalhe_Registro!$D:$D,A824,Detalhe_Registro!$E:$E,B824,Detalhe_Registro!$M:$M,"SIM")</f>
        <v/>
      </c>
      <c r="F824" s="2">
        <f>IFERROR(MAXIFS(Detalhe_Registro!$N:$N,Detalhe_Registro!$D:$D,A824,Detalhe_Registro!$E:$E,B824,Detalhe_Registro!$M:$M,"SIM"),0)</f>
        <v/>
      </c>
      <c r="G824" s="2">
        <f>IFERROR(AVERAGEIFS(Detalhe_Registro!$N:$N,Detalhe_Registro!$D:$D,A824,Detalhe_Registro!$E:$E,B824,Detalhe_Registro!$M:$M,"SIM"),0)</f>
        <v/>
      </c>
      <c r="H824" s="2">
        <f>SUMIFS(Detalhe_Registro!$F:$F,Detalhe_Registro!$D:$D,A824,Detalhe_Registro!$E:$E,B824,Detalhe_Registro!$M:$M,"SIM")</f>
        <v/>
      </c>
      <c r="I824" s="2">
        <f>SUMIFS(Detalhe_Registro!$G:$G,Detalhe_Registro!$D:$D,A824,Detalhe_Registro!$E:$E,B824,Detalhe_Registro!$M:$M,"SIM")</f>
        <v/>
      </c>
      <c r="J824" s="2">
        <f>IF(F824&lt;Premissas!$B$8,"&lt; 1,00",IF(F824&lt;Premissas!$B$9,"1,00 – 1,19",IF(F824&lt;Premissas!$B$10,"1,20 – 1,39",IF(F824&lt;Premissas!$B$11,"1,40 – 1,59",IF(F824&lt;Premissas!$B$12,"1,60 – 1,99","≥ 2,00")))))</f>
        <v/>
      </c>
      <c r="K824" s="5">
        <f>IF(F824&lt;Premissas!$B$8,Premissas!$B$13,IF(F824&lt;Premissas!$B$9,Premissas!$B$14,IF(F824&lt;Premissas!$B$10,Premissas!$B$15,IF(F824&lt;Premissas!$B$11,Premissas!$B$16,IF(F824&lt;Premissas!$B$12,Premissas!$B$17,Premissas!$B$18)))))</f>
        <v/>
      </c>
      <c r="L824" s="5">
        <f>K824/Premissas!$B$4</f>
        <v/>
      </c>
      <c r="M824" s="2">
        <f>IF(K824=Premissas!$B$18,"SIM","NÃO")</f>
        <v/>
      </c>
    </row>
    <row r="825">
      <c r="A825" s="2" t="inlineStr">
        <is>
          <t>422175</t>
        </is>
      </c>
      <c r="B825" s="2" t="inlineStr">
        <is>
          <t>MIKE HENRIQUE VINICIUS</t>
        </is>
      </c>
      <c r="C825" s="2" t="n">
        <v>930</v>
      </c>
      <c r="D825" s="2">
        <f>IFERROR(TEXTJOIN(" | ",TRUE,UNIQUE(FILTER(Detalhe_Registro!$C:$C,(Detalhe_Registro!$D:$D=A825)*(Detalhe_Registro!$E:$E=B825)*(Detalhe_Registro!$M:$M="SIM")))),"")</f>
        <v/>
      </c>
      <c r="E825" s="2">
        <f>COUNTIFS(Detalhe_Registro!$D:$D,A825,Detalhe_Registro!$E:$E,B825,Detalhe_Registro!$M:$M,"SIM")</f>
        <v/>
      </c>
      <c r="F825" s="2">
        <f>IFERROR(MAXIFS(Detalhe_Registro!$N:$N,Detalhe_Registro!$D:$D,A825,Detalhe_Registro!$E:$E,B825,Detalhe_Registro!$M:$M,"SIM"),0)</f>
        <v/>
      </c>
      <c r="G825" s="2">
        <f>IFERROR(AVERAGEIFS(Detalhe_Registro!$N:$N,Detalhe_Registro!$D:$D,A825,Detalhe_Registro!$E:$E,B825,Detalhe_Registro!$M:$M,"SIM"),0)</f>
        <v/>
      </c>
      <c r="H825" s="2">
        <f>SUMIFS(Detalhe_Registro!$F:$F,Detalhe_Registro!$D:$D,A825,Detalhe_Registro!$E:$E,B825,Detalhe_Registro!$M:$M,"SIM")</f>
        <v/>
      </c>
      <c r="I825" s="2">
        <f>SUMIFS(Detalhe_Registro!$G:$G,Detalhe_Registro!$D:$D,A825,Detalhe_Registro!$E:$E,B825,Detalhe_Registro!$M:$M,"SIM")</f>
        <v/>
      </c>
      <c r="J825" s="2">
        <f>IF(F825&lt;Premissas!$B$8,"&lt; 1,00",IF(F825&lt;Premissas!$B$9,"1,00 – 1,19",IF(F825&lt;Premissas!$B$10,"1,20 – 1,39",IF(F825&lt;Premissas!$B$11,"1,40 – 1,59",IF(F825&lt;Premissas!$B$12,"1,60 – 1,99","≥ 2,00")))))</f>
        <v/>
      </c>
      <c r="K825" s="5">
        <f>IF(F825&lt;Premissas!$B$8,Premissas!$B$13,IF(F825&lt;Premissas!$B$9,Premissas!$B$14,IF(F825&lt;Premissas!$B$10,Premissas!$B$15,IF(F825&lt;Premissas!$B$11,Premissas!$B$16,IF(F825&lt;Premissas!$B$12,Premissas!$B$17,Premissas!$B$18)))))</f>
        <v/>
      </c>
      <c r="L825" s="5">
        <f>K825/Premissas!$B$4</f>
        <v/>
      </c>
      <c r="M825" s="2">
        <f>IF(K825=Premissas!$B$18,"SIM","NÃO")</f>
        <v/>
      </c>
    </row>
    <row r="826">
      <c r="A826" s="2" t="n">
        <v>367364</v>
      </c>
      <c r="B826" s="2" t="inlineStr">
        <is>
          <t>MILTON FELIPE DA SILVA</t>
        </is>
      </c>
      <c r="C826" s="2" t="n">
        <v>930</v>
      </c>
      <c r="D826" s="2">
        <f>IFERROR(TEXTJOIN(" | ",TRUE,UNIQUE(FILTER(Detalhe_Registro!$C:$C,(Detalhe_Registro!$D:$D=A826)*(Detalhe_Registro!$E:$E=B826)*(Detalhe_Registro!$M:$M="SIM")))),"")</f>
        <v/>
      </c>
      <c r="E826" s="2">
        <f>COUNTIFS(Detalhe_Registro!$D:$D,A826,Detalhe_Registro!$E:$E,B826,Detalhe_Registro!$M:$M,"SIM")</f>
        <v/>
      </c>
      <c r="F826" s="2">
        <f>IFERROR(MAXIFS(Detalhe_Registro!$N:$N,Detalhe_Registro!$D:$D,A826,Detalhe_Registro!$E:$E,B826,Detalhe_Registro!$M:$M,"SIM"),0)</f>
        <v/>
      </c>
      <c r="G826" s="2">
        <f>IFERROR(AVERAGEIFS(Detalhe_Registro!$N:$N,Detalhe_Registro!$D:$D,A826,Detalhe_Registro!$E:$E,B826,Detalhe_Registro!$M:$M,"SIM"),0)</f>
        <v/>
      </c>
      <c r="H826" s="2">
        <f>SUMIFS(Detalhe_Registro!$F:$F,Detalhe_Registro!$D:$D,A826,Detalhe_Registro!$E:$E,B826,Detalhe_Registro!$M:$M,"SIM")</f>
        <v/>
      </c>
      <c r="I826" s="2">
        <f>SUMIFS(Detalhe_Registro!$G:$G,Detalhe_Registro!$D:$D,A826,Detalhe_Registro!$E:$E,B826,Detalhe_Registro!$M:$M,"SIM")</f>
        <v/>
      </c>
      <c r="J826" s="2">
        <f>IF(F826&lt;Premissas!$B$8,"&lt; 1,00",IF(F826&lt;Premissas!$B$9,"1,00 – 1,19",IF(F826&lt;Premissas!$B$10,"1,20 – 1,39",IF(F826&lt;Premissas!$B$11,"1,40 – 1,59",IF(F826&lt;Premissas!$B$12,"1,60 – 1,99","≥ 2,00")))))</f>
        <v/>
      </c>
      <c r="K826" s="5">
        <f>IF(F826&lt;Premissas!$B$8,Premissas!$B$13,IF(F826&lt;Premissas!$B$9,Premissas!$B$14,IF(F826&lt;Premissas!$B$10,Premissas!$B$15,IF(F826&lt;Premissas!$B$11,Premissas!$B$16,IF(F826&lt;Premissas!$B$12,Premissas!$B$17,Premissas!$B$18)))))</f>
        <v/>
      </c>
      <c r="L826" s="5">
        <f>K826/Premissas!$B$4</f>
        <v/>
      </c>
      <c r="M826" s="2">
        <f>IF(K826=Premissas!$B$18,"SIM","NÃO")</f>
        <v/>
      </c>
    </row>
    <row r="827">
      <c r="A827" s="2" t="inlineStr">
        <is>
          <t>367364</t>
        </is>
      </c>
      <c r="B827" s="2" t="inlineStr">
        <is>
          <t>MILTON FELIPE DA SILVA</t>
        </is>
      </c>
      <c r="C827" s="2" t="n">
        <v>930</v>
      </c>
      <c r="D827" s="2">
        <f>IFERROR(TEXTJOIN(" | ",TRUE,UNIQUE(FILTER(Detalhe_Registro!$C:$C,(Detalhe_Registro!$D:$D=A827)*(Detalhe_Registro!$E:$E=B827)*(Detalhe_Registro!$M:$M="SIM")))),"")</f>
        <v/>
      </c>
      <c r="E827" s="2">
        <f>COUNTIFS(Detalhe_Registro!$D:$D,A827,Detalhe_Registro!$E:$E,B827,Detalhe_Registro!$M:$M,"SIM")</f>
        <v/>
      </c>
      <c r="F827" s="2">
        <f>IFERROR(MAXIFS(Detalhe_Registro!$N:$N,Detalhe_Registro!$D:$D,A827,Detalhe_Registro!$E:$E,B827,Detalhe_Registro!$M:$M,"SIM"),0)</f>
        <v/>
      </c>
      <c r="G827" s="2">
        <f>IFERROR(AVERAGEIFS(Detalhe_Registro!$N:$N,Detalhe_Registro!$D:$D,A827,Detalhe_Registro!$E:$E,B827,Detalhe_Registro!$M:$M,"SIM"),0)</f>
        <v/>
      </c>
      <c r="H827" s="2">
        <f>SUMIFS(Detalhe_Registro!$F:$F,Detalhe_Registro!$D:$D,A827,Detalhe_Registro!$E:$E,B827,Detalhe_Registro!$M:$M,"SIM")</f>
        <v/>
      </c>
      <c r="I827" s="2">
        <f>SUMIFS(Detalhe_Registro!$G:$G,Detalhe_Registro!$D:$D,A827,Detalhe_Registro!$E:$E,B827,Detalhe_Registro!$M:$M,"SIM")</f>
        <v/>
      </c>
      <c r="J827" s="2">
        <f>IF(F827&lt;Premissas!$B$8,"&lt; 1,00",IF(F827&lt;Premissas!$B$9,"1,00 – 1,19",IF(F827&lt;Premissas!$B$10,"1,20 – 1,39",IF(F827&lt;Premissas!$B$11,"1,40 – 1,59",IF(F827&lt;Premissas!$B$12,"1,60 – 1,99","≥ 2,00")))))</f>
        <v/>
      </c>
      <c r="K827" s="5">
        <f>IF(F827&lt;Premissas!$B$8,Premissas!$B$13,IF(F827&lt;Premissas!$B$9,Premissas!$B$14,IF(F827&lt;Premissas!$B$10,Premissas!$B$15,IF(F827&lt;Premissas!$B$11,Premissas!$B$16,IF(F827&lt;Premissas!$B$12,Premissas!$B$17,Premissas!$B$18)))))</f>
        <v/>
      </c>
      <c r="L827" s="5">
        <f>K827/Premissas!$B$4</f>
        <v/>
      </c>
      <c r="M827" s="2">
        <f>IF(K827=Premissas!$B$18,"SIM","NÃO")</f>
        <v/>
      </c>
    </row>
    <row r="828">
      <c r="A828" s="2" t="n">
        <v>5997380</v>
      </c>
      <c r="B828" s="2" t="inlineStr">
        <is>
          <t>Magnus Chukwudi Eriri</t>
        </is>
      </c>
      <c r="C828" s="2" t="n">
        <v>930</v>
      </c>
      <c r="D828" s="2">
        <f>IFERROR(TEXTJOIN(" | ",TRUE,UNIQUE(FILTER(Detalhe_Registro!$C:$C,(Detalhe_Registro!$D:$D=A828)*(Detalhe_Registro!$E:$E=B828)*(Detalhe_Registro!$M:$M="SIM")))),"")</f>
        <v/>
      </c>
      <c r="E828" s="2">
        <f>COUNTIFS(Detalhe_Registro!$D:$D,A828,Detalhe_Registro!$E:$E,B828,Detalhe_Registro!$M:$M,"SIM")</f>
        <v/>
      </c>
      <c r="F828" s="2">
        <f>IFERROR(MAXIFS(Detalhe_Registro!$N:$N,Detalhe_Registro!$D:$D,A828,Detalhe_Registro!$E:$E,B828,Detalhe_Registro!$M:$M,"SIM"),0)</f>
        <v/>
      </c>
      <c r="G828" s="2">
        <f>IFERROR(AVERAGEIFS(Detalhe_Registro!$N:$N,Detalhe_Registro!$D:$D,A828,Detalhe_Registro!$E:$E,B828,Detalhe_Registro!$M:$M,"SIM"),0)</f>
        <v/>
      </c>
      <c r="H828" s="2">
        <f>SUMIFS(Detalhe_Registro!$F:$F,Detalhe_Registro!$D:$D,A828,Detalhe_Registro!$E:$E,B828,Detalhe_Registro!$M:$M,"SIM")</f>
        <v/>
      </c>
      <c r="I828" s="2">
        <f>SUMIFS(Detalhe_Registro!$G:$G,Detalhe_Registro!$D:$D,A828,Detalhe_Registro!$E:$E,B828,Detalhe_Registro!$M:$M,"SIM")</f>
        <v/>
      </c>
      <c r="J828" s="2">
        <f>IF(F828&lt;Premissas!$B$8,"&lt; 1,00",IF(F828&lt;Premissas!$B$9,"1,00 – 1,19",IF(F828&lt;Premissas!$B$10,"1,20 – 1,39",IF(F828&lt;Premissas!$B$11,"1,40 – 1,59",IF(F828&lt;Premissas!$B$12,"1,60 – 1,99","≥ 2,00")))))</f>
        <v/>
      </c>
      <c r="K828" s="5">
        <f>IF(F828&lt;Premissas!$B$8,Premissas!$B$13,IF(F828&lt;Premissas!$B$9,Premissas!$B$14,IF(F828&lt;Premissas!$B$10,Premissas!$B$15,IF(F828&lt;Premissas!$B$11,Premissas!$B$16,IF(F828&lt;Premissas!$B$12,Premissas!$B$17,Premissas!$B$18)))))</f>
        <v/>
      </c>
      <c r="L828" s="5">
        <f>K828/Premissas!$B$4</f>
        <v/>
      </c>
      <c r="M828" s="2">
        <f>IF(K828=Premissas!$B$18,"SIM","NÃO")</f>
        <v/>
      </c>
    </row>
    <row r="829">
      <c r="A829" s="2" t="inlineStr">
        <is>
          <t>5997380</t>
        </is>
      </c>
      <c r="B829" s="2" t="inlineStr">
        <is>
          <t>Magnus Chukwudi Eriri</t>
        </is>
      </c>
      <c r="C829" s="2" t="n">
        <v>930</v>
      </c>
      <c r="D829" s="2">
        <f>IFERROR(TEXTJOIN(" | ",TRUE,UNIQUE(FILTER(Detalhe_Registro!$C:$C,(Detalhe_Registro!$D:$D=A829)*(Detalhe_Registro!$E:$E=B829)*(Detalhe_Registro!$M:$M="SIM")))),"")</f>
        <v/>
      </c>
      <c r="E829" s="2">
        <f>COUNTIFS(Detalhe_Registro!$D:$D,A829,Detalhe_Registro!$E:$E,B829,Detalhe_Registro!$M:$M,"SIM")</f>
        <v/>
      </c>
      <c r="F829" s="2">
        <f>IFERROR(MAXIFS(Detalhe_Registro!$N:$N,Detalhe_Registro!$D:$D,A829,Detalhe_Registro!$E:$E,B829,Detalhe_Registro!$M:$M,"SIM"),0)</f>
        <v/>
      </c>
      <c r="G829" s="2">
        <f>IFERROR(AVERAGEIFS(Detalhe_Registro!$N:$N,Detalhe_Registro!$D:$D,A829,Detalhe_Registro!$E:$E,B829,Detalhe_Registro!$M:$M,"SIM"),0)</f>
        <v/>
      </c>
      <c r="H829" s="2">
        <f>SUMIFS(Detalhe_Registro!$F:$F,Detalhe_Registro!$D:$D,A829,Detalhe_Registro!$E:$E,B829,Detalhe_Registro!$M:$M,"SIM")</f>
        <v/>
      </c>
      <c r="I829" s="2">
        <f>SUMIFS(Detalhe_Registro!$G:$G,Detalhe_Registro!$D:$D,A829,Detalhe_Registro!$E:$E,B829,Detalhe_Registro!$M:$M,"SIM")</f>
        <v/>
      </c>
      <c r="J829" s="2">
        <f>IF(F829&lt;Premissas!$B$8,"&lt; 1,00",IF(F829&lt;Premissas!$B$9,"1,00 – 1,19",IF(F829&lt;Premissas!$B$10,"1,20 – 1,39",IF(F829&lt;Premissas!$B$11,"1,40 – 1,59",IF(F829&lt;Premissas!$B$12,"1,60 – 1,99","≥ 2,00")))))</f>
        <v/>
      </c>
      <c r="K829" s="5">
        <f>IF(F829&lt;Premissas!$B$8,Premissas!$B$13,IF(F829&lt;Premissas!$B$9,Premissas!$B$14,IF(F829&lt;Premissas!$B$10,Premissas!$B$15,IF(F829&lt;Premissas!$B$11,Premissas!$B$16,IF(F829&lt;Premissas!$B$12,Premissas!$B$17,Premissas!$B$18)))))</f>
        <v/>
      </c>
      <c r="L829" s="5">
        <f>K829/Premissas!$B$4</f>
        <v/>
      </c>
      <c r="M829" s="2">
        <f>IF(K829=Premissas!$B$18,"SIM","NÃO")</f>
        <v/>
      </c>
    </row>
    <row r="830">
      <c r="A830" s="2" t="n">
        <v>128476</v>
      </c>
      <c r="B830" s="2" t="inlineStr">
        <is>
          <t>Manoel Alves Vieira</t>
        </is>
      </c>
      <c r="C830" s="2" t="n">
        <v>930</v>
      </c>
      <c r="D830" s="2">
        <f>IFERROR(TEXTJOIN(" | ",TRUE,UNIQUE(FILTER(Detalhe_Registro!$C:$C,(Detalhe_Registro!$D:$D=A830)*(Detalhe_Registro!$E:$E=B830)*(Detalhe_Registro!$M:$M="SIM")))),"")</f>
        <v/>
      </c>
      <c r="E830" s="2">
        <f>COUNTIFS(Detalhe_Registro!$D:$D,A830,Detalhe_Registro!$E:$E,B830,Detalhe_Registro!$M:$M,"SIM")</f>
        <v/>
      </c>
      <c r="F830" s="2">
        <f>IFERROR(MAXIFS(Detalhe_Registro!$N:$N,Detalhe_Registro!$D:$D,A830,Detalhe_Registro!$E:$E,B830,Detalhe_Registro!$M:$M,"SIM"),0)</f>
        <v/>
      </c>
      <c r="G830" s="2">
        <f>IFERROR(AVERAGEIFS(Detalhe_Registro!$N:$N,Detalhe_Registro!$D:$D,A830,Detalhe_Registro!$E:$E,B830,Detalhe_Registro!$M:$M,"SIM"),0)</f>
        <v/>
      </c>
      <c r="H830" s="2">
        <f>SUMIFS(Detalhe_Registro!$F:$F,Detalhe_Registro!$D:$D,A830,Detalhe_Registro!$E:$E,B830,Detalhe_Registro!$M:$M,"SIM")</f>
        <v/>
      </c>
      <c r="I830" s="2">
        <f>SUMIFS(Detalhe_Registro!$G:$G,Detalhe_Registro!$D:$D,A830,Detalhe_Registro!$E:$E,B830,Detalhe_Registro!$M:$M,"SIM")</f>
        <v/>
      </c>
      <c r="J830" s="2">
        <f>IF(F830&lt;Premissas!$B$8,"&lt; 1,00",IF(F830&lt;Premissas!$B$9,"1,00 – 1,19",IF(F830&lt;Premissas!$B$10,"1,20 – 1,39",IF(F830&lt;Premissas!$B$11,"1,40 – 1,59",IF(F830&lt;Premissas!$B$12,"1,60 – 1,99","≥ 2,00")))))</f>
        <v/>
      </c>
      <c r="K830" s="5">
        <f>IF(F830&lt;Premissas!$B$8,Premissas!$B$13,IF(F830&lt;Premissas!$B$9,Premissas!$B$14,IF(F830&lt;Premissas!$B$10,Premissas!$B$15,IF(F830&lt;Premissas!$B$11,Premissas!$B$16,IF(F830&lt;Premissas!$B$12,Premissas!$B$17,Premissas!$B$18)))))</f>
        <v/>
      </c>
      <c r="L830" s="5">
        <f>K830/Premissas!$B$4</f>
        <v/>
      </c>
      <c r="M830" s="2">
        <f>IF(K830=Premissas!$B$18,"SIM","NÃO")</f>
        <v/>
      </c>
    </row>
    <row r="831">
      <c r="A831" s="2" t="inlineStr">
        <is>
          <t>128476</t>
        </is>
      </c>
      <c r="B831" s="2" t="inlineStr">
        <is>
          <t>Manoel Alves Vieira</t>
        </is>
      </c>
      <c r="C831" s="2" t="n">
        <v>930</v>
      </c>
      <c r="D831" s="2">
        <f>IFERROR(TEXTJOIN(" | ",TRUE,UNIQUE(FILTER(Detalhe_Registro!$C:$C,(Detalhe_Registro!$D:$D=A831)*(Detalhe_Registro!$E:$E=B831)*(Detalhe_Registro!$M:$M="SIM")))),"")</f>
        <v/>
      </c>
      <c r="E831" s="2">
        <f>COUNTIFS(Detalhe_Registro!$D:$D,A831,Detalhe_Registro!$E:$E,B831,Detalhe_Registro!$M:$M,"SIM")</f>
        <v/>
      </c>
      <c r="F831" s="2">
        <f>IFERROR(MAXIFS(Detalhe_Registro!$N:$N,Detalhe_Registro!$D:$D,A831,Detalhe_Registro!$E:$E,B831,Detalhe_Registro!$M:$M,"SIM"),0)</f>
        <v/>
      </c>
      <c r="G831" s="2">
        <f>IFERROR(AVERAGEIFS(Detalhe_Registro!$N:$N,Detalhe_Registro!$D:$D,A831,Detalhe_Registro!$E:$E,B831,Detalhe_Registro!$M:$M,"SIM"),0)</f>
        <v/>
      </c>
      <c r="H831" s="2">
        <f>SUMIFS(Detalhe_Registro!$F:$F,Detalhe_Registro!$D:$D,A831,Detalhe_Registro!$E:$E,B831,Detalhe_Registro!$M:$M,"SIM")</f>
        <v/>
      </c>
      <c r="I831" s="2">
        <f>SUMIFS(Detalhe_Registro!$G:$G,Detalhe_Registro!$D:$D,A831,Detalhe_Registro!$E:$E,B831,Detalhe_Registro!$M:$M,"SIM")</f>
        <v/>
      </c>
      <c r="J831" s="2">
        <f>IF(F831&lt;Premissas!$B$8,"&lt; 1,00",IF(F831&lt;Premissas!$B$9,"1,00 – 1,19",IF(F831&lt;Premissas!$B$10,"1,20 – 1,39",IF(F831&lt;Premissas!$B$11,"1,40 – 1,59",IF(F831&lt;Premissas!$B$12,"1,60 – 1,99","≥ 2,00")))))</f>
        <v/>
      </c>
      <c r="K831" s="5">
        <f>IF(F831&lt;Premissas!$B$8,Premissas!$B$13,IF(F831&lt;Premissas!$B$9,Premissas!$B$14,IF(F831&lt;Premissas!$B$10,Premissas!$B$15,IF(F831&lt;Premissas!$B$11,Premissas!$B$16,IF(F831&lt;Premissas!$B$12,Premissas!$B$17,Premissas!$B$18)))))</f>
        <v/>
      </c>
      <c r="L831" s="5">
        <f>K831/Premissas!$B$4</f>
        <v/>
      </c>
      <c r="M831" s="2">
        <f>IF(K831=Premissas!$B$18,"SIM","NÃO")</f>
        <v/>
      </c>
    </row>
    <row r="832">
      <c r="A832" s="2" t="n">
        <v>5686849</v>
      </c>
      <c r="B832" s="2" t="inlineStr">
        <is>
          <t>Marcelo Raimundo De Sousa Junior</t>
        </is>
      </c>
      <c r="C832" s="2" t="n">
        <v>930</v>
      </c>
      <c r="D832" s="2">
        <f>IFERROR(TEXTJOIN(" | ",TRUE,UNIQUE(FILTER(Detalhe_Registro!$C:$C,(Detalhe_Registro!$D:$D=A832)*(Detalhe_Registro!$E:$E=B832)*(Detalhe_Registro!$M:$M="SIM")))),"")</f>
        <v/>
      </c>
      <c r="E832" s="2">
        <f>COUNTIFS(Detalhe_Registro!$D:$D,A832,Detalhe_Registro!$E:$E,B832,Detalhe_Registro!$M:$M,"SIM")</f>
        <v/>
      </c>
      <c r="F832" s="2">
        <f>IFERROR(MAXIFS(Detalhe_Registro!$N:$N,Detalhe_Registro!$D:$D,A832,Detalhe_Registro!$E:$E,B832,Detalhe_Registro!$M:$M,"SIM"),0)</f>
        <v/>
      </c>
      <c r="G832" s="2">
        <f>IFERROR(AVERAGEIFS(Detalhe_Registro!$N:$N,Detalhe_Registro!$D:$D,A832,Detalhe_Registro!$E:$E,B832,Detalhe_Registro!$M:$M,"SIM"),0)</f>
        <v/>
      </c>
      <c r="H832" s="2">
        <f>SUMIFS(Detalhe_Registro!$F:$F,Detalhe_Registro!$D:$D,A832,Detalhe_Registro!$E:$E,B832,Detalhe_Registro!$M:$M,"SIM")</f>
        <v/>
      </c>
      <c r="I832" s="2">
        <f>SUMIFS(Detalhe_Registro!$G:$G,Detalhe_Registro!$D:$D,A832,Detalhe_Registro!$E:$E,B832,Detalhe_Registro!$M:$M,"SIM")</f>
        <v/>
      </c>
      <c r="J832" s="2">
        <f>IF(F832&lt;Premissas!$B$8,"&lt; 1,00",IF(F832&lt;Premissas!$B$9,"1,00 – 1,19",IF(F832&lt;Premissas!$B$10,"1,20 – 1,39",IF(F832&lt;Premissas!$B$11,"1,40 – 1,59",IF(F832&lt;Premissas!$B$12,"1,60 – 1,99","≥ 2,00")))))</f>
        <v/>
      </c>
      <c r="K832" s="5">
        <f>IF(F832&lt;Premissas!$B$8,Premissas!$B$13,IF(F832&lt;Premissas!$B$9,Premissas!$B$14,IF(F832&lt;Premissas!$B$10,Premissas!$B$15,IF(F832&lt;Premissas!$B$11,Premissas!$B$16,IF(F832&lt;Premissas!$B$12,Premissas!$B$17,Premissas!$B$18)))))</f>
        <v/>
      </c>
      <c r="L832" s="5">
        <f>K832/Premissas!$B$4</f>
        <v/>
      </c>
      <c r="M832" s="2">
        <f>IF(K832=Premissas!$B$18,"SIM","NÃO")</f>
        <v/>
      </c>
    </row>
    <row r="833">
      <c r="A833" s="2" t="inlineStr">
        <is>
          <t>5686849</t>
        </is>
      </c>
      <c r="B833" s="2" t="inlineStr">
        <is>
          <t>Marcelo Raimundo De Sousa Junior</t>
        </is>
      </c>
      <c r="C833" s="2" t="n">
        <v>930</v>
      </c>
      <c r="D833" s="2">
        <f>IFERROR(TEXTJOIN(" | ",TRUE,UNIQUE(FILTER(Detalhe_Registro!$C:$C,(Detalhe_Registro!$D:$D=A833)*(Detalhe_Registro!$E:$E=B833)*(Detalhe_Registro!$M:$M="SIM")))),"")</f>
        <v/>
      </c>
      <c r="E833" s="2">
        <f>COUNTIFS(Detalhe_Registro!$D:$D,A833,Detalhe_Registro!$E:$E,B833,Detalhe_Registro!$M:$M,"SIM")</f>
        <v/>
      </c>
      <c r="F833" s="2">
        <f>IFERROR(MAXIFS(Detalhe_Registro!$N:$N,Detalhe_Registro!$D:$D,A833,Detalhe_Registro!$E:$E,B833,Detalhe_Registro!$M:$M,"SIM"),0)</f>
        <v/>
      </c>
      <c r="G833" s="2">
        <f>IFERROR(AVERAGEIFS(Detalhe_Registro!$N:$N,Detalhe_Registro!$D:$D,A833,Detalhe_Registro!$E:$E,B833,Detalhe_Registro!$M:$M,"SIM"),0)</f>
        <v/>
      </c>
      <c r="H833" s="2">
        <f>SUMIFS(Detalhe_Registro!$F:$F,Detalhe_Registro!$D:$D,A833,Detalhe_Registro!$E:$E,B833,Detalhe_Registro!$M:$M,"SIM")</f>
        <v/>
      </c>
      <c r="I833" s="2">
        <f>SUMIFS(Detalhe_Registro!$G:$G,Detalhe_Registro!$D:$D,A833,Detalhe_Registro!$E:$E,B833,Detalhe_Registro!$M:$M,"SIM")</f>
        <v/>
      </c>
      <c r="J833" s="2">
        <f>IF(F833&lt;Premissas!$B$8,"&lt; 1,00",IF(F833&lt;Premissas!$B$9,"1,00 – 1,19",IF(F833&lt;Premissas!$B$10,"1,20 – 1,39",IF(F833&lt;Premissas!$B$11,"1,40 – 1,59",IF(F833&lt;Premissas!$B$12,"1,60 – 1,99","≥ 2,00")))))</f>
        <v/>
      </c>
      <c r="K833" s="5">
        <f>IF(F833&lt;Premissas!$B$8,Premissas!$B$13,IF(F833&lt;Premissas!$B$9,Premissas!$B$14,IF(F833&lt;Premissas!$B$10,Premissas!$B$15,IF(F833&lt;Premissas!$B$11,Premissas!$B$16,IF(F833&lt;Premissas!$B$12,Premissas!$B$17,Premissas!$B$18)))))</f>
        <v/>
      </c>
      <c r="L833" s="5">
        <f>K833/Premissas!$B$4</f>
        <v/>
      </c>
      <c r="M833" s="2">
        <f>IF(K833=Premissas!$B$18,"SIM","NÃO")</f>
        <v/>
      </c>
    </row>
    <row r="834">
      <c r="A834" s="2" t="n">
        <v>5964806</v>
      </c>
      <c r="B834" s="2" t="inlineStr">
        <is>
          <t>Marcio Oliveira Dos Santos</t>
        </is>
      </c>
      <c r="C834" s="2" t="n">
        <v>930</v>
      </c>
      <c r="D834" s="2">
        <f>IFERROR(TEXTJOIN(" | ",TRUE,UNIQUE(FILTER(Detalhe_Registro!$C:$C,(Detalhe_Registro!$D:$D=A834)*(Detalhe_Registro!$E:$E=B834)*(Detalhe_Registro!$M:$M="SIM")))),"")</f>
        <v/>
      </c>
      <c r="E834" s="2">
        <f>COUNTIFS(Detalhe_Registro!$D:$D,A834,Detalhe_Registro!$E:$E,B834,Detalhe_Registro!$M:$M,"SIM")</f>
        <v/>
      </c>
      <c r="F834" s="2">
        <f>IFERROR(MAXIFS(Detalhe_Registro!$N:$N,Detalhe_Registro!$D:$D,A834,Detalhe_Registro!$E:$E,B834,Detalhe_Registro!$M:$M,"SIM"),0)</f>
        <v/>
      </c>
      <c r="G834" s="2">
        <f>IFERROR(AVERAGEIFS(Detalhe_Registro!$N:$N,Detalhe_Registro!$D:$D,A834,Detalhe_Registro!$E:$E,B834,Detalhe_Registro!$M:$M,"SIM"),0)</f>
        <v/>
      </c>
      <c r="H834" s="2">
        <f>SUMIFS(Detalhe_Registro!$F:$F,Detalhe_Registro!$D:$D,A834,Detalhe_Registro!$E:$E,B834,Detalhe_Registro!$M:$M,"SIM")</f>
        <v/>
      </c>
      <c r="I834" s="2">
        <f>SUMIFS(Detalhe_Registro!$G:$G,Detalhe_Registro!$D:$D,A834,Detalhe_Registro!$E:$E,B834,Detalhe_Registro!$M:$M,"SIM")</f>
        <v/>
      </c>
      <c r="J834" s="2">
        <f>IF(F834&lt;Premissas!$B$8,"&lt; 1,00",IF(F834&lt;Premissas!$B$9,"1,00 – 1,19",IF(F834&lt;Premissas!$B$10,"1,20 – 1,39",IF(F834&lt;Premissas!$B$11,"1,40 – 1,59",IF(F834&lt;Premissas!$B$12,"1,60 – 1,99","≥ 2,00")))))</f>
        <v/>
      </c>
      <c r="K834" s="5">
        <f>IF(F834&lt;Premissas!$B$8,Premissas!$B$13,IF(F834&lt;Premissas!$B$9,Premissas!$B$14,IF(F834&lt;Premissas!$B$10,Premissas!$B$15,IF(F834&lt;Premissas!$B$11,Premissas!$B$16,IF(F834&lt;Premissas!$B$12,Premissas!$B$17,Premissas!$B$18)))))</f>
        <v/>
      </c>
      <c r="L834" s="5">
        <f>K834/Premissas!$B$4</f>
        <v/>
      </c>
      <c r="M834" s="2">
        <f>IF(K834=Premissas!$B$18,"SIM","NÃO")</f>
        <v/>
      </c>
    </row>
    <row r="835">
      <c r="A835" s="2" t="inlineStr">
        <is>
          <t>5964806</t>
        </is>
      </c>
      <c r="B835" s="2" t="inlineStr">
        <is>
          <t>Marcio Oliveira Dos Santos</t>
        </is>
      </c>
      <c r="C835" s="2" t="n">
        <v>930</v>
      </c>
      <c r="D835" s="2">
        <f>IFERROR(TEXTJOIN(" | ",TRUE,UNIQUE(FILTER(Detalhe_Registro!$C:$C,(Detalhe_Registro!$D:$D=A835)*(Detalhe_Registro!$E:$E=B835)*(Detalhe_Registro!$M:$M="SIM")))),"")</f>
        <v/>
      </c>
      <c r="E835" s="2">
        <f>COUNTIFS(Detalhe_Registro!$D:$D,A835,Detalhe_Registro!$E:$E,B835,Detalhe_Registro!$M:$M,"SIM")</f>
        <v/>
      </c>
      <c r="F835" s="2">
        <f>IFERROR(MAXIFS(Detalhe_Registro!$N:$N,Detalhe_Registro!$D:$D,A835,Detalhe_Registro!$E:$E,B835,Detalhe_Registro!$M:$M,"SIM"),0)</f>
        <v/>
      </c>
      <c r="G835" s="2">
        <f>IFERROR(AVERAGEIFS(Detalhe_Registro!$N:$N,Detalhe_Registro!$D:$D,A835,Detalhe_Registro!$E:$E,B835,Detalhe_Registro!$M:$M,"SIM"),0)</f>
        <v/>
      </c>
      <c r="H835" s="2">
        <f>SUMIFS(Detalhe_Registro!$F:$F,Detalhe_Registro!$D:$D,A835,Detalhe_Registro!$E:$E,B835,Detalhe_Registro!$M:$M,"SIM")</f>
        <v/>
      </c>
      <c r="I835" s="2">
        <f>SUMIFS(Detalhe_Registro!$G:$G,Detalhe_Registro!$D:$D,A835,Detalhe_Registro!$E:$E,B835,Detalhe_Registro!$M:$M,"SIM")</f>
        <v/>
      </c>
      <c r="J835" s="2">
        <f>IF(F835&lt;Premissas!$B$8,"&lt; 1,00",IF(F835&lt;Premissas!$B$9,"1,00 – 1,19",IF(F835&lt;Premissas!$B$10,"1,20 – 1,39",IF(F835&lt;Premissas!$B$11,"1,40 – 1,59",IF(F835&lt;Premissas!$B$12,"1,60 – 1,99","≥ 2,00")))))</f>
        <v/>
      </c>
      <c r="K835" s="5">
        <f>IF(F835&lt;Premissas!$B$8,Premissas!$B$13,IF(F835&lt;Premissas!$B$9,Premissas!$B$14,IF(F835&lt;Premissas!$B$10,Premissas!$B$15,IF(F835&lt;Premissas!$B$11,Premissas!$B$16,IF(F835&lt;Premissas!$B$12,Premissas!$B$17,Premissas!$B$18)))))</f>
        <v/>
      </c>
      <c r="L835" s="5">
        <f>K835/Premissas!$B$4</f>
        <v/>
      </c>
      <c r="M835" s="2">
        <f>IF(K835=Premissas!$B$18,"SIM","NÃO")</f>
        <v/>
      </c>
    </row>
    <row r="836">
      <c r="A836" s="2" t="inlineStr">
        <is>
          <t>6026745</t>
        </is>
      </c>
      <c r="B836" s="2" t="inlineStr">
        <is>
          <t>Marco Antonio Da Silva</t>
        </is>
      </c>
      <c r="C836" s="2" t="n">
        <v>930</v>
      </c>
      <c r="D836" s="2">
        <f>IFERROR(TEXTJOIN(" | ",TRUE,UNIQUE(FILTER(Detalhe_Registro!$C:$C,(Detalhe_Registro!$D:$D=A836)*(Detalhe_Registro!$E:$E=B836)*(Detalhe_Registro!$M:$M="SIM")))),"")</f>
        <v/>
      </c>
      <c r="E836" s="2">
        <f>COUNTIFS(Detalhe_Registro!$D:$D,A836,Detalhe_Registro!$E:$E,B836,Detalhe_Registro!$M:$M,"SIM")</f>
        <v/>
      </c>
      <c r="F836" s="2">
        <f>IFERROR(MAXIFS(Detalhe_Registro!$N:$N,Detalhe_Registro!$D:$D,A836,Detalhe_Registro!$E:$E,B836,Detalhe_Registro!$M:$M,"SIM"),0)</f>
        <v/>
      </c>
      <c r="G836" s="2">
        <f>IFERROR(AVERAGEIFS(Detalhe_Registro!$N:$N,Detalhe_Registro!$D:$D,A836,Detalhe_Registro!$E:$E,B836,Detalhe_Registro!$M:$M,"SIM"),0)</f>
        <v/>
      </c>
      <c r="H836" s="2">
        <f>SUMIFS(Detalhe_Registro!$F:$F,Detalhe_Registro!$D:$D,A836,Detalhe_Registro!$E:$E,B836,Detalhe_Registro!$M:$M,"SIM")</f>
        <v/>
      </c>
      <c r="I836" s="2">
        <f>SUMIFS(Detalhe_Registro!$G:$G,Detalhe_Registro!$D:$D,A836,Detalhe_Registro!$E:$E,B836,Detalhe_Registro!$M:$M,"SIM")</f>
        <v/>
      </c>
      <c r="J836" s="2">
        <f>IF(F836&lt;Premissas!$B$8,"&lt; 1,00",IF(F836&lt;Premissas!$B$9,"1,00 – 1,19",IF(F836&lt;Premissas!$B$10,"1,20 – 1,39",IF(F836&lt;Premissas!$B$11,"1,40 – 1,59",IF(F836&lt;Premissas!$B$12,"1,60 – 1,99","≥ 2,00")))))</f>
        <v/>
      </c>
      <c r="K836" s="5">
        <f>IF(F836&lt;Premissas!$B$8,Premissas!$B$13,IF(F836&lt;Premissas!$B$9,Premissas!$B$14,IF(F836&lt;Premissas!$B$10,Premissas!$B$15,IF(F836&lt;Premissas!$B$11,Premissas!$B$16,IF(F836&lt;Premissas!$B$12,Premissas!$B$17,Premissas!$B$18)))))</f>
        <v/>
      </c>
      <c r="L836" s="5">
        <f>K836/Premissas!$B$4</f>
        <v/>
      </c>
      <c r="M836" s="2">
        <f>IF(K836=Premissas!$B$18,"SIM","NÃO")</f>
        <v/>
      </c>
    </row>
    <row r="837">
      <c r="A837" s="2" t="n">
        <v>5847770</v>
      </c>
      <c r="B837" s="2" t="inlineStr">
        <is>
          <t>Marcus Vinicius Dos Santos Oliveira</t>
        </is>
      </c>
      <c r="C837" s="2" t="n">
        <v>930</v>
      </c>
      <c r="D837" s="2">
        <f>IFERROR(TEXTJOIN(" | ",TRUE,UNIQUE(FILTER(Detalhe_Registro!$C:$C,(Detalhe_Registro!$D:$D=A837)*(Detalhe_Registro!$E:$E=B837)*(Detalhe_Registro!$M:$M="SIM")))),"")</f>
        <v/>
      </c>
      <c r="E837" s="2">
        <f>COUNTIFS(Detalhe_Registro!$D:$D,A837,Detalhe_Registro!$E:$E,B837,Detalhe_Registro!$M:$M,"SIM")</f>
        <v/>
      </c>
      <c r="F837" s="2">
        <f>IFERROR(MAXIFS(Detalhe_Registro!$N:$N,Detalhe_Registro!$D:$D,A837,Detalhe_Registro!$E:$E,B837,Detalhe_Registro!$M:$M,"SIM"),0)</f>
        <v/>
      </c>
      <c r="G837" s="2">
        <f>IFERROR(AVERAGEIFS(Detalhe_Registro!$N:$N,Detalhe_Registro!$D:$D,A837,Detalhe_Registro!$E:$E,B837,Detalhe_Registro!$M:$M,"SIM"),0)</f>
        <v/>
      </c>
      <c r="H837" s="2">
        <f>SUMIFS(Detalhe_Registro!$F:$F,Detalhe_Registro!$D:$D,A837,Detalhe_Registro!$E:$E,B837,Detalhe_Registro!$M:$M,"SIM")</f>
        <v/>
      </c>
      <c r="I837" s="2">
        <f>SUMIFS(Detalhe_Registro!$G:$G,Detalhe_Registro!$D:$D,A837,Detalhe_Registro!$E:$E,B837,Detalhe_Registro!$M:$M,"SIM")</f>
        <v/>
      </c>
      <c r="J837" s="2">
        <f>IF(F837&lt;Premissas!$B$8,"&lt; 1,00",IF(F837&lt;Premissas!$B$9,"1,00 – 1,19",IF(F837&lt;Premissas!$B$10,"1,20 – 1,39",IF(F837&lt;Premissas!$B$11,"1,40 – 1,59",IF(F837&lt;Premissas!$B$12,"1,60 – 1,99","≥ 2,00")))))</f>
        <v/>
      </c>
      <c r="K837" s="5">
        <f>IF(F837&lt;Premissas!$B$8,Premissas!$B$13,IF(F837&lt;Premissas!$B$9,Premissas!$B$14,IF(F837&lt;Premissas!$B$10,Premissas!$B$15,IF(F837&lt;Premissas!$B$11,Premissas!$B$16,IF(F837&lt;Premissas!$B$12,Premissas!$B$17,Premissas!$B$18)))))</f>
        <v/>
      </c>
      <c r="L837" s="5">
        <f>K837/Premissas!$B$4</f>
        <v/>
      </c>
      <c r="M837" s="2">
        <f>IF(K837=Premissas!$B$18,"SIM","NÃO")</f>
        <v/>
      </c>
    </row>
    <row r="838">
      <c r="A838" s="2" t="inlineStr">
        <is>
          <t>5847770</t>
        </is>
      </c>
      <c r="B838" s="2" t="inlineStr">
        <is>
          <t>Marcus Vinicius Dos Santos Oliveira</t>
        </is>
      </c>
      <c r="C838" s="2" t="n">
        <v>930</v>
      </c>
      <c r="D838" s="2">
        <f>IFERROR(TEXTJOIN(" | ",TRUE,UNIQUE(FILTER(Detalhe_Registro!$C:$C,(Detalhe_Registro!$D:$D=A838)*(Detalhe_Registro!$E:$E=B838)*(Detalhe_Registro!$M:$M="SIM")))),"")</f>
        <v/>
      </c>
      <c r="E838" s="2">
        <f>COUNTIFS(Detalhe_Registro!$D:$D,A838,Detalhe_Registro!$E:$E,B838,Detalhe_Registro!$M:$M,"SIM")</f>
        <v/>
      </c>
      <c r="F838" s="2">
        <f>IFERROR(MAXIFS(Detalhe_Registro!$N:$N,Detalhe_Registro!$D:$D,A838,Detalhe_Registro!$E:$E,B838,Detalhe_Registro!$M:$M,"SIM"),0)</f>
        <v/>
      </c>
      <c r="G838" s="2">
        <f>IFERROR(AVERAGEIFS(Detalhe_Registro!$N:$N,Detalhe_Registro!$D:$D,A838,Detalhe_Registro!$E:$E,B838,Detalhe_Registro!$M:$M,"SIM"),0)</f>
        <v/>
      </c>
      <c r="H838" s="2">
        <f>SUMIFS(Detalhe_Registro!$F:$F,Detalhe_Registro!$D:$D,A838,Detalhe_Registro!$E:$E,B838,Detalhe_Registro!$M:$M,"SIM")</f>
        <v/>
      </c>
      <c r="I838" s="2">
        <f>SUMIFS(Detalhe_Registro!$G:$G,Detalhe_Registro!$D:$D,A838,Detalhe_Registro!$E:$E,B838,Detalhe_Registro!$M:$M,"SIM")</f>
        <v/>
      </c>
      <c r="J838" s="2">
        <f>IF(F838&lt;Premissas!$B$8,"&lt; 1,00",IF(F838&lt;Premissas!$B$9,"1,00 – 1,19",IF(F838&lt;Premissas!$B$10,"1,20 – 1,39",IF(F838&lt;Premissas!$B$11,"1,40 – 1,59",IF(F838&lt;Premissas!$B$12,"1,60 – 1,99","≥ 2,00")))))</f>
        <v/>
      </c>
      <c r="K838" s="5">
        <f>IF(F838&lt;Premissas!$B$8,Premissas!$B$13,IF(F838&lt;Premissas!$B$9,Premissas!$B$14,IF(F838&lt;Premissas!$B$10,Premissas!$B$15,IF(F838&lt;Premissas!$B$11,Premissas!$B$16,IF(F838&lt;Premissas!$B$12,Premissas!$B$17,Premissas!$B$18)))))</f>
        <v/>
      </c>
      <c r="L838" s="5">
        <f>K838/Premissas!$B$4</f>
        <v/>
      </c>
      <c r="M838" s="2">
        <f>IF(K838=Premissas!$B$18,"SIM","NÃO")</f>
        <v/>
      </c>
    </row>
    <row r="839">
      <c r="A839" s="2" t="n">
        <v>5998743</v>
      </c>
      <c r="B839" s="2" t="inlineStr">
        <is>
          <t>Marlise Marlei Dos Santos</t>
        </is>
      </c>
      <c r="C839" s="2" t="n">
        <v>930</v>
      </c>
      <c r="D839" s="2">
        <f>IFERROR(TEXTJOIN(" | ",TRUE,UNIQUE(FILTER(Detalhe_Registro!$C:$C,(Detalhe_Registro!$D:$D=A839)*(Detalhe_Registro!$E:$E=B839)*(Detalhe_Registro!$M:$M="SIM")))),"")</f>
        <v/>
      </c>
      <c r="E839" s="2">
        <f>COUNTIFS(Detalhe_Registro!$D:$D,A839,Detalhe_Registro!$E:$E,B839,Detalhe_Registro!$M:$M,"SIM")</f>
        <v/>
      </c>
      <c r="F839" s="2">
        <f>IFERROR(MAXIFS(Detalhe_Registro!$N:$N,Detalhe_Registro!$D:$D,A839,Detalhe_Registro!$E:$E,B839,Detalhe_Registro!$M:$M,"SIM"),0)</f>
        <v/>
      </c>
      <c r="G839" s="2">
        <f>IFERROR(AVERAGEIFS(Detalhe_Registro!$N:$N,Detalhe_Registro!$D:$D,A839,Detalhe_Registro!$E:$E,B839,Detalhe_Registro!$M:$M,"SIM"),0)</f>
        <v/>
      </c>
      <c r="H839" s="2">
        <f>SUMIFS(Detalhe_Registro!$F:$F,Detalhe_Registro!$D:$D,A839,Detalhe_Registro!$E:$E,B839,Detalhe_Registro!$M:$M,"SIM")</f>
        <v/>
      </c>
      <c r="I839" s="2">
        <f>SUMIFS(Detalhe_Registro!$G:$G,Detalhe_Registro!$D:$D,A839,Detalhe_Registro!$E:$E,B839,Detalhe_Registro!$M:$M,"SIM")</f>
        <v/>
      </c>
      <c r="J839" s="2">
        <f>IF(F839&lt;Premissas!$B$8,"&lt; 1,00",IF(F839&lt;Premissas!$B$9,"1,00 – 1,19",IF(F839&lt;Premissas!$B$10,"1,20 – 1,39",IF(F839&lt;Premissas!$B$11,"1,40 – 1,59",IF(F839&lt;Premissas!$B$12,"1,60 – 1,99","≥ 2,00")))))</f>
        <v/>
      </c>
      <c r="K839" s="5">
        <f>IF(F839&lt;Premissas!$B$8,Premissas!$B$13,IF(F839&lt;Premissas!$B$9,Premissas!$B$14,IF(F839&lt;Premissas!$B$10,Premissas!$B$15,IF(F839&lt;Premissas!$B$11,Premissas!$B$16,IF(F839&lt;Premissas!$B$12,Premissas!$B$17,Premissas!$B$18)))))</f>
        <v/>
      </c>
      <c r="L839" s="5">
        <f>K839/Premissas!$B$4</f>
        <v/>
      </c>
      <c r="M839" s="2">
        <f>IF(K839=Premissas!$B$18,"SIM","NÃO")</f>
        <v/>
      </c>
    </row>
    <row r="840">
      <c r="A840" s="2" t="inlineStr">
        <is>
          <t>5998743</t>
        </is>
      </c>
      <c r="B840" s="2" t="inlineStr">
        <is>
          <t>Marlise Marlei Dos Santos</t>
        </is>
      </c>
      <c r="C840" s="2" t="n">
        <v>930</v>
      </c>
      <c r="D840" s="2">
        <f>IFERROR(TEXTJOIN(" | ",TRUE,UNIQUE(FILTER(Detalhe_Registro!$C:$C,(Detalhe_Registro!$D:$D=A840)*(Detalhe_Registro!$E:$E=B840)*(Detalhe_Registro!$M:$M="SIM")))),"")</f>
        <v/>
      </c>
      <c r="E840" s="2">
        <f>COUNTIFS(Detalhe_Registro!$D:$D,A840,Detalhe_Registro!$E:$E,B840,Detalhe_Registro!$M:$M,"SIM")</f>
        <v/>
      </c>
      <c r="F840" s="2">
        <f>IFERROR(MAXIFS(Detalhe_Registro!$N:$N,Detalhe_Registro!$D:$D,A840,Detalhe_Registro!$E:$E,B840,Detalhe_Registro!$M:$M,"SIM"),0)</f>
        <v/>
      </c>
      <c r="G840" s="2">
        <f>IFERROR(AVERAGEIFS(Detalhe_Registro!$N:$N,Detalhe_Registro!$D:$D,A840,Detalhe_Registro!$E:$E,B840,Detalhe_Registro!$M:$M,"SIM"),0)</f>
        <v/>
      </c>
      <c r="H840" s="2">
        <f>SUMIFS(Detalhe_Registro!$F:$F,Detalhe_Registro!$D:$D,A840,Detalhe_Registro!$E:$E,B840,Detalhe_Registro!$M:$M,"SIM")</f>
        <v/>
      </c>
      <c r="I840" s="2">
        <f>SUMIFS(Detalhe_Registro!$G:$G,Detalhe_Registro!$D:$D,A840,Detalhe_Registro!$E:$E,B840,Detalhe_Registro!$M:$M,"SIM")</f>
        <v/>
      </c>
      <c r="J840" s="2">
        <f>IF(F840&lt;Premissas!$B$8,"&lt; 1,00",IF(F840&lt;Premissas!$B$9,"1,00 – 1,19",IF(F840&lt;Premissas!$B$10,"1,20 – 1,39",IF(F840&lt;Premissas!$B$11,"1,40 – 1,59",IF(F840&lt;Premissas!$B$12,"1,60 – 1,99","≥ 2,00")))))</f>
        <v/>
      </c>
      <c r="K840" s="5">
        <f>IF(F840&lt;Premissas!$B$8,Premissas!$B$13,IF(F840&lt;Premissas!$B$9,Premissas!$B$14,IF(F840&lt;Premissas!$B$10,Premissas!$B$15,IF(F840&lt;Premissas!$B$11,Premissas!$B$16,IF(F840&lt;Premissas!$B$12,Premissas!$B$17,Premissas!$B$18)))))</f>
        <v/>
      </c>
      <c r="L840" s="5">
        <f>K840/Premissas!$B$4</f>
        <v/>
      </c>
      <c r="M840" s="2">
        <f>IF(K840=Premissas!$B$18,"SIM","NÃO")</f>
        <v/>
      </c>
    </row>
    <row r="841">
      <c r="A841" s="2" t="n">
        <v>5698634</v>
      </c>
      <c r="B841" s="2" t="inlineStr">
        <is>
          <t>Martinho Da Silva Primo</t>
        </is>
      </c>
      <c r="C841" s="2" t="n">
        <v>930</v>
      </c>
      <c r="D841" s="2">
        <f>IFERROR(TEXTJOIN(" | ",TRUE,UNIQUE(FILTER(Detalhe_Registro!$C:$C,(Detalhe_Registro!$D:$D=A841)*(Detalhe_Registro!$E:$E=B841)*(Detalhe_Registro!$M:$M="SIM")))),"")</f>
        <v/>
      </c>
      <c r="E841" s="2">
        <f>COUNTIFS(Detalhe_Registro!$D:$D,A841,Detalhe_Registro!$E:$E,B841,Detalhe_Registro!$M:$M,"SIM")</f>
        <v/>
      </c>
      <c r="F841" s="2">
        <f>IFERROR(MAXIFS(Detalhe_Registro!$N:$N,Detalhe_Registro!$D:$D,A841,Detalhe_Registro!$E:$E,B841,Detalhe_Registro!$M:$M,"SIM"),0)</f>
        <v/>
      </c>
      <c r="G841" s="2">
        <f>IFERROR(AVERAGEIFS(Detalhe_Registro!$N:$N,Detalhe_Registro!$D:$D,A841,Detalhe_Registro!$E:$E,B841,Detalhe_Registro!$M:$M,"SIM"),0)</f>
        <v/>
      </c>
      <c r="H841" s="2">
        <f>SUMIFS(Detalhe_Registro!$F:$F,Detalhe_Registro!$D:$D,A841,Detalhe_Registro!$E:$E,B841,Detalhe_Registro!$M:$M,"SIM")</f>
        <v/>
      </c>
      <c r="I841" s="2">
        <f>SUMIFS(Detalhe_Registro!$G:$G,Detalhe_Registro!$D:$D,A841,Detalhe_Registro!$E:$E,B841,Detalhe_Registro!$M:$M,"SIM")</f>
        <v/>
      </c>
      <c r="J841" s="2">
        <f>IF(F841&lt;Premissas!$B$8,"&lt; 1,00",IF(F841&lt;Premissas!$B$9,"1,00 – 1,19",IF(F841&lt;Premissas!$B$10,"1,20 – 1,39",IF(F841&lt;Premissas!$B$11,"1,40 – 1,59",IF(F841&lt;Premissas!$B$12,"1,60 – 1,99","≥ 2,00")))))</f>
        <v/>
      </c>
      <c r="K841" s="5">
        <f>IF(F841&lt;Premissas!$B$8,Premissas!$B$13,IF(F841&lt;Premissas!$B$9,Premissas!$B$14,IF(F841&lt;Premissas!$B$10,Premissas!$B$15,IF(F841&lt;Premissas!$B$11,Premissas!$B$16,IF(F841&lt;Premissas!$B$12,Premissas!$B$17,Premissas!$B$18)))))</f>
        <v/>
      </c>
      <c r="L841" s="5">
        <f>K841/Premissas!$B$4</f>
        <v/>
      </c>
      <c r="M841" s="2">
        <f>IF(K841=Premissas!$B$18,"SIM","NÃO")</f>
        <v/>
      </c>
    </row>
    <row r="842">
      <c r="A842" s="2" t="inlineStr">
        <is>
          <t>5698634</t>
        </is>
      </c>
      <c r="B842" s="2" t="inlineStr">
        <is>
          <t>Martinho Da Silva Primo</t>
        </is>
      </c>
      <c r="C842" s="2" t="n">
        <v>930</v>
      </c>
      <c r="D842" s="2">
        <f>IFERROR(TEXTJOIN(" | ",TRUE,UNIQUE(FILTER(Detalhe_Registro!$C:$C,(Detalhe_Registro!$D:$D=A842)*(Detalhe_Registro!$E:$E=B842)*(Detalhe_Registro!$M:$M="SIM")))),"")</f>
        <v/>
      </c>
      <c r="E842" s="2">
        <f>COUNTIFS(Detalhe_Registro!$D:$D,A842,Detalhe_Registro!$E:$E,B842,Detalhe_Registro!$M:$M,"SIM")</f>
        <v/>
      </c>
      <c r="F842" s="2">
        <f>IFERROR(MAXIFS(Detalhe_Registro!$N:$N,Detalhe_Registro!$D:$D,A842,Detalhe_Registro!$E:$E,B842,Detalhe_Registro!$M:$M,"SIM"),0)</f>
        <v/>
      </c>
      <c r="G842" s="2">
        <f>IFERROR(AVERAGEIFS(Detalhe_Registro!$N:$N,Detalhe_Registro!$D:$D,A842,Detalhe_Registro!$E:$E,B842,Detalhe_Registro!$M:$M,"SIM"),0)</f>
        <v/>
      </c>
      <c r="H842" s="2">
        <f>SUMIFS(Detalhe_Registro!$F:$F,Detalhe_Registro!$D:$D,A842,Detalhe_Registro!$E:$E,B842,Detalhe_Registro!$M:$M,"SIM")</f>
        <v/>
      </c>
      <c r="I842" s="2">
        <f>SUMIFS(Detalhe_Registro!$G:$G,Detalhe_Registro!$D:$D,A842,Detalhe_Registro!$E:$E,B842,Detalhe_Registro!$M:$M,"SIM")</f>
        <v/>
      </c>
      <c r="J842" s="2">
        <f>IF(F842&lt;Premissas!$B$8,"&lt; 1,00",IF(F842&lt;Premissas!$B$9,"1,00 – 1,19",IF(F842&lt;Premissas!$B$10,"1,20 – 1,39",IF(F842&lt;Premissas!$B$11,"1,40 – 1,59",IF(F842&lt;Premissas!$B$12,"1,60 – 1,99","≥ 2,00")))))</f>
        <v/>
      </c>
      <c r="K842" s="5">
        <f>IF(F842&lt;Premissas!$B$8,Premissas!$B$13,IF(F842&lt;Premissas!$B$9,Premissas!$B$14,IF(F842&lt;Premissas!$B$10,Premissas!$B$15,IF(F842&lt;Premissas!$B$11,Premissas!$B$16,IF(F842&lt;Premissas!$B$12,Premissas!$B$17,Premissas!$B$18)))))</f>
        <v/>
      </c>
      <c r="L842" s="5">
        <f>K842/Premissas!$B$4</f>
        <v/>
      </c>
      <c r="M842" s="2">
        <f>IF(K842=Premissas!$B$18,"SIM","NÃO")</f>
        <v/>
      </c>
    </row>
    <row r="843">
      <c r="A843" s="2" t="n">
        <v>5962145</v>
      </c>
      <c r="B843" s="2" t="inlineStr">
        <is>
          <t>Matadi Kuama Martins</t>
        </is>
      </c>
      <c r="C843" s="2" t="n">
        <v>930</v>
      </c>
      <c r="D843" s="2">
        <f>IFERROR(TEXTJOIN(" | ",TRUE,UNIQUE(FILTER(Detalhe_Registro!$C:$C,(Detalhe_Registro!$D:$D=A843)*(Detalhe_Registro!$E:$E=B843)*(Detalhe_Registro!$M:$M="SIM")))),"")</f>
        <v/>
      </c>
      <c r="E843" s="2">
        <f>COUNTIFS(Detalhe_Registro!$D:$D,A843,Detalhe_Registro!$E:$E,B843,Detalhe_Registro!$M:$M,"SIM")</f>
        <v/>
      </c>
      <c r="F843" s="2">
        <f>IFERROR(MAXIFS(Detalhe_Registro!$N:$N,Detalhe_Registro!$D:$D,A843,Detalhe_Registro!$E:$E,B843,Detalhe_Registro!$M:$M,"SIM"),0)</f>
        <v/>
      </c>
      <c r="G843" s="2">
        <f>IFERROR(AVERAGEIFS(Detalhe_Registro!$N:$N,Detalhe_Registro!$D:$D,A843,Detalhe_Registro!$E:$E,B843,Detalhe_Registro!$M:$M,"SIM"),0)</f>
        <v/>
      </c>
      <c r="H843" s="2">
        <f>SUMIFS(Detalhe_Registro!$F:$F,Detalhe_Registro!$D:$D,A843,Detalhe_Registro!$E:$E,B843,Detalhe_Registro!$M:$M,"SIM")</f>
        <v/>
      </c>
      <c r="I843" s="2">
        <f>SUMIFS(Detalhe_Registro!$G:$G,Detalhe_Registro!$D:$D,A843,Detalhe_Registro!$E:$E,B843,Detalhe_Registro!$M:$M,"SIM")</f>
        <v/>
      </c>
      <c r="J843" s="2">
        <f>IF(F843&lt;Premissas!$B$8,"&lt; 1,00",IF(F843&lt;Premissas!$B$9,"1,00 – 1,19",IF(F843&lt;Premissas!$B$10,"1,20 – 1,39",IF(F843&lt;Premissas!$B$11,"1,40 – 1,59",IF(F843&lt;Premissas!$B$12,"1,60 – 1,99","≥ 2,00")))))</f>
        <v/>
      </c>
      <c r="K843" s="5">
        <f>IF(F843&lt;Premissas!$B$8,Premissas!$B$13,IF(F843&lt;Premissas!$B$9,Premissas!$B$14,IF(F843&lt;Premissas!$B$10,Premissas!$B$15,IF(F843&lt;Premissas!$B$11,Premissas!$B$16,IF(F843&lt;Premissas!$B$12,Premissas!$B$17,Premissas!$B$18)))))</f>
        <v/>
      </c>
      <c r="L843" s="5">
        <f>K843/Premissas!$B$4</f>
        <v/>
      </c>
      <c r="M843" s="2">
        <f>IF(K843=Premissas!$B$18,"SIM","NÃO")</f>
        <v/>
      </c>
    </row>
    <row r="844">
      <c r="A844" s="2" t="inlineStr">
        <is>
          <t>5962145</t>
        </is>
      </c>
      <c r="B844" s="2" t="inlineStr">
        <is>
          <t>Matadi Kuama Martins</t>
        </is>
      </c>
      <c r="C844" s="2" t="n">
        <v>930</v>
      </c>
      <c r="D844" s="2">
        <f>IFERROR(TEXTJOIN(" | ",TRUE,UNIQUE(FILTER(Detalhe_Registro!$C:$C,(Detalhe_Registro!$D:$D=A844)*(Detalhe_Registro!$E:$E=B844)*(Detalhe_Registro!$M:$M="SIM")))),"")</f>
        <v/>
      </c>
      <c r="E844" s="2">
        <f>COUNTIFS(Detalhe_Registro!$D:$D,A844,Detalhe_Registro!$E:$E,B844,Detalhe_Registro!$M:$M,"SIM")</f>
        <v/>
      </c>
      <c r="F844" s="2">
        <f>IFERROR(MAXIFS(Detalhe_Registro!$N:$N,Detalhe_Registro!$D:$D,A844,Detalhe_Registro!$E:$E,B844,Detalhe_Registro!$M:$M,"SIM"),0)</f>
        <v/>
      </c>
      <c r="G844" s="2">
        <f>IFERROR(AVERAGEIFS(Detalhe_Registro!$N:$N,Detalhe_Registro!$D:$D,A844,Detalhe_Registro!$E:$E,B844,Detalhe_Registro!$M:$M,"SIM"),0)</f>
        <v/>
      </c>
      <c r="H844" s="2">
        <f>SUMIFS(Detalhe_Registro!$F:$F,Detalhe_Registro!$D:$D,A844,Detalhe_Registro!$E:$E,B844,Detalhe_Registro!$M:$M,"SIM")</f>
        <v/>
      </c>
      <c r="I844" s="2">
        <f>SUMIFS(Detalhe_Registro!$G:$G,Detalhe_Registro!$D:$D,A844,Detalhe_Registro!$E:$E,B844,Detalhe_Registro!$M:$M,"SIM")</f>
        <v/>
      </c>
      <c r="J844" s="2">
        <f>IF(F844&lt;Premissas!$B$8,"&lt; 1,00",IF(F844&lt;Premissas!$B$9,"1,00 – 1,19",IF(F844&lt;Premissas!$B$10,"1,20 – 1,39",IF(F844&lt;Premissas!$B$11,"1,40 – 1,59",IF(F844&lt;Premissas!$B$12,"1,60 – 1,99","≥ 2,00")))))</f>
        <v/>
      </c>
      <c r="K844" s="5">
        <f>IF(F844&lt;Premissas!$B$8,Premissas!$B$13,IF(F844&lt;Premissas!$B$9,Premissas!$B$14,IF(F844&lt;Premissas!$B$10,Premissas!$B$15,IF(F844&lt;Premissas!$B$11,Premissas!$B$16,IF(F844&lt;Premissas!$B$12,Premissas!$B$17,Premissas!$B$18)))))</f>
        <v/>
      </c>
      <c r="L844" s="5">
        <f>K844/Premissas!$B$4</f>
        <v/>
      </c>
      <c r="M844" s="2">
        <f>IF(K844=Premissas!$B$18,"SIM","NÃO")</f>
        <v/>
      </c>
    </row>
    <row r="845">
      <c r="A845" s="2" t="n">
        <v>5776503</v>
      </c>
      <c r="B845" s="2" t="inlineStr">
        <is>
          <t>Matheus Marcelino De Jesus</t>
        </is>
      </c>
      <c r="C845" s="2" t="n">
        <v>930</v>
      </c>
      <c r="D845" s="2">
        <f>IFERROR(TEXTJOIN(" | ",TRUE,UNIQUE(FILTER(Detalhe_Registro!$C:$C,(Detalhe_Registro!$D:$D=A845)*(Detalhe_Registro!$E:$E=B845)*(Detalhe_Registro!$M:$M="SIM")))),"")</f>
        <v/>
      </c>
      <c r="E845" s="2">
        <f>COUNTIFS(Detalhe_Registro!$D:$D,A845,Detalhe_Registro!$E:$E,B845,Detalhe_Registro!$M:$M,"SIM")</f>
        <v/>
      </c>
      <c r="F845" s="2">
        <f>IFERROR(MAXIFS(Detalhe_Registro!$N:$N,Detalhe_Registro!$D:$D,A845,Detalhe_Registro!$E:$E,B845,Detalhe_Registro!$M:$M,"SIM"),0)</f>
        <v/>
      </c>
      <c r="G845" s="2">
        <f>IFERROR(AVERAGEIFS(Detalhe_Registro!$N:$N,Detalhe_Registro!$D:$D,A845,Detalhe_Registro!$E:$E,B845,Detalhe_Registro!$M:$M,"SIM"),0)</f>
        <v/>
      </c>
      <c r="H845" s="2">
        <f>SUMIFS(Detalhe_Registro!$F:$F,Detalhe_Registro!$D:$D,A845,Detalhe_Registro!$E:$E,B845,Detalhe_Registro!$M:$M,"SIM")</f>
        <v/>
      </c>
      <c r="I845" s="2">
        <f>SUMIFS(Detalhe_Registro!$G:$G,Detalhe_Registro!$D:$D,A845,Detalhe_Registro!$E:$E,B845,Detalhe_Registro!$M:$M,"SIM")</f>
        <v/>
      </c>
      <c r="J845" s="2">
        <f>IF(F845&lt;Premissas!$B$8,"&lt; 1,00",IF(F845&lt;Premissas!$B$9,"1,00 – 1,19",IF(F845&lt;Premissas!$B$10,"1,20 – 1,39",IF(F845&lt;Premissas!$B$11,"1,40 – 1,59",IF(F845&lt;Premissas!$B$12,"1,60 – 1,99","≥ 2,00")))))</f>
        <v/>
      </c>
      <c r="K845" s="5">
        <f>IF(F845&lt;Premissas!$B$8,Premissas!$B$13,IF(F845&lt;Premissas!$B$9,Premissas!$B$14,IF(F845&lt;Premissas!$B$10,Premissas!$B$15,IF(F845&lt;Premissas!$B$11,Premissas!$B$16,IF(F845&lt;Premissas!$B$12,Premissas!$B$17,Premissas!$B$18)))))</f>
        <v/>
      </c>
      <c r="L845" s="5">
        <f>K845/Premissas!$B$4</f>
        <v/>
      </c>
      <c r="M845" s="2">
        <f>IF(K845=Premissas!$B$18,"SIM","NÃO")</f>
        <v/>
      </c>
    </row>
    <row r="846">
      <c r="A846" s="2" t="inlineStr">
        <is>
          <t>5776503</t>
        </is>
      </c>
      <c r="B846" s="2" t="inlineStr">
        <is>
          <t>Matheus Marcelino De Jesus</t>
        </is>
      </c>
      <c r="C846" s="2" t="n">
        <v>930</v>
      </c>
      <c r="D846" s="2">
        <f>IFERROR(TEXTJOIN(" | ",TRUE,UNIQUE(FILTER(Detalhe_Registro!$C:$C,(Detalhe_Registro!$D:$D=A846)*(Detalhe_Registro!$E:$E=B846)*(Detalhe_Registro!$M:$M="SIM")))),"")</f>
        <v/>
      </c>
      <c r="E846" s="2">
        <f>COUNTIFS(Detalhe_Registro!$D:$D,A846,Detalhe_Registro!$E:$E,B846,Detalhe_Registro!$M:$M,"SIM")</f>
        <v/>
      </c>
      <c r="F846" s="2">
        <f>IFERROR(MAXIFS(Detalhe_Registro!$N:$N,Detalhe_Registro!$D:$D,A846,Detalhe_Registro!$E:$E,B846,Detalhe_Registro!$M:$M,"SIM"),0)</f>
        <v/>
      </c>
      <c r="G846" s="2">
        <f>IFERROR(AVERAGEIFS(Detalhe_Registro!$N:$N,Detalhe_Registro!$D:$D,A846,Detalhe_Registro!$E:$E,B846,Detalhe_Registro!$M:$M,"SIM"),0)</f>
        <v/>
      </c>
      <c r="H846" s="2">
        <f>SUMIFS(Detalhe_Registro!$F:$F,Detalhe_Registro!$D:$D,A846,Detalhe_Registro!$E:$E,B846,Detalhe_Registro!$M:$M,"SIM")</f>
        <v/>
      </c>
      <c r="I846" s="2">
        <f>SUMIFS(Detalhe_Registro!$G:$G,Detalhe_Registro!$D:$D,A846,Detalhe_Registro!$E:$E,B846,Detalhe_Registro!$M:$M,"SIM")</f>
        <v/>
      </c>
      <c r="J846" s="2">
        <f>IF(F846&lt;Premissas!$B$8,"&lt; 1,00",IF(F846&lt;Premissas!$B$9,"1,00 – 1,19",IF(F846&lt;Premissas!$B$10,"1,20 – 1,39",IF(F846&lt;Premissas!$B$11,"1,40 – 1,59",IF(F846&lt;Premissas!$B$12,"1,60 – 1,99","≥ 2,00")))))</f>
        <v/>
      </c>
      <c r="K846" s="5">
        <f>IF(F846&lt;Premissas!$B$8,Premissas!$B$13,IF(F846&lt;Premissas!$B$9,Premissas!$B$14,IF(F846&lt;Premissas!$B$10,Premissas!$B$15,IF(F846&lt;Premissas!$B$11,Premissas!$B$16,IF(F846&lt;Premissas!$B$12,Premissas!$B$17,Premissas!$B$18)))))</f>
        <v/>
      </c>
      <c r="L846" s="5">
        <f>K846/Premissas!$B$4</f>
        <v/>
      </c>
      <c r="M846" s="2">
        <f>IF(K846=Premissas!$B$18,"SIM","NÃO")</f>
        <v/>
      </c>
    </row>
    <row r="847">
      <c r="A847" s="2" t="n">
        <v>5978548</v>
      </c>
      <c r="B847" s="2" t="inlineStr">
        <is>
          <t>Matheus Nogueira Souza</t>
        </is>
      </c>
      <c r="C847" s="2" t="n">
        <v>930</v>
      </c>
      <c r="D847" s="2">
        <f>IFERROR(TEXTJOIN(" | ",TRUE,UNIQUE(FILTER(Detalhe_Registro!$C:$C,(Detalhe_Registro!$D:$D=A847)*(Detalhe_Registro!$E:$E=B847)*(Detalhe_Registro!$M:$M="SIM")))),"")</f>
        <v/>
      </c>
      <c r="E847" s="2">
        <f>COUNTIFS(Detalhe_Registro!$D:$D,A847,Detalhe_Registro!$E:$E,B847,Detalhe_Registro!$M:$M,"SIM")</f>
        <v/>
      </c>
      <c r="F847" s="2">
        <f>IFERROR(MAXIFS(Detalhe_Registro!$N:$N,Detalhe_Registro!$D:$D,A847,Detalhe_Registro!$E:$E,B847,Detalhe_Registro!$M:$M,"SIM"),0)</f>
        <v/>
      </c>
      <c r="G847" s="2">
        <f>IFERROR(AVERAGEIFS(Detalhe_Registro!$N:$N,Detalhe_Registro!$D:$D,A847,Detalhe_Registro!$E:$E,B847,Detalhe_Registro!$M:$M,"SIM"),0)</f>
        <v/>
      </c>
      <c r="H847" s="2">
        <f>SUMIFS(Detalhe_Registro!$F:$F,Detalhe_Registro!$D:$D,A847,Detalhe_Registro!$E:$E,B847,Detalhe_Registro!$M:$M,"SIM")</f>
        <v/>
      </c>
      <c r="I847" s="2">
        <f>SUMIFS(Detalhe_Registro!$G:$G,Detalhe_Registro!$D:$D,A847,Detalhe_Registro!$E:$E,B847,Detalhe_Registro!$M:$M,"SIM")</f>
        <v/>
      </c>
      <c r="J847" s="2">
        <f>IF(F847&lt;Premissas!$B$8,"&lt; 1,00",IF(F847&lt;Premissas!$B$9,"1,00 – 1,19",IF(F847&lt;Premissas!$B$10,"1,20 – 1,39",IF(F847&lt;Premissas!$B$11,"1,40 – 1,59",IF(F847&lt;Premissas!$B$12,"1,60 – 1,99","≥ 2,00")))))</f>
        <v/>
      </c>
      <c r="K847" s="5">
        <f>IF(F847&lt;Premissas!$B$8,Premissas!$B$13,IF(F847&lt;Premissas!$B$9,Premissas!$B$14,IF(F847&lt;Premissas!$B$10,Premissas!$B$15,IF(F847&lt;Premissas!$B$11,Premissas!$B$16,IF(F847&lt;Premissas!$B$12,Premissas!$B$17,Premissas!$B$18)))))</f>
        <v/>
      </c>
      <c r="L847" s="5">
        <f>K847/Premissas!$B$4</f>
        <v/>
      </c>
      <c r="M847" s="2">
        <f>IF(K847=Premissas!$B$18,"SIM","NÃO")</f>
        <v/>
      </c>
    </row>
    <row r="848">
      <c r="A848" s="2" t="inlineStr">
        <is>
          <t>5978548</t>
        </is>
      </c>
      <c r="B848" s="2" t="inlineStr">
        <is>
          <t>Matheus Nogueira Souza</t>
        </is>
      </c>
      <c r="C848" s="2" t="n">
        <v>930</v>
      </c>
      <c r="D848" s="2">
        <f>IFERROR(TEXTJOIN(" | ",TRUE,UNIQUE(FILTER(Detalhe_Registro!$C:$C,(Detalhe_Registro!$D:$D=A848)*(Detalhe_Registro!$E:$E=B848)*(Detalhe_Registro!$M:$M="SIM")))),"")</f>
        <v/>
      </c>
      <c r="E848" s="2">
        <f>COUNTIFS(Detalhe_Registro!$D:$D,A848,Detalhe_Registro!$E:$E,B848,Detalhe_Registro!$M:$M,"SIM")</f>
        <v/>
      </c>
      <c r="F848" s="2">
        <f>IFERROR(MAXIFS(Detalhe_Registro!$N:$N,Detalhe_Registro!$D:$D,A848,Detalhe_Registro!$E:$E,B848,Detalhe_Registro!$M:$M,"SIM"),0)</f>
        <v/>
      </c>
      <c r="G848" s="2">
        <f>IFERROR(AVERAGEIFS(Detalhe_Registro!$N:$N,Detalhe_Registro!$D:$D,A848,Detalhe_Registro!$E:$E,B848,Detalhe_Registro!$M:$M,"SIM"),0)</f>
        <v/>
      </c>
      <c r="H848" s="2">
        <f>SUMIFS(Detalhe_Registro!$F:$F,Detalhe_Registro!$D:$D,A848,Detalhe_Registro!$E:$E,B848,Detalhe_Registro!$M:$M,"SIM")</f>
        <v/>
      </c>
      <c r="I848" s="2">
        <f>SUMIFS(Detalhe_Registro!$G:$G,Detalhe_Registro!$D:$D,A848,Detalhe_Registro!$E:$E,B848,Detalhe_Registro!$M:$M,"SIM")</f>
        <v/>
      </c>
      <c r="J848" s="2">
        <f>IF(F848&lt;Premissas!$B$8,"&lt; 1,00",IF(F848&lt;Premissas!$B$9,"1,00 – 1,19",IF(F848&lt;Premissas!$B$10,"1,20 – 1,39",IF(F848&lt;Premissas!$B$11,"1,40 – 1,59",IF(F848&lt;Premissas!$B$12,"1,60 – 1,99","≥ 2,00")))))</f>
        <v/>
      </c>
      <c r="K848" s="5">
        <f>IF(F848&lt;Premissas!$B$8,Premissas!$B$13,IF(F848&lt;Premissas!$B$9,Premissas!$B$14,IF(F848&lt;Premissas!$B$10,Premissas!$B$15,IF(F848&lt;Premissas!$B$11,Premissas!$B$16,IF(F848&lt;Premissas!$B$12,Premissas!$B$17,Premissas!$B$18)))))</f>
        <v/>
      </c>
      <c r="L848" s="5">
        <f>K848/Premissas!$B$4</f>
        <v/>
      </c>
      <c r="M848" s="2">
        <f>IF(K848=Premissas!$B$18,"SIM","NÃO")</f>
        <v/>
      </c>
    </row>
    <row r="849">
      <c r="A849" s="2" t="n">
        <v>5894344</v>
      </c>
      <c r="B849" s="2" t="inlineStr">
        <is>
          <t>Matheus Santos De Souza</t>
        </is>
      </c>
      <c r="C849" s="2" t="n">
        <v>930</v>
      </c>
      <c r="D849" s="2">
        <f>IFERROR(TEXTJOIN(" | ",TRUE,UNIQUE(FILTER(Detalhe_Registro!$C:$C,(Detalhe_Registro!$D:$D=A849)*(Detalhe_Registro!$E:$E=B849)*(Detalhe_Registro!$M:$M="SIM")))),"")</f>
        <v/>
      </c>
      <c r="E849" s="2">
        <f>COUNTIFS(Detalhe_Registro!$D:$D,A849,Detalhe_Registro!$E:$E,B849,Detalhe_Registro!$M:$M,"SIM")</f>
        <v/>
      </c>
      <c r="F849" s="2">
        <f>IFERROR(MAXIFS(Detalhe_Registro!$N:$N,Detalhe_Registro!$D:$D,A849,Detalhe_Registro!$E:$E,B849,Detalhe_Registro!$M:$M,"SIM"),0)</f>
        <v/>
      </c>
      <c r="G849" s="2">
        <f>IFERROR(AVERAGEIFS(Detalhe_Registro!$N:$N,Detalhe_Registro!$D:$D,A849,Detalhe_Registro!$E:$E,B849,Detalhe_Registro!$M:$M,"SIM"),0)</f>
        <v/>
      </c>
      <c r="H849" s="2">
        <f>SUMIFS(Detalhe_Registro!$F:$F,Detalhe_Registro!$D:$D,A849,Detalhe_Registro!$E:$E,B849,Detalhe_Registro!$M:$M,"SIM")</f>
        <v/>
      </c>
      <c r="I849" s="2">
        <f>SUMIFS(Detalhe_Registro!$G:$G,Detalhe_Registro!$D:$D,A849,Detalhe_Registro!$E:$E,B849,Detalhe_Registro!$M:$M,"SIM")</f>
        <v/>
      </c>
      <c r="J849" s="2">
        <f>IF(F849&lt;Premissas!$B$8,"&lt; 1,00",IF(F849&lt;Premissas!$B$9,"1,00 – 1,19",IF(F849&lt;Premissas!$B$10,"1,20 – 1,39",IF(F849&lt;Premissas!$B$11,"1,40 – 1,59",IF(F849&lt;Premissas!$B$12,"1,60 – 1,99","≥ 2,00")))))</f>
        <v/>
      </c>
      <c r="K849" s="5">
        <f>IF(F849&lt;Premissas!$B$8,Premissas!$B$13,IF(F849&lt;Premissas!$B$9,Premissas!$B$14,IF(F849&lt;Premissas!$B$10,Premissas!$B$15,IF(F849&lt;Premissas!$B$11,Premissas!$B$16,IF(F849&lt;Premissas!$B$12,Premissas!$B$17,Premissas!$B$18)))))</f>
        <v/>
      </c>
      <c r="L849" s="5">
        <f>K849/Premissas!$B$4</f>
        <v/>
      </c>
      <c r="M849" s="2">
        <f>IF(K849=Premissas!$B$18,"SIM","NÃO")</f>
        <v/>
      </c>
    </row>
    <row r="850">
      <c r="A850" s="2" t="inlineStr">
        <is>
          <t>5894344</t>
        </is>
      </c>
      <c r="B850" s="2" t="inlineStr">
        <is>
          <t>Matheus Santos De Souza</t>
        </is>
      </c>
      <c r="C850" s="2" t="n">
        <v>930</v>
      </c>
      <c r="D850" s="2">
        <f>IFERROR(TEXTJOIN(" | ",TRUE,UNIQUE(FILTER(Detalhe_Registro!$C:$C,(Detalhe_Registro!$D:$D=A850)*(Detalhe_Registro!$E:$E=B850)*(Detalhe_Registro!$M:$M="SIM")))),"")</f>
        <v/>
      </c>
      <c r="E850" s="2">
        <f>COUNTIFS(Detalhe_Registro!$D:$D,A850,Detalhe_Registro!$E:$E,B850,Detalhe_Registro!$M:$M,"SIM")</f>
        <v/>
      </c>
      <c r="F850" s="2">
        <f>IFERROR(MAXIFS(Detalhe_Registro!$N:$N,Detalhe_Registro!$D:$D,A850,Detalhe_Registro!$E:$E,B850,Detalhe_Registro!$M:$M,"SIM"),0)</f>
        <v/>
      </c>
      <c r="G850" s="2">
        <f>IFERROR(AVERAGEIFS(Detalhe_Registro!$N:$N,Detalhe_Registro!$D:$D,A850,Detalhe_Registro!$E:$E,B850,Detalhe_Registro!$M:$M,"SIM"),0)</f>
        <v/>
      </c>
      <c r="H850" s="2">
        <f>SUMIFS(Detalhe_Registro!$F:$F,Detalhe_Registro!$D:$D,A850,Detalhe_Registro!$E:$E,B850,Detalhe_Registro!$M:$M,"SIM")</f>
        <v/>
      </c>
      <c r="I850" s="2">
        <f>SUMIFS(Detalhe_Registro!$G:$G,Detalhe_Registro!$D:$D,A850,Detalhe_Registro!$E:$E,B850,Detalhe_Registro!$M:$M,"SIM")</f>
        <v/>
      </c>
      <c r="J850" s="2">
        <f>IF(F850&lt;Premissas!$B$8,"&lt; 1,00",IF(F850&lt;Premissas!$B$9,"1,00 – 1,19",IF(F850&lt;Premissas!$B$10,"1,20 – 1,39",IF(F850&lt;Premissas!$B$11,"1,40 – 1,59",IF(F850&lt;Premissas!$B$12,"1,60 – 1,99","≥ 2,00")))))</f>
        <v/>
      </c>
      <c r="K850" s="5">
        <f>IF(F850&lt;Premissas!$B$8,Premissas!$B$13,IF(F850&lt;Premissas!$B$9,Premissas!$B$14,IF(F850&lt;Premissas!$B$10,Premissas!$B$15,IF(F850&lt;Premissas!$B$11,Premissas!$B$16,IF(F850&lt;Premissas!$B$12,Premissas!$B$17,Premissas!$B$18)))))</f>
        <v/>
      </c>
      <c r="L850" s="5">
        <f>K850/Premissas!$B$4</f>
        <v/>
      </c>
      <c r="M850" s="2">
        <f>IF(K850=Premissas!$B$18,"SIM","NÃO")</f>
        <v/>
      </c>
    </row>
    <row r="851">
      <c r="A851" s="2" t="n">
        <v>3446441</v>
      </c>
      <c r="B851" s="2" t="inlineStr">
        <is>
          <t>Mauro Prudente Dos Santos</t>
        </is>
      </c>
      <c r="C851" s="2" t="n">
        <v>930</v>
      </c>
      <c r="D851" s="2">
        <f>IFERROR(TEXTJOIN(" | ",TRUE,UNIQUE(FILTER(Detalhe_Registro!$C:$C,(Detalhe_Registro!$D:$D=A851)*(Detalhe_Registro!$E:$E=B851)*(Detalhe_Registro!$M:$M="SIM")))),"")</f>
        <v/>
      </c>
      <c r="E851" s="2">
        <f>COUNTIFS(Detalhe_Registro!$D:$D,A851,Detalhe_Registro!$E:$E,B851,Detalhe_Registro!$M:$M,"SIM")</f>
        <v/>
      </c>
      <c r="F851" s="2">
        <f>IFERROR(MAXIFS(Detalhe_Registro!$N:$N,Detalhe_Registro!$D:$D,A851,Detalhe_Registro!$E:$E,B851,Detalhe_Registro!$M:$M,"SIM"),0)</f>
        <v/>
      </c>
      <c r="G851" s="2">
        <f>IFERROR(AVERAGEIFS(Detalhe_Registro!$N:$N,Detalhe_Registro!$D:$D,A851,Detalhe_Registro!$E:$E,B851,Detalhe_Registro!$M:$M,"SIM"),0)</f>
        <v/>
      </c>
      <c r="H851" s="2">
        <f>SUMIFS(Detalhe_Registro!$F:$F,Detalhe_Registro!$D:$D,A851,Detalhe_Registro!$E:$E,B851,Detalhe_Registro!$M:$M,"SIM")</f>
        <v/>
      </c>
      <c r="I851" s="2">
        <f>SUMIFS(Detalhe_Registro!$G:$G,Detalhe_Registro!$D:$D,A851,Detalhe_Registro!$E:$E,B851,Detalhe_Registro!$M:$M,"SIM")</f>
        <v/>
      </c>
      <c r="J851" s="2">
        <f>IF(F851&lt;Premissas!$B$8,"&lt; 1,00",IF(F851&lt;Premissas!$B$9,"1,00 – 1,19",IF(F851&lt;Premissas!$B$10,"1,20 – 1,39",IF(F851&lt;Premissas!$B$11,"1,40 – 1,59",IF(F851&lt;Premissas!$B$12,"1,60 – 1,99","≥ 2,00")))))</f>
        <v/>
      </c>
      <c r="K851" s="5">
        <f>IF(F851&lt;Premissas!$B$8,Premissas!$B$13,IF(F851&lt;Premissas!$B$9,Premissas!$B$14,IF(F851&lt;Premissas!$B$10,Premissas!$B$15,IF(F851&lt;Premissas!$B$11,Premissas!$B$16,IF(F851&lt;Premissas!$B$12,Premissas!$B$17,Premissas!$B$18)))))</f>
        <v/>
      </c>
      <c r="L851" s="5">
        <f>K851/Premissas!$B$4</f>
        <v/>
      </c>
      <c r="M851" s="2">
        <f>IF(K851=Premissas!$B$18,"SIM","NÃO")</f>
        <v/>
      </c>
    </row>
    <row r="852">
      <c r="A852" s="2" t="inlineStr">
        <is>
          <t>3446441</t>
        </is>
      </c>
      <c r="B852" s="2" t="inlineStr">
        <is>
          <t>Mauro Prudente Dos Santos</t>
        </is>
      </c>
      <c r="C852" s="2" t="n">
        <v>930</v>
      </c>
      <c r="D852" s="2">
        <f>IFERROR(TEXTJOIN(" | ",TRUE,UNIQUE(FILTER(Detalhe_Registro!$C:$C,(Detalhe_Registro!$D:$D=A852)*(Detalhe_Registro!$E:$E=B852)*(Detalhe_Registro!$M:$M="SIM")))),"")</f>
        <v/>
      </c>
      <c r="E852" s="2">
        <f>COUNTIFS(Detalhe_Registro!$D:$D,A852,Detalhe_Registro!$E:$E,B852,Detalhe_Registro!$M:$M,"SIM")</f>
        <v/>
      </c>
      <c r="F852" s="2">
        <f>IFERROR(MAXIFS(Detalhe_Registro!$N:$N,Detalhe_Registro!$D:$D,A852,Detalhe_Registro!$E:$E,B852,Detalhe_Registro!$M:$M,"SIM"),0)</f>
        <v/>
      </c>
      <c r="G852" s="2">
        <f>IFERROR(AVERAGEIFS(Detalhe_Registro!$N:$N,Detalhe_Registro!$D:$D,A852,Detalhe_Registro!$E:$E,B852,Detalhe_Registro!$M:$M,"SIM"),0)</f>
        <v/>
      </c>
      <c r="H852" s="2">
        <f>SUMIFS(Detalhe_Registro!$F:$F,Detalhe_Registro!$D:$D,A852,Detalhe_Registro!$E:$E,B852,Detalhe_Registro!$M:$M,"SIM")</f>
        <v/>
      </c>
      <c r="I852" s="2">
        <f>SUMIFS(Detalhe_Registro!$G:$G,Detalhe_Registro!$D:$D,A852,Detalhe_Registro!$E:$E,B852,Detalhe_Registro!$M:$M,"SIM")</f>
        <v/>
      </c>
      <c r="J852" s="2">
        <f>IF(F852&lt;Premissas!$B$8,"&lt; 1,00",IF(F852&lt;Premissas!$B$9,"1,00 – 1,19",IF(F852&lt;Premissas!$B$10,"1,20 – 1,39",IF(F852&lt;Premissas!$B$11,"1,40 – 1,59",IF(F852&lt;Premissas!$B$12,"1,60 – 1,99","≥ 2,00")))))</f>
        <v/>
      </c>
      <c r="K852" s="5">
        <f>IF(F852&lt;Premissas!$B$8,Premissas!$B$13,IF(F852&lt;Premissas!$B$9,Premissas!$B$14,IF(F852&lt;Premissas!$B$10,Premissas!$B$15,IF(F852&lt;Premissas!$B$11,Premissas!$B$16,IF(F852&lt;Premissas!$B$12,Premissas!$B$17,Premissas!$B$18)))))</f>
        <v/>
      </c>
      <c r="L852" s="5">
        <f>K852/Premissas!$B$4</f>
        <v/>
      </c>
      <c r="M852" s="2">
        <f>IF(K852=Premissas!$B$18,"SIM","NÃO")</f>
        <v/>
      </c>
    </row>
    <row r="853">
      <c r="A853" s="2" t="n">
        <v>5982243</v>
      </c>
      <c r="B853" s="2" t="inlineStr">
        <is>
          <t>Mayara Loyse De Souza Santos</t>
        </is>
      </c>
      <c r="C853" s="2" t="n">
        <v>930</v>
      </c>
      <c r="D853" s="2">
        <f>IFERROR(TEXTJOIN(" | ",TRUE,UNIQUE(FILTER(Detalhe_Registro!$C:$C,(Detalhe_Registro!$D:$D=A853)*(Detalhe_Registro!$E:$E=B853)*(Detalhe_Registro!$M:$M="SIM")))),"")</f>
        <v/>
      </c>
      <c r="E853" s="2">
        <f>COUNTIFS(Detalhe_Registro!$D:$D,A853,Detalhe_Registro!$E:$E,B853,Detalhe_Registro!$M:$M,"SIM")</f>
        <v/>
      </c>
      <c r="F853" s="2">
        <f>IFERROR(MAXIFS(Detalhe_Registro!$N:$N,Detalhe_Registro!$D:$D,A853,Detalhe_Registro!$E:$E,B853,Detalhe_Registro!$M:$M,"SIM"),0)</f>
        <v/>
      </c>
      <c r="G853" s="2">
        <f>IFERROR(AVERAGEIFS(Detalhe_Registro!$N:$N,Detalhe_Registro!$D:$D,A853,Detalhe_Registro!$E:$E,B853,Detalhe_Registro!$M:$M,"SIM"),0)</f>
        <v/>
      </c>
      <c r="H853" s="2">
        <f>SUMIFS(Detalhe_Registro!$F:$F,Detalhe_Registro!$D:$D,A853,Detalhe_Registro!$E:$E,B853,Detalhe_Registro!$M:$M,"SIM")</f>
        <v/>
      </c>
      <c r="I853" s="2">
        <f>SUMIFS(Detalhe_Registro!$G:$G,Detalhe_Registro!$D:$D,A853,Detalhe_Registro!$E:$E,B853,Detalhe_Registro!$M:$M,"SIM")</f>
        <v/>
      </c>
      <c r="J853" s="2">
        <f>IF(F853&lt;Premissas!$B$8,"&lt; 1,00",IF(F853&lt;Premissas!$B$9,"1,00 – 1,19",IF(F853&lt;Premissas!$B$10,"1,20 – 1,39",IF(F853&lt;Premissas!$B$11,"1,40 – 1,59",IF(F853&lt;Premissas!$B$12,"1,60 – 1,99","≥ 2,00")))))</f>
        <v/>
      </c>
      <c r="K853" s="5">
        <f>IF(F853&lt;Premissas!$B$8,Premissas!$B$13,IF(F853&lt;Premissas!$B$9,Premissas!$B$14,IF(F853&lt;Premissas!$B$10,Premissas!$B$15,IF(F853&lt;Premissas!$B$11,Premissas!$B$16,IF(F853&lt;Premissas!$B$12,Premissas!$B$17,Premissas!$B$18)))))</f>
        <v/>
      </c>
      <c r="L853" s="5">
        <f>K853/Premissas!$B$4</f>
        <v/>
      </c>
      <c r="M853" s="2">
        <f>IF(K853=Premissas!$B$18,"SIM","NÃO")</f>
        <v/>
      </c>
    </row>
    <row r="854">
      <c r="A854" s="2" t="inlineStr">
        <is>
          <t>5982243</t>
        </is>
      </c>
      <c r="B854" s="2" t="inlineStr">
        <is>
          <t>Mayara Loyse De Souza Santos</t>
        </is>
      </c>
      <c r="C854" s="2" t="n">
        <v>930</v>
      </c>
      <c r="D854" s="2">
        <f>IFERROR(TEXTJOIN(" | ",TRUE,UNIQUE(FILTER(Detalhe_Registro!$C:$C,(Detalhe_Registro!$D:$D=A854)*(Detalhe_Registro!$E:$E=B854)*(Detalhe_Registro!$M:$M="SIM")))),"")</f>
        <v/>
      </c>
      <c r="E854" s="2">
        <f>COUNTIFS(Detalhe_Registro!$D:$D,A854,Detalhe_Registro!$E:$E,B854,Detalhe_Registro!$M:$M,"SIM")</f>
        <v/>
      </c>
      <c r="F854" s="2">
        <f>IFERROR(MAXIFS(Detalhe_Registro!$N:$N,Detalhe_Registro!$D:$D,A854,Detalhe_Registro!$E:$E,B854,Detalhe_Registro!$M:$M,"SIM"),0)</f>
        <v/>
      </c>
      <c r="G854" s="2">
        <f>IFERROR(AVERAGEIFS(Detalhe_Registro!$N:$N,Detalhe_Registro!$D:$D,A854,Detalhe_Registro!$E:$E,B854,Detalhe_Registro!$M:$M,"SIM"),0)</f>
        <v/>
      </c>
      <c r="H854" s="2">
        <f>SUMIFS(Detalhe_Registro!$F:$F,Detalhe_Registro!$D:$D,A854,Detalhe_Registro!$E:$E,B854,Detalhe_Registro!$M:$M,"SIM")</f>
        <v/>
      </c>
      <c r="I854" s="2">
        <f>SUMIFS(Detalhe_Registro!$G:$G,Detalhe_Registro!$D:$D,A854,Detalhe_Registro!$E:$E,B854,Detalhe_Registro!$M:$M,"SIM")</f>
        <v/>
      </c>
      <c r="J854" s="2">
        <f>IF(F854&lt;Premissas!$B$8,"&lt; 1,00",IF(F854&lt;Premissas!$B$9,"1,00 – 1,19",IF(F854&lt;Premissas!$B$10,"1,20 – 1,39",IF(F854&lt;Premissas!$B$11,"1,40 – 1,59",IF(F854&lt;Premissas!$B$12,"1,60 – 1,99","≥ 2,00")))))</f>
        <v/>
      </c>
      <c r="K854" s="5">
        <f>IF(F854&lt;Premissas!$B$8,Premissas!$B$13,IF(F854&lt;Premissas!$B$9,Premissas!$B$14,IF(F854&lt;Premissas!$B$10,Premissas!$B$15,IF(F854&lt;Premissas!$B$11,Premissas!$B$16,IF(F854&lt;Premissas!$B$12,Premissas!$B$17,Premissas!$B$18)))))</f>
        <v/>
      </c>
      <c r="L854" s="5">
        <f>K854/Premissas!$B$4</f>
        <v/>
      </c>
      <c r="M854" s="2">
        <f>IF(K854=Premissas!$B$18,"SIM","NÃO")</f>
        <v/>
      </c>
    </row>
    <row r="855">
      <c r="A855" s="2" t="n">
        <v>5979374</v>
      </c>
      <c r="B855" s="2" t="inlineStr">
        <is>
          <t>Michael Andretti Rodrigues Da Costa</t>
        </is>
      </c>
      <c r="C855" s="2" t="n">
        <v>930</v>
      </c>
      <c r="D855" s="2">
        <f>IFERROR(TEXTJOIN(" | ",TRUE,UNIQUE(FILTER(Detalhe_Registro!$C:$C,(Detalhe_Registro!$D:$D=A855)*(Detalhe_Registro!$E:$E=B855)*(Detalhe_Registro!$M:$M="SIM")))),"")</f>
        <v/>
      </c>
      <c r="E855" s="2">
        <f>COUNTIFS(Detalhe_Registro!$D:$D,A855,Detalhe_Registro!$E:$E,B855,Detalhe_Registro!$M:$M,"SIM")</f>
        <v/>
      </c>
      <c r="F855" s="2">
        <f>IFERROR(MAXIFS(Detalhe_Registro!$N:$N,Detalhe_Registro!$D:$D,A855,Detalhe_Registro!$E:$E,B855,Detalhe_Registro!$M:$M,"SIM"),0)</f>
        <v/>
      </c>
      <c r="G855" s="2">
        <f>IFERROR(AVERAGEIFS(Detalhe_Registro!$N:$N,Detalhe_Registro!$D:$D,A855,Detalhe_Registro!$E:$E,B855,Detalhe_Registro!$M:$M,"SIM"),0)</f>
        <v/>
      </c>
      <c r="H855" s="2">
        <f>SUMIFS(Detalhe_Registro!$F:$F,Detalhe_Registro!$D:$D,A855,Detalhe_Registro!$E:$E,B855,Detalhe_Registro!$M:$M,"SIM")</f>
        <v/>
      </c>
      <c r="I855" s="2">
        <f>SUMIFS(Detalhe_Registro!$G:$G,Detalhe_Registro!$D:$D,A855,Detalhe_Registro!$E:$E,B855,Detalhe_Registro!$M:$M,"SIM")</f>
        <v/>
      </c>
      <c r="J855" s="2">
        <f>IF(F855&lt;Premissas!$B$8,"&lt; 1,00",IF(F855&lt;Premissas!$B$9,"1,00 – 1,19",IF(F855&lt;Premissas!$B$10,"1,20 – 1,39",IF(F855&lt;Premissas!$B$11,"1,40 – 1,59",IF(F855&lt;Premissas!$B$12,"1,60 – 1,99","≥ 2,00")))))</f>
        <v/>
      </c>
      <c r="K855" s="5">
        <f>IF(F855&lt;Premissas!$B$8,Premissas!$B$13,IF(F855&lt;Premissas!$B$9,Premissas!$B$14,IF(F855&lt;Premissas!$B$10,Premissas!$B$15,IF(F855&lt;Premissas!$B$11,Premissas!$B$16,IF(F855&lt;Premissas!$B$12,Premissas!$B$17,Premissas!$B$18)))))</f>
        <v/>
      </c>
      <c r="L855" s="5">
        <f>K855/Premissas!$B$4</f>
        <v/>
      </c>
      <c r="M855" s="2">
        <f>IF(K855=Premissas!$B$18,"SIM","NÃO")</f>
        <v/>
      </c>
    </row>
    <row r="856">
      <c r="A856" s="2" t="inlineStr">
        <is>
          <t>5979374</t>
        </is>
      </c>
      <c r="B856" s="2" t="inlineStr">
        <is>
          <t>Michael Andretti Rodrigues Da Costa</t>
        </is>
      </c>
      <c r="C856" s="2" t="n">
        <v>930</v>
      </c>
      <c r="D856" s="2">
        <f>IFERROR(TEXTJOIN(" | ",TRUE,UNIQUE(FILTER(Detalhe_Registro!$C:$C,(Detalhe_Registro!$D:$D=A856)*(Detalhe_Registro!$E:$E=B856)*(Detalhe_Registro!$M:$M="SIM")))),"")</f>
        <v/>
      </c>
      <c r="E856" s="2">
        <f>COUNTIFS(Detalhe_Registro!$D:$D,A856,Detalhe_Registro!$E:$E,B856,Detalhe_Registro!$M:$M,"SIM")</f>
        <v/>
      </c>
      <c r="F856" s="2">
        <f>IFERROR(MAXIFS(Detalhe_Registro!$N:$N,Detalhe_Registro!$D:$D,A856,Detalhe_Registro!$E:$E,B856,Detalhe_Registro!$M:$M,"SIM"),0)</f>
        <v/>
      </c>
      <c r="G856" s="2">
        <f>IFERROR(AVERAGEIFS(Detalhe_Registro!$N:$N,Detalhe_Registro!$D:$D,A856,Detalhe_Registro!$E:$E,B856,Detalhe_Registro!$M:$M,"SIM"),0)</f>
        <v/>
      </c>
      <c r="H856" s="2">
        <f>SUMIFS(Detalhe_Registro!$F:$F,Detalhe_Registro!$D:$D,A856,Detalhe_Registro!$E:$E,B856,Detalhe_Registro!$M:$M,"SIM")</f>
        <v/>
      </c>
      <c r="I856" s="2">
        <f>SUMIFS(Detalhe_Registro!$G:$G,Detalhe_Registro!$D:$D,A856,Detalhe_Registro!$E:$E,B856,Detalhe_Registro!$M:$M,"SIM")</f>
        <v/>
      </c>
      <c r="J856" s="2">
        <f>IF(F856&lt;Premissas!$B$8,"&lt; 1,00",IF(F856&lt;Premissas!$B$9,"1,00 – 1,19",IF(F856&lt;Premissas!$B$10,"1,20 – 1,39",IF(F856&lt;Premissas!$B$11,"1,40 – 1,59",IF(F856&lt;Premissas!$B$12,"1,60 – 1,99","≥ 2,00")))))</f>
        <v/>
      </c>
      <c r="K856" s="5">
        <f>IF(F856&lt;Premissas!$B$8,Premissas!$B$13,IF(F856&lt;Premissas!$B$9,Premissas!$B$14,IF(F856&lt;Premissas!$B$10,Premissas!$B$15,IF(F856&lt;Premissas!$B$11,Premissas!$B$16,IF(F856&lt;Premissas!$B$12,Premissas!$B$17,Premissas!$B$18)))))</f>
        <v/>
      </c>
      <c r="L856" s="5">
        <f>K856/Premissas!$B$4</f>
        <v/>
      </c>
      <c r="M856" s="2">
        <f>IF(K856=Premissas!$B$18,"SIM","NÃO")</f>
        <v/>
      </c>
    </row>
    <row r="857">
      <c r="A857" s="2" t="n">
        <v>5760372</v>
      </c>
      <c r="B857" s="2" t="inlineStr">
        <is>
          <t>Michael Chukwuebuka Emmanuel</t>
        </is>
      </c>
      <c r="C857" s="2" t="n">
        <v>930</v>
      </c>
      <c r="D857" s="2">
        <f>IFERROR(TEXTJOIN(" | ",TRUE,UNIQUE(FILTER(Detalhe_Registro!$C:$C,(Detalhe_Registro!$D:$D=A857)*(Detalhe_Registro!$E:$E=B857)*(Detalhe_Registro!$M:$M="SIM")))),"")</f>
        <v/>
      </c>
      <c r="E857" s="2">
        <f>COUNTIFS(Detalhe_Registro!$D:$D,A857,Detalhe_Registro!$E:$E,B857,Detalhe_Registro!$M:$M,"SIM")</f>
        <v/>
      </c>
      <c r="F857" s="2">
        <f>IFERROR(MAXIFS(Detalhe_Registro!$N:$N,Detalhe_Registro!$D:$D,A857,Detalhe_Registro!$E:$E,B857,Detalhe_Registro!$M:$M,"SIM"),0)</f>
        <v/>
      </c>
      <c r="G857" s="2">
        <f>IFERROR(AVERAGEIFS(Detalhe_Registro!$N:$N,Detalhe_Registro!$D:$D,A857,Detalhe_Registro!$E:$E,B857,Detalhe_Registro!$M:$M,"SIM"),0)</f>
        <v/>
      </c>
      <c r="H857" s="2">
        <f>SUMIFS(Detalhe_Registro!$F:$F,Detalhe_Registro!$D:$D,A857,Detalhe_Registro!$E:$E,B857,Detalhe_Registro!$M:$M,"SIM")</f>
        <v/>
      </c>
      <c r="I857" s="2">
        <f>SUMIFS(Detalhe_Registro!$G:$G,Detalhe_Registro!$D:$D,A857,Detalhe_Registro!$E:$E,B857,Detalhe_Registro!$M:$M,"SIM")</f>
        <v/>
      </c>
      <c r="J857" s="2">
        <f>IF(F857&lt;Premissas!$B$8,"&lt; 1,00",IF(F857&lt;Premissas!$B$9,"1,00 – 1,19",IF(F857&lt;Premissas!$B$10,"1,20 – 1,39",IF(F857&lt;Premissas!$B$11,"1,40 – 1,59",IF(F857&lt;Premissas!$B$12,"1,60 – 1,99","≥ 2,00")))))</f>
        <v/>
      </c>
      <c r="K857" s="5">
        <f>IF(F857&lt;Premissas!$B$8,Premissas!$B$13,IF(F857&lt;Premissas!$B$9,Premissas!$B$14,IF(F857&lt;Premissas!$B$10,Premissas!$B$15,IF(F857&lt;Premissas!$B$11,Premissas!$B$16,IF(F857&lt;Premissas!$B$12,Premissas!$B$17,Premissas!$B$18)))))</f>
        <v/>
      </c>
      <c r="L857" s="5">
        <f>K857/Premissas!$B$4</f>
        <v/>
      </c>
      <c r="M857" s="2">
        <f>IF(K857=Premissas!$B$18,"SIM","NÃO")</f>
        <v/>
      </c>
    </row>
    <row r="858">
      <c r="A858" s="2" t="inlineStr">
        <is>
          <t>5760372</t>
        </is>
      </c>
      <c r="B858" s="2" t="inlineStr">
        <is>
          <t>Michael Chukwuebuka Emmanuel</t>
        </is>
      </c>
      <c r="C858" s="2" t="n">
        <v>930</v>
      </c>
      <c r="D858" s="2">
        <f>IFERROR(TEXTJOIN(" | ",TRUE,UNIQUE(FILTER(Detalhe_Registro!$C:$C,(Detalhe_Registro!$D:$D=A858)*(Detalhe_Registro!$E:$E=B858)*(Detalhe_Registro!$M:$M="SIM")))),"")</f>
        <v/>
      </c>
      <c r="E858" s="2">
        <f>COUNTIFS(Detalhe_Registro!$D:$D,A858,Detalhe_Registro!$E:$E,B858,Detalhe_Registro!$M:$M,"SIM")</f>
        <v/>
      </c>
      <c r="F858" s="2">
        <f>IFERROR(MAXIFS(Detalhe_Registro!$N:$N,Detalhe_Registro!$D:$D,A858,Detalhe_Registro!$E:$E,B858,Detalhe_Registro!$M:$M,"SIM"),0)</f>
        <v/>
      </c>
      <c r="G858" s="2">
        <f>IFERROR(AVERAGEIFS(Detalhe_Registro!$N:$N,Detalhe_Registro!$D:$D,A858,Detalhe_Registro!$E:$E,B858,Detalhe_Registro!$M:$M,"SIM"),0)</f>
        <v/>
      </c>
      <c r="H858" s="2">
        <f>SUMIFS(Detalhe_Registro!$F:$F,Detalhe_Registro!$D:$D,A858,Detalhe_Registro!$E:$E,B858,Detalhe_Registro!$M:$M,"SIM")</f>
        <v/>
      </c>
      <c r="I858" s="2">
        <f>SUMIFS(Detalhe_Registro!$G:$G,Detalhe_Registro!$D:$D,A858,Detalhe_Registro!$E:$E,B858,Detalhe_Registro!$M:$M,"SIM")</f>
        <v/>
      </c>
      <c r="J858" s="2">
        <f>IF(F858&lt;Premissas!$B$8,"&lt; 1,00",IF(F858&lt;Premissas!$B$9,"1,00 – 1,19",IF(F858&lt;Premissas!$B$10,"1,20 – 1,39",IF(F858&lt;Premissas!$B$11,"1,40 – 1,59",IF(F858&lt;Premissas!$B$12,"1,60 – 1,99","≥ 2,00")))))</f>
        <v/>
      </c>
      <c r="K858" s="5">
        <f>IF(F858&lt;Premissas!$B$8,Premissas!$B$13,IF(F858&lt;Premissas!$B$9,Premissas!$B$14,IF(F858&lt;Premissas!$B$10,Premissas!$B$15,IF(F858&lt;Premissas!$B$11,Premissas!$B$16,IF(F858&lt;Premissas!$B$12,Premissas!$B$17,Premissas!$B$18)))))</f>
        <v/>
      </c>
      <c r="L858" s="5">
        <f>K858/Premissas!$B$4</f>
        <v/>
      </c>
      <c r="M858" s="2">
        <f>IF(K858=Premissas!$B$18,"SIM","NÃO")</f>
        <v/>
      </c>
    </row>
    <row r="859">
      <c r="A859" s="2" t="n">
        <v>5689694</v>
      </c>
      <c r="B859" s="2" t="inlineStr">
        <is>
          <t>Michael Duane Graves</t>
        </is>
      </c>
      <c r="C859" s="2" t="n">
        <v>930</v>
      </c>
      <c r="D859" s="2">
        <f>IFERROR(TEXTJOIN(" | ",TRUE,UNIQUE(FILTER(Detalhe_Registro!$C:$C,(Detalhe_Registro!$D:$D=A859)*(Detalhe_Registro!$E:$E=B859)*(Detalhe_Registro!$M:$M="SIM")))),"")</f>
        <v/>
      </c>
      <c r="E859" s="2">
        <f>COUNTIFS(Detalhe_Registro!$D:$D,A859,Detalhe_Registro!$E:$E,B859,Detalhe_Registro!$M:$M,"SIM")</f>
        <v/>
      </c>
      <c r="F859" s="2">
        <f>IFERROR(MAXIFS(Detalhe_Registro!$N:$N,Detalhe_Registro!$D:$D,A859,Detalhe_Registro!$E:$E,B859,Detalhe_Registro!$M:$M,"SIM"),0)</f>
        <v/>
      </c>
      <c r="G859" s="2">
        <f>IFERROR(AVERAGEIFS(Detalhe_Registro!$N:$N,Detalhe_Registro!$D:$D,A859,Detalhe_Registro!$E:$E,B859,Detalhe_Registro!$M:$M,"SIM"),0)</f>
        <v/>
      </c>
      <c r="H859" s="2">
        <f>SUMIFS(Detalhe_Registro!$F:$F,Detalhe_Registro!$D:$D,A859,Detalhe_Registro!$E:$E,B859,Detalhe_Registro!$M:$M,"SIM")</f>
        <v/>
      </c>
      <c r="I859" s="2">
        <f>SUMIFS(Detalhe_Registro!$G:$G,Detalhe_Registro!$D:$D,A859,Detalhe_Registro!$E:$E,B859,Detalhe_Registro!$M:$M,"SIM")</f>
        <v/>
      </c>
      <c r="J859" s="2">
        <f>IF(F859&lt;Premissas!$B$8,"&lt; 1,00",IF(F859&lt;Premissas!$B$9,"1,00 – 1,19",IF(F859&lt;Premissas!$B$10,"1,20 – 1,39",IF(F859&lt;Premissas!$B$11,"1,40 – 1,59",IF(F859&lt;Premissas!$B$12,"1,60 – 1,99","≥ 2,00")))))</f>
        <v/>
      </c>
      <c r="K859" s="5">
        <f>IF(F859&lt;Premissas!$B$8,Premissas!$B$13,IF(F859&lt;Premissas!$B$9,Premissas!$B$14,IF(F859&lt;Premissas!$B$10,Premissas!$B$15,IF(F859&lt;Premissas!$B$11,Premissas!$B$16,IF(F859&lt;Premissas!$B$12,Premissas!$B$17,Premissas!$B$18)))))</f>
        <v/>
      </c>
      <c r="L859" s="5">
        <f>K859/Premissas!$B$4</f>
        <v/>
      </c>
      <c r="M859" s="2">
        <f>IF(K859=Premissas!$B$18,"SIM","NÃO")</f>
        <v/>
      </c>
    </row>
    <row r="860">
      <c r="A860" s="2" t="inlineStr">
        <is>
          <t>5689694</t>
        </is>
      </c>
      <c r="B860" s="2" t="inlineStr">
        <is>
          <t>Michael Duane Graves</t>
        </is>
      </c>
      <c r="C860" s="2" t="n">
        <v>930</v>
      </c>
      <c r="D860" s="2">
        <f>IFERROR(TEXTJOIN(" | ",TRUE,UNIQUE(FILTER(Detalhe_Registro!$C:$C,(Detalhe_Registro!$D:$D=A860)*(Detalhe_Registro!$E:$E=B860)*(Detalhe_Registro!$M:$M="SIM")))),"")</f>
        <v/>
      </c>
      <c r="E860" s="2">
        <f>COUNTIFS(Detalhe_Registro!$D:$D,A860,Detalhe_Registro!$E:$E,B860,Detalhe_Registro!$M:$M,"SIM")</f>
        <v/>
      </c>
      <c r="F860" s="2">
        <f>IFERROR(MAXIFS(Detalhe_Registro!$N:$N,Detalhe_Registro!$D:$D,A860,Detalhe_Registro!$E:$E,B860,Detalhe_Registro!$M:$M,"SIM"),0)</f>
        <v/>
      </c>
      <c r="G860" s="2">
        <f>IFERROR(AVERAGEIFS(Detalhe_Registro!$N:$N,Detalhe_Registro!$D:$D,A860,Detalhe_Registro!$E:$E,B860,Detalhe_Registro!$M:$M,"SIM"),0)</f>
        <v/>
      </c>
      <c r="H860" s="2">
        <f>SUMIFS(Detalhe_Registro!$F:$F,Detalhe_Registro!$D:$D,A860,Detalhe_Registro!$E:$E,B860,Detalhe_Registro!$M:$M,"SIM")</f>
        <v/>
      </c>
      <c r="I860" s="2">
        <f>SUMIFS(Detalhe_Registro!$G:$G,Detalhe_Registro!$D:$D,A860,Detalhe_Registro!$E:$E,B860,Detalhe_Registro!$M:$M,"SIM")</f>
        <v/>
      </c>
      <c r="J860" s="2">
        <f>IF(F860&lt;Premissas!$B$8,"&lt; 1,00",IF(F860&lt;Premissas!$B$9,"1,00 – 1,19",IF(F860&lt;Premissas!$B$10,"1,20 – 1,39",IF(F860&lt;Premissas!$B$11,"1,40 – 1,59",IF(F860&lt;Premissas!$B$12,"1,60 – 1,99","≥ 2,00")))))</f>
        <v/>
      </c>
      <c r="K860" s="5">
        <f>IF(F860&lt;Premissas!$B$8,Premissas!$B$13,IF(F860&lt;Premissas!$B$9,Premissas!$B$14,IF(F860&lt;Premissas!$B$10,Premissas!$B$15,IF(F860&lt;Premissas!$B$11,Premissas!$B$16,IF(F860&lt;Premissas!$B$12,Premissas!$B$17,Premissas!$B$18)))))</f>
        <v/>
      </c>
      <c r="L860" s="5">
        <f>K860/Premissas!$B$4</f>
        <v/>
      </c>
      <c r="M860" s="2">
        <f>IF(K860=Premissas!$B$18,"SIM","NÃO")</f>
        <v/>
      </c>
    </row>
    <row r="861">
      <c r="A861" s="2" t="n">
        <v>5466253</v>
      </c>
      <c r="B861" s="2" t="inlineStr">
        <is>
          <t>Michel Martins Dos Santos</t>
        </is>
      </c>
      <c r="C861" s="2" t="n">
        <v>930</v>
      </c>
      <c r="D861" s="2">
        <f>IFERROR(TEXTJOIN(" | ",TRUE,UNIQUE(FILTER(Detalhe_Registro!$C:$C,(Detalhe_Registro!$D:$D=A861)*(Detalhe_Registro!$E:$E=B861)*(Detalhe_Registro!$M:$M="SIM")))),"")</f>
        <v/>
      </c>
      <c r="E861" s="2">
        <f>COUNTIFS(Detalhe_Registro!$D:$D,A861,Detalhe_Registro!$E:$E,B861,Detalhe_Registro!$M:$M,"SIM")</f>
        <v/>
      </c>
      <c r="F861" s="2">
        <f>IFERROR(MAXIFS(Detalhe_Registro!$N:$N,Detalhe_Registro!$D:$D,A861,Detalhe_Registro!$E:$E,B861,Detalhe_Registro!$M:$M,"SIM"),0)</f>
        <v/>
      </c>
      <c r="G861" s="2">
        <f>IFERROR(AVERAGEIFS(Detalhe_Registro!$N:$N,Detalhe_Registro!$D:$D,A861,Detalhe_Registro!$E:$E,B861,Detalhe_Registro!$M:$M,"SIM"),0)</f>
        <v/>
      </c>
      <c r="H861" s="2">
        <f>SUMIFS(Detalhe_Registro!$F:$F,Detalhe_Registro!$D:$D,A861,Detalhe_Registro!$E:$E,B861,Detalhe_Registro!$M:$M,"SIM")</f>
        <v/>
      </c>
      <c r="I861" s="2">
        <f>SUMIFS(Detalhe_Registro!$G:$G,Detalhe_Registro!$D:$D,A861,Detalhe_Registro!$E:$E,B861,Detalhe_Registro!$M:$M,"SIM")</f>
        <v/>
      </c>
      <c r="J861" s="2">
        <f>IF(F861&lt;Premissas!$B$8,"&lt; 1,00",IF(F861&lt;Premissas!$B$9,"1,00 – 1,19",IF(F861&lt;Premissas!$B$10,"1,20 – 1,39",IF(F861&lt;Premissas!$B$11,"1,40 – 1,59",IF(F861&lt;Premissas!$B$12,"1,60 – 1,99","≥ 2,00")))))</f>
        <v/>
      </c>
      <c r="K861" s="5">
        <f>IF(F861&lt;Premissas!$B$8,Premissas!$B$13,IF(F861&lt;Premissas!$B$9,Premissas!$B$14,IF(F861&lt;Premissas!$B$10,Premissas!$B$15,IF(F861&lt;Premissas!$B$11,Premissas!$B$16,IF(F861&lt;Premissas!$B$12,Premissas!$B$17,Premissas!$B$18)))))</f>
        <v/>
      </c>
      <c r="L861" s="5">
        <f>K861/Premissas!$B$4</f>
        <v/>
      </c>
      <c r="M861" s="2">
        <f>IF(K861=Premissas!$B$18,"SIM","NÃO")</f>
        <v/>
      </c>
    </row>
    <row r="862">
      <c r="A862" s="2" t="inlineStr">
        <is>
          <t>5466253</t>
        </is>
      </c>
      <c r="B862" s="2" t="inlineStr">
        <is>
          <t>Michel Martins Dos Santos</t>
        </is>
      </c>
      <c r="C862" s="2" t="n">
        <v>930</v>
      </c>
      <c r="D862" s="2">
        <f>IFERROR(TEXTJOIN(" | ",TRUE,UNIQUE(FILTER(Detalhe_Registro!$C:$C,(Detalhe_Registro!$D:$D=A862)*(Detalhe_Registro!$E:$E=B862)*(Detalhe_Registro!$M:$M="SIM")))),"")</f>
        <v/>
      </c>
      <c r="E862" s="2">
        <f>COUNTIFS(Detalhe_Registro!$D:$D,A862,Detalhe_Registro!$E:$E,B862,Detalhe_Registro!$M:$M,"SIM")</f>
        <v/>
      </c>
      <c r="F862" s="2">
        <f>IFERROR(MAXIFS(Detalhe_Registro!$N:$N,Detalhe_Registro!$D:$D,A862,Detalhe_Registro!$E:$E,B862,Detalhe_Registro!$M:$M,"SIM"),0)</f>
        <v/>
      </c>
      <c r="G862" s="2">
        <f>IFERROR(AVERAGEIFS(Detalhe_Registro!$N:$N,Detalhe_Registro!$D:$D,A862,Detalhe_Registro!$E:$E,B862,Detalhe_Registro!$M:$M,"SIM"),0)</f>
        <v/>
      </c>
      <c r="H862" s="2">
        <f>SUMIFS(Detalhe_Registro!$F:$F,Detalhe_Registro!$D:$D,A862,Detalhe_Registro!$E:$E,B862,Detalhe_Registro!$M:$M,"SIM")</f>
        <v/>
      </c>
      <c r="I862" s="2">
        <f>SUMIFS(Detalhe_Registro!$G:$G,Detalhe_Registro!$D:$D,A862,Detalhe_Registro!$E:$E,B862,Detalhe_Registro!$M:$M,"SIM")</f>
        <v/>
      </c>
      <c r="J862" s="2">
        <f>IF(F862&lt;Premissas!$B$8,"&lt; 1,00",IF(F862&lt;Premissas!$B$9,"1,00 – 1,19",IF(F862&lt;Premissas!$B$10,"1,20 – 1,39",IF(F862&lt;Premissas!$B$11,"1,40 – 1,59",IF(F862&lt;Premissas!$B$12,"1,60 – 1,99","≥ 2,00")))))</f>
        <v/>
      </c>
      <c r="K862" s="5">
        <f>IF(F862&lt;Premissas!$B$8,Premissas!$B$13,IF(F862&lt;Premissas!$B$9,Premissas!$B$14,IF(F862&lt;Premissas!$B$10,Premissas!$B$15,IF(F862&lt;Premissas!$B$11,Premissas!$B$16,IF(F862&lt;Premissas!$B$12,Premissas!$B$17,Premissas!$B$18)))))</f>
        <v/>
      </c>
      <c r="L862" s="5">
        <f>K862/Premissas!$B$4</f>
        <v/>
      </c>
      <c r="M862" s="2">
        <f>IF(K862=Premissas!$B$18,"SIM","NÃO")</f>
        <v/>
      </c>
    </row>
    <row r="863">
      <c r="A863" s="2" t="n">
        <v>5699967</v>
      </c>
      <c r="B863" s="2" t="inlineStr">
        <is>
          <t>Mikelson Hippolyte</t>
        </is>
      </c>
      <c r="C863" s="2" t="n">
        <v>930</v>
      </c>
      <c r="D863" s="2">
        <f>IFERROR(TEXTJOIN(" | ",TRUE,UNIQUE(FILTER(Detalhe_Registro!$C:$C,(Detalhe_Registro!$D:$D=A863)*(Detalhe_Registro!$E:$E=B863)*(Detalhe_Registro!$M:$M="SIM")))),"")</f>
        <v/>
      </c>
      <c r="E863" s="2">
        <f>COUNTIFS(Detalhe_Registro!$D:$D,A863,Detalhe_Registro!$E:$E,B863,Detalhe_Registro!$M:$M,"SIM")</f>
        <v/>
      </c>
      <c r="F863" s="2">
        <f>IFERROR(MAXIFS(Detalhe_Registro!$N:$N,Detalhe_Registro!$D:$D,A863,Detalhe_Registro!$E:$E,B863,Detalhe_Registro!$M:$M,"SIM"),0)</f>
        <v/>
      </c>
      <c r="G863" s="2">
        <f>IFERROR(AVERAGEIFS(Detalhe_Registro!$N:$N,Detalhe_Registro!$D:$D,A863,Detalhe_Registro!$E:$E,B863,Detalhe_Registro!$M:$M,"SIM"),0)</f>
        <v/>
      </c>
      <c r="H863" s="2">
        <f>SUMIFS(Detalhe_Registro!$F:$F,Detalhe_Registro!$D:$D,A863,Detalhe_Registro!$E:$E,B863,Detalhe_Registro!$M:$M,"SIM")</f>
        <v/>
      </c>
      <c r="I863" s="2">
        <f>SUMIFS(Detalhe_Registro!$G:$G,Detalhe_Registro!$D:$D,A863,Detalhe_Registro!$E:$E,B863,Detalhe_Registro!$M:$M,"SIM")</f>
        <v/>
      </c>
      <c r="J863" s="2">
        <f>IF(F863&lt;Premissas!$B$8,"&lt; 1,00",IF(F863&lt;Premissas!$B$9,"1,00 – 1,19",IF(F863&lt;Premissas!$B$10,"1,20 – 1,39",IF(F863&lt;Premissas!$B$11,"1,40 – 1,59",IF(F863&lt;Premissas!$B$12,"1,60 – 1,99","≥ 2,00")))))</f>
        <v/>
      </c>
      <c r="K863" s="5">
        <f>IF(F863&lt;Premissas!$B$8,Premissas!$B$13,IF(F863&lt;Premissas!$B$9,Premissas!$B$14,IF(F863&lt;Premissas!$B$10,Premissas!$B$15,IF(F863&lt;Premissas!$B$11,Premissas!$B$16,IF(F863&lt;Premissas!$B$12,Premissas!$B$17,Premissas!$B$18)))))</f>
        <v/>
      </c>
      <c r="L863" s="5">
        <f>K863/Premissas!$B$4</f>
        <v/>
      </c>
      <c r="M863" s="2">
        <f>IF(K863=Premissas!$B$18,"SIM","NÃO")</f>
        <v/>
      </c>
    </row>
    <row r="864">
      <c r="A864" s="2" t="inlineStr">
        <is>
          <t>5699967</t>
        </is>
      </c>
      <c r="B864" s="2" t="inlineStr">
        <is>
          <t>Mikelson Hippolyte</t>
        </is>
      </c>
      <c r="C864" s="2" t="n">
        <v>930</v>
      </c>
      <c r="D864" s="2">
        <f>IFERROR(TEXTJOIN(" | ",TRUE,UNIQUE(FILTER(Detalhe_Registro!$C:$C,(Detalhe_Registro!$D:$D=A864)*(Detalhe_Registro!$E:$E=B864)*(Detalhe_Registro!$M:$M="SIM")))),"")</f>
        <v/>
      </c>
      <c r="E864" s="2">
        <f>COUNTIFS(Detalhe_Registro!$D:$D,A864,Detalhe_Registro!$E:$E,B864,Detalhe_Registro!$M:$M,"SIM")</f>
        <v/>
      </c>
      <c r="F864" s="2">
        <f>IFERROR(MAXIFS(Detalhe_Registro!$N:$N,Detalhe_Registro!$D:$D,A864,Detalhe_Registro!$E:$E,B864,Detalhe_Registro!$M:$M,"SIM"),0)</f>
        <v/>
      </c>
      <c r="G864" s="2">
        <f>IFERROR(AVERAGEIFS(Detalhe_Registro!$N:$N,Detalhe_Registro!$D:$D,A864,Detalhe_Registro!$E:$E,B864,Detalhe_Registro!$M:$M,"SIM"),0)</f>
        <v/>
      </c>
      <c r="H864" s="2">
        <f>SUMIFS(Detalhe_Registro!$F:$F,Detalhe_Registro!$D:$D,A864,Detalhe_Registro!$E:$E,B864,Detalhe_Registro!$M:$M,"SIM")</f>
        <v/>
      </c>
      <c r="I864" s="2">
        <f>SUMIFS(Detalhe_Registro!$G:$G,Detalhe_Registro!$D:$D,A864,Detalhe_Registro!$E:$E,B864,Detalhe_Registro!$M:$M,"SIM")</f>
        <v/>
      </c>
      <c r="J864" s="2">
        <f>IF(F864&lt;Premissas!$B$8,"&lt; 1,00",IF(F864&lt;Premissas!$B$9,"1,00 – 1,19",IF(F864&lt;Premissas!$B$10,"1,20 – 1,39",IF(F864&lt;Premissas!$B$11,"1,40 – 1,59",IF(F864&lt;Premissas!$B$12,"1,60 – 1,99","≥ 2,00")))))</f>
        <v/>
      </c>
      <c r="K864" s="5">
        <f>IF(F864&lt;Premissas!$B$8,Premissas!$B$13,IF(F864&lt;Premissas!$B$9,Premissas!$B$14,IF(F864&lt;Premissas!$B$10,Premissas!$B$15,IF(F864&lt;Premissas!$B$11,Premissas!$B$16,IF(F864&lt;Premissas!$B$12,Premissas!$B$17,Premissas!$B$18)))))</f>
        <v/>
      </c>
      <c r="L864" s="5">
        <f>K864/Premissas!$B$4</f>
        <v/>
      </c>
      <c r="M864" s="2">
        <f>IF(K864=Premissas!$B$18,"SIM","NÃO")</f>
        <v/>
      </c>
    </row>
    <row r="865">
      <c r="A865" s="2" t="n">
        <v>5990289</v>
      </c>
      <c r="B865" s="2" t="inlineStr">
        <is>
          <t>Mychell Martins Da Silva</t>
        </is>
      </c>
      <c r="C865" s="2" t="n">
        <v>930</v>
      </c>
      <c r="D865" s="2">
        <f>IFERROR(TEXTJOIN(" | ",TRUE,UNIQUE(FILTER(Detalhe_Registro!$C:$C,(Detalhe_Registro!$D:$D=A865)*(Detalhe_Registro!$E:$E=B865)*(Detalhe_Registro!$M:$M="SIM")))),"")</f>
        <v/>
      </c>
      <c r="E865" s="2">
        <f>COUNTIFS(Detalhe_Registro!$D:$D,A865,Detalhe_Registro!$E:$E,B865,Detalhe_Registro!$M:$M,"SIM")</f>
        <v/>
      </c>
      <c r="F865" s="2">
        <f>IFERROR(MAXIFS(Detalhe_Registro!$N:$N,Detalhe_Registro!$D:$D,A865,Detalhe_Registro!$E:$E,B865,Detalhe_Registro!$M:$M,"SIM"),0)</f>
        <v/>
      </c>
      <c r="G865" s="2">
        <f>IFERROR(AVERAGEIFS(Detalhe_Registro!$N:$N,Detalhe_Registro!$D:$D,A865,Detalhe_Registro!$E:$E,B865,Detalhe_Registro!$M:$M,"SIM"),0)</f>
        <v/>
      </c>
      <c r="H865" s="2">
        <f>SUMIFS(Detalhe_Registro!$F:$F,Detalhe_Registro!$D:$D,A865,Detalhe_Registro!$E:$E,B865,Detalhe_Registro!$M:$M,"SIM")</f>
        <v/>
      </c>
      <c r="I865" s="2">
        <f>SUMIFS(Detalhe_Registro!$G:$G,Detalhe_Registro!$D:$D,A865,Detalhe_Registro!$E:$E,B865,Detalhe_Registro!$M:$M,"SIM")</f>
        <v/>
      </c>
      <c r="J865" s="2">
        <f>IF(F865&lt;Premissas!$B$8,"&lt; 1,00",IF(F865&lt;Premissas!$B$9,"1,00 – 1,19",IF(F865&lt;Premissas!$B$10,"1,20 – 1,39",IF(F865&lt;Premissas!$B$11,"1,40 – 1,59",IF(F865&lt;Premissas!$B$12,"1,60 – 1,99","≥ 2,00")))))</f>
        <v/>
      </c>
      <c r="K865" s="5">
        <f>IF(F865&lt;Premissas!$B$8,Premissas!$B$13,IF(F865&lt;Premissas!$B$9,Premissas!$B$14,IF(F865&lt;Premissas!$B$10,Premissas!$B$15,IF(F865&lt;Premissas!$B$11,Premissas!$B$16,IF(F865&lt;Premissas!$B$12,Premissas!$B$17,Premissas!$B$18)))))</f>
        <v/>
      </c>
      <c r="L865" s="5">
        <f>K865/Premissas!$B$4</f>
        <v/>
      </c>
      <c r="M865" s="2">
        <f>IF(K865=Premissas!$B$18,"SIM","NÃO")</f>
        <v/>
      </c>
    </row>
    <row r="866">
      <c r="A866" s="2" t="inlineStr">
        <is>
          <t>5990289</t>
        </is>
      </c>
      <c r="B866" s="2" t="inlineStr">
        <is>
          <t>Mychell Martins Da Silva</t>
        </is>
      </c>
      <c r="C866" s="2" t="n">
        <v>930</v>
      </c>
      <c r="D866" s="2">
        <f>IFERROR(TEXTJOIN(" | ",TRUE,UNIQUE(FILTER(Detalhe_Registro!$C:$C,(Detalhe_Registro!$D:$D=A866)*(Detalhe_Registro!$E:$E=B866)*(Detalhe_Registro!$M:$M="SIM")))),"")</f>
        <v/>
      </c>
      <c r="E866" s="2">
        <f>COUNTIFS(Detalhe_Registro!$D:$D,A866,Detalhe_Registro!$E:$E,B866,Detalhe_Registro!$M:$M,"SIM")</f>
        <v/>
      </c>
      <c r="F866" s="2">
        <f>IFERROR(MAXIFS(Detalhe_Registro!$N:$N,Detalhe_Registro!$D:$D,A866,Detalhe_Registro!$E:$E,B866,Detalhe_Registro!$M:$M,"SIM"),0)</f>
        <v/>
      </c>
      <c r="G866" s="2">
        <f>IFERROR(AVERAGEIFS(Detalhe_Registro!$N:$N,Detalhe_Registro!$D:$D,A866,Detalhe_Registro!$E:$E,B866,Detalhe_Registro!$M:$M,"SIM"),0)</f>
        <v/>
      </c>
      <c r="H866" s="2">
        <f>SUMIFS(Detalhe_Registro!$F:$F,Detalhe_Registro!$D:$D,A866,Detalhe_Registro!$E:$E,B866,Detalhe_Registro!$M:$M,"SIM")</f>
        <v/>
      </c>
      <c r="I866" s="2">
        <f>SUMIFS(Detalhe_Registro!$G:$G,Detalhe_Registro!$D:$D,A866,Detalhe_Registro!$E:$E,B866,Detalhe_Registro!$M:$M,"SIM")</f>
        <v/>
      </c>
      <c r="J866" s="2">
        <f>IF(F866&lt;Premissas!$B$8,"&lt; 1,00",IF(F866&lt;Premissas!$B$9,"1,00 – 1,19",IF(F866&lt;Premissas!$B$10,"1,20 – 1,39",IF(F866&lt;Premissas!$B$11,"1,40 – 1,59",IF(F866&lt;Premissas!$B$12,"1,60 – 1,99","≥ 2,00")))))</f>
        <v/>
      </c>
      <c r="K866" s="5">
        <f>IF(F866&lt;Premissas!$B$8,Premissas!$B$13,IF(F866&lt;Premissas!$B$9,Premissas!$B$14,IF(F866&lt;Premissas!$B$10,Premissas!$B$15,IF(F866&lt;Premissas!$B$11,Premissas!$B$16,IF(F866&lt;Premissas!$B$12,Premissas!$B$17,Premissas!$B$18)))))</f>
        <v/>
      </c>
      <c r="L866" s="5">
        <f>K866/Premissas!$B$4</f>
        <v/>
      </c>
      <c r="M866" s="2">
        <f>IF(K866=Premissas!$B$18,"SIM","NÃO")</f>
        <v/>
      </c>
    </row>
    <row r="867">
      <c r="A867" s="2" t="n">
        <v>5196191</v>
      </c>
      <c r="B867" s="2" t="inlineStr">
        <is>
          <t>NATANAEL ARCELINO DOS SANTOS</t>
        </is>
      </c>
      <c r="C867" s="2" t="n">
        <v>930</v>
      </c>
      <c r="D867" s="2">
        <f>IFERROR(TEXTJOIN(" | ",TRUE,UNIQUE(FILTER(Detalhe_Registro!$C:$C,(Detalhe_Registro!$D:$D=A867)*(Detalhe_Registro!$E:$E=B867)*(Detalhe_Registro!$M:$M="SIM")))),"")</f>
        <v/>
      </c>
      <c r="E867" s="2">
        <f>COUNTIFS(Detalhe_Registro!$D:$D,A867,Detalhe_Registro!$E:$E,B867,Detalhe_Registro!$M:$M,"SIM")</f>
        <v/>
      </c>
      <c r="F867" s="2">
        <f>IFERROR(MAXIFS(Detalhe_Registro!$N:$N,Detalhe_Registro!$D:$D,A867,Detalhe_Registro!$E:$E,B867,Detalhe_Registro!$M:$M,"SIM"),0)</f>
        <v/>
      </c>
      <c r="G867" s="2">
        <f>IFERROR(AVERAGEIFS(Detalhe_Registro!$N:$N,Detalhe_Registro!$D:$D,A867,Detalhe_Registro!$E:$E,B867,Detalhe_Registro!$M:$M,"SIM"),0)</f>
        <v/>
      </c>
      <c r="H867" s="2">
        <f>SUMIFS(Detalhe_Registro!$F:$F,Detalhe_Registro!$D:$D,A867,Detalhe_Registro!$E:$E,B867,Detalhe_Registro!$M:$M,"SIM")</f>
        <v/>
      </c>
      <c r="I867" s="2">
        <f>SUMIFS(Detalhe_Registro!$G:$G,Detalhe_Registro!$D:$D,A867,Detalhe_Registro!$E:$E,B867,Detalhe_Registro!$M:$M,"SIM")</f>
        <v/>
      </c>
      <c r="J867" s="2">
        <f>IF(F867&lt;Premissas!$B$8,"&lt; 1,00",IF(F867&lt;Premissas!$B$9,"1,00 – 1,19",IF(F867&lt;Premissas!$B$10,"1,20 – 1,39",IF(F867&lt;Premissas!$B$11,"1,40 – 1,59",IF(F867&lt;Premissas!$B$12,"1,60 – 1,99","≥ 2,00")))))</f>
        <v/>
      </c>
      <c r="K867" s="5">
        <f>IF(F867&lt;Premissas!$B$8,Premissas!$B$13,IF(F867&lt;Premissas!$B$9,Premissas!$B$14,IF(F867&lt;Premissas!$B$10,Premissas!$B$15,IF(F867&lt;Premissas!$B$11,Premissas!$B$16,IF(F867&lt;Premissas!$B$12,Premissas!$B$17,Premissas!$B$18)))))</f>
        <v/>
      </c>
      <c r="L867" s="5">
        <f>K867/Premissas!$B$4</f>
        <v/>
      </c>
      <c r="M867" s="2">
        <f>IF(K867=Premissas!$B$18,"SIM","NÃO")</f>
        <v/>
      </c>
    </row>
    <row r="868">
      <c r="A868" s="2" t="inlineStr">
        <is>
          <t>5196191</t>
        </is>
      </c>
      <c r="B868" s="2" t="inlineStr">
        <is>
          <t>NATANAEL ARCELINO DOS SANTOS</t>
        </is>
      </c>
      <c r="C868" s="2" t="n">
        <v>930</v>
      </c>
      <c r="D868" s="2">
        <f>IFERROR(TEXTJOIN(" | ",TRUE,UNIQUE(FILTER(Detalhe_Registro!$C:$C,(Detalhe_Registro!$D:$D=A868)*(Detalhe_Registro!$E:$E=B868)*(Detalhe_Registro!$M:$M="SIM")))),"")</f>
        <v/>
      </c>
      <c r="E868" s="2">
        <f>COUNTIFS(Detalhe_Registro!$D:$D,A868,Detalhe_Registro!$E:$E,B868,Detalhe_Registro!$M:$M,"SIM")</f>
        <v/>
      </c>
      <c r="F868" s="2">
        <f>IFERROR(MAXIFS(Detalhe_Registro!$N:$N,Detalhe_Registro!$D:$D,A868,Detalhe_Registro!$E:$E,B868,Detalhe_Registro!$M:$M,"SIM"),0)</f>
        <v/>
      </c>
      <c r="G868" s="2">
        <f>IFERROR(AVERAGEIFS(Detalhe_Registro!$N:$N,Detalhe_Registro!$D:$D,A868,Detalhe_Registro!$E:$E,B868,Detalhe_Registro!$M:$M,"SIM"),0)</f>
        <v/>
      </c>
      <c r="H868" s="2">
        <f>SUMIFS(Detalhe_Registro!$F:$F,Detalhe_Registro!$D:$D,A868,Detalhe_Registro!$E:$E,B868,Detalhe_Registro!$M:$M,"SIM")</f>
        <v/>
      </c>
      <c r="I868" s="2">
        <f>SUMIFS(Detalhe_Registro!$G:$G,Detalhe_Registro!$D:$D,A868,Detalhe_Registro!$E:$E,B868,Detalhe_Registro!$M:$M,"SIM")</f>
        <v/>
      </c>
      <c r="J868" s="2">
        <f>IF(F868&lt;Premissas!$B$8,"&lt; 1,00",IF(F868&lt;Premissas!$B$9,"1,00 – 1,19",IF(F868&lt;Premissas!$B$10,"1,20 – 1,39",IF(F868&lt;Premissas!$B$11,"1,40 – 1,59",IF(F868&lt;Premissas!$B$12,"1,60 – 1,99","≥ 2,00")))))</f>
        <v/>
      </c>
      <c r="K868" s="5">
        <f>IF(F868&lt;Premissas!$B$8,Premissas!$B$13,IF(F868&lt;Premissas!$B$9,Premissas!$B$14,IF(F868&lt;Premissas!$B$10,Premissas!$B$15,IF(F868&lt;Premissas!$B$11,Premissas!$B$16,IF(F868&lt;Premissas!$B$12,Premissas!$B$17,Premissas!$B$18)))))</f>
        <v/>
      </c>
      <c r="L868" s="5">
        <f>K868/Premissas!$B$4</f>
        <v/>
      </c>
      <c r="M868" s="2">
        <f>IF(K868=Premissas!$B$18,"SIM","NÃO")</f>
        <v/>
      </c>
    </row>
    <row r="869">
      <c r="A869" s="2" t="inlineStr">
        <is>
          <t>6030432</t>
        </is>
      </c>
      <c r="B869" s="2" t="inlineStr">
        <is>
          <t>Nkechi Miriam Oguadinma</t>
        </is>
      </c>
      <c r="C869" s="2" t="n">
        <v>930</v>
      </c>
      <c r="D869" s="2">
        <f>IFERROR(TEXTJOIN(" | ",TRUE,UNIQUE(FILTER(Detalhe_Registro!$C:$C,(Detalhe_Registro!$D:$D=A869)*(Detalhe_Registro!$E:$E=B869)*(Detalhe_Registro!$M:$M="SIM")))),"")</f>
        <v/>
      </c>
      <c r="E869" s="2">
        <f>COUNTIFS(Detalhe_Registro!$D:$D,A869,Detalhe_Registro!$E:$E,B869,Detalhe_Registro!$M:$M,"SIM")</f>
        <v/>
      </c>
      <c r="F869" s="2">
        <f>IFERROR(MAXIFS(Detalhe_Registro!$N:$N,Detalhe_Registro!$D:$D,A869,Detalhe_Registro!$E:$E,B869,Detalhe_Registro!$M:$M,"SIM"),0)</f>
        <v/>
      </c>
      <c r="G869" s="2">
        <f>IFERROR(AVERAGEIFS(Detalhe_Registro!$N:$N,Detalhe_Registro!$D:$D,A869,Detalhe_Registro!$E:$E,B869,Detalhe_Registro!$M:$M,"SIM"),0)</f>
        <v/>
      </c>
      <c r="H869" s="2">
        <f>SUMIFS(Detalhe_Registro!$F:$F,Detalhe_Registro!$D:$D,A869,Detalhe_Registro!$E:$E,B869,Detalhe_Registro!$M:$M,"SIM")</f>
        <v/>
      </c>
      <c r="I869" s="2">
        <f>SUMIFS(Detalhe_Registro!$G:$G,Detalhe_Registro!$D:$D,A869,Detalhe_Registro!$E:$E,B869,Detalhe_Registro!$M:$M,"SIM")</f>
        <v/>
      </c>
      <c r="J869" s="2">
        <f>IF(F869&lt;Premissas!$B$8,"&lt; 1,00",IF(F869&lt;Premissas!$B$9,"1,00 – 1,19",IF(F869&lt;Premissas!$B$10,"1,20 – 1,39",IF(F869&lt;Premissas!$B$11,"1,40 – 1,59",IF(F869&lt;Premissas!$B$12,"1,60 – 1,99","≥ 2,00")))))</f>
        <v/>
      </c>
      <c r="K869" s="5">
        <f>IF(F869&lt;Premissas!$B$8,Premissas!$B$13,IF(F869&lt;Premissas!$B$9,Premissas!$B$14,IF(F869&lt;Premissas!$B$10,Premissas!$B$15,IF(F869&lt;Premissas!$B$11,Premissas!$B$16,IF(F869&lt;Premissas!$B$12,Premissas!$B$17,Premissas!$B$18)))))</f>
        <v/>
      </c>
      <c r="L869" s="5">
        <f>K869/Premissas!$B$4</f>
        <v/>
      </c>
      <c r="M869" s="2">
        <f>IF(K869=Premissas!$B$18,"SIM","NÃO")</f>
        <v/>
      </c>
    </row>
    <row r="870">
      <c r="A870" s="2" t="n">
        <v>6011101</v>
      </c>
      <c r="B870" s="2" t="inlineStr">
        <is>
          <t>Nosa Majekodumi Owoloja</t>
        </is>
      </c>
      <c r="C870" s="2" t="n">
        <v>930</v>
      </c>
      <c r="D870" s="2">
        <f>IFERROR(TEXTJOIN(" | ",TRUE,UNIQUE(FILTER(Detalhe_Registro!$C:$C,(Detalhe_Registro!$D:$D=A870)*(Detalhe_Registro!$E:$E=B870)*(Detalhe_Registro!$M:$M="SIM")))),"")</f>
        <v/>
      </c>
      <c r="E870" s="2">
        <f>COUNTIFS(Detalhe_Registro!$D:$D,A870,Detalhe_Registro!$E:$E,B870,Detalhe_Registro!$M:$M,"SIM")</f>
        <v/>
      </c>
      <c r="F870" s="2">
        <f>IFERROR(MAXIFS(Detalhe_Registro!$N:$N,Detalhe_Registro!$D:$D,A870,Detalhe_Registro!$E:$E,B870,Detalhe_Registro!$M:$M,"SIM"),0)</f>
        <v/>
      </c>
      <c r="G870" s="2">
        <f>IFERROR(AVERAGEIFS(Detalhe_Registro!$N:$N,Detalhe_Registro!$D:$D,A870,Detalhe_Registro!$E:$E,B870,Detalhe_Registro!$M:$M,"SIM"),0)</f>
        <v/>
      </c>
      <c r="H870" s="2">
        <f>SUMIFS(Detalhe_Registro!$F:$F,Detalhe_Registro!$D:$D,A870,Detalhe_Registro!$E:$E,B870,Detalhe_Registro!$M:$M,"SIM")</f>
        <v/>
      </c>
      <c r="I870" s="2">
        <f>SUMIFS(Detalhe_Registro!$G:$G,Detalhe_Registro!$D:$D,A870,Detalhe_Registro!$E:$E,B870,Detalhe_Registro!$M:$M,"SIM")</f>
        <v/>
      </c>
      <c r="J870" s="2">
        <f>IF(F870&lt;Premissas!$B$8,"&lt; 1,00",IF(F870&lt;Premissas!$B$9,"1,00 – 1,19",IF(F870&lt;Premissas!$B$10,"1,20 – 1,39",IF(F870&lt;Premissas!$B$11,"1,40 – 1,59",IF(F870&lt;Premissas!$B$12,"1,60 – 1,99","≥ 2,00")))))</f>
        <v/>
      </c>
      <c r="K870" s="5">
        <f>IF(F870&lt;Premissas!$B$8,Premissas!$B$13,IF(F870&lt;Premissas!$B$9,Premissas!$B$14,IF(F870&lt;Premissas!$B$10,Premissas!$B$15,IF(F870&lt;Premissas!$B$11,Premissas!$B$16,IF(F870&lt;Premissas!$B$12,Premissas!$B$17,Premissas!$B$18)))))</f>
        <v/>
      </c>
      <c r="L870" s="5">
        <f>K870/Premissas!$B$4</f>
        <v/>
      </c>
      <c r="M870" s="2">
        <f>IF(K870=Premissas!$B$18,"SIM","NÃO")</f>
        <v/>
      </c>
    </row>
    <row r="871">
      <c r="A871" s="2" t="inlineStr">
        <is>
          <t>6011101</t>
        </is>
      </c>
      <c r="B871" s="2" t="inlineStr">
        <is>
          <t>Nosa Majekodumi Owoloja</t>
        </is>
      </c>
      <c r="C871" s="2" t="n">
        <v>930</v>
      </c>
      <c r="D871" s="2">
        <f>IFERROR(TEXTJOIN(" | ",TRUE,UNIQUE(FILTER(Detalhe_Registro!$C:$C,(Detalhe_Registro!$D:$D=A871)*(Detalhe_Registro!$E:$E=B871)*(Detalhe_Registro!$M:$M="SIM")))),"")</f>
        <v/>
      </c>
      <c r="E871" s="2">
        <f>COUNTIFS(Detalhe_Registro!$D:$D,A871,Detalhe_Registro!$E:$E,B871,Detalhe_Registro!$M:$M,"SIM")</f>
        <v/>
      </c>
      <c r="F871" s="2">
        <f>IFERROR(MAXIFS(Detalhe_Registro!$N:$N,Detalhe_Registro!$D:$D,A871,Detalhe_Registro!$E:$E,B871,Detalhe_Registro!$M:$M,"SIM"),0)</f>
        <v/>
      </c>
      <c r="G871" s="2">
        <f>IFERROR(AVERAGEIFS(Detalhe_Registro!$N:$N,Detalhe_Registro!$D:$D,A871,Detalhe_Registro!$E:$E,B871,Detalhe_Registro!$M:$M,"SIM"),0)</f>
        <v/>
      </c>
      <c r="H871" s="2">
        <f>SUMIFS(Detalhe_Registro!$F:$F,Detalhe_Registro!$D:$D,A871,Detalhe_Registro!$E:$E,B871,Detalhe_Registro!$M:$M,"SIM")</f>
        <v/>
      </c>
      <c r="I871" s="2">
        <f>SUMIFS(Detalhe_Registro!$G:$G,Detalhe_Registro!$D:$D,A871,Detalhe_Registro!$E:$E,B871,Detalhe_Registro!$M:$M,"SIM")</f>
        <v/>
      </c>
      <c r="J871" s="2">
        <f>IF(F871&lt;Premissas!$B$8,"&lt; 1,00",IF(F871&lt;Premissas!$B$9,"1,00 – 1,19",IF(F871&lt;Premissas!$B$10,"1,20 – 1,39",IF(F871&lt;Premissas!$B$11,"1,40 – 1,59",IF(F871&lt;Premissas!$B$12,"1,60 – 1,99","≥ 2,00")))))</f>
        <v/>
      </c>
      <c r="K871" s="5">
        <f>IF(F871&lt;Premissas!$B$8,Premissas!$B$13,IF(F871&lt;Premissas!$B$9,Premissas!$B$14,IF(F871&lt;Premissas!$B$10,Premissas!$B$15,IF(F871&lt;Premissas!$B$11,Premissas!$B$16,IF(F871&lt;Premissas!$B$12,Premissas!$B$17,Premissas!$B$18)))))</f>
        <v/>
      </c>
      <c r="L871" s="5">
        <f>K871/Premissas!$B$4</f>
        <v/>
      </c>
      <c r="M871" s="2">
        <f>IF(K871=Premissas!$B$18,"SIM","NÃO")</f>
        <v/>
      </c>
    </row>
    <row r="872">
      <c r="A872" s="2" t="n">
        <v>5894034</v>
      </c>
      <c r="B872" s="2" t="inlineStr">
        <is>
          <t>Nsumbo Zola</t>
        </is>
      </c>
      <c r="C872" s="2" t="n">
        <v>930</v>
      </c>
      <c r="D872" s="2">
        <f>IFERROR(TEXTJOIN(" | ",TRUE,UNIQUE(FILTER(Detalhe_Registro!$C:$C,(Detalhe_Registro!$D:$D=A872)*(Detalhe_Registro!$E:$E=B872)*(Detalhe_Registro!$M:$M="SIM")))),"")</f>
        <v/>
      </c>
      <c r="E872" s="2">
        <f>COUNTIFS(Detalhe_Registro!$D:$D,A872,Detalhe_Registro!$E:$E,B872,Detalhe_Registro!$M:$M,"SIM")</f>
        <v/>
      </c>
      <c r="F872" s="2">
        <f>IFERROR(MAXIFS(Detalhe_Registro!$N:$N,Detalhe_Registro!$D:$D,A872,Detalhe_Registro!$E:$E,B872,Detalhe_Registro!$M:$M,"SIM"),0)</f>
        <v/>
      </c>
      <c r="G872" s="2">
        <f>IFERROR(AVERAGEIFS(Detalhe_Registro!$N:$N,Detalhe_Registro!$D:$D,A872,Detalhe_Registro!$E:$E,B872,Detalhe_Registro!$M:$M,"SIM"),0)</f>
        <v/>
      </c>
      <c r="H872" s="2">
        <f>SUMIFS(Detalhe_Registro!$F:$F,Detalhe_Registro!$D:$D,A872,Detalhe_Registro!$E:$E,B872,Detalhe_Registro!$M:$M,"SIM")</f>
        <v/>
      </c>
      <c r="I872" s="2">
        <f>SUMIFS(Detalhe_Registro!$G:$G,Detalhe_Registro!$D:$D,A872,Detalhe_Registro!$E:$E,B872,Detalhe_Registro!$M:$M,"SIM")</f>
        <v/>
      </c>
      <c r="J872" s="2">
        <f>IF(F872&lt;Premissas!$B$8,"&lt; 1,00",IF(F872&lt;Premissas!$B$9,"1,00 – 1,19",IF(F872&lt;Premissas!$B$10,"1,20 – 1,39",IF(F872&lt;Premissas!$B$11,"1,40 – 1,59",IF(F872&lt;Premissas!$B$12,"1,60 – 1,99","≥ 2,00")))))</f>
        <v/>
      </c>
      <c r="K872" s="5">
        <f>IF(F872&lt;Premissas!$B$8,Premissas!$B$13,IF(F872&lt;Premissas!$B$9,Premissas!$B$14,IF(F872&lt;Premissas!$B$10,Premissas!$B$15,IF(F872&lt;Premissas!$B$11,Premissas!$B$16,IF(F872&lt;Premissas!$B$12,Premissas!$B$17,Premissas!$B$18)))))</f>
        <v/>
      </c>
      <c r="L872" s="5">
        <f>K872/Premissas!$B$4</f>
        <v/>
      </c>
      <c r="M872" s="2">
        <f>IF(K872=Premissas!$B$18,"SIM","NÃO")</f>
        <v/>
      </c>
    </row>
    <row r="873">
      <c r="A873" s="2" t="inlineStr">
        <is>
          <t>5894034</t>
        </is>
      </c>
      <c r="B873" s="2" t="inlineStr">
        <is>
          <t>Nsumbo Zola</t>
        </is>
      </c>
      <c r="C873" s="2" t="n">
        <v>930</v>
      </c>
      <c r="D873" s="2">
        <f>IFERROR(TEXTJOIN(" | ",TRUE,UNIQUE(FILTER(Detalhe_Registro!$C:$C,(Detalhe_Registro!$D:$D=A873)*(Detalhe_Registro!$E:$E=B873)*(Detalhe_Registro!$M:$M="SIM")))),"")</f>
        <v/>
      </c>
      <c r="E873" s="2">
        <f>COUNTIFS(Detalhe_Registro!$D:$D,A873,Detalhe_Registro!$E:$E,B873,Detalhe_Registro!$M:$M,"SIM")</f>
        <v/>
      </c>
      <c r="F873" s="2">
        <f>IFERROR(MAXIFS(Detalhe_Registro!$N:$N,Detalhe_Registro!$D:$D,A873,Detalhe_Registro!$E:$E,B873,Detalhe_Registro!$M:$M,"SIM"),0)</f>
        <v/>
      </c>
      <c r="G873" s="2">
        <f>IFERROR(AVERAGEIFS(Detalhe_Registro!$N:$N,Detalhe_Registro!$D:$D,A873,Detalhe_Registro!$E:$E,B873,Detalhe_Registro!$M:$M,"SIM"),0)</f>
        <v/>
      </c>
      <c r="H873" s="2">
        <f>SUMIFS(Detalhe_Registro!$F:$F,Detalhe_Registro!$D:$D,A873,Detalhe_Registro!$E:$E,B873,Detalhe_Registro!$M:$M,"SIM")</f>
        <v/>
      </c>
      <c r="I873" s="2">
        <f>SUMIFS(Detalhe_Registro!$G:$G,Detalhe_Registro!$D:$D,A873,Detalhe_Registro!$E:$E,B873,Detalhe_Registro!$M:$M,"SIM")</f>
        <v/>
      </c>
      <c r="J873" s="2">
        <f>IF(F873&lt;Premissas!$B$8,"&lt; 1,00",IF(F873&lt;Premissas!$B$9,"1,00 – 1,19",IF(F873&lt;Premissas!$B$10,"1,20 – 1,39",IF(F873&lt;Premissas!$B$11,"1,40 – 1,59",IF(F873&lt;Premissas!$B$12,"1,60 – 1,99","≥ 2,00")))))</f>
        <v/>
      </c>
      <c r="K873" s="5">
        <f>IF(F873&lt;Premissas!$B$8,Premissas!$B$13,IF(F873&lt;Premissas!$B$9,Premissas!$B$14,IF(F873&lt;Premissas!$B$10,Premissas!$B$15,IF(F873&lt;Premissas!$B$11,Premissas!$B$16,IF(F873&lt;Premissas!$B$12,Premissas!$B$17,Premissas!$B$18)))))</f>
        <v/>
      </c>
      <c r="L873" s="5">
        <f>K873/Premissas!$B$4</f>
        <v/>
      </c>
      <c r="M873" s="2">
        <f>IF(K873=Premissas!$B$18,"SIM","NÃO")</f>
        <v/>
      </c>
    </row>
    <row r="874">
      <c r="A874" s="2" t="n">
        <v>5806682</v>
      </c>
      <c r="B874" s="2" t="inlineStr">
        <is>
          <t>ONYEKA MICHAEL ATUOZO</t>
        </is>
      </c>
      <c r="C874" s="2" t="n">
        <v>930</v>
      </c>
      <c r="D874" s="2">
        <f>IFERROR(TEXTJOIN(" | ",TRUE,UNIQUE(FILTER(Detalhe_Registro!$C:$C,(Detalhe_Registro!$D:$D=A874)*(Detalhe_Registro!$E:$E=B874)*(Detalhe_Registro!$M:$M="SIM")))),"")</f>
        <v/>
      </c>
      <c r="E874" s="2">
        <f>COUNTIFS(Detalhe_Registro!$D:$D,A874,Detalhe_Registro!$E:$E,B874,Detalhe_Registro!$M:$M,"SIM")</f>
        <v/>
      </c>
      <c r="F874" s="2">
        <f>IFERROR(MAXIFS(Detalhe_Registro!$N:$N,Detalhe_Registro!$D:$D,A874,Detalhe_Registro!$E:$E,B874,Detalhe_Registro!$M:$M,"SIM"),0)</f>
        <v/>
      </c>
      <c r="G874" s="2">
        <f>IFERROR(AVERAGEIFS(Detalhe_Registro!$N:$N,Detalhe_Registro!$D:$D,A874,Detalhe_Registro!$E:$E,B874,Detalhe_Registro!$M:$M,"SIM"),0)</f>
        <v/>
      </c>
      <c r="H874" s="2">
        <f>SUMIFS(Detalhe_Registro!$F:$F,Detalhe_Registro!$D:$D,A874,Detalhe_Registro!$E:$E,B874,Detalhe_Registro!$M:$M,"SIM")</f>
        <v/>
      </c>
      <c r="I874" s="2">
        <f>SUMIFS(Detalhe_Registro!$G:$G,Detalhe_Registro!$D:$D,A874,Detalhe_Registro!$E:$E,B874,Detalhe_Registro!$M:$M,"SIM")</f>
        <v/>
      </c>
      <c r="J874" s="2">
        <f>IF(F874&lt;Premissas!$B$8,"&lt; 1,00",IF(F874&lt;Premissas!$B$9,"1,00 – 1,19",IF(F874&lt;Premissas!$B$10,"1,20 – 1,39",IF(F874&lt;Premissas!$B$11,"1,40 – 1,59",IF(F874&lt;Premissas!$B$12,"1,60 – 1,99","≥ 2,00")))))</f>
        <v/>
      </c>
      <c r="K874" s="5">
        <f>IF(F874&lt;Premissas!$B$8,Premissas!$B$13,IF(F874&lt;Premissas!$B$9,Premissas!$B$14,IF(F874&lt;Premissas!$B$10,Premissas!$B$15,IF(F874&lt;Premissas!$B$11,Premissas!$B$16,IF(F874&lt;Premissas!$B$12,Premissas!$B$17,Premissas!$B$18)))))</f>
        <v/>
      </c>
      <c r="L874" s="5">
        <f>K874/Premissas!$B$4</f>
        <v/>
      </c>
      <c r="M874" s="2">
        <f>IF(K874=Premissas!$B$18,"SIM","NÃO")</f>
        <v/>
      </c>
    </row>
    <row r="875">
      <c r="A875" s="2" t="inlineStr">
        <is>
          <t>5806682</t>
        </is>
      </c>
      <c r="B875" s="2" t="inlineStr">
        <is>
          <t>ONYEKA MICHAEL ATUOZO</t>
        </is>
      </c>
      <c r="C875" s="2" t="n">
        <v>930</v>
      </c>
      <c r="D875" s="2">
        <f>IFERROR(TEXTJOIN(" | ",TRUE,UNIQUE(FILTER(Detalhe_Registro!$C:$C,(Detalhe_Registro!$D:$D=A875)*(Detalhe_Registro!$E:$E=B875)*(Detalhe_Registro!$M:$M="SIM")))),"")</f>
        <v/>
      </c>
      <c r="E875" s="2">
        <f>COUNTIFS(Detalhe_Registro!$D:$D,A875,Detalhe_Registro!$E:$E,B875,Detalhe_Registro!$M:$M,"SIM")</f>
        <v/>
      </c>
      <c r="F875" s="2">
        <f>IFERROR(MAXIFS(Detalhe_Registro!$N:$N,Detalhe_Registro!$D:$D,A875,Detalhe_Registro!$E:$E,B875,Detalhe_Registro!$M:$M,"SIM"),0)</f>
        <v/>
      </c>
      <c r="G875" s="2">
        <f>IFERROR(AVERAGEIFS(Detalhe_Registro!$N:$N,Detalhe_Registro!$D:$D,A875,Detalhe_Registro!$E:$E,B875,Detalhe_Registro!$M:$M,"SIM"),0)</f>
        <v/>
      </c>
      <c r="H875" s="2">
        <f>SUMIFS(Detalhe_Registro!$F:$F,Detalhe_Registro!$D:$D,A875,Detalhe_Registro!$E:$E,B875,Detalhe_Registro!$M:$M,"SIM")</f>
        <v/>
      </c>
      <c r="I875" s="2">
        <f>SUMIFS(Detalhe_Registro!$G:$G,Detalhe_Registro!$D:$D,A875,Detalhe_Registro!$E:$E,B875,Detalhe_Registro!$M:$M,"SIM")</f>
        <v/>
      </c>
      <c r="J875" s="2">
        <f>IF(F875&lt;Premissas!$B$8,"&lt; 1,00",IF(F875&lt;Premissas!$B$9,"1,00 – 1,19",IF(F875&lt;Premissas!$B$10,"1,20 – 1,39",IF(F875&lt;Premissas!$B$11,"1,40 – 1,59",IF(F875&lt;Premissas!$B$12,"1,60 – 1,99","≥ 2,00")))))</f>
        <v/>
      </c>
      <c r="K875" s="5">
        <f>IF(F875&lt;Premissas!$B$8,Premissas!$B$13,IF(F875&lt;Premissas!$B$9,Premissas!$B$14,IF(F875&lt;Premissas!$B$10,Premissas!$B$15,IF(F875&lt;Premissas!$B$11,Premissas!$B$16,IF(F875&lt;Premissas!$B$12,Premissas!$B$17,Premissas!$B$18)))))</f>
        <v/>
      </c>
      <c r="L875" s="5">
        <f>K875/Premissas!$B$4</f>
        <v/>
      </c>
      <c r="M875" s="2">
        <f>IF(K875=Premissas!$B$18,"SIM","NÃO")</f>
        <v/>
      </c>
    </row>
    <row r="876">
      <c r="A876" s="2" t="n">
        <v>6010938</v>
      </c>
      <c r="B876" s="2" t="inlineStr">
        <is>
          <t>Omar El Abouyi</t>
        </is>
      </c>
      <c r="C876" s="2" t="n">
        <v>930</v>
      </c>
      <c r="D876" s="2">
        <f>IFERROR(TEXTJOIN(" | ",TRUE,UNIQUE(FILTER(Detalhe_Registro!$C:$C,(Detalhe_Registro!$D:$D=A876)*(Detalhe_Registro!$E:$E=B876)*(Detalhe_Registro!$M:$M="SIM")))),"")</f>
        <v/>
      </c>
      <c r="E876" s="2">
        <f>COUNTIFS(Detalhe_Registro!$D:$D,A876,Detalhe_Registro!$E:$E,B876,Detalhe_Registro!$M:$M,"SIM")</f>
        <v/>
      </c>
      <c r="F876" s="2">
        <f>IFERROR(MAXIFS(Detalhe_Registro!$N:$N,Detalhe_Registro!$D:$D,A876,Detalhe_Registro!$E:$E,B876,Detalhe_Registro!$M:$M,"SIM"),0)</f>
        <v/>
      </c>
      <c r="G876" s="2">
        <f>IFERROR(AVERAGEIFS(Detalhe_Registro!$N:$N,Detalhe_Registro!$D:$D,A876,Detalhe_Registro!$E:$E,B876,Detalhe_Registro!$M:$M,"SIM"),0)</f>
        <v/>
      </c>
      <c r="H876" s="2">
        <f>SUMIFS(Detalhe_Registro!$F:$F,Detalhe_Registro!$D:$D,A876,Detalhe_Registro!$E:$E,B876,Detalhe_Registro!$M:$M,"SIM")</f>
        <v/>
      </c>
      <c r="I876" s="2">
        <f>SUMIFS(Detalhe_Registro!$G:$G,Detalhe_Registro!$D:$D,A876,Detalhe_Registro!$E:$E,B876,Detalhe_Registro!$M:$M,"SIM")</f>
        <v/>
      </c>
      <c r="J876" s="2">
        <f>IF(F876&lt;Premissas!$B$8,"&lt; 1,00",IF(F876&lt;Premissas!$B$9,"1,00 – 1,19",IF(F876&lt;Premissas!$B$10,"1,20 – 1,39",IF(F876&lt;Premissas!$B$11,"1,40 – 1,59",IF(F876&lt;Premissas!$B$12,"1,60 – 1,99","≥ 2,00")))))</f>
        <v/>
      </c>
      <c r="K876" s="5">
        <f>IF(F876&lt;Premissas!$B$8,Premissas!$B$13,IF(F876&lt;Premissas!$B$9,Premissas!$B$14,IF(F876&lt;Premissas!$B$10,Premissas!$B$15,IF(F876&lt;Premissas!$B$11,Premissas!$B$16,IF(F876&lt;Premissas!$B$12,Premissas!$B$17,Premissas!$B$18)))))</f>
        <v/>
      </c>
      <c r="L876" s="5">
        <f>K876/Premissas!$B$4</f>
        <v/>
      </c>
      <c r="M876" s="2">
        <f>IF(K876=Premissas!$B$18,"SIM","NÃO")</f>
        <v/>
      </c>
    </row>
    <row r="877">
      <c r="A877" s="2" t="inlineStr">
        <is>
          <t>6010938</t>
        </is>
      </c>
      <c r="B877" s="2" t="inlineStr">
        <is>
          <t>Omar El Abouyi</t>
        </is>
      </c>
      <c r="C877" s="2" t="n">
        <v>930</v>
      </c>
      <c r="D877" s="2">
        <f>IFERROR(TEXTJOIN(" | ",TRUE,UNIQUE(FILTER(Detalhe_Registro!$C:$C,(Detalhe_Registro!$D:$D=A877)*(Detalhe_Registro!$E:$E=B877)*(Detalhe_Registro!$M:$M="SIM")))),"")</f>
        <v/>
      </c>
      <c r="E877" s="2">
        <f>COUNTIFS(Detalhe_Registro!$D:$D,A877,Detalhe_Registro!$E:$E,B877,Detalhe_Registro!$M:$M,"SIM")</f>
        <v/>
      </c>
      <c r="F877" s="2">
        <f>IFERROR(MAXIFS(Detalhe_Registro!$N:$N,Detalhe_Registro!$D:$D,A877,Detalhe_Registro!$E:$E,B877,Detalhe_Registro!$M:$M,"SIM"),0)</f>
        <v/>
      </c>
      <c r="G877" s="2">
        <f>IFERROR(AVERAGEIFS(Detalhe_Registro!$N:$N,Detalhe_Registro!$D:$D,A877,Detalhe_Registro!$E:$E,B877,Detalhe_Registro!$M:$M,"SIM"),0)</f>
        <v/>
      </c>
      <c r="H877" s="2">
        <f>SUMIFS(Detalhe_Registro!$F:$F,Detalhe_Registro!$D:$D,A877,Detalhe_Registro!$E:$E,B877,Detalhe_Registro!$M:$M,"SIM")</f>
        <v/>
      </c>
      <c r="I877" s="2">
        <f>SUMIFS(Detalhe_Registro!$G:$G,Detalhe_Registro!$D:$D,A877,Detalhe_Registro!$E:$E,B877,Detalhe_Registro!$M:$M,"SIM")</f>
        <v/>
      </c>
      <c r="J877" s="2">
        <f>IF(F877&lt;Premissas!$B$8,"&lt; 1,00",IF(F877&lt;Premissas!$B$9,"1,00 – 1,19",IF(F877&lt;Premissas!$B$10,"1,20 – 1,39",IF(F877&lt;Premissas!$B$11,"1,40 – 1,59",IF(F877&lt;Premissas!$B$12,"1,60 – 1,99","≥ 2,00")))))</f>
        <v/>
      </c>
      <c r="K877" s="5">
        <f>IF(F877&lt;Premissas!$B$8,Premissas!$B$13,IF(F877&lt;Premissas!$B$9,Premissas!$B$14,IF(F877&lt;Premissas!$B$10,Premissas!$B$15,IF(F877&lt;Premissas!$B$11,Premissas!$B$16,IF(F877&lt;Premissas!$B$12,Premissas!$B$17,Premissas!$B$18)))))</f>
        <v/>
      </c>
      <c r="L877" s="5">
        <f>K877/Premissas!$B$4</f>
        <v/>
      </c>
      <c r="M877" s="2">
        <f>IF(K877=Premissas!$B$18,"SIM","NÃO")</f>
        <v/>
      </c>
    </row>
    <row r="878">
      <c r="A878" s="2" t="n">
        <v>5804477</v>
      </c>
      <c r="B878" s="2" t="inlineStr">
        <is>
          <t>Oussama Boughdadi</t>
        </is>
      </c>
      <c r="C878" s="2" t="n">
        <v>930</v>
      </c>
      <c r="D878" s="2">
        <f>IFERROR(TEXTJOIN(" | ",TRUE,UNIQUE(FILTER(Detalhe_Registro!$C:$C,(Detalhe_Registro!$D:$D=A878)*(Detalhe_Registro!$E:$E=B878)*(Detalhe_Registro!$M:$M="SIM")))),"")</f>
        <v/>
      </c>
      <c r="E878" s="2">
        <f>COUNTIFS(Detalhe_Registro!$D:$D,A878,Detalhe_Registro!$E:$E,B878,Detalhe_Registro!$M:$M,"SIM")</f>
        <v/>
      </c>
      <c r="F878" s="2">
        <f>IFERROR(MAXIFS(Detalhe_Registro!$N:$N,Detalhe_Registro!$D:$D,A878,Detalhe_Registro!$E:$E,B878,Detalhe_Registro!$M:$M,"SIM"),0)</f>
        <v/>
      </c>
      <c r="G878" s="2">
        <f>IFERROR(AVERAGEIFS(Detalhe_Registro!$N:$N,Detalhe_Registro!$D:$D,A878,Detalhe_Registro!$E:$E,B878,Detalhe_Registro!$M:$M,"SIM"),0)</f>
        <v/>
      </c>
      <c r="H878" s="2">
        <f>SUMIFS(Detalhe_Registro!$F:$F,Detalhe_Registro!$D:$D,A878,Detalhe_Registro!$E:$E,B878,Detalhe_Registro!$M:$M,"SIM")</f>
        <v/>
      </c>
      <c r="I878" s="2">
        <f>SUMIFS(Detalhe_Registro!$G:$G,Detalhe_Registro!$D:$D,A878,Detalhe_Registro!$E:$E,B878,Detalhe_Registro!$M:$M,"SIM")</f>
        <v/>
      </c>
      <c r="J878" s="2">
        <f>IF(F878&lt;Premissas!$B$8,"&lt; 1,00",IF(F878&lt;Premissas!$B$9,"1,00 – 1,19",IF(F878&lt;Premissas!$B$10,"1,20 – 1,39",IF(F878&lt;Premissas!$B$11,"1,40 – 1,59",IF(F878&lt;Premissas!$B$12,"1,60 – 1,99","≥ 2,00")))))</f>
        <v/>
      </c>
      <c r="K878" s="5">
        <f>IF(F878&lt;Premissas!$B$8,Premissas!$B$13,IF(F878&lt;Premissas!$B$9,Premissas!$B$14,IF(F878&lt;Premissas!$B$10,Premissas!$B$15,IF(F878&lt;Premissas!$B$11,Premissas!$B$16,IF(F878&lt;Premissas!$B$12,Premissas!$B$17,Premissas!$B$18)))))</f>
        <v/>
      </c>
      <c r="L878" s="5">
        <f>K878/Premissas!$B$4</f>
        <v/>
      </c>
      <c r="M878" s="2">
        <f>IF(K878=Premissas!$B$18,"SIM","NÃO")</f>
        <v/>
      </c>
    </row>
    <row r="879">
      <c r="A879" s="2" t="inlineStr">
        <is>
          <t>5804477</t>
        </is>
      </c>
      <c r="B879" s="2" t="inlineStr">
        <is>
          <t>Oussama Boughdadi</t>
        </is>
      </c>
      <c r="C879" s="2" t="n">
        <v>930</v>
      </c>
      <c r="D879" s="2">
        <f>IFERROR(TEXTJOIN(" | ",TRUE,UNIQUE(FILTER(Detalhe_Registro!$C:$C,(Detalhe_Registro!$D:$D=A879)*(Detalhe_Registro!$E:$E=B879)*(Detalhe_Registro!$M:$M="SIM")))),"")</f>
        <v/>
      </c>
      <c r="E879" s="2">
        <f>COUNTIFS(Detalhe_Registro!$D:$D,A879,Detalhe_Registro!$E:$E,B879,Detalhe_Registro!$M:$M,"SIM")</f>
        <v/>
      </c>
      <c r="F879" s="2">
        <f>IFERROR(MAXIFS(Detalhe_Registro!$N:$N,Detalhe_Registro!$D:$D,A879,Detalhe_Registro!$E:$E,B879,Detalhe_Registro!$M:$M,"SIM"),0)</f>
        <v/>
      </c>
      <c r="G879" s="2">
        <f>IFERROR(AVERAGEIFS(Detalhe_Registro!$N:$N,Detalhe_Registro!$D:$D,A879,Detalhe_Registro!$E:$E,B879,Detalhe_Registro!$M:$M,"SIM"),0)</f>
        <v/>
      </c>
      <c r="H879" s="2">
        <f>SUMIFS(Detalhe_Registro!$F:$F,Detalhe_Registro!$D:$D,A879,Detalhe_Registro!$E:$E,B879,Detalhe_Registro!$M:$M,"SIM")</f>
        <v/>
      </c>
      <c r="I879" s="2">
        <f>SUMIFS(Detalhe_Registro!$G:$G,Detalhe_Registro!$D:$D,A879,Detalhe_Registro!$E:$E,B879,Detalhe_Registro!$M:$M,"SIM")</f>
        <v/>
      </c>
      <c r="J879" s="2">
        <f>IF(F879&lt;Premissas!$B$8,"&lt; 1,00",IF(F879&lt;Premissas!$B$9,"1,00 – 1,19",IF(F879&lt;Premissas!$B$10,"1,20 – 1,39",IF(F879&lt;Premissas!$B$11,"1,40 – 1,59",IF(F879&lt;Premissas!$B$12,"1,60 – 1,99","≥ 2,00")))))</f>
        <v/>
      </c>
      <c r="K879" s="5">
        <f>IF(F879&lt;Premissas!$B$8,Premissas!$B$13,IF(F879&lt;Premissas!$B$9,Premissas!$B$14,IF(F879&lt;Premissas!$B$10,Premissas!$B$15,IF(F879&lt;Premissas!$B$11,Premissas!$B$16,IF(F879&lt;Premissas!$B$12,Premissas!$B$17,Premissas!$B$18)))))</f>
        <v/>
      </c>
      <c r="L879" s="5">
        <f>K879/Premissas!$B$4</f>
        <v/>
      </c>
      <c r="M879" s="2">
        <f>IF(K879=Premissas!$B$18,"SIM","NÃO")</f>
        <v/>
      </c>
    </row>
    <row r="880">
      <c r="A880" s="2" t="n">
        <v>5382459</v>
      </c>
      <c r="B880" s="2" t="inlineStr">
        <is>
          <t>PAULO CESAR GONCALVES</t>
        </is>
      </c>
      <c r="C880" s="2" t="n">
        <v>930</v>
      </c>
      <c r="D880" s="2">
        <f>IFERROR(TEXTJOIN(" | ",TRUE,UNIQUE(FILTER(Detalhe_Registro!$C:$C,(Detalhe_Registro!$D:$D=A880)*(Detalhe_Registro!$E:$E=B880)*(Detalhe_Registro!$M:$M="SIM")))),"")</f>
        <v/>
      </c>
      <c r="E880" s="2">
        <f>COUNTIFS(Detalhe_Registro!$D:$D,A880,Detalhe_Registro!$E:$E,B880,Detalhe_Registro!$M:$M,"SIM")</f>
        <v/>
      </c>
      <c r="F880" s="2">
        <f>IFERROR(MAXIFS(Detalhe_Registro!$N:$N,Detalhe_Registro!$D:$D,A880,Detalhe_Registro!$E:$E,B880,Detalhe_Registro!$M:$M,"SIM"),0)</f>
        <v/>
      </c>
      <c r="G880" s="2">
        <f>IFERROR(AVERAGEIFS(Detalhe_Registro!$N:$N,Detalhe_Registro!$D:$D,A880,Detalhe_Registro!$E:$E,B880,Detalhe_Registro!$M:$M,"SIM"),0)</f>
        <v/>
      </c>
      <c r="H880" s="2">
        <f>SUMIFS(Detalhe_Registro!$F:$F,Detalhe_Registro!$D:$D,A880,Detalhe_Registro!$E:$E,B880,Detalhe_Registro!$M:$M,"SIM")</f>
        <v/>
      </c>
      <c r="I880" s="2">
        <f>SUMIFS(Detalhe_Registro!$G:$G,Detalhe_Registro!$D:$D,A880,Detalhe_Registro!$E:$E,B880,Detalhe_Registro!$M:$M,"SIM")</f>
        <v/>
      </c>
      <c r="J880" s="2">
        <f>IF(F880&lt;Premissas!$B$8,"&lt; 1,00",IF(F880&lt;Premissas!$B$9,"1,00 – 1,19",IF(F880&lt;Premissas!$B$10,"1,20 – 1,39",IF(F880&lt;Premissas!$B$11,"1,40 – 1,59",IF(F880&lt;Premissas!$B$12,"1,60 – 1,99","≥ 2,00")))))</f>
        <v/>
      </c>
      <c r="K880" s="5">
        <f>IF(F880&lt;Premissas!$B$8,Premissas!$B$13,IF(F880&lt;Premissas!$B$9,Premissas!$B$14,IF(F880&lt;Premissas!$B$10,Premissas!$B$15,IF(F880&lt;Premissas!$B$11,Premissas!$B$16,IF(F880&lt;Premissas!$B$12,Premissas!$B$17,Premissas!$B$18)))))</f>
        <v/>
      </c>
      <c r="L880" s="5">
        <f>K880/Premissas!$B$4</f>
        <v/>
      </c>
      <c r="M880" s="2">
        <f>IF(K880=Premissas!$B$18,"SIM","NÃO")</f>
        <v/>
      </c>
    </row>
    <row r="881">
      <c r="A881" s="2" t="inlineStr">
        <is>
          <t>5382459</t>
        </is>
      </c>
      <c r="B881" s="2" t="inlineStr">
        <is>
          <t>PAULO CESAR GONCALVES</t>
        </is>
      </c>
      <c r="C881" s="2" t="n">
        <v>930</v>
      </c>
      <c r="D881" s="2">
        <f>IFERROR(TEXTJOIN(" | ",TRUE,UNIQUE(FILTER(Detalhe_Registro!$C:$C,(Detalhe_Registro!$D:$D=A881)*(Detalhe_Registro!$E:$E=B881)*(Detalhe_Registro!$M:$M="SIM")))),"")</f>
        <v/>
      </c>
      <c r="E881" s="2">
        <f>COUNTIFS(Detalhe_Registro!$D:$D,A881,Detalhe_Registro!$E:$E,B881,Detalhe_Registro!$M:$M,"SIM")</f>
        <v/>
      </c>
      <c r="F881" s="2">
        <f>IFERROR(MAXIFS(Detalhe_Registro!$N:$N,Detalhe_Registro!$D:$D,A881,Detalhe_Registro!$E:$E,B881,Detalhe_Registro!$M:$M,"SIM"),0)</f>
        <v/>
      </c>
      <c r="G881" s="2">
        <f>IFERROR(AVERAGEIFS(Detalhe_Registro!$N:$N,Detalhe_Registro!$D:$D,A881,Detalhe_Registro!$E:$E,B881,Detalhe_Registro!$M:$M,"SIM"),0)</f>
        <v/>
      </c>
      <c r="H881" s="2">
        <f>SUMIFS(Detalhe_Registro!$F:$F,Detalhe_Registro!$D:$D,A881,Detalhe_Registro!$E:$E,B881,Detalhe_Registro!$M:$M,"SIM")</f>
        <v/>
      </c>
      <c r="I881" s="2">
        <f>SUMIFS(Detalhe_Registro!$G:$G,Detalhe_Registro!$D:$D,A881,Detalhe_Registro!$E:$E,B881,Detalhe_Registro!$M:$M,"SIM")</f>
        <v/>
      </c>
      <c r="J881" s="2">
        <f>IF(F881&lt;Premissas!$B$8,"&lt; 1,00",IF(F881&lt;Premissas!$B$9,"1,00 – 1,19",IF(F881&lt;Premissas!$B$10,"1,20 – 1,39",IF(F881&lt;Premissas!$B$11,"1,40 – 1,59",IF(F881&lt;Premissas!$B$12,"1,60 – 1,99","≥ 2,00")))))</f>
        <v/>
      </c>
      <c r="K881" s="5">
        <f>IF(F881&lt;Premissas!$B$8,Premissas!$B$13,IF(F881&lt;Premissas!$B$9,Premissas!$B$14,IF(F881&lt;Premissas!$B$10,Premissas!$B$15,IF(F881&lt;Premissas!$B$11,Premissas!$B$16,IF(F881&lt;Premissas!$B$12,Premissas!$B$17,Premissas!$B$18)))))</f>
        <v/>
      </c>
      <c r="L881" s="5">
        <f>K881/Premissas!$B$4</f>
        <v/>
      </c>
      <c r="M881" s="2">
        <f>IF(K881=Premissas!$B$18,"SIM","NÃO")</f>
        <v/>
      </c>
    </row>
    <row r="882">
      <c r="A882" s="2" t="n">
        <v>671519</v>
      </c>
      <c r="B882" s="2" t="inlineStr">
        <is>
          <t>PAULO ROBERTO BERTACCHINI</t>
        </is>
      </c>
      <c r="C882" s="2" t="n">
        <v>930</v>
      </c>
      <c r="D882" s="2">
        <f>IFERROR(TEXTJOIN(" | ",TRUE,UNIQUE(FILTER(Detalhe_Registro!$C:$C,(Detalhe_Registro!$D:$D=A882)*(Detalhe_Registro!$E:$E=B882)*(Detalhe_Registro!$M:$M="SIM")))),"")</f>
        <v/>
      </c>
      <c r="E882" s="2">
        <f>COUNTIFS(Detalhe_Registro!$D:$D,A882,Detalhe_Registro!$E:$E,B882,Detalhe_Registro!$M:$M,"SIM")</f>
        <v/>
      </c>
      <c r="F882" s="2">
        <f>IFERROR(MAXIFS(Detalhe_Registro!$N:$N,Detalhe_Registro!$D:$D,A882,Detalhe_Registro!$E:$E,B882,Detalhe_Registro!$M:$M,"SIM"),0)</f>
        <v/>
      </c>
      <c r="G882" s="2">
        <f>IFERROR(AVERAGEIFS(Detalhe_Registro!$N:$N,Detalhe_Registro!$D:$D,A882,Detalhe_Registro!$E:$E,B882,Detalhe_Registro!$M:$M,"SIM"),0)</f>
        <v/>
      </c>
      <c r="H882" s="2">
        <f>SUMIFS(Detalhe_Registro!$F:$F,Detalhe_Registro!$D:$D,A882,Detalhe_Registro!$E:$E,B882,Detalhe_Registro!$M:$M,"SIM")</f>
        <v/>
      </c>
      <c r="I882" s="2">
        <f>SUMIFS(Detalhe_Registro!$G:$G,Detalhe_Registro!$D:$D,A882,Detalhe_Registro!$E:$E,B882,Detalhe_Registro!$M:$M,"SIM")</f>
        <v/>
      </c>
      <c r="J882" s="2">
        <f>IF(F882&lt;Premissas!$B$8,"&lt; 1,00",IF(F882&lt;Premissas!$B$9,"1,00 – 1,19",IF(F882&lt;Premissas!$B$10,"1,20 – 1,39",IF(F882&lt;Premissas!$B$11,"1,40 – 1,59",IF(F882&lt;Premissas!$B$12,"1,60 – 1,99","≥ 2,00")))))</f>
        <v/>
      </c>
      <c r="K882" s="5">
        <f>IF(F882&lt;Premissas!$B$8,Premissas!$B$13,IF(F882&lt;Premissas!$B$9,Premissas!$B$14,IF(F882&lt;Premissas!$B$10,Premissas!$B$15,IF(F882&lt;Premissas!$B$11,Premissas!$B$16,IF(F882&lt;Premissas!$B$12,Premissas!$B$17,Premissas!$B$18)))))</f>
        <v/>
      </c>
      <c r="L882" s="5">
        <f>K882/Premissas!$B$4</f>
        <v/>
      </c>
      <c r="M882" s="2">
        <f>IF(K882=Premissas!$B$18,"SIM","NÃO")</f>
        <v/>
      </c>
    </row>
    <row r="883">
      <c r="A883" s="2" t="inlineStr">
        <is>
          <t>671519</t>
        </is>
      </c>
      <c r="B883" s="2" t="inlineStr">
        <is>
          <t>PAULO ROBERTO BERTACCHINI</t>
        </is>
      </c>
      <c r="C883" s="2" t="n">
        <v>930</v>
      </c>
      <c r="D883" s="2">
        <f>IFERROR(TEXTJOIN(" | ",TRUE,UNIQUE(FILTER(Detalhe_Registro!$C:$C,(Detalhe_Registro!$D:$D=A883)*(Detalhe_Registro!$E:$E=B883)*(Detalhe_Registro!$M:$M="SIM")))),"")</f>
        <v/>
      </c>
      <c r="E883" s="2">
        <f>COUNTIFS(Detalhe_Registro!$D:$D,A883,Detalhe_Registro!$E:$E,B883,Detalhe_Registro!$M:$M,"SIM")</f>
        <v/>
      </c>
      <c r="F883" s="2">
        <f>IFERROR(MAXIFS(Detalhe_Registro!$N:$N,Detalhe_Registro!$D:$D,A883,Detalhe_Registro!$E:$E,B883,Detalhe_Registro!$M:$M,"SIM"),0)</f>
        <v/>
      </c>
      <c r="G883" s="2">
        <f>IFERROR(AVERAGEIFS(Detalhe_Registro!$N:$N,Detalhe_Registro!$D:$D,A883,Detalhe_Registro!$E:$E,B883,Detalhe_Registro!$M:$M,"SIM"),0)</f>
        <v/>
      </c>
      <c r="H883" s="2">
        <f>SUMIFS(Detalhe_Registro!$F:$F,Detalhe_Registro!$D:$D,A883,Detalhe_Registro!$E:$E,B883,Detalhe_Registro!$M:$M,"SIM")</f>
        <v/>
      </c>
      <c r="I883" s="2">
        <f>SUMIFS(Detalhe_Registro!$G:$G,Detalhe_Registro!$D:$D,A883,Detalhe_Registro!$E:$E,B883,Detalhe_Registro!$M:$M,"SIM")</f>
        <v/>
      </c>
      <c r="J883" s="2">
        <f>IF(F883&lt;Premissas!$B$8,"&lt; 1,00",IF(F883&lt;Premissas!$B$9,"1,00 – 1,19",IF(F883&lt;Premissas!$B$10,"1,20 – 1,39",IF(F883&lt;Premissas!$B$11,"1,40 – 1,59",IF(F883&lt;Premissas!$B$12,"1,60 – 1,99","≥ 2,00")))))</f>
        <v/>
      </c>
      <c r="K883" s="5">
        <f>IF(F883&lt;Premissas!$B$8,Premissas!$B$13,IF(F883&lt;Premissas!$B$9,Premissas!$B$14,IF(F883&lt;Premissas!$B$10,Premissas!$B$15,IF(F883&lt;Premissas!$B$11,Premissas!$B$16,IF(F883&lt;Premissas!$B$12,Premissas!$B$17,Premissas!$B$18)))))</f>
        <v/>
      </c>
      <c r="L883" s="5">
        <f>K883/Premissas!$B$4</f>
        <v/>
      </c>
      <c r="M883" s="2">
        <f>IF(K883=Premissas!$B$18,"SIM","NÃO")</f>
        <v/>
      </c>
    </row>
    <row r="884">
      <c r="A884" s="2" t="n">
        <v>5946484</v>
      </c>
      <c r="B884" s="2" t="inlineStr">
        <is>
          <t>Pablo Henrique Da Silva</t>
        </is>
      </c>
      <c r="C884" s="2" t="n">
        <v>930</v>
      </c>
      <c r="D884" s="2">
        <f>IFERROR(TEXTJOIN(" | ",TRUE,UNIQUE(FILTER(Detalhe_Registro!$C:$C,(Detalhe_Registro!$D:$D=A884)*(Detalhe_Registro!$E:$E=B884)*(Detalhe_Registro!$M:$M="SIM")))),"")</f>
        <v/>
      </c>
      <c r="E884" s="2">
        <f>COUNTIFS(Detalhe_Registro!$D:$D,A884,Detalhe_Registro!$E:$E,B884,Detalhe_Registro!$M:$M,"SIM")</f>
        <v/>
      </c>
      <c r="F884" s="2">
        <f>IFERROR(MAXIFS(Detalhe_Registro!$N:$N,Detalhe_Registro!$D:$D,A884,Detalhe_Registro!$E:$E,B884,Detalhe_Registro!$M:$M,"SIM"),0)</f>
        <v/>
      </c>
      <c r="G884" s="2">
        <f>IFERROR(AVERAGEIFS(Detalhe_Registro!$N:$N,Detalhe_Registro!$D:$D,A884,Detalhe_Registro!$E:$E,B884,Detalhe_Registro!$M:$M,"SIM"),0)</f>
        <v/>
      </c>
      <c r="H884" s="2">
        <f>SUMIFS(Detalhe_Registro!$F:$F,Detalhe_Registro!$D:$D,A884,Detalhe_Registro!$E:$E,B884,Detalhe_Registro!$M:$M,"SIM")</f>
        <v/>
      </c>
      <c r="I884" s="2">
        <f>SUMIFS(Detalhe_Registro!$G:$G,Detalhe_Registro!$D:$D,A884,Detalhe_Registro!$E:$E,B884,Detalhe_Registro!$M:$M,"SIM")</f>
        <v/>
      </c>
      <c r="J884" s="2">
        <f>IF(F884&lt;Premissas!$B$8,"&lt; 1,00",IF(F884&lt;Premissas!$B$9,"1,00 – 1,19",IF(F884&lt;Premissas!$B$10,"1,20 – 1,39",IF(F884&lt;Premissas!$B$11,"1,40 – 1,59",IF(F884&lt;Premissas!$B$12,"1,60 – 1,99","≥ 2,00")))))</f>
        <v/>
      </c>
      <c r="K884" s="5">
        <f>IF(F884&lt;Premissas!$B$8,Premissas!$B$13,IF(F884&lt;Premissas!$B$9,Premissas!$B$14,IF(F884&lt;Premissas!$B$10,Premissas!$B$15,IF(F884&lt;Premissas!$B$11,Premissas!$B$16,IF(F884&lt;Premissas!$B$12,Premissas!$B$17,Premissas!$B$18)))))</f>
        <v/>
      </c>
      <c r="L884" s="5">
        <f>K884/Premissas!$B$4</f>
        <v/>
      </c>
      <c r="M884" s="2">
        <f>IF(K884=Premissas!$B$18,"SIM","NÃO")</f>
        <v/>
      </c>
    </row>
    <row r="885">
      <c r="A885" s="2" t="inlineStr">
        <is>
          <t>5946484</t>
        </is>
      </c>
      <c r="B885" s="2" t="inlineStr">
        <is>
          <t>Pablo Henrique Da Silva</t>
        </is>
      </c>
      <c r="C885" s="2" t="n">
        <v>930</v>
      </c>
      <c r="D885" s="2">
        <f>IFERROR(TEXTJOIN(" | ",TRUE,UNIQUE(FILTER(Detalhe_Registro!$C:$C,(Detalhe_Registro!$D:$D=A885)*(Detalhe_Registro!$E:$E=B885)*(Detalhe_Registro!$M:$M="SIM")))),"")</f>
        <v/>
      </c>
      <c r="E885" s="2">
        <f>COUNTIFS(Detalhe_Registro!$D:$D,A885,Detalhe_Registro!$E:$E,B885,Detalhe_Registro!$M:$M,"SIM")</f>
        <v/>
      </c>
      <c r="F885" s="2">
        <f>IFERROR(MAXIFS(Detalhe_Registro!$N:$N,Detalhe_Registro!$D:$D,A885,Detalhe_Registro!$E:$E,B885,Detalhe_Registro!$M:$M,"SIM"),0)</f>
        <v/>
      </c>
      <c r="G885" s="2">
        <f>IFERROR(AVERAGEIFS(Detalhe_Registro!$N:$N,Detalhe_Registro!$D:$D,A885,Detalhe_Registro!$E:$E,B885,Detalhe_Registro!$M:$M,"SIM"),0)</f>
        <v/>
      </c>
      <c r="H885" s="2">
        <f>SUMIFS(Detalhe_Registro!$F:$F,Detalhe_Registro!$D:$D,A885,Detalhe_Registro!$E:$E,B885,Detalhe_Registro!$M:$M,"SIM")</f>
        <v/>
      </c>
      <c r="I885" s="2">
        <f>SUMIFS(Detalhe_Registro!$G:$G,Detalhe_Registro!$D:$D,A885,Detalhe_Registro!$E:$E,B885,Detalhe_Registro!$M:$M,"SIM")</f>
        <v/>
      </c>
      <c r="J885" s="2">
        <f>IF(F885&lt;Premissas!$B$8,"&lt; 1,00",IF(F885&lt;Premissas!$B$9,"1,00 – 1,19",IF(F885&lt;Premissas!$B$10,"1,20 – 1,39",IF(F885&lt;Premissas!$B$11,"1,40 – 1,59",IF(F885&lt;Premissas!$B$12,"1,60 – 1,99","≥ 2,00")))))</f>
        <v/>
      </c>
      <c r="K885" s="5">
        <f>IF(F885&lt;Premissas!$B$8,Premissas!$B$13,IF(F885&lt;Premissas!$B$9,Premissas!$B$14,IF(F885&lt;Premissas!$B$10,Premissas!$B$15,IF(F885&lt;Premissas!$B$11,Premissas!$B$16,IF(F885&lt;Premissas!$B$12,Premissas!$B$17,Premissas!$B$18)))))</f>
        <v/>
      </c>
      <c r="L885" s="5">
        <f>K885/Premissas!$B$4</f>
        <v/>
      </c>
      <c r="M885" s="2">
        <f>IF(K885=Premissas!$B$18,"SIM","NÃO")</f>
        <v/>
      </c>
    </row>
    <row r="886">
      <c r="A886" s="2" t="n">
        <v>535662</v>
      </c>
      <c r="B886" s="2" t="inlineStr">
        <is>
          <t>Paulo Rogerio Carvalho Da Silv</t>
        </is>
      </c>
      <c r="C886" s="2" t="n">
        <v>930</v>
      </c>
      <c r="D886" s="2">
        <f>IFERROR(TEXTJOIN(" | ",TRUE,UNIQUE(FILTER(Detalhe_Registro!$C:$C,(Detalhe_Registro!$D:$D=A886)*(Detalhe_Registro!$E:$E=B886)*(Detalhe_Registro!$M:$M="SIM")))),"")</f>
        <v/>
      </c>
      <c r="E886" s="2">
        <f>COUNTIFS(Detalhe_Registro!$D:$D,A886,Detalhe_Registro!$E:$E,B886,Detalhe_Registro!$M:$M,"SIM")</f>
        <v/>
      </c>
      <c r="F886" s="2">
        <f>IFERROR(MAXIFS(Detalhe_Registro!$N:$N,Detalhe_Registro!$D:$D,A886,Detalhe_Registro!$E:$E,B886,Detalhe_Registro!$M:$M,"SIM"),0)</f>
        <v/>
      </c>
      <c r="G886" s="2">
        <f>IFERROR(AVERAGEIFS(Detalhe_Registro!$N:$N,Detalhe_Registro!$D:$D,A886,Detalhe_Registro!$E:$E,B886,Detalhe_Registro!$M:$M,"SIM"),0)</f>
        <v/>
      </c>
      <c r="H886" s="2">
        <f>SUMIFS(Detalhe_Registro!$F:$F,Detalhe_Registro!$D:$D,A886,Detalhe_Registro!$E:$E,B886,Detalhe_Registro!$M:$M,"SIM")</f>
        <v/>
      </c>
      <c r="I886" s="2">
        <f>SUMIFS(Detalhe_Registro!$G:$G,Detalhe_Registro!$D:$D,A886,Detalhe_Registro!$E:$E,B886,Detalhe_Registro!$M:$M,"SIM")</f>
        <v/>
      </c>
      <c r="J886" s="2">
        <f>IF(F886&lt;Premissas!$B$8,"&lt; 1,00",IF(F886&lt;Premissas!$B$9,"1,00 – 1,19",IF(F886&lt;Premissas!$B$10,"1,20 – 1,39",IF(F886&lt;Premissas!$B$11,"1,40 – 1,59",IF(F886&lt;Premissas!$B$12,"1,60 – 1,99","≥ 2,00")))))</f>
        <v/>
      </c>
      <c r="K886" s="5">
        <f>IF(F886&lt;Premissas!$B$8,Premissas!$B$13,IF(F886&lt;Premissas!$B$9,Premissas!$B$14,IF(F886&lt;Premissas!$B$10,Premissas!$B$15,IF(F886&lt;Premissas!$B$11,Premissas!$B$16,IF(F886&lt;Premissas!$B$12,Premissas!$B$17,Premissas!$B$18)))))</f>
        <v/>
      </c>
      <c r="L886" s="5">
        <f>K886/Premissas!$B$4</f>
        <v/>
      </c>
      <c r="M886" s="2">
        <f>IF(K886=Premissas!$B$18,"SIM","NÃO")</f>
        <v/>
      </c>
    </row>
    <row r="887">
      <c r="A887" s="2" t="inlineStr">
        <is>
          <t>535662</t>
        </is>
      </c>
      <c r="B887" s="2" t="inlineStr">
        <is>
          <t>Paulo Rogerio Carvalho Da Silv</t>
        </is>
      </c>
      <c r="C887" s="2" t="n">
        <v>930</v>
      </c>
      <c r="D887" s="2">
        <f>IFERROR(TEXTJOIN(" | ",TRUE,UNIQUE(FILTER(Detalhe_Registro!$C:$C,(Detalhe_Registro!$D:$D=A887)*(Detalhe_Registro!$E:$E=B887)*(Detalhe_Registro!$M:$M="SIM")))),"")</f>
        <v/>
      </c>
      <c r="E887" s="2">
        <f>COUNTIFS(Detalhe_Registro!$D:$D,A887,Detalhe_Registro!$E:$E,B887,Detalhe_Registro!$M:$M,"SIM")</f>
        <v/>
      </c>
      <c r="F887" s="2">
        <f>IFERROR(MAXIFS(Detalhe_Registro!$N:$N,Detalhe_Registro!$D:$D,A887,Detalhe_Registro!$E:$E,B887,Detalhe_Registro!$M:$M,"SIM"),0)</f>
        <v/>
      </c>
      <c r="G887" s="2">
        <f>IFERROR(AVERAGEIFS(Detalhe_Registro!$N:$N,Detalhe_Registro!$D:$D,A887,Detalhe_Registro!$E:$E,B887,Detalhe_Registro!$M:$M,"SIM"),0)</f>
        <v/>
      </c>
      <c r="H887" s="2">
        <f>SUMIFS(Detalhe_Registro!$F:$F,Detalhe_Registro!$D:$D,A887,Detalhe_Registro!$E:$E,B887,Detalhe_Registro!$M:$M,"SIM")</f>
        <v/>
      </c>
      <c r="I887" s="2">
        <f>SUMIFS(Detalhe_Registro!$G:$G,Detalhe_Registro!$D:$D,A887,Detalhe_Registro!$E:$E,B887,Detalhe_Registro!$M:$M,"SIM")</f>
        <v/>
      </c>
      <c r="J887" s="2">
        <f>IF(F887&lt;Premissas!$B$8,"&lt; 1,00",IF(F887&lt;Premissas!$B$9,"1,00 – 1,19",IF(F887&lt;Premissas!$B$10,"1,20 – 1,39",IF(F887&lt;Premissas!$B$11,"1,40 – 1,59",IF(F887&lt;Premissas!$B$12,"1,60 – 1,99","≥ 2,00")))))</f>
        <v/>
      </c>
      <c r="K887" s="5">
        <f>IF(F887&lt;Premissas!$B$8,Premissas!$B$13,IF(F887&lt;Premissas!$B$9,Premissas!$B$14,IF(F887&lt;Premissas!$B$10,Premissas!$B$15,IF(F887&lt;Premissas!$B$11,Premissas!$B$16,IF(F887&lt;Premissas!$B$12,Premissas!$B$17,Premissas!$B$18)))))</f>
        <v/>
      </c>
      <c r="L887" s="5">
        <f>K887/Premissas!$B$4</f>
        <v/>
      </c>
      <c r="M887" s="2">
        <f>IF(K887=Premissas!$B$18,"SIM","NÃO")</f>
        <v/>
      </c>
    </row>
    <row r="888">
      <c r="A888" s="2" t="n">
        <v>5933048</v>
      </c>
      <c r="B888" s="2" t="inlineStr">
        <is>
          <t>Pedro Luiz Cassiano De Campos</t>
        </is>
      </c>
      <c r="C888" s="2" t="n">
        <v>930</v>
      </c>
      <c r="D888" s="2">
        <f>IFERROR(TEXTJOIN(" | ",TRUE,UNIQUE(FILTER(Detalhe_Registro!$C:$C,(Detalhe_Registro!$D:$D=A888)*(Detalhe_Registro!$E:$E=B888)*(Detalhe_Registro!$M:$M="SIM")))),"")</f>
        <v/>
      </c>
      <c r="E888" s="2">
        <f>COUNTIFS(Detalhe_Registro!$D:$D,A888,Detalhe_Registro!$E:$E,B888,Detalhe_Registro!$M:$M,"SIM")</f>
        <v/>
      </c>
      <c r="F888" s="2">
        <f>IFERROR(MAXIFS(Detalhe_Registro!$N:$N,Detalhe_Registro!$D:$D,A888,Detalhe_Registro!$E:$E,B888,Detalhe_Registro!$M:$M,"SIM"),0)</f>
        <v/>
      </c>
      <c r="G888" s="2">
        <f>IFERROR(AVERAGEIFS(Detalhe_Registro!$N:$N,Detalhe_Registro!$D:$D,A888,Detalhe_Registro!$E:$E,B888,Detalhe_Registro!$M:$M,"SIM"),0)</f>
        <v/>
      </c>
      <c r="H888" s="2">
        <f>SUMIFS(Detalhe_Registro!$F:$F,Detalhe_Registro!$D:$D,A888,Detalhe_Registro!$E:$E,B888,Detalhe_Registro!$M:$M,"SIM")</f>
        <v/>
      </c>
      <c r="I888" s="2">
        <f>SUMIFS(Detalhe_Registro!$G:$G,Detalhe_Registro!$D:$D,A888,Detalhe_Registro!$E:$E,B888,Detalhe_Registro!$M:$M,"SIM")</f>
        <v/>
      </c>
      <c r="J888" s="2">
        <f>IF(F888&lt;Premissas!$B$8,"&lt; 1,00",IF(F888&lt;Premissas!$B$9,"1,00 – 1,19",IF(F888&lt;Premissas!$B$10,"1,20 – 1,39",IF(F888&lt;Premissas!$B$11,"1,40 – 1,59",IF(F888&lt;Premissas!$B$12,"1,60 – 1,99","≥ 2,00")))))</f>
        <v/>
      </c>
      <c r="K888" s="5">
        <f>IF(F888&lt;Premissas!$B$8,Premissas!$B$13,IF(F888&lt;Premissas!$B$9,Premissas!$B$14,IF(F888&lt;Premissas!$B$10,Premissas!$B$15,IF(F888&lt;Premissas!$B$11,Premissas!$B$16,IF(F888&lt;Premissas!$B$12,Premissas!$B$17,Premissas!$B$18)))))</f>
        <v/>
      </c>
      <c r="L888" s="5">
        <f>K888/Premissas!$B$4</f>
        <v/>
      </c>
      <c r="M888" s="2">
        <f>IF(K888=Premissas!$B$18,"SIM","NÃO")</f>
        <v/>
      </c>
    </row>
    <row r="889">
      <c r="A889" s="2" t="inlineStr">
        <is>
          <t>5933048</t>
        </is>
      </c>
      <c r="B889" s="2" t="inlineStr">
        <is>
          <t>Pedro Luiz Cassiano De Campos</t>
        </is>
      </c>
      <c r="C889" s="2" t="n">
        <v>930</v>
      </c>
      <c r="D889" s="2">
        <f>IFERROR(TEXTJOIN(" | ",TRUE,UNIQUE(FILTER(Detalhe_Registro!$C:$C,(Detalhe_Registro!$D:$D=A889)*(Detalhe_Registro!$E:$E=B889)*(Detalhe_Registro!$M:$M="SIM")))),"")</f>
        <v/>
      </c>
      <c r="E889" s="2">
        <f>COUNTIFS(Detalhe_Registro!$D:$D,A889,Detalhe_Registro!$E:$E,B889,Detalhe_Registro!$M:$M,"SIM")</f>
        <v/>
      </c>
      <c r="F889" s="2">
        <f>IFERROR(MAXIFS(Detalhe_Registro!$N:$N,Detalhe_Registro!$D:$D,A889,Detalhe_Registro!$E:$E,B889,Detalhe_Registro!$M:$M,"SIM"),0)</f>
        <v/>
      </c>
      <c r="G889" s="2">
        <f>IFERROR(AVERAGEIFS(Detalhe_Registro!$N:$N,Detalhe_Registro!$D:$D,A889,Detalhe_Registro!$E:$E,B889,Detalhe_Registro!$M:$M,"SIM"),0)</f>
        <v/>
      </c>
      <c r="H889" s="2">
        <f>SUMIFS(Detalhe_Registro!$F:$F,Detalhe_Registro!$D:$D,A889,Detalhe_Registro!$E:$E,B889,Detalhe_Registro!$M:$M,"SIM")</f>
        <v/>
      </c>
      <c r="I889" s="2">
        <f>SUMIFS(Detalhe_Registro!$G:$G,Detalhe_Registro!$D:$D,A889,Detalhe_Registro!$E:$E,B889,Detalhe_Registro!$M:$M,"SIM")</f>
        <v/>
      </c>
      <c r="J889" s="2">
        <f>IF(F889&lt;Premissas!$B$8,"&lt; 1,00",IF(F889&lt;Premissas!$B$9,"1,00 – 1,19",IF(F889&lt;Premissas!$B$10,"1,20 – 1,39",IF(F889&lt;Premissas!$B$11,"1,40 – 1,59",IF(F889&lt;Premissas!$B$12,"1,60 – 1,99","≥ 2,00")))))</f>
        <v/>
      </c>
      <c r="K889" s="5">
        <f>IF(F889&lt;Premissas!$B$8,Premissas!$B$13,IF(F889&lt;Premissas!$B$9,Premissas!$B$14,IF(F889&lt;Premissas!$B$10,Premissas!$B$15,IF(F889&lt;Premissas!$B$11,Premissas!$B$16,IF(F889&lt;Premissas!$B$12,Premissas!$B$17,Premissas!$B$18)))))</f>
        <v/>
      </c>
      <c r="L889" s="5">
        <f>K889/Premissas!$B$4</f>
        <v/>
      </c>
      <c r="M889" s="2">
        <f>IF(K889=Premissas!$B$18,"SIM","NÃO")</f>
        <v/>
      </c>
    </row>
    <row r="890">
      <c r="A890" s="2" t="n">
        <v>5738946</v>
      </c>
      <c r="B890" s="2" t="inlineStr">
        <is>
          <t>Pedro Valerio Da Silva Junior</t>
        </is>
      </c>
      <c r="C890" s="2" t="n">
        <v>930</v>
      </c>
      <c r="D890" s="2">
        <f>IFERROR(TEXTJOIN(" | ",TRUE,UNIQUE(FILTER(Detalhe_Registro!$C:$C,(Detalhe_Registro!$D:$D=A890)*(Detalhe_Registro!$E:$E=B890)*(Detalhe_Registro!$M:$M="SIM")))),"")</f>
        <v/>
      </c>
      <c r="E890" s="2">
        <f>COUNTIFS(Detalhe_Registro!$D:$D,A890,Detalhe_Registro!$E:$E,B890,Detalhe_Registro!$M:$M,"SIM")</f>
        <v/>
      </c>
      <c r="F890" s="2">
        <f>IFERROR(MAXIFS(Detalhe_Registro!$N:$N,Detalhe_Registro!$D:$D,A890,Detalhe_Registro!$E:$E,B890,Detalhe_Registro!$M:$M,"SIM"),0)</f>
        <v/>
      </c>
      <c r="G890" s="2">
        <f>IFERROR(AVERAGEIFS(Detalhe_Registro!$N:$N,Detalhe_Registro!$D:$D,A890,Detalhe_Registro!$E:$E,B890,Detalhe_Registro!$M:$M,"SIM"),0)</f>
        <v/>
      </c>
      <c r="H890" s="2">
        <f>SUMIFS(Detalhe_Registro!$F:$F,Detalhe_Registro!$D:$D,A890,Detalhe_Registro!$E:$E,B890,Detalhe_Registro!$M:$M,"SIM")</f>
        <v/>
      </c>
      <c r="I890" s="2">
        <f>SUMIFS(Detalhe_Registro!$G:$G,Detalhe_Registro!$D:$D,A890,Detalhe_Registro!$E:$E,B890,Detalhe_Registro!$M:$M,"SIM")</f>
        <v/>
      </c>
      <c r="J890" s="2">
        <f>IF(F890&lt;Premissas!$B$8,"&lt; 1,00",IF(F890&lt;Premissas!$B$9,"1,00 – 1,19",IF(F890&lt;Premissas!$B$10,"1,20 – 1,39",IF(F890&lt;Premissas!$B$11,"1,40 – 1,59",IF(F890&lt;Premissas!$B$12,"1,60 – 1,99","≥ 2,00")))))</f>
        <v/>
      </c>
      <c r="K890" s="5">
        <f>IF(F890&lt;Premissas!$B$8,Premissas!$B$13,IF(F890&lt;Premissas!$B$9,Premissas!$B$14,IF(F890&lt;Premissas!$B$10,Premissas!$B$15,IF(F890&lt;Premissas!$B$11,Premissas!$B$16,IF(F890&lt;Premissas!$B$12,Premissas!$B$17,Premissas!$B$18)))))</f>
        <v/>
      </c>
      <c r="L890" s="5">
        <f>K890/Premissas!$B$4</f>
        <v/>
      </c>
      <c r="M890" s="2">
        <f>IF(K890=Premissas!$B$18,"SIM","NÃO")</f>
        <v/>
      </c>
    </row>
    <row r="891">
      <c r="A891" s="2" t="inlineStr">
        <is>
          <t>5738946</t>
        </is>
      </c>
      <c r="B891" s="2" t="inlineStr">
        <is>
          <t>Pedro Valerio Da Silva Junior</t>
        </is>
      </c>
      <c r="C891" s="2" t="n">
        <v>930</v>
      </c>
      <c r="D891" s="2">
        <f>IFERROR(TEXTJOIN(" | ",TRUE,UNIQUE(FILTER(Detalhe_Registro!$C:$C,(Detalhe_Registro!$D:$D=A891)*(Detalhe_Registro!$E:$E=B891)*(Detalhe_Registro!$M:$M="SIM")))),"")</f>
        <v/>
      </c>
      <c r="E891" s="2">
        <f>COUNTIFS(Detalhe_Registro!$D:$D,A891,Detalhe_Registro!$E:$E,B891,Detalhe_Registro!$M:$M,"SIM")</f>
        <v/>
      </c>
      <c r="F891" s="2">
        <f>IFERROR(MAXIFS(Detalhe_Registro!$N:$N,Detalhe_Registro!$D:$D,A891,Detalhe_Registro!$E:$E,B891,Detalhe_Registro!$M:$M,"SIM"),0)</f>
        <v/>
      </c>
      <c r="G891" s="2">
        <f>IFERROR(AVERAGEIFS(Detalhe_Registro!$N:$N,Detalhe_Registro!$D:$D,A891,Detalhe_Registro!$E:$E,B891,Detalhe_Registro!$M:$M,"SIM"),0)</f>
        <v/>
      </c>
      <c r="H891" s="2">
        <f>SUMIFS(Detalhe_Registro!$F:$F,Detalhe_Registro!$D:$D,A891,Detalhe_Registro!$E:$E,B891,Detalhe_Registro!$M:$M,"SIM")</f>
        <v/>
      </c>
      <c r="I891" s="2">
        <f>SUMIFS(Detalhe_Registro!$G:$G,Detalhe_Registro!$D:$D,A891,Detalhe_Registro!$E:$E,B891,Detalhe_Registro!$M:$M,"SIM")</f>
        <v/>
      </c>
      <c r="J891" s="2">
        <f>IF(F891&lt;Premissas!$B$8,"&lt; 1,00",IF(F891&lt;Premissas!$B$9,"1,00 – 1,19",IF(F891&lt;Premissas!$B$10,"1,20 – 1,39",IF(F891&lt;Premissas!$B$11,"1,40 – 1,59",IF(F891&lt;Premissas!$B$12,"1,60 – 1,99","≥ 2,00")))))</f>
        <v/>
      </c>
      <c r="K891" s="5">
        <f>IF(F891&lt;Premissas!$B$8,Premissas!$B$13,IF(F891&lt;Premissas!$B$9,Premissas!$B$14,IF(F891&lt;Premissas!$B$10,Premissas!$B$15,IF(F891&lt;Premissas!$B$11,Premissas!$B$16,IF(F891&lt;Premissas!$B$12,Premissas!$B$17,Premissas!$B$18)))))</f>
        <v/>
      </c>
      <c r="L891" s="5">
        <f>K891/Premissas!$B$4</f>
        <v/>
      </c>
      <c r="M891" s="2">
        <f>IF(K891=Premissas!$B$18,"SIM","NÃO")</f>
        <v/>
      </c>
    </row>
    <row r="892">
      <c r="A892" s="2" t="n">
        <v>6008925</v>
      </c>
      <c r="B892" s="2" t="inlineStr">
        <is>
          <t>Portela Richelin Ngondzien Itoua</t>
        </is>
      </c>
      <c r="C892" s="2" t="n">
        <v>930</v>
      </c>
      <c r="D892" s="2">
        <f>IFERROR(TEXTJOIN(" | ",TRUE,UNIQUE(FILTER(Detalhe_Registro!$C:$C,(Detalhe_Registro!$D:$D=A892)*(Detalhe_Registro!$E:$E=B892)*(Detalhe_Registro!$M:$M="SIM")))),"")</f>
        <v/>
      </c>
      <c r="E892" s="2">
        <f>COUNTIFS(Detalhe_Registro!$D:$D,A892,Detalhe_Registro!$E:$E,B892,Detalhe_Registro!$M:$M,"SIM")</f>
        <v/>
      </c>
      <c r="F892" s="2">
        <f>IFERROR(MAXIFS(Detalhe_Registro!$N:$N,Detalhe_Registro!$D:$D,A892,Detalhe_Registro!$E:$E,B892,Detalhe_Registro!$M:$M,"SIM"),0)</f>
        <v/>
      </c>
      <c r="G892" s="2">
        <f>IFERROR(AVERAGEIFS(Detalhe_Registro!$N:$N,Detalhe_Registro!$D:$D,A892,Detalhe_Registro!$E:$E,B892,Detalhe_Registro!$M:$M,"SIM"),0)</f>
        <v/>
      </c>
      <c r="H892" s="2">
        <f>SUMIFS(Detalhe_Registro!$F:$F,Detalhe_Registro!$D:$D,A892,Detalhe_Registro!$E:$E,B892,Detalhe_Registro!$M:$M,"SIM")</f>
        <v/>
      </c>
      <c r="I892" s="2">
        <f>SUMIFS(Detalhe_Registro!$G:$G,Detalhe_Registro!$D:$D,A892,Detalhe_Registro!$E:$E,B892,Detalhe_Registro!$M:$M,"SIM")</f>
        <v/>
      </c>
      <c r="J892" s="2">
        <f>IF(F892&lt;Premissas!$B$8,"&lt; 1,00",IF(F892&lt;Premissas!$B$9,"1,00 – 1,19",IF(F892&lt;Premissas!$B$10,"1,20 – 1,39",IF(F892&lt;Premissas!$B$11,"1,40 – 1,59",IF(F892&lt;Premissas!$B$12,"1,60 – 1,99","≥ 2,00")))))</f>
        <v/>
      </c>
      <c r="K892" s="5">
        <f>IF(F892&lt;Premissas!$B$8,Premissas!$B$13,IF(F892&lt;Premissas!$B$9,Premissas!$B$14,IF(F892&lt;Premissas!$B$10,Premissas!$B$15,IF(F892&lt;Premissas!$B$11,Premissas!$B$16,IF(F892&lt;Premissas!$B$12,Premissas!$B$17,Premissas!$B$18)))))</f>
        <v/>
      </c>
      <c r="L892" s="5">
        <f>K892/Premissas!$B$4</f>
        <v/>
      </c>
      <c r="M892" s="2">
        <f>IF(K892=Premissas!$B$18,"SIM","NÃO")</f>
        <v/>
      </c>
    </row>
    <row r="893">
      <c r="A893" s="2" t="inlineStr">
        <is>
          <t>6008925</t>
        </is>
      </c>
      <c r="B893" s="2" t="inlineStr">
        <is>
          <t>Portela Richelin Ngondzien Itoua</t>
        </is>
      </c>
      <c r="C893" s="2" t="n">
        <v>930</v>
      </c>
      <c r="D893" s="2">
        <f>IFERROR(TEXTJOIN(" | ",TRUE,UNIQUE(FILTER(Detalhe_Registro!$C:$C,(Detalhe_Registro!$D:$D=A893)*(Detalhe_Registro!$E:$E=B893)*(Detalhe_Registro!$M:$M="SIM")))),"")</f>
        <v/>
      </c>
      <c r="E893" s="2">
        <f>COUNTIFS(Detalhe_Registro!$D:$D,A893,Detalhe_Registro!$E:$E,B893,Detalhe_Registro!$M:$M,"SIM")</f>
        <v/>
      </c>
      <c r="F893" s="2">
        <f>IFERROR(MAXIFS(Detalhe_Registro!$N:$N,Detalhe_Registro!$D:$D,A893,Detalhe_Registro!$E:$E,B893,Detalhe_Registro!$M:$M,"SIM"),0)</f>
        <v/>
      </c>
      <c r="G893" s="2">
        <f>IFERROR(AVERAGEIFS(Detalhe_Registro!$N:$N,Detalhe_Registro!$D:$D,A893,Detalhe_Registro!$E:$E,B893,Detalhe_Registro!$M:$M,"SIM"),0)</f>
        <v/>
      </c>
      <c r="H893" s="2">
        <f>SUMIFS(Detalhe_Registro!$F:$F,Detalhe_Registro!$D:$D,A893,Detalhe_Registro!$E:$E,B893,Detalhe_Registro!$M:$M,"SIM")</f>
        <v/>
      </c>
      <c r="I893" s="2">
        <f>SUMIFS(Detalhe_Registro!$G:$G,Detalhe_Registro!$D:$D,A893,Detalhe_Registro!$E:$E,B893,Detalhe_Registro!$M:$M,"SIM")</f>
        <v/>
      </c>
      <c r="J893" s="2">
        <f>IF(F893&lt;Premissas!$B$8,"&lt; 1,00",IF(F893&lt;Premissas!$B$9,"1,00 – 1,19",IF(F893&lt;Premissas!$B$10,"1,20 – 1,39",IF(F893&lt;Premissas!$B$11,"1,40 – 1,59",IF(F893&lt;Premissas!$B$12,"1,60 – 1,99","≥ 2,00")))))</f>
        <v/>
      </c>
      <c r="K893" s="5">
        <f>IF(F893&lt;Premissas!$B$8,Premissas!$B$13,IF(F893&lt;Premissas!$B$9,Premissas!$B$14,IF(F893&lt;Premissas!$B$10,Premissas!$B$15,IF(F893&lt;Premissas!$B$11,Premissas!$B$16,IF(F893&lt;Premissas!$B$12,Premissas!$B$17,Premissas!$B$18)))))</f>
        <v/>
      </c>
      <c r="L893" s="5">
        <f>K893/Premissas!$B$4</f>
        <v/>
      </c>
      <c r="M893" s="2">
        <f>IF(K893=Premissas!$B$18,"SIM","NÃO")</f>
        <v/>
      </c>
    </row>
    <row r="894">
      <c r="A894" s="2" t="n">
        <v>5990483</v>
      </c>
      <c r="B894" s="2" t="inlineStr">
        <is>
          <t>Queli Cristiane Nunes Da Silva</t>
        </is>
      </c>
      <c r="C894" s="2" t="n">
        <v>930</v>
      </c>
      <c r="D894" s="2">
        <f>IFERROR(TEXTJOIN(" | ",TRUE,UNIQUE(FILTER(Detalhe_Registro!$C:$C,(Detalhe_Registro!$D:$D=A894)*(Detalhe_Registro!$E:$E=B894)*(Detalhe_Registro!$M:$M="SIM")))),"")</f>
        <v/>
      </c>
      <c r="E894" s="2">
        <f>COUNTIFS(Detalhe_Registro!$D:$D,A894,Detalhe_Registro!$E:$E,B894,Detalhe_Registro!$M:$M,"SIM")</f>
        <v/>
      </c>
      <c r="F894" s="2">
        <f>IFERROR(MAXIFS(Detalhe_Registro!$N:$N,Detalhe_Registro!$D:$D,A894,Detalhe_Registro!$E:$E,B894,Detalhe_Registro!$M:$M,"SIM"),0)</f>
        <v/>
      </c>
      <c r="G894" s="2">
        <f>IFERROR(AVERAGEIFS(Detalhe_Registro!$N:$N,Detalhe_Registro!$D:$D,A894,Detalhe_Registro!$E:$E,B894,Detalhe_Registro!$M:$M,"SIM"),0)</f>
        <v/>
      </c>
      <c r="H894" s="2">
        <f>SUMIFS(Detalhe_Registro!$F:$F,Detalhe_Registro!$D:$D,A894,Detalhe_Registro!$E:$E,B894,Detalhe_Registro!$M:$M,"SIM")</f>
        <v/>
      </c>
      <c r="I894" s="2">
        <f>SUMIFS(Detalhe_Registro!$G:$G,Detalhe_Registro!$D:$D,A894,Detalhe_Registro!$E:$E,B894,Detalhe_Registro!$M:$M,"SIM")</f>
        <v/>
      </c>
      <c r="J894" s="2">
        <f>IF(F894&lt;Premissas!$B$8,"&lt; 1,00",IF(F894&lt;Premissas!$B$9,"1,00 – 1,19",IF(F894&lt;Premissas!$B$10,"1,20 – 1,39",IF(F894&lt;Premissas!$B$11,"1,40 – 1,59",IF(F894&lt;Premissas!$B$12,"1,60 – 1,99","≥ 2,00")))))</f>
        <v/>
      </c>
      <c r="K894" s="5">
        <f>IF(F894&lt;Premissas!$B$8,Premissas!$B$13,IF(F894&lt;Premissas!$B$9,Premissas!$B$14,IF(F894&lt;Premissas!$B$10,Premissas!$B$15,IF(F894&lt;Premissas!$B$11,Premissas!$B$16,IF(F894&lt;Premissas!$B$12,Premissas!$B$17,Premissas!$B$18)))))</f>
        <v/>
      </c>
      <c r="L894" s="5">
        <f>K894/Premissas!$B$4</f>
        <v/>
      </c>
      <c r="M894" s="2">
        <f>IF(K894=Premissas!$B$18,"SIM","NÃO")</f>
        <v/>
      </c>
    </row>
    <row r="895">
      <c r="A895" s="2" t="inlineStr">
        <is>
          <t>5990483</t>
        </is>
      </c>
      <c r="B895" s="2" t="inlineStr">
        <is>
          <t>Queli Cristiane Nunes Da Silva</t>
        </is>
      </c>
      <c r="C895" s="2" t="n">
        <v>930</v>
      </c>
      <c r="D895" s="2">
        <f>IFERROR(TEXTJOIN(" | ",TRUE,UNIQUE(FILTER(Detalhe_Registro!$C:$C,(Detalhe_Registro!$D:$D=A895)*(Detalhe_Registro!$E:$E=B895)*(Detalhe_Registro!$M:$M="SIM")))),"")</f>
        <v/>
      </c>
      <c r="E895" s="2">
        <f>COUNTIFS(Detalhe_Registro!$D:$D,A895,Detalhe_Registro!$E:$E,B895,Detalhe_Registro!$M:$M,"SIM")</f>
        <v/>
      </c>
      <c r="F895" s="2">
        <f>IFERROR(MAXIFS(Detalhe_Registro!$N:$N,Detalhe_Registro!$D:$D,A895,Detalhe_Registro!$E:$E,B895,Detalhe_Registro!$M:$M,"SIM"),0)</f>
        <v/>
      </c>
      <c r="G895" s="2">
        <f>IFERROR(AVERAGEIFS(Detalhe_Registro!$N:$N,Detalhe_Registro!$D:$D,A895,Detalhe_Registro!$E:$E,B895,Detalhe_Registro!$M:$M,"SIM"),0)</f>
        <v/>
      </c>
      <c r="H895" s="2">
        <f>SUMIFS(Detalhe_Registro!$F:$F,Detalhe_Registro!$D:$D,A895,Detalhe_Registro!$E:$E,B895,Detalhe_Registro!$M:$M,"SIM")</f>
        <v/>
      </c>
      <c r="I895" s="2">
        <f>SUMIFS(Detalhe_Registro!$G:$G,Detalhe_Registro!$D:$D,A895,Detalhe_Registro!$E:$E,B895,Detalhe_Registro!$M:$M,"SIM")</f>
        <v/>
      </c>
      <c r="J895" s="2">
        <f>IF(F895&lt;Premissas!$B$8,"&lt; 1,00",IF(F895&lt;Premissas!$B$9,"1,00 – 1,19",IF(F895&lt;Premissas!$B$10,"1,20 – 1,39",IF(F895&lt;Premissas!$B$11,"1,40 – 1,59",IF(F895&lt;Premissas!$B$12,"1,60 – 1,99","≥ 2,00")))))</f>
        <v/>
      </c>
      <c r="K895" s="5">
        <f>IF(F895&lt;Premissas!$B$8,Premissas!$B$13,IF(F895&lt;Premissas!$B$9,Premissas!$B$14,IF(F895&lt;Premissas!$B$10,Premissas!$B$15,IF(F895&lt;Premissas!$B$11,Premissas!$B$16,IF(F895&lt;Premissas!$B$12,Premissas!$B$17,Premissas!$B$18)))))</f>
        <v/>
      </c>
      <c r="L895" s="5">
        <f>K895/Premissas!$B$4</f>
        <v/>
      </c>
      <c r="M895" s="2">
        <f>IF(K895=Premissas!$B$18,"SIM","NÃO")</f>
        <v/>
      </c>
    </row>
    <row r="896">
      <c r="A896" s="2" t="n">
        <v>665501</v>
      </c>
      <c r="B896" s="2" t="inlineStr">
        <is>
          <t>RAFAEL NASCIMENTO DEMETRIO</t>
        </is>
      </c>
      <c r="C896" s="2" t="n">
        <v>930</v>
      </c>
      <c r="D896" s="2">
        <f>IFERROR(TEXTJOIN(" | ",TRUE,UNIQUE(FILTER(Detalhe_Registro!$C:$C,(Detalhe_Registro!$D:$D=A896)*(Detalhe_Registro!$E:$E=B896)*(Detalhe_Registro!$M:$M="SIM")))),"")</f>
        <v/>
      </c>
      <c r="E896" s="2">
        <f>COUNTIFS(Detalhe_Registro!$D:$D,A896,Detalhe_Registro!$E:$E,B896,Detalhe_Registro!$M:$M,"SIM")</f>
        <v/>
      </c>
      <c r="F896" s="2">
        <f>IFERROR(MAXIFS(Detalhe_Registro!$N:$N,Detalhe_Registro!$D:$D,A896,Detalhe_Registro!$E:$E,B896,Detalhe_Registro!$M:$M,"SIM"),0)</f>
        <v/>
      </c>
      <c r="G896" s="2">
        <f>IFERROR(AVERAGEIFS(Detalhe_Registro!$N:$N,Detalhe_Registro!$D:$D,A896,Detalhe_Registro!$E:$E,B896,Detalhe_Registro!$M:$M,"SIM"),0)</f>
        <v/>
      </c>
      <c r="H896" s="2">
        <f>SUMIFS(Detalhe_Registro!$F:$F,Detalhe_Registro!$D:$D,A896,Detalhe_Registro!$E:$E,B896,Detalhe_Registro!$M:$M,"SIM")</f>
        <v/>
      </c>
      <c r="I896" s="2">
        <f>SUMIFS(Detalhe_Registro!$G:$G,Detalhe_Registro!$D:$D,A896,Detalhe_Registro!$E:$E,B896,Detalhe_Registro!$M:$M,"SIM")</f>
        <v/>
      </c>
      <c r="J896" s="2">
        <f>IF(F896&lt;Premissas!$B$8,"&lt; 1,00",IF(F896&lt;Premissas!$B$9,"1,00 – 1,19",IF(F896&lt;Premissas!$B$10,"1,20 – 1,39",IF(F896&lt;Premissas!$B$11,"1,40 – 1,59",IF(F896&lt;Premissas!$B$12,"1,60 – 1,99","≥ 2,00")))))</f>
        <v/>
      </c>
      <c r="K896" s="5">
        <f>IF(F896&lt;Premissas!$B$8,Premissas!$B$13,IF(F896&lt;Premissas!$B$9,Premissas!$B$14,IF(F896&lt;Premissas!$B$10,Premissas!$B$15,IF(F896&lt;Premissas!$B$11,Premissas!$B$16,IF(F896&lt;Premissas!$B$12,Premissas!$B$17,Premissas!$B$18)))))</f>
        <v/>
      </c>
      <c r="L896" s="5">
        <f>K896/Premissas!$B$4</f>
        <v/>
      </c>
      <c r="M896" s="2">
        <f>IF(K896=Premissas!$B$18,"SIM","NÃO")</f>
        <v/>
      </c>
    </row>
    <row r="897">
      <c r="A897" s="2" t="n">
        <v>452948</v>
      </c>
      <c r="B897" s="2" t="inlineStr">
        <is>
          <t>RIBAMAR EVANGELISTA RIBEIRO</t>
        </is>
      </c>
      <c r="C897" s="2" t="n">
        <v>930</v>
      </c>
      <c r="D897" s="2">
        <f>IFERROR(TEXTJOIN(" | ",TRUE,UNIQUE(FILTER(Detalhe_Registro!$C:$C,(Detalhe_Registro!$D:$D=A897)*(Detalhe_Registro!$E:$E=B897)*(Detalhe_Registro!$M:$M="SIM")))),"")</f>
        <v/>
      </c>
      <c r="E897" s="2">
        <f>COUNTIFS(Detalhe_Registro!$D:$D,A897,Detalhe_Registro!$E:$E,B897,Detalhe_Registro!$M:$M,"SIM")</f>
        <v/>
      </c>
      <c r="F897" s="2">
        <f>IFERROR(MAXIFS(Detalhe_Registro!$N:$N,Detalhe_Registro!$D:$D,A897,Detalhe_Registro!$E:$E,B897,Detalhe_Registro!$M:$M,"SIM"),0)</f>
        <v/>
      </c>
      <c r="G897" s="2">
        <f>IFERROR(AVERAGEIFS(Detalhe_Registro!$N:$N,Detalhe_Registro!$D:$D,A897,Detalhe_Registro!$E:$E,B897,Detalhe_Registro!$M:$M,"SIM"),0)</f>
        <v/>
      </c>
      <c r="H897" s="2">
        <f>SUMIFS(Detalhe_Registro!$F:$F,Detalhe_Registro!$D:$D,A897,Detalhe_Registro!$E:$E,B897,Detalhe_Registro!$M:$M,"SIM")</f>
        <v/>
      </c>
      <c r="I897" s="2">
        <f>SUMIFS(Detalhe_Registro!$G:$G,Detalhe_Registro!$D:$D,A897,Detalhe_Registro!$E:$E,B897,Detalhe_Registro!$M:$M,"SIM")</f>
        <v/>
      </c>
      <c r="J897" s="2">
        <f>IF(F897&lt;Premissas!$B$8,"&lt; 1,00",IF(F897&lt;Premissas!$B$9,"1,00 – 1,19",IF(F897&lt;Premissas!$B$10,"1,20 – 1,39",IF(F897&lt;Premissas!$B$11,"1,40 – 1,59",IF(F897&lt;Premissas!$B$12,"1,60 – 1,99","≥ 2,00")))))</f>
        <v/>
      </c>
      <c r="K897" s="5">
        <f>IF(F897&lt;Premissas!$B$8,Premissas!$B$13,IF(F897&lt;Premissas!$B$9,Premissas!$B$14,IF(F897&lt;Premissas!$B$10,Premissas!$B$15,IF(F897&lt;Premissas!$B$11,Premissas!$B$16,IF(F897&lt;Premissas!$B$12,Premissas!$B$17,Premissas!$B$18)))))</f>
        <v/>
      </c>
      <c r="L897" s="5">
        <f>K897/Premissas!$B$4</f>
        <v/>
      </c>
      <c r="M897" s="2">
        <f>IF(K897=Premissas!$B$18,"SIM","NÃO")</f>
        <v/>
      </c>
    </row>
    <row r="898">
      <c r="A898" s="2" t="inlineStr">
        <is>
          <t>452948</t>
        </is>
      </c>
      <c r="B898" s="2" t="inlineStr">
        <is>
          <t>RIBAMAR EVANGELISTA RIBEIRO</t>
        </is>
      </c>
      <c r="C898" s="2" t="n">
        <v>930</v>
      </c>
      <c r="D898" s="2">
        <f>IFERROR(TEXTJOIN(" | ",TRUE,UNIQUE(FILTER(Detalhe_Registro!$C:$C,(Detalhe_Registro!$D:$D=A898)*(Detalhe_Registro!$E:$E=B898)*(Detalhe_Registro!$M:$M="SIM")))),"")</f>
        <v/>
      </c>
      <c r="E898" s="2">
        <f>COUNTIFS(Detalhe_Registro!$D:$D,A898,Detalhe_Registro!$E:$E,B898,Detalhe_Registro!$M:$M,"SIM")</f>
        <v/>
      </c>
      <c r="F898" s="2">
        <f>IFERROR(MAXIFS(Detalhe_Registro!$N:$N,Detalhe_Registro!$D:$D,A898,Detalhe_Registro!$E:$E,B898,Detalhe_Registro!$M:$M,"SIM"),0)</f>
        <v/>
      </c>
      <c r="G898" s="2">
        <f>IFERROR(AVERAGEIFS(Detalhe_Registro!$N:$N,Detalhe_Registro!$D:$D,A898,Detalhe_Registro!$E:$E,B898,Detalhe_Registro!$M:$M,"SIM"),0)</f>
        <v/>
      </c>
      <c r="H898" s="2">
        <f>SUMIFS(Detalhe_Registro!$F:$F,Detalhe_Registro!$D:$D,A898,Detalhe_Registro!$E:$E,B898,Detalhe_Registro!$M:$M,"SIM")</f>
        <v/>
      </c>
      <c r="I898" s="2">
        <f>SUMIFS(Detalhe_Registro!$G:$G,Detalhe_Registro!$D:$D,A898,Detalhe_Registro!$E:$E,B898,Detalhe_Registro!$M:$M,"SIM")</f>
        <v/>
      </c>
      <c r="J898" s="2">
        <f>IF(F898&lt;Premissas!$B$8,"&lt; 1,00",IF(F898&lt;Premissas!$B$9,"1,00 – 1,19",IF(F898&lt;Premissas!$B$10,"1,20 – 1,39",IF(F898&lt;Premissas!$B$11,"1,40 – 1,59",IF(F898&lt;Premissas!$B$12,"1,60 – 1,99","≥ 2,00")))))</f>
        <v/>
      </c>
      <c r="K898" s="5">
        <f>IF(F898&lt;Premissas!$B$8,Premissas!$B$13,IF(F898&lt;Premissas!$B$9,Premissas!$B$14,IF(F898&lt;Premissas!$B$10,Premissas!$B$15,IF(F898&lt;Premissas!$B$11,Premissas!$B$16,IF(F898&lt;Premissas!$B$12,Premissas!$B$17,Premissas!$B$18)))))</f>
        <v/>
      </c>
      <c r="L898" s="5">
        <f>K898/Premissas!$B$4</f>
        <v/>
      </c>
      <c r="M898" s="2">
        <f>IF(K898=Premissas!$B$18,"SIM","NÃO")</f>
        <v/>
      </c>
    </row>
    <row r="899">
      <c r="A899" s="2" t="n">
        <v>3478467</v>
      </c>
      <c r="B899" s="2" t="inlineStr">
        <is>
          <t>RICARDO FERNANDES</t>
        </is>
      </c>
      <c r="C899" s="2" t="n">
        <v>930</v>
      </c>
      <c r="D899" s="2">
        <f>IFERROR(TEXTJOIN(" | ",TRUE,UNIQUE(FILTER(Detalhe_Registro!$C:$C,(Detalhe_Registro!$D:$D=A899)*(Detalhe_Registro!$E:$E=B899)*(Detalhe_Registro!$M:$M="SIM")))),"")</f>
        <v/>
      </c>
      <c r="E899" s="2">
        <f>COUNTIFS(Detalhe_Registro!$D:$D,A899,Detalhe_Registro!$E:$E,B899,Detalhe_Registro!$M:$M,"SIM")</f>
        <v/>
      </c>
      <c r="F899" s="2">
        <f>IFERROR(MAXIFS(Detalhe_Registro!$N:$N,Detalhe_Registro!$D:$D,A899,Detalhe_Registro!$E:$E,B899,Detalhe_Registro!$M:$M,"SIM"),0)</f>
        <v/>
      </c>
      <c r="G899" s="2">
        <f>IFERROR(AVERAGEIFS(Detalhe_Registro!$N:$N,Detalhe_Registro!$D:$D,A899,Detalhe_Registro!$E:$E,B899,Detalhe_Registro!$M:$M,"SIM"),0)</f>
        <v/>
      </c>
      <c r="H899" s="2">
        <f>SUMIFS(Detalhe_Registro!$F:$F,Detalhe_Registro!$D:$D,A899,Detalhe_Registro!$E:$E,B899,Detalhe_Registro!$M:$M,"SIM")</f>
        <v/>
      </c>
      <c r="I899" s="2">
        <f>SUMIFS(Detalhe_Registro!$G:$G,Detalhe_Registro!$D:$D,A899,Detalhe_Registro!$E:$E,B899,Detalhe_Registro!$M:$M,"SIM")</f>
        <v/>
      </c>
      <c r="J899" s="2">
        <f>IF(F899&lt;Premissas!$B$8,"&lt; 1,00",IF(F899&lt;Premissas!$B$9,"1,00 – 1,19",IF(F899&lt;Premissas!$B$10,"1,20 – 1,39",IF(F899&lt;Premissas!$B$11,"1,40 – 1,59",IF(F899&lt;Premissas!$B$12,"1,60 – 1,99","≥ 2,00")))))</f>
        <v/>
      </c>
      <c r="K899" s="5">
        <f>IF(F899&lt;Premissas!$B$8,Premissas!$B$13,IF(F899&lt;Premissas!$B$9,Premissas!$B$14,IF(F899&lt;Premissas!$B$10,Premissas!$B$15,IF(F899&lt;Premissas!$B$11,Premissas!$B$16,IF(F899&lt;Premissas!$B$12,Premissas!$B$17,Premissas!$B$18)))))</f>
        <v/>
      </c>
      <c r="L899" s="5">
        <f>K899/Premissas!$B$4</f>
        <v/>
      </c>
      <c r="M899" s="2">
        <f>IF(K899=Premissas!$B$18,"SIM","NÃO")</f>
        <v/>
      </c>
    </row>
    <row r="900">
      <c r="A900" s="2" t="inlineStr">
        <is>
          <t>3478467</t>
        </is>
      </c>
      <c r="B900" s="2" t="inlineStr">
        <is>
          <t>RICARDO FERNANDES</t>
        </is>
      </c>
      <c r="C900" s="2" t="n">
        <v>930</v>
      </c>
      <c r="D900" s="2">
        <f>IFERROR(TEXTJOIN(" | ",TRUE,UNIQUE(FILTER(Detalhe_Registro!$C:$C,(Detalhe_Registro!$D:$D=A900)*(Detalhe_Registro!$E:$E=B900)*(Detalhe_Registro!$M:$M="SIM")))),"")</f>
        <v/>
      </c>
      <c r="E900" s="2">
        <f>COUNTIFS(Detalhe_Registro!$D:$D,A900,Detalhe_Registro!$E:$E,B900,Detalhe_Registro!$M:$M,"SIM")</f>
        <v/>
      </c>
      <c r="F900" s="2">
        <f>IFERROR(MAXIFS(Detalhe_Registro!$N:$N,Detalhe_Registro!$D:$D,A900,Detalhe_Registro!$E:$E,B900,Detalhe_Registro!$M:$M,"SIM"),0)</f>
        <v/>
      </c>
      <c r="G900" s="2">
        <f>IFERROR(AVERAGEIFS(Detalhe_Registro!$N:$N,Detalhe_Registro!$D:$D,A900,Detalhe_Registro!$E:$E,B900,Detalhe_Registro!$M:$M,"SIM"),0)</f>
        <v/>
      </c>
      <c r="H900" s="2">
        <f>SUMIFS(Detalhe_Registro!$F:$F,Detalhe_Registro!$D:$D,A900,Detalhe_Registro!$E:$E,B900,Detalhe_Registro!$M:$M,"SIM")</f>
        <v/>
      </c>
      <c r="I900" s="2">
        <f>SUMIFS(Detalhe_Registro!$G:$G,Detalhe_Registro!$D:$D,A900,Detalhe_Registro!$E:$E,B900,Detalhe_Registro!$M:$M,"SIM")</f>
        <v/>
      </c>
      <c r="J900" s="2">
        <f>IF(F900&lt;Premissas!$B$8,"&lt; 1,00",IF(F900&lt;Premissas!$B$9,"1,00 – 1,19",IF(F900&lt;Premissas!$B$10,"1,20 – 1,39",IF(F900&lt;Premissas!$B$11,"1,40 – 1,59",IF(F900&lt;Premissas!$B$12,"1,60 – 1,99","≥ 2,00")))))</f>
        <v/>
      </c>
      <c r="K900" s="5">
        <f>IF(F900&lt;Premissas!$B$8,Premissas!$B$13,IF(F900&lt;Premissas!$B$9,Premissas!$B$14,IF(F900&lt;Premissas!$B$10,Premissas!$B$15,IF(F900&lt;Premissas!$B$11,Premissas!$B$16,IF(F900&lt;Premissas!$B$12,Premissas!$B$17,Premissas!$B$18)))))</f>
        <v/>
      </c>
      <c r="L900" s="5">
        <f>K900/Premissas!$B$4</f>
        <v/>
      </c>
      <c r="M900" s="2">
        <f>IF(K900=Premissas!$B$18,"SIM","NÃO")</f>
        <v/>
      </c>
    </row>
    <row r="901">
      <c r="A901" s="2" t="n">
        <v>456226</v>
      </c>
      <c r="B901" s="2" t="inlineStr">
        <is>
          <t>RONALDO CIPRIANO DE SOUSA</t>
        </is>
      </c>
      <c r="C901" s="2" t="n">
        <v>930</v>
      </c>
      <c r="D901" s="2">
        <f>IFERROR(TEXTJOIN(" | ",TRUE,UNIQUE(FILTER(Detalhe_Registro!$C:$C,(Detalhe_Registro!$D:$D=A901)*(Detalhe_Registro!$E:$E=B901)*(Detalhe_Registro!$M:$M="SIM")))),"")</f>
        <v/>
      </c>
      <c r="E901" s="2">
        <f>COUNTIFS(Detalhe_Registro!$D:$D,A901,Detalhe_Registro!$E:$E,B901,Detalhe_Registro!$M:$M,"SIM")</f>
        <v/>
      </c>
      <c r="F901" s="2">
        <f>IFERROR(MAXIFS(Detalhe_Registro!$N:$N,Detalhe_Registro!$D:$D,A901,Detalhe_Registro!$E:$E,B901,Detalhe_Registro!$M:$M,"SIM"),0)</f>
        <v/>
      </c>
      <c r="G901" s="2">
        <f>IFERROR(AVERAGEIFS(Detalhe_Registro!$N:$N,Detalhe_Registro!$D:$D,A901,Detalhe_Registro!$E:$E,B901,Detalhe_Registro!$M:$M,"SIM"),0)</f>
        <v/>
      </c>
      <c r="H901" s="2">
        <f>SUMIFS(Detalhe_Registro!$F:$F,Detalhe_Registro!$D:$D,A901,Detalhe_Registro!$E:$E,B901,Detalhe_Registro!$M:$M,"SIM")</f>
        <v/>
      </c>
      <c r="I901" s="2">
        <f>SUMIFS(Detalhe_Registro!$G:$G,Detalhe_Registro!$D:$D,A901,Detalhe_Registro!$E:$E,B901,Detalhe_Registro!$M:$M,"SIM")</f>
        <v/>
      </c>
      <c r="J901" s="2">
        <f>IF(F901&lt;Premissas!$B$8,"&lt; 1,00",IF(F901&lt;Premissas!$B$9,"1,00 – 1,19",IF(F901&lt;Premissas!$B$10,"1,20 – 1,39",IF(F901&lt;Premissas!$B$11,"1,40 – 1,59",IF(F901&lt;Premissas!$B$12,"1,60 – 1,99","≥ 2,00")))))</f>
        <v/>
      </c>
      <c r="K901" s="5">
        <f>IF(F901&lt;Premissas!$B$8,Premissas!$B$13,IF(F901&lt;Premissas!$B$9,Premissas!$B$14,IF(F901&lt;Premissas!$B$10,Premissas!$B$15,IF(F901&lt;Premissas!$B$11,Premissas!$B$16,IF(F901&lt;Premissas!$B$12,Premissas!$B$17,Premissas!$B$18)))))</f>
        <v/>
      </c>
      <c r="L901" s="5">
        <f>K901/Premissas!$B$4</f>
        <v/>
      </c>
      <c r="M901" s="2">
        <f>IF(K901=Premissas!$B$18,"SIM","NÃO")</f>
        <v/>
      </c>
    </row>
    <row r="902">
      <c r="A902" s="2" t="inlineStr">
        <is>
          <t>456226</t>
        </is>
      </c>
      <c r="B902" s="2" t="inlineStr">
        <is>
          <t>RONALDO CIPRIANO DE SOUSA</t>
        </is>
      </c>
      <c r="C902" s="2" t="n">
        <v>930</v>
      </c>
      <c r="D902" s="2">
        <f>IFERROR(TEXTJOIN(" | ",TRUE,UNIQUE(FILTER(Detalhe_Registro!$C:$C,(Detalhe_Registro!$D:$D=A902)*(Detalhe_Registro!$E:$E=B902)*(Detalhe_Registro!$M:$M="SIM")))),"")</f>
        <v/>
      </c>
      <c r="E902" s="2">
        <f>COUNTIFS(Detalhe_Registro!$D:$D,A902,Detalhe_Registro!$E:$E,B902,Detalhe_Registro!$M:$M,"SIM")</f>
        <v/>
      </c>
      <c r="F902" s="2">
        <f>IFERROR(MAXIFS(Detalhe_Registro!$N:$N,Detalhe_Registro!$D:$D,A902,Detalhe_Registro!$E:$E,B902,Detalhe_Registro!$M:$M,"SIM"),0)</f>
        <v/>
      </c>
      <c r="G902" s="2">
        <f>IFERROR(AVERAGEIFS(Detalhe_Registro!$N:$N,Detalhe_Registro!$D:$D,A902,Detalhe_Registro!$E:$E,B902,Detalhe_Registro!$M:$M,"SIM"),0)</f>
        <v/>
      </c>
      <c r="H902" s="2">
        <f>SUMIFS(Detalhe_Registro!$F:$F,Detalhe_Registro!$D:$D,A902,Detalhe_Registro!$E:$E,B902,Detalhe_Registro!$M:$M,"SIM")</f>
        <v/>
      </c>
      <c r="I902" s="2">
        <f>SUMIFS(Detalhe_Registro!$G:$G,Detalhe_Registro!$D:$D,A902,Detalhe_Registro!$E:$E,B902,Detalhe_Registro!$M:$M,"SIM")</f>
        <v/>
      </c>
      <c r="J902" s="2">
        <f>IF(F902&lt;Premissas!$B$8,"&lt; 1,00",IF(F902&lt;Premissas!$B$9,"1,00 – 1,19",IF(F902&lt;Premissas!$B$10,"1,20 – 1,39",IF(F902&lt;Premissas!$B$11,"1,40 – 1,59",IF(F902&lt;Premissas!$B$12,"1,60 – 1,99","≥ 2,00")))))</f>
        <v/>
      </c>
      <c r="K902" s="5">
        <f>IF(F902&lt;Premissas!$B$8,Premissas!$B$13,IF(F902&lt;Premissas!$B$9,Premissas!$B$14,IF(F902&lt;Premissas!$B$10,Premissas!$B$15,IF(F902&lt;Premissas!$B$11,Premissas!$B$16,IF(F902&lt;Premissas!$B$12,Premissas!$B$17,Premissas!$B$18)))))</f>
        <v/>
      </c>
      <c r="L902" s="5">
        <f>K902/Premissas!$B$4</f>
        <v/>
      </c>
      <c r="M902" s="2">
        <f>IF(K902=Premissas!$B$18,"SIM","NÃO")</f>
        <v/>
      </c>
    </row>
    <row r="903">
      <c r="A903" s="2" t="n">
        <v>122853</v>
      </c>
      <c r="B903" s="2" t="inlineStr">
        <is>
          <t>ROSE KATIA  DE OLIVEIRA</t>
        </is>
      </c>
      <c r="C903" s="2" t="n">
        <v>930</v>
      </c>
      <c r="D903" s="2">
        <f>IFERROR(TEXTJOIN(" | ",TRUE,UNIQUE(FILTER(Detalhe_Registro!$C:$C,(Detalhe_Registro!$D:$D=A903)*(Detalhe_Registro!$E:$E=B903)*(Detalhe_Registro!$M:$M="SIM")))),"")</f>
        <v/>
      </c>
      <c r="E903" s="2">
        <f>COUNTIFS(Detalhe_Registro!$D:$D,A903,Detalhe_Registro!$E:$E,B903,Detalhe_Registro!$M:$M,"SIM")</f>
        <v/>
      </c>
      <c r="F903" s="2">
        <f>IFERROR(MAXIFS(Detalhe_Registro!$N:$N,Detalhe_Registro!$D:$D,A903,Detalhe_Registro!$E:$E,B903,Detalhe_Registro!$M:$M,"SIM"),0)</f>
        <v/>
      </c>
      <c r="G903" s="2">
        <f>IFERROR(AVERAGEIFS(Detalhe_Registro!$N:$N,Detalhe_Registro!$D:$D,A903,Detalhe_Registro!$E:$E,B903,Detalhe_Registro!$M:$M,"SIM"),0)</f>
        <v/>
      </c>
      <c r="H903" s="2">
        <f>SUMIFS(Detalhe_Registro!$F:$F,Detalhe_Registro!$D:$D,A903,Detalhe_Registro!$E:$E,B903,Detalhe_Registro!$M:$M,"SIM")</f>
        <v/>
      </c>
      <c r="I903" s="2">
        <f>SUMIFS(Detalhe_Registro!$G:$G,Detalhe_Registro!$D:$D,A903,Detalhe_Registro!$E:$E,B903,Detalhe_Registro!$M:$M,"SIM")</f>
        <v/>
      </c>
      <c r="J903" s="2">
        <f>IF(F903&lt;Premissas!$B$8,"&lt; 1,00",IF(F903&lt;Premissas!$B$9,"1,00 – 1,19",IF(F903&lt;Premissas!$B$10,"1,20 – 1,39",IF(F903&lt;Premissas!$B$11,"1,40 – 1,59",IF(F903&lt;Premissas!$B$12,"1,60 – 1,99","≥ 2,00")))))</f>
        <v/>
      </c>
      <c r="K903" s="5">
        <f>IF(F903&lt;Premissas!$B$8,Premissas!$B$13,IF(F903&lt;Premissas!$B$9,Premissas!$B$14,IF(F903&lt;Premissas!$B$10,Premissas!$B$15,IF(F903&lt;Premissas!$B$11,Premissas!$B$16,IF(F903&lt;Premissas!$B$12,Premissas!$B$17,Premissas!$B$18)))))</f>
        <v/>
      </c>
      <c r="L903" s="5">
        <f>K903/Premissas!$B$4</f>
        <v/>
      </c>
      <c r="M903" s="2">
        <f>IF(K903=Premissas!$B$18,"SIM","NÃO")</f>
        <v/>
      </c>
    </row>
    <row r="904">
      <c r="A904" s="2" t="inlineStr">
        <is>
          <t>122853</t>
        </is>
      </c>
      <c r="B904" s="2" t="inlineStr">
        <is>
          <t>ROSE KATIA  DE OLIVEIRA</t>
        </is>
      </c>
      <c r="C904" s="2" t="n">
        <v>930</v>
      </c>
      <c r="D904" s="2">
        <f>IFERROR(TEXTJOIN(" | ",TRUE,UNIQUE(FILTER(Detalhe_Registro!$C:$C,(Detalhe_Registro!$D:$D=A904)*(Detalhe_Registro!$E:$E=B904)*(Detalhe_Registro!$M:$M="SIM")))),"")</f>
        <v/>
      </c>
      <c r="E904" s="2">
        <f>COUNTIFS(Detalhe_Registro!$D:$D,A904,Detalhe_Registro!$E:$E,B904,Detalhe_Registro!$M:$M,"SIM")</f>
        <v/>
      </c>
      <c r="F904" s="2">
        <f>IFERROR(MAXIFS(Detalhe_Registro!$N:$N,Detalhe_Registro!$D:$D,A904,Detalhe_Registro!$E:$E,B904,Detalhe_Registro!$M:$M,"SIM"),0)</f>
        <v/>
      </c>
      <c r="G904" s="2">
        <f>IFERROR(AVERAGEIFS(Detalhe_Registro!$N:$N,Detalhe_Registro!$D:$D,A904,Detalhe_Registro!$E:$E,B904,Detalhe_Registro!$M:$M,"SIM"),0)</f>
        <v/>
      </c>
      <c r="H904" s="2">
        <f>SUMIFS(Detalhe_Registro!$F:$F,Detalhe_Registro!$D:$D,A904,Detalhe_Registro!$E:$E,B904,Detalhe_Registro!$M:$M,"SIM")</f>
        <v/>
      </c>
      <c r="I904" s="2">
        <f>SUMIFS(Detalhe_Registro!$G:$G,Detalhe_Registro!$D:$D,A904,Detalhe_Registro!$E:$E,B904,Detalhe_Registro!$M:$M,"SIM")</f>
        <v/>
      </c>
      <c r="J904" s="2">
        <f>IF(F904&lt;Premissas!$B$8,"&lt; 1,00",IF(F904&lt;Premissas!$B$9,"1,00 – 1,19",IF(F904&lt;Premissas!$B$10,"1,20 – 1,39",IF(F904&lt;Premissas!$B$11,"1,40 – 1,59",IF(F904&lt;Premissas!$B$12,"1,60 – 1,99","≥ 2,00")))))</f>
        <v/>
      </c>
      <c r="K904" s="5">
        <f>IF(F904&lt;Premissas!$B$8,Premissas!$B$13,IF(F904&lt;Premissas!$B$9,Premissas!$B$14,IF(F904&lt;Premissas!$B$10,Premissas!$B$15,IF(F904&lt;Premissas!$B$11,Premissas!$B$16,IF(F904&lt;Premissas!$B$12,Premissas!$B$17,Premissas!$B$18)))))</f>
        <v/>
      </c>
      <c r="L904" s="5">
        <f>K904/Premissas!$B$4</f>
        <v/>
      </c>
      <c r="M904" s="2">
        <f>IF(K904=Premissas!$B$18,"SIM","NÃO")</f>
        <v/>
      </c>
    </row>
    <row r="905">
      <c r="A905" s="2" t="n">
        <v>5322260</v>
      </c>
      <c r="B905" s="2" t="inlineStr">
        <is>
          <t>Rafael Dos Reis Silva</t>
        </is>
      </c>
      <c r="C905" s="2" t="n">
        <v>930</v>
      </c>
      <c r="D905" s="2">
        <f>IFERROR(TEXTJOIN(" | ",TRUE,UNIQUE(FILTER(Detalhe_Registro!$C:$C,(Detalhe_Registro!$D:$D=A905)*(Detalhe_Registro!$E:$E=B905)*(Detalhe_Registro!$M:$M="SIM")))),"")</f>
        <v/>
      </c>
      <c r="E905" s="2">
        <f>COUNTIFS(Detalhe_Registro!$D:$D,A905,Detalhe_Registro!$E:$E,B905,Detalhe_Registro!$M:$M,"SIM")</f>
        <v/>
      </c>
      <c r="F905" s="2">
        <f>IFERROR(MAXIFS(Detalhe_Registro!$N:$N,Detalhe_Registro!$D:$D,A905,Detalhe_Registro!$E:$E,B905,Detalhe_Registro!$M:$M,"SIM"),0)</f>
        <v/>
      </c>
      <c r="G905" s="2">
        <f>IFERROR(AVERAGEIFS(Detalhe_Registro!$N:$N,Detalhe_Registro!$D:$D,A905,Detalhe_Registro!$E:$E,B905,Detalhe_Registro!$M:$M,"SIM"),0)</f>
        <v/>
      </c>
      <c r="H905" s="2">
        <f>SUMIFS(Detalhe_Registro!$F:$F,Detalhe_Registro!$D:$D,A905,Detalhe_Registro!$E:$E,B905,Detalhe_Registro!$M:$M,"SIM")</f>
        <v/>
      </c>
      <c r="I905" s="2">
        <f>SUMIFS(Detalhe_Registro!$G:$G,Detalhe_Registro!$D:$D,A905,Detalhe_Registro!$E:$E,B905,Detalhe_Registro!$M:$M,"SIM")</f>
        <v/>
      </c>
      <c r="J905" s="2">
        <f>IF(F905&lt;Premissas!$B$8,"&lt; 1,00",IF(F905&lt;Premissas!$B$9,"1,00 – 1,19",IF(F905&lt;Premissas!$B$10,"1,20 – 1,39",IF(F905&lt;Premissas!$B$11,"1,40 – 1,59",IF(F905&lt;Premissas!$B$12,"1,60 – 1,99","≥ 2,00")))))</f>
        <v/>
      </c>
      <c r="K905" s="5">
        <f>IF(F905&lt;Premissas!$B$8,Premissas!$B$13,IF(F905&lt;Premissas!$B$9,Premissas!$B$14,IF(F905&lt;Premissas!$B$10,Premissas!$B$15,IF(F905&lt;Premissas!$B$11,Premissas!$B$16,IF(F905&lt;Premissas!$B$12,Premissas!$B$17,Premissas!$B$18)))))</f>
        <v/>
      </c>
      <c r="L905" s="5">
        <f>K905/Premissas!$B$4</f>
        <v/>
      </c>
      <c r="M905" s="2">
        <f>IF(K905=Premissas!$B$18,"SIM","NÃO")</f>
        <v/>
      </c>
    </row>
    <row r="906">
      <c r="A906" s="2" t="inlineStr">
        <is>
          <t>5322260</t>
        </is>
      </c>
      <c r="B906" s="2" t="inlineStr">
        <is>
          <t>Rafael Dos Reis Silva</t>
        </is>
      </c>
      <c r="C906" s="2" t="n">
        <v>930</v>
      </c>
      <c r="D906" s="2">
        <f>IFERROR(TEXTJOIN(" | ",TRUE,UNIQUE(FILTER(Detalhe_Registro!$C:$C,(Detalhe_Registro!$D:$D=A906)*(Detalhe_Registro!$E:$E=B906)*(Detalhe_Registro!$M:$M="SIM")))),"")</f>
        <v/>
      </c>
      <c r="E906" s="2">
        <f>COUNTIFS(Detalhe_Registro!$D:$D,A906,Detalhe_Registro!$E:$E,B906,Detalhe_Registro!$M:$M,"SIM")</f>
        <v/>
      </c>
      <c r="F906" s="2">
        <f>IFERROR(MAXIFS(Detalhe_Registro!$N:$N,Detalhe_Registro!$D:$D,A906,Detalhe_Registro!$E:$E,B906,Detalhe_Registro!$M:$M,"SIM"),0)</f>
        <v/>
      </c>
      <c r="G906" s="2">
        <f>IFERROR(AVERAGEIFS(Detalhe_Registro!$N:$N,Detalhe_Registro!$D:$D,A906,Detalhe_Registro!$E:$E,B906,Detalhe_Registro!$M:$M,"SIM"),0)</f>
        <v/>
      </c>
      <c r="H906" s="2">
        <f>SUMIFS(Detalhe_Registro!$F:$F,Detalhe_Registro!$D:$D,A906,Detalhe_Registro!$E:$E,B906,Detalhe_Registro!$M:$M,"SIM")</f>
        <v/>
      </c>
      <c r="I906" s="2">
        <f>SUMIFS(Detalhe_Registro!$G:$G,Detalhe_Registro!$D:$D,A906,Detalhe_Registro!$E:$E,B906,Detalhe_Registro!$M:$M,"SIM")</f>
        <v/>
      </c>
      <c r="J906" s="2">
        <f>IF(F906&lt;Premissas!$B$8,"&lt; 1,00",IF(F906&lt;Premissas!$B$9,"1,00 – 1,19",IF(F906&lt;Premissas!$B$10,"1,20 – 1,39",IF(F906&lt;Premissas!$B$11,"1,40 – 1,59",IF(F906&lt;Premissas!$B$12,"1,60 – 1,99","≥ 2,00")))))</f>
        <v/>
      </c>
      <c r="K906" s="5">
        <f>IF(F906&lt;Premissas!$B$8,Premissas!$B$13,IF(F906&lt;Premissas!$B$9,Premissas!$B$14,IF(F906&lt;Premissas!$B$10,Premissas!$B$15,IF(F906&lt;Premissas!$B$11,Premissas!$B$16,IF(F906&lt;Premissas!$B$12,Premissas!$B$17,Premissas!$B$18)))))</f>
        <v/>
      </c>
      <c r="L906" s="5">
        <f>K906/Premissas!$B$4</f>
        <v/>
      </c>
      <c r="M906" s="2">
        <f>IF(K906=Premissas!$B$18,"SIM","NÃO")</f>
        <v/>
      </c>
    </row>
    <row r="907">
      <c r="A907" s="2" t="n">
        <v>6013228</v>
      </c>
      <c r="B907" s="2" t="inlineStr">
        <is>
          <t>Rafael William Januario</t>
        </is>
      </c>
      <c r="C907" s="2" t="n">
        <v>930</v>
      </c>
      <c r="D907" s="2">
        <f>IFERROR(TEXTJOIN(" | ",TRUE,UNIQUE(FILTER(Detalhe_Registro!$C:$C,(Detalhe_Registro!$D:$D=A907)*(Detalhe_Registro!$E:$E=B907)*(Detalhe_Registro!$M:$M="SIM")))),"")</f>
        <v/>
      </c>
      <c r="E907" s="2">
        <f>COUNTIFS(Detalhe_Registro!$D:$D,A907,Detalhe_Registro!$E:$E,B907,Detalhe_Registro!$M:$M,"SIM")</f>
        <v/>
      </c>
      <c r="F907" s="2">
        <f>IFERROR(MAXIFS(Detalhe_Registro!$N:$N,Detalhe_Registro!$D:$D,A907,Detalhe_Registro!$E:$E,B907,Detalhe_Registro!$M:$M,"SIM"),0)</f>
        <v/>
      </c>
      <c r="G907" s="2">
        <f>IFERROR(AVERAGEIFS(Detalhe_Registro!$N:$N,Detalhe_Registro!$D:$D,A907,Detalhe_Registro!$E:$E,B907,Detalhe_Registro!$M:$M,"SIM"),0)</f>
        <v/>
      </c>
      <c r="H907" s="2">
        <f>SUMIFS(Detalhe_Registro!$F:$F,Detalhe_Registro!$D:$D,A907,Detalhe_Registro!$E:$E,B907,Detalhe_Registro!$M:$M,"SIM")</f>
        <v/>
      </c>
      <c r="I907" s="2">
        <f>SUMIFS(Detalhe_Registro!$G:$G,Detalhe_Registro!$D:$D,A907,Detalhe_Registro!$E:$E,B907,Detalhe_Registro!$M:$M,"SIM")</f>
        <v/>
      </c>
      <c r="J907" s="2">
        <f>IF(F907&lt;Premissas!$B$8,"&lt; 1,00",IF(F907&lt;Premissas!$B$9,"1,00 – 1,19",IF(F907&lt;Premissas!$B$10,"1,20 – 1,39",IF(F907&lt;Premissas!$B$11,"1,40 – 1,59",IF(F907&lt;Premissas!$B$12,"1,60 – 1,99","≥ 2,00")))))</f>
        <v/>
      </c>
      <c r="K907" s="5">
        <f>IF(F907&lt;Premissas!$B$8,Premissas!$B$13,IF(F907&lt;Premissas!$B$9,Premissas!$B$14,IF(F907&lt;Premissas!$B$10,Premissas!$B$15,IF(F907&lt;Premissas!$B$11,Premissas!$B$16,IF(F907&lt;Premissas!$B$12,Premissas!$B$17,Premissas!$B$18)))))</f>
        <v/>
      </c>
      <c r="L907" s="5">
        <f>K907/Premissas!$B$4</f>
        <v/>
      </c>
      <c r="M907" s="2">
        <f>IF(K907=Premissas!$B$18,"SIM","NÃO")</f>
        <v/>
      </c>
    </row>
    <row r="908">
      <c r="A908" s="2" t="inlineStr">
        <is>
          <t>6013228</t>
        </is>
      </c>
      <c r="B908" s="2" t="inlineStr">
        <is>
          <t>Rafael William Januario</t>
        </is>
      </c>
      <c r="C908" s="2" t="n">
        <v>930</v>
      </c>
      <c r="D908" s="2">
        <f>IFERROR(TEXTJOIN(" | ",TRUE,UNIQUE(FILTER(Detalhe_Registro!$C:$C,(Detalhe_Registro!$D:$D=A908)*(Detalhe_Registro!$E:$E=B908)*(Detalhe_Registro!$M:$M="SIM")))),"")</f>
        <v/>
      </c>
      <c r="E908" s="2">
        <f>COUNTIFS(Detalhe_Registro!$D:$D,A908,Detalhe_Registro!$E:$E,B908,Detalhe_Registro!$M:$M,"SIM")</f>
        <v/>
      </c>
      <c r="F908" s="2">
        <f>IFERROR(MAXIFS(Detalhe_Registro!$N:$N,Detalhe_Registro!$D:$D,A908,Detalhe_Registro!$E:$E,B908,Detalhe_Registro!$M:$M,"SIM"),0)</f>
        <v/>
      </c>
      <c r="G908" s="2">
        <f>IFERROR(AVERAGEIFS(Detalhe_Registro!$N:$N,Detalhe_Registro!$D:$D,A908,Detalhe_Registro!$E:$E,B908,Detalhe_Registro!$M:$M,"SIM"),0)</f>
        <v/>
      </c>
      <c r="H908" s="2">
        <f>SUMIFS(Detalhe_Registro!$F:$F,Detalhe_Registro!$D:$D,A908,Detalhe_Registro!$E:$E,B908,Detalhe_Registro!$M:$M,"SIM")</f>
        <v/>
      </c>
      <c r="I908" s="2">
        <f>SUMIFS(Detalhe_Registro!$G:$G,Detalhe_Registro!$D:$D,A908,Detalhe_Registro!$E:$E,B908,Detalhe_Registro!$M:$M,"SIM")</f>
        <v/>
      </c>
      <c r="J908" s="2">
        <f>IF(F908&lt;Premissas!$B$8,"&lt; 1,00",IF(F908&lt;Premissas!$B$9,"1,00 – 1,19",IF(F908&lt;Premissas!$B$10,"1,20 – 1,39",IF(F908&lt;Premissas!$B$11,"1,40 – 1,59",IF(F908&lt;Premissas!$B$12,"1,60 – 1,99","≥ 2,00")))))</f>
        <v/>
      </c>
      <c r="K908" s="5">
        <f>IF(F908&lt;Premissas!$B$8,Premissas!$B$13,IF(F908&lt;Premissas!$B$9,Premissas!$B$14,IF(F908&lt;Premissas!$B$10,Premissas!$B$15,IF(F908&lt;Premissas!$B$11,Premissas!$B$16,IF(F908&lt;Premissas!$B$12,Premissas!$B$17,Premissas!$B$18)))))</f>
        <v/>
      </c>
      <c r="L908" s="5">
        <f>K908/Premissas!$B$4</f>
        <v/>
      </c>
      <c r="M908" s="2">
        <f>IF(K908=Premissas!$B$18,"SIM","NÃO")</f>
        <v/>
      </c>
    </row>
    <row r="909">
      <c r="A909" s="2" t="n">
        <v>5975875</v>
      </c>
      <c r="B909" s="2" t="inlineStr">
        <is>
          <t>Rahell Freire Silva</t>
        </is>
      </c>
      <c r="C909" s="2" t="n">
        <v>930</v>
      </c>
      <c r="D909" s="2">
        <f>IFERROR(TEXTJOIN(" | ",TRUE,UNIQUE(FILTER(Detalhe_Registro!$C:$C,(Detalhe_Registro!$D:$D=A909)*(Detalhe_Registro!$E:$E=B909)*(Detalhe_Registro!$M:$M="SIM")))),"")</f>
        <v/>
      </c>
      <c r="E909" s="2">
        <f>COUNTIFS(Detalhe_Registro!$D:$D,A909,Detalhe_Registro!$E:$E,B909,Detalhe_Registro!$M:$M,"SIM")</f>
        <v/>
      </c>
      <c r="F909" s="2">
        <f>IFERROR(MAXIFS(Detalhe_Registro!$N:$N,Detalhe_Registro!$D:$D,A909,Detalhe_Registro!$E:$E,B909,Detalhe_Registro!$M:$M,"SIM"),0)</f>
        <v/>
      </c>
      <c r="G909" s="2">
        <f>IFERROR(AVERAGEIFS(Detalhe_Registro!$N:$N,Detalhe_Registro!$D:$D,A909,Detalhe_Registro!$E:$E,B909,Detalhe_Registro!$M:$M,"SIM"),0)</f>
        <v/>
      </c>
      <c r="H909" s="2">
        <f>SUMIFS(Detalhe_Registro!$F:$F,Detalhe_Registro!$D:$D,A909,Detalhe_Registro!$E:$E,B909,Detalhe_Registro!$M:$M,"SIM")</f>
        <v/>
      </c>
      <c r="I909" s="2">
        <f>SUMIFS(Detalhe_Registro!$G:$G,Detalhe_Registro!$D:$D,A909,Detalhe_Registro!$E:$E,B909,Detalhe_Registro!$M:$M,"SIM")</f>
        <v/>
      </c>
      <c r="J909" s="2">
        <f>IF(F909&lt;Premissas!$B$8,"&lt; 1,00",IF(F909&lt;Premissas!$B$9,"1,00 – 1,19",IF(F909&lt;Premissas!$B$10,"1,20 – 1,39",IF(F909&lt;Premissas!$B$11,"1,40 – 1,59",IF(F909&lt;Premissas!$B$12,"1,60 – 1,99","≥ 2,00")))))</f>
        <v/>
      </c>
      <c r="K909" s="5">
        <f>IF(F909&lt;Premissas!$B$8,Premissas!$B$13,IF(F909&lt;Premissas!$B$9,Premissas!$B$14,IF(F909&lt;Premissas!$B$10,Premissas!$B$15,IF(F909&lt;Premissas!$B$11,Premissas!$B$16,IF(F909&lt;Premissas!$B$12,Premissas!$B$17,Premissas!$B$18)))))</f>
        <v/>
      </c>
      <c r="L909" s="5">
        <f>K909/Premissas!$B$4</f>
        <v/>
      </c>
      <c r="M909" s="2">
        <f>IF(K909=Premissas!$B$18,"SIM","NÃO")</f>
        <v/>
      </c>
    </row>
    <row r="910">
      <c r="A910" s="2" t="inlineStr">
        <is>
          <t>5975875</t>
        </is>
      </c>
      <c r="B910" s="2" t="inlineStr">
        <is>
          <t>Rahell Freire Silva</t>
        </is>
      </c>
      <c r="C910" s="2" t="n">
        <v>930</v>
      </c>
      <c r="D910" s="2">
        <f>IFERROR(TEXTJOIN(" | ",TRUE,UNIQUE(FILTER(Detalhe_Registro!$C:$C,(Detalhe_Registro!$D:$D=A910)*(Detalhe_Registro!$E:$E=B910)*(Detalhe_Registro!$M:$M="SIM")))),"")</f>
        <v/>
      </c>
      <c r="E910" s="2">
        <f>COUNTIFS(Detalhe_Registro!$D:$D,A910,Detalhe_Registro!$E:$E,B910,Detalhe_Registro!$M:$M,"SIM")</f>
        <v/>
      </c>
      <c r="F910" s="2">
        <f>IFERROR(MAXIFS(Detalhe_Registro!$N:$N,Detalhe_Registro!$D:$D,A910,Detalhe_Registro!$E:$E,B910,Detalhe_Registro!$M:$M,"SIM"),0)</f>
        <v/>
      </c>
      <c r="G910" s="2">
        <f>IFERROR(AVERAGEIFS(Detalhe_Registro!$N:$N,Detalhe_Registro!$D:$D,A910,Detalhe_Registro!$E:$E,B910,Detalhe_Registro!$M:$M,"SIM"),0)</f>
        <v/>
      </c>
      <c r="H910" s="2">
        <f>SUMIFS(Detalhe_Registro!$F:$F,Detalhe_Registro!$D:$D,A910,Detalhe_Registro!$E:$E,B910,Detalhe_Registro!$M:$M,"SIM")</f>
        <v/>
      </c>
      <c r="I910" s="2">
        <f>SUMIFS(Detalhe_Registro!$G:$G,Detalhe_Registro!$D:$D,A910,Detalhe_Registro!$E:$E,B910,Detalhe_Registro!$M:$M,"SIM")</f>
        <v/>
      </c>
      <c r="J910" s="2">
        <f>IF(F910&lt;Premissas!$B$8,"&lt; 1,00",IF(F910&lt;Premissas!$B$9,"1,00 – 1,19",IF(F910&lt;Premissas!$B$10,"1,20 – 1,39",IF(F910&lt;Premissas!$B$11,"1,40 – 1,59",IF(F910&lt;Premissas!$B$12,"1,60 – 1,99","≥ 2,00")))))</f>
        <v/>
      </c>
      <c r="K910" s="5">
        <f>IF(F910&lt;Premissas!$B$8,Premissas!$B$13,IF(F910&lt;Premissas!$B$9,Premissas!$B$14,IF(F910&lt;Premissas!$B$10,Premissas!$B$15,IF(F910&lt;Premissas!$B$11,Premissas!$B$16,IF(F910&lt;Premissas!$B$12,Premissas!$B$17,Premissas!$B$18)))))</f>
        <v/>
      </c>
      <c r="L910" s="5">
        <f>K910/Premissas!$B$4</f>
        <v/>
      </c>
      <c r="M910" s="2">
        <f>IF(K910=Premissas!$B$18,"SIM","NÃO")</f>
        <v/>
      </c>
    </row>
    <row r="911">
      <c r="A911" s="2" t="inlineStr">
        <is>
          <t>615465</t>
        </is>
      </c>
      <c r="B911" s="2" t="inlineStr">
        <is>
          <t>Rayfran Souza Fonseca</t>
        </is>
      </c>
      <c r="C911" s="2" t="n">
        <v>930</v>
      </c>
      <c r="D911" s="2">
        <f>IFERROR(TEXTJOIN(" | ",TRUE,UNIQUE(FILTER(Detalhe_Registro!$C:$C,(Detalhe_Registro!$D:$D=A911)*(Detalhe_Registro!$E:$E=B911)*(Detalhe_Registro!$M:$M="SIM")))),"")</f>
        <v/>
      </c>
      <c r="E911" s="2">
        <f>COUNTIFS(Detalhe_Registro!$D:$D,A911,Detalhe_Registro!$E:$E,B911,Detalhe_Registro!$M:$M,"SIM")</f>
        <v/>
      </c>
      <c r="F911" s="2">
        <f>IFERROR(MAXIFS(Detalhe_Registro!$N:$N,Detalhe_Registro!$D:$D,A911,Detalhe_Registro!$E:$E,B911,Detalhe_Registro!$M:$M,"SIM"),0)</f>
        <v/>
      </c>
      <c r="G911" s="2">
        <f>IFERROR(AVERAGEIFS(Detalhe_Registro!$N:$N,Detalhe_Registro!$D:$D,A911,Detalhe_Registro!$E:$E,B911,Detalhe_Registro!$M:$M,"SIM"),0)</f>
        <v/>
      </c>
      <c r="H911" s="2">
        <f>SUMIFS(Detalhe_Registro!$F:$F,Detalhe_Registro!$D:$D,A911,Detalhe_Registro!$E:$E,B911,Detalhe_Registro!$M:$M,"SIM")</f>
        <v/>
      </c>
      <c r="I911" s="2">
        <f>SUMIFS(Detalhe_Registro!$G:$G,Detalhe_Registro!$D:$D,A911,Detalhe_Registro!$E:$E,B911,Detalhe_Registro!$M:$M,"SIM")</f>
        <v/>
      </c>
      <c r="J911" s="2">
        <f>IF(F911&lt;Premissas!$B$8,"&lt; 1,00",IF(F911&lt;Premissas!$B$9,"1,00 – 1,19",IF(F911&lt;Premissas!$B$10,"1,20 – 1,39",IF(F911&lt;Premissas!$B$11,"1,40 – 1,59",IF(F911&lt;Premissas!$B$12,"1,60 – 1,99","≥ 2,00")))))</f>
        <v/>
      </c>
      <c r="K911" s="5">
        <f>IF(F911&lt;Premissas!$B$8,Premissas!$B$13,IF(F911&lt;Premissas!$B$9,Premissas!$B$14,IF(F911&lt;Premissas!$B$10,Premissas!$B$15,IF(F911&lt;Premissas!$B$11,Premissas!$B$16,IF(F911&lt;Premissas!$B$12,Premissas!$B$17,Premissas!$B$18)))))</f>
        <v/>
      </c>
      <c r="L911" s="5">
        <f>K911/Premissas!$B$4</f>
        <v/>
      </c>
      <c r="M911" s="2">
        <f>IF(K911=Premissas!$B$18,"SIM","NÃO")</f>
        <v/>
      </c>
    </row>
    <row r="912">
      <c r="A912" s="2" t="n">
        <v>5905486</v>
      </c>
      <c r="B912" s="2" t="inlineStr">
        <is>
          <t>Regis Barbosa Cardoso</t>
        </is>
      </c>
      <c r="C912" s="2" t="n">
        <v>930</v>
      </c>
      <c r="D912" s="2">
        <f>IFERROR(TEXTJOIN(" | ",TRUE,UNIQUE(FILTER(Detalhe_Registro!$C:$C,(Detalhe_Registro!$D:$D=A912)*(Detalhe_Registro!$E:$E=B912)*(Detalhe_Registro!$M:$M="SIM")))),"")</f>
        <v/>
      </c>
      <c r="E912" s="2">
        <f>COUNTIFS(Detalhe_Registro!$D:$D,A912,Detalhe_Registro!$E:$E,B912,Detalhe_Registro!$M:$M,"SIM")</f>
        <v/>
      </c>
      <c r="F912" s="2">
        <f>IFERROR(MAXIFS(Detalhe_Registro!$N:$N,Detalhe_Registro!$D:$D,A912,Detalhe_Registro!$E:$E,B912,Detalhe_Registro!$M:$M,"SIM"),0)</f>
        <v/>
      </c>
      <c r="G912" s="2">
        <f>IFERROR(AVERAGEIFS(Detalhe_Registro!$N:$N,Detalhe_Registro!$D:$D,A912,Detalhe_Registro!$E:$E,B912,Detalhe_Registro!$M:$M,"SIM"),0)</f>
        <v/>
      </c>
      <c r="H912" s="2">
        <f>SUMIFS(Detalhe_Registro!$F:$F,Detalhe_Registro!$D:$D,A912,Detalhe_Registro!$E:$E,B912,Detalhe_Registro!$M:$M,"SIM")</f>
        <v/>
      </c>
      <c r="I912" s="2">
        <f>SUMIFS(Detalhe_Registro!$G:$G,Detalhe_Registro!$D:$D,A912,Detalhe_Registro!$E:$E,B912,Detalhe_Registro!$M:$M,"SIM")</f>
        <v/>
      </c>
      <c r="J912" s="2">
        <f>IF(F912&lt;Premissas!$B$8,"&lt; 1,00",IF(F912&lt;Premissas!$B$9,"1,00 – 1,19",IF(F912&lt;Premissas!$B$10,"1,20 – 1,39",IF(F912&lt;Premissas!$B$11,"1,40 – 1,59",IF(F912&lt;Premissas!$B$12,"1,60 – 1,99","≥ 2,00")))))</f>
        <v/>
      </c>
      <c r="K912" s="5">
        <f>IF(F912&lt;Premissas!$B$8,Premissas!$B$13,IF(F912&lt;Premissas!$B$9,Premissas!$B$14,IF(F912&lt;Premissas!$B$10,Premissas!$B$15,IF(F912&lt;Premissas!$B$11,Premissas!$B$16,IF(F912&lt;Premissas!$B$12,Premissas!$B$17,Premissas!$B$18)))))</f>
        <v/>
      </c>
      <c r="L912" s="5">
        <f>K912/Premissas!$B$4</f>
        <v/>
      </c>
      <c r="M912" s="2">
        <f>IF(K912=Premissas!$B$18,"SIM","NÃO")</f>
        <v/>
      </c>
    </row>
    <row r="913">
      <c r="A913" s="2" t="inlineStr">
        <is>
          <t>5905486</t>
        </is>
      </c>
      <c r="B913" s="2" t="inlineStr">
        <is>
          <t>Regis Barbosa Cardoso</t>
        </is>
      </c>
      <c r="C913" s="2" t="n">
        <v>930</v>
      </c>
      <c r="D913" s="2">
        <f>IFERROR(TEXTJOIN(" | ",TRUE,UNIQUE(FILTER(Detalhe_Registro!$C:$C,(Detalhe_Registro!$D:$D=A913)*(Detalhe_Registro!$E:$E=B913)*(Detalhe_Registro!$M:$M="SIM")))),"")</f>
        <v/>
      </c>
      <c r="E913" s="2">
        <f>COUNTIFS(Detalhe_Registro!$D:$D,A913,Detalhe_Registro!$E:$E,B913,Detalhe_Registro!$M:$M,"SIM")</f>
        <v/>
      </c>
      <c r="F913" s="2">
        <f>IFERROR(MAXIFS(Detalhe_Registro!$N:$N,Detalhe_Registro!$D:$D,A913,Detalhe_Registro!$E:$E,B913,Detalhe_Registro!$M:$M,"SIM"),0)</f>
        <v/>
      </c>
      <c r="G913" s="2">
        <f>IFERROR(AVERAGEIFS(Detalhe_Registro!$N:$N,Detalhe_Registro!$D:$D,A913,Detalhe_Registro!$E:$E,B913,Detalhe_Registro!$M:$M,"SIM"),0)</f>
        <v/>
      </c>
      <c r="H913" s="2">
        <f>SUMIFS(Detalhe_Registro!$F:$F,Detalhe_Registro!$D:$D,A913,Detalhe_Registro!$E:$E,B913,Detalhe_Registro!$M:$M,"SIM")</f>
        <v/>
      </c>
      <c r="I913" s="2">
        <f>SUMIFS(Detalhe_Registro!$G:$G,Detalhe_Registro!$D:$D,A913,Detalhe_Registro!$E:$E,B913,Detalhe_Registro!$M:$M,"SIM")</f>
        <v/>
      </c>
      <c r="J913" s="2">
        <f>IF(F913&lt;Premissas!$B$8,"&lt; 1,00",IF(F913&lt;Premissas!$B$9,"1,00 – 1,19",IF(F913&lt;Premissas!$B$10,"1,20 – 1,39",IF(F913&lt;Premissas!$B$11,"1,40 – 1,59",IF(F913&lt;Premissas!$B$12,"1,60 – 1,99","≥ 2,00")))))</f>
        <v/>
      </c>
      <c r="K913" s="5">
        <f>IF(F913&lt;Premissas!$B$8,Premissas!$B$13,IF(F913&lt;Premissas!$B$9,Premissas!$B$14,IF(F913&lt;Premissas!$B$10,Premissas!$B$15,IF(F913&lt;Premissas!$B$11,Premissas!$B$16,IF(F913&lt;Premissas!$B$12,Premissas!$B$17,Premissas!$B$18)))))</f>
        <v/>
      </c>
      <c r="L913" s="5">
        <f>K913/Premissas!$B$4</f>
        <v/>
      </c>
      <c r="M913" s="2">
        <f>IF(K913=Premissas!$B$18,"SIM","NÃO")</f>
        <v/>
      </c>
    </row>
    <row r="914">
      <c r="A914" s="2" t="n">
        <v>5550904</v>
      </c>
      <c r="B914" s="2" t="inlineStr">
        <is>
          <t>Renan Oliveira Da Cruz</t>
        </is>
      </c>
      <c r="C914" s="2" t="n">
        <v>930</v>
      </c>
      <c r="D914" s="2">
        <f>IFERROR(TEXTJOIN(" | ",TRUE,UNIQUE(FILTER(Detalhe_Registro!$C:$C,(Detalhe_Registro!$D:$D=A914)*(Detalhe_Registro!$E:$E=B914)*(Detalhe_Registro!$M:$M="SIM")))),"")</f>
        <v/>
      </c>
      <c r="E914" s="2">
        <f>COUNTIFS(Detalhe_Registro!$D:$D,A914,Detalhe_Registro!$E:$E,B914,Detalhe_Registro!$M:$M,"SIM")</f>
        <v/>
      </c>
      <c r="F914" s="2">
        <f>IFERROR(MAXIFS(Detalhe_Registro!$N:$N,Detalhe_Registro!$D:$D,A914,Detalhe_Registro!$E:$E,B914,Detalhe_Registro!$M:$M,"SIM"),0)</f>
        <v/>
      </c>
      <c r="G914" s="2">
        <f>IFERROR(AVERAGEIFS(Detalhe_Registro!$N:$N,Detalhe_Registro!$D:$D,A914,Detalhe_Registro!$E:$E,B914,Detalhe_Registro!$M:$M,"SIM"),0)</f>
        <v/>
      </c>
      <c r="H914" s="2">
        <f>SUMIFS(Detalhe_Registro!$F:$F,Detalhe_Registro!$D:$D,A914,Detalhe_Registro!$E:$E,B914,Detalhe_Registro!$M:$M,"SIM")</f>
        <v/>
      </c>
      <c r="I914" s="2">
        <f>SUMIFS(Detalhe_Registro!$G:$G,Detalhe_Registro!$D:$D,A914,Detalhe_Registro!$E:$E,B914,Detalhe_Registro!$M:$M,"SIM")</f>
        <v/>
      </c>
      <c r="J914" s="2">
        <f>IF(F914&lt;Premissas!$B$8,"&lt; 1,00",IF(F914&lt;Premissas!$B$9,"1,00 – 1,19",IF(F914&lt;Premissas!$B$10,"1,20 – 1,39",IF(F914&lt;Premissas!$B$11,"1,40 – 1,59",IF(F914&lt;Premissas!$B$12,"1,60 – 1,99","≥ 2,00")))))</f>
        <v/>
      </c>
      <c r="K914" s="5">
        <f>IF(F914&lt;Premissas!$B$8,Premissas!$B$13,IF(F914&lt;Premissas!$B$9,Premissas!$B$14,IF(F914&lt;Premissas!$B$10,Premissas!$B$15,IF(F914&lt;Premissas!$B$11,Premissas!$B$16,IF(F914&lt;Premissas!$B$12,Premissas!$B$17,Premissas!$B$18)))))</f>
        <v/>
      </c>
      <c r="L914" s="5">
        <f>K914/Premissas!$B$4</f>
        <v/>
      </c>
      <c r="M914" s="2">
        <f>IF(K914=Premissas!$B$18,"SIM","NÃO")</f>
        <v/>
      </c>
    </row>
    <row r="915">
      <c r="A915" s="2" t="inlineStr">
        <is>
          <t>5550904</t>
        </is>
      </c>
      <c r="B915" s="2" t="inlineStr">
        <is>
          <t>Renan Oliveira Da Cruz</t>
        </is>
      </c>
      <c r="C915" s="2" t="n">
        <v>930</v>
      </c>
      <c r="D915" s="2">
        <f>IFERROR(TEXTJOIN(" | ",TRUE,UNIQUE(FILTER(Detalhe_Registro!$C:$C,(Detalhe_Registro!$D:$D=A915)*(Detalhe_Registro!$E:$E=B915)*(Detalhe_Registro!$M:$M="SIM")))),"")</f>
        <v/>
      </c>
      <c r="E915" s="2">
        <f>COUNTIFS(Detalhe_Registro!$D:$D,A915,Detalhe_Registro!$E:$E,B915,Detalhe_Registro!$M:$M,"SIM")</f>
        <v/>
      </c>
      <c r="F915" s="2">
        <f>IFERROR(MAXIFS(Detalhe_Registro!$N:$N,Detalhe_Registro!$D:$D,A915,Detalhe_Registro!$E:$E,B915,Detalhe_Registro!$M:$M,"SIM"),0)</f>
        <v/>
      </c>
      <c r="G915" s="2">
        <f>IFERROR(AVERAGEIFS(Detalhe_Registro!$N:$N,Detalhe_Registro!$D:$D,A915,Detalhe_Registro!$E:$E,B915,Detalhe_Registro!$M:$M,"SIM"),0)</f>
        <v/>
      </c>
      <c r="H915" s="2">
        <f>SUMIFS(Detalhe_Registro!$F:$F,Detalhe_Registro!$D:$D,A915,Detalhe_Registro!$E:$E,B915,Detalhe_Registro!$M:$M,"SIM")</f>
        <v/>
      </c>
      <c r="I915" s="2">
        <f>SUMIFS(Detalhe_Registro!$G:$G,Detalhe_Registro!$D:$D,A915,Detalhe_Registro!$E:$E,B915,Detalhe_Registro!$M:$M,"SIM")</f>
        <v/>
      </c>
      <c r="J915" s="2">
        <f>IF(F915&lt;Premissas!$B$8,"&lt; 1,00",IF(F915&lt;Premissas!$B$9,"1,00 – 1,19",IF(F915&lt;Premissas!$B$10,"1,20 – 1,39",IF(F915&lt;Premissas!$B$11,"1,40 – 1,59",IF(F915&lt;Premissas!$B$12,"1,60 – 1,99","≥ 2,00")))))</f>
        <v/>
      </c>
      <c r="K915" s="5">
        <f>IF(F915&lt;Premissas!$B$8,Premissas!$B$13,IF(F915&lt;Premissas!$B$9,Premissas!$B$14,IF(F915&lt;Premissas!$B$10,Premissas!$B$15,IF(F915&lt;Premissas!$B$11,Premissas!$B$16,IF(F915&lt;Premissas!$B$12,Premissas!$B$17,Premissas!$B$18)))))</f>
        <v/>
      </c>
      <c r="L915" s="5">
        <f>K915/Premissas!$B$4</f>
        <v/>
      </c>
      <c r="M915" s="2">
        <f>IF(K915=Premissas!$B$18,"SIM","NÃO")</f>
        <v/>
      </c>
    </row>
    <row r="916">
      <c r="A916" s="2" t="n">
        <v>5449693</v>
      </c>
      <c r="B916" s="2" t="inlineStr">
        <is>
          <t>Renan Ramos Galhardo</t>
        </is>
      </c>
      <c r="C916" s="2" t="n">
        <v>930</v>
      </c>
      <c r="D916" s="2">
        <f>IFERROR(TEXTJOIN(" | ",TRUE,UNIQUE(FILTER(Detalhe_Registro!$C:$C,(Detalhe_Registro!$D:$D=A916)*(Detalhe_Registro!$E:$E=B916)*(Detalhe_Registro!$M:$M="SIM")))),"")</f>
        <v/>
      </c>
      <c r="E916" s="2">
        <f>COUNTIFS(Detalhe_Registro!$D:$D,A916,Detalhe_Registro!$E:$E,B916,Detalhe_Registro!$M:$M,"SIM")</f>
        <v/>
      </c>
      <c r="F916" s="2">
        <f>IFERROR(MAXIFS(Detalhe_Registro!$N:$N,Detalhe_Registro!$D:$D,A916,Detalhe_Registro!$E:$E,B916,Detalhe_Registro!$M:$M,"SIM"),0)</f>
        <v/>
      </c>
      <c r="G916" s="2">
        <f>IFERROR(AVERAGEIFS(Detalhe_Registro!$N:$N,Detalhe_Registro!$D:$D,A916,Detalhe_Registro!$E:$E,B916,Detalhe_Registro!$M:$M,"SIM"),0)</f>
        <v/>
      </c>
      <c r="H916" s="2">
        <f>SUMIFS(Detalhe_Registro!$F:$F,Detalhe_Registro!$D:$D,A916,Detalhe_Registro!$E:$E,B916,Detalhe_Registro!$M:$M,"SIM")</f>
        <v/>
      </c>
      <c r="I916" s="2">
        <f>SUMIFS(Detalhe_Registro!$G:$G,Detalhe_Registro!$D:$D,A916,Detalhe_Registro!$E:$E,B916,Detalhe_Registro!$M:$M,"SIM")</f>
        <v/>
      </c>
      <c r="J916" s="2">
        <f>IF(F916&lt;Premissas!$B$8,"&lt; 1,00",IF(F916&lt;Premissas!$B$9,"1,00 – 1,19",IF(F916&lt;Premissas!$B$10,"1,20 – 1,39",IF(F916&lt;Premissas!$B$11,"1,40 – 1,59",IF(F916&lt;Premissas!$B$12,"1,60 – 1,99","≥ 2,00")))))</f>
        <v/>
      </c>
      <c r="K916" s="5">
        <f>IF(F916&lt;Premissas!$B$8,Premissas!$B$13,IF(F916&lt;Premissas!$B$9,Premissas!$B$14,IF(F916&lt;Premissas!$B$10,Premissas!$B$15,IF(F916&lt;Premissas!$B$11,Premissas!$B$16,IF(F916&lt;Premissas!$B$12,Premissas!$B$17,Premissas!$B$18)))))</f>
        <v/>
      </c>
      <c r="L916" s="5">
        <f>K916/Premissas!$B$4</f>
        <v/>
      </c>
      <c r="M916" s="2">
        <f>IF(K916=Premissas!$B$18,"SIM","NÃO")</f>
        <v/>
      </c>
    </row>
    <row r="917">
      <c r="A917" s="2" t="n">
        <v>5551480</v>
      </c>
      <c r="B917" s="2" t="inlineStr">
        <is>
          <t>Ricardo Angelis Panhan</t>
        </is>
      </c>
      <c r="C917" s="2" t="n">
        <v>930</v>
      </c>
      <c r="D917" s="2">
        <f>IFERROR(TEXTJOIN(" | ",TRUE,UNIQUE(FILTER(Detalhe_Registro!$C:$C,(Detalhe_Registro!$D:$D=A917)*(Detalhe_Registro!$E:$E=B917)*(Detalhe_Registro!$M:$M="SIM")))),"")</f>
        <v/>
      </c>
      <c r="E917" s="2">
        <f>COUNTIFS(Detalhe_Registro!$D:$D,A917,Detalhe_Registro!$E:$E,B917,Detalhe_Registro!$M:$M,"SIM")</f>
        <v/>
      </c>
      <c r="F917" s="2">
        <f>IFERROR(MAXIFS(Detalhe_Registro!$N:$N,Detalhe_Registro!$D:$D,A917,Detalhe_Registro!$E:$E,B917,Detalhe_Registro!$M:$M,"SIM"),0)</f>
        <v/>
      </c>
      <c r="G917" s="2">
        <f>IFERROR(AVERAGEIFS(Detalhe_Registro!$N:$N,Detalhe_Registro!$D:$D,A917,Detalhe_Registro!$E:$E,B917,Detalhe_Registro!$M:$M,"SIM"),0)</f>
        <v/>
      </c>
      <c r="H917" s="2">
        <f>SUMIFS(Detalhe_Registro!$F:$F,Detalhe_Registro!$D:$D,A917,Detalhe_Registro!$E:$E,B917,Detalhe_Registro!$M:$M,"SIM")</f>
        <v/>
      </c>
      <c r="I917" s="2">
        <f>SUMIFS(Detalhe_Registro!$G:$G,Detalhe_Registro!$D:$D,A917,Detalhe_Registro!$E:$E,B917,Detalhe_Registro!$M:$M,"SIM")</f>
        <v/>
      </c>
      <c r="J917" s="2">
        <f>IF(F917&lt;Premissas!$B$8,"&lt; 1,00",IF(F917&lt;Premissas!$B$9,"1,00 – 1,19",IF(F917&lt;Premissas!$B$10,"1,20 – 1,39",IF(F917&lt;Premissas!$B$11,"1,40 – 1,59",IF(F917&lt;Premissas!$B$12,"1,60 – 1,99","≥ 2,00")))))</f>
        <v/>
      </c>
      <c r="K917" s="5">
        <f>IF(F917&lt;Premissas!$B$8,Premissas!$B$13,IF(F917&lt;Premissas!$B$9,Premissas!$B$14,IF(F917&lt;Premissas!$B$10,Premissas!$B$15,IF(F917&lt;Premissas!$B$11,Premissas!$B$16,IF(F917&lt;Premissas!$B$12,Premissas!$B$17,Premissas!$B$18)))))</f>
        <v/>
      </c>
      <c r="L917" s="5">
        <f>K917/Premissas!$B$4</f>
        <v/>
      </c>
      <c r="M917" s="2">
        <f>IF(K917=Premissas!$B$18,"SIM","NÃO")</f>
        <v/>
      </c>
    </row>
    <row r="918">
      <c r="A918" s="2" t="inlineStr">
        <is>
          <t>5551480</t>
        </is>
      </c>
      <c r="B918" s="2" t="inlineStr">
        <is>
          <t>Ricardo Angelis Panhan</t>
        </is>
      </c>
      <c r="C918" s="2" t="n">
        <v>930</v>
      </c>
      <c r="D918" s="2">
        <f>IFERROR(TEXTJOIN(" | ",TRUE,UNIQUE(FILTER(Detalhe_Registro!$C:$C,(Detalhe_Registro!$D:$D=A918)*(Detalhe_Registro!$E:$E=B918)*(Detalhe_Registro!$M:$M="SIM")))),"")</f>
        <v/>
      </c>
      <c r="E918" s="2">
        <f>COUNTIFS(Detalhe_Registro!$D:$D,A918,Detalhe_Registro!$E:$E,B918,Detalhe_Registro!$M:$M,"SIM")</f>
        <v/>
      </c>
      <c r="F918" s="2">
        <f>IFERROR(MAXIFS(Detalhe_Registro!$N:$N,Detalhe_Registro!$D:$D,A918,Detalhe_Registro!$E:$E,B918,Detalhe_Registro!$M:$M,"SIM"),0)</f>
        <v/>
      </c>
      <c r="G918" s="2">
        <f>IFERROR(AVERAGEIFS(Detalhe_Registro!$N:$N,Detalhe_Registro!$D:$D,A918,Detalhe_Registro!$E:$E,B918,Detalhe_Registro!$M:$M,"SIM"),0)</f>
        <v/>
      </c>
      <c r="H918" s="2">
        <f>SUMIFS(Detalhe_Registro!$F:$F,Detalhe_Registro!$D:$D,A918,Detalhe_Registro!$E:$E,B918,Detalhe_Registro!$M:$M,"SIM")</f>
        <v/>
      </c>
      <c r="I918" s="2">
        <f>SUMIFS(Detalhe_Registro!$G:$G,Detalhe_Registro!$D:$D,A918,Detalhe_Registro!$E:$E,B918,Detalhe_Registro!$M:$M,"SIM")</f>
        <v/>
      </c>
      <c r="J918" s="2">
        <f>IF(F918&lt;Premissas!$B$8,"&lt; 1,00",IF(F918&lt;Premissas!$B$9,"1,00 – 1,19",IF(F918&lt;Premissas!$B$10,"1,20 – 1,39",IF(F918&lt;Premissas!$B$11,"1,40 – 1,59",IF(F918&lt;Premissas!$B$12,"1,60 – 1,99","≥ 2,00")))))</f>
        <v/>
      </c>
      <c r="K918" s="5">
        <f>IF(F918&lt;Premissas!$B$8,Premissas!$B$13,IF(F918&lt;Premissas!$B$9,Premissas!$B$14,IF(F918&lt;Premissas!$B$10,Premissas!$B$15,IF(F918&lt;Premissas!$B$11,Premissas!$B$16,IF(F918&lt;Premissas!$B$12,Premissas!$B$17,Premissas!$B$18)))))</f>
        <v/>
      </c>
      <c r="L918" s="5">
        <f>K918/Premissas!$B$4</f>
        <v/>
      </c>
      <c r="M918" s="2">
        <f>IF(K918=Premissas!$B$18,"SIM","NÃO")</f>
        <v/>
      </c>
    </row>
    <row r="919">
      <c r="A919" s="2" t="n">
        <v>5924367</v>
      </c>
      <c r="B919" s="2" t="inlineStr">
        <is>
          <t>Ricardo Bangala Sita Bula</t>
        </is>
      </c>
      <c r="C919" s="2" t="n">
        <v>930</v>
      </c>
      <c r="D919" s="2">
        <f>IFERROR(TEXTJOIN(" | ",TRUE,UNIQUE(FILTER(Detalhe_Registro!$C:$C,(Detalhe_Registro!$D:$D=A919)*(Detalhe_Registro!$E:$E=B919)*(Detalhe_Registro!$M:$M="SIM")))),"")</f>
        <v/>
      </c>
      <c r="E919" s="2">
        <f>COUNTIFS(Detalhe_Registro!$D:$D,A919,Detalhe_Registro!$E:$E,B919,Detalhe_Registro!$M:$M,"SIM")</f>
        <v/>
      </c>
      <c r="F919" s="2">
        <f>IFERROR(MAXIFS(Detalhe_Registro!$N:$N,Detalhe_Registro!$D:$D,A919,Detalhe_Registro!$E:$E,B919,Detalhe_Registro!$M:$M,"SIM"),0)</f>
        <v/>
      </c>
      <c r="G919" s="2">
        <f>IFERROR(AVERAGEIFS(Detalhe_Registro!$N:$N,Detalhe_Registro!$D:$D,A919,Detalhe_Registro!$E:$E,B919,Detalhe_Registro!$M:$M,"SIM"),0)</f>
        <v/>
      </c>
      <c r="H919" s="2">
        <f>SUMIFS(Detalhe_Registro!$F:$F,Detalhe_Registro!$D:$D,A919,Detalhe_Registro!$E:$E,B919,Detalhe_Registro!$M:$M,"SIM")</f>
        <v/>
      </c>
      <c r="I919" s="2">
        <f>SUMIFS(Detalhe_Registro!$G:$G,Detalhe_Registro!$D:$D,A919,Detalhe_Registro!$E:$E,B919,Detalhe_Registro!$M:$M,"SIM")</f>
        <v/>
      </c>
      <c r="J919" s="2">
        <f>IF(F919&lt;Premissas!$B$8,"&lt; 1,00",IF(F919&lt;Premissas!$B$9,"1,00 – 1,19",IF(F919&lt;Premissas!$B$10,"1,20 – 1,39",IF(F919&lt;Premissas!$B$11,"1,40 – 1,59",IF(F919&lt;Premissas!$B$12,"1,60 – 1,99","≥ 2,00")))))</f>
        <v/>
      </c>
      <c r="K919" s="5">
        <f>IF(F919&lt;Premissas!$B$8,Premissas!$B$13,IF(F919&lt;Premissas!$B$9,Premissas!$B$14,IF(F919&lt;Premissas!$B$10,Premissas!$B$15,IF(F919&lt;Premissas!$B$11,Premissas!$B$16,IF(F919&lt;Premissas!$B$12,Premissas!$B$17,Premissas!$B$18)))))</f>
        <v/>
      </c>
      <c r="L919" s="5">
        <f>K919/Premissas!$B$4</f>
        <v/>
      </c>
      <c r="M919" s="2">
        <f>IF(K919=Premissas!$B$18,"SIM","NÃO")</f>
        <v/>
      </c>
    </row>
    <row r="920">
      <c r="A920" s="2" t="inlineStr">
        <is>
          <t>5924367</t>
        </is>
      </c>
      <c r="B920" s="2" t="inlineStr">
        <is>
          <t>Ricardo Bangala Sita Bula</t>
        </is>
      </c>
      <c r="C920" s="2" t="n">
        <v>930</v>
      </c>
      <c r="D920" s="2">
        <f>IFERROR(TEXTJOIN(" | ",TRUE,UNIQUE(FILTER(Detalhe_Registro!$C:$C,(Detalhe_Registro!$D:$D=A920)*(Detalhe_Registro!$E:$E=B920)*(Detalhe_Registro!$M:$M="SIM")))),"")</f>
        <v/>
      </c>
      <c r="E920" s="2">
        <f>COUNTIFS(Detalhe_Registro!$D:$D,A920,Detalhe_Registro!$E:$E,B920,Detalhe_Registro!$M:$M,"SIM")</f>
        <v/>
      </c>
      <c r="F920" s="2">
        <f>IFERROR(MAXIFS(Detalhe_Registro!$N:$N,Detalhe_Registro!$D:$D,A920,Detalhe_Registro!$E:$E,B920,Detalhe_Registro!$M:$M,"SIM"),0)</f>
        <v/>
      </c>
      <c r="G920" s="2">
        <f>IFERROR(AVERAGEIFS(Detalhe_Registro!$N:$N,Detalhe_Registro!$D:$D,A920,Detalhe_Registro!$E:$E,B920,Detalhe_Registro!$M:$M,"SIM"),0)</f>
        <v/>
      </c>
      <c r="H920" s="2">
        <f>SUMIFS(Detalhe_Registro!$F:$F,Detalhe_Registro!$D:$D,A920,Detalhe_Registro!$E:$E,B920,Detalhe_Registro!$M:$M,"SIM")</f>
        <v/>
      </c>
      <c r="I920" s="2">
        <f>SUMIFS(Detalhe_Registro!$G:$G,Detalhe_Registro!$D:$D,A920,Detalhe_Registro!$E:$E,B920,Detalhe_Registro!$M:$M,"SIM")</f>
        <v/>
      </c>
      <c r="J920" s="2">
        <f>IF(F920&lt;Premissas!$B$8,"&lt; 1,00",IF(F920&lt;Premissas!$B$9,"1,00 – 1,19",IF(F920&lt;Premissas!$B$10,"1,20 – 1,39",IF(F920&lt;Premissas!$B$11,"1,40 – 1,59",IF(F920&lt;Premissas!$B$12,"1,60 – 1,99","≥ 2,00")))))</f>
        <v/>
      </c>
      <c r="K920" s="5">
        <f>IF(F920&lt;Premissas!$B$8,Premissas!$B$13,IF(F920&lt;Premissas!$B$9,Premissas!$B$14,IF(F920&lt;Premissas!$B$10,Premissas!$B$15,IF(F920&lt;Premissas!$B$11,Premissas!$B$16,IF(F920&lt;Premissas!$B$12,Premissas!$B$17,Premissas!$B$18)))))</f>
        <v/>
      </c>
      <c r="L920" s="5">
        <f>K920/Premissas!$B$4</f>
        <v/>
      </c>
      <c r="M920" s="2">
        <f>IF(K920=Premissas!$B$18,"SIM","NÃO")</f>
        <v/>
      </c>
    </row>
    <row r="921">
      <c r="A921" s="2" t="n">
        <v>5450918</v>
      </c>
      <c r="B921" s="2" t="inlineStr">
        <is>
          <t>Richard Leonardo De Lima</t>
        </is>
      </c>
      <c r="C921" s="2" t="n">
        <v>930</v>
      </c>
      <c r="D921" s="2">
        <f>IFERROR(TEXTJOIN(" | ",TRUE,UNIQUE(FILTER(Detalhe_Registro!$C:$C,(Detalhe_Registro!$D:$D=A921)*(Detalhe_Registro!$E:$E=B921)*(Detalhe_Registro!$M:$M="SIM")))),"")</f>
        <v/>
      </c>
      <c r="E921" s="2">
        <f>COUNTIFS(Detalhe_Registro!$D:$D,A921,Detalhe_Registro!$E:$E,B921,Detalhe_Registro!$M:$M,"SIM")</f>
        <v/>
      </c>
      <c r="F921" s="2">
        <f>IFERROR(MAXIFS(Detalhe_Registro!$N:$N,Detalhe_Registro!$D:$D,A921,Detalhe_Registro!$E:$E,B921,Detalhe_Registro!$M:$M,"SIM"),0)</f>
        <v/>
      </c>
      <c r="G921" s="2">
        <f>IFERROR(AVERAGEIFS(Detalhe_Registro!$N:$N,Detalhe_Registro!$D:$D,A921,Detalhe_Registro!$E:$E,B921,Detalhe_Registro!$M:$M,"SIM"),0)</f>
        <v/>
      </c>
      <c r="H921" s="2">
        <f>SUMIFS(Detalhe_Registro!$F:$F,Detalhe_Registro!$D:$D,A921,Detalhe_Registro!$E:$E,B921,Detalhe_Registro!$M:$M,"SIM")</f>
        <v/>
      </c>
      <c r="I921" s="2">
        <f>SUMIFS(Detalhe_Registro!$G:$G,Detalhe_Registro!$D:$D,A921,Detalhe_Registro!$E:$E,B921,Detalhe_Registro!$M:$M,"SIM")</f>
        <v/>
      </c>
      <c r="J921" s="2">
        <f>IF(F921&lt;Premissas!$B$8,"&lt; 1,00",IF(F921&lt;Premissas!$B$9,"1,00 – 1,19",IF(F921&lt;Premissas!$B$10,"1,20 – 1,39",IF(F921&lt;Premissas!$B$11,"1,40 – 1,59",IF(F921&lt;Premissas!$B$12,"1,60 – 1,99","≥ 2,00")))))</f>
        <v/>
      </c>
      <c r="K921" s="5">
        <f>IF(F921&lt;Premissas!$B$8,Premissas!$B$13,IF(F921&lt;Premissas!$B$9,Premissas!$B$14,IF(F921&lt;Premissas!$B$10,Premissas!$B$15,IF(F921&lt;Premissas!$B$11,Premissas!$B$16,IF(F921&lt;Premissas!$B$12,Premissas!$B$17,Premissas!$B$18)))))</f>
        <v/>
      </c>
      <c r="L921" s="5">
        <f>K921/Premissas!$B$4</f>
        <v/>
      </c>
      <c r="M921" s="2">
        <f>IF(K921=Premissas!$B$18,"SIM","NÃO")</f>
        <v/>
      </c>
    </row>
    <row r="922">
      <c r="A922" s="2" t="inlineStr">
        <is>
          <t>5450918</t>
        </is>
      </c>
      <c r="B922" s="2" t="inlineStr">
        <is>
          <t>Richard Leonardo De Lima</t>
        </is>
      </c>
      <c r="C922" s="2" t="n">
        <v>930</v>
      </c>
      <c r="D922" s="2">
        <f>IFERROR(TEXTJOIN(" | ",TRUE,UNIQUE(FILTER(Detalhe_Registro!$C:$C,(Detalhe_Registro!$D:$D=A922)*(Detalhe_Registro!$E:$E=B922)*(Detalhe_Registro!$M:$M="SIM")))),"")</f>
        <v/>
      </c>
      <c r="E922" s="2">
        <f>COUNTIFS(Detalhe_Registro!$D:$D,A922,Detalhe_Registro!$E:$E,B922,Detalhe_Registro!$M:$M,"SIM")</f>
        <v/>
      </c>
      <c r="F922" s="2">
        <f>IFERROR(MAXIFS(Detalhe_Registro!$N:$N,Detalhe_Registro!$D:$D,A922,Detalhe_Registro!$E:$E,B922,Detalhe_Registro!$M:$M,"SIM"),0)</f>
        <v/>
      </c>
      <c r="G922" s="2">
        <f>IFERROR(AVERAGEIFS(Detalhe_Registro!$N:$N,Detalhe_Registro!$D:$D,A922,Detalhe_Registro!$E:$E,B922,Detalhe_Registro!$M:$M,"SIM"),0)</f>
        <v/>
      </c>
      <c r="H922" s="2">
        <f>SUMIFS(Detalhe_Registro!$F:$F,Detalhe_Registro!$D:$D,A922,Detalhe_Registro!$E:$E,B922,Detalhe_Registro!$M:$M,"SIM")</f>
        <v/>
      </c>
      <c r="I922" s="2">
        <f>SUMIFS(Detalhe_Registro!$G:$G,Detalhe_Registro!$D:$D,A922,Detalhe_Registro!$E:$E,B922,Detalhe_Registro!$M:$M,"SIM")</f>
        <v/>
      </c>
      <c r="J922" s="2">
        <f>IF(F922&lt;Premissas!$B$8,"&lt; 1,00",IF(F922&lt;Premissas!$B$9,"1,00 – 1,19",IF(F922&lt;Premissas!$B$10,"1,20 – 1,39",IF(F922&lt;Premissas!$B$11,"1,40 – 1,59",IF(F922&lt;Premissas!$B$12,"1,60 – 1,99","≥ 2,00")))))</f>
        <v/>
      </c>
      <c r="K922" s="5">
        <f>IF(F922&lt;Premissas!$B$8,Premissas!$B$13,IF(F922&lt;Premissas!$B$9,Premissas!$B$14,IF(F922&lt;Premissas!$B$10,Premissas!$B$15,IF(F922&lt;Premissas!$B$11,Premissas!$B$16,IF(F922&lt;Premissas!$B$12,Premissas!$B$17,Premissas!$B$18)))))</f>
        <v/>
      </c>
      <c r="L922" s="5">
        <f>K922/Premissas!$B$4</f>
        <v/>
      </c>
      <c r="M922" s="2">
        <f>IF(K922=Premissas!$B$18,"SIM","NÃO")</f>
        <v/>
      </c>
    </row>
    <row r="923">
      <c r="A923" s="2" t="n">
        <v>6004911</v>
      </c>
      <c r="B923" s="2" t="inlineStr">
        <is>
          <t>Rida Elimami</t>
        </is>
      </c>
      <c r="C923" s="2" t="n">
        <v>930</v>
      </c>
      <c r="D923" s="2">
        <f>IFERROR(TEXTJOIN(" | ",TRUE,UNIQUE(FILTER(Detalhe_Registro!$C:$C,(Detalhe_Registro!$D:$D=A923)*(Detalhe_Registro!$E:$E=B923)*(Detalhe_Registro!$M:$M="SIM")))),"")</f>
        <v/>
      </c>
      <c r="E923" s="2">
        <f>COUNTIFS(Detalhe_Registro!$D:$D,A923,Detalhe_Registro!$E:$E,B923,Detalhe_Registro!$M:$M,"SIM")</f>
        <v/>
      </c>
      <c r="F923" s="2">
        <f>IFERROR(MAXIFS(Detalhe_Registro!$N:$N,Detalhe_Registro!$D:$D,A923,Detalhe_Registro!$E:$E,B923,Detalhe_Registro!$M:$M,"SIM"),0)</f>
        <v/>
      </c>
      <c r="G923" s="2">
        <f>IFERROR(AVERAGEIFS(Detalhe_Registro!$N:$N,Detalhe_Registro!$D:$D,A923,Detalhe_Registro!$E:$E,B923,Detalhe_Registro!$M:$M,"SIM"),0)</f>
        <v/>
      </c>
      <c r="H923" s="2">
        <f>SUMIFS(Detalhe_Registro!$F:$F,Detalhe_Registro!$D:$D,A923,Detalhe_Registro!$E:$E,B923,Detalhe_Registro!$M:$M,"SIM")</f>
        <v/>
      </c>
      <c r="I923" s="2">
        <f>SUMIFS(Detalhe_Registro!$G:$G,Detalhe_Registro!$D:$D,A923,Detalhe_Registro!$E:$E,B923,Detalhe_Registro!$M:$M,"SIM")</f>
        <v/>
      </c>
      <c r="J923" s="2">
        <f>IF(F923&lt;Premissas!$B$8,"&lt; 1,00",IF(F923&lt;Premissas!$B$9,"1,00 – 1,19",IF(F923&lt;Premissas!$B$10,"1,20 – 1,39",IF(F923&lt;Premissas!$B$11,"1,40 – 1,59",IF(F923&lt;Premissas!$B$12,"1,60 – 1,99","≥ 2,00")))))</f>
        <v/>
      </c>
      <c r="K923" s="5">
        <f>IF(F923&lt;Premissas!$B$8,Premissas!$B$13,IF(F923&lt;Premissas!$B$9,Premissas!$B$14,IF(F923&lt;Premissas!$B$10,Premissas!$B$15,IF(F923&lt;Premissas!$B$11,Premissas!$B$16,IF(F923&lt;Premissas!$B$12,Premissas!$B$17,Premissas!$B$18)))))</f>
        <v/>
      </c>
      <c r="L923" s="5">
        <f>K923/Premissas!$B$4</f>
        <v/>
      </c>
      <c r="M923" s="2">
        <f>IF(K923=Premissas!$B$18,"SIM","NÃO")</f>
        <v/>
      </c>
    </row>
    <row r="924">
      <c r="A924" s="2" t="inlineStr">
        <is>
          <t>6004911</t>
        </is>
      </c>
      <c r="B924" s="2" t="inlineStr">
        <is>
          <t>Rida Elimami</t>
        </is>
      </c>
      <c r="C924" s="2" t="n">
        <v>930</v>
      </c>
      <c r="D924" s="2">
        <f>IFERROR(TEXTJOIN(" | ",TRUE,UNIQUE(FILTER(Detalhe_Registro!$C:$C,(Detalhe_Registro!$D:$D=A924)*(Detalhe_Registro!$E:$E=B924)*(Detalhe_Registro!$M:$M="SIM")))),"")</f>
        <v/>
      </c>
      <c r="E924" s="2">
        <f>COUNTIFS(Detalhe_Registro!$D:$D,A924,Detalhe_Registro!$E:$E,B924,Detalhe_Registro!$M:$M,"SIM")</f>
        <v/>
      </c>
      <c r="F924" s="2">
        <f>IFERROR(MAXIFS(Detalhe_Registro!$N:$N,Detalhe_Registro!$D:$D,A924,Detalhe_Registro!$E:$E,B924,Detalhe_Registro!$M:$M,"SIM"),0)</f>
        <v/>
      </c>
      <c r="G924" s="2">
        <f>IFERROR(AVERAGEIFS(Detalhe_Registro!$N:$N,Detalhe_Registro!$D:$D,A924,Detalhe_Registro!$E:$E,B924,Detalhe_Registro!$M:$M,"SIM"),0)</f>
        <v/>
      </c>
      <c r="H924" s="2">
        <f>SUMIFS(Detalhe_Registro!$F:$F,Detalhe_Registro!$D:$D,A924,Detalhe_Registro!$E:$E,B924,Detalhe_Registro!$M:$M,"SIM")</f>
        <v/>
      </c>
      <c r="I924" s="2">
        <f>SUMIFS(Detalhe_Registro!$G:$G,Detalhe_Registro!$D:$D,A924,Detalhe_Registro!$E:$E,B924,Detalhe_Registro!$M:$M,"SIM")</f>
        <v/>
      </c>
      <c r="J924" s="2">
        <f>IF(F924&lt;Premissas!$B$8,"&lt; 1,00",IF(F924&lt;Premissas!$B$9,"1,00 – 1,19",IF(F924&lt;Premissas!$B$10,"1,20 – 1,39",IF(F924&lt;Premissas!$B$11,"1,40 – 1,59",IF(F924&lt;Premissas!$B$12,"1,60 – 1,99","≥ 2,00")))))</f>
        <v/>
      </c>
      <c r="K924" s="5">
        <f>IF(F924&lt;Premissas!$B$8,Premissas!$B$13,IF(F924&lt;Premissas!$B$9,Premissas!$B$14,IF(F924&lt;Premissas!$B$10,Premissas!$B$15,IF(F924&lt;Premissas!$B$11,Premissas!$B$16,IF(F924&lt;Premissas!$B$12,Premissas!$B$17,Premissas!$B$18)))))</f>
        <v/>
      </c>
      <c r="L924" s="5">
        <f>K924/Premissas!$B$4</f>
        <v/>
      </c>
      <c r="M924" s="2">
        <f>IF(K924=Premissas!$B$18,"SIM","NÃO")</f>
        <v/>
      </c>
    </row>
    <row r="925">
      <c r="A925" s="2" t="n">
        <v>5606969</v>
      </c>
      <c r="B925" s="2" t="inlineStr">
        <is>
          <t>Robert Pereira De Oliveira</t>
        </is>
      </c>
      <c r="C925" s="2" t="n">
        <v>930</v>
      </c>
      <c r="D925" s="2">
        <f>IFERROR(TEXTJOIN(" | ",TRUE,UNIQUE(FILTER(Detalhe_Registro!$C:$C,(Detalhe_Registro!$D:$D=A925)*(Detalhe_Registro!$E:$E=B925)*(Detalhe_Registro!$M:$M="SIM")))),"")</f>
        <v/>
      </c>
      <c r="E925" s="2">
        <f>COUNTIFS(Detalhe_Registro!$D:$D,A925,Detalhe_Registro!$E:$E,B925,Detalhe_Registro!$M:$M,"SIM")</f>
        <v/>
      </c>
      <c r="F925" s="2">
        <f>IFERROR(MAXIFS(Detalhe_Registro!$N:$N,Detalhe_Registro!$D:$D,A925,Detalhe_Registro!$E:$E,B925,Detalhe_Registro!$M:$M,"SIM"),0)</f>
        <v/>
      </c>
      <c r="G925" s="2">
        <f>IFERROR(AVERAGEIFS(Detalhe_Registro!$N:$N,Detalhe_Registro!$D:$D,A925,Detalhe_Registro!$E:$E,B925,Detalhe_Registro!$M:$M,"SIM"),0)</f>
        <v/>
      </c>
      <c r="H925" s="2">
        <f>SUMIFS(Detalhe_Registro!$F:$F,Detalhe_Registro!$D:$D,A925,Detalhe_Registro!$E:$E,B925,Detalhe_Registro!$M:$M,"SIM")</f>
        <v/>
      </c>
      <c r="I925" s="2">
        <f>SUMIFS(Detalhe_Registro!$G:$G,Detalhe_Registro!$D:$D,A925,Detalhe_Registro!$E:$E,B925,Detalhe_Registro!$M:$M,"SIM")</f>
        <v/>
      </c>
      <c r="J925" s="2">
        <f>IF(F925&lt;Premissas!$B$8,"&lt; 1,00",IF(F925&lt;Premissas!$B$9,"1,00 – 1,19",IF(F925&lt;Premissas!$B$10,"1,20 – 1,39",IF(F925&lt;Premissas!$B$11,"1,40 – 1,59",IF(F925&lt;Premissas!$B$12,"1,60 – 1,99","≥ 2,00")))))</f>
        <v/>
      </c>
      <c r="K925" s="5">
        <f>IF(F925&lt;Premissas!$B$8,Premissas!$B$13,IF(F925&lt;Premissas!$B$9,Premissas!$B$14,IF(F925&lt;Premissas!$B$10,Premissas!$B$15,IF(F925&lt;Premissas!$B$11,Premissas!$B$16,IF(F925&lt;Premissas!$B$12,Premissas!$B$17,Premissas!$B$18)))))</f>
        <v/>
      </c>
      <c r="L925" s="5">
        <f>K925/Premissas!$B$4</f>
        <v/>
      </c>
      <c r="M925" s="2">
        <f>IF(K925=Premissas!$B$18,"SIM","NÃO")</f>
        <v/>
      </c>
    </row>
    <row r="926">
      <c r="A926" s="2" t="inlineStr">
        <is>
          <t>5606969</t>
        </is>
      </c>
      <c r="B926" s="2" t="inlineStr">
        <is>
          <t>Robert Pereira De Oliveira</t>
        </is>
      </c>
      <c r="C926" s="2" t="n">
        <v>930</v>
      </c>
      <c r="D926" s="2">
        <f>IFERROR(TEXTJOIN(" | ",TRUE,UNIQUE(FILTER(Detalhe_Registro!$C:$C,(Detalhe_Registro!$D:$D=A926)*(Detalhe_Registro!$E:$E=B926)*(Detalhe_Registro!$M:$M="SIM")))),"")</f>
        <v/>
      </c>
      <c r="E926" s="2">
        <f>COUNTIFS(Detalhe_Registro!$D:$D,A926,Detalhe_Registro!$E:$E,B926,Detalhe_Registro!$M:$M,"SIM")</f>
        <v/>
      </c>
      <c r="F926" s="2">
        <f>IFERROR(MAXIFS(Detalhe_Registro!$N:$N,Detalhe_Registro!$D:$D,A926,Detalhe_Registro!$E:$E,B926,Detalhe_Registro!$M:$M,"SIM"),0)</f>
        <v/>
      </c>
      <c r="G926" s="2">
        <f>IFERROR(AVERAGEIFS(Detalhe_Registro!$N:$N,Detalhe_Registro!$D:$D,A926,Detalhe_Registro!$E:$E,B926,Detalhe_Registro!$M:$M,"SIM"),0)</f>
        <v/>
      </c>
      <c r="H926" s="2">
        <f>SUMIFS(Detalhe_Registro!$F:$F,Detalhe_Registro!$D:$D,A926,Detalhe_Registro!$E:$E,B926,Detalhe_Registro!$M:$M,"SIM")</f>
        <v/>
      </c>
      <c r="I926" s="2">
        <f>SUMIFS(Detalhe_Registro!$G:$G,Detalhe_Registro!$D:$D,A926,Detalhe_Registro!$E:$E,B926,Detalhe_Registro!$M:$M,"SIM")</f>
        <v/>
      </c>
      <c r="J926" s="2">
        <f>IF(F926&lt;Premissas!$B$8,"&lt; 1,00",IF(F926&lt;Premissas!$B$9,"1,00 – 1,19",IF(F926&lt;Premissas!$B$10,"1,20 – 1,39",IF(F926&lt;Premissas!$B$11,"1,40 – 1,59",IF(F926&lt;Premissas!$B$12,"1,60 – 1,99","≥ 2,00")))))</f>
        <v/>
      </c>
      <c r="K926" s="5">
        <f>IF(F926&lt;Premissas!$B$8,Premissas!$B$13,IF(F926&lt;Premissas!$B$9,Premissas!$B$14,IF(F926&lt;Premissas!$B$10,Premissas!$B$15,IF(F926&lt;Premissas!$B$11,Premissas!$B$16,IF(F926&lt;Premissas!$B$12,Premissas!$B$17,Premissas!$B$18)))))</f>
        <v/>
      </c>
      <c r="L926" s="5">
        <f>K926/Premissas!$B$4</f>
        <v/>
      </c>
      <c r="M926" s="2">
        <f>IF(K926=Premissas!$B$18,"SIM","NÃO")</f>
        <v/>
      </c>
    </row>
    <row r="927">
      <c r="A927" s="2" t="n">
        <v>5906679</v>
      </c>
      <c r="B927" s="2" t="inlineStr">
        <is>
          <t>Robson Da Silva Pereira</t>
        </is>
      </c>
      <c r="C927" s="2" t="n">
        <v>930</v>
      </c>
      <c r="D927" s="2">
        <f>IFERROR(TEXTJOIN(" | ",TRUE,UNIQUE(FILTER(Detalhe_Registro!$C:$C,(Detalhe_Registro!$D:$D=A927)*(Detalhe_Registro!$E:$E=B927)*(Detalhe_Registro!$M:$M="SIM")))),"")</f>
        <v/>
      </c>
      <c r="E927" s="2">
        <f>COUNTIFS(Detalhe_Registro!$D:$D,A927,Detalhe_Registro!$E:$E,B927,Detalhe_Registro!$M:$M,"SIM")</f>
        <v/>
      </c>
      <c r="F927" s="2">
        <f>IFERROR(MAXIFS(Detalhe_Registro!$N:$N,Detalhe_Registro!$D:$D,A927,Detalhe_Registro!$E:$E,B927,Detalhe_Registro!$M:$M,"SIM"),0)</f>
        <v/>
      </c>
      <c r="G927" s="2">
        <f>IFERROR(AVERAGEIFS(Detalhe_Registro!$N:$N,Detalhe_Registro!$D:$D,A927,Detalhe_Registro!$E:$E,B927,Detalhe_Registro!$M:$M,"SIM"),0)</f>
        <v/>
      </c>
      <c r="H927" s="2">
        <f>SUMIFS(Detalhe_Registro!$F:$F,Detalhe_Registro!$D:$D,A927,Detalhe_Registro!$E:$E,B927,Detalhe_Registro!$M:$M,"SIM")</f>
        <v/>
      </c>
      <c r="I927" s="2">
        <f>SUMIFS(Detalhe_Registro!$G:$G,Detalhe_Registro!$D:$D,A927,Detalhe_Registro!$E:$E,B927,Detalhe_Registro!$M:$M,"SIM")</f>
        <v/>
      </c>
      <c r="J927" s="2">
        <f>IF(F927&lt;Premissas!$B$8,"&lt; 1,00",IF(F927&lt;Premissas!$B$9,"1,00 – 1,19",IF(F927&lt;Premissas!$B$10,"1,20 – 1,39",IF(F927&lt;Premissas!$B$11,"1,40 – 1,59",IF(F927&lt;Premissas!$B$12,"1,60 – 1,99","≥ 2,00")))))</f>
        <v/>
      </c>
      <c r="K927" s="5">
        <f>IF(F927&lt;Premissas!$B$8,Premissas!$B$13,IF(F927&lt;Premissas!$B$9,Premissas!$B$14,IF(F927&lt;Premissas!$B$10,Premissas!$B$15,IF(F927&lt;Premissas!$B$11,Premissas!$B$16,IF(F927&lt;Premissas!$B$12,Premissas!$B$17,Premissas!$B$18)))))</f>
        <v/>
      </c>
      <c r="L927" s="5">
        <f>K927/Premissas!$B$4</f>
        <v/>
      </c>
      <c r="M927" s="2">
        <f>IF(K927=Premissas!$B$18,"SIM","NÃO")</f>
        <v/>
      </c>
    </row>
    <row r="928">
      <c r="A928" s="2" t="inlineStr">
        <is>
          <t>5906679</t>
        </is>
      </c>
      <c r="B928" s="2" t="inlineStr">
        <is>
          <t>Robson Da Silva Pereira</t>
        </is>
      </c>
      <c r="C928" s="2" t="n">
        <v>930</v>
      </c>
      <c r="D928" s="2">
        <f>IFERROR(TEXTJOIN(" | ",TRUE,UNIQUE(FILTER(Detalhe_Registro!$C:$C,(Detalhe_Registro!$D:$D=A928)*(Detalhe_Registro!$E:$E=B928)*(Detalhe_Registro!$M:$M="SIM")))),"")</f>
        <v/>
      </c>
      <c r="E928" s="2">
        <f>COUNTIFS(Detalhe_Registro!$D:$D,A928,Detalhe_Registro!$E:$E,B928,Detalhe_Registro!$M:$M,"SIM")</f>
        <v/>
      </c>
      <c r="F928" s="2">
        <f>IFERROR(MAXIFS(Detalhe_Registro!$N:$N,Detalhe_Registro!$D:$D,A928,Detalhe_Registro!$E:$E,B928,Detalhe_Registro!$M:$M,"SIM"),0)</f>
        <v/>
      </c>
      <c r="G928" s="2">
        <f>IFERROR(AVERAGEIFS(Detalhe_Registro!$N:$N,Detalhe_Registro!$D:$D,A928,Detalhe_Registro!$E:$E,B928,Detalhe_Registro!$M:$M,"SIM"),0)</f>
        <v/>
      </c>
      <c r="H928" s="2">
        <f>SUMIFS(Detalhe_Registro!$F:$F,Detalhe_Registro!$D:$D,A928,Detalhe_Registro!$E:$E,B928,Detalhe_Registro!$M:$M,"SIM")</f>
        <v/>
      </c>
      <c r="I928" s="2">
        <f>SUMIFS(Detalhe_Registro!$G:$G,Detalhe_Registro!$D:$D,A928,Detalhe_Registro!$E:$E,B928,Detalhe_Registro!$M:$M,"SIM")</f>
        <v/>
      </c>
      <c r="J928" s="2">
        <f>IF(F928&lt;Premissas!$B$8,"&lt; 1,00",IF(F928&lt;Premissas!$B$9,"1,00 – 1,19",IF(F928&lt;Premissas!$B$10,"1,20 – 1,39",IF(F928&lt;Premissas!$B$11,"1,40 – 1,59",IF(F928&lt;Premissas!$B$12,"1,60 – 1,99","≥ 2,00")))))</f>
        <v/>
      </c>
      <c r="K928" s="5">
        <f>IF(F928&lt;Premissas!$B$8,Premissas!$B$13,IF(F928&lt;Premissas!$B$9,Premissas!$B$14,IF(F928&lt;Premissas!$B$10,Premissas!$B$15,IF(F928&lt;Premissas!$B$11,Premissas!$B$16,IF(F928&lt;Premissas!$B$12,Premissas!$B$17,Premissas!$B$18)))))</f>
        <v/>
      </c>
      <c r="L928" s="5">
        <f>K928/Premissas!$B$4</f>
        <v/>
      </c>
      <c r="M928" s="2">
        <f>IF(K928=Premissas!$B$18,"SIM","NÃO")</f>
        <v/>
      </c>
    </row>
    <row r="929">
      <c r="A929" s="2" t="n">
        <v>5463602</v>
      </c>
      <c r="B929" s="2" t="inlineStr">
        <is>
          <t>Robson Rodrigues Teixeira</t>
        </is>
      </c>
      <c r="C929" s="2" t="n">
        <v>930</v>
      </c>
      <c r="D929" s="2">
        <f>IFERROR(TEXTJOIN(" | ",TRUE,UNIQUE(FILTER(Detalhe_Registro!$C:$C,(Detalhe_Registro!$D:$D=A929)*(Detalhe_Registro!$E:$E=B929)*(Detalhe_Registro!$M:$M="SIM")))),"")</f>
        <v/>
      </c>
      <c r="E929" s="2">
        <f>COUNTIFS(Detalhe_Registro!$D:$D,A929,Detalhe_Registro!$E:$E,B929,Detalhe_Registro!$M:$M,"SIM")</f>
        <v/>
      </c>
      <c r="F929" s="2">
        <f>IFERROR(MAXIFS(Detalhe_Registro!$N:$N,Detalhe_Registro!$D:$D,A929,Detalhe_Registro!$E:$E,B929,Detalhe_Registro!$M:$M,"SIM"),0)</f>
        <v/>
      </c>
      <c r="G929" s="2">
        <f>IFERROR(AVERAGEIFS(Detalhe_Registro!$N:$N,Detalhe_Registro!$D:$D,A929,Detalhe_Registro!$E:$E,B929,Detalhe_Registro!$M:$M,"SIM"),0)</f>
        <v/>
      </c>
      <c r="H929" s="2">
        <f>SUMIFS(Detalhe_Registro!$F:$F,Detalhe_Registro!$D:$D,A929,Detalhe_Registro!$E:$E,B929,Detalhe_Registro!$M:$M,"SIM")</f>
        <v/>
      </c>
      <c r="I929" s="2">
        <f>SUMIFS(Detalhe_Registro!$G:$G,Detalhe_Registro!$D:$D,A929,Detalhe_Registro!$E:$E,B929,Detalhe_Registro!$M:$M,"SIM")</f>
        <v/>
      </c>
      <c r="J929" s="2">
        <f>IF(F929&lt;Premissas!$B$8,"&lt; 1,00",IF(F929&lt;Premissas!$B$9,"1,00 – 1,19",IF(F929&lt;Premissas!$B$10,"1,20 – 1,39",IF(F929&lt;Premissas!$B$11,"1,40 – 1,59",IF(F929&lt;Premissas!$B$12,"1,60 – 1,99","≥ 2,00")))))</f>
        <v/>
      </c>
      <c r="K929" s="5">
        <f>IF(F929&lt;Premissas!$B$8,Premissas!$B$13,IF(F929&lt;Premissas!$B$9,Premissas!$B$14,IF(F929&lt;Premissas!$B$10,Premissas!$B$15,IF(F929&lt;Premissas!$B$11,Premissas!$B$16,IF(F929&lt;Premissas!$B$12,Premissas!$B$17,Premissas!$B$18)))))</f>
        <v/>
      </c>
      <c r="L929" s="5">
        <f>K929/Premissas!$B$4</f>
        <v/>
      </c>
      <c r="M929" s="2">
        <f>IF(K929=Premissas!$B$18,"SIM","NÃO")</f>
        <v/>
      </c>
    </row>
    <row r="930">
      <c r="A930" s="2" t="inlineStr">
        <is>
          <t>5463602</t>
        </is>
      </c>
      <c r="B930" s="2" t="inlineStr">
        <is>
          <t>Robson Rodrigues Teixeira</t>
        </is>
      </c>
      <c r="C930" s="2" t="n">
        <v>930</v>
      </c>
      <c r="D930" s="2">
        <f>IFERROR(TEXTJOIN(" | ",TRUE,UNIQUE(FILTER(Detalhe_Registro!$C:$C,(Detalhe_Registro!$D:$D=A930)*(Detalhe_Registro!$E:$E=B930)*(Detalhe_Registro!$M:$M="SIM")))),"")</f>
        <v/>
      </c>
      <c r="E930" s="2">
        <f>COUNTIFS(Detalhe_Registro!$D:$D,A930,Detalhe_Registro!$E:$E,B930,Detalhe_Registro!$M:$M,"SIM")</f>
        <v/>
      </c>
      <c r="F930" s="2">
        <f>IFERROR(MAXIFS(Detalhe_Registro!$N:$N,Detalhe_Registro!$D:$D,A930,Detalhe_Registro!$E:$E,B930,Detalhe_Registro!$M:$M,"SIM"),0)</f>
        <v/>
      </c>
      <c r="G930" s="2">
        <f>IFERROR(AVERAGEIFS(Detalhe_Registro!$N:$N,Detalhe_Registro!$D:$D,A930,Detalhe_Registro!$E:$E,B930,Detalhe_Registro!$M:$M,"SIM"),0)</f>
        <v/>
      </c>
      <c r="H930" s="2">
        <f>SUMIFS(Detalhe_Registro!$F:$F,Detalhe_Registro!$D:$D,A930,Detalhe_Registro!$E:$E,B930,Detalhe_Registro!$M:$M,"SIM")</f>
        <v/>
      </c>
      <c r="I930" s="2">
        <f>SUMIFS(Detalhe_Registro!$G:$G,Detalhe_Registro!$D:$D,A930,Detalhe_Registro!$E:$E,B930,Detalhe_Registro!$M:$M,"SIM")</f>
        <v/>
      </c>
      <c r="J930" s="2">
        <f>IF(F930&lt;Premissas!$B$8,"&lt; 1,00",IF(F930&lt;Premissas!$B$9,"1,00 – 1,19",IF(F930&lt;Premissas!$B$10,"1,20 – 1,39",IF(F930&lt;Premissas!$B$11,"1,40 – 1,59",IF(F930&lt;Premissas!$B$12,"1,60 – 1,99","≥ 2,00")))))</f>
        <v/>
      </c>
      <c r="K930" s="5">
        <f>IF(F930&lt;Premissas!$B$8,Premissas!$B$13,IF(F930&lt;Premissas!$B$9,Premissas!$B$14,IF(F930&lt;Premissas!$B$10,Premissas!$B$15,IF(F930&lt;Premissas!$B$11,Premissas!$B$16,IF(F930&lt;Premissas!$B$12,Premissas!$B$17,Premissas!$B$18)))))</f>
        <v/>
      </c>
      <c r="L930" s="5">
        <f>K930/Premissas!$B$4</f>
        <v/>
      </c>
      <c r="M930" s="2">
        <f>IF(K930=Premissas!$B$18,"SIM","NÃO")</f>
        <v/>
      </c>
    </row>
    <row r="931">
      <c r="A931" s="2" t="n">
        <v>5740665</v>
      </c>
      <c r="B931" s="2" t="inlineStr">
        <is>
          <t>Rodrigo Barreto Diniz</t>
        </is>
      </c>
      <c r="C931" s="2" t="n">
        <v>930</v>
      </c>
      <c r="D931" s="2">
        <f>IFERROR(TEXTJOIN(" | ",TRUE,UNIQUE(FILTER(Detalhe_Registro!$C:$C,(Detalhe_Registro!$D:$D=A931)*(Detalhe_Registro!$E:$E=B931)*(Detalhe_Registro!$M:$M="SIM")))),"")</f>
        <v/>
      </c>
      <c r="E931" s="2">
        <f>COUNTIFS(Detalhe_Registro!$D:$D,A931,Detalhe_Registro!$E:$E,B931,Detalhe_Registro!$M:$M,"SIM")</f>
        <v/>
      </c>
      <c r="F931" s="2">
        <f>IFERROR(MAXIFS(Detalhe_Registro!$N:$N,Detalhe_Registro!$D:$D,A931,Detalhe_Registro!$E:$E,B931,Detalhe_Registro!$M:$M,"SIM"),0)</f>
        <v/>
      </c>
      <c r="G931" s="2">
        <f>IFERROR(AVERAGEIFS(Detalhe_Registro!$N:$N,Detalhe_Registro!$D:$D,A931,Detalhe_Registro!$E:$E,B931,Detalhe_Registro!$M:$M,"SIM"),0)</f>
        <v/>
      </c>
      <c r="H931" s="2">
        <f>SUMIFS(Detalhe_Registro!$F:$F,Detalhe_Registro!$D:$D,A931,Detalhe_Registro!$E:$E,B931,Detalhe_Registro!$M:$M,"SIM")</f>
        <v/>
      </c>
      <c r="I931" s="2">
        <f>SUMIFS(Detalhe_Registro!$G:$G,Detalhe_Registro!$D:$D,A931,Detalhe_Registro!$E:$E,B931,Detalhe_Registro!$M:$M,"SIM")</f>
        <v/>
      </c>
      <c r="J931" s="2">
        <f>IF(F931&lt;Premissas!$B$8,"&lt; 1,00",IF(F931&lt;Premissas!$B$9,"1,00 – 1,19",IF(F931&lt;Premissas!$B$10,"1,20 – 1,39",IF(F931&lt;Premissas!$B$11,"1,40 – 1,59",IF(F931&lt;Premissas!$B$12,"1,60 – 1,99","≥ 2,00")))))</f>
        <v/>
      </c>
      <c r="K931" s="5">
        <f>IF(F931&lt;Premissas!$B$8,Premissas!$B$13,IF(F931&lt;Premissas!$B$9,Premissas!$B$14,IF(F931&lt;Premissas!$B$10,Premissas!$B$15,IF(F931&lt;Premissas!$B$11,Premissas!$B$16,IF(F931&lt;Premissas!$B$12,Premissas!$B$17,Premissas!$B$18)))))</f>
        <v/>
      </c>
      <c r="L931" s="5">
        <f>K931/Premissas!$B$4</f>
        <v/>
      </c>
      <c r="M931" s="2">
        <f>IF(K931=Premissas!$B$18,"SIM","NÃO")</f>
        <v/>
      </c>
    </row>
    <row r="932">
      <c r="A932" s="2" t="inlineStr">
        <is>
          <t>5740665</t>
        </is>
      </c>
      <c r="B932" s="2" t="inlineStr">
        <is>
          <t>Rodrigo Barreto Diniz</t>
        </is>
      </c>
      <c r="C932" s="2" t="n">
        <v>930</v>
      </c>
      <c r="D932" s="2">
        <f>IFERROR(TEXTJOIN(" | ",TRUE,UNIQUE(FILTER(Detalhe_Registro!$C:$C,(Detalhe_Registro!$D:$D=A932)*(Detalhe_Registro!$E:$E=B932)*(Detalhe_Registro!$M:$M="SIM")))),"")</f>
        <v/>
      </c>
      <c r="E932" s="2">
        <f>COUNTIFS(Detalhe_Registro!$D:$D,A932,Detalhe_Registro!$E:$E,B932,Detalhe_Registro!$M:$M,"SIM")</f>
        <v/>
      </c>
      <c r="F932" s="2">
        <f>IFERROR(MAXIFS(Detalhe_Registro!$N:$N,Detalhe_Registro!$D:$D,A932,Detalhe_Registro!$E:$E,B932,Detalhe_Registro!$M:$M,"SIM"),0)</f>
        <v/>
      </c>
      <c r="G932" s="2">
        <f>IFERROR(AVERAGEIFS(Detalhe_Registro!$N:$N,Detalhe_Registro!$D:$D,A932,Detalhe_Registro!$E:$E,B932,Detalhe_Registro!$M:$M,"SIM"),0)</f>
        <v/>
      </c>
      <c r="H932" s="2">
        <f>SUMIFS(Detalhe_Registro!$F:$F,Detalhe_Registro!$D:$D,A932,Detalhe_Registro!$E:$E,B932,Detalhe_Registro!$M:$M,"SIM")</f>
        <v/>
      </c>
      <c r="I932" s="2">
        <f>SUMIFS(Detalhe_Registro!$G:$G,Detalhe_Registro!$D:$D,A932,Detalhe_Registro!$E:$E,B932,Detalhe_Registro!$M:$M,"SIM")</f>
        <v/>
      </c>
      <c r="J932" s="2">
        <f>IF(F932&lt;Premissas!$B$8,"&lt; 1,00",IF(F932&lt;Premissas!$B$9,"1,00 – 1,19",IF(F932&lt;Premissas!$B$10,"1,20 – 1,39",IF(F932&lt;Premissas!$B$11,"1,40 – 1,59",IF(F932&lt;Premissas!$B$12,"1,60 – 1,99","≥ 2,00")))))</f>
        <v/>
      </c>
      <c r="K932" s="5">
        <f>IF(F932&lt;Premissas!$B$8,Premissas!$B$13,IF(F932&lt;Premissas!$B$9,Premissas!$B$14,IF(F932&lt;Premissas!$B$10,Premissas!$B$15,IF(F932&lt;Premissas!$B$11,Premissas!$B$16,IF(F932&lt;Premissas!$B$12,Premissas!$B$17,Premissas!$B$18)))))</f>
        <v/>
      </c>
      <c r="L932" s="5">
        <f>K932/Premissas!$B$4</f>
        <v/>
      </c>
      <c r="M932" s="2">
        <f>IF(K932=Premissas!$B$18,"SIM","NÃO")</f>
        <v/>
      </c>
    </row>
    <row r="933">
      <c r="A933" s="2" t="inlineStr">
        <is>
          <t>5747619</t>
        </is>
      </c>
      <c r="B933" s="2" t="inlineStr">
        <is>
          <t>Rodrigo Campos De Oliveira</t>
        </is>
      </c>
      <c r="C933" s="2" t="n">
        <v>930</v>
      </c>
      <c r="D933" s="2">
        <f>IFERROR(TEXTJOIN(" | ",TRUE,UNIQUE(FILTER(Detalhe_Registro!$C:$C,(Detalhe_Registro!$D:$D=A933)*(Detalhe_Registro!$E:$E=B933)*(Detalhe_Registro!$M:$M="SIM")))),"")</f>
        <v/>
      </c>
      <c r="E933" s="2">
        <f>COUNTIFS(Detalhe_Registro!$D:$D,A933,Detalhe_Registro!$E:$E,B933,Detalhe_Registro!$M:$M,"SIM")</f>
        <v/>
      </c>
      <c r="F933" s="2">
        <f>IFERROR(MAXIFS(Detalhe_Registro!$N:$N,Detalhe_Registro!$D:$D,A933,Detalhe_Registro!$E:$E,B933,Detalhe_Registro!$M:$M,"SIM"),0)</f>
        <v/>
      </c>
      <c r="G933" s="2">
        <f>IFERROR(AVERAGEIFS(Detalhe_Registro!$N:$N,Detalhe_Registro!$D:$D,A933,Detalhe_Registro!$E:$E,B933,Detalhe_Registro!$M:$M,"SIM"),0)</f>
        <v/>
      </c>
      <c r="H933" s="2">
        <f>SUMIFS(Detalhe_Registro!$F:$F,Detalhe_Registro!$D:$D,A933,Detalhe_Registro!$E:$E,B933,Detalhe_Registro!$M:$M,"SIM")</f>
        <v/>
      </c>
      <c r="I933" s="2">
        <f>SUMIFS(Detalhe_Registro!$G:$G,Detalhe_Registro!$D:$D,A933,Detalhe_Registro!$E:$E,B933,Detalhe_Registro!$M:$M,"SIM")</f>
        <v/>
      </c>
      <c r="J933" s="2">
        <f>IF(F933&lt;Premissas!$B$8,"&lt; 1,00",IF(F933&lt;Premissas!$B$9,"1,00 – 1,19",IF(F933&lt;Premissas!$B$10,"1,20 – 1,39",IF(F933&lt;Premissas!$B$11,"1,40 – 1,59",IF(F933&lt;Premissas!$B$12,"1,60 – 1,99","≥ 2,00")))))</f>
        <v/>
      </c>
      <c r="K933" s="5">
        <f>IF(F933&lt;Premissas!$B$8,Premissas!$B$13,IF(F933&lt;Premissas!$B$9,Premissas!$B$14,IF(F933&lt;Premissas!$B$10,Premissas!$B$15,IF(F933&lt;Premissas!$B$11,Premissas!$B$16,IF(F933&lt;Premissas!$B$12,Premissas!$B$17,Premissas!$B$18)))))</f>
        <v/>
      </c>
      <c r="L933" s="5">
        <f>K933/Premissas!$B$4</f>
        <v/>
      </c>
      <c r="M933" s="2">
        <f>IF(K933=Premissas!$B$18,"SIM","NÃO")</f>
        <v/>
      </c>
    </row>
    <row r="934">
      <c r="A934" s="2" t="inlineStr">
        <is>
          <t>5941253</t>
        </is>
      </c>
      <c r="B934" s="2" t="inlineStr">
        <is>
          <t>Rodrigo Da Silva</t>
        </is>
      </c>
      <c r="C934" s="2" t="n">
        <v>930</v>
      </c>
      <c r="D934" s="2">
        <f>IFERROR(TEXTJOIN(" | ",TRUE,UNIQUE(FILTER(Detalhe_Registro!$C:$C,(Detalhe_Registro!$D:$D=A934)*(Detalhe_Registro!$E:$E=B934)*(Detalhe_Registro!$M:$M="SIM")))),"")</f>
        <v/>
      </c>
      <c r="E934" s="2">
        <f>COUNTIFS(Detalhe_Registro!$D:$D,A934,Detalhe_Registro!$E:$E,B934,Detalhe_Registro!$M:$M,"SIM")</f>
        <v/>
      </c>
      <c r="F934" s="2">
        <f>IFERROR(MAXIFS(Detalhe_Registro!$N:$N,Detalhe_Registro!$D:$D,A934,Detalhe_Registro!$E:$E,B934,Detalhe_Registro!$M:$M,"SIM"),0)</f>
        <v/>
      </c>
      <c r="G934" s="2">
        <f>IFERROR(AVERAGEIFS(Detalhe_Registro!$N:$N,Detalhe_Registro!$D:$D,A934,Detalhe_Registro!$E:$E,B934,Detalhe_Registro!$M:$M,"SIM"),0)</f>
        <v/>
      </c>
      <c r="H934" s="2">
        <f>SUMIFS(Detalhe_Registro!$F:$F,Detalhe_Registro!$D:$D,A934,Detalhe_Registro!$E:$E,B934,Detalhe_Registro!$M:$M,"SIM")</f>
        <v/>
      </c>
      <c r="I934" s="2">
        <f>SUMIFS(Detalhe_Registro!$G:$G,Detalhe_Registro!$D:$D,A934,Detalhe_Registro!$E:$E,B934,Detalhe_Registro!$M:$M,"SIM")</f>
        <v/>
      </c>
      <c r="J934" s="2">
        <f>IF(F934&lt;Premissas!$B$8,"&lt; 1,00",IF(F934&lt;Premissas!$B$9,"1,00 – 1,19",IF(F934&lt;Premissas!$B$10,"1,20 – 1,39",IF(F934&lt;Premissas!$B$11,"1,40 – 1,59",IF(F934&lt;Premissas!$B$12,"1,60 – 1,99","≥ 2,00")))))</f>
        <v/>
      </c>
      <c r="K934" s="5">
        <f>IF(F934&lt;Premissas!$B$8,Premissas!$B$13,IF(F934&lt;Premissas!$B$9,Premissas!$B$14,IF(F934&lt;Premissas!$B$10,Premissas!$B$15,IF(F934&lt;Premissas!$B$11,Premissas!$B$16,IF(F934&lt;Premissas!$B$12,Premissas!$B$17,Premissas!$B$18)))))</f>
        <v/>
      </c>
      <c r="L934" s="5">
        <f>K934/Premissas!$B$4</f>
        <v/>
      </c>
      <c r="M934" s="2">
        <f>IF(K934=Premissas!$B$18,"SIM","NÃO")</f>
        <v/>
      </c>
    </row>
    <row r="935">
      <c r="A935" s="2" t="n">
        <v>5981336</v>
      </c>
      <c r="B935" s="2" t="inlineStr">
        <is>
          <t>Rodrigo Dos Santos Alves</t>
        </is>
      </c>
      <c r="C935" s="2" t="n">
        <v>930</v>
      </c>
      <c r="D935" s="2">
        <f>IFERROR(TEXTJOIN(" | ",TRUE,UNIQUE(FILTER(Detalhe_Registro!$C:$C,(Detalhe_Registro!$D:$D=A935)*(Detalhe_Registro!$E:$E=B935)*(Detalhe_Registro!$M:$M="SIM")))),"")</f>
        <v/>
      </c>
      <c r="E935" s="2">
        <f>COUNTIFS(Detalhe_Registro!$D:$D,A935,Detalhe_Registro!$E:$E,B935,Detalhe_Registro!$M:$M,"SIM")</f>
        <v/>
      </c>
      <c r="F935" s="2">
        <f>IFERROR(MAXIFS(Detalhe_Registro!$N:$N,Detalhe_Registro!$D:$D,A935,Detalhe_Registro!$E:$E,B935,Detalhe_Registro!$M:$M,"SIM"),0)</f>
        <v/>
      </c>
      <c r="G935" s="2">
        <f>IFERROR(AVERAGEIFS(Detalhe_Registro!$N:$N,Detalhe_Registro!$D:$D,A935,Detalhe_Registro!$E:$E,B935,Detalhe_Registro!$M:$M,"SIM"),0)</f>
        <v/>
      </c>
      <c r="H935" s="2">
        <f>SUMIFS(Detalhe_Registro!$F:$F,Detalhe_Registro!$D:$D,A935,Detalhe_Registro!$E:$E,B935,Detalhe_Registro!$M:$M,"SIM")</f>
        <v/>
      </c>
      <c r="I935" s="2">
        <f>SUMIFS(Detalhe_Registro!$G:$G,Detalhe_Registro!$D:$D,A935,Detalhe_Registro!$E:$E,B935,Detalhe_Registro!$M:$M,"SIM")</f>
        <v/>
      </c>
      <c r="J935" s="2">
        <f>IF(F935&lt;Premissas!$B$8,"&lt; 1,00",IF(F935&lt;Premissas!$B$9,"1,00 – 1,19",IF(F935&lt;Premissas!$B$10,"1,20 – 1,39",IF(F935&lt;Premissas!$B$11,"1,40 – 1,59",IF(F935&lt;Premissas!$B$12,"1,60 – 1,99","≥ 2,00")))))</f>
        <v/>
      </c>
      <c r="K935" s="5">
        <f>IF(F935&lt;Premissas!$B$8,Premissas!$B$13,IF(F935&lt;Premissas!$B$9,Premissas!$B$14,IF(F935&lt;Premissas!$B$10,Premissas!$B$15,IF(F935&lt;Premissas!$B$11,Premissas!$B$16,IF(F935&lt;Premissas!$B$12,Premissas!$B$17,Premissas!$B$18)))))</f>
        <v/>
      </c>
      <c r="L935" s="5">
        <f>K935/Premissas!$B$4</f>
        <v/>
      </c>
      <c r="M935" s="2">
        <f>IF(K935=Premissas!$B$18,"SIM","NÃO")</f>
        <v/>
      </c>
    </row>
    <row r="936">
      <c r="A936" s="2" t="inlineStr">
        <is>
          <t>5981336</t>
        </is>
      </c>
      <c r="B936" s="2" t="inlineStr">
        <is>
          <t>Rodrigo Dos Santos Alves</t>
        </is>
      </c>
      <c r="C936" s="2" t="n">
        <v>930</v>
      </c>
      <c r="D936" s="2">
        <f>IFERROR(TEXTJOIN(" | ",TRUE,UNIQUE(FILTER(Detalhe_Registro!$C:$C,(Detalhe_Registro!$D:$D=A936)*(Detalhe_Registro!$E:$E=B936)*(Detalhe_Registro!$M:$M="SIM")))),"")</f>
        <v/>
      </c>
      <c r="E936" s="2">
        <f>COUNTIFS(Detalhe_Registro!$D:$D,A936,Detalhe_Registro!$E:$E,B936,Detalhe_Registro!$M:$M,"SIM")</f>
        <v/>
      </c>
      <c r="F936" s="2">
        <f>IFERROR(MAXIFS(Detalhe_Registro!$N:$N,Detalhe_Registro!$D:$D,A936,Detalhe_Registro!$E:$E,B936,Detalhe_Registro!$M:$M,"SIM"),0)</f>
        <v/>
      </c>
      <c r="G936" s="2">
        <f>IFERROR(AVERAGEIFS(Detalhe_Registro!$N:$N,Detalhe_Registro!$D:$D,A936,Detalhe_Registro!$E:$E,B936,Detalhe_Registro!$M:$M,"SIM"),0)</f>
        <v/>
      </c>
      <c r="H936" s="2">
        <f>SUMIFS(Detalhe_Registro!$F:$F,Detalhe_Registro!$D:$D,A936,Detalhe_Registro!$E:$E,B936,Detalhe_Registro!$M:$M,"SIM")</f>
        <v/>
      </c>
      <c r="I936" s="2">
        <f>SUMIFS(Detalhe_Registro!$G:$G,Detalhe_Registro!$D:$D,A936,Detalhe_Registro!$E:$E,B936,Detalhe_Registro!$M:$M,"SIM")</f>
        <v/>
      </c>
      <c r="J936" s="2">
        <f>IF(F936&lt;Premissas!$B$8,"&lt; 1,00",IF(F936&lt;Premissas!$B$9,"1,00 – 1,19",IF(F936&lt;Premissas!$B$10,"1,20 – 1,39",IF(F936&lt;Premissas!$B$11,"1,40 – 1,59",IF(F936&lt;Premissas!$B$12,"1,60 – 1,99","≥ 2,00")))))</f>
        <v/>
      </c>
      <c r="K936" s="5">
        <f>IF(F936&lt;Premissas!$B$8,Premissas!$B$13,IF(F936&lt;Premissas!$B$9,Premissas!$B$14,IF(F936&lt;Premissas!$B$10,Premissas!$B$15,IF(F936&lt;Premissas!$B$11,Premissas!$B$16,IF(F936&lt;Premissas!$B$12,Premissas!$B$17,Premissas!$B$18)))))</f>
        <v/>
      </c>
      <c r="L936" s="5">
        <f>K936/Premissas!$B$4</f>
        <v/>
      </c>
      <c r="M936" s="2">
        <f>IF(K936=Premissas!$B$18,"SIM","NÃO")</f>
        <v/>
      </c>
    </row>
    <row r="937">
      <c r="A937" s="2" t="n">
        <v>5978343</v>
      </c>
      <c r="B937" s="2" t="inlineStr">
        <is>
          <t>Rodrigo Gabriel Da Silva</t>
        </is>
      </c>
      <c r="C937" s="2" t="n">
        <v>930</v>
      </c>
      <c r="D937" s="2">
        <f>IFERROR(TEXTJOIN(" | ",TRUE,UNIQUE(FILTER(Detalhe_Registro!$C:$C,(Detalhe_Registro!$D:$D=A937)*(Detalhe_Registro!$E:$E=B937)*(Detalhe_Registro!$M:$M="SIM")))),"")</f>
        <v/>
      </c>
      <c r="E937" s="2">
        <f>COUNTIFS(Detalhe_Registro!$D:$D,A937,Detalhe_Registro!$E:$E,B937,Detalhe_Registro!$M:$M,"SIM")</f>
        <v/>
      </c>
      <c r="F937" s="2">
        <f>IFERROR(MAXIFS(Detalhe_Registro!$N:$N,Detalhe_Registro!$D:$D,A937,Detalhe_Registro!$E:$E,B937,Detalhe_Registro!$M:$M,"SIM"),0)</f>
        <v/>
      </c>
      <c r="G937" s="2">
        <f>IFERROR(AVERAGEIFS(Detalhe_Registro!$N:$N,Detalhe_Registro!$D:$D,A937,Detalhe_Registro!$E:$E,B937,Detalhe_Registro!$M:$M,"SIM"),0)</f>
        <v/>
      </c>
      <c r="H937" s="2">
        <f>SUMIFS(Detalhe_Registro!$F:$F,Detalhe_Registro!$D:$D,A937,Detalhe_Registro!$E:$E,B937,Detalhe_Registro!$M:$M,"SIM")</f>
        <v/>
      </c>
      <c r="I937" s="2">
        <f>SUMIFS(Detalhe_Registro!$G:$G,Detalhe_Registro!$D:$D,A937,Detalhe_Registro!$E:$E,B937,Detalhe_Registro!$M:$M,"SIM")</f>
        <v/>
      </c>
      <c r="J937" s="2">
        <f>IF(F937&lt;Premissas!$B$8,"&lt; 1,00",IF(F937&lt;Premissas!$B$9,"1,00 – 1,19",IF(F937&lt;Premissas!$B$10,"1,20 – 1,39",IF(F937&lt;Premissas!$B$11,"1,40 – 1,59",IF(F937&lt;Premissas!$B$12,"1,60 – 1,99","≥ 2,00")))))</f>
        <v/>
      </c>
      <c r="K937" s="5">
        <f>IF(F937&lt;Premissas!$B$8,Premissas!$B$13,IF(F937&lt;Premissas!$B$9,Premissas!$B$14,IF(F937&lt;Premissas!$B$10,Premissas!$B$15,IF(F937&lt;Premissas!$B$11,Premissas!$B$16,IF(F937&lt;Premissas!$B$12,Premissas!$B$17,Premissas!$B$18)))))</f>
        <v/>
      </c>
      <c r="L937" s="5">
        <f>K937/Premissas!$B$4</f>
        <v/>
      </c>
      <c r="M937" s="2">
        <f>IF(K937=Premissas!$B$18,"SIM","NÃO")</f>
        <v/>
      </c>
    </row>
    <row r="938">
      <c r="A938" s="2" t="inlineStr">
        <is>
          <t>5978343</t>
        </is>
      </c>
      <c r="B938" s="2" t="inlineStr">
        <is>
          <t>Rodrigo Gabriel Da Silva</t>
        </is>
      </c>
      <c r="C938" s="2" t="n">
        <v>930</v>
      </c>
      <c r="D938" s="2">
        <f>IFERROR(TEXTJOIN(" | ",TRUE,UNIQUE(FILTER(Detalhe_Registro!$C:$C,(Detalhe_Registro!$D:$D=A938)*(Detalhe_Registro!$E:$E=B938)*(Detalhe_Registro!$M:$M="SIM")))),"")</f>
        <v/>
      </c>
      <c r="E938" s="2">
        <f>COUNTIFS(Detalhe_Registro!$D:$D,A938,Detalhe_Registro!$E:$E,B938,Detalhe_Registro!$M:$M,"SIM")</f>
        <v/>
      </c>
      <c r="F938" s="2">
        <f>IFERROR(MAXIFS(Detalhe_Registro!$N:$N,Detalhe_Registro!$D:$D,A938,Detalhe_Registro!$E:$E,B938,Detalhe_Registro!$M:$M,"SIM"),0)</f>
        <v/>
      </c>
      <c r="G938" s="2">
        <f>IFERROR(AVERAGEIFS(Detalhe_Registro!$N:$N,Detalhe_Registro!$D:$D,A938,Detalhe_Registro!$E:$E,B938,Detalhe_Registro!$M:$M,"SIM"),0)</f>
        <v/>
      </c>
      <c r="H938" s="2">
        <f>SUMIFS(Detalhe_Registro!$F:$F,Detalhe_Registro!$D:$D,A938,Detalhe_Registro!$E:$E,B938,Detalhe_Registro!$M:$M,"SIM")</f>
        <v/>
      </c>
      <c r="I938" s="2">
        <f>SUMIFS(Detalhe_Registro!$G:$G,Detalhe_Registro!$D:$D,A938,Detalhe_Registro!$E:$E,B938,Detalhe_Registro!$M:$M,"SIM")</f>
        <v/>
      </c>
      <c r="J938" s="2">
        <f>IF(F938&lt;Premissas!$B$8,"&lt; 1,00",IF(F938&lt;Premissas!$B$9,"1,00 – 1,19",IF(F938&lt;Premissas!$B$10,"1,20 – 1,39",IF(F938&lt;Premissas!$B$11,"1,40 – 1,59",IF(F938&lt;Premissas!$B$12,"1,60 – 1,99","≥ 2,00")))))</f>
        <v/>
      </c>
      <c r="K938" s="5">
        <f>IF(F938&lt;Premissas!$B$8,Premissas!$B$13,IF(F938&lt;Premissas!$B$9,Premissas!$B$14,IF(F938&lt;Premissas!$B$10,Premissas!$B$15,IF(F938&lt;Premissas!$B$11,Premissas!$B$16,IF(F938&lt;Premissas!$B$12,Premissas!$B$17,Premissas!$B$18)))))</f>
        <v/>
      </c>
      <c r="L938" s="5">
        <f>K938/Premissas!$B$4</f>
        <v/>
      </c>
      <c r="M938" s="2">
        <f>IF(K938=Premissas!$B$18,"SIM","NÃO")</f>
        <v/>
      </c>
    </row>
    <row r="939">
      <c r="A939" s="2" t="n">
        <v>5470005</v>
      </c>
      <c r="B939" s="2" t="inlineStr">
        <is>
          <t>Rodrigo Inacio Leite Da Silva</t>
        </is>
      </c>
      <c r="C939" s="2" t="n">
        <v>930</v>
      </c>
      <c r="D939" s="2">
        <f>IFERROR(TEXTJOIN(" | ",TRUE,UNIQUE(FILTER(Detalhe_Registro!$C:$C,(Detalhe_Registro!$D:$D=A939)*(Detalhe_Registro!$E:$E=B939)*(Detalhe_Registro!$M:$M="SIM")))),"")</f>
        <v/>
      </c>
      <c r="E939" s="2">
        <f>COUNTIFS(Detalhe_Registro!$D:$D,A939,Detalhe_Registro!$E:$E,B939,Detalhe_Registro!$M:$M,"SIM")</f>
        <v/>
      </c>
      <c r="F939" s="2">
        <f>IFERROR(MAXIFS(Detalhe_Registro!$N:$N,Detalhe_Registro!$D:$D,A939,Detalhe_Registro!$E:$E,B939,Detalhe_Registro!$M:$M,"SIM"),0)</f>
        <v/>
      </c>
      <c r="G939" s="2">
        <f>IFERROR(AVERAGEIFS(Detalhe_Registro!$N:$N,Detalhe_Registro!$D:$D,A939,Detalhe_Registro!$E:$E,B939,Detalhe_Registro!$M:$M,"SIM"),0)</f>
        <v/>
      </c>
      <c r="H939" s="2">
        <f>SUMIFS(Detalhe_Registro!$F:$F,Detalhe_Registro!$D:$D,A939,Detalhe_Registro!$E:$E,B939,Detalhe_Registro!$M:$M,"SIM")</f>
        <v/>
      </c>
      <c r="I939" s="2">
        <f>SUMIFS(Detalhe_Registro!$G:$G,Detalhe_Registro!$D:$D,A939,Detalhe_Registro!$E:$E,B939,Detalhe_Registro!$M:$M,"SIM")</f>
        <v/>
      </c>
      <c r="J939" s="2">
        <f>IF(F939&lt;Premissas!$B$8,"&lt; 1,00",IF(F939&lt;Premissas!$B$9,"1,00 – 1,19",IF(F939&lt;Premissas!$B$10,"1,20 – 1,39",IF(F939&lt;Premissas!$B$11,"1,40 – 1,59",IF(F939&lt;Premissas!$B$12,"1,60 – 1,99","≥ 2,00")))))</f>
        <v/>
      </c>
      <c r="K939" s="5">
        <f>IF(F939&lt;Premissas!$B$8,Premissas!$B$13,IF(F939&lt;Premissas!$B$9,Premissas!$B$14,IF(F939&lt;Premissas!$B$10,Premissas!$B$15,IF(F939&lt;Premissas!$B$11,Premissas!$B$16,IF(F939&lt;Premissas!$B$12,Premissas!$B$17,Premissas!$B$18)))))</f>
        <v/>
      </c>
      <c r="L939" s="5">
        <f>K939/Premissas!$B$4</f>
        <v/>
      </c>
      <c r="M939" s="2">
        <f>IF(K939=Premissas!$B$18,"SIM","NÃO")</f>
        <v/>
      </c>
    </row>
    <row r="940">
      <c r="A940" s="2" t="inlineStr">
        <is>
          <t>5470005</t>
        </is>
      </c>
      <c r="B940" s="2" t="inlineStr">
        <is>
          <t>Rodrigo Inacio Leite Da Silva</t>
        </is>
      </c>
      <c r="C940" s="2" t="n">
        <v>930</v>
      </c>
      <c r="D940" s="2">
        <f>IFERROR(TEXTJOIN(" | ",TRUE,UNIQUE(FILTER(Detalhe_Registro!$C:$C,(Detalhe_Registro!$D:$D=A940)*(Detalhe_Registro!$E:$E=B940)*(Detalhe_Registro!$M:$M="SIM")))),"")</f>
        <v/>
      </c>
      <c r="E940" s="2">
        <f>COUNTIFS(Detalhe_Registro!$D:$D,A940,Detalhe_Registro!$E:$E,B940,Detalhe_Registro!$M:$M,"SIM")</f>
        <v/>
      </c>
      <c r="F940" s="2">
        <f>IFERROR(MAXIFS(Detalhe_Registro!$N:$N,Detalhe_Registro!$D:$D,A940,Detalhe_Registro!$E:$E,B940,Detalhe_Registro!$M:$M,"SIM"),0)</f>
        <v/>
      </c>
      <c r="G940" s="2">
        <f>IFERROR(AVERAGEIFS(Detalhe_Registro!$N:$N,Detalhe_Registro!$D:$D,A940,Detalhe_Registro!$E:$E,B940,Detalhe_Registro!$M:$M,"SIM"),0)</f>
        <v/>
      </c>
      <c r="H940" s="2">
        <f>SUMIFS(Detalhe_Registro!$F:$F,Detalhe_Registro!$D:$D,A940,Detalhe_Registro!$E:$E,B940,Detalhe_Registro!$M:$M,"SIM")</f>
        <v/>
      </c>
      <c r="I940" s="2">
        <f>SUMIFS(Detalhe_Registro!$G:$G,Detalhe_Registro!$D:$D,A940,Detalhe_Registro!$E:$E,B940,Detalhe_Registro!$M:$M,"SIM")</f>
        <v/>
      </c>
      <c r="J940" s="2">
        <f>IF(F940&lt;Premissas!$B$8,"&lt; 1,00",IF(F940&lt;Premissas!$B$9,"1,00 – 1,19",IF(F940&lt;Premissas!$B$10,"1,20 – 1,39",IF(F940&lt;Premissas!$B$11,"1,40 – 1,59",IF(F940&lt;Premissas!$B$12,"1,60 – 1,99","≥ 2,00")))))</f>
        <v/>
      </c>
      <c r="K940" s="5">
        <f>IF(F940&lt;Premissas!$B$8,Premissas!$B$13,IF(F940&lt;Premissas!$B$9,Premissas!$B$14,IF(F940&lt;Premissas!$B$10,Premissas!$B$15,IF(F940&lt;Premissas!$B$11,Premissas!$B$16,IF(F940&lt;Premissas!$B$12,Premissas!$B$17,Premissas!$B$18)))))</f>
        <v/>
      </c>
      <c r="L940" s="5">
        <f>K940/Premissas!$B$4</f>
        <v/>
      </c>
      <c r="M940" s="2">
        <f>IF(K940=Premissas!$B$18,"SIM","NÃO")</f>
        <v/>
      </c>
    </row>
    <row r="941">
      <c r="A941" s="2" t="n">
        <v>5951542</v>
      </c>
      <c r="B941" s="2" t="inlineStr">
        <is>
          <t>Rogeiro Nzolameso Ferraz</t>
        </is>
      </c>
      <c r="C941" s="2" t="n">
        <v>930</v>
      </c>
      <c r="D941" s="2">
        <f>IFERROR(TEXTJOIN(" | ",TRUE,UNIQUE(FILTER(Detalhe_Registro!$C:$C,(Detalhe_Registro!$D:$D=A941)*(Detalhe_Registro!$E:$E=B941)*(Detalhe_Registro!$M:$M="SIM")))),"")</f>
        <v/>
      </c>
      <c r="E941" s="2">
        <f>COUNTIFS(Detalhe_Registro!$D:$D,A941,Detalhe_Registro!$E:$E,B941,Detalhe_Registro!$M:$M,"SIM")</f>
        <v/>
      </c>
      <c r="F941" s="2">
        <f>IFERROR(MAXIFS(Detalhe_Registro!$N:$N,Detalhe_Registro!$D:$D,A941,Detalhe_Registro!$E:$E,B941,Detalhe_Registro!$M:$M,"SIM"),0)</f>
        <v/>
      </c>
      <c r="G941" s="2">
        <f>IFERROR(AVERAGEIFS(Detalhe_Registro!$N:$N,Detalhe_Registro!$D:$D,A941,Detalhe_Registro!$E:$E,B941,Detalhe_Registro!$M:$M,"SIM"),0)</f>
        <v/>
      </c>
      <c r="H941" s="2">
        <f>SUMIFS(Detalhe_Registro!$F:$F,Detalhe_Registro!$D:$D,A941,Detalhe_Registro!$E:$E,B941,Detalhe_Registro!$M:$M,"SIM")</f>
        <v/>
      </c>
      <c r="I941" s="2">
        <f>SUMIFS(Detalhe_Registro!$G:$G,Detalhe_Registro!$D:$D,A941,Detalhe_Registro!$E:$E,B941,Detalhe_Registro!$M:$M,"SIM")</f>
        <v/>
      </c>
      <c r="J941" s="2">
        <f>IF(F941&lt;Premissas!$B$8,"&lt; 1,00",IF(F941&lt;Premissas!$B$9,"1,00 – 1,19",IF(F941&lt;Premissas!$B$10,"1,20 – 1,39",IF(F941&lt;Premissas!$B$11,"1,40 – 1,59",IF(F941&lt;Premissas!$B$12,"1,60 – 1,99","≥ 2,00")))))</f>
        <v/>
      </c>
      <c r="K941" s="5">
        <f>IF(F941&lt;Premissas!$B$8,Premissas!$B$13,IF(F941&lt;Premissas!$B$9,Premissas!$B$14,IF(F941&lt;Premissas!$B$10,Premissas!$B$15,IF(F941&lt;Premissas!$B$11,Premissas!$B$16,IF(F941&lt;Premissas!$B$12,Premissas!$B$17,Premissas!$B$18)))))</f>
        <v/>
      </c>
      <c r="L941" s="5">
        <f>K941/Premissas!$B$4</f>
        <v/>
      </c>
      <c r="M941" s="2">
        <f>IF(K941=Premissas!$B$18,"SIM","NÃO")</f>
        <v/>
      </c>
    </row>
    <row r="942">
      <c r="A942" s="2" t="inlineStr">
        <is>
          <t>5951542</t>
        </is>
      </c>
      <c r="B942" s="2" t="inlineStr">
        <is>
          <t>Rogeiro Nzolameso Ferraz</t>
        </is>
      </c>
      <c r="C942" s="2" t="n">
        <v>930</v>
      </c>
      <c r="D942" s="2">
        <f>IFERROR(TEXTJOIN(" | ",TRUE,UNIQUE(FILTER(Detalhe_Registro!$C:$C,(Detalhe_Registro!$D:$D=A942)*(Detalhe_Registro!$E:$E=B942)*(Detalhe_Registro!$M:$M="SIM")))),"")</f>
        <v/>
      </c>
      <c r="E942" s="2">
        <f>COUNTIFS(Detalhe_Registro!$D:$D,A942,Detalhe_Registro!$E:$E,B942,Detalhe_Registro!$M:$M,"SIM")</f>
        <v/>
      </c>
      <c r="F942" s="2">
        <f>IFERROR(MAXIFS(Detalhe_Registro!$N:$N,Detalhe_Registro!$D:$D,A942,Detalhe_Registro!$E:$E,B942,Detalhe_Registro!$M:$M,"SIM"),0)</f>
        <v/>
      </c>
      <c r="G942" s="2">
        <f>IFERROR(AVERAGEIFS(Detalhe_Registro!$N:$N,Detalhe_Registro!$D:$D,A942,Detalhe_Registro!$E:$E,B942,Detalhe_Registro!$M:$M,"SIM"),0)</f>
        <v/>
      </c>
      <c r="H942" s="2">
        <f>SUMIFS(Detalhe_Registro!$F:$F,Detalhe_Registro!$D:$D,A942,Detalhe_Registro!$E:$E,B942,Detalhe_Registro!$M:$M,"SIM")</f>
        <v/>
      </c>
      <c r="I942" s="2">
        <f>SUMIFS(Detalhe_Registro!$G:$G,Detalhe_Registro!$D:$D,A942,Detalhe_Registro!$E:$E,B942,Detalhe_Registro!$M:$M,"SIM")</f>
        <v/>
      </c>
      <c r="J942" s="2">
        <f>IF(F942&lt;Premissas!$B$8,"&lt; 1,00",IF(F942&lt;Premissas!$B$9,"1,00 – 1,19",IF(F942&lt;Premissas!$B$10,"1,20 – 1,39",IF(F942&lt;Premissas!$B$11,"1,40 – 1,59",IF(F942&lt;Premissas!$B$12,"1,60 – 1,99","≥ 2,00")))))</f>
        <v/>
      </c>
      <c r="K942" s="5">
        <f>IF(F942&lt;Premissas!$B$8,Premissas!$B$13,IF(F942&lt;Premissas!$B$9,Premissas!$B$14,IF(F942&lt;Premissas!$B$10,Premissas!$B$15,IF(F942&lt;Premissas!$B$11,Premissas!$B$16,IF(F942&lt;Premissas!$B$12,Premissas!$B$17,Premissas!$B$18)))))</f>
        <v/>
      </c>
      <c r="L942" s="5">
        <f>K942/Premissas!$B$4</f>
        <v/>
      </c>
      <c r="M942" s="2">
        <f>IF(K942=Premissas!$B$18,"SIM","NÃO")</f>
        <v/>
      </c>
    </row>
    <row r="943">
      <c r="A943" s="2" t="n">
        <v>5907322</v>
      </c>
      <c r="B943" s="2" t="inlineStr">
        <is>
          <t>Rogerio Aparecido Passiani</t>
        </is>
      </c>
      <c r="C943" s="2" t="n">
        <v>930</v>
      </c>
      <c r="D943" s="2">
        <f>IFERROR(TEXTJOIN(" | ",TRUE,UNIQUE(FILTER(Detalhe_Registro!$C:$C,(Detalhe_Registro!$D:$D=A943)*(Detalhe_Registro!$E:$E=B943)*(Detalhe_Registro!$M:$M="SIM")))),"")</f>
        <v/>
      </c>
      <c r="E943" s="2">
        <f>COUNTIFS(Detalhe_Registro!$D:$D,A943,Detalhe_Registro!$E:$E,B943,Detalhe_Registro!$M:$M,"SIM")</f>
        <v/>
      </c>
      <c r="F943" s="2">
        <f>IFERROR(MAXIFS(Detalhe_Registro!$N:$N,Detalhe_Registro!$D:$D,A943,Detalhe_Registro!$E:$E,B943,Detalhe_Registro!$M:$M,"SIM"),0)</f>
        <v/>
      </c>
      <c r="G943" s="2">
        <f>IFERROR(AVERAGEIFS(Detalhe_Registro!$N:$N,Detalhe_Registro!$D:$D,A943,Detalhe_Registro!$E:$E,B943,Detalhe_Registro!$M:$M,"SIM"),0)</f>
        <v/>
      </c>
      <c r="H943" s="2">
        <f>SUMIFS(Detalhe_Registro!$F:$F,Detalhe_Registro!$D:$D,A943,Detalhe_Registro!$E:$E,B943,Detalhe_Registro!$M:$M,"SIM")</f>
        <v/>
      </c>
      <c r="I943" s="2">
        <f>SUMIFS(Detalhe_Registro!$G:$G,Detalhe_Registro!$D:$D,A943,Detalhe_Registro!$E:$E,B943,Detalhe_Registro!$M:$M,"SIM")</f>
        <v/>
      </c>
      <c r="J943" s="2">
        <f>IF(F943&lt;Premissas!$B$8,"&lt; 1,00",IF(F943&lt;Premissas!$B$9,"1,00 – 1,19",IF(F943&lt;Premissas!$B$10,"1,20 – 1,39",IF(F943&lt;Premissas!$B$11,"1,40 – 1,59",IF(F943&lt;Premissas!$B$12,"1,60 – 1,99","≥ 2,00")))))</f>
        <v/>
      </c>
      <c r="K943" s="5">
        <f>IF(F943&lt;Premissas!$B$8,Premissas!$B$13,IF(F943&lt;Premissas!$B$9,Premissas!$B$14,IF(F943&lt;Premissas!$B$10,Premissas!$B$15,IF(F943&lt;Premissas!$B$11,Premissas!$B$16,IF(F943&lt;Premissas!$B$12,Premissas!$B$17,Premissas!$B$18)))))</f>
        <v/>
      </c>
      <c r="L943" s="5">
        <f>K943/Premissas!$B$4</f>
        <v/>
      </c>
      <c r="M943" s="2">
        <f>IF(K943=Premissas!$B$18,"SIM","NÃO")</f>
        <v/>
      </c>
    </row>
    <row r="944">
      <c r="A944" s="2" t="inlineStr">
        <is>
          <t>5907322</t>
        </is>
      </c>
      <c r="B944" s="2" t="inlineStr">
        <is>
          <t>Rogerio Aparecido Passiani</t>
        </is>
      </c>
      <c r="C944" s="2" t="n">
        <v>930</v>
      </c>
      <c r="D944" s="2">
        <f>IFERROR(TEXTJOIN(" | ",TRUE,UNIQUE(FILTER(Detalhe_Registro!$C:$C,(Detalhe_Registro!$D:$D=A944)*(Detalhe_Registro!$E:$E=B944)*(Detalhe_Registro!$M:$M="SIM")))),"")</f>
        <v/>
      </c>
      <c r="E944" s="2">
        <f>COUNTIFS(Detalhe_Registro!$D:$D,A944,Detalhe_Registro!$E:$E,B944,Detalhe_Registro!$M:$M,"SIM")</f>
        <v/>
      </c>
      <c r="F944" s="2">
        <f>IFERROR(MAXIFS(Detalhe_Registro!$N:$N,Detalhe_Registro!$D:$D,A944,Detalhe_Registro!$E:$E,B944,Detalhe_Registro!$M:$M,"SIM"),0)</f>
        <v/>
      </c>
      <c r="G944" s="2">
        <f>IFERROR(AVERAGEIFS(Detalhe_Registro!$N:$N,Detalhe_Registro!$D:$D,A944,Detalhe_Registro!$E:$E,B944,Detalhe_Registro!$M:$M,"SIM"),0)</f>
        <v/>
      </c>
      <c r="H944" s="2">
        <f>SUMIFS(Detalhe_Registro!$F:$F,Detalhe_Registro!$D:$D,A944,Detalhe_Registro!$E:$E,B944,Detalhe_Registro!$M:$M,"SIM")</f>
        <v/>
      </c>
      <c r="I944" s="2">
        <f>SUMIFS(Detalhe_Registro!$G:$G,Detalhe_Registro!$D:$D,A944,Detalhe_Registro!$E:$E,B944,Detalhe_Registro!$M:$M,"SIM")</f>
        <v/>
      </c>
      <c r="J944" s="2">
        <f>IF(F944&lt;Premissas!$B$8,"&lt; 1,00",IF(F944&lt;Premissas!$B$9,"1,00 – 1,19",IF(F944&lt;Premissas!$B$10,"1,20 – 1,39",IF(F944&lt;Premissas!$B$11,"1,40 – 1,59",IF(F944&lt;Premissas!$B$12,"1,60 – 1,99","≥ 2,00")))))</f>
        <v/>
      </c>
      <c r="K944" s="5">
        <f>IF(F944&lt;Premissas!$B$8,Premissas!$B$13,IF(F944&lt;Premissas!$B$9,Premissas!$B$14,IF(F944&lt;Premissas!$B$10,Premissas!$B$15,IF(F944&lt;Premissas!$B$11,Premissas!$B$16,IF(F944&lt;Premissas!$B$12,Premissas!$B$17,Premissas!$B$18)))))</f>
        <v/>
      </c>
      <c r="L944" s="5">
        <f>K944/Premissas!$B$4</f>
        <v/>
      </c>
      <c r="M944" s="2">
        <f>IF(K944=Premissas!$B$18,"SIM","NÃO")</f>
        <v/>
      </c>
    </row>
    <row r="945">
      <c r="A945" s="2" t="n">
        <v>5786444</v>
      </c>
      <c r="B945" s="2" t="inlineStr">
        <is>
          <t>Romulo Soares De Araujo</t>
        </is>
      </c>
      <c r="C945" s="2" t="n">
        <v>930</v>
      </c>
      <c r="D945" s="2">
        <f>IFERROR(TEXTJOIN(" | ",TRUE,UNIQUE(FILTER(Detalhe_Registro!$C:$C,(Detalhe_Registro!$D:$D=A945)*(Detalhe_Registro!$E:$E=B945)*(Detalhe_Registro!$M:$M="SIM")))),"")</f>
        <v/>
      </c>
      <c r="E945" s="2">
        <f>COUNTIFS(Detalhe_Registro!$D:$D,A945,Detalhe_Registro!$E:$E,B945,Detalhe_Registro!$M:$M,"SIM")</f>
        <v/>
      </c>
      <c r="F945" s="2">
        <f>IFERROR(MAXIFS(Detalhe_Registro!$N:$N,Detalhe_Registro!$D:$D,A945,Detalhe_Registro!$E:$E,B945,Detalhe_Registro!$M:$M,"SIM"),0)</f>
        <v/>
      </c>
      <c r="G945" s="2">
        <f>IFERROR(AVERAGEIFS(Detalhe_Registro!$N:$N,Detalhe_Registro!$D:$D,A945,Detalhe_Registro!$E:$E,B945,Detalhe_Registro!$M:$M,"SIM"),0)</f>
        <v/>
      </c>
      <c r="H945" s="2">
        <f>SUMIFS(Detalhe_Registro!$F:$F,Detalhe_Registro!$D:$D,A945,Detalhe_Registro!$E:$E,B945,Detalhe_Registro!$M:$M,"SIM")</f>
        <v/>
      </c>
      <c r="I945" s="2">
        <f>SUMIFS(Detalhe_Registro!$G:$G,Detalhe_Registro!$D:$D,A945,Detalhe_Registro!$E:$E,B945,Detalhe_Registro!$M:$M,"SIM")</f>
        <v/>
      </c>
      <c r="J945" s="2">
        <f>IF(F945&lt;Premissas!$B$8,"&lt; 1,00",IF(F945&lt;Premissas!$B$9,"1,00 – 1,19",IF(F945&lt;Premissas!$B$10,"1,20 – 1,39",IF(F945&lt;Premissas!$B$11,"1,40 – 1,59",IF(F945&lt;Premissas!$B$12,"1,60 – 1,99","≥ 2,00")))))</f>
        <v/>
      </c>
      <c r="K945" s="5">
        <f>IF(F945&lt;Premissas!$B$8,Premissas!$B$13,IF(F945&lt;Premissas!$B$9,Premissas!$B$14,IF(F945&lt;Premissas!$B$10,Premissas!$B$15,IF(F945&lt;Premissas!$B$11,Premissas!$B$16,IF(F945&lt;Premissas!$B$12,Premissas!$B$17,Premissas!$B$18)))))</f>
        <v/>
      </c>
      <c r="L945" s="5">
        <f>K945/Premissas!$B$4</f>
        <v/>
      </c>
      <c r="M945" s="2">
        <f>IF(K945=Premissas!$B$18,"SIM","NÃO")</f>
        <v/>
      </c>
    </row>
    <row r="946">
      <c r="A946" s="2" t="inlineStr">
        <is>
          <t>5786444</t>
        </is>
      </c>
      <c r="B946" s="2" t="inlineStr">
        <is>
          <t>Romulo Soares De Araujo</t>
        </is>
      </c>
      <c r="C946" s="2" t="n">
        <v>930</v>
      </c>
      <c r="D946" s="2">
        <f>IFERROR(TEXTJOIN(" | ",TRUE,UNIQUE(FILTER(Detalhe_Registro!$C:$C,(Detalhe_Registro!$D:$D=A946)*(Detalhe_Registro!$E:$E=B946)*(Detalhe_Registro!$M:$M="SIM")))),"")</f>
        <v/>
      </c>
      <c r="E946" s="2">
        <f>COUNTIFS(Detalhe_Registro!$D:$D,A946,Detalhe_Registro!$E:$E,B946,Detalhe_Registro!$M:$M,"SIM")</f>
        <v/>
      </c>
      <c r="F946" s="2">
        <f>IFERROR(MAXIFS(Detalhe_Registro!$N:$N,Detalhe_Registro!$D:$D,A946,Detalhe_Registro!$E:$E,B946,Detalhe_Registro!$M:$M,"SIM"),0)</f>
        <v/>
      </c>
      <c r="G946" s="2">
        <f>IFERROR(AVERAGEIFS(Detalhe_Registro!$N:$N,Detalhe_Registro!$D:$D,A946,Detalhe_Registro!$E:$E,B946,Detalhe_Registro!$M:$M,"SIM"),0)</f>
        <v/>
      </c>
      <c r="H946" s="2">
        <f>SUMIFS(Detalhe_Registro!$F:$F,Detalhe_Registro!$D:$D,A946,Detalhe_Registro!$E:$E,B946,Detalhe_Registro!$M:$M,"SIM")</f>
        <v/>
      </c>
      <c r="I946" s="2">
        <f>SUMIFS(Detalhe_Registro!$G:$G,Detalhe_Registro!$D:$D,A946,Detalhe_Registro!$E:$E,B946,Detalhe_Registro!$M:$M,"SIM")</f>
        <v/>
      </c>
      <c r="J946" s="2">
        <f>IF(F946&lt;Premissas!$B$8,"&lt; 1,00",IF(F946&lt;Premissas!$B$9,"1,00 – 1,19",IF(F946&lt;Premissas!$B$10,"1,20 – 1,39",IF(F946&lt;Premissas!$B$11,"1,40 – 1,59",IF(F946&lt;Premissas!$B$12,"1,60 – 1,99","≥ 2,00")))))</f>
        <v/>
      </c>
      <c r="K946" s="5">
        <f>IF(F946&lt;Premissas!$B$8,Premissas!$B$13,IF(F946&lt;Premissas!$B$9,Premissas!$B$14,IF(F946&lt;Premissas!$B$10,Premissas!$B$15,IF(F946&lt;Premissas!$B$11,Premissas!$B$16,IF(F946&lt;Premissas!$B$12,Premissas!$B$17,Premissas!$B$18)))))</f>
        <v/>
      </c>
      <c r="L946" s="5">
        <f>K946/Premissas!$B$4</f>
        <v/>
      </c>
      <c r="M946" s="2">
        <f>IF(K946=Premissas!$B$18,"SIM","NÃO")</f>
        <v/>
      </c>
    </row>
    <row r="947">
      <c r="A947" s="2" t="n">
        <v>307364</v>
      </c>
      <c r="B947" s="2" t="inlineStr">
        <is>
          <t>Rosilei Maria De Jesus Santos</t>
        </is>
      </c>
      <c r="C947" s="2" t="n">
        <v>930</v>
      </c>
      <c r="D947" s="2">
        <f>IFERROR(TEXTJOIN(" | ",TRUE,UNIQUE(FILTER(Detalhe_Registro!$C:$C,(Detalhe_Registro!$D:$D=A947)*(Detalhe_Registro!$E:$E=B947)*(Detalhe_Registro!$M:$M="SIM")))),"")</f>
        <v/>
      </c>
      <c r="E947" s="2">
        <f>COUNTIFS(Detalhe_Registro!$D:$D,A947,Detalhe_Registro!$E:$E,B947,Detalhe_Registro!$M:$M,"SIM")</f>
        <v/>
      </c>
      <c r="F947" s="2">
        <f>IFERROR(MAXIFS(Detalhe_Registro!$N:$N,Detalhe_Registro!$D:$D,A947,Detalhe_Registro!$E:$E,B947,Detalhe_Registro!$M:$M,"SIM"),0)</f>
        <v/>
      </c>
      <c r="G947" s="2">
        <f>IFERROR(AVERAGEIFS(Detalhe_Registro!$N:$N,Detalhe_Registro!$D:$D,A947,Detalhe_Registro!$E:$E,B947,Detalhe_Registro!$M:$M,"SIM"),0)</f>
        <v/>
      </c>
      <c r="H947" s="2">
        <f>SUMIFS(Detalhe_Registro!$F:$F,Detalhe_Registro!$D:$D,A947,Detalhe_Registro!$E:$E,B947,Detalhe_Registro!$M:$M,"SIM")</f>
        <v/>
      </c>
      <c r="I947" s="2">
        <f>SUMIFS(Detalhe_Registro!$G:$G,Detalhe_Registro!$D:$D,A947,Detalhe_Registro!$E:$E,B947,Detalhe_Registro!$M:$M,"SIM")</f>
        <v/>
      </c>
      <c r="J947" s="2">
        <f>IF(F947&lt;Premissas!$B$8,"&lt; 1,00",IF(F947&lt;Premissas!$B$9,"1,00 – 1,19",IF(F947&lt;Premissas!$B$10,"1,20 – 1,39",IF(F947&lt;Premissas!$B$11,"1,40 – 1,59",IF(F947&lt;Premissas!$B$12,"1,60 – 1,99","≥ 2,00")))))</f>
        <v/>
      </c>
      <c r="K947" s="5">
        <f>IF(F947&lt;Premissas!$B$8,Premissas!$B$13,IF(F947&lt;Premissas!$B$9,Premissas!$B$14,IF(F947&lt;Premissas!$B$10,Premissas!$B$15,IF(F947&lt;Premissas!$B$11,Premissas!$B$16,IF(F947&lt;Premissas!$B$12,Premissas!$B$17,Premissas!$B$18)))))</f>
        <v/>
      </c>
      <c r="L947" s="5">
        <f>K947/Premissas!$B$4</f>
        <v/>
      </c>
      <c r="M947" s="2">
        <f>IF(K947=Premissas!$B$18,"SIM","NÃO")</f>
        <v/>
      </c>
    </row>
    <row r="948">
      <c r="A948" s="2" t="n">
        <v>5896975</v>
      </c>
      <c r="B948" s="2" t="inlineStr">
        <is>
          <t>Rosineia Lima De Amorim</t>
        </is>
      </c>
      <c r="C948" s="2" t="n">
        <v>930</v>
      </c>
      <c r="D948" s="2">
        <f>IFERROR(TEXTJOIN(" | ",TRUE,UNIQUE(FILTER(Detalhe_Registro!$C:$C,(Detalhe_Registro!$D:$D=A948)*(Detalhe_Registro!$E:$E=B948)*(Detalhe_Registro!$M:$M="SIM")))),"")</f>
        <v/>
      </c>
      <c r="E948" s="2">
        <f>COUNTIFS(Detalhe_Registro!$D:$D,A948,Detalhe_Registro!$E:$E,B948,Detalhe_Registro!$M:$M,"SIM")</f>
        <v/>
      </c>
      <c r="F948" s="2">
        <f>IFERROR(MAXIFS(Detalhe_Registro!$N:$N,Detalhe_Registro!$D:$D,A948,Detalhe_Registro!$E:$E,B948,Detalhe_Registro!$M:$M,"SIM"),0)</f>
        <v/>
      </c>
      <c r="G948" s="2">
        <f>IFERROR(AVERAGEIFS(Detalhe_Registro!$N:$N,Detalhe_Registro!$D:$D,A948,Detalhe_Registro!$E:$E,B948,Detalhe_Registro!$M:$M,"SIM"),0)</f>
        <v/>
      </c>
      <c r="H948" s="2">
        <f>SUMIFS(Detalhe_Registro!$F:$F,Detalhe_Registro!$D:$D,A948,Detalhe_Registro!$E:$E,B948,Detalhe_Registro!$M:$M,"SIM")</f>
        <v/>
      </c>
      <c r="I948" s="2">
        <f>SUMIFS(Detalhe_Registro!$G:$G,Detalhe_Registro!$D:$D,A948,Detalhe_Registro!$E:$E,B948,Detalhe_Registro!$M:$M,"SIM")</f>
        <v/>
      </c>
      <c r="J948" s="2">
        <f>IF(F948&lt;Premissas!$B$8,"&lt; 1,00",IF(F948&lt;Premissas!$B$9,"1,00 – 1,19",IF(F948&lt;Premissas!$B$10,"1,20 – 1,39",IF(F948&lt;Premissas!$B$11,"1,40 – 1,59",IF(F948&lt;Premissas!$B$12,"1,60 – 1,99","≥ 2,00")))))</f>
        <v/>
      </c>
      <c r="K948" s="5">
        <f>IF(F948&lt;Premissas!$B$8,Premissas!$B$13,IF(F948&lt;Premissas!$B$9,Premissas!$B$14,IF(F948&lt;Premissas!$B$10,Premissas!$B$15,IF(F948&lt;Premissas!$B$11,Premissas!$B$16,IF(F948&lt;Premissas!$B$12,Premissas!$B$17,Premissas!$B$18)))))</f>
        <v/>
      </c>
      <c r="L948" s="5">
        <f>K948/Premissas!$B$4</f>
        <v/>
      </c>
      <c r="M948" s="2">
        <f>IF(K948=Premissas!$B$18,"SIM","NÃO")</f>
        <v/>
      </c>
    </row>
    <row r="949">
      <c r="A949" s="2" t="inlineStr">
        <is>
          <t>5896975</t>
        </is>
      </c>
      <c r="B949" s="2" t="inlineStr">
        <is>
          <t>Rosineia Lima De Amorim</t>
        </is>
      </c>
      <c r="C949" s="2" t="n">
        <v>930</v>
      </c>
      <c r="D949" s="2">
        <f>IFERROR(TEXTJOIN(" | ",TRUE,UNIQUE(FILTER(Detalhe_Registro!$C:$C,(Detalhe_Registro!$D:$D=A949)*(Detalhe_Registro!$E:$E=B949)*(Detalhe_Registro!$M:$M="SIM")))),"")</f>
        <v/>
      </c>
      <c r="E949" s="2">
        <f>COUNTIFS(Detalhe_Registro!$D:$D,A949,Detalhe_Registro!$E:$E,B949,Detalhe_Registro!$M:$M,"SIM")</f>
        <v/>
      </c>
      <c r="F949" s="2">
        <f>IFERROR(MAXIFS(Detalhe_Registro!$N:$N,Detalhe_Registro!$D:$D,A949,Detalhe_Registro!$E:$E,B949,Detalhe_Registro!$M:$M,"SIM"),0)</f>
        <v/>
      </c>
      <c r="G949" s="2">
        <f>IFERROR(AVERAGEIFS(Detalhe_Registro!$N:$N,Detalhe_Registro!$D:$D,A949,Detalhe_Registro!$E:$E,B949,Detalhe_Registro!$M:$M,"SIM"),0)</f>
        <v/>
      </c>
      <c r="H949" s="2">
        <f>SUMIFS(Detalhe_Registro!$F:$F,Detalhe_Registro!$D:$D,A949,Detalhe_Registro!$E:$E,B949,Detalhe_Registro!$M:$M,"SIM")</f>
        <v/>
      </c>
      <c r="I949" s="2">
        <f>SUMIFS(Detalhe_Registro!$G:$G,Detalhe_Registro!$D:$D,A949,Detalhe_Registro!$E:$E,B949,Detalhe_Registro!$M:$M,"SIM")</f>
        <v/>
      </c>
      <c r="J949" s="2">
        <f>IF(F949&lt;Premissas!$B$8,"&lt; 1,00",IF(F949&lt;Premissas!$B$9,"1,00 – 1,19",IF(F949&lt;Premissas!$B$10,"1,20 – 1,39",IF(F949&lt;Premissas!$B$11,"1,40 – 1,59",IF(F949&lt;Premissas!$B$12,"1,60 – 1,99","≥ 2,00")))))</f>
        <v/>
      </c>
      <c r="K949" s="5">
        <f>IF(F949&lt;Premissas!$B$8,Premissas!$B$13,IF(F949&lt;Premissas!$B$9,Premissas!$B$14,IF(F949&lt;Premissas!$B$10,Premissas!$B$15,IF(F949&lt;Premissas!$B$11,Premissas!$B$16,IF(F949&lt;Premissas!$B$12,Premissas!$B$17,Premissas!$B$18)))))</f>
        <v/>
      </c>
      <c r="L949" s="5">
        <f>K949/Premissas!$B$4</f>
        <v/>
      </c>
      <c r="M949" s="2">
        <f>IF(K949=Premissas!$B$18,"SIM","NÃO")</f>
        <v/>
      </c>
    </row>
    <row r="950">
      <c r="A950" s="2" t="n">
        <v>5722063</v>
      </c>
      <c r="B950" s="2" t="inlineStr">
        <is>
          <t>Ruan Lagos Dos Santos Evangelista</t>
        </is>
      </c>
      <c r="C950" s="2" t="n">
        <v>930</v>
      </c>
      <c r="D950" s="2">
        <f>IFERROR(TEXTJOIN(" | ",TRUE,UNIQUE(FILTER(Detalhe_Registro!$C:$C,(Detalhe_Registro!$D:$D=A950)*(Detalhe_Registro!$E:$E=B950)*(Detalhe_Registro!$M:$M="SIM")))),"")</f>
        <v/>
      </c>
      <c r="E950" s="2">
        <f>COUNTIFS(Detalhe_Registro!$D:$D,A950,Detalhe_Registro!$E:$E,B950,Detalhe_Registro!$M:$M,"SIM")</f>
        <v/>
      </c>
      <c r="F950" s="2">
        <f>IFERROR(MAXIFS(Detalhe_Registro!$N:$N,Detalhe_Registro!$D:$D,A950,Detalhe_Registro!$E:$E,B950,Detalhe_Registro!$M:$M,"SIM"),0)</f>
        <v/>
      </c>
      <c r="G950" s="2">
        <f>IFERROR(AVERAGEIFS(Detalhe_Registro!$N:$N,Detalhe_Registro!$D:$D,A950,Detalhe_Registro!$E:$E,B950,Detalhe_Registro!$M:$M,"SIM"),0)</f>
        <v/>
      </c>
      <c r="H950" s="2">
        <f>SUMIFS(Detalhe_Registro!$F:$F,Detalhe_Registro!$D:$D,A950,Detalhe_Registro!$E:$E,B950,Detalhe_Registro!$M:$M,"SIM")</f>
        <v/>
      </c>
      <c r="I950" s="2">
        <f>SUMIFS(Detalhe_Registro!$G:$G,Detalhe_Registro!$D:$D,A950,Detalhe_Registro!$E:$E,B950,Detalhe_Registro!$M:$M,"SIM")</f>
        <v/>
      </c>
      <c r="J950" s="2">
        <f>IF(F950&lt;Premissas!$B$8,"&lt; 1,00",IF(F950&lt;Premissas!$B$9,"1,00 – 1,19",IF(F950&lt;Premissas!$B$10,"1,20 – 1,39",IF(F950&lt;Premissas!$B$11,"1,40 – 1,59",IF(F950&lt;Premissas!$B$12,"1,60 – 1,99","≥ 2,00")))))</f>
        <v/>
      </c>
      <c r="K950" s="5">
        <f>IF(F950&lt;Premissas!$B$8,Premissas!$B$13,IF(F950&lt;Premissas!$B$9,Premissas!$B$14,IF(F950&lt;Premissas!$B$10,Premissas!$B$15,IF(F950&lt;Premissas!$B$11,Premissas!$B$16,IF(F950&lt;Premissas!$B$12,Premissas!$B$17,Premissas!$B$18)))))</f>
        <v/>
      </c>
      <c r="L950" s="5">
        <f>K950/Premissas!$B$4</f>
        <v/>
      </c>
      <c r="M950" s="2">
        <f>IF(K950=Premissas!$B$18,"SIM","NÃO")</f>
        <v/>
      </c>
    </row>
    <row r="951">
      <c r="A951" s="2" t="inlineStr">
        <is>
          <t>5722063</t>
        </is>
      </c>
      <c r="B951" s="2" t="inlineStr">
        <is>
          <t>Ruan Lagos Dos Santos Evangelista</t>
        </is>
      </c>
      <c r="C951" s="2" t="n">
        <v>930</v>
      </c>
      <c r="D951" s="2">
        <f>IFERROR(TEXTJOIN(" | ",TRUE,UNIQUE(FILTER(Detalhe_Registro!$C:$C,(Detalhe_Registro!$D:$D=A951)*(Detalhe_Registro!$E:$E=B951)*(Detalhe_Registro!$M:$M="SIM")))),"")</f>
        <v/>
      </c>
      <c r="E951" s="2">
        <f>COUNTIFS(Detalhe_Registro!$D:$D,A951,Detalhe_Registro!$E:$E,B951,Detalhe_Registro!$M:$M,"SIM")</f>
        <v/>
      </c>
      <c r="F951" s="2">
        <f>IFERROR(MAXIFS(Detalhe_Registro!$N:$N,Detalhe_Registro!$D:$D,A951,Detalhe_Registro!$E:$E,B951,Detalhe_Registro!$M:$M,"SIM"),0)</f>
        <v/>
      </c>
      <c r="G951" s="2">
        <f>IFERROR(AVERAGEIFS(Detalhe_Registro!$N:$N,Detalhe_Registro!$D:$D,A951,Detalhe_Registro!$E:$E,B951,Detalhe_Registro!$M:$M,"SIM"),0)</f>
        <v/>
      </c>
      <c r="H951" s="2">
        <f>SUMIFS(Detalhe_Registro!$F:$F,Detalhe_Registro!$D:$D,A951,Detalhe_Registro!$E:$E,B951,Detalhe_Registro!$M:$M,"SIM")</f>
        <v/>
      </c>
      <c r="I951" s="2">
        <f>SUMIFS(Detalhe_Registro!$G:$G,Detalhe_Registro!$D:$D,A951,Detalhe_Registro!$E:$E,B951,Detalhe_Registro!$M:$M,"SIM")</f>
        <v/>
      </c>
      <c r="J951" s="2">
        <f>IF(F951&lt;Premissas!$B$8,"&lt; 1,00",IF(F951&lt;Premissas!$B$9,"1,00 – 1,19",IF(F951&lt;Premissas!$B$10,"1,20 – 1,39",IF(F951&lt;Premissas!$B$11,"1,40 – 1,59",IF(F951&lt;Premissas!$B$12,"1,60 – 1,99","≥ 2,00")))))</f>
        <v/>
      </c>
      <c r="K951" s="5">
        <f>IF(F951&lt;Premissas!$B$8,Premissas!$B$13,IF(F951&lt;Premissas!$B$9,Premissas!$B$14,IF(F951&lt;Premissas!$B$10,Premissas!$B$15,IF(F951&lt;Premissas!$B$11,Premissas!$B$16,IF(F951&lt;Premissas!$B$12,Premissas!$B$17,Premissas!$B$18)))))</f>
        <v/>
      </c>
      <c r="L951" s="5">
        <f>K951/Premissas!$B$4</f>
        <v/>
      </c>
      <c r="M951" s="2">
        <f>IF(K951=Premissas!$B$18,"SIM","NÃO")</f>
        <v/>
      </c>
    </row>
    <row r="952">
      <c r="A952" s="2" t="n">
        <v>5732875</v>
      </c>
      <c r="B952" s="2" t="inlineStr">
        <is>
          <t>Ryan Antunes Sousa Silva</t>
        </is>
      </c>
      <c r="C952" s="2" t="n">
        <v>930</v>
      </c>
      <c r="D952" s="2">
        <f>IFERROR(TEXTJOIN(" | ",TRUE,UNIQUE(FILTER(Detalhe_Registro!$C:$C,(Detalhe_Registro!$D:$D=A952)*(Detalhe_Registro!$E:$E=B952)*(Detalhe_Registro!$M:$M="SIM")))),"")</f>
        <v/>
      </c>
      <c r="E952" s="2">
        <f>COUNTIFS(Detalhe_Registro!$D:$D,A952,Detalhe_Registro!$E:$E,B952,Detalhe_Registro!$M:$M,"SIM")</f>
        <v/>
      </c>
      <c r="F952" s="2">
        <f>IFERROR(MAXIFS(Detalhe_Registro!$N:$N,Detalhe_Registro!$D:$D,A952,Detalhe_Registro!$E:$E,B952,Detalhe_Registro!$M:$M,"SIM"),0)</f>
        <v/>
      </c>
      <c r="G952" s="2">
        <f>IFERROR(AVERAGEIFS(Detalhe_Registro!$N:$N,Detalhe_Registro!$D:$D,A952,Detalhe_Registro!$E:$E,B952,Detalhe_Registro!$M:$M,"SIM"),0)</f>
        <v/>
      </c>
      <c r="H952" s="2">
        <f>SUMIFS(Detalhe_Registro!$F:$F,Detalhe_Registro!$D:$D,A952,Detalhe_Registro!$E:$E,B952,Detalhe_Registro!$M:$M,"SIM")</f>
        <v/>
      </c>
      <c r="I952" s="2">
        <f>SUMIFS(Detalhe_Registro!$G:$G,Detalhe_Registro!$D:$D,A952,Detalhe_Registro!$E:$E,B952,Detalhe_Registro!$M:$M,"SIM")</f>
        <v/>
      </c>
      <c r="J952" s="2">
        <f>IF(F952&lt;Premissas!$B$8,"&lt; 1,00",IF(F952&lt;Premissas!$B$9,"1,00 – 1,19",IF(F952&lt;Premissas!$B$10,"1,20 – 1,39",IF(F952&lt;Premissas!$B$11,"1,40 – 1,59",IF(F952&lt;Premissas!$B$12,"1,60 – 1,99","≥ 2,00")))))</f>
        <v/>
      </c>
      <c r="K952" s="5">
        <f>IF(F952&lt;Premissas!$B$8,Premissas!$B$13,IF(F952&lt;Premissas!$B$9,Premissas!$B$14,IF(F952&lt;Premissas!$B$10,Premissas!$B$15,IF(F952&lt;Premissas!$B$11,Premissas!$B$16,IF(F952&lt;Premissas!$B$12,Premissas!$B$17,Premissas!$B$18)))))</f>
        <v/>
      </c>
      <c r="L952" s="5">
        <f>K952/Premissas!$B$4</f>
        <v/>
      </c>
      <c r="M952" s="2">
        <f>IF(K952=Premissas!$B$18,"SIM","NÃO")</f>
        <v/>
      </c>
    </row>
    <row r="953">
      <c r="A953" s="2" t="inlineStr">
        <is>
          <t>5732875</t>
        </is>
      </c>
      <c r="B953" s="2" t="inlineStr">
        <is>
          <t>Ryan Antunes Sousa Silva</t>
        </is>
      </c>
      <c r="C953" s="2" t="n">
        <v>930</v>
      </c>
      <c r="D953" s="2">
        <f>IFERROR(TEXTJOIN(" | ",TRUE,UNIQUE(FILTER(Detalhe_Registro!$C:$C,(Detalhe_Registro!$D:$D=A953)*(Detalhe_Registro!$E:$E=B953)*(Detalhe_Registro!$M:$M="SIM")))),"")</f>
        <v/>
      </c>
      <c r="E953" s="2">
        <f>COUNTIFS(Detalhe_Registro!$D:$D,A953,Detalhe_Registro!$E:$E,B953,Detalhe_Registro!$M:$M,"SIM")</f>
        <v/>
      </c>
      <c r="F953" s="2">
        <f>IFERROR(MAXIFS(Detalhe_Registro!$N:$N,Detalhe_Registro!$D:$D,A953,Detalhe_Registro!$E:$E,B953,Detalhe_Registro!$M:$M,"SIM"),0)</f>
        <v/>
      </c>
      <c r="G953" s="2">
        <f>IFERROR(AVERAGEIFS(Detalhe_Registro!$N:$N,Detalhe_Registro!$D:$D,A953,Detalhe_Registro!$E:$E,B953,Detalhe_Registro!$M:$M,"SIM"),0)</f>
        <v/>
      </c>
      <c r="H953" s="2">
        <f>SUMIFS(Detalhe_Registro!$F:$F,Detalhe_Registro!$D:$D,A953,Detalhe_Registro!$E:$E,B953,Detalhe_Registro!$M:$M,"SIM")</f>
        <v/>
      </c>
      <c r="I953" s="2">
        <f>SUMIFS(Detalhe_Registro!$G:$G,Detalhe_Registro!$D:$D,A953,Detalhe_Registro!$E:$E,B953,Detalhe_Registro!$M:$M,"SIM")</f>
        <v/>
      </c>
      <c r="J953" s="2">
        <f>IF(F953&lt;Premissas!$B$8,"&lt; 1,00",IF(F953&lt;Premissas!$B$9,"1,00 – 1,19",IF(F953&lt;Premissas!$B$10,"1,20 – 1,39",IF(F953&lt;Premissas!$B$11,"1,40 – 1,59",IF(F953&lt;Premissas!$B$12,"1,60 – 1,99","≥ 2,00")))))</f>
        <v/>
      </c>
      <c r="K953" s="5">
        <f>IF(F953&lt;Premissas!$B$8,Premissas!$B$13,IF(F953&lt;Premissas!$B$9,Premissas!$B$14,IF(F953&lt;Premissas!$B$10,Premissas!$B$15,IF(F953&lt;Premissas!$B$11,Premissas!$B$16,IF(F953&lt;Premissas!$B$12,Premissas!$B$17,Premissas!$B$18)))))</f>
        <v/>
      </c>
      <c r="L953" s="5">
        <f>K953/Premissas!$B$4</f>
        <v/>
      </c>
      <c r="M953" s="2">
        <f>IF(K953=Premissas!$B$18,"SIM","NÃO")</f>
        <v/>
      </c>
    </row>
    <row r="954">
      <c r="A954" s="2" t="inlineStr">
        <is>
          <t>4580265</t>
        </is>
      </c>
      <c r="B954" s="2" t="inlineStr">
        <is>
          <t>Ryan Patrick Martins Da Silva</t>
        </is>
      </c>
      <c r="C954" s="2" t="n">
        <v>930</v>
      </c>
      <c r="D954" s="2">
        <f>IFERROR(TEXTJOIN(" | ",TRUE,UNIQUE(FILTER(Detalhe_Registro!$C:$C,(Detalhe_Registro!$D:$D=A954)*(Detalhe_Registro!$E:$E=B954)*(Detalhe_Registro!$M:$M="SIM")))),"")</f>
        <v/>
      </c>
      <c r="E954" s="2">
        <f>COUNTIFS(Detalhe_Registro!$D:$D,A954,Detalhe_Registro!$E:$E,B954,Detalhe_Registro!$M:$M,"SIM")</f>
        <v/>
      </c>
      <c r="F954" s="2">
        <f>IFERROR(MAXIFS(Detalhe_Registro!$N:$N,Detalhe_Registro!$D:$D,A954,Detalhe_Registro!$E:$E,B954,Detalhe_Registro!$M:$M,"SIM"),0)</f>
        <v/>
      </c>
      <c r="G954" s="2">
        <f>IFERROR(AVERAGEIFS(Detalhe_Registro!$N:$N,Detalhe_Registro!$D:$D,A954,Detalhe_Registro!$E:$E,B954,Detalhe_Registro!$M:$M,"SIM"),0)</f>
        <v/>
      </c>
      <c r="H954" s="2">
        <f>SUMIFS(Detalhe_Registro!$F:$F,Detalhe_Registro!$D:$D,A954,Detalhe_Registro!$E:$E,B954,Detalhe_Registro!$M:$M,"SIM")</f>
        <v/>
      </c>
      <c r="I954" s="2">
        <f>SUMIFS(Detalhe_Registro!$G:$G,Detalhe_Registro!$D:$D,A954,Detalhe_Registro!$E:$E,B954,Detalhe_Registro!$M:$M,"SIM")</f>
        <v/>
      </c>
      <c r="J954" s="2">
        <f>IF(F954&lt;Premissas!$B$8,"&lt; 1,00",IF(F954&lt;Premissas!$B$9,"1,00 – 1,19",IF(F954&lt;Premissas!$B$10,"1,20 – 1,39",IF(F954&lt;Premissas!$B$11,"1,40 – 1,59",IF(F954&lt;Premissas!$B$12,"1,60 – 1,99","≥ 2,00")))))</f>
        <v/>
      </c>
      <c r="K954" s="5">
        <f>IF(F954&lt;Premissas!$B$8,Premissas!$B$13,IF(F954&lt;Premissas!$B$9,Premissas!$B$14,IF(F954&lt;Premissas!$B$10,Premissas!$B$15,IF(F954&lt;Premissas!$B$11,Premissas!$B$16,IF(F954&lt;Premissas!$B$12,Premissas!$B$17,Premissas!$B$18)))))</f>
        <v/>
      </c>
      <c r="L954" s="5">
        <f>K954/Premissas!$B$4</f>
        <v/>
      </c>
      <c r="M954" s="2">
        <f>IF(K954=Premissas!$B$18,"SIM","NÃO")</f>
        <v/>
      </c>
    </row>
    <row r="955">
      <c r="A955" s="2" t="n">
        <v>383180</v>
      </c>
      <c r="B955" s="2" t="inlineStr">
        <is>
          <t>SEVERINO ANTONIO</t>
        </is>
      </c>
      <c r="C955" s="2" t="n">
        <v>930</v>
      </c>
      <c r="D955" s="2">
        <f>IFERROR(TEXTJOIN(" | ",TRUE,UNIQUE(FILTER(Detalhe_Registro!$C:$C,(Detalhe_Registro!$D:$D=A955)*(Detalhe_Registro!$E:$E=B955)*(Detalhe_Registro!$M:$M="SIM")))),"")</f>
        <v/>
      </c>
      <c r="E955" s="2">
        <f>COUNTIFS(Detalhe_Registro!$D:$D,A955,Detalhe_Registro!$E:$E,B955,Detalhe_Registro!$M:$M,"SIM")</f>
        <v/>
      </c>
      <c r="F955" s="2">
        <f>IFERROR(MAXIFS(Detalhe_Registro!$N:$N,Detalhe_Registro!$D:$D,A955,Detalhe_Registro!$E:$E,B955,Detalhe_Registro!$M:$M,"SIM"),0)</f>
        <v/>
      </c>
      <c r="G955" s="2">
        <f>IFERROR(AVERAGEIFS(Detalhe_Registro!$N:$N,Detalhe_Registro!$D:$D,A955,Detalhe_Registro!$E:$E,B955,Detalhe_Registro!$M:$M,"SIM"),0)</f>
        <v/>
      </c>
      <c r="H955" s="2">
        <f>SUMIFS(Detalhe_Registro!$F:$F,Detalhe_Registro!$D:$D,A955,Detalhe_Registro!$E:$E,B955,Detalhe_Registro!$M:$M,"SIM")</f>
        <v/>
      </c>
      <c r="I955" s="2">
        <f>SUMIFS(Detalhe_Registro!$G:$G,Detalhe_Registro!$D:$D,A955,Detalhe_Registro!$E:$E,B955,Detalhe_Registro!$M:$M,"SIM")</f>
        <v/>
      </c>
      <c r="J955" s="2">
        <f>IF(F955&lt;Premissas!$B$8,"&lt; 1,00",IF(F955&lt;Premissas!$B$9,"1,00 – 1,19",IF(F955&lt;Premissas!$B$10,"1,20 – 1,39",IF(F955&lt;Premissas!$B$11,"1,40 – 1,59",IF(F955&lt;Premissas!$B$12,"1,60 – 1,99","≥ 2,00")))))</f>
        <v/>
      </c>
      <c r="K955" s="5">
        <f>IF(F955&lt;Premissas!$B$8,Premissas!$B$13,IF(F955&lt;Premissas!$B$9,Premissas!$B$14,IF(F955&lt;Premissas!$B$10,Premissas!$B$15,IF(F955&lt;Premissas!$B$11,Premissas!$B$16,IF(F955&lt;Premissas!$B$12,Premissas!$B$17,Premissas!$B$18)))))</f>
        <v/>
      </c>
      <c r="L955" s="5">
        <f>K955/Premissas!$B$4</f>
        <v/>
      </c>
      <c r="M955" s="2">
        <f>IF(K955=Premissas!$B$18,"SIM","NÃO")</f>
        <v/>
      </c>
    </row>
    <row r="956">
      <c r="A956" s="2" t="inlineStr">
        <is>
          <t>383180</t>
        </is>
      </c>
      <c r="B956" s="2" t="inlineStr">
        <is>
          <t>SEVERINO ANTONIO</t>
        </is>
      </c>
      <c r="C956" s="2" t="n">
        <v>930</v>
      </c>
      <c r="D956" s="2">
        <f>IFERROR(TEXTJOIN(" | ",TRUE,UNIQUE(FILTER(Detalhe_Registro!$C:$C,(Detalhe_Registro!$D:$D=A956)*(Detalhe_Registro!$E:$E=B956)*(Detalhe_Registro!$M:$M="SIM")))),"")</f>
        <v/>
      </c>
      <c r="E956" s="2">
        <f>COUNTIFS(Detalhe_Registro!$D:$D,A956,Detalhe_Registro!$E:$E,B956,Detalhe_Registro!$M:$M,"SIM")</f>
        <v/>
      </c>
      <c r="F956" s="2">
        <f>IFERROR(MAXIFS(Detalhe_Registro!$N:$N,Detalhe_Registro!$D:$D,A956,Detalhe_Registro!$E:$E,B956,Detalhe_Registro!$M:$M,"SIM"),0)</f>
        <v/>
      </c>
      <c r="G956" s="2">
        <f>IFERROR(AVERAGEIFS(Detalhe_Registro!$N:$N,Detalhe_Registro!$D:$D,A956,Detalhe_Registro!$E:$E,B956,Detalhe_Registro!$M:$M,"SIM"),0)</f>
        <v/>
      </c>
      <c r="H956" s="2">
        <f>SUMIFS(Detalhe_Registro!$F:$F,Detalhe_Registro!$D:$D,A956,Detalhe_Registro!$E:$E,B956,Detalhe_Registro!$M:$M,"SIM")</f>
        <v/>
      </c>
      <c r="I956" s="2">
        <f>SUMIFS(Detalhe_Registro!$G:$G,Detalhe_Registro!$D:$D,A956,Detalhe_Registro!$E:$E,B956,Detalhe_Registro!$M:$M,"SIM")</f>
        <v/>
      </c>
      <c r="J956" s="2">
        <f>IF(F956&lt;Premissas!$B$8,"&lt; 1,00",IF(F956&lt;Premissas!$B$9,"1,00 – 1,19",IF(F956&lt;Premissas!$B$10,"1,20 – 1,39",IF(F956&lt;Premissas!$B$11,"1,40 – 1,59",IF(F956&lt;Premissas!$B$12,"1,60 – 1,99","≥ 2,00")))))</f>
        <v/>
      </c>
      <c r="K956" s="5">
        <f>IF(F956&lt;Premissas!$B$8,Premissas!$B$13,IF(F956&lt;Premissas!$B$9,Premissas!$B$14,IF(F956&lt;Premissas!$B$10,Premissas!$B$15,IF(F956&lt;Premissas!$B$11,Premissas!$B$16,IF(F956&lt;Premissas!$B$12,Premissas!$B$17,Premissas!$B$18)))))</f>
        <v/>
      </c>
      <c r="L956" s="5">
        <f>K956/Premissas!$B$4</f>
        <v/>
      </c>
      <c r="M956" s="2">
        <f>IF(K956=Premissas!$B$18,"SIM","NÃO")</f>
        <v/>
      </c>
    </row>
    <row r="957">
      <c r="A957" s="2" t="inlineStr">
        <is>
          <t>554164</t>
        </is>
      </c>
      <c r="B957" s="2" t="inlineStr">
        <is>
          <t>SILAS CESAR VIEIRA</t>
        </is>
      </c>
      <c r="C957" s="2" t="n">
        <v>930</v>
      </c>
      <c r="D957" s="2">
        <f>IFERROR(TEXTJOIN(" | ",TRUE,UNIQUE(FILTER(Detalhe_Registro!$C:$C,(Detalhe_Registro!$D:$D=A957)*(Detalhe_Registro!$E:$E=B957)*(Detalhe_Registro!$M:$M="SIM")))),"")</f>
        <v/>
      </c>
      <c r="E957" s="2">
        <f>COUNTIFS(Detalhe_Registro!$D:$D,A957,Detalhe_Registro!$E:$E,B957,Detalhe_Registro!$M:$M,"SIM")</f>
        <v/>
      </c>
      <c r="F957" s="2">
        <f>IFERROR(MAXIFS(Detalhe_Registro!$N:$N,Detalhe_Registro!$D:$D,A957,Detalhe_Registro!$E:$E,B957,Detalhe_Registro!$M:$M,"SIM"),0)</f>
        <v/>
      </c>
      <c r="G957" s="2">
        <f>IFERROR(AVERAGEIFS(Detalhe_Registro!$N:$N,Detalhe_Registro!$D:$D,A957,Detalhe_Registro!$E:$E,B957,Detalhe_Registro!$M:$M,"SIM"),0)</f>
        <v/>
      </c>
      <c r="H957" s="2">
        <f>SUMIFS(Detalhe_Registro!$F:$F,Detalhe_Registro!$D:$D,A957,Detalhe_Registro!$E:$E,B957,Detalhe_Registro!$M:$M,"SIM")</f>
        <v/>
      </c>
      <c r="I957" s="2">
        <f>SUMIFS(Detalhe_Registro!$G:$G,Detalhe_Registro!$D:$D,A957,Detalhe_Registro!$E:$E,B957,Detalhe_Registro!$M:$M,"SIM")</f>
        <v/>
      </c>
      <c r="J957" s="2">
        <f>IF(F957&lt;Premissas!$B$8,"&lt; 1,00",IF(F957&lt;Premissas!$B$9,"1,00 – 1,19",IF(F957&lt;Premissas!$B$10,"1,20 – 1,39",IF(F957&lt;Premissas!$B$11,"1,40 – 1,59",IF(F957&lt;Premissas!$B$12,"1,60 – 1,99","≥ 2,00")))))</f>
        <v/>
      </c>
      <c r="K957" s="5">
        <f>IF(F957&lt;Premissas!$B$8,Premissas!$B$13,IF(F957&lt;Premissas!$B$9,Premissas!$B$14,IF(F957&lt;Premissas!$B$10,Premissas!$B$15,IF(F957&lt;Premissas!$B$11,Premissas!$B$16,IF(F957&lt;Premissas!$B$12,Premissas!$B$17,Premissas!$B$18)))))</f>
        <v/>
      </c>
      <c r="L957" s="5">
        <f>K957/Premissas!$B$4</f>
        <v/>
      </c>
      <c r="M957" s="2">
        <f>IF(K957=Premissas!$B$18,"SIM","NÃO")</f>
        <v/>
      </c>
    </row>
    <row r="958">
      <c r="A958" s="2" t="n">
        <v>6005470</v>
      </c>
      <c r="B958" s="2" t="inlineStr">
        <is>
          <t>Saibou Kombo</t>
        </is>
      </c>
      <c r="C958" s="2" t="n">
        <v>930</v>
      </c>
      <c r="D958" s="2">
        <f>IFERROR(TEXTJOIN(" | ",TRUE,UNIQUE(FILTER(Detalhe_Registro!$C:$C,(Detalhe_Registro!$D:$D=A958)*(Detalhe_Registro!$E:$E=B958)*(Detalhe_Registro!$M:$M="SIM")))),"")</f>
        <v/>
      </c>
      <c r="E958" s="2">
        <f>COUNTIFS(Detalhe_Registro!$D:$D,A958,Detalhe_Registro!$E:$E,B958,Detalhe_Registro!$M:$M,"SIM")</f>
        <v/>
      </c>
      <c r="F958" s="2">
        <f>IFERROR(MAXIFS(Detalhe_Registro!$N:$N,Detalhe_Registro!$D:$D,A958,Detalhe_Registro!$E:$E,B958,Detalhe_Registro!$M:$M,"SIM"),0)</f>
        <v/>
      </c>
      <c r="G958" s="2">
        <f>IFERROR(AVERAGEIFS(Detalhe_Registro!$N:$N,Detalhe_Registro!$D:$D,A958,Detalhe_Registro!$E:$E,B958,Detalhe_Registro!$M:$M,"SIM"),0)</f>
        <v/>
      </c>
      <c r="H958" s="2">
        <f>SUMIFS(Detalhe_Registro!$F:$F,Detalhe_Registro!$D:$D,A958,Detalhe_Registro!$E:$E,B958,Detalhe_Registro!$M:$M,"SIM")</f>
        <v/>
      </c>
      <c r="I958" s="2">
        <f>SUMIFS(Detalhe_Registro!$G:$G,Detalhe_Registro!$D:$D,A958,Detalhe_Registro!$E:$E,B958,Detalhe_Registro!$M:$M,"SIM")</f>
        <v/>
      </c>
      <c r="J958" s="2">
        <f>IF(F958&lt;Premissas!$B$8,"&lt; 1,00",IF(F958&lt;Premissas!$B$9,"1,00 – 1,19",IF(F958&lt;Premissas!$B$10,"1,20 – 1,39",IF(F958&lt;Premissas!$B$11,"1,40 – 1,59",IF(F958&lt;Premissas!$B$12,"1,60 – 1,99","≥ 2,00")))))</f>
        <v/>
      </c>
      <c r="K958" s="5">
        <f>IF(F958&lt;Premissas!$B$8,Premissas!$B$13,IF(F958&lt;Premissas!$B$9,Premissas!$B$14,IF(F958&lt;Premissas!$B$10,Premissas!$B$15,IF(F958&lt;Premissas!$B$11,Premissas!$B$16,IF(F958&lt;Premissas!$B$12,Premissas!$B$17,Premissas!$B$18)))))</f>
        <v/>
      </c>
      <c r="L958" s="5">
        <f>K958/Premissas!$B$4</f>
        <v/>
      </c>
      <c r="M958" s="2">
        <f>IF(K958=Premissas!$B$18,"SIM","NÃO")</f>
        <v/>
      </c>
    </row>
    <row r="959">
      <c r="A959" s="2" t="inlineStr">
        <is>
          <t>6005470</t>
        </is>
      </c>
      <c r="B959" s="2" t="inlineStr">
        <is>
          <t>Saibou Kombo</t>
        </is>
      </c>
      <c r="C959" s="2" t="n">
        <v>930</v>
      </c>
      <c r="D959" s="2">
        <f>IFERROR(TEXTJOIN(" | ",TRUE,UNIQUE(FILTER(Detalhe_Registro!$C:$C,(Detalhe_Registro!$D:$D=A959)*(Detalhe_Registro!$E:$E=B959)*(Detalhe_Registro!$M:$M="SIM")))),"")</f>
        <v/>
      </c>
      <c r="E959" s="2">
        <f>COUNTIFS(Detalhe_Registro!$D:$D,A959,Detalhe_Registro!$E:$E,B959,Detalhe_Registro!$M:$M,"SIM")</f>
        <v/>
      </c>
      <c r="F959" s="2">
        <f>IFERROR(MAXIFS(Detalhe_Registro!$N:$N,Detalhe_Registro!$D:$D,A959,Detalhe_Registro!$E:$E,B959,Detalhe_Registro!$M:$M,"SIM"),0)</f>
        <v/>
      </c>
      <c r="G959" s="2">
        <f>IFERROR(AVERAGEIFS(Detalhe_Registro!$N:$N,Detalhe_Registro!$D:$D,A959,Detalhe_Registro!$E:$E,B959,Detalhe_Registro!$M:$M,"SIM"),0)</f>
        <v/>
      </c>
      <c r="H959" s="2">
        <f>SUMIFS(Detalhe_Registro!$F:$F,Detalhe_Registro!$D:$D,A959,Detalhe_Registro!$E:$E,B959,Detalhe_Registro!$M:$M,"SIM")</f>
        <v/>
      </c>
      <c r="I959" s="2">
        <f>SUMIFS(Detalhe_Registro!$G:$G,Detalhe_Registro!$D:$D,A959,Detalhe_Registro!$E:$E,B959,Detalhe_Registro!$M:$M,"SIM")</f>
        <v/>
      </c>
      <c r="J959" s="2">
        <f>IF(F959&lt;Premissas!$B$8,"&lt; 1,00",IF(F959&lt;Premissas!$B$9,"1,00 – 1,19",IF(F959&lt;Premissas!$B$10,"1,20 – 1,39",IF(F959&lt;Premissas!$B$11,"1,40 – 1,59",IF(F959&lt;Premissas!$B$12,"1,60 – 1,99","≥ 2,00")))))</f>
        <v/>
      </c>
      <c r="K959" s="5">
        <f>IF(F959&lt;Premissas!$B$8,Premissas!$B$13,IF(F959&lt;Premissas!$B$9,Premissas!$B$14,IF(F959&lt;Premissas!$B$10,Premissas!$B$15,IF(F959&lt;Premissas!$B$11,Premissas!$B$16,IF(F959&lt;Premissas!$B$12,Premissas!$B$17,Premissas!$B$18)))))</f>
        <v/>
      </c>
      <c r="L959" s="5">
        <f>K959/Premissas!$B$4</f>
        <v/>
      </c>
      <c r="M959" s="2">
        <f>IF(K959=Premissas!$B$18,"SIM","NÃO")</f>
        <v/>
      </c>
    </row>
    <row r="960">
      <c r="A960" s="2" t="n">
        <v>513028</v>
      </c>
      <c r="B960" s="2" t="inlineStr">
        <is>
          <t>Samuel Benedito dos Santos</t>
        </is>
      </c>
      <c r="C960" s="2" t="n">
        <v>930</v>
      </c>
      <c r="D960" s="2">
        <f>IFERROR(TEXTJOIN(" | ",TRUE,UNIQUE(FILTER(Detalhe_Registro!$C:$C,(Detalhe_Registro!$D:$D=A960)*(Detalhe_Registro!$E:$E=B960)*(Detalhe_Registro!$M:$M="SIM")))),"")</f>
        <v/>
      </c>
      <c r="E960" s="2">
        <f>COUNTIFS(Detalhe_Registro!$D:$D,A960,Detalhe_Registro!$E:$E,B960,Detalhe_Registro!$M:$M,"SIM")</f>
        <v/>
      </c>
      <c r="F960" s="2">
        <f>IFERROR(MAXIFS(Detalhe_Registro!$N:$N,Detalhe_Registro!$D:$D,A960,Detalhe_Registro!$E:$E,B960,Detalhe_Registro!$M:$M,"SIM"),0)</f>
        <v/>
      </c>
      <c r="G960" s="2">
        <f>IFERROR(AVERAGEIFS(Detalhe_Registro!$N:$N,Detalhe_Registro!$D:$D,A960,Detalhe_Registro!$E:$E,B960,Detalhe_Registro!$M:$M,"SIM"),0)</f>
        <v/>
      </c>
      <c r="H960" s="2">
        <f>SUMIFS(Detalhe_Registro!$F:$F,Detalhe_Registro!$D:$D,A960,Detalhe_Registro!$E:$E,B960,Detalhe_Registro!$M:$M,"SIM")</f>
        <v/>
      </c>
      <c r="I960" s="2">
        <f>SUMIFS(Detalhe_Registro!$G:$G,Detalhe_Registro!$D:$D,A960,Detalhe_Registro!$E:$E,B960,Detalhe_Registro!$M:$M,"SIM")</f>
        <v/>
      </c>
      <c r="J960" s="2">
        <f>IF(F960&lt;Premissas!$B$8,"&lt; 1,00",IF(F960&lt;Premissas!$B$9,"1,00 – 1,19",IF(F960&lt;Premissas!$B$10,"1,20 – 1,39",IF(F960&lt;Premissas!$B$11,"1,40 – 1,59",IF(F960&lt;Premissas!$B$12,"1,60 – 1,99","≥ 2,00")))))</f>
        <v/>
      </c>
      <c r="K960" s="5">
        <f>IF(F960&lt;Premissas!$B$8,Premissas!$B$13,IF(F960&lt;Premissas!$B$9,Premissas!$B$14,IF(F960&lt;Premissas!$B$10,Premissas!$B$15,IF(F960&lt;Premissas!$B$11,Premissas!$B$16,IF(F960&lt;Premissas!$B$12,Premissas!$B$17,Premissas!$B$18)))))</f>
        <v/>
      </c>
      <c r="L960" s="5">
        <f>K960/Premissas!$B$4</f>
        <v/>
      </c>
      <c r="M960" s="2">
        <f>IF(K960=Premissas!$B$18,"SIM","NÃO")</f>
        <v/>
      </c>
    </row>
    <row r="961">
      <c r="A961" s="2" t="inlineStr">
        <is>
          <t>513028</t>
        </is>
      </c>
      <c r="B961" s="2" t="inlineStr">
        <is>
          <t>Samuel Benedito dos Santos</t>
        </is>
      </c>
      <c r="C961" s="2" t="n">
        <v>930</v>
      </c>
      <c r="D961" s="2">
        <f>IFERROR(TEXTJOIN(" | ",TRUE,UNIQUE(FILTER(Detalhe_Registro!$C:$C,(Detalhe_Registro!$D:$D=A961)*(Detalhe_Registro!$E:$E=B961)*(Detalhe_Registro!$M:$M="SIM")))),"")</f>
        <v/>
      </c>
      <c r="E961" s="2">
        <f>COUNTIFS(Detalhe_Registro!$D:$D,A961,Detalhe_Registro!$E:$E,B961,Detalhe_Registro!$M:$M,"SIM")</f>
        <v/>
      </c>
      <c r="F961" s="2">
        <f>IFERROR(MAXIFS(Detalhe_Registro!$N:$N,Detalhe_Registro!$D:$D,A961,Detalhe_Registro!$E:$E,B961,Detalhe_Registro!$M:$M,"SIM"),0)</f>
        <v/>
      </c>
      <c r="G961" s="2">
        <f>IFERROR(AVERAGEIFS(Detalhe_Registro!$N:$N,Detalhe_Registro!$D:$D,A961,Detalhe_Registro!$E:$E,B961,Detalhe_Registro!$M:$M,"SIM"),0)</f>
        <v/>
      </c>
      <c r="H961" s="2">
        <f>SUMIFS(Detalhe_Registro!$F:$F,Detalhe_Registro!$D:$D,A961,Detalhe_Registro!$E:$E,B961,Detalhe_Registro!$M:$M,"SIM")</f>
        <v/>
      </c>
      <c r="I961" s="2">
        <f>SUMIFS(Detalhe_Registro!$G:$G,Detalhe_Registro!$D:$D,A961,Detalhe_Registro!$E:$E,B961,Detalhe_Registro!$M:$M,"SIM")</f>
        <v/>
      </c>
      <c r="J961" s="2">
        <f>IF(F961&lt;Premissas!$B$8,"&lt; 1,00",IF(F961&lt;Premissas!$B$9,"1,00 – 1,19",IF(F961&lt;Premissas!$B$10,"1,20 – 1,39",IF(F961&lt;Premissas!$B$11,"1,40 – 1,59",IF(F961&lt;Premissas!$B$12,"1,60 – 1,99","≥ 2,00")))))</f>
        <v/>
      </c>
      <c r="K961" s="5">
        <f>IF(F961&lt;Premissas!$B$8,Premissas!$B$13,IF(F961&lt;Premissas!$B$9,Premissas!$B$14,IF(F961&lt;Premissas!$B$10,Premissas!$B$15,IF(F961&lt;Premissas!$B$11,Premissas!$B$16,IF(F961&lt;Premissas!$B$12,Premissas!$B$17,Premissas!$B$18)))))</f>
        <v/>
      </c>
      <c r="L961" s="5">
        <f>K961/Premissas!$B$4</f>
        <v/>
      </c>
      <c r="M961" s="2">
        <f>IF(K961=Premissas!$B$18,"SIM","NÃO")</f>
        <v/>
      </c>
    </row>
    <row r="962">
      <c r="A962" s="2" t="n">
        <v>5782040</v>
      </c>
      <c r="B962" s="2" t="inlineStr">
        <is>
          <t>Samuel Henrique Palhoto Lima Bento</t>
        </is>
      </c>
      <c r="C962" s="2" t="n">
        <v>930</v>
      </c>
      <c r="D962" s="2">
        <f>IFERROR(TEXTJOIN(" | ",TRUE,UNIQUE(FILTER(Detalhe_Registro!$C:$C,(Detalhe_Registro!$D:$D=A962)*(Detalhe_Registro!$E:$E=B962)*(Detalhe_Registro!$M:$M="SIM")))),"")</f>
        <v/>
      </c>
      <c r="E962" s="2">
        <f>COUNTIFS(Detalhe_Registro!$D:$D,A962,Detalhe_Registro!$E:$E,B962,Detalhe_Registro!$M:$M,"SIM")</f>
        <v/>
      </c>
      <c r="F962" s="2">
        <f>IFERROR(MAXIFS(Detalhe_Registro!$N:$N,Detalhe_Registro!$D:$D,A962,Detalhe_Registro!$E:$E,B962,Detalhe_Registro!$M:$M,"SIM"),0)</f>
        <v/>
      </c>
      <c r="G962" s="2">
        <f>IFERROR(AVERAGEIFS(Detalhe_Registro!$N:$N,Detalhe_Registro!$D:$D,A962,Detalhe_Registro!$E:$E,B962,Detalhe_Registro!$M:$M,"SIM"),0)</f>
        <v/>
      </c>
      <c r="H962" s="2">
        <f>SUMIFS(Detalhe_Registro!$F:$F,Detalhe_Registro!$D:$D,A962,Detalhe_Registro!$E:$E,B962,Detalhe_Registro!$M:$M,"SIM")</f>
        <v/>
      </c>
      <c r="I962" s="2">
        <f>SUMIFS(Detalhe_Registro!$G:$G,Detalhe_Registro!$D:$D,A962,Detalhe_Registro!$E:$E,B962,Detalhe_Registro!$M:$M,"SIM")</f>
        <v/>
      </c>
      <c r="J962" s="2">
        <f>IF(F962&lt;Premissas!$B$8,"&lt; 1,00",IF(F962&lt;Premissas!$B$9,"1,00 – 1,19",IF(F962&lt;Premissas!$B$10,"1,20 – 1,39",IF(F962&lt;Premissas!$B$11,"1,40 – 1,59",IF(F962&lt;Premissas!$B$12,"1,60 – 1,99","≥ 2,00")))))</f>
        <v/>
      </c>
      <c r="K962" s="5">
        <f>IF(F962&lt;Premissas!$B$8,Premissas!$B$13,IF(F962&lt;Premissas!$B$9,Premissas!$B$14,IF(F962&lt;Premissas!$B$10,Premissas!$B$15,IF(F962&lt;Premissas!$B$11,Premissas!$B$16,IF(F962&lt;Premissas!$B$12,Premissas!$B$17,Premissas!$B$18)))))</f>
        <v/>
      </c>
      <c r="L962" s="5">
        <f>K962/Premissas!$B$4</f>
        <v/>
      </c>
      <c r="M962" s="2">
        <f>IF(K962=Premissas!$B$18,"SIM","NÃO")</f>
        <v/>
      </c>
    </row>
    <row r="963">
      <c r="A963" s="2" t="inlineStr">
        <is>
          <t>5782040</t>
        </is>
      </c>
      <c r="B963" s="2" t="inlineStr">
        <is>
          <t>Samuel Henrique Palhoto Lima Bento</t>
        </is>
      </c>
      <c r="C963" s="2" t="n">
        <v>930</v>
      </c>
      <c r="D963" s="2">
        <f>IFERROR(TEXTJOIN(" | ",TRUE,UNIQUE(FILTER(Detalhe_Registro!$C:$C,(Detalhe_Registro!$D:$D=A963)*(Detalhe_Registro!$E:$E=B963)*(Detalhe_Registro!$M:$M="SIM")))),"")</f>
        <v/>
      </c>
      <c r="E963" s="2">
        <f>COUNTIFS(Detalhe_Registro!$D:$D,A963,Detalhe_Registro!$E:$E,B963,Detalhe_Registro!$M:$M,"SIM")</f>
        <v/>
      </c>
      <c r="F963" s="2">
        <f>IFERROR(MAXIFS(Detalhe_Registro!$N:$N,Detalhe_Registro!$D:$D,A963,Detalhe_Registro!$E:$E,B963,Detalhe_Registro!$M:$M,"SIM"),0)</f>
        <v/>
      </c>
      <c r="G963" s="2">
        <f>IFERROR(AVERAGEIFS(Detalhe_Registro!$N:$N,Detalhe_Registro!$D:$D,A963,Detalhe_Registro!$E:$E,B963,Detalhe_Registro!$M:$M,"SIM"),0)</f>
        <v/>
      </c>
      <c r="H963" s="2">
        <f>SUMIFS(Detalhe_Registro!$F:$F,Detalhe_Registro!$D:$D,A963,Detalhe_Registro!$E:$E,B963,Detalhe_Registro!$M:$M,"SIM")</f>
        <v/>
      </c>
      <c r="I963" s="2">
        <f>SUMIFS(Detalhe_Registro!$G:$G,Detalhe_Registro!$D:$D,A963,Detalhe_Registro!$E:$E,B963,Detalhe_Registro!$M:$M,"SIM")</f>
        <v/>
      </c>
      <c r="J963" s="2">
        <f>IF(F963&lt;Premissas!$B$8,"&lt; 1,00",IF(F963&lt;Premissas!$B$9,"1,00 – 1,19",IF(F963&lt;Premissas!$B$10,"1,20 – 1,39",IF(F963&lt;Premissas!$B$11,"1,40 – 1,59",IF(F963&lt;Premissas!$B$12,"1,60 – 1,99","≥ 2,00")))))</f>
        <v/>
      </c>
      <c r="K963" s="5">
        <f>IF(F963&lt;Premissas!$B$8,Premissas!$B$13,IF(F963&lt;Premissas!$B$9,Premissas!$B$14,IF(F963&lt;Premissas!$B$10,Premissas!$B$15,IF(F963&lt;Premissas!$B$11,Premissas!$B$16,IF(F963&lt;Premissas!$B$12,Premissas!$B$17,Premissas!$B$18)))))</f>
        <v/>
      </c>
      <c r="L963" s="5">
        <f>K963/Premissas!$B$4</f>
        <v/>
      </c>
      <c r="M963" s="2">
        <f>IF(K963=Premissas!$B$18,"SIM","NÃO")</f>
        <v/>
      </c>
    </row>
    <row r="964">
      <c r="A964" s="2" t="inlineStr">
        <is>
          <t>6019480</t>
        </is>
      </c>
      <c r="B964" s="2" t="inlineStr">
        <is>
          <t>Samuel Ifechukwu Chime</t>
        </is>
      </c>
      <c r="C964" s="2" t="n">
        <v>930</v>
      </c>
      <c r="D964" s="2">
        <f>IFERROR(TEXTJOIN(" | ",TRUE,UNIQUE(FILTER(Detalhe_Registro!$C:$C,(Detalhe_Registro!$D:$D=A964)*(Detalhe_Registro!$E:$E=B964)*(Detalhe_Registro!$M:$M="SIM")))),"")</f>
        <v/>
      </c>
      <c r="E964" s="2">
        <f>COUNTIFS(Detalhe_Registro!$D:$D,A964,Detalhe_Registro!$E:$E,B964,Detalhe_Registro!$M:$M,"SIM")</f>
        <v/>
      </c>
      <c r="F964" s="2">
        <f>IFERROR(MAXIFS(Detalhe_Registro!$N:$N,Detalhe_Registro!$D:$D,A964,Detalhe_Registro!$E:$E,B964,Detalhe_Registro!$M:$M,"SIM"),0)</f>
        <v/>
      </c>
      <c r="G964" s="2">
        <f>IFERROR(AVERAGEIFS(Detalhe_Registro!$N:$N,Detalhe_Registro!$D:$D,A964,Detalhe_Registro!$E:$E,B964,Detalhe_Registro!$M:$M,"SIM"),0)</f>
        <v/>
      </c>
      <c r="H964" s="2">
        <f>SUMIFS(Detalhe_Registro!$F:$F,Detalhe_Registro!$D:$D,A964,Detalhe_Registro!$E:$E,B964,Detalhe_Registro!$M:$M,"SIM")</f>
        <v/>
      </c>
      <c r="I964" s="2">
        <f>SUMIFS(Detalhe_Registro!$G:$G,Detalhe_Registro!$D:$D,A964,Detalhe_Registro!$E:$E,B964,Detalhe_Registro!$M:$M,"SIM")</f>
        <v/>
      </c>
      <c r="J964" s="2">
        <f>IF(F964&lt;Premissas!$B$8,"&lt; 1,00",IF(F964&lt;Premissas!$B$9,"1,00 – 1,19",IF(F964&lt;Premissas!$B$10,"1,20 – 1,39",IF(F964&lt;Premissas!$B$11,"1,40 – 1,59",IF(F964&lt;Premissas!$B$12,"1,60 – 1,99","≥ 2,00")))))</f>
        <v/>
      </c>
      <c r="K964" s="5">
        <f>IF(F964&lt;Premissas!$B$8,Premissas!$B$13,IF(F964&lt;Premissas!$B$9,Premissas!$B$14,IF(F964&lt;Premissas!$B$10,Premissas!$B$15,IF(F964&lt;Premissas!$B$11,Premissas!$B$16,IF(F964&lt;Premissas!$B$12,Premissas!$B$17,Premissas!$B$18)))))</f>
        <v/>
      </c>
      <c r="L964" s="5">
        <f>K964/Premissas!$B$4</f>
        <v/>
      </c>
      <c r="M964" s="2">
        <f>IF(K964=Premissas!$B$18,"SIM","NÃO")</f>
        <v/>
      </c>
    </row>
    <row r="965">
      <c r="A965" s="2" t="inlineStr">
        <is>
          <t>5392616</t>
        </is>
      </c>
      <c r="B965" s="2" t="inlineStr">
        <is>
          <t>Samuel Martins De Souza Filho</t>
        </is>
      </c>
      <c r="C965" s="2" t="n">
        <v>930</v>
      </c>
      <c r="D965" s="2">
        <f>IFERROR(TEXTJOIN(" | ",TRUE,UNIQUE(FILTER(Detalhe_Registro!$C:$C,(Detalhe_Registro!$D:$D=A965)*(Detalhe_Registro!$E:$E=B965)*(Detalhe_Registro!$M:$M="SIM")))),"")</f>
        <v/>
      </c>
      <c r="E965" s="2">
        <f>COUNTIFS(Detalhe_Registro!$D:$D,A965,Detalhe_Registro!$E:$E,B965,Detalhe_Registro!$M:$M,"SIM")</f>
        <v/>
      </c>
      <c r="F965" s="2">
        <f>IFERROR(MAXIFS(Detalhe_Registro!$N:$N,Detalhe_Registro!$D:$D,A965,Detalhe_Registro!$E:$E,B965,Detalhe_Registro!$M:$M,"SIM"),0)</f>
        <v/>
      </c>
      <c r="G965" s="2">
        <f>IFERROR(AVERAGEIFS(Detalhe_Registro!$N:$N,Detalhe_Registro!$D:$D,A965,Detalhe_Registro!$E:$E,B965,Detalhe_Registro!$M:$M,"SIM"),0)</f>
        <v/>
      </c>
      <c r="H965" s="2">
        <f>SUMIFS(Detalhe_Registro!$F:$F,Detalhe_Registro!$D:$D,A965,Detalhe_Registro!$E:$E,B965,Detalhe_Registro!$M:$M,"SIM")</f>
        <v/>
      </c>
      <c r="I965" s="2">
        <f>SUMIFS(Detalhe_Registro!$G:$G,Detalhe_Registro!$D:$D,A965,Detalhe_Registro!$E:$E,B965,Detalhe_Registro!$M:$M,"SIM")</f>
        <v/>
      </c>
      <c r="J965" s="2">
        <f>IF(F965&lt;Premissas!$B$8,"&lt; 1,00",IF(F965&lt;Premissas!$B$9,"1,00 – 1,19",IF(F965&lt;Premissas!$B$10,"1,20 – 1,39",IF(F965&lt;Premissas!$B$11,"1,40 – 1,59",IF(F965&lt;Premissas!$B$12,"1,60 – 1,99","≥ 2,00")))))</f>
        <v/>
      </c>
      <c r="K965" s="5">
        <f>IF(F965&lt;Premissas!$B$8,Premissas!$B$13,IF(F965&lt;Premissas!$B$9,Premissas!$B$14,IF(F965&lt;Premissas!$B$10,Premissas!$B$15,IF(F965&lt;Premissas!$B$11,Premissas!$B$16,IF(F965&lt;Premissas!$B$12,Premissas!$B$17,Premissas!$B$18)))))</f>
        <v/>
      </c>
      <c r="L965" s="5">
        <f>K965/Premissas!$B$4</f>
        <v/>
      </c>
      <c r="M965" s="2">
        <f>IF(K965=Premissas!$B$18,"SIM","NÃO")</f>
        <v/>
      </c>
    </row>
    <row r="966">
      <c r="A966" s="2" t="n">
        <v>6004504</v>
      </c>
      <c r="B966" s="2" t="inlineStr">
        <is>
          <t>Saulo Ricardo Cavalcante</t>
        </is>
      </c>
      <c r="C966" s="2" t="n">
        <v>930</v>
      </c>
      <c r="D966" s="2">
        <f>IFERROR(TEXTJOIN(" | ",TRUE,UNIQUE(FILTER(Detalhe_Registro!$C:$C,(Detalhe_Registro!$D:$D=A966)*(Detalhe_Registro!$E:$E=B966)*(Detalhe_Registro!$M:$M="SIM")))),"")</f>
        <v/>
      </c>
      <c r="E966" s="2">
        <f>COUNTIFS(Detalhe_Registro!$D:$D,A966,Detalhe_Registro!$E:$E,B966,Detalhe_Registro!$M:$M,"SIM")</f>
        <v/>
      </c>
      <c r="F966" s="2">
        <f>IFERROR(MAXIFS(Detalhe_Registro!$N:$N,Detalhe_Registro!$D:$D,A966,Detalhe_Registro!$E:$E,B966,Detalhe_Registro!$M:$M,"SIM"),0)</f>
        <v/>
      </c>
      <c r="G966" s="2">
        <f>IFERROR(AVERAGEIFS(Detalhe_Registro!$N:$N,Detalhe_Registro!$D:$D,A966,Detalhe_Registro!$E:$E,B966,Detalhe_Registro!$M:$M,"SIM"),0)</f>
        <v/>
      </c>
      <c r="H966" s="2">
        <f>SUMIFS(Detalhe_Registro!$F:$F,Detalhe_Registro!$D:$D,A966,Detalhe_Registro!$E:$E,B966,Detalhe_Registro!$M:$M,"SIM")</f>
        <v/>
      </c>
      <c r="I966" s="2">
        <f>SUMIFS(Detalhe_Registro!$G:$G,Detalhe_Registro!$D:$D,A966,Detalhe_Registro!$E:$E,B966,Detalhe_Registro!$M:$M,"SIM")</f>
        <v/>
      </c>
      <c r="J966" s="2">
        <f>IF(F966&lt;Premissas!$B$8,"&lt; 1,00",IF(F966&lt;Premissas!$B$9,"1,00 – 1,19",IF(F966&lt;Premissas!$B$10,"1,20 – 1,39",IF(F966&lt;Premissas!$B$11,"1,40 – 1,59",IF(F966&lt;Premissas!$B$12,"1,60 – 1,99","≥ 2,00")))))</f>
        <v/>
      </c>
      <c r="K966" s="5">
        <f>IF(F966&lt;Premissas!$B$8,Premissas!$B$13,IF(F966&lt;Premissas!$B$9,Premissas!$B$14,IF(F966&lt;Premissas!$B$10,Premissas!$B$15,IF(F966&lt;Premissas!$B$11,Premissas!$B$16,IF(F966&lt;Premissas!$B$12,Premissas!$B$17,Premissas!$B$18)))))</f>
        <v/>
      </c>
      <c r="L966" s="5">
        <f>K966/Premissas!$B$4</f>
        <v/>
      </c>
      <c r="M966" s="2">
        <f>IF(K966=Premissas!$B$18,"SIM","NÃO")</f>
        <v/>
      </c>
    </row>
    <row r="967">
      <c r="A967" s="2" t="inlineStr">
        <is>
          <t>6004504</t>
        </is>
      </c>
      <c r="B967" s="2" t="inlineStr">
        <is>
          <t>Saulo Ricardo Cavalcante</t>
        </is>
      </c>
      <c r="C967" s="2" t="n">
        <v>930</v>
      </c>
      <c r="D967" s="2">
        <f>IFERROR(TEXTJOIN(" | ",TRUE,UNIQUE(FILTER(Detalhe_Registro!$C:$C,(Detalhe_Registro!$D:$D=A967)*(Detalhe_Registro!$E:$E=B967)*(Detalhe_Registro!$M:$M="SIM")))),"")</f>
        <v/>
      </c>
      <c r="E967" s="2">
        <f>COUNTIFS(Detalhe_Registro!$D:$D,A967,Detalhe_Registro!$E:$E,B967,Detalhe_Registro!$M:$M,"SIM")</f>
        <v/>
      </c>
      <c r="F967" s="2">
        <f>IFERROR(MAXIFS(Detalhe_Registro!$N:$N,Detalhe_Registro!$D:$D,A967,Detalhe_Registro!$E:$E,B967,Detalhe_Registro!$M:$M,"SIM"),0)</f>
        <v/>
      </c>
      <c r="G967" s="2">
        <f>IFERROR(AVERAGEIFS(Detalhe_Registro!$N:$N,Detalhe_Registro!$D:$D,A967,Detalhe_Registro!$E:$E,B967,Detalhe_Registro!$M:$M,"SIM"),0)</f>
        <v/>
      </c>
      <c r="H967" s="2">
        <f>SUMIFS(Detalhe_Registro!$F:$F,Detalhe_Registro!$D:$D,A967,Detalhe_Registro!$E:$E,B967,Detalhe_Registro!$M:$M,"SIM")</f>
        <v/>
      </c>
      <c r="I967" s="2">
        <f>SUMIFS(Detalhe_Registro!$G:$G,Detalhe_Registro!$D:$D,A967,Detalhe_Registro!$E:$E,B967,Detalhe_Registro!$M:$M,"SIM")</f>
        <v/>
      </c>
      <c r="J967" s="2">
        <f>IF(F967&lt;Premissas!$B$8,"&lt; 1,00",IF(F967&lt;Premissas!$B$9,"1,00 – 1,19",IF(F967&lt;Premissas!$B$10,"1,20 – 1,39",IF(F967&lt;Premissas!$B$11,"1,40 – 1,59",IF(F967&lt;Premissas!$B$12,"1,60 – 1,99","≥ 2,00")))))</f>
        <v/>
      </c>
      <c r="K967" s="5">
        <f>IF(F967&lt;Premissas!$B$8,Premissas!$B$13,IF(F967&lt;Premissas!$B$9,Premissas!$B$14,IF(F967&lt;Premissas!$B$10,Premissas!$B$15,IF(F967&lt;Premissas!$B$11,Premissas!$B$16,IF(F967&lt;Premissas!$B$12,Premissas!$B$17,Premissas!$B$18)))))</f>
        <v/>
      </c>
      <c r="L967" s="5">
        <f>K967/Premissas!$B$4</f>
        <v/>
      </c>
      <c r="M967" s="2">
        <f>IF(K967=Premissas!$B$18,"SIM","NÃO")</f>
        <v/>
      </c>
    </row>
    <row r="968">
      <c r="A968" s="2" t="n">
        <v>5785790</v>
      </c>
      <c r="B968" s="2" t="inlineStr">
        <is>
          <t>Sebastiao Rodrigues Do Nascimento</t>
        </is>
      </c>
      <c r="C968" s="2" t="n">
        <v>930</v>
      </c>
      <c r="D968" s="2">
        <f>IFERROR(TEXTJOIN(" | ",TRUE,UNIQUE(FILTER(Detalhe_Registro!$C:$C,(Detalhe_Registro!$D:$D=A968)*(Detalhe_Registro!$E:$E=B968)*(Detalhe_Registro!$M:$M="SIM")))),"")</f>
        <v/>
      </c>
      <c r="E968" s="2">
        <f>COUNTIFS(Detalhe_Registro!$D:$D,A968,Detalhe_Registro!$E:$E,B968,Detalhe_Registro!$M:$M,"SIM")</f>
        <v/>
      </c>
      <c r="F968" s="2">
        <f>IFERROR(MAXIFS(Detalhe_Registro!$N:$N,Detalhe_Registro!$D:$D,A968,Detalhe_Registro!$E:$E,B968,Detalhe_Registro!$M:$M,"SIM"),0)</f>
        <v/>
      </c>
      <c r="G968" s="2">
        <f>IFERROR(AVERAGEIFS(Detalhe_Registro!$N:$N,Detalhe_Registro!$D:$D,A968,Detalhe_Registro!$E:$E,B968,Detalhe_Registro!$M:$M,"SIM"),0)</f>
        <v/>
      </c>
      <c r="H968" s="2">
        <f>SUMIFS(Detalhe_Registro!$F:$F,Detalhe_Registro!$D:$D,A968,Detalhe_Registro!$E:$E,B968,Detalhe_Registro!$M:$M,"SIM")</f>
        <v/>
      </c>
      <c r="I968" s="2">
        <f>SUMIFS(Detalhe_Registro!$G:$G,Detalhe_Registro!$D:$D,A968,Detalhe_Registro!$E:$E,B968,Detalhe_Registro!$M:$M,"SIM")</f>
        <v/>
      </c>
      <c r="J968" s="2">
        <f>IF(F968&lt;Premissas!$B$8,"&lt; 1,00",IF(F968&lt;Premissas!$B$9,"1,00 – 1,19",IF(F968&lt;Premissas!$B$10,"1,20 – 1,39",IF(F968&lt;Premissas!$B$11,"1,40 – 1,59",IF(F968&lt;Premissas!$B$12,"1,60 – 1,99","≥ 2,00")))))</f>
        <v/>
      </c>
      <c r="K968" s="5">
        <f>IF(F968&lt;Premissas!$B$8,Premissas!$B$13,IF(F968&lt;Premissas!$B$9,Premissas!$B$14,IF(F968&lt;Premissas!$B$10,Premissas!$B$15,IF(F968&lt;Premissas!$B$11,Premissas!$B$16,IF(F968&lt;Premissas!$B$12,Premissas!$B$17,Premissas!$B$18)))))</f>
        <v/>
      </c>
      <c r="L968" s="5">
        <f>K968/Premissas!$B$4</f>
        <v/>
      </c>
      <c r="M968" s="2">
        <f>IF(K968=Premissas!$B$18,"SIM","NÃO")</f>
        <v/>
      </c>
    </row>
    <row r="969">
      <c r="A969" s="2" t="inlineStr">
        <is>
          <t>5785790</t>
        </is>
      </c>
      <c r="B969" s="2" t="inlineStr">
        <is>
          <t>Sebastiao Rodrigues Do Nascimento</t>
        </is>
      </c>
      <c r="C969" s="2" t="n">
        <v>930</v>
      </c>
      <c r="D969" s="2">
        <f>IFERROR(TEXTJOIN(" | ",TRUE,UNIQUE(FILTER(Detalhe_Registro!$C:$C,(Detalhe_Registro!$D:$D=A969)*(Detalhe_Registro!$E:$E=B969)*(Detalhe_Registro!$M:$M="SIM")))),"")</f>
        <v/>
      </c>
      <c r="E969" s="2">
        <f>COUNTIFS(Detalhe_Registro!$D:$D,A969,Detalhe_Registro!$E:$E,B969,Detalhe_Registro!$M:$M,"SIM")</f>
        <v/>
      </c>
      <c r="F969" s="2">
        <f>IFERROR(MAXIFS(Detalhe_Registro!$N:$N,Detalhe_Registro!$D:$D,A969,Detalhe_Registro!$E:$E,B969,Detalhe_Registro!$M:$M,"SIM"),0)</f>
        <v/>
      </c>
      <c r="G969" s="2">
        <f>IFERROR(AVERAGEIFS(Detalhe_Registro!$N:$N,Detalhe_Registro!$D:$D,A969,Detalhe_Registro!$E:$E,B969,Detalhe_Registro!$M:$M,"SIM"),0)</f>
        <v/>
      </c>
      <c r="H969" s="2">
        <f>SUMIFS(Detalhe_Registro!$F:$F,Detalhe_Registro!$D:$D,A969,Detalhe_Registro!$E:$E,B969,Detalhe_Registro!$M:$M,"SIM")</f>
        <v/>
      </c>
      <c r="I969" s="2">
        <f>SUMIFS(Detalhe_Registro!$G:$G,Detalhe_Registro!$D:$D,A969,Detalhe_Registro!$E:$E,B969,Detalhe_Registro!$M:$M,"SIM")</f>
        <v/>
      </c>
      <c r="J969" s="2">
        <f>IF(F969&lt;Premissas!$B$8,"&lt; 1,00",IF(F969&lt;Premissas!$B$9,"1,00 – 1,19",IF(F969&lt;Premissas!$B$10,"1,20 – 1,39",IF(F969&lt;Premissas!$B$11,"1,40 – 1,59",IF(F969&lt;Premissas!$B$12,"1,60 – 1,99","≥ 2,00")))))</f>
        <v/>
      </c>
      <c r="K969" s="5">
        <f>IF(F969&lt;Premissas!$B$8,Premissas!$B$13,IF(F969&lt;Premissas!$B$9,Premissas!$B$14,IF(F969&lt;Premissas!$B$10,Premissas!$B$15,IF(F969&lt;Premissas!$B$11,Premissas!$B$16,IF(F969&lt;Premissas!$B$12,Premissas!$B$17,Premissas!$B$18)))))</f>
        <v/>
      </c>
      <c r="L969" s="5">
        <f>K969/Premissas!$B$4</f>
        <v/>
      </c>
      <c r="M969" s="2">
        <f>IF(K969=Premissas!$B$18,"SIM","NÃO")</f>
        <v/>
      </c>
    </row>
    <row r="970">
      <c r="A970" s="2" t="inlineStr">
        <is>
          <t>5991811</t>
        </is>
      </c>
      <c r="B970" s="2" t="inlineStr">
        <is>
          <t>Shirlei Dos Reis</t>
        </is>
      </c>
      <c r="C970" s="2" t="n">
        <v>930</v>
      </c>
      <c r="D970" s="2">
        <f>IFERROR(TEXTJOIN(" | ",TRUE,UNIQUE(FILTER(Detalhe_Registro!$C:$C,(Detalhe_Registro!$D:$D=A970)*(Detalhe_Registro!$E:$E=B970)*(Detalhe_Registro!$M:$M="SIM")))),"")</f>
        <v/>
      </c>
      <c r="E970" s="2">
        <f>COUNTIFS(Detalhe_Registro!$D:$D,A970,Detalhe_Registro!$E:$E,B970,Detalhe_Registro!$M:$M,"SIM")</f>
        <v/>
      </c>
      <c r="F970" s="2">
        <f>IFERROR(MAXIFS(Detalhe_Registro!$N:$N,Detalhe_Registro!$D:$D,A970,Detalhe_Registro!$E:$E,B970,Detalhe_Registro!$M:$M,"SIM"),0)</f>
        <v/>
      </c>
      <c r="G970" s="2">
        <f>IFERROR(AVERAGEIFS(Detalhe_Registro!$N:$N,Detalhe_Registro!$D:$D,A970,Detalhe_Registro!$E:$E,B970,Detalhe_Registro!$M:$M,"SIM"),0)</f>
        <v/>
      </c>
      <c r="H970" s="2">
        <f>SUMIFS(Detalhe_Registro!$F:$F,Detalhe_Registro!$D:$D,A970,Detalhe_Registro!$E:$E,B970,Detalhe_Registro!$M:$M,"SIM")</f>
        <v/>
      </c>
      <c r="I970" s="2">
        <f>SUMIFS(Detalhe_Registro!$G:$G,Detalhe_Registro!$D:$D,A970,Detalhe_Registro!$E:$E,B970,Detalhe_Registro!$M:$M,"SIM")</f>
        <v/>
      </c>
      <c r="J970" s="2">
        <f>IF(F970&lt;Premissas!$B$8,"&lt; 1,00",IF(F970&lt;Premissas!$B$9,"1,00 – 1,19",IF(F970&lt;Premissas!$B$10,"1,20 – 1,39",IF(F970&lt;Premissas!$B$11,"1,40 – 1,59",IF(F970&lt;Premissas!$B$12,"1,60 – 1,99","≥ 2,00")))))</f>
        <v/>
      </c>
      <c r="K970" s="5">
        <f>IF(F970&lt;Premissas!$B$8,Premissas!$B$13,IF(F970&lt;Premissas!$B$9,Premissas!$B$14,IF(F970&lt;Premissas!$B$10,Premissas!$B$15,IF(F970&lt;Premissas!$B$11,Premissas!$B$16,IF(F970&lt;Premissas!$B$12,Premissas!$B$17,Premissas!$B$18)))))</f>
        <v/>
      </c>
      <c r="L970" s="5">
        <f>K970/Premissas!$B$4</f>
        <v/>
      </c>
      <c r="M970" s="2">
        <f>IF(K970=Premissas!$B$18,"SIM","NÃO")</f>
        <v/>
      </c>
    </row>
    <row r="971">
      <c r="A971" s="2" t="n">
        <v>5885558</v>
      </c>
      <c r="B971" s="2" t="inlineStr">
        <is>
          <t>Silmara Alves De Santana</t>
        </is>
      </c>
      <c r="C971" s="2" t="n">
        <v>930</v>
      </c>
      <c r="D971" s="2">
        <f>IFERROR(TEXTJOIN(" | ",TRUE,UNIQUE(FILTER(Detalhe_Registro!$C:$C,(Detalhe_Registro!$D:$D=A971)*(Detalhe_Registro!$E:$E=B971)*(Detalhe_Registro!$M:$M="SIM")))),"")</f>
        <v/>
      </c>
      <c r="E971" s="2">
        <f>COUNTIFS(Detalhe_Registro!$D:$D,A971,Detalhe_Registro!$E:$E,B971,Detalhe_Registro!$M:$M,"SIM")</f>
        <v/>
      </c>
      <c r="F971" s="2">
        <f>IFERROR(MAXIFS(Detalhe_Registro!$N:$N,Detalhe_Registro!$D:$D,A971,Detalhe_Registro!$E:$E,B971,Detalhe_Registro!$M:$M,"SIM"),0)</f>
        <v/>
      </c>
      <c r="G971" s="2">
        <f>IFERROR(AVERAGEIFS(Detalhe_Registro!$N:$N,Detalhe_Registro!$D:$D,A971,Detalhe_Registro!$E:$E,B971,Detalhe_Registro!$M:$M,"SIM"),0)</f>
        <v/>
      </c>
      <c r="H971" s="2">
        <f>SUMIFS(Detalhe_Registro!$F:$F,Detalhe_Registro!$D:$D,A971,Detalhe_Registro!$E:$E,B971,Detalhe_Registro!$M:$M,"SIM")</f>
        <v/>
      </c>
      <c r="I971" s="2">
        <f>SUMIFS(Detalhe_Registro!$G:$G,Detalhe_Registro!$D:$D,A971,Detalhe_Registro!$E:$E,B971,Detalhe_Registro!$M:$M,"SIM")</f>
        <v/>
      </c>
      <c r="J971" s="2">
        <f>IF(F971&lt;Premissas!$B$8,"&lt; 1,00",IF(F971&lt;Premissas!$B$9,"1,00 – 1,19",IF(F971&lt;Premissas!$B$10,"1,20 – 1,39",IF(F971&lt;Premissas!$B$11,"1,40 – 1,59",IF(F971&lt;Premissas!$B$12,"1,60 – 1,99","≥ 2,00")))))</f>
        <v/>
      </c>
      <c r="K971" s="5">
        <f>IF(F971&lt;Premissas!$B$8,Premissas!$B$13,IF(F971&lt;Premissas!$B$9,Premissas!$B$14,IF(F971&lt;Premissas!$B$10,Premissas!$B$15,IF(F971&lt;Premissas!$B$11,Premissas!$B$16,IF(F971&lt;Premissas!$B$12,Premissas!$B$17,Premissas!$B$18)))))</f>
        <v/>
      </c>
      <c r="L971" s="5">
        <f>K971/Premissas!$B$4</f>
        <v/>
      </c>
      <c r="M971" s="2">
        <f>IF(K971=Premissas!$B$18,"SIM","NÃO")</f>
        <v/>
      </c>
    </row>
    <row r="972">
      <c r="A972" s="2" t="inlineStr">
        <is>
          <t>5885558</t>
        </is>
      </c>
      <c r="B972" s="2" t="inlineStr">
        <is>
          <t>Silmara Alves De Santana</t>
        </is>
      </c>
      <c r="C972" s="2" t="n">
        <v>930</v>
      </c>
      <c r="D972" s="2">
        <f>IFERROR(TEXTJOIN(" | ",TRUE,UNIQUE(FILTER(Detalhe_Registro!$C:$C,(Detalhe_Registro!$D:$D=A972)*(Detalhe_Registro!$E:$E=B972)*(Detalhe_Registro!$M:$M="SIM")))),"")</f>
        <v/>
      </c>
      <c r="E972" s="2">
        <f>COUNTIFS(Detalhe_Registro!$D:$D,A972,Detalhe_Registro!$E:$E,B972,Detalhe_Registro!$M:$M,"SIM")</f>
        <v/>
      </c>
      <c r="F972" s="2">
        <f>IFERROR(MAXIFS(Detalhe_Registro!$N:$N,Detalhe_Registro!$D:$D,A972,Detalhe_Registro!$E:$E,B972,Detalhe_Registro!$M:$M,"SIM"),0)</f>
        <v/>
      </c>
      <c r="G972" s="2">
        <f>IFERROR(AVERAGEIFS(Detalhe_Registro!$N:$N,Detalhe_Registro!$D:$D,A972,Detalhe_Registro!$E:$E,B972,Detalhe_Registro!$M:$M,"SIM"),0)</f>
        <v/>
      </c>
      <c r="H972" s="2">
        <f>SUMIFS(Detalhe_Registro!$F:$F,Detalhe_Registro!$D:$D,A972,Detalhe_Registro!$E:$E,B972,Detalhe_Registro!$M:$M,"SIM")</f>
        <v/>
      </c>
      <c r="I972" s="2">
        <f>SUMIFS(Detalhe_Registro!$G:$G,Detalhe_Registro!$D:$D,A972,Detalhe_Registro!$E:$E,B972,Detalhe_Registro!$M:$M,"SIM")</f>
        <v/>
      </c>
      <c r="J972" s="2">
        <f>IF(F972&lt;Premissas!$B$8,"&lt; 1,00",IF(F972&lt;Premissas!$B$9,"1,00 – 1,19",IF(F972&lt;Premissas!$B$10,"1,20 – 1,39",IF(F972&lt;Premissas!$B$11,"1,40 – 1,59",IF(F972&lt;Premissas!$B$12,"1,60 – 1,99","≥ 2,00")))))</f>
        <v/>
      </c>
      <c r="K972" s="5">
        <f>IF(F972&lt;Premissas!$B$8,Premissas!$B$13,IF(F972&lt;Premissas!$B$9,Premissas!$B$14,IF(F972&lt;Premissas!$B$10,Premissas!$B$15,IF(F972&lt;Premissas!$B$11,Premissas!$B$16,IF(F972&lt;Premissas!$B$12,Premissas!$B$17,Premissas!$B$18)))))</f>
        <v/>
      </c>
      <c r="L972" s="5">
        <f>K972/Premissas!$B$4</f>
        <v/>
      </c>
      <c r="M972" s="2">
        <f>IF(K972=Premissas!$B$18,"SIM","NÃO")</f>
        <v/>
      </c>
    </row>
    <row r="973">
      <c r="A973" s="2" t="n">
        <v>5800722</v>
      </c>
      <c r="B973" s="2" t="inlineStr">
        <is>
          <t>Simon Juan Manuel Gomez</t>
        </is>
      </c>
      <c r="C973" s="2" t="n">
        <v>930</v>
      </c>
      <c r="D973" s="2">
        <f>IFERROR(TEXTJOIN(" | ",TRUE,UNIQUE(FILTER(Detalhe_Registro!$C:$C,(Detalhe_Registro!$D:$D=A973)*(Detalhe_Registro!$E:$E=B973)*(Detalhe_Registro!$M:$M="SIM")))),"")</f>
        <v/>
      </c>
      <c r="E973" s="2">
        <f>COUNTIFS(Detalhe_Registro!$D:$D,A973,Detalhe_Registro!$E:$E,B973,Detalhe_Registro!$M:$M,"SIM")</f>
        <v/>
      </c>
      <c r="F973" s="2">
        <f>IFERROR(MAXIFS(Detalhe_Registro!$N:$N,Detalhe_Registro!$D:$D,A973,Detalhe_Registro!$E:$E,B973,Detalhe_Registro!$M:$M,"SIM"),0)</f>
        <v/>
      </c>
      <c r="G973" s="2">
        <f>IFERROR(AVERAGEIFS(Detalhe_Registro!$N:$N,Detalhe_Registro!$D:$D,A973,Detalhe_Registro!$E:$E,B973,Detalhe_Registro!$M:$M,"SIM"),0)</f>
        <v/>
      </c>
      <c r="H973" s="2">
        <f>SUMIFS(Detalhe_Registro!$F:$F,Detalhe_Registro!$D:$D,A973,Detalhe_Registro!$E:$E,B973,Detalhe_Registro!$M:$M,"SIM")</f>
        <v/>
      </c>
      <c r="I973" s="2">
        <f>SUMIFS(Detalhe_Registro!$G:$G,Detalhe_Registro!$D:$D,A973,Detalhe_Registro!$E:$E,B973,Detalhe_Registro!$M:$M,"SIM")</f>
        <v/>
      </c>
      <c r="J973" s="2">
        <f>IF(F973&lt;Premissas!$B$8,"&lt; 1,00",IF(F973&lt;Premissas!$B$9,"1,00 – 1,19",IF(F973&lt;Premissas!$B$10,"1,20 – 1,39",IF(F973&lt;Premissas!$B$11,"1,40 – 1,59",IF(F973&lt;Premissas!$B$12,"1,60 – 1,99","≥ 2,00")))))</f>
        <v/>
      </c>
      <c r="K973" s="5">
        <f>IF(F973&lt;Premissas!$B$8,Premissas!$B$13,IF(F973&lt;Premissas!$B$9,Premissas!$B$14,IF(F973&lt;Premissas!$B$10,Premissas!$B$15,IF(F973&lt;Premissas!$B$11,Premissas!$B$16,IF(F973&lt;Premissas!$B$12,Premissas!$B$17,Premissas!$B$18)))))</f>
        <v/>
      </c>
      <c r="L973" s="5">
        <f>K973/Premissas!$B$4</f>
        <v/>
      </c>
      <c r="M973" s="2">
        <f>IF(K973=Premissas!$B$18,"SIM","NÃO")</f>
        <v/>
      </c>
    </row>
    <row r="974">
      <c r="A974" s="2" t="inlineStr">
        <is>
          <t>5800722</t>
        </is>
      </c>
      <c r="B974" s="2" t="inlineStr">
        <is>
          <t>Simon Juan Manuel Gomez</t>
        </is>
      </c>
      <c r="C974" s="2" t="n">
        <v>930</v>
      </c>
      <c r="D974" s="2">
        <f>IFERROR(TEXTJOIN(" | ",TRUE,UNIQUE(FILTER(Detalhe_Registro!$C:$C,(Detalhe_Registro!$D:$D=A974)*(Detalhe_Registro!$E:$E=B974)*(Detalhe_Registro!$M:$M="SIM")))),"")</f>
        <v/>
      </c>
      <c r="E974" s="2">
        <f>COUNTIFS(Detalhe_Registro!$D:$D,A974,Detalhe_Registro!$E:$E,B974,Detalhe_Registro!$M:$M,"SIM")</f>
        <v/>
      </c>
      <c r="F974" s="2">
        <f>IFERROR(MAXIFS(Detalhe_Registro!$N:$N,Detalhe_Registro!$D:$D,A974,Detalhe_Registro!$E:$E,B974,Detalhe_Registro!$M:$M,"SIM"),0)</f>
        <v/>
      </c>
      <c r="G974" s="2">
        <f>IFERROR(AVERAGEIFS(Detalhe_Registro!$N:$N,Detalhe_Registro!$D:$D,A974,Detalhe_Registro!$E:$E,B974,Detalhe_Registro!$M:$M,"SIM"),0)</f>
        <v/>
      </c>
      <c r="H974" s="2">
        <f>SUMIFS(Detalhe_Registro!$F:$F,Detalhe_Registro!$D:$D,A974,Detalhe_Registro!$E:$E,B974,Detalhe_Registro!$M:$M,"SIM")</f>
        <v/>
      </c>
      <c r="I974" s="2">
        <f>SUMIFS(Detalhe_Registro!$G:$G,Detalhe_Registro!$D:$D,A974,Detalhe_Registro!$E:$E,B974,Detalhe_Registro!$M:$M,"SIM")</f>
        <v/>
      </c>
      <c r="J974" s="2">
        <f>IF(F974&lt;Premissas!$B$8,"&lt; 1,00",IF(F974&lt;Premissas!$B$9,"1,00 – 1,19",IF(F974&lt;Premissas!$B$10,"1,20 – 1,39",IF(F974&lt;Premissas!$B$11,"1,40 – 1,59",IF(F974&lt;Premissas!$B$12,"1,60 – 1,99","≥ 2,00")))))</f>
        <v/>
      </c>
      <c r="K974" s="5">
        <f>IF(F974&lt;Premissas!$B$8,Premissas!$B$13,IF(F974&lt;Premissas!$B$9,Premissas!$B$14,IF(F974&lt;Premissas!$B$10,Premissas!$B$15,IF(F974&lt;Premissas!$B$11,Premissas!$B$16,IF(F974&lt;Premissas!$B$12,Premissas!$B$17,Premissas!$B$18)))))</f>
        <v/>
      </c>
      <c r="L974" s="5">
        <f>K974/Premissas!$B$4</f>
        <v/>
      </c>
      <c r="M974" s="2">
        <f>IF(K974=Premissas!$B$18,"SIM","NÃO")</f>
        <v/>
      </c>
    </row>
    <row r="975">
      <c r="A975" s="2" t="n">
        <v>5254582</v>
      </c>
      <c r="B975" s="2" t="inlineStr">
        <is>
          <t>Sonildo Amancio Da Silva</t>
        </is>
      </c>
      <c r="C975" s="2" t="n">
        <v>930</v>
      </c>
      <c r="D975" s="2">
        <f>IFERROR(TEXTJOIN(" | ",TRUE,UNIQUE(FILTER(Detalhe_Registro!$C:$C,(Detalhe_Registro!$D:$D=A975)*(Detalhe_Registro!$E:$E=B975)*(Detalhe_Registro!$M:$M="SIM")))),"")</f>
        <v/>
      </c>
      <c r="E975" s="2">
        <f>COUNTIFS(Detalhe_Registro!$D:$D,A975,Detalhe_Registro!$E:$E,B975,Detalhe_Registro!$M:$M,"SIM")</f>
        <v/>
      </c>
      <c r="F975" s="2">
        <f>IFERROR(MAXIFS(Detalhe_Registro!$N:$N,Detalhe_Registro!$D:$D,A975,Detalhe_Registro!$E:$E,B975,Detalhe_Registro!$M:$M,"SIM"),0)</f>
        <v/>
      </c>
      <c r="G975" s="2">
        <f>IFERROR(AVERAGEIFS(Detalhe_Registro!$N:$N,Detalhe_Registro!$D:$D,A975,Detalhe_Registro!$E:$E,B975,Detalhe_Registro!$M:$M,"SIM"),0)</f>
        <v/>
      </c>
      <c r="H975" s="2">
        <f>SUMIFS(Detalhe_Registro!$F:$F,Detalhe_Registro!$D:$D,A975,Detalhe_Registro!$E:$E,B975,Detalhe_Registro!$M:$M,"SIM")</f>
        <v/>
      </c>
      <c r="I975" s="2">
        <f>SUMIFS(Detalhe_Registro!$G:$G,Detalhe_Registro!$D:$D,A975,Detalhe_Registro!$E:$E,B975,Detalhe_Registro!$M:$M,"SIM")</f>
        <v/>
      </c>
      <c r="J975" s="2">
        <f>IF(F975&lt;Premissas!$B$8,"&lt; 1,00",IF(F975&lt;Premissas!$B$9,"1,00 – 1,19",IF(F975&lt;Premissas!$B$10,"1,20 – 1,39",IF(F975&lt;Premissas!$B$11,"1,40 – 1,59",IF(F975&lt;Premissas!$B$12,"1,60 – 1,99","≥ 2,00")))))</f>
        <v/>
      </c>
      <c r="K975" s="5">
        <f>IF(F975&lt;Premissas!$B$8,Premissas!$B$13,IF(F975&lt;Premissas!$B$9,Premissas!$B$14,IF(F975&lt;Premissas!$B$10,Premissas!$B$15,IF(F975&lt;Premissas!$B$11,Premissas!$B$16,IF(F975&lt;Premissas!$B$12,Premissas!$B$17,Premissas!$B$18)))))</f>
        <v/>
      </c>
      <c r="L975" s="5">
        <f>K975/Premissas!$B$4</f>
        <v/>
      </c>
      <c r="M975" s="2">
        <f>IF(K975=Premissas!$B$18,"SIM","NÃO")</f>
        <v/>
      </c>
    </row>
    <row r="976">
      <c r="A976" s="2" t="n">
        <v>526191</v>
      </c>
      <c r="B976" s="2" t="inlineStr">
        <is>
          <t>TIAGO ROSA FERREIRA</t>
        </is>
      </c>
      <c r="C976" s="2" t="n">
        <v>930</v>
      </c>
      <c r="D976" s="2">
        <f>IFERROR(TEXTJOIN(" | ",TRUE,UNIQUE(FILTER(Detalhe_Registro!$C:$C,(Detalhe_Registro!$D:$D=A976)*(Detalhe_Registro!$E:$E=B976)*(Detalhe_Registro!$M:$M="SIM")))),"")</f>
        <v/>
      </c>
      <c r="E976" s="2">
        <f>COUNTIFS(Detalhe_Registro!$D:$D,A976,Detalhe_Registro!$E:$E,B976,Detalhe_Registro!$M:$M,"SIM")</f>
        <v/>
      </c>
      <c r="F976" s="2">
        <f>IFERROR(MAXIFS(Detalhe_Registro!$N:$N,Detalhe_Registro!$D:$D,A976,Detalhe_Registro!$E:$E,B976,Detalhe_Registro!$M:$M,"SIM"),0)</f>
        <v/>
      </c>
      <c r="G976" s="2">
        <f>IFERROR(AVERAGEIFS(Detalhe_Registro!$N:$N,Detalhe_Registro!$D:$D,A976,Detalhe_Registro!$E:$E,B976,Detalhe_Registro!$M:$M,"SIM"),0)</f>
        <v/>
      </c>
      <c r="H976" s="2">
        <f>SUMIFS(Detalhe_Registro!$F:$F,Detalhe_Registro!$D:$D,A976,Detalhe_Registro!$E:$E,B976,Detalhe_Registro!$M:$M,"SIM")</f>
        <v/>
      </c>
      <c r="I976" s="2">
        <f>SUMIFS(Detalhe_Registro!$G:$G,Detalhe_Registro!$D:$D,A976,Detalhe_Registro!$E:$E,B976,Detalhe_Registro!$M:$M,"SIM")</f>
        <v/>
      </c>
      <c r="J976" s="2">
        <f>IF(F976&lt;Premissas!$B$8,"&lt; 1,00",IF(F976&lt;Premissas!$B$9,"1,00 – 1,19",IF(F976&lt;Premissas!$B$10,"1,20 – 1,39",IF(F976&lt;Premissas!$B$11,"1,40 – 1,59",IF(F976&lt;Premissas!$B$12,"1,60 – 1,99","≥ 2,00")))))</f>
        <v/>
      </c>
      <c r="K976" s="5">
        <f>IF(F976&lt;Premissas!$B$8,Premissas!$B$13,IF(F976&lt;Premissas!$B$9,Premissas!$B$14,IF(F976&lt;Premissas!$B$10,Premissas!$B$15,IF(F976&lt;Premissas!$B$11,Premissas!$B$16,IF(F976&lt;Premissas!$B$12,Premissas!$B$17,Premissas!$B$18)))))</f>
        <v/>
      </c>
      <c r="L976" s="5">
        <f>K976/Premissas!$B$4</f>
        <v/>
      </c>
      <c r="M976" s="2">
        <f>IF(K976=Premissas!$B$18,"SIM","NÃO")</f>
        <v/>
      </c>
    </row>
    <row r="977">
      <c r="A977" s="2" t="inlineStr">
        <is>
          <t>526191</t>
        </is>
      </c>
      <c r="B977" s="2" t="inlineStr">
        <is>
          <t>TIAGO ROSA FERREIRA</t>
        </is>
      </c>
      <c r="C977" s="2" t="n">
        <v>930</v>
      </c>
      <c r="D977" s="2">
        <f>IFERROR(TEXTJOIN(" | ",TRUE,UNIQUE(FILTER(Detalhe_Registro!$C:$C,(Detalhe_Registro!$D:$D=A977)*(Detalhe_Registro!$E:$E=B977)*(Detalhe_Registro!$M:$M="SIM")))),"")</f>
        <v/>
      </c>
      <c r="E977" s="2">
        <f>COUNTIFS(Detalhe_Registro!$D:$D,A977,Detalhe_Registro!$E:$E,B977,Detalhe_Registro!$M:$M,"SIM")</f>
        <v/>
      </c>
      <c r="F977" s="2">
        <f>IFERROR(MAXIFS(Detalhe_Registro!$N:$N,Detalhe_Registro!$D:$D,A977,Detalhe_Registro!$E:$E,B977,Detalhe_Registro!$M:$M,"SIM"),0)</f>
        <v/>
      </c>
      <c r="G977" s="2">
        <f>IFERROR(AVERAGEIFS(Detalhe_Registro!$N:$N,Detalhe_Registro!$D:$D,A977,Detalhe_Registro!$E:$E,B977,Detalhe_Registro!$M:$M,"SIM"),0)</f>
        <v/>
      </c>
      <c r="H977" s="2">
        <f>SUMIFS(Detalhe_Registro!$F:$F,Detalhe_Registro!$D:$D,A977,Detalhe_Registro!$E:$E,B977,Detalhe_Registro!$M:$M,"SIM")</f>
        <v/>
      </c>
      <c r="I977" s="2">
        <f>SUMIFS(Detalhe_Registro!$G:$G,Detalhe_Registro!$D:$D,A977,Detalhe_Registro!$E:$E,B977,Detalhe_Registro!$M:$M,"SIM")</f>
        <v/>
      </c>
      <c r="J977" s="2">
        <f>IF(F977&lt;Premissas!$B$8,"&lt; 1,00",IF(F977&lt;Premissas!$B$9,"1,00 – 1,19",IF(F977&lt;Premissas!$B$10,"1,20 – 1,39",IF(F977&lt;Premissas!$B$11,"1,40 – 1,59",IF(F977&lt;Premissas!$B$12,"1,60 – 1,99","≥ 2,00")))))</f>
        <v/>
      </c>
      <c r="K977" s="5">
        <f>IF(F977&lt;Premissas!$B$8,Premissas!$B$13,IF(F977&lt;Premissas!$B$9,Premissas!$B$14,IF(F977&lt;Premissas!$B$10,Premissas!$B$15,IF(F977&lt;Premissas!$B$11,Premissas!$B$16,IF(F977&lt;Premissas!$B$12,Premissas!$B$17,Premissas!$B$18)))))</f>
        <v/>
      </c>
      <c r="L977" s="5">
        <f>K977/Premissas!$B$4</f>
        <v/>
      </c>
      <c r="M977" s="2">
        <f>IF(K977=Premissas!$B$18,"SIM","NÃO")</f>
        <v/>
      </c>
    </row>
    <row r="978">
      <c r="A978" s="2" t="inlineStr">
        <is>
          <t>5649030</t>
        </is>
      </c>
      <c r="B978" s="2" t="inlineStr">
        <is>
          <t>Thiago Alves Da Silva</t>
        </is>
      </c>
      <c r="C978" s="2" t="n">
        <v>930</v>
      </c>
      <c r="D978" s="2">
        <f>IFERROR(TEXTJOIN(" | ",TRUE,UNIQUE(FILTER(Detalhe_Registro!$C:$C,(Detalhe_Registro!$D:$D=A978)*(Detalhe_Registro!$E:$E=B978)*(Detalhe_Registro!$M:$M="SIM")))),"")</f>
        <v/>
      </c>
      <c r="E978" s="2">
        <f>COUNTIFS(Detalhe_Registro!$D:$D,A978,Detalhe_Registro!$E:$E,B978,Detalhe_Registro!$M:$M,"SIM")</f>
        <v/>
      </c>
      <c r="F978" s="2">
        <f>IFERROR(MAXIFS(Detalhe_Registro!$N:$N,Detalhe_Registro!$D:$D,A978,Detalhe_Registro!$E:$E,B978,Detalhe_Registro!$M:$M,"SIM"),0)</f>
        <v/>
      </c>
      <c r="G978" s="2">
        <f>IFERROR(AVERAGEIFS(Detalhe_Registro!$N:$N,Detalhe_Registro!$D:$D,A978,Detalhe_Registro!$E:$E,B978,Detalhe_Registro!$M:$M,"SIM"),0)</f>
        <v/>
      </c>
      <c r="H978" s="2">
        <f>SUMIFS(Detalhe_Registro!$F:$F,Detalhe_Registro!$D:$D,A978,Detalhe_Registro!$E:$E,B978,Detalhe_Registro!$M:$M,"SIM")</f>
        <v/>
      </c>
      <c r="I978" s="2">
        <f>SUMIFS(Detalhe_Registro!$G:$G,Detalhe_Registro!$D:$D,A978,Detalhe_Registro!$E:$E,B978,Detalhe_Registro!$M:$M,"SIM")</f>
        <v/>
      </c>
      <c r="J978" s="2">
        <f>IF(F978&lt;Premissas!$B$8,"&lt; 1,00",IF(F978&lt;Premissas!$B$9,"1,00 – 1,19",IF(F978&lt;Premissas!$B$10,"1,20 – 1,39",IF(F978&lt;Premissas!$B$11,"1,40 – 1,59",IF(F978&lt;Premissas!$B$12,"1,60 – 1,99","≥ 2,00")))))</f>
        <v/>
      </c>
      <c r="K978" s="5">
        <f>IF(F978&lt;Premissas!$B$8,Premissas!$B$13,IF(F978&lt;Premissas!$B$9,Premissas!$B$14,IF(F978&lt;Premissas!$B$10,Premissas!$B$15,IF(F978&lt;Premissas!$B$11,Premissas!$B$16,IF(F978&lt;Premissas!$B$12,Premissas!$B$17,Premissas!$B$18)))))</f>
        <v/>
      </c>
      <c r="L978" s="5">
        <f>K978/Premissas!$B$4</f>
        <v/>
      </c>
      <c r="M978" s="2">
        <f>IF(K978=Premissas!$B$18,"SIM","NÃO")</f>
        <v/>
      </c>
    </row>
    <row r="979">
      <c r="A979" s="2" t="inlineStr">
        <is>
          <t>5813794</t>
        </is>
      </c>
      <c r="B979" s="2" t="inlineStr">
        <is>
          <t>Thiago Da Silva</t>
        </is>
      </c>
      <c r="C979" s="2" t="n">
        <v>930</v>
      </c>
      <c r="D979" s="2">
        <f>IFERROR(TEXTJOIN(" | ",TRUE,UNIQUE(FILTER(Detalhe_Registro!$C:$C,(Detalhe_Registro!$D:$D=A979)*(Detalhe_Registro!$E:$E=B979)*(Detalhe_Registro!$M:$M="SIM")))),"")</f>
        <v/>
      </c>
      <c r="E979" s="2">
        <f>COUNTIFS(Detalhe_Registro!$D:$D,A979,Detalhe_Registro!$E:$E,B979,Detalhe_Registro!$M:$M,"SIM")</f>
        <v/>
      </c>
      <c r="F979" s="2">
        <f>IFERROR(MAXIFS(Detalhe_Registro!$N:$N,Detalhe_Registro!$D:$D,A979,Detalhe_Registro!$E:$E,B979,Detalhe_Registro!$M:$M,"SIM"),0)</f>
        <v/>
      </c>
      <c r="G979" s="2">
        <f>IFERROR(AVERAGEIFS(Detalhe_Registro!$N:$N,Detalhe_Registro!$D:$D,A979,Detalhe_Registro!$E:$E,B979,Detalhe_Registro!$M:$M,"SIM"),0)</f>
        <v/>
      </c>
      <c r="H979" s="2">
        <f>SUMIFS(Detalhe_Registro!$F:$F,Detalhe_Registro!$D:$D,A979,Detalhe_Registro!$E:$E,B979,Detalhe_Registro!$M:$M,"SIM")</f>
        <v/>
      </c>
      <c r="I979" s="2">
        <f>SUMIFS(Detalhe_Registro!$G:$G,Detalhe_Registro!$D:$D,A979,Detalhe_Registro!$E:$E,B979,Detalhe_Registro!$M:$M,"SIM")</f>
        <v/>
      </c>
      <c r="J979" s="2">
        <f>IF(F979&lt;Premissas!$B$8,"&lt; 1,00",IF(F979&lt;Premissas!$B$9,"1,00 – 1,19",IF(F979&lt;Premissas!$B$10,"1,20 – 1,39",IF(F979&lt;Premissas!$B$11,"1,40 – 1,59",IF(F979&lt;Premissas!$B$12,"1,60 – 1,99","≥ 2,00")))))</f>
        <v/>
      </c>
      <c r="K979" s="5">
        <f>IF(F979&lt;Premissas!$B$8,Premissas!$B$13,IF(F979&lt;Premissas!$B$9,Premissas!$B$14,IF(F979&lt;Premissas!$B$10,Premissas!$B$15,IF(F979&lt;Premissas!$B$11,Premissas!$B$16,IF(F979&lt;Premissas!$B$12,Premissas!$B$17,Premissas!$B$18)))))</f>
        <v/>
      </c>
      <c r="L979" s="5">
        <f>K979/Premissas!$B$4</f>
        <v/>
      </c>
      <c r="M979" s="2">
        <f>IF(K979=Premissas!$B$18,"SIM","NÃO")</f>
        <v/>
      </c>
    </row>
    <row r="980">
      <c r="A980" s="2" t="n">
        <v>5904978</v>
      </c>
      <c r="B980" s="2" t="inlineStr">
        <is>
          <t>Thiago Marcelo Elizeu</t>
        </is>
      </c>
      <c r="C980" s="2" t="n">
        <v>930</v>
      </c>
      <c r="D980" s="2">
        <f>IFERROR(TEXTJOIN(" | ",TRUE,UNIQUE(FILTER(Detalhe_Registro!$C:$C,(Detalhe_Registro!$D:$D=A980)*(Detalhe_Registro!$E:$E=B980)*(Detalhe_Registro!$M:$M="SIM")))),"")</f>
        <v/>
      </c>
      <c r="E980" s="2">
        <f>COUNTIFS(Detalhe_Registro!$D:$D,A980,Detalhe_Registro!$E:$E,B980,Detalhe_Registro!$M:$M,"SIM")</f>
        <v/>
      </c>
      <c r="F980" s="2">
        <f>IFERROR(MAXIFS(Detalhe_Registro!$N:$N,Detalhe_Registro!$D:$D,A980,Detalhe_Registro!$E:$E,B980,Detalhe_Registro!$M:$M,"SIM"),0)</f>
        <v/>
      </c>
      <c r="G980" s="2">
        <f>IFERROR(AVERAGEIFS(Detalhe_Registro!$N:$N,Detalhe_Registro!$D:$D,A980,Detalhe_Registro!$E:$E,B980,Detalhe_Registro!$M:$M,"SIM"),0)</f>
        <v/>
      </c>
      <c r="H980" s="2">
        <f>SUMIFS(Detalhe_Registro!$F:$F,Detalhe_Registro!$D:$D,A980,Detalhe_Registro!$E:$E,B980,Detalhe_Registro!$M:$M,"SIM")</f>
        <v/>
      </c>
      <c r="I980" s="2">
        <f>SUMIFS(Detalhe_Registro!$G:$G,Detalhe_Registro!$D:$D,A980,Detalhe_Registro!$E:$E,B980,Detalhe_Registro!$M:$M,"SIM")</f>
        <v/>
      </c>
      <c r="J980" s="2">
        <f>IF(F980&lt;Premissas!$B$8,"&lt; 1,00",IF(F980&lt;Premissas!$B$9,"1,00 – 1,19",IF(F980&lt;Premissas!$B$10,"1,20 – 1,39",IF(F980&lt;Premissas!$B$11,"1,40 – 1,59",IF(F980&lt;Premissas!$B$12,"1,60 – 1,99","≥ 2,00")))))</f>
        <v/>
      </c>
      <c r="K980" s="5">
        <f>IF(F980&lt;Premissas!$B$8,Premissas!$B$13,IF(F980&lt;Premissas!$B$9,Premissas!$B$14,IF(F980&lt;Premissas!$B$10,Premissas!$B$15,IF(F980&lt;Premissas!$B$11,Premissas!$B$16,IF(F980&lt;Premissas!$B$12,Premissas!$B$17,Premissas!$B$18)))))</f>
        <v/>
      </c>
      <c r="L980" s="5">
        <f>K980/Premissas!$B$4</f>
        <v/>
      </c>
      <c r="M980" s="2">
        <f>IF(K980=Premissas!$B$18,"SIM","NÃO")</f>
        <v/>
      </c>
    </row>
    <row r="981">
      <c r="A981" s="2" t="n">
        <v>444940</v>
      </c>
      <c r="B981" s="2" t="inlineStr">
        <is>
          <t>Thiago Pereira de Melo</t>
        </is>
      </c>
      <c r="C981" s="2" t="n">
        <v>930</v>
      </c>
      <c r="D981" s="2">
        <f>IFERROR(TEXTJOIN(" | ",TRUE,UNIQUE(FILTER(Detalhe_Registro!$C:$C,(Detalhe_Registro!$D:$D=A981)*(Detalhe_Registro!$E:$E=B981)*(Detalhe_Registro!$M:$M="SIM")))),"")</f>
        <v/>
      </c>
      <c r="E981" s="2">
        <f>COUNTIFS(Detalhe_Registro!$D:$D,A981,Detalhe_Registro!$E:$E,B981,Detalhe_Registro!$M:$M,"SIM")</f>
        <v/>
      </c>
      <c r="F981" s="2">
        <f>IFERROR(MAXIFS(Detalhe_Registro!$N:$N,Detalhe_Registro!$D:$D,A981,Detalhe_Registro!$E:$E,B981,Detalhe_Registro!$M:$M,"SIM"),0)</f>
        <v/>
      </c>
      <c r="G981" s="2">
        <f>IFERROR(AVERAGEIFS(Detalhe_Registro!$N:$N,Detalhe_Registro!$D:$D,A981,Detalhe_Registro!$E:$E,B981,Detalhe_Registro!$M:$M,"SIM"),0)</f>
        <v/>
      </c>
      <c r="H981" s="2">
        <f>SUMIFS(Detalhe_Registro!$F:$F,Detalhe_Registro!$D:$D,A981,Detalhe_Registro!$E:$E,B981,Detalhe_Registro!$M:$M,"SIM")</f>
        <v/>
      </c>
      <c r="I981" s="2">
        <f>SUMIFS(Detalhe_Registro!$G:$G,Detalhe_Registro!$D:$D,A981,Detalhe_Registro!$E:$E,B981,Detalhe_Registro!$M:$M,"SIM")</f>
        <v/>
      </c>
      <c r="J981" s="2">
        <f>IF(F981&lt;Premissas!$B$8,"&lt; 1,00",IF(F981&lt;Premissas!$B$9,"1,00 – 1,19",IF(F981&lt;Premissas!$B$10,"1,20 – 1,39",IF(F981&lt;Premissas!$B$11,"1,40 – 1,59",IF(F981&lt;Premissas!$B$12,"1,60 – 1,99","≥ 2,00")))))</f>
        <v/>
      </c>
      <c r="K981" s="5">
        <f>IF(F981&lt;Premissas!$B$8,Premissas!$B$13,IF(F981&lt;Premissas!$B$9,Premissas!$B$14,IF(F981&lt;Premissas!$B$10,Premissas!$B$15,IF(F981&lt;Premissas!$B$11,Premissas!$B$16,IF(F981&lt;Premissas!$B$12,Premissas!$B$17,Premissas!$B$18)))))</f>
        <v/>
      </c>
      <c r="L981" s="5">
        <f>K981/Premissas!$B$4</f>
        <v/>
      </c>
      <c r="M981" s="2">
        <f>IF(K981=Premissas!$B$18,"SIM","NÃO")</f>
        <v/>
      </c>
    </row>
    <row r="982">
      <c r="A982" s="2" t="inlineStr">
        <is>
          <t>444940</t>
        </is>
      </c>
      <c r="B982" s="2" t="inlineStr">
        <is>
          <t>Thiago Pereira de Melo</t>
        </is>
      </c>
      <c r="C982" s="2" t="n">
        <v>930</v>
      </c>
      <c r="D982" s="2">
        <f>IFERROR(TEXTJOIN(" | ",TRUE,UNIQUE(FILTER(Detalhe_Registro!$C:$C,(Detalhe_Registro!$D:$D=A982)*(Detalhe_Registro!$E:$E=B982)*(Detalhe_Registro!$M:$M="SIM")))),"")</f>
        <v/>
      </c>
      <c r="E982" s="2">
        <f>COUNTIFS(Detalhe_Registro!$D:$D,A982,Detalhe_Registro!$E:$E,B982,Detalhe_Registro!$M:$M,"SIM")</f>
        <v/>
      </c>
      <c r="F982" s="2">
        <f>IFERROR(MAXIFS(Detalhe_Registro!$N:$N,Detalhe_Registro!$D:$D,A982,Detalhe_Registro!$E:$E,B982,Detalhe_Registro!$M:$M,"SIM"),0)</f>
        <v/>
      </c>
      <c r="G982" s="2">
        <f>IFERROR(AVERAGEIFS(Detalhe_Registro!$N:$N,Detalhe_Registro!$D:$D,A982,Detalhe_Registro!$E:$E,B982,Detalhe_Registro!$M:$M,"SIM"),0)</f>
        <v/>
      </c>
      <c r="H982" s="2">
        <f>SUMIFS(Detalhe_Registro!$F:$F,Detalhe_Registro!$D:$D,A982,Detalhe_Registro!$E:$E,B982,Detalhe_Registro!$M:$M,"SIM")</f>
        <v/>
      </c>
      <c r="I982" s="2">
        <f>SUMIFS(Detalhe_Registro!$G:$G,Detalhe_Registro!$D:$D,A982,Detalhe_Registro!$E:$E,B982,Detalhe_Registro!$M:$M,"SIM")</f>
        <v/>
      </c>
      <c r="J982" s="2">
        <f>IF(F982&lt;Premissas!$B$8,"&lt; 1,00",IF(F982&lt;Premissas!$B$9,"1,00 – 1,19",IF(F982&lt;Premissas!$B$10,"1,20 – 1,39",IF(F982&lt;Premissas!$B$11,"1,40 – 1,59",IF(F982&lt;Premissas!$B$12,"1,60 – 1,99","≥ 2,00")))))</f>
        <v/>
      </c>
      <c r="K982" s="5">
        <f>IF(F982&lt;Premissas!$B$8,Premissas!$B$13,IF(F982&lt;Premissas!$B$9,Premissas!$B$14,IF(F982&lt;Premissas!$B$10,Premissas!$B$15,IF(F982&lt;Premissas!$B$11,Premissas!$B$16,IF(F982&lt;Premissas!$B$12,Premissas!$B$17,Premissas!$B$18)))))</f>
        <v/>
      </c>
      <c r="L982" s="5">
        <f>K982/Premissas!$B$4</f>
        <v/>
      </c>
      <c r="M982" s="2">
        <f>IF(K982=Premissas!$B$18,"SIM","NÃO")</f>
        <v/>
      </c>
    </row>
    <row r="983">
      <c r="A983" s="2" t="n">
        <v>2946548</v>
      </c>
      <c r="B983" s="2" t="inlineStr">
        <is>
          <t>Tiago Balduino Vazzi</t>
        </is>
      </c>
      <c r="C983" s="2" t="n">
        <v>930</v>
      </c>
      <c r="D983" s="2">
        <f>IFERROR(TEXTJOIN(" | ",TRUE,UNIQUE(FILTER(Detalhe_Registro!$C:$C,(Detalhe_Registro!$D:$D=A983)*(Detalhe_Registro!$E:$E=B983)*(Detalhe_Registro!$M:$M="SIM")))),"")</f>
        <v/>
      </c>
      <c r="E983" s="2">
        <f>COUNTIFS(Detalhe_Registro!$D:$D,A983,Detalhe_Registro!$E:$E,B983,Detalhe_Registro!$M:$M,"SIM")</f>
        <v/>
      </c>
      <c r="F983" s="2">
        <f>IFERROR(MAXIFS(Detalhe_Registro!$N:$N,Detalhe_Registro!$D:$D,A983,Detalhe_Registro!$E:$E,B983,Detalhe_Registro!$M:$M,"SIM"),0)</f>
        <v/>
      </c>
      <c r="G983" s="2">
        <f>IFERROR(AVERAGEIFS(Detalhe_Registro!$N:$N,Detalhe_Registro!$D:$D,A983,Detalhe_Registro!$E:$E,B983,Detalhe_Registro!$M:$M,"SIM"),0)</f>
        <v/>
      </c>
      <c r="H983" s="2">
        <f>SUMIFS(Detalhe_Registro!$F:$F,Detalhe_Registro!$D:$D,A983,Detalhe_Registro!$E:$E,B983,Detalhe_Registro!$M:$M,"SIM")</f>
        <v/>
      </c>
      <c r="I983" s="2">
        <f>SUMIFS(Detalhe_Registro!$G:$G,Detalhe_Registro!$D:$D,A983,Detalhe_Registro!$E:$E,B983,Detalhe_Registro!$M:$M,"SIM")</f>
        <v/>
      </c>
      <c r="J983" s="2">
        <f>IF(F983&lt;Premissas!$B$8,"&lt; 1,00",IF(F983&lt;Premissas!$B$9,"1,00 – 1,19",IF(F983&lt;Premissas!$B$10,"1,20 – 1,39",IF(F983&lt;Premissas!$B$11,"1,40 – 1,59",IF(F983&lt;Premissas!$B$12,"1,60 – 1,99","≥ 2,00")))))</f>
        <v/>
      </c>
      <c r="K983" s="5">
        <f>IF(F983&lt;Premissas!$B$8,Premissas!$B$13,IF(F983&lt;Premissas!$B$9,Premissas!$B$14,IF(F983&lt;Premissas!$B$10,Premissas!$B$15,IF(F983&lt;Premissas!$B$11,Premissas!$B$16,IF(F983&lt;Premissas!$B$12,Premissas!$B$17,Premissas!$B$18)))))</f>
        <v/>
      </c>
      <c r="L983" s="5">
        <f>K983/Premissas!$B$4</f>
        <v/>
      </c>
      <c r="M983" s="2">
        <f>IF(K983=Premissas!$B$18,"SIM","NÃO")</f>
        <v/>
      </c>
    </row>
    <row r="984">
      <c r="A984" s="2" t="inlineStr">
        <is>
          <t>2946548</t>
        </is>
      </c>
      <c r="B984" s="2" t="inlineStr">
        <is>
          <t>Tiago Balduino Vazzi</t>
        </is>
      </c>
      <c r="C984" s="2" t="n">
        <v>930</v>
      </c>
      <c r="D984" s="2">
        <f>IFERROR(TEXTJOIN(" | ",TRUE,UNIQUE(FILTER(Detalhe_Registro!$C:$C,(Detalhe_Registro!$D:$D=A984)*(Detalhe_Registro!$E:$E=B984)*(Detalhe_Registro!$M:$M="SIM")))),"")</f>
        <v/>
      </c>
      <c r="E984" s="2">
        <f>COUNTIFS(Detalhe_Registro!$D:$D,A984,Detalhe_Registro!$E:$E,B984,Detalhe_Registro!$M:$M,"SIM")</f>
        <v/>
      </c>
      <c r="F984" s="2">
        <f>IFERROR(MAXIFS(Detalhe_Registro!$N:$N,Detalhe_Registro!$D:$D,A984,Detalhe_Registro!$E:$E,B984,Detalhe_Registro!$M:$M,"SIM"),0)</f>
        <v/>
      </c>
      <c r="G984" s="2">
        <f>IFERROR(AVERAGEIFS(Detalhe_Registro!$N:$N,Detalhe_Registro!$D:$D,A984,Detalhe_Registro!$E:$E,B984,Detalhe_Registro!$M:$M,"SIM"),0)</f>
        <v/>
      </c>
      <c r="H984" s="2">
        <f>SUMIFS(Detalhe_Registro!$F:$F,Detalhe_Registro!$D:$D,A984,Detalhe_Registro!$E:$E,B984,Detalhe_Registro!$M:$M,"SIM")</f>
        <v/>
      </c>
      <c r="I984" s="2">
        <f>SUMIFS(Detalhe_Registro!$G:$G,Detalhe_Registro!$D:$D,A984,Detalhe_Registro!$E:$E,B984,Detalhe_Registro!$M:$M,"SIM")</f>
        <v/>
      </c>
      <c r="J984" s="2">
        <f>IF(F984&lt;Premissas!$B$8,"&lt; 1,00",IF(F984&lt;Premissas!$B$9,"1,00 – 1,19",IF(F984&lt;Premissas!$B$10,"1,20 – 1,39",IF(F984&lt;Premissas!$B$11,"1,40 – 1,59",IF(F984&lt;Premissas!$B$12,"1,60 – 1,99","≥ 2,00")))))</f>
        <v/>
      </c>
      <c r="K984" s="5">
        <f>IF(F984&lt;Premissas!$B$8,Premissas!$B$13,IF(F984&lt;Premissas!$B$9,Premissas!$B$14,IF(F984&lt;Premissas!$B$10,Premissas!$B$15,IF(F984&lt;Premissas!$B$11,Premissas!$B$16,IF(F984&lt;Premissas!$B$12,Premissas!$B$17,Premissas!$B$18)))))</f>
        <v/>
      </c>
      <c r="L984" s="5">
        <f>K984/Premissas!$B$4</f>
        <v/>
      </c>
      <c r="M984" s="2">
        <f>IF(K984=Premissas!$B$18,"SIM","NÃO")</f>
        <v/>
      </c>
    </row>
    <row r="985">
      <c r="A985" s="2" t="n">
        <v>5984165</v>
      </c>
      <c r="B985" s="2" t="inlineStr">
        <is>
          <t>Tiago Henrique Oliveira Dos Santos</t>
        </is>
      </c>
      <c r="C985" s="2" t="n">
        <v>930</v>
      </c>
      <c r="D985" s="2">
        <f>IFERROR(TEXTJOIN(" | ",TRUE,UNIQUE(FILTER(Detalhe_Registro!$C:$C,(Detalhe_Registro!$D:$D=A985)*(Detalhe_Registro!$E:$E=B985)*(Detalhe_Registro!$M:$M="SIM")))),"")</f>
        <v/>
      </c>
      <c r="E985" s="2">
        <f>COUNTIFS(Detalhe_Registro!$D:$D,A985,Detalhe_Registro!$E:$E,B985,Detalhe_Registro!$M:$M,"SIM")</f>
        <v/>
      </c>
      <c r="F985" s="2">
        <f>IFERROR(MAXIFS(Detalhe_Registro!$N:$N,Detalhe_Registro!$D:$D,A985,Detalhe_Registro!$E:$E,B985,Detalhe_Registro!$M:$M,"SIM"),0)</f>
        <v/>
      </c>
      <c r="G985" s="2">
        <f>IFERROR(AVERAGEIFS(Detalhe_Registro!$N:$N,Detalhe_Registro!$D:$D,A985,Detalhe_Registro!$E:$E,B985,Detalhe_Registro!$M:$M,"SIM"),0)</f>
        <v/>
      </c>
      <c r="H985" s="2">
        <f>SUMIFS(Detalhe_Registro!$F:$F,Detalhe_Registro!$D:$D,A985,Detalhe_Registro!$E:$E,B985,Detalhe_Registro!$M:$M,"SIM")</f>
        <v/>
      </c>
      <c r="I985" s="2">
        <f>SUMIFS(Detalhe_Registro!$G:$G,Detalhe_Registro!$D:$D,A985,Detalhe_Registro!$E:$E,B985,Detalhe_Registro!$M:$M,"SIM")</f>
        <v/>
      </c>
      <c r="J985" s="2">
        <f>IF(F985&lt;Premissas!$B$8,"&lt; 1,00",IF(F985&lt;Premissas!$B$9,"1,00 – 1,19",IF(F985&lt;Premissas!$B$10,"1,20 – 1,39",IF(F985&lt;Premissas!$B$11,"1,40 – 1,59",IF(F985&lt;Premissas!$B$12,"1,60 – 1,99","≥ 2,00")))))</f>
        <v/>
      </c>
      <c r="K985" s="5">
        <f>IF(F985&lt;Premissas!$B$8,Premissas!$B$13,IF(F985&lt;Premissas!$B$9,Premissas!$B$14,IF(F985&lt;Premissas!$B$10,Premissas!$B$15,IF(F985&lt;Premissas!$B$11,Premissas!$B$16,IF(F985&lt;Premissas!$B$12,Premissas!$B$17,Premissas!$B$18)))))</f>
        <v/>
      </c>
      <c r="L985" s="5">
        <f>K985/Premissas!$B$4</f>
        <v/>
      </c>
      <c r="M985" s="2">
        <f>IF(K985=Premissas!$B$18,"SIM","NÃO")</f>
        <v/>
      </c>
    </row>
    <row r="986">
      <c r="A986" s="2" t="inlineStr">
        <is>
          <t>5984165</t>
        </is>
      </c>
      <c r="B986" s="2" t="inlineStr">
        <is>
          <t>Tiago Henrique Oliveira Dos Santos</t>
        </is>
      </c>
      <c r="C986" s="2" t="n">
        <v>930</v>
      </c>
      <c r="D986" s="2">
        <f>IFERROR(TEXTJOIN(" | ",TRUE,UNIQUE(FILTER(Detalhe_Registro!$C:$C,(Detalhe_Registro!$D:$D=A986)*(Detalhe_Registro!$E:$E=B986)*(Detalhe_Registro!$M:$M="SIM")))),"")</f>
        <v/>
      </c>
      <c r="E986" s="2">
        <f>COUNTIFS(Detalhe_Registro!$D:$D,A986,Detalhe_Registro!$E:$E,B986,Detalhe_Registro!$M:$M,"SIM")</f>
        <v/>
      </c>
      <c r="F986" s="2">
        <f>IFERROR(MAXIFS(Detalhe_Registro!$N:$N,Detalhe_Registro!$D:$D,A986,Detalhe_Registro!$E:$E,B986,Detalhe_Registro!$M:$M,"SIM"),0)</f>
        <v/>
      </c>
      <c r="G986" s="2">
        <f>IFERROR(AVERAGEIFS(Detalhe_Registro!$N:$N,Detalhe_Registro!$D:$D,A986,Detalhe_Registro!$E:$E,B986,Detalhe_Registro!$M:$M,"SIM"),0)</f>
        <v/>
      </c>
      <c r="H986" s="2">
        <f>SUMIFS(Detalhe_Registro!$F:$F,Detalhe_Registro!$D:$D,A986,Detalhe_Registro!$E:$E,B986,Detalhe_Registro!$M:$M,"SIM")</f>
        <v/>
      </c>
      <c r="I986" s="2">
        <f>SUMIFS(Detalhe_Registro!$G:$G,Detalhe_Registro!$D:$D,A986,Detalhe_Registro!$E:$E,B986,Detalhe_Registro!$M:$M,"SIM")</f>
        <v/>
      </c>
      <c r="J986" s="2">
        <f>IF(F986&lt;Premissas!$B$8,"&lt; 1,00",IF(F986&lt;Premissas!$B$9,"1,00 – 1,19",IF(F986&lt;Premissas!$B$10,"1,20 – 1,39",IF(F986&lt;Premissas!$B$11,"1,40 – 1,59",IF(F986&lt;Premissas!$B$12,"1,60 – 1,99","≥ 2,00")))))</f>
        <v/>
      </c>
      <c r="K986" s="5">
        <f>IF(F986&lt;Premissas!$B$8,Premissas!$B$13,IF(F986&lt;Premissas!$B$9,Premissas!$B$14,IF(F986&lt;Premissas!$B$10,Premissas!$B$15,IF(F986&lt;Premissas!$B$11,Premissas!$B$16,IF(F986&lt;Premissas!$B$12,Premissas!$B$17,Premissas!$B$18)))))</f>
        <v/>
      </c>
      <c r="L986" s="5">
        <f>K986/Premissas!$B$4</f>
        <v/>
      </c>
      <c r="M986" s="2">
        <f>IF(K986=Premissas!$B$18,"SIM","NÃO")</f>
        <v/>
      </c>
    </row>
    <row r="987">
      <c r="A987" s="2" t="n">
        <v>5782520</v>
      </c>
      <c r="B987" s="2" t="inlineStr">
        <is>
          <t>Tiago Jose De Assis</t>
        </is>
      </c>
      <c r="C987" s="2" t="n">
        <v>930</v>
      </c>
      <c r="D987" s="2">
        <f>IFERROR(TEXTJOIN(" | ",TRUE,UNIQUE(FILTER(Detalhe_Registro!$C:$C,(Detalhe_Registro!$D:$D=A987)*(Detalhe_Registro!$E:$E=B987)*(Detalhe_Registro!$M:$M="SIM")))),"")</f>
        <v/>
      </c>
      <c r="E987" s="2">
        <f>COUNTIFS(Detalhe_Registro!$D:$D,A987,Detalhe_Registro!$E:$E,B987,Detalhe_Registro!$M:$M,"SIM")</f>
        <v/>
      </c>
      <c r="F987" s="2">
        <f>IFERROR(MAXIFS(Detalhe_Registro!$N:$N,Detalhe_Registro!$D:$D,A987,Detalhe_Registro!$E:$E,B987,Detalhe_Registro!$M:$M,"SIM"),0)</f>
        <v/>
      </c>
      <c r="G987" s="2">
        <f>IFERROR(AVERAGEIFS(Detalhe_Registro!$N:$N,Detalhe_Registro!$D:$D,A987,Detalhe_Registro!$E:$E,B987,Detalhe_Registro!$M:$M,"SIM"),0)</f>
        <v/>
      </c>
      <c r="H987" s="2">
        <f>SUMIFS(Detalhe_Registro!$F:$F,Detalhe_Registro!$D:$D,A987,Detalhe_Registro!$E:$E,B987,Detalhe_Registro!$M:$M,"SIM")</f>
        <v/>
      </c>
      <c r="I987" s="2">
        <f>SUMIFS(Detalhe_Registro!$G:$G,Detalhe_Registro!$D:$D,A987,Detalhe_Registro!$E:$E,B987,Detalhe_Registro!$M:$M,"SIM")</f>
        <v/>
      </c>
      <c r="J987" s="2">
        <f>IF(F987&lt;Premissas!$B$8,"&lt; 1,00",IF(F987&lt;Premissas!$B$9,"1,00 – 1,19",IF(F987&lt;Premissas!$B$10,"1,20 – 1,39",IF(F987&lt;Premissas!$B$11,"1,40 – 1,59",IF(F987&lt;Premissas!$B$12,"1,60 – 1,99","≥ 2,00")))))</f>
        <v/>
      </c>
      <c r="K987" s="5">
        <f>IF(F987&lt;Premissas!$B$8,Premissas!$B$13,IF(F987&lt;Premissas!$B$9,Premissas!$B$14,IF(F987&lt;Premissas!$B$10,Premissas!$B$15,IF(F987&lt;Premissas!$B$11,Premissas!$B$16,IF(F987&lt;Premissas!$B$12,Premissas!$B$17,Premissas!$B$18)))))</f>
        <v/>
      </c>
      <c r="L987" s="5">
        <f>K987/Premissas!$B$4</f>
        <v/>
      </c>
      <c r="M987" s="2">
        <f>IF(K987=Premissas!$B$18,"SIM","NÃO")</f>
        <v/>
      </c>
    </row>
    <row r="988">
      <c r="A988" s="2" t="inlineStr">
        <is>
          <t>5782520</t>
        </is>
      </c>
      <c r="B988" s="2" t="inlineStr">
        <is>
          <t>Tiago Jose De Assis</t>
        </is>
      </c>
      <c r="C988" s="2" t="n">
        <v>930</v>
      </c>
      <c r="D988" s="2">
        <f>IFERROR(TEXTJOIN(" | ",TRUE,UNIQUE(FILTER(Detalhe_Registro!$C:$C,(Detalhe_Registro!$D:$D=A988)*(Detalhe_Registro!$E:$E=B988)*(Detalhe_Registro!$M:$M="SIM")))),"")</f>
        <v/>
      </c>
      <c r="E988" s="2">
        <f>COUNTIFS(Detalhe_Registro!$D:$D,A988,Detalhe_Registro!$E:$E,B988,Detalhe_Registro!$M:$M,"SIM")</f>
        <v/>
      </c>
      <c r="F988" s="2">
        <f>IFERROR(MAXIFS(Detalhe_Registro!$N:$N,Detalhe_Registro!$D:$D,A988,Detalhe_Registro!$E:$E,B988,Detalhe_Registro!$M:$M,"SIM"),0)</f>
        <v/>
      </c>
      <c r="G988" s="2">
        <f>IFERROR(AVERAGEIFS(Detalhe_Registro!$N:$N,Detalhe_Registro!$D:$D,A988,Detalhe_Registro!$E:$E,B988,Detalhe_Registro!$M:$M,"SIM"),0)</f>
        <v/>
      </c>
      <c r="H988" s="2">
        <f>SUMIFS(Detalhe_Registro!$F:$F,Detalhe_Registro!$D:$D,A988,Detalhe_Registro!$E:$E,B988,Detalhe_Registro!$M:$M,"SIM")</f>
        <v/>
      </c>
      <c r="I988" s="2">
        <f>SUMIFS(Detalhe_Registro!$G:$G,Detalhe_Registro!$D:$D,A988,Detalhe_Registro!$E:$E,B988,Detalhe_Registro!$M:$M,"SIM")</f>
        <v/>
      </c>
      <c r="J988" s="2">
        <f>IF(F988&lt;Premissas!$B$8,"&lt; 1,00",IF(F988&lt;Premissas!$B$9,"1,00 – 1,19",IF(F988&lt;Premissas!$B$10,"1,20 – 1,39",IF(F988&lt;Premissas!$B$11,"1,40 – 1,59",IF(F988&lt;Premissas!$B$12,"1,60 – 1,99","≥ 2,00")))))</f>
        <v/>
      </c>
      <c r="K988" s="5">
        <f>IF(F988&lt;Premissas!$B$8,Premissas!$B$13,IF(F988&lt;Premissas!$B$9,Premissas!$B$14,IF(F988&lt;Premissas!$B$10,Premissas!$B$15,IF(F988&lt;Premissas!$B$11,Premissas!$B$16,IF(F988&lt;Premissas!$B$12,Premissas!$B$17,Premissas!$B$18)))))</f>
        <v/>
      </c>
      <c r="L988" s="5">
        <f>K988/Premissas!$B$4</f>
        <v/>
      </c>
      <c r="M988" s="2">
        <f>IF(K988=Premissas!$B$18,"SIM","NÃO")</f>
        <v/>
      </c>
    </row>
    <row r="989">
      <c r="A989" s="2" t="n">
        <v>545941</v>
      </c>
      <c r="B989" s="2" t="inlineStr">
        <is>
          <t>Tiago Rodrigues Pires</t>
        </is>
      </c>
      <c r="C989" s="2" t="n">
        <v>930</v>
      </c>
      <c r="D989" s="2">
        <f>IFERROR(TEXTJOIN(" | ",TRUE,UNIQUE(FILTER(Detalhe_Registro!$C:$C,(Detalhe_Registro!$D:$D=A989)*(Detalhe_Registro!$E:$E=B989)*(Detalhe_Registro!$M:$M="SIM")))),"")</f>
        <v/>
      </c>
      <c r="E989" s="2">
        <f>COUNTIFS(Detalhe_Registro!$D:$D,A989,Detalhe_Registro!$E:$E,B989,Detalhe_Registro!$M:$M,"SIM")</f>
        <v/>
      </c>
      <c r="F989" s="2">
        <f>IFERROR(MAXIFS(Detalhe_Registro!$N:$N,Detalhe_Registro!$D:$D,A989,Detalhe_Registro!$E:$E,B989,Detalhe_Registro!$M:$M,"SIM"),0)</f>
        <v/>
      </c>
      <c r="G989" s="2">
        <f>IFERROR(AVERAGEIFS(Detalhe_Registro!$N:$N,Detalhe_Registro!$D:$D,A989,Detalhe_Registro!$E:$E,B989,Detalhe_Registro!$M:$M,"SIM"),0)</f>
        <v/>
      </c>
      <c r="H989" s="2">
        <f>SUMIFS(Detalhe_Registro!$F:$F,Detalhe_Registro!$D:$D,A989,Detalhe_Registro!$E:$E,B989,Detalhe_Registro!$M:$M,"SIM")</f>
        <v/>
      </c>
      <c r="I989" s="2">
        <f>SUMIFS(Detalhe_Registro!$G:$G,Detalhe_Registro!$D:$D,A989,Detalhe_Registro!$E:$E,B989,Detalhe_Registro!$M:$M,"SIM")</f>
        <v/>
      </c>
      <c r="J989" s="2">
        <f>IF(F989&lt;Premissas!$B$8,"&lt; 1,00",IF(F989&lt;Premissas!$B$9,"1,00 – 1,19",IF(F989&lt;Premissas!$B$10,"1,20 – 1,39",IF(F989&lt;Premissas!$B$11,"1,40 – 1,59",IF(F989&lt;Premissas!$B$12,"1,60 – 1,99","≥ 2,00")))))</f>
        <v/>
      </c>
      <c r="K989" s="5">
        <f>IF(F989&lt;Premissas!$B$8,Premissas!$B$13,IF(F989&lt;Premissas!$B$9,Premissas!$B$14,IF(F989&lt;Premissas!$B$10,Premissas!$B$15,IF(F989&lt;Premissas!$B$11,Premissas!$B$16,IF(F989&lt;Premissas!$B$12,Premissas!$B$17,Premissas!$B$18)))))</f>
        <v/>
      </c>
      <c r="L989" s="5">
        <f>K989/Premissas!$B$4</f>
        <v/>
      </c>
      <c r="M989" s="2">
        <f>IF(K989=Premissas!$B$18,"SIM","NÃO")</f>
        <v/>
      </c>
    </row>
    <row r="990">
      <c r="A990" s="2" t="inlineStr">
        <is>
          <t>545941</t>
        </is>
      </c>
      <c r="B990" s="2" t="inlineStr">
        <is>
          <t>Tiago Rodrigues Pires</t>
        </is>
      </c>
      <c r="C990" s="2" t="n">
        <v>930</v>
      </c>
      <c r="D990" s="2">
        <f>IFERROR(TEXTJOIN(" | ",TRUE,UNIQUE(FILTER(Detalhe_Registro!$C:$C,(Detalhe_Registro!$D:$D=A990)*(Detalhe_Registro!$E:$E=B990)*(Detalhe_Registro!$M:$M="SIM")))),"")</f>
        <v/>
      </c>
      <c r="E990" s="2">
        <f>COUNTIFS(Detalhe_Registro!$D:$D,A990,Detalhe_Registro!$E:$E,B990,Detalhe_Registro!$M:$M,"SIM")</f>
        <v/>
      </c>
      <c r="F990" s="2">
        <f>IFERROR(MAXIFS(Detalhe_Registro!$N:$N,Detalhe_Registro!$D:$D,A990,Detalhe_Registro!$E:$E,B990,Detalhe_Registro!$M:$M,"SIM"),0)</f>
        <v/>
      </c>
      <c r="G990" s="2">
        <f>IFERROR(AVERAGEIFS(Detalhe_Registro!$N:$N,Detalhe_Registro!$D:$D,A990,Detalhe_Registro!$E:$E,B990,Detalhe_Registro!$M:$M,"SIM"),0)</f>
        <v/>
      </c>
      <c r="H990" s="2">
        <f>SUMIFS(Detalhe_Registro!$F:$F,Detalhe_Registro!$D:$D,A990,Detalhe_Registro!$E:$E,B990,Detalhe_Registro!$M:$M,"SIM")</f>
        <v/>
      </c>
      <c r="I990" s="2">
        <f>SUMIFS(Detalhe_Registro!$G:$G,Detalhe_Registro!$D:$D,A990,Detalhe_Registro!$E:$E,B990,Detalhe_Registro!$M:$M,"SIM")</f>
        <v/>
      </c>
      <c r="J990" s="2">
        <f>IF(F990&lt;Premissas!$B$8,"&lt; 1,00",IF(F990&lt;Premissas!$B$9,"1,00 – 1,19",IF(F990&lt;Premissas!$B$10,"1,20 – 1,39",IF(F990&lt;Premissas!$B$11,"1,40 – 1,59",IF(F990&lt;Premissas!$B$12,"1,60 – 1,99","≥ 2,00")))))</f>
        <v/>
      </c>
      <c r="K990" s="5">
        <f>IF(F990&lt;Premissas!$B$8,Premissas!$B$13,IF(F990&lt;Premissas!$B$9,Premissas!$B$14,IF(F990&lt;Premissas!$B$10,Premissas!$B$15,IF(F990&lt;Premissas!$B$11,Premissas!$B$16,IF(F990&lt;Premissas!$B$12,Premissas!$B$17,Premissas!$B$18)))))</f>
        <v/>
      </c>
      <c r="L990" s="5">
        <f>K990/Premissas!$B$4</f>
        <v/>
      </c>
      <c r="M990" s="2">
        <f>IF(K990=Premissas!$B$18,"SIM","NÃO")</f>
        <v/>
      </c>
    </row>
    <row r="991">
      <c r="A991" s="2" t="n">
        <v>5648700</v>
      </c>
      <c r="B991" s="2" t="inlineStr">
        <is>
          <t>Tiago Santos De Jesus</t>
        </is>
      </c>
      <c r="C991" s="2" t="n">
        <v>930</v>
      </c>
      <c r="D991" s="2">
        <f>IFERROR(TEXTJOIN(" | ",TRUE,UNIQUE(FILTER(Detalhe_Registro!$C:$C,(Detalhe_Registro!$D:$D=A991)*(Detalhe_Registro!$E:$E=B991)*(Detalhe_Registro!$M:$M="SIM")))),"")</f>
        <v/>
      </c>
      <c r="E991" s="2">
        <f>COUNTIFS(Detalhe_Registro!$D:$D,A991,Detalhe_Registro!$E:$E,B991,Detalhe_Registro!$M:$M,"SIM")</f>
        <v/>
      </c>
      <c r="F991" s="2">
        <f>IFERROR(MAXIFS(Detalhe_Registro!$N:$N,Detalhe_Registro!$D:$D,A991,Detalhe_Registro!$E:$E,B991,Detalhe_Registro!$M:$M,"SIM"),0)</f>
        <v/>
      </c>
      <c r="G991" s="2">
        <f>IFERROR(AVERAGEIFS(Detalhe_Registro!$N:$N,Detalhe_Registro!$D:$D,A991,Detalhe_Registro!$E:$E,B991,Detalhe_Registro!$M:$M,"SIM"),0)</f>
        <v/>
      </c>
      <c r="H991" s="2">
        <f>SUMIFS(Detalhe_Registro!$F:$F,Detalhe_Registro!$D:$D,A991,Detalhe_Registro!$E:$E,B991,Detalhe_Registro!$M:$M,"SIM")</f>
        <v/>
      </c>
      <c r="I991" s="2">
        <f>SUMIFS(Detalhe_Registro!$G:$G,Detalhe_Registro!$D:$D,A991,Detalhe_Registro!$E:$E,B991,Detalhe_Registro!$M:$M,"SIM")</f>
        <v/>
      </c>
      <c r="J991" s="2">
        <f>IF(F991&lt;Premissas!$B$8,"&lt; 1,00",IF(F991&lt;Premissas!$B$9,"1,00 – 1,19",IF(F991&lt;Premissas!$B$10,"1,20 – 1,39",IF(F991&lt;Premissas!$B$11,"1,40 – 1,59",IF(F991&lt;Premissas!$B$12,"1,60 – 1,99","≥ 2,00")))))</f>
        <v/>
      </c>
      <c r="K991" s="5">
        <f>IF(F991&lt;Premissas!$B$8,Premissas!$B$13,IF(F991&lt;Premissas!$B$9,Premissas!$B$14,IF(F991&lt;Premissas!$B$10,Premissas!$B$15,IF(F991&lt;Premissas!$B$11,Premissas!$B$16,IF(F991&lt;Premissas!$B$12,Premissas!$B$17,Premissas!$B$18)))))</f>
        <v/>
      </c>
      <c r="L991" s="5">
        <f>K991/Premissas!$B$4</f>
        <v/>
      </c>
      <c r="M991" s="2">
        <f>IF(K991=Premissas!$B$18,"SIM","NÃO")</f>
        <v/>
      </c>
    </row>
    <row r="992">
      <c r="A992" s="2" t="inlineStr">
        <is>
          <t>5648700</t>
        </is>
      </c>
      <c r="B992" s="2" t="inlineStr">
        <is>
          <t>Tiago Santos De Jesus</t>
        </is>
      </c>
      <c r="C992" s="2" t="n">
        <v>930</v>
      </c>
      <c r="D992" s="2">
        <f>IFERROR(TEXTJOIN(" | ",TRUE,UNIQUE(FILTER(Detalhe_Registro!$C:$C,(Detalhe_Registro!$D:$D=A992)*(Detalhe_Registro!$E:$E=B992)*(Detalhe_Registro!$M:$M="SIM")))),"")</f>
        <v/>
      </c>
      <c r="E992" s="2">
        <f>COUNTIFS(Detalhe_Registro!$D:$D,A992,Detalhe_Registro!$E:$E,B992,Detalhe_Registro!$M:$M,"SIM")</f>
        <v/>
      </c>
      <c r="F992" s="2">
        <f>IFERROR(MAXIFS(Detalhe_Registro!$N:$N,Detalhe_Registro!$D:$D,A992,Detalhe_Registro!$E:$E,B992,Detalhe_Registro!$M:$M,"SIM"),0)</f>
        <v/>
      </c>
      <c r="G992" s="2">
        <f>IFERROR(AVERAGEIFS(Detalhe_Registro!$N:$N,Detalhe_Registro!$D:$D,A992,Detalhe_Registro!$E:$E,B992,Detalhe_Registro!$M:$M,"SIM"),0)</f>
        <v/>
      </c>
      <c r="H992" s="2">
        <f>SUMIFS(Detalhe_Registro!$F:$F,Detalhe_Registro!$D:$D,A992,Detalhe_Registro!$E:$E,B992,Detalhe_Registro!$M:$M,"SIM")</f>
        <v/>
      </c>
      <c r="I992" s="2">
        <f>SUMIFS(Detalhe_Registro!$G:$G,Detalhe_Registro!$D:$D,A992,Detalhe_Registro!$E:$E,B992,Detalhe_Registro!$M:$M,"SIM")</f>
        <v/>
      </c>
      <c r="J992" s="2">
        <f>IF(F992&lt;Premissas!$B$8,"&lt; 1,00",IF(F992&lt;Premissas!$B$9,"1,00 – 1,19",IF(F992&lt;Premissas!$B$10,"1,20 – 1,39",IF(F992&lt;Premissas!$B$11,"1,40 – 1,59",IF(F992&lt;Premissas!$B$12,"1,60 – 1,99","≥ 2,00")))))</f>
        <v/>
      </c>
      <c r="K992" s="5">
        <f>IF(F992&lt;Premissas!$B$8,Premissas!$B$13,IF(F992&lt;Premissas!$B$9,Premissas!$B$14,IF(F992&lt;Premissas!$B$10,Premissas!$B$15,IF(F992&lt;Premissas!$B$11,Premissas!$B$16,IF(F992&lt;Premissas!$B$12,Premissas!$B$17,Premissas!$B$18)))))</f>
        <v/>
      </c>
      <c r="L992" s="5">
        <f>K992/Premissas!$B$4</f>
        <v/>
      </c>
      <c r="M992" s="2">
        <f>IF(K992=Premissas!$B$18,"SIM","NÃO")</f>
        <v/>
      </c>
    </row>
    <row r="993">
      <c r="A993" s="2" t="n">
        <v>5920230</v>
      </c>
      <c r="B993" s="2" t="inlineStr">
        <is>
          <t>Tochukwu Kingsley Ezirionye</t>
        </is>
      </c>
      <c r="C993" s="2" t="n">
        <v>930</v>
      </c>
      <c r="D993" s="2">
        <f>IFERROR(TEXTJOIN(" | ",TRUE,UNIQUE(FILTER(Detalhe_Registro!$C:$C,(Detalhe_Registro!$D:$D=A993)*(Detalhe_Registro!$E:$E=B993)*(Detalhe_Registro!$M:$M="SIM")))),"")</f>
        <v/>
      </c>
      <c r="E993" s="2">
        <f>COUNTIFS(Detalhe_Registro!$D:$D,A993,Detalhe_Registro!$E:$E,B993,Detalhe_Registro!$M:$M,"SIM")</f>
        <v/>
      </c>
      <c r="F993" s="2">
        <f>IFERROR(MAXIFS(Detalhe_Registro!$N:$N,Detalhe_Registro!$D:$D,A993,Detalhe_Registro!$E:$E,B993,Detalhe_Registro!$M:$M,"SIM"),0)</f>
        <v/>
      </c>
      <c r="G993" s="2">
        <f>IFERROR(AVERAGEIFS(Detalhe_Registro!$N:$N,Detalhe_Registro!$D:$D,A993,Detalhe_Registro!$E:$E,B993,Detalhe_Registro!$M:$M,"SIM"),0)</f>
        <v/>
      </c>
      <c r="H993" s="2">
        <f>SUMIFS(Detalhe_Registro!$F:$F,Detalhe_Registro!$D:$D,A993,Detalhe_Registro!$E:$E,B993,Detalhe_Registro!$M:$M,"SIM")</f>
        <v/>
      </c>
      <c r="I993" s="2">
        <f>SUMIFS(Detalhe_Registro!$G:$G,Detalhe_Registro!$D:$D,A993,Detalhe_Registro!$E:$E,B993,Detalhe_Registro!$M:$M,"SIM")</f>
        <v/>
      </c>
      <c r="J993" s="2">
        <f>IF(F993&lt;Premissas!$B$8,"&lt; 1,00",IF(F993&lt;Premissas!$B$9,"1,00 – 1,19",IF(F993&lt;Premissas!$B$10,"1,20 – 1,39",IF(F993&lt;Premissas!$B$11,"1,40 – 1,59",IF(F993&lt;Premissas!$B$12,"1,60 – 1,99","≥ 2,00")))))</f>
        <v/>
      </c>
      <c r="K993" s="5">
        <f>IF(F993&lt;Premissas!$B$8,Premissas!$B$13,IF(F993&lt;Premissas!$B$9,Premissas!$B$14,IF(F993&lt;Premissas!$B$10,Premissas!$B$15,IF(F993&lt;Premissas!$B$11,Premissas!$B$16,IF(F993&lt;Premissas!$B$12,Premissas!$B$17,Premissas!$B$18)))))</f>
        <v/>
      </c>
      <c r="L993" s="5">
        <f>K993/Premissas!$B$4</f>
        <v/>
      </c>
      <c r="M993" s="2">
        <f>IF(K993=Premissas!$B$18,"SIM","NÃO")</f>
        <v/>
      </c>
    </row>
    <row r="994">
      <c r="A994" s="2" t="inlineStr">
        <is>
          <t>5920230</t>
        </is>
      </c>
      <c r="B994" s="2" t="inlineStr">
        <is>
          <t>Tochukwu Kingsley Ezirionye</t>
        </is>
      </c>
      <c r="C994" s="2" t="n">
        <v>930</v>
      </c>
      <c r="D994" s="2">
        <f>IFERROR(TEXTJOIN(" | ",TRUE,UNIQUE(FILTER(Detalhe_Registro!$C:$C,(Detalhe_Registro!$D:$D=A994)*(Detalhe_Registro!$E:$E=B994)*(Detalhe_Registro!$M:$M="SIM")))),"")</f>
        <v/>
      </c>
      <c r="E994" s="2">
        <f>COUNTIFS(Detalhe_Registro!$D:$D,A994,Detalhe_Registro!$E:$E,B994,Detalhe_Registro!$M:$M,"SIM")</f>
        <v/>
      </c>
      <c r="F994" s="2">
        <f>IFERROR(MAXIFS(Detalhe_Registro!$N:$N,Detalhe_Registro!$D:$D,A994,Detalhe_Registro!$E:$E,B994,Detalhe_Registro!$M:$M,"SIM"),0)</f>
        <v/>
      </c>
      <c r="G994" s="2">
        <f>IFERROR(AVERAGEIFS(Detalhe_Registro!$N:$N,Detalhe_Registro!$D:$D,A994,Detalhe_Registro!$E:$E,B994,Detalhe_Registro!$M:$M,"SIM"),0)</f>
        <v/>
      </c>
      <c r="H994" s="2">
        <f>SUMIFS(Detalhe_Registro!$F:$F,Detalhe_Registro!$D:$D,A994,Detalhe_Registro!$E:$E,B994,Detalhe_Registro!$M:$M,"SIM")</f>
        <v/>
      </c>
      <c r="I994" s="2">
        <f>SUMIFS(Detalhe_Registro!$G:$G,Detalhe_Registro!$D:$D,A994,Detalhe_Registro!$E:$E,B994,Detalhe_Registro!$M:$M,"SIM")</f>
        <v/>
      </c>
      <c r="J994" s="2">
        <f>IF(F994&lt;Premissas!$B$8,"&lt; 1,00",IF(F994&lt;Premissas!$B$9,"1,00 – 1,19",IF(F994&lt;Premissas!$B$10,"1,20 – 1,39",IF(F994&lt;Premissas!$B$11,"1,40 – 1,59",IF(F994&lt;Premissas!$B$12,"1,60 – 1,99","≥ 2,00")))))</f>
        <v/>
      </c>
      <c r="K994" s="5">
        <f>IF(F994&lt;Premissas!$B$8,Premissas!$B$13,IF(F994&lt;Premissas!$B$9,Premissas!$B$14,IF(F994&lt;Premissas!$B$10,Premissas!$B$15,IF(F994&lt;Premissas!$B$11,Premissas!$B$16,IF(F994&lt;Premissas!$B$12,Premissas!$B$17,Premissas!$B$18)))))</f>
        <v/>
      </c>
      <c r="L994" s="5">
        <f>K994/Premissas!$B$4</f>
        <v/>
      </c>
      <c r="M994" s="2">
        <f>IF(K994=Premissas!$B$18,"SIM","NÃO")</f>
        <v/>
      </c>
    </row>
    <row r="995">
      <c r="A995" s="2" t="n">
        <v>5351120</v>
      </c>
      <c r="B995" s="2" t="inlineStr">
        <is>
          <t>VINICIUS JUNCKER LUCAS</t>
        </is>
      </c>
      <c r="C995" s="2" t="n">
        <v>930</v>
      </c>
      <c r="D995" s="2">
        <f>IFERROR(TEXTJOIN(" | ",TRUE,UNIQUE(FILTER(Detalhe_Registro!$C:$C,(Detalhe_Registro!$D:$D=A995)*(Detalhe_Registro!$E:$E=B995)*(Detalhe_Registro!$M:$M="SIM")))),"")</f>
        <v/>
      </c>
      <c r="E995" s="2">
        <f>COUNTIFS(Detalhe_Registro!$D:$D,A995,Detalhe_Registro!$E:$E,B995,Detalhe_Registro!$M:$M,"SIM")</f>
        <v/>
      </c>
      <c r="F995" s="2">
        <f>IFERROR(MAXIFS(Detalhe_Registro!$N:$N,Detalhe_Registro!$D:$D,A995,Detalhe_Registro!$E:$E,B995,Detalhe_Registro!$M:$M,"SIM"),0)</f>
        <v/>
      </c>
      <c r="G995" s="2">
        <f>IFERROR(AVERAGEIFS(Detalhe_Registro!$N:$N,Detalhe_Registro!$D:$D,A995,Detalhe_Registro!$E:$E,B995,Detalhe_Registro!$M:$M,"SIM"),0)</f>
        <v/>
      </c>
      <c r="H995" s="2">
        <f>SUMIFS(Detalhe_Registro!$F:$F,Detalhe_Registro!$D:$D,A995,Detalhe_Registro!$E:$E,B995,Detalhe_Registro!$M:$M,"SIM")</f>
        <v/>
      </c>
      <c r="I995" s="2">
        <f>SUMIFS(Detalhe_Registro!$G:$G,Detalhe_Registro!$D:$D,A995,Detalhe_Registro!$E:$E,B995,Detalhe_Registro!$M:$M,"SIM")</f>
        <v/>
      </c>
      <c r="J995" s="2">
        <f>IF(F995&lt;Premissas!$B$8,"&lt; 1,00",IF(F995&lt;Premissas!$B$9,"1,00 – 1,19",IF(F995&lt;Premissas!$B$10,"1,20 – 1,39",IF(F995&lt;Premissas!$B$11,"1,40 – 1,59",IF(F995&lt;Premissas!$B$12,"1,60 – 1,99","≥ 2,00")))))</f>
        <v/>
      </c>
      <c r="K995" s="5">
        <f>IF(F995&lt;Premissas!$B$8,Premissas!$B$13,IF(F995&lt;Premissas!$B$9,Premissas!$B$14,IF(F995&lt;Premissas!$B$10,Premissas!$B$15,IF(F995&lt;Premissas!$B$11,Premissas!$B$16,IF(F995&lt;Premissas!$B$12,Premissas!$B$17,Premissas!$B$18)))))</f>
        <v/>
      </c>
      <c r="L995" s="5">
        <f>K995/Premissas!$B$4</f>
        <v/>
      </c>
      <c r="M995" s="2">
        <f>IF(K995=Premissas!$B$18,"SIM","NÃO")</f>
        <v/>
      </c>
    </row>
    <row r="996">
      <c r="A996" s="2" t="inlineStr">
        <is>
          <t>5351120</t>
        </is>
      </c>
      <c r="B996" s="2" t="inlineStr">
        <is>
          <t>VINICIUS JUNCKER LUCAS</t>
        </is>
      </c>
      <c r="C996" s="2" t="n">
        <v>930</v>
      </c>
      <c r="D996" s="2">
        <f>IFERROR(TEXTJOIN(" | ",TRUE,UNIQUE(FILTER(Detalhe_Registro!$C:$C,(Detalhe_Registro!$D:$D=A996)*(Detalhe_Registro!$E:$E=B996)*(Detalhe_Registro!$M:$M="SIM")))),"")</f>
        <v/>
      </c>
      <c r="E996" s="2">
        <f>COUNTIFS(Detalhe_Registro!$D:$D,A996,Detalhe_Registro!$E:$E,B996,Detalhe_Registro!$M:$M,"SIM")</f>
        <v/>
      </c>
      <c r="F996" s="2">
        <f>IFERROR(MAXIFS(Detalhe_Registro!$N:$N,Detalhe_Registro!$D:$D,A996,Detalhe_Registro!$E:$E,B996,Detalhe_Registro!$M:$M,"SIM"),0)</f>
        <v/>
      </c>
      <c r="G996" s="2">
        <f>IFERROR(AVERAGEIFS(Detalhe_Registro!$N:$N,Detalhe_Registro!$D:$D,A996,Detalhe_Registro!$E:$E,B996,Detalhe_Registro!$M:$M,"SIM"),0)</f>
        <v/>
      </c>
      <c r="H996" s="2">
        <f>SUMIFS(Detalhe_Registro!$F:$F,Detalhe_Registro!$D:$D,A996,Detalhe_Registro!$E:$E,B996,Detalhe_Registro!$M:$M,"SIM")</f>
        <v/>
      </c>
      <c r="I996" s="2">
        <f>SUMIFS(Detalhe_Registro!$G:$G,Detalhe_Registro!$D:$D,A996,Detalhe_Registro!$E:$E,B996,Detalhe_Registro!$M:$M,"SIM")</f>
        <v/>
      </c>
      <c r="J996" s="2">
        <f>IF(F996&lt;Premissas!$B$8,"&lt; 1,00",IF(F996&lt;Premissas!$B$9,"1,00 – 1,19",IF(F996&lt;Premissas!$B$10,"1,20 – 1,39",IF(F996&lt;Premissas!$B$11,"1,40 – 1,59",IF(F996&lt;Premissas!$B$12,"1,60 – 1,99","≥ 2,00")))))</f>
        <v/>
      </c>
      <c r="K996" s="5">
        <f>IF(F996&lt;Premissas!$B$8,Premissas!$B$13,IF(F996&lt;Premissas!$B$9,Premissas!$B$14,IF(F996&lt;Premissas!$B$10,Premissas!$B$15,IF(F996&lt;Premissas!$B$11,Premissas!$B$16,IF(F996&lt;Premissas!$B$12,Premissas!$B$17,Premissas!$B$18)))))</f>
        <v/>
      </c>
      <c r="L996" s="5">
        <f>K996/Premissas!$B$4</f>
        <v/>
      </c>
      <c r="M996" s="2">
        <f>IF(K996=Premissas!$B$18,"SIM","NÃO")</f>
        <v/>
      </c>
    </row>
    <row r="997">
      <c r="A997" s="2" t="n">
        <v>5668964</v>
      </c>
      <c r="B997" s="2" t="inlineStr">
        <is>
          <t>Valdemar De Jesus</t>
        </is>
      </c>
      <c r="C997" s="2" t="n">
        <v>930</v>
      </c>
      <c r="D997" s="2">
        <f>IFERROR(TEXTJOIN(" | ",TRUE,UNIQUE(FILTER(Detalhe_Registro!$C:$C,(Detalhe_Registro!$D:$D=A997)*(Detalhe_Registro!$E:$E=B997)*(Detalhe_Registro!$M:$M="SIM")))),"")</f>
        <v/>
      </c>
      <c r="E997" s="2">
        <f>COUNTIFS(Detalhe_Registro!$D:$D,A997,Detalhe_Registro!$E:$E,B997,Detalhe_Registro!$M:$M,"SIM")</f>
        <v/>
      </c>
      <c r="F997" s="2">
        <f>IFERROR(MAXIFS(Detalhe_Registro!$N:$N,Detalhe_Registro!$D:$D,A997,Detalhe_Registro!$E:$E,B997,Detalhe_Registro!$M:$M,"SIM"),0)</f>
        <v/>
      </c>
      <c r="G997" s="2">
        <f>IFERROR(AVERAGEIFS(Detalhe_Registro!$N:$N,Detalhe_Registro!$D:$D,A997,Detalhe_Registro!$E:$E,B997,Detalhe_Registro!$M:$M,"SIM"),0)</f>
        <v/>
      </c>
      <c r="H997" s="2">
        <f>SUMIFS(Detalhe_Registro!$F:$F,Detalhe_Registro!$D:$D,A997,Detalhe_Registro!$E:$E,B997,Detalhe_Registro!$M:$M,"SIM")</f>
        <v/>
      </c>
      <c r="I997" s="2">
        <f>SUMIFS(Detalhe_Registro!$G:$G,Detalhe_Registro!$D:$D,A997,Detalhe_Registro!$E:$E,B997,Detalhe_Registro!$M:$M,"SIM")</f>
        <v/>
      </c>
      <c r="J997" s="2">
        <f>IF(F997&lt;Premissas!$B$8,"&lt; 1,00",IF(F997&lt;Premissas!$B$9,"1,00 – 1,19",IF(F997&lt;Premissas!$B$10,"1,20 – 1,39",IF(F997&lt;Premissas!$B$11,"1,40 – 1,59",IF(F997&lt;Premissas!$B$12,"1,60 – 1,99","≥ 2,00")))))</f>
        <v/>
      </c>
      <c r="K997" s="5">
        <f>IF(F997&lt;Premissas!$B$8,Premissas!$B$13,IF(F997&lt;Premissas!$B$9,Premissas!$B$14,IF(F997&lt;Premissas!$B$10,Premissas!$B$15,IF(F997&lt;Premissas!$B$11,Premissas!$B$16,IF(F997&lt;Premissas!$B$12,Premissas!$B$17,Premissas!$B$18)))))</f>
        <v/>
      </c>
      <c r="L997" s="5">
        <f>K997/Premissas!$B$4</f>
        <v/>
      </c>
      <c r="M997" s="2">
        <f>IF(K997=Premissas!$B$18,"SIM","NÃO")</f>
        <v/>
      </c>
    </row>
    <row r="998">
      <c r="A998" s="2" t="inlineStr">
        <is>
          <t>5668964</t>
        </is>
      </c>
      <c r="B998" s="2" t="inlineStr">
        <is>
          <t>Valdemar De Jesus</t>
        </is>
      </c>
      <c r="C998" s="2" t="n">
        <v>930</v>
      </c>
      <c r="D998" s="2">
        <f>IFERROR(TEXTJOIN(" | ",TRUE,UNIQUE(FILTER(Detalhe_Registro!$C:$C,(Detalhe_Registro!$D:$D=A998)*(Detalhe_Registro!$E:$E=B998)*(Detalhe_Registro!$M:$M="SIM")))),"")</f>
        <v/>
      </c>
      <c r="E998" s="2">
        <f>COUNTIFS(Detalhe_Registro!$D:$D,A998,Detalhe_Registro!$E:$E,B998,Detalhe_Registro!$M:$M,"SIM")</f>
        <v/>
      </c>
      <c r="F998" s="2">
        <f>IFERROR(MAXIFS(Detalhe_Registro!$N:$N,Detalhe_Registro!$D:$D,A998,Detalhe_Registro!$E:$E,B998,Detalhe_Registro!$M:$M,"SIM"),0)</f>
        <v/>
      </c>
      <c r="G998" s="2">
        <f>IFERROR(AVERAGEIFS(Detalhe_Registro!$N:$N,Detalhe_Registro!$D:$D,A998,Detalhe_Registro!$E:$E,B998,Detalhe_Registro!$M:$M,"SIM"),0)</f>
        <v/>
      </c>
      <c r="H998" s="2">
        <f>SUMIFS(Detalhe_Registro!$F:$F,Detalhe_Registro!$D:$D,A998,Detalhe_Registro!$E:$E,B998,Detalhe_Registro!$M:$M,"SIM")</f>
        <v/>
      </c>
      <c r="I998" s="2">
        <f>SUMIFS(Detalhe_Registro!$G:$G,Detalhe_Registro!$D:$D,A998,Detalhe_Registro!$E:$E,B998,Detalhe_Registro!$M:$M,"SIM")</f>
        <v/>
      </c>
      <c r="J998" s="2">
        <f>IF(F998&lt;Premissas!$B$8,"&lt; 1,00",IF(F998&lt;Premissas!$B$9,"1,00 – 1,19",IF(F998&lt;Premissas!$B$10,"1,20 – 1,39",IF(F998&lt;Premissas!$B$11,"1,40 – 1,59",IF(F998&lt;Premissas!$B$12,"1,60 – 1,99","≥ 2,00")))))</f>
        <v/>
      </c>
      <c r="K998" s="5">
        <f>IF(F998&lt;Premissas!$B$8,Premissas!$B$13,IF(F998&lt;Premissas!$B$9,Premissas!$B$14,IF(F998&lt;Premissas!$B$10,Premissas!$B$15,IF(F998&lt;Premissas!$B$11,Premissas!$B$16,IF(F998&lt;Premissas!$B$12,Premissas!$B$17,Premissas!$B$18)))))</f>
        <v/>
      </c>
      <c r="L998" s="5">
        <f>K998/Premissas!$B$4</f>
        <v/>
      </c>
      <c r="M998" s="2">
        <f>IF(K998=Premissas!$B$18,"SIM","NÃO")</f>
        <v/>
      </c>
    </row>
    <row r="999">
      <c r="A999" s="2" t="n">
        <v>407144</v>
      </c>
      <c r="B999" s="2" t="inlineStr">
        <is>
          <t>Valdinea Santos Do Espirito Santo</t>
        </is>
      </c>
      <c r="C999" s="2" t="n">
        <v>930</v>
      </c>
      <c r="D999" s="2">
        <f>IFERROR(TEXTJOIN(" | ",TRUE,UNIQUE(FILTER(Detalhe_Registro!$C:$C,(Detalhe_Registro!$D:$D=A999)*(Detalhe_Registro!$E:$E=B999)*(Detalhe_Registro!$M:$M="SIM")))),"")</f>
        <v/>
      </c>
      <c r="E999" s="2">
        <f>COUNTIFS(Detalhe_Registro!$D:$D,A999,Detalhe_Registro!$E:$E,B999,Detalhe_Registro!$M:$M,"SIM")</f>
        <v/>
      </c>
      <c r="F999" s="2">
        <f>IFERROR(MAXIFS(Detalhe_Registro!$N:$N,Detalhe_Registro!$D:$D,A999,Detalhe_Registro!$E:$E,B999,Detalhe_Registro!$M:$M,"SIM"),0)</f>
        <v/>
      </c>
      <c r="G999" s="2">
        <f>IFERROR(AVERAGEIFS(Detalhe_Registro!$N:$N,Detalhe_Registro!$D:$D,A999,Detalhe_Registro!$E:$E,B999,Detalhe_Registro!$M:$M,"SIM"),0)</f>
        <v/>
      </c>
      <c r="H999" s="2">
        <f>SUMIFS(Detalhe_Registro!$F:$F,Detalhe_Registro!$D:$D,A999,Detalhe_Registro!$E:$E,B999,Detalhe_Registro!$M:$M,"SIM")</f>
        <v/>
      </c>
      <c r="I999" s="2">
        <f>SUMIFS(Detalhe_Registro!$G:$G,Detalhe_Registro!$D:$D,A999,Detalhe_Registro!$E:$E,B999,Detalhe_Registro!$M:$M,"SIM")</f>
        <v/>
      </c>
      <c r="J999" s="2">
        <f>IF(F999&lt;Premissas!$B$8,"&lt; 1,00",IF(F999&lt;Premissas!$B$9,"1,00 – 1,19",IF(F999&lt;Premissas!$B$10,"1,20 – 1,39",IF(F999&lt;Premissas!$B$11,"1,40 – 1,59",IF(F999&lt;Premissas!$B$12,"1,60 – 1,99","≥ 2,00")))))</f>
        <v/>
      </c>
      <c r="K999" s="5">
        <f>IF(F999&lt;Premissas!$B$8,Premissas!$B$13,IF(F999&lt;Premissas!$B$9,Premissas!$B$14,IF(F999&lt;Premissas!$B$10,Premissas!$B$15,IF(F999&lt;Premissas!$B$11,Premissas!$B$16,IF(F999&lt;Premissas!$B$12,Premissas!$B$17,Premissas!$B$18)))))</f>
        <v/>
      </c>
      <c r="L999" s="5">
        <f>K999/Premissas!$B$4</f>
        <v/>
      </c>
      <c r="M999" s="2">
        <f>IF(K999=Premissas!$B$18,"SIM","NÃO")</f>
        <v/>
      </c>
    </row>
    <row r="1000">
      <c r="A1000" s="2" t="inlineStr">
        <is>
          <t>407144</t>
        </is>
      </c>
      <c r="B1000" s="2" t="inlineStr">
        <is>
          <t>Valdinea Santos Do Espirito Santo</t>
        </is>
      </c>
      <c r="C1000" s="2" t="n">
        <v>930</v>
      </c>
      <c r="D1000" s="2">
        <f>IFERROR(TEXTJOIN(" | ",TRUE,UNIQUE(FILTER(Detalhe_Registro!$C:$C,(Detalhe_Registro!$D:$D=A1000)*(Detalhe_Registro!$E:$E=B1000)*(Detalhe_Registro!$M:$M="SIM")))),"")</f>
        <v/>
      </c>
      <c r="E1000" s="2">
        <f>COUNTIFS(Detalhe_Registro!$D:$D,A1000,Detalhe_Registro!$E:$E,B1000,Detalhe_Registro!$M:$M,"SIM")</f>
        <v/>
      </c>
      <c r="F1000" s="2">
        <f>IFERROR(MAXIFS(Detalhe_Registro!$N:$N,Detalhe_Registro!$D:$D,A1000,Detalhe_Registro!$E:$E,B1000,Detalhe_Registro!$M:$M,"SIM"),0)</f>
        <v/>
      </c>
      <c r="G1000" s="2">
        <f>IFERROR(AVERAGEIFS(Detalhe_Registro!$N:$N,Detalhe_Registro!$D:$D,A1000,Detalhe_Registro!$E:$E,B1000,Detalhe_Registro!$M:$M,"SIM"),0)</f>
        <v/>
      </c>
      <c r="H1000" s="2">
        <f>SUMIFS(Detalhe_Registro!$F:$F,Detalhe_Registro!$D:$D,A1000,Detalhe_Registro!$E:$E,B1000,Detalhe_Registro!$M:$M,"SIM")</f>
        <v/>
      </c>
      <c r="I1000" s="2">
        <f>SUMIFS(Detalhe_Registro!$G:$G,Detalhe_Registro!$D:$D,A1000,Detalhe_Registro!$E:$E,B1000,Detalhe_Registro!$M:$M,"SIM")</f>
        <v/>
      </c>
      <c r="J1000" s="2">
        <f>IF(F1000&lt;Premissas!$B$8,"&lt; 1,00",IF(F1000&lt;Premissas!$B$9,"1,00 – 1,19",IF(F1000&lt;Premissas!$B$10,"1,20 – 1,39",IF(F1000&lt;Premissas!$B$11,"1,40 – 1,59",IF(F1000&lt;Premissas!$B$12,"1,60 – 1,99","≥ 2,00")))))</f>
        <v/>
      </c>
      <c r="K1000" s="5">
        <f>IF(F1000&lt;Premissas!$B$8,Premissas!$B$13,IF(F1000&lt;Premissas!$B$9,Premissas!$B$14,IF(F1000&lt;Premissas!$B$10,Premissas!$B$15,IF(F1000&lt;Premissas!$B$11,Premissas!$B$16,IF(F1000&lt;Premissas!$B$12,Premissas!$B$17,Premissas!$B$18)))))</f>
        <v/>
      </c>
      <c r="L1000" s="5">
        <f>K1000/Premissas!$B$4</f>
        <v/>
      </c>
      <c r="M1000" s="2">
        <f>IF(K1000=Premissas!$B$18,"SIM","NÃO")</f>
        <v/>
      </c>
    </row>
    <row r="1001">
      <c r="A1001" s="2" t="inlineStr">
        <is>
          <t>535168</t>
        </is>
      </c>
      <c r="B1001" s="2" t="inlineStr">
        <is>
          <t>Valmir Da Costa</t>
        </is>
      </c>
      <c r="C1001" s="2" t="n">
        <v>930</v>
      </c>
      <c r="D1001" s="2">
        <f>IFERROR(TEXTJOIN(" | ",TRUE,UNIQUE(FILTER(Detalhe_Registro!$C:$C,(Detalhe_Registro!$D:$D=A1001)*(Detalhe_Registro!$E:$E=B1001)*(Detalhe_Registro!$M:$M="SIM")))),"")</f>
        <v/>
      </c>
      <c r="E1001" s="2">
        <f>COUNTIFS(Detalhe_Registro!$D:$D,A1001,Detalhe_Registro!$E:$E,B1001,Detalhe_Registro!$M:$M,"SIM")</f>
        <v/>
      </c>
      <c r="F1001" s="2">
        <f>IFERROR(MAXIFS(Detalhe_Registro!$N:$N,Detalhe_Registro!$D:$D,A1001,Detalhe_Registro!$E:$E,B1001,Detalhe_Registro!$M:$M,"SIM"),0)</f>
        <v/>
      </c>
      <c r="G1001" s="2">
        <f>IFERROR(AVERAGEIFS(Detalhe_Registro!$N:$N,Detalhe_Registro!$D:$D,A1001,Detalhe_Registro!$E:$E,B1001,Detalhe_Registro!$M:$M,"SIM"),0)</f>
        <v/>
      </c>
      <c r="H1001" s="2">
        <f>SUMIFS(Detalhe_Registro!$F:$F,Detalhe_Registro!$D:$D,A1001,Detalhe_Registro!$E:$E,B1001,Detalhe_Registro!$M:$M,"SIM")</f>
        <v/>
      </c>
      <c r="I1001" s="2">
        <f>SUMIFS(Detalhe_Registro!$G:$G,Detalhe_Registro!$D:$D,A1001,Detalhe_Registro!$E:$E,B1001,Detalhe_Registro!$M:$M,"SIM")</f>
        <v/>
      </c>
      <c r="J1001" s="2">
        <f>IF(F1001&lt;Premissas!$B$8,"&lt; 1,00",IF(F1001&lt;Premissas!$B$9,"1,00 – 1,19",IF(F1001&lt;Premissas!$B$10,"1,20 – 1,39",IF(F1001&lt;Premissas!$B$11,"1,40 – 1,59",IF(F1001&lt;Premissas!$B$12,"1,60 – 1,99","≥ 2,00")))))</f>
        <v/>
      </c>
      <c r="K1001" s="5">
        <f>IF(F1001&lt;Premissas!$B$8,Premissas!$B$13,IF(F1001&lt;Premissas!$B$9,Premissas!$B$14,IF(F1001&lt;Premissas!$B$10,Premissas!$B$15,IF(F1001&lt;Premissas!$B$11,Premissas!$B$16,IF(F1001&lt;Premissas!$B$12,Premissas!$B$17,Premissas!$B$18)))))</f>
        <v/>
      </c>
      <c r="L1001" s="5">
        <f>K1001/Premissas!$B$4</f>
        <v/>
      </c>
      <c r="M1001" s="2">
        <f>IF(K1001=Premissas!$B$18,"SIM","NÃO")</f>
        <v/>
      </c>
    </row>
    <row r="1002">
      <c r="A1002" s="2" t="n">
        <v>5987113</v>
      </c>
      <c r="B1002" s="2" t="inlineStr">
        <is>
          <t>Venancio Bezerra Cavalcante</t>
        </is>
      </c>
      <c r="C1002" s="2" t="n">
        <v>930</v>
      </c>
      <c r="D1002" s="2">
        <f>IFERROR(TEXTJOIN(" | ",TRUE,UNIQUE(FILTER(Detalhe_Registro!$C:$C,(Detalhe_Registro!$D:$D=A1002)*(Detalhe_Registro!$E:$E=B1002)*(Detalhe_Registro!$M:$M="SIM")))),"")</f>
        <v/>
      </c>
      <c r="E1002" s="2">
        <f>COUNTIFS(Detalhe_Registro!$D:$D,A1002,Detalhe_Registro!$E:$E,B1002,Detalhe_Registro!$M:$M,"SIM")</f>
        <v/>
      </c>
      <c r="F1002" s="2">
        <f>IFERROR(MAXIFS(Detalhe_Registro!$N:$N,Detalhe_Registro!$D:$D,A1002,Detalhe_Registro!$E:$E,B1002,Detalhe_Registro!$M:$M,"SIM"),0)</f>
        <v/>
      </c>
      <c r="G1002" s="2">
        <f>IFERROR(AVERAGEIFS(Detalhe_Registro!$N:$N,Detalhe_Registro!$D:$D,A1002,Detalhe_Registro!$E:$E,B1002,Detalhe_Registro!$M:$M,"SIM"),0)</f>
        <v/>
      </c>
      <c r="H1002" s="2">
        <f>SUMIFS(Detalhe_Registro!$F:$F,Detalhe_Registro!$D:$D,A1002,Detalhe_Registro!$E:$E,B1002,Detalhe_Registro!$M:$M,"SIM")</f>
        <v/>
      </c>
      <c r="I1002" s="2">
        <f>SUMIFS(Detalhe_Registro!$G:$G,Detalhe_Registro!$D:$D,A1002,Detalhe_Registro!$E:$E,B1002,Detalhe_Registro!$M:$M,"SIM")</f>
        <v/>
      </c>
      <c r="J1002" s="2">
        <f>IF(F1002&lt;Premissas!$B$8,"&lt; 1,00",IF(F1002&lt;Premissas!$B$9,"1,00 – 1,19",IF(F1002&lt;Premissas!$B$10,"1,20 – 1,39",IF(F1002&lt;Premissas!$B$11,"1,40 – 1,59",IF(F1002&lt;Premissas!$B$12,"1,60 – 1,99","≥ 2,00")))))</f>
        <v/>
      </c>
      <c r="K1002" s="5">
        <f>IF(F1002&lt;Premissas!$B$8,Premissas!$B$13,IF(F1002&lt;Premissas!$B$9,Premissas!$B$14,IF(F1002&lt;Premissas!$B$10,Premissas!$B$15,IF(F1002&lt;Premissas!$B$11,Premissas!$B$16,IF(F1002&lt;Premissas!$B$12,Premissas!$B$17,Premissas!$B$18)))))</f>
        <v/>
      </c>
      <c r="L1002" s="5">
        <f>K1002/Premissas!$B$4</f>
        <v/>
      </c>
      <c r="M1002" s="2">
        <f>IF(K1002=Premissas!$B$18,"SIM","NÃO")</f>
        <v/>
      </c>
    </row>
    <row r="1003">
      <c r="A1003" s="2" t="inlineStr">
        <is>
          <t>5987113</t>
        </is>
      </c>
      <c r="B1003" s="2" t="inlineStr">
        <is>
          <t>Venancio Bezerra Cavalcante</t>
        </is>
      </c>
      <c r="C1003" s="2" t="n">
        <v>930</v>
      </c>
      <c r="D1003" s="2">
        <f>IFERROR(TEXTJOIN(" | ",TRUE,UNIQUE(FILTER(Detalhe_Registro!$C:$C,(Detalhe_Registro!$D:$D=A1003)*(Detalhe_Registro!$E:$E=B1003)*(Detalhe_Registro!$M:$M="SIM")))),"")</f>
        <v/>
      </c>
      <c r="E1003" s="2">
        <f>COUNTIFS(Detalhe_Registro!$D:$D,A1003,Detalhe_Registro!$E:$E,B1003,Detalhe_Registro!$M:$M,"SIM")</f>
        <v/>
      </c>
      <c r="F1003" s="2">
        <f>IFERROR(MAXIFS(Detalhe_Registro!$N:$N,Detalhe_Registro!$D:$D,A1003,Detalhe_Registro!$E:$E,B1003,Detalhe_Registro!$M:$M,"SIM"),0)</f>
        <v/>
      </c>
      <c r="G1003" s="2">
        <f>IFERROR(AVERAGEIFS(Detalhe_Registro!$N:$N,Detalhe_Registro!$D:$D,A1003,Detalhe_Registro!$E:$E,B1003,Detalhe_Registro!$M:$M,"SIM"),0)</f>
        <v/>
      </c>
      <c r="H1003" s="2">
        <f>SUMIFS(Detalhe_Registro!$F:$F,Detalhe_Registro!$D:$D,A1003,Detalhe_Registro!$E:$E,B1003,Detalhe_Registro!$M:$M,"SIM")</f>
        <v/>
      </c>
      <c r="I1003" s="2">
        <f>SUMIFS(Detalhe_Registro!$G:$G,Detalhe_Registro!$D:$D,A1003,Detalhe_Registro!$E:$E,B1003,Detalhe_Registro!$M:$M,"SIM")</f>
        <v/>
      </c>
      <c r="J1003" s="2">
        <f>IF(F1003&lt;Premissas!$B$8,"&lt; 1,00",IF(F1003&lt;Premissas!$B$9,"1,00 – 1,19",IF(F1003&lt;Premissas!$B$10,"1,20 – 1,39",IF(F1003&lt;Premissas!$B$11,"1,40 – 1,59",IF(F1003&lt;Premissas!$B$12,"1,60 – 1,99","≥ 2,00")))))</f>
        <v/>
      </c>
      <c r="K1003" s="5">
        <f>IF(F1003&lt;Premissas!$B$8,Premissas!$B$13,IF(F1003&lt;Premissas!$B$9,Premissas!$B$14,IF(F1003&lt;Premissas!$B$10,Premissas!$B$15,IF(F1003&lt;Premissas!$B$11,Premissas!$B$16,IF(F1003&lt;Premissas!$B$12,Premissas!$B$17,Premissas!$B$18)))))</f>
        <v/>
      </c>
      <c r="L1003" s="5">
        <f>K1003/Premissas!$B$4</f>
        <v/>
      </c>
      <c r="M1003" s="2">
        <f>IF(K1003=Premissas!$B$18,"SIM","NÃO")</f>
        <v/>
      </c>
    </row>
    <row r="1004">
      <c r="A1004" s="2" t="n">
        <v>5701562</v>
      </c>
      <c r="B1004" s="2" t="inlineStr">
        <is>
          <t>Victor Dos Santos Reis</t>
        </is>
      </c>
      <c r="C1004" s="2" t="n">
        <v>930</v>
      </c>
      <c r="D1004" s="2">
        <f>IFERROR(TEXTJOIN(" | ",TRUE,UNIQUE(FILTER(Detalhe_Registro!$C:$C,(Detalhe_Registro!$D:$D=A1004)*(Detalhe_Registro!$E:$E=B1004)*(Detalhe_Registro!$M:$M="SIM")))),"")</f>
        <v/>
      </c>
      <c r="E1004" s="2">
        <f>COUNTIFS(Detalhe_Registro!$D:$D,A1004,Detalhe_Registro!$E:$E,B1004,Detalhe_Registro!$M:$M,"SIM")</f>
        <v/>
      </c>
      <c r="F1004" s="2">
        <f>IFERROR(MAXIFS(Detalhe_Registro!$N:$N,Detalhe_Registro!$D:$D,A1004,Detalhe_Registro!$E:$E,B1004,Detalhe_Registro!$M:$M,"SIM"),0)</f>
        <v/>
      </c>
      <c r="G1004" s="2">
        <f>IFERROR(AVERAGEIFS(Detalhe_Registro!$N:$N,Detalhe_Registro!$D:$D,A1004,Detalhe_Registro!$E:$E,B1004,Detalhe_Registro!$M:$M,"SIM"),0)</f>
        <v/>
      </c>
      <c r="H1004" s="2">
        <f>SUMIFS(Detalhe_Registro!$F:$F,Detalhe_Registro!$D:$D,A1004,Detalhe_Registro!$E:$E,B1004,Detalhe_Registro!$M:$M,"SIM")</f>
        <v/>
      </c>
      <c r="I1004" s="2">
        <f>SUMIFS(Detalhe_Registro!$G:$G,Detalhe_Registro!$D:$D,A1004,Detalhe_Registro!$E:$E,B1004,Detalhe_Registro!$M:$M,"SIM")</f>
        <v/>
      </c>
      <c r="J1004" s="2">
        <f>IF(F1004&lt;Premissas!$B$8,"&lt; 1,00",IF(F1004&lt;Premissas!$B$9,"1,00 – 1,19",IF(F1004&lt;Premissas!$B$10,"1,20 – 1,39",IF(F1004&lt;Premissas!$B$11,"1,40 – 1,59",IF(F1004&lt;Premissas!$B$12,"1,60 – 1,99","≥ 2,00")))))</f>
        <v/>
      </c>
      <c r="K1004" s="5">
        <f>IF(F1004&lt;Premissas!$B$8,Premissas!$B$13,IF(F1004&lt;Premissas!$B$9,Premissas!$B$14,IF(F1004&lt;Premissas!$B$10,Premissas!$B$15,IF(F1004&lt;Premissas!$B$11,Premissas!$B$16,IF(F1004&lt;Premissas!$B$12,Premissas!$B$17,Premissas!$B$18)))))</f>
        <v/>
      </c>
      <c r="L1004" s="5">
        <f>K1004/Premissas!$B$4</f>
        <v/>
      </c>
      <c r="M1004" s="2">
        <f>IF(K1004=Premissas!$B$18,"SIM","NÃO")</f>
        <v/>
      </c>
    </row>
    <row r="1005">
      <c r="A1005" s="2" t="inlineStr">
        <is>
          <t>5701562</t>
        </is>
      </c>
      <c r="B1005" s="2" t="inlineStr">
        <is>
          <t>Victor Dos Santos Reis</t>
        </is>
      </c>
      <c r="C1005" s="2" t="n">
        <v>930</v>
      </c>
      <c r="D1005" s="2">
        <f>IFERROR(TEXTJOIN(" | ",TRUE,UNIQUE(FILTER(Detalhe_Registro!$C:$C,(Detalhe_Registro!$D:$D=A1005)*(Detalhe_Registro!$E:$E=B1005)*(Detalhe_Registro!$M:$M="SIM")))),"")</f>
        <v/>
      </c>
      <c r="E1005" s="2">
        <f>COUNTIFS(Detalhe_Registro!$D:$D,A1005,Detalhe_Registro!$E:$E,B1005,Detalhe_Registro!$M:$M,"SIM")</f>
        <v/>
      </c>
      <c r="F1005" s="2">
        <f>IFERROR(MAXIFS(Detalhe_Registro!$N:$N,Detalhe_Registro!$D:$D,A1005,Detalhe_Registro!$E:$E,B1005,Detalhe_Registro!$M:$M,"SIM"),0)</f>
        <v/>
      </c>
      <c r="G1005" s="2">
        <f>IFERROR(AVERAGEIFS(Detalhe_Registro!$N:$N,Detalhe_Registro!$D:$D,A1005,Detalhe_Registro!$E:$E,B1005,Detalhe_Registro!$M:$M,"SIM"),0)</f>
        <v/>
      </c>
      <c r="H1005" s="2">
        <f>SUMIFS(Detalhe_Registro!$F:$F,Detalhe_Registro!$D:$D,A1005,Detalhe_Registro!$E:$E,B1005,Detalhe_Registro!$M:$M,"SIM")</f>
        <v/>
      </c>
      <c r="I1005" s="2">
        <f>SUMIFS(Detalhe_Registro!$G:$G,Detalhe_Registro!$D:$D,A1005,Detalhe_Registro!$E:$E,B1005,Detalhe_Registro!$M:$M,"SIM")</f>
        <v/>
      </c>
      <c r="J1005" s="2">
        <f>IF(F1005&lt;Premissas!$B$8,"&lt; 1,00",IF(F1005&lt;Premissas!$B$9,"1,00 – 1,19",IF(F1005&lt;Premissas!$B$10,"1,20 – 1,39",IF(F1005&lt;Premissas!$B$11,"1,40 – 1,59",IF(F1005&lt;Premissas!$B$12,"1,60 – 1,99","≥ 2,00")))))</f>
        <v/>
      </c>
      <c r="K1005" s="5">
        <f>IF(F1005&lt;Premissas!$B$8,Premissas!$B$13,IF(F1005&lt;Premissas!$B$9,Premissas!$B$14,IF(F1005&lt;Premissas!$B$10,Premissas!$B$15,IF(F1005&lt;Premissas!$B$11,Premissas!$B$16,IF(F1005&lt;Premissas!$B$12,Premissas!$B$17,Premissas!$B$18)))))</f>
        <v/>
      </c>
      <c r="L1005" s="5">
        <f>K1005/Premissas!$B$4</f>
        <v/>
      </c>
      <c r="M1005" s="2">
        <f>IF(K1005=Premissas!$B$18,"SIM","NÃO")</f>
        <v/>
      </c>
    </row>
    <row r="1006">
      <c r="A1006" s="2" t="n">
        <v>5969425</v>
      </c>
      <c r="B1006" s="2" t="inlineStr">
        <is>
          <t>Victor Henrique Santos Rossati</t>
        </is>
      </c>
      <c r="C1006" s="2" t="n">
        <v>930</v>
      </c>
      <c r="D1006" s="2">
        <f>IFERROR(TEXTJOIN(" | ",TRUE,UNIQUE(FILTER(Detalhe_Registro!$C:$C,(Detalhe_Registro!$D:$D=A1006)*(Detalhe_Registro!$E:$E=B1006)*(Detalhe_Registro!$M:$M="SIM")))),"")</f>
        <v/>
      </c>
      <c r="E1006" s="2">
        <f>COUNTIFS(Detalhe_Registro!$D:$D,A1006,Detalhe_Registro!$E:$E,B1006,Detalhe_Registro!$M:$M,"SIM")</f>
        <v/>
      </c>
      <c r="F1006" s="2">
        <f>IFERROR(MAXIFS(Detalhe_Registro!$N:$N,Detalhe_Registro!$D:$D,A1006,Detalhe_Registro!$E:$E,B1006,Detalhe_Registro!$M:$M,"SIM"),0)</f>
        <v/>
      </c>
      <c r="G1006" s="2">
        <f>IFERROR(AVERAGEIFS(Detalhe_Registro!$N:$N,Detalhe_Registro!$D:$D,A1006,Detalhe_Registro!$E:$E,B1006,Detalhe_Registro!$M:$M,"SIM"),0)</f>
        <v/>
      </c>
      <c r="H1006" s="2">
        <f>SUMIFS(Detalhe_Registro!$F:$F,Detalhe_Registro!$D:$D,A1006,Detalhe_Registro!$E:$E,B1006,Detalhe_Registro!$M:$M,"SIM")</f>
        <v/>
      </c>
      <c r="I1006" s="2">
        <f>SUMIFS(Detalhe_Registro!$G:$G,Detalhe_Registro!$D:$D,A1006,Detalhe_Registro!$E:$E,B1006,Detalhe_Registro!$M:$M,"SIM")</f>
        <v/>
      </c>
      <c r="J1006" s="2">
        <f>IF(F1006&lt;Premissas!$B$8,"&lt; 1,00",IF(F1006&lt;Premissas!$B$9,"1,00 – 1,19",IF(F1006&lt;Premissas!$B$10,"1,20 – 1,39",IF(F1006&lt;Premissas!$B$11,"1,40 – 1,59",IF(F1006&lt;Premissas!$B$12,"1,60 – 1,99","≥ 2,00")))))</f>
        <v/>
      </c>
      <c r="K1006" s="5">
        <f>IF(F1006&lt;Premissas!$B$8,Premissas!$B$13,IF(F1006&lt;Premissas!$B$9,Premissas!$B$14,IF(F1006&lt;Premissas!$B$10,Premissas!$B$15,IF(F1006&lt;Premissas!$B$11,Premissas!$B$16,IF(F1006&lt;Premissas!$B$12,Premissas!$B$17,Premissas!$B$18)))))</f>
        <v/>
      </c>
      <c r="L1006" s="5">
        <f>K1006/Premissas!$B$4</f>
        <v/>
      </c>
      <c r="M1006" s="2">
        <f>IF(K1006=Premissas!$B$18,"SIM","NÃO")</f>
        <v/>
      </c>
    </row>
    <row r="1007">
      <c r="A1007" s="2" t="n">
        <v>6001343</v>
      </c>
      <c r="B1007" s="2" t="inlineStr">
        <is>
          <t>Victor Hugo Santos De Jesus</t>
        </is>
      </c>
      <c r="C1007" s="2" t="n">
        <v>930</v>
      </c>
      <c r="D1007" s="2">
        <f>IFERROR(TEXTJOIN(" | ",TRUE,UNIQUE(FILTER(Detalhe_Registro!$C:$C,(Detalhe_Registro!$D:$D=A1007)*(Detalhe_Registro!$E:$E=B1007)*(Detalhe_Registro!$M:$M="SIM")))),"")</f>
        <v/>
      </c>
      <c r="E1007" s="2">
        <f>COUNTIFS(Detalhe_Registro!$D:$D,A1007,Detalhe_Registro!$E:$E,B1007,Detalhe_Registro!$M:$M,"SIM")</f>
        <v/>
      </c>
      <c r="F1007" s="2">
        <f>IFERROR(MAXIFS(Detalhe_Registro!$N:$N,Detalhe_Registro!$D:$D,A1007,Detalhe_Registro!$E:$E,B1007,Detalhe_Registro!$M:$M,"SIM"),0)</f>
        <v/>
      </c>
      <c r="G1007" s="2">
        <f>IFERROR(AVERAGEIFS(Detalhe_Registro!$N:$N,Detalhe_Registro!$D:$D,A1007,Detalhe_Registro!$E:$E,B1007,Detalhe_Registro!$M:$M,"SIM"),0)</f>
        <v/>
      </c>
      <c r="H1007" s="2">
        <f>SUMIFS(Detalhe_Registro!$F:$F,Detalhe_Registro!$D:$D,A1007,Detalhe_Registro!$E:$E,B1007,Detalhe_Registro!$M:$M,"SIM")</f>
        <v/>
      </c>
      <c r="I1007" s="2">
        <f>SUMIFS(Detalhe_Registro!$G:$G,Detalhe_Registro!$D:$D,A1007,Detalhe_Registro!$E:$E,B1007,Detalhe_Registro!$M:$M,"SIM")</f>
        <v/>
      </c>
      <c r="J1007" s="2">
        <f>IF(F1007&lt;Premissas!$B$8,"&lt; 1,00",IF(F1007&lt;Premissas!$B$9,"1,00 – 1,19",IF(F1007&lt;Premissas!$B$10,"1,20 – 1,39",IF(F1007&lt;Premissas!$B$11,"1,40 – 1,59",IF(F1007&lt;Premissas!$B$12,"1,60 – 1,99","≥ 2,00")))))</f>
        <v/>
      </c>
      <c r="K1007" s="5">
        <f>IF(F1007&lt;Premissas!$B$8,Premissas!$B$13,IF(F1007&lt;Premissas!$B$9,Premissas!$B$14,IF(F1007&lt;Premissas!$B$10,Premissas!$B$15,IF(F1007&lt;Premissas!$B$11,Premissas!$B$16,IF(F1007&lt;Premissas!$B$12,Premissas!$B$17,Premissas!$B$18)))))</f>
        <v/>
      </c>
      <c r="L1007" s="5">
        <f>K1007/Premissas!$B$4</f>
        <v/>
      </c>
      <c r="M1007" s="2">
        <f>IF(K1007=Premissas!$B$18,"SIM","NÃO")</f>
        <v/>
      </c>
    </row>
    <row r="1008">
      <c r="A1008" s="2" t="inlineStr">
        <is>
          <t>6001343</t>
        </is>
      </c>
      <c r="B1008" s="2" t="inlineStr">
        <is>
          <t>Victor Hugo Santos De Jesus</t>
        </is>
      </c>
      <c r="C1008" s="2" t="n">
        <v>930</v>
      </c>
      <c r="D1008" s="2">
        <f>IFERROR(TEXTJOIN(" | ",TRUE,UNIQUE(FILTER(Detalhe_Registro!$C:$C,(Detalhe_Registro!$D:$D=A1008)*(Detalhe_Registro!$E:$E=B1008)*(Detalhe_Registro!$M:$M="SIM")))),"")</f>
        <v/>
      </c>
      <c r="E1008" s="2">
        <f>COUNTIFS(Detalhe_Registro!$D:$D,A1008,Detalhe_Registro!$E:$E,B1008,Detalhe_Registro!$M:$M,"SIM")</f>
        <v/>
      </c>
      <c r="F1008" s="2">
        <f>IFERROR(MAXIFS(Detalhe_Registro!$N:$N,Detalhe_Registro!$D:$D,A1008,Detalhe_Registro!$E:$E,B1008,Detalhe_Registro!$M:$M,"SIM"),0)</f>
        <v/>
      </c>
      <c r="G1008" s="2">
        <f>IFERROR(AVERAGEIFS(Detalhe_Registro!$N:$N,Detalhe_Registro!$D:$D,A1008,Detalhe_Registro!$E:$E,B1008,Detalhe_Registro!$M:$M,"SIM"),0)</f>
        <v/>
      </c>
      <c r="H1008" s="2">
        <f>SUMIFS(Detalhe_Registro!$F:$F,Detalhe_Registro!$D:$D,A1008,Detalhe_Registro!$E:$E,B1008,Detalhe_Registro!$M:$M,"SIM")</f>
        <v/>
      </c>
      <c r="I1008" s="2">
        <f>SUMIFS(Detalhe_Registro!$G:$G,Detalhe_Registro!$D:$D,A1008,Detalhe_Registro!$E:$E,B1008,Detalhe_Registro!$M:$M,"SIM")</f>
        <v/>
      </c>
      <c r="J1008" s="2">
        <f>IF(F1008&lt;Premissas!$B$8,"&lt; 1,00",IF(F1008&lt;Premissas!$B$9,"1,00 – 1,19",IF(F1008&lt;Premissas!$B$10,"1,20 – 1,39",IF(F1008&lt;Premissas!$B$11,"1,40 – 1,59",IF(F1008&lt;Premissas!$B$12,"1,60 – 1,99","≥ 2,00")))))</f>
        <v/>
      </c>
      <c r="K1008" s="5">
        <f>IF(F1008&lt;Premissas!$B$8,Premissas!$B$13,IF(F1008&lt;Premissas!$B$9,Premissas!$B$14,IF(F1008&lt;Premissas!$B$10,Premissas!$B$15,IF(F1008&lt;Premissas!$B$11,Premissas!$B$16,IF(F1008&lt;Premissas!$B$12,Premissas!$B$17,Premissas!$B$18)))))</f>
        <v/>
      </c>
      <c r="L1008" s="5">
        <f>K1008/Premissas!$B$4</f>
        <v/>
      </c>
      <c r="M1008" s="2">
        <f>IF(K1008=Premissas!$B$18,"SIM","NÃO")</f>
        <v/>
      </c>
    </row>
    <row r="1009">
      <c r="A1009" s="2" t="n">
        <v>5331854</v>
      </c>
      <c r="B1009" s="2" t="inlineStr">
        <is>
          <t>Vinicius Corel De Morais</t>
        </is>
      </c>
      <c r="C1009" s="2" t="n">
        <v>930</v>
      </c>
      <c r="D1009" s="2">
        <f>IFERROR(TEXTJOIN(" | ",TRUE,UNIQUE(FILTER(Detalhe_Registro!$C:$C,(Detalhe_Registro!$D:$D=A1009)*(Detalhe_Registro!$E:$E=B1009)*(Detalhe_Registro!$M:$M="SIM")))),"")</f>
        <v/>
      </c>
      <c r="E1009" s="2">
        <f>COUNTIFS(Detalhe_Registro!$D:$D,A1009,Detalhe_Registro!$E:$E,B1009,Detalhe_Registro!$M:$M,"SIM")</f>
        <v/>
      </c>
      <c r="F1009" s="2">
        <f>IFERROR(MAXIFS(Detalhe_Registro!$N:$N,Detalhe_Registro!$D:$D,A1009,Detalhe_Registro!$E:$E,B1009,Detalhe_Registro!$M:$M,"SIM"),0)</f>
        <v/>
      </c>
      <c r="G1009" s="2">
        <f>IFERROR(AVERAGEIFS(Detalhe_Registro!$N:$N,Detalhe_Registro!$D:$D,A1009,Detalhe_Registro!$E:$E,B1009,Detalhe_Registro!$M:$M,"SIM"),0)</f>
        <v/>
      </c>
      <c r="H1009" s="2">
        <f>SUMIFS(Detalhe_Registro!$F:$F,Detalhe_Registro!$D:$D,A1009,Detalhe_Registro!$E:$E,B1009,Detalhe_Registro!$M:$M,"SIM")</f>
        <v/>
      </c>
      <c r="I1009" s="2">
        <f>SUMIFS(Detalhe_Registro!$G:$G,Detalhe_Registro!$D:$D,A1009,Detalhe_Registro!$E:$E,B1009,Detalhe_Registro!$M:$M,"SIM")</f>
        <v/>
      </c>
      <c r="J1009" s="2">
        <f>IF(F1009&lt;Premissas!$B$8,"&lt; 1,00",IF(F1009&lt;Premissas!$B$9,"1,00 – 1,19",IF(F1009&lt;Premissas!$B$10,"1,20 – 1,39",IF(F1009&lt;Premissas!$B$11,"1,40 – 1,59",IF(F1009&lt;Premissas!$B$12,"1,60 – 1,99","≥ 2,00")))))</f>
        <v/>
      </c>
      <c r="K1009" s="5">
        <f>IF(F1009&lt;Premissas!$B$8,Premissas!$B$13,IF(F1009&lt;Premissas!$B$9,Premissas!$B$14,IF(F1009&lt;Premissas!$B$10,Premissas!$B$15,IF(F1009&lt;Premissas!$B$11,Premissas!$B$16,IF(F1009&lt;Premissas!$B$12,Premissas!$B$17,Premissas!$B$18)))))</f>
        <v/>
      </c>
      <c r="L1009" s="5">
        <f>K1009/Premissas!$B$4</f>
        <v/>
      </c>
      <c r="M1009" s="2">
        <f>IF(K1009=Premissas!$B$18,"SIM","NÃO")</f>
        <v/>
      </c>
    </row>
    <row r="1010">
      <c r="A1010" s="2" t="inlineStr">
        <is>
          <t>5331854</t>
        </is>
      </c>
      <c r="B1010" s="2" t="inlineStr">
        <is>
          <t>Vinicius Corel De Morais</t>
        </is>
      </c>
      <c r="C1010" s="2" t="n">
        <v>930</v>
      </c>
      <c r="D1010" s="2">
        <f>IFERROR(TEXTJOIN(" | ",TRUE,UNIQUE(FILTER(Detalhe_Registro!$C:$C,(Detalhe_Registro!$D:$D=A1010)*(Detalhe_Registro!$E:$E=B1010)*(Detalhe_Registro!$M:$M="SIM")))),"")</f>
        <v/>
      </c>
      <c r="E1010" s="2">
        <f>COUNTIFS(Detalhe_Registro!$D:$D,A1010,Detalhe_Registro!$E:$E,B1010,Detalhe_Registro!$M:$M,"SIM")</f>
        <v/>
      </c>
      <c r="F1010" s="2">
        <f>IFERROR(MAXIFS(Detalhe_Registro!$N:$N,Detalhe_Registro!$D:$D,A1010,Detalhe_Registro!$E:$E,B1010,Detalhe_Registro!$M:$M,"SIM"),0)</f>
        <v/>
      </c>
      <c r="G1010" s="2">
        <f>IFERROR(AVERAGEIFS(Detalhe_Registro!$N:$N,Detalhe_Registro!$D:$D,A1010,Detalhe_Registro!$E:$E,B1010,Detalhe_Registro!$M:$M,"SIM"),0)</f>
        <v/>
      </c>
      <c r="H1010" s="2">
        <f>SUMIFS(Detalhe_Registro!$F:$F,Detalhe_Registro!$D:$D,A1010,Detalhe_Registro!$E:$E,B1010,Detalhe_Registro!$M:$M,"SIM")</f>
        <v/>
      </c>
      <c r="I1010" s="2">
        <f>SUMIFS(Detalhe_Registro!$G:$G,Detalhe_Registro!$D:$D,A1010,Detalhe_Registro!$E:$E,B1010,Detalhe_Registro!$M:$M,"SIM")</f>
        <v/>
      </c>
      <c r="J1010" s="2">
        <f>IF(F1010&lt;Premissas!$B$8,"&lt; 1,00",IF(F1010&lt;Premissas!$B$9,"1,00 – 1,19",IF(F1010&lt;Premissas!$B$10,"1,20 – 1,39",IF(F1010&lt;Premissas!$B$11,"1,40 – 1,59",IF(F1010&lt;Premissas!$B$12,"1,60 – 1,99","≥ 2,00")))))</f>
        <v/>
      </c>
      <c r="K1010" s="5">
        <f>IF(F1010&lt;Premissas!$B$8,Premissas!$B$13,IF(F1010&lt;Premissas!$B$9,Premissas!$B$14,IF(F1010&lt;Premissas!$B$10,Premissas!$B$15,IF(F1010&lt;Premissas!$B$11,Premissas!$B$16,IF(F1010&lt;Premissas!$B$12,Premissas!$B$17,Premissas!$B$18)))))</f>
        <v/>
      </c>
      <c r="L1010" s="5">
        <f>K1010/Premissas!$B$4</f>
        <v/>
      </c>
      <c r="M1010" s="2">
        <f>IF(K1010=Premissas!$B$18,"SIM","NÃO")</f>
        <v/>
      </c>
    </row>
    <row r="1011">
      <c r="A1011" s="2" t="inlineStr">
        <is>
          <t>5341450</t>
        </is>
      </c>
      <c r="B1011" s="2" t="inlineStr">
        <is>
          <t>Vinicius Pereira Da Silva</t>
        </is>
      </c>
      <c r="C1011" s="2" t="n">
        <v>930</v>
      </c>
      <c r="D1011" s="2">
        <f>IFERROR(TEXTJOIN(" | ",TRUE,UNIQUE(FILTER(Detalhe_Registro!$C:$C,(Detalhe_Registro!$D:$D=A1011)*(Detalhe_Registro!$E:$E=B1011)*(Detalhe_Registro!$M:$M="SIM")))),"")</f>
        <v/>
      </c>
      <c r="E1011" s="2">
        <f>COUNTIFS(Detalhe_Registro!$D:$D,A1011,Detalhe_Registro!$E:$E,B1011,Detalhe_Registro!$M:$M,"SIM")</f>
        <v/>
      </c>
      <c r="F1011" s="2">
        <f>IFERROR(MAXIFS(Detalhe_Registro!$N:$N,Detalhe_Registro!$D:$D,A1011,Detalhe_Registro!$E:$E,B1011,Detalhe_Registro!$M:$M,"SIM"),0)</f>
        <v/>
      </c>
      <c r="G1011" s="2">
        <f>IFERROR(AVERAGEIFS(Detalhe_Registro!$N:$N,Detalhe_Registro!$D:$D,A1011,Detalhe_Registro!$E:$E,B1011,Detalhe_Registro!$M:$M,"SIM"),0)</f>
        <v/>
      </c>
      <c r="H1011" s="2">
        <f>SUMIFS(Detalhe_Registro!$F:$F,Detalhe_Registro!$D:$D,A1011,Detalhe_Registro!$E:$E,B1011,Detalhe_Registro!$M:$M,"SIM")</f>
        <v/>
      </c>
      <c r="I1011" s="2">
        <f>SUMIFS(Detalhe_Registro!$G:$G,Detalhe_Registro!$D:$D,A1011,Detalhe_Registro!$E:$E,B1011,Detalhe_Registro!$M:$M,"SIM")</f>
        <v/>
      </c>
      <c r="J1011" s="2">
        <f>IF(F1011&lt;Premissas!$B$8,"&lt; 1,00",IF(F1011&lt;Premissas!$B$9,"1,00 – 1,19",IF(F1011&lt;Premissas!$B$10,"1,20 – 1,39",IF(F1011&lt;Premissas!$B$11,"1,40 – 1,59",IF(F1011&lt;Premissas!$B$12,"1,60 – 1,99","≥ 2,00")))))</f>
        <v/>
      </c>
      <c r="K1011" s="5">
        <f>IF(F1011&lt;Premissas!$B$8,Premissas!$B$13,IF(F1011&lt;Premissas!$B$9,Premissas!$B$14,IF(F1011&lt;Premissas!$B$10,Premissas!$B$15,IF(F1011&lt;Premissas!$B$11,Premissas!$B$16,IF(F1011&lt;Premissas!$B$12,Premissas!$B$17,Premissas!$B$18)))))</f>
        <v/>
      </c>
      <c r="L1011" s="5">
        <f>K1011/Premissas!$B$4</f>
        <v/>
      </c>
      <c r="M1011" s="2">
        <f>IF(K1011=Premissas!$B$18,"SIM","NÃO")</f>
        <v/>
      </c>
    </row>
    <row r="1012">
      <c r="A1012" s="2" t="n">
        <v>5658349</v>
      </c>
      <c r="B1012" s="2" t="inlineStr">
        <is>
          <t>Vitor Antunes Lopes Cantero</t>
        </is>
      </c>
      <c r="C1012" s="2" t="n">
        <v>930</v>
      </c>
      <c r="D1012" s="2">
        <f>IFERROR(TEXTJOIN(" | ",TRUE,UNIQUE(FILTER(Detalhe_Registro!$C:$C,(Detalhe_Registro!$D:$D=A1012)*(Detalhe_Registro!$E:$E=B1012)*(Detalhe_Registro!$M:$M="SIM")))),"")</f>
        <v/>
      </c>
      <c r="E1012" s="2">
        <f>COUNTIFS(Detalhe_Registro!$D:$D,A1012,Detalhe_Registro!$E:$E,B1012,Detalhe_Registro!$M:$M,"SIM")</f>
        <v/>
      </c>
      <c r="F1012" s="2">
        <f>IFERROR(MAXIFS(Detalhe_Registro!$N:$N,Detalhe_Registro!$D:$D,A1012,Detalhe_Registro!$E:$E,B1012,Detalhe_Registro!$M:$M,"SIM"),0)</f>
        <v/>
      </c>
      <c r="G1012" s="2">
        <f>IFERROR(AVERAGEIFS(Detalhe_Registro!$N:$N,Detalhe_Registro!$D:$D,A1012,Detalhe_Registro!$E:$E,B1012,Detalhe_Registro!$M:$M,"SIM"),0)</f>
        <v/>
      </c>
      <c r="H1012" s="2">
        <f>SUMIFS(Detalhe_Registro!$F:$F,Detalhe_Registro!$D:$D,A1012,Detalhe_Registro!$E:$E,B1012,Detalhe_Registro!$M:$M,"SIM")</f>
        <v/>
      </c>
      <c r="I1012" s="2">
        <f>SUMIFS(Detalhe_Registro!$G:$G,Detalhe_Registro!$D:$D,A1012,Detalhe_Registro!$E:$E,B1012,Detalhe_Registro!$M:$M,"SIM")</f>
        <v/>
      </c>
      <c r="J1012" s="2">
        <f>IF(F1012&lt;Premissas!$B$8,"&lt; 1,00",IF(F1012&lt;Premissas!$B$9,"1,00 – 1,19",IF(F1012&lt;Premissas!$B$10,"1,20 – 1,39",IF(F1012&lt;Premissas!$B$11,"1,40 – 1,59",IF(F1012&lt;Premissas!$B$12,"1,60 – 1,99","≥ 2,00")))))</f>
        <v/>
      </c>
      <c r="K1012" s="5">
        <f>IF(F1012&lt;Premissas!$B$8,Premissas!$B$13,IF(F1012&lt;Premissas!$B$9,Premissas!$B$14,IF(F1012&lt;Premissas!$B$10,Premissas!$B$15,IF(F1012&lt;Premissas!$B$11,Premissas!$B$16,IF(F1012&lt;Premissas!$B$12,Premissas!$B$17,Premissas!$B$18)))))</f>
        <v/>
      </c>
      <c r="L1012" s="5">
        <f>K1012/Premissas!$B$4</f>
        <v/>
      </c>
      <c r="M1012" s="2">
        <f>IF(K1012=Premissas!$B$18,"SIM","NÃO")</f>
        <v/>
      </c>
    </row>
    <row r="1013">
      <c r="A1013" s="2" t="inlineStr">
        <is>
          <t>5658349</t>
        </is>
      </c>
      <c r="B1013" s="2" t="inlineStr">
        <is>
          <t>Vitor Antunes Lopes Cantero</t>
        </is>
      </c>
      <c r="C1013" s="2" t="n">
        <v>930</v>
      </c>
      <c r="D1013" s="2">
        <f>IFERROR(TEXTJOIN(" | ",TRUE,UNIQUE(FILTER(Detalhe_Registro!$C:$C,(Detalhe_Registro!$D:$D=A1013)*(Detalhe_Registro!$E:$E=B1013)*(Detalhe_Registro!$M:$M="SIM")))),"")</f>
        <v/>
      </c>
      <c r="E1013" s="2">
        <f>COUNTIFS(Detalhe_Registro!$D:$D,A1013,Detalhe_Registro!$E:$E,B1013,Detalhe_Registro!$M:$M,"SIM")</f>
        <v/>
      </c>
      <c r="F1013" s="2">
        <f>IFERROR(MAXIFS(Detalhe_Registro!$N:$N,Detalhe_Registro!$D:$D,A1013,Detalhe_Registro!$E:$E,B1013,Detalhe_Registro!$M:$M,"SIM"),0)</f>
        <v/>
      </c>
      <c r="G1013" s="2">
        <f>IFERROR(AVERAGEIFS(Detalhe_Registro!$N:$N,Detalhe_Registro!$D:$D,A1013,Detalhe_Registro!$E:$E,B1013,Detalhe_Registro!$M:$M,"SIM"),0)</f>
        <v/>
      </c>
      <c r="H1013" s="2">
        <f>SUMIFS(Detalhe_Registro!$F:$F,Detalhe_Registro!$D:$D,A1013,Detalhe_Registro!$E:$E,B1013,Detalhe_Registro!$M:$M,"SIM")</f>
        <v/>
      </c>
      <c r="I1013" s="2">
        <f>SUMIFS(Detalhe_Registro!$G:$G,Detalhe_Registro!$D:$D,A1013,Detalhe_Registro!$E:$E,B1013,Detalhe_Registro!$M:$M,"SIM")</f>
        <v/>
      </c>
      <c r="J1013" s="2">
        <f>IF(F1013&lt;Premissas!$B$8,"&lt; 1,00",IF(F1013&lt;Premissas!$B$9,"1,00 – 1,19",IF(F1013&lt;Premissas!$B$10,"1,20 – 1,39",IF(F1013&lt;Premissas!$B$11,"1,40 – 1,59",IF(F1013&lt;Premissas!$B$12,"1,60 – 1,99","≥ 2,00")))))</f>
        <v/>
      </c>
      <c r="K1013" s="5">
        <f>IF(F1013&lt;Premissas!$B$8,Premissas!$B$13,IF(F1013&lt;Premissas!$B$9,Premissas!$B$14,IF(F1013&lt;Premissas!$B$10,Premissas!$B$15,IF(F1013&lt;Premissas!$B$11,Premissas!$B$16,IF(F1013&lt;Premissas!$B$12,Premissas!$B$17,Premissas!$B$18)))))</f>
        <v/>
      </c>
      <c r="L1013" s="5">
        <f>K1013/Premissas!$B$4</f>
        <v/>
      </c>
      <c r="M1013" s="2">
        <f>IF(K1013=Premissas!$B$18,"SIM","NÃO")</f>
        <v/>
      </c>
    </row>
    <row r="1014">
      <c r="A1014" s="2" t="n">
        <v>523703</v>
      </c>
      <c r="B1014" s="2" t="inlineStr">
        <is>
          <t>WELLINGTON ALVES DA SILVA</t>
        </is>
      </c>
      <c r="C1014" s="2" t="n">
        <v>930</v>
      </c>
      <c r="D1014" s="2">
        <f>IFERROR(TEXTJOIN(" | ",TRUE,UNIQUE(FILTER(Detalhe_Registro!$C:$C,(Detalhe_Registro!$D:$D=A1014)*(Detalhe_Registro!$E:$E=B1014)*(Detalhe_Registro!$M:$M="SIM")))),"")</f>
        <v/>
      </c>
      <c r="E1014" s="2">
        <f>COUNTIFS(Detalhe_Registro!$D:$D,A1014,Detalhe_Registro!$E:$E,B1014,Detalhe_Registro!$M:$M,"SIM")</f>
        <v/>
      </c>
      <c r="F1014" s="2">
        <f>IFERROR(MAXIFS(Detalhe_Registro!$N:$N,Detalhe_Registro!$D:$D,A1014,Detalhe_Registro!$E:$E,B1014,Detalhe_Registro!$M:$M,"SIM"),0)</f>
        <v/>
      </c>
      <c r="G1014" s="2">
        <f>IFERROR(AVERAGEIFS(Detalhe_Registro!$N:$N,Detalhe_Registro!$D:$D,A1014,Detalhe_Registro!$E:$E,B1014,Detalhe_Registro!$M:$M,"SIM"),0)</f>
        <v/>
      </c>
      <c r="H1014" s="2">
        <f>SUMIFS(Detalhe_Registro!$F:$F,Detalhe_Registro!$D:$D,A1014,Detalhe_Registro!$E:$E,B1014,Detalhe_Registro!$M:$M,"SIM")</f>
        <v/>
      </c>
      <c r="I1014" s="2">
        <f>SUMIFS(Detalhe_Registro!$G:$G,Detalhe_Registro!$D:$D,A1014,Detalhe_Registro!$E:$E,B1014,Detalhe_Registro!$M:$M,"SIM")</f>
        <v/>
      </c>
      <c r="J1014" s="2">
        <f>IF(F1014&lt;Premissas!$B$8,"&lt; 1,00",IF(F1014&lt;Premissas!$B$9,"1,00 – 1,19",IF(F1014&lt;Premissas!$B$10,"1,20 – 1,39",IF(F1014&lt;Premissas!$B$11,"1,40 – 1,59",IF(F1014&lt;Premissas!$B$12,"1,60 – 1,99","≥ 2,00")))))</f>
        <v/>
      </c>
      <c r="K1014" s="5">
        <f>IF(F1014&lt;Premissas!$B$8,Premissas!$B$13,IF(F1014&lt;Premissas!$B$9,Premissas!$B$14,IF(F1014&lt;Premissas!$B$10,Premissas!$B$15,IF(F1014&lt;Premissas!$B$11,Premissas!$B$16,IF(F1014&lt;Premissas!$B$12,Premissas!$B$17,Premissas!$B$18)))))</f>
        <v/>
      </c>
      <c r="L1014" s="5">
        <f>K1014/Premissas!$B$4</f>
        <v/>
      </c>
      <c r="M1014" s="2">
        <f>IF(K1014=Premissas!$B$18,"SIM","NÃO")</f>
        <v/>
      </c>
    </row>
    <row r="1015">
      <c r="A1015" s="2" t="inlineStr">
        <is>
          <t>523703</t>
        </is>
      </c>
      <c r="B1015" s="2" t="inlineStr">
        <is>
          <t>WELLINGTON ALVES DA SILVA</t>
        </is>
      </c>
      <c r="C1015" s="2" t="n">
        <v>930</v>
      </c>
      <c r="D1015" s="2">
        <f>IFERROR(TEXTJOIN(" | ",TRUE,UNIQUE(FILTER(Detalhe_Registro!$C:$C,(Detalhe_Registro!$D:$D=A1015)*(Detalhe_Registro!$E:$E=B1015)*(Detalhe_Registro!$M:$M="SIM")))),"")</f>
        <v/>
      </c>
      <c r="E1015" s="2">
        <f>COUNTIFS(Detalhe_Registro!$D:$D,A1015,Detalhe_Registro!$E:$E,B1015,Detalhe_Registro!$M:$M,"SIM")</f>
        <v/>
      </c>
      <c r="F1015" s="2">
        <f>IFERROR(MAXIFS(Detalhe_Registro!$N:$N,Detalhe_Registro!$D:$D,A1015,Detalhe_Registro!$E:$E,B1015,Detalhe_Registro!$M:$M,"SIM"),0)</f>
        <v/>
      </c>
      <c r="G1015" s="2">
        <f>IFERROR(AVERAGEIFS(Detalhe_Registro!$N:$N,Detalhe_Registro!$D:$D,A1015,Detalhe_Registro!$E:$E,B1015,Detalhe_Registro!$M:$M,"SIM"),0)</f>
        <v/>
      </c>
      <c r="H1015" s="2">
        <f>SUMIFS(Detalhe_Registro!$F:$F,Detalhe_Registro!$D:$D,A1015,Detalhe_Registro!$E:$E,B1015,Detalhe_Registro!$M:$M,"SIM")</f>
        <v/>
      </c>
      <c r="I1015" s="2">
        <f>SUMIFS(Detalhe_Registro!$G:$G,Detalhe_Registro!$D:$D,A1015,Detalhe_Registro!$E:$E,B1015,Detalhe_Registro!$M:$M,"SIM")</f>
        <v/>
      </c>
      <c r="J1015" s="2">
        <f>IF(F1015&lt;Premissas!$B$8,"&lt; 1,00",IF(F1015&lt;Premissas!$B$9,"1,00 – 1,19",IF(F1015&lt;Premissas!$B$10,"1,20 – 1,39",IF(F1015&lt;Premissas!$B$11,"1,40 – 1,59",IF(F1015&lt;Premissas!$B$12,"1,60 – 1,99","≥ 2,00")))))</f>
        <v/>
      </c>
      <c r="K1015" s="5">
        <f>IF(F1015&lt;Premissas!$B$8,Premissas!$B$13,IF(F1015&lt;Premissas!$B$9,Premissas!$B$14,IF(F1015&lt;Premissas!$B$10,Premissas!$B$15,IF(F1015&lt;Premissas!$B$11,Premissas!$B$16,IF(F1015&lt;Premissas!$B$12,Premissas!$B$17,Premissas!$B$18)))))</f>
        <v/>
      </c>
      <c r="L1015" s="5">
        <f>K1015/Premissas!$B$4</f>
        <v/>
      </c>
      <c r="M1015" s="2">
        <f>IF(K1015=Premissas!$B$18,"SIM","NÃO")</f>
        <v/>
      </c>
    </row>
    <row r="1016">
      <c r="A1016" s="2" t="n">
        <v>5235626</v>
      </c>
      <c r="B1016" s="2" t="inlineStr">
        <is>
          <t>WELLINGTON DA SAILVA</t>
        </is>
      </c>
      <c r="C1016" s="2" t="n">
        <v>930</v>
      </c>
      <c r="D1016" s="2">
        <f>IFERROR(TEXTJOIN(" | ",TRUE,UNIQUE(FILTER(Detalhe_Registro!$C:$C,(Detalhe_Registro!$D:$D=A1016)*(Detalhe_Registro!$E:$E=B1016)*(Detalhe_Registro!$M:$M="SIM")))),"")</f>
        <v/>
      </c>
      <c r="E1016" s="2">
        <f>COUNTIFS(Detalhe_Registro!$D:$D,A1016,Detalhe_Registro!$E:$E,B1016,Detalhe_Registro!$M:$M,"SIM")</f>
        <v/>
      </c>
      <c r="F1016" s="2">
        <f>IFERROR(MAXIFS(Detalhe_Registro!$N:$N,Detalhe_Registro!$D:$D,A1016,Detalhe_Registro!$E:$E,B1016,Detalhe_Registro!$M:$M,"SIM"),0)</f>
        <v/>
      </c>
      <c r="G1016" s="2">
        <f>IFERROR(AVERAGEIFS(Detalhe_Registro!$N:$N,Detalhe_Registro!$D:$D,A1016,Detalhe_Registro!$E:$E,B1016,Detalhe_Registro!$M:$M,"SIM"),0)</f>
        <v/>
      </c>
      <c r="H1016" s="2">
        <f>SUMIFS(Detalhe_Registro!$F:$F,Detalhe_Registro!$D:$D,A1016,Detalhe_Registro!$E:$E,B1016,Detalhe_Registro!$M:$M,"SIM")</f>
        <v/>
      </c>
      <c r="I1016" s="2">
        <f>SUMIFS(Detalhe_Registro!$G:$G,Detalhe_Registro!$D:$D,A1016,Detalhe_Registro!$E:$E,B1016,Detalhe_Registro!$M:$M,"SIM")</f>
        <v/>
      </c>
      <c r="J1016" s="2">
        <f>IF(F1016&lt;Premissas!$B$8,"&lt; 1,00",IF(F1016&lt;Premissas!$B$9,"1,00 – 1,19",IF(F1016&lt;Premissas!$B$10,"1,20 – 1,39",IF(F1016&lt;Premissas!$B$11,"1,40 – 1,59",IF(F1016&lt;Premissas!$B$12,"1,60 – 1,99","≥ 2,00")))))</f>
        <v/>
      </c>
      <c r="K1016" s="5">
        <f>IF(F1016&lt;Premissas!$B$8,Premissas!$B$13,IF(F1016&lt;Premissas!$B$9,Premissas!$B$14,IF(F1016&lt;Premissas!$B$10,Premissas!$B$15,IF(F1016&lt;Premissas!$B$11,Premissas!$B$16,IF(F1016&lt;Premissas!$B$12,Premissas!$B$17,Premissas!$B$18)))))</f>
        <v/>
      </c>
      <c r="L1016" s="5">
        <f>K1016/Premissas!$B$4</f>
        <v/>
      </c>
      <c r="M1016" s="2">
        <f>IF(K1016=Premissas!$B$18,"SIM","NÃO")</f>
        <v/>
      </c>
    </row>
    <row r="1017">
      <c r="A1017" s="2" t="inlineStr">
        <is>
          <t>5235626</t>
        </is>
      </c>
      <c r="B1017" s="2" t="inlineStr">
        <is>
          <t>WELLINGTON DA SAILVA</t>
        </is>
      </c>
      <c r="C1017" s="2" t="n">
        <v>930</v>
      </c>
      <c r="D1017" s="2">
        <f>IFERROR(TEXTJOIN(" | ",TRUE,UNIQUE(FILTER(Detalhe_Registro!$C:$C,(Detalhe_Registro!$D:$D=A1017)*(Detalhe_Registro!$E:$E=B1017)*(Detalhe_Registro!$M:$M="SIM")))),"")</f>
        <v/>
      </c>
      <c r="E1017" s="2">
        <f>COUNTIFS(Detalhe_Registro!$D:$D,A1017,Detalhe_Registro!$E:$E,B1017,Detalhe_Registro!$M:$M,"SIM")</f>
        <v/>
      </c>
      <c r="F1017" s="2">
        <f>IFERROR(MAXIFS(Detalhe_Registro!$N:$N,Detalhe_Registro!$D:$D,A1017,Detalhe_Registro!$E:$E,B1017,Detalhe_Registro!$M:$M,"SIM"),0)</f>
        <v/>
      </c>
      <c r="G1017" s="2">
        <f>IFERROR(AVERAGEIFS(Detalhe_Registro!$N:$N,Detalhe_Registro!$D:$D,A1017,Detalhe_Registro!$E:$E,B1017,Detalhe_Registro!$M:$M,"SIM"),0)</f>
        <v/>
      </c>
      <c r="H1017" s="2">
        <f>SUMIFS(Detalhe_Registro!$F:$F,Detalhe_Registro!$D:$D,A1017,Detalhe_Registro!$E:$E,B1017,Detalhe_Registro!$M:$M,"SIM")</f>
        <v/>
      </c>
      <c r="I1017" s="2">
        <f>SUMIFS(Detalhe_Registro!$G:$G,Detalhe_Registro!$D:$D,A1017,Detalhe_Registro!$E:$E,B1017,Detalhe_Registro!$M:$M,"SIM")</f>
        <v/>
      </c>
      <c r="J1017" s="2">
        <f>IF(F1017&lt;Premissas!$B$8,"&lt; 1,00",IF(F1017&lt;Premissas!$B$9,"1,00 – 1,19",IF(F1017&lt;Premissas!$B$10,"1,20 – 1,39",IF(F1017&lt;Premissas!$B$11,"1,40 – 1,59",IF(F1017&lt;Premissas!$B$12,"1,60 – 1,99","≥ 2,00")))))</f>
        <v/>
      </c>
      <c r="K1017" s="5">
        <f>IF(F1017&lt;Premissas!$B$8,Premissas!$B$13,IF(F1017&lt;Premissas!$B$9,Premissas!$B$14,IF(F1017&lt;Premissas!$B$10,Premissas!$B$15,IF(F1017&lt;Premissas!$B$11,Premissas!$B$16,IF(F1017&lt;Premissas!$B$12,Premissas!$B$17,Premissas!$B$18)))))</f>
        <v/>
      </c>
      <c r="L1017" s="5">
        <f>K1017/Premissas!$B$4</f>
        <v/>
      </c>
      <c r="M1017" s="2">
        <f>IF(K1017=Premissas!$B$18,"SIM","NÃO")</f>
        <v/>
      </c>
    </row>
    <row r="1018">
      <c r="A1018" s="2" t="n">
        <v>5305918</v>
      </c>
      <c r="B1018" s="2" t="inlineStr">
        <is>
          <t>WILLIANS DE OLIVEIRA FERREIRA</t>
        </is>
      </c>
      <c r="C1018" s="2" t="n">
        <v>930</v>
      </c>
      <c r="D1018" s="2">
        <f>IFERROR(TEXTJOIN(" | ",TRUE,UNIQUE(FILTER(Detalhe_Registro!$C:$C,(Detalhe_Registro!$D:$D=A1018)*(Detalhe_Registro!$E:$E=B1018)*(Detalhe_Registro!$M:$M="SIM")))),"")</f>
        <v/>
      </c>
      <c r="E1018" s="2">
        <f>COUNTIFS(Detalhe_Registro!$D:$D,A1018,Detalhe_Registro!$E:$E,B1018,Detalhe_Registro!$M:$M,"SIM")</f>
        <v/>
      </c>
      <c r="F1018" s="2">
        <f>IFERROR(MAXIFS(Detalhe_Registro!$N:$N,Detalhe_Registro!$D:$D,A1018,Detalhe_Registro!$E:$E,B1018,Detalhe_Registro!$M:$M,"SIM"),0)</f>
        <v/>
      </c>
      <c r="G1018" s="2">
        <f>IFERROR(AVERAGEIFS(Detalhe_Registro!$N:$N,Detalhe_Registro!$D:$D,A1018,Detalhe_Registro!$E:$E,B1018,Detalhe_Registro!$M:$M,"SIM"),0)</f>
        <v/>
      </c>
      <c r="H1018" s="2">
        <f>SUMIFS(Detalhe_Registro!$F:$F,Detalhe_Registro!$D:$D,A1018,Detalhe_Registro!$E:$E,B1018,Detalhe_Registro!$M:$M,"SIM")</f>
        <v/>
      </c>
      <c r="I1018" s="2">
        <f>SUMIFS(Detalhe_Registro!$G:$G,Detalhe_Registro!$D:$D,A1018,Detalhe_Registro!$E:$E,B1018,Detalhe_Registro!$M:$M,"SIM")</f>
        <v/>
      </c>
      <c r="J1018" s="2">
        <f>IF(F1018&lt;Premissas!$B$8,"&lt; 1,00",IF(F1018&lt;Premissas!$B$9,"1,00 – 1,19",IF(F1018&lt;Premissas!$B$10,"1,20 – 1,39",IF(F1018&lt;Premissas!$B$11,"1,40 – 1,59",IF(F1018&lt;Premissas!$B$12,"1,60 – 1,99","≥ 2,00")))))</f>
        <v/>
      </c>
      <c r="K1018" s="5">
        <f>IF(F1018&lt;Premissas!$B$8,Premissas!$B$13,IF(F1018&lt;Premissas!$B$9,Premissas!$B$14,IF(F1018&lt;Premissas!$B$10,Premissas!$B$15,IF(F1018&lt;Premissas!$B$11,Premissas!$B$16,IF(F1018&lt;Premissas!$B$12,Premissas!$B$17,Premissas!$B$18)))))</f>
        <v/>
      </c>
      <c r="L1018" s="5">
        <f>K1018/Premissas!$B$4</f>
        <v/>
      </c>
      <c r="M1018" s="2">
        <f>IF(K1018=Premissas!$B$18,"SIM","NÃO")</f>
        <v/>
      </c>
    </row>
    <row r="1019">
      <c r="A1019" s="2" t="inlineStr">
        <is>
          <t>6020267</t>
        </is>
      </c>
      <c r="B1019" s="2" t="inlineStr">
        <is>
          <t>Wahid Echi</t>
        </is>
      </c>
      <c r="C1019" s="2" t="n">
        <v>930</v>
      </c>
      <c r="D1019" s="2">
        <f>IFERROR(TEXTJOIN(" | ",TRUE,UNIQUE(FILTER(Detalhe_Registro!$C:$C,(Detalhe_Registro!$D:$D=A1019)*(Detalhe_Registro!$E:$E=B1019)*(Detalhe_Registro!$M:$M="SIM")))),"")</f>
        <v/>
      </c>
      <c r="E1019" s="2">
        <f>COUNTIFS(Detalhe_Registro!$D:$D,A1019,Detalhe_Registro!$E:$E,B1019,Detalhe_Registro!$M:$M,"SIM")</f>
        <v/>
      </c>
      <c r="F1019" s="2">
        <f>IFERROR(MAXIFS(Detalhe_Registro!$N:$N,Detalhe_Registro!$D:$D,A1019,Detalhe_Registro!$E:$E,B1019,Detalhe_Registro!$M:$M,"SIM"),0)</f>
        <v/>
      </c>
      <c r="G1019" s="2">
        <f>IFERROR(AVERAGEIFS(Detalhe_Registro!$N:$N,Detalhe_Registro!$D:$D,A1019,Detalhe_Registro!$E:$E,B1019,Detalhe_Registro!$M:$M,"SIM"),0)</f>
        <v/>
      </c>
      <c r="H1019" s="2">
        <f>SUMIFS(Detalhe_Registro!$F:$F,Detalhe_Registro!$D:$D,A1019,Detalhe_Registro!$E:$E,B1019,Detalhe_Registro!$M:$M,"SIM")</f>
        <v/>
      </c>
      <c r="I1019" s="2">
        <f>SUMIFS(Detalhe_Registro!$G:$G,Detalhe_Registro!$D:$D,A1019,Detalhe_Registro!$E:$E,B1019,Detalhe_Registro!$M:$M,"SIM")</f>
        <v/>
      </c>
      <c r="J1019" s="2">
        <f>IF(F1019&lt;Premissas!$B$8,"&lt; 1,00",IF(F1019&lt;Premissas!$B$9,"1,00 – 1,19",IF(F1019&lt;Premissas!$B$10,"1,20 – 1,39",IF(F1019&lt;Premissas!$B$11,"1,40 – 1,59",IF(F1019&lt;Premissas!$B$12,"1,60 – 1,99","≥ 2,00")))))</f>
        <v/>
      </c>
      <c r="K1019" s="5">
        <f>IF(F1019&lt;Premissas!$B$8,Premissas!$B$13,IF(F1019&lt;Premissas!$B$9,Premissas!$B$14,IF(F1019&lt;Premissas!$B$10,Premissas!$B$15,IF(F1019&lt;Premissas!$B$11,Premissas!$B$16,IF(F1019&lt;Premissas!$B$12,Premissas!$B$17,Premissas!$B$18)))))</f>
        <v/>
      </c>
      <c r="L1019" s="5">
        <f>K1019/Premissas!$B$4</f>
        <v/>
      </c>
      <c r="M1019" s="2">
        <f>IF(K1019=Premissas!$B$18,"SIM","NÃO")</f>
        <v/>
      </c>
    </row>
    <row r="1020">
      <c r="A1020" s="2" t="inlineStr">
        <is>
          <t>6026400</t>
        </is>
      </c>
      <c r="B1020" s="2" t="inlineStr">
        <is>
          <t>Walid Madjoun</t>
        </is>
      </c>
      <c r="C1020" s="2" t="n">
        <v>930</v>
      </c>
      <c r="D1020" s="2">
        <f>IFERROR(TEXTJOIN(" | ",TRUE,UNIQUE(FILTER(Detalhe_Registro!$C:$C,(Detalhe_Registro!$D:$D=A1020)*(Detalhe_Registro!$E:$E=B1020)*(Detalhe_Registro!$M:$M="SIM")))),"")</f>
        <v/>
      </c>
      <c r="E1020" s="2">
        <f>COUNTIFS(Detalhe_Registro!$D:$D,A1020,Detalhe_Registro!$E:$E,B1020,Detalhe_Registro!$M:$M,"SIM")</f>
        <v/>
      </c>
      <c r="F1020" s="2">
        <f>IFERROR(MAXIFS(Detalhe_Registro!$N:$N,Detalhe_Registro!$D:$D,A1020,Detalhe_Registro!$E:$E,B1020,Detalhe_Registro!$M:$M,"SIM"),0)</f>
        <v/>
      </c>
      <c r="G1020" s="2">
        <f>IFERROR(AVERAGEIFS(Detalhe_Registro!$N:$N,Detalhe_Registro!$D:$D,A1020,Detalhe_Registro!$E:$E,B1020,Detalhe_Registro!$M:$M,"SIM"),0)</f>
        <v/>
      </c>
      <c r="H1020" s="2">
        <f>SUMIFS(Detalhe_Registro!$F:$F,Detalhe_Registro!$D:$D,A1020,Detalhe_Registro!$E:$E,B1020,Detalhe_Registro!$M:$M,"SIM")</f>
        <v/>
      </c>
      <c r="I1020" s="2">
        <f>SUMIFS(Detalhe_Registro!$G:$G,Detalhe_Registro!$D:$D,A1020,Detalhe_Registro!$E:$E,B1020,Detalhe_Registro!$M:$M,"SIM")</f>
        <v/>
      </c>
      <c r="J1020" s="2">
        <f>IF(F1020&lt;Premissas!$B$8,"&lt; 1,00",IF(F1020&lt;Premissas!$B$9,"1,00 – 1,19",IF(F1020&lt;Premissas!$B$10,"1,20 – 1,39",IF(F1020&lt;Premissas!$B$11,"1,40 – 1,59",IF(F1020&lt;Premissas!$B$12,"1,60 – 1,99","≥ 2,00")))))</f>
        <v/>
      </c>
      <c r="K1020" s="5">
        <f>IF(F1020&lt;Premissas!$B$8,Premissas!$B$13,IF(F1020&lt;Premissas!$B$9,Premissas!$B$14,IF(F1020&lt;Premissas!$B$10,Premissas!$B$15,IF(F1020&lt;Premissas!$B$11,Premissas!$B$16,IF(F1020&lt;Premissas!$B$12,Premissas!$B$17,Premissas!$B$18)))))</f>
        <v/>
      </c>
      <c r="L1020" s="5">
        <f>K1020/Premissas!$B$4</f>
        <v/>
      </c>
      <c r="M1020" s="2">
        <f>IF(K1020=Premissas!$B$18,"SIM","NÃO")</f>
        <v/>
      </c>
    </row>
    <row r="1021">
      <c r="A1021" s="2" t="n">
        <v>585717</v>
      </c>
      <c r="B1021" s="2" t="inlineStr">
        <is>
          <t>Walter da Silva Teixeira</t>
        </is>
      </c>
      <c r="C1021" s="2" t="n">
        <v>930</v>
      </c>
      <c r="D1021" s="2">
        <f>IFERROR(TEXTJOIN(" | ",TRUE,UNIQUE(FILTER(Detalhe_Registro!$C:$C,(Detalhe_Registro!$D:$D=A1021)*(Detalhe_Registro!$E:$E=B1021)*(Detalhe_Registro!$M:$M="SIM")))),"")</f>
        <v/>
      </c>
      <c r="E1021" s="2">
        <f>COUNTIFS(Detalhe_Registro!$D:$D,A1021,Detalhe_Registro!$E:$E,B1021,Detalhe_Registro!$M:$M,"SIM")</f>
        <v/>
      </c>
      <c r="F1021" s="2">
        <f>IFERROR(MAXIFS(Detalhe_Registro!$N:$N,Detalhe_Registro!$D:$D,A1021,Detalhe_Registro!$E:$E,B1021,Detalhe_Registro!$M:$M,"SIM"),0)</f>
        <v/>
      </c>
      <c r="G1021" s="2">
        <f>IFERROR(AVERAGEIFS(Detalhe_Registro!$N:$N,Detalhe_Registro!$D:$D,A1021,Detalhe_Registro!$E:$E,B1021,Detalhe_Registro!$M:$M,"SIM"),0)</f>
        <v/>
      </c>
      <c r="H1021" s="2">
        <f>SUMIFS(Detalhe_Registro!$F:$F,Detalhe_Registro!$D:$D,A1021,Detalhe_Registro!$E:$E,B1021,Detalhe_Registro!$M:$M,"SIM")</f>
        <v/>
      </c>
      <c r="I1021" s="2">
        <f>SUMIFS(Detalhe_Registro!$G:$G,Detalhe_Registro!$D:$D,A1021,Detalhe_Registro!$E:$E,B1021,Detalhe_Registro!$M:$M,"SIM")</f>
        <v/>
      </c>
      <c r="J1021" s="2">
        <f>IF(F1021&lt;Premissas!$B$8,"&lt; 1,00",IF(F1021&lt;Premissas!$B$9,"1,00 – 1,19",IF(F1021&lt;Premissas!$B$10,"1,20 – 1,39",IF(F1021&lt;Premissas!$B$11,"1,40 – 1,59",IF(F1021&lt;Premissas!$B$12,"1,60 – 1,99","≥ 2,00")))))</f>
        <v/>
      </c>
      <c r="K1021" s="5">
        <f>IF(F1021&lt;Premissas!$B$8,Premissas!$B$13,IF(F1021&lt;Premissas!$B$9,Premissas!$B$14,IF(F1021&lt;Premissas!$B$10,Premissas!$B$15,IF(F1021&lt;Premissas!$B$11,Premissas!$B$16,IF(F1021&lt;Premissas!$B$12,Premissas!$B$17,Premissas!$B$18)))))</f>
        <v/>
      </c>
      <c r="L1021" s="5">
        <f>K1021/Premissas!$B$4</f>
        <v/>
      </c>
      <c r="M1021" s="2">
        <f>IF(K1021=Premissas!$B$18,"SIM","NÃO")</f>
        <v/>
      </c>
    </row>
    <row r="1022">
      <c r="A1022" s="2" t="inlineStr">
        <is>
          <t>585717</t>
        </is>
      </c>
      <c r="B1022" s="2" t="inlineStr">
        <is>
          <t>Walter da Silva Teixeira</t>
        </is>
      </c>
      <c r="C1022" s="2" t="n">
        <v>930</v>
      </c>
      <c r="D1022" s="2">
        <f>IFERROR(TEXTJOIN(" | ",TRUE,UNIQUE(FILTER(Detalhe_Registro!$C:$C,(Detalhe_Registro!$D:$D=A1022)*(Detalhe_Registro!$E:$E=B1022)*(Detalhe_Registro!$M:$M="SIM")))),"")</f>
        <v/>
      </c>
      <c r="E1022" s="2">
        <f>COUNTIFS(Detalhe_Registro!$D:$D,A1022,Detalhe_Registro!$E:$E,B1022,Detalhe_Registro!$M:$M,"SIM")</f>
        <v/>
      </c>
      <c r="F1022" s="2">
        <f>IFERROR(MAXIFS(Detalhe_Registro!$N:$N,Detalhe_Registro!$D:$D,A1022,Detalhe_Registro!$E:$E,B1022,Detalhe_Registro!$M:$M,"SIM"),0)</f>
        <v/>
      </c>
      <c r="G1022" s="2">
        <f>IFERROR(AVERAGEIFS(Detalhe_Registro!$N:$N,Detalhe_Registro!$D:$D,A1022,Detalhe_Registro!$E:$E,B1022,Detalhe_Registro!$M:$M,"SIM"),0)</f>
        <v/>
      </c>
      <c r="H1022" s="2">
        <f>SUMIFS(Detalhe_Registro!$F:$F,Detalhe_Registro!$D:$D,A1022,Detalhe_Registro!$E:$E,B1022,Detalhe_Registro!$M:$M,"SIM")</f>
        <v/>
      </c>
      <c r="I1022" s="2">
        <f>SUMIFS(Detalhe_Registro!$G:$G,Detalhe_Registro!$D:$D,A1022,Detalhe_Registro!$E:$E,B1022,Detalhe_Registro!$M:$M,"SIM")</f>
        <v/>
      </c>
      <c r="J1022" s="2">
        <f>IF(F1022&lt;Premissas!$B$8,"&lt; 1,00",IF(F1022&lt;Premissas!$B$9,"1,00 – 1,19",IF(F1022&lt;Premissas!$B$10,"1,20 – 1,39",IF(F1022&lt;Premissas!$B$11,"1,40 – 1,59",IF(F1022&lt;Premissas!$B$12,"1,60 – 1,99","≥ 2,00")))))</f>
        <v/>
      </c>
      <c r="K1022" s="5">
        <f>IF(F1022&lt;Premissas!$B$8,Premissas!$B$13,IF(F1022&lt;Premissas!$B$9,Premissas!$B$14,IF(F1022&lt;Premissas!$B$10,Premissas!$B$15,IF(F1022&lt;Premissas!$B$11,Premissas!$B$16,IF(F1022&lt;Premissas!$B$12,Premissas!$B$17,Premissas!$B$18)))))</f>
        <v/>
      </c>
      <c r="L1022" s="5">
        <f>K1022/Premissas!$B$4</f>
        <v/>
      </c>
      <c r="M1022" s="2">
        <f>IF(K1022=Premissas!$B$18,"SIM","NÃO")</f>
        <v/>
      </c>
    </row>
    <row r="1023">
      <c r="A1023" s="2" t="inlineStr">
        <is>
          <t>5886490</t>
        </is>
      </c>
      <c r="B1023" s="2" t="inlineStr">
        <is>
          <t>Wellington De Oliveira Gomes</t>
        </is>
      </c>
      <c r="C1023" s="2" t="n">
        <v>930</v>
      </c>
      <c r="D1023" s="2">
        <f>IFERROR(TEXTJOIN(" | ",TRUE,UNIQUE(FILTER(Detalhe_Registro!$C:$C,(Detalhe_Registro!$D:$D=A1023)*(Detalhe_Registro!$E:$E=B1023)*(Detalhe_Registro!$M:$M="SIM")))),"")</f>
        <v/>
      </c>
      <c r="E1023" s="2">
        <f>COUNTIFS(Detalhe_Registro!$D:$D,A1023,Detalhe_Registro!$E:$E,B1023,Detalhe_Registro!$M:$M,"SIM")</f>
        <v/>
      </c>
      <c r="F1023" s="2">
        <f>IFERROR(MAXIFS(Detalhe_Registro!$N:$N,Detalhe_Registro!$D:$D,A1023,Detalhe_Registro!$E:$E,B1023,Detalhe_Registro!$M:$M,"SIM"),0)</f>
        <v/>
      </c>
      <c r="G1023" s="2">
        <f>IFERROR(AVERAGEIFS(Detalhe_Registro!$N:$N,Detalhe_Registro!$D:$D,A1023,Detalhe_Registro!$E:$E,B1023,Detalhe_Registro!$M:$M,"SIM"),0)</f>
        <v/>
      </c>
      <c r="H1023" s="2">
        <f>SUMIFS(Detalhe_Registro!$F:$F,Detalhe_Registro!$D:$D,A1023,Detalhe_Registro!$E:$E,B1023,Detalhe_Registro!$M:$M,"SIM")</f>
        <v/>
      </c>
      <c r="I1023" s="2">
        <f>SUMIFS(Detalhe_Registro!$G:$G,Detalhe_Registro!$D:$D,A1023,Detalhe_Registro!$E:$E,B1023,Detalhe_Registro!$M:$M,"SIM")</f>
        <v/>
      </c>
      <c r="J1023" s="2">
        <f>IF(F1023&lt;Premissas!$B$8,"&lt; 1,00",IF(F1023&lt;Premissas!$B$9,"1,00 – 1,19",IF(F1023&lt;Premissas!$B$10,"1,20 – 1,39",IF(F1023&lt;Premissas!$B$11,"1,40 – 1,59",IF(F1023&lt;Premissas!$B$12,"1,60 – 1,99","≥ 2,00")))))</f>
        <v/>
      </c>
      <c r="K1023" s="5">
        <f>IF(F1023&lt;Premissas!$B$8,Premissas!$B$13,IF(F1023&lt;Premissas!$B$9,Premissas!$B$14,IF(F1023&lt;Premissas!$B$10,Premissas!$B$15,IF(F1023&lt;Premissas!$B$11,Premissas!$B$16,IF(F1023&lt;Premissas!$B$12,Premissas!$B$17,Premissas!$B$18)))))</f>
        <v/>
      </c>
      <c r="L1023" s="5">
        <f>K1023/Premissas!$B$4</f>
        <v/>
      </c>
      <c r="M1023" s="2">
        <f>IF(K1023=Premissas!$B$18,"SIM","NÃO")</f>
        <v/>
      </c>
    </row>
    <row r="1024">
      <c r="A1024" s="2" t="n">
        <v>6001319</v>
      </c>
      <c r="B1024" s="2" t="inlineStr">
        <is>
          <t>Wilder Matos Da Silva</t>
        </is>
      </c>
      <c r="C1024" s="2" t="n">
        <v>930</v>
      </c>
      <c r="D1024" s="2">
        <f>IFERROR(TEXTJOIN(" | ",TRUE,UNIQUE(FILTER(Detalhe_Registro!$C:$C,(Detalhe_Registro!$D:$D=A1024)*(Detalhe_Registro!$E:$E=B1024)*(Detalhe_Registro!$M:$M="SIM")))),"")</f>
        <v/>
      </c>
      <c r="E1024" s="2">
        <f>COUNTIFS(Detalhe_Registro!$D:$D,A1024,Detalhe_Registro!$E:$E,B1024,Detalhe_Registro!$M:$M,"SIM")</f>
        <v/>
      </c>
      <c r="F1024" s="2">
        <f>IFERROR(MAXIFS(Detalhe_Registro!$N:$N,Detalhe_Registro!$D:$D,A1024,Detalhe_Registro!$E:$E,B1024,Detalhe_Registro!$M:$M,"SIM"),0)</f>
        <v/>
      </c>
      <c r="G1024" s="2">
        <f>IFERROR(AVERAGEIFS(Detalhe_Registro!$N:$N,Detalhe_Registro!$D:$D,A1024,Detalhe_Registro!$E:$E,B1024,Detalhe_Registro!$M:$M,"SIM"),0)</f>
        <v/>
      </c>
      <c r="H1024" s="2">
        <f>SUMIFS(Detalhe_Registro!$F:$F,Detalhe_Registro!$D:$D,A1024,Detalhe_Registro!$E:$E,B1024,Detalhe_Registro!$M:$M,"SIM")</f>
        <v/>
      </c>
      <c r="I1024" s="2">
        <f>SUMIFS(Detalhe_Registro!$G:$G,Detalhe_Registro!$D:$D,A1024,Detalhe_Registro!$E:$E,B1024,Detalhe_Registro!$M:$M,"SIM")</f>
        <v/>
      </c>
      <c r="J1024" s="2">
        <f>IF(F1024&lt;Premissas!$B$8,"&lt; 1,00",IF(F1024&lt;Premissas!$B$9,"1,00 – 1,19",IF(F1024&lt;Premissas!$B$10,"1,20 – 1,39",IF(F1024&lt;Premissas!$B$11,"1,40 – 1,59",IF(F1024&lt;Premissas!$B$12,"1,60 – 1,99","≥ 2,00")))))</f>
        <v/>
      </c>
      <c r="K1024" s="5">
        <f>IF(F1024&lt;Premissas!$B$8,Premissas!$B$13,IF(F1024&lt;Premissas!$B$9,Premissas!$B$14,IF(F1024&lt;Premissas!$B$10,Premissas!$B$15,IF(F1024&lt;Premissas!$B$11,Premissas!$B$16,IF(F1024&lt;Premissas!$B$12,Premissas!$B$17,Premissas!$B$18)))))</f>
        <v/>
      </c>
      <c r="L1024" s="5">
        <f>K1024/Premissas!$B$4</f>
        <v/>
      </c>
      <c r="M1024" s="2">
        <f>IF(K1024=Premissas!$B$18,"SIM","NÃO")</f>
        <v/>
      </c>
    </row>
    <row r="1025">
      <c r="A1025" s="2" t="inlineStr">
        <is>
          <t>6001319</t>
        </is>
      </c>
      <c r="B1025" s="2" t="inlineStr">
        <is>
          <t>Wilder Matos Da Silva</t>
        </is>
      </c>
      <c r="C1025" s="2" t="n">
        <v>930</v>
      </c>
      <c r="D1025" s="2">
        <f>IFERROR(TEXTJOIN(" | ",TRUE,UNIQUE(FILTER(Detalhe_Registro!$C:$C,(Detalhe_Registro!$D:$D=A1025)*(Detalhe_Registro!$E:$E=B1025)*(Detalhe_Registro!$M:$M="SIM")))),"")</f>
        <v/>
      </c>
      <c r="E1025" s="2">
        <f>COUNTIFS(Detalhe_Registro!$D:$D,A1025,Detalhe_Registro!$E:$E,B1025,Detalhe_Registro!$M:$M,"SIM")</f>
        <v/>
      </c>
      <c r="F1025" s="2">
        <f>IFERROR(MAXIFS(Detalhe_Registro!$N:$N,Detalhe_Registro!$D:$D,A1025,Detalhe_Registro!$E:$E,B1025,Detalhe_Registro!$M:$M,"SIM"),0)</f>
        <v/>
      </c>
      <c r="G1025" s="2">
        <f>IFERROR(AVERAGEIFS(Detalhe_Registro!$N:$N,Detalhe_Registro!$D:$D,A1025,Detalhe_Registro!$E:$E,B1025,Detalhe_Registro!$M:$M,"SIM"),0)</f>
        <v/>
      </c>
      <c r="H1025" s="2">
        <f>SUMIFS(Detalhe_Registro!$F:$F,Detalhe_Registro!$D:$D,A1025,Detalhe_Registro!$E:$E,B1025,Detalhe_Registro!$M:$M,"SIM")</f>
        <v/>
      </c>
      <c r="I1025" s="2">
        <f>SUMIFS(Detalhe_Registro!$G:$G,Detalhe_Registro!$D:$D,A1025,Detalhe_Registro!$E:$E,B1025,Detalhe_Registro!$M:$M,"SIM")</f>
        <v/>
      </c>
      <c r="J1025" s="2">
        <f>IF(F1025&lt;Premissas!$B$8,"&lt; 1,00",IF(F1025&lt;Premissas!$B$9,"1,00 – 1,19",IF(F1025&lt;Premissas!$B$10,"1,20 – 1,39",IF(F1025&lt;Premissas!$B$11,"1,40 – 1,59",IF(F1025&lt;Premissas!$B$12,"1,60 – 1,99","≥ 2,00")))))</f>
        <v/>
      </c>
      <c r="K1025" s="5">
        <f>IF(F1025&lt;Premissas!$B$8,Premissas!$B$13,IF(F1025&lt;Premissas!$B$9,Premissas!$B$14,IF(F1025&lt;Premissas!$B$10,Premissas!$B$15,IF(F1025&lt;Premissas!$B$11,Premissas!$B$16,IF(F1025&lt;Premissas!$B$12,Premissas!$B$17,Premissas!$B$18)))))</f>
        <v/>
      </c>
      <c r="L1025" s="5">
        <f>K1025/Premissas!$B$4</f>
        <v/>
      </c>
      <c r="M1025" s="2">
        <f>IF(K1025=Premissas!$B$18,"SIM","NÃO")</f>
        <v/>
      </c>
    </row>
    <row r="1026">
      <c r="A1026" s="2" t="n">
        <v>5781639</v>
      </c>
      <c r="B1026" s="2" t="inlineStr">
        <is>
          <t>Yago Yuri Da Costa Silva</t>
        </is>
      </c>
      <c r="C1026" s="2" t="n">
        <v>930</v>
      </c>
      <c r="D1026" s="2">
        <f>IFERROR(TEXTJOIN(" | ",TRUE,UNIQUE(FILTER(Detalhe_Registro!$C:$C,(Detalhe_Registro!$D:$D=A1026)*(Detalhe_Registro!$E:$E=B1026)*(Detalhe_Registro!$M:$M="SIM")))),"")</f>
        <v/>
      </c>
      <c r="E1026" s="2">
        <f>COUNTIFS(Detalhe_Registro!$D:$D,A1026,Detalhe_Registro!$E:$E,B1026,Detalhe_Registro!$M:$M,"SIM")</f>
        <v/>
      </c>
      <c r="F1026" s="2">
        <f>IFERROR(MAXIFS(Detalhe_Registro!$N:$N,Detalhe_Registro!$D:$D,A1026,Detalhe_Registro!$E:$E,B1026,Detalhe_Registro!$M:$M,"SIM"),0)</f>
        <v/>
      </c>
      <c r="G1026" s="2">
        <f>IFERROR(AVERAGEIFS(Detalhe_Registro!$N:$N,Detalhe_Registro!$D:$D,A1026,Detalhe_Registro!$E:$E,B1026,Detalhe_Registro!$M:$M,"SIM"),0)</f>
        <v/>
      </c>
      <c r="H1026" s="2">
        <f>SUMIFS(Detalhe_Registro!$F:$F,Detalhe_Registro!$D:$D,A1026,Detalhe_Registro!$E:$E,B1026,Detalhe_Registro!$M:$M,"SIM")</f>
        <v/>
      </c>
      <c r="I1026" s="2">
        <f>SUMIFS(Detalhe_Registro!$G:$G,Detalhe_Registro!$D:$D,A1026,Detalhe_Registro!$E:$E,B1026,Detalhe_Registro!$M:$M,"SIM")</f>
        <v/>
      </c>
      <c r="J1026" s="2">
        <f>IF(F1026&lt;Premissas!$B$8,"&lt; 1,00",IF(F1026&lt;Premissas!$B$9,"1,00 – 1,19",IF(F1026&lt;Premissas!$B$10,"1,20 – 1,39",IF(F1026&lt;Premissas!$B$11,"1,40 – 1,59",IF(F1026&lt;Premissas!$B$12,"1,60 – 1,99","≥ 2,00")))))</f>
        <v/>
      </c>
      <c r="K1026" s="5">
        <f>IF(F1026&lt;Premissas!$B$8,Premissas!$B$13,IF(F1026&lt;Premissas!$B$9,Premissas!$B$14,IF(F1026&lt;Premissas!$B$10,Premissas!$B$15,IF(F1026&lt;Premissas!$B$11,Premissas!$B$16,IF(F1026&lt;Premissas!$B$12,Premissas!$B$17,Premissas!$B$18)))))</f>
        <v/>
      </c>
      <c r="L1026" s="5">
        <f>K1026/Premissas!$B$4</f>
        <v/>
      </c>
      <c r="M1026" s="2">
        <f>IF(K1026=Premissas!$B$18,"SIM","NÃO")</f>
        <v/>
      </c>
    </row>
    <row r="1027">
      <c r="A1027" s="2" t="inlineStr">
        <is>
          <t>5781639</t>
        </is>
      </c>
      <c r="B1027" s="2" t="inlineStr">
        <is>
          <t>Yago Yuri Da Costa Silva</t>
        </is>
      </c>
      <c r="C1027" s="2" t="n">
        <v>930</v>
      </c>
      <c r="D1027" s="2">
        <f>IFERROR(TEXTJOIN(" | ",TRUE,UNIQUE(FILTER(Detalhe_Registro!$C:$C,(Detalhe_Registro!$D:$D=A1027)*(Detalhe_Registro!$E:$E=B1027)*(Detalhe_Registro!$M:$M="SIM")))),"")</f>
        <v/>
      </c>
      <c r="E1027" s="2">
        <f>COUNTIFS(Detalhe_Registro!$D:$D,A1027,Detalhe_Registro!$E:$E,B1027,Detalhe_Registro!$M:$M,"SIM")</f>
        <v/>
      </c>
      <c r="F1027" s="2">
        <f>IFERROR(MAXIFS(Detalhe_Registro!$N:$N,Detalhe_Registro!$D:$D,A1027,Detalhe_Registro!$E:$E,B1027,Detalhe_Registro!$M:$M,"SIM"),0)</f>
        <v/>
      </c>
      <c r="G1027" s="2">
        <f>IFERROR(AVERAGEIFS(Detalhe_Registro!$N:$N,Detalhe_Registro!$D:$D,A1027,Detalhe_Registro!$E:$E,B1027,Detalhe_Registro!$M:$M,"SIM"),0)</f>
        <v/>
      </c>
      <c r="H1027" s="2">
        <f>SUMIFS(Detalhe_Registro!$F:$F,Detalhe_Registro!$D:$D,A1027,Detalhe_Registro!$E:$E,B1027,Detalhe_Registro!$M:$M,"SIM")</f>
        <v/>
      </c>
      <c r="I1027" s="2">
        <f>SUMIFS(Detalhe_Registro!$G:$G,Detalhe_Registro!$D:$D,A1027,Detalhe_Registro!$E:$E,B1027,Detalhe_Registro!$M:$M,"SIM")</f>
        <v/>
      </c>
      <c r="J1027" s="2">
        <f>IF(F1027&lt;Premissas!$B$8,"&lt; 1,00",IF(F1027&lt;Premissas!$B$9,"1,00 – 1,19",IF(F1027&lt;Premissas!$B$10,"1,20 – 1,39",IF(F1027&lt;Premissas!$B$11,"1,40 – 1,59",IF(F1027&lt;Premissas!$B$12,"1,60 – 1,99","≥ 2,00")))))</f>
        <v/>
      </c>
      <c r="K1027" s="5">
        <f>IF(F1027&lt;Premissas!$B$8,Premissas!$B$13,IF(F1027&lt;Premissas!$B$9,Premissas!$B$14,IF(F1027&lt;Premissas!$B$10,Premissas!$B$15,IF(F1027&lt;Premissas!$B$11,Premissas!$B$16,IF(F1027&lt;Premissas!$B$12,Premissas!$B$17,Premissas!$B$18)))))</f>
        <v/>
      </c>
      <c r="L1027" s="5">
        <f>K1027/Premissas!$B$4</f>
        <v/>
      </c>
      <c r="M1027" s="2">
        <f>IF(K1027=Premissas!$B$18,"SIM","NÃO")</f>
        <v/>
      </c>
    </row>
    <row r="1028">
      <c r="A1028" s="2" t="n">
        <v>5999820</v>
      </c>
      <c r="B1028" s="2" t="inlineStr">
        <is>
          <t>Yara Da Silva</t>
        </is>
      </c>
      <c r="C1028" s="2" t="n">
        <v>930</v>
      </c>
      <c r="D1028" s="2">
        <f>IFERROR(TEXTJOIN(" | ",TRUE,UNIQUE(FILTER(Detalhe_Registro!$C:$C,(Detalhe_Registro!$D:$D=A1028)*(Detalhe_Registro!$E:$E=B1028)*(Detalhe_Registro!$M:$M="SIM")))),"")</f>
        <v/>
      </c>
      <c r="E1028" s="2">
        <f>COUNTIFS(Detalhe_Registro!$D:$D,A1028,Detalhe_Registro!$E:$E,B1028,Detalhe_Registro!$M:$M,"SIM")</f>
        <v/>
      </c>
      <c r="F1028" s="2">
        <f>IFERROR(MAXIFS(Detalhe_Registro!$N:$N,Detalhe_Registro!$D:$D,A1028,Detalhe_Registro!$E:$E,B1028,Detalhe_Registro!$M:$M,"SIM"),0)</f>
        <v/>
      </c>
      <c r="G1028" s="2">
        <f>IFERROR(AVERAGEIFS(Detalhe_Registro!$N:$N,Detalhe_Registro!$D:$D,A1028,Detalhe_Registro!$E:$E,B1028,Detalhe_Registro!$M:$M,"SIM"),0)</f>
        <v/>
      </c>
      <c r="H1028" s="2">
        <f>SUMIFS(Detalhe_Registro!$F:$F,Detalhe_Registro!$D:$D,A1028,Detalhe_Registro!$E:$E,B1028,Detalhe_Registro!$M:$M,"SIM")</f>
        <v/>
      </c>
      <c r="I1028" s="2">
        <f>SUMIFS(Detalhe_Registro!$G:$G,Detalhe_Registro!$D:$D,A1028,Detalhe_Registro!$E:$E,B1028,Detalhe_Registro!$M:$M,"SIM")</f>
        <v/>
      </c>
      <c r="J1028" s="2">
        <f>IF(F1028&lt;Premissas!$B$8,"&lt; 1,00",IF(F1028&lt;Premissas!$B$9,"1,00 – 1,19",IF(F1028&lt;Premissas!$B$10,"1,20 – 1,39",IF(F1028&lt;Premissas!$B$11,"1,40 – 1,59",IF(F1028&lt;Premissas!$B$12,"1,60 – 1,99","≥ 2,00")))))</f>
        <v/>
      </c>
      <c r="K1028" s="5">
        <f>IF(F1028&lt;Premissas!$B$8,Premissas!$B$13,IF(F1028&lt;Premissas!$B$9,Premissas!$B$14,IF(F1028&lt;Premissas!$B$10,Premissas!$B$15,IF(F1028&lt;Premissas!$B$11,Premissas!$B$16,IF(F1028&lt;Premissas!$B$12,Premissas!$B$17,Premissas!$B$18)))))</f>
        <v/>
      </c>
      <c r="L1028" s="5">
        <f>K1028/Premissas!$B$4</f>
        <v/>
      </c>
      <c r="M1028" s="2">
        <f>IF(K1028=Premissas!$B$18,"SIM","NÃO")</f>
        <v/>
      </c>
    </row>
    <row r="1029">
      <c r="A1029" s="2" t="inlineStr">
        <is>
          <t>5999820</t>
        </is>
      </c>
      <c r="B1029" s="2" t="inlineStr">
        <is>
          <t>Yara Da Silva</t>
        </is>
      </c>
      <c r="C1029" s="2" t="n">
        <v>930</v>
      </c>
      <c r="D1029" s="2">
        <f>IFERROR(TEXTJOIN(" | ",TRUE,UNIQUE(FILTER(Detalhe_Registro!$C:$C,(Detalhe_Registro!$D:$D=A1029)*(Detalhe_Registro!$E:$E=B1029)*(Detalhe_Registro!$M:$M="SIM")))),"")</f>
        <v/>
      </c>
      <c r="E1029" s="2">
        <f>COUNTIFS(Detalhe_Registro!$D:$D,A1029,Detalhe_Registro!$E:$E,B1029,Detalhe_Registro!$M:$M,"SIM")</f>
        <v/>
      </c>
      <c r="F1029" s="2">
        <f>IFERROR(MAXIFS(Detalhe_Registro!$N:$N,Detalhe_Registro!$D:$D,A1029,Detalhe_Registro!$E:$E,B1029,Detalhe_Registro!$M:$M,"SIM"),0)</f>
        <v/>
      </c>
      <c r="G1029" s="2">
        <f>IFERROR(AVERAGEIFS(Detalhe_Registro!$N:$N,Detalhe_Registro!$D:$D,A1029,Detalhe_Registro!$E:$E,B1029,Detalhe_Registro!$M:$M,"SIM"),0)</f>
        <v/>
      </c>
      <c r="H1029" s="2">
        <f>SUMIFS(Detalhe_Registro!$F:$F,Detalhe_Registro!$D:$D,A1029,Detalhe_Registro!$E:$E,B1029,Detalhe_Registro!$M:$M,"SIM")</f>
        <v/>
      </c>
      <c r="I1029" s="2">
        <f>SUMIFS(Detalhe_Registro!$G:$G,Detalhe_Registro!$D:$D,A1029,Detalhe_Registro!$E:$E,B1029,Detalhe_Registro!$M:$M,"SIM")</f>
        <v/>
      </c>
      <c r="J1029" s="2">
        <f>IF(F1029&lt;Premissas!$B$8,"&lt; 1,00",IF(F1029&lt;Premissas!$B$9,"1,00 – 1,19",IF(F1029&lt;Premissas!$B$10,"1,20 – 1,39",IF(F1029&lt;Premissas!$B$11,"1,40 – 1,59",IF(F1029&lt;Premissas!$B$12,"1,60 – 1,99","≥ 2,00")))))</f>
        <v/>
      </c>
      <c r="K1029" s="5">
        <f>IF(F1029&lt;Premissas!$B$8,Premissas!$B$13,IF(F1029&lt;Premissas!$B$9,Premissas!$B$14,IF(F1029&lt;Premissas!$B$10,Premissas!$B$15,IF(F1029&lt;Premissas!$B$11,Premissas!$B$16,IF(F1029&lt;Premissas!$B$12,Premissas!$B$17,Premissas!$B$18)))))</f>
        <v/>
      </c>
      <c r="L1029" s="5">
        <f>K1029/Premissas!$B$4</f>
        <v/>
      </c>
      <c r="M1029" s="2">
        <f>IF(K1029=Premissas!$B$18,"SIM","NÃO")</f>
        <v/>
      </c>
    </row>
    <row r="1030">
      <c r="A1030" s="2" t="n">
        <v>5439698</v>
      </c>
      <c r="B1030" s="2" t="inlineStr">
        <is>
          <t xml:space="preserve"> GABRIEL RODRIGUES DE VASCONCELOS</t>
        </is>
      </c>
      <c r="C1030" s="2" t="n">
        <v>1942</v>
      </c>
      <c r="D1030" s="2">
        <f>IFERROR(TEXTJOIN(" | ",TRUE,UNIQUE(FILTER(Detalhe_Registro!$C:$C,(Detalhe_Registro!$D:$D=A1030)*(Detalhe_Registro!$E:$E=B1030)*(Detalhe_Registro!$M:$M="SIM")))),"")</f>
        <v/>
      </c>
      <c r="E1030" s="2">
        <f>COUNTIFS(Detalhe_Registro!$D:$D,A1030,Detalhe_Registro!$E:$E,B1030,Detalhe_Registro!$M:$M,"SIM")</f>
        <v/>
      </c>
      <c r="F1030" s="2">
        <f>IFERROR(MAXIFS(Detalhe_Registro!$N:$N,Detalhe_Registro!$D:$D,A1030,Detalhe_Registro!$E:$E,B1030,Detalhe_Registro!$M:$M,"SIM"),0)</f>
        <v/>
      </c>
      <c r="G1030" s="2">
        <f>IFERROR(AVERAGEIFS(Detalhe_Registro!$N:$N,Detalhe_Registro!$D:$D,A1030,Detalhe_Registro!$E:$E,B1030,Detalhe_Registro!$M:$M,"SIM"),0)</f>
        <v/>
      </c>
      <c r="H1030" s="2">
        <f>SUMIFS(Detalhe_Registro!$F:$F,Detalhe_Registro!$D:$D,A1030,Detalhe_Registro!$E:$E,B1030,Detalhe_Registro!$M:$M,"SIM")</f>
        <v/>
      </c>
      <c r="I1030" s="2">
        <f>SUMIFS(Detalhe_Registro!$G:$G,Detalhe_Registro!$D:$D,A1030,Detalhe_Registro!$E:$E,B1030,Detalhe_Registro!$M:$M,"SIM")</f>
        <v/>
      </c>
      <c r="J1030" s="2">
        <f>IF(F1030&lt;Premissas!$B$8,"&lt; 1,00",IF(F1030&lt;Premissas!$B$9,"1,00 – 1,19",IF(F1030&lt;Premissas!$B$10,"1,20 – 1,39",IF(F1030&lt;Premissas!$B$11,"1,40 – 1,59",IF(F1030&lt;Premissas!$B$12,"1,60 – 1,99","≥ 2,00")))))</f>
        <v/>
      </c>
      <c r="K1030" s="5">
        <f>IF(F1030&lt;Premissas!$B$8,Premissas!$B$13,IF(F1030&lt;Premissas!$B$9,Premissas!$B$14,IF(F1030&lt;Premissas!$B$10,Premissas!$B$15,IF(F1030&lt;Premissas!$B$11,Premissas!$B$16,IF(F1030&lt;Premissas!$B$12,Premissas!$B$17,Premissas!$B$18)))))</f>
        <v/>
      </c>
      <c r="L1030" s="5">
        <f>K1030/Premissas!$B$4</f>
        <v/>
      </c>
      <c r="M1030" s="2">
        <f>IF(K1030=Premissas!$B$18,"SIM","NÃO")</f>
        <v/>
      </c>
    </row>
    <row r="1031">
      <c r="A1031" s="2" t="n">
        <v>570046</v>
      </c>
      <c r="B1031" s="2" t="inlineStr">
        <is>
          <t>ADRIANO PEREIRA DE SOUSA</t>
        </is>
      </c>
      <c r="C1031" s="2" t="n">
        <v>1942</v>
      </c>
      <c r="D1031" s="2">
        <f>IFERROR(TEXTJOIN(" | ",TRUE,UNIQUE(FILTER(Detalhe_Registro!$C:$C,(Detalhe_Registro!$D:$D=A1031)*(Detalhe_Registro!$E:$E=B1031)*(Detalhe_Registro!$M:$M="SIM")))),"")</f>
        <v/>
      </c>
      <c r="E1031" s="2">
        <f>COUNTIFS(Detalhe_Registro!$D:$D,A1031,Detalhe_Registro!$E:$E,B1031,Detalhe_Registro!$M:$M,"SIM")</f>
        <v/>
      </c>
      <c r="F1031" s="2">
        <f>IFERROR(MAXIFS(Detalhe_Registro!$N:$N,Detalhe_Registro!$D:$D,A1031,Detalhe_Registro!$E:$E,B1031,Detalhe_Registro!$M:$M,"SIM"),0)</f>
        <v/>
      </c>
      <c r="G1031" s="2">
        <f>IFERROR(AVERAGEIFS(Detalhe_Registro!$N:$N,Detalhe_Registro!$D:$D,A1031,Detalhe_Registro!$E:$E,B1031,Detalhe_Registro!$M:$M,"SIM"),0)</f>
        <v/>
      </c>
      <c r="H1031" s="2">
        <f>SUMIFS(Detalhe_Registro!$F:$F,Detalhe_Registro!$D:$D,A1031,Detalhe_Registro!$E:$E,B1031,Detalhe_Registro!$M:$M,"SIM")</f>
        <v/>
      </c>
      <c r="I1031" s="2">
        <f>SUMIFS(Detalhe_Registro!$G:$G,Detalhe_Registro!$D:$D,A1031,Detalhe_Registro!$E:$E,B1031,Detalhe_Registro!$M:$M,"SIM")</f>
        <v/>
      </c>
      <c r="J1031" s="2">
        <f>IF(F1031&lt;Premissas!$B$8,"&lt; 1,00",IF(F1031&lt;Premissas!$B$9,"1,00 – 1,19",IF(F1031&lt;Premissas!$B$10,"1,20 – 1,39",IF(F1031&lt;Premissas!$B$11,"1,40 – 1,59",IF(F1031&lt;Premissas!$B$12,"1,60 – 1,99","≥ 2,00")))))</f>
        <v/>
      </c>
      <c r="K1031" s="5">
        <f>IF(F1031&lt;Premissas!$B$8,Premissas!$B$13,IF(F1031&lt;Premissas!$B$9,Premissas!$B$14,IF(F1031&lt;Premissas!$B$10,Premissas!$B$15,IF(F1031&lt;Premissas!$B$11,Premissas!$B$16,IF(F1031&lt;Premissas!$B$12,Premissas!$B$17,Premissas!$B$18)))))</f>
        <v/>
      </c>
      <c r="L1031" s="5">
        <f>K1031/Premissas!$B$4</f>
        <v/>
      </c>
      <c r="M1031" s="2">
        <f>IF(K1031=Premissas!$B$18,"SIM","NÃO")</f>
        <v/>
      </c>
    </row>
    <row r="1032">
      <c r="A1032" s="2" t="n">
        <v>696054</v>
      </c>
      <c r="B1032" s="2" t="inlineStr">
        <is>
          <t>AILTON MANGUEIRA DE ARAUJO</t>
        </is>
      </c>
      <c r="C1032" s="2" t="n">
        <v>1942</v>
      </c>
      <c r="D1032" s="2">
        <f>IFERROR(TEXTJOIN(" | ",TRUE,UNIQUE(FILTER(Detalhe_Registro!$C:$C,(Detalhe_Registro!$D:$D=A1032)*(Detalhe_Registro!$E:$E=B1032)*(Detalhe_Registro!$M:$M="SIM")))),"")</f>
        <v/>
      </c>
      <c r="E1032" s="2">
        <f>COUNTIFS(Detalhe_Registro!$D:$D,A1032,Detalhe_Registro!$E:$E,B1032,Detalhe_Registro!$M:$M,"SIM")</f>
        <v/>
      </c>
      <c r="F1032" s="2">
        <f>IFERROR(MAXIFS(Detalhe_Registro!$N:$N,Detalhe_Registro!$D:$D,A1032,Detalhe_Registro!$E:$E,B1032,Detalhe_Registro!$M:$M,"SIM"),0)</f>
        <v/>
      </c>
      <c r="G1032" s="2">
        <f>IFERROR(AVERAGEIFS(Detalhe_Registro!$N:$N,Detalhe_Registro!$D:$D,A1032,Detalhe_Registro!$E:$E,B1032,Detalhe_Registro!$M:$M,"SIM"),0)</f>
        <v/>
      </c>
      <c r="H1032" s="2">
        <f>SUMIFS(Detalhe_Registro!$F:$F,Detalhe_Registro!$D:$D,A1032,Detalhe_Registro!$E:$E,B1032,Detalhe_Registro!$M:$M,"SIM")</f>
        <v/>
      </c>
      <c r="I1032" s="2">
        <f>SUMIFS(Detalhe_Registro!$G:$G,Detalhe_Registro!$D:$D,A1032,Detalhe_Registro!$E:$E,B1032,Detalhe_Registro!$M:$M,"SIM")</f>
        <v/>
      </c>
      <c r="J1032" s="2">
        <f>IF(F1032&lt;Premissas!$B$8,"&lt; 1,00",IF(F1032&lt;Premissas!$B$9,"1,00 – 1,19",IF(F1032&lt;Premissas!$B$10,"1,20 – 1,39",IF(F1032&lt;Premissas!$B$11,"1,40 – 1,59",IF(F1032&lt;Premissas!$B$12,"1,60 – 1,99","≥ 2,00")))))</f>
        <v/>
      </c>
      <c r="K1032" s="5">
        <f>IF(F1032&lt;Premissas!$B$8,Premissas!$B$13,IF(F1032&lt;Premissas!$B$9,Premissas!$B$14,IF(F1032&lt;Premissas!$B$10,Premissas!$B$15,IF(F1032&lt;Premissas!$B$11,Premissas!$B$16,IF(F1032&lt;Premissas!$B$12,Premissas!$B$17,Premissas!$B$18)))))</f>
        <v/>
      </c>
      <c r="L1032" s="5">
        <f>K1032/Premissas!$B$4</f>
        <v/>
      </c>
      <c r="M1032" s="2">
        <f>IF(K1032=Premissas!$B$18,"SIM","NÃO")</f>
        <v/>
      </c>
    </row>
    <row r="1033">
      <c r="A1033" s="2" t="n">
        <v>687013</v>
      </c>
      <c r="B1033" s="2" t="inlineStr">
        <is>
          <t>ALESSANDRO DE SOUSA BINA</t>
        </is>
      </c>
      <c r="C1033" s="2" t="n">
        <v>1942</v>
      </c>
      <c r="D1033" s="2">
        <f>IFERROR(TEXTJOIN(" | ",TRUE,UNIQUE(FILTER(Detalhe_Registro!$C:$C,(Detalhe_Registro!$D:$D=A1033)*(Detalhe_Registro!$E:$E=B1033)*(Detalhe_Registro!$M:$M="SIM")))),"")</f>
        <v/>
      </c>
      <c r="E1033" s="2">
        <f>COUNTIFS(Detalhe_Registro!$D:$D,A1033,Detalhe_Registro!$E:$E,B1033,Detalhe_Registro!$M:$M,"SIM")</f>
        <v/>
      </c>
      <c r="F1033" s="2">
        <f>IFERROR(MAXIFS(Detalhe_Registro!$N:$N,Detalhe_Registro!$D:$D,A1033,Detalhe_Registro!$E:$E,B1033,Detalhe_Registro!$M:$M,"SIM"),0)</f>
        <v/>
      </c>
      <c r="G1033" s="2">
        <f>IFERROR(AVERAGEIFS(Detalhe_Registro!$N:$N,Detalhe_Registro!$D:$D,A1033,Detalhe_Registro!$E:$E,B1033,Detalhe_Registro!$M:$M,"SIM"),0)</f>
        <v/>
      </c>
      <c r="H1033" s="2">
        <f>SUMIFS(Detalhe_Registro!$F:$F,Detalhe_Registro!$D:$D,A1033,Detalhe_Registro!$E:$E,B1033,Detalhe_Registro!$M:$M,"SIM")</f>
        <v/>
      </c>
      <c r="I1033" s="2">
        <f>SUMIFS(Detalhe_Registro!$G:$G,Detalhe_Registro!$D:$D,A1033,Detalhe_Registro!$E:$E,B1033,Detalhe_Registro!$M:$M,"SIM")</f>
        <v/>
      </c>
      <c r="J1033" s="2">
        <f>IF(F1033&lt;Premissas!$B$8,"&lt; 1,00",IF(F1033&lt;Premissas!$B$9,"1,00 – 1,19",IF(F1033&lt;Premissas!$B$10,"1,20 – 1,39",IF(F1033&lt;Premissas!$B$11,"1,40 – 1,59",IF(F1033&lt;Premissas!$B$12,"1,60 – 1,99","≥ 2,00")))))</f>
        <v/>
      </c>
      <c r="K1033" s="5">
        <f>IF(F1033&lt;Premissas!$B$8,Premissas!$B$13,IF(F1033&lt;Premissas!$B$9,Premissas!$B$14,IF(F1033&lt;Premissas!$B$10,Premissas!$B$15,IF(F1033&lt;Premissas!$B$11,Premissas!$B$16,IF(F1033&lt;Premissas!$B$12,Premissas!$B$17,Premissas!$B$18)))))</f>
        <v/>
      </c>
      <c r="L1033" s="5">
        <f>K1033/Premissas!$B$4</f>
        <v/>
      </c>
      <c r="M1033" s="2">
        <f>IF(K1033=Premissas!$B$18,"SIM","NÃO")</f>
        <v/>
      </c>
    </row>
    <row r="1034">
      <c r="A1034" s="2" t="n">
        <v>5432979</v>
      </c>
      <c r="B1034" s="2" t="inlineStr">
        <is>
          <t>ALEXANDRE FERREIRA</t>
        </is>
      </c>
      <c r="C1034" s="2" t="n">
        <v>1942</v>
      </c>
      <c r="D1034" s="2">
        <f>IFERROR(TEXTJOIN(" | ",TRUE,UNIQUE(FILTER(Detalhe_Registro!$C:$C,(Detalhe_Registro!$D:$D=A1034)*(Detalhe_Registro!$E:$E=B1034)*(Detalhe_Registro!$M:$M="SIM")))),"")</f>
        <v/>
      </c>
      <c r="E1034" s="2">
        <f>COUNTIFS(Detalhe_Registro!$D:$D,A1034,Detalhe_Registro!$E:$E,B1034,Detalhe_Registro!$M:$M,"SIM")</f>
        <v/>
      </c>
      <c r="F1034" s="2">
        <f>IFERROR(MAXIFS(Detalhe_Registro!$N:$N,Detalhe_Registro!$D:$D,A1034,Detalhe_Registro!$E:$E,B1034,Detalhe_Registro!$M:$M,"SIM"),0)</f>
        <v/>
      </c>
      <c r="G1034" s="2">
        <f>IFERROR(AVERAGEIFS(Detalhe_Registro!$N:$N,Detalhe_Registro!$D:$D,A1034,Detalhe_Registro!$E:$E,B1034,Detalhe_Registro!$M:$M,"SIM"),0)</f>
        <v/>
      </c>
      <c r="H1034" s="2">
        <f>SUMIFS(Detalhe_Registro!$F:$F,Detalhe_Registro!$D:$D,A1034,Detalhe_Registro!$E:$E,B1034,Detalhe_Registro!$M:$M,"SIM")</f>
        <v/>
      </c>
      <c r="I1034" s="2">
        <f>SUMIFS(Detalhe_Registro!$G:$G,Detalhe_Registro!$D:$D,A1034,Detalhe_Registro!$E:$E,B1034,Detalhe_Registro!$M:$M,"SIM")</f>
        <v/>
      </c>
      <c r="J1034" s="2">
        <f>IF(F1034&lt;Premissas!$B$8,"&lt; 1,00",IF(F1034&lt;Premissas!$B$9,"1,00 – 1,19",IF(F1034&lt;Premissas!$B$10,"1,20 – 1,39",IF(F1034&lt;Premissas!$B$11,"1,40 – 1,59",IF(F1034&lt;Premissas!$B$12,"1,60 – 1,99","≥ 2,00")))))</f>
        <v/>
      </c>
      <c r="K1034" s="5">
        <f>IF(F1034&lt;Premissas!$B$8,Premissas!$B$13,IF(F1034&lt;Premissas!$B$9,Premissas!$B$14,IF(F1034&lt;Premissas!$B$10,Premissas!$B$15,IF(F1034&lt;Premissas!$B$11,Premissas!$B$16,IF(F1034&lt;Premissas!$B$12,Premissas!$B$17,Premissas!$B$18)))))</f>
        <v/>
      </c>
      <c r="L1034" s="5">
        <f>K1034/Premissas!$B$4</f>
        <v/>
      </c>
      <c r="M1034" s="2">
        <f>IF(K1034=Premissas!$B$18,"SIM","NÃO")</f>
        <v/>
      </c>
    </row>
    <row r="1035">
      <c r="A1035" s="2" t="n">
        <v>5227321</v>
      </c>
      <c r="B1035" s="2" t="inlineStr">
        <is>
          <t>ANILTON APARECIDO DE CAMPOS</t>
        </is>
      </c>
      <c r="C1035" s="2" t="n">
        <v>1942</v>
      </c>
      <c r="D1035" s="2">
        <f>IFERROR(TEXTJOIN(" | ",TRUE,UNIQUE(FILTER(Detalhe_Registro!$C:$C,(Detalhe_Registro!$D:$D=A1035)*(Detalhe_Registro!$E:$E=B1035)*(Detalhe_Registro!$M:$M="SIM")))),"")</f>
        <v/>
      </c>
      <c r="E1035" s="2">
        <f>COUNTIFS(Detalhe_Registro!$D:$D,A1035,Detalhe_Registro!$E:$E,B1035,Detalhe_Registro!$M:$M,"SIM")</f>
        <v/>
      </c>
      <c r="F1035" s="2">
        <f>IFERROR(MAXIFS(Detalhe_Registro!$N:$N,Detalhe_Registro!$D:$D,A1035,Detalhe_Registro!$E:$E,B1035,Detalhe_Registro!$M:$M,"SIM"),0)</f>
        <v/>
      </c>
      <c r="G1035" s="2">
        <f>IFERROR(AVERAGEIFS(Detalhe_Registro!$N:$N,Detalhe_Registro!$D:$D,A1035,Detalhe_Registro!$E:$E,B1035,Detalhe_Registro!$M:$M,"SIM"),0)</f>
        <v/>
      </c>
      <c r="H1035" s="2">
        <f>SUMIFS(Detalhe_Registro!$F:$F,Detalhe_Registro!$D:$D,A1035,Detalhe_Registro!$E:$E,B1035,Detalhe_Registro!$M:$M,"SIM")</f>
        <v/>
      </c>
      <c r="I1035" s="2">
        <f>SUMIFS(Detalhe_Registro!$G:$G,Detalhe_Registro!$D:$D,A1035,Detalhe_Registro!$E:$E,B1035,Detalhe_Registro!$M:$M,"SIM")</f>
        <v/>
      </c>
      <c r="J1035" s="2">
        <f>IF(F1035&lt;Premissas!$B$8,"&lt; 1,00",IF(F1035&lt;Premissas!$B$9,"1,00 – 1,19",IF(F1035&lt;Premissas!$B$10,"1,20 – 1,39",IF(F1035&lt;Premissas!$B$11,"1,40 – 1,59",IF(F1035&lt;Premissas!$B$12,"1,60 – 1,99","≥ 2,00")))))</f>
        <v/>
      </c>
      <c r="K1035" s="5">
        <f>IF(F1035&lt;Premissas!$B$8,Premissas!$B$13,IF(F1035&lt;Premissas!$B$9,Premissas!$B$14,IF(F1035&lt;Premissas!$B$10,Premissas!$B$15,IF(F1035&lt;Premissas!$B$11,Premissas!$B$16,IF(F1035&lt;Premissas!$B$12,Premissas!$B$17,Premissas!$B$18)))))</f>
        <v/>
      </c>
      <c r="L1035" s="5">
        <f>K1035/Premissas!$B$4</f>
        <v/>
      </c>
      <c r="M1035" s="2">
        <f>IF(K1035=Premissas!$B$18,"SIM","NÃO")</f>
        <v/>
      </c>
    </row>
    <row r="1036">
      <c r="A1036" s="2" t="n">
        <v>587354</v>
      </c>
      <c r="B1036" s="2" t="inlineStr">
        <is>
          <t>ARLINDO CARDOSO DA SILVA JUNIOR</t>
        </is>
      </c>
      <c r="C1036" s="2" t="n">
        <v>1942</v>
      </c>
      <c r="D1036" s="2">
        <f>IFERROR(TEXTJOIN(" | ",TRUE,UNIQUE(FILTER(Detalhe_Registro!$C:$C,(Detalhe_Registro!$D:$D=A1036)*(Detalhe_Registro!$E:$E=B1036)*(Detalhe_Registro!$M:$M="SIM")))),"")</f>
        <v/>
      </c>
      <c r="E1036" s="2">
        <f>COUNTIFS(Detalhe_Registro!$D:$D,A1036,Detalhe_Registro!$E:$E,B1036,Detalhe_Registro!$M:$M,"SIM")</f>
        <v/>
      </c>
      <c r="F1036" s="2">
        <f>IFERROR(MAXIFS(Detalhe_Registro!$N:$N,Detalhe_Registro!$D:$D,A1036,Detalhe_Registro!$E:$E,B1036,Detalhe_Registro!$M:$M,"SIM"),0)</f>
        <v/>
      </c>
      <c r="G1036" s="2">
        <f>IFERROR(AVERAGEIFS(Detalhe_Registro!$N:$N,Detalhe_Registro!$D:$D,A1036,Detalhe_Registro!$E:$E,B1036,Detalhe_Registro!$M:$M,"SIM"),0)</f>
        <v/>
      </c>
      <c r="H1036" s="2">
        <f>SUMIFS(Detalhe_Registro!$F:$F,Detalhe_Registro!$D:$D,A1036,Detalhe_Registro!$E:$E,B1036,Detalhe_Registro!$M:$M,"SIM")</f>
        <v/>
      </c>
      <c r="I1036" s="2">
        <f>SUMIFS(Detalhe_Registro!$G:$G,Detalhe_Registro!$D:$D,A1036,Detalhe_Registro!$E:$E,B1036,Detalhe_Registro!$M:$M,"SIM")</f>
        <v/>
      </c>
      <c r="J1036" s="2">
        <f>IF(F1036&lt;Premissas!$B$8,"&lt; 1,00",IF(F1036&lt;Premissas!$B$9,"1,00 – 1,19",IF(F1036&lt;Premissas!$B$10,"1,20 – 1,39",IF(F1036&lt;Premissas!$B$11,"1,40 – 1,59",IF(F1036&lt;Premissas!$B$12,"1,60 – 1,99","≥ 2,00")))))</f>
        <v/>
      </c>
      <c r="K1036" s="5">
        <f>IF(F1036&lt;Premissas!$B$8,Premissas!$B$13,IF(F1036&lt;Premissas!$B$9,Premissas!$B$14,IF(F1036&lt;Premissas!$B$10,Premissas!$B$15,IF(F1036&lt;Premissas!$B$11,Premissas!$B$16,IF(F1036&lt;Premissas!$B$12,Premissas!$B$17,Premissas!$B$18)))))</f>
        <v/>
      </c>
      <c r="L1036" s="5">
        <f>K1036/Premissas!$B$4</f>
        <v/>
      </c>
      <c r="M1036" s="2">
        <f>IF(K1036=Premissas!$B$18,"SIM","NÃO")</f>
        <v/>
      </c>
    </row>
    <row r="1037">
      <c r="A1037" s="2" t="n">
        <v>46632</v>
      </c>
      <c r="B1037" s="2" t="inlineStr">
        <is>
          <t>ARTHUR PEREIRA</t>
        </is>
      </c>
      <c r="C1037" s="2" t="n">
        <v>1942</v>
      </c>
      <c r="D1037" s="2">
        <f>IFERROR(TEXTJOIN(" | ",TRUE,UNIQUE(FILTER(Detalhe_Registro!$C:$C,(Detalhe_Registro!$D:$D=A1037)*(Detalhe_Registro!$E:$E=B1037)*(Detalhe_Registro!$M:$M="SIM")))),"")</f>
        <v/>
      </c>
      <c r="E1037" s="2">
        <f>COUNTIFS(Detalhe_Registro!$D:$D,A1037,Detalhe_Registro!$E:$E,B1037,Detalhe_Registro!$M:$M,"SIM")</f>
        <v/>
      </c>
      <c r="F1037" s="2">
        <f>IFERROR(MAXIFS(Detalhe_Registro!$N:$N,Detalhe_Registro!$D:$D,A1037,Detalhe_Registro!$E:$E,B1037,Detalhe_Registro!$M:$M,"SIM"),0)</f>
        <v/>
      </c>
      <c r="G1037" s="2">
        <f>IFERROR(AVERAGEIFS(Detalhe_Registro!$N:$N,Detalhe_Registro!$D:$D,A1037,Detalhe_Registro!$E:$E,B1037,Detalhe_Registro!$M:$M,"SIM"),0)</f>
        <v/>
      </c>
      <c r="H1037" s="2">
        <f>SUMIFS(Detalhe_Registro!$F:$F,Detalhe_Registro!$D:$D,A1037,Detalhe_Registro!$E:$E,B1037,Detalhe_Registro!$M:$M,"SIM")</f>
        <v/>
      </c>
      <c r="I1037" s="2">
        <f>SUMIFS(Detalhe_Registro!$G:$G,Detalhe_Registro!$D:$D,A1037,Detalhe_Registro!$E:$E,B1037,Detalhe_Registro!$M:$M,"SIM")</f>
        <v/>
      </c>
      <c r="J1037" s="2">
        <f>IF(F1037&lt;Premissas!$B$8,"&lt; 1,00",IF(F1037&lt;Premissas!$B$9,"1,00 – 1,19",IF(F1037&lt;Premissas!$B$10,"1,20 – 1,39",IF(F1037&lt;Premissas!$B$11,"1,40 – 1,59",IF(F1037&lt;Premissas!$B$12,"1,60 – 1,99","≥ 2,00")))))</f>
        <v/>
      </c>
      <c r="K1037" s="5">
        <f>IF(F1037&lt;Premissas!$B$8,Premissas!$B$13,IF(F1037&lt;Premissas!$B$9,Premissas!$B$14,IF(F1037&lt;Premissas!$B$10,Premissas!$B$15,IF(F1037&lt;Premissas!$B$11,Premissas!$B$16,IF(F1037&lt;Premissas!$B$12,Premissas!$B$17,Premissas!$B$18)))))</f>
        <v/>
      </c>
      <c r="L1037" s="5">
        <f>K1037/Premissas!$B$4</f>
        <v/>
      </c>
      <c r="M1037" s="2">
        <f>IF(K1037=Premissas!$B$18,"SIM","NÃO")</f>
        <v/>
      </c>
    </row>
    <row r="1038">
      <c r="A1038" s="2" t="n">
        <v>5936160</v>
      </c>
      <c r="B1038" s="2" t="inlineStr">
        <is>
          <t>Alan Carlos De Oliveira Santos</t>
        </is>
      </c>
      <c r="C1038" s="2" t="n">
        <v>1942</v>
      </c>
      <c r="D1038" s="2">
        <f>IFERROR(TEXTJOIN(" | ",TRUE,UNIQUE(FILTER(Detalhe_Registro!$C:$C,(Detalhe_Registro!$D:$D=A1038)*(Detalhe_Registro!$E:$E=B1038)*(Detalhe_Registro!$M:$M="SIM")))),"")</f>
        <v/>
      </c>
      <c r="E1038" s="2">
        <f>COUNTIFS(Detalhe_Registro!$D:$D,A1038,Detalhe_Registro!$E:$E,B1038,Detalhe_Registro!$M:$M,"SIM")</f>
        <v/>
      </c>
      <c r="F1038" s="2">
        <f>IFERROR(MAXIFS(Detalhe_Registro!$N:$N,Detalhe_Registro!$D:$D,A1038,Detalhe_Registro!$E:$E,B1038,Detalhe_Registro!$M:$M,"SIM"),0)</f>
        <v/>
      </c>
      <c r="G1038" s="2">
        <f>IFERROR(AVERAGEIFS(Detalhe_Registro!$N:$N,Detalhe_Registro!$D:$D,A1038,Detalhe_Registro!$E:$E,B1038,Detalhe_Registro!$M:$M,"SIM"),0)</f>
        <v/>
      </c>
      <c r="H1038" s="2">
        <f>SUMIFS(Detalhe_Registro!$F:$F,Detalhe_Registro!$D:$D,A1038,Detalhe_Registro!$E:$E,B1038,Detalhe_Registro!$M:$M,"SIM")</f>
        <v/>
      </c>
      <c r="I1038" s="2">
        <f>SUMIFS(Detalhe_Registro!$G:$G,Detalhe_Registro!$D:$D,A1038,Detalhe_Registro!$E:$E,B1038,Detalhe_Registro!$M:$M,"SIM")</f>
        <v/>
      </c>
      <c r="J1038" s="2">
        <f>IF(F1038&lt;Premissas!$B$8,"&lt; 1,00",IF(F1038&lt;Premissas!$B$9,"1,00 – 1,19",IF(F1038&lt;Premissas!$B$10,"1,20 – 1,39",IF(F1038&lt;Premissas!$B$11,"1,40 – 1,59",IF(F1038&lt;Premissas!$B$12,"1,60 – 1,99","≥ 2,00")))))</f>
        <v/>
      </c>
      <c r="K1038" s="5">
        <f>IF(F1038&lt;Premissas!$B$8,Premissas!$B$13,IF(F1038&lt;Premissas!$B$9,Premissas!$B$14,IF(F1038&lt;Premissas!$B$10,Premissas!$B$15,IF(F1038&lt;Premissas!$B$11,Premissas!$B$16,IF(F1038&lt;Premissas!$B$12,Premissas!$B$17,Premissas!$B$18)))))</f>
        <v/>
      </c>
      <c r="L1038" s="5">
        <f>K1038/Premissas!$B$4</f>
        <v/>
      </c>
      <c r="M1038" s="2">
        <f>IF(K1038=Premissas!$B$18,"SIM","NÃO")</f>
        <v/>
      </c>
    </row>
    <row r="1039">
      <c r="A1039" s="2" t="n">
        <v>6005225</v>
      </c>
      <c r="B1039" s="2" t="inlineStr">
        <is>
          <t>Alan Correia Queiroz</t>
        </is>
      </c>
      <c r="C1039" s="2" t="n">
        <v>1942</v>
      </c>
      <c r="D1039" s="2">
        <f>IFERROR(TEXTJOIN(" | ",TRUE,UNIQUE(FILTER(Detalhe_Registro!$C:$C,(Detalhe_Registro!$D:$D=A1039)*(Detalhe_Registro!$E:$E=B1039)*(Detalhe_Registro!$M:$M="SIM")))),"")</f>
        <v/>
      </c>
      <c r="E1039" s="2">
        <f>COUNTIFS(Detalhe_Registro!$D:$D,A1039,Detalhe_Registro!$E:$E,B1039,Detalhe_Registro!$M:$M,"SIM")</f>
        <v/>
      </c>
      <c r="F1039" s="2">
        <f>IFERROR(MAXIFS(Detalhe_Registro!$N:$N,Detalhe_Registro!$D:$D,A1039,Detalhe_Registro!$E:$E,B1039,Detalhe_Registro!$M:$M,"SIM"),0)</f>
        <v/>
      </c>
      <c r="G1039" s="2">
        <f>IFERROR(AVERAGEIFS(Detalhe_Registro!$N:$N,Detalhe_Registro!$D:$D,A1039,Detalhe_Registro!$E:$E,B1039,Detalhe_Registro!$M:$M,"SIM"),0)</f>
        <v/>
      </c>
      <c r="H1039" s="2">
        <f>SUMIFS(Detalhe_Registro!$F:$F,Detalhe_Registro!$D:$D,A1039,Detalhe_Registro!$E:$E,B1039,Detalhe_Registro!$M:$M,"SIM")</f>
        <v/>
      </c>
      <c r="I1039" s="2">
        <f>SUMIFS(Detalhe_Registro!$G:$G,Detalhe_Registro!$D:$D,A1039,Detalhe_Registro!$E:$E,B1039,Detalhe_Registro!$M:$M,"SIM")</f>
        <v/>
      </c>
      <c r="J1039" s="2">
        <f>IF(F1039&lt;Premissas!$B$8,"&lt; 1,00",IF(F1039&lt;Premissas!$B$9,"1,00 – 1,19",IF(F1039&lt;Premissas!$B$10,"1,20 – 1,39",IF(F1039&lt;Premissas!$B$11,"1,40 – 1,59",IF(F1039&lt;Premissas!$B$12,"1,60 – 1,99","≥ 2,00")))))</f>
        <v/>
      </c>
      <c r="K1039" s="5">
        <f>IF(F1039&lt;Premissas!$B$8,Premissas!$B$13,IF(F1039&lt;Premissas!$B$9,Premissas!$B$14,IF(F1039&lt;Premissas!$B$10,Premissas!$B$15,IF(F1039&lt;Premissas!$B$11,Premissas!$B$16,IF(F1039&lt;Premissas!$B$12,Premissas!$B$17,Premissas!$B$18)))))</f>
        <v/>
      </c>
      <c r="L1039" s="5">
        <f>K1039/Premissas!$B$4</f>
        <v/>
      </c>
      <c r="M1039" s="2">
        <f>IF(K1039=Premissas!$B$18,"SIM","NÃO")</f>
        <v/>
      </c>
    </row>
    <row r="1040">
      <c r="A1040" s="2" t="n">
        <v>5990653</v>
      </c>
      <c r="B1040" s="2" t="inlineStr">
        <is>
          <t>Alan Da Silva Veras</t>
        </is>
      </c>
      <c r="C1040" s="2" t="n">
        <v>1942</v>
      </c>
      <c r="D1040" s="2">
        <f>IFERROR(TEXTJOIN(" | ",TRUE,UNIQUE(FILTER(Detalhe_Registro!$C:$C,(Detalhe_Registro!$D:$D=A1040)*(Detalhe_Registro!$E:$E=B1040)*(Detalhe_Registro!$M:$M="SIM")))),"")</f>
        <v/>
      </c>
      <c r="E1040" s="2">
        <f>COUNTIFS(Detalhe_Registro!$D:$D,A1040,Detalhe_Registro!$E:$E,B1040,Detalhe_Registro!$M:$M,"SIM")</f>
        <v/>
      </c>
      <c r="F1040" s="2">
        <f>IFERROR(MAXIFS(Detalhe_Registro!$N:$N,Detalhe_Registro!$D:$D,A1040,Detalhe_Registro!$E:$E,B1040,Detalhe_Registro!$M:$M,"SIM"),0)</f>
        <v/>
      </c>
      <c r="G1040" s="2">
        <f>IFERROR(AVERAGEIFS(Detalhe_Registro!$N:$N,Detalhe_Registro!$D:$D,A1040,Detalhe_Registro!$E:$E,B1040,Detalhe_Registro!$M:$M,"SIM"),0)</f>
        <v/>
      </c>
      <c r="H1040" s="2">
        <f>SUMIFS(Detalhe_Registro!$F:$F,Detalhe_Registro!$D:$D,A1040,Detalhe_Registro!$E:$E,B1040,Detalhe_Registro!$M:$M,"SIM")</f>
        <v/>
      </c>
      <c r="I1040" s="2">
        <f>SUMIFS(Detalhe_Registro!$G:$G,Detalhe_Registro!$D:$D,A1040,Detalhe_Registro!$E:$E,B1040,Detalhe_Registro!$M:$M,"SIM")</f>
        <v/>
      </c>
      <c r="J1040" s="2">
        <f>IF(F1040&lt;Premissas!$B$8,"&lt; 1,00",IF(F1040&lt;Premissas!$B$9,"1,00 – 1,19",IF(F1040&lt;Premissas!$B$10,"1,20 – 1,39",IF(F1040&lt;Premissas!$B$11,"1,40 – 1,59",IF(F1040&lt;Premissas!$B$12,"1,60 – 1,99","≥ 2,00")))))</f>
        <v/>
      </c>
      <c r="K1040" s="5">
        <f>IF(F1040&lt;Premissas!$B$8,Premissas!$B$13,IF(F1040&lt;Premissas!$B$9,Premissas!$B$14,IF(F1040&lt;Premissas!$B$10,Premissas!$B$15,IF(F1040&lt;Premissas!$B$11,Premissas!$B$16,IF(F1040&lt;Premissas!$B$12,Premissas!$B$17,Premissas!$B$18)))))</f>
        <v/>
      </c>
      <c r="L1040" s="5">
        <f>K1040/Premissas!$B$4</f>
        <v/>
      </c>
      <c r="M1040" s="2">
        <f>IF(K1040=Premissas!$B$18,"SIM","NÃO")</f>
        <v/>
      </c>
    </row>
    <row r="1041">
      <c r="A1041" s="2" t="n">
        <v>6016049</v>
      </c>
      <c r="B1041" s="2" t="inlineStr">
        <is>
          <t>Alan De Lima Goncalves</t>
        </is>
      </c>
      <c r="C1041" s="2" t="n">
        <v>1942</v>
      </c>
      <c r="D1041" s="2">
        <f>IFERROR(TEXTJOIN(" | ",TRUE,UNIQUE(FILTER(Detalhe_Registro!$C:$C,(Detalhe_Registro!$D:$D=A1041)*(Detalhe_Registro!$E:$E=B1041)*(Detalhe_Registro!$M:$M="SIM")))),"")</f>
        <v/>
      </c>
      <c r="E1041" s="2">
        <f>COUNTIFS(Detalhe_Registro!$D:$D,A1041,Detalhe_Registro!$E:$E,B1041,Detalhe_Registro!$M:$M,"SIM")</f>
        <v/>
      </c>
      <c r="F1041" s="2">
        <f>IFERROR(MAXIFS(Detalhe_Registro!$N:$N,Detalhe_Registro!$D:$D,A1041,Detalhe_Registro!$E:$E,B1041,Detalhe_Registro!$M:$M,"SIM"),0)</f>
        <v/>
      </c>
      <c r="G1041" s="2">
        <f>IFERROR(AVERAGEIFS(Detalhe_Registro!$N:$N,Detalhe_Registro!$D:$D,A1041,Detalhe_Registro!$E:$E,B1041,Detalhe_Registro!$M:$M,"SIM"),0)</f>
        <v/>
      </c>
      <c r="H1041" s="2">
        <f>SUMIFS(Detalhe_Registro!$F:$F,Detalhe_Registro!$D:$D,A1041,Detalhe_Registro!$E:$E,B1041,Detalhe_Registro!$M:$M,"SIM")</f>
        <v/>
      </c>
      <c r="I1041" s="2">
        <f>SUMIFS(Detalhe_Registro!$G:$G,Detalhe_Registro!$D:$D,A1041,Detalhe_Registro!$E:$E,B1041,Detalhe_Registro!$M:$M,"SIM")</f>
        <v/>
      </c>
      <c r="J1041" s="2">
        <f>IF(F1041&lt;Premissas!$B$8,"&lt; 1,00",IF(F1041&lt;Premissas!$B$9,"1,00 – 1,19",IF(F1041&lt;Premissas!$B$10,"1,20 – 1,39",IF(F1041&lt;Premissas!$B$11,"1,40 – 1,59",IF(F1041&lt;Premissas!$B$12,"1,60 – 1,99","≥ 2,00")))))</f>
        <v/>
      </c>
      <c r="K1041" s="5">
        <f>IF(F1041&lt;Premissas!$B$8,Premissas!$B$13,IF(F1041&lt;Premissas!$B$9,Premissas!$B$14,IF(F1041&lt;Premissas!$B$10,Premissas!$B$15,IF(F1041&lt;Premissas!$B$11,Premissas!$B$16,IF(F1041&lt;Premissas!$B$12,Premissas!$B$17,Premissas!$B$18)))))</f>
        <v/>
      </c>
      <c r="L1041" s="5">
        <f>K1041/Premissas!$B$4</f>
        <v/>
      </c>
      <c r="M1041" s="2">
        <f>IF(K1041=Premissas!$B$18,"SIM","NÃO")</f>
        <v/>
      </c>
    </row>
    <row r="1042">
      <c r="A1042" s="2" t="n">
        <v>5448530</v>
      </c>
      <c r="B1042" s="2" t="inlineStr">
        <is>
          <t>Alef Paixao do Nascimento</t>
        </is>
      </c>
      <c r="C1042" s="2" t="n">
        <v>1942</v>
      </c>
      <c r="D1042" s="2">
        <f>IFERROR(TEXTJOIN(" | ",TRUE,UNIQUE(FILTER(Detalhe_Registro!$C:$C,(Detalhe_Registro!$D:$D=A1042)*(Detalhe_Registro!$E:$E=B1042)*(Detalhe_Registro!$M:$M="SIM")))),"")</f>
        <v/>
      </c>
      <c r="E1042" s="2">
        <f>COUNTIFS(Detalhe_Registro!$D:$D,A1042,Detalhe_Registro!$E:$E,B1042,Detalhe_Registro!$M:$M,"SIM")</f>
        <v/>
      </c>
      <c r="F1042" s="2">
        <f>IFERROR(MAXIFS(Detalhe_Registro!$N:$N,Detalhe_Registro!$D:$D,A1042,Detalhe_Registro!$E:$E,B1042,Detalhe_Registro!$M:$M,"SIM"),0)</f>
        <v/>
      </c>
      <c r="G1042" s="2">
        <f>IFERROR(AVERAGEIFS(Detalhe_Registro!$N:$N,Detalhe_Registro!$D:$D,A1042,Detalhe_Registro!$E:$E,B1042,Detalhe_Registro!$M:$M,"SIM"),0)</f>
        <v/>
      </c>
      <c r="H1042" s="2">
        <f>SUMIFS(Detalhe_Registro!$F:$F,Detalhe_Registro!$D:$D,A1042,Detalhe_Registro!$E:$E,B1042,Detalhe_Registro!$M:$M,"SIM")</f>
        <v/>
      </c>
      <c r="I1042" s="2">
        <f>SUMIFS(Detalhe_Registro!$G:$G,Detalhe_Registro!$D:$D,A1042,Detalhe_Registro!$E:$E,B1042,Detalhe_Registro!$M:$M,"SIM")</f>
        <v/>
      </c>
      <c r="J1042" s="2">
        <f>IF(F1042&lt;Premissas!$B$8,"&lt; 1,00",IF(F1042&lt;Premissas!$B$9,"1,00 – 1,19",IF(F1042&lt;Premissas!$B$10,"1,20 – 1,39",IF(F1042&lt;Premissas!$B$11,"1,40 – 1,59",IF(F1042&lt;Premissas!$B$12,"1,60 – 1,99","≥ 2,00")))))</f>
        <v/>
      </c>
      <c r="K1042" s="5">
        <f>IF(F1042&lt;Premissas!$B$8,Premissas!$B$13,IF(F1042&lt;Premissas!$B$9,Premissas!$B$14,IF(F1042&lt;Premissas!$B$10,Premissas!$B$15,IF(F1042&lt;Premissas!$B$11,Premissas!$B$16,IF(F1042&lt;Premissas!$B$12,Premissas!$B$17,Premissas!$B$18)))))</f>
        <v/>
      </c>
      <c r="L1042" s="5">
        <f>K1042/Premissas!$B$4</f>
        <v/>
      </c>
      <c r="M1042" s="2">
        <f>IF(K1042=Premissas!$B$18,"SIM","NÃO")</f>
        <v/>
      </c>
    </row>
    <row r="1043">
      <c r="A1043" s="2" t="n">
        <v>5812364</v>
      </c>
      <c r="B1043" s="2" t="inlineStr">
        <is>
          <t>Alexsander Moraes Romao</t>
        </is>
      </c>
      <c r="C1043" s="2" t="n">
        <v>1942</v>
      </c>
      <c r="D1043" s="2">
        <f>IFERROR(TEXTJOIN(" | ",TRUE,UNIQUE(FILTER(Detalhe_Registro!$C:$C,(Detalhe_Registro!$D:$D=A1043)*(Detalhe_Registro!$E:$E=B1043)*(Detalhe_Registro!$M:$M="SIM")))),"")</f>
        <v/>
      </c>
      <c r="E1043" s="2">
        <f>COUNTIFS(Detalhe_Registro!$D:$D,A1043,Detalhe_Registro!$E:$E,B1043,Detalhe_Registro!$M:$M,"SIM")</f>
        <v/>
      </c>
      <c r="F1043" s="2">
        <f>IFERROR(MAXIFS(Detalhe_Registro!$N:$N,Detalhe_Registro!$D:$D,A1043,Detalhe_Registro!$E:$E,B1043,Detalhe_Registro!$M:$M,"SIM"),0)</f>
        <v/>
      </c>
      <c r="G1043" s="2">
        <f>IFERROR(AVERAGEIFS(Detalhe_Registro!$N:$N,Detalhe_Registro!$D:$D,A1043,Detalhe_Registro!$E:$E,B1043,Detalhe_Registro!$M:$M,"SIM"),0)</f>
        <v/>
      </c>
      <c r="H1043" s="2">
        <f>SUMIFS(Detalhe_Registro!$F:$F,Detalhe_Registro!$D:$D,A1043,Detalhe_Registro!$E:$E,B1043,Detalhe_Registro!$M:$M,"SIM")</f>
        <v/>
      </c>
      <c r="I1043" s="2">
        <f>SUMIFS(Detalhe_Registro!$G:$G,Detalhe_Registro!$D:$D,A1043,Detalhe_Registro!$E:$E,B1043,Detalhe_Registro!$M:$M,"SIM")</f>
        <v/>
      </c>
      <c r="J1043" s="2">
        <f>IF(F1043&lt;Premissas!$B$8,"&lt; 1,00",IF(F1043&lt;Premissas!$B$9,"1,00 – 1,19",IF(F1043&lt;Premissas!$B$10,"1,20 – 1,39",IF(F1043&lt;Premissas!$B$11,"1,40 – 1,59",IF(F1043&lt;Premissas!$B$12,"1,60 – 1,99","≥ 2,00")))))</f>
        <v/>
      </c>
      <c r="K1043" s="5">
        <f>IF(F1043&lt;Premissas!$B$8,Premissas!$B$13,IF(F1043&lt;Premissas!$B$9,Premissas!$B$14,IF(F1043&lt;Premissas!$B$10,Premissas!$B$15,IF(F1043&lt;Premissas!$B$11,Premissas!$B$16,IF(F1043&lt;Premissas!$B$12,Premissas!$B$17,Premissas!$B$18)))))</f>
        <v/>
      </c>
      <c r="L1043" s="5">
        <f>K1043/Premissas!$B$4</f>
        <v/>
      </c>
      <c r="M1043" s="2">
        <f>IF(K1043=Premissas!$B$18,"SIM","NÃO")</f>
        <v/>
      </c>
    </row>
    <row r="1044">
      <c r="A1044" s="2" t="n">
        <v>5946859</v>
      </c>
      <c r="B1044" s="2" t="inlineStr">
        <is>
          <t>Alison Alexandre De Fegueredo</t>
        </is>
      </c>
      <c r="C1044" s="2" t="n">
        <v>1942</v>
      </c>
      <c r="D1044" s="2">
        <f>IFERROR(TEXTJOIN(" | ",TRUE,UNIQUE(FILTER(Detalhe_Registro!$C:$C,(Detalhe_Registro!$D:$D=A1044)*(Detalhe_Registro!$E:$E=B1044)*(Detalhe_Registro!$M:$M="SIM")))),"")</f>
        <v/>
      </c>
      <c r="E1044" s="2">
        <f>COUNTIFS(Detalhe_Registro!$D:$D,A1044,Detalhe_Registro!$E:$E,B1044,Detalhe_Registro!$M:$M,"SIM")</f>
        <v/>
      </c>
      <c r="F1044" s="2">
        <f>IFERROR(MAXIFS(Detalhe_Registro!$N:$N,Detalhe_Registro!$D:$D,A1044,Detalhe_Registro!$E:$E,B1044,Detalhe_Registro!$M:$M,"SIM"),0)</f>
        <v/>
      </c>
      <c r="G1044" s="2">
        <f>IFERROR(AVERAGEIFS(Detalhe_Registro!$N:$N,Detalhe_Registro!$D:$D,A1044,Detalhe_Registro!$E:$E,B1044,Detalhe_Registro!$M:$M,"SIM"),0)</f>
        <v/>
      </c>
      <c r="H1044" s="2">
        <f>SUMIFS(Detalhe_Registro!$F:$F,Detalhe_Registro!$D:$D,A1044,Detalhe_Registro!$E:$E,B1044,Detalhe_Registro!$M:$M,"SIM")</f>
        <v/>
      </c>
      <c r="I1044" s="2">
        <f>SUMIFS(Detalhe_Registro!$G:$G,Detalhe_Registro!$D:$D,A1044,Detalhe_Registro!$E:$E,B1044,Detalhe_Registro!$M:$M,"SIM")</f>
        <v/>
      </c>
      <c r="J1044" s="2">
        <f>IF(F1044&lt;Premissas!$B$8,"&lt; 1,00",IF(F1044&lt;Premissas!$B$9,"1,00 – 1,19",IF(F1044&lt;Premissas!$B$10,"1,20 – 1,39",IF(F1044&lt;Premissas!$B$11,"1,40 – 1,59",IF(F1044&lt;Premissas!$B$12,"1,60 – 1,99","≥ 2,00")))))</f>
        <v/>
      </c>
      <c r="K1044" s="5">
        <f>IF(F1044&lt;Premissas!$B$8,Premissas!$B$13,IF(F1044&lt;Premissas!$B$9,Premissas!$B$14,IF(F1044&lt;Premissas!$B$10,Premissas!$B$15,IF(F1044&lt;Premissas!$B$11,Premissas!$B$16,IF(F1044&lt;Premissas!$B$12,Premissas!$B$17,Premissas!$B$18)))))</f>
        <v/>
      </c>
      <c r="L1044" s="5">
        <f>K1044/Premissas!$B$4</f>
        <v/>
      </c>
      <c r="M1044" s="2">
        <f>IF(K1044=Premissas!$B$18,"SIM","NÃO")</f>
        <v/>
      </c>
    </row>
    <row r="1045">
      <c r="A1045" s="2" t="n">
        <v>5938899</v>
      </c>
      <c r="B1045" s="2" t="inlineStr">
        <is>
          <t>Amilcar Alejandro Martinez Hidrogo</t>
        </is>
      </c>
      <c r="C1045" s="2" t="n">
        <v>1942</v>
      </c>
      <c r="D1045" s="2">
        <f>IFERROR(TEXTJOIN(" | ",TRUE,UNIQUE(FILTER(Detalhe_Registro!$C:$C,(Detalhe_Registro!$D:$D=A1045)*(Detalhe_Registro!$E:$E=B1045)*(Detalhe_Registro!$M:$M="SIM")))),"")</f>
        <v/>
      </c>
      <c r="E1045" s="2">
        <f>COUNTIFS(Detalhe_Registro!$D:$D,A1045,Detalhe_Registro!$E:$E,B1045,Detalhe_Registro!$M:$M,"SIM")</f>
        <v/>
      </c>
      <c r="F1045" s="2">
        <f>IFERROR(MAXIFS(Detalhe_Registro!$N:$N,Detalhe_Registro!$D:$D,A1045,Detalhe_Registro!$E:$E,B1045,Detalhe_Registro!$M:$M,"SIM"),0)</f>
        <v/>
      </c>
      <c r="G1045" s="2">
        <f>IFERROR(AVERAGEIFS(Detalhe_Registro!$N:$N,Detalhe_Registro!$D:$D,A1045,Detalhe_Registro!$E:$E,B1045,Detalhe_Registro!$M:$M,"SIM"),0)</f>
        <v/>
      </c>
      <c r="H1045" s="2">
        <f>SUMIFS(Detalhe_Registro!$F:$F,Detalhe_Registro!$D:$D,A1045,Detalhe_Registro!$E:$E,B1045,Detalhe_Registro!$M:$M,"SIM")</f>
        <v/>
      </c>
      <c r="I1045" s="2">
        <f>SUMIFS(Detalhe_Registro!$G:$G,Detalhe_Registro!$D:$D,A1045,Detalhe_Registro!$E:$E,B1045,Detalhe_Registro!$M:$M,"SIM")</f>
        <v/>
      </c>
      <c r="J1045" s="2">
        <f>IF(F1045&lt;Premissas!$B$8,"&lt; 1,00",IF(F1045&lt;Premissas!$B$9,"1,00 – 1,19",IF(F1045&lt;Premissas!$B$10,"1,20 – 1,39",IF(F1045&lt;Premissas!$B$11,"1,40 – 1,59",IF(F1045&lt;Premissas!$B$12,"1,60 – 1,99","≥ 2,00")))))</f>
        <v/>
      </c>
      <c r="K1045" s="5">
        <f>IF(F1045&lt;Premissas!$B$8,Premissas!$B$13,IF(F1045&lt;Premissas!$B$9,Premissas!$B$14,IF(F1045&lt;Premissas!$B$10,Premissas!$B$15,IF(F1045&lt;Premissas!$B$11,Premissas!$B$16,IF(F1045&lt;Premissas!$B$12,Premissas!$B$17,Premissas!$B$18)))))</f>
        <v/>
      </c>
      <c r="L1045" s="5">
        <f>K1045/Premissas!$B$4</f>
        <v/>
      </c>
      <c r="M1045" s="2">
        <f>IF(K1045=Premissas!$B$18,"SIM","NÃO")</f>
        <v/>
      </c>
    </row>
    <row r="1046">
      <c r="A1046" s="2" t="n">
        <v>6018157</v>
      </c>
      <c r="B1046" s="2" t="inlineStr">
        <is>
          <t>Ana Paula Amado Dos Santos Freitas</t>
        </is>
      </c>
      <c r="C1046" s="2" t="n">
        <v>1942</v>
      </c>
      <c r="D1046" s="2">
        <f>IFERROR(TEXTJOIN(" | ",TRUE,UNIQUE(FILTER(Detalhe_Registro!$C:$C,(Detalhe_Registro!$D:$D=A1046)*(Detalhe_Registro!$E:$E=B1046)*(Detalhe_Registro!$M:$M="SIM")))),"")</f>
        <v/>
      </c>
      <c r="E1046" s="2">
        <f>COUNTIFS(Detalhe_Registro!$D:$D,A1046,Detalhe_Registro!$E:$E,B1046,Detalhe_Registro!$M:$M,"SIM")</f>
        <v/>
      </c>
      <c r="F1046" s="2">
        <f>IFERROR(MAXIFS(Detalhe_Registro!$N:$N,Detalhe_Registro!$D:$D,A1046,Detalhe_Registro!$E:$E,B1046,Detalhe_Registro!$M:$M,"SIM"),0)</f>
        <v/>
      </c>
      <c r="G1046" s="2">
        <f>IFERROR(AVERAGEIFS(Detalhe_Registro!$N:$N,Detalhe_Registro!$D:$D,A1046,Detalhe_Registro!$E:$E,B1046,Detalhe_Registro!$M:$M,"SIM"),0)</f>
        <v/>
      </c>
      <c r="H1046" s="2">
        <f>SUMIFS(Detalhe_Registro!$F:$F,Detalhe_Registro!$D:$D,A1046,Detalhe_Registro!$E:$E,B1046,Detalhe_Registro!$M:$M,"SIM")</f>
        <v/>
      </c>
      <c r="I1046" s="2">
        <f>SUMIFS(Detalhe_Registro!$G:$G,Detalhe_Registro!$D:$D,A1046,Detalhe_Registro!$E:$E,B1046,Detalhe_Registro!$M:$M,"SIM")</f>
        <v/>
      </c>
      <c r="J1046" s="2">
        <f>IF(F1046&lt;Premissas!$B$8,"&lt; 1,00",IF(F1046&lt;Premissas!$B$9,"1,00 – 1,19",IF(F1046&lt;Premissas!$B$10,"1,20 – 1,39",IF(F1046&lt;Premissas!$B$11,"1,40 – 1,59",IF(F1046&lt;Premissas!$B$12,"1,60 – 1,99","≥ 2,00")))))</f>
        <v/>
      </c>
      <c r="K1046" s="5">
        <f>IF(F1046&lt;Premissas!$B$8,Premissas!$B$13,IF(F1046&lt;Premissas!$B$9,Premissas!$B$14,IF(F1046&lt;Premissas!$B$10,Premissas!$B$15,IF(F1046&lt;Premissas!$B$11,Premissas!$B$16,IF(F1046&lt;Premissas!$B$12,Premissas!$B$17,Premissas!$B$18)))))</f>
        <v/>
      </c>
      <c r="L1046" s="5">
        <f>K1046/Premissas!$B$4</f>
        <v/>
      </c>
      <c r="M1046" s="2">
        <f>IF(K1046=Premissas!$B$18,"SIM","NÃO")</f>
        <v/>
      </c>
    </row>
    <row r="1047">
      <c r="A1047" s="2" t="n">
        <v>6022839</v>
      </c>
      <c r="B1047" s="2" t="inlineStr">
        <is>
          <t>Ana Sophia Dos Santos</t>
        </is>
      </c>
      <c r="C1047" s="2" t="n">
        <v>1942</v>
      </c>
      <c r="D1047" s="2">
        <f>IFERROR(TEXTJOIN(" | ",TRUE,UNIQUE(FILTER(Detalhe_Registro!$C:$C,(Detalhe_Registro!$D:$D=A1047)*(Detalhe_Registro!$E:$E=B1047)*(Detalhe_Registro!$M:$M="SIM")))),"")</f>
        <v/>
      </c>
      <c r="E1047" s="2">
        <f>COUNTIFS(Detalhe_Registro!$D:$D,A1047,Detalhe_Registro!$E:$E,B1047,Detalhe_Registro!$M:$M,"SIM")</f>
        <v/>
      </c>
      <c r="F1047" s="2">
        <f>IFERROR(MAXIFS(Detalhe_Registro!$N:$N,Detalhe_Registro!$D:$D,A1047,Detalhe_Registro!$E:$E,B1047,Detalhe_Registro!$M:$M,"SIM"),0)</f>
        <v/>
      </c>
      <c r="G1047" s="2">
        <f>IFERROR(AVERAGEIFS(Detalhe_Registro!$N:$N,Detalhe_Registro!$D:$D,A1047,Detalhe_Registro!$E:$E,B1047,Detalhe_Registro!$M:$M,"SIM"),0)</f>
        <v/>
      </c>
      <c r="H1047" s="2">
        <f>SUMIFS(Detalhe_Registro!$F:$F,Detalhe_Registro!$D:$D,A1047,Detalhe_Registro!$E:$E,B1047,Detalhe_Registro!$M:$M,"SIM")</f>
        <v/>
      </c>
      <c r="I1047" s="2">
        <f>SUMIFS(Detalhe_Registro!$G:$G,Detalhe_Registro!$D:$D,A1047,Detalhe_Registro!$E:$E,B1047,Detalhe_Registro!$M:$M,"SIM")</f>
        <v/>
      </c>
      <c r="J1047" s="2">
        <f>IF(F1047&lt;Premissas!$B$8,"&lt; 1,00",IF(F1047&lt;Premissas!$B$9,"1,00 – 1,19",IF(F1047&lt;Premissas!$B$10,"1,20 – 1,39",IF(F1047&lt;Premissas!$B$11,"1,40 – 1,59",IF(F1047&lt;Premissas!$B$12,"1,60 – 1,99","≥ 2,00")))))</f>
        <v/>
      </c>
      <c r="K1047" s="5">
        <f>IF(F1047&lt;Premissas!$B$8,Premissas!$B$13,IF(F1047&lt;Premissas!$B$9,Premissas!$B$14,IF(F1047&lt;Premissas!$B$10,Premissas!$B$15,IF(F1047&lt;Premissas!$B$11,Premissas!$B$16,IF(F1047&lt;Premissas!$B$12,Premissas!$B$17,Premissas!$B$18)))))</f>
        <v/>
      </c>
      <c r="L1047" s="5">
        <f>K1047/Premissas!$B$4</f>
        <v/>
      </c>
      <c r="M1047" s="2">
        <f>IF(K1047=Premissas!$B$18,"SIM","NÃO")</f>
        <v/>
      </c>
    </row>
    <row r="1048">
      <c r="A1048" s="2" t="n">
        <v>690554</v>
      </c>
      <c r="B1048" s="2" t="inlineStr">
        <is>
          <t>Andre Gomes Lima</t>
        </is>
      </c>
      <c r="C1048" s="2" t="n">
        <v>1942</v>
      </c>
      <c r="D1048" s="2">
        <f>IFERROR(TEXTJOIN(" | ",TRUE,UNIQUE(FILTER(Detalhe_Registro!$C:$C,(Detalhe_Registro!$D:$D=A1048)*(Detalhe_Registro!$E:$E=B1048)*(Detalhe_Registro!$M:$M="SIM")))),"")</f>
        <v/>
      </c>
      <c r="E1048" s="2">
        <f>COUNTIFS(Detalhe_Registro!$D:$D,A1048,Detalhe_Registro!$E:$E,B1048,Detalhe_Registro!$M:$M,"SIM")</f>
        <v/>
      </c>
      <c r="F1048" s="2">
        <f>IFERROR(MAXIFS(Detalhe_Registro!$N:$N,Detalhe_Registro!$D:$D,A1048,Detalhe_Registro!$E:$E,B1048,Detalhe_Registro!$M:$M,"SIM"),0)</f>
        <v/>
      </c>
      <c r="G1048" s="2">
        <f>IFERROR(AVERAGEIFS(Detalhe_Registro!$N:$N,Detalhe_Registro!$D:$D,A1048,Detalhe_Registro!$E:$E,B1048,Detalhe_Registro!$M:$M,"SIM"),0)</f>
        <v/>
      </c>
      <c r="H1048" s="2">
        <f>SUMIFS(Detalhe_Registro!$F:$F,Detalhe_Registro!$D:$D,A1048,Detalhe_Registro!$E:$E,B1048,Detalhe_Registro!$M:$M,"SIM")</f>
        <v/>
      </c>
      <c r="I1048" s="2">
        <f>SUMIFS(Detalhe_Registro!$G:$G,Detalhe_Registro!$D:$D,A1048,Detalhe_Registro!$E:$E,B1048,Detalhe_Registro!$M:$M,"SIM")</f>
        <v/>
      </c>
      <c r="J1048" s="2">
        <f>IF(F1048&lt;Premissas!$B$8,"&lt; 1,00",IF(F1048&lt;Premissas!$B$9,"1,00 – 1,19",IF(F1048&lt;Premissas!$B$10,"1,20 – 1,39",IF(F1048&lt;Premissas!$B$11,"1,40 – 1,59",IF(F1048&lt;Premissas!$B$12,"1,60 – 1,99","≥ 2,00")))))</f>
        <v/>
      </c>
      <c r="K1048" s="5">
        <f>IF(F1048&lt;Premissas!$B$8,Premissas!$B$13,IF(F1048&lt;Premissas!$B$9,Premissas!$B$14,IF(F1048&lt;Premissas!$B$10,Premissas!$B$15,IF(F1048&lt;Premissas!$B$11,Premissas!$B$16,IF(F1048&lt;Premissas!$B$12,Premissas!$B$17,Premissas!$B$18)))))</f>
        <v/>
      </c>
      <c r="L1048" s="5">
        <f>K1048/Premissas!$B$4</f>
        <v/>
      </c>
      <c r="M1048" s="2">
        <f>IF(K1048=Premissas!$B$18,"SIM","NÃO")</f>
        <v/>
      </c>
    </row>
    <row r="1049">
      <c r="A1049" s="2" t="n">
        <v>5926858</v>
      </c>
      <c r="B1049" s="2" t="inlineStr">
        <is>
          <t>Andre Mateus Da Silva De Oliveira</t>
        </is>
      </c>
      <c r="C1049" s="2" t="n">
        <v>1942</v>
      </c>
      <c r="D1049" s="2">
        <f>IFERROR(TEXTJOIN(" | ",TRUE,UNIQUE(FILTER(Detalhe_Registro!$C:$C,(Detalhe_Registro!$D:$D=A1049)*(Detalhe_Registro!$E:$E=B1049)*(Detalhe_Registro!$M:$M="SIM")))),"")</f>
        <v/>
      </c>
      <c r="E1049" s="2">
        <f>COUNTIFS(Detalhe_Registro!$D:$D,A1049,Detalhe_Registro!$E:$E,B1049,Detalhe_Registro!$M:$M,"SIM")</f>
        <v/>
      </c>
      <c r="F1049" s="2">
        <f>IFERROR(MAXIFS(Detalhe_Registro!$N:$N,Detalhe_Registro!$D:$D,A1049,Detalhe_Registro!$E:$E,B1049,Detalhe_Registro!$M:$M,"SIM"),0)</f>
        <v/>
      </c>
      <c r="G1049" s="2">
        <f>IFERROR(AVERAGEIFS(Detalhe_Registro!$N:$N,Detalhe_Registro!$D:$D,A1049,Detalhe_Registro!$E:$E,B1049,Detalhe_Registro!$M:$M,"SIM"),0)</f>
        <v/>
      </c>
      <c r="H1049" s="2">
        <f>SUMIFS(Detalhe_Registro!$F:$F,Detalhe_Registro!$D:$D,A1049,Detalhe_Registro!$E:$E,B1049,Detalhe_Registro!$M:$M,"SIM")</f>
        <v/>
      </c>
      <c r="I1049" s="2">
        <f>SUMIFS(Detalhe_Registro!$G:$G,Detalhe_Registro!$D:$D,A1049,Detalhe_Registro!$E:$E,B1049,Detalhe_Registro!$M:$M,"SIM")</f>
        <v/>
      </c>
      <c r="J1049" s="2">
        <f>IF(F1049&lt;Premissas!$B$8,"&lt; 1,00",IF(F1049&lt;Premissas!$B$9,"1,00 – 1,19",IF(F1049&lt;Premissas!$B$10,"1,20 – 1,39",IF(F1049&lt;Premissas!$B$11,"1,40 – 1,59",IF(F1049&lt;Premissas!$B$12,"1,60 – 1,99","≥ 2,00")))))</f>
        <v/>
      </c>
      <c r="K1049" s="5">
        <f>IF(F1049&lt;Premissas!$B$8,Premissas!$B$13,IF(F1049&lt;Premissas!$B$9,Premissas!$B$14,IF(F1049&lt;Premissas!$B$10,Premissas!$B$15,IF(F1049&lt;Premissas!$B$11,Premissas!$B$16,IF(F1049&lt;Premissas!$B$12,Premissas!$B$17,Premissas!$B$18)))))</f>
        <v/>
      </c>
      <c r="L1049" s="5">
        <f>K1049/Premissas!$B$4</f>
        <v/>
      </c>
      <c r="M1049" s="2">
        <f>IF(K1049=Premissas!$B$18,"SIM","NÃO")</f>
        <v/>
      </c>
    </row>
    <row r="1050">
      <c r="A1050" s="2" t="n">
        <v>6018890</v>
      </c>
      <c r="B1050" s="2" t="inlineStr">
        <is>
          <t>Aparecido Marcelo Barbosa Junior</t>
        </is>
      </c>
      <c r="C1050" s="2" t="n">
        <v>1942</v>
      </c>
      <c r="D1050" s="2">
        <f>IFERROR(TEXTJOIN(" | ",TRUE,UNIQUE(FILTER(Detalhe_Registro!$C:$C,(Detalhe_Registro!$D:$D=A1050)*(Detalhe_Registro!$E:$E=B1050)*(Detalhe_Registro!$M:$M="SIM")))),"")</f>
        <v/>
      </c>
      <c r="E1050" s="2">
        <f>COUNTIFS(Detalhe_Registro!$D:$D,A1050,Detalhe_Registro!$E:$E,B1050,Detalhe_Registro!$M:$M,"SIM")</f>
        <v/>
      </c>
      <c r="F1050" s="2">
        <f>IFERROR(MAXIFS(Detalhe_Registro!$N:$N,Detalhe_Registro!$D:$D,A1050,Detalhe_Registro!$E:$E,B1050,Detalhe_Registro!$M:$M,"SIM"),0)</f>
        <v/>
      </c>
      <c r="G1050" s="2">
        <f>IFERROR(AVERAGEIFS(Detalhe_Registro!$N:$N,Detalhe_Registro!$D:$D,A1050,Detalhe_Registro!$E:$E,B1050,Detalhe_Registro!$M:$M,"SIM"),0)</f>
        <v/>
      </c>
      <c r="H1050" s="2">
        <f>SUMIFS(Detalhe_Registro!$F:$F,Detalhe_Registro!$D:$D,A1050,Detalhe_Registro!$E:$E,B1050,Detalhe_Registro!$M:$M,"SIM")</f>
        <v/>
      </c>
      <c r="I1050" s="2">
        <f>SUMIFS(Detalhe_Registro!$G:$G,Detalhe_Registro!$D:$D,A1050,Detalhe_Registro!$E:$E,B1050,Detalhe_Registro!$M:$M,"SIM")</f>
        <v/>
      </c>
      <c r="J1050" s="2">
        <f>IF(F1050&lt;Premissas!$B$8,"&lt; 1,00",IF(F1050&lt;Premissas!$B$9,"1,00 – 1,19",IF(F1050&lt;Premissas!$B$10,"1,20 – 1,39",IF(F1050&lt;Premissas!$B$11,"1,40 – 1,59",IF(F1050&lt;Premissas!$B$12,"1,60 – 1,99","≥ 2,00")))))</f>
        <v/>
      </c>
      <c r="K1050" s="5">
        <f>IF(F1050&lt;Premissas!$B$8,Premissas!$B$13,IF(F1050&lt;Premissas!$B$9,Premissas!$B$14,IF(F1050&lt;Premissas!$B$10,Premissas!$B$15,IF(F1050&lt;Premissas!$B$11,Premissas!$B$16,IF(F1050&lt;Premissas!$B$12,Premissas!$B$17,Premissas!$B$18)))))</f>
        <v/>
      </c>
      <c r="L1050" s="5">
        <f>K1050/Premissas!$B$4</f>
        <v/>
      </c>
      <c r="M1050" s="2">
        <f>IF(K1050=Premissas!$B$18,"SIM","NÃO")</f>
        <v/>
      </c>
    </row>
    <row r="1051">
      <c r="A1051" s="2" t="n">
        <v>5030994</v>
      </c>
      <c r="B1051" s="2" t="inlineStr">
        <is>
          <t>Aron Ribeiro Pereira</t>
        </is>
      </c>
      <c r="C1051" s="2" t="n">
        <v>1942</v>
      </c>
      <c r="D1051" s="2">
        <f>IFERROR(TEXTJOIN(" | ",TRUE,UNIQUE(FILTER(Detalhe_Registro!$C:$C,(Detalhe_Registro!$D:$D=A1051)*(Detalhe_Registro!$E:$E=B1051)*(Detalhe_Registro!$M:$M="SIM")))),"")</f>
        <v/>
      </c>
      <c r="E1051" s="2">
        <f>COUNTIFS(Detalhe_Registro!$D:$D,A1051,Detalhe_Registro!$E:$E,B1051,Detalhe_Registro!$M:$M,"SIM")</f>
        <v/>
      </c>
      <c r="F1051" s="2">
        <f>IFERROR(MAXIFS(Detalhe_Registro!$N:$N,Detalhe_Registro!$D:$D,A1051,Detalhe_Registro!$E:$E,B1051,Detalhe_Registro!$M:$M,"SIM"),0)</f>
        <v/>
      </c>
      <c r="G1051" s="2">
        <f>IFERROR(AVERAGEIFS(Detalhe_Registro!$N:$N,Detalhe_Registro!$D:$D,A1051,Detalhe_Registro!$E:$E,B1051,Detalhe_Registro!$M:$M,"SIM"),0)</f>
        <v/>
      </c>
      <c r="H1051" s="2">
        <f>SUMIFS(Detalhe_Registro!$F:$F,Detalhe_Registro!$D:$D,A1051,Detalhe_Registro!$E:$E,B1051,Detalhe_Registro!$M:$M,"SIM")</f>
        <v/>
      </c>
      <c r="I1051" s="2">
        <f>SUMIFS(Detalhe_Registro!$G:$G,Detalhe_Registro!$D:$D,A1051,Detalhe_Registro!$E:$E,B1051,Detalhe_Registro!$M:$M,"SIM")</f>
        <v/>
      </c>
      <c r="J1051" s="2">
        <f>IF(F1051&lt;Premissas!$B$8,"&lt; 1,00",IF(F1051&lt;Premissas!$B$9,"1,00 – 1,19",IF(F1051&lt;Premissas!$B$10,"1,20 – 1,39",IF(F1051&lt;Premissas!$B$11,"1,40 – 1,59",IF(F1051&lt;Premissas!$B$12,"1,60 – 1,99","≥ 2,00")))))</f>
        <v/>
      </c>
      <c r="K1051" s="5">
        <f>IF(F1051&lt;Premissas!$B$8,Premissas!$B$13,IF(F1051&lt;Premissas!$B$9,Premissas!$B$14,IF(F1051&lt;Premissas!$B$10,Premissas!$B$15,IF(F1051&lt;Premissas!$B$11,Premissas!$B$16,IF(F1051&lt;Premissas!$B$12,Premissas!$B$17,Premissas!$B$18)))))</f>
        <v/>
      </c>
      <c r="L1051" s="5">
        <f>K1051/Premissas!$B$4</f>
        <v/>
      </c>
      <c r="M1051" s="2">
        <f>IF(K1051=Premissas!$B$18,"SIM","NÃO")</f>
        <v/>
      </c>
    </row>
    <row r="1052">
      <c r="A1052" s="2" t="n">
        <v>5854709</v>
      </c>
      <c r="B1052" s="2" t="inlineStr">
        <is>
          <t>Arthur Filho Barbosa Ribeiro Junior</t>
        </is>
      </c>
      <c r="C1052" s="2" t="n">
        <v>1942</v>
      </c>
      <c r="D1052" s="2">
        <f>IFERROR(TEXTJOIN(" | ",TRUE,UNIQUE(FILTER(Detalhe_Registro!$C:$C,(Detalhe_Registro!$D:$D=A1052)*(Detalhe_Registro!$E:$E=B1052)*(Detalhe_Registro!$M:$M="SIM")))),"")</f>
        <v/>
      </c>
      <c r="E1052" s="2">
        <f>COUNTIFS(Detalhe_Registro!$D:$D,A1052,Detalhe_Registro!$E:$E,B1052,Detalhe_Registro!$M:$M,"SIM")</f>
        <v/>
      </c>
      <c r="F1052" s="2">
        <f>IFERROR(MAXIFS(Detalhe_Registro!$N:$N,Detalhe_Registro!$D:$D,A1052,Detalhe_Registro!$E:$E,B1052,Detalhe_Registro!$M:$M,"SIM"),0)</f>
        <v/>
      </c>
      <c r="G1052" s="2">
        <f>IFERROR(AVERAGEIFS(Detalhe_Registro!$N:$N,Detalhe_Registro!$D:$D,A1052,Detalhe_Registro!$E:$E,B1052,Detalhe_Registro!$M:$M,"SIM"),0)</f>
        <v/>
      </c>
      <c r="H1052" s="2">
        <f>SUMIFS(Detalhe_Registro!$F:$F,Detalhe_Registro!$D:$D,A1052,Detalhe_Registro!$E:$E,B1052,Detalhe_Registro!$M:$M,"SIM")</f>
        <v/>
      </c>
      <c r="I1052" s="2">
        <f>SUMIFS(Detalhe_Registro!$G:$G,Detalhe_Registro!$D:$D,A1052,Detalhe_Registro!$E:$E,B1052,Detalhe_Registro!$M:$M,"SIM")</f>
        <v/>
      </c>
      <c r="J1052" s="2">
        <f>IF(F1052&lt;Premissas!$B$8,"&lt; 1,00",IF(F1052&lt;Premissas!$B$9,"1,00 – 1,19",IF(F1052&lt;Premissas!$B$10,"1,20 – 1,39",IF(F1052&lt;Premissas!$B$11,"1,40 – 1,59",IF(F1052&lt;Premissas!$B$12,"1,60 – 1,99","≥ 2,00")))))</f>
        <v/>
      </c>
      <c r="K1052" s="5">
        <f>IF(F1052&lt;Premissas!$B$8,Premissas!$B$13,IF(F1052&lt;Premissas!$B$9,Premissas!$B$14,IF(F1052&lt;Premissas!$B$10,Premissas!$B$15,IF(F1052&lt;Premissas!$B$11,Premissas!$B$16,IF(F1052&lt;Premissas!$B$12,Premissas!$B$17,Premissas!$B$18)))))</f>
        <v/>
      </c>
      <c r="L1052" s="5">
        <f>K1052/Premissas!$B$4</f>
        <v/>
      </c>
      <c r="M1052" s="2">
        <f>IF(K1052=Premissas!$B$18,"SIM","NÃO")</f>
        <v/>
      </c>
    </row>
    <row r="1053">
      <c r="A1053" s="2" t="n">
        <v>6032583</v>
      </c>
      <c r="B1053" s="2" t="inlineStr">
        <is>
          <t>Brenda De Souza Novais</t>
        </is>
      </c>
      <c r="C1053" s="2" t="n">
        <v>1942</v>
      </c>
      <c r="D1053" s="2">
        <f>IFERROR(TEXTJOIN(" | ",TRUE,UNIQUE(FILTER(Detalhe_Registro!$C:$C,(Detalhe_Registro!$D:$D=A1053)*(Detalhe_Registro!$E:$E=B1053)*(Detalhe_Registro!$M:$M="SIM")))),"")</f>
        <v/>
      </c>
      <c r="E1053" s="2">
        <f>COUNTIFS(Detalhe_Registro!$D:$D,A1053,Detalhe_Registro!$E:$E,B1053,Detalhe_Registro!$M:$M,"SIM")</f>
        <v/>
      </c>
      <c r="F1053" s="2">
        <f>IFERROR(MAXIFS(Detalhe_Registro!$N:$N,Detalhe_Registro!$D:$D,A1053,Detalhe_Registro!$E:$E,B1053,Detalhe_Registro!$M:$M,"SIM"),0)</f>
        <v/>
      </c>
      <c r="G1053" s="2">
        <f>IFERROR(AVERAGEIFS(Detalhe_Registro!$N:$N,Detalhe_Registro!$D:$D,A1053,Detalhe_Registro!$E:$E,B1053,Detalhe_Registro!$M:$M,"SIM"),0)</f>
        <v/>
      </c>
      <c r="H1053" s="2">
        <f>SUMIFS(Detalhe_Registro!$F:$F,Detalhe_Registro!$D:$D,A1053,Detalhe_Registro!$E:$E,B1053,Detalhe_Registro!$M:$M,"SIM")</f>
        <v/>
      </c>
      <c r="I1053" s="2">
        <f>SUMIFS(Detalhe_Registro!$G:$G,Detalhe_Registro!$D:$D,A1053,Detalhe_Registro!$E:$E,B1053,Detalhe_Registro!$M:$M,"SIM")</f>
        <v/>
      </c>
      <c r="J1053" s="2">
        <f>IF(F1053&lt;Premissas!$B$8,"&lt; 1,00",IF(F1053&lt;Premissas!$B$9,"1,00 – 1,19",IF(F1053&lt;Premissas!$B$10,"1,20 – 1,39",IF(F1053&lt;Premissas!$B$11,"1,40 – 1,59",IF(F1053&lt;Premissas!$B$12,"1,60 – 1,99","≥ 2,00")))))</f>
        <v/>
      </c>
      <c r="K1053" s="5">
        <f>IF(F1053&lt;Premissas!$B$8,Premissas!$B$13,IF(F1053&lt;Premissas!$B$9,Premissas!$B$14,IF(F1053&lt;Premissas!$B$10,Premissas!$B$15,IF(F1053&lt;Premissas!$B$11,Premissas!$B$16,IF(F1053&lt;Premissas!$B$12,Premissas!$B$17,Premissas!$B$18)))))</f>
        <v/>
      </c>
      <c r="L1053" s="5">
        <f>K1053/Premissas!$B$4</f>
        <v/>
      </c>
      <c r="M1053" s="2">
        <f>IF(K1053=Premissas!$B$18,"SIM","NÃO")</f>
        <v/>
      </c>
    </row>
    <row r="1054">
      <c r="A1054" s="2" t="n">
        <v>5441420</v>
      </c>
      <c r="B1054" s="2" t="inlineStr">
        <is>
          <t>Bruno Esteves</t>
        </is>
      </c>
      <c r="C1054" s="2" t="n">
        <v>1942</v>
      </c>
      <c r="D1054" s="2">
        <f>IFERROR(TEXTJOIN(" | ",TRUE,UNIQUE(FILTER(Detalhe_Registro!$C:$C,(Detalhe_Registro!$D:$D=A1054)*(Detalhe_Registro!$E:$E=B1054)*(Detalhe_Registro!$M:$M="SIM")))),"")</f>
        <v/>
      </c>
      <c r="E1054" s="2">
        <f>COUNTIFS(Detalhe_Registro!$D:$D,A1054,Detalhe_Registro!$E:$E,B1054,Detalhe_Registro!$M:$M,"SIM")</f>
        <v/>
      </c>
      <c r="F1054" s="2">
        <f>IFERROR(MAXIFS(Detalhe_Registro!$N:$N,Detalhe_Registro!$D:$D,A1054,Detalhe_Registro!$E:$E,B1054,Detalhe_Registro!$M:$M,"SIM"),0)</f>
        <v/>
      </c>
      <c r="G1054" s="2">
        <f>IFERROR(AVERAGEIFS(Detalhe_Registro!$N:$N,Detalhe_Registro!$D:$D,A1054,Detalhe_Registro!$E:$E,B1054,Detalhe_Registro!$M:$M,"SIM"),0)</f>
        <v/>
      </c>
      <c r="H1054" s="2">
        <f>SUMIFS(Detalhe_Registro!$F:$F,Detalhe_Registro!$D:$D,A1054,Detalhe_Registro!$E:$E,B1054,Detalhe_Registro!$M:$M,"SIM")</f>
        <v/>
      </c>
      <c r="I1054" s="2">
        <f>SUMIFS(Detalhe_Registro!$G:$G,Detalhe_Registro!$D:$D,A1054,Detalhe_Registro!$E:$E,B1054,Detalhe_Registro!$M:$M,"SIM")</f>
        <v/>
      </c>
      <c r="J1054" s="2">
        <f>IF(F1054&lt;Premissas!$B$8,"&lt; 1,00",IF(F1054&lt;Premissas!$B$9,"1,00 – 1,19",IF(F1054&lt;Premissas!$B$10,"1,20 – 1,39",IF(F1054&lt;Premissas!$B$11,"1,40 – 1,59",IF(F1054&lt;Premissas!$B$12,"1,60 – 1,99","≥ 2,00")))))</f>
        <v/>
      </c>
      <c r="K1054" s="5">
        <f>IF(F1054&lt;Premissas!$B$8,Premissas!$B$13,IF(F1054&lt;Premissas!$B$9,Premissas!$B$14,IF(F1054&lt;Premissas!$B$10,Premissas!$B$15,IF(F1054&lt;Premissas!$B$11,Premissas!$B$16,IF(F1054&lt;Premissas!$B$12,Premissas!$B$17,Premissas!$B$18)))))</f>
        <v/>
      </c>
      <c r="L1054" s="5">
        <f>K1054/Premissas!$B$4</f>
        <v/>
      </c>
      <c r="M1054" s="2">
        <f>IF(K1054=Premissas!$B$18,"SIM","NÃO")</f>
        <v/>
      </c>
    </row>
    <row r="1055">
      <c r="A1055" s="2" t="n">
        <v>5996848</v>
      </c>
      <c r="B1055" s="2" t="inlineStr">
        <is>
          <t>Bruno Rodrigues Anaia</t>
        </is>
      </c>
      <c r="C1055" s="2" t="n">
        <v>1942</v>
      </c>
      <c r="D1055" s="2">
        <f>IFERROR(TEXTJOIN(" | ",TRUE,UNIQUE(FILTER(Detalhe_Registro!$C:$C,(Detalhe_Registro!$D:$D=A1055)*(Detalhe_Registro!$E:$E=B1055)*(Detalhe_Registro!$M:$M="SIM")))),"")</f>
        <v/>
      </c>
      <c r="E1055" s="2">
        <f>COUNTIFS(Detalhe_Registro!$D:$D,A1055,Detalhe_Registro!$E:$E,B1055,Detalhe_Registro!$M:$M,"SIM")</f>
        <v/>
      </c>
      <c r="F1055" s="2">
        <f>IFERROR(MAXIFS(Detalhe_Registro!$N:$N,Detalhe_Registro!$D:$D,A1055,Detalhe_Registro!$E:$E,B1055,Detalhe_Registro!$M:$M,"SIM"),0)</f>
        <v/>
      </c>
      <c r="G1055" s="2">
        <f>IFERROR(AVERAGEIFS(Detalhe_Registro!$N:$N,Detalhe_Registro!$D:$D,A1055,Detalhe_Registro!$E:$E,B1055,Detalhe_Registro!$M:$M,"SIM"),0)</f>
        <v/>
      </c>
      <c r="H1055" s="2">
        <f>SUMIFS(Detalhe_Registro!$F:$F,Detalhe_Registro!$D:$D,A1055,Detalhe_Registro!$E:$E,B1055,Detalhe_Registro!$M:$M,"SIM")</f>
        <v/>
      </c>
      <c r="I1055" s="2">
        <f>SUMIFS(Detalhe_Registro!$G:$G,Detalhe_Registro!$D:$D,A1055,Detalhe_Registro!$E:$E,B1055,Detalhe_Registro!$M:$M,"SIM")</f>
        <v/>
      </c>
      <c r="J1055" s="2">
        <f>IF(F1055&lt;Premissas!$B$8,"&lt; 1,00",IF(F1055&lt;Premissas!$B$9,"1,00 – 1,19",IF(F1055&lt;Premissas!$B$10,"1,20 – 1,39",IF(F1055&lt;Premissas!$B$11,"1,40 – 1,59",IF(F1055&lt;Premissas!$B$12,"1,60 – 1,99","≥ 2,00")))))</f>
        <v/>
      </c>
      <c r="K1055" s="5">
        <f>IF(F1055&lt;Premissas!$B$8,Premissas!$B$13,IF(F1055&lt;Premissas!$B$9,Premissas!$B$14,IF(F1055&lt;Premissas!$B$10,Premissas!$B$15,IF(F1055&lt;Premissas!$B$11,Premissas!$B$16,IF(F1055&lt;Premissas!$B$12,Premissas!$B$17,Premissas!$B$18)))))</f>
        <v/>
      </c>
      <c r="L1055" s="5">
        <f>K1055/Premissas!$B$4</f>
        <v/>
      </c>
      <c r="M1055" s="2">
        <f>IF(K1055=Premissas!$B$18,"SIM","NÃO")</f>
        <v/>
      </c>
    </row>
    <row r="1056">
      <c r="A1056" s="2" t="n">
        <v>6012973</v>
      </c>
      <c r="B1056" s="2" t="inlineStr">
        <is>
          <t>Bruno Wallace Santos Saraiva</t>
        </is>
      </c>
      <c r="C1056" s="2" t="n">
        <v>1942</v>
      </c>
      <c r="D1056" s="2">
        <f>IFERROR(TEXTJOIN(" | ",TRUE,UNIQUE(FILTER(Detalhe_Registro!$C:$C,(Detalhe_Registro!$D:$D=A1056)*(Detalhe_Registro!$E:$E=B1056)*(Detalhe_Registro!$M:$M="SIM")))),"")</f>
        <v/>
      </c>
      <c r="E1056" s="2">
        <f>COUNTIFS(Detalhe_Registro!$D:$D,A1056,Detalhe_Registro!$E:$E,B1056,Detalhe_Registro!$M:$M,"SIM")</f>
        <v/>
      </c>
      <c r="F1056" s="2">
        <f>IFERROR(MAXIFS(Detalhe_Registro!$N:$N,Detalhe_Registro!$D:$D,A1056,Detalhe_Registro!$E:$E,B1056,Detalhe_Registro!$M:$M,"SIM"),0)</f>
        <v/>
      </c>
      <c r="G1056" s="2">
        <f>IFERROR(AVERAGEIFS(Detalhe_Registro!$N:$N,Detalhe_Registro!$D:$D,A1056,Detalhe_Registro!$E:$E,B1056,Detalhe_Registro!$M:$M,"SIM"),0)</f>
        <v/>
      </c>
      <c r="H1056" s="2">
        <f>SUMIFS(Detalhe_Registro!$F:$F,Detalhe_Registro!$D:$D,A1056,Detalhe_Registro!$E:$E,B1056,Detalhe_Registro!$M:$M,"SIM")</f>
        <v/>
      </c>
      <c r="I1056" s="2">
        <f>SUMIFS(Detalhe_Registro!$G:$G,Detalhe_Registro!$D:$D,A1056,Detalhe_Registro!$E:$E,B1056,Detalhe_Registro!$M:$M,"SIM")</f>
        <v/>
      </c>
      <c r="J1056" s="2">
        <f>IF(F1056&lt;Premissas!$B$8,"&lt; 1,00",IF(F1056&lt;Premissas!$B$9,"1,00 – 1,19",IF(F1056&lt;Premissas!$B$10,"1,20 – 1,39",IF(F1056&lt;Premissas!$B$11,"1,40 – 1,59",IF(F1056&lt;Premissas!$B$12,"1,60 – 1,99","≥ 2,00")))))</f>
        <v/>
      </c>
      <c r="K1056" s="5">
        <f>IF(F1056&lt;Premissas!$B$8,Premissas!$B$13,IF(F1056&lt;Premissas!$B$9,Premissas!$B$14,IF(F1056&lt;Premissas!$B$10,Premissas!$B$15,IF(F1056&lt;Premissas!$B$11,Premissas!$B$16,IF(F1056&lt;Premissas!$B$12,Premissas!$B$17,Premissas!$B$18)))))</f>
        <v/>
      </c>
      <c r="L1056" s="5">
        <f>K1056/Premissas!$B$4</f>
        <v/>
      </c>
      <c r="M1056" s="2">
        <f>IF(K1056=Premissas!$B$18,"SIM","NÃO")</f>
        <v/>
      </c>
    </row>
    <row r="1057">
      <c r="A1057" s="2" t="n">
        <v>5955190</v>
      </c>
      <c r="B1057" s="2" t="inlineStr">
        <is>
          <t>Bryan Leite De Souza</t>
        </is>
      </c>
      <c r="C1057" s="2" t="n">
        <v>1942</v>
      </c>
      <c r="D1057" s="2">
        <f>IFERROR(TEXTJOIN(" | ",TRUE,UNIQUE(FILTER(Detalhe_Registro!$C:$C,(Detalhe_Registro!$D:$D=A1057)*(Detalhe_Registro!$E:$E=B1057)*(Detalhe_Registro!$M:$M="SIM")))),"")</f>
        <v/>
      </c>
      <c r="E1057" s="2">
        <f>COUNTIFS(Detalhe_Registro!$D:$D,A1057,Detalhe_Registro!$E:$E,B1057,Detalhe_Registro!$M:$M,"SIM")</f>
        <v/>
      </c>
      <c r="F1057" s="2">
        <f>IFERROR(MAXIFS(Detalhe_Registro!$N:$N,Detalhe_Registro!$D:$D,A1057,Detalhe_Registro!$E:$E,B1057,Detalhe_Registro!$M:$M,"SIM"),0)</f>
        <v/>
      </c>
      <c r="G1057" s="2">
        <f>IFERROR(AVERAGEIFS(Detalhe_Registro!$N:$N,Detalhe_Registro!$D:$D,A1057,Detalhe_Registro!$E:$E,B1057,Detalhe_Registro!$M:$M,"SIM"),0)</f>
        <v/>
      </c>
      <c r="H1057" s="2">
        <f>SUMIFS(Detalhe_Registro!$F:$F,Detalhe_Registro!$D:$D,A1057,Detalhe_Registro!$E:$E,B1057,Detalhe_Registro!$M:$M,"SIM")</f>
        <v/>
      </c>
      <c r="I1057" s="2">
        <f>SUMIFS(Detalhe_Registro!$G:$G,Detalhe_Registro!$D:$D,A1057,Detalhe_Registro!$E:$E,B1057,Detalhe_Registro!$M:$M,"SIM")</f>
        <v/>
      </c>
      <c r="J1057" s="2">
        <f>IF(F1057&lt;Premissas!$B$8,"&lt; 1,00",IF(F1057&lt;Premissas!$B$9,"1,00 – 1,19",IF(F1057&lt;Premissas!$B$10,"1,20 – 1,39",IF(F1057&lt;Premissas!$B$11,"1,40 – 1,59",IF(F1057&lt;Premissas!$B$12,"1,60 – 1,99","≥ 2,00")))))</f>
        <v/>
      </c>
      <c r="K1057" s="5">
        <f>IF(F1057&lt;Premissas!$B$8,Premissas!$B$13,IF(F1057&lt;Premissas!$B$9,Premissas!$B$14,IF(F1057&lt;Premissas!$B$10,Premissas!$B$15,IF(F1057&lt;Premissas!$B$11,Premissas!$B$16,IF(F1057&lt;Premissas!$B$12,Premissas!$B$17,Premissas!$B$18)))))</f>
        <v/>
      </c>
      <c r="L1057" s="5">
        <f>K1057/Premissas!$B$4</f>
        <v/>
      </c>
      <c r="M1057" s="2">
        <f>IF(K1057=Premissas!$B$18,"SIM","NÃO")</f>
        <v/>
      </c>
    </row>
    <row r="1058">
      <c r="A1058" s="2" t="n">
        <v>5874700</v>
      </c>
      <c r="B1058" s="2" t="inlineStr">
        <is>
          <t>Bryan Matheus Coler Caprari</t>
        </is>
      </c>
      <c r="C1058" s="2" t="n">
        <v>1942</v>
      </c>
      <c r="D1058" s="2">
        <f>IFERROR(TEXTJOIN(" | ",TRUE,UNIQUE(FILTER(Detalhe_Registro!$C:$C,(Detalhe_Registro!$D:$D=A1058)*(Detalhe_Registro!$E:$E=B1058)*(Detalhe_Registro!$M:$M="SIM")))),"")</f>
        <v/>
      </c>
      <c r="E1058" s="2">
        <f>COUNTIFS(Detalhe_Registro!$D:$D,A1058,Detalhe_Registro!$E:$E,B1058,Detalhe_Registro!$M:$M,"SIM")</f>
        <v/>
      </c>
      <c r="F1058" s="2">
        <f>IFERROR(MAXIFS(Detalhe_Registro!$N:$N,Detalhe_Registro!$D:$D,A1058,Detalhe_Registro!$E:$E,B1058,Detalhe_Registro!$M:$M,"SIM"),0)</f>
        <v/>
      </c>
      <c r="G1058" s="2">
        <f>IFERROR(AVERAGEIFS(Detalhe_Registro!$N:$N,Detalhe_Registro!$D:$D,A1058,Detalhe_Registro!$E:$E,B1058,Detalhe_Registro!$M:$M,"SIM"),0)</f>
        <v/>
      </c>
      <c r="H1058" s="2">
        <f>SUMIFS(Detalhe_Registro!$F:$F,Detalhe_Registro!$D:$D,A1058,Detalhe_Registro!$E:$E,B1058,Detalhe_Registro!$M:$M,"SIM")</f>
        <v/>
      </c>
      <c r="I1058" s="2">
        <f>SUMIFS(Detalhe_Registro!$G:$G,Detalhe_Registro!$D:$D,A1058,Detalhe_Registro!$E:$E,B1058,Detalhe_Registro!$M:$M,"SIM")</f>
        <v/>
      </c>
      <c r="J1058" s="2">
        <f>IF(F1058&lt;Premissas!$B$8,"&lt; 1,00",IF(F1058&lt;Premissas!$B$9,"1,00 – 1,19",IF(F1058&lt;Premissas!$B$10,"1,20 – 1,39",IF(F1058&lt;Premissas!$B$11,"1,40 – 1,59",IF(F1058&lt;Premissas!$B$12,"1,60 – 1,99","≥ 2,00")))))</f>
        <v/>
      </c>
      <c r="K1058" s="5">
        <f>IF(F1058&lt;Premissas!$B$8,Premissas!$B$13,IF(F1058&lt;Premissas!$B$9,Premissas!$B$14,IF(F1058&lt;Premissas!$B$10,Premissas!$B$15,IF(F1058&lt;Premissas!$B$11,Premissas!$B$16,IF(F1058&lt;Premissas!$B$12,Premissas!$B$17,Premissas!$B$18)))))</f>
        <v/>
      </c>
      <c r="L1058" s="5">
        <f>K1058/Premissas!$B$4</f>
        <v/>
      </c>
      <c r="M1058" s="2">
        <f>IF(K1058=Premissas!$B$18,"SIM","NÃO")</f>
        <v/>
      </c>
    </row>
    <row r="1059">
      <c r="A1059" s="2" t="n">
        <v>3942139</v>
      </c>
      <c r="B1059" s="2" t="inlineStr">
        <is>
          <t>CAMILO DA SILVA FERREIRA</t>
        </is>
      </c>
      <c r="C1059" s="2" t="n">
        <v>1942</v>
      </c>
      <c r="D1059" s="2">
        <f>IFERROR(TEXTJOIN(" | ",TRUE,UNIQUE(FILTER(Detalhe_Registro!$C:$C,(Detalhe_Registro!$D:$D=A1059)*(Detalhe_Registro!$E:$E=B1059)*(Detalhe_Registro!$M:$M="SIM")))),"")</f>
        <v/>
      </c>
      <c r="E1059" s="2">
        <f>COUNTIFS(Detalhe_Registro!$D:$D,A1059,Detalhe_Registro!$E:$E,B1059,Detalhe_Registro!$M:$M,"SIM")</f>
        <v/>
      </c>
      <c r="F1059" s="2">
        <f>IFERROR(MAXIFS(Detalhe_Registro!$N:$N,Detalhe_Registro!$D:$D,A1059,Detalhe_Registro!$E:$E,B1059,Detalhe_Registro!$M:$M,"SIM"),0)</f>
        <v/>
      </c>
      <c r="G1059" s="2">
        <f>IFERROR(AVERAGEIFS(Detalhe_Registro!$N:$N,Detalhe_Registro!$D:$D,A1059,Detalhe_Registro!$E:$E,B1059,Detalhe_Registro!$M:$M,"SIM"),0)</f>
        <v/>
      </c>
      <c r="H1059" s="2">
        <f>SUMIFS(Detalhe_Registro!$F:$F,Detalhe_Registro!$D:$D,A1059,Detalhe_Registro!$E:$E,B1059,Detalhe_Registro!$M:$M,"SIM")</f>
        <v/>
      </c>
      <c r="I1059" s="2">
        <f>SUMIFS(Detalhe_Registro!$G:$G,Detalhe_Registro!$D:$D,A1059,Detalhe_Registro!$E:$E,B1059,Detalhe_Registro!$M:$M,"SIM")</f>
        <v/>
      </c>
      <c r="J1059" s="2">
        <f>IF(F1059&lt;Premissas!$B$8,"&lt; 1,00",IF(F1059&lt;Premissas!$B$9,"1,00 – 1,19",IF(F1059&lt;Premissas!$B$10,"1,20 – 1,39",IF(F1059&lt;Premissas!$B$11,"1,40 – 1,59",IF(F1059&lt;Premissas!$B$12,"1,60 – 1,99","≥ 2,00")))))</f>
        <v/>
      </c>
      <c r="K1059" s="5">
        <f>IF(F1059&lt;Premissas!$B$8,Premissas!$B$13,IF(F1059&lt;Premissas!$B$9,Premissas!$B$14,IF(F1059&lt;Premissas!$B$10,Premissas!$B$15,IF(F1059&lt;Premissas!$B$11,Premissas!$B$16,IF(F1059&lt;Premissas!$B$12,Premissas!$B$17,Premissas!$B$18)))))</f>
        <v/>
      </c>
      <c r="L1059" s="5">
        <f>K1059/Premissas!$B$4</f>
        <v/>
      </c>
      <c r="M1059" s="2">
        <f>IF(K1059=Premissas!$B$18,"SIM","NÃO")</f>
        <v/>
      </c>
    </row>
    <row r="1060">
      <c r="A1060" s="2" t="n">
        <v>3814319</v>
      </c>
      <c r="B1060" s="2" t="inlineStr">
        <is>
          <t>CARLOS ALEXANDRE DE ALMEIDA FERREIRA</t>
        </is>
      </c>
      <c r="C1060" s="2" t="n">
        <v>1942</v>
      </c>
      <c r="D1060" s="2">
        <f>IFERROR(TEXTJOIN(" | ",TRUE,UNIQUE(FILTER(Detalhe_Registro!$C:$C,(Detalhe_Registro!$D:$D=A1060)*(Detalhe_Registro!$E:$E=B1060)*(Detalhe_Registro!$M:$M="SIM")))),"")</f>
        <v/>
      </c>
      <c r="E1060" s="2">
        <f>COUNTIFS(Detalhe_Registro!$D:$D,A1060,Detalhe_Registro!$E:$E,B1060,Detalhe_Registro!$M:$M,"SIM")</f>
        <v/>
      </c>
      <c r="F1060" s="2">
        <f>IFERROR(MAXIFS(Detalhe_Registro!$N:$N,Detalhe_Registro!$D:$D,A1060,Detalhe_Registro!$E:$E,B1060,Detalhe_Registro!$M:$M,"SIM"),0)</f>
        <v/>
      </c>
      <c r="G1060" s="2">
        <f>IFERROR(AVERAGEIFS(Detalhe_Registro!$N:$N,Detalhe_Registro!$D:$D,A1060,Detalhe_Registro!$E:$E,B1060,Detalhe_Registro!$M:$M,"SIM"),0)</f>
        <v/>
      </c>
      <c r="H1060" s="2">
        <f>SUMIFS(Detalhe_Registro!$F:$F,Detalhe_Registro!$D:$D,A1060,Detalhe_Registro!$E:$E,B1060,Detalhe_Registro!$M:$M,"SIM")</f>
        <v/>
      </c>
      <c r="I1060" s="2">
        <f>SUMIFS(Detalhe_Registro!$G:$G,Detalhe_Registro!$D:$D,A1060,Detalhe_Registro!$E:$E,B1060,Detalhe_Registro!$M:$M,"SIM")</f>
        <v/>
      </c>
      <c r="J1060" s="2">
        <f>IF(F1060&lt;Premissas!$B$8,"&lt; 1,00",IF(F1060&lt;Premissas!$B$9,"1,00 – 1,19",IF(F1060&lt;Premissas!$B$10,"1,20 – 1,39",IF(F1060&lt;Premissas!$B$11,"1,40 – 1,59",IF(F1060&lt;Premissas!$B$12,"1,60 – 1,99","≥ 2,00")))))</f>
        <v/>
      </c>
      <c r="K1060" s="5">
        <f>IF(F1060&lt;Premissas!$B$8,Premissas!$B$13,IF(F1060&lt;Premissas!$B$9,Premissas!$B$14,IF(F1060&lt;Premissas!$B$10,Premissas!$B$15,IF(F1060&lt;Premissas!$B$11,Premissas!$B$16,IF(F1060&lt;Premissas!$B$12,Premissas!$B$17,Premissas!$B$18)))))</f>
        <v/>
      </c>
      <c r="L1060" s="5">
        <f>K1060/Premissas!$B$4</f>
        <v/>
      </c>
      <c r="M1060" s="2">
        <f>IF(K1060=Premissas!$B$18,"SIM","NÃO")</f>
        <v/>
      </c>
    </row>
    <row r="1061">
      <c r="A1061" s="2" t="n">
        <v>4398637</v>
      </c>
      <c r="B1061" s="2" t="inlineStr">
        <is>
          <t>CARLOS ALEXANDRE OLIVEIRA SILVA</t>
        </is>
      </c>
      <c r="C1061" s="2" t="n">
        <v>1942</v>
      </c>
      <c r="D1061" s="2">
        <f>IFERROR(TEXTJOIN(" | ",TRUE,UNIQUE(FILTER(Detalhe_Registro!$C:$C,(Detalhe_Registro!$D:$D=A1061)*(Detalhe_Registro!$E:$E=B1061)*(Detalhe_Registro!$M:$M="SIM")))),"")</f>
        <v/>
      </c>
      <c r="E1061" s="2">
        <f>COUNTIFS(Detalhe_Registro!$D:$D,A1061,Detalhe_Registro!$E:$E,B1061,Detalhe_Registro!$M:$M,"SIM")</f>
        <v/>
      </c>
      <c r="F1061" s="2">
        <f>IFERROR(MAXIFS(Detalhe_Registro!$N:$N,Detalhe_Registro!$D:$D,A1061,Detalhe_Registro!$E:$E,B1061,Detalhe_Registro!$M:$M,"SIM"),0)</f>
        <v/>
      </c>
      <c r="G1061" s="2">
        <f>IFERROR(AVERAGEIFS(Detalhe_Registro!$N:$N,Detalhe_Registro!$D:$D,A1061,Detalhe_Registro!$E:$E,B1061,Detalhe_Registro!$M:$M,"SIM"),0)</f>
        <v/>
      </c>
      <c r="H1061" s="2">
        <f>SUMIFS(Detalhe_Registro!$F:$F,Detalhe_Registro!$D:$D,A1061,Detalhe_Registro!$E:$E,B1061,Detalhe_Registro!$M:$M,"SIM")</f>
        <v/>
      </c>
      <c r="I1061" s="2">
        <f>SUMIFS(Detalhe_Registro!$G:$G,Detalhe_Registro!$D:$D,A1061,Detalhe_Registro!$E:$E,B1061,Detalhe_Registro!$M:$M,"SIM")</f>
        <v/>
      </c>
      <c r="J1061" s="2">
        <f>IF(F1061&lt;Premissas!$B$8,"&lt; 1,00",IF(F1061&lt;Premissas!$B$9,"1,00 – 1,19",IF(F1061&lt;Premissas!$B$10,"1,20 – 1,39",IF(F1061&lt;Premissas!$B$11,"1,40 – 1,59",IF(F1061&lt;Premissas!$B$12,"1,60 – 1,99","≥ 2,00")))))</f>
        <v/>
      </c>
      <c r="K1061" s="5">
        <f>IF(F1061&lt;Premissas!$B$8,Premissas!$B$13,IF(F1061&lt;Premissas!$B$9,Premissas!$B$14,IF(F1061&lt;Premissas!$B$10,Premissas!$B$15,IF(F1061&lt;Premissas!$B$11,Premissas!$B$16,IF(F1061&lt;Premissas!$B$12,Premissas!$B$17,Premissas!$B$18)))))</f>
        <v/>
      </c>
      <c r="L1061" s="5">
        <f>K1061/Premissas!$B$4</f>
        <v/>
      </c>
      <c r="M1061" s="2">
        <f>IF(K1061=Premissas!$B$18,"SIM","NÃO")</f>
        <v/>
      </c>
    </row>
    <row r="1062">
      <c r="A1062" s="2" t="n">
        <v>5430488</v>
      </c>
      <c r="B1062" s="2" t="inlineStr">
        <is>
          <t>CASSIO HENRIQUE DE SOUZA SANTOS</t>
        </is>
      </c>
      <c r="C1062" s="2" t="n">
        <v>1942</v>
      </c>
      <c r="D1062" s="2">
        <f>IFERROR(TEXTJOIN(" | ",TRUE,UNIQUE(FILTER(Detalhe_Registro!$C:$C,(Detalhe_Registro!$D:$D=A1062)*(Detalhe_Registro!$E:$E=B1062)*(Detalhe_Registro!$M:$M="SIM")))),"")</f>
        <v/>
      </c>
      <c r="E1062" s="2">
        <f>COUNTIFS(Detalhe_Registro!$D:$D,A1062,Detalhe_Registro!$E:$E,B1062,Detalhe_Registro!$M:$M,"SIM")</f>
        <v/>
      </c>
      <c r="F1062" s="2">
        <f>IFERROR(MAXIFS(Detalhe_Registro!$N:$N,Detalhe_Registro!$D:$D,A1062,Detalhe_Registro!$E:$E,B1062,Detalhe_Registro!$M:$M,"SIM"),0)</f>
        <v/>
      </c>
      <c r="G1062" s="2">
        <f>IFERROR(AVERAGEIFS(Detalhe_Registro!$N:$N,Detalhe_Registro!$D:$D,A1062,Detalhe_Registro!$E:$E,B1062,Detalhe_Registro!$M:$M,"SIM"),0)</f>
        <v/>
      </c>
      <c r="H1062" s="2">
        <f>SUMIFS(Detalhe_Registro!$F:$F,Detalhe_Registro!$D:$D,A1062,Detalhe_Registro!$E:$E,B1062,Detalhe_Registro!$M:$M,"SIM")</f>
        <v/>
      </c>
      <c r="I1062" s="2">
        <f>SUMIFS(Detalhe_Registro!$G:$G,Detalhe_Registro!$D:$D,A1062,Detalhe_Registro!$E:$E,B1062,Detalhe_Registro!$M:$M,"SIM")</f>
        <v/>
      </c>
      <c r="J1062" s="2">
        <f>IF(F1062&lt;Premissas!$B$8,"&lt; 1,00",IF(F1062&lt;Premissas!$B$9,"1,00 – 1,19",IF(F1062&lt;Premissas!$B$10,"1,20 – 1,39",IF(F1062&lt;Premissas!$B$11,"1,40 – 1,59",IF(F1062&lt;Premissas!$B$12,"1,60 – 1,99","≥ 2,00")))))</f>
        <v/>
      </c>
      <c r="K1062" s="5">
        <f>IF(F1062&lt;Premissas!$B$8,Premissas!$B$13,IF(F1062&lt;Premissas!$B$9,Premissas!$B$14,IF(F1062&lt;Premissas!$B$10,Premissas!$B$15,IF(F1062&lt;Premissas!$B$11,Premissas!$B$16,IF(F1062&lt;Premissas!$B$12,Premissas!$B$17,Premissas!$B$18)))))</f>
        <v/>
      </c>
      <c r="L1062" s="5">
        <f>K1062/Premissas!$B$4</f>
        <v/>
      </c>
      <c r="M1062" s="2">
        <f>IF(K1062=Premissas!$B$18,"SIM","NÃO")</f>
        <v/>
      </c>
    </row>
    <row r="1063">
      <c r="A1063" s="2" t="n">
        <v>358806</v>
      </c>
      <c r="B1063" s="2" t="inlineStr">
        <is>
          <t>CELSO BARBOSA</t>
        </is>
      </c>
      <c r="C1063" s="2" t="n">
        <v>1942</v>
      </c>
      <c r="D1063" s="2">
        <f>IFERROR(TEXTJOIN(" | ",TRUE,UNIQUE(FILTER(Detalhe_Registro!$C:$C,(Detalhe_Registro!$D:$D=A1063)*(Detalhe_Registro!$E:$E=B1063)*(Detalhe_Registro!$M:$M="SIM")))),"")</f>
        <v/>
      </c>
      <c r="E1063" s="2">
        <f>COUNTIFS(Detalhe_Registro!$D:$D,A1063,Detalhe_Registro!$E:$E,B1063,Detalhe_Registro!$M:$M,"SIM")</f>
        <v/>
      </c>
      <c r="F1063" s="2">
        <f>IFERROR(MAXIFS(Detalhe_Registro!$N:$N,Detalhe_Registro!$D:$D,A1063,Detalhe_Registro!$E:$E,B1063,Detalhe_Registro!$M:$M,"SIM"),0)</f>
        <v/>
      </c>
      <c r="G1063" s="2">
        <f>IFERROR(AVERAGEIFS(Detalhe_Registro!$N:$N,Detalhe_Registro!$D:$D,A1063,Detalhe_Registro!$E:$E,B1063,Detalhe_Registro!$M:$M,"SIM"),0)</f>
        <v/>
      </c>
      <c r="H1063" s="2">
        <f>SUMIFS(Detalhe_Registro!$F:$F,Detalhe_Registro!$D:$D,A1063,Detalhe_Registro!$E:$E,B1063,Detalhe_Registro!$M:$M,"SIM")</f>
        <v/>
      </c>
      <c r="I1063" s="2">
        <f>SUMIFS(Detalhe_Registro!$G:$G,Detalhe_Registro!$D:$D,A1063,Detalhe_Registro!$E:$E,B1063,Detalhe_Registro!$M:$M,"SIM")</f>
        <v/>
      </c>
      <c r="J1063" s="2">
        <f>IF(F1063&lt;Premissas!$B$8,"&lt; 1,00",IF(F1063&lt;Premissas!$B$9,"1,00 – 1,19",IF(F1063&lt;Premissas!$B$10,"1,20 – 1,39",IF(F1063&lt;Premissas!$B$11,"1,40 – 1,59",IF(F1063&lt;Premissas!$B$12,"1,60 – 1,99","≥ 2,00")))))</f>
        <v/>
      </c>
      <c r="K1063" s="5">
        <f>IF(F1063&lt;Premissas!$B$8,Premissas!$B$13,IF(F1063&lt;Premissas!$B$9,Premissas!$B$14,IF(F1063&lt;Premissas!$B$10,Premissas!$B$15,IF(F1063&lt;Premissas!$B$11,Premissas!$B$16,IF(F1063&lt;Premissas!$B$12,Premissas!$B$17,Premissas!$B$18)))))</f>
        <v/>
      </c>
      <c r="L1063" s="5">
        <f>K1063/Premissas!$B$4</f>
        <v/>
      </c>
      <c r="M1063" s="2">
        <f>IF(K1063=Premissas!$B$18,"SIM","NÃO")</f>
        <v/>
      </c>
    </row>
    <row r="1064">
      <c r="A1064" s="2" t="n">
        <v>5455871</v>
      </c>
      <c r="B1064" s="2" t="inlineStr">
        <is>
          <t>CELSO PEREIRA DA SILVA</t>
        </is>
      </c>
      <c r="C1064" s="2" t="n">
        <v>1942</v>
      </c>
      <c r="D1064" s="2">
        <f>IFERROR(TEXTJOIN(" | ",TRUE,UNIQUE(FILTER(Detalhe_Registro!$C:$C,(Detalhe_Registro!$D:$D=A1064)*(Detalhe_Registro!$E:$E=B1064)*(Detalhe_Registro!$M:$M="SIM")))),"")</f>
        <v/>
      </c>
      <c r="E1064" s="2">
        <f>COUNTIFS(Detalhe_Registro!$D:$D,A1064,Detalhe_Registro!$E:$E,B1064,Detalhe_Registro!$M:$M,"SIM")</f>
        <v/>
      </c>
      <c r="F1064" s="2">
        <f>IFERROR(MAXIFS(Detalhe_Registro!$N:$N,Detalhe_Registro!$D:$D,A1064,Detalhe_Registro!$E:$E,B1064,Detalhe_Registro!$M:$M,"SIM"),0)</f>
        <v/>
      </c>
      <c r="G1064" s="2">
        <f>IFERROR(AVERAGEIFS(Detalhe_Registro!$N:$N,Detalhe_Registro!$D:$D,A1064,Detalhe_Registro!$E:$E,B1064,Detalhe_Registro!$M:$M,"SIM"),0)</f>
        <v/>
      </c>
      <c r="H1064" s="2">
        <f>SUMIFS(Detalhe_Registro!$F:$F,Detalhe_Registro!$D:$D,A1064,Detalhe_Registro!$E:$E,B1064,Detalhe_Registro!$M:$M,"SIM")</f>
        <v/>
      </c>
      <c r="I1064" s="2">
        <f>SUMIFS(Detalhe_Registro!$G:$G,Detalhe_Registro!$D:$D,A1064,Detalhe_Registro!$E:$E,B1064,Detalhe_Registro!$M:$M,"SIM")</f>
        <v/>
      </c>
      <c r="J1064" s="2">
        <f>IF(F1064&lt;Premissas!$B$8,"&lt; 1,00",IF(F1064&lt;Premissas!$B$9,"1,00 – 1,19",IF(F1064&lt;Premissas!$B$10,"1,20 – 1,39",IF(F1064&lt;Premissas!$B$11,"1,40 – 1,59",IF(F1064&lt;Premissas!$B$12,"1,60 – 1,99","≥ 2,00")))))</f>
        <v/>
      </c>
      <c r="K1064" s="5">
        <f>IF(F1064&lt;Premissas!$B$8,Premissas!$B$13,IF(F1064&lt;Premissas!$B$9,Premissas!$B$14,IF(F1064&lt;Premissas!$B$10,Premissas!$B$15,IF(F1064&lt;Premissas!$B$11,Premissas!$B$16,IF(F1064&lt;Premissas!$B$12,Premissas!$B$17,Premissas!$B$18)))))</f>
        <v/>
      </c>
      <c r="L1064" s="5">
        <f>K1064/Premissas!$B$4</f>
        <v/>
      </c>
      <c r="M1064" s="2">
        <f>IF(K1064=Premissas!$B$18,"SIM","NÃO")</f>
        <v/>
      </c>
    </row>
    <row r="1065">
      <c r="A1065" s="2" t="n">
        <v>5983479</v>
      </c>
      <c r="B1065" s="2" t="inlineStr">
        <is>
          <t>Caio Giovanni Alves De Oliveira</t>
        </is>
      </c>
      <c r="C1065" s="2" t="n">
        <v>1942</v>
      </c>
      <c r="D1065" s="2">
        <f>IFERROR(TEXTJOIN(" | ",TRUE,UNIQUE(FILTER(Detalhe_Registro!$C:$C,(Detalhe_Registro!$D:$D=A1065)*(Detalhe_Registro!$E:$E=B1065)*(Detalhe_Registro!$M:$M="SIM")))),"")</f>
        <v/>
      </c>
      <c r="E1065" s="2">
        <f>COUNTIFS(Detalhe_Registro!$D:$D,A1065,Detalhe_Registro!$E:$E,B1065,Detalhe_Registro!$M:$M,"SIM")</f>
        <v/>
      </c>
      <c r="F1065" s="2">
        <f>IFERROR(MAXIFS(Detalhe_Registro!$N:$N,Detalhe_Registro!$D:$D,A1065,Detalhe_Registro!$E:$E,B1065,Detalhe_Registro!$M:$M,"SIM"),0)</f>
        <v/>
      </c>
      <c r="G1065" s="2">
        <f>IFERROR(AVERAGEIFS(Detalhe_Registro!$N:$N,Detalhe_Registro!$D:$D,A1065,Detalhe_Registro!$E:$E,B1065,Detalhe_Registro!$M:$M,"SIM"),0)</f>
        <v/>
      </c>
      <c r="H1065" s="2">
        <f>SUMIFS(Detalhe_Registro!$F:$F,Detalhe_Registro!$D:$D,A1065,Detalhe_Registro!$E:$E,B1065,Detalhe_Registro!$M:$M,"SIM")</f>
        <v/>
      </c>
      <c r="I1065" s="2">
        <f>SUMIFS(Detalhe_Registro!$G:$G,Detalhe_Registro!$D:$D,A1065,Detalhe_Registro!$E:$E,B1065,Detalhe_Registro!$M:$M,"SIM")</f>
        <v/>
      </c>
      <c r="J1065" s="2">
        <f>IF(F1065&lt;Premissas!$B$8,"&lt; 1,00",IF(F1065&lt;Premissas!$B$9,"1,00 – 1,19",IF(F1065&lt;Premissas!$B$10,"1,20 – 1,39",IF(F1065&lt;Premissas!$B$11,"1,40 – 1,59",IF(F1065&lt;Premissas!$B$12,"1,60 – 1,99","≥ 2,00")))))</f>
        <v/>
      </c>
      <c r="K1065" s="5">
        <f>IF(F1065&lt;Premissas!$B$8,Premissas!$B$13,IF(F1065&lt;Premissas!$B$9,Premissas!$B$14,IF(F1065&lt;Premissas!$B$10,Premissas!$B$15,IF(F1065&lt;Premissas!$B$11,Premissas!$B$16,IF(F1065&lt;Premissas!$B$12,Premissas!$B$17,Premissas!$B$18)))))</f>
        <v/>
      </c>
      <c r="L1065" s="5">
        <f>K1065/Premissas!$B$4</f>
        <v/>
      </c>
      <c r="M1065" s="2">
        <f>IF(K1065=Premissas!$B$18,"SIM","NÃO")</f>
        <v/>
      </c>
    </row>
    <row r="1066">
      <c r="A1066" s="2" t="n">
        <v>5952476</v>
      </c>
      <c r="B1066" s="2" t="inlineStr">
        <is>
          <t>Caio Goncalves</t>
        </is>
      </c>
      <c r="C1066" s="2" t="n">
        <v>1942</v>
      </c>
      <c r="D1066" s="2">
        <f>IFERROR(TEXTJOIN(" | ",TRUE,UNIQUE(FILTER(Detalhe_Registro!$C:$C,(Detalhe_Registro!$D:$D=A1066)*(Detalhe_Registro!$E:$E=B1066)*(Detalhe_Registro!$M:$M="SIM")))),"")</f>
        <v/>
      </c>
      <c r="E1066" s="2">
        <f>COUNTIFS(Detalhe_Registro!$D:$D,A1066,Detalhe_Registro!$E:$E,B1066,Detalhe_Registro!$M:$M,"SIM")</f>
        <v/>
      </c>
      <c r="F1066" s="2">
        <f>IFERROR(MAXIFS(Detalhe_Registro!$N:$N,Detalhe_Registro!$D:$D,A1066,Detalhe_Registro!$E:$E,B1066,Detalhe_Registro!$M:$M,"SIM"),0)</f>
        <v/>
      </c>
      <c r="G1066" s="2">
        <f>IFERROR(AVERAGEIFS(Detalhe_Registro!$N:$N,Detalhe_Registro!$D:$D,A1066,Detalhe_Registro!$E:$E,B1066,Detalhe_Registro!$M:$M,"SIM"),0)</f>
        <v/>
      </c>
      <c r="H1066" s="2">
        <f>SUMIFS(Detalhe_Registro!$F:$F,Detalhe_Registro!$D:$D,A1066,Detalhe_Registro!$E:$E,B1066,Detalhe_Registro!$M:$M,"SIM")</f>
        <v/>
      </c>
      <c r="I1066" s="2">
        <f>SUMIFS(Detalhe_Registro!$G:$G,Detalhe_Registro!$D:$D,A1066,Detalhe_Registro!$E:$E,B1066,Detalhe_Registro!$M:$M,"SIM")</f>
        <v/>
      </c>
      <c r="J1066" s="2">
        <f>IF(F1066&lt;Premissas!$B$8,"&lt; 1,00",IF(F1066&lt;Premissas!$B$9,"1,00 – 1,19",IF(F1066&lt;Premissas!$B$10,"1,20 – 1,39",IF(F1066&lt;Premissas!$B$11,"1,40 – 1,59",IF(F1066&lt;Premissas!$B$12,"1,60 – 1,99","≥ 2,00")))))</f>
        <v/>
      </c>
      <c r="K1066" s="5">
        <f>IF(F1066&lt;Premissas!$B$8,Premissas!$B$13,IF(F1066&lt;Premissas!$B$9,Premissas!$B$14,IF(F1066&lt;Premissas!$B$10,Premissas!$B$15,IF(F1066&lt;Premissas!$B$11,Premissas!$B$16,IF(F1066&lt;Premissas!$B$12,Premissas!$B$17,Premissas!$B$18)))))</f>
        <v/>
      </c>
      <c r="L1066" s="5">
        <f>K1066/Premissas!$B$4</f>
        <v/>
      </c>
      <c r="M1066" s="2">
        <f>IF(K1066=Premissas!$B$18,"SIM","NÃO")</f>
        <v/>
      </c>
    </row>
    <row r="1067">
      <c r="A1067" s="2" t="n">
        <v>5910471</v>
      </c>
      <c r="B1067" s="2" t="inlineStr">
        <is>
          <t>Caique Luiz Do Nascimento</t>
        </is>
      </c>
      <c r="C1067" s="2" t="n">
        <v>1942</v>
      </c>
      <c r="D1067" s="2">
        <f>IFERROR(TEXTJOIN(" | ",TRUE,UNIQUE(FILTER(Detalhe_Registro!$C:$C,(Detalhe_Registro!$D:$D=A1067)*(Detalhe_Registro!$E:$E=B1067)*(Detalhe_Registro!$M:$M="SIM")))),"")</f>
        <v/>
      </c>
      <c r="E1067" s="2">
        <f>COUNTIFS(Detalhe_Registro!$D:$D,A1067,Detalhe_Registro!$E:$E,B1067,Detalhe_Registro!$M:$M,"SIM")</f>
        <v/>
      </c>
      <c r="F1067" s="2">
        <f>IFERROR(MAXIFS(Detalhe_Registro!$N:$N,Detalhe_Registro!$D:$D,A1067,Detalhe_Registro!$E:$E,B1067,Detalhe_Registro!$M:$M,"SIM"),0)</f>
        <v/>
      </c>
      <c r="G1067" s="2">
        <f>IFERROR(AVERAGEIFS(Detalhe_Registro!$N:$N,Detalhe_Registro!$D:$D,A1067,Detalhe_Registro!$E:$E,B1067,Detalhe_Registro!$M:$M,"SIM"),0)</f>
        <v/>
      </c>
      <c r="H1067" s="2">
        <f>SUMIFS(Detalhe_Registro!$F:$F,Detalhe_Registro!$D:$D,A1067,Detalhe_Registro!$E:$E,B1067,Detalhe_Registro!$M:$M,"SIM")</f>
        <v/>
      </c>
      <c r="I1067" s="2">
        <f>SUMIFS(Detalhe_Registro!$G:$G,Detalhe_Registro!$D:$D,A1067,Detalhe_Registro!$E:$E,B1067,Detalhe_Registro!$M:$M,"SIM")</f>
        <v/>
      </c>
      <c r="J1067" s="2">
        <f>IF(F1067&lt;Premissas!$B$8,"&lt; 1,00",IF(F1067&lt;Premissas!$B$9,"1,00 – 1,19",IF(F1067&lt;Premissas!$B$10,"1,20 – 1,39",IF(F1067&lt;Premissas!$B$11,"1,40 – 1,59",IF(F1067&lt;Premissas!$B$12,"1,60 – 1,99","≥ 2,00")))))</f>
        <v/>
      </c>
      <c r="K1067" s="5">
        <f>IF(F1067&lt;Premissas!$B$8,Premissas!$B$13,IF(F1067&lt;Premissas!$B$9,Premissas!$B$14,IF(F1067&lt;Premissas!$B$10,Premissas!$B$15,IF(F1067&lt;Premissas!$B$11,Premissas!$B$16,IF(F1067&lt;Premissas!$B$12,Premissas!$B$17,Premissas!$B$18)))))</f>
        <v/>
      </c>
      <c r="L1067" s="5">
        <f>K1067/Premissas!$B$4</f>
        <v/>
      </c>
      <c r="M1067" s="2">
        <f>IF(K1067=Premissas!$B$18,"SIM","NÃO")</f>
        <v/>
      </c>
    </row>
    <row r="1068">
      <c r="A1068" s="2" t="n">
        <v>6018025</v>
      </c>
      <c r="B1068" s="2" t="inlineStr">
        <is>
          <t>Carlos Alberto De Assuncao Oliveira</t>
        </is>
      </c>
      <c r="C1068" s="2" t="n">
        <v>1942</v>
      </c>
      <c r="D1068" s="2">
        <f>IFERROR(TEXTJOIN(" | ",TRUE,UNIQUE(FILTER(Detalhe_Registro!$C:$C,(Detalhe_Registro!$D:$D=A1068)*(Detalhe_Registro!$E:$E=B1068)*(Detalhe_Registro!$M:$M="SIM")))),"")</f>
        <v/>
      </c>
      <c r="E1068" s="2">
        <f>COUNTIFS(Detalhe_Registro!$D:$D,A1068,Detalhe_Registro!$E:$E,B1068,Detalhe_Registro!$M:$M,"SIM")</f>
        <v/>
      </c>
      <c r="F1068" s="2">
        <f>IFERROR(MAXIFS(Detalhe_Registro!$N:$N,Detalhe_Registro!$D:$D,A1068,Detalhe_Registro!$E:$E,B1068,Detalhe_Registro!$M:$M,"SIM"),0)</f>
        <v/>
      </c>
      <c r="G1068" s="2">
        <f>IFERROR(AVERAGEIFS(Detalhe_Registro!$N:$N,Detalhe_Registro!$D:$D,A1068,Detalhe_Registro!$E:$E,B1068,Detalhe_Registro!$M:$M,"SIM"),0)</f>
        <v/>
      </c>
      <c r="H1068" s="2">
        <f>SUMIFS(Detalhe_Registro!$F:$F,Detalhe_Registro!$D:$D,A1068,Detalhe_Registro!$E:$E,B1068,Detalhe_Registro!$M:$M,"SIM")</f>
        <v/>
      </c>
      <c r="I1068" s="2">
        <f>SUMIFS(Detalhe_Registro!$G:$G,Detalhe_Registro!$D:$D,A1068,Detalhe_Registro!$E:$E,B1068,Detalhe_Registro!$M:$M,"SIM")</f>
        <v/>
      </c>
      <c r="J1068" s="2">
        <f>IF(F1068&lt;Premissas!$B$8,"&lt; 1,00",IF(F1068&lt;Premissas!$B$9,"1,00 – 1,19",IF(F1068&lt;Premissas!$B$10,"1,20 – 1,39",IF(F1068&lt;Premissas!$B$11,"1,40 – 1,59",IF(F1068&lt;Premissas!$B$12,"1,60 – 1,99","≥ 2,00")))))</f>
        <v/>
      </c>
      <c r="K1068" s="5">
        <f>IF(F1068&lt;Premissas!$B$8,Premissas!$B$13,IF(F1068&lt;Premissas!$B$9,Premissas!$B$14,IF(F1068&lt;Premissas!$B$10,Premissas!$B$15,IF(F1068&lt;Premissas!$B$11,Premissas!$B$16,IF(F1068&lt;Premissas!$B$12,Premissas!$B$17,Premissas!$B$18)))))</f>
        <v/>
      </c>
      <c r="L1068" s="5">
        <f>K1068/Premissas!$B$4</f>
        <v/>
      </c>
      <c r="M1068" s="2">
        <f>IF(K1068=Premissas!$B$18,"SIM","NÃO")</f>
        <v/>
      </c>
    </row>
    <row r="1069">
      <c r="A1069" s="2" t="n">
        <v>5759161</v>
      </c>
      <c r="B1069" s="2" t="inlineStr">
        <is>
          <t>Carlos Alberto De Novais</t>
        </is>
      </c>
      <c r="C1069" s="2" t="n">
        <v>1942</v>
      </c>
      <c r="D1069" s="2">
        <f>IFERROR(TEXTJOIN(" | ",TRUE,UNIQUE(FILTER(Detalhe_Registro!$C:$C,(Detalhe_Registro!$D:$D=A1069)*(Detalhe_Registro!$E:$E=B1069)*(Detalhe_Registro!$M:$M="SIM")))),"")</f>
        <v/>
      </c>
      <c r="E1069" s="2">
        <f>COUNTIFS(Detalhe_Registro!$D:$D,A1069,Detalhe_Registro!$E:$E,B1069,Detalhe_Registro!$M:$M,"SIM")</f>
        <v/>
      </c>
      <c r="F1069" s="2">
        <f>IFERROR(MAXIFS(Detalhe_Registro!$N:$N,Detalhe_Registro!$D:$D,A1069,Detalhe_Registro!$E:$E,B1069,Detalhe_Registro!$M:$M,"SIM"),0)</f>
        <v/>
      </c>
      <c r="G1069" s="2">
        <f>IFERROR(AVERAGEIFS(Detalhe_Registro!$N:$N,Detalhe_Registro!$D:$D,A1069,Detalhe_Registro!$E:$E,B1069,Detalhe_Registro!$M:$M,"SIM"),0)</f>
        <v/>
      </c>
      <c r="H1069" s="2">
        <f>SUMIFS(Detalhe_Registro!$F:$F,Detalhe_Registro!$D:$D,A1069,Detalhe_Registro!$E:$E,B1069,Detalhe_Registro!$M:$M,"SIM")</f>
        <v/>
      </c>
      <c r="I1069" s="2">
        <f>SUMIFS(Detalhe_Registro!$G:$G,Detalhe_Registro!$D:$D,A1069,Detalhe_Registro!$E:$E,B1069,Detalhe_Registro!$M:$M,"SIM")</f>
        <v/>
      </c>
      <c r="J1069" s="2">
        <f>IF(F1069&lt;Premissas!$B$8,"&lt; 1,00",IF(F1069&lt;Premissas!$B$9,"1,00 – 1,19",IF(F1069&lt;Premissas!$B$10,"1,20 – 1,39",IF(F1069&lt;Premissas!$B$11,"1,40 – 1,59",IF(F1069&lt;Premissas!$B$12,"1,60 – 1,99","≥ 2,00")))))</f>
        <v/>
      </c>
      <c r="K1069" s="5">
        <f>IF(F1069&lt;Premissas!$B$8,Premissas!$B$13,IF(F1069&lt;Premissas!$B$9,Premissas!$B$14,IF(F1069&lt;Premissas!$B$10,Premissas!$B$15,IF(F1069&lt;Premissas!$B$11,Premissas!$B$16,IF(F1069&lt;Premissas!$B$12,Premissas!$B$17,Premissas!$B$18)))))</f>
        <v/>
      </c>
      <c r="L1069" s="5">
        <f>K1069/Premissas!$B$4</f>
        <v/>
      </c>
      <c r="M1069" s="2">
        <f>IF(K1069=Premissas!$B$18,"SIM","NÃO")</f>
        <v/>
      </c>
    </row>
    <row r="1070">
      <c r="A1070" s="2" t="n">
        <v>5997291</v>
      </c>
      <c r="B1070" s="2" t="inlineStr">
        <is>
          <t>Carlos Henrique Pinheiro De Souza</t>
        </is>
      </c>
      <c r="C1070" s="2" t="n">
        <v>1942</v>
      </c>
      <c r="D1070" s="2">
        <f>IFERROR(TEXTJOIN(" | ",TRUE,UNIQUE(FILTER(Detalhe_Registro!$C:$C,(Detalhe_Registro!$D:$D=A1070)*(Detalhe_Registro!$E:$E=B1070)*(Detalhe_Registro!$M:$M="SIM")))),"")</f>
        <v/>
      </c>
      <c r="E1070" s="2">
        <f>COUNTIFS(Detalhe_Registro!$D:$D,A1070,Detalhe_Registro!$E:$E,B1070,Detalhe_Registro!$M:$M,"SIM")</f>
        <v/>
      </c>
      <c r="F1070" s="2">
        <f>IFERROR(MAXIFS(Detalhe_Registro!$N:$N,Detalhe_Registro!$D:$D,A1070,Detalhe_Registro!$E:$E,B1070,Detalhe_Registro!$M:$M,"SIM"),0)</f>
        <v/>
      </c>
      <c r="G1070" s="2">
        <f>IFERROR(AVERAGEIFS(Detalhe_Registro!$N:$N,Detalhe_Registro!$D:$D,A1070,Detalhe_Registro!$E:$E,B1070,Detalhe_Registro!$M:$M,"SIM"),0)</f>
        <v/>
      </c>
      <c r="H1070" s="2">
        <f>SUMIFS(Detalhe_Registro!$F:$F,Detalhe_Registro!$D:$D,A1070,Detalhe_Registro!$E:$E,B1070,Detalhe_Registro!$M:$M,"SIM")</f>
        <v/>
      </c>
      <c r="I1070" s="2">
        <f>SUMIFS(Detalhe_Registro!$G:$G,Detalhe_Registro!$D:$D,A1070,Detalhe_Registro!$E:$E,B1070,Detalhe_Registro!$M:$M,"SIM")</f>
        <v/>
      </c>
      <c r="J1070" s="2">
        <f>IF(F1070&lt;Premissas!$B$8,"&lt; 1,00",IF(F1070&lt;Premissas!$B$9,"1,00 – 1,19",IF(F1070&lt;Premissas!$B$10,"1,20 – 1,39",IF(F1070&lt;Premissas!$B$11,"1,40 – 1,59",IF(F1070&lt;Premissas!$B$12,"1,60 – 1,99","≥ 2,00")))))</f>
        <v/>
      </c>
      <c r="K1070" s="5">
        <f>IF(F1070&lt;Premissas!$B$8,Premissas!$B$13,IF(F1070&lt;Premissas!$B$9,Premissas!$B$14,IF(F1070&lt;Premissas!$B$10,Premissas!$B$15,IF(F1070&lt;Premissas!$B$11,Premissas!$B$16,IF(F1070&lt;Premissas!$B$12,Premissas!$B$17,Premissas!$B$18)))))</f>
        <v/>
      </c>
      <c r="L1070" s="5">
        <f>K1070/Premissas!$B$4</f>
        <v/>
      </c>
      <c r="M1070" s="2">
        <f>IF(K1070=Premissas!$B$18,"SIM","NÃO")</f>
        <v/>
      </c>
    </row>
    <row r="1071">
      <c r="A1071" s="2" t="n">
        <v>5977495</v>
      </c>
      <c r="B1071" s="2" t="inlineStr">
        <is>
          <t>Caua David Lopes</t>
        </is>
      </c>
      <c r="C1071" s="2" t="n">
        <v>1942</v>
      </c>
      <c r="D1071" s="2">
        <f>IFERROR(TEXTJOIN(" | ",TRUE,UNIQUE(FILTER(Detalhe_Registro!$C:$C,(Detalhe_Registro!$D:$D=A1071)*(Detalhe_Registro!$E:$E=B1071)*(Detalhe_Registro!$M:$M="SIM")))),"")</f>
        <v/>
      </c>
      <c r="E1071" s="2">
        <f>COUNTIFS(Detalhe_Registro!$D:$D,A1071,Detalhe_Registro!$E:$E,B1071,Detalhe_Registro!$M:$M,"SIM")</f>
        <v/>
      </c>
      <c r="F1071" s="2">
        <f>IFERROR(MAXIFS(Detalhe_Registro!$N:$N,Detalhe_Registro!$D:$D,A1071,Detalhe_Registro!$E:$E,B1071,Detalhe_Registro!$M:$M,"SIM"),0)</f>
        <v/>
      </c>
      <c r="G1071" s="2">
        <f>IFERROR(AVERAGEIFS(Detalhe_Registro!$N:$N,Detalhe_Registro!$D:$D,A1071,Detalhe_Registro!$E:$E,B1071,Detalhe_Registro!$M:$M,"SIM"),0)</f>
        <v/>
      </c>
      <c r="H1071" s="2">
        <f>SUMIFS(Detalhe_Registro!$F:$F,Detalhe_Registro!$D:$D,A1071,Detalhe_Registro!$E:$E,B1071,Detalhe_Registro!$M:$M,"SIM")</f>
        <v/>
      </c>
      <c r="I1071" s="2">
        <f>SUMIFS(Detalhe_Registro!$G:$G,Detalhe_Registro!$D:$D,A1071,Detalhe_Registro!$E:$E,B1071,Detalhe_Registro!$M:$M,"SIM")</f>
        <v/>
      </c>
      <c r="J1071" s="2">
        <f>IF(F1071&lt;Premissas!$B$8,"&lt; 1,00",IF(F1071&lt;Premissas!$B$9,"1,00 – 1,19",IF(F1071&lt;Premissas!$B$10,"1,20 – 1,39",IF(F1071&lt;Premissas!$B$11,"1,40 – 1,59",IF(F1071&lt;Premissas!$B$12,"1,60 – 1,99","≥ 2,00")))))</f>
        <v/>
      </c>
      <c r="K1071" s="5">
        <f>IF(F1071&lt;Premissas!$B$8,Premissas!$B$13,IF(F1071&lt;Premissas!$B$9,Premissas!$B$14,IF(F1071&lt;Premissas!$B$10,Premissas!$B$15,IF(F1071&lt;Premissas!$B$11,Premissas!$B$16,IF(F1071&lt;Premissas!$B$12,Premissas!$B$17,Premissas!$B$18)))))</f>
        <v/>
      </c>
      <c r="L1071" s="5">
        <f>K1071/Premissas!$B$4</f>
        <v/>
      </c>
      <c r="M1071" s="2">
        <f>IF(K1071=Premissas!$B$18,"SIM","NÃO")</f>
        <v/>
      </c>
    </row>
    <row r="1072">
      <c r="A1072" s="2" t="n">
        <v>5864720</v>
      </c>
      <c r="B1072" s="2" t="inlineStr">
        <is>
          <t>Charles Deodato Da Costa Lima</t>
        </is>
      </c>
      <c r="C1072" s="2" t="n">
        <v>1942</v>
      </c>
      <c r="D1072" s="2">
        <f>IFERROR(TEXTJOIN(" | ",TRUE,UNIQUE(FILTER(Detalhe_Registro!$C:$C,(Detalhe_Registro!$D:$D=A1072)*(Detalhe_Registro!$E:$E=B1072)*(Detalhe_Registro!$M:$M="SIM")))),"")</f>
        <v/>
      </c>
      <c r="E1072" s="2">
        <f>COUNTIFS(Detalhe_Registro!$D:$D,A1072,Detalhe_Registro!$E:$E,B1072,Detalhe_Registro!$M:$M,"SIM")</f>
        <v/>
      </c>
      <c r="F1072" s="2">
        <f>IFERROR(MAXIFS(Detalhe_Registro!$N:$N,Detalhe_Registro!$D:$D,A1072,Detalhe_Registro!$E:$E,B1072,Detalhe_Registro!$M:$M,"SIM"),0)</f>
        <v/>
      </c>
      <c r="G1072" s="2">
        <f>IFERROR(AVERAGEIFS(Detalhe_Registro!$N:$N,Detalhe_Registro!$D:$D,A1072,Detalhe_Registro!$E:$E,B1072,Detalhe_Registro!$M:$M,"SIM"),0)</f>
        <v/>
      </c>
      <c r="H1072" s="2">
        <f>SUMIFS(Detalhe_Registro!$F:$F,Detalhe_Registro!$D:$D,A1072,Detalhe_Registro!$E:$E,B1072,Detalhe_Registro!$M:$M,"SIM")</f>
        <v/>
      </c>
      <c r="I1072" s="2">
        <f>SUMIFS(Detalhe_Registro!$G:$G,Detalhe_Registro!$D:$D,A1072,Detalhe_Registro!$E:$E,B1072,Detalhe_Registro!$M:$M,"SIM")</f>
        <v/>
      </c>
      <c r="J1072" s="2">
        <f>IF(F1072&lt;Premissas!$B$8,"&lt; 1,00",IF(F1072&lt;Premissas!$B$9,"1,00 – 1,19",IF(F1072&lt;Premissas!$B$10,"1,20 – 1,39",IF(F1072&lt;Premissas!$B$11,"1,40 – 1,59",IF(F1072&lt;Premissas!$B$12,"1,60 – 1,99","≥ 2,00")))))</f>
        <v/>
      </c>
      <c r="K1072" s="5">
        <f>IF(F1072&lt;Premissas!$B$8,Premissas!$B$13,IF(F1072&lt;Premissas!$B$9,Premissas!$B$14,IF(F1072&lt;Premissas!$B$10,Premissas!$B$15,IF(F1072&lt;Premissas!$B$11,Premissas!$B$16,IF(F1072&lt;Premissas!$B$12,Premissas!$B$17,Premissas!$B$18)))))</f>
        <v/>
      </c>
      <c r="L1072" s="5">
        <f>K1072/Premissas!$B$4</f>
        <v/>
      </c>
      <c r="M1072" s="2">
        <f>IF(K1072=Premissas!$B$18,"SIM","NÃO")</f>
        <v/>
      </c>
    </row>
    <row r="1073">
      <c r="A1073" s="2" t="n">
        <v>6001599</v>
      </c>
      <c r="B1073" s="2" t="inlineStr">
        <is>
          <t>Cicero Paulo Alves Dos Santos</t>
        </is>
      </c>
      <c r="C1073" s="2" t="n">
        <v>1942</v>
      </c>
      <c r="D1073" s="2">
        <f>IFERROR(TEXTJOIN(" | ",TRUE,UNIQUE(FILTER(Detalhe_Registro!$C:$C,(Detalhe_Registro!$D:$D=A1073)*(Detalhe_Registro!$E:$E=B1073)*(Detalhe_Registro!$M:$M="SIM")))),"")</f>
        <v/>
      </c>
      <c r="E1073" s="2">
        <f>COUNTIFS(Detalhe_Registro!$D:$D,A1073,Detalhe_Registro!$E:$E,B1073,Detalhe_Registro!$M:$M,"SIM")</f>
        <v/>
      </c>
      <c r="F1073" s="2">
        <f>IFERROR(MAXIFS(Detalhe_Registro!$N:$N,Detalhe_Registro!$D:$D,A1073,Detalhe_Registro!$E:$E,B1073,Detalhe_Registro!$M:$M,"SIM"),0)</f>
        <v/>
      </c>
      <c r="G1073" s="2">
        <f>IFERROR(AVERAGEIFS(Detalhe_Registro!$N:$N,Detalhe_Registro!$D:$D,A1073,Detalhe_Registro!$E:$E,B1073,Detalhe_Registro!$M:$M,"SIM"),0)</f>
        <v/>
      </c>
      <c r="H1073" s="2">
        <f>SUMIFS(Detalhe_Registro!$F:$F,Detalhe_Registro!$D:$D,A1073,Detalhe_Registro!$E:$E,B1073,Detalhe_Registro!$M:$M,"SIM")</f>
        <v/>
      </c>
      <c r="I1073" s="2">
        <f>SUMIFS(Detalhe_Registro!$G:$G,Detalhe_Registro!$D:$D,A1073,Detalhe_Registro!$E:$E,B1073,Detalhe_Registro!$M:$M,"SIM")</f>
        <v/>
      </c>
      <c r="J1073" s="2">
        <f>IF(F1073&lt;Premissas!$B$8,"&lt; 1,00",IF(F1073&lt;Premissas!$B$9,"1,00 – 1,19",IF(F1073&lt;Premissas!$B$10,"1,20 – 1,39",IF(F1073&lt;Premissas!$B$11,"1,40 – 1,59",IF(F1073&lt;Premissas!$B$12,"1,60 – 1,99","≥ 2,00")))))</f>
        <v/>
      </c>
      <c r="K1073" s="5">
        <f>IF(F1073&lt;Premissas!$B$8,Premissas!$B$13,IF(F1073&lt;Premissas!$B$9,Premissas!$B$14,IF(F1073&lt;Premissas!$B$10,Premissas!$B$15,IF(F1073&lt;Premissas!$B$11,Premissas!$B$16,IF(F1073&lt;Premissas!$B$12,Premissas!$B$17,Premissas!$B$18)))))</f>
        <v/>
      </c>
      <c r="L1073" s="5">
        <f>K1073/Premissas!$B$4</f>
        <v/>
      </c>
      <c r="M1073" s="2">
        <f>IF(K1073=Premissas!$B$18,"SIM","NÃO")</f>
        <v/>
      </c>
    </row>
    <row r="1074">
      <c r="A1074" s="2" t="n">
        <v>5434181</v>
      </c>
      <c r="B1074" s="2" t="inlineStr">
        <is>
          <t>Claudio Roberto Dos Santos Brito</t>
        </is>
      </c>
      <c r="C1074" s="2" t="n">
        <v>1942</v>
      </c>
      <c r="D1074" s="2">
        <f>IFERROR(TEXTJOIN(" | ",TRUE,UNIQUE(FILTER(Detalhe_Registro!$C:$C,(Detalhe_Registro!$D:$D=A1074)*(Detalhe_Registro!$E:$E=B1074)*(Detalhe_Registro!$M:$M="SIM")))),"")</f>
        <v/>
      </c>
      <c r="E1074" s="2">
        <f>COUNTIFS(Detalhe_Registro!$D:$D,A1074,Detalhe_Registro!$E:$E,B1074,Detalhe_Registro!$M:$M,"SIM")</f>
        <v/>
      </c>
      <c r="F1074" s="2">
        <f>IFERROR(MAXIFS(Detalhe_Registro!$N:$N,Detalhe_Registro!$D:$D,A1074,Detalhe_Registro!$E:$E,B1074,Detalhe_Registro!$M:$M,"SIM"),0)</f>
        <v/>
      </c>
      <c r="G1074" s="2">
        <f>IFERROR(AVERAGEIFS(Detalhe_Registro!$N:$N,Detalhe_Registro!$D:$D,A1074,Detalhe_Registro!$E:$E,B1074,Detalhe_Registro!$M:$M,"SIM"),0)</f>
        <v/>
      </c>
      <c r="H1074" s="2">
        <f>SUMIFS(Detalhe_Registro!$F:$F,Detalhe_Registro!$D:$D,A1074,Detalhe_Registro!$E:$E,B1074,Detalhe_Registro!$M:$M,"SIM")</f>
        <v/>
      </c>
      <c r="I1074" s="2">
        <f>SUMIFS(Detalhe_Registro!$G:$G,Detalhe_Registro!$D:$D,A1074,Detalhe_Registro!$E:$E,B1074,Detalhe_Registro!$M:$M,"SIM")</f>
        <v/>
      </c>
      <c r="J1074" s="2">
        <f>IF(F1074&lt;Premissas!$B$8,"&lt; 1,00",IF(F1074&lt;Premissas!$B$9,"1,00 – 1,19",IF(F1074&lt;Premissas!$B$10,"1,20 – 1,39",IF(F1074&lt;Premissas!$B$11,"1,40 – 1,59",IF(F1074&lt;Premissas!$B$12,"1,60 – 1,99","≥ 2,00")))))</f>
        <v/>
      </c>
      <c r="K1074" s="5">
        <f>IF(F1074&lt;Premissas!$B$8,Premissas!$B$13,IF(F1074&lt;Premissas!$B$9,Premissas!$B$14,IF(F1074&lt;Premissas!$B$10,Premissas!$B$15,IF(F1074&lt;Premissas!$B$11,Premissas!$B$16,IF(F1074&lt;Premissas!$B$12,Premissas!$B$17,Premissas!$B$18)))))</f>
        <v/>
      </c>
      <c r="L1074" s="5">
        <f>K1074/Premissas!$B$4</f>
        <v/>
      </c>
      <c r="M1074" s="2">
        <f>IF(K1074=Premissas!$B$18,"SIM","NÃO")</f>
        <v/>
      </c>
    </row>
    <row r="1075">
      <c r="A1075" s="2" t="n">
        <v>5606403</v>
      </c>
      <c r="B1075" s="2" t="inlineStr">
        <is>
          <t>Damiao De Jesus Lourenco Da Costa</t>
        </is>
      </c>
      <c r="C1075" s="2" t="n">
        <v>1942</v>
      </c>
      <c r="D1075" s="2">
        <f>IFERROR(TEXTJOIN(" | ",TRUE,UNIQUE(FILTER(Detalhe_Registro!$C:$C,(Detalhe_Registro!$D:$D=A1075)*(Detalhe_Registro!$E:$E=B1075)*(Detalhe_Registro!$M:$M="SIM")))),"")</f>
        <v/>
      </c>
      <c r="E1075" s="2">
        <f>COUNTIFS(Detalhe_Registro!$D:$D,A1075,Detalhe_Registro!$E:$E,B1075,Detalhe_Registro!$M:$M,"SIM")</f>
        <v/>
      </c>
      <c r="F1075" s="2">
        <f>IFERROR(MAXIFS(Detalhe_Registro!$N:$N,Detalhe_Registro!$D:$D,A1075,Detalhe_Registro!$E:$E,B1075,Detalhe_Registro!$M:$M,"SIM"),0)</f>
        <v/>
      </c>
      <c r="G1075" s="2">
        <f>IFERROR(AVERAGEIFS(Detalhe_Registro!$N:$N,Detalhe_Registro!$D:$D,A1075,Detalhe_Registro!$E:$E,B1075,Detalhe_Registro!$M:$M,"SIM"),0)</f>
        <v/>
      </c>
      <c r="H1075" s="2">
        <f>SUMIFS(Detalhe_Registro!$F:$F,Detalhe_Registro!$D:$D,A1075,Detalhe_Registro!$E:$E,B1075,Detalhe_Registro!$M:$M,"SIM")</f>
        <v/>
      </c>
      <c r="I1075" s="2">
        <f>SUMIFS(Detalhe_Registro!$G:$G,Detalhe_Registro!$D:$D,A1075,Detalhe_Registro!$E:$E,B1075,Detalhe_Registro!$M:$M,"SIM")</f>
        <v/>
      </c>
      <c r="J1075" s="2">
        <f>IF(F1075&lt;Premissas!$B$8,"&lt; 1,00",IF(F1075&lt;Premissas!$B$9,"1,00 – 1,19",IF(F1075&lt;Premissas!$B$10,"1,20 – 1,39",IF(F1075&lt;Premissas!$B$11,"1,40 – 1,59",IF(F1075&lt;Premissas!$B$12,"1,60 – 1,99","≥ 2,00")))))</f>
        <v/>
      </c>
      <c r="K1075" s="5">
        <f>IF(F1075&lt;Premissas!$B$8,Premissas!$B$13,IF(F1075&lt;Premissas!$B$9,Premissas!$B$14,IF(F1075&lt;Premissas!$B$10,Premissas!$B$15,IF(F1075&lt;Premissas!$B$11,Premissas!$B$16,IF(F1075&lt;Premissas!$B$12,Premissas!$B$17,Premissas!$B$18)))))</f>
        <v/>
      </c>
      <c r="L1075" s="5">
        <f>K1075/Premissas!$B$4</f>
        <v/>
      </c>
      <c r="M1075" s="2">
        <f>IF(K1075=Premissas!$B$18,"SIM","NÃO")</f>
        <v/>
      </c>
    </row>
    <row r="1076">
      <c r="A1076" s="2" t="n">
        <v>5555914</v>
      </c>
      <c r="B1076" s="2" t="inlineStr">
        <is>
          <t>Daniel Elias Freire Da Silva</t>
        </is>
      </c>
      <c r="C1076" s="2" t="n">
        <v>1942</v>
      </c>
      <c r="D1076" s="2">
        <f>IFERROR(TEXTJOIN(" | ",TRUE,UNIQUE(FILTER(Detalhe_Registro!$C:$C,(Detalhe_Registro!$D:$D=A1076)*(Detalhe_Registro!$E:$E=B1076)*(Detalhe_Registro!$M:$M="SIM")))),"")</f>
        <v/>
      </c>
      <c r="E1076" s="2">
        <f>COUNTIFS(Detalhe_Registro!$D:$D,A1076,Detalhe_Registro!$E:$E,B1076,Detalhe_Registro!$M:$M,"SIM")</f>
        <v/>
      </c>
      <c r="F1076" s="2">
        <f>IFERROR(MAXIFS(Detalhe_Registro!$N:$N,Detalhe_Registro!$D:$D,A1076,Detalhe_Registro!$E:$E,B1076,Detalhe_Registro!$M:$M,"SIM"),0)</f>
        <v/>
      </c>
      <c r="G1076" s="2">
        <f>IFERROR(AVERAGEIFS(Detalhe_Registro!$N:$N,Detalhe_Registro!$D:$D,A1076,Detalhe_Registro!$E:$E,B1076,Detalhe_Registro!$M:$M,"SIM"),0)</f>
        <v/>
      </c>
      <c r="H1076" s="2">
        <f>SUMIFS(Detalhe_Registro!$F:$F,Detalhe_Registro!$D:$D,A1076,Detalhe_Registro!$E:$E,B1076,Detalhe_Registro!$M:$M,"SIM")</f>
        <v/>
      </c>
      <c r="I1076" s="2">
        <f>SUMIFS(Detalhe_Registro!$G:$G,Detalhe_Registro!$D:$D,A1076,Detalhe_Registro!$E:$E,B1076,Detalhe_Registro!$M:$M,"SIM")</f>
        <v/>
      </c>
      <c r="J1076" s="2">
        <f>IF(F1076&lt;Premissas!$B$8,"&lt; 1,00",IF(F1076&lt;Premissas!$B$9,"1,00 – 1,19",IF(F1076&lt;Premissas!$B$10,"1,20 – 1,39",IF(F1076&lt;Premissas!$B$11,"1,40 – 1,59",IF(F1076&lt;Premissas!$B$12,"1,60 – 1,99","≥ 2,00")))))</f>
        <v/>
      </c>
      <c r="K1076" s="5">
        <f>IF(F1076&lt;Premissas!$B$8,Premissas!$B$13,IF(F1076&lt;Premissas!$B$9,Premissas!$B$14,IF(F1076&lt;Premissas!$B$10,Premissas!$B$15,IF(F1076&lt;Premissas!$B$11,Premissas!$B$16,IF(F1076&lt;Premissas!$B$12,Premissas!$B$17,Premissas!$B$18)))))</f>
        <v/>
      </c>
      <c r="L1076" s="5">
        <f>K1076/Premissas!$B$4</f>
        <v/>
      </c>
      <c r="M1076" s="2">
        <f>IF(K1076=Premissas!$B$18,"SIM","NÃO")</f>
        <v/>
      </c>
    </row>
    <row r="1077">
      <c r="A1077" s="2" t="n">
        <v>6028500</v>
      </c>
      <c r="B1077" s="2" t="inlineStr">
        <is>
          <t>Davi Silva Schitini</t>
        </is>
      </c>
      <c r="C1077" s="2" t="n">
        <v>1942</v>
      </c>
      <c r="D1077" s="2">
        <f>IFERROR(TEXTJOIN(" | ",TRUE,UNIQUE(FILTER(Detalhe_Registro!$C:$C,(Detalhe_Registro!$D:$D=A1077)*(Detalhe_Registro!$E:$E=B1077)*(Detalhe_Registro!$M:$M="SIM")))),"")</f>
        <v/>
      </c>
      <c r="E1077" s="2">
        <f>COUNTIFS(Detalhe_Registro!$D:$D,A1077,Detalhe_Registro!$E:$E,B1077,Detalhe_Registro!$M:$M,"SIM")</f>
        <v/>
      </c>
      <c r="F1077" s="2">
        <f>IFERROR(MAXIFS(Detalhe_Registro!$N:$N,Detalhe_Registro!$D:$D,A1077,Detalhe_Registro!$E:$E,B1077,Detalhe_Registro!$M:$M,"SIM"),0)</f>
        <v/>
      </c>
      <c r="G1077" s="2">
        <f>IFERROR(AVERAGEIFS(Detalhe_Registro!$N:$N,Detalhe_Registro!$D:$D,A1077,Detalhe_Registro!$E:$E,B1077,Detalhe_Registro!$M:$M,"SIM"),0)</f>
        <v/>
      </c>
      <c r="H1077" s="2">
        <f>SUMIFS(Detalhe_Registro!$F:$F,Detalhe_Registro!$D:$D,A1077,Detalhe_Registro!$E:$E,B1077,Detalhe_Registro!$M:$M,"SIM")</f>
        <v/>
      </c>
      <c r="I1077" s="2">
        <f>SUMIFS(Detalhe_Registro!$G:$G,Detalhe_Registro!$D:$D,A1077,Detalhe_Registro!$E:$E,B1077,Detalhe_Registro!$M:$M,"SIM")</f>
        <v/>
      </c>
      <c r="J1077" s="2">
        <f>IF(F1077&lt;Premissas!$B$8,"&lt; 1,00",IF(F1077&lt;Premissas!$B$9,"1,00 – 1,19",IF(F1077&lt;Premissas!$B$10,"1,20 – 1,39",IF(F1077&lt;Premissas!$B$11,"1,40 – 1,59",IF(F1077&lt;Premissas!$B$12,"1,60 – 1,99","≥ 2,00")))))</f>
        <v/>
      </c>
      <c r="K1077" s="5">
        <f>IF(F1077&lt;Premissas!$B$8,Premissas!$B$13,IF(F1077&lt;Premissas!$B$9,Premissas!$B$14,IF(F1077&lt;Premissas!$B$10,Premissas!$B$15,IF(F1077&lt;Premissas!$B$11,Premissas!$B$16,IF(F1077&lt;Premissas!$B$12,Premissas!$B$17,Premissas!$B$18)))))</f>
        <v/>
      </c>
      <c r="L1077" s="5">
        <f>K1077/Premissas!$B$4</f>
        <v/>
      </c>
      <c r="M1077" s="2">
        <f>IF(K1077=Premissas!$B$18,"SIM","NÃO")</f>
        <v/>
      </c>
    </row>
    <row r="1078">
      <c r="A1078" s="2" t="n">
        <v>5745578</v>
      </c>
      <c r="B1078" s="2" t="inlineStr">
        <is>
          <t>David Da Silva Franco</t>
        </is>
      </c>
      <c r="C1078" s="2" t="n">
        <v>1942</v>
      </c>
      <c r="D1078" s="2">
        <f>IFERROR(TEXTJOIN(" | ",TRUE,UNIQUE(FILTER(Detalhe_Registro!$C:$C,(Detalhe_Registro!$D:$D=A1078)*(Detalhe_Registro!$E:$E=B1078)*(Detalhe_Registro!$M:$M="SIM")))),"")</f>
        <v/>
      </c>
      <c r="E1078" s="2">
        <f>COUNTIFS(Detalhe_Registro!$D:$D,A1078,Detalhe_Registro!$E:$E,B1078,Detalhe_Registro!$M:$M,"SIM")</f>
        <v/>
      </c>
      <c r="F1078" s="2">
        <f>IFERROR(MAXIFS(Detalhe_Registro!$N:$N,Detalhe_Registro!$D:$D,A1078,Detalhe_Registro!$E:$E,B1078,Detalhe_Registro!$M:$M,"SIM"),0)</f>
        <v/>
      </c>
      <c r="G1078" s="2">
        <f>IFERROR(AVERAGEIFS(Detalhe_Registro!$N:$N,Detalhe_Registro!$D:$D,A1078,Detalhe_Registro!$E:$E,B1078,Detalhe_Registro!$M:$M,"SIM"),0)</f>
        <v/>
      </c>
      <c r="H1078" s="2">
        <f>SUMIFS(Detalhe_Registro!$F:$F,Detalhe_Registro!$D:$D,A1078,Detalhe_Registro!$E:$E,B1078,Detalhe_Registro!$M:$M,"SIM")</f>
        <v/>
      </c>
      <c r="I1078" s="2">
        <f>SUMIFS(Detalhe_Registro!$G:$G,Detalhe_Registro!$D:$D,A1078,Detalhe_Registro!$E:$E,B1078,Detalhe_Registro!$M:$M,"SIM")</f>
        <v/>
      </c>
      <c r="J1078" s="2">
        <f>IF(F1078&lt;Premissas!$B$8,"&lt; 1,00",IF(F1078&lt;Premissas!$B$9,"1,00 – 1,19",IF(F1078&lt;Premissas!$B$10,"1,20 – 1,39",IF(F1078&lt;Premissas!$B$11,"1,40 – 1,59",IF(F1078&lt;Premissas!$B$12,"1,60 – 1,99","≥ 2,00")))))</f>
        <v/>
      </c>
      <c r="K1078" s="5">
        <f>IF(F1078&lt;Premissas!$B$8,Premissas!$B$13,IF(F1078&lt;Premissas!$B$9,Premissas!$B$14,IF(F1078&lt;Premissas!$B$10,Premissas!$B$15,IF(F1078&lt;Premissas!$B$11,Premissas!$B$16,IF(F1078&lt;Premissas!$B$12,Premissas!$B$17,Premissas!$B$18)))))</f>
        <v/>
      </c>
      <c r="L1078" s="5">
        <f>K1078/Premissas!$B$4</f>
        <v/>
      </c>
      <c r="M1078" s="2">
        <f>IF(K1078=Premissas!$B$18,"SIM","NÃO")</f>
        <v/>
      </c>
    </row>
    <row r="1079">
      <c r="A1079" s="2" t="n">
        <v>5328730</v>
      </c>
      <c r="B1079" s="2" t="inlineStr">
        <is>
          <t>Deusimario Souza Barros</t>
        </is>
      </c>
      <c r="C1079" s="2" t="n">
        <v>1942</v>
      </c>
      <c r="D1079" s="2">
        <f>IFERROR(TEXTJOIN(" | ",TRUE,UNIQUE(FILTER(Detalhe_Registro!$C:$C,(Detalhe_Registro!$D:$D=A1079)*(Detalhe_Registro!$E:$E=B1079)*(Detalhe_Registro!$M:$M="SIM")))),"")</f>
        <v/>
      </c>
      <c r="E1079" s="2">
        <f>COUNTIFS(Detalhe_Registro!$D:$D,A1079,Detalhe_Registro!$E:$E,B1079,Detalhe_Registro!$M:$M,"SIM")</f>
        <v/>
      </c>
      <c r="F1079" s="2">
        <f>IFERROR(MAXIFS(Detalhe_Registro!$N:$N,Detalhe_Registro!$D:$D,A1079,Detalhe_Registro!$E:$E,B1079,Detalhe_Registro!$M:$M,"SIM"),0)</f>
        <v/>
      </c>
      <c r="G1079" s="2">
        <f>IFERROR(AVERAGEIFS(Detalhe_Registro!$N:$N,Detalhe_Registro!$D:$D,A1079,Detalhe_Registro!$E:$E,B1079,Detalhe_Registro!$M:$M,"SIM"),0)</f>
        <v/>
      </c>
      <c r="H1079" s="2">
        <f>SUMIFS(Detalhe_Registro!$F:$F,Detalhe_Registro!$D:$D,A1079,Detalhe_Registro!$E:$E,B1079,Detalhe_Registro!$M:$M,"SIM")</f>
        <v/>
      </c>
      <c r="I1079" s="2">
        <f>SUMIFS(Detalhe_Registro!$G:$G,Detalhe_Registro!$D:$D,A1079,Detalhe_Registro!$E:$E,B1079,Detalhe_Registro!$M:$M,"SIM")</f>
        <v/>
      </c>
      <c r="J1079" s="2">
        <f>IF(F1079&lt;Premissas!$B$8,"&lt; 1,00",IF(F1079&lt;Premissas!$B$9,"1,00 – 1,19",IF(F1079&lt;Premissas!$B$10,"1,20 – 1,39",IF(F1079&lt;Premissas!$B$11,"1,40 – 1,59",IF(F1079&lt;Premissas!$B$12,"1,60 – 1,99","≥ 2,00")))))</f>
        <v/>
      </c>
      <c r="K1079" s="5">
        <f>IF(F1079&lt;Premissas!$B$8,Premissas!$B$13,IF(F1079&lt;Premissas!$B$9,Premissas!$B$14,IF(F1079&lt;Premissas!$B$10,Premissas!$B$15,IF(F1079&lt;Premissas!$B$11,Premissas!$B$16,IF(F1079&lt;Premissas!$B$12,Premissas!$B$17,Premissas!$B$18)))))</f>
        <v/>
      </c>
      <c r="L1079" s="5">
        <f>K1079/Premissas!$B$4</f>
        <v/>
      </c>
      <c r="M1079" s="2">
        <f>IF(K1079=Premissas!$B$18,"SIM","NÃO")</f>
        <v/>
      </c>
    </row>
    <row r="1080">
      <c r="A1080" s="2" t="n">
        <v>6005209</v>
      </c>
      <c r="B1080" s="2" t="inlineStr">
        <is>
          <t>Diogo Da Silva Rodrigues</t>
        </is>
      </c>
      <c r="C1080" s="2" t="n">
        <v>1942</v>
      </c>
      <c r="D1080" s="2">
        <f>IFERROR(TEXTJOIN(" | ",TRUE,UNIQUE(FILTER(Detalhe_Registro!$C:$C,(Detalhe_Registro!$D:$D=A1080)*(Detalhe_Registro!$E:$E=B1080)*(Detalhe_Registro!$M:$M="SIM")))),"")</f>
        <v/>
      </c>
      <c r="E1080" s="2">
        <f>COUNTIFS(Detalhe_Registro!$D:$D,A1080,Detalhe_Registro!$E:$E,B1080,Detalhe_Registro!$M:$M,"SIM")</f>
        <v/>
      </c>
      <c r="F1080" s="2">
        <f>IFERROR(MAXIFS(Detalhe_Registro!$N:$N,Detalhe_Registro!$D:$D,A1080,Detalhe_Registro!$E:$E,B1080,Detalhe_Registro!$M:$M,"SIM"),0)</f>
        <v/>
      </c>
      <c r="G1080" s="2">
        <f>IFERROR(AVERAGEIFS(Detalhe_Registro!$N:$N,Detalhe_Registro!$D:$D,A1080,Detalhe_Registro!$E:$E,B1080,Detalhe_Registro!$M:$M,"SIM"),0)</f>
        <v/>
      </c>
      <c r="H1080" s="2">
        <f>SUMIFS(Detalhe_Registro!$F:$F,Detalhe_Registro!$D:$D,A1080,Detalhe_Registro!$E:$E,B1080,Detalhe_Registro!$M:$M,"SIM")</f>
        <v/>
      </c>
      <c r="I1080" s="2">
        <f>SUMIFS(Detalhe_Registro!$G:$G,Detalhe_Registro!$D:$D,A1080,Detalhe_Registro!$E:$E,B1080,Detalhe_Registro!$M:$M,"SIM")</f>
        <v/>
      </c>
      <c r="J1080" s="2">
        <f>IF(F1080&lt;Premissas!$B$8,"&lt; 1,00",IF(F1080&lt;Premissas!$B$9,"1,00 – 1,19",IF(F1080&lt;Premissas!$B$10,"1,20 – 1,39",IF(F1080&lt;Premissas!$B$11,"1,40 – 1,59",IF(F1080&lt;Premissas!$B$12,"1,60 – 1,99","≥ 2,00")))))</f>
        <v/>
      </c>
      <c r="K1080" s="5">
        <f>IF(F1080&lt;Premissas!$B$8,Premissas!$B$13,IF(F1080&lt;Premissas!$B$9,Premissas!$B$14,IF(F1080&lt;Premissas!$B$10,Premissas!$B$15,IF(F1080&lt;Premissas!$B$11,Premissas!$B$16,IF(F1080&lt;Premissas!$B$12,Premissas!$B$17,Premissas!$B$18)))))</f>
        <v/>
      </c>
      <c r="L1080" s="5">
        <f>K1080/Premissas!$B$4</f>
        <v/>
      </c>
      <c r="M1080" s="2">
        <f>IF(K1080=Premissas!$B$18,"SIM","NÃO")</f>
        <v/>
      </c>
    </row>
    <row r="1081">
      <c r="A1081" s="2" t="n">
        <v>5984742</v>
      </c>
      <c r="B1081" s="2" t="inlineStr">
        <is>
          <t>Diogo Lopes Cerqueira</t>
        </is>
      </c>
      <c r="C1081" s="2" t="n">
        <v>1942</v>
      </c>
      <c r="D1081" s="2">
        <f>IFERROR(TEXTJOIN(" | ",TRUE,UNIQUE(FILTER(Detalhe_Registro!$C:$C,(Detalhe_Registro!$D:$D=A1081)*(Detalhe_Registro!$E:$E=B1081)*(Detalhe_Registro!$M:$M="SIM")))),"")</f>
        <v/>
      </c>
      <c r="E1081" s="2">
        <f>COUNTIFS(Detalhe_Registro!$D:$D,A1081,Detalhe_Registro!$E:$E,B1081,Detalhe_Registro!$M:$M,"SIM")</f>
        <v/>
      </c>
      <c r="F1081" s="2">
        <f>IFERROR(MAXIFS(Detalhe_Registro!$N:$N,Detalhe_Registro!$D:$D,A1081,Detalhe_Registro!$E:$E,B1081,Detalhe_Registro!$M:$M,"SIM"),0)</f>
        <v/>
      </c>
      <c r="G1081" s="2">
        <f>IFERROR(AVERAGEIFS(Detalhe_Registro!$N:$N,Detalhe_Registro!$D:$D,A1081,Detalhe_Registro!$E:$E,B1081,Detalhe_Registro!$M:$M,"SIM"),0)</f>
        <v/>
      </c>
      <c r="H1081" s="2">
        <f>SUMIFS(Detalhe_Registro!$F:$F,Detalhe_Registro!$D:$D,A1081,Detalhe_Registro!$E:$E,B1081,Detalhe_Registro!$M:$M,"SIM")</f>
        <v/>
      </c>
      <c r="I1081" s="2">
        <f>SUMIFS(Detalhe_Registro!$G:$G,Detalhe_Registro!$D:$D,A1081,Detalhe_Registro!$E:$E,B1081,Detalhe_Registro!$M:$M,"SIM")</f>
        <v/>
      </c>
      <c r="J1081" s="2">
        <f>IF(F1081&lt;Premissas!$B$8,"&lt; 1,00",IF(F1081&lt;Premissas!$B$9,"1,00 – 1,19",IF(F1081&lt;Premissas!$B$10,"1,20 – 1,39",IF(F1081&lt;Premissas!$B$11,"1,40 – 1,59",IF(F1081&lt;Premissas!$B$12,"1,60 – 1,99","≥ 2,00")))))</f>
        <v/>
      </c>
      <c r="K1081" s="5">
        <f>IF(F1081&lt;Premissas!$B$8,Premissas!$B$13,IF(F1081&lt;Premissas!$B$9,Premissas!$B$14,IF(F1081&lt;Premissas!$B$10,Premissas!$B$15,IF(F1081&lt;Premissas!$B$11,Premissas!$B$16,IF(F1081&lt;Premissas!$B$12,Premissas!$B$17,Premissas!$B$18)))))</f>
        <v/>
      </c>
      <c r="L1081" s="5">
        <f>K1081/Premissas!$B$4</f>
        <v/>
      </c>
      <c r="M1081" s="2">
        <f>IF(K1081=Premissas!$B$18,"SIM","NÃO")</f>
        <v/>
      </c>
    </row>
    <row r="1082">
      <c r="A1082" s="2" t="n">
        <v>418982</v>
      </c>
      <c r="B1082" s="2" t="inlineStr">
        <is>
          <t>EDIRLEI DE JESUS QUEIROZ</t>
        </is>
      </c>
      <c r="C1082" s="2" t="n">
        <v>1942</v>
      </c>
      <c r="D1082" s="2">
        <f>IFERROR(TEXTJOIN(" | ",TRUE,UNIQUE(FILTER(Detalhe_Registro!$C:$C,(Detalhe_Registro!$D:$D=A1082)*(Detalhe_Registro!$E:$E=B1082)*(Detalhe_Registro!$M:$M="SIM")))),"")</f>
        <v/>
      </c>
      <c r="E1082" s="2">
        <f>COUNTIFS(Detalhe_Registro!$D:$D,A1082,Detalhe_Registro!$E:$E,B1082,Detalhe_Registro!$M:$M,"SIM")</f>
        <v/>
      </c>
      <c r="F1082" s="2">
        <f>IFERROR(MAXIFS(Detalhe_Registro!$N:$N,Detalhe_Registro!$D:$D,A1082,Detalhe_Registro!$E:$E,B1082,Detalhe_Registro!$M:$M,"SIM"),0)</f>
        <v/>
      </c>
      <c r="G1082" s="2">
        <f>IFERROR(AVERAGEIFS(Detalhe_Registro!$N:$N,Detalhe_Registro!$D:$D,A1082,Detalhe_Registro!$E:$E,B1082,Detalhe_Registro!$M:$M,"SIM"),0)</f>
        <v/>
      </c>
      <c r="H1082" s="2">
        <f>SUMIFS(Detalhe_Registro!$F:$F,Detalhe_Registro!$D:$D,A1082,Detalhe_Registro!$E:$E,B1082,Detalhe_Registro!$M:$M,"SIM")</f>
        <v/>
      </c>
      <c r="I1082" s="2">
        <f>SUMIFS(Detalhe_Registro!$G:$G,Detalhe_Registro!$D:$D,A1082,Detalhe_Registro!$E:$E,B1082,Detalhe_Registro!$M:$M,"SIM")</f>
        <v/>
      </c>
      <c r="J1082" s="2">
        <f>IF(F1082&lt;Premissas!$B$8,"&lt; 1,00",IF(F1082&lt;Premissas!$B$9,"1,00 – 1,19",IF(F1082&lt;Premissas!$B$10,"1,20 – 1,39",IF(F1082&lt;Premissas!$B$11,"1,40 – 1,59",IF(F1082&lt;Premissas!$B$12,"1,60 – 1,99","≥ 2,00")))))</f>
        <v/>
      </c>
      <c r="K1082" s="5">
        <f>IF(F1082&lt;Premissas!$B$8,Premissas!$B$13,IF(F1082&lt;Premissas!$B$9,Premissas!$B$14,IF(F1082&lt;Premissas!$B$10,Premissas!$B$15,IF(F1082&lt;Premissas!$B$11,Premissas!$B$16,IF(F1082&lt;Premissas!$B$12,Premissas!$B$17,Premissas!$B$18)))))</f>
        <v/>
      </c>
      <c r="L1082" s="5">
        <f>K1082/Premissas!$B$4</f>
        <v/>
      </c>
      <c r="M1082" s="2">
        <f>IF(K1082=Premissas!$B$18,"SIM","NÃO")</f>
        <v/>
      </c>
    </row>
    <row r="1083">
      <c r="A1083" s="2" t="n">
        <v>5447291</v>
      </c>
      <c r="B1083" s="2" t="inlineStr">
        <is>
          <t>EMANOEL BERTOLINO</t>
        </is>
      </c>
      <c r="C1083" s="2" t="n">
        <v>1942</v>
      </c>
      <c r="D1083" s="2">
        <f>IFERROR(TEXTJOIN(" | ",TRUE,UNIQUE(FILTER(Detalhe_Registro!$C:$C,(Detalhe_Registro!$D:$D=A1083)*(Detalhe_Registro!$E:$E=B1083)*(Detalhe_Registro!$M:$M="SIM")))),"")</f>
        <v/>
      </c>
      <c r="E1083" s="2">
        <f>COUNTIFS(Detalhe_Registro!$D:$D,A1083,Detalhe_Registro!$E:$E,B1083,Detalhe_Registro!$M:$M,"SIM")</f>
        <v/>
      </c>
      <c r="F1083" s="2">
        <f>IFERROR(MAXIFS(Detalhe_Registro!$N:$N,Detalhe_Registro!$D:$D,A1083,Detalhe_Registro!$E:$E,B1083,Detalhe_Registro!$M:$M,"SIM"),0)</f>
        <v/>
      </c>
      <c r="G1083" s="2">
        <f>IFERROR(AVERAGEIFS(Detalhe_Registro!$N:$N,Detalhe_Registro!$D:$D,A1083,Detalhe_Registro!$E:$E,B1083,Detalhe_Registro!$M:$M,"SIM"),0)</f>
        <v/>
      </c>
      <c r="H1083" s="2">
        <f>SUMIFS(Detalhe_Registro!$F:$F,Detalhe_Registro!$D:$D,A1083,Detalhe_Registro!$E:$E,B1083,Detalhe_Registro!$M:$M,"SIM")</f>
        <v/>
      </c>
      <c r="I1083" s="2">
        <f>SUMIFS(Detalhe_Registro!$G:$G,Detalhe_Registro!$D:$D,A1083,Detalhe_Registro!$E:$E,B1083,Detalhe_Registro!$M:$M,"SIM")</f>
        <v/>
      </c>
      <c r="J1083" s="2">
        <f>IF(F1083&lt;Premissas!$B$8,"&lt; 1,00",IF(F1083&lt;Premissas!$B$9,"1,00 – 1,19",IF(F1083&lt;Premissas!$B$10,"1,20 – 1,39",IF(F1083&lt;Premissas!$B$11,"1,40 – 1,59",IF(F1083&lt;Premissas!$B$12,"1,60 – 1,99","≥ 2,00")))))</f>
        <v/>
      </c>
      <c r="K1083" s="5">
        <f>IF(F1083&lt;Premissas!$B$8,Premissas!$B$13,IF(F1083&lt;Premissas!$B$9,Premissas!$B$14,IF(F1083&lt;Premissas!$B$10,Premissas!$B$15,IF(F1083&lt;Premissas!$B$11,Premissas!$B$16,IF(F1083&lt;Premissas!$B$12,Premissas!$B$17,Premissas!$B$18)))))</f>
        <v/>
      </c>
      <c r="L1083" s="5">
        <f>K1083/Premissas!$B$4</f>
        <v/>
      </c>
      <c r="M1083" s="2">
        <f>IF(K1083=Premissas!$B$18,"SIM","NÃO")</f>
        <v/>
      </c>
    </row>
    <row r="1084">
      <c r="A1084" s="2" t="n">
        <v>5365406</v>
      </c>
      <c r="B1084" s="2" t="inlineStr">
        <is>
          <t>ERICK ALVES</t>
        </is>
      </c>
      <c r="C1084" s="2" t="n">
        <v>1942</v>
      </c>
      <c r="D1084" s="2">
        <f>IFERROR(TEXTJOIN(" | ",TRUE,UNIQUE(FILTER(Detalhe_Registro!$C:$C,(Detalhe_Registro!$D:$D=A1084)*(Detalhe_Registro!$E:$E=B1084)*(Detalhe_Registro!$M:$M="SIM")))),"")</f>
        <v/>
      </c>
      <c r="E1084" s="2">
        <f>COUNTIFS(Detalhe_Registro!$D:$D,A1084,Detalhe_Registro!$E:$E,B1084,Detalhe_Registro!$M:$M,"SIM")</f>
        <v/>
      </c>
      <c r="F1084" s="2">
        <f>IFERROR(MAXIFS(Detalhe_Registro!$N:$N,Detalhe_Registro!$D:$D,A1084,Detalhe_Registro!$E:$E,B1084,Detalhe_Registro!$M:$M,"SIM"),0)</f>
        <v/>
      </c>
      <c r="G1084" s="2">
        <f>IFERROR(AVERAGEIFS(Detalhe_Registro!$N:$N,Detalhe_Registro!$D:$D,A1084,Detalhe_Registro!$E:$E,B1084,Detalhe_Registro!$M:$M,"SIM"),0)</f>
        <v/>
      </c>
      <c r="H1084" s="2">
        <f>SUMIFS(Detalhe_Registro!$F:$F,Detalhe_Registro!$D:$D,A1084,Detalhe_Registro!$E:$E,B1084,Detalhe_Registro!$M:$M,"SIM")</f>
        <v/>
      </c>
      <c r="I1084" s="2">
        <f>SUMIFS(Detalhe_Registro!$G:$G,Detalhe_Registro!$D:$D,A1084,Detalhe_Registro!$E:$E,B1084,Detalhe_Registro!$M:$M,"SIM")</f>
        <v/>
      </c>
      <c r="J1084" s="2">
        <f>IF(F1084&lt;Premissas!$B$8,"&lt; 1,00",IF(F1084&lt;Premissas!$B$9,"1,00 – 1,19",IF(F1084&lt;Premissas!$B$10,"1,20 – 1,39",IF(F1084&lt;Premissas!$B$11,"1,40 – 1,59",IF(F1084&lt;Premissas!$B$12,"1,60 – 1,99","≥ 2,00")))))</f>
        <v/>
      </c>
      <c r="K1084" s="5">
        <f>IF(F1084&lt;Premissas!$B$8,Premissas!$B$13,IF(F1084&lt;Premissas!$B$9,Premissas!$B$14,IF(F1084&lt;Premissas!$B$10,Premissas!$B$15,IF(F1084&lt;Premissas!$B$11,Premissas!$B$16,IF(F1084&lt;Premissas!$B$12,Premissas!$B$17,Premissas!$B$18)))))</f>
        <v/>
      </c>
      <c r="L1084" s="5">
        <f>K1084/Premissas!$B$4</f>
        <v/>
      </c>
      <c r="M1084" s="2">
        <f>IF(K1084=Premissas!$B$18,"SIM","NÃO")</f>
        <v/>
      </c>
    </row>
    <row r="1085">
      <c r="A1085" s="2" t="n">
        <v>5949157</v>
      </c>
      <c r="B1085" s="2" t="inlineStr">
        <is>
          <t>Ed Carlos Pereira De Andrade</t>
        </is>
      </c>
      <c r="C1085" s="2" t="n">
        <v>1942</v>
      </c>
      <c r="D1085" s="2">
        <f>IFERROR(TEXTJOIN(" | ",TRUE,UNIQUE(FILTER(Detalhe_Registro!$C:$C,(Detalhe_Registro!$D:$D=A1085)*(Detalhe_Registro!$E:$E=B1085)*(Detalhe_Registro!$M:$M="SIM")))),"")</f>
        <v/>
      </c>
      <c r="E1085" s="2">
        <f>COUNTIFS(Detalhe_Registro!$D:$D,A1085,Detalhe_Registro!$E:$E,B1085,Detalhe_Registro!$M:$M,"SIM")</f>
        <v/>
      </c>
      <c r="F1085" s="2">
        <f>IFERROR(MAXIFS(Detalhe_Registro!$N:$N,Detalhe_Registro!$D:$D,A1085,Detalhe_Registro!$E:$E,B1085,Detalhe_Registro!$M:$M,"SIM"),0)</f>
        <v/>
      </c>
      <c r="G1085" s="2">
        <f>IFERROR(AVERAGEIFS(Detalhe_Registro!$N:$N,Detalhe_Registro!$D:$D,A1085,Detalhe_Registro!$E:$E,B1085,Detalhe_Registro!$M:$M,"SIM"),0)</f>
        <v/>
      </c>
      <c r="H1085" s="2">
        <f>SUMIFS(Detalhe_Registro!$F:$F,Detalhe_Registro!$D:$D,A1085,Detalhe_Registro!$E:$E,B1085,Detalhe_Registro!$M:$M,"SIM")</f>
        <v/>
      </c>
      <c r="I1085" s="2">
        <f>SUMIFS(Detalhe_Registro!$G:$G,Detalhe_Registro!$D:$D,A1085,Detalhe_Registro!$E:$E,B1085,Detalhe_Registro!$M:$M,"SIM")</f>
        <v/>
      </c>
      <c r="J1085" s="2">
        <f>IF(F1085&lt;Premissas!$B$8,"&lt; 1,00",IF(F1085&lt;Premissas!$B$9,"1,00 – 1,19",IF(F1085&lt;Premissas!$B$10,"1,20 – 1,39",IF(F1085&lt;Premissas!$B$11,"1,40 – 1,59",IF(F1085&lt;Premissas!$B$12,"1,60 – 1,99","≥ 2,00")))))</f>
        <v/>
      </c>
      <c r="K1085" s="5">
        <f>IF(F1085&lt;Premissas!$B$8,Premissas!$B$13,IF(F1085&lt;Premissas!$B$9,Premissas!$B$14,IF(F1085&lt;Premissas!$B$10,Premissas!$B$15,IF(F1085&lt;Premissas!$B$11,Premissas!$B$16,IF(F1085&lt;Premissas!$B$12,Premissas!$B$17,Premissas!$B$18)))))</f>
        <v/>
      </c>
      <c r="L1085" s="5">
        <f>K1085/Premissas!$B$4</f>
        <v/>
      </c>
      <c r="M1085" s="2">
        <f>IF(K1085=Premissas!$B$18,"SIM","NÃO")</f>
        <v/>
      </c>
    </row>
    <row r="1086">
      <c r="A1086" s="2" t="n">
        <v>5941075</v>
      </c>
      <c r="B1086" s="2" t="inlineStr">
        <is>
          <t>Eduardo Cecilio Sizilio</t>
        </is>
      </c>
      <c r="C1086" s="2" t="n">
        <v>1942</v>
      </c>
      <c r="D1086" s="2">
        <f>IFERROR(TEXTJOIN(" | ",TRUE,UNIQUE(FILTER(Detalhe_Registro!$C:$C,(Detalhe_Registro!$D:$D=A1086)*(Detalhe_Registro!$E:$E=B1086)*(Detalhe_Registro!$M:$M="SIM")))),"")</f>
        <v/>
      </c>
      <c r="E1086" s="2">
        <f>COUNTIFS(Detalhe_Registro!$D:$D,A1086,Detalhe_Registro!$E:$E,B1086,Detalhe_Registro!$M:$M,"SIM")</f>
        <v/>
      </c>
      <c r="F1086" s="2">
        <f>IFERROR(MAXIFS(Detalhe_Registro!$N:$N,Detalhe_Registro!$D:$D,A1086,Detalhe_Registro!$E:$E,B1086,Detalhe_Registro!$M:$M,"SIM"),0)</f>
        <v/>
      </c>
      <c r="G1086" s="2">
        <f>IFERROR(AVERAGEIFS(Detalhe_Registro!$N:$N,Detalhe_Registro!$D:$D,A1086,Detalhe_Registro!$E:$E,B1086,Detalhe_Registro!$M:$M,"SIM"),0)</f>
        <v/>
      </c>
      <c r="H1086" s="2">
        <f>SUMIFS(Detalhe_Registro!$F:$F,Detalhe_Registro!$D:$D,A1086,Detalhe_Registro!$E:$E,B1086,Detalhe_Registro!$M:$M,"SIM")</f>
        <v/>
      </c>
      <c r="I1086" s="2">
        <f>SUMIFS(Detalhe_Registro!$G:$G,Detalhe_Registro!$D:$D,A1086,Detalhe_Registro!$E:$E,B1086,Detalhe_Registro!$M:$M,"SIM")</f>
        <v/>
      </c>
      <c r="J1086" s="2">
        <f>IF(F1086&lt;Premissas!$B$8,"&lt; 1,00",IF(F1086&lt;Premissas!$B$9,"1,00 – 1,19",IF(F1086&lt;Premissas!$B$10,"1,20 – 1,39",IF(F1086&lt;Premissas!$B$11,"1,40 – 1,59",IF(F1086&lt;Premissas!$B$12,"1,60 – 1,99","≥ 2,00")))))</f>
        <v/>
      </c>
      <c r="K1086" s="5">
        <f>IF(F1086&lt;Premissas!$B$8,Premissas!$B$13,IF(F1086&lt;Premissas!$B$9,Premissas!$B$14,IF(F1086&lt;Premissas!$B$10,Premissas!$B$15,IF(F1086&lt;Premissas!$B$11,Premissas!$B$16,IF(F1086&lt;Premissas!$B$12,Premissas!$B$17,Premissas!$B$18)))))</f>
        <v/>
      </c>
      <c r="L1086" s="5">
        <f>K1086/Premissas!$B$4</f>
        <v/>
      </c>
      <c r="M1086" s="2">
        <f>IF(K1086=Premissas!$B$18,"SIM","NÃO")</f>
        <v/>
      </c>
    </row>
    <row r="1087">
      <c r="A1087" s="2" t="n">
        <v>6002676</v>
      </c>
      <c r="B1087" s="2" t="inlineStr">
        <is>
          <t>Eduardo Dos Santos Esteves</t>
        </is>
      </c>
      <c r="C1087" s="2" t="n">
        <v>1942</v>
      </c>
      <c r="D1087" s="2">
        <f>IFERROR(TEXTJOIN(" | ",TRUE,UNIQUE(FILTER(Detalhe_Registro!$C:$C,(Detalhe_Registro!$D:$D=A1087)*(Detalhe_Registro!$E:$E=B1087)*(Detalhe_Registro!$M:$M="SIM")))),"")</f>
        <v/>
      </c>
      <c r="E1087" s="2">
        <f>COUNTIFS(Detalhe_Registro!$D:$D,A1087,Detalhe_Registro!$E:$E,B1087,Detalhe_Registro!$M:$M,"SIM")</f>
        <v/>
      </c>
      <c r="F1087" s="2">
        <f>IFERROR(MAXIFS(Detalhe_Registro!$N:$N,Detalhe_Registro!$D:$D,A1087,Detalhe_Registro!$E:$E,B1087,Detalhe_Registro!$M:$M,"SIM"),0)</f>
        <v/>
      </c>
      <c r="G1087" s="2">
        <f>IFERROR(AVERAGEIFS(Detalhe_Registro!$N:$N,Detalhe_Registro!$D:$D,A1087,Detalhe_Registro!$E:$E,B1087,Detalhe_Registro!$M:$M,"SIM"),0)</f>
        <v/>
      </c>
      <c r="H1087" s="2">
        <f>SUMIFS(Detalhe_Registro!$F:$F,Detalhe_Registro!$D:$D,A1087,Detalhe_Registro!$E:$E,B1087,Detalhe_Registro!$M:$M,"SIM")</f>
        <v/>
      </c>
      <c r="I1087" s="2">
        <f>SUMIFS(Detalhe_Registro!$G:$G,Detalhe_Registro!$D:$D,A1087,Detalhe_Registro!$E:$E,B1087,Detalhe_Registro!$M:$M,"SIM")</f>
        <v/>
      </c>
      <c r="J1087" s="2">
        <f>IF(F1087&lt;Premissas!$B$8,"&lt; 1,00",IF(F1087&lt;Premissas!$B$9,"1,00 – 1,19",IF(F1087&lt;Premissas!$B$10,"1,20 – 1,39",IF(F1087&lt;Premissas!$B$11,"1,40 – 1,59",IF(F1087&lt;Premissas!$B$12,"1,60 – 1,99","≥ 2,00")))))</f>
        <v/>
      </c>
      <c r="K1087" s="5">
        <f>IF(F1087&lt;Premissas!$B$8,Premissas!$B$13,IF(F1087&lt;Premissas!$B$9,Premissas!$B$14,IF(F1087&lt;Premissas!$B$10,Premissas!$B$15,IF(F1087&lt;Premissas!$B$11,Premissas!$B$16,IF(F1087&lt;Premissas!$B$12,Premissas!$B$17,Premissas!$B$18)))))</f>
        <v/>
      </c>
      <c r="L1087" s="5">
        <f>K1087/Premissas!$B$4</f>
        <v/>
      </c>
      <c r="M1087" s="2">
        <f>IF(K1087=Premissas!$B$18,"SIM","NÃO")</f>
        <v/>
      </c>
    </row>
    <row r="1088">
      <c r="A1088" s="2" t="n">
        <v>5942381</v>
      </c>
      <c r="B1088" s="2" t="inlineStr">
        <is>
          <t>Elber De Jesus Santos</t>
        </is>
      </c>
      <c r="C1088" s="2" t="n">
        <v>1942</v>
      </c>
      <c r="D1088" s="2">
        <f>IFERROR(TEXTJOIN(" | ",TRUE,UNIQUE(FILTER(Detalhe_Registro!$C:$C,(Detalhe_Registro!$D:$D=A1088)*(Detalhe_Registro!$E:$E=B1088)*(Detalhe_Registro!$M:$M="SIM")))),"")</f>
        <v/>
      </c>
      <c r="E1088" s="2">
        <f>COUNTIFS(Detalhe_Registro!$D:$D,A1088,Detalhe_Registro!$E:$E,B1088,Detalhe_Registro!$M:$M,"SIM")</f>
        <v/>
      </c>
      <c r="F1088" s="2">
        <f>IFERROR(MAXIFS(Detalhe_Registro!$N:$N,Detalhe_Registro!$D:$D,A1088,Detalhe_Registro!$E:$E,B1088,Detalhe_Registro!$M:$M,"SIM"),0)</f>
        <v/>
      </c>
      <c r="G1088" s="2">
        <f>IFERROR(AVERAGEIFS(Detalhe_Registro!$N:$N,Detalhe_Registro!$D:$D,A1088,Detalhe_Registro!$E:$E,B1088,Detalhe_Registro!$M:$M,"SIM"),0)</f>
        <v/>
      </c>
      <c r="H1088" s="2">
        <f>SUMIFS(Detalhe_Registro!$F:$F,Detalhe_Registro!$D:$D,A1088,Detalhe_Registro!$E:$E,B1088,Detalhe_Registro!$M:$M,"SIM")</f>
        <v/>
      </c>
      <c r="I1088" s="2">
        <f>SUMIFS(Detalhe_Registro!$G:$G,Detalhe_Registro!$D:$D,A1088,Detalhe_Registro!$E:$E,B1088,Detalhe_Registro!$M:$M,"SIM")</f>
        <v/>
      </c>
      <c r="J1088" s="2">
        <f>IF(F1088&lt;Premissas!$B$8,"&lt; 1,00",IF(F1088&lt;Premissas!$B$9,"1,00 – 1,19",IF(F1088&lt;Premissas!$B$10,"1,20 – 1,39",IF(F1088&lt;Premissas!$B$11,"1,40 – 1,59",IF(F1088&lt;Premissas!$B$12,"1,60 – 1,99","≥ 2,00")))))</f>
        <v/>
      </c>
      <c r="K1088" s="5">
        <f>IF(F1088&lt;Premissas!$B$8,Premissas!$B$13,IF(F1088&lt;Premissas!$B$9,Premissas!$B$14,IF(F1088&lt;Premissas!$B$10,Premissas!$B$15,IF(F1088&lt;Premissas!$B$11,Premissas!$B$16,IF(F1088&lt;Premissas!$B$12,Premissas!$B$17,Premissas!$B$18)))))</f>
        <v/>
      </c>
      <c r="L1088" s="5">
        <f>K1088/Premissas!$B$4</f>
        <v/>
      </c>
      <c r="M1088" s="2">
        <f>IF(K1088=Premissas!$B$18,"SIM","NÃO")</f>
        <v/>
      </c>
    </row>
    <row r="1089">
      <c r="A1089" s="2" t="n">
        <v>5026148</v>
      </c>
      <c r="B1089" s="2" t="inlineStr">
        <is>
          <t>Emerson Batista</t>
        </is>
      </c>
      <c r="C1089" s="2" t="n">
        <v>1942</v>
      </c>
      <c r="D1089" s="2">
        <f>IFERROR(TEXTJOIN(" | ",TRUE,UNIQUE(FILTER(Detalhe_Registro!$C:$C,(Detalhe_Registro!$D:$D=A1089)*(Detalhe_Registro!$E:$E=B1089)*(Detalhe_Registro!$M:$M="SIM")))),"")</f>
        <v/>
      </c>
      <c r="E1089" s="2">
        <f>COUNTIFS(Detalhe_Registro!$D:$D,A1089,Detalhe_Registro!$E:$E,B1089,Detalhe_Registro!$M:$M,"SIM")</f>
        <v/>
      </c>
      <c r="F1089" s="2">
        <f>IFERROR(MAXIFS(Detalhe_Registro!$N:$N,Detalhe_Registro!$D:$D,A1089,Detalhe_Registro!$E:$E,B1089,Detalhe_Registro!$M:$M,"SIM"),0)</f>
        <v/>
      </c>
      <c r="G1089" s="2">
        <f>IFERROR(AVERAGEIFS(Detalhe_Registro!$N:$N,Detalhe_Registro!$D:$D,A1089,Detalhe_Registro!$E:$E,B1089,Detalhe_Registro!$M:$M,"SIM"),0)</f>
        <v/>
      </c>
      <c r="H1089" s="2">
        <f>SUMIFS(Detalhe_Registro!$F:$F,Detalhe_Registro!$D:$D,A1089,Detalhe_Registro!$E:$E,B1089,Detalhe_Registro!$M:$M,"SIM")</f>
        <v/>
      </c>
      <c r="I1089" s="2">
        <f>SUMIFS(Detalhe_Registro!$G:$G,Detalhe_Registro!$D:$D,A1089,Detalhe_Registro!$E:$E,B1089,Detalhe_Registro!$M:$M,"SIM")</f>
        <v/>
      </c>
      <c r="J1089" s="2">
        <f>IF(F1089&lt;Premissas!$B$8,"&lt; 1,00",IF(F1089&lt;Premissas!$B$9,"1,00 – 1,19",IF(F1089&lt;Premissas!$B$10,"1,20 – 1,39",IF(F1089&lt;Premissas!$B$11,"1,40 – 1,59",IF(F1089&lt;Premissas!$B$12,"1,60 – 1,99","≥ 2,00")))))</f>
        <v/>
      </c>
      <c r="K1089" s="5">
        <f>IF(F1089&lt;Premissas!$B$8,Premissas!$B$13,IF(F1089&lt;Premissas!$B$9,Premissas!$B$14,IF(F1089&lt;Premissas!$B$10,Premissas!$B$15,IF(F1089&lt;Premissas!$B$11,Premissas!$B$16,IF(F1089&lt;Premissas!$B$12,Premissas!$B$17,Premissas!$B$18)))))</f>
        <v/>
      </c>
      <c r="L1089" s="5">
        <f>K1089/Premissas!$B$4</f>
        <v/>
      </c>
      <c r="M1089" s="2">
        <f>IF(K1089=Premissas!$B$18,"SIM","NÃO")</f>
        <v/>
      </c>
    </row>
    <row r="1090">
      <c r="A1090" s="2" t="n">
        <v>5453100</v>
      </c>
      <c r="B1090" s="2" t="inlineStr">
        <is>
          <t>FABIANO SANTINO DE FARIAS</t>
        </is>
      </c>
      <c r="C1090" s="2" t="n">
        <v>1942</v>
      </c>
      <c r="D1090" s="2">
        <f>IFERROR(TEXTJOIN(" | ",TRUE,UNIQUE(FILTER(Detalhe_Registro!$C:$C,(Detalhe_Registro!$D:$D=A1090)*(Detalhe_Registro!$E:$E=B1090)*(Detalhe_Registro!$M:$M="SIM")))),"")</f>
        <v/>
      </c>
      <c r="E1090" s="2">
        <f>COUNTIFS(Detalhe_Registro!$D:$D,A1090,Detalhe_Registro!$E:$E,B1090,Detalhe_Registro!$M:$M,"SIM")</f>
        <v/>
      </c>
      <c r="F1090" s="2">
        <f>IFERROR(MAXIFS(Detalhe_Registro!$N:$N,Detalhe_Registro!$D:$D,A1090,Detalhe_Registro!$E:$E,B1090,Detalhe_Registro!$M:$M,"SIM"),0)</f>
        <v/>
      </c>
      <c r="G1090" s="2">
        <f>IFERROR(AVERAGEIFS(Detalhe_Registro!$N:$N,Detalhe_Registro!$D:$D,A1090,Detalhe_Registro!$E:$E,B1090,Detalhe_Registro!$M:$M,"SIM"),0)</f>
        <v/>
      </c>
      <c r="H1090" s="2">
        <f>SUMIFS(Detalhe_Registro!$F:$F,Detalhe_Registro!$D:$D,A1090,Detalhe_Registro!$E:$E,B1090,Detalhe_Registro!$M:$M,"SIM")</f>
        <v/>
      </c>
      <c r="I1090" s="2">
        <f>SUMIFS(Detalhe_Registro!$G:$G,Detalhe_Registro!$D:$D,A1090,Detalhe_Registro!$E:$E,B1090,Detalhe_Registro!$M:$M,"SIM")</f>
        <v/>
      </c>
      <c r="J1090" s="2">
        <f>IF(F1090&lt;Premissas!$B$8,"&lt; 1,00",IF(F1090&lt;Premissas!$B$9,"1,00 – 1,19",IF(F1090&lt;Premissas!$B$10,"1,20 – 1,39",IF(F1090&lt;Premissas!$B$11,"1,40 – 1,59",IF(F1090&lt;Premissas!$B$12,"1,60 – 1,99","≥ 2,00")))))</f>
        <v/>
      </c>
      <c r="K1090" s="5">
        <f>IF(F1090&lt;Premissas!$B$8,Premissas!$B$13,IF(F1090&lt;Premissas!$B$9,Premissas!$B$14,IF(F1090&lt;Premissas!$B$10,Premissas!$B$15,IF(F1090&lt;Premissas!$B$11,Premissas!$B$16,IF(F1090&lt;Premissas!$B$12,Premissas!$B$17,Premissas!$B$18)))))</f>
        <v/>
      </c>
      <c r="L1090" s="5">
        <f>K1090/Premissas!$B$4</f>
        <v/>
      </c>
      <c r="M1090" s="2">
        <f>IF(K1090=Premissas!$B$18,"SIM","NÃO")</f>
        <v/>
      </c>
    </row>
    <row r="1091">
      <c r="A1091" s="2" t="n">
        <v>5463823</v>
      </c>
      <c r="B1091" s="2" t="inlineStr">
        <is>
          <t>FELIPE MARINHO DE OLIVEIRA</t>
        </is>
      </c>
      <c r="C1091" s="2" t="n">
        <v>1942</v>
      </c>
      <c r="D1091" s="2">
        <f>IFERROR(TEXTJOIN(" | ",TRUE,UNIQUE(FILTER(Detalhe_Registro!$C:$C,(Detalhe_Registro!$D:$D=A1091)*(Detalhe_Registro!$E:$E=B1091)*(Detalhe_Registro!$M:$M="SIM")))),"")</f>
        <v/>
      </c>
      <c r="E1091" s="2">
        <f>COUNTIFS(Detalhe_Registro!$D:$D,A1091,Detalhe_Registro!$E:$E,B1091,Detalhe_Registro!$M:$M,"SIM")</f>
        <v/>
      </c>
      <c r="F1091" s="2">
        <f>IFERROR(MAXIFS(Detalhe_Registro!$N:$N,Detalhe_Registro!$D:$D,A1091,Detalhe_Registro!$E:$E,B1091,Detalhe_Registro!$M:$M,"SIM"),0)</f>
        <v/>
      </c>
      <c r="G1091" s="2">
        <f>IFERROR(AVERAGEIFS(Detalhe_Registro!$N:$N,Detalhe_Registro!$D:$D,A1091,Detalhe_Registro!$E:$E,B1091,Detalhe_Registro!$M:$M,"SIM"),0)</f>
        <v/>
      </c>
      <c r="H1091" s="2">
        <f>SUMIFS(Detalhe_Registro!$F:$F,Detalhe_Registro!$D:$D,A1091,Detalhe_Registro!$E:$E,B1091,Detalhe_Registro!$M:$M,"SIM")</f>
        <v/>
      </c>
      <c r="I1091" s="2">
        <f>SUMIFS(Detalhe_Registro!$G:$G,Detalhe_Registro!$D:$D,A1091,Detalhe_Registro!$E:$E,B1091,Detalhe_Registro!$M:$M,"SIM")</f>
        <v/>
      </c>
      <c r="J1091" s="2">
        <f>IF(F1091&lt;Premissas!$B$8,"&lt; 1,00",IF(F1091&lt;Premissas!$B$9,"1,00 – 1,19",IF(F1091&lt;Premissas!$B$10,"1,20 – 1,39",IF(F1091&lt;Premissas!$B$11,"1,40 – 1,59",IF(F1091&lt;Premissas!$B$12,"1,60 – 1,99","≥ 2,00")))))</f>
        <v/>
      </c>
      <c r="K1091" s="5">
        <f>IF(F1091&lt;Premissas!$B$8,Premissas!$B$13,IF(F1091&lt;Premissas!$B$9,Premissas!$B$14,IF(F1091&lt;Premissas!$B$10,Premissas!$B$15,IF(F1091&lt;Premissas!$B$11,Premissas!$B$16,IF(F1091&lt;Premissas!$B$12,Premissas!$B$17,Premissas!$B$18)))))</f>
        <v/>
      </c>
      <c r="L1091" s="5">
        <f>K1091/Premissas!$B$4</f>
        <v/>
      </c>
      <c r="M1091" s="2">
        <f>IF(K1091=Premissas!$B$18,"SIM","NÃO")</f>
        <v/>
      </c>
    </row>
    <row r="1092">
      <c r="A1092" s="2" t="n">
        <v>5463920</v>
      </c>
      <c r="B1092" s="2" t="inlineStr">
        <is>
          <t>FERNANDO ROBERTO LIMA</t>
        </is>
      </c>
      <c r="C1092" s="2" t="n">
        <v>1942</v>
      </c>
      <c r="D1092" s="2">
        <f>IFERROR(TEXTJOIN(" | ",TRUE,UNIQUE(FILTER(Detalhe_Registro!$C:$C,(Detalhe_Registro!$D:$D=A1092)*(Detalhe_Registro!$E:$E=B1092)*(Detalhe_Registro!$M:$M="SIM")))),"")</f>
        <v/>
      </c>
      <c r="E1092" s="2">
        <f>COUNTIFS(Detalhe_Registro!$D:$D,A1092,Detalhe_Registro!$E:$E,B1092,Detalhe_Registro!$M:$M,"SIM")</f>
        <v/>
      </c>
      <c r="F1092" s="2">
        <f>IFERROR(MAXIFS(Detalhe_Registro!$N:$N,Detalhe_Registro!$D:$D,A1092,Detalhe_Registro!$E:$E,B1092,Detalhe_Registro!$M:$M,"SIM"),0)</f>
        <v/>
      </c>
      <c r="G1092" s="2">
        <f>IFERROR(AVERAGEIFS(Detalhe_Registro!$N:$N,Detalhe_Registro!$D:$D,A1092,Detalhe_Registro!$E:$E,B1092,Detalhe_Registro!$M:$M,"SIM"),0)</f>
        <v/>
      </c>
      <c r="H1092" s="2">
        <f>SUMIFS(Detalhe_Registro!$F:$F,Detalhe_Registro!$D:$D,A1092,Detalhe_Registro!$E:$E,B1092,Detalhe_Registro!$M:$M,"SIM")</f>
        <v/>
      </c>
      <c r="I1092" s="2">
        <f>SUMIFS(Detalhe_Registro!$G:$G,Detalhe_Registro!$D:$D,A1092,Detalhe_Registro!$E:$E,B1092,Detalhe_Registro!$M:$M,"SIM")</f>
        <v/>
      </c>
      <c r="J1092" s="2">
        <f>IF(F1092&lt;Premissas!$B$8,"&lt; 1,00",IF(F1092&lt;Premissas!$B$9,"1,00 – 1,19",IF(F1092&lt;Premissas!$B$10,"1,20 – 1,39",IF(F1092&lt;Premissas!$B$11,"1,40 – 1,59",IF(F1092&lt;Premissas!$B$12,"1,60 – 1,99","≥ 2,00")))))</f>
        <v/>
      </c>
      <c r="K1092" s="5">
        <f>IF(F1092&lt;Premissas!$B$8,Premissas!$B$13,IF(F1092&lt;Premissas!$B$9,Premissas!$B$14,IF(F1092&lt;Premissas!$B$10,Premissas!$B$15,IF(F1092&lt;Premissas!$B$11,Premissas!$B$16,IF(F1092&lt;Premissas!$B$12,Premissas!$B$17,Premissas!$B$18)))))</f>
        <v/>
      </c>
      <c r="L1092" s="5">
        <f>K1092/Premissas!$B$4</f>
        <v/>
      </c>
      <c r="M1092" s="2">
        <f>IF(K1092=Premissas!$B$18,"SIM","NÃO")</f>
        <v/>
      </c>
    </row>
    <row r="1093">
      <c r="A1093" s="2" t="n">
        <v>5450888</v>
      </c>
      <c r="B1093" s="2" t="inlineStr">
        <is>
          <t>FRANCISCO PEREIRA DE SOUZA</t>
        </is>
      </c>
      <c r="C1093" s="2" t="n">
        <v>1942</v>
      </c>
      <c r="D1093" s="2">
        <f>IFERROR(TEXTJOIN(" | ",TRUE,UNIQUE(FILTER(Detalhe_Registro!$C:$C,(Detalhe_Registro!$D:$D=A1093)*(Detalhe_Registro!$E:$E=B1093)*(Detalhe_Registro!$M:$M="SIM")))),"")</f>
        <v/>
      </c>
      <c r="E1093" s="2">
        <f>COUNTIFS(Detalhe_Registro!$D:$D,A1093,Detalhe_Registro!$E:$E,B1093,Detalhe_Registro!$M:$M,"SIM")</f>
        <v/>
      </c>
      <c r="F1093" s="2">
        <f>IFERROR(MAXIFS(Detalhe_Registro!$N:$N,Detalhe_Registro!$D:$D,A1093,Detalhe_Registro!$E:$E,B1093,Detalhe_Registro!$M:$M,"SIM"),0)</f>
        <v/>
      </c>
      <c r="G1093" s="2">
        <f>IFERROR(AVERAGEIFS(Detalhe_Registro!$N:$N,Detalhe_Registro!$D:$D,A1093,Detalhe_Registro!$E:$E,B1093,Detalhe_Registro!$M:$M,"SIM"),0)</f>
        <v/>
      </c>
      <c r="H1093" s="2">
        <f>SUMIFS(Detalhe_Registro!$F:$F,Detalhe_Registro!$D:$D,A1093,Detalhe_Registro!$E:$E,B1093,Detalhe_Registro!$M:$M,"SIM")</f>
        <v/>
      </c>
      <c r="I1093" s="2">
        <f>SUMIFS(Detalhe_Registro!$G:$G,Detalhe_Registro!$D:$D,A1093,Detalhe_Registro!$E:$E,B1093,Detalhe_Registro!$M:$M,"SIM")</f>
        <v/>
      </c>
      <c r="J1093" s="2">
        <f>IF(F1093&lt;Premissas!$B$8,"&lt; 1,00",IF(F1093&lt;Premissas!$B$9,"1,00 – 1,19",IF(F1093&lt;Premissas!$B$10,"1,20 – 1,39",IF(F1093&lt;Premissas!$B$11,"1,40 – 1,59",IF(F1093&lt;Premissas!$B$12,"1,60 – 1,99","≥ 2,00")))))</f>
        <v/>
      </c>
      <c r="K1093" s="5">
        <f>IF(F1093&lt;Premissas!$B$8,Premissas!$B$13,IF(F1093&lt;Premissas!$B$9,Premissas!$B$14,IF(F1093&lt;Premissas!$B$10,Premissas!$B$15,IF(F1093&lt;Premissas!$B$11,Premissas!$B$16,IF(F1093&lt;Premissas!$B$12,Premissas!$B$17,Premissas!$B$18)))))</f>
        <v/>
      </c>
      <c r="L1093" s="5">
        <f>K1093/Premissas!$B$4</f>
        <v/>
      </c>
      <c r="M1093" s="2">
        <f>IF(K1093=Premissas!$B$18,"SIM","NÃO")</f>
        <v/>
      </c>
    </row>
    <row r="1094">
      <c r="A1094" s="2" t="n">
        <v>563666</v>
      </c>
      <c r="B1094" s="2" t="inlineStr">
        <is>
          <t>Felipe Matinez Oliveira Souza</t>
        </is>
      </c>
      <c r="C1094" s="2" t="n">
        <v>1942</v>
      </c>
      <c r="D1094" s="2">
        <f>IFERROR(TEXTJOIN(" | ",TRUE,UNIQUE(FILTER(Detalhe_Registro!$C:$C,(Detalhe_Registro!$D:$D=A1094)*(Detalhe_Registro!$E:$E=B1094)*(Detalhe_Registro!$M:$M="SIM")))),"")</f>
        <v/>
      </c>
      <c r="E1094" s="2">
        <f>COUNTIFS(Detalhe_Registro!$D:$D,A1094,Detalhe_Registro!$E:$E,B1094,Detalhe_Registro!$M:$M,"SIM")</f>
        <v/>
      </c>
      <c r="F1094" s="2">
        <f>IFERROR(MAXIFS(Detalhe_Registro!$N:$N,Detalhe_Registro!$D:$D,A1094,Detalhe_Registro!$E:$E,B1094,Detalhe_Registro!$M:$M,"SIM"),0)</f>
        <v/>
      </c>
      <c r="G1094" s="2">
        <f>IFERROR(AVERAGEIFS(Detalhe_Registro!$N:$N,Detalhe_Registro!$D:$D,A1094,Detalhe_Registro!$E:$E,B1094,Detalhe_Registro!$M:$M,"SIM"),0)</f>
        <v/>
      </c>
      <c r="H1094" s="2">
        <f>SUMIFS(Detalhe_Registro!$F:$F,Detalhe_Registro!$D:$D,A1094,Detalhe_Registro!$E:$E,B1094,Detalhe_Registro!$M:$M,"SIM")</f>
        <v/>
      </c>
      <c r="I1094" s="2">
        <f>SUMIFS(Detalhe_Registro!$G:$G,Detalhe_Registro!$D:$D,A1094,Detalhe_Registro!$E:$E,B1094,Detalhe_Registro!$M:$M,"SIM")</f>
        <v/>
      </c>
      <c r="J1094" s="2">
        <f>IF(F1094&lt;Premissas!$B$8,"&lt; 1,00",IF(F1094&lt;Premissas!$B$9,"1,00 – 1,19",IF(F1094&lt;Premissas!$B$10,"1,20 – 1,39",IF(F1094&lt;Premissas!$B$11,"1,40 – 1,59",IF(F1094&lt;Premissas!$B$12,"1,60 – 1,99","≥ 2,00")))))</f>
        <v/>
      </c>
      <c r="K1094" s="5">
        <f>IF(F1094&lt;Premissas!$B$8,Premissas!$B$13,IF(F1094&lt;Premissas!$B$9,Premissas!$B$14,IF(F1094&lt;Premissas!$B$10,Premissas!$B$15,IF(F1094&lt;Premissas!$B$11,Premissas!$B$16,IF(F1094&lt;Premissas!$B$12,Premissas!$B$17,Premissas!$B$18)))))</f>
        <v/>
      </c>
      <c r="L1094" s="5">
        <f>K1094/Premissas!$B$4</f>
        <v/>
      </c>
      <c r="M1094" s="2">
        <f>IF(K1094=Premissas!$B$18,"SIM","NÃO")</f>
        <v/>
      </c>
    </row>
    <row r="1095">
      <c r="A1095" s="2" t="n">
        <v>6011080</v>
      </c>
      <c r="B1095" s="2" t="inlineStr">
        <is>
          <t>Felipe Santos Da Silva</t>
        </is>
      </c>
      <c r="C1095" s="2" t="n">
        <v>1942</v>
      </c>
      <c r="D1095" s="2">
        <f>IFERROR(TEXTJOIN(" | ",TRUE,UNIQUE(FILTER(Detalhe_Registro!$C:$C,(Detalhe_Registro!$D:$D=A1095)*(Detalhe_Registro!$E:$E=B1095)*(Detalhe_Registro!$M:$M="SIM")))),"")</f>
        <v/>
      </c>
      <c r="E1095" s="2">
        <f>COUNTIFS(Detalhe_Registro!$D:$D,A1095,Detalhe_Registro!$E:$E,B1095,Detalhe_Registro!$M:$M,"SIM")</f>
        <v/>
      </c>
      <c r="F1095" s="2">
        <f>IFERROR(MAXIFS(Detalhe_Registro!$N:$N,Detalhe_Registro!$D:$D,A1095,Detalhe_Registro!$E:$E,B1095,Detalhe_Registro!$M:$M,"SIM"),0)</f>
        <v/>
      </c>
      <c r="G1095" s="2">
        <f>IFERROR(AVERAGEIFS(Detalhe_Registro!$N:$N,Detalhe_Registro!$D:$D,A1095,Detalhe_Registro!$E:$E,B1095,Detalhe_Registro!$M:$M,"SIM"),0)</f>
        <v/>
      </c>
      <c r="H1095" s="2">
        <f>SUMIFS(Detalhe_Registro!$F:$F,Detalhe_Registro!$D:$D,A1095,Detalhe_Registro!$E:$E,B1095,Detalhe_Registro!$M:$M,"SIM")</f>
        <v/>
      </c>
      <c r="I1095" s="2">
        <f>SUMIFS(Detalhe_Registro!$G:$G,Detalhe_Registro!$D:$D,A1095,Detalhe_Registro!$E:$E,B1095,Detalhe_Registro!$M:$M,"SIM")</f>
        <v/>
      </c>
      <c r="J1095" s="2">
        <f>IF(F1095&lt;Premissas!$B$8,"&lt; 1,00",IF(F1095&lt;Premissas!$B$9,"1,00 – 1,19",IF(F1095&lt;Premissas!$B$10,"1,20 – 1,39",IF(F1095&lt;Premissas!$B$11,"1,40 – 1,59",IF(F1095&lt;Premissas!$B$12,"1,60 – 1,99","≥ 2,00")))))</f>
        <v/>
      </c>
      <c r="K1095" s="5">
        <f>IF(F1095&lt;Premissas!$B$8,Premissas!$B$13,IF(F1095&lt;Premissas!$B$9,Premissas!$B$14,IF(F1095&lt;Premissas!$B$10,Premissas!$B$15,IF(F1095&lt;Premissas!$B$11,Premissas!$B$16,IF(F1095&lt;Premissas!$B$12,Premissas!$B$17,Premissas!$B$18)))))</f>
        <v/>
      </c>
      <c r="L1095" s="5">
        <f>K1095/Premissas!$B$4</f>
        <v/>
      </c>
      <c r="M1095" s="2">
        <f>IF(K1095=Premissas!$B$18,"SIM","NÃO")</f>
        <v/>
      </c>
    </row>
    <row r="1096">
      <c r="A1096" s="2" t="n">
        <v>5582849</v>
      </c>
      <c r="B1096" s="2" t="inlineStr">
        <is>
          <t>Fernando Jose Nascimento Dos Anjos</t>
        </is>
      </c>
      <c r="C1096" s="2" t="n">
        <v>1942</v>
      </c>
      <c r="D1096" s="2">
        <f>IFERROR(TEXTJOIN(" | ",TRUE,UNIQUE(FILTER(Detalhe_Registro!$C:$C,(Detalhe_Registro!$D:$D=A1096)*(Detalhe_Registro!$E:$E=B1096)*(Detalhe_Registro!$M:$M="SIM")))),"")</f>
        <v/>
      </c>
      <c r="E1096" s="2">
        <f>COUNTIFS(Detalhe_Registro!$D:$D,A1096,Detalhe_Registro!$E:$E,B1096,Detalhe_Registro!$M:$M,"SIM")</f>
        <v/>
      </c>
      <c r="F1096" s="2">
        <f>IFERROR(MAXIFS(Detalhe_Registro!$N:$N,Detalhe_Registro!$D:$D,A1096,Detalhe_Registro!$E:$E,B1096,Detalhe_Registro!$M:$M,"SIM"),0)</f>
        <v/>
      </c>
      <c r="G1096" s="2">
        <f>IFERROR(AVERAGEIFS(Detalhe_Registro!$N:$N,Detalhe_Registro!$D:$D,A1096,Detalhe_Registro!$E:$E,B1096,Detalhe_Registro!$M:$M,"SIM"),0)</f>
        <v/>
      </c>
      <c r="H1096" s="2">
        <f>SUMIFS(Detalhe_Registro!$F:$F,Detalhe_Registro!$D:$D,A1096,Detalhe_Registro!$E:$E,B1096,Detalhe_Registro!$M:$M,"SIM")</f>
        <v/>
      </c>
      <c r="I1096" s="2">
        <f>SUMIFS(Detalhe_Registro!$G:$G,Detalhe_Registro!$D:$D,A1096,Detalhe_Registro!$E:$E,B1096,Detalhe_Registro!$M:$M,"SIM")</f>
        <v/>
      </c>
      <c r="J1096" s="2">
        <f>IF(F1096&lt;Premissas!$B$8,"&lt; 1,00",IF(F1096&lt;Premissas!$B$9,"1,00 – 1,19",IF(F1096&lt;Premissas!$B$10,"1,20 – 1,39",IF(F1096&lt;Premissas!$B$11,"1,40 – 1,59",IF(F1096&lt;Premissas!$B$12,"1,60 – 1,99","≥ 2,00")))))</f>
        <v/>
      </c>
      <c r="K1096" s="5">
        <f>IF(F1096&lt;Premissas!$B$8,Premissas!$B$13,IF(F1096&lt;Premissas!$B$9,Premissas!$B$14,IF(F1096&lt;Premissas!$B$10,Premissas!$B$15,IF(F1096&lt;Premissas!$B$11,Premissas!$B$16,IF(F1096&lt;Premissas!$B$12,Premissas!$B$17,Premissas!$B$18)))))</f>
        <v/>
      </c>
      <c r="L1096" s="5">
        <f>K1096/Premissas!$B$4</f>
        <v/>
      </c>
      <c r="M1096" s="2">
        <f>IF(K1096=Premissas!$B$18,"SIM","NÃO")</f>
        <v/>
      </c>
    </row>
    <row r="1097">
      <c r="A1097" s="2" t="n">
        <v>4186737</v>
      </c>
      <c r="B1097" s="2" t="inlineStr">
        <is>
          <t>Fernando Merlugo Ribeiro</t>
        </is>
      </c>
      <c r="C1097" s="2" t="n">
        <v>1942</v>
      </c>
      <c r="D1097" s="2">
        <f>IFERROR(TEXTJOIN(" | ",TRUE,UNIQUE(FILTER(Detalhe_Registro!$C:$C,(Detalhe_Registro!$D:$D=A1097)*(Detalhe_Registro!$E:$E=B1097)*(Detalhe_Registro!$M:$M="SIM")))),"")</f>
        <v/>
      </c>
      <c r="E1097" s="2">
        <f>COUNTIFS(Detalhe_Registro!$D:$D,A1097,Detalhe_Registro!$E:$E,B1097,Detalhe_Registro!$M:$M,"SIM")</f>
        <v/>
      </c>
      <c r="F1097" s="2">
        <f>IFERROR(MAXIFS(Detalhe_Registro!$N:$N,Detalhe_Registro!$D:$D,A1097,Detalhe_Registro!$E:$E,B1097,Detalhe_Registro!$M:$M,"SIM"),0)</f>
        <v/>
      </c>
      <c r="G1097" s="2">
        <f>IFERROR(AVERAGEIFS(Detalhe_Registro!$N:$N,Detalhe_Registro!$D:$D,A1097,Detalhe_Registro!$E:$E,B1097,Detalhe_Registro!$M:$M,"SIM"),0)</f>
        <v/>
      </c>
      <c r="H1097" s="2">
        <f>SUMIFS(Detalhe_Registro!$F:$F,Detalhe_Registro!$D:$D,A1097,Detalhe_Registro!$E:$E,B1097,Detalhe_Registro!$M:$M,"SIM")</f>
        <v/>
      </c>
      <c r="I1097" s="2">
        <f>SUMIFS(Detalhe_Registro!$G:$G,Detalhe_Registro!$D:$D,A1097,Detalhe_Registro!$E:$E,B1097,Detalhe_Registro!$M:$M,"SIM")</f>
        <v/>
      </c>
      <c r="J1097" s="2">
        <f>IF(F1097&lt;Premissas!$B$8,"&lt; 1,00",IF(F1097&lt;Premissas!$B$9,"1,00 – 1,19",IF(F1097&lt;Premissas!$B$10,"1,20 – 1,39",IF(F1097&lt;Premissas!$B$11,"1,40 – 1,59",IF(F1097&lt;Premissas!$B$12,"1,60 – 1,99","≥ 2,00")))))</f>
        <v/>
      </c>
      <c r="K1097" s="5">
        <f>IF(F1097&lt;Premissas!$B$8,Premissas!$B$13,IF(F1097&lt;Premissas!$B$9,Premissas!$B$14,IF(F1097&lt;Premissas!$B$10,Premissas!$B$15,IF(F1097&lt;Premissas!$B$11,Premissas!$B$16,IF(F1097&lt;Premissas!$B$12,Premissas!$B$17,Premissas!$B$18)))))</f>
        <v/>
      </c>
      <c r="L1097" s="5">
        <f>K1097/Premissas!$B$4</f>
        <v/>
      </c>
      <c r="M1097" s="2">
        <f>IF(K1097=Premissas!$B$18,"SIM","NÃO")</f>
        <v/>
      </c>
    </row>
    <row r="1098">
      <c r="A1098" s="2" t="n">
        <v>5736668</v>
      </c>
      <c r="B1098" s="2" t="inlineStr">
        <is>
          <t>Frede Henrique Farias Dos Santos</t>
        </is>
      </c>
      <c r="C1098" s="2" t="n">
        <v>1942</v>
      </c>
      <c r="D1098" s="2">
        <f>IFERROR(TEXTJOIN(" | ",TRUE,UNIQUE(FILTER(Detalhe_Registro!$C:$C,(Detalhe_Registro!$D:$D=A1098)*(Detalhe_Registro!$E:$E=B1098)*(Detalhe_Registro!$M:$M="SIM")))),"")</f>
        <v/>
      </c>
      <c r="E1098" s="2">
        <f>COUNTIFS(Detalhe_Registro!$D:$D,A1098,Detalhe_Registro!$E:$E,B1098,Detalhe_Registro!$M:$M,"SIM")</f>
        <v/>
      </c>
      <c r="F1098" s="2">
        <f>IFERROR(MAXIFS(Detalhe_Registro!$N:$N,Detalhe_Registro!$D:$D,A1098,Detalhe_Registro!$E:$E,B1098,Detalhe_Registro!$M:$M,"SIM"),0)</f>
        <v/>
      </c>
      <c r="G1098" s="2">
        <f>IFERROR(AVERAGEIFS(Detalhe_Registro!$N:$N,Detalhe_Registro!$D:$D,A1098,Detalhe_Registro!$E:$E,B1098,Detalhe_Registro!$M:$M,"SIM"),0)</f>
        <v/>
      </c>
      <c r="H1098" s="2">
        <f>SUMIFS(Detalhe_Registro!$F:$F,Detalhe_Registro!$D:$D,A1098,Detalhe_Registro!$E:$E,B1098,Detalhe_Registro!$M:$M,"SIM")</f>
        <v/>
      </c>
      <c r="I1098" s="2">
        <f>SUMIFS(Detalhe_Registro!$G:$G,Detalhe_Registro!$D:$D,A1098,Detalhe_Registro!$E:$E,B1098,Detalhe_Registro!$M:$M,"SIM")</f>
        <v/>
      </c>
      <c r="J1098" s="2">
        <f>IF(F1098&lt;Premissas!$B$8,"&lt; 1,00",IF(F1098&lt;Premissas!$B$9,"1,00 – 1,19",IF(F1098&lt;Premissas!$B$10,"1,20 – 1,39",IF(F1098&lt;Premissas!$B$11,"1,40 – 1,59",IF(F1098&lt;Premissas!$B$12,"1,60 – 1,99","≥ 2,00")))))</f>
        <v/>
      </c>
      <c r="K1098" s="5">
        <f>IF(F1098&lt;Premissas!$B$8,Premissas!$B$13,IF(F1098&lt;Premissas!$B$9,Premissas!$B$14,IF(F1098&lt;Premissas!$B$10,Premissas!$B$15,IF(F1098&lt;Premissas!$B$11,Premissas!$B$16,IF(F1098&lt;Premissas!$B$12,Premissas!$B$17,Premissas!$B$18)))))</f>
        <v/>
      </c>
      <c r="L1098" s="5">
        <f>K1098/Premissas!$B$4</f>
        <v/>
      </c>
      <c r="M1098" s="2">
        <f>IF(K1098=Premissas!$B$18,"SIM","NÃO")</f>
        <v/>
      </c>
    </row>
    <row r="1099">
      <c r="A1099" s="2" t="n">
        <v>85456</v>
      </c>
      <c r="B1099" s="2" t="inlineStr">
        <is>
          <t>GENIVALDO MANOEL</t>
        </is>
      </c>
      <c r="C1099" s="2" t="n">
        <v>1942</v>
      </c>
      <c r="D1099" s="2">
        <f>IFERROR(TEXTJOIN(" | ",TRUE,UNIQUE(FILTER(Detalhe_Registro!$C:$C,(Detalhe_Registro!$D:$D=A1099)*(Detalhe_Registro!$E:$E=B1099)*(Detalhe_Registro!$M:$M="SIM")))),"")</f>
        <v/>
      </c>
      <c r="E1099" s="2">
        <f>COUNTIFS(Detalhe_Registro!$D:$D,A1099,Detalhe_Registro!$E:$E,B1099,Detalhe_Registro!$M:$M,"SIM")</f>
        <v/>
      </c>
      <c r="F1099" s="2">
        <f>IFERROR(MAXIFS(Detalhe_Registro!$N:$N,Detalhe_Registro!$D:$D,A1099,Detalhe_Registro!$E:$E,B1099,Detalhe_Registro!$M:$M,"SIM"),0)</f>
        <v/>
      </c>
      <c r="G1099" s="2">
        <f>IFERROR(AVERAGEIFS(Detalhe_Registro!$N:$N,Detalhe_Registro!$D:$D,A1099,Detalhe_Registro!$E:$E,B1099,Detalhe_Registro!$M:$M,"SIM"),0)</f>
        <v/>
      </c>
      <c r="H1099" s="2">
        <f>SUMIFS(Detalhe_Registro!$F:$F,Detalhe_Registro!$D:$D,A1099,Detalhe_Registro!$E:$E,B1099,Detalhe_Registro!$M:$M,"SIM")</f>
        <v/>
      </c>
      <c r="I1099" s="2">
        <f>SUMIFS(Detalhe_Registro!$G:$G,Detalhe_Registro!$D:$D,A1099,Detalhe_Registro!$E:$E,B1099,Detalhe_Registro!$M:$M,"SIM")</f>
        <v/>
      </c>
      <c r="J1099" s="2">
        <f>IF(F1099&lt;Premissas!$B$8,"&lt; 1,00",IF(F1099&lt;Premissas!$B$9,"1,00 – 1,19",IF(F1099&lt;Premissas!$B$10,"1,20 – 1,39",IF(F1099&lt;Premissas!$B$11,"1,40 – 1,59",IF(F1099&lt;Premissas!$B$12,"1,60 – 1,99","≥ 2,00")))))</f>
        <v/>
      </c>
      <c r="K1099" s="5">
        <f>IF(F1099&lt;Premissas!$B$8,Premissas!$B$13,IF(F1099&lt;Premissas!$B$9,Premissas!$B$14,IF(F1099&lt;Premissas!$B$10,Premissas!$B$15,IF(F1099&lt;Premissas!$B$11,Premissas!$B$16,IF(F1099&lt;Premissas!$B$12,Premissas!$B$17,Premissas!$B$18)))))</f>
        <v/>
      </c>
      <c r="L1099" s="5">
        <f>K1099/Premissas!$B$4</f>
        <v/>
      </c>
      <c r="M1099" s="2">
        <f>IF(K1099=Premissas!$B$18,"SIM","NÃO")</f>
        <v/>
      </c>
    </row>
    <row r="1100">
      <c r="A1100" s="2" t="n">
        <v>394394</v>
      </c>
      <c r="B1100" s="2" t="inlineStr">
        <is>
          <t>GENIVALDO MATOS DOS SANTOS</t>
        </is>
      </c>
      <c r="C1100" s="2" t="n">
        <v>1942</v>
      </c>
      <c r="D1100" s="2">
        <f>IFERROR(TEXTJOIN(" | ",TRUE,UNIQUE(FILTER(Detalhe_Registro!$C:$C,(Detalhe_Registro!$D:$D=A1100)*(Detalhe_Registro!$E:$E=B1100)*(Detalhe_Registro!$M:$M="SIM")))),"")</f>
        <v/>
      </c>
      <c r="E1100" s="2">
        <f>COUNTIFS(Detalhe_Registro!$D:$D,A1100,Detalhe_Registro!$E:$E,B1100,Detalhe_Registro!$M:$M,"SIM")</f>
        <v/>
      </c>
      <c r="F1100" s="2">
        <f>IFERROR(MAXIFS(Detalhe_Registro!$N:$N,Detalhe_Registro!$D:$D,A1100,Detalhe_Registro!$E:$E,B1100,Detalhe_Registro!$M:$M,"SIM"),0)</f>
        <v/>
      </c>
      <c r="G1100" s="2">
        <f>IFERROR(AVERAGEIFS(Detalhe_Registro!$N:$N,Detalhe_Registro!$D:$D,A1100,Detalhe_Registro!$E:$E,B1100,Detalhe_Registro!$M:$M,"SIM"),0)</f>
        <v/>
      </c>
      <c r="H1100" s="2">
        <f>SUMIFS(Detalhe_Registro!$F:$F,Detalhe_Registro!$D:$D,A1100,Detalhe_Registro!$E:$E,B1100,Detalhe_Registro!$M:$M,"SIM")</f>
        <v/>
      </c>
      <c r="I1100" s="2">
        <f>SUMIFS(Detalhe_Registro!$G:$G,Detalhe_Registro!$D:$D,A1100,Detalhe_Registro!$E:$E,B1100,Detalhe_Registro!$M:$M,"SIM")</f>
        <v/>
      </c>
      <c r="J1100" s="2">
        <f>IF(F1100&lt;Premissas!$B$8,"&lt; 1,00",IF(F1100&lt;Premissas!$B$9,"1,00 – 1,19",IF(F1100&lt;Premissas!$B$10,"1,20 – 1,39",IF(F1100&lt;Premissas!$B$11,"1,40 – 1,59",IF(F1100&lt;Premissas!$B$12,"1,60 – 1,99","≥ 2,00")))))</f>
        <v/>
      </c>
      <c r="K1100" s="5">
        <f>IF(F1100&lt;Premissas!$B$8,Premissas!$B$13,IF(F1100&lt;Premissas!$B$9,Premissas!$B$14,IF(F1100&lt;Premissas!$B$10,Premissas!$B$15,IF(F1100&lt;Premissas!$B$11,Premissas!$B$16,IF(F1100&lt;Premissas!$B$12,Premissas!$B$17,Premissas!$B$18)))))</f>
        <v/>
      </c>
      <c r="L1100" s="5">
        <f>K1100/Premissas!$B$4</f>
        <v/>
      </c>
      <c r="M1100" s="2">
        <f>IF(K1100=Premissas!$B$18,"SIM","NÃO")</f>
        <v/>
      </c>
    </row>
    <row r="1101">
      <c r="A1101" s="2" t="n">
        <v>5973589</v>
      </c>
      <c r="B1101" s="2" t="inlineStr">
        <is>
          <t>Gabriel Henrique De Jesus</t>
        </is>
      </c>
      <c r="C1101" s="2" t="n">
        <v>1942</v>
      </c>
      <c r="D1101" s="2">
        <f>IFERROR(TEXTJOIN(" | ",TRUE,UNIQUE(FILTER(Detalhe_Registro!$C:$C,(Detalhe_Registro!$D:$D=A1101)*(Detalhe_Registro!$E:$E=B1101)*(Detalhe_Registro!$M:$M="SIM")))),"")</f>
        <v/>
      </c>
      <c r="E1101" s="2">
        <f>COUNTIFS(Detalhe_Registro!$D:$D,A1101,Detalhe_Registro!$E:$E,B1101,Detalhe_Registro!$M:$M,"SIM")</f>
        <v/>
      </c>
      <c r="F1101" s="2">
        <f>IFERROR(MAXIFS(Detalhe_Registro!$N:$N,Detalhe_Registro!$D:$D,A1101,Detalhe_Registro!$E:$E,B1101,Detalhe_Registro!$M:$M,"SIM"),0)</f>
        <v/>
      </c>
      <c r="G1101" s="2">
        <f>IFERROR(AVERAGEIFS(Detalhe_Registro!$N:$N,Detalhe_Registro!$D:$D,A1101,Detalhe_Registro!$E:$E,B1101,Detalhe_Registro!$M:$M,"SIM"),0)</f>
        <v/>
      </c>
      <c r="H1101" s="2">
        <f>SUMIFS(Detalhe_Registro!$F:$F,Detalhe_Registro!$D:$D,A1101,Detalhe_Registro!$E:$E,B1101,Detalhe_Registro!$M:$M,"SIM")</f>
        <v/>
      </c>
      <c r="I1101" s="2">
        <f>SUMIFS(Detalhe_Registro!$G:$G,Detalhe_Registro!$D:$D,A1101,Detalhe_Registro!$E:$E,B1101,Detalhe_Registro!$M:$M,"SIM")</f>
        <v/>
      </c>
      <c r="J1101" s="2">
        <f>IF(F1101&lt;Premissas!$B$8,"&lt; 1,00",IF(F1101&lt;Premissas!$B$9,"1,00 – 1,19",IF(F1101&lt;Premissas!$B$10,"1,20 – 1,39",IF(F1101&lt;Premissas!$B$11,"1,40 – 1,59",IF(F1101&lt;Premissas!$B$12,"1,60 – 1,99","≥ 2,00")))))</f>
        <v/>
      </c>
      <c r="K1101" s="5">
        <f>IF(F1101&lt;Premissas!$B$8,Premissas!$B$13,IF(F1101&lt;Premissas!$B$9,Premissas!$B$14,IF(F1101&lt;Premissas!$B$10,Premissas!$B$15,IF(F1101&lt;Premissas!$B$11,Premissas!$B$16,IF(F1101&lt;Premissas!$B$12,Premissas!$B$17,Premissas!$B$18)))))</f>
        <v/>
      </c>
      <c r="L1101" s="5">
        <f>K1101/Premissas!$B$4</f>
        <v/>
      </c>
      <c r="M1101" s="2">
        <f>IF(K1101=Premissas!$B$18,"SIM","NÃO")</f>
        <v/>
      </c>
    </row>
    <row r="1102">
      <c r="A1102" s="2" t="n">
        <v>5113164</v>
      </c>
      <c r="B1102" s="2" t="inlineStr">
        <is>
          <t>Gabriel Henrique Lima Rodrigues</t>
        </is>
      </c>
      <c r="C1102" s="2" t="n">
        <v>1942</v>
      </c>
      <c r="D1102" s="2">
        <f>IFERROR(TEXTJOIN(" | ",TRUE,UNIQUE(FILTER(Detalhe_Registro!$C:$C,(Detalhe_Registro!$D:$D=A1102)*(Detalhe_Registro!$E:$E=B1102)*(Detalhe_Registro!$M:$M="SIM")))),"")</f>
        <v/>
      </c>
      <c r="E1102" s="2">
        <f>COUNTIFS(Detalhe_Registro!$D:$D,A1102,Detalhe_Registro!$E:$E,B1102,Detalhe_Registro!$M:$M,"SIM")</f>
        <v/>
      </c>
      <c r="F1102" s="2">
        <f>IFERROR(MAXIFS(Detalhe_Registro!$N:$N,Detalhe_Registro!$D:$D,A1102,Detalhe_Registro!$E:$E,B1102,Detalhe_Registro!$M:$M,"SIM"),0)</f>
        <v/>
      </c>
      <c r="G1102" s="2">
        <f>IFERROR(AVERAGEIFS(Detalhe_Registro!$N:$N,Detalhe_Registro!$D:$D,A1102,Detalhe_Registro!$E:$E,B1102,Detalhe_Registro!$M:$M,"SIM"),0)</f>
        <v/>
      </c>
      <c r="H1102" s="2">
        <f>SUMIFS(Detalhe_Registro!$F:$F,Detalhe_Registro!$D:$D,A1102,Detalhe_Registro!$E:$E,B1102,Detalhe_Registro!$M:$M,"SIM")</f>
        <v/>
      </c>
      <c r="I1102" s="2">
        <f>SUMIFS(Detalhe_Registro!$G:$G,Detalhe_Registro!$D:$D,A1102,Detalhe_Registro!$E:$E,B1102,Detalhe_Registro!$M:$M,"SIM")</f>
        <v/>
      </c>
      <c r="J1102" s="2">
        <f>IF(F1102&lt;Premissas!$B$8,"&lt; 1,00",IF(F1102&lt;Premissas!$B$9,"1,00 – 1,19",IF(F1102&lt;Premissas!$B$10,"1,20 – 1,39",IF(F1102&lt;Premissas!$B$11,"1,40 – 1,59",IF(F1102&lt;Premissas!$B$12,"1,60 – 1,99","≥ 2,00")))))</f>
        <v/>
      </c>
      <c r="K1102" s="5">
        <f>IF(F1102&lt;Premissas!$B$8,Premissas!$B$13,IF(F1102&lt;Premissas!$B$9,Premissas!$B$14,IF(F1102&lt;Premissas!$B$10,Premissas!$B$15,IF(F1102&lt;Premissas!$B$11,Premissas!$B$16,IF(F1102&lt;Premissas!$B$12,Premissas!$B$17,Premissas!$B$18)))))</f>
        <v/>
      </c>
      <c r="L1102" s="5">
        <f>K1102/Premissas!$B$4</f>
        <v/>
      </c>
      <c r="M1102" s="2">
        <f>IF(K1102=Premissas!$B$18,"SIM","NÃO")</f>
        <v/>
      </c>
    </row>
    <row r="1103">
      <c r="A1103" s="2" t="n">
        <v>5454298</v>
      </c>
      <c r="B1103" s="2" t="inlineStr">
        <is>
          <t>Gabriel Silva Carvalho</t>
        </is>
      </c>
      <c r="C1103" s="2" t="n">
        <v>1942</v>
      </c>
      <c r="D1103" s="2">
        <f>IFERROR(TEXTJOIN(" | ",TRUE,UNIQUE(FILTER(Detalhe_Registro!$C:$C,(Detalhe_Registro!$D:$D=A1103)*(Detalhe_Registro!$E:$E=B1103)*(Detalhe_Registro!$M:$M="SIM")))),"")</f>
        <v/>
      </c>
      <c r="E1103" s="2">
        <f>COUNTIFS(Detalhe_Registro!$D:$D,A1103,Detalhe_Registro!$E:$E,B1103,Detalhe_Registro!$M:$M,"SIM")</f>
        <v/>
      </c>
      <c r="F1103" s="2">
        <f>IFERROR(MAXIFS(Detalhe_Registro!$N:$N,Detalhe_Registro!$D:$D,A1103,Detalhe_Registro!$E:$E,B1103,Detalhe_Registro!$M:$M,"SIM"),0)</f>
        <v/>
      </c>
      <c r="G1103" s="2">
        <f>IFERROR(AVERAGEIFS(Detalhe_Registro!$N:$N,Detalhe_Registro!$D:$D,A1103,Detalhe_Registro!$E:$E,B1103,Detalhe_Registro!$M:$M,"SIM"),0)</f>
        <v/>
      </c>
      <c r="H1103" s="2">
        <f>SUMIFS(Detalhe_Registro!$F:$F,Detalhe_Registro!$D:$D,A1103,Detalhe_Registro!$E:$E,B1103,Detalhe_Registro!$M:$M,"SIM")</f>
        <v/>
      </c>
      <c r="I1103" s="2">
        <f>SUMIFS(Detalhe_Registro!$G:$G,Detalhe_Registro!$D:$D,A1103,Detalhe_Registro!$E:$E,B1103,Detalhe_Registro!$M:$M,"SIM")</f>
        <v/>
      </c>
      <c r="J1103" s="2">
        <f>IF(F1103&lt;Premissas!$B$8,"&lt; 1,00",IF(F1103&lt;Premissas!$B$9,"1,00 – 1,19",IF(F1103&lt;Premissas!$B$10,"1,20 – 1,39",IF(F1103&lt;Premissas!$B$11,"1,40 – 1,59",IF(F1103&lt;Premissas!$B$12,"1,60 – 1,99","≥ 2,00")))))</f>
        <v/>
      </c>
      <c r="K1103" s="5">
        <f>IF(F1103&lt;Premissas!$B$8,Premissas!$B$13,IF(F1103&lt;Premissas!$B$9,Premissas!$B$14,IF(F1103&lt;Premissas!$B$10,Premissas!$B$15,IF(F1103&lt;Premissas!$B$11,Premissas!$B$16,IF(F1103&lt;Premissas!$B$12,Premissas!$B$17,Premissas!$B$18)))))</f>
        <v/>
      </c>
      <c r="L1103" s="5">
        <f>K1103/Premissas!$B$4</f>
        <v/>
      </c>
      <c r="M1103" s="2">
        <f>IF(K1103=Premissas!$B$18,"SIM","NÃO")</f>
        <v/>
      </c>
    </row>
    <row r="1104">
      <c r="A1104" s="2" t="n">
        <v>6018262</v>
      </c>
      <c r="B1104" s="2" t="inlineStr">
        <is>
          <t>Gabriel Tavares Dos Santos</t>
        </is>
      </c>
      <c r="C1104" s="2" t="n">
        <v>1942</v>
      </c>
      <c r="D1104" s="2">
        <f>IFERROR(TEXTJOIN(" | ",TRUE,UNIQUE(FILTER(Detalhe_Registro!$C:$C,(Detalhe_Registro!$D:$D=A1104)*(Detalhe_Registro!$E:$E=B1104)*(Detalhe_Registro!$M:$M="SIM")))),"")</f>
        <v/>
      </c>
      <c r="E1104" s="2">
        <f>COUNTIFS(Detalhe_Registro!$D:$D,A1104,Detalhe_Registro!$E:$E,B1104,Detalhe_Registro!$M:$M,"SIM")</f>
        <v/>
      </c>
      <c r="F1104" s="2">
        <f>IFERROR(MAXIFS(Detalhe_Registro!$N:$N,Detalhe_Registro!$D:$D,A1104,Detalhe_Registro!$E:$E,B1104,Detalhe_Registro!$M:$M,"SIM"),0)</f>
        <v/>
      </c>
      <c r="G1104" s="2">
        <f>IFERROR(AVERAGEIFS(Detalhe_Registro!$N:$N,Detalhe_Registro!$D:$D,A1104,Detalhe_Registro!$E:$E,B1104,Detalhe_Registro!$M:$M,"SIM"),0)</f>
        <v/>
      </c>
      <c r="H1104" s="2">
        <f>SUMIFS(Detalhe_Registro!$F:$F,Detalhe_Registro!$D:$D,A1104,Detalhe_Registro!$E:$E,B1104,Detalhe_Registro!$M:$M,"SIM")</f>
        <v/>
      </c>
      <c r="I1104" s="2">
        <f>SUMIFS(Detalhe_Registro!$G:$G,Detalhe_Registro!$D:$D,A1104,Detalhe_Registro!$E:$E,B1104,Detalhe_Registro!$M:$M,"SIM")</f>
        <v/>
      </c>
      <c r="J1104" s="2">
        <f>IF(F1104&lt;Premissas!$B$8,"&lt; 1,00",IF(F1104&lt;Premissas!$B$9,"1,00 – 1,19",IF(F1104&lt;Premissas!$B$10,"1,20 – 1,39",IF(F1104&lt;Premissas!$B$11,"1,40 – 1,59",IF(F1104&lt;Premissas!$B$12,"1,60 – 1,99","≥ 2,00")))))</f>
        <v/>
      </c>
      <c r="K1104" s="5">
        <f>IF(F1104&lt;Premissas!$B$8,Premissas!$B$13,IF(F1104&lt;Premissas!$B$9,Premissas!$B$14,IF(F1104&lt;Premissas!$B$10,Premissas!$B$15,IF(F1104&lt;Premissas!$B$11,Premissas!$B$16,IF(F1104&lt;Premissas!$B$12,Premissas!$B$17,Premissas!$B$18)))))</f>
        <v/>
      </c>
      <c r="L1104" s="5">
        <f>K1104/Premissas!$B$4</f>
        <v/>
      </c>
      <c r="M1104" s="2">
        <f>IF(K1104=Premissas!$B$18,"SIM","NÃO")</f>
        <v/>
      </c>
    </row>
    <row r="1105">
      <c r="A1105" s="2" t="n">
        <v>6004032</v>
      </c>
      <c r="B1105" s="2" t="inlineStr">
        <is>
          <t>Gabriel Theodoro Da Silva</t>
        </is>
      </c>
      <c r="C1105" s="2" t="n">
        <v>1942</v>
      </c>
      <c r="D1105" s="2">
        <f>IFERROR(TEXTJOIN(" | ",TRUE,UNIQUE(FILTER(Detalhe_Registro!$C:$C,(Detalhe_Registro!$D:$D=A1105)*(Detalhe_Registro!$E:$E=B1105)*(Detalhe_Registro!$M:$M="SIM")))),"")</f>
        <v/>
      </c>
      <c r="E1105" s="2">
        <f>COUNTIFS(Detalhe_Registro!$D:$D,A1105,Detalhe_Registro!$E:$E,B1105,Detalhe_Registro!$M:$M,"SIM")</f>
        <v/>
      </c>
      <c r="F1105" s="2">
        <f>IFERROR(MAXIFS(Detalhe_Registro!$N:$N,Detalhe_Registro!$D:$D,A1105,Detalhe_Registro!$E:$E,B1105,Detalhe_Registro!$M:$M,"SIM"),0)</f>
        <v/>
      </c>
      <c r="G1105" s="2">
        <f>IFERROR(AVERAGEIFS(Detalhe_Registro!$N:$N,Detalhe_Registro!$D:$D,A1105,Detalhe_Registro!$E:$E,B1105,Detalhe_Registro!$M:$M,"SIM"),0)</f>
        <v/>
      </c>
      <c r="H1105" s="2">
        <f>SUMIFS(Detalhe_Registro!$F:$F,Detalhe_Registro!$D:$D,A1105,Detalhe_Registro!$E:$E,B1105,Detalhe_Registro!$M:$M,"SIM")</f>
        <v/>
      </c>
      <c r="I1105" s="2">
        <f>SUMIFS(Detalhe_Registro!$G:$G,Detalhe_Registro!$D:$D,A1105,Detalhe_Registro!$E:$E,B1105,Detalhe_Registro!$M:$M,"SIM")</f>
        <v/>
      </c>
      <c r="J1105" s="2">
        <f>IF(F1105&lt;Premissas!$B$8,"&lt; 1,00",IF(F1105&lt;Premissas!$B$9,"1,00 – 1,19",IF(F1105&lt;Premissas!$B$10,"1,20 – 1,39",IF(F1105&lt;Premissas!$B$11,"1,40 – 1,59",IF(F1105&lt;Premissas!$B$12,"1,60 – 1,99","≥ 2,00")))))</f>
        <v/>
      </c>
      <c r="K1105" s="5">
        <f>IF(F1105&lt;Premissas!$B$8,Premissas!$B$13,IF(F1105&lt;Premissas!$B$9,Premissas!$B$14,IF(F1105&lt;Premissas!$B$10,Premissas!$B$15,IF(F1105&lt;Premissas!$B$11,Premissas!$B$16,IF(F1105&lt;Premissas!$B$12,Premissas!$B$17,Premissas!$B$18)))))</f>
        <v/>
      </c>
      <c r="L1105" s="5">
        <f>K1105/Premissas!$B$4</f>
        <v/>
      </c>
      <c r="M1105" s="2">
        <f>IF(K1105=Premissas!$B$18,"SIM","NÃO")</f>
        <v/>
      </c>
    </row>
    <row r="1106">
      <c r="A1106" s="2" t="n">
        <v>5990327</v>
      </c>
      <c r="B1106" s="2" t="inlineStr">
        <is>
          <t>Guilherme Costa Marcelino</t>
        </is>
      </c>
      <c r="C1106" s="2" t="n">
        <v>1942</v>
      </c>
      <c r="D1106" s="2">
        <f>IFERROR(TEXTJOIN(" | ",TRUE,UNIQUE(FILTER(Detalhe_Registro!$C:$C,(Detalhe_Registro!$D:$D=A1106)*(Detalhe_Registro!$E:$E=B1106)*(Detalhe_Registro!$M:$M="SIM")))),"")</f>
        <v/>
      </c>
      <c r="E1106" s="2">
        <f>COUNTIFS(Detalhe_Registro!$D:$D,A1106,Detalhe_Registro!$E:$E,B1106,Detalhe_Registro!$M:$M,"SIM")</f>
        <v/>
      </c>
      <c r="F1106" s="2">
        <f>IFERROR(MAXIFS(Detalhe_Registro!$N:$N,Detalhe_Registro!$D:$D,A1106,Detalhe_Registro!$E:$E,B1106,Detalhe_Registro!$M:$M,"SIM"),0)</f>
        <v/>
      </c>
      <c r="G1106" s="2">
        <f>IFERROR(AVERAGEIFS(Detalhe_Registro!$N:$N,Detalhe_Registro!$D:$D,A1106,Detalhe_Registro!$E:$E,B1106,Detalhe_Registro!$M:$M,"SIM"),0)</f>
        <v/>
      </c>
      <c r="H1106" s="2">
        <f>SUMIFS(Detalhe_Registro!$F:$F,Detalhe_Registro!$D:$D,A1106,Detalhe_Registro!$E:$E,B1106,Detalhe_Registro!$M:$M,"SIM")</f>
        <v/>
      </c>
      <c r="I1106" s="2">
        <f>SUMIFS(Detalhe_Registro!$G:$G,Detalhe_Registro!$D:$D,A1106,Detalhe_Registro!$E:$E,B1106,Detalhe_Registro!$M:$M,"SIM")</f>
        <v/>
      </c>
      <c r="J1106" s="2">
        <f>IF(F1106&lt;Premissas!$B$8,"&lt; 1,00",IF(F1106&lt;Premissas!$B$9,"1,00 – 1,19",IF(F1106&lt;Premissas!$B$10,"1,20 – 1,39",IF(F1106&lt;Premissas!$B$11,"1,40 – 1,59",IF(F1106&lt;Premissas!$B$12,"1,60 – 1,99","≥ 2,00")))))</f>
        <v/>
      </c>
      <c r="K1106" s="5">
        <f>IF(F1106&lt;Premissas!$B$8,Premissas!$B$13,IF(F1106&lt;Premissas!$B$9,Premissas!$B$14,IF(F1106&lt;Premissas!$B$10,Premissas!$B$15,IF(F1106&lt;Premissas!$B$11,Premissas!$B$16,IF(F1106&lt;Premissas!$B$12,Premissas!$B$17,Premissas!$B$18)))))</f>
        <v/>
      </c>
      <c r="L1106" s="5">
        <f>K1106/Premissas!$B$4</f>
        <v/>
      </c>
      <c r="M1106" s="2">
        <f>IF(K1106=Premissas!$B$18,"SIM","NÃO")</f>
        <v/>
      </c>
    </row>
    <row r="1107">
      <c r="A1107" s="2" t="n">
        <v>5670098</v>
      </c>
      <c r="B1107" s="2" t="inlineStr">
        <is>
          <t>Gustavo Borges Silva</t>
        </is>
      </c>
      <c r="C1107" s="2" t="n">
        <v>1942</v>
      </c>
      <c r="D1107" s="2">
        <f>IFERROR(TEXTJOIN(" | ",TRUE,UNIQUE(FILTER(Detalhe_Registro!$C:$C,(Detalhe_Registro!$D:$D=A1107)*(Detalhe_Registro!$E:$E=B1107)*(Detalhe_Registro!$M:$M="SIM")))),"")</f>
        <v/>
      </c>
      <c r="E1107" s="2">
        <f>COUNTIFS(Detalhe_Registro!$D:$D,A1107,Detalhe_Registro!$E:$E,B1107,Detalhe_Registro!$M:$M,"SIM")</f>
        <v/>
      </c>
      <c r="F1107" s="2">
        <f>IFERROR(MAXIFS(Detalhe_Registro!$N:$N,Detalhe_Registro!$D:$D,A1107,Detalhe_Registro!$E:$E,B1107,Detalhe_Registro!$M:$M,"SIM"),0)</f>
        <v/>
      </c>
      <c r="G1107" s="2">
        <f>IFERROR(AVERAGEIFS(Detalhe_Registro!$N:$N,Detalhe_Registro!$D:$D,A1107,Detalhe_Registro!$E:$E,B1107,Detalhe_Registro!$M:$M,"SIM"),0)</f>
        <v/>
      </c>
      <c r="H1107" s="2">
        <f>SUMIFS(Detalhe_Registro!$F:$F,Detalhe_Registro!$D:$D,A1107,Detalhe_Registro!$E:$E,B1107,Detalhe_Registro!$M:$M,"SIM")</f>
        <v/>
      </c>
      <c r="I1107" s="2">
        <f>SUMIFS(Detalhe_Registro!$G:$G,Detalhe_Registro!$D:$D,A1107,Detalhe_Registro!$E:$E,B1107,Detalhe_Registro!$M:$M,"SIM")</f>
        <v/>
      </c>
      <c r="J1107" s="2">
        <f>IF(F1107&lt;Premissas!$B$8,"&lt; 1,00",IF(F1107&lt;Premissas!$B$9,"1,00 – 1,19",IF(F1107&lt;Premissas!$B$10,"1,20 – 1,39",IF(F1107&lt;Premissas!$B$11,"1,40 – 1,59",IF(F1107&lt;Premissas!$B$12,"1,60 – 1,99","≥ 2,00")))))</f>
        <v/>
      </c>
      <c r="K1107" s="5">
        <f>IF(F1107&lt;Premissas!$B$8,Premissas!$B$13,IF(F1107&lt;Premissas!$B$9,Premissas!$B$14,IF(F1107&lt;Premissas!$B$10,Premissas!$B$15,IF(F1107&lt;Premissas!$B$11,Premissas!$B$16,IF(F1107&lt;Premissas!$B$12,Premissas!$B$17,Premissas!$B$18)))))</f>
        <v/>
      </c>
      <c r="L1107" s="5">
        <f>K1107/Premissas!$B$4</f>
        <v/>
      </c>
      <c r="M1107" s="2">
        <f>IF(K1107=Premissas!$B$18,"SIM","NÃO")</f>
        <v/>
      </c>
    </row>
    <row r="1108">
      <c r="A1108" s="2" t="n">
        <v>6000975</v>
      </c>
      <c r="B1108" s="2" t="inlineStr">
        <is>
          <t>Gustavo Da Silva Martineli</t>
        </is>
      </c>
      <c r="C1108" s="2" t="n">
        <v>1942</v>
      </c>
      <c r="D1108" s="2">
        <f>IFERROR(TEXTJOIN(" | ",TRUE,UNIQUE(FILTER(Detalhe_Registro!$C:$C,(Detalhe_Registro!$D:$D=A1108)*(Detalhe_Registro!$E:$E=B1108)*(Detalhe_Registro!$M:$M="SIM")))),"")</f>
        <v/>
      </c>
      <c r="E1108" s="2">
        <f>COUNTIFS(Detalhe_Registro!$D:$D,A1108,Detalhe_Registro!$E:$E,B1108,Detalhe_Registro!$M:$M,"SIM")</f>
        <v/>
      </c>
      <c r="F1108" s="2">
        <f>IFERROR(MAXIFS(Detalhe_Registro!$N:$N,Detalhe_Registro!$D:$D,A1108,Detalhe_Registro!$E:$E,B1108,Detalhe_Registro!$M:$M,"SIM"),0)</f>
        <v/>
      </c>
      <c r="G1108" s="2">
        <f>IFERROR(AVERAGEIFS(Detalhe_Registro!$N:$N,Detalhe_Registro!$D:$D,A1108,Detalhe_Registro!$E:$E,B1108,Detalhe_Registro!$M:$M,"SIM"),0)</f>
        <v/>
      </c>
      <c r="H1108" s="2">
        <f>SUMIFS(Detalhe_Registro!$F:$F,Detalhe_Registro!$D:$D,A1108,Detalhe_Registro!$E:$E,B1108,Detalhe_Registro!$M:$M,"SIM")</f>
        <v/>
      </c>
      <c r="I1108" s="2">
        <f>SUMIFS(Detalhe_Registro!$G:$G,Detalhe_Registro!$D:$D,A1108,Detalhe_Registro!$E:$E,B1108,Detalhe_Registro!$M:$M,"SIM")</f>
        <v/>
      </c>
      <c r="J1108" s="2">
        <f>IF(F1108&lt;Premissas!$B$8,"&lt; 1,00",IF(F1108&lt;Premissas!$B$9,"1,00 – 1,19",IF(F1108&lt;Premissas!$B$10,"1,20 – 1,39",IF(F1108&lt;Premissas!$B$11,"1,40 – 1,59",IF(F1108&lt;Premissas!$B$12,"1,60 – 1,99","≥ 2,00")))))</f>
        <v/>
      </c>
      <c r="K1108" s="5">
        <f>IF(F1108&lt;Premissas!$B$8,Premissas!$B$13,IF(F1108&lt;Premissas!$B$9,Premissas!$B$14,IF(F1108&lt;Premissas!$B$10,Premissas!$B$15,IF(F1108&lt;Premissas!$B$11,Premissas!$B$16,IF(F1108&lt;Premissas!$B$12,Premissas!$B$17,Premissas!$B$18)))))</f>
        <v/>
      </c>
      <c r="L1108" s="5">
        <f>K1108/Premissas!$B$4</f>
        <v/>
      </c>
      <c r="M1108" s="2">
        <f>IF(K1108=Premissas!$B$18,"SIM","NÃO")</f>
        <v/>
      </c>
    </row>
    <row r="1109">
      <c r="A1109" s="2" t="n">
        <v>5331099</v>
      </c>
      <c r="B1109" s="2" t="inlineStr">
        <is>
          <t>Gustavo Henrique Santos Da Silva</t>
        </is>
      </c>
      <c r="C1109" s="2" t="n">
        <v>1942</v>
      </c>
      <c r="D1109" s="2">
        <f>IFERROR(TEXTJOIN(" | ",TRUE,UNIQUE(FILTER(Detalhe_Registro!$C:$C,(Detalhe_Registro!$D:$D=A1109)*(Detalhe_Registro!$E:$E=B1109)*(Detalhe_Registro!$M:$M="SIM")))),"")</f>
        <v/>
      </c>
      <c r="E1109" s="2">
        <f>COUNTIFS(Detalhe_Registro!$D:$D,A1109,Detalhe_Registro!$E:$E,B1109,Detalhe_Registro!$M:$M,"SIM")</f>
        <v/>
      </c>
      <c r="F1109" s="2">
        <f>IFERROR(MAXIFS(Detalhe_Registro!$N:$N,Detalhe_Registro!$D:$D,A1109,Detalhe_Registro!$E:$E,B1109,Detalhe_Registro!$M:$M,"SIM"),0)</f>
        <v/>
      </c>
      <c r="G1109" s="2">
        <f>IFERROR(AVERAGEIFS(Detalhe_Registro!$N:$N,Detalhe_Registro!$D:$D,A1109,Detalhe_Registro!$E:$E,B1109,Detalhe_Registro!$M:$M,"SIM"),0)</f>
        <v/>
      </c>
      <c r="H1109" s="2">
        <f>SUMIFS(Detalhe_Registro!$F:$F,Detalhe_Registro!$D:$D,A1109,Detalhe_Registro!$E:$E,B1109,Detalhe_Registro!$M:$M,"SIM")</f>
        <v/>
      </c>
      <c r="I1109" s="2">
        <f>SUMIFS(Detalhe_Registro!$G:$G,Detalhe_Registro!$D:$D,A1109,Detalhe_Registro!$E:$E,B1109,Detalhe_Registro!$M:$M,"SIM")</f>
        <v/>
      </c>
      <c r="J1109" s="2">
        <f>IF(F1109&lt;Premissas!$B$8,"&lt; 1,00",IF(F1109&lt;Premissas!$B$9,"1,00 – 1,19",IF(F1109&lt;Premissas!$B$10,"1,20 – 1,39",IF(F1109&lt;Premissas!$B$11,"1,40 – 1,59",IF(F1109&lt;Premissas!$B$12,"1,60 – 1,99","≥ 2,00")))))</f>
        <v/>
      </c>
      <c r="K1109" s="5">
        <f>IF(F1109&lt;Premissas!$B$8,Premissas!$B$13,IF(F1109&lt;Premissas!$B$9,Premissas!$B$14,IF(F1109&lt;Premissas!$B$10,Premissas!$B$15,IF(F1109&lt;Premissas!$B$11,Premissas!$B$16,IF(F1109&lt;Premissas!$B$12,Premissas!$B$17,Premissas!$B$18)))))</f>
        <v/>
      </c>
      <c r="L1109" s="5">
        <f>K1109/Premissas!$B$4</f>
        <v/>
      </c>
      <c r="M1109" s="2">
        <f>IF(K1109=Premissas!$B$18,"SIM","NÃO")</f>
        <v/>
      </c>
    </row>
    <row r="1110">
      <c r="A1110" s="2" t="n">
        <v>5991757</v>
      </c>
      <c r="B1110" s="2" t="inlineStr">
        <is>
          <t>Gustavo Lima Da Silva</t>
        </is>
      </c>
      <c r="C1110" s="2" t="n">
        <v>1942</v>
      </c>
      <c r="D1110" s="2">
        <f>IFERROR(TEXTJOIN(" | ",TRUE,UNIQUE(FILTER(Detalhe_Registro!$C:$C,(Detalhe_Registro!$D:$D=A1110)*(Detalhe_Registro!$E:$E=B1110)*(Detalhe_Registro!$M:$M="SIM")))),"")</f>
        <v/>
      </c>
      <c r="E1110" s="2">
        <f>COUNTIFS(Detalhe_Registro!$D:$D,A1110,Detalhe_Registro!$E:$E,B1110,Detalhe_Registro!$M:$M,"SIM")</f>
        <v/>
      </c>
      <c r="F1110" s="2">
        <f>IFERROR(MAXIFS(Detalhe_Registro!$N:$N,Detalhe_Registro!$D:$D,A1110,Detalhe_Registro!$E:$E,B1110,Detalhe_Registro!$M:$M,"SIM"),0)</f>
        <v/>
      </c>
      <c r="G1110" s="2">
        <f>IFERROR(AVERAGEIFS(Detalhe_Registro!$N:$N,Detalhe_Registro!$D:$D,A1110,Detalhe_Registro!$E:$E,B1110,Detalhe_Registro!$M:$M,"SIM"),0)</f>
        <v/>
      </c>
      <c r="H1110" s="2">
        <f>SUMIFS(Detalhe_Registro!$F:$F,Detalhe_Registro!$D:$D,A1110,Detalhe_Registro!$E:$E,B1110,Detalhe_Registro!$M:$M,"SIM")</f>
        <v/>
      </c>
      <c r="I1110" s="2">
        <f>SUMIFS(Detalhe_Registro!$G:$G,Detalhe_Registro!$D:$D,A1110,Detalhe_Registro!$E:$E,B1110,Detalhe_Registro!$M:$M,"SIM")</f>
        <v/>
      </c>
      <c r="J1110" s="2">
        <f>IF(F1110&lt;Premissas!$B$8,"&lt; 1,00",IF(F1110&lt;Premissas!$B$9,"1,00 – 1,19",IF(F1110&lt;Premissas!$B$10,"1,20 – 1,39",IF(F1110&lt;Premissas!$B$11,"1,40 – 1,59",IF(F1110&lt;Premissas!$B$12,"1,60 – 1,99","≥ 2,00")))))</f>
        <v/>
      </c>
      <c r="K1110" s="5">
        <f>IF(F1110&lt;Premissas!$B$8,Premissas!$B$13,IF(F1110&lt;Premissas!$B$9,Premissas!$B$14,IF(F1110&lt;Premissas!$B$10,Premissas!$B$15,IF(F1110&lt;Premissas!$B$11,Premissas!$B$16,IF(F1110&lt;Premissas!$B$12,Premissas!$B$17,Premissas!$B$18)))))</f>
        <v/>
      </c>
      <c r="L1110" s="5">
        <f>K1110/Premissas!$B$4</f>
        <v/>
      </c>
      <c r="M1110" s="2">
        <f>IF(K1110=Premissas!$B$18,"SIM","NÃO")</f>
        <v/>
      </c>
    </row>
    <row r="1111">
      <c r="A1111" s="2" t="n">
        <v>5612900</v>
      </c>
      <c r="B1111" s="2" t="inlineStr">
        <is>
          <t>Gustavo Vinicius Monteiro Ferreira</t>
        </is>
      </c>
      <c r="C1111" s="2" t="n">
        <v>1942</v>
      </c>
      <c r="D1111" s="2">
        <f>IFERROR(TEXTJOIN(" | ",TRUE,UNIQUE(FILTER(Detalhe_Registro!$C:$C,(Detalhe_Registro!$D:$D=A1111)*(Detalhe_Registro!$E:$E=B1111)*(Detalhe_Registro!$M:$M="SIM")))),"")</f>
        <v/>
      </c>
      <c r="E1111" s="2">
        <f>COUNTIFS(Detalhe_Registro!$D:$D,A1111,Detalhe_Registro!$E:$E,B1111,Detalhe_Registro!$M:$M,"SIM")</f>
        <v/>
      </c>
      <c r="F1111" s="2">
        <f>IFERROR(MAXIFS(Detalhe_Registro!$N:$N,Detalhe_Registro!$D:$D,A1111,Detalhe_Registro!$E:$E,B1111,Detalhe_Registro!$M:$M,"SIM"),0)</f>
        <v/>
      </c>
      <c r="G1111" s="2">
        <f>IFERROR(AVERAGEIFS(Detalhe_Registro!$N:$N,Detalhe_Registro!$D:$D,A1111,Detalhe_Registro!$E:$E,B1111,Detalhe_Registro!$M:$M,"SIM"),0)</f>
        <v/>
      </c>
      <c r="H1111" s="2">
        <f>SUMIFS(Detalhe_Registro!$F:$F,Detalhe_Registro!$D:$D,A1111,Detalhe_Registro!$E:$E,B1111,Detalhe_Registro!$M:$M,"SIM")</f>
        <v/>
      </c>
      <c r="I1111" s="2">
        <f>SUMIFS(Detalhe_Registro!$G:$G,Detalhe_Registro!$D:$D,A1111,Detalhe_Registro!$E:$E,B1111,Detalhe_Registro!$M:$M,"SIM")</f>
        <v/>
      </c>
      <c r="J1111" s="2">
        <f>IF(F1111&lt;Premissas!$B$8,"&lt; 1,00",IF(F1111&lt;Premissas!$B$9,"1,00 – 1,19",IF(F1111&lt;Premissas!$B$10,"1,20 – 1,39",IF(F1111&lt;Premissas!$B$11,"1,40 – 1,59",IF(F1111&lt;Premissas!$B$12,"1,60 – 1,99","≥ 2,00")))))</f>
        <v/>
      </c>
      <c r="K1111" s="5">
        <f>IF(F1111&lt;Premissas!$B$8,Premissas!$B$13,IF(F1111&lt;Premissas!$B$9,Premissas!$B$14,IF(F1111&lt;Premissas!$B$10,Premissas!$B$15,IF(F1111&lt;Premissas!$B$11,Premissas!$B$16,IF(F1111&lt;Premissas!$B$12,Premissas!$B$17,Premissas!$B$18)))))</f>
        <v/>
      </c>
      <c r="L1111" s="5">
        <f>K1111/Premissas!$B$4</f>
        <v/>
      </c>
      <c r="M1111" s="2">
        <f>IF(K1111=Premissas!$B$18,"SIM","NÃO")</f>
        <v/>
      </c>
    </row>
    <row r="1112">
      <c r="A1112" s="2" t="n">
        <v>5948410</v>
      </c>
      <c r="B1112" s="2" t="inlineStr">
        <is>
          <t>Helton John Araujo Lins</t>
        </is>
      </c>
      <c r="C1112" s="2" t="n">
        <v>1942</v>
      </c>
      <c r="D1112" s="2">
        <f>IFERROR(TEXTJOIN(" | ",TRUE,UNIQUE(FILTER(Detalhe_Registro!$C:$C,(Detalhe_Registro!$D:$D=A1112)*(Detalhe_Registro!$E:$E=B1112)*(Detalhe_Registro!$M:$M="SIM")))),"")</f>
        <v/>
      </c>
      <c r="E1112" s="2">
        <f>COUNTIFS(Detalhe_Registro!$D:$D,A1112,Detalhe_Registro!$E:$E,B1112,Detalhe_Registro!$M:$M,"SIM")</f>
        <v/>
      </c>
      <c r="F1112" s="2">
        <f>IFERROR(MAXIFS(Detalhe_Registro!$N:$N,Detalhe_Registro!$D:$D,A1112,Detalhe_Registro!$E:$E,B1112,Detalhe_Registro!$M:$M,"SIM"),0)</f>
        <v/>
      </c>
      <c r="G1112" s="2">
        <f>IFERROR(AVERAGEIFS(Detalhe_Registro!$N:$N,Detalhe_Registro!$D:$D,A1112,Detalhe_Registro!$E:$E,B1112,Detalhe_Registro!$M:$M,"SIM"),0)</f>
        <v/>
      </c>
      <c r="H1112" s="2">
        <f>SUMIFS(Detalhe_Registro!$F:$F,Detalhe_Registro!$D:$D,A1112,Detalhe_Registro!$E:$E,B1112,Detalhe_Registro!$M:$M,"SIM")</f>
        <v/>
      </c>
      <c r="I1112" s="2">
        <f>SUMIFS(Detalhe_Registro!$G:$G,Detalhe_Registro!$D:$D,A1112,Detalhe_Registro!$E:$E,B1112,Detalhe_Registro!$M:$M,"SIM")</f>
        <v/>
      </c>
      <c r="J1112" s="2">
        <f>IF(F1112&lt;Premissas!$B$8,"&lt; 1,00",IF(F1112&lt;Premissas!$B$9,"1,00 – 1,19",IF(F1112&lt;Premissas!$B$10,"1,20 – 1,39",IF(F1112&lt;Premissas!$B$11,"1,40 – 1,59",IF(F1112&lt;Premissas!$B$12,"1,60 – 1,99","≥ 2,00")))))</f>
        <v/>
      </c>
      <c r="K1112" s="5">
        <f>IF(F1112&lt;Premissas!$B$8,Premissas!$B$13,IF(F1112&lt;Premissas!$B$9,Premissas!$B$14,IF(F1112&lt;Premissas!$B$10,Premissas!$B$15,IF(F1112&lt;Premissas!$B$11,Premissas!$B$16,IF(F1112&lt;Premissas!$B$12,Premissas!$B$17,Premissas!$B$18)))))</f>
        <v/>
      </c>
      <c r="L1112" s="5">
        <f>K1112/Premissas!$B$4</f>
        <v/>
      </c>
      <c r="M1112" s="2">
        <f>IF(K1112=Premissas!$B$18,"SIM","NÃO")</f>
        <v/>
      </c>
    </row>
    <row r="1113">
      <c r="A1113" s="2" t="n">
        <v>6015760</v>
      </c>
      <c r="B1113" s="2" t="inlineStr">
        <is>
          <t>Henrique Alves Benicio</t>
        </is>
      </c>
      <c r="C1113" s="2" t="n">
        <v>1942</v>
      </c>
      <c r="D1113" s="2">
        <f>IFERROR(TEXTJOIN(" | ",TRUE,UNIQUE(FILTER(Detalhe_Registro!$C:$C,(Detalhe_Registro!$D:$D=A1113)*(Detalhe_Registro!$E:$E=B1113)*(Detalhe_Registro!$M:$M="SIM")))),"")</f>
        <v/>
      </c>
      <c r="E1113" s="2">
        <f>COUNTIFS(Detalhe_Registro!$D:$D,A1113,Detalhe_Registro!$E:$E,B1113,Detalhe_Registro!$M:$M,"SIM")</f>
        <v/>
      </c>
      <c r="F1113" s="2">
        <f>IFERROR(MAXIFS(Detalhe_Registro!$N:$N,Detalhe_Registro!$D:$D,A1113,Detalhe_Registro!$E:$E,B1113,Detalhe_Registro!$M:$M,"SIM"),0)</f>
        <v/>
      </c>
      <c r="G1113" s="2">
        <f>IFERROR(AVERAGEIFS(Detalhe_Registro!$N:$N,Detalhe_Registro!$D:$D,A1113,Detalhe_Registro!$E:$E,B1113,Detalhe_Registro!$M:$M,"SIM"),0)</f>
        <v/>
      </c>
      <c r="H1113" s="2">
        <f>SUMIFS(Detalhe_Registro!$F:$F,Detalhe_Registro!$D:$D,A1113,Detalhe_Registro!$E:$E,B1113,Detalhe_Registro!$M:$M,"SIM")</f>
        <v/>
      </c>
      <c r="I1113" s="2">
        <f>SUMIFS(Detalhe_Registro!$G:$G,Detalhe_Registro!$D:$D,A1113,Detalhe_Registro!$E:$E,B1113,Detalhe_Registro!$M:$M,"SIM")</f>
        <v/>
      </c>
      <c r="J1113" s="2">
        <f>IF(F1113&lt;Premissas!$B$8,"&lt; 1,00",IF(F1113&lt;Premissas!$B$9,"1,00 – 1,19",IF(F1113&lt;Premissas!$B$10,"1,20 – 1,39",IF(F1113&lt;Premissas!$B$11,"1,40 – 1,59",IF(F1113&lt;Premissas!$B$12,"1,60 – 1,99","≥ 2,00")))))</f>
        <v/>
      </c>
      <c r="K1113" s="5">
        <f>IF(F1113&lt;Premissas!$B$8,Premissas!$B$13,IF(F1113&lt;Premissas!$B$9,Premissas!$B$14,IF(F1113&lt;Premissas!$B$10,Premissas!$B$15,IF(F1113&lt;Premissas!$B$11,Premissas!$B$16,IF(F1113&lt;Premissas!$B$12,Premissas!$B$17,Premissas!$B$18)))))</f>
        <v/>
      </c>
      <c r="L1113" s="5">
        <f>K1113/Premissas!$B$4</f>
        <v/>
      </c>
      <c r="M1113" s="2">
        <f>IF(K1113=Premissas!$B$18,"SIM","NÃO")</f>
        <v/>
      </c>
    </row>
    <row r="1114">
      <c r="A1114" s="2" t="n">
        <v>5222109</v>
      </c>
      <c r="B1114" s="2" t="inlineStr">
        <is>
          <t>IJOVANO FERNANDES PINHO</t>
        </is>
      </c>
      <c r="C1114" s="2" t="n">
        <v>1942</v>
      </c>
      <c r="D1114" s="2">
        <f>IFERROR(TEXTJOIN(" | ",TRUE,UNIQUE(FILTER(Detalhe_Registro!$C:$C,(Detalhe_Registro!$D:$D=A1114)*(Detalhe_Registro!$E:$E=B1114)*(Detalhe_Registro!$M:$M="SIM")))),"")</f>
        <v/>
      </c>
      <c r="E1114" s="2">
        <f>COUNTIFS(Detalhe_Registro!$D:$D,A1114,Detalhe_Registro!$E:$E,B1114,Detalhe_Registro!$M:$M,"SIM")</f>
        <v/>
      </c>
      <c r="F1114" s="2">
        <f>IFERROR(MAXIFS(Detalhe_Registro!$N:$N,Detalhe_Registro!$D:$D,A1114,Detalhe_Registro!$E:$E,B1114,Detalhe_Registro!$M:$M,"SIM"),0)</f>
        <v/>
      </c>
      <c r="G1114" s="2">
        <f>IFERROR(AVERAGEIFS(Detalhe_Registro!$N:$N,Detalhe_Registro!$D:$D,A1114,Detalhe_Registro!$E:$E,B1114,Detalhe_Registro!$M:$M,"SIM"),0)</f>
        <v/>
      </c>
      <c r="H1114" s="2">
        <f>SUMIFS(Detalhe_Registro!$F:$F,Detalhe_Registro!$D:$D,A1114,Detalhe_Registro!$E:$E,B1114,Detalhe_Registro!$M:$M,"SIM")</f>
        <v/>
      </c>
      <c r="I1114" s="2">
        <f>SUMIFS(Detalhe_Registro!$G:$G,Detalhe_Registro!$D:$D,A1114,Detalhe_Registro!$E:$E,B1114,Detalhe_Registro!$M:$M,"SIM")</f>
        <v/>
      </c>
      <c r="J1114" s="2">
        <f>IF(F1114&lt;Premissas!$B$8,"&lt; 1,00",IF(F1114&lt;Premissas!$B$9,"1,00 – 1,19",IF(F1114&lt;Premissas!$B$10,"1,20 – 1,39",IF(F1114&lt;Premissas!$B$11,"1,40 – 1,59",IF(F1114&lt;Premissas!$B$12,"1,60 – 1,99","≥ 2,00")))))</f>
        <v/>
      </c>
      <c r="K1114" s="5">
        <f>IF(F1114&lt;Premissas!$B$8,Premissas!$B$13,IF(F1114&lt;Premissas!$B$9,Premissas!$B$14,IF(F1114&lt;Premissas!$B$10,Premissas!$B$15,IF(F1114&lt;Premissas!$B$11,Premissas!$B$16,IF(F1114&lt;Premissas!$B$12,Premissas!$B$17,Premissas!$B$18)))))</f>
        <v/>
      </c>
      <c r="L1114" s="5">
        <f>K1114/Premissas!$B$4</f>
        <v/>
      </c>
      <c r="M1114" s="2">
        <f>IF(K1114=Premissas!$B$18,"SIM","NÃO")</f>
        <v/>
      </c>
    </row>
    <row r="1115">
      <c r="A1115" s="2" t="n">
        <v>5052823</v>
      </c>
      <c r="B1115" s="2" t="inlineStr">
        <is>
          <t>IVANIA ROCHA DOS SANTOS</t>
        </is>
      </c>
      <c r="C1115" s="2" t="n">
        <v>1942</v>
      </c>
      <c r="D1115" s="2">
        <f>IFERROR(TEXTJOIN(" | ",TRUE,UNIQUE(FILTER(Detalhe_Registro!$C:$C,(Detalhe_Registro!$D:$D=A1115)*(Detalhe_Registro!$E:$E=B1115)*(Detalhe_Registro!$M:$M="SIM")))),"")</f>
        <v/>
      </c>
      <c r="E1115" s="2">
        <f>COUNTIFS(Detalhe_Registro!$D:$D,A1115,Detalhe_Registro!$E:$E,B1115,Detalhe_Registro!$M:$M,"SIM")</f>
        <v/>
      </c>
      <c r="F1115" s="2">
        <f>IFERROR(MAXIFS(Detalhe_Registro!$N:$N,Detalhe_Registro!$D:$D,A1115,Detalhe_Registro!$E:$E,B1115,Detalhe_Registro!$M:$M,"SIM"),0)</f>
        <v/>
      </c>
      <c r="G1115" s="2">
        <f>IFERROR(AVERAGEIFS(Detalhe_Registro!$N:$N,Detalhe_Registro!$D:$D,A1115,Detalhe_Registro!$E:$E,B1115,Detalhe_Registro!$M:$M,"SIM"),0)</f>
        <v/>
      </c>
      <c r="H1115" s="2">
        <f>SUMIFS(Detalhe_Registro!$F:$F,Detalhe_Registro!$D:$D,A1115,Detalhe_Registro!$E:$E,B1115,Detalhe_Registro!$M:$M,"SIM")</f>
        <v/>
      </c>
      <c r="I1115" s="2">
        <f>SUMIFS(Detalhe_Registro!$G:$G,Detalhe_Registro!$D:$D,A1115,Detalhe_Registro!$E:$E,B1115,Detalhe_Registro!$M:$M,"SIM")</f>
        <v/>
      </c>
      <c r="J1115" s="2">
        <f>IF(F1115&lt;Premissas!$B$8,"&lt; 1,00",IF(F1115&lt;Premissas!$B$9,"1,00 – 1,19",IF(F1115&lt;Premissas!$B$10,"1,20 – 1,39",IF(F1115&lt;Premissas!$B$11,"1,40 – 1,59",IF(F1115&lt;Premissas!$B$12,"1,60 – 1,99","≥ 2,00")))))</f>
        <v/>
      </c>
      <c r="K1115" s="5">
        <f>IF(F1115&lt;Premissas!$B$8,Premissas!$B$13,IF(F1115&lt;Premissas!$B$9,Premissas!$B$14,IF(F1115&lt;Premissas!$B$10,Premissas!$B$15,IF(F1115&lt;Premissas!$B$11,Premissas!$B$16,IF(F1115&lt;Premissas!$B$12,Premissas!$B$17,Premissas!$B$18)))))</f>
        <v/>
      </c>
      <c r="L1115" s="5">
        <f>K1115/Premissas!$B$4</f>
        <v/>
      </c>
      <c r="M1115" s="2">
        <f>IF(K1115=Premissas!$B$18,"SIM","NÃO")</f>
        <v/>
      </c>
    </row>
    <row r="1116">
      <c r="A1116" s="2" t="n">
        <v>5797322</v>
      </c>
      <c r="B1116" s="2" t="inlineStr">
        <is>
          <t>Iago Rian Aragao Souza</t>
        </is>
      </c>
      <c r="C1116" s="2" t="n">
        <v>1942</v>
      </c>
      <c r="D1116" s="2">
        <f>IFERROR(TEXTJOIN(" | ",TRUE,UNIQUE(FILTER(Detalhe_Registro!$C:$C,(Detalhe_Registro!$D:$D=A1116)*(Detalhe_Registro!$E:$E=B1116)*(Detalhe_Registro!$M:$M="SIM")))),"")</f>
        <v/>
      </c>
      <c r="E1116" s="2">
        <f>COUNTIFS(Detalhe_Registro!$D:$D,A1116,Detalhe_Registro!$E:$E,B1116,Detalhe_Registro!$M:$M,"SIM")</f>
        <v/>
      </c>
      <c r="F1116" s="2">
        <f>IFERROR(MAXIFS(Detalhe_Registro!$N:$N,Detalhe_Registro!$D:$D,A1116,Detalhe_Registro!$E:$E,B1116,Detalhe_Registro!$M:$M,"SIM"),0)</f>
        <v/>
      </c>
      <c r="G1116" s="2">
        <f>IFERROR(AVERAGEIFS(Detalhe_Registro!$N:$N,Detalhe_Registro!$D:$D,A1116,Detalhe_Registro!$E:$E,B1116,Detalhe_Registro!$M:$M,"SIM"),0)</f>
        <v/>
      </c>
      <c r="H1116" s="2">
        <f>SUMIFS(Detalhe_Registro!$F:$F,Detalhe_Registro!$D:$D,A1116,Detalhe_Registro!$E:$E,B1116,Detalhe_Registro!$M:$M,"SIM")</f>
        <v/>
      </c>
      <c r="I1116" s="2">
        <f>SUMIFS(Detalhe_Registro!$G:$G,Detalhe_Registro!$D:$D,A1116,Detalhe_Registro!$E:$E,B1116,Detalhe_Registro!$M:$M,"SIM")</f>
        <v/>
      </c>
      <c r="J1116" s="2">
        <f>IF(F1116&lt;Premissas!$B$8,"&lt; 1,00",IF(F1116&lt;Premissas!$B$9,"1,00 – 1,19",IF(F1116&lt;Premissas!$B$10,"1,20 – 1,39",IF(F1116&lt;Premissas!$B$11,"1,40 – 1,59",IF(F1116&lt;Premissas!$B$12,"1,60 – 1,99","≥ 2,00")))))</f>
        <v/>
      </c>
      <c r="K1116" s="5">
        <f>IF(F1116&lt;Premissas!$B$8,Premissas!$B$13,IF(F1116&lt;Premissas!$B$9,Premissas!$B$14,IF(F1116&lt;Premissas!$B$10,Premissas!$B$15,IF(F1116&lt;Premissas!$B$11,Premissas!$B$16,IF(F1116&lt;Premissas!$B$12,Premissas!$B$17,Premissas!$B$18)))))</f>
        <v/>
      </c>
      <c r="L1116" s="5">
        <f>K1116/Premissas!$B$4</f>
        <v/>
      </c>
      <c r="M1116" s="2">
        <f>IF(K1116=Premissas!$B$18,"SIM","NÃO")</f>
        <v/>
      </c>
    </row>
    <row r="1117">
      <c r="A1117" s="2" t="n">
        <v>6011039</v>
      </c>
      <c r="B1117" s="2" t="inlineStr">
        <is>
          <t>Igor Leonardo Muniz Silva</t>
        </is>
      </c>
      <c r="C1117" s="2" t="n">
        <v>1942</v>
      </c>
      <c r="D1117" s="2">
        <f>IFERROR(TEXTJOIN(" | ",TRUE,UNIQUE(FILTER(Detalhe_Registro!$C:$C,(Detalhe_Registro!$D:$D=A1117)*(Detalhe_Registro!$E:$E=B1117)*(Detalhe_Registro!$M:$M="SIM")))),"")</f>
        <v/>
      </c>
      <c r="E1117" s="2">
        <f>COUNTIFS(Detalhe_Registro!$D:$D,A1117,Detalhe_Registro!$E:$E,B1117,Detalhe_Registro!$M:$M,"SIM")</f>
        <v/>
      </c>
      <c r="F1117" s="2">
        <f>IFERROR(MAXIFS(Detalhe_Registro!$N:$N,Detalhe_Registro!$D:$D,A1117,Detalhe_Registro!$E:$E,B1117,Detalhe_Registro!$M:$M,"SIM"),0)</f>
        <v/>
      </c>
      <c r="G1117" s="2">
        <f>IFERROR(AVERAGEIFS(Detalhe_Registro!$N:$N,Detalhe_Registro!$D:$D,A1117,Detalhe_Registro!$E:$E,B1117,Detalhe_Registro!$M:$M,"SIM"),0)</f>
        <v/>
      </c>
      <c r="H1117" s="2">
        <f>SUMIFS(Detalhe_Registro!$F:$F,Detalhe_Registro!$D:$D,A1117,Detalhe_Registro!$E:$E,B1117,Detalhe_Registro!$M:$M,"SIM")</f>
        <v/>
      </c>
      <c r="I1117" s="2">
        <f>SUMIFS(Detalhe_Registro!$G:$G,Detalhe_Registro!$D:$D,A1117,Detalhe_Registro!$E:$E,B1117,Detalhe_Registro!$M:$M,"SIM")</f>
        <v/>
      </c>
      <c r="J1117" s="2">
        <f>IF(F1117&lt;Premissas!$B$8,"&lt; 1,00",IF(F1117&lt;Premissas!$B$9,"1,00 – 1,19",IF(F1117&lt;Premissas!$B$10,"1,20 – 1,39",IF(F1117&lt;Premissas!$B$11,"1,40 – 1,59",IF(F1117&lt;Premissas!$B$12,"1,60 – 1,99","≥ 2,00")))))</f>
        <v/>
      </c>
      <c r="K1117" s="5">
        <f>IF(F1117&lt;Premissas!$B$8,Premissas!$B$13,IF(F1117&lt;Premissas!$B$9,Premissas!$B$14,IF(F1117&lt;Premissas!$B$10,Premissas!$B$15,IF(F1117&lt;Premissas!$B$11,Premissas!$B$16,IF(F1117&lt;Premissas!$B$12,Premissas!$B$17,Premissas!$B$18)))))</f>
        <v/>
      </c>
      <c r="L1117" s="5">
        <f>K1117/Premissas!$B$4</f>
        <v/>
      </c>
      <c r="M1117" s="2">
        <f>IF(K1117=Premissas!$B$18,"SIM","NÃO")</f>
        <v/>
      </c>
    </row>
    <row r="1118">
      <c r="A1118" s="2" t="n">
        <v>5781469</v>
      </c>
      <c r="B1118" s="2" t="inlineStr">
        <is>
          <t>Igor Liberato Cossich</t>
        </is>
      </c>
      <c r="C1118" s="2" t="n">
        <v>1942</v>
      </c>
      <c r="D1118" s="2">
        <f>IFERROR(TEXTJOIN(" | ",TRUE,UNIQUE(FILTER(Detalhe_Registro!$C:$C,(Detalhe_Registro!$D:$D=A1118)*(Detalhe_Registro!$E:$E=B1118)*(Detalhe_Registro!$M:$M="SIM")))),"")</f>
        <v/>
      </c>
      <c r="E1118" s="2">
        <f>COUNTIFS(Detalhe_Registro!$D:$D,A1118,Detalhe_Registro!$E:$E,B1118,Detalhe_Registro!$M:$M,"SIM")</f>
        <v/>
      </c>
      <c r="F1118" s="2">
        <f>IFERROR(MAXIFS(Detalhe_Registro!$N:$N,Detalhe_Registro!$D:$D,A1118,Detalhe_Registro!$E:$E,B1118,Detalhe_Registro!$M:$M,"SIM"),0)</f>
        <v/>
      </c>
      <c r="G1118" s="2">
        <f>IFERROR(AVERAGEIFS(Detalhe_Registro!$N:$N,Detalhe_Registro!$D:$D,A1118,Detalhe_Registro!$E:$E,B1118,Detalhe_Registro!$M:$M,"SIM"),0)</f>
        <v/>
      </c>
      <c r="H1118" s="2">
        <f>SUMIFS(Detalhe_Registro!$F:$F,Detalhe_Registro!$D:$D,A1118,Detalhe_Registro!$E:$E,B1118,Detalhe_Registro!$M:$M,"SIM")</f>
        <v/>
      </c>
      <c r="I1118" s="2">
        <f>SUMIFS(Detalhe_Registro!$G:$G,Detalhe_Registro!$D:$D,A1118,Detalhe_Registro!$E:$E,B1118,Detalhe_Registro!$M:$M,"SIM")</f>
        <v/>
      </c>
      <c r="J1118" s="2">
        <f>IF(F1118&lt;Premissas!$B$8,"&lt; 1,00",IF(F1118&lt;Premissas!$B$9,"1,00 – 1,19",IF(F1118&lt;Premissas!$B$10,"1,20 – 1,39",IF(F1118&lt;Premissas!$B$11,"1,40 – 1,59",IF(F1118&lt;Premissas!$B$12,"1,60 – 1,99","≥ 2,00")))))</f>
        <v/>
      </c>
      <c r="K1118" s="5">
        <f>IF(F1118&lt;Premissas!$B$8,Premissas!$B$13,IF(F1118&lt;Premissas!$B$9,Premissas!$B$14,IF(F1118&lt;Premissas!$B$10,Premissas!$B$15,IF(F1118&lt;Premissas!$B$11,Premissas!$B$16,IF(F1118&lt;Premissas!$B$12,Premissas!$B$17,Premissas!$B$18)))))</f>
        <v/>
      </c>
      <c r="L1118" s="5">
        <f>K1118/Premissas!$B$4</f>
        <v/>
      </c>
      <c r="M1118" s="2">
        <f>IF(K1118=Premissas!$B$18,"SIM","NÃO")</f>
        <v/>
      </c>
    </row>
    <row r="1119">
      <c r="A1119" s="2" t="n">
        <v>6005365</v>
      </c>
      <c r="B1119" s="2" t="inlineStr">
        <is>
          <t>Ingrid Franciele Dos Santos Costa</t>
        </is>
      </c>
      <c r="C1119" s="2" t="n">
        <v>1942</v>
      </c>
      <c r="D1119" s="2">
        <f>IFERROR(TEXTJOIN(" | ",TRUE,UNIQUE(FILTER(Detalhe_Registro!$C:$C,(Detalhe_Registro!$D:$D=A1119)*(Detalhe_Registro!$E:$E=B1119)*(Detalhe_Registro!$M:$M="SIM")))),"")</f>
        <v/>
      </c>
      <c r="E1119" s="2">
        <f>COUNTIFS(Detalhe_Registro!$D:$D,A1119,Detalhe_Registro!$E:$E,B1119,Detalhe_Registro!$M:$M,"SIM")</f>
        <v/>
      </c>
      <c r="F1119" s="2">
        <f>IFERROR(MAXIFS(Detalhe_Registro!$N:$N,Detalhe_Registro!$D:$D,A1119,Detalhe_Registro!$E:$E,B1119,Detalhe_Registro!$M:$M,"SIM"),0)</f>
        <v/>
      </c>
      <c r="G1119" s="2">
        <f>IFERROR(AVERAGEIFS(Detalhe_Registro!$N:$N,Detalhe_Registro!$D:$D,A1119,Detalhe_Registro!$E:$E,B1119,Detalhe_Registro!$M:$M,"SIM"),0)</f>
        <v/>
      </c>
      <c r="H1119" s="2">
        <f>SUMIFS(Detalhe_Registro!$F:$F,Detalhe_Registro!$D:$D,A1119,Detalhe_Registro!$E:$E,B1119,Detalhe_Registro!$M:$M,"SIM")</f>
        <v/>
      </c>
      <c r="I1119" s="2">
        <f>SUMIFS(Detalhe_Registro!$G:$G,Detalhe_Registro!$D:$D,A1119,Detalhe_Registro!$E:$E,B1119,Detalhe_Registro!$M:$M,"SIM")</f>
        <v/>
      </c>
      <c r="J1119" s="2">
        <f>IF(F1119&lt;Premissas!$B$8,"&lt; 1,00",IF(F1119&lt;Premissas!$B$9,"1,00 – 1,19",IF(F1119&lt;Premissas!$B$10,"1,20 – 1,39",IF(F1119&lt;Premissas!$B$11,"1,40 – 1,59",IF(F1119&lt;Premissas!$B$12,"1,60 – 1,99","≥ 2,00")))))</f>
        <v/>
      </c>
      <c r="K1119" s="5">
        <f>IF(F1119&lt;Premissas!$B$8,Premissas!$B$13,IF(F1119&lt;Premissas!$B$9,Premissas!$B$14,IF(F1119&lt;Premissas!$B$10,Premissas!$B$15,IF(F1119&lt;Premissas!$B$11,Premissas!$B$16,IF(F1119&lt;Premissas!$B$12,Premissas!$B$17,Premissas!$B$18)))))</f>
        <v/>
      </c>
      <c r="L1119" s="5">
        <f>K1119/Premissas!$B$4</f>
        <v/>
      </c>
      <c r="M1119" s="2">
        <f>IF(K1119=Premissas!$B$18,"SIM","NÃO")</f>
        <v/>
      </c>
    </row>
    <row r="1120">
      <c r="A1120" s="2" t="n">
        <v>6027954</v>
      </c>
      <c r="B1120" s="2" t="inlineStr">
        <is>
          <t>Israel Manoel Da Silva Junior</t>
        </is>
      </c>
      <c r="C1120" s="2" t="n">
        <v>1942</v>
      </c>
      <c r="D1120" s="2">
        <f>IFERROR(TEXTJOIN(" | ",TRUE,UNIQUE(FILTER(Detalhe_Registro!$C:$C,(Detalhe_Registro!$D:$D=A1120)*(Detalhe_Registro!$E:$E=B1120)*(Detalhe_Registro!$M:$M="SIM")))),"")</f>
        <v/>
      </c>
      <c r="E1120" s="2">
        <f>COUNTIFS(Detalhe_Registro!$D:$D,A1120,Detalhe_Registro!$E:$E,B1120,Detalhe_Registro!$M:$M,"SIM")</f>
        <v/>
      </c>
      <c r="F1120" s="2">
        <f>IFERROR(MAXIFS(Detalhe_Registro!$N:$N,Detalhe_Registro!$D:$D,A1120,Detalhe_Registro!$E:$E,B1120,Detalhe_Registro!$M:$M,"SIM"),0)</f>
        <v/>
      </c>
      <c r="G1120" s="2">
        <f>IFERROR(AVERAGEIFS(Detalhe_Registro!$N:$N,Detalhe_Registro!$D:$D,A1120,Detalhe_Registro!$E:$E,B1120,Detalhe_Registro!$M:$M,"SIM"),0)</f>
        <v/>
      </c>
      <c r="H1120" s="2">
        <f>SUMIFS(Detalhe_Registro!$F:$F,Detalhe_Registro!$D:$D,A1120,Detalhe_Registro!$E:$E,B1120,Detalhe_Registro!$M:$M,"SIM")</f>
        <v/>
      </c>
      <c r="I1120" s="2">
        <f>SUMIFS(Detalhe_Registro!$G:$G,Detalhe_Registro!$D:$D,A1120,Detalhe_Registro!$E:$E,B1120,Detalhe_Registro!$M:$M,"SIM")</f>
        <v/>
      </c>
      <c r="J1120" s="2">
        <f>IF(F1120&lt;Premissas!$B$8,"&lt; 1,00",IF(F1120&lt;Premissas!$B$9,"1,00 – 1,19",IF(F1120&lt;Premissas!$B$10,"1,20 – 1,39",IF(F1120&lt;Premissas!$B$11,"1,40 – 1,59",IF(F1120&lt;Premissas!$B$12,"1,60 – 1,99","≥ 2,00")))))</f>
        <v/>
      </c>
      <c r="K1120" s="5">
        <f>IF(F1120&lt;Premissas!$B$8,Premissas!$B$13,IF(F1120&lt;Premissas!$B$9,Premissas!$B$14,IF(F1120&lt;Premissas!$B$10,Premissas!$B$15,IF(F1120&lt;Premissas!$B$11,Premissas!$B$16,IF(F1120&lt;Premissas!$B$12,Premissas!$B$17,Premissas!$B$18)))))</f>
        <v/>
      </c>
      <c r="L1120" s="5">
        <f>K1120/Premissas!$B$4</f>
        <v/>
      </c>
      <c r="M1120" s="2">
        <f>IF(K1120=Premissas!$B$18,"SIM","NÃO")</f>
        <v/>
      </c>
    </row>
    <row r="1121">
      <c r="A1121" s="2" t="n">
        <v>403334</v>
      </c>
      <c r="B1121" s="2" t="inlineStr">
        <is>
          <t>JANIO WELLINGTON CORDEIRO GOMES</t>
        </is>
      </c>
      <c r="C1121" s="2" t="n">
        <v>1942</v>
      </c>
      <c r="D1121" s="2">
        <f>IFERROR(TEXTJOIN(" | ",TRUE,UNIQUE(FILTER(Detalhe_Registro!$C:$C,(Detalhe_Registro!$D:$D=A1121)*(Detalhe_Registro!$E:$E=B1121)*(Detalhe_Registro!$M:$M="SIM")))),"")</f>
        <v/>
      </c>
      <c r="E1121" s="2">
        <f>COUNTIFS(Detalhe_Registro!$D:$D,A1121,Detalhe_Registro!$E:$E,B1121,Detalhe_Registro!$M:$M,"SIM")</f>
        <v/>
      </c>
      <c r="F1121" s="2">
        <f>IFERROR(MAXIFS(Detalhe_Registro!$N:$N,Detalhe_Registro!$D:$D,A1121,Detalhe_Registro!$E:$E,B1121,Detalhe_Registro!$M:$M,"SIM"),0)</f>
        <v/>
      </c>
      <c r="G1121" s="2">
        <f>IFERROR(AVERAGEIFS(Detalhe_Registro!$N:$N,Detalhe_Registro!$D:$D,A1121,Detalhe_Registro!$E:$E,B1121,Detalhe_Registro!$M:$M,"SIM"),0)</f>
        <v/>
      </c>
      <c r="H1121" s="2">
        <f>SUMIFS(Detalhe_Registro!$F:$F,Detalhe_Registro!$D:$D,A1121,Detalhe_Registro!$E:$E,B1121,Detalhe_Registro!$M:$M,"SIM")</f>
        <v/>
      </c>
      <c r="I1121" s="2">
        <f>SUMIFS(Detalhe_Registro!$G:$G,Detalhe_Registro!$D:$D,A1121,Detalhe_Registro!$E:$E,B1121,Detalhe_Registro!$M:$M,"SIM")</f>
        <v/>
      </c>
      <c r="J1121" s="2">
        <f>IF(F1121&lt;Premissas!$B$8,"&lt; 1,00",IF(F1121&lt;Premissas!$B$9,"1,00 – 1,19",IF(F1121&lt;Premissas!$B$10,"1,20 – 1,39",IF(F1121&lt;Premissas!$B$11,"1,40 – 1,59",IF(F1121&lt;Premissas!$B$12,"1,60 – 1,99","≥ 2,00")))))</f>
        <v/>
      </c>
      <c r="K1121" s="5">
        <f>IF(F1121&lt;Premissas!$B$8,Premissas!$B$13,IF(F1121&lt;Premissas!$B$9,Premissas!$B$14,IF(F1121&lt;Premissas!$B$10,Premissas!$B$15,IF(F1121&lt;Premissas!$B$11,Premissas!$B$16,IF(F1121&lt;Premissas!$B$12,Premissas!$B$17,Premissas!$B$18)))))</f>
        <v/>
      </c>
      <c r="L1121" s="5">
        <f>K1121/Premissas!$B$4</f>
        <v/>
      </c>
      <c r="M1121" s="2">
        <f>IF(K1121=Premissas!$B$18,"SIM","NÃO")</f>
        <v/>
      </c>
    </row>
    <row r="1122">
      <c r="A1122" s="2" t="n">
        <v>5288029</v>
      </c>
      <c r="B1122" s="2" t="inlineStr">
        <is>
          <t>JOAO BATISTA BARROS</t>
        </is>
      </c>
      <c r="C1122" s="2" t="n">
        <v>1942</v>
      </c>
      <c r="D1122" s="2">
        <f>IFERROR(TEXTJOIN(" | ",TRUE,UNIQUE(FILTER(Detalhe_Registro!$C:$C,(Detalhe_Registro!$D:$D=A1122)*(Detalhe_Registro!$E:$E=B1122)*(Detalhe_Registro!$M:$M="SIM")))),"")</f>
        <v/>
      </c>
      <c r="E1122" s="2">
        <f>COUNTIFS(Detalhe_Registro!$D:$D,A1122,Detalhe_Registro!$E:$E,B1122,Detalhe_Registro!$M:$M,"SIM")</f>
        <v/>
      </c>
      <c r="F1122" s="2">
        <f>IFERROR(MAXIFS(Detalhe_Registro!$N:$N,Detalhe_Registro!$D:$D,A1122,Detalhe_Registro!$E:$E,B1122,Detalhe_Registro!$M:$M,"SIM"),0)</f>
        <v/>
      </c>
      <c r="G1122" s="2">
        <f>IFERROR(AVERAGEIFS(Detalhe_Registro!$N:$N,Detalhe_Registro!$D:$D,A1122,Detalhe_Registro!$E:$E,B1122,Detalhe_Registro!$M:$M,"SIM"),0)</f>
        <v/>
      </c>
      <c r="H1122" s="2">
        <f>SUMIFS(Detalhe_Registro!$F:$F,Detalhe_Registro!$D:$D,A1122,Detalhe_Registro!$E:$E,B1122,Detalhe_Registro!$M:$M,"SIM")</f>
        <v/>
      </c>
      <c r="I1122" s="2">
        <f>SUMIFS(Detalhe_Registro!$G:$G,Detalhe_Registro!$D:$D,A1122,Detalhe_Registro!$E:$E,B1122,Detalhe_Registro!$M:$M,"SIM")</f>
        <v/>
      </c>
      <c r="J1122" s="2">
        <f>IF(F1122&lt;Premissas!$B$8,"&lt; 1,00",IF(F1122&lt;Premissas!$B$9,"1,00 – 1,19",IF(F1122&lt;Premissas!$B$10,"1,20 – 1,39",IF(F1122&lt;Premissas!$B$11,"1,40 – 1,59",IF(F1122&lt;Premissas!$B$12,"1,60 – 1,99","≥ 2,00")))))</f>
        <v/>
      </c>
      <c r="K1122" s="5">
        <f>IF(F1122&lt;Premissas!$B$8,Premissas!$B$13,IF(F1122&lt;Premissas!$B$9,Premissas!$B$14,IF(F1122&lt;Premissas!$B$10,Premissas!$B$15,IF(F1122&lt;Premissas!$B$11,Premissas!$B$16,IF(F1122&lt;Premissas!$B$12,Premissas!$B$17,Premissas!$B$18)))))</f>
        <v/>
      </c>
      <c r="L1122" s="5">
        <f>K1122/Premissas!$B$4</f>
        <v/>
      </c>
      <c r="M1122" s="2">
        <f>IF(K1122=Premissas!$B$18,"SIM","NÃO")</f>
        <v/>
      </c>
    </row>
    <row r="1123">
      <c r="A1123" s="2" t="n">
        <v>5433045</v>
      </c>
      <c r="B1123" s="2" t="inlineStr">
        <is>
          <t>JOEL MARTIM SILVEIRA</t>
        </is>
      </c>
      <c r="C1123" s="2" t="n">
        <v>1942</v>
      </c>
      <c r="D1123" s="2">
        <f>IFERROR(TEXTJOIN(" | ",TRUE,UNIQUE(FILTER(Detalhe_Registro!$C:$C,(Detalhe_Registro!$D:$D=A1123)*(Detalhe_Registro!$E:$E=B1123)*(Detalhe_Registro!$M:$M="SIM")))),"")</f>
        <v/>
      </c>
      <c r="E1123" s="2">
        <f>COUNTIFS(Detalhe_Registro!$D:$D,A1123,Detalhe_Registro!$E:$E,B1123,Detalhe_Registro!$M:$M,"SIM")</f>
        <v/>
      </c>
      <c r="F1123" s="2">
        <f>IFERROR(MAXIFS(Detalhe_Registro!$N:$N,Detalhe_Registro!$D:$D,A1123,Detalhe_Registro!$E:$E,B1123,Detalhe_Registro!$M:$M,"SIM"),0)</f>
        <v/>
      </c>
      <c r="G1123" s="2">
        <f>IFERROR(AVERAGEIFS(Detalhe_Registro!$N:$N,Detalhe_Registro!$D:$D,A1123,Detalhe_Registro!$E:$E,B1123,Detalhe_Registro!$M:$M,"SIM"),0)</f>
        <v/>
      </c>
      <c r="H1123" s="2">
        <f>SUMIFS(Detalhe_Registro!$F:$F,Detalhe_Registro!$D:$D,A1123,Detalhe_Registro!$E:$E,B1123,Detalhe_Registro!$M:$M,"SIM")</f>
        <v/>
      </c>
      <c r="I1123" s="2">
        <f>SUMIFS(Detalhe_Registro!$G:$G,Detalhe_Registro!$D:$D,A1123,Detalhe_Registro!$E:$E,B1123,Detalhe_Registro!$M:$M,"SIM")</f>
        <v/>
      </c>
      <c r="J1123" s="2">
        <f>IF(F1123&lt;Premissas!$B$8,"&lt; 1,00",IF(F1123&lt;Premissas!$B$9,"1,00 – 1,19",IF(F1123&lt;Premissas!$B$10,"1,20 – 1,39",IF(F1123&lt;Premissas!$B$11,"1,40 – 1,59",IF(F1123&lt;Premissas!$B$12,"1,60 – 1,99","≥ 2,00")))))</f>
        <v/>
      </c>
      <c r="K1123" s="5">
        <f>IF(F1123&lt;Premissas!$B$8,Premissas!$B$13,IF(F1123&lt;Premissas!$B$9,Premissas!$B$14,IF(F1123&lt;Premissas!$B$10,Premissas!$B$15,IF(F1123&lt;Premissas!$B$11,Premissas!$B$16,IF(F1123&lt;Premissas!$B$12,Premissas!$B$17,Premissas!$B$18)))))</f>
        <v/>
      </c>
      <c r="L1123" s="5">
        <f>K1123/Premissas!$B$4</f>
        <v/>
      </c>
      <c r="M1123" s="2">
        <f>IF(K1123=Premissas!$B$18,"SIM","NÃO")</f>
        <v/>
      </c>
    </row>
    <row r="1124">
      <c r="A1124" s="2" t="n">
        <v>5515319</v>
      </c>
      <c r="B1124" s="2" t="inlineStr">
        <is>
          <t>Jackson Da Silva Santos</t>
        </is>
      </c>
      <c r="C1124" s="2" t="n">
        <v>1942</v>
      </c>
      <c r="D1124" s="2">
        <f>IFERROR(TEXTJOIN(" | ",TRUE,UNIQUE(FILTER(Detalhe_Registro!$C:$C,(Detalhe_Registro!$D:$D=A1124)*(Detalhe_Registro!$E:$E=B1124)*(Detalhe_Registro!$M:$M="SIM")))),"")</f>
        <v/>
      </c>
      <c r="E1124" s="2">
        <f>COUNTIFS(Detalhe_Registro!$D:$D,A1124,Detalhe_Registro!$E:$E,B1124,Detalhe_Registro!$M:$M,"SIM")</f>
        <v/>
      </c>
      <c r="F1124" s="2">
        <f>IFERROR(MAXIFS(Detalhe_Registro!$N:$N,Detalhe_Registro!$D:$D,A1124,Detalhe_Registro!$E:$E,B1124,Detalhe_Registro!$M:$M,"SIM"),0)</f>
        <v/>
      </c>
      <c r="G1124" s="2">
        <f>IFERROR(AVERAGEIFS(Detalhe_Registro!$N:$N,Detalhe_Registro!$D:$D,A1124,Detalhe_Registro!$E:$E,B1124,Detalhe_Registro!$M:$M,"SIM"),0)</f>
        <v/>
      </c>
      <c r="H1124" s="2">
        <f>SUMIFS(Detalhe_Registro!$F:$F,Detalhe_Registro!$D:$D,A1124,Detalhe_Registro!$E:$E,B1124,Detalhe_Registro!$M:$M,"SIM")</f>
        <v/>
      </c>
      <c r="I1124" s="2">
        <f>SUMIFS(Detalhe_Registro!$G:$G,Detalhe_Registro!$D:$D,A1124,Detalhe_Registro!$E:$E,B1124,Detalhe_Registro!$M:$M,"SIM")</f>
        <v/>
      </c>
      <c r="J1124" s="2">
        <f>IF(F1124&lt;Premissas!$B$8,"&lt; 1,00",IF(F1124&lt;Premissas!$B$9,"1,00 – 1,19",IF(F1124&lt;Premissas!$B$10,"1,20 – 1,39",IF(F1124&lt;Premissas!$B$11,"1,40 – 1,59",IF(F1124&lt;Premissas!$B$12,"1,60 – 1,99","≥ 2,00")))))</f>
        <v/>
      </c>
      <c r="K1124" s="5">
        <f>IF(F1124&lt;Premissas!$B$8,Premissas!$B$13,IF(F1124&lt;Premissas!$B$9,Premissas!$B$14,IF(F1124&lt;Premissas!$B$10,Premissas!$B$15,IF(F1124&lt;Premissas!$B$11,Premissas!$B$16,IF(F1124&lt;Premissas!$B$12,Premissas!$B$17,Premissas!$B$18)))))</f>
        <v/>
      </c>
      <c r="L1124" s="5">
        <f>K1124/Premissas!$B$4</f>
        <v/>
      </c>
      <c r="M1124" s="2">
        <f>IF(K1124=Premissas!$B$18,"SIM","NÃO")</f>
        <v/>
      </c>
    </row>
    <row r="1125">
      <c r="A1125" s="2" t="n">
        <v>6016073</v>
      </c>
      <c r="B1125" s="2" t="inlineStr">
        <is>
          <t>Jadson De Souza Ferreira</t>
        </is>
      </c>
      <c r="C1125" s="2" t="n">
        <v>1942</v>
      </c>
      <c r="D1125" s="2">
        <f>IFERROR(TEXTJOIN(" | ",TRUE,UNIQUE(FILTER(Detalhe_Registro!$C:$C,(Detalhe_Registro!$D:$D=A1125)*(Detalhe_Registro!$E:$E=B1125)*(Detalhe_Registro!$M:$M="SIM")))),"")</f>
        <v/>
      </c>
      <c r="E1125" s="2">
        <f>COUNTIFS(Detalhe_Registro!$D:$D,A1125,Detalhe_Registro!$E:$E,B1125,Detalhe_Registro!$M:$M,"SIM")</f>
        <v/>
      </c>
      <c r="F1125" s="2">
        <f>IFERROR(MAXIFS(Detalhe_Registro!$N:$N,Detalhe_Registro!$D:$D,A1125,Detalhe_Registro!$E:$E,B1125,Detalhe_Registro!$M:$M,"SIM"),0)</f>
        <v/>
      </c>
      <c r="G1125" s="2">
        <f>IFERROR(AVERAGEIFS(Detalhe_Registro!$N:$N,Detalhe_Registro!$D:$D,A1125,Detalhe_Registro!$E:$E,B1125,Detalhe_Registro!$M:$M,"SIM"),0)</f>
        <v/>
      </c>
      <c r="H1125" s="2">
        <f>SUMIFS(Detalhe_Registro!$F:$F,Detalhe_Registro!$D:$D,A1125,Detalhe_Registro!$E:$E,B1125,Detalhe_Registro!$M:$M,"SIM")</f>
        <v/>
      </c>
      <c r="I1125" s="2">
        <f>SUMIFS(Detalhe_Registro!$G:$G,Detalhe_Registro!$D:$D,A1125,Detalhe_Registro!$E:$E,B1125,Detalhe_Registro!$M:$M,"SIM")</f>
        <v/>
      </c>
      <c r="J1125" s="2">
        <f>IF(F1125&lt;Premissas!$B$8,"&lt; 1,00",IF(F1125&lt;Premissas!$B$9,"1,00 – 1,19",IF(F1125&lt;Premissas!$B$10,"1,20 – 1,39",IF(F1125&lt;Premissas!$B$11,"1,40 – 1,59",IF(F1125&lt;Premissas!$B$12,"1,60 – 1,99","≥ 2,00")))))</f>
        <v/>
      </c>
      <c r="K1125" s="5">
        <f>IF(F1125&lt;Premissas!$B$8,Premissas!$B$13,IF(F1125&lt;Premissas!$B$9,Premissas!$B$14,IF(F1125&lt;Premissas!$B$10,Premissas!$B$15,IF(F1125&lt;Premissas!$B$11,Premissas!$B$16,IF(F1125&lt;Premissas!$B$12,Premissas!$B$17,Premissas!$B$18)))))</f>
        <v/>
      </c>
      <c r="L1125" s="5">
        <f>K1125/Premissas!$B$4</f>
        <v/>
      </c>
      <c r="M1125" s="2">
        <f>IF(K1125=Premissas!$B$18,"SIM","NÃO")</f>
        <v/>
      </c>
    </row>
    <row r="1126">
      <c r="A1126" s="2" t="n">
        <v>5980500</v>
      </c>
      <c r="B1126" s="2" t="inlineStr">
        <is>
          <t>Jean Lucas Dos Santos Correia</t>
        </is>
      </c>
      <c r="C1126" s="2" t="n">
        <v>1942</v>
      </c>
      <c r="D1126" s="2">
        <f>IFERROR(TEXTJOIN(" | ",TRUE,UNIQUE(FILTER(Detalhe_Registro!$C:$C,(Detalhe_Registro!$D:$D=A1126)*(Detalhe_Registro!$E:$E=B1126)*(Detalhe_Registro!$M:$M="SIM")))),"")</f>
        <v/>
      </c>
      <c r="E1126" s="2">
        <f>COUNTIFS(Detalhe_Registro!$D:$D,A1126,Detalhe_Registro!$E:$E,B1126,Detalhe_Registro!$M:$M,"SIM")</f>
        <v/>
      </c>
      <c r="F1126" s="2">
        <f>IFERROR(MAXIFS(Detalhe_Registro!$N:$N,Detalhe_Registro!$D:$D,A1126,Detalhe_Registro!$E:$E,B1126,Detalhe_Registro!$M:$M,"SIM"),0)</f>
        <v/>
      </c>
      <c r="G1126" s="2">
        <f>IFERROR(AVERAGEIFS(Detalhe_Registro!$N:$N,Detalhe_Registro!$D:$D,A1126,Detalhe_Registro!$E:$E,B1126,Detalhe_Registro!$M:$M,"SIM"),0)</f>
        <v/>
      </c>
      <c r="H1126" s="2">
        <f>SUMIFS(Detalhe_Registro!$F:$F,Detalhe_Registro!$D:$D,A1126,Detalhe_Registro!$E:$E,B1126,Detalhe_Registro!$M:$M,"SIM")</f>
        <v/>
      </c>
      <c r="I1126" s="2">
        <f>SUMIFS(Detalhe_Registro!$G:$G,Detalhe_Registro!$D:$D,A1126,Detalhe_Registro!$E:$E,B1126,Detalhe_Registro!$M:$M,"SIM")</f>
        <v/>
      </c>
      <c r="J1126" s="2">
        <f>IF(F1126&lt;Premissas!$B$8,"&lt; 1,00",IF(F1126&lt;Premissas!$B$9,"1,00 – 1,19",IF(F1126&lt;Premissas!$B$10,"1,20 – 1,39",IF(F1126&lt;Premissas!$B$11,"1,40 – 1,59",IF(F1126&lt;Premissas!$B$12,"1,60 – 1,99","≥ 2,00")))))</f>
        <v/>
      </c>
      <c r="K1126" s="5">
        <f>IF(F1126&lt;Premissas!$B$8,Premissas!$B$13,IF(F1126&lt;Premissas!$B$9,Premissas!$B$14,IF(F1126&lt;Premissas!$B$10,Premissas!$B$15,IF(F1126&lt;Premissas!$B$11,Premissas!$B$16,IF(F1126&lt;Premissas!$B$12,Premissas!$B$17,Premissas!$B$18)))))</f>
        <v/>
      </c>
      <c r="L1126" s="5">
        <f>K1126/Premissas!$B$4</f>
        <v/>
      </c>
      <c r="M1126" s="2">
        <f>IF(K1126=Premissas!$B$18,"SIM","NÃO")</f>
        <v/>
      </c>
    </row>
    <row r="1127">
      <c r="A1127" s="2" t="n">
        <v>3701417</v>
      </c>
      <c r="B1127" s="2" t="inlineStr">
        <is>
          <t>Jefferson De Oliveira Albunio</t>
        </is>
      </c>
      <c r="C1127" s="2" t="n">
        <v>1942</v>
      </c>
      <c r="D1127" s="2">
        <f>IFERROR(TEXTJOIN(" | ",TRUE,UNIQUE(FILTER(Detalhe_Registro!$C:$C,(Detalhe_Registro!$D:$D=A1127)*(Detalhe_Registro!$E:$E=B1127)*(Detalhe_Registro!$M:$M="SIM")))),"")</f>
        <v/>
      </c>
      <c r="E1127" s="2">
        <f>COUNTIFS(Detalhe_Registro!$D:$D,A1127,Detalhe_Registro!$E:$E,B1127,Detalhe_Registro!$M:$M,"SIM")</f>
        <v/>
      </c>
      <c r="F1127" s="2">
        <f>IFERROR(MAXIFS(Detalhe_Registro!$N:$N,Detalhe_Registro!$D:$D,A1127,Detalhe_Registro!$E:$E,B1127,Detalhe_Registro!$M:$M,"SIM"),0)</f>
        <v/>
      </c>
      <c r="G1127" s="2">
        <f>IFERROR(AVERAGEIFS(Detalhe_Registro!$N:$N,Detalhe_Registro!$D:$D,A1127,Detalhe_Registro!$E:$E,B1127,Detalhe_Registro!$M:$M,"SIM"),0)</f>
        <v/>
      </c>
      <c r="H1127" s="2">
        <f>SUMIFS(Detalhe_Registro!$F:$F,Detalhe_Registro!$D:$D,A1127,Detalhe_Registro!$E:$E,B1127,Detalhe_Registro!$M:$M,"SIM")</f>
        <v/>
      </c>
      <c r="I1127" s="2">
        <f>SUMIFS(Detalhe_Registro!$G:$G,Detalhe_Registro!$D:$D,A1127,Detalhe_Registro!$E:$E,B1127,Detalhe_Registro!$M:$M,"SIM")</f>
        <v/>
      </c>
      <c r="J1127" s="2">
        <f>IF(F1127&lt;Premissas!$B$8,"&lt; 1,00",IF(F1127&lt;Premissas!$B$9,"1,00 – 1,19",IF(F1127&lt;Premissas!$B$10,"1,20 – 1,39",IF(F1127&lt;Premissas!$B$11,"1,40 – 1,59",IF(F1127&lt;Premissas!$B$12,"1,60 – 1,99","≥ 2,00")))))</f>
        <v/>
      </c>
      <c r="K1127" s="5">
        <f>IF(F1127&lt;Premissas!$B$8,Premissas!$B$13,IF(F1127&lt;Premissas!$B$9,Premissas!$B$14,IF(F1127&lt;Premissas!$B$10,Premissas!$B$15,IF(F1127&lt;Premissas!$B$11,Premissas!$B$16,IF(F1127&lt;Premissas!$B$12,Premissas!$B$17,Premissas!$B$18)))))</f>
        <v/>
      </c>
      <c r="L1127" s="5">
        <f>K1127/Premissas!$B$4</f>
        <v/>
      </c>
      <c r="M1127" s="2">
        <f>IF(K1127=Premissas!$B$18,"SIM","NÃO")</f>
        <v/>
      </c>
    </row>
    <row r="1128">
      <c r="A1128" s="2" t="n">
        <v>5402042</v>
      </c>
      <c r="B1128" s="2" t="inlineStr">
        <is>
          <t>Jefferson ferreira da silva</t>
        </is>
      </c>
      <c r="C1128" s="2" t="n">
        <v>1942</v>
      </c>
      <c r="D1128" s="2">
        <f>IFERROR(TEXTJOIN(" | ",TRUE,UNIQUE(FILTER(Detalhe_Registro!$C:$C,(Detalhe_Registro!$D:$D=A1128)*(Detalhe_Registro!$E:$E=B1128)*(Detalhe_Registro!$M:$M="SIM")))),"")</f>
        <v/>
      </c>
      <c r="E1128" s="2">
        <f>COUNTIFS(Detalhe_Registro!$D:$D,A1128,Detalhe_Registro!$E:$E,B1128,Detalhe_Registro!$M:$M,"SIM")</f>
        <v/>
      </c>
      <c r="F1128" s="2">
        <f>IFERROR(MAXIFS(Detalhe_Registro!$N:$N,Detalhe_Registro!$D:$D,A1128,Detalhe_Registro!$E:$E,B1128,Detalhe_Registro!$M:$M,"SIM"),0)</f>
        <v/>
      </c>
      <c r="G1128" s="2">
        <f>IFERROR(AVERAGEIFS(Detalhe_Registro!$N:$N,Detalhe_Registro!$D:$D,A1128,Detalhe_Registro!$E:$E,B1128,Detalhe_Registro!$M:$M,"SIM"),0)</f>
        <v/>
      </c>
      <c r="H1128" s="2">
        <f>SUMIFS(Detalhe_Registro!$F:$F,Detalhe_Registro!$D:$D,A1128,Detalhe_Registro!$E:$E,B1128,Detalhe_Registro!$M:$M,"SIM")</f>
        <v/>
      </c>
      <c r="I1128" s="2">
        <f>SUMIFS(Detalhe_Registro!$G:$G,Detalhe_Registro!$D:$D,A1128,Detalhe_Registro!$E:$E,B1128,Detalhe_Registro!$M:$M,"SIM")</f>
        <v/>
      </c>
      <c r="J1128" s="2">
        <f>IF(F1128&lt;Premissas!$B$8,"&lt; 1,00",IF(F1128&lt;Premissas!$B$9,"1,00 – 1,19",IF(F1128&lt;Premissas!$B$10,"1,20 – 1,39",IF(F1128&lt;Premissas!$B$11,"1,40 – 1,59",IF(F1128&lt;Premissas!$B$12,"1,60 – 1,99","≥ 2,00")))))</f>
        <v/>
      </c>
      <c r="K1128" s="5">
        <f>IF(F1128&lt;Premissas!$B$8,Premissas!$B$13,IF(F1128&lt;Premissas!$B$9,Premissas!$B$14,IF(F1128&lt;Premissas!$B$10,Premissas!$B$15,IF(F1128&lt;Premissas!$B$11,Premissas!$B$16,IF(F1128&lt;Premissas!$B$12,Premissas!$B$17,Premissas!$B$18)))))</f>
        <v/>
      </c>
      <c r="L1128" s="5">
        <f>K1128/Premissas!$B$4</f>
        <v/>
      </c>
      <c r="M1128" s="2">
        <f>IF(K1128=Premissas!$B$18,"SIM","NÃO")</f>
        <v/>
      </c>
    </row>
    <row r="1129">
      <c r="A1129" s="2" t="n">
        <v>6032079</v>
      </c>
      <c r="B1129" s="2" t="inlineStr">
        <is>
          <t>Jessica Cristina Silva De Oliveira</t>
        </is>
      </c>
      <c r="C1129" s="2" t="n">
        <v>1942</v>
      </c>
      <c r="D1129" s="2">
        <f>IFERROR(TEXTJOIN(" | ",TRUE,UNIQUE(FILTER(Detalhe_Registro!$C:$C,(Detalhe_Registro!$D:$D=A1129)*(Detalhe_Registro!$E:$E=B1129)*(Detalhe_Registro!$M:$M="SIM")))),"")</f>
        <v/>
      </c>
      <c r="E1129" s="2">
        <f>COUNTIFS(Detalhe_Registro!$D:$D,A1129,Detalhe_Registro!$E:$E,B1129,Detalhe_Registro!$M:$M,"SIM")</f>
        <v/>
      </c>
      <c r="F1129" s="2">
        <f>IFERROR(MAXIFS(Detalhe_Registro!$N:$N,Detalhe_Registro!$D:$D,A1129,Detalhe_Registro!$E:$E,B1129,Detalhe_Registro!$M:$M,"SIM"),0)</f>
        <v/>
      </c>
      <c r="G1129" s="2">
        <f>IFERROR(AVERAGEIFS(Detalhe_Registro!$N:$N,Detalhe_Registro!$D:$D,A1129,Detalhe_Registro!$E:$E,B1129,Detalhe_Registro!$M:$M,"SIM"),0)</f>
        <v/>
      </c>
      <c r="H1129" s="2">
        <f>SUMIFS(Detalhe_Registro!$F:$F,Detalhe_Registro!$D:$D,A1129,Detalhe_Registro!$E:$E,B1129,Detalhe_Registro!$M:$M,"SIM")</f>
        <v/>
      </c>
      <c r="I1129" s="2">
        <f>SUMIFS(Detalhe_Registro!$G:$G,Detalhe_Registro!$D:$D,A1129,Detalhe_Registro!$E:$E,B1129,Detalhe_Registro!$M:$M,"SIM")</f>
        <v/>
      </c>
      <c r="J1129" s="2">
        <f>IF(F1129&lt;Premissas!$B$8,"&lt; 1,00",IF(F1129&lt;Premissas!$B$9,"1,00 – 1,19",IF(F1129&lt;Premissas!$B$10,"1,20 – 1,39",IF(F1129&lt;Premissas!$B$11,"1,40 – 1,59",IF(F1129&lt;Premissas!$B$12,"1,60 – 1,99","≥ 2,00")))))</f>
        <v/>
      </c>
      <c r="K1129" s="5">
        <f>IF(F1129&lt;Premissas!$B$8,Premissas!$B$13,IF(F1129&lt;Premissas!$B$9,Premissas!$B$14,IF(F1129&lt;Premissas!$B$10,Premissas!$B$15,IF(F1129&lt;Premissas!$B$11,Premissas!$B$16,IF(F1129&lt;Premissas!$B$12,Premissas!$B$17,Premissas!$B$18)))))</f>
        <v/>
      </c>
      <c r="L1129" s="5">
        <f>K1129/Premissas!$B$4</f>
        <v/>
      </c>
      <c r="M1129" s="2">
        <f>IF(K1129=Premissas!$B$18,"SIM","NÃO")</f>
        <v/>
      </c>
    </row>
    <row r="1130">
      <c r="A1130" s="2" t="n">
        <v>5517508</v>
      </c>
      <c r="B1130" s="2" t="inlineStr">
        <is>
          <t>Jhonathan Lucas Dantas Guedes</t>
        </is>
      </c>
      <c r="C1130" s="2" t="n">
        <v>1942</v>
      </c>
      <c r="D1130" s="2">
        <f>IFERROR(TEXTJOIN(" | ",TRUE,UNIQUE(FILTER(Detalhe_Registro!$C:$C,(Detalhe_Registro!$D:$D=A1130)*(Detalhe_Registro!$E:$E=B1130)*(Detalhe_Registro!$M:$M="SIM")))),"")</f>
        <v/>
      </c>
      <c r="E1130" s="2">
        <f>COUNTIFS(Detalhe_Registro!$D:$D,A1130,Detalhe_Registro!$E:$E,B1130,Detalhe_Registro!$M:$M,"SIM")</f>
        <v/>
      </c>
      <c r="F1130" s="2">
        <f>IFERROR(MAXIFS(Detalhe_Registro!$N:$N,Detalhe_Registro!$D:$D,A1130,Detalhe_Registro!$E:$E,B1130,Detalhe_Registro!$M:$M,"SIM"),0)</f>
        <v/>
      </c>
      <c r="G1130" s="2">
        <f>IFERROR(AVERAGEIFS(Detalhe_Registro!$N:$N,Detalhe_Registro!$D:$D,A1130,Detalhe_Registro!$E:$E,B1130,Detalhe_Registro!$M:$M,"SIM"),0)</f>
        <v/>
      </c>
      <c r="H1130" s="2">
        <f>SUMIFS(Detalhe_Registro!$F:$F,Detalhe_Registro!$D:$D,A1130,Detalhe_Registro!$E:$E,B1130,Detalhe_Registro!$M:$M,"SIM")</f>
        <v/>
      </c>
      <c r="I1130" s="2">
        <f>SUMIFS(Detalhe_Registro!$G:$G,Detalhe_Registro!$D:$D,A1130,Detalhe_Registro!$E:$E,B1130,Detalhe_Registro!$M:$M,"SIM")</f>
        <v/>
      </c>
      <c r="J1130" s="2">
        <f>IF(F1130&lt;Premissas!$B$8,"&lt; 1,00",IF(F1130&lt;Premissas!$B$9,"1,00 – 1,19",IF(F1130&lt;Premissas!$B$10,"1,20 – 1,39",IF(F1130&lt;Premissas!$B$11,"1,40 – 1,59",IF(F1130&lt;Premissas!$B$12,"1,60 – 1,99","≥ 2,00")))))</f>
        <v/>
      </c>
      <c r="K1130" s="5">
        <f>IF(F1130&lt;Premissas!$B$8,Premissas!$B$13,IF(F1130&lt;Premissas!$B$9,Premissas!$B$14,IF(F1130&lt;Premissas!$B$10,Premissas!$B$15,IF(F1130&lt;Premissas!$B$11,Premissas!$B$16,IF(F1130&lt;Premissas!$B$12,Premissas!$B$17,Premissas!$B$18)))))</f>
        <v/>
      </c>
      <c r="L1130" s="5">
        <f>K1130/Premissas!$B$4</f>
        <v/>
      </c>
      <c r="M1130" s="2">
        <f>IF(K1130=Premissas!$B$18,"SIM","NÃO")</f>
        <v/>
      </c>
    </row>
    <row r="1131">
      <c r="A1131" s="2" t="n">
        <v>6011012</v>
      </c>
      <c r="B1131" s="2" t="inlineStr">
        <is>
          <t>Joao Batista Ribeiro Neto</t>
        </is>
      </c>
      <c r="C1131" s="2" t="n">
        <v>1942</v>
      </c>
      <c r="D1131" s="2">
        <f>IFERROR(TEXTJOIN(" | ",TRUE,UNIQUE(FILTER(Detalhe_Registro!$C:$C,(Detalhe_Registro!$D:$D=A1131)*(Detalhe_Registro!$E:$E=B1131)*(Detalhe_Registro!$M:$M="SIM")))),"")</f>
        <v/>
      </c>
      <c r="E1131" s="2">
        <f>COUNTIFS(Detalhe_Registro!$D:$D,A1131,Detalhe_Registro!$E:$E,B1131,Detalhe_Registro!$M:$M,"SIM")</f>
        <v/>
      </c>
      <c r="F1131" s="2">
        <f>IFERROR(MAXIFS(Detalhe_Registro!$N:$N,Detalhe_Registro!$D:$D,A1131,Detalhe_Registro!$E:$E,B1131,Detalhe_Registro!$M:$M,"SIM"),0)</f>
        <v/>
      </c>
      <c r="G1131" s="2">
        <f>IFERROR(AVERAGEIFS(Detalhe_Registro!$N:$N,Detalhe_Registro!$D:$D,A1131,Detalhe_Registro!$E:$E,B1131,Detalhe_Registro!$M:$M,"SIM"),0)</f>
        <v/>
      </c>
      <c r="H1131" s="2">
        <f>SUMIFS(Detalhe_Registro!$F:$F,Detalhe_Registro!$D:$D,A1131,Detalhe_Registro!$E:$E,B1131,Detalhe_Registro!$M:$M,"SIM")</f>
        <v/>
      </c>
      <c r="I1131" s="2">
        <f>SUMIFS(Detalhe_Registro!$G:$G,Detalhe_Registro!$D:$D,A1131,Detalhe_Registro!$E:$E,B1131,Detalhe_Registro!$M:$M,"SIM")</f>
        <v/>
      </c>
      <c r="J1131" s="2">
        <f>IF(F1131&lt;Premissas!$B$8,"&lt; 1,00",IF(F1131&lt;Premissas!$B$9,"1,00 – 1,19",IF(F1131&lt;Premissas!$B$10,"1,20 – 1,39",IF(F1131&lt;Premissas!$B$11,"1,40 – 1,59",IF(F1131&lt;Premissas!$B$12,"1,60 – 1,99","≥ 2,00")))))</f>
        <v/>
      </c>
      <c r="K1131" s="5">
        <f>IF(F1131&lt;Premissas!$B$8,Premissas!$B$13,IF(F1131&lt;Premissas!$B$9,Premissas!$B$14,IF(F1131&lt;Premissas!$B$10,Premissas!$B$15,IF(F1131&lt;Premissas!$B$11,Premissas!$B$16,IF(F1131&lt;Premissas!$B$12,Premissas!$B$17,Premissas!$B$18)))))</f>
        <v/>
      </c>
      <c r="L1131" s="5">
        <f>K1131/Premissas!$B$4</f>
        <v/>
      </c>
      <c r="M1131" s="2">
        <f>IF(K1131=Premissas!$B$18,"SIM","NÃO")</f>
        <v/>
      </c>
    </row>
    <row r="1132">
      <c r="A1132" s="2" t="n">
        <v>5653851</v>
      </c>
      <c r="B1132" s="2" t="inlineStr">
        <is>
          <t>Joao Henrique Alkmin Das Neves</t>
        </is>
      </c>
      <c r="C1132" s="2" t="n">
        <v>1942</v>
      </c>
      <c r="D1132" s="2">
        <f>IFERROR(TEXTJOIN(" | ",TRUE,UNIQUE(FILTER(Detalhe_Registro!$C:$C,(Detalhe_Registro!$D:$D=A1132)*(Detalhe_Registro!$E:$E=B1132)*(Detalhe_Registro!$M:$M="SIM")))),"")</f>
        <v/>
      </c>
      <c r="E1132" s="2">
        <f>COUNTIFS(Detalhe_Registro!$D:$D,A1132,Detalhe_Registro!$E:$E,B1132,Detalhe_Registro!$M:$M,"SIM")</f>
        <v/>
      </c>
      <c r="F1132" s="2">
        <f>IFERROR(MAXIFS(Detalhe_Registro!$N:$N,Detalhe_Registro!$D:$D,A1132,Detalhe_Registro!$E:$E,B1132,Detalhe_Registro!$M:$M,"SIM"),0)</f>
        <v/>
      </c>
      <c r="G1132" s="2">
        <f>IFERROR(AVERAGEIFS(Detalhe_Registro!$N:$N,Detalhe_Registro!$D:$D,A1132,Detalhe_Registro!$E:$E,B1132,Detalhe_Registro!$M:$M,"SIM"),0)</f>
        <v/>
      </c>
      <c r="H1132" s="2">
        <f>SUMIFS(Detalhe_Registro!$F:$F,Detalhe_Registro!$D:$D,A1132,Detalhe_Registro!$E:$E,B1132,Detalhe_Registro!$M:$M,"SIM")</f>
        <v/>
      </c>
      <c r="I1132" s="2">
        <f>SUMIFS(Detalhe_Registro!$G:$G,Detalhe_Registro!$D:$D,A1132,Detalhe_Registro!$E:$E,B1132,Detalhe_Registro!$M:$M,"SIM")</f>
        <v/>
      </c>
      <c r="J1132" s="2">
        <f>IF(F1132&lt;Premissas!$B$8,"&lt; 1,00",IF(F1132&lt;Premissas!$B$9,"1,00 – 1,19",IF(F1132&lt;Premissas!$B$10,"1,20 – 1,39",IF(F1132&lt;Premissas!$B$11,"1,40 – 1,59",IF(F1132&lt;Premissas!$B$12,"1,60 – 1,99","≥ 2,00")))))</f>
        <v/>
      </c>
      <c r="K1132" s="5">
        <f>IF(F1132&lt;Premissas!$B$8,Premissas!$B$13,IF(F1132&lt;Premissas!$B$9,Premissas!$B$14,IF(F1132&lt;Premissas!$B$10,Premissas!$B$15,IF(F1132&lt;Premissas!$B$11,Premissas!$B$16,IF(F1132&lt;Premissas!$B$12,Premissas!$B$17,Premissas!$B$18)))))</f>
        <v/>
      </c>
      <c r="L1132" s="5">
        <f>K1132/Premissas!$B$4</f>
        <v/>
      </c>
      <c r="M1132" s="2">
        <f>IF(K1132=Premissas!$B$18,"SIM","NÃO")</f>
        <v/>
      </c>
    </row>
    <row r="1133">
      <c r="A1133" s="2" t="n">
        <v>5662427</v>
      </c>
      <c r="B1133" s="2" t="inlineStr">
        <is>
          <t>Joao Vitor Do Nascimento Martins</t>
        </is>
      </c>
      <c r="C1133" s="2" t="n">
        <v>1942</v>
      </c>
      <c r="D1133" s="2">
        <f>IFERROR(TEXTJOIN(" | ",TRUE,UNIQUE(FILTER(Detalhe_Registro!$C:$C,(Detalhe_Registro!$D:$D=A1133)*(Detalhe_Registro!$E:$E=B1133)*(Detalhe_Registro!$M:$M="SIM")))),"")</f>
        <v/>
      </c>
      <c r="E1133" s="2">
        <f>COUNTIFS(Detalhe_Registro!$D:$D,A1133,Detalhe_Registro!$E:$E,B1133,Detalhe_Registro!$M:$M,"SIM")</f>
        <v/>
      </c>
      <c r="F1133" s="2">
        <f>IFERROR(MAXIFS(Detalhe_Registro!$N:$N,Detalhe_Registro!$D:$D,A1133,Detalhe_Registro!$E:$E,B1133,Detalhe_Registro!$M:$M,"SIM"),0)</f>
        <v/>
      </c>
      <c r="G1133" s="2">
        <f>IFERROR(AVERAGEIFS(Detalhe_Registro!$N:$N,Detalhe_Registro!$D:$D,A1133,Detalhe_Registro!$E:$E,B1133,Detalhe_Registro!$M:$M,"SIM"),0)</f>
        <v/>
      </c>
      <c r="H1133" s="2">
        <f>SUMIFS(Detalhe_Registro!$F:$F,Detalhe_Registro!$D:$D,A1133,Detalhe_Registro!$E:$E,B1133,Detalhe_Registro!$M:$M,"SIM")</f>
        <v/>
      </c>
      <c r="I1133" s="2">
        <f>SUMIFS(Detalhe_Registro!$G:$G,Detalhe_Registro!$D:$D,A1133,Detalhe_Registro!$E:$E,B1133,Detalhe_Registro!$M:$M,"SIM")</f>
        <v/>
      </c>
      <c r="J1133" s="2">
        <f>IF(F1133&lt;Premissas!$B$8,"&lt; 1,00",IF(F1133&lt;Premissas!$B$9,"1,00 – 1,19",IF(F1133&lt;Premissas!$B$10,"1,20 – 1,39",IF(F1133&lt;Premissas!$B$11,"1,40 – 1,59",IF(F1133&lt;Premissas!$B$12,"1,60 – 1,99","≥ 2,00")))))</f>
        <v/>
      </c>
      <c r="K1133" s="5">
        <f>IF(F1133&lt;Premissas!$B$8,Premissas!$B$13,IF(F1133&lt;Premissas!$B$9,Premissas!$B$14,IF(F1133&lt;Premissas!$B$10,Premissas!$B$15,IF(F1133&lt;Premissas!$B$11,Premissas!$B$16,IF(F1133&lt;Premissas!$B$12,Premissas!$B$17,Premissas!$B$18)))))</f>
        <v/>
      </c>
      <c r="L1133" s="5">
        <f>K1133/Premissas!$B$4</f>
        <v/>
      </c>
      <c r="M1133" s="2">
        <f>IF(K1133=Premissas!$B$18,"SIM","NÃO")</f>
        <v/>
      </c>
    </row>
    <row r="1134">
      <c r="A1134" s="2" t="n">
        <v>5801320</v>
      </c>
      <c r="B1134" s="2" t="inlineStr">
        <is>
          <t>Joao Vitor Ferreira Pais</t>
        </is>
      </c>
      <c r="C1134" s="2" t="n">
        <v>1942</v>
      </c>
      <c r="D1134" s="2">
        <f>IFERROR(TEXTJOIN(" | ",TRUE,UNIQUE(FILTER(Detalhe_Registro!$C:$C,(Detalhe_Registro!$D:$D=A1134)*(Detalhe_Registro!$E:$E=B1134)*(Detalhe_Registro!$M:$M="SIM")))),"")</f>
        <v/>
      </c>
      <c r="E1134" s="2">
        <f>COUNTIFS(Detalhe_Registro!$D:$D,A1134,Detalhe_Registro!$E:$E,B1134,Detalhe_Registro!$M:$M,"SIM")</f>
        <v/>
      </c>
      <c r="F1134" s="2">
        <f>IFERROR(MAXIFS(Detalhe_Registro!$N:$N,Detalhe_Registro!$D:$D,A1134,Detalhe_Registro!$E:$E,B1134,Detalhe_Registro!$M:$M,"SIM"),0)</f>
        <v/>
      </c>
      <c r="G1134" s="2">
        <f>IFERROR(AVERAGEIFS(Detalhe_Registro!$N:$N,Detalhe_Registro!$D:$D,A1134,Detalhe_Registro!$E:$E,B1134,Detalhe_Registro!$M:$M,"SIM"),0)</f>
        <v/>
      </c>
      <c r="H1134" s="2">
        <f>SUMIFS(Detalhe_Registro!$F:$F,Detalhe_Registro!$D:$D,A1134,Detalhe_Registro!$E:$E,B1134,Detalhe_Registro!$M:$M,"SIM")</f>
        <v/>
      </c>
      <c r="I1134" s="2">
        <f>SUMIFS(Detalhe_Registro!$G:$G,Detalhe_Registro!$D:$D,A1134,Detalhe_Registro!$E:$E,B1134,Detalhe_Registro!$M:$M,"SIM")</f>
        <v/>
      </c>
      <c r="J1134" s="2">
        <f>IF(F1134&lt;Premissas!$B$8,"&lt; 1,00",IF(F1134&lt;Premissas!$B$9,"1,00 – 1,19",IF(F1134&lt;Premissas!$B$10,"1,20 – 1,39",IF(F1134&lt;Premissas!$B$11,"1,40 – 1,59",IF(F1134&lt;Premissas!$B$12,"1,60 – 1,99","≥ 2,00")))))</f>
        <v/>
      </c>
      <c r="K1134" s="5">
        <f>IF(F1134&lt;Premissas!$B$8,Premissas!$B$13,IF(F1134&lt;Premissas!$B$9,Premissas!$B$14,IF(F1134&lt;Premissas!$B$10,Premissas!$B$15,IF(F1134&lt;Premissas!$B$11,Premissas!$B$16,IF(F1134&lt;Premissas!$B$12,Premissas!$B$17,Premissas!$B$18)))))</f>
        <v/>
      </c>
      <c r="L1134" s="5">
        <f>K1134/Premissas!$B$4</f>
        <v/>
      </c>
      <c r="M1134" s="2">
        <f>IF(K1134=Premissas!$B$18,"SIM","NÃO")</f>
        <v/>
      </c>
    </row>
    <row r="1135">
      <c r="A1135" s="2" t="n">
        <v>5433452</v>
      </c>
      <c r="B1135" s="2" t="inlineStr">
        <is>
          <t>Joel dos Santos Iago</t>
        </is>
      </c>
      <c r="C1135" s="2" t="n">
        <v>1942</v>
      </c>
      <c r="D1135" s="2">
        <f>IFERROR(TEXTJOIN(" | ",TRUE,UNIQUE(FILTER(Detalhe_Registro!$C:$C,(Detalhe_Registro!$D:$D=A1135)*(Detalhe_Registro!$E:$E=B1135)*(Detalhe_Registro!$M:$M="SIM")))),"")</f>
        <v/>
      </c>
      <c r="E1135" s="2">
        <f>COUNTIFS(Detalhe_Registro!$D:$D,A1135,Detalhe_Registro!$E:$E,B1135,Detalhe_Registro!$M:$M,"SIM")</f>
        <v/>
      </c>
      <c r="F1135" s="2">
        <f>IFERROR(MAXIFS(Detalhe_Registro!$N:$N,Detalhe_Registro!$D:$D,A1135,Detalhe_Registro!$E:$E,B1135,Detalhe_Registro!$M:$M,"SIM"),0)</f>
        <v/>
      </c>
      <c r="G1135" s="2">
        <f>IFERROR(AVERAGEIFS(Detalhe_Registro!$N:$N,Detalhe_Registro!$D:$D,A1135,Detalhe_Registro!$E:$E,B1135,Detalhe_Registro!$M:$M,"SIM"),0)</f>
        <v/>
      </c>
      <c r="H1135" s="2">
        <f>SUMIFS(Detalhe_Registro!$F:$F,Detalhe_Registro!$D:$D,A1135,Detalhe_Registro!$E:$E,B1135,Detalhe_Registro!$M:$M,"SIM")</f>
        <v/>
      </c>
      <c r="I1135" s="2">
        <f>SUMIFS(Detalhe_Registro!$G:$G,Detalhe_Registro!$D:$D,A1135,Detalhe_Registro!$E:$E,B1135,Detalhe_Registro!$M:$M,"SIM")</f>
        <v/>
      </c>
      <c r="J1135" s="2">
        <f>IF(F1135&lt;Premissas!$B$8,"&lt; 1,00",IF(F1135&lt;Premissas!$B$9,"1,00 – 1,19",IF(F1135&lt;Premissas!$B$10,"1,20 – 1,39",IF(F1135&lt;Premissas!$B$11,"1,40 – 1,59",IF(F1135&lt;Premissas!$B$12,"1,60 – 1,99","≥ 2,00")))))</f>
        <v/>
      </c>
      <c r="K1135" s="5">
        <f>IF(F1135&lt;Premissas!$B$8,Premissas!$B$13,IF(F1135&lt;Premissas!$B$9,Premissas!$B$14,IF(F1135&lt;Premissas!$B$10,Premissas!$B$15,IF(F1135&lt;Premissas!$B$11,Premissas!$B$16,IF(F1135&lt;Premissas!$B$12,Premissas!$B$17,Premissas!$B$18)))))</f>
        <v/>
      </c>
      <c r="L1135" s="5">
        <f>K1135/Premissas!$B$4</f>
        <v/>
      </c>
      <c r="M1135" s="2">
        <f>IF(K1135=Premissas!$B$18,"SIM","NÃO")</f>
        <v/>
      </c>
    </row>
    <row r="1136">
      <c r="A1136" s="2" t="n">
        <v>6014240</v>
      </c>
      <c r="B1136" s="2" t="inlineStr">
        <is>
          <t>Jonas Ramos Dos Santos Filho</t>
        </is>
      </c>
      <c r="C1136" s="2" t="n">
        <v>1942</v>
      </c>
      <c r="D1136" s="2">
        <f>IFERROR(TEXTJOIN(" | ",TRUE,UNIQUE(FILTER(Detalhe_Registro!$C:$C,(Detalhe_Registro!$D:$D=A1136)*(Detalhe_Registro!$E:$E=B1136)*(Detalhe_Registro!$M:$M="SIM")))),"")</f>
        <v/>
      </c>
      <c r="E1136" s="2">
        <f>COUNTIFS(Detalhe_Registro!$D:$D,A1136,Detalhe_Registro!$E:$E,B1136,Detalhe_Registro!$M:$M,"SIM")</f>
        <v/>
      </c>
      <c r="F1136" s="2">
        <f>IFERROR(MAXIFS(Detalhe_Registro!$N:$N,Detalhe_Registro!$D:$D,A1136,Detalhe_Registro!$E:$E,B1136,Detalhe_Registro!$M:$M,"SIM"),0)</f>
        <v/>
      </c>
      <c r="G1136" s="2">
        <f>IFERROR(AVERAGEIFS(Detalhe_Registro!$N:$N,Detalhe_Registro!$D:$D,A1136,Detalhe_Registro!$E:$E,B1136,Detalhe_Registro!$M:$M,"SIM"),0)</f>
        <v/>
      </c>
      <c r="H1136" s="2">
        <f>SUMIFS(Detalhe_Registro!$F:$F,Detalhe_Registro!$D:$D,A1136,Detalhe_Registro!$E:$E,B1136,Detalhe_Registro!$M:$M,"SIM")</f>
        <v/>
      </c>
      <c r="I1136" s="2">
        <f>SUMIFS(Detalhe_Registro!$G:$G,Detalhe_Registro!$D:$D,A1136,Detalhe_Registro!$E:$E,B1136,Detalhe_Registro!$M:$M,"SIM")</f>
        <v/>
      </c>
      <c r="J1136" s="2">
        <f>IF(F1136&lt;Premissas!$B$8,"&lt; 1,00",IF(F1136&lt;Premissas!$B$9,"1,00 – 1,19",IF(F1136&lt;Premissas!$B$10,"1,20 – 1,39",IF(F1136&lt;Premissas!$B$11,"1,40 – 1,59",IF(F1136&lt;Premissas!$B$12,"1,60 – 1,99","≥ 2,00")))))</f>
        <v/>
      </c>
      <c r="K1136" s="5">
        <f>IF(F1136&lt;Premissas!$B$8,Premissas!$B$13,IF(F1136&lt;Premissas!$B$9,Premissas!$B$14,IF(F1136&lt;Premissas!$B$10,Premissas!$B$15,IF(F1136&lt;Premissas!$B$11,Premissas!$B$16,IF(F1136&lt;Premissas!$B$12,Premissas!$B$17,Premissas!$B$18)))))</f>
        <v/>
      </c>
      <c r="L1136" s="5">
        <f>K1136/Premissas!$B$4</f>
        <v/>
      </c>
      <c r="M1136" s="2">
        <f>IF(K1136=Premissas!$B$18,"SIM","NÃO")</f>
        <v/>
      </c>
    </row>
    <row r="1137">
      <c r="A1137" s="2" t="n">
        <v>5995795</v>
      </c>
      <c r="B1137" s="2" t="inlineStr">
        <is>
          <t>Jorge Antonio Quijada Perez</t>
        </is>
      </c>
      <c r="C1137" s="2" t="n">
        <v>1942</v>
      </c>
      <c r="D1137" s="2">
        <f>IFERROR(TEXTJOIN(" | ",TRUE,UNIQUE(FILTER(Detalhe_Registro!$C:$C,(Detalhe_Registro!$D:$D=A1137)*(Detalhe_Registro!$E:$E=B1137)*(Detalhe_Registro!$M:$M="SIM")))),"")</f>
        <v/>
      </c>
      <c r="E1137" s="2">
        <f>COUNTIFS(Detalhe_Registro!$D:$D,A1137,Detalhe_Registro!$E:$E,B1137,Detalhe_Registro!$M:$M,"SIM")</f>
        <v/>
      </c>
      <c r="F1137" s="2">
        <f>IFERROR(MAXIFS(Detalhe_Registro!$N:$N,Detalhe_Registro!$D:$D,A1137,Detalhe_Registro!$E:$E,B1137,Detalhe_Registro!$M:$M,"SIM"),0)</f>
        <v/>
      </c>
      <c r="G1137" s="2">
        <f>IFERROR(AVERAGEIFS(Detalhe_Registro!$N:$N,Detalhe_Registro!$D:$D,A1137,Detalhe_Registro!$E:$E,B1137,Detalhe_Registro!$M:$M,"SIM"),0)</f>
        <v/>
      </c>
      <c r="H1137" s="2">
        <f>SUMIFS(Detalhe_Registro!$F:$F,Detalhe_Registro!$D:$D,A1137,Detalhe_Registro!$E:$E,B1137,Detalhe_Registro!$M:$M,"SIM")</f>
        <v/>
      </c>
      <c r="I1137" s="2">
        <f>SUMIFS(Detalhe_Registro!$G:$G,Detalhe_Registro!$D:$D,A1137,Detalhe_Registro!$E:$E,B1137,Detalhe_Registro!$M:$M,"SIM")</f>
        <v/>
      </c>
      <c r="J1137" s="2">
        <f>IF(F1137&lt;Premissas!$B$8,"&lt; 1,00",IF(F1137&lt;Premissas!$B$9,"1,00 – 1,19",IF(F1137&lt;Premissas!$B$10,"1,20 – 1,39",IF(F1137&lt;Premissas!$B$11,"1,40 – 1,59",IF(F1137&lt;Premissas!$B$12,"1,60 – 1,99","≥ 2,00")))))</f>
        <v/>
      </c>
      <c r="K1137" s="5">
        <f>IF(F1137&lt;Premissas!$B$8,Premissas!$B$13,IF(F1137&lt;Premissas!$B$9,Premissas!$B$14,IF(F1137&lt;Premissas!$B$10,Premissas!$B$15,IF(F1137&lt;Premissas!$B$11,Premissas!$B$16,IF(F1137&lt;Premissas!$B$12,Premissas!$B$17,Premissas!$B$18)))))</f>
        <v/>
      </c>
      <c r="L1137" s="5">
        <f>K1137/Premissas!$B$4</f>
        <v/>
      </c>
      <c r="M1137" s="2">
        <f>IF(K1137=Premissas!$B$18,"SIM","NÃO")</f>
        <v/>
      </c>
    </row>
    <row r="1138">
      <c r="A1138" s="2" t="n">
        <v>5224055</v>
      </c>
      <c r="B1138" s="2" t="inlineStr">
        <is>
          <t>Jose Carlos Da Silva</t>
        </is>
      </c>
      <c r="C1138" s="2" t="n">
        <v>1942</v>
      </c>
      <c r="D1138" s="2">
        <f>IFERROR(TEXTJOIN(" | ",TRUE,UNIQUE(FILTER(Detalhe_Registro!$C:$C,(Detalhe_Registro!$D:$D=A1138)*(Detalhe_Registro!$E:$E=B1138)*(Detalhe_Registro!$M:$M="SIM")))),"")</f>
        <v/>
      </c>
      <c r="E1138" s="2">
        <f>COUNTIFS(Detalhe_Registro!$D:$D,A1138,Detalhe_Registro!$E:$E,B1138,Detalhe_Registro!$M:$M,"SIM")</f>
        <v/>
      </c>
      <c r="F1138" s="2">
        <f>IFERROR(MAXIFS(Detalhe_Registro!$N:$N,Detalhe_Registro!$D:$D,A1138,Detalhe_Registro!$E:$E,B1138,Detalhe_Registro!$M:$M,"SIM"),0)</f>
        <v/>
      </c>
      <c r="G1138" s="2">
        <f>IFERROR(AVERAGEIFS(Detalhe_Registro!$N:$N,Detalhe_Registro!$D:$D,A1138,Detalhe_Registro!$E:$E,B1138,Detalhe_Registro!$M:$M,"SIM"),0)</f>
        <v/>
      </c>
      <c r="H1138" s="2">
        <f>SUMIFS(Detalhe_Registro!$F:$F,Detalhe_Registro!$D:$D,A1138,Detalhe_Registro!$E:$E,B1138,Detalhe_Registro!$M:$M,"SIM")</f>
        <v/>
      </c>
      <c r="I1138" s="2">
        <f>SUMIFS(Detalhe_Registro!$G:$G,Detalhe_Registro!$D:$D,A1138,Detalhe_Registro!$E:$E,B1138,Detalhe_Registro!$M:$M,"SIM")</f>
        <v/>
      </c>
      <c r="J1138" s="2">
        <f>IF(F1138&lt;Premissas!$B$8,"&lt; 1,00",IF(F1138&lt;Premissas!$B$9,"1,00 – 1,19",IF(F1138&lt;Premissas!$B$10,"1,20 – 1,39",IF(F1138&lt;Premissas!$B$11,"1,40 – 1,59",IF(F1138&lt;Premissas!$B$12,"1,60 – 1,99","≥ 2,00")))))</f>
        <v/>
      </c>
      <c r="K1138" s="5">
        <f>IF(F1138&lt;Premissas!$B$8,Premissas!$B$13,IF(F1138&lt;Premissas!$B$9,Premissas!$B$14,IF(F1138&lt;Premissas!$B$10,Premissas!$B$15,IF(F1138&lt;Premissas!$B$11,Premissas!$B$16,IF(F1138&lt;Premissas!$B$12,Premissas!$B$17,Premissas!$B$18)))))</f>
        <v/>
      </c>
      <c r="L1138" s="5">
        <f>K1138/Premissas!$B$4</f>
        <v/>
      </c>
      <c r="M1138" s="2">
        <f>IF(K1138=Premissas!$B$18,"SIM","NÃO")</f>
        <v/>
      </c>
    </row>
    <row r="1139">
      <c r="A1139" s="2" t="n">
        <v>5998611</v>
      </c>
      <c r="B1139" s="2" t="inlineStr">
        <is>
          <t>Jose Guilherme Oliveira Da Silva</t>
        </is>
      </c>
      <c r="C1139" s="2" t="n">
        <v>1942</v>
      </c>
      <c r="D1139" s="2">
        <f>IFERROR(TEXTJOIN(" | ",TRUE,UNIQUE(FILTER(Detalhe_Registro!$C:$C,(Detalhe_Registro!$D:$D=A1139)*(Detalhe_Registro!$E:$E=B1139)*(Detalhe_Registro!$M:$M="SIM")))),"")</f>
        <v/>
      </c>
      <c r="E1139" s="2">
        <f>COUNTIFS(Detalhe_Registro!$D:$D,A1139,Detalhe_Registro!$E:$E,B1139,Detalhe_Registro!$M:$M,"SIM")</f>
        <v/>
      </c>
      <c r="F1139" s="2">
        <f>IFERROR(MAXIFS(Detalhe_Registro!$N:$N,Detalhe_Registro!$D:$D,A1139,Detalhe_Registro!$E:$E,B1139,Detalhe_Registro!$M:$M,"SIM"),0)</f>
        <v/>
      </c>
      <c r="G1139" s="2">
        <f>IFERROR(AVERAGEIFS(Detalhe_Registro!$N:$N,Detalhe_Registro!$D:$D,A1139,Detalhe_Registro!$E:$E,B1139,Detalhe_Registro!$M:$M,"SIM"),0)</f>
        <v/>
      </c>
      <c r="H1139" s="2">
        <f>SUMIFS(Detalhe_Registro!$F:$F,Detalhe_Registro!$D:$D,A1139,Detalhe_Registro!$E:$E,B1139,Detalhe_Registro!$M:$M,"SIM")</f>
        <v/>
      </c>
      <c r="I1139" s="2">
        <f>SUMIFS(Detalhe_Registro!$G:$G,Detalhe_Registro!$D:$D,A1139,Detalhe_Registro!$E:$E,B1139,Detalhe_Registro!$M:$M,"SIM")</f>
        <v/>
      </c>
      <c r="J1139" s="2">
        <f>IF(F1139&lt;Premissas!$B$8,"&lt; 1,00",IF(F1139&lt;Premissas!$B$9,"1,00 – 1,19",IF(F1139&lt;Premissas!$B$10,"1,20 – 1,39",IF(F1139&lt;Premissas!$B$11,"1,40 – 1,59",IF(F1139&lt;Premissas!$B$12,"1,60 – 1,99","≥ 2,00")))))</f>
        <v/>
      </c>
      <c r="K1139" s="5">
        <f>IF(F1139&lt;Premissas!$B$8,Premissas!$B$13,IF(F1139&lt;Premissas!$B$9,Premissas!$B$14,IF(F1139&lt;Premissas!$B$10,Premissas!$B$15,IF(F1139&lt;Premissas!$B$11,Premissas!$B$16,IF(F1139&lt;Premissas!$B$12,Premissas!$B$17,Premissas!$B$18)))))</f>
        <v/>
      </c>
      <c r="L1139" s="5">
        <f>K1139/Premissas!$B$4</f>
        <v/>
      </c>
      <c r="M1139" s="2">
        <f>IF(K1139=Premissas!$B$18,"SIM","NÃO")</f>
        <v/>
      </c>
    </row>
    <row r="1140">
      <c r="A1140" s="2" t="n">
        <v>5862191</v>
      </c>
      <c r="B1140" s="2" t="inlineStr">
        <is>
          <t>Juarez Rodrigues Lincoln</t>
        </is>
      </c>
      <c r="C1140" s="2" t="n">
        <v>1942</v>
      </c>
      <c r="D1140" s="2">
        <f>IFERROR(TEXTJOIN(" | ",TRUE,UNIQUE(FILTER(Detalhe_Registro!$C:$C,(Detalhe_Registro!$D:$D=A1140)*(Detalhe_Registro!$E:$E=B1140)*(Detalhe_Registro!$M:$M="SIM")))),"")</f>
        <v/>
      </c>
      <c r="E1140" s="2">
        <f>COUNTIFS(Detalhe_Registro!$D:$D,A1140,Detalhe_Registro!$E:$E,B1140,Detalhe_Registro!$M:$M,"SIM")</f>
        <v/>
      </c>
      <c r="F1140" s="2">
        <f>IFERROR(MAXIFS(Detalhe_Registro!$N:$N,Detalhe_Registro!$D:$D,A1140,Detalhe_Registro!$E:$E,B1140,Detalhe_Registro!$M:$M,"SIM"),0)</f>
        <v/>
      </c>
      <c r="G1140" s="2">
        <f>IFERROR(AVERAGEIFS(Detalhe_Registro!$N:$N,Detalhe_Registro!$D:$D,A1140,Detalhe_Registro!$E:$E,B1140,Detalhe_Registro!$M:$M,"SIM"),0)</f>
        <v/>
      </c>
      <c r="H1140" s="2">
        <f>SUMIFS(Detalhe_Registro!$F:$F,Detalhe_Registro!$D:$D,A1140,Detalhe_Registro!$E:$E,B1140,Detalhe_Registro!$M:$M,"SIM")</f>
        <v/>
      </c>
      <c r="I1140" s="2">
        <f>SUMIFS(Detalhe_Registro!$G:$G,Detalhe_Registro!$D:$D,A1140,Detalhe_Registro!$E:$E,B1140,Detalhe_Registro!$M:$M,"SIM")</f>
        <v/>
      </c>
      <c r="J1140" s="2">
        <f>IF(F1140&lt;Premissas!$B$8,"&lt; 1,00",IF(F1140&lt;Premissas!$B$9,"1,00 – 1,19",IF(F1140&lt;Premissas!$B$10,"1,20 – 1,39",IF(F1140&lt;Premissas!$B$11,"1,40 – 1,59",IF(F1140&lt;Premissas!$B$12,"1,60 – 1,99","≥ 2,00")))))</f>
        <v/>
      </c>
      <c r="K1140" s="5">
        <f>IF(F1140&lt;Premissas!$B$8,Premissas!$B$13,IF(F1140&lt;Premissas!$B$9,Premissas!$B$14,IF(F1140&lt;Premissas!$B$10,Premissas!$B$15,IF(F1140&lt;Premissas!$B$11,Premissas!$B$16,IF(F1140&lt;Premissas!$B$12,Premissas!$B$17,Premissas!$B$18)))))</f>
        <v/>
      </c>
      <c r="L1140" s="5">
        <f>K1140/Premissas!$B$4</f>
        <v/>
      </c>
      <c r="M1140" s="2">
        <f>IF(K1140=Premissas!$B$18,"SIM","NÃO")</f>
        <v/>
      </c>
    </row>
    <row r="1141">
      <c r="A1141" s="2" t="n">
        <v>5450462</v>
      </c>
      <c r="B1141" s="2" t="inlineStr">
        <is>
          <t>Juliano Nunes Cabral</t>
        </is>
      </c>
      <c r="C1141" s="2" t="n">
        <v>1942</v>
      </c>
      <c r="D1141" s="2">
        <f>IFERROR(TEXTJOIN(" | ",TRUE,UNIQUE(FILTER(Detalhe_Registro!$C:$C,(Detalhe_Registro!$D:$D=A1141)*(Detalhe_Registro!$E:$E=B1141)*(Detalhe_Registro!$M:$M="SIM")))),"")</f>
        <v/>
      </c>
      <c r="E1141" s="2">
        <f>COUNTIFS(Detalhe_Registro!$D:$D,A1141,Detalhe_Registro!$E:$E,B1141,Detalhe_Registro!$M:$M,"SIM")</f>
        <v/>
      </c>
      <c r="F1141" s="2">
        <f>IFERROR(MAXIFS(Detalhe_Registro!$N:$N,Detalhe_Registro!$D:$D,A1141,Detalhe_Registro!$E:$E,B1141,Detalhe_Registro!$M:$M,"SIM"),0)</f>
        <v/>
      </c>
      <c r="G1141" s="2">
        <f>IFERROR(AVERAGEIFS(Detalhe_Registro!$N:$N,Detalhe_Registro!$D:$D,A1141,Detalhe_Registro!$E:$E,B1141,Detalhe_Registro!$M:$M,"SIM"),0)</f>
        <v/>
      </c>
      <c r="H1141" s="2">
        <f>SUMIFS(Detalhe_Registro!$F:$F,Detalhe_Registro!$D:$D,A1141,Detalhe_Registro!$E:$E,B1141,Detalhe_Registro!$M:$M,"SIM")</f>
        <v/>
      </c>
      <c r="I1141" s="2">
        <f>SUMIFS(Detalhe_Registro!$G:$G,Detalhe_Registro!$D:$D,A1141,Detalhe_Registro!$E:$E,B1141,Detalhe_Registro!$M:$M,"SIM")</f>
        <v/>
      </c>
      <c r="J1141" s="2">
        <f>IF(F1141&lt;Premissas!$B$8,"&lt; 1,00",IF(F1141&lt;Premissas!$B$9,"1,00 – 1,19",IF(F1141&lt;Premissas!$B$10,"1,20 – 1,39",IF(F1141&lt;Premissas!$B$11,"1,40 – 1,59",IF(F1141&lt;Premissas!$B$12,"1,60 – 1,99","≥ 2,00")))))</f>
        <v/>
      </c>
      <c r="K1141" s="5">
        <f>IF(F1141&lt;Premissas!$B$8,Premissas!$B$13,IF(F1141&lt;Premissas!$B$9,Premissas!$B$14,IF(F1141&lt;Premissas!$B$10,Premissas!$B$15,IF(F1141&lt;Premissas!$B$11,Premissas!$B$16,IF(F1141&lt;Premissas!$B$12,Premissas!$B$17,Premissas!$B$18)))))</f>
        <v/>
      </c>
      <c r="L1141" s="5">
        <f>K1141/Premissas!$B$4</f>
        <v/>
      </c>
      <c r="M1141" s="2">
        <f>IF(K1141=Premissas!$B$18,"SIM","NÃO")</f>
        <v/>
      </c>
    </row>
    <row r="1142">
      <c r="A1142" s="2" t="n">
        <v>5812267</v>
      </c>
      <c r="B1142" s="2" t="inlineStr">
        <is>
          <t>Kaique Rossi Da Silva</t>
        </is>
      </c>
      <c r="C1142" s="2" t="n">
        <v>1942</v>
      </c>
      <c r="D1142" s="2">
        <f>IFERROR(TEXTJOIN(" | ",TRUE,UNIQUE(FILTER(Detalhe_Registro!$C:$C,(Detalhe_Registro!$D:$D=A1142)*(Detalhe_Registro!$E:$E=B1142)*(Detalhe_Registro!$M:$M="SIM")))),"")</f>
        <v/>
      </c>
      <c r="E1142" s="2">
        <f>COUNTIFS(Detalhe_Registro!$D:$D,A1142,Detalhe_Registro!$E:$E,B1142,Detalhe_Registro!$M:$M,"SIM")</f>
        <v/>
      </c>
      <c r="F1142" s="2">
        <f>IFERROR(MAXIFS(Detalhe_Registro!$N:$N,Detalhe_Registro!$D:$D,A1142,Detalhe_Registro!$E:$E,B1142,Detalhe_Registro!$M:$M,"SIM"),0)</f>
        <v/>
      </c>
      <c r="G1142" s="2">
        <f>IFERROR(AVERAGEIFS(Detalhe_Registro!$N:$N,Detalhe_Registro!$D:$D,A1142,Detalhe_Registro!$E:$E,B1142,Detalhe_Registro!$M:$M,"SIM"),0)</f>
        <v/>
      </c>
      <c r="H1142" s="2">
        <f>SUMIFS(Detalhe_Registro!$F:$F,Detalhe_Registro!$D:$D,A1142,Detalhe_Registro!$E:$E,B1142,Detalhe_Registro!$M:$M,"SIM")</f>
        <v/>
      </c>
      <c r="I1142" s="2">
        <f>SUMIFS(Detalhe_Registro!$G:$G,Detalhe_Registro!$D:$D,A1142,Detalhe_Registro!$E:$E,B1142,Detalhe_Registro!$M:$M,"SIM")</f>
        <v/>
      </c>
      <c r="J1142" s="2">
        <f>IF(F1142&lt;Premissas!$B$8,"&lt; 1,00",IF(F1142&lt;Premissas!$B$9,"1,00 – 1,19",IF(F1142&lt;Premissas!$B$10,"1,20 – 1,39",IF(F1142&lt;Premissas!$B$11,"1,40 – 1,59",IF(F1142&lt;Premissas!$B$12,"1,60 – 1,99","≥ 2,00")))))</f>
        <v/>
      </c>
      <c r="K1142" s="5">
        <f>IF(F1142&lt;Premissas!$B$8,Premissas!$B$13,IF(F1142&lt;Premissas!$B$9,Premissas!$B$14,IF(F1142&lt;Premissas!$B$10,Premissas!$B$15,IF(F1142&lt;Premissas!$B$11,Premissas!$B$16,IF(F1142&lt;Premissas!$B$12,Premissas!$B$17,Premissas!$B$18)))))</f>
        <v/>
      </c>
      <c r="L1142" s="5">
        <f>K1142/Premissas!$B$4</f>
        <v/>
      </c>
      <c r="M1142" s="2">
        <f>IF(K1142=Premissas!$B$18,"SIM","NÃO")</f>
        <v/>
      </c>
    </row>
    <row r="1143">
      <c r="A1143" s="2" t="n">
        <v>6008526</v>
      </c>
      <c r="B1143" s="2" t="inlineStr">
        <is>
          <t>Keldryn Victor Jose De Souza</t>
        </is>
      </c>
      <c r="C1143" s="2" t="n">
        <v>1942</v>
      </c>
      <c r="D1143" s="2">
        <f>IFERROR(TEXTJOIN(" | ",TRUE,UNIQUE(FILTER(Detalhe_Registro!$C:$C,(Detalhe_Registro!$D:$D=A1143)*(Detalhe_Registro!$E:$E=B1143)*(Detalhe_Registro!$M:$M="SIM")))),"")</f>
        <v/>
      </c>
      <c r="E1143" s="2">
        <f>COUNTIFS(Detalhe_Registro!$D:$D,A1143,Detalhe_Registro!$E:$E,B1143,Detalhe_Registro!$M:$M,"SIM")</f>
        <v/>
      </c>
      <c r="F1143" s="2">
        <f>IFERROR(MAXIFS(Detalhe_Registro!$N:$N,Detalhe_Registro!$D:$D,A1143,Detalhe_Registro!$E:$E,B1143,Detalhe_Registro!$M:$M,"SIM"),0)</f>
        <v/>
      </c>
      <c r="G1143" s="2">
        <f>IFERROR(AVERAGEIFS(Detalhe_Registro!$N:$N,Detalhe_Registro!$D:$D,A1143,Detalhe_Registro!$E:$E,B1143,Detalhe_Registro!$M:$M,"SIM"),0)</f>
        <v/>
      </c>
      <c r="H1143" s="2">
        <f>SUMIFS(Detalhe_Registro!$F:$F,Detalhe_Registro!$D:$D,A1143,Detalhe_Registro!$E:$E,B1143,Detalhe_Registro!$M:$M,"SIM")</f>
        <v/>
      </c>
      <c r="I1143" s="2">
        <f>SUMIFS(Detalhe_Registro!$G:$G,Detalhe_Registro!$D:$D,A1143,Detalhe_Registro!$E:$E,B1143,Detalhe_Registro!$M:$M,"SIM")</f>
        <v/>
      </c>
      <c r="J1143" s="2">
        <f>IF(F1143&lt;Premissas!$B$8,"&lt; 1,00",IF(F1143&lt;Premissas!$B$9,"1,00 – 1,19",IF(F1143&lt;Premissas!$B$10,"1,20 – 1,39",IF(F1143&lt;Premissas!$B$11,"1,40 – 1,59",IF(F1143&lt;Premissas!$B$12,"1,60 – 1,99","≥ 2,00")))))</f>
        <v/>
      </c>
      <c r="K1143" s="5">
        <f>IF(F1143&lt;Premissas!$B$8,Premissas!$B$13,IF(F1143&lt;Premissas!$B$9,Premissas!$B$14,IF(F1143&lt;Premissas!$B$10,Premissas!$B$15,IF(F1143&lt;Premissas!$B$11,Premissas!$B$16,IF(F1143&lt;Premissas!$B$12,Premissas!$B$17,Premissas!$B$18)))))</f>
        <v/>
      </c>
      <c r="L1143" s="5">
        <f>K1143/Premissas!$B$4</f>
        <v/>
      </c>
      <c r="M1143" s="2">
        <f>IF(K1143=Premissas!$B$18,"SIM","NÃO")</f>
        <v/>
      </c>
    </row>
    <row r="1144">
      <c r="A1144" s="2" t="n">
        <v>5675979</v>
      </c>
      <c r="B1144" s="2" t="inlineStr">
        <is>
          <t>Kelvin Almeida Da Costa</t>
        </is>
      </c>
      <c r="C1144" s="2" t="n">
        <v>1942</v>
      </c>
      <c r="D1144" s="2">
        <f>IFERROR(TEXTJOIN(" | ",TRUE,UNIQUE(FILTER(Detalhe_Registro!$C:$C,(Detalhe_Registro!$D:$D=A1144)*(Detalhe_Registro!$E:$E=B1144)*(Detalhe_Registro!$M:$M="SIM")))),"")</f>
        <v/>
      </c>
      <c r="E1144" s="2">
        <f>COUNTIFS(Detalhe_Registro!$D:$D,A1144,Detalhe_Registro!$E:$E,B1144,Detalhe_Registro!$M:$M,"SIM")</f>
        <v/>
      </c>
      <c r="F1144" s="2">
        <f>IFERROR(MAXIFS(Detalhe_Registro!$N:$N,Detalhe_Registro!$D:$D,A1144,Detalhe_Registro!$E:$E,B1144,Detalhe_Registro!$M:$M,"SIM"),0)</f>
        <v/>
      </c>
      <c r="G1144" s="2">
        <f>IFERROR(AVERAGEIFS(Detalhe_Registro!$N:$N,Detalhe_Registro!$D:$D,A1144,Detalhe_Registro!$E:$E,B1144,Detalhe_Registro!$M:$M,"SIM"),0)</f>
        <v/>
      </c>
      <c r="H1144" s="2">
        <f>SUMIFS(Detalhe_Registro!$F:$F,Detalhe_Registro!$D:$D,A1144,Detalhe_Registro!$E:$E,B1144,Detalhe_Registro!$M:$M,"SIM")</f>
        <v/>
      </c>
      <c r="I1144" s="2">
        <f>SUMIFS(Detalhe_Registro!$G:$G,Detalhe_Registro!$D:$D,A1144,Detalhe_Registro!$E:$E,B1144,Detalhe_Registro!$M:$M,"SIM")</f>
        <v/>
      </c>
      <c r="J1144" s="2">
        <f>IF(F1144&lt;Premissas!$B$8,"&lt; 1,00",IF(F1144&lt;Premissas!$B$9,"1,00 – 1,19",IF(F1144&lt;Premissas!$B$10,"1,20 – 1,39",IF(F1144&lt;Premissas!$B$11,"1,40 – 1,59",IF(F1144&lt;Premissas!$B$12,"1,60 – 1,99","≥ 2,00")))))</f>
        <v/>
      </c>
      <c r="K1144" s="5">
        <f>IF(F1144&lt;Premissas!$B$8,Premissas!$B$13,IF(F1144&lt;Premissas!$B$9,Premissas!$B$14,IF(F1144&lt;Premissas!$B$10,Premissas!$B$15,IF(F1144&lt;Premissas!$B$11,Premissas!$B$16,IF(F1144&lt;Premissas!$B$12,Premissas!$B$17,Premissas!$B$18)))))</f>
        <v/>
      </c>
      <c r="L1144" s="5">
        <f>K1144/Premissas!$B$4</f>
        <v/>
      </c>
      <c r="M1144" s="2">
        <f>IF(K1144=Premissas!$B$18,"SIM","NÃO")</f>
        <v/>
      </c>
    </row>
    <row r="1145">
      <c r="A1145" s="2" t="n">
        <v>5805970</v>
      </c>
      <c r="B1145" s="2" t="inlineStr">
        <is>
          <t>Kevin Barros Da Silva</t>
        </is>
      </c>
      <c r="C1145" s="2" t="n">
        <v>1942</v>
      </c>
      <c r="D1145" s="2">
        <f>IFERROR(TEXTJOIN(" | ",TRUE,UNIQUE(FILTER(Detalhe_Registro!$C:$C,(Detalhe_Registro!$D:$D=A1145)*(Detalhe_Registro!$E:$E=B1145)*(Detalhe_Registro!$M:$M="SIM")))),"")</f>
        <v/>
      </c>
      <c r="E1145" s="2">
        <f>COUNTIFS(Detalhe_Registro!$D:$D,A1145,Detalhe_Registro!$E:$E,B1145,Detalhe_Registro!$M:$M,"SIM")</f>
        <v/>
      </c>
      <c r="F1145" s="2">
        <f>IFERROR(MAXIFS(Detalhe_Registro!$N:$N,Detalhe_Registro!$D:$D,A1145,Detalhe_Registro!$E:$E,B1145,Detalhe_Registro!$M:$M,"SIM"),0)</f>
        <v/>
      </c>
      <c r="G1145" s="2">
        <f>IFERROR(AVERAGEIFS(Detalhe_Registro!$N:$N,Detalhe_Registro!$D:$D,A1145,Detalhe_Registro!$E:$E,B1145,Detalhe_Registro!$M:$M,"SIM"),0)</f>
        <v/>
      </c>
      <c r="H1145" s="2">
        <f>SUMIFS(Detalhe_Registro!$F:$F,Detalhe_Registro!$D:$D,A1145,Detalhe_Registro!$E:$E,B1145,Detalhe_Registro!$M:$M,"SIM")</f>
        <v/>
      </c>
      <c r="I1145" s="2">
        <f>SUMIFS(Detalhe_Registro!$G:$G,Detalhe_Registro!$D:$D,A1145,Detalhe_Registro!$E:$E,B1145,Detalhe_Registro!$M:$M,"SIM")</f>
        <v/>
      </c>
      <c r="J1145" s="2">
        <f>IF(F1145&lt;Premissas!$B$8,"&lt; 1,00",IF(F1145&lt;Premissas!$B$9,"1,00 – 1,19",IF(F1145&lt;Premissas!$B$10,"1,20 – 1,39",IF(F1145&lt;Premissas!$B$11,"1,40 – 1,59",IF(F1145&lt;Premissas!$B$12,"1,60 – 1,99","≥ 2,00")))))</f>
        <v/>
      </c>
      <c r="K1145" s="5">
        <f>IF(F1145&lt;Premissas!$B$8,Premissas!$B$13,IF(F1145&lt;Premissas!$B$9,Premissas!$B$14,IF(F1145&lt;Premissas!$B$10,Premissas!$B$15,IF(F1145&lt;Premissas!$B$11,Premissas!$B$16,IF(F1145&lt;Premissas!$B$12,Premissas!$B$17,Premissas!$B$18)))))</f>
        <v/>
      </c>
      <c r="L1145" s="5">
        <f>K1145/Premissas!$B$4</f>
        <v/>
      </c>
      <c r="M1145" s="2">
        <f>IF(K1145=Premissas!$B$18,"SIM","NÃO")</f>
        <v/>
      </c>
    </row>
    <row r="1146">
      <c r="A1146" s="2" t="n">
        <v>5912652</v>
      </c>
      <c r="B1146" s="2" t="inlineStr">
        <is>
          <t>Kevin Martins Araujo Dos Santos</t>
        </is>
      </c>
      <c r="C1146" s="2" t="n">
        <v>1942</v>
      </c>
      <c r="D1146" s="2">
        <f>IFERROR(TEXTJOIN(" | ",TRUE,UNIQUE(FILTER(Detalhe_Registro!$C:$C,(Detalhe_Registro!$D:$D=A1146)*(Detalhe_Registro!$E:$E=B1146)*(Detalhe_Registro!$M:$M="SIM")))),"")</f>
        <v/>
      </c>
      <c r="E1146" s="2">
        <f>COUNTIFS(Detalhe_Registro!$D:$D,A1146,Detalhe_Registro!$E:$E,B1146,Detalhe_Registro!$M:$M,"SIM")</f>
        <v/>
      </c>
      <c r="F1146" s="2">
        <f>IFERROR(MAXIFS(Detalhe_Registro!$N:$N,Detalhe_Registro!$D:$D,A1146,Detalhe_Registro!$E:$E,B1146,Detalhe_Registro!$M:$M,"SIM"),0)</f>
        <v/>
      </c>
      <c r="G1146" s="2">
        <f>IFERROR(AVERAGEIFS(Detalhe_Registro!$N:$N,Detalhe_Registro!$D:$D,A1146,Detalhe_Registro!$E:$E,B1146,Detalhe_Registro!$M:$M,"SIM"),0)</f>
        <v/>
      </c>
      <c r="H1146" s="2">
        <f>SUMIFS(Detalhe_Registro!$F:$F,Detalhe_Registro!$D:$D,A1146,Detalhe_Registro!$E:$E,B1146,Detalhe_Registro!$M:$M,"SIM")</f>
        <v/>
      </c>
      <c r="I1146" s="2">
        <f>SUMIFS(Detalhe_Registro!$G:$G,Detalhe_Registro!$D:$D,A1146,Detalhe_Registro!$E:$E,B1146,Detalhe_Registro!$M:$M,"SIM")</f>
        <v/>
      </c>
      <c r="J1146" s="2">
        <f>IF(F1146&lt;Premissas!$B$8,"&lt; 1,00",IF(F1146&lt;Premissas!$B$9,"1,00 – 1,19",IF(F1146&lt;Premissas!$B$10,"1,20 – 1,39",IF(F1146&lt;Premissas!$B$11,"1,40 – 1,59",IF(F1146&lt;Premissas!$B$12,"1,60 – 1,99","≥ 2,00")))))</f>
        <v/>
      </c>
      <c r="K1146" s="5">
        <f>IF(F1146&lt;Premissas!$B$8,Premissas!$B$13,IF(F1146&lt;Premissas!$B$9,Premissas!$B$14,IF(F1146&lt;Premissas!$B$10,Premissas!$B$15,IF(F1146&lt;Premissas!$B$11,Premissas!$B$16,IF(F1146&lt;Premissas!$B$12,Premissas!$B$17,Premissas!$B$18)))))</f>
        <v/>
      </c>
      <c r="L1146" s="5">
        <f>K1146/Premissas!$B$4</f>
        <v/>
      </c>
      <c r="M1146" s="2">
        <f>IF(K1146=Premissas!$B$18,"SIM","NÃO")</f>
        <v/>
      </c>
    </row>
    <row r="1147">
      <c r="A1147" s="2" t="n">
        <v>5449081</v>
      </c>
      <c r="B1147" s="2" t="inlineStr">
        <is>
          <t>Kleber Eduardo Silva</t>
        </is>
      </c>
      <c r="C1147" s="2" t="n">
        <v>1942</v>
      </c>
      <c r="D1147" s="2">
        <f>IFERROR(TEXTJOIN(" | ",TRUE,UNIQUE(FILTER(Detalhe_Registro!$C:$C,(Detalhe_Registro!$D:$D=A1147)*(Detalhe_Registro!$E:$E=B1147)*(Detalhe_Registro!$M:$M="SIM")))),"")</f>
        <v/>
      </c>
      <c r="E1147" s="2">
        <f>COUNTIFS(Detalhe_Registro!$D:$D,A1147,Detalhe_Registro!$E:$E,B1147,Detalhe_Registro!$M:$M,"SIM")</f>
        <v/>
      </c>
      <c r="F1147" s="2">
        <f>IFERROR(MAXIFS(Detalhe_Registro!$N:$N,Detalhe_Registro!$D:$D,A1147,Detalhe_Registro!$E:$E,B1147,Detalhe_Registro!$M:$M,"SIM"),0)</f>
        <v/>
      </c>
      <c r="G1147" s="2">
        <f>IFERROR(AVERAGEIFS(Detalhe_Registro!$N:$N,Detalhe_Registro!$D:$D,A1147,Detalhe_Registro!$E:$E,B1147,Detalhe_Registro!$M:$M,"SIM"),0)</f>
        <v/>
      </c>
      <c r="H1147" s="2">
        <f>SUMIFS(Detalhe_Registro!$F:$F,Detalhe_Registro!$D:$D,A1147,Detalhe_Registro!$E:$E,B1147,Detalhe_Registro!$M:$M,"SIM")</f>
        <v/>
      </c>
      <c r="I1147" s="2">
        <f>SUMIFS(Detalhe_Registro!$G:$G,Detalhe_Registro!$D:$D,A1147,Detalhe_Registro!$E:$E,B1147,Detalhe_Registro!$M:$M,"SIM")</f>
        <v/>
      </c>
      <c r="J1147" s="2">
        <f>IF(F1147&lt;Premissas!$B$8,"&lt; 1,00",IF(F1147&lt;Premissas!$B$9,"1,00 – 1,19",IF(F1147&lt;Premissas!$B$10,"1,20 – 1,39",IF(F1147&lt;Premissas!$B$11,"1,40 – 1,59",IF(F1147&lt;Premissas!$B$12,"1,60 – 1,99","≥ 2,00")))))</f>
        <v/>
      </c>
      <c r="K1147" s="5">
        <f>IF(F1147&lt;Premissas!$B$8,Premissas!$B$13,IF(F1147&lt;Premissas!$B$9,Premissas!$B$14,IF(F1147&lt;Premissas!$B$10,Premissas!$B$15,IF(F1147&lt;Premissas!$B$11,Premissas!$B$16,IF(F1147&lt;Premissas!$B$12,Premissas!$B$17,Premissas!$B$18)))))</f>
        <v/>
      </c>
      <c r="L1147" s="5">
        <f>K1147/Premissas!$B$4</f>
        <v/>
      </c>
      <c r="M1147" s="2">
        <f>IF(K1147=Premissas!$B$18,"SIM","NÃO")</f>
        <v/>
      </c>
    </row>
    <row r="1148">
      <c r="A1148" s="2" t="n">
        <v>5308917</v>
      </c>
      <c r="B1148" s="2" t="inlineStr">
        <is>
          <t>LEON GUILHERME LESSA DOS SANTOS ALMEIDA</t>
        </is>
      </c>
      <c r="C1148" s="2" t="n">
        <v>1942</v>
      </c>
      <c r="D1148" s="2">
        <f>IFERROR(TEXTJOIN(" | ",TRUE,UNIQUE(FILTER(Detalhe_Registro!$C:$C,(Detalhe_Registro!$D:$D=A1148)*(Detalhe_Registro!$E:$E=B1148)*(Detalhe_Registro!$M:$M="SIM")))),"")</f>
        <v/>
      </c>
      <c r="E1148" s="2">
        <f>COUNTIFS(Detalhe_Registro!$D:$D,A1148,Detalhe_Registro!$E:$E,B1148,Detalhe_Registro!$M:$M,"SIM")</f>
        <v/>
      </c>
      <c r="F1148" s="2">
        <f>IFERROR(MAXIFS(Detalhe_Registro!$N:$N,Detalhe_Registro!$D:$D,A1148,Detalhe_Registro!$E:$E,B1148,Detalhe_Registro!$M:$M,"SIM"),0)</f>
        <v/>
      </c>
      <c r="G1148" s="2">
        <f>IFERROR(AVERAGEIFS(Detalhe_Registro!$N:$N,Detalhe_Registro!$D:$D,A1148,Detalhe_Registro!$E:$E,B1148,Detalhe_Registro!$M:$M,"SIM"),0)</f>
        <v/>
      </c>
      <c r="H1148" s="2">
        <f>SUMIFS(Detalhe_Registro!$F:$F,Detalhe_Registro!$D:$D,A1148,Detalhe_Registro!$E:$E,B1148,Detalhe_Registro!$M:$M,"SIM")</f>
        <v/>
      </c>
      <c r="I1148" s="2">
        <f>SUMIFS(Detalhe_Registro!$G:$G,Detalhe_Registro!$D:$D,A1148,Detalhe_Registro!$E:$E,B1148,Detalhe_Registro!$M:$M,"SIM")</f>
        <v/>
      </c>
      <c r="J1148" s="2">
        <f>IF(F1148&lt;Premissas!$B$8,"&lt; 1,00",IF(F1148&lt;Premissas!$B$9,"1,00 – 1,19",IF(F1148&lt;Premissas!$B$10,"1,20 – 1,39",IF(F1148&lt;Premissas!$B$11,"1,40 – 1,59",IF(F1148&lt;Premissas!$B$12,"1,60 – 1,99","≥ 2,00")))))</f>
        <v/>
      </c>
      <c r="K1148" s="5">
        <f>IF(F1148&lt;Premissas!$B$8,Premissas!$B$13,IF(F1148&lt;Premissas!$B$9,Premissas!$B$14,IF(F1148&lt;Premissas!$B$10,Premissas!$B$15,IF(F1148&lt;Premissas!$B$11,Premissas!$B$16,IF(F1148&lt;Premissas!$B$12,Premissas!$B$17,Premissas!$B$18)))))</f>
        <v/>
      </c>
      <c r="L1148" s="5">
        <f>K1148/Premissas!$B$4</f>
        <v/>
      </c>
      <c r="M1148" s="2">
        <f>IF(K1148=Premissas!$B$18,"SIM","NÃO")</f>
        <v/>
      </c>
    </row>
    <row r="1149">
      <c r="A1149" s="2" t="n">
        <v>5224624</v>
      </c>
      <c r="B1149" s="2" t="inlineStr">
        <is>
          <t>LUIS FERNANDO DE JESUS CHAVES</t>
        </is>
      </c>
      <c r="C1149" s="2" t="n">
        <v>1942</v>
      </c>
      <c r="D1149" s="2">
        <f>IFERROR(TEXTJOIN(" | ",TRUE,UNIQUE(FILTER(Detalhe_Registro!$C:$C,(Detalhe_Registro!$D:$D=A1149)*(Detalhe_Registro!$E:$E=B1149)*(Detalhe_Registro!$M:$M="SIM")))),"")</f>
        <v/>
      </c>
      <c r="E1149" s="2">
        <f>COUNTIFS(Detalhe_Registro!$D:$D,A1149,Detalhe_Registro!$E:$E,B1149,Detalhe_Registro!$M:$M,"SIM")</f>
        <v/>
      </c>
      <c r="F1149" s="2">
        <f>IFERROR(MAXIFS(Detalhe_Registro!$N:$N,Detalhe_Registro!$D:$D,A1149,Detalhe_Registro!$E:$E,B1149,Detalhe_Registro!$M:$M,"SIM"),0)</f>
        <v/>
      </c>
      <c r="G1149" s="2">
        <f>IFERROR(AVERAGEIFS(Detalhe_Registro!$N:$N,Detalhe_Registro!$D:$D,A1149,Detalhe_Registro!$E:$E,B1149,Detalhe_Registro!$M:$M,"SIM"),0)</f>
        <v/>
      </c>
      <c r="H1149" s="2">
        <f>SUMIFS(Detalhe_Registro!$F:$F,Detalhe_Registro!$D:$D,A1149,Detalhe_Registro!$E:$E,B1149,Detalhe_Registro!$M:$M,"SIM")</f>
        <v/>
      </c>
      <c r="I1149" s="2">
        <f>SUMIFS(Detalhe_Registro!$G:$G,Detalhe_Registro!$D:$D,A1149,Detalhe_Registro!$E:$E,B1149,Detalhe_Registro!$M:$M,"SIM")</f>
        <v/>
      </c>
      <c r="J1149" s="2">
        <f>IF(F1149&lt;Premissas!$B$8,"&lt; 1,00",IF(F1149&lt;Premissas!$B$9,"1,00 – 1,19",IF(F1149&lt;Premissas!$B$10,"1,20 – 1,39",IF(F1149&lt;Premissas!$B$11,"1,40 – 1,59",IF(F1149&lt;Premissas!$B$12,"1,60 – 1,99","≥ 2,00")))))</f>
        <v/>
      </c>
      <c r="K1149" s="5">
        <f>IF(F1149&lt;Premissas!$B$8,Premissas!$B$13,IF(F1149&lt;Premissas!$B$9,Premissas!$B$14,IF(F1149&lt;Premissas!$B$10,Premissas!$B$15,IF(F1149&lt;Premissas!$B$11,Premissas!$B$16,IF(F1149&lt;Premissas!$B$12,Premissas!$B$17,Premissas!$B$18)))))</f>
        <v/>
      </c>
      <c r="L1149" s="5">
        <f>K1149/Premissas!$B$4</f>
        <v/>
      </c>
      <c r="M1149" s="2">
        <f>IF(K1149=Premissas!$B$18,"SIM","NÃO")</f>
        <v/>
      </c>
    </row>
    <row r="1150">
      <c r="A1150" s="2" t="n">
        <v>6021182</v>
      </c>
      <c r="B1150" s="2" t="inlineStr">
        <is>
          <t>Lazaro Maciel Pereira Brasilino</t>
        </is>
      </c>
      <c r="C1150" s="2" t="n">
        <v>1942</v>
      </c>
      <c r="D1150" s="2">
        <f>IFERROR(TEXTJOIN(" | ",TRUE,UNIQUE(FILTER(Detalhe_Registro!$C:$C,(Detalhe_Registro!$D:$D=A1150)*(Detalhe_Registro!$E:$E=B1150)*(Detalhe_Registro!$M:$M="SIM")))),"")</f>
        <v/>
      </c>
      <c r="E1150" s="2">
        <f>COUNTIFS(Detalhe_Registro!$D:$D,A1150,Detalhe_Registro!$E:$E,B1150,Detalhe_Registro!$M:$M,"SIM")</f>
        <v/>
      </c>
      <c r="F1150" s="2">
        <f>IFERROR(MAXIFS(Detalhe_Registro!$N:$N,Detalhe_Registro!$D:$D,A1150,Detalhe_Registro!$E:$E,B1150,Detalhe_Registro!$M:$M,"SIM"),0)</f>
        <v/>
      </c>
      <c r="G1150" s="2">
        <f>IFERROR(AVERAGEIFS(Detalhe_Registro!$N:$N,Detalhe_Registro!$D:$D,A1150,Detalhe_Registro!$E:$E,B1150,Detalhe_Registro!$M:$M,"SIM"),0)</f>
        <v/>
      </c>
      <c r="H1150" s="2">
        <f>SUMIFS(Detalhe_Registro!$F:$F,Detalhe_Registro!$D:$D,A1150,Detalhe_Registro!$E:$E,B1150,Detalhe_Registro!$M:$M,"SIM")</f>
        <v/>
      </c>
      <c r="I1150" s="2">
        <f>SUMIFS(Detalhe_Registro!$G:$G,Detalhe_Registro!$D:$D,A1150,Detalhe_Registro!$E:$E,B1150,Detalhe_Registro!$M:$M,"SIM")</f>
        <v/>
      </c>
      <c r="J1150" s="2">
        <f>IF(F1150&lt;Premissas!$B$8,"&lt; 1,00",IF(F1150&lt;Premissas!$B$9,"1,00 – 1,19",IF(F1150&lt;Premissas!$B$10,"1,20 – 1,39",IF(F1150&lt;Premissas!$B$11,"1,40 – 1,59",IF(F1150&lt;Premissas!$B$12,"1,60 – 1,99","≥ 2,00")))))</f>
        <v/>
      </c>
      <c r="K1150" s="5">
        <f>IF(F1150&lt;Premissas!$B$8,Premissas!$B$13,IF(F1150&lt;Premissas!$B$9,Premissas!$B$14,IF(F1150&lt;Premissas!$B$10,Premissas!$B$15,IF(F1150&lt;Premissas!$B$11,Premissas!$B$16,IF(F1150&lt;Premissas!$B$12,Premissas!$B$17,Premissas!$B$18)))))</f>
        <v/>
      </c>
      <c r="L1150" s="5">
        <f>K1150/Premissas!$B$4</f>
        <v/>
      </c>
      <c r="M1150" s="2">
        <f>IF(K1150=Premissas!$B$18,"SIM","NÃO")</f>
        <v/>
      </c>
    </row>
    <row r="1151">
      <c r="A1151" s="2" t="n">
        <v>5665884</v>
      </c>
      <c r="B1151" s="2" t="inlineStr">
        <is>
          <t>Leandro De Oliveira Rocha</t>
        </is>
      </c>
      <c r="C1151" s="2" t="n">
        <v>1942</v>
      </c>
      <c r="D1151" s="2">
        <f>IFERROR(TEXTJOIN(" | ",TRUE,UNIQUE(FILTER(Detalhe_Registro!$C:$C,(Detalhe_Registro!$D:$D=A1151)*(Detalhe_Registro!$E:$E=B1151)*(Detalhe_Registro!$M:$M="SIM")))),"")</f>
        <v/>
      </c>
      <c r="E1151" s="2">
        <f>COUNTIFS(Detalhe_Registro!$D:$D,A1151,Detalhe_Registro!$E:$E,B1151,Detalhe_Registro!$M:$M,"SIM")</f>
        <v/>
      </c>
      <c r="F1151" s="2">
        <f>IFERROR(MAXIFS(Detalhe_Registro!$N:$N,Detalhe_Registro!$D:$D,A1151,Detalhe_Registro!$E:$E,B1151,Detalhe_Registro!$M:$M,"SIM"),0)</f>
        <v/>
      </c>
      <c r="G1151" s="2">
        <f>IFERROR(AVERAGEIFS(Detalhe_Registro!$N:$N,Detalhe_Registro!$D:$D,A1151,Detalhe_Registro!$E:$E,B1151,Detalhe_Registro!$M:$M,"SIM"),0)</f>
        <v/>
      </c>
      <c r="H1151" s="2">
        <f>SUMIFS(Detalhe_Registro!$F:$F,Detalhe_Registro!$D:$D,A1151,Detalhe_Registro!$E:$E,B1151,Detalhe_Registro!$M:$M,"SIM")</f>
        <v/>
      </c>
      <c r="I1151" s="2">
        <f>SUMIFS(Detalhe_Registro!$G:$G,Detalhe_Registro!$D:$D,A1151,Detalhe_Registro!$E:$E,B1151,Detalhe_Registro!$M:$M,"SIM")</f>
        <v/>
      </c>
      <c r="J1151" s="2">
        <f>IF(F1151&lt;Premissas!$B$8,"&lt; 1,00",IF(F1151&lt;Premissas!$B$9,"1,00 – 1,19",IF(F1151&lt;Premissas!$B$10,"1,20 – 1,39",IF(F1151&lt;Premissas!$B$11,"1,40 – 1,59",IF(F1151&lt;Premissas!$B$12,"1,60 – 1,99","≥ 2,00")))))</f>
        <v/>
      </c>
      <c r="K1151" s="5">
        <f>IF(F1151&lt;Premissas!$B$8,Premissas!$B$13,IF(F1151&lt;Premissas!$B$9,Premissas!$B$14,IF(F1151&lt;Premissas!$B$10,Premissas!$B$15,IF(F1151&lt;Premissas!$B$11,Premissas!$B$16,IF(F1151&lt;Premissas!$B$12,Premissas!$B$17,Premissas!$B$18)))))</f>
        <v/>
      </c>
      <c r="L1151" s="5">
        <f>K1151/Premissas!$B$4</f>
        <v/>
      </c>
      <c r="M1151" s="2">
        <f>IF(K1151=Premissas!$B$18,"SIM","NÃO")</f>
        <v/>
      </c>
    </row>
    <row r="1152">
      <c r="A1152" s="2" t="n">
        <v>5452686</v>
      </c>
      <c r="B1152" s="2" t="inlineStr">
        <is>
          <t>Leonardo Mertiliano de Souza</t>
        </is>
      </c>
      <c r="C1152" s="2" t="n">
        <v>1942</v>
      </c>
      <c r="D1152" s="2">
        <f>IFERROR(TEXTJOIN(" | ",TRUE,UNIQUE(FILTER(Detalhe_Registro!$C:$C,(Detalhe_Registro!$D:$D=A1152)*(Detalhe_Registro!$E:$E=B1152)*(Detalhe_Registro!$M:$M="SIM")))),"")</f>
        <v/>
      </c>
      <c r="E1152" s="2">
        <f>COUNTIFS(Detalhe_Registro!$D:$D,A1152,Detalhe_Registro!$E:$E,B1152,Detalhe_Registro!$M:$M,"SIM")</f>
        <v/>
      </c>
      <c r="F1152" s="2">
        <f>IFERROR(MAXIFS(Detalhe_Registro!$N:$N,Detalhe_Registro!$D:$D,A1152,Detalhe_Registro!$E:$E,B1152,Detalhe_Registro!$M:$M,"SIM"),0)</f>
        <v/>
      </c>
      <c r="G1152" s="2">
        <f>IFERROR(AVERAGEIFS(Detalhe_Registro!$N:$N,Detalhe_Registro!$D:$D,A1152,Detalhe_Registro!$E:$E,B1152,Detalhe_Registro!$M:$M,"SIM"),0)</f>
        <v/>
      </c>
      <c r="H1152" s="2">
        <f>SUMIFS(Detalhe_Registro!$F:$F,Detalhe_Registro!$D:$D,A1152,Detalhe_Registro!$E:$E,B1152,Detalhe_Registro!$M:$M,"SIM")</f>
        <v/>
      </c>
      <c r="I1152" s="2">
        <f>SUMIFS(Detalhe_Registro!$G:$G,Detalhe_Registro!$D:$D,A1152,Detalhe_Registro!$E:$E,B1152,Detalhe_Registro!$M:$M,"SIM")</f>
        <v/>
      </c>
      <c r="J1152" s="2">
        <f>IF(F1152&lt;Premissas!$B$8,"&lt; 1,00",IF(F1152&lt;Premissas!$B$9,"1,00 – 1,19",IF(F1152&lt;Premissas!$B$10,"1,20 – 1,39",IF(F1152&lt;Premissas!$B$11,"1,40 – 1,59",IF(F1152&lt;Premissas!$B$12,"1,60 – 1,99","≥ 2,00")))))</f>
        <v/>
      </c>
      <c r="K1152" s="5">
        <f>IF(F1152&lt;Premissas!$B$8,Premissas!$B$13,IF(F1152&lt;Premissas!$B$9,Premissas!$B$14,IF(F1152&lt;Premissas!$B$10,Premissas!$B$15,IF(F1152&lt;Premissas!$B$11,Premissas!$B$16,IF(F1152&lt;Premissas!$B$12,Premissas!$B$17,Premissas!$B$18)))))</f>
        <v/>
      </c>
      <c r="L1152" s="5">
        <f>K1152/Premissas!$B$4</f>
        <v/>
      </c>
      <c r="M1152" s="2">
        <f>IF(K1152=Premissas!$B$18,"SIM","NÃO")</f>
        <v/>
      </c>
    </row>
    <row r="1153">
      <c r="A1153" s="2" t="n">
        <v>537252</v>
      </c>
      <c r="B1153" s="2" t="inlineStr">
        <is>
          <t>Leonardo Pereira Dos Santos</t>
        </is>
      </c>
      <c r="C1153" s="2" t="n">
        <v>1942</v>
      </c>
      <c r="D1153" s="2">
        <f>IFERROR(TEXTJOIN(" | ",TRUE,UNIQUE(FILTER(Detalhe_Registro!$C:$C,(Detalhe_Registro!$D:$D=A1153)*(Detalhe_Registro!$E:$E=B1153)*(Detalhe_Registro!$M:$M="SIM")))),"")</f>
        <v/>
      </c>
      <c r="E1153" s="2">
        <f>COUNTIFS(Detalhe_Registro!$D:$D,A1153,Detalhe_Registro!$E:$E,B1153,Detalhe_Registro!$M:$M,"SIM")</f>
        <v/>
      </c>
      <c r="F1153" s="2">
        <f>IFERROR(MAXIFS(Detalhe_Registro!$N:$N,Detalhe_Registro!$D:$D,A1153,Detalhe_Registro!$E:$E,B1153,Detalhe_Registro!$M:$M,"SIM"),0)</f>
        <v/>
      </c>
      <c r="G1153" s="2">
        <f>IFERROR(AVERAGEIFS(Detalhe_Registro!$N:$N,Detalhe_Registro!$D:$D,A1153,Detalhe_Registro!$E:$E,B1153,Detalhe_Registro!$M:$M,"SIM"),0)</f>
        <v/>
      </c>
      <c r="H1153" s="2">
        <f>SUMIFS(Detalhe_Registro!$F:$F,Detalhe_Registro!$D:$D,A1153,Detalhe_Registro!$E:$E,B1153,Detalhe_Registro!$M:$M,"SIM")</f>
        <v/>
      </c>
      <c r="I1153" s="2">
        <f>SUMIFS(Detalhe_Registro!$G:$G,Detalhe_Registro!$D:$D,A1153,Detalhe_Registro!$E:$E,B1153,Detalhe_Registro!$M:$M,"SIM")</f>
        <v/>
      </c>
      <c r="J1153" s="2">
        <f>IF(F1153&lt;Premissas!$B$8,"&lt; 1,00",IF(F1153&lt;Premissas!$B$9,"1,00 – 1,19",IF(F1153&lt;Premissas!$B$10,"1,20 – 1,39",IF(F1153&lt;Premissas!$B$11,"1,40 – 1,59",IF(F1153&lt;Premissas!$B$12,"1,60 – 1,99","≥ 2,00")))))</f>
        <v/>
      </c>
      <c r="K1153" s="5">
        <f>IF(F1153&lt;Premissas!$B$8,Premissas!$B$13,IF(F1153&lt;Premissas!$B$9,Premissas!$B$14,IF(F1153&lt;Premissas!$B$10,Premissas!$B$15,IF(F1153&lt;Premissas!$B$11,Premissas!$B$16,IF(F1153&lt;Premissas!$B$12,Premissas!$B$17,Premissas!$B$18)))))</f>
        <v/>
      </c>
      <c r="L1153" s="5">
        <f>K1153/Premissas!$B$4</f>
        <v/>
      </c>
      <c r="M1153" s="2">
        <f>IF(K1153=Premissas!$B$18,"SIM","NÃO")</f>
        <v/>
      </c>
    </row>
    <row r="1154">
      <c r="A1154" s="2" t="n">
        <v>3470822</v>
      </c>
      <c r="B1154" s="2" t="inlineStr">
        <is>
          <t>Lidiano Costa Santos</t>
        </is>
      </c>
      <c r="C1154" s="2" t="n">
        <v>1942</v>
      </c>
      <c r="D1154" s="2">
        <f>IFERROR(TEXTJOIN(" | ",TRUE,UNIQUE(FILTER(Detalhe_Registro!$C:$C,(Detalhe_Registro!$D:$D=A1154)*(Detalhe_Registro!$E:$E=B1154)*(Detalhe_Registro!$M:$M="SIM")))),"")</f>
        <v/>
      </c>
      <c r="E1154" s="2">
        <f>COUNTIFS(Detalhe_Registro!$D:$D,A1154,Detalhe_Registro!$E:$E,B1154,Detalhe_Registro!$M:$M,"SIM")</f>
        <v/>
      </c>
      <c r="F1154" s="2">
        <f>IFERROR(MAXIFS(Detalhe_Registro!$N:$N,Detalhe_Registro!$D:$D,A1154,Detalhe_Registro!$E:$E,B1154,Detalhe_Registro!$M:$M,"SIM"),0)</f>
        <v/>
      </c>
      <c r="G1154" s="2">
        <f>IFERROR(AVERAGEIFS(Detalhe_Registro!$N:$N,Detalhe_Registro!$D:$D,A1154,Detalhe_Registro!$E:$E,B1154,Detalhe_Registro!$M:$M,"SIM"),0)</f>
        <v/>
      </c>
      <c r="H1154" s="2">
        <f>SUMIFS(Detalhe_Registro!$F:$F,Detalhe_Registro!$D:$D,A1154,Detalhe_Registro!$E:$E,B1154,Detalhe_Registro!$M:$M,"SIM")</f>
        <v/>
      </c>
      <c r="I1154" s="2">
        <f>SUMIFS(Detalhe_Registro!$G:$G,Detalhe_Registro!$D:$D,A1154,Detalhe_Registro!$E:$E,B1154,Detalhe_Registro!$M:$M,"SIM")</f>
        <v/>
      </c>
      <c r="J1154" s="2">
        <f>IF(F1154&lt;Premissas!$B$8,"&lt; 1,00",IF(F1154&lt;Premissas!$B$9,"1,00 – 1,19",IF(F1154&lt;Premissas!$B$10,"1,20 – 1,39",IF(F1154&lt;Premissas!$B$11,"1,40 – 1,59",IF(F1154&lt;Premissas!$B$12,"1,60 – 1,99","≥ 2,00")))))</f>
        <v/>
      </c>
      <c r="K1154" s="5">
        <f>IF(F1154&lt;Premissas!$B$8,Premissas!$B$13,IF(F1154&lt;Premissas!$B$9,Premissas!$B$14,IF(F1154&lt;Premissas!$B$10,Premissas!$B$15,IF(F1154&lt;Premissas!$B$11,Premissas!$B$16,IF(F1154&lt;Premissas!$B$12,Premissas!$B$17,Premissas!$B$18)))))</f>
        <v/>
      </c>
      <c r="L1154" s="5">
        <f>K1154/Premissas!$B$4</f>
        <v/>
      </c>
      <c r="M1154" s="2">
        <f>IF(K1154=Premissas!$B$18,"SIM","NÃO")</f>
        <v/>
      </c>
    </row>
    <row r="1155">
      <c r="A1155" s="2" t="n">
        <v>6026818</v>
      </c>
      <c r="B1155" s="2" t="inlineStr">
        <is>
          <t>Lucas Da Silva Barbosa</t>
        </is>
      </c>
      <c r="C1155" s="2" t="n">
        <v>1942</v>
      </c>
      <c r="D1155" s="2">
        <f>IFERROR(TEXTJOIN(" | ",TRUE,UNIQUE(FILTER(Detalhe_Registro!$C:$C,(Detalhe_Registro!$D:$D=A1155)*(Detalhe_Registro!$E:$E=B1155)*(Detalhe_Registro!$M:$M="SIM")))),"")</f>
        <v/>
      </c>
      <c r="E1155" s="2">
        <f>COUNTIFS(Detalhe_Registro!$D:$D,A1155,Detalhe_Registro!$E:$E,B1155,Detalhe_Registro!$M:$M,"SIM")</f>
        <v/>
      </c>
      <c r="F1155" s="2">
        <f>IFERROR(MAXIFS(Detalhe_Registro!$N:$N,Detalhe_Registro!$D:$D,A1155,Detalhe_Registro!$E:$E,B1155,Detalhe_Registro!$M:$M,"SIM"),0)</f>
        <v/>
      </c>
      <c r="G1155" s="2">
        <f>IFERROR(AVERAGEIFS(Detalhe_Registro!$N:$N,Detalhe_Registro!$D:$D,A1155,Detalhe_Registro!$E:$E,B1155,Detalhe_Registro!$M:$M,"SIM"),0)</f>
        <v/>
      </c>
      <c r="H1155" s="2">
        <f>SUMIFS(Detalhe_Registro!$F:$F,Detalhe_Registro!$D:$D,A1155,Detalhe_Registro!$E:$E,B1155,Detalhe_Registro!$M:$M,"SIM")</f>
        <v/>
      </c>
      <c r="I1155" s="2">
        <f>SUMIFS(Detalhe_Registro!$G:$G,Detalhe_Registro!$D:$D,A1155,Detalhe_Registro!$E:$E,B1155,Detalhe_Registro!$M:$M,"SIM")</f>
        <v/>
      </c>
      <c r="J1155" s="2">
        <f>IF(F1155&lt;Premissas!$B$8,"&lt; 1,00",IF(F1155&lt;Premissas!$B$9,"1,00 – 1,19",IF(F1155&lt;Premissas!$B$10,"1,20 – 1,39",IF(F1155&lt;Premissas!$B$11,"1,40 – 1,59",IF(F1155&lt;Premissas!$B$12,"1,60 – 1,99","≥ 2,00")))))</f>
        <v/>
      </c>
      <c r="K1155" s="5">
        <f>IF(F1155&lt;Premissas!$B$8,Premissas!$B$13,IF(F1155&lt;Premissas!$B$9,Premissas!$B$14,IF(F1155&lt;Premissas!$B$10,Premissas!$B$15,IF(F1155&lt;Premissas!$B$11,Premissas!$B$16,IF(F1155&lt;Premissas!$B$12,Premissas!$B$17,Premissas!$B$18)))))</f>
        <v/>
      </c>
      <c r="L1155" s="5">
        <f>K1155/Premissas!$B$4</f>
        <v/>
      </c>
      <c r="M1155" s="2">
        <f>IF(K1155=Premissas!$B$18,"SIM","NÃO")</f>
        <v/>
      </c>
    </row>
    <row r="1156">
      <c r="A1156" s="2" t="n">
        <v>6005195</v>
      </c>
      <c r="B1156" s="2" t="inlineStr">
        <is>
          <t>Lucas Daniel Santos Moura</t>
        </is>
      </c>
      <c r="C1156" s="2" t="n">
        <v>1942</v>
      </c>
      <c r="D1156" s="2">
        <f>IFERROR(TEXTJOIN(" | ",TRUE,UNIQUE(FILTER(Detalhe_Registro!$C:$C,(Detalhe_Registro!$D:$D=A1156)*(Detalhe_Registro!$E:$E=B1156)*(Detalhe_Registro!$M:$M="SIM")))),"")</f>
        <v/>
      </c>
      <c r="E1156" s="2">
        <f>COUNTIFS(Detalhe_Registro!$D:$D,A1156,Detalhe_Registro!$E:$E,B1156,Detalhe_Registro!$M:$M,"SIM")</f>
        <v/>
      </c>
      <c r="F1156" s="2">
        <f>IFERROR(MAXIFS(Detalhe_Registro!$N:$N,Detalhe_Registro!$D:$D,A1156,Detalhe_Registro!$E:$E,B1156,Detalhe_Registro!$M:$M,"SIM"),0)</f>
        <v/>
      </c>
      <c r="G1156" s="2">
        <f>IFERROR(AVERAGEIFS(Detalhe_Registro!$N:$N,Detalhe_Registro!$D:$D,A1156,Detalhe_Registro!$E:$E,B1156,Detalhe_Registro!$M:$M,"SIM"),0)</f>
        <v/>
      </c>
      <c r="H1156" s="2">
        <f>SUMIFS(Detalhe_Registro!$F:$F,Detalhe_Registro!$D:$D,A1156,Detalhe_Registro!$E:$E,B1156,Detalhe_Registro!$M:$M,"SIM")</f>
        <v/>
      </c>
      <c r="I1156" s="2">
        <f>SUMIFS(Detalhe_Registro!$G:$G,Detalhe_Registro!$D:$D,A1156,Detalhe_Registro!$E:$E,B1156,Detalhe_Registro!$M:$M,"SIM")</f>
        <v/>
      </c>
      <c r="J1156" s="2">
        <f>IF(F1156&lt;Premissas!$B$8,"&lt; 1,00",IF(F1156&lt;Premissas!$B$9,"1,00 – 1,19",IF(F1156&lt;Premissas!$B$10,"1,20 – 1,39",IF(F1156&lt;Premissas!$B$11,"1,40 – 1,59",IF(F1156&lt;Premissas!$B$12,"1,60 – 1,99","≥ 2,00")))))</f>
        <v/>
      </c>
      <c r="K1156" s="5">
        <f>IF(F1156&lt;Premissas!$B$8,Premissas!$B$13,IF(F1156&lt;Premissas!$B$9,Premissas!$B$14,IF(F1156&lt;Premissas!$B$10,Premissas!$B$15,IF(F1156&lt;Premissas!$B$11,Premissas!$B$16,IF(F1156&lt;Premissas!$B$12,Premissas!$B$17,Premissas!$B$18)))))</f>
        <v/>
      </c>
      <c r="L1156" s="5">
        <f>K1156/Premissas!$B$4</f>
        <v/>
      </c>
      <c r="M1156" s="2">
        <f>IF(K1156=Premissas!$B$18,"SIM","NÃO")</f>
        <v/>
      </c>
    </row>
    <row r="1157">
      <c r="A1157" s="2" t="n">
        <v>5598630</v>
      </c>
      <c r="B1157" s="2" t="inlineStr">
        <is>
          <t>Lucas Gabriel Dos Santos Dantas</t>
        </is>
      </c>
      <c r="C1157" s="2" t="n">
        <v>1942</v>
      </c>
      <c r="D1157" s="2">
        <f>IFERROR(TEXTJOIN(" | ",TRUE,UNIQUE(FILTER(Detalhe_Registro!$C:$C,(Detalhe_Registro!$D:$D=A1157)*(Detalhe_Registro!$E:$E=B1157)*(Detalhe_Registro!$M:$M="SIM")))),"")</f>
        <v/>
      </c>
      <c r="E1157" s="2">
        <f>COUNTIFS(Detalhe_Registro!$D:$D,A1157,Detalhe_Registro!$E:$E,B1157,Detalhe_Registro!$M:$M,"SIM")</f>
        <v/>
      </c>
      <c r="F1157" s="2">
        <f>IFERROR(MAXIFS(Detalhe_Registro!$N:$N,Detalhe_Registro!$D:$D,A1157,Detalhe_Registro!$E:$E,B1157,Detalhe_Registro!$M:$M,"SIM"),0)</f>
        <v/>
      </c>
      <c r="G1157" s="2">
        <f>IFERROR(AVERAGEIFS(Detalhe_Registro!$N:$N,Detalhe_Registro!$D:$D,A1157,Detalhe_Registro!$E:$E,B1157,Detalhe_Registro!$M:$M,"SIM"),0)</f>
        <v/>
      </c>
      <c r="H1157" s="2">
        <f>SUMIFS(Detalhe_Registro!$F:$F,Detalhe_Registro!$D:$D,A1157,Detalhe_Registro!$E:$E,B1157,Detalhe_Registro!$M:$M,"SIM")</f>
        <v/>
      </c>
      <c r="I1157" s="2">
        <f>SUMIFS(Detalhe_Registro!$G:$G,Detalhe_Registro!$D:$D,A1157,Detalhe_Registro!$E:$E,B1157,Detalhe_Registro!$M:$M,"SIM")</f>
        <v/>
      </c>
      <c r="J1157" s="2">
        <f>IF(F1157&lt;Premissas!$B$8,"&lt; 1,00",IF(F1157&lt;Premissas!$B$9,"1,00 – 1,19",IF(F1157&lt;Premissas!$B$10,"1,20 – 1,39",IF(F1157&lt;Premissas!$B$11,"1,40 – 1,59",IF(F1157&lt;Premissas!$B$12,"1,60 – 1,99","≥ 2,00")))))</f>
        <v/>
      </c>
      <c r="K1157" s="5">
        <f>IF(F1157&lt;Premissas!$B$8,Premissas!$B$13,IF(F1157&lt;Premissas!$B$9,Premissas!$B$14,IF(F1157&lt;Premissas!$B$10,Premissas!$B$15,IF(F1157&lt;Premissas!$B$11,Premissas!$B$16,IF(F1157&lt;Premissas!$B$12,Premissas!$B$17,Premissas!$B$18)))))</f>
        <v/>
      </c>
      <c r="L1157" s="5">
        <f>K1157/Premissas!$B$4</f>
        <v/>
      </c>
      <c r="M1157" s="2">
        <f>IF(K1157=Premissas!$B$18,"SIM","NÃO")</f>
        <v/>
      </c>
    </row>
    <row r="1158">
      <c r="A1158" s="2" t="n">
        <v>5946492</v>
      </c>
      <c r="B1158" s="2" t="inlineStr">
        <is>
          <t>Lucas Henrique Vanderlei Da Silva</t>
        </is>
      </c>
      <c r="C1158" s="2" t="n">
        <v>1942</v>
      </c>
      <c r="D1158" s="2">
        <f>IFERROR(TEXTJOIN(" | ",TRUE,UNIQUE(FILTER(Detalhe_Registro!$C:$C,(Detalhe_Registro!$D:$D=A1158)*(Detalhe_Registro!$E:$E=B1158)*(Detalhe_Registro!$M:$M="SIM")))),"")</f>
        <v/>
      </c>
      <c r="E1158" s="2">
        <f>COUNTIFS(Detalhe_Registro!$D:$D,A1158,Detalhe_Registro!$E:$E,B1158,Detalhe_Registro!$M:$M,"SIM")</f>
        <v/>
      </c>
      <c r="F1158" s="2">
        <f>IFERROR(MAXIFS(Detalhe_Registro!$N:$N,Detalhe_Registro!$D:$D,A1158,Detalhe_Registro!$E:$E,B1158,Detalhe_Registro!$M:$M,"SIM"),0)</f>
        <v/>
      </c>
      <c r="G1158" s="2">
        <f>IFERROR(AVERAGEIFS(Detalhe_Registro!$N:$N,Detalhe_Registro!$D:$D,A1158,Detalhe_Registro!$E:$E,B1158,Detalhe_Registro!$M:$M,"SIM"),0)</f>
        <v/>
      </c>
      <c r="H1158" s="2">
        <f>SUMIFS(Detalhe_Registro!$F:$F,Detalhe_Registro!$D:$D,A1158,Detalhe_Registro!$E:$E,B1158,Detalhe_Registro!$M:$M,"SIM")</f>
        <v/>
      </c>
      <c r="I1158" s="2">
        <f>SUMIFS(Detalhe_Registro!$G:$G,Detalhe_Registro!$D:$D,A1158,Detalhe_Registro!$E:$E,B1158,Detalhe_Registro!$M:$M,"SIM")</f>
        <v/>
      </c>
      <c r="J1158" s="2">
        <f>IF(F1158&lt;Premissas!$B$8,"&lt; 1,00",IF(F1158&lt;Premissas!$B$9,"1,00 – 1,19",IF(F1158&lt;Premissas!$B$10,"1,20 – 1,39",IF(F1158&lt;Premissas!$B$11,"1,40 – 1,59",IF(F1158&lt;Premissas!$B$12,"1,60 – 1,99","≥ 2,00")))))</f>
        <v/>
      </c>
      <c r="K1158" s="5">
        <f>IF(F1158&lt;Premissas!$B$8,Premissas!$B$13,IF(F1158&lt;Premissas!$B$9,Premissas!$B$14,IF(F1158&lt;Premissas!$B$10,Premissas!$B$15,IF(F1158&lt;Premissas!$B$11,Premissas!$B$16,IF(F1158&lt;Premissas!$B$12,Premissas!$B$17,Premissas!$B$18)))))</f>
        <v/>
      </c>
      <c r="L1158" s="5">
        <f>K1158/Premissas!$B$4</f>
        <v/>
      </c>
      <c r="M1158" s="2">
        <f>IF(K1158=Premissas!$B$18,"SIM","NÃO")</f>
        <v/>
      </c>
    </row>
    <row r="1159">
      <c r="A1159" s="2" t="n">
        <v>5523621</v>
      </c>
      <c r="B1159" s="2" t="inlineStr">
        <is>
          <t>Lucas Santana Sena</t>
        </is>
      </c>
      <c r="C1159" s="2" t="n">
        <v>1942</v>
      </c>
      <c r="D1159" s="2">
        <f>IFERROR(TEXTJOIN(" | ",TRUE,UNIQUE(FILTER(Detalhe_Registro!$C:$C,(Detalhe_Registro!$D:$D=A1159)*(Detalhe_Registro!$E:$E=B1159)*(Detalhe_Registro!$M:$M="SIM")))),"")</f>
        <v/>
      </c>
      <c r="E1159" s="2">
        <f>COUNTIFS(Detalhe_Registro!$D:$D,A1159,Detalhe_Registro!$E:$E,B1159,Detalhe_Registro!$M:$M,"SIM")</f>
        <v/>
      </c>
      <c r="F1159" s="2">
        <f>IFERROR(MAXIFS(Detalhe_Registro!$N:$N,Detalhe_Registro!$D:$D,A1159,Detalhe_Registro!$E:$E,B1159,Detalhe_Registro!$M:$M,"SIM"),0)</f>
        <v/>
      </c>
      <c r="G1159" s="2">
        <f>IFERROR(AVERAGEIFS(Detalhe_Registro!$N:$N,Detalhe_Registro!$D:$D,A1159,Detalhe_Registro!$E:$E,B1159,Detalhe_Registro!$M:$M,"SIM"),0)</f>
        <v/>
      </c>
      <c r="H1159" s="2">
        <f>SUMIFS(Detalhe_Registro!$F:$F,Detalhe_Registro!$D:$D,A1159,Detalhe_Registro!$E:$E,B1159,Detalhe_Registro!$M:$M,"SIM")</f>
        <v/>
      </c>
      <c r="I1159" s="2">
        <f>SUMIFS(Detalhe_Registro!$G:$G,Detalhe_Registro!$D:$D,A1159,Detalhe_Registro!$E:$E,B1159,Detalhe_Registro!$M:$M,"SIM")</f>
        <v/>
      </c>
      <c r="J1159" s="2">
        <f>IF(F1159&lt;Premissas!$B$8,"&lt; 1,00",IF(F1159&lt;Premissas!$B$9,"1,00 – 1,19",IF(F1159&lt;Premissas!$B$10,"1,20 – 1,39",IF(F1159&lt;Premissas!$B$11,"1,40 – 1,59",IF(F1159&lt;Premissas!$B$12,"1,60 – 1,99","≥ 2,00")))))</f>
        <v/>
      </c>
      <c r="K1159" s="5">
        <f>IF(F1159&lt;Premissas!$B$8,Premissas!$B$13,IF(F1159&lt;Premissas!$B$9,Premissas!$B$14,IF(F1159&lt;Premissas!$B$10,Premissas!$B$15,IF(F1159&lt;Premissas!$B$11,Premissas!$B$16,IF(F1159&lt;Premissas!$B$12,Premissas!$B$17,Premissas!$B$18)))))</f>
        <v/>
      </c>
      <c r="L1159" s="5">
        <f>K1159/Premissas!$B$4</f>
        <v/>
      </c>
      <c r="M1159" s="2">
        <f>IF(K1159=Premissas!$B$18,"SIM","NÃO")</f>
        <v/>
      </c>
    </row>
    <row r="1160">
      <c r="A1160" s="2" t="n">
        <v>5998573</v>
      </c>
      <c r="B1160" s="2" t="inlineStr">
        <is>
          <t>Luigi Vidal Veiga</t>
        </is>
      </c>
      <c r="C1160" s="2" t="n">
        <v>1942</v>
      </c>
      <c r="D1160" s="2">
        <f>IFERROR(TEXTJOIN(" | ",TRUE,UNIQUE(FILTER(Detalhe_Registro!$C:$C,(Detalhe_Registro!$D:$D=A1160)*(Detalhe_Registro!$E:$E=B1160)*(Detalhe_Registro!$M:$M="SIM")))),"")</f>
        <v/>
      </c>
      <c r="E1160" s="2">
        <f>COUNTIFS(Detalhe_Registro!$D:$D,A1160,Detalhe_Registro!$E:$E,B1160,Detalhe_Registro!$M:$M,"SIM")</f>
        <v/>
      </c>
      <c r="F1160" s="2">
        <f>IFERROR(MAXIFS(Detalhe_Registro!$N:$N,Detalhe_Registro!$D:$D,A1160,Detalhe_Registro!$E:$E,B1160,Detalhe_Registro!$M:$M,"SIM"),0)</f>
        <v/>
      </c>
      <c r="G1160" s="2">
        <f>IFERROR(AVERAGEIFS(Detalhe_Registro!$N:$N,Detalhe_Registro!$D:$D,A1160,Detalhe_Registro!$E:$E,B1160,Detalhe_Registro!$M:$M,"SIM"),0)</f>
        <v/>
      </c>
      <c r="H1160" s="2">
        <f>SUMIFS(Detalhe_Registro!$F:$F,Detalhe_Registro!$D:$D,A1160,Detalhe_Registro!$E:$E,B1160,Detalhe_Registro!$M:$M,"SIM")</f>
        <v/>
      </c>
      <c r="I1160" s="2">
        <f>SUMIFS(Detalhe_Registro!$G:$G,Detalhe_Registro!$D:$D,A1160,Detalhe_Registro!$E:$E,B1160,Detalhe_Registro!$M:$M,"SIM")</f>
        <v/>
      </c>
      <c r="J1160" s="2">
        <f>IF(F1160&lt;Premissas!$B$8,"&lt; 1,00",IF(F1160&lt;Premissas!$B$9,"1,00 – 1,19",IF(F1160&lt;Premissas!$B$10,"1,20 – 1,39",IF(F1160&lt;Premissas!$B$11,"1,40 – 1,59",IF(F1160&lt;Premissas!$B$12,"1,60 – 1,99","≥ 2,00")))))</f>
        <v/>
      </c>
      <c r="K1160" s="5">
        <f>IF(F1160&lt;Premissas!$B$8,Premissas!$B$13,IF(F1160&lt;Premissas!$B$9,Premissas!$B$14,IF(F1160&lt;Premissas!$B$10,Premissas!$B$15,IF(F1160&lt;Premissas!$B$11,Premissas!$B$16,IF(F1160&lt;Premissas!$B$12,Premissas!$B$17,Premissas!$B$18)))))</f>
        <v/>
      </c>
      <c r="L1160" s="5">
        <f>K1160/Premissas!$B$4</f>
        <v/>
      </c>
      <c r="M1160" s="2">
        <f>IF(K1160=Premissas!$B$18,"SIM","NÃO")</f>
        <v/>
      </c>
    </row>
    <row r="1161">
      <c r="A1161" s="2" t="n">
        <v>5554527</v>
      </c>
      <c r="B1161" s="2" t="inlineStr">
        <is>
          <t>Luis Eduardo Rocha Camargo</t>
        </is>
      </c>
      <c r="C1161" s="2" t="n">
        <v>1942</v>
      </c>
      <c r="D1161" s="2">
        <f>IFERROR(TEXTJOIN(" | ",TRUE,UNIQUE(FILTER(Detalhe_Registro!$C:$C,(Detalhe_Registro!$D:$D=A1161)*(Detalhe_Registro!$E:$E=B1161)*(Detalhe_Registro!$M:$M="SIM")))),"")</f>
        <v/>
      </c>
      <c r="E1161" s="2">
        <f>COUNTIFS(Detalhe_Registro!$D:$D,A1161,Detalhe_Registro!$E:$E,B1161,Detalhe_Registro!$M:$M,"SIM")</f>
        <v/>
      </c>
      <c r="F1161" s="2">
        <f>IFERROR(MAXIFS(Detalhe_Registro!$N:$N,Detalhe_Registro!$D:$D,A1161,Detalhe_Registro!$E:$E,B1161,Detalhe_Registro!$M:$M,"SIM"),0)</f>
        <v/>
      </c>
      <c r="G1161" s="2">
        <f>IFERROR(AVERAGEIFS(Detalhe_Registro!$N:$N,Detalhe_Registro!$D:$D,A1161,Detalhe_Registro!$E:$E,B1161,Detalhe_Registro!$M:$M,"SIM"),0)</f>
        <v/>
      </c>
      <c r="H1161" s="2">
        <f>SUMIFS(Detalhe_Registro!$F:$F,Detalhe_Registro!$D:$D,A1161,Detalhe_Registro!$E:$E,B1161,Detalhe_Registro!$M:$M,"SIM")</f>
        <v/>
      </c>
      <c r="I1161" s="2">
        <f>SUMIFS(Detalhe_Registro!$G:$G,Detalhe_Registro!$D:$D,A1161,Detalhe_Registro!$E:$E,B1161,Detalhe_Registro!$M:$M,"SIM")</f>
        <v/>
      </c>
      <c r="J1161" s="2">
        <f>IF(F1161&lt;Premissas!$B$8,"&lt; 1,00",IF(F1161&lt;Premissas!$B$9,"1,00 – 1,19",IF(F1161&lt;Premissas!$B$10,"1,20 – 1,39",IF(F1161&lt;Premissas!$B$11,"1,40 – 1,59",IF(F1161&lt;Premissas!$B$12,"1,60 – 1,99","≥ 2,00")))))</f>
        <v/>
      </c>
      <c r="K1161" s="5">
        <f>IF(F1161&lt;Premissas!$B$8,Premissas!$B$13,IF(F1161&lt;Premissas!$B$9,Premissas!$B$14,IF(F1161&lt;Premissas!$B$10,Premissas!$B$15,IF(F1161&lt;Premissas!$B$11,Premissas!$B$16,IF(F1161&lt;Premissas!$B$12,Premissas!$B$17,Premissas!$B$18)))))</f>
        <v/>
      </c>
      <c r="L1161" s="5">
        <f>K1161/Premissas!$B$4</f>
        <v/>
      </c>
      <c r="M1161" s="2">
        <f>IF(K1161=Premissas!$B$18,"SIM","NÃO")</f>
        <v/>
      </c>
    </row>
    <row r="1162">
      <c r="A1162" s="2" t="n">
        <v>6009000</v>
      </c>
      <c r="B1162" s="2" t="inlineStr">
        <is>
          <t>Luis Gustavo Delfino Dos Santos</t>
        </is>
      </c>
      <c r="C1162" s="2" t="n">
        <v>1942</v>
      </c>
      <c r="D1162" s="2">
        <f>IFERROR(TEXTJOIN(" | ",TRUE,UNIQUE(FILTER(Detalhe_Registro!$C:$C,(Detalhe_Registro!$D:$D=A1162)*(Detalhe_Registro!$E:$E=B1162)*(Detalhe_Registro!$M:$M="SIM")))),"")</f>
        <v/>
      </c>
      <c r="E1162" s="2">
        <f>COUNTIFS(Detalhe_Registro!$D:$D,A1162,Detalhe_Registro!$E:$E,B1162,Detalhe_Registro!$M:$M,"SIM")</f>
        <v/>
      </c>
      <c r="F1162" s="2">
        <f>IFERROR(MAXIFS(Detalhe_Registro!$N:$N,Detalhe_Registro!$D:$D,A1162,Detalhe_Registro!$E:$E,B1162,Detalhe_Registro!$M:$M,"SIM"),0)</f>
        <v/>
      </c>
      <c r="G1162" s="2">
        <f>IFERROR(AVERAGEIFS(Detalhe_Registro!$N:$N,Detalhe_Registro!$D:$D,A1162,Detalhe_Registro!$E:$E,B1162,Detalhe_Registro!$M:$M,"SIM"),0)</f>
        <v/>
      </c>
      <c r="H1162" s="2">
        <f>SUMIFS(Detalhe_Registro!$F:$F,Detalhe_Registro!$D:$D,A1162,Detalhe_Registro!$E:$E,B1162,Detalhe_Registro!$M:$M,"SIM")</f>
        <v/>
      </c>
      <c r="I1162" s="2">
        <f>SUMIFS(Detalhe_Registro!$G:$G,Detalhe_Registro!$D:$D,A1162,Detalhe_Registro!$E:$E,B1162,Detalhe_Registro!$M:$M,"SIM")</f>
        <v/>
      </c>
      <c r="J1162" s="2">
        <f>IF(F1162&lt;Premissas!$B$8,"&lt; 1,00",IF(F1162&lt;Premissas!$B$9,"1,00 – 1,19",IF(F1162&lt;Premissas!$B$10,"1,20 – 1,39",IF(F1162&lt;Premissas!$B$11,"1,40 – 1,59",IF(F1162&lt;Premissas!$B$12,"1,60 – 1,99","≥ 2,00")))))</f>
        <v/>
      </c>
      <c r="K1162" s="5">
        <f>IF(F1162&lt;Premissas!$B$8,Premissas!$B$13,IF(F1162&lt;Premissas!$B$9,Premissas!$B$14,IF(F1162&lt;Premissas!$B$10,Premissas!$B$15,IF(F1162&lt;Premissas!$B$11,Premissas!$B$16,IF(F1162&lt;Premissas!$B$12,Premissas!$B$17,Premissas!$B$18)))))</f>
        <v/>
      </c>
      <c r="L1162" s="5">
        <f>K1162/Premissas!$B$4</f>
        <v/>
      </c>
      <c r="M1162" s="2">
        <f>IF(K1162=Premissas!$B$18,"SIM","NÃO")</f>
        <v/>
      </c>
    </row>
    <row r="1163">
      <c r="A1163" s="2" t="n">
        <v>5992567</v>
      </c>
      <c r="B1163" s="2" t="inlineStr">
        <is>
          <t>Luiz Sergio Ribeiro Gaspar Doble</t>
        </is>
      </c>
      <c r="C1163" s="2" t="n">
        <v>1942</v>
      </c>
      <c r="D1163" s="2">
        <f>IFERROR(TEXTJOIN(" | ",TRUE,UNIQUE(FILTER(Detalhe_Registro!$C:$C,(Detalhe_Registro!$D:$D=A1163)*(Detalhe_Registro!$E:$E=B1163)*(Detalhe_Registro!$M:$M="SIM")))),"")</f>
        <v/>
      </c>
      <c r="E1163" s="2">
        <f>COUNTIFS(Detalhe_Registro!$D:$D,A1163,Detalhe_Registro!$E:$E,B1163,Detalhe_Registro!$M:$M,"SIM")</f>
        <v/>
      </c>
      <c r="F1163" s="2">
        <f>IFERROR(MAXIFS(Detalhe_Registro!$N:$N,Detalhe_Registro!$D:$D,A1163,Detalhe_Registro!$E:$E,B1163,Detalhe_Registro!$M:$M,"SIM"),0)</f>
        <v/>
      </c>
      <c r="G1163" s="2">
        <f>IFERROR(AVERAGEIFS(Detalhe_Registro!$N:$N,Detalhe_Registro!$D:$D,A1163,Detalhe_Registro!$E:$E,B1163,Detalhe_Registro!$M:$M,"SIM"),0)</f>
        <v/>
      </c>
      <c r="H1163" s="2">
        <f>SUMIFS(Detalhe_Registro!$F:$F,Detalhe_Registro!$D:$D,A1163,Detalhe_Registro!$E:$E,B1163,Detalhe_Registro!$M:$M,"SIM")</f>
        <v/>
      </c>
      <c r="I1163" s="2">
        <f>SUMIFS(Detalhe_Registro!$G:$G,Detalhe_Registro!$D:$D,A1163,Detalhe_Registro!$E:$E,B1163,Detalhe_Registro!$M:$M,"SIM")</f>
        <v/>
      </c>
      <c r="J1163" s="2">
        <f>IF(F1163&lt;Premissas!$B$8,"&lt; 1,00",IF(F1163&lt;Premissas!$B$9,"1,00 – 1,19",IF(F1163&lt;Premissas!$B$10,"1,20 – 1,39",IF(F1163&lt;Premissas!$B$11,"1,40 – 1,59",IF(F1163&lt;Premissas!$B$12,"1,60 – 1,99","≥ 2,00")))))</f>
        <v/>
      </c>
      <c r="K1163" s="5">
        <f>IF(F1163&lt;Premissas!$B$8,Premissas!$B$13,IF(F1163&lt;Premissas!$B$9,Premissas!$B$14,IF(F1163&lt;Premissas!$B$10,Premissas!$B$15,IF(F1163&lt;Premissas!$B$11,Premissas!$B$16,IF(F1163&lt;Premissas!$B$12,Premissas!$B$17,Premissas!$B$18)))))</f>
        <v/>
      </c>
      <c r="L1163" s="5">
        <f>K1163/Premissas!$B$4</f>
        <v/>
      </c>
      <c r="M1163" s="2">
        <f>IF(K1163=Premissas!$B$18,"SIM","NÃO")</f>
        <v/>
      </c>
    </row>
    <row r="1164">
      <c r="A1164" s="2" t="n">
        <v>642339</v>
      </c>
      <c r="B1164" s="2" t="inlineStr">
        <is>
          <t>MARDONIO DE SOUZA SILVA</t>
        </is>
      </c>
      <c r="C1164" s="2" t="n">
        <v>1942</v>
      </c>
      <c r="D1164" s="2">
        <f>IFERROR(TEXTJOIN(" | ",TRUE,UNIQUE(FILTER(Detalhe_Registro!$C:$C,(Detalhe_Registro!$D:$D=A1164)*(Detalhe_Registro!$E:$E=B1164)*(Detalhe_Registro!$M:$M="SIM")))),"")</f>
        <v/>
      </c>
      <c r="E1164" s="2">
        <f>COUNTIFS(Detalhe_Registro!$D:$D,A1164,Detalhe_Registro!$E:$E,B1164,Detalhe_Registro!$M:$M,"SIM")</f>
        <v/>
      </c>
      <c r="F1164" s="2">
        <f>IFERROR(MAXIFS(Detalhe_Registro!$N:$N,Detalhe_Registro!$D:$D,A1164,Detalhe_Registro!$E:$E,B1164,Detalhe_Registro!$M:$M,"SIM"),0)</f>
        <v/>
      </c>
      <c r="G1164" s="2">
        <f>IFERROR(AVERAGEIFS(Detalhe_Registro!$N:$N,Detalhe_Registro!$D:$D,A1164,Detalhe_Registro!$E:$E,B1164,Detalhe_Registro!$M:$M,"SIM"),0)</f>
        <v/>
      </c>
      <c r="H1164" s="2">
        <f>SUMIFS(Detalhe_Registro!$F:$F,Detalhe_Registro!$D:$D,A1164,Detalhe_Registro!$E:$E,B1164,Detalhe_Registro!$M:$M,"SIM")</f>
        <v/>
      </c>
      <c r="I1164" s="2">
        <f>SUMIFS(Detalhe_Registro!$G:$G,Detalhe_Registro!$D:$D,A1164,Detalhe_Registro!$E:$E,B1164,Detalhe_Registro!$M:$M,"SIM")</f>
        <v/>
      </c>
      <c r="J1164" s="2">
        <f>IF(F1164&lt;Premissas!$B$8,"&lt; 1,00",IF(F1164&lt;Premissas!$B$9,"1,00 – 1,19",IF(F1164&lt;Premissas!$B$10,"1,20 – 1,39",IF(F1164&lt;Premissas!$B$11,"1,40 – 1,59",IF(F1164&lt;Premissas!$B$12,"1,60 – 1,99","≥ 2,00")))))</f>
        <v/>
      </c>
      <c r="K1164" s="5">
        <f>IF(F1164&lt;Premissas!$B$8,Premissas!$B$13,IF(F1164&lt;Premissas!$B$9,Premissas!$B$14,IF(F1164&lt;Premissas!$B$10,Premissas!$B$15,IF(F1164&lt;Premissas!$B$11,Premissas!$B$16,IF(F1164&lt;Premissas!$B$12,Premissas!$B$17,Premissas!$B$18)))))</f>
        <v/>
      </c>
      <c r="L1164" s="5">
        <f>K1164/Premissas!$B$4</f>
        <v/>
      </c>
      <c r="M1164" s="2">
        <f>IF(K1164=Premissas!$B$18,"SIM","NÃO")</f>
        <v/>
      </c>
    </row>
    <row r="1165">
      <c r="A1165" s="2" t="n">
        <v>5456827</v>
      </c>
      <c r="B1165" s="2" t="inlineStr">
        <is>
          <t>MATHEUS FARIAS DUTRA</t>
        </is>
      </c>
      <c r="C1165" s="2" t="n">
        <v>1942</v>
      </c>
      <c r="D1165" s="2">
        <f>IFERROR(TEXTJOIN(" | ",TRUE,UNIQUE(FILTER(Detalhe_Registro!$C:$C,(Detalhe_Registro!$D:$D=A1165)*(Detalhe_Registro!$E:$E=B1165)*(Detalhe_Registro!$M:$M="SIM")))),"")</f>
        <v/>
      </c>
      <c r="E1165" s="2">
        <f>COUNTIFS(Detalhe_Registro!$D:$D,A1165,Detalhe_Registro!$E:$E,B1165,Detalhe_Registro!$M:$M,"SIM")</f>
        <v/>
      </c>
      <c r="F1165" s="2">
        <f>IFERROR(MAXIFS(Detalhe_Registro!$N:$N,Detalhe_Registro!$D:$D,A1165,Detalhe_Registro!$E:$E,B1165,Detalhe_Registro!$M:$M,"SIM"),0)</f>
        <v/>
      </c>
      <c r="G1165" s="2">
        <f>IFERROR(AVERAGEIFS(Detalhe_Registro!$N:$N,Detalhe_Registro!$D:$D,A1165,Detalhe_Registro!$E:$E,B1165,Detalhe_Registro!$M:$M,"SIM"),0)</f>
        <v/>
      </c>
      <c r="H1165" s="2">
        <f>SUMIFS(Detalhe_Registro!$F:$F,Detalhe_Registro!$D:$D,A1165,Detalhe_Registro!$E:$E,B1165,Detalhe_Registro!$M:$M,"SIM")</f>
        <v/>
      </c>
      <c r="I1165" s="2">
        <f>SUMIFS(Detalhe_Registro!$G:$G,Detalhe_Registro!$D:$D,A1165,Detalhe_Registro!$E:$E,B1165,Detalhe_Registro!$M:$M,"SIM")</f>
        <v/>
      </c>
      <c r="J1165" s="2">
        <f>IF(F1165&lt;Premissas!$B$8,"&lt; 1,00",IF(F1165&lt;Premissas!$B$9,"1,00 – 1,19",IF(F1165&lt;Premissas!$B$10,"1,20 – 1,39",IF(F1165&lt;Premissas!$B$11,"1,40 – 1,59",IF(F1165&lt;Premissas!$B$12,"1,60 – 1,99","≥ 2,00")))))</f>
        <v/>
      </c>
      <c r="K1165" s="5">
        <f>IF(F1165&lt;Premissas!$B$8,Premissas!$B$13,IF(F1165&lt;Premissas!$B$9,Premissas!$B$14,IF(F1165&lt;Premissas!$B$10,Premissas!$B$15,IF(F1165&lt;Premissas!$B$11,Premissas!$B$16,IF(F1165&lt;Premissas!$B$12,Premissas!$B$17,Premissas!$B$18)))))</f>
        <v/>
      </c>
      <c r="L1165" s="5">
        <f>K1165/Premissas!$B$4</f>
        <v/>
      </c>
      <c r="M1165" s="2">
        <f>IF(K1165=Premissas!$B$18,"SIM","NÃO")</f>
        <v/>
      </c>
    </row>
    <row r="1166">
      <c r="A1166" s="2" t="n">
        <v>5114292</v>
      </c>
      <c r="B1166" s="2" t="inlineStr">
        <is>
          <t>MATHUES MIRANDA</t>
        </is>
      </c>
      <c r="C1166" s="2" t="n">
        <v>1942</v>
      </c>
      <c r="D1166" s="2">
        <f>IFERROR(TEXTJOIN(" | ",TRUE,UNIQUE(FILTER(Detalhe_Registro!$C:$C,(Detalhe_Registro!$D:$D=A1166)*(Detalhe_Registro!$E:$E=B1166)*(Detalhe_Registro!$M:$M="SIM")))),"")</f>
        <v/>
      </c>
      <c r="E1166" s="2">
        <f>COUNTIFS(Detalhe_Registro!$D:$D,A1166,Detalhe_Registro!$E:$E,B1166,Detalhe_Registro!$M:$M,"SIM")</f>
        <v/>
      </c>
      <c r="F1166" s="2">
        <f>IFERROR(MAXIFS(Detalhe_Registro!$N:$N,Detalhe_Registro!$D:$D,A1166,Detalhe_Registro!$E:$E,B1166,Detalhe_Registro!$M:$M,"SIM"),0)</f>
        <v/>
      </c>
      <c r="G1166" s="2">
        <f>IFERROR(AVERAGEIFS(Detalhe_Registro!$N:$N,Detalhe_Registro!$D:$D,A1166,Detalhe_Registro!$E:$E,B1166,Detalhe_Registro!$M:$M,"SIM"),0)</f>
        <v/>
      </c>
      <c r="H1166" s="2">
        <f>SUMIFS(Detalhe_Registro!$F:$F,Detalhe_Registro!$D:$D,A1166,Detalhe_Registro!$E:$E,B1166,Detalhe_Registro!$M:$M,"SIM")</f>
        <v/>
      </c>
      <c r="I1166" s="2">
        <f>SUMIFS(Detalhe_Registro!$G:$G,Detalhe_Registro!$D:$D,A1166,Detalhe_Registro!$E:$E,B1166,Detalhe_Registro!$M:$M,"SIM")</f>
        <v/>
      </c>
      <c r="J1166" s="2">
        <f>IF(F1166&lt;Premissas!$B$8,"&lt; 1,00",IF(F1166&lt;Premissas!$B$9,"1,00 – 1,19",IF(F1166&lt;Premissas!$B$10,"1,20 – 1,39",IF(F1166&lt;Premissas!$B$11,"1,40 – 1,59",IF(F1166&lt;Premissas!$B$12,"1,60 – 1,99","≥ 2,00")))))</f>
        <v/>
      </c>
      <c r="K1166" s="5">
        <f>IF(F1166&lt;Premissas!$B$8,Premissas!$B$13,IF(F1166&lt;Premissas!$B$9,Premissas!$B$14,IF(F1166&lt;Premissas!$B$10,Premissas!$B$15,IF(F1166&lt;Premissas!$B$11,Premissas!$B$16,IF(F1166&lt;Premissas!$B$12,Premissas!$B$17,Premissas!$B$18)))))</f>
        <v/>
      </c>
      <c r="L1166" s="5">
        <f>K1166/Premissas!$B$4</f>
        <v/>
      </c>
      <c r="M1166" s="2">
        <f>IF(K1166=Premissas!$B$18,"SIM","NÃO")</f>
        <v/>
      </c>
    </row>
    <row r="1167">
      <c r="A1167" s="2" t="n">
        <v>5066085</v>
      </c>
      <c r="B1167" s="2" t="inlineStr">
        <is>
          <t>MAYCON DA CONCEICAO</t>
        </is>
      </c>
      <c r="C1167" s="2" t="n">
        <v>1942</v>
      </c>
      <c r="D1167" s="2">
        <f>IFERROR(TEXTJOIN(" | ",TRUE,UNIQUE(FILTER(Detalhe_Registro!$C:$C,(Detalhe_Registro!$D:$D=A1167)*(Detalhe_Registro!$E:$E=B1167)*(Detalhe_Registro!$M:$M="SIM")))),"")</f>
        <v/>
      </c>
      <c r="E1167" s="2">
        <f>COUNTIFS(Detalhe_Registro!$D:$D,A1167,Detalhe_Registro!$E:$E,B1167,Detalhe_Registro!$M:$M,"SIM")</f>
        <v/>
      </c>
      <c r="F1167" s="2">
        <f>IFERROR(MAXIFS(Detalhe_Registro!$N:$N,Detalhe_Registro!$D:$D,A1167,Detalhe_Registro!$E:$E,B1167,Detalhe_Registro!$M:$M,"SIM"),0)</f>
        <v/>
      </c>
      <c r="G1167" s="2">
        <f>IFERROR(AVERAGEIFS(Detalhe_Registro!$N:$N,Detalhe_Registro!$D:$D,A1167,Detalhe_Registro!$E:$E,B1167,Detalhe_Registro!$M:$M,"SIM"),0)</f>
        <v/>
      </c>
      <c r="H1167" s="2">
        <f>SUMIFS(Detalhe_Registro!$F:$F,Detalhe_Registro!$D:$D,A1167,Detalhe_Registro!$E:$E,B1167,Detalhe_Registro!$M:$M,"SIM")</f>
        <v/>
      </c>
      <c r="I1167" s="2">
        <f>SUMIFS(Detalhe_Registro!$G:$G,Detalhe_Registro!$D:$D,A1167,Detalhe_Registro!$E:$E,B1167,Detalhe_Registro!$M:$M,"SIM")</f>
        <v/>
      </c>
      <c r="J1167" s="2">
        <f>IF(F1167&lt;Premissas!$B$8,"&lt; 1,00",IF(F1167&lt;Premissas!$B$9,"1,00 – 1,19",IF(F1167&lt;Premissas!$B$10,"1,20 – 1,39",IF(F1167&lt;Premissas!$B$11,"1,40 – 1,59",IF(F1167&lt;Premissas!$B$12,"1,60 – 1,99","≥ 2,00")))))</f>
        <v/>
      </c>
      <c r="K1167" s="5">
        <f>IF(F1167&lt;Premissas!$B$8,Premissas!$B$13,IF(F1167&lt;Premissas!$B$9,Premissas!$B$14,IF(F1167&lt;Premissas!$B$10,Premissas!$B$15,IF(F1167&lt;Premissas!$B$11,Premissas!$B$16,IF(F1167&lt;Premissas!$B$12,Premissas!$B$17,Premissas!$B$18)))))</f>
        <v/>
      </c>
      <c r="L1167" s="5">
        <f>K1167/Premissas!$B$4</f>
        <v/>
      </c>
      <c r="M1167" s="2">
        <f>IF(K1167=Premissas!$B$18,"SIM","NÃO")</f>
        <v/>
      </c>
    </row>
    <row r="1168">
      <c r="A1168" s="2" t="n">
        <v>5439655</v>
      </c>
      <c r="B1168" s="2" t="inlineStr">
        <is>
          <t>MIQUEIAS MENDES</t>
        </is>
      </c>
      <c r="C1168" s="2" t="n">
        <v>1942</v>
      </c>
      <c r="D1168" s="2">
        <f>IFERROR(TEXTJOIN(" | ",TRUE,UNIQUE(FILTER(Detalhe_Registro!$C:$C,(Detalhe_Registro!$D:$D=A1168)*(Detalhe_Registro!$E:$E=B1168)*(Detalhe_Registro!$M:$M="SIM")))),"")</f>
        <v/>
      </c>
      <c r="E1168" s="2">
        <f>COUNTIFS(Detalhe_Registro!$D:$D,A1168,Detalhe_Registro!$E:$E,B1168,Detalhe_Registro!$M:$M,"SIM")</f>
        <v/>
      </c>
      <c r="F1168" s="2">
        <f>IFERROR(MAXIFS(Detalhe_Registro!$N:$N,Detalhe_Registro!$D:$D,A1168,Detalhe_Registro!$E:$E,B1168,Detalhe_Registro!$M:$M,"SIM"),0)</f>
        <v/>
      </c>
      <c r="G1168" s="2">
        <f>IFERROR(AVERAGEIFS(Detalhe_Registro!$N:$N,Detalhe_Registro!$D:$D,A1168,Detalhe_Registro!$E:$E,B1168,Detalhe_Registro!$M:$M,"SIM"),0)</f>
        <v/>
      </c>
      <c r="H1168" s="2">
        <f>SUMIFS(Detalhe_Registro!$F:$F,Detalhe_Registro!$D:$D,A1168,Detalhe_Registro!$E:$E,B1168,Detalhe_Registro!$M:$M,"SIM")</f>
        <v/>
      </c>
      <c r="I1168" s="2">
        <f>SUMIFS(Detalhe_Registro!$G:$G,Detalhe_Registro!$D:$D,A1168,Detalhe_Registro!$E:$E,B1168,Detalhe_Registro!$M:$M,"SIM")</f>
        <v/>
      </c>
      <c r="J1168" s="2">
        <f>IF(F1168&lt;Premissas!$B$8,"&lt; 1,00",IF(F1168&lt;Premissas!$B$9,"1,00 – 1,19",IF(F1168&lt;Premissas!$B$10,"1,20 – 1,39",IF(F1168&lt;Premissas!$B$11,"1,40 – 1,59",IF(F1168&lt;Premissas!$B$12,"1,60 – 1,99","≥ 2,00")))))</f>
        <v/>
      </c>
      <c r="K1168" s="5">
        <f>IF(F1168&lt;Premissas!$B$8,Premissas!$B$13,IF(F1168&lt;Premissas!$B$9,Premissas!$B$14,IF(F1168&lt;Premissas!$B$10,Premissas!$B$15,IF(F1168&lt;Premissas!$B$11,Premissas!$B$16,IF(F1168&lt;Premissas!$B$12,Premissas!$B$17,Premissas!$B$18)))))</f>
        <v/>
      </c>
      <c r="L1168" s="5">
        <f>K1168/Premissas!$B$4</f>
        <v/>
      </c>
      <c r="M1168" s="2">
        <f>IF(K1168=Premissas!$B$18,"SIM","NÃO")</f>
        <v/>
      </c>
    </row>
    <row r="1169">
      <c r="A1169" s="2" t="n">
        <v>4918797</v>
      </c>
      <c r="B1169" s="2" t="inlineStr">
        <is>
          <t>MOISES SANTOS DE MOURA</t>
        </is>
      </c>
      <c r="C1169" s="2" t="n">
        <v>1942</v>
      </c>
      <c r="D1169" s="2">
        <f>IFERROR(TEXTJOIN(" | ",TRUE,UNIQUE(FILTER(Detalhe_Registro!$C:$C,(Detalhe_Registro!$D:$D=A1169)*(Detalhe_Registro!$E:$E=B1169)*(Detalhe_Registro!$M:$M="SIM")))),"")</f>
        <v/>
      </c>
      <c r="E1169" s="2">
        <f>COUNTIFS(Detalhe_Registro!$D:$D,A1169,Detalhe_Registro!$E:$E,B1169,Detalhe_Registro!$M:$M,"SIM")</f>
        <v/>
      </c>
      <c r="F1169" s="2">
        <f>IFERROR(MAXIFS(Detalhe_Registro!$N:$N,Detalhe_Registro!$D:$D,A1169,Detalhe_Registro!$E:$E,B1169,Detalhe_Registro!$M:$M,"SIM"),0)</f>
        <v/>
      </c>
      <c r="G1169" s="2">
        <f>IFERROR(AVERAGEIFS(Detalhe_Registro!$N:$N,Detalhe_Registro!$D:$D,A1169,Detalhe_Registro!$E:$E,B1169,Detalhe_Registro!$M:$M,"SIM"),0)</f>
        <v/>
      </c>
      <c r="H1169" s="2">
        <f>SUMIFS(Detalhe_Registro!$F:$F,Detalhe_Registro!$D:$D,A1169,Detalhe_Registro!$E:$E,B1169,Detalhe_Registro!$M:$M,"SIM")</f>
        <v/>
      </c>
      <c r="I1169" s="2">
        <f>SUMIFS(Detalhe_Registro!$G:$G,Detalhe_Registro!$D:$D,A1169,Detalhe_Registro!$E:$E,B1169,Detalhe_Registro!$M:$M,"SIM")</f>
        <v/>
      </c>
      <c r="J1169" s="2">
        <f>IF(F1169&lt;Premissas!$B$8,"&lt; 1,00",IF(F1169&lt;Premissas!$B$9,"1,00 – 1,19",IF(F1169&lt;Premissas!$B$10,"1,20 – 1,39",IF(F1169&lt;Premissas!$B$11,"1,40 – 1,59",IF(F1169&lt;Premissas!$B$12,"1,60 – 1,99","≥ 2,00")))))</f>
        <v/>
      </c>
      <c r="K1169" s="5">
        <f>IF(F1169&lt;Premissas!$B$8,Premissas!$B$13,IF(F1169&lt;Premissas!$B$9,Premissas!$B$14,IF(F1169&lt;Premissas!$B$10,Premissas!$B$15,IF(F1169&lt;Premissas!$B$11,Premissas!$B$16,IF(F1169&lt;Premissas!$B$12,Premissas!$B$17,Premissas!$B$18)))))</f>
        <v/>
      </c>
      <c r="L1169" s="5">
        <f>K1169/Premissas!$B$4</f>
        <v/>
      </c>
      <c r="M1169" s="2">
        <f>IF(K1169=Premissas!$B$18,"SIM","NÃO")</f>
        <v/>
      </c>
    </row>
    <row r="1170">
      <c r="A1170" s="2" t="n">
        <v>5118514</v>
      </c>
      <c r="B1170" s="2" t="inlineStr">
        <is>
          <t>Marcel Santos</t>
        </is>
      </c>
      <c r="C1170" s="2" t="n">
        <v>1942</v>
      </c>
      <c r="D1170" s="2">
        <f>IFERROR(TEXTJOIN(" | ",TRUE,UNIQUE(FILTER(Detalhe_Registro!$C:$C,(Detalhe_Registro!$D:$D=A1170)*(Detalhe_Registro!$E:$E=B1170)*(Detalhe_Registro!$M:$M="SIM")))),"")</f>
        <v/>
      </c>
      <c r="E1170" s="2">
        <f>COUNTIFS(Detalhe_Registro!$D:$D,A1170,Detalhe_Registro!$E:$E,B1170,Detalhe_Registro!$M:$M,"SIM")</f>
        <v/>
      </c>
      <c r="F1170" s="2">
        <f>IFERROR(MAXIFS(Detalhe_Registro!$N:$N,Detalhe_Registro!$D:$D,A1170,Detalhe_Registro!$E:$E,B1170,Detalhe_Registro!$M:$M,"SIM"),0)</f>
        <v/>
      </c>
      <c r="G1170" s="2">
        <f>IFERROR(AVERAGEIFS(Detalhe_Registro!$N:$N,Detalhe_Registro!$D:$D,A1170,Detalhe_Registro!$E:$E,B1170,Detalhe_Registro!$M:$M,"SIM"),0)</f>
        <v/>
      </c>
      <c r="H1170" s="2">
        <f>SUMIFS(Detalhe_Registro!$F:$F,Detalhe_Registro!$D:$D,A1170,Detalhe_Registro!$E:$E,B1170,Detalhe_Registro!$M:$M,"SIM")</f>
        <v/>
      </c>
      <c r="I1170" s="2">
        <f>SUMIFS(Detalhe_Registro!$G:$G,Detalhe_Registro!$D:$D,A1170,Detalhe_Registro!$E:$E,B1170,Detalhe_Registro!$M:$M,"SIM")</f>
        <v/>
      </c>
      <c r="J1170" s="2">
        <f>IF(F1170&lt;Premissas!$B$8,"&lt; 1,00",IF(F1170&lt;Premissas!$B$9,"1,00 – 1,19",IF(F1170&lt;Premissas!$B$10,"1,20 – 1,39",IF(F1170&lt;Premissas!$B$11,"1,40 – 1,59",IF(F1170&lt;Premissas!$B$12,"1,60 – 1,99","≥ 2,00")))))</f>
        <v/>
      </c>
      <c r="K1170" s="5">
        <f>IF(F1170&lt;Premissas!$B$8,Premissas!$B$13,IF(F1170&lt;Premissas!$B$9,Premissas!$B$14,IF(F1170&lt;Premissas!$B$10,Premissas!$B$15,IF(F1170&lt;Premissas!$B$11,Premissas!$B$16,IF(F1170&lt;Premissas!$B$12,Premissas!$B$17,Premissas!$B$18)))))</f>
        <v/>
      </c>
      <c r="L1170" s="5">
        <f>K1170/Premissas!$B$4</f>
        <v/>
      </c>
      <c r="M1170" s="2">
        <f>IF(K1170=Premissas!$B$18,"SIM","NÃO")</f>
        <v/>
      </c>
    </row>
    <row r="1171">
      <c r="A1171" s="2" t="n">
        <v>5496152</v>
      </c>
      <c r="B1171" s="2" t="inlineStr">
        <is>
          <t>Marcelo Vicente Pereira Junior</t>
        </is>
      </c>
      <c r="C1171" s="2" t="n">
        <v>1942</v>
      </c>
      <c r="D1171" s="2">
        <f>IFERROR(TEXTJOIN(" | ",TRUE,UNIQUE(FILTER(Detalhe_Registro!$C:$C,(Detalhe_Registro!$D:$D=A1171)*(Detalhe_Registro!$E:$E=B1171)*(Detalhe_Registro!$M:$M="SIM")))),"")</f>
        <v/>
      </c>
      <c r="E1171" s="2">
        <f>COUNTIFS(Detalhe_Registro!$D:$D,A1171,Detalhe_Registro!$E:$E,B1171,Detalhe_Registro!$M:$M,"SIM")</f>
        <v/>
      </c>
      <c r="F1171" s="2">
        <f>IFERROR(MAXIFS(Detalhe_Registro!$N:$N,Detalhe_Registro!$D:$D,A1171,Detalhe_Registro!$E:$E,B1171,Detalhe_Registro!$M:$M,"SIM"),0)</f>
        <v/>
      </c>
      <c r="G1171" s="2">
        <f>IFERROR(AVERAGEIFS(Detalhe_Registro!$N:$N,Detalhe_Registro!$D:$D,A1171,Detalhe_Registro!$E:$E,B1171,Detalhe_Registro!$M:$M,"SIM"),0)</f>
        <v/>
      </c>
      <c r="H1171" s="2">
        <f>SUMIFS(Detalhe_Registro!$F:$F,Detalhe_Registro!$D:$D,A1171,Detalhe_Registro!$E:$E,B1171,Detalhe_Registro!$M:$M,"SIM")</f>
        <v/>
      </c>
      <c r="I1171" s="2">
        <f>SUMIFS(Detalhe_Registro!$G:$G,Detalhe_Registro!$D:$D,A1171,Detalhe_Registro!$E:$E,B1171,Detalhe_Registro!$M:$M,"SIM")</f>
        <v/>
      </c>
      <c r="J1171" s="2">
        <f>IF(F1171&lt;Premissas!$B$8,"&lt; 1,00",IF(F1171&lt;Premissas!$B$9,"1,00 – 1,19",IF(F1171&lt;Premissas!$B$10,"1,20 – 1,39",IF(F1171&lt;Premissas!$B$11,"1,40 – 1,59",IF(F1171&lt;Premissas!$B$12,"1,60 – 1,99","≥ 2,00")))))</f>
        <v/>
      </c>
      <c r="K1171" s="5">
        <f>IF(F1171&lt;Premissas!$B$8,Premissas!$B$13,IF(F1171&lt;Premissas!$B$9,Premissas!$B$14,IF(F1171&lt;Premissas!$B$10,Premissas!$B$15,IF(F1171&lt;Premissas!$B$11,Premissas!$B$16,IF(F1171&lt;Premissas!$B$12,Premissas!$B$17,Premissas!$B$18)))))</f>
        <v/>
      </c>
      <c r="L1171" s="5">
        <f>K1171/Premissas!$B$4</f>
        <v/>
      </c>
      <c r="M1171" s="2">
        <f>IF(K1171=Premissas!$B$18,"SIM","NÃO")</f>
        <v/>
      </c>
    </row>
    <row r="1172">
      <c r="A1172" s="2" t="n">
        <v>5458773</v>
      </c>
      <c r="B1172" s="2" t="inlineStr">
        <is>
          <t>Marcio Correia de Lima</t>
        </is>
      </c>
      <c r="C1172" s="2" t="n">
        <v>1942</v>
      </c>
      <c r="D1172" s="2">
        <f>IFERROR(TEXTJOIN(" | ",TRUE,UNIQUE(FILTER(Detalhe_Registro!$C:$C,(Detalhe_Registro!$D:$D=A1172)*(Detalhe_Registro!$E:$E=B1172)*(Detalhe_Registro!$M:$M="SIM")))),"")</f>
        <v/>
      </c>
      <c r="E1172" s="2">
        <f>COUNTIFS(Detalhe_Registro!$D:$D,A1172,Detalhe_Registro!$E:$E,B1172,Detalhe_Registro!$M:$M,"SIM")</f>
        <v/>
      </c>
      <c r="F1172" s="2">
        <f>IFERROR(MAXIFS(Detalhe_Registro!$N:$N,Detalhe_Registro!$D:$D,A1172,Detalhe_Registro!$E:$E,B1172,Detalhe_Registro!$M:$M,"SIM"),0)</f>
        <v/>
      </c>
      <c r="G1172" s="2">
        <f>IFERROR(AVERAGEIFS(Detalhe_Registro!$N:$N,Detalhe_Registro!$D:$D,A1172,Detalhe_Registro!$E:$E,B1172,Detalhe_Registro!$M:$M,"SIM"),0)</f>
        <v/>
      </c>
      <c r="H1172" s="2">
        <f>SUMIFS(Detalhe_Registro!$F:$F,Detalhe_Registro!$D:$D,A1172,Detalhe_Registro!$E:$E,B1172,Detalhe_Registro!$M:$M,"SIM")</f>
        <v/>
      </c>
      <c r="I1172" s="2">
        <f>SUMIFS(Detalhe_Registro!$G:$G,Detalhe_Registro!$D:$D,A1172,Detalhe_Registro!$E:$E,B1172,Detalhe_Registro!$M:$M,"SIM")</f>
        <v/>
      </c>
      <c r="J1172" s="2">
        <f>IF(F1172&lt;Premissas!$B$8,"&lt; 1,00",IF(F1172&lt;Premissas!$B$9,"1,00 – 1,19",IF(F1172&lt;Premissas!$B$10,"1,20 – 1,39",IF(F1172&lt;Premissas!$B$11,"1,40 – 1,59",IF(F1172&lt;Premissas!$B$12,"1,60 – 1,99","≥ 2,00")))))</f>
        <v/>
      </c>
      <c r="K1172" s="5">
        <f>IF(F1172&lt;Premissas!$B$8,Premissas!$B$13,IF(F1172&lt;Premissas!$B$9,Premissas!$B$14,IF(F1172&lt;Premissas!$B$10,Premissas!$B$15,IF(F1172&lt;Premissas!$B$11,Premissas!$B$16,IF(F1172&lt;Premissas!$B$12,Premissas!$B$17,Premissas!$B$18)))))</f>
        <v/>
      </c>
      <c r="L1172" s="5">
        <f>K1172/Premissas!$B$4</f>
        <v/>
      </c>
      <c r="M1172" s="2">
        <f>IF(K1172=Premissas!$B$18,"SIM","NÃO")</f>
        <v/>
      </c>
    </row>
    <row r="1173">
      <c r="A1173" s="2" t="n">
        <v>5997216</v>
      </c>
      <c r="B1173" s="2" t="inlineStr">
        <is>
          <t>Marcio Vinicius Barboza De Lima</t>
        </is>
      </c>
      <c r="C1173" s="2" t="n">
        <v>1942</v>
      </c>
      <c r="D1173" s="2">
        <f>IFERROR(TEXTJOIN(" | ",TRUE,UNIQUE(FILTER(Detalhe_Registro!$C:$C,(Detalhe_Registro!$D:$D=A1173)*(Detalhe_Registro!$E:$E=B1173)*(Detalhe_Registro!$M:$M="SIM")))),"")</f>
        <v/>
      </c>
      <c r="E1173" s="2">
        <f>COUNTIFS(Detalhe_Registro!$D:$D,A1173,Detalhe_Registro!$E:$E,B1173,Detalhe_Registro!$M:$M,"SIM")</f>
        <v/>
      </c>
      <c r="F1173" s="2">
        <f>IFERROR(MAXIFS(Detalhe_Registro!$N:$N,Detalhe_Registro!$D:$D,A1173,Detalhe_Registro!$E:$E,B1173,Detalhe_Registro!$M:$M,"SIM"),0)</f>
        <v/>
      </c>
      <c r="G1173" s="2">
        <f>IFERROR(AVERAGEIFS(Detalhe_Registro!$N:$N,Detalhe_Registro!$D:$D,A1173,Detalhe_Registro!$E:$E,B1173,Detalhe_Registro!$M:$M,"SIM"),0)</f>
        <v/>
      </c>
      <c r="H1173" s="2">
        <f>SUMIFS(Detalhe_Registro!$F:$F,Detalhe_Registro!$D:$D,A1173,Detalhe_Registro!$E:$E,B1173,Detalhe_Registro!$M:$M,"SIM")</f>
        <v/>
      </c>
      <c r="I1173" s="2">
        <f>SUMIFS(Detalhe_Registro!$G:$G,Detalhe_Registro!$D:$D,A1173,Detalhe_Registro!$E:$E,B1173,Detalhe_Registro!$M:$M,"SIM")</f>
        <v/>
      </c>
      <c r="J1173" s="2">
        <f>IF(F1173&lt;Premissas!$B$8,"&lt; 1,00",IF(F1173&lt;Premissas!$B$9,"1,00 – 1,19",IF(F1173&lt;Premissas!$B$10,"1,20 – 1,39",IF(F1173&lt;Premissas!$B$11,"1,40 – 1,59",IF(F1173&lt;Premissas!$B$12,"1,60 – 1,99","≥ 2,00")))))</f>
        <v/>
      </c>
      <c r="K1173" s="5">
        <f>IF(F1173&lt;Premissas!$B$8,Premissas!$B$13,IF(F1173&lt;Premissas!$B$9,Premissas!$B$14,IF(F1173&lt;Premissas!$B$10,Premissas!$B$15,IF(F1173&lt;Premissas!$B$11,Premissas!$B$16,IF(F1173&lt;Premissas!$B$12,Premissas!$B$17,Premissas!$B$18)))))</f>
        <v/>
      </c>
      <c r="L1173" s="5">
        <f>K1173/Premissas!$B$4</f>
        <v/>
      </c>
      <c r="M1173" s="2">
        <f>IF(K1173=Premissas!$B$18,"SIM","NÃO")</f>
        <v/>
      </c>
    </row>
    <row r="1174">
      <c r="A1174" s="2" t="n">
        <v>5346371</v>
      </c>
      <c r="B1174" s="2" t="inlineStr">
        <is>
          <t>Matheus Alexandre Carbonieri Da Silva</t>
        </is>
      </c>
      <c r="C1174" s="2" t="n">
        <v>1942</v>
      </c>
      <c r="D1174" s="2">
        <f>IFERROR(TEXTJOIN(" | ",TRUE,UNIQUE(FILTER(Detalhe_Registro!$C:$C,(Detalhe_Registro!$D:$D=A1174)*(Detalhe_Registro!$E:$E=B1174)*(Detalhe_Registro!$M:$M="SIM")))),"")</f>
        <v/>
      </c>
      <c r="E1174" s="2">
        <f>COUNTIFS(Detalhe_Registro!$D:$D,A1174,Detalhe_Registro!$E:$E,B1174,Detalhe_Registro!$M:$M,"SIM")</f>
        <v/>
      </c>
      <c r="F1174" s="2">
        <f>IFERROR(MAXIFS(Detalhe_Registro!$N:$N,Detalhe_Registro!$D:$D,A1174,Detalhe_Registro!$E:$E,B1174,Detalhe_Registro!$M:$M,"SIM"),0)</f>
        <v/>
      </c>
      <c r="G1174" s="2">
        <f>IFERROR(AVERAGEIFS(Detalhe_Registro!$N:$N,Detalhe_Registro!$D:$D,A1174,Detalhe_Registro!$E:$E,B1174,Detalhe_Registro!$M:$M,"SIM"),0)</f>
        <v/>
      </c>
      <c r="H1174" s="2">
        <f>SUMIFS(Detalhe_Registro!$F:$F,Detalhe_Registro!$D:$D,A1174,Detalhe_Registro!$E:$E,B1174,Detalhe_Registro!$M:$M,"SIM")</f>
        <v/>
      </c>
      <c r="I1174" s="2">
        <f>SUMIFS(Detalhe_Registro!$G:$G,Detalhe_Registro!$D:$D,A1174,Detalhe_Registro!$E:$E,B1174,Detalhe_Registro!$M:$M,"SIM")</f>
        <v/>
      </c>
      <c r="J1174" s="2">
        <f>IF(F1174&lt;Premissas!$B$8,"&lt; 1,00",IF(F1174&lt;Premissas!$B$9,"1,00 – 1,19",IF(F1174&lt;Premissas!$B$10,"1,20 – 1,39",IF(F1174&lt;Premissas!$B$11,"1,40 – 1,59",IF(F1174&lt;Premissas!$B$12,"1,60 – 1,99","≥ 2,00")))))</f>
        <v/>
      </c>
      <c r="K1174" s="5">
        <f>IF(F1174&lt;Premissas!$B$8,Premissas!$B$13,IF(F1174&lt;Premissas!$B$9,Premissas!$B$14,IF(F1174&lt;Premissas!$B$10,Premissas!$B$15,IF(F1174&lt;Premissas!$B$11,Premissas!$B$16,IF(F1174&lt;Premissas!$B$12,Premissas!$B$17,Premissas!$B$18)))))</f>
        <v/>
      </c>
      <c r="L1174" s="5">
        <f>K1174/Premissas!$B$4</f>
        <v/>
      </c>
      <c r="M1174" s="2">
        <f>IF(K1174=Premissas!$B$18,"SIM","NÃO")</f>
        <v/>
      </c>
    </row>
    <row r="1175">
      <c r="A1175" s="2" t="n">
        <v>5704510</v>
      </c>
      <c r="B1175" s="2" t="inlineStr">
        <is>
          <t>Matheus Pereira Souza</t>
        </is>
      </c>
      <c r="C1175" s="2" t="n">
        <v>1942</v>
      </c>
      <c r="D1175" s="2">
        <f>IFERROR(TEXTJOIN(" | ",TRUE,UNIQUE(FILTER(Detalhe_Registro!$C:$C,(Detalhe_Registro!$D:$D=A1175)*(Detalhe_Registro!$E:$E=B1175)*(Detalhe_Registro!$M:$M="SIM")))),"")</f>
        <v/>
      </c>
      <c r="E1175" s="2">
        <f>COUNTIFS(Detalhe_Registro!$D:$D,A1175,Detalhe_Registro!$E:$E,B1175,Detalhe_Registro!$M:$M,"SIM")</f>
        <v/>
      </c>
      <c r="F1175" s="2">
        <f>IFERROR(MAXIFS(Detalhe_Registro!$N:$N,Detalhe_Registro!$D:$D,A1175,Detalhe_Registro!$E:$E,B1175,Detalhe_Registro!$M:$M,"SIM"),0)</f>
        <v/>
      </c>
      <c r="G1175" s="2">
        <f>IFERROR(AVERAGEIFS(Detalhe_Registro!$N:$N,Detalhe_Registro!$D:$D,A1175,Detalhe_Registro!$E:$E,B1175,Detalhe_Registro!$M:$M,"SIM"),0)</f>
        <v/>
      </c>
      <c r="H1175" s="2">
        <f>SUMIFS(Detalhe_Registro!$F:$F,Detalhe_Registro!$D:$D,A1175,Detalhe_Registro!$E:$E,B1175,Detalhe_Registro!$M:$M,"SIM")</f>
        <v/>
      </c>
      <c r="I1175" s="2">
        <f>SUMIFS(Detalhe_Registro!$G:$G,Detalhe_Registro!$D:$D,A1175,Detalhe_Registro!$E:$E,B1175,Detalhe_Registro!$M:$M,"SIM")</f>
        <v/>
      </c>
      <c r="J1175" s="2">
        <f>IF(F1175&lt;Premissas!$B$8,"&lt; 1,00",IF(F1175&lt;Premissas!$B$9,"1,00 – 1,19",IF(F1175&lt;Premissas!$B$10,"1,20 – 1,39",IF(F1175&lt;Premissas!$B$11,"1,40 – 1,59",IF(F1175&lt;Premissas!$B$12,"1,60 – 1,99","≥ 2,00")))))</f>
        <v/>
      </c>
      <c r="K1175" s="5">
        <f>IF(F1175&lt;Premissas!$B$8,Premissas!$B$13,IF(F1175&lt;Premissas!$B$9,Premissas!$B$14,IF(F1175&lt;Premissas!$B$10,Premissas!$B$15,IF(F1175&lt;Premissas!$B$11,Premissas!$B$16,IF(F1175&lt;Premissas!$B$12,Premissas!$B$17,Premissas!$B$18)))))</f>
        <v/>
      </c>
      <c r="L1175" s="5">
        <f>K1175/Premissas!$B$4</f>
        <v/>
      </c>
      <c r="M1175" s="2">
        <f>IF(K1175=Premissas!$B$18,"SIM","NÃO")</f>
        <v/>
      </c>
    </row>
    <row r="1176">
      <c r="A1176" s="2" t="n">
        <v>5997909</v>
      </c>
      <c r="B1176" s="2" t="inlineStr">
        <is>
          <t>Matheus Roberto Ferreira</t>
        </is>
      </c>
      <c r="C1176" s="2" t="n">
        <v>1942</v>
      </c>
      <c r="D1176" s="2">
        <f>IFERROR(TEXTJOIN(" | ",TRUE,UNIQUE(FILTER(Detalhe_Registro!$C:$C,(Detalhe_Registro!$D:$D=A1176)*(Detalhe_Registro!$E:$E=B1176)*(Detalhe_Registro!$M:$M="SIM")))),"")</f>
        <v/>
      </c>
      <c r="E1176" s="2">
        <f>COUNTIFS(Detalhe_Registro!$D:$D,A1176,Detalhe_Registro!$E:$E,B1176,Detalhe_Registro!$M:$M,"SIM")</f>
        <v/>
      </c>
      <c r="F1176" s="2">
        <f>IFERROR(MAXIFS(Detalhe_Registro!$N:$N,Detalhe_Registro!$D:$D,A1176,Detalhe_Registro!$E:$E,B1176,Detalhe_Registro!$M:$M,"SIM"),0)</f>
        <v/>
      </c>
      <c r="G1176" s="2">
        <f>IFERROR(AVERAGEIFS(Detalhe_Registro!$N:$N,Detalhe_Registro!$D:$D,A1176,Detalhe_Registro!$E:$E,B1176,Detalhe_Registro!$M:$M,"SIM"),0)</f>
        <v/>
      </c>
      <c r="H1176" s="2">
        <f>SUMIFS(Detalhe_Registro!$F:$F,Detalhe_Registro!$D:$D,A1176,Detalhe_Registro!$E:$E,B1176,Detalhe_Registro!$M:$M,"SIM")</f>
        <v/>
      </c>
      <c r="I1176" s="2">
        <f>SUMIFS(Detalhe_Registro!$G:$G,Detalhe_Registro!$D:$D,A1176,Detalhe_Registro!$E:$E,B1176,Detalhe_Registro!$M:$M,"SIM")</f>
        <v/>
      </c>
      <c r="J1176" s="2">
        <f>IF(F1176&lt;Premissas!$B$8,"&lt; 1,00",IF(F1176&lt;Premissas!$B$9,"1,00 – 1,19",IF(F1176&lt;Premissas!$B$10,"1,20 – 1,39",IF(F1176&lt;Premissas!$B$11,"1,40 – 1,59",IF(F1176&lt;Premissas!$B$12,"1,60 – 1,99","≥ 2,00")))))</f>
        <v/>
      </c>
      <c r="K1176" s="5">
        <f>IF(F1176&lt;Premissas!$B$8,Premissas!$B$13,IF(F1176&lt;Premissas!$B$9,Premissas!$B$14,IF(F1176&lt;Premissas!$B$10,Premissas!$B$15,IF(F1176&lt;Premissas!$B$11,Premissas!$B$16,IF(F1176&lt;Premissas!$B$12,Premissas!$B$17,Premissas!$B$18)))))</f>
        <v/>
      </c>
      <c r="L1176" s="5">
        <f>K1176/Premissas!$B$4</f>
        <v/>
      </c>
      <c r="M1176" s="2">
        <f>IF(K1176=Premissas!$B$18,"SIM","NÃO")</f>
        <v/>
      </c>
    </row>
    <row r="1177">
      <c r="A1177" s="2" t="n">
        <v>5938767</v>
      </c>
      <c r="B1177" s="2" t="inlineStr">
        <is>
          <t>Misael Jose Rondon Romero</t>
        </is>
      </c>
      <c r="C1177" s="2" t="n">
        <v>1942</v>
      </c>
      <c r="D1177" s="2">
        <f>IFERROR(TEXTJOIN(" | ",TRUE,UNIQUE(FILTER(Detalhe_Registro!$C:$C,(Detalhe_Registro!$D:$D=A1177)*(Detalhe_Registro!$E:$E=B1177)*(Detalhe_Registro!$M:$M="SIM")))),"")</f>
        <v/>
      </c>
      <c r="E1177" s="2">
        <f>COUNTIFS(Detalhe_Registro!$D:$D,A1177,Detalhe_Registro!$E:$E,B1177,Detalhe_Registro!$M:$M,"SIM")</f>
        <v/>
      </c>
      <c r="F1177" s="2">
        <f>IFERROR(MAXIFS(Detalhe_Registro!$N:$N,Detalhe_Registro!$D:$D,A1177,Detalhe_Registro!$E:$E,B1177,Detalhe_Registro!$M:$M,"SIM"),0)</f>
        <v/>
      </c>
      <c r="G1177" s="2">
        <f>IFERROR(AVERAGEIFS(Detalhe_Registro!$N:$N,Detalhe_Registro!$D:$D,A1177,Detalhe_Registro!$E:$E,B1177,Detalhe_Registro!$M:$M,"SIM"),0)</f>
        <v/>
      </c>
      <c r="H1177" s="2">
        <f>SUMIFS(Detalhe_Registro!$F:$F,Detalhe_Registro!$D:$D,A1177,Detalhe_Registro!$E:$E,B1177,Detalhe_Registro!$M:$M,"SIM")</f>
        <v/>
      </c>
      <c r="I1177" s="2">
        <f>SUMIFS(Detalhe_Registro!$G:$G,Detalhe_Registro!$D:$D,A1177,Detalhe_Registro!$E:$E,B1177,Detalhe_Registro!$M:$M,"SIM")</f>
        <v/>
      </c>
      <c r="J1177" s="2">
        <f>IF(F1177&lt;Premissas!$B$8,"&lt; 1,00",IF(F1177&lt;Premissas!$B$9,"1,00 – 1,19",IF(F1177&lt;Premissas!$B$10,"1,20 – 1,39",IF(F1177&lt;Premissas!$B$11,"1,40 – 1,59",IF(F1177&lt;Premissas!$B$12,"1,60 – 1,99","≥ 2,00")))))</f>
        <v/>
      </c>
      <c r="K1177" s="5">
        <f>IF(F1177&lt;Premissas!$B$8,Premissas!$B$13,IF(F1177&lt;Premissas!$B$9,Premissas!$B$14,IF(F1177&lt;Premissas!$B$10,Premissas!$B$15,IF(F1177&lt;Premissas!$B$11,Premissas!$B$16,IF(F1177&lt;Premissas!$B$12,Premissas!$B$17,Premissas!$B$18)))))</f>
        <v/>
      </c>
      <c r="L1177" s="5">
        <f>K1177/Premissas!$B$4</f>
        <v/>
      </c>
      <c r="M1177" s="2">
        <f>IF(K1177=Premissas!$B$18,"SIM","NÃO")</f>
        <v/>
      </c>
    </row>
    <row r="1178">
      <c r="A1178" s="2" t="n">
        <v>6026397</v>
      </c>
      <c r="B1178" s="2" t="inlineStr">
        <is>
          <t>Monica Silva De Lima</t>
        </is>
      </c>
      <c r="C1178" s="2" t="n">
        <v>1942</v>
      </c>
      <c r="D1178" s="2">
        <f>IFERROR(TEXTJOIN(" | ",TRUE,UNIQUE(FILTER(Detalhe_Registro!$C:$C,(Detalhe_Registro!$D:$D=A1178)*(Detalhe_Registro!$E:$E=B1178)*(Detalhe_Registro!$M:$M="SIM")))),"")</f>
        <v/>
      </c>
      <c r="E1178" s="2">
        <f>COUNTIFS(Detalhe_Registro!$D:$D,A1178,Detalhe_Registro!$E:$E,B1178,Detalhe_Registro!$M:$M,"SIM")</f>
        <v/>
      </c>
      <c r="F1178" s="2">
        <f>IFERROR(MAXIFS(Detalhe_Registro!$N:$N,Detalhe_Registro!$D:$D,A1178,Detalhe_Registro!$E:$E,B1178,Detalhe_Registro!$M:$M,"SIM"),0)</f>
        <v/>
      </c>
      <c r="G1178" s="2">
        <f>IFERROR(AVERAGEIFS(Detalhe_Registro!$N:$N,Detalhe_Registro!$D:$D,A1178,Detalhe_Registro!$E:$E,B1178,Detalhe_Registro!$M:$M,"SIM"),0)</f>
        <v/>
      </c>
      <c r="H1178" s="2">
        <f>SUMIFS(Detalhe_Registro!$F:$F,Detalhe_Registro!$D:$D,A1178,Detalhe_Registro!$E:$E,B1178,Detalhe_Registro!$M:$M,"SIM")</f>
        <v/>
      </c>
      <c r="I1178" s="2">
        <f>SUMIFS(Detalhe_Registro!$G:$G,Detalhe_Registro!$D:$D,A1178,Detalhe_Registro!$E:$E,B1178,Detalhe_Registro!$M:$M,"SIM")</f>
        <v/>
      </c>
      <c r="J1178" s="2">
        <f>IF(F1178&lt;Premissas!$B$8,"&lt; 1,00",IF(F1178&lt;Premissas!$B$9,"1,00 – 1,19",IF(F1178&lt;Premissas!$B$10,"1,20 – 1,39",IF(F1178&lt;Premissas!$B$11,"1,40 – 1,59",IF(F1178&lt;Premissas!$B$12,"1,60 – 1,99","≥ 2,00")))))</f>
        <v/>
      </c>
      <c r="K1178" s="5">
        <f>IF(F1178&lt;Premissas!$B$8,Premissas!$B$13,IF(F1178&lt;Premissas!$B$9,Premissas!$B$14,IF(F1178&lt;Premissas!$B$10,Premissas!$B$15,IF(F1178&lt;Premissas!$B$11,Premissas!$B$16,IF(F1178&lt;Premissas!$B$12,Premissas!$B$17,Premissas!$B$18)))))</f>
        <v/>
      </c>
      <c r="L1178" s="5">
        <f>K1178/Premissas!$B$4</f>
        <v/>
      </c>
      <c r="M1178" s="2">
        <f>IF(K1178=Premissas!$B$18,"SIM","NÃO")</f>
        <v/>
      </c>
    </row>
    <row r="1179">
      <c r="A1179" s="2" t="n">
        <v>5685230</v>
      </c>
      <c r="B1179" s="2" t="inlineStr">
        <is>
          <t>Murilo Henrique Dos Santos Lopes</t>
        </is>
      </c>
      <c r="C1179" s="2" t="n">
        <v>1942</v>
      </c>
      <c r="D1179" s="2">
        <f>IFERROR(TEXTJOIN(" | ",TRUE,UNIQUE(FILTER(Detalhe_Registro!$C:$C,(Detalhe_Registro!$D:$D=A1179)*(Detalhe_Registro!$E:$E=B1179)*(Detalhe_Registro!$M:$M="SIM")))),"")</f>
        <v/>
      </c>
      <c r="E1179" s="2">
        <f>COUNTIFS(Detalhe_Registro!$D:$D,A1179,Detalhe_Registro!$E:$E,B1179,Detalhe_Registro!$M:$M,"SIM")</f>
        <v/>
      </c>
      <c r="F1179" s="2">
        <f>IFERROR(MAXIFS(Detalhe_Registro!$N:$N,Detalhe_Registro!$D:$D,A1179,Detalhe_Registro!$E:$E,B1179,Detalhe_Registro!$M:$M,"SIM"),0)</f>
        <v/>
      </c>
      <c r="G1179" s="2">
        <f>IFERROR(AVERAGEIFS(Detalhe_Registro!$N:$N,Detalhe_Registro!$D:$D,A1179,Detalhe_Registro!$E:$E,B1179,Detalhe_Registro!$M:$M,"SIM"),0)</f>
        <v/>
      </c>
      <c r="H1179" s="2">
        <f>SUMIFS(Detalhe_Registro!$F:$F,Detalhe_Registro!$D:$D,A1179,Detalhe_Registro!$E:$E,B1179,Detalhe_Registro!$M:$M,"SIM")</f>
        <v/>
      </c>
      <c r="I1179" s="2">
        <f>SUMIFS(Detalhe_Registro!$G:$G,Detalhe_Registro!$D:$D,A1179,Detalhe_Registro!$E:$E,B1179,Detalhe_Registro!$M:$M,"SIM")</f>
        <v/>
      </c>
      <c r="J1179" s="2">
        <f>IF(F1179&lt;Premissas!$B$8,"&lt; 1,00",IF(F1179&lt;Premissas!$B$9,"1,00 – 1,19",IF(F1179&lt;Premissas!$B$10,"1,20 – 1,39",IF(F1179&lt;Premissas!$B$11,"1,40 – 1,59",IF(F1179&lt;Premissas!$B$12,"1,60 – 1,99","≥ 2,00")))))</f>
        <v/>
      </c>
      <c r="K1179" s="5">
        <f>IF(F1179&lt;Premissas!$B$8,Premissas!$B$13,IF(F1179&lt;Premissas!$B$9,Premissas!$B$14,IF(F1179&lt;Premissas!$B$10,Premissas!$B$15,IF(F1179&lt;Premissas!$B$11,Premissas!$B$16,IF(F1179&lt;Premissas!$B$12,Premissas!$B$17,Premissas!$B$18)))))</f>
        <v/>
      </c>
      <c r="L1179" s="5">
        <f>K1179/Premissas!$B$4</f>
        <v/>
      </c>
      <c r="M1179" s="2">
        <f>IF(K1179=Premissas!$B$18,"SIM","NÃO")</f>
        <v/>
      </c>
    </row>
    <row r="1180">
      <c r="A1180" s="2" t="n">
        <v>5439728</v>
      </c>
      <c r="B1180" s="2" t="inlineStr">
        <is>
          <t>Murilo Richard</t>
        </is>
      </c>
      <c r="C1180" s="2" t="n">
        <v>1942</v>
      </c>
      <c r="D1180" s="2">
        <f>IFERROR(TEXTJOIN(" | ",TRUE,UNIQUE(FILTER(Detalhe_Registro!$C:$C,(Detalhe_Registro!$D:$D=A1180)*(Detalhe_Registro!$E:$E=B1180)*(Detalhe_Registro!$M:$M="SIM")))),"")</f>
        <v/>
      </c>
      <c r="E1180" s="2">
        <f>COUNTIFS(Detalhe_Registro!$D:$D,A1180,Detalhe_Registro!$E:$E,B1180,Detalhe_Registro!$M:$M,"SIM")</f>
        <v/>
      </c>
      <c r="F1180" s="2">
        <f>IFERROR(MAXIFS(Detalhe_Registro!$N:$N,Detalhe_Registro!$D:$D,A1180,Detalhe_Registro!$E:$E,B1180,Detalhe_Registro!$M:$M,"SIM"),0)</f>
        <v/>
      </c>
      <c r="G1180" s="2">
        <f>IFERROR(AVERAGEIFS(Detalhe_Registro!$N:$N,Detalhe_Registro!$D:$D,A1180,Detalhe_Registro!$E:$E,B1180,Detalhe_Registro!$M:$M,"SIM"),0)</f>
        <v/>
      </c>
      <c r="H1180" s="2">
        <f>SUMIFS(Detalhe_Registro!$F:$F,Detalhe_Registro!$D:$D,A1180,Detalhe_Registro!$E:$E,B1180,Detalhe_Registro!$M:$M,"SIM")</f>
        <v/>
      </c>
      <c r="I1180" s="2">
        <f>SUMIFS(Detalhe_Registro!$G:$G,Detalhe_Registro!$D:$D,A1180,Detalhe_Registro!$E:$E,B1180,Detalhe_Registro!$M:$M,"SIM")</f>
        <v/>
      </c>
      <c r="J1180" s="2">
        <f>IF(F1180&lt;Premissas!$B$8,"&lt; 1,00",IF(F1180&lt;Premissas!$B$9,"1,00 – 1,19",IF(F1180&lt;Premissas!$B$10,"1,20 – 1,39",IF(F1180&lt;Premissas!$B$11,"1,40 – 1,59",IF(F1180&lt;Premissas!$B$12,"1,60 – 1,99","≥ 2,00")))))</f>
        <v/>
      </c>
      <c r="K1180" s="5">
        <f>IF(F1180&lt;Premissas!$B$8,Premissas!$B$13,IF(F1180&lt;Premissas!$B$9,Premissas!$B$14,IF(F1180&lt;Premissas!$B$10,Premissas!$B$15,IF(F1180&lt;Premissas!$B$11,Premissas!$B$16,IF(F1180&lt;Premissas!$B$12,Premissas!$B$17,Premissas!$B$18)))))</f>
        <v/>
      </c>
      <c r="L1180" s="5">
        <f>K1180/Premissas!$B$4</f>
        <v/>
      </c>
      <c r="M1180" s="2">
        <f>IF(K1180=Premissas!$B$18,"SIM","NÃO")</f>
        <v/>
      </c>
    </row>
    <row r="1181">
      <c r="A1181" s="2" t="n">
        <v>5690005</v>
      </c>
      <c r="B1181" s="2" t="inlineStr">
        <is>
          <t>Nelson Henrique Gomes Alves</t>
        </is>
      </c>
      <c r="C1181" s="2" t="n">
        <v>1942</v>
      </c>
      <c r="D1181" s="2">
        <f>IFERROR(TEXTJOIN(" | ",TRUE,UNIQUE(FILTER(Detalhe_Registro!$C:$C,(Detalhe_Registro!$D:$D=A1181)*(Detalhe_Registro!$E:$E=B1181)*(Detalhe_Registro!$M:$M="SIM")))),"")</f>
        <v/>
      </c>
      <c r="E1181" s="2">
        <f>COUNTIFS(Detalhe_Registro!$D:$D,A1181,Detalhe_Registro!$E:$E,B1181,Detalhe_Registro!$M:$M,"SIM")</f>
        <v/>
      </c>
      <c r="F1181" s="2">
        <f>IFERROR(MAXIFS(Detalhe_Registro!$N:$N,Detalhe_Registro!$D:$D,A1181,Detalhe_Registro!$E:$E,B1181,Detalhe_Registro!$M:$M,"SIM"),0)</f>
        <v/>
      </c>
      <c r="G1181" s="2">
        <f>IFERROR(AVERAGEIFS(Detalhe_Registro!$N:$N,Detalhe_Registro!$D:$D,A1181,Detalhe_Registro!$E:$E,B1181,Detalhe_Registro!$M:$M,"SIM"),0)</f>
        <v/>
      </c>
      <c r="H1181" s="2">
        <f>SUMIFS(Detalhe_Registro!$F:$F,Detalhe_Registro!$D:$D,A1181,Detalhe_Registro!$E:$E,B1181,Detalhe_Registro!$M:$M,"SIM")</f>
        <v/>
      </c>
      <c r="I1181" s="2">
        <f>SUMIFS(Detalhe_Registro!$G:$G,Detalhe_Registro!$D:$D,A1181,Detalhe_Registro!$E:$E,B1181,Detalhe_Registro!$M:$M,"SIM")</f>
        <v/>
      </c>
      <c r="J1181" s="2">
        <f>IF(F1181&lt;Premissas!$B$8,"&lt; 1,00",IF(F1181&lt;Premissas!$B$9,"1,00 – 1,19",IF(F1181&lt;Premissas!$B$10,"1,20 – 1,39",IF(F1181&lt;Premissas!$B$11,"1,40 – 1,59",IF(F1181&lt;Premissas!$B$12,"1,60 – 1,99","≥ 2,00")))))</f>
        <v/>
      </c>
      <c r="K1181" s="5">
        <f>IF(F1181&lt;Premissas!$B$8,Premissas!$B$13,IF(F1181&lt;Premissas!$B$9,Premissas!$B$14,IF(F1181&lt;Premissas!$B$10,Premissas!$B$15,IF(F1181&lt;Premissas!$B$11,Premissas!$B$16,IF(F1181&lt;Premissas!$B$12,Premissas!$B$17,Premissas!$B$18)))))</f>
        <v/>
      </c>
      <c r="L1181" s="5">
        <f>K1181/Premissas!$B$4</f>
        <v/>
      </c>
      <c r="M1181" s="2">
        <f>IF(K1181=Premissas!$B$18,"SIM","NÃO")</f>
        <v/>
      </c>
    </row>
    <row r="1182">
      <c r="A1182" s="2" t="n">
        <v>5430577</v>
      </c>
      <c r="B1182" s="2" t="inlineStr">
        <is>
          <t>PAULO GEOVANI LEOPOLDINO</t>
        </is>
      </c>
      <c r="C1182" s="2" t="n">
        <v>1942</v>
      </c>
      <c r="D1182" s="2">
        <f>IFERROR(TEXTJOIN(" | ",TRUE,UNIQUE(FILTER(Detalhe_Registro!$C:$C,(Detalhe_Registro!$D:$D=A1182)*(Detalhe_Registro!$E:$E=B1182)*(Detalhe_Registro!$M:$M="SIM")))),"")</f>
        <v/>
      </c>
      <c r="E1182" s="2">
        <f>COUNTIFS(Detalhe_Registro!$D:$D,A1182,Detalhe_Registro!$E:$E,B1182,Detalhe_Registro!$M:$M,"SIM")</f>
        <v/>
      </c>
      <c r="F1182" s="2">
        <f>IFERROR(MAXIFS(Detalhe_Registro!$N:$N,Detalhe_Registro!$D:$D,A1182,Detalhe_Registro!$E:$E,B1182,Detalhe_Registro!$M:$M,"SIM"),0)</f>
        <v/>
      </c>
      <c r="G1182" s="2">
        <f>IFERROR(AVERAGEIFS(Detalhe_Registro!$N:$N,Detalhe_Registro!$D:$D,A1182,Detalhe_Registro!$E:$E,B1182,Detalhe_Registro!$M:$M,"SIM"),0)</f>
        <v/>
      </c>
      <c r="H1182" s="2">
        <f>SUMIFS(Detalhe_Registro!$F:$F,Detalhe_Registro!$D:$D,A1182,Detalhe_Registro!$E:$E,B1182,Detalhe_Registro!$M:$M,"SIM")</f>
        <v/>
      </c>
      <c r="I1182" s="2">
        <f>SUMIFS(Detalhe_Registro!$G:$G,Detalhe_Registro!$D:$D,A1182,Detalhe_Registro!$E:$E,B1182,Detalhe_Registro!$M:$M,"SIM")</f>
        <v/>
      </c>
      <c r="J1182" s="2">
        <f>IF(F1182&lt;Premissas!$B$8,"&lt; 1,00",IF(F1182&lt;Premissas!$B$9,"1,00 – 1,19",IF(F1182&lt;Premissas!$B$10,"1,20 – 1,39",IF(F1182&lt;Premissas!$B$11,"1,40 – 1,59",IF(F1182&lt;Premissas!$B$12,"1,60 – 1,99","≥ 2,00")))))</f>
        <v/>
      </c>
      <c r="K1182" s="5">
        <f>IF(F1182&lt;Premissas!$B$8,Premissas!$B$13,IF(F1182&lt;Premissas!$B$9,Premissas!$B$14,IF(F1182&lt;Premissas!$B$10,Premissas!$B$15,IF(F1182&lt;Premissas!$B$11,Premissas!$B$16,IF(F1182&lt;Premissas!$B$12,Premissas!$B$17,Premissas!$B$18)))))</f>
        <v/>
      </c>
      <c r="L1182" s="5">
        <f>K1182/Premissas!$B$4</f>
        <v/>
      </c>
      <c r="M1182" s="2">
        <f>IF(K1182=Premissas!$B$18,"SIM","NÃO")</f>
        <v/>
      </c>
    </row>
    <row r="1183">
      <c r="A1183" s="2" t="n">
        <v>5957893</v>
      </c>
      <c r="B1183" s="2" t="inlineStr">
        <is>
          <t>Paulo Dos Santos Stefano</t>
        </is>
      </c>
      <c r="C1183" s="2" t="n">
        <v>1942</v>
      </c>
      <c r="D1183" s="2">
        <f>IFERROR(TEXTJOIN(" | ",TRUE,UNIQUE(FILTER(Detalhe_Registro!$C:$C,(Detalhe_Registro!$D:$D=A1183)*(Detalhe_Registro!$E:$E=B1183)*(Detalhe_Registro!$M:$M="SIM")))),"")</f>
        <v/>
      </c>
      <c r="E1183" s="2">
        <f>COUNTIFS(Detalhe_Registro!$D:$D,A1183,Detalhe_Registro!$E:$E,B1183,Detalhe_Registro!$M:$M,"SIM")</f>
        <v/>
      </c>
      <c r="F1183" s="2">
        <f>IFERROR(MAXIFS(Detalhe_Registro!$N:$N,Detalhe_Registro!$D:$D,A1183,Detalhe_Registro!$E:$E,B1183,Detalhe_Registro!$M:$M,"SIM"),0)</f>
        <v/>
      </c>
      <c r="G1183" s="2">
        <f>IFERROR(AVERAGEIFS(Detalhe_Registro!$N:$N,Detalhe_Registro!$D:$D,A1183,Detalhe_Registro!$E:$E,B1183,Detalhe_Registro!$M:$M,"SIM"),0)</f>
        <v/>
      </c>
      <c r="H1183" s="2">
        <f>SUMIFS(Detalhe_Registro!$F:$F,Detalhe_Registro!$D:$D,A1183,Detalhe_Registro!$E:$E,B1183,Detalhe_Registro!$M:$M,"SIM")</f>
        <v/>
      </c>
      <c r="I1183" s="2">
        <f>SUMIFS(Detalhe_Registro!$G:$G,Detalhe_Registro!$D:$D,A1183,Detalhe_Registro!$E:$E,B1183,Detalhe_Registro!$M:$M,"SIM")</f>
        <v/>
      </c>
      <c r="J1183" s="2">
        <f>IF(F1183&lt;Premissas!$B$8,"&lt; 1,00",IF(F1183&lt;Premissas!$B$9,"1,00 – 1,19",IF(F1183&lt;Premissas!$B$10,"1,20 – 1,39",IF(F1183&lt;Premissas!$B$11,"1,40 – 1,59",IF(F1183&lt;Premissas!$B$12,"1,60 – 1,99","≥ 2,00")))))</f>
        <v/>
      </c>
      <c r="K1183" s="5">
        <f>IF(F1183&lt;Premissas!$B$8,Premissas!$B$13,IF(F1183&lt;Premissas!$B$9,Premissas!$B$14,IF(F1183&lt;Premissas!$B$10,Premissas!$B$15,IF(F1183&lt;Premissas!$B$11,Premissas!$B$16,IF(F1183&lt;Premissas!$B$12,Premissas!$B$17,Premissas!$B$18)))))</f>
        <v/>
      </c>
      <c r="L1183" s="5">
        <f>K1183/Premissas!$B$4</f>
        <v/>
      </c>
      <c r="M1183" s="2">
        <f>IF(K1183=Premissas!$B$18,"SIM","NÃO")</f>
        <v/>
      </c>
    </row>
    <row r="1184">
      <c r="A1184" s="2" t="n">
        <v>5998204</v>
      </c>
      <c r="B1184" s="2" t="inlineStr">
        <is>
          <t>Paulo Henrique Rodrigues Dos Santos</t>
        </is>
      </c>
      <c r="C1184" s="2" t="n">
        <v>1942</v>
      </c>
      <c r="D1184" s="2">
        <f>IFERROR(TEXTJOIN(" | ",TRUE,UNIQUE(FILTER(Detalhe_Registro!$C:$C,(Detalhe_Registro!$D:$D=A1184)*(Detalhe_Registro!$E:$E=B1184)*(Detalhe_Registro!$M:$M="SIM")))),"")</f>
        <v/>
      </c>
      <c r="E1184" s="2">
        <f>COUNTIFS(Detalhe_Registro!$D:$D,A1184,Detalhe_Registro!$E:$E,B1184,Detalhe_Registro!$M:$M,"SIM")</f>
        <v/>
      </c>
      <c r="F1184" s="2">
        <f>IFERROR(MAXIFS(Detalhe_Registro!$N:$N,Detalhe_Registro!$D:$D,A1184,Detalhe_Registro!$E:$E,B1184,Detalhe_Registro!$M:$M,"SIM"),0)</f>
        <v/>
      </c>
      <c r="G1184" s="2">
        <f>IFERROR(AVERAGEIFS(Detalhe_Registro!$N:$N,Detalhe_Registro!$D:$D,A1184,Detalhe_Registro!$E:$E,B1184,Detalhe_Registro!$M:$M,"SIM"),0)</f>
        <v/>
      </c>
      <c r="H1184" s="2">
        <f>SUMIFS(Detalhe_Registro!$F:$F,Detalhe_Registro!$D:$D,A1184,Detalhe_Registro!$E:$E,B1184,Detalhe_Registro!$M:$M,"SIM")</f>
        <v/>
      </c>
      <c r="I1184" s="2">
        <f>SUMIFS(Detalhe_Registro!$G:$G,Detalhe_Registro!$D:$D,A1184,Detalhe_Registro!$E:$E,B1184,Detalhe_Registro!$M:$M,"SIM")</f>
        <v/>
      </c>
      <c r="J1184" s="2">
        <f>IF(F1184&lt;Premissas!$B$8,"&lt; 1,00",IF(F1184&lt;Premissas!$B$9,"1,00 – 1,19",IF(F1184&lt;Premissas!$B$10,"1,20 – 1,39",IF(F1184&lt;Premissas!$B$11,"1,40 – 1,59",IF(F1184&lt;Premissas!$B$12,"1,60 – 1,99","≥ 2,00")))))</f>
        <v/>
      </c>
      <c r="K1184" s="5">
        <f>IF(F1184&lt;Premissas!$B$8,Premissas!$B$13,IF(F1184&lt;Premissas!$B$9,Premissas!$B$14,IF(F1184&lt;Premissas!$B$10,Premissas!$B$15,IF(F1184&lt;Premissas!$B$11,Premissas!$B$16,IF(F1184&lt;Premissas!$B$12,Premissas!$B$17,Premissas!$B$18)))))</f>
        <v/>
      </c>
      <c r="L1184" s="5">
        <f>K1184/Premissas!$B$4</f>
        <v/>
      </c>
      <c r="M1184" s="2">
        <f>IF(K1184=Premissas!$B$18,"SIM","NÃO")</f>
        <v/>
      </c>
    </row>
    <row r="1185">
      <c r="A1185" s="2" t="n">
        <v>5965004</v>
      </c>
      <c r="B1185" s="2" t="inlineStr">
        <is>
          <t>Paulo Ubiratan Moreira Delucio</t>
        </is>
      </c>
      <c r="C1185" s="2" t="n">
        <v>1942</v>
      </c>
      <c r="D1185" s="2">
        <f>IFERROR(TEXTJOIN(" | ",TRUE,UNIQUE(FILTER(Detalhe_Registro!$C:$C,(Detalhe_Registro!$D:$D=A1185)*(Detalhe_Registro!$E:$E=B1185)*(Detalhe_Registro!$M:$M="SIM")))),"")</f>
        <v/>
      </c>
      <c r="E1185" s="2">
        <f>COUNTIFS(Detalhe_Registro!$D:$D,A1185,Detalhe_Registro!$E:$E,B1185,Detalhe_Registro!$M:$M,"SIM")</f>
        <v/>
      </c>
      <c r="F1185" s="2">
        <f>IFERROR(MAXIFS(Detalhe_Registro!$N:$N,Detalhe_Registro!$D:$D,A1185,Detalhe_Registro!$E:$E,B1185,Detalhe_Registro!$M:$M,"SIM"),0)</f>
        <v/>
      </c>
      <c r="G1185" s="2">
        <f>IFERROR(AVERAGEIFS(Detalhe_Registro!$N:$N,Detalhe_Registro!$D:$D,A1185,Detalhe_Registro!$E:$E,B1185,Detalhe_Registro!$M:$M,"SIM"),0)</f>
        <v/>
      </c>
      <c r="H1185" s="2">
        <f>SUMIFS(Detalhe_Registro!$F:$F,Detalhe_Registro!$D:$D,A1185,Detalhe_Registro!$E:$E,B1185,Detalhe_Registro!$M:$M,"SIM")</f>
        <v/>
      </c>
      <c r="I1185" s="2">
        <f>SUMIFS(Detalhe_Registro!$G:$G,Detalhe_Registro!$D:$D,A1185,Detalhe_Registro!$E:$E,B1185,Detalhe_Registro!$M:$M,"SIM")</f>
        <v/>
      </c>
      <c r="J1185" s="2">
        <f>IF(F1185&lt;Premissas!$B$8,"&lt; 1,00",IF(F1185&lt;Premissas!$B$9,"1,00 – 1,19",IF(F1185&lt;Premissas!$B$10,"1,20 – 1,39",IF(F1185&lt;Premissas!$B$11,"1,40 – 1,59",IF(F1185&lt;Premissas!$B$12,"1,60 – 1,99","≥ 2,00")))))</f>
        <v/>
      </c>
      <c r="K1185" s="5">
        <f>IF(F1185&lt;Premissas!$B$8,Premissas!$B$13,IF(F1185&lt;Premissas!$B$9,Premissas!$B$14,IF(F1185&lt;Premissas!$B$10,Premissas!$B$15,IF(F1185&lt;Premissas!$B$11,Premissas!$B$16,IF(F1185&lt;Premissas!$B$12,Premissas!$B$17,Premissas!$B$18)))))</f>
        <v/>
      </c>
      <c r="L1185" s="5">
        <f>K1185/Premissas!$B$4</f>
        <v/>
      </c>
      <c r="M1185" s="2">
        <f>IF(K1185=Premissas!$B$18,"SIM","NÃO")</f>
        <v/>
      </c>
    </row>
    <row r="1186">
      <c r="A1186" s="2" t="n">
        <v>5971152</v>
      </c>
      <c r="B1186" s="2" t="inlineStr">
        <is>
          <t>Pedro Henrique Goncalves Lopes</t>
        </is>
      </c>
      <c r="C1186" s="2" t="n">
        <v>1942</v>
      </c>
      <c r="D1186" s="2">
        <f>IFERROR(TEXTJOIN(" | ",TRUE,UNIQUE(FILTER(Detalhe_Registro!$C:$C,(Detalhe_Registro!$D:$D=A1186)*(Detalhe_Registro!$E:$E=B1186)*(Detalhe_Registro!$M:$M="SIM")))),"")</f>
        <v/>
      </c>
      <c r="E1186" s="2">
        <f>COUNTIFS(Detalhe_Registro!$D:$D,A1186,Detalhe_Registro!$E:$E,B1186,Detalhe_Registro!$M:$M,"SIM")</f>
        <v/>
      </c>
      <c r="F1186" s="2">
        <f>IFERROR(MAXIFS(Detalhe_Registro!$N:$N,Detalhe_Registro!$D:$D,A1186,Detalhe_Registro!$E:$E,B1186,Detalhe_Registro!$M:$M,"SIM"),0)</f>
        <v/>
      </c>
      <c r="G1186" s="2">
        <f>IFERROR(AVERAGEIFS(Detalhe_Registro!$N:$N,Detalhe_Registro!$D:$D,A1186,Detalhe_Registro!$E:$E,B1186,Detalhe_Registro!$M:$M,"SIM"),0)</f>
        <v/>
      </c>
      <c r="H1186" s="2">
        <f>SUMIFS(Detalhe_Registro!$F:$F,Detalhe_Registro!$D:$D,A1186,Detalhe_Registro!$E:$E,B1186,Detalhe_Registro!$M:$M,"SIM")</f>
        <v/>
      </c>
      <c r="I1186" s="2">
        <f>SUMIFS(Detalhe_Registro!$G:$G,Detalhe_Registro!$D:$D,A1186,Detalhe_Registro!$E:$E,B1186,Detalhe_Registro!$M:$M,"SIM")</f>
        <v/>
      </c>
      <c r="J1186" s="2">
        <f>IF(F1186&lt;Premissas!$B$8,"&lt; 1,00",IF(F1186&lt;Premissas!$B$9,"1,00 – 1,19",IF(F1186&lt;Premissas!$B$10,"1,20 – 1,39",IF(F1186&lt;Premissas!$B$11,"1,40 – 1,59",IF(F1186&lt;Premissas!$B$12,"1,60 – 1,99","≥ 2,00")))))</f>
        <v/>
      </c>
      <c r="K1186" s="5">
        <f>IF(F1186&lt;Premissas!$B$8,Premissas!$B$13,IF(F1186&lt;Premissas!$B$9,Premissas!$B$14,IF(F1186&lt;Premissas!$B$10,Premissas!$B$15,IF(F1186&lt;Premissas!$B$11,Premissas!$B$16,IF(F1186&lt;Premissas!$B$12,Premissas!$B$17,Premissas!$B$18)))))</f>
        <v/>
      </c>
      <c r="L1186" s="5">
        <f>K1186/Premissas!$B$4</f>
        <v/>
      </c>
      <c r="M1186" s="2">
        <f>IF(K1186=Premissas!$B$18,"SIM","NÃO")</f>
        <v/>
      </c>
    </row>
    <row r="1187">
      <c r="A1187" s="2" t="n">
        <v>5569168</v>
      </c>
      <c r="B1187" s="2" t="inlineStr">
        <is>
          <t>Pedro Lucas Silva Marinho</t>
        </is>
      </c>
      <c r="C1187" s="2" t="n">
        <v>1942</v>
      </c>
      <c r="D1187" s="2">
        <f>IFERROR(TEXTJOIN(" | ",TRUE,UNIQUE(FILTER(Detalhe_Registro!$C:$C,(Detalhe_Registro!$D:$D=A1187)*(Detalhe_Registro!$E:$E=B1187)*(Detalhe_Registro!$M:$M="SIM")))),"")</f>
        <v/>
      </c>
      <c r="E1187" s="2">
        <f>COUNTIFS(Detalhe_Registro!$D:$D,A1187,Detalhe_Registro!$E:$E,B1187,Detalhe_Registro!$M:$M,"SIM")</f>
        <v/>
      </c>
      <c r="F1187" s="2">
        <f>IFERROR(MAXIFS(Detalhe_Registro!$N:$N,Detalhe_Registro!$D:$D,A1187,Detalhe_Registro!$E:$E,B1187,Detalhe_Registro!$M:$M,"SIM"),0)</f>
        <v/>
      </c>
      <c r="G1187" s="2">
        <f>IFERROR(AVERAGEIFS(Detalhe_Registro!$N:$N,Detalhe_Registro!$D:$D,A1187,Detalhe_Registro!$E:$E,B1187,Detalhe_Registro!$M:$M,"SIM"),0)</f>
        <v/>
      </c>
      <c r="H1187" s="2">
        <f>SUMIFS(Detalhe_Registro!$F:$F,Detalhe_Registro!$D:$D,A1187,Detalhe_Registro!$E:$E,B1187,Detalhe_Registro!$M:$M,"SIM")</f>
        <v/>
      </c>
      <c r="I1187" s="2">
        <f>SUMIFS(Detalhe_Registro!$G:$G,Detalhe_Registro!$D:$D,A1187,Detalhe_Registro!$E:$E,B1187,Detalhe_Registro!$M:$M,"SIM")</f>
        <v/>
      </c>
      <c r="J1187" s="2">
        <f>IF(F1187&lt;Premissas!$B$8,"&lt; 1,00",IF(F1187&lt;Premissas!$B$9,"1,00 – 1,19",IF(F1187&lt;Premissas!$B$10,"1,20 – 1,39",IF(F1187&lt;Premissas!$B$11,"1,40 – 1,59",IF(F1187&lt;Premissas!$B$12,"1,60 – 1,99","≥ 2,00")))))</f>
        <v/>
      </c>
      <c r="K1187" s="5">
        <f>IF(F1187&lt;Premissas!$B$8,Premissas!$B$13,IF(F1187&lt;Premissas!$B$9,Premissas!$B$14,IF(F1187&lt;Premissas!$B$10,Premissas!$B$15,IF(F1187&lt;Premissas!$B$11,Premissas!$B$16,IF(F1187&lt;Premissas!$B$12,Premissas!$B$17,Premissas!$B$18)))))</f>
        <v/>
      </c>
      <c r="L1187" s="5">
        <f>K1187/Premissas!$B$4</f>
        <v/>
      </c>
      <c r="M1187" s="2">
        <f>IF(K1187=Premissas!$B$18,"SIM","NÃO")</f>
        <v/>
      </c>
    </row>
    <row r="1188">
      <c r="A1188" s="2" t="n">
        <v>564288</v>
      </c>
      <c r="B1188" s="2" t="inlineStr">
        <is>
          <t>REGINALDO URIAS PEDROSO</t>
        </is>
      </c>
      <c r="C1188" s="2" t="n">
        <v>1942</v>
      </c>
      <c r="D1188" s="2">
        <f>IFERROR(TEXTJOIN(" | ",TRUE,UNIQUE(FILTER(Detalhe_Registro!$C:$C,(Detalhe_Registro!$D:$D=A1188)*(Detalhe_Registro!$E:$E=B1188)*(Detalhe_Registro!$M:$M="SIM")))),"")</f>
        <v/>
      </c>
      <c r="E1188" s="2">
        <f>COUNTIFS(Detalhe_Registro!$D:$D,A1188,Detalhe_Registro!$E:$E,B1188,Detalhe_Registro!$M:$M,"SIM")</f>
        <v/>
      </c>
      <c r="F1188" s="2">
        <f>IFERROR(MAXIFS(Detalhe_Registro!$N:$N,Detalhe_Registro!$D:$D,A1188,Detalhe_Registro!$E:$E,B1188,Detalhe_Registro!$M:$M,"SIM"),0)</f>
        <v/>
      </c>
      <c r="G1188" s="2">
        <f>IFERROR(AVERAGEIFS(Detalhe_Registro!$N:$N,Detalhe_Registro!$D:$D,A1188,Detalhe_Registro!$E:$E,B1188,Detalhe_Registro!$M:$M,"SIM"),0)</f>
        <v/>
      </c>
      <c r="H1188" s="2">
        <f>SUMIFS(Detalhe_Registro!$F:$F,Detalhe_Registro!$D:$D,A1188,Detalhe_Registro!$E:$E,B1188,Detalhe_Registro!$M:$M,"SIM")</f>
        <v/>
      </c>
      <c r="I1188" s="2">
        <f>SUMIFS(Detalhe_Registro!$G:$G,Detalhe_Registro!$D:$D,A1188,Detalhe_Registro!$E:$E,B1188,Detalhe_Registro!$M:$M,"SIM")</f>
        <v/>
      </c>
      <c r="J1188" s="2">
        <f>IF(F1188&lt;Premissas!$B$8,"&lt; 1,00",IF(F1188&lt;Premissas!$B$9,"1,00 – 1,19",IF(F1188&lt;Premissas!$B$10,"1,20 – 1,39",IF(F1188&lt;Premissas!$B$11,"1,40 – 1,59",IF(F1188&lt;Premissas!$B$12,"1,60 – 1,99","≥ 2,00")))))</f>
        <v/>
      </c>
      <c r="K1188" s="5">
        <f>IF(F1188&lt;Premissas!$B$8,Premissas!$B$13,IF(F1188&lt;Premissas!$B$9,Premissas!$B$14,IF(F1188&lt;Premissas!$B$10,Premissas!$B$15,IF(F1188&lt;Premissas!$B$11,Premissas!$B$16,IF(F1188&lt;Premissas!$B$12,Premissas!$B$17,Premissas!$B$18)))))</f>
        <v/>
      </c>
      <c r="L1188" s="5">
        <f>K1188/Premissas!$B$4</f>
        <v/>
      </c>
      <c r="M1188" s="2">
        <f>IF(K1188=Premissas!$B$18,"SIM","NÃO")</f>
        <v/>
      </c>
    </row>
    <row r="1189">
      <c r="A1189" s="2" t="n">
        <v>434905</v>
      </c>
      <c r="B1189" s="2" t="inlineStr">
        <is>
          <t>ROBSON LUIZ ALVES SANCHES MADUENHA</t>
        </is>
      </c>
      <c r="C1189" s="2" t="n">
        <v>1942</v>
      </c>
      <c r="D1189" s="2">
        <f>IFERROR(TEXTJOIN(" | ",TRUE,UNIQUE(FILTER(Detalhe_Registro!$C:$C,(Detalhe_Registro!$D:$D=A1189)*(Detalhe_Registro!$E:$E=B1189)*(Detalhe_Registro!$M:$M="SIM")))),"")</f>
        <v/>
      </c>
      <c r="E1189" s="2">
        <f>COUNTIFS(Detalhe_Registro!$D:$D,A1189,Detalhe_Registro!$E:$E,B1189,Detalhe_Registro!$M:$M,"SIM")</f>
        <v/>
      </c>
      <c r="F1189" s="2">
        <f>IFERROR(MAXIFS(Detalhe_Registro!$N:$N,Detalhe_Registro!$D:$D,A1189,Detalhe_Registro!$E:$E,B1189,Detalhe_Registro!$M:$M,"SIM"),0)</f>
        <v/>
      </c>
      <c r="G1189" s="2">
        <f>IFERROR(AVERAGEIFS(Detalhe_Registro!$N:$N,Detalhe_Registro!$D:$D,A1189,Detalhe_Registro!$E:$E,B1189,Detalhe_Registro!$M:$M,"SIM"),0)</f>
        <v/>
      </c>
      <c r="H1189" s="2">
        <f>SUMIFS(Detalhe_Registro!$F:$F,Detalhe_Registro!$D:$D,A1189,Detalhe_Registro!$E:$E,B1189,Detalhe_Registro!$M:$M,"SIM")</f>
        <v/>
      </c>
      <c r="I1189" s="2">
        <f>SUMIFS(Detalhe_Registro!$G:$G,Detalhe_Registro!$D:$D,A1189,Detalhe_Registro!$E:$E,B1189,Detalhe_Registro!$M:$M,"SIM")</f>
        <v/>
      </c>
      <c r="J1189" s="2">
        <f>IF(F1189&lt;Premissas!$B$8,"&lt; 1,00",IF(F1189&lt;Premissas!$B$9,"1,00 – 1,19",IF(F1189&lt;Premissas!$B$10,"1,20 – 1,39",IF(F1189&lt;Premissas!$B$11,"1,40 – 1,59",IF(F1189&lt;Premissas!$B$12,"1,60 – 1,99","≥ 2,00")))))</f>
        <v/>
      </c>
      <c r="K1189" s="5">
        <f>IF(F1189&lt;Premissas!$B$8,Premissas!$B$13,IF(F1189&lt;Premissas!$B$9,Premissas!$B$14,IF(F1189&lt;Premissas!$B$10,Premissas!$B$15,IF(F1189&lt;Premissas!$B$11,Premissas!$B$16,IF(F1189&lt;Premissas!$B$12,Premissas!$B$17,Premissas!$B$18)))))</f>
        <v/>
      </c>
      <c r="L1189" s="5">
        <f>K1189/Premissas!$B$4</f>
        <v/>
      </c>
      <c r="M1189" s="2">
        <f>IF(K1189=Premissas!$B$18,"SIM","NÃO")</f>
        <v/>
      </c>
    </row>
    <row r="1190">
      <c r="A1190" s="2" t="n">
        <v>5452228</v>
      </c>
      <c r="B1190" s="2" t="inlineStr">
        <is>
          <t>RODRIGO SOUZA RODRIGUES</t>
        </is>
      </c>
      <c r="C1190" s="2" t="n">
        <v>1942</v>
      </c>
      <c r="D1190" s="2">
        <f>IFERROR(TEXTJOIN(" | ",TRUE,UNIQUE(FILTER(Detalhe_Registro!$C:$C,(Detalhe_Registro!$D:$D=A1190)*(Detalhe_Registro!$E:$E=B1190)*(Detalhe_Registro!$M:$M="SIM")))),"")</f>
        <v/>
      </c>
      <c r="E1190" s="2">
        <f>COUNTIFS(Detalhe_Registro!$D:$D,A1190,Detalhe_Registro!$E:$E,B1190,Detalhe_Registro!$M:$M,"SIM")</f>
        <v/>
      </c>
      <c r="F1190" s="2">
        <f>IFERROR(MAXIFS(Detalhe_Registro!$N:$N,Detalhe_Registro!$D:$D,A1190,Detalhe_Registro!$E:$E,B1190,Detalhe_Registro!$M:$M,"SIM"),0)</f>
        <v/>
      </c>
      <c r="G1190" s="2">
        <f>IFERROR(AVERAGEIFS(Detalhe_Registro!$N:$N,Detalhe_Registro!$D:$D,A1190,Detalhe_Registro!$E:$E,B1190,Detalhe_Registro!$M:$M,"SIM"),0)</f>
        <v/>
      </c>
      <c r="H1190" s="2">
        <f>SUMIFS(Detalhe_Registro!$F:$F,Detalhe_Registro!$D:$D,A1190,Detalhe_Registro!$E:$E,B1190,Detalhe_Registro!$M:$M,"SIM")</f>
        <v/>
      </c>
      <c r="I1190" s="2">
        <f>SUMIFS(Detalhe_Registro!$G:$G,Detalhe_Registro!$D:$D,A1190,Detalhe_Registro!$E:$E,B1190,Detalhe_Registro!$M:$M,"SIM")</f>
        <v/>
      </c>
      <c r="J1190" s="2">
        <f>IF(F1190&lt;Premissas!$B$8,"&lt; 1,00",IF(F1190&lt;Premissas!$B$9,"1,00 – 1,19",IF(F1190&lt;Premissas!$B$10,"1,20 – 1,39",IF(F1190&lt;Premissas!$B$11,"1,40 – 1,59",IF(F1190&lt;Premissas!$B$12,"1,60 – 1,99","≥ 2,00")))))</f>
        <v/>
      </c>
      <c r="K1190" s="5">
        <f>IF(F1190&lt;Premissas!$B$8,Premissas!$B$13,IF(F1190&lt;Premissas!$B$9,Premissas!$B$14,IF(F1190&lt;Premissas!$B$10,Premissas!$B$15,IF(F1190&lt;Premissas!$B$11,Premissas!$B$16,IF(F1190&lt;Premissas!$B$12,Premissas!$B$17,Premissas!$B$18)))))</f>
        <v/>
      </c>
      <c r="L1190" s="5">
        <f>K1190/Premissas!$B$4</f>
        <v/>
      </c>
      <c r="M1190" s="2">
        <f>IF(K1190=Premissas!$B$18,"SIM","NÃO")</f>
        <v/>
      </c>
    </row>
    <row r="1191">
      <c r="A1191" s="2" t="n">
        <v>5445892</v>
      </c>
      <c r="B1191" s="2" t="inlineStr">
        <is>
          <t>ROMARIO MACEDO</t>
        </is>
      </c>
      <c r="C1191" s="2" t="n">
        <v>1942</v>
      </c>
      <c r="D1191" s="2">
        <f>IFERROR(TEXTJOIN(" | ",TRUE,UNIQUE(FILTER(Detalhe_Registro!$C:$C,(Detalhe_Registro!$D:$D=A1191)*(Detalhe_Registro!$E:$E=B1191)*(Detalhe_Registro!$M:$M="SIM")))),"")</f>
        <v/>
      </c>
      <c r="E1191" s="2">
        <f>COUNTIFS(Detalhe_Registro!$D:$D,A1191,Detalhe_Registro!$E:$E,B1191,Detalhe_Registro!$M:$M,"SIM")</f>
        <v/>
      </c>
      <c r="F1191" s="2">
        <f>IFERROR(MAXIFS(Detalhe_Registro!$N:$N,Detalhe_Registro!$D:$D,A1191,Detalhe_Registro!$E:$E,B1191,Detalhe_Registro!$M:$M,"SIM"),0)</f>
        <v/>
      </c>
      <c r="G1191" s="2">
        <f>IFERROR(AVERAGEIFS(Detalhe_Registro!$N:$N,Detalhe_Registro!$D:$D,A1191,Detalhe_Registro!$E:$E,B1191,Detalhe_Registro!$M:$M,"SIM"),0)</f>
        <v/>
      </c>
      <c r="H1191" s="2">
        <f>SUMIFS(Detalhe_Registro!$F:$F,Detalhe_Registro!$D:$D,A1191,Detalhe_Registro!$E:$E,B1191,Detalhe_Registro!$M:$M,"SIM")</f>
        <v/>
      </c>
      <c r="I1191" s="2">
        <f>SUMIFS(Detalhe_Registro!$G:$G,Detalhe_Registro!$D:$D,A1191,Detalhe_Registro!$E:$E,B1191,Detalhe_Registro!$M:$M,"SIM")</f>
        <v/>
      </c>
      <c r="J1191" s="2">
        <f>IF(F1191&lt;Premissas!$B$8,"&lt; 1,00",IF(F1191&lt;Premissas!$B$9,"1,00 – 1,19",IF(F1191&lt;Premissas!$B$10,"1,20 – 1,39",IF(F1191&lt;Premissas!$B$11,"1,40 – 1,59",IF(F1191&lt;Premissas!$B$12,"1,60 – 1,99","≥ 2,00")))))</f>
        <v/>
      </c>
      <c r="K1191" s="5">
        <f>IF(F1191&lt;Premissas!$B$8,Premissas!$B$13,IF(F1191&lt;Premissas!$B$9,Premissas!$B$14,IF(F1191&lt;Premissas!$B$10,Premissas!$B$15,IF(F1191&lt;Premissas!$B$11,Premissas!$B$16,IF(F1191&lt;Premissas!$B$12,Premissas!$B$17,Premissas!$B$18)))))</f>
        <v/>
      </c>
      <c r="L1191" s="5">
        <f>K1191/Premissas!$B$4</f>
        <v/>
      </c>
      <c r="M1191" s="2">
        <f>IF(K1191=Premissas!$B$18,"SIM","NÃO")</f>
        <v/>
      </c>
    </row>
    <row r="1192">
      <c r="A1192" s="2" t="n">
        <v>5692822</v>
      </c>
      <c r="B1192" s="2" t="inlineStr">
        <is>
          <t>Rafael Carneiro</t>
        </is>
      </c>
      <c r="C1192" s="2" t="n">
        <v>1942</v>
      </c>
      <c r="D1192" s="2">
        <f>IFERROR(TEXTJOIN(" | ",TRUE,UNIQUE(FILTER(Detalhe_Registro!$C:$C,(Detalhe_Registro!$D:$D=A1192)*(Detalhe_Registro!$E:$E=B1192)*(Detalhe_Registro!$M:$M="SIM")))),"")</f>
        <v/>
      </c>
      <c r="E1192" s="2">
        <f>COUNTIFS(Detalhe_Registro!$D:$D,A1192,Detalhe_Registro!$E:$E,B1192,Detalhe_Registro!$M:$M,"SIM")</f>
        <v/>
      </c>
      <c r="F1192" s="2">
        <f>IFERROR(MAXIFS(Detalhe_Registro!$N:$N,Detalhe_Registro!$D:$D,A1192,Detalhe_Registro!$E:$E,B1192,Detalhe_Registro!$M:$M,"SIM"),0)</f>
        <v/>
      </c>
      <c r="G1192" s="2">
        <f>IFERROR(AVERAGEIFS(Detalhe_Registro!$N:$N,Detalhe_Registro!$D:$D,A1192,Detalhe_Registro!$E:$E,B1192,Detalhe_Registro!$M:$M,"SIM"),0)</f>
        <v/>
      </c>
      <c r="H1192" s="2">
        <f>SUMIFS(Detalhe_Registro!$F:$F,Detalhe_Registro!$D:$D,A1192,Detalhe_Registro!$E:$E,B1192,Detalhe_Registro!$M:$M,"SIM")</f>
        <v/>
      </c>
      <c r="I1192" s="2">
        <f>SUMIFS(Detalhe_Registro!$G:$G,Detalhe_Registro!$D:$D,A1192,Detalhe_Registro!$E:$E,B1192,Detalhe_Registro!$M:$M,"SIM")</f>
        <v/>
      </c>
      <c r="J1192" s="2">
        <f>IF(F1192&lt;Premissas!$B$8,"&lt; 1,00",IF(F1192&lt;Premissas!$B$9,"1,00 – 1,19",IF(F1192&lt;Premissas!$B$10,"1,20 – 1,39",IF(F1192&lt;Premissas!$B$11,"1,40 – 1,59",IF(F1192&lt;Premissas!$B$12,"1,60 – 1,99","≥ 2,00")))))</f>
        <v/>
      </c>
      <c r="K1192" s="5">
        <f>IF(F1192&lt;Premissas!$B$8,Premissas!$B$13,IF(F1192&lt;Premissas!$B$9,Premissas!$B$14,IF(F1192&lt;Premissas!$B$10,Premissas!$B$15,IF(F1192&lt;Premissas!$B$11,Premissas!$B$16,IF(F1192&lt;Premissas!$B$12,Premissas!$B$17,Premissas!$B$18)))))</f>
        <v/>
      </c>
      <c r="L1192" s="5">
        <f>K1192/Premissas!$B$4</f>
        <v/>
      </c>
      <c r="M1192" s="2">
        <f>IF(K1192=Premissas!$B$18,"SIM","NÃO")</f>
        <v/>
      </c>
    </row>
    <row r="1193">
      <c r="A1193" s="2" t="n">
        <v>5968704</v>
      </c>
      <c r="B1193" s="2" t="inlineStr">
        <is>
          <t>Rafael De Jesus Silva</t>
        </is>
      </c>
      <c r="C1193" s="2" t="n">
        <v>1942</v>
      </c>
      <c r="D1193" s="2">
        <f>IFERROR(TEXTJOIN(" | ",TRUE,UNIQUE(FILTER(Detalhe_Registro!$C:$C,(Detalhe_Registro!$D:$D=A1193)*(Detalhe_Registro!$E:$E=B1193)*(Detalhe_Registro!$M:$M="SIM")))),"")</f>
        <v/>
      </c>
      <c r="E1193" s="2">
        <f>COUNTIFS(Detalhe_Registro!$D:$D,A1193,Detalhe_Registro!$E:$E,B1193,Detalhe_Registro!$M:$M,"SIM")</f>
        <v/>
      </c>
      <c r="F1193" s="2">
        <f>IFERROR(MAXIFS(Detalhe_Registro!$N:$N,Detalhe_Registro!$D:$D,A1193,Detalhe_Registro!$E:$E,B1193,Detalhe_Registro!$M:$M,"SIM"),0)</f>
        <v/>
      </c>
      <c r="G1193" s="2">
        <f>IFERROR(AVERAGEIFS(Detalhe_Registro!$N:$N,Detalhe_Registro!$D:$D,A1193,Detalhe_Registro!$E:$E,B1193,Detalhe_Registro!$M:$M,"SIM"),0)</f>
        <v/>
      </c>
      <c r="H1193" s="2">
        <f>SUMIFS(Detalhe_Registro!$F:$F,Detalhe_Registro!$D:$D,A1193,Detalhe_Registro!$E:$E,B1193,Detalhe_Registro!$M:$M,"SIM")</f>
        <v/>
      </c>
      <c r="I1193" s="2">
        <f>SUMIFS(Detalhe_Registro!$G:$G,Detalhe_Registro!$D:$D,A1193,Detalhe_Registro!$E:$E,B1193,Detalhe_Registro!$M:$M,"SIM")</f>
        <v/>
      </c>
      <c r="J1193" s="2">
        <f>IF(F1193&lt;Premissas!$B$8,"&lt; 1,00",IF(F1193&lt;Premissas!$B$9,"1,00 – 1,19",IF(F1193&lt;Premissas!$B$10,"1,20 – 1,39",IF(F1193&lt;Premissas!$B$11,"1,40 – 1,59",IF(F1193&lt;Premissas!$B$12,"1,60 – 1,99","≥ 2,00")))))</f>
        <v/>
      </c>
      <c r="K1193" s="5">
        <f>IF(F1193&lt;Premissas!$B$8,Premissas!$B$13,IF(F1193&lt;Premissas!$B$9,Premissas!$B$14,IF(F1193&lt;Premissas!$B$10,Premissas!$B$15,IF(F1193&lt;Premissas!$B$11,Premissas!$B$16,IF(F1193&lt;Premissas!$B$12,Premissas!$B$17,Premissas!$B$18)))))</f>
        <v/>
      </c>
      <c r="L1193" s="5">
        <f>K1193/Premissas!$B$4</f>
        <v/>
      </c>
      <c r="M1193" s="2">
        <f>IF(K1193=Premissas!$B$18,"SIM","NÃO")</f>
        <v/>
      </c>
    </row>
    <row r="1194">
      <c r="A1194" s="2" t="n">
        <v>6026729</v>
      </c>
      <c r="B1194" s="2" t="inlineStr">
        <is>
          <t>Raiane Santana Gomes</t>
        </is>
      </c>
      <c r="C1194" s="2" t="n">
        <v>1942</v>
      </c>
      <c r="D1194" s="2">
        <f>IFERROR(TEXTJOIN(" | ",TRUE,UNIQUE(FILTER(Detalhe_Registro!$C:$C,(Detalhe_Registro!$D:$D=A1194)*(Detalhe_Registro!$E:$E=B1194)*(Detalhe_Registro!$M:$M="SIM")))),"")</f>
        <v/>
      </c>
      <c r="E1194" s="2">
        <f>COUNTIFS(Detalhe_Registro!$D:$D,A1194,Detalhe_Registro!$E:$E,B1194,Detalhe_Registro!$M:$M,"SIM")</f>
        <v/>
      </c>
      <c r="F1194" s="2">
        <f>IFERROR(MAXIFS(Detalhe_Registro!$N:$N,Detalhe_Registro!$D:$D,A1194,Detalhe_Registro!$E:$E,B1194,Detalhe_Registro!$M:$M,"SIM"),0)</f>
        <v/>
      </c>
      <c r="G1194" s="2">
        <f>IFERROR(AVERAGEIFS(Detalhe_Registro!$N:$N,Detalhe_Registro!$D:$D,A1194,Detalhe_Registro!$E:$E,B1194,Detalhe_Registro!$M:$M,"SIM"),0)</f>
        <v/>
      </c>
      <c r="H1194" s="2">
        <f>SUMIFS(Detalhe_Registro!$F:$F,Detalhe_Registro!$D:$D,A1194,Detalhe_Registro!$E:$E,B1194,Detalhe_Registro!$M:$M,"SIM")</f>
        <v/>
      </c>
      <c r="I1194" s="2">
        <f>SUMIFS(Detalhe_Registro!$G:$G,Detalhe_Registro!$D:$D,A1194,Detalhe_Registro!$E:$E,B1194,Detalhe_Registro!$M:$M,"SIM")</f>
        <v/>
      </c>
      <c r="J1194" s="2">
        <f>IF(F1194&lt;Premissas!$B$8,"&lt; 1,00",IF(F1194&lt;Premissas!$B$9,"1,00 – 1,19",IF(F1194&lt;Premissas!$B$10,"1,20 – 1,39",IF(F1194&lt;Premissas!$B$11,"1,40 – 1,59",IF(F1194&lt;Premissas!$B$12,"1,60 – 1,99","≥ 2,00")))))</f>
        <v/>
      </c>
      <c r="K1194" s="5">
        <f>IF(F1194&lt;Premissas!$B$8,Premissas!$B$13,IF(F1194&lt;Premissas!$B$9,Premissas!$B$14,IF(F1194&lt;Premissas!$B$10,Premissas!$B$15,IF(F1194&lt;Premissas!$B$11,Premissas!$B$16,IF(F1194&lt;Premissas!$B$12,Premissas!$B$17,Premissas!$B$18)))))</f>
        <v/>
      </c>
      <c r="L1194" s="5">
        <f>K1194/Premissas!$B$4</f>
        <v/>
      </c>
      <c r="M1194" s="2">
        <f>IF(K1194=Premissas!$B$18,"SIM","NÃO")</f>
        <v/>
      </c>
    </row>
    <row r="1195">
      <c r="A1195" s="2" t="n">
        <v>6012310</v>
      </c>
      <c r="B1195" s="2" t="inlineStr">
        <is>
          <t>Rayane Cristina Pupulin Martins Oliveira</t>
        </is>
      </c>
      <c r="C1195" s="2" t="n">
        <v>1942</v>
      </c>
      <c r="D1195" s="2">
        <f>IFERROR(TEXTJOIN(" | ",TRUE,UNIQUE(FILTER(Detalhe_Registro!$C:$C,(Detalhe_Registro!$D:$D=A1195)*(Detalhe_Registro!$E:$E=B1195)*(Detalhe_Registro!$M:$M="SIM")))),"")</f>
        <v/>
      </c>
      <c r="E1195" s="2">
        <f>COUNTIFS(Detalhe_Registro!$D:$D,A1195,Detalhe_Registro!$E:$E,B1195,Detalhe_Registro!$M:$M,"SIM")</f>
        <v/>
      </c>
      <c r="F1195" s="2">
        <f>IFERROR(MAXIFS(Detalhe_Registro!$N:$N,Detalhe_Registro!$D:$D,A1195,Detalhe_Registro!$E:$E,B1195,Detalhe_Registro!$M:$M,"SIM"),0)</f>
        <v/>
      </c>
      <c r="G1195" s="2">
        <f>IFERROR(AVERAGEIFS(Detalhe_Registro!$N:$N,Detalhe_Registro!$D:$D,A1195,Detalhe_Registro!$E:$E,B1195,Detalhe_Registro!$M:$M,"SIM"),0)</f>
        <v/>
      </c>
      <c r="H1195" s="2">
        <f>SUMIFS(Detalhe_Registro!$F:$F,Detalhe_Registro!$D:$D,A1195,Detalhe_Registro!$E:$E,B1195,Detalhe_Registro!$M:$M,"SIM")</f>
        <v/>
      </c>
      <c r="I1195" s="2">
        <f>SUMIFS(Detalhe_Registro!$G:$G,Detalhe_Registro!$D:$D,A1195,Detalhe_Registro!$E:$E,B1195,Detalhe_Registro!$M:$M,"SIM")</f>
        <v/>
      </c>
      <c r="J1195" s="2">
        <f>IF(F1195&lt;Premissas!$B$8,"&lt; 1,00",IF(F1195&lt;Premissas!$B$9,"1,00 – 1,19",IF(F1195&lt;Premissas!$B$10,"1,20 – 1,39",IF(F1195&lt;Premissas!$B$11,"1,40 – 1,59",IF(F1195&lt;Premissas!$B$12,"1,60 – 1,99","≥ 2,00")))))</f>
        <v/>
      </c>
      <c r="K1195" s="5">
        <f>IF(F1195&lt;Premissas!$B$8,Premissas!$B$13,IF(F1195&lt;Premissas!$B$9,Premissas!$B$14,IF(F1195&lt;Premissas!$B$10,Premissas!$B$15,IF(F1195&lt;Premissas!$B$11,Premissas!$B$16,IF(F1195&lt;Premissas!$B$12,Premissas!$B$17,Premissas!$B$18)))))</f>
        <v/>
      </c>
      <c r="L1195" s="5">
        <f>K1195/Premissas!$B$4</f>
        <v/>
      </c>
      <c r="M1195" s="2">
        <f>IF(K1195=Premissas!$B$18,"SIM","NÃO")</f>
        <v/>
      </c>
    </row>
    <row r="1196">
      <c r="A1196" s="2" t="n">
        <v>5951321</v>
      </c>
      <c r="B1196" s="2" t="inlineStr">
        <is>
          <t>Renato Claudino De Moura Annibal</t>
        </is>
      </c>
      <c r="C1196" s="2" t="n">
        <v>1942</v>
      </c>
      <c r="D1196" s="2">
        <f>IFERROR(TEXTJOIN(" | ",TRUE,UNIQUE(FILTER(Detalhe_Registro!$C:$C,(Detalhe_Registro!$D:$D=A1196)*(Detalhe_Registro!$E:$E=B1196)*(Detalhe_Registro!$M:$M="SIM")))),"")</f>
        <v/>
      </c>
      <c r="E1196" s="2">
        <f>COUNTIFS(Detalhe_Registro!$D:$D,A1196,Detalhe_Registro!$E:$E,B1196,Detalhe_Registro!$M:$M,"SIM")</f>
        <v/>
      </c>
      <c r="F1196" s="2">
        <f>IFERROR(MAXIFS(Detalhe_Registro!$N:$N,Detalhe_Registro!$D:$D,A1196,Detalhe_Registro!$E:$E,B1196,Detalhe_Registro!$M:$M,"SIM"),0)</f>
        <v/>
      </c>
      <c r="G1196" s="2">
        <f>IFERROR(AVERAGEIFS(Detalhe_Registro!$N:$N,Detalhe_Registro!$D:$D,A1196,Detalhe_Registro!$E:$E,B1196,Detalhe_Registro!$M:$M,"SIM"),0)</f>
        <v/>
      </c>
      <c r="H1196" s="2">
        <f>SUMIFS(Detalhe_Registro!$F:$F,Detalhe_Registro!$D:$D,A1196,Detalhe_Registro!$E:$E,B1196,Detalhe_Registro!$M:$M,"SIM")</f>
        <v/>
      </c>
      <c r="I1196" s="2">
        <f>SUMIFS(Detalhe_Registro!$G:$G,Detalhe_Registro!$D:$D,A1196,Detalhe_Registro!$E:$E,B1196,Detalhe_Registro!$M:$M,"SIM")</f>
        <v/>
      </c>
      <c r="J1196" s="2">
        <f>IF(F1196&lt;Premissas!$B$8,"&lt; 1,00",IF(F1196&lt;Premissas!$B$9,"1,00 – 1,19",IF(F1196&lt;Premissas!$B$10,"1,20 – 1,39",IF(F1196&lt;Premissas!$B$11,"1,40 – 1,59",IF(F1196&lt;Premissas!$B$12,"1,60 – 1,99","≥ 2,00")))))</f>
        <v/>
      </c>
      <c r="K1196" s="5">
        <f>IF(F1196&lt;Premissas!$B$8,Premissas!$B$13,IF(F1196&lt;Premissas!$B$9,Premissas!$B$14,IF(F1196&lt;Premissas!$B$10,Premissas!$B$15,IF(F1196&lt;Premissas!$B$11,Premissas!$B$16,IF(F1196&lt;Premissas!$B$12,Premissas!$B$17,Premissas!$B$18)))))</f>
        <v/>
      </c>
      <c r="L1196" s="5">
        <f>K1196/Premissas!$B$4</f>
        <v/>
      </c>
      <c r="M1196" s="2">
        <f>IF(K1196=Premissas!$B$18,"SIM","NÃO")</f>
        <v/>
      </c>
    </row>
    <row r="1197">
      <c r="A1197" s="2" t="n">
        <v>5921023</v>
      </c>
      <c r="B1197" s="2" t="inlineStr">
        <is>
          <t>Renato Santos Da Costa</t>
        </is>
      </c>
      <c r="C1197" s="2" t="n">
        <v>1942</v>
      </c>
      <c r="D1197" s="2">
        <f>IFERROR(TEXTJOIN(" | ",TRUE,UNIQUE(FILTER(Detalhe_Registro!$C:$C,(Detalhe_Registro!$D:$D=A1197)*(Detalhe_Registro!$E:$E=B1197)*(Detalhe_Registro!$M:$M="SIM")))),"")</f>
        <v/>
      </c>
      <c r="E1197" s="2">
        <f>COUNTIFS(Detalhe_Registro!$D:$D,A1197,Detalhe_Registro!$E:$E,B1197,Detalhe_Registro!$M:$M,"SIM")</f>
        <v/>
      </c>
      <c r="F1197" s="2">
        <f>IFERROR(MAXIFS(Detalhe_Registro!$N:$N,Detalhe_Registro!$D:$D,A1197,Detalhe_Registro!$E:$E,B1197,Detalhe_Registro!$M:$M,"SIM"),0)</f>
        <v/>
      </c>
      <c r="G1197" s="2">
        <f>IFERROR(AVERAGEIFS(Detalhe_Registro!$N:$N,Detalhe_Registro!$D:$D,A1197,Detalhe_Registro!$E:$E,B1197,Detalhe_Registro!$M:$M,"SIM"),0)</f>
        <v/>
      </c>
      <c r="H1197" s="2">
        <f>SUMIFS(Detalhe_Registro!$F:$F,Detalhe_Registro!$D:$D,A1197,Detalhe_Registro!$E:$E,B1197,Detalhe_Registro!$M:$M,"SIM")</f>
        <v/>
      </c>
      <c r="I1197" s="2">
        <f>SUMIFS(Detalhe_Registro!$G:$G,Detalhe_Registro!$D:$D,A1197,Detalhe_Registro!$E:$E,B1197,Detalhe_Registro!$M:$M,"SIM")</f>
        <v/>
      </c>
      <c r="J1197" s="2">
        <f>IF(F1197&lt;Premissas!$B$8,"&lt; 1,00",IF(F1197&lt;Premissas!$B$9,"1,00 – 1,19",IF(F1197&lt;Premissas!$B$10,"1,20 – 1,39",IF(F1197&lt;Premissas!$B$11,"1,40 – 1,59",IF(F1197&lt;Premissas!$B$12,"1,60 – 1,99","≥ 2,00")))))</f>
        <v/>
      </c>
      <c r="K1197" s="5">
        <f>IF(F1197&lt;Premissas!$B$8,Premissas!$B$13,IF(F1197&lt;Premissas!$B$9,Premissas!$B$14,IF(F1197&lt;Premissas!$B$10,Premissas!$B$15,IF(F1197&lt;Premissas!$B$11,Premissas!$B$16,IF(F1197&lt;Premissas!$B$12,Premissas!$B$17,Premissas!$B$18)))))</f>
        <v/>
      </c>
      <c r="L1197" s="5">
        <f>K1197/Premissas!$B$4</f>
        <v/>
      </c>
      <c r="M1197" s="2">
        <f>IF(K1197=Premissas!$B$18,"SIM","NÃO")</f>
        <v/>
      </c>
    </row>
    <row r="1198">
      <c r="A1198" s="2" t="n">
        <v>6025994</v>
      </c>
      <c r="B1198" s="2" t="inlineStr">
        <is>
          <t>Rodrigo De Lima Silva</t>
        </is>
      </c>
      <c r="C1198" s="2" t="n">
        <v>1942</v>
      </c>
      <c r="D1198" s="2">
        <f>IFERROR(TEXTJOIN(" | ",TRUE,UNIQUE(FILTER(Detalhe_Registro!$C:$C,(Detalhe_Registro!$D:$D=A1198)*(Detalhe_Registro!$E:$E=B1198)*(Detalhe_Registro!$M:$M="SIM")))),"")</f>
        <v/>
      </c>
      <c r="E1198" s="2">
        <f>COUNTIFS(Detalhe_Registro!$D:$D,A1198,Detalhe_Registro!$E:$E,B1198,Detalhe_Registro!$M:$M,"SIM")</f>
        <v/>
      </c>
      <c r="F1198" s="2">
        <f>IFERROR(MAXIFS(Detalhe_Registro!$N:$N,Detalhe_Registro!$D:$D,A1198,Detalhe_Registro!$E:$E,B1198,Detalhe_Registro!$M:$M,"SIM"),0)</f>
        <v/>
      </c>
      <c r="G1198" s="2">
        <f>IFERROR(AVERAGEIFS(Detalhe_Registro!$N:$N,Detalhe_Registro!$D:$D,A1198,Detalhe_Registro!$E:$E,B1198,Detalhe_Registro!$M:$M,"SIM"),0)</f>
        <v/>
      </c>
      <c r="H1198" s="2">
        <f>SUMIFS(Detalhe_Registro!$F:$F,Detalhe_Registro!$D:$D,A1198,Detalhe_Registro!$E:$E,B1198,Detalhe_Registro!$M:$M,"SIM")</f>
        <v/>
      </c>
      <c r="I1198" s="2">
        <f>SUMIFS(Detalhe_Registro!$G:$G,Detalhe_Registro!$D:$D,A1198,Detalhe_Registro!$E:$E,B1198,Detalhe_Registro!$M:$M,"SIM")</f>
        <v/>
      </c>
      <c r="J1198" s="2">
        <f>IF(F1198&lt;Premissas!$B$8,"&lt; 1,00",IF(F1198&lt;Premissas!$B$9,"1,00 – 1,19",IF(F1198&lt;Premissas!$B$10,"1,20 – 1,39",IF(F1198&lt;Premissas!$B$11,"1,40 – 1,59",IF(F1198&lt;Premissas!$B$12,"1,60 – 1,99","≥ 2,00")))))</f>
        <v/>
      </c>
      <c r="K1198" s="5">
        <f>IF(F1198&lt;Premissas!$B$8,Premissas!$B$13,IF(F1198&lt;Premissas!$B$9,Premissas!$B$14,IF(F1198&lt;Premissas!$B$10,Premissas!$B$15,IF(F1198&lt;Premissas!$B$11,Premissas!$B$16,IF(F1198&lt;Premissas!$B$12,Premissas!$B$17,Premissas!$B$18)))))</f>
        <v/>
      </c>
      <c r="L1198" s="5">
        <f>K1198/Premissas!$B$4</f>
        <v/>
      </c>
      <c r="M1198" s="2">
        <f>IF(K1198=Premissas!$B$18,"SIM","NÃO")</f>
        <v/>
      </c>
    </row>
    <row r="1199">
      <c r="A1199" s="2" t="n">
        <v>5998034</v>
      </c>
      <c r="B1199" s="2" t="inlineStr">
        <is>
          <t>Rodrigo De Matos</t>
        </is>
      </c>
      <c r="C1199" s="2" t="n">
        <v>1942</v>
      </c>
      <c r="D1199" s="2">
        <f>IFERROR(TEXTJOIN(" | ",TRUE,UNIQUE(FILTER(Detalhe_Registro!$C:$C,(Detalhe_Registro!$D:$D=A1199)*(Detalhe_Registro!$E:$E=B1199)*(Detalhe_Registro!$M:$M="SIM")))),"")</f>
        <v/>
      </c>
      <c r="E1199" s="2">
        <f>COUNTIFS(Detalhe_Registro!$D:$D,A1199,Detalhe_Registro!$E:$E,B1199,Detalhe_Registro!$M:$M,"SIM")</f>
        <v/>
      </c>
      <c r="F1199" s="2">
        <f>IFERROR(MAXIFS(Detalhe_Registro!$N:$N,Detalhe_Registro!$D:$D,A1199,Detalhe_Registro!$E:$E,B1199,Detalhe_Registro!$M:$M,"SIM"),0)</f>
        <v/>
      </c>
      <c r="G1199" s="2">
        <f>IFERROR(AVERAGEIFS(Detalhe_Registro!$N:$N,Detalhe_Registro!$D:$D,A1199,Detalhe_Registro!$E:$E,B1199,Detalhe_Registro!$M:$M,"SIM"),0)</f>
        <v/>
      </c>
      <c r="H1199" s="2">
        <f>SUMIFS(Detalhe_Registro!$F:$F,Detalhe_Registro!$D:$D,A1199,Detalhe_Registro!$E:$E,B1199,Detalhe_Registro!$M:$M,"SIM")</f>
        <v/>
      </c>
      <c r="I1199" s="2">
        <f>SUMIFS(Detalhe_Registro!$G:$G,Detalhe_Registro!$D:$D,A1199,Detalhe_Registro!$E:$E,B1199,Detalhe_Registro!$M:$M,"SIM")</f>
        <v/>
      </c>
      <c r="J1199" s="2">
        <f>IF(F1199&lt;Premissas!$B$8,"&lt; 1,00",IF(F1199&lt;Premissas!$B$9,"1,00 – 1,19",IF(F1199&lt;Premissas!$B$10,"1,20 – 1,39",IF(F1199&lt;Premissas!$B$11,"1,40 – 1,59",IF(F1199&lt;Premissas!$B$12,"1,60 – 1,99","≥ 2,00")))))</f>
        <v/>
      </c>
      <c r="K1199" s="5">
        <f>IF(F1199&lt;Premissas!$B$8,Premissas!$B$13,IF(F1199&lt;Premissas!$B$9,Premissas!$B$14,IF(F1199&lt;Premissas!$B$10,Premissas!$B$15,IF(F1199&lt;Premissas!$B$11,Premissas!$B$16,IF(F1199&lt;Premissas!$B$12,Premissas!$B$17,Premissas!$B$18)))))</f>
        <v/>
      </c>
      <c r="L1199" s="5">
        <f>K1199/Premissas!$B$4</f>
        <v/>
      </c>
      <c r="M1199" s="2">
        <f>IF(K1199=Premissas!$B$18,"SIM","NÃO")</f>
        <v/>
      </c>
    </row>
    <row r="1200">
      <c r="A1200" s="2" t="n">
        <v>5553334</v>
      </c>
      <c r="B1200" s="2" t="inlineStr">
        <is>
          <t>Rogerio Rodrigues Pinheiro</t>
        </is>
      </c>
      <c r="C1200" s="2" t="n">
        <v>1942</v>
      </c>
      <c r="D1200" s="2">
        <f>IFERROR(TEXTJOIN(" | ",TRUE,UNIQUE(FILTER(Detalhe_Registro!$C:$C,(Detalhe_Registro!$D:$D=A1200)*(Detalhe_Registro!$E:$E=B1200)*(Detalhe_Registro!$M:$M="SIM")))),"")</f>
        <v/>
      </c>
      <c r="E1200" s="2">
        <f>COUNTIFS(Detalhe_Registro!$D:$D,A1200,Detalhe_Registro!$E:$E,B1200,Detalhe_Registro!$M:$M,"SIM")</f>
        <v/>
      </c>
      <c r="F1200" s="2">
        <f>IFERROR(MAXIFS(Detalhe_Registro!$N:$N,Detalhe_Registro!$D:$D,A1200,Detalhe_Registro!$E:$E,B1200,Detalhe_Registro!$M:$M,"SIM"),0)</f>
        <v/>
      </c>
      <c r="G1200" s="2">
        <f>IFERROR(AVERAGEIFS(Detalhe_Registro!$N:$N,Detalhe_Registro!$D:$D,A1200,Detalhe_Registro!$E:$E,B1200,Detalhe_Registro!$M:$M,"SIM"),0)</f>
        <v/>
      </c>
      <c r="H1200" s="2">
        <f>SUMIFS(Detalhe_Registro!$F:$F,Detalhe_Registro!$D:$D,A1200,Detalhe_Registro!$E:$E,B1200,Detalhe_Registro!$M:$M,"SIM")</f>
        <v/>
      </c>
      <c r="I1200" s="2">
        <f>SUMIFS(Detalhe_Registro!$G:$G,Detalhe_Registro!$D:$D,A1200,Detalhe_Registro!$E:$E,B1200,Detalhe_Registro!$M:$M,"SIM")</f>
        <v/>
      </c>
      <c r="J1200" s="2">
        <f>IF(F1200&lt;Premissas!$B$8,"&lt; 1,00",IF(F1200&lt;Premissas!$B$9,"1,00 – 1,19",IF(F1200&lt;Premissas!$B$10,"1,20 – 1,39",IF(F1200&lt;Premissas!$B$11,"1,40 – 1,59",IF(F1200&lt;Premissas!$B$12,"1,60 – 1,99","≥ 2,00")))))</f>
        <v/>
      </c>
      <c r="K1200" s="5">
        <f>IF(F1200&lt;Premissas!$B$8,Premissas!$B$13,IF(F1200&lt;Premissas!$B$9,Premissas!$B$14,IF(F1200&lt;Premissas!$B$10,Premissas!$B$15,IF(F1200&lt;Premissas!$B$11,Premissas!$B$16,IF(F1200&lt;Premissas!$B$12,Premissas!$B$17,Premissas!$B$18)))))</f>
        <v/>
      </c>
      <c r="L1200" s="5">
        <f>K1200/Premissas!$B$4</f>
        <v/>
      </c>
      <c r="M1200" s="2">
        <f>IF(K1200=Premissas!$B$18,"SIM","NÃO")</f>
        <v/>
      </c>
    </row>
    <row r="1201">
      <c r="A1201" s="2" t="n">
        <v>5627923</v>
      </c>
      <c r="B1201" s="2" t="inlineStr">
        <is>
          <t>Ronaldo Santos Campos</t>
        </is>
      </c>
      <c r="C1201" s="2" t="n">
        <v>1942</v>
      </c>
      <c r="D1201" s="2">
        <f>IFERROR(TEXTJOIN(" | ",TRUE,UNIQUE(FILTER(Detalhe_Registro!$C:$C,(Detalhe_Registro!$D:$D=A1201)*(Detalhe_Registro!$E:$E=B1201)*(Detalhe_Registro!$M:$M="SIM")))),"")</f>
        <v/>
      </c>
      <c r="E1201" s="2">
        <f>COUNTIFS(Detalhe_Registro!$D:$D,A1201,Detalhe_Registro!$E:$E,B1201,Detalhe_Registro!$M:$M,"SIM")</f>
        <v/>
      </c>
      <c r="F1201" s="2">
        <f>IFERROR(MAXIFS(Detalhe_Registro!$N:$N,Detalhe_Registro!$D:$D,A1201,Detalhe_Registro!$E:$E,B1201,Detalhe_Registro!$M:$M,"SIM"),0)</f>
        <v/>
      </c>
      <c r="G1201" s="2">
        <f>IFERROR(AVERAGEIFS(Detalhe_Registro!$N:$N,Detalhe_Registro!$D:$D,A1201,Detalhe_Registro!$E:$E,B1201,Detalhe_Registro!$M:$M,"SIM"),0)</f>
        <v/>
      </c>
      <c r="H1201" s="2">
        <f>SUMIFS(Detalhe_Registro!$F:$F,Detalhe_Registro!$D:$D,A1201,Detalhe_Registro!$E:$E,B1201,Detalhe_Registro!$M:$M,"SIM")</f>
        <v/>
      </c>
      <c r="I1201" s="2">
        <f>SUMIFS(Detalhe_Registro!$G:$G,Detalhe_Registro!$D:$D,A1201,Detalhe_Registro!$E:$E,B1201,Detalhe_Registro!$M:$M,"SIM")</f>
        <v/>
      </c>
      <c r="J1201" s="2">
        <f>IF(F1201&lt;Premissas!$B$8,"&lt; 1,00",IF(F1201&lt;Premissas!$B$9,"1,00 – 1,19",IF(F1201&lt;Premissas!$B$10,"1,20 – 1,39",IF(F1201&lt;Premissas!$B$11,"1,40 – 1,59",IF(F1201&lt;Premissas!$B$12,"1,60 – 1,99","≥ 2,00")))))</f>
        <v/>
      </c>
      <c r="K1201" s="5">
        <f>IF(F1201&lt;Premissas!$B$8,Premissas!$B$13,IF(F1201&lt;Premissas!$B$9,Premissas!$B$14,IF(F1201&lt;Premissas!$B$10,Premissas!$B$15,IF(F1201&lt;Premissas!$B$11,Premissas!$B$16,IF(F1201&lt;Premissas!$B$12,Premissas!$B$17,Premissas!$B$18)))))</f>
        <v/>
      </c>
      <c r="L1201" s="5">
        <f>K1201/Premissas!$B$4</f>
        <v/>
      </c>
      <c r="M1201" s="2">
        <f>IF(K1201=Premissas!$B$18,"SIM","NÃO")</f>
        <v/>
      </c>
    </row>
    <row r="1202">
      <c r="A1202" s="2" t="n">
        <v>5934460</v>
      </c>
      <c r="B1202" s="2" t="inlineStr">
        <is>
          <t>Rychard Lima Navarro</t>
        </is>
      </c>
      <c r="C1202" s="2" t="n">
        <v>1942</v>
      </c>
      <c r="D1202" s="2">
        <f>IFERROR(TEXTJOIN(" | ",TRUE,UNIQUE(FILTER(Detalhe_Registro!$C:$C,(Detalhe_Registro!$D:$D=A1202)*(Detalhe_Registro!$E:$E=B1202)*(Detalhe_Registro!$M:$M="SIM")))),"")</f>
        <v/>
      </c>
      <c r="E1202" s="2">
        <f>COUNTIFS(Detalhe_Registro!$D:$D,A1202,Detalhe_Registro!$E:$E,B1202,Detalhe_Registro!$M:$M,"SIM")</f>
        <v/>
      </c>
      <c r="F1202" s="2">
        <f>IFERROR(MAXIFS(Detalhe_Registro!$N:$N,Detalhe_Registro!$D:$D,A1202,Detalhe_Registro!$E:$E,B1202,Detalhe_Registro!$M:$M,"SIM"),0)</f>
        <v/>
      </c>
      <c r="G1202" s="2">
        <f>IFERROR(AVERAGEIFS(Detalhe_Registro!$N:$N,Detalhe_Registro!$D:$D,A1202,Detalhe_Registro!$E:$E,B1202,Detalhe_Registro!$M:$M,"SIM"),0)</f>
        <v/>
      </c>
      <c r="H1202" s="2">
        <f>SUMIFS(Detalhe_Registro!$F:$F,Detalhe_Registro!$D:$D,A1202,Detalhe_Registro!$E:$E,B1202,Detalhe_Registro!$M:$M,"SIM")</f>
        <v/>
      </c>
      <c r="I1202" s="2">
        <f>SUMIFS(Detalhe_Registro!$G:$G,Detalhe_Registro!$D:$D,A1202,Detalhe_Registro!$E:$E,B1202,Detalhe_Registro!$M:$M,"SIM")</f>
        <v/>
      </c>
      <c r="J1202" s="2">
        <f>IF(F1202&lt;Premissas!$B$8,"&lt; 1,00",IF(F1202&lt;Premissas!$B$9,"1,00 – 1,19",IF(F1202&lt;Premissas!$B$10,"1,20 – 1,39",IF(F1202&lt;Premissas!$B$11,"1,40 – 1,59",IF(F1202&lt;Premissas!$B$12,"1,60 – 1,99","≥ 2,00")))))</f>
        <v/>
      </c>
      <c r="K1202" s="5">
        <f>IF(F1202&lt;Premissas!$B$8,Premissas!$B$13,IF(F1202&lt;Premissas!$B$9,Premissas!$B$14,IF(F1202&lt;Premissas!$B$10,Premissas!$B$15,IF(F1202&lt;Premissas!$B$11,Premissas!$B$16,IF(F1202&lt;Premissas!$B$12,Premissas!$B$17,Premissas!$B$18)))))</f>
        <v/>
      </c>
      <c r="L1202" s="5">
        <f>K1202/Premissas!$B$4</f>
        <v/>
      </c>
      <c r="M1202" s="2">
        <f>IF(K1202=Premissas!$B$18,"SIM","NÃO")</f>
        <v/>
      </c>
    </row>
    <row r="1203">
      <c r="A1203" s="2" t="n">
        <v>288530</v>
      </c>
      <c r="B1203" s="2" t="inlineStr">
        <is>
          <t>SERGIO APARECIDO RIBEIRO</t>
        </is>
      </c>
      <c r="C1203" s="2" t="n">
        <v>1942</v>
      </c>
      <c r="D1203" s="2">
        <f>IFERROR(TEXTJOIN(" | ",TRUE,UNIQUE(FILTER(Detalhe_Registro!$C:$C,(Detalhe_Registro!$D:$D=A1203)*(Detalhe_Registro!$E:$E=B1203)*(Detalhe_Registro!$M:$M="SIM")))),"")</f>
        <v/>
      </c>
      <c r="E1203" s="2">
        <f>COUNTIFS(Detalhe_Registro!$D:$D,A1203,Detalhe_Registro!$E:$E,B1203,Detalhe_Registro!$M:$M,"SIM")</f>
        <v/>
      </c>
      <c r="F1203" s="2">
        <f>IFERROR(MAXIFS(Detalhe_Registro!$N:$N,Detalhe_Registro!$D:$D,A1203,Detalhe_Registro!$E:$E,B1203,Detalhe_Registro!$M:$M,"SIM"),0)</f>
        <v/>
      </c>
      <c r="G1203" s="2">
        <f>IFERROR(AVERAGEIFS(Detalhe_Registro!$N:$N,Detalhe_Registro!$D:$D,A1203,Detalhe_Registro!$E:$E,B1203,Detalhe_Registro!$M:$M,"SIM"),0)</f>
        <v/>
      </c>
      <c r="H1203" s="2">
        <f>SUMIFS(Detalhe_Registro!$F:$F,Detalhe_Registro!$D:$D,A1203,Detalhe_Registro!$E:$E,B1203,Detalhe_Registro!$M:$M,"SIM")</f>
        <v/>
      </c>
      <c r="I1203" s="2">
        <f>SUMIFS(Detalhe_Registro!$G:$G,Detalhe_Registro!$D:$D,A1203,Detalhe_Registro!$E:$E,B1203,Detalhe_Registro!$M:$M,"SIM")</f>
        <v/>
      </c>
      <c r="J1203" s="2">
        <f>IF(F1203&lt;Premissas!$B$8,"&lt; 1,00",IF(F1203&lt;Premissas!$B$9,"1,00 – 1,19",IF(F1203&lt;Premissas!$B$10,"1,20 – 1,39",IF(F1203&lt;Premissas!$B$11,"1,40 – 1,59",IF(F1203&lt;Premissas!$B$12,"1,60 – 1,99","≥ 2,00")))))</f>
        <v/>
      </c>
      <c r="K1203" s="5">
        <f>IF(F1203&lt;Premissas!$B$8,Premissas!$B$13,IF(F1203&lt;Premissas!$B$9,Premissas!$B$14,IF(F1203&lt;Premissas!$B$10,Premissas!$B$15,IF(F1203&lt;Premissas!$B$11,Premissas!$B$16,IF(F1203&lt;Premissas!$B$12,Premissas!$B$17,Premissas!$B$18)))))</f>
        <v/>
      </c>
      <c r="L1203" s="5">
        <f>K1203/Premissas!$B$4</f>
        <v/>
      </c>
      <c r="M1203" s="2">
        <f>IF(K1203=Premissas!$B$18,"SIM","NÃO")</f>
        <v/>
      </c>
    </row>
    <row r="1204">
      <c r="A1204" s="2" t="n">
        <v>5682886</v>
      </c>
      <c r="B1204" s="2" t="inlineStr">
        <is>
          <t>Said Marreiros</t>
        </is>
      </c>
      <c r="C1204" s="2" t="n">
        <v>1942</v>
      </c>
      <c r="D1204" s="2">
        <f>IFERROR(TEXTJOIN(" | ",TRUE,UNIQUE(FILTER(Detalhe_Registro!$C:$C,(Detalhe_Registro!$D:$D=A1204)*(Detalhe_Registro!$E:$E=B1204)*(Detalhe_Registro!$M:$M="SIM")))),"")</f>
        <v/>
      </c>
      <c r="E1204" s="2">
        <f>COUNTIFS(Detalhe_Registro!$D:$D,A1204,Detalhe_Registro!$E:$E,B1204,Detalhe_Registro!$M:$M,"SIM")</f>
        <v/>
      </c>
      <c r="F1204" s="2">
        <f>IFERROR(MAXIFS(Detalhe_Registro!$N:$N,Detalhe_Registro!$D:$D,A1204,Detalhe_Registro!$E:$E,B1204,Detalhe_Registro!$M:$M,"SIM"),0)</f>
        <v/>
      </c>
      <c r="G1204" s="2">
        <f>IFERROR(AVERAGEIFS(Detalhe_Registro!$N:$N,Detalhe_Registro!$D:$D,A1204,Detalhe_Registro!$E:$E,B1204,Detalhe_Registro!$M:$M,"SIM"),0)</f>
        <v/>
      </c>
      <c r="H1204" s="2">
        <f>SUMIFS(Detalhe_Registro!$F:$F,Detalhe_Registro!$D:$D,A1204,Detalhe_Registro!$E:$E,B1204,Detalhe_Registro!$M:$M,"SIM")</f>
        <v/>
      </c>
      <c r="I1204" s="2">
        <f>SUMIFS(Detalhe_Registro!$G:$G,Detalhe_Registro!$D:$D,A1204,Detalhe_Registro!$E:$E,B1204,Detalhe_Registro!$M:$M,"SIM")</f>
        <v/>
      </c>
      <c r="J1204" s="2">
        <f>IF(F1204&lt;Premissas!$B$8,"&lt; 1,00",IF(F1204&lt;Premissas!$B$9,"1,00 – 1,19",IF(F1204&lt;Premissas!$B$10,"1,20 – 1,39",IF(F1204&lt;Premissas!$B$11,"1,40 – 1,59",IF(F1204&lt;Premissas!$B$12,"1,60 – 1,99","≥ 2,00")))))</f>
        <v/>
      </c>
      <c r="K1204" s="5">
        <f>IF(F1204&lt;Premissas!$B$8,Premissas!$B$13,IF(F1204&lt;Premissas!$B$9,Premissas!$B$14,IF(F1204&lt;Premissas!$B$10,Premissas!$B$15,IF(F1204&lt;Premissas!$B$11,Premissas!$B$16,IF(F1204&lt;Premissas!$B$12,Premissas!$B$17,Premissas!$B$18)))))</f>
        <v/>
      </c>
      <c r="L1204" s="5">
        <f>K1204/Premissas!$B$4</f>
        <v/>
      </c>
      <c r="M1204" s="2">
        <f>IF(K1204=Premissas!$B$18,"SIM","NÃO")</f>
        <v/>
      </c>
    </row>
    <row r="1205">
      <c r="A1205" s="2" t="n">
        <v>5977606</v>
      </c>
      <c r="B1205" s="2" t="inlineStr">
        <is>
          <t>Silvanez De Oliveira</t>
        </is>
      </c>
      <c r="C1205" s="2" t="n">
        <v>1942</v>
      </c>
      <c r="D1205" s="2">
        <f>IFERROR(TEXTJOIN(" | ",TRUE,UNIQUE(FILTER(Detalhe_Registro!$C:$C,(Detalhe_Registro!$D:$D=A1205)*(Detalhe_Registro!$E:$E=B1205)*(Detalhe_Registro!$M:$M="SIM")))),"")</f>
        <v/>
      </c>
      <c r="E1205" s="2">
        <f>COUNTIFS(Detalhe_Registro!$D:$D,A1205,Detalhe_Registro!$E:$E,B1205,Detalhe_Registro!$M:$M,"SIM")</f>
        <v/>
      </c>
      <c r="F1205" s="2">
        <f>IFERROR(MAXIFS(Detalhe_Registro!$N:$N,Detalhe_Registro!$D:$D,A1205,Detalhe_Registro!$E:$E,B1205,Detalhe_Registro!$M:$M,"SIM"),0)</f>
        <v/>
      </c>
      <c r="G1205" s="2">
        <f>IFERROR(AVERAGEIFS(Detalhe_Registro!$N:$N,Detalhe_Registro!$D:$D,A1205,Detalhe_Registro!$E:$E,B1205,Detalhe_Registro!$M:$M,"SIM"),0)</f>
        <v/>
      </c>
      <c r="H1205" s="2">
        <f>SUMIFS(Detalhe_Registro!$F:$F,Detalhe_Registro!$D:$D,A1205,Detalhe_Registro!$E:$E,B1205,Detalhe_Registro!$M:$M,"SIM")</f>
        <v/>
      </c>
      <c r="I1205" s="2">
        <f>SUMIFS(Detalhe_Registro!$G:$G,Detalhe_Registro!$D:$D,A1205,Detalhe_Registro!$E:$E,B1205,Detalhe_Registro!$M:$M,"SIM")</f>
        <v/>
      </c>
      <c r="J1205" s="2">
        <f>IF(F1205&lt;Premissas!$B$8,"&lt; 1,00",IF(F1205&lt;Premissas!$B$9,"1,00 – 1,19",IF(F1205&lt;Premissas!$B$10,"1,20 – 1,39",IF(F1205&lt;Premissas!$B$11,"1,40 – 1,59",IF(F1205&lt;Premissas!$B$12,"1,60 – 1,99","≥ 2,00")))))</f>
        <v/>
      </c>
      <c r="K1205" s="5">
        <f>IF(F1205&lt;Premissas!$B$8,Premissas!$B$13,IF(F1205&lt;Premissas!$B$9,Premissas!$B$14,IF(F1205&lt;Premissas!$B$10,Premissas!$B$15,IF(F1205&lt;Premissas!$B$11,Premissas!$B$16,IF(F1205&lt;Premissas!$B$12,Premissas!$B$17,Premissas!$B$18)))))</f>
        <v/>
      </c>
      <c r="L1205" s="5">
        <f>K1205/Premissas!$B$4</f>
        <v/>
      </c>
      <c r="M1205" s="2">
        <f>IF(K1205=Premissas!$B$18,"SIM","NÃO")</f>
        <v/>
      </c>
    </row>
    <row r="1206">
      <c r="A1206" s="2" t="n">
        <v>341984</v>
      </c>
      <c r="B1206" s="2" t="inlineStr">
        <is>
          <t>TADEU JOSE SOARES DE CARVALHO</t>
        </is>
      </c>
      <c r="C1206" s="2" t="n">
        <v>1942</v>
      </c>
      <c r="D1206" s="2">
        <f>IFERROR(TEXTJOIN(" | ",TRUE,UNIQUE(FILTER(Detalhe_Registro!$C:$C,(Detalhe_Registro!$D:$D=A1206)*(Detalhe_Registro!$E:$E=B1206)*(Detalhe_Registro!$M:$M="SIM")))),"")</f>
        <v/>
      </c>
      <c r="E1206" s="2">
        <f>COUNTIFS(Detalhe_Registro!$D:$D,A1206,Detalhe_Registro!$E:$E,B1206,Detalhe_Registro!$M:$M,"SIM")</f>
        <v/>
      </c>
      <c r="F1206" s="2">
        <f>IFERROR(MAXIFS(Detalhe_Registro!$N:$N,Detalhe_Registro!$D:$D,A1206,Detalhe_Registro!$E:$E,B1206,Detalhe_Registro!$M:$M,"SIM"),0)</f>
        <v/>
      </c>
      <c r="G1206" s="2">
        <f>IFERROR(AVERAGEIFS(Detalhe_Registro!$N:$N,Detalhe_Registro!$D:$D,A1206,Detalhe_Registro!$E:$E,B1206,Detalhe_Registro!$M:$M,"SIM"),0)</f>
        <v/>
      </c>
      <c r="H1206" s="2">
        <f>SUMIFS(Detalhe_Registro!$F:$F,Detalhe_Registro!$D:$D,A1206,Detalhe_Registro!$E:$E,B1206,Detalhe_Registro!$M:$M,"SIM")</f>
        <v/>
      </c>
      <c r="I1206" s="2">
        <f>SUMIFS(Detalhe_Registro!$G:$G,Detalhe_Registro!$D:$D,A1206,Detalhe_Registro!$E:$E,B1206,Detalhe_Registro!$M:$M,"SIM")</f>
        <v/>
      </c>
      <c r="J1206" s="2">
        <f>IF(F1206&lt;Premissas!$B$8,"&lt; 1,00",IF(F1206&lt;Premissas!$B$9,"1,00 – 1,19",IF(F1206&lt;Premissas!$B$10,"1,20 – 1,39",IF(F1206&lt;Premissas!$B$11,"1,40 – 1,59",IF(F1206&lt;Premissas!$B$12,"1,60 – 1,99","≥ 2,00")))))</f>
        <v/>
      </c>
      <c r="K1206" s="5">
        <f>IF(F1206&lt;Premissas!$B$8,Premissas!$B$13,IF(F1206&lt;Premissas!$B$9,Premissas!$B$14,IF(F1206&lt;Premissas!$B$10,Premissas!$B$15,IF(F1206&lt;Premissas!$B$11,Premissas!$B$16,IF(F1206&lt;Premissas!$B$12,Premissas!$B$17,Premissas!$B$18)))))</f>
        <v/>
      </c>
      <c r="L1206" s="5">
        <f>K1206/Premissas!$B$4</f>
        <v/>
      </c>
      <c r="M1206" s="2">
        <f>IF(K1206=Premissas!$B$18,"SIM","NÃO")</f>
        <v/>
      </c>
    </row>
    <row r="1207">
      <c r="A1207" s="2" t="n">
        <v>5204879</v>
      </c>
      <c r="B1207" s="2" t="inlineStr">
        <is>
          <t>TIAGO HERMES DE SOUZA</t>
        </is>
      </c>
      <c r="C1207" s="2" t="n">
        <v>1942</v>
      </c>
      <c r="D1207" s="2">
        <f>IFERROR(TEXTJOIN(" | ",TRUE,UNIQUE(FILTER(Detalhe_Registro!$C:$C,(Detalhe_Registro!$D:$D=A1207)*(Detalhe_Registro!$E:$E=B1207)*(Detalhe_Registro!$M:$M="SIM")))),"")</f>
        <v/>
      </c>
      <c r="E1207" s="2">
        <f>COUNTIFS(Detalhe_Registro!$D:$D,A1207,Detalhe_Registro!$E:$E,B1207,Detalhe_Registro!$M:$M,"SIM")</f>
        <v/>
      </c>
      <c r="F1207" s="2">
        <f>IFERROR(MAXIFS(Detalhe_Registro!$N:$N,Detalhe_Registro!$D:$D,A1207,Detalhe_Registro!$E:$E,B1207,Detalhe_Registro!$M:$M,"SIM"),0)</f>
        <v/>
      </c>
      <c r="G1207" s="2">
        <f>IFERROR(AVERAGEIFS(Detalhe_Registro!$N:$N,Detalhe_Registro!$D:$D,A1207,Detalhe_Registro!$E:$E,B1207,Detalhe_Registro!$M:$M,"SIM"),0)</f>
        <v/>
      </c>
      <c r="H1207" s="2">
        <f>SUMIFS(Detalhe_Registro!$F:$F,Detalhe_Registro!$D:$D,A1207,Detalhe_Registro!$E:$E,B1207,Detalhe_Registro!$M:$M,"SIM")</f>
        <v/>
      </c>
      <c r="I1207" s="2">
        <f>SUMIFS(Detalhe_Registro!$G:$G,Detalhe_Registro!$D:$D,A1207,Detalhe_Registro!$E:$E,B1207,Detalhe_Registro!$M:$M,"SIM")</f>
        <v/>
      </c>
      <c r="J1207" s="2">
        <f>IF(F1207&lt;Premissas!$B$8,"&lt; 1,00",IF(F1207&lt;Premissas!$B$9,"1,00 – 1,19",IF(F1207&lt;Premissas!$B$10,"1,20 – 1,39",IF(F1207&lt;Premissas!$B$11,"1,40 – 1,59",IF(F1207&lt;Premissas!$B$12,"1,60 – 1,99","≥ 2,00")))))</f>
        <v/>
      </c>
      <c r="K1207" s="5">
        <f>IF(F1207&lt;Premissas!$B$8,Premissas!$B$13,IF(F1207&lt;Premissas!$B$9,Premissas!$B$14,IF(F1207&lt;Premissas!$B$10,Premissas!$B$15,IF(F1207&lt;Premissas!$B$11,Premissas!$B$16,IF(F1207&lt;Premissas!$B$12,Premissas!$B$17,Premissas!$B$18)))))</f>
        <v/>
      </c>
      <c r="L1207" s="5">
        <f>K1207/Premissas!$B$4</f>
        <v/>
      </c>
      <c r="M1207" s="2">
        <f>IF(K1207=Premissas!$B$18,"SIM","NÃO")</f>
        <v/>
      </c>
    </row>
    <row r="1208">
      <c r="A1208" s="2" t="n">
        <v>5947618</v>
      </c>
      <c r="B1208" s="2" t="inlineStr">
        <is>
          <t>Thiago De Aguilar Teixeira</t>
        </is>
      </c>
      <c r="C1208" s="2" t="n">
        <v>1942</v>
      </c>
      <c r="D1208" s="2">
        <f>IFERROR(TEXTJOIN(" | ",TRUE,UNIQUE(FILTER(Detalhe_Registro!$C:$C,(Detalhe_Registro!$D:$D=A1208)*(Detalhe_Registro!$E:$E=B1208)*(Detalhe_Registro!$M:$M="SIM")))),"")</f>
        <v/>
      </c>
      <c r="E1208" s="2">
        <f>COUNTIFS(Detalhe_Registro!$D:$D,A1208,Detalhe_Registro!$E:$E,B1208,Detalhe_Registro!$M:$M,"SIM")</f>
        <v/>
      </c>
      <c r="F1208" s="2">
        <f>IFERROR(MAXIFS(Detalhe_Registro!$N:$N,Detalhe_Registro!$D:$D,A1208,Detalhe_Registro!$E:$E,B1208,Detalhe_Registro!$M:$M,"SIM"),0)</f>
        <v/>
      </c>
      <c r="G1208" s="2">
        <f>IFERROR(AVERAGEIFS(Detalhe_Registro!$N:$N,Detalhe_Registro!$D:$D,A1208,Detalhe_Registro!$E:$E,B1208,Detalhe_Registro!$M:$M,"SIM"),0)</f>
        <v/>
      </c>
      <c r="H1208" s="2">
        <f>SUMIFS(Detalhe_Registro!$F:$F,Detalhe_Registro!$D:$D,A1208,Detalhe_Registro!$E:$E,B1208,Detalhe_Registro!$M:$M,"SIM")</f>
        <v/>
      </c>
      <c r="I1208" s="2">
        <f>SUMIFS(Detalhe_Registro!$G:$G,Detalhe_Registro!$D:$D,A1208,Detalhe_Registro!$E:$E,B1208,Detalhe_Registro!$M:$M,"SIM")</f>
        <v/>
      </c>
      <c r="J1208" s="2">
        <f>IF(F1208&lt;Premissas!$B$8,"&lt; 1,00",IF(F1208&lt;Premissas!$B$9,"1,00 – 1,19",IF(F1208&lt;Premissas!$B$10,"1,20 – 1,39",IF(F1208&lt;Premissas!$B$11,"1,40 – 1,59",IF(F1208&lt;Premissas!$B$12,"1,60 – 1,99","≥ 2,00")))))</f>
        <v/>
      </c>
      <c r="K1208" s="5">
        <f>IF(F1208&lt;Premissas!$B$8,Premissas!$B$13,IF(F1208&lt;Premissas!$B$9,Premissas!$B$14,IF(F1208&lt;Premissas!$B$10,Premissas!$B$15,IF(F1208&lt;Premissas!$B$11,Premissas!$B$16,IF(F1208&lt;Premissas!$B$12,Premissas!$B$17,Premissas!$B$18)))))</f>
        <v/>
      </c>
      <c r="L1208" s="5">
        <f>K1208/Premissas!$B$4</f>
        <v/>
      </c>
      <c r="M1208" s="2">
        <f>IF(K1208=Premissas!$B$18,"SIM","NÃO")</f>
        <v/>
      </c>
    </row>
    <row r="1209">
      <c r="A1209" s="2" t="n">
        <v>6022260</v>
      </c>
      <c r="B1209" s="2" t="inlineStr">
        <is>
          <t>Thiago Dos Santos Bonfim Da Silva</t>
        </is>
      </c>
      <c r="C1209" s="2" t="n">
        <v>1942</v>
      </c>
      <c r="D1209" s="2">
        <f>IFERROR(TEXTJOIN(" | ",TRUE,UNIQUE(FILTER(Detalhe_Registro!$C:$C,(Detalhe_Registro!$D:$D=A1209)*(Detalhe_Registro!$E:$E=B1209)*(Detalhe_Registro!$M:$M="SIM")))),"")</f>
        <v/>
      </c>
      <c r="E1209" s="2">
        <f>COUNTIFS(Detalhe_Registro!$D:$D,A1209,Detalhe_Registro!$E:$E,B1209,Detalhe_Registro!$M:$M,"SIM")</f>
        <v/>
      </c>
      <c r="F1209" s="2">
        <f>IFERROR(MAXIFS(Detalhe_Registro!$N:$N,Detalhe_Registro!$D:$D,A1209,Detalhe_Registro!$E:$E,B1209,Detalhe_Registro!$M:$M,"SIM"),0)</f>
        <v/>
      </c>
      <c r="G1209" s="2">
        <f>IFERROR(AVERAGEIFS(Detalhe_Registro!$N:$N,Detalhe_Registro!$D:$D,A1209,Detalhe_Registro!$E:$E,B1209,Detalhe_Registro!$M:$M,"SIM"),0)</f>
        <v/>
      </c>
      <c r="H1209" s="2">
        <f>SUMIFS(Detalhe_Registro!$F:$F,Detalhe_Registro!$D:$D,A1209,Detalhe_Registro!$E:$E,B1209,Detalhe_Registro!$M:$M,"SIM")</f>
        <v/>
      </c>
      <c r="I1209" s="2">
        <f>SUMIFS(Detalhe_Registro!$G:$G,Detalhe_Registro!$D:$D,A1209,Detalhe_Registro!$E:$E,B1209,Detalhe_Registro!$M:$M,"SIM")</f>
        <v/>
      </c>
      <c r="J1209" s="2">
        <f>IF(F1209&lt;Premissas!$B$8,"&lt; 1,00",IF(F1209&lt;Premissas!$B$9,"1,00 – 1,19",IF(F1209&lt;Premissas!$B$10,"1,20 – 1,39",IF(F1209&lt;Premissas!$B$11,"1,40 – 1,59",IF(F1209&lt;Premissas!$B$12,"1,60 – 1,99","≥ 2,00")))))</f>
        <v/>
      </c>
      <c r="K1209" s="5">
        <f>IF(F1209&lt;Premissas!$B$8,Premissas!$B$13,IF(F1209&lt;Premissas!$B$9,Premissas!$B$14,IF(F1209&lt;Premissas!$B$10,Premissas!$B$15,IF(F1209&lt;Premissas!$B$11,Premissas!$B$16,IF(F1209&lt;Premissas!$B$12,Premissas!$B$17,Premissas!$B$18)))))</f>
        <v/>
      </c>
      <c r="L1209" s="5">
        <f>K1209/Premissas!$B$4</f>
        <v/>
      </c>
      <c r="M1209" s="2">
        <f>IF(K1209=Premissas!$B$18,"SIM","NÃO")</f>
        <v/>
      </c>
    </row>
    <row r="1210">
      <c r="A1210" s="2" t="n">
        <v>5662176</v>
      </c>
      <c r="B1210" s="2" t="inlineStr">
        <is>
          <t>Uildson Reis Santana Silva</t>
        </is>
      </c>
      <c r="C1210" s="2" t="n">
        <v>1942</v>
      </c>
      <c r="D1210" s="2">
        <f>IFERROR(TEXTJOIN(" | ",TRUE,UNIQUE(FILTER(Detalhe_Registro!$C:$C,(Detalhe_Registro!$D:$D=A1210)*(Detalhe_Registro!$E:$E=B1210)*(Detalhe_Registro!$M:$M="SIM")))),"")</f>
        <v/>
      </c>
      <c r="E1210" s="2">
        <f>COUNTIFS(Detalhe_Registro!$D:$D,A1210,Detalhe_Registro!$E:$E,B1210,Detalhe_Registro!$M:$M,"SIM")</f>
        <v/>
      </c>
      <c r="F1210" s="2">
        <f>IFERROR(MAXIFS(Detalhe_Registro!$N:$N,Detalhe_Registro!$D:$D,A1210,Detalhe_Registro!$E:$E,B1210,Detalhe_Registro!$M:$M,"SIM"),0)</f>
        <v/>
      </c>
      <c r="G1210" s="2">
        <f>IFERROR(AVERAGEIFS(Detalhe_Registro!$N:$N,Detalhe_Registro!$D:$D,A1210,Detalhe_Registro!$E:$E,B1210,Detalhe_Registro!$M:$M,"SIM"),0)</f>
        <v/>
      </c>
      <c r="H1210" s="2">
        <f>SUMIFS(Detalhe_Registro!$F:$F,Detalhe_Registro!$D:$D,A1210,Detalhe_Registro!$E:$E,B1210,Detalhe_Registro!$M:$M,"SIM")</f>
        <v/>
      </c>
      <c r="I1210" s="2">
        <f>SUMIFS(Detalhe_Registro!$G:$G,Detalhe_Registro!$D:$D,A1210,Detalhe_Registro!$E:$E,B1210,Detalhe_Registro!$M:$M,"SIM")</f>
        <v/>
      </c>
      <c r="J1210" s="2">
        <f>IF(F1210&lt;Premissas!$B$8,"&lt; 1,00",IF(F1210&lt;Premissas!$B$9,"1,00 – 1,19",IF(F1210&lt;Premissas!$B$10,"1,20 – 1,39",IF(F1210&lt;Premissas!$B$11,"1,40 – 1,59",IF(F1210&lt;Premissas!$B$12,"1,60 – 1,99","≥ 2,00")))))</f>
        <v/>
      </c>
      <c r="K1210" s="5">
        <f>IF(F1210&lt;Premissas!$B$8,Premissas!$B$13,IF(F1210&lt;Premissas!$B$9,Premissas!$B$14,IF(F1210&lt;Premissas!$B$10,Premissas!$B$15,IF(F1210&lt;Premissas!$B$11,Premissas!$B$16,IF(F1210&lt;Premissas!$B$12,Premissas!$B$17,Premissas!$B$18)))))</f>
        <v/>
      </c>
      <c r="L1210" s="5">
        <f>K1210/Premissas!$B$4</f>
        <v/>
      </c>
      <c r="M1210" s="2">
        <f>IF(K1210=Premissas!$B$18,"SIM","NÃO")</f>
        <v/>
      </c>
    </row>
    <row r="1211">
      <c r="A1211" s="2" t="n">
        <v>5116104</v>
      </c>
      <c r="B1211" s="2" t="inlineStr">
        <is>
          <t>VALDEMIR MACEDO</t>
        </is>
      </c>
      <c r="C1211" s="2" t="n">
        <v>1942</v>
      </c>
      <c r="D1211" s="2">
        <f>IFERROR(TEXTJOIN(" | ",TRUE,UNIQUE(FILTER(Detalhe_Registro!$C:$C,(Detalhe_Registro!$D:$D=A1211)*(Detalhe_Registro!$E:$E=B1211)*(Detalhe_Registro!$M:$M="SIM")))),"")</f>
        <v/>
      </c>
      <c r="E1211" s="2">
        <f>COUNTIFS(Detalhe_Registro!$D:$D,A1211,Detalhe_Registro!$E:$E,B1211,Detalhe_Registro!$M:$M,"SIM")</f>
        <v/>
      </c>
      <c r="F1211" s="2">
        <f>IFERROR(MAXIFS(Detalhe_Registro!$N:$N,Detalhe_Registro!$D:$D,A1211,Detalhe_Registro!$E:$E,B1211,Detalhe_Registro!$M:$M,"SIM"),0)</f>
        <v/>
      </c>
      <c r="G1211" s="2">
        <f>IFERROR(AVERAGEIFS(Detalhe_Registro!$N:$N,Detalhe_Registro!$D:$D,A1211,Detalhe_Registro!$E:$E,B1211,Detalhe_Registro!$M:$M,"SIM"),0)</f>
        <v/>
      </c>
      <c r="H1211" s="2">
        <f>SUMIFS(Detalhe_Registro!$F:$F,Detalhe_Registro!$D:$D,A1211,Detalhe_Registro!$E:$E,B1211,Detalhe_Registro!$M:$M,"SIM")</f>
        <v/>
      </c>
      <c r="I1211" s="2">
        <f>SUMIFS(Detalhe_Registro!$G:$G,Detalhe_Registro!$D:$D,A1211,Detalhe_Registro!$E:$E,B1211,Detalhe_Registro!$M:$M,"SIM")</f>
        <v/>
      </c>
      <c r="J1211" s="2">
        <f>IF(F1211&lt;Premissas!$B$8,"&lt; 1,00",IF(F1211&lt;Premissas!$B$9,"1,00 – 1,19",IF(F1211&lt;Premissas!$B$10,"1,20 – 1,39",IF(F1211&lt;Premissas!$B$11,"1,40 – 1,59",IF(F1211&lt;Premissas!$B$12,"1,60 – 1,99","≥ 2,00")))))</f>
        <v/>
      </c>
      <c r="K1211" s="5">
        <f>IF(F1211&lt;Premissas!$B$8,Premissas!$B$13,IF(F1211&lt;Premissas!$B$9,Premissas!$B$14,IF(F1211&lt;Premissas!$B$10,Premissas!$B$15,IF(F1211&lt;Premissas!$B$11,Premissas!$B$16,IF(F1211&lt;Premissas!$B$12,Premissas!$B$17,Premissas!$B$18)))))</f>
        <v/>
      </c>
      <c r="L1211" s="5">
        <f>K1211/Premissas!$B$4</f>
        <v/>
      </c>
      <c r="M1211" s="2">
        <f>IF(K1211=Premissas!$B$18,"SIM","NÃO")</f>
        <v/>
      </c>
    </row>
    <row r="1212">
      <c r="A1212" s="2" t="n">
        <v>5984149</v>
      </c>
      <c r="B1212" s="2" t="inlineStr">
        <is>
          <t>Victor De Oliveira Mota</t>
        </is>
      </c>
      <c r="C1212" s="2" t="n">
        <v>1942</v>
      </c>
      <c r="D1212" s="2">
        <f>IFERROR(TEXTJOIN(" | ",TRUE,UNIQUE(FILTER(Detalhe_Registro!$C:$C,(Detalhe_Registro!$D:$D=A1212)*(Detalhe_Registro!$E:$E=B1212)*(Detalhe_Registro!$M:$M="SIM")))),"")</f>
        <v/>
      </c>
      <c r="E1212" s="2">
        <f>COUNTIFS(Detalhe_Registro!$D:$D,A1212,Detalhe_Registro!$E:$E,B1212,Detalhe_Registro!$M:$M,"SIM")</f>
        <v/>
      </c>
      <c r="F1212" s="2">
        <f>IFERROR(MAXIFS(Detalhe_Registro!$N:$N,Detalhe_Registro!$D:$D,A1212,Detalhe_Registro!$E:$E,B1212,Detalhe_Registro!$M:$M,"SIM"),0)</f>
        <v/>
      </c>
      <c r="G1212" s="2">
        <f>IFERROR(AVERAGEIFS(Detalhe_Registro!$N:$N,Detalhe_Registro!$D:$D,A1212,Detalhe_Registro!$E:$E,B1212,Detalhe_Registro!$M:$M,"SIM"),0)</f>
        <v/>
      </c>
      <c r="H1212" s="2">
        <f>SUMIFS(Detalhe_Registro!$F:$F,Detalhe_Registro!$D:$D,A1212,Detalhe_Registro!$E:$E,B1212,Detalhe_Registro!$M:$M,"SIM")</f>
        <v/>
      </c>
      <c r="I1212" s="2">
        <f>SUMIFS(Detalhe_Registro!$G:$G,Detalhe_Registro!$D:$D,A1212,Detalhe_Registro!$E:$E,B1212,Detalhe_Registro!$M:$M,"SIM")</f>
        <v/>
      </c>
      <c r="J1212" s="2">
        <f>IF(F1212&lt;Premissas!$B$8,"&lt; 1,00",IF(F1212&lt;Premissas!$B$9,"1,00 – 1,19",IF(F1212&lt;Premissas!$B$10,"1,20 – 1,39",IF(F1212&lt;Premissas!$B$11,"1,40 – 1,59",IF(F1212&lt;Premissas!$B$12,"1,60 – 1,99","≥ 2,00")))))</f>
        <v/>
      </c>
      <c r="K1212" s="5">
        <f>IF(F1212&lt;Premissas!$B$8,Premissas!$B$13,IF(F1212&lt;Premissas!$B$9,Premissas!$B$14,IF(F1212&lt;Premissas!$B$10,Premissas!$B$15,IF(F1212&lt;Premissas!$B$11,Premissas!$B$16,IF(F1212&lt;Premissas!$B$12,Premissas!$B$17,Premissas!$B$18)))))</f>
        <v/>
      </c>
      <c r="L1212" s="5">
        <f>K1212/Premissas!$B$4</f>
        <v/>
      </c>
      <c r="M1212" s="2">
        <f>IF(K1212=Premissas!$B$18,"SIM","NÃO")</f>
        <v/>
      </c>
    </row>
    <row r="1213">
      <c r="A1213" s="2" t="n">
        <v>6014410</v>
      </c>
      <c r="B1213" s="2" t="inlineStr">
        <is>
          <t>Victor Hugo Rodrigues Da Silva</t>
        </is>
      </c>
      <c r="C1213" s="2" t="n">
        <v>1942</v>
      </c>
      <c r="D1213" s="2">
        <f>IFERROR(TEXTJOIN(" | ",TRUE,UNIQUE(FILTER(Detalhe_Registro!$C:$C,(Detalhe_Registro!$D:$D=A1213)*(Detalhe_Registro!$E:$E=B1213)*(Detalhe_Registro!$M:$M="SIM")))),"")</f>
        <v/>
      </c>
      <c r="E1213" s="2">
        <f>COUNTIFS(Detalhe_Registro!$D:$D,A1213,Detalhe_Registro!$E:$E,B1213,Detalhe_Registro!$M:$M,"SIM")</f>
        <v/>
      </c>
      <c r="F1213" s="2">
        <f>IFERROR(MAXIFS(Detalhe_Registro!$N:$N,Detalhe_Registro!$D:$D,A1213,Detalhe_Registro!$E:$E,B1213,Detalhe_Registro!$M:$M,"SIM"),0)</f>
        <v/>
      </c>
      <c r="G1213" s="2">
        <f>IFERROR(AVERAGEIFS(Detalhe_Registro!$N:$N,Detalhe_Registro!$D:$D,A1213,Detalhe_Registro!$E:$E,B1213,Detalhe_Registro!$M:$M,"SIM"),0)</f>
        <v/>
      </c>
      <c r="H1213" s="2">
        <f>SUMIFS(Detalhe_Registro!$F:$F,Detalhe_Registro!$D:$D,A1213,Detalhe_Registro!$E:$E,B1213,Detalhe_Registro!$M:$M,"SIM")</f>
        <v/>
      </c>
      <c r="I1213" s="2">
        <f>SUMIFS(Detalhe_Registro!$G:$G,Detalhe_Registro!$D:$D,A1213,Detalhe_Registro!$E:$E,B1213,Detalhe_Registro!$M:$M,"SIM")</f>
        <v/>
      </c>
      <c r="J1213" s="2">
        <f>IF(F1213&lt;Premissas!$B$8,"&lt; 1,00",IF(F1213&lt;Premissas!$B$9,"1,00 – 1,19",IF(F1213&lt;Premissas!$B$10,"1,20 – 1,39",IF(F1213&lt;Premissas!$B$11,"1,40 – 1,59",IF(F1213&lt;Premissas!$B$12,"1,60 – 1,99","≥ 2,00")))))</f>
        <v/>
      </c>
      <c r="K1213" s="5">
        <f>IF(F1213&lt;Premissas!$B$8,Premissas!$B$13,IF(F1213&lt;Premissas!$B$9,Premissas!$B$14,IF(F1213&lt;Premissas!$B$10,Premissas!$B$15,IF(F1213&lt;Premissas!$B$11,Premissas!$B$16,IF(F1213&lt;Premissas!$B$12,Premissas!$B$17,Premissas!$B$18)))))</f>
        <v/>
      </c>
      <c r="L1213" s="5">
        <f>K1213/Premissas!$B$4</f>
        <v/>
      </c>
      <c r="M1213" s="2">
        <f>IF(K1213=Premissas!$B$18,"SIM","NÃO")</f>
        <v/>
      </c>
    </row>
    <row r="1214">
      <c r="A1214" s="2" t="n">
        <v>5994373</v>
      </c>
      <c r="B1214" s="2" t="inlineStr">
        <is>
          <t>Victor Vinicius Junqueira</t>
        </is>
      </c>
      <c r="C1214" s="2" t="n">
        <v>1942</v>
      </c>
      <c r="D1214" s="2">
        <f>IFERROR(TEXTJOIN(" | ",TRUE,UNIQUE(FILTER(Detalhe_Registro!$C:$C,(Detalhe_Registro!$D:$D=A1214)*(Detalhe_Registro!$E:$E=B1214)*(Detalhe_Registro!$M:$M="SIM")))),"")</f>
        <v/>
      </c>
      <c r="E1214" s="2">
        <f>COUNTIFS(Detalhe_Registro!$D:$D,A1214,Detalhe_Registro!$E:$E,B1214,Detalhe_Registro!$M:$M,"SIM")</f>
        <v/>
      </c>
      <c r="F1214" s="2">
        <f>IFERROR(MAXIFS(Detalhe_Registro!$N:$N,Detalhe_Registro!$D:$D,A1214,Detalhe_Registro!$E:$E,B1214,Detalhe_Registro!$M:$M,"SIM"),0)</f>
        <v/>
      </c>
      <c r="G1214" s="2">
        <f>IFERROR(AVERAGEIFS(Detalhe_Registro!$N:$N,Detalhe_Registro!$D:$D,A1214,Detalhe_Registro!$E:$E,B1214,Detalhe_Registro!$M:$M,"SIM"),0)</f>
        <v/>
      </c>
      <c r="H1214" s="2">
        <f>SUMIFS(Detalhe_Registro!$F:$F,Detalhe_Registro!$D:$D,A1214,Detalhe_Registro!$E:$E,B1214,Detalhe_Registro!$M:$M,"SIM")</f>
        <v/>
      </c>
      <c r="I1214" s="2">
        <f>SUMIFS(Detalhe_Registro!$G:$G,Detalhe_Registro!$D:$D,A1214,Detalhe_Registro!$E:$E,B1214,Detalhe_Registro!$M:$M,"SIM")</f>
        <v/>
      </c>
      <c r="J1214" s="2">
        <f>IF(F1214&lt;Premissas!$B$8,"&lt; 1,00",IF(F1214&lt;Premissas!$B$9,"1,00 – 1,19",IF(F1214&lt;Premissas!$B$10,"1,20 – 1,39",IF(F1214&lt;Premissas!$B$11,"1,40 – 1,59",IF(F1214&lt;Premissas!$B$12,"1,60 – 1,99","≥ 2,00")))))</f>
        <v/>
      </c>
      <c r="K1214" s="5">
        <f>IF(F1214&lt;Premissas!$B$8,Premissas!$B$13,IF(F1214&lt;Premissas!$B$9,Premissas!$B$14,IF(F1214&lt;Premissas!$B$10,Premissas!$B$15,IF(F1214&lt;Premissas!$B$11,Premissas!$B$16,IF(F1214&lt;Premissas!$B$12,Premissas!$B$17,Premissas!$B$18)))))</f>
        <v/>
      </c>
      <c r="L1214" s="5">
        <f>K1214/Premissas!$B$4</f>
        <v/>
      </c>
      <c r="M1214" s="2">
        <f>IF(K1214=Premissas!$B$18,"SIM","NÃO")</f>
        <v/>
      </c>
    </row>
    <row r="1215">
      <c r="A1215" s="2" t="n">
        <v>3060969</v>
      </c>
      <c r="B1215" s="2" t="inlineStr">
        <is>
          <t>Vinicius Campos da Silva</t>
        </is>
      </c>
      <c r="C1215" s="2" t="n">
        <v>1942</v>
      </c>
      <c r="D1215" s="2">
        <f>IFERROR(TEXTJOIN(" | ",TRUE,UNIQUE(FILTER(Detalhe_Registro!$C:$C,(Detalhe_Registro!$D:$D=A1215)*(Detalhe_Registro!$E:$E=B1215)*(Detalhe_Registro!$M:$M="SIM")))),"")</f>
        <v/>
      </c>
      <c r="E1215" s="2">
        <f>COUNTIFS(Detalhe_Registro!$D:$D,A1215,Detalhe_Registro!$E:$E,B1215,Detalhe_Registro!$M:$M,"SIM")</f>
        <v/>
      </c>
      <c r="F1215" s="2">
        <f>IFERROR(MAXIFS(Detalhe_Registro!$N:$N,Detalhe_Registro!$D:$D,A1215,Detalhe_Registro!$E:$E,B1215,Detalhe_Registro!$M:$M,"SIM"),0)</f>
        <v/>
      </c>
      <c r="G1215" s="2">
        <f>IFERROR(AVERAGEIFS(Detalhe_Registro!$N:$N,Detalhe_Registro!$D:$D,A1215,Detalhe_Registro!$E:$E,B1215,Detalhe_Registro!$M:$M,"SIM"),0)</f>
        <v/>
      </c>
      <c r="H1215" s="2">
        <f>SUMIFS(Detalhe_Registro!$F:$F,Detalhe_Registro!$D:$D,A1215,Detalhe_Registro!$E:$E,B1215,Detalhe_Registro!$M:$M,"SIM")</f>
        <v/>
      </c>
      <c r="I1215" s="2">
        <f>SUMIFS(Detalhe_Registro!$G:$G,Detalhe_Registro!$D:$D,A1215,Detalhe_Registro!$E:$E,B1215,Detalhe_Registro!$M:$M,"SIM")</f>
        <v/>
      </c>
      <c r="J1215" s="2">
        <f>IF(F1215&lt;Premissas!$B$8,"&lt; 1,00",IF(F1215&lt;Premissas!$B$9,"1,00 – 1,19",IF(F1215&lt;Premissas!$B$10,"1,20 – 1,39",IF(F1215&lt;Premissas!$B$11,"1,40 – 1,59",IF(F1215&lt;Premissas!$B$12,"1,60 – 1,99","≥ 2,00")))))</f>
        <v/>
      </c>
      <c r="K1215" s="5">
        <f>IF(F1215&lt;Premissas!$B$8,Premissas!$B$13,IF(F1215&lt;Premissas!$B$9,Premissas!$B$14,IF(F1215&lt;Premissas!$B$10,Premissas!$B$15,IF(F1215&lt;Premissas!$B$11,Premissas!$B$16,IF(F1215&lt;Premissas!$B$12,Premissas!$B$17,Premissas!$B$18)))))</f>
        <v/>
      </c>
      <c r="L1215" s="5">
        <f>K1215/Premissas!$B$4</f>
        <v/>
      </c>
      <c r="M1215" s="2">
        <f>IF(K1215=Premissas!$B$18,"SIM","NÃO")</f>
        <v/>
      </c>
    </row>
    <row r="1216">
      <c r="A1216" s="2" t="n">
        <v>5915210</v>
      </c>
      <c r="B1216" s="2" t="inlineStr">
        <is>
          <t>Vinicius Dos Santos Cavalcante</t>
        </is>
      </c>
      <c r="C1216" s="2" t="n">
        <v>1942</v>
      </c>
      <c r="D1216" s="2">
        <f>IFERROR(TEXTJOIN(" | ",TRUE,UNIQUE(FILTER(Detalhe_Registro!$C:$C,(Detalhe_Registro!$D:$D=A1216)*(Detalhe_Registro!$E:$E=B1216)*(Detalhe_Registro!$M:$M="SIM")))),"")</f>
        <v/>
      </c>
      <c r="E1216" s="2">
        <f>COUNTIFS(Detalhe_Registro!$D:$D,A1216,Detalhe_Registro!$E:$E,B1216,Detalhe_Registro!$M:$M,"SIM")</f>
        <v/>
      </c>
      <c r="F1216" s="2">
        <f>IFERROR(MAXIFS(Detalhe_Registro!$N:$N,Detalhe_Registro!$D:$D,A1216,Detalhe_Registro!$E:$E,B1216,Detalhe_Registro!$M:$M,"SIM"),0)</f>
        <v/>
      </c>
      <c r="G1216" s="2">
        <f>IFERROR(AVERAGEIFS(Detalhe_Registro!$N:$N,Detalhe_Registro!$D:$D,A1216,Detalhe_Registro!$E:$E,B1216,Detalhe_Registro!$M:$M,"SIM"),0)</f>
        <v/>
      </c>
      <c r="H1216" s="2">
        <f>SUMIFS(Detalhe_Registro!$F:$F,Detalhe_Registro!$D:$D,A1216,Detalhe_Registro!$E:$E,B1216,Detalhe_Registro!$M:$M,"SIM")</f>
        <v/>
      </c>
      <c r="I1216" s="2">
        <f>SUMIFS(Detalhe_Registro!$G:$G,Detalhe_Registro!$D:$D,A1216,Detalhe_Registro!$E:$E,B1216,Detalhe_Registro!$M:$M,"SIM")</f>
        <v/>
      </c>
      <c r="J1216" s="2">
        <f>IF(F1216&lt;Premissas!$B$8,"&lt; 1,00",IF(F1216&lt;Premissas!$B$9,"1,00 – 1,19",IF(F1216&lt;Premissas!$B$10,"1,20 – 1,39",IF(F1216&lt;Premissas!$B$11,"1,40 – 1,59",IF(F1216&lt;Premissas!$B$12,"1,60 – 1,99","≥ 2,00")))))</f>
        <v/>
      </c>
      <c r="K1216" s="5">
        <f>IF(F1216&lt;Premissas!$B$8,Premissas!$B$13,IF(F1216&lt;Premissas!$B$9,Premissas!$B$14,IF(F1216&lt;Premissas!$B$10,Premissas!$B$15,IF(F1216&lt;Premissas!$B$11,Premissas!$B$16,IF(F1216&lt;Premissas!$B$12,Premissas!$B$17,Premissas!$B$18)))))</f>
        <v/>
      </c>
      <c r="L1216" s="5">
        <f>K1216/Premissas!$B$4</f>
        <v/>
      </c>
      <c r="M1216" s="2">
        <f>IF(K1216=Premissas!$B$18,"SIM","NÃO")</f>
        <v/>
      </c>
    </row>
    <row r="1217">
      <c r="A1217" s="2" t="n">
        <v>5633028</v>
      </c>
      <c r="B1217" s="2" t="inlineStr">
        <is>
          <t>Vitor Emanuel Carneiro Dos Santos</t>
        </is>
      </c>
      <c r="C1217" s="2" t="n">
        <v>1942</v>
      </c>
      <c r="D1217" s="2">
        <f>IFERROR(TEXTJOIN(" | ",TRUE,UNIQUE(FILTER(Detalhe_Registro!$C:$C,(Detalhe_Registro!$D:$D=A1217)*(Detalhe_Registro!$E:$E=B1217)*(Detalhe_Registro!$M:$M="SIM")))),"")</f>
        <v/>
      </c>
      <c r="E1217" s="2">
        <f>COUNTIFS(Detalhe_Registro!$D:$D,A1217,Detalhe_Registro!$E:$E,B1217,Detalhe_Registro!$M:$M,"SIM")</f>
        <v/>
      </c>
      <c r="F1217" s="2">
        <f>IFERROR(MAXIFS(Detalhe_Registro!$N:$N,Detalhe_Registro!$D:$D,A1217,Detalhe_Registro!$E:$E,B1217,Detalhe_Registro!$M:$M,"SIM"),0)</f>
        <v/>
      </c>
      <c r="G1217" s="2">
        <f>IFERROR(AVERAGEIFS(Detalhe_Registro!$N:$N,Detalhe_Registro!$D:$D,A1217,Detalhe_Registro!$E:$E,B1217,Detalhe_Registro!$M:$M,"SIM"),0)</f>
        <v/>
      </c>
      <c r="H1217" s="2">
        <f>SUMIFS(Detalhe_Registro!$F:$F,Detalhe_Registro!$D:$D,A1217,Detalhe_Registro!$E:$E,B1217,Detalhe_Registro!$M:$M,"SIM")</f>
        <v/>
      </c>
      <c r="I1217" s="2">
        <f>SUMIFS(Detalhe_Registro!$G:$G,Detalhe_Registro!$D:$D,A1217,Detalhe_Registro!$E:$E,B1217,Detalhe_Registro!$M:$M,"SIM")</f>
        <v/>
      </c>
      <c r="J1217" s="2">
        <f>IF(F1217&lt;Premissas!$B$8,"&lt; 1,00",IF(F1217&lt;Premissas!$B$9,"1,00 – 1,19",IF(F1217&lt;Premissas!$B$10,"1,20 – 1,39",IF(F1217&lt;Premissas!$B$11,"1,40 – 1,59",IF(F1217&lt;Premissas!$B$12,"1,60 – 1,99","≥ 2,00")))))</f>
        <v/>
      </c>
      <c r="K1217" s="5">
        <f>IF(F1217&lt;Premissas!$B$8,Premissas!$B$13,IF(F1217&lt;Premissas!$B$9,Premissas!$B$14,IF(F1217&lt;Premissas!$B$10,Premissas!$B$15,IF(F1217&lt;Premissas!$B$11,Premissas!$B$16,IF(F1217&lt;Premissas!$B$12,Premissas!$B$17,Premissas!$B$18)))))</f>
        <v/>
      </c>
      <c r="L1217" s="5">
        <f>K1217/Premissas!$B$4</f>
        <v/>
      </c>
      <c r="M1217" s="2">
        <f>IF(K1217=Premissas!$B$18,"SIM","NÃO")</f>
        <v/>
      </c>
    </row>
    <row r="1218">
      <c r="A1218" s="2" t="n">
        <v>5954894</v>
      </c>
      <c r="B1218" s="2" t="inlineStr">
        <is>
          <t>Vitor Manoel De Araujo</t>
        </is>
      </c>
      <c r="C1218" s="2" t="n">
        <v>1942</v>
      </c>
      <c r="D1218" s="2">
        <f>IFERROR(TEXTJOIN(" | ",TRUE,UNIQUE(FILTER(Detalhe_Registro!$C:$C,(Detalhe_Registro!$D:$D=A1218)*(Detalhe_Registro!$E:$E=B1218)*(Detalhe_Registro!$M:$M="SIM")))),"")</f>
        <v/>
      </c>
      <c r="E1218" s="2">
        <f>COUNTIFS(Detalhe_Registro!$D:$D,A1218,Detalhe_Registro!$E:$E,B1218,Detalhe_Registro!$M:$M,"SIM")</f>
        <v/>
      </c>
      <c r="F1218" s="2">
        <f>IFERROR(MAXIFS(Detalhe_Registro!$N:$N,Detalhe_Registro!$D:$D,A1218,Detalhe_Registro!$E:$E,B1218,Detalhe_Registro!$M:$M,"SIM"),0)</f>
        <v/>
      </c>
      <c r="G1218" s="2">
        <f>IFERROR(AVERAGEIFS(Detalhe_Registro!$N:$N,Detalhe_Registro!$D:$D,A1218,Detalhe_Registro!$E:$E,B1218,Detalhe_Registro!$M:$M,"SIM"),0)</f>
        <v/>
      </c>
      <c r="H1218" s="2">
        <f>SUMIFS(Detalhe_Registro!$F:$F,Detalhe_Registro!$D:$D,A1218,Detalhe_Registro!$E:$E,B1218,Detalhe_Registro!$M:$M,"SIM")</f>
        <v/>
      </c>
      <c r="I1218" s="2">
        <f>SUMIFS(Detalhe_Registro!$G:$G,Detalhe_Registro!$D:$D,A1218,Detalhe_Registro!$E:$E,B1218,Detalhe_Registro!$M:$M,"SIM")</f>
        <v/>
      </c>
      <c r="J1218" s="2">
        <f>IF(F1218&lt;Premissas!$B$8,"&lt; 1,00",IF(F1218&lt;Premissas!$B$9,"1,00 – 1,19",IF(F1218&lt;Premissas!$B$10,"1,20 – 1,39",IF(F1218&lt;Premissas!$B$11,"1,40 – 1,59",IF(F1218&lt;Premissas!$B$12,"1,60 – 1,99","≥ 2,00")))))</f>
        <v/>
      </c>
      <c r="K1218" s="5">
        <f>IF(F1218&lt;Premissas!$B$8,Premissas!$B$13,IF(F1218&lt;Premissas!$B$9,Premissas!$B$14,IF(F1218&lt;Premissas!$B$10,Premissas!$B$15,IF(F1218&lt;Premissas!$B$11,Premissas!$B$16,IF(F1218&lt;Premissas!$B$12,Premissas!$B$17,Premissas!$B$18)))))</f>
        <v/>
      </c>
      <c r="L1218" s="5">
        <f>K1218/Premissas!$B$4</f>
        <v/>
      </c>
      <c r="M1218" s="2">
        <f>IF(K1218=Premissas!$B$18,"SIM","NÃO")</f>
        <v/>
      </c>
    </row>
    <row r="1219">
      <c r="A1219" s="2" t="n">
        <v>144295</v>
      </c>
      <c r="B1219" s="2" t="inlineStr">
        <is>
          <t>WAGNNO DE SOUSA VELOSO</t>
        </is>
      </c>
      <c r="C1219" s="2" t="n">
        <v>1942</v>
      </c>
      <c r="D1219" s="2">
        <f>IFERROR(TEXTJOIN(" | ",TRUE,UNIQUE(FILTER(Detalhe_Registro!$C:$C,(Detalhe_Registro!$D:$D=A1219)*(Detalhe_Registro!$E:$E=B1219)*(Detalhe_Registro!$M:$M="SIM")))),"")</f>
        <v/>
      </c>
      <c r="E1219" s="2">
        <f>COUNTIFS(Detalhe_Registro!$D:$D,A1219,Detalhe_Registro!$E:$E,B1219,Detalhe_Registro!$M:$M,"SIM")</f>
        <v/>
      </c>
      <c r="F1219" s="2">
        <f>IFERROR(MAXIFS(Detalhe_Registro!$N:$N,Detalhe_Registro!$D:$D,A1219,Detalhe_Registro!$E:$E,B1219,Detalhe_Registro!$M:$M,"SIM"),0)</f>
        <v/>
      </c>
      <c r="G1219" s="2">
        <f>IFERROR(AVERAGEIFS(Detalhe_Registro!$N:$N,Detalhe_Registro!$D:$D,A1219,Detalhe_Registro!$E:$E,B1219,Detalhe_Registro!$M:$M,"SIM"),0)</f>
        <v/>
      </c>
      <c r="H1219" s="2">
        <f>SUMIFS(Detalhe_Registro!$F:$F,Detalhe_Registro!$D:$D,A1219,Detalhe_Registro!$E:$E,B1219,Detalhe_Registro!$M:$M,"SIM")</f>
        <v/>
      </c>
      <c r="I1219" s="2">
        <f>SUMIFS(Detalhe_Registro!$G:$G,Detalhe_Registro!$D:$D,A1219,Detalhe_Registro!$E:$E,B1219,Detalhe_Registro!$M:$M,"SIM")</f>
        <v/>
      </c>
      <c r="J1219" s="2">
        <f>IF(F1219&lt;Premissas!$B$8,"&lt; 1,00",IF(F1219&lt;Premissas!$B$9,"1,00 – 1,19",IF(F1219&lt;Premissas!$B$10,"1,20 – 1,39",IF(F1219&lt;Premissas!$B$11,"1,40 – 1,59",IF(F1219&lt;Premissas!$B$12,"1,60 – 1,99","≥ 2,00")))))</f>
        <v/>
      </c>
      <c r="K1219" s="5">
        <f>IF(F1219&lt;Premissas!$B$8,Premissas!$B$13,IF(F1219&lt;Premissas!$B$9,Premissas!$B$14,IF(F1219&lt;Premissas!$B$10,Premissas!$B$15,IF(F1219&lt;Premissas!$B$11,Premissas!$B$16,IF(F1219&lt;Premissas!$B$12,Premissas!$B$17,Premissas!$B$18)))))</f>
        <v/>
      </c>
      <c r="L1219" s="5">
        <f>K1219/Premissas!$B$4</f>
        <v/>
      </c>
      <c r="M1219" s="2">
        <f>IF(K1219=Premissas!$B$18,"SIM","NÃO")</f>
        <v/>
      </c>
    </row>
    <row r="1220">
      <c r="A1220" s="2" t="n">
        <v>482457</v>
      </c>
      <c r="B1220" s="2" t="inlineStr">
        <is>
          <t>WALA SONAI DOS SANTOS PONCIO</t>
        </is>
      </c>
      <c r="C1220" s="2" t="n">
        <v>1942</v>
      </c>
      <c r="D1220" s="2">
        <f>IFERROR(TEXTJOIN(" | ",TRUE,UNIQUE(FILTER(Detalhe_Registro!$C:$C,(Detalhe_Registro!$D:$D=A1220)*(Detalhe_Registro!$E:$E=B1220)*(Detalhe_Registro!$M:$M="SIM")))),"")</f>
        <v/>
      </c>
      <c r="E1220" s="2">
        <f>COUNTIFS(Detalhe_Registro!$D:$D,A1220,Detalhe_Registro!$E:$E,B1220,Detalhe_Registro!$M:$M,"SIM")</f>
        <v/>
      </c>
      <c r="F1220" s="2">
        <f>IFERROR(MAXIFS(Detalhe_Registro!$N:$N,Detalhe_Registro!$D:$D,A1220,Detalhe_Registro!$E:$E,B1220,Detalhe_Registro!$M:$M,"SIM"),0)</f>
        <v/>
      </c>
      <c r="G1220" s="2">
        <f>IFERROR(AVERAGEIFS(Detalhe_Registro!$N:$N,Detalhe_Registro!$D:$D,A1220,Detalhe_Registro!$E:$E,B1220,Detalhe_Registro!$M:$M,"SIM"),0)</f>
        <v/>
      </c>
      <c r="H1220" s="2">
        <f>SUMIFS(Detalhe_Registro!$F:$F,Detalhe_Registro!$D:$D,A1220,Detalhe_Registro!$E:$E,B1220,Detalhe_Registro!$M:$M,"SIM")</f>
        <v/>
      </c>
      <c r="I1220" s="2">
        <f>SUMIFS(Detalhe_Registro!$G:$G,Detalhe_Registro!$D:$D,A1220,Detalhe_Registro!$E:$E,B1220,Detalhe_Registro!$M:$M,"SIM")</f>
        <v/>
      </c>
      <c r="J1220" s="2">
        <f>IF(F1220&lt;Premissas!$B$8,"&lt; 1,00",IF(F1220&lt;Premissas!$B$9,"1,00 – 1,19",IF(F1220&lt;Premissas!$B$10,"1,20 – 1,39",IF(F1220&lt;Premissas!$B$11,"1,40 – 1,59",IF(F1220&lt;Premissas!$B$12,"1,60 – 1,99","≥ 2,00")))))</f>
        <v/>
      </c>
      <c r="K1220" s="5">
        <f>IF(F1220&lt;Premissas!$B$8,Premissas!$B$13,IF(F1220&lt;Premissas!$B$9,Premissas!$B$14,IF(F1220&lt;Premissas!$B$10,Premissas!$B$15,IF(F1220&lt;Premissas!$B$11,Premissas!$B$16,IF(F1220&lt;Premissas!$B$12,Premissas!$B$17,Premissas!$B$18)))))</f>
        <v/>
      </c>
      <c r="L1220" s="5">
        <f>K1220/Premissas!$B$4</f>
        <v/>
      </c>
      <c r="M1220" s="2">
        <f>IF(K1220=Premissas!$B$18,"SIM","NÃO")</f>
        <v/>
      </c>
    </row>
    <row r="1221">
      <c r="A1221" s="2" t="n">
        <v>4505697</v>
      </c>
      <c r="B1221" s="2" t="inlineStr">
        <is>
          <t>WELLINCTON ALMEIDA JULIÃO</t>
        </is>
      </c>
      <c r="C1221" s="2" t="n">
        <v>1942</v>
      </c>
      <c r="D1221" s="2">
        <f>IFERROR(TEXTJOIN(" | ",TRUE,UNIQUE(FILTER(Detalhe_Registro!$C:$C,(Detalhe_Registro!$D:$D=A1221)*(Detalhe_Registro!$E:$E=B1221)*(Detalhe_Registro!$M:$M="SIM")))),"")</f>
        <v/>
      </c>
      <c r="E1221" s="2">
        <f>COUNTIFS(Detalhe_Registro!$D:$D,A1221,Detalhe_Registro!$E:$E,B1221,Detalhe_Registro!$M:$M,"SIM")</f>
        <v/>
      </c>
      <c r="F1221" s="2">
        <f>IFERROR(MAXIFS(Detalhe_Registro!$N:$N,Detalhe_Registro!$D:$D,A1221,Detalhe_Registro!$E:$E,B1221,Detalhe_Registro!$M:$M,"SIM"),0)</f>
        <v/>
      </c>
      <c r="G1221" s="2">
        <f>IFERROR(AVERAGEIFS(Detalhe_Registro!$N:$N,Detalhe_Registro!$D:$D,A1221,Detalhe_Registro!$E:$E,B1221,Detalhe_Registro!$M:$M,"SIM"),0)</f>
        <v/>
      </c>
      <c r="H1221" s="2">
        <f>SUMIFS(Detalhe_Registro!$F:$F,Detalhe_Registro!$D:$D,A1221,Detalhe_Registro!$E:$E,B1221,Detalhe_Registro!$M:$M,"SIM")</f>
        <v/>
      </c>
      <c r="I1221" s="2">
        <f>SUMIFS(Detalhe_Registro!$G:$G,Detalhe_Registro!$D:$D,A1221,Detalhe_Registro!$E:$E,B1221,Detalhe_Registro!$M:$M,"SIM")</f>
        <v/>
      </c>
      <c r="J1221" s="2">
        <f>IF(F1221&lt;Premissas!$B$8,"&lt; 1,00",IF(F1221&lt;Premissas!$B$9,"1,00 – 1,19",IF(F1221&lt;Premissas!$B$10,"1,20 – 1,39",IF(F1221&lt;Premissas!$B$11,"1,40 – 1,59",IF(F1221&lt;Premissas!$B$12,"1,60 – 1,99","≥ 2,00")))))</f>
        <v/>
      </c>
      <c r="K1221" s="5">
        <f>IF(F1221&lt;Premissas!$B$8,Premissas!$B$13,IF(F1221&lt;Premissas!$B$9,Premissas!$B$14,IF(F1221&lt;Premissas!$B$10,Premissas!$B$15,IF(F1221&lt;Premissas!$B$11,Premissas!$B$16,IF(F1221&lt;Premissas!$B$12,Premissas!$B$17,Premissas!$B$18)))))</f>
        <v/>
      </c>
      <c r="L1221" s="5">
        <f>K1221/Premissas!$B$4</f>
        <v/>
      </c>
      <c r="M1221" s="2">
        <f>IF(K1221=Premissas!$B$18,"SIM","NÃO")</f>
        <v/>
      </c>
    </row>
    <row r="1222">
      <c r="A1222" s="2" t="n">
        <v>5221838</v>
      </c>
      <c r="B1222" s="2" t="inlineStr">
        <is>
          <t>WESLEY DOS SANTOS TUOZZO</t>
        </is>
      </c>
      <c r="C1222" s="2" t="n">
        <v>1942</v>
      </c>
      <c r="D1222" s="2">
        <f>IFERROR(TEXTJOIN(" | ",TRUE,UNIQUE(FILTER(Detalhe_Registro!$C:$C,(Detalhe_Registro!$D:$D=A1222)*(Detalhe_Registro!$E:$E=B1222)*(Detalhe_Registro!$M:$M="SIM")))),"")</f>
        <v/>
      </c>
      <c r="E1222" s="2">
        <f>COUNTIFS(Detalhe_Registro!$D:$D,A1222,Detalhe_Registro!$E:$E,B1222,Detalhe_Registro!$M:$M,"SIM")</f>
        <v/>
      </c>
      <c r="F1222" s="2">
        <f>IFERROR(MAXIFS(Detalhe_Registro!$N:$N,Detalhe_Registro!$D:$D,A1222,Detalhe_Registro!$E:$E,B1222,Detalhe_Registro!$M:$M,"SIM"),0)</f>
        <v/>
      </c>
      <c r="G1222" s="2">
        <f>IFERROR(AVERAGEIFS(Detalhe_Registro!$N:$N,Detalhe_Registro!$D:$D,A1222,Detalhe_Registro!$E:$E,B1222,Detalhe_Registro!$M:$M,"SIM"),0)</f>
        <v/>
      </c>
      <c r="H1222" s="2">
        <f>SUMIFS(Detalhe_Registro!$F:$F,Detalhe_Registro!$D:$D,A1222,Detalhe_Registro!$E:$E,B1222,Detalhe_Registro!$M:$M,"SIM")</f>
        <v/>
      </c>
      <c r="I1222" s="2">
        <f>SUMIFS(Detalhe_Registro!$G:$G,Detalhe_Registro!$D:$D,A1222,Detalhe_Registro!$E:$E,B1222,Detalhe_Registro!$M:$M,"SIM")</f>
        <v/>
      </c>
      <c r="J1222" s="2">
        <f>IF(F1222&lt;Premissas!$B$8,"&lt; 1,00",IF(F1222&lt;Premissas!$B$9,"1,00 – 1,19",IF(F1222&lt;Premissas!$B$10,"1,20 – 1,39",IF(F1222&lt;Premissas!$B$11,"1,40 – 1,59",IF(F1222&lt;Premissas!$B$12,"1,60 – 1,99","≥ 2,00")))))</f>
        <v/>
      </c>
      <c r="K1222" s="5">
        <f>IF(F1222&lt;Premissas!$B$8,Premissas!$B$13,IF(F1222&lt;Premissas!$B$9,Premissas!$B$14,IF(F1222&lt;Premissas!$B$10,Premissas!$B$15,IF(F1222&lt;Premissas!$B$11,Premissas!$B$16,IF(F1222&lt;Premissas!$B$12,Premissas!$B$17,Premissas!$B$18)))))</f>
        <v/>
      </c>
      <c r="L1222" s="5">
        <f>K1222/Premissas!$B$4</f>
        <v/>
      </c>
      <c r="M1222" s="2">
        <f>IF(K1222=Premissas!$B$18,"SIM","NÃO")</f>
        <v/>
      </c>
    </row>
    <row r="1223">
      <c r="A1223" s="2" t="n">
        <v>5346894</v>
      </c>
      <c r="B1223" s="2" t="inlineStr">
        <is>
          <t>Walison Cunha De Carvalho</t>
        </is>
      </c>
      <c r="C1223" s="2" t="n">
        <v>1942</v>
      </c>
      <c r="D1223" s="2">
        <f>IFERROR(TEXTJOIN(" | ",TRUE,UNIQUE(FILTER(Detalhe_Registro!$C:$C,(Detalhe_Registro!$D:$D=A1223)*(Detalhe_Registro!$E:$E=B1223)*(Detalhe_Registro!$M:$M="SIM")))),"")</f>
        <v/>
      </c>
      <c r="E1223" s="2">
        <f>COUNTIFS(Detalhe_Registro!$D:$D,A1223,Detalhe_Registro!$E:$E,B1223,Detalhe_Registro!$M:$M,"SIM")</f>
        <v/>
      </c>
      <c r="F1223" s="2">
        <f>IFERROR(MAXIFS(Detalhe_Registro!$N:$N,Detalhe_Registro!$D:$D,A1223,Detalhe_Registro!$E:$E,B1223,Detalhe_Registro!$M:$M,"SIM"),0)</f>
        <v/>
      </c>
      <c r="G1223" s="2">
        <f>IFERROR(AVERAGEIFS(Detalhe_Registro!$N:$N,Detalhe_Registro!$D:$D,A1223,Detalhe_Registro!$E:$E,B1223,Detalhe_Registro!$M:$M,"SIM"),0)</f>
        <v/>
      </c>
      <c r="H1223" s="2">
        <f>SUMIFS(Detalhe_Registro!$F:$F,Detalhe_Registro!$D:$D,A1223,Detalhe_Registro!$E:$E,B1223,Detalhe_Registro!$M:$M,"SIM")</f>
        <v/>
      </c>
      <c r="I1223" s="2">
        <f>SUMIFS(Detalhe_Registro!$G:$G,Detalhe_Registro!$D:$D,A1223,Detalhe_Registro!$E:$E,B1223,Detalhe_Registro!$M:$M,"SIM")</f>
        <v/>
      </c>
      <c r="J1223" s="2">
        <f>IF(F1223&lt;Premissas!$B$8,"&lt; 1,00",IF(F1223&lt;Premissas!$B$9,"1,00 – 1,19",IF(F1223&lt;Premissas!$B$10,"1,20 – 1,39",IF(F1223&lt;Premissas!$B$11,"1,40 – 1,59",IF(F1223&lt;Premissas!$B$12,"1,60 – 1,99","≥ 2,00")))))</f>
        <v/>
      </c>
      <c r="K1223" s="5">
        <f>IF(F1223&lt;Premissas!$B$8,Premissas!$B$13,IF(F1223&lt;Premissas!$B$9,Premissas!$B$14,IF(F1223&lt;Premissas!$B$10,Premissas!$B$15,IF(F1223&lt;Premissas!$B$11,Premissas!$B$16,IF(F1223&lt;Premissas!$B$12,Premissas!$B$17,Premissas!$B$18)))))</f>
        <v/>
      </c>
      <c r="L1223" s="5">
        <f>K1223/Premissas!$B$4</f>
        <v/>
      </c>
      <c r="M1223" s="2">
        <f>IF(K1223=Premissas!$B$18,"SIM","NÃO")</f>
        <v/>
      </c>
    </row>
    <row r="1224">
      <c r="A1224" s="2" t="n">
        <v>5921325</v>
      </c>
      <c r="B1224" s="2" t="inlineStr">
        <is>
          <t>Wellington De Aguiar Costa</t>
        </is>
      </c>
      <c r="C1224" s="2" t="n">
        <v>1942</v>
      </c>
      <c r="D1224" s="2">
        <f>IFERROR(TEXTJOIN(" | ",TRUE,UNIQUE(FILTER(Detalhe_Registro!$C:$C,(Detalhe_Registro!$D:$D=A1224)*(Detalhe_Registro!$E:$E=B1224)*(Detalhe_Registro!$M:$M="SIM")))),"")</f>
        <v/>
      </c>
      <c r="E1224" s="2">
        <f>COUNTIFS(Detalhe_Registro!$D:$D,A1224,Detalhe_Registro!$E:$E,B1224,Detalhe_Registro!$M:$M,"SIM")</f>
        <v/>
      </c>
      <c r="F1224" s="2">
        <f>IFERROR(MAXIFS(Detalhe_Registro!$N:$N,Detalhe_Registro!$D:$D,A1224,Detalhe_Registro!$E:$E,B1224,Detalhe_Registro!$M:$M,"SIM"),0)</f>
        <v/>
      </c>
      <c r="G1224" s="2">
        <f>IFERROR(AVERAGEIFS(Detalhe_Registro!$N:$N,Detalhe_Registro!$D:$D,A1224,Detalhe_Registro!$E:$E,B1224,Detalhe_Registro!$M:$M,"SIM"),0)</f>
        <v/>
      </c>
      <c r="H1224" s="2">
        <f>SUMIFS(Detalhe_Registro!$F:$F,Detalhe_Registro!$D:$D,A1224,Detalhe_Registro!$E:$E,B1224,Detalhe_Registro!$M:$M,"SIM")</f>
        <v/>
      </c>
      <c r="I1224" s="2">
        <f>SUMIFS(Detalhe_Registro!$G:$G,Detalhe_Registro!$D:$D,A1224,Detalhe_Registro!$E:$E,B1224,Detalhe_Registro!$M:$M,"SIM")</f>
        <v/>
      </c>
      <c r="J1224" s="2">
        <f>IF(F1224&lt;Premissas!$B$8,"&lt; 1,00",IF(F1224&lt;Premissas!$B$9,"1,00 – 1,19",IF(F1224&lt;Premissas!$B$10,"1,20 – 1,39",IF(F1224&lt;Premissas!$B$11,"1,40 – 1,59",IF(F1224&lt;Premissas!$B$12,"1,60 – 1,99","≥ 2,00")))))</f>
        <v/>
      </c>
      <c r="K1224" s="5">
        <f>IF(F1224&lt;Premissas!$B$8,Premissas!$B$13,IF(F1224&lt;Premissas!$B$9,Premissas!$B$14,IF(F1224&lt;Premissas!$B$10,Premissas!$B$15,IF(F1224&lt;Premissas!$B$11,Premissas!$B$16,IF(F1224&lt;Premissas!$B$12,Premissas!$B$17,Premissas!$B$18)))))</f>
        <v/>
      </c>
      <c r="L1224" s="5">
        <f>K1224/Premissas!$B$4</f>
        <v/>
      </c>
      <c r="M1224" s="2">
        <f>IF(K1224=Premissas!$B$18,"SIM","NÃO")</f>
        <v/>
      </c>
    </row>
    <row r="1225">
      <c r="A1225" s="2" t="n">
        <v>6014437</v>
      </c>
      <c r="B1225" s="2" t="inlineStr">
        <is>
          <t>Wellington Dos Santos Martins</t>
        </is>
      </c>
      <c r="C1225" s="2" t="n">
        <v>1942</v>
      </c>
      <c r="D1225" s="2">
        <f>IFERROR(TEXTJOIN(" | ",TRUE,UNIQUE(FILTER(Detalhe_Registro!$C:$C,(Detalhe_Registro!$D:$D=A1225)*(Detalhe_Registro!$E:$E=B1225)*(Detalhe_Registro!$M:$M="SIM")))),"")</f>
        <v/>
      </c>
      <c r="E1225" s="2">
        <f>COUNTIFS(Detalhe_Registro!$D:$D,A1225,Detalhe_Registro!$E:$E,B1225,Detalhe_Registro!$M:$M,"SIM")</f>
        <v/>
      </c>
      <c r="F1225" s="2">
        <f>IFERROR(MAXIFS(Detalhe_Registro!$N:$N,Detalhe_Registro!$D:$D,A1225,Detalhe_Registro!$E:$E,B1225,Detalhe_Registro!$M:$M,"SIM"),0)</f>
        <v/>
      </c>
      <c r="G1225" s="2">
        <f>IFERROR(AVERAGEIFS(Detalhe_Registro!$N:$N,Detalhe_Registro!$D:$D,A1225,Detalhe_Registro!$E:$E,B1225,Detalhe_Registro!$M:$M,"SIM"),0)</f>
        <v/>
      </c>
      <c r="H1225" s="2">
        <f>SUMIFS(Detalhe_Registro!$F:$F,Detalhe_Registro!$D:$D,A1225,Detalhe_Registro!$E:$E,B1225,Detalhe_Registro!$M:$M,"SIM")</f>
        <v/>
      </c>
      <c r="I1225" s="2">
        <f>SUMIFS(Detalhe_Registro!$G:$G,Detalhe_Registro!$D:$D,A1225,Detalhe_Registro!$E:$E,B1225,Detalhe_Registro!$M:$M,"SIM")</f>
        <v/>
      </c>
      <c r="J1225" s="2">
        <f>IF(F1225&lt;Premissas!$B$8,"&lt; 1,00",IF(F1225&lt;Premissas!$B$9,"1,00 – 1,19",IF(F1225&lt;Premissas!$B$10,"1,20 – 1,39",IF(F1225&lt;Premissas!$B$11,"1,40 – 1,59",IF(F1225&lt;Premissas!$B$12,"1,60 – 1,99","≥ 2,00")))))</f>
        <v/>
      </c>
      <c r="K1225" s="5">
        <f>IF(F1225&lt;Premissas!$B$8,Premissas!$B$13,IF(F1225&lt;Premissas!$B$9,Premissas!$B$14,IF(F1225&lt;Premissas!$B$10,Premissas!$B$15,IF(F1225&lt;Premissas!$B$11,Premissas!$B$16,IF(F1225&lt;Premissas!$B$12,Premissas!$B$17,Premissas!$B$18)))))</f>
        <v/>
      </c>
      <c r="L1225" s="5">
        <f>K1225/Premissas!$B$4</f>
        <v/>
      </c>
      <c r="M1225" s="2">
        <f>IF(K1225=Premissas!$B$18,"SIM","NÃO")</f>
        <v/>
      </c>
    </row>
    <row r="1226">
      <c r="A1226" s="2" t="n">
        <v>6010474</v>
      </c>
      <c r="B1226" s="2" t="inlineStr">
        <is>
          <t>Wendew Luiz Franco Campos</t>
        </is>
      </c>
      <c r="C1226" s="2" t="n">
        <v>1942</v>
      </c>
      <c r="D1226" s="2">
        <f>IFERROR(TEXTJOIN(" | ",TRUE,UNIQUE(FILTER(Detalhe_Registro!$C:$C,(Detalhe_Registro!$D:$D=A1226)*(Detalhe_Registro!$E:$E=B1226)*(Detalhe_Registro!$M:$M="SIM")))),"")</f>
        <v/>
      </c>
      <c r="E1226" s="2">
        <f>COUNTIFS(Detalhe_Registro!$D:$D,A1226,Detalhe_Registro!$E:$E,B1226,Detalhe_Registro!$M:$M,"SIM")</f>
        <v/>
      </c>
      <c r="F1226" s="2">
        <f>IFERROR(MAXIFS(Detalhe_Registro!$N:$N,Detalhe_Registro!$D:$D,A1226,Detalhe_Registro!$E:$E,B1226,Detalhe_Registro!$M:$M,"SIM"),0)</f>
        <v/>
      </c>
      <c r="G1226" s="2">
        <f>IFERROR(AVERAGEIFS(Detalhe_Registro!$N:$N,Detalhe_Registro!$D:$D,A1226,Detalhe_Registro!$E:$E,B1226,Detalhe_Registro!$M:$M,"SIM"),0)</f>
        <v/>
      </c>
      <c r="H1226" s="2">
        <f>SUMIFS(Detalhe_Registro!$F:$F,Detalhe_Registro!$D:$D,A1226,Detalhe_Registro!$E:$E,B1226,Detalhe_Registro!$M:$M,"SIM")</f>
        <v/>
      </c>
      <c r="I1226" s="2">
        <f>SUMIFS(Detalhe_Registro!$G:$G,Detalhe_Registro!$D:$D,A1226,Detalhe_Registro!$E:$E,B1226,Detalhe_Registro!$M:$M,"SIM")</f>
        <v/>
      </c>
      <c r="J1226" s="2">
        <f>IF(F1226&lt;Premissas!$B$8,"&lt; 1,00",IF(F1226&lt;Premissas!$B$9,"1,00 – 1,19",IF(F1226&lt;Premissas!$B$10,"1,20 – 1,39",IF(F1226&lt;Premissas!$B$11,"1,40 – 1,59",IF(F1226&lt;Premissas!$B$12,"1,60 – 1,99","≥ 2,00")))))</f>
        <v/>
      </c>
      <c r="K1226" s="5">
        <f>IF(F1226&lt;Premissas!$B$8,Premissas!$B$13,IF(F1226&lt;Premissas!$B$9,Premissas!$B$14,IF(F1226&lt;Premissas!$B$10,Premissas!$B$15,IF(F1226&lt;Premissas!$B$11,Premissas!$B$16,IF(F1226&lt;Premissas!$B$12,Premissas!$B$17,Premissas!$B$18)))))</f>
        <v/>
      </c>
      <c r="L1226" s="5">
        <f>K1226/Premissas!$B$4</f>
        <v/>
      </c>
      <c r="M1226" s="2">
        <f>IF(K1226=Premissas!$B$18,"SIM","NÃO")</f>
        <v/>
      </c>
    </row>
    <row r="1227">
      <c r="A1227" s="2" t="n">
        <v>5998301</v>
      </c>
      <c r="B1227" s="2" t="inlineStr">
        <is>
          <t>Weslley Henrique Santino De Atayde</t>
        </is>
      </c>
      <c r="C1227" s="2" t="n">
        <v>1942</v>
      </c>
      <c r="D1227" s="2">
        <f>IFERROR(TEXTJOIN(" | ",TRUE,UNIQUE(FILTER(Detalhe_Registro!$C:$C,(Detalhe_Registro!$D:$D=A1227)*(Detalhe_Registro!$E:$E=B1227)*(Detalhe_Registro!$M:$M="SIM")))),"")</f>
        <v/>
      </c>
      <c r="E1227" s="2">
        <f>COUNTIFS(Detalhe_Registro!$D:$D,A1227,Detalhe_Registro!$E:$E,B1227,Detalhe_Registro!$M:$M,"SIM")</f>
        <v/>
      </c>
      <c r="F1227" s="2">
        <f>IFERROR(MAXIFS(Detalhe_Registro!$N:$N,Detalhe_Registro!$D:$D,A1227,Detalhe_Registro!$E:$E,B1227,Detalhe_Registro!$M:$M,"SIM"),0)</f>
        <v/>
      </c>
      <c r="G1227" s="2">
        <f>IFERROR(AVERAGEIFS(Detalhe_Registro!$N:$N,Detalhe_Registro!$D:$D,A1227,Detalhe_Registro!$E:$E,B1227,Detalhe_Registro!$M:$M,"SIM"),0)</f>
        <v/>
      </c>
      <c r="H1227" s="2">
        <f>SUMIFS(Detalhe_Registro!$F:$F,Detalhe_Registro!$D:$D,A1227,Detalhe_Registro!$E:$E,B1227,Detalhe_Registro!$M:$M,"SIM")</f>
        <v/>
      </c>
      <c r="I1227" s="2">
        <f>SUMIFS(Detalhe_Registro!$G:$G,Detalhe_Registro!$D:$D,A1227,Detalhe_Registro!$E:$E,B1227,Detalhe_Registro!$M:$M,"SIM")</f>
        <v/>
      </c>
      <c r="J1227" s="2">
        <f>IF(F1227&lt;Premissas!$B$8,"&lt; 1,00",IF(F1227&lt;Premissas!$B$9,"1,00 – 1,19",IF(F1227&lt;Premissas!$B$10,"1,20 – 1,39",IF(F1227&lt;Premissas!$B$11,"1,40 – 1,59",IF(F1227&lt;Premissas!$B$12,"1,60 – 1,99","≥ 2,00")))))</f>
        <v/>
      </c>
      <c r="K1227" s="5">
        <f>IF(F1227&lt;Premissas!$B$8,Premissas!$B$13,IF(F1227&lt;Premissas!$B$9,Premissas!$B$14,IF(F1227&lt;Premissas!$B$10,Premissas!$B$15,IF(F1227&lt;Premissas!$B$11,Premissas!$B$16,IF(F1227&lt;Premissas!$B$12,Premissas!$B$17,Premissas!$B$18)))))</f>
        <v/>
      </c>
      <c r="L1227" s="5">
        <f>K1227/Premissas!$B$4</f>
        <v/>
      </c>
      <c r="M1227" s="2">
        <f>IF(K1227=Premissas!$B$18,"SIM","NÃO")</f>
        <v/>
      </c>
    </row>
    <row r="1228">
      <c r="A1228" s="2" t="n">
        <v>5575788</v>
      </c>
      <c r="B1228" s="2" t="inlineStr">
        <is>
          <t>Williams Da Silva Freitas</t>
        </is>
      </c>
      <c r="C1228" s="2" t="n">
        <v>1942</v>
      </c>
      <c r="D1228" s="2">
        <f>IFERROR(TEXTJOIN(" | ",TRUE,UNIQUE(FILTER(Detalhe_Registro!$C:$C,(Detalhe_Registro!$D:$D=A1228)*(Detalhe_Registro!$E:$E=B1228)*(Detalhe_Registro!$M:$M="SIM")))),"")</f>
        <v/>
      </c>
      <c r="E1228" s="2">
        <f>COUNTIFS(Detalhe_Registro!$D:$D,A1228,Detalhe_Registro!$E:$E,B1228,Detalhe_Registro!$M:$M,"SIM")</f>
        <v/>
      </c>
      <c r="F1228" s="2">
        <f>IFERROR(MAXIFS(Detalhe_Registro!$N:$N,Detalhe_Registro!$D:$D,A1228,Detalhe_Registro!$E:$E,B1228,Detalhe_Registro!$M:$M,"SIM"),0)</f>
        <v/>
      </c>
      <c r="G1228" s="2">
        <f>IFERROR(AVERAGEIFS(Detalhe_Registro!$N:$N,Detalhe_Registro!$D:$D,A1228,Detalhe_Registro!$E:$E,B1228,Detalhe_Registro!$M:$M,"SIM"),0)</f>
        <v/>
      </c>
      <c r="H1228" s="2">
        <f>SUMIFS(Detalhe_Registro!$F:$F,Detalhe_Registro!$D:$D,A1228,Detalhe_Registro!$E:$E,B1228,Detalhe_Registro!$M:$M,"SIM")</f>
        <v/>
      </c>
      <c r="I1228" s="2">
        <f>SUMIFS(Detalhe_Registro!$G:$G,Detalhe_Registro!$D:$D,A1228,Detalhe_Registro!$E:$E,B1228,Detalhe_Registro!$M:$M,"SIM")</f>
        <v/>
      </c>
      <c r="J1228" s="2">
        <f>IF(F1228&lt;Premissas!$B$8,"&lt; 1,00",IF(F1228&lt;Premissas!$B$9,"1,00 – 1,19",IF(F1228&lt;Premissas!$B$10,"1,20 – 1,39",IF(F1228&lt;Premissas!$B$11,"1,40 – 1,59",IF(F1228&lt;Premissas!$B$12,"1,60 – 1,99","≥ 2,00")))))</f>
        <v/>
      </c>
      <c r="K1228" s="5">
        <f>IF(F1228&lt;Premissas!$B$8,Premissas!$B$13,IF(F1228&lt;Premissas!$B$9,Premissas!$B$14,IF(F1228&lt;Premissas!$B$10,Premissas!$B$15,IF(F1228&lt;Premissas!$B$11,Premissas!$B$16,IF(F1228&lt;Premissas!$B$12,Premissas!$B$17,Premissas!$B$18)))))</f>
        <v/>
      </c>
      <c r="L1228" s="5">
        <f>K1228/Premissas!$B$4</f>
        <v/>
      </c>
      <c r="M1228" s="2">
        <f>IF(K1228=Premissas!$B$18,"SIM","NÃO")</f>
        <v/>
      </c>
    </row>
    <row r="1229">
      <c r="A1229" s="2" t="n">
        <v>6030122</v>
      </c>
      <c r="B1229" s="2" t="inlineStr">
        <is>
          <t>Willian Dos Santos Campos</t>
        </is>
      </c>
      <c r="C1229" s="2" t="n">
        <v>1942</v>
      </c>
      <c r="D1229" s="2">
        <f>IFERROR(TEXTJOIN(" | ",TRUE,UNIQUE(FILTER(Detalhe_Registro!$C:$C,(Detalhe_Registro!$D:$D=A1229)*(Detalhe_Registro!$E:$E=B1229)*(Detalhe_Registro!$M:$M="SIM")))),"")</f>
        <v/>
      </c>
      <c r="E1229" s="2">
        <f>COUNTIFS(Detalhe_Registro!$D:$D,A1229,Detalhe_Registro!$E:$E,B1229,Detalhe_Registro!$M:$M,"SIM")</f>
        <v/>
      </c>
      <c r="F1229" s="2">
        <f>IFERROR(MAXIFS(Detalhe_Registro!$N:$N,Detalhe_Registro!$D:$D,A1229,Detalhe_Registro!$E:$E,B1229,Detalhe_Registro!$M:$M,"SIM"),0)</f>
        <v/>
      </c>
      <c r="G1229" s="2">
        <f>IFERROR(AVERAGEIFS(Detalhe_Registro!$N:$N,Detalhe_Registro!$D:$D,A1229,Detalhe_Registro!$E:$E,B1229,Detalhe_Registro!$M:$M,"SIM"),0)</f>
        <v/>
      </c>
      <c r="H1229" s="2">
        <f>SUMIFS(Detalhe_Registro!$F:$F,Detalhe_Registro!$D:$D,A1229,Detalhe_Registro!$E:$E,B1229,Detalhe_Registro!$M:$M,"SIM")</f>
        <v/>
      </c>
      <c r="I1229" s="2">
        <f>SUMIFS(Detalhe_Registro!$G:$G,Detalhe_Registro!$D:$D,A1229,Detalhe_Registro!$E:$E,B1229,Detalhe_Registro!$M:$M,"SIM")</f>
        <v/>
      </c>
      <c r="J1229" s="2">
        <f>IF(F1229&lt;Premissas!$B$8,"&lt; 1,00",IF(F1229&lt;Premissas!$B$9,"1,00 – 1,19",IF(F1229&lt;Premissas!$B$10,"1,20 – 1,39",IF(F1229&lt;Premissas!$B$11,"1,40 – 1,59",IF(F1229&lt;Premissas!$B$12,"1,60 – 1,99","≥ 2,00")))))</f>
        <v/>
      </c>
      <c r="K1229" s="5">
        <f>IF(F1229&lt;Premissas!$B$8,Premissas!$B$13,IF(F1229&lt;Premissas!$B$9,Premissas!$B$14,IF(F1229&lt;Premissas!$B$10,Premissas!$B$15,IF(F1229&lt;Premissas!$B$11,Premissas!$B$16,IF(F1229&lt;Premissas!$B$12,Premissas!$B$17,Premissas!$B$18)))))</f>
        <v/>
      </c>
      <c r="L1229" s="5">
        <f>K1229/Premissas!$B$4</f>
        <v/>
      </c>
      <c r="M1229" s="2">
        <f>IF(K1229=Premissas!$B$18,"SIM","NÃO")</f>
        <v/>
      </c>
    </row>
    <row r="1230">
      <c r="A1230" s="2" t="n">
        <v>6018505</v>
      </c>
      <c r="B1230" s="2" t="inlineStr">
        <is>
          <t>Willians Silva Santos</t>
        </is>
      </c>
      <c r="C1230" s="2" t="n">
        <v>1942</v>
      </c>
      <c r="D1230" s="2">
        <f>IFERROR(TEXTJOIN(" | ",TRUE,UNIQUE(FILTER(Detalhe_Registro!$C:$C,(Detalhe_Registro!$D:$D=A1230)*(Detalhe_Registro!$E:$E=B1230)*(Detalhe_Registro!$M:$M="SIM")))),"")</f>
        <v/>
      </c>
      <c r="E1230" s="2">
        <f>COUNTIFS(Detalhe_Registro!$D:$D,A1230,Detalhe_Registro!$E:$E,B1230,Detalhe_Registro!$M:$M,"SIM")</f>
        <v/>
      </c>
      <c r="F1230" s="2">
        <f>IFERROR(MAXIFS(Detalhe_Registro!$N:$N,Detalhe_Registro!$D:$D,A1230,Detalhe_Registro!$E:$E,B1230,Detalhe_Registro!$M:$M,"SIM"),0)</f>
        <v/>
      </c>
      <c r="G1230" s="2">
        <f>IFERROR(AVERAGEIFS(Detalhe_Registro!$N:$N,Detalhe_Registro!$D:$D,A1230,Detalhe_Registro!$E:$E,B1230,Detalhe_Registro!$M:$M,"SIM"),0)</f>
        <v/>
      </c>
      <c r="H1230" s="2">
        <f>SUMIFS(Detalhe_Registro!$F:$F,Detalhe_Registro!$D:$D,A1230,Detalhe_Registro!$E:$E,B1230,Detalhe_Registro!$M:$M,"SIM")</f>
        <v/>
      </c>
      <c r="I1230" s="2">
        <f>SUMIFS(Detalhe_Registro!$G:$G,Detalhe_Registro!$D:$D,A1230,Detalhe_Registro!$E:$E,B1230,Detalhe_Registro!$M:$M,"SIM")</f>
        <v/>
      </c>
      <c r="J1230" s="2">
        <f>IF(F1230&lt;Premissas!$B$8,"&lt; 1,00",IF(F1230&lt;Premissas!$B$9,"1,00 – 1,19",IF(F1230&lt;Premissas!$B$10,"1,20 – 1,39",IF(F1230&lt;Premissas!$B$11,"1,40 – 1,59",IF(F1230&lt;Premissas!$B$12,"1,60 – 1,99","≥ 2,00")))))</f>
        <v/>
      </c>
      <c r="K1230" s="5">
        <f>IF(F1230&lt;Premissas!$B$8,Premissas!$B$13,IF(F1230&lt;Premissas!$B$9,Premissas!$B$14,IF(F1230&lt;Premissas!$B$10,Premissas!$B$15,IF(F1230&lt;Premissas!$B$11,Premissas!$B$16,IF(F1230&lt;Premissas!$B$12,Premissas!$B$17,Premissas!$B$18)))))</f>
        <v/>
      </c>
      <c r="L1230" s="5">
        <f>K1230/Premissas!$B$4</f>
        <v/>
      </c>
      <c r="M1230" s="2">
        <f>IF(K1230=Premissas!$B$18,"SIM","NÃO")</f>
        <v/>
      </c>
    </row>
    <row r="1231">
      <c r="A1231" s="2" t="n">
        <v>5469600</v>
      </c>
      <c r="B1231" s="2" t="inlineStr">
        <is>
          <t>wellington Anselmo</t>
        </is>
      </c>
      <c r="C1231" s="2" t="n">
        <v>1942</v>
      </c>
      <c r="D1231" s="2">
        <f>IFERROR(TEXTJOIN(" | ",TRUE,UNIQUE(FILTER(Detalhe_Registro!$C:$C,(Detalhe_Registro!$D:$D=A1231)*(Detalhe_Registro!$E:$E=B1231)*(Detalhe_Registro!$M:$M="SIM")))),"")</f>
        <v/>
      </c>
      <c r="E1231" s="2">
        <f>COUNTIFS(Detalhe_Registro!$D:$D,A1231,Detalhe_Registro!$E:$E,B1231,Detalhe_Registro!$M:$M,"SIM")</f>
        <v/>
      </c>
      <c r="F1231" s="2">
        <f>IFERROR(MAXIFS(Detalhe_Registro!$N:$N,Detalhe_Registro!$D:$D,A1231,Detalhe_Registro!$E:$E,B1231,Detalhe_Registro!$M:$M,"SIM"),0)</f>
        <v/>
      </c>
      <c r="G1231" s="2">
        <f>IFERROR(AVERAGEIFS(Detalhe_Registro!$N:$N,Detalhe_Registro!$D:$D,A1231,Detalhe_Registro!$E:$E,B1231,Detalhe_Registro!$M:$M,"SIM"),0)</f>
        <v/>
      </c>
      <c r="H1231" s="2">
        <f>SUMIFS(Detalhe_Registro!$F:$F,Detalhe_Registro!$D:$D,A1231,Detalhe_Registro!$E:$E,B1231,Detalhe_Registro!$M:$M,"SIM")</f>
        <v/>
      </c>
      <c r="I1231" s="2">
        <f>SUMIFS(Detalhe_Registro!$G:$G,Detalhe_Registro!$D:$D,A1231,Detalhe_Registro!$E:$E,B1231,Detalhe_Registro!$M:$M,"SIM")</f>
        <v/>
      </c>
      <c r="J1231" s="2">
        <f>IF(F1231&lt;Premissas!$B$8,"&lt; 1,00",IF(F1231&lt;Premissas!$B$9,"1,00 – 1,19",IF(F1231&lt;Premissas!$B$10,"1,20 – 1,39",IF(F1231&lt;Premissas!$B$11,"1,40 – 1,59",IF(F1231&lt;Premissas!$B$12,"1,60 – 1,99","≥ 2,00")))))</f>
        <v/>
      </c>
      <c r="K1231" s="5">
        <f>IF(F1231&lt;Premissas!$B$8,Premissas!$B$13,IF(F1231&lt;Premissas!$B$9,Premissas!$B$14,IF(F1231&lt;Premissas!$B$10,Premissas!$B$15,IF(F1231&lt;Premissas!$B$11,Premissas!$B$16,IF(F1231&lt;Premissas!$B$12,Premissas!$B$17,Premissas!$B$18)))))</f>
        <v/>
      </c>
      <c r="L1231" s="5">
        <f>K1231/Premissas!$B$4</f>
        <v/>
      </c>
      <c r="M1231" s="2">
        <f>IF(K1231=Premissas!$B$18,"SIM","NÃO")</f>
        <v/>
      </c>
    </row>
    <row r="1232">
      <c r="A1232" s="2" t="n">
        <v>433439</v>
      </c>
      <c r="B1232" s="2" t="inlineStr">
        <is>
          <t>ABEL SANTOS OLIVEIRA</t>
        </is>
      </c>
      <c r="C1232" s="2" t="n">
        <v>1953</v>
      </c>
      <c r="D1232" s="2">
        <f>IFERROR(TEXTJOIN(" | ",TRUE,UNIQUE(FILTER(Detalhe_Registro!$C:$C,(Detalhe_Registro!$D:$D=A1232)*(Detalhe_Registro!$E:$E=B1232)*(Detalhe_Registro!$M:$M="SIM")))),"")</f>
        <v/>
      </c>
      <c r="E1232" s="2">
        <f>COUNTIFS(Detalhe_Registro!$D:$D,A1232,Detalhe_Registro!$E:$E,B1232,Detalhe_Registro!$M:$M,"SIM")</f>
        <v/>
      </c>
      <c r="F1232" s="2">
        <f>IFERROR(MAXIFS(Detalhe_Registro!$N:$N,Detalhe_Registro!$D:$D,A1232,Detalhe_Registro!$E:$E,B1232,Detalhe_Registro!$M:$M,"SIM"),0)</f>
        <v/>
      </c>
      <c r="G1232" s="2">
        <f>IFERROR(AVERAGEIFS(Detalhe_Registro!$N:$N,Detalhe_Registro!$D:$D,A1232,Detalhe_Registro!$E:$E,B1232,Detalhe_Registro!$M:$M,"SIM"),0)</f>
        <v/>
      </c>
      <c r="H1232" s="2">
        <f>SUMIFS(Detalhe_Registro!$F:$F,Detalhe_Registro!$D:$D,A1232,Detalhe_Registro!$E:$E,B1232,Detalhe_Registro!$M:$M,"SIM")</f>
        <v/>
      </c>
      <c r="I1232" s="2">
        <f>SUMIFS(Detalhe_Registro!$G:$G,Detalhe_Registro!$D:$D,A1232,Detalhe_Registro!$E:$E,B1232,Detalhe_Registro!$M:$M,"SIM")</f>
        <v/>
      </c>
      <c r="J1232" s="2">
        <f>IF(F1232&lt;Premissas!$B$8,"&lt; 1,00",IF(F1232&lt;Premissas!$B$9,"1,00 – 1,19",IF(F1232&lt;Premissas!$B$10,"1,20 – 1,39",IF(F1232&lt;Premissas!$B$11,"1,40 – 1,59",IF(F1232&lt;Premissas!$B$12,"1,60 – 1,99","≥ 2,00")))))</f>
        <v/>
      </c>
      <c r="K1232" s="5">
        <f>IF(F1232&lt;Premissas!$B$8,Premissas!$B$13,IF(F1232&lt;Premissas!$B$9,Premissas!$B$14,IF(F1232&lt;Premissas!$B$10,Premissas!$B$15,IF(F1232&lt;Premissas!$B$11,Premissas!$B$16,IF(F1232&lt;Premissas!$B$12,Premissas!$B$17,Premissas!$B$18)))))</f>
        <v/>
      </c>
      <c r="L1232" s="5">
        <f>K1232/Premissas!$B$4</f>
        <v/>
      </c>
      <c r="M1232" s="2">
        <f>IF(K1232=Premissas!$B$18,"SIM","NÃO")</f>
        <v/>
      </c>
    </row>
    <row r="1233">
      <c r="A1233" s="2" t="inlineStr">
        <is>
          <t>433439</t>
        </is>
      </c>
      <c r="B1233" s="2" t="inlineStr">
        <is>
          <t>ABEL SANTOS OLIVEIRA</t>
        </is>
      </c>
      <c r="C1233" s="2" t="n">
        <v>1953</v>
      </c>
      <c r="D1233" s="2">
        <f>IFERROR(TEXTJOIN(" | ",TRUE,UNIQUE(FILTER(Detalhe_Registro!$C:$C,(Detalhe_Registro!$D:$D=A1233)*(Detalhe_Registro!$E:$E=B1233)*(Detalhe_Registro!$M:$M="SIM")))),"")</f>
        <v/>
      </c>
      <c r="E1233" s="2">
        <f>COUNTIFS(Detalhe_Registro!$D:$D,A1233,Detalhe_Registro!$E:$E,B1233,Detalhe_Registro!$M:$M,"SIM")</f>
        <v/>
      </c>
      <c r="F1233" s="2">
        <f>IFERROR(MAXIFS(Detalhe_Registro!$N:$N,Detalhe_Registro!$D:$D,A1233,Detalhe_Registro!$E:$E,B1233,Detalhe_Registro!$M:$M,"SIM"),0)</f>
        <v/>
      </c>
      <c r="G1233" s="2">
        <f>IFERROR(AVERAGEIFS(Detalhe_Registro!$N:$N,Detalhe_Registro!$D:$D,A1233,Detalhe_Registro!$E:$E,B1233,Detalhe_Registro!$M:$M,"SIM"),0)</f>
        <v/>
      </c>
      <c r="H1233" s="2">
        <f>SUMIFS(Detalhe_Registro!$F:$F,Detalhe_Registro!$D:$D,A1233,Detalhe_Registro!$E:$E,B1233,Detalhe_Registro!$M:$M,"SIM")</f>
        <v/>
      </c>
      <c r="I1233" s="2">
        <f>SUMIFS(Detalhe_Registro!$G:$G,Detalhe_Registro!$D:$D,A1233,Detalhe_Registro!$E:$E,B1233,Detalhe_Registro!$M:$M,"SIM")</f>
        <v/>
      </c>
      <c r="J1233" s="2">
        <f>IF(F1233&lt;Premissas!$B$8,"&lt; 1,00",IF(F1233&lt;Premissas!$B$9,"1,00 – 1,19",IF(F1233&lt;Premissas!$B$10,"1,20 – 1,39",IF(F1233&lt;Premissas!$B$11,"1,40 – 1,59",IF(F1233&lt;Premissas!$B$12,"1,60 – 1,99","≥ 2,00")))))</f>
        <v/>
      </c>
      <c r="K1233" s="5">
        <f>IF(F1233&lt;Premissas!$B$8,Premissas!$B$13,IF(F1233&lt;Premissas!$B$9,Premissas!$B$14,IF(F1233&lt;Premissas!$B$10,Premissas!$B$15,IF(F1233&lt;Premissas!$B$11,Premissas!$B$16,IF(F1233&lt;Premissas!$B$12,Premissas!$B$17,Premissas!$B$18)))))</f>
        <v/>
      </c>
      <c r="L1233" s="5">
        <f>K1233/Premissas!$B$4</f>
        <v/>
      </c>
      <c r="M1233" s="2">
        <f>IF(K1233=Premissas!$B$18,"SIM","NÃO")</f>
        <v/>
      </c>
    </row>
    <row r="1234">
      <c r="A1234" s="2" t="n">
        <v>5050570</v>
      </c>
      <c r="B1234" s="2" t="inlineStr">
        <is>
          <t>ADEILDO PEREIRA DA SILVA</t>
        </is>
      </c>
      <c r="C1234" s="2" t="n">
        <v>1953</v>
      </c>
      <c r="D1234" s="2">
        <f>IFERROR(TEXTJOIN(" | ",TRUE,UNIQUE(FILTER(Detalhe_Registro!$C:$C,(Detalhe_Registro!$D:$D=A1234)*(Detalhe_Registro!$E:$E=B1234)*(Detalhe_Registro!$M:$M="SIM")))),"")</f>
        <v/>
      </c>
      <c r="E1234" s="2">
        <f>COUNTIFS(Detalhe_Registro!$D:$D,A1234,Detalhe_Registro!$E:$E,B1234,Detalhe_Registro!$M:$M,"SIM")</f>
        <v/>
      </c>
      <c r="F1234" s="2">
        <f>IFERROR(MAXIFS(Detalhe_Registro!$N:$N,Detalhe_Registro!$D:$D,A1234,Detalhe_Registro!$E:$E,B1234,Detalhe_Registro!$M:$M,"SIM"),0)</f>
        <v/>
      </c>
      <c r="G1234" s="2">
        <f>IFERROR(AVERAGEIFS(Detalhe_Registro!$N:$N,Detalhe_Registro!$D:$D,A1234,Detalhe_Registro!$E:$E,B1234,Detalhe_Registro!$M:$M,"SIM"),0)</f>
        <v/>
      </c>
      <c r="H1234" s="2">
        <f>SUMIFS(Detalhe_Registro!$F:$F,Detalhe_Registro!$D:$D,A1234,Detalhe_Registro!$E:$E,B1234,Detalhe_Registro!$M:$M,"SIM")</f>
        <v/>
      </c>
      <c r="I1234" s="2">
        <f>SUMIFS(Detalhe_Registro!$G:$G,Detalhe_Registro!$D:$D,A1234,Detalhe_Registro!$E:$E,B1234,Detalhe_Registro!$M:$M,"SIM")</f>
        <v/>
      </c>
      <c r="J1234" s="2">
        <f>IF(F1234&lt;Premissas!$B$8,"&lt; 1,00",IF(F1234&lt;Premissas!$B$9,"1,00 – 1,19",IF(F1234&lt;Premissas!$B$10,"1,20 – 1,39",IF(F1234&lt;Premissas!$B$11,"1,40 – 1,59",IF(F1234&lt;Premissas!$B$12,"1,60 – 1,99","≥ 2,00")))))</f>
        <v/>
      </c>
      <c r="K1234" s="5">
        <f>IF(F1234&lt;Premissas!$B$8,Premissas!$B$13,IF(F1234&lt;Premissas!$B$9,Premissas!$B$14,IF(F1234&lt;Premissas!$B$10,Premissas!$B$15,IF(F1234&lt;Premissas!$B$11,Premissas!$B$16,IF(F1234&lt;Premissas!$B$12,Premissas!$B$17,Premissas!$B$18)))))</f>
        <v/>
      </c>
      <c r="L1234" s="5">
        <f>K1234/Premissas!$B$4</f>
        <v/>
      </c>
      <c r="M1234" s="2">
        <f>IF(K1234=Premissas!$B$18,"SIM","NÃO")</f>
        <v/>
      </c>
    </row>
    <row r="1235">
      <c r="A1235" s="2" t="inlineStr">
        <is>
          <t>5050570</t>
        </is>
      </c>
      <c r="B1235" s="2" t="inlineStr">
        <is>
          <t>ADEILDO PEREIRA DA SILVA</t>
        </is>
      </c>
      <c r="C1235" s="2" t="n">
        <v>1953</v>
      </c>
      <c r="D1235" s="2">
        <f>IFERROR(TEXTJOIN(" | ",TRUE,UNIQUE(FILTER(Detalhe_Registro!$C:$C,(Detalhe_Registro!$D:$D=A1235)*(Detalhe_Registro!$E:$E=B1235)*(Detalhe_Registro!$M:$M="SIM")))),"")</f>
        <v/>
      </c>
      <c r="E1235" s="2">
        <f>COUNTIFS(Detalhe_Registro!$D:$D,A1235,Detalhe_Registro!$E:$E,B1235,Detalhe_Registro!$M:$M,"SIM")</f>
        <v/>
      </c>
      <c r="F1235" s="2">
        <f>IFERROR(MAXIFS(Detalhe_Registro!$N:$N,Detalhe_Registro!$D:$D,A1235,Detalhe_Registro!$E:$E,B1235,Detalhe_Registro!$M:$M,"SIM"),0)</f>
        <v/>
      </c>
      <c r="G1235" s="2">
        <f>IFERROR(AVERAGEIFS(Detalhe_Registro!$N:$N,Detalhe_Registro!$D:$D,A1235,Detalhe_Registro!$E:$E,B1235,Detalhe_Registro!$M:$M,"SIM"),0)</f>
        <v/>
      </c>
      <c r="H1235" s="2">
        <f>SUMIFS(Detalhe_Registro!$F:$F,Detalhe_Registro!$D:$D,A1235,Detalhe_Registro!$E:$E,B1235,Detalhe_Registro!$M:$M,"SIM")</f>
        <v/>
      </c>
      <c r="I1235" s="2">
        <f>SUMIFS(Detalhe_Registro!$G:$G,Detalhe_Registro!$D:$D,A1235,Detalhe_Registro!$E:$E,B1235,Detalhe_Registro!$M:$M,"SIM")</f>
        <v/>
      </c>
      <c r="J1235" s="2">
        <f>IF(F1235&lt;Premissas!$B$8,"&lt; 1,00",IF(F1235&lt;Premissas!$B$9,"1,00 – 1,19",IF(F1235&lt;Premissas!$B$10,"1,20 – 1,39",IF(F1235&lt;Premissas!$B$11,"1,40 – 1,59",IF(F1235&lt;Premissas!$B$12,"1,60 – 1,99","≥ 2,00")))))</f>
        <v/>
      </c>
      <c r="K1235" s="5">
        <f>IF(F1235&lt;Premissas!$B$8,Premissas!$B$13,IF(F1235&lt;Premissas!$B$9,Premissas!$B$14,IF(F1235&lt;Premissas!$B$10,Premissas!$B$15,IF(F1235&lt;Premissas!$B$11,Premissas!$B$16,IF(F1235&lt;Premissas!$B$12,Premissas!$B$17,Premissas!$B$18)))))</f>
        <v/>
      </c>
      <c r="L1235" s="5">
        <f>K1235/Premissas!$B$4</f>
        <v/>
      </c>
      <c r="M1235" s="2">
        <f>IF(K1235=Premissas!$B$18,"SIM","NÃO")</f>
        <v/>
      </c>
    </row>
    <row r="1236">
      <c r="A1236" s="2" t="n">
        <v>202320</v>
      </c>
      <c r="B1236" s="2" t="inlineStr">
        <is>
          <t>ALEX MATOS FERREIRA</t>
        </is>
      </c>
      <c r="C1236" s="2" t="n">
        <v>1953</v>
      </c>
      <c r="D1236" s="2">
        <f>IFERROR(TEXTJOIN(" | ",TRUE,UNIQUE(FILTER(Detalhe_Registro!$C:$C,(Detalhe_Registro!$D:$D=A1236)*(Detalhe_Registro!$E:$E=B1236)*(Detalhe_Registro!$M:$M="SIM")))),"")</f>
        <v/>
      </c>
      <c r="E1236" s="2">
        <f>COUNTIFS(Detalhe_Registro!$D:$D,A1236,Detalhe_Registro!$E:$E,B1236,Detalhe_Registro!$M:$M,"SIM")</f>
        <v/>
      </c>
      <c r="F1236" s="2">
        <f>IFERROR(MAXIFS(Detalhe_Registro!$N:$N,Detalhe_Registro!$D:$D,A1236,Detalhe_Registro!$E:$E,B1236,Detalhe_Registro!$M:$M,"SIM"),0)</f>
        <v/>
      </c>
      <c r="G1236" s="2">
        <f>IFERROR(AVERAGEIFS(Detalhe_Registro!$N:$N,Detalhe_Registro!$D:$D,A1236,Detalhe_Registro!$E:$E,B1236,Detalhe_Registro!$M:$M,"SIM"),0)</f>
        <v/>
      </c>
      <c r="H1236" s="2">
        <f>SUMIFS(Detalhe_Registro!$F:$F,Detalhe_Registro!$D:$D,A1236,Detalhe_Registro!$E:$E,B1236,Detalhe_Registro!$M:$M,"SIM")</f>
        <v/>
      </c>
      <c r="I1236" s="2">
        <f>SUMIFS(Detalhe_Registro!$G:$G,Detalhe_Registro!$D:$D,A1236,Detalhe_Registro!$E:$E,B1236,Detalhe_Registro!$M:$M,"SIM")</f>
        <v/>
      </c>
      <c r="J1236" s="2">
        <f>IF(F1236&lt;Premissas!$B$8,"&lt; 1,00",IF(F1236&lt;Premissas!$B$9,"1,00 – 1,19",IF(F1236&lt;Premissas!$B$10,"1,20 – 1,39",IF(F1236&lt;Premissas!$B$11,"1,40 – 1,59",IF(F1236&lt;Premissas!$B$12,"1,60 – 1,99","≥ 2,00")))))</f>
        <v/>
      </c>
      <c r="K1236" s="5">
        <f>IF(F1236&lt;Premissas!$B$8,Premissas!$B$13,IF(F1236&lt;Premissas!$B$9,Premissas!$B$14,IF(F1236&lt;Premissas!$B$10,Premissas!$B$15,IF(F1236&lt;Premissas!$B$11,Premissas!$B$16,IF(F1236&lt;Premissas!$B$12,Premissas!$B$17,Premissas!$B$18)))))</f>
        <v/>
      </c>
      <c r="L1236" s="5">
        <f>K1236/Premissas!$B$4</f>
        <v/>
      </c>
      <c r="M1236" s="2">
        <f>IF(K1236=Premissas!$B$18,"SIM","NÃO")</f>
        <v/>
      </c>
    </row>
    <row r="1237">
      <c r="A1237" s="2" t="inlineStr">
        <is>
          <t>202320</t>
        </is>
      </c>
      <c r="B1237" s="2" t="inlineStr">
        <is>
          <t>ALEX MATOS FERREIRA</t>
        </is>
      </c>
      <c r="C1237" s="2" t="n">
        <v>1953</v>
      </c>
      <c r="D1237" s="2">
        <f>IFERROR(TEXTJOIN(" | ",TRUE,UNIQUE(FILTER(Detalhe_Registro!$C:$C,(Detalhe_Registro!$D:$D=A1237)*(Detalhe_Registro!$E:$E=B1237)*(Detalhe_Registro!$M:$M="SIM")))),"")</f>
        <v/>
      </c>
      <c r="E1237" s="2">
        <f>COUNTIFS(Detalhe_Registro!$D:$D,A1237,Detalhe_Registro!$E:$E,B1237,Detalhe_Registro!$M:$M,"SIM")</f>
        <v/>
      </c>
      <c r="F1237" s="2">
        <f>IFERROR(MAXIFS(Detalhe_Registro!$N:$N,Detalhe_Registro!$D:$D,A1237,Detalhe_Registro!$E:$E,B1237,Detalhe_Registro!$M:$M,"SIM"),0)</f>
        <v/>
      </c>
      <c r="G1237" s="2">
        <f>IFERROR(AVERAGEIFS(Detalhe_Registro!$N:$N,Detalhe_Registro!$D:$D,A1237,Detalhe_Registro!$E:$E,B1237,Detalhe_Registro!$M:$M,"SIM"),0)</f>
        <v/>
      </c>
      <c r="H1237" s="2">
        <f>SUMIFS(Detalhe_Registro!$F:$F,Detalhe_Registro!$D:$D,A1237,Detalhe_Registro!$E:$E,B1237,Detalhe_Registro!$M:$M,"SIM")</f>
        <v/>
      </c>
      <c r="I1237" s="2">
        <f>SUMIFS(Detalhe_Registro!$G:$G,Detalhe_Registro!$D:$D,A1237,Detalhe_Registro!$E:$E,B1237,Detalhe_Registro!$M:$M,"SIM")</f>
        <v/>
      </c>
      <c r="J1237" s="2">
        <f>IF(F1237&lt;Premissas!$B$8,"&lt; 1,00",IF(F1237&lt;Premissas!$B$9,"1,00 – 1,19",IF(F1237&lt;Premissas!$B$10,"1,20 – 1,39",IF(F1237&lt;Premissas!$B$11,"1,40 – 1,59",IF(F1237&lt;Premissas!$B$12,"1,60 – 1,99","≥ 2,00")))))</f>
        <v/>
      </c>
      <c r="K1237" s="5">
        <f>IF(F1237&lt;Premissas!$B$8,Premissas!$B$13,IF(F1237&lt;Premissas!$B$9,Premissas!$B$14,IF(F1237&lt;Premissas!$B$10,Premissas!$B$15,IF(F1237&lt;Premissas!$B$11,Premissas!$B$16,IF(F1237&lt;Premissas!$B$12,Premissas!$B$17,Premissas!$B$18)))))</f>
        <v/>
      </c>
      <c r="L1237" s="5">
        <f>K1237/Premissas!$B$4</f>
        <v/>
      </c>
      <c r="M1237" s="2">
        <f>IF(K1237=Premissas!$B$18,"SIM","NÃO")</f>
        <v/>
      </c>
    </row>
    <row r="1238">
      <c r="A1238" s="2" t="n">
        <v>5475112</v>
      </c>
      <c r="B1238" s="2" t="inlineStr">
        <is>
          <t>Adeilton Jose Dos Santos</t>
        </is>
      </c>
      <c r="C1238" s="2" t="n">
        <v>1953</v>
      </c>
      <c r="D1238" s="2">
        <f>IFERROR(TEXTJOIN(" | ",TRUE,UNIQUE(FILTER(Detalhe_Registro!$C:$C,(Detalhe_Registro!$D:$D=A1238)*(Detalhe_Registro!$E:$E=B1238)*(Detalhe_Registro!$M:$M="SIM")))),"")</f>
        <v/>
      </c>
      <c r="E1238" s="2">
        <f>COUNTIFS(Detalhe_Registro!$D:$D,A1238,Detalhe_Registro!$E:$E,B1238,Detalhe_Registro!$M:$M,"SIM")</f>
        <v/>
      </c>
      <c r="F1238" s="2">
        <f>IFERROR(MAXIFS(Detalhe_Registro!$N:$N,Detalhe_Registro!$D:$D,A1238,Detalhe_Registro!$E:$E,B1238,Detalhe_Registro!$M:$M,"SIM"),0)</f>
        <v/>
      </c>
      <c r="G1238" s="2">
        <f>IFERROR(AVERAGEIFS(Detalhe_Registro!$N:$N,Detalhe_Registro!$D:$D,A1238,Detalhe_Registro!$E:$E,B1238,Detalhe_Registro!$M:$M,"SIM"),0)</f>
        <v/>
      </c>
      <c r="H1238" s="2">
        <f>SUMIFS(Detalhe_Registro!$F:$F,Detalhe_Registro!$D:$D,A1238,Detalhe_Registro!$E:$E,B1238,Detalhe_Registro!$M:$M,"SIM")</f>
        <v/>
      </c>
      <c r="I1238" s="2">
        <f>SUMIFS(Detalhe_Registro!$G:$G,Detalhe_Registro!$D:$D,A1238,Detalhe_Registro!$E:$E,B1238,Detalhe_Registro!$M:$M,"SIM")</f>
        <v/>
      </c>
      <c r="J1238" s="2">
        <f>IF(F1238&lt;Premissas!$B$8,"&lt; 1,00",IF(F1238&lt;Premissas!$B$9,"1,00 – 1,19",IF(F1238&lt;Premissas!$B$10,"1,20 – 1,39",IF(F1238&lt;Premissas!$B$11,"1,40 – 1,59",IF(F1238&lt;Premissas!$B$12,"1,60 – 1,99","≥ 2,00")))))</f>
        <v/>
      </c>
      <c r="K1238" s="5">
        <f>IF(F1238&lt;Premissas!$B$8,Premissas!$B$13,IF(F1238&lt;Premissas!$B$9,Premissas!$B$14,IF(F1238&lt;Premissas!$B$10,Premissas!$B$15,IF(F1238&lt;Premissas!$B$11,Premissas!$B$16,IF(F1238&lt;Premissas!$B$12,Premissas!$B$17,Premissas!$B$18)))))</f>
        <v/>
      </c>
      <c r="L1238" s="5">
        <f>K1238/Premissas!$B$4</f>
        <v/>
      </c>
      <c r="M1238" s="2">
        <f>IF(K1238=Premissas!$B$18,"SIM","NÃO")</f>
        <v/>
      </c>
    </row>
    <row r="1239">
      <c r="A1239" s="2" t="inlineStr">
        <is>
          <t>5475112</t>
        </is>
      </c>
      <c r="B1239" s="2" t="inlineStr">
        <is>
          <t>Adeilton Jose Dos Santos</t>
        </is>
      </c>
      <c r="C1239" s="2" t="n">
        <v>1953</v>
      </c>
      <c r="D1239" s="2">
        <f>IFERROR(TEXTJOIN(" | ",TRUE,UNIQUE(FILTER(Detalhe_Registro!$C:$C,(Detalhe_Registro!$D:$D=A1239)*(Detalhe_Registro!$E:$E=B1239)*(Detalhe_Registro!$M:$M="SIM")))),"")</f>
        <v/>
      </c>
      <c r="E1239" s="2">
        <f>COUNTIFS(Detalhe_Registro!$D:$D,A1239,Detalhe_Registro!$E:$E,B1239,Detalhe_Registro!$M:$M,"SIM")</f>
        <v/>
      </c>
      <c r="F1239" s="2">
        <f>IFERROR(MAXIFS(Detalhe_Registro!$N:$N,Detalhe_Registro!$D:$D,A1239,Detalhe_Registro!$E:$E,B1239,Detalhe_Registro!$M:$M,"SIM"),0)</f>
        <v/>
      </c>
      <c r="G1239" s="2">
        <f>IFERROR(AVERAGEIFS(Detalhe_Registro!$N:$N,Detalhe_Registro!$D:$D,A1239,Detalhe_Registro!$E:$E,B1239,Detalhe_Registro!$M:$M,"SIM"),0)</f>
        <v/>
      </c>
      <c r="H1239" s="2">
        <f>SUMIFS(Detalhe_Registro!$F:$F,Detalhe_Registro!$D:$D,A1239,Detalhe_Registro!$E:$E,B1239,Detalhe_Registro!$M:$M,"SIM")</f>
        <v/>
      </c>
      <c r="I1239" s="2">
        <f>SUMIFS(Detalhe_Registro!$G:$G,Detalhe_Registro!$D:$D,A1239,Detalhe_Registro!$E:$E,B1239,Detalhe_Registro!$M:$M,"SIM")</f>
        <v/>
      </c>
      <c r="J1239" s="2">
        <f>IF(F1239&lt;Premissas!$B$8,"&lt; 1,00",IF(F1239&lt;Premissas!$B$9,"1,00 – 1,19",IF(F1239&lt;Premissas!$B$10,"1,20 – 1,39",IF(F1239&lt;Premissas!$B$11,"1,40 – 1,59",IF(F1239&lt;Premissas!$B$12,"1,60 – 1,99","≥ 2,00")))))</f>
        <v/>
      </c>
      <c r="K1239" s="5">
        <f>IF(F1239&lt;Premissas!$B$8,Premissas!$B$13,IF(F1239&lt;Premissas!$B$9,Premissas!$B$14,IF(F1239&lt;Premissas!$B$10,Premissas!$B$15,IF(F1239&lt;Premissas!$B$11,Premissas!$B$16,IF(F1239&lt;Premissas!$B$12,Premissas!$B$17,Premissas!$B$18)))))</f>
        <v/>
      </c>
      <c r="L1239" s="5">
        <f>K1239/Premissas!$B$4</f>
        <v/>
      </c>
      <c r="M1239" s="2">
        <f>IF(K1239=Premissas!$B$18,"SIM","NÃO")</f>
        <v/>
      </c>
    </row>
    <row r="1240">
      <c r="A1240" s="2" t="n">
        <v>5502632</v>
      </c>
      <c r="B1240" s="2" t="inlineStr">
        <is>
          <t>Aelson Epifanio</t>
        </is>
      </c>
      <c r="C1240" s="2" t="n">
        <v>1953</v>
      </c>
      <c r="D1240" s="2">
        <f>IFERROR(TEXTJOIN(" | ",TRUE,UNIQUE(FILTER(Detalhe_Registro!$C:$C,(Detalhe_Registro!$D:$D=A1240)*(Detalhe_Registro!$E:$E=B1240)*(Detalhe_Registro!$M:$M="SIM")))),"")</f>
        <v/>
      </c>
      <c r="E1240" s="2">
        <f>COUNTIFS(Detalhe_Registro!$D:$D,A1240,Detalhe_Registro!$E:$E,B1240,Detalhe_Registro!$M:$M,"SIM")</f>
        <v/>
      </c>
      <c r="F1240" s="2">
        <f>IFERROR(MAXIFS(Detalhe_Registro!$N:$N,Detalhe_Registro!$D:$D,A1240,Detalhe_Registro!$E:$E,B1240,Detalhe_Registro!$M:$M,"SIM"),0)</f>
        <v/>
      </c>
      <c r="G1240" s="2">
        <f>IFERROR(AVERAGEIFS(Detalhe_Registro!$N:$N,Detalhe_Registro!$D:$D,A1240,Detalhe_Registro!$E:$E,B1240,Detalhe_Registro!$M:$M,"SIM"),0)</f>
        <v/>
      </c>
      <c r="H1240" s="2">
        <f>SUMIFS(Detalhe_Registro!$F:$F,Detalhe_Registro!$D:$D,A1240,Detalhe_Registro!$E:$E,B1240,Detalhe_Registro!$M:$M,"SIM")</f>
        <v/>
      </c>
      <c r="I1240" s="2">
        <f>SUMIFS(Detalhe_Registro!$G:$G,Detalhe_Registro!$D:$D,A1240,Detalhe_Registro!$E:$E,B1240,Detalhe_Registro!$M:$M,"SIM")</f>
        <v/>
      </c>
      <c r="J1240" s="2">
        <f>IF(F1240&lt;Premissas!$B$8,"&lt; 1,00",IF(F1240&lt;Premissas!$B$9,"1,00 – 1,19",IF(F1240&lt;Premissas!$B$10,"1,20 – 1,39",IF(F1240&lt;Premissas!$B$11,"1,40 – 1,59",IF(F1240&lt;Premissas!$B$12,"1,60 – 1,99","≥ 2,00")))))</f>
        <v/>
      </c>
      <c r="K1240" s="5">
        <f>IF(F1240&lt;Premissas!$B$8,Premissas!$B$13,IF(F1240&lt;Premissas!$B$9,Premissas!$B$14,IF(F1240&lt;Premissas!$B$10,Premissas!$B$15,IF(F1240&lt;Premissas!$B$11,Premissas!$B$16,IF(F1240&lt;Premissas!$B$12,Premissas!$B$17,Premissas!$B$18)))))</f>
        <v/>
      </c>
      <c r="L1240" s="5">
        <f>K1240/Premissas!$B$4</f>
        <v/>
      </c>
      <c r="M1240" s="2">
        <f>IF(K1240=Premissas!$B$18,"SIM","NÃO")</f>
        <v/>
      </c>
    </row>
    <row r="1241">
      <c r="A1241" s="2" t="inlineStr">
        <is>
          <t>5502632</t>
        </is>
      </c>
      <c r="B1241" s="2" t="inlineStr">
        <is>
          <t>Aelson Epifanio</t>
        </is>
      </c>
      <c r="C1241" s="2" t="n">
        <v>1953</v>
      </c>
      <c r="D1241" s="2">
        <f>IFERROR(TEXTJOIN(" | ",TRUE,UNIQUE(FILTER(Detalhe_Registro!$C:$C,(Detalhe_Registro!$D:$D=A1241)*(Detalhe_Registro!$E:$E=B1241)*(Detalhe_Registro!$M:$M="SIM")))),"")</f>
        <v/>
      </c>
      <c r="E1241" s="2">
        <f>COUNTIFS(Detalhe_Registro!$D:$D,A1241,Detalhe_Registro!$E:$E,B1241,Detalhe_Registro!$M:$M,"SIM")</f>
        <v/>
      </c>
      <c r="F1241" s="2">
        <f>IFERROR(MAXIFS(Detalhe_Registro!$N:$N,Detalhe_Registro!$D:$D,A1241,Detalhe_Registro!$E:$E,B1241,Detalhe_Registro!$M:$M,"SIM"),0)</f>
        <v/>
      </c>
      <c r="G1241" s="2">
        <f>IFERROR(AVERAGEIFS(Detalhe_Registro!$N:$N,Detalhe_Registro!$D:$D,A1241,Detalhe_Registro!$E:$E,B1241,Detalhe_Registro!$M:$M,"SIM"),0)</f>
        <v/>
      </c>
      <c r="H1241" s="2">
        <f>SUMIFS(Detalhe_Registro!$F:$F,Detalhe_Registro!$D:$D,A1241,Detalhe_Registro!$E:$E,B1241,Detalhe_Registro!$M:$M,"SIM")</f>
        <v/>
      </c>
      <c r="I1241" s="2">
        <f>SUMIFS(Detalhe_Registro!$G:$G,Detalhe_Registro!$D:$D,A1241,Detalhe_Registro!$E:$E,B1241,Detalhe_Registro!$M:$M,"SIM")</f>
        <v/>
      </c>
      <c r="J1241" s="2">
        <f>IF(F1241&lt;Premissas!$B$8,"&lt; 1,00",IF(F1241&lt;Premissas!$B$9,"1,00 – 1,19",IF(F1241&lt;Premissas!$B$10,"1,20 – 1,39",IF(F1241&lt;Premissas!$B$11,"1,40 – 1,59",IF(F1241&lt;Premissas!$B$12,"1,60 – 1,99","≥ 2,00")))))</f>
        <v/>
      </c>
      <c r="K1241" s="5">
        <f>IF(F1241&lt;Premissas!$B$8,Premissas!$B$13,IF(F1241&lt;Premissas!$B$9,Premissas!$B$14,IF(F1241&lt;Premissas!$B$10,Premissas!$B$15,IF(F1241&lt;Premissas!$B$11,Premissas!$B$16,IF(F1241&lt;Premissas!$B$12,Premissas!$B$17,Premissas!$B$18)))))</f>
        <v/>
      </c>
      <c r="L1241" s="5">
        <f>K1241/Premissas!$B$4</f>
        <v/>
      </c>
      <c r="M1241" s="2">
        <f>IF(K1241=Premissas!$B$18,"SIM","NÃO")</f>
        <v/>
      </c>
    </row>
    <row r="1242">
      <c r="A1242" s="2" t="n">
        <v>6006132</v>
      </c>
      <c r="B1242" s="2" t="inlineStr">
        <is>
          <t>Albert Luiz Nascimento Da Silva</t>
        </is>
      </c>
      <c r="C1242" s="2" t="n">
        <v>1953</v>
      </c>
      <c r="D1242" s="2">
        <f>IFERROR(TEXTJOIN(" | ",TRUE,UNIQUE(FILTER(Detalhe_Registro!$C:$C,(Detalhe_Registro!$D:$D=A1242)*(Detalhe_Registro!$E:$E=B1242)*(Detalhe_Registro!$M:$M="SIM")))),"")</f>
        <v/>
      </c>
      <c r="E1242" s="2">
        <f>COUNTIFS(Detalhe_Registro!$D:$D,A1242,Detalhe_Registro!$E:$E,B1242,Detalhe_Registro!$M:$M,"SIM")</f>
        <v/>
      </c>
      <c r="F1242" s="2">
        <f>IFERROR(MAXIFS(Detalhe_Registro!$N:$N,Detalhe_Registro!$D:$D,A1242,Detalhe_Registro!$E:$E,B1242,Detalhe_Registro!$M:$M,"SIM"),0)</f>
        <v/>
      </c>
      <c r="G1242" s="2">
        <f>IFERROR(AVERAGEIFS(Detalhe_Registro!$N:$N,Detalhe_Registro!$D:$D,A1242,Detalhe_Registro!$E:$E,B1242,Detalhe_Registro!$M:$M,"SIM"),0)</f>
        <v/>
      </c>
      <c r="H1242" s="2">
        <f>SUMIFS(Detalhe_Registro!$F:$F,Detalhe_Registro!$D:$D,A1242,Detalhe_Registro!$E:$E,B1242,Detalhe_Registro!$M:$M,"SIM")</f>
        <v/>
      </c>
      <c r="I1242" s="2">
        <f>SUMIFS(Detalhe_Registro!$G:$G,Detalhe_Registro!$D:$D,A1242,Detalhe_Registro!$E:$E,B1242,Detalhe_Registro!$M:$M,"SIM")</f>
        <v/>
      </c>
      <c r="J1242" s="2">
        <f>IF(F1242&lt;Premissas!$B$8,"&lt; 1,00",IF(F1242&lt;Premissas!$B$9,"1,00 – 1,19",IF(F1242&lt;Premissas!$B$10,"1,20 – 1,39",IF(F1242&lt;Premissas!$B$11,"1,40 – 1,59",IF(F1242&lt;Premissas!$B$12,"1,60 – 1,99","≥ 2,00")))))</f>
        <v/>
      </c>
      <c r="K1242" s="5">
        <f>IF(F1242&lt;Premissas!$B$8,Premissas!$B$13,IF(F1242&lt;Premissas!$B$9,Premissas!$B$14,IF(F1242&lt;Premissas!$B$10,Premissas!$B$15,IF(F1242&lt;Premissas!$B$11,Premissas!$B$16,IF(F1242&lt;Premissas!$B$12,Premissas!$B$17,Premissas!$B$18)))))</f>
        <v/>
      </c>
      <c r="L1242" s="5">
        <f>K1242/Premissas!$B$4</f>
        <v/>
      </c>
      <c r="M1242" s="2">
        <f>IF(K1242=Premissas!$B$18,"SIM","NÃO")</f>
        <v/>
      </c>
    </row>
    <row r="1243">
      <c r="A1243" s="2" t="n">
        <v>5469635</v>
      </c>
      <c r="B1243" s="2" t="inlineStr">
        <is>
          <t>Aldir Fernando Do Nascimento</t>
        </is>
      </c>
      <c r="C1243" s="2" t="n">
        <v>1953</v>
      </c>
      <c r="D1243" s="2">
        <f>IFERROR(TEXTJOIN(" | ",TRUE,UNIQUE(FILTER(Detalhe_Registro!$C:$C,(Detalhe_Registro!$D:$D=A1243)*(Detalhe_Registro!$E:$E=B1243)*(Detalhe_Registro!$M:$M="SIM")))),"")</f>
        <v/>
      </c>
      <c r="E1243" s="2">
        <f>COUNTIFS(Detalhe_Registro!$D:$D,A1243,Detalhe_Registro!$E:$E,B1243,Detalhe_Registro!$M:$M,"SIM")</f>
        <v/>
      </c>
      <c r="F1243" s="2">
        <f>IFERROR(MAXIFS(Detalhe_Registro!$N:$N,Detalhe_Registro!$D:$D,A1243,Detalhe_Registro!$E:$E,B1243,Detalhe_Registro!$M:$M,"SIM"),0)</f>
        <v/>
      </c>
      <c r="G1243" s="2">
        <f>IFERROR(AVERAGEIFS(Detalhe_Registro!$N:$N,Detalhe_Registro!$D:$D,A1243,Detalhe_Registro!$E:$E,B1243,Detalhe_Registro!$M:$M,"SIM"),0)</f>
        <v/>
      </c>
      <c r="H1243" s="2">
        <f>SUMIFS(Detalhe_Registro!$F:$F,Detalhe_Registro!$D:$D,A1243,Detalhe_Registro!$E:$E,B1243,Detalhe_Registro!$M:$M,"SIM")</f>
        <v/>
      </c>
      <c r="I1243" s="2">
        <f>SUMIFS(Detalhe_Registro!$G:$G,Detalhe_Registro!$D:$D,A1243,Detalhe_Registro!$E:$E,B1243,Detalhe_Registro!$M:$M,"SIM")</f>
        <v/>
      </c>
      <c r="J1243" s="2">
        <f>IF(F1243&lt;Premissas!$B$8,"&lt; 1,00",IF(F1243&lt;Premissas!$B$9,"1,00 – 1,19",IF(F1243&lt;Premissas!$B$10,"1,20 – 1,39",IF(F1243&lt;Premissas!$B$11,"1,40 – 1,59",IF(F1243&lt;Premissas!$B$12,"1,60 – 1,99","≥ 2,00")))))</f>
        <v/>
      </c>
      <c r="K1243" s="5">
        <f>IF(F1243&lt;Premissas!$B$8,Premissas!$B$13,IF(F1243&lt;Premissas!$B$9,Premissas!$B$14,IF(F1243&lt;Premissas!$B$10,Premissas!$B$15,IF(F1243&lt;Premissas!$B$11,Premissas!$B$16,IF(F1243&lt;Premissas!$B$12,Premissas!$B$17,Premissas!$B$18)))))</f>
        <v/>
      </c>
      <c r="L1243" s="5">
        <f>K1243/Premissas!$B$4</f>
        <v/>
      </c>
      <c r="M1243" s="2">
        <f>IF(K1243=Premissas!$B$18,"SIM","NÃO")</f>
        <v/>
      </c>
    </row>
    <row r="1244">
      <c r="A1244" s="2" t="inlineStr">
        <is>
          <t>5469635</t>
        </is>
      </c>
      <c r="B1244" s="2" t="inlineStr">
        <is>
          <t>Aldir Fernando Do Nascimento</t>
        </is>
      </c>
      <c r="C1244" s="2" t="n">
        <v>1953</v>
      </c>
      <c r="D1244" s="2">
        <f>IFERROR(TEXTJOIN(" | ",TRUE,UNIQUE(FILTER(Detalhe_Registro!$C:$C,(Detalhe_Registro!$D:$D=A1244)*(Detalhe_Registro!$E:$E=B1244)*(Detalhe_Registro!$M:$M="SIM")))),"")</f>
        <v/>
      </c>
      <c r="E1244" s="2">
        <f>COUNTIFS(Detalhe_Registro!$D:$D,A1244,Detalhe_Registro!$E:$E,B1244,Detalhe_Registro!$M:$M,"SIM")</f>
        <v/>
      </c>
      <c r="F1244" s="2">
        <f>IFERROR(MAXIFS(Detalhe_Registro!$N:$N,Detalhe_Registro!$D:$D,A1244,Detalhe_Registro!$E:$E,B1244,Detalhe_Registro!$M:$M,"SIM"),0)</f>
        <v/>
      </c>
      <c r="G1244" s="2">
        <f>IFERROR(AVERAGEIFS(Detalhe_Registro!$N:$N,Detalhe_Registro!$D:$D,A1244,Detalhe_Registro!$E:$E,B1244,Detalhe_Registro!$M:$M,"SIM"),0)</f>
        <v/>
      </c>
      <c r="H1244" s="2">
        <f>SUMIFS(Detalhe_Registro!$F:$F,Detalhe_Registro!$D:$D,A1244,Detalhe_Registro!$E:$E,B1244,Detalhe_Registro!$M:$M,"SIM")</f>
        <v/>
      </c>
      <c r="I1244" s="2">
        <f>SUMIFS(Detalhe_Registro!$G:$G,Detalhe_Registro!$D:$D,A1244,Detalhe_Registro!$E:$E,B1244,Detalhe_Registro!$M:$M,"SIM")</f>
        <v/>
      </c>
      <c r="J1244" s="2">
        <f>IF(F1244&lt;Premissas!$B$8,"&lt; 1,00",IF(F1244&lt;Premissas!$B$9,"1,00 – 1,19",IF(F1244&lt;Premissas!$B$10,"1,20 – 1,39",IF(F1244&lt;Premissas!$B$11,"1,40 – 1,59",IF(F1244&lt;Premissas!$B$12,"1,60 – 1,99","≥ 2,00")))))</f>
        <v/>
      </c>
      <c r="K1244" s="5">
        <f>IF(F1244&lt;Premissas!$B$8,Premissas!$B$13,IF(F1244&lt;Premissas!$B$9,Premissas!$B$14,IF(F1244&lt;Premissas!$B$10,Premissas!$B$15,IF(F1244&lt;Premissas!$B$11,Premissas!$B$16,IF(F1244&lt;Premissas!$B$12,Premissas!$B$17,Premissas!$B$18)))))</f>
        <v/>
      </c>
      <c r="L1244" s="5">
        <f>K1244/Premissas!$B$4</f>
        <v/>
      </c>
      <c r="M1244" s="2">
        <f>IF(K1244=Premissas!$B$18,"SIM","NÃO")</f>
        <v/>
      </c>
    </row>
    <row r="1245">
      <c r="A1245" s="2" t="inlineStr">
        <is>
          <t>6012892</t>
        </is>
      </c>
      <c r="B1245" s="2" t="inlineStr">
        <is>
          <t>Anderson Cleiton De Souza</t>
        </is>
      </c>
      <c r="C1245" s="2" t="n">
        <v>1953</v>
      </c>
      <c r="D1245" s="2">
        <f>IFERROR(TEXTJOIN(" | ",TRUE,UNIQUE(FILTER(Detalhe_Registro!$C:$C,(Detalhe_Registro!$D:$D=A1245)*(Detalhe_Registro!$E:$E=B1245)*(Detalhe_Registro!$M:$M="SIM")))),"")</f>
        <v/>
      </c>
      <c r="E1245" s="2">
        <f>COUNTIFS(Detalhe_Registro!$D:$D,A1245,Detalhe_Registro!$E:$E,B1245,Detalhe_Registro!$M:$M,"SIM")</f>
        <v/>
      </c>
      <c r="F1245" s="2">
        <f>IFERROR(MAXIFS(Detalhe_Registro!$N:$N,Detalhe_Registro!$D:$D,A1245,Detalhe_Registro!$E:$E,B1245,Detalhe_Registro!$M:$M,"SIM"),0)</f>
        <v/>
      </c>
      <c r="G1245" s="2">
        <f>IFERROR(AVERAGEIFS(Detalhe_Registro!$N:$N,Detalhe_Registro!$D:$D,A1245,Detalhe_Registro!$E:$E,B1245,Detalhe_Registro!$M:$M,"SIM"),0)</f>
        <v/>
      </c>
      <c r="H1245" s="2">
        <f>SUMIFS(Detalhe_Registro!$F:$F,Detalhe_Registro!$D:$D,A1245,Detalhe_Registro!$E:$E,B1245,Detalhe_Registro!$M:$M,"SIM")</f>
        <v/>
      </c>
      <c r="I1245" s="2">
        <f>SUMIFS(Detalhe_Registro!$G:$G,Detalhe_Registro!$D:$D,A1245,Detalhe_Registro!$E:$E,B1245,Detalhe_Registro!$M:$M,"SIM")</f>
        <v/>
      </c>
      <c r="J1245" s="2">
        <f>IF(F1245&lt;Premissas!$B$8,"&lt; 1,00",IF(F1245&lt;Premissas!$B$9,"1,00 – 1,19",IF(F1245&lt;Premissas!$B$10,"1,20 – 1,39",IF(F1245&lt;Premissas!$B$11,"1,40 – 1,59",IF(F1245&lt;Premissas!$B$12,"1,60 – 1,99","≥ 2,00")))))</f>
        <v/>
      </c>
      <c r="K1245" s="5">
        <f>IF(F1245&lt;Premissas!$B$8,Premissas!$B$13,IF(F1245&lt;Premissas!$B$9,Premissas!$B$14,IF(F1245&lt;Premissas!$B$10,Premissas!$B$15,IF(F1245&lt;Premissas!$B$11,Premissas!$B$16,IF(F1245&lt;Premissas!$B$12,Premissas!$B$17,Premissas!$B$18)))))</f>
        <v/>
      </c>
      <c r="L1245" s="5">
        <f>K1245/Premissas!$B$4</f>
        <v/>
      </c>
      <c r="M1245" s="2">
        <f>IF(K1245=Premissas!$B$18,"SIM","NÃO")</f>
        <v/>
      </c>
    </row>
    <row r="1246">
      <c r="A1246" s="2" t="inlineStr">
        <is>
          <t>6028110</t>
        </is>
      </c>
      <c r="B1246" s="2" t="inlineStr">
        <is>
          <t>Anibal Tito Da Silva Junior</t>
        </is>
      </c>
      <c r="C1246" s="2" t="n">
        <v>1953</v>
      </c>
      <c r="D1246" s="2">
        <f>IFERROR(TEXTJOIN(" | ",TRUE,UNIQUE(FILTER(Detalhe_Registro!$C:$C,(Detalhe_Registro!$D:$D=A1246)*(Detalhe_Registro!$E:$E=B1246)*(Detalhe_Registro!$M:$M="SIM")))),"")</f>
        <v/>
      </c>
      <c r="E1246" s="2">
        <f>COUNTIFS(Detalhe_Registro!$D:$D,A1246,Detalhe_Registro!$E:$E,B1246,Detalhe_Registro!$M:$M,"SIM")</f>
        <v/>
      </c>
      <c r="F1246" s="2">
        <f>IFERROR(MAXIFS(Detalhe_Registro!$N:$N,Detalhe_Registro!$D:$D,A1246,Detalhe_Registro!$E:$E,B1246,Detalhe_Registro!$M:$M,"SIM"),0)</f>
        <v/>
      </c>
      <c r="G1246" s="2">
        <f>IFERROR(AVERAGEIFS(Detalhe_Registro!$N:$N,Detalhe_Registro!$D:$D,A1246,Detalhe_Registro!$E:$E,B1246,Detalhe_Registro!$M:$M,"SIM"),0)</f>
        <v/>
      </c>
      <c r="H1246" s="2">
        <f>SUMIFS(Detalhe_Registro!$F:$F,Detalhe_Registro!$D:$D,A1246,Detalhe_Registro!$E:$E,B1246,Detalhe_Registro!$M:$M,"SIM")</f>
        <v/>
      </c>
      <c r="I1246" s="2">
        <f>SUMIFS(Detalhe_Registro!$G:$G,Detalhe_Registro!$D:$D,A1246,Detalhe_Registro!$E:$E,B1246,Detalhe_Registro!$M:$M,"SIM")</f>
        <v/>
      </c>
      <c r="J1246" s="2">
        <f>IF(F1246&lt;Premissas!$B$8,"&lt; 1,00",IF(F1246&lt;Premissas!$B$9,"1,00 – 1,19",IF(F1246&lt;Premissas!$B$10,"1,20 – 1,39",IF(F1246&lt;Premissas!$B$11,"1,40 – 1,59",IF(F1246&lt;Premissas!$B$12,"1,60 – 1,99","≥ 2,00")))))</f>
        <v/>
      </c>
      <c r="K1246" s="5">
        <f>IF(F1246&lt;Premissas!$B$8,Premissas!$B$13,IF(F1246&lt;Premissas!$B$9,Premissas!$B$14,IF(F1246&lt;Premissas!$B$10,Premissas!$B$15,IF(F1246&lt;Premissas!$B$11,Premissas!$B$16,IF(F1246&lt;Premissas!$B$12,Premissas!$B$17,Premissas!$B$18)))))</f>
        <v/>
      </c>
      <c r="L1246" s="5">
        <f>K1246/Premissas!$B$4</f>
        <v/>
      </c>
      <c r="M1246" s="2">
        <f>IF(K1246=Premissas!$B$18,"SIM","NÃO")</f>
        <v/>
      </c>
    </row>
    <row r="1247">
      <c r="A1247" s="2" t="n">
        <v>281502</v>
      </c>
      <c r="B1247" s="2" t="inlineStr">
        <is>
          <t>CARLOS ANTONIO DE SOUZA</t>
        </is>
      </c>
      <c r="C1247" s="2" t="n">
        <v>1953</v>
      </c>
      <c r="D1247" s="2">
        <f>IFERROR(TEXTJOIN(" | ",TRUE,UNIQUE(FILTER(Detalhe_Registro!$C:$C,(Detalhe_Registro!$D:$D=A1247)*(Detalhe_Registro!$E:$E=B1247)*(Detalhe_Registro!$M:$M="SIM")))),"")</f>
        <v/>
      </c>
      <c r="E1247" s="2">
        <f>COUNTIFS(Detalhe_Registro!$D:$D,A1247,Detalhe_Registro!$E:$E,B1247,Detalhe_Registro!$M:$M,"SIM")</f>
        <v/>
      </c>
      <c r="F1247" s="2">
        <f>IFERROR(MAXIFS(Detalhe_Registro!$N:$N,Detalhe_Registro!$D:$D,A1247,Detalhe_Registro!$E:$E,B1247,Detalhe_Registro!$M:$M,"SIM"),0)</f>
        <v/>
      </c>
      <c r="G1247" s="2">
        <f>IFERROR(AVERAGEIFS(Detalhe_Registro!$N:$N,Detalhe_Registro!$D:$D,A1247,Detalhe_Registro!$E:$E,B1247,Detalhe_Registro!$M:$M,"SIM"),0)</f>
        <v/>
      </c>
      <c r="H1247" s="2">
        <f>SUMIFS(Detalhe_Registro!$F:$F,Detalhe_Registro!$D:$D,A1247,Detalhe_Registro!$E:$E,B1247,Detalhe_Registro!$M:$M,"SIM")</f>
        <v/>
      </c>
      <c r="I1247" s="2">
        <f>SUMIFS(Detalhe_Registro!$G:$G,Detalhe_Registro!$D:$D,A1247,Detalhe_Registro!$E:$E,B1247,Detalhe_Registro!$M:$M,"SIM")</f>
        <v/>
      </c>
      <c r="J1247" s="2">
        <f>IF(F1247&lt;Premissas!$B$8,"&lt; 1,00",IF(F1247&lt;Premissas!$B$9,"1,00 – 1,19",IF(F1247&lt;Premissas!$B$10,"1,20 – 1,39",IF(F1247&lt;Premissas!$B$11,"1,40 – 1,59",IF(F1247&lt;Premissas!$B$12,"1,60 – 1,99","≥ 2,00")))))</f>
        <v/>
      </c>
      <c r="K1247" s="5">
        <f>IF(F1247&lt;Premissas!$B$8,Premissas!$B$13,IF(F1247&lt;Premissas!$B$9,Premissas!$B$14,IF(F1247&lt;Premissas!$B$10,Premissas!$B$15,IF(F1247&lt;Premissas!$B$11,Premissas!$B$16,IF(F1247&lt;Premissas!$B$12,Premissas!$B$17,Premissas!$B$18)))))</f>
        <v/>
      </c>
      <c r="L1247" s="5">
        <f>K1247/Premissas!$B$4</f>
        <v/>
      </c>
      <c r="M1247" s="2">
        <f>IF(K1247=Premissas!$B$18,"SIM","NÃO")</f>
        <v/>
      </c>
    </row>
    <row r="1248">
      <c r="A1248" s="2" t="inlineStr">
        <is>
          <t>281502</t>
        </is>
      </c>
      <c r="B1248" s="2" t="inlineStr">
        <is>
          <t>CARLOS ANTONIO DE SOUZA</t>
        </is>
      </c>
      <c r="C1248" s="2" t="n">
        <v>1953</v>
      </c>
      <c r="D1248" s="2">
        <f>IFERROR(TEXTJOIN(" | ",TRUE,UNIQUE(FILTER(Detalhe_Registro!$C:$C,(Detalhe_Registro!$D:$D=A1248)*(Detalhe_Registro!$E:$E=B1248)*(Detalhe_Registro!$M:$M="SIM")))),"")</f>
        <v/>
      </c>
      <c r="E1248" s="2">
        <f>COUNTIFS(Detalhe_Registro!$D:$D,A1248,Detalhe_Registro!$E:$E,B1248,Detalhe_Registro!$M:$M,"SIM")</f>
        <v/>
      </c>
      <c r="F1248" s="2">
        <f>IFERROR(MAXIFS(Detalhe_Registro!$N:$N,Detalhe_Registro!$D:$D,A1248,Detalhe_Registro!$E:$E,B1248,Detalhe_Registro!$M:$M,"SIM"),0)</f>
        <v/>
      </c>
      <c r="G1248" s="2">
        <f>IFERROR(AVERAGEIFS(Detalhe_Registro!$N:$N,Detalhe_Registro!$D:$D,A1248,Detalhe_Registro!$E:$E,B1248,Detalhe_Registro!$M:$M,"SIM"),0)</f>
        <v/>
      </c>
      <c r="H1248" s="2">
        <f>SUMIFS(Detalhe_Registro!$F:$F,Detalhe_Registro!$D:$D,A1248,Detalhe_Registro!$E:$E,B1248,Detalhe_Registro!$M:$M,"SIM")</f>
        <v/>
      </c>
      <c r="I1248" s="2">
        <f>SUMIFS(Detalhe_Registro!$G:$G,Detalhe_Registro!$D:$D,A1248,Detalhe_Registro!$E:$E,B1248,Detalhe_Registro!$M:$M,"SIM")</f>
        <v/>
      </c>
      <c r="J1248" s="2">
        <f>IF(F1248&lt;Premissas!$B$8,"&lt; 1,00",IF(F1248&lt;Premissas!$B$9,"1,00 – 1,19",IF(F1248&lt;Premissas!$B$10,"1,20 – 1,39",IF(F1248&lt;Premissas!$B$11,"1,40 – 1,59",IF(F1248&lt;Premissas!$B$12,"1,60 – 1,99","≥ 2,00")))))</f>
        <v/>
      </c>
      <c r="K1248" s="5">
        <f>IF(F1248&lt;Premissas!$B$8,Premissas!$B$13,IF(F1248&lt;Premissas!$B$9,Premissas!$B$14,IF(F1248&lt;Premissas!$B$10,Premissas!$B$15,IF(F1248&lt;Premissas!$B$11,Premissas!$B$16,IF(F1248&lt;Premissas!$B$12,Premissas!$B$17,Premissas!$B$18)))))</f>
        <v/>
      </c>
      <c r="L1248" s="5">
        <f>K1248/Premissas!$B$4</f>
        <v/>
      </c>
      <c r="M1248" s="2">
        <f>IF(K1248=Premissas!$B$18,"SIM","NÃO")</f>
        <v/>
      </c>
    </row>
    <row r="1249">
      <c r="A1249" s="2" t="n">
        <v>202301</v>
      </c>
      <c r="B1249" s="2" t="inlineStr">
        <is>
          <t>CARLOS CLEYTON TEIXEIRA</t>
        </is>
      </c>
      <c r="C1249" s="2" t="n">
        <v>1953</v>
      </c>
      <c r="D1249" s="2">
        <f>IFERROR(TEXTJOIN(" | ",TRUE,UNIQUE(FILTER(Detalhe_Registro!$C:$C,(Detalhe_Registro!$D:$D=A1249)*(Detalhe_Registro!$E:$E=B1249)*(Detalhe_Registro!$M:$M="SIM")))),"")</f>
        <v/>
      </c>
      <c r="E1249" s="2">
        <f>COUNTIFS(Detalhe_Registro!$D:$D,A1249,Detalhe_Registro!$E:$E,B1249,Detalhe_Registro!$M:$M,"SIM")</f>
        <v/>
      </c>
      <c r="F1249" s="2">
        <f>IFERROR(MAXIFS(Detalhe_Registro!$N:$N,Detalhe_Registro!$D:$D,A1249,Detalhe_Registro!$E:$E,B1249,Detalhe_Registro!$M:$M,"SIM"),0)</f>
        <v/>
      </c>
      <c r="G1249" s="2">
        <f>IFERROR(AVERAGEIFS(Detalhe_Registro!$N:$N,Detalhe_Registro!$D:$D,A1249,Detalhe_Registro!$E:$E,B1249,Detalhe_Registro!$M:$M,"SIM"),0)</f>
        <v/>
      </c>
      <c r="H1249" s="2">
        <f>SUMIFS(Detalhe_Registro!$F:$F,Detalhe_Registro!$D:$D,A1249,Detalhe_Registro!$E:$E,B1249,Detalhe_Registro!$M:$M,"SIM")</f>
        <v/>
      </c>
      <c r="I1249" s="2">
        <f>SUMIFS(Detalhe_Registro!$G:$G,Detalhe_Registro!$D:$D,A1249,Detalhe_Registro!$E:$E,B1249,Detalhe_Registro!$M:$M,"SIM")</f>
        <v/>
      </c>
      <c r="J1249" s="2">
        <f>IF(F1249&lt;Premissas!$B$8,"&lt; 1,00",IF(F1249&lt;Premissas!$B$9,"1,00 – 1,19",IF(F1249&lt;Premissas!$B$10,"1,20 – 1,39",IF(F1249&lt;Premissas!$B$11,"1,40 – 1,59",IF(F1249&lt;Premissas!$B$12,"1,60 – 1,99","≥ 2,00")))))</f>
        <v/>
      </c>
      <c r="K1249" s="5">
        <f>IF(F1249&lt;Premissas!$B$8,Premissas!$B$13,IF(F1249&lt;Premissas!$B$9,Premissas!$B$14,IF(F1249&lt;Premissas!$B$10,Premissas!$B$15,IF(F1249&lt;Premissas!$B$11,Premissas!$B$16,IF(F1249&lt;Premissas!$B$12,Premissas!$B$17,Premissas!$B$18)))))</f>
        <v/>
      </c>
      <c r="L1249" s="5">
        <f>K1249/Premissas!$B$4</f>
        <v/>
      </c>
      <c r="M1249" s="2">
        <f>IF(K1249=Premissas!$B$18,"SIM","NÃO")</f>
        <v/>
      </c>
    </row>
    <row r="1250">
      <c r="A1250" s="2" t="n">
        <v>654254</v>
      </c>
      <c r="B1250" s="2" t="inlineStr">
        <is>
          <t>CLAUDEMIR JOSE DE LIMA</t>
        </is>
      </c>
      <c r="C1250" s="2" t="n">
        <v>1953</v>
      </c>
      <c r="D1250" s="2">
        <f>IFERROR(TEXTJOIN(" | ",TRUE,UNIQUE(FILTER(Detalhe_Registro!$C:$C,(Detalhe_Registro!$D:$D=A1250)*(Detalhe_Registro!$E:$E=B1250)*(Detalhe_Registro!$M:$M="SIM")))),"")</f>
        <v/>
      </c>
      <c r="E1250" s="2">
        <f>COUNTIFS(Detalhe_Registro!$D:$D,A1250,Detalhe_Registro!$E:$E,B1250,Detalhe_Registro!$M:$M,"SIM")</f>
        <v/>
      </c>
      <c r="F1250" s="2">
        <f>IFERROR(MAXIFS(Detalhe_Registro!$N:$N,Detalhe_Registro!$D:$D,A1250,Detalhe_Registro!$E:$E,B1250,Detalhe_Registro!$M:$M,"SIM"),0)</f>
        <v/>
      </c>
      <c r="G1250" s="2">
        <f>IFERROR(AVERAGEIFS(Detalhe_Registro!$N:$N,Detalhe_Registro!$D:$D,A1250,Detalhe_Registro!$E:$E,B1250,Detalhe_Registro!$M:$M,"SIM"),0)</f>
        <v/>
      </c>
      <c r="H1250" s="2">
        <f>SUMIFS(Detalhe_Registro!$F:$F,Detalhe_Registro!$D:$D,A1250,Detalhe_Registro!$E:$E,B1250,Detalhe_Registro!$M:$M,"SIM")</f>
        <v/>
      </c>
      <c r="I1250" s="2">
        <f>SUMIFS(Detalhe_Registro!$G:$G,Detalhe_Registro!$D:$D,A1250,Detalhe_Registro!$E:$E,B1250,Detalhe_Registro!$M:$M,"SIM")</f>
        <v/>
      </c>
      <c r="J1250" s="2">
        <f>IF(F1250&lt;Premissas!$B$8,"&lt; 1,00",IF(F1250&lt;Premissas!$B$9,"1,00 – 1,19",IF(F1250&lt;Premissas!$B$10,"1,20 – 1,39",IF(F1250&lt;Premissas!$B$11,"1,40 – 1,59",IF(F1250&lt;Premissas!$B$12,"1,60 – 1,99","≥ 2,00")))))</f>
        <v/>
      </c>
      <c r="K1250" s="5">
        <f>IF(F1250&lt;Premissas!$B$8,Premissas!$B$13,IF(F1250&lt;Premissas!$B$9,Premissas!$B$14,IF(F1250&lt;Premissas!$B$10,Premissas!$B$15,IF(F1250&lt;Premissas!$B$11,Premissas!$B$16,IF(F1250&lt;Premissas!$B$12,Premissas!$B$17,Premissas!$B$18)))))</f>
        <v/>
      </c>
      <c r="L1250" s="5">
        <f>K1250/Premissas!$B$4</f>
        <v/>
      </c>
      <c r="M1250" s="2">
        <f>IF(K1250=Premissas!$B$18,"SIM","NÃO")</f>
        <v/>
      </c>
    </row>
    <row r="1251">
      <c r="A1251" s="2" t="inlineStr">
        <is>
          <t>654254</t>
        </is>
      </c>
      <c r="B1251" s="2" t="inlineStr">
        <is>
          <t>CLAUDEMIR JOSE DE LIMA</t>
        </is>
      </c>
      <c r="C1251" s="2" t="n">
        <v>1953</v>
      </c>
      <c r="D1251" s="2">
        <f>IFERROR(TEXTJOIN(" | ",TRUE,UNIQUE(FILTER(Detalhe_Registro!$C:$C,(Detalhe_Registro!$D:$D=A1251)*(Detalhe_Registro!$E:$E=B1251)*(Detalhe_Registro!$M:$M="SIM")))),"")</f>
        <v/>
      </c>
      <c r="E1251" s="2">
        <f>COUNTIFS(Detalhe_Registro!$D:$D,A1251,Detalhe_Registro!$E:$E,B1251,Detalhe_Registro!$M:$M,"SIM")</f>
        <v/>
      </c>
      <c r="F1251" s="2">
        <f>IFERROR(MAXIFS(Detalhe_Registro!$N:$N,Detalhe_Registro!$D:$D,A1251,Detalhe_Registro!$E:$E,B1251,Detalhe_Registro!$M:$M,"SIM"),0)</f>
        <v/>
      </c>
      <c r="G1251" s="2">
        <f>IFERROR(AVERAGEIFS(Detalhe_Registro!$N:$N,Detalhe_Registro!$D:$D,A1251,Detalhe_Registro!$E:$E,B1251,Detalhe_Registro!$M:$M,"SIM"),0)</f>
        <v/>
      </c>
      <c r="H1251" s="2">
        <f>SUMIFS(Detalhe_Registro!$F:$F,Detalhe_Registro!$D:$D,A1251,Detalhe_Registro!$E:$E,B1251,Detalhe_Registro!$M:$M,"SIM")</f>
        <v/>
      </c>
      <c r="I1251" s="2">
        <f>SUMIFS(Detalhe_Registro!$G:$G,Detalhe_Registro!$D:$D,A1251,Detalhe_Registro!$E:$E,B1251,Detalhe_Registro!$M:$M,"SIM")</f>
        <v/>
      </c>
      <c r="J1251" s="2">
        <f>IF(F1251&lt;Premissas!$B$8,"&lt; 1,00",IF(F1251&lt;Premissas!$B$9,"1,00 – 1,19",IF(F1251&lt;Premissas!$B$10,"1,20 – 1,39",IF(F1251&lt;Premissas!$B$11,"1,40 – 1,59",IF(F1251&lt;Premissas!$B$12,"1,60 – 1,99","≥ 2,00")))))</f>
        <v/>
      </c>
      <c r="K1251" s="5">
        <f>IF(F1251&lt;Premissas!$B$8,Premissas!$B$13,IF(F1251&lt;Premissas!$B$9,Premissas!$B$14,IF(F1251&lt;Premissas!$B$10,Premissas!$B$15,IF(F1251&lt;Premissas!$B$11,Premissas!$B$16,IF(F1251&lt;Premissas!$B$12,Premissas!$B$17,Premissas!$B$18)))))</f>
        <v/>
      </c>
      <c r="L1251" s="5">
        <f>K1251/Premissas!$B$4</f>
        <v/>
      </c>
      <c r="M1251" s="2">
        <f>IF(K1251=Premissas!$B$18,"SIM","NÃO")</f>
        <v/>
      </c>
    </row>
    <row r="1252">
      <c r="A1252" s="2" t="n">
        <v>487287</v>
      </c>
      <c r="B1252" s="2" t="inlineStr">
        <is>
          <t>CRISTIANO DA SILVA AGUIAR</t>
        </is>
      </c>
      <c r="C1252" s="2" t="n">
        <v>1953</v>
      </c>
      <c r="D1252" s="2">
        <f>IFERROR(TEXTJOIN(" | ",TRUE,UNIQUE(FILTER(Detalhe_Registro!$C:$C,(Detalhe_Registro!$D:$D=A1252)*(Detalhe_Registro!$E:$E=B1252)*(Detalhe_Registro!$M:$M="SIM")))),"")</f>
        <v/>
      </c>
      <c r="E1252" s="2">
        <f>COUNTIFS(Detalhe_Registro!$D:$D,A1252,Detalhe_Registro!$E:$E,B1252,Detalhe_Registro!$M:$M,"SIM")</f>
        <v/>
      </c>
      <c r="F1252" s="2">
        <f>IFERROR(MAXIFS(Detalhe_Registro!$N:$N,Detalhe_Registro!$D:$D,A1252,Detalhe_Registro!$E:$E,B1252,Detalhe_Registro!$M:$M,"SIM"),0)</f>
        <v/>
      </c>
      <c r="G1252" s="2">
        <f>IFERROR(AVERAGEIFS(Detalhe_Registro!$N:$N,Detalhe_Registro!$D:$D,A1252,Detalhe_Registro!$E:$E,B1252,Detalhe_Registro!$M:$M,"SIM"),0)</f>
        <v/>
      </c>
      <c r="H1252" s="2">
        <f>SUMIFS(Detalhe_Registro!$F:$F,Detalhe_Registro!$D:$D,A1252,Detalhe_Registro!$E:$E,B1252,Detalhe_Registro!$M:$M,"SIM")</f>
        <v/>
      </c>
      <c r="I1252" s="2">
        <f>SUMIFS(Detalhe_Registro!$G:$G,Detalhe_Registro!$D:$D,A1252,Detalhe_Registro!$E:$E,B1252,Detalhe_Registro!$M:$M,"SIM")</f>
        <v/>
      </c>
      <c r="J1252" s="2">
        <f>IF(F1252&lt;Premissas!$B$8,"&lt; 1,00",IF(F1252&lt;Premissas!$B$9,"1,00 – 1,19",IF(F1252&lt;Premissas!$B$10,"1,20 – 1,39",IF(F1252&lt;Premissas!$B$11,"1,40 – 1,59",IF(F1252&lt;Premissas!$B$12,"1,60 – 1,99","≥ 2,00")))))</f>
        <v/>
      </c>
      <c r="K1252" s="5">
        <f>IF(F1252&lt;Premissas!$B$8,Premissas!$B$13,IF(F1252&lt;Premissas!$B$9,Premissas!$B$14,IF(F1252&lt;Premissas!$B$10,Premissas!$B$15,IF(F1252&lt;Premissas!$B$11,Premissas!$B$16,IF(F1252&lt;Premissas!$B$12,Premissas!$B$17,Premissas!$B$18)))))</f>
        <v/>
      </c>
      <c r="L1252" s="5">
        <f>K1252/Premissas!$B$4</f>
        <v/>
      </c>
      <c r="M1252" s="2">
        <f>IF(K1252=Premissas!$B$18,"SIM","NÃO")</f>
        <v/>
      </c>
    </row>
    <row r="1253">
      <c r="A1253" s="2" t="inlineStr">
        <is>
          <t>487287</t>
        </is>
      </c>
      <c r="B1253" s="2" t="inlineStr">
        <is>
          <t>CRISTIANO DA SILVA AGUIAR</t>
        </is>
      </c>
      <c r="C1253" s="2" t="n">
        <v>1953</v>
      </c>
      <c r="D1253" s="2">
        <f>IFERROR(TEXTJOIN(" | ",TRUE,UNIQUE(FILTER(Detalhe_Registro!$C:$C,(Detalhe_Registro!$D:$D=A1253)*(Detalhe_Registro!$E:$E=B1253)*(Detalhe_Registro!$M:$M="SIM")))),"")</f>
        <v/>
      </c>
      <c r="E1253" s="2">
        <f>COUNTIFS(Detalhe_Registro!$D:$D,A1253,Detalhe_Registro!$E:$E,B1253,Detalhe_Registro!$M:$M,"SIM")</f>
        <v/>
      </c>
      <c r="F1253" s="2">
        <f>IFERROR(MAXIFS(Detalhe_Registro!$N:$N,Detalhe_Registro!$D:$D,A1253,Detalhe_Registro!$E:$E,B1253,Detalhe_Registro!$M:$M,"SIM"),0)</f>
        <v/>
      </c>
      <c r="G1253" s="2">
        <f>IFERROR(AVERAGEIFS(Detalhe_Registro!$N:$N,Detalhe_Registro!$D:$D,A1253,Detalhe_Registro!$E:$E,B1253,Detalhe_Registro!$M:$M,"SIM"),0)</f>
        <v/>
      </c>
      <c r="H1253" s="2">
        <f>SUMIFS(Detalhe_Registro!$F:$F,Detalhe_Registro!$D:$D,A1253,Detalhe_Registro!$E:$E,B1253,Detalhe_Registro!$M:$M,"SIM")</f>
        <v/>
      </c>
      <c r="I1253" s="2">
        <f>SUMIFS(Detalhe_Registro!$G:$G,Detalhe_Registro!$D:$D,A1253,Detalhe_Registro!$E:$E,B1253,Detalhe_Registro!$M:$M,"SIM")</f>
        <v/>
      </c>
      <c r="J1253" s="2">
        <f>IF(F1253&lt;Premissas!$B$8,"&lt; 1,00",IF(F1253&lt;Premissas!$B$9,"1,00 – 1,19",IF(F1253&lt;Premissas!$B$10,"1,20 – 1,39",IF(F1253&lt;Premissas!$B$11,"1,40 – 1,59",IF(F1253&lt;Premissas!$B$12,"1,60 – 1,99","≥ 2,00")))))</f>
        <v/>
      </c>
      <c r="K1253" s="5">
        <f>IF(F1253&lt;Premissas!$B$8,Premissas!$B$13,IF(F1253&lt;Premissas!$B$9,Premissas!$B$14,IF(F1253&lt;Premissas!$B$10,Premissas!$B$15,IF(F1253&lt;Premissas!$B$11,Premissas!$B$16,IF(F1253&lt;Premissas!$B$12,Premissas!$B$17,Premissas!$B$18)))))</f>
        <v/>
      </c>
      <c r="L1253" s="5">
        <f>K1253/Premissas!$B$4</f>
        <v/>
      </c>
      <c r="M1253" s="2">
        <f>IF(K1253=Premissas!$B$18,"SIM","NÃO")</f>
        <v/>
      </c>
    </row>
    <row r="1254">
      <c r="A1254" s="2" t="n">
        <v>6006035</v>
      </c>
      <c r="B1254" s="2" t="inlineStr">
        <is>
          <t>Carlos Alberto Pereira Gomes Sobrinho</t>
        </is>
      </c>
      <c r="C1254" s="2" t="n">
        <v>1953</v>
      </c>
      <c r="D1254" s="2">
        <f>IFERROR(TEXTJOIN(" | ",TRUE,UNIQUE(FILTER(Detalhe_Registro!$C:$C,(Detalhe_Registro!$D:$D=A1254)*(Detalhe_Registro!$E:$E=B1254)*(Detalhe_Registro!$M:$M="SIM")))),"")</f>
        <v/>
      </c>
      <c r="E1254" s="2">
        <f>COUNTIFS(Detalhe_Registro!$D:$D,A1254,Detalhe_Registro!$E:$E,B1254,Detalhe_Registro!$M:$M,"SIM")</f>
        <v/>
      </c>
      <c r="F1254" s="2">
        <f>IFERROR(MAXIFS(Detalhe_Registro!$N:$N,Detalhe_Registro!$D:$D,A1254,Detalhe_Registro!$E:$E,B1254,Detalhe_Registro!$M:$M,"SIM"),0)</f>
        <v/>
      </c>
      <c r="G1254" s="2">
        <f>IFERROR(AVERAGEIFS(Detalhe_Registro!$N:$N,Detalhe_Registro!$D:$D,A1254,Detalhe_Registro!$E:$E,B1254,Detalhe_Registro!$M:$M,"SIM"),0)</f>
        <v/>
      </c>
      <c r="H1254" s="2">
        <f>SUMIFS(Detalhe_Registro!$F:$F,Detalhe_Registro!$D:$D,A1254,Detalhe_Registro!$E:$E,B1254,Detalhe_Registro!$M:$M,"SIM")</f>
        <v/>
      </c>
      <c r="I1254" s="2">
        <f>SUMIFS(Detalhe_Registro!$G:$G,Detalhe_Registro!$D:$D,A1254,Detalhe_Registro!$E:$E,B1254,Detalhe_Registro!$M:$M,"SIM")</f>
        <v/>
      </c>
      <c r="J1254" s="2">
        <f>IF(F1254&lt;Premissas!$B$8,"&lt; 1,00",IF(F1254&lt;Premissas!$B$9,"1,00 – 1,19",IF(F1254&lt;Premissas!$B$10,"1,20 – 1,39",IF(F1254&lt;Premissas!$B$11,"1,40 – 1,59",IF(F1254&lt;Premissas!$B$12,"1,60 – 1,99","≥ 2,00")))))</f>
        <v/>
      </c>
      <c r="K1254" s="5">
        <f>IF(F1254&lt;Premissas!$B$8,Premissas!$B$13,IF(F1254&lt;Premissas!$B$9,Premissas!$B$14,IF(F1254&lt;Premissas!$B$10,Premissas!$B$15,IF(F1254&lt;Premissas!$B$11,Premissas!$B$16,IF(F1254&lt;Premissas!$B$12,Premissas!$B$17,Premissas!$B$18)))))</f>
        <v/>
      </c>
      <c r="L1254" s="5">
        <f>K1254/Premissas!$B$4</f>
        <v/>
      </c>
      <c r="M1254" s="2">
        <f>IF(K1254=Premissas!$B$18,"SIM","NÃO")</f>
        <v/>
      </c>
    </row>
    <row r="1255">
      <c r="A1255" s="2" t="n">
        <v>6012663</v>
      </c>
      <c r="B1255" s="2" t="inlineStr">
        <is>
          <t>Carlos Kleyton Teixeira Cavalcanti</t>
        </is>
      </c>
      <c r="C1255" s="2" t="n">
        <v>1953</v>
      </c>
      <c r="D1255" s="2">
        <f>IFERROR(TEXTJOIN(" | ",TRUE,UNIQUE(FILTER(Detalhe_Registro!$C:$C,(Detalhe_Registro!$D:$D=A1255)*(Detalhe_Registro!$E:$E=B1255)*(Detalhe_Registro!$M:$M="SIM")))),"")</f>
        <v/>
      </c>
      <c r="E1255" s="2">
        <f>COUNTIFS(Detalhe_Registro!$D:$D,A1255,Detalhe_Registro!$E:$E,B1255,Detalhe_Registro!$M:$M,"SIM")</f>
        <v/>
      </c>
      <c r="F1255" s="2">
        <f>IFERROR(MAXIFS(Detalhe_Registro!$N:$N,Detalhe_Registro!$D:$D,A1255,Detalhe_Registro!$E:$E,B1255,Detalhe_Registro!$M:$M,"SIM"),0)</f>
        <v/>
      </c>
      <c r="G1255" s="2">
        <f>IFERROR(AVERAGEIFS(Detalhe_Registro!$N:$N,Detalhe_Registro!$D:$D,A1255,Detalhe_Registro!$E:$E,B1255,Detalhe_Registro!$M:$M,"SIM"),0)</f>
        <v/>
      </c>
      <c r="H1255" s="2">
        <f>SUMIFS(Detalhe_Registro!$F:$F,Detalhe_Registro!$D:$D,A1255,Detalhe_Registro!$E:$E,B1255,Detalhe_Registro!$M:$M,"SIM")</f>
        <v/>
      </c>
      <c r="I1255" s="2">
        <f>SUMIFS(Detalhe_Registro!$G:$G,Detalhe_Registro!$D:$D,A1255,Detalhe_Registro!$E:$E,B1255,Detalhe_Registro!$M:$M,"SIM")</f>
        <v/>
      </c>
      <c r="J1255" s="2">
        <f>IF(F1255&lt;Premissas!$B$8,"&lt; 1,00",IF(F1255&lt;Premissas!$B$9,"1,00 – 1,19",IF(F1255&lt;Premissas!$B$10,"1,20 – 1,39",IF(F1255&lt;Premissas!$B$11,"1,40 – 1,59",IF(F1255&lt;Premissas!$B$12,"1,60 – 1,99","≥ 2,00")))))</f>
        <v/>
      </c>
      <c r="K1255" s="5">
        <f>IF(F1255&lt;Premissas!$B$8,Premissas!$B$13,IF(F1255&lt;Premissas!$B$9,Premissas!$B$14,IF(F1255&lt;Premissas!$B$10,Premissas!$B$15,IF(F1255&lt;Premissas!$B$11,Premissas!$B$16,IF(F1255&lt;Premissas!$B$12,Premissas!$B$17,Premissas!$B$18)))))</f>
        <v/>
      </c>
      <c r="L1255" s="5">
        <f>K1255/Premissas!$B$4</f>
        <v/>
      </c>
      <c r="M1255" s="2">
        <f>IF(K1255=Premissas!$B$18,"SIM","NÃO")</f>
        <v/>
      </c>
    </row>
    <row r="1256">
      <c r="A1256" s="2" t="inlineStr">
        <is>
          <t>6012663</t>
        </is>
      </c>
      <c r="B1256" s="2" t="inlineStr">
        <is>
          <t>Carlos Kleyton Teixeira Cavalcanti</t>
        </is>
      </c>
      <c r="C1256" s="2" t="n">
        <v>1953</v>
      </c>
      <c r="D1256" s="2">
        <f>IFERROR(TEXTJOIN(" | ",TRUE,UNIQUE(FILTER(Detalhe_Registro!$C:$C,(Detalhe_Registro!$D:$D=A1256)*(Detalhe_Registro!$E:$E=B1256)*(Detalhe_Registro!$M:$M="SIM")))),"")</f>
        <v/>
      </c>
      <c r="E1256" s="2">
        <f>COUNTIFS(Detalhe_Registro!$D:$D,A1256,Detalhe_Registro!$E:$E,B1256,Detalhe_Registro!$M:$M,"SIM")</f>
        <v/>
      </c>
      <c r="F1256" s="2">
        <f>IFERROR(MAXIFS(Detalhe_Registro!$N:$N,Detalhe_Registro!$D:$D,A1256,Detalhe_Registro!$E:$E,B1256,Detalhe_Registro!$M:$M,"SIM"),0)</f>
        <v/>
      </c>
      <c r="G1256" s="2">
        <f>IFERROR(AVERAGEIFS(Detalhe_Registro!$N:$N,Detalhe_Registro!$D:$D,A1256,Detalhe_Registro!$E:$E,B1256,Detalhe_Registro!$M:$M,"SIM"),0)</f>
        <v/>
      </c>
      <c r="H1256" s="2">
        <f>SUMIFS(Detalhe_Registro!$F:$F,Detalhe_Registro!$D:$D,A1256,Detalhe_Registro!$E:$E,B1256,Detalhe_Registro!$M:$M,"SIM")</f>
        <v/>
      </c>
      <c r="I1256" s="2">
        <f>SUMIFS(Detalhe_Registro!$G:$G,Detalhe_Registro!$D:$D,A1256,Detalhe_Registro!$E:$E,B1256,Detalhe_Registro!$M:$M,"SIM")</f>
        <v/>
      </c>
      <c r="J1256" s="2">
        <f>IF(F1256&lt;Premissas!$B$8,"&lt; 1,00",IF(F1256&lt;Premissas!$B$9,"1,00 – 1,19",IF(F1256&lt;Premissas!$B$10,"1,20 – 1,39",IF(F1256&lt;Premissas!$B$11,"1,40 – 1,59",IF(F1256&lt;Premissas!$B$12,"1,60 – 1,99","≥ 2,00")))))</f>
        <v/>
      </c>
      <c r="K1256" s="5">
        <f>IF(F1256&lt;Premissas!$B$8,Premissas!$B$13,IF(F1256&lt;Premissas!$B$9,Premissas!$B$14,IF(F1256&lt;Premissas!$B$10,Premissas!$B$15,IF(F1256&lt;Premissas!$B$11,Premissas!$B$16,IF(F1256&lt;Premissas!$B$12,Premissas!$B$17,Premissas!$B$18)))))</f>
        <v/>
      </c>
      <c r="L1256" s="5">
        <f>K1256/Premissas!$B$4</f>
        <v/>
      </c>
      <c r="M1256" s="2">
        <f>IF(K1256=Premissas!$B$18,"SIM","NÃO")</f>
        <v/>
      </c>
    </row>
    <row r="1257">
      <c r="A1257" s="2" t="n">
        <v>5770840</v>
      </c>
      <c r="B1257" s="2" t="inlineStr">
        <is>
          <t>Cicero Da Conceicao Pelagio</t>
        </is>
      </c>
      <c r="C1257" s="2" t="n">
        <v>1953</v>
      </c>
      <c r="D1257" s="2">
        <f>IFERROR(TEXTJOIN(" | ",TRUE,UNIQUE(FILTER(Detalhe_Registro!$C:$C,(Detalhe_Registro!$D:$D=A1257)*(Detalhe_Registro!$E:$E=B1257)*(Detalhe_Registro!$M:$M="SIM")))),"")</f>
        <v/>
      </c>
      <c r="E1257" s="2">
        <f>COUNTIFS(Detalhe_Registro!$D:$D,A1257,Detalhe_Registro!$E:$E,B1257,Detalhe_Registro!$M:$M,"SIM")</f>
        <v/>
      </c>
      <c r="F1257" s="2">
        <f>IFERROR(MAXIFS(Detalhe_Registro!$N:$N,Detalhe_Registro!$D:$D,A1257,Detalhe_Registro!$E:$E,B1257,Detalhe_Registro!$M:$M,"SIM"),0)</f>
        <v/>
      </c>
      <c r="G1257" s="2">
        <f>IFERROR(AVERAGEIFS(Detalhe_Registro!$N:$N,Detalhe_Registro!$D:$D,A1257,Detalhe_Registro!$E:$E,B1257,Detalhe_Registro!$M:$M,"SIM"),0)</f>
        <v/>
      </c>
      <c r="H1257" s="2">
        <f>SUMIFS(Detalhe_Registro!$F:$F,Detalhe_Registro!$D:$D,A1257,Detalhe_Registro!$E:$E,B1257,Detalhe_Registro!$M:$M,"SIM")</f>
        <v/>
      </c>
      <c r="I1257" s="2">
        <f>SUMIFS(Detalhe_Registro!$G:$G,Detalhe_Registro!$D:$D,A1257,Detalhe_Registro!$E:$E,B1257,Detalhe_Registro!$M:$M,"SIM")</f>
        <v/>
      </c>
      <c r="J1257" s="2">
        <f>IF(F1257&lt;Premissas!$B$8,"&lt; 1,00",IF(F1257&lt;Premissas!$B$9,"1,00 – 1,19",IF(F1257&lt;Premissas!$B$10,"1,20 – 1,39",IF(F1257&lt;Premissas!$B$11,"1,40 – 1,59",IF(F1257&lt;Premissas!$B$12,"1,60 – 1,99","≥ 2,00")))))</f>
        <v/>
      </c>
      <c r="K1257" s="5">
        <f>IF(F1257&lt;Premissas!$B$8,Premissas!$B$13,IF(F1257&lt;Premissas!$B$9,Premissas!$B$14,IF(F1257&lt;Premissas!$B$10,Premissas!$B$15,IF(F1257&lt;Premissas!$B$11,Premissas!$B$16,IF(F1257&lt;Premissas!$B$12,Premissas!$B$17,Premissas!$B$18)))))</f>
        <v/>
      </c>
      <c r="L1257" s="5">
        <f>K1257/Premissas!$B$4</f>
        <v/>
      </c>
      <c r="M1257" s="2">
        <f>IF(K1257=Premissas!$B$18,"SIM","NÃO")</f>
        <v/>
      </c>
    </row>
    <row r="1258">
      <c r="A1258" s="2" t="inlineStr">
        <is>
          <t>5770840</t>
        </is>
      </c>
      <c r="B1258" s="2" t="inlineStr">
        <is>
          <t>Cicero Da Conceicao Pelagio</t>
        </is>
      </c>
      <c r="C1258" s="2" t="n">
        <v>1953</v>
      </c>
      <c r="D1258" s="2">
        <f>IFERROR(TEXTJOIN(" | ",TRUE,UNIQUE(FILTER(Detalhe_Registro!$C:$C,(Detalhe_Registro!$D:$D=A1258)*(Detalhe_Registro!$E:$E=B1258)*(Detalhe_Registro!$M:$M="SIM")))),"")</f>
        <v/>
      </c>
      <c r="E1258" s="2">
        <f>COUNTIFS(Detalhe_Registro!$D:$D,A1258,Detalhe_Registro!$E:$E,B1258,Detalhe_Registro!$M:$M,"SIM")</f>
        <v/>
      </c>
      <c r="F1258" s="2">
        <f>IFERROR(MAXIFS(Detalhe_Registro!$N:$N,Detalhe_Registro!$D:$D,A1258,Detalhe_Registro!$E:$E,B1258,Detalhe_Registro!$M:$M,"SIM"),0)</f>
        <v/>
      </c>
      <c r="G1258" s="2">
        <f>IFERROR(AVERAGEIFS(Detalhe_Registro!$N:$N,Detalhe_Registro!$D:$D,A1258,Detalhe_Registro!$E:$E,B1258,Detalhe_Registro!$M:$M,"SIM"),0)</f>
        <v/>
      </c>
      <c r="H1258" s="2">
        <f>SUMIFS(Detalhe_Registro!$F:$F,Detalhe_Registro!$D:$D,A1258,Detalhe_Registro!$E:$E,B1258,Detalhe_Registro!$M:$M,"SIM")</f>
        <v/>
      </c>
      <c r="I1258" s="2">
        <f>SUMIFS(Detalhe_Registro!$G:$G,Detalhe_Registro!$D:$D,A1258,Detalhe_Registro!$E:$E,B1258,Detalhe_Registro!$M:$M,"SIM")</f>
        <v/>
      </c>
      <c r="J1258" s="2">
        <f>IF(F1258&lt;Premissas!$B$8,"&lt; 1,00",IF(F1258&lt;Premissas!$B$9,"1,00 – 1,19",IF(F1258&lt;Premissas!$B$10,"1,20 – 1,39",IF(F1258&lt;Premissas!$B$11,"1,40 – 1,59",IF(F1258&lt;Premissas!$B$12,"1,60 – 1,99","≥ 2,00")))))</f>
        <v/>
      </c>
      <c r="K1258" s="5">
        <f>IF(F1258&lt;Premissas!$B$8,Premissas!$B$13,IF(F1258&lt;Premissas!$B$9,Premissas!$B$14,IF(F1258&lt;Premissas!$B$10,Premissas!$B$15,IF(F1258&lt;Premissas!$B$11,Premissas!$B$16,IF(F1258&lt;Premissas!$B$12,Premissas!$B$17,Premissas!$B$18)))))</f>
        <v/>
      </c>
      <c r="L1258" s="5">
        <f>K1258/Premissas!$B$4</f>
        <v/>
      </c>
      <c r="M1258" s="2">
        <f>IF(K1258=Premissas!$B$18,"SIM","NÃO")</f>
        <v/>
      </c>
    </row>
    <row r="1259">
      <c r="A1259" s="2" t="n">
        <v>5033020</v>
      </c>
      <c r="B1259" s="2" t="inlineStr">
        <is>
          <t>DIMAS FELIPE GOMES</t>
        </is>
      </c>
      <c r="C1259" s="2" t="n">
        <v>1953</v>
      </c>
      <c r="D1259" s="2">
        <f>IFERROR(TEXTJOIN(" | ",TRUE,UNIQUE(FILTER(Detalhe_Registro!$C:$C,(Detalhe_Registro!$D:$D=A1259)*(Detalhe_Registro!$E:$E=B1259)*(Detalhe_Registro!$M:$M="SIM")))),"")</f>
        <v/>
      </c>
      <c r="E1259" s="2">
        <f>COUNTIFS(Detalhe_Registro!$D:$D,A1259,Detalhe_Registro!$E:$E,B1259,Detalhe_Registro!$M:$M,"SIM")</f>
        <v/>
      </c>
      <c r="F1259" s="2">
        <f>IFERROR(MAXIFS(Detalhe_Registro!$N:$N,Detalhe_Registro!$D:$D,A1259,Detalhe_Registro!$E:$E,B1259,Detalhe_Registro!$M:$M,"SIM"),0)</f>
        <v/>
      </c>
      <c r="G1259" s="2">
        <f>IFERROR(AVERAGEIFS(Detalhe_Registro!$N:$N,Detalhe_Registro!$D:$D,A1259,Detalhe_Registro!$E:$E,B1259,Detalhe_Registro!$M:$M,"SIM"),0)</f>
        <v/>
      </c>
      <c r="H1259" s="2">
        <f>SUMIFS(Detalhe_Registro!$F:$F,Detalhe_Registro!$D:$D,A1259,Detalhe_Registro!$E:$E,B1259,Detalhe_Registro!$M:$M,"SIM")</f>
        <v/>
      </c>
      <c r="I1259" s="2">
        <f>SUMIFS(Detalhe_Registro!$G:$G,Detalhe_Registro!$D:$D,A1259,Detalhe_Registro!$E:$E,B1259,Detalhe_Registro!$M:$M,"SIM")</f>
        <v/>
      </c>
      <c r="J1259" s="2">
        <f>IF(F1259&lt;Premissas!$B$8,"&lt; 1,00",IF(F1259&lt;Premissas!$B$9,"1,00 – 1,19",IF(F1259&lt;Premissas!$B$10,"1,20 – 1,39",IF(F1259&lt;Premissas!$B$11,"1,40 – 1,59",IF(F1259&lt;Premissas!$B$12,"1,60 – 1,99","≥ 2,00")))))</f>
        <v/>
      </c>
      <c r="K1259" s="5">
        <f>IF(F1259&lt;Premissas!$B$8,Premissas!$B$13,IF(F1259&lt;Premissas!$B$9,Premissas!$B$14,IF(F1259&lt;Premissas!$B$10,Premissas!$B$15,IF(F1259&lt;Premissas!$B$11,Premissas!$B$16,IF(F1259&lt;Premissas!$B$12,Premissas!$B$17,Premissas!$B$18)))))</f>
        <v/>
      </c>
      <c r="L1259" s="5">
        <f>K1259/Premissas!$B$4</f>
        <v/>
      </c>
      <c r="M1259" s="2">
        <f>IF(K1259=Premissas!$B$18,"SIM","NÃO")</f>
        <v/>
      </c>
    </row>
    <row r="1260">
      <c r="A1260" s="2" t="inlineStr">
        <is>
          <t>5033020</t>
        </is>
      </c>
      <c r="B1260" s="2" t="inlineStr">
        <is>
          <t>DIMAS FELIPE GOMES</t>
        </is>
      </c>
      <c r="C1260" s="2" t="n">
        <v>1953</v>
      </c>
      <c r="D1260" s="2">
        <f>IFERROR(TEXTJOIN(" | ",TRUE,UNIQUE(FILTER(Detalhe_Registro!$C:$C,(Detalhe_Registro!$D:$D=A1260)*(Detalhe_Registro!$E:$E=B1260)*(Detalhe_Registro!$M:$M="SIM")))),"")</f>
        <v/>
      </c>
      <c r="E1260" s="2">
        <f>COUNTIFS(Detalhe_Registro!$D:$D,A1260,Detalhe_Registro!$E:$E,B1260,Detalhe_Registro!$M:$M,"SIM")</f>
        <v/>
      </c>
      <c r="F1260" s="2">
        <f>IFERROR(MAXIFS(Detalhe_Registro!$N:$N,Detalhe_Registro!$D:$D,A1260,Detalhe_Registro!$E:$E,B1260,Detalhe_Registro!$M:$M,"SIM"),0)</f>
        <v/>
      </c>
      <c r="G1260" s="2">
        <f>IFERROR(AVERAGEIFS(Detalhe_Registro!$N:$N,Detalhe_Registro!$D:$D,A1260,Detalhe_Registro!$E:$E,B1260,Detalhe_Registro!$M:$M,"SIM"),0)</f>
        <v/>
      </c>
      <c r="H1260" s="2">
        <f>SUMIFS(Detalhe_Registro!$F:$F,Detalhe_Registro!$D:$D,A1260,Detalhe_Registro!$E:$E,B1260,Detalhe_Registro!$M:$M,"SIM")</f>
        <v/>
      </c>
      <c r="I1260" s="2">
        <f>SUMIFS(Detalhe_Registro!$G:$G,Detalhe_Registro!$D:$D,A1260,Detalhe_Registro!$E:$E,B1260,Detalhe_Registro!$M:$M,"SIM")</f>
        <v/>
      </c>
      <c r="J1260" s="2">
        <f>IF(F1260&lt;Premissas!$B$8,"&lt; 1,00",IF(F1260&lt;Premissas!$B$9,"1,00 – 1,19",IF(F1260&lt;Premissas!$B$10,"1,20 – 1,39",IF(F1260&lt;Premissas!$B$11,"1,40 – 1,59",IF(F1260&lt;Premissas!$B$12,"1,60 – 1,99","≥ 2,00")))))</f>
        <v/>
      </c>
      <c r="K1260" s="5">
        <f>IF(F1260&lt;Premissas!$B$8,Premissas!$B$13,IF(F1260&lt;Premissas!$B$9,Premissas!$B$14,IF(F1260&lt;Premissas!$B$10,Premissas!$B$15,IF(F1260&lt;Premissas!$B$11,Premissas!$B$16,IF(F1260&lt;Premissas!$B$12,Premissas!$B$17,Premissas!$B$18)))))</f>
        <v/>
      </c>
      <c r="L1260" s="5">
        <f>K1260/Premissas!$B$4</f>
        <v/>
      </c>
      <c r="M1260" s="2">
        <f>IF(K1260=Premissas!$B$18,"SIM","NÃO")</f>
        <v/>
      </c>
    </row>
    <row r="1261">
      <c r="A1261" s="2" t="n">
        <v>5968283</v>
      </c>
      <c r="B1261" s="2" t="inlineStr">
        <is>
          <t>Davi Ferreira De Vasconcelos Silva</t>
        </is>
      </c>
      <c r="C1261" s="2" t="n">
        <v>1953</v>
      </c>
      <c r="D1261" s="2">
        <f>IFERROR(TEXTJOIN(" | ",TRUE,UNIQUE(FILTER(Detalhe_Registro!$C:$C,(Detalhe_Registro!$D:$D=A1261)*(Detalhe_Registro!$E:$E=B1261)*(Detalhe_Registro!$M:$M="SIM")))),"")</f>
        <v/>
      </c>
      <c r="E1261" s="2">
        <f>COUNTIFS(Detalhe_Registro!$D:$D,A1261,Detalhe_Registro!$E:$E,B1261,Detalhe_Registro!$M:$M,"SIM")</f>
        <v/>
      </c>
      <c r="F1261" s="2">
        <f>IFERROR(MAXIFS(Detalhe_Registro!$N:$N,Detalhe_Registro!$D:$D,A1261,Detalhe_Registro!$E:$E,B1261,Detalhe_Registro!$M:$M,"SIM"),0)</f>
        <v/>
      </c>
      <c r="G1261" s="2">
        <f>IFERROR(AVERAGEIFS(Detalhe_Registro!$N:$N,Detalhe_Registro!$D:$D,A1261,Detalhe_Registro!$E:$E,B1261,Detalhe_Registro!$M:$M,"SIM"),0)</f>
        <v/>
      </c>
      <c r="H1261" s="2">
        <f>SUMIFS(Detalhe_Registro!$F:$F,Detalhe_Registro!$D:$D,A1261,Detalhe_Registro!$E:$E,B1261,Detalhe_Registro!$M:$M,"SIM")</f>
        <v/>
      </c>
      <c r="I1261" s="2">
        <f>SUMIFS(Detalhe_Registro!$G:$G,Detalhe_Registro!$D:$D,A1261,Detalhe_Registro!$E:$E,B1261,Detalhe_Registro!$M:$M,"SIM")</f>
        <v/>
      </c>
      <c r="J1261" s="2">
        <f>IF(F1261&lt;Premissas!$B$8,"&lt; 1,00",IF(F1261&lt;Premissas!$B$9,"1,00 – 1,19",IF(F1261&lt;Premissas!$B$10,"1,20 – 1,39",IF(F1261&lt;Premissas!$B$11,"1,40 – 1,59",IF(F1261&lt;Premissas!$B$12,"1,60 – 1,99","≥ 2,00")))))</f>
        <v/>
      </c>
      <c r="K1261" s="5">
        <f>IF(F1261&lt;Premissas!$B$8,Premissas!$B$13,IF(F1261&lt;Premissas!$B$9,Premissas!$B$14,IF(F1261&lt;Premissas!$B$10,Premissas!$B$15,IF(F1261&lt;Premissas!$B$11,Premissas!$B$16,IF(F1261&lt;Premissas!$B$12,Premissas!$B$17,Premissas!$B$18)))))</f>
        <v/>
      </c>
      <c r="L1261" s="5">
        <f>K1261/Premissas!$B$4</f>
        <v/>
      </c>
      <c r="M1261" s="2">
        <f>IF(K1261=Premissas!$B$18,"SIM","NÃO")</f>
        <v/>
      </c>
    </row>
    <row r="1262">
      <c r="A1262" s="2" t="inlineStr">
        <is>
          <t>5968283</t>
        </is>
      </c>
      <c r="B1262" s="2" t="inlineStr">
        <is>
          <t>Davi Ferreira De Vasconcelos Silva</t>
        </is>
      </c>
      <c r="C1262" s="2" t="n">
        <v>1953</v>
      </c>
      <c r="D1262" s="2">
        <f>IFERROR(TEXTJOIN(" | ",TRUE,UNIQUE(FILTER(Detalhe_Registro!$C:$C,(Detalhe_Registro!$D:$D=A1262)*(Detalhe_Registro!$E:$E=B1262)*(Detalhe_Registro!$M:$M="SIM")))),"")</f>
        <v/>
      </c>
      <c r="E1262" s="2">
        <f>COUNTIFS(Detalhe_Registro!$D:$D,A1262,Detalhe_Registro!$E:$E,B1262,Detalhe_Registro!$M:$M,"SIM")</f>
        <v/>
      </c>
      <c r="F1262" s="2">
        <f>IFERROR(MAXIFS(Detalhe_Registro!$N:$N,Detalhe_Registro!$D:$D,A1262,Detalhe_Registro!$E:$E,B1262,Detalhe_Registro!$M:$M,"SIM"),0)</f>
        <v/>
      </c>
      <c r="G1262" s="2">
        <f>IFERROR(AVERAGEIFS(Detalhe_Registro!$N:$N,Detalhe_Registro!$D:$D,A1262,Detalhe_Registro!$E:$E,B1262,Detalhe_Registro!$M:$M,"SIM"),0)</f>
        <v/>
      </c>
      <c r="H1262" s="2">
        <f>SUMIFS(Detalhe_Registro!$F:$F,Detalhe_Registro!$D:$D,A1262,Detalhe_Registro!$E:$E,B1262,Detalhe_Registro!$M:$M,"SIM")</f>
        <v/>
      </c>
      <c r="I1262" s="2">
        <f>SUMIFS(Detalhe_Registro!$G:$G,Detalhe_Registro!$D:$D,A1262,Detalhe_Registro!$E:$E,B1262,Detalhe_Registro!$M:$M,"SIM")</f>
        <v/>
      </c>
      <c r="J1262" s="2">
        <f>IF(F1262&lt;Premissas!$B$8,"&lt; 1,00",IF(F1262&lt;Premissas!$B$9,"1,00 – 1,19",IF(F1262&lt;Premissas!$B$10,"1,20 – 1,39",IF(F1262&lt;Premissas!$B$11,"1,40 – 1,59",IF(F1262&lt;Premissas!$B$12,"1,60 – 1,99","≥ 2,00")))))</f>
        <v/>
      </c>
      <c r="K1262" s="5">
        <f>IF(F1262&lt;Premissas!$B$8,Premissas!$B$13,IF(F1262&lt;Premissas!$B$9,Premissas!$B$14,IF(F1262&lt;Premissas!$B$10,Premissas!$B$15,IF(F1262&lt;Premissas!$B$11,Premissas!$B$16,IF(F1262&lt;Premissas!$B$12,Premissas!$B$17,Premissas!$B$18)))))</f>
        <v/>
      </c>
      <c r="L1262" s="5">
        <f>K1262/Premissas!$B$4</f>
        <v/>
      </c>
      <c r="M1262" s="2">
        <f>IF(K1262=Premissas!$B$18,"SIM","NÃO")</f>
        <v/>
      </c>
    </row>
    <row r="1263">
      <c r="A1263" s="2" t="n">
        <v>5684773</v>
      </c>
      <c r="B1263" s="2" t="inlineStr">
        <is>
          <t>Davi Guilherme Monteiro Da Silva</t>
        </is>
      </c>
      <c r="C1263" s="2" t="n">
        <v>1953</v>
      </c>
      <c r="D1263" s="2">
        <f>IFERROR(TEXTJOIN(" | ",TRUE,UNIQUE(FILTER(Detalhe_Registro!$C:$C,(Detalhe_Registro!$D:$D=A1263)*(Detalhe_Registro!$E:$E=B1263)*(Detalhe_Registro!$M:$M="SIM")))),"")</f>
        <v/>
      </c>
      <c r="E1263" s="2">
        <f>COUNTIFS(Detalhe_Registro!$D:$D,A1263,Detalhe_Registro!$E:$E,B1263,Detalhe_Registro!$M:$M,"SIM")</f>
        <v/>
      </c>
      <c r="F1263" s="2">
        <f>IFERROR(MAXIFS(Detalhe_Registro!$N:$N,Detalhe_Registro!$D:$D,A1263,Detalhe_Registro!$E:$E,B1263,Detalhe_Registro!$M:$M,"SIM"),0)</f>
        <v/>
      </c>
      <c r="G1263" s="2">
        <f>IFERROR(AVERAGEIFS(Detalhe_Registro!$N:$N,Detalhe_Registro!$D:$D,A1263,Detalhe_Registro!$E:$E,B1263,Detalhe_Registro!$M:$M,"SIM"),0)</f>
        <v/>
      </c>
      <c r="H1263" s="2">
        <f>SUMIFS(Detalhe_Registro!$F:$F,Detalhe_Registro!$D:$D,A1263,Detalhe_Registro!$E:$E,B1263,Detalhe_Registro!$M:$M,"SIM")</f>
        <v/>
      </c>
      <c r="I1263" s="2">
        <f>SUMIFS(Detalhe_Registro!$G:$G,Detalhe_Registro!$D:$D,A1263,Detalhe_Registro!$E:$E,B1263,Detalhe_Registro!$M:$M,"SIM")</f>
        <v/>
      </c>
      <c r="J1263" s="2">
        <f>IF(F1263&lt;Premissas!$B$8,"&lt; 1,00",IF(F1263&lt;Premissas!$B$9,"1,00 – 1,19",IF(F1263&lt;Premissas!$B$10,"1,20 – 1,39",IF(F1263&lt;Premissas!$B$11,"1,40 – 1,59",IF(F1263&lt;Premissas!$B$12,"1,60 – 1,99","≥ 2,00")))))</f>
        <v/>
      </c>
      <c r="K1263" s="5">
        <f>IF(F1263&lt;Premissas!$B$8,Premissas!$B$13,IF(F1263&lt;Premissas!$B$9,Premissas!$B$14,IF(F1263&lt;Premissas!$B$10,Premissas!$B$15,IF(F1263&lt;Premissas!$B$11,Premissas!$B$16,IF(F1263&lt;Premissas!$B$12,Premissas!$B$17,Premissas!$B$18)))))</f>
        <v/>
      </c>
      <c r="L1263" s="5">
        <f>K1263/Premissas!$B$4</f>
        <v/>
      </c>
      <c r="M1263" s="2">
        <f>IF(K1263=Premissas!$B$18,"SIM","NÃO")</f>
        <v/>
      </c>
    </row>
    <row r="1264">
      <c r="A1264" s="2" t="inlineStr">
        <is>
          <t>5684773</t>
        </is>
      </c>
      <c r="B1264" s="2" t="inlineStr">
        <is>
          <t>Davi Guilherme Monteiro Da Silva</t>
        </is>
      </c>
      <c r="C1264" s="2" t="n">
        <v>1953</v>
      </c>
      <c r="D1264" s="2">
        <f>IFERROR(TEXTJOIN(" | ",TRUE,UNIQUE(FILTER(Detalhe_Registro!$C:$C,(Detalhe_Registro!$D:$D=A1264)*(Detalhe_Registro!$E:$E=B1264)*(Detalhe_Registro!$M:$M="SIM")))),"")</f>
        <v/>
      </c>
      <c r="E1264" s="2">
        <f>COUNTIFS(Detalhe_Registro!$D:$D,A1264,Detalhe_Registro!$E:$E,B1264,Detalhe_Registro!$M:$M,"SIM")</f>
        <v/>
      </c>
      <c r="F1264" s="2">
        <f>IFERROR(MAXIFS(Detalhe_Registro!$N:$N,Detalhe_Registro!$D:$D,A1264,Detalhe_Registro!$E:$E,B1264,Detalhe_Registro!$M:$M,"SIM"),0)</f>
        <v/>
      </c>
      <c r="G1264" s="2">
        <f>IFERROR(AVERAGEIFS(Detalhe_Registro!$N:$N,Detalhe_Registro!$D:$D,A1264,Detalhe_Registro!$E:$E,B1264,Detalhe_Registro!$M:$M,"SIM"),0)</f>
        <v/>
      </c>
      <c r="H1264" s="2">
        <f>SUMIFS(Detalhe_Registro!$F:$F,Detalhe_Registro!$D:$D,A1264,Detalhe_Registro!$E:$E,B1264,Detalhe_Registro!$M:$M,"SIM")</f>
        <v/>
      </c>
      <c r="I1264" s="2">
        <f>SUMIFS(Detalhe_Registro!$G:$G,Detalhe_Registro!$D:$D,A1264,Detalhe_Registro!$E:$E,B1264,Detalhe_Registro!$M:$M,"SIM")</f>
        <v/>
      </c>
      <c r="J1264" s="2">
        <f>IF(F1264&lt;Premissas!$B$8,"&lt; 1,00",IF(F1264&lt;Premissas!$B$9,"1,00 – 1,19",IF(F1264&lt;Premissas!$B$10,"1,20 – 1,39",IF(F1264&lt;Premissas!$B$11,"1,40 – 1,59",IF(F1264&lt;Premissas!$B$12,"1,60 – 1,99","≥ 2,00")))))</f>
        <v/>
      </c>
      <c r="K1264" s="5">
        <f>IF(F1264&lt;Premissas!$B$8,Premissas!$B$13,IF(F1264&lt;Premissas!$B$9,Premissas!$B$14,IF(F1264&lt;Premissas!$B$10,Premissas!$B$15,IF(F1264&lt;Premissas!$B$11,Premissas!$B$16,IF(F1264&lt;Premissas!$B$12,Premissas!$B$17,Premissas!$B$18)))))</f>
        <v/>
      </c>
      <c r="L1264" s="5">
        <f>K1264/Premissas!$B$4</f>
        <v/>
      </c>
      <c r="M1264" s="2">
        <f>IF(K1264=Premissas!$B$18,"SIM","NÃO")</f>
        <v/>
      </c>
    </row>
    <row r="1265">
      <c r="A1265" s="2" t="n">
        <v>5452031</v>
      </c>
      <c r="B1265" s="2" t="inlineStr">
        <is>
          <t>Diego Thiago Da Costa Silva</t>
        </is>
      </c>
      <c r="C1265" s="2" t="n">
        <v>1953</v>
      </c>
      <c r="D1265" s="2">
        <f>IFERROR(TEXTJOIN(" | ",TRUE,UNIQUE(FILTER(Detalhe_Registro!$C:$C,(Detalhe_Registro!$D:$D=A1265)*(Detalhe_Registro!$E:$E=B1265)*(Detalhe_Registro!$M:$M="SIM")))),"")</f>
        <v/>
      </c>
      <c r="E1265" s="2">
        <f>COUNTIFS(Detalhe_Registro!$D:$D,A1265,Detalhe_Registro!$E:$E,B1265,Detalhe_Registro!$M:$M,"SIM")</f>
        <v/>
      </c>
      <c r="F1265" s="2">
        <f>IFERROR(MAXIFS(Detalhe_Registro!$N:$N,Detalhe_Registro!$D:$D,A1265,Detalhe_Registro!$E:$E,B1265,Detalhe_Registro!$M:$M,"SIM"),0)</f>
        <v/>
      </c>
      <c r="G1265" s="2">
        <f>IFERROR(AVERAGEIFS(Detalhe_Registro!$N:$N,Detalhe_Registro!$D:$D,A1265,Detalhe_Registro!$E:$E,B1265,Detalhe_Registro!$M:$M,"SIM"),0)</f>
        <v/>
      </c>
      <c r="H1265" s="2">
        <f>SUMIFS(Detalhe_Registro!$F:$F,Detalhe_Registro!$D:$D,A1265,Detalhe_Registro!$E:$E,B1265,Detalhe_Registro!$M:$M,"SIM")</f>
        <v/>
      </c>
      <c r="I1265" s="2">
        <f>SUMIFS(Detalhe_Registro!$G:$G,Detalhe_Registro!$D:$D,A1265,Detalhe_Registro!$E:$E,B1265,Detalhe_Registro!$M:$M,"SIM")</f>
        <v/>
      </c>
      <c r="J1265" s="2">
        <f>IF(F1265&lt;Premissas!$B$8,"&lt; 1,00",IF(F1265&lt;Premissas!$B$9,"1,00 – 1,19",IF(F1265&lt;Premissas!$B$10,"1,20 – 1,39",IF(F1265&lt;Premissas!$B$11,"1,40 – 1,59",IF(F1265&lt;Premissas!$B$12,"1,60 – 1,99","≥ 2,00")))))</f>
        <v/>
      </c>
      <c r="K1265" s="5">
        <f>IF(F1265&lt;Premissas!$B$8,Premissas!$B$13,IF(F1265&lt;Premissas!$B$9,Premissas!$B$14,IF(F1265&lt;Premissas!$B$10,Premissas!$B$15,IF(F1265&lt;Premissas!$B$11,Premissas!$B$16,IF(F1265&lt;Premissas!$B$12,Premissas!$B$17,Premissas!$B$18)))))</f>
        <v/>
      </c>
      <c r="L1265" s="5">
        <f>K1265/Premissas!$B$4</f>
        <v/>
      </c>
      <c r="M1265" s="2">
        <f>IF(K1265=Premissas!$B$18,"SIM","NÃO")</f>
        <v/>
      </c>
    </row>
    <row r="1266">
      <c r="A1266" s="2" t="n">
        <v>416009</v>
      </c>
      <c r="B1266" s="2" t="inlineStr">
        <is>
          <t>EDSON PEREIRA GOMES</t>
        </is>
      </c>
      <c r="C1266" s="2" t="n">
        <v>1953</v>
      </c>
      <c r="D1266" s="2">
        <f>IFERROR(TEXTJOIN(" | ",TRUE,UNIQUE(FILTER(Detalhe_Registro!$C:$C,(Detalhe_Registro!$D:$D=A1266)*(Detalhe_Registro!$E:$E=B1266)*(Detalhe_Registro!$M:$M="SIM")))),"")</f>
        <v/>
      </c>
      <c r="E1266" s="2">
        <f>COUNTIFS(Detalhe_Registro!$D:$D,A1266,Detalhe_Registro!$E:$E,B1266,Detalhe_Registro!$M:$M,"SIM")</f>
        <v/>
      </c>
      <c r="F1266" s="2">
        <f>IFERROR(MAXIFS(Detalhe_Registro!$N:$N,Detalhe_Registro!$D:$D,A1266,Detalhe_Registro!$E:$E,B1266,Detalhe_Registro!$M:$M,"SIM"),0)</f>
        <v/>
      </c>
      <c r="G1266" s="2">
        <f>IFERROR(AVERAGEIFS(Detalhe_Registro!$N:$N,Detalhe_Registro!$D:$D,A1266,Detalhe_Registro!$E:$E,B1266,Detalhe_Registro!$M:$M,"SIM"),0)</f>
        <v/>
      </c>
      <c r="H1266" s="2">
        <f>SUMIFS(Detalhe_Registro!$F:$F,Detalhe_Registro!$D:$D,A1266,Detalhe_Registro!$E:$E,B1266,Detalhe_Registro!$M:$M,"SIM")</f>
        <v/>
      </c>
      <c r="I1266" s="2">
        <f>SUMIFS(Detalhe_Registro!$G:$G,Detalhe_Registro!$D:$D,A1266,Detalhe_Registro!$E:$E,B1266,Detalhe_Registro!$M:$M,"SIM")</f>
        <v/>
      </c>
      <c r="J1266" s="2">
        <f>IF(F1266&lt;Premissas!$B$8,"&lt; 1,00",IF(F1266&lt;Premissas!$B$9,"1,00 – 1,19",IF(F1266&lt;Premissas!$B$10,"1,20 – 1,39",IF(F1266&lt;Premissas!$B$11,"1,40 – 1,59",IF(F1266&lt;Premissas!$B$12,"1,60 – 1,99","≥ 2,00")))))</f>
        <v/>
      </c>
      <c r="K1266" s="5">
        <f>IF(F1266&lt;Premissas!$B$8,Premissas!$B$13,IF(F1266&lt;Premissas!$B$9,Premissas!$B$14,IF(F1266&lt;Premissas!$B$10,Premissas!$B$15,IF(F1266&lt;Premissas!$B$11,Premissas!$B$16,IF(F1266&lt;Premissas!$B$12,Premissas!$B$17,Premissas!$B$18)))))</f>
        <v/>
      </c>
      <c r="L1266" s="5">
        <f>K1266/Premissas!$B$4</f>
        <v/>
      </c>
      <c r="M1266" s="2">
        <f>IF(K1266=Premissas!$B$18,"SIM","NÃO")</f>
        <v/>
      </c>
    </row>
    <row r="1267">
      <c r="A1267" s="2" t="inlineStr">
        <is>
          <t>416009</t>
        </is>
      </c>
      <c r="B1267" s="2" t="inlineStr">
        <is>
          <t>EDSON PEREIRA GOMES</t>
        </is>
      </c>
      <c r="C1267" s="2" t="n">
        <v>1953</v>
      </c>
      <c r="D1267" s="2">
        <f>IFERROR(TEXTJOIN(" | ",TRUE,UNIQUE(FILTER(Detalhe_Registro!$C:$C,(Detalhe_Registro!$D:$D=A1267)*(Detalhe_Registro!$E:$E=B1267)*(Detalhe_Registro!$M:$M="SIM")))),"")</f>
        <v/>
      </c>
      <c r="E1267" s="2">
        <f>COUNTIFS(Detalhe_Registro!$D:$D,A1267,Detalhe_Registro!$E:$E,B1267,Detalhe_Registro!$M:$M,"SIM")</f>
        <v/>
      </c>
      <c r="F1267" s="2">
        <f>IFERROR(MAXIFS(Detalhe_Registro!$N:$N,Detalhe_Registro!$D:$D,A1267,Detalhe_Registro!$E:$E,B1267,Detalhe_Registro!$M:$M,"SIM"),0)</f>
        <v/>
      </c>
      <c r="G1267" s="2">
        <f>IFERROR(AVERAGEIFS(Detalhe_Registro!$N:$N,Detalhe_Registro!$D:$D,A1267,Detalhe_Registro!$E:$E,B1267,Detalhe_Registro!$M:$M,"SIM"),0)</f>
        <v/>
      </c>
      <c r="H1267" s="2">
        <f>SUMIFS(Detalhe_Registro!$F:$F,Detalhe_Registro!$D:$D,A1267,Detalhe_Registro!$E:$E,B1267,Detalhe_Registro!$M:$M,"SIM")</f>
        <v/>
      </c>
      <c r="I1267" s="2">
        <f>SUMIFS(Detalhe_Registro!$G:$G,Detalhe_Registro!$D:$D,A1267,Detalhe_Registro!$E:$E,B1267,Detalhe_Registro!$M:$M,"SIM")</f>
        <v/>
      </c>
      <c r="J1267" s="2">
        <f>IF(F1267&lt;Premissas!$B$8,"&lt; 1,00",IF(F1267&lt;Premissas!$B$9,"1,00 – 1,19",IF(F1267&lt;Premissas!$B$10,"1,20 – 1,39",IF(F1267&lt;Premissas!$B$11,"1,40 – 1,59",IF(F1267&lt;Premissas!$B$12,"1,60 – 1,99","≥ 2,00")))))</f>
        <v/>
      </c>
      <c r="K1267" s="5">
        <f>IF(F1267&lt;Premissas!$B$8,Premissas!$B$13,IF(F1267&lt;Premissas!$B$9,Premissas!$B$14,IF(F1267&lt;Premissas!$B$10,Premissas!$B$15,IF(F1267&lt;Premissas!$B$11,Premissas!$B$16,IF(F1267&lt;Premissas!$B$12,Premissas!$B$17,Premissas!$B$18)))))</f>
        <v/>
      </c>
      <c r="L1267" s="5">
        <f>K1267/Premissas!$B$4</f>
        <v/>
      </c>
      <c r="M1267" s="2">
        <f>IF(K1267=Premissas!$B$18,"SIM","NÃO")</f>
        <v/>
      </c>
    </row>
    <row r="1268">
      <c r="A1268" s="2" t="n">
        <v>514787</v>
      </c>
      <c r="B1268" s="2" t="inlineStr">
        <is>
          <t>EDUARDO FRANCA DOS SANTOS</t>
        </is>
      </c>
      <c r="C1268" s="2" t="n">
        <v>1953</v>
      </c>
      <c r="D1268" s="2">
        <f>IFERROR(TEXTJOIN(" | ",TRUE,UNIQUE(FILTER(Detalhe_Registro!$C:$C,(Detalhe_Registro!$D:$D=A1268)*(Detalhe_Registro!$E:$E=B1268)*(Detalhe_Registro!$M:$M="SIM")))),"")</f>
        <v/>
      </c>
      <c r="E1268" s="2">
        <f>COUNTIFS(Detalhe_Registro!$D:$D,A1268,Detalhe_Registro!$E:$E,B1268,Detalhe_Registro!$M:$M,"SIM")</f>
        <v/>
      </c>
      <c r="F1268" s="2">
        <f>IFERROR(MAXIFS(Detalhe_Registro!$N:$N,Detalhe_Registro!$D:$D,A1268,Detalhe_Registro!$E:$E,B1268,Detalhe_Registro!$M:$M,"SIM"),0)</f>
        <v/>
      </c>
      <c r="G1268" s="2">
        <f>IFERROR(AVERAGEIFS(Detalhe_Registro!$N:$N,Detalhe_Registro!$D:$D,A1268,Detalhe_Registro!$E:$E,B1268,Detalhe_Registro!$M:$M,"SIM"),0)</f>
        <v/>
      </c>
      <c r="H1268" s="2">
        <f>SUMIFS(Detalhe_Registro!$F:$F,Detalhe_Registro!$D:$D,A1268,Detalhe_Registro!$E:$E,B1268,Detalhe_Registro!$M:$M,"SIM")</f>
        <v/>
      </c>
      <c r="I1268" s="2">
        <f>SUMIFS(Detalhe_Registro!$G:$G,Detalhe_Registro!$D:$D,A1268,Detalhe_Registro!$E:$E,B1268,Detalhe_Registro!$M:$M,"SIM")</f>
        <v/>
      </c>
      <c r="J1268" s="2">
        <f>IF(F1268&lt;Premissas!$B$8,"&lt; 1,00",IF(F1268&lt;Premissas!$B$9,"1,00 – 1,19",IF(F1268&lt;Premissas!$B$10,"1,20 – 1,39",IF(F1268&lt;Premissas!$B$11,"1,40 – 1,59",IF(F1268&lt;Premissas!$B$12,"1,60 – 1,99","≥ 2,00")))))</f>
        <v/>
      </c>
      <c r="K1268" s="5">
        <f>IF(F1268&lt;Premissas!$B$8,Premissas!$B$13,IF(F1268&lt;Premissas!$B$9,Premissas!$B$14,IF(F1268&lt;Premissas!$B$10,Premissas!$B$15,IF(F1268&lt;Premissas!$B$11,Premissas!$B$16,IF(F1268&lt;Premissas!$B$12,Premissas!$B$17,Premissas!$B$18)))))</f>
        <v/>
      </c>
      <c r="L1268" s="5">
        <f>K1268/Premissas!$B$4</f>
        <v/>
      </c>
      <c r="M1268" s="2">
        <f>IF(K1268=Premissas!$B$18,"SIM","NÃO")</f>
        <v/>
      </c>
    </row>
    <row r="1269">
      <c r="A1269" s="2" t="n">
        <v>5414172</v>
      </c>
      <c r="B1269" s="2" t="inlineStr">
        <is>
          <t>Eleandro Franca De Paula</t>
        </is>
      </c>
      <c r="C1269" s="2" t="n">
        <v>1953</v>
      </c>
      <c r="D1269" s="2">
        <f>IFERROR(TEXTJOIN(" | ",TRUE,UNIQUE(FILTER(Detalhe_Registro!$C:$C,(Detalhe_Registro!$D:$D=A1269)*(Detalhe_Registro!$E:$E=B1269)*(Detalhe_Registro!$M:$M="SIM")))),"")</f>
        <v/>
      </c>
      <c r="E1269" s="2">
        <f>COUNTIFS(Detalhe_Registro!$D:$D,A1269,Detalhe_Registro!$E:$E,B1269,Detalhe_Registro!$M:$M,"SIM")</f>
        <v/>
      </c>
      <c r="F1269" s="2">
        <f>IFERROR(MAXIFS(Detalhe_Registro!$N:$N,Detalhe_Registro!$D:$D,A1269,Detalhe_Registro!$E:$E,B1269,Detalhe_Registro!$M:$M,"SIM"),0)</f>
        <v/>
      </c>
      <c r="G1269" s="2">
        <f>IFERROR(AVERAGEIFS(Detalhe_Registro!$N:$N,Detalhe_Registro!$D:$D,A1269,Detalhe_Registro!$E:$E,B1269,Detalhe_Registro!$M:$M,"SIM"),0)</f>
        <v/>
      </c>
      <c r="H1269" s="2">
        <f>SUMIFS(Detalhe_Registro!$F:$F,Detalhe_Registro!$D:$D,A1269,Detalhe_Registro!$E:$E,B1269,Detalhe_Registro!$M:$M,"SIM")</f>
        <v/>
      </c>
      <c r="I1269" s="2">
        <f>SUMIFS(Detalhe_Registro!$G:$G,Detalhe_Registro!$D:$D,A1269,Detalhe_Registro!$E:$E,B1269,Detalhe_Registro!$M:$M,"SIM")</f>
        <v/>
      </c>
      <c r="J1269" s="2">
        <f>IF(F1269&lt;Premissas!$B$8,"&lt; 1,00",IF(F1269&lt;Premissas!$B$9,"1,00 – 1,19",IF(F1269&lt;Premissas!$B$10,"1,20 – 1,39",IF(F1269&lt;Premissas!$B$11,"1,40 – 1,59",IF(F1269&lt;Premissas!$B$12,"1,60 – 1,99","≥ 2,00")))))</f>
        <v/>
      </c>
      <c r="K1269" s="5">
        <f>IF(F1269&lt;Premissas!$B$8,Premissas!$B$13,IF(F1269&lt;Premissas!$B$9,Premissas!$B$14,IF(F1269&lt;Premissas!$B$10,Premissas!$B$15,IF(F1269&lt;Premissas!$B$11,Premissas!$B$16,IF(F1269&lt;Premissas!$B$12,Premissas!$B$17,Premissas!$B$18)))))</f>
        <v/>
      </c>
      <c r="L1269" s="5">
        <f>K1269/Premissas!$B$4</f>
        <v/>
      </c>
      <c r="M1269" s="2">
        <f>IF(K1269=Premissas!$B$18,"SIM","NÃO")</f>
        <v/>
      </c>
    </row>
    <row r="1270">
      <c r="A1270" s="2" t="inlineStr">
        <is>
          <t>5414172</t>
        </is>
      </c>
      <c r="B1270" s="2" t="inlineStr">
        <is>
          <t>Eleandro Franca De Paula</t>
        </is>
      </c>
      <c r="C1270" s="2" t="n">
        <v>1953</v>
      </c>
      <c r="D1270" s="2">
        <f>IFERROR(TEXTJOIN(" | ",TRUE,UNIQUE(FILTER(Detalhe_Registro!$C:$C,(Detalhe_Registro!$D:$D=A1270)*(Detalhe_Registro!$E:$E=B1270)*(Detalhe_Registro!$M:$M="SIM")))),"")</f>
        <v/>
      </c>
      <c r="E1270" s="2">
        <f>COUNTIFS(Detalhe_Registro!$D:$D,A1270,Detalhe_Registro!$E:$E,B1270,Detalhe_Registro!$M:$M,"SIM")</f>
        <v/>
      </c>
      <c r="F1270" s="2">
        <f>IFERROR(MAXIFS(Detalhe_Registro!$N:$N,Detalhe_Registro!$D:$D,A1270,Detalhe_Registro!$E:$E,B1270,Detalhe_Registro!$M:$M,"SIM"),0)</f>
        <v/>
      </c>
      <c r="G1270" s="2">
        <f>IFERROR(AVERAGEIFS(Detalhe_Registro!$N:$N,Detalhe_Registro!$D:$D,A1270,Detalhe_Registro!$E:$E,B1270,Detalhe_Registro!$M:$M,"SIM"),0)</f>
        <v/>
      </c>
      <c r="H1270" s="2">
        <f>SUMIFS(Detalhe_Registro!$F:$F,Detalhe_Registro!$D:$D,A1270,Detalhe_Registro!$E:$E,B1270,Detalhe_Registro!$M:$M,"SIM")</f>
        <v/>
      </c>
      <c r="I1270" s="2">
        <f>SUMIFS(Detalhe_Registro!$G:$G,Detalhe_Registro!$D:$D,A1270,Detalhe_Registro!$E:$E,B1270,Detalhe_Registro!$M:$M,"SIM")</f>
        <v/>
      </c>
      <c r="J1270" s="2">
        <f>IF(F1270&lt;Premissas!$B$8,"&lt; 1,00",IF(F1270&lt;Premissas!$B$9,"1,00 – 1,19",IF(F1270&lt;Premissas!$B$10,"1,20 – 1,39",IF(F1270&lt;Premissas!$B$11,"1,40 – 1,59",IF(F1270&lt;Premissas!$B$12,"1,60 – 1,99","≥ 2,00")))))</f>
        <v/>
      </c>
      <c r="K1270" s="5">
        <f>IF(F1270&lt;Premissas!$B$8,Premissas!$B$13,IF(F1270&lt;Premissas!$B$9,Premissas!$B$14,IF(F1270&lt;Premissas!$B$10,Premissas!$B$15,IF(F1270&lt;Premissas!$B$11,Premissas!$B$16,IF(F1270&lt;Premissas!$B$12,Premissas!$B$17,Premissas!$B$18)))))</f>
        <v/>
      </c>
      <c r="L1270" s="5">
        <f>K1270/Premissas!$B$4</f>
        <v/>
      </c>
      <c r="M1270" s="2">
        <f>IF(K1270=Premissas!$B$18,"SIM","NÃO")</f>
        <v/>
      </c>
    </row>
    <row r="1271">
      <c r="A1271" s="2" t="n">
        <v>654255</v>
      </c>
      <c r="B1271" s="2" t="inlineStr">
        <is>
          <t>Elvis Ferraz De Albuquerque</t>
        </is>
      </c>
      <c r="C1271" s="2" t="n">
        <v>1953</v>
      </c>
      <c r="D1271" s="2">
        <f>IFERROR(TEXTJOIN(" | ",TRUE,UNIQUE(FILTER(Detalhe_Registro!$C:$C,(Detalhe_Registro!$D:$D=A1271)*(Detalhe_Registro!$E:$E=B1271)*(Detalhe_Registro!$M:$M="SIM")))),"")</f>
        <v/>
      </c>
      <c r="E1271" s="2">
        <f>COUNTIFS(Detalhe_Registro!$D:$D,A1271,Detalhe_Registro!$E:$E,B1271,Detalhe_Registro!$M:$M,"SIM")</f>
        <v/>
      </c>
      <c r="F1271" s="2">
        <f>IFERROR(MAXIFS(Detalhe_Registro!$N:$N,Detalhe_Registro!$D:$D,A1271,Detalhe_Registro!$E:$E,B1271,Detalhe_Registro!$M:$M,"SIM"),0)</f>
        <v/>
      </c>
      <c r="G1271" s="2">
        <f>IFERROR(AVERAGEIFS(Detalhe_Registro!$N:$N,Detalhe_Registro!$D:$D,A1271,Detalhe_Registro!$E:$E,B1271,Detalhe_Registro!$M:$M,"SIM"),0)</f>
        <v/>
      </c>
      <c r="H1271" s="2">
        <f>SUMIFS(Detalhe_Registro!$F:$F,Detalhe_Registro!$D:$D,A1271,Detalhe_Registro!$E:$E,B1271,Detalhe_Registro!$M:$M,"SIM")</f>
        <v/>
      </c>
      <c r="I1271" s="2">
        <f>SUMIFS(Detalhe_Registro!$G:$G,Detalhe_Registro!$D:$D,A1271,Detalhe_Registro!$E:$E,B1271,Detalhe_Registro!$M:$M,"SIM")</f>
        <v/>
      </c>
      <c r="J1271" s="2">
        <f>IF(F1271&lt;Premissas!$B$8,"&lt; 1,00",IF(F1271&lt;Premissas!$B$9,"1,00 – 1,19",IF(F1271&lt;Premissas!$B$10,"1,20 – 1,39",IF(F1271&lt;Premissas!$B$11,"1,40 – 1,59",IF(F1271&lt;Premissas!$B$12,"1,60 – 1,99","≥ 2,00")))))</f>
        <v/>
      </c>
      <c r="K1271" s="5">
        <f>IF(F1271&lt;Premissas!$B$8,Premissas!$B$13,IF(F1271&lt;Premissas!$B$9,Premissas!$B$14,IF(F1271&lt;Premissas!$B$10,Premissas!$B$15,IF(F1271&lt;Premissas!$B$11,Premissas!$B$16,IF(F1271&lt;Premissas!$B$12,Premissas!$B$17,Premissas!$B$18)))))</f>
        <v/>
      </c>
      <c r="L1271" s="5">
        <f>K1271/Premissas!$B$4</f>
        <v/>
      </c>
      <c r="M1271" s="2">
        <f>IF(K1271=Premissas!$B$18,"SIM","NÃO")</f>
        <v/>
      </c>
    </row>
    <row r="1272">
      <c r="A1272" s="2" t="inlineStr">
        <is>
          <t>654255</t>
        </is>
      </c>
      <c r="B1272" s="2" t="inlineStr">
        <is>
          <t>Elvis Ferraz De Albuquerque</t>
        </is>
      </c>
      <c r="C1272" s="2" t="n">
        <v>1953</v>
      </c>
      <c r="D1272" s="2">
        <f>IFERROR(TEXTJOIN(" | ",TRUE,UNIQUE(FILTER(Detalhe_Registro!$C:$C,(Detalhe_Registro!$D:$D=A1272)*(Detalhe_Registro!$E:$E=B1272)*(Detalhe_Registro!$M:$M="SIM")))),"")</f>
        <v/>
      </c>
      <c r="E1272" s="2">
        <f>COUNTIFS(Detalhe_Registro!$D:$D,A1272,Detalhe_Registro!$E:$E,B1272,Detalhe_Registro!$M:$M,"SIM")</f>
        <v/>
      </c>
      <c r="F1272" s="2">
        <f>IFERROR(MAXIFS(Detalhe_Registro!$N:$N,Detalhe_Registro!$D:$D,A1272,Detalhe_Registro!$E:$E,B1272,Detalhe_Registro!$M:$M,"SIM"),0)</f>
        <v/>
      </c>
      <c r="G1272" s="2">
        <f>IFERROR(AVERAGEIFS(Detalhe_Registro!$N:$N,Detalhe_Registro!$D:$D,A1272,Detalhe_Registro!$E:$E,B1272,Detalhe_Registro!$M:$M,"SIM"),0)</f>
        <v/>
      </c>
      <c r="H1272" s="2">
        <f>SUMIFS(Detalhe_Registro!$F:$F,Detalhe_Registro!$D:$D,A1272,Detalhe_Registro!$E:$E,B1272,Detalhe_Registro!$M:$M,"SIM")</f>
        <v/>
      </c>
      <c r="I1272" s="2">
        <f>SUMIFS(Detalhe_Registro!$G:$G,Detalhe_Registro!$D:$D,A1272,Detalhe_Registro!$E:$E,B1272,Detalhe_Registro!$M:$M,"SIM")</f>
        <v/>
      </c>
      <c r="J1272" s="2">
        <f>IF(F1272&lt;Premissas!$B$8,"&lt; 1,00",IF(F1272&lt;Premissas!$B$9,"1,00 – 1,19",IF(F1272&lt;Premissas!$B$10,"1,20 – 1,39",IF(F1272&lt;Premissas!$B$11,"1,40 – 1,59",IF(F1272&lt;Premissas!$B$12,"1,60 – 1,99","≥ 2,00")))))</f>
        <v/>
      </c>
      <c r="K1272" s="5">
        <f>IF(F1272&lt;Premissas!$B$8,Premissas!$B$13,IF(F1272&lt;Premissas!$B$9,Premissas!$B$14,IF(F1272&lt;Premissas!$B$10,Premissas!$B$15,IF(F1272&lt;Premissas!$B$11,Premissas!$B$16,IF(F1272&lt;Premissas!$B$12,Premissas!$B$17,Premissas!$B$18)))))</f>
        <v/>
      </c>
      <c r="L1272" s="5">
        <f>K1272/Premissas!$B$4</f>
        <v/>
      </c>
      <c r="M1272" s="2">
        <f>IF(K1272=Premissas!$B$18,"SIM","NÃO")</f>
        <v/>
      </c>
    </row>
    <row r="1273">
      <c r="A1273" s="2" t="n">
        <v>634064</v>
      </c>
      <c r="B1273" s="2" t="inlineStr">
        <is>
          <t>GIVANILDO RIBEIRO DA SILVA</t>
        </is>
      </c>
      <c r="C1273" s="2" t="n">
        <v>1953</v>
      </c>
      <c r="D1273" s="2">
        <f>IFERROR(TEXTJOIN(" | ",TRUE,UNIQUE(FILTER(Detalhe_Registro!$C:$C,(Detalhe_Registro!$D:$D=A1273)*(Detalhe_Registro!$E:$E=B1273)*(Detalhe_Registro!$M:$M="SIM")))),"")</f>
        <v/>
      </c>
      <c r="E1273" s="2">
        <f>COUNTIFS(Detalhe_Registro!$D:$D,A1273,Detalhe_Registro!$E:$E,B1273,Detalhe_Registro!$M:$M,"SIM")</f>
        <v/>
      </c>
      <c r="F1273" s="2">
        <f>IFERROR(MAXIFS(Detalhe_Registro!$N:$N,Detalhe_Registro!$D:$D,A1273,Detalhe_Registro!$E:$E,B1273,Detalhe_Registro!$M:$M,"SIM"),0)</f>
        <v/>
      </c>
      <c r="G1273" s="2">
        <f>IFERROR(AVERAGEIFS(Detalhe_Registro!$N:$N,Detalhe_Registro!$D:$D,A1273,Detalhe_Registro!$E:$E,B1273,Detalhe_Registro!$M:$M,"SIM"),0)</f>
        <v/>
      </c>
      <c r="H1273" s="2">
        <f>SUMIFS(Detalhe_Registro!$F:$F,Detalhe_Registro!$D:$D,A1273,Detalhe_Registro!$E:$E,B1273,Detalhe_Registro!$M:$M,"SIM")</f>
        <v/>
      </c>
      <c r="I1273" s="2">
        <f>SUMIFS(Detalhe_Registro!$G:$G,Detalhe_Registro!$D:$D,A1273,Detalhe_Registro!$E:$E,B1273,Detalhe_Registro!$M:$M,"SIM")</f>
        <v/>
      </c>
      <c r="J1273" s="2">
        <f>IF(F1273&lt;Premissas!$B$8,"&lt; 1,00",IF(F1273&lt;Premissas!$B$9,"1,00 – 1,19",IF(F1273&lt;Premissas!$B$10,"1,20 – 1,39",IF(F1273&lt;Premissas!$B$11,"1,40 – 1,59",IF(F1273&lt;Premissas!$B$12,"1,60 – 1,99","≥ 2,00")))))</f>
        <v/>
      </c>
      <c r="K1273" s="5">
        <f>IF(F1273&lt;Premissas!$B$8,Premissas!$B$13,IF(F1273&lt;Premissas!$B$9,Premissas!$B$14,IF(F1273&lt;Premissas!$B$10,Premissas!$B$15,IF(F1273&lt;Premissas!$B$11,Premissas!$B$16,IF(F1273&lt;Premissas!$B$12,Premissas!$B$17,Premissas!$B$18)))))</f>
        <v/>
      </c>
      <c r="L1273" s="5">
        <f>K1273/Premissas!$B$4</f>
        <v/>
      </c>
      <c r="M1273" s="2">
        <f>IF(K1273=Premissas!$B$18,"SIM","NÃO")</f>
        <v/>
      </c>
    </row>
    <row r="1274">
      <c r="A1274" s="2" t="inlineStr">
        <is>
          <t>634064</t>
        </is>
      </c>
      <c r="B1274" s="2" t="inlineStr">
        <is>
          <t>GIVANILDO RIBEIRO DA SILVA</t>
        </is>
      </c>
      <c r="C1274" s="2" t="n">
        <v>1953</v>
      </c>
      <c r="D1274" s="2">
        <f>IFERROR(TEXTJOIN(" | ",TRUE,UNIQUE(FILTER(Detalhe_Registro!$C:$C,(Detalhe_Registro!$D:$D=A1274)*(Detalhe_Registro!$E:$E=B1274)*(Detalhe_Registro!$M:$M="SIM")))),"")</f>
        <v/>
      </c>
      <c r="E1274" s="2">
        <f>COUNTIFS(Detalhe_Registro!$D:$D,A1274,Detalhe_Registro!$E:$E,B1274,Detalhe_Registro!$M:$M,"SIM")</f>
        <v/>
      </c>
      <c r="F1274" s="2">
        <f>IFERROR(MAXIFS(Detalhe_Registro!$N:$N,Detalhe_Registro!$D:$D,A1274,Detalhe_Registro!$E:$E,B1274,Detalhe_Registro!$M:$M,"SIM"),0)</f>
        <v/>
      </c>
      <c r="G1274" s="2">
        <f>IFERROR(AVERAGEIFS(Detalhe_Registro!$N:$N,Detalhe_Registro!$D:$D,A1274,Detalhe_Registro!$E:$E,B1274,Detalhe_Registro!$M:$M,"SIM"),0)</f>
        <v/>
      </c>
      <c r="H1274" s="2">
        <f>SUMIFS(Detalhe_Registro!$F:$F,Detalhe_Registro!$D:$D,A1274,Detalhe_Registro!$E:$E,B1274,Detalhe_Registro!$M:$M,"SIM")</f>
        <v/>
      </c>
      <c r="I1274" s="2">
        <f>SUMIFS(Detalhe_Registro!$G:$G,Detalhe_Registro!$D:$D,A1274,Detalhe_Registro!$E:$E,B1274,Detalhe_Registro!$M:$M,"SIM")</f>
        <v/>
      </c>
      <c r="J1274" s="2">
        <f>IF(F1274&lt;Premissas!$B$8,"&lt; 1,00",IF(F1274&lt;Premissas!$B$9,"1,00 – 1,19",IF(F1274&lt;Premissas!$B$10,"1,20 – 1,39",IF(F1274&lt;Premissas!$B$11,"1,40 – 1,59",IF(F1274&lt;Premissas!$B$12,"1,60 – 1,99","≥ 2,00")))))</f>
        <v/>
      </c>
      <c r="K1274" s="5">
        <f>IF(F1274&lt;Premissas!$B$8,Premissas!$B$13,IF(F1274&lt;Premissas!$B$9,Premissas!$B$14,IF(F1274&lt;Premissas!$B$10,Premissas!$B$15,IF(F1274&lt;Premissas!$B$11,Premissas!$B$16,IF(F1274&lt;Premissas!$B$12,Premissas!$B$17,Premissas!$B$18)))))</f>
        <v/>
      </c>
      <c r="L1274" s="5">
        <f>K1274/Premissas!$B$4</f>
        <v/>
      </c>
      <c r="M1274" s="2">
        <f>IF(K1274=Premissas!$B$18,"SIM","NÃO")</f>
        <v/>
      </c>
    </row>
    <row r="1275">
      <c r="A1275" s="2" t="n">
        <v>5469287</v>
      </c>
      <c r="B1275" s="2" t="inlineStr">
        <is>
          <t>Gilberto Francisco Da Silva</t>
        </is>
      </c>
      <c r="C1275" s="2" t="n">
        <v>1953</v>
      </c>
      <c r="D1275" s="2">
        <f>IFERROR(TEXTJOIN(" | ",TRUE,UNIQUE(FILTER(Detalhe_Registro!$C:$C,(Detalhe_Registro!$D:$D=A1275)*(Detalhe_Registro!$E:$E=B1275)*(Detalhe_Registro!$M:$M="SIM")))),"")</f>
        <v/>
      </c>
      <c r="E1275" s="2">
        <f>COUNTIFS(Detalhe_Registro!$D:$D,A1275,Detalhe_Registro!$E:$E,B1275,Detalhe_Registro!$M:$M,"SIM")</f>
        <v/>
      </c>
      <c r="F1275" s="2">
        <f>IFERROR(MAXIFS(Detalhe_Registro!$N:$N,Detalhe_Registro!$D:$D,A1275,Detalhe_Registro!$E:$E,B1275,Detalhe_Registro!$M:$M,"SIM"),0)</f>
        <v/>
      </c>
      <c r="G1275" s="2">
        <f>IFERROR(AVERAGEIFS(Detalhe_Registro!$N:$N,Detalhe_Registro!$D:$D,A1275,Detalhe_Registro!$E:$E,B1275,Detalhe_Registro!$M:$M,"SIM"),0)</f>
        <v/>
      </c>
      <c r="H1275" s="2">
        <f>SUMIFS(Detalhe_Registro!$F:$F,Detalhe_Registro!$D:$D,A1275,Detalhe_Registro!$E:$E,B1275,Detalhe_Registro!$M:$M,"SIM")</f>
        <v/>
      </c>
      <c r="I1275" s="2">
        <f>SUMIFS(Detalhe_Registro!$G:$G,Detalhe_Registro!$D:$D,A1275,Detalhe_Registro!$E:$E,B1275,Detalhe_Registro!$M:$M,"SIM")</f>
        <v/>
      </c>
      <c r="J1275" s="2">
        <f>IF(F1275&lt;Premissas!$B$8,"&lt; 1,00",IF(F1275&lt;Premissas!$B$9,"1,00 – 1,19",IF(F1275&lt;Premissas!$B$10,"1,20 – 1,39",IF(F1275&lt;Premissas!$B$11,"1,40 – 1,59",IF(F1275&lt;Premissas!$B$12,"1,60 – 1,99","≥ 2,00")))))</f>
        <v/>
      </c>
      <c r="K1275" s="5">
        <f>IF(F1275&lt;Premissas!$B$8,Premissas!$B$13,IF(F1275&lt;Premissas!$B$9,Premissas!$B$14,IF(F1275&lt;Premissas!$B$10,Premissas!$B$15,IF(F1275&lt;Premissas!$B$11,Premissas!$B$16,IF(F1275&lt;Premissas!$B$12,Premissas!$B$17,Premissas!$B$18)))))</f>
        <v/>
      </c>
      <c r="L1275" s="5">
        <f>K1275/Premissas!$B$4</f>
        <v/>
      </c>
      <c r="M1275" s="2">
        <f>IF(K1275=Premissas!$B$18,"SIM","NÃO")</f>
        <v/>
      </c>
    </row>
    <row r="1276">
      <c r="A1276" s="2" t="inlineStr">
        <is>
          <t>5469287</t>
        </is>
      </c>
      <c r="B1276" s="2" t="inlineStr">
        <is>
          <t>Gilberto Francisco Da Silva</t>
        </is>
      </c>
      <c r="C1276" s="2" t="n">
        <v>1953</v>
      </c>
      <c r="D1276" s="2">
        <f>IFERROR(TEXTJOIN(" | ",TRUE,UNIQUE(FILTER(Detalhe_Registro!$C:$C,(Detalhe_Registro!$D:$D=A1276)*(Detalhe_Registro!$E:$E=B1276)*(Detalhe_Registro!$M:$M="SIM")))),"")</f>
        <v/>
      </c>
      <c r="E1276" s="2">
        <f>COUNTIFS(Detalhe_Registro!$D:$D,A1276,Detalhe_Registro!$E:$E,B1276,Detalhe_Registro!$M:$M,"SIM")</f>
        <v/>
      </c>
      <c r="F1276" s="2">
        <f>IFERROR(MAXIFS(Detalhe_Registro!$N:$N,Detalhe_Registro!$D:$D,A1276,Detalhe_Registro!$E:$E,B1276,Detalhe_Registro!$M:$M,"SIM"),0)</f>
        <v/>
      </c>
      <c r="G1276" s="2">
        <f>IFERROR(AVERAGEIFS(Detalhe_Registro!$N:$N,Detalhe_Registro!$D:$D,A1276,Detalhe_Registro!$E:$E,B1276,Detalhe_Registro!$M:$M,"SIM"),0)</f>
        <v/>
      </c>
      <c r="H1276" s="2">
        <f>SUMIFS(Detalhe_Registro!$F:$F,Detalhe_Registro!$D:$D,A1276,Detalhe_Registro!$E:$E,B1276,Detalhe_Registro!$M:$M,"SIM")</f>
        <v/>
      </c>
      <c r="I1276" s="2">
        <f>SUMIFS(Detalhe_Registro!$G:$G,Detalhe_Registro!$D:$D,A1276,Detalhe_Registro!$E:$E,B1276,Detalhe_Registro!$M:$M,"SIM")</f>
        <v/>
      </c>
      <c r="J1276" s="2">
        <f>IF(F1276&lt;Premissas!$B$8,"&lt; 1,00",IF(F1276&lt;Premissas!$B$9,"1,00 – 1,19",IF(F1276&lt;Premissas!$B$10,"1,20 – 1,39",IF(F1276&lt;Premissas!$B$11,"1,40 – 1,59",IF(F1276&lt;Premissas!$B$12,"1,60 – 1,99","≥ 2,00")))))</f>
        <v/>
      </c>
      <c r="K1276" s="5">
        <f>IF(F1276&lt;Premissas!$B$8,Premissas!$B$13,IF(F1276&lt;Premissas!$B$9,Premissas!$B$14,IF(F1276&lt;Premissas!$B$10,Premissas!$B$15,IF(F1276&lt;Premissas!$B$11,Premissas!$B$16,IF(F1276&lt;Premissas!$B$12,Premissas!$B$17,Premissas!$B$18)))))</f>
        <v/>
      </c>
      <c r="L1276" s="5">
        <f>K1276/Premissas!$B$4</f>
        <v/>
      </c>
      <c r="M1276" s="2">
        <f>IF(K1276=Premissas!$B$18,"SIM","NÃO")</f>
        <v/>
      </c>
    </row>
    <row r="1277">
      <c r="A1277" s="2" t="n">
        <v>5752817</v>
      </c>
      <c r="B1277" s="2" t="inlineStr">
        <is>
          <t>Gilson Fernandes De Medeiros</t>
        </is>
      </c>
      <c r="C1277" s="2" t="n">
        <v>1953</v>
      </c>
      <c r="D1277" s="2">
        <f>IFERROR(TEXTJOIN(" | ",TRUE,UNIQUE(FILTER(Detalhe_Registro!$C:$C,(Detalhe_Registro!$D:$D=A1277)*(Detalhe_Registro!$E:$E=B1277)*(Detalhe_Registro!$M:$M="SIM")))),"")</f>
        <v/>
      </c>
      <c r="E1277" s="2">
        <f>COUNTIFS(Detalhe_Registro!$D:$D,A1277,Detalhe_Registro!$E:$E,B1277,Detalhe_Registro!$M:$M,"SIM")</f>
        <v/>
      </c>
      <c r="F1277" s="2">
        <f>IFERROR(MAXIFS(Detalhe_Registro!$N:$N,Detalhe_Registro!$D:$D,A1277,Detalhe_Registro!$E:$E,B1277,Detalhe_Registro!$M:$M,"SIM"),0)</f>
        <v/>
      </c>
      <c r="G1277" s="2">
        <f>IFERROR(AVERAGEIFS(Detalhe_Registro!$N:$N,Detalhe_Registro!$D:$D,A1277,Detalhe_Registro!$E:$E,B1277,Detalhe_Registro!$M:$M,"SIM"),0)</f>
        <v/>
      </c>
      <c r="H1277" s="2">
        <f>SUMIFS(Detalhe_Registro!$F:$F,Detalhe_Registro!$D:$D,A1277,Detalhe_Registro!$E:$E,B1277,Detalhe_Registro!$M:$M,"SIM")</f>
        <v/>
      </c>
      <c r="I1277" s="2">
        <f>SUMIFS(Detalhe_Registro!$G:$G,Detalhe_Registro!$D:$D,A1277,Detalhe_Registro!$E:$E,B1277,Detalhe_Registro!$M:$M,"SIM")</f>
        <v/>
      </c>
      <c r="J1277" s="2">
        <f>IF(F1277&lt;Premissas!$B$8,"&lt; 1,00",IF(F1277&lt;Premissas!$B$9,"1,00 – 1,19",IF(F1277&lt;Premissas!$B$10,"1,20 – 1,39",IF(F1277&lt;Premissas!$B$11,"1,40 – 1,59",IF(F1277&lt;Premissas!$B$12,"1,60 – 1,99","≥ 2,00")))))</f>
        <v/>
      </c>
      <c r="K1277" s="5">
        <f>IF(F1277&lt;Premissas!$B$8,Premissas!$B$13,IF(F1277&lt;Premissas!$B$9,Premissas!$B$14,IF(F1277&lt;Premissas!$B$10,Premissas!$B$15,IF(F1277&lt;Premissas!$B$11,Premissas!$B$16,IF(F1277&lt;Premissas!$B$12,Premissas!$B$17,Premissas!$B$18)))))</f>
        <v/>
      </c>
      <c r="L1277" s="5">
        <f>K1277/Premissas!$B$4</f>
        <v/>
      </c>
      <c r="M1277" s="2">
        <f>IF(K1277=Premissas!$B$18,"SIM","NÃO")</f>
        <v/>
      </c>
    </row>
    <row r="1278">
      <c r="A1278" s="2" t="inlineStr">
        <is>
          <t>5752817</t>
        </is>
      </c>
      <c r="B1278" s="2" t="inlineStr">
        <is>
          <t>Gilson Fernandes De Medeiros</t>
        </is>
      </c>
      <c r="C1278" s="2" t="n">
        <v>1953</v>
      </c>
      <c r="D1278" s="2">
        <f>IFERROR(TEXTJOIN(" | ",TRUE,UNIQUE(FILTER(Detalhe_Registro!$C:$C,(Detalhe_Registro!$D:$D=A1278)*(Detalhe_Registro!$E:$E=B1278)*(Detalhe_Registro!$M:$M="SIM")))),"")</f>
        <v/>
      </c>
      <c r="E1278" s="2">
        <f>COUNTIFS(Detalhe_Registro!$D:$D,A1278,Detalhe_Registro!$E:$E,B1278,Detalhe_Registro!$M:$M,"SIM")</f>
        <v/>
      </c>
      <c r="F1278" s="2">
        <f>IFERROR(MAXIFS(Detalhe_Registro!$N:$N,Detalhe_Registro!$D:$D,A1278,Detalhe_Registro!$E:$E,B1278,Detalhe_Registro!$M:$M,"SIM"),0)</f>
        <v/>
      </c>
      <c r="G1278" s="2">
        <f>IFERROR(AVERAGEIFS(Detalhe_Registro!$N:$N,Detalhe_Registro!$D:$D,A1278,Detalhe_Registro!$E:$E,B1278,Detalhe_Registro!$M:$M,"SIM"),0)</f>
        <v/>
      </c>
      <c r="H1278" s="2">
        <f>SUMIFS(Detalhe_Registro!$F:$F,Detalhe_Registro!$D:$D,A1278,Detalhe_Registro!$E:$E,B1278,Detalhe_Registro!$M:$M,"SIM")</f>
        <v/>
      </c>
      <c r="I1278" s="2">
        <f>SUMIFS(Detalhe_Registro!$G:$G,Detalhe_Registro!$D:$D,A1278,Detalhe_Registro!$E:$E,B1278,Detalhe_Registro!$M:$M,"SIM")</f>
        <v/>
      </c>
      <c r="J1278" s="2">
        <f>IF(F1278&lt;Premissas!$B$8,"&lt; 1,00",IF(F1278&lt;Premissas!$B$9,"1,00 – 1,19",IF(F1278&lt;Premissas!$B$10,"1,20 – 1,39",IF(F1278&lt;Premissas!$B$11,"1,40 – 1,59",IF(F1278&lt;Premissas!$B$12,"1,60 – 1,99","≥ 2,00")))))</f>
        <v/>
      </c>
      <c r="K1278" s="5">
        <f>IF(F1278&lt;Premissas!$B$8,Premissas!$B$13,IF(F1278&lt;Premissas!$B$9,Premissas!$B$14,IF(F1278&lt;Premissas!$B$10,Premissas!$B$15,IF(F1278&lt;Premissas!$B$11,Premissas!$B$16,IF(F1278&lt;Premissas!$B$12,Premissas!$B$17,Premissas!$B$18)))))</f>
        <v/>
      </c>
      <c r="L1278" s="5">
        <f>K1278/Premissas!$B$4</f>
        <v/>
      </c>
      <c r="M1278" s="2">
        <f>IF(K1278=Premissas!$B$18,"SIM","NÃO")</f>
        <v/>
      </c>
    </row>
    <row r="1279">
      <c r="A1279" s="2" t="n">
        <v>6000673</v>
      </c>
      <c r="B1279" s="2" t="inlineStr">
        <is>
          <t>Gleibson Weverton Silva De Oliveira</t>
        </is>
      </c>
      <c r="C1279" s="2" t="n">
        <v>1953</v>
      </c>
      <c r="D1279" s="2">
        <f>IFERROR(TEXTJOIN(" | ",TRUE,UNIQUE(FILTER(Detalhe_Registro!$C:$C,(Detalhe_Registro!$D:$D=A1279)*(Detalhe_Registro!$E:$E=B1279)*(Detalhe_Registro!$M:$M="SIM")))),"")</f>
        <v/>
      </c>
      <c r="E1279" s="2">
        <f>COUNTIFS(Detalhe_Registro!$D:$D,A1279,Detalhe_Registro!$E:$E,B1279,Detalhe_Registro!$M:$M,"SIM")</f>
        <v/>
      </c>
      <c r="F1279" s="2">
        <f>IFERROR(MAXIFS(Detalhe_Registro!$N:$N,Detalhe_Registro!$D:$D,A1279,Detalhe_Registro!$E:$E,B1279,Detalhe_Registro!$M:$M,"SIM"),0)</f>
        <v/>
      </c>
      <c r="G1279" s="2">
        <f>IFERROR(AVERAGEIFS(Detalhe_Registro!$N:$N,Detalhe_Registro!$D:$D,A1279,Detalhe_Registro!$E:$E,B1279,Detalhe_Registro!$M:$M,"SIM"),0)</f>
        <v/>
      </c>
      <c r="H1279" s="2">
        <f>SUMIFS(Detalhe_Registro!$F:$F,Detalhe_Registro!$D:$D,A1279,Detalhe_Registro!$E:$E,B1279,Detalhe_Registro!$M:$M,"SIM")</f>
        <v/>
      </c>
      <c r="I1279" s="2">
        <f>SUMIFS(Detalhe_Registro!$G:$G,Detalhe_Registro!$D:$D,A1279,Detalhe_Registro!$E:$E,B1279,Detalhe_Registro!$M:$M,"SIM")</f>
        <v/>
      </c>
      <c r="J1279" s="2">
        <f>IF(F1279&lt;Premissas!$B$8,"&lt; 1,00",IF(F1279&lt;Premissas!$B$9,"1,00 – 1,19",IF(F1279&lt;Premissas!$B$10,"1,20 – 1,39",IF(F1279&lt;Premissas!$B$11,"1,40 – 1,59",IF(F1279&lt;Premissas!$B$12,"1,60 – 1,99","≥ 2,00")))))</f>
        <v/>
      </c>
      <c r="K1279" s="5">
        <f>IF(F1279&lt;Premissas!$B$8,Premissas!$B$13,IF(F1279&lt;Premissas!$B$9,Premissas!$B$14,IF(F1279&lt;Premissas!$B$10,Premissas!$B$15,IF(F1279&lt;Premissas!$B$11,Premissas!$B$16,IF(F1279&lt;Premissas!$B$12,Premissas!$B$17,Premissas!$B$18)))))</f>
        <v/>
      </c>
      <c r="L1279" s="5">
        <f>K1279/Premissas!$B$4</f>
        <v/>
      </c>
      <c r="M1279" s="2">
        <f>IF(K1279=Premissas!$B$18,"SIM","NÃO")</f>
        <v/>
      </c>
    </row>
    <row r="1280">
      <c r="A1280" s="2" t="inlineStr">
        <is>
          <t>6000673</t>
        </is>
      </c>
      <c r="B1280" s="2" t="inlineStr">
        <is>
          <t>Gleibson Weverton Silva De Oliveira</t>
        </is>
      </c>
      <c r="C1280" s="2" t="n">
        <v>1953</v>
      </c>
      <c r="D1280" s="2">
        <f>IFERROR(TEXTJOIN(" | ",TRUE,UNIQUE(FILTER(Detalhe_Registro!$C:$C,(Detalhe_Registro!$D:$D=A1280)*(Detalhe_Registro!$E:$E=B1280)*(Detalhe_Registro!$M:$M="SIM")))),"")</f>
        <v/>
      </c>
      <c r="E1280" s="2">
        <f>COUNTIFS(Detalhe_Registro!$D:$D,A1280,Detalhe_Registro!$E:$E,B1280,Detalhe_Registro!$M:$M,"SIM")</f>
        <v/>
      </c>
      <c r="F1280" s="2">
        <f>IFERROR(MAXIFS(Detalhe_Registro!$N:$N,Detalhe_Registro!$D:$D,A1280,Detalhe_Registro!$E:$E,B1280,Detalhe_Registro!$M:$M,"SIM"),0)</f>
        <v/>
      </c>
      <c r="G1280" s="2">
        <f>IFERROR(AVERAGEIFS(Detalhe_Registro!$N:$N,Detalhe_Registro!$D:$D,A1280,Detalhe_Registro!$E:$E,B1280,Detalhe_Registro!$M:$M,"SIM"),0)</f>
        <v/>
      </c>
      <c r="H1280" s="2">
        <f>SUMIFS(Detalhe_Registro!$F:$F,Detalhe_Registro!$D:$D,A1280,Detalhe_Registro!$E:$E,B1280,Detalhe_Registro!$M:$M,"SIM")</f>
        <v/>
      </c>
      <c r="I1280" s="2">
        <f>SUMIFS(Detalhe_Registro!$G:$G,Detalhe_Registro!$D:$D,A1280,Detalhe_Registro!$E:$E,B1280,Detalhe_Registro!$M:$M,"SIM")</f>
        <v/>
      </c>
      <c r="J1280" s="2">
        <f>IF(F1280&lt;Premissas!$B$8,"&lt; 1,00",IF(F1280&lt;Premissas!$B$9,"1,00 – 1,19",IF(F1280&lt;Premissas!$B$10,"1,20 – 1,39",IF(F1280&lt;Premissas!$B$11,"1,40 – 1,59",IF(F1280&lt;Premissas!$B$12,"1,60 – 1,99","≥ 2,00")))))</f>
        <v/>
      </c>
      <c r="K1280" s="5">
        <f>IF(F1280&lt;Premissas!$B$8,Premissas!$B$13,IF(F1280&lt;Premissas!$B$9,Premissas!$B$14,IF(F1280&lt;Premissas!$B$10,Premissas!$B$15,IF(F1280&lt;Premissas!$B$11,Premissas!$B$16,IF(F1280&lt;Premissas!$B$12,Premissas!$B$17,Premissas!$B$18)))))</f>
        <v/>
      </c>
      <c r="L1280" s="5">
        <f>K1280/Premissas!$B$4</f>
        <v/>
      </c>
      <c r="M1280" s="2">
        <f>IF(K1280=Premissas!$B$18,"SIM","NÃO")</f>
        <v/>
      </c>
    </row>
    <row r="1281">
      <c r="A1281" s="2" t="n">
        <v>6005950</v>
      </c>
      <c r="B1281" s="2" t="inlineStr">
        <is>
          <t>Guilherme Henrique Francelino Dos Santos</t>
        </is>
      </c>
      <c r="C1281" s="2" t="n">
        <v>1953</v>
      </c>
      <c r="D1281" s="2">
        <f>IFERROR(TEXTJOIN(" | ",TRUE,UNIQUE(FILTER(Detalhe_Registro!$C:$C,(Detalhe_Registro!$D:$D=A1281)*(Detalhe_Registro!$E:$E=B1281)*(Detalhe_Registro!$M:$M="SIM")))),"")</f>
        <v/>
      </c>
      <c r="E1281" s="2">
        <f>COUNTIFS(Detalhe_Registro!$D:$D,A1281,Detalhe_Registro!$E:$E,B1281,Detalhe_Registro!$M:$M,"SIM")</f>
        <v/>
      </c>
      <c r="F1281" s="2">
        <f>IFERROR(MAXIFS(Detalhe_Registro!$N:$N,Detalhe_Registro!$D:$D,A1281,Detalhe_Registro!$E:$E,B1281,Detalhe_Registro!$M:$M,"SIM"),0)</f>
        <v/>
      </c>
      <c r="G1281" s="2">
        <f>IFERROR(AVERAGEIFS(Detalhe_Registro!$N:$N,Detalhe_Registro!$D:$D,A1281,Detalhe_Registro!$E:$E,B1281,Detalhe_Registro!$M:$M,"SIM"),0)</f>
        <v/>
      </c>
      <c r="H1281" s="2">
        <f>SUMIFS(Detalhe_Registro!$F:$F,Detalhe_Registro!$D:$D,A1281,Detalhe_Registro!$E:$E,B1281,Detalhe_Registro!$M:$M,"SIM")</f>
        <v/>
      </c>
      <c r="I1281" s="2">
        <f>SUMIFS(Detalhe_Registro!$G:$G,Detalhe_Registro!$D:$D,A1281,Detalhe_Registro!$E:$E,B1281,Detalhe_Registro!$M:$M,"SIM")</f>
        <v/>
      </c>
      <c r="J1281" s="2">
        <f>IF(F1281&lt;Premissas!$B$8,"&lt; 1,00",IF(F1281&lt;Premissas!$B$9,"1,00 – 1,19",IF(F1281&lt;Premissas!$B$10,"1,20 – 1,39",IF(F1281&lt;Premissas!$B$11,"1,40 – 1,59",IF(F1281&lt;Premissas!$B$12,"1,60 – 1,99","≥ 2,00")))))</f>
        <v/>
      </c>
      <c r="K1281" s="5">
        <f>IF(F1281&lt;Premissas!$B$8,Premissas!$B$13,IF(F1281&lt;Premissas!$B$9,Premissas!$B$14,IF(F1281&lt;Premissas!$B$10,Premissas!$B$15,IF(F1281&lt;Premissas!$B$11,Premissas!$B$16,IF(F1281&lt;Premissas!$B$12,Premissas!$B$17,Premissas!$B$18)))))</f>
        <v/>
      </c>
      <c r="L1281" s="5">
        <f>K1281/Premissas!$B$4</f>
        <v/>
      </c>
      <c r="M1281" s="2">
        <f>IF(K1281=Premissas!$B$18,"SIM","NÃO")</f>
        <v/>
      </c>
    </row>
    <row r="1282">
      <c r="A1282" s="2" t="inlineStr">
        <is>
          <t>6005950</t>
        </is>
      </c>
      <c r="B1282" s="2" t="inlineStr">
        <is>
          <t>Guilherme Henrique Francelino Dos Santos</t>
        </is>
      </c>
      <c r="C1282" s="2" t="n">
        <v>1953</v>
      </c>
      <c r="D1282" s="2">
        <f>IFERROR(TEXTJOIN(" | ",TRUE,UNIQUE(FILTER(Detalhe_Registro!$C:$C,(Detalhe_Registro!$D:$D=A1282)*(Detalhe_Registro!$E:$E=B1282)*(Detalhe_Registro!$M:$M="SIM")))),"")</f>
        <v/>
      </c>
      <c r="E1282" s="2">
        <f>COUNTIFS(Detalhe_Registro!$D:$D,A1282,Detalhe_Registro!$E:$E,B1282,Detalhe_Registro!$M:$M,"SIM")</f>
        <v/>
      </c>
      <c r="F1282" s="2">
        <f>IFERROR(MAXIFS(Detalhe_Registro!$N:$N,Detalhe_Registro!$D:$D,A1282,Detalhe_Registro!$E:$E,B1282,Detalhe_Registro!$M:$M,"SIM"),0)</f>
        <v/>
      </c>
      <c r="G1282" s="2">
        <f>IFERROR(AVERAGEIFS(Detalhe_Registro!$N:$N,Detalhe_Registro!$D:$D,A1282,Detalhe_Registro!$E:$E,B1282,Detalhe_Registro!$M:$M,"SIM"),0)</f>
        <v/>
      </c>
      <c r="H1282" s="2">
        <f>SUMIFS(Detalhe_Registro!$F:$F,Detalhe_Registro!$D:$D,A1282,Detalhe_Registro!$E:$E,B1282,Detalhe_Registro!$M:$M,"SIM")</f>
        <v/>
      </c>
      <c r="I1282" s="2">
        <f>SUMIFS(Detalhe_Registro!$G:$G,Detalhe_Registro!$D:$D,A1282,Detalhe_Registro!$E:$E,B1282,Detalhe_Registro!$M:$M,"SIM")</f>
        <v/>
      </c>
      <c r="J1282" s="2">
        <f>IF(F1282&lt;Premissas!$B$8,"&lt; 1,00",IF(F1282&lt;Premissas!$B$9,"1,00 – 1,19",IF(F1282&lt;Premissas!$B$10,"1,20 – 1,39",IF(F1282&lt;Premissas!$B$11,"1,40 – 1,59",IF(F1282&lt;Premissas!$B$12,"1,60 – 1,99","≥ 2,00")))))</f>
        <v/>
      </c>
      <c r="K1282" s="5">
        <f>IF(F1282&lt;Premissas!$B$8,Premissas!$B$13,IF(F1282&lt;Premissas!$B$9,Premissas!$B$14,IF(F1282&lt;Premissas!$B$10,Premissas!$B$15,IF(F1282&lt;Premissas!$B$11,Premissas!$B$16,IF(F1282&lt;Premissas!$B$12,Premissas!$B$17,Premissas!$B$18)))))</f>
        <v/>
      </c>
      <c r="L1282" s="5">
        <f>K1282/Premissas!$B$4</f>
        <v/>
      </c>
      <c r="M1282" s="2">
        <f>IF(K1282=Premissas!$B$18,"SIM","NÃO")</f>
        <v/>
      </c>
    </row>
    <row r="1283">
      <c r="A1283" s="2" t="n">
        <v>6004601</v>
      </c>
      <c r="B1283" s="2" t="inlineStr">
        <is>
          <t>Guilherme Kaic Arcelino Bezerra</t>
        </is>
      </c>
      <c r="C1283" s="2" t="n">
        <v>1953</v>
      </c>
      <c r="D1283" s="2">
        <f>IFERROR(TEXTJOIN(" | ",TRUE,UNIQUE(FILTER(Detalhe_Registro!$C:$C,(Detalhe_Registro!$D:$D=A1283)*(Detalhe_Registro!$E:$E=B1283)*(Detalhe_Registro!$M:$M="SIM")))),"")</f>
        <v/>
      </c>
      <c r="E1283" s="2">
        <f>COUNTIFS(Detalhe_Registro!$D:$D,A1283,Detalhe_Registro!$E:$E,B1283,Detalhe_Registro!$M:$M,"SIM")</f>
        <v/>
      </c>
      <c r="F1283" s="2">
        <f>IFERROR(MAXIFS(Detalhe_Registro!$N:$N,Detalhe_Registro!$D:$D,A1283,Detalhe_Registro!$E:$E,B1283,Detalhe_Registro!$M:$M,"SIM"),0)</f>
        <v/>
      </c>
      <c r="G1283" s="2">
        <f>IFERROR(AVERAGEIFS(Detalhe_Registro!$N:$N,Detalhe_Registro!$D:$D,A1283,Detalhe_Registro!$E:$E,B1283,Detalhe_Registro!$M:$M,"SIM"),0)</f>
        <v/>
      </c>
      <c r="H1283" s="2">
        <f>SUMIFS(Detalhe_Registro!$F:$F,Detalhe_Registro!$D:$D,A1283,Detalhe_Registro!$E:$E,B1283,Detalhe_Registro!$M:$M,"SIM")</f>
        <v/>
      </c>
      <c r="I1283" s="2">
        <f>SUMIFS(Detalhe_Registro!$G:$G,Detalhe_Registro!$D:$D,A1283,Detalhe_Registro!$E:$E,B1283,Detalhe_Registro!$M:$M,"SIM")</f>
        <v/>
      </c>
      <c r="J1283" s="2">
        <f>IF(F1283&lt;Premissas!$B$8,"&lt; 1,00",IF(F1283&lt;Premissas!$B$9,"1,00 – 1,19",IF(F1283&lt;Premissas!$B$10,"1,20 – 1,39",IF(F1283&lt;Premissas!$B$11,"1,40 – 1,59",IF(F1283&lt;Premissas!$B$12,"1,60 – 1,99","≥ 2,00")))))</f>
        <v/>
      </c>
      <c r="K1283" s="5">
        <f>IF(F1283&lt;Premissas!$B$8,Premissas!$B$13,IF(F1283&lt;Premissas!$B$9,Premissas!$B$14,IF(F1283&lt;Premissas!$B$10,Premissas!$B$15,IF(F1283&lt;Premissas!$B$11,Premissas!$B$16,IF(F1283&lt;Premissas!$B$12,Premissas!$B$17,Premissas!$B$18)))))</f>
        <v/>
      </c>
      <c r="L1283" s="5">
        <f>K1283/Premissas!$B$4</f>
        <v/>
      </c>
      <c r="M1283" s="2">
        <f>IF(K1283=Premissas!$B$18,"SIM","NÃO")</f>
        <v/>
      </c>
    </row>
    <row r="1284">
      <c r="A1284" s="2" t="inlineStr">
        <is>
          <t>6004601</t>
        </is>
      </c>
      <c r="B1284" s="2" t="inlineStr">
        <is>
          <t>Guilherme Kaic Arcelino Bezerra</t>
        </is>
      </c>
      <c r="C1284" s="2" t="n">
        <v>1953</v>
      </c>
      <c r="D1284" s="2">
        <f>IFERROR(TEXTJOIN(" | ",TRUE,UNIQUE(FILTER(Detalhe_Registro!$C:$C,(Detalhe_Registro!$D:$D=A1284)*(Detalhe_Registro!$E:$E=B1284)*(Detalhe_Registro!$M:$M="SIM")))),"")</f>
        <v/>
      </c>
      <c r="E1284" s="2">
        <f>COUNTIFS(Detalhe_Registro!$D:$D,A1284,Detalhe_Registro!$E:$E,B1284,Detalhe_Registro!$M:$M,"SIM")</f>
        <v/>
      </c>
      <c r="F1284" s="2">
        <f>IFERROR(MAXIFS(Detalhe_Registro!$N:$N,Detalhe_Registro!$D:$D,A1284,Detalhe_Registro!$E:$E,B1284,Detalhe_Registro!$M:$M,"SIM"),0)</f>
        <v/>
      </c>
      <c r="G1284" s="2">
        <f>IFERROR(AVERAGEIFS(Detalhe_Registro!$N:$N,Detalhe_Registro!$D:$D,A1284,Detalhe_Registro!$E:$E,B1284,Detalhe_Registro!$M:$M,"SIM"),0)</f>
        <v/>
      </c>
      <c r="H1284" s="2">
        <f>SUMIFS(Detalhe_Registro!$F:$F,Detalhe_Registro!$D:$D,A1284,Detalhe_Registro!$E:$E,B1284,Detalhe_Registro!$M:$M,"SIM")</f>
        <v/>
      </c>
      <c r="I1284" s="2">
        <f>SUMIFS(Detalhe_Registro!$G:$G,Detalhe_Registro!$D:$D,A1284,Detalhe_Registro!$E:$E,B1284,Detalhe_Registro!$M:$M,"SIM")</f>
        <v/>
      </c>
      <c r="J1284" s="2">
        <f>IF(F1284&lt;Premissas!$B$8,"&lt; 1,00",IF(F1284&lt;Premissas!$B$9,"1,00 – 1,19",IF(F1284&lt;Premissas!$B$10,"1,20 – 1,39",IF(F1284&lt;Premissas!$B$11,"1,40 – 1,59",IF(F1284&lt;Premissas!$B$12,"1,60 – 1,99","≥ 2,00")))))</f>
        <v/>
      </c>
      <c r="K1284" s="5">
        <f>IF(F1284&lt;Premissas!$B$8,Premissas!$B$13,IF(F1284&lt;Premissas!$B$9,Premissas!$B$14,IF(F1284&lt;Premissas!$B$10,Premissas!$B$15,IF(F1284&lt;Premissas!$B$11,Premissas!$B$16,IF(F1284&lt;Premissas!$B$12,Premissas!$B$17,Premissas!$B$18)))))</f>
        <v/>
      </c>
      <c r="L1284" s="5">
        <f>K1284/Premissas!$B$4</f>
        <v/>
      </c>
      <c r="M1284" s="2">
        <f>IF(K1284=Premissas!$B$18,"SIM","NÃO")</f>
        <v/>
      </c>
    </row>
    <row r="1285">
      <c r="A1285" s="2" t="n">
        <v>5015979</v>
      </c>
      <c r="B1285" s="2" t="inlineStr">
        <is>
          <t>HARY GOMES DOS SANTOS</t>
        </is>
      </c>
      <c r="C1285" s="2" t="n">
        <v>1953</v>
      </c>
      <c r="D1285" s="2">
        <f>IFERROR(TEXTJOIN(" | ",TRUE,UNIQUE(FILTER(Detalhe_Registro!$C:$C,(Detalhe_Registro!$D:$D=A1285)*(Detalhe_Registro!$E:$E=B1285)*(Detalhe_Registro!$M:$M="SIM")))),"")</f>
        <v/>
      </c>
      <c r="E1285" s="2">
        <f>COUNTIFS(Detalhe_Registro!$D:$D,A1285,Detalhe_Registro!$E:$E,B1285,Detalhe_Registro!$M:$M,"SIM")</f>
        <v/>
      </c>
      <c r="F1285" s="2">
        <f>IFERROR(MAXIFS(Detalhe_Registro!$N:$N,Detalhe_Registro!$D:$D,A1285,Detalhe_Registro!$E:$E,B1285,Detalhe_Registro!$M:$M,"SIM"),0)</f>
        <v/>
      </c>
      <c r="G1285" s="2">
        <f>IFERROR(AVERAGEIFS(Detalhe_Registro!$N:$N,Detalhe_Registro!$D:$D,A1285,Detalhe_Registro!$E:$E,B1285,Detalhe_Registro!$M:$M,"SIM"),0)</f>
        <v/>
      </c>
      <c r="H1285" s="2">
        <f>SUMIFS(Detalhe_Registro!$F:$F,Detalhe_Registro!$D:$D,A1285,Detalhe_Registro!$E:$E,B1285,Detalhe_Registro!$M:$M,"SIM")</f>
        <v/>
      </c>
      <c r="I1285" s="2">
        <f>SUMIFS(Detalhe_Registro!$G:$G,Detalhe_Registro!$D:$D,A1285,Detalhe_Registro!$E:$E,B1285,Detalhe_Registro!$M:$M,"SIM")</f>
        <v/>
      </c>
      <c r="J1285" s="2">
        <f>IF(F1285&lt;Premissas!$B$8,"&lt; 1,00",IF(F1285&lt;Premissas!$B$9,"1,00 – 1,19",IF(F1285&lt;Premissas!$B$10,"1,20 – 1,39",IF(F1285&lt;Premissas!$B$11,"1,40 – 1,59",IF(F1285&lt;Premissas!$B$12,"1,60 – 1,99","≥ 2,00")))))</f>
        <v/>
      </c>
      <c r="K1285" s="5">
        <f>IF(F1285&lt;Premissas!$B$8,Premissas!$B$13,IF(F1285&lt;Premissas!$B$9,Premissas!$B$14,IF(F1285&lt;Premissas!$B$10,Premissas!$B$15,IF(F1285&lt;Premissas!$B$11,Premissas!$B$16,IF(F1285&lt;Premissas!$B$12,Premissas!$B$17,Premissas!$B$18)))))</f>
        <v/>
      </c>
      <c r="L1285" s="5">
        <f>K1285/Premissas!$B$4</f>
        <v/>
      </c>
      <c r="M1285" s="2">
        <f>IF(K1285=Premissas!$B$18,"SIM","NÃO")</f>
        <v/>
      </c>
    </row>
    <row r="1286">
      <c r="A1286" s="2" t="inlineStr">
        <is>
          <t>5015979</t>
        </is>
      </c>
      <c r="B1286" s="2" t="inlineStr">
        <is>
          <t>HARY GOMES DOS SANTOS</t>
        </is>
      </c>
      <c r="C1286" s="2" t="n">
        <v>1953</v>
      </c>
      <c r="D1286" s="2">
        <f>IFERROR(TEXTJOIN(" | ",TRUE,UNIQUE(FILTER(Detalhe_Registro!$C:$C,(Detalhe_Registro!$D:$D=A1286)*(Detalhe_Registro!$E:$E=B1286)*(Detalhe_Registro!$M:$M="SIM")))),"")</f>
        <v/>
      </c>
      <c r="E1286" s="2">
        <f>COUNTIFS(Detalhe_Registro!$D:$D,A1286,Detalhe_Registro!$E:$E,B1286,Detalhe_Registro!$M:$M,"SIM")</f>
        <v/>
      </c>
      <c r="F1286" s="2">
        <f>IFERROR(MAXIFS(Detalhe_Registro!$N:$N,Detalhe_Registro!$D:$D,A1286,Detalhe_Registro!$E:$E,B1286,Detalhe_Registro!$M:$M,"SIM"),0)</f>
        <v/>
      </c>
      <c r="G1286" s="2">
        <f>IFERROR(AVERAGEIFS(Detalhe_Registro!$N:$N,Detalhe_Registro!$D:$D,A1286,Detalhe_Registro!$E:$E,B1286,Detalhe_Registro!$M:$M,"SIM"),0)</f>
        <v/>
      </c>
      <c r="H1286" s="2">
        <f>SUMIFS(Detalhe_Registro!$F:$F,Detalhe_Registro!$D:$D,A1286,Detalhe_Registro!$E:$E,B1286,Detalhe_Registro!$M:$M,"SIM")</f>
        <v/>
      </c>
      <c r="I1286" s="2">
        <f>SUMIFS(Detalhe_Registro!$G:$G,Detalhe_Registro!$D:$D,A1286,Detalhe_Registro!$E:$E,B1286,Detalhe_Registro!$M:$M,"SIM")</f>
        <v/>
      </c>
      <c r="J1286" s="2">
        <f>IF(F1286&lt;Premissas!$B$8,"&lt; 1,00",IF(F1286&lt;Premissas!$B$9,"1,00 – 1,19",IF(F1286&lt;Premissas!$B$10,"1,20 – 1,39",IF(F1286&lt;Premissas!$B$11,"1,40 – 1,59",IF(F1286&lt;Premissas!$B$12,"1,60 – 1,99","≥ 2,00")))))</f>
        <v/>
      </c>
      <c r="K1286" s="5">
        <f>IF(F1286&lt;Premissas!$B$8,Premissas!$B$13,IF(F1286&lt;Premissas!$B$9,Premissas!$B$14,IF(F1286&lt;Premissas!$B$10,Premissas!$B$15,IF(F1286&lt;Premissas!$B$11,Premissas!$B$16,IF(F1286&lt;Premissas!$B$12,Premissas!$B$17,Premissas!$B$18)))))</f>
        <v/>
      </c>
      <c r="L1286" s="5">
        <f>K1286/Premissas!$B$4</f>
        <v/>
      </c>
      <c r="M1286" s="2">
        <f>IF(K1286=Premissas!$B$18,"SIM","NÃO")</f>
        <v/>
      </c>
    </row>
    <row r="1287">
      <c r="A1287" s="2" t="inlineStr">
        <is>
          <t>6029493</t>
        </is>
      </c>
      <c r="B1287" s="2" t="inlineStr">
        <is>
          <t>Hugo Xavier De Oliveira</t>
        </is>
      </c>
      <c r="C1287" s="2" t="n">
        <v>1953</v>
      </c>
      <c r="D1287" s="2">
        <f>IFERROR(TEXTJOIN(" | ",TRUE,UNIQUE(FILTER(Detalhe_Registro!$C:$C,(Detalhe_Registro!$D:$D=A1287)*(Detalhe_Registro!$E:$E=B1287)*(Detalhe_Registro!$M:$M="SIM")))),"")</f>
        <v/>
      </c>
      <c r="E1287" s="2">
        <f>COUNTIFS(Detalhe_Registro!$D:$D,A1287,Detalhe_Registro!$E:$E,B1287,Detalhe_Registro!$M:$M,"SIM")</f>
        <v/>
      </c>
      <c r="F1287" s="2">
        <f>IFERROR(MAXIFS(Detalhe_Registro!$N:$N,Detalhe_Registro!$D:$D,A1287,Detalhe_Registro!$E:$E,B1287,Detalhe_Registro!$M:$M,"SIM"),0)</f>
        <v/>
      </c>
      <c r="G1287" s="2">
        <f>IFERROR(AVERAGEIFS(Detalhe_Registro!$N:$N,Detalhe_Registro!$D:$D,A1287,Detalhe_Registro!$E:$E,B1287,Detalhe_Registro!$M:$M,"SIM"),0)</f>
        <v/>
      </c>
      <c r="H1287" s="2">
        <f>SUMIFS(Detalhe_Registro!$F:$F,Detalhe_Registro!$D:$D,A1287,Detalhe_Registro!$E:$E,B1287,Detalhe_Registro!$M:$M,"SIM")</f>
        <v/>
      </c>
      <c r="I1287" s="2">
        <f>SUMIFS(Detalhe_Registro!$G:$G,Detalhe_Registro!$D:$D,A1287,Detalhe_Registro!$E:$E,B1287,Detalhe_Registro!$M:$M,"SIM")</f>
        <v/>
      </c>
      <c r="J1287" s="2">
        <f>IF(F1287&lt;Premissas!$B$8,"&lt; 1,00",IF(F1287&lt;Premissas!$B$9,"1,00 – 1,19",IF(F1287&lt;Premissas!$B$10,"1,20 – 1,39",IF(F1287&lt;Premissas!$B$11,"1,40 – 1,59",IF(F1287&lt;Premissas!$B$12,"1,60 – 1,99","≥ 2,00")))))</f>
        <v/>
      </c>
      <c r="K1287" s="5">
        <f>IF(F1287&lt;Premissas!$B$8,Premissas!$B$13,IF(F1287&lt;Premissas!$B$9,Premissas!$B$14,IF(F1287&lt;Premissas!$B$10,Premissas!$B$15,IF(F1287&lt;Premissas!$B$11,Premissas!$B$16,IF(F1287&lt;Premissas!$B$12,Premissas!$B$17,Premissas!$B$18)))))</f>
        <v/>
      </c>
      <c r="L1287" s="5">
        <f>K1287/Premissas!$B$4</f>
        <v/>
      </c>
      <c r="M1287" s="2">
        <f>IF(K1287=Premissas!$B$18,"SIM","NÃO")</f>
        <v/>
      </c>
    </row>
    <row r="1288">
      <c r="A1288" s="2" t="n">
        <v>5067545</v>
      </c>
      <c r="B1288" s="2" t="inlineStr">
        <is>
          <t>IVAN MARTINS BARBOZA</t>
        </is>
      </c>
      <c r="C1288" s="2" t="n">
        <v>1953</v>
      </c>
      <c r="D1288" s="2">
        <f>IFERROR(TEXTJOIN(" | ",TRUE,UNIQUE(FILTER(Detalhe_Registro!$C:$C,(Detalhe_Registro!$D:$D=A1288)*(Detalhe_Registro!$E:$E=B1288)*(Detalhe_Registro!$M:$M="SIM")))),"")</f>
        <v/>
      </c>
      <c r="E1288" s="2">
        <f>COUNTIFS(Detalhe_Registro!$D:$D,A1288,Detalhe_Registro!$E:$E,B1288,Detalhe_Registro!$M:$M,"SIM")</f>
        <v/>
      </c>
      <c r="F1288" s="2">
        <f>IFERROR(MAXIFS(Detalhe_Registro!$N:$N,Detalhe_Registro!$D:$D,A1288,Detalhe_Registro!$E:$E,B1288,Detalhe_Registro!$M:$M,"SIM"),0)</f>
        <v/>
      </c>
      <c r="G1288" s="2">
        <f>IFERROR(AVERAGEIFS(Detalhe_Registro!$N:$N,Detalhe_Registro!$D:$D,A1288,Detalhe_Registro!$E:$E,B1288,Detalhe_Registro!$M:$M,"SIM"),0)</f>
        <v/>
      </c>
      <c r="H1288" s="2">
        <f>SUMIFS(Detalhe_Registro!$F:$F,Detalhe_Registro!$D:$D,A1288,Detalhe_Registro!$E:$E,B1288,Detalhe_Registro!$M:$M,"SIM")</f>
        <v/>
      </c>
      <c r="I1288" s="2">
        <f>SUMIFS(Detalhe_Registro!$G:$G,Detalhe_Registro!$D:$D,A1288,Detalhe_Registro!$E:$E,B1288,Detalhe_Registro!$M:$M,"SIM")</f>
        <v/>
      </c>
      <c r="J1288" s="2">
        <f>IF(F1288&lt;Premissas!$B$8,"&lt; 1,00",IF(F1288&lt;Premissas!$B$9,"1,00 – 1,19",IF(F1288&lt;Premissas!$B$10,"1,20 – 1,39",IF(F1288&lt;Premissas!$B$11,"1,40 – 1,59",IF(F1288&lt;Premissas!$B$12,"1,60 – 1,99","≥ 2,00")))))</f>
        <v/>
      </c>
      <c r="K1288" s="5">
        <f>IF(F1288&lt;Premissas!$B$8,Premissas!$B$13,IF(F1288&lt;Premissas!$B$9,Premissas!$B$14,IF(F1288&lt;Premissas!$B$10,Premissas!$B$15,IF(F1288&lt;Premissas!$B$11,Premissas!$B$16,IF(F1288&lt;Premissas!$B$12,Premissas!$B$17,Premissas!$B$18)))))</f>
        <v/>
      </c>
      <c r="L1288" s="5">
        <f>K1288/Premissas!$B$4</f>
        <v/>
      </c>
      <c r="M1288" s="2">
        <f>IF(K1288=Premissas!$B$18,"SIM","NÃO")</f>
        <v/>
      </c>
    </row>
    <row r="1289">
      <c r="A1289" s="2" t="inlineStr">
        <is>
          <t>5067545</t>
        </is>
      </c>
      <c r="B1289" s="2" t="inlineStr">
        <is>
          <t>IVAN MARTINS BARBOZA</t>
        </is>
      </c>
      <c r="C1289" s="2" t="n">
        <v>1953</v>
      </c>
      <c r="D1289" s="2">
        <f>IFERROR(TEXTJOIN(" | ",TRUE,UNIQUE(FILTER(Detalhe_Registro!$C:$C,(Detalhe_Registro!$D:$D=A1289)*(Detalhe_Registro!$E:$E=B1289)*(Detalhe_Registro!$M:$M="SIM")))),"")</f>
        <v/>
      </c>
      <c r="E1289" s="2">
        <f>COUNTIFS(Detalhe_Registro!$D:$D,A1289,Detalhe_Registro!$E:$E,B1289,Detalhe_Registro!$M:$M,"SIM")</f>
        <v/>
      </c>
      <c r="F1289" s="2">
        <f>IFERROR(MAXIFS(Detalhe_Registro!$N:$N,Detalhe_Registro!$D:$D,A1289,Detalhe_Registro!$E:$E,B1289,Detalhe_Registro!$M:$M,"SIM"),0)</f>
        <v/>
      </c>
      <c r="G1289" s="2">
        <f>IFERROR(AVERAGEIFS(Detalhe_Registro!$N:$N,Detalhe_Registro!$D:$D,A1289,Detalhe_Registro!$E:$E,B1289,Detalhe_Registro!$M:$M,"SIM"),0)</f>
        <v/>
      </c>
      <c r="H1289" s="2">
        <f>SUMIFS(Detalhe_Registro!$F:$F,Detalhe_Registro!$D:$D,A1289,Detalhe_Registro!$E:$E,B1289,Detalhe_Registro!$M:$M,"SIM")</f>
        <v/>
      </c>
      <c r="I1289" s="2">
        <f>SUMIFS(Detalhe_Registro!$G:$G,Detalhe_Registro!$D:$D,A1289,Detalhe_Registro!$E:$E,B1289,Detalhe_Registro!$M:$M,"SIM")</f>
        <v/>
      </c>
      <c r="J1289" s="2">
        <f>IF(F1289&lt;Premissas!$B$8,"&lt; 1,00",IF(F1289&lt;Premissas!$B$9,"1,00 – 1,19",IF(F1289&lt;Premissas!$B$10,"1,20 – 1,39",IF(F1289&lt;Premissas!$B$11,"1,40 – 1,59",IF(F1289&lt;Premissas!$B$12,"1,60 – 1,99","≥ 2,00")))))</f>
        <v/>
      </c>
      <c r="K1289" s="5">
        <f>IF(F1289&lt;Premissas!$B$8,Premissas!$B$13,IF(F1289&lt;Premissas!$B$9,Premissas!$B$14,IF(F1289&lt;Premissas!$B$10,Premissas!$B$15,IF(F1289&lt;Premissas!$B$11,Premissas!$B$16,IF(F1289&lt;Premissas!$B$12,Premissas!$B$17,Premissas!$B$18)))))</f>
        <v/>
      </c>
      <c r="L1289" s="5">
        <f>K1289/Premissas!$B$4</f>
        <v/>
      </c>
      <c r="M1289" s="2">
        <f>IF(K1289=Premissas!$B$18,"SIM","NÃO")</f>
        <v/>
      </c>
    </row>
    <row r="1290">
      <c r="A1290" s="2" t="inlineStr">
        <is>
          <t>6027784</t>
        </is>
      </c>
      <c r="B1290" s="2" t="inlineStr">
        <is>
          <t>Ingrid Lira Da Silva</t>
        </is>
      </c>
      <c r="C1290" s="2" t="n">
        <v>1953</v>
      </c>
      <c r="D1290" s="2">
        <f>IFERROR(TEXTJOIN(" | ",TRUE,UNIQUE(FILTER(Detalhe_Registro!$C:$C,(Detalhe_Registro!$D:$D=A1290)*(Detalhe_Registro!$E:$E=B1290)*(Detalhe_Registro!$M:$M="SIM")))),"")</f>
        <v/>
      </c>
      <c r="E1290" s="2">
        <f>COUNTIFS(Detalhe_Registro!$D:$D,A1290,Detalhe_Registro!$E:$E,B1290,Detalhe_Registro!$M:$M,"SIM")</f>
        <v/>
      </c>
      <c r="F1290" s="2">
        <f>IFERROR(MAXIFS(Detalhe_Registro!$N:$N,Detalhe_Registro!$D:$D,A1290,Detalhe_Registro!$E:$E,B1290,Detalhe_Registro!$M:$M,"SIM"),0)</f>
        <v/>
      </c>
      <c r="G1290" s="2">
        <f>IFERROR(AVERAGEIFS(Detalhe_Registro!$N:$N,Detalhe_Registro!$D:$D,A1290,Detalhe_Registro!$E:$E,B1290,Detalhe_Registro!$M:$M,"SIM"),0)</f>
        <v/>
      </c>
      <c r="H1290" s="2">
        <f>SUMIFS(Detalhe_Registro!$F:$F,Detalhe_Registro!$D:$D,A1290,Detalhe_Registro!$E:$E,B1290,Detalhe_Registro!$M:$M,"SIM")</f>
        <v/>
      </c>
      <c r="I1290" s="2">
        <f>SUMIFS(Detalhe_Registro!$G:$G,Detalhe_Registro!$D:$D,A1290,Detalhe_Registro!$E:$E,B1290,Detalhe_Registro!$M:$M,"SIM")</f>
        <v/>
      </c>
      <c r="J1290" s="2">
        <f>IF(F1290&lt;Premissas!$B$8,"&lt; 1,00",IF(F1290&lt;Premissas!$B$9,"1,00 – 1,19",IF(F1290&lt;Premissas!$B$10,"1,20 – 1,39",IF(F1290&lt;Premissas!$B$11,"1,40 – 1,59",IF(F1290&lt;Premissas!$B$12,"1,60 – 1,99","≥ 2,00")))))</f>
        <v/>
      </c>
      <c r="K1290" s="5">
        <f>IF(F1290&lt;Premissas!$B$8,Premissas!$B$13,IF(F1290&lt;Premissas!$B$9,Premissas!$B$14,IF(F1290&lt;Premissas!$B$10,Premissas!$B$15,IF(F1290&lt;Premissas!$B$11,Premissas!$B$16,IF(F1290&lt;Premissas!$B$12,Premissas!$B$17,Premissas!$B$18)))))</f>
        <v/>
      </c>
      <c r="L1290" s="5">
        <f>K1290/Premissas!$B$4</f>
        <v/>
      </c>
      <c r="M1290" s="2">
        <f>IF(K1290=Premissas!$B$18,"SIM","NÃO")</f>
        <v/>
      </c>
    </row>
    <row r="1291">
      <c r="A1291" s="2" t="n">
        <v>6013287</v>
      </c>
      <c r="B1291" s="2" t="inlineStr">
        <is>
          <t>Ivison Lucas Dos Santos Silva</t>
        </is>
      </c>
      <c r="C1291" s="2" t="n">
        <v>1953</v>
      </c>
      <c r="D1291" s="2">
        <f>IFERROR(TEXTJOIN(" | ",TRUE,UNIQUE(FILTER(Detalhe_Registro!$C:$C,(Detalhe_Registro!$D:$D=A1291)*(Detalhe_Registro!$E:$E=B1291)*(Detalhe_Registro!$M:$M="SIM")))),"")</f>
        <v/>
      </c>
      <c r="E1291" s="2">
        <f>COUNTIFS(Detalhe_Registro!$D:$D,A1291,Detalhe_Registro!$E:$E,B1291,Detalhe_Registro!$M:$M,"SIM")</f>
        <v/>
      </c>
      <c r="F1291" s="2">
        <f>IFERROR(MAXIFS(Detalhe_Registro!$N:$N,Detalhe_Registro!$D:$D,A1291,Detalhe_Registro!$E:$E,B1291,Detalhe_Registro!$M:$M,"SIM"),0)</f>
        <v/>
      </c>
      <c r="G1291" s="2">
        <f>IFERROR(AVERAGEIFS(Detalhe_Registro!$N:$N,Detalhe_Registro!$D:$D,A1291,Detalhe_Registro!$E:$E,B1291,Detalhe_Registro!$M:$M,"SIM"),0)</f>
        <v/>
      </c>
      <c r="H1291" s="2">
        <f>SUMIFS(Detalhe_Registro!$F:$F,Detalhe_Registro!$D:$D,A1291,Detalhe_Registro!$E:$E,B1291,Detalhe_Registro!$M:$M,"SIM")</f>
        <v/>
      </c>
      <c r="I1291" s="2">
        <f>SUMIFS(Detalhe_Registro!$G:$G,Detalhe_Registro!$D:$D,A1291,Detalhe_Registro!$E:$E,B1291,Detalhe_Registro!$M:$M,"SIM")</f>
        <v/>
      </c>
      <c r="J1291" s="2">
        <f>IF(F1291&lt;Premissas!$B$8,"&lt; 1,00",IF(F1291&lt;Premissas!$B$9,"1,00 – 1,19",IF(F1291&lt;Premissas!$B$10,"1,20 – 1,39",IF(F1291&lt;Premissas!$B$11,"1,40 – 1,59",IF(F1291&lt;Premissas!$B$12,"1,60 – 1,99","≥ 2,00")))))</f>
        <v/>
      </c>
      <c r="K1291" s="5">
        <f>IF(F1291&lt;Premissas!$B$8,Premissas!$B$13,IF(F1291&lt;Premissas!$B$9,Premissas!$B$14,IF(F1291&lt;Premissas!$B$10,Premissas!$B$15,IF(F1291&lt;Premissas!$B$11,Premissas!$B$16,IF(F1291&lt;Premissas!$B$12,Premissas!$B$17,Premissas!$B$18)))))</f>
        <v/>
      </c>
      <c r="L1291" s="5">
        <f>K1291/Premissas!$B$4</f>
        <v/>
      </c>
      <c r="M1291" s="2">
        <f>IF(K1291=Premissas!$B$18,"SIM","NÃO")</f>
        <v/>
      </c>
    </row>
    <row r="1292">
      <c r="A1292" s="2" t="inlineStr">
        <is>
          <t>6013287</t>
        </is>
      </c>
      <c r="B1292" s="2" t="inlineStr">
        <is>
          <t>Ivison Lucas Dos Santos Silva</t>
        </is>
      </c>
      <c r="C1292" s="2" t="n">
        <v>1953</v>
      </c>
      <c r="D1292" s="2">
        <f>IFERROR(TEXTJOIN(" | ",TRUE,UNIQUE(FILTER(Detalhe_Registro!$C:$C,(Detalhe_Registro!$D:$D=A1292)*(Detalhe_Registro!$E:$E=B1292)*(Detalhe_Registro!$M:$M="SIM")))),"")</f>
        <v/>
      </c>
      <c r="E1292" s="2">
        <f>COUNTIFS(Detalhe_Registro!$D:$D,A1292,Detalhe_Registro!$E:$E,B1292,Detalhe_Registro!$M:$M,"SIM")</f>
        <v/>
      </c>
      <c r="F1292" s="2">
        <f>IFERROR(MAXIFS(Detalhe_Registro!$N:$N,Detalhe_Registro!$D:$D,A1292,Detalhe_Registro!$E:$E,B1292,Detalhe_Registro!$M:$M,"SIM"),0)</f>
        <v/>
      </c>
      <c r="G1292" s="2">
        <f>IFERROR(AVERAGEIFS(Detalhe_Registro!$N:$N,Detalhe_Registro!$D:$D,A1292,Detalhe_Registro!$E:$E,B1292,Detalhe_Registro!$M:$M,"SIM"),0)</f>
        <v/>
      </c>
      <c r="H1292" s="2">
        <f>SUMIFS(Detalhe_Registro!$F:$F,Detalhe_Registro!$D:$D,A1292,Detalhe_Registro!$E:$E,B1292,Detalhe_Registro!$M:$M,"SIM")</f>
        <v/>
      </c>
      <c r="I1292" s="2">
        <f>SUMIFS(Detalhe_Registro!$G:$G,Detalhe_Registro!$D:$D,A1292,Detalhe_Registro!$E:$E,B1292,Detalhe_Registro!$M:$M,"SIM")</f>
        <v/>
      </c>
      <c r="J1292" s="2">
        <f>IF(F1292&lt;Premissas!$B$8,"&lt; 1,00",IF(F1292&lt;Premissas!$B$9,"1,00 – 1,19",IF(F1292&lt;Premissas!$B$10,"1,20 – 1,39",IF(F1292&lt;Premissas!$B$11,"1,40 – 1,59",IF(F1292&lt;Premissas!$B$12,"1,60 – 1,99","≥ 2,00")))))</f>
        <v/>
      </c>
      <c r="K1292" s="5">
        <f>IF(F1292&lt;Premissas!$B$8,Premissas!$B$13,IF(F1292&lt;Premissas!$B$9,Premissas!$B$14,IF(F1292&lt;Premissas!$B$10,Premissas!$B$15,IF(F1292&lt;Premissas!$B$11,Premissas!$B$16,IF(F1292&lt;Premissas!$B$12,Premissas!$B$17,Premissas!$B$18)))))</f>
        <v/>
      </c>
      <c r="L1292" s="5">
        <f>K1292/Premissas!$B$4</f>
        <v/>
      </c>
      <c r="M1292" s="2">
        <f>IF(K1292=Premissas!$B$18,"SIM","NÃO")</f>
        <v/>
      </c>
    </row>
    <row r="1293">
      <c r="A1293" s="2" t="n">
        <v>386642</v>
      </c>
      <c r="B1293" s="2" t="inlineStr">
        <is>
          <t>JEFFERSON LUIZ COSTA DE ANDRADE</t>
        </is>
      </c>
      <c r="C1293" s="2" t="n">
        <v>1953</v>
      </c>
      <c r="D1293" s="2">
        <f>IFERROR(TEXTJOIN(" | ",TRUE,UNIQUE(FILTER(Detalhe_Registro!$C:$C,(Detalhe_Registro!$D:$D=A1293)*(Detalhe_Registro!$E:$E=B1293)*(Detalhe_Registro!$M:$M="SIM")))),"")</f>
        <v/>
      </c>
      <c r="E1293" s="2">
        <f>COUNTIFS(Detalhe_Registro!$D:$D,A1293,Detalhe_Registro!$E:$E,B1293,Detalhe_Registro!$M:$M,"SIM")</f>
        <v/>
      </c>
      <c r="F1293" s="2">
        <f>IFERROR(MAXIFS(Detalhe_Registro!$N:$N,Detalhe_Registro!$D:$D,A1293,Detalhe_Registro!$E:$E,B1293,Detalhe_Registro!$M:$M,"SIM"),0)</f>
        <v/>
      </c>
      <c r="G1293" s="2">
        <f>IFERROR(AVERAGEIFS(Detalhe_Registro!$N:$N,Detalhe_Registro!$D:$D,A1293,Detalhe_Registro!$E:$E,B1293,Detalhe_Registro!$M:$M,"SIM"),0)</f>
        <v/>
      </c>
      <c r="H1293" s="2">
        <f>SUMIFS(Detalhe_Registro!$F:$F,Detalhe_Registro!$D:$D,A1293,Detalhe_Registro!$E:$E,B1293,Detalhe_Registro!$M:$M,"SIM")</f>
        <v/>
      </c>
      <c r="I1293" s="2">
        <f>SUMIFS(Detalhe_Registro!$G:$G,Detalhe_Registro!$D:$D,A1293,Detalhe_Registro!$E:$E,B1293,Detalhe_Registro!$M:$M,"SIM")</f>
        <v/>
      </c>
      <c r="J1293" s="2">
        <f>IF(F1293&lt;Premissas!$B$8,"&lt; 1,00",IF(F1293&lt;Premissas!$B$9,"1,00 – 1,19",IF(F1293&lt;Premissas!$B$10,"1,20 – 1,39",IF(F1293&lt;Premissas!$B$11,"1,40 – 1,59",IF(F1293&lt;Premissas!$B$12,"1,60 – 1,99","≥ 2,00")))))</f>
        <v/>
      </c>
      <c r="K1293" s="5">
        <f>IF(F1293&lt;Premissas!$B$8,Premissas!$B$13,IF(F1293&lt;Premissas!$B$9,Premissas!$B$14,IF(F1293&lt;Premissas!$B$10,Premissas!$B$15,IF(F1293&lt;Premissas!$B$11,Premissas!$B$16,IF(F1293&lt;Premissas!$B$12,Premissas!$B$17,Premissas!$B$18)))))</f>
        <v/>
      </c>
      <c r="L1293" s="5">
        <f>K1293/Premissas!$B$4</f>
        <v/>
      </c>
      <c r="M1293" s="2">
        <f>IF(K1293=Premissas!$B$18,"SIM","NÃO")</f>
        <v/>
      </c>
    </row>
    <row r="1294">
      <c r="A1294" s="2" t="inlineStr">
        <is>
          <t>386642</t>
        </is>
      </c>
      <c r="B1294" s="2" t="inlineStr">
        <is>
          <t>JEFFERSON LUIZ COSTA DE ANDRADE</t>
        </is>
      </c>
      <c r="C1294" s="2" t="n">
        <v>1953</v>
      </c>
      <c r="D1294" s="2">
        <f>IFERROR(TEXTJOIN(" | ",TRUE,UNIQUE(FILTER(Detalhe_Registro!$C:$C,(Detalhe_Registro!$D:$D=A1294)*(Detalhe_Registro!$E:$E=B1294)*(Detalhe_Registro!$M:$M="SIM")))),"")</f>
        <v/>
      </c>
      <c r="E1294" s="2">
        <f>COUNTIFS(Detalhe_Registro!$D:$D,A1294,Detalhe_Registro!$E:$E,B1294,Detalhe_Registro!$M:$M,"SIM")</f>
        <v/>
      </c>
      <c r="F1294" s="2">
        <f>IFERROR(MAXIFS(Detalhe_Registro!$N:$N,Detalhe_Registro!$D:$D,A1294,Detalhe_Registro!$E:$E,B1294,Detalhe_Registro!$M:$M,"SIM"),0)</f>
        <v/>
      </c>
      <c r="G1294" s="2">
        <f>IFERROR(AVERAGEIFS(Detalhe_Registro!$N:$N,Detalhe_Registro!$D:$D,A1294,Detalhe_Registro!$E:$E,B1294,Detalhe_Registro!$M:$M,"SIM"),0)</f>
        <v/>
      </c>
      <c r="H1294" s="2">
        <f>SUMIFS(Detalhe_Registro!$F:$F,Detalhe_Registro!$D:$D,A1294,Detalhe_Registro!$E:$E,B1294,Detalhe_Registro!$M:$M,"SIM")</f>
        <v/>
      </c>
      <c r="I1294" s="2">
        <f>SUMIFS(Detalhe_Registro!$G:$G,Detalhe_Registro!$D:$D,A1294,Detalhe_Registro!$E:$E,B1294,Detalhe_Registro!$M:$M,"SIM")</f>
        <v/>
      </c>
      <c r="J1294" s="2">
        <f>IF(F1294&lt;Premissas!$B$8,"&lt; 1,00",IF(F1294&lt;Premissas!$B$9,"1,00 – 1,19",IF(F1294&lt;Premissas!$B$10,"1,20 – 1,39",IF(F1294&lt;Premissas!$B$11,"1,40 – 1,59",IF(F1294&lt;Premissas!$B$12,"1,60 – 1,99","≥ 2,00")))))</f>
        <v/>
      </c>
      <c r="K1294" s="5">
        <f>IF(F1294&lt;Premissas!$B$8,Premissas!$B$13,IF(F1294&lt;Premissas!$B$9,Premissas!$B$14,IF(F1294&lt;Premissas!$B$10,Premissas!$B$15,IF(F1294&lt;Premissas!$B$11,Premissas!$B$16,IF(F1294&lt;Premissas!$B$12,Premissas!$B$17,Premissas!$B$18)))))</f>
        <v/>
      </c>
      <c r="L1294" s="5">
        <f>K1294/Premissas!$B$4</f>
        <v/>
      </c>
      <c r="M1294" s="2">
        <f>IF(K1294=Premissas!$B$18,"SIM","NÃO")</f>
        <v/>
      </c>
    </row>
    <row r="1295">
      <c r="A1295" s="2" t="n">
        <v>581458</v>
      </c>
      <c r="B1295" s="2" t="inlineStr">
        <is>
          <t>JOAO JOAQUIM DO NASCIMENTO FILHO</t>
        </is>
      </c>
      <c r="C1295" s="2" t="n">
        <v>1953</v>
      </c>
      <c r="D1295" s="2">
        <f>IFERROR(TEXTJOIN(" | ",TRUE,UNIQUE(FILTER(Detalhe_Registro!$C:$C,(Detalhe_Registro!$D:$D=A1295)*(Detalhe_Registro!$E:$E=B1295)*(Detalhe_Registro!$M:$M="SIM")))),"")</f>
        <v/>
      </c>
      <c r="E1295" s="2">
        <f>COUNTIFS(Detalhe_Registro!$D:$D,A1295,Detalhe_Registro!$E:$E,B1295,Detalhe_Registro!$M:$M,"SIM")</f>
        <v/>
      </c>
      <c r="F1295" s="2">
        <f>IFERROR(MAXIFS(Detalhe_Registro!$N:$N,Detalhe_Registro!$D:$D,A1295,Detalhe_Registro!$E:$E,B1295,Detalhe_Registro!$M:$M,"SIM"),0)</f>
        <v/>
      </c>
      <c r="G1295" s="2">
        <f>IFERROR(AVERAGEIFS(Detalhe_Registro!$N:$N,Detalhe_Registro!$D:$D,A1295,Detalhe_Registro!$E:$E,B1295,Detalhe_Registro!$M:$M,"SIM"),0)</f>
        <v/>
      </c>
      <c r="H1295" s="2">
        <f>SUMIFS(Detalhe_Registro!$F:$F,Detalhe_Registro!$D:$D,A1295,Detalhe_Registro!$E:$E,B1295,Detalhe_Registro!$M:$M,"SIM")</f>
        <v/>
      </c>
      <c r="I1295" s="2">
        <f>SUMIFS(Detalhe_Registro!$G:$G,Detalhe_Registro!$D:$D,A1295,Detalhe_Registro!$E:$E,B1295,Detalhe_Registro!$M:$M,"SIM")</f>
        <v/>
      </c>
      <c r="J1295" s="2">
        <f>IF(F1295&lt;Premissas!$B$8,"&lt; 1,00",IF(F1295&lt;Premissas!$B$9,"1,00 – 1,19",IF(F1295&lt;Premissas!$B$10,"1,20 – 1,39",IF(F1295&lt;Premissas!$B$11,"1,40 – 1,59",IF(F1295&lt;Premissas!$B$12,"1,60 – 1,99","≥ 2,00")))))</f>
        <v/>
      </c>
      <c r="K1295" s="5">
        <f>IF(F1295&lt;Premissas!$B$8,Premissas!$B$13,IF(F1295&lt;Premissas!$B$9,Premissas!$B$14,IF(F1295&lt;Premissas!$B$10,Premissas!$B$15,IF(F1295&lt;Premissas!$B$11,Premissas!$B$16,IF(F1295&lt;Premissas!$B$12,Premissas!$B$17,Premissas!$B$18)))))</f>
        <v/>
      </c>
      <c r="L1295" s="5">
        <f>K1295/Premissas!$B$4</f>
        <v/>
      </c>
      <c r="M1295" s="2">
        <f>IF(K1295=Premissas!$B$18,"SIM","NÃO")</f>
        <v/>
      </c>
    </row>
    <row r="1296">
      <c r="A1296" s="2" t="inlineStr">
        <is>
          <t>581458</t>
        </is>
      </c>
      <c r="B1296" s="2" t="inlineStr">
        <is>
          <t>JOAO JOAQUIM DO NASCIMENTO FILHO</t>
        </is>
      </c>
      <c r="C1296" s="2" t="n">
        <v>1953</v>
      </c>
      <c r="D1296" s="2">
        <f>IFERROR(TEXTJOIN(" | ",TRUE,UNIQUE(FILTER(Detalhe_Registro!$C:$C,(Detalhe_Registro!$D:$D=A1296)*(Detalhe_Registro!$E:$E=B1296)*(Detalhe_Registro!$M:$M="SIM")))),"")</f>
        <v/>
      </c>
      <c r="E1296" s="2">
        <f>COUNTIFS(Detalhe_Registro!$D:$D,A1296,Detalhe_Registro!$E:$E,B1296,Detalhe_Registro!$M:$M,"SIM")</f>
        <v/>
      </c>
      <c r="F1296" s="2">
        <f>IFERROR(MAXIFS(Detalhe_Registro!$N:$N,Detalhe_Registro!$D:$D,A1296,Detalhe_Registro!$E:$E,B1296,Detalhe_Registro!$M:$M,"SIM"),0)</f>
        <v/>
      </c>
      <c r="G1296" s="2">
        <f>IFERROR(AVERAGEIFS(Detalhe_Registro!$N:$N,Detalhe_Registro!$D:$D,A1296,Detalhe_Registro!$E:$E,B1296,Detalhe_Registro!$M:$M,"SIM"),0)</f>
        <v/>
      </c>
      <c r="H1296" s="2">
        <f>SUMIFS(Detalhe_Registro!$F:$F,Detalhe_Registro!$D:$D,A1296,Detalhe_Registro!$E:$E,B1296,Detalhe_Registro!$M:$M,"SIM")</f>
        <v/>
      </c>
      <c r="I1296" s="2">
        <f>SUMIFS(Detalhe_Registro!$G:$G,Detalhe_Registro!$D:$D,A1296,Detalhe_Registro!$E:$E,B1296,Detalhe_Registro!$M:$M,"SIM")</f>
        <v/>
      </c>
      <c r="J1296" s="2">
        <f>IF(F1296&lt;Premissas!$B$8,"&lt; 1,00",IF(F1296&lt;Premissas!$B$9,"1,00 – 1,19",IF(F1296&lt;Premissas!$B$10,"1,20 – 1,39",IF(F1296&lt;Premissas!$B$11,"1,40 – 1,59",IF(F1296&lt;Premissas!$B$12,"1,60 – 1,99","≥ 2,00")))))</f>
        <v/>
      </c>
      <c r="K1296" s="5">
        <f>IF(F1296&lt;Premissas!$B$8,Premissas!$B$13,IF(F1296&lt;Premissas!$B$9,Premissas!$B$14,IF(F1296&lt;Premissas!$B$10,Premissas!$B$15,IF(F1296&lt;Premissas!$B$11,Premissas!$B$16,IF(F1296&lt;Premissas!$B$12,Premissas!$B$17,Premissas!$B$18)))))</f>
        <v/>
      </c>
      <c r="L1296" s="5">
        <f>K1296/Premissas!$B$4</f>
        <v/>
      </c>
      <c r="M1296" s="2">
        <f>IF(K1296=Premissas!$B$18,"SIM","NÃO")</f>
        <v/>
      </c>
    </row>
    <row r="1297">
      <c r="A1297" s="2" t="n">
        <v>650416</v>
      </c>
      <c r="B1297" s="2" t="inlineStr">
        <is>
          <t>JORGE DANILO REIS GOMES</t>
        </is>
      </c>
      <c r="C1297" s="2" t="n">
        <v>1953</v>
      </c>
      <c r="D1297" s="2">
        <f>IFERROR(TEXTJOIN(" | ",TRUE,UNIQUE(FILTER(Detalhe_Registro!$C:$C,(Detalhe_Registro!$D:$D=A1297)*(Detalhe_Registro!$E:$E=B1297)*(Detalhe_Registro!$M:$M="SIM")))),"")</f>
        <v/>
      </c>
      <c r="E1297" s="2">
        <f>COUNTIFS(Detalhe_Registro!$D:$D,A1297,Detalhe_Registro!$E:$E,B1297,Detalhe_Registro!$M:$M,"SIM")</f>
        <v/>
      </c>
      <c r="F1297" s="2">
        <f>IFERROR(MAXIFS(Detalhe_Registro!$N:$N,Detalhe_Registro!$D:$D,A1297,Detalhe_Registro!$E:$E,B1297,Detalhe_Registro!$M:$M,"SIM"),0)</f>
        <v/>
      </c>
      <c r="G1297" s="2">
        <f>IFERROR(AVERAGEIFS(Detalhe_Registro!$N:$N,Detalhe_Registro!$D:$D,A1297,Detalhe_Registro!$E:$E,B1297,Detalhe_Registro!$M:$M,"SIM"),0)</f>
        <v/>
      </c>
      <c r="H1297" s="2">
        <f>SUMIFS(Detalhe_Registro!$F:$F,Detalhe_Registro!$D:$D,A1297,Detalhe_Registro!$E:$E,B1297,Detalhe_Registro!$M:$M,"SIM")</f>
        <v/>
      </c>
      <c r="I1297" s="2">
        <f>SUMIFS(Detalhe_Registro!$G:$G,Detalhe_Registro!$D:$D,A1297,Detalhe_Registro!$E:$E,B1297,Detalhe_Registro!$M:$M,"SIM")</f>
        <v/>
      </c>
      <c r="J1297" s="2">
        <f>IF(F1297&lt;Premissas!$B$8,"&lt; 1,00",IF(F1297&lt;Premissas!$B$9,"1,00 – 1,19",IF(F1297&lt;Premissas!$B$10,"1,20 – 1,39",IF(F1297&lt;Premissas!$B$11,"1,40 – 1,59",IF(F1297&lt;Premissas!$B$12,"1,60 – 1,99","≥ 2,00")))))</f>
        <v/>
      </c>
      <c r="K1297" s="5">
        <f>IF(F1297&lt;Premissas!$B$8,Premissas!$B$13,IF(F1297&lt;Premissas!$B$9,Premissas!$B$14,IF(F1297&lt;Premissas!$B$10,Premissas!$B$15,IF(F1297&lt;Premissas!$B$11,Premissas!$B$16,IF(F1297&lt;Premissas!$B$12,Premissas!$B$17,Premissas!$B$18)))))</f>
        <v/>
      </c>
      <c r="L1297" s="5">
        <f>K1297/Premissas!$B$4</f>
        <v/>
      </c>
      <c r="M1297" s="2">
        <f>IF(K1297=Premissas!$B$18,"SIM","NÃO")</f>
        <v/>
      </c>
    </row>
    <row r="1298">
      <c r="A1298" s="2" t="inlineStr">
        <is>
          <t>650416</t>
        </is>
      </c>
      <c r="B1298" s="2" t="inlineStr">
        <is>
          <t>JORGE DANILO REIS GOMES</t>
        </is>
      </c>
      <c r="C1298" s="2" t="n">
        <v>1953</v>
      </c>
      <c r="D1298" s="2">
        <f>IFERROR(TEXTJOIN(" | ",TRUE,UNIQUE(FILTER(Detalhe_Registro!$C:$C,(Detalhe_Registro!$D:$D=A1298)*(Detalhe_Registro!$E:$E=B1298)*(Detalhe_Registro!$M:$M="SIM")))),"")</f>
        <v/>
      </c>
      <c r="E1298" s="2">
        <f>COUNTIFS(Detalhe_Registro!$D:$D,A1298,Detalhe_Registro!$E:$E,B1298,Detalhe_Registro!$M:$M,"SIM")</f>
        <v/>
      </c>
      <c r="F1298" s="2">
        <f>IFERROR(MAXIFS(Detalhe_Registro!$N:$N,Detalhe_Registro!$D:$D,A1298,Detalhe_Registro!$E:$E,B1298,Detalhe_Registro!$M:$M,"SIM"),0)</f>
        <v/>
      </c>
      <c r="G1298" s="2">
        <f>IFERROR(AVERAGEIFS(Detalhe_Registro!$N:$N,Detalhe_Registro!$D:$D,A1298,Detalhe_Registro!$E:$E,B1298,Detalhe_Registro!$M:$M,"SIM"),0)</f>
        <v/>
      </c>
      <c r="H1298" s="2">
        <f>SUMIFS(Detalhe_Registro!$F:$F,Detalhe_Registro!$D:$D,A1298,Detalhe_Registro!$E:$E,B1298,Detalhe_Registro!$M:$M,"SIM")</f>
        <v/>
      </c>
      <c r="I1298" s="2">
        <f>SUMIFS(Detalhe_Registro!$G:$G,Detalhe_Registro!$D:$D,A1298,Detalhe_Registro!$E:$E,B1298,Detalhe_Registro!$M:$M,"SIM")</f>
        <v/>
      </c>
      <c r="J1298" s="2">
        <f>IF(F1298&lt;Premissas!$B$8,"&lt; 1,00",IF(F1298&lt;Premissas!$B$9,"1,00 – 1,19",IF(F1298&lt;Premissas!$B$10,"1,20 – 1,39",IF(F1298&lt;Premissas!$B$11,"1,40 – 1,59",IF(F1298&lt;Premissas!$B$12,"1,60 – 1,99","≥ 2,00")))))</f>
        <v/>
      </c>
      <c r="K1298" s="5">
        <f>IF(F1298&lt;Premissas!$B$8,Premissas!$B$13,IF(F1298&lt;Premissas!$B$9,Premissas!$B$14,IF(F1298&lt;Premissas!$B$10,Premissas!$B$15,IF(F1298&lt;Premissas!$B$11,Premissas!$B$16,IF(F1298&lt;Premissas!$B$12,Premissas!$B$17,Premissas!$B$18)))))</f>
        <v/>
      </c>
      <c r="L1298" s="5">
        <f>K1298/Premissas!$B$4</f>
        <v/>
      </c>
      <c r="M1298" s="2">
        <f>IF(K1298=Premissas!$B$18,"SIM","NÃO")</f>
        <v/>
      </c>
    </row>
    <row r="1299">
      <c r="A1299" s="2" t="n">
        <v>693121</v>
      </c>
      <c r="B1299" s="2" t="inlineStr">
        <is>
          <t>JORGE HENRIQUE FERREIRA</t>
        </is>
      </c>
      <c r="C1299" s="2" t="n">
        <v>1953</v>
      </c>
      <c r="D1299" s="2">
        <f>IFERROR(TEXTJOIN(" | ",TRUE,UNIQUE(FILTER(Detalhe_Registro!$C:$C,(Detalhe_Registro!$D:$D=A1299)*(Detalhe_Registro!$E:$E=B1299)*(Detalhe_Registro!$M:$M="SIM")))),"")</f>
        <v/>
      </c>
      <c r="E1299" s="2">
        <f>COUNTIFS(Detalhe_Registro!$D:$D,A1299,Detalhe_Registro!$E:$E,B1299,Detalhe_Registro!$M:$M,"SIM")</f>
        <v/>
      </c>
      <c r="F1299" s="2">
        <f>IFERROR(MAXIFS(Detalhe_Registro!$N:$N,Detalhe_Registro!$D:$D,A1299,Detalhe_Registro!$E:$E,B1299,Detalhe_Registro!$M:$M,"SIM"),0)</f>
        <v/>
      </c>
      <c r="G1299" s="2">
        <f>IFERROR(AVERAGEIFS(Detalhe_Registro!$N:$N,Detalhe_Registro!$D:$D,A1299,Detalhe_Registro!$E:$E,B1299,Detalhe_Registro!$M:$M,"SIM"),0)</f>
        <v/>
      </c>
      <c r="H1299" s="2">
        <f>SUMIFS(Detalhe_Registro!$F:$F,Detalhe_Registro!$D:$D,A1299,Detalhe_Registro!$E:$E,B1299,Detalhe_Registro!$M:$M,"SIM")</f>
        <v/>
      </c>
      <c r="I1299" s="2">
        <f>SUMIFS(Detalhe_Registro!$G:$G,Detalhe_Registro!$D:$D,A1299,Detalhe_Registro!$E:$E,B1299,Detalhe_Registro!$M:$M,"SIM")</f>
        <v/>
      </c>
      <c r="J1299" s="2">
        <f>IF(F1299&lt;Premissas!$B$8,"&lt; 1,00",IF(F1299&lt;Premissas!$B$9,"1,00 – 1,19",IF(F1299&lt;Premissas!$B$10,"1,20 – 1,39",IF(F1299&lt;Premissas!$B$11,"1,40 – 1,59",IF(F1299&lt;Premissas!$B$12,"1,60 – 1,99","≥ 2,00")))))</f>
        <v/>
      </c>
      <c r="K1299" s="5">
        <f>IF(F1299&lt;Premissas!$B$8,Premissas!$B$13,IF(F1299&lt;Premissas!$B$9,Premissas!$B$14,IF(F1299&lt;Premissas!$B$10,Premissas!$B$15,IF(F1299&lt;Premissas!$B$11,Premissas!$B$16,IF(F1299&lt;Premissas!$B$12,Premissas!$B$17,Premissas!$B$18)))))</f>
        <v/>
      </c>
      <c r="L1299" s="5">
        <f>K1299/Premissas!$B$4</f>
        <v/>
      </c>
      <c r="M1299" s="2">
        <f>IF(K1299=Premissas!$B$18,"SIM","NÃO")</f>
        <v/>
      </c>
    </row>
    <row r="1300">
      <c r="A1300" s="2" t="inlineStr">
        <is>
          <t>693121</t>
        </is>
      </c>
      <c r="B1300" s="2" t="inlineStr">
        <is>
          <t>JORGE HENRIQUE FERREIRA</t>
        </is>
      </c>
      <c r="C1300" s="2" t="n">
        <v>1953</v>
      </c>
      <c r="D1300" s="2">
        <f>IFERROR(TEXTJOIN(" | ",TRUE,UNIQUE(FILTER(Detalhe_Registro!$C:$C,(Detalhe_Registro!$D:$D=A1300)*(Detalhe_Registro!$E:$E=B1300)*(Detalhe_Registro!$M:$M="SIM")))),"")</f>
        <v/>
      </c>
      <c r="E1300" s="2">
        <f>COUNTIFS(Detalhe_Registro!$D:$D,A1300,Detalhe_Registro!$E:$E,B1300,Detalhe_Registro!$M:$M,"SIM")</f>
        <v/>
      </c>
      <c r="F1300" s="2">
        <f>IFERROR(MAXIFS(Detalhe_Registro!$N:$N,Detalhe_Registro!$D:$D,A1300,Detalhe_Registro!$E:$E,B1300,Detalhe_Registro!$M:$M,"SIM"),0)</f>
        <v/>
      </c>
      <c r="G1300" s="2">
        <f>IFERROR(AVERAGEIFS(Detalhe_Registro!$N:$N,Detalhe_Registro!$D:$D,A1300,Detalhe_Registro!$E:$E,B1300,Detalhe_Registro!$M:$M,"SIM"),0)</f>
        <v/>
      </c>
      <c r="H1300" s="2">
        <f>SUMIFS(Detalhe_Registro!$F:$F,Detalhe_Registro!$D:$D,A1300,Detalhe_Registro!$E:$E,B1300,Detalhe_Registro!$M:$M,"SIM")</f>
        <v/>
      </c>
      <c r="I1300" s="2">
        <f>SUMIFS(Detalhe_Registro!$G:$G,Detalhe_Registro!$D:$D,A1300,Detalhe_Registro!$E:$E,B1300,Detalhe_Registro!$M:$M,"SIM")</f>
        <v/>
      </c>
      <c r="J1300" s="2">
        <f>IF(F1300&lt;Premissas!$B$8,"&lt; 1,00",IF(F1300&lt;Premissas!$B$9,"1,00 – 1,19",IF(F1300&lt;Premissas!$B$10,"1,20 – 1,39",IF(F1300&lt;Premissas!$B$11,"1,40 – 1,59",IF(F1300&lt;Premissas!$B$12,"1,60 – 1,99","≥ 2,00")))))</f>
        <v/>
      </c>
      <c r="K1300" s="5">
        <f>IF(F1300&lt;Premissas!$B$8,Premissas!$B$13,IF(F1300&lt;Premissas!$B$9,Premissas!$B$14,IF(F1300&lt;Premissas!$B$10,Premissas!$B$15,IF(F1300&lt;Premissas!$B$11,Premissas!$B$16,IF(F1300&lt;Premissas!$B$12,Premissas!$B$17,Premissas!$B$18)))))</f>
        <v/>
      </c>
      <c r="L1300" s="5">
        <f>K1300/Premissas!$B$4</f>
        <v/>
      </c>
      <c r="M1300" s="2">
        <f>IF(K1300=Premissas!$B$18,"SIM","NÃO")</f>
        <v/>
      </c>
    </row>
    <row r="1301">
      <c r="A1301" s="2" t="n">
        <v>5135761</v>
      </c>
      <c r="B1301" s="2" t="inlineStr">
        <is>
          <t>Jailson Tavares Da Silva</t>
        </is>
      </c>
      <c r="C1301" s="2" t="n">
        <v>1953</v>
      </c>
      <c r="D1301" s="2">
        <f>IFERROR(TEXTJOIN(" | ",TRUE,UNIQUE(FILTER(Detalhe_Registro!$C:$C,(Detalhe_Registro!$D:$D=A1301)*(Detalhe_Registro!$E:$E=B1301)*(Detalhe_Registro!$M:$M="SIM")))),"")</f>
        <v/>
      </c>
      <c r="E1301" s="2">
        <f>COUNTIFS(Detalhe_Registro!$D:$D,A1301,Detalhe_Registro!$E:$E,B1301,Detalhe_Registro!$M:$M,"SIM")</f>
        <v/>
      </c>
      <c r="F1301" s="2">
        <f>IFERROR(MAXIFS(Detalhe_Registro!$N:$N,Detalhe_Registro!$D:$D,A1301,Detalhe_Registro!$E:$E,B1301,Detalhe_Registro!$M:$M,"SIM"),0)</f>
        <v/>
      </c>
      <c r="G1301" s="2">
        <f>IFERROR(AVERAGEIFS(Detalhe_Registro!$N:$N,Detalhe_Registro!$D:$D,A1301,Detalhe_Registro!$E:$E,B1301,Detalhe_Registro!$M:$M,"SIM"),0)</f>
        <v/>
      </c>
      <c r="H1301" s="2">
        <f>SUMIFS(Detalhe_Registro!$F:$F,Detalhe_Registro!$D:$D,A1301,Detalhe_Registro!$E:$E,B1301,Detalhe_Registro!$M:$M,"SIM")</f>
        <v/>
      </c>
      <c r="I1301" s="2">
        <f>SUMIFS(Detalhe_Registro!$G:$G,Detalhe_Registro!$D:$D,A1301,Detalhe_Registro!$E:$E,B1301,Detalhe_Registro!$M:$M,"SIM")</f>
        <v/>
      </c>
      <c r="J1301" s="2">
        <f>IF(F1301&lt;Premissas!$B$8,"&lt; 1,00",IF(F1301&lt;Premissas!$B$9,"1,00 – 1,19",IF(F1301&lt;Premissas!$B$10,"1,20 – 1,39",IF(F1301&lt;Premissas!$B$11,"1,40 – 1,59",IF(F1301&lt;Premissas!$B$12,"1,60 – 1,99","≥ 2,00")))))</f>
        <v/>
      </c>
      <c r="K1301" s="5">
        <f>IF(F1301&lt;Premissas!$B$8,Premissas!$B$13,IF(F1301&lt;Premissas!$B$9,Premissas!$B$14,IF(F1301&lt;Premissas!$B$10,Premissas!$B$15,IF(F1301&lt;Premissas!$B$11,Premissas!$B$16,IF(F1301&lt;Premissas!$B$12,Premissas!$B$17,Premissas!$B$18)))))</f>
        <v/>
      </c>
      <c r="L1301" s="5">
        <f>K1301/Premissas!$B$4</f>
        <v/>
      </c>
      <c r="M1301" s="2">
        <f>IF(K1301=Premissas!$B$18,"SIM","NÃO")</f>
        <v/>
      </c>
    </row>
    <row r="1302">
      <c r="A1302" s="2" t="inlineStr">
        <is>
          <t>5135761</t>
        </is>
      </c>
      <c r="B1302" s="2" t="inlineStr">
        <is>
          <t>Jailson Tavares Da Silva</t>
        </is>
      </c>
      <c r="C1302" s="2" t="n">
        <v>1953</v>
      </c>
      <c r="D1302" s="2">
        <f>IFERROR(TEXTJOIN(" | ",TRUE,UNIQUE(FILTER(Detalhe_Registro!$C:$C,(Detalhe_Registro!$D:$D=A1302)*(Detalhe_Registro!$E:$E=B1302)*(Detalhe_Registro!$M:$M="SIM")))),"")</f>
        <v/>
      </c>
      <c r="E1302" s="2">
        <f>COUNTIFS(Detalhe_Registro!$D:$D,A1302,Detalhe_Registro!$E:$E,B1302,Detalhe_Registro!$M:$M,"SIM")</f>
        <v/>
      </c>
      <c r="F1302" s="2">
        <f>IFERROR(MAXIFS(Detalhe_Registro!$N:$N,Detalhe_Registro!$D:$D,A1302,Detalhe_Registro!$E:$E,B1302,Detalhe_Registro!$M:$M,"SIM"),0)</f>
        <v/>
      </c>
      <c r="G1302" s="2">
        <f>IFERROR(AVERAGEIFS(Detalhe_Registro!$N:$N,Detalhe_Registro!$D:$D,A1302,Detalhe_Registro!$E:$E,B1302,Detalhe_Registro!$M:$M,"SIM"),0)</f>
        <v/>
      </c>
      <c r="H1302" s="2">
        <f>SUMIFS(Detalhe_Registro!$F:$F,Detalhe_Registro!$D:$D,A1302,Detalhe_Registro!$E:$E,B1302,Detalhe_Registro!$M:$M,"SIM")</f>
        <v/>
      </c>
      <c r="I1302" s="2">
        <f>SUMIFS(Detalhe_Registro!$G:$G,Detalhe_Registro!$D:$D,A1302,Detalhe_Registro!$E:$E,B1302,Detalhe_Registro!$M:$M,"SIM")</f>
        <v/>
      </c>
      <c r="J1302" s="2">
        <f>IF(F1302&lt;Premissas!$B$8,"&lt; 1,00",IF(F1302&lt;Premissas!$B$9,"1,00 – 1,19",IF(F1302&lt;Premissas!$B$10,"1,20 – 1,39",IF(F1302&lt;Premissas!$B$11,"1,40 – 1,59",IF(F1302&lt;Premissas!$B$12,"1,60 – 1,99","≥ 2,00")))))</f>
        <v/>
      </c>
      <c r="K1302" s="5">
        <f>IF(F1302&lt;Premissas!$B$8,Premissas!$B$13,IF(F1302&lt;Premissas!$B$9,Premissas!$B$14,IF(F1302&lt;Premissas!$B$10,Premissas!$B$15,IF(F1302&lt;Premissas!$B$11,Premissas!$B$16,IF(F1302&lt;Premissas!$B$12,Premissas!$B$17,Premissas!$B$18)))))</f>
        <v/>
      </c>
      <c r="L1302" s="5">
        <f>K1302/Premissas!$B$4</f>
        <v/>
      </c>
      <c r="M1302" s="2">
        <f>IF(K1302=Premissas!$B$18,"SIM","NÃO")</f>
        <v/>
      </c>
    </row>
    <row r="1303">
      <c r="A1303" s="2" t="inlineStr">
        <is>
          <t>5590795</t>
        </is>
      </c>
      <c r="B1303" s="2" t="inlineStr">
        <is>
          <t>Jefferson Kayk Elias De Brito</t>
        </is>
      </c>
      <c r="C1303" s="2" t="n">
        <v>1953</v>
      </c>
      <c r="D1303" s="2">
        <f>IFERROR(TEXTJOIN(" | ",TRUE,UNIQUE(FILTER(Detalhe_Registro!$C:$C,(Detalhe_Registro!$D:$D=A1303)*(Detalhe_Registro!$E:$E=B1303)*(Detalhe_Registro!$M:$M="SIM")))),"")</f>
        <v/>
      </c>
      <c r="E1303" s="2">
        <f>COUNTIFS(Detalhe_Registro!$D:$D,A1303,Detalhe_Registro!$E:$E,B1303,Detalhe_Registro!$M:$M,"SIM")</f>
        <v/>
      </c>
      <c r="F1303" s="2">
        <f>IFERROR(MAXIFS(Detalhe_Registro!$N:$N,Detalhe_Registro!$D:$D,A1303,Detalhe_Registro!$E:$E,B1303,Detalhe_Registro!$M:$M,"SIM"),0)</f>
        <v/>
      </c>
      <c r="G1303" s="2">
        <f>IFERROR(AVERAGEIFS(Detalhe_Registro!$N:$N,Detalhe_Registro!$D:$D,A1303,Detalhe_Registro!$E:$E,B1303,Detalhe_Registro!$M:$M,"SIM"),0)</f>
        <v/>
      </c>
      <c r="H1303" s="2">
        <f>SUMIFS(Detalhe_Registro!$F:$F,Detalhe_Registro!$D:$D,A1303,Detalhe_Registro!$E:$E,B1303,Detalhe_Registro!$M:$M,"SIM")</f>
        <v/>
      </c>
      <c r="I1303" s="2">
        <f>SUMIFS(Detalhe_Registro!$G:$G,Detalhe_Registro!$D:$D,A1303,Detalhe_Registro!$E:$E,B1303,Detalhe_Registro!$M:$M,"SIM")</f>
        <v/>
      </c>
      <c r="J1303" s="2">
        <f>IF(F1303&lt;Premissas!$B$8,"&lt; 1,00",IF(F1303&lt;Premissas!$B$9,"1,00 – 1,19",IF(F1303&lt;Premissas!$B$10,"1,20 – 1,39",IF(F1303&lt;Premissas!$B$11,"1,40 – 1,59",IF(F1303&lt;Premissas!$B$12,"1,60 – 1,99","≥ 2,00")))))</f>
        <v/>
      </c>
      <c r="K1303" s="5">
        <f>IF(F1303&lt;Premissas!$B$8,Premissas!$B$13,IF(F1303&lt;Premissas!$B$9,Premissas!$B$14,IF(F1303&lt;Premissas!$B$10,Premissas!$B$15,IF(F1303&lt;Premissas!$B$11,Premissas!$B$16,IF(F1303&lt;Premissas!$B$12,Premissas!$B$17,Premissas!$B$18)))))</f>
        <v/>
      </c>
      <c r="L1303" s="5">
        <f>K1303/Premissas!$B$4</f>
        <v/>
      </c>
      <c r="M1303" s="2">
        <f>IF(K1303=Premissas!$B$18,"SIM","NÃO")</f>
        <v/>
      </c>
    </row>
    <row r="1304">
      <c r="A1304" s="2" t="n">
        <v>6007023</v>
      </c>
      <c r="B1304" s="2" t="inlineStr">
        <is>
          <t>Jonny Jonshonn Silva De Sousa</t>
        </is>
      </c>
      <c r="C1304" s="2" t="n">
        <v>1953</v>
      </c>
      <c r="D1304" s="2">
        <f>IFERROR(TEXTJOIN(" | ",TRUE,UNIQUE(FILTER(Detalhe_Registro!$C:$C,(Detalhe_Registro!$D:$D=A1304)*(Detalhe_Registro!$E:$E=B1304)*(Detalhe_Registro!$M:$M="SIM")))),"")</f>
        <v/>
      </c>
      <c r="E1304" s="2">
        <f>COUNTIFS(Detalhe_Registro!$D:$D,A1304,Detalhe_Registro!$E:$E,B1304,Detalhe_Registro!$M:$M,"SIM")</f>
        <v/>
      </c>
      <c r="F1304" s="2">
        <f>IFERROR(MAXIFS(Detalhe_Registro!$N:$N,Detalhe_Registro!$D:$D,A1304,Detalhe_Registro!$E:$E,B1304,Detalhe_Registro!$M:$M,"SIM"),0)</f>
        <v/>
      </c>
      <c r="G1304" s="2">
        <f>IFERROR(AVERAGEIFS(Detalhe_Registro!$N:$N,Detalhe_Registro!$D:$D,A1304,Detalhe_Registro!$E:$E,B1304,Detalhe_Registro!$M:$M,"SIM"),0)</f>
        <v/>
      </c>
      <c r="H1304" s="2">
        <f>SUMIFS(Detalhe_Registro!$F:$F,Detalhe_Registro!$D:$D,A1304,Detalhe_Registro!$E:$E,B1304,Detalhe_Registro!$M:$M,"SIM")</f>
        <v/>
      </c>
      <c r="I1304" s="2">
        <f>SUMIFS(Detalhe_Registro!$G:$G,Detalhe_Registro!$D:$D,A1304,Detalhe_Registro!$E:$E,B1304,Detalhe_Registro!$M:$M,"SIM")</f>
        <v/>
      </c>
      <c r="J1304" s="2">
        <f>IF(F1304&lt;Premissas!$B$8,"&lt; 1,00",IF(F1304&lt;Premissas!$B$9,"1,00 – 1,19",IF(F1304&lt;Premissas!$B$10,"1,20 – 1,39",IF(F1304&lt;Premissas!$B$11,"1,40 – 1,59",IF(F1304&lt;Premissas!$B$12,"1,60 – 1,99","≥ 2,00")))))</f>
        <v/>
      </c>
      <c r="K1304" s="5">
        <f>IF(F1304&lt;Premissas!$B$8,Premissas!$B$13,IF(F1304&lt;Premissas!$B$9,Premissas!$B$14,IF(F1304&lt;Premissas!$B$10,Premissas!$B$15,IF(F1304&lt;Premissas!$B$11,Premissas!$B$16,IF(F1304&lt;Premissas!$B$12,Premissas!$B$17,Premissas!$B$18)))))</f>
        <v/>
      </c>
      <c r="L1304" s="5">
        <f>K1304/Premissas!$B$4</f>
        <v/>
      </c>
      <c r="M1304" s="2">
        <f>IF(K1304=Premissas!$B$18,"SIM","NÃO")</f>
        <v/>
      </c>
    </row>
    <row r="1305">
      <c r="A1305" s="2" t="inlineStr">
        <is>
          <t>6007023</t>
        </is>
      </c>
      <c r="B1305" s="2" t="inlineStr">
        <is>
          <t>Jonny Jonshonn Silva De Sousa</t>
        </is>
      </c>
      <c r="C1305" s="2" t="n">
        <v>1953</v>
      </c>
      <c r="D1305" s="2">
        <f>IFERROR(TEXTJOIN(" | ",TRUE,UNIQUE(FILTER(Detalhe_Registro!$C:$C,(Detalhe_Registro!$D:$D=A1305)*(Detalhe_Registro!$E:$E=B1305)*(Detalhe_Registro!$M:$M="SIM")))),"")</f>
        <v/>
      </c>
      <c r="E1305" s="2">
        <f>COUNTIFS(Detalhe_Registro!$D:$D,A1305,Detalhe_Registro!$E:$E,B1305,Detalhe_Registro!$M:$M,"SIM")</f>
        <v/>
      </c>
      <c r="F1305" s="2">
        <f>IFERROR(MAXIFS(Detalhe_Registro!$N:$N,Detalhe_Registro!$D:$D,A1305,Detalhe_Registro!$E:$E,B1305,Detalhe_Registro!$M:$M,"SIM"),0)</f>
        <v/>
      </c>
      <c r="G1305" s="2">
        <f>IFERROR(AVERAGEIFS(Detalhe_Registro!$N:$N,Detalhe_Registro!$D:$D,A1305,Detalhe_Registro!$E:$E,B1305,Detalhe_Registro!$M:$M,"SIM"),0)</f>
        <v/>
      </c>
      <c r="H1305" s="2">
        <f>SUMIFS(Detalhe_Registro!$F:$F,Detalhe_Registro!$D:$D,A1305,Detalhe_Registro!$E:$E,B1305,Detalhe_Registro!$M:$M,"SIM")</f>
        <v/>
      </c>
      <c r="I1305" s="2">
        <f>SUMIFS(Detalhe_Registro!$G:$G,Detalhe_Registro!$D:$D,A1305,Detalhe_Registro!$E:$E,B1305,Detalhe_Registro!$M:$M,"SIM")</f>
        <v/>
      </c>
      <c r="J1305" s="2">
        <f>IF(F1305&lt;Premissas!$B$8,"&lt; 1,00",IF(F1305&lt;Premissas!$B$9,"1,00 – 1,19",IF(F1305&lt;Premissas!$B$10,"1,20 – 1,39",IF(F1305&lt;Premissas!$B$11,"1,40 – 1,59",IF(F1305&lt;Premissas!$B$12,"1,60 – 1,99","≥ 2,00")))))</f>
        <v/>
      </c>
      <c r="K1305" s="5">
        <f>IF(F1305&lt;Premissas!$B$8,Premissas!$B$13,IF(F1305&lt;Premissas!$B$9,Premissas!$B$14,IF(F1305&lt;Premissas!$B$10,Premissas!$B$15,IF(F1305&lt;Premissas!$B$11,Premissas!$B$16,IF(F1305&lt;Premissas!$B$12,Premissas!$B$17,Premissas!$B$18)))))</f>
        <v/>
      </c>
      <c r="L1305" s="5">
        <f>K1305/Premissas!$B$4</f>
        <v/>
      </c>
      <c r="M1305" s="2">
        <f>IF(K1305=Premissas!$B$18,"SIM","NÃO")</f>
        <v/>
      </c>
    </row>
    <row r="1306">
      <c r="A1306" s="2" t="n">
        <v>5439299</v>
      </c>
      <c r="B1306" s="2" t="inlineStr">
        <is>
          <t>Jose Adriano Dos Prazeres</t>
        </is>
      </c>
      <c r="C1306" s="2" t="n">
        <v>1953</v>
      </c>
      <c r="D1306" s="2">
        <f>IFERROR(TEXTJOIN(" | ",TRUE,UNIQUE(FILTER(Detalhe_Registro!$C:$C,(Detalhe_Registro!$D:$D=A1306)*(Detalhe_Registro!$E:$E=B1306)*(Detalhe_Registro!$M:$M="SIM")))),"")</f>
        <v/>
      </c>
      <c r="E1306" s="2">
        <f>COUNTIFS(Detalhe_Registro!$D:$D,A1306,Detalhe_Registro!$E:$E,B1306,Detalhe_Registro!$M:$M,"SIM")</f>
        <v/>
      </c>
      <c r="F1306" s="2">
        <f>IFERROR(MAXIFS(Detalhe_Registro!$N:$N,Detalhe_Registro!$D:$D,A1306,Detalhe_Registro!$E:$E,B1306,Detalhe_Registro!$M:$M,"SIM"),0)</f>
        <v/>
      </c>
      <c r="G1306" s="2">
        <f>IFERROR(AVERAGEIFS(Detalhe_Registro!$N:$N,Detalhe_Registro!$D:$D,A1306,Detalhe_Registro!$E:$E,B1306,Detalhe_Registro!$M:$M,"SIM"),0)</f>
        <v/>
      </c>
      <c r="H1306" s="2">
        <f>SUMIFS(Detalhe_Registro!$F:$F,Detalhe_Registro!$D:$D,A1306,Detalhe_Registro!$E:$E,B1306,Detalhe_Registro!$M:$M,"SIM")</f>
        <v/>
      </c>
      <c r="I1306" s="2">
        <f>SUMIFS(Detalhe_Registro!$G:$G,Detalhe_Registro!$D:$D,A1306,Detalhe_Registro!$E:$E,B1306,Detalhe_Registro!$M:$M,"SIM")</f>
        <v/>
      </c>
      <c r="J1306" s="2">
        <f>IF(F1306&lt;Premissas!$B$8,"&lt; 1,00",IF(F1306&lt;Premissas!$B$9,"1,00 – 1,19",IF(F1306&lt;Premissas!$B$10,"1,20 – 1,39",IF(F1306&lt;Premissas!$B$11,"1,40 – 1,59",IF(F1306&lt;Premissas!$B$12,"1,60 – 1,99","≥ 2,00")))))</f>
        <v/>
      </c>
      <c r="K1306" s="5">
        <f>IF(F1306&lt;Premissas!$B$8,Premissas!$B$13,IF(F1306&lt;Premissas!$B$9,Premissas!$B$14,IF(F1306&lt;Premissas!$B$10,Premissas!$B$15,IF(F1306&lt;Premissas!$B$11,Premissas!$B$16,IF(F1306&lt;Premissas!$B$12,Premissas!$B$17,Premissas!$B$18)))))</f>
        <v/>
      </c>
      <c r="L1306" s="5">
        <f>K1306/Premissas!$B$4</f>
        <v/>
      </c>
      <c r="M1306" s="2">
        <f>IF(K1306=Premissas!$B$18,"SIM","NÃO")</f>
        <v/>
      </c>
    </row>
    <row r="1307">
      <c r="A1307" s="2" t="inlineStr">
        <is>
          <t>5439299</t>
        </is>
      </c>
      <c r="B1307" s="2" t="inlineStr">
        <is>
          <t>Jose Adriano Dos Prazeres</t>
        </is>
      </c>
      <c r="C1307" s="2" t="n">
        <v>1953</v>
      </c>
      <c r="D1307" s="2">
        <f>IFERROR(TEXTJOIN(" | ",TRUE,UNIQUE(FILTER(Detalhe_Registro!$C:$C,(Detalhe_Registro!$D:$D=A1307)*(Detalhe_Registro!$E:$E=B1307)*(Detalhe_Registro!$M:$M="SIM")))),"")</f>
        <v/>
      </c>
      <c r="E1307" s="2">
        <f>COUNTIFS(Detalhe_Registro!$D:$D,A1307,Detalhe_Registro!$E:$E,B1307,Detalhe_Registro!$M:$M,"SIM")</f>
        <v/>
      </c>
      <c r="F1307" s="2">
        <f>IFERROR(MAXIFS(Detalhe_Registro!$N:$N,Detalhe_Registro!$D:$D,A1307,Detalhe_Registro!$E:$E,B1307,Detalhe_Registro!$M:$M,"SIM"),0)</f>
        <v/>
      </c>
      <c r="G1307" s="2">
        <f>IFERROR(AVERAGEIFS(Detalhe_Registro!$N:$N,Detalhe_Registro!$D:$D,A1307,Detalhe_Registro!$E:$E,B1307,Detalhe_Registro!$M:$M,"SIM"),0)</f>
        <v/>
      </c>
      <c r="H1307" s="2">
        <f>SUMIFS(Detalhe_Registro!$F:$F,Detalhe_Registro!$D:$D,A1307,Detalhe_Registro!$E:$E,B1307,Detalhe_Registro!$M:$M,"SIM")</f>
        <v/>
      </c>
      <c r="I1307" s="2">
        <f>SUMIFS(Detalhe_Registro!$G:$G,Detalhe_Registro!$D:$D,A1307,Detalhe_Registro!$E:$E,B1307,Detalhe_Registro!$M:$M,"SIM")</f>
        <v/>
      </c>
      <c r="J1307" s="2">
        <f>IF(F1307&lt;Premissas!$B$8,"&lt; 1,00",IF(F1307&lt;Premissas!$B$9,"1,00 – 1,19",IF(F1307&lt;Premissas!$B$10,"1,20 – 1,39",IF(F1307&lt;Premissas!$B$11,"1,40 – 1,59",IF(F1307&lt;Premissas!$B$12,"1,60 – 1,99","≥ 2,00")))))</f>
        <v/>
      </c>
      <c r="K1307" s="5">
        <f>IF(F1307&lt;Premissas!$B$8,Premissas!$B$13,IF(F1307&lt;Premissas!$B$9,Premissas!$B$14,IF(F1307&lt;Premissas!$B$10,Premissas!$B$15,IF(F1307&lt;Premissas!$B$11,Premissas!$B$16,IF(F1307&lt;Premissas!$B$12,Premissas!$B$17,Premissas!$B$18)))))</f>
        <v/>
      </c>
      <c r="L1307" s="5">
        <f>K1307/Premissas!$B$4</f>
        <v/>
      </c>
      <c r="M1307" s="2">
        <f>IF(K1307=Premissas!$B$18,"SIM","NÃO")</f>
        <v/>
      </c>
    </row>
    <row r="1308">
      <c r="A1308" s="2" t="n">
        <v>6006590</v>
      </c>
      <c r="B1308" s="2" t="inlineStr">
        <is>
          <t>Jose Diogo Da Silva</t>
        </is>
      </c>
      <c r="C1308" s="2" t="n">
        <v>1953</v>
      </c>
      <c r="D1308" s="2">
        <f>IFERROR(TEXTJOIN(" | ",TRUE,UNIQUE(FILTER(Detalhe_Registro!$C:$C,(Detalhe_Registro!$D:$D=A1308)*(Detalhe_Registro!$E:$E=B1308)*(Detalhe_Registro!$M:$M="SIM")))),"")</f>
        <v/>
      </c>
      <c r="E1308" s="2">
        <f>COUNTIFS(Detalhe_Registro!$D:$D,A1308,Detalhe_Registro!$E:$E,B1308,Detalhe_Registro!$M:$M,"SIM")</f>
        <v/>
      </c>
      <c r="F1308" s="2">
        <f>IFERROR(MAXIFS(Detalhe_Registro!$N:$N,Detalhe_Registro!$D:$D,A1308,Detalhe_Registro!$E:$E,B1308,Detalhe_Registro!$M:$M,"SIM"),0)</f>
        <v/>
      </c>
      <c r="G1308" s="2">
        <f>IFERROR(AVERAGEIFS(Detalhe_Registro!$N:$N,Detalhe_Registro!$D:$D,A1308,Detalhe_Registro!$E:$E,B1308,Detalhe_Registro!$M:$M,"SIM"),0)</f>
        <v/>
      </c>
      <c r="H1308" s="2">
        <f>SUMIFS(Detalhe_Registro!$F:$F,Detalhe_Registro!$D:$D,A1308,Detalhe_Registro!$E:$E,B1308,Detalhe_Registro!$M:$M,"SIM")</f>
        <v/>
      </c>
      <c r="I1308" s="2">
        <f>SUMIFS(Detalhe_Registro!$G:$G,Detalhe_Registro!$D:$D,A1308,Detalhe_Registro!$E:$E,B1308,Detalhe_Registro!$M:$M,"SIM")</f>
        <v/>
      </c>
      <c r="J1308" s="2">
        <f>IF(F1308&lt;Premissas!$B$8,"&lt; 1,00",IF(F1308&lt;Premissas!$B$9,"1,00 – 1,19",IF(F1308&lt;Premissas!$B$10,"1,20 – 1,39",IF(F1308&lt;Premissas!$B$11,"1,40 – 1,59",IF(F1308&lt;Premissas!$B$12,"1,60 – 1,99","≥ 2,00")))))</f>
        <v/>
      </c>
      <c r="K1308" s="5">
        <f>IF(F1308&lt;Premissas!$B$8,Premissas!$B$13,IF(F1308&lt;Premissas!$B$9,Premissas!$B$14,IF(F1308&lt;Premissas!$B$10,Premissas!$B$15,IF(F1308&lt;Premissas!$B$11,Premissas!$B$16,IF(F1308&lt;Premissas!$B$12,Premissas!$B$17,Premissas!$B$18)))))</f>
        <v/>
      </c>
      <c r="L1308" s="5">
        <f>K1308/Premissas!$B$4</f>
        <v/>
      </c>
      <c r="M1308" s="2">
        <f>IF(K1308=Premissas!$B$18,"SIM","NÃO")</f>
        <v/>
      </c>
    </row>
    <row r="1309">
      <c r="A1309" s="2" t="inlineStr">
        <is>
          <t>6006590</t>
        </is>
      </c>
      <c r="B1309" s="2" t="inlineStr">
        <is>
          <t>Jose Diogo Da Silva</t>
        </is>
      </c>
      <c r="C1309" s="2" t="n">
        <v>1953</v>
      </c>
      <c r="D1309" s="2">
        <f>IFERROR(TEXTJOIN(" | ",TRUE,UNIQUE(FILTER(Detalhe_Registro!$C:$C,(Detalhe_Registro!$D:$D=A1309)*(Detalhe_Registro!$E:$E=B1309)*(Detalhe_Registro!$M:$M="SIM")))),"")</f>
        <v/>
      </c>
      <c r="E1309" s="2">
        <f>COUNTIFS(Detalhe_Registro!$D:$D,A1309,Detalhe_Registro!$E:$E,B1309,Detalhe_Registro!$M:$M,"SIM")</f>
        <v/>
      </c>
      <c r="F1309" s="2">
        <f>IFERROR(MAXIFS(Detalhe_Registro!$N:$N,Detalhe_Registro!$D:$D,A1309,Detalhe_Registro!$E:$E,B1309,Detalhe_Registro!$M:$M,"SIM"),0)</f>
        <v/>
      </c>
      <c r="G1309" s="2">
        <f>IFERROR(AVERAGEIFS(Detalhe_Registro!$N:$N,Detalhe_Registro!$D:$D,A1309,Detalhe_Registro!$E:$E,B1309,Detalhe_Registro!$M:$M,"SIM"),0)</f>
        <v/>
      </c>
      <c r="H1309" s="2">
        <f>SUMIFS(Detalhe_Registro!$F:$F,Detalhe_Registro!$D:$D,A1309,Detalhe_Registro!$E:$E,B1309,Detalhe_Registro!$M:$M,"SIM")</f>
        <v/>
      </c>
      <c r="I1309" s="2">
        <f>SUMIFS(Detalhe_Registro!$G:$G,Detalhe_Registro!$D:$D,A1309,Detalhe_Registro!$E:$E,B1309,Detalhe_Registro!$M:$M,"SIM")</f>
        <v/>
      </c>
      <c r="J1309" s="2">
        <f>IF(F1309&lt;Premissas!$B$8,"&lt; 1,00",IF(F1309&lt;Premissas!$B$9,"1,00 – 1,19",IF(F1309&lt;Premissas!$B$10,"1,20 – 1,39",IF(F1309&lt;Premissas!$B$11,"1,40 – 1,59",IF(F1309&lt;Premissas!$B$12,"1,60 – 1,99","≥ 2,00")))))</f>
        <v/>
      </c>
      <c r="K1309" s="5">
        <f>IF(F1309&lt;Premissas!$B$8,Premissas!$B$13,IF(F1309&lt;Premissas!$B$9,Premissas!$B$14,IF(F1309&lt;Premissas!$B$10,Premissas!$B$15,IF(F1309&lt;Premissas!$B$11,Premissas!$B$16,IF(F1309&lt;Premissas!$B$12,Premissas!$B$17,Premissas!$B$18)))))</f>
        <v/>
      </c>
      <c r="L1309" s="5">
        <f>K1309/Premissas!$B$4</f>
        <v/>
      </c>
      <c r="M1309" s="2">
        <f>IF(K1309=Premissas!$B$18,"SIM","NÃO")</f>
        <v/>
      </c>
    </row>
    <row r="1310">
      <c r="A1310" s="2" t="n">
        <v>6004563</v>
      </c>
      <c r="B1310" s="2" t="inlineStr">
        <is>
          <t>Jose Jonathas Da Silva Lira</t>
        </is>
      </c>
      <c r="C1310" s="2" t="n">
        <v>1953</v>
      </c>
      <c r="D1310" s="2">
        <f>IFERROR(TEXTJOIN(" | ",TRUE,UNIQUE(FILTER(Detalhe_Registro!$C:$C,(Detalhe_Registro!$D:$D=A1310)*(Detalhe_Registro!$E:$E=B1310)*(Detalhe_Registro!$M:$M="SIM")))),"")</f>
        <v/>
      </c>
      <c r="E1310" s="2">
        <f>COUNTIFS(Detalhe_Registro!$D:$D,A1310,Detalhe_Registro!$E:$E,B1310,Detalhe_Registro!$M:$M,"SIM")</f>
        <v/>
      </c>
      <c r="F1310" s="2">
        <f>IFERROR(MAXIFS(Detalhe_Registro!$N:$N,Detalhe_Registro!$D:$D,A1310,Detalhe_Registro!$E:$E,B1310,Detalhe_Registro!$M:$M,"SIM"),0)</f>
        <v/>
      </c>
      <c r="G1310" s="2">
        <f>IFERROR(AVERAGEIFS(Detalhe_Registro!$N:$N,Detalhe_Registro!$D:$D,A1310,Detalhe_Registro!$E:$E,B1310,Detalhe_Registro!$M:$M,"SIM"),0)</f>
        <v/>
      </c>
      <c r="H1310" s="2">
        <f>SUMIFS(Detalhe_Registro!$F:$F,Detalhe_Registro!$D:$D,A1310,Detalhe_Registro!$E:$E,B1310,Detalhe_Registro!$M:$M,"SIM")</f>
        <v/>
      </c>
      <c r="I1310" s="2">
        <f>SUMIFS(Detalhe_Registro!$G:$G,Detalhe_Registro!$D:$D,A1310,Detalhe_Registro!$E:$E,B1310,Detalhe_Registro!$M:$M,"SIM")</f>
        <v/>
      </c>
      <c r="J1310" s="2">
        <f>IF(F1310&lt;Premissas!$B$8,"&lt; 1,00",IF(F1310&lt;Premissas!$B$9,"1,00 – 1,19",IF(F1310&lt;Premissas!$B$10,"1,20 – 1,39",IF(F1310&lt;Premissas!$B$11,"1,40 – 1,59",IF(F1310&lt;Premissas!$B$12,"1,60 – 1,99","≥ 2,00")))))</f>
        <v/>
      </c>
      <c r="K1310" s="5">
        <f>IF(F1310&lt;Premissas!$B$8,Premissas!$B$13,IF(F1310&lt;Premissas!$B$9,Premissas!$B$14,IF(F1310&lt;Premissas!$B$10,Premissas!$B$15,IF(F1310&lt;Premissas!$B$11,Premissas!$B$16,IF(F1310&lt;Premissas!$B$12,Premissas!$B$17,Premissas!$B$18)))))</f>
        <v/>
      </c>
      <c r="L1310" s="5">
        <f>K1310/Premissas!$B$4</f>
        <v/>
      </c>
      <c r="M1310" s="2">
        <f>IF(K1310=Premissas!$B$18,"SIM","NÃO")</f>
        <v/>
      </c>
    </row>
    <row r="1311">
      <c r="A1311" s="2" t="inlineStr">
        <is>
          <t>6004563</t>
        </is>
      </c>
      <c r="B1311" s="2" t="inlineStr">
        <is>
          <t>Jose Jonathas Da Silva Lira</t>
        </is>
      </c>
      <c r="C1311" s="2" t="n">
        <v>1953</v>
      </c>
      <c r="D1311" s="2">
        <f>IFERROR(TEXTJOIN(" | ",TRUE,UNIQUE(FILTER(Detalhe_Registro!$C:$C,(Detalhe_Registro!$D:$D=A1311)*(Detalhe_Registro!$E:$E=B1311)*(Detalhe_Registro!$M:$M="SIM")))),"")</f>
        <v/>
      </c>
      <c r="E1311" s="2">
        <f>COUNTIFS(Detalhe_Registro!$D:$D,A1311,Detalhe_Registro!$E:$E,B1311,Detalhe_Registro!$M:$M,"SIM")</f>
        <v/>
      </c>
      <c r="F1311" s="2">
        <f>IFERROR(MAXIFS(Detalhe_Registro!$N:$N,Detalhe_Registro!$D:$D,A1311,Detalhe_Registro!$E:$E,B1311,Detalhe_Registro!$M:$M,"SIM"),0)</f>
        <v/>
      </c>
      <c r="G1311" s="2">
        <f>IFERROR(AVERAGEIFS(Detalhe_Registro!$N:$N,Detalhe_Registro!$D:$D,A1311,Detalhe_Registro!$E:$E,B1311,Detalhe_Registro!$M:$M,"SIM"),0)</f>
        <v/>
      </c>
      <c r="H1311" s="2">
        <f>SUMIFS(Detalhe_Registro!$F:$F,Detalhe_Registro!$D:$D,A1311,Detalhe_Registro!$E:$E,B1311,Detalhe_Registro!$M:$M,"SIM")</f>
        <v/>
      </c>
      <c r="I1311" s="2">
        <f>SUMIFS(Detalhe_Registro!$G:$G,Detalhe_Registro!$D:$D,A1311,Detalhe_Registro!$E:$E,B1311,Detalhe_Registro!$M:$M,"SIM")</f>
        <v/>
      </c>
      <c r="J1311" s="2">
        <f>IF(F1311&lt;Premissas!$B$8,"&lt; 1,00",IF(F1311&lt;Premissas!$B$9,"1,00 – 1,19",IF(F1311&lt;Premissas!$B$10,"1,20 – 1,39",IF(F1311&lt;Premissas!$B$11,"1,40 – 1,59",IF(F1311&lt;Premissas!$B$12,"1,60 – 1,99","≥ 2,00")))))</f>
        <v/>
      </c>
      <c r="K1311" s="5">
        <f>IF(F1311&lt;Premissas!$B$8,Premissas!$B$13,IF(F1311&lt;Premissas!$B$9,Premissas!$B$14,IF(F1311&lt;Premissas!$B$10,Premissas!$B$15,IF(F1311&lt;Premissas!$B$11,Premissas!$B$16,IF(F1311&lt;Premissas!$B$12,Premissas!$B$17,Premissas!$B$18)))))</f>
        <v/>
      </c>
      <c r="L1311" s="5">
        <f>K1311/Premissas!$B$4</f>
        <v/>
      </c>
      <c r="M1311" s="2">
        <f>IF(K1311=Premissas!$B$18,"SIM","NÃO")</f>
        <v/>
      </c>
    </row>
    <row r="1312">
      <c r="A1312" s="2" t="inlineStr">
        <is>
          <t>6031102</t>
        </is>
      </c>
      <c r="B1312" s="2" t="inlineStr">
        <is>
          <t>Jose Leandro De Melo Silva</t>
        </is>
      </c>
      <c r="C1312" s="2" t="n">
        <v>1953</v>
      </c>
      <c r="D1312" s="2">
        <f>IFERROR(TEXTJOIN(" | ",TRUE,UNIQUE(FILTER(Detalhe_Registro!$C:$C,(Detalhe_Registro!$D:$D=A1312)*(Detalhe_Registro!$E:$E=B1312)*(Detalhe_Registro!$M:$M="SIM")))),"")</f>
        <v/>
      </c>
      <c r="E1312" s="2">
        <f>COUNTIFS(Detalhe_Registro!$D:$D,A1312,Detalhe_Registro!$E:$E,B1312,Detalhe_Registro!$M:$M,"SIM")</f>
        <v/>
      </c>
      <c r="F1312" s="2">
        <f>IFERROR(MAXIFS(Detalhe_Registro!$N:$N,Detalhe_Registro!$D:$D,A1312,Detalhe_Registro!$E:$E,B1312,Detalhe_Registro!$M:$M,"SIM"),0)</f>
        <v/>
      </c>
      <c r="G1312" s="2">
        <f>IFERROR(AVERAGEIFS(Detalhe_Registro!$N:$N,Detalhe_Registro!$D:$D,A1312,Detalhe_Registro!$E:$E,B1312,Detalhe_Registro!$M:$M,"SIM"),0)</f>
        <v/>
      </c>
      <c r="H1312" s="2">
        <f>SUMIFS(Detalhe_Registro!$F:$F,Detalhe_Registro!$D:$D,A1312,Detalhe_Registro!$E:$E,B1312,Detalhe_Registro!$M:$M,"SIM")</f>
        <v/>
      </c>
      <c r="I1312" s="2">
        <f>SUMIFS(Detalhe_Registro!$G:$G,Detalhe_Registro!$D:$D,A1312,Detalhe_Registro!$E:$E,B1312,Detalhe_Registro!$M:$M,"SIM")</f>
        <v/>
      </c>
      <c r="J1312" s="2">
        <f>IF(F1312&lt;Premissas!$B$8,"&lt; 1,00",IF(F1312&lt;Premissas!$B$9,"1,00 – 1,19",IF(F1312&lt;Premissas!$B$10,"1,20 – 1,39",IF(F1312&lt;Premissas!$B$11,"1,40 – 1,59",IF(F1312&lt;Premissas!$B$12,"1,60 – 1,99","≥ 2,00")))))</f>
        <v/>
      </c>
      <c r="K1312" s="5">
        <f>IF(F1312&lt;Premissas!$B$8,Premissas!$B$13,IF(F1312&lt;Premissas!$B$9,Premissas!$B$14,IF(F1312&lt;Premissas!$B$10,Premissas!$B$15,IF(F1312&lt;Premissas!$B$11,Premissas!$B$16,IF(F1312&lt;Premissas!$B$12,Premissas!$B$17,Premissas!$B$18)))))</f>
        <v/>
      </c>
      <c r="L1312" s="5">
        <f>K1312/Premissas!$B$4</f>
        <v/>
      </c>
      <c r="M1312" s="2">
        <f>IF(K1312=Premissas!$B$18,"SIM","NÃO")</f>
        <v/>
      </c>
    </row>
    <row r="1313">
      <c r="A1313" s="2" t="inlineStr">
        <is>
          <t>6004164</t>
        </is>
      </c>
      <c r="B1313" s="2" t="inlineStr">
        <is>
          <t>Jose Vinicius Gomes De Andrade</t>
        </is>
      </c>
      <c r="C1313" s="2" t="n">
        <v>1953</v>
      </c>
      <c r="D1313" s="2">
        <f>IFERROR(TEXTJOIN(" | ",TRUE,UNIQUE(FILTER(Detalhe_Registro!$C:$C,(Detalhe_Registro!$D:$D=A1313)*(Detalhe_Registro!$E:$E=B1313)*(Detalhe_Registro!$M:$M="SIM")))),"")</f>
        <v/>
      </c>
      <c r="E1313" s="2">
        <f>COUNTIFS(Detalhe_Registro!$D:$D,A1313,Detalhe_Registro!$E:$E,B1313,Detalhe_Registro!$M:$M,"SIM")</f>
        <v/>
      </c>
      <c r="F1313" s="2">
        <f>IFERROR(MAXIFS(Detalhe_Registro!$N:$N,Detalhe_Registro!$D:$D,A1313,Detalhe_Registro!$E:$E,B1313,Detalhe_Registro!$M:$M,"SIM"),0)</f>
        <v/>
      </c>
      <c r="G1313" s="2">
        <f>IFERROR(AVERAGEIFS(Detalhe_Registro!$N:$N,Detalhe_Registro!$D:$D,A1313,Detalhe_Registro!$E:$E,B1313,Detalhe_Registro!$M:$M,"SIM"),0)</f>
        <v/>
      </c>
      <c r="H1313" s="2">
        <f>SUMIFS(Detalhe_Registro!$F:$F,Detalhe_Registro!$D:$D,A1313,Detalhe_Registro!$E:$E,B1313,Detalhe_Registro!$M:$M,"SIM")</f>
        <v/>
      </c>
      <c r="I1313" s="2">
        <f>SUMIFS(Detalhe_Registro!$G:$G,Detalhe_Registro!$D:$D,A1313,Detalhe_Registro!$E:$E,B1313,Detalhe_Registro!$M:$M,"SIM")</f>
        <v/>
      </c>
      <c r="J1313" s="2">
        <f>IF(F1313&lt;Premissas!$B$8,"&lt; 1,00",IF(F1313&lt;Premissas!$B$9,"1,00 – 1,19",IF(F1313&lt;Premissas!$B$10,"1,20 – 1,39",IF(F1313&lt;Premissas!$B$11,"1,40 – 1,59",IF(F1313&lt;Premissas!$B$12,"1,60 – 1,99","≥ 2,00")))))</f>
        <v/>
      </c>
      <c r="K1313" s="5">
        <f>IF(F1313&lt;Premissas!$B$8,Premissas!$B$13,IF(F1313&lt;Premissas!$B$9,Premissas!$B$14,IF(F1313&lt;Premissas!$B$10,Premissas!$B$15,IF(F1313&lt;Premissas!$B$11,Premissas!$B$16,IF(F1313&lt;Premissas!$B$12,Premissas!$B$17,Premissas!$B$18)))))</f>
        <v/>
      </c>
      <c r="L1313" s="5">
        <f>K1313/Premissas!$B$4</f>
        <v/>
      </c>
      <c r="M1313" s="2">
        <f>IF(K1313=Premissas!$B$18,"SIM","NÃO")</f>
        <v/>
      </c>
    </row>
    <row r="1314">
      <c r="A1314" s="2" t="n">
        <v>6005934</v>
      </c>
      <c r="B1314" s="2" t="inlineStr">
        <is>
          <t>Josiel Terto Da Silva</t>
        </is>
      </c>
      <c r="C1314" s="2" t="n">
        <v>1953</v>
      </c>
      <c r="D1314" s="2">
        <f>IFERROR(TEXTJOIN(" | ",TRUE,UNIQUE(FILTER(Detalhe_Registro!$C:$C,(Detalhe_Registro!$D:$D=A1314)*(Detalhe_Registro!$E:$E=B1314)*(Detalhe_Registro!$M:$M="SIM")))),"")</f>
        <v/>
      </c>
      <c r="E1314" s="2">
        <f>COUNTIFS(Detalhe_Registro!$D:$D,A1314,Detalhe_Registro!$E:$E,B1314,Detalhe_Registro!$M:$M,"SIM")</f>
        <v/>
      </c>
      <c r="F1314" s="2">
        <f>IFERROR(MAXIFS(Detalhe_Registro!$N:$N,Detalhe_Registro!$D:$D,A1314,Detalhe_Registro!$E:$E,B1314,Detalhe_Registro!$M:$M,"SIM"),0)</f>
        <v/>
      </c>
      <c r="G1314" s="2">
        <f>IFERROR(AVERAGEIFS(Detalhe_Registro!$N:$N,Detalhe_Registro!$D:$D,A1314,Detalhe_Registro!$E:$E,B1314,Detalhe_Registro!$M:$M,"SIM"),0)</f>
        <v/>
      </c>
      <c r="H1314" s="2">
        <f>SUMIFS(Detalhe_Registro!$F:$F,Detalhe_Registro!$D:$D,A1314,Detalhe_Registro!$E:$E,B1314,Detalhe_Registro!$M:$M,"SIM")</f>
        <v/>
      </c>
      <c r="I1314" s="2">
        <f>SUMIFS(Detalhe_Registro!$G:$G,Detalhe_Registro!$D:$D,A1314,Detalhe_Registro!$E:$E,B1314,Detalhe_Registro!$M:$M,"SIM")</f>
        <v/>
      </c>
      <c r="J1314" s="2">
        <f>IF(F1314&lt;Premissas!$B$8,"&lt; 1,00",IF(F1314&lt;Premissas!$B$9,"1,00 – 1,19",IF(F1314&lt;Premissas!$B$10,"1,20 – 1,39",IF(F1314&lt;Premissas!$B$11,"1,40 – 1,59",IF(F1314&lt;Premissas!$B$12,"1,60 – 1,99","≥ 2,00")))))</f>
        <v/>
      </c>
      <c r="K1314" s="5">
        <f>IF(F1314&lt;Premissas!$B$8,Premissas!$B$13,IF(F1314&lt;Premissas!$B$9,Premissas!$B$14,IF(F1314&lt;Premissas!$B$10,Premissas!$B$15,IF(F1314&lt;Premissas!$B$11,Premissas!$B$16,IF(F1314&lt;Premissas!$B$12,Premissas!$B$17,Premissas!$B$18)))))</f>
        <v/>
      </c>
      <c r="L1314" s="5">
        <f>K1314/Premissas!$B$4</f>
        <v/>
      </c>
      <c r="M1314" s="2">
        <f>IF(K1314=Premissas!$B$18,"SIM","NÃO")</f>
        <v/>
      </c>
    </row>
    <row r="1315">
      <c r="A1315" s="2" t="inlineStr">
        <is>
          <t>6005934</t>
        </is>
      </c>
      <c r="B1315" s="2" t="inlineStr">
        <is>
          <t>Josiel Terto Da Silva</t>
        </is>
      </c>
      <c r="C1315" s="2" t="n">
        <v>1953</v>
      </c>
      <c r="D1315" s="2">
        <f>IFERROR(TEXTJOIN(" | ",TRUE,UNIQUE(FILTER(Detalhe_Registro!$C:$C,(Detalhe_Registro!$D:$D=A1315)*(Detalhe_Registro!$E:$E=B1315)*(Detalhe_Registro!$M:$M="SIM")))),"")</f>
        <v/>
      </c>
      <c r="E1315" s="2">
        <f>COUNTIFS(Detalhe_Registro!$D:$D,A1315,Detalhe_Registro!$E:$E,B1315,Detalhe_Registro!$M:$M,"SIM")</f>
        <v/>
      </c>
      <c r="F1315" s="2">
        <f>IFERROR(MAXIFS(Detalhe_Registro!$N:$N,Detalhe_Registro!$D:$D,A1315,Detalhe_Registro!$E:$E,B1315,Detalhe_Registro!$M:$M,"SIM"),0)</f>
        <v/>
      </c>
      <c r="G1315" s="2">
        <f>IFERROR(AVERAGEIFS(Detalhe_Registro!$N:$N,Detalhe_Registro!$D:$D,A1315,Detalhe_Registro!$E:$E,B1315,Detalhe_Registro!$M:$M,"SIM"),0)</f>
        <v/>
      </c>
      <c r="H1315" s="2">
        <f>SUMIFS(Detalhe_Registro!$F:$F,Detalhe_Registro!$D:$D,A1315,Detalhe_Registro!$E:$E,B1315,Detalhe_Registro!$M:$M,"SIM")</f>
        <v/>
      </c>
      <c r="I1315" s="2">
        <f>SUMIFS(Detalhe_Registro!$G:$G,Detalhe_Registro!$D:$D,A1315,Detalhe_Registro!$E:$E,B1315,Detalhe_Registro!$M:$M,"SIM")</f>
        <v/>
      </c>
      <c r="J1315" s="2">
        <f>IF(F1315&lt;Premissas!$B$8,"&lt; 1,00",IF(F1315&lt;Premissas!$B$9,"1,00 – 1,19",IF(F1315&lt;Premissas!$B$10,"1,20 – 1,39",IF(F1315&lt;Premissas!$B$11,"1,40 – 1,59",IF(F1315&lt;Premissas!$B$12,"1,60 – 1,99","≥ 2,00")))))</f>
        <v/>
      </c>
      <c r="K1315" s="5">
        <f>IF(F1315&lt;Premissas!$B$8,Premissas!$B$13,IF(F1315&lt;Premissas!$B$9,Premissas!$B$14,IF(F1315&lt;Premissas!$B$10,Premissas!$B$15,IF(F1315&lt;Premissas!$B$11,Premissas!$B$16,IF(F1315&lt;Premissas!$B$12,Premissas!$B$17,Premissas!$B$18)))))</f>
        <v/>
      </c>
      <c r="L1315" s="5">
        <f>K1315/Premissas!$B$4</f>
        <v/>
      </c>
      <c r="M1315" s="2">
        <f>IF(K1315=Premissas!$B$18,"SIM","NÃO")</f>
        <v/>
      </c>
    </row>
    <row r="1316">
      <c r="A1316" s="2" t="n">
        <v>587504</v>
      </c>
      <c r="B1316" s="2" t="inlineStr">
        <is>
          <t>LEANDRO FERREIRA DA SILVA</t>
        </is>
      </c>
      <c r="C1316" s="2" t="n">
        <v>1953</v>
      </c>
      <c r="D1316" s="2">
        <f>IFERROR(TEXTJOIN(" | ",TRUE,UNIQUE(FILTER(Detalhe_Registro!$C:$C,(Detalhe_Registro!$D:$D=A1316)*(Detalhe_Registro!$E:$E=B1316)*(Detalhe_Registro!$M:$M="SIM")))),"")</f>
        <v/>
      </c>
      <c r="E1316" s="2">
        <f>COUNTIFS(Detalhe_Registro!$D:$D,A1316,Detalhe_Registro!$E:$E,B1316,Detalhe_Registro!$M:$M,"SIM")</f>
        <v/>
      </c>
      <c r="F1316" s="2">
        <f>IFERROR(MAXIFS(Detalhe_Registro!$N:$N,Detalhe_Registro!$D:$D,A1316,Detalhe_Registro!$E:$E,B1316,Detalhe_Registro!$M:$M,"SIM"),0)</f>
        <v/>
      </c>
      <c r="G1316" s="2">
        <f>IFERROR(AVERAGEIFS(Detalhe_Registro!$N:$N,Detalhe_Registro!$D:$D,A1316,Detalhe_Registro!$E:$E,B1316,Detalhe_Registro!$M:$M,"SIM"),0)</f>
        <v/>
      </c>
      <c r="H1316" s="2">
        <f>SUMIFS(Detalhe_Registro!$F:$F,Detalhe_Registro!$D:$D,A1316,Detalhe_Registro!$E:$E,B1316,Detalhe_Registro!$M:$M,"SIM")</f>
        <v/>
      </c>
      <c r="I1316" s="2">
        <f>SUMIFS(Detalhe_Registro!$G:$G,Detalhe_Registro!$D:$D,A1316,Detalhe_Registro!$E:$E,B1316,Detalhe_Registro!$M:$M,"SIM")</f>
        <v/>
      </c>
      <c r="J1316" s="2">
        <f>IF(F1316&lt;Premissas!$B$8,"&lt; 1,00",IF(F1316&lt;Premissas!$B$9,"1,00 – 1,19",IF(F1316&lt;Premissas!$B$10,"1,20 – 1,39",IF(F1316&lt;Premissas!$B$11,"1,40 – 1,59",IF(F1316&lt;Premissas!$B$12,"1,60 – 1,99","≥ 2,00")))))</f>
        <v/>
      </c>
      <c r="K1316" s="5">
        <f>IF(F1316&lt;Premissas!$B$8,Premissas!$B$13,IF(F1316&lt;Premissas!$B$9,Premissas!$B$14,IF(F1316&lt;Premissas!$B$10,Premissas!$B$15,IF(F1316&lt;Premissas!$B$11,Premissas!$B$16,IF(F1316&lt;Premissas!$B$12,Premissas!$B$17,Premissas!$B$18)))))</f>
        <v/>
      </c>
      <c r="L1316" s="5">
        <f>K1316/Premissas!$B$4</f>
        <v/>
      </c>
      <c r="M1316" s="2">
        <f>IF(K1316=Premissas!$B$18,"SIM","NÃO")</f>
        <v/>
      </c>
    </row>
    <row r="1317">
      <c r="A1317" s="2" t="inlineStr">
        <is>
          <t>587504</t>
        </is>
      </c>
      <c r="B1317" s="2" t="inlineStr">
        <is>
          <t>LEANDRO FERREIRA DA SILVA</t>
        </is>
      </c>
      <c r="C1317" s="2" t="n">
        <v>1953</v>
      </c>
      <c r="D1317" s="2">
        <f>IFERROR(TEXTJOIN(" | ",TRUE,UNIQUE(FILTER(Detalhe_Registro!$C:$C,(Detalhe_Registro!$D:$D=A1317)*(Detalhe_Registro!$E:$E=B1317)*(Detalhe_Registro!$M:$M="SIM")))),"")</f>
        <v/>
      </c>
      <c r="E1317" s="2">
        <f>COUNTIFS(Detalhe_Registro!$D:$D,A1317,Detalhe_Registro!$E:$E,B1317,Detalhe_Registro!$M:$M,"SIM")</f>
        <v/>
      </c>
      <c r="F1317" s="2">
        <f>IFERROR(MAXIFS(Detalhe_Registro!$N:$N,Detalhe_Registro!$D:$D,A1317,Detalhe_Registro!$E:$E,B1317,Detalhe_Registro!$M:$M,"SIM"),0)</f>
        <v/>
      </c>
      <c r="G1317" s="2">
        <f>IFERROR(AVERAGEIFS(Detalhe_Registro!$N:$N,Detalhe_Registro!$D:$D,A1317,Detalhe_Registro!$E:$E,B1317,Detalhe_Registro!$M:$M,"SIM"),0)</f>
        <v/>
      </c>
      <c r="H1317" s="2">
        <f>SUMIFS(Detalhe_Registro!$F:$F,Detalhe_Registro!$D:$D,A1317,Detalhe_Registro!$E:$E,B1317,Detalhe_Registro!$M:$M,"SIM")</f>
        <v/>
      </c>
      <c r="I1317" s="2">
        <f>SUMIFS(Detalhe_Registro!$G:$G,Detalhe_Registro!$D:$D,A1317,Detalhe_Registro!$E:$E,B1317,Detalhe_Registro!$M:$M,"SIM")</f>
        <v/>
      </c>
      <c r="J1317" s="2">
        <f>IF(F1317&lt;Premissas!$B$8,"&lt; 1,00",IF(F1317&lt;Premissas!$B$9,"1,00 – 1,19",IF(F1317&lt;Premissas!$B$10,"1,20 – 1,39",IF(F1317&lt;Premissas!$B$11,"1,40 – 1,59",IF(F1317&lt;Premissas!$B$12,"1,60 – 1,99","≥ 2,00")))))</f>
        <v/>
      </c>
      <c r="K1317" s="5">
        <f>IF(F1317&lt;Premissas!$B$8,Premissas!$B$13,IF(F1317&lt;Premissas!$B$9,Premissas!$B$14,IF(F1317&lt;Premissas!$B$10,Premissas!$B$15,IF(F1317&lt;Premissas!$B$11,Premissas!$B$16,IF(F1317&lt;Premissas!$B$12,Premissas!$B$17,Premissas!$B$18)))))</f>
        <v/>
      </c>
      <c r="L1317" s="5">
        <f>K1317/Premissas!$B$4</f>
        <v/>
      </c>
      <c r="M1317" s="2">
        <f>IF(K1317=Premissas!$B$18,"SIM","NÃO")</f>
        <v/>
      </c>
    </row>
    <row r="1318">
      <c r="A1318" s="2" t="n">
        <v>195365</v>
      </c>
      <c r="B1318" s="2" t="inlineStr">
        <is>
          <t>LUCAS DOS SANTOS COSME</t>
        </is>
      </c>
      <c r="C1318" s="2" t="n">
        <v>1953</v>
      </c>
      <c r="D1318" s="2">
        <f>IFERROR(TEXTJOIN(" | ",TRUE,UNIQUE(FILTER(Detalhe_Registro!$C:$C,(Detalhe_Registro!$D:$D=A1318)*(Detalhe_Registro!$E:$E=B1318)*(Detalhe_Registro!$M:$M="SIM")))),"")</f>
        <v/>
      </c>
      <c r="E1318" s="2">
        <f>COUNTIFS(Detalhe_Registro!$D:$D,A1318,Detalhe_Registro!$E:$E,B1318,Detalhe_Registro!$M:$M,"SIM")</f>
        <v/>
      </c>
      <c r="F1318" s="2">
        <f>IFERROR(MAXIFS(Detalhe_Registro!$N:$N,Detalhe_Registro!$D:$D,A1318,Detalhe_Registro!$E:$E,B1318,Detalhe_Registro!$M:$M,"SIM"),0)</f>
        <v/>
      </c>
      <c r="G1318" s="2">
        <f>IFERROR(AVERAGEIFS(Detalhe_Registro!$N:$N,Detalhe_Registro!$D:$D,A1318,Detalhe_Registro!$E:$E,B1318,Detalhe_Registro!$M:$M,"SIM"),0)</f>
        <v/>
      </c>
      <c r="H1318" s="2">
        <f>SUMIFS(Detalhe_Registro!$F:$F,Detalhe_Registro!$D:$D,A1318,Detalhe_Registro!$E:$E,B1318,Detalhe_Registro!$M:$M,"SIM")</f>
        <v/>
      </c>
      <c r="I1318" s="2">
        <f>SUMIFS(Detalhe_Registro!$G:$G,Detalhe_Registro!$D:$D,A1318,Detalhe_Registro!$E:$E,B1318,Detalhe_Registro!$M:$M,"SIM")</f>
        <v/>
      </c>
      <c r="J1318" s="2">
        <f>IF(F1318&lt;Premissas!$B$8,"&lt; 1,00",IF(F1318&lt;Premissas!$B$9,"1,00 – 1,19",IF(F1318&lt;Premissas!$B$10,"1,20 – 1,39",IF(F1318&lt;Premissas!$B$11,"1,40 – 1,59",IF(F1318&lt;Premissas!$B$12,"1,60 – 1,99","≥ 2,00")))))</f>
        <v/>
      </c>
      <c r="K1318" s="5">
        <f>IF(F1318&lt;Premissas!$B$8,Premissas!$B$13,IF(F1318&lt;Premissas!$B$9,Premissas!$B$14,IF(F1318&lt;Premissas!$B$10,Premissas!$B$15,IF(F1318&lt;Premissas!$B$11,Premissas!$B$16,IF(F1318&lt;Premissas!$B$12,Premissas!$B$17,Premissas!$B$18)))))</f>
        <v/>
      </c>
      <c r="L1318" s="5">
        <f>K1318/Premissas!$B$4</f>
        <v/>
      </c>
      <c r="M1318" s="2">
        <f>IF(K1318=Premissas!$B$18,"SIM","NÃO")</f>
        <v/>
      </c>
    </row>
    <row r="1319">
      <c r="A1319" s="2" t="inlineStr">
        <is>
          <t>195365</t>
        </is>
      </c>
      <c r="B1319" s="2" t="inlineStr">
        <is>
          <t>LUCAS DOS SANTOS COSME</t>
        </is>
      </c>
      <c r="C1319" s="2" t="n">
        <v>1953</v>
      </c>
      <c r="D1319" s="2">
        <f>IFERROR(TEXTJOIN(" | ",TRUE,UNIQUE(FILTER(Detalhe_Registro!$C:$C,(Detalhe_Registro!$D:$D=A1319)*(Detalhe_Registro!$E:$E=B1319)*(Detalhe_Registro!$M:$M="SIM")))),"")</f>
        <v/>
      </c>
      <c r="E1319" s="2">
        <f>COUNTIFS(Detalhe_Registro!$D:$D,A1319,Detalhe_Registro!$E:$E,B1319,Detalhe_Registro!$M:$M,"SIM")</f>
        <v/>
      </c>
      <c r="F1319" s="2">
        <f>IFERROR(MAXIFS(Detalhe_Registro!$N:$N,Detalhe_Registro!$D:$D,A1319,Detalhe_Registro!$E:$E,B1319,Detalhe_Registro!$M:$M,"SIM"),0)</f>
        <v/>
      </c>
      <c r="G1319" s="2">
        <f>IFERROR(AVERAGEIFS(Detalhe_Registro!$N:$N,Detalhe_Registro!$D:$D,A1319,Detalhe_Registro!$E:$E,B1319,Detalhe_Registro!$M:$M,"SIM"),0)</f>
        <v/>
      </c>
      <c r="H1319" s="2">
        <f>SUMIFS(Detalhe_Registro!$F:$F,Detalhe_Registro!$D:$D,A1319,Detalhe_Registro!$E:$E,B1319,Detalhe_Registro!$M:$M,"SIM")</f>
        <v/>
      </c>
      <c r="I1319" s="2">
        <f>SUMIFS(Detalhe_Registro!$G:$G,Detalhe_Registro!$D:$D,A1319,Detalhe_Registro!$E:$E,B1319,Detalhe_Registro!$M:$M,"SIM")</f>
        <v/>
      </c>
      <c r="J1319" s="2">
        <f>IF(F1319&lt;Premissas!$B$8,"&lt; 1,00",IF(F1319&lt;Premissas!$B$9,"1,00 – 1,19",IF(F1319&lt;Premissas!$B$10,"1,20 – 1,39",IF(F1319&lt;Premissas!$B$11,"1,40 – 1,59",IF(F1319&lt;Premissas!$B$12,"1,60 – 1,99","≥ 2,00")))))</f>
        <v/>
      </c>
      <c r="K1319" s="5">
        <f>IF(F1319&lt;Premissas!$B$8,Premissas!$B$13,IF(F1319&lt;Premissas!$B$9,Premissas!$B$14,IF(F1319&lt;Premissas!$B$10,Premissas!$B$15,IF(F1319&lt;Premissas!$B$11,Premissas!$B$16,IF(F1319&lt;Premissas!$B$12,Premissas!$B$17,Premissas!$B$18)))))</f>
        <v/>
      </c>
      <c r="L1319" s="5">
        <f>K1319/Premissas!$B$4</f>
        <v/>
      </c>
      <c r="M1319" s="2">
        <f>IF(K1319=Premissas!$B$18,"SIM","NÃO")</f>
        <v/>
      </c>
    </row>
    <row r="1320">
      <c r="A1320" s="2" t="n">
        <v>2899035</v>
      </c>
      <c r="B1320" s="2" t="inlineStr">
        <is>
          <t>LUIZ FLAVIO DA SILVA XAVIER</t>
        </is>
      </c>
      <c r="C1320" s="2" t="n">
        <v>1953</v>
      </c>
      <c r="D1320" s="2">
        <f>IFERROR(TEXTJOIN(" | ",TRUE,UNIQUE(FILTER(Detalhe_Registro!$C:$C,(Detalhe_Registro!$D:$D=A1320)*(Detalhe_Registro!$E:$E=B1320)*(Detalhe_Registro!$M:$M="SIM")))),"")</f>
        <v/>
      </c>
      <c r="E1320" s="2">
        <f>COUNTIFS(Detalhe_Registro!$D:$D,A1320,Detalhe_Registro!$E:$E,B1320,Detalhe_Registro!$M:$M,"SIM")</f>
        <v/>
      </c>
      <c r="F1320" s="2">
        <f>IFERROR(MAXIFS(Detalhe_Registro!$N:$N,Detalhe_Registro!$D:$D,A1320,Detalhe_Registro!$E:$E,B1320,Detalhe_Registro!$M:$M,"SIM"),0)</f>
        <v/>
      </c>
      <c r="G1320" s="2">
        <f>IFERROR(AVERAGEIFS(Detalhe_Registro!$N:$N,Detalhe_Registro!$D:$D,A1320,Detalhe_Registro!$E:$E,B1320,Detalhe_Registro!$M:$M,"SIM"),0)</f>
        <v/>
      </c>
      <c r="H1320" s="2">
        <f>SUMIFS(Detalhe_Registro!$F:$F,Detalhe_Registro!$D:$D,A1320,Detalhe_Registro!$E:$E,B1320,Detalhe_Registro!$M:$M,"SIM")</f>
        <v/>
      </c>
      <c r="I1320" s="2">
        <f>SUMIFS(Detalhe_Registro!$G:$G,Detalhe_Registro!$D:$D,A1320,Detalhe_Registro!$E:$E,B1320,Detalhe_Registro!$M:$M,"SIM")</f>
        <v/>
      </c>
      <c r="J1320" s="2">
        <f>IF(F1320&lt;Premissas!$B$8,"&lt; 1,00",IF(F1320&lt;Premissas!$B$9,"1,00 – 1,19",IF(F1320&lt;Premissas!$B$10,"1,20 – 1,39",IF(F1320&lt;Premissas!$B$11,"1,40 – 1,59",IF(F1320&lt;Premissas!$B$12,"1,60 – 1,99","≥ 2,00")))))</f>
        <v/>
      </c>
      <c r="K1320" s="5">
        <f>IF(F1320&lt;Premissas!$B$8,Premissas!$B$13,IF(F1320&lt;Premissas!$B$9,Premissas!$B$14,IF(F1320&lt;Premissas!$B$10,Premissas!$B$15,IF(F1320&lt;Premissas!$B$11,Premissas!$B$16,IF(F1320&lt;Premissas!$B$12,Premissas!$B$17,Premissas!$B$18)))))</f>
        <v/>
      </c>
      <c r="L1320" s="5">
        <f>K1320/Premissas!$B$4</f>
        <v/>
      </c>
      <c r="M1320" s="2">
        <f>IF(K1320=Premissas!$B$18,"SIM","NÃO")</f>
        <v/>
      </c>
    </row>
    <row r="1321">
      <c r="A1321" s="2" t="inlineStr">
        <is>
          <t>2899035</t>
        </is>
      </c>
      <c r="B1321" s="2" t="inlineStr">
        <is>
          <t>LUIZ FLAVIO DA SILVA XAVIER</t>
        </is>
      </c>
      <c r="C1321" s="2" t="n">
        <v>1953</v>
      </c>
      <c r="D1321" s="2">
        <f>IFERROR(TEXTJOIN(" | ",TRUE,UNIQUE(FILTER(Detalhe_Registro!$C:$C,(Detalhe_Registro!$D:$D=A1321)*(Detalhe_Registro!$E:$E=B1321)*(Detalhe_Registro!$M:$M="SIM")))),"")</f>
        <v/>
      </c>
      <c r="E1321" s="2">
        <f>COUNTIFS(Detalhe_Registro!$D:$D,A1321,Detalhe_Registro!$E:$E,B1321,Detalhe_Registro!$M:$M,"SIM")</f>
        <v/>
      </c>
      <c r="F1321" s="2">
        <f>IFERROR(MAXIFS(Detalhe_Registro!$N:$N,Detalhe_Registro!$D:$D,A1321,Detalhe_Registro!$E:$E,B1321,Detalhe_Registro!$M:$M,"SIM"),0)</f>
        <v/>
      </c>
      <c r="G1321" s="2">
        <f>IFERROR(AVERAGEIFS(Detalhe_Registro!$N:$N,Detalhe_Registro!$D:$D,A1321,Detalhe_Registro!$E:$E,B1321,Detalhe_Registro!$M:$M,"SIM"),0)</f>
        <v/>
      </c>
      <c r="H1321" s="2">
        <f>SUMIFS(Detalhe_Registro!$F:$F,Detalhe_Registro!$D:$D,A1321,Detalhe_Registro!$E:$E,B1321,Detalhe_Registro!$M:$M,"SIM")</f>
        <v/>
      </c>
      <c r="I1321" s="2">
        <f>SUMIFS(Detalhe_Registro!$G:$G,Detalhe_Registro!$D:$D,A1321,Detalhe_Registro!$E:$E,B1321,Detalhe_Registro!$M:$M,"SIM")</f>
        <v/>
      </c>
      <c r="J1321" s="2">
        <f>IF(F1321&lt;Premissas!$B$8,"&lt; 1,00",IF(F1321&lt;Premissas!$B$9,"1,00 – 1,19",IF(F1321&lt;Premissas!$B$10,"1,20 – 1,39",IF(F1321&lt;Premissas!$B$11,"1,40 – 1,59",IF(F1321&lt;Premissas!$B$12,"1,60 – 1,99","≥ 2,00")))))</f>
        <v/>
      </c>
      <c r="K1321" s="5">
        <f>IF(F1321&lt;Premissas!$B$8,Premissas!$B$13,IF(F1321&lt;Premissas!$B$9,Premissas!$B$14,IF(F1321&lt;Premissas!$B$10,Premissas!$B$15,IF(F1321&lt;Premissas!$B$11,Premissas!$B$16,IF(F1321&lt;Premissas!$B$12,Premissas!$B$17,Premissas!$B$18)))))</f>
        <v/>
      </c>
      <c r="L1321" s="5">
        <f>K1321/Premissas!$B$4</f>
        <v/>
      </c>
      <c r="M1321" s="2">
        <f>IF(K1321=Premissas!$B$18,"SIM","NÃO")</f>
        <v/>
      </c>
    </row>
    <row r="1322">
      <c r="A1322" s="2" t="n">
        <v>5964270</v>
      </c>
      <c r="B1322" s="2" t="inlineStr">
        <is>
          <t>Lailson Silva Galdino De Oliveira</t>
        </is>
      </c>
      <c r="C1322" s="2" t="n">
        <v>1953</v>
      </c>
      <c r="D1322" s="2">
        <f>IFERROR(TEXTJOIN(" | ",TRUE,UNIQUE(FILTER(Detalhe_Registro!$C:$C,(Detalhe_Registro!$D:$D=A1322)*(Detalhe_Registro!$E:$E=B1322)*(Detalhe_Registro!$M:$M="SIM")))),"")</f>
        <v/>
      </c>
      <c r="E1322" s="2">
        <f>COUNTIFS(Detalhe_Registro!$D:$D,A1322,Detalhe_Registro!$E:$E,B1322,Detalhe_Registro!$M:$M,"SIM")</f>
        <v/>
      </c>
      <c r="F1322" s="2">
        <f>IFERROR(MAXIFS(Detalhe_Registro!$N:$N,Detalhe_Registro!$D:$D,A1322,Detalhe_Registro!$E:$E,B1322,Detalhe_Registro!$M:$M,"SIM"),0)</f>
        <v/>
      </c>
      <c r="G1322" s="2">
        <f>IFERROR(AVERAGEIFS(Detalhe_Registro!$N:$N,Detalhe_Registro!$D:$D,A1322,Detalhe_Registro!$E:$E,B1322,Detalhe_Registro!$M:$M,"SIM"),0)</f>
        <v/>
      </c>
      <c r="H1322" s="2">
        <f>SUMIFS(Detalhe_Registro!$F:$F,Detalhe_Registro!$D:$D,A1322,Detalhe_Registro!$E:$E,B1322,Detalhe_Registro!$M:$M,"SIM")</f>
        <v/>
      </c>
      <c r="I1322" s="2">
        <f>SUMIFS(Detalhe_Registro!$G:$G,Detalhe_Registro!$D:$D,A1322,Detalhe_Registro!$E:$E,B1322,Detalhe_Registro!$M:$M,"SIM")</f>
        <v/>
      </c>
      <c r="J1322" s="2">
        <f>IF(F1322&lt;Premissas!$B$8,"&lt; 1,00",IF(F1322&lt;Premissas!$B$9,"1,00 – 1,19",IF(F1322&lt;Premissas!$B$10,"1,20 – 1,39",IF(F1322&lt;Premissas!$B$11,"1,40 – 1,59",IF(F1322&lt;Premissas!$B$12,"1,60 – 1,99","≥ 2,00")))))</f>
        <v/>
      </c>
      <c r="K1322" s="5">
        <f>IF(F1322&lt;Premissas!$B$8,Premissas!$B$13,IF(F1322&lt;Premissas!$B$9,Premissas!$B$14,IF(F1322&lt;Premissas!$B$10,Premissas!$B$15,IF(F1322&lt;Premissas!$B$11,Premissas!$B$16,IF(F1322&lt;Premissas!$B$12,Premissas!$B$17,Premissas!$B$18)))))</f>
        <v/>
      </c>
      <c r="L1322" s="5">
        <f>K1322/Premissas!$B$4</f>
        <v/>
      </c>
      <c r="M1322" s="2">
        <f>IF(K1322=Premissas!$B$18,"SIM","NÃO")</f>
        <v/>
      </c>
    </row>
    <row r="1323">
      <c r="A1323" s="2" t="inlineStr">
        <is>
          <t>5964270</t>
        </is>
      </c>
      <c r="B1323" s="2" t="inlineStr">
        <is>
          <t>Lailson Silva Galdino De Oliveira</t>
        </is>
      </c>
      <c r="C1323" s="2" t="n">
        <v>1953</v>
      </c>
      <c r="D1323" s="2">
        <f>IFERROR(TEXTJOIN(" | ",TRUE,UNIQUE(FILTER(Detalhe_Registro!$C:$C,(Detalhe_Registro!$D:$D=A1323)*(Detalhe_Registro!$E:$E=B1323)*(Detalhe_Registro!$M:$M="SIM")))),"")</f>
        <v/>
      </c>
      <c r="E1323" s="2">
        <f>COUNTIFS(Detalhe_Registro!$D:$D,A1323,Detalhe_Registro!$E:$E,B1323,Detalhe_Registro!$M:$M,"SIM")</f>
        <v/>
      </c>
      <c r="F1323" s="2">
        <f>IFERROR(MAXIFS(Detalhe_Registro!$N:$N,Detalhe_Registro!$D:$D,A1323,Detalhe_Registro!$E:$E,B1323,Detalhe_Registro!$M:$M,"SIM"),0)</f>
        <v/>
      </c>
      <c r="G1323" s="2">
        <f>IFERROR(AVERAGEIFS(Detalhe_Registro!$N:$N,Detalhe_Registro!$D:$D,A1323,Detalhe_Registro!$E:$E,B1323,Detalhe_Registro!$M:$M,"SIM"),0)</f>
        <v/>
      </c>
      <c r="H1323" s="2">
        <f>SUMIFS(Detalhe_Registro!$F:$F,Detalhe_Registro!$D:$D,A1323,Detalhe_Registro!$E:$E,B1323,Detalhe_Registro!$M:$M,"SIM")</f>
        <v/>
      </c>
      <c r="I1323" s="2">
        <f>SUMIFS(Detalhe_Registro!$G:$G,Detalhe_Registro!$D:$D,A1323,Detalhe_Registro!$E:$E,B1323,Detalhe_Registro!$M:$M,"SIM")</f>
        <v/>
      </c>
      <c r="J1323" s="2">
        <f>IF(F1323&lt;Premissas!$B$8,"&lt; 1,00",IF(F1323&lt;Premissas!$B$9,"1,00 – 1,19",IF(F1323&lt;Premissas!$B$10,"1,20 – 1,39",IF(F1323&lt;Premissas!$B$11,"1,40 – 1,59",IF(F1323&lt;Premissas!$B$12,"1,60 – 1,99","≥ 2,00")))))</f>
        <v/>
      </c>
      <c r="K1323" s="5">
        <f>IF(F1323&lt;Premissas!$B$8,Premissas!$B$13,IF(F1323&lt;Premissas!$B$9,Premissas!$B$14,IF(F1323&lt;Premissas!$B$10,Premissas!$B$15,IF(F1323&lt;Premissas!$B$11,Premissas!$B$16,IF(F1323&lt;Premissas!$B$12,Premissas!$B$17,Premissas!$B$18)))))</f>
        <v/>
      </c>
      <c r="L1323" s="5">
        <f>K1323/Premissas!$B$4</f>
        <v/>
      </c>
      <c r="M1323" s="2">
        <f>IF(K1323=Premissas!$B$18,"SIM","NÃO")</f>
        <v/>
      </c>
    </row>
    <row r="1324">
      <c r="A1324" s="2" t="n">
        <v>6004849</v>
      </c>
      <c r="B1324" s="2" t="inlineStr">
        <is>
          <t>Leandro Lins De Albuquerque</t>
        </is>
      </c>
      <c r="C1324" s="2" t="n">
        <v>1953</v>
      </c>
      <c r="D1324" s="2">
        <f>IFERROR(TEXTJOIN(" | ",TRUE,UNIQUE(FILTER(Detalhe_Registro!$C:$C,(Detalhe_Registro!$D:$D=A1324)*(Detalhe_Registro!$E:$E=B1324)*(Detalhe_Registro!$M:$M="SIM")))),"")</f>
        <v/>
      </c>
      <c r="E1324" s="2">
        <f>COUNTIFS(Detalhe_Registro!$D:$D,A1324,Detalhe_Registro!$E:$E,B1324,Detalhe_Registro!$M:$M,"SIM")</f>
        <v/>
      </c>
      <c r="F1324" s="2">
        <f>IFERROR(MAXIFS(Detalhe_Registro!$N:$N,Detalhe_Registro!$D:$D,A1324,Detalhe_Registro!$E:$E,B1324,Detalhe_Registro!$M:$M,"SIM"),0)</f>
        <v/>
      </c>
      <c r="G1324" s="2">
        <f>IFERROR(AVERAGEIFS(Detalhe_Registro!$N:$N,Detalhe_Registro!$D:$D,A1324,Detalhe_Registro!$E:$E,B1324,Detalhe_Registro!$M:$M,"SIM"),0)</f>
        <v/>
      </c>
      <c r="H1324" s="2">
        <f>SUMIFS(Detalhe_Registro!$F:$F,Detalhe_Registro!$D:$D,A1324,Detalhe_Registro!$E:$E,B1324,Detalhe_Registro!$M:$M,"SIM")</f>
        <v/>
      </c>
      <c r="I1324" s="2">
        <f>SUMIFS(Detalhe_Registro!$G:$G,Detalhe_Registro!$D:$D,A1324,Detalhe_Registro!$E:$E,B1324,Detalhe_Registro!$M:$M,"SIM")</f>
        <v/>
      </c>
      <c r="J1324" s="2">
        <f>IF(F1324&lt;Premissas!$B$8,"&lt; 1,00",IF(F1324&lt;Premissas!$B$9,"1,00 – 1,19",IF(F1324&lt;Premissas!$B$10,"1,20 – 1,39",IF(F1324&lt;Premissas!$B$11,"1,40 – 1,59",IF(F1324&lt;Premissas!$B$12,"1,60 – 1,99","≥ 2,00")))))</f>
        <v/>
      </c>
      <c r="K1324" s="5">
        <f>IF(F1324&lt;Premissas!$B$8,Premissas!$B$13,IF(F1324&lt;Premissas!$B$9,Premissas!$B$14,IF(F1324&lt;Premissas!$B$10,Premissas!$B$15,IF(F1324&lt;Premissas!$B$11,Premissas!$B$16,IF(F1324&lt;Premissas!$B$12,Premissas!$B$17,Premissas!$B$18)))))</f>
        <v/>
      </c>
      <c r="L1324" s="5">
        <f>K1324/Premissas!$B$4</f>
        <v/>
      </c>
      <c r="M1324" s="2">
        <f>IF(K1324=Premissas!$B$18,"SIM","NÃO")</f>
        <v/>
      </c>
    </row>
    <row r="1325">
      <c r="A1325" s="2" t="inlineStr">
        <is>
          <t>6004849</t>
        </is>
      </c>
      <c r="B1325" s="2" t="inlineStr">
        <is>
          <t>Leandro Lins De Albuquerque</t>
        </is>
      </c>
      <c r="C1325" s="2" t="n">
        <v>1953</v>
      </c>
      <c r="D1325" s="2">
        <f>IFERROR(TEXTJOIN(" | ",TRUE,UNIQUE(FILTER(Detalhe_Registro!$C:$C,(Detalhe_Registro!$D:$D=A1325)*(Detalhe_Registro!$E:$E=B1325)*(Detalhe_Registro!$M:$M="SIM")))),"")</f>
        <v/>
      </c>
      <c r="E1325" s="2">
        <f>COUNTIFS(Detalhe_Registro!$D:$D,A1325,Detalhe_Registro!$E:$E,B1325,Detalhe_Registro!$M:$M,"SIM")</f>
        <v/>
      </c>
      <c r="F1325" s="2">
        <f>IFERROR(MAXIFS(Detalhe_Registro!$N:$N,Detalhe_Registro!$D:$D,A1325,Detalhe_Registro!$E:$E,B1325,Detalhe_Registro!$M:$M,"SIM"),0)</f>
        <v/>
      </c>
      <c r="G1325" s="2">
        <f>IFERROR(AVERAGEIFS(Detalhe_Registro!$N:$N,Detalhe_Registro!$D:$D,A1325,Detalhe_Registro!$E:$E,B1325,Detalhe_Registro!$M:$M,"SIM"),0)</f>
        <v/>
      </c>
      <c r="H1325" s="2">
        <f>SUMIFS(Detalhe_Registro!$F:$F,Detalhe_Registro!$D:$D,A1325,Detalhe_Registro!$E:$E,B1325,Detalhe_Registro!$M:$M,"SIM")</f>
        <v/>
      </c>
      <c r="I1325" s="2">
        <f>SUMIFS(Detalhe_Registro!$G:$G,Detalhe_Registro!$D:$D,A1325,Detalhe_Registro!$E:$E,B1325,Detalhe_Registro!$M:$M,"SIM")</f>
        <v/>
      </c>
      <c r="J1325" s="2">
        <f>IF(F1325&lt;Premissas!$B$8,"&lt; 1,00",IF(F1325&lt;Premissas!$B$9,"1,00 – 1,19",IF(F1325&lt;Premissas!$B$10,"1,20 – 1,39",IF(F1325&lt;Premissas!$B$11,"1,40 – 1,59",IF(F1325&lt;Premissas!$B$12,"1,60 – 1,99","≥ 2,00")))))</f>
        <v/>
      </c>
      <c r="K1325" s="5">
        <f>IF(F1325&lt;Premissas!$B$8,Premissas!$B$13,IF(F1325&lt;Premissas!$B$9,Premissas!$B$14,IF(F1325&lt;Premissas!$B$10,Premissas!$B$15,IF(F1325&lt;Premissas!$B$11,Premissas!$B$16,IF(F1325&lt;Premissas!$B$12,Premissas!$B$17,Premissas!$B$18)))))</f>
        <v/>
      </c>
      <c r="L1325" s="5">
        <f>K1325/Premissas!$B$4</f>
        <v/>
      </c>
      <c r="M1325" s="2">
        <f>IF(K1325=Premissas!$B$18,"SIM","NÃO")</f>
        <v/>
      </c>
    </row>
    <row r="1326">
      <c r="A1326" s="2" t="n">
        <v>6004512</v>
      </c>
      <c r="B1326" s="2" t="inlineStr">
        <is>
          <t>Leandro Vinicius Medeiros Lima</t>
        </is>
      </c>
      <c r="C1326" s="2" t="n">
        <v>1953</v>
      </c>
      <c r="D1326" s="2">
        <f>IFERROR(TEXTJOIN(" | ",TRUE,UNIQUE(FILTER(Detalhe_Registro!$C:$C,(Detalhe_Registro!$D:$D=A1326)*(Detalhe_Registro!$E:$E=B1326)*(Detalhe_Registro!$M:$M="SIM")))),"")</f>
        <v/>
      </c>
      <c r="E1326" s="2">
        <f>COUNTIFS(Detalhe_Registro!$D:$D,A1326,Detalhe_Registro!$E:$E,B1326,Detalhe_Registro!$M:$M,"SIM")</f>
        <v/>
      </c>
      <c r="F1326" s="2">
        <f>IFERROR(MAXIFS(Detalhe_Registro!$N:$N,Detalhe_Registro!$D:$D,A1326,Detalhe_Registro!$E:$E,B1326,Detalhe_Registro!$M:$M,"SIM"),0)</f>
        <v/>
      </c>
      <c r="G1326" s="2">
        <f>IFERROR(AVERAGEIFS(Detalhe_Registro!$N:$N,Detalhe_Registro!$D:$D,A1326,Detalhe_Registro!$E:$E,B1326,Detalhe_Registro!$M:$M,"SIM"),0)</f>
        <v/>
      </c>
      <c r="H1326" s="2">
        <f>SUMIFS(Detalhe_Registro!$F:$F,Detalhe_Registro!$D:$D,A1326,Detalhe_Registro!$E:$E,B1326,Detalhe_Registro!$M:$M,"SIM")</f>
        <v/>
      </c>
      <c r="I1326" s="2">
        <f>SUMIFS(Detalhe_Registro!$G:$G,Detalhe_Registro!$D:$D,A1326,Detalhe_Registro!$E:$E,B1326,Detalhe_Registro!$M:$M,"SIM")</f>
        <v/>
      </c>
      <c r="J1326" s="2">
        <f>IF(F1326&lt;Premissas!$B$8,"&lt; 1,00",IF(F1326&lt;Premissas!$B$9,"1,00 – 1,19",IF(F1326&lt;Premissas!$B$10,"1,20 – 1,39",IF(F1326&lt;Premissas!$B$11,"1,40 – 1,59",IF(F1326&lt;Premissas!$B$12,"1,60 – 1,99","≥ 2,00")))))</f>
        <v/>
      </c>
      <c r="K1326" s="5">
        <f>IF(F1326&lt;Premissas!$B$8,Premissas!$B$13,IF(F1326&lt;Premissas!$B$9,Premissas!$B$14,IF(F1326&lt;Premissas!$B$10,Premissas!$B$15,IF(F1326&lt;Premissas!$B$11,Premissas!$B$16,IF(F1326&lt;Premissas!$B$12,Premissas!$B$17,Premissas!$B$18)))))</f>
        <v/>
      </c>
      <c r="L1326" s="5">
        <f>K1326/Premissas!$B$4</f>
        <v/>
      </c>
      <c r="M1326" s="2">
        <f>IF(K1326=Premissas!$B$18,"SIM","NÃO")</f>
        <v/>
      </c>
    </row>
    <row r="1327">
      <c r="A1327" s="2" t="inlineStr">
        <is>
          <t>6004512</t>
        </is>
      </c>
      <c r="B1327" s="2" t="inlineStr">
        <is>
          <t>Leandro Vinicius Medeiros Lima</t>
        </is>
      </c>
      <c r="C1327" s="2" t="n">
        <v>1953</v>
      </c>
      <c r="D1327" s="2">
        <f>IFERROR(TEXTJOIN(" | ",TRUE,UNIQUE(FILTER(Detalhe_Registro!$C:$C,(Detalhe_Registro!$D:$D=A1327)*(Detalhe_Registro!$E:$E=B1327)*(Detalhe_Registro!$M:$M="SIM")))),"")</f>
        <v/>
      </c>
      <c r="E1327" s="2">
        <f>COUNTIFS(Detalhe_Registro!$D:$D,A1327,Detalhe_Registro!$E:$E,B1327,Detalhe_Registro!$M:$M,"SIM")</f>
        <v/>
      </c>
      <c r="F1327" s="2">
        <f>IFERROR(MAXIFS(Detalhe_Registro!$N:$N,Detalhe_Registro!$D:$D,A1327,Detalhe_Registro!$E:$E,B1327,Detalhe_Registro!$M:$M,"SIM"),0)</f>
        <v/>
      </c>
      <c r="G1327" s="2">
        <f>IFERROR(AVERAGEIFS(Detalhe_Registro!$N:$N,Detalhe_Registro!$D:$D,A1327,Detalhe_Registro!$E:$E,B1327,Detalhe_Registro!$M:$M,"SIM"),0)</f>
        <v/>
      </c>
      <c r="H1327" s="2">
        <f>SUMIFS(Detalhe_Registro!$F:$F,Detalhe_Registro!$D:$D,A1327,Detalhe_Registro!$E:$E,B1327,Detalhe_Registro!$M:$M,"SIM")</f>
        <v/>
      </c>
      <c r="I1327" s="2">
        <f>SUMIFS(Detalhe_Registro!$G:$G,Detalhe_Registro!$D:$D,A1327,Detalhe_Registro!$E:$E,B1327,Detalhe_Registro!$M:$M,"SIM")</f>
        <v/>
      </c>
      <c r="J1327" s="2">
        <f>IF(F1327&lt;Premissas!$B$8,"&lt; 1,00",IF(F1327&lt;Premissas!$B$9,"1,00 – 1,19",IF(F1327&lt;Premissas!$B$10,"1,20 – 1,39",IF(F1327&lt;Premissas!$B$11,"1,40 – 1,59",IF(F1327&lt;Premissas!$B$12,"1,60 – 1,99","≥ 2,00")))))</f>
        <v/>
      </c>
      <c r="K1327" s="5">
        <f>IF(F1327&lt;Premissas!$B$8,Premissas!$B$13,IF(F1327&lt;Premissas!$B$9,Premissas!$B$14,IF(F1327&lt;Premissas!$B$10,Premissas!$B$15,IF(F1327&lt;Premissas!$B$11,Premissas!$B$16,IF(F1327&lt;Premissas!$B$12,Premissas!$B$17,Premissas!$B$18)))))</f>
        <v/>
      </c>
      <c r="L1327" s="5">
        <f>K1327/Premissas!$B$4</f>
        <v/>
      </c>
      <c r="M1327" s="2">
        <f>IF(K1327=Premissas!$B$18,"SIM","NÃO")</f>
        <v/>
      </c>
    </row>
    <row r="1328">
      <c r="A1328" s="2" t="n">
        <v>5751888</v>
      </c>
      <c r="B1328" s="2" t="inlineStr">
        <is>
          <t>Leliton Marcelo Leao Ramos</t>
        </is>
      </c>
      <c r="C1328" s="2" t="n">
        <v>1953</v>
      </c>
      <c r="D1328" s="2">
        <f>IFERROR(TEXTJOIN(" | ",TRUE,UNIQUE(FILTER(Detalhe_Registro!$C:$C,(Detalhe_Registro!$D:$D=A1328)*(Detalhe_Registro!$E:$E=B1328)*(Detalhe_Registro!$M:$M="SIM")))),"")</f>
        <v/>
      </c>
      <c r="E1328" s="2">
        <f>COUNTIFS(Detalhe_Registro!$D:$D,A1328,Detalhe_Registro!$E:$E,B1328,Detalhe_Registro!$M:$M,"SIM")</f>
        <v/>
      </c>
      <c r="F1328" s="2">
        <f>IFERROR(MAXIFS(Detalhe_Registro!$N:$N,Detalhe_Registro!$D:$D,A1328,Detalhe_Registro!$E:$E,B1328,Detalhe_Registro!$M:$M,"SIM"),0)</f>
        <v/>
      </c>
      <c r="G1328" s="2">
        <f>IFERROR(AVERAGEIFS(Detalhe_Registro!$N:$N,Detalhe_Registro!$D:$D,A1328,Detalhe_Registro!$E:$E,B1328,Detalhe_Registro!$M:$M,"SIM"),0)</f>
        <v/>
      </c>
      <c r="H1328" s="2">
        <f>SUMIFS(Detalhe_Registro!$F:$F,Detalhe_Registro!$D:$D,A1328,Detalhe_Registro!$E:$E,B1328,Detalhe_Registro!$M:$M,"SIM")</f>
        <v/>
      </c>
      <c r="I1328" s="2">
        <f>SUMIFS(Detalhe_Registro!$G:$G,Detalhe_Registro!$D:$D,A1328,Detalhe_Registro!$E:$E,B1328,Detalhe_Registro!$M:$M,"SIM")</f>
        <v/>
      </c>
      <c r="J1328" s="2">
        <f>IF(F1328&lt;Premissas!$B$8,"&lt; 1,00",IF(F1328&lt;Premissas!$B$9,"1,00 – 1,19",IF(F1328&lt;Premissas!$B$10,"1,20 – 1,39",IF(F1328&lt;Premissas!$B$11,"1,40 – 1,59",IF(F1328&lt;Premissas!$B$12,"1,60 – 1,99","≥ 2,00")))))</f>
        <v/>
      </c>
      <c r="K1328" s="5">
        <f>IF(F1328&lt;Premissas!$B$8,Premissas!$B$13,IF(F1328&lt;Premissas!$B$9,Premissas!$B$14,IF(F1328&lt;Premissas!$B$10,Premissas!$B$15,IF(F1328&lt;Premissas!$B$11,Premissas!$B$16,IF(F1328&lt;Premissas!$B$12,Premissas!$B$17,Premissas!$B$18)))))</f>
        <v/>
      </c>
      <c r="L1328" s="5">
        <f>K1328/Premissas!$B$4</f>
        <v/>
      </c>
      <c r="M1328" s="2">
        <f>IF(K1328=Premissas!$B$18,"SIM","NÃO")</f>
        <v/>
      </c>
    </row>
    <row r="1329">
      <c r="A1329" s="2" t="inlineStr">
        <is>
          <t>5751888</t>
        </is>
      </c>
      <c r="B1329" s="2" t="inlineStr">
        <is>
          <t>Leliton Marcelo Leao Ramos</t>
        </is>
      </c>
      <c r="C1329" s="2" t="n">
        <v>1953</v>
      </c>
      <c r="D1329" s="2">
        <f>IFERROR(TEXTJOIN(" | ",TRUE,UNIQUE(FILTER(Detalhe_Registro!$C:$C,(Detalhe_Registro!$D:$D=A1329)*(Detalhe_Registro!$E:$E=B1329)*(Detalhe_Registro!$M:$M="SIM")))),"")</f>
        <v/>
      </c>
      <c r="E1329" s="2">
        <f>COUNTIFS(Detalhe_Registro!$D:$D,A1329,Detalhe_Registro!$E:$E,B1329,Detalhe_Registro!$M:$M,"SIM")</f>
        <v/>
      </c>
      <c r="F1329" s="2">
        <f>IFERROR(MAXIFS(Detalhe_Registro!$N:$N,Detalhe_Registro!$D:$D,A1329,Detalhe_Registro!$E:$E,B1329,Detalhe_Registro!$M:$M,"SIM"),0)</f>
        <v/>
      </c>
      <c r="G1329" s="2">
        <f>IFERROR(AVERAGEIFS(Detalhe_Registro!$N:$N,Detalhe_Registro!$D:$D,A1329,Detalhe_Registro!$E:$E,B1329,Detalhe_Registro!$M:$M,"SIM"),0)</f>
        <v/>
      </c>
      <c r="H1329" s="2">
        <f>SUMIFS(Detalhe_Registro!$F:$F,Detalhe_Registro!$D:$D,A1329,Detalhe_Registro!$E:$E,B1329,Detalhe_Registro!$M:$M,"SIM")</f>
        <v/>
      </c>
      <c r="I1329" s="2">
        <f>SUMIFS(Detalhe_Registro!$G:$G,Detalhe_Registro!$D:$D,A1329,Detalhe_Registro!$E:$E,B1329,Detalhe_Registro!$M:$M,"SIM")</f>
        <v/>
      </c>
      <c r="J1329" s="2">
        <f>IF(F1329&lt;Premissas!$B$8,"&lt; 1,00",IF(F1329&lt;Premissas!$B$9,"1,00 – 1,19",IF(F1329&lt;Premissas!$B$10,"1,20 – 1,39",IF(F1329&lt;Premissas!$B$11,"1,40 – 1,59",IF(F1329&lt;Premissas!$B$12,"1,60 – 1,99","≥ 2,00")))))</f>
        <v/>
      </c>
      <c r="K1329" s="5">
        <f>IF(F1329&lt;Premissas!$B$8,Premissas!$B$13,IF(F1329&lt;Premissas!$B$9,Premissas!$B$14,IF(F1329&lt;Premissas!$B$10,Premissas!$B$15,IF(F1329&lt;Premissas!$B$11,Premissas!$B$16,IF(F1329&lt;Premissas!$B$12,Premissas!$B$17,Premissas!$B$18)))))</f>
        <v/>
      </c>
      <c r="L1329" s="5">
        <f>K1329/Premissas!$B$4</f>
        <v/>
      </c>
      <c r="M1329" s="2">
        <f>IF(K1329=Premissas!$B$18,"SIM","NÃO")</f>
        <v/>
      </c>
    </row>
    <row r="1330">
      <c r="A1330" s="2" t="inlineStr">
        <is>
          <t>6027989</t>
        </is>
      </c>
      <c r="B1330" s="2" t="inlineStr">
        <is>
          <t>Liliane Marcela Da Silva Souza</t>
        </is>
      </c>
      <c r="C1330" s="2" t="n">
        <v>1953</v>
      </c>
      <c r="D1330" s="2">
        <f>IFERROR(TEXTJOIN(" | ",TRUE,UNIQUE(FILTER(Detalhe_Registro!$C:$C,(Detalhe_Registro!$D:$D=A1330)*(Detalhe_Registro!$E:$E=B1330)*(Detalhe_Registro!$M:$M="SIM")))),"")</f>
        <v/>
      </c>
      <c r="E1330" s="2">
        <f>COUNTIFS(Detalhe_Registro!$D:$D,A1330,Detalhe_Registro!$E:$E,B1330,Detalhe_Registro!$M:$M,"SIM")</f>
        <v/>
      </c>
      <c r="F1330" s="2">
        <f>IFERROR(MAXIFS(Detalhe_Registro!$N:$N,Detalhe_Registro!$D:$D,A1330,Detalhe_Registro!$E:$E,B1330,Detalhe_Registro!$M:$M,"SIM"),0)</f>
        <v/>
      </c>
      <c r="G1330" s="2">
        <f>IFERROR(AVERAGEIFS(Detalhe_Registro!$N:$N,Detalhe_Registro!$D:$D,A1330,Detalhe_Registro!$E:$E,B1330,Detalhe_Registro!$M:$M,"SIM"),0)</f>
        <v/>
      </c>
      <c r="H1330" s="2">
        <f>SUMIFS(Detalhe_Registro!$F:$F,Detalhe_Registro!$D:$D,A1330,Detalhe_Registro!$E:$E,B1330,Detalhe_Registro!$M:$M,"SIM")</f>
        <v/>
      </c>
      <c r="I1330" s="2">
        <f>SUMIFS(Detalhe_Registro!$G:$G,Detalhe_Registro!$D:$D,A1330,Detalhe_Registro!$E:$E,B1330,Detalhe_Registro!$M:$M,"SIM")</f>
        <v/>
      </c>
      <c r="J1330" s="2">
        <f>IF(F1330&lt;Premissas!$B$8,"&lt; 1,00",IF(F1330&lt;Premissas!$B$9,"1,00 – 1,19",IF(F1330&lt;Premissas!$B$10,"1,20 – 1,39",IF(F1330&lt;Premissas!$B$11,"1,40 – 1,59",IF(F1330&lt;Premissas!$B$12,"1,60 – 1,99","≥ 2,00")))))</f>
        <v/>
      </c>
      <c r="K1330" s="5">
        <f>IF(F1330&lt;Premissas!$B$8,Premissas!$B$13,IF(F1330&lt;Premissas!$B$9,Premissas!$B$14,IF(F1330&lt;Premissas!$B$10,Premissas!$B$15,IF(F1330&lt;Premissas!$B$11,Premissas!$B$16,IF(F1330&lt;Premissas!$B$12,Premissas!$B$17,Premissas!$B$18)))))</f>
        <v/>
      </c>
      <c r="L1330" s="5">
        <f>K1330/Premissas!$B$4</f>
        <v/>
      </c>
      <c r="M1330" s="2">
        <f>IF(K1330=Premissas!$B$18,"SIM","NÃO")</f>
        <v/>
      </c>
    </row>
    <row r="1331">
      <c r="A1331" s="2" t="inlineStr">
        <is>
          <t>6024424</t>
        </is>
      </c>
      <c r="B1331" s="2" t="inlineStr">
        <is>
          <t>Lua Lindomar Da Silva</t>
        </is>
      </c>
      <c r="C1331" s="2" t="n">
        <v>1953</v>
      </c>
      <c r="D1331" s="2">
        <f>IFERROR(TEXTJOIN(" | ",TRUE,UNIQUE(FILTER(Detalhe_Registro!$C:$C,(Detalhe_Registro!$D:$D=A1331)*(Detalhe_Registro!$E:$E=B1331)*(Detalhe_Registro!$M:$M="SIM")))),"")</f>
        <v/>
      </c>
      <c r="E1331" s="2">
        <f>COUNTIFS(Detalhe_Registro!$D:$D,A1331,Detalhe_Registro!$E:$E,B1331,Detalhe_Registro!$M:$M,"SIM")</f>
        <v/>
      </c>
      <c r="F1331" s="2">
        <f>IFERROR(MAXIFS(Detalhe_Registro!$N:$N,Detalhe_Registro!$D:$D,A1331,Detalhe_Registro!$E:$E,B1331,Detalhe_Registro!$M:$M,"SIM"),0)</f>
        <v/>
      </c>
      <c r="G1331" s="2">
        <f>IFERROR(AVERAGEIFS(Detalhe_Registro!$N:$N,Detalhe_Registro!$D:$D,A1331,Detalhe_Registro!$E:$E,B1331,Detalhe_Registro!$M:$M,"SIM"),0)</f>
        <v/>
      </c>
      <c r="H1331" s="2">
        <f>SUMIFS(Detalhe_Registro!$F:$F,Detalhe_Registro!$D:$D,A1331,Detalhe_Registro!$E:$E,B1331,Detalhe_Registro!$M:$M,"SIM")</f>
        <v/>
      </c>
      <c r="I1331" s="2">
        <f>SUMIFS(Detalhe_Registro!$G:$G,Detalhe_Registro!$D:$D,A1331,Detalhe_Registro!$E:$E,B1331,Detalhe_Registro!$M:$M,"SIM")</f>
        <v/>
      </c>
      <c r="J1331" s="2">
        <f>IF(F1331&lt;Premissas!$B$8,"&lt; 1,00",IF(F1331&lt;Premissas!$B$9,"1,00 – 1,19",IF(F1331&lt;Premissas!$B$10,"1,20 – 1,39",IF(F1331&lt;Premissas!$B$11,"1,40 – 1,59",IF(F1331&lt;Premissas!$B$12,"1,60 – 1,99","≥ 2,00")))))</f>
        <v/>
      </c>
      <c r="K1331" s="5">
        <f>IF(F1331&lt;Premissas!$B$8,Premissas!$B$13,IF(F1331&lt;Premissas!$B$9,Premissas!$B$14,IF(F1331&lt;Premissas!$B$10,Premissas!$B$15,IF(F1331&lt;Premissas!$B$11,Premissas!$B$16,IF(F1331&lt;Premissas!$B$12,Premissas!$B$17,Premissas!$B$18)))))</f>
        <v/>
      </c>
      <c r="L1331" s="5">
        <f>K1331/Premissas!$B$4</f>
        <v/>
      </c>
      <c r="M1331" s="2">
        <f>IF(K1331=Premissas!$B$18,"SIM","NÃO")</f>
        <v/>
      </c>
    </row>
    <row r="1332">
      <c r="A1332" s="2" t="n">
        <v>6001386</v>
      </c>
      <c r="B1332" s="2" t="inlineStr">
        <is>
          <t>Lucas Gabriel Ribeiro De Lima</t>
        </is>
      </c>
      <c r="C1332" s="2" t="n">
        <v>1953</v>
      </c>
      <c r="D1332" s="2">
        <f>IFERROR(TEXTJOIN(" | ",TRUE,UNIQUE(FILTER(Detalhe_Registro!$C:$C,(Detalhe_Registro!$D:$D=A1332)*(Detalhe_Registro!$E:$E=B1332)*(Detalhe_Registro!$M:$M="SIM")))),"")</f>
        <v/>
      </c>
      <c r="E1332" s="2">
        <f>COUNTIFS(Detalhe_Registro!$D:$D,A1332,Detalhe_Registro!$E:$E,B1332,Detalhe_Registro!$M:$M,"SIM")</f>
        <v/>
      </c>
      <c r="F1332" s="2">
        <f>IFERROR(MAXIFS(Detalhe_Registro!$N:$N,Detalhe_Registro!$D:$D,A1332,Detalhe_Registro!$E:$E,B1332,Detalhe_Registro!$M:$M,"SIM"),0)</f>
        <v/>
      </c>
      <c r="G1332" s="2">
        <f>IFERROR(AVERAGEIFS(Detalhe_Registro!$N:$N,Detalhe_Registro!$D:$D,A1332,Detalhe_Registro!$E:$E,B1332,Detalhe_Registro!$M:$M,"SIM"),0)</f>
        <v/>
      </c>
      <c r="H1332" s="2">
        <f>SUMIFS(Detalhe_Registro!$F:$F,Detalhe_Registro!$D:$D,A1332,Detalhe_Registro!$E:$E,B1332,Detalhe_Registro!$M:$M,"SIM")</f>
        <v/>
      </c>
      <c r="I1332" s="2">
        <f>SUMIFS(Detalhe_Registro!$G:$G,Detalhe_Registro!$D:$D,A1332,Detalhe_Registro!$E:$E,B1332,Detalhe_Registro!$M:$M,"SIM")</f>
        <v/>
      </c>
      <c r="J1332" s="2">
        <f>IF(F1332&lt;Premissas!$B$8,"&lt; 1,00",IF(F1332&lt;Premissas!$B$9,"1,00 – 1,19",IF(F1332&lt;Premissas!$B$10,"1,20 – 1,39",IF(F1332&lt;Premissas!$B$11,"1,40 – 1,59",IF(F1332&lt;Premissas!$B$12,"1,60 – 1,99","≥ 2,00")))))</f>
        <v/>
      </c>
      <c r="K1332" s="5">
        <f>IF(F1332&lt;Premissas!$B$8,Premissas!$B$13,IF(F1332&lt;Premissas!$B$9,Premissas!$B$14,IF(F1332&lt;Premissas!$B$10,Premissas!$B$15,IF(F1332&lt;Premissas!$B$11,Premissas!$B$16,IF(F1332&lt;Premissas!$B$12,Premissas!$B$17,Premissas!$B$18)))))</f>
        <v/>
      </c>
      <c r="L1332" s="5">
        <f>K1332/Premissas!$B$4</f>
        <v/>
      </c>
      <c r="M1332" s="2">
        <f>IF(K1332=Premissas!$B$18,"SIM","NÃO")</f>
        <v/>
      </c>
    </row>
    <row r="1333">
      <c r="A1333" s="2" t="inlineStr">
        <is>
          <t>6001386</t>
        </is>
      </c>
      <c r="B1333" s="2" t="inlineStr">
        <is>
          <t>Lucas Gabriel Ribeiro De Lima</t>
        </is>
      </c>
      <c r="C1333" s="2" t="n">
        <v>1953</v>
      </c>
      <c r="D1333" s="2">
        <f>IFERROR(TEXTJOIN(" | ",TRUE,UNIQUE(FILTER(Detalhe_Registro!$C:$C,(Detalhe_Registro!$D:$D=A1333)*(Detalhe_Registro!$E:$E=B1333)*(Detalhe_Registro!$M:$M="SIM")))),"")</f>
        <v/>
      </c>
      <c r="E1333" s="2">
        <f>COUNTIFS(Detalhe_Registro!$D:$D,A1333,Detalhe_Registro!$E:$E,B1333,Detalhe_Registro!$M:$M,"SIM")</f>
        <v/>
      </c>
      <c r="F1333" s="2">
        <f>IFERROR(MAXIFS(Detalhe_Registro!$N:$N,Detalhe_Registro!$D:$D,A1333,Detalhe_Registro!$E:$E,B1333,Detalhe_Registro!$M:$M,"SIM"),0)</f>
        <v/>
      </c>
      <c r="G1333" s="2">
        <f>IFERROR(AVERAGEIFS(Detalhe_Registro!$N:$N,Detalhe_Registro!$D:$D,A1333,Detalhe_Registro!$E:$E,B1333,Detalhe_Registro!$M:$M,"SIM"),0)</f>
        <v/>
      </c>
      <c r="H1333" s="2">
        <f>SUMIFS(Detalhe_Registro!$F:$F,Detalhe_Registro!$D:$D,A1333,Detalhe_Registro!$E:$E,B1333,Detalhe_Registro!$M:$M,"SIM")</f>
        <v/>
      </c>
      <c r="I1333" s="2">
        <f>SUMIFS(Detalhe_Registro!$G:$G,Detalhe_Registro!$D:$D,A1333,Detalhe_Registro!$E:$E,B1333,Detalhe_Registro!$M:$M,"SIM")</f>
        <v/>
      </c>
      <c r="J1333" s="2">
        <f>IF(F1333&lt;Premissas!$B$8,"&lt; 1,00",IF(F1333&lt;Premissas!$B$9,"1,00 – 1,19",IF(F1333&lt;Premissas!$B$10,"1,20 – 1,39",IF(F1333&lt;Premissas!$B$11,"1,40 – 1,59",IF(F1333&lt;Premissas!$B$12,"1,60 – 1,99","≥ 2,00")))))</f>
        <v/>
      </c>
      <c r="K1333" s="5">
        <f>IF(F1333&lt;Premissas!$B$8,Premissas!$B$13,IF(F1333&lt;Premissas!$B$9,Premissas!$B$14,IF(F1333&lt;Premissas!$B$10,Premissas!$B$15,IF(F1333&lt;Premissas!$B$11,Premissas!$B$16,IF(F1333&lt;Premissas!$B$12,Premissas!$B$17,Premissas!$B$18)))))</f>
        <v/>
      </c>
      <c r="L1333" s="5">
        <f>K1333/Premissas!$B$4</f>
        <v/>
      </c>
      <c r="M1333" s="2">
        <f>IF(K1333=Premissas!$B$18,"SIM","NÃO")</f>
        <v/>
      </c>
    </row>
    <row r="1334">
      <c r="A1334" s="2" t="n">
        <v>5976278</v>
      </c>
      <c r="B1334" s="2" t="inlineStr">
        <is>
          <t>Luiz Felipe Jose Valerio Da Silva</t>
        </is>
      </c>
      <c r="C1334" s="2" t="n">
        <v>1953</v>
      </c>
      <c r="D1334" s="2">
        <f>IFERROR(TEXTJOIN(" | ",TRUE,UNIQUE(FILTER(Detalhe_Registro!$C:$C,(Detalhe_Registro!$D:$D=A1334)*(Detalhe_Registro!$E:$E=B1334)*(Detalhe_Registro!$M:$M="SIM")))),"")</f>
        <v/>
      </c>
      <c r="E1334" s="2">
        <f>COUNTIFS(Detalhe_Registro!$D:$D,A1334,Detalhe_Registro!$E:$E,B1334,Detalhe_Registro!$M:$M,"SIM")</f>
        <v/>
      </c>
      <c r="F1334" s="2">
        <f>IFERROR(MAXIFS(Detalhe_Registro!$N:$N,Detalhe_Registro!$D:$D,A1334,Detalhe_Registro!$E:$E,B1334,Detalhe_Registro!$M:$M,"SIM"),0)</f>
        <v/>
      </c>
      <c r="G1334" s="2">
        <f>IFERROR(AVERAGEIFS(Detalhe_Registro!$N:$N,Detalhe_Registro!$D:$D,A1334,Detalhe_Registro!$E:$E,B1334,Detalhe_Registro!$M:$M,"SIM"),0)</f>
        <v/>
      </c>
      <c r="H1334" s="2">
        <f>SUMIFS(Detalhe_Registro!$F:$F,Detalhe_Registro!$D:$D,A1334,Detalhe_Registro!$E:$E,B1334,Detalhe_Registro!$M:$M,"SIM")</f>
        <v/>
      </c>
      <c r="I1334" s="2">
        <f>SUMIFS(Detalhe_Registro!$G:$G,Detalhe_Registro!$D:$D,A1334,Detalhe_Registro!$E:$E,B1334,Detalhe_Registro!$M:$M,"SIM")</f>
        <v/>
      </c>
      <c r="J1334" s="2">
        <f>IF(F1334&lt;Premissas!$B$8,"&lt; 1,00",IF(F1334&lt;Premissas!$B$9,"1,00 – 1,19",IF(F1334&lt;Premissas!$B$10,"1,20 – 1,39",IF(F1334&lt;Premissas!$B$11,"1,40 – 1,59",IF(F1334&lt;Premissas!$B$12,"1,60 – 1,99","≥ 2,00")))))</f>
        <v/>
      </c>
      <c r="K1334" s="5">
        <f>IF(F1334&lt;Premissas!$B$8,Premissas!$B$13,IF(F1334&lt;Premissas!$B$9,Premissas!$B$14,IF(F1334&lt;Premissas!$B$10,Premissas!$B$15,IF(F1334&lt;Premissas!$B$11,Premissas!$B$16,IF(F1334&lt;Premissas!$B$12,Premissas!$B$17,Premissas!$B$18)))))</f>
        <v/>
      </c>
      <c r="L1334" s="5">
        <f>K1334/Premissas!$B$4</f>
        <v/>
      </c>
      <c r="M1334" s="2">
        <f>IF(K1334=Premissas!$B$18,"SIM","NÃO")</f>
        <v/>
      </c>
    </row>
    <row r="1335">
      <c r="A1335" s="2" t="inlineStr">
        <is>
          <t>5976278</t>
        </is>
      </c>
      <c r="B1335" s="2" t="inlineStr">
        <is>
          <t>Luiz Felipe Jose Valerio Da Silva</t>
        </is>
      </c>
      <c r="C1335" s="2" t="n">
        <v>1953</v>
      </c>
      <c r="D1335" s="2">
        <f>IFERROR(TEXTJOIN(" | ",TRUE,UNIQUE(FILTER(Detalhe_Registro!$C:$C,(Detalhe_Registro!$D:$D=A1335)*(Detalhe_Registro!$E:$E=B1335)*(Detalhe_Registro!$M:$M="SIM")))),"")</f>
        <v/>
      </c>
      <c r="E1335" s="2">
        <f>COUNTIFS(Detalhe_Registro!$D:$D,A1335,Detalhe_Registro!$E:$E,B1335,Detalhe_Registro!$M:$M,"SIM")</f>
        <v/>
      </c>
      <c r="F1335" s="2">
        <f>IFERROR(MAXIFS(Detalhe_Registro!$N:$N,Detalhe_Registro!$D:$D,A1335,Detalhe_Registro!$E:$E,B1335,Detalhe_Registro!$M:$M,"SIM"),0)</f>
        <v/>
      </c>
      <c r="G1335" s="2">
        <f>IFERROR(AVERAGEIFS(Detalhe_Registro!$N:$N,Detalhe_Registro!$D:$D,A1335,Detalhe_Registro!$E:$E,B1335,Detalhe_Registro!$M:$M,"SIM"),0)</f>
        <v/>
      </c>
      <c r="H1335" s="2">
        <f>SUMIFS(Detalhe_Registro!$F:$F,Detalhe_Registro!$D:$D,A1335,Detalhe_Registro!$E:$E,B1335,Detalhe_Registro!$M:$M,"SIM")</f>
        <v/>
      </c>
      <c r="I1335" s="2">
        <f>SUMIFS(Detalhe_Registro!$G:$G,Detalhe_Registro!$D:$D,A1335,Detalhe_Registro!$E:$E,B1335,Detalhe_Registro!$M:$M,"SIM")</f>
        <v/>
      </c>
      <c r="J1335" s="2">
        <f>IF(F1335&lt;Premissas!$B$8,"&lt; 1,00",IF(F1335&lt;Premissas!$B$9,"1,00 – 1,19",IF(F1335&lt;Premissas!$B$10,"1,20 – 1,39",IF(F1335&lt;Premissas!$B$11,"1,40 – 1,59",IF(F1335&lt;Premissas!$B$12,"1,60 – 1,99","≥ 2,00")))))</f>
        <v/>
      </c>
      <c r="K1335" s="5">
        <f>IF(F1335&lt;Premissas!$B$8,Premissas!$B$13,IF(F1335&lt;Premissas!$B$9,Premissas!$B$14,IF(F1335&lt;Premissas!$B$10,Premissas!$B$15,IF(F1335&lt;Premissas!$B$11,Premissas!$B$16,IF(F1335&lt;Premissas!$B$12,Premissas!$B$17,Premissas!$B$18)))))</f>
        <v/>
      </c>
      <c r="L1335" s="5">
        <f>K1335/Premissas!$B$4</f>
        <v/>
      </c>
      <c r="M1335" s="2">
        <f>IF(K1335=Premissas!$B$18,"SIM","NÃO")</f>
        <v/>
      </c>
    </row>
    <row r="1336">
      <c r="A1336" s="2" t="inlineStr">
        <is>
          <t>6004644</t>
        </is>
      </c>
      <c r="B1336" s="2" t="inlineStr">
        <is>
          <t>Luiz Guatavo Honorio Ferreira</t>
        </is>
      </c>
      <c r="C1336" s="2" t="n">
        <v>1953</v>
      </c>
      <c r="D1336" s="2">
        <f>IFERROR(TEXTJOIN(" | ",TRUE,UNIQUE(FILTER(Detalhe_Registro!$C:$C,(Detalhe_Registro!$D:$D=A1336)*(Detalhe_Registro!$E:$E=B1336)*(Detalhe_Registro!$M:$M="SIM")))),"")</f>
        <v/>
      </c>
      <c r="E1336" s="2">
        <f>COUNTIFS(Detalhe_Registro!$D:$D,A1336,Detalhe_Registro!$E:$E,B1336,Detalhe_Registro!$M:$M,"SIM")</f>
        <v/>
      </c>
      <c r="F1336" s="2">
        <f>IFERROR(MAXIFS(Detalhe_Registro!$N:$N,Detalhe_Registro!$D:$D,A1336,Detalhe_Registro!$E:$E,B1336,Detalhe_Registro!$M:$M,"SIM"),0)</f>
        <v/>
      </c>
      <c r="G1336" s="2">
        <f>IFERROR(AVERAGEIFS(Detalhe_Registro!$N:$N,Detalhe_Registro!$D:$D,A1336,Detalhe_Registro!$E:$E,B1336,Detalhe_Registro!$M:$M,"SIM"),0)</f>
        <v/>
      </c>
      <c r="H1336" s="2">
        <f>SUMIFS(Detalhe_Registro!$F:$F,Detalhe_Registro!$D:$D,A1336,Detalhe_Registro!$E:$E,B1336,Detalhe_Registro!$M:$M,"SIM")</f>
        <v/>
      </c>
      <c r="I1336" s="2">
        <f>SUMIFS(Detalhe_Registro!$G:$G,Detalhe_Registro!$D:$D,A1336,Detalhe_Registro!$E:$E,B1336,Detalhe_Registro!$M:$M,"SIM")</f>
        <v/>
      </c>
      <c r="J1336" s="2">
        <f>IF(F1336&lt;Premissas!$B$8,"&lt; 1,00",IF(F1336&lt;Premissas!$B$9,"1,00 – 1,19",IF(F1336&lt;Premissas!$B$10,"1,20 – 1,39",IF(F1336&lt;Premissas!$B$11,"1,40 – 1,59",IF(F1336&lt;Premissas!$B$12,"1,60 – 1,99","≥ 2,00")))))</f>
        <v/>
      </c>
      <c r="K1336" s="5">
        <f>IF(F1336&lt;Premissas!$B$8,Premissas!$B$13,IF(F1336&lt;Premissas!$B$9,Premissas!$B$14,IF(F1336&lt;Premissas!$B$10,Premissas!$B$15,IF(F1336&lt;Premissas!$B$11,Premissas!$B$16,IF(F1336&lt;Premissas!$B$12,Premissas!$B$17,Premissas!$B$18)))))</f>
        <v/>
      </c>
      <c r="L1336" s="5">
        <f>K1336/Premissas!$B$4</f>
        <v/>
      </c>
      <c r="M1336" s="2">
        <f>IF(K1336=Premissas!$B$18,"SIM","NÃO")</f>
        <v/>
      </c>
    </row>
    <row r="1337">
      <c r="A1337" s="2" t="n">
        <v>5130271</v>
      </c>
      <c r="B1337" s="2" t="inlineStr">
        <is>
          <t>MATEUS EDSON DE MOURA ARRUDA</t>
        </is>
      </c>
      <c r="C1337" s="2" t="n">
        <v>1953</v>
      </c>
      <c r="D1337" s="2">
        <f>IFERROR(TEXTJOIN(" | ",TRUE,UNIQUE(FILTER(Detalhe_Registro!$C:$C,(Detalhe_Registro!$D:$D=A1337)*(Detalhe_Registro!$E:$E=B1337)*(Detalhe_Registro!$M:$M="SIM")))),"")</f>
        <v/>
      </c>
      <c r="E1337" s="2">
        <f>COUNTIFS(Detalhe_Registro!$D:$D,A1337,Detalhe_Registro!$E:$E,B1337,Detalhe_Registro!$M:$M,"SIM")</f>
        <v/>
      </c>
      <c r="F1337" s="2">
        <f>IFERROR(MAXIFS(Detalhe_Registro!$N:$N,Detalhe_Registro!$D:$D,A1337,Detalhe_Registro!$E:$E,B1337,Detalhe_Registro!$M:$M,"SIM"),0)</f>
        <v/>
      </c>
      <c r="G1337" s="2">
        <f>IFERROR(AVERAGEIFS(Detalhe_Registro!$N:$N,Detalhe_Registro!$D:$D,A1337,Detalhe_Registro!$E:$E,B1337,Detalhe_Registro!$M:$M,"SIM"),0)</f>
        <v/>
      </c>
      <c r="H1337" s="2">
        <f>SUMIFS(Detalhe_Registro!$F:$F,Detalhe_Registro!$D:$D,A1337,Detalhe_Registro!$E:$E,B1337,Detalhe_Registro!$M:$M,"SIM")</f>
        <v/>
      </c>
      <c r="I1337" s="2">
        <f>SUMIFS(Detalhe_Registro!$G:$G,Detalhe_Registro!$D:$D,A1337,Detalhe_Registro!$E:$E,B1337,Detalhe_Registro!$M:$M,"SIM")</f>
        <v/>
      </c>
      <c r="J1337" s="2">
        <f>IF(F1337&lt;Premissas!$B$8,"&lt; 1,00",IF(F1337&lt;Premissas!$B$9,"1,00 – 1,19",IF(F1337&lt;Premissas!$B$10,"1,20 – 1,39",IF(F1337&lt;Premissas!$B$11,"1,40 – 1,59",IF(F1337&lt;Premissas!$B$12,"1,60 – 1,99","≥ 2,00")))))</f>
        <v/>
      </c>
      <c r="K1337" s="5">
        <f>IF(F1337&lt;Premissas!$B$8,Premissas!$B$13,IF(F1337&lt;Premissas!$B$9,Premissas!$B$14,IF(F1337&lt;Premissas!$B$10,Premissas!$B$15,IF(F1337&lt;Premissas!$B$11,Premissas!$B$16,IF(F1337&lt;Premissas!$B$12,Premissas!$B$17,Premissas!$B$18)))))</f>
        <v/>
      </c>
      <c r="L1337" s="5">
        <f>K1337/Premissas!$B$4</f>
        <v/>
      </c>
      <c r="M1337" s="2">
        <f>IF(K1337=Premissas!$B$18,"SIM","NÃO")</f>
        <v/>
      </c>
    </row>
    <row r="1338">
      <c r="A1338" s="2" t="inlineStr">
        <is>
          <t>5130271</t>
        </is>
      </c>
      <c r="B1338" s="2" t="inlineStr">
        <is>
          <t>MATEUS EDSON DE MOURA ARRUDA</t>
        </is>
      </c>
      <c r="C1338" s="2" t="n">
        <v>1953</v>
      </c>
      <c r="D1338" s="2">
        <f>IFERROR(TEXTJOIN(" | ",TRUE,UNIQUE(FILTER(Detalhe_Registro!$C:$C,(Detalhe_Registro!$D:$D=A1338)*(Detalhe_Registro!$E:$E=B1338)*(Detalhe_Registro!$M:$M="SIM")))),"")</f>
        <v/>
      </c>
      <c r="E1338" s="2">
        <f>COUNTIFS(Detalhe_Registro!$D:$D,A1338,Detalhe_Registro!$E:$E,B1338,Detalhe_Registro!$M:$M,"SIM")</f>
        <v/>
      </c>
      <c r="F1338" s="2">
        <f>IFERROR(MAXIFS(Detalhe_Registro!$N:$N,Detalhe_Registro!$D:$D,A1338,Detalhe_Registro!$E:$E,B1338,Detalhe_Registro!$M:$M,"SIM"),0)</f>
        <v/>
      </c>
      <c r="G1338" s="2">
        <f>IFERROR(AVERAGEIFS(Detalhe_Registro!$N:$N,Detalhe_Registro!$D:$D,A1338,Detalhe_Registro!$E:$E,B1338,Detalhe_Registro!$M:$M,"SIM"),0)</f>
        <v/>
      </c>
      <c r="H1338" s="2">
        <f>SUMIFS(Detalhe_Registro!$F:$F,Detalhe_Registro!$D:$D,A1338,Detalhe_Registro!$E:$E,B1338,Detalhe_Registro!$M:$M,"SIM")</f>
        <v/>
      </c>
      <c r="I1338" s="2">
        <f>SUMIFS(Detalhe_Registro!$G:$G,Detalhe_Registro!$D:$D,A1338,Detalhe_Registro!$E:$E,B1338,Detalhe_Registro!$M:$M,"SIM")</f>
        <v/>
      </c>
      <c r="J1338" s="2">
        <f>IF(F1338&lt;Premissas!$B$8,"&lt; 1,00",IF(F1338&lt;Premissas!$B$9,"1,00 – 1,19",IF(F1338&lt;Premissas!$B$10,"1,20 – 1,39",IF(F1338&lt;Premissas!$B$11,"1,40 – 1,59",IF(F1338&lt;Premissas!$B$12,"1,60 – 1,99","≥ 2,00")))))</f>
        <v/>
      </c>
      <c r="K1338" s="5">
        <f>IF(F1338&lt;Premissas!$B$8,Premissas!$B$13,IF(F1338&lt;Premissas!$B$9,Premissas!$B$14,IF(F1338&lt;Premissas!$B$10,Premissas!$B$15,IF(F1338&lt;Premissas!$B$11,Premissas!$B$16,IF(F1338&lt;Premissas!$B$12,Premissas!$B$17,Premissas!$B$18)))))</f>
        <v/>
      </c>
      <c r="L1338" s="5">
        <f>K1338/Premissas!$B$4</f>
        <v/>
      </c>
      <c r="M1338" s="2">
        <f>IF(K1338=Premissas!$B$18,"SIM","NÃO")</f>
        <v/>
      </c>
    </row>
    <row r="1339">
      <c r="A1339" s="2" t="n">
        <v>6004300</v>
      </c>
      <c r="B1339" s="2" t="inlineStr">
        <is>
          <t>Makel Douglas Da Silva Souza</t>
        </is>
      </c>
      <c r="C1339" s="2" t="n">
        <v>1953</v>
      </c>
      <c r="D1339" s="2">
        <f>IFERROR(TEXTJOIN(" | ",TRUE,UNIQUE(FILTER(Detalhe_Registro!$C:$C,(Detalhe_Registro!$D:$D=A1339)*(Detalhe_Registro!$E:$E=B1339)*(Detalhe_Registro!$M:$M="SIM")))),"")</f>
        <v/>
      </c>
      <c r="E1339" s="2">
        <f>COUNTIFS(Detalhe_Registro!$D:$D,A1339,Detalhe_Registro!$E:$E,B1339,Detalhe_Registro!$M:$M,"SIM")</f>
        <v/>
      </c>
      <c r="F1339" s="2">
        <f>IFERROR(MAXIFS(Detalhe_Registro!$N:$N,Detalhe_Registro!$D:$D,A1339,Detalhe_Registro!$E:$E,B1339,Detalhe_Registro!$M:$M,"SIM"),0)</f>
        <v/>
      </c>
      <c r="G1339" s="2">
        <f>IFERROR(AVERAGEIFS(Detalhe_Registro!$N:$N,Detalhe_Registro!$D:$D,A1339,Detalhe_Registro!$E:$E,B1339,Detalhe_Registro!$M:$M,"SIM"),0)</f>
        <v/>
      </c>
      <c r="H1339" s="2">
        <f>SUMIFS(Detalhe_Registro!$F:$F,Detalhe_Registro!$D:$D,A1339,Detalhe_Registro!$E:$E,B1339,Detalhe_Registro!$M:$M,"SIM")</f>
        <v/>
      </c>
      <c r="I1339" s="2">
        <f>SUMIFS(Detalhe_Registro!$G:$G,Detalhe_Registro!$D:$D,A1339,Detalhe_Registro!$E:$E,B1339,Detalhe_Registro!$M:$M,"SIM")</f>
        <v/>
      </c>
      <c r="J1339" s="2">
        <f>IF(F1339&lt;Premissas!$B$8,"&lt; 1,00",IF(F1339&lt;Premissas!$B$9,"1,00 – 1,19",IF(F1339&lt;Premissas!$B$10,"1,20 – 1,39",IF(F1339&lt;Premissas!$B$11,"1,40 – 1,59",IF(F1339&lt;Premissas!$B$12,"1,60 – 1,99","≥ 2,00")))))</f>
        <v/>
      </c>
      <c r="K1339" s="5">
        <f>IF(F1339&lt;Premissas!$B$8,Premissas!$B$13,IF(F1339&lt;Premissas!$B$9,Premissas!$B$14,IF(F1339&lt;Premissas!$B$10,Premissas!$B$15,IF(F1339&lt;Premissas!$B$11,Premissas!$B$16,IF(F1339&lt;Premissas!$B$12,Premissas!$B$17,Premissas!$B$18)))))</f>
        <v/>
      </c>
      <c r="L1339" s="5">
        <f>K1339/Premissas!$B$4</f>
        <v/>
      </c>
      <c r="M1339" s="2">
        <f>IF(K1339=Premissas!$B$18,"SIM","NÃO")</f>
        <v/>
      </c>
    </row>
    <row r="1340">
      <c r="A1340" s="2" t="n">
        <v>5997011</v>
      </c>
      <c r="B1340" s="2" t="inlineStr">
        <is>
          <t>Mateus De Souza Candido</t>
        </is>
      </c>
      <c r="C1340" s="2" t="n">
        <v>1953</v>
      </c>
      <c r="D1340" s="2">
        <f>IFERROR(TEXTJOIN(" | ",TRUE,UNIQUE(FILTER(Detalhe_Registro!$C:$C,(Detalhe_Registro!$D:$D=A1340)*(Detalhe_Registro!$E:$E=B1340)*(Detalhe_Registro!$M:$M="SIM")))),"")</f>
        <v/>
      </c>
      <c r="E1340" s="2">
        <f>COUNTIFS(Detalhe_Registro!$D:$D,A1340,Detalhe_Registro!$E:$E,B1340,Detalhe_Registro!$M:$M,"SIM")</f>
        <v/>
      </c>
      <c r="F1340" s="2">
        <f>IFERROR(MAXIFS(Detalhe_Registro!$N:$N,Detalhe_Registro!$D:$D,A1340,Detalhe_Registro!$E:$E,B1340,Detalhe_Registro!$M:$M,"SIM"),0)</f>
        <v/>
      </c>
      <c r="G1340" s="2">
        <f>IFERROR(AVERAGEIFS(Detalhe_Registro!$N:$N,Detalhe_Registro!$D:$D,A1340,Detalhe_Registro!$E:$E,B1340,Detalhe_Registro!$M:$M,"SIM"),0)</f>
        <v/>
      </c>
      <c r="H1340" s="2">
        <f>SUMIFS(Detalhe_Registro!$F:$F,Detalhe_Registro!$D:$D,A1340,Detalhe_Registro!$E:$E,B1340,Detalhe_Registro!$M:$M,"SIM")</f>
        <v/>
      </c>
      <c r="I1340" s="2">
        <f>SUMIFS(Detalhe_Registro!$G:$G,Detalhe_Registro!$D:$D,A1340,Detalhe_Registro!$E:$E,B1340,Detalhe_Registro!$M:$M,"SIM")</f>
        <v/>
      </c>
      <c r="J1340" s="2">
        <f>IF(F1340&lt;Premissas!$B$8,"&lt; 1,00",IF(F1340&lt;Premissas!$B$9,"1,00 – 1,19",IF(F1340&lt;Premissas!$B$10,"1,20 – 1,39",IF(F1340&lt;Premissas!$B$11,"1,40 – 1,59",IF(F1340&lt;Premissas!$B$12,"1,60 – 1,99","≥ 2,00")))))</f>
        <v/>
      </c>
      <c r="K1340" s="5">
        <f>IF(F1340&lt;Premissas!$B$8,Premissas!$B$13,IF(F1340&lt;Premissas!$B$9,Premissas!$B$14,IF(F1340&lt;Premissas!$B$10,Premissas!$B$15,IF(F1340&lt;Premissas!$B$11,Premissas!$B$16,IF(F1340&lt;Premissas!$B$12,Premissas!$B$17,Premissas!$B$18)))))</f>
        <v/>
      </c>
      <c r="L1340" s="5">
        <f>K1340/Premissas!$B$4</f>
        <v/>
      </c>
      <c r="M1340" s="2">
        <f>IF(K1340=Premissas!$B$18,"SIM","NÃO")</f>
        <v/>
      </c>
    </row>
    <row r="1341">
      <c r="A1341" s="2" t="inlineStr">
        <is>
          <t>6024556</t>
        </is>
      </c>
      <c r="B1341" s="2" t="inlineStr">
        <is>
          <t>Moaby Henrique Oliveira Do Nascimento</t>
        </is>
      </c>
      <c r="C1341" s="2" t="n">
        <v>1953</v>
      </c>
      <c r="D1341" s="2">
        <f>IFERROR(TEXTJOIN(" | ",TRUE,UNIQUE(FILTER(Detalhe_Registro!$C:$C,(Detalhe_Registro!$D:$D=A1341)*(Detalhe_Registro!$E:$E=B1341)*(Detalhe_Registro!$M:$M="SIM")))),"")</f>
        <v/>
      </c>
      <c r="E1341" s="2">
        <f>COUNTIFS(Detalhe_Registro!$D:$D,A1341,Detalhe_Registro!$E:$E,B1341,Detalhe_Registro!$M:$M,"SIM")</f>
        <v/>
      </c>
      <c r="F1341" s="2">
        <f>IFERROR(MAXIFS(Detalhe_Registro!$N:$N,Detalhe_Registro!$D:$D,A1341,Detalhe_Registro!$E:$E,B1341,Detalhe_Registro!$M:$M,"SIM"),0)</f>
        <v/>
      </c>
      <c r="G1341" s="2">
        <f>IFERROR(AVERAGEIFS(Detalhe_Registro!$N:$N,Detalhe_Registro!$D:$D,A1341,Detalhe_Registro!$E:$E,B1341,Detalhe_Registro!$M:$M,"SIM"),0)</f>
        <v/>
      </c>
      <c r="H1341" s="2">
        <f>SUMIFS(Detalhe_Registro!$F:$F,Detalhe_Registro!$D:$D,A1341,Detalhe_Registro!$E:$E,B1341,Detalhe_Registro!$M:$M,"SIM")</f>
        <v/>
      </c>
      <c r="I1341" s="2">
        <f>SUMIFS(Detalhe_Registro!$G:$G,Detalhe_Registro!$D:$D,A1341,Detalhe_Registro!$E:$E,B1341,Detalhe_Registro!$M:$M,"SIM")</f>
        <v/>
      </c>
      <c r="J1341" s="2">
        <f>IF(F1341&lt;Premissas!$B$8,"&lt; 1,00",IF(F1341&lt;Premissas!$B$9,"1,00 – 1,19",IF(F1341&lt;Premissas!$B$10,"1,20 – 1,39",IF(F1341&lt;Premissas!$B$11,"1,40 – 1,59",IF(F1341&lt;Premissas!$B$12,"1,60 – 1,99","≥ 2,00")))))</f>
        <v/>
      </c>
      <c r="K1341" s="5">
        <f>IF(F1341&lt;Premissas!$B$8,Premissas!$B$13,IF(F1341&lt;Premissas!$B$9,Premissas!$B$14,IF(F1341&lt;Premissas!$B$10,Premissas!$B$15,IF(F1341&lt;Premissas!$B$11,Premissas!$B$16,IF(F1341&lt;Premissas!$B$12,Premissas!$B$17,Premissas!$B$18)))))</f>
        <v/>
      </c>
      <c r="L1341" s="5">
        <f>K1341/Premissas!$B$4</f>
        <v/>
      </c>
      <c r="M1341" s="2">
        <f>IF(K1341=Premissas!$B$18,"SIM","NÃO")</f>
        <v/>
      </c>
    </row>
    <row r="1342">
      <c r="A1342" s="2" t="n">
        <v>5141737</v>
      </c>
      <c r="B1342" s="2" t="inlineStr">
        <is>
          <t>ONILDO RODRIGUES DOS SANTOS</t>
        </is>
      </c>
      <c r="C1342" s="2" t="n">
        <v>1953</v>
      </c>
      <c r="D1342" s="2">
        <f>IFERROR(TEXTJOIN(" | ",TRUE,UNIQUE(FILTER(Detalhe_Registro!$C:$C,(Detalhe_Registro!$D:$D=A1342)*(Detalhe_Registro!$E:$E=B1342)*(Detalhe_Registro!$M:$M="SIM")))),"")</f>
        <v/>
      </c>
      <c r="E1342" s="2">
        <f>COUNTIFS(Detalhe_Registro!$D:$D,A1342,Detalhe_Registro!$E:$E,B1342,Detalhe_Registro!$M:$M,"SIM")</f>
        <v/>
      </c>
      <c r="F1342" s="2">
        <f>IFERROR(MAXIFS(Detalhe_Registro!$N:$N,Detalhe_Registro!$D:$D,A1342,Detalhe_Registro!$E:$E,B1342,Detalhe_Registro!$M:$M,"SIM"),0)</f>
        <v/>
      </c>
      <c r="G1342" s="2">
        <f>IFERROR(AVERAGEIFS(Detalhe_Registro!$N:$N,Detalhe_Registro!$D:$D,A1342,Detalhe_Registro!$E:$E,B1342,Detalhe_Registro!$M:$M,"SIM"),0)</f>
        <v/>
      </c>
      <c r="H1342" s="2">
        <f>SUMIFS(Detalhe_Registro!$F:$F,Detalhe_Registro!$D:$D,A1342,Detalhe_Registro!$E:$E,B1342,Detalhe_Registro!$M:$M,"SIM")</f>
        <v/>
      </c>
      <c r="I1342" s="2">
        <f>SUMIFS(Detalhe_Registro!$G:$G,Detalhe_Registro!$D:$D,A1342,Detalhe_Registro!$E:$E,B1342,Detalhe_Registro!$M:$M,"SIM")</f>
        <v/>
      </c>
      <c r="J1342" s="2">
        <f>IF(F1342&lt;Premissas!$B$8,"&lt; 1,00",IF(F1342&lt;Premissas!$B$9,"1,00 – 1,19",IF(F1342&lt;Premissas!$B$10,"1,20 – 1,39",IF(F1342&lt;Premissas!$B$11,"1,40 – 1,59",IF(F1342&lt;Premissas!$B$12,"1,60 – 1,99","≥ 2,00")))))</f>
        <v/>
      </c>
      <c r="K1342" s="5">
        <f>IF(F1342&lt;Premissas!$B$8,Premissas!$B$13,IF(F1342&lt;Premissas!$B$9,Premissas!$B$14,IF(F1342&lt;Premissas!$B$10,Premissas!$B$15,IF(F1342&lt;Premissas!$B$11,Premissas!$B$16,IF(F1342&lt;Premissas!$B$12,Premissas!$B$17,Premissas!$B$18)))))</f>
        <v/>
      </c>
      <c r="L1342" s="5">
        <f>K1342/Premissas!$B$4</f>
        <v/>
      </c>
      <c r="M1342" s="2">
        <f>IF(K1342=Premissas!$B$18,"SIM","NÃO")</f>
        <v/>
      </c>
    </row>
    <row r="1343">
      <c r="A1343" s="2" t="inlineStr">
        <is>
          <t>5141737</t>
        </is>
      </c>
      <c r="B1343" s="2" t="inlineStr">
        <is>
          <t>ONILDO RODRIGUES DOS SANTOS</t>
        </is>
      </c>
      <c r="C1343" s="2" t="n">
        <v>1953</v>
      </c>
      <c r="D1343" s="2">
        <f>IFERROR(TEXTJOIN(" | ",TRUE,UNIQUE(FILTER(Detalhe_Registro!$C:$C,(Detalhe_Registro!$D:$D=A1343)*(Detalhe_Registro!$E:$E=B1343)*(Detalhe_Registro!$M:$M="SIM")))),"")</f>
        <v/>
      </c>
      <c r="E1343" s="2">
        <f>COUNTIFS(Detalhe_Registro!$D:$D,A1343,Detalhe_Registro!$E:$E,B1343,Detalhe_Registro!$M:$M,"SIM")</f>
        <v/>
      </c>
      <c r="F1343" s="2">
        <f>IFERROR(MAXIFS(Detalhe_Registro!$N:$N,Detalhe_Registro!$D:$D,A1343,Detalhe_Registro!$E:$E,B1343,Detalhe_Registro!$M:$M,"SIM"),0)</f>
        <v/>
      </c>
      <c r="G1343" s="2">
        <f>IFERROR(AVERAGEIFS(Detalhe_Registro!$N:$N,Detalhe_Registro!$D:$D,A1343,Detalhe_Registro!$E:$E,B1343,Detalhe_Registro!$M:$M,"SIM"),0)</f>
        <v/>
      </c>
      <c r="H1343" s="2">
        <f>SUMIFS(Detalhe_Registro!$F:$F,Detalhe_Registro!$D:$D,A1343,Detalhe_Registro!$E:$E,B1343,Detalhe_Registro!$M:$M,"SIM")</f>
        <v/>
      </c>
      <c r="I1343" s="2">
        <f>SUMIFS(Detalhe_Registro!$G:$G,Detalhe_Registro!$D:$D,A1343,Detalhe_Registro!$E:$E,B1343,Detalhe_Registro!$M:$M,"SIM")</f>
        <v/>
      </c>
      <c r="J1343" s="2">
        <f>IF(F1343&lt;Premissas!$B$8,"&lt; 1,00",IF(F1343&lt;Premissas!$B$9,"1,00 – 1,19",IF(F1343&lt;Premissas!$B$10,"1,20 – 1,39",IF(F1343&lt;Premissas!$B$11,"1,40 – 1,59",IF(F1343&lt;Premissas!$B$12,"1,60 – 1,99","≥ 2,00")))))</f>
        <v/>
      </c>
      <c r="K1343" s="5">
        <f>IF(F1343&lt;Premissas!$B$8,Premissas!$B$13,IF(F1343&lt;Premissas!$B$9,Premissas!$B$14,IF(F1343&lt;Premissas!$B$10,Premissas!$B$15,IF(F1343&lt;Premissas!$B$11,Premissas!$B$16,IF(F1343&lt;Premissas!$B$12,Premissas!$B$17,Premissas!$B$18)))))</f>
        <v/>
      </c>
      <c r="L1343" s="5">
        <f>K1343/Premissas!$B$4</f>
        <v/>
      </c>
      <c r="M1343" s="2">
        <f>IF(K1343=Premissas!$B$18,"SIM","NÃO")</f>
        <v/>
      </c>
    </row>
    <row r="1344">
      <c r="A1344" s="2" t="n">
        <v>5892490</v>
      </c>
      <c r="B1344" s="2" t="inlineStr">
        <is>
          <t>Otavio William De Oliveira</t>
        </is>
      </c>
      <c r="C1344" s="2" t="n">
        <v>1953</v>
      </c>
      <c r="D1344" s="2">
        <f>IFERROR(TEXTJOIN(" | ",TRUE,UNIQUE(FILTER(Detalhe_Registro!$C:$C,(Detalhe_Registro!$D:$D=A1344)*(Detalhe_Registro!$E:$E=B1344)*(Detalhe_Registro!$M:$M="SIM")))),"")</f>
        <v/>
      </c>
      <c r="E1344" s="2">
        <f>COUNTIFS(Detalhe_Registro!$D:$D,A1344,Detalhe_Registro!$E:$E,B1344,Detalhe_Registro!$M:$M,"SIM")</f>
        <v/>
      </c>
      <c r="F1344" s="2">
        <f>IFERROR(MAXIFS(Detalhe_Registro!$N:$N,Detalhe_Registro!$D:$D,A1344,Detalhe_Registro!$E:$E,B1344,Detalhe_Registro!$M:$M,"SIM"),0)</f>
        <v/>
      </c>
      <c r="G1344" s="2">
        <f>IFERROR(AVERAGEIFS(Detalhe_Registro!$N:$N,Detalhe_Registro!$D:$D,A1344,Detalhe_Registro!$E:$E,B1344,Detalhe_Registro!$M:$M,"SIM"),0)</f>
        <v/>
      </c>
      <c r="H1344" s="2">
        <f>SUMIFS(Detalhe_Registro!$F:$F,Detalhe_Registro!$D:$D,A1344,Detalhe_Registro!$E:$E,B1344,Detalhe_Registro!$M:$M,"SIM")</f>
        <v/>
      </c>
      <c r="I1344" s="2">
        <f>SUMIFS(Detalhe_Registro!$G:$G,Detalhe_Registro!$D:$D,A1344,Detalhe_Registro!$E:$E,B1344,Detalhe_Registro!$M:$M,"SIM")</f>
        <v/>
      </c>
      <c r="J1344" s="2">
        <f>IF(F1344&lt;Premissas!$B$8,"&lt; 1,00",IF(F1344&lt;Premissas!$B$9,"1,00 – 1,19",IF(F1344&lt;Premissas!$B$10,"1,20 – 1,39",IF(F1344&lt;Premissas!$B$11,"1,40 – 1,59",IF(F1344&lt;Premissas!$B$12,"1,60 – 1,99","≥ 2,00")))))</f>
        <v/>
      </c>
      <c r="K1344" s="5">
        <f>IF(F1344&lt;Premissas!$B$8,Premissas!$B$13,IF(F1344&lt;Premissas!$B$9,Premissas!$B$14,IF(F1344&lt;Premissas!$B$10,Premissas!$B$15,IF(F1344&lt;Premissas!$B$11,Premissas!$B$16,IF(F1344&lt;Premissas!$B$12,Premissas!$B$17,Premissas!$B$18)))))</f>
        <v/>
      </c>
      <c r="L1344" s="5">
        <f>K1344/Premissas!$B$4</f>
        <v/>
      </c>
      <c r="M1344" s="2">
        <f>IF(K1344=Premissas!$B$18,"SIM","NÃO")</f>
        <v/>
      </c>
    </row>
    <row r="1345">
      <c r="A1345" s="2" t="inlineStr">
        <is>
          <t>5892490</t>
        </is>
      </c>
      <c r="B1345" s="2" t="inlineStr">
        <is>
          <t>Otavio William De Oliveira</t>
        </is>
      </c>
      <c r="C1345" s="2" t="n">
        <v>1953</v>
      </c>
      <c r="D1345" s="2">
        <f>IFERROR(TEXTJOIN(" | ",TRUE,UNIQUE(FILTER(Detalhe_Registro!$C:$C,(Detalhe_Registro!$D:$D=A1345)*(Detalhe_Registro!$E:$E=B1345)*(Detalhe_Registro!$M:$M="SIM")))),"")</f>
        <v/>
      </c>
      <c r="E1345" s="2">
        <f>COUNTIFS(Detalhe_Registro!$D:$D,A1345,Detalhe_Registro!$E:$E,B1345,Detalhe_Registro!$M:$M,"SIM")</f>
        <v/>
      </c>
      <c r="F1345" s="2">
        <f>IFERROR(MAXIFS(Detalhe_Registro!$N:$N,Detalhe_Registro!$D:$D,A1345,Detalhe_Registro!$E:$E,B1345,Detalhe_Registro!$M:$M,"SIM"),0)</f>
        <v/>
      </c>
      <c r="G1345" s="2">
        <f>IFERROR(AVERAGEIFS(Detalhe_Registro!$N:$N,Detalhe_Registro!$D:$D,A1345,Detalhe_Registro!$E:$E,B1345,Detalhe_Registro!$M:$M,"SIM"),0)</f>
        <v/>
      </c>
      <c r="H1345" s="2">
        <f>SUMIFS(Detalhe_Registro!$F:$F,Detalhe_Registro!$D:$D,A1345,Detalhe_Registro!$E:$E,B1345,Detalhe_Registro!$M:$M,"SIM")</f>
        <v/>
      </c>
      <c r="I1345" s="2">
        <f>SUMIFS(Detalhe_Registro!$G:$G,Detalhe_Registro!$D:$D,A1345,Detalhe_Registro!$E:$E,B1345,Detalhe_Registro!$M:$M,"SIM")</f>
        <v/>
      </c>
      <c r="J1345" s="2">
        <f>IF(F1345&lt;Premissas!$B$8,"&lt; 1,00",IF(F1345&lt;Premissas!$B$9,"1,00 – 1,19",IF(F1345&lt;Premissas!$B$10,"1,20 – 1,39",IF(F1345&lt;Premissas!$B$11,"1,40 – 1,59",IF(F1345&lt;Premissas!$B$12,"1,60 – 1,99","≥ 2,00")))))</f>
        <v/>
      </c>
      <c r="K1345" s="5">
        <f>IF(F1345&lt;Premissas!$B$8,Premissas!$B$13,IF(F1345&lt;Premissas!$B$9,Premissas!$B$14,IF(F1345&lt;Premissas!$B$10,Premissas!$B$15,IF(F1345&lt;Premissas!$B$11,Premissas!$B$16,IF(F1345&lt;Premissas!$B$12,Premissas!$B$17,Premissas!$B$18)))))</f>
        <v/>
      </c>
      <c r="L1345" s="5">
        <f>K1345/Premissas!$B$4</f>
        <v/>
      </c>
      <c r="M1345" s="2">
        <f>IF(K1345=Premissas!$B$18,"SIM","NÃO")</f>
        <v/>
      </c>
    </row>
    <row r="1346">
      <c r="A1346" s="2" t="n">
        <v>6005713</v>
      </c>
      <c r="B1346" s="2" t="inlineStr">
        <is>
          <t>Pedro Henrique Lima Dos Santos</t>
        </is>
      </c>
      <c r="C1346" s="2" t="n">
        <v>1953</v>
      </c>
      <c r="D1346" s="2">
        <f>IFERROR(TEXTJOIN(" | ",TRUE,UNIQUE(FILTER(Detalhe_Registro!$C:$C,(Detalhe_Registro!$D:$D=A1346)*(Detalhe_Registro!$E:$E=B1346)*(Detalhe_Registro!$M:$M="SIM")))),"")</f>
        <v/>
      </c>
      <c r="E1346" s="2">
        <f>COUNTIFS(Detalhe_Registro!$D:$D,A1346,Detalhe_Registro!$E:$E,B1346,Detalhe_Registro!$M:$M,"SIM")</f>
        <v/>
      </c>
      <c r="F1346" s="2">
        <f>IFERROR(MAXIFS(Detalhe_Registro!$N:$N,Detalhe_Registro!$D:$D,A1346,Detalhe_Registro!$E:$E,B1346,Detalhe_Registro!$M:$M,"SIM"),0)</f>
        <v/>
      </c>
      <c r="G1346" s="2">
        <f>IFERROR(AVERAGEIFS(Detalhe_Registro!$N:$N,Detalhe_Registro!$D:$D,A1346,Detalhe_Registro!$E:$E,B1346,Detalhe_Registro!$M:$M,"SIM"),0)</f>
        <v/>
      </c>
      <c r="H1346" s="2">
        <f>SUMIFS(Detalhe_Registro!$F:$F,Detalhe_Registro!$D:$D,A1346,Detalhe_Registro!$E:$E,B1346,Detalhe_Registro!$M:$M,"SIM")</f>
        <v/>
      </c>
      <c r="I1346" s="2">
        <f>SUMIFS(Detalhe_Registro!$G:$G,Detalhe_Registro!$D:$D,A1346,Detalhe_Registro!$E:$E,B1346,Detalhe_Registro!$M:$M,"SIM")</f>
        <v/>
      </c>
      <c r="J1346" s="2">
        <f>IF(F1346&lt;Premissas!$B$8,"&lt; 1,00",IF(F1346&lt;Premissas!$B$9,"1,00 – 1,19",IF(F1346&lt;Premissas!$B$10,"1,20 – 1,39",IF(F1346&lt;Premissas!$B$11,"1,40 – 1,59",IF(F1346&lt;Premissas!$B$12,"1,60 – 1,99","≥ 2,00")))))</f>
        <v/>
      </c>
      <c r="K1346" s="5">
        <f>IF(F1346&lt;Premissas!$B$8,Premissas!$B$13,IF(F1346&lt;Premissas!$B$9,Premissas!$B$14,IF(F1346&lt;Premissas!$B$10,Premissas!$B$15,IF(F1346&lt;Premissas!$B$11,Premissas!$B$16,IF(F1346&lt;Premissas!$B$12,Premissas!$B$17,Premissas!$B$18)))))</f>
        <v/>
      </c>
      <c r="L1346" s="5">
        <f>K1346/Premissas!$B$4</f>
        <v/>
      </c>
      <c r="M1346" s="2">
        <f>IF(K1346=Premissas!$B$18,"SIM","NÃO")</f>
        <v/>
      </c>
    </row>
    <row r="1347">
      <c r="A1347" s="2" t="inlineStr">
        <is>
          <t>6005713</t>
        </is>
      </c>
      <c r="B1347" s="2" t="inlineStr">
        <is>
          <t>Pedro Henrique Lima Dos Santos</t>
        </is>
      </c>
      <c r="C1347" s="2" t="n">
        <v>1953</v>
      </c>
      <c r="D1347" s="2">
        <f>IFERROR(TEXTJOIN(" | ",TRUE,UNIQUE(FILTER(Detalhe_Registro!$C:$C,(Detalhe_Registro!$D:$D=A1347)*(Detalhe_Registro!$E:$E=B1347)*(Detalhe_Registro!$M:$M="SIM")))),"")</f>
        <v/>
      </c>
      <c r="E1347" s="2">
        <f>COUNTIFS(Detalhe_Registro!$D:$D,A1347,Detalhe_Registro!$E:$E,B1347,Detalhe_Registro!$M:$M,"SIM")</f>
        <v/>
      </c>
      <c r="F1347" s="2">
        <f>IFERROR(MAXIFS(Detalhe_Registro!$N:$N,Detalhe_Registro!$D:$D,A1347,Detalhe_Registro!$E:$E,B1347,Detalhe_Registro!$M:$M,"SIM"),0)</f>
        <v/>
      </c>
      <c r="G1347" s="2">
        <f>IFERROR(AVERAGEIFS(Detalhe_Registro!$N:$N,Detalhe_Registro!$D:$D,A1347,Detalhe_Registro!$E:$E,B1347,Detalhe_Registro!$M:$M,"SIM"),0)</f>
        <v/>
      </c>
      <c r="H1347" s="2">
        <f>SUMIFS(Detalhe_Registro!$F:$F,Detalhe_Registro!$D:$D,A1347,Detalhe_Registro!$E:$E,B1347,Detalhe_Registro!$M:$M,"SIM")</f>
        <v/>
      </c>
      <c r="I1347" s="2">
        <f>SUMIFS(Detalhe_Registro!$G:$G,Detalhe_Registro!$D:$D,A1347,Detalhe_Registro!$E:$E,B1347,Detalhe_Registro!$M:$M,"SIM")</f>
        <v/>
      </c>
      <c r="J1347" s="2">
        <f>IF(F1347&lt;Premissas!$B$8,"&lt; 1,00",IF(F1347&lt;Premissas!$B$9,"1,00 – 1,19",IF(F1347&lt;Premissas!$B$10,"1,20 – 1,39",IF(F1347&lt;Premissas!$B$11,"1,40 – 1,59",IF(F1347&lt;Premissas!$B$12,"1,60 – 1,99","≥ 2,00")))))</f>
        <v/>
      </c>
      <c r="K1347" s="5">
        <f>IF(F1347&lt;Premissas!$B$8,Premissas!$B$13,IF(F1347&lt;Premissas!$B$9,Premissas!$B$14,IF(F1347&lt;Premissas!$B$10,Premissas!$B$15,IF(F1347&lt;Premissas!$B$11,Premissas!$B$16,IF(F1347&lt;Premissas!$B$12,Premissas!$B$17,Premissas!$B$18)))))</f>
        <v/>
      </c>
      <c r="L1347" s="5">
        <f>K1347/Premissas!$B$4</f>
        <v/>
      </c>
      <c r="M1347" s="2">
        <f>IF(K1347=Premissas!$B$18,"SIM","NÃO")</f>
        <v/>
      </c>
    </row>
    <row r="1348">
      <c r="A1348" s="2" t="n">
        <v>5501512</v>
      </c>
      <c r="B1348" s="2" t="inlineStr">
        <is>
          <t>Pedro Jose De Souza</t>
        </is>
      </c>
      <c r="C1348" s="2" t="n">
        <v>1953</v>
      </c>
      <c r="D1348" s="2">
        <f>IFERROR(TEXTJOIN(" | ",TRUE,UNIQUE(FILTER(Detalhe_Registro!$C:$C,(Detalhe_Registro!$D:$D=A1348)*(Detalhe_Registro!$E:$E=B1348)*(Detalhe_Registro!$M:$M="SIM")))),"")</f>
        <v/>
      </c>
      <c r="E1348" s="2">
        <f>COUNTIFS(Detalhe_Registro!$D:$D,A1348,Detalhe_Registro!$E:$E,B1348,Detalhe_Registro!$M:$M,"SIM")</f>
        <v/>
      </c>
      <c r="F1348" s="2">
        <f>IFERROR(MAXIFS(Detalhe_Registro!$N:$N,Detalhe_Registro!$D:$D,A1348,Detalhe_Registro!$E:$E,B1348,Detalhe_Registro!$M:$M,"SIM"),0)</f>
        <v/>
      </c>
      <c r="G1348" s="2">
        <f>IFERROR(AVERAGEIFS(Detalhe_Registro!$N:$N,Detalhe_Registro!$D:$D,A1348,Detalhe_Registro!$E:$E,B1348,Detalhe_Registro!$M:$M,"SIM"),0)</f>
        <v/>
      </c>
      <c r="H1348" s="2">
        <f>SUMIFS(Detalhe_Registro!$F:$F,Detalhe_Registro!$D:$D,A1348,Detalhe_Registro!$E:$E,B1348,Detalhe_Registro!$M:$M,"SIM")</f>
        <v/>
      </c>
      <c r="I1348" s="2">
        <f>SUMIFS(Detalhe_Registro!$G:$G,Detalhe_Registro!$D:$D,A1348,Detalhe_Registro!$E:$E,B1348,Detalhe_Registro!$M:$M,"SIM")</f>
        <v/>
      </c>
      <c r="J1348" s="2">
        <f>IF(F1348&lt;Premissas!$B$8,"&lt; 1,00",IF(F1348&lt;Premissas!$B$9,"1,00 – 1,19",IF(F1348&lt;Premissas!$B$10,"1,20 – 1,39",IF(F1348&lt;Premissas!$B$11,"1,40 – 1,59",IF(F1348&lt;Premissas!$B$12,"1,60 – 1,99","≥ 2,00")))))</f>
        <v/>
      </c>
      <c r="K1348" s="5">
        <f>IF(F1348&lt;Premissas!$B$8,Premissas!$B$13,IF(F1348&lt;Premissas!$B$9,Premissas!$B$14,IF(F1348&lt;Premissas!$B$10,Premissas!$B$15,IF(F1348&lt;Premissas!$B$11,Premissas!$B$16,IF(F1348&lt;Premissas!$B$12,Premissas!$B$17,Premissas!$B$18)))))</f>
        <v/>
      </c>
      <c r="L1348" s="5">
        <f>K1348/Premissas!$B$4</f>
        <v/>
      </c>
      <c r="M1348" s="2">
        <f>IF(K1348=Premissas!$B$18,"SIM","NÃO")</f>
        <v/>
      </c>
    </row>
    <row r="1349">
      <c r="A1349" s="2" t="inlineStr">
        <is>
          <t>5501512</t>
        </is>
      </c>
      <c r="B1349" s="2" t="inlineStr">
        <is>
          <t>Pedro Jose De Souza</t>
        </is>
      </c>
      <c r="C1349" s="2" t="n">
        <v>1953</v>
      </c>
      <c r="D1349" s="2">
        <f>IFERROR(TEXTJOIN(" | ",TRUE,UNIQUE(FILTER(Detalhe_Registro!$C:$C,(Detalhe_Registro!$D:$D=A1349)*(Detalhe_Registro!$E:$E=B1349)*(Detalhe_Registro!$M:$M="SIM")))),"")</f>
        <v/>
      </c>
      <c r="E1349" s="2">
        <f>COUNTIFS(Detalhe_Registro!$D:$D,A1349,Detalhe_Registro!$E:$E,B1349,Detalhe_Registro!$M:$M,"SIM")</f>
        <v/>
      </c>
      <c r="F1349" s="2">
        <f>IFERROR(MAXIFS(Detalhe_Registro!$N:$N,Detalhe_Registro!$D:$D,A1349,Detalhe_Registro!$E:$E,B1349,Detalhe_Registro!$M:$M,"SIM"),0)</f>
        <v/>
      </c>
      <c r="G1349" s="2">
        <f>IFERROR(AVERAGEIFS(Detalhe_Registro!$N:$N,Detalhe_Registro!$D:$D,A1349,Detalhe_Registro!$E:$E,B1349,Detalhe_Registro!$M:$M,"SIM"),0)</f>
        <v/>
      </c>
      <c r="H1349" s="2">
        <f>SUMIFS(Detalhe_Registro!$F:$F,Detalhe_Registro!$D:$D,A1349,Detalhe_Registro!$E:$E,B1349,Detalhe_Registro!$M:$M,"SIM")</f>
        <v/>
      </c>
      <c r="I1349" s="2">
        <f>SUMIFS(Detalhe_Registro!$G:$G,Detalhe_Registro!$D:$D,A1349,Detalhe_Registro!$E:$E,B1349,Detalhe_Registro!$M:$M,"SIM")</f>
        <v/>
      </c>
      <c r="J1349" s="2">
        <f>IF(F1349&lt;Premissas!$B$8,"&lt; 1,00",IF(F1349&lt;Premissas!$B$9,"1,00 – 1,19",IF(F1349&lt;Premissas!$B$10,"1,20 – 1,39",IF(F1349&lt;Premissas!$B$11,"1,40 – 1,59",IF(F1349&lt;Premissas!$B$12,"1,60 – 1,99","≥ 2,00")))))</f>
        <v/>
      </c>
      <c r="K1349" s="5">
        <f>IF(F1349&lt;Premissas!$B$8,Premissas!$B$13,IF(F1349&lt;Premissas!$B$9,Premissas!$B$14,IF(F1349&lt;Premissas!$B$10,Premissas!$B$15,IF(F1349&lt;Premissas!$B$11,Premissas!$B$16,IF(F1349&lt;Premissas!$B$12,Premissas!$B$17,Premissas!$B$18)))))</f>
        <v/>
      </c>
      <c r="L1349" s="5">
        <f>K1349/Premissas!$B$4</f>
        <v/>
      </c>
      <c r="M1349" s="2">
        <f>IF(K1349=Premissas!$B$18,"SIM","NÃO")</f>
        <v/>
      </c>
    </row>
    <row r="1350">
      <c r="A1350" s="2" t="n">
        <v>5843537</v>
      </c>
      <c r="B1350" s="2" t="inlineStr">
        <is>
          <t>Pedro Vinicius Da Silva Gomes</t>
        </is>
      </c>
      <c r="C1350" s="2" t="n">
        <v>1953</v>
      </c>
      <c r="D1350" s="2">
        <f>IFERROR(TEXTJOIN(" | ",TRUE,UNIQUE(FILTER(Detalhe_Registro!$C:$C,(Detalhe_Registro!$D:$D=A1350)*(Detalhe_Registro!$E:$E=B1350)*(Detalhe_Registro!$M:$M="SIM")))),"")</f>
        <v/>
      </c>
      <c r="E1350" s="2">
        <f>COUNTIFS(Detalhe_Registro!$D:$D,A1350,Detalhe_Registro!$E:$E,B1350,Detalhe_Registro!$M:$M,"SIM")</f>
        <v/>
      </c>
      <c r="F1350" s="2">
        <f>IFERROR(MAXIFS(Detalhe_Registro!$N:$N,Detalhe_Registro!$D:$D,A1350,Detalhe_Registro!$E:$E,B1350,Detalhe_Registro!$M:$M,"SIM"),0)</f>
        <v/>
      </c>
      <c r="G1350" s="2">
        <f>IFERROR(AVERAGEIFS(Detalhe_Registro!$N:$N,Detalhe_Registro!$D:$D,A1350,Detalhe_Registro!$E:$E,B1350,Detalhe_Registro!$M:$M,"SIM"),0)</f>
        <v/>
      </c>
      <c r="H1350" s="2">
        <f>SUMIFS(Detalhe_Registro!$F:$F,Detalhe_Registro!$D:$D,A1350,Detalhe_Registro!$E:$E,B1350,Detalhe_Registro!$M:$M,"SIM")</f>
        <v/>
      </c>
      <c r="I1350" s="2">
        <f>SUMIFS(Detalhe_Registro!$G:$G,Detalhe_Registro!$D:$D,A1350,Detalhe_Registro!$E:$E,B1350,Detalhe_Registro!$M:$M,"SIM")</f>
        <v/>
      </c>
      <c r="J1350" s="2">
        <f>IF(F1350&lt;Premissas!$B$8,"&lt; 1,00",IF(F1350&lt;Premissas!$B$9,"1,00 – 1,19",IF(F1350&lt;Premissas!$B$10,"1,20 – 1,39",IF(F1350&lt;Premissas!$B$11,"1,40 – 1,59",IF(F1350&lt;Premissas!$B$12,"1,60 – 1,99","≥ 2,00")))))</f>
        <v/>
      </c>
      <c r="K1350" s="5">
        <f>IF(F1350&lt;Premissas!$B$8,Premissas!$B$13,IF(F1350&lt;Premissas!$B$9,Premissas!$B$14,IF(F1350&lt;Premissas!$B$10,Premissas!$B$15,IF(F1350&lt;Premissas!$B$11,Premissas!$B$16,IF(F1350&lt;Premissas!$B$12,Premissas!$B$17,Premissas!$B$18)))))</f>
        <v/>
      </c>
      <c r="L1350" s="5">
        <f>K1350/Premissas!$B$4</f>
        <v/>
      </c>
      <c r="M1350" s="2">
        <f>IF(K1350=Premissas!$B$18,"SIM","NÃO")</f>
        <v/>
      </c>
    </row>
    <row r="1351">
      <c r="A1351" s="2" t="inlineStr">
        <is>
          <t>5843537</t>
        </is>
      </c>
      <c r="B1351" s="2" t="inlineStr">
        <is>
          <t>Pedro Vinicius Da Silva Gomes</t>
        </is>
      </c>
      <c r="C1351" s="2" t="n">
        <v>1953</v>
      </c>
      <c r="D1351" s="2">
        <f>IFERROR(TEXTJOIN(" | ",TRUE,UNIQUE(FILTER(Detalhe_Registro!$C:$C,(Detalhe_Registro!$D:$D=A1351)*(Detalhe_Registro!$E:$E=B1351)*(Detalhe_Registro!$M:$M="SIM")))),"")</f>
        <v/>
      </c>
      <c r="E1351" s="2">
        <f>COUNTIFS(Detalhe_Registro!$D:$D,A1351,Detalhe_Registro!$E:$E,B1351,Detalhe_Registro!$M:$M,"SIM")</f>
        <v/>
      </c>
      <c r="F1351" s="2">
        <f>IFERROR(MAXIFS(Detalhe_Registro!$N:$N,Detalhe_Registro!$D:$D,A1351,Detalhe_Registro!$E:$E,B1351,Detalhe_Registro!$M:$M,"SIM"),0)</f>
        <v/>
      </c>
      <c r="G1351" s="2">
        <f>IFERROR(AVERAGEIFS(Detalhe_Registro!$N:$N,Detalhe_Registro!$D:$D,A1351,Detalhe_Registro!$E:$E,B1351,Detalhe_Registro!$M:$M,"SIM"),0)</f>
        <v/>
      </c>
      <c r="H1351" s="2">
        <f>SUMIFS(Detalhe_Registro!$F:$F,Detalhe_Registro!$D:$D,A1351,Detalhe_Registro!$E:$E,B1351,Detalhe_Registro!$M:$M,"SIM")</f>
        <v/>
      </c>
      <c r="I1351" s="2">
        <f>SUMIFS(Detalhe_Registro!$G:$G,Detalhe_Registro!$D:$D,A1351,Detalhe_Registro!$E:$E,B1351,Detalhe_Registro!$M:$M,"SIM")</f>
        <v/>
      </c>
      <c r="J1351" s="2">
        <f>IF(F1351&lt;Premissas!$B$8,"&lt; 1,00",IF(F1351&lt;Premissas!$B$9,"1,00 – 1,19",IF(F1351&lt;Premissas!$B$10,"1,20 – 1,39",IF(F1351&lt;Premissas!$B$11,"1,40 – 1,59",IF(F1351&lt;Premissas!$B$12,"1,60 – 1,99","≥ 2,00")))))</f>
        <v/>
      </c>
      <c r="K1351" s="5">
        <f>IF(F1351&lt;Premissas!$B$8,Premissas!$B$13,IF(F1351&lt;Premissas!$B$9,Premissas!$B$14,IF(F1351&lt;Premissas!$B$10,Premissas!$B$15,IF(F1351&lt;Premissas!$B$11,Premissas!$B$16,IF(F1351&lt;Premissas!$B$12,Premissas!$B$17,Premissas!$B$18)))))</f>
        <v/>
      </c>
      <c r="L1351" s="5">
        <f>K1351/Premissas!$B$4</f>
        <v/>
      </c>
      <c r="M1351" s="2">
        <f>IF(K1351=Premissas!$B$18,"SIM","NÃO")</f>
        <v/>
      </c>
    </row>
    <row r="1352">
      <c r="A1352" s="2" t="n">
        <v>565083</v>
      </c>
      <c r="B1352" s="2" t="inlineStr">
        <is>
          <t>RENATO IVO MENDES DA SILVA</t>
        </is>
      </c>
      <c r="C1352" s="2" t="n">
        <v>1953</v>
      </c>
      <c r="D1352" s="2">
        <f>IFERROR(TEXTJOIN(" | ",TRUE,UNIQUE(FILTER(Detalhe_Registro!$C:$C,(Detalhe_Registro!$D:$D=A1352)*(Detalhe_Registro!$E:$E=B1352)*(Detalhe_Registro!$M:$M="SIM")))),"")</f>
        <v/>
      </c>
      <c r="E1352" s="2">
        <f>COUNTIFS(Detalhe_Registro!$D:$D,A1352,Detalhe_Registro!$E:$E,B1352,Detalhe_Registro!$M:$M,"SIM")</f>
        <v/>
      </c>
      <c r="F1352" s="2">
        <f>IFERROR(MAXIFS(Detalhe_Registro!$N:$N,Detalhe_Registro!$D:$D,A1352,Detalhe_Registro!$E:$E,B1352,Detalhe_Registro!$M:$M,"SIM"),0)</f>
        <v/>
      </c>
      <c r="G1352" s="2">
        <f>IFERROR(AVERAGEIFS(Detalhe_Registro!$N:$N,Detalhe_Registro!$D:$D,A1352,Detalhe_Registro!$E:$E,B1352,Detalhe_Registro!$M:$M,"SIM"),0)</f>
        <v/>
      </c>
      <c r="H1352" s="2">
        <f>SUMIFS(Detalhe_Registro!$F:$F,Detalhe_Registro!$D:$D,A1352,Detalhe_Registro!$E:$E,B1352,Detalhe_Registro!$M:$M,"SIM")</f>
        <v/>
      </c>
      <c r="I1352" s="2">
        <f>SUMIFS(Detalhe_Registro!$G:$G,Detalhe_Registro!$D:$D,A1352,Detalhe_Registro!$E:$E,B1352,Detalhe_Registro!$M:$M,"SIM")</f>
        <v/>
      </c>
      <c r="J1352" s="2">
        <f>IF(F1352&lt;Premissas!$B$8,"&lt; 1,00",IF(F1352&lt;Premissas!$B$9,"1,00 – 1,19",IF(F1352&lt;Premissas!$B$10,"1,20 – 1,39",IF(F1352&lt;Premissas!$B$11,"1,40 – 1,59",IF(F1352&lt;Premissas!$B$12,"1,60 – 1,99","≥ 2,00")))))</f>
        <v/>
      </c>
      <c r="K1352" s="5">
        <f>IF(F1352&lt;Premissas!$B$8,Premissas!$B$13,IF(F1352&lt;Premissas!$B$9,Premissas!$B$14,IF(F1352&lt;Premissas!$B$10,Premissas!$B$15,IF(F1352&lt;Premissas!$B$11,Premissas!$B$16,IF(F1352&lt;Premissas!$B$12,Premissas!$B$17,Premissas!$B$18)))))</f>
        <v/>
      </c>
      <c r="L1352" s="5">
        <f>K1352/Premissas!$B$4</f>
        <v/>
      </c>
      <c r="M1352" s="2">
        <f>IF(K1352=Premissas!$B$18,"SIM","NÃO")</f>
        <v/>
      </c>
    </row>
    <row r="1353">
      <c r="A1353" s="2" t="inlineStr">
        <is>
          <t>565083</t>
        </is>
      </c>
      <c r="B1353" s="2" t="inlineStr">
        <is>
          <t>RENATO IVO MENDES DA SILVA</t>
        </is>
      </c>
      <c r="C1353" s="2" t="n">
        <v>1953</v>
      </c>
      <c r="D1353" s="2">
        <f>IFERROR(TEXTJOIN(" | ",TRUE,UNIQUE(FILTER(Detalhe_Registro!$C:$C,(Detalhe_Registro!$D:$D=A1353)*(Detalhe_Registro!$E:$E=B1353)*(Detalhe_Registro!$M:$M="SIM")))),"")</f>
        <v/>
      </c>
      <c r="E1353" s="2">
        <f>COUNTIFS(Detalhe_Registro!$D:$D,A1353,Detalhe_Registro!$E:$E,B1353,Detalhe_Registro!$M:$M,"SIM")</f>
        <v/>
      </c>
      <c r="F1353" s="2">
        <f>IFERROR(MAXIFS(Detalhe_Registro!$N:$N,Detalhe_Registro!$D:$D,A1353,Detalhe_Registro!$E:$E,B1353,Detalhe_Registro!$M:$M,"SIM"),0)</f>
        <v/>
      </c>
      <c r="G1353" s="2">
        <f>IFERROR(AVERAGEIFS(Detalhe_Registro!$N:$N,Detalhe_Registro!$D:$D,A1353,Detalhe_Registro!$E:$E,B1353,Detalhe_Registro!$M:$M,"SIM"),0)</f>
        <v/>
      </c>
      <c r="H1353" s="2">
        <f>SUMIFS(Detalhe_Registro!$F:$F,Detalhe_Registro!$D:$D,A1353,Detalhe_Registro!$E:$E,B1353,Detalhe_Registro!$M:$M,"SIM")</f>
        <v/>
      </c>
      <c r="I1353" s="2">
        <f>SUMIFS(Detalhe_Registro!$G:$G,Detalhe_Registro!$D:$D,A1353,Detalhe_Registro!$E:$E,B1353,Detalhe_Registro!$M:$M,"SIM")</f>
        <v/>
      </c>
      <c r="J1353" s="2">
        <f>IF(F1353&lt;Premissas!$B$8,"&lt; 1,00",IF(F1353&lt;Premissas!$B$9,"1,00 – 1,19",IF(F1353&lt;Premissas!$B$10,"1,20 – 1,39",IF(F1353&lt;Premissas!$B$11,"1,40 – 1,59",IF(F1353&lt;Premissas!$B$12,"1,60 – 1,99","≥ 2,00")))))</f>
        <v/>
      </c>
      <c r="K1353" s="5">
        <f>IF(F1353&lt;Premissas!$B$8,Premissas!$B$13,IF(F1353&lt;Premissas!$B$9,Premissas!$B$14,IF(F1353&lt;Premissas!$B$10,Premissas!$B$15,IF(F1353&lt;Premissas!$B$11,Premissas!$B$16,IF(F1353&lt;Premissas!$B$12,Premissas!$B$17,Premissas!$B$18)))))</f>
        <v/>
      </c>
      <c r="L1353" s="5">
        <f>K1353/Premissas!$B$4</f>
        <v/>
      </c>
      <c r="M1353" s="2">
        <f>IF(K1353=Premissas!$B$18,"SIM","NÃO")</f>
        <v/>
      </c>
    </row>
    <row r="1354">
      <c r="A1354" s="2" t="n">
        <v>202125</v>
      </c>
      <c r="B1354" s="2" t="inlineStr">
        <is>
          <t>RODRIGO SILVA</t>
        </is>
      </c>
      <c r="C1354" s="2" t="n">
        <v>1953</v>
      </c>
      <c r="D1354" s="2">
        <f>IFERROR(TEXTJOIN(" | ",TRUE,UNIQUE(FILTER(Detalhe_Registro!$C:$C,(Detalhe_Registro!$D:$D=A1354)*(Detalhe_Registro!$E:$E=B1354)*(Detalhe_Registro!$M:$M="SIM")))),"")</f>
        <v/>
      </c>
      <c r="E1354" s="2">
        <f>COUNTIFS(Detalhe_Registro!$D:$D,A1354,Detalhe_Registro!$E:$E,B1354,Detalhe_Registro!$M:$M,"SIM")</f>
        <v/>
      </c>
      <c r="F1354" s="2">
        <f>IFERROR(MAXIFS(Detalhe_Registro!$N:$N,Detalhe_Registro!$D:$D,A1354,Detalhe_Registro!$E:$E,B1354,Detalhe_Registro!$M:$M,"SIM"),0)</f>
        <v/>
      </c>
      <c r="G1354" s="2">
        <f>IFERROR(AVERAGEIFS(Detalhe_Registro!$N:$N,Detalhe_Registro!$D:$D,A1354,Detalhe_Registro!$E:$E,B1354,Detalhe_Registro!$M:$M,"SIM"),0)</f>
        <v/>
      </c>
      <c r="H1354" s="2">
        <f>SUMIFS(Detalhe_Registro!$F:$F,Detalhe_Registro!$D:$D,A1354,Detalhe_Registro!$E:$E,B1354,Detalhe_Registro!$M:$M,"SIM")</f>
        <v/>
      </c>
      <c r="I1354" s="2">
        <f>SUMIFS(Detalhe_Registro!$G:$G,Detalhe_Registro!$D:$D,A1354,Detalhe_Registro!$E:$E,B1354,Detalhe_Registro!$M:$M,"SIM")</f>
        <v/>
      </c>
      <c r="J1354" s="2">
        <f>IF(F1354&lt;Premissas!$B$8,"&lt; 1,00",IF(F1354&lt;Premissas!$B$9,"1,00 – 1,19",IF(F1354&lt;Premissas!$B$10,"1,20 – 1,39",IF(F1354&lt;Premissas!$B$11,"1,40 – 1,59",IF(F1354&lt;Premissas!$B$12,"1,60 – 1,99","≥ 2,00")))))</f>
        <v/>
      </c>
      <c r="K1354" s="5">
        <f>IF(F1354&lt;Premissas!$B$8,Premissas!$B$13,IF(F1354&lt;Premissas!$B$9,Premissas!$B$14,IF(F1354&lt;Premissas!$B$10,Premissas!$B$15,IF(F1354&lt;Premissas!$B$11,Premissas!$B$16,IF(F1354&lt;Premissas!$B$12,Premissas!$B$17,Premissas!$B$18)))))</f>
        <v/>
      </c>
      <c r="L1354" s="5">
        <f>K1354/Premissas!$B$4</f>
        <v/>
      </c>
      <c r="M1354" s="2">
        <f>IF(K1354=Premissas!$B$18,"SIM","NÃO")</f>
        <v/>
      </c>
    </row>
    <row r="1355">
      <c r="A1355" s="2" t="n">
        <v>427528</v>
      </c>
      <c r="B1355" s="2" t="inlineStr">
        <is>
          <t>RUI SIQUEIRA DA SILVA FILHO</t>
        </is>
      </c>
      <c r="C1355" s="2" t="n">
        <v>1953</v>
      </c>
      <c r="D1355" s="2">
        <f>IFERROR(TEXTJOIN(" | ",TRUE,UNIQUE(FILTER(Detalhe_Registro!$C:$C,(Detalhe_Registro!$D:$D=A1355)*(Detalhe_Registro!$E:$E=B1355)*(Detalhe_Registro!$M:$M="SIM")))),"")</f>
        <v/>
      </c>
      <c r="E1355" s="2">
        <f>COUNTIFS(Detalhe_Registro!$D:$D,A1355,Detalhe_Registro!$E:$E,B1355,Detalhe_Registro!$M:$M,"SIM")</f>
        <v/>
      </c>
      <c r="F1355" s="2">
        <f>IFERROR(MAXIFS(Detalhe_Registro!$N:$N,Detalhe_Registro!$D:$D,A1355,Detalhe_Registro!$E:$E,B1355,Detalhe_Registro!$M:$M,"SIM"),0)</f>
        <v/>
      </c>
      <c r="G1355" s="2">
        <f>IFERROR(AVERAGEIFS(Detalhe_Registro!$N:$N,Detalhe_Registro!$D:$D,A1355,Detalhe_Registro!$E:$E,B1355,Detalhe_Registro!$M:$M,"SIM"),0)</f>
        <v/>
      </c>
      <c r="H1355" s="2">
        <f>SUMIFS(Detalhe_Registro!$F:$F,Detalhe_Registro!$D:$D,A1355,Detalhe_Registro!$E:$E,B1355,Detalhe_Registro!$M:$M,"SIM")</f>
        <v/>
      </c>
      <c r="I1355" s="2">
        <f>SUMIFS(Detalhe_Registro!$G:$G,Detalhe_Registro!$D:$D,A1355,Detalhe_Registro!$E:$E,B1355,Detalhe_Registro!$M:$M,"SIM")</f>
        <v/>
      </c>
      <c r="J1355" s="2">
        <f>IF(F1355&lt;Premissas!$B$8,"&lt; 1,00",IF(F1355&lt;Premissas!$B$9,"1,00 – 1,19",IF(F1355&lt;Premissas!$B$10,"1,20 – 1,39",IF(F1355&lt;Premissas!$B$11,"1,40 – 1,59",IF(F1355&lt;Premissas!$B$12,"1,60 – 1,99","≥ 2,00")))))</f>
        <v/>
      </c>
      <c r="K1355" s="5">
        <f>IF(F1355&lt;Premissas!$B$8,Premissas!$B$13,IF(F1355&lt;Premissas!$B$9,Premissas!$B$14,IF(F1355&lt;Premissas!$B$10,Premissas!$B$15,IF(F1355&lt;Premissas!$B$11,Premissas!$B$16,IF(F1355&lt;Premissas!$B$12,Premissas!$B$17,Premissas!$B$18)))))</f>
        <v/>
      </c>
      <c r="L1355" s="5">
        <f>K1355/Premissas!$B$4</f>
        <v/>
      </c>
      <c r="M1355" s="2">
        <f>IF(K1355=Premissas!$B$18,"SIM","NÃO")</f>
        <v/>
      </c>
    </row>
    <row r="1356">
      <c r="A1356" s="2" t="inlineStr">
        <is>
          <t>427528</t>
        </is>
      </c>
      <c r="B1356" s="2" t="inlineStr">
        <is>
          <t>RUI SIQUEIRA DA SILVA FILHO</t>
        </is>
      </c>
      <c r="C1356" s="2" t="n">
        <v>1953</v>
      </c>
      <c r="D1356" s="2">
        <f>IFERROR(TEXTJOIN(" | ",TRUE,UNIQUE(FILTER(Detalhe_Registro!$C:$C,(Detalhe_Registro!$D:$D=A1356)*(Detalhe_Registro!$E:$E=B1356)*(Detalhe_Registro!$M:$M="SIM")))),"")</f>
        <v/>
      </c>
      <c r="E1356" s="2">
        <f>COUNTIFS(Detalhe_Registro!$D:$D,A1356,Detalhe_Registro!$E:$E,B1356,Detalhe_Registro!$M:$M,"SIM")</f>
        <v/>
      </c>
      <c r="F1356" s="2">
        <f>IFERROR(MAXIFS(Detalhe_Registro!$N:$N,Detalhe_Registro!$D:$D,A1356,Detalhe_Registro!$E:$E,B1356,Detalhe_Registro!$M:$M,"SIM"),0)</f>
        <v/>
      </c>
      <c r="G1356" s="2">
        <f>IFERROR(AVERAGEIFS(Detalhe_Registro!$N:$N,Detalhe_Registro!$D:$D,A1356,Detalhe_Registro!$E:$E,B1356,Detalhe_Registro!$M:$M,"SIM"),0)</f>
        <v/>
      </c>
      <c r="H1356" s="2">
        <f>SUMIFS(Detalhe_Registro!$F:$F,Detalhe_Registro!$D:$D,A1356,Detalhe_Registro!$E:$E,B1356,Detalhe_Registro!$M:$M,"SIM")</f>
        <v/>
      </c>
      <c r="I1356" s="2">
        <f>SUMIFS(Detalhe_Registro!$G:$G,Detalhe_Registro!$D:$D,A1356,Detalhe_Registro!$E:$E,B1356,Detalhe_Registro!$M:$M,"SIM")</f>
        <v/>
      </c>
      <c r="J1356" s="2">
        <f>IF(F1356&lt;Premissas!$B$8,"&lt; 1,00",IF(F1356&lt;Premissas!$B$9,"1,00 – 1,19",IF(F1356&lt;Premissas!$B$10,"1,20 – 1,39",IF(F1356&lt;Premissas!$B$11,"1,40 – 1,59",IF(F1356&lt;Premissas!$B$12,"1,60 – 1,99","≥ 2,00")))))</f>
        <v/>
      </c>
      <c r="K1356" s="5">
        <f>IF(F1356&lt;Premissas!$B$8,Premissas!$B$13,IF(F1356&lt;Premissas!$B$9,Premissas!$B$14,IF(F1356&lt;Premissas!$B$10,Premissas!$B$15,IF(F1356&lt;Premissas!$B$11,Premissas!$B$16,IF(F1356&lt;Premissas!$B$12,Premissas!$B$17,Premissas!$B$18)))))</f>
        <v/>
      </c>
      <c r="L1356" s="5">
        <f>K1356/Premissas!$B$4</f>
        <v/>
      </c>
      <c r="M1356" s="2">
        <f>IF(K1356=Premissas!$B$18,"SIM","NÃO")</f>
        <v/>
      </c>
    </row>
    <row r="1357">
      <c r="A1357" s="2" t="inlineStr">
        <is>
          <t>6027881</t>
        </is>
      </c>
      <c r="B1357" s="2" t="inlineStr">
        <is>
          <t>Rayana Das Neves Do Nascimento</t>
        </is>
      </c>
      <c r="C1357" s="2" t="n">
        <v>1953</v>
      </c>
      <c r="D1357" s="2">
        <f>IFERROR(TEXTJOIN(" | ",TRUE,UNIQUE(FILTER(Detalhe_Registro!$C:$C,(Detalhe_Registro!$D:$D=A1357)*(Detalhe_Registro!$E:$E=B1357)*(Detalhe_Registro!$M:$M="SIM")))),"")</f>
        <v/>
      </c>
      <c r="E1357" s="2">
        <f>COUNTIFS(Detalhe_Registro!$D:$D,A1357,Detalhe_Registro!$E:$E,B1357,Detalhe_Registro!$M:$M,"SIM")</f>
        <v/>
      </c>
      <c r="F1357" s="2">
        <f>IFERROR(MAXIFS(Detalhe_Registro!$N:$N,Detalhe_Registro!$D:$D,A1357,Detalhe_Registro!$E:$E,B1357,Detalhe_Registro!$M:$M,"SIM"),0)</f>
        <v/>
      </c>
      <c r="G1357" s="2">
        <f>IFERROR(AVERAGEIFS(Detalhe_Registro!$N:$N,Detalhe_Registro!$D:$D,A1357,Detalhe_Registro!$E:$E,B1357,Detalhe_Registro!$M:$M,"SIM"),0)</f>
        <v/>
      </c>
      <c r="H1357" s="2">
        <f>SUMIFS(Detalhe_Registro!$F:$F,Detalhe_Registro!$D:$D,A1357,Detalhe_Registro!$E:$E,B1357,Detalhe_Registro!$M:$M,"SIM")</f>
        <v/>
      </c>
      <c r="I1357" s="2">
        <f>SUMIFS(Detalhe_Registro!$G:$G,Detalhe_Registro!$D:$D,A1357,Detalhe_Registro!$E:$E,B1357,Detalhe_Registro!$M:$M,"SIM")</f>
        <v/>
      </c>
      <c r="J1357" s="2">
        <f>IF(F1357&lt;Premissas!$B$8,"&lt; 1,00",IF(F1357&lt;Premissas!$B$9,"1,00 – 1,19",IF(F1357&lt;Premissas!$B$10,"1,20 – 1,39",IF(F1357&lt;Premissas!$B$11,"1,40 – 1,59",IF(F1357&lt;Premissas!$B$12,"1,60 – 1,99","≥ 2,00")))))</f>
        <v/>
      </c>
      <c r="K1357" s="5">
        <f>IF(F1357&lt;Premissas!$B$8,Premissas!$B$13,IF(F1357&lt;Premissas!$B$9,Premissas!$B$14,IF(F1357&lt;Premissas!$B$10,Premissas!$B$15,IF(F1357&lt;Premissas!$B$11,Premissas!$B$16,IF(F1357&lt;Premissas!$B$12,Premissas!$B$17,Premissas!$B$18)))))</f>
        <v/>
      </c>
      <c r="L1357" s="5">
        <f>K1357/Premissas!$B$4</f>
        <v/>
      </c>
      <c r="M1357" s="2">
        <f>IF(K1357=Premissas!$B$18,"SIM","NÃO")</f>
        <v/>
      </c>
    </row>
    <row r="1358">
      <c r="A1358" s="2" t="n">
        <v>5913772</v>
      </c>
      <c r="B1358" s="2" t="inlineStr">
        <is>
          <t>Ricardo Andre Avelino</t>
        </is>
      </c>
      <c r="C1358" s="2" t="n">
        <v>1953</v>
      </c>
      <c r="D1358" s="2">
        <f>IFERROR(TEXTJOIN(" | ",TRUE,UNIQUE(FILTER(Detalhe_Registro!$C:$C,(Detalhe_Registro!$D:$D=A1358)*(Detalhe_Registro!$E:$E=B1358)*(Detalhe_Registro!$M:$M="SIM")))),"")</f>
        <v/>
      </c>
      <c r="E1358" s="2">
        <f>COUNTIFS(Detalhe_Registro!$D:$D,A1358,Detalhe_Registro!$E:$E,B1358,Detalhe_Registro!$M:$M,"SIM")</f>
        <v/>
      </c>
      <c r="F1358" s="2">
        <f>IFERROR(MAXIFS(Detalhe_Registro!$N:$N,Detalhe_Registro!$D:$D,A1358,Detalhe_Registro!$E:$E,B1358,Detalhe_Registro!$M:$M,"SIM"),0)</f>
        <v/>
      </c>
      <c r="G1358" s="2">
        <f>IFERROR(AVERAGEIFS(Detalhe_Registro!$N:$N,Detalhe_Registro!$D:$D,A1358,Detalhe_Registro!$E:$E,B1358,Detalhe_Registro!$M:$M,"SIM"),0)</f>
        <v/>
      </c>
      <c r="H1358" s="2">
        <f>SUMIFS(Detalhe_Registro!$F:$F,Detalhe_Registro!$D:$D,A1358,Detalhe_Registro!$E:$E,B1358,Detalhe_Registro!$M:$M,"SIM")</f>
        <v/>
      </c>
      <c r="I1358" s="2">
        <f>SUMIFS(Detalhe_Registro!$G:$G,Detalhe_Registro!$D:$D,A1358,Detalhe_Registro!$E:$E,B1358,Detalhe_Registro!$M:$M,"SIM")</f>
        <v/>
      </c>
      <c r="J1358" s="2">
        <f>IF(F1358&lt;Premissas!$B$8,"&lt; 1,00",IF(F1358&lt;Premissas!$B$9,"1,00 – 1,19",IF(F1358&lt;Premissas!$B$10,"1,20 – 1,39",IF(F1358&lt;Premissas!$B$11,"1,40 – 1,59",IF(F1358&lt;Premissas!$B$12,"1,60 – 1,99","≥ 2,00")))))</f>
        <v/>
      </c>
      <c r="K1358" s="5">
        <f>IF(F1358&lt;Premissas!$B$8,Premissas!$B$13,IF(F1358&lt;Premissas!$B$9,Premissas!$B$14,IF(F1358&lt;Premissas!$B$10,Premissas!$B$15,IF(F1358&lt;Premissas!$B$11,Premissas!$B$16,IF(F1358&lt;Premissas!$B$12,Premissas!$B$17,Premissas!$B$18)))))</f>
        <v/>
      </c>
      <c r="L1358" s="5">
        <f>K1358/Premissas!$B$4</f>
        <v/>
      </c>
      <c r="M1358" s="2">
        <f>IF(K1358=Premissas!$B$18,"SIM","NÃO")</f>
        <v/>
      </c>
    </row>
    <row r="1359">
      <c r="A1359" s="2" t="inlineStr">
        <is>
          <t>5913772</t>
        </is>
      </c>
      <c r="B1359" s="2" t="inlineStr">
        <is>
          <t>Ricardo Andre Avelino</t>
        </is>
      </c>
      <c r="C1359" s="2" t="n">
        <v>1953</v>
      </c>
      <c r="D1359" s="2">
        <f>IFERROR(TEXTJOIN(" | ",TRUE,UNIQUE(FILTER(Detalhe_Registro!$C:$C,(Detalhe_Registro!$D:$D=A1359)*(Detalhe_Registro!$E:$E=B1359)*(Detalhe_Registro!$M:$M="SIM")))),"")</f>
        <v/>
      </c>
      <c r="E1359" s="2">
        <f>COUNTIFS(Detalhe_Registro!$D:$D,A1359,Detalhe_Registro!$E:$E,B1359,Detalhe_Registro!$M:$M,"SIM")</f>
        <v/>
      </c>
      <c r="F1359" s="2">
        <f>IFERROR(MAXIFS(Detalhe_Registro!$N:$N,Detalhe_Registro!$D:$D,A1359,Detalhe_Registro!$E:$E,B1359,Detalhe_Registro!$M:$M,"SIM"),0)</f>
        <v/>
      </c>
      <c r="G1359" s="2">
        <f>IFERROR(AVERAGEIFS(Detalhe_Registro!$N:$N,Detalhe_Registro!$D:$D,A1359,Detalhe_Registro!$E:$E,B1359,Detalhe_Registro!$M:$M,"SIM"),0)</f>
        <v/>
      </c>
      <c r="H1359" s="2">
        <f>SUMIFS(Detalhe_Registro!$F:$F,Detalhe_Registro!$D:$D,A1359,Detalhe_Registro!$E:$E,B1359,Detalhe_Registro!$M:$M,"SIM")</f>
        <v/>
      </c>
      <c r="I1359" s="2">
        <f>SUMIFS(Detalhe_Registro!$G:$G,Detalhe_Registro!$D:$D,A1359,Detalhe_Registro!$E:$E,B1359,Detalhe_Registro!$M:$M,"SIM")</f>
        <v/>
      </c>
      <c r="J1359" s="2">
        <f>IF(F1359&lt;Premissas!$B$8,"&lt; 1,00",IF(F1359&lt;Premissas!$B$9,"1,00 – 1,19",IF(F1359&lt;Premissas!$B$10,"1,20 – 1,39",IF(F1359&lt;Premissas!$B$11,"1,40 – 1,59",IF(F1359&lt;Premissas!$B$12,"1,60 – 1,99","≥ 2,00")))))</f>
        <v/>
      </c>
      <c r="K1359" s="5">
        <f>IF(F1359&lt;Premissas!$B$8,Premissas!$B$13,IF(F1359&lt;Premissas!$B$9,Premissas!$B$14,IF(F1359&lt;Premissas!$B$10,Premissas!$B$15,IF(F1359&lt;Premissas!$B$11,Premissas!$B$16,IF(F1359&lt;Premissas!$B$12,Premissas!$B$17,Premissas!$B$18)))))</f>
        <v/>
      </c>
      <c r="L1359" s="5">
        <f>K1359/Premissas!$B$4</f>
        <v/>
      </c>
      <c r="M1359" s="2">
        <f>IF(K1359=Premissas!$B$18,"SIM","NÃO")</f>
        <v/>
      </c>
    </row>
    <row r="1360">
      <c r="A1360" s="2" t="n">
        <v>5999731</v>
      </c>
      <c r="B1360" s="2" t="inlineStr">
        <is>
          <t>Ricardo Gabriel Camara Xavier</t>
        </is>
      </c>
      <c r="C1360" s="2" t="n">
        <v>1953</v>
      </c>
      <c r="D1360" s="2">
        <f>IFERROR(TEXTJOIN(" | ",TRUE,UNIQUE(FILTER(Detalhe_Registro!$C:$C,(Detalhe_Registro!$D:$D=A1360)*(Detalhe_Registro!$E:$E=B1360)*(Detalhe_Registro!$M:$M="SIM")))),"")</f>
        <v/>
      </c>
      <c r="E1360" s="2">
        <f>COUNTIFS(Detalhe_Registro!$D:$D,A1360,Detalhe_Registro!$E:$E,B1360,Detalhe_Registro!$M:$M,"SIM")</f>
        <v/>
      </c>
      <c r="F1360" s="2">
        <f>IFERROR(MAXIFS(Detalhe_Registro!$N:$N,Detalhe_Registro!$D:$D,A1360,Detalhe_Registro!$E:$E,B1360,Detalhe_Registro!$M:$M,"SIM"),0)</f>
        <v/>
      </c>
      <c r="G1360" s="2">
        <f>IFERROR(AVERAGEIFS(Detalhe_Registro!$N:$N,Detalhe_Registro!$D:$D,A1360,Detalhe_Registro!$E:$E,B1360,Detalhe_Registro!$M:$M,"SIM"),0)</f>
        <v/>
      </c>
      <c r="H1360" s="2">
        <f>SUMIFS(Detalhe_Registro!$F:$F,Detalhe_Registro!$D:$D,A1360,Detalhe_Registro!$E:$E,B1360,Detalhe_Registro!$M:$M,"SIM")</f>
        <v/>
      </c>
      <c r="I1360" s="2">
        <f>SUMIFS(Detalhe_Registro!$G:$G,Detalhe_Registro!$D:$D,A1360,Detalhe_Registro!$E:$E,B1360,Detalhe_Registro!$M:$M,"SIM")</f>
        <v/>
      </c>
      <c r="J1360" s="2">
        <f>IF(F1360&lt;Premissas!$B$8,"&lt; 1,00",IF(F1360&lt;Premissas!$B$9,"1,00 – 1,19",IF(F1360&lt;Premissas!$B$10,"1,20 – 1,39",IF(F1360&lt;Premissas!$B$11,"1,40 – 1,59",IF(F1360&lt;Premissas!$B$12,"1,60 – 1,99","≥ 2,00")))))</f>
        <v/>
      </c>
      <c r="K1360" s="5">
        <f>IF(F1360&lt;Premissas!$B$8,Premissas!$B$13,IF(F1360&lt;Premissas!$B$9,Premissas!$B$14,IF(F1360&lt;Premissas!$B$10,Premissas!$B$15,IF(F1360&lt;Premissas!$B$11,Premissas!$B$16,IF(F1360&lt;Premissas!$B$12,Premissas!$B$17,Premissas!$B$18)))))</f>
        <v/>
      </c>
      <c r="L1360" s="5">
        <f>K1360/Premissas!$B$4</f>
        <v/>
      </c>
      <c r="M1360" s="2">
        <f>IF(K1360=Premissas!$B$18,"SIM","NÃO")</f>
        <v/>
      </c>
    </row>
    <row r="1361">
      <c r="A1361" s="2" t="inlineStr">
        <is>
          <t>5999731</t>
        </is>
      </c>
      <c r="B1361" s="2" t="inlineStr">
        <is>
          <t>Ricardo Gabriel Camara Xavier</t>
        </is>
      </c>
      <c r="C1361" s="2" t="n">
        <v>1953</v>
      </c>
      <c r="D1361" s="2">
        <f>IFERROR(TEXTJOIN(" | ",TRUE,UNIQUE(FILTER(Detalhe_Registro!$C:$C,(Detalhe_Registro!$D:$D=A1361)*(Detalhe_Registro!$E:$E=B1361)*(Detalhe_Registro!$M:$M="SIM")))),"")</f>
        <v/>
      </c>
      <c r="E1361" s="2">
        <f>COUNTIFS(Detalhe_Registro!$D:$D,A1361,Detalhe_Registro!$E:$E,B1361,Detalhe_Registro!$M:$M,"SIM")</f>
        <v/>
      </c>
      <c r="F1361" s="2">
        <f>IFERROR(MAXIFS(Detalhe_Registro!$N:$N,Detalhe_Registro!$D:$D,A1361,Detalhe_Registro!$E:$E,B1361,Detalhe_Registro!$M:$M,"SIM"),0)</f>
        <v/>
      </c>
      <c r="G1361" s="2">
        <f>IFERROR(AVERAGEIFS(Detalhe_Registro!$N:$N,Detalhe_Registro!$D:$D,A1361,Detalhe_Registro!$E:$E,B1361,Detalhe_Registro!$M:$M,"SIM"),0)</f>
        <v/>
      </c>
      <c r="H1361" s="2">
        <f>SUMIFS(Detalhe_Registro!$F:$F,Detalhe_Registro!$D:$D,A1361,Detalhe_Registro!$E:$E,B1361,Detalhe_Registro!$M:$M,"SIM")</f>
        <v/>
      </c>
      <c r="I1361" s="2">
        <f>SUMIFS(Detalhe_Registro!$G:$G,Detalhe_Registro!$D:$D,A1361,Detalhe_Registro!$E:$E,B1361,Detalhe_Registro!$M:$M,"SIM")</f>
        <v/>
      </c>
      <c r="J1361" s="2">
        <f>IF(F1361&lt;Premissas!$B$8,"&lt; 1,00",IF(F1361&lt;Premissas!$B$9,"1,00 – 1,19",IF(F1361&lt;Premissas!$B$10,"1,20 – 1,39",IF(F1361&lt;Premissas!$B$11,"1,40 – 1,59",IF(F1361&lt;Premissas!$B$12,"1,60 – 1,99","≥ 2,00")))))</f>
        <v/>
      </c>
      <c r="K1361" s="5">
        <f>IF(F1361&lt;Premissas!$B$8,Premissas!$B$13,IF(F1361&lt;Premissas!$B$9,Premissas!$B$14,IF(F1361&lt;Premissas!$B$10,Premissas!$B$15,IF(F1361&lt;Premissas!$B$11,Premissas!$B$16,IF(F1361&lt;Premissas!$B$12,Premissas!$B$17,Premissas!$B$18)))))</f>
        <v/>
      </c>
      <c r="L1361" s="5">
        <f>K1361/Premissas!$B$4</f>
        <v/>
      </c>
      <c r="M1361" s="2">
        <f>IF(K1361=Premissas!$B$18,"SIM","NÃO")</f>
        <v/>
      </c>
    </row>
    <row r="1362">
      <c r="A1362" s="2" t="inlineStr">
        <is>
          <t>6003842</t>
        </is>
      </c>
      <c r="B1362" s="2" t="inlineStr">
        <is>
          <t>Roberto Luiz Da Silva</t>
        </is>
      </c>
      <c r="C1362" s="2" t="n">
        <v>1953</v>
      </c>
      <c r="D1362" s="2">
        <f>IFERROR(TEXTJOIN(" | ",TRUE,UNIQUE(FILTER(Detalhe_Registro!$C:$C,(Detalhe_Registro!$D:$D=A1362)*(Detalhe_Registro!$E:$E=B1362)*(Detalhe_Registro!$M:$M="SIM")))),"")</f>
        <v/>
      </c>
      <c r="E1362" s="2">
        <f>COUNTIFS(Detalhe_Registro!$D:$D,A1362,Detalhe_Registro!$E:$E,B1362,Detalhe_Registro!$M:$M,"SIM")</f>
        <v/>
      </c>
      <c r="F1362" s="2">
        <f>IFERROR(MAXIFS(Detalhe_Registro!$N:$N,Detalhe_Registro!$D:$D,A1362,Detalhe_Registro!$E:$E,B1362,Detalhe_Registro!$M:$M,"SIM"),0)</f>
        <v/>
      </c>
      <c r="G1362" s="2">
        <f>IFERROR(AVERAGEIFS(Detalhe_Registro!$N:$N,Detalhe_Registro!$D:$D,A1362,Detalhe_Registro!$E:$E,B1362,Detalhe_Registro!$M:$M,"SIM"),0)</f>
        <v/>
      </c>
      <c r="H1362" s="2">
        <f>SUMIFS(Detalhe_Registro!$F:$F,Detalhe_Registro!$D:$D,A1362,Detalhe_Registro!$E:$E,B1362,Detalhe_Registro!$M:$M,"SIM")</f>
        <v/>
      </c>
      <c r="I1362" s="2">
        <f>SUMIFS(Detalhe_Registro!$G:$G,Detalhe_Registro!$D:$D,A1362,Detalhe_Registro!$E:$E,B1362,Detalhe_Registro!$M:$M,"SIM")</f>
        <v/>
      </c>
      <c r="J1362" s="2">
        <f>IF(F1362&lt;Premissas!$B$8,"&lt; 1,00",IF(F1362&lt;Premissas!$B$9,"1,00 – 1,19",IF(F1362&lt;Premissas!$B$10,"1,20 – 1,39",IF(F1362&lt;Premissas!$B$11,"1,40 – 1,59",IF(F1362&lt;Premissas!$B$12,"1,60 – 1,99","≥ 2,00")))))</f>
        <v/>
      </c>
      <c r="K1362" s="5">
        <f>IF(F1362&lt;Premissas!$B$8,Premissas!$B$13,IF(F1362&lt;Premissas!$B$9,Premissas!$B$14,IF(F1362&lt;Premissas!$B$10,Premissas!$B$15,IF(F1362&lt;Premissas!$B$11,Premissas!$B$16,IF(F1362&lt;Premissas!$B$12,Premissas!$B$17,Premissas!$B$18)))))</f>
        <v/>
      </c>
      <c r="L1362" s="5">
        <f>K1362/Premissas!$B$4</f>
        <v/>
      </c>
      <c r="M1362" s="2">
        <f>IF(K1362=Premissas!$B$18,"SIM","NÃO")</f>
        <v/>
      </c>
    </row>
    <row r="1363">
      <c r="A1363" s="2" t="n">
        <v>5430518</v>
      </c>
      <c r="B1363" s="2" t="inlineStr">
        <is>
          <t>Robson De Oliveira Lima</t>
        </is>
      </c>
      <c r="C1363" s="2" t="n">
        <v>1953</v>
      </c>
      <c r="D1363" s="2">
        <f>IFERROR(TEXTJOIN(" | ",TRUE,UNIQUE(FILTER(Detalhe_Registro!$C:$C,(Detalhe_Registro!$D:$D=A1363)*(Detalhe_Registro!$E:$E=B1363)*(Detalhe_Registro!$M:$M="SIM")))),"")</f>
        <v/>
      </c>
      <c r="E1363" s="2">
        <f>COUNTIFS(Detalhe_Registro!$D:$D,A1363,Detalhe_Registro!$E:$E,B1363,Detalhe_Registro!$M:$M,"SIM")</f>
        <v/>
      </c>
      <c r="F1363" s="2">
        <f>IFERROR(MAXIFS(Detalhe_Registro!$N:$N,Detalhe_Registro!$D:$D,A1363,Detalhe_Registro!$E:$E,B1363,Detalhe_Registro!$M:$M,"SIM"),0)</f>
        <v/>
      </c>
      <c r="G1363" s="2">
        <f>IFERROR(AVERAGEIFS(Detalhe_Registro!$N:$N,Detalhe_Registro!$D:$D,A1363,Detalhe_Registro!$E:$E,B1363,Detalhe_Registro!$M:$M,"SIM"),0)</f>
        <v/>
      </c>
      <c r="H1363" s="2">
        <f>SUMIFS(Detalhe_Registro!$F:$F,Detalhe_Registro!$D:$D,A1363,Detalhe_Registro!$E:$E,B1363,Detalhe_Registro!$M:$M,"SIM")</f>
        <v/>
      </c>
      <c r="I1363" s="2">
        <f>SUMIFS(Detalhe_Registro!$G:$G,Detalhe_Registro!$D:$D,A1363,Detalhe_Registro!$E:$E,B1363,Detalhe_Registro!$M:$M,"SIM")</f>
        <v/>
      </c>
      <c r="J1363" s="2">
        <f>IF(F1363&lt;Premissas!$B$8,"&lt; 1,00",IF(F1363&lt;Premissas!$B$9,"1,00 – 1,19",IF(F1363&lt;Premissas!$B$10,"1,20 – 1,39",IF(F1363&lt;Premissas!$B$11,"1,40 – 1,59",IF(F1363&lt;Premissas!$B$12,"1,60 – 1,99","≥ 2,00")))))</f>
        <v/>
      </c>
      <c r="K1363" s="5">
        <f>IF(F1363&lt;Premissas!$B$8,Premissas!$B$13,IF(F1363&lt;Premissas!$B$9,Premissas!$B$14,IF(F1363&lt;Premissas!$B$10,Premissas!$B$15,IF(F1363&lt;Premissas!$B$11,Premissas!$B$16,IF(F1363&lt;Premissas!$B$12,Premissas!$B$17,Premissas!$B$18)))))</f>
        <v/>
      </c>
      <c r="L1363" s="5">
        <f>K1363/Premissas!$B$4</f>
        <v/>
      </c>
      <c r="M1363" s="2">
        <f>IF(K1363=Premissas!$B$18,"SIM","NÃO")</f>
        <v/>
      </c>
    </row>
    <row r="1364">
      <c r="A1364" s="2" t="n">
        <v>6006043</v>
      </c>
      <c r="B1364" s="2" t="inlineStr">
        <is>
          <t>Robson Rodrigues Da Silva</t>
        </is>
      </c>
      <c r="C1364" s="2" t="n">
        <v>1953</v>
      </c>
      <c r="D1364" s="2">
        <f>IFERROR(TEXTJOIN(" | ",TRUE,UNIQUE(FILTER(Detalhe_Registro!$C:$C,(Detalhe_Registro!$D:$D=A1364)*(Detalhe_Registro!$E:$E=B1364)*(Detalhe_Registro!$M:$M="SIM")))),"")</f>
        <v/>
      </c>
      <c r="E1364" s="2">
        <f>COUNTIFS(Detalhe_Registro!$D:$D,A1364,Detalhe_Registro!$E:$E,B1364,Detalhe_Registro!$M:$M,"SIM")</f>
        <v/>
      </c>
      <c r="F1364" s="2">
        <f>IFERROR(MAXIFS(Detalhe_Registro!$N:$N,Detalhe_Registro!$D:$D,A1364,Detalhe_Registro!$E:$E,B1364,Detalhe_Registro!$M:$M,"SIM"),0)</f>
        <v/>
      </c>
      <c r="G1364" s="2">
        <f>IFERROR(AVERAGEIFS(Detalhe_Registro!$N:$N,Detalhe_Registro!$D:$D,A1364,Detalhe_Registro!$E:$E,B1364,Detalhe_Registro!$M:$M,"SIM"),0)</f>
        <v/>
      </c>
      <c r="H1364" s="2">
        <f>SUMIFS(Detalhe_Registro!$F:$F,Detalhe_Registro!$D:$D,A1364,Detalhe_Registro!$E:$E,B1364,Detalhe_Registro!$M:$M,"SIM")</f>
        <v/>
      </c>
      <c r="I1364" s="2">
        <f>SUMIFS(Detalhe_Registro!$G:$G,Detalhe_Registro!$D:$D,A1364,Detalhe_Registro!$E:$E,B1364,Detalhe_Registro!$M:$M,"SIM")</f>
        <v/>
      </c>
      <c r="J1364" s="2">
        <f>IF(F1364&lt;Premissas!$B$8,"&lt; 1,00",IF(F1364&lt;Premissas!$B$9,"1,00 – 1,19",IF(F1364&lt;Premissas!$B$10,"1,20 – 1,39",IF(F1364&lt;Premissas!$B$11,"1,40 – 1,59",IF(F1364&lt;Premissas!$B$12,"1,60 – 1,99","≥ 2,00")))))</f>
        <v/>
      </c>
      <c r="K1364" s="5">
        <f>IF(F1364&lt;Premissas!$B$8,Premissas!$B$13,IF(F1364&lt;Premissas!$B$9,Premissas!$B$14,IF(F1364&lt;Premissas!$B$10,Premissas!$B$15,IF(F1364&lt;Premissas!$B$11,Premissas!$B$16,IF(F1364&lt;Premissas!$B$12,Premissas!$B$17,Premissas!$B$18)))))</f>
        <v/>
      </c>
      <c r="L1364" s="5">
        <f>K1364/Premissas!$B$4</f>
        <v/>
      </c>
      <c r="M1364" s="2">
        <f>IF(K1364=Premissas!$B$18,"SIM","NÃO")</f>
        <v/>
      </c>
    </row>
    <row r="1365">
      <c r="A1365" s="2" t="inlineStr">
        <is>
          <t>6006043</t>
        </is>
      </c>
      <c r="B1365" s="2" t="inlineStr">
        <is>
          <t>Robson Rodrigues Da Silva</t>
        </is>
      </c>
      <c r="C1365" s="2" t="n">
        <v>1953</v>
      </c>
      <c r="D1365" s="2">
        <f>IFERROR(TEXTJOIN(" | ",TRUE,UNIQUE(FILTER(Detalhe_Registro!$C:$C,(Detalhe_Registro!$D:$D=A1365)*(Detalhe_Registro!$E:$E=B1365)*(Detalhe_Registro!$M:$M="SIM")))),"")</f>
        <v/>
      </c>
      <c r="E1365" s="2">
        <f>COUNTIFS(Detalhe_Registro!$D:$D,A1365,Detalhe_Registro!$E:$E,B1365,Detalhe_Registro!$M:$M,"SIM")</f>
        <v/>
      </c>
      <c r="F1365" s="2">
        <f>IFERROR(MAXIFS(Detalhe_Registro!$N:$N,Detalhe_Registro!$D:$D,A1365,Detalhe_Registro!$E:$E,B1365,Detalhe_Registro!$M:$M,"SIM"),0)</f>
        <v/>
      </c>
      <c r="G1365" s="2">
        <f>IFERROR(AVERAGEIFS(Detalhe_Registro!$N:$N,Detalhe_Registro!$D:$D,A1365,Detalhe_Registro!$E:$E,B1365,Detalhe_Registro!$M:$M,"SIM"),0)</f>
        <v/>
      </c>
      <c r="H1365" s="2">
        <f>SUMIFS(Detalhe_Registro!$F:$F,Detalhe_Registro!$D:$D,A1365,Detalhe_Registro!$E:$E,B1365,Detalhe_Registro!$M:$M,"SIM")</f>
        <v/>
      </c>
      <c r="I1365" s="2">
        <f>SUMIFS(Detalhe_Registro!$G:$G,Detalhe_Registro!$D:$D,A1365,Detalhe_Registro!$E:$E,B1365,Detalhe_Registro!$M:$M,"SIM")</f>
        <v/>
      </c>
      <c r="J1365" s="2">
        <f>IF(F1365&lt;Premissas!$B$8,"&lt; 1,00",IF(F1365&lt;Premissas!$B$9,"1,00 – 1,19",IF(F1365&lt;Premissas!$B$10,"1,20 – 1,39",IF(F1365&lt;Premissas!$B$11,"1,40 – 1,59",IF(F1365&lt;Premissas!$B$12,"1,60 – 1,99","≥ 2,00")))))</f>
        <v/>
      </c>
      <c r="K1365" s="5">
        <f>IF(F1365&lt;Premissas!$B$8,Premissas!$B$13,IF(F1365&lt;Premissas!$B$9,Premissas!$B$14,IF(F1365&lt;Premissas!$B$10,Premissas!$B$15,IF(F1365&lt;Premissas!$B$11,Premissas!$B$16,IF(F1365&lt;Premissas!$B$12,Premissas!$B$17,Premissas!$B$18)))))</f>
        <v/>
      </c>
      <c r="L1365" s="5">
        <f>K1365/Premissas!$B$4</f>
        <v/>
      </c>
      <c r="M1365" s="2">
        <f>IF(K1365=Premissas!$B$18,"SIM","NÃO")</f>
        <v/>
      </c>
    </row>
    <row r="1366">
      <c r="A1366" s="2" t="n">
        <v>6004970</v>
      </c>
      <c r="B1366" s="2" t="inlineStr">
        <is>
          <t>Rodrigo Silva</t>
        </is>
      </c>
      <c r="C1366" s="2" t="n">
        <v>1953</v>
      </c>
      <c r="D1366" s="2">
        <f>IFERROR(TEXTJOIN(" | ",TRUE,UNIQUE(FILTER(Detalhe_Registro!$C:$C,(Detalhe_Registro!$D:$D=A1366)*(Detalhe_Registro!$E:$E=B1366)*(Detalhe_Registro!$M:$M="SIM")))),"")</f>
        <v/>
      </c>
      <c r="E1366" s="2">
        <f>COUNTIFS(Detalhe_Registro!$D:$D,A1366,Detalhe_Registro!$E:$E,B1366,Detalhe_Registro!$M:$M,"SIM")</f>
        <v/>
      </c>
      <c r="F1366" s="2">
        <f>IFERROR(MAXIFS(Detalhe_Registro!$N:$N,Detalhe_Registro!$D:$D,A1366,Detalhe_Registro!$E:$E,B1366,Detalhe_Registro!$M:$M,"SIM"),0)</f>
        <v/>
      </c>
      <c r="G1366" s="2">
        <f>IFERROR(AVERAGEIFS(Detalhe_Registro!$N:$N,Detalhe_Registro!$D:$D,A1366,Detalhe_Registro!$E:$E,B1366,Detalhe_Registro!$M:$M,"SIM"),0)</f>
        <v/>
      </c>
      <c r="H1366" s="2">
        <f>SUMIFS(Detalhe_Registro!$F:$F,Detalhe_Registro!$D:$D,A1366,Detalhe_Registro!$E:$E,B1366,Detalhe_Registro!$M:$M,"SIM")</f>
        <v/>
      </c>
      <c r="I1366" s="2">
        <f>SUMIFS(Detalhe_Registro!$G:$G,Detalhe_Registro!$D:$D,A1366,Detalhe_Registro!$E:$E,B1366,Detalhe_Registro!$M:$M,"SIM")</f>
        <v/>
      </c>
      <c r="J1366" s="2">
        <f>IF(F1366&lt;Premissas!$B$8,"&lt; 1,00",IF(F1366&lt;Premissas!$B$9,"1,00 – 1,19",IF(F1366&lt;Premissas!$B$10,"1,20 – 1,39",IF(F1366&lt;Premissas!$B$11,"1,40 – 1,59",IF(F1366&lt;Premissas!$B$12,"1,60 – 1,99","≥ 2,00")))))</f>
        <v/>
      </c>
      <c r="K1366" s="5">
        <f>IF(F1366&lt;Premissas!$B$8,Premissas!$B$13,IF(F1366&lt;Premissas!$B$9,Premissas!$B$14,IF(F1366&lt;Premissas!$B$10,Premissas!$B$15,IF(F1366&lt;Premissas!$B$11,Premissas!$B$16,IF(F1366&lt;Premissas!$B$12,Premissas!$B$17,Premissas!$B$18)))))</f>
        <v/>
      </c>
      <c r="L1366" s="5">
        <f>K1366/Premissas!$B$4</f>
        <v/>
      </c>
      <c r="M1366" s="2">
        <f>IF(K1366=Premissas!$B$18,"SIM","NÃO")</f>
        <v/>
      </c>
    </row>
    <row r="1367">
      <c r="A1367" s="2" t="inlineStr">
        <is>
          <t>6004970</t>
        </is>
      </c>
      <c r="B1367" s="2" t="inlineStr">
        <is>
          <t>Rodrigo Silva</t>
        </is>
      </c>
      <c r="C1367" s="2" t="n">
        <v>1953</v>
      </c>
      <c r="D1367" s="2">
        <f>IFERROR(TEXTJOIN(" | ",TRUE,UNIQUE(FILTER(Detalhe_Registro!$C:$C,(Detalhe_Registro!$D:$D=A1367)*(Detalhe_Registro!$E:$E=B1367)*(Detalhe_Registro!$M:$M="SIM")))),"")</f>
        <v/>
      </c>
      <c r="E1367" s="2">
        <f>COUNTIFS(Detalhe_Registro!$D:$D,A1367,Detalhe_Registro!$E:$E,B1367,Detalhe_Registro!$M:$M,"SIM")</f>
        <v/>
      </c>
      <c r="F1367" s="2">
        <f>IFERROR(MAXIFS(Detalhe_Registro!$N:$N,Detalhe_Registro!$D:$D,A1367,Detalhe_Registro!$E:$E,B1367,Detalhe_Registro!$M:$M,"SIM"),0)</f>
        <v/>
      </c>
      <c r="G1367" s="2">
        <f>IFERROR(AVERAGEIFS(Detalhe_Registro!$N:$N,Detalhe_Registro!$D:$D,A1367,Detalhe_Registro!$E:$E,B1367,Detalhe_Registro!$M:$M,"SIM"),0)</f>
        <v/>
      </c>
      <c r="H1367" s="2">
        <f>SUMIFS(Detalhe_Registro!$F:$F,Detalhe_Registro!$D:$D,A1367,Detalhe_Registro!$E:$E,B1367,Detalhe_Registro!$M:$M,"SIM")</f>
        <v/>
      </c>
      <c r="I1367" s="2">
        <f>SUMIFS(Detalhe_Registro!$G:$G,Detalhe_Registro!$D:$D,A1367,Detalhe_Registro!$E:$E,B1367,Detalhe_Registro!$M:$M,"SIM")</f>
        <v/>
      </c>
      <c r="J1367" s="2">
        <f>IF(F1367&lt;Premissas!$B$8,"&lt; 1,00",IF(F1367&lt;Premissas!$B$9,"1,00 – 1,19",IF(F1367&lt;Premissas!$B$10,"1,20 – 1,39",IF(F1367&lt;Premissas!$B$11,"1,40 – 1,59",IF(F1367&lt;Premissas!$B$12,"1,60 – 1,99","≥ 2,00")))))</f>
        <v/>
      </c>
      <c r="K1367" s="5">
        <f>IF(F1367&lt;Premissas!$B$8,Premissas!$B$13,IF(F1367&lt;Premissas!$B$9,Premissas!$B$14,IF(F1367&lt;Premissas!$B$10,Premissas!$B$15,IF(F1367&lt;Premissas!$B$11,Premissas!$B$16,IF(F1367&lt;Premissas!$B$12,Premissas!$B$17,Premissas!$B$18)))))</f>
        <v/>
      </c>
      <c r="L1367" s="5">
        <f>K1367/Premissas!$B$4</f>
        <v/>
      </c>
      <c r="M1367" s="2">
        <f>IF(K1367=Premissas!$B$18,"SIM","NÃO")</f>
        <v/>
      </c>
    </row>
    <row r="1368">
      <c r="A1368" s="2" t="n">
        <v>5469627</v>
      </c>
      <c r="B1368" s="2" t="inlineStr">
        <is>
          <t>Ruandson Silva De Lima</t>
        </is>
      </c>
      <c r="C1368" s="2" t="n">
        <v>1953</v>
      </c>
      <c r="D1368" s="2">
        <f>IFERROR(TEXTJOIN(" | ",TRUE,UNIQUE(FILTER(Detalhe_Registro!$C:$C,(Detalhe_Registro!$D:$D=A1368)*(Detalhe_Registro!$E:$E=B1368)*(Detalhe_Registro!$M:$M="SIM")))),"")</f>
        <v/>
      </c>
      <c r="E1368" s="2">
        <f>COUNTIFS(Detalhe_Registro!$D:$D,A1368,Detalhe_Registro!$E:$E,B1368,Detalhe_Registro!$M:$M,"SIM")</f>
        <v/>
      </c>
      <c r="F1368" s="2">
        <f>IFERROR(MAXIFS(Detalhe_Registro!$N:$N,Detalhe_Registro!$D:$D,A1368,Detalhe_Registro!$E:$E,B1368,Detalhe_Registro!$M:$M,"SIM"),0)</f>
        <v/>
      </c>
      <c r="G1368" s="2">
        <f>IFERROR(AVERAGEIFS(Detalhe_Registro!$N:$N,Detalhe_Registro!$D:$D,A1368,Detalhe_Registro!$E:$E,B1368,Detalhe_Registro!$M:$M,"SIM"),0)</f>
        <v/>
      </c>
      <c r="H1368" s="2">
        <f>SUMIFS(Detalhe_Registro!$F:$F,Detalhe_Registro!$D:$D,A1368,Detalhe_Registro!$E:$E,B1368,Detalhe_Registro!$M:$M,"SIM")</f>
        <v/>
      </c>
      <c r="I1368" s="2">
        <f>SUMIFS(Detalhe_Registro!$G:$G,Detalhe_Registro!$D:$D,A1368,Detalhe_Registro!$E:$E,B1368,Detalhe_Registro!$M:$M,"SIM")</f>
        <v/>
      </c>
      <c r="J1368" s="2">
        <f>IF(F1368&lt;Premissas!$B$8,"&lt; 1,00",IF(F1368&lt;Premissas!$B$9,"1,00 – 1,19",IF(F1368&lt;Premissas!$B$10,"1,20 – 1,39",IF(F1368&lt;Premissas!$B$11,"1,40 – 1,59",IF(F1368&lt;Premissas!$B$12,"1,60 – 1,99","≥ 2,00")))))</f>
        <v/>
      </c>
      <c r="K1368" s="5">
        <f>IF(F1368&lt;Premissas!$B$8,Premissas!$B$13,IF(F1368&lt;Premissas!$B$9,Premissas!$B$14,IF(F1368&lt;Premissas!$B$10,Premissas!$B$15,IF(F1368&lt;Premissas!$B$11,Premissas!$B$16,IF(F1368&lt;Premissas!$B$12,Premissas!$B$17,Premissas!$B$18)))))</f>
        <v/>
      </c>
      <c r="L1368" s="5">
        <f>K1368/Premissas!$B$4</f>
        <v/>
      </c>
      <c r="M1368" s="2">
        <f>IF(K1368=Premissas!$B$18,"SIM","NÃO")</f>
        <v/>
      </c>
    </row>
    <row r="1369">
      <c r="A1369" s="2" t="inlineStr">
        <is>
          <t>5469627</t>
        </is>
      </c>
      <c r="B1369" s="2" t="inlineStr">
        <is>
          <t>Ruandson Silva De Lima</t>
        </is>
      </c>
      <c r="C1369" s="2" t="n">
        <v>1953</v>
      </c>
      <c r="D1369" s="2">
        <f>IFERROR(TEXTJOIN(" | ",TRUE,UNIQUE(FILTER(Detalhe_Registro!$C:$C,(Detalhe_Registro!$D:$D=A1369)*(Detalhe_Registro!$E:$E=B1369)*(Detalhe_Registro!$M:$M="SIM")))),"")</f>
        <v/>
      </c>
      <c r="E1369" s="2">
        <f>COUNTIFS(Detalhe_Registro!$D:$D,A1369,Detalhe_Registro!$E:$E,B1369,Detalhe_Registro!$M:$M,"SIM")</f>
        <v/>
      </c>
      <c r="F1369" s="2">
        <f>IFERROR(MAXIFS(Detalhe_Registro!$N:$N,Detalhe_Registro!$D:$D,A1369,Detalhe_Registro!$E:$E,B1369,Detalhe_Registro!$M:$M,"SIM"),0)</f>
        <v/>
      </c>
      <c r="G1369" s="2">
        <f>IFERROR(AVERAGEIFS(Detalhe_Registro!$N:$N,Detalhe_Registro!$D:$D,A1369,Detalhe_Registro!$E:$E,B1369,Detalhe_Registro!$M:$M,"SIM"),0)</f>
        <v/>
      </c>
      <c r="H1369" s="2">
        <f>SUMIFS(Detalhe_Registro!$F:$F,Detalhe_Registro!$D:$D,A1369,Detalhe_Registro!$E:$E,B1369,Detalhe_Registro!$M:$M,"SIM")</f>
        <v/>
      </c>
      <c r="I1369" s="2">
        <f>SUMIFS(Detalhe_Registro!$G:$G,Detalhe_Registro!$D:$D,A1369,Detalhe_Registro!$E:$E,B1369,Detalhe_Registro!$M:$M,"SIM")</f>
        <v/>
      </c>
      <c r="J1369" s="2">
        <f>IF(F1369&lt;Premissas!$B$8,"&lt; 1,00",IF(F1369&lt;Premissas!$B$9,"1,00 – 1,19",IF(F1369&lt;Premissas!$B$10,"1,20 – 1,39",IF(F1369&lt;Premissas!$B$11,"1,40 – 1,59",IF(F1369&lt;Premissas!$B$12,"1,60 – 1,99","≥ 2,00")))))</f>
        <v/>
      </c>
      <c r="K1369" s="5">
        <f>IF(F1369&lt;Premissas!$B$8,Premissas!$B$13,IF(F1369&lt;Premissas!$B$9,Premissas!$B$14,IF(F1369&lt;Premissas!$B$10,Premissas!$B$15,IF(F1369&lt;Premissas!$B$11,Premissas!$B$16,IF(F1369&lt;Premissas!$B$12,Premissas!$B$17,Premissas!$B$18)))))</f>
        <v/>
      </c>
      <c r="L1369" s="5">
        <f>K1369/Premissas!$B$4</f>
        <v/>
      </c>
      <c r="M1369" s="2">
        <f>IF(K1369=Premissas!$B$18,"SIM","NÃO")</f>
        <v/>
      </c>
    </row>
    <row r="1370">
      <c r="A1370" s="2" t="inlineStr">
        <is>
          <t>6027890</t>
        </is>
      </c>
      <c r="B1370" s="2" t="inlineStr">
        <is>
          <t>Rucenita Francisca De Souza</t>
        </is>
      </c>
      <c r="C1370" s="2" t="n">
        <v>1953</v>
      </c>
      <c r="D1370" s="2">
        <f>IFERROR(TEXTJOIN(" | ",TRUE,UNIQUE(FILTER(Detalhe_Registro!$C:$C,(Detalhe_Registro!$D:$D=A1370)*(Detalhe_Registro!$E:$E=B1370)*(Detalhe_Registro!$M:$M="SIM")))),"")</f>
        <v/>
      </c>
      <c r="E1370" s="2">
        <f>COUNTIFS(Detalhe_Registro!$D:$D,A1370,Detalhe_Registro!$E:$E,B1370,Detalhe_Registro!$M:$M,"SIM")</f>
        <v/>
      </c>
      <c r="F1370" s="2">
        <f>IFERROR(MAXIFS(Detalhe_Registro!$N:$N,Detalhe_Registro!$D:$D,A1370,Detalhe_Registro!$E:$E,B1370,Detalhe_Registro!$M:$M,"SIM"),0)</f>
        <v/>
      </c>
      <c r="G1370" s="2">
        <f>IFERROR(AVERAGEIFS(Detalhe_Registro!$N:$N,Detalhe_Registro!$D:$D,A1370,Detalhe_Registro!$E:$E,B1370,Detalhe_Registro!$M:$M,"SIM"),0)</f>
        <v/>
      </c>
      <c r="H1370" s="2">
        <f>SUMIFS(Detalhe_Registro!$F:$F,Detalhe_Registro!$D:$D,A1370,Detalhe_Registro!$E:$E,B1370,Detalhe_Registro!$M:$M,"SIM")</f>
        <v/>
      </c>
      <c r="I1370" s="2">
        <f>SUMIFS(Detalhe_Registro!$G:$G,Detalhe_Registro!$D:$D,A1370,Detalhe_Registro!$E:$E,B1370,Detalhe_Registro!$M:$M,"SIM")</f>
        <v/>
      </c>
      <c r="J1370" s="2">
        <f>IF(F1370&lt;Premissas!$B$8,"&lt; 1,00",IF(F1370&lt;Premissas!$B$9,"1,00 – 1,19",IF(F1370&lt;Premissas!$B$10,"1,20 – 1,39",IF(F1370&lt;Premissas!$B$11,"1,40 – 1,59",IF(F1370&lt;Premissas!$B$12,"1,60 – 1,99","≥ 2,00")))))</f>
        <v/>
      </c>
      <c r="K1370" s="5">
        <f>IF(F1370&lt;Premissas!$B$8,Premissas!$B$13,IF(F1370&lt;Premissas!$B$9,Premissas!$B$14,IF(F1370&lt;Premissas!$B$10,Premissas!$B$15,IF(F1370&lt;Premissas!$B$11,Premissas!$B$16,IF(F1370&lt;Premissas!$B$12,Premissas!$B$17,Premissas!$B$18)))))</f>
        <v/>
      </c>
      <c r="L1370" s="5">
        <f>K1370/Premissas!$B$4</f>
        <v/>
      </c>
      <c r="M1370" s="2">
        <f>IF(K1370=Premissas!$B$18,"SIM","NÃO")</f>
        <v/>
      </c>
    </row>
    <row r="1371">
      <c r="A1371" s="2" t="n">
        <v>202219</v>
      </c>
      <c r="B1371" s="2" t="inlineStr">
        <is>
          <t>Rudson  Pablo Santos da Silva</t>
        </is>
      </c>
      <c r="C1371" s="2" t="n">
        <v>1953</v>
      </c>
      <c r="D1371" s="2">
        <f>IFERROR(TEXTJOIN(" | ",TRUE,UNIQUE(FILTER(Detalhe_Registro!$C:$C,(Detalhe_Registro!$D:$D=A1371)*(Detalhe_Registro!$E:$E=B1371)*(Detalhe_Registro!$M:$M="SIM")))),"")</f>
        <v/>
      </c>
      <c r="E1371" s="2">
        <f>COUNTIFS(Detalhe_Registro!$D:$D,A1371,Detalhe_Registro!$E:$E,B1371,Detalhe_Registro!$M:$M,"SIM")</f>
        <v/>
      </c>
      <c r="F1371" s="2">
        <f>IFERROR(MAXIFS(Detalhe_Registro!$N:$N,Detalhe_Registro!$D:$D,A1371,Detalhe_Registro!$E:$E,B1371,Detalhe_Registro!$M:$M,"SIM"),0)</f>
        <v/>
      </c>
      <c r="G1371" s="2">
        <f>IFERROR(AVERAGEIFS(Detalhe_Registro!$N:$N,Detalhe_Registro!$D:$D,A1371,Detalhe_Registro!$E:$E,B1371,Detalhe_Registro!$M:$M,"SIM"),0)</f>
        <v/>
      </c>
      <c r="H1371" s="2">
        <f>SUMIFS(Detalhe_Registro!$F:$F,Detalhe_Registro!$D:$D,A1371,Detalhe_Registro!$E:$E,B1371,Detalhe_Registro!$M:$M,"SIM")</f>
        <v/>
      </c>
      <c r="I1371" s="2">
        <f>SUMIFS(Detalhe_Registro!$G:$G,Detalhe_Registro!$D:$D,A1371,Detalhe_Registro!$E:$E,B1371,Detalhe_Registro!$M:$M,"SIM")</f>
        <v/>
      </c>
      <c r="J1371" s="2">
        <f>IF(F1371&lt;Premissas!$B$8,"&lt; 1,00",IF(F1371&lt;Premissas!$B$9,"1,00 – 1,19",IF(F1371&lt;Premissas!$B$10,"1,20 – 1,39",IF(F1371&lt;Premissas!$B$11,"1,40 – 1,59",IF(F1371&lt;Premissas!$B$12,"1,60 – 1,99","≥ 2,00")))))</f>
        <v/>
      </c>
      <c r="K1371" s="5">
        <f>IF(F1371&lt;Premissas!$B$8,Premissas!$B$13,IF(F1371&lt;Premissas!$B$9,Premissas!$B$14,IF(F1371&lt;Premissas!$B$10,Premissas!$B$15,IF(F1371&lt;Premissas!$B$11,Premissas!$B$16,IF(F1371&lt;Premissas!$B$12,Premissas!$B$17,Premissas!$B$18)))))</f>
        <v/>
      </c>
      <c r="L1371" s="5">
        <f>K1371/Premissas!$B$4</f>
        <v/>
      </c>
      <c r="M1371" s="2">
        <f>IF(K1371=Premissas!$B$18,"SIM","NÃO")</f>
        <v/>
      </c>
    </row>
    <row r="1372">
      <c r="A1372" s="2" t="inlineStr">
        <is>
          <t>202219</t>
        </is>
      </c>
      <c r="B1372" s="2" t="inlineStr">
        <is>
          <t>Rudson  Pablo Santos da Silva</t>
        </is>
      </c>
      <c r="C1372" s="2" t="n">
        <v>1953</v>
      </c>
      <c r="D1372" s="2">
        <f>IFERROR(TEXTJOIN(" | ",TRUE,UNIQUE(FILTER(Detalhe_Registro!$C:$C,(Detalhe_Registro!$D:$D=A1372)*(Detalhe_Registro!$E:$E=B1372)*(Detalhe_Registro!$M:$M="SIM")))),"")</f>
        <v/>
      </c>
      <c r="E1372" s="2">
        <f>COUNTIFS(Detalhe_Registro!$D:$D,A1372,Detalhe_Registro!$E:$E,B1372,Detalhe_Registro!$M:$M,"SIM")</f>
        <v/>
      </c>
      <c r="F1372" s="2">
        <f>IFERROR(MAXIFS(Detalhe_Registro!$N:$N,Detalhe_Registro!$D:$D,A1372,Detalhe_Registro!$E:$E,B1372,Detalhe_Registro!$M:$M,"SIM"),0)</f>
        <v/>
      </c>
      <c r="G1372" s="2">
        <f>IFERROR(AVERAGEIFS(Detalhe_Registro!$N:$N,Detalhe_Registro!$D:$D,A1372,Detalhe_Registro!$E:$E,B1372,Detalhe_Registro!$M:$M,"SIM"),0)</f>
        <v/>
      </c>
      <c r="H1372" s="2">
        <f>SUMIFS(Detalhe_Registro!$F:$F,Detalhe_Registro!$D:$D,A1372,Detalhe_Registro!$E:$E,B1372,Detalhe_Registro!$M:$M,"SIM")</f>
        <v/>
      </c>
      <c r="I1372" s="2">
        <f>SUMIFS(Detalhe_Registro!$G:$G,Detalhe_Registro!$D:$D,A1372,Detalhe_Registro!$E:$E,B1372,Detalhe_Registro!$M:$M,"SIM")</f>
        <v/>
      </c>
      <c r="J1372" s="2">
        <f>IF(F1372&lt;Premissas!$B$8,"&lt; 1,00",IF(F1372&lt;Premissas!$B$9,"1,00 – 1,19",IF(F1372&lt;Premissas!$B$10,"1,20 – 1,39",IF(F1372&lt;Premissas!$B$11,"1,40 – 1,59",IF(F1372&lt;Premissas!$B$12,"1,60 – 1,99","≥ 2,00")))))</f>
        <v/>
      </c>
      <c r="K1372" s="5">
        <f>IF(F1372&lt;Premissas!$B$8,Premissas!$B$13,IF(F1372&lt;Premissas!$B$9,Premissas!$B$14,IF(F1372&lt;Premissas!$B$10,Premissas!$B$15,IF(F1372&lt;Premissas!$B$11,Premissas!$B$16,IF(F1372&lt;Premissas!$B$12,Premissas!$B$17,Premissas!$B$18)))))</f>
        <v/>
      </c>
      <c r="L1372" s="5">
        <f>K1372/Premissas!$B$4</f>
        <v/>
      </c>
      <c r="M1372" s="2">
        <f>IF(K1372=Premissas!$B$18,"SIM","NÃO")</f>
        <v/>
      </c>
    </row>
    <row r="1373">
      <c r="A1373" s="2" t="n">
        <v>6005799</v>
      </c>
      <c r="B1373" s="2" t="inlineStr">
        <is>
          <t>Rudson Pablo Santos Da Silva</t>
        </is>
      </c>
      <c r="C1373" s="2" t="n">
        <v>1953</v>
      </c>
      <c r="D1373" s="2">
        <f>IFERROR(TEXTJOIN(" | ",TRUE,UNIQUE(FILTER(Detalhe_Registro!$C:$C,(Detalhe_Registro!$D:$D=A1373)*(Detalhe_Registro!$E:$E=B1373)*(Detalhe_Registro!$M:$M="SIM")))),"")</f>
        <v/>
      </c>
      <c r="E1373" s="2">
        <f>COUNTIFS(Detalhe_Registro!$D:$D,A1373,Detalhe_Registro!$E:$E,B1373,Detalhe_Registro!$M:$M,"SIM")</f>
        <v/>
      </c>
      <c r="F1373" s="2">
        <f>IFERROR(MAXIFS(Detalhe_Registro!$N:$N,Detalhe_Registro!$D:$D,A1373,Detalhe_Registro!$E:$E,B1373,Detalhe_Registro!$M:$M,"SIM"),0)</f>
        <v/>
      </c>
      <c r="G1373" s="2">
        <f>IFERROR(AVERAGEIFS(Detalhe_Registro!$N:$N,Detalhe_Registro!$D:$D,A1373,Detalhe_Registro!$E:$E,B1373,Detalhe_Registro!$M:$M,"SIM"),0)</f>
        <v/>
      </c>
      <c r="H1373" s="2">
        <f>SUMIFS(Detalhe_Registro!$F:$F,Detalhe_Registro!$D:$D,A1373,Detalhe_Registro!$E:$E,B1373,Detalhe_Registro!$M:$M,"SIM")</f>
        <v/>
      </c>
      <c r="I1373" s="2">
        <f>SUMIFS(Detalhe_Registro!$G:$G,Detalhe_Registro!$D:$D,A1373,Detalhe_Registro!$E:$E,B1373,Detalhe_Registro!$M:$M,"SIM")</f>
        <v/>
      </c>
      <c r="J1373" s="2">
        <f>IF(F1373&lt;Premissas!$B$8,"&lt; 1,00",IF(F1373&lt;Premissas!$B$9,"1,00 – 1,19",IF(F1373&lt;Premissas!$B$10,"1,20 – 1,39",IF(F1373&lt;Premissas!$B$11,"1,40 – 1,59",IF(F1373&lt;Premissas!$B$12,"1,60 – 1,99","≥ 2,00")))))</f>
        <v/>
      </c>
      <c r="K1373" s="5">
        <f>IF(F1373&lt;Premissas!$B$8,Premissas!$B$13,IF(F1373&lt;Premissas!$B$9,Premissas!$B$14,IF(F1373&lt;Premissas!$B$10,Premissas!$B$15,IF(F1373&lt;Premissas!$B$11,Premissas!$B$16,IF(F1373&lt;Premissas!$B$12,Premissas!$B$17,Premissas!$B$18)))))</f>
        <v/>
      </c>
      <c r="L1373" s="5">
        <f>K1373/Premissas!$B$4</f>
        <v/>
      </c>
      <c r="M1373" s="2">
        <f>IF(K1373=Premissas!$B$18,"SIM","NÃO")</f>
        <v/>
      </c>
    </row>
    <row r="1374">
      <c r="A1374" s="2" t="n">
        <v>6013902</v>
      </c>
      <c r="B1374" s="2" t="inlineStr">
        <is>
          <t>Samuel Henrique De Souza Candido</t>
        </is>
      </c>
      <c r="C1374" s="2" t="n">
        <v>1953</v>
      </c>
      <c r="D1374" s="2">
        <f>IFERROR(TEXTJOIN(" | ",TRUE,UNIQUE(FILTER(Detalhe_Registro!$C:$C,(Detalhe_Registro!$D:$D=A1374)*(Detalhe_Registro!$E:$E=B1374)*(Detalhe_Registro!$M:$M="SIM")))),"")</f>
        <v/>
      </c>
      <c r="E1374" s="2">
        <f>COUNTIFS(Detalhe_Registro!$D:$D,A1374,Detalhe_Registro!$E:$E,B1374,Detalhe_Registro!$M:$M,"SIM")</f>
        <v/>
      </c>
      <c r="F1374" s="2">
        <f>IFERROR(MAXIFS(Detalhe_Registro!$N:$N,Detalhe_Registro!$D:$D,A1374,Detalhe_Registro!$E:$E,B1374,Detalhe_Registro!$M:$M,"SIM"),0)</f>
        <v/>
      </c>
      <c r="G1374" s="2">
        <f>IFERROR(AVERAGEIFS(Detalhe_Registro!$N:$N,Detalhe_Registro!$D:$D,A1374,Detalhe_Registro!$E:$E,B1374,Detalhe_Registro!$M:$M,"SIM"),0)</f>
        <v/>
      </c>
      <c r="H1374" s="2">
        <f>SUMIFS(Detalhe_Registro!$F:$F,Detalhe_Registro!$D:$D,A1374,Detalhe_Registro!$E:$E,B1374,Detalhe_Registro!$M:$M,"SIM")</f>
        <v/>
      </c>
      <c r="I1374" s="2">
        <f>SUMIFS(Detalhe_Registro!$G:$G,Detalhe_Registro!$D:$D,A1374,Detalhe_Registro!$E:$E,B1374,Detalhe_Registro!$M:$M,"SIM")</f>
        <v/>
      </c>
      <c r="J1374" s="2">
        <f>IF(F1374&lt;Premissas!$B$8,"&lt; 1,00",IF(F1374&lt;Premissas!$B$9,"1,00 – 1,19",IF(F1374&lt;Premissas!$B$10,"1,20 – 1,39",IF(F1374&lt;Premissas!$B$11,"1,40 – 1,59",IF(F1374&lt;Premissas!$B$12,"1,60 – 1,99","≥ 2,00")))))</f>
        <v/>
      </c>
      <c r="K1374" s="5">
        <f>IF(F1374&lt;Premissas!$B$8,Premissas!$B$13,IF(F1374&lt;Premissas!$B$9,Premissas!$B$14,IF(F1374&lt;Premissas!$B$10,Premissas!$B$15,IF(F1374&lt;Premissas!$B$11,Premissas!$B$16,IF(F1374&lt;Premissas!$B$12,Premissas!$B$17,Premissas!$B$18)))))</f>
        <v/>
      </c>
      <c r="L1374" s="5">
        <f>K1374/Premissas!$B$4</f>
        <v/>
      </c>
      <c r="M1374" s="2">
        <f>IF(K1374=Premissas!$B$18,"SIM","NÃO")</f>
        <v/>
      </c>
    </row>
    <row r="1375">
      <c r="A1375" s="2" t="inlineStr">
        <is>
          <t>6013902</t>
        </is>
      </c>
      <c r="B1375" s="2" t="inlineStr">
        <is>
          <t>Samuel Henrique De Souza Candido</t>
        </is>
      </c>
      <c r="C1375" s="2" t="n">
        <v>1953</v>
      </c>
      <c r="D1375" s="2">
        <f>IFERROR(TEXTJOIN(" | ",TRUE,UNIQUE(FILTER(Detalhe_Registro!$C:$C,(Detalhe_Registro!$D:$D=A1375)*(Detalhe_Registro!$E:$E=B1375)*(Detalhe_Registro!$M:$M="SIM")))),"")</f>
        <v/>
      </c>
      <c r="E1375" s="2">
        <f>COUNTIFS(Detalhe_Registro!$D:$D,A1375,Detalhe_Registro!$E:$E,B1375,Detalhe_Registro!$M:$M,"SIM")</f>
        <v/>
      </c>
      <c r="F1375" s="2">
        <f>IFERROR(MAXIFS(Detalhe_Registro!$N:$N,Detalhe_Registro!$D:$D,A1375,Detalhe_Registro!$E:$E,B1375,Detalhe_Registro!$M:$M,"SIM"),0)</f>
        <v/>
      </c>
      <c r="G1375" s="2">
        <f>IFERROR(AVERAGEIFS(Detalhe_Registro!$N:$N,Detalhe_Registro!$D:$D,A1375,Detalhe_Registro!$E:$E,B1375,Detalhe_Registro!$M:$M,"SIM"),0)</f>
        <v/>
      </c>
      <c r="H1375" s="2">
        <f>SUMIFS(Detalhe_Registro!$F:$F,Detalhe_Registro!$D:$D,A1375,Detalhe_Registro!$E:$E,B1375,Detalhe_Registro!$M:$M,"SIM")</f>
        <v/>
      </c>
      <c r="I1375" s="2">
        <f>SUMIFS(Detalhe_Registro!$G:$G,Detalhe_Registro!$D:$D,A1375,Detalhe_Registro!$E:$E,B1375,Detalhe_Registro!$M:$M,"SIM")</f>
        <v/>
      </c>
      <c r="J1375" s="2">
        <f>IF(F1375&lt;Premissas!$B$8,"&lt; 1,00",IF(F1375&lt;Premissas!$B$9,"1,00 – 1,19",IF(F1375&lt;Premissas!$B$10,"1,20 – 1,39",IF(F1375&lt;Premissas!$B$11,"1,40 – 1,59",IF(F1375&lt;Premissas!$B$12,"1,60 – 1,99","≥ 2,00")))))</f>
        <v/>
      </c>
      <c r="K1375" s="5">
        <f>IF(F1375&lt;Premissas!$B$8,Premissas!$B$13,IF(F1375&lt;Premissas!$B$9,Premissas!$B$14,IF(F1375&lt;Premissas!$B$10,Premissas!$B$15,IF(F1375&lt;Premissas!$B$11,Premissas!$B$16,IF(F1375&lt;Premissas!$B$12,Premissas!$B$17,Premissas!$B$18)))))</f>
        <v/>
      </c>
      <c r="L1375" s="5">
        <f>K1375/Premissas!$B$4</f>
        <v/>
      </c>
      <c r="M1375" s="2">
        <f>IF(K1375=Premissas!$B$18,"SIM","NÃO")</f>
        <v/>
      </c>
    </row>
    <row r="1376">
      <c r="A1376" s="2" t="n">
        <v>283294</v>
      </c>
      <c r="B1376" s="2" t="inlineStr">
        <is>
          <t>THIAGO DA SILVA BARROS</t>
        </is>
      </c>
      <c r="C1376" s="2" t="n">
        <v>1953</v>
      </c>
      <c r="D1376" s="2">
        <f>IFERROR(TEXTJOIN(" | ",TRUE,UNIQUE(FILTER(Detalhe_Registro!$C:$C,(Detalhe_Registro!$D:$D=A1376)*(Detalhe_Registro!$E:$E=B1376)*(Detalhe_Registro!$M:$M="SIM")))),"")</f>
        <v/>
      </c>
      <c r="E1376" s="2">
        <f>COUNTIFS(Detalhe_Registro!$D:$D,A1376,Detalhe_Registro!$E:$E,B1376,Detalhe_Registro!$M:$M,"SIM")</f>
        <v/>
      </c>
      <c r="F1376" s="2">
        <f>IFERROR(MAXIFS(Detalhe_Registro!$N:$N,Detalhe_Registro!$D:$D,A1376,Detalhe_Registro!$E:$E,B1376,Detalhe_Registro!$M:$M,"SIM"),0)</f>
        <v/>
      </c>
      <c r="G1376" s="2">
        <f>IFERROR(AVERAGEIFS(Detalhe_Registro!$N:$N,Detalhe_Registro!$D:$D,A1376,Detalhe_Registro!$E:$E,B1376,Detalhe_Registro!$M:$M,"SIM"),0)</f>
        <v/>
      </c>
      <c r="H1376" s="2">
        <f>SUMIFS(Detalhe_Registro!$F:$F,Detalhe_Registro!$D:$D,A1376,Detalhe_Registro!$E:$E,B1376,Detalhe_Registro!$M:$M,"SIM")</f>
        <v/>
      </c>
      <c r="I1376" s="2">
        <f>SUMIFS(Detalhe_Registro!$G:$G,Detalhe_Registro!$D:$D,A1376,Detalhe_Registro!$E:$E,B1376,Detalhe_Registro!$M:$M,"SIM")</f>
        <v/>
      </c>
      <c r="J1376" s="2">
        <f>IF(F1376&lt;Premissas!$B$8,"&lt; 1,00",IF(F1376&lt;Premissas!$B$9,"1,00 – 1,19",IF(F1376&lt;Premissas!$B$10,"1,20 – 1,39",IF(F1376&lt;Premissas!$B$11,"1,40 – 1,59",IF(F1376&lt;Premissas!$B$12,"1,60 – 1,99","≥ 2,00")))))</f>
        <v/>
      </c>
      <c r="K1376" s="5">
        <f>IF(F1376&lt;Premissas!$B$8,Premissas!$B$13,IF(F1376&lt;Premissas!$B$9,Premissas!$B$14,IF(F1376&lt;Premissas!$B$10,Premissas!$B$15,IF(F1376&lt;Premissas!$B$11,Premissas!$B$16,IF(F1376&lt;Premissas!$B$12,Premissas!$B$17,Premissas!$B$18)))))</f>
        <v/>
      </c>
      <c r="L1376" s="5">
        <f>K1376/Premissas!$B$4</f>
        <v/>
      </c>
      <c r="M1376" s="2">
        <f>IF(K1376=Premissas!$B$18,"SIM","NÃO")</f>
        <v/>
      </c>
    </row>
    <row r="1377">
      <c r="A1377" s="2" t="inlineStr">
        <is>
          <t>283294</t>
        </is>
      </c>
      <c r="B1377" s="2" t="inlineStr">
        <is>
          <t>THIAGO DA SILVA BARROS</t>
        </is>
      </c>
      <c r="C1377" s="2" t="n">
        <v>1953</v>
      </c>
      <c r="D1377" s="2">
        <f>IFERROR(TEXTJOIN(" | ",TRUE,UNIQUE(FILTER(Detalhe_Registro!$C:$C,(Detalhe_Registro!$D:$D=A1377)*(Detalhe_Registro!$E:$E=B1377)*(Detalhe_Registro!$M:$M="SIM")))),"")</f>
        <v/>
      </c>
      <c r="E1377" s="2">
        <f>COUNTIFS(Detalhe_Registro!$D:$D,A1377,Detalhe_Registro!$E:$E,B1377,Detalhe_Registro!$M:$M,"SIM")</f>
        <v/>
      </c>
      <c r="F1377" s="2">
        <f>IFERROR(MAXIFS(Detalhe_Registro!$N:$N,Detalhe_Registro!$D:$D,A1377,Detalhe_Registro!$E:$E,B1377,Detalhe_Registro!$M:$M,"SIM"),0)</f>
        <v/>
      </c>
      <c r="G1377" s="2">
        <f>IFERROR(AVERAGEIFS(Detalhe_Registro!$N:$N,Detalhe_Registro!$D:$D,A1377,Detalhe_Registro!$E:$E,B1377,Detalhe_Registro!$M:$M,"SIM"),0)</f>
        <v/>
      </c>
      <c r="H1377" s="2">
        <f>SUMIFS(Detalhe_Registro!$F:$F,Detalhe_Registro!$D:$D,A1377,Detalhe_Registro!$E:$E,B1377,Detalhe_Registro!$M:$M,"SIM")</f>
        <v/>
      </c>
      <c r="I1377" s="2">
        <f>SUMIFS(Detalhe_Registro!$G:$G,Detalhe_Registro!$D:$D,A1377,Detalhe_Registro!$E:$E,B1377,Detalhe_Registro!$M:$M,"SIM")</f>
        <v/>
      </c>
      <c r="J1377" s="2">
        <f>IF(F1377&lt;Premissas!$B$8,"&lt; 1,00",IF(F1377&lt;Premissas!$B$9,"1,00 – 1,19",IF(F1377&lt;Premissas!$B$10,"1,20 – 1,39",IF(F1377&lt;Premissas!$B$11,"1,40 – 1,59",IF(F1377&lt;Premissas!$B$12,"1,60 – 1,99","≥ 2,00")))))</f>
        <v/>
      </c>
      <c r="K1377" s="5">
        <f>IF(F1377&lt;Premissas!$B$8,Premissas!$B$13,IF(F1377&lt;Premissas!$B$9,Premissas!$B$14,IF(F1377&lt;Premissas!$B$10,Premissas!$B$15,IF(F1377&lt;Premissas!$B$11,Premissas!$B$16,IF(F1377&lt;Premissas!$B$12,Premissas!$B$17,Premissas!$B$18)))))</f>
        <v/>
      </c>
      <c r="L1377" s="5">
        <f>K1377/Premissas!$B$4</f>
        <v/>
      </c>
      <c r="M1377" s="2">
        <f>IF(K1377=Premissas!$B$18,"SIM","NÃO")</f>
        <v/>
      </c>
    </row>
    <row r="1378">
      <c r="A1378" s="2" t="n">
        <v>421207</v>
      </c>
      <c r="B1378" s="2" t="inlineStr">
        <is>
          <t>THYAGO HENRIQUE DAMAZIO</t>
        </is>
      </c>
      <c r="C1378" s="2" t="n">
        <v>1953</v>
      </c>
      <c r="D1378" s="2">
        <f>IFERROR(TEXTJOIN(" | ",TRUE,UNIQUE(FILTER(Detalhe_Registro!$C:$C,(Detalhe_Registro!$D:$D=A1378)*(Detalhe_Registro!$E:$E=B1378)*(Detalhe_Registro!$M:$M="SIM")))),"")</f>
        <v/>
      </c>
      <c r="E1378" s="2">
        <f>COUNTIFS(Detalhe_Registro!$D:$D,A1378,Detalhe_Registro!$E:$E,B1378,Detalhe_Registro!$M:$M,"SIM")</f>
        <v/>
      </c>
      <c r="F1378" s="2">
        <f>IFERROR(MAXIFS(Detalhe_Registro!$N:$N,Detalhe_Registro!$D:$D,A1378,Detalhe_Registro!$E:$E,B1378,Detalhe_Registro!$M:$M,"SIM"),0)</f>
        <v/>
      </c>
      <c r="G1378" s="2">
        <f>IFERROR(AVERAGEIFS(Detalhe_Registro!$N:$N,Detalhe_Registro!$D:$D,A1378,Detalhe_Registro!$E:$E,B1378,Detalhe_Registro!$M:$M,"SIM"),0)</f>
        <v/>
      </c>
      <c r="H1378" s="2">
        <f>SUMIFS(Detalhe_Registro!$F:$F,Detalhe_Registro!$D:$D,A1378,Detalhe_Registro!$E:$E,B1378,Detalhe_Registro!$M:$M,"SIM")</f>
        <v/>
      </c>
      <c r="I1378" s="2">
        <f>SUMIFS(Detalhe_Registro!$G:$G,Detalhe_Registro!$D:$D,A1378,Detalhe_Registro!$E:$E,B1378,Detalhe_Registro!$M:$M,"SIM")</f>
        <v/>
      </c>
      <c r="J1378" s="2">
        <f>IF(F1378&lt;Premissas!$B$8,"&lt; 1,00",IF(F1378&lt;Premissas!$B$9,"1,00 – 1,19",IF(F1378&lt;Premissas!$B$10,"1,20 – 1,39",IF(F1378&lt;Premissas!$B$11,"1,40 – 1,59",IF(F1378&lt;Premissas!$B$12,"1,60 – 1,99","≥ 2,00")))))</f>
        <v/>
      </c>
      <c r="K1378" s="5">
        <f>IF(F1378&lt;Premissas!$B$8,Premissas!$B$13,IF(F1378&lt;Premissas!$B$9,Premissas!$B$14,IF(F1378&lt;Premissas!$B$10,Premissas!$B$15,IF(F1378&lt;Premissas!$B$11,Premissas!$B$16,IF(F1378&lt;Premissas!$B$12,Premissas!$B$17,Premissas!$B$18)))))</f>
        <v/>
      </c>
      <c r="L1378" s="5">
        <f>K1378/Premissas!$B$4</f>
        <v/>
      </c>
      <c r="M1378" s="2">
        <f>IF(K1378=Premissas!$B$18,"SIM","NÃO")</f>
        <v/>
      </c>
    </row>
    <row r="1379">
      <c r="A1379" s="2" t="inlineStr">
        <is>
          <t>421207</t>
        </is>
      </c>
      <c r="B1379" s="2" t="inlineStr">
        <is>
          <t>THYAGO HENRIQUE DAMAZIO</t>
        </is>
      </c>
      <c r="C1379" s="2" t="n">
        <v>1953</v>
      </c>
      <c r="D1379" s="2">
        <f>IFERROR(TEXTJOIN(" | ",TRUE,UNIQUE(FILTER(Detalhe_Registro!$C:$C,(Detalhe_Registro!$D:$D=A1379)*(Detalhe_Registro!$E:$E=B1379)*(Detalhe_Registro!$M:$M="SIM")))),"")</f>
        <v/>
      </c>
      <c r="E1379" s="2">
        <f>COUNTIFS(Detalhe_Registro!$D:$D,A1379,Detalhe_Registro!$E:$E,B1379,Detalhe_Registro!$M:$M,"SIM")</f>
        <v/>
      </c>
      <c r="F1379" s="2">
        <f>IFERROR(MAXIFS(Detalhe_Registro!$N:$N,Detalhe_Registro!$D:$D,A1379,Detalhe_Registro!$E:$E,B1379,Detalhe_Registro!$M:$M,"SIM"),0)</f>
        <v/>
      </c>
      <c r="G1379" s="2">
        <f>IFERROR(AVERAGEIFS(Detalhe_Registro!$N:$N,Detalhe_Registro!$D:$D,A1379,Detalhe_Registro!$E:$E,B1379,Detalhe_Registro!$M:$M,"SIM"),0)</f>
        <v/>
      </c>
      <c r="H1379" s="2">
        <f>SUMIFS(Detalhe_Registro!$F:$F,Detalhe_Registro!$D:$D,A1379,Detalhe_Registro!$E:$E,B1379,Detalhe_Registro!$M:$M,"SIM")</f>
        <v/>
      </c>
      <c r="I1379" s="2">
        <f>SUMIFS(Detalhe_Registro!$G:$G,Detalhe_Registro!$D:$D,A1379,Detalhe_Registro!$E:$E,B1379,Detalhe_Registro!$M:$M,"SIM")</f>
        <v/>
      </c>
      <c r="J1379" s="2">
        <f>IF(F1379&lt;Premissas!$B$8,"&lt; 1,00",IF(F1379&lt;Premissas!$B$9,"1,00 – 1,19",IF(F1379&lt;Premissas!$B$10,"1,20 – 1,39",IF(F1379&lt;Premissas!$B$11,"1,40 – 1,59",IF(F1379&lt;Premissas!$B$12,"1,60 – 1,99","≥ 2,00")))))</f>
        <v/>
      </c>
      <c r="K1379" s="5">
        <f>IF(F1379&lt;Premissas!$B$8,Premissas!$B$13,IF(F1379&lt;Premissas!$B$9,Premissas!$B$14,IF(F1379&lt;Premissas!$B$10,Premissas!$B$15,IF(F1379&lt;Premissas!$B$11,Premissas!$B$16,IF(F1379&lt;Premissas!$B$12,Premissas!$B$17,Premissas!$B$18)))))</f>
        <v/>
      </c>
      <c r="L1379" s="5">
        <f>K1379/Premissas!$B$4</f>
        <v/>
      </c>
      <c r="M1379" s="2">
        <f>IF(K1379=Premissas!$B$18,"SIM","NÃO")</f>
        <v/>
      </c>
    </row>
    <row r="1380">
      <c r="A1380" s="2" t="n">
        <v>700842</v>
      </c>
      <c r="B1380" s="2" t="inlineStr">
        <is>
          <t>VITOR BERTO DIAS DA SILVA</t>
        </is>
      </c>
      <c r="C1380" s="2" t="n">
        <v>1953</v>
      </c>
      <c r="D1380" s="2">
        <f>IFERROR(TEXTJOIN(" | ",TRUE,UNIQUE(FILTER(Detalhe_Registro!$C:$C,(Detalhe_Registro!$D:$D=A1380)*(Detalhe_Registro!$E:$E=B1380)*(Detalhe_Registro!$M:$M="SIM")))),"")</f>
        <v/>
      </c>
      <c r="E1380" s="2">
        <f>COUNTIFS(Detalhe_Registro!$D:$D,A1380,Detalhe_Registro!$E:$E,B1380,Detalhe_Registro!$M:$M,"SIM")</f>
        <v/>
      </c>
      <c r="F1380" s="2">
        <f>IFERROR(MAXIFS(Detalhe_Registro!$N:$N,Detalhe_Registro!$D:$D,A1380,Detalhe_Registro!$E:$E,B1380,Detalhe_Registro!$M:$M,"SIM"),0)</f>
        <v/>
      </c>
      <c r="G1380" s="2">
        <f>IFERROR(AVERAGEIFS(Detalhe_Registro!$N:$N,Detalhe_Registro!$D:$D,A1380,Detalhe_Registro!$E:$E,B1380,Detalhe_Registro!$M:$M,"SIM"),0)</f>
        <v/>
      </c>
      <c r="H1380" s="2">
        <f>SUMIFS(Detalhe_Registro!$F:$F,Detalhe_Registro!$D:$D,A1380,Detalhe_Registro!$E:$E,B1380,Detalhe_Registro!$M:$M,"SIM")</f>
        <v/>
      </c>
      <c r="I1380" s="2">
        <f>SUMIFS(Detalhe_Registro!$G:$G,Detalhe_Registro!$D:$D,A1380,Detalhe_Registro!$E:$E,B1380,Detalhe_Registro!$M:$M,"SIM")</f>
        <v/>
      </c>
      <c r="J1380" s="2">
        <f>IF(F1380&lt;Premissas!$B$8,"&lt; 1,00",IF(F1380&lt;Premissas!$B$9,"1,00 – 1,19",IF(F1380&lt;Premissas!$B$10,"1,20 – 1,39",IF(F1380&lt;Premissas!$B$11,"1,40 – 1,59",IF(F1380&lt;Premissas!$B$12,"1,60 – 1,99","≥ 2,00")))))</f>
        <v/>
      </c>
      <c r="K1380" s="5">
        <f>IF(F1380&lt;Premissas!$B$8,Premissas!$B$13,IF(F1380&lt;Premissas!$B$9,Premissas!$B$14,IF(F1380&lt;Premissas!$B$10,Premissas!$B$15,IF(F1380&lt;Premissas!$B$11,Premissas!$B$16,IF(F1380&lt;Premissas!$B$12,Premissas!$B$17,Premissas!$B$18)))))</f>
        <v/>
      </c>
      <c r="L1380" s="5">
        <f>K1380/Premissas!$B$4</f>
        <v/>
      </c>
      <c r="M1380" s="2">
        <f>IF(K1380=Premissas!$B$18,"SIM","NÃO")</f>
        <v/>
      </c>
    </row>
    <row r="1381">
      <c r="A1381" s="2" t="inlineStr">
        <is>
          <t>700842</t>
        </is>
      </c>
      <c r="B1381" s="2" t="inlineStr">
        <is>
          <t>VITOR BERTO DIAS DA SILVA</t>
        </is>
      </c>
      <c r="C1381" s="2" t="n">
        <v>1953</v>
      </c>
      <c r="D1381" s="2">
        <f>IFERROR(TEXTJOIN(" | ",TRUE,UNIQUE(FILTER(Detalhe_Registro!$C:$C,(Detalhe_Registro!$D:$D=A1381)*(Detalhe_Registro!$E:$E=B1381)*(Detalhe_Registro!$M:$M="SIM")))),"")</f>
        <v/>
      </c>
      <c r="E1381" s="2">
        <f>COUNTIFS(Detalhe_Registro!$D:$D,A1381,Detalhe_Registro!$E:$E,B1381,Detalhe_Registro!$M:$M,"SIM")</f>
        <v/>
      </c>
      <c r="F1381" s="2">
        <f>IFERROR(MAXIFS(Detalhe_Registro!$N:$N,Detalhe_Registro!$D:$D,A1381,Detalhe_Registro!$E:$E,B1381,Detalhe_Registro!$M:$M,"SIM"),0)</f>
        <v/>
      </c>
      <c r="G1381" s="2">
        <f>IFERROR(AVERAGEIFS(Detalhe_Registro!$N:$N,Detalhe_Registro!$D:$D,A1381,Detalhe_Registro!$E:$E,B1381,Detalhe_Registro!$M:$M,"SIM"),0)</f>
        <v/>
      </c>
      <c r="H1381" s="2">
        <f>SUMIFS(Detalhe_Registro!$F:$F,Detalhe_Registro!$D:$D,A1381,Detalhe_Registro!$E:$E,B1381,Detalhe_Registro!$M:$M,"SIM")</f>
        <v/>
      </c>
      <c r="I1381" s="2">
        <f>SUMIFS(Detalhe_Registro!$G:$G,Detalhe_Registro!$D:$D,A1381,Detalhe_Registro!$E:$E,B1381,Detalhe_Registro!$M:$M,"SIM")</f>
        <v/>
      </c>
      <c r="J1381" s="2">
        <f>IF(F1381&lt;Premissas!$B$8,"&lt; 1,00",IF(F1381&lt;Premissas!$B$9,"1,00 – 1,19",IF(F1381&lt;Premissas!$B$10,"1,20 – 1,39",IF(F1381&lt;Premissas!$B$11,"1,40 – 1,59",IF(F1381&lt;Premissas!$B$12,"1,60 – 1,99","≥ 2,00")))))</f>
        <v/>
      </c>
      <c r="K1381" s="5">
        <f>IF(F1381&lt;Premissas!$B$8,Premissas!$B$13,IF(F1381&lt;Premissas!$B$9,Premissas!$B$14,IF(F1381&lt;Premissas!$B$10,Premissas!$B$15,IF(F1381&lt;Premissas!$B$11,Premissas!$B$16,IF(F1381&lt;Premissas!$B$12,Premissas!$B$17,Premissas!$B$18)))))</f>
        <v/>
      </c>
      <c r="L1381" s="5">
        <f>K1381/Premissas!$B$4</f>
        <v/>
      </c>
      <c r="M1381" s="2">
        <f>IF(K1381=Premissas!$B$18,"SIM","NÃO")</f>
        <v/>
      </c>
    </row>
    <row r="1382">
      <c r="A1382" s="2" t="inlineStr">
        <is>
          <t>6002579</t>
        </is>
      </c>
      <c r="B1382" s="2" t="inlineStr">
        <is>
          <t>Valdir Francisco Da Silva</t>
        </is>
      </c>
      <c r="C1382" s="2" t="n">
        <v>1953</v>
      </c>
      <c r="D1382" s="2">
        <f>IFERROR(TEXTJOIN(" | ",TRUE,UNIQUE(FILTER(Detalhe_Registro!$C:$C,(Detalhe_Registro!$D:$D=A1382)*(Detalhe_Registro!$E:$E=B1382)*(Detalhe_Registro!$M:$M="SIM")))),"")</f>
        <v/>
      </c>
      <c r="E1382" s="2">
        <f>COUNTIFS(Detalhe_Registro!$D:$D,A1382,Detalhe_Registro!$E:$E,B1382,Detalhe_Registro!$M:$M,"SIM")</f>
        <v/>
      </c>
      <c r="F1382" s="2">
        <f>IFERROR(MAXIFS(Detalhe_Registro!$N:$N,Detalhe_Registro!$D:$D,A1382,Detalhe_Registro!$E:$E,B1382,Detalhe_Registro!$M:$M,"SIM"),0)</f>
        <v/>
      </c>
      <c r="G1382" s="2">
        <f>IFERROR(AVERAGEIFS(Detalhe_Registro!$N:$N,Detalhe_Registro!$D:$D,A1382,Detalhe_Registro!$E:$E,B1382,Detalhe_Registro!$M:$M,"SIM"),0)</f>
        <v/>
      </c>
      <c r="H1382" s="2">
        <f>SUMIFS(Detalhe_Registro!$F:$F,Detalhe_Registro!$D:$D,A1382,Detalhe_Registro!$E:$E,B1382,Detalhe_Registro!$M:$M,"SIM")</f>
        <v/>
      </c>
      <c r="I1382" s="2">
        <f>SUMIFS(Detalhe_Registro!$G:$G,Detalhe_Registro!$D:$D,A1382,Detalhe_Registro!$E:$E,B1382,Detalhe_Registro!$M:$M,"SIM")</f>
        <v/>
      </c>
      <c r="J1382" s="2">
        <f>IF(F1382&lt;Premissas!$B$8,"&lt; 1,00",IF(F1382&lt;Premissas!$B$9,"1,00 – 1,19",IF(F1382&lt;Premissas!$B$10,"1,20 – 1,39",IF(F1382&lt;Premissas!$B$11,"1,40 – 1,59",IF(F1382&lt;Premissas!$B$12,"1,60 – 1,99","≥ 2,00")))))</f>
        <v/>
      </c>
      <c r="K1382" s="5">
        <f>IF(F1382&lt;Premissas!$B$8,Premissas!$B$13,IF(F1382&lt;Premissas!$B$9,Premissas!$B$14,IF(F1382&lt;Premissas!$B$10,Premissas!$B$15,IF(F1382&lt;Premissas!$B$11,Premissas!$B$16,IF(F1382&lt;Premissas!$B$12,Premissas!$B$17,Premissas!$B$18)))))</f>
        <v/>
      </c>
      <c r="L1382" s="5">
        <f>K1382/Premissas!$B$4</f>
        <v/>
      </c>
      <c r="M1382" s="2">
        <f>IF(K1382=Premissas!$B$18,"SIM","NÃO")</f>
        <v/>
      </c>
    </row>
    <row r="1383">
      <c r="A1383" s="2" t="n">
        <v>6004628</v>
      </c>
      <c r="B1383" s="2" t="inlineStr">
        <is>
          <t>Vanderley Santana Da Silva</t>
        </is>
      </c>
      <c r="C1383" s="2" t="n">
        <v>1953</v>
      </c>
      <c r="D1383" s="2">
        <f>IFERROR(TEXTJOIN(" | ",TRUE,UNIQUE(FILTER(Detalhe_Registro!$C:$C,(Detalhe_Registro!$D:$D=A1383)*(Detalhe_Registro!$E:$E=B1383)*(Detalhe_Registro!$M:$M="SIM")))),"")</f>
        <v/>
      </c>
      <c r="E1383" s="2">
        <f>COUNTIFS(Detalhe_Registro!$D:$D,A1383,Detalhe_Registro!$E:$E,B1383,Detalhe_Registro!$M:$M,"SIM")</f>
        <v/>
      </c>
      <c r="F1383" s="2">
        <f>IFERROR(MAXIFS(Detalhe_Registro!$N:$N,Detalhe_Registro!$D:$D,A1383,Detalhe_Registro!$E:$E,B1383,Detalhe_Registro!$M:$M,"SIM"),0)</f>
        <v/>
      </c>
      <c r="G1383" s="2">
        <f>IFERROR(AVERAGEIFS(Detalhe_Registro!$N:$N,Detalhe_Registro!$D:$D,A1383,Detalhe_Registro!$E:$E,B1383,Detalhe_Registro!$M:$M,"SIM"),0)</f>
        <v/>
      </c>
      <c r="H1383" s="2">
        <f>SUMIFS(Detalhe_Registro!$F:$F,Detalhe_Registro!$D:$D,A1383,Detalhe_Registro!$E:$E,B1383,Detalhe_Registro!$M:$M,"SIM")</f>
        <v/>
      </c>
      <c r="I1383" s="2">
        <f>SUMIFS(Detalhe_Registro!$G:$G,Detalhe_Registro!$D:$D,A1383,Detalhe_Registro!$E:$E,B1383,Detalhe_Registro!$M:$M,"SIM")</f>
        <v/>
      </c>
      <c r="J1383" s="2">
        <f>IF(F1383&lt;Premissas!$B$8,"&lt; 1,00",IF(F1383&lt;Premissas!$B$9,"1,00 – 1,19",IF(F1383&lt;Premissas!$B$10,"1,20 – 1,39",IF(F1383&lt;Premissas!$B$11,"1,40 – 1,59",IF(F1383&lt;Premissas!$B$12,"1,60 – 1,99","≥ 2,00")))))</f>
        <v/>
      </c>
      <c r="K1383" s="5">
        <f>IF(F1383&lt;Premissas!$B$8,Premissas!$B$13,IF(F1383&lt;Premissas!$B$9,Premissas!$B$14,IF(F1383&lt;Premissas!$B$10,Premissas!$B$15,IF(F1383&lt;Premissas!$B$11,Premissas!$B$16,IF(F1383&lt;Premissas!$B$12,Premissas!$B$17,Premissas!$B$18)))))</f>
        <v/>
      </c>
      <c r="L1383" s="5">
        <f>K1383/Premissas!$B$4</f>
        <v/>
      </c>
      <c r="M1383" s="2">
        <f>IF(K1383=Premissas!$B$18,"SIM","NÃO")</f>
        <v/>
      </c>
    </row>
    <row r="1384">
      <c r="A1384" s="2" t="inlineStr">
        <is>
          <t>6004628</t>
        </is>
      </c>
      <c r="B1384" s="2" t="inlineStr">
        <is>
          <t>Vanderley Santana Da Silva</t>
        </is>
      </c>
      <c r="C1384" s="2" t="n">
        <v>1953</v>
      </c>
      <c r="D1384" s="2">
        <f>IFERROR(TEXTJOIN(" | ",TRUE,UNIQUE(FILTER(Detalhe_Registro!$C:$C,(Detalhe_Registro!$D:$D=A1384)*(Detalhe_Registro!$E:$E=B1384)*(Detalhe_Registro!$M:$M="SIM")))),"")</f>
        <v/>
      </c>
      <c r="E1384" s="2">
        <f>COUNTIFS(Detalhe_Registro!$D:$D,A1384,Detalhe_Registro!$E:$E,B1384,Detalhe_Registro!$M:$M,"SIM")</f>
        <v/>
      </c>
      <c r="F1384" s="2">
        <f>IFERROR(MAXIFS(Detalhe_Registro!$N:$N,Detalhe_Registro!$D:$D,A1384,Detalhe_Registro!$E:$E,B1384,Detalhe_Registro!$M:$M,"SIM"),0)</f>
        <v/>
      </c>
      <c r="G1384" s="2">
        <f>IFERROR(AVERAGEIFS(Detalhe_Registro!$N:$N,Detalhe_Registro!$D:$D,A1384,Detalhe_Registro!$E:$E,B1384,Detalhe_Registro!$M:$M,"SIM"),0)</f>
        <v/>
      </c>
      <c r="H1384" s="2">
        <f>SUMIFS(Detalhe_Registro!$F:$F,Detalhe_Registro!$D:$D,A1384,Detalhe_Registro!$E:$E,B1384,Detalhe_Registro!$M:$M,"SIM")</f>
        <v/>
      </c>
      <c r="I1384" s="2">
        <f>SUMIFS(Detalhe_Registro!$G:$G,Detalhe_Registro!$D:$D,A1384,Detalhe_Registro!$E:$E,B1384,Detalhe_Registro!$M:$M,"SIM")</f>
        <v/>
      </c>
      <c r="J1384" s="2">
        <f>IF(F1384&lt;Premissas!$B$8,"&lt; 1,00",IF(F1384&lt;Premissas!$B$9,"1,00 – 1,19",IF(F1384&lt;Premissas!$B$10,"1,20 – 1,39",IF(F1384&lt;Premissas!$B$11,"1,40 – 1,59",IF(F1384&lt;Premissas!$B$12,"1,60 – 1,99","≥ 2,00")))))</f>
        <v/>
      </c>
      <c r="K1384" s="5">
        <f>IF(F1384&lt;Premissas!$B$8,Premissas!$B$13,IF(F1384&lt;Premissas!$B$9,Premissas!$B$14,IF(F1384&lt;Premissas!$B$10,Premissas!$B$15,IF(F1384&lt;Premissas!$B$11,Premissas!$B$16,IF(F1384&lt;Premissas!$B$12,Premissas!$B$17,Premissas!$B$18)))))</f>
        <v/>
      </c>
      <c r="L1384" s="5">
        <f>K1384/Premissas!$B$4</f>
        <v/>
      </c>
      <c r="M1384" s="2">
        <f>IF(K1384=Premissas!$B$18,"SIM","NÃO")</f>
        <v/>
      </c>
    </row>
    <row r="1385">
      <c r="A1385" s="2" t="n">
        <v>2504499</v>
      </c>
      <c r="B1385" s="2" t="inlineStr">
        <is>
          <t>WEBHERGTE JOSE DE SOUZA</t>
        </is>
      </c>
      <c r="C1385" s="2" t="n">
        <v>1953</v>
      </c>
      <c r="D1385" s="2">
        <f>IFERROR(TEXTJOIN(" | ",TRUE,UNIQUE(FILTER(Detalhe_Registro!$C:$C,(Detalhe_Registro!$D:$D=A1385)*(Detalhe_Registro!$E:$E=B1385)*(Detalhe_Registro!$M:$M="SIM")))),"")</f>
        <v/>
      </c>
      <c r="E1385" s="2">
        <f>COUNTIFS(Detalhe_Registro!$D:$D,A1385,Detalhe_Registro!$E:$E,B1385,Detalhe_Registro!$M:$M,"SIM")</f>
        <v/>
      </c>
      <c r="F1385" s="2">
        <f>IFERROR(MAXIFS(Detalhe_Registro!$N:$N,Detalhe_Registro!$D:$D,A1385,Detalhe_Registro!$E:$E,B1385,Detalhe_Registro!$M:$M,"SIM"),0)</f>
        <v/>
      </c>
      <c r="G1385" s="2">
        <f>IFERROR(AVERAGEIFS(Detalhe_Registro!$N:$N,Detalhe_Registro!$D:$D,A1385,Detalhe_Registro!$E:$E,B1385,Detalhe_Registro!$M:$M,"SIM"),0)</f>
        <v/>
      </c>
      <c r="H1385" s="2">
        <f>SUMIFS(Detalhe_Registro!$F:$F,Detalhe_Registro!$D:$D,A1385,Detalhe_Registro!$E:$E,B1385,Detalhe_Registro!$M:$M,"SIM")</f>
        <v/>
      </c>
      <c r="I1385" s="2">
        <f>SUMIFS(Detalhe_Registro!$G:$G,Detalhe_Registro!$D:$D,A1385,Detalhe_Registro!$E:$E,B1385,Detalhe_Registro!$M:$M,"SIM")</f>
        <v/>
      </c>
      <c r="J1385" s="2">
        <f>IF(F1385&lt;Premissas!$B$8,"&lt; 1,00",IF(F1385&lt;Premissas!$B$9,"1,00 – 1,19",IF(F1385&lt;Premissas!$B$10,"1,20 – 1,39",IF(F1385&lt;Premissas!$B$11,"1,40 – 1,59",IF(F1385&lt;Premissas!$B$12,"1,60 – 1,99","≥ 2,00")))))</f>
        <v/>
      </c>
      <c r="K1385" s="5">
        <f>IF(F1385&lt;Premissas!$B$8,Premissas!$B$13,IF(F1385&lt;Premissas!$B$9,Premissas!$B$14,IF(F1385&lt;Premissas!$B$10,Premissas!$B$15,IF(F1385&lt;Premissas!$B$11,Premissas!$B$16,IF(F1385&lt;Premissas!$B$12,Premissas!$B$17,Premissas!$B$18)))))</f>
        <v/>
      </c>
      <c r="L1385" s="5">
        <f>K1385/Premissas!$B$4</f>
        <v/>
      </c>
      <c r="M1385" s="2">
        <f>IF(K1385=Premissas!$B$18,"SIM","NÃO")</f>
        <v/>
      </c>
    </row>
    <row r="1386">
      <c r="A1386" s="2" t="inlineStr">
        <is>
          <t>2504499</t>
        </is>
      </c>
      <c r="B1386" s="2" t="inlineStr">
        <is>
          <t>WEBHERGTE JOSE DE SOUZA</t>
        </is>
      </c>
      <c r="C1386" s="2" t="n">
        <v>1953</v>
      </c>
      <c r="D1386" s="2">
        <f>IFERROR(TEXTJOIN(" | ",TRUE,UNIQUE(FILTER(Detalhe_Registro!$C:$C,(Detalhe_Registro!$D:$D=A1386)*(Detalhe_Registro!$E:$E=B1386)*(Detalhe_Registro!$M:$M="SIM")))),"")</f>
        <v/>
      </c>
      <c r="E1386" s="2">
        <f>COUNTIFS(Detalhe_Registro!$D:$D,A1386,Detalhe_Registro!$E:$E,B1386,Detalhe_Registro!$M:$M,"SIM")</f>
        <v/>
      </c>
      <c r="F1386" s="2">
        <f>IFERROR(MAXIFS(Detalhe_Registro!$N:$N,Detalhe_Registro!$D:$D,A1386,Detalhe_Registro!$E:$E,B1386,Detalhe_Registro!$M:$M,"SIM"),0)</f>
        <v/>
      </c>
      <c r="G1386" s="2">
        <f>IFERROR(AVERAGEIFS(Detalhe_Registro!$N:$N,Detalhe_Registro!$D:$D,A1386,Detalhe_Registro!$E:$E,B1386,Detalhe_Registro!$M:$M,"SIM"),0)</f>
        <v/>
      </c>
      <c r="H1386" s="2">
        <f>SUMIFS(Detalhe_Registro!$F:$F,Detalhe_Registro!$D:$D,A1386,Detalhe_Registro!$E:$E,B1386,Detalhe_Registro!$M:$M,"SIM")</f>
        <v/>
      </c>
      <c r="I1386" s="2">
        <f>SUMIFS(Detalhe_Registro!$G:$G,Detalhe_Registro!$D:$D,A1386,Detalhe_Registro!$E:$E,B1386,Detalhe_Registro!$M:$M,"SIM")</f>
        <v/>
      </c>
      <c r="J1386" s="2">
        <f>IF(F1386&lt;Premissas!$B$8,"&lt; 1,00",IF(F1386&lt;Premissas!$B$9,"1,00 – 1,19",IF(F1386&lt;Premissas!$B$10,"1,20 – 1,39",IF(F1386&lt;Premissas!$B$11,"1,40 – 1,59",IF(F1386&lt;Premissas!$B$12,"1,60 – 1,99","≥ 2,00")))))</f>
        <v/>
      </c>
      <c r="K1386" s="5">
        <f>IF(F1386&lt;Premissas!$B$8,Premissas!$B$13,IF(F1386&lt;Premissas!$B$9,Premissas!$B$14,IF(F1386&lt;Premissas!$B$10,Premissas!$B$15,IF(F1386&lt;Premissas!$B$11,Premissas!$B$16,IF(F1386&lt;Premissas!$B$12,Premissas!$B$17,Premissas!$B$18)))))</f>
        <v/>
      </c>
      <c r="L1386" s="5">
        <f>K1386/Premissas!$B$4</f>
        <v/>
      </c>
      <c r="M1386" s="2">
        <f>IF(K1386=Premissas!$B$18,"SIM","NÃO")</f>
        <v/>
      </c>
    </row>
    <row r="1387">
      <c r="A1387" s="2" t="n">
        <v>6002838</v>
      </c>
      <c r="B1387" s="2" t="inlineStr">
        <is>
          <t>Wagner Ryan Do Nascimento Silva</t>
        </is>
      </c>
      <c r="C1387" s="2" t="n">
        <v>1953</v>
      </c>
      <c r="D1387" s="2">
        <f>IFERROR(TEXTJOIN(" | ",TRUE,UNIQUE(FILTER(Detalhe_Registro!$C:$C,(Detalhe_Registro!$D:$D=A1387)*(Detalhe_Registro!$E:$E=B1387)*(Detalhe_Registro!$M:$M="SIM")))),"")</f>
        <v/>
      </c>
      <c r="E1387" s="2">
        <f>COUNTIFS(Detalhe_Registro!$D:$D,A1387,Detalhe_Registro!$E:$E,B1387,Detalhe_Registro!$M:$M,"SIM")</f>
        <v/>
      </c>
      <c r="F1387" s="2">
        <f>IFERROR(MAXIFS(Detalhe_Registro!$N:$N,Detalhe_Registro!$D:$D,A1387,Detalhe_Registro!$E:$E,B1387,Detalhe_Registro!$M:$M,"SIM"),0)</f>
        <v/>
      </c>
      <c r="G1387" s="2">
        <f>IFERROR(AVERAGEIFS(Detalhe_Registro!$N:$N,Detalhe_Registro!$D:$D,A1387,Detalhe_Registro!$E:$E,B1387,Detalhe_Registro!$M:$M,"SIM"),0)</f>
        <v/>
      </c>
      <c r="H1387" s="2">
        <f>SUMIFS(Detalhe_Registro!$F:$F,Detalhe_Registro!$D:$D,A1387,Detalhe_Registro!$E:$E,B1387,Detalhe_Registro!$M:$M,"SIM")</f>
        <v/>
      </c>
      <c r="I1387" s="2">
        <f>SUMIFS(Detalhe_Registro!$G:$G,Detalhe_Registro!$D:$D,A1387,Detalhe_Registro!$E:$E,B1387,Detalhe_Registro!$M:$M,"SIM")</f>
        <v/>
      </c>
      <c r="J1387" s="2">
        <f>IF(F1387&lt;Premissas!$B$8,"&lt; 1,00",IF(F1387&lt;Premissas!$B$9,"1,00 – 1,19",IF(F1387&lt;Premissas!$B$10,"1,20 – 1,39",IF(F1387&lt;Premissas!$B$11,"1,40 – 1,59",IF(F1387&lt;Premissas!$B$12,"1,60 – 1,99","≥ 2,00")))))</f>
        <v/>
      </c>
      <c r="K1387" s="5">
        <f>IF(F1387&lt;Premissas!$B$8,Premissas!$B$13,IF(F1387&lt;Premissas!$B$9,Premissas!$B$14,IF(F1387&lt;Premissas!$B$10,Premissas!$B$15,IF(F1387&lt;Premissas!$B$11,Premissas!$B$16,IF(F1387&lt;Premissas!$B$12,Premissas!$B$17,Premissas!$B$18)))))</f>
        <v/>
      </c>
      <c r="L1387" s="5">
        <f>K1387/Premissas!$B$4</f>
        <v/>
      </c>
      <c r="M1387" s="2">
        <f>IF(K1387=Premissas!$B$18,"SIM","NÃO")</f>
        <v/>
      </c>
    </row>
    <row r="1388">
      <c r="A1388" s="2" t="inlineStr">
        <is>
          <t>6002838</t>
        </is>
      </c>
      <c r="B1388" s="2" t="inlineStr">
        <is>
          <t>Wagner Ryan Do Nascimento Silva</t>
        </is>
      </c>
      <c r="C1388" s="2" t="n">
        <v>1953</v>
      </c>
      <c r="D1388" s="2">
        <f>IFERROR(TEXTJOIN(" | ",TRUE,UNIQUE(FILTER(Detalhe_Registro!$C:$C,(Detalhe_Registro!$D:$D=A1388)*(Detalhe_Registro!$E:$E=B1388)*(Detalhe_Registro!$M:$M="SIM")))),"")</f>
        <v/>
      </c>
      <c r="E1388" s="2">
        <f>COUNTIFS(Detalhe_Registro!$D:$D,A1388,Detalhe_Registro!$E:$E,B1388,Detalhe_Registro!$M:$M,"SIM")</f>
        <v/>
      </c>
      <c r="F1388" s="2">
        <f>IFERROR(MAXIFS(Detalhe_Registro!$N:$N,Detalhe_Registro!$D:$D,A1388,Detalhe_Registro!$E:$E,B1388,Detalhe_Registro!$M:$M,"SIM"),0)</f>
        <v/>
      </c>
      <c r="G1388" s="2">
        <f>IFERROR(AVERAGEIFS(Detalhe_Registro!$N:$N,Detalhe_Registro!$D:$D,A1388,Detalhe_Registro!$E:$E,B1388,Detalhe_Registro!$M:$M,"SIM"),0)</f>
        <v/>
      </c>
      <c r="H1388" s="2">
        <f>SUMIFS(Detalhe_Registro!$F:$F,Detalhe_Registro!$D:$D,A1388,Detalhe_Registro!$E:$E,B1388,Detalhe_Registro!$M:$M,"SIM")</f>
        <v/>
      </c>
      <c r="I1388" s="2">
        <f>SUMIFS(Detalhe_Registro!$G:$G,Detalhe_Registro!$D:$D,A1388,Detalhe_Registro!$E:$E,B1388,Detalhe_Registro!$M:$M,"SIM")</f>
        <v/>
      </c>
      <c r="J1388" s="2">
        <f>IF(F1388&lt;Premissas!$B$8,"&lt; 1,00",IF(F1388&lt;Premissas!$B$9,"1,00 – 1,19",IF(F1388&lt;Premissas!$B$10,"1,20 – 1,39",IF(F1388&lt;Premissas!$B$11,"1,40 – 1,59",IF(F1388&lt;Premissas!$B$12,"1,60 – 1,99","≥ 2,00")))))</f>
        <v/>
      </c>
      <c r="K1388" s="5">
        <f>IF(F1388&lt;Premissas!$B$8,Premissas!$B$13,IF(F1388&lt;Premissas!$B$9,Premissas!$B$14,IF(F1388&lt;Premissas!$B$10,Premissas!$B$15,IF(F1388&lt;Premissas!$B$11,Premissas!$B$16,IF(F1388&lt;Premissas!$B$12,Premissas!$B$17,Premissas!$B$18)))))</f>
        <v/>
      </c>
      <c r="L1388" s="5">
        <f>K1388/Premissas!$B$4</f>
        <v/>
      </c>
      <c r="M1388" s="2">
        <f>IF(K1388=Premissas!$B$18,"SIM","NÃO")</f>
        <v/>
      </c>
    </row>
    <row r="1389">
      <c r="A1389" s="2" t="n">
        <v>6006540</v>
      </c>
      <c r="B1389" s="2" t="inlineStr">
        <is>
          <t>Wellington Da Silva Januario</t>
        </is>
      </c>
      <c r="C1389" s="2" t="n">
        <v>1953</v>
      </c>
      <c r="D1389" s="2">
        <f>IFERROR(TEXTJOIN(" | ",TRUE,UNIQUE(FILTER(Detalhe_Registro!$C:$C,(Detalhe_Registro!$D:$D=A1389)*(Detalhe_Registro!$E:$E=B1389)*(Detalhe_Registro!$M:$M="SIM")))),"")</f>
        <v/>
      </c>
      <c r="E1389" s="2">
        <f>COUNTIFS(Detalhe_Registro!$D:$D,A1389,Detalhe_Registro!$E:$E,B1389,Detalhe_Registro!$M:$M,"SIM")</f>
        <v/>
      </c>
      <c r="F1389" s="2">
        <f>IFERROR(MAXIFS(Detalhe_Registro!$N:$N,Detalhe_Registro!$D:$D,A1389,Detalhe_Registro!$E:$E,B1389,Detalhe_Registro!$M:$M,"SIM"),0)</f>
        <v/>
      </c>
      <c r="G1389" s="2">
        <f>IFERROR(AVERAGEIFS(Detalhe_Registro!$N:$N,Detalhe_Registro!$D:$D,A1389,Detalhe_Registro!$E:$E,B1389,Detalhe_Registro!$M:$M,"SIM"),0)</f>
        <v/>
      </c>
      <c r="H1389" s="2">
        <f>SUMIFS(Detalhe_Registro!$F:$F,Detalhe_Registro!$D:$D,A1389,Detalhe_Registro!$E:$E,B1389,Detalhe_Registro!$M:$M,"SIM")</f>
        <v/>
      </c>
      <c r="I1389" s="2">
        <f>SUMIFS(Detalhe_Registro!$G:$G,Detalhe_Registro!$D:$D,A1389,Detalhe_Registro!$E:$E,B1389,Detalhe_Registro!$M:$M,"SIM")</f>
        <v/>
      </c>
      <c r="J1389" s="2">
        <f>IF(F1389&lt;Premissas!$B$8,"&lt; 1,00",IF(F1389&lt;Premissas!$B$9,"1,00 – 1,19",IF(F1389&lt;Premissas!$B$10,"1,20 – 1,39",IF(F1389&lt;Premissas!$B$11,"1,40 – 1,59",IF(F1389&lt;Premissas!$B$12,"1,60 – 1,99","≥ 2,00")))))</f>
        <v/>
      </c>
      <c r="K1389" s="5">
        <f>IF(F1389&lt;Premissas!$B$8,Premissas!$B$13,IF(F1389&lt;Premissas!$B$9,Premissas!$B$14,IF(F1389&lt;Premissas!$B$10,Premissas!$B$15,IF(F1389&lt;Premissas!$B$11,Premissas!$B$16,IF(F1389&lt;Premissas!$B$12,Premissas!$B$17,Premissas!$B$18)))))</f>
        <v/>
      </c>
      <c r="L1389" s="5">
        <f>K1389/Premissas!$B$4</f>
        <v/>
      </c>
      <c r="M1389" s="2">
        <f>IF(K1389=Premissas!$B$18,"SIM","NÃO")</f>
        <v/>
      </c>
    </row>
    <row r="1390">
      <c r="A1390" s="2" t="inlineStr">
        <is>
          <t>6006540</t>
        </is>
      </c>
      <c r="B1390" s="2" t="inlineStr">
        <is>
          <t>Wellington Da Silva Januario</t>
        </is>
      </c>
      <c r="C1390" s="2" t="n">
        <v>1953</v>
      </c>
      <c r="D1390" s="2">
        <f>IFERROR(TEXTJOIN(" | ",TRUE,UNIQUE(FILTER(Detalhe_Registro!$C:$C,(Detalhe_Registro!$D:$D=A1390)*(Detalhe_Registro!$E:$E=B1390)*(Detalhe_Registro!$M:$M="SIM")))),"")</f>
        <v/>
      </c>
      <c r="E1390" s="2">
        <f>COUNTIFS(Detalhe_Registro!$D:$D,A1390,Detalhe_Registro!$E:$E,B1390,Detalhe_Registro!$M:$M,"SIM")</f>
        <v/>
      </c>
      <c r="F1390" s="2">
        <f>IFERROR(MAXIFS(Detalhe_Registro!$N:$N,Detalhe_Registro!$D:$D,A1390,Detalhe_Registro!$E:$E,B1390,Detalhe_Registro!$M:$M,"SIM"),0)</f>
        <v/>
      </c>
      <c r="G1390" s="2">
        <f>IFERROR(AVERAGEIFS(Detalhe_Registro!$N:$N,Detalhe_Registro!$D:$D,A1390,Detalhe_Registro!$E:$E,B1390,Detalhe_Registro!$M:$M,"SIM"),0)</f>
        <v/>
      </c>
      <c r="H1390" s="2">
        <f>SUMIFS(Detalhe_Registro!$F:$F,Detalhe_Registro!$D:$D,A1390,Detalhe_Registro!$E:$E,B1390,Detalhe_Registro!$M:$M,"SIM")</f>
        <v/>
      </c>
      <c r="I1390" s="2">
        <f>SUMIFS(Detalhe_Registro!$G:$G,Detalhe_Registro!$D:$D,A1390,Detalhe_Registro!$E:$E,B1390,Detalhe_Registro!$M:$M,"SIM")</f>
        <v/>
      </c>
      <c r="J1390" s="2">
        <f>IF(F1390&lt;Premissas!$B$8,"&lt; 1,00",IF(F1390&lt;Premissas!$B$9,"1,00 – 1,19",IF(F1390&lt;Premissas!$B$10,"1,20 – 1,39",IF(F1390&lt;Premissas!$B$11,"1,40 – 1,59",IF(F1390&lt;Premissas!$B$12,"1,60 – 1,99","≥ 2,00")))))</f>
        <v/>
      </c>
      <c r="K1390" s="5">
        <f>IF(F1390&lt;Premissas!$B$8,Premissas!$B$13,IF(F1390&lt;Premissas!$B$9,Premissas!$B$14,IF(F1390&lt;Premissas!$B$10,Premissas!$B$15,IF(F1390&lt;Premissas!$B$11,Premissas!$B$16,IF(F1390&lt;Premissas!$B$12,Premissas!$B$17,Premissas!$B$18)))))</f>
        <v/>
      </c>
      <c r="L1390" s="5">
        <f>K1390/Premissas!$B$4</f>
        <v/>
      </c>
      <c r="M1390" s="2">
        <f>IF(K1390=Premissas!$B$18,"SIM","NÃO")</f>
        <v/>
      </c>
    </row>
    <row r="1391">
      <c r="A1391" s="2" t="n">
        <v>2019122</v>
      </c>
      <c r="B1391" s="2" t="inlineStr">
        <is>
          <t xml:space="preserve">Wyllamar Silva </t>
        </is>
      </c>
      <c r="C1391" s="2" t="n">
        <v>1953</v>
      </c>
      <c r="D1391" s="2">
        <f>IFERROR(TEXTJOIN(" | ",TRUE,UNIQUE(FILTER(Detalhe_Registro!$C:$C,(Detalhe_Registro!$D:$D=A1391)*(Detalhe_Registro!$E:$E=B1391)*(Detalhe_Registro!$M:$M="SIM")))),"")</f>
        <v/>
      </c>
      <c r="E1391" s="2">
        <f>COUNTIFS(Detalhe_Registro!$D:$D,A1391,Detalhe_Registro!$E:$E,B1391,Detalhe_Registro!$M:$M,"SIM")</f>
        <v/>
      </c>
      <c r="F1391" s="2">
        <f>IFERROR(MAXIFS(Detalhe_Registro!$N:$N,Detalhe_Registro!$D:$D,A1391,Detalhe_Registro!$E:$E,B1391,Detalhe_Registro!$M:$M,"SIM"),0)</f>
        <v/>
      </c>
      <c r="G1391" s="2">
        <f>IFERROR(AVERAGEIFS(Detalhe_Registro!$N:$N,Detalhe_Registro!$D:$D,A1391,Detalhe_Registro!$E:$E,B1391,Detalhe_Registro!$M:$M,"SIM"),0)</f>
        <v/>
      </c>
      <c r="H1391" s="2">
        <f>SUMIFS(Detalhe_Registro!$F:$F,Detalhe_Registro!$D:$D,A1391,Detalhe_Registro!$E:$E,B1391,Detalhe_Registro!$M:$M,"SIM")</f>
        <v/>
      </c>
      <c r="I1391" s="2">
        <f>SUMIFS(Detalhe_Registro!$G:$G,Detalhe_Registro!$D:$D,A1391,Detalhe_Registro!$E:$E,B1391,Detalhe_Registro!$M:$M,"SIM")</f>
        <v/>
      </c>
      <c r="J1391" s="2">
        <f>IF(F1391&lt;Premissas!$B$8,"&lt; 1,00",IF(F1391&lt;Premissas!$B$9,"1,00 – 1,19",IF(F1391&lt;Premissas!$B$10,"1,20 – 1,39",IF(F1391&lt;Premissas!$B$11,"1,40 – 1,59",IF(F1391&lt;Premissas!$B$12,"1,60 – 1,99","≥ 2,00")))))</f>
        <v/>
      </c>
      <c r="K1391" s="5">
        <f>IF(F1391&lt;Premissas!$B$8,Premissas!$B$13,IF(F1391&lt;Premissas!$B$9,Premissas!$B$14,IF(F1391&lt;Premissas!$B$10,Premissas!$B$15,IF(F1391&lt;Premissas!$B$11,Premissas!$B$16,IF(F1391&lt;Premissas!$B$12,Premissas!$B$17,Premissas!$B$18)))))</f>
        <v/>
      </c>
      <c r="L1391" s="5">
        <f>K1391/Premissas!$B$4</f>
        <v/>
      </c>
      <c r="M1391" s="2">
        <f>IF(K1391=Premissas!$B$18,"SIM","NÃO")</f>
        <v/>
      </c>
    </row>
    <row r="1392">
      <c r="A1392" s="2" t="inlineStr">
        <is>
          <t>2019122</t>
        </is>
      </c>
      <c r="B1392" s="2" t="inlineStr">
        <is>
          <t xml:space="preserve">Wyllamar Silva </t>
        </is>
      </c>
      <c r="C1392" s="2" t="n">
        <v>1953</v>
      </c>
      <c r="D1392" s="2">
        <f>IFERROR(TEXTJOIN(" | ",TRUE,UNIQUE(FILTER(Detalhe_Registro!$C:$C,(Detalhe_Registro!$D:$D=A1392)*(Detalhe_Registro!$E:$E=B1392)*(Detalhe_Registro!$M:$M="SIM")))),"")</f>
        <v/>
      </c>
      <c r="E1392" s="2">
        <f>COUNTIFS(Detalhe_Registro!$D:$D,A1392,Detalhe_Registro!$E:$E,B1392,Detalhe_Registro!$M:$M,"SIM")</f>
        <v/>
      </c>
      <c r="F1392" s="2">
        <f>IFERROR(MAXIFS(Detalhe_Registro!$N:$N,Detalhe_Registro!$D:$D,A1392,Detalhe_Registro!$E:$E,B1392,Detalhe_Registro!$M:$M,"SIM"),0)</f>
        <v/>
      </c>
      <c r="G1392" s="2">
        <f>IFERROR(AVERAGEIFS(Detalhe_Registro!$N:$N,Detalhe_Registro!$D:$D,A1392,Detalhe_Registro!$E:$E,B1392,Detalhe_Registro!$M:$M,"SIM"),0)</f>
        <v/>
      </c>
      <c r="H1392" s="2">
        <f>SUMIFS(Detalhe_Registro!$F:$F,Detalhe_Registro!$D:$D,A1392,Detalhe_Registro!$E:$E,B1392,Detalhe_Registro!$M:$M,"SIM")</f>
        <v/>
      </c>
      <c r="I1392" s="2">
        <f>SUMIFS(Detalhe_Registro!$G:$G,Detalhe_Registro!$D:$D,A1392,Detalhe_Registro!$E:$E,B1392,Detalhe_Registro!$M:$M,"SIM")</f>
        <v/>
      </c>
      <c r="J1392" s="2">
        <f>IF(F1392&lt;Premissas!$B$8,"&lt; 1,00",IF(F1392&lt;Premissas!$B$9,"1,00 – 1,19",IF(F1392&lt;Premissas!$B$10,"1,20 – 1,39",IF(F1392&lt;Premissas!$B$11,"1,40 – 1,59",IF(F1392&lt;Premissas!$B$12,"1,60 – 1,99","≥ 2,00")))))</f>
        <v/>
      </c>
      <c r="K1392" s="5">
        <f>IF(F1392&lt;Premissas!$B$8,Premissas!$B$13,IF(F1392&lt;Premissas!$B$9,Premissas!$B$14,IF(F1392&lt;Premissas!$B$10,Premissas!$B$15,IF(F1392&lt;Premissas!$B$11,Premissas!$B$16,IF(F1392&lt;Premissas!$B$12,Premissas!$B$17,Premissas!$B$18)))))</f>
        <v/>
      </c>
      <c r="L1392" s="5">
        <f>K1392/Premissas!$B$4</f>
        <v/>
      </c>
      <c r="M1392" s="2">
        <f>IF(K1392=Premissas!$B$18,"SIM","NÃO")</f>
        <v/>
      </c>
    </row>
    <row r="1393">
      <c r="A1393" s="2" t="n">
        <v>6003109</v>
      </c>
      <c r="B1393" s="2" t="inlineStr">
        <is>
          <t>Yago Rodrigues Pereira Lopes</t>
        </is>
      </c>
      <c r="C1393" s="2" t="n">
        <v>1953</v>
      </c>
      <c r="D1393" s="2">
        <f>IFERROR(TEXTJOIN(" | ",TRUE,UNIQUE(FILTER(Detalhe_Registro!$C:$C,(Detalhe_Registro!$D:$D=A1393)*(Detalhe_Registro!$E:$E=B1393)*(Detalhe_Registro!$M:$M="SIM")))),"")</f>
        <v/>
      </c>
      <c r="E1393" s="2">
        <f>COUNTIFS(Detalhe_Registro!$D:$D,A1393,Detalhe_Registro!$E:$E,B1393,Detalhe_Registro!$M:$M,"SIM")</f>
        <v/>
      </c>
      <c r="F1393" s="2">
        <f>IFERROR(MAXIFS(Detalhe_Registro!$N:$N,Detalhe_Registro!$D:$D,A1393,Detalhe_Registro!$E:$E,B1393,Detalhe_Registro!$M:$M,"SIM"),0)</f>
        <v/>
      </c>
      <c r="G1393" s="2">
        <f>IFERROR(AVERAGEIFS(Detalhe_Registro!$N:$N,Detalhe_Registro!$D:$D,A1393,Detalhe_Registro!$E:$E,B1393,Detalhe_Registro!$M:$M,"SIM"),0)</f>
        <v/>
      </c>
      <c r="H1393" s="2">
        <f>SUMIFS(Detalhe_Registro!$F:$F,Detalhe_Registro!$D:$D,A1393,Detalhe_Registro!$E:$E,B1393,Detalhe_Registro!$M:$M,"SIM")</f>
        <v/>
      </c>
      <c r="I1393" s="2">
        <f>SUMIFS(Detalhe_Registro!$G:$G,Detalhe_Registro!$D:$D,A1393,Detalhe_Registro!$E:$E,B1393,Detalhe_Registro!$M:$M,"SIM")</f>
        <v/>
      </c>
      <c r="J1393" s="2">
        <f>IF(F1393&lt;Premissas!$B$8,"&lt; 1,00",IF(F1393&lt;Premissas!$B$9,"1,00 – 1,19",IF(F1393&lt;Premissas!$B$10,"1,20 – 1,39",IF(F1393&lt;Premissas!$B$11,"1,40 – 1,59",IF(F1393&lt;Premissas!$B$12,"1,60 – 1,99","≥ 2,00")))))</f>
        <v/>
      </c>
      <c r="K1393" s="5">
        <f>IF(F1393&lt;Premissas!$B$8,Premissas!$B$13,IF(F1393&lt;Premissas!$B$9,Premissas!$B$14,IF(F1393&lt;Premissas!$B$10,Premissas!$B$15,IF(F1393&lt;Premissas!$B$11,Premissas!$B$16,IF(F1393&lt;Premissas!$B$12,Premissas!$B$17,Premissas!$B$18)))))</f>
        <v/>
      </c>
      <c r="L1393" s="5">
        <f>K1393/Premissas!$B$4</f>
        <v/>
      </c>
      <c r="M1393" s="2">
        <f>IF(K1393=Premissas!$B$18,"SIM","NÃO")</f>
        <v/>
      </c>
    </row>
    <row r="1394">
      <c r="A1394" s="2" t="inlineStr">
        <is>
          <t>6003109</t>
        </is>
      </c>
      <c r="B1394" s="2" t="inlineStr">
        <is>
          <t>Yago Rodrigues Pereira Lopes</t>
        </is>
      </c>
      <c r="C1394" s="2" t="n">
        <v>1953</v>
      </c>
      <c r="D1394" s="2">
        <f>IFERROR(TEXTJOIN(" | ",TRUE,UNIQUE(FILTER(Detalhe_Registro!$C:$C,(Detalhe_Registro!$D:$D=A1394)*(Detalhe_Registro!$E:$E=B1394)*(Detalhe_Registro!$M:$M="SIM")))),"")</f>
        <v/>
      </c>
      <c r="E1394" s="2">
        <f>COUNTIFS(Detalhe_Registro!$D:$D,A1394,Detalhe_Registro!$E:$E,B1394,Detalhe_Registro!$M:$M,"SIM")</f>
        <v/>
      </c>
      <c r="F1394" s="2">
        <f>IFERROR(MAXIFS(Detalhe_Registro!$N:$N,Detalhe_Registro!$D:$D,A1394,Detalhe_Registro!$E:$E,B1394,Detalhe_Registro!$M:$M,"SIM"),0)</f>
        <v/>
      </c>
      <c r="G1394" s="2">
        <f>IFERROR(AVERAGEIFS(Detalhe_Registro!$N:$N,Detalhe_Registro!$D:$D,A1394,Detalhe_Registro!$E:$E,B1394,Detalhe_Registro!$M:$M,"SIM"),0)</f>
        <v/>
      </c>
      <c r="H1394" s="2">
        <f>SUMIFS(Detalhe_Registro!$F:$F,Detalhe_Registro!$D:$D,A1394,Detalhe_Registro!$E:$E,B1394,Detalhe_Registro!$M:$M,"SIM")</f>
        <v/>
      </c>
      <c r="I1394" s="2">
        <f>SUMIFS(Detalhe_Registro!$G:$G,Detalhe_Registro!$D:$D,A1394,Detalhe_Registro!$E:$E,B1394,Detalhe_Registro!$M:$M,"SIM")</f>
        <v/>
      </c>
      <c r="J1394" s="2">
        <f>IF(F1394&lt;Premissas!$B$8,"&lt; 1,00",IF(F1394&lt;Premissas!$B$9,"1,00 – 1,19",IF(F1394&lt;Premissas!$B$10,"1,20 – 1,39",IF(F1394&lt;Premissas!$B$11,"1,40 – 1,59",IF(F1394&lt;Premissas!$B$12,"1,60 – 1,99","≥ 2,00")))))</f>
        <v/>
      </c>
      <c r="K1394" s="5">
        <f>IF(F1394&lt;Premissas!$B$8,Premissas!$B$13,IF(F1394&lt;Premissas!$B$9,Premissas!$B$14,IF(F1394&lt;Premissas!$B$10,Premissas!$B$15,IF(F1394&lt;Premissas!$B$11,Premissas!$B$16,IF(F1394&lt;Premissas!$B$12,Premissas!$B$17,Premissas!$B$18)))))</f>
        <v/>
      </c>
      <c r="L1394" s="5">
        <f>K1394/Premissas!$B$4</f>
        <v/>
      </c>
      <c r="M1394" s="2">
        <f>IF(K1394=Premissas!$B$18,"SIM","NÃO")</f>
        <v/>
      </c>
    </row>
    <row r="1395">
      <c r="A1395" s="2" t="inlineStr">
        <is>
          <t>5832748</t>
        </is>
      </c>
      <c r="B1395" s="2" t="inlineStr">
        <is>
          <t>ADRIANO DA SILVA</t>
        </is>
      </c>
      <c r="C1395" s="2" t="n">
        <v>1965</v>
      </c>
      <c r="D1395" s="2">
        <f>IFERROR(TEXTJOIN(" | ",TRUE,UNIQUE(FILTER(Detalhe_Registro!$C:$C,(Detalhe_Registro!$D:$D=A1395)*(Detalhe_Registro!$E:$E=B1395)*(Detalhe_Registro!$M:$M="SIM")))),"")</f>
        <v/>
      </c>
      <c r="E1395" s="2">
        <f>COUNTIFS(Detalhe_Registro!$D:$D,A1395,Detalhe_Registro!$E:$E,B1395,Detalhe_Registro!$M:$M,"SIM")</f>
        <v/>
      </c>
      <c r="F1395" s="2">
        <f>IFERROR(MAXIFS(Detalhe_Registro!$N:$N,Detalhe_Registro!$D:$D,A1395,Detalhe_Registro!$E:$E,B1395,Detalhe_Registro!$M:$M,"SIM"),0)</f>
        <v/>
      </c>
      <c r="G1395" s="2">
        <f>IFERROR(AVERAGEIFS(Detalhe_Registro!$N:$N,Detalhe_Registro!$D:$D,A1395,Detalhe_Registro!$E:$E,B1395,Detalhe_Registro!$M:$M,"SIM"),0)</f>
        <v/>
      </c>
      <c r="H1395" s="2">
        <f>SUMIFS(Detalhe_Registro!$F:$F,Detalhe_Registro!$D:$D,A1395,Detalhe_Registro!$E:$E,B1395,Detalhe_Registro!$M:$M,"SIM")</f>
        <v/>
      </c>
      <c r="I1395" s="2">
        <f>SUMIFS(Detalhe_Registro!$G:$G,Detalhe_Registro!$D:$D,A1395,Detalhe_Registro!$E:$E,B1395,Detalhe_Registro!$M:$M,"SIM")</f>
        <v/>
      </c>
      <c r="J1395" s="2">
        <f>IF(F1395&lt;Premissas!$B$8,"&lt; 1,00",IF(F1395&lt;Premissas!$B$9,"1,00 – 1,19",IF(F1395&lt;Premissas!$B$10,"1,20 – 1,39",IF(F1395&lt;Premissas!$B$11,"1,40 – 1,59",IF(F1395&lt;Premissas!$B$12,"1,60 – 1,99","≥ 2,00")))))</f>
        <v/>
      </c>
      <c r="K1395" s="5">
        <f>IF(F1395&lt;Premissas!$B$8,Premissas!$B$13,IF(F1395&lt;Premissas!$B$9,Premissas!$B$14,IF(F1395&lt;Premissas!$B$10,Premissas!$B$15,IF(F1395&lt;Premissas!$B$11,Premissas!$B$16,IF(F1395&lt;Premissas!$B$12,Premissas!$B$17,Premissas!$B$18)))))</f>
        <v/>
      </c>
      <c r="L1395" s="5">
        <f>K1395/Premissas!$B$4</f>
        <v/>
      </c>
      <c r="M1395" s="2">
        <f>IF(K1395=Premissas!$B$18,"SIM","NÃO")</f>
        <v/>
      </c>
    </row>
    <row r="1396">
      <c r="A1396" s="2" t="inlineStr">
        <is>
          <t>5862540</t>
        </is>
      </c>
      <c r="B1396" s="2" t="inlineStr">
        <is>
          <t>ALAN DOS SANTOS CUNHA</t>
        </is>
      </c>
      <c r="C1396" s="2" t="n">
        <v>1965</v>
      </c>
      <c r="D1396" s="2">
        <f>IFERROR(TEXTJOIN(" | ",TRUE,UNIQUE(FILTER(Detalhe_Registro!$C:$C,(Detalhe_Registro!$D:$D=A1396)*(Detalhe_Registro!$E:$E=B1396)*(Detalhe_Registro!$M:$M="SIM")))),"")</f>
        <v/>
      </c>
      <c r="E1396" s="2">
        <f>COUNTIFS(Detalhe_Registro!$D:$D,A1396,Detalhe_Registro!$E:$E,B1396,Detalhe_Registro!$M:$M,"SIM")</f>
        <v/>
      </c>
      <c r="F1396" s="2">
        <f>IFERROR(MAXIFS(Detalhe_Registro!$N:$N,Detalhe_Registro!$D:$D,A1396,Detalhe_Registro!$E:$E,B1396,Detalhe_Registro!$M:$M,"SIM"),0)</f>
        <v/>
      </c>
      <c r="G1396" s="2">
        <f>IFERROR(AVERAGEIFS(Detalhe_Registro!$N:$N,Detalhe_Registro!$D:$D,A1396,Detalhe_Registro!$E:$E,B1396,Detalhe_Registro!$M:$M,"SIM"),0)</f>
        <v/>
      </c>
      <c r="H1396" s="2">
        <f>SUMIFS(Detalhe_Registro!$F:$F,Detalhe_Registro!$D:$D,A1396,Detalhe_Registro!$E:$E,B1396,Detalhe_Registro!$M:$M,"SIM")</f>
        <v/>
      </c>
      <c r="I1396" s="2">
        <f>SUMIFS(Detalhe_Registro!$G:$G,Detalhe_Registro!$D:$D,A1396,Detalhe_Registro!$E:$E,B1396,Detalhe_Registro!$M:$M,"SIM")</f>
        <v/>
      </c>
      <c r="J1396" s="2">
        <f>IF(F1396&lt;Premissas!$B$8,"&lt; 1,00",IF(F1396&lt;Premissas!$B$9,"1,00 – 1,19",IF(F1396&lt;Premissas!$B$10,"1,20 – 1,39",IF(F1396&lt;Premissas!$B$11,"1,40 – 1,59",IF(F1396&lt;Premissas!$B$12,"1,60 – 1,99","≥ 2,00")))))</f>
        <v/>
      </c>
      <c r="K1396" s="5">
        <f>IF(F1396&lt;Premissas!$B$8,Premissas!$B$13,IF(F1396&lt;Premissas!$B$9,Premissas!$B$14,IF(F1396&lt;Premissas!$B$10,Premissas!$B$15,IF(F1396&lt;Premissas!$B$11,Premissas!$B$16,IF(F1396&lt;Premissas!$B$12,Premissas!$B$17,Premissas!$B$18)))))</f>
        <v/>
      </c>
      <c r="L1396" s="5">
        <f>K1396/Premissas!$B$4</f>
        <v/>
      </c>
      <c r="M1396" s="2">
        <f>IF(K1396=Premissas!$B$18,"SIM","NÃO")</f>
        <v/>
      </c>
    </row>
    <row r="1397">
      <c r="A1397" s="2" t="inlineStr">
        <is>
          <t>5672937</t>
        </is>
      </c>
      <c r="B1397" s="2" t="inlineStr">
        <is>
          <t>ALESSANDRO KRETZSCHMAR</t>
        </is>
      </c>
      <c r="C1397" s="2" t="n">
        <v>1965</v>
      </c>
      <c r="D1397" s="2">
        <f>IFERROR(TEXTJOIN(" | ",TRUE,UNIQUE(FILTER(Detalhe_Registro!$C:$C,(Detalhe_Registro!$D:$D=A1397)*(Detalhe_Registro!$E:$E=B1397)*(Detalhe_Registro!$M:$M="SIM")))),"")</f>
        <v/>
      </c>
      <c r="E1397" s="2">
        <f>COUNTIFS(Detalhe_Registro!$D:$D,A1397,Detalhe_Registro!$E:$E,B1397,Detalhe_Registro!$M:$M,"SIM")</f>
        <v/>
      </c>
      <c r="F1397" s="2">
        <f>IFERROR(MAXIFS(Detalhe_Registro!$N:$N,Detalhe_Registro!$D:$D,A1397,Detalhe_Registro!$E:$E,B1397,Detalhe_Registro!$M:$M,"SIM"),0)</f>
        <v/>
      </c>
      <c r="G1397" s="2">
        <f>IFERROR(AVERAGEIFS(Detalhe_Registro!$N:$N,Detalhe_Registro!$D:$D,A1397,Detalhe_Registro!$E:$E,B1397,Detalhe_Registro!$M:$M,"SIM"),0)</f>
        <v/>
      </c>
      <c r="H1397" s="2">
        <f>SUMIFS(Detalhe_Registro!$F:$F,Detalhe_Registro!$D:$D,A1397,Detalhe_Registro!$E:$E,B1397,Detalhe_Registro!$M:$M,"SIM")</f>
        <v/>
      </c>
      <c r="I1397" s="2">
        <f>SUMIFS(Detalhe_Registro!$G:$G,Detalhe_Registro!$D:$D,A1397,Detalhe_Registro!$E:$E,B1397,Detalhe_Registro!$M:$M,"SIM")</f>
        <v/>
      </c>
      <c r="J1397" s="2">
        <f>IF(F1397&lt;Premissas!$B$8,"&lt; 1,00",IF(F1397&lt;Premissas!$B$9,"1,00 – 1,19",IF(F1397&lt;Premissas!$B$10,"1,20 – 1,39",IF(F1397&lt;Premissas!$B$11,"1,40 – 1,59",IF(F1397&lt;Premissas!$B$12,"1,60 – 1,99","≥ 2,00")))))</f>
        <v/>
      </c>
      <c r="K1397" s="5">
        <f>IF(F1397&lt;Premissas!$B$8,Premissas!$B$13,IF(F1397&lt;Premissas!$B$9,Premissas!$B$14,IF(F1397&lt;Premissas!$B$10,Premissas!$B$15,IF(F1397&lt;Premissas!$B$11,Premissas!$B$16,IF(F1397&lt;Premissas!$B$12,Premissas!$B$17,Premissas!$B$18)))))</f>
        <v/>
      </c>
      <c r="L1397" s="5">
        <f>K1397/Premissas!$B$4</f>
        <v/>
      </c>
      <c r="M1397" s="2">
        <f>IF(K1397=Premissas!$B$18,"SIM","NÃO")</f>
        <v/>
      </c>
    </row>
    <row r="1398">
      <c r="A1398" s="2" t="inlineStr">
        <is>
          <t>5224349</t>
        </is>
      </c>
      <c r="B1398" s="2" t="inlineStr">
        <is>
          <t>ALISSON SELES DA SILVA</t>
        </is>
      </c>
      <c r="C1398" s="2" t="n">
        <v>1965</v>
      </c>
      <c r="D1398" s="2">
        <f>IFERROR(TEXTJOIN(" | ",TRUE,UNIQUE(FILTER(Detalhe_Registro!$C:$C,(Detalhe_Registro!$D:$D=A1398)*(Detalhe_Registro!$E:$E=B1398)*(Detalhe_Registro!$M:$M="SIM")))),"")</f>
        <v/>
      </c>
      <c r="E1398" s="2">
        <f>COUNTIFS(Detalhe_Registro!$D:$D,A1398,Detalhe_Registro!$E:$E,B1398,Detalhe_Registro!$M:$M,"SIM")</f>
        <v/>
      </c>
      <c r="F1398" s="2">
        <f>IFERROR(MAXIFS(Detalhe_Registro!$N:$N,Detalhe_Registro!$D:$D,A1398,Detalhe_Registro!$E:$E,B1398,Detalhe_Registro!$M:$M,"SIM"),0)</f>
        <v/>
      </c>
      <c r="G1398" s="2">
        <f>IFERROR(AVERAGEIFS(Detalhe_Registro!$N:$N,Detalhe_Registro!$D:$D,A1398,Detalhe_Registro!$E:$E,B1398,Detalhe_Registro!$M:$M,"SIM"),0)</f>
        <v/>
      </c>
      <c r="H1398" s="2">
        <f>SUMIFS(Detalhe_Registro!$F:$F,Detalhe_Registro!$D:$D,A1398,Detalhe_Registro!$E:$E,B1398,Detalhe_Registro!$M:$M,"SIM")</f>
        <v/>
      </c>
      <c r="I1398" s="2">
        <f>SUMIFS(Detalhe_Registro!$G:$G,Detalhe_Registro!$D:$D,A1398,Detalhe_Registro!$E:$E,B1398,Detalhe_Registro!$M:$M,"SIM")</f>
        <v/>
      </c>
      <c r="J1398" s="2">
        <f>IF(F1398&lt;Premissas!$B$8,"&lt; 1,00",IF(F1398&lt;Premissas!$B$9,"1,00 – 1,19",IF(F1398&lt;Premissas!$B$10,"1,20 – 1,39",IF(F1398&lt;Premissas!$B$11,"1,40 – 1,59",IF(F1398&lt;Premissas!$B$12,"1,60 – 1,99","≥ 2,00")))))</f>
        <v/>
      </c>
      <c r="K1398" s="5">
        <f>IF(F1398&lt;Premissas!$B$8,Premissas!$B$13,IF(F1398&lt;Premissas!$B$9,Premissas!$B$14,IF(F1398&lt;Premissas!$B$10,Premissas!$B$15,IF(F1398&lt;Premissas!$B$11,Premissas!$B$16,IF(F1398&lt;Premissas!$B$12,Premissas!$B$17,Premissas!$B$18)))))</f>
        <v/>
      </c>
      <c r="L1398" s="5">
        <f>K1398/Premissas!$B$4</f>
        <v/>
      </c>
      <c r="M1398" s="2">
        <f>IF(K1398=Premissas!$B$18,"SIM","NÃO")</f>
        <v/>
      </c>
    </row>
    <row r="1399">
      <c r="A1399" s="2" t="inlineStr">
        <is>
          <t>5740240</t>
        </is>
      </c>
      <c r="B1399" s="2" t="inlineStr">
        <is>
          <t>ANDRE BARBOSA LOURENCO</t>
        </is>
      </c>
      <c r="C1399" s="2" t="n">
        <v>1965</v>
      </c>
      <c r="D1399" s="2">
        <f>IFERROR(TEXTJOIN(" | ",TRUE,UNIQUE(FILTER(Detalhe_Registro!$C:$C,(Detalhe_Registro!$D:$D=A1399)*(Detalhe_Registro!$E:$E=B1399)*(Detalhe_Registro!$M:$M="SIM")))),"")</f>
        <v/>
      </c>
      <c r="E1399" s="2">
        <f>COUNTIFS(Detalhe_Registro!$D:$D,A1399,Detalhe_Registro!$E:$E,B1399,Detalhe_Registro!$M:$M,"SIM")</f>
        <v/>
      </c>
      <c r="F1399" s="2">
        <f>IFERROR(MAXIFS(Detalhe_Registro!$N:$N,Detalhe_Registro!$D:$D,A1399,Detalhe_Registro!$E:$E,B1399,Detalhe_Registro!$M:$M,"SIM"),0)</f>
        <v/>
      </c>
      <c r="G1399" s="2">
        <f>IFERROR(AVERAGEIFS(Detalhe_Registro!$N:$N,Detalhe_Registro!$D:$D,A1399,Detalhe_Registro!$E:$E,B1399,Detalhe_Registro!$M:$M,"SIM"),0)</f>
        <v/>
      </c>
      <c r="H1399" s="2">
        <f>SUMIFS(Detalhe_Registro!$F:$F,Detalhe_Registro!$D:$D,A1399,Detalhe_Registro!$E:$E,B1399,Detalhe_Registro!$M:$M,"SIM")</f>
        <v/>
      </c>
      <c r="I1399" s="2">
        <f>SUMIFS(Detalhe_Registro!$G:$G,Detalhe_Registro!$D:$D,A1399,Detalhe_Registro!$E:$E,B1399,Detalhe_Registro!$M:$M,"SIM")</f>
        <v/>
      </c>
      <c r="J1399" s="2">
        <f>IF(F1399&lt;Premissas!$B$8,"&lt; 1,00",IF(F1399&lt;Premissas!$B$9,"1,00 – 1,19",IF(F1399&lt;Premissas!$B$10,"1,20 – 1,39",IF(F1399&lt;Premissas!$B$11,"1,40 – 1,59",IF(F1399&lt;Premissas!$B$12,"1,60 – 1,99","≥ 2,00")))))</f>
        <v/>
      </c>
      <c r="K1399" s="5">
        <f>IF(F1399&lt;Premissas!$B$8,Premissas!$B$13,IF(F1399&lt;Premissas!$B$9,Premissas!$B$14,IF(F1399&lt;Premissas!$B$10,Premissas!$B$15,IF(F1399&lt;Premissas!$B$11,Premissas!$B$16,IF(F1399&lt;Premissas!$B$12,Premissas!$B$17,Premissas!$B$18)))))</f>
        <v/>
      </c>
      <c r="L1399" s="5">
        <f>K1399/Premissas!$B$4</f>
        <v/>
      </c>
      <c r="M1399" s="2">
        <f>IF(K1399=Premissas!$B$18,"SIM","NÃO")</f>
        <v/>
      </c>
    </row>
    <row r="1400">
      <c r="A1400" s="2" t="inlineStr">
        <is>
          <t>308965</t>
        </is>
      </c>
      <c r="B1400" s="2" t="inlineStr">
        <is>
          <t>ANDRE FERREIRA APOLINARIO</t>
        </is>
      </c>
      <c r="C1400" s="2" t="n">
        <v>1965</v>
      </c>
      <c r="D1400" s="2">
        <f>IFERROR(TEXTJOIN(" | ",TRUE,UNIQUE(FILTER(Detalhe_Registro!$C:$C,(Detalhe_Registro!$D:$D=A1400)*(Detalhe_Registro!$E:$E=B1400)*(Detalhe_Registro!$M:$M="SIM")))),"")</f>
        <v/>
      </c>
      <c r="E1400" s="2">
        <f>COUNTIFS(Detalhe_Registro!$D:$D,A1400,Detalhe_Registro!$E:$E,B1400,Detalhe_Registro!$M:$M,"SIM")</f>
        <v/>
      </c>
      <c r="F1400" s="2">
        <f>IFERROR(MAXIFS(Detalhe_Registro!$N:$N,Detalhe_Registro!$D:$D,A1400,Detalhe_Registro!$E:$E,B1400,Detalhe_Registro!$M:$M,"SIM"),0)</f>
        <v/>
      </c>
      <c r="G1400" s="2">
        <f>IFERROR(AVERAGEIFS(Detalhe_Registro!$N:$N,Detalhe_Registro!$D:$D,A1400,Detalhe_Registro!$E:$E,B1400,Detalhe_Registro!$M:$M,"SIM"),0)</f>
        <v/>
      </c>
      <c r="H1400" s="2">
        <f>SUMIFS(Detalhe_Registro!$F:$F,Detalhe_Registro!$D:$D,A1400,Detalhe_Registro!$E:$E,B1400,Detalhe_Registro!$M:$M,"SIM")</f>
        <v/>
      </c>
      <c r="I1400" s="2">
        <f>SUMIFS(Detalhe_Registro!$G:$G,Detalhe_Registro!$D:$D,A1400,Detalhe_Registro!$E:$E,B1400,Detalhe_Registro!$M:$M,"SIM")</f>
        <v/>
      </c>
      <c r="J1400" s="2">
        <f>IF(F1400&lt;Premissas!$B$8,"&lt; 1,00",IF(F1400&lt;Premissas!$B$9,"1,00 – 1,19",IF(F1400&lt;Premissas!$B$10,"1,20 – 1,39",IF(F1400&lt;Premissas!$B$11,"1,40 – 1,59",IF(F1400&lt;Premissas!$B$12,"1,60 – 1,99","≥ 2,00")))))</f>
        <v/>
      </c>
      <c r="K1400" s="5">
        <f>IF(F1400&lt;Premissas!$B$8,Premissas!$B$13,IF(F1400&lt;Premissas!$B$9,Premissas!$B$14,IF(F1400&lt;Premissas!$B$10,Premissas!$B$15,IF(F1400&lt;Premissas!$B$11,Premissas!$B$16,IF(F1400&lt;Premissas!$B$12,Premissas!$B$17,Premissas!$B$18)))))</f>
        <v/>
      </c>
      <c r="L1400" s="5">
        <f>K1400/Premissas!$B$4</f>
        <v/>
      </c>
      <c r="M1400" s="2">
        <f>IF(K1400=Premissas!$B$18,"SIM","NÃO")</f>
        <v/>
      </c>
    </row>
    <row r="1401">
      <c r="A1401" s="2" t="inlineStr">
        <is>
          <t>5650690</t>
        </is>
      </c>
      <c r="B1401" s="2" t="inlineStr">
        <is>
          <t>ANDRE LUIZ</t>
        </is>
      </c>
      <c r="C1401" s="2" t="n">
        <v>1965</v>
      </c>
      <c r="D1401" s="2">
        <f>IFERROR(TEXTJOIN(" | ",TRUE,UNIQUE(FILTER(Detalhe_Registro!$C:$C,(Detalhe_Registro!$D:$D=A1401)*(Detalhe_Registro!$E:$E=B1401)*(Detalhe_Registro!$M:$M="SIM")))),"")</f>
        <v/>
      </c>
      <c r="E1401" s="2">
        <f>COUNTIFS(Detalhe_Registro!$D:$D,A1401,Detalhe_Registro!$E:$E,B1401,Detalhe_Registro!$M:$M,"SIM")</f>
        <v/>
      </c>
      <c r="F1401" s="2">
        <f>IFERROR(MAXIFS(Detalhe_Registro!$N:$N,Detalhe_Registro!$D:$D,A1401,Detalhe_Registro!$E:$E,B1401,Detalhe_Registro!$M:$M,"SIM"),0)</f>
        <v/>
      </c>
      <c r="G1401" s="2">
        <f>IFERROR(AVERAGEIFS(Detalhe_Registro!$N:$N,Detalhe_Registro!$D:$D,A1401,Detalhe_Registro!$E:$E,B1401,Detalhe_Registro!$M:$M,"SIM"),0)</f>
        <v/>
      </c>
      <c r="H1401" s="2">
        <f>SUMIFS(Detalhe_Registro!$F:$F,Detalhe_Registro!$D:$D,A1401,Detalhe_Registro!$E:$E,B1401,Detalhe_Registro!$M:$M,"SIM")</f>
        <v/>
      </c>
      <c r="I1401" s="2">
        <f>SUMIFS(Detalhe_Registro!$G:$G,Detalhe_Registro!$D:$D,A1401,Detalhe_Registro!$E:$E,B1401,Detalhe_Registro!$M:$M,"SIM")</f>
        <v/>
      </c>
      <c r="J1401" s="2">
        <f>IF(F1401&lt;Premissas!$B$8,"&lt; 1,00",IF(F1401&lt;Premissas!$B$9,"1,00 – 1,19",IF(F1401&lt;Premissas!$B$10,"1,20 – 1,39",IF(F1401&lt;Premissas!$B$11,"1,40 – 1,59",IF(F1401&lt;Premissas!$B$12,"1,60 – 1,99","≥ 2,00")))))</f>
        <v/>
      </c>
      <c r="K1401" s="5">
        <f>IF(F1401&lt;Premissas!$B$8,Premissas!$B$13,IF(F1401&lt;Premissas!$B$9,Premissas!$B$14,IF(F1401&lt;Premissas!$B$10,Premissas!$B$15,IF(F1401&lt;Premissas!$B$11,Premissas!$B$16,IF(F1401&lt;Premissas!$B$12,Premissas!$B$17,Premissas!$B$18)))))</f>
        <v/>
      </c>
      <c r="L1401" s="5">
        <f>K1401/Premissas!$B$4</f>
        <v/>
      </c>
      <c r="M1401" s="2">
        <f>IF(K1401=Premissas!$B$18,"SIM","NÃO")</f>
        <v/>
      </c>
    </row>
    <row r="1402">
      <c r="A1402" s="2" t="inlineStr">
        <is>
          <t>4261062</t>
        </is>
      </c>
      <c r="B1402" s="2" t="inlineStr">
        <is>
          <t>ANTONIO BRUNO DOS SANTOS VIEIRA</t>
        </is>
      </c>
      <c r="C1402" s="2" t="n">
        <v>1965</v>
      </c>
      <c r="D1402" s="2">
        <f>IFERROR(TEXTJOIN(" | ",TRUE,UNIQUE(FILTER(Detalhe_Registro!$C:$C,(Detalhe_Registro!$D:$D=A1402)*(Detalhe_Registro!$E:$E=B1402)*(Detalhe_Registro!$M:$M="SIM")))),"")</f>
        <v/>
      </c>
      <c r="E1402" s="2">
        <f>COUNTIFS(Detalhe_Registro!$D:$D,A1402,Detalhe_Registro!$E:$E,B1402,Detalhe_Registro!$M:$M,"SIM")</f>
        <v/>
      </c>
      <c r="F1402" s="2">
        <f>IFERROR(MAXIFS(Detalhe_Registro!$N:$N,Detalhe_Registro!$D:$D,A1402,Detalhe_Registro!$E:$E,B1402,Detalhe_Registro!$M:$M,"SIM"),0)</f>
        <v/>
      </c>
      <c r="G1402" s="2">
        <f>IFERROR(AVERAGEIFS(Detalhe_Registro!$N:$N,Detalhe_Registro!$D:$D,A1402,Detalhe_Registro!$E:$E,B1402,Detalhe_Registro!$M:$M,"SIM"),0)</f>
        <v/>
      </c>
      <c r="H1402" s="2">
        <f>SUMIFS(Detalhe_Registro!$F:$F,Detalhe_Registro!$D:$D,A1402,Detalhe_Registro!$E:$E,B1402,Detalhe_Registro!$M:$M,"SIM")</f>
        <v/>
      </c>
      <c r="I1402" s="2">
        <f>SUMIFS(Detalhe_Registro!$G:$G,Detalhe_Registro!$D:$D,A1402,Detalhe_Registro!$E:$E,B1402,Detalhe_Registro!$M:$M,"SIM")</f>
        <v/>
      </c>
      <c r="J1402" s="2">
        <f>IF(F1402&lt;Premissas!$B$8,"&lt; 1,00",IF(F1402&lt;Premissas!$B$9,"1,00 – 1,19",IF(F1402&lt;Premissas!$B$10,"1,20 – 1,39",IF(F1402&lt;Premissas!$B$11,"1,40 – 1,59",IF(F1402&lt;Premissas!$B$12,"1,60 – 1,99","≥ 2,00")))))</f>
        <v/>
      </c>
      <c r="K1402" s="5">
        <f>IF(F1402&lt;Premissas!$B$8,Premissas!$B$13,IF(F1402&lt;Premissas!$B$9,Premissas!$B$14,IF(F1402&lt;Premissas!$B$10,Premissas!$B$15,IF(F1402&lt;Premissas!$B$11,Premissas!$B$16,IF(F1402&lt;Premissas!$B$12,Premissas!$B$17,Premissas!$B$18)))))</f>
        <v/>
      </c>
      <c r="L1402" s="5">
        <f>K1402/Premissas!$B$4</f>
        <v/>
      </c>
      <c r="M1402" s="2">
        <f>IF(K1402=Premissas!$B$18,"SIM","NÃO")</f>
        <v/>
      </c>
    </row>
    <row r="1403">
      <c r="A1403" s="2" t="inlineStr">
        <is>
          <t>324132</t>
        </is>
      </c>
      <c r="B1403" s="2" t="inlineStr">
        <is>
          <t>ARIEL SOUZA OLIVEIRA</t>
        </is>
      </c>
      <c r="C1403" s="2" t="n">
        <v>1965</v>
      </c>
      <c r="D1403" s="2">
        <f>IFERROR(TEXTJOIN(" | ",TRUE,UNIQUE(FILTER(Detalhe_Registro!$C:$C,(Detalhe_Registro!$D:$D=A1403)*(Detalhe_Registro!$E:$E=B1403)*(Detalhe_Registro!$M:$M="SIM")))),"")</f>
        <v/>
      </c>
      <c r="E1403" s="2">
        <f>COUNTIFS(Detalhe_Registro!$D:$D,A1403,Detalhe_Registro!$E:$E,B1403,Detalhe_Registro!$M:$M,"SIM")</f>
        <v/>
      </c>
      <c r="F1403" s="2">
        <f>IFERROR(MAXIFS(Detalhe_Registro!$N:$N,Detalhe_Registro!$D:$D,A1403,Detalhe_Registro!$E:$E,B1403,Detalhe_Registro!$M:$M,"SIM"),0)</f>
        <v/>
      </c>
      <c r="G1403" s="2">
        <f>IFERROR(AVERAGEIFS(Detalhe_Registro!$N:$N,Detalhe_Registro!$D:$D,A1403,Detalhe_Registro!$E:$E,B1403,Detalhe_Registro!$M:$M,"SIM"),0)</f>
        <v/>
      </c>
      <c r="H1403" s="2">
        <f>SUMIFS(Detalhe_Registro!$F:$F,Detalhe_Registro!$D:$D,A1403,Detalhe_Registro!$E:$E,B1403,Detalhe_Registro!$M:$M,"SIM")</f>
        <v/>
      </c>
      <c r="I1403" s="2">
        <f>SUMIFS(Detalhe_Registro!$G:$G,Detalhe_Registro!$D:$D,A1403,Detalhe_Registro!$E:$E,B1403,Detalhe_Registro!$M:$M,"SIM")</f>
        <v/>
      </c>
      <c r="J1403" s="2">
        <f>IF(F1403&lt;Premissas!$B$8,"&lt; 1,00",IF(F1403&lt;Premissas!$B$9,"1,00 – 1,19",IF(F1403&lt;Premissas!$B$10,"1,20 – 1,39",IF(F1403&lt;Premissas!$B$11,"1,40 – 1,59",IF(F1403&lt;Premissas!$B$12,"1,60 – 1,99","≥ 2,00")))))</f>
        <v/>
      </c>
      <c r="K1403" s="5">
        <f>IF(F1403&lt;Premissas!$B$8,Premissas!$B$13,IF(F1403&lt;Premissas!$B$9,Premissas!$B$14,IF(F1403&lt;Premissas!$B$10,Premissas!$B$15,IF(F1403&lt;Premissas!$B$11,Premissas!$B$16,IF(F1403&lt;Premissas!$B$12,Premissas!$B$17,Premissas!$B$18)))))</f>
        <v/>
      </c>
      <c r="L1403" s="5">
        <f>K1403/Premissas!$B$4</f>
        <v/>
      </c>
      <c r="M1403" s="2">
        <f>IF(K1403=Premissas!$B$18,"SIM","NÃO")</f>
        <v/>
      </c>
    </row>
    <row r="1404">
      <c r="A1404" s="2" t="inlineStr">
        <is>
          <t>5609674</t>
        </is>
      </c>
      <c r="B1404" s="2" t="inlineStr">
        <is>
          <t>AUGUSTO DE MORAES CELIO</t>
        </is>
      </c>
      <c r="C1404" s="2" t="n">
        <v>1965</v>
      </c>
      <c r="D1404" s="2">
        <f>IFERROR(TEXTJOIN(" | ",TRUE,UNIQUE(FILTER(Detalhe_Registro!$C:$C,(Detalhe_Registro!$D:$D=A1404)*(Detalhe_Registro!$E:$E=B1404)*(Detalhe_Registro!$M:$M="SIM")))),"")</f>
        <v/>
      </c>
      <c r="E1404" s="2">
        <f>COUNTIFS(Detalhe_Registro!$D:$D,A1404,Detalhe_Registro!$E:$E,B1404,Detalhe_Registro!$M:$M,"SIM")</f>
        <v/>
      </c>
      <c r="F1404" s="2">
        <f>IFERROR(MAXIFS(Detalhe_Registro!$N:$N,Detalhe_Registro!$D:$D,A1404,Detalhe_Registro!$E:$E,B1404,Detalhe_Registro!$M:$M,"SIM"),0)</f>
        <v/>
      </c>
      <c r="G1404" s="2">
        <f>IFERROR(AVERAGEIFS(Detalhe_Registro!$N:$N,Detalhe_Registro!$D:$D,A1404,Detalhe_Registro!$E:$E,B1404,Detalhe_Registro!$M:$M,"SIM"),0)</f>
        <v/>
      </c>
      <c r="H1404" s="2">
        <f>SUMIFS(Detalhe_Registro!$F:$F,Detalhe_Registro!$D:$D,A1404,Detalhe_Registro!$E:$E,B1404,Detalhe_Registro!$M:$M,"SIM")</f>
        <v/>
      </c>
      <c r="I1404" s="2">
        <f>SUMIFS(Detalhe_Registro!$G:$G,Detalhe_Registro!$D:$D,A1404,Detalhe_Registro!$E:$E,B1404,Detalhe_Registro!$M:$M,"SIM")</f>
        <v/>
      </c>
      <c r="J1404" s="2">
        <f>IF(F1404&lt;Premissas!$B$8,"&lt; 1,00",IF(F1404&lt;Premissas!$B$9,"1,00 – 1,19",IF(F1404&lt;Premissas!$B$10,"1,20 – 1,39",IF(F1404&lt;Premissas!$B$11,"1,40 – 1,59",IF(F1404&lt;Premissas!$B$12,"1,60 – 1,99","≥ 2,00")))))</f>
        <v/>
      </c>
      <c r="K1404" s="5">
        <f>IF(F1404&lt;Premissas!$B$8,Premissas!$B$13,IF(F1404&lt;Premissas!$B$9,Premissas!$B$14,IF(F1404&lt;Premissas!$B$10,Premissas!$B$15,IF(F1404&lt;Premissas!$B$11,Premissas!$B$16,IF(F1404&lt;Premissas!$B$12,Premissas!$B$17,Premissas!$B$18)))))</f>
        <v/>
      </c>
      <c r="L1404" s="5">
        <f>K1404/Premissas!$B$4</f>
        <v/>
      </c>
      <c r="M1404" s="2">
        <f>IF(K1404=Premissas!$B$18,"SIM","NÃO")</f>
        <v/>
      </c>
    </row>
    <row r="1405">
      <c r="A1405" s="2" t="inlineStr">
        <is>
          <t>6027636</t>
        </is>
      </c>
      <c r="B1405" s="2" t="inlineStr">
        <is>
          <t>Adalicio De Jesus Santos</t>
        </is>
      </c>
      <c r="C1405" s="2" t="n">
        <v>1965</v>
      </c>
      <c r="D1405" s="2">
        <f>IFERROR(TEXTJOIN(" | ",TRUE,UNIQUE(FILTER(Detalhe_Registro!$C:$C,(Detalhe_Registro!$D:$D=A1405)*(Detalhe_Registro!$E:$E=B1405)*(Detalhe_Registro!$M:$M="SIM")))),"")</f>
        <v/>
      </c>
      <c r="E1405" s="2">
        <f>COUNTIFS(Detalhe_Registro!$D:$D,A1405,Detalhe_Registro!$E:$E,B1405,Detalhe_Registro!$M:$M,"SIM")</f>
        <v/>
      </c>
      <c r="F1405" s="2">
        <f>IFERROR(MAXIFS(Detalhe_Registro!$N:$N,Detalhe_Registro!$D:$D,A1405,Detalhe_Registro!$E:$E,B1405,Detalhe_Registro!$M:$M,"SIM"),0)</f>
        <v/>
      </c>
      <c r="G1405" s="2">
        <f>IFERROR(AVERAGEIFS(Detalhe_Registro!$N:$N,Detalhe_Registro!$D:$D,A1405,Detalhe_Registro!$E:$E,B1405,Detalhe_Registro!$M:$M,"SIM"),0)</f>
        <v/>
      </c>
      <c r="H1405" s="2">
        <f>SUMIFS(Detalhe_Registro!$F:$F,Detalhe_Registro!$D:$D,A1405,Detalhe_Registro!$E:$E,B1405,Detalhe_Registro!$M:$M,"SIM")</f>
        <v/>
      </c>
      <c r="I1405" s="2">
        <f>SUMIFS(Detalhe_Registro!$G:$G,Detalhe_Registro!$D:$D,A1405,Detalhe_Registro!$E:$E,B1405,Detalhe_Registro!$M:$M,"SIM")</f>
        <v/>
      </c>
      <c r="J1405" s="2">
        <f>IF(F1405&lt;Premissas!$B$8,"&lt; 1,00",IF(F1405&lt;Premissas!$B$9,"1,00 – 1,19",IF(F1405&lt;Premissas!$B$10,"1,20 – 1,39",IF(F1405&lt;Premissas!$B$11,"1,40 – 1,59",IF(F1405&lt;Premissas!$B$12,"1,60 – 1,99","≥ 2,00")))))</f>
        <v/>
      </c>
      <c r="K1405" s="5">
        <f>IF(F1405&lt;Premissas!$B$8,Premissas!$B$13,IF(F1405&lt;Premissas!$B$9,Premissas!$B$14,IF(F1405&lt;Premissas!$B$10,Premissas!$B$15,IF(F1405&lt;Premissas!$B$11,Premissas!$B$16,IF(F1405&lt;Premissas!$B$12,Premissas!$B$17,Premissas!$B$18)))))</f>
        <v/>
      </c>
      <c r="L1405" s="5">
        <f>K1405/Premissas!$B$4</f>
        <v/>
      </c>
      <c r="M1405" s="2">
        <f>IF(K1405=Premissas!$B$18,"SIM","NÃO")</f>
        <v/>
      </c>
    </row>
    <row r="1406">
      <c r="A1406" s="2" t="inlineStr">
        <is>
          <t>86952</t>
        </is>
      </c>
      <c r="B1406" s="2" t="inlineStr">
        <is>
          <t>Aderso Amando Agra</t>
        </is>
      </c>
      <c r="C1406" s="2" t="n">
        <v>1965</v>
      </c>
      <c r="D1406" s="2">
        <f>IFERROR(TEXTJOIN(" | ",TRUE,UNIQUE(FILTER(Detalhe_Registro!$C:$C,(Detalhe_Registro!$D:$D=A1406)*(Detalhe_Registro!$E:$E=B1406)*(Detalhe_Registro!$M:$M="SIM")))),"")</f>
        <v/>
      </c>
      <c r="E1406" s="2">
        <f>COUNTIFS(Detalhe_Registro!$D:$D,A1406,Detalhe_Registro!$E:$E,B1406,Detalhe_Registro!$M:$M,"SIM")</f>
        <v/>
      </c>
      <c r="F1406" s="2">
        <f>IFERROR(MAXIFS(Detalhe_Registro!$N:$N,Detalhe_Registro!$D:$D,A1406,Detalhe_Registro!$E:$E,B1406,Detalhe_Registro!$M:$M,"SIM"),0)</f>
        <v/>
      </c>
      <c r="G1406" s="2">
        <f>IFERROR(AVERAGEIFS(Detalhe_Registro!$N:$N,Detalhe_Registro!$D:$D,A1406,Detalhe_Registro!$E:$E,B1406,Detalhe_Registro!$M:$M,"SIM"),0)</f>
        <v/>
      </c>
      <c r="H1406" s="2">
        <f>SUMIFS(Detalhe_Registro!$F:$F,Detalhe_Registro!$D:$D,A1406,Detalhe_Registro!$E:$E,B1406,Detalhe_Registro!$M:$M,"SIM")</f>
        <v/>
      </c>
      <c r="I1406" s="2">
        <f>SUMIFS(Detalhe_Registro!$G:$G,Detalhe_Registro!$D:$D,A1406,Detalhe_Registro!$E:$E,B1406,Detalhe_Registro!$M:$M,"SIM")</f>
        <v/>
      </c>
      <c r="J1406" s="2">
        <f>IF(F1406&lt;Premissas!$B$8,"&lt; 1,00",IF(F1406&lt;Premissas!$B$9,"1,00 – 1,19",IF(F1406&lt;Premissas!$B$10,"1,20 – 1,39",IF(F1406&lt;Premissas!$B$11,"1,40 – 1,59",IF(F1406&lt;Premissas!$B$12,"1,60 – 1,99","≥ 2,00")))))</f>
        <v/>
      </c>
      <c r="K1406" s="5">
        <f>IF(F1406&lt;Premissas!$B$8,Premissas!$B$13,IF(F1406&lt;Premissas!$B$9,Premissas!$B$14,IF(F1406&lt;Premissas!$B$10,Premissas!$B$15,IF(F1406&lt;Premissas!$B$11,Premissas!$B$16,IF(F1406&lt;Premissas!$B$12,Premissas!$B$17,Premissas!$B$18)))))</f>
        <v/>
      </c>
      <c r="L1406" s="5">
        <f>K1406/Premissas!$B$4</f>
        <v/>
      </c>
      <c r="M1406" s="2">
        <f>IF(K1406=Premissas!$B$18,"SIM","NÃO")</f>
        <v/>
      </c>
    </row>
    <row r="1407">
      <c r="A1407" s="2" t="inlineStr">
        <is>
          <t>5731801</t>
        </is>
      </c>
      <c r="B1407" s="2" t="inlineStr">
        <is>
          <t>Akila Tabita Goncalves Cordeiro</t>
        </is>
      </c>
      <c r="C1407" s="2" t="n">
        <v>1965</v>
      </c>
      <c r="D1407" s="2">
        <f>IFERROR(TEXTJOIN(" | ",TRUE,UNIQUE(FILTER(Detalhe_Registro!$C:$C,(Detalhe_Registro!$D:$D=A1407)*(Detalhe_Registro!$E:$E=B1407)*(Detalhe_Registro!$M:$M="SIM")))),"")</f>
        <v/>
      </c>
      <c r="E1407" s="2">
        <f>COUNTIFS(Detalhe_Registro!$D:$D,A1407,Detalhe_Registro!$E:$E,B1407,Detalhe_Registro!$M:$M,"SIM")</f>
        <v/>
      </c>
      <c r="F1407" s="2">
        <f>IFERROR(MAXIFS(Detalhe_Registro!$N:$N,Detalhe_Registro!$D:$D,A1407,Detalhe_Registro!$E:$E,B1407,Detalhe_Registro!$M:$M,"SIM"),0)</f>
        <v/>
      </c>
      <c r="G1407" s="2">
        <f>IFERROR(AVERAGEIFS(Detalhe_Registro!$N:$N,Detalhe_Registro!$D:$D,A1407,Detalhe_Registro!$E:$E,B1407,Detalhe_Registro!$M:$M,"SIM"),0)</f>
        <v/>
      </c>
      <c r="H1407" s="2">
        <f>SUMIFS(Detalhe_Registro!$F:$F,Detalhe_Registro!$D:$D,A1407,Detalhe_Registro!$E:$E,B1407,Detalhe_Registro!$M:$M,"SIM")</f>
        <v/>
      </c>
      <c r="I1407" s="2">
        <f>SUMIFS(Detalhe_Registro!$G:$G,Detalhe_Registro!$D:$D,A1407,Detalhe_Registro!$E:$E,B1407,Detalhe_Registro!$M:$M,"SIM")</f>
        <v/>
      </c>
      <c r="J1407" s="2">
        <f>IF(F1407&lt;Premissas!$B$8,"&lt; 1,00",IF(F1407&lt;Premissas!$B$9,"1,00 – 1,19",IF(F1407&lt;Premissas!$B$10,"1,20 – 1,39",IF(F1407&lt;Premissas!$B$11,"1,40 – 1,59",IF(F1407&lt;Premissas!$B$12,"1,60 – 1,99","≥ 2,00")))))</f>
        <v/>
      </c>
      <c r="K1407" s="5">
        <f>IF(F1407&lt;Premissas!$B$8,Premissas!$B$13,IF(F1407&lt;Premissas!$B$9,Premissas!$B$14,IF(F1407&lt;Premissas!$B$10,Premissas!$B$15,IF(F1407&lt;Premissas!$B$11,Premissas!$B$16,IF(F1407&lt;Premissas!$B$12,Premissas!$B$17,Premissas!$B$18)))))</f>
        <v/>
      </c>
      <c r="L1407" s="5">
        <f>K1407/Premissas!$B$4</f>
        <v/>
      </c>
      <c r="M1407" s="2">
        <f>IF(K1407=Premissas!$B$18,"SIM","NÃO")</f>
        <v/>
      </c>
    </row>
    <row r="1408">
      <c r="A1408" s="2" t="inlineStr">
        <is>
          <t>4116852</t>
        </is>
      </c>
      <c r="B1408" s="2" t="inlineStr">
        <is>
          <t>Alecandra De Melo De Oliveira</t>
        </is>
      </c>
      <c r="C1408" s="2" t="n">
        <v>1965</v>
      </c>
      <c r="D1408" s="2">
        <f>IFERROR(TEXTJOIN(" | ",TRUE,UNIQUE(FILTER(Detalhe_Registro!$C:$C,(Detalhe_Registro!$D:$D=A1408)*(Detalhe_Registro!$E:$E=B1408)*(Detalhe_Registro!$M:$M="SIM")))),"")</f>
        <v/>
      </c>
      <c r="E1408" s="2">
        <f>COUNTIFS(Detalhe_Registro!$D:$D,A1408,Detalhe_Registro!$E:$E,B1408,Detalhe_Registro!$M:$M,"SIM")</f>
        <v/>
      </c>
      <c r="F1408" s="2">
        <f>IFERROR(MAXIFS(Detalhe_Registro!$N:$N,Detalhe_Registro!$D:$D,A1408,Detalhe_Registro!$E:$E,B1408,Detalhe_Registro!$M:$M,"SIM"),0)</f>
        <v/>
      </c>
      <c r="G1408" s="2">
        <f>IFERROR(AVERAGEIFS(Detalhe_Registro!$N:$N,Detalhe_Registro!$D:$D,A1408,Detalhe_Registro!$E:$E,B1408,Detalhe_Registro!$M:$M,"SIM"),0)</f>
        <v/>
      </c>
      <c r="H1408" s="2">
        <f>SUMIFS(Detalhe_Registro!$F:$F,Detalhe_Registro!$D:$D,A1408,Detalhe_Registro!$E:$E,B1408,Detalhe_Registro!$M:$M,"SIM")</f>
        <v/>
      </c>
      <c r="I1408" s="2">
        <f>SUMIFS(Detalhe_Registro!$G:$G,Detalhe_Registro!$D:$D,A1408,Detalhe_Registro!$E:$E,B1408,Detalhe_Registro!$M:$M,"SIM")</f>
        <v/>
      </c>
      <c r="J1408" s="2">
        <f>IF(F1408&lt;Premissas!$B$8,"&lt; 1,00",IF(F1408&lt;Premissas!$B$9,"1,00 – 1,19",IF(F1408&lt;Premissas!$B$10,"1,20 – 1,39",IF(F1408&lt;Premissas!$B$11,"1,40 – 1,59",IF(F1408&lt;Premissas!$B$12,"1,60 – 1,99","≥ 2,00")))))</f>
        <v/>
      </c>
      <c r="K1408" s="5">
        <f>IF(F1408&lt;Premissas!$B$8,Premissas!$B$13,IF(F1408&lt;Premissas!$B$9,Premissas!$B$14,IF(F1408&lt;Premissas!$B$10,Premissas!$B$15,IF(F1408&lt;Premissas!$B$11,Premissas!$B$16,IF(F1408&lt;Premissas!$B$12,Premissas!$B$17,Premissas!$B$18)))))</f>
        <v/>
      </c>
      <c r="L1408" s="5">
        <f>K1408/Premissas!$B$4</f>
        <v/>
      </c>
      <c r="M1408" s="2">
        <f>IF(K1408=Premissas!$B$18,"SIM","NÃO")</f>
        <v/>
      </c>
    </row>
    <row r="1409">
      <c r="A1409" s="2" t="inlineStr">
        <is>
          <t>6029566</t>
        </is>
      </c>
      <c r="B1409" s="2" t="inlineStr">
        <is>
          <t>Alexandre Carpani</t>
        </is>
      </c>
      <c r="C1409" s="2" t="n">
        <v>1965</v>
      </c>
      <c r="D1409" s="2">
        <f>IFERROR(TEXTJOIN(" | ",TRUE,UNIQUE(FILTER(Detalhe_Registro!$C:$C,(Detalhe_Registro!$D:$D=A1409)*(Detalhe_Registro!$E:$E=B1409)*(Detalhe_Registro!$M:$M="SIM")))),"")</f>
        <v/>
      </c>
      <c r="E1409" s="2">
        <f>COUNTIFS(Detalhe_Registro!$D:$D,A1409,Detalhe_Registro!$E:$E,B1409,Detalhe_Registro!$M:$M,"SIM")</f>
        <v/>
      </c>
      <c r="F1409" s="2">
        <f>IFERROR(MAXIFS(Detalhe_Registro!$N:$N,Detalhe_Registro!$D:$D,A1409,Detalhe_Registro!$E:$E,B1409,Detalhe_Registro!$M:$M,"SIM"),0)</f>
        <v/>
      </c>
      <c r="G1409" s="2">
        <f>IFERROR(AVERAGEIFS(Detalhe_Registro!$N:$N,Detalhe_Registro!$D:$D,A1409,Detalhe_Registro!$E:$E,B1409,Detalhe_Registro!$M:$M,"SIM"),0)</f>
        <v/>
      </c>
      <c r="H1409" s="2">
        <f>SUMIFS(Detalhe_Registro!$F:$F,Detalhe_Registro!$D:$D,A1409,Detalhe_Registro!$E:$E,B1409,Detalhe_Registro!$M:$M,"SIM")</f>
        <v/>
      </c>
      <c r="I1409" s="2">
        <f>SUMIFS(Detalhe_Registro!$G:$G,Detalhe_Registro!$D:$D,A1409,Detalhe_Registro!$E:$E,B1409,Detalhe_Registro!$M:$M,"SIM")</f>
        <v/>
      </c>
      <c r="J1409" s="2">
        <f>IF(F1409&lt;Premissas!$B$8,"&lt; 1,00",IF(F1409&lt;Premissas!$B$9,"1,00 – 1,19",IF(F1409&lt;Premissas!$B$10,"1,20 – 1,39",IF(F1409&lt;Premissas!$B$11,"1,40 – 1,59",IF(F1409&lt;Premissas!$B$12,"1,60 – 1,99","≥ 2,00")))))</f>
        <v/>
      </c>
      <c r="K1409" s="5">
        <f>IF(F1409&lt;Premissas!$B$8,Premissas!$B$13,IF(F1409&lt;Premissas!$B$9,Premissas!$B$14,IF(F1409&lt;Premissas!$B$10,Premissas!$B$15,IF(F1409&lt;Premissas!$B$11,Premissas!$B$16,IF(F1409&lt;Premissas!$B$12,Premissas!$B$17,Premissas!$B$18)))))</f>
        <v/>
      </c>
      <c r="L1409" s="5">
        <f>K1409/Premissas!$B$4</f>
        <v/>
      </c>
      <c r="M1409" s="2">
        <f>IF(K1409=Premissas!$B$18,"SIM","NÃO")</f>
        <v/>
      </c>
    </row>
    <row r="1410">
      <c r="A1410" s="2" t="inlineStr">
        <is>
          <t>5996058</t>
        </is>
      </c>
      <c r="B1410" s="2" t="inlineStr">
        <is>
          <t>Alexandre Geraso Carazai</t>
        </is>
      </c>
      <c r="C1410" s="2" t="n">
        <v>1965</v>
      </c>
      <c r="D1410" s="2">
        <f>IFERROR(TEXTJOIN(" | ",TRUE,UNIQUE(FILTER(Detalhe_Registro!$C:$C,(Detalhe_Registro!$D:$D=A1410)*(Detalhe_Registro!$E:$E=B1410)*(Detalhe_Registro!$M:$M="SIM")))),"")</f>
        <v/>
      </c>
      <c r="E1410" s="2">
        <f>COUNTIFS(Detalhe_Registro!$D:$D,A1410,Detalhe_Registro!$E:$E,B1410,Detalhe_Registro!$M:$M,"SIM")</f>
        <v/>
      </c>
      <c r="F1410" s="2">
        <f>IFERROR(MAXIFS(Detalhe_Registro!$N:$N,Detalhe_Registro!$D:$D,A1410,Detalhe_Registro!$E:$E,B1410,Detalhe_Registro!$M:$M,"SIM"),0)</f>
        <v/>
      </c>
      <c r="G1410" s="2">
        <f>IFERROR(AVERAGEIFS(Detalhe_Registro!$N:$N,Detalhe_Registro!$D:$D,A1410,Detalhe_Registro!$E:$E,B1410,Detalhe_Registro!$M:$M,"SIM"),0)</f>
        <v/>
      </c>
      <c r="H1410" s="2">
        <f>SUMIFS(Detalhe_Registro!$F:$F,Detalhe_Registro!$D:$D,A1410,Detalhe_Registro!$E:$E,B1410,Detalhe_Registro!$M:$M,"SIM")</f>
        <v/>
      </c>
      <c r="I1410" s="2">
        <f>SUMIFS(Detalhe_Registro!$G:$G,Detalhe_Registro!$D:$D,A1410,Detalhe_Registro!$E:$E,B1410,Detalhe_Registro!$M:$M,"SIM")</f>
        <v/>
      </c>
      <c r="J1410" s="2">
        <f>IF(F1410&lt;Premissas!$B$8,"&lt; 1,00",IF(F1410&lt;Premissas!$B$9,"1,00 – 1,19",IF(F1410&lt;Premissas!$B$10,"1,20 – 1,39",IF(F1410&lt;Premissas!$B$11,"1,40 – 1,59",IF(F1410&lt;Premissas!$B$12,"1,60 – 1,99","≥ 2,00")))))</f>
        <v/>
      </c>
      <c r="K1410" s="5">
        <f>IF(F1410&lt;Premissas!$B$8,Premissas!$B$13,IF(F1410&lt;Premissas!$B$9,Premissas!$B$14,IF(F1410&lt;Premissas!$B$10,Premissas!$B$15,IF(F1410&lt;Premissas!$B$11,Premissas!$B$16,IF(F1410&lt;Premissas!$B$12,Premissas!$B$17,Premissas!$B$18)))))</f>
        <v/>
      </c>
      <c r="L1410" s="5">
        <f>K1410/Premissas!$B$4</f>
        <v/>
      </c>
      <c r="M1410" s="2">
        <f>IF(K1410=Premissas!$B$18,"SIM","NÃO")</f>
        <v/>
      </c>
    </row>
    <row r="1411">
      <c r="A1411" s="2" t="inlineStr">
        <is>
          <t>5927820</t>
        </is>
      </c>
      <c r="B1411" s="2" t="inlineStr">
        <is>
          <t>Alisson Rocha Vieira</t>
        </is>
      </c>
      <c r="C1411" s="2" t="n">
        <v>1965</v>
      </c>
      <c r="D1411" s="2">
        <f>IFERROR(TEXTJOIN(" | ",TRUE,UNIQUE(FILTER(Detalhe_Registro!$C:$C,(Detalhe_Registro!$D:$D=A1411)*(Detalhe_Registro!$E:$E=B1411)*(Detalhe_Registro!$M:$M="SIM")))),"")</f>
        <v/>
      </c>
      <c r="E1411" s="2">
        <f>COUNTIFS(Detalhe_Registro!$D:$D,A1411,Detalhe_Registro!$E:$E,B1411,Detalhe_Registro!$M:$M,"SIM")</f>
        <v/>
      </c>
      <c r="F1411" s="2">
        <f>IFERROR(MAXIFS(Detalhe_Registro!$N:$N,Detalhe_Registro!$D:$D,A1411,Detalhe_Registro!$E:$E,B1411,Detalhe_Registro!$M:$M,"SIM"),0)</f>
        <v/>
      </c>
      <c r="G1411" s="2">
        <f>IFERROR(AVERAGEIFS(Detalhe_Registro!$N:$N,Detalhe_Registro!$D:$D,A1411,Detalhe_Registro!$E:$E,B1411,Detalhe_Registro!$M:$M,"SIM"),0)</f>
        <v/>
      </c>
      <c r="H1411" s="2">
        <f>SUMIFS(Detalhe_Registro!$F:$F,Detalhe_Registro!$D:$D,A1411,Detalhe_Registro!$E:$E,B1411,Detalhe_Registro!$M:$M,"SIM")</f>
        <v/>
      </c>
      <c r="I1411" s="2">
        <f>SUMIFS(Detalhe_Registro!$G:$G,Detalhe_Registro!$D:$D,A1411,Detalhe_Registro!$E:$E,B1411,Detalhe_Registro!$M:$M,"SIM")</f>
        <v/>
      </c>
      <c r="J1411" s="2">
        <f>IF(F1411&lt;Premissas!$B$8,"&lt; 1,00",IF(F1411&lt;Premissas!$B$9,"1,00 – 1,19",IF(F1411&lt;Premissas!$B$10,"1,20 – 1,39",IF(F1411&lt;Premissas!$B$11,"1,40 – 1,59",IF(F1411&lt;Premissas!$B$12,"1,60 – 1,99","≥ 2,00")))))</f>
        <v/>
      </c>
      <c r="K1411" s="5">
        <f>IF(F1411&lt;Premissas!$B$8,Premissas!$B$13,IF(F1411&lt;Premissas!$B$9,Premissas!$B$14,IF(F1411&lt;Premissas!$B$10,Premissas!$B$15,IF(F1411&lt;Premissas!$B$11,Premissas!$B$16,IF(F1411&lt;Premissas!$B$12,Premissas!$B$17,Premissas!$B$18)))))</f>
        <v/>
      </c>
      <c r="L1411" s="5">
        <f>K1411/Premissas!$B$4</f>
        <v/>
      </c>
      <c r="M1411" s="2">
        <f>IF(K1411=Premissas!$B$18,"SIM","NÃO")</f>
        <v/>
      </c>
    </row>
    <row r="1412">
      <c r="A1412" s="2" t="inlineStr">
        <is>
          <t>5713986</t>
        </is>
      </c>
      <c r="B1412" s="2" t="inlineStr">
        <is>
          <t>Allex Macedo Silva</t>
        </is>
      </c>
      <c r="C1412" s="2" t="n">
        <v>1965</v>
      </c>
      <c r="D1412" s="2">
        <f>IFERROR(TEXTJOIN(" | ",TRUE,UNIQUE(FILTER(Detalhe_Registro!$C:$C,(Detalhe_Registro!$D:$D=A1412)*(Detalhe_Registro!$E:$E=B1412)*(Detalhe_Registro!$M:$M="SIM")))),"")</f>
        <v/>
      </c>
      <c r="E1412" s="2">
        <f>COUNTIFS(Detalhe_Registro!$D:$D,A1412,Detalhe_Registro!$E:$E,B1412,Detalhe_Registro!$M:$M,"SIM")</f>
        <v/>
      </c>
      <c r="F1412" s="2">
        <f>IFERROR(MAXIFS(Detalhe_Registro!$N:$N,Detalhe_Registro!$D:$D,A1412,Detalhe_Registro!$E:$E,B1412,Detalhe_Registro!$M:$M,"SIM"),0)</f>
        <v/>
      </c>
      <c r="G1412" s="2">
        <f>IFERROR(AVERAGEIFS(Detalhe_Registro!$N:$N,Detalhe_Registro!$D:$D,A1412,Detalhe_Registro!$E:$E,B1412,Detalhe_Registro!$M:$M,"SIM"),0)</f>
        <v/>
      </c>
      <c r="H1412" s="2">
        <f>SUMIFS(Detalhe_Registro!$F:$F,Detalhe_Registro!$D:$D,A1412,Detalhe_Registro!$E:$E,B1412,Detalhe_Registro!$M:$M,"SIM")</f>
        <v/>
      </c>
      <c r="I1412" s="2">
        <f>SUMIFS(Detalhe_Registro!$G:$G,Detalhe_Registro!$D:$D,A1412,Detalhe_Registro!$E:$E,B1412,Detalhe_Registro!$M:$M,"SIM")</f>
        <v/>
      </c>
      <c r="J1412" s="2">
        <f>IF(F1412&lt;Premissas!$B$8,"&lt; 1,00",IF(F1412&lt;Premissas!$B$9,"1,00 – 1,19",IF(F1412&lt;Premissas!$B$10,"1,20 – 1,39",IF(F1412&lt;Premissas!$B$11,"1,40 – 1,59",IF(F1412&lt;Premissas!$B$12,"1,60 – 1,99","≥ 2,00")))))</f>
        <v/>
      </c>
      <c r="K1412" s="5">
        <f>IF(F1412&lt;Premissas!$B$8,Premissas!$B$13,IF(F1412&lt;Premissas!$B$9,Premissas!$B$14,IF(F1412&lt;Premissas!$B$10,Premissas!$B$15,IF(F1412&lt;Premissas!$B$11,Premissas!$B$16,IF(F1412&lt;Premissas!$B$12,Premissas!$B$17,Premissas!$B$18)))))</f>
        <v/>
      </c>
      <c r="L1412" s="5">
        <f>K1412/Premissas!$B$4</f>
        <v/>
      </c>
      <c r="M1412" s="2">
        <f>IF(K1412=Premissas!$B$18,"SIM","NÃO")</f>
        <v/>
      </c>
    </row>
    <row r="1413">
      <c r="A1413" s="2" t="inlineStr">
        <is>
          <t>5449570</t>
        </is>
      </c>
      <c r="B1413" s="2" t="inlineStr">
        <is>
          <t>Ana Beatriz Dos Santos Silva</t>
        </is>
      </c>
      <c r="C1413" s="2" t="n">
        <v>1965</v>
      </c>
      <c r="D1413" s="2">
        <f>IFERROR(TEXTJOIN(" | ",TRUE,UNIQUE(FILTER(Detalhe_Registro!$C:$C,(Detalhe_Registro!$D:$D=A1413)*(Detalhe_Registro!$E:$E=B1413)*(Detalhe_Registro!$M:$M="SIM")))),"")</f>
        <v/>
      </c>
      <c r="E1413" s="2">
        <f>COUNTIFS(Detalhe_Registro!$D:$D,A1413,Detalhe_Registro!$E:$E,B1413,Detalhe_Registro!$M:$M,"SIM")</f>
        <v/>
      </c>
      <c r="F1413" s="2">
        <f>IFERROR(MAXIFS(Detalhe_Registro!$N:$N,Detalhe_Registro!$D:$D,A1413,Detalhe_Registro!$E:$E,B1413,Detalhe_Registro!$M:$M,"SIM"),0)</f>
        <v/>
      </c>
      <c r="G1413" s="2">
        <f>IFERROR(AVERAGEIFS(Detalhe_Registro!$N:$N,Detalhe_Registro!$D:$D,A1413,Detalhe_Registro!$E:$E,B1413,Detalhe_Registro!$M:$M,"SIM"),0)</f>
        <v/>
      </c>
      <c r="H1413" s="2">
        <f>SUMIFS(Detalhe_Registro!$F:$F,Detalhe_Registro!$D:$D,A1413,Detalhe_Registro!$E:$E,B1413,Detalhe_Registro!$M:$M,"SIM")</f>
        <v/>
      </c>
      <c r="I1413" s="2">
        <f>SUMIFS(Detalhe_Registro!$G:$G,Detalhe_Registro!$D:$D,A1413,Detalhe_Registro!$E:$E,B1413,Detalhe_Registro!$M:$M,"SIM")</f>
        <v/>
      </c>
      <c r="J1413" s="2">
        <f>IF(F1413&lt;Premissas!$B$8,"&lt; 1,00",IF(F1413&lt;Premissas!$B$9,"1,00 – 1,19",IF(F1413&lt;Premissas!$B$10,"1,20 – 1,39",IF(F1413&lt;Premissas!$B$11,"1,40 – 1,59",IF(F1413&lt;Premissas!$B$12,"1,60 – 1,99","≥ 2,00")))))</f>
        <v/>
      </c>
      <c r="K1413" s="5">
        <f>IF(F1413&lt;Premissas!$B$8,Premissas!$B$13,IF(F1413&lt;Premissas!$B$9,Premissas!$B$14,IF(F1413&lt;Premissas!$B$10,Premissas!$B$15,IF(F1413&lt;Premissas!$B$11,Premissas!$B$16,IF(F1413&lt;Premissas!$B$12,Premissas!$B$17,Premissas!$B$18)))))</f>
        <v/>
      </c>
      <c r="L1413" s="5">
        <f>K1413/Premissas!$B$4</f>
        <v/>
      </c>
      <c r="M1413" s="2">
        <f>IF(K1413=Premissas!$B$18,"SIM","NÃO")</f>
        <v/>
      </c>
    </row>
    <row r="1414">
      <c r="A1414" s="2" t="inlineStr">
        <is>
          <t>6036147</t>
        </is>
      </c>
      <c r="B1414" s="2" t="inlineStr">
        <is>
          <t>Ana Carla Raimundo Capistrano</t>
        </is>
      </c>
      <c r="C1414" s="2" t="n">
        <v>1965</v>
      </c>
      <c r="D1414" s="2">
        <f>IFERROR(TEXTJOIN(" | ",TRUE,UNIQUE(FILTER(Detalhe_Registro!$C:$C,(Detalhe_Registro!$D:$D=A1414)*(Detalhe_Registro!$E:$E=B1414)*(Detalhe_Registro!$M:$M="SIM")))),"")</f>
        <v/>
      </c>
      <c r="E1414" s="2">
        <f>COUNTIFS(Detalhe_Registro!$D:$D,A1414,Detalhe_Registro!$E:$E,B1414,Detalhe_Registro!$M:$M,"SIM")</f>
        <v/>
      </c>
      <c r="F1414" s="2">
        <f>IFERROR(MAXIFS(Detalhe_Registro!$N:$N,Detalhe_Registro!$D:$D,A1414,Detalhe_Registro!$E:$E,B1414,Detalhe_Registro!$M:$M,"SIM"),0)</f>
        <v/>
      </c>
      <c r="G1414" s="2">
        <f>IFERROR(AVERAGEIFS(Detalhe_Registro!$N:$N,Detalhe_Registro!$D:$D,A1414,Detalhe_Registro!$E:$E,B1414,Detalhe_Registro!$M:$M,"SIM"),0)</f>
        <v/>
      </c>
      <c r="H1414" s="2">
        <f>SUMIFS(Detalhe_Registro!$F:$F,Detalhe_Registro!$D:$D,A1414,Detalhe_Registro!$E:$E,B1414,Detalhe_Registro!$M:$M,"SIM")</f>
        <v/>
      </c>
      <c r="I1414" s="2">
        <f>SUMIFS(Detalhe_Registro!$G:$G,Detalhe_Registro!$D:$D,A1414,Detalhe_Registro!$E:$E,B1414,Detalhe_Registro!$M:$M,"SIM")</f>
        <v/>
      </c>
      <c r="J1414" s="2">
        <f>IF(F1414&lt;Premissas!$B$8,"&lt; 1,00",IF(F1414&lt;Premissas!$B$9,"1,00 – 1,19",IF(F1414&lt;Premissas!$B$10,"1,20 – 1,39",IF(F1414&lt;Premissas!$B$11,"1,40 – 1,59",IF(F1414&lt;Premissas!$B$12,"1,60 – 1,99","≥ 2,00")))))</f>
        <v/>
      </c>
      <c r="K1414" s="5">
        <f>IF(F1414&lt;Premissas!$B$8,Premissas!$B$13,IF(F1414&lt;Premissas!$B$9,Premissas!$B$14,IF(F1414&lt;Premissas!$B$10,Premissas!$B$15,IF(F1414&lt;Premissas!$B$11,Premissas!$B$16,IF(F1414&lt;Premissas!$B$12,Premissas!$B$17,Premissas!$B$18)))))</f>
        <v/>
      </c>
      <c r="L1414" s="5">
        <f>K1414/Premissas!$B$4</f>
        <v/>
      </c>
      <c r="M1414" s="2">
        <f>IF(K1414=Premissas!$B$18,"SIM","NÃO")</f>
        <v/>
      </c>
    </row>
    <row r="1415">
      <c r="A1415" s="2" t="inlineStr">
        <is>
          <t>6028381</t>
        </is>
      </c>
      <c r="B1415" s="2" t="inlineStr">
        <is>
          <t>Ana Carolina De Souza Silva</t>
        </is>
      </c>
      <c r="C1415" s="2" t="n">
        <v>1965</v>
      </c>
      <c r="D1415" s="2">
        <f>IFERROR(TEXTJOIN(" | ",TRUE,UNIQUE(FILTER(Detalhe_Registro!$C:$C,(Detalhe_Registro!$D:$D=A1415)*(Detalhe_Registro!$E:$E=B1415)*(Detalhe_Registro!$M:$M="SIM")))),"")</f>
        <v/>
      </c>
      <c r="E1415" s="2">
        <f>COUNTIFS(Detalhe_Registro!$D:$D,A1415,Detalhe_Registro!$E:$E,B1415,Detalhe_Registro!$M:$M,"SIM")</f>
        <v/>
      </c>
      <c r="F1415" s="2">
        <f>IFERROR(MAXIFS(Detalhe_Registro!$N:$N,Detalhe_Registro!$D:$D,A1415,Detalhe_Registro!$E:$E,B1415,Detalhe_Registro!$M:$M,"SIM"),0)</f>
        <v/>
      </c>
      <c r="G1415" s="2">
        <f>IFERROR(AVERAGEIFS(Detalhe_Registro!$N:$N,Detalhe_Registro!$D:$D,A1415,Detalhe_Registro!$E:$E,B1415,Detalhe_Registro!$M:$M,"SIM"),0)</f>
        <v/>
      </c>
      <c r="H1415" s="2">
        <f>SUMIFS(Detalhe_Registro!$F:$F,Detalhe_Registro!$D:$D,A1415,Detalhe_Registro!$E:$E,B1415,Detalhe_Registro!$M:$M,"SIM")</f>
        <v/>
      </c>
      <c r="I1415" s="2">
        <f>SUMIFS(Detalhe_Registro!$G:$G,Detalhe_Registro!$D:$D,A1415,Detalhe_Registro!$E:$E,B1415,Detalhe_Registro!$M:$M,"SIM")</f>
        <v/>
      </c>
      <c r="J1415" s="2">
        <f>IF(F1415&lt;Premissas!$B$8,"&lt; 1,00",IF(F1415&lt;Premissas!$B$9,"1,00 – 1,19",IF(F1415&lt;Premissas!$B$10,"1,20 – 1,39",IF(F1415&lt;Premissas!$B$11,"1,40 – 1,59",IF(F1415&lt;Premissas!$B$12,"1,60 – 1,99","≥ 2,00")))))</f>
        <v/>
      </c>
      <c r="K1415" s="5">
        <f>IF(F1415&lt;Premissas!$B$8,Premissas!$B$13,IF(F1415&lt;Premissas!$B$9,Premissas!$B$14,IF(F1415&lt;Premissas!$B$10,Premissas!$B$15,IF(F1415&lt;Premissas!$B$11,Premissas!$B$16,IF(F1415&lt;Premissas!$B$12,Premissas!$B$17,Premissas!$B$18)))))</f>
        <v/>
      </c>
      <c r="L1415" s="5">
        <f>K1415/Premissas!$B$4</f>
        <v/>
      </c>
      <c r="M1415" s="2">
        <f>IF(K1415=Premissas!$B$18,"SIM","NÃO")</f>
        <v/>
      </c>
    </row>
    <row r="1416">
      <c r="A1416" s="2" t="inlineStr">
        <is>
          <t>5578035</t>
        </is>
      </c>
      <c r="B1416" s="2" t="inlineStr">
        <is>
          <t>Ana Carolina Martins</t>
        </is>
      </c>
      <c r="C1416" s="2" t="n">
        <v>1965</v>
      </c>
      <c r="D1416" s="2">
        <f>IFERROR(TEXTJOIN(" | ",TRUE,UNIQUE(FILTER(Detalhe_Registro!$C:$C,(Detalhe_Registro!$D:$D=A1416)*(Detalhe_Registro!$E:$E=B1416)*(Detalhe_Registro!$M:$M="SIM")))),"")</f>
        <v/>
      </c>
      <c r="E1416" s="2">
        <f>COUNTIFS(Detalhe_Registro!$D:$D,A1416,Detalhe_Registro!$E:$E,B1416,Detalhe_Registro!$M:$M,"SIM")</f>
        <v/>
      </c>
      <c r="F1416" s="2">
        <f>IFERROR(MAXIFS(Detalhe_Registro!$N:$N,Detalhe_Registro!$D:$D,A1416,Detalhe_Registro!$E:$E,B1416,Detalhe_Registro!$M:$M,"SIM"),0)</f>
        <v/>
      </c>
      <c r="G1416" s="2">
        <f>IFERROR(AVERAGEIFS(Detalhe_Registro!$N:$N,Detalhe_Registro!$D:$D,A1416,Detalhe_Registro!$E:$E,B1416,Detalhe_Registro!$M:$M,"SIM"),0)</f>
        <v/>
      </c>
      <c r="H1416" s="2">
        <f>SUMIFS(Detalhe_Registro!$F:$F,Detalhe_Registro!$D:$D,A1416,Detalhe_Registro!$E:$E,B1416,Detalhe_Registro!$M:$M,"SIM")</f>
        <v/>
      </c>
      <c r="I1416" s="2">
        <f>SUMIFS(Detalhe_Registro!$G:$G,Detalhe_Registro!$D:$D,A1416,Detalhe_Registro!$E:$E,B1416,Detalhe_Registro!$M:$M,"SIM")</f>
        <v/>
      </c>
      <c r="J1416" s="2">
        <f>IF(F1416&lt;Premissas!$B$8,"&lt; 1,00",IF(F1416&lt;Premissas!$B$9,"1,00 – 1,19",IF(F1416&lt;Premissas!$B$10,"1,20 – 1,39",IF(F1416&lt;Premissas!$B$11,"1,40 – 1,59",IF(F1416&lt;Premissas!$B$12,"1,60 – 1,99","≥ 2,00")))))</f>
        <v/>
      </c>
      <c r="K1416" s="5">
        <f>IF(F1416&lt;Premissas!$B$8,Premissas!$B$13,IF(F1416&lt;Premissas!$B$9,Premissas!$B$14,IF(F1416&lt;Premissas!$B$10,Premissas!$B$15,IF(F1416&lt;Premissas!$B$11,Premissas!$B$16,IF(F1416&lt;Premissas!$B$12,Premissas!$B$17,Premissas!$B$18)))))</f>
        <v/>
      </c>
      <c r="L1416" s="5">
        <f>K1416/Premissas!$B$4</f>
        <v/>
      </c>
      <c r="M1416" s="2">
        <f>IF(K1416=Premissas!$B$18,"SIM","NÃO")</f>
        <v/>
      </c>
    </row>
    <row r="1417">
      <c r="A1417" s="2" t="inlineStr">
        <is>
          <t>5971438</t>
        </is>
      </c>
      <c r="B1417" s="2" t="inlineStr">
        <is>
          <t>Ana Claudia De Lima</t>
        </is>
      </c>
      <c r="C1417" s="2" t="n">
        <v>1965</v>
      </c>
      <c r="D1417" s="2">
        <f>IFERROR(TEXTJOIN(" | ",TRUE,UNIQUE(FILTER(Detalhe_Registro!$C:$C,(Detalhe_Registro!$D:$D=A1417)*(Detalhe_Registro!$E:$E=B1417)*(Detalhe_Registro!$M:$M="SIM")))),"")</f>
        <v/>
      </c>
      <c r="E1417" s="2">
        <f>COUNTIFS(Detalhe_Registro!$D:$D,A1417,Detalhe_Registro!$E:$E,B1417,Detalhe_Registro!$M:$M,"SIM")</f>
        <v/>
      </c>
      <c r="F1417" s="2">
        <f>IFERROR(MAXIFS(Detalhe_Registro!$N:$N,Detalhe_Registro!$D:$D,A1417,Detalhe_Registro!$E:$E,B1417,Detalhe_Registro!$M:$M,"SIM"),0)</f>
        <v/>
      </c>
      <c r="G1417" s="2">
        <f>IFERROR(AVERAGEIFS(Detalhe_Registro!$N:$N,Detalhe_Registro!$D:$D,A1417,Detalhe_Registro!$E:$E,B1417,Detalhe_Registro!$M:$M,"SIM"),0)</f>
        <v/>
      </c>
      <c r="H1417" s="2">
        <f>SUMIFS(Detalhe_Registro!$F:$F,Detalhe_Registro!$D:$D,A1417,Detalhe_Registro!$E:$E,B1417,Detalhe_Registro!$M:$M,"SIM")</f>
        <v/>
      </c>
      <c r="I1417" s="2">
        <f>SUMIFS(Detalhe_Registro!$G:$G,Detalhe_Registro!$D:$D,A1417,Detalhe_Registro!$E:$E,B1417,Detalhe_Registro!$M:$M,"SIM")</f>
        <v/>
      </c>
      <c r="J1417" s="2">
        <f>IF(F1417&lt;Premissas!$B$8,"&lt; 1,00",IF(F1417&lt;Premissas!$B$9,"1,00 – 1,19",IF(F1417&lt;Premissas!$B$10,"1,20 – 1,39",IF(F1417&lt;Premissas!$B$11,"1,40 – 1,59",IF(F1417&lt;Premissas!$B$12,"1,60 – 1,99","≥ 2,00")))))</f>
        <v/>
      </c>
      <c r="K1417" s="5">
        <f>IF(F1417&lt;Premissas!$B$8,Premissas!$B$13,IF(F1417&lt;Premissas!$B$9,Premissas!$B$14,IF(F1417&lt;Premissas!$B$10,Premissas!$B$15,IF(F1417&lt;Premissas!$B$11,Premissas!$B$16,IF(F1417&lt;Premissas!$B$12,Premissas!$B$17,Premissas!$B$18)))))</f>
        <v/>
      </c>
      <c r="L1417" s="5">
        <f>K1417/Premissas!$B$4</f>
        <v/>
      </c>
      <c r="M1417" s="2">
        <f>IF(K1417=Premissas!$B$18,"SIM","NÃO")</f>
        <v/>
      </c>
    </row>
    <row r="1418">
      <c r="A1418" s="2" t="inlineStr">
        <is>
          <t>6030564</t>
        </is>
      </c>
      <c r="B1418" s="2" t="inlineStr">
        <is>
          <t>Ana Paula Pereira Goncalves</t>
        </is>
      </c>
      <c r="C1418" s="2" t="n">
        <v>1965</v>
      </c>
      <c r="D1418" s="2">
        <f>IFERROR(TEXTJOIN(" | ",TRUE,UNIQUE(FILTER(Detalhe_Registro!$C:$C,(Detalhe_Registro!$D:$D=A1418)*(Detalhe_Registro!$E:$E=B1418)*(Detalhe_Registro!$M:$M="SIM")))),"")</f>
        <v/>
      </c>
      <c r="E1418" s="2">
        <f>COUNTIFS(Detalhe_Registro!$D:$D,A1418,Detalhe_Registro!$E:$E,B1418,Detalhe_Registro!$M:$M,"SIM")</f>
        <v/>
      </c>
      <c r="F1418" s="2">
        <f>IFERROR(MAXIFS(Detalhe_Registro!$N:$N,Detalhe_Registro!$D:$D,A1418,Detalhe_Registro!$E:$E,B1418,Detalhe_Registro!$M:$M,"SIM"),0)</f>
        <v/>
      </c>
      <c r="G1418" s="2">
        <f>IFERROR(AVERAGEIFS(Detalhe_Registro!$N:$N,Detalhe_Registro!$D:$D,A1418,Detalhe_Registro!$E:$E,B1418,Detalhe_Registro!$M:$M,"SIM"),0)</f>
        <v/>
      </c>
      <c r="H1418" s="2">
        <f>SUMIFS(Detalhe_Registro!$F:$F,Detalhe_Registro!$D:$D,A1418,Detalhe_Registro!$E:$E,B1418,Detalhe_Registro!$M:$M,"SIM")</f>
        <v/>
      </c>
      <c r="I1418" s="2">
        <f>SUMIFS(Detalhe_Registro!$G:$G,Detalhe_Registro!$D:$D,A1418,Detalhe_Registro!$E:$E,B1418,Detalhe_Registro!$M:$M,"SIM")</f>
        <v/>
      </c>
      <c r="J1418" s="2">
        <f>IF(F1418&lt;Premissas!$B$8,"&lt; 1,00",IF(F1418&lt;Premissas!$B$9,"1,00 – 1,19",IF(F1418&lt;Premissas!$B$10,"1,20 – 1,39",IF(F1418&lt;Premissas!$B$11,"1,40 – 1,59",IF(F1418&lt;Premissas!$B$12,"1,60 – 1,99","≥ 2,00")))))</f>
        <v/>
      </c>
      <c r="K1418" s="5">
        <f>IF(F1418&lt;Premissas!$B$8,Premissas!$B$13,IF(F1418&lt;Premissas!$B$9,Premissas!$B$14,IF(F1418&lt;Premissas!$B$10,Premissas!$B$15,IF(F1418&lt;Premissas!$B$11,Premissas!$B$16,IF(F1418&lt;Premissas!$B$12,Premissas!$B$17,Premissas!$B$18)))))</f>
        <v/>
      </c>
      <c r="L1418" s="5">
        <f>K1418/Premissas!$B$4</f>
        <v/>
      </c>
      <c r="M1418" s="2">
        <f>IF(K1418=Premissas!$B$18,"SIM","NÃO")</f>
        <v/>
      </c>
    </row>
    <row r="1419">
      <c r="A1419" s="2" t="inlineStr">
        <is>
          <t>5998581</t>
        </is>
      </c>
      <c r="B1419" s="2" t="inlineStr">
        <is>
          <t>Anayochukwu Bobby Onyewuchi</t>
        </is>
      </c>
      <c r="C1419" s="2" t="n">
        <v>1965</v>
      </c>
      <c r="D1419" s="2">
        <f>IFERROR(TEXTJOIN(" | ",TRUE,UNIQUE(FILTER(Detalhe_Registro!$C:$C,(Detalhe_Registro!$D:$D=A1419)*(Detalhe_Registro!$E:$E=B1419)*(Detalhe_Registro!$M:$M="SIM")))),"")</f>
        <v/>
      </c>
      <c r="E1419" s="2">
        <f>COUNTIFS(Detalhe_Registro!$D:$D,A1419,Detalhe_Registro!$E:$E,B1419,Detalhe_Registro!$M:$M,"SIM")</f>
        <v/>
      </c>
      <c r="F1419" s="2">
        <f>IFERROR(MAXIFS(Detalhe_Registro!$N:$N,Detalhe_Registro!$D:$D,A1419,Detalhe_Registro!$E:$E,B1419,Detalhe_Registro!$M:$M,"SIM"),0)</f>
        <v/>
      </c>
      <c r="G1419" s="2">
        <f>IFERROR(AVERAGEIFS(Detalhe_Registro!$N:$N,Detalhe_Registro!$D:$D,A1419,Detalhe_Registro!$E:$E,B1419,Detalhe_Registro!$M:$M,"SIM"),0)</f>
        <v/>
      </c>
      <c r="H1419" s="2">
        <f>SUMIFS(Detalhe_Registro!$F:$F,Detalhe_Registro!$D:$D,A1419,Detalhe_Registro!$E:$E,B1419,Detalhe_Registro!$M:$M,"SIM")</f>
        <v/>
      </c>
      <c r="I1419" s="2">
        <f>SUMIFS(Detalhe_Registro!$G:$G,Detalhe_Registro!$D:$D,A1419,Detalhe_Registro!$E:$E,B1419,Detalhe_Registro!$M:$M,"SIM")</f>
        <v/>
      </c>
      <c r="J1419" s="2">
        <f>IF(F1419&lt;Premissas!$B$8,"&lt; 1,00",IF(F1419&lt;Premissas!$B$9,"1,00 – 1,19",IF(F1419&lt;Premissas!$B$10,"1,20 – 1,39",IF(F1419&lt;Premissas!$B$11,"1,40 – 1,59",IF(F1419&lt;Premissas!$B$12,"1,60 – 1,99","≥ 2,00")))))</f>
        <v/>
      </c>
      <c r="K1419" s="5">
        <f>IF(F1419&lt;Premissas!$B$8,Premissas!$B$13,IF(F1419&lt;Premissas!$B$9,Premissas!$B$14,IF(F1419&lt;Premissas!$B$10,Premissas!$B$15,IF(F1419&lt;Premissas!$B$11,Premissas!$B$16,IF(F1419&lt;Premissas!$B$12,Premissas!$B$17,Premissas!$B$18)))))</f>
        <v/>
      </c>
      <c r="L1419" s="5">
        <f>K1419/Premissas!$B$4</f>
        <v/>
      </c>
      <c r="M1419" s="2">
        <f>IF(K1419=Premissas!$B$18,"SIM","NÃO")</f>
        <v/>
      </c>
    </row>
    <row r="1420">
      <c r="A1420" s="2" t="inlineStr">
        <is>
          <t>6014879</t>
        </is>
      </c>
      <c r="B1420" s="2" t="inlineStr">
        <is>
          <t>Anayochukwu Emmanuel Azi</t>
        </is>
      </c>
      <c r="C1420" s="2" t="n">
        <v>1965</v>
      </c>
      <c r="D1420" s="2">
        <f>IFERROR(TEXTJOIN(" | ",TRUE,UNIQUE(FILTER(Detalhe_Registro!$C:$C,(Detalhe_Registro!$D:$D=A1420)*(Detalhe_Registro!$E:$E=B1420)*(Detalhe_Registro!$M:$M="SIM")))),"")</f>
        <v/>
      </c>
      <c r="E1420" s="2">
        <f>COUNTIFS(Detalhe_Registro!$D:$D,A1420,Detalhe_Registro!$E:$E,B1420,Detalhe_Registro!$M:$M,"SIM")</f>
        <v/>
      </c>
      <c r="F1420" s="2">
        <f>IFERROR(MAXIFS(Detalhe_Registro!$N:$N,Detalhe_Registro!$D:$D,A1420,Detalhe_Registro!$E:$E,B1420,Detalhe_Registro!$M:$M,"SIM"),0)</f>
        <v/>
      </c>
      <c r="G1420" s="2">
        <f>IFERROR(AVERAGEIFS(Detalhe_Registro!$N:$N,Detalhe_Registro!$D:$D,A1420,Detalhe_Registro!$E:$E,B1420,Detalhe_Registro!$M:$M,"SIM"),0)</f>
        <v/>
      </c>
      <c r="H1420" s="2">
        <f>SUMIFS(Detalhe_Registro!$F:$F,Detalhe_Registro!$D:$D,A1420,Detalhe_Registro!$E:$E,B1420,Detalhe_Registro!$M:$M,"SIM")</f>
        <v/>
      </c>
      <c r="I1420" s="2">
        <f>SUMIFS(Detalhe_Registro!$G:$G,Detalhe_Registro!$D:$D,A1420,Detalhe_Registro!$E:$E,B1420,Detalhe_Registro!$M:$M,"SIM")</f>
        <v/>
      </c>
      <c r="J1420" s="2">
        <f>IF(F1420&lt;Premissas!$B$8,"&lt; 1,00",IF(F1420&lt;Premissas!$B$9,"1,00 – 1,19",IF(F1420&lt;Premissas!$B$10,"1,20 – 1,39",IF(F1420&lt;Premissas!$B$11,"1,40 – 1,59",IF(F1420&lt;Premissas!$B$12,"1,60 – 1,99","≥ 2,00")))))</f>
        <v/>
      </c>
      <c r="K1420" s="5">
        <f>IF(F1420&lt;Premissas!$B$8,Premissas!$B$13,IF(F1420&lt;Premissas!$B$9,Premissas!$B$14,IF(F1420&lt;Premissas!$B$10,Premissas!$B$15,IF(F1420&lt;Premissas!$B$11,Premissas!$B$16,IF(F1420&lt;Premissas!$B$12,Premissas!$B$17,Premissas!$B$18)))))</f>
        <v/>
      </c>
      <c r="L1420" s="5">
        <f>K1420/Premissas!$B$4</f>
        <v/>
      </c>
      <c r="M1420" s="2">
        <f>IF(K1420=Premissas!$B$18,"SIM","NÃO")</f>
        <v/>
      </c>
    </row>
    <row r="1421">
      <c r="A1421" s="2" t="inlineStr">
        <is>
          <t>6036104</t>
        </is>
      </c>
      <c r="B1421" s="2" t="inlineStr">
        <is>
          <t>Anderson Fernando Ribeiro</t>
        </is>
      </c>
      <c r="C1421" s="2" t="n">
        <v>1965</v>
      </c>
      <c r="D1421" s="2">
        <f>IFERROR(TEXTJOIN(" | ",TRUE,UNIQUE(FILTER(Detalhe_Registro!$C:$C,(Detalhe_Registro!$D:$D=A1421)*(Detalhe_Registro!$E:$E=B1421)*(Detalhe_Registro!$M:$M="SIM")))),"")</f>
        <v/>
      </c>
      <c r="E1421" s="2">
        <f>COUNTIFS(Detalhe_Registro!$D:$D,A1421,Detalhe_Registro!$E:$E,B1421,Detalhe_Registro!$M:$M,"SIM")</f>
        <v/>
      </c>
      <c r="F1421" s="2">
        <f>IFERROR(MAXIFS(Detalhe_Registro!$N:$N,Detalhe_Registro!$D:$D,A1421,Detalhe_Registro!$E:$E,B1421,Detalhe_Registro!$M:$M,"SIM"),0)</f>
        <v/>
      </c>
      <c r="G1421" s="2">
        <f>IFERROR(AVERAGEIFS(Detalhe_Registro!$N:$N,Detalhe_Registro!$D:$D,A1421,Detalhe_Registro!$E:$E,B1421,Detalhe_Registro!$M:$M,"SIM"),0)</f>
        <v/>
      </c>
      <c r="H1421" s="2">
        <f>SUMIFS(Detalhe_Registro!$F:$F,Detalhe_Registro!$D:$D,A1421,Detalhe_Registro!$E:$E,B1421,Detalhe_Registro!$M:$M,"SIM")</f>
        <v/>
      </c>
      <c r="I1421" s="2">
        <f>SUMIFS(Detalhe_Registro!$G:$G,Detalhe_Registro!$D:$D,A1421,Detalhe_Registro!$E:$E,B1421,Detalhe_Registro!$M:$M,"SIM")</f>
        <v/>
      </c>
      <c r="J1421" s="2">
        <f>IF(F1421&lt;Premissas!$B$8,"&lt; 1,00",IF(F1421&lt;Premissas!$B$9,"1,00 – 1,19",IF(F1421&lt;Premissas!$B$10,"1,20 – 1,39",IF(F1421&lt;Premissas!$B$11,"1,40 – 1,59",IF(F1421&lt;Premissas!$B$12,"1,60 – 1,99","≥ 2,00")))))</f>
        <v/>
      </c>
      <c r="K1421" s="5">
        <f>IF(F1421&lt;Premissas!$B$8,Premissas!$B$13,IF(F1421&lt;Premissas!$B$9,Premissas!$B$14,IF(F1421&lt;Premissas!$B$10,Premissas!$B$15,IF(F1421&lt;Premissas!$B$11,Premissas!$B$16,IF(F1421&lt;Premissas!$B$12,Premissas!$B$17,Premissas!$B$18)))))</f>
        <v/>
      </c>
      <c r="L1421" s="5">
        <f>K1421/Premissas!$B$4</f>
        <v/>
      </c>
      <c r="M1421" s="2">
        <f>IF(K1421=Premissas!$B$18,"SIM","NÃO")</f>
        <v/>
      </c>
    </row>
    <row r="1422">
      <c r="A1422" s="2" t="inlineStr">
        <is>
          <t>6025439</t>
        </is>
      </c>
      <c r="B1422" s="2" t="inlineStr">
        <is>
          <t>Anderson Ferreira Da Silva</t>
        </is>
      </c>
      <c r="C1422" s="2" t="n">
        <v>1965</v>
      </c>
      <c r="D1422" s="2">
        <f>IFERROR(TEXTJOIN(" | ",TRUE,UNIQUE(FILTER(Detalhe_Registro!$C:$C,(Detalhe_Registro!$D:$D=A1422)*(Detalhe_Registro!$E:$E=B1422)*(Detalhe_Registro!$M:$M="SIM")))),"")</f>
        <v/>
      </c>
      <c r="E1422" s="2">
        <f>COUNTIFS(Detalhe_Registro!$D:$D,A1422,Detalhe_Registro!$E:$E,B1422,Detalhe_Registro!$M:$M,"SIM")</f>
        <v/>
      </c>
      <c r="F1422" s="2">
        <f>IFERROR(MAXIFS(Detalhe_Registro!$N:$N,Detalhe_Registro!$D:$D,A1422,Detalhe_Registro!$E:$E,B1422,Detalhe_Registro!$M:$M,"SIM"),0)</f>
        <v/>
      </c>
      <c r="G1422" s="2">
        <f>IFERROR(AVERAGEIFS(Detalhe_Registro!$N:$N,Detalhe_Registro!$D:$D,A1422,Detalhe_Registro!$E:$E,B1422,Detalhe_Registro!$M:$M,"SIM"),0)</f>
        <v/>
      </c>
      <c r="H1422" s="2">
        <f>SUMIFS(Detalhe_Registro!$F:$F,Detalhe_Registro!$D:$D,A1422,Detalhe_Registro!$E:$E,B1422,Detalhe_Registro!$M:$M,"SIM")</f>
        <v/>
      </c>
      <c r="I1422" s="2">
        <f>SUMIFS(Detalhe_Registro!$G:$G,Detalhe_Registro!$D:$D,A1422,Detalhe_Registro!$E:$E,B1422,Detalhe_Registro!$M:$M,"SIM")</f>
        <v/>
      </c>
      <c r="J1422" s="2">
        <f>IF(F1422&lt;Premissas!$B$8,"&lt; 1,00",IF(F1422&lt;Premissas!$B$9,"1,00 – 1,19",IF(F1422&lt;Premissas!$B$10,"1,20 – 1,39",IF(F1422&lt;Premissas!$B$11,"1,40 – 1,59",IF(F1422&lt;Premissas!$B$12,"1,60 – 1,99","≥ 2,00")))))</f>
        <v/>
      </c>
      <c r="K1422" s="5">
        <f>IF(F1422&lt;Premissas!$B$8,Premissas!$B$13,IF(F1422&lt;Premissas!$B$9,Premissas!$B$14,IF(F1422&lt;Premissas!$B$10,Premissas!$B$15,IF(F1422&lt;Premissas!$B$11,Premissas!$B$16,IF(F1422&lt;Premissas!$B$12,Premissas!$B$17,Premissas!$B$18)))))</f>
        <v/>
      </c>
      <c r="L1422" s="5">
        <f>K1422/Premissas!$B$4</f>
        <v/>
      </c>
      <c r="M1422" s="2">
        <f>IF(K1422=Premissas!$B$18,"SIM","NÃO")</f>
        <v/>
      </c>
    </row>
    <row r="1423">
      <c r="A1423" s="2" t="inlineStr">
        <is>
          <t>5795923</t>
        </is>
      </c>
      <c r="B1423" s="2" t="inlineStr">
        <is>
          <t>Anderson Houck</t>
        </is>
      </c>
      <c r="C1423" s="2" t="n">
        <v>1965</v>
      </c>
      <c r="D1423" s="2">
        <f>IFERROR(TEXTJOIN(" | ",TRUE,UNIQUE(FILTER(Detalhe_Registro!$C:$C,(Detalhe_Registro!$D:$D=A1423)*(Detalhe_Registro!$E:$E=B1423)*(Detalhe_Registro!$M:$M="SIM")))),"")</f>
        <v/>
      </c>
      <c r="E1423" s="2">
        <f>COUNTIFS(Detalhe_Registro!$D:$D,A1423,Detalhe_Registro!$E:$E,B1423,Detalhe_Registro!$M:$M,"SIM")</f>
        <v/>
      </c>
      <c r="F1423" s="2">
        <f>IFERROR(MAXIFS(Detalhe_Registro!$N:$N,Detalhe_Registro!$D:$D,A1423,Detalhe_Registro!$E:$E,B1423,Detalhe_Registro!$M:$M,"SIM"),0)</f>
        <v/>
      </c>
      <c r="G1423" s="2">
        <f>IFERROR(AVERAGEIFS(Detalhe_Registro!$N:$N,Detalhe_Registro!$D:$D,A1423,Detalhe_Registro!$E:$E,B1423,Detalhe_Registro!$M:$M,"SIM"),0)</f>
        <v/>
      </c>
      <c r="H1423" s="2">
        <f>SUMIFS(Detalhe_Registro!$F:$F,Detalhe_Registro!$D:$D,A1423,Detalhe_Registro!$E:$E,B1423,Detalhe_Registro!$M:$M,"SIM")</f>
        <v/>
      </c>
      <c r="I1423" s="2">
        <f>SUMIFS(Detalhe_Registro!$G:$G,Detalhe_Registro!$D:$D,A1423,Detalhe_Registro!$E:$E,B1423,Detalhe_Registro!$M:$M,"SIM")</f>
        <v/>
      </c>
      <c r="J1423" s="2">
        <f>IF(F1423&lt;Premissas!$B$8,"&lt; 1,00",IF(F1423&lt;Premissas!$B$9,"1,00 – 1,19",IF(F1423&lt;Premissas!$B$10,"1,20 – 1,39",IF(F1423&lt;Premissas!$B$11,"1,40 – 1,59",IF(F1423&lt;Premissas!$B$12,"1,60 – 1,99","≥ 2,00")))))</f>
        <v/>
      </c>
      <c r="K1423" s="5">
        <f>IF(F1423&lt;Premissas!$B$8,Premissas!$B$13,IF(F1423&lt;Premissas!$B$9,Premissas!$B$14,IF(F1423&lt;Premissas!$B$10,Premissas!$B$15,IF(F1423&lt;Premissas!$B$11,Premissas!$B$16,IF(F1423&lt;Premissas!$B$12,Premissas!$B$17,Premissas!$B$18)))))</f>
        <v/>
      </c>
      <c r="L1423" s="5">
        <f>K1423/Premissas!$B$4</f>
        <v/>
      </c>
      <c r="M1423" s="2">
        <f>IF(K1423=Premissas!$B$18,"SIM","NÃO")</f>
        <v/>
      </c>
    </row>
    <row r="1424">
      <c r="A1424" s="2" t="inlineStr">
        <is>
          <t>6034640</t>
        </is>
      </c>
      <c r="B1424" s="2" t="inlineStr">
        <is>
          <t>Andre Lucas Dos Santos Ferreira</t>
        </is>
      </c>
      <c r="C1424" s="2" t="n">
        <v>1965</v>
      </c>
      <c r="D1424" s="2">
        <f>IFERROR(TEXTJOIN(" | ",TRUE,UNIQUE(FILTER(Detalhe_Registro!$C:$C,(Detalhe_Registro!$D:$D=A1424)*(Detalhe_Registro!$E:$E=B1424)*(Detalhe_Registro!$M:$M="SIM")))),"")</f>
        <v/>
      </c>
      <c r="E1424" s="2">
        <f>COUNTIFS(Detalhe_Registro!$D:$D,A1424,Detalhe_Registro!$E:$E,B1424,Detalhe_Registro!$M:$M,"SIM")</f>
        <v/>
      </c>
      <c r="F1424" s="2">
        <f>IFERROR(MAXIFS(Detalhe_Registro!$N:$N,Detalhe_Registro!$D:$D,A1424,Detalhe_Registro!$E:$E,B1424,Detalhe_Registro!$M:$M,"SIM"),0)</f>
        <v/>
      </c>
      <c r="G1424" s="2">
        <f>IFERROR(AVERAGEIFS(Detalhe_Registro!$N:$N,Detalhe_Registro!$D:$D,A1424,Detalhe_Registro!$E:$E,B1424,Detalhe_Registro!$M:$M,"SIM"),0)</f>
        <v/>
      </c>
      <c r="H1424" s="2">
        <f>SUMIFS(Detalhe_Registro!$F:$F,Detalhe_Registro!$D:$D,A1424,Detalhe_Registro!$E:$E,B1424,Detalhe_Registro!$M:$M,"SIM")</f>
        <v/>
      </c>
      <c r="I1424" s="2">
        <f>SUMIFS(Detalhe_Registro!$G:$G,Detalhe_Registro!$D:$D,A1424,Detalhe_Registro!$E:$E,B1424,Detalhe_Registro!$M:$M,"SIM")</f>
        <v/>
      </c>
      <c r="J1424" s="2">
        <f>IF(F1424&lt;Premissas!$B$8,"&lt; 1,00",IF(F1424&lt;Premissas!$B$9,"1,00 – 1,19",IF(F1424&lt;Premissas!$B$10,"1,20 – 1,39",IF(F1424&lt;Premissas!$B$11,"1,40 – 1,59",IF(F1424&lt;Premissas!$B$12,"1,60 – 1,99","≥ 2,00")))))</f>
        <v/>
      </c>
      <c r="K1424" s="5">
        <f>IF(F1424&lt;Premissas!$B$8,Premissas!$B$13,IF(F1424&lt;Premissas!$B$9,Premissas!$B$14,IF(F1424&lt;Premissas!$B$10,Premissas!$B$15,IF(F1424&lt;Premissas!$B$11,Premissas!$B$16,IF(F1424&lt;Premissas!$B$12,Premissas!$B$17,Premissas!$B$18)))))</f>
        <v/>
      </c>
      <c r="L1424" s="5">
        <f>K1424/Premissas!$B$4</f>
        <v/>
      </c>
      <c r="M1424" s="2">
        <f>IF(K1424=Premissas!$B$18,"SIM","NÃO")</f>
        <v/>
      </c>
    </row>
    <row r="1425">
      <c r="A1425" s="2" t="inlineStr">
        <is>
          <t>5937671</t>
        </is>
      </c>
      <c r="B1425" s="2" t="inlineStr">
        <is>
          <t>Andre Reis Da Mata Rodrigues</t>
        </is>
      </c>
      <c r="C1425" s="2" t="n">
        <v>1965</v>
      </c>
      <c r="D1425" s="2">
        <f>IFERROR(TEXTJOIN(" | ",TRUE,UNIQUE(FILTER(Detalhe_Registro!$C:$C,(Detalhe_Registro!$D:$D=A1425)*(Detalhe_Registro!$E:$E=B1425)*(Detalhe_Registro!$M:$M="SIM")))),"")</f>
        <v/>
      </c>
      <c r="E1425" s="2">
        <f>COUNTIFS(Detalhe_Registro!$D:$D,A1425,Detalhe_Registro!$E:$E,B1425,Detalhe_Registro!$M:$M,"SIM")</f>
        <v/>
      </c>
      <c r="F1425" s="2">
        <f>IFERROR(MAXIFS(Detalhe_Registro!$N:$N,Detalhe_Registro!$D:$D,A1425,Detalhe_Registro!$E:$E,B1425,Detalhe_Registro!$M:$M,"SIM"),0)</f>
        <v/>
      </c>
      <c r="G1425" s="2">
        <f>IFERROR(AVERAGEIFS(Detalhe_Registro!$N:$N,Detalhe_Registro!$D:$D,A1425,Detalhe_Registro!$E:$E,B1425,Detalhe_Registro!$M:$M,"SIM"),0)</f>
        <v/>
      </c>
      <c r="H1425" s="2">
        <f>SUMIFS(Detalhe_Registro!$F:$F,Detalhe_Registro!$D:$D,A1425,Detalhe_Registro!$E:$E,B1425,Detalhe_Registro!$M:$M,"SIM")</f>
        <v/>
      </c>
      <c r="I1425" s="2">
        <f>SUMIFS(Detalhe_Registro!$G:$G,Detalhe_Registro!$D:$D,A1425,Detalhe_Registro!$E:$E,B1425,Detalhe_Registro!$M:$M,"SIM")</f>
        <v/>
      </c>
      <c r="J1425" s="2">
        <f>IF(F1425&lt;Premissas!$B$8,"&lt; 1,00",IF(F1425&lt;Premissas!$B$9,"1,00 – 1,19",IF(F1425&lt;Premissas!$B$10,"1,20 – 1,39",IF(F1425&lt;Premissas!$B$11,"1,40 – 1,59",IF(F1425&lt;Premissas!$B$12,"1,60 – 1,99","≥ 2,00")))))</f>
        <v/>
      </c>
      <c r="K1425" s="5">
        <f>IF(F1425&lt;Premissas!$B$8,Premissas!$B$13,IF(F1425&lt;Premissas!$B$9,Premissas!$B$14,IF(F1425&lt;Premissas!$B$10,Premissas!$B$15,IF(F1425&lt;Premissas!$B$11,Premissas!$B$16,IF(F1425&lt;Premissas!$B$12,Premissas!$B$17,Premissas!$B$18)))))</f>
        <v/>
      </c>
      <c r="L1425" s="5">
        <f>K1425/Premissas!$B$4</f>
        <v/>
      </c>
      <c r="M1425" s="2">
        <f>IF(K1425=Premissas!$B$18,"SIM","NÃO")</f>
        <v/>
      </c>
    </row>
    <row r="1426">
      <c r="A1426" s="2" t="inlineStr">
        <is>
          <t>6001300</t>
        </is>
      </c>
      <c r="B1426" s="2" t="inlineStr">
        <is>
          <t>Andre Silva Castro</t>
        </is>
      </c>
      <c r="C1426" s="2" t="n">
        <v>1965</v>
      </c>
      <c r="D1426" s="2">
        <f>IFERROR(TEXTJOIN(" | ",TRUE,UNIQUE(FILTER(Detalhe_Registro!$C:$C,(Detalhe_Registro!$D:$D=A1426)*(Detalhe_Registro!$E:$E=B1426)*(Detalhe_Registro!$M:$M="SIM")))),"")</f>
        <v/>
      </c>
      <c r="E1426" s="2">
        <f>COUNTIFS(Detalhe_Registro!$D:$D,A1426,Detalhe_Registro!$E:$E,B1426,Detalhe_Registro!$M:$M,"SIM")</f>
        <v/>
      </c>
      <c r="F1426" s="2">
        <f>IFERROR(MAXIFS(Detalhe_Registro!$N:$N,Detalhe_Registro!$D:$D,A1426,Detalhe_Registro!$E:$E,B1426,Detalhe_Registro!$M:$M,"SIM"),0)</f>
        <v/>
      </c>
      <c r="G1426" s="2">
        <f>IFERROR(AVERAGEIFS(Detalhe_Registro!$N:$N,Detalhe_Registro!$D:$D,A1426,Detalhe_Registro!$E:$E,B1426,Detalhe_Registro!$M:$M,"SIM"),0)</f>
        <v/>
      </c>
      <c r="H1426" s="2">
        <f>SUMIFS(Detalhe_Registro!$F:$F,Detalhe_Registro!$D:$D,A1426,Detalhe_Registro!$E:$E,B1426,Detalhe_Registro!$M:$M,"SIM")</f>
        <v/>
      </c>
      <c r="I1426" s="2">
        <f>SUMIFS(Detalhe_Registro!$G:$G,Detalhe_Registro!$D:$D,A1426,Detalhe_Registro!$E:$E,B1426,Detalhe_Registro!$M:$M,"SIM")</f>
        <v/>
      </c>
      <c r="J1426" s="2">
        <f>IF(F1426&lt;Premissas!$B$8,"&lt; 1,00",IF(F1426&lt;Premissas!$B$9,"1,00 – 1,19",IF(F1426&lt;Premissas!$B$10,"1,20 – 1,39",IF(F1426&lt;Premissas!$B$11,"1,40 – 1,59",IF(F1426&lt;Premissas!$B$12,"1,60 – 1,99","≥ 2,00")))))</f>
        <v/>
      </c>
      <c r="K1426" s="5">
        <f>IF(F1426&lt;Premissas!$B$8,Premissas!$B$13,IF(F1426&lt;Premissas!$B$9,Premissas!$B$14,IF(F1426&lt;Premissas!$B$10,Premissas!$B$15,IF(F1426&lt;Premissas!$B$11,Premissas!$B$16,IF(F1426&lt;Premissas!$B$12,Premissas!$B$17,Premissas!$B$18)))))</f>
        <v/>
      </c>
      <c r="L1426" s="5">
        <f>K1426/Premissas!$B$4</f>
        <v/>
      </c>
      <c r="M1426" s="2">
        <f>IF(K1426=Premissas!$B$18,"SIM","NÃO")</f>
        <v/>
      </c>
    </row>
    <row r="1427">
      <c r="A1427" s="2" t="inlineStr">
        <is>
          <t>4467400</t>
        </is>
      </c>
      <c r="B1427" s="2" t="inlineStr">
        <is>
          <t>Andrea Martins Da Silva</t>
        </is>
      </c>
      <c r="C1427" s="2" t="n">
        <v>1965</v>
      </c>
      <c r="D1427" s="2">
        <f>IFERROR(TEXTJOIN(" | ",TRUE,UNIQUE(FILTER(Detalhe_Registro!$C:$C,(Detalhe_Registro!$D:$D=A1427)*(Detalhe_Registro!$E:$E=B1427)*(Detalhe_Registro!$M:$M="SIM")))),"")</f>
        <v/>
      </c>
      <c r="E1427" s="2">
        <f>COUNTIFS(Detalhe_Registro!$D:$D,A1427,Detalhe_Registro!$E:$E,B1427,Detalhe_Registro!$M:$M,"SIM")</f>
        <v/>
      </c>
      <c r="F1427" s="2">
        <f>IFERROR(MAXIFS(Detalhe_Registro!$N:$N,Detalhe_Registro!$D:$D,A1427,Detalhe_Registro!$E:$E,B1427,Detalhe_Registro!$M:$M,"SIM"),0)</f>
        <v/>
      </c>
      <c r="G1427" s="2">
        <f>IFERROR(AVERAGEIFS(Detalhe_Registro!$N:$N,Detalhe_Registro!$D:$D,A1427,Detalhe_Registro!$E:$E,B1427,Detalhe_Registro!$M:$M,"SIM"),0)</f>
        <v/>
      </c>
      <c r="H1427" s="2">
        <f>SUMIFS(Detalhe_Registro!$F:$F,Detalhe_Registro!$D:$D,A1427,Detalhe_Registro!$E:$E,B1427,Detalhe_Registro!$M:$M,"SIM")</f>
        <v/>
      </c>
      <c r="I1427" s="2">
        <f>SUMIFS(Detalhe_Registro!$G:$G,Detalhe_Registro!$D:$D,A1427,Detalhe_Registro!$E:$E,B1427,Detalhe_Registro!$M:$M,"SIM")</f>
        <v/>
      </c>
      <c r="J1427" s="2">
        <f>IF(F1427&lt;Premissas!$B$8,"&lt; 1,00",IF(F1427&lt;Premissas!$B$9,"1,00 – 1,19",IF(F1427&lt;Premissas!$B$10,"1,20 – 1,39",IF(F1427&lt;Premissas!$B$11,"1,40 – 1,59",IF(F1427&lt;Premissas!$B$12,"1,60 – 1,99","≥ 2,00")))))</f>
        <v/>
      </c>
      <c r="K1427" s="5">
        <f>IF(F1427&lt;Premissas!$B$8,Premissas!$B$13,IF(F1427&lt;Premissas!$B$9,Premissas!$B$14,IF(F1427&lt;Premissas!$B$10,Premissas!$B$15,IF(F1427&lt;Premissas!$B$11,Premissas!$B$16,IF(F1427&lt;Premissas!$B$12,Premissas!$B$17,Premissas!$B$18)))))</f>
        <v/>
      </c>
      <c r="L1427" s="5">
        <f>K1427/Premissas!$B$4</f>
        <v/>
      </c>
      <c r="M1427" s="2">
        <f>IF(K1427=Premissas!$B$18,"SIM","NÃO")</f>
        <v/>
      </c>
    </row>
    <row r="1428">
      <c r="A1428" s="2" t="inlineStr">
        <is>
          <t>6032699</t>
        </is>
      </c>
      <c r="B1428" s="2" t="inlineStr">
        <is>
          <t>Andreia Correa De Maceno</t>
        </is>
      </c>
      <c r="C1428" s="2" t="n">
        <v>1965</v>
      </c>
      <c r="D1428" s="2">
        <f>IFERROR(TEXTJOIN(" | ",TRUE,UNIQUE(FILTER(Detalhe_Registro!$C:$C,(Detalhe_Registro!$D:$D=A1428)*(Detalhe_Registro!$E:$E=B1428)*(Detalhe_Registro!$M:$M="SIM")))),"")</f>
        <v/>
      </c>
      <c r="E1428" s="2">
        <f>COUNTIFS(Detalhe_Registro!$D:$D,A1428,Detalhe_Registro!$E:$E,B1428,Detalhe_Registro!$M:$M,"SIM")</f>
        <v/>
      </c>
      <c r="F1428" s="2">
        <f>IFERROR(MAXIFS(Detalhe_Registro!$N:$N,Detalhe_Registro!$D:$D,A1428,Detalhe_Registro!$E:$E,B1428,Detalhe_Registro!$M:$M,"SIM"),0)</f>
        <v/>
      </c>
      <c r="G1428" s="2">
        <f>IFERROR(AVERAGEIFS(Detalhe_Registro!$N:$N,Detalhe_Registro!$D:$D,A1428,Detalhe_Registro!$E:$E,B1428,Detalhe_Registro!$M:$M,"SIM"),0)</f>
        <v/>
      </c>
      <c r="H1428" s="2">
        <f>SUMIFS(Detalhe_Registro!$F:$F,Detalhe_Registro!$D:$D,A1428,Detalhe_Registro!$E:$E,B1428,Detalhe_Registro!$M:$M,"SIM")</f>
        <v/>
      </c>
      <c r="I1428" s="2">
        <f>SUMIFS(Detalhe_Registro!$G:$G,Detalhe_Registro!$D:$D,A1428,Detalhe_Registro!$E:$E,B1428,Detalhe_Registro!$M:$M,"SIM")</f>
        <v/>
      </c>
      <c r="J1428" s="2">
        <f>IF(F1428&lt;Premissas!$B$8,"&lt; 1,00",IF(F1428&lt;Premissas!$B$9,"1,00 – 1,19",IF(F1428&lt;Premissas!$B$10,"1,20 – 1,39",IF(F1428&lt;Premissas!$B$11,"1,40 – 1,59",IF(F1428&lt;Premissas!$B$12,"1,60 – 1,99","≥ 2,00")))))</f>
        <v/>
      </c>
      <c r="K1428" s="5">
        <f>IF(F1428&lt;Premissas!$B$8,Premissas!$B$13,IF(F1428&lt;Premissas!$B$9,Premissas!$B$14,IF(F1428&lt;Premissas!$B$10,Premissas!$B$15,IF(F1428&lt;Premissas!$B$11,Premissas!$B$16,IF(F1428&lt;Premissas!$B$12,Premissas!$B$17,Premissas!$B$18)))))</f>
        <v/>
      </c>
      <c r="L1428" s="5">
        <f>K1428/Premissas!$B$4</f>
        <v/>
      </c>
      <c r="M1428" s="2">
        <f>IF(K1428=Premissas!$B$18,"SIM","NÃO")</f>
        <v/>
      </c>
    </row>
    <row r="1429">
      <c r="A1429" s="2" t="inlineStr">
        <is>
          <t>5400813</t>
        </is>
      </c>
      <c r="B1429" s="2" t="inlineStr">
        <is>
          <t>Andrew ALVES DE OLIVEIRA</t>
        </is>
      </c>
      <c r="C1429" s="2" t="n">
        <v>1965</v>
      </c>
      <c r="D1429" s="2">
        <f>IFERROR(TEXTJOIN(" | ",TRUE,UNIQUE(FILTER(Detalhe_Registro!$C:$C,(Detalhe_Registro!$D:$D=A1429)*(Detalhe_Registro!$E:$E=B1429)*(Detalhe_Registro!$M:$M="SIM")))),"")</f>
        <v/>
      </c>
      <c r="E1429" s="2">
        <f>COUNTIFS(Detalhe_Registro!$D:$D,A1429,Detalhe_Registro!$E:$E,B1429,Detalhe_Registro!$M:$M,"SIM")</f>
        <v/>
      </c>
      <c r="F1429" s="2">
        <f>IFERROR(MAXIFS(Detalhe_Registro!$N:$N,Detalhe_Registro!$D:$D,A1429,Detalhe_Registro!$E:$E,B1429,Detalhe_Registro!$M:$M,"SIM"),0)</f>
        <v/>
      </c>
      <c r="G1429" s="2">
        <f>IFERROR(AVERAGEIFS(Detalhe_Registro!$N:$N,Detalhe_Registro!$D:$D,A1429,Detalhe_Registro!$E:$E,B1429,Detalhe_Registro!$M:$M,"SIM"),0)</f>
        <v/>
      </c>
      <c r="H1429" s="2">
        <f>SUMIFS(Detalhe_Registro!$F:$F,Detalhe_Registro!$D:$D,A1429,Detalhe_Registro!$E:$E,B1429,Detalhe_Registro!$M:$M,"SIM")</f>
        <v/>
      </c>
      <c r="I1429" s="2">
        <f>SUMIFS(Detalhe_Registro!$G:$G,Detalhe_Registro!$D:$D,A1429,Detalhe_Registro!$E:$E,B1429,Detalhe_Registro!$M:$M,"SIM")</f>
        <v/>
      </c>
      <c r="J1429" s="2">
        <f>IF(F1429&lt;Premissas!$B$8,"&lt; 1,00",IF(F1429&lt;Premissas!$B$9,"1,00 – 1,19",IF(F1429&lt;Premissas!$B$10,"1,20 – 1,39",IF(F1429&lt;Premissas!$B$11,"1,40 – 1,59",IF(F1429&lt;Premissas!$B$12,"1,60 – 1,99","≥ 2,00")))))</f>
        <v/>
      </c>
      <c r="K1429" s="5">
        <f>IF(F1429&lt;Premissas!$B$8,Premissas!$B$13,IF(F1429&lt;Premissas!$B$9,Premissas!$B$14,IF(F1429&lt;Premissas!$B$10,Premissas!$B$15,IF(F1429&lt;Premissas!$B$11,Premissas!$B$16,IF(F1429&lt;Premissas!$B$12,Premissas!$B$17,Premissas!$B$18)))))</f>
        <v/>
      </c>
      <c r="L1429" s="5">
        <f>K1429/Premissas!$B$4</f>
        <v/>
      </c>
      <c r="M1429" s="2">
        <f>IF(K1429=Premissas!$B$18,"SIM","NÃO")</f>
        <v/>
      </c>
    </row>
    <row r="1430">
      <c r="A1430" s="2" t="inlineStr">
        <is>
          <t>91943</t>
        </is>
      </c>
      <c r="B1430" s="2" t="inlineStr">
        <is>
          <t>Antao Jorge Barreto</t>
        </is>
      </c>
      <c r="C1430" s="2" t="n">
        <v>1965</v>
      </c>
      <c r="D1430" s="2">
        <f>IFERROR(TEXTJOIN(" | ",TRUE,UNIQUE(FILTER(Detalhe_Registro!$C:$C,(Detalhe_Registro!$D:$D=A1430)*(Detalhe_Registro!$E:$E=B1430)*(Detalhe_Registro!$M:$M="SIM")))),"")</f>
        <v/>
      </c>
      <c r="E1430" s="2">
        <f>COUNTIFS(Detalhe_Registro!$D:$D,A1430,Detalhe_Registro!$E:$E,B1430,Detalhe_Registro!$M:$M,"SIM")</f>
        <v/>
      </c>
      <c r="F1430" s="2">
        <f>IFERROR(MAXIFS(Detalhe_Registro!$N:$N,Detalhe_Registro!$D:$D,A1430,Detalhe_Registro!$E:$E,B1430,Detalhe_Registro!$M:$M,"SIM"),0)</f>
        <v/>
      </c>
      <c r="G1430" s="2">
        <f>IFERROR(AVERAGEIFS(Detalhe_Registro!$N:$N,Detalhe_Registro!$D:$D,A1430,Detalhe_Registro!$E:$E,B1430,Detalhe_Registro!$M:$M,"SIM"),0)</f>
        <v/>
      </c>
      <c r="H1430" s="2">
        <f>SUMIFS(Detalhe_Registro!$F:$F,Detalhe_Registro!$D:$D,A1430,Detalhe_Registro!$E:$E,B1430,Detalhe_Registro!$M:$M,"SIM")</f>
        <v/>
      </c>
      <c r="I1430" s="2">
        <f>SUMIFS(Detalhe_Registro!$G:$G,Detalhe_Registro!$D:$D,A1430,Detalhe_Registro!$E:$E,B1430,Detalhe_Registro!$M:$M,"SIM")</f>
        <v/>
      </c>
      <c r="J1430" s="2">
        <f>IF(F1430&lt;Premissas!$B$8,"&lt; 1,00",IF(F1430&lt;Premissas!$B$9,"1,00 – 1,19",IF(F1430&lt;Premissas!$B$10,"1,20 – 1,39",IF(F1430&lt;Premissas!$B$11,"1,40 – 1,59",IF(F1430&lt;Premissas!$B$12,"1,60 – 1,99","≥ 2,00")))))</f>
        <v/>
      </c>
      <c r="K1430" s="5">
        <f>IF(F1430&lt;Premissas!$B$8,Premissas!$B$13,IF(F1430&lt;Premissas!$B$9,Premissas!$B$14,IF(F1430&lt;Premissas!$B$10,Premissas!$B$15,IF(F1430&lt;Premissas!$B$11,Premissas!$B$16,IF(F1430&lt;Premissas!$B$12,Premissas!$B$17,Premissas!$B$18)))))</f>
        <v/>
      </c>
      <c r="L1430" s="5">
        <f>K1430/Premissas!$B$4</f>
        <v/>
      </c>
      <c r="M1430" s="2">
        <f>IF(K1430=Premissas!$B$18,"SIM","NÃO")</f>
        <v/>
      </c>
    </row>
    <row r="1431">
      <c r="A1431" s="2" t="inlineStr">
        <is>
          <t>6014674</t>
        </is>
      </c>
      <c r="B1431" s="2" t="inlineStr">
        <is>
          <t>Anthony Ikechukwu Emeka</t>
        </is>
      </c>
      <c r="C1431" s="2" t="n">
        <v>1965</v>
      </c>
      <c r="D1431" s="2">
        <f>IFERROR(TEXTJOIN(" | ",TRUE,UNIQUE(FILTER(Detalhe_Registro!$C:$C,(Detalhe_Registro!$D:$D=A1431)*(Detalhe_Registro!$E:$E=B1431)*(Detalhe_Registro!$M:$M="SIM")))),"")</f>
        <v/>
      </c>
      <c r="E1431" s="2">
        <f>COUNTIFS(Detalhe_Registro!$D:$D,A1431,Detalhe_Registro!$E:$E,B1431,Detalhe_Registro!$M:$M,"SIM")</f>
        <v/>
      </c>
      <c r="F1431" s="2">
        <f>IFERROR(MAXIFS(Detalhe_Registro!$N:$N,Detalhe_Registro!$D:$D,A1431,Detalhe_Registro!$E:$E,B1431,Detalhe_Registro!$M:$M,"SIM"),0)</f>
        <v/>
      </c>
      <c r="G1431" s="2">
        <f>IFERROR(AVERAGEIFS(Detalhe_Registro!$N:$N,Detalhe_Registro!$D:$D,A1431,Detalhe_Registro!$E:$E,B1431,Detalhe_Registro!$M:$M,"SIM"),0)</f>
        <v/>
      </c>
      <c r="H1431" s="2">
        <f>SUMIFS(Detalhe_Registro!$F:$F,Detalhe_Registro!$D:$D,A1431,Detalhe_Registro!$E:$E,B1431,Detalhe_Registro!$M:$M,"SIM")</f>
        <v/>
      </c>
      <c r="I1431" s="2">
        <f>SUMIFS(Detalhe_Registro!$G:$G,Detalhe_Registro!$D:$D,A1431,Detalhe_Registro!$E:$E,B1431,Detalhe_Registro!$M:$M,"SIM")</f>
        <v/>
      </c>
      <c r="J1431" s="2">
        <f>IF(F1431&lt;Premissas!$B$8,"&lt; 1,00",IF(F1431&lt;Premissas!$B$9,"1,00 – 1,19",IF(F1431&lt;Premissas!$B$10,"1,20 – 1,39",IF(F1431&lt;Premissas!$B$11,"1,40 – 1,59",IF(F1431&lt;Premissas!$B$12,"1,60 – 1,99","≥ 2,00")))))</f>
        <v/>
      </c>
      <c r="K1431" s="5">
        <f>IF(F1431&lt;Premissas!$B$8,Premissas!$B$13,IF(F1431&lt;Premissas!$B$9,Premissas!$B$14,IF(F1431&lt;Premissas!$B$10,Premissas!$B$15,IF(F1431&lt;Premissas!$B$11,Premissas!$B$16,IF(F1431&lt;Premissas!$B$12,Premissas!$B$17,Premissas!$B$18)))))</f>
        <v/>
      </c>
      <c r="L1431" s="5">
        <f>K1431/Premissas!$B$4</f>
        <v/>
      </c>
      <c r="M1431" s="2">
        <f>IF(K1431=Premissas!$B$18,"SIM","NÃO")</f>
        <v/>
      </c>
    </row>
    <row r="1432">
      <c r="A1432" s="2" t="inlineStr">
        <is>
          <t>5449120</t>
        </is>
      </c>
      <c r="B1432" s="2" t="inlineStr">
        <is>
          <t>Antonia Alcione De Sousa Nunes</t>
        </is>
      </c>
      <c r="C1432" s="2" t="n">
        <v>1965</v>
      </c>
      <c r="D1432" s="2">
        <f>IFERROR(TEXTJOIN(" | ",TRUE,UNIQUE(FILTER(Detalhe_Registro!$C:$C,(Detalhe_Registro!$D:$D=A1432)*(Detalhe_Registro!$E:$E=B1432)*(Detalhe_Registro!$M:$M="SIM")))),"")</f>
        <v/>
      </c>
      <c r="E1432" s="2">
        <f>COUNTIFS(Detalhe_Registro!$D:$D,A1432,Detalhe_Registro!$E:$E,B1432,Detalhe_Registro!$M:$M,"SIM")</f>
        <v/>
      </c>
      <c r="F1432" s="2">
        <f>IFERROR(MAXIFS(Detalhe_Registro!$N:$N,Detalhe_Registro!$D:$D,A1432,Detalhe_Registro!$E:$E,B1432,Detalhe_Registro!$M:$M,"SIM"),0)</f>
        <v/>
      </c>
      <c r="G1432" s="2">
        <f>IFERROR(AVERAGEIFS(Detalhe_Registro!$N:$N,Detalhe_Registro!$D:$D,A1432,Detalhe_Registro!$E:$E,B1432,Detalhe_Registro!$M:$M,"SIM"),0)</f>
        <v/>
      </c>
      <c r="H1432" s="2">
        <f>SUMIFS(Detalhe_Registro!$F:$F,Detalhe_Registro!$D:$D,A1432,Detalhe_Registro!$E:$E,B1432,Detalhe_Registro!$M:$M,"SIM")</f>
        <v/>
      </c>
      <c r="I1432" s="2">
        <f>SUMIFS(Detalhe_Registro!$G:$G,Detalhe_Registro!$D:$D,A1432,Detalhe_Registro!$E:$E,B1432,Detalhe_Registro!$M:$M,"SIM")</f>
        <v/>
      </c>
      <c r="J1432" s="2">
        <f>IF(F1432&lt;Premissas!$B$8,"&lt; 1,00",IF(F1432&lt;Premissas!$B$9,"1,00 – 1,19",IF(F1432&lt;Premissas!$B$10,"1,20 – 1,39",IF(F1432&lt;Premissas!$B$11,"1,40 – 1,59",IF(F1432&lt;Premissas!$B$12,"1,60 – 1,99","≥ 2,00")))))</f>
        <v/>
      </c>
      <c r="K1432" s="5">
        <f>IF(F1432&lt;Premissas!$B$8,Premissas!$B$13,IF(F1432&lt;Premissas!$B$9,Premissas!$B$14,IF(F1432&lt;Premissas!$B$10,Premissas!$B$15,IF(F1432&lt;Premissas!$B$11,Premissas!$B$16,IF(F1432&lt;Premissas!$B$12,Premissas!$B$17,Premissas!$B$18)))))</f>
        <v/>
      </c>
      <c r="L1432" s="5">
        <f>K1432/Premissas!$B$4</f>
        <v/>
      </c>
      <c r="M1432" s="2">
        <f>IF(K1432=Premissas!$B$18,"SIM","NÃO")</f>
        <v/>
      </c>
    </row>
    <row r="1433">
      <c r="A1433" s="2" t="inlineStr">
        <is>
          <t>5974356</t>
        </is>
      </c>
      <c r="B1433" s="2" t="inlineStr">
        <is>
          <t>Antonia Luiza Morais De Aguiar</t>
        </is>
      </c>
      <c r="C1433" s="2" t="n">
        <v>1965</v>
      </c>
      <c r="D1433" s="2">
        <f>IFERROR(TEXTJOIN(" | ",TRUE,UNIQUE(FILTER(Detalhe_Registro!$C:$C,(Detalhe_Registro!$D:$D=A1433)*(Detalhe_Registro!$E:$E=B1433)*(Detalhe_Registro!$M:$M="SIM")))),"")</f>
        <v/>
      </c>
      <c r="E1433" s="2">
        <f>COUNTIFS(Detalhe_Registro!$D:$D,A1433,Detalhe_Registro!$E:$E,B1433,Detalhe_Registro!$M:$M,"SIM")</f>
        <v/>
      </c>
      <c r="F1433" s="2">
        <f>IFERROR(MAXIFS(Detalhe_Registro!$N:$N,Detalhe_Registro!$D:$D,A1433,Detalhe_Registro!$E:$E,B1433,Detalhe_Registro!$M:$M,"SIM"),0)</f>
        <v/>
      </c>
      <c r="G1433" s="2">
        <f>IFERROR(AVERAGEIFS(Detalhe_Registro!$N:$N,Detalhe_Registro!$D:$D,A1433,Detalhe_Registro!$E:$E,B1433,Detalhe_Registro!$M:$M,"SIM"),0)</f>
        <v/>
      </c>
      <c r="H1433" s="2">
        <f>SUMIFS(Detalhe_Registro!$F:$F,Detalhe_Registro!$D:$D,A1433,Detalhe_Registro!$E:$E,B1433,Detalhe_Registro!$M:$M,"SIM")</f>
        <v/>
      </c>
      <c r="I1433" s="2">
        <f>SUMIFS(Detalhe_Registro!$G:$G,Detalhe_Registro!$D:$D,A1433,Detalhe_Registro!$E:$E,B1433,Detalhe_Registro!$M:$M,"SIM")</f>
        <v/>
      </c>
      <c r="J1433" s="2">
        <f>IF(F1433&lt;Premissas!$B$8,"&lt; 1,00",IF(F1433&lt;Premissas!$B$9,"1,00 – 1,19",IF(F1433&lt;Premissas!$B$10,"1,20 – 1,39",IF(F1433&lt;Premissas!$B$11,"1,40 – 1,59",IF(F1433&lt;Premissas!$B$12,"1,60 – 1,99","≥ 2,00")))))</f>
        <v/>
      </c>
      <c r="K1433" s="5">
        <f>IF(F1433&lt;Premissas!$B$8,Premissas!$B$13,IF(F1433&lt;Premissas!$B$9,Premissas!$B$14,IF(F1433&lt;Premissas!$B$10,Premissas!$B$15,IF(F1433&lt;Premissas!$B$11,Premissas!$B$16,IF(F1433&lt;Premissas!$B$12,Premissas!$B$17,Premissas!$B$18)))))</f>
        <v/>
      </c>
      <c r="L1433" s="5">
        <f>K1433/Premissas!$B$4</f>
        <v/>
      </c>
      <c r="M1433" s="2">
        <f>IF(K1433=Premissas!$B$18,"SIM","NÃO")</f>
        <v/>
      </c>
    </row>
    <row r="1434">
      <c r="A1434" s="2" t="inlineStr">
        <is>
          <t>384213</t>
        </is>
      </c>
      <c r="B1434" s="2" t="inlineStr">
        <is>
          <t>Antonio Carlos Dos Santos Do Bomfim Alves</t>
        </is>
      </c>
      <c r="C1434" s="2" t="n">
        <v>1965</v>
      </c>
      <c r="D1434" s="2">
        <f>IFERROR(TEXTJOIN(" | ",TRUE,UNIQUE(FILTER(Detalhe_Registro!$C:$C,(Detalhe_Registro!$D:$D=A1434)*(Detalhe_Registro!$E:$E=B1434)*(Detalhe_Registro!$M:$M="SIM")))),"")</f>
        <v/>
      </c>
      <c r="E1434" s="2">
        <f>COUNTIFS(Detalhe_Registro!$D:$D,A1434,Detalhe_Registro!$E:$E,B1434,Detalhe_Registro!$M:$M,"SIM")</f>
        <v/>
      </c>
      <c r="F1434" s="2">
        <f>IFERROR(MAXIFS(Detalhe_Registro!$N:$N,Detalhe_Registro!$D:$D,A1434,Detalhe_Registro!$E:$E,B1434,Detalhe_Registro!$M:$M,"SIM"),0)</f>
        <v/>
      </c>
      <c r="G1434" s="2">
        <f>IFERROR(AVERAGEIFS(Detalhe_Registro!$N:$N,Detalhe_Registro!$D:$D,A1434,Detalhe_Registro!$E:$E,B1434,Detalhe_Registro!$M:$M,"SIM"),0)</f>
        <v/>
      </c>
      <c r="H1434" s="2">
        <f>SUMIFS(Detalhe_Registro!$F:$F,Detalhe_Registro!$D:$D,A1434,Detalhe_Registro!$E:$E,B1434,Detalhe_Registro!$M:$M,"SIM")</f>
        <v/>
      </c>
      <c r="I1434" s="2">
        <f>SUMIFS(Detalhe_Registro!$G:$G,Detalhe_Registro!$D:$D,A1434,Detalhe_Registro!$E:$E,B1434,Detalhe_Registro!$M:$M,"SIM")</f>
        <v/>
      </c>
      <c r="J1434" s="2">
        <f>IF(F1434&lt;Premissas!$B$8,"&lt; 1,00",IF(F1434&lt;Premissas!$B$9,"1,00 – 1,19",IF(F1434&lt;Premissas!$B$10,"1,20 – 1,39",IF(F1434&lt;Premissas!$B$11,"1,40 – 1,59",IF(F1434&lt;Premissas!$B$12,"1,60 – 1,99","≥ 2,00")))))</f>
        <v/>
      </c>
      <c r="K1434" s="5">
        <f>IF(F1434&lt;Premissas!$B$8,Premissas!$B$13,IF(F1434&lt;Premissas!$B$9,Premissas!$B$14,IF(F1434&lt;Premissas!$B$10,Premissas!$B$15,IF(F1434&lt;Premissas!$B$11,Premissas!$B$16,IF(F1434&lt;Premissas!$B$12,Premissas!$B$17,Premissas!$B$18)))))</f>
        <v/>
      </c>
      <c r="L1434" s="5">
        <f>K1434/Premissas!$B$4</f>
        <v/>
      </c>
      <c r="M1434" s="2">
        <f>IF(K1434=Premissas!$B$18,"SIM","NÃO")</f>
        <v/>
      </c>
    </row>
    <row r="1435">
      <c r="A1435" s="2" t="inlineStr">
        <is>
          <t>162825</t>
        </is>
      </c>
      <c r="B1435" s="2" t="inlineStr">
        <is>
          <t>Antonio Tenorio Da Silva Soares</t>
        </is>
      </c>
      <c r="C1435" s="2" t="n">
        <v>1965</v>
      </c>
      <c r="D1435" s="2">
        <f>IFERROR(TEXTJOIN(" | ",TRUE,UNIQUE(FILTER(Detalhe_Registro!$C:$C,(Detalhe_Registro!$D:$D=A1435)*(Detalhe_Registro!$E:$E=B1435)*(Detalhe_Registro!$M:$M="SIM")))),"")</f>
        <v/>
      </c>
      <c r="E1435" s="2">
        <f>COUNTIFS(Detalhe_Registro!$D:$D,A1435,Detalhe_Registro!$E:$E,B1435,Detalhe_Registro!$M:$M,"SIM")</f>
        <v/>
      </c>
      <c r="F1435" s="2">
        <f>IFERROR(MAXIFS(Detalhe_Registro!$N:$N,Detalhe_Registro!$D:$D,A1435,Detalhe_Registro!$E:$E,B1435,Detalhe_Registro!$M:$M,"SIM"),0)</f>
        <v/>
      </c>
      <c r="G1435" s="2">
        <f>IFERROR(AVERAGEIFS(Detalhe_Registro!$N:$N,Detalhe_Registro!$D:$D,A1435,Detalhe_Registro!$E:$E,B1435,Detalhe_Registro!$M:$M,"SIM"),0)</f>
        <v/>
      </c>
      <c r="H1435" s="2">
        <f>SUMIFS(Detalhe_Registro!$F:$F,Detalhe_Registro!$D:$D,A1435,Detalhe_Registro!$E:$E,B1435,Detalhe_Registro!$M:$M,"SIM")</f>
        <v/>
      </c>
      <c r="I1435" s="2">
        <f>SUMIFS(Detalhe_Registro!$G:$G,Detalhe_Registro!$D:$D,A1435,Detalhe_Registro!$E:$E,B1435,Detalhe_Registro!$M:$M,"SIM")</f>
        <v/>
      </c>
      <c r="J1435" s="2">
        <f>IF(F1435&lt;Premissas!$B$8,"&lt; 1,00",IF(F1435&lt;Premissas!$B$9,"1,00 – 1,19",IF(F1435&lt;Premissas!$B$10,"1,20 – 1,39",IF(F1435&lt;Premissas!$B$11,"1,40 – 1,59",IF(F1435&lt;Premissas!$B$12,"1,60 – 1,99","≥ 2,00")))))</f>
        <v/>
      </c>
      <c r="K1435" s="5">
        <f>IF(F1435&lt;Premissas!$B$8,Premissas!$B$13,IF(F1435&lt;Premissas!$B$9,Premissas!$B$14,IF(F1435&lt;Premissas!$B$10,Premissas!$B$15,IF(F1435&lt;Premissas!$B$11,Premissas!$B$16,IF(F1435&lt;Premissas!$B$12,Premissas!$B$17,Premissas!$B$18)))))</f>
        <v/>
      </c>
      <c r="L1435" s="5">
        <f>K1435/Premissas!$B$4</f>
        <v/>
      </c>
      <c r="M1435" s="2">
        <f>IF(K1435=Premissas!$B$18,"SIM","NÃO")</f>
        <v/>
      </c>
    </row>
    <row r="1436">
      <c r="A1436" s="2" t="inlineStr">
        <is>
          <t>6016391</t>
        </is>
      </c>
      <c r="B1436" s="2" t="inlineStr">
        <is>
          <t>Ariston Gomes Da Cruz</t>
        </is>
      </c>
      <c r="C1436" s="2" t="n">
        <v>1965</v>
      </c>
      <c r="D1436" s="2">
        <f>IFERROR(TEXTJOIN(" | ",TRUE,UNIQUE(FILTER(Detalhe_Registro!$C:$C,(Detalhe_Registro!$D:$D=A1436)*(Detalhe_Registro!$E:$E=B1436)*(Detalhe_Registro!$M:$M="SIM")))),"")</f>
        <v/>
      </c>
      <c r="E1436" s="2">
        <f>COUNTIFS(Detalhe_Registro!$D:$D,A1436,Detalhe_Registro!$E:$E,B1436,Detalhe_Registro!$M:$M,"SIM")</f>
        <v/>
      </c>
      <c r="F1436" s="2">
        <f>IFERROR(MAXIFS(Detalhe_Registro!$N:$N,Detalhe_Registro!$D:$D,A1436,Detalhe_Registro!$E:$E,B1436,Detalhe_Registro!$M:$M,"SIM"),0)</f>
        <v/>
      </c>
      <c r="G1436" s="2">
        <f>IFERROR(AVERAGEIFS(Detalhe_Registro!$N:$N,Detalhe_Registro!$D:$D,A1436,Detalhe_Registro!$E:$E,B1436,Detalhe_Registro!$M:$M,"SIM"),0)</f>
        <v/>
      </c>
      <c r="H1436" s="2">
        <f>SUMIFS(Detalhe_Registro!$F:$F,Detalhe_Registro!$D:$D,A1436,Detalhe_Registro!$E:$E,B1436,Detalhe_Registro!$M:$M,"SIM")</f>
        <v/>
      </c>
      <c r="I1436" s="2">
        <f>SUMIFS(Detalhe_Registro!$G:$G,Detalhe_Registro!$D:$D,A1436,Detalhe_Registro!$E:$E,B1436,Detalhe_Registro!$M:$M,"SIM")</f>
        <v/>
      </c>
      <c r="J1436" s="2">
        <f>IF(F1436&lt;Premissas!$B$8,"&lt; 1,00",IF(F1436&lt;Premissas!$B$9,"1,00 – 1,19",IF(F1436&lt;Premissas!$B$10,"1,20 – 1,39",IF(F1436&lt;Premissas!$B$11,"1,40 – 1,59",IF(F1436&lt;Premissas!$B$12,"1,60 – 1,99","≥ 2,00")))))</f>
        <v/>
      </c>
      <c r="K1436" s="5">
        <f>IF(F1436&lt;Premissas!$B$8,Premissas!$B$13,IF(F1436&lt;Premissas!$B$9,Premissas!$B$14,IF(F1436&lt;Premissas!$B$10,Premissas!$B$15,IF(F1436&lt;Premissas!$B$11,Premissas!$B$16,IF(F1436&lt;Premissas!$B$12,Premissas!$B$17,Premissas!$B$18)))))</f>
        <v/>
      </c>
      <c r="L1436" s="5">
        <f>K1436/Premissas!$B$4</f>
        <v/>
      </c>
      <c r="M1436" s="2">
        <f>IF(K1436=Premissas!$B$18,"SIM","NÃO")</f>
        <v/>
      </c>
    </row>
    <row r="1437">
      <c r="A1437" s="2" t="inlineStr">
        <is>
          <t>5958628</t>
        </is>
      </c>
      <c r="B1437" s="2" t="inlineStr">
        <is>
          <t>Arthur Do Carmo De Jesus</t>
        </is>
      </c>
      <c r="C1437" s="2" t="n">
        <v>1965</v>
      </c>
      <c r="D1437" s="2">
        <f>IFERROR(TEXTJOIN(" | ",TRUE,UNIQUE(FILTER(Detalhe_Registro!$C:$C,(Detalhe_Registro!$D:$D=A1437)*(Detalhe_Registro!$E:$E=B1437)*(Detalhe_Registro!$M:$M="SIM")))),"")</f>
        <v/>
      </c>
      <c r="E1437" s="2">
        <f>COUNTIFS(Detalhe_Registro!$D:$D,A1437,Detalhe_Registro!$E:$E,B1437,Detalhe_Registro!$M:$M,"SIM")</f>
        <v/>
      </c>
      <c r="F1437" s="2">
        <f>IFERROR(MAXIFS(Detalhe_Registro!$N:$N,Detalhe_Registro!$D:$D,A1437,Detalhe_Registro!$E:$E,B1437,Detalhe_Registro!$M:$M,"SIM"),0)</f>
        <v/>
      </c>
      <c r="G1437" s="2">
        <f>IFERROR(AVERAGEIFS(Detalhe_Registro!$N:$N,Detalhe_Registro!$D:$D,A1437,Detalhe_Registro!$E:$E,B1437,Detalhe_Registro!$M:$M,"SIM"),0)</f>
        <v/>
      </c>
      <c r="H1437" s="2">
        <f>SUMIFS(Detalhe_Registro!$F:$F,Detalhe_Registro!$D:$D,A1437,Detalhe_Registro!$E:$E,B1437,Detalhe_Registro!$M:$M,"SIM")</f>
        <v/>
      </c>
      <c r="I1437" s="2">
        <f>SUMIFS(Detalhe_Registro!$G:$G,Detalhe_Registro!$D:$D,A1437,Detalhe_Registro!$E:$E,B1437,Detalhe_Registro!$M:$M,"SIM")</f>
        <v/>
      </c>
      <c r="J1437" s="2">
        <f>IF(F1437&lt;Premissas!$B$8,"&lt; 1,00",IF(F1437&lt;Premissas!$B$9,"1,00 – 1,19",IF(F1437&lt;Premissas!$B$10,"1,20 – 1,39",IF(F1437&lt;Premissas!$B$11,"1,40 – 1,59",IF(F1437&lt;Premissas!$B$12,"1,60 – 1,99","≥ 2,00")))))</f>
        <v/>
      </c>
      <c r="K1437" s="5">
        <f>IF(F1437&lt;Premissas!$B$8,Premissas!$B$13,IF(F1437&lt;Premissas!$B$9,Premissas!$B$14,IF(F1437&lt;Premissas!$B$10,Premissas!$B$15,IF(F1437&lt;Premissas!$B$11,Premissas!$B$16,IF(F1437&lt;Premissas!$B$12,Premissas!$B$17,Premissas!$B$18)))))</f>
        <v/>
      </c>
      <c r="L1437" s="5">
        <f>K1437/Premissas!$B$4</f>
        <v/>
      </c>
      <c r="M1437" s="2">
        <f>IF(K1437=Premissas!$B$18,"SIM","NÃO")</f>
        <v/>
      </c>
    </row>
    <row r="1438">
      <c r="A1438" s="2" t="inlineStr">
        <is>
          <t>612990</t>
        </is>
      </c>
      <c r="B1438" s="2" t="inlineStr">
        <is>
          <t>BEATRIZ RODRIGUES DE CARVALHO</t>
        </is>
      </c>
      <c r="C1438" s="2" t="n">
        <v>1965</v>
      </c>
      <c r="D1438" s="2">
        <f>IFERROR(TEXTJOIN(" | ",TRUE,UNIQUE(FILTER(Detalhe_Registro!$C:$C,(Detalhe_Registro!$D:$D=A1438)*(Detalhe_Registro!$E:$E=B1438)*(Detalhe_Registro!$M:$M="SIM")))),"")</f>
        <v/>
      </c>
      <c r="E1438" s="2">
        <f>COUNTIFS(Detalhe_Registro!$D:$D,A1438,Detalhe_Registro!$E:$E,B1438,Detalhe_Registro!$M:$M,"SIM")</f>
        <v/>
      </c>
      <c r="F1438" s="2">
        <f>IFERROR(MAXIFS(Detalhe_Registro!$N:$N,Detalhe_Registro!$D:$D,A1438,Detalhe_Registro!$E:$E,B1438,Detalhe_Registro!$M:$M,"SIM"),0)</f>
        <v/>
      </c>
      <c r="G1438" s="2">
        <f>IFERROR(AVERAGEIFS(Detalhe_Registro!$N:$N,Detalhe_Registro!$D:$D,A1438,Detalhe_Registro!$E:$E,B1438,Detalhe_Registro!$M:$M,"SIM"),0)</f>
        <v/>
      </c>
      <c r="H1438" s="2">
        <f>SUMIFS(Detalhe_Registro!$F:$F,Detalhe_Registro!$D:$D,A1438,Detalhe_Registro!$E:$E,B1438,Detalhe_Registro!$M:$M,"SIM")</f>
        <v/>
      </c>
      <c r="I1438" s="2">
        <f>SUMIFS(Detalhe_Registro!$G:$G,Detalhe_Registro!$D:$D,A1438,Detalhe_Registro!$E:$E,B1438,Detalhe_Registro!$M:$M,"SIM")</f>
        <v/>
      </c>
      <c r="J1438" s="2">
        <f>IF(F1438&lt;Premissas!$B$8,"&lt; 1,00",IF(F1438&lt;Premissas!$B$9,"1,00 – 1,19",IF(F1438&lt;Premissas!$B$10,"1,20 – 1,39",IF(F1438&lt;Premissas!$B$11,"1,40 – 1,59",IF(F1438&lt;Premissas!$B$12,"1,60 – 1,99","≥ 2,00")))))</f>
        <v/>
      </c>
      <c r="K1438" s="5">
        <f>IF(F1438&lt;Premissas!$B$8,Premissas!$B$13,IF(F1438&lt;Premissas!$B$9,Premissas!$B$14,IF(F1438&lt;Premissas!$B$10,Premissas!$B$15,IF(F1438&lt;Premissas!$B$11,Premissas!$B$16,IF(F1438&lt;Premissas!$B$12,Premissas!$B$17,Premissas!$B$18)))))</f>
        <v/>
      </c>
      <c r="L1438" s="5">
        <f>K1438/Premissas!$B$4</f>
        <v/>
      </c>
      <c r="M1438" s="2">
        <f>IF(K1438=Premissas!$B$18,"SIM","NÃO")</f>
        <v/>
      </c>
    </row>
    <row r="1439">
      <c r="A1439" s="2" t="inlineStr">
        <is>
          <t>5747163</t>
        </is>
      </c>
      <c r="B1439" s="2" t="inlineStr">
        <is>
          <t>BHASANA MASHABA</t>
        </is>
      </c>
      <c r="C1439" s="2" t="n">
        <v>1965</v>
      </c>
      <c r="D1439" s="2">
        <f>IFERROR(TEXTJOIN(" | ",TRUE,UNIQUE(FILTER(Detalhe_Registro!$C:$C,(Detalhe_Registro!$D:$D=A1439)*(Detalhe_Registro!$E:$E=B1439)*(Detalhe_Registro!$M:$M="SIM")))),"")</f>
        <v/>
      </c>
      <c r="E1439" s="2">
        <f>COUNTIFS(Detalhe_Registro!$D:$D,A1439,Detalhe_Registro!$E:$E,B1439,Detalhe_Registro!$M:$M,"SIM")</f>
        <v/>
      </c>
      <c r="F1439" s="2">
        <f>IFERROR(MAXIFS(Detalhe_Registro!$N:$N,Detalhe_Registro!$D:$D,A1439,Detalhe_Registro!$E:$E,B1439,Detalhe_Registro!$M:$M,"SIM"),0)</f>
        <v/>
      </c>
      <c r="G1439" s="2">
        <f>IFERROR(AVERAGEIFS(Detalhe_Registro!$N:$N,Detalhe_Registro!$D:$D,A1439,Detalhe_Registro!$E:$E,B1439,Detalhe_Registro!$M:$M,"SIM"),0)</f>
        <v/>
      </c>
      <c r="H1439" s="2">
        <f>SUMIFS(Detalhe_Registro!$F:$F,Detalhe_Registro!$D:$D,A1439,Detalhe_Registro!$E:$E,B1439,Detalhe_Registro!$M:$M,"SIM")</f>
        <v/>
      </c>
      <c r="I1439" s="2">
        <f>SUMIFS(Detalhe_Registro!$G:$G,Detalhe_Registro!$D:$D,A1439,Detalhe_Registro!$E:$E,B1439,Detalhe_Registro!$M:$M,"SIM")</f>
        <v/>
      </c>
      <c r="J1439" s="2">
        <f>IF(F1439&lt;Premissas!$B$8,"&lt; 1,00",IF(F1439&lt;Premissas!$B$9,"1,00 – 1,19",IF(F1439&lt;Premissas!$B$10,"1,20 – 1,39",IF(F1439&lt;Premissas!$B$11,"1,40 – 1,59",IF(F1439&lt;Premissas!$B$12,"1,60 – 1,99","≥ 2,00")))))</f>
        <v/>
      </c>
      <c r="K1439" s="5">
        <f>IF(F1439&lt;Premissas!$B$8,Premissas!$B$13,IF(F1439&lt;Premissas!$B$9,Premissas!$B$14,IF(F1439&lt;Premissas!$B$10,Premissas!$B$15,IF(F1439&lt;Premissas!$B$11,Premissas!$B$16,IF(F1439&lt;Premissas!$B$12,Premissas!$B$17,Premissas!$B$18)))))</f>
        <v/>
      </c>
      <c r="L1439" s="5">
        <f>K1439/Premissas!$B$4</f>
        <v/>
      </c>
      <c r="M1439" s="2">
        <f>IF(K1439=Premissas!$B$18,"SIM","NÃO")</f>
        <v/>
      </c>
    </row>
    <row r="1440">
      <c r="A1440" s="2" t="inlineStr">
        <is>
          <t>5452260</t>
        </is>
      </c>
      <c r="B1440" s="2" t="inlineStr">
        <is>
          <t>BRUNO REIS RIBEIRO</t>
        </is>
      </c>
      <c r="C1440" s="2" t="n">
        <v>1965</v>
      </c>
      <c r="D1440" s="2">
        <f>IFERROR(TEXTJOIN(" | ",TRUE,UNIQUE(FILTER(Detalhe_Registro!$C:$C,(Detalhe_Registro!$D:$D=A1440)*(Detalhe_Registro!$E:$E=B1440)*(Detalhe_Registro!$M:$M="SIM")))),"")</f>
        <v/>
      </c>
      <c r="E1440" s="2">
        <f>COUNTIFS(Detalhe_Registro!$D:$D,A1440,Detalhe_Registro!$E:$E,B1440,Detalhe_Registro!$M:$M,"SIM")</f>
        <v/>
      </c>
      <c r="F1440" s="2">
        <f>IFERROR(MAXIFS(Detalhe_Registro!$N:$N,Detalhe_Registro!$D:$D,A1440,Detalhe_Registro!$E:$E,B1440,Detalhe_Registro!$M:$M,"SIM"),0)</f>
        <v/>
      </c>
      <c r="G1440" s="2">
        <f>IFERROR(AVERAGEIFS(Detalhe_Registro!$N:$N,Detalhe_Registro!$D:$D,A1440,Detalhe_Registro!$E:$E,B1440,Detalhe_Registro!$M:$M,"SIM"),0)</f>
        <v/>
      </c>
      <c r="H1440" s="2">
        <f>SUMIFS(Detalhe_Registro!$F:$F,Detalhe_Registro!$D:$D,A1440,Detalhe_Registro!$E:$E,B1440,Detalhe_Registro!$M:$M,"SIM")</f>
        <v/>
      </c>
      <c r="I1440" s="2">
        <f>SUMIFS(Detalhe_Registro!$G:$G,Detalhe_Registro!$D:$D,A1440,Detalhe_Registro!$E:$E,B1440,Detalhe_Registro!$M:$M,"SIM")</f>
        <v/>
      </c>
      <c r="J1440" s="2">
        <f>IF(F1440&lt;Premissas!$B$8,"&lt; 1,00",IF(F1440&lt;Premissas!$B$9,"1,00 – 1,19",IF(F1440&lt;Premissas!$B$10,"1,20 – 1,39",IF(F1440&lt;Premissas!$B$11,"1,40 – 1,59",IF(F1440&lt;Premissas!$B$12,"1,60 – 1,99","≥ 2,00")))))</f>
        <v/>
      </c>
      <c r="K1440" s="5">
        <f>IF(F1440&lt;Premissas!$B$8,Premissas!$B$13,IF(F1440&lt;Premissas!$B$9,Premissas!$B$14,IF(F1440&lt;Premissas!$B$10,Premissas!$B$15,IF(F1440&lt;Premissas!$B$11,Premissas!$B$16,IF(F1440&lt;Premissas!$B$12,Premissas!$B$17,Premissas!$B$18)))))</f>
        <v/>
      </c>
      <c r="L1440" s="5">
        <f>K1440/Premissas!$B$4</f>
        <v/>
      </c>
      <c r="M1440" s="2">
        <f>IF(K1440=Premissas!$B$18,"SIM","NÃO")</f>
        <v/>
      </c>
    </row>
    <row r="1441">
      <c r="A1441" s="2" t="inlineStr">
        <is>
          <t>5395836</t>
        </is>
      </c>
      <c r="B1441" s="2" t="inlineStr">
        <is>
          <t>BRUNO SOUZA ALMEIDA</t>
        </is>
      </c>
      <c r="C1441" s="2" t="n">
        <v>1965</v>
      </c>
      <c r="D1441" s="2">
        <f>IFERROR(TEXTJOIN(" | ",TRUE,UNIQUE(FILTER(Detalhe_Registro!$C:$C,(Detalhe_Registro!$D:$D=A1441)*(Detalhe_Registro!$E:$E=B1441)*(Detalhe_Registro!$M:$M="SIM")))),"")</f>
        <v/>
      </c>
      <c r="E1441" s="2">
        <f>COUNTIFS(Detalhe_Registro!$D:$D,A1441,Detalhe_Registro!$E:$E,B1441,Detalhe_Registro!$M:$M,"SIM")</f>
        <v/>
      </c>
      <c r="F1441" s="2">
        <f>IFERROR(MAXIFS(Detalhe_Registro!$N:$N,Detalhe_Registro!$D:$D,A1441,Detalhe_Registro!$E:$E,B1441,Detalhe_Registro!$M:$M,"SIM"),0)</f>
        <v/>
      </c>
      <c r="G1441" s="2">
        <f>IFERROR(AVERAGEIFS(Detalhe_Registro!$N:$N,Detalhe_Registro!$D:$D,A1441,Detalhe_Registro!$E:$E,B1441,Detalhe_Registro!$M:$M,"SIM"),0)</f>
        <v/>
      </c>
      <c r="H1441" s="2">
        <f>SUMIFS(Detalhe_Registro!$F:$F,Detalhe_Registro!$D:$D,A1441,Detalhe_Registro!$E:$E,B1441,Detalhe_Registro!$M:$M,"SIM")</f>
        <v/>
      </c>
      <c r="I1441" s="2">
        <f>SUMIFS(Detalhe_Registro!$G:$G,Detalhe_Registro!$D:$D,A1441,Detalhe_Registro!$E:$E,B1441,Detalhe_Registro!$M:$M,"SIM")</f>
        <v/>
      </c>
      <c r="J1441" s="2">
        <f>IF(F1441&lt;Premissas!$B$8,"&lt; 1,00",IF(F1441&lt;Premissas!$B$9,"1,00 – 1,19",IF(F1441&lt;Premissas!$B$10,"1,20 – 1,39",IF(F1441&lt;Premissas!$B$11,"1,40 – 1,59",IF(F1441&lt;Premissas!$B$12,"1,60 – 1,99","≥ 2,00")))))</f>
        <v/>
      </c>
      <c r="K1441" s="5">
        <f>IF(F1441&lt;Premissas!$B$8,Premissas!$B$13,IF(F1441&lt;Premissas!$B$9,Premissas!$B$14,IF(F1441&lt;Premissas!$B$10,Premissas!$B$15,IF(F1441&lt;Premissas!$B$11,Premissas!$B$16,IF(F1441&lt;Premissas!$B$12,Premissas!$B$17,Premissas!$B$18)))))</f>
        <v/>
      </c>
      <c r="L1441" s="5">
        <f>K1441/Premissas!$B$4</f>
        <v/>
      </c>
      <c r="M1441" s="2">
        <f>IF(K1441=Premissas!$B$18,"SIM","NÃO")</f>
        <v/>
      </c>
    </row>
    <row r="1442">
      <c r="A1442" s="2" t="inlineStr">
        <is>
          <t>5913543</t>
        </is>
      </c>
      <c r="B1442" s="2" t="inlineStr">
        <is>
          <t>Beatriz Campos De Souza</t>
        </is>
      </c>
      <c r="C1442" s="2" t="n">
        <v>1965</v>
      </c>
      <c r="D1442" s="2">
        <f>IFERROR(TEXTJOIN(" | ",TRUE,UNIQUE(FILTER(Detalhe_Registro!$C:$C,(Detalhe_Registro!$D:$D=A1442)*(Detalhe_Registro!$E:$E=B1442)*(Detalhe_Registro!$M:$M="SIM")))),"")</f>
        <v/>
      </c>
      <c r="E1442" s="2">
        <f>COUNTIFS(Detalhe_Registro!$D:$D,A1442,Detalhe_Registro!$E:$E,B1442,Detalhe_Registro!$M:$M,"SIM")</f>
        <v/>
      </c>
      <c r="F1442" s="2">
        <f>IFERROR(MAXIFS(Detalhe_Registro!$N:$N,Detalhe_Registro!$D:$D,A1442,Detalhe_Registro!$E:$E,B1442,Detalhe_Registro!$M:$M,"SIM"),0)</f>
        <v/>
      </c>
      <c r="G1442" s="2">
        <f>IFERROR(AVERAGEIFS(Detalhe_Registro!$N:$N,Detalhe_Registro!$D:$D,A1442,Detalhe_Registro!$E:$E,B1442,Detalhe_Registro!$M:$M,"SIM"),0)</f>
        <v/>
      </c>
      <c r="H1442" s="2">
        <f>SUMIFS(Detalhe_Registro!$F:$F,Detalhe_Registro!$D:$D,A1442,Detalhe_Registro!$E:$E,B1442,Detalhe_Registro!$M:$M,"SIM")</f>
        <v/>
      </c>
      <c r="I1442" s="2">
        <f>SUMIFS(Detalhe_Registro!$G:$G,Detalhe_Registro!$D:$D,A1442,Detalhe_Registro!$E:$E,B1442,Detalhe_Registro!$M:$M,"SIM")</f>
        <v/>
      </c>
      <c r="J1442" s="2">
        <f>IF(F1442&lt;Premissas!$B$8,"&lt; 1,00",IF(F1442&lt;Premissas!$B$9,"1,00 – 1,19",IF(F1442&lt;Premissas!$B$10,"1,20 – 1,39",IF(F1442&lt;Premissas!$B$11,"1,40 – 1,59",IF(F1442&lt;Premissas!$B$12,"1,60 – 1,99","≥ 2,00")))))</f>
        <v/>
      </c>
      <c r="K1442" s="5">
        <f>IF(F1442&lt;Premissas!$B$8,Premissas!$B$13,IF(F1442&lt;Premissas!$B$9,Premissas!$B$14,IF(F1442&lt;Premissas!$B$10,Premissas!$B$15,IF(F1442&lt;Premissas!$B$11,Premissas!$B$16,IF(F1442&lt;Premissas!$B$12,Premissas!$B$17,Premissas!$B$18)))))</f>
        <v/>
      </c>
      <c r="L1442" s="5">
        <f>K1442/Premissas!$B$4</f>
        <v/>
      </c>
      <c r="M1442" s="2">
        <f>IF(K1442=Premissas!$B$18,"SIM","NÃO")</f>
        <v/>
      </c>
    </row>
    <row r="1443">
      <c r="A1443" s="2" t="inlineStr">
        <is>
          <t>6013457</t>
        </is>
      </c>
      <c r="B1443" s="2" t="inlineStr">
        <is>
          <t>Beatriz De Sales Dos Santos</t>
        </is>
      </c>
      <c r="C1443" s="2" t="n">
        <v>1965</v>
      </c>
      <c r="D1443" s="2">
        <f>IFERROR(TEXTJOIN(" | ",TRUE,UNIQUE(FILTER(Detalhe_Registro!$C:$C,(Detalhe_Registro!$D:$D=A1443)*(Detalhe_Registro!$E:$E=B1443)*(Detalhe_Registro!$M:$M="SIM")))),"")</f>
        <v/>
      </c>
      <c r="E1443" s="2">
        <f>COUNTIFS(Detalhe_Registro!$D:$D,A1443,Detalhe_Registro!$E:$E,B1443,Detalhe_Registro!$M:$M,"SIM")</f>
        <v/>
      </c>
      <c r="F1443" s="2">
        <f>IFERROR(MAXIFS(Detalhe_Registro!$N:$N,Detalhe_Registro!$D:$D,A1443,Detalhe_Registro!$E:$E,B1443,Detalhe_Registro!$M:$M,"SIM"),0)</f>
        <v/>
      </c>
      <c r="G1443" s="2">
        <f>IFERROR(AVERAGEIFS(Detalhe_Registro!$N:$N,Detalhe_Registro!$D:$D,A1443,Detalhe_Registro!$E:$E,B1443,Detalhe_Registro!$M:$M,"SIM"),0)</f>
        <v/>
      </c>
      <c r="H1443" s="2">
        <f>SUMIFS(Detalhe_Registro!$F:$F,Detalhe_Registro!$D:$D,A1443,Detalhe_Registro!$E:$E,B1443,Detalhe_Registro!$M:$M,"SIM")</f>
        <v/>
      </c>
      <c r="I1443" s="2">
        <f>SUMIFS(Detalhe_Registro!$G:$G,Detalhe_Registro!$D:$D,A1443,Detalhe_Registro!$E:$E,B1443,Detalhe_Registro!$M:$M,"SIM")</f>
        <v/>
      </c>
      <c r="J1443" s="2">
        <f>IF(F1443&lt;Premissas!$B$8,"&lt; 1,00",IF(F1443&lt;Premissas!$B$9,"1,00 – 1,19",IF(F1443&lt;Premissas!$B$10,"1,20 – 1,39",IF(F1443&lt;Premissas!$B$11,"1,40 – 1,59",IF(F1443&lt;Premissas!$B$12,"1,60 – 1,99","≥ 2,00")))))</f>
        <v/>
      </c>
      <c r="K1443" s="5">
        <f>IF(F1443&lt;Premissas!$B$8,Premissas!$B$13,IF(F1443&lt;Premissas!$B$9,Premissas!$B$14,IF(F1443&lt;Premissas!$B$10,Premissas!$B$15,IF(F1443&lt;Premissas!$B$11,Premissas!$B$16,IF(F1443&lt;Premissas!$B$12,Premissas!$B$17,Premissas!$B$18)))))</f>
        <v/>
      </c>
      <c r="L1443" s="5">
        <f>K1443/Premissas!$B$4</f>
        <v/>
      </c>
      <c r="M1443" s="2">
        <f>IF(K1443=Premissas!$B$18,"SIM","NÃO")</f>
        <v/>
      </c>
    </row>
    <row r="1444">
      <c r="A1444" s="2" t="inlineStr">
        <is>
          <t>6001025</t>
        </is>
      </c>
      <c r="B1444" s="2" t="inlineStr">
        <is>
          <t>Brenda Alexandre De Lima Brito</t>
        </is>
      </c>
      <c r="C1444" s="2" t="n">
        <v>1965</v>
      </c>
      <c r="D1444" s="2">
        <f>IFERROR(TEXTJOIN(" | ",TRUE,UNIQUE(FILTER(Detalhe_Registro!$C:$C,(Detalhe_Registro!$D:$D=A1444)*(Detalhe_Registro!$E:$E=B1444)*(Detalhe_Registro!$M:$M="SIM")))),"")</f>
        <v/>
      </c>
      <c r="E1444" s="2">
        <f>COUNTIFS(Detalhe_Registro!$D:$D,A1444,Detalhe_Registro!$E:$E,B1444,Detalhe_Registro!$M:$M,"SIM")</f>
        <v/>
      </c>
      <c r="F1444" s="2">
        <f>IFERROR(MAXIFS(Detalhe_Registro!$N:$N,Detalhe_Registro!$D:$D,A1444,Detalhe_Registro!$E:$E,B1444,Detalhe_Registro!$M:$M,"SIM"),0)</f>
        <v/>
      </c>
      <c r="G1444" s="2">
        <f>IFERROR(AVERAGEIFS(Detalhe_Registro!$N:$N,Detalhe_Registro!$D:$D,A1444,Detalhe_Registro!$E:$E,B1444,Detalhe_Registro!$M:$M,"SIM"),0)</f>
        <v/>
      </c>
      <c r="H1444" s="2">
        <f>SUMIFS(Detalhe_Registro!$F:$F,Detalhe_Registro!$D:$D,A1444,Detalhe_Registro!$E:$E,B1444,Detalhe_Registro!$M:$M,"SIM")</f>
        <v/>
      </c>
      <c r="I1444" s="2">
        <f>SUMIFS(Detalhe_Registro!$G:$G,Detalhe_Registro!$D:$D,A1444,Detalhe_Registro!$E:$E,B1444,Detalhe_Registro!$M:$M,"SIM")</f>
        <v/>
      </c>
      <c r="J1444" s="2">
        <f>IF(F1444&lt;Premissas!$B$8,"&lt; 1,00",IF(F1444&lt;Premissas!$B$9,"1,00 – 1,19",IF(F1444&lt;Premissas!$B$10,"1,20 – 1,39",IF(F1444&lt;Premissas!$B$11,"1,40 – 1,59",IF(F1444&lt;Premissas!$B$12,"1,60 – 1,99","≥ 2,00")))))</f>
        <v/>
      </c>
      <c r="K1444" s="5">
        <f>IF(F1444&lt;Premissas!$B$8,Premissas!$B$13,IF(F1444&lt;Premissas!$B$9,Premissas!$B$14,IF(F1444&lt;Premissas!$B$10,Premissas!$B$15,IF(F1444&lt;Premissas!$B$11,Premissas!$B$16,IF(F1444&lt;Premissas!$B$12,Premissas!$B$17,Premissas!$B$18)))))</f>
        <v/>
      </c>
      <c r="L1444" s="5">
        <f>K1444/Premissas!$B$4</f>
        <v/>
      </c>
      <c r="M1444" s="2">
        <f>IF(K1444=Premissas!$B$18,"SIM","NÃO")</f>
        <v/>
      </c>
    </row>
    <row r="1445">
      <c r="A1445" s="2" t="inlineStr">
        <is>
          <t>4596943</t>
        </is>
      </c>
      <c r="B1445" s="2" t="inlineStr">
        <is>
          <t>Bruno Alves Dos Santos</t>
        </is>
      </c>
      <c r="C1445" s="2" t="n">
        <v>1965</v>
      </c>
      <c r="D1445" s="2">
        <f>IFERROR(TEXTJOIN(" | ",TRUE,UNIQUE(FILTER(Detalhe_Registro!$C:$C,(Detalhe_Registro!$D:$D=A1445)*(Detalhe_Registro!$E:$E=B1445)*(Detalhe_Registro!$M:$M="SIM")))),"")</f>
        <v/>
      </c>
      <c r="E1445" s="2">
        <f>COUNTIFS(Detalhe_Registro!$D:$D,A1445,Detalhe_Registro!$E:$E,B1445,Detalhe_Registro!$M:$M,"SIM")</f>
        <v/>
      </c>
      <c r="F1445" s="2">
        <f>IFERROR(MAXIFS(Detalhe_Registro!$N:$N,Detalhe_Registro!$D:$D,A1445,Detalhe_Registro!$E:$E,B1445,Detalhe_Registro!$M:$M,"SIM"),0)</f>
        <v/>
      </c>
      <c r="G1445" s="2">
        <f>IFERROR(AVERAGEIFS(Detalhe_Registro!$N:$N,Detalhe_Registro!$D:$D,A1445,Detalhe_Registro!$E:$E,B1445,Detalhe_Registro!$M:$M,"SIM"),0)</f>
        <v/>
      </c>
      <c r="H1445" s="2">
        <f>SUMIFS(Detalhe_Registro!$F:$F,Detalhe_Registro!$D:$D,A1445,Detalhe_Registro!$E:$E,B1445,Detalhe_Registro!$M:$M,"SIM")</f>
        <v/>
      </c>
      <c r="I1445" s="2">
        <f>SUMIFS(Detalhe_Registro!$G:$G,Detalhe_Registro!$D:$D,A1445,Detalhe_Registro!$E:$E,B1445,Detalhe_Registro!$M:$M,"SIM")</f>
        <v/>
      </c>
      <c r="J1445" s="2">
        <f>IF(F1445&lt;Premissas!$B$8,"&lt; 1,00",IF(F1445&lt;Premissas!$B$9,"1,00 – 1,19",IF(F1445&lt;Premissas!$B$10,"1,20 – 1,39",IF(F1445&lt;Premissas!$B$11,"1,40 – 1,59",IF(F1445&lt;Premissas!$B$12,"1,60 – 1,99","≥ 2,00")))))</f>
        <v/>
      </c>
      <c r="K1445" s="5">
        <f>IF(F1445&lt;Premissas!$B$8,Premissas!$B$13,IF(F1445&lt;Premissas!$B$9,Premissas!$B$14,IF(F1445&lt;Premissas!$B$10,Premissas!$B$15,IF(F1445&lt;Premissas!$B$11,Premissas!$B$16,IF(F1445&lt;Premissas!$B$12,Premissas!$B$17,Premissas!$B$18)))))</f>
        <v/>
      </c>
      <c r="L1445" s="5">
        <f>K1445/Premissas!$B$4</f>
        <v/>
      </c>
      <c r="M1445" s="2">
        <f>IF(K1445=Premissas!$B$18,"SIM","NÃO")</f>
        <v/>
      </c>
    </row>
    <row r="1446">
      <c r="A1446" s="2" t="inlineStr">
        <is>
          <t>5968569</t>
        </is>
      </c>
      <c r="B1446" s="2" t="inlineStr">
        <is>
          <t>Bruno Dos Santos Souza</t>
        </is>
      </c>
      <c r="C1446" s="2" t="n">
        <v>1965</v>
      </c>
      <c r="D1446" s="2">
        <f>IFERROR(TEXTJOIN(" | ",TRUE,UNIQUE(FILTER(Detalhe_Registro!$C:$C,(Detalhe_Registro!$D:$D=A1446)*(Detalhe_Registro!$E:$E=B1446)*(Detalhe_Registro!$M:$M="SIM")))),"")</f>
        <v/>
      </c>
      <c r="E1446" s="2">
        <f>COUNTIFS(Detalhe_Registro!$D:$D,A1446,Detalhe_Registro!$E:$E,B1446,Detalhe_Registro!$M:$M,"SIM")</f>
        <v/>
      </c>
      <c r="F1446" s="2">
        <f>IFERROR(MAXIFS(Detalhe_Registro!$N:$N,Detalhe_Registro!$D:$D,A1446,Detalhe_Registro!$E:$E,B1446,Detalhe_Registro!$M:$M,"SIM"),0)</f>
        <v/>
      </c>
      <c r="G1446" s="2">
        <f>IFERROR(AVERAGEIFS(Detalhe_Registro!$N:$N,Detalhe_Registro!$D:$D,A1446,Detalhe_Registro!$E:$E,B1446,Detalhe_Registro!$M:$M,"SIM"),0)</f>
        <v/>
      </c>
      <c r="H1446" s="2">
        <f>SUMIFS(Detalhe_Registro!$F:$F,Detalhe_Registro!$D:$D,A1446,Detalhe_Registro!$E:$E,B1446,Detalhe_Registro!$M:$M,"SIM")</f>
        <v/>
      </c>
      <c r="I1446" s="2">
        <f>SUMIFS(Detalhe_Registro!$G:$G,Detalhe_Registro!$D:$D,A1446,Detalhe_Registro!$E:$E,B1446,Detalhe_Registro!$M:$M,"SIM")</f>
        <v/>
      </c>
      <c r="J1446" s="2">
        <f>IF(F1446&lt;Premissas!$B$8,"&lt; 1,00",IF(F1446&lt;Premissas!$B$9,"1,00 – 1,19",IF(F1446&lt;Premissas!$B$10,"1,20 – 1,39",IF(F1446&lt;Premissas!$B$11,"1,40 – 1,59",IF(F1446&lt;Premissas!$B$12,"1,60 – 1,99","≥ 2,00")))))</f>
        <v/>
      </c>
      <c r="K1446" s="5">
        <f>IF(F1446&lt;Premissas!$B$8,Premissas!$B$13,IF(F1446&lt;Premissas!$B$9,Premissas!$B$14,IF(F1446&lt;Premissas!$B$10,Premissas!$B$15,IF(F1446&lt;Premissas!$B$11,Premissas!$B$16,IF(F1446&lt;Premissas!$B$12,Premissas!$B$17,Premissas!$B$18)))))</f>
        <v/>
      </c>
      <c r="L1446" s="5">
        <f>K1446/Premissas!$B$4</f>
        <v/>
      </c>
      <c r="M1446" s="2">
        <f>IF(K1446=Premissas!$B$18,"SIM","NÃO")</f>
        <v/>
      </c>
    </row>
    <row r="1447">
      <c r="A1447" s="2" t="inlineStr">
        <is>
          <t>6002854</t>
        </is>
      </c>
      <c r="B1447" s="2" t="inlineStr">
        <is>
          <t>Bruno Miro Da Silva</t>
        </is>
      </c>
      <c r="C1447" s="2" t="n">
        <v>1965</v>
      </c>
      <c r="D1447" s="2">
        <f>IFERROR(TEXTJOIN(" | ",TRUE,UNIQUE(FILTER(Detalhe_Registro!$C:$C,(Detalhe_Registro!$D:$D=A1447)*(Detalhe_Registro!$E:$E=B1447)*(Detalhe_Registro!$M:$M="SIM")))),"")</f>
        <v/>
      </c>
      <c r="E1447" s="2">
        <f>COUNTIFS(Detalhe_Registro!$D:$D,A1447,Detalhe_Registro!$E:$E,B1447,Detalhe_Registro!$M:$M,"SIM")</f>
        <v/>
      </c>
      <c r="F1447" s="2">
        <f>IFERROR(MAXIFS(Detalhe_Registro!$N:$N,Detalhe_Registro!$D:$D,A1447,Detalhe_Registro!$E:$E,B1447,Detalhe_Registro!$M:$M,"SIM"),0)</f>
        <v/>
      </c>
      <c r="G1447" s="2">
        <f>IFERROR(AVERAGEIFS(Detalhe_Registro!$N:$N,Detalhe_Registro!$D:$D,A1447,Detalhe_Registro!$E:$E,B1447,Detalhe_Registro!$M:$M,"SIM"),0)</f>
        <v/>
      </c>
      <c r="H1447" s="2">
        <f>SUMIFS(Detalhe_Registro!$F:$F,Detalhe_Registro!$D:$D,A1447,Detalhe_Registro!$E:$E,B1447,Detalhe_Registro!$M:$M,"SIM")</f>
        <v/>
      </c>
      <c r="I1447" s="2">
        <f>SUMIFS(Detalhe_Registro!$G:$G,Detalhe_Registro!$D:$D,A1447,Detalhe_Registro!$E:$E,B1447,Detalhe_Registro!$M:$M,"SIM")</f>
        <v/>
      </c>
      <c r="J1447" s="2">
        <f>IF(F1447&lt;Premissas!$B$8,"&lt; 1,00",IF(F1447&lt;Premissas!$B$9,"1,00 – 1,19",IF(F1447&lt;Premissas!$B$10,"1,20 – 1,39",IF(F1447&lt;Premissas!$B$11,"1,40 – 1,59",IF(F1447&lt;Premissas!$B$12,"1,60 – 1,99","≥ 2,00")))))</f>
        <v/>
      </c>
      <c r="K1447" s="5">
        <f>IF(F1447&lt;Premissas!$B$8,Premissas!$B$13,IF(F1447&lt;Premissas!$B$9,Premissas!$B$14,IF(F1447&lt;Premissas!$B$10,Premissas!$B$15,IF(F1447&lt;Premissas!$B$11,Premissas!$B$16,IF(F1447&lt;Premissas!$B$12,Premissas!$B$17,Premissas!$B$18)))))</f>
        <v/>
      </c>
      <c r="L1447" s="5">
        <f>K1447/Premissas!$B$4</f>
        <v/>
      </c>
      <c r="M1447" s="2">
        <f>IF(K1447=Premissas!$B$18,"SIM","NÃO")</f>
        <v/>
      </c>
    </row>
    <row r="1448">
      <c r="A1448" s="2" t="inlineStr">
        <is>
          <t>6028039</t>
        </is>
      </c>
      <c r="B1448" s="2" t="inlineStr">
        <is>
          <t>Bruno Scalabrini De Andrade</t>
        </is>
      </c>
      <c r="C1448" s="2" t="n">
        <v>1965</v>
      </c>
      <c r="D1448" s="2">
        <f>IFERROR(TEXTJOIN(" | ",TRUE,UNIQUE(FILTER(Detalhe_Registro!$C:$C,(Detalhe_Registro!$D:$D=A1448)*(Detalhe_Registro!$E:$E=B1448)*(Detalhe_Registro!$M:$M="SIM")))),"")</f>
        <v/>
      </c>
      <c r="E1448" s="2">
        <f>COUNTIFS(Detalhe_Registro!$D:$D,A1448,Detalhe_Registro!$E:$E,B1448,Detalhe_Registro!$M:$M,"SIM")</f>
        <v/>
      </c>
      <c r="F1448" s="2">
        <f>IFERROR(MAXIFS(Detalhe_Registro!$N:$N,Detalhe_Registro!$D:$D,A1448,Detalhe_Registro!$E:$E,B1448,Detalhe_Registro!$M:$M,"SIM"),0)</f>
        <v/>
      </c>
      <c r="G1448" s="2">
        <f>IFERROR(AVERAGEIFS(Detalhe_Registro!$N:$N,Detalhe_Registro!$D:$D,A1448,Detalhe_Registro!$E:$E,B1448,Detalhe_Registro!$M:$M,"SIM"),0)</f>
        <v/>
      </c>
      <c r="H1448" s="2">
        <f>SUMIFS(Detalhe_Registro!$F:$F,Detalhe_Registro!$D:$D,A1448,Detalhe_Registro!$E:$E,B1448,Detalhe_Registro!$M:$M,"SIM")</f>
        <v/>
      </c>
      <c r="I1448" s="2">
        <f>SUMIFS(Detalhe_Registro!$G:$G,Detalhe_Registro!$D:$D,A1448,Detalhe_Registro!$E:$E,B1448,Detalhe_Registro!$M:$M,"SIM")</f>
        <v/>
      </c>
      <c r="J1448" s="2">
        <f>IF(F1448&lt;Premissas!$B$8,"&lt; 1,00",IF(F1448&lt;Premissas!$B$9,"1,00 – 1,19",IF(F1448&lt;Premissas!$B$10,"1,20 – 1,39",IF(F1448&lt;Premissas!$B$11,"1,40 – 1,59",IF(F1448&lt;Premissas!$B$12,"1,60 – 1,99","≥ 2,00")))))</f>
        <v/>
      </c>
      <c r="K1448" s="5">
        <f>IF(F1448&lt;Premissas!$B$8,Premissas!$B$13,IF(F1448&lt;Premissas!$B$9,Premissas!$B$14,IF(F1448&lt;Premissas!$B$10,Premissas!$B$15,IF(F1448&lt;Premissas!$B$11,Premissas!$B$16,IF(F1448&lt;Premissas!$B$12,Premissas!$B$17,Premissas!$B$18)))))</f>
        <v/>
      </c>
      <c r="L1448" s="5">
        <f>K1448/Premissas!$B$4</f>
        <v/>
      </c>
      <c r="M1448" s="2">
        <f>IF(K1448=Premissas!$B$18,"SIM","NÃO")</f>
        <v/>
      </c>
    </row>
    <row r="1449">
      <c r="A1449" s="2" t="inlineStr">
        <is>
          <t>5675260</t>
        </is>
      </c>
      <c r="B1449" s="2" t="inlineStr">
        <is>
          <t>CAMILA LIMA</t>
        </is>
      </c>
      <c r="C1449" s="2" t="n">
        <v>1965</v>
      </c>
      <c r="D1449" s="2">
        <f>IFERROR(TEXTJOIN(" | ",TRUE,UNIQUE(FILTER(Detalhe_Registro!$C:$C,(Detalhe_Registro!$D:$D=A1449)*(Detalhe_Registro!$E:$E=B1449)*(Detalhe_Registro!$M:$M="SIM")))),"")</f>
        <v/>
      </c>
      <c r="E1449" s="2">
        <f>COUNTIFS(Detalhe_Registro!$D:$D,A1449,Detalhe_Registro!$E:$E,B1449,Detalhe_Registro!$M:$M,"SIM")</f>
        <v/>
      </c>
      <c r="F1449" s="2">
        <f>IFERROR(MAXIFS(Detalhe_Registro!$N:$N,Detalhe_Registro!$D:$D,A1449,Detalhe_Registro!$E:$E,B1449,Detalhe_Registro!$M:$M,"SIM"),0)</f>
        <v/>
      </c>
      <c r="G1449" s="2">
        <f>IFERROR(AVERAGEIFS(Detalhe_Registro!$N:$N,Detalhe_Registro!$D:$D,A1449,Detalhe_Registro!$E:$E,B1449,Detalhe_Registro!$M:$M,"SIM"),0)</f>
        <v/>
      </c>
      <c r="H1449" s="2">
        <f>SUMIFS(Detalhe_Registro!$F:$F,Detalhe_Registro!$D:$D,A1449,Detalhe_Registro!$E:$E,B1449,Detalhe_Registro!$M:$M,"SIM")</f>
        <v/>
      </c>
      <c r="I1449" s="2">
        <f>SUMIFS(Detalhe_Registro!$G:$G,Detalhe_Registro!$D:$D,A1449,Detalhe_Registro!$E:$E,B1449,Detalhe_Registro!$M:$M,"SIM")</f>
        <v/>
      </c>
      <c r="J1449" s="2">
        <f>IF(F1449&lt;Premissas!$B$8,"&lt; 1,00",IF(F1449&lt;Premissas!$B$9,"1,00 – 1,19",IF(F1449&lt;Premissas!$B$10,"1,20 – 1,39",IF(F1449&lt;Premissas!$B$11,"1,40 – 1,59",IF(F1449&lt;Premissas!$B$12,"1,60 – 1,99","≥ 2,00")))))</f>
        <v/>
      </c>
      <c r="K1449" s="5">
        <f>IF(F1449&lt;Premissas!$B$8,Premissas!$B$13,IF(F1449&lt;Premissas!$B$9,Premissas!$B$14,IF(F1449&lt;Premissas!$B$10,Premissas!$B$15,IF(F1449&lt;Premissas!$B$11,Premissas!$B$16,IF(F1449&lt;Premissas!$B$12,Premissas!$B$17,Premissas!$B$18)))))</f>
        <v/>
      </c>
      <c r="L1449" s="5">
        <f>K1449/Premissas!$B$4</f>
        <v/>
      </c>
      <c r="M1449" s="2">
        <f>IF(K1449=Premissas!$B$18,"SIM","NÃO")</f>
        <v/>
      </c>
    </row>
    <row r="1450">
      <c r="A1450" s="2" t="inlineStr">
        <is>
          <t>5081696</t>
        </is>
      </c>
      <c r="B1450" s="2" t="inlineStr">
        <is>
          <t>CELIO JOSE DOS SANTOS</t>
        </is>
      </c>
      <c r="C1450" s="2" t="n">
        <v>1965</v>
      </c>
      <c r="D1450" s="2">
        <f>IFERROR(TEXTJOIN(" | ",TRUE,UNIQUE(FILTER(Detalhe_Registro!$C:$C,(Detalhe_Registro!$D:$D=A1450)*(Detalhe_Registro!$E:$E=B1450)*(Detalhe_Registro!$M:$M="SIM")))),"")</f>
        <v/>
      </c>
      <c r="E1450" s="2">
        <f>COUNTIFS(Detalhe_Registro!$D:$D,A1450,Detalhe_Registro!$E:$E,B1450,Detalhe_Registro!$M:$M,"SIM")</f>
        <v/>
      </c>
      <c r="F1450" s="2">
        <f>IFERROR(MAXIFS(Detalhe_Registro!$N:$N,Detalhe_Registro!$D:$D,A1450,Detalhe_Registro!$E:$E,B1450,Detalhe_Registro!$M:$M,"SIM"),0)</f>
        <v/>
      </c>
      <c r="G1450" s="2">
        <f>IFERROR(AVERAGEIFS(Detalhe_Registro!$N:$N,Detalhe_Registro!$D:$D,A1450,Detalhe_Registro!$E:$E,B1450,Detalhe_Registro!$M:$M,"SIM"),0)</f>
        <v/>
      </c>
      <c r="H1450" s="2">
        <f>SUMIFS(Detalhe_Registro!$F:$F,Detalhe_Registro!$D:$D,A1450,Detalhe_Registro!$E:$E,B1450,Detalhe_Registro!$M:$M,"SIM")</f>
        <v/>
      </c>
      <c r="I1450" s="2">
        <f>SUMIFS(Detalhe_Registro!$G:$G,Detalhe_Registro!$D:$D,A1450,Detalhe_Registro!$E:$E,B1450,Detalhe_Registro!$M:$M,"SIM")</f>
        <v/>
      </c>
      <c r="J1450" s="2">
        <f>IF(F1450&lt;Premissas!$B$8,"&lt; 1,00",IF(F1450&lt;Premissas!$B$9,"1,00 – 1,19",IF(F1450&lt;Premissas!$B$10,"1,20 – 1,39",IF(F1450&lt;Premissas!$B$11,"1,40 – 1,59",IF(F1450&lt;Premissas!$B$12,"1,60 – 1,99","≥ 2,00")))))</f>
        <v/>
      </c>
      <c r="K1450" s="5">
        <f>IF(F1450&lt;Premissas!$B$8,Premissas!$B$13,IF(F1450&lt;Premissas!$B$9,Premissas!$B$14,IF(F1450&lt;Premissas!$B$10,Premissas!$B$15,IF(F1450&lt;Premissas!$B$11,Premissas!$B$16,IF(F1450&lt;Premissas!$B$12,Premissas!$B$17,Premissas!$B$18)))))</f>
        <v/>
      </c>
      <c r="L1450" s="5">
        <f>K1450/Premissas!$B$4</f>
        <v/>
      </c>
      <c r="M1450" s="2">
        <f>IF(K1450=Premissas!$B$18,"SIM","NÃO")</f>
        <v/>
      </c>
    </row>
    <row r="1451">
      <c r="A1451" s="2" t="inlineStr">
        <is>
          <t>3534685</t>
        </is>
      </c>
      <c r="B1451" s="2" t="inlineStr">
        <is>
          <t>CEZAR AMORIM SOUSA</t>
        </is>
      </c>
      <c r="C1451" s="2" t="n">
        <v>1965</v>
      </c>
      <c r="D1451" s="2">
        <f>IFERROR(TEXTJOIN(" | ",TRUE,UNIQUE(FILTER(Detalhe_Registro!$C:$C,(Detalhe_Registro!$D:$D=A1451)*(Detalhe_Registro!$E:$E=B1451)*(Detalhe_Registro!$M:$M="SIM")))),"")</f>
        <v/>
      </c>
      <c r="E1451" s="2">
        <f>COUNTIFS(Detalhe_Registro!$D:$D,A1451,Detalhe_Registro!$E:$E,B1451,Detalhe_Registro!$M:$M,"SIM")</f>
        <v/>
      </c>
      <c r="F1451" s="2">
        <f>IFERROR(MAXIFS(Detalhe_Registro!$N:$N,Detalhe_Registro!$D:$D,A1451,Detalhe_Registro!$E:$E,B1451,Detalhe_Registro!$M:$M,"SIM"),0)</f>
        <v/>
      </c>
      <c r="G1451" s="2">
        <f>IFERROR(AVERAGEIFS(Detalhe_Registro!$N:$N,Detalhe_Registro!$D:$D,A1451,Detalhe_Registro!$E:$E,B1451,Detalhe_Registro!$M:$M,"SIM"),0)</f>
        <v/>
      </c>
      <c r="H1451" s="2">
        <f>SUMIFS(Detalhe_Registro!$F:$F,Detalhe_Registro!$D:$D,A1451,Detalhe_Registro!$E:$E,B1451,Detalhe_Registro!$M:$M,"SIM")</f>
        <v/>
      </c>
      <c r="I1451" s="2">
        <f>SUMIFS(Detalhe_Registro!$G:$G,Detalhe_Registro!$D:$D,A1451,Detalhe_Registro!$E:$E,B1451,Detalhe_Registro!$M:$M,"SIM")</f>
        <v/>
      </c>
      <c r="J1451" s="2">
        <f>IF(F1451&lt;Premissas!$B$8,"&lt; 1,00",IF(F1451&lt;Premissas!$B$9,"1,00 – 1,19",IF(F1451&lt;Premissas!$B$10,"1,20 – 1,39",IF(F1451&lt;Premissas!$B$11,"1,40 – 1,59",IF(F1451&lt;Premissas!$B$12,"1,60 – 1,99","≥ 2,00")))))</f>
        <v/>
      </c>
      <c r="K1451" s="5">
        <f>IF(F1451&lt;Premissas!$B$8,Premissas!$B$13,IF(F1451&lt;Premissas!$B$9,Premissas!$B$14,IF(F1451&lt;Premissas!$B$10,Premissas!$B$15,IF(F1451&lt;Premissas!$B$11,Premissas!$B$16,IF(F1451&lt;Premissas!$B$12,Premissas!$B$17,Premissas!$B$18)))))</f>
        <v/>
      </c>
      <c r="L1451" s="5">
        <f>K1451/Premissas!$B$4</f>
        <v/>
      </c>
      <c r="M1451" s="2">
        <f>IF(K1451=Premissas!$B$18,"SIM","NÃO")</f>
        <v/>
      </c>
    </row>
    <row r="1452">
      <c r="A1452" s="2" t="inlineStr">
        <is>
          <t>3155196</t>
        </is>
      </c>
      <c r="B1452" s="2" t="inlineStr">
        <is>
          <t>CLAUDIO ROBERTO OTAVIO</t>
        </is>
      </c>
      <c r="C1452" s="2" t="n">
        <v>1965</v>
      </c>
      <c r="D1452" s="2">
        <f>IFERROR(TEXTJOIN(" | ",TRUE,UNIQUE(FILTER(Detalhe_Registro!$C:$C,(Detalhe_Registro!$D:$D=A1452)*(Detalhe_Registro!$E:$E=B1452)*(Detalhe_Registro!$M:$M="SIM")))),"")</f>
        <v/>
      </c>
      <c r="E1452" s="2">
        <f>COUNTIFS(Detalhe_Registro!$D:$D,A1452,Detalhe_Registro!$E:$E,B1452,Detalhe_Registro!$M:$M,"SIM")</f>
        <v/>
      </c>
      <c r="F1452" s="2">
        <f>IFERROR(MAXIFS(Detalhe_Registro!$N:$N,Detalhe_Registro!$D:$D,A1452,Detalhe_Registro!$E:$E,B1452,Detalhe_Registro!$M:$M,"SIM"),0)</f>
        <v/>
      </c>
      <c r="G1452" s="2">
        <f>IFERROR(AVERAGEIFS(Detalhe_Registro!$N:$N,Detalhe_Registro!$D:$D,A1452,Detalhe_Registro!$E:$E,B1452,Detalhe_Registro!$M:$M,"SIM"),0)</f>
        <v/>
      </c>
      <c r="H1452" s="2">
        <f>SUMIFS(Detalhe_Registro!$F:$F,Detalhe_Registro!$D:$D,A1452,Detalhe_Registro!$E:$E,B1452,Detalhe_Registro!$M:$M,"SIM")</f>
        <v/>
      </c>
      <c r="I1452" s="2">
        <f>SUMIFS(Detalhe_Registro!$G:$G,Detalhe_Registro!$D:$D,A1452,Detalhe_Registro!$E:$E,B1452,Detalhe_Registro!$M:$M,"SIM")</f>
        <v/>
      </c>
      <c r="J1452" s="2">
        <f>IF(F1452&lt;Premissas!$B$8,"&lt; 1,00",IF(F1452&lt;Premissas!$B$9,"1,00 – 1,19",IF(F1452&lt;Premissas!$B$10,"1,20 – 1,39",IF(F1452&lt;Premissas!$B$11,"1,40 – 1,59",IF(F1452&lt;Premissas!$B$12,"1,60 – 1,99","≥ 2,00")))))</f>
        <v/>
      </c>
      <c r="K1452" s="5">
        <f>IF(F1452&lt;Premissas!$B$8,Premissas!$B$13,IF(F1452&lt;Premissas!$B$9,Premissas!$B$14,IF(F1452&lt;Premissas!$B$10,Premissas!$B$15,IF(F1452&lt;Premissas!$B$11,Premissas!$B$16,IF(F1452&lt;Premissas!$B$12,Premissas!$B$17,Premissas!$B$18)))))</f>
        <v/>
      </c>
      <c r="L1452" s="5">
        <f>K1452/Premissas!$B$4</f>
        <v/>
      </c>
      <c r="M1452" s="2">
        <f>IF(K1452=Premissas!$B$18,"SIM","NÃO")</f>
        <v/>
      </c>
    </row>
    <row r="1453">
      <c r="A1453" s="2" t="inlineStr">
        <is>
          <t>5584914</t>
        </is>
      </c>
      <c r="B1453" s="2" t="inlineStr">
        <is>
          <t>CLEONICE CAMPOS DE JESUS</t>
        </is>
      </c>
      <c r="C1453" s="2" t="n">
        <v>1965</v>
      </c>
      <c r="D1453" s="2">
        <f>IFERROR(TEXTJOIN(" | ",TRUE,UNIQUE(FILTER(Detalhe_Registro!$C:$C,(Detalhe_Registro!$D:$D=A1453)*(Detalhe_Registro!$E:$E=B1453)*(Detalhe_Registro!$M:$M="SIM")))),"")</f>
        <v/>
      </c>
      <c r="E1453" s="2">
        <f>COUNTIFS(Detalhe_Registro!$D:$D,A1453,Detalhe_Registro!$E:$E,B1453,Detalhe_Registro!$M:$M,"SIM")</f>
        <v/>
      </c>
      <c r="F1453" s="2">
        <f>IFERROR(MAXIFS(Detalhe_Registro!$N:$N,Detalhe_Registro!$D:$D,A1453,Detalhe_Registro!$E:$E,B1453,Detalhe_Registro!$M:$M,"SIM"),0)</f>
        <v/>
      </c>
      <c r="G1453" s="2">
        <f>IFERROR(AVERAGEIFS(Detalhe_Registro!$N:$N,Detalhe_Registro!$D:$D,A1453,Detalhe_Registro!$E:$E,B1453,Detalhe_Registro!$M:$M,"SIM"),0)</f>
        <v/>
      </c>
      <c r="H1453" s="2">
        <f>SUMIFS(Detalhe_Registro!$F:$F,Detalhe_Registro!$D:$D,A1453,Detalhe_Registro!$E:$E,B1453,Detalhe_Registro!$M:$M,"SIM")</f>
        <v/>
      </c>
      <c r="I1453" s="2">
        <f>SUMIFS(Detalhe_Registro!$G:$G,Detalhe_Registro!$D:$D,A1453,Detalhe_Registro!$E:$E,B1453,Detalhe_Registro!$M:$M,"SIM")</f>
        <v/>
      </c>
      <c r="J1453" s="2">
        <f>IF(F1453&lt;Premissas!$B$8,"&lt; 1,00",IF(F1453&lt;Premissas!$B$9,"1,00 – 1,19",IF(F1453&lt;Premissas!$B$10,"1,20 – 1,39",IF(F1453&lt;Premissas!$B$11,"1,40 – 1,59",IF(F1453&lt;Premissas!$B$12,"1,60 – 1,99","≥ 2,00")))))</f>
        <v/>
      </c>
      <c r="K1453" s="5">
        <f>IF(F1453&lt;Premissas!$B$8,Premissas!$B$13,IF(F1453&lt;Premissas!$B$9,Premissas!$B$14,IF(F1453&lt;Premissas!$B$10,Premissas!$B$15,IF(F1453&lt;Premissas!$B$11,Premissas!$B$16,IF(F1453&lt;Premissas!$B$12,Premissas!$B$17,Premissas!$B$18)))))</f>
        <v/>
      </c>
      <c r="L1453" s="5">
        <f>K1453/Premissas!$B$4</f>
        <v/>
      </c>
      <c r="M1453" s="2">
        <f>IF(K1453=Premissas!$B$18,"SIM","NÃO")</f>
        <v/>
      </c>
    </row>
    <row r="1454">
      <c r="A1454" s="2" t="inlineStr">
        <is>
          <t>339769</t>
        </is>
      </c>
      <c r="B1454" s="2" t="inlineStr">
        <is>
          <t>CRISTIANO ANDRADE QUIRINO</t>
        </is>
      </c>
      <c r="C1454" s="2" t="n">
        <v>1965</v>
      </c>
      <c r="D1454" s="2">
        <f>IFERROR(TEXTJOIN(" | ",TRUE,UNIQUE(FILTER(Detalhe_Registro!$C:$C,(Detalhe_Registro!$D:$D=A1454)*(Detalhe_Registro!$E:$E=B1454)*(Detalhe_Registro!$M:$M="SIM")))),"")</f>
        <v/>
      </c>
      <c r="E1454" s="2">
        <f>COUNTIFS(Detalhe_Registro!$D:$D,A1454,Detalhe_Registro!$E:$E,B1454,Detalhe_Registro!$M:$M,"SIM")</f>
        <v/>
      </c>
      <c r="F1454" s="2">
        <f>IFERROR(MAXIFS(Detalhe_Registro!$N:$N,Detalhe_Registro!$D:$D,A1454,Detalhe_Registro!$E:$E,B1454,Detalhe_Registro!$M:$M,"SIM"),0)</f>
        <v/>
      </c>
      <c r="G1454" s="2">
        <f>IFERROR(AVERAGEIFS(Detalhe_Registro!$N:$N,Detalhe_Registro!$D:$D,A1454,Detalhe_Registro!$E:$E,B1454,Detalhe_Registro!$M:$M,"SIM"),0)</f>
        <v/>
      </c>
      <c r="H1454" s="2">
        <f>SUMIFS(Detalhe_Registro!$F:$F,Detalhe_Registro!$D:$D,A1454,Detalhe_Registro!$E:$E,B1454,Detalhe_Registro!$M:$M,"SIM")</f>
        <v/>
      </c>
      <c r="I1454" s="2">
        <f>SUMIFS(Detalhe_Registro!$G:$G,Detalhe_Registro!$D:$D,A1454,Detalhe_Registro!$E:$E,B1454,Detalhe_Registro!$M:$M,"SIM")</f>
        <v/>
      </c>
      <c r="J1454" s="2">
        <f>IF(F1454&lt;Premissas!$B$8,"&lt; 1,00",IF(F1454&lt;Premissas!$B$9,"1,00 – 1,19",IF(F1454&lt;Premissas!$B$10,"1,20 – 1,39",IF(F1454&lt;Premissas!$B$11,"1,40 – 1,59",IF(F1454&lt;Premissas!$B$12,"1,60 – 1,99","≥ 2,00")))))</f>
        <v/>
      </c>
      <c r="K1454" s="5">
        <f>IF(F1454&lt;Premissas!$B$8,Premissas!$B$13,IF(F1454&lt;Premissas!$B$9,Premissas!$B$14,IF(F1454&lt;Premissas!$B$10,Premissas!$B$15,IF(F1454&lt;Premissas!$B$11,Premissas!$B$16,IF(F1454&lt;Premissas!$B$12,Premissas!$B$17,Premissas!$B$18)))))</f>
        <v/>
      </c>
      <c r="L1454" s="5">
        <f>K1454/Premissas!$B$4</f>
        <v/>
      </c>
      <c r="M1454" s="2">
        <f>IF(K1454=Premissas!$B$18,"SIM","NÃO")</f>
        <v/>
      </c>
    </row>
    <row r="1455">
      <c r="A1455" s="2" t="inlineStr">
        <is>
          <t>6032150</t>
        </is>
      </c>
      <c r="B1455" s="2" t="inlineStr">
        <is>
          <t>Caio Henrique De Jesus Augusto</t>
        </is>
      </c>
      <c r="C1455" s="2" t="n">
        <v>1965</v>
      </c>
      <c r="D1455" s="2">
        <f>IFERROR(TEXTJOIN(" | ",TRUE,UNIQUE(FILTER(Detalhe_Registro!$C:$C,(Detalhe_Registro!$D:$D=A1455)*(Detalhe_Registro!$E:$E=B1455)*(Detalhe_Registro!$M:$M="SIM")))),"")</f>
        <v/>
      </c>
      <c r="E1455" s="2">
        <f>COUNTIFS(Detalhe_Registro!$D:$D,A1455,Detalhe_Registro!$E:$E,B1455,Detalhe_Registro!$M:$M,"SIM")</f>
        <v/>
      </c>
      <c r="F1455" s="2">
        <f>IFERROR(MAXIFS(Detalhe_Registro!$N:$N,Detalhe_Registro!$D:$D,A1455,Detalhe_Registro!$E:$E,B1455,Detalhe_Registro!$M:$M,"SIM"),0)</f>
        <v/>
      </c>
      <c r="G1455" s="2">
        <f>IFERROR(AVERAGEIFS(Detalhe_Registro!$N:$N,Detalhe_Registro!$D:$D,A1455,Detalhe_Registro!$E:$E,B1455,Detalhe_Registro!$M:$M,"SIM"),0)</f>
        <v/>
      </c>
      <c r="H1455" s="2">
        <f>SUMIFS(Detalhe_Registro!$F:$F,Detalhe_Registro!$D:$D,A1455,Detalhe_Registro!$E:$E,B1455,Detalhe_Registro!$M:$M,"SIM")</f>
        <v/>
      </c>
      <c r="I1455" s="2">
        <f>SUMIFS(Detalhe_Registro!$G:$G,Detalhe_Registro!$D:$D,A1455,Detalhe_Registro!$E:$E,B1455,Detalhe_Registro!$M:$M,"SIM")</f>
        <v/>
      </c>
      <c r="J1455" s="2">
        <f>IF(F1455&lt;Premissas!$B$8,"&lt; 1,00",IF(F1455&lt;Premissas!$B$9,"1,00 – 1,19",IF(F1455&lt;Premissas!$B$10,"1,20 – 1,39",IF(F1455&lt;Premissas!$B$11,"1,40 – 1,59",IF(F1455&lt;Premissas!$B$12,"1,60 – 1,99","≥ 2,00")))))</f>
        <v/>
      </c>
      <c r="K1455" s="5">
        <f>IF(F1455&lt;Premissas!$B$8,Premissas!$B$13,IF(F1455&lt;Premissas!$B$9,Premissas!$B$14,IF(F1455&lt;Premissas!$B$10,Premissas!$B$15,IF(F1455&lt;Premissas!$B$11,Premissas!$B$16,IF(F1455&lt;Premissas!$B$12,Premissas!$B$17,Premissas!$B$18)))))</f>
        <v/>
      </c>
      <c r="L1455" s="5">
        <f>K1455/Premissas!$B$4</f>
        <v/>
      </c>
      <c r="M1455" s="2">
        <f>IF(K1455=Premissas!$B$18,"SIM","NÃO")</f>
        <v/>
      </c>
    </row>
    <row r="1456">
      <c r="A1456" s="2" t="inlineStr">
        <is>
          <t>6030726</t>
        </is>
      </c>
      <c r="B1456" s="2" t="inlineStr">
        <is>
          <t>Cairon Tarrao Campos</t>
        </is>
      </c>
      <c r="C1456" s="2" t="n">
        <v>1965</v>
      </c>
      <c r="D1456" s="2">
        <f>IFERROR(TEXTJOIN(" | ",TRUE,UNIQUE(FILTER(Detalhe_Registro!$C:$C,(Detalhe_Registro!$D:$D=A1456)*(Detalhe_Registro!$E:$E=B1456)*(Detalhe_Registro!$M:$M="SIM")))),"")</f>
        <v/>
      </c>
      <c r="E1456" s="2">
        <f>COUNTIFS(Detalhe_Registro!$D:$D,A1456,Detalhe_Registro!$E:$E,B1456,Detalhe_Registro!$M:$M,"SIM")</f>
        <v/>
      </c>
      <c r="F1456" s="2">
        <f>IFERROR(MAXIFS(Detalhe_Registro!$N:$N,Detalhe_Registro!$D:$D,A1456,Detalhe_Registro!$E:$E,B1456,Detalhe_Registro!$M:$M,"SIM"),0)</f>
        <v/>
      </c>
      <c r="G1456" s="2">
        <f>IFERROR(AVERAGEIFS(Detalhe_Registro!$N:$N,Detalhe_Registro!$D:$D,A1456,Detalhe_Registro!$E:$E,B1456,Detalhe_Registro!$M:$M,"SIM"),0)</f>
        <v/>
      </c>
      <c r="H1456" s="2">
        <f>SUMIFS(Detalhe_Registro!$F:$F,Detalhe_Registro!$D:$D,A1456,Detalhe_Registro!$E:$E,B1456,Detalhe_Registro!$M:$M,"SIM")</f>
        <v/>
      </c>
      <c r="I1456" s="2">
        <f>SUMIFS(Detalhe_Registro!$G:$G,Detalhe_Registro!$D:$D,A1456,Detalhe_Registro!$E:$E,B1456,Detalhe_Registro!$M:$M,"SIM")</f>
        <v/>
      </c>
      <c r="J1456" s="2">
        <f>IF(F1456&lt;Premissas!$B$8,"&lt; 1,00",IF(F1456&lt;Premissas!$B$9,"1,00 – 1,19",IF(F1456&lt;Premissas!$B$10,"1,20 – 1,39",IF(F1456&lt;Premissas!$B$11,"1,40 – 1,59",IF(F1456&lt;Premissas!$B$12,"1,60 – 1,99","≥ 2,00")))))</f>
        <v/>
      </c>
      <c r="K1456" s="5">
        <f>IF(F1456&lt;Premissas!$B$8,Premissas!$B$13,IF(F1456&lt;Premissas!$B$9,Premissas!$B$14,IF(F1456&lt;Premissas!$B$10,Premissas!$B$15,IF(F1456&lt;Premissas!$B$11,Premissas!$B$16,IF(F1456&lt;Premissas!$B$12,Premissas!$B$17,Premissas!$B$18)))))</f>
        <v/>
      </c>
      <c r="L1456" s="5">
        <f>K1456/Premissas!$B$4</f>
        <v/>
      </c>
      <c r="M1456" s="2">
        <f>IF(K1456=Premissas!$B$18,"SIM","NÃO")</f>
        <v/>
      </c>
    </row>
    <row r="1457">
      <c r="A1457" s="2" t="inlineStr">
        <is>
          <t>5736471</t>
        </is>
      </c>
      <c r="B1457" s="2" t="inlineStr">
        <is>
          <t>Camilly Daniela Ferreira Nunes</t>
        </is>
      </c>
      <c r="C1457" s="2" t="n">
        <v>1965</v>
      </c>
      <c r="D1457" s="2">
        <f>IFERROR(TEXTJOIN(" | ",TRUE,UNIQUE(FILTER(Detalhe_Registro!$C:$C,(Detalhe_Registro!$D:$D=A1457)*(Detalhe_Registro!$E:$E=B1457)*(Detalhe_Registro!$M:$M="SIM")))),"")</f>
        <v/>
      </c>
      <c r="E1457" s="2">
        <f>COUNTIFS(Detalhe_Registro!$D:$D,A1457,Detalhe_Registro!$E:$E,B1457,Detalhe_Registro!$M:$M,"SIM")</f>
        <v/>
      </c>
      <c r="F1457" s="2">
        <f>IFERROR(MAXIFS(Detalhe_Registro!$N:$N,Detalhe_Registro!$D:$D,A1457,Detalhe_Registro!$E:$E,B1457,Detalhe_Registro!$M:$M,"SIM"),0)</f>
        <v/>
      </c>
      <c r="G1457" s="2">
        <f>IFERROR(AVERAGEIFS(Detalhe_Registro!$N:$N,Detalhe_Registro!$D:$D,A1457,Detalhe_Registro!$E:$E,B1457,Detalhe_Registro!$M:$M,"SIM"),0)</f>
        <v/>
      </c>
      <c r="H1457" s="2">
        <f>SUMIFS(Detalhe_Registro!$F:$F,Detalhe_Registro!$D:$D,A1457,Detalhe_Registro!$E:$E,B1457,Detalhe_Registro!$M:$M,"SIM")</f>
        <v/>
      </c>
      <c r="I1457" s="2">
        <f>SUMIFS(Detalhe_Registro!$G:$G,Detalhe_Registro!$D:$D,A1457,Detalhe_Registro!$E:$E,B1457,Detalhe_Registro!$M:$M,"SIM")</f>
        <v/>
      </c>
      <c r="J1457" s="2">
        <f>IF(F1457&lt;Premissas!$B$8,"&lt; 1,00",IF(F1457&lt;Premissas!$B$9,"1,00 – 1,19",IF(F1457&lt;Premissas!$B$10,"1,20 – 1,39",IF(F1457&lt;Premissas!$B$11,"1,40 – 1,59",IF(F1457&lt;Premissas!$B$12,"1,60 – 1,99","≥ 2,00")))))</f>
        <v/>
      </c>
      <c r="K1457" s="5">
        <f>IF(F1457&lt;Premissas!$B$8,Premissas!$B$13,IF(F1457&lt;Premissas!$B$9,Premissas!$B$14,IF(F1457&lt;Premissas!$B$10,Premissas!$B$15,IF(F1457&lt;Premissas!$B$11,Premissas!$B$16,IF(F1457&lt;Premissas!$B$12,Premissas!$B$17,Premissas!$B$18)))))</f>
        <v/>
      </c>
      <c r="L1457" s="5">
        <f>K1457/Premissas!$B$4</f>
        <v/>
      </c>
      <c r="M1457" s="2">
        <f>IF(K1457=Premissas!$B$18,"SIM","NÃO")</f>
        <v/>
      </c>
    </row>
    <row r="1458">
      <c r="A1458" s="2" t="inlineStr">
        <is>
          <t>6033512</t>
        </is>
      </c>
      <c r="B1458" s="2" t="inlineStr">
        <is>
          <t>Carla Cristiane Melo Da Silva</t>
        </is>
      </c>
      <c r="C1458" s="2" t="n">
        <v>1965</v>
      </c>
      <c r="D1458" s="2">
        <f>IFERROR(TEXTJOIN(" | ",TRUE,UNIQUE(FILTER(Detalhe_Registro!$C:$C,(Detalhe_Registro!$D:$D=A1458)*(Detalhe_Registro!$E:$E=B1458)*(Detalhe_Registro!$M:$M="SIM")))),"")</f>
        <v/>
      </c>
      <c r="E1458" s="2">
        <f>COUNTIFS(Detalhe_Registro!$D:$D,A1458,Detalhe_Registro!$E:$E,B1458,Detalhe_Registro!$M:$M,"SIM")</f>
        <v/>
      </c>
      <c r="F1458" s="2">
        <f>IFERROR(MAXIFS(Detalhe_Registro!$N:$N,Detalhe_Registro!$D:$D,A1458,Detalhe_Registro!$E:$E,B1458,Detalhe_Registro!$M:$M,"SIM"),0)</f>
        <v/>
      </c>
      <c r="G1458" s="2">
        <f>IFERROR(AVERAGEIFS(Detalhe_Registro!$N:$N,Detalhe_Registro!$D:$D,A1458,Detalhe_Registro!$E:$E,B1458,Detalhe_Registro!$M:$M,"SIM"),0)</f>
        <v/>
      </c>
      <c r="H1458" s="2">
        <f>SUMIFS(Detalhe_Registro!$F:$F,Detalhe_Registro!$D:$D,A1458,Detalhe_Registro!$E:$E,B1458,Detalhe_Registro!$M:$M,"SIM")</f>
        <v/>
      </c>
      <c r="I1458" s="2">
        <f>SUMIFS(Detalhe_Registro!$G:$G,Detalhe_Registro!$D:$D,A1458,Detalhe_Registro!$E:$E,B1458,Detalhe_Registro!$M:$M,"SIM")</f>
        <v/>
      </c>
      <c r="J1458" s="2">
        <f>IF(F1458&lt;Premissas!$B$8,"&lt; 1,00",IF(F1458&lt;Premissas!$B$9,"1,00 – 1,19",IF(F1458&lt;Premissas!$B$10,"1,20 – 1,39",IF(F1458&lt;Premissas!$B$11,"1,40 – 1,59",IF(F1458&lt;Premissas!$B$12,"1,60 – 1,99","≥ 2,00")))))</f>
        <v/>
      </c>
      <c r="K1458" s="5">
        <f>IF(F1458&lt;Premissas!$B$8,Premissas!$B$13,IF(F1458&lt;Premissas!$B$9,Premissas!$B$14,IF(F1458&lt;Premissas!$B$10,Premissas!$B$15,IF(F1458&lt;Premissas!$B$11,Premissas!$B$16,IF(F1458&lt;Premissas!$B$12,Premissas!$B$17,Premissas!$B$18)))))</f>
        <v/>
      </c>
      <c r="L1458" s="5">
        <f>K1458/Premissas!$B$4</f>
        <v/>
      </c>
      <c r="M1458" s="2">
        <f>IF(K1458=Premissas!$B$18,"SIM","NÃO")</f>
        <v/>
      </c>
    </row>
    <row r="1459">
      <c r="A1459" s="2" t="inlineStr">
        <is>
          <t>6029825</t>
        </is>
      </c>
      <c r="B1459" s="2" t="inlineStr">
        <is>
          <t>Carla Paola Guzman Palacios</t>
        </is>
      </c>
      <c r="C1459" s="2" t="n">
        <v>1965</v>
      </c>
      <c r="D1459" s="2">
        <f>IFERROR(TEXTJOIN(" | ",TRUE,UNIQUE(FILTER(Detalhe_Registro!$C:$C,(Detalhe_Registro!$D:$D=A1459)*(Detalhe_Registro!$E:$E=B1459)*(Detalhe_Registro!$M:$M="SIM")))),"")</f>
        <v/>
      </c>
      <c r="E1459" s="2">
        <f>COUNTIFS(Detalhe_Registro!$D:$D,A1459,Detalhe_Registro!$E:$E,B1459,Detalhe_Registro!$M:$M,"SIM")</f>
        <v/>
      </c>
      <c r="F1459" s="2">
        <f>IFERROR(MAXIFS(Detalhe_Registro!$N:$N,Detalhe_Registro!$D:$D,A1459,Detalhe_Registro!$E:$E,B1459,Detalhe_Registro!$M:$M,"SIM"),0)</f>
        <v/>
      </c>
      <c r="G1459" s="2">
        <f>IFERROR(AVERAGEIFS(Detalhe_Registro!$N:$N,Detalhe_Registro!$D:$D,A1459,Detalhe_Registro!$E:$E,B1459,Detalhe_Registro!$M:$M,"SIM"),0)</f>
        <v/>
      </c>
      <c r="H1459" s="2">
        <f>SUMIFS(Detalhe_Registro!$F:$F,Detalhe_Registro!$D:$D,A1459,Detalhe_Registro!$E:$E,B1459,Detalhe_Registro!$M:$M,"SIM")</f>
        <v/>
      </c>
      <c r="I1459" s="2">
        <f>SUMIFS(Detalhe_Registro!$G:$G,Detalhe_Registro!$D:$D,A1459,Detalhe_Registro!$E:$E,B1459,Detalhe_Registro!$M:$M,"SIM")</f>
        <v/>
      </c>
      <c r="J1459" s="2">
        <f>IF(F1459&lt;Premissas!$B$8,"&lt; 1,00",IF(F1459&lt;Premissas!$B$9,"1,00 – 1,19",IF(F1459&lt;Premissas!$B$10,"1,20 – 1,39",IF(F1459&lt;Premissas!$B$11,"1,40 – 1,59",IF(F1459&lt;Premissas!$B$12,"1,60 – 1,99","≥ 2,00")))))</f>
        <v/>
      </c>
      <c r="K1459" s="5">
        <f>IF(F1459&lt;Premissas!$B$8,Premissas!$B$13,IF(F1459&lt;Premissas!$B$9,Premissas!$B$14,IF(F1459&lt;Premissas!$B$10,Premissas!$B$15,IF(F1459&lt;Premissas!$B$11,Premissas!$B$16,IF(F1459&lt;Premissas!$B$12,Premissas!$B$17,Premissas!$B$18)))))</f>
        <v/>
      </c>
      <c r="L1459" s="5">
        <f>K1459/Premissas!$B$4</f>
        <v/>
      </c>
      <c r="M1459" s="2">
        <f>IF(K1459=Premissas!$B$18,"SIM","NÃO")</f>
        <v/>
      </c>
    </row>
    <row r="1460">
      <c r="A1460" s="2" t="inlineStr">
        <is>
          <t>613274</t>
        </is>
      </c>
      <c r="B1460" s="2" t="inlineStr">
        <is>
          <t>Carlos Eduardo Da Piedade Silva</t>
        </is>
      </c>
      <c r="C1460" s="2" t="n">
        <v>1965</v>
      </c>
      <c r="D1460" s="2">
        <f>IFERROR(TEXTJOIN(" | ",TRUE,UNIQUE(FILTER(Detalhe_Registro!$C:$C,(Detalhe_Registro!$D:$D=A1460)*(Detalhe_Registro!$E:$E=B1460)*(Detalhe_Registro!$M:$M="SIM")))),"")</f>
        <v/>
      </c>
      <c r="E1460" s="2">
        <f>COUNTIFS(Detalhe_Registro!$D:$D,A1460,Detalhe_Registro!$E:$E,B1460,Detalhe_Registro!$M:$M,"SIM")</f>
        <v/>
      </c>
      <c r="F1460" s="2">
        <f>IFERROR(MAXIFS(Detalhe_Registro!$N:$N,Detalhe_Registro!$D:$D,A1460,Detalhe_Registro!$E:$E,B1460,Detalhe_Registro!$M:$M,"SIM"),0)</f>
        <v/>
      </c>
      <c r="G1460" s="2">
        <f>IFERROR(AVERAGEIFS(Detalhe_Registro!$N:$N,Detalhe_Registro!$D:$D,A1460,Detalhe_Registro!$E:$E,B1460,Detalhe_Registro!$M:$M,"SIM"),0)</f>
        <v/>
      </c>
      <c r="H1460" s="2">
        <f>SUMIFS(Detalhe_Registro!$F:$F,Detalhe_Registro!$D:$D,A1460,Detalhe_Registro!$E:$E,B1460,Detalhe_Registro!$M:$M,"SIM")</f>
        <v/>
      </c>
      <c r="I1460" s="2">
        <f>SUMIFS(Detalhe_Registro!$G:$G,Detalhe_Registro!$D:$D,A1460,Detalhe_Registro!$E:$E,B1460,Detalhe_Registro!$M:$M,"SIM")</f>
        <v/>
      </c>
      <c r="J1460" s="2">
        <f>IF(F1460&lt;Premissas!$B$8,"&lt; 1,00",IF(F1460&lt;Premissas!$B$9,"1,00 – 1,19",IF(F1460&lt;Premissas!$B$10,"1,20 – 1,39",IF(F1460&lt;Premissas!$B$11,"1,40 – 1,59",IF(F1460&lt;Premissas!$B$12,"1,60 – 1,99","≥ 2,00")))))</f>
        <v/>
      </c>
      <c r="K1460" s="5">
        <f>IF(F1460&lt;Premissas!$B$8,Premissas!$B$13,IF(F1460&lt;Premissas!$B$9,Premissas!$B$14,IF(F1460&lt;Premissas!$B$10,Premissas!$B$15,IF(F1460&lt;Premissas!$B$11,Premissas!$B$16,IF(F1460&lt;Premissas!$B$12,Premissas!$B$17,Premissas!$B$18)))))</f>
        <v/>
      </c>
      <c r="L1460" s="5">
        <f>K1460/Premissas!$B$4</f>
        <v/>
      </c>
      <c r="M1460" s="2">
        <f>IF(K1460=Premissas!$B$18,"SIM","NÃO")</f>
        <v/>
      </c>
    </row>
    <row r="1461">
      <c r="A1461" s="2" t="inlineStr">
        <is>
          <t>5530407</t>
        </is>
      </c>
      <c r="B1461" s="2" t="inlineStr">
        <is>
          <t>Carlos Eduardo Ribeiro Goulart De Andrade</t>
        </is>
      </c>
      <c r="C1461" s="2" t="n">
        <v>1965</v>
      </c>
      <c r="D1461" s="2">
        <f>IFERROR(TEXTJOIN(" | ",TRUE,UNIQUE(FILTER(Detalhe_Registro!$C:$C,(Detalhe_Registro!$D:$D=A1461)*(Detalhe_Registro!$E:$E=B1461)*(Detalhe_Registro!$M:$M="SIM")))),"")</f>
        <v/>
      </c>
      <c r="E1461" s="2">
        <f>COUNTIFS(Detalhe_Registro!$D:$D,A1461,Detalhe_Registro!$E:$E,B1461,Detalhe_Registro!$M:$M,"SIM")</f>
        <v/>
      </c>
      <c r="F1461" s="2">
        <f>IFERROR(MAXIFS(Detalhe_Registro!$N:$N,Detalhe_Registro!$D:$D,A1461,Detalhe_Registro!$E:$E,B1461,Detalhe_Registro!$M:$M,"SIM"),0)</f>
        <v/>
      </c>
      <c r="G1461" s="2">
        <f>IFERROR(AVERAGEIFS(Detalhe_Registro!$N:$N,Detalhe_Registro!$D:$D,A1461,Detalhe_Registro!$E:$E,B1461,Detalhe_Registro!$M:$M,"SIM"),0)</f>
        <v/>
      </c>
      <c r="H1461" s="2">
        <f>SUMIFS(Detalhe_Registro!$F:$F,Detalhe_Registro!$D:$D,A1461,Detalhe_Registro!$E:$E,B1461,Detalhe_Registro!$M:$M,"SIM")</f>
        <v/>
      </c>
      <c r="I1461" s="2">
        <f>SUMIFS(Detalhe_Registro!$G:$G,Detalhe_Registro!$D:$D,A1461,Detalhe_Registro!$E:$E,B1461,Detalhe_Registro!$M:$M,"SIM")</f>
        <v/>
      </c>
      <c r="J1461" s="2">
        <f>IF(F1461&lt;Premissas!$B$8,"&lt; 1,00",IF(F1461&lt;Premissas!$B$9,"1,00 – 1,19",IF(F1461&lt;Premissas!$B$10,"1,20 – 1,39",IF(F1461&lt;Premissas!$B$11,"1,40 – 1,59",IF(F1461&lt;Premissas!$B$12,"1,60 – 1,99","≥ 2,00")))))</f>
        <v/>
      </c>
      <c r="K1461" s="5">
        <f>IF(F1461&lt;Premissas!$B$8,Premissas!$B$13,IF(F1461&lt;Premissas!$B$9,Premissas!$B$14,IF(F1461&lt;Premissas!$B$10,Premissas!$B$15,IF(F1461&lt;Premissas!$B$11,Premissas!$B$16,IF(F1461&lt;Premissas!$B$12,Premissas!$B$17,Premissas!$B$18)))))</f>
        <v/>
      </c>
      <c r="L1461" s="5">
        <f>K1461/Premissas!$B$4</f>
        <v/>
      </c>
      <c r="M1461" s="2">
        <f>IF(K1461=Premissas!$B$18,"SIM","NÃO")</f>
        <v/>
      </c>
    </row>
    <row r="1462">
      <c r="A1462" s="2" t="inlineStr">
        <is>
          <t>4864824</t>
        </is>
      </c>
      <c r="B1462" s="2" t="inlineStr">
        <is>
          <t>Carlos Vinicius Carmo</t>
        </is>
      </c>
      <c r="C1462" s="2" t="n">
        <v>1965</v>
      </c>
      <c r="D1462" s="2">
        <f>IFERROR(TEXTJOIN(" | ",TRUE,UNIQUE(FILTER(Detalhe_Registro!$C:$C,(Detalhe_Registro!$D:$D=A1462)*(Detalhe_Registro!$E:$E=B1462)*(Detalhe_Registro!$M:$M="SIM")))),"")</f>
        <v/>
      </c>
      <c r="E1462" s="2">
        <f>COUNTIFS(Detalhe_Registro!$D:$D,A1462,Detalhe_Registro!$E:$E,B1462,Detalhe_Registro!$M:$M,"SIM")</f>
        <v/>
      </c>
      <c r="F1462" s="2">
        <f>IFERROR(MAXIFS(Detalhe_Registro!$N:$N,Detalhe_Registro!$D:$D,A1462,Detalhe_Registro!$E:$E,B1462,Detalhe_Registro!$M:$M,"SIM"),0)</f>
        <v/>
      </c>
      <c r="G1462" s="2">
        <f>IFERROR(AVERAGEIFS(Detalhe_Registro!$N:$N,Detalhe_Registro!$D:$D,A1462,Detalhe_Registro!$E:$E,B1462,Detalhe_Registro!$M:$M,"SIM"),0)</f>
        <v/>
      </c>
      <c r="H1462" s="2">
        <f>SUMIFS(Detalhe_Registro!$F:$F,Detalhe_Registro!$D:$D,A1462,Detalhe_Registro!$E:$E,B1462,Detalhe_Registro!$M:$M,"SIM")</f>
        <v/>
      </c>
      <c r="I1462" s="2">
        <f>SUMIFS(Detalhe_Registro!$G:$G,Detalhe_Registro!$D:$D,A1462,Detalhe_Registro!$E:$E,B1462,Detalhe_Registro!$M:$M,"SIM")</f>
        <v/>
      </c>
      <c r="J1462" s="2">
        <f>IF(F1462&lt;Premissas!$B$8,"&lt; 1,00",IF(F1462&lt;Premissas!$B$9,"1,00 – 1,19",IF(F1462&lt;Premissas!$B$10,"1,20 – 1,39",IF(F1462&lt;Premissas!$B$11,"1,40 – 1,59",IF(F1462&lt;Premissas!$B$12,"1,60 – 1,99","≥ 2,00")))))</f>
        <v/>
      </c>
      <c r="K1462" s="5">
        <f>IF(F1462&lt;Premissas!$B$8,Premissas!$B$13,IF(F1462&lt;Premissas!$B$9,Premissas!$B$14,IF(F1462&lt;Premissas!$B$10,Premissas!$B$15,IF(F1462&lt;Premissas!$B$11,Premissas!$B$16,IF(F1462&lt;Premissas!$B$12,Premissas!$B$17,Premissas!$B$18)))))</f>
        <v/>
      </c>
      <c r="L1462" s="5">
        <f>K1462/Premissas!$B$4</f>
        <v/>
      </c>
      <c r="M1462" s="2">
        <f>IF(K1462=Premissas!$B$18,"SIM","NÃO")</f>
        <v/>
      </c>
    </row>
    <row r="1463">
      <c r="A1463" s="2" t="inlineStr">
        <is>
          <t>6007260</t>
        </is>
      </c>
      <c r="B1463" s="2" t="inlineStr">
        <is>
          <t>Caua Pereira Nogueira</t>
        </is>
      </c>
      <c r="C1463" s="2" t="n">
        <v>1965</v>
      </c>
      <c r="D1463" s="2">
        <f>IFERROR(TEXTJOIN(" | ",TRUE,UNIQUE(FILTER(Detalhe_Registro!$C:$C,(Detalhe_Registro!$D:$D=A1463)*(Detalhe_Registro!$E:$E=B1463)*(Detalhe_Registro!$M:$M="SIM")))),"")</f>
        <v/>
      </c>
      <c r="E1463" s="2">
        <f>COUNTIFS(Detalhe_Registro!$D:$D,A1463,Detalhe_Registro!$E:$E,B1463,Detalhe_Registro!$M:$M,"SIM")</f>
        <v/>
      </c>
      <c r="F1463" s="2">
        <f>IFERROR(MAXIFS(Detalhe_Registro!$N:$N,Detalhe_Registro!$D:$D,A1463,Detalhe_Registro!$E:$E,B1463,Detalhe_Registro!$M:$M,"SIM"),0)</f>
        <v/>
      </c>
      <c r="G1463" s="2">
        <f>IFERROR(AVERAGEIFS(Detalhe_Registro!$N:$N,Detalhe_Registro!$D:$D,A1463,Detalhe_Registro!$E:$E,B1463,Detalhe_Registro!$M:$M,"SIM"),0)</f>
        <v/>
      </c>
      <c r="H1463" s="2">
        <f>SUMIFS(Detalhe_Registro!$F:$F,Detalhe_Registro!$D:$D,A1463,Detalhe_Registro!$E:$E,B1463,Detalhe_Registro!$M:$M,"SIM")</f>
        <v/>
      </c>
      <c r="I1463" s="2">
        <f>SUMIFS(Detalhe_Registro!$G:$G,Detalhe_Registro!$D:$D,A1463,Detalhe_Registro!$E:$E,B1463,Detalhe_Registro!$M:$M,"SIM")</f>
        <v/>
      </c>
      <c r="J1463" s="2">
        <f>IF(F1463&lt;Premissas!$B$8,"&lt; 1,00",IF(F1463&lt;Premissas!$B$9,"1,00 – 1,19",IF(F1463&lt;Premissas!$B$10,"1,20 – 1,39",IF(F1463&lt;Premissas!$B$11,"1,40 – 1,59",IF(F1463&lt;Premissas!$B$12,"1,60 – 1,99","≥ 2,00")))))</f>
        <v/>
      </c>
      <c r="K1463" s="5">
        <f>IF(F1463&lt;Premissas!$B$8,Premissas!$B$13,IF(F1463&lt;Premissas!$B$9,Premissas!$B$14,IF(F1463&lt;Premissas!$B$10,Premissas!$B$15,IF(F1463&lt;Premissas!$B$11,Premissas!$B$16,IF(F1463&lt;Premissas!$B$12,Premissas!$B$17,Premissas!$B$18)))))</f>
        <v/>
      </c>
      <c r="L1463" s="5">
        <f>K1463/Premissas!$B$4</f>
        <v/>
      </c>
      <c r="M1463" s="2">
        <f>IF(K1463=Premissas!$B$18,"SIM","NÃO")</f>
        <v/>
      </c>
    </row>
    <row r="1464">
      <c r="A1464" s="2" t="inlineStr">
        <is>
          <t>5437466</t>
        </is>
      </c>
      <c r="B1464" s="2" t="inlineStr">
        <is>
          <t>Caua Ribeiro Da Silva</t>
        </is>
      </c>
      <c r="C1464" s="2" t="n">
        <v>1965</v>
      </c>
      <c r="D1464" s="2">
        <f>IFERROR(TEXTJOIN(" | ",TRUE,UNIQUE(FILTER(Detalhe_Registro!$C:$C,(Detalhe_Registro!$D:$D=A1464)*(Detalhe_Registro!$E:$E=B1464)*(Detalhe_Registro!$M:$M="SIM")))),"")</f>
        <v/>
      </c>
      <c r="E1464" s="2">
        <f>COUNTIFS(Detalhe_Registro!$D:$D,A1464,Detalhe_Registro!$E:$E,B1464,Detalhe_Registro!$M:$M,"SIM")</f>
        <v/>
      </c>
      <c r="F1464" s="2">
        <f>IFERROR(MAXIFS(Detalhe_Registro!$N:$N,Detalhe_Registro!$D:$D,A1464,Detalhe_Registro!$E:$E,B1464,Detalhe_Registro!$M:$M,"SIM"),0)</f>
        <v/>
      </c>
      <c r="G1464" s="2">
        <f>IFERROR(AVERAGEIFS(Detalhe_Registro!$N:$N,Detalhe_Registro!$D:$D,A1464,Detalhe_Registro!$E:$E,B1464,Detalhe_Registro!$M:$M,"SIM"),0)</f>
        <v/>
      </c>
      <c r="H1464" s="2">
        <f>SUMIFS(Detalhe_Registro!$F:$F,Detalhe_Registro!$D:$D,A1464,Detalhe_Registro!$E:$E,B1464,Detalhe_Registro!$M:$M,"SIM")</f>
        <v/>
      </c>
      <c r="I1464" s="2">
        <f>SUMIFS(Detalhe_Registro!$G:$G,Detalhe_Registro!$D:$D,A1464,Detalhe_Registro!$E:$E,B1464,Detalhe_Registro!$M:$M,"SIM")</f>
        <v/>
      </c>
      <c r="J1464" s="2">
        <f>IF(F1464&lt;Premissas!$B$8,"&lt; 1,00",IF(F1464&lt;Premissas!$B$9,"1,00 – 1,19",IF(F1464&lt;Premissas!$B$10,"1,20 – 1,39",IF(F1464&lt;Premissas!$B$11,"1,40 – 1,59",IF(F1464&lt;Premissas!$B$12,"1,60 – 1,99","≥ 2,00")))))</f>
        <v/>
      </c>
      <c r="K1464" s="5">
        <f>IF(F1464&lt;Premissas!$B$8,Premissas!$B$13,IF(F1464&lt;Premissas!$B$9,Premissas!$B$14,IF(F1464&lt;Premissas!$B$10,Premissas!$B$15,IF(F1464&lt;Premissas!$B$11,Premissas!$B$16,IF(F1464&lt;Premissas!$B$12,Premissas!$B$17,Premissas!$B$18)))))</f>
        <v/>
      </c>
      <c r="L1464" s="5">
        <f>K1464/Premissas!$B$4</f>
        <v/>
      </c>
      <c r="M1464" s="2">
        <f>IF(K1464=Premissas!$B$18,"SIM","NÃO")</f>
        <v/>
      </c>
    </row>
    <row r="1465">
      <c r="A1465" s="2" t="inlineStr">
        <is>
          <t>5983851</t>
        </is>
      </c>
      <c r="B1465" s="2" t="inlineStr">
        <is>
          <t>Charlie Gabriel Jaracevskis Rozendo De Souza</t>
        </is>
      </c>
      <c r="C1465" s="2" t="n">
        <v>1965</v>
      </c>
      <c r="D1465" s="2">
        <f>IFERROR(TEXTJOIN(" | ",TRUE,UNIQUE(FILTER(Detalhe_Registro!$C:$C,(Detalhe_Registro!$D:$D=A1465)*(Detalhe_Registro!$E:$E=B1465)*(Detalhe_Registro!$M:$M="SIM")))),"")</f>
        <v/>
      </c>
      <c r="E1465" s="2">
        <f>COUNTIFS(Detalhe_Registro!$D:$D,A1465,Detalhe_Registro!$E:$E,B1465,Detalhe_Registro!$M:$M,"SIM")</f>
        <v/>
      </c>
      <c r="F1465" s="2">
        <f>IFERROR(MAXIFS(Detalhe_Registro!$N:$N,Detalhe_Registro!$D:$D,A1465,Detalhe_Registro!$E:$E,B1465,Detalhe_Registro!$M:$M,"SIM"),0)</f>
        <v/>
      </c>
      <c r="G1465" s="2">
        <f>IFERROR(AVERAGEIFS(Detalhe_Registro!$N:$N,Detalhe_Registro!$D:$D,A1465,Detalhe_Registro!$E:$E,B1465,Detalhe_Registro!$M:$M,"SIM"),0)</f>
        <v/>
      </c>
      <c r="H1465" s="2">
        <f>SUMIFS(Detalhe_Registro!$F:$F,Detalhe_Registro!$D:$D,A1465,Detalhe_Registro!$E:$E,B1465,Detalhe_Registro!$M:$M,"SIM")</f>
        <v/>
      </c>
      <c r="I1465" s="2">
        <f>SUMIFS(Detalhe_Registro!$G:$G,Detalhe_Registro!$D:$D,A1465,Detalhe_Registro!$E:$E,B1465,Detalhe_Registro!$M:$M,"SIM")</f>
        <v/>
      </c>
      <c r="J1465" s="2">
        <f>IF(F1465&lt;Premissas!$B$8,"&lt; 1,00",IF(F1465&lt;Premissas!$B$9,"1,00 – 1,19",IF(F1465&lt;Premissas!$B$10,"1,20 – 1,39",IF(F1465&lt;Premissas!$B$11,"1,40 – 1,59",IF(F1465&lt;Premissas!$B$12,"1,60 – 1,99","≥ 2,00")))))</f>
        <v/>
      </c>
      <c r="K1465" s="5">
        <f>IF(F1465&lt;Premissas!$B$8,Premissas!$B$13,IF(F1465&lt;Premissas!$B$9,Premissas!$B$14,IF(F1465&lt;Premissas!$B$10,Premissas!$B$15,IF(F1465&lt;Premissas!$B$11,Premissas!$B$16,IF(F1465&lt;Premissas!$B$12,Premissas!$B$17,Premissas!$B$18)))))</f>
        <v/>
      </c>
      <c r="L1465" s="5">
        <f>K1465/Premissas!$B$4</f>
        <v/>
      </c>
      <c r="M1465" s="2">
        <f>IF(K1465=Premissas!$B$18,"SIM","NÃO")</f>
        <v/>
      </c>
    </row>
    <row r="1466">
      <c r="A1466" s="2" t="inlineStr">
        <is>
          <t>5998603</t>
        </is>
      </c>
      <c r="B1466" s="2" t="inlineStr">
        <is>
          <t>Chibuike Simon Anaekwe</t>
        </is>
      </c>
      <c r="C1466" s="2" t="n">
        <v>1965</v>
      </c>
      <c r="D1466" s="2">
        <f>IFERROR(TEXTJOIN(" | ",TRUE,UNIQUE(FILTER(Detalhe_Registro!$C:$C,(Detalhe_Registro!$D:$D=A1466)*(Detalhe_Registro!$E:$E=B1466)*(Detalhe_Registro!$M:$M="SIM")))),"")</f>
        <v/>
      </c>
      <c r="E1466" s="2">
        <f>COUNTIFS(Detalhe_Registro!$D:$D,A1466,Detalhe_Registro!$E:$E,B1466,Detalhe_Registro!$M:$M,"SIM")</f>
        <v/>
      </c>
      <c r="F1466" s="2">
        <f>IFERROR(MAXIFS(Detalhe_Registro!$N:$N,Detalhe_Registro!$D:$D,A1466,Detalhe_Registro!$E:$E,B1466,Detalhe_Registro!$M:$M,"SIM"),0)</f>
        <v/>
      </c>
      <c r="G1466" s="2">
        <f>IFERROR(AVERAGEIFS(Detalhe_Registro!$N:$N,Detalhe_Registro!$D:$D,A1466,Detalhe_Registro!$E:$E,B1466,Detalhe_Registro!$M:$M,"SIM"),0)</f>
        <v/>
      </c>
      <c r="H1466" s="2">
        <f>SUMIFS(Detalhe_Registro!$F:$F,Detalhe_Registro!$D:$D,A1466,Detalhe_Registro!$E:$E,B1466,Detalhe_Registro!$M:$M,"SIM")</f>
        <v/>
      </c>
      <c r="I1466" s="2">
        <f>SUMIFS(Detalhe_Registro!$G:$G,Detalhe_Registro!$D:$D,A1466,Detalhe_Registro!$E:$E,B1466,Detalhe_Registro!$M:$M,"SIM")</f>
        <v/>
      </c>
      <c r="J1466" s="2">
        <f>IF(F1466&lt;Premissas!$B$8,"&lt; 1,00",IF(F1466&lt;Premissas!$B$9,"1,00 – 1,19",IF(F1466&lt;Premissas!$B$10,"1,20 – 1,39",IF(F1466&lt;Premissas!$B$11,"1,40 – 1,59",IF(F1466&lt;Premissas!$B$12,"1,60 – 1,99","≥ 2,00")))))</f>
        <v/>
      </c>
      <c r="K1466" s="5">
        <f>IF(F1466&lt;Premissas!$B$8,Premissas!$B$13,IF(F1466&lt;Premissas!$B$9,Premissas!$B$14,IF(F1466&lt;Premissas!$B$10,Premissas!$B$15,IF(F1466&lt;Premissas!$B$11,Premissas!$B$16,IF(F1466&lt;Premissas!$B$12,Premissas!$B$17,Premissas!$B$18)))))</f>
        <v/>
      </c>
      <c r="L1466" s="5">
        <f>K1466/Premissas!$B$4</f>
        <v/>
      </c>
      <c r="M1466" s="2">
        <f>IF(K1466=Premissas!$B$18,"SIM","NÃO")</f>
        <v/>
      </c>
    </row>
    <row r="1467">
      <c r="A1467" s="2" t="inlineStr">
        <is>
          <t>6010725</t>
        </is>
      </c>
      <c r="B1467" s="2" t="inlineStr">
        <is>
          <t>Chidi Okere</t>
        </is>
      </c>
      <c r="C1467" s="2" t="n">
        <v>1965</v>
      </c>
      <c r="D1467" s="2">
        <f>IFERROR(TEXTJOIN(" | ",TRUE,UNIQUE(FILTER(Detalhe_Registro!$C:$C,(Detalhe_Registro!$D:$D=A1467)*(Detalhe_Registro!$E:$E=B1467)*(Detalhe_Registro!$M:$M="SIM")))),"")</f>
        <v/>
      </c>
      <c r="E1467" s="2">
        <f>COUNTIFS(Detalhe_Registro!$D:$D,A1467,Detalhe_Registro!$E:$E,B1467,Detalhe_Registro!$M:$M,"SIM")</f>
        <v/>
      </c>
      <c r="F1467" s="2">
        <f>IFERROR(MAXIFS(Detalhe_Registro!$N:$N,Detalhe_Registro!$D:$D,A1467,Detalhe_Registro!$E:$E,B1467,Detalhe_Registro!$M:$M,"SIM"),0)</f>
        <v/>
      </c>
      <c r="G1467" s="2">
        <f>IFERROR(AVERAGEIFS(Detalhe_Registro!$N:$N,Detalhe_Registro!$D:$D,A1467,Detalhe_Registro!$E:$E,B1467,Detalhe_Registro!$M:$M,"SIM"),0)</f>
        <v/>
      </c>
      <c r="H1467" s="2">
        <f>SUMIFS(Detalhe_Registro!$F:$F,Detalhe_Registro!$D:$D,A1467,Detalhe_Registro!$E:$E,B1467,Detalhe_Registro!$M:$M,"SIM")</f>
        <v/>
      </c>
      <c r="I1467" s="2">
        <f>SUMIFS(Detalhe_Registro!$G:$G,Detalhe_Registro!$D:$D,A1467,Detalhe_Registro!$E:$E,B1467,Detalhe_Registro!$M:$M,"SIM")</f>
        <v/>
      </c>
      <c r="J1467" s="2">
        <f>IF(F1467&lt;Premissas!$B$8,"&lt; 1,00",IF(F1467&lt;Premissas!$B$9,"1,00 – 1,19",IF(F1467&lt;Premissas!$B$10,"1,20 – 1,39",IF(F1467&lt;Premissas!$B$11,"1,40 – 1,59",IF(F1467&lt;Premissas!$B$12,"1,60 – 1,99","≥ 2,00")))))</f>
        <v/>
      </c>
      <c r="K1467" s="5">
        <f>IF(F1467&lt;Premissas!$B$8,Premissas!$B$13,IF(F1467&lt;Premissas!$B$9,Premissas!$B$14,IF(F1467&lt;Premissas!$B$10,Premissas!$B$15,IF(F1467&lt;Premissas!$B$11,Premissas!$B$16,IF(F1467&lt;Premissas!$B$12,Premissas!$B$17,Premissas!$B$18)))))</f>
        <v/>
      </c>
      <c r="L1467" s="5">
        <f>K1467/Premissas!$B$4</f>
        <v/>
      </c>
      <c r="M1467" s="2">
        <f>IF(K1467=Premissas!$B$18,"SIM","NÃO")</f>
        <v/>
      </c>
    </row>
    <row r="1468">
      <c r="A1468" s="2" t="inlineStr">
        <is>
          <t>6025927</t>
        </is>
      </c>
      <c r="B1468" s="2" t="inlineStr">
        <is>
          <t>Chinedu Blessing Onwuasoanya</t>
        </is>
      </c>
      <c r="C1468" s="2" t="n">
        <v>1965</v>
      </c>
      <c r="D1468" s="2">
        <f>IFERROR(TEXTJOIN(" | ",TRUE,UNIQUE(FILTER(Detalhe_Registro!$C:$C,(Detalhe_Registro!$D:$D=A1468)*(Detalhe_Registro!$E:$E=B1468)*(Detalhe_Registro!$M:$M="SIM")))),"")</f>
        <v/>
      </c>
      <c r="E1468" s="2">
        <f>COUNTIFS(Detalhe_Registro!$D:$D,A1468,Detalhe_Registro!$E:$E,B1468,Detalhe_Registro!$M:$M,"SIM")</f>
        <v/>
      </c>
      <c r="F1468" s="2">
        <f>IFERROR(MAXIFS(Detalhe_Registro!$N:$N,Detalhe_Registro!$D:$D,A1468,Detalhe_Registro!$E:$E,B1468,Detalhe_Registro!$M:$M,"SIM"),0)</f>
        <v/>
      </c>
      <c r="G1468" s="2">
        <f>IFERROR(AVERAGEIFS(Detalhe_Registro!$N:$N,Detalhe_Registro!$D:$D,A1468,Detalhe_Registro!$E:$E,B1468,Detalhe_Registro!$M:$M,"SIM"),0)</f>
        <v/>
      </c>
      <c r="H1468" s="2">
        <f>SUMIFS(Detalhe_Registro!$F:$F,Detalhe_Registro!$D:$D,A1468,Detalhe_Registro!$E:$E,B1468,Detalhe_Registro!$M:$M,"SIM")</f>
        <v/>
      </c>
      <c r="I1468" s="2">
        <f>SUMIFS(Detalhe_Registro!$G:$G,Detalhe_Registro!$D:$D,A1468,Detalhe_Registro!$E:$E,B1468,Detalhe_Registro!$M:$M,"SIM")</f>
        <v/>
      </c>
      <c r="J1468" s="2">
        <f>IF(F1468&lt;Premissas!$B$8,"&lt; 1,00",IF(F1468&lt;Premissas!$B$9,"1,00 – 1,19",IF(F1468&lt;Premissas!$B$10,"1,20 – 1,39",IF(F1468&lt;Premissas!$B$11,"1,40 – 1,59",IF(F1468&lt;Premissas!$B$12,"1,60 – 1,99","≥ 2,00")))))</f>
        <v/>
      </c>
      <c r="K1468" s="5">
        <f>IF(F1468&lt;Premissas!$B$8,Premissas!$B$13,IF(F1468&lt;Premissas!$B$9,Premissas!$B$14,IF(F1468&lt;Premissas!$B$10,Premissas!$B$15,IF(F1468&lt;Premissas!$B$11,Premissas!$B$16,IF(F1468&lt;Premissas!$B$12,Premissas!$B$17,Premissas!$B$18)))))</f>
        <v/>
      </c>
      <c r="L1468" s="5">
        <f>K1468/Premissas!$B$4</f>
        <v/>
      </c>
      <c r="M1468" s="2">
        <f>IF(K1468=Premissas!$B$18,"SIM","NÃO")</f>
        <v/>
      </c>
    </row>
    <row r="1469">
      <c r="A1469" s="2" t="inlineStr">
        <is>
          <t>6022383</t>
        </is>
      </c>
      <c r="B1469" s="2" t="inlineStr">
        <is>
          <t>Chinedu George Anioke</t>
        </is>
      </c>
      <c r="C1469" s="2" t="n">
        <v>1965</v>
      </c>
      <c r="D1469" s="2">
        <f>IFERROR(TEXTJOIN(" | ",TRUE,UNIQUE(FILTER(Detalhe_Registro!$C:$C,(Detalhe_Registro!$D:$D=A1469)*(Detalhe_Registro!$E:$E=B1469)*(Detalhe_Registro!$M:$M="SIM")))),"")</f>
        <v/>
      </c>
      <c r="E1469" s="2">
        <f>COUNTIFS(Detalhe_Registro!$D:$D,A1469,Detalhe_Registro!$E:$E,B1469,Detalhe_Registro!$M:$M,"SIM")</f>
        <v/>
      </c>
      <c r="F1469" s="2">
        <f>IFERROR(MAXIFS(Detalhe_Registro!$N:$N,Detalhe_Registro!$D:$D,A1469,Detalhe_Registro!$E:$E,B1469,Detalhe_Registro!$M:$M,"SIM"),0)</f>
        <v/>
      </c>
      <c r="G1469" s="2">
        <f>IFERROR(AVERAGEIFS(Detalhe_Registro!$N:$N,Detalhe_Registro!$D:$D,A1469,Detalhe_Registro!$E:$E,B1469,Detalhe_Registro!$M:$M,"SIM"),0)</f>
        <v/>
      </c>
      <c r="H1469" s="2">
        <f>SUMIFS(Detalhe_Registro!$F:$F,Detalhe_Registro!$D:$D,A1469,Detalhe_Registro!$E:$E,B1469,Detalhe_Registro!$M:$M,"SIM")</f>
        <v/>
      </c>
      <c r="I1469" s="2">
        <f>SUMIFS(Detalhe_Registro!$G:$G,Detalhe_Registro!$D:$D,A1469,Detalhe_Registro!$E:$E,B1469,Detalhe_Registro!$M:$M,"SIM")</f>
        <v/>
      </c>
      <c r="J1469" s="2">
        <f>IF(F1469&lt;Premissas!$B$8,"&lt; 1,00",IF(F1469&lt;Premissas!$B$9,"1,00 – 1,19",IF(F1469&lt;Premissas!$B$10,"1,20 – 1,39",IF(F1469&lt;Premissas!$B$11,"1,40 – 1,59",IF(F1469&lt;Premissas!$B$12,"1,60 – 1,99","≥ 2,00")))))</f>
        <v/>
      </c>
      <c r="K1469" s="5">
        <f>IF(F1469&lt;Premissas!$B$8,Premissas!$B$13,IF(F1469&lt;Premissas!$B$9,Premissas!$B$14,IF(F1469&lt;Premissas!$B$10,Premissas!$B$15,IF(F1469&lt;Premissas!$B$11,Premissas!$B$16,IF(F1469&lt;Premissas!$B$12,Premissas!$B$17,Premissas!$B$18)))))</f>
        <v/>
      </c>
      <c r="L1469" s="5">
        <f>K1469/Premissas!$B$4</f>
        <v/>
      </c>
      <c r="M1469" s="2">
        <f>IF(K1469=Premissas!$B$18,"SIM","NÃO")</f>
        <v/>
      </c>
    </row>
    <row r="1470">
      <c r="A1470" s="2" t="inlineStr">
        <is>
          <t>5988837</t>
        </is>
      </c>
      <c r="B1470" s="2" t="inlineStr">
        <is>
          <t>Chinedu Victor Ujam</t>
        </is>
      </c>
      <c r="C1470" s="2" t="n">
        <v>1965</v>
      </c>
      <c r="D1470" s="2">
        <f>IFERROR(TEXTJOIN(" | ",TRUE,UNIQUE(FILTER(Detalhe_Registro!$C:$C,(Detalhe_Registro!$D:$D=A1470)*(Detalhe_Registro!$E:$E=B1470)*(Detalhe_Registro!$M:$M="SIM")))),"")</f>
        <v/>
      </c>
      <c r="E1470" s="2">
        <f>COUNTIFS(Detalhe_Registro!$D:$D,A1470,Detalhe_Registro!$E:$E,B1470,Detalhe_Registro!$M:$M,"SIM")</f>
        <v/>
      </c>
      <c r="F1470" s="2">
        <f>IFERROR(MAXIFS(Detalhe_Registro!$N:$N,Detalhe_Registro!$D:$D,A1470,Detalhe_Registro!$E:$E,B1470,Detalhe_Registro!$M:$M,"SIM"),0)</f>
        <v/>
      </c>
      <c r="G1470" s="2">
        <f>IFERROR(AVERAGEIFS(Detalhe_Registro!$N:$N,Detalhe_Registro!$D:$D,A1470,Detalhe_Registro!$E:$E,B1470,Detalhe_Registro!$M:$M,"SIM"),0)</f>
        <v/>
      </c>
      <c r="H1470" s="2">
        <f>SUMIFS(Detalhe_Registro!$F:$F,Detalhe_Registro!$D:$D,A1470,Detalhe_Registro!$E:$E,B1470,Detalhe_Registro!$M:$M,"SIM")</f>
        <v/>
      </c>
      <c r="I1470" s="2">
        <f>SUMIFS(Detalhe_Registro!$G:$G,Detalhe_Registro!$D:$D,A1470,Detalhe_Registro!$E:$E,B1470,Detalhe_Registro!$M:$M,"SIM")</f>
        <v/>
      </c>
      <c r="J1470" s="2">
        <f>IF(F1470&lt;Premissas!$B$8,"&lt; 1,00",IF(F1470&lt;Premissas!$B$9,"1,00 – 1,19",IF(F1470&lt;Premissas!$B$10,"1,20 – 1,39",IF(F1470&lt;Premissas!$B$11,"1,40 – 1,59",IF(F1470&lt;Premissas!$B$12,"1,60 – 1,99","≥ 2,00")))))</f>
        <v/>
      </c>
      <c r="K1470" s="5">
        <f>IF(F1470&lt;Premissas!$B$8,Premissas!$B$13,IF(F1470&lt;Premissas!$B$9,Premissas!$B$14,IF(F1470&lt;Premissas!$B$10,Premissas!$B$15,IF(F1470&lt;Premissas!$B$11,Premissas!$B$16,IF(F1470&lt;Premissas!$B$12,Premissas!$B$17,Premissas!$B$18)))))</f>
        <v/>
      </c>
      <c r="L1470" s="5">
        <f>K1470/Premissas!$B$4</f>
        <v/>
      </c>
      <c r="M1470" s="2">
        <f>IF(K1470=Premissas!$B$18,"SIM","NÃO")</f>
        <v/>
      </c>
    </row>
    <row r="1471">
      <c r="A1471" s="2" t="inlineStr">
        <is>
          <t>6005764</t>
        </is>
      </c>
      <c r="B1471" s="2" t="inlineStr">
        <is>
          <t>Chinonso Stephen Onuegbu</t>
        </is>
      </c>
      <c r="C1471" s="2" t="n">
        <v>1965</v>
      </c>
      <c r="D1471" s="2">
        <f>IFERROR(TEXTJOIN(" | ",TRUE,UNIQUE(FILTER(Detalhe_Registro!$C:$C,(Detalhe_Registro!$D:$D=A1471)*(Detalhe_Registro!$E:$E=B1471)*(Detalhe_Registro!$M:$M="SIM")))),"")</f>
        <v/>
      </c>
      <c r="E1471" s="2">
        <f>COUNTIFS(Detalhe_Registro!$D:$D,A1471,Detalhe_Registro!$E:$E,B1471,Detalhe_Registro!$M:$M,"SIM")</f>
        <v/>
      </c>
      <c r="F1471" s="2">
        <f>IFERROR(MAXIFS(Detalhe_Registro!$N:$N,Detalhe_Registro!$D:$D,A1471,Detalhe_Registro!$E:$E,B1471,Detalhe_Registro!$M:$M,"SIM"),0)</f>
        <v/>
      </c>
      <c r="G1471" s="2">
        <f>IFERROR(AVERAGEIFS(Detalhe_Registro!$N:$N,Detalhe_Registro!$D:$D,A1471,Detalhe_Registro!$E:$E,B1471,Detalhe_Registro!$M:$M,"SIM"),0)</f>
        <v/>
      </c>
      <c r="H1471" s="2">
        <f>SUMIFS(Detalhe_Registro!$F:$F,Detalhe_Registro!$D:$D,A1471,Detalhe_Registro!$E:$E,B1471,Detalhe_Registro!$M:$M,"SIM")</f>
        <v/>
      </c>
      <c r="I1471" s="2">
        <f>SUMIFS(Detalhe_Registro!$G:$G,Detalhe_Registro!$D:$D,A1471,Detalhe_Registro!$E:$E,B1471,Detalhe_Registro!$M:$M,"SIM")</f>
        <v/>
      </c>
      <c r="J1471" s="2">
        <f>IF(F1471&lt;Premissas!$B$8,"&lt; 1,00",IF(F1471&lt;Premissas!$B$9,"1,00 – 1,19",IF(F1471&lt;Premissas!$B$10,"1,20 – 1,39",IF(F1471&lt;Premissas!$B$11,"1,40 – 1,59",IF(F1471&lt;Premissas!$B$12,"1,60 – 1,99","≥ 2,00")))))</f>
        <v/>
      </c>
      <c r="K1471" s="5">
        <f>IF(F1471&lt;Premissas!$B$8,Premissas!$B$13,IF(F1471&lt;Premissas!$B$9,Premissas!$B$14,IF(F1471&lt;Premissas!$B$10,Premissas!$B$15,IF(F1471&lt;Premissas!$B$11,Premissas!$B$16,IF(F1471&lt;Premissas!$B$12,Premissas!$B$17,Premissas!$B$18)))))</f>
        <v/>
      </c>
      <c r="L1471" s="5">
        <f>K1471/Premissas!$B$4</f>
        <v/>
      </c>
      <c r="M1471" s="2">
        <f>IF(K1471=Premissas!$B$18,"SIM","NÃO")</f>
        <v/>
      </c>
    </row>
    <row r="1472">
      <c r="A1472" s="2" t="inlineStr">
        <is>
          <t>5999790</t>
        </is>
      </c>
      <c r="B1472" s="2" t="inlineStr">
        <is>
          <t>Chukwudi Ikechukwu Obidi</t>
        </is>
      </c>
      <c r="C1472" s="2" t="n">
        <v>1965</v>
      </c>
      <c r="D1472" s="2">
        <f>IFERROR(TEXTJOIN(" | ",TRUE,UNIQUE(FILTER(Detalhe_Registro!$C:$C,(Detalhe_Registro!$D:$D=A1472)*(Detalhe_Registro!$E:$E=B1472)*(Detalhe_Registro!$M:$M="SIM")))),"")</f>
        <v/>
      </c>
      <c r="E1472" s="2">
        <f>COUNTIFS(Detalhe_Registro!$D:$D,A1472,Detalhe_Registro!$E:$E,B1472,Detalhe_Registro!$M:$M,"SIM")</f>
        <v/>
      </c>
      <c r="F1472" s="2">
        <f>IFERROR(MAXIFS(Detalhe_Registro!$N:$N,Detalhe_Registro!$D:$D,A1472,Detalhe_Registro!$E:$E,B1472,Detalhe_Registro!$M:$M,"SIM"),0)</f>
        <v/>
      </c>
      <c r="G1472" s="2">
        <f>IFERROR(AVERAGEIFS(Detalhe_Registro!$N:$N,Detalhe_Registro!$D:$D,A1472,Detalhe_Registro!$E:$E,B1472,Detalhe_Registro!$M:$M,"SIM"),0)</f>
        <v/>
      </c>
      <c r="H1472" s="2">
        <f>SUMIFS(Detalhe_Registro!$F:$F,Detalhe_Registro!$D:$D,A1472,Detalhe_Registro!$E:$E,B1472,Detalhe_Registro!$M:$M,"SIM")</f>
        <v/>
      </c>
      <c r="I1472" s="2">
        <f>SUMIFS(Detalhe_Registro!$G:$G,Detalhe_Registro!$D:$D,A1472,Detalhe_Registro!$E:$E,B1472,Detalhe_Registro!$M:$M,"SIM")</f>
        <v/>
      </c>
      <c r="J1472" s="2">
        <f>IF(F1472&lt;Premissas!$B$8,"&lt; 1,00",IF(F1472&lt;Premissas!$B$9,"1,00 – 1,19",IF(F1472&lt;Premissas!$B$10,"1,20 – 1,39",IF(F1472&lt;Premissas!$B$11,"1,40 – 1,59",IF(F1472&lt;Premissas!$B$12,"1,60 – 1,99","≥ 2,00")))))</f>
        <v/>
      </c>
      <c r="K1472" s="5">
        <f>IF(F1472&lt;Premissas!$B$8,Premissas!$B$13,IF(F1472&lt;Premissas!$B$9,Premissas!$B$14,IF(F1472&lt;Premissas!$B$10,Premissas!$B$15,IF(F1472&lt;Premissas!$B$11,Premissas!$B$16,IF(F1472&lt;Premissas!$B$12,Premissas!$B$17,Premissas!$B$18)))))</f>
        <v/>
      </c>
      <c r="L1472" s="5">
        <f>K1472/Premissas!$B$4</f>
        <v/>
      </c>
      <c r="M1472" s="2">
        <f>IF(K1472=Premissas!$B$18,"SIM","NÃO")</f>
        <v/>
      </c>
    </row>
    <row r="1473">
      <c r="A1473" s="2" t="inlineStr">
        <is>
          <t>5997550</t>
        </is>
      </c>
      <c r="B1473" s="2" t="inlineStr">
        <is>
          <t>Cibelle Clementino Gomes Da Silva</t>
        </is>
      </c>
      <c r="C1473" s="2" t="n">
        <v>1965</v>
      </c>
      <c r="D1473" s="2">
        <f>IFERROR(TEXTJOIN(" | ",TRUE,UNIQUE(FILTER(Detalhe_Registro!$C:$C,(Detalhe_Registro!$D:$D=A1473)*(Detalhe_Registro!$E:$E=B1473)*(Detalhe_Registro!$M:$M="SIM")))),"")</f>
        <v/>
      </c>
      <c r="E1473" s="2">
        <f>COUNTIFS(Detalhe_Registro!$D:$D,A1473,Detalhe_Registro!$E:$E,B1473,Detalhe_Registro!$M:$M,"SIM")</f>
        <v/>
      </c>
      <c r="F1473" s="2">
        <f>IFERROR(MAXIFS(Detalhe_Registro!$N:$N,Detalhe_Registro!$D:$D,A1473,Detalhe_Registro!$E:$E,B1473,Detalhe_Registro!$M:$M,"SIM"),0)</f>
        <v/>
      </c>
      <c r="G1473" s="2">
        <f>IFERROR(AVERAGEIFS(Detalhe_Registro!$N:$N,Detalhe_Registro!$D:$D,A1473,Detalhe_Registro!$E:$E,B1473,Detalhe_Registro!$M:$M,"SIM"),0)</f>
        <v/>
      </c>
      <c r="H1473" s="2">
        <f>SUMIFS(Detalhe_Registro!$F:$F,Detalhe_Registro!$D:$D,A1473,Detalhe_Registro!$E:$E,B1473,Detalhe_Registro!$M:$M,"SIM")</f>
        <v/>
      </c>
      <c r="I1473" s="2">
        <f>SUMIFS(Detalhe_Registro!$G:$G,Detalhe_Registro!$D:$D,A1473,Detalhe_Registro!$E:$E,B1473,Detalhe_Registro!$M:$M,"SIM")</f>
        <v/>
      </c>
      <c r="J1473" s="2">
        <f>IF(F1473&lt;Premissas!$B$8,"&lt; 1,00",IF(F1473&lt;Premissas!$B$9,"1,00 – 1,19",IF(F1473&lt;Premissas!$B$10,"1,20 – 1,39",IF(F1473&lt;Premissas!$B$11,"1,40 – 1,59",IF(F1473&lt;Premissas!$B$12,"1,60 – 1,99","≥ 2,00")))))</f>
        <v/>
      </c>
      <c r="K1473" s="5">
        <f>IF(F1473&lt;Premissas!$B$8,Premissas!$B$13,IF(F1473&lt;Premissas!$B$9,Premissas!$B$14,IF(F1473&lt;Premissas!$B$10,Premissas!$B$15,IF(F1473&lt;Premissas!$B$11,Premissas!$B$16,IF(F1473&lt;Premissas!$B$12,Premissas!$B$17,Premissas!$B$18)))))</f>
        <v/>
      </c>
      <c r="L1473" s="5">
        <f>K1473/Premissas!$B$4</f>
        <v/>
      </c>
      <c r="M1473" s="2">
        <f>IF(K1473=Premissas!$B$18,"SIM","NÃO")</f>
        <v/>
      </c>
    </row>
    <row r="1474">
      <c r="A1474" s="2" t="inlineStr">
        <is>
          <t>677430</t>
        </is>
      </c>
      <c r="B1474" s="2" t="inlineStr">
        <is>
          <t>Claudiceia Maria Silva</t>
        </is>
      </c>
      <c r="C1474" s="2" t="n">
        <v>1965</v>
      </c>
      <c r="D1474" s="2">
        <f>IFERROR(TEXTJOIN(" | ",TRUE,UNIQUE(FILTER(Detalhe_Registro!$C:$C,(Detalhe_Registro!$D:$D=A1474)*(Detalhe_Registro!$E:$E=B1474)*(Detalhe_Registro!$M:$M="SIM")))),"")</f>
        <v/>
      </c>
      <c r="E1474" s="2">
        <f>COUNTIFS(Detalhe_Registro!$D:$D,A1474,Detalhe_Registro!$E:$E,B1474,Detalhe_Registro!$M:$M,"SIM")</f>
        <v/>
      </c>
      <c r="F1474" s="2">
        <f>IFERROR(MAXIFS(Detalhe_Registro!$N:$N,Detalhe_Registro!$D:$D,A1474,Detalhe_Registro!$E:$E,B1474,Detalhe_Registro!$M:$M,"SIM"),0)</f>
        <v/>
      </c>
      <c r="G1474" s="2">
        <f>IFERROR(AVERAGEIFS(Detalhe_Registro!$N:$N,Detalhe_Registro!$D:$D,A1474,Detalhe_Registro!$E:$E,B1474,Detalhe_Registro!$M:$M,"SIM"),0)</f>
        <v/>
      </c>
      <c r="H1474" s="2">
        <f>SUMIFS(Detalhe_Registro!$F:$F,Detalhe_Registro!$D:$D,A1474,Detalhe_Registro!$E:$E,B1474,Detalhe_Registro!$M:$M,"SIM")</f>
        <v/>
      </c>
      <c r="I1474" s="2">
        <f>SUMIFS(Detalhe_Registro!$G:$G,Detalhe_Registro!$D:$D,A1474,Detalhe_Registro!$E:$E,B1474,Detalhe_Registro!$M:$M,"SIM")</f>
        <v/>
      </c>
      <c r="J1474" s="2">
        <f>IF(F1474&lt;Premissas!$B$8,"&lt; 1,00",IF(F1474&lt;Premissas!$B$9,"1,00 – 1,19",IF(F1474&lt;Premissas!$B$10,"1,20 – 1,39",IF(F1474&lt;Premissas!$B$11,"1,40 – 1,59",IF(F1474&lt;Premissas!$B$12,"1,60 – 1,99","≥ 2,00")))))</f>
        <v/>
      </c>
      <c r="K1474" s="5">
        <f>IF(F1474&lt;Premissas!$B$8,Premissas!$B$13,IF(F1474&lt;Premissas!$B$9,Premissas!$B$14,IF(F1474&lt;Premissas!$B$10,Premissas!$B$15,IF(F1474&lt;Premissas!$B$11,Premissas!$B$16,IF(F1474&lt;Premissas!$B$12,Premissas!$B$17,Premissas!$B$18)))))</f>
        <v/>
      </c>
      <c r="L1474" s="5">
        <f>K1474/Premissas!$B$4</f>
        <v/>
      </c>
      <c r="M1474" s="2">
        <f>IF(K1474=Premissas!$B$18,"SIM","NÃO")</f>
        <v/>
      </c>
    </row>
    <row r="1475">
      <c r="A1475" s="2" t="inlineStr">
        <is>
          <t>4456297</t>
        </is>
      </c>
      <c r="B1475" s="2" t="inlineStr">
        <is>
          <t>Claudinei Luna Diniz</t>
        </is>
      </c>
      <c r="C1475" s="2" t="n">
        <v>1965</v>
      </c>
      <c r="D1475" s="2">
        <f>IFERROR(TEXTJOIN(" | ",TRUE,UNIQUE(FILTER(Detalhe_Registro!$C:$C,(Detalhe_Registro!$D:$D=A1475)*(Detalhe_Registro!$E:$E=B1475)*(Detalhe_Registro!$M:$M="SIM")))),"")</f>
        <v/>
      </c>
      <c r="E1475" s="2">
        <f>COUNTIFS(Detalhe_Registro!$D:$D,A1475,Detalhe_Registro!$E:$E,B1475,Detalhe_Registro!$M:$M,"SIM")</f>
        <v/>
      </c>
      <c r="F1475" s="2">
        <f>IFERROR(MAXIFS(Detalhe_Registro!$N:$N,Detalhe_Registro!$D:$D,A1475,Detalhe_Registro!$E:$E,B1475,Detalhe_Registro!$M:$M,"SIM"),0)</f>
        <v/>
      </c>
      <c r="G1475" s="2">
        <f>IFERROR(AVERAGEIFS(Detalhe_Registro!$N:$N,Detalhe_Registro!$D:$D,A1475,Detalhe_Registro!$E:$E,B1475,Detalhe_Registro!$M:$M,"SIM"),0)</f>
        <v/>
      </c>
      <c r="H1475" s="2">
        <f>SUMIFS(Detalhe_Registro!$F:$F,Detalhe_Registro!$D:$D,A1475,Detalhe_Registro!$E:$E,B1475,Detalhe_Registro!$M:$M,"SIM")</f>
        <v/>
      </c>
      <c r="I1475" s="2">
        <f>SUMIFS(Detalhe_Registro!$G:$G,Detalhe_Registro!$D:$D,A1475,Detalhe_Registro!$E:$E,B1475,Detalhe_Registro!$M:$M,"SIM")</f>
        <v/>
      </c>
      <c r="J1475" s="2">
        <f>IF(F1475&lt;Premissas!$B$8,"&lt; 1,00",IF(F1475&lt;Premissas!$B$9,"1,00 – 1,19",IF(F1475&lt;Premissas!$B$10,"1,20 – 1,39",IF(F1475&lt;Premissas!$B$11,"1,40 – 1,59",IF(F1475&lt;Premissas!$B$12,"1,60 – 1,99","≥ 2,00")))))</f>
        <v/>
      </c>
      <c r="K1475" s="5">
        <f>IF(F1475&lt;Premissas!$B$8,Premissas!$B$13,IF(F1475&lt;Premissas!$B$9,Premissas!$B$14,IF(F1475&lt;Premissas!$B$10,Premissas!$B$15,IF(F1475&lt;Premissas!$B$11,Premissas!$B$16,IF(F1475&lt;Premissas!$B$12,Premissas!$B$17,Premissas!$B$18)))))</f>
        <v/>
      </c>
      <c r="L1475" s="5">
        <f>K1475/Premissas!$B$4</f>
        <v/>
      </c>
      <c r="M1475" s="2">
        <f>IF(K1475=Premissas!$B$18,"SIM","NÃO")</f>
        <v/>
      </c>
    </row>
    <row r="1476">
      <c r="A1476" s="2" t="inlineStr">
        <is>
          <t>5823056</t>
        </is>
      </c>
      <c r="B1476" s="2" t="inlineStr">
        <is>
          <t>Clayton Dos Santos Neves</t>
        </is>
      </c>
      <c r="C1476" s="2" t="n">
        <v>1965</v>
      </c>
      <c r="D1476" s="2">
        <f>IFERROR(TEXTJOIN(" | ",TRUE,UNIQUE(FILTER(Detalhe_Registro!$C:$C,(Detalhe_Registro!$D:$D=A1476)*(Detalhe_Registro!$E:$E=B1476)*(Detalhe_Registro!$M:$M="SIM")))),"")</f>
        <v/>
      </c>
      <c r="E1476" s="2">
        <f>COUNTIFS(Detalhe_Registro!$D:$D,A1476,Detalhe_Registro!$E:$E,B1476,Detalhe_Registro!$M:$M,"SIM")</f>
        <v/>
      </c>
      <c r="F1476" s="2">
        <f>IFERROR(MAXIFS(Detalhe_Registro!$N:$N,Detalhe_Registro!$D:$D,A1476,Detalhe_Registro!$E:$E,B1476,Detalhe_Registro!$M:$M,"SIM"),0)</f>
        <v/>
      </c>
      <c r="G1476" s="2">
        <f>IFERROR(AVERAGEIFS(Detalhe_Registro!$N:$N,Detalhe_Registro!$D:$D,A1476,Detalhe_Registro!$E:$E,B1476,Detalhe_Registro!$M:$M,"SIM"),0)</f>
        <v/>
      </c>
      <c r="H1476" s="2">
        <f>SUMIFS(Detalhe_Registro!$F:$F,Detalhe_Registro!$D:$D,A1476,Detalhe_Registro!$E:$E,B1476,Detalhe_Registro!$M:$M,"SIM")</f>
        <v/>
      </c>
      <c r="I1476" s="2">
        <f>SUMIFS(Detalhe_Registro!$G:$G,Detalhe_Registro!$D:$D,A1476,Detalhe_Registro!$E:$E,B1476,Detalhe_Registro!$M:$M,"SIM")</f>
        <v/>
      </c>
      <c r="J1476" s="2">
        <f>IF(F1476&lt;Premissas!$B$8,"&lt; 1,00",IF(F1476&lt;Premissas!$B$9,"1,00 – 1,19",IF(F1476&lt;Premissas!$B$10,"1,20 – 1,39",IF(F1476&lt;Premissas!$B$11,"1,40 – 1,59",IF(F1476&lt;Premissas!$B$12,"1,60 – 1,99","≥ 2,00")))))</f>
        <v/>
      </c>
      <c r="K1476" s="5">
        <f>IF(F1476&lt;Premissas!$B$8,Premissas!$B$13,IF(F1476&lt;Premissas!$B$9,Premissas!$B$14,IF(F1476&lt;Premissas!$B$10,Premissas!$B$15,IF(F1476&lt;Premissas!$B$11,Premissas!$B$16,IF(F1476&lt;Premissas!$B$12,Premissas!$B$17,Premissas!$B$18)))))</f>
        <v/>
      </c>
      <c r="L1476" s="5">
        <f>K1476/Premissas!$B$4</f>
        <v/>
      </c>
      <c r="M1476" s="2">
        <f>IF(K1476=Premissas!$B$18,"SIM","NÃO")</f>
        <v/>
      </c>
    </row>
    <row r="1477">
      <c r="A1477" s="2" t="inlineStr">
        <is>
          <t>5011175</t>
        </is>
      </c>
      <c r="B1477" s="2" t="inlineStr">
        <is>
          <t>Clevisson Santos Do Nascimento</t>
        </is>
      </c>
      <c r="C1477" s="2" t="n">
        <v>1965</v>
      </c>
      <c r="D1477" s="2">
        <f>IFERROR(TEXTJOIN(" | ",TRUE,UNIQUE(FILTER(Detalhe_Registro!$C:$C,(Detalhe_Registro!$D:$D=A1477)*(Detalhe_Registro!$E:$E=B1477)*(Detalhe_Registro!$M:$M="SIM")))),"")</f>
        <v/>
      </c>
      <c r="E1477" s="2">
        <f>COUNTIFS(Detalhe_Registro!$D:$D,A1477,Detalhe_Registro!$E:$E,B1477,Detalhe_Registro!$M:$M,"SIM")</f>
        <v/>
      </c>
      <c r="F1477" s="2">
        <f>IFERROR(MAXIFS(Detalhe_Registro!$N:$N,Detalhe_Registro!$D:$D,A1477,Detalhe_Registro!$E:$E,B1477,Detalhe_Registro!$M:$M,"SIM"),0)</f>
        <v/>
      </c>
      <c r="G1477" s="2">
        <f>IFERROR(AVERAGEIFS(Detalhe_Registro!$N:$N,Detalhe_Registro!$D:$D,A1477,Detalhe_Registro!$E:$E,B1477,Detalhe_Registro!$M:$M,"SIM"),0)</f>
        <v/>
      </c>
      <c r="H1477" s="2">
        <f>SUMIFS(Detalhe_Registro!$F:$F,Detalhe_Registro!$D:$D,A1477,Detalhe_Registro!$E:$E,B1477,Detalhe_Registro!$M:$M,"SIM")</f>
        <v/>
      </c>
      <c r="I1477" s="2">
        <f>SUMIFS(Detalhe_Registro!$G:$G,Detalhe_Registro!$D:$D,A1477,Detalhe_Registro!$E:$E,B1477,Detalhe_Registro!$M:$M,"SIM")</f>
        <v/>
      </c>
      <c r="J1477" s="2">
        <f>IF(F1477&lt;Premissas!$B$8,"&lt; 1,00",IF(F1477&lt;Premissas!$B$9,"1,00 – 1,19",IF(F1477&lt;Premissas!$B$10,"1,20 – 1,39",IF(F1477&lt;Premissas!$B$11,"1,40 – 1,59",IF(F1477&lt;Premissas!$B$12,"1,60 – 1,99","≥ 2,00")))))</f>
        <v/>
      </c>
      <c r="K1477" s="5">
        <f>IF(F1477&lt;Premissas!$B$8,Premissas!$B$13,IF(F1477&lt;Premissas!$B$9,Premissas!$B$14,IF(F1477&lt;Premissas!$B$10,Premissas!$B$15,IF(F1477&lt;Premissas!$B$11,Premissas!$B$16,IF(F1477&lt;Premissas!$B$12,Premissas!$B$17,Premissas!$B$18)))))</f>
        <v/>
      </c>
      <c r="L1477" s="5">
        <f>K1477/Premissas!$B$4</f>
        <v/>
      </c>
      <c r="M1477" s="2">
        <f>IF(K1477=Premissas!$B$18,"SIM","NÃO")</f>
        <v/>
      </c>
    </row>
    <row r="1478">
      <c r="A1478" s="2" t="inlineStr">
        <is>
          <t>640705</t>
        </is>
      </c>
      <c r="B1478" s="2" t="inlineStr">
        <is>
          <t>Conceicao De Maria Alves De Melo</t>
        </is>
      </c>
      <c r="C1478" s="2" t="n">
        <v>1965</v>
      </c>
      <c r="D1478" s="2">
        <f>IFERROR(TEXTJOIN(" | ",TRUE,UNIQUE(FILTER(Detalhe_Registro!$C:$C,(Detalhe_Registro!$D:$D=A1478)*(Detalhe_Registro!$E:$E=B1478)*(Detalhe_Registro!$M:$M="SIM")))),"")</f>
        <v/>
      </c>
      <c r="E1478" s="2">
        <f>COUNTIFS(Detalhe_Registro!$D:$D,A1478,Detalhe_Registro!$E:$E,B1478,Detalhe_Registro!$M:$M,"SIM")</f>
        <v/>
      </c>
      <c r="F1478" s="2">
        <f>IFERROR(MAXIFS(Detalhe_Registro!$N:$N,Detalhe_Registro!$D:$D,A1478,Detalhe_Registro!$E:$E,B1478,Detalhe_Registro!$M:$M,"SIM"),0)</f>
        <v/>
      </c>
      <c r="G1478" s="2">
        <f>IFERROR(AVERAGEIFS(Detalhe_Registro!$N:$N,Detalhe_Registro!$D:$D,A1478,Detalhe_Registro!$E:$E,B1478,Detalhe_Registro!$M:$M,"SIM"),0)</f>
        <v/>
      </c>
      <c r="H1478" s="2">
        <f>SUMIFS(Detalhe_Registro!$F:$F,Detalhe_Registro!$D:$D,A1478,Detalhe_Registro!$E:$E,B1478,Detalhe_Registro!$M:$M,"SIM")</f>
        <v/>
      </c>
      <c r="I1478" s="2">
        <f>SUMIFS(Detalhe_Registro!$G:$G,Detalhe_Registro!$D:$D,A1478,Detalhe_Registro!$E:$E,B1478,Detalhe_Registro!$M:$M,"SIM")</f>
        <v/>
      </c>
      <c r="J1478" s="2">
        <f>IF(F1478&lt;Premissas!$B$8,"&lt; 1,00",IF(F1478&lt;Premissas!$B$9,"1,00 – 1,19",IF(F1478&lt;Premissas!$B$10,"1,20 – 1,39",IF(F1478&lt;Premissas!$B$11,"1,40 – 1,59",IF(F1478&lt;Premissas!$B$12,"1,60 – 1,99","≥ 2,00")))))</f>
        <v/>
      </c>
      <c r="K1478" s="5">
        <f>IF(F1478&lt;Premissas!$B$8,Premissas!$B$13,IF(F1478&lt;Premissas!$B$9,Premissas!$B$14,IF(F1478&lt;Premissas!$B$10,Premissas!$B$15,IF(F1478&lt;Premissas!$B$11,Premissas!$B$16,IF(F1478&lt;Premissas!$B$12,Premissas!$B$17,Premissas!$B$18)))))</f>
        <v/>
      </c>
      <c r="L1478" s="5">
        <f>K1478/Premissas!$B$4</f>
        <v/>
      </c>
      <c r="M1478" s="2">
        <f>IF(K1478=Premissas!$B$18,"SIM","NÃO")</f>
        <v/>
      </c>
    </row>
    <row r="1479">
      <c r="A1479" s="2" t="inlineStr">
        <is>
          <t>6037593</t>
        </is>
      </c>
      <c r="B1479" s="2" t="inlineStr">
        <is>
          <t>Crislaine Ferrari De Arruda</t>
        </is>
      </c>
      <c r="C1479" s="2" t="n">
        <v>1965</v>
      </c>
      <c r="D1479" s="2">
        <f>IFERROR(TEXTJOIN(" | ",TRUE,UNIQUE(FILTER(Detalhe_Registro!$C:$C,(Detalhe_Registro!$D:$D=A1479)*(Detalhe_Registro!$E:$E=B1479)*(Detalhe_Registro!$M:$M="SIM")))),"")</f>
        <v/>
      </c>
      <c r="E1479" s="2">
        <f>COUNTIFS(Detalhe_Registro!$D:$D,A1479,Detalhe_Registro!$E:$E,B1479,Detalhe_Registro!$M:$M,"SIM")</f>
        <v/>
      </c>
      <c r="F1479" s="2">
        <f>IFERROR(MAXIFS(Detalhe_Registro!$N:$N,Detalhe_Registro!$D:$D,A1479,Detalhe_Registro!$E:$E,B1479,Detalhe_Registro!$M:$M,"SIM"),0)</f>
        <v/>
      </c>
      <c r="G1479" s="2">
        <f>IFERROR(AVERAGEIFS(Detalhe_Registro!$N:$N,Detalhe_Registro!$D:$D,A1479,Detalhe_Registro!$E:$E,B1479,Detalhe_Registro!$M:$M,"SIM"),0)</f>
        <v/>
      </c>
      <c r="H1479" s="2">
        <f>SUMIFS(Detalhe_Registro!$F:$F,Detalhe_Registro!$D:$D,A1479,Detalhe_Registro!$E:$E,B1479,Detalhe_Registro!$M:$M,"SIM")</f>
        <v/>
      </c>
      <c r="I1479" s="2">
        <f>SUMIFS(Detalhe_Registro!$G:$G,Detalhe_Registro!$D:$D,A1479,Detalhe_Registro!$E:$E,B1479,Detalhe_Registro!$M:$M,"SIM")</f>
        <v/>
      </c>
      <c r="J1479" s="2">
        <f>IF(F1479&lt;Premissas!$B$8,"&lt; 1,00",IF(F1479&lt;Premissas!$B$9,"1,00 – 1,19",IF(F1479&lt;Premissas!$B$10,"1,20 – 1,39",IF(F1479&lt;Premissas!$B$11,"1,40 – 1,59",IF(F1479&lt;Premissas!$B$12,"1,60 – 1,99","≥ 2,00")))))</f>
        <v/>
      </c>
      <c r="K1479" s="5">
        <f>IF(F1479&lt;Premissas!$B$8,Premissas!$B$13,IF(F1479&lt;Premissas!$B$9,Premissas!$B$14,IF(F1479&lt;Premissas!$B$10,Premissas!$B$15,IF(F1479&lt;Premissas!$B$11,Premissas!$B$16,IF(F1479&lt;Premissas!$B$12,Premissas!$B$17,Premissas!$B$18)))))</f>
        <v/>
      </c>
      <c r="L1479" s="5">
        <f>K1479/Premissas!$B$4</f>
        <v/>
      </c>
      <c r="M1479" s="2">
        <f>IF(K1479=Premissas!$B$18,"SIM","NÃO")</f>
        <v/>
      </c>
    </row>
    <row r="1480">
      <c r="A1480" s="2" t="inlineStr">
        <is>
          <t>6012680</t>
        </is>
      </c>
      <c r="B1480" s="2" t="inlineStr">
        <is>
          <t>Cristiane Aparecida Comerce</t>
        </is>
      </c>
      <c r="C1480" s="2" t="n">
        <v>1965</v>
      </c>
      <c r="D1480" s="2">
        <f>IFERROR(TEXTJOIN(" | ",TRUE,UNIQUE(FILTER(Detalhe_Registro!$C:$C,(Detalhe_Registro!$D:$D=A1480)*(Detalhe_Registro!$E:$E=B1480)*(Detalhe_Registro!$M:$M="SIM")))),"")</f>
        <v/>
      </c>
      <c r="E1480" s="2">
        <f>COUNTIFS(Detalhe_Registro!$D:$D,A1480,Detalhe_Registro!$E:$E,B1480,Detalhe_Registro!$M:$M,"SIM")</f>
        <v/>
      </c>
      <c r="F1480" s="2">
        <f>IFERROR(MAXIFS(Detalhe_Registro!$N:$N,Detalhe_Registro!$D:$D,A1480,Detalhe_Registro!$E:$E,B1480,Detalhe_Registro!$M:$M,"SIM"),0)</f>
        <v/>
      </c>
      <c r="G1480" s="2">
        <f>IFERROR(AVERAGEIFS(Detalhe_Registro!$N:$N,Detalhe_Registro!$D:$D,A1480,Detalhe_Registro!$E:$E,B1480,Detalhe_Registro!$M:$M,"SIM"),0)</f>
        <v/>
      </c>
      <c r="H1480" s="2">
        <f>SUMIFS(Detalhe_Registro!$F:$F,Detalhe_Registro!$D:$D,A1480,Detalhe_Registro!$E:$E,B1480,Detalhe_Registro!$M:$M,"SIM")</f>
        <v/>
      </c>
      <c r="I1480" s="2">
        <f>SUMIFS(Detalhe_Registro!$G:$G,Detalhe_Registro!$D:$D,A1480,Detalhe_Registro!$E:$E,B1480,Detalhe_Registro!$M:$M,"SIM")</f>
        <v/>
      </c>
      <c r="J1480" s="2">
        <f>IF(F1480&lt;Premissas!$B$8,"&lt; 1,00",IF(F1480&lt;Premissas!$B$9,"1,00 – 1,19",IF(F1480&lt;Premissas!$B$10,"1,20 – 1,39",IF(F1480&lt;Premissas!$B$11,"1,40 – 1,59",IF(F1480&lt;Premissas!$B$12,"1,60 – 1,99","≥ 2,00")))))</f>
        <v/>
      </c>
      <c r="K1480" s="5">
        <f>IF(F1480&lt;Premissas!$B$8,Premissas!$B$13,IF(F1480&lt;Premissas!$B$9,Premissas!$B$14,IF(F1480&lt;Premissas!$B$10,Premissas!$B$15,IF(F1480&lt;Premissas!$B$11,Premissas!$B$16,IF(F1480&lt;Premissas!$B$12,Premissas!$B$17,Premissas!$B$18)))))</f>
        <v/>
      </c>
      <c r="L1480" s="5">
        <f>K1480/Premissas!$B$4</f>
        <v/>
      </c>
      <c r="M1480" s="2">
        <f>IF(K1480=Premissas!$B$18,"SIM","NÃO")</f>
        <v/>
      </c>
    </row>
    <row r="1481">
      <c r="A1481" s="2" t="inlineStr">
        <is>
          <t>5904919</t>
        </is>
      </c>
      <c r="B1481" s="2" t="inlineStr">
        <is>
          <t>DAIANE CRISTINA</t>
        </is>
      </c>
      <c r="C1481" s="2" t="n">
        <v>1965</v>
      </c>
      <c r="D1481" s="2">
        <f>IFERROR(TEXTJOIN(" | ",TRUE,UNIQUE(FILTER(Detalhe_Registro!$C:$C,(Detalhe_Registro!$D:$D=A1481)*(Detalhe_Registro!$E:$E=B1481)*(Detalhe_Registro!$M:$M="SIM")))),"")</f>
        <v/>
      </c>
      <c r="E1481" s="2">
        <f>COUNTIFS(Detalhe_Registro!$D:$D,A1481,Detalhe_Registro!$E:$E,B1481,Detalhe_Registro!$M:$M,"SIM")</f>
        <v/>
      </c>
      <c r="F1481" s="2">
        <f>IFERROR(MAXIFS(Detalhe_Registro!$N:$N,Detalhe_Registro!$D:$D,A1481,Detalhe_Registro!$E:$E,B1481,Detalhe_Registro!$M:$M,"SIM"),0)</f>
        <v/>
      </c>
      <c r="G1481" s="2">
        <f>IFERROR(AVERAGEIFS(Detalhe_Registro!$N:$N,Detalhe_Registro!$D:$D,A1481,Detalhe_Registro!$E:$E,B1481,Detalhe_Registro!$M:$M,"SIM"),0)</f>
        <v/>
      </c>
      <c r="H1481" s="2">
        <f>SUMIFS(Detalhe_Registro!$F:$F,Detalhe_Registro!$D:$D,A1481,Detalhe_Registro!$E:$E,B1481,Detalhe_Registro!$M:$M,"SIM")</f>
        <v/>
      </c>
      <c r="I1481" s="2">
        <f>SUMIFS(Detalhe_Registro!$G:$G,Detalhe_Registro!$D:$D,A1481,Detalhe_Registro!$E:$E,B1481,Detalhe_Registro!$M:$M,"SIM")</f>
        <v/>
      </c>
      <c r="J1481" s="2">
        <f>IF(F1481&lt;Premissas!$B$8,"&lt; 1,00",IF(F1481&lt;Premissas!$B$9,"1,00 – 1,19",IF(F1481&lt;Premissas!$B$10,"1,20 – 1,39",IF(F1481&lt;Premissas!$B$11,"1,40 – 1,59",IF(F1481&lt;Premissas!$B$12,"1,60 – 1,99","≥ 2,00")))))</f>
        <v/>
      </c>
      <c r="K1481" s="5">
        <f>IF(F1481&lt;Premissas!$B$8,Premissas!$B$13,IF(F1481&lt;Premissas!$B$9,Premissas!$B$14,IF(F1481&lt;Premissas!$B$10,Premissas!$B$15,IF(F1481&lt;Premissas!$B$11,Premissas!$B$16,IF(F1481&lt;Premissas!$B$12,Premissas!$B$17,Premissas!$B$18)))))</f>
        <v/>
      </c>
      <c r="L1481" s="5">
        <f>K1481/Premissas!$B$4</f>
        <v/>
      </c>
      <c r="M1481" s="2">
        <f>IF(K1481=Premissas!$B$18,"SIM","NÃO")</f>
        <v/>
      </c>
    </row>
    <row r="1482">
      <c r="A1482" s="2" t="inlineStr">
        <is>
          <t>5687721</t>
        </is>
      </c>
      <c r="B1482" s="2" t="inlineStr">
        <is>
          <t>DALILA RIBERIO</t>
        </is>
      </c>
      <c r="C1482" s="2" t="n">
        <v>1965</v>
      </c>
      <c r="D1482" s="2">
        <f>IFERROR(TEXTJOIN(" | ",TRUE,UNIQUE(FILTER(Detalhe_Registro!$C:$C,(Detalhe_Registro!$D:$D=A1482)*(Detalhe_Registro!$E:$E=B1482)*(Detalhe_Registro!$M:$M="SIM")))),"")</f>
        <v/>
      </c>
      <c r="E1482" s="2">
        <f>COUNTIFS(Detalhe_Registro!$D:$D,A1482,Detalhe_Registro!$E:$E,B1482,Detalhe_Registro!$M:$M,"SIM")</f>
        <v/>
      </c>
      <c r="F1482" s="2">
        <f>IFERROR(MAXIFS(Detalhe_Registro!$N:$N,Detalhe_Registro!$D:$D,A1482,Detalhe_Registro!$E:$E,B1482,Detalhe_Registro!$M:$M,"SIM"),0)</f>
        <v/>
      </c>
      <c r="G1482" s="2">
        <f>IFERROR(AVERAGEIFS(Detalhe_Registro!$N:$N,Detalhe_Registro!$D:$D,A1482,Detalhe_Registro!$E:$E,B1482,Detalhe_Registro!$M:$M,"SIM"),0)</f>
        <v/>
      </c>
      <c r="H1482" s="2">
        <f>SUMIFS(Detalhe_Registro!$F:$F,Detalhe_Registro!$D:$D,A1482,Detalhe_Registro!$E:$E,B1482,Detalhe_Registro!$M:$M,"SIM")</f>
        <v/>
      </c>
      <c r="I1482" s="2">
        <f>SUMIFS(Detalhe_Registro!$G:$G,Detalhe_Registro!$D:$D,A1482,Detalhe_Registro!$E:$E,B1482,Detalhe_Registro!$M:$M,"SIM")</f>
        <v/>
      </c>
      <c r="J1482" s="2">
        <f>IF(F1482&lt;Premissas!$B$8,"&lt; 1,00",IF(F1482&lt;Premissas!$B$9,"1,00 – 1,19",IF(F1482&lt;Premissas!$B$10,"1,20 – 1,39",IF(F1482&lt;Premissas!$B$11,"1,40 – 1,59",IF(F1482&lt;Premissas!$B$12,"1,60 – 1,99","≥ 2,00")))))</f>
        <v/>
      </c>
      <c r="K1482" s="5">
        <f>IF(F1482&lt;Premissas!$B$8,Premissas!$B$13,IF(F1482&lt;Premissas!$B$9,Premissas!$B$14,IF(F1482&lt;Premissas!$B$10,Premissas!$B$15,IF(F1482&lt;Premissas!$B$11,Premissas!$B$16,IF(F1482&lt;Premissas!$B$12,Premissas!$B$17,Premissas!$B$18)))))</f>
        <v/>
      </c>
      <c r="L1482" s="5">
        <f>K1482/Premissas!$B$4</f>
        <v/>
      </c>
      <c r="M1482" s="2">
        <f>IF(K1482=Premissas!$B$18,"SIM","NÃO")</f>
        <v/>
      </c>
    </row>
    <row r="1483">
      <c r="A1483" s="2" t="inlineStr">
        <is>
          <t>456332</t>
        </is>
      </c>
      <c r="B1483" s="2" t="inlineStr">
        <is>
          <t>DAMIAO RUFINO</t>
        </is>
      </c>
      <c r="C1483" s="2" t="n">
        <v>1965</v>
      </c>
      <c r="D1483" s="2">
        <f>IFERROR(TEXTJOIN(" | ",TRUE,UNIQUE(FILTER(Detalhe_Registro!$C:$C,(Detalhe_Registro!$D:$D=A1483)*(Detalhe_Registro!$E:$E=B1483)*(Detalhe_Registro!$M:$M="SIM")))),"")</f>
        <v/>
      </c>
      <c r="E1483" s="2">
        <f>COUNTIFS(Detalhe_Registro!$D:$D,A1483,Detalhe_Registro!$E:$E,B1483,Detalhe_Registro!$M:$M,"SIM")</f>
        <v/>
      </c>
      <c r="F1483" s="2">
        <f>IFERROR(MAXIFS(Detalhe_Registro!$N:$N,Detalhe_Registro!$D:$D,A1483,Detalhe_Registro!$E:$E,B1483,Detalhe_Registro!$M:$M,"SIM"),0)</f>
        <v/>
      </c>
      <c r="G1483" s="2">
        <f>IFERROR(AVERAGEIFS(Detalhe_Registro!$N:$N,Detalhe_Registro!$D:$D,A1483,Detalhe_Registro!$E:$E,B1483,Detalhe_Registro!$M:$M,"SIM"),0)</f>
        <v/>
      </c>
      <c r="H1483" s="2">
        <f>SUMIFS(Detalhe_Registro!$F:$F,Detalhe_Registro!$D:$D,A1483,Detalhe_Registro!$E:$E,B1483,Detalhe_Registro!$M:$M,"SIM")</f>
        <v/>
      </c>
      <c r="I1483" s="2">
        <f>SUMIFS(Detalhe_Registro!$G:$G,Detalhe_Registro!$D:$D,A1483,Detalhe_Registro!$E:$E,B1483,Detalhe_Registro!$M:$M,"SIM")</f>
        <v/>
      </c>
      <c r="J1483" s="2">
        <f>IF(F1483&lt;Premissas!$B$8,"&lt; 1,00",IF(F1483&lt;Premissas!$B$9,"1,00 – 1,19",IF(F1483&lt;Premissas!$B$10,"1,20 – 1,39",IF(F1483&lt;Premissas!$B$11,"1,40 – 1,59",IF(F1483&lt;Premissas!$B$12,"1,60 – 1,99","≥ 2,00")))))</f>
        <v/>
      </c>
      <c r="K1483" s="5">
        <f>IF(F1483&lt;Premissas!$B$8,Premissas!$B$13,IF(F1483&lt;Premissas!$B$9,Premissas!$B$14,IF(F1483&lt;Premissas!$B$10,Premissas!$B$15,IF(F1483&lt;Premissas!$B$11,Premissas!$B$16,IF(F1483&lt;Premissas!$B$12,Premissas!$B$17,Premissas!$B$18)))))</f>
        <v/>
      </c>
      <c r="L1483" s="5">
        <f>K1483/Premissas!$B$4</f>
        <v/>
      </c>
      <c r="M1483" s="2">
        <f>IF(K1483=Premissas!$B$18,"SIM","NÃO")</f>
        <v/>
      </c>
    </row>
    <row r="1484">
      <c r="A1484" s="2" t="inlineStr">
        <is>
          <t>5452201</t>
        </is>
      </c>
      <c r="B1484" s="2" t="inlineStr">
        <is>
          <t>DANIEL DA SILVA SERAFIM</t>
        </is>
      </c>
      <c r="C1484" s="2" t="n">
        <v>1965</v>
      </c>
      <c r="D1484" s="2">
        <f>IFERROR(TEXTJOIN(" | ",TRUE,UNIQUE(FILTER(Detalhe_Registro!$C:$C,(Detalhe_Registro!$D:$D=A1484)*(Detalhe_Registro!$E:$E=B1484)*(Detalhe_Registro!$M:$M="SIM")))),"")</f>
        <v/>
      </c>
      <c r="E1484" s="2">
        <f>COUNTIFS(Detalhe_Registro!$D:$D,A1484,Detalhe_Registro!$E:$E,B1484,Detalhe_Registro!$M:$M,"SIM")</f>
        <v/>
      </c>
      <c r="F1484" s="2">
        <f>IFERROR(MAXIFS(Detalhe_Registro!$N:$N,Detalhe_Registro!$D:$D,A1484,Detalhe_Registro!$E:$E,B1484,Detalhe_Registro!$M:$M,"SIM"),0)</f>
        <v/>
      </c>
      <c r="G1484" s="2">
        <f>IFERROR(AVERAGEIFS(Detalhe_Registro!$N:$N,Detalhe_Registro!$D:$D,A1484,Detalhe_Registro!$E:$E,B1484,Detalhe_Registro!$M:$M,"SIM"),0)</f>
        <v/>
      </c>
      <c r="H1484" s="2">
        <f>SUMIFS(Detalhe_Registro!$F:$F,Detalhe_Registro!$D:$D,A1484,Detalhe_Registro!$E:$E,B1484,Detalhe_Registro!$M:$M,"SIM")</f>
        <v/>
      </c>
      <c r="I1484" s="2">
        <f>SUMIFS(Detalhe_Registro!$G:$G,Detalhe_Registro!$D:$D,A1484,Detalhe_Registro!$E:$E,B1484,Detalhe_Registro!$M:$M,"SIM")</f>
        <v/>
      </c>
      <c r="J1484" s="2">
        <f>IF(F1484&lt;Premissas!$B$8,"&lt; 1,00",IF(F1484&lt;Premissas!$B$9,"1,00 – 1,19",IF(F1484&lt;Premissas!$B$10,"1,20 – 1,39",IF(F1484&lt;Premissas!$B$11,"1,40 – 1,59",IF(F1484&lt;Premissas!$B$12,"1,60 – 1,99","≥ 2,00")))))</f>
        <v/>
      </c>
      <c r="K1484" s="5">
        <f>IF(F1484&lt;Premissas!$B$8,Premissas!$B$13,IF(F1484&lt;Premissas!$B$9,Premissas!$B$14,IF(F1484&lt;Premissas!$B$10,Premissas!$B$15,IF(F1484&lt;Premissas!$B$11,Premissas!$B$16,IF(F1484&lt;Premissas!$B$12,Premissas!$B$17,Premissas!$B$18)))))</f>
        <v/>
      </c>
      <c r="L1484" s="5">
        <f>K1484/Premissas!$B$4</f>
        <v/>
      </c>
      <c r="M1484" s="2">
        <f>IF(K1484=Premissas!$B$18,"SIM","NÃO")</f>
        <v/>
      </c>
    </row>
    <row r="1485">
      <c r="A1485" s="2" t="inlineStr">
        <is>
          <t>5880742</t>
        </is>
      </c>
      <c r="B1485" s="2" t="inlineStr">
        <is>
          <t>DEBORA SANTOS</t>
        </is>
      </c>
      <c r="C1485" s="2" t="n">
        <v>1965</v>
      </c>
      <c r="D1485" s="2">
        <f>IFERROR(TEXTJOIN(" | ",TRUE,UNIQUE(FILTER(Detalhe_Registro!$C:$C,(Detalhe_Registro!$D:$D=A1485)*(Detalhe_Registro!$E:$E=B1485)*(Detalhe_Registro!$M:$M="SIM")))),"")</f>
        <v/>
      </c>
      <c r="E1485" s="2">
        <f>COUNTIFS(Detalhe_Registro!$D:$D,A1485,Detalhe_Registro!$E:$E,B1485,Detalhe_Registro!$M:$M,"SIM")</f>
        <v/>
      </c>
      <c r="F1485" s="2">
        <f>IFERROR(MAXIFS(Detalhe_Registro!$N:$N,Detalhe_Registro!$D:$D,A1485,Detalhe_Registro!$E:$E,B1485,Detalhe_Registro!$M:$M,"SIM"),0)</f>
        <v/>
      </c>
      <c r="G1485" s="2">
        <f>IFERROR(AVERAGEIFS(Detalhe_Registro!$N:$N,Detalhe_Registro!$D:$D,A1485,Detalhe_Registro!$E:$E,B1485,Detalhe_Registro!$M:$M,"SIM"),0)</f>
        <v/>
      </c>
      <c r="H1485" s="2">
        <f>SUMIFS(Detalhe_Registro!$F:$F,Detalhe_Registro!$D:$D,A1485,Detalhe_Registro!$E:$E,B1485,Detalhe_Registro!$M:$M,"SIM")</f>
        <v/>
      </c>
      <c r="I1485" s="2">
        <f>SUMIFS(Detalhe_Registro!$G:$G,Detalhe_Registro!$D:$D,A1485,Detalhe_Registro!$E:$E,B1485,Detalhe_Registro!$M:$M,"SIM")</f>
        <v/>
      </c>
      <c r="J1485" s="2">
        <f>IF(F1485&lt;Premissas!$B$8,"&lt; 1,00",IF(F1485&lt;Premissas!$B$9,"1,00 – 1,19",IF(F1485&lt;Premissas!$B$10,"1,20 – 1,39",IF(F1485&lt;Premissas!$B$11,"1,40 – 1,59",IF(F1485&lt;Premissas!$B$12,"1,60 – 1,99","≥ 2,00")))))</f>
        <v/>
      </c>
      <c r="K1485" s="5">
        <f>IF(F1485&lt;Premissas!$B$8,Premissas!$B$13,IF(F1485&lt;Premissas!$B$9,Premissas!$B$14,IF(F1485&lt;Premissas!$B$10,Premissas!$B$15,IF(F1485&lt;Premissas!$B$11,Premissas!$B$16,IF(F1485&lt;Premissas!$B$12,Premissas!$B$17,Premissas!$B$18)))))</f>
        <v/>
      </c>
      <c r="L1485" s="5">
        <f>K1485/Premissas!$B$4</f>
        <v/>
      </c>
      <c r="M1485" s="2">
        <f>IF(K1485=Premissas!$B$18,"SIM","NÃO")</f>
        <v/>
      </c>
    </row>
    <row r="1486">
      <c r="A1486" s="2" t="inlineStr">
        <is>
          <t>5656036</t>
        </is>
      </c>
      <c r="B1486" s="2" t="inlineStr">
        <is>
          <t>DIOGO MORAES</t>
        </is>
      </c>
      <c r="C1486" s="2" t="n">
        <v>1965</v>
      </c>
      <c r="D1486" s="2">
        <f>IFERROR(TEXTJOIN(" | ",TRUE,UNIQUE(FILTER(Detalhe_Registro!$C:$C,(Detalhe_Registro!$D:$D=A1486)*(Detalhe_Registro!$E:$E=B1486)*(Detalhe_Registro!$M:$M="SIM")))),"")</f>
        <v/>
      </c>
      <c r="E1486" s="2">
        <f>COUNTIFS(Detalhe_Registro!$D:$D,A1486,Detalhe_Registro!$E:$E,B1486,Detalhe_Registro!$M:$M,"SIM")</f>
        <v/>
      </c>
      <c r="F1486" s="2">
        <f>IFERROR(MAXIFS(Detalhe_Registro!$N:$N,Detalhe_Registro!$D:$D,A1486,Detalhe_Registro!$E:$E,B1486,Detalhe_Registro!$M:$M,"SIM"),0)</f>
        <v/>
      </c>
      <c r="G1486" s="2">
        <f>IFERROR(AVERAGEIFS(Detalhe_Registro!$N:$N,Detalhe_Registro!$D:$D,A1486,Detalhe_Registro!$E:$E,B1486,Detalhe_Registro!$M:$M,"SIM"),0)</f>
        <v/>
      </c>
      <c r="H1486" s="2">
        <f>SUMIFS(Detalhe_Registro!$F:$F,Detalhe_Registro!$D:$D,A1486,Detalhe_Registro!$E:$E,B1486,Detalhe_Registro!$M:$M,"SIM")</f>
        <v/>
      </c>
      <c r="I1486" s="2">
        <f>SUMIFS(Detalhe_Registro!$G:$G,Detalhe_Registro!$D:$D,A1486,Detalhe_Registro!$E:$E,B1486,Detalhe_Registro!$M:$M,"SIM")</f>
        <v/>
      </c>
      <c r="J1486" s="2">
        <f>IF(F1486&lt;Premissas!$B$8,"&lt; 1,00",IF(F1486&lt;Premissas!$B$9,"1,00 – 1,19",IF(F1486&lt;Premissas!$B$10,"1,20 – 1,39",IF(F1486&lt;Premissas!$B$11,"1,40 – 1,59",IF(F1486&lt;Premissas!$B$12,"1,60 – 1,99","≥ 2,00")))))</f>
        <v/>
      </c>
      <c r="K1486" s="5">
        <f>IF(F1486&lt;Premissas!$B$8,Premissas!$B$13,IF(F1486&lt;Premissas!$B$9,Premissas!$B$14,IF(F1486&lt;Premissas!$B$10,Premissas!$B$15,IF(F1486&lt;Premissas!$B$11,Premissas!$B$16,IF(F1486&lt;Premissas!$B$12,Premissas!$B$17,Premissas!$B$18)))))</f>
        <v/>
      </c>
      <c r="L1486" s="5">
        <f>K1486/Premissas!$B$4</f>
        <v/>
      </c>
      <c r="M1486" s="2">
        <f>IF(K1486=Premissas!$B$18,"SIM","NÃO")</f>
        <v/>
      </c>
    </row>
    <row r="1487">
      <c r="A1487" s="2" t="inlineStr">
        <is>
          <t>631834</t>
        </is>
      </c>
      <c r="B1487" s="2" t="inlineStr">
        <is>
          <t>DIONIZA MARIA DOS SANTOS</t>
        </is>
      </c>
      <c r="C1487" s="2" t="n">
        <v>1965</v>
      </c>
      <c r="D1487" s="2">
        <f>IFERROR(TEXTJOIN(" | ",TRUE,UNIQUE(FILTER(Detalhe_Registro!$C:$C,(Detalhe_Registro!$D:$D=A1487)*(Detalhe_Registro!$E:$E=B1487)*(Detalhe_Registro!$M:$M="SIM")))),"")</f>
        <v/>
      </c>
      <c r="E1487" s="2">
        <f>COUNTIFS(Detalhe_Registro!$D:$D,A1487,Detalhe_Registro!$E:$E,B1487,Detalhe_Registro!$M:$M,"SIM")</f>
        <v/>
      </c>
      <c r="F1487" s="2">
        <f>IFERROR(MAXIFS(Detalhe_Registro!$N:$N,Detalhe_Registro!$D:$D,A1487,Detalhe_Registro!$E:$E,B1487,Detalhe_Registro!$M:$M,"SIM"),0)</f>
        <v/>
      </c>
      <c r="G1487" s="2">
        <f>IFERROR(AVERAGEIFS(Detalhe_Registro!$N:$N,Detalhe_Registro!$D:$D,A1487,Detalhe_Registro!$E:$E,B1487,Detalhe_Registro!$M:$M,"SIM"),0)</f>
        <v/>
      </c>
      <c r="H1487" s="2">
        <f>SUMIFS(Detalhe_Registro!$F:$F,Detalhe_Registro!$D:$D,A1487,Detalhe_Registro!$E:$E,B1487,Detalhe_Registro!$M:$M,"SIM")</f>
        <v/>
      </c>
      <c r="I1487" s="2">
        <f>SUMIFS(Detalhe_Registro!$G:$G,Detalhe_Registro!$D:$D,A1487,Detalhe_Registro!$E:$E,B1487,Detalhe_Registro!$M:$M,"SIM")</f>
        <v/>
      </c>
      <c r="J1487" s="2">
        <f>IF(F1487&lt;Premissas!$B$8,"&lt; 1,00",IF(F1487&lt;Premissas!$B$9,"1,00 – 1,19",IF(F1487&lt;Premissas!$B$10,"1,20 – 1,39",IF(F1487&lt;Premissas!$B$11,"1,40 – 1,59",IF(F1487&lt;Premissas!$B$12,"1,60 – 1,99","≥ 2,00")))))</f>
        <v/>
      </c>
      <c r="K1487" s="5">
        <f>IF(F1487&lt;Premissas!$B$8,Premissas!$B$13,IF(F1487&lt;Premissas!$B$9,Premissas!$B$14,IF(F1487&lt;Premissas!$B$10,Premissas!$B$15,IF(F1487&lt;Premissas!$B$11,Premissas!$B$16,IF(F1487&lt;Premissas!$B$12,Premissas!$B$17,Premissas!$B$18)))))</f>
        <v/>
      </c>
      <c r="L1487" s="5">
        <f>K1487/Premissas!$B$4</f>
        <v/>
      </c>
      <c r="M1487" s="2">
        <f>IF(K1487=Premissas!$B$18,"SIM","NÃO")</f>
        <v/>
      </c>
    </row>
    <row r="1488">
      <c r="A1488" s="2" t="inlineStr">
        <is>
          <t>5453496</t>
        </is>
      </c>
      <c r="B1488" s="2" t="inlineStr">
        <is>
          <t>DOUGLAS LUIZ</t>
        </is>
      </c>
      <c r="C1488" s="2" t="n">
        <v>1965</v>
      </c>
      <c r="D1488" s="2">
        <f>IFERROR(TEXTJOIN(" | ",TRUE,UNIQUE(FILTER(Detalhe_Registro!$C:$C,(Detalhe_Registro!$D:$D=A1488)*(Detalhe_Registro!$E:$E=B1488)*(Detalhe_Registro!$M:$M="SIM")))),"")</f>
        <v/>
      </c>
      <c r="E1488" s="2">
        <f>COUNTIFS(Detalhe_Registro!$D:$D,A1488,Detalhe_Registro!$E:$E,B1488,Detalhe_Registro!$M:$M,"SIM")</f>
        <v/>
      </c>
      <c r="F1488" s="2">
        <f>IFERROR(MAXIFS(Detalhe_Registro!$N:$N,Detalhe_Registro!$D:$D,A1488,Detalhe_Registro!$E:$E,B1488,Detalhe_Registro!$M:$M,"SIM"),0)</f>
        <v/>
      </c>
      <c r="G1488" s="2">
        <f>IFERROR(AVERAGEIFS(Detalhe_Registro!$N:$N,Detalhe_Registro!$D:$D,A1488,Detalhe_Registro!$E:$E,B1488,Detalhe_Registro!$M:$M,"SIM"),0)</f>
        <v/>
      </c>
      <c r="H1488" s="2">
        <f>SUMIFS(Detalhe_Registro!$F:$F,Detalhe_Registro!$D:$D,A1488,Detalhe_Registro!$E:$E,B1488,Detalhe_Registro!$M:$M,"SIM")</f>
        <v/>
      </c>
      <c r="I1488" s="2">
        <f>SUMIFS(Detalhe_Registro!$G:$G,Detalhe_Registro!$D:$D,A1488,Detalhe_Registro!$E:$E,B1488,Detalhe_Registro!$M:$M,"SIM")</f>
        <v/>
      </c>
      <c r="J1488" s="2">
        <f>IF(F1488&lt;Premissas!$B$8,"&lt; 1,00",IF(F1488&lt;Premissas!$B$9,"1,00 – 1,19",IF(F1488&lt;Premissas!$B$10,"1,20 – 1,39",IF(F1488&lt;Premissas!$B$11,"1,40 – 1,59",IF(F1488&lt;Premissas!$B$12,"1,60 – 1,99","≥ 2,00")))))</f>
        <v/>
      </c>
      <c r="K1488" s="5">
        <f>IF(F1488&lt;Premissas!$B$8,Premissas!$B$13,IF(F1488&lt;Premissas!$B$9,Premissas!$B$14,IF(F1488&lt;Premissas!$B$10,Premissas!$B$15,IF(F1488&lt;Premissas!$B$11,Premissas!$B$16,IF(F1488&lt;Premissas!$B$12,Premissas!$B$17,Premissas!$B$18)))))</f>
        <v/>
      </c>
      <c r="L1488" s="5">
        <f>K1488/Premissas!$B$4</f>
        <v/>
      </c>
      <c r="M1488" s="2">
        <f>IF(K1488=Premissas!$B$18,"SIM","NÃO")</f>
        <v/>
      </c>
    </row>
    <row r="1489">
      <c r="A1489" s="2" t="inlineStr">
        <is>
          <t>6035604</t>
        </is>
      </c>
      <c r="B1489" s="2" t="inlineStr">
        <is>
          <t>Dagmar Sousa Dos Anjos</t>
        </is>
      </c>
      <c r="C1489" s="2" t="n">
        <v>1965</v>
      </c>
      <c r="D1489" s="2">
        <f>IFERROR(TEXTJOIN(" | ",TRUE,UNIQUE(FILTER(Detalhe_Registro!$C:$C,(Detalhe_Registro!$D:$D=A1489)*(Detalhe_Registro!$E:$E=B1489)*(Detalhe_Registro!$M:$M="SIM")))),"")</f>
        <v/>
      </c>
      <c r="E1489" s="2">
        <f>COUNTIFS(Detalhe_Registro!$D:$D,A1489,Detalhe_Registro!$E:$E,B1489,Detalhe_Registro!$M:$M,"SIM")</f>
        <v/>
      </c>
      <c r="F1489" s="2">
        <f>IFERROR(MAXIFS(Detalhe_Registro!$N:$N,Detalhe_Registro!$D:$D,A1489,Detalhe_Registro!$E:$E,B1489,Detalhe_Registro!$M:$M,"SIM"),0)</f>
        <v/>
      </c>
      <c r="G1489" s="2">
        <f>IFERROR(AVERAGEIFS(Detalhe_Registro!$N:$N,Detalhe_Registro!$D:$D,A1489,Detalhe_Registro!$E:$E,B1489,Detalhe_Registro!$M:$M,"SIM"),0)</f>
        <v/>
      </c>
      <c r="H1489" s="2">
        <f>SUMIFS(Detalhe_Registro!$F:$F,Detalhe_Registro!$D:$D,A1489,Detalhe_Registro!$E:$E,B1489,Detalhe_Registro!$M:$M,"SIM")</f>
        <v/>
      </c>
      <c r="I1489" s="2">
        <f>SUMIFS(Detalhe_Registro!$G:$G,Detalhe_Registro!$D:$D,A1489,Detalhe_Registro!$E:$E,B1489,Detalhe_Registro!$M:$M,"SIM")</f>
        <v/>
      </c>
      <c r="J1489" s="2">
        <f>IF(F1489&lt;Premissas!$B$8,"&lt; 1,00",IF(F1489&lt;Premissas!$B$9,"1,00 – 1,19",IF(F1489&lt;Premissas!$B$10,"1,20 – 1,39",IF(F1489&lt;Premissas!$B$11,"1,40 – 1,59",IF(F1489&lt;Premissas!$B$12,"1,60 – 1,99","≥ 2,00")))))</f>
        <v/>
      </c>
      <c r="K1489" s="5">
        <f>IF(F1489&lt;Premissas!$B$8,Premissas!$B$13,IF(F1489&lt;Premissas!$B$9,Premissas!$B$14,IF(F1489&lt;Premissas!$B$10,Premissas!$B$15,IF(F1489&lt;Premissas!$B$11,Premissas!$B$16,IF(F1489&lt;Premissas!$B$12,Premissas!$B$17,Premissas!$B$18)))))</f>
        <v/>
      </c>
      <c r="L1489" s="5">
        <f>K1489/Premissas!$B$4</f>
        <v/>
      </c>
      <c r="M1489" s="2">
        <f>IF(K1489=Premissas!$B$18,"SIM","NÃO")</f>
        <v/>
      </c>
    </row>
    <row r="1490">
      <c r="A1490" s="2" t="inlineStr">
        <is>
          <t>6030785</t>
        </is>
      </c>
      <c r="B1490" s="2" t="inlineStr">
        <is>
          <t>Daniel Carlos Vinicius De Lima</t>
        </is>
      </c>
      <c r="C1490" s="2" t="n">
        <v>1965</v>
      </c>
      <c r="D1490" s="2">
        <f>IFERROR(TEXTJOIN(" | ",TRUE,UNIQUE(FILTER(Detalhe_Registro!$C:$C,(Detalhe_Registro!$D:$D=A1490)*(Detalhe_Registro!$E:$E=B1490)*(Detalhe_Registro!$M:$M="SIM")))),"")</f>
        <v/>
      </c>
      <c r="E1490" s="2">
        <f>COUNTIFS(Detalhe_Registro!$D:$D,A1490,Detalhe_Registro!$E:$E,B1490,Detalhe_Registro!$M:$M,"SIM")</f>
        <v/>
      </c>
      <c r="F1490" s="2">
        <f>IFERROR(MAXIFS(Detalhe_Registro!$N:$N,Detalhe_Registro!$D:$D,A1490,Detalhe_Registro!$E:$E,B1490,Detalhe_Registro!$M:$M,"SIM"),0)</f>
        <v/>
      </c>
      <c r="G1490" s="2">
        <f>IFERROR(AVERAGEIFS(Detalhe_Registro!$N:$N,Detalhe_Registro!$D:$D,A1490,Detalhe_Registro!$E:$E,B1490,Detalhe_Registro!$M:$M,"SIM"),0)</f>
        <v/>
      </c>
      <c r="H1490" s="2">
        <f>SUMIFS(Detalhe_Registro!$F:$F,Detalhe_Registro!$D:$D,A1490,Detalhe_Registro!$E:$E,B1490,Detalhe_Registro!$M:$M,"SIM")</f>
        <v/>
      </c>
      <c r="I1490" s="2">
        <f>SUMIFS(Detalhe_Registro!$G:$G,Detalhe_Registro!$D:$D,A1490,Detalhe_Registro!$E:$E,B1490,Detalhe_Registro!$M:$M,"SIM")</f>
        <v/>
      </c>
      <c r="J1490" s="2">
        <f>IF(F1490&lt;Premissas!$B$8,"&lt; 1,00",IF(F1490&lt;Premissas!$B$9,"1,00 – 1,19",IF(F1490&lt;Premissas!$B$10,"1,20 – 1,39",IF(F1490&lt;Premissas!$B$11,"1,40 – 1,59",IF(F1490&lt;Premissas!$B$12,"1,60 – 1,99","≥ 2,00")))))</f>
        <v/>
      </c>
      <c r="K1490" s="5">
        <f>IF(F1490&lt;Premissas!$B$8,Premissas!$B$13,IF(F1490&lt;Premissas!$B$9,Premissas!$B$14,IF(F1490&lt;Premissas!$B$10,Premissas!$B$15,IF(F1490&lt;Premissas!$B$11,Premissas!$B$16,IF(F1490&lt;Premissas!$B$12,Premissas!$B$17,Premissas!$B$18)))))</f>
        <v/>
      </c>
      <c r="L1490" s="5">
        <f>K1490/Premissas!$B$4</f>
        <v/>
      </c>
      <c r="M1490" s="2">
        <f>IF(K1490=Premissas!$B$18,"SIM","NÃO")</f>
        <v/>
      </c>
    </row>
    <row r="1491">
      <c r="A1491" s="2" t="inlineStr">
        <is>
          <t>5262496</t>
        </is>
      </c>
      <c r="B1491" s="2" t="inlineStr">
        <is>
          <t>Daniel De Santana</t>
        </is>
      </c>
      <c r="C1491" s="2" t="n">
        <v>1965</v>
      </c>
      <c r="D1491" s="2">
        <f>IFERROR(TEXTJOIN(" | ",TRUE,UNIQUE(FILTER(Detalhe_Registro!$C:$C,(Detalhe_Registro!$D:$D=A1491)*(Detalhe_Registro!$E:$E=B1491)*(Detalhe_Registro!$M:$M="SIM")))),"")</f>
        <v/>
      </c>
      <c r="E1491" s="2">
        <f>COUNTIFS(Detalhe_Registro!$D:$D,A1491,Detalhe_Registro!$E:$E,B1491,Detalhe_Registro!$M:$M,"SIM")</f>
        <v/>
      </c>
      <c r="F1491" s="2">
        <f>IFERROR(MAXIFS(Detalhe_Registro!$N:$N,Detalhe_Registro!$D:$D,A1491,Detalhe_Registro!$E:$E,B1491,Detalhe_Registro!$M:$M,"SIM"),0)</f>
        <v/>
      </c>
      <c r="G1491" s="2">
        <f>IFERROR(AVERAGEIFS(Detalhe_Registro!$N:$N,Detalhe_Registro!$D:$D,A1491,Detalhe_Registro!$E:$E,B1491,Detalhe_Registro!$M:$M,"SIM"),0)</f>
        <v/>
      </c>
      <c r="H1491" s="2">
        <f>SUMIFS(Detalhe_Registro!$F:$F,Detalhe_Registro!$D:$D,A1491,Detalhe_Registro!$E:$E,B1491,Detalhe_Registro!$M:$M,"SIM")</f>
        <v/>
      </c>
      <c r="I1491" s="2">
        <f>SUMIFS(Detalhe_Registro!$G:$G,Detalhe_Registro!$D:$D,A1491,Detalhe_Registro!$E:$E,B1491,Detalhe_Registro!$M:$M,"SIM")</f>
        <v/>
      </c>
      <c r="J1491" s="2">
        <f>IF(F1491&lt;Premissas!$B$8,"&lt; 1,00",IF(F1491&lt;Premissas!$B$9,"1,00 – 1,19",IF(F1491&lt;Premissas!$B$10,"1,20 – 1,39",IF(F1491&lt;Premissas!$B$11,"1,40 – 1,59",IF(F1491&lt;Premissas!$B$12,"1,60 – 1,99","≥ 2,00")))))</f>
        <v/>
      </c>
      <c r="K1491" s="5">
        <f>IF(F1491&lt;Premissas!$B$8,Premissas!$B$13,IF(F1491&lt;Premissas!$B$9,Premissas!$B$14,IF(F1491&lt;Premissas!$B$10,Premissas!$B$15,IF(F1491&lt;Premissas!$B$11,Premissas!$B$16,IF(F1491&lt;Premissas!$B$12,Premissas!$B$17,Premissas!$B$18)))))</f>
        <v/>
      </c>
      <c r="L1491" s="5">
        <f>K1491/Premissas!$B$4</f>
        <v/>
      </c>
      <c r="M1491" s="2">
        <f>IF(K1491=Premissas!$B$18,"SIM","NÃO")</f>
        <v/>
      </c>
    </row>
    <row r="1492">
      <c r="A1492" s="2" t="inlineStr">
        <is>
          <t>5890276</t>
        </is>
      </c>
      <c r="B1492" s="2" t="inlineStr">
        <is>
          <t>Daniel Rodrigues Lavezzo</t>
        </is>
      </c>
      <c r="C1492" s="2" t="n">
        <v>1965</v>
      </c>
      <c r="D1492" s="2">
        <f>IFERROR(TEXTJOIN(" | ",TRUE,UNIQUE(FILTER(Detalhe_Registro!$C:$C,(Detalhe_Registro!$D:$D=A1492)*(Detalhe_Registro!$E:$E=B1492)*(Detalhe_Registro!$M:$M="SIM")))),"")</f>
        <v/>
      </c>
      <c r="E1492" s="2">
        <f>COUNTIFS(Detalhe_Registro!$D:$D,A1492,Detalhe_Registro!$E:$E,B1492,Detalhe_Registro!$M:$M,"SIM")</f>
        <v/>
      </c>
      <c r="F1492" s="2">
        <f>IFERROR(MAXIFS(Detalhe_Registro!$N:$N,Detalhe_Registro!$D:$D,A1492,Detalhe_Registro!$E:$E,B1492,Detalhe_Registro!$M:$M,"SIM"),0)</f>
        <v/>
      </c>
      <c r="G1492" s="2">
        <f>IFERROR(AVERAGEIFS(Detalhe_Registro!$N:$N,Detalhe_Registro!$D:$D,A1492,Detalhe_Registro!$E:$E,B1492,Detalhe_Registro!$M:$M,"SIM"),0)</f>
        <v/>
      </c>
      <c r="H1492" s="2">
        <f>SUMIFS(Detalhe_Registro!$F:$F,Detalhe_Registro!$D:$D,A1492,Detalhe_Registro!$E:$E,B1492,Detalhe_Registro!$M:$M,"SIM")</f>
        <v/>
      </c>
      <c r="I1492" s="2">
        <f>SUMIFS(Detalhe_Registro!$G:$G,Detalhe_Registro!$D:$D,A1492,Detalhe_Registro!$E:$E,B1492,Detalhe_Registro!$M:$M,"SIM")</f>
        <v/>
      </c>
      <c r="J1492" s="2">
        <f>IF(F1492&lt;Premissas!$B$8,"&lt; 1,00",IF(F1492&lt;Premissas!$B$9,"1,00 – 1,19",IF(F1492&lt;Premissas!$B$10,"1,20 – 1,39",IF(F1492&lt;Premissas!$B$11,"1,40 – 1,59",IF(F1492&lt;Premissas!$B$12,"1,60 – 1,99","≥ 2,00")))))</f>
        <v/>
      </c>
      <c r="K1492" s="5">
        <f>IF(F1492&lt;Premissas!$B$8,Premissas!$B$13,IF(F1492&lt;Premissas!$B$9,Premissas!$B$14,IF(F1492&lt;Premissas!$B$10,Premissas!$B$15,IF(F1492&lt;Premissas!$B$11,Premissas!$B$16,IF(F1492&lt;Premissas!$B$12,Premissas!$B$17,Premissas!$B$18)))))</f>
        <v/>
      </c>
      <c r="L1492" s="5">
        <f>K1492/Premissas!$B$4</f>
        <v/>
      </c>
      <c r="M1492" s="2">
        <f>IF(K1492=Premissas!$B$18,"SIM","NÃO")</f>
        <v/>
      </c>
    </row>
    <row r="1493">
      <c r="A1493" s="2" t="inlineStr">
        <is>
          <t>5356768</t>
        </is>
      </c>
      <c r="B1493" s="2" t="inlineStr">
        <is>
          <t>Daniel Santos Soares</t>
        </is>
      </c>
      <c r="C1493" s="2" t="n">
        <v>1965</v>
      </c>
      <c r="D1493" s="2">
        <f>IFERROR(TEXTJOIN(" | ",TRUE,UNIQUE(FILTER(Detalhe_Registro!$C:$C,(Detalhe_Registro!$D:$D=A1493)*(Detalhe_Registro!$E:$E=B1493)*(Detalhe_Registro!$M:$M="SIM")))),"")</f>
        <v/>
      </c>
      <c r="E1493" s="2">
        <f>COUNTIFS(Detalhe_Registro!$D:$D,A1493,Detalhe_Registro!$E:$E,B1493,Detalhe_Registro!$M:$M,"SIM")</f>
        <v/>
      </c>
      <c r="F1493" s="2">
        <f>IFERROR(MAXIFS(Detalhe_Registro!$N:$N,Detalhe_Registro!$D:$D,A1493,Detalhe_Registro!$E:$E,B1493,Detalhe_Registro!$M:$M,"SIM"),0)</f>
        <v/>
      </c>
      <c r="G1493" s="2">
        <f>IFERROR(AVERAGEIFS(Detalhe_Registro!$N:$N,Detalhe_Registro!$D:$D,A1493,Detalhe_Registro!$E:$E,B1493,Detalhe_Registro!$M:$M,"SIM"),0)</f>
        <v/>
      </c>
      <c r="H1493" s="2">
        <f>SUMIFS(Detalhe_Registro!$F:$F,Detalhe_Registro!$D:$D,A1493,Detalhe_Registro!$E:$E,B1493,Detalhe_Registro!$M:$M,"SIM")</f>
        <v/>
      </c>
      <c r="I1493" s="2">
        <f>SUMIFS(Detalhe_Registro!$G:$G,Detalhe_Registro!$D:$D,A1493,Detalhe_Registro!$E:$E,B1493,Detalhe_Registro!$M:$M,"SIM")</f>
        <v/>
      </c>
      <c r="J1493" s="2">
        <f>IF(F1493&lt;Premissas!$B$8,"&lt; 1,00",IF(F1493&lt;Premissas!$B$9,"1,00 – 1,19",IF(F1493&lt;Premissas!$B$10,"1,20 – 1,39",IF(F1493&lt;Premissas!$B$11,"1,40 – 1,59",IF(F1493&lt;Premissas!$B$12,"1,60 – 1,99","≥ 2,00")))))</f>
        <v/>
      </c>
      <c r="K1493" s="5">
        <f>IF(F1493&lt;Premissas!$B$8,Premissas!$B$13,IF(F1493&lt;Premissas!$B$9,Premissas!$B$14,IF(F1493&lt;Premissas!$B$10,Premissas!$B$15,IF(F1493&lt;Premissas!$B$11,Premissas!$B$16,IF(F1493&lt;Premissas!$B$12,Premissas!$B$17,Premissas!$B$18)))))</f>
        <v/>
      </c>
      <c r="L1493" s="5">
        <f>K1493/Premissas!$B$4</f>
        <v/>
      </c>
      <c r="M1493" s="2">
        <f>IF(K1493=Premissas!$B$18,"SIM","NÃO")</f>
        <v/>
      </c>
    </row>
    <row r="1494">
      <c r="A1494" s="2" t="inlineStr">
        <is>
          <t>5730341</t>
        </is>
      </c>
      <c r="B1494" s="2" t="inlineStr">
        <is>
          <t>David Trindade De Souza</t>
        </is>
      </c>
      <c r="C1494" s="2" t="n">
        <v>1965</v>
      </c>
      <c r="D1494" s="2">
        <f>IFERROR(TEXTJOIN(" | ",TRUE,UNIQUE(FILTER(Detalhe_Registro!$C:$C,(Detalhe_Registro!$D:$D=A1494)*(Detalhe_Registro!$E:$E=B1494)*(Detalhe_Registro!$M:$M="SIM")))),"")</f>
        <v/>
      </c>
      <c r="E1494" s="2">
        <f>COUNTIFS(Detalhe_Registro!$D:$D,A1494,Detalhe_Registro!$E:$E,B1494,Detalhe_Registro!$M:$M,"SIM")</f>
        <v/>
      </c>
      <c r="F1494" s="2">
        <f>IFERROR(MAXIFS(Detalhe_Registro!$N:$N,Detalhe_Registro!$D:$D,A1494,Detalhe_Registro!$E:$E,B1494,Detalhe_Registro!$M:$M,"SIM"),0)</f>
        <v/>
      </c>
      <c r="G1494" s="2">
        <f>IFERROR(AVERAGEIFS(Detalhe_Registro!$N:$N,Detalhe_Registro!$D:$D,A1494,Detalhe_Registro!$E:$E,B1494,Detalhe_Registro!$M:$M,"SIM"),0)</f>
        <v/>
      </c>
      <c r="H1494" s="2">
        <f>SUMIFS(Detalhe_Registro!$F:$F,Detalhe_Registro!$D:$D,A1494,Detalhe_Registro!$E:$E,B1494,Detalhe_Registro!$M:$M,"SIM")</f>
        <v/>
      </c>
      <c r="I1494" s="2">
        <f>SUMIFS(Detalhe_Registro!$G:$G,Detalhe_Registro!$D:$D,A1494,Detalhe_Registro!$E:$E,B1494,Detalhe_Registro!$M:$M,"SIM")</f>
        <v/>
      </c>
      <c r="J1494" s="2">
        <f>IF(F1494&lt;Premissas!$B$8,"&lt; 1,00",IF(F1494&lt;Premissas!$B$9,"1,00 – 1,19",IF(F1494&lt;Premissas!$B$10,"1,20 – 1,39",IF(F1494&lt;Premissas!$B$11,"1,40 – 1,59",IF(F1494&lt;Premissas!$B$12,"1,60 – 1,99","≥ 2,00")))))</f>
        <v/>
      </c>
      <c r="K1494" s="5">
        <f>IF(F1494&lt;Premissas!$B$8,Premissas!$B$13,IF(F1494&lt;Premissas!$B$9,Premissas!$B$14,IF(F1494&lt;Premissas!$B$10,Premissas!$B$15,IF(F1494&lt;Premissas!$B$11,Premissas!$B$16,IF(F1494&lt;Premissas!$B$12,Premissas!$B$17,Premissas!$B$18)))))</f>
        <v/>
      </c>
      <c r="L1494" s="5">
        <f>K1494/Premissas!$B$4</f>
        <v/>
      </c>
      <c r="M1494" s="2">
        <f>IF(K1494=Premissas!$B$18,"SIM","NÃO")</f>
        <v/>
      </c>
    </row>
    <row r="1495">
      <c r="A1495" s="2" t="inlineStr">
        <is>
          <t>402947</t>
        </is>
      </c>
      <c r="B1495" s="2" t="inlineStr">
        <is>
          <t>Dayane Lima De Souza</t>
        </is>
      </c>
      <c r="C1495" s="2" t="n">
        <v>1965</v>
      </c>
      <c r="D1495" s="2">
        <f>IFERROR(TEXTJOIN(" | ",TRUE,UNIQUE(FILTER(Detalhe_Registro!$C:$C,(Detalhe_Registro!$D:$D=A1495)*(Detalhe_Registro!$E:$E=B1495)*(Detalhe_Registro!$M:$M="SIM")))),"")</f>
        <v/>
      </c>
      <c r="E1495" s="2">
        <f>COUNTIFS(Detalhe_Registro!$D:$D,A1495,Detalhe_Registro!$E:$E,B1495,Detalhe_Registro!$M:$M,"SIM")</f>
        <v/>
      </c>
      <c r="F1495" s="2">
        <f>IFERROR(MAXIFS(Detalhe_Registro!$N:$N,Detalhe_Registro!$D:$D,A1495,Detalhe_Registro!$E:$E,B1495,Detalhe_Registro!$M:$M,"SIM"),0)</f>
        <v/>
      </c>
      <c r="G1495" s="2">
        <f>IFERROR(AVERAGEIFS(Detalhe_Registro!$N:$N,Detalhe_Registro!$D:$D,A1495,Detalhe_Registro!$E:$E,B1495,Detalhe_Registro!$M:$M,"SIM"),0)</f>
        <v/>
      </c>
      <c r="H1495" s="2">
        <f>SUMIFS(Detalhe_Registro!$F:$F,Detalhe_Registro!$D:$D,A1495,Detalhe_Registro!$E:$E,B1495,Detalhe_Registro!$M:$M,"SIM")</f>
        <v/>
      </c>
      <c r="I1495" s="2">
        <f>SUMIFS(Detalhe_Registro!$G:$G,Detalhe_Registro!$D:$D,A1495,Detalhe_Registro!$E:$E,B1495,Detalhe_Registro!$M:$M,"SIM")</f>
        <v/>
      </c>
      <c r="J1495" s="2">
        <f>IF(F1495&lt;Premissas!$B$8,"&lt; 1,00",IF(F1495&lt;Premissas!$B$9,"1,00 – 1,19",IF(F1495&lt;Premissas!$B$10,"1,20 – 1,39",IF(F1495&lt;Premissas!$B$11,"1,40 – 1,59",IF(F1495&lt;Premissas!$B$12,"1,60 – 1,99","≥ 2,00")))))</f>
        <v/>
      </c>
      <c r="K1495" s="5">
        <f>IF(F1495&lt;Premissas!$B$8,Premissas!$B$13,IF(F1495&lt;Premissas!$B$9,Premissas!$B$14,IF(F1495&lt;Premissas!$B$10,Premissas!$B$15,IF(F1495&lt;Premissas!$B$11,Premissas!$B$16,IF(F1495&lt;Premissas!$B$12,Premissas!$B$17,Premissas!$B$18)))))</f>
        <v/>
      </c>
      <c r="L1495" s="5">
        <f>K1495/Premissas!$B$4</f>
        <v/>
      </c>
      <c r="M1495" s="2">
        <f>IF(K1495=Premissas!$B$18,"SIM","NÃO")</f>
        <v/>
      </c>
    </row>
    <row r="1496">
      <c r="A1496" s="2" t="inlineStr">
        <is>
          <t>5001838</t>
        </is>
      </c>
      <c r="B1496" s="2" t="inlineStr">
        <is>
          <t>Debora Vieira Ferreira</t>
        </is>
      </c>
      <c r="C1496" s="2" t="n">
        <v>1965</v>
      </c>
      <c r="D1496" s="2">
        <f>IFERROR(TEXTJOIN(" | ",TRUE,UNIQUE(FILTER(Detalhe_Registro!$C:$C,(Detalhe_Registro!$D:$D=A1496)*(Detalhe_Registro!$E:$E=B1496)*(Detalhe_Registro!$M:$M="SIM")))),"")</f>
        <v/>
      </c>
      <c r="E1496" s="2">
        <f>COUNTIFS(Detalhe_Registro!$D:$D,A1496,Detalhe_Registro!$E:$E,B1496,Detalhe_Registro!$M:$M,"SIM")</f>
        <v/>
      </c>
      <c r="F1496" s="2">
        <f>IFERROR(MAXIFS(Detalhe_Registro!$N:$N,Detalhe_Registro!$D:$D,A1496,Detalhe_Registro!$E:$E,B1496,Detalhe_Registro!$M:$M,"SIM"),0)</f>
        <v/>
      </c>
      <c r="G1496" s="2">
        <f>IFERROR(AVERAGEIFS(Detalhe_Registro!$N:$N,Detalhe_Registro!$D:$D,A1496,Detalhe_Registro!$E:$E,B1496,Detalhe_Registro!$M:$M,"SIM"),0)</f>
        <v/>
      </c>
      <c r="H1496" s="2">
        <f>SUMIFS(Detalhe_Registro!$F:$F,Detalhe_Registro!$D:$D,A1496,Detalhe_Registro!$E:$E,B1496,Detalhe_Registro!$M:$M,"SIM")</f>
        <v/>
      </c>
      <c r="I1496" s="2">
        <f>SUMIFS(Detalhe_Registro!$G:$G,Detalhe_Registro!$D:$D,A1496,Detalhe_Registro!$E:$E,B1496,Detalhe_Registro!$M:$M,"SIM")</f>
        <v/>
      </c>
      <c r="J1496" s="2">
        <f>IF(F1496&lt;Premissas!$B$8,"&lt; 1,00",IF(F1496&lt;Premissas!$B$9,"1,00 – 1,19",IF(F1496&lt;Premissas!$B$10,"1,20 – 1,39",IF(F1496&lt;Premissas!$B$11,"1,40 – 1,59",IF(F1496&lt;Premissas!$B$12,"1,60 – 1,99","≥ 2,00")))))</f>
        <v/>
      </c>
      <c r="K1496" s="5">
        <f>IF(F1496&lt;Premissas!$B$8,Premissas!$B$13,IF(F1496&lt;Premissas!$B$9,Premissas!$B$14,IF(F1496&lt;Premissas!$B$10,Premissas!$B$15,IF(F1496&lt;Premissas!$B$11,Premissas!$B$16,IF(F1496&lt;Premissas!$B$12,Premissas!$B$17,Premissas!$B$18)))))</f>
        <v/>
      </c>
      <c r="L1496" s="5">
        <f>K1496/Premissas!$B$4</f>
        <v/>
      </c>
      <c r="M1496" s="2">
        <f>IF(K1496=Premissas!$B$18,"SIM","NÃO")</f>
        <v/>
      </c>
    </row>
    <row r="1497">
      <c r="A1497" s="2" t="inlineStr">
        <is>
          <t>5929989</t>
        </is>
      </c>
      <c r="B1497" s="2" t="inlineStr">
        <is>
          <t>Deniel Lucas Matos Da Silva</t>
        </is>
      </c>
      <c r="C1497" s="2" t="n">
        <v>1965</v>
      </c>
      <c r="D1497" s="2">
        <f>IFERROR(TEXTJOIN(" | ",TRUE,UNIQUE(FILTER(Detalhe_Registro!$C:$C,(Detalhe_Registro!$D:$D=A1497)*(Detalhe_Registro!$E:$E=B1497)*(Detalhe_Registro!$M:$M="SIM")))),"")</f>
        <v/>
      </c>
      <c r="E1497" s="2">
        <f>COUNTIFS(Detalhe_Registro!$D:$D,A1497,Detalhe_Registro!$E:$E,B1497,Detalhe_Registro!$M:$M,"SIM")</f>
        <v/>
      </c>
      <c r="F1497" s="2">
        <f>IFERROR(MAXIFS(Detalhe_Registro!$N:$N,Detalhe_Registro!$D:$D,A1497,Detalhe_Registro!$E:$E,B1497,Detalhe_Registro!$M:$M,"SIM"),0)</f>
        <v/>
      </c>
      <c r="G1497" s="2">
        <f>IFERROR(AVERAGEIFS(Detalhe_Registro!$N:$N,Detalhe_Registro!$D:$D,A1497,Detalhe_Registro!$E:$E,B1497,Detalhe_Registro!$M:$M,"SIM"),0)</f>
        <v/>
      </c>
      <c r="H1497" s="2">
        <f>SUMIFS(Detalhe_Registro!$F:$F,Detalhe_Registro!$D:$D,A1497,Detalhe_Registro!$E:$E,B1497,Detalhe_Registro!$M:$M,"SIM")</f>
        <v/>
      </c>
      <c r="I1497" s="2">
        <f>SUMIFS(Detalhe_Registro!$G:$G,Detalhe_Registro!$D:$D,A1497,Detalhe_Registro!$E:$E,B1497,Detalhe_Registro!$M:$M,"SIM")</f>
        <v/>
      </c>
      <c r="J1497" s="2">
        <f>IF(F1497&lt;Premissas!$B$8,"&lt; 1,00",IF(F1497&lt;Premissas!$B$9,"1,00 – 1,19",IF(F1497&lt;Premissas!$B$10,"1,20 – 1,39",IF(F1497&lt;Premissas!$B$11,"1,40 – 1,59",IF(F1497&lt;Premissas!$B$12,"1,60 – 1,99","≥ 2,00")))))</f>
        <v/>
      </c>
      <c r="K1497" s="5">
        <f>IF(F1497&lt;Premissas!$B$8,Premissas!$B$13,IF(F1497&lt;Premissas!$B$9,Premissas!$B$14,IF(F1497&lt;Premissas!$B$10,Premissas!$B$15,IF(F1497&lt;Premissas!$B$11,Premissas!$B$16,IF(F1497&lt;Premissas!$B$12,Premissas!$B$17,Premissas!$B$18)))))</f>
        <v/>
      </c>
      <c r="L1497" s="5">
        <f>K1497/Premissas!$B$4</f>
        <v/>
      </c>
      <c r="M1497" s="2">
        <f>IF(K1497=Premissas!$B$18,"SIM","NÃO")</f>
        <v/>
      </c>
    </row>
    <row r="1498">
      <c r="A1498" s="2" t="inlineStr">
        <is>
          <t>21719</t>
        </is>
      </c>
      <c r="B1498" s="2" t="inlineStr">
        <is>
          <t>Deomilton Moreira Da Silva</t>
        </is>
      </c>
      <c r="C1498" s="2" t="n">
        <v>1965</v>
      </c>
      <c r="D1498" s="2">
        <f>IFERROR(TEXTJOIN(" | ",TRUE,UNIQUE(FILTER(Detalhe_Registro!$C:$C,(Detalhe_Registro!$D:$D=A1498)*(Detalhe_Registro!$E:$E=B1498)*(Detalhe_Registro!$M:$M="SIM")))),"")</f>
        <v/>
      </c>
      <c r="E1498" s="2">
        <f>COUNTIFS(Detalhe_Registro!$D:$D,A1498,Detalhe_Registro!$E:$E,B1498,Detalhe_Registro!$M:$M,"SIM")</f>
        <v/>
      </c>
      <c r="F1498" s="2">
        <f>IFERROR(MAXIFS(Detalhe_Registro!$N:$N,Detalhe_Registro!$D:$D,A1498,Detalhe_Registro!$E:$E,B1498,Detalhe_Registro!$M:$M,"SIM"),0)</f>
        <v/>
      </c>
      <c r="G1498" s="2">
        <f>IFERROR(AVERAGEIFS(Detalhe_Registro!$N:$N,Detalhe_Registro!$D:$D,A1498,Detalhe_Registro!$E:$E,B1498,Detalhe_Registro!$M:$M,"SIM"),0)</f>
        <v/>
      </c>
      <c r="H1498" s="2">
        <f>SUMIFS(Detalhe_Registro!$F:$F,Detalhe_Registro!$D:$D,A1498,Detalhe_Registro!$E:$E,B1498,Detalhe_Registro!$M:$M,"SIM")</f>
        <v/>
      </c>
      <c r="I1498" s="2">
        <f>SUMIFS(Detalhe_Registro!$G:$G,Detalhe_Registro!$D:$D,A1498,Detalhe_Registro!$E:$E,B1498,Detalhe_Registro!$M:$M,"SIM")</f>
        <v/>
      </c>
      <c r="J1498" s="2">
        <f>IF(F1498&lt;Premissas!$B$8,"&lt; 1,00",IF(F1498&lt;Premissas!$B$9,"1,00 – 1,19",IF(F1498&lt;Premissas!$B$10,"1,20 – 1,39",IF(F1498&lt;Premissas!$B$11,"1,40 – 1,59",IF(F1498&lt;Premissas!$B$12,"1,60 – 1,99","≥ 2,00")))))</f>
        <v/>
      </c>
      <c r="K1498" s="5">
        <f>IF(F1498&lt;Premissas!$B$8,Premissas!$B$13,IF(F1498&lt;Premissas!$B$9,Premissas!$B$14,IF(F1498&lt;Premissas!$B$10,Premissas!$B$15,IF(F1498&lt;Premissas!$B$11,Premissas!$B$16,IF(F1498&lt;Premissas!$B$12,Premissas!$B$17,Premissas!$B$18)))))</f>
        <v/>
      </c>
      <c r="L1498" s="5">
        <f>K1498/Premissas!$B$4</f>
        <v/>
      </c>
      <c r="M1498" s="2">
        <f>IF(K1498=Premissas!$B$18,"SIM","NÃO")</f>
        <v/>
      </c>
    </row>
    <row r="1499">
      <c r="A1499" s="2" t="inlineStr">
        <is>
          <t>5443652</t>
        </is>
      </c>
      <c r="B1499" s="2" t="inlineStr">
        <is>
          <t>Diego Alves De Capua</t>
        </is>
      </c>
      <c r="C1499" s="2" t="n">
        <v>1965</v>
      </c>
      <c r="D1499" s="2">
        <f>IFERROR(TEXTJOIN(" | ",TRUE,UNIQUE(FILTER(Detalhe_Registro!$C:$C,(Detalhe_Registro!$D:$D=A1499)*(Detalhe_Registro!$E:$E=B1499)*(Detalhe_Registro!$M:$M="SIM")))),"")</f>
        <v/>
      </c>
      <c r="E1499" s="2">
        <f>COUNTIFS(Detalhe_Registro!$D:$D,A1499,Detalhe_Registro!$E:$E,B1499,Detalhe_Registro!$M:$M,"SIM")</f>
        <v/>
      </c>
      <c r="F1499" s="2">
        <f>IFERROR(MAXIFS(Detalhe_Registro!$N:$N,Detalhe_Registro!$D:$D,A1499,Detalhe_Registro!$E:$E,B1499,Detalhe_Registro!$M:$M,"SIM"),0)</f>
        <v/>
      </c>
      <c r="G1499" s="2">
        <f>IFERROR(AVERAGEIFS(Detalhe_Registro!$N:$N,Detalhe_Registro!$D:$D,A1499,Detalhe_Registro!$E:$E,B1499,Detalhe_Registro!$M:$M,"SIM"),0)</f>
        <v/>
      </c>
      <c r="H1499" s="2">
        <f>SUMIFS(Detalhe_Registro!$F:$F,Detalhe_Registro!$D:$D,A1499,Detalhe_Registro!$E:$E,B1499,Detalhe_Registro!$M:$M,"SIM")</f>
        <v/>
      </c>
      <c r="I1499" s="2">
        <f>SUMIFS(Detalhe_Registro!$G:$G,Detalhe_Registro!$D:$D,A1499,Detalhe_Registro!$E:$E,B1499,Detalhe_Registro!$M:$M,"SIM")</f>
        <v/>
      </c>
      <c r="J1499" s="2">
        <f>IF(F1499&lt;Premissas!$B$8,"&lt; 1,00",IF(F1499&lt;Premissas!$B$9,"1,00 – 1,19",IF(F1499&lt;Premissas!$B$10,"1,20 – 1,39",IF(F1499&lt;Premissas!$B$11,"1,40 – 1,59",IF(F1499&lt;Premissas!$B$12,"1,60 – 1,99","≥ 2,00")))))</f>
        <v/>
      </c>
      <c r="K1499" s="5">
        <f>IF(F1499&lt;Premissas!$B$8,Premissas!$B$13,IF(F1499&lt;Premissas!$B$9,Premissas!$B$14,IF(F1499&lt;Premissas!$B$10,Premissas!$B$15,IF(F1499&lt;Premissas!$B$11,Premissas!$B$16,IF(F1499&lt;Premissas!$B$12,Premissas!$B$17,Premissas!$B$18)))))</f>
        <v/>
      </c>
      <c r="L1499" s="5">
        <f>K1499/Premissas!$B$4</f>
        <v/>
      </c>
      <c r="M1499" s="2">
        <f>IF(K1499=Premissas!$B$18,"SIM","NÃO")</f>
        <v/>
      </c>
    </row>
    <row r="1500">
      <c r="A1500" s="2" t="inlineStr">
        <is>
          <t>6027040</t>
        </is>
      </c>
      <c r="B1500" s="2" t="inlineStr">
        <is>
          <t>Diego Dos Santos Candido</t>
        </is>
      </c>
      <c r="C1500" s="2" t="n">
        <v>1965</v>
      </c>
      <c r="D1500" s="2">
        <f>IFERROR(TEXTJOIN(" | ",TRUE,UNIQUE(FILTER(Detalhe_Registro!$C:$C,(Detalhe_Registro!$D:$D=A1500)*(Detalhe_Registro!$E:$E=B1500)*(Detalhe_Registro!$M:$M="SIM")))),"")</f>
        <v/>
      </c>
      <c r="E1500" s="2">
        <f>COUNTIFS(Detalhe_Registro!$D:$D,A1500,Detalhe_Registro!$E:$E,B1500,Detalhe_Registro!$M:$M,"SIM")</f>
        <v/>
      </c>
      <c r="F1500" s="2">
        <f>IFERROR(MAXIFS(Detalhe_Registro!$N:$N,Detalhe_Registro!$D:$D,A1500,Detalhe_Registro!$E:$E,B1500,Detalhe_Registro!$M:$M,"SIM"),0)</f>
        <v/>
      </c>
      <c r="G1500" s="2">
        <f>IFERROR(AVERAGEIFS(Detalhe_Registro!$N:$N,Detalhe_Registro!$D:$D,A1500,Detalhe_Registro!$E:$E,B1500,Detalhe_Registro!$M:$M,"SIM"),0)</f>
        <v/>
      </c>
      <c r="H1500" s="2">
        <f>SUMIFS(Detalhe_Registro!$F:$F,Detalhe_Registro!$D:$D,A1500,Detalhe_Registro!$E:$E,B1500,Detalhe_Registro!$M:$M,"SIM")</f>
        <v/>
      </c>
      <c r="I1500" s="2">
        <f>SUMIFS(Detalhe_Registro!$G:$G,Detalhe_Registro!$D:$D,A1500,Detalhe_Registro!$E:$E,B1500,Detalhe_Registro!$M:$M,"SIM")</f>
        <v/>
      </c>
      <c r="J1500" s="2">
        <f>IF(F1500&lt;Premissas!$B$8,"&lt; 1,00",IF(F1500&lt;Premissas!$B$9,"1,00 – 1,19",IF(F1500&lt;Premissas!$B$10,"1,20 – 1,39",IF(F1500&lt;Premissas!$B$11,"1,40 – 1,59",IF(F1500&lt;Premissas!$B$12,"1,60 – 1,99","≥ 2,00")))))</f>
        <v/>
      </c>
      <c r="K1500" s="5">
        <f>IF(F1500&lt;Premissas!$B$8,Premissas!$B$13,IF(F1500&lt;Premissas!$B$9,Premissas!$B$14,IF(F1500&lt;Premissas!$B$10,Premissas!$B$15,IF(F1500&lt;Premissas!$B$11,Premissas!$B$16,IF(F1500&lt;Premissas!$B$12,Premissas!$B$17,Premissas!$B$18)))))</f>
        <v/>
      </c>
      <c r="L1500" s="5">
        <f>K1500/Premissas!$B$4</f>
        <v/>
      </c>
      <c r="M1500" s="2">
        <f>IF(K1500=Premissas!$B$18,"SIM","NÃO")</f>
        <v/>
      </c>
    </row>
    <row r="1501">
      <c r="A1501" s="2" t="inlineStr">
        <is>
          <t>5115418</t>
        </is>
      </c>
      <c r="B1501" s="2" t="inlineStr">
        <is>
          <t>Diego Rodrigues Hidalgo</t>
        </is>
      </c>
      <c r="C1501" s="2" t="n">
        <v>1965</v>
      </c>
      <c r="D1501" s="2">
        <f>IFERROR(TEXTJOIN(" | ",TRUE,UNIQUE(FILTER(Detalhe_Registro!$C:$C,(Detalhe_Registro!$D:$D=A1501)*(Detalhe_Registro!$E:$E=B1501)*(Detalhe_Registro!$M:$M="SIM")))),"")</f>
        <v/>
      </c>
      <c r="E1501" s="2">
        <f>COUNTIFS(Detalhe_Registro!$D:$D,A1501,Detalhe_Registro!$E:$E,B1501,Detalhe_Registro!$M:$M,"SIM")</f>
        <v/>
      </c>
      <c r="F1501" s="2">
        <f>IFERROR(MAXIFS(Detalhe_Registro!$N:$N,Detalhe_Registro!$D:$D,A1501,Detalhe_Registro!$E:$E,B1501,Detalhe_Registro!$M:$M,"SIM"),0)</f>
        <v/>
      </c>
      <c r="G1501" s="2">
        <f>IFERROR(AVERAGEIFS(Detalhe_Registro!$N:$N,Detalhe_Registro!$D:$D,A1501,Detalhe_Registro!$E:$E,B1501,Detalhe_Registro!$M:$M,"SIM"),0)</f>
        <v/>
      </c>
      <c r="H1501" s="2">
        <f>SUMIFS(Detalhe_Registro!$F:$F,Detalhe_Registro!$D:$D,A1501,Detalhe_Registro!$E:$E,B1501,Detalhe_Registro!$M:$M,"SIM")</f>
        <v/>
      </c>
      <c r="I1501" s="2">
        <f>SUMIFS(Detalhe_Registro!$G:$G,Detalhe_Registro!$D:$D,A1501,Detalhe_Registro!$E:$E,B1501,Detalhe_Registro!$M:$M,"SIM")</f>
        <v/>
      </c>
      <c r="J1501" s="2">
        <f>IF(F1501&lt;Premissas!$B$8,"&lt; 1,00",IF(F1501&lt;Premissas!$B$9,"1,00 – 1,19",IF(F1501&lt;Premissas!$B$10,"1,20 – 1,39",IF(F1501&lt;Premissas!$B$11,"1,40 – 1,59",IF(F1501&lt;Premissas!$B$12,"1,60 – 1,99","≥ 2,00")))))</f>
        <v/>
      </c>
      <c r="K1501" s="5">
        <f>IF(F1501&lt;Premissas!$B$8,Premissas!$B$13,IF(F1501&lt;Premissas!$B$9,Premissas!$B$14,IF(F1501&lt;Premissas!$B$10,Premissas!$B$15,IF(F1501&lt;Premissas!$B$11,Premissas!$B$16,IF(F1501&lt;Premissas!$B$12,Premissas!$B$17,Premissas!$B$18)))))</f>
        <v/>
      </c>
      <c r="L1501" s="5">
        <f>K1501/Premissas!$B$4</f>
        <v/>
      </c>
      <c r="M1501" s="2">
        <f>IF(K1501=Premissas!$B$18,"SIM","NÃO")</f>
        <v/>
      </c>
    </row>
    <row r="1502">
      <c r="A1502" s="2" t="inlineStr">
        <is>
          <t>6020690</t>
        </is>
      </c>
      <c r="B1502" s="2" t="inlineStr">
        <is>
          <t>Donatus Izuchukwu Obi</t>
        </is>
      </c>
      <c r="C1502" s="2" t="n">
        <v>1965</v>
      </c>
      <c r="D1502" s="2">
        <f>IFERROR(TEXTJOIN(" | ",TRUE,UNIQUE(FILTER(Detalhe_Registro!$C:$C,(Detalhe_Registro!$D:$D=A1502)*(Detalhe_Registro!$E:$E=B1502)*(Detalhe_Registro!$M:$M="SIM")))),"")</f>
        <v/>
      </c>
      <c r="E1502" s="2">
        <f>COUNTIFS(Detalhe_Registro!$D:$D,A1502,Detalhe_Registro!$E:$E,B1502,Detalhe_Registro!$M:$M,"SIM")</f>
        <v/>
      </c>
      <c r="F1502" s="2">
        <f>IFERROR(MAXIFS(Detalhe_Registro!$N:$N,Detalhe_Registro!$D:$D,A1502,Detalhe_Registro!$E:$E,B1502,Detalhe_Registro!$M:$M,"SIM"),0)</f>
        <v/>
      </c>
      <c r="G1502" s="2">
        <f>IFERROR(AVERAGEIFS(Detalhe_Registro!$N:$N,Detalhe_Registro!$D:$D,A1502,Detalhe_Registro!$E:$E,B1502,Detalhe_Registro!$M:$M,"SIM"),0)</f>
        <v/>
      </c>
      <c r="H1502" s="2">
        <f>SUMIFS(Detalhe_Registro!$F:$F,Detalhe_Registro!$D:$D,A1502,Detalhe_Registro!$E:$E,B1502,Detalhe_Registro!$M:$M,"SIM")</f>
        <v/>
      </c>
      <c r="I1502" s="2">
        <f>SUMIFS(Detalhe_Registro!$G:$G,Detalhe_Registro!$D:$D,A1502,Detalhe_Registro!$E:$E,B1502,Detalhe_Registro!$M:$M,"SIM")</f>
        <v/>
      </c>
      <c r="J1502" s="2">
        <f>IF(F1502&lt;Premissas!$B$8,"&lt; 1,00",IF(F1502&lt;Premissas!$B$9,"1,00 – 1,19",IF(F1502&lt;Premissas!$B$10,"1,20 – 1,39",IF(F1502&lt;Premissas!$B$11,"1,40 – 1,59",IF(F1502&lt;Premissas!$B$12,"1,60 – 1,99","≥ 2,00")))))</f>
        <v/>
      </c>
      <c r="K1502" s="5">
        <f>IF(F1502&lt;Premissas!$B$8,Premissas!$B$13,IF(F1502&lt;Premissas!$B$9,Premissas!$B$14,IF(F1502&lt;Premissas!$B$10,Premissas!$B$15,IF(F1502&lt;Premissas!$B$11,Premissas!$B$16,IF(F1502&lt;Premissas!$B$12,Premissas!$B$17,Premissas!$B$18)))))</f>
        <v/>
      </c>
      <c r="L1502" s="5">
        <f>K1502/Premissas!$B$4</f>
        <v/>
      </c>
      <c r="M1502" s="2">
        <f>IF(K1502=Premissas!$B$18,"SIM","NÃO")</f>
        <v/>
      </c>
    </row>
    <row r="1503">
      <c r="A1503" s="2" t="inlineStr">
        <is>
          <t>6026958</t>
        </is>
      </c>
      <c r="B1503" s="2" t="inlineStr">
        <is>
          <t>Douglas Cardoso Moraes</t>
        </is>
      </c>
      <c r="C1503" s="2" t="n">
        <v>1965</v>
      </c>
      <c r="D1503" s="2">
        <f>IFERROR(TEXTJOIN(" | ",TRUE,UNIQUE(FILTER(Detalhe_Registro!$C:$C,(Detalhe_Registro!$D:$D=A1503)*(Detalhe_Registro!$E:$E=B1503)*(Detalhe_Registro!$M:$M="SIM")))),"")</f>
        <v/>
      </c>
      <c r="E1503" s="2">
        <f>COUNTIFS(Detalhe_Registro!$D:$D,A1503,Detalhe_Registro!$E:$E,B1503,Detalhe_Registro!$M:$M,"SIM")</f>
        <v/>
      </c>
      <c r="F1503" s="2">
        <f>IFERROR(MAXIFS(Detalhe_Registro!$N:$N,Detalhe_Registro!$D:$D,A1503,Detalhe_Registro!$E:$E,B1503,Detalhe_Registro!$M:$M,"SIM"),0)</f>
        <v/>
      </c>
      <c r="G1503" s="2">
        <f>IFERROR(AVERAGEIFS(Detalhe_Registro!$N:$N,Detalhe_Registro!$D:$D,A1503,Detalhe_Registro!$E:$E,B1503,Detalhe_Registro!$M:$M,"SIM"),0)</f>
        <v/>
      </c>
      <c r="H1503" s="2">
        <f>SUMIFS(Detalhe_Registro!$F:$F,Detalhe_Registro!$D:$D,A1503,Detalhe_Registro!$E:$E,B1503,Detalhe_Registro!$M:$M,"SIM")</f>
        <v/>
      </c>
      <c r="I1503" s="2">
        <f>SUMIFS(Detalhe_Registro!$G:$G,Detalhe_Registro!$D:$D,A1503,Detalhe_Registro!$E:$E,B1503,Detalhe_Registro!$M:$M,"SIM")</f>
        <v/>
      </c>
      <c r="J1503" s="2">
        <f>IF(F1503&lt;Premissas!$B$8,"&lt; 1,00",IF(F1503&lt;Premissas!$B$9,"1,00 – 1,19",IF(F1503&lt;Premissas!$B$10,"1,20 – 1,39",IF(F1503&lt;Premissas!$B$11,"1,40 – 1,59",IF(F1503&lt;Premissas!$B$12,"1,60 – 1,99","≥ 2,00")))))</f>
        <v/>
      </c>
      <c r="K1503" s="5">
        <f>IF(F1503&lt;Premissas!$B$8,Premissas!$B$13,IF(F1503&lt;Premissas!$B$9,Premissas!$B$14,IF(F1503&lt;Premissas!$B$10,Premissas!$B$15,IF(F1503&lt;Premissas!$B$11,Premissas!$B$16,IF(F1503&lt;Premissas!$B$12,Premissas!$B$17,Premissas!$B$18)))))</f>
        <v/>
      </c>
      <c r="L1503" s="5">
        <f>K1503/Premissas!$B$4</f>
        <v/>
      </c>
      <c r="M1503" s="2">
        <f>IF(K1503=Premissas!$B$18,"SIM","NÃO")</f>
        <v/>
      </c>
    </row>
    <row r="1504">
      <c r="A1504" s="2" t="inlineStr">
        <is>
          <t>335416</t>
        </is>
      </c>
      <c r="B1504" s="2" t="inlineStr">
        <is>
          <t>Dourivaldo Dias De Oliveira</t>
        </is>
      </c>
      <c r="C1504" s="2" t="n">
        <v>1965</v>
      </c>
      <c r="D1504" s="2">
        <f>IFERROR(TEXTJOIN(" | ",TRUE,UNIQUE(FILTER(Detalhe_Registro!$C:$C,(Detalhe_Registro!$D:$D=A1504)*(Detalhe_Registro!$E:$E=B1504)*(Detalhe_Registro!$M:$M="SIM")))),"")</f>
        <v/>
      </c>
      <c r="E1504" s="2">
        <f>COUNTIFS(Detalhe_Registro!$D:$D,A1504,Detalhe_Registro!$E:$E,B1504,Detalhe_Registro!$M:$M,"SIM")</f>
        <v/>
      </c>
      <c r="F1504" s="2">
        <f>IFERROR(MAXIFS(Detalhe_Registro!$N:$N,Detalhe_Registro!$D:$D,A1504,Detalhe_Registro!$E:$E,B1504,Detalhe_Registro!$M:$M,"SIM"),0)</f>
        <v/>
      </c>
      <c r="G1504" s="2">
        <f>IFERROR(AVERAGEIFS(Detalhe_Registro!$N:$N,Detalhe_Registro!$D:$D,A1504,Detalhe_Registro!$E:$E,B1504,Detalhe_Registro!$M:$M,"SIM"),0)</f>
        <v/>
      </c>
      <c r="H1504" s="2">
        <f>SUMIFS(Detalhe_Registro!$F:$F,Detalhe_Registro!$D:$D,A1504,Detalhe_Registro!$E:$E,B1504,Detalhe_Registro!$M:$M,"SIM")</f>
        <v/>
      </c>
      <c r="I1504" s="2">
        <f>SUMIFS(Detalhe_Registro!$G:$G,Detalhe_Registro!$D:$D,A1504,Detalhe_Registro!$E:$E,B1504,Detalhe_Registro!$M:$M,"SIM")</f>
        <v/>
      </c>
      <c r="J1504" s="2">
        <f>IF(F1504&lt;Premissas!$B$8,"&lt; 1,00",IF(F1504&lt;Premissas!$B$9,"1,00 – 1,19",IF(F1504&lt;Premissas!$B$10,"1,20 – 1,39",IF(F1504&lt;Premissas!$B$11,"1,40 – 1,59",IF(F1504&lt;Premissas!$B$12,"1,60 – 1,99","≥ 2,00")))))</f>
        <v/>
      </c>
      <c r="K1504" s="5">
        <f>IF(F1504&lt;Premissas!$B$8,Premissas!$B$13,IF(F1504&lt;Premissas!$B$9,Premissas!$B$14,IF(F1504&lt;Premissas!$B$10,Premissas!$B$15,IF(F1504&lt;Premissas!$B$11,Premissas!$B$16,IF(F1504&lt;Premissas!$B$12,Premissas!$B$17,Premissas!$B$18)))))</f>
        <v/>
      </c>
      <c r="L1504" s="5">
        <f>K1504/Premissas!$B$4</f>
        <v/>
      </c>
      <c r="M1504" s="2">
        <f>IF(K1504=Premissas!$B$18,"SIM","NÃO")</f>
        <v/>
      </c>
    </row>
    <row r="1505">
      <c r="A1505" s="2" t="inlineStr">
        <is>
          <t>5946948</t>
        </is>
      </c>
      <c r="B1505" s="2" t="inlineStr">
        <is>
          <t>Dumel Louis Jacques</t>
        </is>
      </c>
      <c r="C1505" s="2" t="n">
        <v>1965</v>
      </c>
      <c r="D1505" s="2">
        <f>IFERROR(TEXTJOIN(" | ",TRUE,UNIQUE(FILTER(Detalhe_Registro!$C:$C,(Detalhe_Registro!$D:$D=A1505)*(Detalhe_Registro!$E:$E=B1505)*(Detalhe_Registro!$M:$M="SIM")))),"")</f>
        <v/>
      </c>
      <c r="E1505" s="2">
        <f>COUNTIFS(Detalhe_Registro!$D:$D,A1505,Detalhe_Registro!$E:$E,B1505,Detalhe_Registro!$M:$M,"SIM")</f>
        <v/>
      </c>
      <c r="F1505" s="2">
        <f>IFERROR(MAXIFS(Detalhe_Registro!$N:$N,Detalhe_Registro!$D:$D,A1505,Detalhe_Registro!$E:$E,B1505,Detalhe_Registro!$M:$M,"SIM"),0)</f>
        <v/>
      </c>
      <c r="G1505" s="2">
        <f>IFERROR(AVERAGEIFS(Detalhe_Registro!$N:$N,Detalhe_Registro!$D:$D,A1505,Detalhe_Registro!$E:$E,B1505,Detalhe_Registro!$M:$M,"SIM"),0)</f>
        <v/>
      </c>
      <c r="H1505" s="2">
        <f>SUMIFS(Detalhe_Registro!$F:$F,Detalhe_Registro!$D:$D,A1505,Detalhe_Registro!$E:$E,B1505,Detalhe_Registro!$M:$M,"SIM")</f>
        <v/>
      </c>
      <c r="I1505" s="2">
        <f>SUMIFS(Detalhe_Registro!$G:$G,Detalhe_Registro!$D:$D,A1505,Detalhe_Registro!$E:$E,B1505,Detalhe_Registro!$M:$M,"SIM")</f>
        <v/>
      </c>
      <c r="J1505" s="2">
        <f>IF(F1505&lt;Premissas!$B$8,"&lt; 1,00",IF(F1505&lt;Premissas!$B$9,"1,00 – 1,19",IF(F1505&lt;Premissas!$B$10,"1,20 – 1,39",IF(F1505&lt;Premissas!$B$11,"1,40 – 1,59",IF(F1505&lt;Premissas!$B$12,"1,60 – 1,99","≥ 2,00")))))</f>
        <v/>
      </c>
      <c r="K1505" s="5">
        <f>IF(F1505&lt;Premissas!$B$8,Premissas!$B$13,IF(F1505&lt;Premissas!$B$9,Premissas!$B$14,IF(F1505&lt;Premissas!$B$10,Premissas!$B$15,IF(F1505&lt;Premissas!$B$11,Premissas!$B$16,IF(F1505&lt;Premissas!$B$12,Premissas!$B$17,Premissas!$B$18)))))</f>
        <v/>
      </c>
      <c r="L1505" s="5">
        <f>K1505/Premissas!$B$4</f>
        <v/>
      </c>
      <c r="M1505" s="2">
        <f>IF(K1505=Premissas!$B$18,"SIM","NÃO")</f>
        <v/>
      </c>
    </row>
    <row r="1506">
      <c r="A1506" s="2" t="inlineStr">
        <is>
          <t>4864905</t>
        </is>
      </c>
      <c r="B1506" s="2" t="inlineStr">
        <is>
          <t>EDIMAR DE OLIVEIRA DA SILVA</t>
        </is>
      </c>
      <c r="C1506" s="2" t="n">
        <v>1965</v>
      </c>
      <c r="D1506" s="2">
        <f>IFERROR(TEXTJOIN(" | ",TRUE,UNIQUE(FILTER(Detalhe_Registro!$C:$C,(Detalhe_Registro!$D:$D=A1506)*(Detalhe_Registro!$E:$E=B1506)*(Detalhe_Registro!$M:$M="SIM")))),"")</f>
        <v/>
      </c>
      <c r="E1506" s="2">
        <f>COUNTIFS(Detalhe_Registro!$D:$D,A1506,Detalhe_Registro!$E:$E,B1506,Detalhe_Registro!$M:$M,"SIM")</f>
        <v/>
      </c>
      <c r="F1506" s="2">
        <f>IFERROR(MAXIFS(Detalhe_Registro!$N:$N,Detalhe_Registro!$D:$D,A1506,Detalhe_Registro!$E:$E,B1506,Detalhe_Registro!$M:$M,"SIM"),0)</f>
        <v/>
      </c>
      <c r="G1506" s="2">
        <f>IFERROR(AVERAGEIFS(Detalhe_Registro!$N:$N,Detalhe_Registro!$D:$D,A1506,Detalhe_Registro!$E:$E,B1506,Detalhe_Registro!$M:$M,"SIM"),0)</f>
        <v/>
      </c>
      <c r="H1506" s="2">
        <f>SUMIFS(Detalhe_Registro!$F:$F,Detalhe_Registro!$D:$D,A1506,Detalhe_Registro!$E:$E,B1506,Detalhe_Registro!$M:$M,"SIM")</f>
        <v/>
      </c>
      <c r="I1506" s="2">
        <f>SUMIFS(Detalhe_Registro!$G:$G,Detalhe_Registro!$D:$D,A1506,Detalhe_Registro!$E:$E,B1506,Detalhe_Registro!$M:$M,"SIM")</f>
        <v/>
      </c>
      <c r="J1506" s="2">
        <f>IF(F1506&lt;Premissas!$B$8,"&lt; 1,00",IF(F1506&lt;Premissas!$B$9,"1,00 – 1,19",IF(F1506&lt;Premissas!$B$10,"1,20 – 1,39",IF(F1506&lt;Premissas!$B$11,"1,40 – 1,59",IF(F1506&lt;Premissas!$B$12,"1,60 – 1,99","≥ 2,00")))))</f>
        <v/>
      </c>
      <c r="K1506" s="5">
        <f>IF(F1506&lt;Premissas!$B$8,Premissas!$B$13,IF(F1506&lt;Premissas!$B$9,Premissas!$B$14,IF(F1506&lt;Premissas!$B$10,Premissas!$B$15,IF(F1506&lt;Premissas!$B$11,Premissas!$B$16,IF(F1506&lt;Premissas!$B$12,Premissas!$B$17,Premissas!$B$18)))))</f>
        <v/>
      </c>
      <c r="L1506" s="5">
        <f>K1506/Premissas!$B$4</f>
        <v/>
      </c>
      <c r="M1506" s="2">
        <f>IF(K1506=Premissas!$B$18,"SIM","NÃO")</f>
        <v/>
      </c>
    </row>
    <row r="1507">
      <c r="A1507" s="2" t="inlineStr">
        <is>
          <t>5877067</t>
        </is>
      </c>
      <c r="B1507" s="2" t="inlineStr">
        <is>
          <t>EDLANE SANTOS MORAES</t>
        </is>
      </c>
      <c r="C1507" s="2" t="n">
        <v>1965</v>
      </c>
      <c r="D1507" s="2">
        <f>IFERROR(TEXTJOIN(" | ",TRUE,UNIQUE(FILTER(Detalhe_Registro!$C:$C,(Detalhe_Registro!$D:$D=A1507)*(Detalhe_Registro!$E:$E=B1507)*(Detalhe_Registro!$M:$M="SIM")))),"")</f>
        <v/>
      </c>
      <c r="E1507" s="2">
        <f>COUNTIFS(Detalhe_Registro!$D:$D,A1507,Detalhe_Registro!$E:$E,B1507,Detalhe_Registro!$M:$M,"SIM")</f>
        <v/>
      </c>
      <c r="F1507" s="2">
        <f>IFERROR(MAXIFS(Detalhe_Registro!$N:$N,Detalhe_Registro!$D:$D,A1507,Detalhe_Registro!$E:$E,B1507,Detalhe_Registro!$M:$M,"SIM"),0)</f>
        <v/>
      </c>
      <c r="G1507" s="2">
        <f>IFERROR(AVERAGEIFS(Detalhe_Registro!$N:$N,Detalhe_Registro!$D:$D,A1507,Detalhe_Registro!$E:$E,B1507,Detalhe_Registro!$M:$M,"SIM"),0)</f>
        <v/>
      </c>
      <c r="H1507" s="2">
        <f>SUMIFS(Detalhe_Registro!$F:$F,Detalhe_Registro!$D:$D,A1507,Detalhe_Registro!$E:$E,B1507,Detalhe_Registro!$M:$M,"SIM")</f>
        <v/>
      </c>
      <c r="I1507" s="2">
        <f>SUMIFS(Detalhe_Registro!$G:$G,Detalhe_Registro!$D:$D,A1507,Detalhe_Registro!$E:$E,B1507,Detalhe_Registro!$M:$M,"SIM")</f>
        <v/>
      </c>
      <c r="J1507" s="2">
        <f>IF(F1507&lt;Premissas!$B$8,"&lt; 1,00",IF(F1507&lt;Premissas!$B$9,"1,00 – 1,19",IF(F1507&lt;Premissas!$B$10,"1,20 – 1,39",IF(F1507&lt;Premissas!$B$11,"1,40 – 1,59",IF(F1507&lt;Premissas!$B$12,"1,60 – 1,99","≥ 2,00")))))</f>
        <v/>
      </c>
      <c r="K1507" s="5">
        <f>IF(F1507&lt;Premissas!$B$8,Premissas!$B$13,IF(F1507&lt;Premissas!$B$9,Premissas!$B$14,IF(F1507&lt;Premissas!$B$10,Premissas!$B$15,IF(F1507&lt;Premissas!$B$11,Premissas!$B$16,IF(F1507&lt;Premissas!$B$12,Premissas!$B$17,Premissas!$B$18)))))</f>
        <v/>
      </c>
      <c r="L1507" s="5">
        <f>K1507/Premissas!$B$4</f>
        <v/>
      </c>
      <c r="M1507" s="2">
        <f>IF(K1507=Premissas!$B$18,"SIM","NÃO")</f>
        <v/>
      </c>
    </row>
    <row r="1508">
      <c r="A1508" s="2" t="inlineStr">
        <is>
          <t>316516</t>
        </is>
      </c>
      <c r="B1508" s="2" t="inlineStr">
        <is>
          <t>EDMAR AGUIAR VIANA</t>
        </is>
      </c>
      <c r="C1508" s="2" t="n">
        <v>1965</v>
      </c>
      <c r="D1508" s="2">
        <f>IFERROR(TEXTJOIN(" | ",TRUE,UNIQUE(FILTER(Detalhe_Registro!$C:$C,(Detalhe_Registro!$D:$D=A1508)*(Detalhe_Registro!$E:$E=B1508)*(Detalhe_Registro!$M:$M="SIM")))),"")</f>
        <v/>
      </c>
      <c r="E1508" s="2">
        <f>COUNTIFS(Detalhe_Registro!$D:$D,A1508,Detalhe_Registro!$E:$E,B1508,Detalhe_Registro!$M:$M,"SIM")</f>
        <v/>
      </c>
      <c r="F1508" s="2">
        <f>IFERROR(MAXIFS(Detalhe_Registro!$N:$N,Detalhe_Registro!$D:$D,A1508,Detalhe_Registro!$E:$E,B1508,Detalhe_Registro!$M:$M,"SIM"),0)</f>
        <v/>
      </c>
      <c r="G1508" s="2">
        <f>IFERROR(AVERAGEIFS(Detalhe_Registro!$N:$N,Detalhe_Registro!$D:$D,A1508,Detalhe_Registro!$E:$E,B1508,Detalhe_Registro!$M:$M,"SIM"),0)</f>
        <v/>
      </c>
      <c r="H1508" s="2">
        <f>SUMIFS(Detalhe_Registro!$F:$F,Detalhe_Registro!$D:$D,A1508,Detalhe_Registro!$E:$E,B1508,Detalhe_Registro!$M:$M,"SIM")</f>
        <v/>
      </c>
      <c r="I1508" s="2">
        <f>SUMIFS(Detalhe_Registro!$G:$G,Detalhe_Registro!$D:$D,A1508,Detalhe_Registro!$E:$E,B1508,Detalhe_Registro!$M:$M,"SIM")</f>
        <v/>
      </c>
      <c r="J1508" s="2">
        <f>IF(F1508&lt;Premissas!$B$8,"&lt; 1,00",IF(F1508&lt;Premissas!$B$9,"1,00 – 1,19",IF(F1508&lt;Premissas!$B$10,"1,20 – 1,39",IF(F1508&lt;Premissas!$B$11,"1,40 – 1,59",IF(F1508&lt;Premissas!$B$12,"1,60 – 1,99","≥ 2,00")))))</f>
        <v/>
      </c>
      <c r="K1508" s="5">
        <f>IF(F1508&lt;Premissas!$B$8,Premissas!$B$13,IF(F1508&lt;Premissas!$B$9,Premissas!$B$14,IF(F1508&lt;Premissas!$B$10,Premissas!$B$15,IF(F1508&lt;Premissas!$B$11,Premissas!$B$16,IF(F1508&lt;Premissas!$B$12,Premissas!$B$17,Premissas!$B$18)))))</f>
        <v/>
      </c>
      <c r="L1508" s="5">
        <f>K1508/Premissas!$B$4</f>
        <v/>
      </c>
      <c r="M1508" s="2">
        <f>IF(K1508=Premissas!$B$18,"SIM","NÃO")</f>
        <v/>
      </c>
    </row>
    <row r="1509">
      <c r="A1509" s="2" t="inlineStr">
        <is>
          <t>5061148</t>
        </is>
      </c>
      <c r="B1509" s="2" t="inlineStr">
        <is>
          <t>EDUARDO HENRIQUE BORGES</t>
        </is>
      </c>
      <c r="C1509" s="2" t="n">
        <v>1965</v>
      </c>
      <c r="D1509" s="2">
        <f>IFERROR(TEXTJOIN(" | ",TRUE,UNIQUE(FILTER(Detalhe_Registro!$C:$C,(Detalhe_Registro!$D:$D=A1509)*(Detalhe_Registro!$E:$E=B1509)*(Detalhe_Registro!$M:$M="SIM")))),"")</f>
        <v/>
      </c>
      <c r="E1509" s="2">
        <f>COUNTIFS(Detalhe_Registro!$D:$D,A1509,Detalhe_Registro!$E:$E,B1509,Detalhe_Registro!$M:$M,"SIM")</f>
        <v/>
      </c>
      <c r="F1509" s="2">
        <f>IFERROR(MAXIFS(Detalhe_Registro!$N:$N,Detalhe_Registro!$D:$D,A1509,Detalhe_Registro!$E:$E,B1509,Detalhe_Registro!$M:$M,"SIM"),0)</f>
        <v/>
      </c>
      <c r="G1509" s="2">
        <f>IFERROR(AVERAGEIFS(Detalhe_Registro!$N:$N,Detalhe_Registro!$D:$D,A1509,Detalhe_Registro!$E:$E,B1509,Detalhe_Registro!$M:$M,"SIM"),0)</f>
        <v/>
      </c>
      <c r="H1509" s="2">
        <f>SUMIFS(Detalhe_Registro!$F:$F,Detalhe_Registro!$D:$D,A1509,Detalhe_Registro!$E:$E,B1509,Detalhe_Registro!$M:$M,"SIM")</f>
        <v/>
      </c>
      <c r="I1509" s="2">
        <f>SUMIFS(Detalhe_Registro!$G:$G,Detalhe_Registro!$D:$D,A1509,Detalhe_Registro!$E:$E,B1509,Detalhe_Registro!$M:$M,"SIM")</f>
        <v/>
      </c>
      <c r="J1509" s="2">
        <f>IF(F1509&lt;Premissas!$B$8,"&lt; 1,00",IF(F1509&lt;Premissas!$B$9,"1,00 – 1,19",IF(F1509&lt;Premissas!$B$10,"1,20 – 1,39",IF(F1509&lt;Premissas!$B$11,"1,40 – 1,59",IF(F1509&lt;Premissas!$B$12,"1,60 – 1,99","≥ 2,00")))))</f>
        <v/>
      </c>
      <c r="K1509" s="5">
        <f>IF(F1509&lt;Premissas!$B$8,Premissas!$B$13,IF(F1509&lt;Premissas!$B$9,Premissas!$B$14,IF(F1509&lt;Premissas!$B$10,Premissas!$B$15,IF(F1509&lt;Premissas!$B$11,Premissas!$B$16,IF(F1509&lt;Premissas!$B$12,Premissas!$B$17,Premissas!$B$18)))))</f>
        <v/>
      </c>
      <c r="L1509" s="5">
        <f>K1509/Premissas!$B$4</f>
        <v/>
      </c>
      <c r="M1509" s="2">
        <f>IF(K1509=Premissas!$B$18,"SIM","NÃO")</f>
        <v/>
      </c>
    </row>
    <row r="1510">
      <c r="A1510" s="2" t="inlineStr">
        <is>
          <t>4527739</t>
        </is>
      </c>
      <c r="B1510" s="2" t="inlineStr">
        <is>
          <t>ELANE CRISTINA DA SILVA MELO</t>
        </is>
      </c>
      <c r="C1510" s="2" t="n">
        <v>1965</v>
      </c>
      <c r="D1510" s="2">
        <f>IFERROR(TEXTJOIN(" | ",TRUE,UNIQUE(FILTER(Detalhe_Registro!$C:$C,(Detalhe_Registro!$D:$D=A1510)*(Detalhe_Registro!$E:$E=B1510)*(Detalhe_Registro!$M:$M="SIM")))),"")</f>
        <v/>
      </c>
      <c r="E1510" s="2">
        <f>COUNTIFS(Detalhe_Registro!$D:$D,A1510,Detalhe_Registro!$E:$E,B1510,Detalhe_Registro!$M:$M,"SIM")</f>
        <v/>
      </c>
      <c r="F1510" s="2">
        <f>IFERROR(MAXIFS(Detalhe_Registro!$N:$N,Detalhe_Registro!$D:$D,A1510,Detalhe_Registro!$E:$E,B1510,Detalhe_Registro!$M:$M,"SIM"),0)</f>
        <v/>
      </c>
      <c r="G1510" s="2">
        <f>IFERROR(AVERAGEIFS(Detalhe_Registro!$N:$N,Detalhe_Registro!$D:$D,A1510,Detalhe_Registro!$E:$E,B1510,Detalhe_Registro!$M:$M,"SIM"),0)</f>
        <v/>
      </c>
      <c r="H1510" s="2">
        <f>SUMIFS(Detalhe_Registro!$F:$F,Detalhe_Registro!$D:$D,A1510,Detalhe_Registro!$E:$E,B1510,Detalhe_Registro!$M:$M,"SIM")</f>
        <v/>
      </c>
      <c r="I1510" s="2">
        <f>SUMIFS(Detalhe_Registro!$G:$G,Detalhe_Registro!$D:$D,A1510,Detalhe_Registro!$E:$E,B1510,Detalhe_Registro!$M:$M,"SIM")</f>
        <v/>
      </c>
      <c r="J1510" s="2">
        <f>IF(F1510&lt;Premissas!$B$8,"&lt; 1,00",IF(F1510&lt;Premissas!$B$9,"1,00 – 1,19",IF(F1510&lt;Premissas!$B$10,"1,20 – 1,39",IF(F1510&lt;Premissas!$B$11,"1,40 – 1,59",IF(F1510&lt;Premissas!$B$12,"1,60 – 1,99","≥ 2,00")))))</f>
        <v/>
      </c>
      <c r="K1510" s="5">
        <f>IF(F1510&lt;Premissas!$B$8,Premissas!$B$13,IF(F1510&lt;Premissas!$B$9,Premissas!$B$14,IF(F1510&lt;Premissas!$B$10,Premissas!$B$15,IF(F1510&lt;Premissas!$B$11,Premissas!$B$16,IF(F1510&lt;Premissas!$B$12,Premissas!$B$17,Premissas!$B$18)))))</f>
        <v/>
      </c>
      <c r="L1510" s="5">
        <f>K1510/Premissas!$B$4</f>
        <v/>
      </c>
      <c r="M1510" s="2">
        <f>IF(K1510=Premissas!$B$18,"SIM","NÃO")</f>
        <v/>
      </c>
    </row>
    <row r="1511">
      <c r="A1511" s="2" t="inlineStr">
        <is>
          <t>344003</t>
        </is>
      </c>
      <c r="B1511" s="2" t="inlineStr">
        <is>
          <t>ELIOMAR BARBOSA DA SILVA</t>
        </is>
      </c>
      <c r="C1511" s="2" t="n">
        <v>1965</v>
      </c>
      <c r="D1511" s="2">
        <f>IFERROR(TEXTJOIN(" | ",TRUE,UNIQUE(FILTER(Detalhe_Registro!$C:$C,(Detalhe_Registro!$D:$D=A1511)*(Detalhe_Registro!$E:$E=B1511)*(Detalhe_Registro!$M:$M="SIM")))),"")</f>
        <v/>
      </c>
      <c r="E1511" s="2">
        <f>COUNTIFS(Detalhe_Registro!$D:$D,A1511,Detalhe_Registro!$E:$E,B1511,Detalhe_Registro!$M:$M,"SIM")</f>
        <v/>
      </c>
      <c r="F1511" s="2">
        <f>IFERROR(MAXIFS(Detalhe_Registro!$N:$N,Detalhe_Registro!$D:$D,A1511,Detalhe_Registro!$E:$E,B1511,Detalhe_Registro!$M:$M,"SIM"),0)</f>
        <v/>
      </c>
      <c r="G1511" s="2">
        <f>IFERROR(AVERAGEIFS(Detalhe_Registro!$N:$N,Detalhe_Registro!$D:$D,A1511,Detalhe_Registro!$E:$E,B1511,Detalhe_Registro!$M:$M,"SIM"),0)</f>
        <v/>
      </c>
      <c r="H1511" s="2">
        <f>SUMIFS(Detalhe_Registro!$F:$F,Detalhe_Registro!$D:$D,A1511,Detalhe_Registro!$E:$E,B1511,Detalhe_Registro!$M:$M,"SIM")</f>
        <v/>
      </c>
      <c r="I1511" s="2">
        <f>SUMIFS(Detalhe_Registro!$G:$G,Detalhe_Registro!$D:$D,A1511,Detalhe_Registro!$E:$E,B1511,Detalhe_Registro!$M:$M,"SIM")</f>
        <v/>
      </c>
      <c r="J1511" s="2">
        <f>IF(F1511&lt;Premissas!$B$8,"&lt; 1,00",IF(F1511&lt;Premissas!$B$9,"1,00 – 1,19",IF(F1511&lt;Premissas!$B$10,"1,20 – 1,39",IF(F1511&lt;Premissas!$B$11,"1,40 – 1,59",IF(F1511&lt;Premissas!$B$12,"1,60 – 1,99","≥ 2,00")))))</f>
        <v/>
      </c>
      <c r="K1511" s="5">
        <f>IF(F1511&lt;Premissas!$B$8,Premissas!$B$13,IF(F1511&lt;Premissas!$B$9,Premissas!$B$14,IF(F1511&lt;Premissas!$B$10,Premissas!$B$15,IF(F1511&lt;Premissas!$B$11,Premissas!$B$16,IF(F1511&lt;Premissas!$B$12,Premissas!$B$17,Premissas!$B$18)))))</f>
        <v/>
      </c>
      <c r="L1511" s="5">
        <f>K1511/Premissas!$B$4</f>
        <v/>
      </c>
      <c r="M1511" s="2">
        <f>IF(K1511=Premissas!$B$18,"SIM","NÃO")</f>
        <v/>
      </c>
    </row>
    <row r="1512">
      <c r="A1512" s="2" t="inlineStr">
        <is>
          <t>5399564</t>
        </is>
      </c>
      <c r="B1512" s="2" t="inlineStr">
        <is>
          <t>ERICK VASCONCELOS FRANCO DE SA</t>
        </is>
      </c>
      <c r="C1512" s="2" t="n">
        <v>1965</v>
      </c>
      <c r="D1512" s="2">
        <f>IFERROR(TEXTJOIN(" | ",TRUE,UNIQUE(FILTER(Detalhe_Registro!$C:$C,(Detalhe_Registro!$D:$D=A1512)*(Detalhe_Registro!$E:$E=B1512)*(Detalhe_Registro!$M:$M="SIM")))),"")</f>
        <v/>
      </c>
      <c r="E1512" s="2">
        <f>COUNTIFS(Detalhe_Registro!$D:$D,A1512,Detalhe_Registro!$E:$E,B1512,Detalhe_Registro!$M:$M,"SIM")</f>
        <v/>
      </c>
      <c r="F1512" s="2">
        <f>IFERROR(MAXIFS(Detalhe_Registro!$N:$N,Detalhe_Registro!$D:$D,A1512,Detalhe_Registro!$E:$E,B1512,Detalhe_Registro!$M:$M,"SIM"),0)</f>
        <v/>
      </c>
      <c r="G1512" s="2">
        <f>IFERROR(AVERAGEIFS(Detalhe_Registro!$N:$N,Detalhe_Registro!$D:$D,A1512,Detalhe_Registro!$E:$E,B1512,Detalhe_Registro!$M:$M,"SIM"),0)</f>
        <v/>
      </c>
      <c r="H1512" s="2">
        <f>SUMIFS(Detalhe_Registro!$F:$F,Detalhe_Registro!$D:$D,A1512,Detalhe_Registro!$E:$E,B1512,Detalhe_Registro!$M:$M,"SIM")</f>
        <v/>
      </c>
      <c r="I1512" s="2">
        <f>SUMIFS(Detalhe_Registro!$G:$G,Detalhe_Registro!$D:$D,A1512,Detalhe_Registro!$E:$E,B1512,Detalhe_Registro!$M:$M,"SIM")</f>
        <v/>
      </c>
      <c r="J1512" s="2">
        <f>IF(F1512&lt;Premissas!$B$8,"&lt; 1,00",IF(F1512&lt;Premissas!$B$9,"1,00 – 1,19",IF(F1512&lt;Premissas!$B$10,"1,20 – 1,39",IF(F1512&lt;Premissas!$B$11,"1,40 – 1,59",IF(F1512&lt;Premissas!$B$12,"1,60 – 1,99","≥ 2,00")))))</f>
        <v/>
      </c>
      <c r="K1512" s="5">
        <f>IF(F1512&lt;Premissas!$B$8,Premissas!$B$13,IF(F1512&lt;Premissas!$B$9,Premissas!$B$14,IF(F1512&lt;Premissas!$B$10,Premissas!$B$15,IF(F1512&lt;Premissas!$B$11,Premissas!$B$16,IF(F1512&lt;Premissas!$B$12,Premissas!$B$17,Premissas!$B$18)))))</f>
        <v/>
      </c>
      <c r="L1512" s="5">
        <f>K1512/Premissas!$B$4</f>
        <v/>
      </c>
      <c r="M1512" s="2">
        <f>IF(K1512=Premissas!$B$18,"SIM","NÃO")</f>
        <v/>
      </c>
    </row>
    <row r="1513">
      <c r="A1513" s="2" t="inlineStr">
        <is>
          <t>5673267</t>
        </is>
      </c>
      <c r="B1513" s="2" t="inlineStr">
        <is>
          <t>ESTER PEREIRA</t>
        </is>
      </c>
      <c r="C1513" s="2" t="n">
        <v>1965</v>
      </c>
      <c r="D1513" s="2">
        <f>IFERROR(TEXTJOIN(" | ",TRUE,UNIQUE(FILTER(Detalhe_Registro!$C:$C,(Detalhe_Registro!$D:$D=A1513)*(Detalhe_Registro!$E:$E=B1513)*(Detalhe_Registro!$M:$M="SIM")))),"")</f>
        <v/>
      </c>
      <c r="E1513" s="2">
        <f>COUNTIFS(Detalhe_Registro!$D:$D,A1513,Detalhe_Registro!$E:$E,B1513,Detalhe_Registro!$M:$M,"SIM")</f>
        <v/>
      </c>
      <c r="F1513" s="2">
        <f>IFERROR(MAXIFS(Detalhe_Registro!$N:$N,Detalhe_Registro!$D:$D,A1513,Detalhe_Registro!$E:$E,B1513,Detalhe_Registro!$M:$M,"SIM"),0)</f>
        <v/>
      </c>
      <c r="G1513" s="2">
        <f>IFERROR(AVERAGEIFS(Detalhe_Registro!$N:$N,Detalhe_Registro!$D:$D,A1513,Detalhe_Registro!$E:$E,B1513,Detalhe_Registro!$M:$M,"SIM"),0)</f>
        <v/>
      </c>
      <c r="H1513" s="2">
        <f>SUMIFS(Detalhe_Registro!$F:$F,Detalhe_Registro!$D:$D,A1513,Detalhe_Registro!$E:$E,B1513,Detalhe_Registro!$M:$M,"SIM")</f>
        <v/>
      </c>
      <c r="I1513" s="2">
        <f>SUMIFS(Detalhe_Registro!$G:$G,Detalhe_Registro!$D:$D,A1513,Detalhe_Registro!$E:$E,B1513,Detalhe_Registro!$M:$M,"SIM")</f>
        <v/>
      </c>
      <c r="J1513" s="2">
        <f>IF(F1513&lt;Premissas!$B$8,"&lt; 1,00",IF(F1513&lt;Premissas!$B$9,"1,00 – 1,19",IF(F1513&lt;Premissas!$B$10,"1,20 – 1,39",IF(F1513&lt;Premissas!$B$11,"1,40 – 1,59",IF(F1513&lt;Premissas!$B$12,"1,60 – 1,99","≥ 2,00")))))</f>
        <v/>
      </c>
      <c r="K1513" s="5">
        <f>IF(F1513&lt;Premissas!$B$8,Premissas!$B$13,IF(F1513&lt;Premissas!$B$9,Premissas!$B$14,IF(F1513&lt;Premissas!$B$10,Premissas!$B$15,IF(F1513&lt;Premissas!$B$11,Premissas!$B$16,IF(F1513&lt;Premissas!$B$12,Premissas!$B$17,Premissas!$B$18)))))</f>
        <v/>
      </c>
      <c r="L1513" s="5">
        <f>K1513/Premissas!$B$4</f>
        <v/>
      </c>
      <c r="M1513" s="2">
        <f>IF(K1513=Premissas!$B$18,"SIM","NÃO")</f>
        <v/>
      </c>
    </row>
    <row r="1514">
      <c r="A1514" s="2" t="inlineStr">
        <is>
          <t>279542</t>
        </is>
      </c>
      <c r="B1514" s="2" t="inlineStr">
        <is>
          <t>EVERTON CAMPOS</t>
        </is>
      </c>
      <c r="C1514" s="2" t="n">
        <v>1965</v>
      </c>
      <c r="D1514" s="2">
        <f>IFERROR(TEXTJOIN(" | ",TRUE,UNIQUE(FILTER(Detalhe_Registro!$C:$C,(Detalhe_Registro!$D:$D=A1514)*(Detalhe_Registro!$E:$E=B1514)*(Detalhe_Registro!$M:$M="SIM")))),"")</f>
        <v/>
      </c>
      <c r="E1514" s="2">
        <f>COUNTIFS(Detalhe_Registro!$D:$D,A1514,Detalhe_Registro!$E:$E,B1514,Detalhe_Registro!$M:$M,"SIM")</f>
        <v/>
      </c>
      <c r="F1514" s="2">
        <f>IFERROR(MAXIFS(Detalhe_Registro!$N:$N,Detalhe_Registro!$D:$D,A1514,Detalhe_Registro!$E:$E,B1514,Detalhe_Registro!$M:$M,"SIM"),0)</f>
        <v/>
      </c>
      <c r="G1514" s="2">
        <f>IFERROR(AVERAGEIFS(Detalhe_Registro!$N:$N,Detalhe_Registro!$D:$D,A1514,Detalhe_Registro!$E:$E,B1514,Detalhe_Registro!$M:$M,"SIM"),0)</f>
        <v/>
      </c>
      <c r="H1514" s="2">
        <f>SUMIFS(Detalhe_Registro!$F:$F,Detalhe_Registro!$D:$D,A1514,Detalhe_Registro!$E:$E,B1514,Detalhe_Registro!$M:$M,"SIM")</f>
        <v/>
      </c>
      <c r="I1514" s="2">
        <f>SUMIFS(Detalhe_Registro!$G:$G,Detalhe_Registro!$D:$D,A1514,Detalhe_Registro!$E:$E,B1514,Detalhe_Registro!$M:$M,"SIM")</f>
        <v/>
      </c>
      <c r="J1514" s="2">
        <f>IF(F1514&lt;Premissas!$B$8,"&lt; 1,00",IF(F1514&lt;Premissas!$B$9,"1,00 – 1,19",IF(F1514&lt;Premissas!$B$10,"1,20 – 1,39",IF(F1514&lt;Premissas!$B$11,"1,40 – 1,59",IF(F1514&lt;Premissas!$B$12,"1,60 – 1,99","≥ 2,00")))))</f>
        <v/>
      </c>
      <c r="K1514" s="5">
        <f>IF(F1514&lt;Premissas!$B$8,Premissas!$B$13,IF(F1514&lt;Premissas!$B$9,Premissas!$B$14,IF(F1514&lt;Premissas!$B$10,Premissas!$B$15,IF(F1514&lt;Premissas!$B$11,Premissas!$B$16,IF(F1514&lt;Premissas!$B$12,Premissas!$B$17,Premissas!$B$18)))))</f>
        <v/>
      </c>
      <c r="L1514" s="5">
        <f>K1514/Premissas!$B$4</f>
        <v/>
      </c>
      <c r="M1514" s="2">
        <f>IF(K1514=Premissas!$B$18,"SIM","NÃO")</f>
        <v/>
      </c>
    </row>
    <row r="1515">
      <c r="A1515" s="2" t="inlineStr">
        <is>
          <t>6016111</t>
        </is>
      </c>
      <c r="B1515" s="2" t="inlineStr">
        <is>
          <t>Ebuka Emmanuel Okoye</t>
        </is>
      </c>
      <c r="C1515" s="2" t="n">
        <v>1965</v>
      </c>
      <c r="D1515" s="2">
        <f>IFERROR(TEXTJOIN(" | ",TRUE,UNIQUE(FILTER(Detalhe_Registro!$C:$C,(Detalhe_Registro!$D:$D=A1515)*(Detalhe_Registro!$E:$E=B1515)*(Detalhe_Registro!$M:$M="SIM")))),"")</f>
        <v/>
      </c>
      <c r="E1515" s="2">
        <f>COUNTIFS(Detalhe_Registro!$D:$D,A1515,Detalhe_Registro!$E:$E,B1515,Detalhe_Registro!$M:$M,"SIM")</f>
        <v/>
      </c>
      <c r="F1515" s="2">
        <f>IFERROR(MAXIFS(Detalhe_Registro!$N:$N,Detalhe_Registro!$D:$D,A1515,Detalhe_Registro!$E:$E,B1515,Detalhe_Registro!$M:$M,"SIM"),0)</f>
        <v/>
      </c>
      <c r="G1515" s="2">
        <f>IFERROR(AVERAGEIFS(Detalhe_Registro!$N:$N,Detalhe_Registro!$D:$D,A1515,Detalhe_Registro!$E:$E,B1515,Detalhe_Registro!$M:$M,"SIM"),0)</f>
        <v/>
      </c>
      <c r="H1515" s="2">
        <f>SUMIFS(Detalhe_Registro!$F:$F,Detalhe_Registro!$D:$D,A1515,Detalhe_Registro!$E:$E,B1515,Detalhe_Registro!$M:$M,"SIM")</f>
        <v/>
      </c>
      <c r="I1515" s="2">
        <f>SUMIFS(Detalhe_Registro!$G:$G,Detalhe_Registro!$D:$D,A1515,Detalhe_Registro!$E:$E,B1515,Detalhe_Registro!$M:$M,"SIM")</f>
        <v/>
      </c>
      <c r="J1515" s="2">
        <f>IF(F1515&lt;Premissas!$B$8,"&lt; 1,00",IF(F1515&lt;Premissas!$B$9,"1,00 – 1,19",IF(F1515&lt;Premissas!$B$10,"1,20 – 1,39",IF(F1515&lt;Premissas!$B$11,"1,40 – 1,59",IF(F1515&lt;Premissas!$B$12,"1,60 – 1,99","≥ 2,00")))))</f>
        <v/>
      </c>
      <c r="K1515" s="5">
        <f>IF(F1515&lt;Premissas!$B$8,Premissas!$B$13,IF(F1515&lt;Premissas!$B$9,Premissas!$B$14,IF(F1515&lt;Premissas!$B$10,Premissas!$B$15,IF(F1515&lt;Premissas!$B$11,Premissas!$B$16,IF(F1515&lt;Premissas!$B$12,Premissas!$B$17,Premissas!$B$18)))))</f>
        <v/>
      </c>
      <c r="L1515" s="5">
        <f>K1515/Premissas!$B$4</f>
        <v/>
      </c>
      <c r="M1515" s="2">
        <f>IF(K1515=Premissas!$B$18,"SIM","NÃO")</f>
        <v/>
      </c>
    </row>
    <row r="1516">
      <c r="A1516" s="2" t="inlineStr">
        <is>
          <t>4577418</t>
        </is>
      </c>
      <c r="B1516" s="2" t="inlineStr">
        <is>
          <t>Edgar Veras Santos</t>
        </is>
      </c>
      <c r="C1516" s="2" t="n">
        <v>1965</v>
      </c>
      <c r="D1516" s="2">
        <f>IFERROR(TEXTJOIN(" | ",TRUE,UNIQUE(FILTER(Detalhe_Registro!$C:$C,(Detalhe_Registro!$D:$D=A1516)*(Detalhe_Registro!$E:$E=B1516)*(Detalhe_Registro!$M:$M="SIM")))),"")</f>
        <v/>
      </c>
      <c r="E1516" s="2">
        <f>COUNTIFS(Detalhe_Registro!$D:$D,A1516,Detalhe_Registro!$E:$E,B1516,Detalhe_Registro!$M:$M,"SIM")</f>
        <v/>
      </c>
      <c r="F1516" s="2">
        <f>IFERROR(MAXIFS(Detalhe_Registro!$N:$N,Detalhe_Registro!$D:$D,A1516,Detalhe_Registro!$E:$E,B1516,Detalhe_Registro!$M:$M,"SIM"),0)</f>
        <v/>
      </c>
      <c r="G1516" s="2">
        <f>IFERROR(AVERAGEIFS(Detalhe_Registro!$N:$N,Detalhe_Registro!$D:$D,A1516,Detalhe_Registro!$E:$E,B1516,Detalhe_Registro!$M:$M,"SIM"),0)</f>
        <v/>
      </c>
      <c r="H1516" s="2">
        <f>SUMIFS(Detalhe_Registro!$F:$F,Detalhe_Registro!$D:$D,A1516,Detalhe_Registro!$E:$E,B1516,Detalhe_Registro!$M:$M,"SIM")</f>
        <v/>
      </c>
      <c r="I1516" s="2">
        <f>SUMIFS(Detalhe_Registro!$G:$G,Detalhe_Registro!$D:$D,A1516,Detalhe_Registro!$E:$E,B1516,Detalhe_Registro!$M:$M,"SIM")</f>
        <v/>
      </c>
      <c r="J1516" s="2">
        <f>IF(F1516&lt;Premissas!$B$8,"&lt; 1,00",IF(F1516&lt;Premissas!$B$9,"1,00 – 1,19",IF(F1516&lt;Premissas!$B$10,"1,20 – 1,39",IF(F1516&lt;Premissas!$B$11,"1,40 – 1,59",IF(F1516&lt;Premissas!$B$12,"1,60 – 1,99","≥ 2,00")))))</f>
        <v/>
      </c>
      <c r="K1516" s="5">
        <f>IF(F1516&lt;Premissas!$B$8,Premissas!$B$13,IF(F1516&lt;Premissas!$B$9,Premissas!$B$14,IF(F1516&lt;Premissas!$B$10,Premissas!$B$15,IF(F1516&lt;Premissas!$B$11,Premissas!$B$16,IF(F1516&lt;Premissas!$B$12,Premissas!$B$17,Premissas!$B$18)))))</f>
        <v/>
      </c>
      <c r="L1516" s="5">
        <f>K1516/Premissas!$B$4</f>
        <v/>
      </c>
      <c r="M1516" s="2">
        <f>IF(K1516=Premissas!$B$18,"SIM","NÃO")</f>
        <v/>
      </c>
    </row>
    <row r="1517">
      <c r="A1517" s="2" t="inlineStr">
        <is>
          <t>5998328</t>
        </is>
      </c>
      <c r="B1517" s="2" t="inlineStr">
        <is>
          <t>Edielson Matheus Santos Souza</t>
        </is>
      </c>
      <c r="C1517" s="2" t="n">
        <v>1965</v>
      </c>
      <c r="D1517" s="2">
        <f>IFERROR(TEXTJOIN(" | ",TRUE,UNIQUE(FILTER(Detalhe_Registro!$C:$C,(Detalhe_Registro!$D:$D=A1517)*(Detalhe_Registro!$E:$E=B1517)*(Detalhe_Registro!$M:$M="SIM")))),"")</f>
        <v/>
      </c>
      <c r="E1517" s="2">
        <f>COUNTIFS(Detalhe_Registro!$D:$D,A1517,Detalhe_Registro!$E:$E,B1517,Detalhe_Registro!$M:$M,"SIM")</f>
        <v/>
      </c>
      <c r="F1517" s="2">
        <f>IFERROR(MAXIFS(Detalhe_Registro!$N:$N,Detalhe_Registro!$D:$D,A1517,Detalhe_Registro!$E:$E,B1517,Detalhe_Registro!$M:$M,"SIM"),0)</f>
        <v/>
      </c>
      <c r="G1517" s="2">
        <f>IFERROR(AVERAGEIFS(Detalhe_Registro!$N:$N,Detalhe_Registro!$D:$D,A1517,Detalhe_Registro!$E:$E,B1517,Detalhe_Registro!$M:$M,"SIM"),0)</f>
        <v/>
      </c>
      <c r="H1517" s="2">
        <f>SUMIFS(Detalhe_Registro!$F:$F,Detalhe_Registro!$D:$D,A1517,Detalhe_Registro!$E:$E,B1517,Detalhe_Registro!$M:$M,"SIM")</f>
        <v/>
      </c>
      <c r="I1517" s="2">
        <f>SUMIFS(Detalhe_Registro!$G:$G,Detalhe_Registro!$D:$D,A1517,Detalhe_Registro!$E:$E,B1517,Detalhe_Registro!$M:$M,"SIM")</f>
        <v/>
      </c>
      <c r="J1517" s="2">
        <f>IF(F1517&lt;Premissas!$B$8,"&lt; 1,00",IF(F1517&lt;Premissas!$B$9,"1,00 – 1,19",IF(F1517&lt;Premissas!$B$10,"1,20 – 1,39",IF(F1517&lt;Premissas!$B$11,"1,40 – 1,59",IF(F1517&lt;Premissas!$B$12,"1,60 – 1,99","≥ 2,00")))))</f>
        <v/>
      </c>
      <c r="K1517" s="5">
        <f>IF(F1517&lt;Premissas!$B$8,Premissas!$B$13,IF(F1517&lt;Premissas!$B$9,Premissas!$B$14,IF(F1517&lt;Premissas!$B$10,Premissas!$B$15,IF(F1517&lt;Premissas!$B$11,Premissas!$B$16,IF(F1517&lt;Premissas!$B$12,Premissas!$B$17,Premissas!$B$18)))))</f>
        <v/>
      </c>
      <c r="L1517" s="5">
        <f>K1517/Premissas!$B$4</f>
        <v/>
      </c>
      <c r="M1517" s="2">
        <f>IF(K1517=Premissas!$B$18,"SIM","NÃO")</f>
        <v/>
      </c>
    </row>
    <row r="1518">
      <c r="A1518" s="2" t="inlineStr">
        <is>
          <t>410092</t>
        </is>
      </c>
      <c r="B1518" s="2" t="inlineStr">
        <is>
          <t>Edinei Rodrigues Pereira</t>
        </is>
      </c>
      <c r="C1518" s="2" t="n">
        <v>1965</v>
      </c>
      <c r="D1518" s="2">
        <f>IFERROR(TEXTJOIN(" | ",TRUE,UNIQUE(FILTER(Detalhe_Registro!$C:$C,(Detalhe_Registro!$D:$D=A1518)*(Detalhe_Registro!$E:$E=B1518)*(Detalhe_Registro!$M:$M="SIM")))),"")</f>
        <v/>
      </c>
      <c r="E1518" s="2">
        <f>COUNTIFS(Detalhe_Registro!$D:$D,A1518,Detalhe_Registro!$E:$E,B1518,Detalhe_Registro!$M:$M,"SIM")</f>
        <v/>
      </c>
      <c r="F1518" s="2">
        <f>IFERROR(MAXIFS(Detalhe_Registro!$N:$N,Detalhe_Registro!$D:$D,A1518,Detalhe_Registro!$E:$E,B1518,Detalhe_Registro!$M:$M,"SIM"),0)</f>
        <v/>
      </c>
      <c r="G1518" s="2">
        <f>IFERROR(AVERAGEIFS(Detalhe_Registro!$N:$N,Detalhe_Registro!$D:$D,A1518,Detalhe_Registro!$E:$E,B1518,Detalhe_Registro!$M:$M,"SIM"),0)</f>
        <v/>
      </c>
      <c r="H1518" s="2">
        <f>SUMIFS(Detalhe_Registro!$F:$F,Detalhe_Registro!$D:$D,A1518,Detalhe_Registro!$E:$E,B1518,Detalhe_Registro!$M:$M,"SIM")</f>
        <v/>
      </c>
      <c r="I1518" s="2">
        <f>SUMIFS(Detalhe_Registro!$G:$G,Detalhe_Registro!$D:$D,A1518,Detalhe_Registro!$E:$E,B1518,Detalhe_Registro!$M:$M,"SIM")</f>
        <v/>
      </c>
      <c r="J1518" s="2">
        <f>IF(F1518&lt;Premissas!$B$8,"&lt; 1,00",IF(F1518&lt;Premissas!$B$9,"1,00 – 1,19",IF(F1518&lt;Premissas!$B$10,"1,20 – 1,39",IF(F1518&lt;Premissas!$B$11,"1,40 – 1,59",IF(F1518&lt;Premissas!$B$12,"1,60 – 1,99","≥ 2,00")))))</f>
        <v/>
      </c>
      <c r="K1518" s="5">
        <f>IF(F1518&lt;Premissas!$B$8,Premissas!$B$13,IF(F1518&lt;Premissas!$B$9,Premissas!$B$14,IF(F1518&lt;Premissas!$B$10,Premissas!$B$15,IF(F1518&lt;Premissas!$B$11,Premissas!$B$16,IF(F1518&lt;Premissas!$B$12,Premissas!$B$17,Premissas!$B$18)))))</f>
        <v/>
      </c>
      <c r="L1518" s="5">
        <f>K1518/Premissas!$B$4</f>
        <v/>
      </c>
      <c r="M1518" s="2">
        <f>IF(K1518=Premissas!$B$18,"SIM","NÃO")</f>
        <v/>
      </c>
    </row>
    <row r="1519">
      <c r="A1519" s="2" t="inlineStr">
        <is>
          <t>419854</t>
        </is>
      </c>
      <c r="B1519" s="2" t="inlineStr">
        <is>
          <t>Edson Araujo Da Silva</t>
        </is>
      </c>
      <c r="C1519" s="2" t="n">
        <v>1965</v>
      </c>
      <c r="D1519" s="2">
        <f>IFERROR(TEXTJOIN(" | ",TRUE,UNIQUE(FILTER(Detalhe_Registro!$C:$C,(Detalhe_Registro!$D:$D=A1519)*(Detalhe_Registro!$E:$E=B1519)*(Detalhe_Registro!$M:$M="SIM")))),"")</f>
        <v/>
      </c>
      <c r="E1519" s="2">
        <f>COUNTIFS(Detalhe_Registro!$D:$D,A1519,Detalhe_Registro!$E:$E,B1519,Detalhe_Registro!$M:$M,"SIM")</f>
        <v/>
      </c>
      <c r="F1519" s="2">
        <f>IFERROR(MAXIFS(Detalhe_Registro!$N:$N,Detalhe_Registro!$D:$D,A1519,Detalhe_Registro!$E:$E,B1519,Detalhe_Registro!$M:$M,"SIM"),0)</f>
        <v/>
      </c>
      <c r="G1519" s="2">
        <f>IFERROR(AVERAGEIFS(Detalhe_Registro!$N:$N,Detalhe_Registro!$D:$D,A1519,Detalhe_Registro!$E:$E,B1519,Detalhe_Registro!$M:$M,"SIM"),0)</f>
        <v/>
      </c>
      <c r="H1519" s="2">
        <f>SUMIFS(Detalhe_Registro!$F:$F,Detalhe_Registro!$D:$D,A1519,Detalhe_Registro!$E:$E,B1519,Detalhe_Registro!$M:$M,"SIM")</f>
        <v/>
      </c>
      <c r="I1519" s="2">
        <f>SUMIFS(Detalhe_Registro!$G:$G,Detalhe_Registro!$D:$D,A1519,Detalhe_Registro!$E:$E,B1519,Detalhe_Registro!$M:$M,"SIM")</f>
        <v/>
      </c>
      <c r="J1519" s="2">
        <f>IF(F1519&lt;Premissas!$B$8,"&lt; 1,00",IF(F1519&lt;Premissas!$B$9,"1,00 – 1,19",IF(F1519&lt;Premissas!$B$10,"1,20 – 1,39",IF(F1519&lt;Premissas!$B$11,"1,40 – 1,59",IF(F1519&lt;Premissas!$B$12,"1,60 – 1,99","≥ 2,00")))))</f>
        <v/>
      </c>
      <c r="K1519" s="5">
        <f>IF(F1519&lt;Premissas!$B$8,Premissas!$B$13,IF(F1519&lt;Premissas!$B$9,Premissas!$B$14,IF(F1519&lt;Premissas!$B$10,Premissas!$B$15,IF(F1519&lt;Premissas!$B$11,Premissas!$B$16,IF(F1519&lt;Premissas!$B$12,Premissas!$B$17,Premissas!$B$18)))))</f>
        <v/>
      </c>
      <c r="L1519" s="5">
        <f>K1519/Premissas!$B$4</f>
        <v/>
      </c>
      <c r="M1519" s="2">
        <f>IF(K1519=Premissas!$B$18,"SIM","NÃO")</f>
        <v/>
      </c>
    </row>
    <row r="1520">
      <c r="A1520" s="2" t="inlineStr">
        <is>
          <t>5411017</t>
        </is>
      </c>
      <c r="B1520" s="2" t="inlineStr">
        <is>
          <t>Edson Araujo Rosa</t>
        </is>
      </c>
      <c r="C1520" s="2" t="n">
        <v>1965</v>
      </c>
      <c r="D1520" s="2">
        <f>IFERROR(TEXTJOIN(" | ",TRUE,UNIQUE(FILTER(Detalhe_Registro!$C:$C,(Detalhe_Registro!$D:$D=A1520)*(Detalhe_Registro!$E:$E=B1520)*(Detalhe_Registro!$M:$M="SIM")))),"")</f>
        <v/>
      </c>
      <c r="E1520" s="2">
        <f>COUNTIFS(Detalhe_Registro!$D:$D,A1520,Detalhe_Registro!$E:$E,B1520,Detalhe_Registro!$M:$M,"SIM")</f>
        <v/>
      </c>
      <c r="F1520" s="2">
        <f>IFERROR(MAXIFS(Detalhe_Registro!$N:$N,Detalhe_Registro!$D:$D,A1520,Detalhe_Registro!$E:$E,B1520,Detalhe_Registro!$M:$M,"SIM"),0)</f>
        <v/>
      </c>
      <c r="G1520" s="2">
        <f>IFERROR(AVERAGEIFS(Detalhe_Registro!$N:$N,Detalhe_Registro!$D:$D,A1520,Detalhe_Registro!$E:$E,B1520,Detalhe_Registro!$M:$M,"SIM"),0)</f>
        <v/>
      </c>
      <c r="H1520" s="2">
        <f>SUMIFS(Detalhe_Registro!$F:$F,Detalhe_Registro!$D:$D,A1520,Detalhe_Registro!$E:$E,B1520,Detalhe_Registro!$M:$M,"SIM")</f>
        <v/>
      </c>
      <c r="I1520" s="2">
        <f>SUMIFS(Detalhe_Registro!$G:$G,Detalhe_Registro!$D:$D,A1520,Detalhe_Registro!$E:$E,B1520,Detalhe_Registro!$M:$M,"SIM")</f>
        <v/>
      </c>
      <c r="J1520" s="2">
        <f>IF(F1520&lt;Premissas!$B$8,"&lt; 1,00",IF(F1520&lt;Premissas!$B$9,"1,00 – 1,19",IF(F1520&lt;Premissas!$B$10,"1,20 – 1,39",IF(F1520&lt;Premissas!$B$11,"1,40 – 1,59",IF(F1520&lt;Premissas!$B$12,"1,60 – 1,99","≥ 2,00")))))</f>
        <v/>
      </c>
      <c r="K1520" s="5">
        <f>IF(F1520&lt;Premissas!$B$8,Premissas!$B$13,IF(F1520&lt;Premissas!$B$9,Premissas!$B$14,IF(F1520&lt;Premissas!$B$10,Premissas!$B$15,IF(F1520&lt;Premissas!$B$11,Premissas!$B$16,IF(F1520&lt;Premissas!$B$12,Premissas!$B$17,Premissas!$B$18)))))</f>
        <v/>
      </c>
      <c r="L1520" s="5">
        <f>K1520/Premissas!$B$4</f>
        <v/>
      </c>
      <c r="M1520" s="2">
        <f>IF(K1520=Premissas!$B$18,"SIM","NÃO")</f>
        <v/>
      </c>
    </row>
    <row r="1521">
      <c r="A1521" s="2" t="inlineStr">
        <is>
          <t>5451949</t>
        </is>
      </c>
      <c r="B1521" s="2" t="inlineStr">
        <is>
          <t>Edson Fernando Paulino</t>
        </is>
      </c>
      <c r="C1521" s="2" t="n">
        <v>1965</v>
      </c>
      <c r="D1521" s="2">
        <f>IFERROR(TEXTJOIN(" | ",TRUE,UNIQUE(FILTER(Detalhe_Registro!$C:$C,(Detalhe_Registro!$D:$D=A1521)*(Detalhe_Registro!$E:$E=B1521)*(Detalhe_Registro!$M:$M="SIM")))),"")</f>
        <v/>
      </c>
      <c r="E1521" s="2">
        <f>COUNTIFS(Detalhe_Registro!$D:$D,A1521,Detalhe_Registro!$E:$E,B1521,Detalhe_Registro!$M:$M,"SIM")</f>
        <v/>
      </c>
      <c r="F1521" s="2">
        <f>IFERROR(MAXIFS(Detalhe_Registro!$N:$N,Detalhe_Registro!$D:$D,A1521,Detalhe_Registro!$E:$E,B1521,Detalhe_Registro!$M:$M,"SIM"),0)</f>
        <v/>
      </c>
      <c r="G1521" s="2">
        <f>IFERROR(AVERAGEIFS(Detalhe_Registro!$N:$N,Detalhe_Registro!$D:$D,A1521,Detalhe_Registro!$E:$E,B1521,Detalhe_Registro!$M:$M,"SIM"),0)</f>
        <v/>
      </c>
      <c r="H1521" s="2">
        <f>SUMIFS(Detalhe_Registro!$F:$F,Detalhe_Registro!$D:$D,A1521,Detalhe_Registro!$E:$E,B1521,Detalhe_Registro!$M:$M,"SIM")</f>
        <v/>
      </c>
      <c r="I1521" s="2">
        <f>SUMIFS(Detalhe_Registro!$G:$G,Detalhe_Registro!$D:$D,A1521,Detalhe_Registro!$E:$E,B1521,Detalhe_Registro!$M:$M,"SIM")</f>
        <v/>
      </c>
      <c r="J1521" s="2">
        <f>IF(F1521&lt;Premissas!$B$8,"&lt; 1,00",IF(F1521&lt;Premissas!$B$9,"1,00 – 1,19",IF(F1521&lt;Premissas!$B$10,"1,20 – 1,39",IF(F1521&lt;Premissas!$B$11,"1,40 – 1,59",IF(F1521&lt;Premissas!$B$12,"1,60 – 1,99","≥ 2,00")))))</f>
        <v/>
      </c>
      <c r="K1521" s="5">
        <f>IF(F1521&lt;Premissas!$B$8,Premissas!$B$13,IF(F1521&lt;Premissas!$B$9,Premissas!$B$14,IF(F1521&lt;Premissas!$B$10,Premissas!$B$15,IF(F1521&lt;Premissas!$B$11,Premissas!$B$16,IF(F1521&lt;Premissas!$B$12,Premissas!$B$17,Premissas!$B$18)))))</f>
        <v/>
      </c>
      <c r="L1521" s="5">
        <f>K1521/Premissas!$B$4</f>
        <v/>
      </c>
      <c r="M1521" s="2">
        <f>IF(K1521=Premissas!$B$18,"SIM","NÃO")</f>
        <v/>
      </c>
    </row>
    <row r="1522">
      <c r="A1522" s="2" t="inlineStr">
        <is>
          <t>346641</t>
        </is>
      </c>
      <c r="B1522" s="2" t="inlineStr">
        <is>
          <t>Edson Jose Do Nascimento</t>
        </is>
      </c>
      <c r="C1522" s="2" t="n">
        <v>1965</v>
      </c>
      <c r="D1522" s="2">
        <f>IFERROR(TEXTJOIN(" | ",TRUE,UNIQUE(FILTER(Detalhe_Registro!$C:$C,(Detalhe_Registro!$D:$D=A1522)*(Detalhe_Registro!$E:$E=B1522)*(Detalhe_Registro!$M:$M="SIM")))),"")</f>
        <v/>
      </c>
      <c r="E1522" s="2">
        <f>COUNTIFS(Detalhe_Registro!$D:$D,A1522,Detalhe_Registro!$E:$E,B1522,Detalhe_Registro!$M:$M,"SIM")</f>
        <v/>
      </c>
      <c r="F1522" s="2">
        <f>IFERROR(MAXIFS(Detalhe_Registro!$N:$N,Detalhe_Registro!$D:$D,A1522,Detalhe_Registro!$E:$E,B1522,Detalhe_Registro!$M:$M,"SIM"),0)</f>
        <v/>
      </c>
      <c r="G1522" s="2">
        <f>IFERROR(AVERAGEIFS(Detalhe_Registro!$N:$N,Detalhe_Registro!$D:$D,A1522,Detalhe_Registro!$E:$E,B1522,Detalhe_Registro!$M:$M,"SIM"),0)</f>
        <v/>
      </c>
      <c r="H1522" s="2">
        <f>SUMIFS(Detalhe_Registro!$F:$F,Detalhe_Registro!$D:$D,A1522,Detalhe_Registro!$E:$E,B1522,Detalhe_Registro!$M:$M,"SIM")</f>
        <v/>
      </c>
      <c r="I1522" s="2">
        <f>SUMIFS(Detalhe_Registro!$G:$G,Detalhe_Registro!$D:$D,A1522,Detalhe_Registro!$E:$E,B1522,Detalhe_Registro!$M:$M,"SIM")</f>
        <v/>
      </c>
      <c r="J1522" s="2">
        <f>IF(F1522&lt;Premissas!$B$8,"&lt; 1,00",IF(F1522&lt;Premissas!$B$9,"1,00 – 1,19",IF(F1522&lt;Premissas!$B$10,"1,20 – 1,39",IF(F1522&lt;Premissas!$B$11,"1,40 – 1,59",IF(F1522&lt;Premissas!$B$12,"1,60 – 1,99","≥ 2,00")))))</f>
        <v/>
      </c>
      <c r="K1522" s="5">
        <f>IF(F1522&lt;Premissas!$B$8,Premissas!$B$13,IF(F1522&lt;Premissas!$B$9,Premissas!$B$14,IF(F1522&lt;Premissas!$B$10,Premissas!$B$15,IF(F1522&lt;Premissas!$B$11,Premissas!$B$16,IF(F1522&lt;Premissas!$B$12,Premissas!$B$17,Premissas!$B$18)))))</f>
        <v/>
      </c>
      <c r="L1522" s="5">
        <f>K1522/Premissas!$B$4</f>
        <v/>
      </c>
      <c r="M1522" s="2">
        <f>IF(K1522=Premissas!$B$18,"SIM","NÃO")</f>
        <v/>
      </c>
    </row>
    <row r="1523">
      <c r="A1523" s="2" t="inlineStr">
        <is>
          <t>170366</t>
        </is>
      </c>
      <c r="B1523" s="2" t="inlineStr">
        <is>
          <t>Edvaldo Silva Dantas</t>
        </is>
      </c>
      <c r="C1523" s="2" t="n">
        <v>1965</v>
      </c>
      <c r="D1523" s="2">
        <f>IFERROR(TEXTJOIN(" | ",TRUE,UNIQUE(FILTER(Detalhe_Registro!$C:$C,(Detalhe_Registro!$D:$D=A1523)*(Detalhe_Registro!$E:$E=B1523)*(Detalhe_Registro!$M:$M="SIM")))),"")</f>
        <v/>
      </c>
      <c r="E1523" s="2">
        <f>COUNTIFS(Detalhe_Registro!$D:$D,A1523,Detalhe_Registro!$E:$E,B1523,Detalhe_Registro!$M:$M,"SIM")</f>
        <v/>
      </c>
      <c r="F1523" s="2">
        <f>IFERROR(MAXIFS(Detalhe_Registro!$N:$N,Detalhe_Registro!$D:$D,A1523,Detalhe_Registro!$E:$E,B1523,Detalhe_Registro!$M:$M,"SIM"),0)</f>
        <v/>
      </c>
      <c r="G1523" s="2">
        <f>IFERROR(AVERAGEIFS(Detalhe_Registro!$N:$N,Detalhe_Registro!$D:$D,A1523,Detalhe_Registro!$E:$E,B1523,Detalhe_Registro!$M:$M,"SIM"),0)</f>
        <v/>
      </c>
      <c r="H1523" s="2">
        <f>SUMIFS(Detalhe_Registro!$F:$F,Detalhe_Registro!$D:$D,A1523,Detalhe_Registro!$E:$E,B1523,Detalhe_Registro!$M:$M,"SIM")</f>
        <v/>
      </c>
      <c r="I1523" s="2">
        <f>SUMIFS(Detalhe_Registro!$G:$G,Detalhe_Registro!$D:$D,A1523,Detalhe_Registro!$E:$E,B1523,Detalhe_Registro!$M:$M,"SIM")</f>
        <v/>
      </c>
      <c r="J1523" s="2">
        <f>IF(F1523&lt;Premissas!$B$8,"&lt; 1,00",IF(F1523&lt;Premissas!$B$9,"1,00 – 1,19",IF(F1523&lt;Premissas!$B$10,"1,20 – 1,39",IF(F1523&lt;Premissas!$B$11,"1,40 – 1,59",IF(F1523&lt;Premissas!$B$12,"1,60 – 1,99","≥ 2,00")))))</f>
        <v/>
      </c>
      <c r="K1523" s="5">
        <f>IF(F1523&lt;Premissas!$B$8,Premissas!$B$13,IF(F1523&lt;Premissas!$B$9,Premissas!$B$14,IF(F1523&lt;Premissas!$B$10,Premissas!$B$15,IF(F1523&lt;Premissas!$B$11,Premissas!$B$16,IF(F1523&lt;Premissas!$B$12,Premissas!$B$17,Premissas!$B$18)))))</f>
        <v/>
      </c>
      <c r="L1523" s="5">
        <f>K1523/Premissas!$B$4</f>
        <v/>
      </c>
      <c r="M1523" s="2">
        <f>IF(K1523=Premissas!$B$18,"SIM","NÃO")</f>
        <v/>
      </c>
    </row>
    <row r="1524">
      <c r="A1524" s="2" t="inlineStr">
        <is>
          <t>5999650</t>
        </is>
      </c>
      <c r="B1524" s="2" t="inlineStr">
        <is>
          <t>Edvania Andrade De Oliveira</t>
        </is>
      </c>
      <c r="C1524" s="2" t="n">
        <v>1965</v>
      </c>
      <c r="D1524" s="2">
        <f>IFERROR(TEXTJOIN(" | ",TRUE,UNIQUE(FILTER(Detalhe_Registro!$C:$C,(Detalhe_Registro!$D:$D=A1524)*(Detalhe_Registro!$E:$E=B1524)*(Detalhe_Registro!$M:$M="SIM")))),"")</f>
        <v/>
      </c>
      <c r="E1524" s="2">
        <f>COUNTIFS(Detalhe_Registro!$D:$D,A1524,Detalhe_Registro!$E:$E,B1524,Detalhe_Registro!$M:$M,"SIM")</f>
        <v/>
      </c>
      <c r="F1524" s="2">
        <f>IFERROR(MAXIFS(Detalhe_Registro!$N:$N,Detalhe_Registro!$D:$D,A1524,Detalhe_Registro!$E:$E,B1524,Detalhe_Registro!$M:$M,"SIM"),0)</f>
        <v/>
      </c>
      <c r="G1524" s="2">
        <f>IFERROR(AVERAGEIFS(Detalhe_Registro!$N:$N,Detalhe_Registro!$D:$D,A1524,Detalhe_Registro!$E:$E,B1524,Detalhe_Registro!$M:$M,"SIM"),0)</f>
        <v/>
      </c>
      <c r="H1524" s="2">
        <f>SUMIFS(Detalhe_Registro!$F:$F,Detalhe_Registro!$D:$D,A1524,Detalhe_Registro!$E:$E,B1524,Detalhe_Registro!$M:$M,"SIM")</f>
        <v/>
      </c>
      <c r="I1524" s="2">
        <f>SUMIFS(Detalhe_Registro!$G:$G,Detalhe_Registro!$D:$D,A1524,Detalhe_Registro!$E:$E,B1524,Detalhe_Registro!$M:$M,"SIM")</f>
        <v/>
      </c>
      <c r="J1524" s="2">
        <f>IF(F1524&lt;Premissas!$B$8,"&lt; 1,00",IF(F1524&lt;Premissas!$B$9,"1,00 – 1,19",IF(F1524&lt;Premissas!$B$10,"1,20 – 1,39",IF(F1524&lt;Premissas!$B$11,"1,40 – 1,59",IF(F1524&lt;Premissas!$B$12,"1,60 – 1,99","≥ 2,00")))))</f>
        <v/>
      </c>
      <c r="K1524" s="5">
        <f>IF(F1524&lt;Premissas!$B$8,Premissas!$B$13,IF(F1524&lt;Premissas!$B$9,Premissas!$B$14,IF(F1524&lt;Premissas!$B$10,Premissas!$B$15,IF(F1524&lt;Premissas!$B$11,Premissas!$B$16,IF(F1524&lt;Premissas!$B$12,Premissas!$B$17,Premissas!$B$18)))))</f>
        <v/>
      </c>
      <c r="L1524" s="5">
        <f>K1524/Premissas!$B$4</f>
        <v/>
      </c>
      <c r="M1524" s="2">
        <f>IF(K1524=Premissas!$B$18,"SIM","NÃO")</f>
        <v/>
      </c>
    </row>
    <row r="1525">
      <c r="A1525" s="2" t="inlineStr">
        <is>
          <t>5814723</t>
        </is>
      </c>
      <c r="B1525" s="2" t="inlineStr">
        <is>
          <t>Elaine Cristina Moura Sampaio Ribeiro</t>
        </is>
      </c>
      <c r="C1525" s="2" t="n">
        <v>1965</v>
      </c>
      <c r="D1525" s="2">
        <f>IFERROR(TEXTJOIN(" | ",TRUE,UNIQUE(FILTER(Detalhe_Registro!$C:$C,(Detalhe_Registro!$D:$D=A1525)*(Detalhe_Registro!$E:$E=B1525)*(Detalhe_Registro!$M:$M="SIM")))),"")</f>
        <v/>
      </c>
      <c r="E1525" s="2">
        <f>COUNTIFS(Detalhe_Registro!$D:$D,A1525,Detalhe_Registro!$E:$E,B1525,Detalhe_Registro!$M:$M,"SIM")</f>
        <v/>
      </c>
      <c r="F1525" s="2">
        <f>IFERROR(MAXIFS(Detalhe_Registro!$N:$N,Detalhe_Registro!$D:$D,A1525,Detalhe_Registro!$E:$E,B1525,Detalhe_Registro!$M:$M,"SIM"),0)</f>
        <v/>
      </c>
      <c r="G1525" s="2">
        <f>IFERROR(AVERAGEIFS(Detalhe_Registro!$N:$N,Detalhe_Registro!$D:$D,A1525,Detalhe_Registro!$E:$E,B1525,Detalhe_Registro!$M:$M,"SIM"),0)</f>
        <v/>
      </c>
      <c r="H1525" s="2">
        <f>SUMIFS(Detalhe_Registro!$F:$F,Detalhe_Registro!$D:$D,A1525,Detalhe_Registro!$E:$E,B1525,Detalhe_Registro!$M:$M,"SIM")</f>
        <v/>
      </c>
      <c r="I1525" s="2">
        <f>SUMIFS(Detalhe_Registro!$G:$G,Detalhe_Registro!$D:$D,A1525,Detalhe_Registro!$E:$E,B1525,Detalhe_Registro!$M:$M,"SIM")</f>
        <v/>
      </c>
      <c r="J1525" s="2">
        <f>IF(F1525&lt;Premissas!$B$8,"&lt; 1,00",IF(F1525&lt;Premissas!$B$9,"1,00 – 1,19",IF(F1525&lt;Premissas!$B$10,"1,20 – 1,39",IF(F1525&lt;Premissas!$B$11,"1,40 – 1,59",IF(F1525&lt;Premissas!$B$12,"1,60 – 1,99","≥ 2,00")))))</f>
        <v/>
      </c>
      <c r="K1525" s="5">
        <f>IF(F1525&lt;Premissas!$B$8,Premissas!$B$13,IF(F1525&lt;Premissas!$B$9,Premissas!$B$14,IF(F1525&lt;Premissas!$B$10,Premissas!$B$15,IF(F1525&lt;Premissas!$B$11,Premissas!$B$16,IF(F1525&lt;Premissas!$B$12,Premissas!$B$17,Premissas!$B$18)))))</f>
        <v/>
      </c>
      <c r="L1525" s="5">
        <f>K1525/Premissas!$B$4</f>
        <v/>
      </c>
      <c r="M1525" s="2">
        <f>IF(K1525=Premissas!$B$18,"SIM","NÃO")</f>
        <v/>
      </c>
    </row>
    <row r="1526">
      <c r="A1526" s="2" t="inlineStr">
        <is>
          <t>6029205</t>
        </is>
      </c>
      <c r="B1526" s="2" t="inlineStr">
        <is>
          <t>Elan Moura De Oliveira</t>
        </is>
      </c>
      <c r="C1526" s="2" t="n">
        <v>1965</v>
      </c>
      <c r="D1526" s="2">
        <f>IFERROR(TEXTJOIN(" | ",TRUE,UNIQUE(FILTER(Detalhe_Registro!$C:$C,(Detalhe_Registro!$D:$D=A1526)*(Detalhe_Registro!$E:$E=B1526)*(Detalhe_Registro!$M:$M="SIM")))),"")</f>
        <v/>
      </c>
      <c r="E1526" s="2">
        <f>COUNTIFS(Detalhe_Registro!$D:$D,A1526,Detalhe_Registro!$E:$E,B1526,Detalhe_Registro!$M:$M,"SIM")</f>
        <v/>
      </c>
      <c r="F1526" s="2">
        <f>IFERROR(MAXIFS(Detalhe_Registro!$N:$N,Detalhe_Registro!$D:$D,A1526,Detalhe_Registro!$E:$E,B1526,Detalhe_Registro!$M:$M,"SIM"),0)</f>
        <v/>
      </c>
      <c r="G1526" s="2">
        <f>IFERROR(AVERAGEIFS(Detalhe_Registro!$N:$N,Detalhe_Registro!$D:$D,A1526,Detalhe_Registro!$E:$E,B1526,Detalhe_Registro!$M:$M,"SIM"),0)</f>
        <v/>
      </c>
      <c r="H1526" s="2">
        <f>SUMIFS(Detalhe_Registro!$F:$F,Detalhe_Registro!$D:$D,A1526,Detalhe_Registro!$E:$E,B1526,Detalhe_Registro!$M:$M,"SIM")</f>
        <v/>
      </c>
      <c r="I1526" s="2">
        <f>SUMIFS(Detalhe_Registro!$G:$G,Detalhe_Registro!$D:$D,A1526,Detalhe_Registro!$E:$E,B1526,Detalhe_Registro!$M:$M,"SIM")</f>
        <v/>
      </c>
      <c r="J1526" s="2">
        <f>IF(F1526&lt;Premissas!$B$8,"&lt; 1,00",IF(F1526&lt;Premissas!$B$9,"1,00 – 1,19",IF(F1526&lt;Premissas!$B$10,"1,20 – 1,39",IF(F1526&lt;Premissas!$B$11,"1,40 – 1,59",IF(F1526&lt;Premissas!$B$12,"1,60 – 1,99","≥ 2,00")))))</f>
        <v/>
      </c>
      <c r="K1526" s="5">
        <f>IF(F1526&lt;Premissas!$B$8,Premissas!$B$13,IF(F1526&lt;Premissas!$B$9,Premissas!$B$14,IF(F1526&lt;Premissas!$B$10,Premissas!$B$15,IF(F1526&lt;Premissas!$B$11,Premissas!$B$16,IF(F1526&lt;Premissas!$B$12,Premissas!$B$17,Premissas!$B$18)))))</f>
        <v/>
      </c>
      <c r="L1526" s="5">
        <f>K1526/Premissas!$B$4</f>
        <v/>
      </c>
      <c r="M1526" s="2">
        <f>IF(K1526=Premissas!$B$18,"SIM","NÃO")</f>
        <v/>
      </c>
    </row>
    <row r="1527">
      <c r="A1527" s="2" t="inlineStr">
        <is>
          <t>4576837</t>
        </is>
      </c>
      <c r="B1527" s="2" t="inlineStr">
        <is>
          <t>Elias Jose De Araujo</t>
        </is>
      </c>
      <c r="C1527" s="2" t="n">
        <v>1965</v>
      </c>
      <c r="D1527" s="2">
        <f>IFERROR(TEXTJOIN(" | ",TRUE,UNIQUE(FILTER(Detalhe_Registro!$C:$C,(Detalhe_Registro!$D:$D=A1527)*(Detalhe_Registro!$E:$E=B1527)*(Detalhe_Registro!$M:$M="SIM")))),"")</f>
        <v/>
      </c>
      <c r="E1527" s="2">
        <f>COUNTIFS(Detalhe_Registro!$D:$D,A1527,Detalhe_Registro!$E:$E,B1527,Detalhe_Registro!$M:$M,"SIM")</f>
        <v/>
      </c>
      <c r="F1527" s="2">
        <f>IFERROR(MAXIFS(Detalhe_Registro!$N:$N,Detalhe_Registro!$D:$D,A1527,Detalhe_Registro!$E:$E,B1527,Detalhe_Registro!$M:$M,"SIM"),0)</f>
        <v/>
      </c>
      <c r="G1527" s="2">
        <f>IFERROR(AVERAGEIFS(Detalhe_Registro!$N:$N,Detalhe_Registro!$D:$D,A1527,Detalhe_Registro!$E:$E,B1527,Detalhe_Registro!$M:$M,"SIM"),0)</f>
        <v/>
      </c>
      <c r="H1527" s="2">
        <f>SUMIFS(Detalhe_Registro!$F:$F,Detalhe_Registro!$D:$D,A1527,Detalhe_Registro!$E:$E,B1527,Detalhe_Registro!$M:$M,"SIM")</f>
        <v/>
      </c>
      <c r="I1527" s="2">
        <f>SUMIFS(Detalhe_Registro!$G:$G,Detalhe_Registro!$D:$D,A1527,Detalhe_Registro!$E:$E,B1527,Detalhe_Registro!$M:$M,"SIM")</f>
        <v/>
      </c>
      <c r="J1527" s="2">
        <f>IF(F1527&lt;Premissas!$B$8,"&lt; 1,00",IF(F1527&lt;Premissas!$B$9,"1,00 – 1,19",IF(F1527&lt;Premissas!$B$10,"1,20 – 1,39",IF(F1527&lt;Premissas!$B$11,"1,40 – 1,59",IF(F1527&lt;Premissas!$B$12,"1,60 – 1,99","≥ 2,00")))))</f>
        <v/>
      </c>
      <c r="K1527" s="5">
        <f>IF(F1527&lt;Premissas!$B$8,Premissas!$B$13,IF(F1527&lt;Premissas!$B$9,Premissas!$B$14,IF(F1527&lt;Premissas!$B$10,Premissas!$B$15,IF(F1527&lt;Premissas!$B$11,Premissas!$B$16,IF(F1527&lt;Premissas!$B$12,Premissas!$B$17,Premissas!$B$18)))))</f>
        <v/>
      </c>
      <c r="L1527" s="5">
        <f>K1527/Premissas!$B$4</f>
        <v/>
      </c>
      <c r="M1527" s="2">
        <f>IF(K1527=Premissas!$B$18,"SIM","NÃO")</f>
        <v/>
      </c>
    </row>
    <row r="1528">
      <c r="A1528" s="2" t="inlineStr">
        <is>
          <t>5458072</t>
        </is>
      </c>
      <c r="B1528" s="2" t="inlineStr">
        <is>
          <t>Eliel Farias Da Conceição</t>
        </is>
      </c>
      <c r="C1528" s="2" t="n">
        <v>1965</v>
      </c>
      <c r="D1528" s="2">
        <f>IFERROR(TEXTJOIN(" | ",TRUE,UNIQUE(FILTER(Detalhe_Registro!$C:$C,(Detalhe_Registro!$D:$D=A1528)*(Detalhe_Registro!$E:$E=B1528)*(Detalhe_Registro!$M:$M="SIM")))),"")</f>
        <v/>
      </c>
      <c r="E1528" s="2">
        <f>COUNTIFS(Detalhe_Registro!$D:$D,A1528,Detalhe_Registro!$E:$E,B1528,Detalhe_Registro!$M:$M,"SIM")</f>
        <v/>
      </c>
      <c r="F1528" s="2">
        <f>IFERROR(MAXIFS(Detalhe_Registro!$N:$N,Detalhe_Registro!$D:$D,A1528,Detalhe_Registro!$E:$E,B1528,Detalhe_Registro!$M:$M,"SIM"),0)</f>
        <v/>
      </c>
      <c r="G1528" s="2">
        <f>IFERROR(AVERAGEIFS(Detalhe_Registro!$N:$N,Detalhe_Registro!$D:$D,A1528,Detalhe_Registro!$E:$E,B1528,Detalhe_Registro!$M:$M,"SIM"),0)</f>
        <v/>
      </c>
      <c r="H1528" s="2">
        <f>SUMIFS(Detalhe_Registro!$F:$F,Detalhe_Registro!$D:$D,A1528,Detalhe_Registro!$E:$E,B1528,Detalhe_Registro!$M:$M,"SIM")</f>
        <v/>
      </c>
      <c r="I1528" s="2">
        <f>SUMIFS(Detalhe_Registro!$G:$G,Detalhe_Registro!$D:$D,A1528,Detalhe_Registro!$E:$E,B1528,Detalhe_Registro!$M:$M,"SIM")</f>
        <v/>
      </c>
      <c r="J1528" s="2">
        <f>IF(F1528&lt;Premissas!$B$8,"&lt; 1,00",IF(F1528&lt;Premissas!$B$9,"1,00 – 1,19",IF(F1528&lt;Premissas!$B$10,"1,20 – 1,39",IF(F1528&lt;Premissas!$B$11,"1,40 – 1,59",IF(F1528&lt;Premissas!$B$12,"1,60 – 1,99","≥ 2,00")))))</f>
        <v/>
      </c>
      <c r="K1528" s="5">
        <f>IF(F1528&lt;Premissas!$B$8,Premissas!$B$13,IF(F1528&lt;Premissas!$B$9,Premissas!$B$14,IF(F1528&lt;Premissas!$B$10,Premissas!$B$15,IF(F1528&lt;Premissas!$B$11,Premissas!$B$16,IF(F1528&lt;Premissas!$B$12,Premissas!$B$17,Premissas!$B$18)))))</f>
        <v/>
      </c>
      <c r="L1528" s="5">
        <f>K1528/Premissas!$B$4</f>
        <v/>
      </c>
      <c r="M1528" s="2">
        <f>IF(K1528=Premissas!$B$18,"SIM","NÃO")</f>
        <v/>
      </c>
    </row>
    <row r="1529">
      <c r="A1529" s="2" t="inlineStr">
        <is>
          <t>5695198</t>
        </is>
      </c>
      <c r="B1529" s="2" t="inlineStr">
        <is>
          <t>Elizabete Cristina Da Silva Djegov Pinto</t>
        </is>
      </c>
      <c r="C1529" s="2" t="n">
        <v>1965</v>
      </c>
      <c r="D1529" s="2">
        <f>IFERROR(TEXTJOIN(" | ",TRUE,UNIQUE(FILTER(Detalhe_Registro!$C:$C,(Detalhe_Registro!$D:$D=A1529)*(Detalhe_Registro!$E:$E=B1529)*(Detalhe_Registro!$M:$M="SIM")))),"")</f>
        <v/>
      </c>
      <c r="E1529" s="2">
        <f>COUNTIFS(Detalhe_Registro!$D:$D,A1529,Detalhe_Registro!$E:$E,B1529,Detalhe_Registro!$M:$M,"SIM")</f>
        <v/>
      </c>
      <c r="F1529" s="2">
        <f>IFERROR(MAXIFS(Detalhe_Registro!$N:$N,Detalhe_Registro!$D:$D,A1529,Detalhe_Registro!$E:$E,B1529,Detalhe_Registro!$M:$M,"SIM"),0)</f>
        <v/>
      </c>
      <c r="G1529" s="2">
        <f>IFERROR(AVERAGEIFS(Detalhe_Registro!$N:$N,Detalhe_Registro!$D:$D,A1529,Detalhe_Registro!$E:$E,B1529,Detalhe_Registro!$M:$M,"SIM"),0)</f>
        <v/>
      </c>
      <c r="H1529" s="2">
        <f>SUMIFS(Detalhe_Registro!$F:$F,Detalhe_Registro!$D:$D,A1529,Detalhe_Registro!$E:$E,B1529,Detalhe_Registro!$M:$M,"SIM")</f>
        <v/>
      </c>
      <c r="I1529" s="2">
        <f>SUMIFS(Detalhe_Registro!$G:$G,Detalhe_Registro!$D:$D,A1529,Detalhe_Registro!$E:$E,B1529,Detalhe_Registro!$M:$M,"SIM")</f>
        <v/>
      </c>
      <c r="J1529" s="2">
        <f>IF(F1529&lt;Premissas!$B$8,"&lt; 1,00",IF(F1529&lt;Premissas!$B$9,"1,00 – 1,19",IF(F1529&lt;Premissas!$B$10,"1,20 – 1,39",IF(F1529&lt;Premissas!$B$11,"1,40 – 1,59",IF(F1529&lt;Premissas!$B$12,"1,60 – 1,99","≥ 2,00")))))</f>
        <v/>
      </c>
      <c r="K1529" s="5">
        <f>IF(F1529&lt;Premissas!$B$8,Premissas!$B$13,IF(F1529&lt;Premissas!$B$9,Premissas!$B$14,IF(F1529&lt;Premissas!$B$10,Premissas!$B$15,IF(F1529&lt;Premissas!$B$11,Premissas!$B$16,IF(F1529&lt;Premissas!$B$12,Premissas!$B$17,Premissas!$B$18)))))</f>
        <v/>
      </c>
      <c r="L1529" s="5">
        <f>K1529/Premissas!$B$4</f>
        <v/>
      </c>
      <c r="M1529" s="2">
        <f>IF(K1529=Premissas!$B$18,"SIM","NÃO")</f>
        <v/>
      </c>
    </row>
    <row r="1530">
      <c r="A1530" s="2" t="inlineStr">
        <is>
          <t>5958067</t>
        </is>
      </c>
      <c r="B1530" s="2" t="inlineStr">
        <is>
          <t>Elizandra Dos Santos Feitoza</t>
        </is>
      </c>
      <c r="C1530" s="2" t="n">
        <v>1965</v>
      </c>
      <c r="D1530" s="2">
        <f>IFERROR(TEXTJOIN(" | ",TRUE,UNIQUE(FILTER(Detalhe_Registro!$C:$C,(Detalhe_Registro!$D:$D=A1530)*(Detalhe_Registro!$E:$E=B1530)*(Detalhe_Registro!$M:$M="SIM")))),"")</f>
        <v/>
      </c>
      <c r="E1530" s="2">
        <f>COUNTIFS(Detalhe_Registro!$D:$D,A1530,Detalhe_Registro!$E:$E,B1530,Detalhe_Registro!$M:$M,"SIM")</f>
        <v/>
      </c>
      <c r="F1530" s="2">
        <f>IFERROR(MAXIFS(Detalhe_Registro!$N:$N,Detalhe_Registro!$D:$D,A1530,Detalhe_Registro!$E:$E,B1530,Detalhe_Registro!$M:$M,"SIM"),0)</f>
        <v/>
      </c>
      <c r="G1530" s="2">
        <f>IFERROR(AVERAGEIFS(Detalhe_Registro!$N:$N,Detalhe_Registro!$D:$D,A1530,Detalhe_Registro!$E:$E,B1530,Detalhe_Registro!$M:$M,"SIM"),0)</f>
        <v/>
      </c>
      <c r="H1530" s="2">
        <f>SUMIFS(Detalhe_Registro!$F:$F,Detalhe_Registro!$D:$D,A1530,Detalhe_Registro!$E:$E,B1530,Detalhe_Registro!$M:$M,"SIM")</f>
        <v/>
      </c>
      <c r="I1530" s="2">
        <f>SUMIFS(Detalhe_Registro!$G:$G,Detalhe_Registro!$D:$D,A1530,Detalhe_Registro!$E:$E,B1530,Detalhe_Registro!$M:$M,"SIM")</f>
        <v/>
      </c>
      <c r="J1530" s="2">
        <f>IF(F1530&lt;Premissas!$B$8,"&lt; 1,00",IF(F1530&lt;Premissas!$B$9,"1,00 – 1,19",IF(F1530&lt;Premissas!$B$10,"1,20 – 1,39",IF(F1530&lt;Premissas!$B$11,"1,40 – 1,59",IF(F1530&lt;Premissas!$B$12,"1,60 – 1,99","≥ 2,00")))))</f>
        <v/>
      </c>
      <c r="K1530" s="5">
        <f>IF(F1530&lt;Premissas!$B$8,Premissas!$B$13,IF(F1530&lt;Premissas!$B$9,Premissas!$B$14,IF(F1530&lt;Premissas!$B$10,Premissas!$B$15,IF(F1530&lt;Premissas!$B$11,Premissas!$B$16,IF(F1530&lt;Premissas!$B$12,Premissas!$B$17,Premissas!$B$18)))))</f>
        <v/>
      </c>
      <c r="L1530" s="5">
        <f>K1530/Premissas!$B$4</f>
        <v/>
      </c>
      <c r="M1530" s="2">
        <f>IF(K1530=Premissas!$B$18,"SIM","NÃO")</f>
        <v/>
      </c>
    </row>
    <row r="1531">
      <c r="A1531" s="2" t="inlineStr">
        <is>
          <t>5995213</t>
        </is>
      </c>
      <c r="B1531" s="2" t="inlineStr">
        <is>
          <t>Ellen Cristiny Hilario Da Silva</t>
        </is>
      </c>
      <c r="C1531" s="2" t="n">
        <v>1965</v>
      </c>
      <c r="D1531" s="2">
        <f>IFERROR(TEXTJOIN(" | ",TRUE,UNIQUE(FILTER(Detalhe_Registro!$C:$C,(Detalhe_Registro!$D:$D=A1531)*(Detalhe_Registro!$E:$E=B1531)*(Detalhe_Registro!$M:$M="SIM")))),"")</f>
        <v/>
      </c>
      <c r="E1531" s="2">
        <f>COUNTIFS(Detalhe_Registro!$D:$D,A1531,Detalhe_Registro!$E:$E,B1531,Detalhe_Registro!$M:$M,"SIM")</f>
        <v/>
      </c>
      <c r="F1531" s="2">
        <f>IFERROR(MAXIFS(Detalhe_Registro!$N:$N,Detalhe_Registro!$D:$D,A1531,Detalhe_Registro!$E:$E,B1531,Detalhe_Registro!$M:$M,"SIM"),0)</f>
        <v/>
      </c>
      <c r="G1531" s="2">
        <f>IFERROR(AVERAGEIFS(Detalhe_Registro!$N:$N,Detalhe_Registro!$D:$D,A1531,Detalhe_Registro!$E:$E,B1531,Detalhe_Registro!$M:$M,"SIM"),0)</f>
        <v/>
      </c>
      <c r="H1531" s="2">
        <f>SUMIFS(Detalhe_Registro!$F:$F,Detalhe_Registro!$D:$D,A1531,Detalhe_Registro!$E:$E,B1531,Detalhe_Registro!$M:$M,"SIM")</f>
        <v/>
      </c>
      <c r="I1531" s="2">
        <f>SUMIFS(Detalhe_Registro!$G:$G,Detalhe_Registro!$D:$D,A1531,Detalhe_Registro!$E:$E,B1531,Detalhe_Registro!$M:$M,"SIM")</f>
        <v/>
      </c>
      <c r="J1531" s="2">
        <f>IF(F1531&lt;Premissas!$B$8,"&lt; 1,00",IF(F1531&lt;Premissas!$B$9,"1,00 – 1,19",IF(F1531&lt;Premissas!$B$10,"1,20 – 1,39",IF(F1531&lt;Premissas!$B$11,"1,40 – 1,59",IF(F1531&lt;Premissas!$B$12,"1,60 – 1,99","≥ 2,00")))))</f>
        <v/>
      </c>
      <c r="K1531" s="5">
        <f>IF(F1531&lt;Premissas!$B$8,Premissas!$B$13,IF(F1531&lt;Premissas!$B$9,Premissas!$B$14,IF(F1531&lt;Premissas!$B$10,Premissas!$B$15,IF(F1531&lt;Premissas!$B$11,Premissas!$B$16,IF(F1531&lt;Premissas!$B$12,Premissas!$B$17,Premissas!$B$18)))))</f>
        <v/>
      </c>
      <c r="L1531" s="5">
        <f>K1531/Premissas!$B$4</f>
        <v/>
      </c>
      <c r="M1531" s="2">
        <f>IF(K1531=Premissas!$B$18,"SIM","NÃO")</f>
        <v/>
      </c>
    </row>
    <row r="1532">
      <c r="A1532" s="2" t="inlineStr">
        <is>
          <t>6027687</t>
        </is>
      </c>
      <c r="B1532" s="2" t="inlineStr">
        <is>
          <t>Emanuel Souza Santana</t>
        </is>
      </c>
      <c r="C1532" s="2" t="n">
        <v>1965</v>
      </c>
      <c r="D1532" s="2">
        <f>IFERROR(TEXTJOIN(" | ",TRUE,UNIQUE(FILTER(Detalhe_Registro!$C:$C,(Detalhe_Registro!$D:$D=A1532)*(Detalhe_Registro!$E:$E=B1532)*(Detalhe_Registro!$M:$M="SIM")))),"")</f>
        <v/>
      </c>
      <c r="E1532" s="2">
        <f>COUNTIFS(Detalhe_Registro!$D:$D,A1532,Detalhe_Registro!$E:$E,B1532,Detalhe_Registro!$M:$M,"SIM")</f>
        <v/>
      </c>
      <c r="F1532" s="2">
        <f>IFERROR(MAXIFS(Detalhe_Registro!$N:$N,Detalhe_Registro!$D:$D,A1532,Detalhe_Registro!$E:$E,B1532,Detalhe_Registro!$M:$M,"SIM"),0)</f>
        <v/>
      </c>
      <c r="G1532" s="2">
        <f>IFERROR(AVERAGEIFS(Detalhe_Registro!$N:$N,Detalhe_Registro!$D:$D,A1532,Detalhe_Registro!$E:$E,B1532,Detalhe_Registro!$M:$M,"SIM"),0)</f>
        <v/>
      </c>
      <c r="H1532" s="2">
        <f>SUMIFS(Detalhe_Registro!$F:$F,Detalhe_Registro!$D:$D,A1532,Detalhe_Registro!$E:$E,B1532,Detalhe_Registro!$M:$M,"SIM")</f>
        <v/>
      </c>
      <c r="I1532" s="2">
        <f>SUMIFS(Detalhe_Registro!$G:$G,Detalhe_Registro!$D:$D,A1532,Detalhe_Registro!$E:$E,B1532,Detalhe_Registro!$M:$M,"SIM")</f>
        <v/>
      </c>
      <c r="J1532" s="2">
        <f>IF(F1532&lt;Premissas!$B$8,"&lt; 1,00",IF(F1532&lt;Premissas!$B$9,"1,00 – 1,19",IF(F1532&lt;Premissas!$B$10,"1,20 – 1,39",IF(F1532&lt;Premissas!$B$11,"1,40 – 1,59",IF(F1532&lt;Premissas!$B$12,"1,60 – 1,99","≥ 2,00")))))</f>
        <v/>
      </c>
      <c r="K1532" s="5">
        <f>IF(F1532&lt;Premissas!$B$8,Premissas!$B$13,IF(F1532&lt;Premissas!$B$9,Premissas!$B$14,IF(F1532&lt;Premissas!$B$10,Premissas!$B$15,IF(F1532&lt;Premissas!$B$11,Premissas!$B$16,IF(F1532&lt;Premissas!$B$12,Premissas!$B$17,Premissas!$B$18)))))</f>
        <v/>
      </c>
      <c r="L1532" s="5">
        <f>K1532/Premissas!$B$4</f>
        <v/>
      </c>
      <c r="M1532" s="2">
        <f>IF(K1532=Premissas!$B$18,"SIM","NÃO")</f>
        <v/>
      </c>
    </row>
    <row r="1533">
      <c r="A1533" s="2" t="inlineStr">
        <is>
          <t>3931820</t>
        </is>
      </c>
      <c r="B1533" s="2" t="inlineStr">
        <is>
          <t>Emerson Vitor De Araujo</t>
        </is>
      </c>
      <c r="C1533" s="2" t="n">
        <v>1965</v>
      </c>
      <c r="D1533" s="2">
        <f>IFERROR(TEXTJOIN(" | ",TRUE,UNIQUE(FILTER(Detalhe_Registro!$C:$C,(Detalhe_Registro!$D:$D=A1533)*(Detalhe_Registro!$E:$E=B1533)*(Detalhe_Registro!$M:$M="SIM")))),"")</f>
        <v/>
      </c>
      <c r="E1533" s="2">
        <f>COUNTIFS(Detalhe_Registro!$D:$D,A1533,Detalhe_Registro!$E:$E,B1533,Detalhe_Registro!$M:$M,"SIM")</f>
        <v/>
      </c>
      <c r="F1533" s="2">
        <f>IFERROR(MAXIFS(Detalhe_Registro!$N:$N,Detalhe_Registro!$D:$D,A1533,Detalhe_Registro!$E:$E,B1533,Detalhe_Registro!$M:$M,"SIM"),0)</f>
        <v/>
      </c>
      <c r="G1533" s="2">
        <f>IFERROR(AVERAGEIFS(Detalhe_Registro!$N:$N,Detalhe_Registro!$D:$D,A1533,Detalhe_Registro!$E:$E,B1533,Detalhe_Registro!$M:$M,"SIM"),0)</f>
        <v/>
      </c>
      <c r="H1533" s="2">
        <f>SUMIFS(Detalhe_Registro!$F:$F,Detalhe_Registro!$D:$D,A1533,Detalhe_Registro!$E:$E,B1533,Detalhe_Registro!$M:$M,"SIM")</f>
        <v/>
      </c>
      <c r="I1533" s="2">
        <f>SUMIFS(Detalhe_Registro!$G:$G,Detalhe_Registro!$D:$D,A1533,Detalhe_Registro!$E:$E,B1533,Detalhe_Registro!$M:$M,"SIM")</f>
        <v/>
      </c>
      <c r="J1533" s="2">
        <f>IF(F1533&lt;Premissas!$B$8,"&lt; 1,00",IF(F1533&lt;Premissas!$B$9,"1,00 – 1,19",IF(F1533&lt;Premissas!$B$10,"1,20 – 1,39",IF(F1533&lt;Premissas!$B$11,"1,40 – 1,59",IF(F1533&lt;Premissas!$B$12,"1,60 – 1,99","≥ 2,00")))))</f>
        <v/>
      </c>
      <c r="K1533" s="5">
        <f>IF(F1533&lt;Premissas!$B$8,Premissas!$B$13,IF(F1533&lt;Premissas!$B$9,Premissas!$B$14,IF(F1533&lt;Premissas!$B$10,Premissas!$B$15,IF(F1533&lt;Premissas!$B$11,Premissas!$B$16,IF(F1533&lt;Premissas!$B$12,Premissas!$B$17,Premissas!$B$18)))))</f>
        <v/>
      </c>
      <c r="L1533" s="5">
        <f>K1533/Premissas!$B$4</f>
        <v/>
      </c>
      <c r="M1533" s="2">
        <f>IF(K1533=Premissas!$B$18,"SIM","NÃO")</f>
        <v/>
      </c>
    </row>
    <row r="1534">
      <c r="A1534" s="2" t="inlineStr">
        <is>
          <t>5759030</t>
        </is>
      </c>
      <c r="B1534" s="2" t="inlineStr">
        <is>
          <t>Enzo Venancio Da Silva Ribeiro</t>
        </is>
      </c>
      <c r="C1534" s="2" t="n">
        <v>1965</v>
      </c>
      <c r="D1534" s="2">
        <f>IFERROR(TEXTJOIN(" | ",TRUE,UNIQUE(FILTER(Detalhe_Registro!$C:$C,(Detalhe_Registro!$D:$D=A1534)*(Detalhe_Registro!$E:$E=B1534)*(Detalhe_Registro!$M:$M="SIM")))),"")</f>
        <v/>
      </c>
      <c r="E1534" s="2">
        <f>COUNTIFS(Detalhe_Registro!$D:$D,A1534,Detalhe_Registro!$E:$E,B1534,Detalhe_Registro!$M:$M,"SIM")</f>
        <v/>
      </c>
      <c r="F1534" s="2">
        <f>IFERROR(MAXIFS(Detalhe_Registro!$N:$N,Detalhe_Registro!$D:$D,A1534,Detalhe_Registro!$E:$E,B1534,Detalhe_Registro!$M:$M,"SIM"),0)</f>
        <v/>
      </c>
      <c r="G1534" s="2">
        <f>IFERROR(AVERAGEIFS(Detalhe_Registro!$N:$N,Detalhe_Registro!$D:$D,A1534,Detalhe_Registro!$E:$E,B1534,Detalhe_Registro!$M:$M,"SIM"),0)</f>
        <v/>
      </c>
      <c r="H1534" s="2">
        <f>SUMIFS(Detalhe_Registro!$F:$F,Detalhe_Registro!$D:$D,A1534,Detalhe_Registro!$E:$E,B1534,Detalhe_Registro!$M:$M,"SIM")</f>
        <v/>
      </c>
      <c r="I1534" s="2">
        <f>SUMIFS(Detalhe_Registro!$G:$G,Detalhe_Registro!$D:$D,A1534,Detalhe_Registro!$E:$E,B1534,Detalhe_Registro!$M:$M,"SIM")</f>
        <v/>
      </c>
      <c r="J1534" s="2">
        <f>IF(F1534&lt;Premissas!$B$8,"&lt; 1,00",IF(F1534&lt;Premissas!$B$9,"1,00 – 1,19",IF(F1534&lt;Premissas!$B$10,"1,20 – 1,39",IF(F1534&lt;Premissas!$B$11,"1,40 – 1,59",IF(F1534&lt;Premissas!$B$12,"1,60 – 1,99","≥ 2,00")))))</f>
        <v/>
      </c>
      <c r="K1534" s="5">
        <f>IF(F1534&lt;Premissas!$B$8,Premissas!$B$13,IF(F1534&lt;Premissas!$B$9,Premissas!$B$14,IF(F1534&lt;Premissas!$B$10,Premissas!$B$15,IF(F1534&lt;Premissas!$B$11,Premissas!$B$16,IF(F1534&lt;Premissas!$B$12,Premissas!$B$17,Premissas!$B$18)))))</f>
        <v/>
      </c>
      <c r="L1534" s="5">
        <f>K1534/Premissas!$B$4</f>
        <v/>
      </c>
      <c r="M1534" s="2">
        <f>IF(K1534=Premissas!$B$18,"SIM","NÃO")</f>
        <v/>
      </c>
    </row>
    <row r="1535">
      <c r="A1535" s="2" t="inlineStr">
        <is>
          <t>4990137</t>
        </is>
      </c>
      <c r="B1535" s="2" t="inlineStr">
        <is>
          <t>Erivaldo Oliveira Da Silva</t>
        </is>
      </c>
      <c r="C1535" s="2" t="n">
        <v>1965</v>
      </c>
      <c r="D1535" s="2">
        <f>IFERROR(TEXTJOIN(" | ",TRUE,UNIQUE(FILTER(Detalhe_Registro!$C:$C,(Detalhe_Registro!$D:$D=A1535)*(Detalhe_Registro!$E:$E=B1535)*(Detalhe_Registro!$M:$M="SIM")))),"")</f>
        <v/>
      </c>
      <c r="E1535" s="2">
        <f>COUNTIFS(Detalhe_Registro!$D:$D,A1535,Detalhe_Registro!$E:$E,B1535,Detalhe_Registro!$M:$M,"SIM")</f>
        <v/>
      </c>
      <c r="F1535" s="2">
        <f>IFERROR(MAXIFS(Detalhe_Registro!$N:$N,Detalhe_Registro!$D:$D,A1535,Detalhe_Registro!$E:$E,B1535,Detalhe_Registro!$M:$M,"SIM"),0)</f>
        <v/>
      </c>
      <c r="G1535" s="2">
        <f>IFERROR(AVERAGEIFS(Detalhe_Registro!$N:$N,Detalhe_Registro!$D:$D,A1535,Detalhe_Registro!$E:$E,B1535,Detalhe_Registro!$M:$M,"SIM"),0)</f>
        <v/>
      </c>
      <c r="H1535" s="2">
        <f>SUMIFS(Detalhe_Registro!$F:$F,Detalhe_Registro!$D:$D,A1535,Detalhe_Registro!$E:$E,B1535,Detalhe_Registro!$M:$M,"SIM")</f>
        <v/>
      </c>
      <c r="I1535" s="2">
        <f>SUMIFS(Detalhe_Registro!$G:$G,Detalhe_Registro!$D:$D,A1535,Detalhe_Registro!$E:$E,B1535,Detalhe_Registro!$M:$M,"SIM")</f>
        <v/>
      </c>
      <c r="J1535" s="2">
        <f>IF(F1535&lt;Premissas!$B$8,"&lt; 1,00",IF(F1535&lt;Premissas!$B$9,"1,00 – 1,19",IF(F1535&lt;Premissas!$B$10,"1,20 – 1,39",IF(F1535&lt;Premissas!$B$11,"1,40 – 1,59",IF(F1535&lt;Premissas!$B$12,"1,60 – 1,99","≥ 2,00")))))</f>
        <v/>
      </c>
      <c r="K1535" s="5">
        <f>IF(F1535&lt;Premissas!$B$8,Premissas!$B$13,IF(F1535&lt;Premissas!$B$9,Premissas!$B$14,IF(F1535&lt;Premissas!$B$10,Premissas!$B$15,IF(F1535&lt;Premissas!$B$11,Premissas!$B$16,IF(F1535&lt;Premissas!$B$12,Premissas!$B$17,Premissas!$B$18)))))</f>
        <v/>
      </c>
      <c r="L1535" s="5">
        <f>K1535/Premissas!$B$4</f>
        <v/>
      </c>
      <c r="M1535" s="2">
        <f>IF(K1535=Premissas!$B$18,"SIM","NÃO")</f>
        <v/>
      </c>
    </row>
    <row r="1536">
      <c r="A1536" s="2" t="inlineStr">
        <is>
          <t>5840708</t>
        </is>
      </c>
      <c r="B1536" s="2" t="inlineStr">
        <is>
          <t>Eugene Anangmeje</t>
        </is>
      </c>
      <c r="C1536" s="2" t="n">
        <v>1965</v>
      </c>
      <c r="D1536" s="2">
        <f>IFERROR(TEXTJOIN(" | ",TRUE,UNIQUE(FILTER(Detalhe_Registro!$C:$C,(Detalhe_Registro!$D:$D=A1536)*(Detalhe_Registro!$E:$E=B1536)*(Detalhe_Registro!$M:$M="SIM")))),"")</f>
        <v/>
      </c>
      <c r="E1536" s="2">
        <f>COUNTIFS(Detalhe_Registro!$D:$D,A1536,Detalhe_Registro!$E:$E,B1536,Detalhe_Registro!$M:$M,"SIM")</f>
        <v/>
      </c>
      <c r="F1536" s="2">
        <f>IFERROR(MAXIFS(Detalhe_Registro!$N:$N,Detalhe_Registro!$D:$D,A1536,Detalhe_Registro!$E:$E,B1536,Detalhe_Registro!$M:$M,"SIM"),0)</f>
        <v/>
      </c>
      <c r="G1536" s="2">
        <f>IFERROR(AVERAGEIFS(Detalhe_Registro!$N:$N,Detalhe_Registro!$D:$D,A1536,Detalhe_Registro!$E:$E,B1536,Detalhe_Registro!$M:$M,"SIM"),0)</f>
        <v/>
      </c>
      <c r="H1536" s="2">
        <f>SUMIFS(Detalhe_Registro!$F:$F,Detalhe_Registro!$D:$D,A1536,Detalhe_Registro!$E:$E,B1536,Detalhe_Registro!$M:$M,"SIM")</f>
        <v/>
      </c>
      <c r="I1536" s="2">
        <f>SUMIFS(Detalhe_Registro!$G:$G,Detalhe_Registro!$D:$D,A1536,Detalhe_Registro!$E:$E,B1536,Detalhe_Registro!$M:$M,"SIM")</f>
        <v/>
      </c>
      <c r="J1536" s="2">
        <f>IF(F1536&lt;Premissas!$B$8,"&lt; 1,00",IF(F1536&lt;Premissas!$B$9,"1,00 – 1,19",IF(F1536&lt;Premissas!$B$10,"1,20 – 1,39",IF(F1536&lt;Premissas!$B$11,"1,40 – 1,59",IF(F1536&lt;Premissas!$B$12,"1,60 – 1,99","≥ 2,00")))))</f>
        <v/>
      </c>
      <c r="K1536" s="5">
        <f>IF(F1536&lt;Premissas!$B$8,Premissas!$B$13,IF(F1536&lt;Premissas!$B$9,Premissas!$B$14,IF(F1536&lt;Premissas!$B$10,Premissas!$B$15,IF(F1536&lt;Premissas!$B$11,Premissas!$B$16,IF(F1536&lt;Premissas!$B$12,Premissas!$B$17,Premissas!$B$18)))))</f>
        <v/>
      </c>
      <c r="L1536" s="5">
        <f>K1536/Premissas!$B$4</f>
        <v/>
      </c>
      <c r="M1536" s="2">
        <f>IF(K1536=Premissas!$B$18,"SIM","NÃO")</f>
        <v/>
      </c>
    </row>
    <row r="1537">
      <c r="A1537" s="2" t="inlineStr">
        <is>
          <t>5568897</t>
        </is>
      </c>
      <c r="B1537" s="2" t="inlineStr">
        <is>
          <t>Everton Oliveira Da Silva</t>
        </is>
      </c>
      <c r="C1537" s="2" t="n">
        <v>1965</v>
      </c>
      <c r="D1537" s="2">
        <f>IFERROR(TEXTJOIN(" | ",TRUE,UNIQUE(FILTER(Detalhe_Registro!$C:$C,(Detalhe_Registro!$D:$D=A1537)*(Detalhe_Registro!$E:$E=B1537)*(Detalhe_Registro!$M:$M="SIM")))),"")</f>
        <v/>
      </c>
      <c r="E1537" s="2">
        <f>COUNTIFS(Detalhe_Registro!$D:$D,A1537,Detalhe_Registro!$E:$E,B1537,Detalhe_Registro!$M:$M,"SIM")</f>
        <v/>
      </c>
      <c r="F1537" s="2">
        <f>IFERROR(MAXIFS(Detalhe_Registro!$N:$N,Detalhe_Registro!$D:$D,A1537,Detalhe_Registro!$E:$E,B1537,Detalhe_Registro!$M:$M,"SIM"),0)</f>
        <v/>
      </c>
      <c r="G1537" s="2">
        <f>IFERROR(AVERAGEIFS(Detalhe_Registro!$N:$N,Detalhe_Registro!$D:$D,A1537,Detalhe_Registro!$E:$E,B1537,Detalhe_Registro!$M:$M,"SIM"),0)</f>
        <v/>
      </c>
      <c r="H1537" s="2">
        <f>SUMIFS(Detalhe_Registro!$F:$F,Detalhe_Registro!$D:$D,A1537,Detalhe_Registro!$E:$E,B1537,Detalhe_Registro!$M:$M,"SIM")</f>
        <v/>
      </c>
      <c r="I1537" s="2">
        <f>SUMIFS(Detalhe_Registro!$G:$G,Detalhe_Registro!$D:$D,A1537,Detalhe_Registro!$E:$E,B1537,Detalhe_Registro!$M:$M,"SIM")</f>
        <v/>
      </c>
      <c r="J1537" s="2">
        <f>IF(F1537&lt;Premissas!$B$8,"&lt; 1,00",IF(F1537&lt;Premissas!$B$9,"1,00 – 1,19",IF(F1537&lt;Premissas!$B$10,"1,20 – 1,39",IF(F1537&lt;Premissas!$B$11,"1,40 – 1,59",IF(F1537&lt;Premissas!$B$12,"1,60 – 1,99","≥ 2,00")))))</f>
        <v/>
      </c>
      <c r="K1537" s="5">
        <f>IF(F1537&lt;Premissas!$B$8,Premissas!$B$13,IF(F1537&lt;Premissas!$B$9,Premissas!$B$14,IF(F1537&lt;Premissas!$B$10,Premissas!$B$15,IF(F1537&lt;Premissas!$B$11,Premissas!$B$16,IF(F1537&lt;Premissas!$B$12,Premissas!$B$17,Premissas!$B$18)))))</f>
        <v/>
      </c>
      <c r="L1537" s="5">
        <f>K1537/Premissas!$B$4</f>
        <v/>
      </c>
      <c r="M1537" s="2">
        <f>IF(K1537=Premissas!$B$18,"SIM","NÃO")</f>
        <v/>
      </c>
    </row>
    <row r="1538">
      <c r="A1538" s="2" t="inlineStr">
        <is>
          <t>6014550</t>
        </is>
      </c>
      <c r="B1538" s="2" t="inlineStr">
        <is>
          <t>Exthar Cherlie Soulouque</t>
        </is>
      </c>
      <c r="C1538" s="2" t="n">
        <v>1965</v>
      </c>
      <c r="D1538" s="2">
        <f>IFERROR(TEXTJOIN(" | ",TRUE,UNIQUE(FILTER(Detalhe_Registro!$C:$C,(Detalhe_Registro!$D:$D=A1538)*(Detalhe_Registro!$E:$E=B1538)*(Detalhe_Registro!$M:$M="SIM")))),"")</f>
        <v/>
      </c>
      <c r="E1538" s="2">
        <f>COUNTIFS(Detalhe_Registro!$D:$D,A1538,Detalhe_Registro!$E:$E,B1538,Detalhe_Registro!$M:$M,"SIM")</f>
        <v/>
      </c>
      <c r="F1538" s="2">
        <f>IFERROR(MAXIFS(Detalhe_Registro!$N:$N,Detalhe_Registro!$D:$D,A1538,Detalhe_Registro!$E:$E,B1538,Detalhe_Registro!$M:$M,"SIM"),0)</f>
        <v/>
      </c>
      <c r="G1538" s="2">
        <f>IFERROR(AVERAGEIFS(Detalhe_Registro!$N:$N,Detalhe_Registro!$D:$D,A1538,Detalhe_Registro!$E:$E,B1538,Detalhe_Registro!$M:$M,"SIM"),0)</f>
        <v/>
      </c>
      <c r="H1538" s="2">
        <f>SUMIFS(Detalhe_Registro!$F:$F,Detalhe_Registro!$D:$D,A1538,Detalhe_Registro!$E:$E,B1538,Detalhe_Registro!$M:$M,"SIM")</f>
        <v/>
      </c>
      <c r="I1538" s="2">
        <f>SUMIFS(Detalhe_Registro!$G:$G,Detalhe_Registro!$D:$D,A1538,Detalhe_Registro!$E:$E,B1538,Detalhe_Registro!$M:$M,"SIM")</f>
        <v/>
      </c>
      <c r="J1538" s="2">
        <f>IF(F1538&lt;Premissas!$B$8,"&lt; 1,00",IF(F1538&lt;Premissas!$B$9,"1,00 – 1,19",IF(F1538&lt;Premissas!$B$10,"1,20 – 1,39",IF(F1538&lt;Premissas!$B$11,"1,40 – 1,59",IF(F1538&lt;Premissas!$B$12,"1,60 – 1,99","≥ 2,00")))))</f>
        <v/>
      </c>
      <c r="K1538" s="5">
        <f>IF(F1538&lt;Premissas!$B$8,Premissas!$B$13,IF(F1538&lt;Premissas!$B$9,Premissas!$B$14,IF(F1538&lt;Premissas!$B$10,Premissas!$B$15,IF(F1538&lt;Premissas!$B$11,Premissas!$B$16,IF(F1538&lt;Premissas!$B$12,Premissas!$B$17,Premissas!$B$18)))))</f>
        <v/>
      </c>
      <c r="L1538" s="5">
        <f>K1538/Premissas!$B$4</f>
        <v/>
      </c>
      <c r="M1538" s="2">
        <f>IF(K1538=Premissas!$B$18,"SIM","NÃO")</f>
        <v/>
      </c>
    </row>
    <row r="1539">
      <c r="A1539" s="2" t="inlineStr">
        <is>
          <t>5144485</t>
        </is>
      </c>
      <c r="B1539" s="2" t="inlineStr">
        <is>
          <t>Ezequiel Teodoro Batista</t>
        </is>
      </c>
      <c r="C1539" s="2" t="n">
        <v>1965</v>
      </c>
      <c r="D1539" s="2">
        <f>IFERROR(TEXTJOIN(" | ",TRUE,UNIQUE(FILTER(Detalhe_Registro!$C:$C,(Detalhe_Registro!$D:$D=A1539)*(Detalhe_Registro!$E:$E=B1539)*(Detalhe_Registro!$M:$M="SIM")))),"")</f>
        <v/>
      </c>
      <c r="E1539" s="2">
        <f>COUNTIFS(Detalhe_Registro!$D:$D,A1539,Detalhe_Registro!$E:$E,B1539,Detalhe_Registro!$M:$M,"SIM")</f>
        <v/>
      </c>
      <c r="F1539" s="2">
        <f>IFERROR(MAXIFS(Detalhe_Registro!$N:$N,Detalhe_Registro!$D:$D,A1539,Detalhe_Registro!$E:$E,B1539,Detalhe_Registro!$M:$M,"SIM"),0)</f>
        <v/>
      </c>
      <c r="G1539" s="2">
        <f>IFERROR(AVERAGEIFS(Detalhe_Registro!$N:$N,Detalhe_Registro!$D:$D,A1539,Detalhe_Registro!$E:$E,B1539,Detalhe_Registro!$M:$M,"SIM"),0)</f>
        <v/>
      </c>
      <c r="H1539" s="2">
        <f>SUMIFS(Detalhe_Registro!$F:$F,Detalhe_Registro!$D:$D,A1539,Detalhe_Registro!$E:$E,B1539,Detalhe_Registro!$M:$M,"SIM")</f>
        <v/>
      </c>
      <c r="I1539" s="2">
        <f>SUMIFS(Detalhe_Registro!$G:$G,Detalhe_Registro!$D:$D,A1539,Detalhe_Registro!$E:$E,B1539,Detalhe_Registro!$M:$M,"SIM")</f>
        <v/>
      </c>
      <c r="J1539" s="2">
        <f>IF(F1539&lt;Premissas!$B$8,"&lt; 1,00",IF(F1539&lt;Premissas!$B$9,"1,00 – 1,19",IF(F1539&lt;Premissas!$B$10,"1,20 – 1,39",IF(F1539&lt;Premissas!$B$11,"1,40 – 1,59",IF(F1539&lt;Premissas!$B$12,"1,60 – 1,99","≥ 2,00")))))</f>
        <v/>
      </c>
      <c r="K1539" s="5">
        <f>IF(F1539&lt;Premissas!$B$8,Premissas!$B$13,IF(F1539&lt;Premissas!$B$9,Premissas!$B$14,IF(F1539&lt;Premissas!$B$10,Premissas!$B$15,IF(F1539&lt;Premissas!$B$11,Premissas!$B$16,IF(F1539&lt;Premissas!$B$12,Premissas!$B$17,Premissas!$B$18)))))</f>
        <v/>
      </c>
      <c r="L1539" s="5">
        <f>K1539/Premissas!$B$4</f>
        <v/>
      </c>
      <c r="M1539" s="2">
        <f>IF(K1539=Premissas!$B$18,"SIM","NÃO")</f>
        <v/>
      </c>
    </row>
    <row r="1540">
      <c r="A1540" s="2" t="inlineStr">
        <is>
          <t>5861624</t>
        </is>
      </c>
      <c r="B1540" s="2" t="inlineStr">
        <is>
          <t>FABRICIO SILVA</t>
        </is>
      </c>
      <c r="C1540" s="2" t="n">
        <v>1965</v>
      </c>
      <c r="D1540" s="2">
        <f>IFERROR(TEXTJOIN(" | ",TRUE,UNIQUE(FILTER(Detalhe_Registro!$C:$C,(Detalhe_Registro!$D:$D=A1540)*(Detalhe_Registro!$E:$E=B1540)*(Detalhe_Registro!$M:$M="SIM")))),"")</f>
        <v/>
      </c>
      <c r="E1540" s="2">
        <f>COUNTIFS(Detalhe_Registro!$D:$D,A1540,Detalhe_Registro!$E:$E,B1540,Detalhe_Registro!$M:$M,"SIM")</f>
        <v/>
      </c>
      <c r="F1540" s="2">
        <f>IFERROR(MAXIFS(Detalhe_Registro!$N:$N,Detalhe_Registro!$D:$D,A1540,Detalhe_Registro!$E:$E,B1540,Detalhe_Registro!$M:$M,"SIM"),0)</f>
        <v/>
      </c>
      <c r="G1540" s="2">
        <f>IFERROR(AVERAGEIFS(Detalhe_Registro!$N:$N,Detalhe_Registro!$D:$D,A1540,Detalhe_Registro!$E:$E,B1540,Detalhe_Registro!$M:$M,"SIM"),0)</f>
        <v/>
      </c>
      <c r="H1540" s="2">
        <f>SUMIFS(Detalhe_Registro!$F:$F,Detalhe_Registro!$D:$D,A1540,Detalhe_Registro!$E:$E,B1540,Detalhe_Registro!$M:$M,"SIM")</f>
        <v/>
      </c>
      <c r="I1540" s="2">
        <f>SUMIFS(Detalhe_Registro!$G:$G,Detalhe_Registro!$D:$D,A1540,Detalhe_Registro!$E:$E,B1540,Detalhe_Registro!$M:$M,"SIM")</f>
        <v/>
      </c>
      <c r="J1540" s="2">
        <f>IF(F1540&lt;Premissas!$B$8,"&lt; 1,00",IF(F1540&lt;Premissas!$B$9,"1,00 – 1,19",IF(F1540&lt;Premissas!$B$10,"1,20 – 1,39",IF(F1540&lt;Premissas!$B$11,"1,40 – 1,59",IF(F1540&lt;Premissas!$B$12,"1,60 – 1,99","≥ 2,00")))))</f>
        <v/>
      </c>
      <c r="K1540" s="5">
        <f>IF(F1540&lt;Premissas!$B$8,Premissas!$B$13,IF(F1540&lt;Premissas!$B$9,Premissas!$B$14,IF(F1540&lt;Premissas!$B$10,Premissas!$B$15,IF(F1540&lt;Premissas!$B$11,Premissas!$B$16,IF(F1540&lt;Premissas!$B$12,Premissas!$B$17,Premissas!$B$18)))))</f>
        <v/>
      </c>
      <c r="L1540" s="5">
        <f>K1540/Premissas!$B$4</f>
        <v/>
      </c>
      <c r="M1540" s="2">
        <f>IF(K1540=Premissas!$B$18,"SIM","NÃO")</f>
        <v/>
      </c>
    </row>
    <row r="1541">
      <c r="A1541" s="2" t="inlineStr">
        <is>
          <t>5659817</t>
        </is>
      </c>
      <c r="B1541" s="2" t="inlineStr">
        <is>
          <t>FELIPE ALVES</t>
        </is>
      </c>
      <c r="C1541" s="2" t="n">
        <v>1965</v>
      </c>
      <c r="D1541" s="2">
        <f>IFERROR(TEXTJOIN(" | ",TRUE,UNIQUE(FILTER(Detalhe_Registro!$C:$C,(Detalhe_Registro!$D:$D=A1541)*(Detalhe_Registro!$E:$E=B1541)*(Detalhe_Registro!$M:$M="SIM")))),"")</f>
        <v/>
      </c>
      <c r="E1541" s="2">
        <f>COUNTIFS(Detalhe_Registro!$D:$D,A1541,Detalhe_Registro!$E:$E,B1541,Detalhe_Registro!$M:$M,"SIM")</f>
        <v/>
      </c>
      <c r="F1541" s="2">
        <f>IFERROR(MAXIFS(Detalhe_Registro!$N:$N,Detalhe_Registro!$D:$D,A1541,Detalhe_Registro!$E:$E,B1541,Detalhe_Registro!$M:$M,"SIM"),0)</f>
        <v/>
      </c>
      <c r="G1541" s="2">
        <f>IFERROR(AVERAGEIFS(Detalhe_Registro!$N:$N,Detalhe_Registro!$D:$D,A1541,Detalhe_Registro!$E:$E,B1541,Detalhe_Registro!$M:$M,"SIM"),0)</f>
        <v/>
      </c>
      <c r="H1541" s="2">
        <f>SUMIFS(Detalhe_Registro!$F:$F,Detalhe_Registro!$D:$D,A1541,Detalhe_Registro!$E:$E,B1541,Detalhe_Registro!$M:$M,"SIM")</f>
        <v/>
      </c>
      <c r="I1541" s="2">
        <f>SUMIFS(Detalhe_Registro!$G:$G,Detalhe_Registro!$D:$D,A1541,Detalhe_Registro!$E:$E,B1541,Detalhe_Registro!$M:$M,"SIM")</f>
        <v/>
      </c>
      <c r="J1541" s="2">
        <f>IF(F1541&lt;Premissas!$B$8,"&lt; 1,00",IF(F1541&lt;Premissas!$B$9,"1,00 – 1,19",IF(F1541&lt;Premissas!$B$10,"1,20 – 1,39",IF(F1541&lt;Premissas!$B$11,"1,40 – 1,59",IF(F1541&lt;Premissas!$B$12,"1,60 – 1,99","≥ 2,00")))))</f>
        <v/>
      </c>
      <c r="K1541" s="5">
        <f>IF(F1541&lt;Premissas!$B$8,Premissas!$B$13,IF(F1541&lt;Premissas!$B$9,Premissas!$B$14,IF(F1541&lt;Premissas!$B$10,Premissas!$B$15,IF(F1541&lt;Premissas!$B$11,Premissas!$B$16,IF(F1541&lt;Premissas!$B$12,Premissas!$B$17,Premissas!$B$18)))))</f>
        <v/>
      </c>
      <c r="L1541" s="5">
        <f>K1541/Premissas!$B$4</f>
        <v/>
      </c>
      <c r="M1541" s="2">
        <f>IF(K1541=Premissas!$B$18,"SIM","NÃO")</f>
        <v/>
      </c>
    </row>
    <row r="1542">
      <c r="A1542" s="2" t="inlineStr">
        <is>
          <t>5321450</t>
        </is>
      </c>
      <c r="B1542" s="2" t="inlineStr">
        <is>
          <t>FELIPE COPE CAMPOS</t>
        </is>
      </c>
      <c r="C1542" s="2" t="n">
        <v>1965</v>
      </c>
      <c r="D1542" s="2">
        <f>IFERROR(TEXTJOIN(" | ",TRUE,UNIQUE(FILTER(Detalhe_Registro!$C:$C,(Detalhe_Registro!$D:$D=A1542)*(Detalhe_Registro!$E:$E=B1542)*(Detalhe_Registro!$M:$M="SIM")))),"")</f>
        <v/>
      </c>
      <c r="E1542" s="2">
        <f>COUNTIFS(Detalhe_Registro!$D:$D,A1542,Detalhe_Registro!$E:$E,B1542,Detalhe_Registro!$M:$M,"SIM")</f>
        <v/>
      </c>
      <c r="F1542" s="2">
        <f>IFERROR(MAXIFS(Detalhe_Registro!$N:$N,Detalhe_Registro!$D:$D,A1542,Detalhe_Registro!$E:$E,B1542,Detalhe_Registro!$M:$M,"SIM"),0)</f>
        <v/>
      </c>
      <c r="G1542" s="2">
        <f>IFERROR(AVERAGEIFS(Detalhe_Registro!$N:$N,Detalhe_Registro!$D:$D,A1542,Detalhe_Registro!$E:$E,B1542,Detalhe_Registro!$M:$M,"SIM"),0)</f>
        <v/>
      </c>
      <c r="H1542" s="2">
        <f>SUMIFS(Detalhe_Registro!$F:$F,Detalhe_Registro!$D:$D,A1542,Detalhe_Registro!$E:$E,B1542,Detalhe_Registro!$M:$M,"SIM")</f>
        <v/>
      </c>
      <c r="I1542" s="2">
        <f>SUMIFS(Detalhe_Registro!$G:$G,Detalhe_Registro!$D:$D,A1542,Detalhe_Registro!$E:$E,B1542,Detalhe_Registro!$M:$M,"SIM")</f>
        <v/>
      </c>
      <c r="J1542" s="2">
        <f>IF(F1542&lt;Premissas!$B$8,"&lt; 1,00",IF(F1542&lt;Premissas!$B$9,"1,00 – 1,19",IF(F1542&lt;Premissas!$B$10,"1,20 – 1,39",IF(F1542&lt;Premissas!$B$11,"1,40 – 1,59",IF(F1542&lt;Premissas!$B$12,"1,60 – 1,99","≥ 2,00")))))</f>
        <v/>
      </c>
      <c r="K1542" s="5">
        <f>IF(F1542&lt;Premissas!$B$8,Premissas!$B$13,IF(F1542&lt;Premissas!$B$9,Premissas!$B$14,IF(F1542&lt;Premissas!$B$10,Premissas!$B$15,IF(F1542&lt;Premissas!$B$11,Premissas!$B$16,IF(F1542&lt;Premissas!$B$12,Premissas!$B$17,Premissas!$B$18)))))</f>
        <v/>
      </c>
      <c r="L1542" s="5">
        <f>K1542/Premissas!$B$4</f>
        <v/>
      </c>
      <c r="M1542" s="2">
        <f>IF(K1542=Premissas!$B$18,"SIM","NÃO")</f>
        <v/>
      </c>
    </row>
    <row r="1543">
      <c r="A1543" s="2" t="inlineStr">
        <is>
          <t>5660815</t>
        </is>
      </c>
      <c r="B1543" s="2" t="inlineStr">
        <is>
          <t>FELIPE RAIMUNDO</t>
        </is>
      </c>
      <c r="C1543" s="2" t="n">
        <v>1965</v>
      </c>
      <c r="D1543" s="2">
        <f>IFERROR(TEXTJOIN(" | ",TRUE,UNIQUE(FILTER(Detalhe_Registro!$C:$C,(Detalhe_Registro!$D:$D=A1543)*(Detalhe_Registro!$E:$E=B1543)*(Detalhe_Registro!$M:$M="SIM")))),"")</f>
        <v/>
      </c>
      <c r="E1543" s="2">
        <f>COUNTIFS(Detalhe_Registro!$D:$D,A1543,Detalhe_Registro!$E:$E,B1543,Detalhe_Registro!$M:$M,"SIM")</f>
        <v/>
      </c>
      <c r="F1543" s="2">
        <f>IFERROR(MAXIFS(Detalhe_Registro!$N:$N,Detalhe_Registro!$D:$D,A1543,Detalhe_Registro!$E:$E,B1543,Detalhe_Registro!$M:$M,"SIM"),0)</f>
        <v/>
      </c>
      <c r="G1543" s="2">
        <f>IFERROR(AVERAGEIFS(Detalhe_Registro!$N:$N,Detalhe_Registro!$D:$D,A1543,Detalhe_Registro!$E:$E,B1543,Detalhe_Registro!$M:$M,"SIM"),0)</f>
        <v/>
      </c>
      <c r="H1543" s="2">
        <f>SUMIFS(Detalhe_Registro!$F:$F,Detalhe_Registro!$D:$D,A1543,Detalhe_Registro!$E:$E,B1543,Detalhe_Registro!$M:$M,"SIM")</f>
        <v/>
      </c>
      <c r="I1543" s="2">
        <f>SUMIFS(Detalhe_Registro!$G:$G,Detalhe_Registro!$D:$D,A1543,Detalhe_Registro!$E:$E,B1543,Detalhe_Registro!$M:$M,"SIM")</f>
        <v/>
      </c>
      <c r="J1543" s="2">
        <f>IF(F1543&lt;Premissas!$B$8,"&lt; 1,00",IF(F1543&lt;Premissas!$B$9,"1,00 – 1,19",IF(F1543&lt;Premissas!$B$10,"1,20 – 1,39",IF(F1543&lt;Premissas!$B$11,"1,40 – 1,59",IF(F1543&lt;Premissas!$B$12,"1,60 – 1,99","≥ 2,00")))))</f>
        <v/>
      </c>
      <c r="K1543" s="5">
        <f>IF(F1543&lt;Premissas!$B$8,Premissas!$B$13,IF(F1543&lt;Premissas!$B$9,Premissas!$B$14,IF(F1543&lt;Premissas!$B$10,Premissas!$B$15,IF(F1543&lt;Premissas!$B$11,Premissas!$B$16,IF(F1543&lt;Premissas!$B$12,Premissas!$B$17,Premissas!$B$18)))))</f>
        <v/>
      </c>
      <c r="L1543" s="5">
        <f>K1543/Premissas!$B$4</f>
        <v/>
      </c>
      <c r="M1543" s="2">
        <f>IF(K1543=Premissas!$B$18,"SIM","NÃO")</f>
        <v/>
      </c>
    </row>
    <row r="1544">
      <c r="A1544" s="2" t="inlineStr">
        <is>
          <t>5540461</t>
        </is>
      </c>
      <c r="B1544" s="2" t="inlineStr">
        <is>
          <t>FERNANDO ALONSO DA SILVA</t>
        </is>
      </c>
      <c r="C1544" s="2" t="n">
        <v>1965</v>
      </c>
      <c r="D1544" s="2">
        <f>IFERROR(TEXTJOIN(" | ",TRUE,UNIQUE(FILTER(Detalhe_Registro!$C:$C,(Detalhe_Registro!$D:$D=A1544)*(Detalhe_Registro!$E:$E=B1544)*(Detalhe_Registro!$M:$M="SIM")))),"")</f>
        <v/>
      </c>
      <c r="E1544" s="2">
        <f>COUNTIFS(Detalhe_Registro!$D:$D,A1544,Detalhe_Registro!$E:$E,B1544,Detalhe_Registro!$M:$M,"SIM")</f>
        <v/>
      </c>
      <c r="F1544" s="2">
        <f>IFERROR(MAXIFS(Detalhe_Registro!$N:$N,Detalhe_Registro!$D:$D,A1544,Detalhe_Registro!$E:$E,B1544,Detalhe_Registro!$M:$M,"SIM"),0)</f>
        <v/>
      </c>
      <c r="G1544" s="2">
        <f>IFERROR(AVERAGEIFS(Detalhe_Registro!$N:$N,Detalhe_Registro!$D:$D,A1544,Detalhe_Registro!$E:$E,B1544,Detalhe_Registro!$M:$M,"SIM"),0)</f>
        <v/>
      </c>
      <c r="H1544" s="2">
        <f>SUMIFS(Detalhe_Registro!$F:$F,Detalhe_Registro!$D:$D,A1544,Detalhe_Registro!$E:$E,B1544,Detalhe_Registro!$M:$M,"SIM")</f>
        <v/>
      </c>
      <c r="I1544" s="2">
        <f>SUMIFS(Detalhe_Registro!$G:$G,Detalhe_Registro!$D:$D,A1544,Detalhe_Registro!$E:$E,B1544,Detalhe_Registro!$M:$M,"SIM")</f>
        <v/>
      </c>
      <c r="J1544" s="2">
        <f>IF(F1544&lt;Premissas!$B$8,"&lt; 1,00",IF(F1544&lt;Premissas!$B$9,"1,00 – 1,19",IF(F1544&lt;Premissas!$B$10,"1,20 – 1,39",IF(F1544&lt;Premissas!$B$11,"1,40 – 1,59",IF(F1544&lt;Premissas!$B$12,"1,60 – 1,99","≥ 2,00")))))</f>
        <v/>
      </c>
      <c r="K1544" s="5">
        <f>IF(F1544&lt;Premissas!$B$8,Premissas!$B$13,IF(F1544&lt;Premissas!$B$9,Premissas!$B$14,IF(F1544&lt;Premissas!$B$10,Premissas!$B$15,IF(F1544&lt;Premissas!$B$11,Premissas!$B$16,IF(F1544&lt;Premissas!$B$12,Premissas!$B$17,Premissas!$B$18)))))</f>
        <v/>
      </c>
      <c r="L1544" s="5">
        <f>K1544/Premissas!$B$4</f>
        <v/>
      </c>
      <c r="M1544" s="2">
        <f>IF(K1544=Premissas!$B$18,"SIM","NÃO")</f>
        <v/>
      </c>
    </row>
    <row r="1545">
      <c r="A1545" s="2" t="inlineStr">
        <is>
          <t>4478452</t>
        </is>
      </c>
      <c r="B1545" s="2" t="inlineStr">
        <is>
          <t>FERNANDO ANTONIO DA SILVA</t>
        </is>
      </c>
      <c r="C1545" s="2" t="n">
        <v>1965</v>
      </c>
      <c r="D1545" s="2">
        <f>IFERROR(TEXTJOIN(" | ",TRUE,UNIQUE(FILTER(Detalhe_Registro!$C:$C,(Detalhe_Registro!$D:$D=A1545)*(Detalhe_Registro!$E:$E=B1545)*(Detalhe_Registro!$M:$M="SIM")))),"")</f>
        <v/>
      </c>
      <c r="E1545" s="2">
        <f>COUNTIFS(Detalhe_Registro!$D:$D,A1545,Detalhe_Registro!$E:$E,B1545,Detalhe_Registro!$M:$M,"SIM")</f>
        <v/>
      </c>
      <c r="F1545" s="2">
        <f>IFERROR(MAXIFS(Detalhe_Registro!$N:$N,Detalhe_Registro!$D:$D,A1545,Detalhe_Registro!$E:$E,B1545,Detalhe_Registro!$M:$M,"SIM"),0)</f>
        <v/>
      </c>
      <c r="G1545" s="2">
        <f>IFERROR(AVERAGEIFS(Detalhe_Registro!$N:$N,Detalhe_Registro!$D:$D,A1545,Detalhe_Registro!$E:$E,B1545,Detalhe_Registro!$M:$M,"SIM"),0)</f>
        <v/>
      </c>
      <c r="H1545" s="2">
        <f>SUMIFS(Detalhe_Registro!$F:$F,Detalhe_Registro!$D:$D,A1545,Detalhe_Registro!$E:$E,B1545,Detalhe_Registro!$M:$M,"SIM")</f>
        <v/>
      </c>
      <c r="I1545" s="2">
        <f>SUMIFS(Detalhe_Registro!$G:$G,Detalhe_Registro!$D:$D,A1545,Detalhe_Registro!$E:$E,B1545,Detalhe_Registro!$M:$M,"SIM")</f>
        <v/>
      </c>
      <c r="J1545" s="2">
        <f>IF(F1545&lt;Premissas!$B$8,"&lt; 1,00",IF(F1545&lt;Premissas!$B$9,"1,00 – 1,19",IF(F1545&lt;Premissas!$B$10,"1,20 – 1,39",IF(F1545&lt;Premissas!$B$11,"1,40 – 1,59",IF(F1545&lt;Premissas!$B$12,"1,60 – 1,99","≥ 2,00")))))</f>
        <v/>
      </c>
      <c r="K1545" s="5">
        <f>IF(F1545&lt;Premissas!$B$8,Premissas!$B$13,IF(F1545&lt;Premissas!$B$9,Premissas!$B$14,IF(F1545&lt;Premissas!$B$10,Premissas!$B$15,IF(F1545&lt;Premissas!$B$11,Premissas!$B$16,IF(F1545&lt;Premissas!$B$12,Premissas!$B$17,Premissas!$B$18)))))</f>
        <v/>
      </c>
      <c r="L1545" s="5">
        <f>K1545/Premissas!$B$4</f>
        <v/>
      </c>
      <c r="M1545" s="2">
        <f>IF(K1545=Premissas!$B$18,"SIM","NÃO")</f>
        <v/>
      </c>
    </row>
    <row r="1546">
      <c r="A1546" s="2" t="inlineStr">
        <is>
          <t>175780</t>
        </is>
      </c>
      <c r="B1546" s="2" t="inlineStr">
        <is>
          <t>FERNANDO CIRILO DE LACERDA</t>
        </is>
      </c>
      <c r="C1546" s="2" t="n">
        <v>1965</v>
      </c>
      <c r="D1546" s="2">
        <f>IFERROR(TEXTJOIN(" | ",TRUE,UNIQUE(FILTER(Detalhe_Registro!$C:$C,(Detalhe_Registro!$D:$D=A1546)*(Detalhe_Registro!$E:$E=B1546)*(Detalhe_Registro!$M:$M="SIM")))),"")</f>
        <v/>
      </c>
      <c r="E1546" s="2">
        <f>COUNTIFS(Detalhe_Registro!$D:$D,A1546,Detalhe_Registro!$E:$E,B1546,Detalhe_Registro!$M:$M,"SIM")</f>
        <v/>
      </c>
      <c r="F1546" s="2">
        <f>IFERROR(MAXIFS(Detalhe_Registro!$N:$N,Detalhe_Registro!$D:$D,A1546,Detalhe_Registro!$E:$E,B1546,Detalhe_Registro!$M:$M,"SIM"),0)</f>
        <v/>
      </c>
      <c r="G1546" s="2">
        <f>IFERROR(AVERAGEIFS(Detalhe_Registro!$N:$N,Detalhe_Registro!$D:$D,A1546,Detalhe_Registro!$E:$E,B1546,Detalhe_Registro!$M:$M,"SIM"),0)</f>
        <v/>
      </c>
      <c r="H1546" s="2">
        <f>SUMIFS(Detalhe_Registro!$F:$F,Detalhe_Registro!$D:$D,A1546,Detalhe_Registro!$E:$E,B1546,Detalhe_Registro!$M:$M,"SIM")</f>
        <v/>
      </c>
      <c r="I1546" s="2">
        <f>SUMIFS(Detalhe_Registro!$G:$G,Detalhe_Registro!$D:$D,A1546,Detalhe_Registro!$E:$E,B1546,Detalhe_Registro!$M:$M,"SIM")</f>
        <v/>
      </c>
      <c r="J1546" s="2">
        <f>IF(F1546&lt;Premissas!$B$8,"&lt; 1,00",IF(F1546&lt;Premissas!$B$9,"1,00 – 1,19",IF(F1546&lt;Premissas!$B$10,"1,20 – 1,39",IF(F1546&lt;Premissas!$B$11,"1,40 – 1,59",IF(F1546&lt;Premissas!$B$12,"1,60 – 1,99","≥ 2,00")))))</f>
        <v/>
      </c>
      <c r="K1546" s="5">
        <f>IF(F1546&lt;Premissas!$B$8,Premissas!$B$13,IF(F1546&lt;Premissas!$B$9,Premissas!$B$14,IF(F1546&lt;Premissas!$B$10,Premissas!$B$15,IF(F1546&lt;Premissas!$B$11,Premissas!$B$16,IF(F1546&lt;Premissas!$B$12,Premissas!$B$17,Premissas!$B$18)))))</f>
        <v/>
      </c>
      <c r="L1546" s="5">
        <f>K1546/Premissas!$B$4</f>
        <v/>
      </c>
      <c r="M1546" s="2">
        <f>IF(K1546=Premissas!$B$18,"SIM","NÃO")</f>
        <v/>
      </c>
    </row>
    <row r="1547">
      <c r="A1547" s="2" t="inlineStr">
        <is>
          <t>442548</t>
        </is>
      </c>
      <c r="B1547" s="2" t="inlineStr">
        <is>
          <t>FRANCILENE RODRIGUES DE SOUSA</t>
        </is>
      </c>
      <c r="C1547" s="2" t="n">
        <v>1965</v>
      </c>
      <c r="D1547" s="2">
        <f>IFERROR(TEXTJOIN(" | ",TRUE,UNIQUE(FILTER(Detalhe_Registro!$C:$C,(Detalhe_Registro!$D:$D=A1547)*(Detalhe_Registro!$E:$E=B1547)*(Detalhe_Registro!$M:$M="SIM")))),"")</f>
        <v/>
      </c>
      <c r="E1547" s="2">
        <f>COUNTIFS(Detalhe_Registro!$D:$D,A1547,Detalhe_Registro!$E:$E,B1547,Detalhe_Registro!$M:$M,"SIM")</f>
        <v/>
      </c>
      <c r="F1547" s="2">
        <f>IFERROR(MAXIFS(Detalhe_Registro!$N:$N,Detalhe_Registro!$D:$D,A1547,Detalhe_Registro!$E:$E,B1547,Detalhe_Registro!$M:$M,"SIM"),0)</f>
        <v/>
      </c>
      <c r="G1547" s="2">
        <f>IFERROR(AVERAGEIFS(Detalhe_Registro!$N:$N,Detalhe_Registro!$D:$D,A1547,Detalhe_Registro!$E:$E,B1547,Detalhe_Registro!$M:$M,"SIM"),0)</f>
        <v/>
      </c>
      <c r="H1547" s="2">
        <f>SUMIFS(Detalhe_Registro!$F:$F,Detalhe_Registro!$D:$D,A1547,Detalhe_Registro!$E:$E,B1547,Detalhe_Registro!$M:$M,"SIM")</f>
        <v/>
      </c>
      <c r="I1547" s="2">
        <f>SUMIFS(Detalhe_Registro!$G:$G,Detalhe_Registro!$D:$D,A1547,Detalhe_Registro!$E:$E,B1547,Detalhe_Registro!$M:$M,"SIM")</f>
        <v/>
      </c>
      <c r="J1547" s="2">
        <f>IF(F1547&lt;Premissas!$B$8,"&lt; 1,00",IF(F1547&lt;Premissas!$B$9,"1,00 – 1,19",IF(F1547&lt;Premissas!$B$10,"1,20 – 1,39",IF(F1547&lt;Premissas!$B$11,"1,40 – 1,59",IF(F1547&lt;Premissas!$B$12,"1,60 – 1,99","≥ 2,00")))))</f>
        <v/>
      </c>
      <c r="K1547" s="5">
        <f>IF(F1547&lt;Premissas!$B$8,Premissas!$B$13,IF(F1547&lt;Premissas!$B$9,Premissas!$B$14,IF(F1547&lt;Premissas!$B$10,Premissas!$B$15,IF(F1547&lt;Premissas!$B$11,Premissas!$B$16,IF(F1547&lt;Premissas!$B$12,Premissas!$B$17,Premissas!$B$18)))))</f>
        <v/>
      </c>
      <c r="L1547" s="5">
        <f>K1547/Premissas!$B$4</f>
        <v/>
      </c>
      <c r="M1547" s="2">
        <f>IF(K1547=Premissas!$B$18,"SIM","NÃO")</f>
        <v/>
      </c>
    </row>
    <row r="1548">
      <c r="A1548" s="2" t="inlineStr">
        <is>
          <t>5475325</t>
        </is>
      </c>
      <c r="B1548" s="2" t="inlineStr">
        <is>
          <t>FRANCISCO RINALDO</t>
        </is>
      </c>
      <c r="C1548" s="2" t="n">
        <v>1965</v>
      </c>
      <c r="D1548" s="2">
        <f>IFERROR(TEXTJOIN(" | ",TRUE,UNIQUE(FILTER(Detalhe_Registro!$C:$C,(Detalhe_Registro!$D:$D=A1548)*(Detalhe_Registro!$E:$E=B1548)*(Detalhe_Registro!$M:$M="SIM")))),"")</f>
        <v/>
      </c>
      <c r="E1548" s="2">
        <f>COUNTIFS(Detalhe_Registro!$D:$D,A1548,Detalhe_Registro!$E:$E,B1548,Detalhe_Registro!$M:$M,"SIM")</f>
        <v/>
      </c>
      <c r="F1548" s="2">
        <f>IFERROR(MAXIFS(Detalhe_Registro!$N:$N,Detalhe_Registro!$D:$D,A1548,Detalhe_Registro!$E:$E,B1548,Detalhe_Registro!$M:$M,"SIM"),0)</f>
        <v/>
      </c>
      <c r="G1548" s="2">
        <f>IFERROR(AVERAGEIFS(Detalhe_Registro!$N:$N,Detalhe_Registro!$D:$D,A1548,Detalhe_Registro!$E:$E,B1548,Detalhe_Registro!$M:$M,"SIM"),0)</f>
        <v/>
      </c>
      <c r="H1548" s="2">
        <f>SUMIFS(Detalhe_Registro!$F:$F,Detalhe_Registro!$D:$D,A1548,Detalhe_Registro!$E:$E,B1548,Detalhe_Registro!$M:$M,"SIM")</f>
        <v/>
      </c>
      <c r="I1548" s="2">
        <f>SUMIFS(Detalhe_Registro!$G:$G,Detalhe_Registro!$D:$D,A1548,Detalhe_Registro!$E:$E,B1548,Detalhe_Registro!$M:$M,"SIM")</f>
        <v/>
      </c>
      <c r="J1548" s="2">
        <f>IF(F1548&lt;Premissas!$B$8,"&lt; 1,00",IF(F1548&lt;Premissas!$B$9,"1,00 – 1,19",IF(F1548&lt;Premissas!$B$10,"1,20 – 1,39",IF(F1548&lt;Premissas!$B$11,"1,40 – 1,59",IF(F1548&lt;Premissas!$B$12,"1,60 – 1,99","≥ 2,00")))))</f>
        <v/>
      </c>
      <c r="K1548" s="5">
        <f>IF(F1548&lt;Premissas!$B$8,Premissas!$B$13,IF(F1548&lt;Premissas!$B$9,Premissas!$B$14,IF(F1548&lt;Premissas!$B$10,Premissas!$B$15,IF(F1548&lt;Premissas!$B$11,Premissas!$B$16,IF(F1548&lt;Premissas!$B$12,Premissas!$B$17,Premissas!$B$18)))))</f>
        <v/>
      </c>
      <c r="L1548" s="5">
        <f>K1548/Premissas!$B$4</f>
        <v/>
      </c>
      <c r="M1548" s="2">
        <f>IF(K1548=Premissas!$B$18,"SIM","NÃO")</f>
        <v/>
      </c>
    </row>
    <row r="1549">
      <c r="A1549" s="2" t="inlineStr">
        <is>
          <t>5995000</t>
        </is>
      </c>
      <c r="B1549" s="2" t="inlineStr">
        <is>
          <t>Fabio Felipe</t>
        </is>
      </c>
      <c r="C1549" s="2" t="n">
        <v>1965</v>
      </c>
      <c r="D1549" s="2">
        <f>IFERROR(TEXTJOIN(" | ",TRUE,UNIQUE(FILTER(Detalhe_Registro!$C:$C,(Detalhe_Registro!$D:$D=A1549)*(Detalhe_Registro!$E:$E=B1549)*(Detalhe_Registro!$M:$M="SIM")))),"")</f>
        <v/>
      </c>
      <c r="E1549" s="2">
        <f>COUNTIFS(Detalhe_Registro!$D:$D,A1549,Detalhe_Registro!$E:$E,B1549,Detalhe_Registro!$M:$M,"SIM")</f>
        <v/>
      </c>
      <c r="F1549" s="2">
        <f>IFERROR(MAXIFS(Detalhe_Registro!$N:$N,Detalhe_Registro!$D:$D,A1549,Detalhe_Registro!$E:$E,B1549,Detalhe_Registro!$M:$M,"SIM"),0)</f>
        <v/>
      </c>
      <c r="G1549" s="2">
        <f>IFERROR(AVERAGEIFS(Detalhe_Registro!$N:$N,Detalhe_Registro!$D:$D,A1549,Detalhe_Registro!$E:$E,B1549,Detalhe_Registro!$M:$M,"SIM"),0)</f>
        <v/>
      </c>
      <c r="H1549" s="2">
        <f>SUMIFS(Detalhe_Registro!$F:$F,Detalhe_Registro!$D:$D,A1549,Detalhe_Registro!$E:$E,B1549,Detalhe_Registro!$M:$M,"SIM")</f>
        <v/>
      </c>
      <c r="I1549" s="2">
        <f>SUMIFS(Detalhe_Registro!$G:$G,Detalhe_Registro!$D:$D,A1549,Detalhe_Registro!$E:$E,B1549,Detalhe_Registro!$M:$M,"SIM")</f>
        <v/>
      </c>
      <c r="J1549" s="2">
        <f>IF(F1549&lt;Premissas!$B$8,"&lt; 1,00",IF(F1549&lt;Premissas!$B$9,"1,00 – 1,19",IF(F1549&lt;Premissas!$B$10,"1,20 – 1,39",IF(F1549&lt;Premissas!$B$11,"1,40 – 1,59",IF(F1549&lt;Premissas!$B$12,"1,60 – 1,99","≥ 2,00")))))</f>
        <v/>
      </c>
      <c r="K1549" s="5">
        <f>IF(F1549&lt;Premissas!$B$8,Premissas!$B$13,IF(F1549&lt;Premissas!$B$9,Premissas!$B$14,IF(F1549&lt;Premissas!$B$10,Premissas!$B$15,IF(F1549&lt;Premissas!$B$11,Premissas!$B$16,IF(F1549&lt;Premissas!$B$12,Premissas!$B$17,Premissas!$B$18)))))</f>
        <v/>
      </c>
      <c r="L1549" s="5">
        <f>K1549/Premissas!$B$4</f>
        <v/>
      </c>
      <c r="M1549" s="2">
        <f>IF(K1549=Premissas!$B$18,"SIM","NÃO")</f>
        <v/>
      </c>
    </row>
    <row r="1550">
      <c r="A1550" s="2" t="inlineStr">
        <is>
          <t>6016367</t>
        </is>
      </c>
      <c r="B1550" s="2" t="inlineStr">
        <is>
          <t>Fabricio Gomes Da Silva</t>
        </is>
      </c>
      <c r="C1550" s="2" t="n">
        <v>1965</v>
      </c>
      <c r="D1550" s="2">
        <f>IFERROR(TEXTJOIN(" | ",TRUE,UNIQUE(FILTER(Detalhe_Registro!$C:$C,(Detalhe_Registro!$D:$D=A1550)*(Detalhe_Registro!$E:$E=B1550)*(Detalhe_Registro!$M:$M="SIM")))),"")</f>
        <v/>
      </c>
      <c r="E1550" s="2">
        <f>COUNTIFS(Detalhe_Registro!$D:$D,A1550,Detalhe_Registro!$E:$E,B1550,Detalhe_Registro!$M:$M,"SIM")</f>
        <v/>
      </c>
      <c r="F1550" s="2">
        <f>IFERROR(MAXIFS(Detalhe_Registro!$N:$N,Detalhe_Registro!$D:$D,A1550,Detalhe_Registro!$E:$E,B1550,Detalhe_Registro!$M:$M,"SIM"),0)</f>
        <v/>
      </c>
      <c r="G1550" s="2">
        <f>IFERROR(AVERAGEIFS(Detalhe_Registro!$N:$N,Detalhe_Registro!$D:$D,A1550,Detalhe_Registro!$E:$E,B1550,Detalhe_Registro!$M:$M,"SIM"),0)</f>
        <v/>
      </c>
      <c r="H1550" s="2">
        <f>SUMIFS(Detalhe_Registro!$F:$F,Detalhe_Registro!$D:$D,A1550,Detalhe_Registro!$E:$E,B1550,Detalhe_Registro!$M:$M,"SIM")</f>
        <v/>
      </c>
      <c r="I1550" s="2">
        <f>SUMIFS(Detalhe_Registro!$G:$G,Detalhe_Registro!$D:$D,A1550,Detalhe_Registro!$E:$E,B1550,Detalhe_Registro!$M:$M,"SIM")</f>
        <v/>
      </c>
      <c r="J1550" s="2">
        <f>IF(F1550&lt;Premissas!$B$8,"&lt; 1,00",IF(F1550&lt;Premissas!$B$9,"1,00 – 1,19",IF(F1550&lt;Premissas!$B$10,"1,20 – 1,39",IF(F1550&lt;Premissas!$B$11,"1,40 – 1,59",IF(F1550&lt;Premissas!$B$12,"1,60 – 1,99","≥ 2,00")))))</f>
        <v/>
      </c>
      <c r="K1550" s="5">
        <f>IF(F1550&lt;Premissas!$B$8,Premissas!$B$13,IF(F1550&lt;Premissas!$B$9,Premissas!$B$14,IF(F1550&lt;Premissas!$B$10,Premissas!$B$15,IF(F1550&lt;Premissas!$B$11,Premissas!$B$16,IF(F1550&lt;Premissas!$B$12,Premissas!$B$17,Premissas!$B$18)))))</f>
        <v/>
      </c>
      <c r="L1550" s="5">
        <f>K1550/Premissas!$B$4</f>
        <v/>
      </c>
      <c r="M1550" s="2">
        <f>IF(K1550=Premissas!$B$18,"SIM","NÃO")</f>
        <v/>
      </c>
    </row>
    <row r="1551">
      <c r="A1551" s="2" t="inlineStr">
        <is>
          <t>5665469</t>
        </is>
      </c>
      <c r="B1551" s="2" t="inlineStr">
        <is>
          <t>Fagner Santana Nogueira</t>
        </is>
      </c>
      <c r="C1551" s="2" t="n">
        <v>1965</v>
      </c>
      <c r="D1551" s="2">
        <f>IFERROR(TEXTJOIN(" | ",TRUE,UNIQUE(FILTER(Detalhe_Registro!$C:$C,(Detalhe_Registro!$D:$D=A1551)*(Detalhe_Registro!$E:$E=B1551)*(Detalhe_Registro!$M:$M="SIM")))),"")</f>
        <v/>
      </c>
      <c r="E1551" s="2">
        <f>COUNTIFS(Detalhe_Registro!$D:$D,A1551,Detalhe_Registro!$E:$E,B1551,Detalhe_Registro!$M:$M,"SIM")</f>
        <v/>
      </c>
      <c r="F1551" s="2">
        <f>IFERROR(MAXIFS(Detalhe_Registro!$N:$N,Detalhe_Registro!$D:$D,A1551,Detalhe_Registro!$E:$E,B1551,Detalhe_Registro!$M:$M,"SIM"),0)</f>
        <v/>
      </c>
      <c r="G1551" s="2">
        <f>IFERROR(AVERAGEIFS(Detalhe_Registro!$N:$N,Detalhe_Registro!$D:$D,A1551,Detalhe_Registro!$E:$E,B1551,Detalhe_Registro!$M:$M,"SIM"),0)</f>
        <v/>
      </c>
      <c r="H1551" s="2">
        <f>SUMIFS(Detalhe_Registro!$F:$F,Detalhe_Registro!$D:$D,A1551,Detalhe_Registro!$E:$E,B1551,Detalhe_Registro!$M:$M,"SIM")</f>
        <v/>
      </c>
      <c r="I1551" s="2">
        <f>SUMIFS(Detalhe_Registro!$G:$G,Detalhe_Registro!$D:$D,A1551,Detalhe_Registro!$E:$E,B1551,Detalhe_Registro!$M:$M,"SIM")</f>
        <v/>
      </c>
      <c r="J1551" s="2">
        <f>IF(F1551&lt;Premissas!$B$8,"&lt; 1,00",IF(F1551&lt;Premissas!$B$9,"1,00 – 1,19",IF(F1551&lt;Premissas!$B$10,"1,20 – 1,39",IF(F1551&lt;Premissas!$B$11,"1,40 – 1,59",IF(F1551&lt;Premissas!$B$12,"1,60 – 1,99","≥ 2,00")))))</f>
        <v/>
      </c>
      <c r="K1551" s="5">
        <f>IF(F1551&lt;Premissas!$B$8,Premissas!$B$13,IF(F1551&lt;Premissas!$B$9,Premissas!$B$14,IF(F1551&lt;Premissas!$B$10,Premissas!$B$15,IF(F1551&lt;Premissas!$B$11,Premissas!$B$16,IF(F1551&lt;Premissas!$B$12,Premissas!$B$17,Premissas!$B$18)))))</f>
        <v/>
      </c>
      <c r="L1551" s="5">
        <f>K1551/Premissas!$B$4</f>
        <v/>
      </c>
      <c r="M1551" s="2">
        <f>IF(K1551=Premissas!$B$18,"SIM","NÃO")</f>
        <v/>
      </c>
    </row>
    <row r="1552">
      <c r="A1552" s="2" t="inlineStr">
        <is>
          <t>6028527</t>
        </is>
      </c>
      <c r="B1552" s="2" t="inlineStr">
        <is>
          <t>Felipe Marcelo Da Silva</t>
        </is>
      </c>
      <c r="C1552" s="2" t="n">
        <v>1965</v>
      </c>
      <c r="D1552" s="2">
        <f>IFERROR(TEXTJOIN(" | ",TRUE,UNIQUE(FILTER(Detalhe_Registro!$C:$C,(Detalhe_Registro!$D:$D=A1552)*(Detalhe_Registro!$E:$E=B1552)*(Detalhe_Registro!$M:$M="SIM")))),"")</f>
        <v/>
      </c>
      <c r="E1552" s="2">
        <f>COUNTIFS(Detalhe_Registro!$D:$D,A1552,Detalhe_Registro!$E:$E,B1552,Detalhe_Registro!$M:$M,"SIM")</f>
        <v/>
      </c>
      <c r="F1552" s="2">
        <f>IFERROR(MAXIFS(Detalhe_Registro!$N:$N,Detalhe_Registro!$D:$D,A1552,Detalhe_Registro!$E:$E,B1552,Detalhe_Registro!$M:$M,"SIM"),0)</f>
        <v/>
      </c>
      <c r="G1552" s="2">
        <f>IFERROR(AVERAGEIFS(Detalhe_Registro!$N:$N,Detalhe_Registro!$D:$D,A1552,Detalhe_Registro!$E:$E,B1552,Detalhe_Registro!$M:$M,"SIM"),0)</f>
        <v/>
      </c>
      <c r="H1552" s="2">
        <f>SUMIFS(Detalhe_Registro!$F:$F,Detalhe_Registro!$D:$D,A1552,Detalhe_Registro!$E:$E,B1552,Detalhe_Registro!$M:$M,"SIM")</f>
        <v/>
      </c>
      <c r="I1552" s="2">
        <f>SUMIFS(Detalhe_Registro!$G:$G,Detalhe_Registro!$D:$D,A1552,Detalhe_Registro!$E:$E,B1552,Detalhe_Registro!$M:$M,"SIM")</f>
        <v/>
      </c>
      <c r="J1552" s="2">
        <f>IF(F1552&lt;Premissas!$B$8,"&lt; 1,00",IF(F1552&lt;Premissas!$B$9,"1,00 – 1,19",IF(F1552&lt;Premissas!$B$10,"1,20 – 1,39",IF(F1552&lt;Premissas!$B$11,"1,40 – 1,59",IF(F1552&lt;Premissas!$B$12,"1,60 – 1,99","≥ 2,00")))))</f>
        <v/>
      </c>
      <c r="K1552" s="5">
        <f>IF(F1552&lt;Premissas!$B$8,Premissas!$B$13,IF(F1552&lt;Premissas!$B$9,Premissas!$B$14,IF(F1552&lt;Premissas!$B$10,Premissas!$B$15,IF(F1552&lt;Premissas!$B$11,Premissas!$B$16,IF(F1552&lt;Premissas!$B$12,Premissas!$B$17,Premissas!$B$18)))))</f>
        <v/>
      </c>
      <c r="L1552" s="5">
        <f>K1552/Premissas!$B$4</f>
        <v/>
      </c>
      <c r="M1552" s="2">
        <f>IF(K1552=Premissas!$B$18,"SIM","NÃO")</f>
        <v/>
      </c>
    </row>
    <row r="1553">
      <c r="A1553" s="2" t="inlineStr">
        <is>
          <t>5994977</t>
        </is>
      </c>
      <c r="B1553" s="2" t="inlineStr">
        <is>
          <t>Fernanda Carolyne Freitas De Queiroz</t>
        </is>
      </c>
      <c r="C1553" s="2" t="n">
        <v>1965</v>
      </c>
      <c r="D1553" s="2">
        <f>IFERROR(TEXTJOIN(" | ",TRUE,UNIQUE(FILTER(Detalhe_Registro!$C:$C,(Detalhe_Registro!$D:$D=A1553)*(Detalhe_Registro!$E:$E=B1553)*(Detalhe_Registro!$M:$M="SIM")))),"")</f>
        <v/>
      </c>
      <c r="E1553" s="2">
        <f>COUNTIFS(Detalhe_Registro!$D:$D,A1553,Detalhe_Registro!$E:$E,B1553,Detalhe_Registro!$M:$M,"SIM")</f>
        <v/>
      </c>
      <c r="F1553" s="2">
        <f>IFERROR(MAXIFS(Detalhe_Registro!$N:$N,Detalhe_Registro!$D:$D,A1553,Detalhe_Registro!$E:$E,B1553,Detalhe_Registro!$M:$M,"SIM"),0)</f>
        <v/>
      </c>
      <c r="G1553" s="2">
        <f>IFERROR(AVERAGEIFS(Detalhe_Registro!$N:$N,Detalhe_Registro!$D:$D,A1553,Detalhe_Registro!$E:$E,B1553,Detalhe_Registro!$M:$M,"SIM"),0)</f>
        <v/>
      </c>
      <c r="H1553" s="2">
        <f>SUMIFS(Detalhe_Registro!$F:$F,Detalhe_Registro!$D:$D,A1553,Detalhe_Registro!$E:$E,B1553,Detalhe_Registro!$M:$M,"SIM")</f>
        <v/>
      </c>
      <c r="I1553" s="2">
        <f>SUMIFS(Detalhe_Registro!$G:$G,Detalhe_Registro!$D:$D,A1553,Detalhe_Registro!$E:$E,B1553,Detalhe_Registro!$M:$M,"SIM")</f>
        <v/>
      </c>
      <c r="J1553" s="2">
        <f>IF(F1553&lt;Premissas!$B$8,"&lt; 1,00",IF(F1553&lt;Premissas!$B$9,"1,00 – 1,19",IF(F1553&lt;Premissas!$B$10,"1,20 – 1,39",IF(F1553&lt;Premissas!$B$11,"1,40 – 1,59",IF(F1553&lt;Premissas!$B$12,"1,60 – 1,99","≥ 2,00")))))</f>
        <v/>
      </c>
      <c r="K1553" s="5">
        <f>IF(F1553&lt;Premissas!$B$8,Premissas!$B$13,IF(F1553&lt;Premissas!$B$9,Premissas!$B$14,IF(F1553&lt;Premissas!$B$10,Premissas!$B$15,IF(F1553&lt;Premissas!$B$11,Premissas!$B$16,IF(F1553&lt;Premissas!$B$12,Premissas!$B$17,Premissas!$B$18)))))</f>
        <v/>
      </c>
      <c r="L1553" s="5">
        <f>K1553/Premissas!$B$4</f>
        <v/>
      </c>
      <c r="M1553" s="2">
        <f>IF(K1553=Premissas!$B$18,"SIM","NÃO")</f>
        <v/>
      </c>
    </row>
    <row r="1554">
      <c r="A1554" s="2" t="inlineStr">
        <is>
          <t>5487587</t>
        </is>
      </c>
      <c r="B1554" s="2" t="inlineStr">
        <is>
          <t>Fernanda Clementino</t>
        </is>
      </c>
      <c r="C1554" s="2" t="n">
        <v>1965</v>
      </c>
      <c r="D1554" s="2">
        <f>IFERROR(TEXTJOIN(" | ",TRUE,UNIQUE(FILTER(Detalhe_Registro!$C:$C,(Detalhe_Registro!$D:$D=A1554)*(Detalhe_Registro!$E:$E=B1554)*(Detalhe_Registro!$M:$M="SIM")))),"")</f>
        <v/>
      </c>
      <c r="E1554" s="2">
        <f>COUNTIFS(Detalhe_Registro!$D:$D,A1554,Detalhe_Registro!$E:$E,B1554,Detalhe_Registro!$M:$M,"SIM")</f>
        <v/>
      </c>
      <c r="F1554" s="2">
        <f>IFERROR(MAXIFS(Detalhe_Registro!$N:$N,Detalhe_Registro!$D:$D,A1554,Detalhe_Registro!$E:$E,B1554,Detalhe_Registro!$M:$M,"SIM"),0)</f>
        <v/>
      </c>
      <c r="G1554" s="2">
        <f>IFERROR(AVERAGEIFS(Detalhe_Registro!$N:$N,Detalhe_Registro!$D:$D,A1554,Detalhe_Registro!$E:$E,B1554,Detalhe_Registro!$M:$M,"SIM"),0)</f>
        <v/>
      </c>
      <c r="H1554" s="2">
        <f>SUMIFS(Detalhe_Registro!$F:$F,Detalhe_Registro!$D:$D,A1554,Detalhe_Registro!$E:$E,B1554,Detalhe_Registro!$M:$M,"SIM")</f>
        <v/>
      </c>
      <c r="I1554" s="2">
        <f>SUMIFS(Detalhe_Registro!$G:$G,Detalhe_Registro!$D:$D,A1554,Detalhe_Registro!$E:$E,B1554,Detalhe_Registro!$M:$M,"SIM")</f>
        <v/>
      </c>
      <c r="J1554" s="2">
        <f>IF(F1554&lt;Premissas!$B$8,"&lt; 1,00",IF(F1554&lt;Premissas!$B$9,"1,00 – 1,19",IF(F1554&lt;Premissas!$B$10,"1,20 – 1,39",IF(F1554&lt;Premissas!$B$11,"1,40 – 1,59",IF(F1554&lt;Premissas!$B$12,"1,60 – 1,99","≥ 2,00")))))</f>
        <v/>
      </c>
      <c r="K1554" s="5">
        <f>IF(F1554&lt;Premissas!$B$8,Premissas!$B$13,IF(F1554&lt;Premissas!$B$9,Premissas!$B$14,IF(F1554&lt;Premissas!$B$10,Premissas!$B$15,IF(F1554&lt;Premissas!$B$11,Premissas!$B$16,IF(F1554&lt;Premissas!$B$12,Premissas!$B$17,Premissas!$B$18)))))</f>
        <v/>
      </c>
      <c r="L1554" s="5">
        <f>K1554/Premissas!$B$4</f>
        <v/>
      </c>
      <c r="M1554" s="2">
        <f>IF(K1554=Premissas!$B$18,"SIM","NÃO")</f>
        <v/>
      </c>
    </row>
    <row r="1555">
      <c r="A1555" s="2" t="inlineStr">
        <is>
          <t>5957761</t>
        </is>
      </c>
      <c r="B1555" s="2" t="inlineStr">
        <is>
          <t>Fernanda Ribeiro Marques</t>
        </is>
      </c>
      <c r="C1555" s="2" t="n">
        <v>1965</v>
      </c>
      <c r="D1555" s="2">
        <f>IFERROR(TEXTJOIN(" | ",TRUE,UNIQUE(FILTER(Detalhe_Registro!$C:$C,(Detalhe_Registro!$D:$D=A1555)*(Detalhe_Registro!$E:$E=B1555)*(Detalhe_Registro!$M:$M="SIM")))),"")</f>
        <v/>
      </c>
      <c r="E1555" s="2">
        <f>COUNTIFS(Detalhe_Registro!$D:$D,A1555,Detalhe_Registro!$E:$E,B1555,Detalhe_Registro!$M:$M,"SIM")</f>
        <v/>
      </c>
      <c r="F1555" s="2">
        <f>IFERROR(MAXIFS(Detalhe_Registro!$N:$N,Detalhe_Registro!$D:$D,A1555,Detalhe_Registro!$E:$E,B1555,Detalhe_Registro!$M:$M,"SIM"),0)</f>
        <v/>
      </c>
      <c r="G1555" s="2">
        <f>IFERROR(AVERAGEIFS(Detalhe_Registro!$N:$N,Detalhe_Registro!$D:$D,A1555,Detalhe_Registro!$E:$E,B1555,Detalhe_Registro!$M:$M,"SIM"),0)</f>
        <v/>
      </c>
      <c r="H1555" s="2">
        <f>SUMIFS(Detalhe_Registro!$F:$F,Detalhe_Registro!$D:$D,A1555,Detalhe_Registro!$E:$E,B1555,Detalhe_Registro!$M:$M,"SIM")</f>
        <v/>
      </c>
      <c r="I1555" s="2">
        <f>SUMIFS(Detalhe_Registro!$G:$G,Detalhe_Registro!$D:$D,A1555,Detalhe_Registro!$E:$E,B1555,Detalhe_Registro!$M:$M,"SIM")</f>
        <v/>
      </c>
      <c r="J1555" s="2">
        <f>IF(F1555&lt;Premissas!$B$8,"&lt; 1,00",IF(F1555&lt;Premissas!$B$9,"1,00 – 1,19",IF(F1555&lt;Premissas!$B$10,"1,20 – 1,39",IF(F1555&lt;Premissas!$B$11,"1,40 – 1,59",IF(F1555&lt;Premissas!$B$12,"1,60 – 1,99","≥ 2,00")))))</f>
        <v/>
      </c>
      <c r="K1555" s="5">
        <f>IF(F1555&lt;Premissas!$B$8,Premissas!$B$13,IF(F1555&lt;Premissas!$B$9,Premissas!$B$14,IF(F1555&lt;Premissas!$B$10,Premissas!$B$15,IF(F1555&lt;Premissas!$B$11,Premissas!$B$16,IF(F1555&lt;Premissas!$B$12,Premissas!$B$17,Premissas!$B$18)))))</f>
        <v/>
      </c>
      <c r="L1555" s="5">
        <f>K1555/Premissas!$B$4</f>
        <v/>
      </c>
      <c r="M1555" s="2">
        <f>IF(K1555=Premissas!$B$18,"SIM","NÃO")</f>
        <v/>
      </c>
    </row>
    <row r="1556">
      <c r="A1556" s="2" t="inlineStr">
        <is>
          <t>4200152</t>
        </is>
      </c>
      <c r="B1556" s="2" t="inlineStr">
        <is>
          <t>Fernando Aparecido Santos Ferreira</t>
        </is>
      </c>
      <c r="C1556" s="2" t="n">
        <v>1965</v>
      </c>
      <c r="D1556" s="2">
        <f>IFERROR(TEXTJOIN(" | ",TRUE,UNIQUE(FILTER(Detalhe_Registro!$C:$C,(Detalhe_Registro!$D:$D=A1556)*(Detalhe_Registro!$E:$E=B1556)*(Detalhe_Registro!$M:$M="SIM")))),"")</f>
        <v/>
      </c>
      <c r="E1556" s="2">
        <f>COUNTIFS(Detalhe_Registro!$D:$D,A1556,Detalhe_Registro!$E:$E,B1556,Detalhe_Registro!$M:$M,"SIM")</f>
        <v/>
      </c>
      <c r="F1556" s="2">
        <f>IFERROR(MAXIFS(Detalhe_Registro!$N:$N,Detalhe_Registro!$D:$D,A1556,Detalhe_Registro!$E:$E,B1556,Detalhe_Registro!$M:$M,"SIM"),0)</f>
        <v/>
      </c>
      <c r="G1556" s="2">
        <f>IFERROR(AVERAGEIFS(Detalhe_Registro!$N:$N,Detalhe_Registro!$D:$D,A1556,Detalhe_Registro!$E:$E,B1556,Detalhe_Registro!$M:$M,"SIM"),0)</f>
        <v/>
      </c>
      <c r="H1556" s="2">
        <f>SUMIFS(Detalhe_Registro!$F:$F,Detalhe_Registro!$D:$D,A1556,Detalhe_Registro!$E:$E,B1556,Detalhe_Registro!$M:$M,"SIM")</f>
        <v/>
      </c>
      <c r="I1556" s="2">
        <f>SUMIFS(Detalhe_Registro!$G:$G,Detalhe_Registro!$D:$D,A1556,Detalhe_Registro!$E:$E,B1556,Detalhe_Registro!$M:$M,"SIM")</f>
        <v/>
      </c>
      <c r="J1556" s="2">
        <f>IF(F1556&lt;Premissas!$B$8,"&lt; 1,00",IF(F1556&lt;Premissas!$B$9,"1,00 – 1,19",IF(F1556&lt;Premissas!$B$10,"1,20 – 1,39",IF(F1556&lt;Premissas!$B$11,"1,40 – 1,59",IF(F1556&lt;Premissas!$B$12,"1,60 – 1,99","≥ 2,00")))))</f>
        <v/>
      </c>
      <c r="K1556" s="5">
        <f>IF(F1556&lt;Premissas!$B$8,Premissas!$B$13,IF(F1556&lt;Premissas!$B$9,Premissas!$B$14,IF(F1556&lt;Premissas!$B$10,Premissas!$B$15,IF(F1556&lt;Premissas!$B$11,Premissas!$B$16,IF(F1556&lt;Premissas!$B$12,Premissas!$B$17,Premissas!$B$18)))))</f>
        <v/>
      </c>
      <c r="L1556" s="5">
        <f>K1556/Premissas!$B$4</f>
        <v/>
      </c>
      <c r="M1556" s="2">
        <f>IF(K1556=Premissas!$B$18,"SIM","NÃO")</f>
        <v/>
      </c>
    </row>
    <row r="1557">
      <c r="A1557" s="2" t="inlineStr">
        <is>
          <t>584688</t>
        </is>
      </c>
      <c r="B1557" s="2" t="inlineStr">
        <is>
          <t>Fernando Firmino Da Silva</t>
        </is>
      </c>
      <c r="C1557" s="2" t="n">
        <v>1965</v>
      </c>
      <c r="D1557" s="2">
        <f>IFERROR(TEXTJOIN(" | ",TRUE,UNIQUE(FILTER(Detalhe_Registro!$C:$C,(Detalhe_Registro!$D:$D=A1557)*(Detalhe_Registro!$E:$E=B1557)*(Detalhe_Registro!$M:$M="SIM")))),"")</f>
        <v/>
      </c>
      <c r="E1557" s="2">
        <f>COUNTIFS(Detalhe_Registro!$D:$D,A1557,Detalhe_Registro!$E:$E,B1557,Detalhe_Registro!$M:$M,"SIM")</f>
        <v/>
      </c>
      <c r="F1557" s="2">
        <f>IFERROR(MAXIFS(Detalhe_Registro!$N:$N,Detalhe_Registro!$D:$D,A1557,Detalhe_Registro!$E:$E,B1557,Detalhe_Registro!$M:$M,"SIM"),0)</f>
        <v/>
      </c>
      <c r="G1557" s="2">
        <f>IFERROR(AVERAGEIFS(Detalhe_Registro!$N:$N,Detalhe_Registro!$D:$D,A1557,Detalhe_Registro!$E:$E,B1557,Detalhe_Registro!$M:$M,"SIM"),0)</f>
        <v/>
      </c>
      <c r="H1557" s="2">
        <f>SUMIFS(Detalhe_Registro!$F:$F,Detalhe_Registro!$D:$D,A1557,Detalhe_Registro!$E:$E,B1557,Detalhe_Registro!$M:$M,"SIM")</f>
        <v/>
      </c>
      <c r="I1557" s="2">
        <f>SUMIFS(Detalhe_Registro!$G:$G,Detalhe_Registro!$D:$D,A1557,Detalhe_Registro!$E:$E,B1557,Detalhe_Registro!$M:$M,"SIM")</f>
        <v/>
      </c>
      <c r="J1557" s="2">
        <f>IF(F1557&lt;Premissas!$B$8,"&lt; 1,00",IF(F1557&lt;Premissas!$B$9,"1,00 – 1,19",IF(F1557&lt;Premissas!$B$10,"1,20 – 1,39",IF(F1557&lt;Premissas!$B$11,"1,40 – 1,59",IF(F1557&lt;Premissas!$B$12,"1,60 – 1,99","≥ 2,00")))))</f>
        <v/>
      </c>
      <c r="K1557" s="5">
        <f>IF(F1557&lt;Premissas!$B$8,Premissas!$B$13,IF(F1557&lt;Premissas!$B$9,Premissas!$B$14,IF(F1557&lt;Premissas!$B$10,Premissas!$B$15,IF(F1557&lt;Premissas!$B$11,Premissas!$B$16,IF(F1557&lt;Premissas!$B$12,Premissas!$B$17,Premissas!$B$18)))))</f>
        <v/>
      </c>
      <c r="L1557" s="5">
        <f>K1557/Premissas!$B$4</f>
        <v/>
      </c>
      <c r="M1557" s="2">
        <f>IF(K1557=Premissas!$B$18,"SIM","NÃO")</f>
        <v/>
      </c>
    </row>
    <row r="1558">
      <c r="A1558" s="2" t="inlineStr">
        <is>
          <t>5971470</t>
        </is>
      </c>
      <c r="B1558" s="2" t="inlineStr">
        <is>
          <t>Fernando Magalhaes</t>
        </is>
      </c>
      <c r="C1558" s="2" t="n">
        <v>1965</v>
      </c>
      <c r="D1558" s="2">
        <f>IFERROR(TEXTJOIN(" | ",TRUE,UNIQUE(FILTER(Detalhe_Registro!$C:$C,(Detalhe_Registro!$D:$D=A1558)*(Detalhe_Registro!$E:$E=B1558)*(Detalhe_Registro!$M:$M="SIM")))),"")</f>
        <v/>
      </c>
      <c r="E1558" s="2">
        <f>COUNTIFS(Detalhe_Registro!$D:$D,A1558,Detalhe_Registro!$E:$E,B1558,Detalhe_Registro!$M:$M,"SIM")</f>
        <v/>
      </c>
      <c r="F1558" s="2">
        <f>IFERROR(MAXIFS(Detalhe_Registro!$N:$N,Detalhe_Registro!$D:$D,A1558,Detalhe_Registro!$E:$E,B1558,Detalhe_Registro!$M:$M,"SIM"),0)</f>
        <v/>
      </c>
      <c r="G1558" s="2">
        <f>IFERROR(AVERAGEIFS(Detalhe_Registro!$N:$N,Detalhe_Registro!$D:$D,A1558,Detalhe_Registro!$E:$E,B1558,Detalhe_Registro!$M:$M,"SIM"),0)</f>
        <v/>
      </c>
      <c r="H1558" s="2">
        <f>SUMIFS(Detalhe_Registro!$F:$F,Detalhe_Registro!$D:$D,A1558,Detalhe_Registro!$E:$E,B1558,Detalhe_Registro!$M:$M,"SIM")</f>
        <v/>
      </c>
      <c r="I1558" s="2">
        <f>SUMIFS(Detalhe_Registro!$G:$G,Detalhe_Registro!$D:$D,A1558,Detalhe_Registro!$E:$E,B1558,Detalhe_Registro!$M:$M,"SIM")</f>
        <v/>
      </c>
      <c r="J1558" s="2">
        <f>IF(F1558&lt;Premissas!$B$8,"&lt; 1,00",IF(F1558&lt;Premissas!$B$9,"1,00 – 1,19",IF(F1558&lt;Premissas!$B$10,"1,20 – 1,39",IF(F1558&lt;Premissas!$B$11,"1,40 – 1,59",IF(F1558&lt;Premissas!$B$12,"1,60 – 1,99","≥ 2,00")))))</f>
        <v/>
      </c>
      <c r="K1558" s="5">
        <f>IF(F1558&lt;Premissas!$B$8,Premissas!$B$13,IF(F1558&lt;Premissas!$B$9,Premissas!$B$14,IF(F1558&lt;Premissas!$B$10,Premissas!$B$15,IF(F1558&lt;Premissas!$B$11,Premissas!$B$16,IF(F1558&lt;Premissas!$B$12,Premissas!$B$17,Premissas!$B$18)))))</f>
        <v/>
      </c>
      <c r="L1558" s="5">
        <f>K1558/Premissas!$B$4</f>
        <v/>
      </c>
      <c r="M1558" s="2">
        <f>IF(K1558=Premissas!$B$18,"SIM","NÃO")</f>
        <v/>
      </c>
    </row>
    <row r="1559">
      <c r="A1559" s="2" t="inlineStr">
        <is>
          <t>6035930</t>
        </is>
      </c>
      <c r="B1559" s="2" t="inlineStr">
        <is>
          <t>Flavia Freitas Soares</t>
        </is>
      </c>
      <c r="C1559" s="2" t="n">
        <v>1965</v>
      </c>
      <c r="D1559" s="2">
        <f>IFERROR(TEXTJOIN(" | ",TRUE,UNIQUE(FILTER(Detalhe_Registro!$C:$C,(Detalhe_Registro!$D:$D=A1559)*(Detalhe_Registro!$E:$E=B1559)*(Detalhe_Registro!$M:$M="SIM")))),"")</f>
        <v/>
      </c>
      <c r="E1559" s="2">
        <f>COUNTIFS(Detalhe_Registro!$D:$D,A1559,Detalhe_Registro!$E:$E,B1559,Detalhe_Registro!$M:$M,"SIM")</f>
        <v/>
      </c>
      <c r="F1559" s="2">
        <f>IFERROR(MAXIFS(Detalhe_Registro!$N:$N,Detalhe_Registro!$D:$D,A1559,Detalhe_Registro!$E:$E,B1559,Detalhe_Registro!$M:$M,"SIM"),0)</f>
        <v/>
      </c>
      <c r="G1559" s="2">
        <f>IFERROR(AVERAGEIFS(Detalhe_Registro!$N:$N,Detalhe_Registro!$D:$D,A1559,Detalhe_Registro!$E:$E,B1559,Detalhe_Registro!$M:$M,"SIM"),0)</f>
        <v/>
      </c>
      <c r="H1559" s="2">
        <f>SUMIFS(Detalhe_Registro!$F:$F,Detalhe_Registro!$D:$D,A1559,Detalhe_Registro!$E:$E,B1559,Detalhe_Registro!$M:$M,"SIM")</f>
        <v/>
      </c>
      <c r="I1559" s="2">
        <f>SUMIFS(Detalhe_Registro!$G:$G,Detalhe_Registro!$D:$D,A1559,Detalhe_Registro!$E:$E,B1559,Detalhe_Registro!$M:$M,"SIM")</f>
        <v/>
      </c>
      <c r="J1559" s="2">
        <f>IF(F1559&lt;Premissas!$B$8,"&lt; 1,00",IF(F1559&lt;Premissas!$B$9,"1,00 – 1,19",IF(F1559&lt;Premissas!$B$10,"1,20 – 1,39",IF(F1559&lt;Premissas!$B$11,"1,40 – 1,59",IF(F1559&lt;Premissas!$B$12,"1,60 – 1,99","≥ 2,00")))))</f>
        <v/>
      </c>
      <c r="K1559" s="5">
        <f>IF(F1559&lt;Premissas!$B$8,Premissas!$B$13,IF(F1559&lt;Premissas!$B$9,Premissas!$B$14,IF(F1559&lt;Premissas!$B$10,Premissas!$B$15,IF(F1559&lt;Premissas!$B$11,Premissas!$B$16,IF(F1559&lt;Premissas!$B$12,Premissas!$B$17,Premissas!$B$18)))))</f>
        <v/>
      </c>
      <c r="L1559" s="5">
        <f>K1559/Premissas!$B$4</f>
        <v/>
      </c>
      <c r="M1559" s="2">
        <f>IF(K1559=Premissas!$B$18,"SIM","NÃO")</f>
        <v/>
      </c>
    </row>
    <row r="1560">
      <c r="A1560" s="2" t="inlineStr">
        <is>
          <t>392172</t>
        </is>
      </c>
      <c r="B1560" s="2" t="inlineStr">
        <is>
          <t>Francilon Izidio Da Silva</t>
        </is>
      </c>
      <c r="C1560" s="2" t="n">
        <v>1965</v>
      </c>
      <c r="D1560" s="2">
        <f>IFERROR(TEXTJOIN(" | ",TRUE,UNIQUE(FILTER(Detalhe_Registro!$C:$C,(Detalhe_Registro!$D:$D=A1560)*(Detalhe_Registro!$E:$E=B1560)*(Detalhe_Registro!$M:$M="SIM")))),"")</f>
        <v/>
      </c>
      <c r="E1560" s="2">
        <f>COUNTIFS(Detalhe_Registro!$D:$D,A1560,Detalhe_Registro!$E:$E,B1560,Detalhe_Registro!$M:$M,"SIM")</f>
        <v/>
      </c>
      <c r="F1560" s="2">
        <f>IFERROR(MAXIFS(Detalhe_Registro!$N:$N,Detalhe_Registro!$D:$D,A1560,Detalhe_Registro!$E:$E,B1560,Detalhe_Registro!$M:$M,"SIM"),0)</f>
        <v/>
      </c>
      <c r="G1560" s="2">
        <f>IFERROR(AVERAGEIFS(Detalhe_Registro!$N:$N,Detalhe_Registro!$D:$D,A1560,Detalhe_Registro!$E:$E,B1560,Detalhe_Registro!$M:$M,"SIM"),0)</f>
        <v/>
      </c>
      <c r="H1560" s="2">
        <f>SUMIFS(Detalhe_Registro!$F:$F,Detalhe_Registro!$D:$D,A1560,Detalhe_Registro!$E:$E,B1560,Detalhe_Registro!$M:$M,"SIM")</f>
        <v/>
      </c>
      <c r="I1560" s="2">
        <f>SUMIFS(Detalhe_Registro!$G:$G,Detalhe_Registro!$D:$D,A1560,Detalhe_Registro!$E:$E,B1560,Detalhe_Registro!$M:$M,"SIM")</f>
        <v/>
      </c>
      <c r="J1560" s="2">
        <f>IF(F1560&lt;Premissas!$B$8,"&lt; 1,00",IF(F1560&lt;Premissas!$B$9,"1,00 – 1,19",IF(F1560&lt;Premissas!$B$10,"1,20 – 1,39",IF(F1560&lt;Premissas!$B$11,"1,40 – 1,59",IF(F1560&lt;Premissas!$B$12,"1,60 – 1,99","≥ 2,00")))))</f>
        <v/>
      </c>
      <c r="K1560" s="5">
        <f>IF(F1560&lt;Premissas!$B$8,Premissas!$B$13,IF(F1560&lt;Premissas!$B$9,Premissas!$B$14,IF(F1560&lt;Premissas!$B$10,Premissas!$B$15,IF(F1560&lt;Premissas!$B$11,Premissas!$B$16,IF(F1560&lt;Premissas!$B$12,Premissas!$B$17,Premissas!$B$18)))))</f>
        <v/>
      </c>
      <c r="L1560" s="5">
        <f>K1560/Premissas!$B$4</f>
        <v/>
      </c>
      <c r="M1560" s="2">
        <f>IF(K1560=Premissas!$B$18,"SIM","NÃO")</f>
        <v/>
      </c>
    </row>
    <row r="1561">
      <c r="A1561" s="2" t="inlineStr">
        <is>
          <t>266704</t>
        </is>
      </c>
      <c r="B1561" s="2" t="inlineStr">
        <is>
          <t>Francisco Das Chagas Neto</t>
        </is>
      </c>
      <c r="C1561" s="2" t="n">
        <v>1965</v>
      </c>
      <c r="D1561" s="2">
        <f>IFERROR(TEXTJOIN(" | ",TRUE,UNIQUE(FILTER(Detalhe_Registro!$C:$C,(Detalhe_Registro!$D:$D=A1561)*(Detalhe_Registro!$E:$E=B1561)*(Detalhe_Registro!$M:$M="SIM")))),"")</f>
        <v/>
      </c>
      <c r="E1561" s="2">
        <f>COUNTIFS(Detalhe_Registro!$D:$D,A1561,Detalhe_Registro!$E:$E,B1561,Detalhe_Registro!$M:$M,"SIM")</f>
        <v/>
      </c>
      <c r="F1561" s="2">
        <f>IFERROR(MAXIFS(Detalhe_Registro!$N:$N,Detalhe_Registro!$D:$D,A1561,Detalhe_Registro!$E:$E,B1561,Detalhe_Registro!$M:$M,"SIM"),0)</f>
        <v/>
      </c>
      <c r="G1561" s="2">
        <f>IFERROR(AVERAGEIFS(Detalhe_Registro!$N:$N,Detalhe_Registro!$D:$D,A1561,Detalhe_Registro!$E:$E,B1561,Detalhe_Registro!$M:$M,"SIM"),0)</f>
        <v/>
      </c>
      <c r="H1561" s="2">
        <f>SUMIFS(Detalhe_Registro!$F:$F,Detalhe_Registro!$D:$D,A1561,Detalhe_Registro!$E:$E,B1561,Detalhe_Registro!$M:$M,"SIM")</f>
        <v/>
      </c>
      <c r="I1561" s="2">
        <f>SUMIFS(Detalhe_Registro!$G:$G,Detalhe_Registro!$D:$D,A1561,Detalhe_Registro!$E:$E,B1561,Detalhe_Registro!$M:$M,"SIM")</f>
        <v/>
      </c>
      <c r="J1561" s="2">
        <f>IF(F1561&lt;Premissas!$B$8,"&lt; 1,00",IF(F1561&lt;Premissas!$B$9,"1,00 – 1,19",IF(F1561&lt;Premissas!$B$10,"1,20 – 1,39",IF(F1561&lt;Premissas!$B$11,"1,40 – 1,59",IF(F1561&lt;Premissas!$B$12,"1,60 – 1,99","≥ 2,00")))))</f>
        <v/>
      </c>
      <c r="K1561" s="5">
        <f>IF(F1561&lt;Premissas!$B$8,Premissas!$B$13,IF(F1561&lt;Premissas!$B$9,Premissas!$B$14,IF(F1561&lt;Premissas!$B$10,Premissas!$B$15,IF(F1561&lt;Premissas!$B$11,Premissas!$B$16,IF(F1561&lt;Premissas!$B$12,Premissas!$B$17,Premissas!$B$18)))))</f>
        <v/>
      </c>
      <c r="L1561" s="5">
        <f>K1561/Premissas!$B$4</f>
        <v/>
      </c>
      <c r="M1561" s="2">
        <f>IF(K1561=Premissas!$B$18,"SIM","NÃO")</f>
        <v/>
      </c>
    </row>
    <row r="1562">
      <c r="A1562" s="2" t="inlineStr">
        <is>
          <t>5750059</t>
        </is>
      </c>
      <c r="B1562" s="2" t="inlineStr">
        <is>
          <t>Francisco Kaique De Souza</t>
        </is>
      </c>
      <c r="C1562" s="2" t="n">
        <v>1965</v>
      </c>
      <c r="D1562" s="2">
        <f>IFERROR(TEXTJOIN(" | ",TRUE,UNIQUE(FILTER(Detalhe_Registro!$C:$C,(Detalhe_Registro!$D:$D=A1562)*(Detalhe_Registro!$E:$E=B1562)*(Detalhe_Registro!$M:$M="SIM")))),"")</f>
        <v/>
      </c>
      <c r="E1562" s="2">
        <f>COUNTIFS(Detalhe_Registro!$D:$D,A1562,Detalhe_Registro!$E:$E,B1562,Detalhe_Registro!$M:$M,"SIM")</f>
        <v/>
      </c>
      <c r="F1562" s="2">
        <f>IFERROR(MAXIFS(Detalhe_Registro!$N:$N,Detalhe_Registro!$D:$D,A1562,Detalhe_Registro!$E:$E,B1562,Detalhe_Registro!$M:$M,"SIM"),0)</f>
        <v/>
      </c>
      <c r="G1562" s="2">
        <f>IFERROR(AVERAGEIFS(Detalhe_Registro!$N:$N,Detalhe_Registro!$D:$D,A1562,Detalhe_Registro!$E:$E,B1562,Detalhe_Registro!$M:$M,"SIM"),0)</f>
        <v/>
      </c>
      <c r="H1562" s="2">
        <f>SUMIFS(Detalhe_Registro!$F:$F,Detalhe_Registro!$D:$D,A1562,Detalhe_Registro!$E:$E,B1562,Detalhe_Registro!$M:$M,"SIM")</f>
        <v/>
      </c>
      <c r="I1562" s="2">
        <f>SUMIFS(Detalhe_Registro!$G:$G,Detalhe_Registro!$D:$D,A1562,Detalhe_Registro!$E:$E,B1562,Detalhe_Registro!$M:$M,"SIM")</f>
        <v/>
      </c>
      <c r="J1562" s="2">
        <f>IF(F1562&lt;Premissas!$B$8,"&lt; 1,00",IF(F1562&lt;Premissas!$B$9,"1,00 – 1,19",IF(F1562&lt;Premissas!$B$10,"1,20 – 1,39",IF(F1562&lt;Premissas!$B$11,"1,40 – 1,59",IF(F1562&lt;Premissas!$B$12,"1,60 – 1,99","≥ 2,00")))))</f>
        <v/>
      </c>
      <c r="K1562" s="5">
        <f>IF(F1562&lt;Premissas!$B$8,Premissas!$B$13,IF(F1562&lt;Premissas!$B$9,Premissas!$B$14,IF(F1562&lt;Premissas!$B$10,Premissas!$B$15,IF(F1562&lt;Premissas!$B$11,Premissas!$B$16,IF(F1562&lt;Premissas!$B$12,Premissas!$B$17,Premissas!$B$18)))))</f>
        <v/>
      </c>
      <c r="L1562" s="5">
        <f>K1562/Premissas!$B$4</f>
        <v/>
      </c>
      <c r="M1562" s="2">
        <f>IF(K1562=Premissas!$B$18,"SIM","NÃO")</f>
        <v/>
      </c>
    </row>
    <row r="1563">
      <c r="A1563" s="2" t="inlineStr">
        <is>
          <t>6150</t>
        </is>
      </c>
      <c r="B1563" s="2" t="inlineStr">
        <is>
          <t>Francisco Lopes Braga</t>
        </is>
      </c>
      <c r="C1563" s="2" t="n">
        <v>1965</v>
      </c>
      <c r="D1563" s="2">
        <f>IFERROR(TEXTJOIN(" | ",TRUE,UNIQUE(FILTER(Detalhe_Registro!$C:$C,(Detalhe_Registro!$D:$D=A1563)*(Detalhe_Registro!$E:$E=B1563)*(Detalhe_Registro!$M:$M="SIM")))),"")</f>
        <v/>
      </c>
      <c r="E1563" s="2">
        <f>COUNTIFS(Detalhe_Registro!$D:$D,A1563,Detalhe_Registro!$E:$E,B1563,Detalhe_Registro!$M:$M,"SIM")</f>
        <v/>
      </c>
      <c r="F1563" s="2">
        <f>IFERROR(MAXIFS(Detalhe_Registro!$N:$N,Detalhe_Registro!$D:$D,A1563,Detalhe_Registro!$E:$E,B1563,Detalhe_Registro!$M:$M,"SIM"),0)</f>
        <v/>
      </c>
      <c r="G1563" s="2">
        <f>IFERROR(AVERAGEIFS(Detalhe_Registro!$N:$N,Detalhe_Registro!$D:$D,A1563,Detalhe_Registro!$E:$E,B1563,Detalhe_Registro!$M:$M,"SIM"),0)</f>
        <v/>
      </c>
      <c r="H1563" s="2">
        <f>SUMIFS(Detalhe_Registro!$F:$F,Detalhe_Registro!$D:$D,A1563,Detalhe_Registro!$E:$E,B1563,Detalhe_Registro!$M:$M,"SIM")</f>
        <v/>
      </c>
      <c r="I1563" s="2">
        <f>SUMIFS(Detalhe_Registro!$G:$G,Detalhe_Registro!$D:$D,A1563,Detalhe_Registro!$E:$E,B1563,Detalhe_Registro!$M:$M,"SIM")</f>
        <v/>
      </c>
      <c r="J1563" s="2">
        <f>IF(F1563&lt;Premissas!$B$8,"&lt; 1,00",IF(F1563&lt;Premissas!$B$9,"1,00 – 1,19",IF(F1563&lt;Premissas!$B$10,"1,20 – 1,39",IF(F1563&lt;Premissas!$B$11,"1,40 – 1,59",IF(F1563&lt;Premissas!$B$12,"1,60 – 1,99","≥ 2,00")))))</f>
        <v/>
      </c>
      <c r="K1563" s="5">
        <f>IF(F1563&lt;Premissas!$B$8,Premissas!$B$13,IF(F1563&lt;Premissas!$B$9,Premissas!$B$14,IF(F1563&lt;Premissas!$B$10,Premissas!$B$15,IF(F1563&lt;Premissas!$B$11,Premissas!$B$16,IF(F1563&lt;Premissas!$B$12,Premissas!$B$17,Premissas!$B$18)))))</f>
        <v/>
      </c>
      <c r="L1563" s="5">
        <f>K1563/Premissas!$B$4</f>
        <v/>
      </c>
      <c r="M1563" s="2">
        <f>IF(K1563=Premissas!$B$18,"SIM","NÃO")</f>
        <v/>
      </c>
    </row>
    <row r="1564">
      <c r="A1564" s="2" t="inlineStr">
        <is>
          <t>5470609</t>
        </is>
      </c>
      <c r="B1564" s="2" t="inlineStr">
        <is>
          <t>Francisco Manoel Dos Santos</t>
        </is>
      </c>
      <c r="C1564" s="2" t="n">
        <v>1965</v>
      </c>
      <c r="D1564" s="2">
        <f>IFERROR(TEXTJOIN(" | ",TRUE,UNIQUE(FILTER(Detalhe_Registro!$C:$C,(Detalhe_Registro!$D:$D=A1564)*(Detalhe_Registro!$E:$E=B1564)*(Detalhe_Registro!$M:$M="SIM")))),"")</f>
        <v/>
      </c>
      <c r="E1564" s="2">
        <f>COUNTIFS(Detalhe_Registro!$D:$D,A1564,Detalhe_Registro!$E:$E,B1564,Detalhe_Registro!$M:$M,"SIM")</f>
        <v/>
      </c>
      <c r="F1564" s="2">
        <f>IFERROR(MAXIFS(Detalhe_Registro!$N:$N,Detalhe_Registro!$D:$D,A1564,Detalhe_Registro!$E:$E,B1564,Detalhe_Registro!$M:$M,"SIM"),0)</f>
        <v/>
      </c>
      <c r="G1564" s="2">
        <f>IFERROR(AVERAGEIFS(Detalhe_Registro!$N:$N,Detalhe_Registro!$D:$D,A1564,Detalhe_Registro!$E:$E,B1564,Detalhe_Registro!$M:$M,"SIM"),0)</f>
        <v/>
      </c>
      <c r="H1564" s="2">
        <f>SUMIFS(Detalhe_Registro!$F:$F,Detalhe_Registro!$D:$D,A1564,Detalhe_Registro!$E:$E,B1564,Detalhe_Registro!$M:$M,"SIM")</f>
        <v/>
      </c>
      <c r="I1564" s="2">
        <f>SUMIFS(Detalhe_Registro!$G:$G,Detalhe_Registro!$D:$D,A1564,Detalhe_Registro!$E:$E,B1564,Detalhe_Registro!$M:$M,"SIM")</f>
        <v/>
      </c>
      <c r="J1564" s="2">
        <f>IF(F1564&lt;Premissas!$B$8,"&lt; 1,00",IF(F1564&lt;Premissas!$B$9,"1,00 – 1,19",IF(F1564&lt;Premissas!$B$10,"1,20 – 1,39",IF(F1564&lt;Premissas!$B$11,"1,40 – 1,59",IF(F1564&lt;Premissas!$B$12,"1,60 – 1,99","≥ 2,00")))))</f>
        <v/>
      </c>
      <c r="K1564" s="5">
        <f>IF(F1564&lt;Premissas!$B$8,Premissas!$B$13,IF(F1564&lt;Premissas!$B$9,Premissas!$B$14,IF(F1564&lt;Premissas!$B$10,Premissas!$B$15,IF(F1564&lt;Premissas!$B$11,Premissas!$B$16,IF(F1564&lt;Premissas!$B$12,Premissas!$B$17,Premissas!$B$18)))))</f>
        <v/>
      </c>
      <c r="L1564" s="5">
        <f>K1564/Premissas!$B$4</f>
        <v/>
      </c>
      <c r="M1564" s="2">
        <f>IF(K1564=Premissas!$B$18,"SIM","NÃO")</f>
        <v/>
      </c>
    </row>
    <row r="1565">
      <c r="A1565" s="2" t="inlineStr">
        <is>
          <t>4478940</t>
        </is>
      </c>
      <c r="B1565" s="2" t="inlineStr">
        <is>
          <t>Francisco Silva de Araujo</t>
        </is>
      </c>
      <c r="C1565" s="2" t="n">
        <v>1965</v>
      </c>
      <c r="D1565" s="2">
        <f>IFERROR(TEXTJOIN(" | ",TRUE,UNIQUE(FILTER(Detalhe_Registro!$C:$C,(Detalhe_Registro!$D:$D=A1565)*(Detalhe_Registro!$E:$E=B1565)*(Detalhe_Registro!$M:$M="SIM")))),"")</f>
        <v/>
      </c>
      <c r="E1565" s="2">
        <f>COUNTIFS(Detalhe_Registro!$D:$D,A1565,Detalhe_Registro!$E:$E,B1565,Detalhe_Registro!$M:$M,"SIM")</f>
        <v/>
      </c>
      <c r="F1565" s="2">
        <f>IFERROR(MAXIFS(Detalhe_Registro!$N:$N,Detalhe_Registro!$D:$D,A1565,Detalhe_Registro!$E:$E,B1565,Detalhe_Registro!$M:$M,"SIM"),0)</f>
        <v/>
      </c>
      <c r="G1565" s="2">
        <f>IFERROR(AVERAGEIFS(Detalhe_Registro!$N:$N,Detalhe_Registro!$D:$D,A1565,Detalhe_Registro!$E:$E,B1565,Detalhe_Registro!$M:$M,"SIM"),0)</f>
        <v/>
      </c>
      <c r="H1565" s="2">
        <f>SUMIFS(Detalhe_Registro!$F:$F,Detalhe_Registro!$D:$D,A1565,Detalhe_Registro!$E:$E,B1565,Detalhe_Registro!$M:$M,"SIM")</f>
        <v/>
      </c>
      <c r="I1565" s="2">
        <f>SUMIFS(Detalhe_Registro!$G:$G,Detalhe_Registro!$D:$D,A1565,Detalhe_Registro!$E:$E,B1565,Detalhe_Registro!$M:$M,"SIM")</f>
        <v/>
      </c>
      <c r="J1565" s="2">
        <f>IF(F1565&lt;Premissas!$B$8,"&lt; 1,00",IF(F1565&lt;Premissas!$B$9,"1,00 – 1,19",IF(F1565&lt;Premissas!$B$10,"1,20 – 1,39",IF(F1565&lt;Premissas!$B$11,"1,40 – 1,59",IF(F1565&lt;Premissas!$B$12,"1,60 – 1,99","≥ 2,00")))))</f>
        <v/>
      </c>
      <c r="K1565" s="5">
        <f>IF(F1565&lt;Premissas!$B$8,Premissas!$B$13,IF(F1565&lt;Premissas!$B$9,Premissas!$B$14,IF(F1565&lt;Premissas!$B$10,Premissas!$B$15,IF(F1565&lt;Premissas!$B$11,Premissas!$B$16,IF(F1565&lt;Premissas!$B$12,Premissas!$B$17,Premissas!$B$18)))))</f>
        <v/>
      </c>
      <c r="L1565" s="5">
        <f>K1565/Premissas!$B$4</f>
        <v/>
      </c>
      <c r="M1565" s="2">
        <f>IF(K1565=Premissas!$B$18,"SIM","NÃO")</f>
        <v/>
      </c>
    </row>
    <row r="1566">
      <c r="A1566" s="2" t="inlineStr">
        <is>
          <t>5681235</t>
        </is>
      </c>
      <c r="B1566" s="2" t="inlineStr">
        <is>
          <t>Francisco Xavier Ferreira De Carvalho</t>
        </is>
      </c>
      <c r="C1566" s="2" t="n">
        <v>1965</v>
      </c>
      <c r="D1566" s="2">
        <f>IFERROR(TEXTJOIN(" | ",TRUE,UNIQUE(FILTER(Detalhe_Registro!$C:$C,(Detalhe_Registro!$D:$D=A1566)*(Detalhe_Registro!$E:$E=B1566)*(Detalhe_Registro!$M:$M="SIM")))),"")</f>
        <v/>
      </c>
      <c r="E1566" s="2">
        <f>COUNTIFS(Detalhe_Registro!$D:$D,A1566,Detalhe_Registro!$E:$E,B1566,Detalhe_Registro!$M:$M,"SIM")</f>
        <v/>
      </c>
      <c r="F1566" s="2">
        <f>IFERROR(MAXIFS(Detalhe_Registro!$N:$N,Detalhe_Registro!$D:$D,A1566,Detalhe_Registro!$E:$E,B1566,Detalhe_Registro!$M:$M,"SIM"),0)</f>
        <v/>
      </c>
      <c r="G1566" s="2">
        <f>IFERROR(AVERAGEIFS(Detalhe_Registro!$N:$N,Detalhe_Registro!$D:$D,A1566,Detalhe_Registro!$E:$E,B1566,Detalhe_Registro!$M:$M,"SIM"),0)</f>
        <v/>
      </c>
      <c r="H1566" s="2">
        <f>SUMIFS(Detalhe_Registro!$F:$F,Detalhe_Registro!$D:$D,A1566,Detalhe_Registro!$E:$E,B1566,Detalhe_Registro!$M:$M,"SIM")</f>
        <v/>
      </c>
      <c r="I1566" s="2">
        <f>SUMIFS(Detalhe_Registro!$G:$G,Detalhe_Registro!$D:$D,A1566,Detalhe_Registro!$E:$E,B1566,Detalhe_Registro!$M:$M,"SIM")</f>
        <v/>
      </c>
      <c r="J1566" s="2">
        <f>IF(F1566&lt;Premissas!$B$8,"&lt; 1,00",IF(F1566&lt;Premissas!$B$9,"1,00 – 1,19",IF(F1566&lt;Premissas!$B$10,"1,20 – 1,39",IF(F1566&lt;Premissas!$B$11,"1,40 – 1,59",IF(F1566&lt;Premissas!$B$12,"1,60 – 1,99","≥ 2,00")))))</f>
        <v/>
      </c>
      <c r="K1566" s="5">
        <f>IF(F1566&lt;Premissas!$B$8,Premissas!$B$13,IF(F1566&lt;Premissas!$B$9,Premissas!$B$14,IF(F1566&lt;Premissas!$B$10,Premissas!$B$15,IF(F1566&lt;Premissas!$B$11,Premissas!$B$16,IF(F1566&lt;Premissas!$B$12,Premissas!$B$17,Premissas!$B$18)))))</f>
        <v/>
      </c>
      <c r="L1566" s="5">
        <f>K1566/Premissas!$B$4</f>
        <v/>
      </c>
      <c r="M1566" s="2">
        <f>IF(K1566=Premissas!$B$18,"SIM","NÃO")</f>
        <v/>
      </c>
    </row>
    <row r="1567">
      <c r="A1567" s="2" t="inlineStr">
        <is>
          <t>5699983</t>
        </is>
      </c>
      <c r="B1567" s="2" t="inlineStr">
        <is>
          <t>GABRIEL OLIVEIRA ANDRADE</t>
        </is>
      </c>
      <c r="C1567" s="2" t="n">
        <v>1965</v>
      </c>
      <c r="D1567" s="2">
        <f>IFERROR(TEXTJOIN(" | ",TRUE,UNIQUE(FILTER(Detalhe_Registro!$C:$C,(Detalhe_Registro!$D:$D=A1567)*(Detalhe_Registro!$E:$E=B1567)*(Detalhe_Registro!$M:$M="SIM")))),"")</f>
        <v/>
      </c>
      <c r="E1567" s="2">
        <f>COUNTIFS(Detalhe_Registro!$D:$D,A1567,Detalhe_Registro!$E:$E,B1567,Detalhe_Registro!$M:$M,"SIM")</f>
        <v/>
      </c>
      <c r="F1567" s="2">
        <f>IFERROR(MAXIFS(Detalhe_Registro!$N:$N,Detalhe_Registro!$D:$D,A1567,Detalhe_Registro!$E:$E,B1567,Detalhe_Registro!$M:$M,"SIM"),0)</f>
        <v/>
      </c>
      <c r="G1567" s="2">
        <f>IFERROR(AVERAGEIFS(Detalhe_Registro!$N:$N,Detalhe_Registro!$D:$D,A1567,Detalhe_Registro!$E:$E,B1567,Detalhe_Registro!$M:$M,"SIM"),0)</f>
        <v/>
      </c>
      <c r="H1567" s="2">
        <f>SUMIFS(Detalhe_Registro!$F:$F,Detalhe_Registro!$D:$D,A1567,Detalhe_Registro!$E:$E,B1567,Detalhe_Registro!$M:$M,"SIM")</f>
        <v/>
      </c>
      <c r="I1567" s="2">
        <f>SUMIFS(Detalhe_Registro!$G:$G,Detalhe_Registro!$D:$D,A1567,Detalhe_Registro!$E:$E,B1567,Detalhe_Registro!$M:$M,"SIM")</f>
        <v/>
      </c>
      <c r="J1567" s="2">
        <f>IF(F1567&lt;Premissas!$B$8,"&lt; 1,00",IF(F1567&lt;Premissas!$B$9,"1,00 – 1,19",IF(F1567&lt;Premissas!$B$10,"1,20 – 1,39",IF(F1567&lt;Premissas!$B$11,"1,40 – 1,59",IF(F1567&lt;Premissas!$B$12,"1,60 – 1,99","≥ 2,00")))))</f>
        <v/>
      </c>
      <c r="K1567" s="5">
        <f>IF(F1567&lt;Premissas!$B$8,Premissas!$B$13,IF(F1567&lt;Premissas!$B$9,Premissas!$B$14,IF(F1567&lt;Premissas!$B$10,Premissas!$B$15,IF(F1567&lt;Premissas!$B$11,Premissas!$B$16,IF(F1567&lt;Premissas!$B$12,Premissas!$B$17,Premissas!$B$18)))))</f>
        <v/>
      </c>
      <c r="L1567" s="5">
        <f>K1567/Premissas!$B$4</f>
        <v/>
      </c>
      <c r="M1567" s="2">
        <f>IF(K1567=Premissas!$B$18,"SIM","NÃO")</f>
        <v/>
      </c>
    </row>
    <row r="1568">
      <c r="A1568" s="2" t="inlineStr">
        <is>
          <t>5836360</t>
        </is>
      </c>
      <c r="B1568" s="2" t="inlineStr">
        <is>
          <t>GABRIEL PEREIRA</t>
        </is>
      </c>
      <c r="C1568" s="2" t="n">
        <v>1965</v>
      </c>
      <c r="D1568" s="2">
        <f>IFERROR(TEXTJOIN(" | ",TRUE,UNIQUE(FILTER(Detalhe_Registro!$C:$C,(Detalhe_Registro!$D:$D=A1568)*(Detalhe_Registro!$E:$E=B1568)*(Detalhe_Registro!$M:$M="SIM")))),"")</f>
        <v/>
      </c>
      <c r="E1568" s="2">
        <f>COUNTIFS(Detalhe_Registro!$D:$D,A1568,Detalhe_Registro!$E:$E,B1568,Detalhe_Registro!$M:$M,"SIM")</f>
        <v/>
      </c>
      <c r="F1568" s="2">
        <f>IFERROR(MAXIFS(Detalhe_Registro!$N:$N,Detalhe_Registro!$D:$D,A1568,Detalhe_Registro!$E:$E,B1568,Detalhe_Registro!$M:$M,"SIM"),0)</f>
        <v/>
      </c>
      <c r="G1568" s="2">
        <f>IFERROR(AVERAGEIFS(Detalhe_Registro!$N:$N,Detalhe_Registro!$D:$D,A1568,Detalhe_Registro!$E:$E,B1568,Detalhe_Registro!$M:$M,"SIM"),0)</f>
        <v/>
      </c>
      <c r="H1568" s="2">
        <f>SUMIFS(Detalhe_Registro!$F:$F,Detalhe_Registro!$D:$D,A1568,Detalhe_Registro!$E:$E,B1568,Detalhe_Registro!$M:$M,"SIM")</f>
        <v/>
      </c>
      <c r="I1568" s="2">
        <f>SUMIFS(Detalhe_Registro!$G:$G,Detalhe_Registro!$D:$D,A1568,Detalhe_Registro!$E:$E,B1568,Detalhe_Registro!$M:$M,"SIM")</f>
        <v/>
      </c>
      <c r="J1568" s="2">
        <f>IF(F1568&lt;Premissas!$B$8,"&lt; 1,00",IF(F1568&lt;Premissas!$B$9,"1,00 – 1,19",IF(F1568&lt;Premissas!$B$10,"1,20 – 1,39",IF(F1568&lt;Premissas!$B$11,"1,40 – 1,59",IF(F1568&lt;Premissas!$B$12,"1,60 – 1,99","≥ 2,00")))))</f>
        <v/>
      </c>
      <c r="K1568" s="5">
        <f>IF(F1568&lt;Premissas!$B$8,Premissas!$B$13,IF(F1568&lt;Premissas!$B$9,Premissas!$B$14,IF(F1568&lt;Premissas!$B$10,Premissas!$B$15,IF(F1568&lt;Premissas!$B$11,Premissas!$B$16,IF(F1568&lt;Premissas!$B$12,Premissas!$B$17,Premissas!$B$18)))))</f>
        <v/>
      </c>
      <c r="L1568" s="5">
        <f>K1568/Premissas!$B$4</f>
        <v/>
      </c>
      <c r="M1568" s="2">
        <f>IF(K1568=Premissas!$B$18,"SIM","NÃO")</f>
        <v/>
      </c>
    </row>
    <row r="1569">
      <c r="A1569" s="2" t="inlineStr">
        <is>
          <t>5858070</t>
        </is>
      </c>
      <c r="B1569" s="2" t="inlineStr">
        <is>
          <t>GEORGES NLANKEU</t>
        </is>
      </c>
      <c r="C1569" s="2" t="n">
        <v>1965</v>
      </c>
      <c r="D1569" s="2">
        <f>IFERROR(TEXTJOIN(" | ",TRUE,UNIQUE(FILTER(Detalhe_Registro!$C:$C,(Detalhe_Registro!$D:$D=A1569)*(Detalhe_Registro!$E:$E=B1569)*(Detalhe_Registro!$M:$M="SIM")))),"")</f>
        <v/>
      </c>
      <c r="E1569" s="2">
        <f>COUNTIFS(Detalhe_Registro!$D:$D,A1569,Detalhe_Registro!$E:$E,B1569,Detalhe_Registro!$M:$M,"SIM")</f>
        <v/>
      </c>
      <c r="F1569" s="2">
        <f>IFERROR(MAXIFS(Detalhe_Registro!$N:$N,Detalhe_Registro!$D:$D,A1569,Detalhe_Registro!$E:$E,B1569,Detalhe_Registro!$M:$M,"SIM"),0)</f>
        <v/>
      </c>
      <c r="G1569" s="2">
        <f>IFERROR(AVERAGEIFS(Detalhe_Registro!$N:$N,Detalhe_Registro!$D:$D,A1569,Detalhe_Registro!$E:$E,B1569,Detalhe_Registro!$M:$M,"SIM"),0)</f>
        <v/>
      </c>
      <c r="H1569" s="2">
        <f>SUMIFS(Detalhe_Registro!$F:$F,Detalhe_Registro!$D:$D,A1569,Detalhe_Registro!$E:$E,B1569,Detalhe_Registro!$M:$M,"SIM")</f>
        <v/>
      </c>
      <c r="I1569" s="2">
        <f>SUMIFS(Detalhe_Registro!$G:$G,Detalhe_Registro!$D:$D,A1569,Detalhe_Registro!$E:$E,B1569,Detalhe_Registro!$M:$M,"SIM")</f>
        <v/>
      </c>
      <c r="J1569" s="2">
        <f>IF(F1569&lt;Premissas!$B$8,"&lt; 1,00",IF(F1569&lt;Premissas!$B$9,"1,00 – 1,19",IF(F1569&lt;Premissas!$B$10,"1,20 – 1,39",IF(F1569&lt;Premissas!$B$11,"1,40 – 1,59",IF(F1569&lt;Premissas!$B$12,"1,60 – 1,99","≥ 2,00")))))</f>
        <v/>
      </c>
      <c r="K1569" s="5">
        <f>IF(F1569&lt;Premissas!$B$8,Premissas!$B$13,IF(F1569&lt;Premissas!$B$9,Premissas!$B$14,IF(F1569&lt;Premissas!$B$10,Premissas!$B$15,IF(F1569&lt;Premissas!$B$11,Premissas!$B$16,IF(F1569&lt;Premissas!$B$12,Premissas!$B$17,Premissas!$B$18)))))</f>
        <v/>
      </c>
      <c r="L1569" s="5">
        <f>K1569/Premissas!$B$4</f>
        <v/>
      </c>
      <c r="M1569" s="2">
        <f>IF(K1569=Premissas!$B$18,"SIM","NÃO")</f>
        <v/>
      </c>
    </row>
    <row r="1570">
      <c r="A1570" s="2" t="inlineStr">
        <is>
          <t>5733677</t>
        </is>
      </c>
      <c r="B1570" s="2" t="inlineStr">
        <is>
          <t>GEOVANNA SARAIVA</t>
        </is>
      </c>
      <c r="C1570" s="2" t="n">
        <v>1965</v>
      </c>
      <c r="D1570" s="2">
        <f>IFERROR(TEXTJOIN(" | ",TRUE,UNIQUE(FILTER(Detalhe_Registro!$C:$C,(Detalhe_Registro!$D:$D=A1570)*(Detalhe_Registro!$E:$E=B1570)*(Detalhe_Registro!$M:$M="SIM")))),"")</f>
        <v/>
      </c>
      <c r="E1570" s="2">
        <f>COUNTIFS(Detalhe_Registro!$D:$D,A1570,Detalhe_Registro!$E:$E,B1570,Detalhe_Registro!$M:$M,"SIM")</f>
        <v/>
      </c>
      <c r="F1570" s="2">
        <f>IFERROR(MAXIFS(Detalhe_Registro!$N:$N,Detalhe_Registro!$D:$D,A1570,Detalhe_Registro!$E:$E,B1570,Detalhe_Registro!$M:$M,"SIM"),0)</f>
        <v/>
      </c>
      <c r="G1570" s="2">
        <f>IFERROR(AVERAGEIFS(Detalhe_Registro!$N:$N,Detalhe_Registro!$D:$D,A1570,Detalhe_Registro!$E:$E,B1570,Detalhe_Registro!$M:$M,"SIM"),0)</f>
        <v/>
      </c>
      <c r="H1570" s="2">
        <f>SUMIFS(Detalhe_Registro!$F:$F,Detalhe_Registro!$D:$D,A1570,Detalhe_Registro!$E:$E,B1570,Detalhe_Registro!$M:$M,"SIM")</f>
        <v/>
      </c>
      <c r="I1570" s="2">
        <f>SUMIFS(Detalhe_Registro!$G:$G,Detalhe_Registro!$D:$D,A1570,Detalhe_Registro!$E:$E,B1570,Detalhe_Registro!$M:$M,"SIM")</f>
        <v/>
      </c>
      <c r="J1570" s="2">
        <f>IF(F1570&lt;Premissas!$B$8,"&lt; 1,00",IF(F1570&lt;Premissas!$B$9,"1,00 – 1,19",IF(F1570&lt;Premissas!$B$10,"1,20 – 1,39",IF(F1570&lt;Premissas!$B$11,"1,40 – 1,59",IF(F1570&lt;Premissas!$B$12,"1,60 – 1,99","≥ 2,00")))))</f>
        <v/>
      </c>
      <c r="K1570" s="5">
        <f>IF(F1570&lt;Premissas!$B$8,Premissas!$B$13,IF(F1570&lt;Premissas!$B$9,Premissas!$B$14,IF(F1570&lt;Premissas!$B$10,Premissas!$B$15,IF(F1570&lt;Premissas!$B$11,Premissas!$B$16,IF(F1570&lt;Premissas!$B$12,Premissas!$B$17,Premissas!$B$18)))))</f>
        <v/>
      </c>
      <c r="L1570" s="5">
        <f>K1570/Premissas!$B$4</f>
        <v/>
      </c>
      <c r="M1570" s="2">
        <f>IF(K1570=Premissas!$B$18,"SIM","NÃO")</f>
        <v/>
      </c>
    </row>
    <row r="1571">
      <c r="A1571" s="2" t="inlineStr">
        <is>
          <t>4463714</t>
        </is>
      </c>
      <c r="B1571" s="2" t="inlineStr">
        <is>
          <t>GILBERTO GIL SOARES CLEMENTE</t>
        </is>
      </c>
      <c r="C1571" s="2" t="n">
        <v>1965</v>
      </c>
      <c r="D1571" s="2">
        <f>IFERROR(TEXTJOIN(" | ",TRUE,UNIQUE(FILTER(Detalhe_Registro!$C:$C,(Detalhe_Registro!$D:$D=A1571)*(Detalhe_Registro!$E:$E=B1571)*(Detalhe_Registro!$M:$M="SIM")))),"")</f>
        <v/>
      </c>
      <c r="E1571" s="2">
        <f>COUNTIFS(Detalhe_Registro!$D:$D,A1571,Detalhe_Registro!$E:$E,B1571,Detalhe_Registro!$M:$M,"SIM")</f>
        <v/>
      </c>
      <c r="F1571" s="2">
        <f>IFERROR(MAXIFS(Detalhe_Registro!$N:$N,Detalhe_Registro!$D:$D,A1571,Detalhe_Registro!$E:$E,B1571,Detalhe_Registro!$M:$M,"SIM"),0)</f>
        <v/>
      </c>
      <c r="G1571" s="2">
        <f>IFERROR(AVERAGEIFS(Detalhe_Registro!$N:$N,Detalhe_Registro!$D:$D,A1571,Detalhe_Registro!$E:$E,B1571,Detalhe_Registro!$M:$M,"SIM"),0)</f>
        <v/>
      </c>
      <c r="H1571" s="2">
        <f>SUMIFS(Detalhe_Registro!$F:$F,Detalhe_Registro!$D:$D,A1571,Detalhe_Registro!$E:$E,B1571,Detalhe_Registro!$M:$M,"SIM")</f>
        <v/>
      </c>
      <c r="I1571" s="2">
        <f>SUMIFS(Detalhe_Registro!$G:$G,Detalhe_Registro!$D:$D,A1571,Detalhe_Registro!$E:$E,B1571,Detalhe_Registro!$M:$M,"SIM")</f>
        <v/>
      </c>
      <c r="J1571" s="2">
        <f>IF(F1571&lt;Premissas!$B$8,"&lt; 1,00",IF(F1571&lt;Premissas!$B$9,"1,00 – 1,19",IF(F1571&lt;Premissas!$B$10,"1,20 – 1,39",IF(F1571&lt;Premissas!$B$11,"1,40 – 1,59",IF(F1571&lt;Premissas!$B$12,"1,60 – 1,99","≥ 2,00")))))</f>
        <v/>
      </c>
      <c r="K1571" s="5">
        <f>IF(F1571&lt;Premissas!$B$8,Premissas!$B$13,IF(F1571&lt;Premissas!$B$9,Premissas!$B$14,IF(F1571&lt;Premissas!$B$10,Premissas!$B$15,IF(F1571&lt;Premissas!$B$11,Premissas!$B$16,IF(F1571&lt;Premissas!$B$12,Premissas!$B$17,Premissas!$B$18)))))</f>
        <v/>
      </c>
      <c r="L1571" s="5">
        <f>K1571/Premissas!$B$4</f>
        <v/>
      </c>
      <c r="M1571" s="2">
        <f>IF(K1571=Premissas!$B$18,"SIM","NÃO")</f>
        <v/>
      </c>
    </row>
    <row r="1572">
      <c r="A1572" s="2" t="inlineStr">
        <is>
          <t>3353583</t>
        </is>
      </c>
      <c r="B1572" s="2" t="inlineStr">
        <is>
          <t>GILBERTO NOVAES DOS SANTOS</t>
        </is>
      </c>
      <c r="C1572" s="2" t="n">
        <v>1965</v>
      </c>
      <c r="D1572" s="2">
        <f>IFERROR(TEXTJOIN(" | ",TRUE,UNIQUE(FILTER(Detalhe_Registro!$C:$C,(Detalhe_Registro!$D:$D=A1572)*(Detalhe_Registro!$E:$E=B1572)*(Detalhe_Registro!$M:$M="SIM")))),"")</f>
        <v/>
      </c>
      <c r="E1572" s="2">
        <f>COUNTIFS(Detalhe_Registro!$D:$D,A1572,Detalhe_Registro!$E:$E,B1572,Detalhe_Registro!$M:$M,"SIM")</f>
        <v/>
      </c>
      <c r="F1572" s="2">
        <f>IFERROR(MAXIFS(Detalhe_Registro!$N:$N,Detalhe_Registro!$D:$D,A1572,Detalhe_Registro!$E:$E,B1572,Detalhe_Registro!$M:$M,"SIM"),0)</f>
        <v/>
      </c>
      <c r="G1572" s="2">
        <f>IFERROR(AVERAGEIFS(Detalhe_Registro!$N:$N,Detalhe_Registro!$D:$D,A1572,Detalhe_Registro!$E:$E,B1572,Detalhe_Registro!$M:$M,"SIM"),0)</f>
        <v/>
      </c>
      <c r="H1572" s="2">
        <f>SUMIFS(Detalhe_Registro!$F:$F,Detalhe_Registro!$D:$D,A1572,Detalhe_Registro!$E:$E,B1572,Detalhe_Registro!$M:$M,"SIM")</f>
        <v/>
      </c>
      <c r="I1572" s="2">
        <f>SUMIFS(Detalhe_Registro!$G:$G,Detalhe_Registro!$D:$D,A1572,Detalhe_Registro!$E:$E,B1572,Detalhe_Registro!$M:$M,"SIM")</f>
        <v/>
      </c>
      <c r="J1572" s="2">
        <f>IF(F1572&lt;Premissas!$B$8,"&lt; 1,00",IF(F1572&lt;Premissas!$B$9,"1,00 – 1,19",IF(F1572&lt;Premissas!$B$10,"1,20 – 1,39",IF(F1572&lt;Premissas!$B$11,"1,40 – 1,59",IF(F1572&lt;Premissas!$B$12,"1,60 – 1,99","≥ 2,00")))))</f>
        <v/>
      </c>
      <c r="K1572" s="5">
        <f>IF(F1572&lt;Premissas!$B$8,Premissas!$B$13,IF(F1572&lt;Premissas!$B$9,Premissas!$B$14,IF(F1572&lt;Premissas!$B$10,Premissas!$B$15,IF(F1572&lt;Premissas!$B$11,Premissas!$B$16,IF(F1572&lt;Premissas!$B$12,Premissas!$B$17,Premissas!$B$18)))))</f>
        <v/>
      </c>
      <c r="L1572" s="5">
        <f>K1572/Premissas!$B$4</f>
        <v/>
      </c>
      <c r="M1572" s="2">
        <f>IF(K1572=Premissas!$B$18,"SIM","NÃO")</f>
        <v/>
      </c>
    </row>
    <row r="1573">
      <c r="A1573" s="2" t="inlineStr">
        <is>
          <t>5665426</t>
        </is>
      </c>
      <c r="B1573" s="2" t="inlineStr">
        <is>
          <t>GLEIIN DIAS</t>
        </is>
      </c>
      <c r="C1573" s="2" t="n">
        <v>1965</v>
      </c>
      <c r="D1573" s="2">
        <f>IFERROR(TEXTJOIN(" | ",TRUE,UNIQUE(FILTER(Detalhe_Registro!$C:$C,(Detalhe_Registro!$D:$D=A1573)*(Detalhe_Registro!$E:$E=B1573)*(Detalhe_Registro!$M:$M="SIM")))),"")</f>
        <v/>
      </c>
      <c r="E1573" s="2">
        <f>COUNTIFS(Detalhe_Registro!$D:$D,A1573,Detalhe_Registro!$E:$E,B1573,Detalhe_Registro!$M:$M,"SIM")</f>
        <v/>
      </c>
      <c r="F1573" s="2">
        <f>IFERROR(MAXIFS(Detalhe_Registro!$N:$N,Detalhe_Registro!$D:$D,A1573,Detalhe_Registro!$E:$E,B1573,Detalhe_Registro!$M:$M,"SIM"),0)</f>
        <v/>
      </c>
      <c r="G1573" s="2">
        <f>IFERROR(AVERAGEIFS(Detalhe_Registro!$N:$N,Detalhe_Registro!$D:$D,A1573,Detalhe_Registro!$E:$E,B1573,Detalhe_Registro!$M:$M,"SIM"),0)</f>
        <v/>
      </c>
      <c r="H1573" s="2">
        <f>SUMIFS(Detalhe_Registro!$F:$F,Detalhe_Registro!$D:$D,A1573,Detalhe_Registro!$E:$E,B1573,Detalhe_Registro!$M:$M,"SIM")</f>
        <v/>
      </c>
      <c r="I1573" s="2">
        <f>SUMIFS(Detalhe_Registro!$G:$G,Detalhe_Registro!$D:$D,A1573,Detalhe_Registro!$E:$E,B1573,Detalhe_Registro!$M:$M,"SIM")</f>
        <v/>
      </c>
      <c r="J1573" s="2">
        <f>IF(F1573&lt;Premissas!$B$8,"&lt; 1,00",IF(F1573&lt;Premissas!$B$9,"1,00 – 1,19",IF(F1573&lt;Premissas!$B$10,"1,20 – 1,39",IF(F1573&lt;Premissas!$B$11,"1,40 – 1,59",IF(F1573&lt;Premissas!$B$12,"1,60 – 1,99","≥ 2,00")))))</f>
        <v/>
      </c>
      <c r="K1573" s="5">
        <f>IF(F1573&lt;Premissas!$B$8,Premissas!$B$13,IF(F1573&lt;Premissas!$B$9,Premissas!$B$14,IF(F1573&lt;Premissas!$B$10,Premissas!$B$15,IF(F1573&lt;Premissas!$B$11,Premissas!$B$16,IF(F1573&lt;Premissas!$B$12,Premissas!$B$17,Premissas!$B$18)))))</f>
        <v/>
      </c>
      <c r="L1573" s="5">
        <f>K1573/Premissas!$B$4</f>
        <v/>
      </c>
      <c r="M1573" s="2">
        <f>IF(K1573=Premissas!$B$18,"SIM","NÃO")</f>
        <v/>
      </c>
    </row>
    <row r="1574">
      <c r="A1574" s="2" t="inlineStr">
        <is>
          <t>5351545</t>
        </is>
      </c>
      <c r="B1574" s="2" t="inlineStr">
        <is>
          <t>GUSTAVO GUSTAVO MONTEIRO ARRUDAS</t>
        </is>
      </c>
      <c r="C1574" s="2" t="n">
        <v>1965</v>
      </c>
      <c r="D1574" s="2">
        <f>IFERROR(TEXTJOIN(" | ",TRUE,UNIQUE(FILTER(Detalhe_Registro!$C:$C,(Detalhe_Registro!$D:$D=A1574)*(Detalhe_Registro!$E:$E=B1574)*(Detalhe_Registro!$M:$M="SIM")))),"")</f>
        <v/>
      </c>
      <c r="E1574" s="2">
        <f>COUNTIFS(Detalhe_Registro!$D:$D,A1574,Detalhe_Registro!$E:$E,B1574,Detalhe_Registro!$M:$M,"SIM")</f>
        <v/>
      </c>
      <c r="F1574" s="2">
        <f>IFERROR(MAXIFS(Detalhe_Registro!$N:$N,Detalhe_Registro!$D:$D,A1574,Detalhe_Registro!$E:$E,B1574,Detalhe_Registro!$M:$M,"SIM"),0)</f>
        <v/>
      </c>
      <c r="G1574" s="2">
        <f>IFERROR(AVERAGEIFS(Detalhe_Registro!$N:$N,Detalhe_Registro!$D:$D,A1574,Detalhe_Registro!$E:$E,B1574,Detalhe_Registro!$M:$M,"SIM"),0)</f>
        <v/>
      </c>
      <c r="H1574" s="2">
        <f>SUMIFS(Detalhe_Registro!$F:$F,Detalhe_Registro!$D:$D,A1574,Detalhe_Registro!$E:$E,B1574,Detalhe_Registro!$M:$M,"SIM")</f>
        <v/>
      </c>
      <c r="I1574" s="2">
        <f>SUMIFS(Detalhe_Registro!$G:$G,Detalhe_Registro!$D:$D,A1574,Detalhe_Registro!$E:$E,B1574,Detalhe_Registro!$M:$M,"SIM")</f>
        <v/>
      </c>
      <c r="J1574" s="2">
        <f>IF(F1574&lt;Premissas!$B$8,"&lt; 1,00",IF(F1574&lt;Premissas!$B$9,"1,00 – 1,19",IF(F1574&lt;Premissas!$B$10,"1,20 – 1,39",IF(F1574&lt;Premissas!$B$11,"1,40 – 1,59",IF(F1574&lt;Premissas!$B$12,"1,60 – 1,99","≥ 2,00")))))</f>
        <v/>
      </c>
      <c r="K1574" s="5">
        <f>IF(F1574&lt;Premissas!$B$8,Premissas!$B$13,IF(F1574&lt;Premissas!$B$9,Premissas!$B$14,IF(F1574&lt;Premissas!$B$10,Premissas!$B$15,IF(F1574&lt;Premissas!$B$11,Premissas!$B$16,IF(F1574&lt;Premissas!$B$12,Premissas!$B$17,Premissas!$B$18)))))</f>
        <v/>
      </c>
      <c r="L1574" s="5">
        <f>K1574/Premissas!$B$4</f>
        <v/>
      </c>
      <c r="M1574" s="2">
        <f>IF(K1574=Premissas!$B$18,"SIM","NÃO")</f>
        <v/>
      </c>
    </row>
    <row r="1575">
      <c r="A1575" s="2" t="inlineStr">
        <is>
          <t>6030530</t>
        </is>
      </c>
      <c r="B1575" s="2" t="inlineStr">
        <is>
          <t>Gabriel Alves Felix</t>
        </is>
      </c>
      <c r="C1575" s="2" t="n">
        <v>1965</v>
      </c>
      <c r="D1575" s="2">
        <f>IFERROR(TEXTJOIN(" | ",TRUE,UNIQUE(FILTER(Detalhe_Registro!$C:$C,(Detalhe_Registro!$D:$D=A1575)*(Detalhe_Registro!$E:$E=B1575)*(Detalhe_Registro!$M:$M="SIM")))),"")</f>
        <v/>
      </c>
      <c r="E1575" s="2">
        <f>COUNTIFS(Detalhe_Registro!$D:$D,A1575,Detalhe_Registro!$E:$E,B1575,Detalhe_Registro!$M:$M,"SIM")</f>
        <v/>
      </c>
      <c r="F1575" s="2">
        <f>IFERROR(MAXIFS(Detalhe_Registro!$N:$N,Detalhe_Registro!$D:$D,A1575,Detalhe_Registro!$E:$E,B1575,Detalhe_Registro!$M:$M,"SIM"),0)</f>
        <v/>
      </c>
      <c r="G1575" s="2">
        <f>IFERROR(AVERAGEIFS(Detalhe_Registro!$N:$N,Detalhe_Registro!$D:$D,A1575,Detalhe_Registro!$E:$E,B1575,Detalhe_Registro!$M:$M,"SIM"),0)</f>
        <v/>
      </c>
      <c r="H1575" s="2">
        <f>SUMIFS(Detalhe_Registro!$F:$F,Detalhe_Registro!$D:$D,A1575,Detalhe_Registro!$E:$E,B1575,Detalhe_Registro!$M:$M,"SIM")</f>
        <v/>
      </c>
      <c r="I1575" s="2">
        <f>SUMIFS(Detalhe_Registro!$G:$G,Detalhe_Registro!$D:$D,A1575,Detalhe_Registro!$E:$E,B1575,Detalhe_Registro!$M:$M,"SIM")</f>
        <v/>
      </c>
      <c r="J1575" s="2">
        <f>IF(F1575&lt;Premissas!$B$8,"&lt; 1,00",IF(F1575&lt;Premissas!$B$9,"1,00 – 1,19",IF(F1575&lt;Premissas!$B$10,"1,20 – 1,39",IF(F1575&lt;Premissas!$B$11,"1,40 – 1,59",IF(F1575&lt;Premissas!$B$12,"1,60 – 1,99","≥ 2,00")))))</f>
        <v/>
      </c>
      <c r="K1575" s="5">
        <f>IF(F1575&lt;Premissas!$B$8,Premissas!$B$13,IF(F1575&lt;Premissas!$B$9,Premissas!$B$14,IF(F1575&lt;Premissas!$B$10,Premissas!$B$15,IF(F1575&lt;Premissas!$B$11,Premissas!$B$16,IF(F1575&lt;Premissas!$B$12,Premissas!$B$17,Premissas!$B$18)))))</f>
        <v/>
      </c>
      <c r="L1575" s="5">
        <f>K1575/Premissas!$B$4</f>
        <v/>
      </c>
      <c r="M1575" s="2">
        <f>IF(K1575=Premissas!$B$18,"SIM","NÃO")</f>
        <v/>
      </c>
    </row>
    <row r="1576">
      <c r="A1576" s="2" t="inlineStr">
        <is>
          <t>5998000</t>
        </is>
      </c>
      <c r="B1576" s="2" t="inlineStr">
        <is>
          <t>Gabriel Leal De Oliveira</t>
        </is>
      </c>
      <c r="C1576" s="2" t="n">
        <v>1965</v>
      </c>
      <c r="D1576" s="2">
        <f>IFERROR(TEXTJOIN(" | ",TRUE,UNIQUE(FILTER(Detalhe_Registro!$C:$C,(Detalhe_Registro!$D:$D=A1576)*(Detalhe_Registro!$E:$E=B1576)*(Detalhe_Registro!$M:$M="SIM")))),"")</f>
        <v/>
      </c>
      <c r="E1576" s="2">
        <f>COUNTIFS(Detalhe_Registro!$D:$D,A1576,Detalhe_Registro!$E:$E,B1576,Detalhe_Registro!$M:$M,"SIM")</f>
        <v/>
      </c>
      <c r="F1576" s="2">
        <f>IFERROR(MAXIFS(Detalhe_Registro!$N:$N,Detalhe_Registro!$D:$D,A1576,Detalhe_Registro!$E:$E,B1576,Detalhe_Registro!$M:$M,"SIM"),0)</f>
        <v/>
      </c>
      <c r="G1576" s="2">
        <f>IFERROR(AVERAGEIFS(Detalhe_Registro!$N:$N,Detalhe_Registro!$D:$D,A1576,Detalhe_Registro!$E:$E,B1576,Detalhe_Registro!$M:$M,"SIM"),0)</f>
        <v/>
      </c>
      <c r="H1576" s="2">
        <f>SUMIFS(Detalhe_Registro!$F:$F,Detalhe_Registro!$D:$D,A1576,Detalhe_Registro!$E:$E,B1576,Detalhe_Registro!$M:$M,"SIM")</f>
        <v/>
      </c>
      <c r="I1576" s="2">
        <f>SUMIFS(Detalhe_Registro!$G:$G,Detalhe_Registro!$D:$D,A1576,Detalhe_Registro!$E:$E,B1576,Detalhe_Registro!$M:$M,"SIM")</f>
        <v/>
      </c>
      <c r="J1576" s="2">
        <f>IF(F1576&lt;Premissas!$B$8,"&lt; 1,00",IF(F1576&lt;Premissas!$B$9,"1,00 – 1,19",IF(F1576&lt;Premissas!$B$10,"1,20 – 1,39",IF(F1576&lt;Premissas!$B$11,"1,40 – 1,59",IF(F1576&lt;Premissas!$B$12,"1,60 – 1,99","≥ 2,00")))))</f>
        <v/>
      </c>
      <c r="K1576" s="5">
        <f>IF(F1576&lt;Premissas!$B$8,Premissas!$B$13,IF(F1576&lt;Premissas!$B$9,Premissas!$B$14,IF(F1576&lt;Premissas!$B$10,Premissas!$B$15,IF(F1576&lt;Premissas!$B$11,Premissas!$B$16,IF(F1576&lt;Premissas!$B$12,Premissas!$B$17,Premissas!$B$18)))))</f>
        <v/>
      </c>
      <c r="L1576" s="5">
        <f>K1576/Premissas!$B$4</f>
        <v/>
      </c>
      <c r="M1576" s="2">
        <f>IF(K1576=Premissas!$B$18,"SIM","NÃO")</f>
        <v/>
      </c>
    </row>
    <row r="1577">
      <c r="A1577" s="2" t="inlineStr">
        <is>
          <t>5731992</t>
        </is>
      </c>
      <c r="B1577" s="2" t="inlineStr">
        <is>
          <t>Gabriele Dos Santos Miranda</t>
        </is>
      </c>
      <c r="C1577" s="2" t="n">
        <v>1965</v>
      </c>
      <c r="D1577" s="2">
        <f>IFERROR(TEXTJOIN(" | ",TRUE,UNIQUE(FILTER(Detalhe_Registro!$C:$C,(Detalhe_Registro!$D:$D=A1577)*(Detalhe_Registro!$E:$E=B1577)*(Detalhe_Registro!$M:$M="SIM")))),"")</f>
        <v/>
      </c>
      <c r="E1577" s="2">
        <f>COUNTIFS(Detalhe_Registro!$D:$D,A1577,Detalhe_Registro!$E:$E,B1577,Detalhe_Registro!$M:$M,"SIM")</f>
        <v/>
      </c>
      <c r="F1577" s="2">
        <f>IFERROR(MAXIFS(Detalhe_Registro!$N:$N,Detalhe_Registro!$D:$D,A1577,Detalhe_Registro!$E:$E,B1577,Detalhe_Registro!$M:$M,"SIM"),0)</f>
        <v/>
      </c>
      <c r="G1577" s="2">
        <f>IFERROR(AVERAGEIFS(Detalhe_Registro!$N:$N,Detalhe_Registro!$D:$D,A1577,Detalhe_Registro!$E:$E,B1577,Detalhe_Registro!$M:$M,"SIM"),0)</f>
        <v/>
      </c>
      <c r="H1577" s="2">
        <f>SUMIFS(Detalhe_Registro!$F:$F,Detalhe_Registro!$D:$D,A1577,Detalhe_Registro!$E:$E,B1577,Detalhe_Registro!$M:$M,"SIM")</f>
        <v/>
      </c>
      <c r="I1577" s="2">
        <f>SUMIFS(Detalhe_Registro!$G:$G,Detalhe_Registro!$D:$D,A1577,Detalhe_Registro!$E:$E,B1577,Detalhe_Registro!$M:$M,"SIM")</f>
        <v/>
      </c>
      <c r="J1577" s="2">
        <f>IF(F1577&lt;Premissas!$B$8,"&lt; 1,00",IF(F1577&lt;Premissas!$B$9,"1,00 – 1,19",IF(F1577&lt;Premissas!$B$10,"1,20 – 1,39",IF(F1577&lt;Premissas!$B$11,"1,40 – 1,59",IF(F1577&lt;Premissas!$B$12,"1,60 – 1,99","≥ 2,00")))))</f>
        <v/>
      </c>
      <c r="K1577" s="5">
        <f>IF(F1577&lt;Premissas!$B$8,Premissas!$B$13,IF(F1577&lt;Premissas!$B$9,Premissas!$B$14,IF(F1577&lt;Premissas!$B$10,Premissas!$B$15,IF(F1577&lt;Premissas!$B$11,Premissas!$B$16,IF(F1577&lt;Premissas!$B$12,Premissas!$B$17,Premissas!$B$18)))))</f>
        <v/>
      </c>
      <c r="L1577" s="5">
        <f>K1577/Premissas!$B$4</f>
        <v/>
      </c>
      <c r="M1577" s="2">
        <f>IF(K1577=Premissas!$B$18,"SIM","NÃO")</f>
        <v/>
      </c>
    </row>
    <row r="1578">
      <c r="A1578" s="2" t="inlineStr">
        <is>
          <t>670624</t>
        </is>
      </c>
      <c r="B1578" s="2" t="inlineStr">
        <is>
          <t>Gardenia Silva Neves Dos Santos</t>
        </is>
      </c>
      <c r="C1578" s="2" t="n">
        <v>1965</v>
      </c>
      <c r="D1578" s="2">
        <f>IFERROR(TEXTJOIN(" | ",TRUE,UNIQUE(FILTER(Detalhe_Registro!$C:$C,(Detalhe_Registro!$D:$D=A1578)*(Detalhe_Registro!$E:$E=B1578)*(Detalhe_Registro!$M:$M="SIM")))),"")</f>
        <v/>
      </c>
      <c r="E1578" s="2">
        <f>COUNTIFS(Detalhe_Registro!$D:$D,A1578,Detalhe_Registro!$E:$E,B1578,Detalhe_Registro!$M:$M,"SIM")</f>
        <v/>
      </c>
      <c r="F1578" s="2">
        <f>IFERROR(MAXIFS(Detalhe_Registro!$N:$N,Detalhe_Registro!$D:$D,A1578,Detalhe_Registro!$E:$E,B1578,Detalhe_Registro!$M:$M,"SIM"),0)</f>
        <v/>
      </c>
      <c r="G1578" s="2">
        <f>IFERROR(AVERAGEIFS(Detalhe_Registro!$N:$N,Detalhe_Registro!$D:$D,A1578,Detalhe_Registro!$E:$E,B1578,Detalhe_Registro!$M:$M,"SIM"),0)</f>
        <v/>
      </c>
      <c r="H1578" s="2">
        <f>SUMIFS(Detalhe_Registro!$F:$F,Detalhe_Registro!$D:$D,A1578,Detalhe_Registro!$E:$E,B1578,Detalhe_Registro!$M:$M,"SIM")</f>
        <v/>
      </c>
      <c r="I1578" s="2">
        <f>SUMIFS(Detalhe_Registro!$G:$G,Detalhe_Registro!$D:$D,A1578,Detalhe_Registro!$E:$E,B1578,Detalhe_Registro!$M:$M,"SIM")</f>
        <v/>
      </c>
      <c r="J1578" s="2">
        <f>IF(F1578&lt;Premissas!$B$8,"&lt; 1,00",IF(F1578&lt;Premissas!$B$9,"1,00 – 1,19",IF(F1578&lt;Premissas!$B$10,"1,20 – 1,39",IF(F1578&lt;Premissas!$B$11,"1,40 – 1,59",IF(F1578&lt;Premissas!$B$12,"1,60 – 1,99","≥ 2,00")))))</f>
        <v/>
      </c>
      <c r="K1578" s="5">
        <f>IF(F1578&lt;Premissas!$B$8,Premissas!$B$13,IF(F1578&lt;Premissas!$B$9,Premissas!$B$14,IF(F1578&lt;Premissas!$B$10,Premissas!$B$15,IF(F1578&lt;Premissas!$B$11,Premissas!$B$16,IF(F1578&lt;Premissas!$B$12,Premissas!$B$17,Premissas!$B$18)))))</f>
        <v/>
      </c>
      <c r="L1578" s="5">
        <f>K1578/Premissas!$B$4</f>
        <v/>
      </c>
      <c r="M1578" s="2">
        <f>IF(K1578=Premissas!$B$18,"SIM","NÃO")</f>
        <v/>
      </c>
    </row>
    <row r="1579">
      <c r="A1579" s="2" t="inlineStr">
        <is>
          <t>6035760</t>
        </is>
      </c>
      <c r="B1579" s="2" t="inlineStr">
        <is>
          <t>Gean Pereira Rodrigues</t>
        </is>
      </c>
      <c r="C1579" s="2" t="n">
        <v>1965</v>
      </c>
      <c r="D1579" s="2">
        <f>IFERROR(TEXTJOIN(" | ",TRUE,UNIQUE(FILTER(Detalhe_Registro!$C:$C,(Detalhe_Registro!$D:$D=A1579)*(Detalhe_Registro!$E:$E=B1579)*(Detalhe_Registro!$M:$M="SIM")))),"")</f>
        <v/>
      </c>
      <c r="E1579" s="2">
        <f>COUNTIFS(Detalhe_Registro!$D:$D,A1579,Detalhe_Registro!$E:$E,B1579,Detalhe_Registro!$M:$M,"SIM")</f>
        <v/>
      </c>
      <c r="F1579" s="2">
        <f>IFERROR(MAXIFS(Detalhe_Registro!$N:$N,Detalhe_Registro!$D:$D,A1579,Detalhe_Registro!$E:$E,B1579,Detalhe_Registro!$M:$M,"SIM"),0)</f>
        <v/>
      </c>
      <c r="G1579" s="2">
        <f>IFERROR(AVERAGEIFS(Detalhe_Registro!$N:$N,Detalhe_Registro!$D:$D,A1579,Detalhe_Registro!$E:$E,B1579,Detalhe_Registro!$M:$M,"SIM"),0)</f>
        <v/>
      </c>
      <c r="H1579" s="2">
        <f>SUMIFS(Detalhe_Registro!$F:$F,Detalhe_Registro!$D:$D,A1579,Detalhe_Registro!$E:$E,B1579,Detalhe_Registro!$M:$M,"SIM")</f>
        <v/>
      </c>
      <c r="I1579" s="2">
        <f>SUMIFS(Detalhe_Registro!$G:$G,Detalhe_Registro!$D:$D,A1579,Detalhe_Registro!$E:$E,B1579,Detalhe_Registro!$M:$M,"SIM")</f>
        <v/>
      </c>
      <c r="J1579" s="2">
        <f>IF(F1579&lt;Premissas!$B$8,"&lt; 1,00",IF(F1579&lt;Premissas!$B$9,"1,00 – 1,19",IF(F1579&lt;Premissas!$B$10,"1,20 – 1,39",IF(F1579&lt;Premissas!$B$11,"1,40 – 1,59",IF(F1579&lt;Premissas!$B$12,"1,60 – 1,99","≥ 2,00")))))</f>
        <v/>
      </c>
      <c r="K1579" s="5">
        <f>IF(F1579&lt;Premissas!$B$8,Premissas!$B$13,IF(F1579&lt;Premissas!$B$9,Premissas!$B$14,IF(F1579&lt;Premissas!$B$10,Premissas!$B$15,IF(F1579&lt;Premissas!$B$11,Premissas!$B$16,IF(F1579&lt;Premissas!$B$12,Premissas!$B$17,Premissas!$B$18)))))</f>
        <v/>
      </c>
      <c r="L1579" s="5">
        <f>K1579/Premissas!$B$4</f>
        <v/>
      </c>
      <c r="M1579" s="2">
        <f>IF(K1579=Premissas!$B$18,"SIM","NÃO")</f>
        <v/>
      </c>
    </row>
    <row r="1580">
      <c r="A1580" s="2" t="inlineStr">
        <is>
          <t>6034250</t>
        </is>
      </c>
      <c r="B1580" s="2" t="inlineStr">
        <is>
          <t>Gedeon Rodrigues Pereira</t>
        </is>
      </c>
      <c r="C1580" s="2" t="n">
        <v>1965</v>
      </c>
      <c r="D1580" s="2">
        <f>IFERROR(TEXTJOIN(" | ",TRUE,UNIQUE(FILTER(Detalhe_Registro!$C:$C,(Detalhe_Registro!$D:$D=A1580)*(Detalhe_Registro!$E:$E=B1580)*(Detalhe_Registro!$M:$M="SIM")))),"")</f>
        <v/>
      </c>
      <c r="E1580" s="2">
        <f>COUNTIFS(Detalhe_Registro!$D:$D,A1580,Detalhe_Registro!$E:$E,B1580,Detalhe_Registro!$M:$M,"SIM")</f>
        <v/>
      </c>
      <c r="F1580" s="2">
        <f>IFERROR(MAXIFS(Detalhe_Registro!$N:$N,Detalhe_Registro!$D:$D,A1580,Detalhe_Registro!$E:$E,B1580,Detalhe_Registro!$M:$M,"SIM"),0)</f>
        <v/>
      </c>
      <c r="G1580" s="2">
        <f>IFERROR(AVERAGEIFS(Detalhe_Registro!$N:$N,Detalhe_Registro!$D:$D,A1580,Detalhe_Registro!$E:$E,B1580,Detalhe_Registro!$M:$M,"SIM"),0)</f>
        <v/>
      </c>
      <c r="H1580" s="2">
        <f>SUMIFS(Detalhe_Registro!$F:$F,Detalhe_Registro!$D:$D,A1580,Detalhe_Registro!$E:$E,B1580,Detalhe_Registro!$M:$M,"SIM")</f>
        <v/>
      </c>
      <c r="I1580" s="2">
        <f>SUMIFS(Detalhe_Registro!$G:$G,Detalhe_Registro!$D:$D,A1580,Detalhe_Registro!$E:$E,B1580,Detalhe_Registro!$M:$M,"SIM")</f>
        <v/>
      </c>
      <c r="J1580" s="2">
        <f>IF(F1580&lt;Premissas!$B$8,"&lt; 1,00",IF(F1580&lt;Premissas!$B$9,"1,00 – 1,19",IF(F1580&lt;Premissas!$B$10,"1,20 – 1,39",IF(F1580&lt;Premissas!$B$11,"1,40 – 1,59",IF(F1580&lt;Premissas!$B$12,"1,60 – 1,99","≥ 2,00")))))</f>
        <v/>
      </c>
      <c r="K1580" s="5">
        <f>IF(F1580&lt;Premissas!$B$8,Premissas!$B$13,IF(F1580&lt;Premissas!$B$9,Premissas!$B$14,IF(F1580&lt;Premissas!$B$10,Premissas!$B$15,IF(F1580&lt;Premissas!$B$11,Premissas!$B$16,IF(F1580&lt;Premissas!$B$12,Premissas!$B$17,Premissas!$B$18)))))</f>
        <v/>
      </c>
      <c r="L1580" s="5">
        <f>K1580/Premissas!$B$4</f>
        <v/>
      </c>
      <c r="M1580" s="2">
        <f>IF(K1580=Premissas!$B$18,"SIM","NÃO")</f>
        <v/>
      </c>
    </row>
    <row r="1581">
      <c r="A1581" s="2" t="inlineStr">
        <is>
          <t>33664</t>
        </is>
      </c>
      <c r="B1581" s="2" t="inlineStr">
        <is>
          <t>Genivar Da Silva Muniz</t>
        </is>
      </c>
      <c r="C1581" s="2" t="n">
        <v>1965</v>
      </c>
      <c r="D1581" s="2">
        <f>IFERROR(TEXTJOIN(" | ",TRUE,UNIQUE(FILTER(Detalhe_Registro!$C:$C,(Detalhe_Registro!$D:$D=A1581)*(Detalhe_Registro!$E:$E=B1581)*(Detalhe_Registro!$M:$M="SIM")))),"")</f>
        <v/>
      </c>
      <c r="E1581" s="2">
        <f>COUNTIFS(Detalhe_Registro!$D:$D,A1581,Detalhe_Registro!$E:$E,B1581,Detalhe_Registro!$M:$M,"SIM")</f>
        <v/>
      </c>
      <c r="F1581" s="2">
        <f>IFERROR(MAXIFS(Detalhe_Registro!$N:$N,Detalhe_Registro!$D:$D,A1581,Detalhe_Registro!$E:$E,B1581,Detalhe_Registro!$M:$M,"SIM"),0)</f>
        <v/>
      </c>
      <c r="G1581" s="2">
        <f>IFERROR(AVERAGEIFS(Detalhe_Registro!$N:$N,Detalhe_Registro!$D:$D,A1581,Detalhe_Registro!$E:$E,B1581,Detalhe_Registro!$M:$M,"SIM"),0)</f>
        <v/>
      </c>
      <c r="H1581" s="2">
        <f>SUMIFS(Detalhe_Registro!$F:$F,Detalhe_Registro!$D:$D,A1581,Detalhe_Registro!$E:$E,B1581,Detalhe_Registro!$M:$M,"SIM")</f>
        <v/>
      </c>
      <c r="I1581" s="2">
        <f>SUMIFS(Detalhe_Registro!$G:$G,Detalhe_Registro!$D:$D,A1581,Detalhe_Registro!$E:$E,B1581,Detalhe_Registro!$M:$M,"SIM")</f>
        <v/>
      </c>
      <c r="J1581" s="2">
        <f>IF(F1581&lt;Premissas!$B$8,"&lt; 1,00",IF(F1581&lt;Premissas!$B$9,"1,00 – 1,19",IF(F1581&lt;Premissas!$B$10,"1,20 – 1,39",IF(F1581&lt;Premissas!$B$11,"1,40 – 1,59",IF(F1581&lt;Premissas!$B$12,"1,60 – 1,99","≥ 2,00")))))</f>
        <v/>
      </c>
      <c r="K1581" s="5">
        <f>IF(F1581&lt;Premissas!$B$8,Premissas!$B$13,IF(F1581&lt;Premissas!$B$9,Premissas!$B$14,IF(F1581&lt;Premissas!$B$10,Premissas!$B$15,IF(F1581&lt;Premissas!$B$11,Premissas!$B$16,IF(F1581&lt;Premissas!$B$12,Premissas!$B$17,Premissas!$B$18)))))</f>
        <v/>
      </c>
      <c r="L1581" s="5">
        <f>K1581/Premissas!$B$4</f>
        <v/>
      </c>
      <c r="M1581" s="2">
        <f>IF(K1581=Premissas!$B$18,"SIM","NÃO")</f>
        <v/>
      </c>
    </row>
    <row r="1582">
      <c r="A1582" s="2" t="inlineStr">
        <is>
          <t>5995884</t>
        </is>
      </c>
      <c r="B1582" s="2" t="inlineStr">
        <is>
          <t>Geovana Dos Santos Pereira</t>
        </is>
      </c>
      <c r="C1582" s="2" t="n">
        <v>1965</v>
      </c>
      <c r="D1582" s="2">
        <f>IFERROR(TEXTJOIN(" | ",TRUE,UNIQUE(FILTER(Detalhe_Registro!$C:$C,(Detalhe_Registro!$D:$D=A1582)*(Detalhe_Registro!$E:$E=B1582)*(Detalhe_Registro!$M:$M="SIM")))),"")</f>
        <v/>
      </c>
      <c r="E1582" s="2">
        <f>COUNTIFS(Detalhe_Registro!$D:$D,A1582,Detalhe_Registro!$E:$E,B1582,Detalhe_Registro!$M:$M,"SIM")</f>
        <v/>
      </c>
      <c r="F1582" s="2">
        <f>IFERROR(MAXIFS(Detalhe_Registro!$N:$N,Detalhe_Registro!$D:$D,A1582,Detalhe_Registro!$E:$E,B1582,Detalhe_Registro!$M:$M,"SIM"),0)</f>
        <v/>
      </c>
      <c r="G1582" s="2">
        <f>IFERROR(AVERAGEIFS(Detalhe_Registro!$N:$N,Detalhe_Registro!$D:$D,A1582,Detalhe_Registro!$E:$E,B1582,Detalhe_Registro!$M:$M,"SIM"),0)</f>
        <v/>
      </c>
      <c r="H1582" s="2">
        <f>SUMIFS(Detalhe_Registro!$F:$F,Detalhe_Registro!$D:$D,A1582,Detalhe_Registro!$E:$E,B1582,Detalhe_Registro!$M:$M,"SIM")</f>
        <v/>
      </c>
      <c r="I1582" s="2">
        <f>SUMIFS(Detalhe_Registro!$G:$G,Detalhe_Registro!$D:$D,A1582,Detalhe_Registro!$E:$E,B1582,Detalhe_Registro!$M:$M,"SIM")</f>
        <v/>
      </c>
      <c r="J1582" s="2">
        <f>IF(F1582&lt;Premissas!$B$8,"&lt; 1,00",IF(F1582&lt;Premissas!$B$9,"1,00 – 1,19",IF(F1582&lt;Premissas!$B$10,"1,20 – 1,39",IF(F1582&lt;Premissas!$B$11,"1,40 – 1,59",IF(F1582&lt;Premissas!$B$12,"1,60 – 1,99","≥ 2,00")))))</f>
        <v/>
      </c>
      <c r="K1582" s="5">
        <f>IF(F1582&lt;Premissas!$B$8,Premissas!$B$13,IF(F1582&lt;Premissas!$B$9,Premissas!$B$14,IF(F1582&lt;Premissas!$B$10,Premissas!$B$15,IF(F1582&lt;Premissas!$B$11,Premissas!$B$16,IF(F1582&lt;Premissas!$B$12,Premissas!$B$17,Premissas!$B$18)))))</f>
        <v/>
      </c>
      <c r="L1582" s="5">
        <f>K1582/Premissas!$B$4</f>
        <v/>
      </c>
      <c r="M1582" s="2">
        <f>IF(K1582=Premissas!$B$18,"SIM","NÃO")</f>
        <v/>
      </c>
    </row>
    <row r="1583">
      <c r="A1583" s="2" t="inlineStr">
        <is>
          <t>5853265</t>
        </is>
      </c>
      <c r="B1583" s="2" t="inlineStr">
        <is>
          <t>Gerson Dos Santos Florentino</t>
        </is>
      </c>
      <c r="C1583" s="2" t="n">
        <v>1965</v>
      </c>
      <c r="D1583" s="2">
        <f>IFERROR(TEXTJOIN(" | ",TRUE,UNIQUE(FILTER(Detalhe_Registro!$C:$C,(Detalhe_Registro!$D:$D=A1583)*(Detalhe_Registro!$E:$E=B1583)*(Detalhe_Registro!$M:$M="SIM")))),"")</f>
        <v/>
      </c>
      <c r="E1583" s="2">
        <f>COUNTIFS(Detalhe_Registro!$D:$D,A1583,Detalhe_Registro!$E:$E,B1583,Detalhe_Registro!$M:$M,"SIM")</f>
        <v/>
      </c>
      <c r="F1583" s="2">
        <f>IFERROR(MAXIFS(Detalhe_Registro!$N:$N,Detalhe_Registro!$D:$D,A1583,Detalhe_Registro!$E:$E,B1583,Detalhe_Registro!$M:$M,"SIM"),0)</f>
        <v/>
      </c>
      <c r="G1583" s="2">
        <f>IFERROR(AVERAGEIFS(Detalhe_Registro!$N:$N,Detalhe_Registro!$D:$D,A1583,Detalhe_Registro!$E:$E,B1583,Detalhe_Registro!$M:$M,"SIM"),0)</f>
        <v/>
      </c>
      <c r="H1583" s="2">
        <f>SUMIFS(Detalhe_Registro!$F:$F,Detalhe_Registro!$D:$D,A1583,Detalhe_Registro!$E:$E,B1583,Detalhe_Registro!$M:$M,"SIM")</f>
        <v/>
      </c>
      <c r="I1583" s="2">
        <f>SUMIFS(Detalhe_Registro!$G:$G,Detalhe_Registro!$D:$D,A1583,Detalhe_Registro!$E:$E,B1583,Detalhe_Registro!$M:$M,"SIM")</f>
        <v/>
      </c>
      <c r="J1583" s="2">
        <f>IF(F1583&lt;Premissas!$B$8,"&lt; 1,00",IF(F1583&lt;Premissas!$B$9,"1,00 – 1,19",IF(F1583&lt;Premissas!$B$10,"1,20 – 1,39",IF(F1583&lt;Premissas!$B$11,"1,40 – 1,59",IF(F1583&lt;Premissas!$B$12,"1,60 – 1,99","≥ 2,00")))))</f>
        <v/>
      </c>
      <c r="K1583" s="5">
        <f>IF(F1583&lt;Premissas!$B$8,Premissas!$B$13,IF(F1583&lt;Premissas!$B$9,Premissas!$B$14,IF(F1583&lt;Premissas!$B$10,Premissas!$B$15,IF(F1583&lt;Premissas!$B$11,Premissas!$B$16,IF(F1583&lt;Premissas!$B$12,Premissas!$B$17,Premissas!$B$18)))))</f>
        <v/>
      </c>
      <c r="L1583" s="5">
        <f>K1583/Premissas!$B$4</f>
        <v/>
      </c>
      <c r="M1583" s="2">
        <f>IF(K1583=Premissas!$B$18,"SIM","NÃO")</f>
        <v/>
      </c>
    </row>
    <row r="1584">
      <c r="A1584" s="2" t="inlineStr">
        <is>
          <t>207050</t>
        </is>
      </c>
      <c r="B1584" s="2" t="inlineStr">
        <is>
          <t>Gildo Souza Da Silva</t>
        </is>
      </c>
      <c r="C1584" s="2" t="n">
        <v>1965</v>
      </c>
      <c r="D1584" s="2">
        <f>IFERROR(TEXTJOIN(" | ",TRUE,UNIQUE(FILTER(Detalhe_Registro!$C:$C,(Detalhe_Registro!$D:$D=A1584)*(Detalhe_Registro!$E:$E=B1584)*(Detalhe_Registro!$M:$M="SIM")))),"")</f>
        <v/>
      </c>
      <c r="E1584" s="2">
        <f>COUNTIFS(Detalhe_Registro!$D:$D,A1584,Detalhe_Registro!$E:$E,B1584,Detalhe_Registro!$M:$M,"SIM")</f>
        <v/>
      </c>
      <c r="F1584" s="2">
        <f>IFERROR(MAXIFS(Detalhe_Registro!$N:$N,Detalhe_Registro!$D:$D,A1584,Detalhe_Registro!$E:$E,B1584,Detalhe_Registro!$M:$M,"SIM"),0)</f>
        <v/>
      </c>
      <c r="G1584" s="2">
        <f>IFERROR(AVERAGEIFS(Detalhe_Registro!$N:$N,Detalhe_Registro!$D:$D,A1584,Detalhe_Registro!$E:$E,B1584,Detalhe_Registro!$M:$M,"SIM"),0)</f>
        <v/>
      </c>
      <c r="H1584" s="2">
        <f>SUMIFS(Detalhe_Registro!$F:$F,Detalhe_Registro!$D:$D,A1584,Detalhe_Registro!$E:$E,B1584,Detalhe_Registro!$M:$M,"SIM")</f>
        <v/>
      </c>
      <c r="I1584" s="2">
        <f>SUMIFS(Detalhe_Registro!$G:$G,Detalhe_Registro!$D:$D,A1584,Detalhe_Registro!$E:$E,B1584,Detalhe_Registro!$M:$M,"SIM")</f>
        <v/>
      </c>
      <c r="J1584" s="2">
        <f>IF(F1584&lt;Premissas!$B$8,"&lt; 1,00",IF(F1584&lt;Premissas!$B$9,"1,00 – 1,19",IF(F1584&lt;Premissas!$B$10,"1,20 – 1,39",IF(F1584&lt;Premissas!$B$11,"1,40 – 1,59",IF(F1584&lt;Premissas!$B$12,"1,60 – 1,99","≥ 2,00")))))</f>
        <v/>
      </c>
      <c r="K1584" s="5">
        <f>IF(F1584&lt;Premissas!$B$8,Premissas!$B$13,IF(F1584&lt;Premissas!$B$9,Premissas!$B$14,IF(F1584&lt;Premissas!$B$10,Premissas!$B$15,IF(F1584&lt;Premissas!$B$11,Premissas!$B$16,IF(F1584&lt;Premissas!$B$12,Premissas!$B$17,Premissas!$B$18)))))</f>
        <v/>
      </c>
      <c r="L1584" s="5">
        <f>K1584/Premissas!$B$4</f>
        <v/>
      </c>
      <c r="M1584" s="2">
        <f>IF(K1584=Premissas!$B$18,"SIM","NÃO")</f>
        <v/>
      </c>
    </row>
    <row r="1585">
      <c r="A1585" s="2" t="inlineStr">
        <is>
          <t>537071</t>
        </is>
      </c>
      <c r="B1585" s="2" t="inlineStr">
        <is>
          <t>Gilmar De Azevedo Matos</t>
        </is>
      </c>
      <c r="C1585" s="2" t="n">
        <v>1965</v>
      </c>
      <c r="D1585" s="2">
        <f>IFERROR(TEXTJOIN(" | ",TRUE,UNIQUE(FILTER(Detalhe_Registro!$C:$C,(Detalhe_Registro!$D:$D=A1585)*(Detalhe_Registro!$E:$E=B1585)*(Detalhe_Registro!$M:$M="SIM")))),"")</f>
        <v/>
      </c>
      <c r="E1585" s="2">
        <f>COUNTIFS(Detalhe_Registro!$D:$D,A1585,Detalhe_Registro!$E:$E,B1585,Detalhe_Registro!$M:$M,"SIM")</f>
        <v/>
      </c>
      <c r="F1585" s="2">
        <f>IFERROR(MAXIFS(Detalhe_Registro!$N:$N,Detalhe_Registro!$D:$D,A1585,Detalhe_Registro!$E:$E,B1585,Detalhe_Registro!$M:$M,"SIM"),0)</f>
        <v/>
      </c>
      <c r="G1585" s="2">
        <f>IFERROR(AVERAGEIFS(Detalhe_Registro!$N:$N,Detalhe_Registro!$D:$D,A1585,Detalhe_Registro!$E:$E,B1585,Detalhe_Registro!$M:$M,"SIM"),0)</f>
        <v/>
      </c>
      <c r="H1585" s="2">
        <f>SUMIFS(Detalhe_Registro!$F:$F,Detalhe_Registro!$D:$D,A1585,Detalhe_Registro!$E:$E,B1585,Detalhe_Registro!$M:$M,"SIM")</f>
        <v/>
      </c>
      <c r="I1585" s="2">
        <f>SUMIFS(Detalhe_Registro!$G:$G,Detalhe_Registro!$D:$D,A1585,Detalhe_Registro!$E:$E,B1585,Detalhe_Registro!$M:$M,"SIM")</f>
        <v/>
      </c>
      <c r="J1585" s="2">
        <f>IF(F1585&lt;Premissas!$B$8,"&lt; 1,00",IF(F1585&lt;Premissas!$B$9,"1,00 – 1,19",IF(F1585&lt;Premissas!$B$10,"1,20 – 1,39",IF(F1585&lt;Premissas!$B$11,"1,40 – 1,59",IF(F1585&lt;Premissas!$B$12,"1,60 – 1,99","≥ 2,00")))))</f>
        <v/>
      </c>
      <c r="K1585" s="5">
        <f>IF(F1585&lt;Premissas!$B$8,Premissas!$B$13,IF(F1585&lt;Premissas!$B$9,Premissas!$B$14,IF(F1585&lt;Premissas!$B$10,Premissas!$B$15,IF(F1585&lt;Premissas!$B$11,Premissas!$B$16,IF(F1585&lt;Premissas!$B$12,Premissas!$B$17,Premissas!$B$18)))))</f>
        <v/>
      </c>
      <c r="L1585" s="5">
        <f>K1585/Premissas!$B$4</f>
        <v/>
      </c>
      <c r="M1585" s="2">
        <f>IF(K1585=Premissas!$B$18,"SIM","NÃO")</f>
        <v/>
      </c>
    </row>
    <row r="1586">
      <c r="A1586" s="2" t="inlineStr">
        <is>
          <t>664473</t>
        </is>
      </c>
      <c r="B1586" s="2" t="inlineStr">
        <is>
          <t>Gilmar Macedo Pires</t>
        </is>
      </c>
      <c r="C1586" s="2" t="n">
        <v>1965</v>
      </c>
      <c r="D1586" s="2">
        <f>IFERROR(TEXTJOIN(" | ",TRUE,UNIQUE(FILTER(Detalhe_Registro!$C:$C,(Detalhe_Registro!$D:$D=A1586)*(Detalhe_Registro!$E:$E=B1586)*(Detalhe_Registro!$M:$M="SIM")))),"")</f>
        <v/>
      </c>
      <c r="E1586" s="2">
        <f>COUNTIFS(Detalhe_Registro!$D:$D,A1586,Detalhe_Registro!$E:$E,B1586,Detalhe_Registro!$M:$M,"SIM")</f>
        <v/>
      </c>
      <c r="F1586" s="2">
        <f>IFERROR(MAXIFS(Detalhe_Registro!$N:$N,Detalhe_Registro!$D:$D,A1586,Detalhe_Registro!$E:$E,B1586,Detalhe_Registro!$M:$M,"SIM"),0)</f>
        <v/>
      </c>
      <c r="G1586" s="2">
        <f>IFERROR(AVERAGEIFS(Detalhe_Registro!$N:$N,Detalhe_Registro!$D:$D,A1586,Detalhe_Registro!$E:$E,B1586,Detalhe_Registro!$M:$M,"SIM"),0)</f>
        <v/>
      </c>
      <c r="H1586" s="2">
        <f>SUMIFS(Detalhe_Registro!$F:$F,Detalhe_Registro!$D:$D,A1586,Detalhe_Registro!$E:$E,B1586,Detalhe_Registro!$M:$M,"SIM")</f>
        <v/>
      </c>
      <c r="I1586" s="2">
        <f>SUMIFS(Detalhe_Registro!$G:$G,Detalhe_Registro!$D:$D,A1586,Detalhe_Registro!$E:$E,B1586,Detalhe_Registro!$M:$M,"SIM")</f>
        <v/>
      </c>
      <c r="J1586" s="2">
        <f>IF(F1586&lt;Premissas!$B$8,"&lt; 1,00",IF(F1586&lt;Premissas!$B$9,"1,00 – 1,19",IF(F1586&lt;Premissas!$B$10,"1,20 – 1,39",IF(F1586&lt;Premissas!$B$11,"1,40 – 1,59",IF(F1586&lt;Premissas!$B$12,"1,60 – 1,99","≥ 2,00")))))</f>
        <v/>
      </c>
      <c r="K1586" s="5">
        <f>IF(F1586&lt;Premissas!$B$8,Premissas!$B$13,IF(F1586&lt;Premissas!$B$9,Premissas!$B$14,IF(F1586&lt;Premissas!$B$10,Premissas!$B$15,IF(F1586&lt;Premissas!$B$11,Premissas!$B$16,IF(F1586&lt;Premissas!$B$12,Premissas!$B$17,Premissas!$B$18)))))</f>
        <v/>
      </c>
      <c r="L1586" s="5">
        <f>K1586/Premissas!$B$4</f>
        <v/>
      </c>
      <c r="M1586" s="2">
        <f>IF(K1586=Premissas!$B$18,"SIM","NÃO")</f>
        <v/>
      </c>
    </row>
    <row r="1587">
      <c r="A1587" s="2" t="inlineStr">
        <is>
          <t>2958732</t>
        </is>
      </c>
      <c r="B1587" s="2" t="inlineStr">
        <is>
          <t>Gilvana Oliveira De Araujo</t>
        </is>
      </c>
      <c r="C1587" s="2" t="n">
        <v>1965</v>
      </c>
      <c r="D1587" s="2">
        <f>IFERROR(TEXTJOIN(" | ",TRUE,UNIQUE(FILTER(Detalhe_Registro!$C:$C,(Detalhe_Registro!$D:$D=A1587)*(Detalhe_Registro!$E:$E=B1587)*(Detalhe_Registro!$M:$M="SIM")))),"")</f>
        <v/>
      </c>
      <c r="E1587" s="2">
        <f>COUNTIFS(Detalhe_Registro!$D:$D,A1587,Detalhe_Registro!$E:$E,B1587,Detalhe_Registro!$M:$M,"SIM")</f>
        <v/>
      </c>
      <c r="F1587" s="2">
        <f>IFERROR(MAXIFS(Detalhe_Registro!$N:$N,Detalhe_Registro!$D:$D,A1587,Detalhe_Registro!$E:$E,B1587,Detalhe_Registro!$M:$M,"SIM"),0)</f>
        <v/>
      </c>
      <c r="G1587" s="2">
        <f>IFERROR(AVERAGEIFS(Detalhe_Registro!$N:$N,Detalhe_Registro!$D:$D,A1587,Detalhe_Registro!$E:$E,B1587,Detalhe_Registro!$M:$M,"SIM"),0)</f>
        <v/>
      </c>
      <c r="H1587" s="2">
        <f>SUMIFS(Detalhe_Registro!$F:$F,Detalhe_Registro!$D:$D,A1587,Detalhe_Registro!$E:$E,B1587,Detalhe_Registro!$M:$M,"SIM")</f>
        <v/>
      </c>
      <c r="I1587" s="2">
        <f>SUMIFS(Detalhe_Registro!$G:$G,Detalhe_Registro!$D:$D,A1587,Detalhe_Registro!$E:$E,B1587,Detalhe_Registro!$M:$M,"SIM")</f>
        <v/>
      </c>
      <c r="J1587" s="2">
        <f>IF(F1587&lt;Premissas!$B$8,"&lt; 1,00",IF(F1587&lt;Premissas!$B$9,"1,00 – 1,19",IF(F1587&lt;Premissas!$B$10,"1,20 – 1,39",IF(F1587&lt;Premissas!$B$11,"1,40 – 1,59",IF(F1587&lt;Premissas!$B$12,"1,60 – 1,99","≥ 2,00")))))</f>
        <v/>
      </c>
      <c r="K1587" s="5">
        <f>IF(F1587&lt;Premissas!$B$8,Premissas!$B$13,IF(F1587&lt;Premissas!$B$9,Premissas!$B$14,IF(F1587&lt;Premissas!$B$10,Premissas!$B$15,IF(F1587&lt;Premissas!$B$11,Premissas!$B$16,IF(F1587&lt;Premissas!$B$12,Premissas!$B$17,Premissas!$B$18)))))</f>
        <v/>
      </c>
      <c r="L1587" s="5">
        <f>K1587/Premissas!$B$4</f>
        <v/>
      </c>
      <c r="M1587" s="2">
        <f>IF(K1587=Premissas!$B$18,"SIM","NÃO")</f>
        <v/>
      </c>
    </row>
    <row r="1588">
      <c r="A1588" s="2" t="inlineStr">
        <is>
          <t>5768454</t>
        </is>
      </c>
      <c r="B1588" s="2" t="inlineStr">
        <is>
          <t>Gisele Araujo Lopes</t>
        </is>
      </c>
      <c r="C1588" s="2" t="n">
        <v>1965</v>
      </c>
      <c r="D1588" s="2">
        <f>IFERROR(TEXTJOIN(" | ",TRUE,UNIQUE(FILTER(Detalhe_Registro!$C:$C,(Detalhe_Registro!$D:$D=A1588)*(Detalhe_Registro!$E:$E=B1588)*(Detalhe_Registro!$M:$M="SIM")))),"")</f>
        <v/>
      </c>
      <c r="E1588" s="2">
        <f>COUNTIFS(Detalhe_Registro!$D:$D,A1588,Detalhe_Registro!$E:$E,B1588,Detalhe_Registro!$M:$M,"SIM")</f>
        <v/>
      </c>
      <c r="F1588" s="2">
        <f>IFERROR(MAXIFS(Detalhe_Registro!$N:$N,Detalhe_Registro!$D:$D,A1588,Detalhe_Registro!$E:$E,B1588,Detalhe_Registro!$M:$M,"SIM"),0)</f>
        <v/>
      </c>
      <c r="G1588" s="2">
        <f>IFERROR(AVERAGEIFS(Detalhe_Registro!$N:$N,Detalhe_Registro!$D:$D,A1588,Detalhe_Registro!$E:$E,B1588,Detalhe_Registro!$M:$M,"SIM"),0)</f>
        <v/>
      </c>
      <c r="H1588" s="2">
        <f>SUMIFS(Detalhe_Registro!$F:$F,Detalhe_Registro!$D:$D,A1588,Detalhe_Registro!$E:$E,B1588,Detalhe_Registro!$M:$M,"SIM")</f>
        <v/>
      </c>
      <c r="I1588" s="2">
        <f>SUMIFS(Detalhe_Registro!$G:$G,Detalhe_Registro!$D:$D,A1588,Detalhe_Registro!$E:$E,B1588,Detalhe_Registro!$M:$M,"SIM")</f>
        <v/>
      </c>
      <c r="J1588" s="2">
        <f>IF(F1588&lt;Premissas!$B$8,"&lt; 1,00",IF(F1588&lt;Premissas!$B$9,"1,00 – 1,19",IF(F1588&lt;Premissas!$B$10,"1,20 – 1,39",IF(F1588&lt;Premissas!$B$11,"1,40 – 1,59",IF(F1588&lt;Premissas!$B$12,"1,60 – 1,99","≥ 2,00")))))</f>
        <v/>
      </c>
      <c r="K1588" s="5">
        <f>IF(F1588&lt;Premissas!$B$8,Premissas!$B$13,IF(F1588&lt;Premissas!$B$9,Premissas!$B$14,IF(F1588&lt;Premissas!$B$10,Premissas!$B$15,IF(F1588&lt;Premissas!$B$11,Premissas!$B$16,IF(F1588&lt;Premissas!$B$12,Premissas!$B$17,Premissas!$B$18)))))</f>
        <v/>
      </c>
      <c r="L1588" s="5">
        <f>K1588/Premissas!$B$4</f>
        <v/>
      </c>
      <c r="M1588" s="2">
        <f>IF(K1588=Premissas!$B$18,"SIM","NÃO")</f>
        <v/>
      </c>
    </row>
    <row r="1589">
      <c r="A1589" s="2" t="inlineStr">
        <is>
          <t>5900840</t>
        </is>
      </c>
      <c r="B1589" s="2" t="inlineStr">
        <is>
          <t>Gislene Pereira Da Silva</t>
        </is>
      </c>
      <c r="C1589" s="2" t="n">
        <v>1965</v>
      </c>
      <c r="D1589" s="2">
        <f>IFERROR(TEXTJOIN(" | ",TRUE,UNIQUE(FILTER(Detalhe_Registro!$C:$C,(Detalhe_Registro!$D:$D=A1589)*(Detalhe_Registro!$E:$E=B1589)*(Detalhe_Registro!$M:$M="SIM")))),"")</f>
        <v/>
      </c>
      <c r="E1589" s="2">
        <f>COUNTIFS(Detalhe_Registro!$D:$D,A1589,Detalhe_Registro!$E:$E,B1589,Detalhe_Registro!$M:$M,"SIM")</f>
        <v/>
      </c>
      <c r="F1589" s="2">
        <f>IFERROR(MAXIFS(Detalhe_Registro!$N:$N,Detalhe_Registro!$D:$D,A1589,Detalhe_Registro!$E:$E,B1589,Detalhe_Registro!$M:$M,"SIM"),0)</f>
        <v/>
      </c>
      <c r="G1589" s="2">
        <f>IFERROR(AVERAGEIFS(Detalhe_Registro!$N:$N,Detalhe_Registro!$D:$D,A1589,Detalhe_Registro!$E:$E,B1589,Detalhe_Registro!$M:$M,"SIM"),0)</f>
        <v/>
      </c>
      <c r="H1589" s="2">
        <f>SUMIFS(Detalhe_Registro!$F:$F,Detalhe_Registro!$D:$D,A1589,Detalhe_Registro!$E:$E,B1589,Detalhe_Registro!$M:$M,"SIM")</f>
        <v/>
      </c>
      <c r="I1589" s="2">
        <f>SUMIFS(Detalhe_Registro!$G:$G,Detalhe_Registro!$D:$D,A1589,Detalhe_Registro!$E:$E,B1589,Detalhe_Registro!$M:$M,"SIM")</f>
        <v/>
      </c>
      <c r="J1589" s="2">
        <f>IF(F1589&lt;Premissas!$B$8,"&lt; 1,00",IF(F1589&lt;Premissas!$B$9,"1,00 – 1,19",IF(F1589&lt;Premissas!$B$10,"1,20 – 1,39",IF(F1589&lt;Premissas!$B$11,"1,40 – 1,59",IF(F1589&lt;Premissas!$B$12,"1,60 – 1,99","≥ 2,00")))))</f>
        <v/>
      </c>
      <c r="K1589" s="5">
        <f>IF(F1589&lt;Premissas!$B$8,Premissas!$B$13,IF(F1589&lt;Premissas!$B$9,Premissas!$B$14,IF(F1589&lt;Premissas!$B$10,Premissas!$B$15,IF(F1589&lt;Premissas!$B$11,Premissas!$B$16,IF(F1589&lt;Premissas!$B$12,Premissas!$B$17,Premissas!$B$18)))))</f>
        <v/>
      </c>
      <c r="L1589" s="5">
        <f>K1589/Premissas!$B$4</f>
        <v/>
      </c>
      <c r="M1589" s="2">
        <f>IF(K1589=Premissas!$B$18,"SIM","NÃO")</f>
        <v/>
      </c>
    </row>
    <row r="1590">
      <c r="A1590" s="2" t="inlineStr">
        <is>
          <t>6032052</t>
        </is>
      </c>
      <c r="B1590" s="2" t="inlineStr">
        <is>
          <t>Giulia Aparecida Barbosa Celestino</t>
        </is>
      </c>
      <c r="C1590" s="2" t="n">
        <v>1965</v>
      </c>
      <c r="D1590" s="2">
        <f>IFERROR(TEXTJOIN(" | ",TRUE,UNIQUE(FILTER(Detalhe_Registro!$C:$C,(Detalhe_Registro!$D:$D=A1590)*(Detalhe_Registro!$E:$E=B1590)*(Detalhe_Registro!$M:$M="SIM")))),"")</f>
        <v/>
      </c>
      <c r="E1590" s="2">
        <f>COUNTIFS(Detalhe_Registro!$D:$D,A1590,Detalhe_Registro!$E:$E,B1590,Detalhe_Registro!$M:$M,"SIM")</f>
        <v/>
      </c>
      <c r="F1590" s="2">
        <f>IFERROR(MAXIFS(Detalhe_Registro!$N:$N,Detalhe_Registro!$D:$D,A1590,Detalhe_Registro!$E:$E,B1590,Detalhe_Registro!$M:$M,"SIM"),0)</f>
        <v/>
      </c>
      <c r="G1590" s="2">
        <f>IFERROR(AVERAGEIFS(Detalhe_Registro!$N:$N,Detalhe_Registro!$D:$D,A1590,Detalhe_Registro!$E:$E,B1590,Detalhe_Registro!$M:$M,"SIM"),0)</f>
        <v/>
      </c>
      <c r="H1590" s="2">
        <f>SUMIFS(Detalhe_Registro!$F:$F,Detalhe_Registro!$D:$D,A1590,Detalhe_Registro!$E:$E,B1590,Detalhe_Registro!$M:$M,"SIM")</f>
        <v/>
      </c>
      <c r="I1590" s="2">
        <f>SUMIFS(Detalhe_Registro!$G:$G,Detalhe_Registro!$D:$D,A1590,Detalhe_Registro!$E:$E,B1590,Detalhe_Registro!$M:$M,"SIM")</f>
        <v/>
      </c>
      <c r="J1590" s="2">
        <f>IF(F1590&lt;Premissas!$B$8,"&lt; 1,00",IF(F1590&lt;Premissas!$B$9,"1,00 – 1,19",IF(F1590&lt;Premissas!$B$10,"1,20 – 1,39",IF(F1590&lt;Premissas!$B$11,"1,40 – 1,59",IF(F1590&lt;Premissas!$B$12,"1,60 – 1,99","≥ 2,00")))))</f>
        <v/>
      </c>
      <c r="K1590" s="5">
        <f>IF(F1590&lt;Premissas!$B$8,Premissas!$B$13,IF(F1590&lt;Premissas!$B$9,Premissas!$B$14,IF(F1590&lt;Premissas!$B$10,Premissas!$B$15,IF(F1590&lt;Premissas!$B$11,Premissas!$B$16,IF(F1590&lt;Premissas!$B$12,Premissas!$B$17,Premissas!$B$18)))))</f>
        <v/>
      </c>
      <c r="L1590" s="5">
        <f>K1590/Premissas!$B$4</f>
        <v/>
      </c>
      <c r="M1590" s="2">
        <f>IF(K1590=Premissas!$B$18,"SIM","NÃO")</f>
        <v/>
      </c>
    </row>
    <row r="1591">
      <c r="A1591" s="2" t="inlineStr">
        <is>
          <t>322452</t>
        </is>
      </c>
      <c r="B1591" s="2" t="inlineStr">
        <is>
          <t>Givaldo Moreira Silva</t>
        </is>
      </c>
      <c r="C1591" s="2" t="n">
        <v>1965</v>
      </c>
      <c r="D1591" s="2">
        <f>IFERROR(TEXTJOIN(" | ",TRUE,UNIQUE(FILTER(Detalhe_Registro!$C:$C,(Detalhe_Registro!$D:$D=A1591)*(Detalhe_Registro!$E:$E=B1591)*(Detalhe_Registro!$M:$M="SIM")))),"")</f>
        <v/>
      </c>
      <c r="E1591" s="2">
        <f>COUNTIFS(Detalhe_Registro!$D:$D,A1591,Detalhe_Registro!$E:$E,B1591,Detalhe_Registro!$M:$M,"SIM")</f>
        <v/>
      </c>
      <c r="F1591" s="2">
        <f>IFERROR(MAXIFS(Detalhe_Registro!$N:$N,Detalhe_Registro!$D:$D,A1591,Detalhe_Registro!$E:$E,B1591,Detalhe_Registro!$M:$M,"SIM"),0)</f>
        <v/>
      </c>
      <c r="G1591" s="2">
        <f>IFERROR(AVERAGEIFS(Detalhe_Registro!$N:$N,Detalhe_Registro!$D:$D,A1591,Detalhe_Registro!$E:$E,B1591,Detalhe_Registro!$M:$M,"SIM"),0)</f>
        <v/>
      </c>
      <c r="H1591" s="2">
        <f>SUMIFS(Detalhe_Registro!$F:$F,Detalhe_Registro!$D:$D,A1591,Detalhe_Registro!$E:$E,B1591,Detalhe_Registro!$M:$M,"SIM")</f>
        <v/>
      </c>
      <c r="I1591" s="2">
        <f>SUMIFS(Detalhe_Registro!$G:$G,Detalhe_Registro!$D:$D,A1591,Detalhe_Registro!$E:$E,B1591,Detalhe_Registro!$M:$M,"SIM")</f>
        <v/>
      </c>
      <c r="J1591" s="2">
        <f>IF(F1591&lt;Premissas!$B$8,"&lt; 1,00",IF(F1591&lt;Premissas!$B$9,"1,00 – 1,19",IF(F1591&lt;Premissas!$B$10,"1,20 – 1,39",IF(F1591&lt;Premissas!$B$11,"1,40 – 1,59",IF(F1591&lt;Premissas!$B$12,"1,60 – 1,99","≥ 2,00")))))</f>
        <v/>
      </c>
      <c r="K1591" s="5">
        <f>IF(F1591&lt;Premissas!$B$8,Premissas!$B$13,IF(F1591&lt;Premissas!$B$9,Premissas!$B$14,IF(F1591&lt;Premissas!$B$10,Premissas!$B$15,IF(F1591&lt;Premissas!$B$11,Premissas!$B$16,IF(F1591&lt;Premissas!$B$12,Premissas!$B$17,Premissas!$B$18)))))</f>
        <v/>
      </c>
      <c r="L1591" s="5">
        <f>K1591/Premissas!$B$4</f>
        <v/>
      </c>
      <c r="M1591" s="2">
        <f>IF(K1591=Premissas!$B$18,"SIM","NÃO")</f>
        <v/>
      </c>
    </row>
    <row r="1592">
      <c r="A1592" s="2" t="inlineStr">
        <is>
          <t>6034926</t>
        </is>
      </c>
      <c r="B1592" s="2" t="inlineStr">
        <is>
          <t>Gleidiane Dos Santos Braz</t>
        </is>
      </c>
      <c r="C1592" s="2" t="n">
        <v>1965</v>
      </c>
      <c r="D1592" s="2">
        <f>IFERROR(TEXTJOIN(" | ",TRUE,UNIQUE(FILTER(Detalhe_Registro!$C:$C,(Detalhe_Registro!$D:$D=A1592)*(Detalhe_Registro!$E:$E=B1592)*(Detalhe_Registro!$M:$M="SIM")))),"")</f>
        <v/>
      </c>
      <c r="E1592" s="2">
        <f>COUNTIFS(Detalhe_Registro!$D:$D,A1592,Detalhe_Registro!$E:$E,B1592,Detalhe_Registro!$M:$M,"SIM")</f>
        <v/>
      </c>
      <c r="F1592" s="2">
        <f>IFERROR(MAXIFS(Detalhe_Registro!$N:$N,Detalhe_Registro!$D:$D,A1592,Detalhe_Registro!$E:$E,B1592,Detalhe_Registro!$M:$M,"SIM"),0)</f>
        <v/>
      </c>
      <c r="G1592" s="2">
        <f>IFERROR(AVERAGEIFS(Detalhe_Registro!$N:$N,Detalhe_Registro!$D:$D,A1592,Detalhe_Registro!$E:$E,B1592,Detalhe_Registro!$M:$M,"SIM"),0)</f>
        <v/>
      </c>
      <c r="H1592" s="2">
        <f>SUMIFS(Detalhe_Registro!$F:$F,Detalhe_Registro!$D:$D,A1592,Detalhe_Registro!$E:$E,B1592,Detalhe_Registro!$M:$M,"SIM")</f>
        <v/>
      </c>
      <c r="I1592" s="2">
        <f>SUMIFS(Detalhe_Registro!$G:$G,Detalhe_Registro!$D:$D,A1592,Detalhe_Registro!$E:$E,B1592,Detalhe_Registro!$M:$M,"SIM")</f>
        <v/>
      </c>
      <c r="J1592" s="2">
        <f>IF(F1592&lt;Premissas!$B$8,"&lt; 1,00",IF(F1592&lt;Premissas!$B$9,"1,00 – 1,19",IF(F1592&lt;Premissas!$B$10,"1,20 – 1,39",IF(F1592&lt;Premissas!$B$11,"1,40 – 1,59",IF(F1592&lt;Premissas!$B$12,"1,60 – 1,99","≥ 2,00")))))</f>
        <v/>
      </c>
      <c r="K1592" s="5">
        <f>IF(F1592&lt;Premissas!$B$8,Premissas!$B$13,IF(F1592&lt;Premissas!$B$9,Premissas!$B$14,IF(F1592&lt;Premissas!$B$10,Premissas!$B$15,IF(F1592&lt;Premissas!$B$11,Premissas!$B$16,IF(F1592&lt;Premissas!$B$12,Premissas!$B$17,Premissas!$B$18)))))</f>
        <v/>
      </c>
      <c r="L1592" s="5">
        <f>K1592/Premissas!$B$4</f>
        <v/>
      </c>
      <c r="M1592" s="2">
        <f>IF(K1592=Premissas!$B$18,"SIM","NÃO")</f>
        <v/>
      </c>
    </row>
    <row r="1593">
      <c r="A1593" s="2" t="inlineStr">
        <is>
          <t>6001572</t>
        </is>
      </c>
      <c r="B1593" s="2" t="inlineStr">
        <is>
          <t>Grasiele Barbosa Dos Santos</t>
        </is>
      </c>
      <c r="C1593" s="2" t="n">
        <v>1965</v>
      </c>
      <c r="D1593" s="2">
        <f>IFERROR(TEXTJOIN(" | ",TRUE,UNIQUE(FILTER(Detalhe_Registro!$C:$C,(Detalhe_Registro!$D:$D=A1593)*(Detalhe_Registro!$E:$E=B1593)*(Detalhe_Registro!$M:$M="SIM")))),"")</f>
        <v/>
      </c>
      <c r="E1593" s="2">
        <f>COUNTIFS(Detalhe_Registro!$D:$D,A1593,Detalhe_Registro!$E:$E,B1593,Detalhe_Registro!$M:$M,"SIM")</f>
        <v/>
      </c>
      <c r="F1593" s="2">
        <f>IFERROR(MAXIFS(Detalhe_Registro!$N:$N,Detalhe_Registro!$D:$D,A1593,Detalhe_Registro!$E:$E,B1593,Detalhe_Registro!$M:$M,"SIM"),0)</f>
        <v/>
      </c>
      <c r="G1593" s="2">
        <f>IFERROR(AVERAGEIFS(Detalhe_Registro!$N:$N,Detalhe_Registro!$D:$D,A1593,Detalhe_Registro!$E:$E,B1593,Detalhe_Registro!$M:$M,"SIM"),0)</f>
        <v/>
      </c>
      <c r="H1593" s="2">
        <f>SUMIFS(Detalhe_Registro!$F:$F,Detalhe_Registro!$D:$D,A1593,Detalhe_Registro!$E:$E,B1593,Detalhe_Registro!$M:$M,"SIM")</f>
        <v/>
      </c>
      <c r="I1593" s="2">
        <f>SUMIFS(Detalhe_Registro!$G:$G,Detalhe_Registro!$D:$D,A1593,Detalhe_Registro!$E:$E,B1593,Detalhe_Registro!$M:$M,"SIM")</f>
        <v/>
      </c>
      <c r="J1593" s="2">
        <f>IF(F1593&lt;Premissas!$B$8,"&lt; 1,00",IF(F1593&lt;Premissas!$B$9,"1,00 – 1,19",IF(F1593&lt;Premissas!$B$10,"1,20 – 1,39",IF(F1593&lt;Premissas!$B$11,"1,40 – 1,59",IF(F1593&lt;Premissas!$B$12,"1,60 – 1,99","≥ 2,00")))))</f>
        <v/>
      </c>
      <c r="K1593" s="5">
        <f>IF(F1593&lt;Premissas!$B$8,Premissas!$B$13,IF(F1593&lt;Premissas!$B$9,Premissas!$B$14,IF(F1593&lt;Premissas!$B$10,Premissas!$B$15,IF(F1593&lt;Premissas!$B$11,Premissas!$B$16,IF(F1593&lt;Premissas!$B$12,Premissas!$B$17,Premissas!$B$18)))))</f>
        <v/>
      </c>
      <c r="L1593" s="5">
        <f>K1593/Premissas!$B$4</f>
        <v/>
      </c>
      <c r="M1593" s="2">
        <f>IF(K1593=Premissas!$B$18,"SIM","NÃO")</f>
        <v/>
      </c>
    </row>
    <row r="1594">
      <c r="A1594" s="2" t="inlineStr">
        <is>
          <t>5919746</t>
        </is>
      </c>
      <c r="B1594" s="2" t="inlineStr">
        <is>
          <t>Guilherme Bezerra De Farias</t>
        </is>
      </c>
      <c r="C1594" s="2" t="n">
        <v>1965</v>
      </c>
      <c r="D1594" s="2">
        <f>IFERROR(TEXTJOIN(" | ",TRUE,UNIQUE(FILTER(Detalhe_Registro!$C:$C,(Detalhe_Registro!$D:$D=A1594)*(Detalhe_Registro!$E:$E=B1594)*(Detalhe_Registro!$M:$M="SIM")))),"")</f>
        <v/>
      </c>
      <c r="E1594" s="2">
        <f>COUNTIFS(Detalhe_Registro!$D:$D,A1594,Detalhe_Registro!$E:$E,B1594,Detalhe_Registro!$M:$M,"SIM")</f>
        <v/>
      </c>
      <c r="F1594" s="2">
        <f>IFERROR(MAXIFS(Detalhe_Registro!$N:$N,Detalhe_Registro!$D:$D,A1594,Detalhe_Registro!$E:$E,B1594,Detalhe_Registro!$M:$M,"SIM"),0)</f>
        <v/>
      </c>
      <c r="G1594" s="2">
        <f>IFERROR(AVERAGEIFS(Detalhe_Registro!$N:$N,Detalhe_Registro!$D:$D,A1594,Detalhe_Registro!$E:$E,B1594,Detalhe_Registro!$M:$M,"SIM"),0)</f>
        <v/>
      </c>
      <c r="H1594" s="2">
        <f>SUMIFS(Detalhe_Registro!$F:$F,Detalhe_Registro!$D:$D,A1594,Detalhe_Registro!$E:$E,B1594,Detalhe_Registro!$M:$M,"SIM")</f>
        <v/>
      </c>
      <c r="I1594" s="2">
        <f>SUMIFS(Detalhe_Registro!$G:$G,Detalhe_Registro!$D:$D,A1594,Detalhe_Registro!$E:$E,B1594,Detalhe_Registro!$M:$M,"SIM")</f>
        <v/>
      </c>
      <c r="J1594" s="2">
        <f>IF(F1594&lt;Premissas!$B$8,"&lt; 1,00",IF(F1594&lt;Premissas!$B$9,"1,00 – 1,19",IF(F1594&lt;Premissas!$B$10,"1,20 – 1,39",IF(F1594&lt;Premissas!$B$11,"1,40 – 1,59",IF(F1594&lt;Premissas!$B$12,"1,60 – 1,99","≥ 2,00")))))</f>
        <v/>
      </c>
      <c r="K1594" s="5">
        <f>IF(F1594&lt;Premissas!$B$8,Premissas!$B$13,IF(F1594&lt;Premissas!$B$9,Premissas!$B$14,IF(F1594&lt;Premissas!$B$10,Premissas!$B$15,IF(F1594&lt;Premissas!$B$11,Premissas!$B$16,IF(F1594&lt;Premissas!$B$12,Premissas!$B$17,Premissas!$B$18)))))</f>
        <v/>
      </c>
      <c r="L1594" s="5">
        <f>K1594/Premissas!$B$4</f>
        <v/>
      </c>
      <c r="M1594" s="2">
        <f>IF(K1594=Premissas!$B$18,"SIM","NÃO")</f>
        <v/>
      </c>
    </row>
    <row r="1595">
      <c r="A1595" s="2" t="inlineStr">
        <is>
          <t>5535930</t>
        </is>
      </c>
      <c r="B1595" s="2" t="inlineStr">
        <is>
          <t>Guilherme Henrique De Miranda</t>
        </is>
      </c>
      <c r="C1595" s="2" t="n">
        <v>1965</v>
      </c>
      <c r="D1595" s="2">
        <f>IFERROR(TEXTJOIN(" | ",TRUE,UNIQUE(FILTER(Detalhe_Registro!$C:$C,(Detalhe_Registro!$D:$D=A1595)*(Detalhe_Registro!$E:$E=B1595)*(Detalhe_Registro!$M:$M="SIM")))),"")</f>
        <v/>
      </c>
      <c r="E1595" s="2">
        <f>COUNTIFS(Detalhe_Registro!$D:$D,A1595,Detalhe_Registro!$E:$E,B1595,Detalhe_Registro!$M:$M,"SIM")</f>
        <v/>
      </c>
      <c r="F1595" s="2">
        <f>IFERROR(MAXIFS(Detalhe_Registro!$N:$N,Detalhe_Registro!$D:$D,A1595,Detalhe_Registro!$E:$E,B1595,Detalhe_Registro!$M:$M,"SIM"),0)</f>
        <v/>
      </c>
      <c r="G1595" s="2">
        <f>IFERROR(AVERAGEIFS(Detalhe_Registro!$N:$N,Detalhe_Registro!$D:$D,A1595,Detalhe_Registro!$E:$E,B1595,Detalhe_Registro!$M:$M,"SIM"),0)</f>
        <v/>
      </c>
      <c r="H1595" s="2">
        <f>SUMIFS(Detalhe_Registro!$F:$F,Detalhe_Registro!$D:$D,A1595,Detalhe_Registro!$E:$E,B1595,Detalhe_Registro!$M:$M,"SIM")</f>
        <v/>
      </c>
      <c r="I1595" s="2">
        <f>SUMIFS(Detalhe_Registro!$G:$G,Detalhe_Registro!$D:$D,A1595,Detalhe_Registro!$E:$E,B1595,Detalhe_Registro!$M:$M,"SIM")</f>
        <v/>
      </c>
      <c r="J1595" s="2">
        <f>IF(F1595&lt;Premissas!$B$8,"&lt; 1,00",IF(F1595&lt;Premissas!$B$9,"1,00 – 1,19",IF(F1595&lt;Premissas!$B$10,"1,20 – 1,39",IF(F1595&lt;Premissas!$B$11,"1,40 – 1,59",IF(F1595&lt;Premissas!$B$12,"1,60 – 1,99","≥ 2,00")))))</f>
        <v/>
      </c>
      <c r="K1595" s="5">
        <f>IF(F1595&lt;Premissas!$B$8,Premissas!$B$13,IF(F1595&lt;Premissas!$B$9,Premissas!$B$14,IF(F1595&lt;Premissas!$B$10,Premissas!$B$15,IF(F1595&lt;Premissas!$B$11,Premissas!$B$16,IF(F1595&lt;Premissas!$B$12,Premissas!$B$17,Premissas!$B$18)))))</f>
        <v/>
      </c>
      <c r="L1595" s="5">
        <f>K1595/Premissas!$B$4</f>
        <v/>
      </c>
      <c r="M1595" s="2">
        <f>IF(K1595=Premissas!$B$18,"SIM","NÃO")</f>
        <v/>
      </c>
    </row>
    <row r="1596">
      <c r="A1596" s="2" t="inlineStr">
        <is>
          <t>5639026</t>
        </is>
      </c>
      <c r="B1596" s="2" t="inlineStr">
        <is>
          <t>Guiveline Faustin</t>
        </is>
      </c>
      <c r="C1596" s="2" t="n">
        <v>1965</v>
      </c>
      <c r="D1596" s="2">
        <f>IFERROR(TEXTJOIN(" | ",TRUE,UNIQUE(FILTER(Detalhe_Registro!$C:$C,(Detalhe_Registro!$D:$D=A1596)*(Detalhe_Registro!$E:$E=B1596)*(Detalhe_Registro!$M:$M="SIM")))),"")</f>
        <v/>
      </c>
      <c r="E1596" s="2">
        <f>COUNTIFS(Detalhe_Registro!$D:$D,A1596,Detalhe_Registro!$E:$E,B1596,Detalhe_Registro!$M:$M,"SIM")</f>
        <v/>
      </c>
      <c r="F1596" s="2">
        <f>IFERROR(MAXIFS(Detalhe_Registro!$N:$N,Detalhe_Registro!$D:$D,A1596,Detalhe_Registro!$E:$E,B1596,Detalhe_Registro!$M:$M,"SIM"),0)</f>
        <v/>
      </c>
      <c r="G1596" s="2">
        <f>IFERROR(AVERAGEIFS(Detalhe_Registro!$N:$N,Detalhe_Registro!$D:$D,A1596,Detalhe_Registro!$E:$E,B1596,Detalhe_Registro!$M:$M,"SIM"),0)</f>
        <v/>
      </c>
      <c r="H1596" s="2">
        <f>SUMIFS(Detalhe_Registro!$F:$F,Detalhe_Registro!$D:$D,A1596,Detalhe_Registro!$E:$E,B1596,Detalhe_Registro!$M:$M,"SIM")</f>
        <v/>
      </c>
      <c r="I1596" s="2">
        <f>SUMIFS(Detalhe_Registro!$G:$G,Detalhe_Registro!$D:$D,A1596,Detalhe_Registro!$E:$E,B1596,Detalhe_Registro!$M:$M,"SIM")</f>
        <v/>
      </c>
      <c r="J1596" s="2">
        <f>IF(F1596&lt;Premissas!$B$8,"&lt; 1,00",IF(F1596&lt;Premissas!$B$9,"1,00 – 1,19",IF(F1596&lt;Premissas!$B$10,"1,20 – 1,39",IF(F1596&lt;Premissas!$B$11,"1,40 – 1,59",IF(F1596&lt;Premissas!$B$12,"1,60 – 1,99","≥ 2,00")))))</f>
        <v/>
      </c>
      <c r="K1596" s="5">
        <f>IF(F1596&lt;Premissas!$B$8,Premissas!$B$13,IF(F1596&lt;Premissas!$B$9,Premissas!$B$14,IF(F1596&lt;Premissas!$B$10,Premissas!$B$15,IF(F1596&lt;Premissas!$B$11,Premissas!$B$16,IF(F1596&lt;Premissas!$B$12,Premissas!$B$17,Premissas!$B$18)))))</f>
        <v/>
      </c>
      <c r="L1596" s="5">
        <f>K1596/Premissas!$B$4</f>
        <v/>
      </c>
      <c r="M1596" s="2">
        <f>IF(K1596=Premissas!$B$18,"SIM","NÃO")</f>
        <v/>
      </c>
    </row>
    <row r="1597">
      <c r="A1597" s="2" t="inlineStr">
        <is>
          <t>6031129</t>
        </is>
      </c>
      <c r="B1597" s="2" t="inlineStr">
        <is>
          <t>Gustavo Alcantara Mariano</t>
        </is>
      </c>
      <c r="C1597" s="2" t="n">
        <v>1965</v>
      </c>
      <c r="D1597" s="2">
        <f>IFERROR(TEXTJOIN(" | ",TRUE,UNIQUE(FILTER(Detalhe_Registro!$C:$C,(Detalhe_Registro!$D:$D=A1597)*(Detalhe_Registro!$E:$E=B1597)*(Detalhe_Registro!$M:$M="SIM")))),"")</f>
        <v/>
      </c>
      <c r="E1597" s="2">
        <f>COUNTIFS(Detalhe_Registro!$D:$D,A1597,Detalhe_Registro!$E:$E,B1597,Detalhe_Registro!$M:$M,"SIM")</f>
        <v/>
      </c>
      <c r="F1597" s="2">
        <f>IFERROR(MAXIFS(Detalhe_Registro!$N:$N,Detalhe_Registro!$D:$D,A1597,Detalhe_Registro!$E:$E,B1597,Detalhe_Registro!$M:$M,"SIM"),0)</f>
        <v/>
      </c>
      <c r="G1597" s="2">
        <f>IFERROR(AVERAGEIFS(Detalhe_Registro!$N:$N,Detalhe_Registro!$D:$D,A1597,Detalhe_Registro!$E:$E,B1597,Detalhe_Registro!$M:$M,"SIM"),0)</f>
        <v/>
      </c>
      <c r="H1597" s="2">
        <f>SUMIFS(Detalhe_Registro!$F:$F,Detalhe_Registro!$D:$D,A1597,Detalhe_Registro!$E:$E,B1597,Detalhe_Registro!$M:$M,"SIM")</f>
        <v/>
      </c>
      <c r="I1597" s="2">
        <f>SUMIFS(Detalhe_Registro!$G:$G,Detalhe_Registro!$D:$D,A1597,Detalhe_Registro!$E:$E,B1597,Detalhe_Registro!$M:$M,"SIM")</f>
        <v/>
      </c>
      <c r="J1597" s="2">
        <f>IF(F1597&lt;Premissas!$B$8,"&lt; 1,00",IF(F1597&lt;Premissas!$B$9,"1,00 – 1,19",IF(F1597&lt;Premissas!$B$10,"1,20 – 1,39",IF(F1597&lt;Premissas!$B$11,"1,40 – 1,59",IF(F1597&lt;Premissas!$B$12,"1,60 – 1,99","≥ 2,00")))))</f>
        <v/>
      </c>
      <c r="K1597" s="5">
        <f>IF(F1597&lt;Premissas!$B$8,Premissas!$B$13,IF(F1597&lt;Premissas!$B$9,Premissas!$B$14,IF(F1597&lt;Premissas!$B$10,Premissas!$B$15,IF(F1597&lt;Premissas!$B$11,Premissas!$B$16,IF(F1597&lt;Premissas!$B$12,Premissas!$B$17,Premissas!$B$18)))))</f>
        <v/>
      </c>
      <c r="L1597" s="5">
        <f>K1597/Premissas!$B$4</f>
        <v/>
      </c>
      <c r="M1597" s="2">
        <f>IF(K1597=Premissas!$B$18,"SIM","NÃO")</f>
        <v/>
      </c>
    </row>
    <row r="1598">
      <c r="A1598" s="2" t="inlineStr">
        <is>
          <t>2991799</t>
        </is>
      </c>
      <c r="B1598" s="2" t="inlineStr">
        <is>
          <t>Gustavo De Mello Dos Santos</t>
        </is>
      </c>
      <c r="C1598" s="2" t="n">
        <v>1965</v>
      </c>
      <c r="D1598" s="2">
        <f>IFERROR(TEXTJOIN(" | ",TRUE,UNIQUE(FILTER(Detalhe_Registro!$C:$C,(Detalhe_Registro!$D:$D=A1598)*(Detalhe_Registro!$E:$E=B1598)*(Detalhe_Registro!$M:$M="SIM")))),"")</f>
        <v/>
      </c>
      <c r="E1598" s="2">
        <f>COUNTIFS(Detalhe_Registro!$D:$D,A1598,Detalhe_Registro!$E:$E,B1598,Detalhe_Registro!$M:$M,"SIM")</f>
        <v/>
      </c>
      <c r="F1598" s="2">
        <f>IFERROR(MAXIFS(Detalhe_Registro!$N:$N,Detalhe_Registro!$D:$D,A1598,Detalhe_Registro!$E:$E,B1598,Detalhe_Registro!$M:$M,"SIM"),0)</f>
        <v/>
      </c>
      <c r="G1598" s="2">
        <f>IFERROR(AVERAGEIFS(Detalhe_Registro!$N:$N,Detalhe_Registro!$D:$D,A1598,Detalhe_Registro!$E:$E,B1598,Detalhe_Registro!$M:$M,"SIM"),0)</f>
        <v/>
      </c>
      <c r="H1598" s="2">
        <f>SUMIFS(Detalhe_Registro!$F:$F,Detalhe_Registro!$D:$D,A1598,Detalhe_Registro!$E:$E,B1598,Detalhe_Registro!$M:$M,"SIM")</f>
        <v/>
      </c>
      <c r="I1598" s="2">
        <f>SUMIFS(Detalhe_Registro!$G:$G,Detalhe_Registro!$D:$D,A1598,Detalhe_Registro!$E:$E,B1598,Detalhe_Registro!$M:$M,"SIM")</f>
        <v/>
      </c>
      <c r="J1598" s="2">
        <f>IF(F1598&lt;Premissas!$B$8,"&lt; 1,00",IF(F1598&lt;Premissas!$B$9,"1,00 – 1,19",IF(F1598&lt;Premissas!$B$10,"1,20 – 1,39",IF(F1598&lt;Premissas!$B$11,"1,40 – 1,59",IF(F1598&lt;Premissas!$B$12,"1,60 – 1,99","≥ 2,00")))))</f>
        <v/>
      </c>
      <c r="K1598" s="5">
        <f>IF(F1598&lt;Premissas!$B$8,Premissas!$B$13,IF(F1598&lt;Premissas!$B$9,Premissas!$B$14,IF(F1598&lt;Premissas!$B$10,Premissas!$B$15,IF(F1598&lt;Premissas!$B$11,Premissas!$B$16,IF(F1598&lt;Premissas!$B$12,Premissas!$B$17,Premissas!$B$18)))))</f>
        <v/>
      </c>
      <c r="L1598" s="5">
        <f>K1598/Premissas!$B$4</f>
        <v/>
      </c>
      <c r="M1598" s="2">
        <f>IF(K1598=Premissas!$B$18,"SIM","NÃO")</f>
        <v/>
      </c>
    </row>
    <row r="1599">
      <c r="A1599" s="2" t="inlineStr">
        <is>
          <t>5998816</t>
        </is>
      </c>
      <c r="B1599" s="2" t="inlineStr">
        <is>
          <t>Gustavo De Oliveira Reis Da Silva</t>
        </is>
      </c>
      <c r="C1599" s="2" t="n">
        <v>1965</v>
      </c>
      <c r="D1599" s="2">
        <f>IFERROR(TEXTJOIN(" | ",TRUE,UNIQUE(FILTER(Detalhe_Registro!$C:$C,(Detalhe_Registro!$D:$D=A1599)*(Detalhe_Registro!$E:$E=B1599)*(Detalhe_Registro!$M:$M="SIM")))),"")</f>
        <v/>
      </c>
      <c r="E1599" s="2">
        <f>COUNTIFS(Detalhe_Registro!$D:$D,A1599,Detalhe_Registro!$E:$E,B1599,Detalhe_Registro!$M:$M,"SIM")</f>
        <v/>
      </c>
      <c r="F1599" s="2">
        <f>IFERROR(MAXIFS(Detalhe_Registro!$N:$N,Detalhe_Registro!$D:$D,A1599,Detalhe_Registro!$E:$E,B1599,Detalhe_Registro!$M:$M,"SIM"),0)</f>
        <v/>
      </c>
      <c r="G1599" s="2">
        <f>IFERROR(AVERAGEIFS(Detalhe_Registro!$N:$N,Detalhe_Registro!$D:$D,A1599,Detalhe_Registro!$E:$E,B1599,Detalhe_Registro!$M:$M,"SIM"),0)</f>
        <v/>
      </c>
      <c r="H1599" s="2">
        <f>SUMIFS(Detalhe_Registro!$F:$F,Detalhe_Registro!$D:$D,A1599,Detalhe_Registro!$E:$E,B1599,Detalhe_Registro!$M:$M,"SIM")</f>
        <v/>
      </c>
      <c r="I1599" s="2">
        <f>SUMIFS(Detalhe_Registro!$G:$G,Detalhe_Registro!$D:$D,A1599,Detalhe_Registro!$E:$E,B1599,Detalhe_Registro!$M:$M,"SIM")</f>
        <v/>
      </c>
      <c r="J1599" s="2">
        <f>IF(F1599&lt;Premissas!$B$8,"&lt; 1,00",IF(F1599&lt;Premissas!$B$9,"1,00 – 1,19",IF(F1599&lt;Premissas!$B$10,"1,20 – 1,39",IF(F1599&lt;Premissas!$B$11,"1,40 – 1,59",IF(F1599&lt;Premissas!$B$12,"1,60 – 1,99","≥ 2,00")))))</f>
        <v/>
      </c>
      <c r="K1599" s="5">
        <f>IF(F1599&lt;Premissas!$B$8,Premissas!$B$13,IF(F1599&lt;Premissas!$B$9,Premissas!$B$14,IF(F1599&lt;Premissas!$B$10,Premissas!$B$15,IF(F1599&lt;Premissas!$B$11,Premissas!$B$16,IF(F1599&lt;Premissas!$B$12,Premissas!$B$17,Premissas!$B$18)))))</f>
        <v/>
      </c>
      <c r="L1599" s="5">
        <f>K1599/Premissas!$B$4</f>
        <v/>
      </c>
      <c r="M1599" s="2">
        <f>IF(K1599=Premissas!$B$18,"SIM","NÃO")</f>
        <v/>
      </c>
    </row>
    <row r="1600">
      <c r="A1600" s="2" t="inlineStr">
        <is>
          <t>6001130</t>
        </is>
      </c>
      <c r="B1600" s="2" t="inlineStr">
        <is>
          <t>Gustavo Jardim Pereira</t>
        </is>
      </c>
      <c r="C1600" s="2" t="n">
        <v>1965</v>
      </c>
      <c r="D1600" s="2">
        <f>IFERROR(TEXTJOIN(" | ",TRUE,UNIQUE(FILTER(Detalhe_Registro!$C:$C,(Detalhe_Registro!$D:$D=A1600)*(Detalhe_Registro!$E:$E=B1600)*(Detalhe_Registro!$M:$M="SIM")))),"")</f>
        <v/>
      </c>
      <c r="E1600" s="2">
        <f>COUNTIFS(Detalhe_Registro!$D:$D,A1600,Detalhe_Registro!$E:$E,B1600,Detalhe_Registro!$M:$M,"SIM")</f>
        <v/>
      </c>
      <c r="F1600" s="2">
        <f>IFERROR(MAXIFS(Detalhe_Registro!$N:$N,Detalhe_Registro!$D:$D,A1600,Detalhe_Registro!$E:$E,B1600,Detalhe_Registro!$M:$M,"SIM"),0)</f>
        <v/>
      </c>
      <c r="G1600" s="2">
        <f>IFERROR(AVERAGEIFS(Detalhe_Registro!$N:$N,Detalhe_Registro!$D:$D,A1600,Detalhe_Registro!$E:$E,B1600,Detalhe_Registro!$M:$M,"SIM"),0)</f>
        <v/>
      </c>
      <c r="H1600" s="2">
        <f>SUMIFS(Detalhe_Registro!$F:$F,Detalhe_Registro!$D:$D,A1600,Detalhe_Registro!$E:$E,B1600,Detalhe_Registro!$M:$M,"SIM")</f>
        <v/>
      </c>
      <c r="I1600" s="2">
        <f>SUMIFS(Detalhe_Registro!$G:$G,Detalhe_Registro!$D:$D,A1600,Detalhe_Registro!$E:$E,B1600,Detalhe_Registro!$M:$M,"SIM")</f>
        <v/>
      </c>
      <c r="J1600" s="2">
        <f>IF(F1600&lt;Premissas!$B$8,"&lt; 1,00",IF(F1600&lt;Premissas!$B$9,"1,00 – 1,19",IF(F1600&lt;Premissas!$B$10,"1,20 – 1,39",IF(F1600&lt;Premissas!$B$11,"1,40 – 1,59",IF(F1600&lt;Premissas!$B$12,"1,60 – 1,99","≥ 2,00")))))</f>
        <v/>
      </c>
      <c r="K1600" s="5">
        <f>IF(F1600&lt;Premissas!$B$8,Premissas!$B$13,IF(F1600&lt;Premissas!$B$9,Premissas!$B$14,IF(F1600&lt;Premissas!$B$10,Premissas!$B$15,IF(F1600&lt;Premissas!$B$11,Premissas!$B$16,IF(F1600&lt;Premissas!$B$12,Premissas!$B$17,Premissas!$B$18)))))</f>
        <v/>
      </c>
      <c r="L1600" s="5">
        <f>K1600/Premissas!$B$4</f>
        <v/>
      </c>
      <c r="M1600" s="2">
        <f>IF(K1600=Premissas!$B$18,"SIM","NÃO")</f>
        <v/>
      </c>
    </row>
    <row r="1601">
      <c r="A1601" s="2" t="inlineStr">
        <is>
          <t>5410339</t>
        </is>
      </c>
      <c r="B1601" s="2" t="inlineStr">
        <is>
          <t>Gustavo Pereira Araujo Leite</t>
        </is>
      </c>
      <c r="C1601" s="2" t="n">
        <v>1965</v>
      </c>
      <c r="D1601" s="2">
        <f>IFERROR(TEXTJOIN(" | ",TRUE,UNIQUE(FILTER(Detalhe_Registro!$C:$C,(Detalhe_Registro!$D:$D=A1601)*(Detalhe_Registro!$E:$E=B1601)*(Detalhe_Registro!$M:$M="SIM")))),"")</f>
        <v/>
      </c>
      <c r="E1601" s="2">
        <f>COUNTIFS(Detalhe_Registro!$D:$D,A1601,Detalhe_Registro!$E:$E,B1601,Detalhe_Registro!$M:$M,"SIM")</f>
        <v/>
      </c>
      <c r="F1601" s="2">
        <f>IFERROR(MAXIFS(Detalhe_Registro!$N:$N,Detalhe_Registro!$D:$D,A1601,Detalhe_Registro!$E:$E,B1601,Detalhe_Registro!$M:$M,"SIM"),0)</f>
        <v/>
      </c>
      <c r="G1601" s="2">
        <f>IFERROR(AVERAGEIFS(Detalhe_Registro!$N:$N,Detalhe_Registro!$D:$D,A1601,Detalhe_Registro!$E:$E,B1601,Detalhe_Registro!$M:$M,"SIM"),0)</f>
        <v/>
      </c>
      <c r="H1601" s="2">
        <f>SUMIFS(Detalhe_Registro!$F:$F,Detalhe_Registro!$D:$D,A1601,Detalhe_Registro!$E:$E,B1601,Detalhe_Registro!$M:$M,"SIM")</f>
        <v/>
      </c>
      <c r="I1601" s="2">
        <f>SUMIFS(Detalhe_Registro!$G:$G,Detalhe_Registro!$D:$D,A1601,Detalhe_Registro!$E:$E,B1601,Detalhe_Registro!$M:$M,"SIM")</f>
        <v/>
      </c>
      <c r="J1601" s="2">
        <f>IF(F1601&lt;Premissas!$B$8,"&lt; 1,00",IF(F1601&lt;Premissas!$B$9,"1,00 – 1,19",IF(F1601&lt;Premissas!$B$10,"1,20 – 1,39",IF(F1601&lt;Premissas!$B$11,"1,40 – 1,59",IF(F1601&lt;Premissas!$B$12,"1,60 – 1,99","≥ 2,00")))))</f>
        <v/>
      </c>
      <c r="K1601" s="5">
        <f>IF(F1601&lt;Premissas!$B$8,Premissas!$B$13,IF(F1601&lt;Premissas!$B$9,Premissas!$B$14,IF(F1601&lt;Premissas!$B$10,Premissas!$B$15,IF(F1601&lt;Premissas!$B$11,Premissas!$B$16,IF(F1601&lt;Premissas!$B$12,Premissas!$B$17,Premissas!$B$18)))))</f>
        <v/>
      </c>
      <c r="L1601" s="5">
        <f>K1601/Premissas!$B$4</f>
        <v/>
      </c>
      <c r="M1601" s="2">
        <f>IF(K1601=Premissas!$B$18,"SIM","NÃO")</f>
        <v/>
      </c>
    </row>
    <row r="1602">
      <c r="A1602" s="2" t="inlineStr">
        <is>
          <t>5926017</t>
        </is>
      </c>
      <c r="B1602" s="2" t="inlineStr">
        <is>
          <t>Gustavo Rodrigues De Farias</t>
        </is>
      </c>
      <c r="C1602" s="2" t="n">
        <v>1965</v>
      </c>
      <c r="D1602" s="2">
        <f>IFERROR(TEXTJOIN(" | ",TRUE,UNIQUE(FILTER(Detalhe_Registro!$C:$C,(Detalhe_Registro!$D:$D=A1602)*(Detalhe_Registro!$E:$E=B1602)*(Detalhe_Registro!$M:$M="SIM")))),"")</f>
        <v/>
      </c>
      <c r="E1602" s="2">
        <f>COUNTIFS(Detalhe_Registro!$D:$D,A1602,Detalhe_Registro!$E:$E,B1602,Detalhe_Registro!$M:$M,"SIM")</f>
        <v/>
      </c>
      <c r="F1602" s="2">
        <f>IFERROR(MAXIFS(Detalhe_Registro!$N:$N,Detalhe_Registro!$D:$D,A1602,Detalhe_Registro!$E:$E,B1602,Detalhe_Registro!$M:$M,"SIM"),0)</f>
        <v/>
      </c>
      <c r="G1602" s="2">
        <f>IFERROR(AVERAGEIFS(Detalhe_Registro!$N:$N,Detalhe_Registro!$D:$D,A1602,Detalhe_Registro!$E:$E,B1602,Detalhe_Registro!$M:$M,"SIM"),0)</f>
        <v/>
      </c>
      <c r="H1602" s="2">
        <f>SUMIFS(Detalhe_Registro!$F:$F,Detalhe_Registro!$D:$D,A1602,Detalhe_Registro!$E:$E,B1602,Detalhe_Registro!$M:$M,"SIM")</f>
        <v/>
      </c>
      <c r="I1602" s="2">
        <f>SUMIFS(Detalhe_Registro!$G:$G,Detalhe_Registro!$D:$D,A1602,Detalhe_Registro!$E:$E,B1602,Detalhe_Registro!$M:$M,"SIM")</f>
        <v/>
      </c>
      <c r="J1602" s="2">
        <f>IF(F1602&lt;Premissas!$B$8,"&lt; 1,00",IF(F1602&lt;Premissas!$B$9,"1,00 – 1,19",IF(F1602&lt;Premissas!$B$10,"1,20 – 1,39",IF(F1602&lt;Premissas!$B$11,"1,40 – 1,59",IF(F1602&lt;Premissas!$B$12,"1,60 – 1,99","≥ 2,00")))))</f>
        <v/>
      </c>
      <c r="K1602" s="5">
        <f>IF(F1602&lt;Premissas!$B$8,Premissas!$B$13,IF(F1602&lt;Premissas!$B$9,Premissas!$B$14,IF(F1602&lt;Premissas!$B$10,Premissas!$B$15,IF(F1602&lt;Premissas!$B$11,Premissas!$B$16,IF(F1602&lt;Premissas!$B$12,Premissas!$B$17,Premissas!$B$18)))))</f>
        <v/>
      </c>
      <c r="L1602" s="5">
        <f>K1602/Premissas!$B$4</f>
        <v/>
      </c>
      <c r="M1602" s="2">
        <f>IF(K1602=Premissas!$B$18,"SIM","NÃO")</f>
        <v/>
      </c>
    </row>
    <row r="1603">
      <c r="A1603" s="2" t="inlineStr">
        <is>
          <t>372534</t>
        </is>
      </c>
      <c r="B1603" s="2" t="inlineStr">
        <is>
          <t>HELIO HELIO TORRES NOGUEIRA</t>
        </is>
      </c>
      <c r="C1603" s="2" t="n">
        <v>1965</v>
      </c>
      <c r="D1603" s="2">
        <f>IFERROR(TEXTJOIN(" | ",TRUE,UNIQUE(FILTER(Detalhe_Registro!$C:$C,(Detalhe_Registro!$D:$D=A1603)*(Detalhe_Registro!$E:$E=B1603)*(Detalhe_Registro!$M:$M="SIM")))),"")</f>
        <v/>
      </c>
      <c r="E1603" s="2">
        <f>COUNTIFS(Detalhe_Registro!$D:$D,A1603,Detalhe_Registro!$E:$E,B1603,Detalhe_Registro!$M:$M,"SIM")</f>
        <v/>
      </c>
      <c r="F1603" s="2">
        <f>IFERROR(MAXIFS(Detalhe_Registro!$N:$N,Detalhe_Registro!$D:$D,A1603,Detalhe_Registro!$E:$E,B1603,Detalhe_Registro!$M:$M,"SIM"),0)</f>
        <v/>
      </c>
      <c r="G1603" s="2">
        <f>IFERROR(AVERAGEIFS(Detalhe_Registro!$N:$N,Detalhe_Registro!$D:$D,A1603,Detalhe_Registro!$E:$E,B1603,Detalhe_Registro!$M:$M,"SIM"),0)</f>
        <v/>
      </c>
      <c r="H1603" s="2">
        <f>SUMIFS(Detalhe_Registro!$F:$F,Detalhe_Registro!$D:$D,A1603,Detalhe_Registro!$E:$E,B1603,Detalhe_Registro!$M:$M,"SIM")</f>
        <v/>
      </c>
      <c r="I1603" s="2">
        <f>SUMIFS(Detalhe_Registro!$G:$G,Detalhe_Registro!$D:$D,A1603,Detalhe_Registro!$E:$E,B1603,Detalhe_Registro!$M:$M,"SIM")</f>
        <v/>
      </c>
      <c r="J1603" s="2">
        <f>IF(F1603&lt;Premissas!$B$8,"&lt; 1,00",IF(F1603&lt;Premissas!$B$9,"1,00 – 1,19",IF(F1603&lt;Premissas!$B$10,"1,20 – 1,39",IF(F1603&lt;Premissas!$B$11,"1,40 – 1,59",IF(F1603&lt;Premissas!$B$12,"1,60 – 1,99","≥ 2,00")))))</f>
        <v/>
      </c>
      <c r="K1603" s="5">
        <f>IF(F1603&lt;Premissas!$B$8,Premissas!$B$13,IF(F1603&lt;Premissas!$B$9,Premissas!$B$14,IF(F1603&lt;Premissas!$B$10,Premissas!$B$15,IF(F1603&lt;Premissas!$B$11,Premissas!$B$16,IF(F1603&lt;Premissas!$B$12,Premissas!$B$17,Premissas!$B$18)))))</f>
        <v/>
      </c>
      <c r="L1603" s="5">
        <f>K1603/Premissas!$B$4</f>
        <v/>
      </c>
      <c r="M1603" s="2">
        <f>IF(K1603=Premissas!$B$18,"SIM","NÃO")</f>
        <v/>
      </c>
    </row>
    <row r="1604">
      <c r="A1604" s="2" t="inlineStr">
        <is>
          <t>414798</t>
        </is>
      </c>
      <c r="B1604" s="2" t="inlineStr">
        <is>
          <t>HENDRIX RENAN TIAGO DE SOUSA</t>
        </is>
      </c>
      <c r="C1604" s="2" t="n">
        <v>1965</v>
      </c>
      <c r="D1604" s="2">
        <f>IFERROR(TEXTJOIN(" | ",TRUE,UNIQUE(FILTER(Detalhe_Registro!$C:$C,(Detalhe_Registro!$D:$D=A1604)*(Detalhe_Registro!$E:$E=B1604)*(Detalhe_Registro!$M:$M="SIM")))),"")</f>
        <v/>
      </c>
      <c r="E1604" s="2">
        <f>COUNTIFS(Detalhe_Registro!$D:$D,A1604,Detalhe_Registro!$E:$E,B1604,Detalhe_Registro!$M:$M,"SIM")</f>
        <v/>
      </c>
      <c r="F1604" s="2">
        <f>IFERROR(MAXIFS(Detalhe_Registro!$N:$N,Detalhe_Registro!$D:$D,A1604,Detalhe_Registro!$E:$E,B1604,Detalhe_Registro!$M:$M,"SIM"),0)</f>
        <v/>
      </c>
      <c r="G1604" s="2">
        <f>IFERROR(AVERAGEIFS(Detalhe_Registro!$N:$N,Detalhe_Registro!$D:$D,A1604,Detalhe_Registro!$E:$E,B1604,Detalhe_Registro!$M:$M,"SIM"),0)</f>
        <v/>
      </c>
      <c r="H1604" s="2">
        <f>SUMIFS(Detalhe_Registro!$F:$F,Detalhe_Registro!$D:$D,A1604,Detalhe_Registro!$E:$E,B1604,Detalhe_Registro!$M:$M,"SIM")</f>
        <v/>
      </c>
      <c r="I1604" s="2">
        <f>SUMIFS(Detalhe_Registro!$G:$G,Detalhe_Registro!$D:$D,A1604,Detalhe_Registro!$E:$E,B1604,Detalhe_Registro!$M:$M,"SIM")</f>
        <v/>
      </c>
      <c r="J1604" s="2">
        <f>IF(F1604&lt;Premissas!$B$8,"&lt; 1,00",IF(F1604&lt;Premissas!$B$9,"1,00 – 1,19",IF(F1604&lt;Premissas!$B$10,"1,20 – 1,39",IF(F1604&lt;Premissas!$B$11,"1,40 – 1,59",IF(F1604&lt;Premissas!$B$12,"1,60 – 1,99","≥ 2,00")))))</f>
        <v/>
      </c>
      <c r="K1604" s="5">
        <f>IF(F1604&lt;Premissas!$B$8,Premissas!$B$13,IF(F1604&lt;Premissas!$B$9,Premissas!$B$14,IF(F1604&lt;Premissas!$B$10,Premissas!$B$15,IF(F1604&lt;Premissas!$B$11,Premissas!$B$16,IF(F1604&lt;Premissas!$B$12,Premissas!$B$17,Premissas!$B$18)))))</f>
        <v/>
      </c>
      <c r="L1604" s="5">
        <f>K1604/Premissas!$B$4</f>
        <v/>
      </c>
      <c r="M1604" s="2">
        <f>IF(K1604=Premissas!$B$18,"SIM","NÃO")</f>
        <v/>
      </c>
    </row>
    <row r="1605">
      <c r="A1605" s="2" t="inlineStr">
        <is>
          <t>6019382</t>
        </is>
      </c>
      <c r="B1605" s="2" t="inlineStr">
        <is>
          <t>Halifax Onyedikachi Ohalete</t>
        </is>
      </c>
      <c r="C1605" s="2" t="n">
        <v>1965</v>
      </c>
      <c r="D1605" s="2">
        <f>IFERROR(TEXTJOIN(" | ",TRUE,UNIQUE(FILTER(Detalhe_Registro!$C:$C,(Detalhe_Registro!$D:$D=A1605)*(Detalhe_Registro!$E:$E=B1605)*(Detalhe_Registro!$M:$M="SIM")))),"")</f>
        <v/>
      </c>
      <c r="E1605" s="2">
        <f>COUNTIFS(Detalhe_Registro!$D:$D,A1605,Detalhe_Registro!$E:$E,B1605,Detalhe_Registro!$M:$M,"SIM")</f>
        <v/>
      </c>
      <c r="F1605" s="2">
        <f>IFERROR(MAXIFS(Detalhe_Registro!$N:$N,Detalhe_Registro!$D:$D,A1605,Detalhe_Registro!$E:$E,B1605,Detalhe_Registro!$M:$M,"SIM"),0)</f>
        <v/>
      </c>
      <c r="G1605" s="2">
        <f>IFERROR(AVERAGEIFS(Detalhe_Registro!$N:$N,Detalhe_Registro!$D:$D,A1605,Detalhe_Registro!$E:$E,B1605,Detalhe_Registro!$M:$M,"SIM"),0)</f>
        <v/>
      </c>
      <c r="H1605" s="2">
        <f>SUMIFS(Detalhe_Registro!$F:$F,Detalhe_Registro!$D:$D,A1605,Detalhe_Registro!$E:$E,B1605,Detalhe_Registro!$M:$M,"SIM")</f>
        <v/>
      </c>
      <c r="I1605" s="2">
        <f>SUMIFS(Detalhe_Registro!$G:$G,Detalhe_Registro!$D:$D,A1605,Detalhe_Registro!$E:$E,B1605,Detalhe_Registro!$M:$M,"SIM")</f>
        <v/>
      </c>
      <c r="J1605" s="2">
        <f>IF(F1605&lt;Premissas!$B$8,"&lt; 1,00",IF(F1605&lt;Premissas!$B$9,"1,00 – 1,19",IF(F1605&lt;Premissas!$B$10,"1,20 – 1,39",IF(F1605&lt;Premissas!$B$11,"1,40 – 1,59",IF(F1605&lt;Premissas!$B$12,"1,60 – 1,99","≥ 2,00")))))</f>
        <v/>
      </c>
      <c r="K1605" s="5">
        <f>IF(F1605&lt;Premissas!$B$8,Premissas!$B$13,IF(F1605&lt;Premissas!$B$9,Premissas!$B$14,IF(F1605&lt;Premissas!$B$10,Premissas!$B$15,IF(F1605&lt;Premissas!$B$11,Premissas!$B$16,IF(F1605&lt;Premissas!$B$12,Premissas!$B$17,Premissas!$B$18)))))</f>
        <v/>
      </c>
      <c r="L1605" s="5">
        <f>K1605/Premissas!$B$4</f>
        <v/>
      </c>
      <c r="M1605" s="2">
        <f>IF(K1605=Premissas!$B$18,"SIM","NÃO")</f>
        <v/>
      </c>
    </row>
    <row r="1606">
      <c r="A1606" s="2" t="inlineStr">
        <is>
          <t>6027580</t>
        </is>
      </c>
      <c r="B1606" s="2" t="inlineStr">
        <is>
          <t>Haroldo Ferreira Mendes</t>
        </is>
      </c>
      <c r="C1606" s="2" t="n">
        <v>1965</v>
      </c>
      <c r="D1606" s="2">
        <f>IFERROR(TEXTJOIN(" | ",TRUE,UNIQUE(FILTER(Detalhe_Registro!$C:$C,(Detalhe_Registro!$D:$D=A1606)*(Detalhe_Registro!$E:$E=B1606)*(Detalhe_Registro!$M:$M="SIM")))),"")</f>
        <v/>
      </c>
      <c r="E1606" s="2">
        <f>COUNTIFS(Detalhe_Registro!$D:$D,A1606,Detalhe_Registro!$E:$E,B1606,Detalhe_Registro!$M:$M,"SIM")</f>
        <v/>
      </c>
      <c r="F1606" s="2">
        <f>IFERROR(MAXIFS(Detalhe_Registro!$N:$N,Detalhe_Registro!$D:$D,A1606,Detalhe_Registro!$E:$E,B1606,Detalhe_Registro!$M:$M,"SIM"),0)</f>
        <v/>
      </c>
      <c r="G1606" s="2">
        <f>IFERROR(AVERAGEIFS(Detalhe_Registro!$N:$N,Detalhe_Registro!$D:$D,A1606,Detalhe_Registro!$E:$E,B1606,Detalhe_Registro!$M:$M,"SIM"),0)</f>
        <v/>
      </c>
      <c r="H1606" s="2">
        <f>SUMIFS(Detalhe_Registro!$F:$F,Detalhe_Registro!$D:$D,A1606,Detalhe_Registro!$E:$E,B1606,Detalhe_Registro!$M:$M,"SIM")</f>
        <v/>
      </c>
      <c r="I1606" s="2">
        <f>SUMIFS(Detalhe_Registro!$G:$G,Detalhe_Registro!$D:$D,A1606,Detalhe_Registro!$E:$E,B1606,Detalhe_Registro!$M:$M,"SIM")</f>
        <v/>
      </c>
      <c r="J1606" s="2">
        <f>IF(F1606&lt;Premissas!$B$8,"&lt; 1,00",IF(F1606&lt;Premissas!$B$9,"1,00 – 1,19",IF(F1606&lt;Premissas!$B$10,"1,20 – 1,39",IF(F1606&lt;Premissas!$B$11,"1,40 – 1,59",IF(F1606&lt;Premissas!$B$12,"1,60 – 1,99","≥ 2,00")))))</f>
        <v/>
      </c>
      <c r="K1606" s="5">
        <f>IF(F1606&lt;Premissas!$B$8,Premissas!$B$13,IF(F1606&lt;Premissas!$B$9,Premissas!$B$14,IF(F1606&lt;Premissas!$B$10,Premissas!$B$15,IF(F1606&lt;Premissas!$B$11,Premissas!$B$16,IF(F1606&lt;Premissas!$B$12,Premissas!$B$17,Premissas!$B$18)))))</f>
        <v/>
      </c>
      <c r="L1606" s="5">
        <f>K1606/Premissas!$B$4</f>
        <v/>
      </c>
      <c r="M1606" s="2">
        <f>IF(K1606=Premissas!$B$18,"SIM","NÃO")</f>
        <v/>
      </c>
    </row>
    <row r="1607">
      <c r="A1607" s="2" t="inlineStr">
        <is>
          <t>6033032</t>
        </is>
      </c>
      <c r="B1607" s="2" t="inlineStr">
        <is>
          <t>Henrique De Souza Ribeiro</t>
        </is>
      </c>
      <c r="C1607" s="2" t="n">
        <v>1965</v>
      </c>
      <c r="D1607" s="2">
        <f>IFERROR(TEXTJOIN(" | ",TRUE,UNIQUE(FILTER(Detalhe_Registro!$C:$C,(Detalhe_Registro!$D:$D=A1607)*(Detalhe_Registro!$E:$E=B1607)*(Detalhe_Registro!$M:$M="SIM")))),"")</f>
        <v/>
      </c>
      <c r="E1607" s="2">
        <f>COUNTIFS(Detalhe_Registro!$D:$D,A1607,Detalhe_Registro!$E:$E,B1607,Detalhe_Registro!$M:$M,"SIM")</f>
        <v/>
      </c>
      <c r="F1607" s="2">
        <f>IFERROR(MAXIFS(Detalhe_Registro!$N:$N,Detalhe_Registro!$D:$D,A1607,Detalhe_Registro!$E:$E,B1607,Detalhe_Registro!$M:$M,"SIM"),0)</f>
        <v/>
      </c>
      <c r="G1607" s="2">
        <f>IFERROR(AVERAGEIFS(Detalhe_Registro!$N:$N,Detalhe_Registro!$D:$D,A1607,Detalhe_Registro!$E:$E,B1607,Detalhe_Registro!$M:$M,"SIM"),0)</f>
        <v/>
      </c>
      <c r="H1607" s="2">
        <f>SUMIFS(Detalhe_Registro!$F:$F,Detalhe_Registro!$D:$D,A1607,Detalhe_Registro!$E:$E,B1607,Detalhe_Registro!$M:$M,"SIM")</f>
        <v/>
      </c>
      <c r="I1607" s="2">
        <f>SUMIFS(Detalhe_Registro!$G:$G,Detalhe_Registro!$D:$D,A1607,Detalhe_Registro!$E:$E,B1607,Detalhe_Registro!$M:$M,"SIM")</f>
        <v/>
      </c>
      <c r="J1607" s="2">
        <f>IF(F1607&lt;Premissas!$B$8,"&lt; 1,00",IF(F1607&lt;Premissas!$B$9,"1,00 – 1,19",IF(F1607&lt;Premissas!$B$10,"1,20 – 1,39",IF(F1607&lt;Premissas!$B$11,"1,40 – 1,59",IF(F1607&lt;Premissas!$B$12,"1,60 – 1,99","≥ 2,00")))))</f>
        <v/>
      </c>
      <c r="K1607" s="5">
        <f>IF(F1607&lt;Premissas!$B$8,Premissas!$B$13,IF(F1607&lt;Premissas!$B$9,Premissas!$B$14,IF(F1607&lt;Premissas!$B$10,Premissas!$B$15,IF(F1607&lt;Premissas!$B$11,Premissas!$B$16,IF(F1607&lt;Premissas!$B$12,Premissas!$B$17,Premissas!$B$18)))))</f>
        <v/>
      </c>
      <c r="L1607" s="5">
        <f>K1607/Premissas!$B$4</f>
        <v/>
      </c>
      <c r="M1607" s="2">
        <f>IF(K1607=Premissas!$B$18,"SIM","NÃO")</f>
        <v/>
      </c>
    </row>
    <row r="1608">
      <c r="A1608" s="2" t="inlineStr">
        <is>
          <t>5815851</t>
        </is>
      </c>
      <c r="B1608" s="2" t="inlineStr">
        <is>
          <t>Henrique Lins Dos Santos</t>
        </is>
      </c>
      <c r="C1608" s="2" t="n">
        <v>1965</v>
      </c>
      <c r="D1608" s="2">
        <f>IFERROR(TEXTJOIN(" | ",TRUE,UNIQUE(FILTER(Detalhe_Registro!$C:$C,(Detalhe_Registro!$D:$D=A1608)*(Detalhe_Registro!$E:$E=B1608)*(Detalhe_Registro!$M:$M="SIM")))),"")</f>
        <v/>
      </c>
      <c r="E1608" s="2">
        <f>COUNTIFS(Detalhe_Registro!$D:$D,A1608,Detalhe_Registro!$E:$E,B1608,Detalhe_Registro!$M:$M,"SIM")</f>
        <v/>
      </c>
      <c r="F1608" s="2">
        <f>IFERROR(MAXIFS(Detalhe_Registro!$N:$N,Detalhe_Registro!$D:$D,A1608,Detalhe_Registro!$E:$E,B1608,Detalhe_Registro!$M:$M,"SIM"),0)</f>
        <v/>
      </c>
      <c r="G1608" s="2">
        <f>IFERROR(AVERAGEIFS(Detalhe_Registro!$N:$N,Detalhe_Registro!$D:$D,A1608,Detalhe_Registro!$E:$E,B1608,Detalhe_Registro!$M:$M,"SIM"),0)</f>
        <v/>
      </c>
      <c r="H1608" s="2">
        <f>SUMIFS(Detalhe_Registro!$F:$F,Detalhe_Registro!$D:$D,A1608,Detalhe_Registro!$E:$E,B1608,Detalhe_Registro!$M:$M,"SIM")</f>
        <v/>
      </c>
      <c r="I1608" s="2">
        <f>SUMIFS(Detalhe_Registro!$G:$G,Detalhe_Registro!$D:$D,A1608,Detalhe_Registro!$E:$E,B1608,Detalhe_Registro!$M:$M,"SIM")</f>
        <v/>
      </c>
      <c r="J1608" s="2">
        <f>IF(F1608&lt;Premissas!$B$8,"&lt; 1,00",IF(F1608&lt;Premissas!$B$9,"1,00 – 1,19",IF(F1608&lt;Premissas!$B$10,"1,20 – 1,39",IF(F1608&lt;Premissas!$B$11,"1,40 – 1,59",IF(F1608&lt;Premissas!$B$12,"1,60 – 1,99","≥ 2,00")))))</f>
        <v/>
      </c>
      <c r="K1608" s="5">
        <f>IF(F1608&lt;Premissas!$B$8,Premissas!$B$13,IF(F1608&lt;Premissas!$B$9,Premissas!$B$14,IF(F1608&lt;Premissas!$B$10,Premissas!$B$15,IF(F1608&lt;Premissas!$B$11,Premissas!$B$16,IF(F1608&lt;Premissas!$B$12,Premissas!$B$17,Premissas!$B$18)))))</f>
        <v/>
      </c>
      <c r="L1608" s="5">
        <f>K1608/Premissas!$B$4</f>
        <v/>
      </c>
      <c r="M1608" s="2">
        <f>IF(K1608=Premissas!$B$18,"SIM","NÃO")</f>
        <v/>
      </c>
    </row>
    <row r="1609">
      <c r="A1609" s="2" t="inlineStr">
        <is>
          <t>5454557</t>
        </is>
      </c>
      <c r="B1609" s="2" t="inlineStr">
        <is>
          <t>Henrique Souza Baatsck</t>
        </is>
      </c>
      <c r="C1609" s="2" t="n">
        <v>1965</v>
      </c>
      <c r="D1609" s="2">
        <f>IFERROR(TEXTJOIN(" | ",TRUE,UNIQUE(FILTER(Detalhe_Registro!$C:$C,(Detalhe_Registro!$D:$D=A1609)*(Detalhe_Registro!$E:$E=B1609)*(Detalhe_Registro!$M:$M="SIM")))),"")</f>
        <v/>
      </c>
      <c r="E1609" s="2">
        <f>COUNTIFS(Detalhe_Registro!$D:$D,A1609,Detalhe_Registro!$E:$E,B1609,Detalhe_Registro!$M:$M,"SIM")</f>
        <v/>
      </c>
      <c r="F1609" s="2">
        <f>IFERROR(MAXIFS(Detalhe_Registro!$N:$N,Detalhe_Registro!$D:$D,A1609,Detalhe_Registro!$E:$E,B1609,Detalhe_Registro!$M:$M,"SIM"),0)</f>
        <v/>
      </c>
      <c r="G1609" s="2">
        <f>IFERROR(AVERAGEIFS(Detalhe_Registro!$N:$N,Detalhe_Registro!$D:$D,A1609,Detalhe_Registro!$E:$E,B1609,Detalhe_Registro!$M:$M,"SIM"),0)</f>
        <v/>
      </c>
      <c r="H1609" s="2">
        <f>SUMIFS(Detalhe_Registro!$F:$F,Detalhe_Registro!$D:$D,A1609,Detalhe_Registro!$E:$E,B1609,Detalhe_Registro!$M:$M,"SIM")</f>
        <v/>
      </c>
      <c r="I1609" s="2">
        <f>SUMIFS(Detalhe_Registro!$G:$G,Detalhe_Registro!$D:$D,A1609,Detalhe_Registro!$E:$E,B1609,Detalhe_Registro!$M:$M,"SIM")</f>
        <v/>
      </c>
      <c r="J1609" s="2">
        <f>IF(F1609&lt;Premissas!$B$8,"&lt; 1,00",IF(F1609&lt;Premissas!$B$9,"1,00 – 1,19",IF(F1609&lt;Premissas!$B$10,"1,20 – 1,39",IF(F1609&lt;Premissas!$B$11,"1,40 – 1,59",IF(F1609&lt;Premissas!$B$12,"1,60 – 1,99","≥ 2,00")))))</f>
        <v/>
      </c>
      <c r="K1609" s="5">
        <f>IF(F1609&lt;Premissas!$B$8,Premissas!$B$13,IF(F1609&lt;Premissas!$B$9,Premissas!$B$14,IF(F1609&lt;Premissas!$B$10,Premissas!$B$15,IF(F1609&lt;Premissas!$B$11,Premissas!$B$16,IF(F1609&lt;Premissas!$B$12,Premissas!$B$17,Premissas!$B$18)))))</f>
        <v/>
      </c>
      <c r="L1609" s="5">
        <f>K1609/Premissas!$B$4</f>
        <v/>
      </c>
      <c r="M1609" s="2">
        <f>IF(K1609=Premissas!$B$18,"SIM","NÃO")</f>
        <v/>
      </c>
    </row>
    <row r="1610">
      <c r="A1610" s="2" t="inlineStr">
        <is>
          <t>5758866</t>
        </is>
      </c>
      <c r="B1610" s="2" t="inlineStr">
        <is>
          <t>Henryque Estacio De Sousa Siqueira</t>
        </is>
      </c>
      <c r="C1610" s="2" t="n">
        <v>1965</v>
      </c>
      <c r="D1610" s="2">
        <f>IFERROR(TEXTJOIN(" | ",TRUE,UNIQUE(FILTER(Detalhe_Registro!$C:$C,(Detalhe_Registro!$D:$D=A1610)*(Detalhe_Registro!$E:$E=B1610)*(Detalhe_Registro!$M:$M="SIM")))),"")</f>
        <v/>
      </c>
      <c r="E1610" s="2">
        <f>COUNTIFS(Detalhe_Registro!$D:$D,A1610,Detalhe_Registro!$E:$E,B1610,Detalhe_Registro!$M:$M,"SIM")</f>
        <v/>
      </c>
      <c r="F1610" s="2">
        <f>IFERROR(MAXIFS(Detalhe_Registro!$N:$N,Detalhe_Registro!$D:$D,A1610,Detalhe_Registro!$E:$E,B1610,Detalhe_Registro!$M:$M,"SIM"),0)</f>
        <v/>
      </c>
      <c r="G1610" s="2">
        <f>IFERROR(AVERAGEIFS(Detalhe_Registro!$N:$N,Detalhe_Registro!$D:$D,A1610,Detalhe_Registro!$E:$E,B1610,Detalhe_Registro!$M:$M,"SIM"),0)</f>
        <v/>
      </c>
      <c r="H1610" s="2">
        <f>SUMIFS(Detalhe_Registro!$F:$F,Detalhe_Registro!$D:$D,A1610,Detalhe_Registro!$E:$E,B1610,Detalhe_Registro!$M:$M,"SIM")</f>
        <v/>
      </c>
      <c r="I1610" s="2">
        <f>SUMIFS(Detalhe_Registro!$G:$G,Detalhe_Registro!$D:$D,A1610,Detalhe_Registro!$E:$E,B1610,Detalhe_Registro!$M:$M,"SIM")</f>
        <v/>
      </c>
      <c r="J1610" s="2">
        <f>IF(F1610&lt;Premissas!$B$8,"&lt; 1,00",IF(F1610&lt;Premissas!$B$9,"1,00 – 1,19",IF(F1610&lt;Premissas!$B$10,"1,20 – 1,39",IF(F1610&lt;Premissas!$B$11,"1,40 – 1,59",IF(F1610&lt;Premissas!$B$12,"1,60 – 1,99","≥ 2,00")))))</f>
        <v/>
      </c>
      <c r="K1610" s="5">
        <f>IF(F1610&lt;Premissas!$B$8,Premissas!$B$13,IF(F1610&lt;Premissas!$B$9,Premissas!$B$14,IF(F1610&lt;Premissas!$B$10,Premissas!$B$15,IF(F1610&lt;Premissas!$B$11,Premissas!$B$16,IF(F1610&lt;Premissas!$B$12,Premissas!$B$17,Premissas!$B$18)))))</f>
        <v/>
      </c>
      <c r="L1610" s="5">
        <f>K1610/Premissas!$B$4</f>
        <v/>
      </c>
      <c r="M1610" s="2">
        <f>IF(K1610=Premissas!$B$18,"SIM","NÃO")</f>
        <v/>
      </c>
    </row>
    <row r="1611">
      <c r="A1611" s="2" t="inlineStr">
        <is>
          <t>5421268</t>
        </is>
      </c>
      <c r="B1611" s="2" t="inlineStr">
        <is>
          <t>Higor Barbosa Santos</t>
        </is>
      </c>
      <c r="C1611" s="2" t="n">
        <v>1965</v>
      </c>
      <c r="D1611" s="2">
        <f>IFERROR(TEXTJOIN(" | ",TRUE,UNIQUE(FILTER(Detalhe_Registro!$C:$C,(Detalhe_Registro!$D:$D=A1611)*(Detalhe_Registro!$E:$E=B1611)*(Detalhe_Registro!$M:$M="SIM")))),"")</f>
        <v/>
      </c>
      <c r="E1611" s="2">
        <f>COUNTIFS(Detalhe_Registro!$D:$D,A1611,Detalhe_Registro!$E:$E,B1611,Detalhe_Registro!$M:$M,"SIM")</f>
        <v/>
      </c>
      <c r="F1611" s="2">
        <f>IFERROR(MAXIFS(Detalhe_Registro!$N:$N,Detalhe_Registro!$D:$D,A1611,Detalhe_Registro!$E:$E,B1611,Detalhe_Registro!$M:$M,"SIM"),0)</f>
        <v/>
      </c>
      <c r="G1611" s="2">
        <f>IFERROR(AVERAGEIFS(Detalhe_Registro!$N:$N,Detalhe_Registro!$D:$D,A1611,Detalhe_Registro!$E:$E,B1611,Detalhe_Registro!$M:$M,"SIM"),0)</f>
        <v/>
      </c>
      <c r="H1611" s="2">
        <f>SUMIFS(Detalhe_Registro!$F:$F,Detalhe_Registro!$D:$D,A1611,Detalhe_Registro!$E:$E,B1611,Detalhe_Registro!$M:$M,"SIM")</f>
        <v/>
      </c>
      <c r="I1611" s="2">
        <f>SUMIFS(Detalhe_Registro!$G:$G,Detalhe_Registro!$D:$D,A1611,Detalhe_Registro!$E:$E,B1611,Detalhe_Registro!$M:$M,"SIM")</f>
        <v/>
      </c>
      <c r="J1611" s="2">
        <f>IF(F1611&lt;Premissas!$B$8,"&lt; 1,00",IF(F1611&lt;Premissas!$B$9,"1,00 – 1,19",IF(F1611&lt;Premissas!$B$10,"1,20 – 1,39",IF(F1611&lt;Premissas!$B$11,"1,40 – 1,59",IF(F1611&lt;Premissas!$B$12,"1,60 – 1,99","≥ 2,00")))))</f>
        <v/>
      </c>
      <c r="K1611" s="5">
        <f>IF(F1611&lt;Premissas!$B$8,Premissas!$B$13,IF(F1611&lt;Premissas!$B$9,Premissas!$B$14,IF(F1611&lt;Premissas!$B$10,Premissas!$B$15,IF(F1611&lt;Premissas!$B$11,Premissas!$B$16,IF(F1611&lt;Premissas!$B$12,Premissas!$B$17,Premissas!$B$18)))))</f>
        <v/>
      </c>
      <c r="L1611" s="5">
        <f>K1611/Premissas!$B$4</f>
        <v/>
      </c>
      <c r="M1611" s="2">
        <f>IF(K1611=Premissas!$B$18,"SIM","NÃO")</f>
        <v/>
      </c>
    </row>
    <row r="1612">
      <c r="A1612" s="2" t="inlineStr">
        <is>
          <t>4575156</t>
        </is>
      </c>
      <c r="B1612" s="2" t="inlineStr">
        <is>
          <t>Homero Anilis</t>
        </is>
      </c>
      <c r="C1612" s="2" t="n">
        <v>1965</v>
      </c>
      <c r="D1612" s="2">
        <f>IFERROR(TEXTJOIN(" | ",TRUE,UNIQUE(FILTER(Detalhe_Registro!$C:$C,(Detalhe_Registro!$D:$D=A1612)*(Detalhe_Registro!$E:$E=B1612)*(Detalhe_Registro!$M:$M="SIM")))),"")</f>
        <v/>
      </c>
      <c r="E1612" s="2">
        <f>COUNTIFS(Detalhe_Registro!$D:$D,A1612,Detalhe_Registro!$E:$E,B1612,Detalhe_Registro!$M:$M,"SIM")</f>
        <v/>
      </c>
      <c r="F1612" s="2">
        <f>IFERROR(MAXIFS(Detalhe_Registro!$N:$N,Detalhe_Registro!$D:$D,A1612,Detalhe_Registro!$E:$E,B1612,Detalhe_Registro!$M:$M,"SIM"),0)</f>
        <v/>
      </c>
      <c r="G1612" s="2">
        <f>IFERROR(AVERAGEIFS(Detalhe_Registro!$N:$N,Detalhe_Registro!$D:$D,A1612,Detalhe_Registro!$E:$E,B1612,Detalhe_Registro!$M:$M,"SIM"),0)</f>
        <v/>
      </c>
      <c r="H1612" s="2">
        <f>SUMIFS(Detalhe_Registro!$F:$F,Detalhe_Registro!$D:$D,A1612,Detalhe_Registro!$E:$E,B1612,Detalhe_Registro!$M:$M,"SIM")</f>
        <v/>
      </c>
      <c r="I1612" s="2">
        <f>SUMIFS(Detalhe_Registro!$G:$G,Detalhe_Registro!$D:$D,A1612,Detalhe_Registro!$E:$E,B1612,Detalhe_Registro!$M:$M,"SIM")</f>
        <v/>
      </c>
      <c r="J1612" s="2">
        <f>IF(F1612&lt;Premissas!$B$8,"&lt; 1,00",IF(F1612&lt;Premissas!$B$9,"1,00 – 1,19",IF(F1612&lt;Premissas!$B$10,"1,20 – 1,39",IF(F1612&lt;Premissas!$B$11,"1,40 – 1,59",IF(F1612&lt;Premissas!$B$12,"1,60 – 1,99","≥ 2,00")))))</f>
        <v/>
      </c>
      <c r="K1612" s="5">
        <f>IF(F1612&lt;Premissas!$B$8,Premissas!$B$13,IF(F1612&lt;Premissas!$B$9,Premissas!$B$14,IF(F1612&lt;Premissas!$B$10,Premissas!$B$15,IF(F1612&lt;Premissas!$B$11,Premissas!$B$16,IF(F1612&lt;Premissas!$B$12,Premissas!$B$17,Premissas!$B$18)))))</f>
        <v/>
      </c>
      <c r="L1612" s="5">
        <f>K1612/Premissas!$B$4</f>
        <v/>
      </c>
      <c r="M1612" s="2">
        <f>IF(K1612=Premissas!$B$18,"SIM","NÃO")</f>
        <v/>
      </c>
    </row>
    <row r="1613">
      <c r="A1613" s="2" t="inlineStr">
        <is>
          <t>5791251</t>
        </is>
      </c>
      <c r="B1613" s="2" t="inlineStr">
        <is>
          <t>Hugo Dos Santos Pereira Motta</t>
        </is>
      </c>
      <c r="C1613" s="2" t="n">
        <v>1965</v>
      </c>
      <c r="D1613" s="2">
        <f>IFERROR(TEXTJOIN(" | ",TRUE,UNIQUE(FILTER(Detalhe_Registro!$C:$C,(Detalhe_Registro!$D:$D=A1613)*(Detalhe_Registro!$E:$E=B1613)*(Detalhe_Registro!$M:$M="SIM")))),"")</f>
        <v/>
      </c>
      <c r="E1613" s="2">
        <f>COUNTIFS(Detalhe_Registro!$D:$D,A1613,Detalhe_Registro!$E:$E,B1613,Detalhe_Registro!$M:$M,"SIM")</f>
        <v/>
      </c>
      <c r="F1613" s="2">
        <f>IFERROR(MAXIFS(Detalhe_Registro!$N:$N,Detalhe_Registro!$D:$D,A1613,Detalhe_Registro!$E:$E,B1613,Detalhe_Registro!$M:$M,"SIM"),0)</f>
        <v/>
      </c>
      <c r="G1613" s="2">
        <f>IFERROR(AVERAGEIFS(Detalhe_Registro!$N:$N,Detalhe_Registro!$D:$D,A1613,Detalhe_Registro!$E:$E,B1613,Detalhe_Registro!$M:$M,"SIM"),0)</f>
        <v/>
      </c>
      <c r="H1613" s="2">
        <f>SUMIFS(Detalhe_Registro!$F:$F,Detalhe_Registro!$D:$D,A1613,Detalhe_Registro!$E:$E,B1613,Detalhe_Registro!$M:$M,"SIM")</f>
        <v/>
      </c>
      <c r="I1613" s="2">
        <f>SUMIFS(Detalhe_Registro!$G:$G,Detalhe_Registro!$D:$D,A1613,Detalhe_Registro!$E:$E,B1613,Detalhe_Registro!$M:$M,"SIM")</f>
        <v/>
      </c>
      <c r="J1613" s="2">
        <f>IF(F1613&lt;Premissas!$B$8,"&lt; 1,00",IF(F1613&lt;Premissas!$B$9,"1,00 – 1,19",IF(F1613&lt;Premissas!$B$10,"1,20 – 1,39",IF(F1613&lt;Premissas!$B$11,"1,40 – 1,59",IF(F1613&lt;Premissas!$B$12,"1,60 – 1,99","≥ 2,00")))))</f>
        <v/>
      </c>
      <c r="K1613" s="5">
        <f>IF(F1613&lt;Premissas!$B$8,Premissas!$B$13,IF(F1613&lt;Premissas!$B$9,Premissas!$B$14,IF(F1613&lt;Premissas!$B$10,Premissas!$B$15,IF(F1613&lt;Premissas!$B$11,Premissas!$B$16,IF(F1613&lt;Premissas!$B$12,Premissas!$B$17,Premissas!$B$18)))))</f>
        <v/>
      </c>
      <c r="L1613" s="5">
        <f>K1613/Premissas!$B$4</f>
        <v/>
      </c>
      <c r="M1613" s="2">
        <f>IF(K1613=Premissas!$B$18,"SIM","NÃO")</f>
        <v/>
      </c>
    </row>
    <row r="1614">
      <c r="A1614" s="2" t="inlineStr">
        <is>
          <t>5441218</t>
        </is>
      </c>
      <c r="B1614" s="2" t="inlineStr">
        <is>
          <t>IAGO MATHEUS PEREIRA DOS SANTOS</t>
        </is>
      </c>
      <c r="C1614" s="2" t="n">
        <v>1965</v>
      </c>
      <c r="D1614" s="2">
        <f>IFERROR(TEXTJOIN(" | ",TRUE,UNIQUE(FILTER(Detalhe_Registro!$C:$C,(Detalhe_Registro!$D:$D=A1614)*(Detalhe_Registro!$E:$E=B1614)*(Detalhe_Registro!$M:$M="SIM")))),"")</f>
        <v/>
      </c>
      <c r="E1614" s="2">
        <f>COUNTIFS(Detalhe_Registro!$D:$D,A1614,Detalhe_Registro!$E:$E,B1614,Detalhe_Registro!$M:$M,"SIM")</f>
        <v/>
      </c>
      <c r="F1614" s="2">
        <f>IFERROR(MAXIFS(Detalhe_Registro!$N:$N,Detalhe_Registro!$D:$D,A1614,Detalhe_Registro!$E:$E,B1614,Detalhe_Registro!$M:$M,"SIM"),0)</f>
        <v/>
      </c>
      <c r="G1614" s="2">
        <f>IFERROR(AVERAGEIFS(Detalhe_Registro!$N:$N,Detalhe_Registro!$D:$D,A1614,Detalhe_Registro!$E:$E,B1614,Detalhe_Registro!$M:$M,"SIM"),0)</f>
        <v/>
      </c>
      <c r="H1614" s="2">
        <f>SUMIFS(Detalhe_Registro!$F:$F,Detalhe_Registro!$D:$D,A1614,Detalhe_Registro!$E:$E,B1614,Detalhe_Registro!$M:$M,"SIM")</f>
        <v/>
      </c>
      <c r="I1614" s="2">
        <f>SUMIFS(Detalhe_Registro!$G:$G,Detalhe_Registro!$D:$D,A1614,Detalhe_Registro!$E:$E,B1614,Detalhe_Registro!$M:$M,"SIM")</f>
        <v/>
      </c>
      <c r="J1614" s="2">
        <f>IF(F1614&lt;Premissas!$B$8,"&lt; 1,00",IF(F1614&lt;Premissas!$B$9,"1,00 – 1,19",IF(F1614&lt;Premissas!$B$10,"1,20 – 1,39",IF(F1614&lt;Premissas!$B$11,"1,40 – 1,59",IF(F1614&lt;Premissas!$B$12,"1,60 – 1,99","≥ 2,00")))))</f>
        <v/>
      </c>
      <c r="K1614" s="5">
        <f>IF(F1614&lt;Premissas!$B$8,Premissas!$B$13,IF(F1614&lt;Premissas!$B$9,Premissas!$B$14,IF(F1614&lt;Premissas!$B$10,Premissas!$B$15,IF(F1614&lt;Premissas!$B$11,Premissas!$B$16,IF(F1614&lt;Premissas!$B$12,Premissas!$B$17,Premissas!$B$18)))))</f>
        <v/>
      </c>
      <c r="L1614" s="5">
        <f>K1614/Premissas!$B$4</f>
        <v/>
      </c>
      <c r="M1614" s="2">
        <f>IF(K1614=Premissas!$B$18,"SIM","NÃO")</f>
        <v/>
      </c>
    </row>
    <row r="1615">
      <c r="A1615" s="2" t="inlineStr">
        <is>
          <t>5919355</t>
        </is>
      </c>
      <c r="B1615" s="2" t="inlineStr">
        <is>
          <t>ISRAEL BRITTO</t>
        </is>
      </c>
      <c r="C1615" s="2" t="n">
        <v>1965</v>
      </c>
      <c r="D1615" s="2">
        <f>IFERROR(TEXTJOIN(" | ",TRUE,UNIQUE(FILTER(Detalhe_Registro!$C:$C,(Detalhe_Registro!$D:$D=A1615)*(Detalhe_Registro!$E:$E=B1615)*(Detalhe_Registro!$M:$M="SIM")))),"")</f>
        <v/>
      </c>
      <c r="E1615" s="2">
        <f>COUNTIFS(Detalhe_Registro!$D:$D,A1615,Detalhe_Registro!$E:$E,B1615,Detalhe_Registro!$M:$M,"SIM")</f>
        <v/>
      </c>
      <c r="F1615" s="2">
        <f>IFERROR(MAXIFS(Detalhe_Registro!$N:$N,Detalhe_Registro!$D:$D,A1615,Detalhe_Registro!$E:$E,B1615,Detalhe_Registro!$M:$M,"SIM"),0)</f>
        <v/>
      </c>
      <c r="G1615" s="2">
        <f>IFERROR(AVERAGEIFS(Detalhe_Registro!$N:$N,Detalhe_Registro!$D:$D,A1615,Detalhe_Registro!$E:$E,B1615,Detalhe_Registro!$M:$M,"SIM"),0)</f>
        <v/>
      </c>
      <c r="H1615" s="2">
        <f>SUMIFS(Detalhe_Registro!$F:$F,Detalhe_Registro!$D:$D,A1615,Detalhe_Registro!$E:$E,B1615,Detalhe_Registro!$M:$M,"SIM")</f>
        <v/>
      </c>
      <c r="I1615" s="2">
        <f>SUMIFS(Detalhe_Registro!$G:$G,Detalhe_Registro!$D:$D,A1615,Detalhe_Registro!$E:$E,B1615,Detalhe_Registro!$M:$M,"SIM")</f>
        <v/>
      </c>
      <c r="J1615" s="2">
        <f>IF(F1615&lt;Premissas!$B$8,"&lt; 1,00",IF(F1615&lt;Premissas!$B$9,"1,00 – 1,19",IF(F1615&lt;Premissas!$B$10,"1,20 – 1,39",IF(F1615&lt;Premissas!$B$11,"1,40 – 1,59",IF(F1615&lt;Premissas!$B$12,"1,60 – 1,99","≥ 2,00")))))</f>
        <v/>
      </c>
      <c r="K1615" s="5">
        <f>IF(F1615&lt;Premissas!$B$8,Premissas!$B$13,IF(F1615&lt;Premissas!$B$9,Premissas!$B$14,IF(F1615&lt;Premissas!$B$10,Premissas!$B$15,IF(F1615&lt;Premissas!$B$11,Premissas!$B$16,IF(F1615&lt;Premissas!$B$12,Premissas!$B$17,Premissas!$B$18)))))</f>
        <v/>
      </c>
      <c r="L1615" s="5">
        <f>K1615/Premissas!$B$4</f>
        <v/>
      </c>
      <c r="M1615" s="2">
        <f>IF(K1615=Premissas!$B$18,"SIM","NÃO")</f>
        <v/>
      </c>
    </row>
    <row r="1616">
      <c r="A1616" s="2" t="inlineStr">
        <is>
          <t>5454654</t>
        </is>
      </c>
      <c r="B1616" s="2" t="inlineStr">
        <is>
          <t>IVAN   MELO DA CUNHA</t>
        </is>
      </c>
      <c r="C1616" s="2" t="n">
        <v>1965</v>
      </c>
      <c r="D1616" s="2">
        <f>IFERROR(TEXTJOIN(" | ",TRUE,UNIQUE(FILTER(Detalhe_Registro!$C:$C,(Detalhe_Registro!$D:$D=A1616)*(Detalhe_Registro!$E:$E=B1616)*(Detalhe_Registro!$M:$M="SIM")))),"")</f>
        <v/>
      </c>
      <c r="E1616" s="2">
        <f>COUNTIFS(Detalhe_Registro!$D:$D,A1616,Detalhe_Registro!$E:$E,B1616,Detalhe_Registro!$M:$M,"SIM")</f>
        <v/>
      </c>
      <c r="F1616" s="2">
        <f>IFERROR(MAXIFS(Detalhe_Registro!$N:$N,Detalhe_Registro!$D:$D,A1616,Detalhe_Registro!$E:$E,B1616,Detalhe_Registro!$M:$M,"SIM"),0)</f>
        <v/>
      </c>
      <c r="G1616" s="2">
        <f>IFERROR(AVERAGEIFS(Detalhe_Registro!$N:$N,Detalhe_Registro!$D:$D,A1616,Detalhe_Registro!$E:$E,B1616,Detalhe_Registro!$M:$M,"SIM"),0)</f>
        <v/>
      </c>
      <c r="H1616" s="2">
        <f>SUMIFS(Detalhe_Registro!$F:$F,Detalhe_Registro!$D:$D,A1616,Detalhe_Registro!$E:$E,B1616,Detalhe_Registro!$M:$M,"SIM")</f>
        <v/>
      </c>
      <c r="I1616" s="2">
        <f>SUMIFS(Detalhe_Registro!$G:$G,Detalhe_Registro!$D:$D,A1616,Detalhe_Registro!$E:$E,B1616,Detalhe_Registro!$M:$M,"SIM")</f>
        <v/>
      </c>
      <c r="J1616" s="2">
        <f>IF(F1616&lt;Premissas!$B$8,"&lt; 1,00",IF(F1616&lt;Premissas!$B$9,"1,00 – 1,19",IF(F1616&lt;Premissas!$B$10,"1,20 – 1,39",IF(F1616&lt;Premissas!$B$11,"1,40 – 1,59",IF(F1616&lt;Premissas!$B$12,"1,60 – 1,99","≥ 2,00")))))</f>
        <v/>
      </c>
      <c r="K1616" s="5">
        <f>IF(F1616&lt;Premissas!$B$8,Premissas!$B$13,IF(F1616&lt;Premissas!$B$9,Premissas!$B$14,IF(F1616&lt;Premissas!$B$10,Premissas!$B$15,IF(F1616&lt;Premissas!$B$11,Premissas!$B$16,IF(F1616&lt;Premissas!$B$12,Premissas!$B$17,Premissas!$B$18)))))</f>
        <v/>
      </c>
      <c r="L1616" s="5">
        <f>K1616/Premissas!$B$4</f>
        <v/>
      </c>
      <c r="M1616" s="2">
        <f>IF(K1616=Premissas!$B$18,"SIM","NÃO")</f>
        <v/>
      </c>
    </row>
    <row r="1617">
      <c r="A1617" s="2" t="inlineStr">
        <is>
          <t>5066190</t>
        </is>
      </c>
      <c r="B1617" s="2" t="inlineStr">
        <is>
          <t>Iderval Dias Feitosa</t>
        </is>
      </c>
      <c r="C1617" s="2" t="n">
        <v>1965</v>
      </c>
      <c r="D1617" s="2">
        <f>IFERROR(TEXTJOIN(" | ",TRUE,UNIQUE(FILTER(Detalhe_Registro!$C:$C,(Detalhe_Registro!$D:$D=A1617)*(Detalhe_Registro!$E:$E=B1617)*(Detalhe_Registro!$M:$M="SIM")))),"")</f>
        <v/>
      </c>
      <c r="E1617" s="2">
        <f>COUNTIFS(Detalhe_Registro!$D:$D,A1617,Detalhe_Registro!$E:$E,B1617,Detalhe_Registro!$M:$M,"SIM")</f>
        <v/>
      </c>
      <c r="F1617" s="2">
        <f>IFERROR(MAXIFS(Detalhe_Registro!$N:$N,Detalhe_Registro!$D:$D,A1617,Detalhe_Registro!$E:$E,B1617,Detalhe_Registro!$M:$M,"SIM"),0)</f>
        <v/>
      </c>
      <c r="G1617" s="2">
        <f>IFERROR(AVERAGEIFS(Detalhe_Registro!$N:$N,Detalhe_Registro!$D:$D,A1617,Detalhe_Registro!$E:$E,B1617,Detalhe_Registro!$M:$M,"SIM"),0)</f>
        <v/>
      </c>
      <c r="H1617" s="2">
        <f>SUMIFS(Detalhe_Registro!$F:$F,Detalhe_Registro!$D:$D,A1617,Detalhe_Registro!$E:$E,B1617,Detalhe_Registro!$M:$M,"SIM")</f>
        <v/>
      </c>
      <c r="I1617" s="2">
        <f>SUMIFS(Detalhe_Registro!$G:$G,Detalhe_Registro!$D:$D,A1617,Detalhe_Registro!$E:$E,B1617,Detalhe_Registro!$M:$M,"SIM")</f>
        <v/>
      </c>
      <c r="J1617" s="2">
        <f>IF(F1617&lt;Premissas!$B$8,"&lt; 1,00",IF(F1617&lt;Premissas!$B$9,"1,00 – 1,19",IF(F1617&lt;Premissas!$B$10,"1,20 – 1,39",IF(F1617&lt;Premissas!$B$11,"1,40 – 1,59",IF(F1617&lt;Premissas!$B$12,"1,60 – 1,99","≥ 2,00")))))</f>
        <v/>
      </c>
      <c r="K1617" s="5">
        <f>IF(F1617&lt;Premissas!$B$8,Premissas!$B$13,IF(F1617&lt;Premissas!$B$9,Premissas!$B$14,IF(F1617&lt;Premissas!$B$10,Premissas!$B$15,IF(F1617&lt;Premissas!$B$11,Premissas!$B$16,IF(F1617&lt;Premissas!$B$12,Premissas!$B$17,Premissas!$B$18)))))</f>
        <v/>
      </c>
      <c r="L1617" s="5">
        <f>K1617/Premissas!$B$4</f>
        <v/>
      </c>
      <c r="M1617" s="2">
        <f>IF(K1617=Premissas!$B$18,"SIM","NÃO")</f>
        <v/>
      </c>
    </row>
    <row r="1618">
      <c r="A1618" s="2" t="inlineStr">
        <is>
          <t>5958946</t>
        </is>
      </c>
      <c r="B1618" s="2" t="inlineStr">
        <is>
          <t>Igor Gabriel Franca Da Silva</t>
        </is>
      </c>
      <c r="C1618" s="2" t="n">
        <v>1965</v>
      </c>
      <c r="D1618" s="2">
        <f>IFERROR(TEXTJOIN(" | ",TRUE,UNIQUE(FILTER(Detalhe_Registro!$C:$C,(Detalhe_Registro!$D:$D=A1618)*(Detalhe_Registro!$E:$E=B1618)*(Detalhe_Registro!$M:$M="SIM")))),"")</f>
        <v/>
      </c>
      <c r="E1618" s="2">
        <f>COUNTIFS(Detalhe_Registro!$D:$D,A1618,Detalhe_Registro!$E:$E,B1618,Detalhe_Registro!$M:$M,"SIM")</f>
        <v/>
      </c>
      <c r="F1618" s="2">
        <f>IFERROR(MAXIFS(Detalhe_Registro!$N:$N,Detalhe_Registro!$D:$D,A1618,Detalhe_Registro!$E:$E,B1618,Detalhe_Registro!$M:$M,"SIM"),0)</f>
        <v/>
      </c>
      <c r="G1618" s="2">
        <f>IFERROR(AVERAGEIFS(Detalhe_Registro!$N:$N,Detalhe_Registro!$D:$D,A1618,Detalhe_Registro!$E:$E,B1618,Detalhe_Registro!$M:$M,"SIM"),0)</f>
        <v/>
      </c>
      <c r="H1618" s="2">
        <f>SUMIFS(Detalhe_Registro!$F:$F,Detalhe_Registro!$D:$D,A1618,Detalhe_Registro!$E:$E,B1618,Detalhe_Registro!$M:$M,"SIM")</f>
        <v/>
      </c>
      <c r="I1618" s="2">
        <f>SUMIFS(Detalhe_Registro!$G:$G,Detalhe_Registro!$D:$D,A1618,Detalhe_Registro!$E:$E,B1618,Detalhe_Registro!$M:$M,"SIM")</f>
        <v/>
      </c>
      <c r="J1618" s="2">
        <f>IF(F1618&lt;Premissas!$B$8,"&lt; 1,00",IF(F1618&lt;Premissas!$B$9,"1,00 – 1,19",IF(F1618&lt;Premissas!$B$10,"1,20 – 1,39",IF(F1618&lt;Premissas!$B$11,"1,40 – 1,59",IF(F1618&lt;Premissas!$B$12,"1,60 – 1,99","≥ 2,00")))))</f>
        <v/>
      </c>
      <c r="K1618" s="5">
        <f>IF(F1618&lt;Premissas!$B$8,Premissas!$B$13,IF(F1618&lt;Premissas!$B$9,Premissas!$B$14,IF(F1618&lt;Premissas!$B$10,Premissas!$B$15,IF(F1618&lt;Premissas!$B$11,Premissas!$B$16,IF(F1618&lt;Premissas!$B$12,Premissas!$B$17,Premissas!$B$18)))))</f>
        <v/>
      </c>
      <c r="L1618" s="5">
        <f>K1618/Premissas!$B$4</f>
        <v/>
      </c>
      <c r="M1618" s="2">
        <f>IF(K1618=Premissas!$B$18,"SIM","NÃO")</f>
        <v/>
      </c>
    </row>
    <row r="1619">
      <c r="A1619" s="2" t="inlineStr">
        <is>
          <t>6019609</t>
        </is>
      </c>
      <c r="B1619" s="2" t="inlineStr">
        <is>
          <t>Ijioma Ibemgbulam David</t>
        </is>
      </c>
      <c r="C1619" s="2" t="n">
        <v>1965</v>
      </c>
      <c r="D1619" s="2">
        <f>IFERROR(TEXTJOIN(" | ",TRUE,UNIQUE(FILTER(Detalhe_Registro!$C:$C,(Detalhe_Registro!$D:$D=A1619)*(Detalhe_Registro!$E:$E=B1619)*(Detalhe_Registro!$M:$M="SIM")))),"")</f>
        <v/>
      </c>
      <c r="E1619" s="2">
        <f>COUNTIFS(Detalhe_Registro!$D:$D,A1619,Detalhe_Registro!$E:$E,B1619,Detalhe_Registro!$M:$M,"SIM")</f>
        <v/>
      </c>
      <c r="F1619" s="2">
        <f>IFERROR(MAXIFS(Detalhe_Registro!$N:$N,Detalhe_Registro!$D:$D,A1619,Detalhe_Registro!$E:$E,B1619,Detalhe_Registro!$M:$M,"SIM"),0)</f>
        <v/>
      </c>
      <c r="G1619" s="2">
        <f>IFERROR(AVERAGEIFS(Detalhe_Registro!$N:$N,Detalhe_Registro!$D:$D,A1619,Detalhe_Registro!$E:$E,B1619,Detalhe_Registro!$M:$M,"SIM"),0)</f>
        <v/>
      </c>
      <c r="H1619" s="2">
        <f>SUMIFS(Detalhe_Registro!$F:$F,Detalhe_Registro!$D:$D,A1619,Detalhe_Registro!$E:$E,B1619,Detalhe_Registro!$M:$M,"SIM")</f>
        <v/>
      </c>
      <c r="I1619" s="2">
        <f>SUMIFS(Detalhe_Registro!$G:$G,Detalhe_Registro!$D:$D,A1619,Detalhe_Registro!$E:$E,B1619,Detalhe_Registro!$M:$M,"SIM")</f>
        <v/>
      </c>
      <c r="J1619" s="2">
        <f>IF(F1619&lt;Premissas!$B$8,"&lt; 1,00",IF(F1619&lt;Premissas!$B$9,"1,00 – 1,19",IF(F1619&lt;Premissas!$B$10,"1,20 – 1,39",IF(F1619&lt;Premissas!$B$11,"1,40 – 1,59",IF(F1619&lt;Premissas!$B$12,"1,60 – 1,99","≥ 2,00")))))</f>
        <v/>
      </c>
      <c r="K1619" s="5">
        <f>IF(F1619&lt;Premissas!$B$8,Premissas!$B$13,IF(F1619&lt;Premissas!$B$9,Premissas!$B$14,IF(F1619&lt;Premissas!$B$10,Premissas!$B$15,IF(F1619&lt;Premissas!$B$11,Premissas!$B$16,IF(F1619&lt;Premissas!$B$12,Premissas!$B$17,Premissas!$B$18)))))</f>
        <v/>
      </c>
      <c r="L1619" s="5">
        <f>K1619/Premissas!$B$4</f>
        <v/>
      </c>
      <c r="M1619" s="2">
        <f>IF(K1619=Premissas!$B$18,"SIM","NÃO")</f>
        <v/>
      </c>
    </row>
    <row r="1620">
      <c r="A1620" s="2" t="inlineStr">
        <is>
          <t>6008224</t>
        </is>
      </c>
      <c r="B1620" s="2" t="inlineStr">
        <is>
          <t>Ikenna Edward Okorie</t>
        </is>
      </c>
      <c r="C1620" s="2" t="n">
        <v>1965</v>
      </c>
      <c r="D1620" s="2">
        <f>IFERROR(TEXTJOIN(" | ",TRUE,UNIQUE(FILTER(Detalhe_Registro!$C:$C,(Detalhe_Registro!$D:$D=A1620)*(Detalhe_Registro!$E:$E=B1620)*(Detalhe_Registro!$M:$M="SIM")))),"")</f>
        <v/>
      </c>
      <c r="E1620" s="2">
        <f>COUNTIFS(Detalhe_Registro!$D:$D,A1620,Detalhe_Registro!$E:$E,B1620,Detalhe_Registro!$M:$M,"SIM")</f>
        <v/>
      </c>
      <c r="F1620" s="2">
        <f>IFERROR(MAXIFS(Detalhe_Registro!$N:$N,Detalhe_Registro!$D:$D,A1620,Detalhe_Registro!$E:$E,B1620,Detalhe_Registro!$M:$M,"SIM"),0)</f>
        <v/>
      </c>
      <c r="G1620" s="2">
        <f>IFERROR(AVERAGEIFS(Detalhe_Registro!$N:$N,Detalhe_Registro!$D:$D,A1620,Detalhe_Registro!$E:$E,B1620,Detalhe_Registro!$M:$M,"SIM"),0)</f>
        <v/>
      </c>
      <c r="H1620" s="2">
        <f>SUMIFS(Detalhe_Registro!$F:$F,Detalhe_Registro!$D:$D,A1620,Detalhe_Registro!$E:$E,B1620,Detalhe_Registro!$M:$M,"SIM")</f>
        <v/>
      </c>
      <c r="I1620" s="2">
        <f>SUMIFS(Detalhe_Registro!$G:$G,Detalhe_Registro!$D:$D,A1620,Detalhe_Registro!$E:$E,B1620,Detalhe_Registro!$M:$M,"SIM")</f>
        <v/>
      </c>
      <c r="J1620" s="2">
        <f>IF(F1620&lt;Premissas!$B$8,"&lt; 1,00",IF(F1620&lt;Premissas!$B$9,"1,00 – 1,19",IF(F1620&lt;Premissas!$B$10,"1,20 – 1,39",IF(F1620&lt;Premissas!$B$11,"1,40 – 1,59",IF(F1620&lt;Premissas!$B$12,"1,60 – 1,99","≥ 2,00")))))</f>
        <v/>
      </c>
      <c r="K1620" s="5">
        <f>IF(F1620&lt;Premissas!$B$8,Premissas!$B$13,IF(F1620&lt;Premissas!$B$9,Premissas!$B$14,IF(F1620&lt;Premissas!$B$10,Premissas!$B$15,IF(F1620&lt;Premissas!$B$11,Premissas!$B$16,IF(F1620&lt;Premissas!$B$12,Premissas!$B$17,Premissas!$B$18)))))</f>
        <v/>
      </c>
      <c r="L1620" s="5">
        <f>K1620/Premissas!$B$4</f>
        <v/>
      </c>
      <c r="M1620" s="2">
        <f>IF(K1620=Premissas!$B$18,"SIM","NÃO")</f>
        <v/>
      </c>
    </row>
    <row r="1621">
      <c r="A1621" s="2" t="inlineStr">
        <is>
          <t>6001181</t>
        </is>
      </c>
      <c r="B1621" s="2" t="inlineStr">
        <is>
          <t>Innocent Emeka Okolo</t>
        </is>
      </c>
      <c r="C1621" s="2" t="n">
        <v>1965</v>
      </c>
      <c r="D1621" s="2">
        <f>IFERROR(TEXTJOIN(" | ",TRUE,UNIQUE(FILTER(Detalhe_Registro!$C:$C,(Detalhe_Registro!$D:$D=A1621)*(Detalhe_Registro!$E:$E=B1621)*(Detalhe_Registro!$M:$M="SIM")))),"")</f>
        <v/>
      </c>
      <c r="E1621" s="2">
        <f>COUNTIFS(Detalhe_Registro!$D:$D,A1621,Detalhe_Registro!$E:$E,B1621,Detalhe_Registro!$M:$M,"SIM")</f>
        <v/>
      </c>
      <c r="F1621" s="2">
        <f>IFERROR(MAXIFS(Detalhe_Registro!$N:$N,Detalhe_Registro!$D:$D,A1621,Detalhe_Registro!$E:$E,B1621,Detalhe_Registro!$M:$M,"SIM"),0)</f>
        <v/>
      </c>
      <c r="G1621" s="2">
        <f>IFERROR(AVERAGEIFS(Detalhe_Registro!$N:$N,Detalhe_Registro!$D:$D,A1621,Detalhe_Registro!$E:$E,B1621,Detalhe_Registro!$M:$M,"SIM"),0)</f>
        <v/>
      </c>
      <c r="H1621" s="2">
        <f>SUMIFS(Detalhe_Registro!$F:$F,Detalhe_Registro!$D:$D,A1621,Detalhe_Registro!$E:$E,B1621,Detalhe_Registro!$M:$M,"SIM")</f>
        <v/>
      </c>
      <c r="I1621" s="2">
        <f>SUMIFS(Detalhe_Registro!$G:$G,Detalhe_Registro!$D:$D,A1621,Detalhe_Registro!$E:$E,B1621,Detalhe_Registro!$M:$M,"SIM")</f>
        <v/>
      </c>
      <c r="J1621" s="2">
        <f>IF(F1621&lt;Premissas!$B$8,"&lt; 1,00",IF(F1621&lt;Premissas!$B$9,"1,00 – 1,19",IF(F1621&lt;Premissas!$B$10,"1,20 – 1,39",IF(F1621&lt;Premissas!$B$11,"1,40 – 1,59",IF(F1621&lt;Premissas!$B$12,"1,60 – 1,99","≥ 2,00")))))</f>
        <v/>
      </c>
      <c r="K1621" s="5">
        <f>IF(F1621&lt;Premissas!$B$8,Premissas!$B$13,IF(F1621&lt;Premissas!$B$9,Premissas!$B$14,IF(F1621&lt;Premissas!$B$10,Premissas!$B$15,IF(F1621&lt;Premissas!$B$11,Premissas!$B$16,IF(F1621&lt;Premissas!$B$12,Premissas!$B$17,Premissas!$B$18)))))</f>
        <v/>
      </c>
      <c r="L1621" s="5">
        <f>K1621/Premissas!$B$4</f>
        <v/>
      </c>
      <c r="M1621" s="2">
        <f>IF(K1621=Premissas!$B$18,"SIM","NÃO")</f>
        <v/>
      </c>
    </row>
    <row r="1622">
      <c r="A1622" s="2" t="inlineStr">
        <is>
          <t>6033148</t>
        </is>
      </c>
      <c r="B1622" s="2" t="inlineStr">
        <is>
          <t>Isabele Luiz Justino Da Silva</t>
        </is>
      </c>
      <c r="C1622" s="2" t="n">
        <v>1965</v>
      </c>
      <c r="D1622" s="2">
        <f>IFERROR(TEXTJOIN(" | ",TRUE,UNIQUE(FILTER(Detalhe_Registro!$C:$C,(Detalhe_Registro!$D:$D=A1622)*(Detalhe_Registro!$E:$E=B1622)*(Detalhe_Registro!$M:$M="SIM")))),"")</f>
        <v/>
      </c>
      <c r="E1622" s="2">
        <f>COUNTIFS(Detalhe_Registro!$D:$D,A1622,Detalhe_Registro!$E:$E,B1622,Detalhe_Registro!$M:$M,"SIM")</f>
        <v/>
      </c>
      <c r="F1622" s="2">
        <f>IFERROR(MAXIFS(Detalhe_Registro!$N:$N,Detalhe_Registro!$D:$D,A1622,Detalhe_Registro!$E:$E,B1622,Detalhe_Registro!$M:$M,"SIM"),0)</f>
        <v/>
      </c>
      <c r="G1622" s="2">
        <f>IFERROR(AVERAGEIFS(Detalhe_Registro!$N:$N,Detalhe_Registro!$D:$D,A1622,Detalhe_Registro!$E:$E,B1622,Detalhe_Registro!$M:$M,"SIM"),0)</f>
        <v/>
      </c>
      <c r="H1622" s="2">
        <f>SUMIFS(Detalhe_Registro!$F:$F,Detalhe_Registro!$D:$D,A1622,Detalhe_Registro!$E:$E,B1622,Detalhe_Registro!$M:$M,"SIM")</f>
        <v/>
      </c>
      <c r="I1622" s="2">
        <f>SUMIFS(Detalhe_Registro!$G:$G,Detalhe_Registro!$D:$D,A1622,Detalhe_Registro!$E:$E,B1622,Detalhe_Registro!$M:$M,"SIM")</f>
        <v/>
      </c>
      <c r="J1622" s="2">
        <f>IF(F1622&lt;Premissas!$B$8,"&lt; 1,00",IF(F1622&lt;Premissas!$B$9,"1,00 – 1,19",IF(F1622&lt;Premissas!$B$10,"1,20 – 1,39",IF(F1622&lt;Premissas!$B$11,"1,40 – 1,59",IF(F1622&lt;Premissas!$B$12,"1,60 – 1,99","≥ 2,00")))))</f>
        <v/>
      </c>
      <c r="K1622" s="5">
        <f>IF(F1622&lt;Premissas!$B$8,Premissas!$B$13,IF(F1622&lt;Premissas!$B$9,Premissas!$B$14,IF(F1622&lt;Premissas!$B$10,Premissas!$B$15,IF(F1622&lt;Premissas!$B$11,Premissas!$B$16,IF(F1622&lt;Premissas!$B$12,Premissas!$B$17,Premissas!$B$18)))))</f>
        <v/>
      </c>
      <c r="L1622" s="5">
        <f>K1622/Premissas!$B$4</f>
        <v/>
      </c>
      <c r="M1622" s="2">
        <f>IF(K1622=Premissas!$B$18,"SIM","NÃO")</f>
        <v/>
      </c>
    </row>
    <row r="1623">
      <c r="A1623" s="2" t="inlineStr">
        <is>
          <t>6008089</t>
        </is>
      </c>
      <c r="B1623" s="2" t="inlineStr">
        <is>
          <t>Isaias De Freitas De Jesus</t>
        </is>
      </c>
      <c r="C1623" s="2" t="n">
        <v>1965</v>
      </c>
      <c r="D1623" s="2">
        <f>IFERROR(TEXTJOIN(" | ",TRUE,UNIQUE(FILTER(Detalhe_Registro!$C:$C,(Detalhe_Registro!$D:$D=A1623)*(Detalhe_Registro!$E:$E=B1623)*(Detalhe_Registro!$M:$M="SIM")))),"")</f>
        <v/>
      </c>
      <c r="E1623" s="2">
        <f>COUNTIFS(Detalhe_Registro!$D:$D,A1623,Detalhe_Registro!$E:$E,B1623,Detalhe_Registro!$M:$M,"SIM")</f>
        <v/>
      </c>
      <c r="F1623" s="2">
        <f>IFERROR(MAXIFS(Detalhe_Registro!$N:$N,Detalhe_Registro!$D:$D,A1623,Detalhe_Registro!$E:$E,B1623,Detalhe_Registro!$M:$M,"SIM"),0)</f>
        <v/>
      </c>
      <c r="G1623" s="2">
        <f>IFERROR(AVERAGEIFS(Detalhe_Registro!$N:$N,Detalhe_Registro!$D:$D,A1623,Detalhe_Registro!$E:$E,B1623,Detalhe_Registro!$M:$M,"SIM"),0)</f>
        <v/>
      </c>
      <c r="H1623" s="2">
        <f>SUMIFS(Detalhe_Registro!$F:$F,Detalhe_Registro!$D:$D,A1623,Detalhe_Registro!$E:$E,B1623,Detalhe_Registro!$M:$M,"SIM")</f>
        <v/>
      </c>
      <c r="I1623" s="2">
        <f>SUMIFS(Detalhe_Registro!$G:$G,Detalhe_Registro!$D:$D,A1623,Detalhe_Registro!$E:$E,B1623,Detalhe_Registro!$M:$M,"SIM")</f>
        <v/>
      </c>
      <c r="J1623" s="2">
        <f>IF(F1623&lt;Premissas!$B$8,"&lt; 1,00",IF(F1623&lt;Premissas!$B$9,"1,00 – 1,19",IF(F1623&lt;Premissas!$B$10,"1,20 – 1,39",IF(F1623&lt;Premissas!$B$11,"1,40 – 1,59",IF(F1623&lt;Premissas!$B$12,"1,60 – 1,99","≥ 2,00")))))</f>
        <v/>
      </c>
      <c r="K1623" s="5">
        <f>IF(F1623&lt;Premissas!$B$8,Premissas!$B$13,IF(F1623&lt;Premissas!$B$9,Premissas!$B$14,IF(F1623&lt;Premissas!$B$10,Premissas!$B$15,IF(F1623&lt;Premissas!$B$11,Premissas!$B$16,IF(F1623&lt;Premissas!$B$12,Premissas!$B$17,Premissas!$B$18)))))</f>
        <v/>
      </c>
      <c r="L1623" s="5">
        <f>K1623/Premissas!$B$4</f>
        <v/>
      </c>
      <c r="M1623" s="2">
        <f>IF(K1623=Premissas!$B$18,"SIM","NÃO")</f>
        <v/>
      </c>
    </row>
    <row r="1624">
      <c r="A1624" s="2" t="inlineStr">
        <is>
          <t>162817</t>
        </is>
      </c>
      <c r="B1624" s="2" t="inlineStr">
        <is>
          <t>Ivanil Augusto De Souza</t>
        </is>
      </c>
      <c r="C1624" s="2" t="n">
        <v>1965</v>
      </c>
      <c r="D1624" s="2">
        <f>IFERROR(TEXTJOIN(" | ",TRUE,UNIQUE(FILTER(Detalhe_Registro!$C:$C,(Detalhe_Registro!$D:$D=A1624)*(Detalhe_Registro!$E:$E=B1624)*(Detalhe_Registro!$M:$M="SIM")))),"")</f>
        <v/>
      </c>
      <c r="E1624" s="2">
        <f>COUNTIFS(Detalhe_Registro!$D:$D,A1624,Detalhe_Registro!$E:$E,B1624,Detalhe_Registro!$M:$M,"SIM")</f>
        <v/>
      </c>
      <c r="F1624" s="2">
        <f>IFERROR(MAXIFS(Detalhe_Registro!$N:$N,Detalhe_Registro!$D:$D,A1624,Detalhe_Registro!$E:$E,B1624,Detalhe_Registro!$M:$M,"SIM"),0)</f>
        <v/>
      </c>
      <c r="G1624" s="2">
        <f>IFERROR(AVERAGEIFS(Detalhe_Registro!$N:$N,Detalhe_Registro!$D:$D,A1624,Detalhe_Registro!$E:$E,B1624,Detalhe_Registro!$M:$M,"SIM"),0)</f>
        <v/>
      </c>
      <c r="H1624" s="2">
        <f>SUMIFS(Detalhe_Registro!$F:$F,Detalhe_Registro!$D:$D,A1624,Detalhe_Registro!$E:$E,B1624,Detalhe_Registro!$M:$M,"SIM")</f>
        <v/>
      </c>
      <c r="I1624" s="2">
        <f>SUMIFS(Detalhe_Registro!$G:$G,Detalhe_Registro!$D:$D,A1624,Detalhe_Registro!$E:$E,B1624,Detalhe_Registro!$M:$M,"SIM")</f>
        <v/>
      </c>
      <c r="J1624" s="2">
        <f>IF(F1624&lt;Premissas!$B$8,"&lt; 1,00",IF(F1624&lt;Premissas!$B$9,"1,00 – 1,19",IF(F1624&lt;Premissas!$B$10,"1,20 – 1,39",IF(F1624&lt;Premissas!$B$11,"1,40 – 1,59",IF(F1624&lt;Premissas!$B$12,"1,60 – 1,99","≥ 2,00")))))</f>
        <v/>
      </c>
      <c r="K1624" s="5">
        <f>IF(F1624&lt;Premissas!$B$8,Premissas!$B$13,IF(F1624&lt;Premissas!$B$9,Premissas!$B$14,IF(F1624&lt;Premissas!$B$10,Premissas!$B$15,IF(F1624&lt;Premissas!$B$11,Premissas!$B$16,IF(F1624&lt;Premissas!$B$12,Premissas!$B$17,Premissas!$B$18)))))</f>
        <v/>
      </c>
      <c r="L1624" s="5">
        <f>K1624/Premissas!$B$4</f>
        <v/>
      </c>
      <c r="M1624" s="2">
        <f>IF(K1624=Premissas!$B$18,"SIM","NÃO")</f>
        <v/>
      </c>
    </row>
    <row r="1625">
      <c r="A1625" s="2" t="inlineStr">
        <is>
          <t>6035841</t>
        </is>
      </c>
      <c r="B1625" s="2" t="inlineStr">
        <is>
          <t>Iyalode Alvarenga Santos</t>
        </is>
      </c>
      <c r="C1625" s="2" t="n">
        <v>1965</v>
      </c>
      <c r="D1625" s="2">
        <f>IFERROR(TEXTJOIN(" | ",TRUE,UNIQUE(FILTER(Detalhe_Registro!$C:$C,(Detalhe_Registro!$D:$D=A1625)*(Detalhe_Registro!$E:$E=B1625)*(Detalhe_Registro!$M:$M="SIM")))),"")</f>
        <v/>
      </c>
      <c r="E1625" s="2">
        <f>COUNTIFS(Detalhe_Registro!$D:$D,A1625,Detalhe_Registro!$E:$E,B1625,Detalhe_Registro!$M:$M,"SIM")</f>
        <v/>
      </c>
      <c r="F1625" s="2">
        <f>IFERROR(MAXIFS(Detalhe_Registro!$N:$N,Detalhe_Registro!$D:$D,A1625,Detalhe_Registro!$E:$E,B1625,Detalhe_Registro!$M:$M,"SIM"),0)</f>
        <v/>
      </c>
      <c r="G1625" s="2">
        <f>IFERROR(AVERAGEIFS(Detalhe_Registro!$N:$N,Detalhe_Registro!$D:$D,A1625,Detalhe_Registro!$E:$E,B1625,Detalhe_Registro!$M:$M,"SIM"),0)</f>
        <v/>
      </c>
      <c r="H1625" s="2">
        <f>SUMIFS(Detalhe_Registro!$F:$F,Detalhe_Registro!$D:$D,A1625,Detalhe_Registro!$E:$E,B1625,Detalhe_Registro!$M:$M,"SIM")</f>
        <v/>
      </c>
      <c r="I1625" s="2">
        <f>SUMIFS(Detalhe_Registro!$G:$G,Detalhe_Registro!$D:$D,A1625,Detalhe_Registro!$E:$E,B1625,Detalhe_Registro!$M:$M,"SIM")</f>
        <v/>
      </c>
      <c r="J1625" s="2">
        <f>IF(F1625&lt;Premissas!$B$8,"&lt; 1,00",IF(F1625&lt;Premissas!$B$9,"1,00 – 1,19",IF(F1625&lt;Premissas!$B$10,"1,20 – 1,39",IF(F1625&lt;Premissas!$B$11,"1,40 – 1,59",IF(F1625&lt;Premissas!$B$12,"1,60 – 1,99","≥ 2,00")))))</f>
        <v/>
      </c>
      <c r="K1625" s="5">
        <f>IF(F1625&lt;Premissas!$B$8,Premissas!$B$13,IF(F1625&lt;Premissas!$B$9,Premissas!$B$14,IF(F1625&lt;Premissas!$B$10,Premissas!$B$15,IF(F1625&lt;Premissas!$B$11,Premissas!$B$16,IF(F1625&lt;Premissas!$B$12,Premissas!$B$17,Premissas!$B$18)))))</f>
        <v/>
      </c>
      <c r="L1625" s="5">
        <f>K1625/Premissas!$B$4</f>
        <v/>
      </c>
      <c r="M1625" s="2">
        <f>IF(K1625=Premissas!$B$18,"SIM","NÃO")</f>
        <v/>
      </c>
    </row>
    <row r="1626">
      <c r="A1626" s="2" t="inlineStr">
        <is>
          <t>5805899</t>
        </is>
      </c>
      <c r="B1626" s="2" t="inlineStr">
        <is>
          <t>JACKSON SOARES</t>
        </is>
      </c>
      <c r="C1626" s="2" t="n">
        <v>1965</v>
      </c>
      <c r="D1626" s="2">
        <f>IFERROR(TEXTJOIN(" | ",TRUE,UNIQUE(FILTER(Detalhe_Registro!$C:$C,(Detalhe_Registro!$D:$D=A1626)*(Detalhe_Registro!$E:$E=B1626)*(Detalhe_Registro!$M:$M="SIM")))),"")</f>
        <v/>
      </c>
      <c r="E1626" s="2">
        <f>COUNTIFS(Detalhe_Registro!$D:$D,A1626,Detalhe_Registro!$E:$E,B1626,Detalhe_Registro!$M:$M,"SIM")</f>
        <v/>
      </c>
      <c r="F1626" s="2">
        <f>IFERROR(MAXIFS(Detalhe_Registro!$N:$N,Detalhe_Registro!$D:$D,A1626,Detalhe_Registro!$E:$E,B1626,Detalhe_Registro!$M:$M,"SIM"),0)</f>
        <v/>
      </c>
      <c r="G1626" s="2">
        <f>IFERROR(AVERAGEIFS(Detalhe_Registro!$N:$N,Detalhe_Registro!$D:$D,A1626,Detalhe_Registro!$E:$E,B1626,Detalhe_Registro!$M:$M,"SIM"),0)</f>
        <v/>
      </c>
      <c r="H1626" s="2">
        <f>SUMIFS(Detalhe_Registro!$F:$F,Detalhe_Registro!$D:$D,A1626,Detalhe_Registro!$E:$E,B1626,Detalhe_Registro!$M:$M,"SIM")</f>
        <v/>
      </c>
      <c r="I1626" s="2">
        <f>SUMIFS(Detalhe_Registro!$G:$G,Detalhe_Registro!$D:$D,A1626,Detalhe_Registro!$E:$E,B1626,Detalhe_Registro!$M:$M,"SIM")</f>
        <v/>
      </c>
      <c r="J1626" s="2">
        <f>IF(F1626&lt;Premissas!$B$8,"&lt; 1,00",IF(F1626&lt;Premissas!$B$9,"1,00 – 1,19",IF(F1626&lt;Premissas!$B$10,"1,20 – 1,39",IF(F1626&lt;Premissas!$B$11,"1,40 – 1,59",IF(F1626&lt;Premissas!$B$12,"1,60 – 1,99","≥ 2,00")))))</f>
        <v/>
      </c>
      <c r="K1626" s="5">
        <f>IF(F1626&lt;Premissas!$B$8,Premissas!$B$13,IF(F1626&lt;Premissas!$B$9,Premissas!$B$14,IF(F1626&lt;Premissas!$B$10,Premissas!$B$15,IF(F1626&lt;Premissas!$B$11,Premissas!$B$16,IF(F1626&lt;Premissas!$B$12,Premissas!$B$17,Premissas!$B$18)))))</f>
        <v/>
      </c>
      <c r="L1626" s="5">
        <f>K1626/Premissas!$B$4</f>
        <v/>
      </c>
      <c r="M1626" s="2">
        <f>IF(K1626=Premissas!$B$18,"SIM","NÃO")</f>
        <v/>
      </c>
    </row>
    <row r="1627">
      <c r="A1627" s="2" t="inlineStr">
        <is>
          <t>124438</t>
        </is>
      </c>
      <c r="B1627" s="2" t="inlineStr">
        <is>
          <t>JAIR DIAS DOS SANTOS</t>
        </is>
      </c>
      <c r="C1627" s="2" t="n">
        <v>1965</v>
      </c>
      <c r="D1627" s="2">
        <f>IFERROR(TEXTJOIN(" | ",TRUE,UNIQUE(FILTER(Detalhe_Registro!$C:$C,(Detalhe_Registro!$D:$D=A1627)*(Detalhe_Registro!$E:$E=B1627)*(Detalhe_Registro!$M:$M="SIM")))),"")</f>
        <v/>
      </c>
      <c r="E1627" s="2">
        <f>COUNTIFS(Detalhe_Registro!$D:$D,A1627,Detalhe_Registro!$E:$E,B1627,Detalhe_Registro!$M:$M,"SIM")</f>
        <v/>
      </c>
      <c r="F1627" s="2">
        <f>IFERROR(MAXIFS(Detalhe_Registro!$N:$N,Detalhe_Registro!$D:$D,A1627,Detalhe_Registro!$E:$E,B1627,Detalhe_Registro!$M:$M,"SIM"),0)</f>
        <v/>
      </c>
      <c r="G1627" s="2">
        <f>IFERROR(AVERAGEIFS(Detalhe_Registro!$N:$N,Detalhe_Registro!$D:$D,A1627,Detalhe_Registro!$E:$E,B1627,Detalhe_Registro!$M:$M,"SIM"),0)</f>
        <v/>
      </c>
      <c r="H1627" s="2">
        <f>SUMIFS(Detalhe_Registro!$F:$F,Detalhe_Registro!$D:$D,A1627,Detalhe_Registro!$E:$E,B1627,Detalhe_Registro!$M:$M,"SIM")</f>
        <v/>
      </c>
      <c r="I1627" s="2">
        <f>SUMIFS(Detalhe_Registro!$G:$G,Detalhe_Registro!$D:$D,A1627,Detalhe_Registro!$E:$E,B1627,Detalhe_Registro!$M:$M,"SIM")</f>
        <v/>
      </c>
      <c r="J1627" s="2">
        <f>IF(F1627&lt;Premissas!$B$8,"&lt; 1,00",IF(F1627&lt;Premissas!$B$9,"1,00 – 1,19",IF(F1627&lt;Premissas!$B$10,"1,20 – 1,39",IF(F1627&lt;Premissas!$B$11,"1,40 – 1,59",IF(F1627&lt;Premissas!$B$12,"1,60 – 1,99","≥ 2,00")))))</f>
        <v/>
      </c>
      <c r="K1627" s="5">
        <f>IF(F1627&lt;Premissas!$B$8,Premissas!$B$13,IF(F1627&lt;Premissas!$B$9,Premissas!$B$14,IF(F1627&lt;Premissas!$B$10,Premissas!$B$15,IF(F1627&lt;Premissas!$B$11,Premissas!$B$16,IF(F1627&lt;Premissas!$B$12,Premissas!$B$17,Premissas!$B$18)))))</f>
        <v/>
      </c>
      <c r="L1627" s="5">
        <f>K1627/Premissas!$B$4</f>
        <v/>
      </c>
      <c r="M1627" s="2">
        <f>IF(K1627=Premissas!$B$18,"SIM","NÃO")</f>
        <v/>
      </c>
    </row>
    <row r="1628">
      <c r="A1628" s="2" t="inlineStr">
        <is>
          <t>75361</t>
        </is>
      </c>
      <c r="B1628" s="2" t="inlineStr">
        <is>
          <t>JANILSON DE GOES ARAUJO</t>
        </is>
      </c>
      <c r="C1628" s="2" t="n">
        <v>1965</v>
      </c>
      <c r="D1628" s="2">
        <f>IFERROR(TEXTJOIN(" | ",TRUE,UNIQUE(FILTER(Detalhe_Registro!$C:$C,(Detalhe_Registro!$D:$D=A1628)*(Detalhe_Registro!$E:$E=B1628)*(Detalhe_Registro!$M:$M="SIM")))),"")</f>
        <v/>
      </c>
      <c r="E1628" s="2">
        <f>COUNTIFS(Detalhe_Registro!$D:$D,A1628,Detalhe_Registro!$E:$E,B1628,Detalhe_Registro!$M:$M,"SIM")</f>
        <v/>
      </c>
      <c r="F1628" s="2">
        <f>IFERROR(MAXIFS(Detalhe_Registro!$N:$N,Detalhe_Registro!$D:$D,A1628,Detalhe_Registro!$E:$E,B1628,Detalhe_Registro!$M:$M,"SIM"),0)</f>
        <v/>
      </c>
      <c r="G1628" s="2">
        <f>IFERROR(AVERAGEIFS(Detalhe_Registro!$N:$N,Detalhe_Registro!$D:$D,A1628,Detalhe_Registro!$E:$E,B1628,Detalhe_Registro!$M:$M,"SIM"),0)</f>
        <v/>
      </c>
      <c r="H1628" s="2">
        <f>SUMIFS(Detalhe_Registro!$F:$F,Detalhe_Registro!$D:$D,A1628,Detalhe_Registro!$E:$E,B1628,Detalhe_Registro!$M:$M,"SIM")</f>
        <v/>
      </c>
      <c r="I1628" s="2">
        <f>SUMIFS(Detalhe_Registro!$G:$G,Detalhe_Registro!$D:$D,A1628,Detalhe_Registro!$E:$E,B1628,Detalhe_Registro!$M:$M,"SIM")</f>
        <v/>
      </c>
      <c r="J1628" s="2">
        <f>IF(F1628&lt;Premissas!$B$8,"&lt; 1,00",IF(F1628&lt;Premissas!$B$9,"1,00 – 1,19",IF(F1628&lt;Premissas!$B$10,"1,20 – 1,39",IF(F1628&lt;Premissas!$B$11,"1,40 – 1,59",IF(F1628&lt;Premissas!$B$12,"1,60 – 1,99","≥ 2,00")))))</f>
        <v/>
      </c>
      <c r="K1628" s="5">
        <f>IF(F1628&lt;Premissas!$B$8,Premissas!$B$13,IF(F1628&lt;Premissas!$B$9,Premissas!$B$14,IF(F1628&lt;Premissas!$B$10,Premissas!$B$15,IF(F1628&lt;Premissas!$B$11,Premissas!$B$16,IF(F1628&lt;Premissas!$B$12,Premissas!$B$17,Premissas!$B$18)))))</f>
        <v/>
      </c>
      <c r="L1628" s="5">
        <f>K1628/Premissas!$B$4</f>
        <v/>
      </c>
      <c r="M1628" s="2">
        <f>IF(K1628=Premissas!$B$18,"SIM","NÃO")</f>
        <v/>
      </c>
    </row>
    <row r="1629">
      <c r="A1629" s="2" t="inlineStr">
        <is>
          <t>5700680</t>
        </is>
      </c>
      <c r="B1629" s="2" t="inlineStr">
        <is>
          <t>JOAO PAULO</t>
        </is>
      </c>
      <c r="C1629" s="2" t="n">
        <v>1965</v>
      </c>
      <c r="D1629" s="2">
        <f>IFERROR(TEXTJOIN(" | ",TRUE,UNIQUE(FILTER(Detalhe_Registro!$C:$C,(Detalhe_Registro!$D:$D=A1629)*(Detalhe_Registro!$E:$E=B1629)*(Detalhe_Registro!$M:$M="SIM")))),"")</f>
        <v/>
      </c>
      <c r="E1629" s="2">
        <f>COUNTIFS(Detalhe_Registro!$D:$D,A1629,Detalhe_Registro!$E:$E,B1629,Detalhe_Registro!$M:$M,"SIM")</f>
        <v/>
      </c>
      <c r="F1629" s="2">
        <f>IFERROR(MAXIFS(Detalhe_Registro!$N:$N,Detalhe_Registro!$D:$D,A1629,Detalhe_Registro!$E:$E,B1629,Detalhe_Registro!$M:$M,"SIM"),0)</f>
        <v/>
      </c>
      <c r="G1629" s="2">
        <f>IFERROR(AVERAGEIFS(Detalhe_Registro!$N:$N,Detalhe_Registro!$D:$D,A1629,Detalhe_Registro!$E:$E,B1629,Detalhe_Registro!$M:$M,"SIM"),0)</f>
        <v/>
      </c>
      <c r="H1629" s="2">
        <f>SUMIFS(Detalhe_Registro!$F:$F,Detalhe_Registro!$D:$D,A1629,Detalhe_Registro!$E:$E,B1629,Detalhe_Registro!$M:$M,"SIM")</f>
        <v/>
      </c>
      <c r="I1629" s="2">
        <f>SUMIFS(Detalhe_Registro!$G:$G,Detalhe_Registro!$D:$D,A1629,Detalhe_Registro!$E:$E,B1629,Detalhe_Registro!$M:$M,"SIM")</f>
        <v/>
      </c>
      <c r="J1629" s="2">
        <f>IF(F1629&lt;Premissas!$B$8,"&lt; 1,00",IF(F1629&lt;Premissas!$B$9,"1,00 – 1,19",IF(F1629&lt;Premissas!$B$10,"1,20 – 1,39",IF(F1629&lt;Premissas!$B$11,"1,40 – 1,59",IF(F1629&lt;Premissas!$B$12,"1,60 – 1,99","≥ 2,00")))))</f>
        <v/>
      </c>
      <c r="K1629" s="5">
        <f>IF(F1629&lt;Premissas!$B$8,Premissas!$B$13,IF(F1629&lt;Premissas!$B$9,Premissas!$B$14,IF(F1629&lt;Premissas!$B$10,Premissas!$B$15,IF(F1629&lt;Premissas!$B$11,Premissas!$B$16,IF(F1629&lt;Premissas!$B$12,Premissas!$B$17,Premissas!$B$18)))))</f>
        <v/>
      </c>
      <c r="L1629" s="5">
        <f>K1629/Premissas!$B$4</f>
        <v/>
      </c>
      <c r="M1629" s="2">
        <f>IF(K1629=Premissas!$B$18,"SIM","NÃO")</f>
        <v/>
      </c>
    </row>
    <row r="1630">
      <c r="A1630" s="2" t="inlineStr">
        <is>
          <t>5849381</t>
        </is>
      </c>
      <c r="B1630" s="2" t="inlineStr">
        <is>
          <t>JOAO SUNGO</t>
        </is>
      </c>
      <c r="C1630" s="2" t="n">
        <v>1965</v>
      </c>
      <c r="D1630" s="2">
        <f>IFERROR(TEXTJOIN(" | ",TRUE,UNIQUE(FILTER(Detalhe_Registro!$C:$C,(Detalhe_Registro!$D:$D=A1630)*(Detalhe_Registro!$E:$E=B1630)*(Detalhe_Registro!$M:$M="SIM")))),"")</f>
        <v/>
      </c>
      <c r="E1630" s="2">
        <f>COUNTIFS(Detalhe_Registro!$D:$D,A1630,Detalhe_Registro!$E:$E,B1630,Detalhe_Registro!$M:$M,"SIM")</f>
        <v/>
      </c>
      <c r="F1630" s="2">
        <f>IFERROR(MAXIFS(Detalhe_Registro!$N:$N,Detalhe_Registro!$D:$D,A1630,Detalhe_Registro!$E:$E,B1630,Detalhe_Registro!$M:$M,"SIM"),0)</f>
        <v/>
      </c>
      <c r="G1630" s="2">
        <f>IFERROR(AVERAGEIFS(Detalhe_Registro!$N:$N,Detalhe_Registro!$D:$D,A1630,Detalhe_Registro!$E:$E,B1630,Detalhe_Registro!$M:$M,"SIM"),0)</f>
        <v/>
      </c>
      <c r="H1630" s="2">
        <f>SUMIFS(Detalhe_Registro!$F:$F,Detalhe_Registro!$D:$D,A1630,Detalhe_Registro!$E:$E,B1630,Detalhe_Registro!$M:$M,"SIM")</f>
        <v/>
      </c>
      <c r="I1630" s="2">
        <f>SUMIFS(Detalhe_Registro!$G:$G,Detalhe_Registro!$D:$D,A1630,Detalhe_Registro!$E:$E,B1630,Detalhe_Registro!$M:$M,"SIM")</f>
        <v/>
      </c>
      <c r="J1630" s="2">
        <f>IF(F1630&lt;Premissas!$B$8,"&lt; 1,00",IF(F1630&lt;Premissas!$B$9,"1,00 – 1,19",IF(F1630&lt;Premissas!$B$10,"1,20 – 1,39",IF(F1630&lt;Premissas!$B$11,"1,40 – 1,59",IF(F1630&lt;Premissas!$B$12,"1,60 – 1,99","≥ 2,00")))))</f>
        <v/>
      </c>
      <c r="K1630" s="5">
        <f>IF(F1630&lt;Premissas!$B$8,Premissas!$B$13,IF(F1630&lt;Premissas!$B$9,Premissas!$B$14,IF(F1630&lt;Premissas!$B$10,Premissas!$B$15,IF(F1630&lt;Premissas!$B$11,Premissas!$B$16,IF(F1630&lt;Premissas!$B$12,Premissas!$B$17,Premissas!$B$18)))))</f>
        <v/>
      </c>
      <c r="L1630" s="5">
        <f>K1630/Premissas!$B$4</f>
        <v/>
      </c>
      <c r="M1630" s="2">
        <f>IF(K1630=Premissas!$B$18,"SIM","NÃO")</f>
        <v/>
      </c>
    </row>
    <row r="1631">
      <c r="A1631" s="2" t="inlineStr">
        <is>
          <t>5451434</t>
        </is>
      </c>
      <c r="B1631" s="2" t="inlineStr">
        <is>
          <t>JOAO VITOR DA SILVA GOMES</t>
        </is>
      </c>
      <c r="C1631" s="2" t="n">
        <v>1965</v>
      </c>
      <c r="D1631" s="2">
        <f>IFERROR(TEXTJOIN(" | ",TRUE,UNIQUE(FILTER(Detalhe_Registro!$C:$C,(Detalhe_Registro!$D:$D=A1631)*(Detalhe_Registro!$E:$E=B1631)*(Detalhe_Registro!$M:$M="SIM")))),"")</f>
        <v/>
      </c>
      <c r="E1631" s="2">
        <f>COUNTIFS(Detalhe_Registro!$D:$D,A1631,Detalhe_Registro!$E:$E,B1631,Detalhe_Registro!$M:$M,"SIM")</f>
        <v/>
      </c>
      <c r="F1631" s="2">
        <f>IFERROR(MAXIFS(Detalhe_Registro!$N:$N,Detalhe_Registro!$D:$D,A1631,Detalhe_Registro!$E:$E,B1631,Detalhe_Registro!$M:$M,"SIM"),0)</f>
        <v/>
      </c>
      <c r="G1631" s="2">
        <f>IFERROR(AVERAGEIFS(Detalhe_Registro!$N:$N,Detalhe_Registro!$D:$D,A1631,Detalhe_Registro!$E:$E,B1631,Detalhe_Registro!$M:$M,"SIM"),0)</f>
        <v/>
      </c>
      <c r="H1631" s="2">
        <f>SUMIFS(Detalhe_Registro!$F:$F,Detalhe_Registro!$D:$D,A1631,Detalhe_Registro!$E:$E,B1631,Detalhe_Registro!$M:$M,"SIM")</f>
        <v/>
      </c>
      <c r="I1631" s="2">
        <f>SUMIFS(Detalhe_Registro!$G:$G,Detalhe_Registro!$D:$D,A1631,Detalhe_Registro!$E:$E,B1631,Detalhe_Registro!$M:$M,"SIM")</f>
        <v/>
      </c>
      <c r="J1631" s="2">
        <f>IF(F1631&lt;Premissas!$B$8,"&lt; 1,00",IF(F1631&lt;Premissas!$B$9,"1,00 – 1,19",IF(F1631&lt;Premissas!$B$10,"1,20 – 1,39",IF(F1631&lt;Premissas!$B$11,"1,40 – 1,59",IF(F1631&lt;Premissas!$B$12,"1,60 – 1,99","≥ 2,00")))))</f>
        <v/>
      </c>
      <c r="K1631" s="5">
        <f>IF(F1631&lt;Premissas!$B$8,Premissas!$B$13,IF(F1631&lt;Premissas!$B$9,Premissas!$B$14,IF(F1631&lt;Premissas!$B$10,Premissas!$B$15,IF(F1631&lt;Premissas!$B$11,Premissas!$B$16,IF(F1631&lt;Premissas!$B$12,Premissas!$B$17,Premissas!$B$18)))))</f>
        <v/>
      </c>
      <c r="L1631" s="5">
        <f>K1631/Premissas!$B$4</f>
        <v/>
      </c>
      <c r="M1631" s="2">
        <f>IF(K1631=Premissas!$B$18,"SIM","NÃO")</f>
        <v/>
      </c>
    </row>
    <row r="1632">
      <c r="A1632" s="2" t="inlineStr">
        <is>
          <t>185081</t>
        </is>
      </c>
      <c r="B1632" s="2" t="inlineStr">
        <is>
          <t>JODELMAR DA SILVA ARAUJO</t>
        </is>
      </c>
      <c r="C1632" s="2" t="n">
        <v>1965</v>
      </c>
      <c r="D1632" s="2">
        <f>IFERROR(TEXTJOIN(" | ",TRUE,UNIQUE(FILTER(Detalhe_Registro!$C:$C,(Detalhe_Registro!$D:$D=A1632)*(Detalhe_Registro!$E:$E=B1632)*(Detalhe_Registro!$M:$M="SIM")))),"")</f>
        <v/>
      </c>
      <c r="E1632" s="2">
        <f>COUNTIFS(Detalhe_Registro!$D:$D,A1632,Detalhe_Registro!$E:$E,B1632,Detalhe_Registro!$M:$M,"SIM")</f>
        <v/>
      </c>
      <c r="F1632" s="2">
        <f>IFERROR(MAXIFS(Detalhe_Registro!$N:$N,Detalhe_Registro!$D:$D,A1632,Detalhe_Registro!$E:$E,B1632,Detalhe_Registro!$M:$M,"SIM"),0)</f>
        <v/>
      </c>
      <c r="G1632" s="2">
        <f>IFERROR(AVERAGEIFS(Detalhe_Registro!$N:$N,Detalhe_Registro!$D:$D,A1632,Detalhe_Registro!$E:$E,B1632,Detalhe_Registro!$M:$M,"SIM"),0)</f>
        <v/>
      </c>
      <c r="H1632" s="2">
        <f>SUMIFS(Detalhe_Registro!$F:$F,Detalhe_Registro!$D:$D,A1632,Detalhe_Registro!$E:$E,B1632,Detalhe_Registro!$M:$M,"SIM")</f>
        <v/>
      </c>
      <c r="I1632" s="2">
        <f>SUMIFS(Detalhe_Registro!$G:$G,Detalhe_Registro!$D:$D,A1632,Detalhe_Registro!$E:$E,B1632,Detalhe_Registro!$M:$M,"SIM")</f>
        <v/>
      </c>
      <c r="J1632" s="2">
        <f>IF(F1632&lt;Premissas!$B$8,"&lt; 1,00",IF(F1632&lt;Premissas!$B$9,"1,00 – 1,19",IF(F1632&lt;Premissas!$B$10,"1,20 – 1,39",IF(F1632&lt;Premissas!$B$11,"1,40 – 1,59",IF(F1632&lt;Premissas!$B$12,"1,60 – 1,99","≥ 2,00")))))</f>
        <v/>
      </c>
      <c r="K1632" s="5">
        <f>IF(F1632&lt;Premissas!$B$8,Premissas!$B$13,IF(F1632&lt;Premissas!$B$9,Premissas!$B$14,IF(F1632&lt;Premissas!$B$10,Premissas!$B$15,IF(F1632&lt;Premissas!$B$11,Premissas!$B$16,IF(F1632&lt;Premissas!$B$12,Premissas!$B$17,Premissas!$B$18)))))</f>
        <v/>
      </c>
      <c r="L1632" s="5">
        <f>K1632/Premissas!$B$4</f>
        <v/>
      </c>
      <c r="M1632" s="2">
        <f>IF(K1632=Premissas!$B$18,"SIM","NÃO")</f>
        <v/>
      </c>
    </row>
    <row r="1633">
      <c r="A1633" s="2" t="inlineStr">
        <is>
          <t>153174</t>
        </is>
      </c>
      <c r="B1633" s="2" t="inlineStr">
        <is>
          <t>JOSE ADRIANO OLIVEIRA DOS SANTOS</t>
        </is>
      </c>
      <c r="C1633" s="2" t="n">
        <v>1965</v>
      </c>
      <c r="D1633" s="2">
        <f>IFERROR(TEXTJOIN(" | ",TRUE,UNIQUE(FILTER(Detalhe_Registro!$C:$C,(Detalhe_Registro!$D:$D=A1633)*(Detalhe_Registro!$E:$E=B1633)*(Detalhe_Registro!$M:$M="SIM")))),"")</f>
        <v/>
      </c>
      <c r="E1633" s="2">
        <f>COUNTIFS(Detalhe_Registro!$D:$D,A1633,Detalhe_Registro!$E:$E,B1633,Detalhe_Registro!$M:$M,"SIM")</f>
        <v/>
      </c>
      <c r="F1633" s="2">
        <f>IFERROR(MAXIFS(Detalhe_Registro!$N:$N,Detalhe_Registro!$D:$D,A1633,Detalhe_Registro!$E:$E,B1633,Detalhe_Registro!$M:$M,"SIM"),0)</f>
        <v/>
      </c>
      <c r="G1633" s="2">
        <f>IFERROR(AVERAGEIFS(Detalhe_Registro!$N:$N,Detalhe_Registro!$D:$D,A1633,Detalhe_Registro!$E:$E,B1633,Detalhe_Registro!$M:$M,"SIM"),0)</f>
        <v/>
      </c>
      <c r="H1633" s="2">
        <f>SUMIFS(Detalhe_Registro!$F:$F,Detalhe_Registro!$D:$D,A1633,Detalhe_Registro!$E:$E,B1633,Detalhe_Registro!$M:$M,"SIM")</f>
        <v/>
      </c>
      <c r="I1633" s="2">
        <f>SUMIFS(Detalhe_Registro!$G:$G,Detalhe_Registro!$D:$D,A1633,Detalhe_Registro!$E:$E,B1633,Detalhe_Registro!$M:$M,"SIM")</f>
        <v/>
      </c>
      <c r="J1633" s="2">
        <f>IF(F1633&lt;Premissas!$B$8,"&lt; 1,00",IF(F1633&lt;Premissas!$B$9,"1,00 – 1,19",IF(F1633&lt;Premissas!$B$10,"1,20 – 1,39",IF(F1633&lt;Premissas!$B$11,"1,40 – 1,59",IF(F1633&lt;Premissas!$B$12,"1,60 – 1,99","≥ 2,00")))))</f>
        <v/>
      </c>
      <c r="K1633" s="5">
        <f>IF(F1633&lt;Premissas!$B$8,Premissas!$B$13,IF(F1633&lt;Premissas!$B$9,Premissas!$B$14,IF(F1633&lt;Premissas!$B$10,Premissas!$B$15,IF(F1633&lt;Premissas!$B$11,Premissas!$B$16,IF(F1633&lt;Premissas!$B$12,Premissas!$B$17,Premissas!$B$18)))))</f>
        <v/>
      </c>
      <c r="L1633" s="5">
        <f>K1633/Premissas!$B$4</f>
        <v/>
      </c>
      <c r="M1633" s="2">
        <f>IF(K1633=Premissas!$B$18,"SIM","NÃO")</f>
        <v/>
      </c>
    </row>
    <row r="1634">
      <c r="A1634" s="2" t="inlineStr">
        <is>
          <t>5421470</t>
        </is>
      </c>
      <c r="B1634" s="2" t="inlineStr">
        <is>
          <t>JOSE DOMINGOS RODRIGUES</t>
        </is>
      </c>
      <c r="C1634" s="2" t="n">
        <v>1965</v>
      </c>
      <c r="D1634" s="2">
        <f>IFERROR(TEXTJOIN(" | ",TRUE,UNIQUE(FILTER(Detalhe_Registro!$C:$C,(Detalhe_Registro!$D:$D=A1634)*(Detalhe_Registro!$E:$E=B1634)*(Detalhe_Registro!$M:$M="SIM")))),"")</f>
        <v/>
      </c>
      <c r="E1634" s="2">
        <f>COUNTIFS(Detalhe_Registro!$D:$D,A1634,Detalhe_Registro!$E:$E,B1634,Detalhe_Registro!$M:$M,"SIM")</f>
        <v/>
      </c>
      <c r="F1634" s="2">
        <f>IFERROR(MAXIFS(Detalhe_Registro!$N:$N,Detalhe_Registro!$D:$D,A1634,Detalhe_Registro!$E:$E,B1634,Detalhe_Registro!$M:$M,"SIM"),0)</f>
        <v/>
      </c>
      <c r="G1634" s="2">
        <f>IFERROR(AVERAGEIFS(Detalhe_Registro!$N:$N,Detalhe_Registro!$D:$D,A1634,Detalhe_Registro!$E:$E,B1634,Detalhe_Registro!$M:$M,"SIM"),0)</f>
        <v/>
      </c>
      <c r="H1634" s="2">
        <f>SUMIFS(Detalhe_Registro!$F:$F,Detalhe_Registro!$D:$D,A1634,Detalhe_Registro!$E:$E,B1634,Detalhe_Registro!$M:$M,"SIM")</f>
        <v/>
      </c>
      <c r="I1634" s="2">
        <f>SUMIFS(Detalhe_Registro!$G:$G,Detalhe_Registro!$D:$D,A1634,Detalhe_Registro!$E:$E,B1634,Detalhe_Registro!$M:$M,"SIM")</f>
        <v/>
      </c>
      <c r="J1634" s="2">
        <f>IF(F1634&lt;Premissas!$B$8,"&lt; 1,00",IF(F1634&lt;Premissas!$B$9,"1,00 – 1,19",IF(F1634&lt;Premissas!$B$10,"1,20 – 1,39",IF(F1634&lt;Premissas!$B$11,"1,40 – 1,59",IF(F1634&lt;Premissas!$B$12,"1,60 – 1,99","≥ 2,00")))))</f>
        <v/>
      </c>
      <c r="K1634" s="5">
        <f>IF(F1634&lt;Premissas!$B$8,Premissas!$B$13,IF(F1634&lt;Premissas!$B$9,Premissas!$B$14,IF(F1634&lt;Premissas!$B$10,Premissas!$B$15,IF(F1634&lt;Premissas!$B$11,Premissas!$B$16,IF(F1634&lt;Premissas!$B$12,Premissas!$B$17,Premissas!$B$18)))))</f>
        <v/>
      </c>
      <c r="L1634" s="5">
        <f>K1634/Premissas!$B$4</f>
        <v/>
      </c>
      <c r="M1634" s="2">
        <f>IF(K1634=Premissas!$B$18,"SIM","NÃO")</f>
        <v/>
      </c>
    </row>
    <row r="1635">
      <c r="A1635" s="2" t="inlineStr">
        <is>
          <t>4578775</t>
        </is>
      </c>
      <c r="B1635" s="2" t="inlineStr">
        <is>
          <t>JOSE INACIO SANTOS DE OLIVEIRA</t>
        </is>
      </c>
      <c r="C1635" s="2" t="n">
        <v>1965</v>
      </c>
      <c r="D1635" s="2">
        <f>IFERROR(TEXTJOIN(" | ",TRUE,UNIQUE(FILTER(Detalhe_Registro!$C:$C,(Detalhe_Registro!$D:$D=A1635)*(Detalhe_Registro!$E:$E=B1635)*(Detalhe_Registro!$M:$M="SIM")))),"")</f>
        <v/>
      </c>
      <c r="E1635" s="2">
        <f>COUNTIFS(Detalhe_Registro!$D:$D,A1635,Detalhe_Registro!$E:$E,B1635,Detalhe_Registro!$M:$M,"SIM")</f>
        <v/>
      </c>
      <c r="F1635" s="2">
        <f>IFERROR(MAXIFS(Detalhe_Registro!$N:$N,Detalhe_Registro!$D:$D,A1635,Detalhe_Registro!$E:$E,B1635,Detalhe_Registro!$M:$M,"SIM"),0)</f>
        <v/>
      </c>
      <c r="G1635" s="2">
        <f>IFERROR(AVERAGEIFS(Detalhe_Registro!$N:$N,Detalhe_Registro!$D:$D,A1635,Detalhe_Registro!$E:$E,B1635,Detalhe_Registro!$M:$M,"SIM"),0)</f>
        <v/>
      </c>
      <c r="H1635" s="2">
        <f>SUMIFS(Detalhe_Registro!$F:$F,Detalhe_Registro!$D:$D,A1635,Detalhe_Registro!$E:$E,B1635,Detalhe_Registro!$M:$M,"SIM")</f>
        <v/>
      </c>
      <c r="I1635" s="2">
        <f>SUMIFS(Detalhe_Registro!$G:$G,Detalhe_Registro!$D:$D,A1635,Detalhe_Registro!$E:$E,B1635,Detalhe_Registro!$M:$M,"SIM")</f>
        <v/>
      </c>
      <c r="J1635" s="2">
        <f>IF(F1635&lt;Premissas!$B$8,"&lt; 1,00",IF(F1635&lt;Premissas!$B$9,"1,00 – 1,19",IF(F1635&lt;Premissas!$B$10,"1,20 – 1,39",IF(F1635&lt;Premissas!$B$11,"1,40 – 1,59",IF(F1635&lt;Premissas!$B$12,"1,60 – 1,99","≥ 2,00")))))</f>
        <v/>
      </c>
      <c r="K1635" s="5">
        <f>IF(F1635&lt;Premissas!$B$8,Premissas!$B$13,IF(F1635&lt;Premissas!$B$9,Premissas!$B$14,IF(F1635&lt;Premissas!$B$10,Premissas!$B$15,IF(F1635&lt;Premissas!$B$11,Premissas!$B$16,IF(F1635&lt;Premissas!$B$12,Premissas!$B$17,Premissas!$B$18)))))</f>
        <v/>
      </c>
      <c r="L1635" s="5">
        <f>K1635/Premissas!$B$4</f>
        <v/>
      </c>
      <c r="M1635" s="2">
        <f>IF(K1635=Premissas!$B$18,"SIM","NÃO")</f>
        <v/>
      </c>
    </row>
    <row r="1636">
      <c r="A1636" s="2" t="inlineStr">
        <is>
          <t>5945933</t>
        </is>
      </c>
      <c r="B1636" s="2" t="inlineStr">
        <is>
          <t>Jair De Franca Souza Junior</t>
        </is>
      </c>
      <c r="C1636" s="2" t="n">
        <v>1965</v>
      </c>
      <c r="D1636" s="2">
        <f>IFERROR(TEXTJOIN(" | ",TRUE,UNIQUE(FILTER(Detalhe_Registro!$C:$C,(Detalhe_Registro!$D:$D=A1636)*(Detalhe_Registro!$E:$E=B1636)*(Detalhe_Registro!$M:$M="SIM")))),"")</f>
        <v/>
      </c>
      <c r="E1636" s="2">
        <f>COUNTIFS(Detalhe_Registro!$D:$D,A1636,Detalhe_Registro!$E:$E,B1636,Detalhe_Registro!$M:$M,"SIM")</f>
        <v/>
      </c>
      <c r="F1636" s="2">
        <f>IFERROR(MAXIFS(Detalhe_Registro!$N:$N,Detalhe_Registro!$D:$D,A1636,Detalhe_Registro!$E:$E,B1636,Detalhe_Registro!$M:$M,"SIM"),0)</f>
        <v/>
      </c>
      <c r="G1636" s="2">
        <f>IFERROR(AVERAGEIFS(Detalhe_Registro!$N:$N,Detalhe_Registro!$D:$D,A1636,Detalhe_Registro!$E:$E,B1636,Detalhe_Registro!$M:$M,"SIM"),0)</f>
        <v/>
      </c>
      <c r="H1636" s="2">
        <f>SUMIFS(Detalhe_Registro!$F:$F,Detalhe_Registro!$D:$D,A1636,Detalhe_Registro!$E:$E,B1636,Detalhe_Registro!$M:$M,"SIM")</f>
        <v/>
      </c>
      <c r="I1636" s="2">
        <f>SUMIFS(Detalhe_Registro!$G:$G,Detalhe_Registro!$D:$D,A1636,Detalhe_Registro!$E:$E,B1636,Detalhe_Registro!$M:$M,"SIM")</f>
        <v/>
      </c>
      <c r="J1636" s="2">
        <f>IF(F1636&lt;Premissas!$B$8,"&lt; 1,00",IF(F1636&lt;Premissas!$B$9,"1,00 – 1,19",IF(F1636&lt;Premissas!$B$10,"1,20 – 1,39",IF(F1636&lt;Premissas!$B$11,"1,40 – 1,59",IF(F1636&lt;Premissas!$B$12,"1,60 – 1,99","≥ 2,00")))))</f>
        <v/>
      </c>
      <c r="K1636" s="5">
        <f>IF(F1636&lt;Premissas!$B$8,Premissas!$B$13,IF(F1636&lt;Premissas!$B$9,Premissas!$B$14,IF(F1636&lt;Premissas!$B$10,Premissas!$B$15,IF(F1636&lt;Premissas!$B$11,Premissas!$B$16,IF(F1636&lt;Premissas!$B$12,Premissas!$B$17,Premissas!$B$18)))))</f>
        <v/>
      </c>
      <c r="L1636" s="5">
        <f>K1636/Premissas!$B$4</f>
        <v/>
      </c>
      <c r="M1636" s="2">
        <f>IF(K1636=Premissas!$B$18,"SIM","NÃO")</f>
        <v/>
      </c>
    </row>
    <row r="1637">
      <c r="A1637" s="2" t="inlineStr">
        <is>
          <t>398208</t>
        </is>
      </c>
      <c r="B1637" s="2" t="inlineStr">
        <is>
          <t>Jardel Dos Santos Reis</t>
        </is>
      </c>
      <c r="C1637" s="2" t="n">
        <v>1965</v>
      </c>
      <c r="D1637" s="2">
        <f>IFERROR(TEXTJOIN(" | ",TRUE,UNIQUE(FILTER(Detalhe_Registro!$C:$C,(Detalhe_Registro!$D:$D=A1637)*(Detalhe_Registro!$E:$E=B1637)*(Detalhe_Registro!$M:$M="SIM")))),"")</f>
        <v/>
      </c>
      <c r="E1637" s="2">
        <f>COUNTIFS(Detalhe_Registro!$D:$D,A1637,Detalhe_Registro!$E:$E,B1637,Detalhe_Registro!$M:$M,"SIM")</f>
        <v/>
      </c>
      <c r="F1637" s="2">
        <f>IFERROR(MAXIFS(Detalhe_Registro!$N:$N,Detalhe_Registro!$D:$D,A1637,Detalhe_Registro!$E:$E,B1637,Detalhe_Registro!$M:$M,"SIM"),0)</f>
        <v/>
      </c>
      <c r="G1637" s="2">
        <f>IFERROR(AVERAGEIFS(Detalhe_Registro!$N:$N,Detalhe_Registro!$D:$D,A1637,Detalhe_Registro!$E:$E,B1637,Detalhe_Registro!$M:$M,"SIM"),0)</f>
        <v/>
      </c>
      <c r="H1637" s="2">
        <f>SUMIFS(Detalhe_Registro!$F:$F,Detalhe_Registro!$D:$D,A1637,Detalhe_Registro!$E:$E,B1637,Detalhe_Registro!$M:$M,"SIM")</f>
        <v/>
      </c>
      <c r="I1637" s="2">
        <f>SUMIFS(Detalhe_Registro!$G:$G,Detalhe_Registro!$D:$D,A1637,Detalhe_Registro!$E:$E,B1637,Detalhe_Registro!$M:$M,"SIM")</f>
        <v/>
      </c>
      <c r="J1637" s="2">
        <f>IF(F1637&lt;Premissas!$B$8,"&lt; 1,00",IF(F1637&lt;Premissas!$B$9,"1,00 – 1,19",IF(F1637&lt;Premissas!$B$10,"1,20 – 1,39",IF(F1637&lt;Premissas!$B$11,"1,40 – 1,59",IF(F1637&lt;Premissas!$B$12,"1,60 – 1,99","≥ 2,00")))))</f>
        <v/>
      </c>
      <c r="K1637" s="5">
        <f>IF(F1637&lt;Premissas!$B$8,Premissas!$B$13,IF(F1637&lt;Premissas!$B$9,Premissas!$B$14,IF(F1637&lt;Premissas!$B$10,Premissas!$B$15,IF(F1637&lt;Premissas!$B$11,Premissas!$B$16,IF(F1637&lt;Premissas!$B$12,Premissas!$B$17,Premissas!$B$18)))))</f>
        <v/>
      </c>
      <c r="L1637" s="5">
        <f>K1637/Premissas!$B$4</f>
        <v/>
      </c>
      <c r="M1637" s="2">
        <f>IF(K1637=Premissas!$B$18,"SIM","NÃO")</f>
        <v/>
      </c>
    </row>
    <row r="1638">
      <c r="A1638" s="2" t="inlineStr">
        <is>
          <t>5314739</t>
        </is>
      </c>
      <c r="B1638" s="2" t="inlineStr">
        <is>
          <t>Jeferson Ferreira Idalino</t>
        </is>
      </c>
      <c r="C1638" s="2" t="n">
        <v>1965</v>
      </c>
      <c r="D1638" s="2">
        <f>IFERROR(TEXTJOIN(" | ",TRUE,UNIQUE(FILTER(Detalhe_Registro!$C:$C,(Detalhe_Registro!$D:$D=A1638)*(Detalhe_Registro!$E:$E=B1638)*(Detalhe_Registro!$M:$M="SIM")))),"")</f>
        <v/>
      </c>
      <c r="E1638" s="2">
        <f>COUNTIFS(Detalhe_Registro!$D:$D,A1638,Detalhe_Registro!$E:$E,B1638,Detalhe_Registro!$M:$M,"SIM")</f>
        <v/>
      </c>
      <c r="F1638" s="2">
        <f>IFERROR(MAXIFS(Detalhe_Registro!$N:$N,Detalhe_Registro!$D:$D,A1638,Detalhe_Registro!$E:$E,B1638,Detalhe_Registro!$M:$M,"SIM"),0)</f>
        <v/>
      </c>
      <c r="G1638" s="2">
        <f>IFERROR(AVERAGEIFS(Detalhe_Registro!$N:$N,Detalhe_Registro!$D:$D,A1638,Detalhe_Registro!$E:$E,B1638,Detalhe_Registro!$M:$M,"SIM"),0)</f>
        <v/>
      </c>
      <c r="H1638" s="2">
        <f>SUMIFS(Detalhe_Registro!$F:$F,Detalhe_Registro!$D:$D,A1638,Detalhe_Registro!$E:$E,B1638,Detalhe_Registro!$M:$M,"SIM")</f>
        <v/>
      </c>
      <c r="I1638" s="2">
        <f>SUMIFS(Detalhe_Registro!$G:$G,Detalhe_Registro!$D:$D,A1638,Detalhe_Registro!$E:$E,B1638,Detalhe_Registro!$M:$M,"SIM")</f>
        <v/>
      </c>
      <c r="J1638" s="2">
        <f>IF(F1638&lt;Premissas!$B$8,"&lt; 1,00",IF(F1638&lt;Premissas!$B$9,"1,00 – 1,19",IF(F1638&lt;Premissas!$B$10,"1,20 – 1,39",IF(F1638&lt;Premissas!$B$11,"1,40 – 1,59",IF(F1638&lt;Premissas!$B$12,"1,60 – 1,99","≥ 2,00")))))</f>
        <v/>
      </c>
      <c r="K1638" s="5">
        <f>IF(F1638&lt;Premissas!$B$8,Premissas!$B$13,IF(F1638&lt;Premissas!$B$9,Premissas!$B$14,IF(F1638&lt;Premissas!$B$10,Premissas!$B$15,IF(F1638&lt;Premissas!$B$11,Premissas!$B$16,IF(F1638&lt;Premissas!$B$12,Premissas!$B$17,Premissas!$B$18)))))</f>
        <v/>
      </c>
      <c r="L1638" s="5">
        <f>K1638/Premissas!$B$4</f>
        <v/>
      </c>
      <c r="M1638" s="2">
        <f>IF(K1638=Premissas!$B$18,"SIM","NÃO")</f>
        <v/>
      </c>
    </row>
    <row r="1639">
      <c r="A1639" s="2" t="inlineStr">
        <is>
          <t>5614384</t>
        </is>
      </c>
      <c r="B1639" s="2" t="inlineStr">
        <is>
          <t>Jeff Anneau</t>
        </is>
      </c>
      <c r="C1639" s="2" t="n">
        <v>1965</v>
      </c>
      <c r="D1639" s="2">
        <f>IFERROR(TEXTJOIN(" | ",TRUE,UNIQUE(FILTER(Detalhe_Registro!$C:$C,(Detalhe_Registro!$D:$D=A1639)*(Detalhe_Registro!$E:$E=B1639)*(Detalhe_Registro!$M:$M="SIM")))),"")</f>
        <v/>
      </c>
      <c r="E1639" s="2">
        <f>COUNTIFS(Detalhe_Registro!$D:$D,A1639,Detalhe_Registro!$E:$E,B1639,Detalhe_Registro!$M:$M,"SIM")</f>
        <v/>
      </c>
      <c r="F1639" s="2">
        <f>IFERROR(MAXIFS(Detalhe_Registro!$N:$N,Detalhe_Registro!$D:$D,A1639,Detalhe_Registro!$E:$E,B1639,Detalhe_Registro!$M:$M,"SIM"),0)</f>
        <v/>
      </c>
      <c r="G1639" s="2">
        <f>IFERROR(AVERAGEIFS(Detalhe_Registro!$N:$N,Detalhe_Registro!$D:$D,A1639,Detalhe_Registro!$E:$E,B1639,Detalhe_Registro!$M:$M,"SIM"),0)</f>
        <v/>
      </c>
      <c r="H1639" s="2">
        <f>SUMIFS(Detalhe_Registro!$F:$F,Detalhe_Registro!$D:$D,A1639,Detalhe_Registro!$E:$E,B1639,Detalhe_Registro!$M:$M,"SIM")</f>
        <v/>
      </c>
      <c r="I1639" s="2">
        <f>SUMIFS(Detalhe_Registro!$G:$G,Detalhe_Registro!$D:$D,A1639,Detalhe_Registro!$E:$E,B1639,Detalhe_Registro!$M:$M,"SIM")</f>
        <v/>
      </c>
      <c r="J1639" s="2">
        <f>IF(F1639&lt;Premissas!$B$8,"&lt; 1,00",IF(F1639&lt;Premissas!$B$9,"1,00 – 1,19",IF(F1639&lt;Premissas!$B$10,"1,20 – 1,39",IF(F1639&lt;Premissas!$B$11,"1,40 – 1,59",IF(F1639&lt;Premissas!$B$12,"1,60 – 1,99","≥ 2,00")))))</f>
        <v/>
      </c>
      <c r="K1639" s="5">
        <f>IF(F1639&lt;Premissas!$B$8,Premissas!$B$13,IF(F1639&lt;Premissas!$B$9,Premissas!$B$14,IF(F1639&lt;Premissas!$B$10,Premissas!$B$15,IF(F1639&lt;Premissas!$B$11,Premissas!$B$16,IF(F1639&lt;Premissas!$B$12,Premissas!$B$17,Premissas!$B$18)))))</f>
        <v/>
      </c>
      <c r="L1639" s="5">
        <f>K1639/Premissas!$B$4</f>
        <v/>
      </c>
      <c r="M1639" s="2">
        <f>IF(K1639=Premissas!$B$18,"SIM","NÃO")</f>
        <v/>
      </c>
    </row>
    <row r="1640">
      <c r="A1640" s="2" t="inlineStr">
        <is>
          <t>6033865</t>
        </is>
      </c>
      <c r="B1640" s="2" t="inlineStr">
        <is>
          <t>Jefferson Arantes Constantin Govas</t>
        </is>
      </c>
      <c r="C1640" s="2" t="n">
        <v>1965</v>
      </c>
      <c r="D1640" s="2">
        <f>IFERROR(TEXTJOIN(" | ",TRUE,UNIQUE(FILTER(Detalhe_Registro!$C:$C,(Detalhe_Registro!$D:$D=A1640)*(Detalhe_Registro!$E:$E=B1640)*(Detalhe_Registro!$M:$M="SIM")))),"")</f>
        <v/>
      </c>
      <c r="E1640" s="2">
        <f>COUNTIFS(Detalhe_Registro!$D:$D,A1640,Detalhe_Registro!$E:$E,B1640,Detalhe_Registro!$M:$M,"SIM")</f>
        <v/>
      </c>
      <c r="F1640" s="2">
        <f>IFERROR(MAXIFS(Detalhe_Registro!$N:$N,Detalhe_Registro!$D:$D,A1640,Detalhe_Registro!$E:$E,B1640,Detalhe_Registro!$M:$M,"SIM"),0)</f>
        <v/>
      </c>
      <c r="G1640" s="2">
        <f>IFERROR(AVERAGEIFS(Detalhe_Registro!$N:$N,Detalhe_Registro!$D:$D,A1640,Detalhe_Registro!$E:$E,B1640,Detalhe_Registro!$M:$M,"SIM"),0)</f>
        <v/>
      </c>
      <c r="H1640" s="2">
        <f>SUMIFS(Detalhe_Registro!$F:$F,Detalhe_Registro!$D:$D,A1640,Detalhe_Registro!$E:$E,B1640,Detalhe_Registro!$M:$M,"SIM")</f>
        <v/>
      </c>
      <c r="I1640" s="2">
        <f>SUMIFS(Detalhe_Registro!$G:$G,Detalhe_Registro!$D:$D,A1640,Detalhe_Registro!$E:$E,B1640,Detalhe_Registro!$M:$M,"SIM")</f>
        <v/>
      </c>
      <c r="J1640" s="2">
        <f>IF(F1640&lt;Premissas!$B$8,"&lt; 1,00",IF(F1640&lt;Premissas!$B$9,"1,00 – 1,19",IF(F1640&lt;Premissas!$B$10,"1,20 – 1,39",IF(F1640&lt;Premissas!$B$11,"1,40 – 1,59",IF(F1640&lt;Premissas!$B$12,"1,60 – 1,99","≥ 2,00")))))</f>
        <v/>
      </c>
      <c r="K1640" s="5">
        <f>IF(F1640&lt;Premissas!$B$8,Premissas!$B$13,IF(F1640&lt;Premissas!$B$9,Premissas!$B$14,IF(F1640&lt;Premissas!$B$10,Premissas!$B$15,IF(F1640&lt;Premissas!$B$11,Premissas!$B$16,IF(F1640&lt;Premissas!$B$12,Premissas!$B$17,Premissas!$B$18)))))</f>
        <v/>
      </c>
      <c r="L1640" s="5">
        <f>K1640/Premissas!$B$4</f>
        <v/>
      </c>
      <c r="M1640" s="2">
        <f>IF(K1640=Premissas!$B$18,"SIM","NÃO")</f>
        <v/>
      </c>
    </row>
    <row r="1641">
      <c r="A1641" s="2" t="inlineStr">
        <is>
          <t>6033008</t>
        </is>
      </c>
      <c r="B1641" s="2" t="inlineStr">
        <is>
          <t>Jefferson Ferreira De Castro</t>
        </is>
      </c>
      <c r="C1641" s="2" t="n">
        <v>1965</v>
      </c>
      <c r="D1641" s="2">
        <f>IFERROR(TEXTJOIN(" | ",TRUE,UNIQUE(FILTER(Detalhe_Registro!$C:$C,(Detalhe_Registro!$D:$D=A1641)*(Detalhe_Registro!$E:$E=B1641)*(Detalhe_Registro!$M:$M="SIM")))),"")</f>
        <v/>
      </c>
      <c r="E1641" s="2">
        <f>COUNTIFS(Detalhe_Registro!$D:$D,A1641,Detalhe_Registro!$E:$E,B1641,Detalhe_Registro!$M:$M,"SIM")</f>
        <v/>
      </c>
      <c r="F1641" s="2">
        <f>IFERROR(MAXIFS(Detalhe_Registro!$N:$N,Detalhe_Registro!$D:$D,A1641,Detalhe_Registro!$E:$E,B1641,Detalhe_Registro!$M:$M,"SIM"),0)</f>
        <v/>
      </c>
      <c r="G1641" s="2">
        <f>IFERROR(AVERAGEIFS(Detalhe_Registro!$N:$N,Detalhe_Registro!$D:$D,A1641,Detalhe_Registro!$E:$E,B1641,Detalhe_Registro!$M:$M,"SIM"),0)</f>
        <v/>
      </c>
      <c r="H1641" s="2">
        <f>SUMIFS(Detalhe_Registro!$F:$F,Detalhe_Registro!$D:$D,A1641,Detalhe_Registro!$E:$E,B1641,Detalhe_Registro!$M:$M,"SIM")</f>
        <v/>
      </c>
      <c r="I1641" s="2">
        <f>SUMIFS(Detalhe_Registro!$G:$G,Detalhe_Registro!$D:$D,A1641,Detalhe_Registro!$E:$E,B1641,Detalhe_Registro!$M:$M,"SIM")</f>
        <v/>
      </c>
      <c r="J1641" s="2">
        <f>IF(F1641&lt;Premissas!$B$8,"&lt; 1,00",IF(F1641&lt;Premissas!$B$9,"1,00 – 1,19",IF(F1641&lt;Premissas!$B$10,"1,20 – 1,39",IF(F1641&lt;Premissas!$B$11,"1,40 – 1,59",IF(F1641&lt;Premissas!$B$12,"1,60 – 1,99","≥ 2,00")))))</f>
        <v/>
      </c>
      <c r="K1641" s="5">
        <f>IF(F1641&lt;Premissas!$B$8,Premissas!$B$13,IF(F1641&lt;Premissas!$B$9,Premissas!$B$14,IF(F1641&lt;Premissas!$B$10,Premissas!$B$15,IF(F1641&lt;Premissas!$B$11,Premissas!$B$16,IF(F1641&lt;Premissas!$B$12,Premissas!$B$17,Premissas!$B$18)))))</f>
        <v/>
      </c>
      <c r="L1641" s="5">
        <f>K1641/Premissas!$B$4</f>
        <v/>
      </c>
      <c r="M1641" s="2">
        <f>IF(K1641=Premissas!$B$18,"SIM","NÃO")</f>
        <v/>
      </c>
    </row>
    <row r="1642">
      <c r="A1642" s="2" t="inlineStr">
        <is>
          <t>4257901</t>
        </is>
      </c>
      <c r="B1642" s="2" t="inlineStr">
        <is>
          <t>Jefferson Luiz Araujo Da Silva</t>
        </is>
      </c>
      <c r="C1642" s="2" t="n">
        <v>1965</v>
      </c>
      <c r="D1642" s="2">
        <f>IFERROR(TEXTJOIN(" | ",TRUE,UNIQUE(FILTER(Detalhe_Registro!$C:$C,(Detalhe_Registro!$D:$D=A1642)*(Detalhe_Registro!$E:$E=B1642)*(Detalhe_Registro!$M:$M="SIM")))),"")</f>
        <v/>
      </c>
      <c r="E1642" s="2">
        <f>COUNTIFS(Detalhe_Registro!$D:$D,A1642,Detalhe_Registro!$E:$E,B1642,Detalhe_Registro!$M:$M,"SIM")</f>
        <v/>
      </c>
      <c r="F1642" s="2">
        <f>IFERROR(MAXIFS(Detalhe_Registro!$N:$N,Detalhe_Registro!$D:$D,A1642,Detalhe_Registro!$E:$E,B1642,Detalhe_Registro!$M:$M,"SIM"),0)</f>
        <v/>
      </c>
      <c r="G1642" s="2">
        <f>IFERROR(AVERAGEIFS(Detalhe_Registro!$N:$N,Detalhe_Registro!$D:$D,A1642,Detalhe_Registro!$E:$E,B1642,Detalhe_Registro!$M:$M,"SIM"),0)</f>
        <v/>
      </c>
      <c r="H1642" s="2">
        <f>SUMIFS(Detalhe_Registro!$F:$F,Detalhe_Registro!$D:$D,A1642,Detalhe_Registro!$E:$E,B1642,Detalhe_Registro!$M:$M,"SIM")</f>
        <v/>
      </c>
      <c r="I1642" s="2">
        <f>SUMIFS(Detalhe_Registro!$G:$G,Detalhe_Registro!$D:$D,A1642,Detalhe_Registro!$E:$E,B1642,Detalhe_Registro!$M:$M,"SIM")</f>
        <v/>
      </c>
      <c r="J1642" s="2">
        <f>IF(F1642&lt;Premissas!$B$8,"&lt; 1,00",IF(F1642&lt;Premissas!$B$9,"1,00 – 1,19",IF(F1642&lt;Premissas!$B$10,"1,20 – 1,39",IF(F1642&lt;Premissas!$B$11,"1,40 – 1,59",IF(F1642&lt;Premissas!$B$12,"1,60 – 1,99","≥ 2,00")))))</f>
        <v/>
      </c>
      <c r="K1642" s="5">
        <f>IF(F1642&lt;Premissas!$B$8,Premissas!$B$13,IF(F1642&lt;Premissas!$B$9,Premissas!$B$14,IF(F1642&lt;Premissas!$B$10,Premissas!$B$15,IF(F1642&lt;Premissas!$B$11,Premissas!$B$16,IF(F1642&lt;Premissas!$B$12,Premissas!$B$17,Premissas!$B$18)))))</f>
        <v/>
      </c>
      <c r="L1642" s="5">
        <f>K1642/Premissas!$B$4</f>
        <v/>
      </c>
      <c r="M1642" s="2">
        <f>IF(K1642=Premissas!$B$18,"SIM","NÃO")</f>
        <v/>
      </c>
    </row>
    <row r="1643">
      <c r="A1643" s="2" t="inlineStr">
        <is>
          <t>5633451</t>
        </is>
      </c>
      <c r="B1643" s="2" t="inlineStr">
        <is>
          <t>Jessica Amanda Santos Constantino Da Silva</t>
        </is>
      </c>
      <c r="C1643" s="2" t="n">
        <v>1965</v>
      </c>
      <c r="D1643" s="2">
        <f>IFERROR(TEXTJOIN(" | ",TRUE,UNIQUE(FILTER(Detalhe_Registro!$C:$C,(Detalhe_Registro!$D:$D=A1643)*(Detalhe_Registro!$E:$E=B1643)*(Detalhe_Registro!$M:$M="SIM")))),"")</f>
        <v/>
      </c>
      <c r="E1643" s="2">
        <f>COUNTIFS(Detalhe_Registro!$D:$D,A1643,Detalhe_Registro!$E:$E,B1643,Detalhe_Registro!$M:$M,"SIM")</f>
        <v/>
      </c>
      <c r="F1643" s="2">
        <f>IFERROR(MAXIFS(Detalhe_Registro!$N:$N,Detalhe_Registro!$D:$D,A1643,Detalhe_Registro!$E:$E,B1643,Detalhe_Registro!$M:$M,"SIM"),0)</f>
        <v/>
      </c>
      <c r="G1643" s="2">
        <f>IFERROR(AVERAGEIFS(Detalhe_Registro!$N:$N,Detalhe_Registro!$D:$D,A1643,Detalhe_Registro!$E:$E,B1643,Detalhe_Registro!$M:$M,"SIM"),0)</f>
        <v/>
      </c>
      <c r="H1643" s="2">
        <f>SUMIFS(Detalhe_Registro!$F:$F,Detalhe_Registro!$D:$D,A1643,Detalhe_Registro!$E:$E,B1643,Detalhe_Registro!$M:$M,"SIM")</f>
        <v/>
      </c>
      <c r="I1643" s="2">
        <f>SUMIFS(Detalhe_Registro!$G:$G,Detalhe_Registro!$D:$D,A1643,Detalhe_Registro!$E:$E,B1643,Detalhe_Registro!$M:$M,"SIM")</f>
        <v/>
      </c>
      <c r="J1643" s="2">
        <f>IF(F1643&lt;Premissas!$B$8,"&lt; 1,00",IF(F1643&lt;Premissas!$B$9,"1,00 – 1,19",IF(F1643&lt;Premissas!$B$10,"1,20 – 1,39",IF(F1643&lt;Premissas!$B$11,"1,40 – 1,59",IF(F1643&lt;Premissas!$B$12,"1,60 – 1,99","≥ 2,00")))))</f>
        <v/>
      </c>
      <c r="K1643" s="5">
        <f>IF(F1643&lt;Premissas!$B$8,Premissas!$B$13,IF(F1643&lt;Premissas!$B$9,Premissas!$B$14,IF(F1643&lt;Premissas!$B$10,Premissas!$B$15,IF(F1643&lt;Premissas!$B$11,Premissas!$B$16,IF(F1643&lt;Premissas!$B$12,Premissas!$B$17,Premissas!$B$18)))))</f>
        <v/>
      </c>
      <c r="L1643" s="5">
        <f>K1643/Premissas!$B$4</f>
        <v/>
      </c>
      <c r="M1643" s="2">
        <f>IF(K1643=Premissas!$B$18,"SIM","NÃO")</f>
        <v/>
      </c>
    </row>
    <row r="1644">
      <c r="A1644" s="2" t="inlineStr">
        <is>
          <t>427308</t>
        </is>
      </c>
      <c r="B1644" s="2" t="inlineStr">
        <is>
          <t>Jilson Stankievicz</t>
        </is>
      </c>
      <c r="C1644" s="2" t="n">
        <v>1965</v>
      </c>
      <c r="D1644" s="2">
        <f>IFERROR(TEXTJOIN(" | ",TRUE,UNIQUE(FILTER(Detalhe_Registro!$C:$C,(Detalhe_Registro!$D:$D=A1644)*(Detalhe_Registro!$E:$E=B1644)*(Detalhe_Registro!$M:$M="SIM")))),"")</f>
        <v/>
      </c>
      <c r="E1644" s="2">
        <f>COUNTIFS(Detalhe_Registro!$D:$D,A1644,Detalhe_Registro!$E:$E,B1644,Detalhe_Registro!$M:$M,"SIM")</f>
        <v/>
      </c>
      <c r="F1644" s="2">
        <f>IFERROR(MAXIFS(Detalhe_Registro!$N:$N,Detalhe_Registro!$D:$D,A1644,Detalhe_Registro!$E:$E,B1644,Detalhe_Registro!$M:$M,"SIM"),0)</f>
        <v/>
      </c>
      <c r="G1644" s="2">
        <f>IFERROR(AVERAGEIFS(Detalhe_Registro!$N:$N,Detalhe_Registro!$D:$D,A1644,Detalhe_Registro!$E:$E,B1644,Detalhe_Registro!$M:$M,"SIM"),0)</f>
        <v/>
      </c>
      <c r="H1644" s="2">
        <f>SUMIFS(Detalhe_Registro!$F:$F,Detalhe_Registro!$D:$D,A1644,Detalhe_Registro!$E:$E,B1644,Detalhe_Registro!$M:$M,"SIM")</f>
        <v/>
      </c>
      <c r="I1644" s="2">
        <f>SUMIFS(Detalhe_Registro!$G:$G,Detalhe_Registro!$D:$D,A1644,Detalhe_Registro!$E:$E,B1644,Detalhe_Registro!$M:$M,"SIM")</f>
        <v/>
      </c>
      <c r="J1644" s="2">
        <f>IF(F1644&lt;Premissas!$B$8,"&lt; 1,00",IF(F1644&lt;Premissas!$B$9,"1,00 – 1,19",IF(F1644&lt;Premissas!$B$10,"1,20 – 1,39",IF(F1644&lt;Premissas!$B$11,"1,40 – 1,59",IF(F1644&lt;Premissas!$B$12,"1,60 – 1,99","≥ 2,00")))))</f>
        <v/>
      </c>
      <c r="K1644" s="5">
        <f>IF(F1644&lt;Premissas!$B$8,Premissas!$B$13,IF(F1644&lt;Premissas!$B$9,Premissas!$B$14,IF(F1644&lt;Premissas!$B$10,Premissas!$B$15,IF(F1644&lt;Premissas!$B$11,Premissas!$B$16,IF(F1644&lt;Premissas!$B$12,Premissas!$B$17,Premissas!$B$18)))))</f>
        <v/>
      </c>
      <c r="L1644" s="5">
        <f>K1644/Premissas!$B$4</f>
        <v/>
      </c>
      <c r="M1644" s="2">
        <f>IF(K1644=Premissas!$B$18,"SIM","NÃO")</f>
        <v/>
      </c>
    </row>
    <row r="1645">
      <c r="A1645" s="2" t="inlineStr">
        <is>
          <t>5901359</t>
        </is>
      </c>
      <c r="B1645" s="2" t="inlineStr">
        <is>
          <t>Joane Val</t>
        </is>
      </c>
      <c r="C1645" s="2" t="n">
        <v>1965</v>
      </c>
      <c r="D1645" s="2">
        <f>IFERROR(TEXTJOIN(" | ",TRUE,UNIQUE(FILTER(Detalhe_Registro!$C:$C,(Detalhe_Registro!$D:$D=A1645)*(Detalhe_Registro!$E:$E=B1645)*(Detalhe_Registro!$M:$M="SIM")))),"")</f>
        <v/>
      </c>
      <c r="E1645" s="2">
        <f>COUNTIFS(Detalhe_Registro!$D:$D,A1645,Detalhe_Registro!$E:$E,B1645,Detalhe_Registro!$M:$M,"SIM")</f>
        <v/>
      </c>
      <c r="F1645" s="2">
        <f>IFERROR(MAXIFS(Detalhe_Registro!$N:$N,Detalhe_Registro!$D:$D,A1645,Detalhe_Registro!$E:$E,B1645,Detalhe_Registro!$M:$M,"SIM"),0)</f>
        <v/>
      </c>
      <c r="G1645" s="2">
        <f>IFERROR(AVERAGEIFS(Detalhe_Registro!$N:$N,Detalhe_Registro!$D:$D,A1645,Detalhe_Registro!$E:$E,B1645,Detalhe_Registro!$M:$M,"SIM"),0)</f>
        <v/>
      </c>
      <c r="H1645" s="2">
        <f>SUMIFS(Detalhe_Registro!$F:$F,Detalhe_Registro!$D:$D,A1645,Detalhe_Registro!$E:$E,B1645,Detalhe_Registro!$M:$M,"SIM")</f>
        <v/>
      </c>
      <c r="I1645" s="2">
        <f>SUMIFS(Detalhe_Registro!$G:$G,Detalhe_Registro!$D:$D,A1645,Detalhe_Registro!$E:$E,B1645,Detalhe_Registro!$M:$M,"SIM")</f>
        <v/>
      </c>
      <c r="J1645" s="2">
        <f>IF(F1645&lt;Premissas!$B$8,"&lt; 1,00",IF(F1645&lt;Premissas!$B$9,"1,00 – 1,19",IF(F1645&lt;Premissas!$B$10,"1,20 – 1,39",IF(F1645&lt;Premissas!$B$11,"1,40 – 1,59",IF(F1645&lt;Premissas!$B$12,"1,60 – 1,99","≥ 2,00")))))</f>
        <v/>
      </c>
      <c r="K1645" s="5">
        <f>IF(F1645&lt;Premissas!$B$8,Premissas!$B$13,IF(F1645&lt;Premissas!$B$9,Premissas!$B$14,IF(F1645&lt;Premissas!$B$10,Premissas!$B$15,IF(F1645&lt;Premissas!$B$11,Premissas!$B$16,IF(F1645&lt;Premissas!$B$12,Premissas!$B$17,Premissas!$B$18)))))</f>
        <v/>
      </c>
      <c r="L1645" s="5">
        <f>K1645/Premissas!$B$4</f>
        <v/>
      </c>
      <c r="M1645" s="2">
        <f>IF(K1645=Premissas!$B$18,"SIM","NÃO")</f>
        <v/>
      </c>
    </row>
    <row r="1646">
      <c r="A1646" s="2" t="inlineStr">
        <is>
          <t>6028101</t>
        </is>
      </c>
      <c r="B1646" s="2" t="inlineStr">
        <is>
          <t>Joao Gabriel Melo Martins</t>
        </is>
      </c>
      <c r="C1646" s="2" t="n">
        <v>1965</v>
      </c>
      <c r="D1646" s="2">
        <f>IFERROR(TEXTJOIN(" | ",TRUE,UNIQUE(FILTER(Detalhe_Registro!$C:$C,(Detalhe_Registro!$D:$D=A1646)*(Detalhe_Registro!$E:$E=B1646)*(Detalhe_Registro!$M:$M="SIM")))),"")</f>
        <v/>
      </c>
      <c r="E1646" s="2">
        <f>COUNTIFS(Detalhe_Registro!$D:$D,A1646,Detalhe_Registro!$E:$E,B1646,Detalhe_Registro!$M:$M,"SIM")</f>
        <v/>
      </c>
      <c r="F1646" s="2">
        <f>IFERROR(MAXIFS(Detalhe_Registro!$N:$N,Detalhe_Registro!$D:$D,A1646,Detalhe_Registro!$E:$E,B1646,Detalhe_Registro!$M:$M,"SIM"),0)</f>
        <v/>
      </c>
      <c r="G1646" s="2">
        <f>IFERROR(AVERAGEIFS(Detalhe_Registro!$N:$N,Detalhe_Registro!$D:$D,A1646,Detalhe_Registro!$E:$E,B1646,Detalhe_Registro!$M:$M,"SIM"),0)</f>
        <v/>
      </c>
      <c r="H1646" s="2">
        <f>SUMIFS(Detalhe_Registro!$F:$F,Detalhe_Registro!$D:$D,A1646,Detalhe_Registro!$E:$E,B1646,Detalhe_Registro!$M:$M,"SIM")</f>
        <v/>
      </c>
      <c r="I1646" s="2">
        <f>SUMIFS(Detalhe_Registro!$G:$G,Detalhe_Registro!$D:$D,A1646,Detalhe_Registro!$E:$E,B1646,Detalhe_Registro!$M:$M,"SIM")</f>
        <v/>
      </c>
      <c r="J1646" s="2">
        <f>IF(F1646&lt;Premissas!$B$8,"&lt; 1,00",IF(F1646&lt;Premissas!$B$9,"1,00 – 1,19",IF(F1646&lt;Premissas!$B$10,"1,20 – 1,39",IF(F1646&lt;Premissas!$B$11,"1,40 – 1,59",IF(F1646&lt;Premissas!$B$12,"1,60 – 1,99","≥ 2,00")))))</f>
        <v/>
      </c>
      <c r="K1646" s="5">
        <f>IF(F1646&lt;Premissas!$B$8,Premissas!$B$13,IF(F1646&lt;Premissas!$B$9,Premissas!$B$14,IF(F1646&lt;Premissas!$B$10,Premissas!$B$15,IF(F1646&lt;Premissas!$B$11,Premissas!$B$16,IF(F1646&lt;Premissas!$B$12,Premissas!$B$17,Premissas!$B$18)))))</f>
        <v/>
      </c>
      <c r="L1646" s="5">
        <f>K1646/Premissas!$B$4</f>
        <v/>
      </c>
      <c r="M1646" s="2">
        <f>IF(K1646=Premissas!$B$18,"SIM","NÃO")</f>
        <v/>
      </c>
    </row>
    <row r="1647">
      <c r="A1647" s="2" t="inlineStr">
        <is>
          <t>5453690</t>
        </is>
      </c>
      <c r="B1647" s="2" t="inlineStr">
        <is>
          <t>Joao Victor Marques De Souza</t>
        </is>
      </c>
      <c r="C1647" s="2" t="n">
        <v>1965</v>
      </c>
      <c r="D1647" s="2">
        <f>IFERROR(TEXTJOIN(" | ",TRUE,UNIQUE(FILTER(Detalhe_Registro!$C:$C,(Detalhe_Registro!$D:$D=A1647)*(Detalhe_Registro!$E:$E=B1647)*(Detalhe_Registro!$M:$M="SIM")))),"")</f>
        <v/>
      </c>
      <c r="E1647" s="2">
        <f>COUNTIFS(Detalhe_Registro!$D:$D,A1647,Detalhe_Registro!$E:$E,B1647,Detalhe_Registro!$M:$M,"SIM")</f>
        <v/>
      </c>
      <c r="F1647" s="2">
        <f>IFERROR(MAXIFS(Detalhe_Registro!$N:$N,Detalhe_Registro!$D:$D,A1647,Detalhe_Registro!$E:$E,B1647,Detalhe_Registro!$M:$M,"SIM"),0)</f>
        <v/>
      </c>
      <c r="G1647" s="2">
        <f>IFERROR(AVERAGEIFS(Detalhe_Registro!$N:$N,Detalhe_Registro!$D:$D,A1647,Detalhe_Registro!$E:$E,B1647,Detalhe_Registro!$M:$M,"SIM"),0)</f>
        <v/>
      </c>
      <c r="H1647" s="2">
        <f>SUMIFS(Detalhe_Registro!$F:$F,Detalhe_Registro!$D:$D,A1647,Detalhe_Registro!$E:$E,B1647,Detalhe_Registro!$M:$M,"SIM")</f>
        <v/>
      </c>
      <c r="I1647" s="2">
        <f>SUMIFS(Detalhe_Registro!$G:$G,Detalhe_Registro!$D:$D,A1647,Detalhe_Registro!$E:$E,B1647,Detalhe_Registro!$M:$M,"SIM")</f>
        <v/>
      </c>
      <c r="J1647" s="2">
        <f>IF(F1647&lt;Premissas!$B$8,"&lt; 1,00",IF(F1647&lt;Premissas!$B$9,"1,00 – 1,19",IF(F1647&lt;Premissas!$B$10,"1,20 – 1,39",IF(F1647&lt;Premissas!$B$11,"1,40 – 1,59",IF(F1647&lt;Premissas!$B$12,"1,60 – 1,99","≥ 2,00")))))</f>
        <v/>
      </c>
      <c r="K1647" s="5">
        <f>IF(F1647&lt;Premissas!$B$8,Premissas!$B$13,IF(F1647&lt;Premissas!$B$9,Premissas!$B$14,IF(F1647&lt;Premissas!$B$10,Premissas!$B$15,IF(F1647&lt;Premissas!$B$11,Premissas!$B$16,IF(F1647&lt;Premissas!$B$12,Premissas!$B$17,Premissas!$B$18)))))</f>
        <v/>
      </c>
      <c r="L1647" s="5">
        <f>K1647/Premissas!$B$4</f>
        <v/>
      </c>
      <c r="M1647" s="2">
        <f>IF(K1647=Premissas!$B$18,"SIM","NÃO")</f>
        <v/>
      </c>
    </row>
    <row r="1648">
      <c r="A1648" s="2" t="inlineStr">
        <is>
          <t>6032010</t>
        </is>
      </c>
      <c r="B1648" s="2" t="inlineStr">
        <is>
          <t>Joao Vitor Andrade De Oliveira</t>
        </is>
      </c>
      <c r="C1648" s="2" t="n">
        <v>1965</v>
      </c>
      <c r="D1648" s="2">
        <f>IFERROR(TEXTJOIN(" | ",TRUE,UNIQUE(FILTER(Detalhe_Registro!$C:$C,(Detalhe_Registro!$D:$D=A1648)*(Detalhe_Registro!$E:$E=B1648)*(Detalhe_Registro!$M:$M="SIM")))),"")</f>
        <v/>
      </c>
      <c r="E1648" s="2">
        <f>COUNTIFS(Detalhe_Registro!$D:$D,A1648,Detalhe_Registro!$E:$E,B1648,Detalhe_Registro!$M:$M,"SIM")</f>
        <v/>
      </c>
      <c r="F1648" s="2">
        <f>IFERROR(MAXIFS(Detalhe_Registro!$N:$N,Detalhe_Registro!$D:$D,A1648,Detalhe_Registro!$E:$E,B1648,Detalhe_Registro!$M:$M,"SIM"),0)</f>
        <v/>
      </c>
      <c r="G1648" s="2">
        <f>IFERROR(AVERAGEIFS(Detalhe_Registro!$N:$N,Detalhe_Registro!$D:$D,A1648,Detalhe_Registro!$E:$E,B1648,Detalhe_Registro!$M:$M,"SIM"),0)</f>
        <v/>
      </c>
      <c r="H1648" s="2">
        <f>SUMIFS(Detalhe_Registro!$F:$F,Detalhe_Registro!$D:$D,A1648,Detalhe_Registro!$E:$E,B1648,Detalhe_Registro!$M:$M,"SIM")</f>
        <v/>
      </c>
      <c r="I1648" s="2">
        <f>SUMIFS(Detalhe_Registro!$G:$G,Detalhe_Registro!$D:$D,A1648,Detalhe_Registro!$E:$E,B1648,Detalhe_Registro!$M:$M,"SIM")</f>
        <v/>
      </c>
      <c r="J1648" s="2">
        <f>IF(F1648&lt;Premissas!$B$8,"&lt; 1,00",IF(F1648&lt;Premissas!$B$9,"1,00 – 1,19",IF(F1648&lt;Premissas!$B$10,"1,20 – 1,39",IF(F1648&lt;Premissas!$B$11,"1,40 – 1,59",IF(F1648&lt;Premissas!$B$12,"1,60 – 1,99","≥ 2,00")))))</f>
        <v/>
      </c>
      <c r="K1648" s="5">
        <f>IF(F1648&lt;Premissas!$B$8,Premissas!$B$13,IF(F1648&lt;Premissas!$B$9,Premissas!$B$14,IF(F1648&lt;Premissas!$B$10,Premissas!$B$15,IF(F1648&lt;Premissas!$B$11,Premissas!$B$16,IF(F1648&lt;Premissas!$B$12,Premissas!$B$17,Premissas!$B$18)))))</f>
        <v/>
      </c>
      <c r="L1648" s="5">
        <f>K1648/Premissas!$B$4</f>
        <v/>
      </c>
      <c r="M1648" s="2">
        <f>IF(K1648=Premissas!$B$18,"SIM","NÃO")</f>
        <v/>
      </c>
    </row>
    <row r="1649">
      <c r="A1649" s="2" t="inlineStr">
        <is>
          <t>6024572</t>
        </is>
      </c>
      <c r="B1649" s="2" t="inlineStr">
        <is>
          <t>Johnson Ogbonna David</t>
        </is>
      </c>
      <c r="C1649" s="2" t="n">
        <v>1965</v>
      </c>
      <c r="D1649" s="2">
        <f>IFERROR(TEXTJOIN(" | ",TRUE,UNIQUE(FILTER(Detalhe_Registro!$C:$C,(Detalhe_Registro!$D:$D=A1649)*(Detalhe_Registro!$E:$E=B1649)*(Detalhe_Registro!$M:$M="SIM")))),"")</f>
        <v/>
      </c>
      <c r="E1649" s="2">
        <f>COUNTIFS(Detalhe_Registro!$D:$D,A1649,Detalhe_Registro!$E:$E,B1649,Detalhe_Registro!$M:$M,"SIM")</f>
        <v/>
      </c>
      <c r="F1649" s="2">
        <f>IFERROR(MAXIFS(Detalhe_Registro!$N:$N,Detalhe_Registro!$D:$D,A1649,Detalhe_Registro!$E:$E,B1649,Detalhe_Registro!$M:$M,"SIM"),0)</f>
        <v/>
      </c>
      <c r="G1649" s="2">
        <f>IFERROR(AVERAGEIFS(Detalhe_Registro!$N:$N,Detalhe_Registro!$D:$D,A1649,Detalhe_Registro!$E:$E,B1649,Detalhe_Registro!$M:$M,"SIM"),0)</f>
        <v/>
      </c>
      <c r="H1649" s="2">
        <f>SUMIFS(Detalhe_Registro!$F:$F,Detalhe_Registro!$D:$D,A1649,Detalhe_Registro!$E:$E,B1649,Detalhe_Registro!$M:$M,"SIM")</f>
        <v/>
      </c>
      <c r="I1649" s="2">
        <f>SUMIFS(Detalhe_Registro!$G:$G,Detalhe_Registro!$D:$D,A1649,Detalhe_Registro!$E:$E,B1649,Detalhe_Registro!$M:$M,"SIM")</f>
        <v/>
      </c>
      <c r="J1649" s="2">
        <f>IF(F1649&lt;Premissas!$B$8,"&lt; 1,00",IF(F1649&lt;Premissas!$B$9,"1,00 – 1,19",IF(F1649&lt;Premissas!$B$10,"1,20 – 1,39",IF(F1649&lt;Premissas!$B$11,"1,40 – 1,59",IF(F1649&lt;Premissas!$B$12,"1,60 – 1,99","≥ 2,00")))))</f>
        <v/>
      </c>
      <c r="K1649" s="5">
        <f>IF(F1649&lt;Premissas!$B$8,Premissas!$B$13,IF(F1649&lt;Premissas!$B$9,Premissas!$B$14,IF(F1649&lt;Premissas!$B$10,Premissas!$B$15,IF(F1649&lt;Premissas!$B$11,Premissas!$B$16,IF(F1649&lt;Premissas!$B$12,Premissas!$B$17,Premissas!$B$18)))))</f>
        <v/>
      </c>
      <c r="L1649" s="5">
        <f>K1649/Premissas!$B$4</f>
        <v/>
      </c>
      <c r="M1649" s="2">
        <f>IF(K1649=Premissas!$B$18,"SIM","NÃO")</f>
        <v/>
      </c>
    </row>
    <row r="1650">
      <c r="A1650" s="2" t="inlineStr">
        <is>
          <t>6030599</t>
        </is>
      </c>
      <c r="B1650" s="2" t="inlineStr">
        <is>
          <t>Jonathan Kelvin Goncalves Dos Santos</t>
        </is>
      </c>
      <c r="C1650" s="2" t="n">
        <v>1965</v>
      </c>
      <c r="D1650" s="2">
        <f>IFERROR(TEXTJOIN(" | ",TRUE,UNIQUE(FILTER(Detalhe_Registro!$C:$C,(Detalhe_Registro!$D:$D=A1650)*(Detalhe_Registro!$E:$E=B1650)*(Detalhe_Registro!$M:$M="SIM")))),"")</f>
        <v/>
      </c>
      <c r="E1650" s="2">
        <f>COUNTIFS(Detalhe_Registro!$D:$D,A1650,Detalhe_Registro!$E:$E,B1650,Detalhe_Registro!$M:$M,"SIM")</f>
        <v/>
      </c>
      <c r="F1650" s="2">
        <f>IFERROR(MAXIFS(Detalhe_Registro!$N:$N,Detalhe_Registro!$D:$D,A1650,Detalhe_Registro!$E:$E,B1650,Detalhe_Registro!$M:$M,"SIM"),0)</f>
        <v/>
      </c>
      <c r="G1650" s="2">
        <f>IFERROR(AVERAGEIFS(Detalhe_Registro!$N:$N,Detalhe_Registro!$D:$D,A1650,Detalhe_Registro!$E:$E,B1650,Detalhe_Registro!$M:$M,"SIM"),0)</f>
        <v/>
      </c>
      <c r="H1650" s="2">
        <f>SUMIFS(Detalhe_Registro!$F:$F,Detalhe_Registro!$D:$D,A1650,Detalhe_Registro!$E:$E,B1650,Detalhe_Registro!$M:$M,"SIM")</f>
        <v/>
      </c>
      <c r="I1650" s="2">
        <f>SUMIFS(Detalhe_Registro!$G:$G,Detalhe_Registro!$D:$D,A1650,Detalhe_Registro!$E:$E,B1650,Detalhe_Registro!$M:$M,"SIM")</f>
        <v/>
      </c>
      <c r="J1650" s="2">
        <f>IF(F1650&lt;Premissas!$B$8,"&lt; 1,00",IF(F1650&lt;Premissas!$B$9,"1,00 – 1,19",IF(F1650&lt;Premissas!$B$10,"1,20 – 1,39",IF(F1650&lt;Premissas!$B$11,"1,40 – 1,59",IF(F1650&lt;Premissas!$B$12,"1,60 – 1,99","≥ 2,00")))))</f>
        <v/>
      </c>
      <c r="K1650" s="5">
        <f>IF(F1650&lt;Premissas!$B$8,Premissas!$B$13,IF(F1650&lt;Premissas!$B$9,Premissas!$B$14,IF(F1650&lt;Premissas!$B$10,Premissas!$B$15,IF(F1650&lt;Premissas!$B$11,Premissas!$B$16,IF(F1650&lt;Premissas!$B$12,Premissas!$B$17,Premissas!$B$18)))))</f>
        <v/>
      </c>
      <c r="L1650" s="5">
        <f>K1650/Premissas!$B$4</f>
        <v/>
      </c>
      <c r="M1650" s="2">
        <f>IF(K1650=Premissas!$B$18,"SIM","NÃO")</f>
        <v/>
      </c>
    </row>
    <row r="1651">
      <c r="A1651" s="2" t="inlineStr">
        <is>
          <t>5456649</t>
        </is>
      </c>
      <c r="B1651" s="2" t="inlineStr">
        <is>
          <t>Jorge Felipe Evangelista Cardoso</t>
        </is>
      </c>
      <c r="C1651" s="2" t="n">
        <v>1965</v>
      </c>
      <c r="D1651" s="2">
        <f>IFERROR(TEXTJOIN(" | ",TRUE,UNIQUE(FILTER(Detalhe_Registro!$C:$C,(Detalhe_Registro!$D:$D=A1651)*(Detalhe_Registro!$E:$E=B1651)*(Detalhe_Registro!$M:$M="SIM")))),"")</f>
        <v/>
      </c>
      <c r="E1651" s="2">
        <f>COUNTIFS(Detalhe_Registro!$D:$D,A1651,Detalhe_Registro!$E:$E,B1651,Detalhe_Registro!$M:$M,"SIM")</f>
        <v/>
      </c>
      <c r="F1651" s="2">
        <f>IFERROR(MAXIFS(Detalhe_Registro!$N:$N,Detalhe_Registro!$D:$D,A1651,Detalhe_Registro!$E:$E,B1651,Detalhe_Registro!$M:$M,"SIM"),0)</f>
        <v/>
      </c>
      <c r="G1651" s="2">
        <f>IFERROR(AVERAGEIFS(Detalhe_Registro!$N:$N,Detalhe_Registro!$D:$D,A1651,Detalhe_Registro!$E:$E,B1651,Detalhe_Registro!$M:$M,"SIM"),0)</f>
        <v/>
      </c>
      <c r="H1651" s="2">
        <f>SUMIFS(Detalhe_Registro!$F:$F,Detalhe_Registro!$D:$D,A1651,Detalhe_Registro!$E:$E,B1651,Detalhe_Registro!$M:$M,"SIM")</f>
        <v/>
      </c>
      <c r="I1651" s="2">
        <f>SUMIFS(Detalhe_Registro!$G:$G,Detalhe_Registro!$D:$D,A1651,Detalhe_Registro!$E:$E,B1651,Detalhe_Registro!$M:$M,"SIM")</f>
        <v/>
      </c>
      <c r="J1651" s="2">
        <f>IF(F1651&lt;Premissas!$B$8,"&lt; 1,00",IF(F1651&lt;Premissas!$B$9,"1,00 – 1,19",IF(F1651&lt;Premissas!$B$10,"1,20 – 1,39",IF(F1651&lt;Premissas!$B$11,"1,40 – 1,59",IF(F1651&lt;Premissas!$B$12,"1,60 – 1,99","≥ 2,00")))))</f>
        <v/>
      </c>
      <c r="K1651" s="5">
        <f>IF(F1651&lt;Premissas!$B$8,Premissas!$B$13,IF(F1651&lt;Premissas!$B$9,Premissas!$B$14,IF(F1651&lt;Premissas!$B$10,Premissas!$B$15,IF(F1651&lt;Premissas!$B$11,Premissas!$B$16,IF(F1651&lt;Premissas!$B$12,Premissas!$B$17,Premissas!$B$18)))))</f>
        <v/>
      </c>
      <c r="L1651" s="5">
        <f>K1651/Premissas!$B$4</f>
        <v/>
      </c>
      <c r="M1651" s="2">
        <f>IF(K1651=Premissas!$B$18,"SIM","NÃO")</f>
        <v/>
      </c>
    </row>
    <row r="1652">
      <c r="A1652" s="2" t="inlineStr">
        <is>
          <t>5648904</t>
        </is>
      </c>
      <c r="B1652" s="2" t="inlineStr">
        <is>
          <t>Jorge Luis Pineiro Lezcano</t>
        </is>
      </c>
      <c r="C1652" s="2" t="n">
        <v>1965</v>
      </c>
      <c r="D1652" s="2">
        <f>IFERROR(TEXTJOIN(" | ",TRUE,UNIQUE(FILTER(Detalhe_Registro!$C:$C,(Detalhe_Registro!$D:$D=A1652)*(Detalhe_Registro!$E:$E=B1652)*(Detalhe_Registro!$M:$M="SIM")))),"")</f>
        <v/>
      </c>
      <c r="E1652" s="2">
        <f>COUNTIFS(Detalhe_Registro!$D:$D,A1652,Detalhe_Registro!$E:$E,B1652,Detalhe_Registro!$M:$M,"SIM")</f>
        <v/>
      </c>
      <c r="F1652" s="2">
        <f>IFERROR(MAXIFS(Detalhe_Registro!$N:$N,Detalhe_Registro!$D:$D,A1652,Detalhe_Registro!$E:$E,B1652,Detalhe_Registro!$M:$M,"SIM"),0)</f>
        <v/>
      </c>
      <c r="G1652" s="2">
        <f>IFERROR(AVERAGEIFS(Detalhe_Registro!$N:$N,Detalhe_Registro!$D:$D,A1652,Detalhe_Registro!$E:$E,B1652,Detalhe_Registro!$M:$M,"SIM"),0)</f>
        <v/>
      </c>
      <c r="H1652" s="2">
        <f>SUMIFS(Detalhe_Registro!$F:$F,Detalhe_Registro!$D:$D,A1652,Detalhe_Registro!$E:$E,B1652,Detalhe_Registro!$M:$M,"SIM")</f>
        <v/>
      </c>
      <c r="I1652" s="2">
        <f>SUMIFS(Detalhe_Registro!$G:$G,Detalhe_Registro!$D:$D,A1652,Detalhe_Registro!$E:$E,B1652,Detalhe_Registro!$M:$M,"SIM")</f>
        <v/>
      </c>
      <c r="J1652" s="2">
        <f>IF(F1652&lt;Premissas!$B$8,"&lt; 1,00",IF(F1652&lt;Premissas!$B$9,"1,00 – 1,19",IF(F1652&lt;Premissas!$B$10,"1,20 – 1,39",IF(F1652&lt;Premissas!$B$11,"1,40 – 1,59",IF(F1652&lt;Premissas!$B$12,"1,60 – 1,99","≥ 2,00")))))</f>
        <v/>
      </c>
      <c r="K1652" s="5">
        <f>IF(F1652&lt;Premissas!$B$8,Premissas!$B$13,IF(F1652&lt;Premissas!$B$9,Premissas!$B$14,IF(F1652&lt;Premissas!$B$10,Premissas!$B$15,IF(F1652&lt;Premissas!$B$11,Premissas!$B$16,IF(F1652&lt;Premissas!$B$12,Premissas!$B$17,Premissas!$B$18)))))</f>
        <v/>
      </c>
      <c r="L1652" s="5">
        <f>K1652/Premissas!$B$4</f>
        <v/>
      </c>
      <c r="M1652" s="2">
        <f>IF(K1652=Premissas!$B$18,"SIM","NÃO")</f>
        <v/>
      </c>
    </row>
    <row r="1653">
      <c r="A1653" s="2" t="inlineStr">
        <is>
          <t>6032850</t>
        </is>
      </c>
      <c r="B1653" s="2" t="inlineStr">
        <is>
          <t>Jose Antonio Gonzalez Ruffin</t>
        </is>
      </c>
      <c r="C1653" s="2" t="n">
        <v>1965</v>
      </c>
      <c r="D1653" s="2">
        <f>IFERROR(TEXTJOIN(" | ",TRUE,UNIQUE(FILTER(Detalhe_Registro!$C:$C,(Detalhe_Registro!$D:$D=A1653)*(Detalhe_Registro!$E:$E=B1653)*(Detalhe_Registro!$M:$M="SIM")))),"")</f>
        <v/>
      </c>
      <c r="E1653" s="2">
        <f>COUNTIFS(Detalhe_Registro!$D:$D,A1653,Detalhe_Registro!$E:$E,B1653,Detalhe_Registro!$M:$M,"SIM")</f>
        <v/>
      </c>
      <c r="F1653" s="2">
        <f>IFERROR(MAXIFS(Detalhe_Registro!$N:$N,Detalhe_Registro!$D:$D,A1653,Detalhe_Registro!$E:$E,B1653,Detalhe_Registro!$M:$M,"SIM"),0)</f>
        <v/>
      </c>
      <c r="G1653" s="2">
        <f>IFERROR(AVERAGEIFS(Detalhe_Registro!$N:$N,Detalhe_Registro!$D:$D,A1653,Detalhe_Registro!$E:$E,B1653,Detalhe_Registro!$M:$M,"SIM"),0)</f>
        <v/>
      </c>
      <c r="H1653" s="2">
        <f>SUMIFS(Detalhe_Registro!$F:$F,Detalhe_Registro!$D:$D,A1653,Detalhe_Registro!$E:$E,B1653,Detalhe_Registro!$M:$M,"SIM")</f>
        <v/>
      </c>
      <c r="I1653" s="2">
        <f>SUMIFS(Detalhe_Registro!$G:$G,Detalhe_Registro!$D:$D,A1653,Detalhe_Registro!$E:$E,B1653,Detalhe_Registro!$M:$M,"SIM")</f>
        <v/>
      </c>
      <c r="J1653" s="2">
        <f>IF(F1653&lt;Premissas!$B$8,"&lt; 1,00",IF(F1653&lt;Premissas!$B$9,"1,00 – 1,19",IF(F1653&lt;Premissas!$B$10,"1,20 – 1,39",IF(F1653&lt;Premissas!$B$11,"1,40 – 1,59",IF(F1653&lt;Premissas!$B$12,"1,60 – 1,99","≥ 2,00")))))</f>
        <v/>
      </c>
      <c r="K1653" s="5">
        <f>IF(F1653&lt;Premissas!$B$8,Premissas!$B$13,IF(F1653&lt;Premissas!$B$9,Premissas!$B$14,IF(F1653&lt;Premissas!$B$10,Premissas!$B$15,IF(F1653&lt;Premissas!$B$11,Premissas!$B$16,IF(F1653&lt;Premissas!$B$12,Premissas!$B$17,Premissas!$B$18)))))</f>
        <v/>
      </c>
      <c r="L1653" s="5">
        <f>K1653/Premissas!$B$4</f>
        <v/>
      </c>
      <c r="M1653" s="2">
        <f>IF(K1653=Premissas!$B$18,"SIM","NÃO")</f>
        <v/>
      </c>
    </row>
    <row r="1654">
      <c r="A1654" s="2" t="inlineStr">
        <is>
          <t>352458</t>
        </is>
      </c>
      <c r="B1654" s="2" t="inlineStr">
        <is>
          <t>Jose Antonio Mendes</t>
        </is>
      </c>
      <c r="C1654" s="2" t="n">
        <v>1965</v>
      </c>
      <c r="D1654" s="2">
        <f>IFERROR(TEXTJOIN(" | ",TRUE,UNIQUE(FILTER(Detalhe_Registro!$C:$C,(Detalhe_Registro!$D:$D=A1654)*(Detalhe_Registro!$E:$E=B1654)*(Detalhe_Registro!$M:$M="SIM")))),"")</f>
        <v/>
      </c>
      <c r="E1654" s="2">
        <f>COUNTIFS(Detalhe_Registro!$D:$D,A1654,Detalhe_Registro!$E:$E,B1654,Detalhe_Registro!$M:$M,"SIM")</f>
        <v/>
      </c>
      <c r="F1654" s="2">
        <f>IFERROR(MAXIFS(Detalhe_Registro!$N:$N,Detalhe_Registro!$D:$D,A1654,Detalhe_Registro!$E:$E,B1654,Detalhe_Registro!$M:$M,"SIM"),0)</f>
        <v/>
      </c>
      <c r="G1654" s="2">
        <f>IFERROR(AVERAGEIFS(Detalhe_Registro!$N:$N,Detalhe_Registro!$D:$D,A1654,Detalhe_Registro!$E:$E,B1654,Detalhe_Registro!$M:$M,"SIM"),0)</f>
        <v/>
      </c>
      <c r="H1654" s="2">
        <f>SUMIFS(Detalhe_Registro!$F:$F,Detalhe_Registro!$D:$D,A1654,Detalhe_Registro!$E:$E,B1654,Detalhe_Registro!$M:$M,"SIM")</f>
        <v/>
      </c>
      <c r="I1654" s="2">
        <f>SUMIFS(Detalhe_Registro!$G:$G,Detalhe_Registro!$D:$D,A1654,Detalhe_Registro!$E:$E,B1654,Detalhe_Registro!$M:$M,"SIM")</f>
        <v/>
      </c>
      <c r="J1654" s="2">
        <f>IF(F1654&lt;Premissas!$B$8,"&lt; 1,00",IF(F1654&lt;Premissas!$B$9,"1,00 – 1,19",IF(F1654&lt;Premissas!$B$10,"1,20 – 1,39",IF(F1654&lt;Premissas!$B$11,"1,40 – 1,59",IF(F1654&lt;Premissas!$B$12,"1,60 – 1,99","≥ 2,00")))))</f>
        <v/>
      </c>
      <c r="K1654" s="5">
        <f>IF(F1654&lt;Premissas!$B$8,Premissas!$B$13,IF(F1654&lt;Premissas!$B$9,Premissas!$B$14,IF(F1654&lt;Premissas!$B$10,Premissas!$B$15,IF(F1654&lt;Premissas!$B$11,Premissas!$B$16,IF(F1654&lt;Premissas!$B$12,Premissas!$B$17,Premissas!$B$18)))))</f>
        <v/>
      </c>
      <c r="L1654" s="5">
        <f>K1654/Premissas!$B$4</f>
        <v/>
      </c>
      <c r="M1654" s="2">
        <f>IF(K1654=Premissas!$B$18,"SIM","NÃO")</f>
        <v/>
      </c>
    </row>
    <row r="1655">
      <c r="A1655" s="2" t="inlineStr">
        <is>
          <t>5369266</t>
        </is>
      </c>
      <c r="B1655" s="2" t="inlineStr">
        <is>
          <t>Jose Daniel Pereira De Figueiredo</t>
        </is>
      </c>
      <c r="C1655" s="2" t="n">
        <v>1965</v>
      </c>
      <c r="D1655" s="2">
        <f>IFERROR(TEXTJOIN(" | ",TRUE,UNIQUE(FILTER(Detalhe_Registro!$C:$C,(Detalhe_Registro!$D:$D=A1655)*(Detalhe_Registro!$E:$E=B1655)*(Detalhe_Registro!$M:$M="SIM")))),"")</f>
        <v/>
      </c>
      <c r="E1655" s="2">
        <f>COUNTIFS(Detalhe_Registro!$D:$D,A1655,Detalhe_Registro!$E:$E,B1655,Detalhe_Registro!$M:$M,"SIM")</f>
        <v/>
      </c>
      <c r="F1655" s="2">
        <f>IFERROR(MAXIFS(Detalhe_Registro!$N:$N,Detalhe_Registro!$D:$D,A1655,Detalhe_Registro!$E:$E,B1655,Detalhe_Registro!$M:$M,"SIM"),0)</f>
        <v/>
      </c>
      <c r="G1655" s="2">
        <f>IFERROR(AVERAGEIFS(Detalhe_Registro!$N:$N,Detalhe_Registro!$D:$D,A1655,Detalhe_Registro!$E:$E,B1655,Detalhe_Registro!$M:$M,"SIM"),0)</f>
        <v/>
      </c>
      <c r="H1655" s="2">
        <f>SUMIFS(Detalhe_Registro!$F:$F,Detalhe_Registro!$D:$D,A1655,Detalhe_Registro!$E:$E,B1655,Detalhe_Registro!$M:$M,"SIM")</f>
        <v/>
      </c>
      <c r="I1655" s="2">
        <f>SUMIFS(Detalhe_Registro!$G:$G,Detalhe_Registro!$D:$D,A1655,Detalhe_Registro!$E:$E,B1655,Detalhe_Registro!$M:$M,"SIM")</f>
        <v/>
      </c>
      <c r="J1655" s="2">
        <f>IF(F1655&lt;Premissas!$B$8,"&lt; 1,00",IF(F1655&lt;Premissas!$B$9,"1,00 – 1,19",IF(F1655&lt;Premissas!$B$10,"1,20 – 1,39",IF(F1655&lt;Premissas!$B$11,"1,40 – 1,59",IF(F1655&lt;Premissas!$B$12,"1,60 – 1,99","≥ 2,00")))))</f>
        <v/>
      </c>
      <c r="K1655" s="5">
        <f>IF(F1655&lt;Premissas!$B$8,Premissas!$B$13,IF(F1655&lt;Premissas!$B$9,Premissas!$B$14,IF(F1655&lt;Premissas!$B$10,Premissas!$B$15,IF(F1655&lt;Premissas!$B$11,Premissas!$B$16,IF(F1655&lt;Premissas!$B$12,Premissas!$B$17,Premissas!$B$18)))))</f>
        <v/>
      </c>
      <c r="L1655" s="5">
        <f>K1655/Premissas!$B$4</f>
        <v/>
      </c>
      <c r="M1655" s="2">
        <f>IF(K1655=Premissas!$B$18,"SIM","NÃO")</f>
        <v/>
      </c>
    </row>
    <row r="1656">
      <c r="A1656" s="2" t="inlineStr">
        <is>
          <t>40017117</t>
        </is>
      </c>
      <c r="B1656" s="2" t="inlineStr">
        <is>
          <t>Jose Elenilson De Sousa</t>
        </is>
      </c>
      <c r="C1656" s="2" t="n">
        <v>1965</v>
      </c>
      <c r="D1656" s="2">
        <f>IFERROR(TEXTJOIN(" | ",TRUE,UNIQUE(FILTER(Detalhe_Registro!$C:$C,(Detalhe_Registro!$D:$D=A1656)*(Detalhe_Registro!$E:$E=B1656)*(Detalhe_Registro!$M:$M="SIM")))),"")</f>
        <v/>
      </c>
      <c r="E1656" s="2">
        <f>COUNTIFS(Detalhe_Registro!$D:$D,A1656,Detalhe_Registro!$E:$E,B1656,Detalhe_Registro!$M:$M,"SIM")</f>
        <v/>
      </c>
      <c r="F1656" s="2">
        <f>IFERROR(MAXIFS(Detalhe_Registro!$N:$N,Detalhe_Registro!$D:$D,A1656,Detalhe_Registro!$E:$E,B1656,Detalhe_Registro!$M:$M,"SIM"),0)</f>
        <v/>
      </c>
      <c r="G1656" s="2">
        <f>IFERROR(AVERAGEIFS(Detalhe_Registro!$N:$N,Detalhe_Registro!$D:$D,A1656,Detalhe_Registro!$E:$E,B1656,Detalhe_Registro!$M:$M,"SIM"),0)</f>
        <v/>
      </c>
      <c r="H1656" s="2">
        <f>SUMIFS(Detalhe_Registro!$F:$F,Detalhe_Registro!$D:$D,A1656,Detalhe_Registro!$E:$E,B1656,Detalhe_Registro!$M:$M,"SIM")</f>
        <v/>
      </c>
      <c r="I1656" s="2">
        <f>SUMIFS(Detalhe_Registro!$G:$G,Detalhe_Registro!$D:$D,A1656,Detalhe_Registro!$E:$E,B1656,Detalhe_Registro!$M:$M,"SIM")</f>
        <v/>
      </c>
      <c r="J1656" s="2">
        <f>IF(F1656&lt;Premissas!$B$8,"&lt; 1,00",IF(F1656&lt;Premissas!$B$9,"1,00 – 1,19",IF(F1656&lt;Premissas!$B$10,"1,20 – 1,39",IF(F1656&lt;Premissas!$B$11,"1,40 – 1,59",IF(F1656&lt;Premissas!$B$12,"1,60 – 1,99","≥ 2,00")))))</f>
        <v/>
      </c>
      <c r="K1656" s="5">
        <f>IF(F1656&lt;Premissas!$B$8,Premissas!$B$13,IF(F1656&lt;Premissas!$B$9,Premissas!$B$14,IF(F1656&lt;Premissas!$B$10,Premissas!$B$15,IF(F1656&lt;Premissas!$B$11,Premissas!$B$16,IF(F1656&lt;Premissas!$B$12,Premissas!$B$17,Premissas!$B$18)))))</f>
        <v/>
      </c>
      <c r="L1656" s="5">
        <f>K1656/Premissas!$B$4</f>
        <v/>
      </c>
      <c r="M1656" s="2">
        <f>IF(K1656=Premissas!$B$18,"SIM","NÃO")</f>
        <v/>
      </c>
    </row>
    <row r="1657">
      <c r="A1657" s="2" t="inlineStr">
        <is>
          <t>372460</t>
        </is>
      </c>
      <c r="B1657" s="2" t="inlineStr">
        <is>
          <t>Jose Junior Gomes Dias</t>
        </is>
      </c>
      <c r="C1657" s="2" t="n">
        <v>1965</v>
      </c>
      <c r="D1657" s="2">
        <f>IFERROR(TEXTJOIN(" | ",TRUE,UNIQUE(FILTER(Detalhe_Registro!$C:$C,(Detalhe_Registro!$D:$D=A1657)*(Detalhe_Registro!$E:$E=B1657)*(Detalhe_Registro!$M:$M="SIM")))),"")</f>
        <v/>
      </c>
      <c r="E1657" s="2">
        <f>COUNTIFS(Detalhe_Registro!$D:$D,A1657,Detalhe_Registro!$E:$E,B1657,Detalhe_Registro!$M:$M,"SIM")</f>
        <v/>
      </c>
      <c r="F1657" s="2">
        <f>IFERROR(MAXIFS(Detalhe_Registro!$N:$N,Detalhe_Registro!$D:$D,A1657,Detalhe_Registro!$E:$E,B1657,Detalhe_Registro!$M:$M,"SIM"),0)</f>
        <v/>
      </c>
      <c r="G1657" s="2">
        <f>IFERROR(AVERAGEIFS(Detalhe_Registro!$N:$N,Detalhe_Registro!$D:$D,A1657,Detalhe_Registro!$E:$E,B1657,Detalhe_Registro!$M:$M,"SIM"),0)</f>
        <v/>
      </c>
      <c r="H1657" s="2">
        <f>SUMIFS(Detalhe_Registro!$F:$F,Detalhe_Registro!$D:$D,A1657,Detalhe_Registro!$E:$E,B1657,Detalhe_Registro!$M:$M,"SIM")</f>
        <v/>
      </c>
      <c r="I1657" s="2">
        <f>SUMIFS(Detalhe_Registro!$G:$G,Detalhe_Registro!$D:$D,A1657,Detalhe_Registro!$E:$E,B1657,Detalhe_Registro!$M:$M,"SIM")</f>
        <v/>
      </c>
      <c r="J1657" s="2">
        <f>IF(F1657&lt;Premissas!$B$8,"&lt; 1,00",IF(F1657&lt;Premissas!$B$9,"1,00 – 1,19",IF(F1657&lt;Premissas!$B$10,"1,20 – 1,39",IF(F1657&lt;Premissas!$B$11,"1,40 – 1,59",IF(F1657&lt;Premissas!$B$12,"1,60 – 1,99","≥ 2,00")))))</f>
        <v/>
      </c>
      <c r="K1657" s="5">
        <f>IF(F1657&lt;Premissas!$B$8,Premissas!$B$13,IF(F1657&lt;Premissas!$B$9,Premissas!$B$14,IF(F1657&lt;Premissas!$B$10,Premissas!$B$15,IF(F1657&lt;Premissas!$B$11,Premissas!$B$16,IF(F1657&lt;Premissas!$B$12,Premissas!$B$17,Premissas!$B$18)))))</f>
        <v/>
      </c>
      <c r="L1657" s="5">
        <f>K1657/Premissas!$B$4</f>
        <v/>
      </c>
      <c r="M1657" s="2">
        <f>IF(K1657=Premissas!$B$18,"SIM","NÃO")</f>
        <v/>
      </c>
    </row>
    <row r="1658">
      <c r="A1658" s="2" t="inlineStr">
        <is>
          <t>205508</t>
        </is>
      </c>
      <c r="B1658" s="2" t="inlineStr">
        <is>
          <t>Jose Lopes Dos Santos</t>
        </is>
      </c>
      <c r="C1658" s="2" t="n">
        <v>1965</v>
      </c>
      <c r="D1658" s="2">
        <f>IFERROR(TEXTJOIN(" | ",TRUE,UNIQUE(FILTER(Detalhe_Registro!$C:$C,(Detalhe_Registro!$D:$D=A1658)*(Detalhe_Registro!$E:$E=B1658)*(Detalhe_Registro!$M:$M="SIM")))),"")</f>
        <v/>
      </c>
      <c r="E1658" s="2">
        <f>COUNTIFS(Detalhe_Registro!$D:$D,A1658,Detalhe_Registro!$E:$E,B1658,Detalhe_Registro!$M:$M,"SIM")</f>
        <v/>
      </c>
      <c r="F1658" s="2">
        <f>IFERROR(MAXIFS(Detalhe_Registro!$N:$N,Detalhe_Registro!$D:$D,A1658,Detalhe_Registro!$E:$E,B1658,Detalhe_Registro!$M:$M,"SIM"),0)</f>
        <v/>
      </c>
      <c r="G1658" s="2">
        <f>IFERROR(AVERAGEIFS(Detalhe_Registro!$N:$N,Detalhe_Registro!$D:$D,A1658,Detalhe_Registro!$E:$E,B1658,Detalhe_Registro!$M:$M,"SIM"),0)</f>
        <v/>
      </c>
      <c r="H1658" s="2">
        <f>SUMIFS(Detalhe_Registro!$F:$F,Detalhe_Registro!$D:$D,A1658,Detalhe_Registro!$E:$E,B1658,Detalhe_Registro!$M:$M,"SIM")</f>
        <v/>
      </c>
      <c r="I1658" s="2">
        <f>SUMIFS(Detalhe_Registro!$G:$G,Detalhe_Registro!$D:$D,A1658,Detalhe_Registro!$E:$E,B1658,Detalhe_Registro!$M:$M,"SIM")</f>
        <v/>
      </c>
      <c r="J1658" s="2">
        <f>IF(F1658&lt;Premissas!$B$8,"&lt; 1,00",IF(F1658&lt;Premissas!$B$9,"1,00 – 1,19",IF(F1658&lt;Premissas!$B$10,"1,20 – 1,39",IF(F1658&lt;Premissas!$B$11,"1,40 – 1,59",IF(F1658&lt;Premissas!$B$12,"1,60 – 1,99","≥ 2,00")))))</f>
        <v/>
      </c>
      <c r="K1658" s="5">
        <f>IF(F1658&lt;Premissas!$B$8,Premissas!$B$13,IF(F1658&lt;Premissas!$B$9,Premissas!$B$14,IF(F1658&lt;Premissas!$B$10,Premissas!$B$15,IF(F1658&lt;Premissas!$B$11,Premissas!$B$16,IF(F1658&lt;Premissas!$B$12,Premissas!$B$17,Premissas!$B$18)))))</f>
        <v/>
      </c>
      <c r="L1658" s="5">
        <f>K1658/Premissas!$B$4</f>
        <v/>
      </c>
      <c r="M1658" s="2">
        <f>IF(K1658=Premissas!$B$18,"SIM","NÃO")</f>
        <v/>
      </c>
    </row>
    <row r="1659">
      <c r="A1659" s="2" t="inlineStr">
        <is>
          <t>5613329</t>
        </is>
      </c>
      <c r="B1659" s="2" t="inlineStr">
        <is>
          <t>Jose Orlando Dos Santos Silva</t>
        </is>
      </c>
      <c r="C1659" s="2" t="n">
        <v>1965</v>
      </c>
      <c r="D1659" s="2">
        <f>IFERROR(TEXTJOIN(" | ",TRUE,UNIQUE(FILTER(Detalhe_Registro!$C:$C,(Detalhe_Registro!$D:$D=A1659)*(Detalhe_Registro!$E:$E=B1659)*(Detalhe_Registro!$M:$M="SIM")))),"")</f>
        <v/>
      </c>
      <c r="E1659" s="2">
        <f>COUNTIFS(Detalhe_Registro!$D:$D,A1659,Detalhe_Registro!$E:$E,B1659,Detalhe_Registro!$M:$M,"SIM")</f>
        <v/>
      </c>
      <c r="F1659" s="2">
        <f>IFERROR(MAXIFS(Detalhe_Registro!$N:$N,Detalhe_Registro!$D:$D,A1659,Detalhe_Registro!$E:$E,B1659,Detalhe_Registro!$M:$M,"SIM"),0)</f>
        <v/>
      </c>
      <c r="G1659" s="2">
        <f>IFERROR(AVERAGEIFS(Detalhe_Registro!$N:$N,Detalhe_Registro!$D:$D,A1659,Detalhe_Registro!$E:$E,B1659,Detalhe_Registro!$M:$M,"SIM"),0)</f>
        <v/>
      </c>
      <c r="H1659" s="2">
        <f>SUMIFS(Detalhe_Registro!$F:$F,Detalhe_Registro!$D:$D,A1659,Detalhe_Registro!$E:$E,B1659,Detalhe_Registro!$M:$M,"SIM")</f>
        <v/>
      </c>
      <c r="I1659" s="2">
        <f>SUMIFS(Detalhe_Registro!$G:$G,Detalhe_Registro!$D:$D,A1659,Detalhe_Registro!$E:$E,B1659,Detalhe_Registro!$M:$M,"SIM")</f>
        <v/>
      </c>
      <c r="J1659" s="2">
        <f>IF(F1659&lt;Premissas!$B$8,"&lt; 1,00",IF(F1659&lt;Premissas!$B$9,"1,00 – 1,19",IF(F1659&lt;Premissas!$B$10,"1,20 – 1,39",IF(F1659&lt;Premissas!$B$11,"1,40 – 1,59",IF(F1659&lt;Premissas!$B$12,"1,60 – 1,99","≥ 2,00")))))</f>
        <v/>
      </c>
      <c r="K1659" s="5">
        <f>IF(F1659&lt;Premissas!$B$8,Premissas!$B$13,IF(F1659&lt;Premissas!$B$9,Premissas!$B$14,IF(F1659&lt;Premissas!$B$10,Premissas!$B$15,IF(F1659&lt;Premissas!$B$11,Premissas!$B$16,IF(F1659&lt;Premissas!$B$12,Premissas!$B$17,Premissas!$B$18)))))</f>
        <v/>
      </c>
      <c r="L1659" s="5">
        <f>K1659/Premissas!$B$4</f>
        <v/>
      </c>
      <c r="M1659" s="2">
        <f>IF(K1659=Premissas!$B$18,"SIM","NÃO")</f>
        <v/>
      </c>
    </row>
    <row r="1660">
      <c r="A1660" s="2" t="inlineStr">
        <is>
          <t>688778</t>
        </is>
      </c>
      <c r="B1660" s="2" t="inlineStr">
        <is>
          <t>Jose Vagner Faustino</t>
        </is>
      </c>
      <c r="C1660" s="2" t="n">
        <v>1965</v>
      </c>
      <c r="D1660" s="2">
        <f>IFERROR(TEXTJOIN(" | ",TRUE,UNIQUE(FILTER(Detalhe_Registro!$C:$C,(Detalhe_Registro!$D:$D=A1660)*(Detalhe_Registro!$E:$E=B1660)*(Detalhe_Registro!$M:$M="SIM")))),"")</f>
        <v/>
      </c>
      <c r="E1660" s="2">
        <f>COUNTIFS(Detalhe_Registro!$D:$D,A1660,Detalhe_Registro!$E:$E,B1660,Detalhe_Registro!$M:$M,"SIM")</f>
        <v/>
      </c>
      <c r="F1660" s="2">
        <f>IFERROR(MAXIFS(Detalhe_Registro!$N:$N,Detalhe_Registro!$D:$D,A1660,Detalhe_Registro!$E:$E,B1660,Detalhe_Registro!$M:$M,"SIM"),0)</f>
        <v/>
      </c>
      <c r="G1660" s="2">
        <f>IFERROR(AVERAGEIFS(Detalhe_Registro!$N:$N,Detalhe_Registro!$D:$D,A1660,Detalhe_Registro!$E:$E,B1660,Detalhe_Registro!$M:$M,"SIM"),0)</f>
        <v/>
      </c>
      <c r="H1660" s="2">
        <f>SUMIFS(Detalhe_Registro!$F:$F,Detalhe_Registro!$D:$D,A1660,Detalhe_Registro!$E:$E,B1660,Detalhe_Registro!$M:$M,"SIM")</f>
        <v/>
      </c>
      <c r="I1660" s="2">
        <f>SUMIFS(Detalhe_Registro!$G:$G,Detalhe_Registro!$D:$D,A1660,Detalhe_Registro!$E:$E,B1660,Detalhe_Registro!$M:$M,"SIM")</f>
        <v/>
      </c>
      <c r="J1660" s="2">
        <f>IF(F1660&lt;Premissas!$B$8,"&lt; 1,00",IF(F1660&lt;Premissas!$B$9,"1,00 – 1,19",IF(F1660&lt;Premissas!$B$10,"1,20 – 1,39",IF(F1660&lt;Premissas!$B$11,"1,40 – 1,59",IF(F1660&lt;Premissas!$B$12,"1,60 – 1,99","≥ 2,00")))))</f>
        <v/>
      </c>
      <c r="K1660" s="5">
        <f>IF(F1660&lt;Premissas!$B$8,Premissas!$B$13,IF(F1660&lt;Premissas!$B$9,Premissas!$B$14,IF(F1660&lt;Premissas!$B$10,Premissas!$B$15,IF(F1660&lt;Premissas!$B$11,Premissas!$B$16,IF(F1660&lt;Premissas!$B$12,Premissas!$B$17,Premissas!$B$18)))))</f>
        <v/>
      </c>
      <c r="L1660" s="5">
        <f>K1660/Premissas!$B$4</f>
        <v/>
      </c>
      <c r="M1660" s="2">
        <f>IF(K1660=Premissas!$B$18,"SIM","NÃO")</f>
        <v/>
      </c>
    </row>
    <row r="1661">
      <c r="A1661" s="2" t="inlineStr">
        <is>
          <t>5614392</t>
        </is>
      </c>
      <c r="B1661" s="2" t="inlineStr">
        <is>
          <t>Joseane Dos Santos Castro Boffo</t>
        </is>
      </c>
      <c r="C1661" s="2" t="n">
        <v>1965</v>
      </c>
      <c r="D1661" s="2">
        <f>IFERROR(TEXTJOIN(" | ",TRUE,UNIQUE(FILTER(Detalhe_Registro!$C:$C,(Detalhe_Registro!$D:$D=A1661)*(Detalhe_Registro!$E:$E=B1661)*(Detalhe_Registro!$M:$M="SIM")))),"")</f>
        <v/>
      </c>
      <c r="E1661" s="2">
        <f>COUNTIFS(Detalhe_Registro!$D:$D,A1661,Detalhe_Registro!$E:$E,B1661,Detalhe_Registro!$M:$M,"SIM")</f>
        <v/>
      </c>
      <c r="F1661" s="2">
        <f>IFERROR(MAXIFS(Detalhe_Registro!$N:$N,Detalhe_Registro!$D:$D,A1661,Detalhe_Registro!$E:$E,B1661,Detalhe_Registro!$M:$M,"SIM"),0)</f>
        <v/>
      </c>
      <c r="G1661" s="2">
        <f>IFERROR(AVERAGEIFS(Detalhe_Registro!$N:$N,Detalhe_Registro!$D:$D,A1661,Detalhe_Registro!$E:$E,B1661,Detalhe_Registro!$M:$M,"SIM"),0)</f>
        <v/>
      </c>
      <c r="H1661" s="2">
        <f>SUMIFS(Detalhe_Registro!$F:$F,Detalhe_Registro!$D:$D,A1661,Detalhe_Registro!$E:$E,B1661,Detalhe_Registro!$M:$M,"SIM")</f>
        <v/>
      </c>
      <c r="I1661" s="2">
        <f>SUMIFS(Detalhe_Registro!$G:$G,Detalhe_Registro!$D:$D,A1661,Detalhe_Registro!$E:$E,B1661,Detalhe_Registro!$M:$M,"SIM")</f>
        <v/>
      </c>
      <c r="J1661" s="2">
        <f>IF(F1661&lt;Premissas!$B$8,"&lt; 1,00",IF(F1661&lt;Premissas!$B$9,"1,00 – 1,19",IF(F1661&lt;Premissas!$B$10,"1,20 – 1,39",IF(F1661&lt;Premissas!$B$11,"1,40 – 1,59",IF(F1661&lt;Premissas!$B$12,"1,60 – 1,99","≥ 2,00")))))</f>
        <v/>
      </c>
      <c r="K1661" s="5">
        <f>IF(F1661&lt;Premissas!$B$8,Premissas!$B$13,IF(F1661&lt;Premissas!$B$9,Premissas!$B$14,IF(F1661&lt;Premissas!$B$10,Premissas!$B$15,IF(F1661&lt;Premissas!$B$11,Premissas!$B$16,IF(F1661&lt;Premissas!$B$12,Premissas!$B$17,Premissas!$B$18)))))</f>
        <v/>
      </c>
      <c r="L1661" s="5">
        <f>K1661/Premissas!$B$4</f>
        <v/>
      </c>
      <c r="M1661" s="2">
        <f>IF(K1661=Premissas!$B$18,"SIM","NÃO")</f>
        <v/>
      </c>
    </row>
    <row r="1662">
      <c r="A1662" s="2" t="inlineStr">
        <is>
          <t>422170</t>
        </is>
      </c>
      <c r="B1662" s="2" t="inlineStr">
        <is>
          <t>Joselina Maria Dos Santos Viana</t>
        </is>
      </c>
      <c r="C1662" s="2" t="n">
        <v>1965</v>
      </c>
      <c r="D1662" s="2">
        <f>IFERROR(TEXTJOIN(" | ",TRUE,UNIQUE(FILTER(Detalhe_Registro!$C:$C,(Detalhe_Registro!$D:$D=A1662)*(Detalhe_Registro!$E:$E=B1662)*(Detalhe_Registro!$M:$M="SIM")))),"")</f>
        <v/>
      </c>
      <c r="E1662" s="2">
        <f>COUNTIFS(Detalhe_Registro!$D:$D,A1662,Detalhe_Registro!$E:$E,B1662,Detalhe_Registro!$M:$M,"SIM")</f>
        <v/>
      </c>
      <c r="F1662" s="2">
        <f>IFERROR(MAXIFS(Detalhe_Registro!$N:$N,Detalhe_Registro!$D:$D,A1662,Detalhe_Registro!$E:$E,B1662,Detalhe_Registro!$M:$M,"SIM"),0)</f>
        <v/>
      </c>
      <c r="G1662" s="2">
        <f>IFERROR(AVERAGEIFS(Detalhe_Registro!$N:$N,Detalhe_Registro!$D:$D,A1662,Detalhe_Registro!$E:$E,B1662,Detalhe_Registro!$M:$M,"SIM"),0)</f>
        <v/>
      </c>
      <c r="H1662" s="2">
        <f>SUMIFS(Detalhe_Registro!$F:$F,Detalhe_Registro!$D:$D,A1662,Detalhe_Registro!$E:$E,B1662,Detalhe_Registro!$M:$M,"SIM")</f>
        <v/>
      </c>
      <c r="I1662" s="2">
        <f>SUMIFS(Detalhe_Registro!$G:$G,Detalhe_Registro!$D:$D,A1662,Detalhe_Registro!$E:$E,B1662,Detalhe_Registro!$M:$M,"SIM")</f>
        <v/>
      </c>
      <c r="J1662" s="2">
        <f>IF(F1662&lt;Premissas!$B$8,"&lt; 1,00",IF(F1662&lt;Premissas!$B$9,"1,00 – 1,19",IF(F1662&lt;Premissas!$B$10,"1,20 – 1,39",IF(F1662&lt;Premissas!$B$11,"1,40 – 1,59",IF(F1662&lt;Premissas!$B$12,"1,60 – 1,99","≥ 2,00")))))</f>
        <v/>
      </c>
      <c r="K1662" s="5">
        <f>IF(F1662&lt;Premissas!$B$8,Premissas!$B$13,IF(F1662&lt;Premissas!$B$9,Premissas!$B$14,IF(F1662&lt;Premissas!$B$10,Premissas!$B$15,IF(F1662&lt;Premissas!$B$11,Premissas!$B$16,IF(F1662&lt;Premissas!$B$12,Premissas!$B$17,Premissas!$B$18)))))</f>
        <v/>
      </c>
      <c r="L1662" s="5">
        <f>K1662/Premissas!$B$4</f>
        <v/>
      </c>
      <c r="M1662" s="2">
        <f>IF(K1662=Premissas!$B$18,"SIM","NÃO")</f>
        <v/>
      </c>
    </row>
    <row r="1663">
      <c r="A1663" s="2" t="inlineStr">
        <is>
          <t>5522595</t>
        </is>
      </c>
      <c r="B1663" s="2" t="inlineStr">
        <is>
          <t>Joseneto Queiroz De Souza</t>
        </is>
      </c>
      <c r="C1663" s="2" t="n">
        <v>1965</v>
      </c>
      <c r="D1663" s="2">
        <f>IFERROR(TEXTJOIN(" | ",TRUE,UNIQUE(FILTER(Detalhe_Registro!$C:$C,(Detalhe_Registro!$D:$D=A1663)*(Detalhe_Registro!$E:$E=B1663)*(Detalhe_Registro!$M:$M="SIM")))),"")</f>
        <v/>
      </c>
      <c r="E1663" s="2">
        <f>COUNTIFS(Detalhe_Registro!$D:$D,A1663,Detalhe_Registro!$E:$E,B1663,Detalhe_Registro!$M:$M,"SIM")</f>
        <v/>
      </c>
      <c r="F1663" s="2">
        <f>IFERROR(MAXIFS(Detalhe_Registro!$N:$N,Detalhe_Registro!$D:$D,A1663,Detalhe_Registro!$E:$E,B1663,Detalhe_Registro!$M:$M,"SIM"),0)</f>
        <v/>
      </c>
      <c r="G1663" s="2">
        <f>IFERROR(AVERAGEIFS(Detalhe_Registro!$N:$N,Detalhe_Registro!$D:$D,A1663,Detalhe_Registro!$E:$E,B1663,Detalhe_Registro!$M:$M,"SIM"),0)</f>
        <v/>
      </c>
      <c r="H1663" s="2">
        <f>SUMIFS(Detalhe_Registro!$F:$F,Detalhe_Registro!$D:$D,A1663,Detalhe_Registro!$E:$E,B1663,Detalhe_Registro!$M:$M,"SIM")</f>
        <v/>
      </c>
      <c r="I1663" s="2">
        <f>SUMIFS(Detalhe_Registro!$G:$G,Detalhe_Registro!$D:$D,A1663,Detalhe_Registro!$E:$E,B1663,Detalhe_Registro!$M:$M,"SIM")</f>
        <v/>
      </c>
      <c r="J1663" s="2">
        <f>IF(F1663&lt;Premissas!$B$8,"&lt; 1,00",IF(F1663&lt;Premissas!$B$9,"1,00 – 1,19",IF(F1663&lt;Premissas!$B$10,"1,20 – 1,39",IF(F1663&lt;Premissas!$B$11,"1,40 – 1,59",IF(F1663&lt;Premissas!$B$12,"1,60 – 1,99","≥ 2,00")))))</f>
        <v/>
      </c>
      <c r="K1663" s="5">
        <f>IF(F1663&lt;Premissas!$B$8,Premissas!$B$13,IF(F1663&lt;Premissas!$B$9,Premissas!$B$14,IF(F1663&lt;Premissas!$B$10,Premissas!$B$15,IF(F1663&lt;Premissas!$B$11,Premissas!$B$16,IF(F1663&lt;Premissas!$B$12,Premissas!$B$17,Premissas!$B$18)))))</f>
        <v/>
      </c>
      <c r="L1663" s="5">
        <f>K1663/Premissas!$B$4</f>
        <v/>
      </c>
      <c r="M1663" s="2">
        <f>IF(K1663=Premissas!$B$18,"SIM","NÃO")</f>
        <v/>
      </c>
    </row>
    <row r="1664">
      <c r="A1664" s="2" t="inlineStr">
        <is>
          <t>6013163</t>
        </is>
      </c>
      <c r="B1664" s="2" t="inlineStr">
        <is>
          <t>Joseph Abuchi Anyanwu</t>
        </is>
      </c>
      <c r="C1664" s="2" t="n">
        <v>1965</v>
      </c>
      <c r="D1664" s="2">
        <f>IFERROR(TEXTJOIN(" | ",TRUE,UNIQUE(FILTER(Detalhe_Registro!$C:$C,(Detalhe_Registro!$D:$D=A1664)*(Detalhe_Registro!$E:$E=B1664)*(Detalhe_Registro!$M:$M="SIM")))),"")</f>
        <v/>
      </c>
      <c r="E1664" s="2">
        <f>COUNTIFS(Detalhe_Registro!$D:$D,A1664,Detalhe_Registro!$E:$E,B1664,Detalhe_Registro!$M:$M,"SIM")</f>
        <v/>
      </c>
      <c r="F1664" s="2">
        <f>IFERROR(MAXIFS(Detalhe_Registro!$N:$N,Detalhe_Registro!$D:$D,A1664,Detalhe_Registro!$E:$E,B1664,Detalhe_Registro!$M:$M,"SIM"),0)</f>
        <v/>
      </c>
      <c r="G1664" s="2">
        <f>IFERROR(AVERAGEIFS(Detalhe_Registro!$N:$N,Detalhe_Registro!$D:$D,A1664,Detalhe_Registro!$E:$E,B1664,Detalhe_Registro!$M:$M,"SIM"),0)</f>
        <v/>
      </c>
      <c r="H1664" s="2">
        <f>SUMIFS(Detalhe_Registro!$F:$F,Detalhe_Registro!$D:$D,A1664,Detalhe_Registro!$E:$E,B1664,Detalhe_Registro!$M:$M,"SIM")</f>
        <v/>
      </c>
      <c r="I1664" s="2">
        <f>SUMIFS(Detalhe_Registro!$G:$G,Detalhe_Registro!$D:$D,A1664,Detalhe_Registro!$E:$E,B1664,Detalhe_Registro!$M:$M,"SIM")</f>
        <v/>
      </c>
      <c r="J1664" s="2">
        <f>IF(F1664&lt;Premissas!$B$8,"&lt; 1,00",IF(F1664&lt;Premissas!$B$9,"1,00 – 1,19",IF(F1664&lt;Premissas!$B$10,"1,20 – 1,39",IF(F1664&lt;Premissas!$B$11,"1,40 – 1,59",IF(F1664&lt;Premissas!$B$12,"1,60 – 1,99","≥ 2,00")))))</f>
        <v/>
      </c>
      <c r="K1664" s="5">
        <f>IF(F1664&lt;Premissas!$B$8,Premissas!$B$13,IF(F1664&lt;Premissas!$B$9,Premissas!$B$14,IF(F1664&lt;Premissas!$B$10,Premissas!$B$15,IF(F1664&lt;Premissas!$B$11,Premissas!$B$16,IF(F1664&lt;Premissas!$B$12,Premissas!$B$17,Premissas!$B$18)))))</f>
        <v/>
      </c>
      <c r="L1664" s="5">
        <f>K1664/Premissas!$B$4</f>
        <v/>
      </c>
      <c r="M1664" s="2">
        <f>IF(K1664=Premissas!$B$18,"SIM","NÃO")</f>
        <v/>
      </c>
    </row>
    <row r="1665">
      <c r="A1665" s="2" t="inlineStr">
        <is>
          <t>559507</t>
        </is>
      </c>
      <c r="B1665" s="2" t="inlineStr">
        <is>
          <t>Josivaldo Antonio Da Silva</t>
        </is>
      </c>
      <c r="C1665" s="2" t="n">
        <v>1965</v>
      </c>
      <c r="D1665" s="2">
        <f>IFERROR(TEXTJOIN(" | ",TRUE,UNIQUE(FILTER(Detalhe_Registro!$C:$C,(Detalhe_Registro!$D:$D=A1665)*(Detalhe_Registro!$E:$E=B1665)*(Detalhe_Registro!$M:$M="SIM")))),"")</f>
        <v/>
      </c>
      <c r="E1665" s="2">
        <f>COUNTIFS(Detalhe_Registro!$D:$D,A1665,Detalhe_Registro!$E:$E,B1665,Detalhe_Registro!$M:$M,"SIM")</f>
        <v/>
      </c>
      <c r="F1665" s="2">
        <f>IFERROR(MAXIFS(Detalhe_Registro!$N:$N,Detalhe_Registro!$D:$D,A1665,Detalhe_Registro!$E:$E,B1665,Detalhe_Registro!$M:$M,"SIM"),0)</f>
        <v/>
      </c>
      <c r="G1665" s="2">
        <f>IFERROR(AVERAGEIFS(Detalhe_Registro!$N:$N,Detalhe_Registro!$D:$D,A1665,Detalhe_Registro!$E:$E,B1665,Detalhe_Registro!$M:$M,"SIM"),0)</f>
        <v/>
      </c>
      <c r="H1665" s="2">
        <f>SUMIFS(Detalhe_Registro!$F:$F,Detalhe_Registro!$D:$D,A1665,Detalhe_Registro!$E:$E,B1665,Detalhe_Registro!$M:$M,"SIM")</f>
        <v/>
      </c>
      <c r="I1665" s="2">
        <f>SUMIFS(Detalhe_Registro!$G:$G,Detalhe_Registro!$D:$D,A1665,Detalhe_Registro!$E:$E,B1665,Detalhe_Registro!$M:$M,"SIM")</f>
        <v/>
      </c>
      <c r="J1665" s="2">
        <f>IF(F1665&lt;Premissas!$B$8,"&lt; 1,00",IF(F1665&lt;Premissas!$B$9,"1,00 – 1,19",IF(F1665&lt;Premissas!$B$10,"1,20 – 1,39",IF(F1665&lt;Premissas!$B$11,"1,40 – 1,59",IF(F1665&lt;Premissas!$B$12,"1,60 – 1,99","≥ 2,00")))))</f>
        <v/>
      </c>
      <c r="K1665" s="5">
        <f>IF(F1665&lt;Premissas!$B$8,Premissas!$B$13,IF(F1665&lt;Premissas!$B$9,Premissas!$B$14,IF(F1665&lt;Premissas!$B$10,Premissas!$B$15,IF(F1665&lt;Premissas!$B$11,Premissas!$B$16,IF(F1665&lt;Premissas!$B$12,Premissas!$B$17,Premissas!$B$18)))))</f>
        <v/>
      </c>
      <c r="L1665" s="5">
        <f>K1665/Premissas!$B$4</f>
        <v/>
      </c>
      <c r="M1665" s="2">
        <f>IF(K1665=Premissas!$B$18,"SIM","NÃO")</f>
        <v/>
      </c>
    </row>
    <row r="1666">
      <c r="A1666" s="2" t="inlineStr">
        <is>
          <t>6019820</t>
        </is>
      </c>
      <c r="B1666" s="2" t="inlineStr">
        <is>
          <t>Jude Nwabueze Eze</t>
        </is>
      </c>
      <c r="C1666" s="2" t="n">
        <v>1965</v>
      </c>
      <c r="D1666" s="2">
        <f>IFERROR(TEXTJOIN(" | ",TRUE,UNIQUE(FILTER(Detalhe_Registro!$C:$C,(Detalhe_Registro!$D:$D=A1666)*(Detalhe_Registro!$E:$E=B1666)*(Detalhe_Registro!$M:$M="SIM")))),"")</f>
        <v/>
      </c>
      <c r="E1666" s="2">
        <f>COUNTIFS(Detalhe_Registro!$D:$D,A1666,Detalhe_Registro!$E:$E,B1666,Detalhe_Registro!$M:$M,"SIM")</f>
        <v/>
      </c>
      <c r="F1666" s="2">
        <f>IFERROR(MAXIFS(Detalhe_Registro!$N:$N,Detalhe_Registro!$D:$D,A1666,Detalhe_Registro!$E:$E,B1666,Detalhe_Registro!$M:$M,"SIM"),0)</f>
        <v/>
      </c>
      <c r="G1666" s="2">
        <f>IFERROR(AVERAGEIFS(Detalhe_Registro!$N:$N,Detalhe_Registro!$D:$D,A1666,Detalhe_Registro!$E:$E,B1666,Detalhe_Registro!$M:$M,"SIM"),0)</f>
        <v/>
      </c>
      <c r="H1666" s="2">
        <f>SUMIFS(Detalhe_Registro!$F:$F,Detalhe_Registro!$D:$D,A1666,Detalhe_Registro!$E:$E,B1666,Detalhe_Registro!$M:$M,"SIM")</f>
        <v/>
      </c>
      <c r="I1666" s="2">
        <f>SUMIFS(Detalhe_Registro!$G:$G,Detalhe_Registro!$D:$D,A1666,Detalhe_Registro!$E:$E,B1666,Detalhe_Registro!$M:$M,"SIM")</f>
        <v/>
      </c>
      <c r="J1666" s="2">
        <f>IF(F1666&lt;Premissas!$B$8,"&lt; 1,00",IF(F1666&lt;Premissas!$B$9,"1,00 – 1,19",IF(F1666&lt;Premissas!$B$10,"1,20 – 1,39",IF(F1666&lt;Premissas!$B$11,"1,40 – 1,59",IF(F1666&lt;Premissas!$B$12,"1,60 – 1,99","≥ 2,00")))))</f>
        <v/>
      </c>
      <c r="K1666" s="5">
        <f>IF(F1666&lt;Premissas!$B$8,Premissas!$B$13,IF(F1666&lt;Premissas!$B$9,Premissas!$B$14,IF(F1666&lt;Premissas!$B$10,Premissas!$B$15,IF(F1666&lt;Premissas!$B$11,Premissas!$B$16,IF(F1666&lt;Premissas!$B$12,Premissas!$B$17,Premissas!$B$18)))))</f>
        <v/>
      </c>
      <c r="L1666" s="5">
        <f>K1666/Premissas!$B$4</f>
        <v/>
      </c>
      <c r="M1666" s="2">
        <f>IF(K1666=Premissas!$B$18,"SIM","NÃO")</f>
        <v/>
      </c>
    </row>
    <row r="1667">
      <c r="A1667" s="2" t="inlineStr">
        <is>
          <t>6029116</t>
        </is>
      </c>
      <c r="B1667" s="2" t="inlineStr">
        <is>
          <t>Julio Cesar De Carvalho</t>
        </is>
      </c>
      <c r="C1667" s="2" t="n">
        <v>1965</v>
      </c>
      <c r="D1667" s="2">
        <f>IFERROR(TEXTJOIN(" | ",TRUE,UNIQUE(FILTER(Detalhe_Registro!$C:$C,(Detalhe_Registro!$D:$D=A1667)*(Detalhe_Registro!$E:$E=B1667)*(Detalhe_Registro!$M:$M="SIM")))),"")</f>
        <v/>
      </c>
      <c r="E1667" s="2">
        <f>COUNTIFS(Detalhe_Registro!$D:$D,A1667,Detalhe_Registro!$E:$E,B1667,Detalhe_Registro!$M:$M,"SIM")</f>
        <v/>
      </c>
      <c r="F1667" s="2">
        <f>IFERROR(MAXIFS(Detalhe_Registro!$N:$N,Detalhe_Registro!$D:$D,A1667,Detalhe_Registro!$E:$E,B1667,Detalhe_Registro!$M:$M,"SIM"),0)</f>
        <v/>
      </c>
      <c r="G1667" s="2">
        <f>IFERROR(AVERAGEIFS(Detalhe_Registro!$N:$N,Detalhe_Registro!$D:$D,A1667,Detalhe_Registro!$E:$E,B1667,Detalhe_Registro!$M:$M,"SIM"),0)</f>
        <v/>
      </c>
      <c r="H1667" s="2">
        <f>SUMIFS(Detalhe_Registro!$F:$F,Detalhe_Registro!$D:$D,A1667,Detalhe_Registro!$E:$E,B1667,Detalhe_Registro!$M:$M,"SIM")</f>
        <v/>
      </c>
      <c r="I1667" s="2">
        <f>SUMIFS(Detalhe_Registro!$G:$G,Detalhe_Registro!$D:$D,A1667,Detalhe_Registro!$E:$E,B1667,Detalhe_Registro!$M:$M,"SIM")</f>
        <v/>
      </c>
      <c r="J1667" s="2">
        <f>IF(F1667&lt;Premissas!$B$8,"&lt; 1,00",IF(F1667&lt;Premissas!$B$9,"1,00 – 1,19",IF(F1667&lt;Premissas!$B$10,"1,20 – 1,39",IF(F1667&lt;Premissas!$B$11,"1,40 – 1,59",IF(F1667&lt;Premissas!$B$12,"1,60 – 1,99","≥ 2,00")))))</f>
        <v/>
      </c>
      <c r="K1667" s="5">
        <f>IF(F1667&lt;Premissas!$B$8,Premissas!$B$13,IF(F1667&lt;Premissas!$B$9,Premissas!$B$14,IF(F1667&lt;Premissas!$B$10,Premissas!$B$15,IF(F1667&lt;Premissas!$B$11,Premissas!$B$16,IF(F1667&lt;Premissas!$B$12,Premissas!$B$17,Premissas!$B$18)))))</f>
        <v/>
      </c>
      <c r="L1667" s="5">
        <f>K1667/Premissas!$B$4</f>
        <v/>
      </c>
      <c r="M1667" s="2">
        <f>IF(K1667=Premissas!$B$18,"SIM","NÃO")</f>
        <v/>
      </c>
    </row>
    <row r="1668">
      <c r="A1668" s="2" t="inlineStr">
        <is>
          <t>5853877</t>
        </is>
      </c>
      <c r="B1668" s="2" t="inlineStr">
        <is>
          <t>Julio Cesar Martinho De Andrade</t>
        </is>
      </c>
      <c r="C1668" s="2" t="n">
        <v>1965</v>
      </c>
      <c r="D1668" s="2">
        <f>IFERROR(TEXTJOIN(" | ",TRUE,UNIQUE(FILTER(Detalhe_Registro!$C:$C,(Detalhe_Registro!$D:$D=A1668)*(Detalhe_Registro!$E:$E=B1668)*(Detalhe_Registro!$M:$M="SIM")))),"")</f>
        <v/>
      </c>
      <c r="E1668" s="2">
        <f>COUNTIFS(Detalhe_Registro!$D:$D,A1668,Detalhe_Registro!$E:$E,B1668,Detalhe_Registro!$M:$M,"SIM")</f>
        <v/>
      </c>
      <c r="F1668" s="2">
        <f>IFERROR(MAXIFS(Detalhe_Registro!$N:$N,Detalhe_Registro!$D:$D,A1668,Detalhe_Registro!$E:$E,B1668,Detalhe_Registro!$M:$M,"SIM"),0)</f>
        <v/>
      </c>
      <c r="G1668" s="2">
        <f>IFERROR(AVERAGEIFS(Detalhe_Registro!$N:$N,Detalhe_Registro!$D:$D,A1668,Detalhe_Registro!$E:$E,B1668,Detalhe_Registro!$M:$M,"SIM"),0)</f>
        <v/>
      </c>
      <c r="H1668" s="2">
        <f>SUMIFS(Detalhe_Registro!$F:$F,Detalhe_Registro!$D:$D,A1668,Detalhe_Registro!$E:$E,B1668,Detalhe_Registro!$M:$M,"SIM")</f>
        <v/>
      </c>
      <c r="I1668" s="2">
        <f>SUMIFS(Detalhe_Registro!$G:$G,Detalhe_Registro!$D:$D,A1668,Detalhe_Registro!$E:$E,B1668,Detalhe_Registro!$M:$M,"SIM")</f>
        <v/>
      </c>
      <c r="J1668" s="2">
        <f>IF(F1668&lt;Premissas!$B$8,"&lt; 1,00",IF(F1668&lt;Premissas!$B$9,"1,00 – 1,19",IF(F1668&lt;Premissas!$B$10,"1,20 – 1,39",IF(F1668&lt;Premissas!$B$11,"1,40 – 1,59",IF(F1668&lt;Premissas!$B$12,"1,60 – 1,99","≥ 2,00")))))</f>
        <v/>
      </c>
      <c r="K1668" s="5">
        <f>IF(F1668&lt;Premissas!$B$8,Premissas!$B$13,IF(F1668&lt;Premissas!$B$9,Premissas!$B$14,IF(F1668&lt;Premissas!$B$10,Premissas!$B$15,IF(F1668&lt;Premissas!$B$11,Premissas!$B$16,IF(F1668&lt;Premissas!$B$12,Premissas!$B$17,Premissas!$B$18)))))</f>
        <v/>
      </c>
      <c r="L1668" s="5">
        <f>K1668/Premissas!$B$4</f>
        <v/>
      </c>
      <c r="M1668" s="2">
        <f>IF(K1668=Premissas!$B$18,"SIM","NÃO")</f>
        <v/>
      </c>
    </row>
    <row r="1669">
      <c r="A1669" s="2" t="inlineStr">
        <is>
          <t>5634806</t>
        </is>
      </c>
      <c r="B1669" s="2" t="inlineStr">
        <is>
          <t>KEYTH LIMA DE FONSECA</t>
        </is>
      </c>
      <c r="C1669" s="2" t="n">
        <v>1965</v>
      </c>
      <c r="D1669" s="2">
        <f>IFERROR(TEXTJOIN(" | ",TRUE,UNIQUE(FILTER(Detalhe_Registro!$C:$C,(Detalhe_Registro!$D:$D=A1669)*(Detalhe_Registro!$E:$E=B1669)*(Detalhe_Registro!$M:$M="SIM")))),"")</f>
        <v/>
      </c>
      <c r="E1669" s="2">
        <f>COUNTIFS(Detalhe_Registro!$D:$D,A1669,Detalhe_Registro!$E:$E,B1669,Detalhe_Registro!$M:$M,"SIM")</f>
        <v/>
      </c>
      <c r="F1669" s="2">
        <f>IFERROR(MAXIFS(Detalhe_Registro!$N:$N,Detalhe_Registro!$D:$D,A1669,Detalhe_Registro!$E:$E,B1669,Detalhe_Registro!$M:$M,"SIM"),0)</f>
        <v/>
      </c>
      <c r="G1669" s="2">
        <f>IFERROR(AVERAGEIFS(Detalhe_Registro!$N:$N,Detalhe_Registro!$D:$D,A1669,Detalhe_Registro!$E:$E,B1669,Detalhe_Registro!$M:$M,"SIM"),0)</f>
        <v/>
      </c>
      <c r="H1669" s="2">
        <f>SUMIFS(Detalhe_Registro!$F:$F,Detalhe_Registro!$D:$D,A1669,Detalhe_Registro!$E:$E,B1669,Detalhe_Registro!$M:$M,"SIM")</f>
        <v/>
      </c>
      <c r="I1669" s="2">
        <f>SUMIFS(Detalhe_Registro!$G:$G,Detalhe_Registro!$D:$D,A1669,Detalhe_Registro!$E:$E,B1669,Detalhe_Registro!$M:$M,"SIM")</f>
        <v/>
      </c>
      <c r="J1669" s="2">
        <f>IF(F1669&lt;Premissas!$B$8,"&lt; 1,00",IF(F1669&lt;Premissas!$B$9,"1,00 – 1,19",IF(F1669&lt;Premissas!$B$10,"1,20 – 1,39",IF(F1669&lt;Premissas!$B$11,"1,40 – 1,59",IF(F1669&lt;Premissas!$B$12,"1,60 – 1,99","≥ 2,00")))))</f>
        <v/>
      </c>
      <c r="K1669" s="5">
        <f>IF(F1669&lt;Premissas!$B$8,Premissas!$B$13,IF(F1669&lt;Premissas!$B$9,Premissas!$B$14,IF(F1669&lt;Premissas!$B$10,Premissas!$B$15,IF(F1669&lt;Premissas!$B$11,Premissas!$B$16,IF(F1669&lt;Premissas!$B$12,Premissas!$B$17,Premissas!$B$18)))))</f>
        <v/>
      </c>
      <c r="L1669" s="5">
        <f>K1669/Premissas!$B$4</f>
        <v/>
      </c>
      <c r="M1669" s="2">
        <f>IF(K1669=Premissas!$B$18,"SIM","NÃO")</f>
        <v/>
      </c>
    </row>
    <row r="1670">
      <c r="A1670" s="2" t="inlineStr">
        <is>
          <t>6012221</t>
        </is>
      </c>
      <c r="B1670" s="2" t="inlineStr">
        <is>
          <t>Kamilly Costa Do Rosario Borges</t>
        </is>
      </c>
      <c r="C1670" s="2" t="n">
        <v>1965</v>
      </c>
      <c r="D1670" s="2">
        <f>IFERROR(TEXTJOIN(" | ",TRUE,UNIQUE(FILTER(Detalhe_Registro!$C:$C,(Detalhe_Registro!$D:$D=A1670)*(Detalhe_Registro!$E:$E=B1670)*(Detalhe_Registro!$M:$M="SIM")))),"")</f>
        <v/>
      </c>
      <c r="E1670" s="2">
        <f>COUNTIFS(Detalhe_Registro!$D:$D,A1670,Detalhe_Registro!$E:$E,B1670,Detalhe_Registro!$M:$M,"SIM")</f>
        <v/>
      </c>
      <c r="F1670" s="2">
        <f>IFERROR(MAXIFS(Detalhe_Registro!$N:$N,Detalhe_Registro!$D:$D,A1670,Detalhe_Registro!$E:$E,B1670,Detalhe_Registro!$M:$M,"SIM"),0)</f>
        <v/>
      </c>
      <c r="G1670" s="2">
        <f>IFERROR(AVERAGEIFS(Detalhe_Registro!$N:$N,Detalhe_Registro!$D:$D,A1670,Detalhe_Registro!$E:$E,B1670,Detalhe_Registro!$M:$M,"SIM"),0)</f>
        <v/>
      </c>
      <c r="H1670" s="2">
        <f>SUMIFS(Detalhe_Registro!$F:$F,Detalhe_Registro!$D:$D,A1670,Detalhe_Registro!$E:$E,B1670,Detalhe_Registro!$M:$M,"SIM")</f>
        <v/>
      </c>
      <c r="I1670" s="2">
        <f>SUMIFS(Detalhe_Registro!$G:$G,Detalhe_Registro!$D:$D,A1670,Detalhe_Registro!$E:$E,B1670,Detalhe_Registro!$M:$M,"SIM")</f>
        <v/>
      </c>
      <c r="J1670" s="2">
        <f>IF(F1670&lt;Premissas!$B$8,"&lt; 1,00",IF(F1670&lt;Premissas!$B$9,"1,00 – 1,19",IF(F1670&lt;Premissas!$B$10,"1,20 – 1,39",IF(F1670&lt;Premissas!$B$11,"1,40 – 1,59",IF(F1670&lt;Premissas!$B$12,"1,60 – 1,99","≥ 2,00")))))</f>
        <v/>
      </c>
      <c r="K1670" s="5">
        <f>IF(F1670&lt;Premissas!$B$8,Premissas!$B$13,IF(F1670&lt;Premissas!$B$9,Premissas!$B$14,IF(F1670&lt;Premissas!$B$10,Premissas!$B$15,IF(F1670&lt;Premissas!$B$11,Premissas!$B$16,IF(F1670&lt;Premissas!$B$12,Premissas!$B$17,Premissas!$B$18)))))</f>
        <v/>
      </c>
      <c r="L1670" s="5">
        <f>K1670/Premissas!$B$4</f>
        <v/>
      </c>
      <c r="M1670" s="2">
        <f>IF(K1670=Premissas!$B$18,"SIM","NÃO")</f>
        <v/>
      </c>
    </row>
    <row r="1671">
      <c r="A1671" s="2" t="inlineStr">
        <is>
          <t>6001238</t>
        </is>
      </c>
      <c r="B1671" s="2" t="inlineStr">
        <is>
          <t>Karine Da Silva Ferreira</t>
        </is>
      </c>
      <c r="C1671" s="2" t="n">
        <v>1965</v>
      </c>
      <c r="D1671" s="2">
        <f>IFERROR(TEXTJOIN(" | ",TRUE,UNIQUE(FILTER(Detalhe_Registro!$C:$C,(Detalhe_Registro!$D:$D=A1671)*(Detalhe_Registro!$E:$E=B1671)*(Detalhe_Registro!$M:$M="SIM")))),"")</f>
        <v/>
      </c>
      <c r="E1671" s="2">
        <f>COUNTIFS(Detalhe_Registro!$D:$D,A1671,Detalhe_Registro!$E:$E,B1671,Detalhe_Registro!$M:$M,"SIM")</f>
        <v/>
      </c>
      <c r="F1671" s="2">
        <f>IFERROR(MAXIFS(Detalhe_Registro!$N:$N,Detalhe_Registro!$D:$D,A1671,Detalhe_Registro!$E:$E,B1671,Detalhe_Registro!$M:$M,"SIM"),0)</f>
        <v/>
      </c>
      <c r="G1671" s="2">
        <f>IFERROR(AVERAGEIFS(Detalhe_Registro!$N:$N,Detalhe_Registro!$D:$D,A1671,Detalhe_Registro!$E:$E,B1671,Detalhe_Registro!$M:$M,"SIM"),0)</f>
        <v/>
      </c>
      <c r="H1671" s="2">
        <f>SUMIFS(Detalhe_Registro!$F:$F,Detalhe_Registro!$D:$D,A1671,Detalhe_Registro!$E:$E,B1671,Detalhe_Registro!$M:$M,"SIM")</f>
        <v/>
      </c>
      <c r="I1671" s="2">
        <f>SUMIFS(Detalhe_Registro!$G:$G,Detalhe_Registro!$D:$D,A1671,Detalhe_Registro!$E:$E,B1671,Detalhe_Registro!$M:$M,"SIM")</f>
        <v/>
      </c>
      <c r="J1671" s="2">
        <f>IF(F1671&lt;Premissas!$B$8,"&lt; 1,00",IF(F1671&lt;Premissas!$B$9,"1,00 – 1,19",IF(F1671&lt;Premissas!$B$10,"1,20 – 1,39",IF(F1671&lt;Premissas!$B$11,"1,40 – 1,59",IF(F1671&lt;Premissas!$B$12,"1,60 – 1,99","≥ 2,00")))))</f>
        <v/>
      </c>
      <c r="K1671" s="5">
        <f>IF(F1671&lt;Premissas!$B$8,Premissas!$B$13,IF(F1671&lt;Premissas!$B$9,Premissas!$B$14,IF(F1671&lt;Premissas!$B$10,Premissas!$B$15,IF(F1671&lt;Premissas!$B$11,Premissas!$B$16,IF(F1671&lt;Premissas!$B$12,Premissas!$B$17,Premissas!$B$18)))))</f>
        <v/>
      </c>
      <c r="L1671" s="5">
        <f>K1671/Premissas!$B$4</f>
        <v/>
      </c>
      <c r="M1671" s="2">
        <f>IF(K1671=Premissas!$B$18,"SIM","NÃO")</f>
        <v/>
      </c>
    </row>
    <row r="1672">
      <c r="A1672" s="2" t="inlineStr">
        <is>
          <t>5488877</t>
        </is>
      </c>
      <c r="B1672" s="2" t="inlineStr">
        <is>
          <t>Kaua Gomes Dos Santos</t>
        </is>
      </c>
      <c r="C1672" s="2" t="n">
        <v>1965</v>
      </c>
      <c r="D1672" s="2">
        <f>IFERROR(TEXTJOIN(" | ",TRUE,UNIQUE(FILTER(Detalhe_Registro!$C:$C,(Detalhe_Registro!$D:$D=A1672)*(Detalhe_Registro!$E:$E=B1672)*(Detalhe_Registro!$M:$M="SIM")))),"")</f>
        <v/>
      </c>
      <c r="E1672" s="2">
        <f>COUNTIFS(Detalhe_Registro!$D:$D,A1672,Detalhe_Registro!$E:$E,B1672,Detalhe_Registro!$M:$M,"SIM")</f>
        <v/>
      </c>
      <c r="F1672" s="2">
        <f>IFERROR(MAXIFS(Detalhe_Registro!$N:$N,Detalhe_Registro!$D:$D,A1672,Detalhe_Registro!$E:$E,B1672,Detalhe_Registro!$M:$M,"SIM"),0)</f>
        <v/>
      </c>
      <c r="G1672" s="2">
        <f>IFERROR(AVERAGEIFS(Detalhe_Registro!$N:$N,Detalhe_Registro!$D:$D,A1672,Detalhe_Registro!$E:$E,B1672,Detalhe_Registro!$M:$M,"SIM"),0)</f>
        <v/>
      </c>
      <c r="H1672" s="2">
        <f>SUMIFS(Detalhe_Registro!$F:$F,Detalhe_Registro!$D:$D,A1672,Detalhe_Registro!$E:$E,B1672,Detalhe_Registro!$M:$M,"SIM")</f>
        <v/>
      </c>
      <c r="I1672" s="2">
        <f>SUMIFS(Detalhe_Registro!$G:$G,Detalhe_Registro!$D:$D,A1672,Detalhe_Registro!$E:$E,B1672,Detalhe_Registro!$M:$M,"SIM")</f>
        <v/>
      </c>
      <c r="J1672" s="2">
        <f>IF(F1672&lt;Premissas!$B$8,"&lt; 1,00",IF(F1672&lt;Premissas!$B$9,"1,00 – 1,19",IF(F1672&lt;Premissas!$B$10,"1,20 – 1,39",IF(F1672&lt;Premissas!$B$11,"1,40 – 1,59",IF(F1672&lt;Premissas!$B$12,"1,60 – 1,99","≥ 2,00")))))</f>
        <v/>
      </c>
      <c r="K1672" s="5">
        <f>IF(F1672&lt;Premissas!$B$8,Premissas!$B$13,IF(F1672&lt;Premissas!$B$9,Premissas!$B$14,IF(F1672&lt;Premissas!$B$10,Premissas!$B$15,IF(F1672&lt;Premissas!$B$11,Premissas!$B$16,IF(F1672&lt;Premissas!$B$12,Premissas!$B$17,Premissas!$B$18)))))</f>
        <v/>
      </c>
      <c r="L1672" s="5">
        <f>K1672/Premissas!$B$4</f>
        <v/>
      </c>
      <c r="M1672" s="2">
        <f>IF(K1672=Premissas!$B$18,"SIM","NÃO")</f>
        <v/>
      </c>
    </row>
    <row r="1673">
      <c r="A1673" s="2" t="inlineStr">
        <is>
          <t>6019323</t>
        </is>
      </c>
      <c r="B1673" s="2" t="inlineStr">
        <is>
          <t>Kauan Gabriel De Lyrio Goncalves</t>
        </is>
      </c>
      <c r="C1673" s="2" t="n">
        <v>1965</v>
      </c>
      <c r="D1673" s="2">
        <f>IFERROR(TEXTJOIN(" | ",TRUE,UNIQUE(FILTER(Detalhe_Registro!$C:$C,(Detalhe_Registro!$D:$D=A1673)*(Detalhe_Registro!$E:$E=B1673)*(Detalhe_Registro!$M:$M="SIM")))),"")</f>
        <v/>
      </c>
      <c r="E1673" s="2">
        <f>COUNTIFS(Detalhe_Registro!$D:$D,A1673,Detalhe_Registro!$E:$E,B1673,Detalhe_Registro!$M:$M,"SIM")</f>
        <v/>
      </c>
      <c r="F1673" s="2">
        <f>IFERROR(MAXIFS(Detalhe_Registro!$N:$N,Detalhe_Registro!$D:$D,A1673,Detalhe_Registro!$E:$E,B1673,Detalhe_Registro!$M:$M,"SIM"),0)</f>
        <v/>
      </c>
      <c r="G1673" s="2">
        <f>IFERROR(AVERAGEIFS(Detalhe_Registro!$N:$N,Detalhe_Registro!$D:$D,A1673,Detalhe_Registro!$E:$E,B1673,Detalhe_Registro!$M:$M,"SIM"),0)</f>
        <v/>
      </c>
      <c r="H1673" s="2">
        <f>SUMIFS(Detalhe_Registro!$F:$F,Detalhe_Registro!$D:$D,A1673,Detalhe_Registro!$E:$E,B1673,Detalhe_Registro!$M:$M,"SIM")</f>
        <v/>
      </c>
      <c r="I1673" s="2">
        <f>SUMIFS(Detalhe_Registro!$G:$G,Detalhe_Registro!$D:$D,A1673,Detalhe_Registro!$E:$E,B1673,Detalhe_Registro!$M:$M,"SIM")</f>
        <v/>
      </c>
      <c r="J1673" s="2">
        <f>IF(F1673&lt;Premissas!$B$8,"&lt; 1,00",IF(F1673&lt;Premissas!$B$9,"1,00 – 1,19",IF(F1673&lt;Premissas!$B$10,"1,20 – 1,39",IF(F1673&lt;Premissas!$B$11,"1,40 – 1,59",IF(F1673&lt;Premissas!$B$12,"1,60 – 1,99","≥ 2,00")))))</f>
        <v/>
      </c>
      <c r="K1673" s="5">
        <f>IF(F1673&lt;Premissas!$B$8,Premissas!$B$13,IF(F1673&lt;Premissas!$B$9,Premissas!$B$14,IF(F1673&lt;Premissas!$B$10,Premissas!$B$15,IF(F1673&lt;Premissas!$B$11,Premissas!$B$16,IF(F1673&lt;Premissas!$B$12,Premissas!$B$17,Premissas!$B$18)))))</f>
        <v/>
      </c>
      <c r="L1673" s="5">
        <f>K1673/Premissas!$B$4</f>
        <v/>
      </c>
      <c r="M1673" s="2">
        <f>IF(K1673=Premissas!$B$18,"SIM","NÃO")</f>
        <v/>
      </c>
    </row>
    <row r="1674">
      <c r="A1674" s="2" t="inlineStr">
        <is>
          <t>5113687</t>
        </is>
      </c>
      <c r="B1674" s="2" t="inlineStr">
        <is>
          <t>Kawan Dickson Jesus Dos Santos</t>
        </is>
      </c>
      <c r="C1674" s="2" t="n">
        <v>1965</v>
      </c>
      <c r="D1674" s="2">
        <f>IFERROR(TEXTJOIN(" | ",TRUE,UNIQUE(FILTER(Detalhe_Registro!$C:$C,(Detalhe_Registro!$D:$D=A1674)*(Detalhe_Registro!$E:$E=B1674)*(Detalhe_Registro!$M:$M="SIM")))),"")</f>
        <v/>
      </c>
      <c r="E1674" s="2">
        <f>COUNTIFS(Detalhe_Registro!$D:$D,A1674,Detalhe_Registro!$E:$E,B1674,Detalhe_Registro!$M:$M,"SIM")</f>
        <v/>
      </c>
      <c r="F1674" s="2">
        <f>IFERROR(MAXIFS(Detalhe_Registro!$N:$N,Detalhe_Registro!$D:$D,A1674,Detalhe_Registro!$E:$E,B1674,Detalhe_Registro!$M:$M,"SIM"),0)</f>
        <v/>
      </c>
      <c r="G1674" s="2">
        <f>IFERROR(AVERAGEIFS(Detalhe_Registro!$N:$N,Detalhe_Registro!$D:$D,A1674,Detalhe_Registro!$E:$E,B1674,Detalhe_Registro!$M:$M,"SIM"),0)</f>
        <v/>
      </c>
      <c r="H1674" s="2">
        <f>SUMIFS(Detalhe_Registro!$F:$F,Detalhe_Registro!$D:$D,A1674,Detalhe_Registro!$E:$E,B1674,Detalhe_Registro!$M:$M,"SIM")</f>
        <v/>
      </c>
      <c r="I1674" s="2">
        <f>SUMIFS(Detalhe_Registro!$G:$G,Detalhe_Registro!$D:$D,A1674,Detalhe_Registro!$E:$E,B1674,Detalhe_Registro!$M:$M,"SIM")</f>
        <v/>
      </c>
      <c r="J1674" s="2">
        <f>IF(F1674&lt;Premissas!$B$8,"&lt; 1,00",IF(F1674&lt;Premissas!$B$9,"1,00 – 1,19",IF(F1674&lt;Premissas!$B$10,"1,20 – 1,39",IF(F1674&lt;Premissas!$B$11,"1,40 – 1,59",IF(F1674&lt;Premissas!$B$12,"1,60 – 1,99","≥ 2,00")))))</f>
        <v/>
      </c>
      <c r="K1674" s="5">
        <f>IF(F1674&lt;Premissas!$B$8,Premissas!$B$13,IF(F1674&lt;Premissas!$B$9,Premissas!$B$14,IF(F1674&lt;Premissas!$B$10,Premissas!$B$15,IF(F1674&lt;Premissas!$B$11,Premissas!$B$16,IF(F1674&lt;Premissas!$B$12,Premissas!$B$17,Premissas!$B$18)))))</f>
        <v/>
      </c>
      <c r="L1674" s="5">
        <f>K1674/Premissas!$B$4</f>
        <v/>
      </c>
      <c r="M1674" s="2">
        <f>IF(K1674=Premissas!$B$18,"SIM","NÃO")</f>
        <v/>
      </c>
    </row>
    <row r="1675">
      <c r="A1675" s="2" t="inlineStr">
        <is>
          <t>5954231</t>
        </is>
      </c>
      <c r="B1675" s="2" t="inlineStr">
        <is>
          <t>Kayke Reis Lima</t>
        </is>
      </c>
      <c r="C1675" s="2" t="n">
        <v>1965</v>
      </c>
      <c r="D1675" s="2">
        <f>IFERROR(TEXTJOIN(" | ",TRUE,UNIQUE(FILTER(Detalhe_Registro!$C:$C,(Detalhe_Registro!$D:$D=A1675)*(Detalhe_Registro!$E:$E=B1675)*(Detalhe_Registro!$M:$M="SIM")))),"")</f>
        <v/>
      </c>
      <c r="E1675" s="2">
        <f>COUNTIFS(Detalhe_Registro!$D:$D,A1675,Detalhe_Registro!$E:$E,B1675,Detalhe_Registro!$M:$M,"SIM")</f>
        <v/>
      </c>
      <c r="F1675" s="2">
        <f>IFERROR(MAXIFS(Detalhe_Registro!$N:$N,Detalhe_Registro!$D:$D,A1675,Detalhe_Registro!$E:$E,B1675,Detalhe_Registro!$M:$M,"SIM"),0)</f>
        <v/>
      </c>
      <c r="G1675" s="2">
        <f>IFERROR(AVERAGEIFS(Detalhe_Registro!$N:$N,Detalhe_Registro!$D:$D,A1675,Detalhe_Registro!$E:$E,B1675,Detalhe_Registro!$M:$M,"SIM"),0)</f>
        <v/>
      </c>
      <c r="H1675" s="2">
        <f>SUMIFS(Detalhe_Registro!$F:$F,Detalhe_Registro!$D:$D,A1675,Detalhe_Registro!$E:$E,B1675,Detalhe_Registro!$M:$M,"SIM")</f>
        <v/>
      </c>
      <c r="I1675" s="2">
        <f>SUMIFS(Detalhe_Registro!$G:$G,Detalhe_Registro!$D:$D,A1675,Detalhe_Registro!$E:$E,B1675,Detalhe_Registro!$M:$M,"SIM")</f>
        <v/>
      </c>
      <c r="J1675" s="2">
        <f>IF(F1675&lt;Premissas!$B$8,"&lt; 1,00",IF(F1675&lt;Premissas!$B$9,"1,00 – 1,19",IF(F1675&lt;Premissas!$B$10,"1,20 – 1,39",IF(F1675&lt;Premissas!$B$11,"1,40 – 1,59",IF(F1675&lt;Premissas!$B$12,"1,60 – 1,99","≥ 2,00")))))</f>
        <v/>
      </c>
      <c r="K1675" s="5">
        <f>IF(F1675&lt;Premissas!$B$8,Premissas!$B$13,IF(F1675&lt;Premissas!$B$9,Premissas!$B$14,IF(F1675&lt;Premissas!$B$10,Premissas!$B$15,IF(F1675&lt;Premissas!$B$11,Premissas!$B$16,IF(F1675&lt;Premissas!$B$12,Premissas!$B$17,Premissas!$B$18)))))</f>
        <v/>
      </c>
      <c r="L1675" s="5">
        <f>K1675/Premissas!$B$4</f>
        <v/>
      </c>
      <c r="M1675" s="2">
        <f>IF(K1675=Premissas!$B$18,"SIM","NÃO")</f>
        <v/>
      </c>
    </row>
    <row r="1676">
      <c r="A1676" s="2" t="inlineStr">
        <is>
          <t>6029035</t>
        </is>
      </c>
      <c r="B1676" s="2" t="inlineStr">
        <is>
          <t>Kelly Cristina Santana De Andrade</t>
        </is>
      </c>
      <c r="C1676" s="2" t="n">
        <v>1965</v>
      </c>
      <c r="D1676" s="2">
        <f>IFERROR(TEXTJOIN(" | ",TRUE,UNIQUE(FILTER(Detalhe_Registro!$C:$C,(Detalhe_Registro!$D:$D=A1676)*(Detalhe_Registro!$E:$E=B1676)*(Detalhe_Registro!$M:$M="SIM")))),"")</f>
        <v/>
      </c>
      <c r="E1676" s="2">
        <f>COUNTIFS(Detalhe_Registro!$D:$D,A1676,Detalhe_Registro!$E:$E,B1676,Detalhe_Registro!$M:$M,"SIM")</f>
        <v/>
      </c>
      <c r="F1676" s="2">
        <f>IFERROR(MAXIFS(Detalhe_Registro!$N:$N,Detalhe_Registro!$D:$D,A1676,Detalhe_Registro!$E:$E,B1676,Detalhe_Registro!$M:$M,"SIM"),0)</f>
        <v/>
      </c>
      <c r="G1676" s="2">
        <f>IFERROR(AVERAGEIFS(Detalhe_Registro!$N:$N,Detalhe_Registro!$D:$D,A1676,Detalhe_Registro!$E:$E,B1676,Detalhe_Registro!$M:$M,"SIM"),0)</f>
        <v/>
      </c>
      <c r="H1676" s="2">
        <f>SUMIFS(Detalhe_Registro!$F:$F,Detalhe_Registro!$D:$D,A1676,Detalhe_Registro!$E:$E,B1676,Detalhe_Registro!$M:$M,"SIM")</f>
        <v/>
      </c>
      <c r="I1676" s="2">
        <f>SUMIFS(Detalhe_Registro!$G:$G,Detalhe_Registro!$D:$D,A1676,Detalhe_Registro!$E:$E,B1676,Detalhe_Registro!$M:$M,"SIM")</f>
        <v/>
      </c>
      <c r="J1676" s="2">
        <f>IF(F1676&lt;Premissas!$B$8,"&lt; 1,00",IF(F1676&lt;Premissas!$B$9,"1,00 – 1,19",IF(F1676&lt;Premissas!$B$10,"1,20 – 1,39",IF(F1676&lt;Premissas!$B$11,"1,40 – 1,59",IF(F1676&lt;Premissas!$B$12,"1,60 – 1,99","≥ 2,00")))))</f>
        <v/>
      </c>
      <c r="K1676" s="5">
        <f>IF(F1676&lt;Premissas!$B$8,Premissas!$B$13,IF(F1676&lt;Premissas!$B$9,Premissas!$B$14,IF(F1676&lt;Premissas!$B$10,Premissas!$B$15,IF(F1676&lt;Premissas!$B$11,Premissas!$B$16,IF(F1676&lt;Premissas!$B$12,Premissas!$B$17,Premissas!$B$18)))))</f>
        <v/>
      </c>
      <c r="L1676" s="5">
        <f>K1676/Premissas!$B$4</f>
        <v/>
      </c>
      <c r="M1676" s="2">
        <f>IF(K1676=Premissas!$B$18,"SIM","NÃO")</f>
        <v/>
      </c>
    </row>
    <row r="1677">
      <c r="A1677" s="2" t="inlineStr">
        <is>
          <t>6010660</t>
        </is>
      </c>
      <c r="B1677" s="2" t="inlineStr">
        <is>
          <t>Kenneth Emenike Atuh</t>
        </is>
      </c>
      <c r="C1677" s="2" t="n">
        <v>1965</v>
      </c>
      <c r="D1677" s="2">
        <f>IFERROR(TEXTJOIN(" | ",TRUE,UNIQUE(FILTER(Detalhe_Registro!$C:$C,(Detalhe_Registro!$D:$D=A1677)*(Detalhe_Registro!$E:$E=B1677)*(Detalhe_Registro!$M:$M="SIM")))),"")</f>
        <v/>
      </c>
      <c r="E1677" s="2">
        <f>COUNTIFS(Detalhe_Registro!$D:$D,A1677,Detalhe_Registro!$E:$E,B1677,Detalhe_Registro!$M:$M,"SIM")</f>
        <v/>
      </c>
      <c r="F1677" s="2">
        <f>IFERROR(MAXIFS(Detalhe_Registro!$N:$N,Detalhe_Registro!$D:$D,A1677,Detalhe_Registro!$E:$E,B1677,Detalhe_Registro!$M:$M,"SIM"),0)</f>
        <v/>
      </c>
      <c r="G1677" s="2">
        <f>IFERROR(AVERAGEIFS(Detalhe_Registro!$N:$N,Detalhe_Registro!$D:$D,A1677,Detalhe_Registro!$E:$E,B1677,Detalhe_Registro!$M:$M,"SIM"),0)</f>
        <v/>
      </c>
      <c r="H1677" s="2">
        <f>SUMIFS(Detalhe_Registro!$F:$F,Detalhe_Registro!$D:$D,A1677,Detalhe_Registro!$E:$E,B1677,Detalhe_Registro!$M:$M,"SIM")</f>
        <v/>
      </c>
      <c r="I1677" s="2">
        <f>SUMIFS(Detalhe_Registro!$G:$G,Detalhe_Registro!$D:$D,A1677,Detalhe_Registro!$E:$E,B1677,Detalhe_Registro!$M:$M,"SIM")</f>
        <v/>
      </c>
      <c r="J1677" s="2">
        <f>IF(F1677&lt;Premissas!$B$8,"&lt; 1,00",IF(F1677&lt;Premissas!$B$9,"1,00 – 1,19",IF(F1677&lt;Premissas!$B$10,"1,20 – 1,39",IF(F1677&lt;Premissas!$B$11,"1,40 – 1,59",IF(F1677&lt;Premissas!$B$12,"1,60 – 1,99","≥ 2,00")))))</f>
        <v/>
      </c>
      <c r="K1677" s="5">
        <f>IF(F1677&lt;Premissas!$B$8,Premissas!$B$13,IF(F1677&lt;Premissas!$B$9,Premissas!$B$14,IF(F1677&lt;Premissas!$B$10,Premissas!$B$15,IF(F1677&lt;Premissas!$B$11,Premissas!$B$16,IF(F1677&lt;Premissas!$B$12,Premissas!$B$17,Premissas!$B$18)))))</f>
        <v/>
      </c>
      <c r="L1677" s="5">
        <f>K1677/Premissas!$B$4</f>
        <v/>
      </c>
      <c r="M1677" s="2">
        <f>IF(K1677=Premissas!$B$18,"SIM","NÃO")</f>
        <v/>
      </c>
    </row>
    <row r="1678">
      <c r="A1678" s="2" t="inlineStr">
        <is>
          <t>6030556</t>
        </is>
      </c>
      <c r="B1678" s="2" t="inlineStr">
        <is>
          <t>Kerolyn Ferreira Rodrigues Pereira</t>
        </is>
      </c>
      <c r="C1678" s="2" t="n">
        <v>1965</v>
      </c>
      <c r="D1678" s="2">
        <f>IFERROR(TEXTJOIN(" | ",TRUE,UNIQUE(FILTER(Detalhe_Registro!$C:$C,(Detalhe_Registro!$D:$D=A1678)*(Detalhe_Registro!$E:$E=B1678)*(Detalhe_Registro!$M:$M="SIM")))),"")</f>
        <v/>
      </c>
      <c r="E1678" s="2">
        <f>COUNTIFS(Detalhe_Registro!$D:$D,A1678,Detalhe_Registro!$E:$E,B1678,Detalhe_Registro!$M:$M,"SIM")</f>
        <v/>
      </c>
      <c r="F1678" s="2">
        <f>IFERROR(MAXIFS(Detalhe_Registro!$N:$N,Detalhe_Registro!$D:$D,A1678,Detalhe_Registro!$E:$E,B1678,Detalhe_Registro!$M:$M,"SIM"),0)</f>
        <v/>
      </c>
      <c r="G1678" s="2">
        <f>IFERROR(AVERAGEIFS(Detalhe_Registro!$N:$N,Detalhe_Registro!$D:$D,A1678,Detalhe_Registro!$E:$E,B1678,Detalhe_Registro!$M:$M,"SIM"),0)</f>
        <v/>
      </c>
      <c r="H1678" s="2">
        <f>SUMIFS(Detalhe_Registro!$F:$F,Detalhe_Registro!$D:$D,A1678,Detalhe_Registro!$E:$E,B1678,Detalhe_Registro!$M:$M,"SIM")</f>
        <v/>
      </c>
      <c r="I1678" s="2">
        <f>SUMIFS(Detalhe_Registro!$G:$G,Detalhe_Registro!$D:$D,A1678,Detalhe_Registro!$E:$E,B1678,Detalhe_Registro!$M:$M,"SIM")</f>
        <v/>
      </c>
      <c r="J1678" s="2">
        <f>IF(F1678&lt;Premissas!$B$8,"&lt; 1,00",IF(F1678&lt;Premissas!$B$9,"1,00 – 1,19",IF(F1678&lt;Premissas!$B$10,"1,20 – 1,39",IF(F1678&lt;Premissas!$B$11,"1,40 – 1,59",IF(F1678&lt;Premissas!$B$12,"1,60 – 1,99","≥ 2,00")))))</f>
        <v/>
      </c>
      <c r="K1678" s="5">
        <f>IF(F1678&lt;Premissas!$B$8,Premissas!$B$13,IF(F1678&lt;Premissas!$B$9,Premissas!$B$14,IF(F1678&lt;Premissas!$B$10,Premissas!$B$15,IF(F1678&lt;Premissas!$B$11,Premissas!$B$16,IF(F1678&lt;Premissas!$B$12,Premissas!$B$17,Premissas!$B$18)))))</f>
        <v/>
      </c>
      <c r="L1678" s="5">
        <f>K1678/Premissas!$B$4</f>
        <v/>
      </c>
      <c r="M1678" s="2">
        <f>IF(K1678=Premissas!$B$18,"SIM","NÃO")</f>
        <v/>
      </c>
    </row>
    <row r="1679">
      <c r="A1679" s="2" t="inlineStr">
        <is>
          <t>5535964</t>
        </is>
      </c>
      <c r="B1679" s="2" t="inlineStr">
        <is>
          <t>Keven Gustavo Rodrigues Pereira</t>
        </is>
      </c>
      <c r="C1679" s="2" t="n">
        <v>1965</v>
      </c>
      <c r="D1679" s="2">
        <f>IFERROR(TEXTJOIN(" | ",TRUE,UNIQUE(FILTER(Detalhe_Registro!$C:$C,(Detalhe_Registro!$D:$D=A1679)*(Detalhe_Registro!$E:$E=B1679)*(Detalhe_Registro!$M:$M="SIM")))),"")</f>
        <v/>
      </c>
      <c r="E1679" s="2">
        <f>COUNTIFS(Detalhe_Registro!$D:$D,A1679,Detalhe_Registro!$E:$E,B1679,Detalhe_Registro!$M:$M,"SIM")</f>
        <v/>
      </c>
      <c r="F1679" s="2">
        <f>IFERROR(MAXIFS(Detalhe_Registro!$N:$N,Detalhe_Registro!$D:$D,A1679,Detalhe_Registro!$E:$E,B1679,Detalhe_Registro!$M:$M,"SIM"),0)</f>
        <v/>
      </c>
      <c r="G1679" s="2">
        <f>IFERROR(AVERAGEIFS(Detalhe_Registro!$N:$N,Detalhe_Registro!$D:$D,A1679,Detalhe_Registro!$E:$E,B1679,Detalhe_Registro!$M:$M,"SIM"),0)</f>
        <v/>
      </c>
      <c r="H1679" s="2">
        <f>SUMIFS(Detalhe_Registro!$F:$F,Detalhe_Registro!$D:$D,A1679,Detalhe_Registro!$E:$E,B1679,Detalhe_Registro!$M:$M,"SIM")</f>
        <v/>
      </c>
      <c r="I1679" s="2">
        <f>SUMIFS(Detalhe_Registro!$G:$G,Detalhe_Registro!$D:$D,A1679,Detalhe_Registro!$E:$E,B1679,Detalhe_Registro!$M:$M,"SIM")</f>
        <v/>
      </c>
      <c r="J1679" s="2">
        <f>IF(F1679&lt;Premissas!$B$8,"&lt; 1,00",IF(F1679&lt;Premissas!$B$9,"1,00 – 1,19",IF(F1679&lt;Premissas!$B$10,"1,20 – 1,39",IF(F1679&lt;Premissas!$B$11,"1,40 – 1,59",IF(F1679&lt;Premissas!$B$12,"1,60 – 1,99","≥ 2,00")))))</f>
        <v/>
      </c>
      <c r="K1679" s="5">
        <f>IF(F1679&lt;Premissas!$B$8,Premissas!$B$13,IF(F1679&lt;Premissas!$B$9,Premissas!$B$14,IF(F1679&lt;Premissas!$B$10,Premissas!$B$15,IF(F1679&lt;Premissas!$B$11,Premissas!$B$16,IF(F1679&lt;Premissas!$B$12,Premissas!$B$17,Premissas!$B$18)))))</f>
        <v/>
      </c>
      <c r="L1679" s="5">
        <f>K1679/Premissas!$B$4</f>
        <v/>
      </c>
      <c r="M1679" s="2">
        <f>IF(K1679=Premissas!$B$18,"SIM","NÃO")</f>
        <v/>
      </c>
    </row>
    <row r="1680">
      <c r="A1680" s="2" t="inlineStr">
        <is>
          <t>6021174</t>
        </is>
      </c>
      <c r="B1680" s="2" t="inlineStr">
        <is>
          <t>Kevin Chukwudi Anene</t>
        </is>
      </c>
      <c r="C1680" s="2" t="n">
        <v>1965</v>
      </c>
      <c r="D1680" s="2">
        <f>IFERROR(TEXTJOIN(" | ",TRUE,UNIQUE(FILTER(Detalhe_Registro!$C:$C,(Detalhe_Registro!$D:$D=A1680)*(Detalhe_Registro!$E:$E=B1680)*(Detalhe_Registro!$M:$M="SIM")))),"")</f>
        <v/>
      </c>
      <c r="E1680" s="2">
        <f>COUNTIFS(Detalhe_Registro!$D:$D,A1680,Detalhe_Registro!$E:$E,B1680,Detalhe_Registro!$M:$M,"SIM")</f>
        <v/>
      </c>
      <c r="F1680" s="2">
        <f>IFERROR(MAXIFS(Detalhe_Registro!$N:$N,Detalhe_Registro!$D:$D,A1680,Detalhe_Registro!$E:$E,B1680,Detalhe_Registro!$M:$M,"SIM"),0)</f>
        <v/>
      </c>
      <c r="G1680" s="2">
        <f>IFERROR(AVERAGEIFS(Detalhe_Registro!$N:$N,Detalhe_Registro!$D:$D,A1680,Detalhe_Registro!$E:$E,B1680,Detalhe_Registro!$M:$M,"SIM"),0)</f>
        <v/>
      </c>
      <c r="H1680" s="2">
        <f>SUMIFS(Detalhe_Registro!$F:$F,Detalhe_Registro!$D:$D,A1680,Detalhe_Registro!$E:$E,B1680,Detalhe_Registro!$M:$M,"SIM")</f>
        <v/>
      </c>
      <c r="I1680" s="2">
        <f>SUMIFS(Detalhe_Registro!$G:$G,Detalhe_Registro!$D:$D,A1680,Detalhe_Registro!$E:$E,B1680,Detalhe_Registro!$M:$M,"SIM")</f>
        <v/>
      </c>
      <c r="J1680" s="2">
        <f>IF(F1680&lt;Premissas!$B$8,"&lt; 1,00",IF(F1680&lt;Premissas!$B$9,"1,00 – 1,19",IF(F1680&lt;Premissas!$B$10,"1,20 – 1,39",IF(F1680&lt;Premissas!$B$11,"1,40 – 1,59",IF(F1680&lt;Premissas!$B$12,"1,60 – 1,99","≥ 2,00")))))</f>
        <v/>
      </c>
      <c r="K1680" s="5">
        <f>IF(F1680&lt;Premissas!$B$8,Premissas!$B$13,IF(F1680&lt;Premissas!$B$9,Premissas!$B$14,IF(F1680&lt;Premissas!$B$10,Premissas!$B$15,IF(F1680&lt;Premissas!$B$11,Premissas!$B$16,IF(F1680&lt;Premissas!$B$12,Premissas!$B$17,Premissas!$B$18)))))</f>
        <v/>
      </c>
      <c r="L1680" s="5">
        <f>K1680/Premissas!$B$4</f>
        <v/>
      </c>
      <c r="M1680" s="2">
        <f>IF(K1680=Premissas!$B$18,"SIM","NÃO")</f>
        <v/>
      </c>
    </row>
    <row r="1681">
      <c r="A1681" s="2" t="inlineStr">
        <is>
          <t>6028861</t>
        </is>
      </c>
      <c r="B1681" s="2" t="inlineStr">
        <is>
          <t>Kombo Nakasila Guilherme</t>
        </is>
      </c>
      <c r="C1681" s="2" t="n">
        <v>1965</v>
      </c>
      <c r="D1681" s="2">
        <f>IFERROR(TEXTJOIN(" | ",TRUE,UNIQUE(FILTER(Detalhe_Registro!$C:$C,(Detalhe_Registro!$D:$D=A1681)*(Detalhe_Registro!$E:$E=B1681)*(Detalhe_Registro!$M:$M="SIM")))),"")</f>
        <v/>
      </c>
      <c r="E1681" s="2">
        <f>COUNTIFS(Detalhe_Registro!$D:$D,A1681,Detalhe_Registro!$E:$E,B1681,Detalhe_Registro!$M:$M,"SIM")</f>
        <v/>
      </c>
      <c r="F1681" s="2">
        <f>IFERROR(MAXIFS(Detalhe_Registro!$N:$N,Detalhe_Registro!$D:$D,A1681,Detalhe_Registro!$E:$E,B1681,Detalhe_Registro!$M:$M,"SIM"),0)</f>
        <v/>
      </c>
      <c r="G1681" s="2">
        <f>IFERROR(AVERAGEIFS(Detalhe_Registro!$N:$N,Detalhe_Registro!$D:$D,A1681,Detalhe_Registro!$E:$E,B1681,Detalhe_Registro!$M:$M,"SIM"),0)</f>
        <v/>
      </c>
      <c r="H1681" s="2">
        <f>SUMIFS(Detalhe_Registro!$F:$F,Detalhe_Registro!$D:$D,A1681,Detalhe_Registro!$E:$E,B1681,Detalhe_Registro!$M:$M,"SIM")</f>
        <v/>
      </c>
      <c r="I1681" s="2">
        <f>SUMIFS(Detalhe_Registro!$G:$G,Detalhe_Registro!$D:$D,A1681,Detalhe_Registro!$E:$E,B1681,Detalhe_Registro!$M:$M,"SIM")</f>
        <v/>
      </c>
      <c r="J1681" s="2">
        <f>IF(F1681&lt;Premissas!$B$8,"&lt; 1,00",IF(F1681&lt;Premissas!$B$9,"1,00 – 1,19",IF(F1681&lt;Premissas!$B$10,"1,20 – 1,39",IF(F1681&lt;Premissas!$B$11,"1,40 – 1,59",IF(F1681&lt;Premissas!$B$12,"1,60 – 1,99","≥ 2,00")))))</f>
        <v/>
      </c>
      <c r="K1681" s="5">
        <f>IF(F1681&lt;Premissas!$B$8,Premissas!$B$13,IF(F1681&lt;Premissas!$B$9,Premissas!$B$14,IF(F1681&lt;Premissas!$B$10,Premissas!$B$15,IF(F1681&lt;Premissas!$B$11,Premissas!$B$16,IF(F1681&lt;Premissas!$B$12,Premissas!$B$17,Premissas!$B$18)))))</f>
        <v/>
      </c>
      <c r="L1681" s="5">
        <f>K1681/Premissas!$B$4</f>
        <v/>
      </c>
      <c r="M1681" s="2">
        <f>IF(K1681=Premissas!$B$18,"SIM","NÃO")</f>
        <v/>
      </c>
    </row>
    <row r="1682">
      <c r="A1682" s="2" t="inlineStr">
        <is>
          <t>5822467</t>
        </is>
      </c>
      <c r="B1682" s="2" t="inlineStr">
        <is>
          <t>LAURENI TORRES</t>
        </is>
      </c>
      <c r="C1682" s="2" t="n">
        <v>1965</v>
      </c>
      <c r="D1682" s="2">
        <f>IFERROR(TEXTJOIN(" | ",TRUE,UNIQUE(FILTER(Detalhe_Registro!$C:$C,(Detalhe_Registro!$D:$D=A1682)*(Detalhe_Registro!$E:$E=B1682)*(Detalhe_Registro!$M:$M="SIM")))),"")</f>
        <v/>
      </c>
      <c r="E1682" s="2">
        <f>COUNTIFS(Detalhe_Registro!$D:$D,A1682,Detalhe_Registro!$E:$E,B1682,Detalhe_Registro!$M:$M,"SIM")</f>
        <v/>
      </c>
      <c r="F1682" s="2">
        <f>IFERROR(MAXIFS(Detalhe_Registro!$N:$N,Detalhe_Registro!$D:$D,A1682,Detalhe_Registro!$E:$E,B1682,Detalhe_Registro!$M:$M,"SIM"),0)</f>
        <v/>
      </c>
      <c r="G1682" s="2">
        <f>IFERROR(AVERAGEIFS(Detalhe_Registro!$N:$N,Detalhe_Registro!$D:$D,A1682,Detalhe_Registro!$E:$E,B1682,Detalhe_Registro!$M:$M,"SIM"),0)</f>
        <v/>
      </c>
      <c r="H1682" s="2">
        <f>SUMIFS(Detalhe_Registro!$F:$F,Detalhe_Registro!$D:$D,A1682,Detalhe_Registro!$E:$E,B1682,Detalhe_Registro!$M:$M,"SIM")</f>
        <v/>
      </c>
      <c r="I1682" s="2">
        <f>SUMIFS(Detalhe_Registro!$G:$G,Detalhe_Registro!$D:$D,A1682,Detalhe_Registro!$E:$E,B1682,Detalhe_Registro!$M:$M,"SIM")</f>
        <v/>
      </c>
      <c r="J1682" s="2">
        <f>IF(F1682&lt;Premissas!$B$8,"&lt; 1,00",IF(F1682&lt;Premissas!$B$9,"1,00 – 1,19",IF(F1682&lt;Premissas!$B$10,"1,20 – 1,39",IF(F1682&lt;Premissas!$B$11,"1,40 – 1,59",IF(F1682&lt;Premissas!$B$12,"1,60 – 1,99","≥ 2,00")))))</f>
        <v/>
      </c>
      <c r="K1682" s="5">
        <f>IF(F1682&lt;Premissas!$B$8,Premissas!$B$13,IF(F1682&lt;Premissas!$B$9,Premissas!$B$14,IF(F1682&lt;Premissas!$B$10,Premissas!$B$15,IF(F1682&lt;Premissas!$B$11,Premissas!$B$16,IF(F1682&lt;Premissas!$B$12,Premissas!$B$17,Premissas!$B$18)))))</f>
        <v/>
      </c>
      <c r="L1682" s="5">
        <f>K1682/Premissas!$B$4</f>
        <v/>
      </c>
      <c r="M1682" s="2">
        <f>IF(K1682=Premissas!$B$18,"SIM","NÃO")</f>
        <v/>
      </c>
    </row>
    <row r="1683">
      <c r="A1683" s="2" t="inlineStr">
        <is>
          <t>5767920</t>
        </is>
      </c>
      <c r="B1683" s="2" t="inlineStr">
        <is>
          <t>LEDIVANIA DE SOUSA</t>
        </is>
      </c>
      <c r="C1683" s="2" t="n">
        <v>1965</v>
      </c>
      <c r="D1683" s="2">
        <f>IFERROR(TEXTJOIN(" | ",TRUE,UNIQUE(FILTER(Detalhe_Registro!$C:$C,(Detalhe_Registro!$D:$D=A1683)*(Detalhe_Registro!$E:$E=B1683)*(Detalhe_Registro!$M:$M="SIM")))),"")</f>
        <v/>
      </c>
      <c r="E1683" s="2">
        <f>COUNTIFS(Detalhe_Registro!$D:$D,A1683,Detalhe_Registro!$E:$E,B1683,Detalhe_Registro!$M:$M,"SIM")</f>
        <v/>
      </c>
      <c r="F1683" s="2">
        <f>IFERROR(MAXIFS(Detalhe_Registro!$N:$N,Detalhe_Registro!$D:$D,A1683,Detalhe_Registro!$E:$E,B1683,Detalhe_Registro!$M:$M,"SIM"),0)</f>
        <v/>
      </c>
      <c r="G1683" s="2">
        <f>IFERROR(AVERAGEIFS(Detalhe_Registro!$N:$N,Detalhe_Registro!$D:$D,A1683,Detalhe_Registro!$E:$E,B1683,Detalhe_Registro!$M:$M,"SIM"),0)</f>
        <v/>
      </c>
      <c r="H1683" s="2">
        <f>SUMIFS(Detalhe_Registro!$F:$F,Detalhe_Registro!$D:$D,A1683,Detalhe_Registro!$E:$E,B1683,Detalhe_Registro!$M:$M,"SIM")</f>
        <v/>
      </c>
      <c r="I1683" s="2">
        <f>SUMIFS(Detalhe_Registro!$G:$G,Detalhe_Registro!$D:$D,A1683,Detalhe_Registro!$E:$E,B1683,Detalhe_Registro!$M:$M,"SIM")</f>
        <v/>
      </c>
      <c r="J1683" s="2">
        <f>IF(F1683&lt;Premissas!$B$8,"&lt; 1,00",IF(F1683&lt;Premissas!$B$9,"1,00 – 1,19",IF(F1683&lt;Premissas!$B$10,"1,20 – 1,39",IF(F1683&lt;Premissas!$B$11,"1,40 – 1,59",IF(F1683&lt;Premissas!$B$12,"1,60 – 1,99","≥ 2,00")))))</f>
        <v/>
      </c>
      <c r="K1683" s="5">
        <f>IF(F1683&lt;Premissas!$B$8,Premissas!$B$13,IF(F1683&lt;Premissas!$B$9,Premissas!$B$14,IF(F1683&lt;Premissas!$B$10,Premissas!$B$15,IF(F1683&lt;Premissas!$B$11,Premissas!$B$16,IF(F1683&lt;Premissas!$B$12,Premissas!$B$17,Premissas!$B$18)))))</f>
        <v/>
      </c>
      <c r="L1683" s="5">
        <f>K1683/Premissas!$B$4</f>
        <v/>
      </c>
      <c r="M1683" s="2">
        <f>IF(K1683=Premissas!$B$18,"SIM","NÃO")</f>
        <v/>
      </c>
    </row>
    <row r="1684">
      <c r="A1684" s="2" t="inlineStr">
        <is>
          <t>5408075</t>
        </is>
      </c>
      <c r="B1684" s="2" t="inlineStr">
        <is>
          <t>LEIDE CLEA DO SACRAMENTO</t>
        </is>
      </c>
      <c r="C1684" s="2" t="n">
        <v>1965</v>
      </c>
      <c r="D1684" s="2">
        <f>IFERROR(TEXTJOIN(" | ",TRUE,UNIQUE(FILTER(Detalhe_Registro!$C:$C,(Detalhe_Registro!$D:$D=A1684)*(Detalhe_Registro!$E:$E=B1684)*(Detalhe_Registro!$M:$M="SIM")))),"")</f>
        <v/>
      </c>
      <c r="E1684" s="2">
        <f>COUNTIFS(Detalhe_Registro!$D:$D,A1684,Detalhe_Registro!$E:$E,B1684,Detalhe_Registro!$M:$M,"SIM")</f>
        <v/>
      </c>
      <c r="F1684" s="2">
        <f>IFERROR(MAXIFS(Detalhe_Registro!$N:$N,Detalhe_Registro!$D:$D,A1684,Detalhe_Registro!$E:$E,B1684,Detalhe_Registro!$M:$M,"SIM"),0)</f>
        <v/>
      </c>
      <c r="G1684" s="2">
        <f>IFERROR(AVERAGEIFS(Detalhe_Registro!$N:$N,Detalhe_Registro!$D:$D,A1684,Detalhe_Registro!$E:$E,B1684,Detalhe_Registro!$M:$M,"SIM"),0)</f>
        <v/>
      </c>
      <c r="H1684" s="2">
        <f>SUMIFS(Detalhe_Registro!$F:$F,Detalhe_Registro!$D:$D,A1684,Detalhe_Registro!$E:$E,B1684,Detalhe_Registro!$M:$M,"SIM")</f>
        <v/>
      </c>
      <c r="I1684" s="2">
        <f>SUMIFS(Detalhe_Registro!$G:$G,Detalhe_Registro!$D:$D,A1684,Detalhe_Registro!$E:$E,B1684,Detalhe_Registro!$M:$M,"SIM")</f>
        <v/>
      </c>
      <c r="J1684" s="2">
        <f>IF(F1684&lt;Premissas!$B$8,"&lt; 1,00",IF(F1684&lt;Premissas!$B$9,"1,00 – 1,19",IF(F1684&lt;Premissas!$B$10,"1,20 – 1,39",IF(F1684&lt;Premissas!$B$11,"1,40 – 1,59",IF(F1684&lt;Premissas!$B$12,"1,60 – 1,99","≥ 2,00")))))</f>
        <v/>
      </c>
      <c r="K1684" s="5">
        <f>IF(F1684&lt;Premissas!$B$8,Premissas!$B$13,IF(F1684&lt;Premissas!$B$9,Premissas!$B$14,IF(F1684&lt;Premissas!$B$10,Premissas!$B$15,IF(F1684&lt;Premissas!$B$11,Premissas!$B$16,IF(F1684&lt;Premissas!$B$12,Premissas!$B$17,Premissas!$B$18)))))</f>
        <v/>
      </c>
      <c r="L1684" s="5">
        <f>K1684/Premissas!$B$4</f>
        <v/>
      </c>
      <c r="M1684" s="2">
        <f>IF(K1684=Premissas!$B$18,"SIM","NÃO")</f>
        <v/>
      </c>
    </row>
    <row r="1685">
      <c r="A1685" s="2" t="inlineStr">
        <is>
          <t>5590221</t>
        </is>
      </c>
      <c r="B1685" s="2" t="inlineStr">
        <is>
          <t>LUANA SANTOS MIRANDA</t>
        </is>
      </c>
      <c r="C1685" s="2" t="n">
        <v>1965</v>
      </c>
      <c r="D1685" s="2">
        <f>IFERROR(TEXTJOIN(" | ",TRUE,UNIQUE(FILTER(Detalhe_Registro!$C:$C,(Detalhe_Registro!$D:$D=A1685)*(Detalhe_Registro!$E:$E=B1685)*(Detalhe_Registro!$M:$M="SIM")))),"")</f>
        <v/>
      </c>
      <c r="E1685" s="2">
        <f>COUNTIFS(Detalhe_Registro!$D:$D,A1685,Detalhe_Registro!$E:$E,B1685,Detalhe_Registro!$M:$M,"SIM")</f>
        <v/>
      </c>
      <c r="F1685" s="2">
        <f>IFERROR(MAXIFS(Detalhe_Registro!$N:$N,Detalhe_Registro!$D:$D,A1685,Detalhe_Registro!$E:$E,B1685,Detalhe_Registro!$M:$M,"SIM"),0)</f>
        <v/>
      </c>
      <c r="G1685" s="2">
        <f>IFERROR(AVERAGEIFS(Detalhe_Registro!$N:$N,Detalhe_Registro!$D:$D,A1685,Detalhe_Registro!$E:$E,B1685,Detalhe_Registro!$M:$M,"SIM"),0)</f>
        <v/>
      </c>
      <c r="H1685" s="2">
        <f>SUMIFS(Detalhe_Registro!$F:$F,Detalhe_Registro!$D:$D,A1685,Detalhe_Registro!$E:$E,B1685,Detalhe_Registro!$M:$M,"SIM")</f>
        <v/>
      </c>
      <c r="I1685" s="2">
        <f>SUMIFS(Detalhe_Registro!$G:$G,Detalhe_Registro!$D:$D,A1685,Detalhe_Registro!$E:$E,B1685,Detalhe_Registro!$M:$M,"SIM")</f>
        <v/>
      </c>
      <c r="J1685" s="2">
        <f>IF(F1685&lt;Premissas!$B$8,"&lt; 1,00",IF(F1685&lt;Premissas!$B$9,"1,00 – 1,19",IF(F1685&lt;Premissas!$B$10,"1,20 – 1,39",IF(F1685&lt;Premissas!$B$11,"1,40 – 1,59",IF(F1685&lt;Premissas!$B$12,"1,60 – 1,99","≥ 2,00")))))</f>
        <v/>
      </c>
      <c r="K1685" s="5">
        <f>IF(F1685&lt;Premissas!$B$8,Premissas!$B$13,IF(F1685&lt;Premissas!$B$9,Premissas!$B$14,IF(F1685&lt;Premissas!$B$10,Premissas!$B$15,IF(F1685&lt;Premissas!$B$11,Premissas!$B$16,IF(F1685&lt;Premissas!$B$12,Premissas!$B$17,Premissas!$B$18)))))</f>
        <v/>
      </c>
      <c r="L1685" s="5">
        <f>K1685/Premissas!$B$4</f>
        <v/>
      </c>
      <c r="M1685" s="2">
        <f>IF(K1685=Premissas!$B$18,"SIM","NÃO")</f>
        <v/>
      </c>
    </row>
    <row r="1686">
      <c r="A1686" s="2" t="inlineStr">
        <is>
          <t>5755263</t>
        </is>
      </c>
      <c r="B1686" s="2" t="inlineStr">
        <is>
          <t>LUCAS SOUZA CORDEIRO</t>
        </is>
      </c>
      <c r="C1686" s="2" t="n">
        <v>1965</v>
      </c>
      <c r="D1686" s="2">
        <f>IFERROR(TEXTJOIN(" | ",TRUE,UNIQUE(FILTER(Detalhe_Registro!$C:$C,(Detalhe_Registro!$D:$D=A1686)*(Detalhe_Registro!$E:$E=B1686)*(Detalhe_Registro!$M:$M="SIM")))),"")</f>
        <v/>
      </c>
      <c r="E1686" s="2">
        <f>COUNTIFS(Detalhe_Registro!$D:$D,A1686,Detalhe_Registro!$E:$E,B1686,Detalhe_Registro!$M:$M,"SIM")</f>
        <v/>
      </c>
      <c r="F1686" s="2">
        <f>IFERROR(MAXIFS(Detalhe_Registro!$N:$N,Detalhe_Registro!$D:$D,A1686,Detalhe_Registro!$E:$E,B1686,Detalhe_Registro!$M:$M,"SIM"),0)</f>
        <v/>
      </c>
      <c r="G1686" s="2">
        <f>IFERROR(AVERAGEIFS(Detalhe_Registro!$N:$N,Detalhe_Registro!$D:$D,A1686,Detalhe_Registro!$E:$E,B1686,Detalhe_Registro!$M:$M,"SIM"),0)</f>
        <v/>
      </c>
      <c r="H1686" s="2">
        <f>SUMIFS(Detalhe_Registro!$F:$F,Detalhe_Registro!$D:$D,A1686,Detalhe_Registro!$E:$E,B1686,Detalhe_Registro!$M:$M,"SIM")</f>
        <v/>
      </c>
      <c r="I1686" s="2">
        <f>SUMIFS(Detalhe_Registro!$G:$G,Detalhe_Registro!$D:$D,A1686,Detalhe_Registro!$E:$E,B1686,Detalhe_Registro!$M:$M,"SIM")</f>
        <v/>
      </c>
      <c r="J1686" s="2">
        <f>IF(F1686&lt;Premissas!$B$8,"&lt; 1,00",IF(F1686&lt;Premissas!$B$9,"1,00 – 1,19",IF(F1686&lt;Premissas!$B$10,"1,20 – 1,39",IF(F1686&lt;Premissas!$B$11,"1,40 – 1,59",IF(F1686&lt;Premissas!$B$12,"1,60 – 1,99","≥ 2,00")))))</f>
        <v/>
      </c>
      <c r="K1686" s="5">
        <f>IF(F1686&lt;Premissas!$B$8,Premissas!$B$13,IF(F1686&lt;Premissas!$B$9,Premissas!$B$14,IF(F1686&lt;Premissas!$B$10,Premissas!$B$15,IF(F1686&lt;Premissas!$B$11,Premissas!$B$16,IF(F1686&lt;Premissas!$B$12,Premissas!$B$17,Premissas!$B$18)))))</f>
        <v/>
      </c>
      <c r="L1686" s="5">
        <f>K1686/Premissas!$B$4</f>
        <v/>
      </c>
      <c r="M1686" s="2">
        <f>IF(K1686=Premissas!$B$18,"SIM","NÃO")</f>
        <v/>
      </c>
    </row>
    <row r="1687">
      <c r="A1687" s="2" t="inlineStr">
        <is>
          <t>5557925</t>
        </is>
      </c>
      <c r="B1687" s="2" t="inlineStr">
        <is>
          <t>LUCIA CLEIDE VIANA DOS SANTOS</t>
        </is>
      </c>
      <c r="C1687" s="2" t="n">
        <v>1965</v>
      </c>
      <c r="D1687" s="2">
        <f>IFERROR(TEXTJOIN(" | ",TRUE,UNIQUE(FILTER(Detalhe_Registro!$C:$C,(Detalhe_Registro!$D:$D=A1687)*(Detalhe_Registro!$E:$E=B1687)*(Detalhe_Registro!$M:$M="SIM")))),"")</f>
        <v/>
      </c>
      <c r="E1687" s="2">
        <f>COUNTIFS(Detalhe_Registro!$D:$D,A1687,Detalhe_Registro!$E:$E,B1687,Detalhe_Registro!$M:$M,"SIM")</f>
        <v/>
      </c>
      <c r="F1687" s="2">
        <f>IFERROR(MAXIFS(Detalhe_Registro!$N:$N,Detalhe_Registro!$D:$D,A1687,Detalhe_Registro!$E:$E,B1687,Detalhe_Registro!$M:$M,"SIM"),0)</f>
        <v/>
      </c>
      <c r="G1687" s="2">
        <f>IFERROR(AVERAGEIFS(Detalhe_Registro!$N:$N,Detalhe_Registro!$D:$D,A1687,Detalhe_Registro!$E:$E,B1687,Detalhe_Registro!$M:$M,"SIM"),0)</f>
        <v/>
      </c>
      <c r="H1687" s="2">
        <f>SUMIFS(Detalhe_Registro!$F:$F,Detalhe_Registro!$D:$D,A1687,Detalhe_Registro!$E:$E,B1687,Detalhe_Registro!$M:$M,"SIM")</f>
        <v/>
      </c>
      <c r="I1687" s="2">
        <f>SUMIFS(Detalhe_Registro!$G:$G,Detalhe_Registro!$D:$D,A1687,Detalhe_Registro!$E:$E,B1687,Detalhe_Registro!$M:$M,"SIM")</f>
        <v/>
      </c>
      <c r="J1687" s="2">
        <f>IF(F1687&lt;Premissas!$B$8,"&lt; 1,00",IF(F1687&lt;Premissas!$B$9,"1,00 – 1,19",IF(F1687&lt;Premissas!$B$10,"1,20 – 1,39",IF(F1687&lt;Premissas!$B$11,"1,40 – 1,59",IF(F1687&lt;Premissas!$B$12,"1,60 – 1,99","≥ 2,00")))))</f>
        <v/>
      </c>
      <c r="K1687" s="5">
        <f>IF(F1687&lt;Premissas!$B$8,Premissas!$B$13,IF(F1687&lt;Premissas!$B$9,Premissas!$B$14,IF(F1687&lt;Premissas!$B$10,Premissas!$B$15,IF(F1687&lt;Premissas!$B$11,Premissas!$B$16,IF(F1687&lt;Premissas!$B$12,Premissas!$B$17,Premissas!$B$18)))))</f>
        <v/>
      </c>
      <c r="L1687" s="5">
        <f>K1687/Premissas!$B$4</f>
        <v/>
      </c>
      <c r="M1687" s="2">
        <f>IF(K1687=Premissas!$B$18,"SIM","NÃO")</f>
        <v/>
      </c>
    </row>
    <row r="1688">
      <c r="A1688" s="2" t="inlineStr">
        <is>
          <t>601139</t>
        </is>
      </c>
      <c r="B1688" s="2" t="inlineStr">
        <is>
          <t>LUIZ DE SOUSA ALVES PEREIRA</t>
        </is>
      </c>
      <c r="C1688" s="2" t="n">
        <v>1965</v>
      </c>
      <c r="D1688" s="2">
        <f>IFERROR(TEXTJOIN(" | ",TRUE,UNIQUE(FILTER(Detalhe_Registro!$C:$C,(Detalhe_Registro!$D:$D=A1688)*(Detalhe_Registro!$E:$E=B1688)*(Detalhe_Registro!$M:$M="SIM")))),"")</f>
        <v/>
      </c>
      <c r="E1688" s="2">
        <f>COUNTIFS(Detalhe_Registro!$D:$D,A1688,Detalhe_Registro!$E:$E,B1688,Detalhe_Registro!$M:$M,"SIM")</f>
        <v/>
      </c>
      <c r="F1688" s="2">
        <f>IFERROR(MAXIFS(Detalhe_Registro!$N:$N,Detalhe_Registro!$D:$D,A1688,Detalhe_Registro!$E:$E,B1688,Detalhe_Registro!$M:$M,"SIM"),0)</f>
        <v/>
      </c>
      <c r="G1688" s="2">
        <f>IFERROR(AVERAGEIFS(Detalhe_Registro!$N:$N,Detalhe_Registro!$D:$D,A1688,Detalhe_Registro!$E:$E,B1688,Detalhe_Registro!$M:$M,"SIM"),0)</f>
        <v/>
      </c>
      <c r="H1688" s="2">
        <f>SUMIFS(Detalhe_Registro!$F:$F,Detalhe_Registro!$D:$D,A1688,Detalhe_Registro!$E:$E,B1688,Detalhe_Registro!$M:$M,"SIM")</f>
        <v/>
      </c>
      <c r="I1688" s="2">
        <f>SUMIFS(Detalhe_Registro!$G:$G,Detalhe_Registro!$D:$D,A1688,Detalhe_Registro!$E:$E,B1688,Detalhe_Registro!$M:$M,"SIM")</f>
        <v/>
      </c>
      <c r="J1688" s="2">
        <f>IF(F1688&lt;Premissas!$B$8,"&lt; 1,00",IF(F1688&lt;Premissas!$B$9,"1,00 – 1,19",IF(F1688&lt;Premissas!$B$10,"1,20 – 1,39",IF(F1688&lt;Premissas!$B$11,"1,40 – 1,59",IF(F1688&lt;Premissas!$B$12,"1,60 – 1,99","≥ 2,00")))))</f>
        <v/>
      </c>
      <c r="K1688" s="5">
        <f>IF(F1688&lt;Premissas!$B$8,Premissas!$B$13,IF(F1688&lt;Premissas!$B$9,Premissas!$B$14,IF(F1688&lt;Premissas!$B$10,Premissas!$B$15,IF(F1688&lt;Premissas!$B$11,Premissas!$B$16,IF(F1688&lt;Premissas!$B$12,Premissas!$B$17,Premissas!$B$18)))))</f>
        <v/>
      </c>
      <c r="L1688" s="5">
        <f>K1688/Premissas!$B$4</f>
        <v/>
      </c>
      <c r="M1688" s="2">
        <f>IF(K1688=Premissas!$B$18,"SIM","NÃO")</f>
        <v/>
      </c>
    </row>
    <row r="1689">
      <c r="A1689" s="2" t="inlineStr">
        <is>
          <t>5453364</t>
        </is>
      </c>
      <c r="B1689" s="2" t="inlineStr">
        <is>
          <t>LUIZ FERNANDO TEIXEIRA</t>
        </is>
      </c>
      <c r="C1689" s="2" t="n">
        <v>1965</v>
      </c>
      <c r="D1689" s="2">
        <f>IFERROR(TEXTJOIN(" | ",TRUE,UNIQUE(FILTER(Detalhe_Registro!$C:$C,(Detalhe_Registro!$D:$D=A1689)*(Detalhe_Registro!$E:$E=B1689)*(Detalhe_Registro!$M:$M="SIM")))),"")</f>
        <v/>
      </c>
      <c r="E1689" s="2">
        <f>COUNTIFS(Detalhe_Registro!$D:$D,A1689,Detalhe_Registro!$E:$E,B1689,Detalhe_Registro!$M:$M,"SIM")</f>
        <v/>
      </c>
      <c r="F1689" s="2">
        <f>IFERROR(MAXIFS(Detalhe_Registro!$N:$N,Detalhe_Registro!$D:$D,A1689,Detalhe_Registro!$E:$E,B1689,Detalhe_Registro!$M:$M,"SIM"),0)</f>
        <v/>
      </c>
      <c r="G1689" s="2">
        <f>IFERROR(AVERAGEIFS(Detalhe_Registro!$N:$N,Detalhe_Registro!$D:$D,A1689,Detalhe_Registro!$E:$E,B1689,Detalhe_Registro!$M:$M,"SIM"),0)</f>
        <v/>
      </c>
      <c r="H1689" s="2">
        <f>SUMIFS(Detalhe_Registro!$F:$F,Detalhe_Registro!$D:$D,A1689,Detalhe_Registro!$E:$E,B1689,Detalhe_Registro!$M:$M,"SIM")</f>
        <v/>
      </c>
      <c r="I1689" s="2">
        <f>SUMIFS(Detalhe_Registro!$G:$G,Detalhe_Registro!$D:$D,A1689,Detalhe_Registro!$E:$E,B1689,Detalhe_Registro!$M:$M,"SIM")</f>
        <v/>
      </c>
      <c r="J1689" s="2">
        <f>IF(F1689&lt;Premissas!$B$8,"&lt; 1,00",IF(F1689&lt;Premissas!$B$9,"1,00 – 1,19",IF(F1689&lt;Premissas!$B$10,"1,20 – 1,39",IF(F1689&lt;Premissas!$B$11,"1,40 – 1,59",IF(F1689&lt;Premissas!$B$12,"1,60 – 1,99","≥ 2,00")))))</f>
        <v/>
      </c>
      <c r="K1689" s="5">
        <f>IF(F1689&lt;Premissas!$B$8,Premissas!$B$13,IF(F1689&lt;Premissas!$B$9,Premissas!$B$14,IF(F1689&lt;Premissas!$B$10,Premissas!$B$15,IF(F1689&lt;Premissas!$B$11,Premissas!$B$16,IF(F1689&lt;Premissas!$B$12,Premissas!$B$17,Premissas!$B$18)))))</f>
        <v/>
      </c>
      <c r="L1689" s="5">
        <f>K1689/Premissas!$B$4</f>
        <v/>
      </c>
      <c r="M1689" s="2">
        <f>IF(K1689=Premissas!$B$18,"SIM","NÃO")</f>
        <v/>
      </c>
    </row>
    <row r="1690">
      <c r="A1690" s="2" t="inlineStr">
        <is>
          <t>5693411</t>
        </is>
      </c>
      <c r="B1690" s="2" t="inlineStr">
        <is>
          <t>Lais Cristina De Sousa Cabral</t>
        </is>
      </c>
      <c r="C1690" s="2" t="n">
        <v>1965</v>
      </c>
      <c r="D1690" s="2">
        <f>IFERROR(TEXTJOIN(" | ",TRUE,UNIQUE(FILTER(Detalhe_Registro!$C:$C,(Detalhe_Registro!$D:$D=A1690)*(Detalhe_Registro!$E:$E=B1690)*(Detalhe_Registro!$M:$M="SIM")))),"")</f>
        <v/>
      </c>
      <c r="E1690" s="2">
        <f>COUNTIFS(Detalhe_Registro!$D:$D,A1690,Detalhe_Registro!$E:$E,B1690,Detalhe_Registro!$M:$M,"SIM")</f>
        <v/>
      </c>
      <c r="F1690" s="2">
        <f>IFERROR(MAXIFS(Detalhe_Registro!$N:$N,Detalhe_Registro!$D:$D,A1690,Detalhe_Registro!$E:$E,B1690,Detalhe_Registro!$M:$M,"SIM"),0)</f>
        <v/>
      </c>
      <c r="G1690" s="2">
        <f>IFERROR(AVERAGEIFS(Detalhe_Registro!$N:$N,Detalhe_Registro!$D:$D,A1690,Detalhe_Registro!$E:$E,B1690,Detalhe_Registro!$M:$M,"SIM"),0)</f>
        <v/>
      </c>
      <c r="H1690" s="2">
        <f>SUMIFS(Detalhe_Registro!$F:$F,Detalhe_Registro!$D:$D,A1690,Detalhe_Registro!$E:$E,B1690,Detalhe_Registro!$M:$M,"SIM")</f>
        <v/>
      </c>
      <c r="I1690" s="2">
        <f>SUMIFS(Detalhe_Registro!$G:$G,Detalhe_Registro!$D:$D,A1690,Detalhe_Registro!$E:$E,B1690,Detalhe_Registro!$M:$M,"SIM")</f>
        <v/>
      </c>
      <c r="J1690" s="2">
        <f>IF(F1690&lt;Premissas!$B$8,"&lt; 1,00",IF(F1690&lt;Premissas!$B$9,"1,00 – 1,19",IF(F1690&lt;Premissas!$B$10,"1,20 – 1,39",IF(F1690&lt;Premissas!$B$11,"1,40 – 1,59",IF(F1690&lt;Premissas!$B$12,"1,60 – 1,99","≥ 2,00")))))</f>
        <v/>
      </c>
      <c r="K1690" s="5">
        <f>IF(F1690&lt;Premissas!$B$8,Premissas!$B$13,IF(F1690&lt;Premissas!$B$9,Premissas!$B$14,IF(F1690&lt;Premissas!$B$10,Premissas!$B$15,IF(F1690&lt;Premissas!$B$11,Premissas!$B$16,IF(F1690&lt;Premissas!$B$12,Premissas!$B$17,Premissas!$B$18)))))</f>
        <v/>
      </c>
      <c r="L1690" s="5">
        <f>K1690/Premissas!$B$4</f>
        <v/>
      </c>
      <c r="M1690" s="2">
        <f>IF(K1690=Premissas!$B$18,"SIM","NÃO")</f>
        <v/>
      </c>
    </row>
    <row r="1691">
      <c r="A1691" s="2" t="inlineStr">
        <is>
          <t>5677181</t>
        </is>
      </c>
      <c r="B1691" s="2" t="inlineStr">
        <is>
          <t>Larissa Dias De Oliveira</t>
        </is>
      </c>
      <c r="C1691" s="2" t="n">
        <v>1965</v>
      </c>
      <c r="D1691" s="2">
        <f>IFERROR(TEXTJOIN(" | ",TRUE,UNIQUE(FILTER(Detalhe_Registro!$C:$C,(Detalhe_Registro!$D:$D=A1691)*(Detalhe_Registro!$E:$E=B1691)*(Detalhe_Registro!$M:$M="SIM")))),"")</f>
        <v/>
      </c>
      <c r="E1691" s="2">
        <f>COUNTIFS(Detalhe_Registro!$D:$D,A1691,Detalhe_Registro!$E:$E,B1691,Detalhe_Registro!$M:$M,"SIM")</f>
        <v/>
      </c>
      <c r="F1691" s="2">
        <f>IFERROR(MAXIFS(Detalhe_Registro!$N:$N,Detalhe_Registro!$D:$D,A1691,Detalhe_Registro!$E:$E,B1691,Detalhe_Registro!$M:$M,"SIM"),0)</f>
        <v/>
      </c>
      <c r="G1691" s="2">
        <f>IFERROR(AVERAGEIFS(Detalhe_Registro!$N:$N,Detalhe_Registro!$D:$D,A1691,Detalhe_Registro!$E:$E,B1691,Detalhe_Registro!$M:$M,"SIM"),0)</f>
        <v/>
      </c>
      <c r="H1691" s="2">
        <f>SUMIFS(Detalhe_Registro!$F:$F,Detalhe_Registro!$D:$D,A1691,Detalhe_Registro!$E:$E,B1691,Detalhe_Registro!$M:$M,"SIM")</f>
        <v/>
      </c>
      <c r="I1691" s="2">
        <f>SUMIFS(Detalhe_Registro!$G:$G,Detalhe_Registro!$D:$D,A1691,Detalhe_Registro!$E:$E,B1691,Detalhe_Registro!$M:$M,"SIM")</f>
        <v/>
      </c>
      <c r="J1691" s="2">
        <f>IF(F1691&lt;Premissas!$B$8,"&lt; 1,00",IF(F1691&lt;Premissas!$B$9,"1,00 – 1,19",IF(F1691&lt;Premissas!$B$10,"1,20 – 1,39",IF(F1691&lt;Premissas!$B$11,"1,40 – 1,59",IF(F1691&lt;Premissas!$B$12,"1,60 – 1,99","≥ 2,00")))))</f>
        <v/>
      </c>
      <c r="K1691" s="5">
        <f>IF(F1691&lt;Premissas!$B$8,Premissas!$B$13,IF(F1691&lt;Premissas!$B$9,Premissas!$B$14,IF(F1691&lt;Premissas!$B$10,Premissas!$B$15,IF(F1691&lt;Premissas!$B$11,Premissas!$B$16,IF(F1691&lt;Premissas!$B$12,Premissas!$B$17,Premissas!$B$18)))))</f>
        <v/>
      </c>
      <c r="L1691" s="5">
        <f>K1691/Premissas!$B$4</f>
        <v/>
      </c>
      <c r="M1691" s="2">
        <f>IF(K1691=Premissas!$B$18,"SIM","NÃO")</f>
        <v/>
      </c>
    </row>
    <row r="1692">
      <c r="A1692" s="2" t="inlineStr">
        <is>
          <t>5974054</t>
        </is>
      </c>
      <c r="B1692" s="2" t="inlineStr">
        <is>
          <t>Larissa Fernanda Alves Rodrigues</t>
        </is>
      </c>
      <c r="C1692" s="2" t="n">
        <v>1965</v>
      </c>
      <c r="D1692" s="2">
        <f>IFERROR(TEXTJOIN(" | ",TRUE,UNIQUE(FILTER(Detalhe_Registro!$C:$C,(Detalhe_Registro!$D:$D=A1692)*(Detalhe_Registro!$E:$E=B1692)*(Detalhe_Registro!$M:$M="SIM")))),"")</f>
        <v/>
      </c>
      <c r="E1692" s="2">
        <f>COUNTIFS(Detalhe_Registro!$D:$D,A1692,Detalhe_Registro!$E:$E,B1692,Detalhe_Registro!$M:$M,"SIM")</f>
        <v/>
      </c>
      <c r="F1692" s="2">
        <f>IFERROR(MAXIFS(Detalhe_Registro!$N:$N,Detalhe_Registro!$D:$D,A1692,Detalhe_Registro!$E:$E,B1692,Detalhe_Registro!$M:$M,"SIM"),0)</f>
        <v/>
      </c>
      <c r="G1692" s="2">
        <f>IFERROR(AVERAGEIFS(Detalhe_Registro!$N:$N,Detalhe_Registro!$D:$D,A1692,Detalhe_Registro!$E:$E,B1692,Detalhe_Registro!$M:$M,"SIM"),0)</f>
        <v/>
      </c>
      <c r="H1692" s="2">
        <f>SUMIFS(Detalhe_Registro!$F:$F,Detalhe_Registro!$D:$D,A1692,Detalhe_Registro!$E:$E,B1692,Detalhe_Registro!$M:$M,"SIM")</f>
        <v/>
      </c>
      <c r="I1692" s="2">
        <f>SUMIFS(Detalhe_Registro!$G:$G,Detalhe_Registro!$D:$D,A1692,Detalhe_Registro!$E:$E,B1692,Detalhe_Registro!$M:$M,"SIM")</f>
        <v/>
      </c>
      <c r="J1692" s="2">
        <f>IF(F1692&lt;Premissas!$B$8,"&lt; 1,00",IF(F1692&lt;Premissas!$B$9,"1,00 – 1,19",IF(F1692&lt;Premissas!$B$10,"1,20 – 1,39",IF(F1692&lt;Premissas!$B$11,"1,40 – 1,59",IF(F1692&lt;Premissas!$B$12,"1,60 – 1,99","≥ 2,00")))))</f>
        <v/>
      </c>
      <c r="K1692" s="5">
        <f>IF(F1692&lt;Premissas!$B$8,Premissas!$B$13,IF(F1692&lt;Premissas!$B$9,Premissas!$B$14,IF(F1692&lt;Premissas!$B$10,Premissas!$B$15,IF(F1692&lt;Premissas!$B$11,Premissas!$B$16,IF(F1692&lt;Premissas!$B$12,Premissas!$B$17,Premissas!$B$18)))))</f>
        <v/>
      </c>
      <c r="L1692" s="5">
        <f>K1692/Premissas!$B$4</f>
        <v/>
      </c>
      <c r="M1692" s="2">
        <f>IF(K1692=Premissas!$B$18,"SIM","NÃO")</f>
        <v/>
      </c>
    </row>
    <row r="1693">
      <c r="A1693" s="2" t="inlineStr">
        <is>
          <t>6030475</t>
        </is>
      </c>
      <c r="B1693" s="2" t="inlineStr">
        <is>
          <t>Larissa Nascimento Souza</t>
        </is>
      </c>
      <c r="C1693" s="2" t="n">
        <v>1965</v>
      </c>
      <c r="D1693" s="2">
        <f>IFERROR(TEXTJOIN(" | ",TRUE,UNIQUE(FILTER(Detalhe_Registro!$C:$C,(Detalhe_Registro!$D:$D=A1693)*(Detalhe_Registro!$E:$E=B1693)*(Detalhe_Registro!$M:$M="SIM")))),"")</f>
        <v/>
      </c>
      <c r="E1693" s="2">
        <f>COUNTIFS(Detalhe_Registro!$D:$D,A1693,Detalhe_Registro!$E:$E,B1693,Detalhe_Registro!$M:$M,"SIM")</f>
        <v/>
      </c>
      <c r="F1693" s="2">
        <f>IFERROR(MAXIFS(Detalhe_Registro!$N:$N,Detalhe_Registro!$D:$D,A1693,Detalhe_Registro!$E:$E,B1693,Detalhe_Registro!$M:$M,"SIM"),0)</f>
        <v/>
      </c>
      <c r="G1693" s="2">
        <f>IFERROR(AVERAGEIFS(Detalhe_Registro!$N:$N,Detalhe_Registro!$D:$D,A1693,Detalhe_Registro!$E:$E,B1693,Detalhe_Registro!$M:$M,"SIM"),0)</f>
        <v/>
      </c>
      <c r="H1693" s="2">
        <f>SUMIFS(Detalhe_Registro!$F:$F,Detalhe_Registro!$D:$D,A1693,Detalhe_Registro!$E:$E,B1693,Detalhe_Registro!$M:$M,"SIM")</f>
        <v/>
      </c>
      <c r="I1693" s="2">
        <f>SUMIFS(Detalhe_Registro!$G:$G,Detalhe_Registro!$D:$D,A1693,Detalhe_Registro!$E:$E,B1693,Detalhe_Registro!$M:$M,"SIM")</f>
        <v/>
      </c>
      <c r="J1693" s="2">
        <f>IF(F1693&lt;Premissas!$B$8,"&lt; 1,00",IF(F1693&lt;Premissas!$B$9,"1,00 – 1,19",IF(F1693&lt;Premissas!$B$10,"1,20 – 1,39",IF(F1693&lt;Premissas!$B$11,"1,40 – 1,59",IF(F1693&lt;Premissas!$B$12,"1,60 – 1,99","≥ 2,00")))))</f>
        <v/>
      </c>
      <c r="K1693" s="5">
        <f>IF(F1693&lt;Premissas!$B$8,Premissas!$B$13,IF(F1693&lt;Premissas!$B$9,Premissas!$B$14,IF(F1693&lt;Premissas!$B$10,Premissas!$B$15,IF(F1693&lt;Premissas!$B$11,Premissas!$B$16,IF(F1693&lt;Premissas!$B$12,Premissas!$B$17,Premissas!$B$18)))))</f>
        <v/>
      </c>
      <c r="L1693" s="5">
        <f>K1693/Premissas!$B$4</f>
        <v/>
      </c>
      <c r="M1693" s="2">
        <f>IF(K1693=Premissas!$B$18,"SIM","NÃO")</f>
        <v/>
      </c>
    </row>
    <row r="1694">
      <c r="A1694" s="2" t="inlineStr">
        <is>
          <t>369506</t>
        </is>
      </c>
      <c r="B1694" s="2" t="inlineStr">
        <is>
          <t>Laurentino Araujo De Sousa</t>
        </is>
      </c>
      <c r="C1694" s="2" t="n">
        <v>1965</v>
      </c>
      <c r="D1694" s="2">
        <f>IFERROR(TEXTJOIN(" | ",TRUE,UNIQUE(FILTER(Detalhe_Registro!$C:$C,(Detalhe_Registro!$D:$D=A1694)*(Detalhe_Registro!$E:$E=B1694)*(Detalhe_Registro!$M:$M="SIM")))),"")</f>
        <v/>
      </c>
      <c r="E1694" s="2">
        <f>COUNTIFS(Detalhe_Registro!$D:$D,A1694,Detalhe_Registro!$E:$E,B1694,Detalhe_Registro!$M:$M,"SIM")</f>
        <v/>
      </c>
      <c r="F1694" s="2">
        <f>IFERROR(MAXIFS(Detalhe_Registro!$N:$N,Detalhe_Registro!$D:$D,A1694,Detalhe_Registro!$E:$E,B1694,Detalhe_Registro!$M:$M,"SIM"),0)</f>
        <v/>
      </c>
      <c r="G1694" s="2">
        <f>IFERROR(AVERAGEIFS(Detalhe_Registro!$N:$N,Detalhe_Registro!$D:$D,A1694,Detalhe_Registro!$E:$E,B1694,Detalhe_Registro!$M:$M,"SIM"),0)</f>
        <v/>
      </c>
      <c r="H1694" s="2">
        <f>SUMIFS(Detalhe_Registro!$F:$F,Detalhe_Registro!$D:$D,A1694,Detalhe_Registro!$E:$E,B1694,Detalhe_Registro!$M:$M,"SIM")</f>
        <v/>
      </c>
      <c r="I1694" s="2">
        <f>SUMIFS(Detalhe_Registro!$G:$G,Detalhe_Registro!$D:$D,A1694,Detalhe_Registro!$E:$E,B1694,Detalhe_Registro!$M:$M,"SIM")</f>
        <v/>
      </c>
      <c r="J1694" s="2">
        <f>IF(F1694&lt;Premissas!$B$8,"&lt; 1,00",IF(F1694&lt;Premissas!$B$9,"1,00 – 1,19",IF(F1694&lt;Premissas!$B$10,"1,20 – 1,39",IF(F1694&lt;Premissas!$B$11,"1,40 – 1,59",IF(F1694&lt;Premissas!$B$12,"1,60 – 1,99","≥ 2,00")))))</f>
        <v/>
      </c>
      <c r="K1694" s="5">
        <f>IF(F1694&lt;Premissas!$B$8,Premissas!$B$13,IF(F1694&lt;Premissas!$B$9,Premissas!$B$14,IF(F1694&lt;Premissas!$B$10,Premissas!$B$15,IF(F1694&lt;Premissas!$B$11,Premissas!$B$16,IF(F1694&lt;Premissas!$B$12,Premissas!$B$17,Premissas!$B$18)))))</f>
        <v/>
      </c>
      <c r="L1694" s="5">
        <f>K1694/Premissas!$B$4</f>
        <v/>
      </c>
      <c r="M1694" s="2">
        <f>IF(K1694=Premissas!$B$18,"SIM","NÃO")</f>
        <v/>
      </c>
    </row>
    <row r="1695">
      <c r="A1695" s="2" t="inlineStr">
        <is>
          <t>6006175</t>
        </is>
      </c>
      <c r="B1695" s="2" t="inlineStr">
        <is>
          <t>Leandro Andrade</t>
        </is>
      </c>
      <c r="C1695" s="2" t="n">
        <v>1965</v>
      </c>
      <c r="D1695" s="2">
        <f>IFERROR(TEXTJOIN(" | ",TRUE,UNIQUE(FILTER(Detalhe_Registro!$C:$C,(Detalhe_Registro!$D:$D=A1695)*(Detalhe_Registro!$E:$E=B1695)*(Detalhe_Registro!$M:$M="SIM")))),"")</f>
        <v/>
      </c>
      <c r="E1695" s="2">
        <f>COUNTIFS(Detalhe_Registro!$D:$D,A1695,Detalhe_Registro!$E:$E,B1695,Detalhe_Registro!$M:$M,"SIM")</f>
        <v/>
      </c>
      <c r="F1695" s="2">
        <f>IFERROR(MAXIFS(Detalhe_Registro!$N:$N,Detalhe_Registro!$D:$D,A1695,Detalhe_Registro!$E:$E,B1695,Detalhe_Registro!$M:$M,"SIM"),0)</f>
        <v/>
      </c>
      <c r="G1695" s="2">
        <f>IFERROR(AVERAGEIFS(Detalhe_Registro!$N:$N,Detalhe_Registro!$D:$D,A1695,Detalhe_Registro!$E:$E,B1695,Detalhe_Registro!$M:$M,"SIM"),0)</f>
        <v/>
      </c>
      <c r="H1695" s="2">
        <f>SUMIFS(Detalhe_Registro!$F:$F,Detalhe_Registro!$D:$D,A1695,Detalhe_Registro!$E:$E,B1695,Detalhe_Registro!$M:$M,"SIM")</f>
        <v/>
      </c>
      <c r="I1695" s="2">
        <f>SUMIFS(Detalhe_Registro!$G:$G,Detalhe_Registro!$D:$D,A1695,Detalhe_Registro!$E:$E,B1695,Detalhe_Registro!$M:$M,"SIM")</f>
        <v/>
      </c>
      <c r="J1695" s="2">
        <f>IF(F1695&lt;Premissas!$B$8,"&lt; 1,00",IF(F1695&lt;Premissas!$B$9,"1,00 – 1,19",IF(F1695&lt;Premissas!$B$10,"1,20 – 1,39",IF(F1695&lt;Premissas!$B$11,"1,40 – 1,59",IF(F1695&lt;Premissas!$B$12,"1,60 – 1,99","≥ 2,00")))))</f>
        <v/>
      </c>
      <c r="K1695" s="5">
        <f>IF(F1695&lt;Premissas!$B$8,Premissas!$B$13,IF(F1695&lt;Premissas!$B$9,Premissas!$B$14,IF(F1695&lt;Premissas!$B$10,Premissas!$B$15,IF(F1695&lt;Premissas!$B$11,Premissas!$B$16,IF(F1695&lt;Premissas!$B$12,Premissas!$B$17,Premissas!$B$18)))))</f>
        <v/>
      </c>
      <c r="L1695" s="5">
        <f>K1695/Premissas!$B$4</f>
        <v/>
      </c>
      <c r="M1695" s="2">
        <f>IF(K1695=Premissas!$B$18,"SIM","NÃO")</f>
        <v/>
      </c>
    </row>
    <row r="1696">
      <c r="A1696" s="2" t="inlineStr">
        <is>
          <t>592865</t>
        </is>
      </c>
      <c r="B1696" s="2" t="inlineStr">
        <is>
          <t>Leandro De Jesus Pereira</t>
        </is>
      </c>
      <c r="C1696" s="2" t="n">
        <v>1965</v>
      </c>
      <c r="D1696" s="2">
        <f>IFERROR(TEXTJOIN(" | ",TRUE,UNIQUE(FILTER(Detalhe_Registro!$C:$C,(Detalhe_Registro!$D:$D=A1696)*(Detalhe_Registro!$E:$E=B1696)*(Detalhe_Registro!$M:$M="SIM")))),"")</f>
        <v/>
      </c>
      <c r="E1696" s="2">
        <f>COUNTIFS(Detalhe_Registro!$D:$D,A1696,Detalhe_Registro!$E:$E,B1696,Detalhe_Registro!$M:$M,"SIM")</f>
        <v/>
      </c>
      <c r="F1696" s="2">
        <f>IFERROR(MAXIFS(Detalhe_Registro!$N:$N,Detalhe_Registro!$D:$D,A1696,Detalhe_Registro!$E:$E,B1696,Detalhe_Registro!$M:$M,"SIM"),0)</f>
        <v/>
      </c>
      <c r="G1696" s="2">
        <f>IFERROR(AVERAGEIFS(Detalhe_Registro!$N:$N,Detalhe_Registro!$D:$D,A1696,Detalhe_Registro!$E:$E,B1696,Detalhe_Registro!$M:$M,"SIM"),0)</f>
        <v/>
      </c>
      <c r="H1696" s="2">
        <f>SUMIFS(Detalhe_Registro!$F:$F,Detalhe_Registro!$D:$D,A1696,Detalhe_Registro!$E:$E,B1696,Detalhe_Registro!$M:$M,"SIM")</f>
        <v/>
      </c>
      <c r="I1696" s="2">
        <f>SUMIFS(Detalhe_Registro!$G:$G,Detalhe_Registro!$D:$D,A1696,Detalhe_Registro!$E:$E,B1696,Detalhe_Registro!$M:$M,"SIM")</f>
        <v/>
      </c>
      <c r="J1696" s="2">
        <f>IF(F1696&lt;Premissas!$B$8,"&lt; 1,00",IF(F1696&lt;Premissas!$B$9,"1,00 – 1,19",IF(F1696&lt;Premissas!$B$10,"1,20 – 1,39",IF(F1696&lt;Premissas!$B$11,"1,40 – 1,59",IF(F1696&lt;Premissas!$B$12,"1,60 – 1,99","≥ 2,00")))))</f>
        <v/>
      </c>
      <c r="K1696" s="5">
        <f>IF(F1696&lt;Premissas!$B$8,Premissas!$B$13,IF(F1696&lt;Premissas!$B$9,Premissas!$B$14,IF(F1696&lt;Premissas!$B$10,Premissas!$B$15,IF(F1696&lt;Premissas!$B$11,Premissas!$B$16,IF(F1696&lt;Premissas!$B$12,Premissas!$B$17,Premissas!$B$18)))))</f>
        <v/>
      </c>
      <c r="L1696" s="5">
        <f>K1696/Premissas!$B$4</f>
        <v/>
      </c>
      <c r="M1696" s="2">
        <f>IF(K1696=Premissas!$B$18,"SIM","NÃO")</f>
        <v/>
      </c>
    </row>
    <row r="1697">
      <c r="A1697" s="2" t="inlineStr">
        <is>
          <t>6014267</t>
        </is>
      </c>
      <c r="B1697" s="2" t="inlineStr">
        <is>
          <t>Leonardo Da Silva Campos</t>
        </is>
      </c>
      <c r="C1697" s="2" t="n">
        <v>1965</v>
      </c>
      <c r="D1697" s="2">
        <f>IFERROR(TEXTJOIN(" | ",TRUE,UNIQUE(FILTER(Detalhe_Registro!$C:$C,(Detalhe_Registro!$D:$D=A1697)*(Detalhe_Registro!$E:$E=B1697)*(Detalhe_Registro!$M:$M="SIM")))),"")</f>
        <v/>
      </c>
      <c r="E1697" s="2">
        <f>COUNTIFS(Detalhe_Registro!$D:$D,A1697,Detalhe_Registro!$E:$E,B1697,Detalhe_Registro!$M:$M,"SIM")</f>
        <v/>
      </c>
      <c r="F1697" s="2">
        <f>IFERROR(MAXIFS(Detalhe_Registro!$N:$N,Detalhe_Registro!$D:$D,A1697,Detalhe_Registro!$E:$E,B1697,Detalhe_Registro!$M:$M,"SIM"),0)</f>
        <v/>
      </c>
      <c r="G1697" s="2">
        <f>IFERROR(AVERAGEIFS(Detalhe_Registro!$N:$N,Detalhe_Registro!$D:$D,A1697,Detalhe_Registro!$E:$E,B1697,Detalhe_Registro!$M:$M,"SIM"),0)</f>
        <v/>
      </c>
      <c r="H1697" s="2">
        <f>SUMIFS(Detalhe_Registro!$F:$F,Detalhe_Registro!$D:$D,A1697,Detalhe_Registro!$E:$E,B1697,Detalhe_Registro!$M:$M,"SIM")</f>
        <v/>
      </c>
      <c r="I1697" s="2">
        <f>SUMIFS(Detalhe_Registro!$G:$G,Detalhe_Registro!$D:$D,A1697,Detalhe_Registro!$E:$E,B1697,Detalhe_Registro!$M:$M,"SIM")</f>
        <v/>
      </c>
      <c r="J1697" s="2">
        <f>IF(F1697&lt;Premissas!$B$8,"&lt; 1,00",IF(F1697&lt;Premissas!$B$9,"1,00 – 1,19",IF(F1697&lt;Premissas!$B$10,"1,20 – 1,39",IF(F1697&lt;Premissas!$B$11,"1,40 – 1,59",IF(F1697&lt;Premissas!$B$12,"1,60 – 1,99","≥ 2,00")))))</f>
        <v/>
      </c>
      <c r="K1697" s="5">
        <f>IF(F1697&lt;Premissas!$B$8,Premissas!$B$13,IF(F1697&lt;Premissas!$B$9,Premissas!$B$14,IF(F1697&lt;Premissas!$B$10,Premissas!$B$15,IF(F1697&lt;Premissas!$B$11,Premissas!$B$16,IF(F1697&lt;Premissas!$B$12,Premissas!$B$17,Premissas!$B$18)))))</f>
        <v/>
      </c>
      <c r="L1697" s="5">
        <f>K1697/Premissas!$B$4</f>
        <v/>
      </c>
      <c r="M1697" s="2">
        <f>IF(K1697=Premissas!$B$18,"SIM","NÃO")</f>
        <v/>
      </c>
    </row>
    <row r="1698">
      <c r="A1698" s="2" t="inlineStr">
        <is>
          <t>6033911</t>
        </is>
      </c>
      <c r="B1698" s="2" t="inlineStr">
        <is>
          <t>Leticia Alves De Araujo</t>
        </is>
      </c>
      <c r="C1698" s="2" t="n">
        <v>1965</v>
      </c>
      <c r="D1698" s="2">
        <f>IFERROR(TEXTJOIN(" | ",TRUE,UNIQUE(FILTER(Detalhe_Registro!$C:$C,(Detalhe_Registro!$D:$D=A1698)*(Detalhe_Registro!$E:$E=B1698)*(Detalhe_Registro!$M:$M="SIM")))),"")</f>
        <v/>
      </c>
      <c r="E1698" s="2">
        <f>COUNTIFS(Detalhe_Registro!$D:$D,A1698,Detalhe_Registro!$E:$E,B1698,Detalhe_Registro!$M:$M,"SIM")</f>
        <v/>
      </c>
      <c r="F1698" s="2">
        <f>IFERROR(MAXIFS(Detalhe_Registro!$N:$N,Detalhe_Registro!$D:$D,A1698,Detalhe_Registro!$E:$E,B1698,Detalhe_Registro!$M:$M,"SIM"),0)</f>
        <v/>
      </c>
      <c r="G1698" s="2">
        <f>IFERROR(AVERAGEIFS(Detalhe_Registro!$N:$N,Detalhe_Registro!$D:$D,A1698,Detalhe_Registro!$E:$E,B1698,Detalhe_Registro!$M:$M,"SIM"),0)</f>
        <v/>
      </c>
      <c r="H1698" s="2">
        <f>SUMIFS(Detalhe_Registro!$F:$F,Detalhe_Registro!$D:$D,A1698,Detalhe_Registro!$E:$E,B1698,Detalhe_Registro!$M:$M,"SIM")</f>
        <v/>
      </c>
      <c r="I1698" s="2">
        <f>SUMIFS(Detalhe_Registro!$G:$G,Detalhe_Registro!$D:$D,A1698,Detalhe_Registro!$E:$E,B1698,Detalhe_Registro!$M:$M,"SIM")</f>
        <v/>
      </c>
      <c r="J1698" s="2">
        <f>IF(F1698&lt;Premissas!$B$8,"&lt; 1,00",IF(F1698&lt;Premissas!$B$9,"1,00 – 1,19",IF(F1698&lt;Premissas!$B$10,"1,20 – 1,39",IF(F1698&lt;Premissas!$B$11,"1,40 – 1,59",IF(F1698&lt;Premissas!$B$12,"1,60 – 1,99","≥ 2,00")))))</f>
        <v/>
      </c>
      <c r="K1698" s="5">
        <f>IF(F1698&lt;Premissas!$B$8,Premissas!$B$13,IF(F1698&lt;Premissas!$B$9,Premissas!$B$14,IF(F1698&lt;Premissas!$B$10,Premissas!$B$15,IF(F1698&lt;Premissas!$B$11,Premissas!$B$16,IF(F1698&lt;Premissas!$B$12,Premissas!$B$17,Premissas!$B$18)))))</f>
        <v/>
      </c>
      <c r="L1698" s="5">
        <f>K1698/Premissas!$B$4</f>
        <v/>
      </c>
      <c r="M1698" s="2">
        <f>IF(K1698=Premissas!$B$18,"SIM","NÃO")</f>
        <v/>
      </c>
    </row>
    <row r="1699">
      <c r="A1699" s="2" t="inlineStr">
        <is>
          <t>5692741</t>
        </is>
      </c>
      <c r="B1699" s="2" t="inlineStr">
        <is>
          <t>Leticia Ferreira De Queiroz</t>
        </is>
      </c>
      <c r="C1699" s="2" t="n">
        <v>1965</v>
      </c>
      <c r="D1699" s="2">
        <f>IFERROR(TEXTJOIN(" | ",TRUE,UNIQUE(FILTER(Detalhe_Registro!$C:$C,(Detalhe_Registro!$D:$D=A1699)*(Detalhe_Registro!$E:$E=B1699)*(Detalhe_Registro!$M:$M="SIM")))),"")</f>
        <v/>
      </c>
      <c r="E1699" s="2">
        <f>COUNTIFS(Detalhe_Registro!$D:$D,A1699,Detalhe_Registro!$E:$E,B1699,Detalhe_Registro!$M:$M,"SIM")</f>
        <v/>
      </c>
      <c r="F1699" s="2">
        <f>IFERROR(MAXIFS(Detalhe_Registro!$N:$N,Detalhe_Registro!$D:$D,A1699,Detalhe_Registro!$E:$E,B1699,Detalhe_Registro!$M:$M,"SIM"),0)</f>
        <v/>
      </c>
      <c r="G1699" s="2">
        <f>IFERROR(AVERAGEIFS(Detalhe_Registro!$N:$N,Detalhe_Registro!$D:$D,A1699,Detalhe_Registro!$E:$E,B1699,Detalhe_Registro!$M:$M,"SIM"),0)</f>
        <v/>
      </c>
      <c r="H1699" s="2">
        <f>SUMIFS(Detalhe_Registro!$F:$F,Detalhe_Registro!$D:$D,A1699,Detalhe_Registro!$E:$E,B1699,Detalhe_Registro!$M:$M,"SIM")</f>
        <v/>
      </c>
      <c r="I1699" s="2">
        <f>SUMIFS(Detalhe_Registro!$G:$G,Detalhe_Registro!$D:$D,A1699,Detalhe_Registro!$E:$E,B1699,Detalhe_Registro!$M:$M,"SIM")</f>
        <v/>
      </c>
      <c r="J1699" s="2">
        <f>IF(F1699&lt;Premissas!$B$8,"&lt; 1,00",IF(F1699&lt;Premissas!$B$9,"1,00 – 1,19",IF(F1699&lt;Premissas!$B$10,"1,20 – 1,39",IF(F1699&lt;Premissas!$B$11,"1,40 – 1,59",IF(F1699&lt;Premissas!$B$12,"1,60 – 1,99","≥ 2,00")))))</f>
        <v/>
      </c>
      <c r="K1699" s="5">
        <f>IF(F1699&lt;Premissas!$B$8,Premissas!$B$13,IF(F1699&lt;Premissas!$B$9,Premissas!$B$14,IF(F1699&lt;Premissas!$B$10,Premissas!$B$15,IF(F1699&lt;Premissas!$B$11,Premissas!$B$16,IF(F1699&lt;Premissas!$B$12,Premissas!$B$17,Premissas!$B$18)))))</f>
        <v/>
      </c>
      <c r="L1699" s="5">
        <f>K1699/Premissas!$B$4</f>
        <v/>
      </c>
      <c r="M1699" s="2">
        <f>IF(K1699=Premissas!$B$18,"SIM","NÃO")</f>
        <v/>
      </c>
    </row>
    <row r="1700">
      <c r="A1700" s="2" t="inlineStr">
        <is>
          <t>6025935</t>
        </is>
      </c>
      <c r="B1700" s="2" t="inlineStr">
        <is>
          <t>Livinus Okwudili Obikwelu</t>
        </is>
      </c>
      <c r="C1700" s="2" t="n">
        <v>1965</v>
      </c>
      <c r="D1700" s="2">
        <f>IFERROR(TEXTJOIN(" | ",TRUE,UNIQUE(FILTER(Detalhe_Registro!$C:$C,(Detalhe_Registro!$D:$D=A1700)*(Detalhe_Registro!$E:$E=B1700)*(Detalhe_Registro!$M:$M="SIM")))),"")</f>
        <v/>
      </c>
      <c r="E1700" s="2">
        <f>COUNTIFS(Detalhe_Registro!$D:$D,A1700,Detalhe_Registro!$E:$E,B1700,Detalhe_Registro!$M:$M,"SIM")</f>
        <v/>
      </c>
      <c r="F1700" s="2">
        <f>IFERROR(MAXIFS(Detalhe_Registro!$N:$N,Detalhe_Registro!$D:$D,A1700,Detalhe_Registro!$E:$E,B1700,Detalhe_Registro!$M:$M,"SIM"),0)</f>
        <v/>
      </c>
      <c r="G1700" s="2">
        <f>IFERROR(AVERAGEIFS(Detalhe_Registro!$N:$N,Detalhe_Registro!$D:$D,A1700,Detalhe_Registro!$E:$E,B1700,Detalhe_Registro!$M:$M,"SIM"),0)</f>
        <v/>
      </c>
      <c r="H1700" s="2">
        <f>SUMIFS(Detalhe_Registro!$F:$F,Detalhe_Registro!$D:$D,A1700,Detalhe_Registro!$E:$E,B1700,Detalhe_Registro!$M:$M,"SIM")</f>
        <v/>
      </c>
      <c r="I1700" s="2">
        <f>SUMIFS(Detalhe_Registro!$G:$G,Detalhe_Registro!$D:$D,A1700,Detalhe_Registro!$E:$E,B1700,Detalhe_Registro!$M:$M,"SIM")</f>
        <v/>
      </c>
      <c r="J1700" s="2">
        <f>IF(F1700&lt;Premissas!$B$8,"&lt; 1,00",IF(F1700&lt;Premissas!$B$9,"1,00 – 1,19",IF(F1700&lt;Premissas!$B$10,"1,20 – 1,39",IF(F1700&lt;Premissas!$B$11,"1,40 – 1,59",IF(F1700&lt;Premissas!$B$12,"1,60 – 1,99","≥ 2,00")))))</f>
        <v/>
      </c>
      <c r="K1700" s="5">
        <f>IF(F1700&lt;Premissas!$B$8,Premissas!$B$13,IF(F1700&lt;Premissas!$B$9,Premissas!$B$14,IF(F1700&lt;Premissas!$B$10,Premissas!$B$15,IF(F1700&lt;Premissas!$B$11,Premissas!$B$16,IF(F1700&lt;Premissas!$B$12,Premissas!$B$17,Premissas!$B$18)))))</f>
        <v/>
      </c>
      <c r="L1700" s="5">
        <f>K1700/Premissas!$B$4</f>
        <v/>
      </c>
      <c r="M1700" s="2">
        <f>IF(K1700=Premissas!$B$18,"SIM","NÃO")</f>
        <v/>
      </c>
    </row>
    <row r="1701">
      <c r="A1701" s="2" t="inlineStr">
        <is>
          <t>5854997</t>
        </is>
      </c>
      <c r="B1701" s="2" t="inlineStr">
        <is>
          <t>Loveline Nyiawung Atemnkeng</t>
        </is>
      </c>
      <c r="C1701" s="2" t="n">
        <v>1965</v>
      </c>
      <c r="D1701" s="2">
        <f>IFERROR(TEXTJOIN(" | ",TRUE,UNIQUE(FILTER(Detalhe_Registro!$C:$C,(Detalhe_Registro!$D:$D=A1701)*(Detalhe_Registro!$E:$E=B1701)*(Detalhe_Registro!$M:$M="SIM")))),"")</f>
        <v/>
      </c>
      <c r="E1701" s="2">
        <f>COUNTIFS(Detalhe_Registro!$D:$D,A1701,Detalhe_Registro!$E:$E,B1701,Detalhe_Registro!$M:$M,"SIM")</f>
        <v/>
      </c>
      <c r="F1701" s="2">
        <f>IFERROR(MAXIFS(Detalhe_Registro!$N:$N,Detalhe_Registro!$D:$D,A1701,Detalhe_Registro!$E:$E,B1701,Detalhe_Registro!$M:$M,"SIM"),0)</f>
        <v/>
      </c>
      <c r="G1701" s="2">
        <f>IFERROR(AVERAGEIFS(Detalhe_Registro!$N:$N,Detalhe_Registro!$D:$D,A1701,Detalhe_Registro!$E:$E,B1701,Detalhe_Registro!$M:$M,"SIM"),0)</f>
        <v/>
      </c>
      <c r="H1701" s="2">
        <f>SUMIFS(Detalhe_Registro!$F:$F,Detalhe_Registro!$D:$D,A1701,Detalhe_Registro!$E:$E,B1701,Detalhe_Registro!$M:$M,"SIM")</f>
        <v/>
      </c>
      <c r="I1701" s="2">
        <f>SUMIFS(Detalhe_Registro!$G:$G,Detalhe_Registro!$D:$D,A1701,Detalhe_Registro!$E:$E,B1701,Detalhe_Registro!$M:$M,"SIM")</f>
        <v/>
      </c>
      <c r="J1701" s="2">
        <f>IF(F1701&lt;Premissas!$B$8,"&lt; 1,00",IF(F1701&lt;Premissas!$B$9,"1,00 – 1,19",IF(F1701&lt;Premissas!$B$10,"1,20 – 1,39",IF(F1701&lt;Premissas!$B$11,"1,40 – 1,59",IF(F1701&lt;Premissas!$B$12,"1,60 – 1,99","≥ 2,00")))))</f>
        <v/>
      </c>
      <c r="K1701" s="5">
        <f>IF(F1701&lt;Premissas!$B$8,Premissas!$B$13,IF(F1701&lt;Premissas!$B$9,Premissas!$B$14,IF(F1701&lt;Premissas!$B$10,Premissas!$B$15,IF(F1701&lt;Premissas!$B$11,Premissas!$B$16,IF(F1701&lt;Premissas!$B$12,Premissas!$B$17,Premissas!$B$18)))))</f>
        <v/>
      </c>
      <c r="L1701" s="5">
        <f>K1701/Premissas!$B$4</f>
        <v/>
      </c>
      <c r="M1701" s="2">
        <f>IF(K1701=Premissas!$B$18,"SIM","NÃO")</f>
        <v/>
      </c>
    </row>
    <row r="1702">
      <c r="A1702" s="2" t="inlineStr">
        <is>
          <t>6030378</t>
        </is>
      </c>
      <c r="B1702" s="2" t="inlineStr">
        <is>
          <t>Luan Henrique Silva</t>
        </is>
      </c>
      <c r="C1702" s="2" t="n">
        <v>1965</v>
      </c>
      <c r="D1702" s="2">
        <f>IFERROR(TEXTJOIN(" | ",TRUE,UNIQUE(FILTER(Detalhe_Registro!$C:$C,(Detalhe_Registro!$D:$D=A1702)*(Detalhe_Registro!$E:$E=B1702)*(Detalhe_Registro!$M:$M="SIM")))),"")</f>
        <v/>
      </c>
      <c r="E1702" s="2">
        <f>COUNTIFS(Detalhe_Registro!$D:$D,A1702,Detalhe_Registro!$E:$E,B1702,Detalhe_Registro!$M:$M,"SIM")</f>
        <v/>
      </c>
      <c r="F1702" s="2">
        <f>IFERROR(MAXIFS(Detalhe_Registro!$N:$N,Detalhe_Registro!$D:$D,A1702,Detalhe_Registro!$E:$E,B1702,Detalhe_Registro!$M:$M,"SIM"),0)</f>
        <v/>
      </c>
      <c r="G1702" s="2">
        <f>IFERROR(AVERAGEIFS(Detalhe_Registro!$N:$N,Detalhe_Registro!$D:$D,A1702,Detalhe_Registro!$E:$E,B1702,Detalhe_Registro!$M:$M,"SIM"),0)</f>
        <v/>
      </c>
      <c r="H1702" s="2">
        <f>SUMIFS(Detalhe_Registro!$F:$F,Detalhe_Registro!$D:$D,A1702,Detalhe_Registro!$E:$E,B1702,Detalhe_Registro!$M:$M,"SIM")</f>
        <v/>
      </c>
      <c r="I1702" s="2">
        <f>SUMIFS(Detalhe_Registro!$G:$G,Detalhe_Registro!$D:$D,A1702,Detalhe_Registro!$E:$E,B1702,Detalhe_Registro!$M:$M,"SIM")</f>
        <v/>
      </c>
      <c r="J1702" s="2">
        <f>IF(F1702&lt;Premissas!$B$8,"&lt; 1,00",IF(F1702&lt;Premissas!$B$9,"1,00 – 1,19",IF(F1702&lt;Premissas!$B$10,"1,20 – 1,39",IF(F1702&lt;Premissas!$B$11,"1,40 – 1,59",IF(F1702&lt;Premissas!$B$12,"1,60 – 1,99","≥ 2,00")))))</f>
        <v/>
      </c>
      <c r="K1702" s="5">
        <f>IF(F1702&lt;Premissas!$B$8,Premissas!$B$13,IF(F1702&lt;Premissas!$B$9,Premissas!$B$14,IF(F1702&lt;Premissas!$B$10,Premissas!$B$15,IF(F1702&lt;Premissas!$B$11,Premissas!$B$16,IF(F1702&lt;Premissas!$B$12,Premissas!$B$17,Premissas!$B$18)))))</f>
        <v/>
      </c>
      <c r="L1702" s="5">
        <f>K1702/Premissas!$B$4</f>
        <v/>
      </c>
      <c r="M1702" s="2">
        <f>IF(K1702=Premissas!$B$18,"SIM","NÃO")</f>
        <v/>
      </c>
    </row>
    <row r="1703">
      <c r="A1703" s="2" t="inlineStr">
        <is>
          <t>5983592</t>
        </is>
      </c>
      <c r="B1703" s="2" t="inlineStr">
        <is>
          <t>Luana Vitoria Pereira De Souza</t>
        </is>
      </c>
      <c r="C1703" s="2" t="n">
        <v>1965</v>
      </c>
      <c r="D1703" s="2">
        <f>IFERROR(TEXTJOIN(" | ",TRUE,UNIQUE(FILTER(Detalhe_Registro!$C:$C,(Detalhe_Registro!$D:$D=A1703)*(Detalhe_Registro!$E:$E=B1703)*(Detalhe_Registro!$M:$M="SIM")))),"")</f>
        <v/>
      </c>
      <c r="E1703" s="2">
        <f>COUNTIFS(Detalhe_Registro!$D:$D,A1703,Detalhe_Registro!$E:$E,B1703,Detalhe_Registro!$M:$M,"SIM")</f>
        <v/>
      </c>
      <c r="F1703" s="2">
        <f>IFERROR(MAXIFS(Detalhe_Registro!$N:$N,Detalhe_Registro!$D:$D,A1703,Detalhe_Registro!$E:$E,B1703,Detalhe_Registro!$M:$M,"SIM"),0)</f>
        <v/>
      </c>
      <c r="G1703" s="2">
        <f>IFERROR(AVERAGEIFS(Detalhe_Registro!$N:$N,Detalhe_Registro!$D:$D,A1703,Detalhe_Registro!$E:$E,B1703,Detalhe_Registro!$M:$M,"SIM"),0)</f>
        <v/>
      </c>
      <c r="H1703" s="2">
        <f>SUMIFS(Detalhe_Registro!$F:$F,Detalhe_Registro!$D:$D,A1703,Detalhe_Registro!$E:$E,B1703,Detalhe_Registro!$M:$M,"SIM")</f>
        <v/>
      </c>
      <c r="I1703" s="2">
        <f>SUMIFS(Detalhe_Registro!$G:$G,Detalhe_Registro!$D:$D,A1703,Detalhe_Registro!$E:$E,B1703,Detalhe_Registro!$M:$M,"SIM")</f>
        <v/>
      </c>
      <c r="J1703" s="2">
        <f>IF(F1703&lt;Premissas!$B$8,"&lt; 1,00",IF(F1703&lt;Premissas!$B$9,"1,00 – 1,19",IF(F1703&lt;Premissas!$B$10,"1,20 – 1,39",IF(F1703&lt;Premissas!$B$11,"1,40 – 1,59",IF(F1703&lt;Premissas!$B$12,"1,60 – 1,99","≥ 2,00")))))</f>
        <v/>
      </c>
      <c r="K1703" s="5">
        <f>IF(F1703&lt;Premissas!$B$8,Premissas!$B$13,IF(F1703&lt;Premissas!$B$9,Premissas!$B$14,IF(F1703&lt;Premissas!$B$10,Premissas!$B$15,IF(F1703&lt;Premissas!$B$11,Premissas!$B$16,IF(F1703&lt;Premissas!$B$12,Premissas!$B$17,Premissas!$B$18)))))</f>
        <v/>
      </c>
      <c r="L1703" s="5">
        <f>K1703/Premissas!$B$4</f>
        <v/>
      </c>
      <c r="M1703" s="2">
        <f>IF(K1703=Premissas!$B$18,"SIM","NÃO")</f>
        <v/>
      </c>
    </row>
    <row r="1704">
      <c r="A1704" s="2" t="inlineStr">
        <is>
          <t>3536254</t>
        </is>
      </c>
      <c r="B1704" s="2" t="inlineStr">
        <is>
          <t>Lucas Cruz Caldas</t>
        </is>
      </c>
      <c r="C1704" s="2" t="n">
        <v>1965</v>
      </c>
      <c r="D1704" s="2">
        <f>IFERROR(TEXTJOIN(" | ",TRUE,UNIQUE(FILTER(Detalhe_Registro!$C:$C,(Detalhe_Registro!$D:$D=A1704)*(Detalhe_Registro!$E:$E=B1704)*(Detalhe_Registro!$M:$M="SIM")))),"")</f>
        <v/>
      </c>
      <c r="E1704" s="2">
        <f>COUNTIFS(Detalhe_Registro!$D:$D,A1704,Detalhe_Registro!$E:$E,B1704,Detalhe_Registro!$M:$M,"SIM")</f>
        <v/>
      </c>
      <c r="F1704" s="2">
        <f>IFERROR(MAXIFS(Detalhe_Registro!$N:$N,Detalhe_Registro!$D:$D,A1704,Detalhe_Registro!$E:$E,B1704,Detalhe_Registro!$M:$M,"SIM"),0)</f>
        <v/>
      </c>
      <c r="G1704" s="2">
        <f>IFERROR(AVERAGEIFS(Detalhe_Registro!$N:$N,Detalhe_Registro!$D:$D,A1704,Detalhe_Registro!$E:$E,B1704,Detalhe_Registro!$M:$M,"SIM"),0)</f>
        <v/>
      </c>
      <c r="H1704" s="2">
        <f>SUMIFS(Detalhe_Registro!$F:$F,Detalhe_Registro!$D:$D,A1704,Detalhe_Registro!$E:$E,B1704,Detalhe_Registro!$M:$M,"SIM")</f>
        <v/>
      </c>
      <c r="I1704" s="2">
        <f>SUMIFS(Detalhe_Registro!$G:$G,Detalhe_Registro!$D:$D,A1704,Detalhe_Registro!$E:$E,B1704,Detalhe_Registro!$M:$M,"SIM")</f>
        <v/>
      </c>
      <c r="J1704" s="2">
        <f>IF(F1704&lt;Premissas!$B$8,"&lt; 1,00",IF(F1704&lt;Premissas!$B$9,"1,00 – 1,19",IF(F1704&lt;Premissas!$B$10,"1,20 – 1,39",IF(F1704&lt;Premissas!$B$11,"1,40 – 1,59",IF(F1704&lt;Premissas!$B$12,"1,60 – 1,99","≥ 2,00")))))</f>
        <v/>
      </c>
      <c r="K1704" s="5">
        <f>IF(F1704&lt;Premissas!$B$8,Premissas!$B$13,IF(F1704&lt;Premissas!$B$9,Premissas!$B$14,IF(F1704&lt;Premissas!$B$10,Premissas!$B$15,IF(F1704&lt;Premissas!$B$11,Premissas!$B$16,IF(F1704&lt;Premissas!$B$12,Premissas!$B$17,Premissas!$B$18)))))</f>
        <v/>
      </c>
      <c r="L1704" s="5">
        <f>K1704/Premissas!$B$4</f>
        <v/>
      </c>
      <c r="M1704" s="2">
        <f>IF(K1704=Premissas!$B$18,"SIM","NÃO")</f>
        <v/>
      </c>
    </row>
    <row r="1705">
      <c r="A1705" s="2" t="inlineStr">
        <is>
          <t>5332095</t>
        </is>
      </c>
      <c r="B1705" s="2" t="inlineStr">
        <is>
          <t>Lucas Da Silva Gaspar Lopes</t>
        </is>
      </c>
      <c r="C1705" s="2" t="n">
        <v>1965</v>
      </c>
      <c r="D1705" s="2">
        <f>IFERROR(TEXTJOIN(" | ",TRUE,UNIQUE(FILTER(Detalhe_Registro!$C:$C,(Detalhe_Registro!$D:$D=A1705)*(Detalhe_Registro!$E:$E=B1705)*(Detalhe_Registro!$M:$M="SIM")))),"")</f>
        <v/>
      </c>
      <c r="E1705" s="2">
        <f>COUNTIFS(Detalhe_Registro!$D:$D,A1705,Detalhe_Registro!$E:$E,B1705,Detalhe_Registro!$M:$M,"SIM")</f>
        <v/>
      </c>
      <c r="F1705" s="2">
        <f>IFERROR(MAXIFS(Detalhe_Registro!$N:$N,Detalhe_Registro!$D:$D,A1705,Detalhe_Registro!$E:$E,B1705,Detalhe_Registro!$M:$M,"SIM"),0)</f>
        <v/>
      </c>
      <c r="G1705" s="2">
        <f>IFERROR(AVERAGEIFS(Detalhe_Registro!$N:$N,Detalhe_Registro!$D:$D,A1705,Detalhe_Registro!$E:$E,B1705,Detalhe_Registro!$M:$M,"SIM"),0)</f>
        <v/>
      </c>
      <c r="H1705" s="2">
        <f>SUMIFS(Detalhe_Registro!$F:$F,Detalhe_Registro!$D:$D,A1705,Detalhe_Registro!$E:$E,B1705,Detalhe_Registro!$M:$M,"SIM")</f>
        <v/>
      </c>
      <c r="I1705" s="2">
        <f>SUMIFS(Detalhe_Registro!$G:$G,Detalhe_Registro!$D:$D,A1705,Detalhe_Registro!$E:$E,B1705,Detalhe_Registro!$M:$M,"SIM")</f>
        <v/>
      </c>
      <c r="J1705" s="2">
        <f>IF(F1705&lt;Premissas!$B$8,"&lt; 1,00",IF(F1705&lt;Premissas!$B$9,"1,00 – 1,19",IF(F1705&lt;Premissas!$B$10,"1,20 – 1,39",IF(F1705&lt;Premissas!$B$11,"1,40 – 1,59",IF(F1705&lt;Premissas!$B$12,"1,60 – 1,99","≥ 2,00")))))</f>
        <v/>
      </c>
      <c r="K1705" s="5">
        <f>IF(F1705&lt;Premissas!$B$8,Premissas!$B$13,IF(F1705&lt;Premissas!$B$9,Premissas!$B$14,IF(F1705&lt;Premissas!$B$10,Premissas!$B$15,IF(F1705&lt;Premissas!$B$11,Premissas!$B$16,IF(F1705&lt;Premissas!$B$12,Premissas!$B$17,Premissas!$B$18)))))</f>
        <v/>
      </c>
      <c r="L1705" s="5">
        <f>K1705/Premissas!$B$4</f>
        <v/>
      </c>
      <c r="M1705" s="2">
        <f>IF(K1705=Premissas!$B$18,"SIM","NÃO")</f>
        <v/>
      </c>
    </row>
    <row r="1706">
      <c r="A1706" s="2" t="inlineStr">
        <is>
          <t>5530172</t>
        </is>
      </c>
      <c r="B1706" s="2" t="inlineStr">
        <is>
          <t>Lucas Dias Ribeiro</t>
        </is>
      </c>
      <c r="C1706" s="2" t="n">
        <v>1965</v>
      </c>
      <c r="D1706" s="2">
        <f>IFERROR(TEXTJOIN(" | ",TRUE,UNIQUE(FILTER(Detalhe_Registro!$C:$C,(Detalhe_Registro!$D:$D=A1706)*(Detalhe_Registro!$E:$E=B1706)*(Detalhe_Registro!$M:$M="SIM")))),"")</f>
        <v/>
      </c>
      <c r="E1706" s="2">
        <f>COUNTIFS(Detalhe_Registro!$D:$D,A1706,Detalhe_Registro!$E:$E,B1706,Detalhe_Registro!$M:$M,"SIM")</f>
        <v/>
      </c>
      <c r="F1706" s="2">
        <f>IFERROR(MAXIFS(Detalhe_Registro!$N:$N,Detalhe_Registro!$D:$D,A1706,Detalhe_Registro!$E:$E,B1706,Detalhe_Registro!$M:$M,"SIM"),0)</f>
        <v/>
      </c>
      <c r="G1706" s="2">
        <f>IFERROR(AVERAGEIFS(Detalhe_Registro!$N:$N,Detalhe_Registro!$D:$D,A1706,Detalhe_Registro!$E:$E,B1706,Detalhe_Registro!$M:$M,"SIM"),0)</f>
        <v/>
      </c>
      <c r="H1706" s="2">
        <f>SUMIFS(Detalhe_Registro!$F:$F,Detalhe_Registro!$D:$D,A1706,Detalhe_Registro!$E:$E,B1706,Detalhe_Registro!$M:$M,"SIM")</f>
        <v/>
      </c>
      <c r="I1706" s="2">
        <f>SUMIFS(Detalhe_Registro!$G:$G,Detalhe_Registro!$D:$D,A1706,Detalhe_Registro!$E:$E,B1706,Detalhe_Registro!$M:$M,"SIM")</f>
        <v/>
      </c>
      <c r="J1706" s="2">
        <f>IF(F1706&lt;Premissas!$B$8,"&lt; 1,00",IF(F1706&lt;Premissas!$B$9,"1,00 – 1,19",IF(F1706&lt;Premissas!$B$10,"1,20 – 1,39",IF(F1706&lt;Premissas!$B$11,"1,40 – 1,59",IF(F1706&lt;Premissas!$B$12,"1,60 – 1,99","≥ 2,00")))))</f>
        <v/>
      </c>
      <c r="K1706" s="5">
        <f>IF(F1706&lt;Premissas!$B$8,Premissas!$B$13,IF(F1706&lt;Premissas!$B$9,Premissas!$B$14,IF(F1706&lt;Premissas!$B$10,Premissas!$B$15,IF(F1706&lt;Premissas!$B$11,Premissas!$B$16,IF(F1706&lt;Premissas!$B$12,Premissas!$B$17,Premissas!$B$18)))))</f>
        <v/>
      </c>
      <c r="L1706" s="5">
        <f>K1706/Premissas!$B$4</f>
        <v/>
      </c>
      <c r="M1706" s="2">
        <f>IF(K1706=Premissas!$B$18,"SIM","NÃO")</f>
        <v/>
      </c>
    </row>
    <row r="1707">
      <c r="A1707" s="2" t="inlineStr">
        <is>
          <t>5849438</t>
        </is>
      </c>
      <c r="B1707" s="2" t="inlineStr">
        <is>
          <t>Lucas Gabriel Da Silva Maia</t>
        </is>
      </c>
      <c r="C1707" s="2" t="n">
        <v>1965</v>
      </c>
      <c r="D1707" s="2">
        <f>IFERROR(TEXTJOIN(" | ",TRUE,UNIQUE(FILTER(Detalhe_Registro!$C:$C,(Detalhe_Registro!$D:$D=A1707)*(Detalhe_Registro!$E:$E=B1707)*(Detalhe_Registro!$M:$M="SIM")))),"")</f>
        <v/>
      </c>
      <c r="E1707" s="2">
        <f>COUNTIFS(Detalhe_Registro!$D:$D,A1707,Detalhe_Registro!$E:$E,B1707,Detalhe_Registro!$M:$M,"SIM")</f>
        <v/>
      </c>
      <c r="F1707" s="2">
        <f>IFERROR(MAXIFS(Detalhe_Registro!$N:$N,Detalhe_Registro!$D:$D,A1707,Detalhe_Registro!$E:$E,B1707,Detalhe_Registro!$M:$M,"SIM"),0)</f>
        <v/>
      </c>
      <c r="G1707" s="2">
        <f>IFERROR(AVERAGEIFS(Detalhe_Registro!$N:$N,Detalhe_Registro!$D:$D,A1707,Detalhe_Registro!$E:$E,B1707,Detalhe_Registro!$M:$M,"SIM"),0)</f>
        <v/>
      </c>
      <c r="H1707" s="2">
        <f>SUMIFS(Detalhe_Registro!$F:$F,Detalhe_Registro!$D:$D,A1707,Detalhe_Registro!$E:$E,B1707,Detalhe_Registro!$M:$M,"SIM")</f>
        <v/>
      </c>
      <c r="I1707" s="2">
        <f>SUMIFS(Detalhe_Registro!$G:$G,Detalhe_Registro!$D:$D,A1707,Detalhe_Registro!$E:$E,B1707,Detalhe_Registro!$M:$M,"SIM")</f>
        <v/>
      </c>
      <c r="J1707" s="2">
        <f>IF(F1707&lt;Premissas!$B$8,"&lt; 1,00",IF(F1707&lt;Premissas!$B$9,"1,00 – 1,19",IF(F1707&lt;Premissas!$B$10,"1,20 – 1,39",IF(F1707&lt;Premissas!$B$11,"1,40 – 1,59",IF(F1707&lt;Premissas!$B$12,"1,60 – 1,99","≥ 2,00")))))</f>
        <v/>
      </c>
      <c r="K1707" s="5">
        <f>IF(F1707&lt;Premissas!$B$8,Premissas!$B$13,IF(F1707&lt;Premissas!$B$9,Premissas!$B$14,IF(F1707&lt;Premissas!$B$10,Premissas!$B$15,IF(F1707&lt;Premissas!$B$11,Premissas!$B$16,IF(F1707&lt;Premissas!$B$12,Premissas!$B$17,Premissas!$B$18)))))</f>
        <v/>
      </c>
      <c r="L1707" s="5">
        <f>K1707/Premissas!$B$4</f>
        <v/>
      </c>
      <c r="M1707" s="2">
        <f>IF(K1707=Premissas!$B$18,"SIM","NÃO")</f>
        <v/>
      </c>
    </row>
    <row r="1708">
      <c r="A1708" s="2" t="inlineStr">
        <is>
          <t>6030343</t>
        </is>
      </c>
      <c r="B1708" s="2" t="inlineStr">
        <is>
          <t>Lucas Gomes De Santana</t>
        </is>
      </c>
      <c r="C1708" s="2" t="n">
        <v>1965</v>
      </c>
      <c r="D1708" s="2">
        <f>IFERROR(TEXTJOIN(" | ",TRUE,UNIQUE(FILTER(Detalhe_Registro!$C:$C,(Detalhe_Registro!$D:$D=A1708)*(Detalhe_Registro!$E:$E=B1708)*(Detalhe_Registro!$M:$M="SIM")))),"")</f>
        <v/>
      </c>
      <c r="E1708" s="2">
        <f>COUNTIFS(Detalhe_Registro!$D:$D,A1708,Detalhe_Registro!$E:$E,B1708,Detalhe_Registro!$M:$M,"SIM")</f>
        <v/>
      </c>
      <c r="F1708" s="2">
        <f>IFERROR(MAXIFS(Detalhe_Registro!$N:$N,Detalhe_Registro!$D:$D,A1708,Detalhe_Registro!$E:$E,B1708,Detalhe_Registro!$M:$M,"SIM"),0)</f>
        <v/>
      </c>
      <c r="G1708" s="2">
        <f>IFERROR(AVERAGEIFS(Detalhe_Registro!$N:$N,Detalhe_Registro!$D:$D,A1708,Detalhe_Registro!$E:$E,B1708,Detalhe_Registro!$M:$M,"SIM"),0)</f>
        <v/>
      </c>
      <c r="H1708" s="2">
        <f>SUMIFS(Detalhe_Registro!$F:$F,Detalhe_Registro!$D:$D,A1708,Detalhe_Registro!$E:$E,B1708,Detalhe_Registro!$M:$M,"SIM")</f>
        <v/>
      </c>
      <c r="I1708" s="2">
        <f>SUMIFS(Detalhe_Registro!$G:$G,Detalhe_Registro!$D:$D,A1708,Detalhe_Registro!$E:$E,B1708,Detalhe_Registro!$M:$M,"SIM")</f>
        <v/>
      </c>
      <c r="J1708" s="2">
        <f>IF(F1708&lt;Premissas!$B$8,"&lt; 1,00",IF(F1708&lt;Premissas!$B$9,"1,00 – 1,19",IF(F1708&lt;Premissas!$B$10,"1,20 – 1,39",IF(F1708&lt;Premissas!$B$11,"1,40 – 1,59",IF(F1708&lt;Premissas!$B$12,"1,60 – 1,99","≥ 2,00")))))</f>
        <v/>
      </c>
      <c r="K1708" s="5">
        <f>IF(F1708&lt;Premissas!$B$8,Premissas!$B$13,IF(F1708&lt;Premissas!$B$9,Premissas!$B$14,IF(F1708&lt;Premissas!$B$10,Premissas!$B$15,IF(F1708&lt;Premissas!$B$11,Premissas!$B$16,IF(F1708&lt;Premissas!$B$12,Premissas!$B$17,Premissas!$B$18)))))</f>
        <v/>
      </c>
      <c r="L1708" s="5">
        <f>K1708/Premissas!$B$4</f>
        <v/>
      </c>
      <c r="M1708" s="2">
        <f>IF(K1708=Premissas!$B$18,"SIM","NÃO")</f>
        <v/>
      </c>
    </row>
    <row r="1709">
      <c r="A1709" s="2" t="inlineStr">
        <is>
          <t>5996350</t>
        </is>
      </c>
      <c r="B1709" s="2" t="inlineStr">
        <is>
          <t>Lucas Novais Medeiros Silva</t>
        </is>
      </c>
      <c r="C1709" s="2" t="n">
        <v>1965</v>
      </c>
      <c r="D1709" s="2">
        <f>IFERROR(TEXTJOIN(" | ",TRUE,UNIQUE(FILTER(Detalhe_Registro!$C:$C,(Detalhe_Registro!$D:$D=A1709)*(Detalhe_Registro!$E:$E=B1709)*(Detalhe_Registro!$M:$M="SIM")))),"")</f>
        <v/>
      </c>
      <c r="E1709" s="2">
        <f>COUNTIFS(Detalhe_Registro!$D:$D,A1709,Detalhe_Registro!$E:$E,B1709,Detalhe_Registro!$M:$M,"SIM")</f>
        <v/>
      </c>
      <c r="F1709" s="2">
        <f>IFERROR(MAXIFS(Detalhe_Registro!$N:$N,Detalhe_Registro!$D:$D,A1709,Detalhe_Registro!$E:$E,B1709,Detalhe_Registro!$M:$M,"SIM"),0)</f>
        <v/>
      </c>
      <c r="G1709" s="2">
        <f>IFERROR(AVERAGEIFS(Detalhe_Registro!$N:$N,Detalhe_Registro!$D:$D,A1709,Detalhe_Registro!$E:$E,B1709,Detalhe_Registro!$M:$M,"SIM"),0)</f>
        <v/>
      </c>
      <c r="H1709" s="2">
        <f>SUMIFS(Detalhe_Registro!$F:$F,Detalhe_Registro!$D:$D,A1709,Detalhe_Registro!$E:$E,B1709,Detalhe_Registro!$M:$M,"SIM")</f>
        <v/>
      </c>
      <c r="I1709" s="2">
        <f>SUMIFS(Detalhe_Registro!$G:$G,Detalhe_Registro!$D:$D,A1709,Detalhe_Registro!$E:$E,B1709,Detalhe_Registro!$M:$M,"SIM")</f>
        <v/>
      </c>
      <c r="J1709" s="2">
        <f>IF(F1709&lt;Premissas!$B$8,"&lt; 1,00",IF(F1709&lt;Premissas!$B$9,"1,00 – 1,19",IF(F1709&lt;Premissas!$B$10,"1,20 – 1,39",IF(F1709&lt;Premissas!$B$11,"1,40 – 1,59",IF(F1709&lt;Premissas!$B$12,"1,60 – 1,99","≥ 2,00")))))</f>
        <v/>
      </c>
      <c r="K1709" s="5">
        <f>IF(F1709&lt;Premissas!$B$8,Premissas!$B$13,IF(F1709&lt;Premissas!$B$9,Premissas!$B$14,IF(F1709&lt;Premissas!$B$10,Premissas!$B$15,IF(F1709&lt;Premissas!$B$11,Premissas!$B$16,IF(F1709&lt;Premissas!$B$12,Premissas!$B$17,Premissas!$B$18)))))</f>
        <v/>
      </c>
      <c r="L1709" s="5">
        <f>K1709/Premissas!$B$4</f>
        <v/>
      </c>
      <c r="M1709" s="2">
        <f>IF(K1709=Premissas!$B$18,"SIM","NÃO")</f>
        <v/>
      </c>
    </row>
    <row r="1710">
      <c r="A1710" s="2" t="inlineStr">
        <is>
          <t>5711010</t>
        </is>
      </c>
      <c r="B1710" s="2" t="inlineStr">
        <is>
          <t>Lucas Silva Oliveira</t>
        </is>
      </c>
      <c r="C1710" s="2" t="n">
        <v>1965</v>
      </c>
      <c r="D1710" s="2">
        <f>IFERROR(TEXTJOIN(" | ",TRUE,UNIQUE(FILTER(Detalhe_Registro!$C:$C,(Detalhe_Registro!$D:$D=A1710)*(Detalhe_Registro!$E:$E=B1710)*(Detalhe_Registro!$M:$M="SIM")))),"")</f>
        <v/>
      </c>
      <c r="E1710" s="2">
        <f>COUNTIFS(Detalhe_Registro!$D:$D,A1710,Detalhe_Registro!$E:$E,B1710,Detalhe_Registro!$M:$M,"SIM")</f>
        <v/>
      </c>
      <c r="F1710" s="2">
        <f>IFERROR(MAXIFS(Detalhe_Registro!$N:$N,Detalhe_Registro!$D:$D,A1710,Detalhe_Registro!$E:$E,B1710,Detalhe_Registro!$M:$M,"SIM"),0)</f>
        <v/>
      </c>
      <c r="G1710" s="2">
        <f>IFERROR(AVERAGEIFS(Detalhe_Registro!$N:$N,Detalhe_Registro!$D:$D,A1710,Detalhe_Registro!$E:$E,B1710,Detalhe_Registro!$M:$M,"SIM"),0)</f>
        <v/>
      </c>
      <c r="H1710" s="2">
        <f>SUMIFS(Detalhe_Registro!$F:$F,Detalhe_Registro!$D:$D,A1710,Detalhe_Registro!$E:$E,B1710,Detalhe_Registro!$M:$M,"SIM")</f>
        <v/>
      </c>
      <c r="I1710" s="2">
        <f>SUMIFS(Detalhe_Registro!$G:$G,Detalhe_Registro!$D:$D,A1710,Detalhe_Registro!$E:$E,B1710,Detalhe_Registro!$M:$M,"SIM")</f>
        <v/>
      </c>
      <c r="J1710" s="2">
        <f>IF(F1710&lt;Premissas!$B$8,"&lt; 1,00",IF(F1710&lt;Premissas!$B$9,"1,00 – 1,19",IF(F1710&lt;Premissas!$B$10,"1,20 – 1,39",IF(F1710&lt;Premissas!$B$11,"1,40 – 1,59",IF(F1710&lt;Premissas!$B$12,"1,60 – 1,99","≥ 2,00")))))</f>
        <v/>
      </c>
      <c r="K1710" s="5">
        <f>IF(F1710&lt;Premissas!$B$8,Premissas!$B$13,IF(F1710&lt;Premissas!$B$9,Premissas!$B$14,IF(F1710&lt;Premissas!$B$10,Premissas!$B$15,IF(F1710&lt;Premissas!$B$11,Premissas!$B$16,IF(F1710&lt;Premissas!$B$12,Premissas!$B$17,Premissas!$B$18)))))</f>
        <v/>
      </c>
      <c r="L1710" s="5">
        <f>K1710/Premissas!$B$4</f>
        <v/>
      </c>
      <c r="M1710" s="2">
        <f>IF(K1710=Premissas!$B$18,"SIM","NÃO")</f>
        <v/>
      </c>
    </row>
    <row r="1711">
      <c r="A1711" s="2" t="inlineStr">
        <is>
          <t>6032060</t>
        </is>
      </c>
      <c r="B1711" s="2" t="inlineStr">
        <is>
          <t>Lucelio Rodrigues Da Silva</t>
        </is>
      </c>
      <c r="C1711" s="2" t="n">
        <v>1965</v>
      </c>
      <c r="D1711" s="2">
        <f>IFERROR(TEXTJOIN(" | ",TRUE,UNIQUE(FILTER(Detalhe_Registro!$C:$C,(Detalhe_Registro!$D:$D=A1711)*(Detalhe_Registro!$E:$E=B1711)*(Detalhe_Registro!$M:$M="SIM")))),"")</f>
        <v/>
      </c>
      <c r="E1711" s="2">
        <f>COUNTIFS(Detalhe_Registro!$D:$D,A1711,Detalhe_Registro!$E:$E,B1711,Detalhe_Registro!$M:$M,"SIM")</f>
        <v/>
      </c>
      <c r="F1711" s="2">
        <f>IFERROR(MAXIFS(Detalhe_Registro!$N:$N,Detalhe_Registro!$D:$D,A1711,Detalhe_Registro!$E:$E,B1711,Detalhe_Registro!$M:$M,"SIM"),0)</f>
        <v/>
      </c>
      <c r="G1711" s="2">
        <f>IFERROR(AVERAGEIFS(Detalhe_Registro!$N:$N,Detalhe_Registro!$D:$D,A1711,Detalhe_Registro!$E:$E,B1711,Detalhe_Registro!$M:$M,"SIM"),0)</f>
        <v/>
      </c>
      <c r="H1711" s="2">
        <f>SUMIFS(Detalhe_Registro!$F:$F,Detalhe_Registro!$D:$D,A1711,Detalhe_Registro!$E:$E,B1711,Detalhe_Registro!$M:$M,"SIM")</f>
        <v/>
      </c>
      <c r="I1711" s="2">
        <f>SUMIFS(Detalhe_Registro!$G:$G,Detalhe_Registro!$D:$D,A1711,Detalhe_Registro!$E:$E,B1711,Detalhe_Registro!$M:$M,"SIM")</f>
        <v/>
      </c>
      <c r="J1711" s="2">
        <f>IF(F1711&lt;Premissas!$B$8,"&lt; 1,00",IF(F1711&lt;Premissas!$B$9,"1,00 – 1,19",IF(F1711&lt;Premissas!$B$10,"1,20 – 1,39",IF(F1711&lt;Premissas!$B$11,"1,40 – 1,59",IF(F1711&lt;Premissas!$B$12,"1,60 – 1,99","≥ 2,00")))))</f>
        <v/>
      </c>
      <c r="K1711" s="5">
        <f>IF(F1711&lt;Premissas!$B$8,Premissas!$B$13,IF(F1711&lt;Premissas!$B$9,Premissas!$B$14,IF(F1711&lt;Premissas!$B$10,Premissas!$B$15,IF(F1711&lt;Premissas!$B$11,Premissas!$B$16,IF(F1711&lt;Premissas!$B$12,Premissas!$B$17,Premissas!$B$18)))))</f>
        <v/>
      </c>
      <c r="L1711" s="5">
        <f>K1711/Premissas!$B$4</f>
        <v/>
      </c>
      <c r="M1711" s="2">
        <f>IF(K1711=Premissas!$B$18,"SIM","NÃO")</f>
        <v/>
      </c>
    </row>
    <row r="1712">
      <c r="A1712" s="2" t="inlineStr">
        <is>
          <t>416364</t>
        </is>
      </c>
      <c r="B1712" s="2" t="inlineStr">
        <is>
          <t>Luciano Alves De Barros</t>
        </is>
      </c>
      <c r="C1712" s="2" t="n">
        <v>1965</v>
      </c>
      <c r="D1712" s="2">
        <f>IFERROR(TEXTJOIN(" | ",TRUE,UNIQUE(FILTER(Detalhe_Registro!$C:$C,(Detalhe_Registro!$D:$D=A1712)*(Detalhe_Registro!$E:$E=B1712)*(Detalhe_Registro!$M:$M="SIM")))),"")</f>
        <v/>
      </c>
      <c r="E1712" s="2">
        <f>COUNTIFS(Detalhe_Registro!$D:$D,A1712,Detalhe_Registro!$E:$E,B1712,Detalhe_Registro!$M:$M,"SIM")</f>
        <v/>
      </c>
      <c r="F1712" s="2">
        <f>IFERROR(MAXIFS(Detalhe_Registro!$N:$N,Detalhe_Registro!$D:$D,A1712,Detalhe_Registro!$E:$E,B1712,Detalhe_Registro!$M:$M,"SIM"),0)</f>
        <v/>
      </c>
      <c r="G1712" s="2">
        <f>IFERROR(AVERAGEIFS(Detalhe_Registro!$N:$N,Detalhe_Registro!$D:$D,A1712,Detalhe_Registro!$E:$E,B1712,Detalhe_Registro!$M:$M,"SIM"),0)</f>
        <v/>
      </c>
      <c r="H1712" s="2">
        <f>SUMIFS(Detalhe_Registro!$F:$F,Detalhe_Registro!$D:$D,A1712,Detalhe_Registro!$E:$E,B1712,Detalhe_Registro!$M:$M,"SIM")</f>
        <v/>
      </c>
      <c r="I1712" s="2">
        <f>SUMIFS(Detalhe_Registro!$G:$G,Detalhe_Registro!$D:$D,A1712,Detalhe_Registro!$E:$E,B1712,Detalhe_Registro!$M:$M,"SIM")</f>
        <v/>
      </c>
      <c r="J1712" s="2">
        <f>IF(F1712&lt;Premissas!$B$8,"&lt; 1,00",IF(F1712&lt;Premissas!$B$9,"1,00 – 1,19",IF(F1712&lt;Premissas!$B$10,"1,20 – 1,39",IF(F1712&lt;Premissas!$B$11,"1,40 – 1,59",IF(F1712&lt;Premissas!$B$12,"1,60 – 1,99","≥ 2,00")))))</f>
        <v/>
      </c>
      <c r="K1712" s="5">
        <f>IF(F1712&lt;Premissas!$B$8,Premissas!$B$13,IF(F1712&lt;Premissas!$B$9,Premissas!$B$14,IF(F1712&lt;Premissas!$B$10,Premissas!$B$15,IF(F1712&lt;Premissas!$B$11,Premissas!$B$16,IF(F1712&lt;Premissas!$B$12,Premissas!$B$17,Premissas!$B$18)))))</f>
        <v/>
      </c>
      <c r="L1712" s="5">
        <f>K1712/Premissas!$B$4</f>
        <v/>
      </c>
      <c r="M1712" s="2">
        <f>IF(K1712=Premissas!$B$18,"SIM","NÃO")</f>
        <v/>
      </c>
    </row>
    <row r="1713">
      <c r="A1713" s="2" t="inlineStr">
        <is>
          <t>5122490</t>
        </is>
      </c>
      <c r="B1713" s="2" t="inlineStr">
        <is>
          <t>Luciano Silva Lopes</t>
        </is>
      </c>
      <c r="C1713" s="2" t="n">
        <v>1965</v>
      </c>
      <c r="D1713" s="2">
        <f>IFERROR(TEXTJOIN(" | ",TRUE,UNIQUE(FILTER(Detalhe_Registro!$C:$C,(Detalhe_Registro!$D:$D=A1713)*(Detalhe_Registro!$E:$E=B1713)*(Detalhe_Registro!$M:$M="SIM")))),"")</f>
        <v/>
      </c>
      <c r="E1713" s="2">
        <f>COUNTIFS(Detalhe_Registro!$D:$D,A1713,Detalhe_Registro!$E:$E,B1713,Detalhe_Registro!$M:$M,"SIM")</f>
        <v/>
      </c>
      <c r="F1713" s="2">
        <f>IFERROR(MAXIFS(Detalhe_Registro!$N:$N,Detalhe_Registro!$D:$D,A1713,Detalhe_Registro!$E:$E,B1713,Detalhe_Registro!$M:$M,"SIM"),0)</f>
        <v/>
      </c>
      <c r="G1713" s="2">
        <f>IFERROR(AVERAGEIFS(Detalhe_Registro!$N:$N,Detalhe_Registro!$D:$D,A1713,Detalhe_Registro!$E:$E,B1713,Detalhe_Registro!$M:$M,"SIM"),0)</f>
        <v/>
      </c>
      <c r="H1713" s="2">
        <f>SUMIFS(Detalhe_Registro!$F:$F,Detalhe_Registro!$D:$D,A1713,Detalhe_Registro!$E:$E,B1713,Detalhe_Registro!$M:$M,"SIM")</f>
        <v/>
      </c>
      <c r="I1713" s="2">
        <f>SUMIFS(Detalhe_Registro!$G:$G,Detalhe_Registro!$D:$D,A1713,Detalhe_Registro!$E:$E,B1713,Detalhe_Registro!$M:$M,"SIM")</f>
        <v/>
      </c>
      <c r="J1713" s="2">
        <f>IF(F1713&lt;Premissas!$B$8,"&lt; 1,00",IF(F1713&lt;Premissas!$B$9,"1,00 – 1,19",IF(F1713&lt;Premissas!$B$10,"1,20 – 1,39",IF(F1713&lt;Premissas!$B$11,"1,40 – 1,59",IF(F1713&lt;Premissas!$B$12,"1,60 – 1,99","≥ 2,00")))))</f>
        <v/>
      </c>
      <c r="K1713" s="5">
        <f>IF(F1713&lt;Premissas!$B$8,Premissas!$B$13,IF(F1713&lt;Premissas!$B$9,Premissas!$B$14,IF(F1713&lt;Premissas!$B$10,Premissas!$B$15,IF(F1713&lt;Premissas!$B$11,Premissas!$B$16,IF(F1713&lt;Premissas!$B$12,Premissas!$B$17,Premissas!$B$18)))))</f>
        <v/>
      </c>
      <c r="L1713" s="5">
        <f>K1713/Premissas!$B$4</f>
        <v/>
      </c>
      <c r="M1713" s="2">
        <f>IF(K1713=Premissas!$B$18,"SIM","NÃO")</f>
        <v/>
      </c>
    </row>
    <row r="1714">
      <c r="A1714" s="2" t="inlineStr">
        <is>
          <t>6004547</t>
        </is>
      </c>
      <c r="B1714" s="2" t="inlineStr">
        <is>
          <t>Lucilia Maria Amorim</t>
        </is>
      </c>
      <c r="C1714" s="2" t="n">
        <v>1965</v>
      </c>
      <c r="D1714" s="2">
        <f>IFERROR(TEXTJOIN(" | ",TRUE,UNIQUE(FILTER(Detalhe_Registro!$C:$C,(Detalhe_Registro!$D:$D=A1714)*(Detalhe_Registro!$E:$E=B1714)*(Detalhe_Registro!$M:$M="SIM")))),"")</f>
        <v/>
      </c>
      <c r="E1714" s="2">
        <f>COUNTIFS(Detalhe_Registro!$D:$D,A1714,Detalhe_Registro!$E:$E,B1714,Detalhe_Registro!$M:$M,"SIM")</f>
        <v/>
      </c>
      <c r="F1714" s="2">
        <f>IFERROR(MAXIFS(Detalhe_Registro!$N:$N,Detalhe_Registro!$D:$D,A1714,Detalhe_Registro!$E:$E,B1714,Detalhe_Registro!$M:$M,"SIM"),0)</f>
        <v/>
      </c>
      <c r="G1714" s="2">
        <f>IFERROR(AVERAGEIFS(Detalhe_Registro!$N:$N,Detalhe_Registro!$D:$D,A1714,Detalhe_Registro!$E:$E,B1714,Detalhe_Registro!$M:$M,"SIM"),0)</f>
        <v/>
      </c>
      <c r="H1714" s="2">
        <f>SUMIFS(Detalhe_Registro!$F:$F,Detalhe_Registro!$D:$D,A1714,Detalhe_Registro!$E:$E,B1714,Detalhe_Registro!$M:$M,"SIM")</f>
        <v/>
      </c>
      <c r="I1714" s="2">
        <f>SUMIFS(Detalhe_Registro!$G:$G,Detalhe_Registro!$D:$D,A1714,Detalhe_Registro!$E:$E,B1714,Detalhe_Registro!$M:$M,"SIM")</f>
        <v/>
      </c>
      <c r="J1714" s="2">
        <f>IF(F1714&lt;Premissas!$B$8,"&lt; 1,00",IF(F1714&lt;Premissas!$B$9,"1,00 – 1,19",IF(F1714&lt;Premissas!$B$10,"1,20 – 1,39",IF(F1714&lt;Premissas!$B$11,"1,40 – 1,59",IF(F1714&lt;Premissas!$B$12,"1,60 – 1,99","≥ 2,00")))))</f>
        <v/>
      </c>
      <c r="K1714" s="5">
        <f>IF(F1714&lt;Premissas!$B$8,Premissas!$B$13,IF(F1714&lt;Premissas!$B$9,Premissas!$B$14,IF(F1714&lt;Premissas!$B$10,Premissas!$B$15,IF(F1714&lt;Premissas!$B$11,Premissas!$B$16,IF(F1714&lt;Premissas!$B$12,Premissas!$B$17,Premissas!$B$18)))))</f>
        <v/>
      </c>
      <c r="L1714" s="5">
        <f>K1714/Premissas!$B$4</f>
        <v/>
      </c>
      <c r="M1714" s="2">
        <f>IF(K1714=Premissas!$B$18,"SIM","NÃO")</f>
        <v/>
      </c>
    </row>
    <row r="1715">
      <c r="A1715" s="2" t="inlineStr">
        <is>
          <t>5676959</t>
        </is>
      </c>
      <c r="B1715" s="2" t="inlineStr">
        <is>
          <t>Luis Carlos Gomes Correia</t>
        </is>
      </c>
      <c r="C1715" s="2" t="n">
        <v>1965</v>
      </c>
      <c r="D1715" s="2">
        <f>IFERROR(TEXTJOIN(" | ",TRUE,UNIQUE(FILTER(Detalhe_Registro!$C:$C,(Detalhe_Registro!$D:$D=A1715)*(Detalhe_Registro!$E:$E=B1715)*(Detalhe_Registro!$M:$M="SIM")))),"")</f>
        <v/>
      </c>
      <c r="E1715" s="2">
        <f>COUNTIFS(Detalhe_Registro!$D:$D,A1715,Detalhe_Registro!$E:$E,B1715,Detalhe_Registro!$M:$M,"SIM")</f>
        <v/>
      </c>
      <c r="F1715" s="2">
        <f>IFERROR(MAXIFS(Detalhe_Registro!$N:$N,Detalhe_Registro!$D:$D,A1715,Detalhe_Registro!$E:$E,B1715,Detalhe_Registro!$M:$M,"SIM"),0)</f>
        <v/>
      </c>
      <c r="G1715" s="2">
        <f>IFERROR(AVERAGEIFS(Detalhe_Registro!$N:$N,Detalhe_Registro!$D:$D,A1715,Detalhe_Registro!$E:$E,B1715,Detalhe_Registro!$M:$M,"SIM"),0)</f>
        <v/>
      </c>
      <c r="H1715" s="2">
        <f>SUMIFS(Detalhe_Registro!$F:$F,Detalhe_Registro!$D:$D,A1715,Detalhe_Registro!$E:$E,B1715,Detalhe_Registro!$M:$M,"SIM")</f>
        <v/>
      </c>
      <c r="I1715" s="2">
        <f>SUMIFS(Detalhe_Registro!$G:$G,Detalhe_Registro!$D:$D,A1715,Detalhe_Registro!$E:$E,B1715,Detalhe_Registro!$M:$M,"SIM")</f>
        <v/>
      </c>
      <c r="J1715" s="2">
        <f>IF(F1715&lt;Premissas!$B$8,"&lt; 1,00",IF(F1715&lt;Premissas!$B$9,"1,00 – 1,19",IF(F1715&lt;Premissas!$B$10,"1,20 – 1,39",IF(F1715&lt;Premissas!$B$11,"1,40 – 1,59",IF(F1715&lt;Premissas!$B$12,"1,60 – 1,99","≥ 2,00")))))</f>
        <v/>
      </c>
      <c r="K1715" s="5">
        <f>IF(F1715&lt;Premissas!$B$8,Premissas!$B$13,IF(F1715&lt;Premissas!$B$9,Premissas!$B$14,IF(F1715&lt;Premissas!$B$10,Premissas!$B$15,IF(F1715&lt;Premissas!$B$11,Premissas!$B$16,IF(F1715&lt;Premissas!$B$12,Premissas!$B$17,Premissas!$B$18)))))</f>
        <v/>
      </c>
      <c r="L1715" s="5">
        <f>K1715/Premissas!$B$4</f>
        <v/>
      </c>
      <c r="M1715" s="2">
        <f>IF(K1715=Premissas!$B$18,"SIM","NÃO")</f>
        <v/>
      </c>
    </row>
    <row r="1716">
      <c r="A1716" s="2" t="inlineStr">
        <is>
          <t>168375</t>
        </is>
      </c>
      <c r="B1716" s="2" t="inlineStr">
        <is>
          <t>Luiz Dos Anjos Cruz</t>
        </is>
      </c>
      <c r="C1716" s="2" t="n">
        <v>1965</v>
      </c>
      <c r="D1716" s="2">
        <f>IFERROR(TEXTJOIN(" | ",TRUE,UNIQUE(FILTER(Detalhe_Registro!$C:$C,(Detalhe_Registro!$D:$D=A1716)*(Detalhe_Registro!$E:$E=B1716)*(Detalhe_Registro!$M:$M="SIM")))),"")</f>
        <v/>
      </c>
      <c r="E1716" s="2">
        <f>COUNTIFS(Detalhe_Registro!$D:$D,A1716,Detalhe_Registro!$E:$E,B1716,Detalhe_Registro!$M:$M,"SIM")</f>
        <v/>
      </c>
      <c r="F1716" s="2">
        <f>IFERROR(MAXIFS(Detalhe_Registro!$N:$N,Detalhe_Registro!$D:$D,A1716,Detalhe_Registro!$E:$E,B1716,Detalhe_Registro!$M:$M,"SIM"),0)</f>
        <v/>
      </c>
      <c r="G1716" s="2">
        <f>IFERROR(AVERAGEIFS(Detalhe_Registro!$N:$N,Detalhe_Registro!$D:$D,A1716,Detalhe_Registro!$E:$E,B1716,Detalhe_Registro!$M:$M,"SIM"),0)</f>
        <v/>
      </c>
      <c r="H1716" s="2">
        <f>SUMIFS(Detalhe_Registro!$F:$F,Detalhe_Registro!$D:$D,A1716,Detalhe_Registro!$E:$E,B1716,Detalhe_Registro!$M:$M,"SIM")</f>
        <v/>
      </c>
      <c r="I1716" s="2">
        <f>SUMIFS(Detalhe_Registro!$G:$G,Detalhe_Registro!$D:$D,A1716,Detalhe_Registro!$E:$E,B1716,Detalhe_Registro!$M:$M,"SIM")</f>
        <v/>
      </c>
      <c r="J1716" s="2">
        <f>IF(F1716&lt;Premissas!$B$8,"&lt; 1,00",IF(F1716&lt;Premissas!$B$9,"1,00 – 1,19",IF(F1716&lt;Premissas!$B$10,"1,20 – 1,39",IF(F1716&lt;Premissas!$B$11,"1,40 – 1,59",IF(F1716&lt;Premissas!$B$12,"1,60 – 1,99","≥ 2,00")))))</f>
        <v/>
      </c>
      <c r="K1716" s="5">
        <f>IF(F1716&lt;Premissas!$B$8,Premissas!$B$13,IF(F1716&lt;Premissas!$B$9,Premissas!$B$14,IF(F1716&lt;Premissas!$B$10,Premissas!$B$15,IF(F1716&lt;Premissas!$B$11,Premissas!$B$16,IF(F1716&lt;Premissas!$B$12,Premissas!$B$17,Premissas!$B$18)))))</f>
        <v/>
      </c>
      <c r="L1716" s="5">
        <f>K1716/Premissas!$B$4</f>
        <v/>
      </c>
      <c r="M1716" s="2">
        <f>IF(K1716=Premissas!$B$18,"SIM","NÃO")</f>
        <v/>
      </c>
    </row>
    <row r="1717">
      <c r="A1717" s="2" t="inlineStr">
        <is>
          <t>6026770</t>
        </is>
      </c>
      <c r="B1717" s="2" t="inlineStr">
        <is>
          <t>Luiz Guilherme Rosa Do Nascimento</t>
        </is>
      </c>
      <c r="C1717" s="2" t="n">
        <v>1965</v>
      </c>
      <c r="D1717" s="2">
        <f>IFERROR(TEXTJOIN(" | ",TRUE,UNIQUE(FILTER(Detalhe_Registro!$C:$C,(Detalhe_Registro!$D:$D=A1717)*(Detalhe_Registro!$E:$E=B1717)*(Detalhe_Registro!$M:$M="SIM")))),"")</f>
        <v/>
      </c>
      <c r="E1717" s="2">
        <f>COUNTIFS(Detalhe_Registro!$D:$D,A1717,Detalhe_Registro!$E:$E,B1717,Detalhe_Registro!$M:$M,"SIM")</f>
        <v/>
      </c>
      <c r="F1717" s="2">
        <f>IFERROR(MAXIFS(Detalhe_Registro!$N:$N,Detalhe_Registro!$D:$D,A1717,Detalhe_Registro!$E:$E,B1717,Detalhe_Registro!$M:$M,"SIM"),0)</f>
        <v/>
      </c>
      <c r="G1717" s="2">
        <f>IFERROR(AVERAGEIFS(Detalhe_Registro!$N:$N,Detalhe_Registro!$D:$D,A1717,Detalhe_Registro!$E:$E,B1717,Detalhe_Registro!$M:$M,"SIM"),0)</f>
        <v/>
      </c>
      <c r="H1717" s="2">
        <f>SUMIFS(Detalhe_Registro!$F:$F,Detalhe_Registro!$D:$D,A1717,Detalhe_Registro!$E:$E,B1717,Detalhe_Registro!$M:$M,"SIM")</f>
        <v/>
      </c>
      <c r="I1717" s="2">
        <f>SUMIFS(Detalhe_Registro!$G:$G,Detalhe_Registro!$D:$D,A1717,Detalhe_Registro!$E:$E,B1717,Detalhe_Registro!$M:$M,"SIM")</f>
        <v/>
      </c>
      <c r="J1717" s="2">
        <f>IF(F1717&lt;Premissas!$B$8,"&lt; 1,00",IF(F1717&lt;Premissas!$B$9,"1,00 – 1,19",IF(F1717&lt;Premissas!$B$10,"1,20 – 1,39",IF(F1717&lt;Premissas!$B$11,"1,40 – 1,59",IF(F1717&lt;Premissas!$B$12,"1,60 – 1,99","≥ 2,00")))))</f>
        <v/>
      </c>
      <c r="K1717" s="5">
        <f>IF(F1717&lt;Premissas!$B$8,Premissas!$B$13,IF(F1717&lt;Premissas!$B$9,Premissas!$B$14,IF(F1717&lt;Premissas!$B$10,Premissas!$B$15,IF(F1717&lt;Premissas!$B$11,Premissas!$B$16,IF(F1717&lt;Premissas!$B$12,Premissas!$B$17,Premissas!$B$18)))))</f>
        <v/>
      </c>
      <c r="L1717" s="5">
        <f>K1717/Premissas!$B$4</f>
        <v/>
      </c>
      <c r="M1717" s="2">
        <f>IF(K1717=Premissas!$B$18,"SIM","NÃO")</f>
        <v/>
      </c>
    </row>
    <row r="1718">
      <c r="A1718" s="2" t="inlineStr">
        <is>
          <t>5794536</t>
        </is>
      </c>
      <c r="B1718" s="2" t="inlineStr">
        <is>
          <t>MAICON FRANCISCO ALVES DE LIMA</t>
        </is>
      </c>
      <c r="C1718" s="2" t="n">
        <v>1965</v>
      </c>
      <c r="D1718" s="2">
        <f>IFERROR(TEXTJOIN(" | ",TRUE,UNIQUE(FILTER(Detalhe_Registro!$C:$C,(Detalhe_Registro!$D:$D=A1718)*(Detalhe_Registro!$E:$E=B1718)*(Detalhe_Registro!$M:$M="SIM")))),"")</f>
        <v/>
      </c>
      <c r="E1718" s="2">
        <f>COUNTIFS(Detalhe_Registro!$D:$D,A1718,Detalhe_Registro!$E:$E,B1718,Detalhe_Registro!$M:$M,"SIM")</f>
        <v/>
      </c>
      <c r="F1718" s="2">
        <f>IFERROR(MAXIFS(Detalhe_Registro!$N:$N,Detalhe_Registro!$D:$D,A1718,Detalhe_Registro!$E:$E,B1718,Detalhe_Registro!$M:$M,"SIM"),0)</f>
        <v/>
      </c>
      <c r="G1718" s="2">
        <f>IFERROR(AVERAGEIFS(Detalhe_Registro!$N:$N,Detalhe_Registro!$D:$D,A1718,Detalhe_Registro!$E:$E,B1718,Detalhe_Registro!$M:$M,"SIM"),0)</f>
        <v/>
      </c>
      <c r="H1718" s="2">
        <f>SUMIFS(Detalhe_Registro!$F:$F,Detalhe_Registro!$D:$D,A1718,Detalhe_Registro!$E:$E,B1718,Detalhe_Registro!$M:$M,"SIM")</f>
        <v/>
      </c>
      <c r="I1718" s="2">
        <f>SUMIFS(Detalhe_Registro!$G:$G,Detalhe_Registro!$D:$D,A1718,Detalhe_Registro!$E:$E,B1718,Detalhe_Registro!$M:$M,"SIM")</f>
        <v/>
      </c>
      <c r="J1718" s="2">
        <f>IF(F1718&lt;Premissas!$B$8,"&lt; 1,00",IF(F1718&lt;Premissas!$B$9,"1,00 – 1,19",IF(F1718&lt;Premissas!$B$10,"1,20 – 1,39",IF(F1718&lt;Premissas!$B$11,"1,40 – 1,59",IF(F1718&lt;Premissas!$B$12,"1,60 – 1,99","≥ 2,00")))))</f>
        <v/>
      </c>
      <c r="K1718" s="5">
        <f>IF(F1718&lt;Premissas!$B$8,Premissas!$B$13,IF(F1718&lt;Premissas!$B$9,Premissas!$B$14,IF(F1718&lt;Premissas!$B$10,Premissas!$B$15,IF(F1718&lt;Premissas!$B$11,Premissas!$B$16,IF(F1718&lt;Premissas!$B$12,Premissas!$B$17,Premissas!$B$18)))))</f>
        <v/>
      </c>
      <c r="L1718" s="5">
        <f>K1718/Premissas!$B$4</f>
        <v/>
      </c>
      <c r="M1718" s="2">
        <f>IF(K1718=Premissas!$B$18,"SIM","NÃO")</f>
        <v/>
      </c>
    </row>
    <row r="1719">
      <c r="A1719" s="2" t="inlineStr">
        <is>
          <t>156823</t>
        </is>
      </c>
      <c r="B1719" s="2" t="inlineStr">
        <is>
          <t>MARCIO PAIXAO DE SOUZA</t>
        </is>
      </c>
      <c r="C1719" s="2" t="n">
        <v>1965</v>
      </c>
      <c r="D1719" s="2">
        <f>IFERROR(TEXTJOIN(" | ",TRUE,UNIQUE(FILTER(Detalhe_Registro!$C:$C,(Detalhe_Registro!$D:$D=A1719)*(Detalhe_Registro!$E:$E=B1719)*(Detalhe_Registro!$M:$M="SIM")))),"")</f>
        <v/>
      </c>
      <c r="E1719" s="2">
        <f>COUNTIFS(Detalhe_Registro!$D:$D,A1719,Detalhe_Registro!$E:$E,B1719,Detalhe_Registro!$M:$M,"SIM")</f>
        <v/>
      </c>
      <c r="F1719" s="2">
        <f>IFERROR(MAXIFS(Detalhe_Registro!$N:$N,Detalhe_Registro!$D:$D,A1719,Detalhe_Registro!$E:$E,B1719,Detalhe_Registro!$M:$M,"SIM"),0)</f>
        <v/>
      </c>
      <c r="G1719" s="2">
        <f>IFERROR(AVERAGEIFS(Detalhe_Registro!$N:$N,Detalhe_Registro!$D:$D,A1719,Detalhe_Registro!$E:$E,B1719,Detalhe_Registro!$M:$M,"SIM"),0)</f>
        <v/>
      </c>
      <c r="H1719" s="2">
        <f>SUMIFS(Detalhe_Registro!$F:$F,Detalhe_Registro!$D:$D,A1719,Detalhe_Registro!$E:$E,B1719,Detalhe_Registro!$M:$M,"SIM")</f>
        <v/>
      </c>
      <c r="I1719" s="2">
        <f>SUMIFS(Detalhe_Registro!$G:$G,Detalhe_Registro!$D:$D,A1719,Detalhe_Registro!$E:$E,B1719,Detalhe_Registro!$M:$M,"SIM")</f>
        <v/>
      </c>
      <c r="J1719" s="2">
        <f>IF(F1719&lt;Premissas!$B$8,"&lt; 1,00",IF(F1719&lt;Premissas!$B$9,"1,00 – 1,19",IF(F1719&lt;Premissas!$B$10,"1,20 – 1,39",IF(F1719&lt;Premissas!$B$11,"1,40 – 1,59",IF(F1719&lt;Premissas!$B$12,"1,60 – 1,99","≥ 2,00")))))</f>
        <v/>
      </c>
      <c r="K1719" s="5">
        <f>IF(F1719&lt;Premissas!$B$8,Premissas!$B$13,IF(F1719&lt;Premissas!$B$9,Premissas!$B$14,IF(F1719&lt;Premissas!$B$10,Premissas!$B$15,IF(F1719&lt;Premissas!$B$11,Premissas!$B$16,IF(F1719&lt;Premissas!$B$12,Premissas!$B$17,Premissas!$B$18)))))</f>
        <v/>
      </c>
      <c r="L1719" s="5">
        <f>K1719/Premissas!$B$4</f>
        <v/>
      </c>
      <c r="M1719" s="2">
        <f>IF(K1719=Premissas!$B$18,"SIM","NÃO")</f>
        <v/>
      </c>
    </row>
    <row r="1720">
      <c r="A1720" s="2" t="inlineStr">
        <is>
          <t>4199260</t>
        </is>
      </c>
      <c r="B1720" s="2" t="inlineStr">
        <is>
          <t>MARCIO SOUSA DA SILVA</t>
        </is>
      </c>
      <c r="C1720" s="2" t="n">
        <v>1965</v>
      </c>
      <c r="D1720" s="2">
        <f>IFERROR(TEXTJOIN(" | ",TRUE,UNIQUE(FILTER(Detalhe_Registro!$C:$C,(Detalhe_Registro!$D:$D=A1720)*(Detalhe_Registro!$E:$E=B1720)*(Detalhe_Registro!$M:$M="SIM")))),"")</f>
        <v/>
      </c>
      <c r="E1720" s="2">
        <f>COUNTIFS(Detalhe_Registro!$D:$D,A1720,Detalhe_Registro!$E:$E,B1720,Detalhe_Registro!$M:$M,"SIM")</f>
        <v/>
      </c>
      <c r="F1720" s="2">
        <f>IFERROR(MAXIFS(Detalhe_Registro!$N:$N,Detalhe_Registro!$D:$D,A1720,Detalhe_Registro!$E:$E,B1720,Detalhe_Registro!$M:$M,"SIM"),0)</f>
        <v/>
      </c>
      <c r="G1720" s="2">
        <f>IFERROR(AVERAGEIFS(Detalhe_Registro!$N:$N,Detalhe_Registro!$D:$D,A1720,Detalhe_Registro!$E:$E,B1720,Detalhe_Registro!$M:$M,"SIM"),0)</f>
        <v/>
      </c>
      <c r="H1720" s="2">
        <f>SUMIFS(Detalhe_Registro!$F:$F,Detalhe_Registro!$D:$D,A1720,Detalhe_Registro!$E:$E,B1720,Detalhe_Registro!$M:$M,"SIM")</f>
        <v/>
      </c>
      <c r="I1720" s="2">
        <f>SUMIFS(Detalhe_Registro!$G:$G,Detalhe_Registro!$D:$D,A1720,Detalhe_Registro!$E:$E,B1720,Detalhe_Registro!$M:$M,"SIM")</f>
        <v/>
      </c>
      <c r="J1720" s="2">
        <f>IF(F1720&lt;Premissas!$B$8,"&lt; 1,00",IF(F1720&lt;Premissas!$B$9,"1,00 – 1,19",IF(F1720&lt;Premissas!$B$10,"1,20 – 1,39",IF(F1720&lt;Premissas!$B$11,"1,40 – 1,59",IF(F1720&lt;Premissas!$B$12,"1,60 – 1,99","≥ 2,00")))))</f>
        <v/>
      </c>
      <c r="K1720" s="5">
        <f>IF(F1720&lt;Premissas!$B$8,Premissas!$B$13,IF(F1720&lt;Premissas!$B$9,Premissas!$B$14,IF(F1720&lt;Premissas!$B$10,Premissas!$B$15,IF(F1720&lt;Premissas!$B$11,Premissas!$B$16,IF(F1720&lt;Premissas!$B$12,Premissas!$B$17,Premissas!$B$18)))))</f>
        <v/>
      </c>
      <c r="L1720" s="5">
        <f>K1720/Premissas!$B$4</f>
        <v/>
      </c>
      <c r="M1720" s="2">
        <f>IF(K1720=Premissas!$B$18,"SIM","NÃO")</f>
        <v/>
      </c>
    </row>
    <row r="1721">
      <c r="A1721" s="2" t="inlineStr">
        <is>
          <t>5463858</t>
        </is>
      </c>
      <c r="B1721" s="2" t="inlineStr">
        <is>
          <t>MARIA JOSE MENESES DA SILVA</t>
        </is>
      </c>
      <c r="C1721" s="2" t="n">
        <v>1965</v>
      </c>
      <c r="D1721" s="2">
        <f>IFERROR(TEXTJOIN(" | ",TRUE,UNIQUE(FILTER(Detalhe_Registro!$C:$C,(Detalhe_Registro!$D:$D=A1721)*(Detalhe_Registro!$E:$E=B1721)*(Detalhe_Registro!$M:$M="SIM")))),"")</f>
        <v/>
      </c>
      <c r="E1721" s="2">
        <f>COUNTIFS(Detalhe_Registro!$D:$D,A1721,Detalhe_Registro!$E:$E,B1721,Detalhe_Registro!$M:$M,"SIM")</f>
        <v/>
      </c>
      <c r="F1721" s="2">
        <f>IFERROR(MAXIFS(Detalhe_Registro!$N:$N,Detalhe_Registro!$D:$D,A1721,Detalhe_Registro!$E:$E,B1721,Detalhe_Registro!$M:$M,"SIM"),0)</f>
        <v/>
      </c>
      <c r="G1721" s="2">
        <f>IFERROR(AVERAGEIFS(Detalhe_Registro!$N:$N,Detalhe_Registro!$D:$D,A1721,Detalhe_Registro!$E:$E,B1721,Detalhe_Registro!$M:$M,"SIM"),0)</f>
        <v/>
      </c>
      <c r="H1721" s="2">
        <f>SUMIFS(Detalhe_Registro!$F:$F,Detalhe_Registro!$D:$D,A1721,Detalhe_Registro!$E:$E,B1721,Detalhe_Registro!$M:$M,"SIM")</f>
        <v/>
      </c>
      <c r="I1721" s="2">
        <f>SUMIFS(Detalhe_Registro!$G:$G,Detalhe_Registro!$D:$D,A1721,Detalhe_Registro!$E:$E,B1721,Detalhe_Registro!$M:$M,"SIM")</f>
        <v/>
      </c>
      <c r="J1721" s="2">
        <f>IF(F1721&lt;Premissas!$B$8,"&lt; 1,00",IF(F1721&lt;Premissas!$B$9,"1,00 – 1,19",IF(F1721&lt;Premissas!$B$10,"1,20 – 1,39",IF(F1721&lt;Premissas!$B$11,"1,40 – 1,59",IF(F1721&lt;Premissas!$B$12,"1,60 – 1,99","≥ 2,00")))))</f>
        <v/>
      </c>
      <c r="K1721" s="5">
        <f>IF(F1721&lt;Premissas!$B$8,Premissas!$B$13,IF(F1721&lt;Premissas!$B$9,Premissas!$B$14,IF(F1721&lt;Premissas!$B$10,Premissas!$B$15,IF(F1721&lt;Premissas!$B$11,Premissas!$B$16,IF(F1721&lt;Premissas!$B$12,Premissas!$B$17,Premissas!$B$18)))))</f>
        <v/>
      </c>
      <c r="L1721" s="5">
        <f>K1721/Premissas!$B$4</f>
        <v/>
      </c>
      <c r="M1721" s="2">
        <f>IF(K1721=Premissas!$B$18,"SIM","NÃO")</f>
        <v/>
      </c>
    </row>
    <row r="1722">
      <c r="A1722" s="2" t="inlineStr">
        <is>
          <t>599373</t>
        </is>
      </c>
      <c r="B1722" s="2" t="inlineStr">
        <is>
          <t>MARIA MARIA IZIDIO DE LIMA</t>
        </is>
      </c>
      <c r="C1722" s="2" t="n">
        <v>1965</v>
      </c>
      <c r="D1722" s="2">
        <f>IFERROR(TEXTJOIN(" | ",TRUE,UNIQUE(FILTER(Detalhe_Registro!$C:$C,(Detalhe_Registro!$D:$D=A1722)*(Detalhe_Registro!$E:$E=B1722)*(Detalhe_Registro!$M:$M="SIM")))),"")</f>
        <v/>
      </c>
      <c r="E1722" s="2">
        <f>COUNTIFS(Detalhe_Registro!$D:$D,A1722,Detalhe_Registro!$E:$E,B1722,Detalhe_Registro!$M:$M,"SIM")</f>
        <v/>
      </c>
      <c r="F1722" s="2">
        <f>IFERROR(MAXIFS(Detalhe_Registro!$N:$N,Detalhe_Registro!$D:$D,A1722,Detalhe_Registro!$E:$E,B1722,Detalhe_Registro!$M:$M,"SIM"),0)</f>
        <v/>
      </c>
      <c r="G1722" s="2">
        <f>IFERROR(AVERAGEIFS(Detalhe_Registro!$N:$N,Detalhe_Registro!$D:$D,A1722,Detalhe_Registro!$E:$E,B1722,Detalhe_Registro!$M:$M,"SIM"),0)</f>
        <v/>
      </c>
      <c r="H1722" s="2">
        <f>SUMIFS(Detalhe_Registro!$F:$F,Detalhe_Registro!$D:$D,A1722,Detalhe_Registro!$E:$E,B1722,Detalhe_Registro!$M:$M,"SIM")</f>
        <v/>
      </c>
      <c r="I1722" s="2">
        <f>SUMIFS(Detalhe_Registro!$G:$G,Detalhe_Registro!$D:$D,A1722,Detalhe_Registro!$E:$E,B1722,Detalhe_Registro!$M:$M,"SIM")</f>
        <v/>
      </c>
      <c r="J1722" s="2">
        <f>IF(F1722&lt;Premissas!$B$8,"&lt; 1,00",IF(F1722&lt;Premissas!$B$9,"1,00 – 1,19",IF(F1722&lt;Premissas!$B$10,"1,20 – 1,39",IF(F1722&lt;Premissas!$B$11,"1,40 – 1,59",IF(F1722&lt;Premissas!$B$12,"1,60 – 1,99","≥ 2,00")))))</f>
        <v/>
      </c>
      <c r="K1722" s="5">
        <f>IF(F1722&lt;Premissas!$B$8,Premissas!$B$13,IF(F1722&lt;Premissas!$B$9,Premissas!$B$14,IF(F1722&lt;Premissas!$B$10,Premissas!$B$15,IF(F1722&lt;Premissas!$B$11,Premissas!$B$16,IF(F1722&lt;Premissas!$B$12,Premissas!$B$17,Premissas!$B$18)))))</f>
        <v/>
      </c>
      <c r="L1722" s="5">
        <f>K1722/Premissas!$B$4</f>
        <v/>
      </c>
      <c r="M1722" s="2">
        <f>IF(K1722=Premissas!$B$18,"SIM","NÃO")</f>
        <v/>
      </c>
    </row>
    <row r="1723">
      <c r="A1723" s="2" t="inlineStr">
        <is>
          <t>30307</t>
        </is>
      </c>
      <c r="B1723" s="2" t="inlineStr">
        <is>
          <t>MARIA VANDA DOS ANJOS CRUZ</t>
        </is>
      </c>
      <c r="C1723" s="2" t="n">
        <v>1965</v>
      </c>
      <c r="D1723" s="2">
        <f>IFERROR(TEXTJOIN(" | ",TRUE,UNIQUE(FILTER(Detalhe_Registro!$C:$C,(Detalhe_Registro!$D:$D=A1723)*(Detalhe_Registro!$E:$E=B1723)*(Detalhe_Registro!$M:$M="SIM")))),"")</f>
        <v/>
      </c>
      <c r="E1723" s="2">
        <f>COUNTIFS(Detalhe_Registro!$D:$D,A1723,Detalhe_Registro!$E:$E,B1723,Detalhe_Registro!$M:$M,"SIM")</f>
        <v/>
      </c>
      <c r="F1723" s="2">
        <f>IFERROR(MAXIFS(Detalhe_Registro!$N:$N,Detalhe_Registro!$D:$D,A1723,Detalhe_Registro!$E:$E,B1723,Detalhe_Registro!$M:$M,"SIM"),0)</f>
        <v/>
      </c>
      <c r="G1723" s="2">
        <f>IFERROR(AVERAGEIFS(Detalhe_Registro!$N:$N,Detalhe_Registro!$D:$D,A1723,Detalhe_Registro!$E:$E,B1723,Detalhe_Registro!$M:$M,"SIM"),0)</f>
        <v/>
      </c>
      <c r="H1723" s="2">
        <f>SUMIFS(Detalhe_Registro!$F:$F,Detalhe_Registro!$D:$D,A1723,Detalhe_Registro!$E:$E,B1723,Detalhe_Registro!$M:$M,"SIM")</f>
        <v/>
      </c>
      <c r="I1723" s="2">
        <f>SUMIFS(Detalhe_Registro!$G:$G,Detalhe_Registro!$D:$D,A1723,Detalhe_Registro!$E:$E,B1723,Detalhe_Registro!$M:$M,"SIM")</f>
        <v/>
      </c>
      <c r="J1723" s="2">
        <f>IF(F1723&lt;Premissas!$B$8,"&lt; 1,00",IF(F1723&lt;Premissas!$B$9,"1,00 – 1,19",IF(F1723&lt;Premissas!$B$10,"1,20 – 1,39",IF(F1723&lt;Premissas!$B$11,"1,40 – 1,59",IF(F1723&lt;Premissas!$B$12,"1,60 – 1,99","≥ 2,00")))))</f>
        <v/>
      </c>
      <c r="K1723" s="5">
        <f>IF(F1723&lt;Premissas!$B$8,Premissas!$B$13,IF(F1723&lt;Premissas!$B$9,Premissas!$B$14,IF(F1723&lt;Premissas!$B$10,Premissas!$B$15,IF(F1723&lt;Premissas!$B$11,Premissas!$B$16,IF(F1723&lt;Premissas!$B$12,Premissas!$B$17,Premissas!$B$18)))))</f>
        <v/>
      </c>
      <c r="L1723" s="5">
        <f>K1723/Premissas!$B$4</f>
        <v/>
      </c>
      <c r="M1723" s="2">
        <f>IF(K1723=Premissas!$B$18,"SIM","NÃO")</f>
        <v/>
      </c>
    </row>
    <row r="1724">
      <c r="A1724" s="2" t="inlineStr">
        <is>
          <t>346537</t>
        </is>
      </c>
      <c r="B1724" s="2" t="inlineStr">
        <is>
          <t>MARISA APARECIDA DE MEIRA BARRETO</t>
        </is>
      </c>
      <c r="C1724" s="2" t="n">
        <v>1965</v>
      </c>
      <c r="D1724" s="2">
        <f>IFERROR(TEXTJOIN(" | ",TRUE,UNIQUE(FILTER(Detalhe_Registro!$C:$C,(Detalhe_Registro!$D:$D=A1724)*(Detalhe_Registro!$E:$E=B1724)*(Detalhe_Registro!$M:$M="SIM")))),"")</f>
        <v/>
      </c>
      <c r="E1724" s="2">
        <f>COUNTIFS(Detalhe_Registro!$D:$D,A1724,Detalhe_Registro!$E:$E,B1724,Detalhe_Registro!$M:$M,"SIM")</f>
        <v/>
      </c>
      <c r="F1724" s="2">
        <f>IFERROR(MAXIFS(Detalhe_Registro!$N:$N,Detalhe_Registro!$D:$D,A1724,Detalhe_Registro!$E:$E,B1724,Detalhe_Registro!$M:$M,"SIM"),0)</f>
        <v/>
      </c>
      <c r="G1724" s="2">
        <f>IFERROR(AVERAGEIFS(Detalhe_Registro!$N:$N,Detalhe_Registro!$D:$D,A1724,Detalhe_Registro!$E:$E,B1724,Detalhe_Registro!$M:$M,"SIM"),0)</f>
        <v/>
      </c>
      <c r="H1724" s="2">
        <f>SUMIFS(Detalhe_Registro!$F:$F,Detalhe_Registro!$D:$D,A1724,Detalhe_Registro!$E:$E,B1724,Detalhe_Registro!$M:$M,"SIM")</f>
        <v/>
      </c>
      <c r="I1724" s="2">
        <f>SUMIFS(Detalhe_Registro!$G:$G,Detalhe_Registro!$D:$D,A1724,Detalhe_Registro!$E:$E,B1724,Detalhe_Registro!$M:$M,"SIM")</f>
        <v/>
      </c>
      <c r="J1724" s="2">
        <f>IF(F1724&lt;Premissas!$B$8,"&lt; 1,00",IF(F1724&lt;Premissas!$B$9,"1,00 – 1,19",IF(F1724&lt;Premissas!$B$10,"1,20 – 1,39",IF(F1724&lt;Premissas!$B$11,"1,40 – 1,59",IF(F1724&lt;Premissas!$B$12,"1,60 – 1,99","≥ 2,00")))))</f>
        <v/>
      </c>
      <c r="K1724" s="5">
        <f>IF(F1724&lt;Premissas!$B$8,Premissas!$B$13,IF(F1724&lt;Premissas!$B$9,Premissas!$B$14,IF(F1724&lt;Premissas!$B$10,Premissas!$B$15,IF(F1724&lt;Premissas!$B$11,Premissas!$B$16,IF(F1724&lt;Premissas!$B$12,Premissas!$B$17,Premissas!$B$18)))))</f>
        <v/>
      </c>
      <c r="L1724" s="5">
        <f>K1724/Premissas!$B$4</f>
        <v/>
      </c>
      <c r="M1724" s="2">
        <f>IF(K1724=Premissas!$B$18,"SIM","NÃO")</f>
        <v/>
      </c>
    </row>
    <row r="1725">
      <c r="A1725" s="2" t="inlineStr">
        <is>
          <t>5696763</t>
        </is>
      </c>
      <c r="B1725" s="2" t="inlineStr">
        <is>
          <t>MICHAEL ARAUJO DA SILVA</t>
        </is>
      </c>
      <c r="C1725" s="2" t="n">
        <v>1965</v>
      </c>
      <c r="D1725" s="2">
        <f>IFERROR(TEXTJOIN(" | ",TRUE,UNIQUE(FILTER(Detalhe_Registro!$C:$C,(Detalhe_Registro!$D:$D=A1725)*(Detalhe_Registro!$E:$E=B1725)*(Detalhe_Registro!$M:$M="SIM")))),"")</f>
        <v/>
      </c>
      <c r="E1725" s="2">
        <f>COUNTIFS(Detalhe_Registro!$D:$D,A1725,Detalhe_Registro!$E:$E,B1725,Detalhe_Registro!$M:$M,"SIM")</f>
        <v/>
      </c>
      <c r="F1725" s="2">
        <f>IFERROR(MAXIFS(Detalhe_Registro!$N:$N,Detalhe_Registro!$D:$D,A1725,Detalhe_Registro!$E:$E,B1725,Detalhe_Registro!$M:$M,"SIM"),0)</f>
        <v/>
      </c>
      <c r="G1725" s="2">
        <f>IFERROR(AVERAGEIFS(Detalhe_Registro!$N:$N,Detalhe_Registro!$D:$D,A1725,Detalhe_Registro!$E:$E,B1725,Detalhe_Registro!$M:$M,"SIM"),0)</f>
        <v/>
      </c>
      <c r="H1725" s="2">
        <f>SUMIFS(Detalhe_Registro!$F:$F,Detalhe_Registro!$D:$D,A1725,Detalhe_Registro!$E:$E,B1725,Detalhe_Registro!$M:$M,"SIM")</f>
        <v/>
      </c>
      <c r="I1725" s="2">
        <f>SUMIFS(Detalhe_Registro!$G:$G,Detalhe_Registro!$D:$D,A1725,Detalhe_Registro!$E:$E,B1725,Detalhe_Registro!$M:$M,"SIM")</f>
        <v/>
      </c>
      <c r="J1725" s="2">
        <f>IF(F1725&lt;Premissas!$B$8,"&lt; 1,00",IF(F1725&lt;Premissas!$B$9,"1,00 – 1,19",IF(F1725&lt;Premissas!$B$10,"1,20 – 1,39",IF(F1725&lt;Premissas!$B$11,"1,40 – 1,59",IF(F1725&lt;Premissas!$B$12,"1,60 – 1,99","≥ 2,00")))))</f>
        <v/>
      </c>
      <c r="K1725" s="5">
        <f>IF(F1725&lt;Premissas!$B$8,Premissas!$B$13,IF(F1725&lt;Premissas!$B$9,Premissas!$B$14,IF(F1725&lt;Premissas!$B$10,Premissas!$B$15,IF(F1725&lt;Premissas!$B$11,Premissas!$B$16,IF(F1725&lt;Premissas!$B$12,Premissas!$B$17,Premissas!$B$18)))))</f>
        <v/>
      </c>
      <c r="L1725" s="5">
        <f>K1725/Premissas!$B$4</f>
        <v/>
      </c>
      <c r="M1725" s="2">
        <f>IF(K1725=Premissas!$B$18,"SIM","NÃO")</f>
        <v/>
      </c>
    </row>
    <row r="1726">
      <c r="A1726" s="2" t="inlineStr">
        <is>
          <t>5886708</t>
        </is>
      </c>
      <c r="B1726" s="2" t="inlineStr">
        <is>
          <t>MIDACHKA LOUIRANVIL</t>
        </is>
      </c>
      <c r="C1726" s="2" t="n">
        <v>1965</v>
      </c>
      <c r="D1726" s="2">
        <f>IFERROR(TEXTJOIN(" | ",TRUE,UNIQUE(FILTER(Detalhe_Registro!$C:$C,(Detalhe_Registro!$D:$D=A1726)*(Detalhe_Registro!$E:$E=B1726)*(Detalhe_Registro!$M:$M="SIM")))),"")</f>
        <v/>
      </c>
      <c r="E1726" s="2">
        <f>COUNTIFS(Detalhe_Registro!$D:$D,A1726,Detalhe_Registro!$E:$E,B1726,Detalhe_Registro!$M:$M,"SIM")</f>
        <v/>
      </c>
      <c r="F1726" s="2">
        <f>IFERROR(MAXIFS(Detalhe_Registro!$N:$N,Detalhe_Registro!$D:$D,A1726,Detalhe_Registro!$E:$E,B1726,Detalhe_Registro!$M:$M,"SIM"),0)</f>
        <v/>
      </c>
      <c r="G1726" s="2">
        <f>IFERROR(AVERAGEIFS(Detalhe_Registro!$N:$N,Detalhe_Registro!$D:$D,A1726,Detalhe_Registro!$E:$E,B1726,Detalhe_Registro!$M:$M,"SIM"),0)</f>
        <v/>
      </c>
      <c r="H1726" s="2">
        <f>SUMIFS(Detalhe_Registro!$F:$F,Detalhe_Registro!$D:$D,A1726,Detalhe_Registro!$E:$E,B1726,Detalhe_Registro!$M:$M,"SIM")</f>
        <v/>
      </c>
      <c r="I1726" s="2">
        <f>SUMIFS(Detalhe_Registro!$G:$G,Detalhe_Registro!$D:$D,A1726,Detalhe_Registro!$E:$E,B1726,Detalhe_Registro!$M:$M,"SIM")</f>
        <v/>
      </c>
      <c r="J1726" s="2">
        <f>IF(F1726&lt;Premissas!$B$8,"&lt; 1,00",IF(F1726&lt;Premissas!$B$9,"1,00 – 1,19",IF(F1726&lt;Premissas!$B$10,"1,20 – 1,39",IF(F1726&lt;Premissas!$B$11,"1,40 – 1,59",IF(F1726&lt;Premissas!$B$12,"1,60 – 1,99","≥ 2,00")))))</f>
        <v/>
      </c>
      <c r="K1726" s="5">
        <f>IF(F1726&lt;Premissas!$B$8,Premissas!$B$13,IF(F1726&lt;Premissas!$B$9,Premissas!$B$14,IF(F1726&lt;Premissas!$B$10,Premissas!$B$15,IF(F1726&lt;Premissas!$B$11,Premissas!$B$16,IF(F1726&lt;Premissas!$B$12,Premissas!$B$17,Premissas!$B$18)))))</f>
        <v/>
      </c>
      <c r="L1726" s="5">
        <f>K1726/Premissas!$B$4</f>
        <v/>
      </c>
      <c r="M1726" s="2">
        <f>IF(K1726=Premissas!$B$18,"SIM","NÃO")</f>
        <v/>
      </c>
    </row>
    <row r="1727">
      <c r="A1727" s="2" t="inlineStr">
        <is>
          <t>352220</t>
        </is>
      </c>
      <c r="B1727" s="2" t="inlineStr">
        <is>
          <t>MONICA FERNANDES ARAUJO CARNEIRO DE BARROS</t>
        </is>
      </c>
      <c r="C1727" s="2" t="n">
        <v>1965</v>
      </c>
      <c r="D1727" s="2">
        <f>IFERROR(TEXTJOIN(" | ",TRUE,UNIQUE(FILTER(Detalhe_Registro!$C:$C,(Detalhe_Registro!$D:$D=A1727)*(Detalhe_Registro!$E:$E=B1727)*(Detalhe_Registro!$M:$M="SIM")))),"")</f>
        <v/>
      </c>
      <c r="E1727" s="2">
        <f>COUNTIFS(Detalhe_Registro!$D:$D,A1727,Detalhe_Registro!$E:$E,B1727,Detalhe_Registro!$M:$M,"SIM")</f>
        <v/>
      </c>
      <c r="F1727" s="2">
        <f>IFERROR(MAXIFS(Detalhe_Registro!$N:$N,Detalhe_Registro!$D:$D,A1727,Detalhe_Registro!$E:$E,B1727,Detalhe_Registro!$M:$M,"SIM"),0)</f>
        <v/>
      </c>
      <c r="G1727" s="2">
        <f>IFERROR(AVERAGEIFS(Detalhe_Registro!$N:$N,Detalhe_Registro!$D:$D,A1727,Detalhe_Registro!$E:$E,B1727,Detalhe_Registro!$M:$M,"SIM"),0)</f>
        <v/>
      </c>
      <c r="H1727" s="2">
        <f>SUMIFS(Detalhe_Registro!$F:$F,Detalhe_Registro!$D:$D,A1727,Detalhe_Registro!$E:$E,B1727,Detalhe_Registro!$M:$M,"SIM")</f>
        <v/>
      </c>
      <c r="I1727" s="2">
        <f>SUMIFS(Detalhe_Registro!$G:$G,Detalhe_Registro!$D:$D,A1727,Detalhe_Registro!$E:$E,B1727,Detalhe_Registro!$M:$M,"SIM")</f>
        <v/>
      </c>
      <c r="J1727" s="2">
        <f>IF(F1727&lt;Premissas!$B$8,"&lt; 1,00",IF(F1727&lt;Premissas!$B$9,"1,00 – 1,19",IF(F1727&lt;Premissas!$B$10,"1,20 – 1,39",IF(F1727&lt;Premissas!$B$11,"1,40 – 1,59",IF(F1727&lt;Premissas!$B$12,"1,60 – 1,99","≥ 2,00")))))</f>
        <v/>
      </c>
      <c r="K1727" s="5">
        <f>IF(F1727&lt;Premissas!$B$8,Premissas!$B$13,IF(F1727&lt;Premissas!$B$9,Premissas!$B$14,IF(F1727&lt;Premissas!$B$10,Premissas!$B$15,IF(F1727&lt;Premissas!$B$11,Premissas!$B$16,IF(F1727&lt;Premissas!$B$12,Premissas!$B$17,Premissas!$B$18)))))</f>
        <v/>
      </c>
      <c r="L1727" s="5">
        <f>K1727/Premissas!$B$4</f>
        <v/>
      </c>
      <c r="M1727" s="2">
        <f>IF(K1727=Premissas!$B$18,"SIM","NÃO")</f>
        <v/>
      </c>
    </row>
    <row r="1728">
      <c r="A1728" s="2" t="inlineStr">
        <is>
          <t>6013260</t>
        </is>
      </c>
      <c r="B1728" s="2" t="inlineStr">
        <is>
          <t>Marcel Robson Zelenkovas</t>
        </is>
      </c>
      <c r="C1728" s="2" t="n">
        <v>1965</v>
      </c>
      <c r="D1728" s="2">
        <f>IFERROR(TEXTJOIN(" | ",TRUE,UNIQUE(FILTER(Detalhe_Registro!$C:$C,(Detalhe_Registro!$D:$D=A1728)*(Detalhe_Registro!$E:$E=B1728)*(Detalhe_Registro!$M:$M="SIM")))),"")</f>
        <v/>
      </c>
      <c r="E1728" s="2">
        <f>COUNTIFS(Detalhe_Registro!$D:$D,A1728,Detalhe_Registro!$E:$E,B1728,Detalhe_Registro!$M:$M,"SIM")</f>
        <v/>
      </c>
      <c r="F1728" s="2">
        <f>IFERROR(MAXIFS(Detalhe_Registro!$N:$N,Detalhe_Registro!$D:$D,A1728,Detalhe_Registro!$E:$E,B1728,Detalhe_Registro!$M:$M,"SIM"),0)</f>
        <v/>
      </c>
      <c r="G1728" s="2">
        <f>IFERROR(AVERAGEIFS(Detalhe_Registro!$N:$N,Detalhe_Registro!$D:$D,A1728,Detalhe_Registro!$E:$E,B1728,Detalhe_Registro!$M:$M,"SIM"),0)</f>
        <v/>
      </c>
      <c r="H1728" s="2">
        <f>SUMIFS(Detalhe_Registro!$F:$F,Detalhe_Registro!$D:$D,A1728,Detalhe_Registro!$E:$E,B1728,Detalhe_Registro!$M:$M,"SIM")</f>
        <v/>
      </c>
      <c r="I1728" s="2">
        <f>SUMIFS(Detalhe_Registro!$G:$G,Detalhe_Registro!$D:$D,A1728,Detalhe_Registro!$E:$E,B1728,Detalhe_Registro!$M:$M,"SIM")</f>
        <v/>
      </c>
      <c r="J1728" s="2">
        <f>IF(F1728&lt;Premissas!$B$8,"&lt; 1,00",IF(F1728&lt;Premissas!$B$9,"1,00 – 1,19",IF(F1728&lt;Premissas!$B$10,"1,20 – 1,39",IF(F1728&lt;Premissas!$B$11,"1,40 – 1,59",IF(F1728&lt;Premissas!$B$12,"1,60 – 1,99","≥ 2,00")))))</f>
        <v/>
      </c>
      <c r="K1728" s="5">
        <f>IF(F1728&lt;Premissas!$B$8,Premissas!$B$13,IF(F1728&lt;Premissas!$B$9,Premissas!$B$14,IF(F1728&lt;Premissas!$B$10,Premissas!$B$15,IF(F1728&lt;Premissas!$B$11,Premissas!$B$16,IF(F1728&lt;Premissas!$B$12,Premissas!$B$17,Premissas!$B$18)))))</f>
        <v/>
      </c>
      <c r="L1728" s="5">
        <f>K1728/Premissas!$B$4</f>
        <v/>
      </c>
      <c r="M1728" s="2">
        <f>IF(K1728=Premissas!$B$18,"SIM","NÃO")</f>
        <v/>
      </c>
    </row>
    <row r="1729">
      <c r="A1729" s="2" t="inlineStr">
        <is>
          <t>6027652</t>
        </is>
      </c>
      <c r="B1729" s="2" t="inlineStr">
        <is>
          <t>Marcela Dos Santos Ferreira</t>
        </is>
      </c>
      <c r="C1729" s="2" t="n">
        <v>1965</v>
      </c>
      <c r="D1729" s="2">
        <f>IFERROR(TEXTJOIN(" | ",TRUE,UNIQUE(FILTER(Detalhe_Registro!$C:$C,(Detalhe_Registro!$D:$D=A1729)*(Detalhe_Registro!$E:$E=B1729)*(Detalhe_Registro!$M:$M="SIM")))),"")</f>
        <v/>
      </c>
      <c r="E1729" s="2">
        <f>COUNTIFS(Detalhe_Registro!$D:$D,A1729,Detalhe_Registro!$E:$E,B1729,Detalhe_Registro!$M:$M,"SIM")</f>
        <v/>
      </c>
      <c r="F1729" s="2">
        <f>IFERROR(MAXIFS(Detalhe_Registro!$N:$N,Detalhe_Registro!$D:$D,A1729,Detalhe_Registro!$E:$E,B1729,Detalhe_Registro!$M:$M,"SIM"),0)</f>
        <v/>
      </c>
      <c r="G1729" s="2">
        <f>IFERROR(AVERAGEIFS(Detalhe_Registro!$N:$N,Detalhe_Registro!$D:$D,A1729,Detalhe_Registro!$E:$E,B1729,Detalhe_Registro!$M:$M,"SIM"),0)</f>
        <v/>
      </c>
      <c r="H1729" s="2">
        <f>SUMIFS(Detalhe_Registro!$F:$F,Detalhe_Registro!$D:$D,A1729,Detalhe_Registro!$E:$E,B1729,Detalhe_Registro!$M:$M,"SIM")</f>
        <v/>
      </c>
      <c r="I1729" s="2">
        <f>SUMIFS(Detalhe_Registro!$G:$G,Detalhe_Registro!$D:$D,A1729,Detalhe_Registro!$E:$E,B1729,Detalhe_Registro!$M:$M,"SIM")</f>
        <v/>
      </c>
      <c r="J1729" s="2">
        <f>IF(F1729&lt;Premissas!$B$8,"&lt; 1,00",IF(F1729&lt;Premissas!$B$9,"1,00 – 1,19",IF(F1729&lt;Premissas!$B$10,"1,20 – 1,39",IF(F1729&lt;Premissas!$B$11,"1,40 – 1,59",IF(F1729&lt;Premissas!$B$12,"1,60 – 1,99","≥ 2,00")))))</f>
        <v/>
      </c>
      <c r="K1729" s="5">
        <f>IF(F1729&lt;Premissas!$B$8,Premissas!$B$13,IF(F1729&lt;Premissas!$B$9,Premissas!$B$14,IF(F1729&lt;Premissas!$B$10,Premissas!$B$15,IF(F1729&lt;Premissas!$B$11,Premissas!$B$16,IF(F1729&lt;Premissas!$B$12,Premissas!$B$17,Premissas!$B$18)))))</f>
        <v/>
      </c>
      <c r="L1729" s="5">
        <f>K1729/Premissas!$B$4</f>
        <v/>
      </c>
      <c r="M1729" s="2">
        <f>IF(K1729=Premissas!$B$18,"SIM","NÃO")</f>
        <v/>
      </c>
    </row>
    <row r="1730">
      <c r="A1730" s="2" t="inlineStr">
        <is>
          <t>6035361</t>
        </is>
      </c>
      <c r="B1730" s="2" t="inlineStr">
        <is>
          <t>Marcella Da Cruz Ribeiro</t>
        </is>
      </c>
      <c r="C1730" s="2" t="n">
        <v>1965</v>
      </c>
      <c r="D1730" s="2">
        <f>IFERROR(TEXTJOIN(" | ",TRUE,UNIQUE(FILTER(Detalhe_Registro!$C:$C,(Detalhe_Registro!$D:$D=A1730)*(Detalhe_Registro!$E:$E=B1730)*(Detalhe_Registro!$M:$M="SIM")))),"")</f>
        <v/>
      </c>
      <c r="E1730" s="2">
        <f>COUNTIFS(Detalhe_Registro!$D:$D,A1730,Detalhe_Registro!$E:$E,B1730,Detalhe_Registro!$M:$M,"SIM")</f>
        <v/>
      </c>
      <c r="F1730" s="2">
        <f>IFERROR(MAXIFS(Detalhe_Registro!$N:$N,Detalhe_Registro!$D:$D,A1730,Detalhe_Registro!$E:$E,B1730,Detalhe_Registro!$M:$M,"SIM"),0)</f>
        <v/>
      </c>
      <c r="G1730" s="2">
        <f>IFERROR(AVERAGEIFS(Detalhe_Registro!$N:$N,Detalhe_Registro!$D:$D,A1730,Detalhe_Registro!$E:$E,B1730,Detalhe_Registro!$M:$M,"SIM"),0)</f>
        <v/>
      </c>
      <c r="H1730" s="2">
        <f>SUMIFS(Detalhe_Registro!$F:$F,Detalhe_Registro!$D:$D,A1730,Detalhe_Registro!$E:$E,B1730,Detalhe_Registro!$M:$M,"SIM")</f>
        <v/>
      </c>
      <c r="I1730" s="2">
        <f>SUMIFS(Detalhe_Registro!$G:$G,Detalhe_Registro!$D:$D,A1730,Detalhe_Registro!$E:$E,B1730,Detalhe_Registro!$M:$M,"SIM")</f>
        <v/>
      </c>
      <c r="J1730" s="2">
        <f>IF(F1730&lt;Premissas!$B$8,"&lt; 1,00",IF(F1730&lt;Premissas!$B$9,"1,00 – 1,19",IF(F1730&lt;Premissas!$B$10,"1,20 – 1,39",IF(F1730&lt;Premissas!$B$11,"1,40 – 1,59",IF(F1730&lt;Premissas!$B$12,"1,60 – 1,99","≥ 2,00")))))</f>
        <v/>
      </c>
      <c r="K1730" s="5">
        <f>IF(F1730&lt;Premissas!$B$8,Premissas!$B$13,IF(F1730&lt;Premissas!$B$9,Premissas!$B$14,IF(F1730&lt;Premissas!$B$10,Premissas!$B$15,IF(F1730&lt;Premissas!$B$11,Premissas!$B$16,IF(F1730&lt;Premissas!$B$12,Premissas!$B$17,Premissas!$B$18)))))</f>
        <v/>
      </c>
      <c r="L1730" s="5">
        <f>K1730/Premissas!$B$4</f>
        <v/>
      </c>
      <c r="M1730" s="2">
        <f>IF(K1730=Premissas!$B$18,"SIM","NÃO")</f>
        <v/>
      </c>
    </row>
    <row r="1731">
      <c r="A1731" s="2" t="inlineStr">
        <is>
          <t>6001335</t>
        </is>
      </c>
      <c r="B1731" s="2" t="inlineStr">
        <is>
          <t>Marcelo Adriano De Oliveira</t>
        </is>
      </c>
      <c r="C1731" s="2" t="n">
        <v>1965</v>
      </c>
      <c r="D1731" s="2">
        <f>IFERROR(TEXTJOIN(" | ",TRUE,UNIQUE(FILTER(Detalhe_Registro!$C:$C,(Detalhe_Registro!$D:$D=A1731)*(Detalhe_Registro!$E:$E=B1731)*(Detalhe_Registro!$M:$M="SIM")))),"")</f>
        <v/>
      </c>
      <c r="E1731" s="2">
        <f>COUNTIFS(Detalhe_Registro!$D:$D,A1731,Detalhe_Registro!$E:$E,B1731,Detalhe_Registro!$M:$M,"SIM")</f>
        <v/>
      </c>
      <c r="F1731" s="2">
        <f>IFERROR(MAXIFS(Detalhe_Registro!$N:$N,Detalhe_Registro!$D:$D,A1731,Detalhe_Registro!$E:$E,B1731,Detalhe_Registro!$M:$M,"SIM"),0)</f>
        <v/>
      </c>
      <c r="G1731" s="2">
        <f>IFERROR(AVERAGEIFS(Detalhe_Registro!$N:$N,Detalhe_Registro!$D:$D,A1731,Detalhe_Registro!$E:$E,B1731,Detalhe_Registro!$M:$M,"SIM"),0)</f>
        <v/>
      </c>
      <c r="H1731" s="2">
        <f>SUMIFS(Detalhe_Registro!$F:$F,Detalhe_Registro!$D:$D,A1731,Detalhe_Registro!$E:$E,B1731,Detalhe_Registro!$M:$M,"SIM")</f>
        <v/>
      </c>
      <c r="I1731" s="2">
        <f>SUMIFS(Detalhe_Registro!$G:$G,Detalhe_Registro!$D:$D,A1731,Detalhe_Registro!$E:$E,B1731,Detalhe_Registro!$M:$M,"SIM")</f>
        <v/>
      </c>
      <c r="J1731" s="2">
        <f>IF(F1731&lt;Premissas!$B$8,"&lt; 1,00",IF(F1731&lt;Premissas!$B$9,"1,00 – 1,19",IF(F1731&lt;Premissas!$B$10,"1,20 – 1,39",IF(F1731&lt;Premissas!$B$11,"1,40 – 1,59",IF(F1731&lt;Premissas!$B$12,"1,60 – 1,99","≥ 2,00")))))</f>
        <v/>
      </c>
      <c r="K1731" s="5">
        <f>IF(F1731&lt;Premissas!$B$8,Premissas!$B$13,IF(F1731&lt;Premissas!$B$9,Premissas!$B$14,IF(F1731&lt;Premissas!$B$10,Premissas!$B$15,IF(F1731&lt;Premissas!$B$11,Premissas!$B$16,IF(F1731&lt;Premissas!$B$12,Premissas!$B$17,Premissas!$B$18)))))</f>
        <v/>
      </c>
      <c r="L1731" s="5">
        <f>K1731/Premissas!$B$4</f>
        <v/>
      </c>
      <c r="M1731" s="2">
        <f>IF(K1731=Premissas!$B$18,"SIM","NÃO")</f>
        <v/>
      </c>
    </row>
    <row r="1732">
      <c r="A1732" s="2" t="inlineStr">
        <is>
          <t>3536572</t>
        </is>
      </c>
      <c r="B1732" s="2" t="inlineStr">
        <is>
          <t>Marcelo De Sousa Nunes</t>
        </is>
      </c>
      <c r="C1732" s="2" t="n">
        <v>1965</v>
      </c>
      <c r="D1732" s="2">
        <f>IFERROR(TEXTJOIN(" | ",TRUE,UNIQUE(FILTER(Detalhe_Registro!$C:$C,(Detalhe_Registro!$D:$D=A1732)*(Detalhe_Registro!$E:$E=B1732)*(Detalhe_Registro!$M:$M="SIM")))),"")</f>
        <v/>
      </c>
      <c r="E1732" s="2">
        <f>COUNTIFS(Detalhe_Registro!$D:$D,A1732,Detalhe_Registro!$E:$E,B1732,Detalhe_Registro!$M:$M,"SIM")</f>
        <v/>
      </c>
      <c r="F1732" s="2">
        <f>IFERROR(MAXIFS(Detalhe_Registro!$N:$N,Detalhe_Registro!$D:$D,A1732,Detalhe_Registro!$E:$E,B1732,Detalhe_Registro!$M:$M,"SIM"),0)</f>
        <v/>
      </c>
      <c r="G1732" s="2">
        <f>IFERROR(AVERAGEIFS(Detalhe_Registro!$N:$N,Detalhe_Registro!$D:$D,A1732,Detalhe_Registro!$E:$E,B1732,Detalhe_Registro!$M:$M,"SIM"),0)</f>
        <v/>
      </c>
      <c r="H1732" s="2">
        <f>SUMIFS(Detalhe_Registro!$F:$F,Detalhe_Registro!$D:$D,A1732,Detalhe_Registro!$E:$E,B1732,Detalhe_Registro!$M:$M,"SIM")</f>
        <v/>
      </c>
      <c r="I1732" s="2">
        <f>SUMIFS(Detalhe_Registro!$G:$G,Detalhe_Registro!$D:$D,A1732,Detalhe_Registro!$E:$E,B1732,Detalhe_Registro!$M:$M,"SIM")</f>
        <v/>
      </c>
      <c r="J1732" s="2">
        <f>IF(F1732&lt;Premissas!$B$8,"&lt; 1,00",IF(F1732&lt;Premissas!$B$9,"1,00 – 1,19",IF(F1732&lt;Premissas!$B$10,"1,20 – 1,39",IF(F1732&lt;Premissas!$B$11,"1,40 – 1,59",IF(F1732&lt;Premissas!$B$12,"1,60 – 1,99","≥ 2,00")))))</f>
        <v/>
      </c>
      <c r="K1732" s="5">
        <f>IF(F1732&lt;Premissas!$B$8,Premissas!$B$13,IF(F1732&lt;Premissas!$B$9,Premissas!$B$14,IF(F1732&lt;Premissas!$B$10,Premissas!$B$15,IF(F1732&lt;Premissas!$B$11,Premissas!$B$16,IF(F1732&lt;Premissas!$B$12,Premissas!$B$17,Premissas!$B$18)))))</f>
        <v/>
      </c>
      <c r="L1732" s="5">
        <f>K1732/Premissas!$B$4</f>
        <v/>
      </c>
      <c r="M1732" s="2">
        <f>IF(K1732=Premissas!$B$18,"SIM","NÃO")</f>
        <v/>
      </c>
    </row>
    <row r="1733">
      <c r="A1733" s="2" t="inlineStr">
        <is>
          <t>5999197</t>
        </is>
      </c>
      <c r="B1733" s="2" t="inlineStr">
        <is>
          <t>Marcelo Takao Ono</t>
        </is>
      </c>
      <c r="C1733" s="2" t="n">
        <v>1965</v>
      </c>
      <c r="D1733" s="2">
        <f>IFERROR(TEXTJOIN(" | ",TRUE,UNIQUE(FILTER(Detalhe_Registro!$C:$C,(Detalhe_Registro!$D:$D=A1733)*(Detalhe_Registro!$E:$E=B1733)*(Detalhe_Registro!$M:$M="SIM")))),"")</f>
        <v/>
      </c>
      <c r="E1733" s="2">
        <f>COUNTIFS(Detalhe_Registro!$D:$D,A1733,Detalhe_Registro!$E:$E,B1733,Detalhe_Registro!$M:$M,"SIM")</f>
        <v/>
      </c>
      <c r="F1733" s="2">
        <f>IFERROR(MAXIFS(Detalhe_Registro!$N:$N,Detalhe_Registro!$D:$D,A1733,Detalhe_Registro!$E:$E,B1733,Detalhe_Registro!$M:$M,"SIM"),0)</f>
        <v/>
      </c>
      <c r="G1733" s="2">
        <f>IFERROR(AVERAGEIFS(Detalhe_Registro!$N:$N,Detalhe_Registro!$D:$D,A1733,Detalhe_Registro!$E:$E,B1733,Detalhe_Registro!$M:$M,"SIM"),0)</f>
        <v/>
      </c>
      <c r="H1733" s="2">
        <f>SUMIFS(Detalhe_Registro!$F:$F,Detalhe_Registro!$D:$D,A1733,Detalhe_Registro!$E:$E,B1733,Detalhe_Registro!$M:$M,"SIM")</f>
        <v/>
      </c>
      <c r="I1733" s="2">
        <f>SUMIFS(Detalhe_Registro!$G:$G,Detalhe_Registro!$D:$D,A1733,Detalhe_Registro!$E:$E,B1733,Detalhe_Registro!$M:$M,"SIM")</f>
        <v/>
      </c>
      <c r="J1733" s="2">
        <f>IF(F1733&lt;Premissas!$B$8,"&lt; 1,00",IF(F1733&lt;Premissas!$B$9,"1,00 – 1,19",IF(F1733&lt;Premissas!$B$10,"1,20 – 1,39",IF(F1733&lt;Premissas!$B$11,"1,40 – 1,59",IF(F1733&lt;Premissas!$B$12,"1,60 – 1,99","≥ 2,00")))))</f>
        <v/>
      </c>
      <c r="K1733" s="5">
        <f>IF(F1733&lt;Premissas!$B$8,Premissas!$B$13,IF(F1733&lt;Premissas!$B$9,Premissas!$B$14,IF(F1733&lt;Premissas!$B$10,Premissas!$B$15,IF(F1733&lt;Premissas!$B$11,Premissas!$B$16,IF(F1733&lt;Premissas!$B$12,Premissas!$B$17,Premissas!$B$18)))))</f>
        <v/>
      </c>
      <c r="L1733" s="5">
        <f>K1733/Premissas!$B$4</f>
        <v/>
      </c>
      <c r="M1733" s="2">
        <f>IF(K1733=Premissas!$B$18,"SIM","NÃO")</f>
        <v/>
      </c>
    </row>
    <row r="1734">
      <c r="A1734" s="2" t="inlineStr">
        <is>
          <t>123922</t>
        </is>
      </c>
      <c r="B1734" s="2" t="inlineStr">
        <is>
          <t>Marciel Francisco Da Silva</t>
        </is>
      </c>
      <c r="C1734" s="2" t="n">
        <v>1965</v>
      </c>
      <c r="D1734" s="2">
        <f>IFERROR(TEXTJOIN(" | ",TRUE,UNIQUE(FILTER(Detalhe_Registro!$C:$C,(Detalhe_Registro!$D:$D=A1734)*(Detalhe_Registro!$E:$E=B1734)*(Detalhe_Registro!$M:$M="SIM")))),"")</f>
        <v/>
      </c>
      <c r="E1734" s="2">
        <f>COUNTIFS(Detalhe_Registro!$D:$D,A1734,Detalhe_Registro!$E:$E,B1734,Detalhe_Registro!$M:$M,"SIM")</f>
        <v/>
      </c>
      <c r="F1734" s="2">
        <f>IFERROR(MAXIFS(Detalhe_Registro!$N:$N,Detalhe_Registro!$D:$D,A1734,Detalhe_Registro!$E:$E,B1734,Detalhe_Registro!$M:$M,"SIM"),0)</f>
        <v/>
      </c>
      <c r="G1734" s="2">
        <f>IFERROR(AVERAGEIFS(Detalhe_Registro!$N:$N,Detalhe_Registro!$D:$D,A1734,Detalhe_Registro!$E:$E,B1734,Detalhe_Registro!$M:$M,"SIM"),0)</f>
        <v/>
      </c>
      <c r="H1734" s="2">
        <f>SUMIFS(Detalhe_Registro!$F:$F,Detalhe_Registro!$D:$D,A1734,Detalhe_Registro!$E:$E,B1734,Detalhe_Registro!$M:$M,"SIM")</f>
        <v/>
      </c>
      <c r="I1734" s="2">
        <f>SUMIFS(Detalhe_Registro!$G:$G,Detalhe_Registro!$D:$D,A1734,Detalhe_Registro!$E:$E,B1734,Detalhe_Registro!$M:$M,"SIM")</f>
        <v/>
      </c>
      <c r="J1734" s="2">
        <f>IF(F1734&lt;Premissas!$B$8,"&lt; 1,00",IF(F1734&lt;Premissas!$B$9,"1,00 – 1,19",IF(F1734&lt;Premissas!$B$10,"1,20 – 1,39",IF(F1734&lt;Premissas!$B$11,"1,40 – 1,59",IF(F1734&lt;Premissas!$B$12,"1,60 – 1,99","≥ 2,00")))))</f>
        <v/>
      </c>
      <c r="K1734" s="5">
        <f>IF(F1734&lt;Premissas!$B$8,Premissas!$B$13,IF(F1734&lt;Premissas!$B$9,Premissas!$B$14,IF(F1734&lt;Premissas!$B$10,Premissas!$B$15,IF(F1734&lt;Premissas!$B$11,Premissas!$B$16,IF(F1734&lt;Premissas!$B$12,Premissas!$B$17,Premissas!$B$18)))))</f>
        <v/>
      </c>
      <c r="L1734" s="5">
        <f>K1734/Premissas!$B$4</f>
        <v/>
      </c>
      <c r="M1734" s="2">
        <f>IF(K1734=Premissas!$B$18,"SIM","NÃO")</f>
        <v/>
      </c>
    </row>
    <row r="1735">
      <c r="A1735" s="2" t="inlineStr">
        <is>
          <t>5342112</t>
        </is>
      </c>
      <c r="B1735" s="2" t="inlineStr">
        <is>
          <t>Marcio Francisco De Souza</t>
        </is>
      </c>
      <c r="C1735" s="2" t="n">
        <v>1965</v>
      </c>
      <c r="D1735" s="2">
        <f>IFERROR(TEXTJOIN(" | ",TRUE,UNIQUE(FILTER(Detalhe_Registro!$C:$C,(Detalhe_Registro!$D:$D=A1735)*(Detalhe_Registro!$E:$E=B1735)*(Detalhe_Registro!$M:$M="SIM")))),"")</f>
        <v/>
      </c>
      <c r="E1735" s="2">
        <f>COUNTIFS(Detalhe_Registro!$D:$D,A1735,Detalhe_Registro!$E:$E,B1735,Detalhe_Registro!$M:$M,"SIM")</f>
        <v/>
      </c>
      <c r="F1735" s="2">
        <f>IFERROR(MAXIFS(Detalhe_Registro!$N:$N,Detalhe_Registro!$D:$D,A1735,Detalhe_Registro!$E:$E,B1735,Detalhe_Registro!$M:$M,"SIM"),0)</f>
        <v/>
      </c>
      <c r="G1735" s="2">
        <f>IFERROR(AVERAGEIFS(Detalhe_Registro!$N:$N,Detalhe_Registro!$D:$D,A1735,Detalhe_Registro!$E:$E,B1735,Detalhe_Registro!$M:$M,"SIM"),0)</f>
        <v/>
      </c>
      <c r="H1735" s="2">
        <f>SUMIFS(Detalhe_Registro!$F:$F,Detalhe_Registro!$D:$D,A1735,Detalhe_Registro!$E:$E,B1735,Detalhe_Registro!$M:$M,"SIM")</f>
        <v/>
      </c>
      <c r="I1735" s="2">
        <f>SUMIFS(Detalhe_Registro!$G:$G,Detalhe_Registro!$D:$D,A1735,Detalhe_Registro!$E:$E,B1735,Detalhe_Registro!$M:$M,"SIM")</f>
        <v/>
      </c>
      <c r="J1735" s="2">
        <f>IF(F1735&lt;Premissas!$B$8,"&lt; 1,00",IF(F1735&lt;Premissas!$B$9,"1,00 – 1,19",IF(F1735&lt;Premissas!$B$10,"1,20 – 1,39",IF(F1735&lt;Premissas!$B$11,"1,40 – 1,59",IF(F1735&lt;Premissas!$B$12,"1,60 – 1,99","≥ 2,00")))))</f>
        <v/>
      </c>
      <c r="K1735" s="5">
        <f>IF(F1735&lt;Premissas!$B$8,Premissas!$B$13,IF(F1735&lt;Premissas!$B$9,Premissas!$B$14,IF(F1735&lt;Premissas!$B$10,Premissas!$B$15,IF(F1735&lt;Premissas!$B$11,Premissas!$B$16,IF(F1735&lt;Premissas!$B$12,Premissas!$B$17,Premissas!$B$18)))))</f>
        <v/>
      </c>
      <c r="L1735" s="5">
        <f>K1735/Premissas!$B$4</f>
        <v/>
      </c>
      <c r="M1735" s="2">
        <f>IF(K1735=Premissas!$B$18,"SIM","NÃO")</f>
        <v/>
      </c>
    </row>
    <row r="1736">
      <c r="A1736" s="2" t="inlineStr">
        <is>
          <t>5666082</t>
        </is>
      </c>
      <c r="B1736" s="2" t="inlineStr">
        <is>
          <t>Marcos Antonio De Oliveira</t>
        </is>
      </c>
      <c r="C1736" s="2" t="n">
        <v>1965</v>
      </c>
      <c r="D1736" s="2">
        <f>IFERROR(TEXTJOIN(" | ",TRUE,UNIQUE(FILTER(Detalhe_Registro!$C:$C,(Detalhe_Registro!$D:$D=A1736)*(Detalhe_Registro!$E:$E=B1736)*(Detalhe_Registro!$M:$M="SIM")))),"")</f>
        <v/>
      </c>
      <c r="E1736" s="2">
        <f>COUNTIFS(Detalhe_Registro!$D:$D,A1736,Detalhe_Registro!$E:$E,B1736,Detalhe_Registro!$M:$M,"SIM")</f>
        <v/>
      </c>
      <c r="F1736" s="2">
        <f>IFERROR(MAXIFS(Detalhe_Registro!$N:$N,Detalhe_Registro!$D:$D,A1736,Detalhe_Registro!$E:$E,B1736,Detalhe_Registro!$M:$M,"SIM"),0)</f>
        <v/>
      </c>
      <c r="G1736" s="2">
        <f>IFERROR(AVERAGEIFS(Detalhe_Registro!$N:$N,Detalhe_Registro!$D:$D,A1736,Detalhe_Registro!$E:$E,B1736,Detalhe_Registro!$M:$M,"SIM"),0)</f>
        <v/>
      </c>
      <c r="H1736" s="2">
        <f>SUMIFS(Detalhe_Registro!$F:$F,Detalhe_Registro!$D:$D,A1736,Detalhe_Registro!$E:$E,B1736,Detalhe_Registro!$M:$M,"SIM")</f>
        <v/>
      </c>
      <c r="I1736" s="2">
        <f>SUMIFS(Detalhe_Registro!$G:$G,Detalhe_Registro!$D:$D,A1736,Detalhe_Registro!$E:$E,B1736,Detalhe_Registro!$M:$M,"SIM")</f>
        <v/>
      </c>
      <c r="J1736" s="2">
        <f>IF(F1736&lt;Premissas!$B$8,"&lt; 1,00",IF(F1736&lt;Premissas!$B$9,"1,00 – 1,19",IF(F1736&lt;Premissas!$B$10,"1,20 – 1,39",IF(F1736&lt;Premissas!$B$11,"1,40 – 1,59",IF(F1736&lt;Premissas!$B$12,"1,60 – 1,99","≥ 2,00")))))</f>
        <v/>
      </c>
      <c r="K1736" s="5">
        <f>IF(F1736&lt;Premissas!$B$8,Premissas!$B$13,IF(F1736&lt;Premissas!$B$9,Premissas!$B$14,IF(F1736&lt;Premissas!$B$10,Premissas!$B$15,IF(F1736&lt;Premissas!$B$11,Premissas!$B$16,IF(F1736&lt;Premissas!$B$12,Premissas!$B$17,Premissas!$B$18)))))</f>
        <v/>
      </c>
      <c r="L1736" s="5">
        <f>K1736/Premissas!$B$4</f>
        <v/>
      </c>
      <c r="M1736" s="2">
        <f>IF(K1736=Premissas!$B$18,"SIM","NÃO")</f>
        <v/>
      </c>
    </row>
    <row r="1737">
      <c r="A1737" s="2" t="inlineStr">
        <is>
          <t>5556406</t>
        </is>
      </c>
      <c r="B1737" s="2" t="inlineStr">
        <is>
          <t>Marcos Antonio Pereira</t>
        </is>
      </c>
      <c r="C1737" s="2" t="n">
        <v>1965</v>
      </c>
      <c r="D1737" s="2">
        <f>IFERROR(TEXTJOIN(" | ",TRUE,UNIQUE(FILTER(Detalhe_Registro!$C:$C,(Detalhe_Registro!$D:$D=A1737)*(Detalhe_Registro!$E:$E=B1737)*(Detalhe_Registro!$M:$M="SIM")))),"")</f>
        <v/>
      </c>
      <c r="E1737" s="2">
        <f>COUNTIFS(Detalhe_Registro!$D:$D,A1737,Detalhe_Registro!$E:$E,B1737,Detalhe_Registro!$M:$M,"SIM")</f>
        <v/>
      </c>
      <c r="F1737" s="2">
        <f>IFERROR(MAXIFS(Detalhe_Registro!$N:$N,Detalhe_Registro!$D:$D,A1737,Detalhe_Registro!$E:$E,B1737,Detalhe_Registro!$M:$M,"SIM"),0)</f>
        <v/>
      </c>
      <c r="G1737" s="2">
        <f>IFERROR(AVERAGEIFS(Detalhe_Registro!$N:$N,Detalhe_Registro!$D:$D,A1737,Detalhe_Registro!$E:$E,B1737,Detalhe_Registro!$M:$M,"SIM"),0)</f>
        <v/>
      </c>
      <c r="H1737" s="2">
        <f>SUMIFS(Detalhe_Registro!$F:$F,Detalhe_Registro!$D:$D,A1737,Detalhe_Registro!$E:$E,B1737,Detalhe_Registro!$M:$M,"SIM")</f>
        <v/>
      </c>
      <c r="I1737" s="2">
        <f>SUMIFS(Detalhe_Registro!$G:$G,Detalhe_Registro!$D:$D,A1737,Detalhe_Registro!$E:$E,B1737,Detalhe_Registro!$M:$M,"SIM")</f>
        <v/>
      </c>
      <c r="J1737" s="2">
        <f>IF(F1737&lt;Premissas!$B$8,"&lt; 1,00",IF(F1737&lt;Premissas!$B$9,"1,00 – 1,19",IF(F1737&lt;Premissas!$B$10,"1,20 – 1,39",IF(F1737&lt;Premissas!$B$11,"1,40 – 1,59",IF(F1737&lt;Premissas!$B$12,"1,60 – 1,99","≥ 2,00")))))</f>
        <v/>
      </c>
      <c r="K1737" s="5">
        <f>IF(F1737&lt;Premissas!$B$8,Premissas!$B$13,IF(F1737&lt;Premissas!$B$9,Premissas!$B$14,IF(F1737&lt;Premissas!$B$10,Premissas!$B$15,IF(F1737&lt;Premissas!$B$11,Premissas!$B$16,IF(F1737&lt;Premissas!$B$12,Premissas!$B$17,Premissas!$B$18)))))</f>
        <v/>
      </c>
      <c r="L1737" s="5">
        <f>K1737/Premissas!$B$4</f>
        <v/>
      </c>
      <c r="M1737" s="2">
        <f>IF(K1737=Premissas!$B$18,"SIM","NÃO")</f>
        <v/>
      </c>
    </row>
    <row r="1738">
      <c r="A1738" s="2" t="inlineStr">
        <is>
          <t>5974623</t>
        </is>
      </c>
      <c r="B1738" s="2" t="inlineStr">
        <is>
          <t>Marcos Aurelio Monteiro Godinho</t>
        </is>
      </c>
      <c r="C1738" s="2" t="n">
        <v>1965</v>
      </c>
      <c r="D1738" s="2">
        <f>IFERROR(TEXTJOIN(" | ",TRUE,UNIQUE(FILTER(Detalhe_Registro!$C:$C,(Detalhe_Registro!$D:$D=A1738)*(Detalhe_Registro!$E:$E=B1738)*(Detalhe_Registro!$M:$M="SIM")))),"")</f>
        <v/>
      </c>
      <c r="E1738" s="2">
        <f>COUNTIFS(Detalhe_Registro!$D:$D,A1738,Detalhe_Registro!$E:$E,B1738,Detalhe_Registro!$M:$M,"SIM")</f>
        <v/>
      </c>
      <c r="F1738" s="2">
        <f>IFERROR(MAXIFS(Detalhe_Registro!$N:$N,Detalhe_Registro!$D:$D,A1738,Detalhe_Registro!$E:$E,B1738,Detalhe_Registro!$M:$M,"SIM"),0)</f>
        <v/>
      </c>
      <c r="G1738" s="2">
        <f>IFERROR(AVERAGEIFS(Detalhe_Registro!$N:$N,Detalhe_Registro!$D:$D,A1738,Detalhe_Registro!$E:$E,B1738,Detalhe_Registro!$M:$M,"SIM"),0)</f>
        <v/>
      </c>
      <c r="H1738" s="2">
        <f>SUMIFS(Detalhe_Registro!$F:$F,Detalhe_Registro!$D:$D,A1738,Detalhe_Registro!$E:$E,B1738,Detalhe_Registro!$M:$M,"SIM")</f>
        <v/>
      </c>
      <c r="I1738" s="2">
        <f>SUMIFS(Detalhe_Registro!$G:$G,Detalhe_Registro!$D:$D,A1738,Detalhe_Registro!$E:$E,B1738,Detalhe_Registro!$M:$M,"SIM")</f>
        <v/>
      </c>
      <c r="J1738" s="2">
        <f>IF(F1738&lt;Premissas!$B$8,"&lt; 1,00",IF(F1738&lt;Premissas!$B$9,"1,00 – 1,19",IF(F1738&lt;Premissas!$B$10,"1,20 – 1,39",IF(F1738&lt;Premissas!$B$11,"1,40 – 1,59",IF(F1738&lt;Premissas!$B$12,"1,60 – 1,99","≥ 2,00")))))</f>
        <v/>
      </c>
      <c r="K1738" s="5">
        <f>IF(F1738&lt;Premissas!$B$8,Premissas!$B$13,IF(F1738&lt;Premissas!$B$9,Premissas!$B$14,IF(F1738&lt;Premissas!$B$10,Premissas!$B$15,IF(F1738&lt;Premissas!$B$11,Premissas!$B$16,IF(F1738&lt;Premissas!$B$12,Premissas!$B$17,Premissas!$B$18)))))</f>
        <v/>
      </c>
      <c r="L1738" s="5">
        <f>K1738/Premissas!$B$4</f>
        <v/>
      </c>
      <c r="M1738" s="2">
        <f>IF(K1738=Premissas!$B$18,"SIM","NÃO")</f>
        <v/>
      </c>
    </row>
    <row r="1739">
      <c r="A1739" s="2" t="inlineStr">
        <is>
          <t>5285941</t>
        </is>
      </c>
      <c r="B1739" s="2" t="inlineStr">
        <is>
          <t>Marcos Vinicius Ferreira Dourado</t>
        </is>
      </c>
      <c r="C1739" s="2" t="n">
        <v>1965</v>
      </c>
      <c r="D1739" s="2">
        <f>IFERROR(TEXTJOIN(" | ",TRUE,UNIQUE(FILTER(Detalhe_Registro!$C:$C,(Detalhe_Registro!$D:$D=A1739)*(Detalhe_Registro!$E:$E=B1739)*(Detalhe_Registro!$M:$M="SIM")))),"")</f>
        <v/>
      </c>
      <c r="E1739" s="2">
        <f>COUNTIFS(Detalhe_Registro!$D:$D,A1739,Detalhe_Registro!$E:$E,B1739,Detalhe_Registro!$M:$M,"SIM")</f>
        <v/>
      </c>
      <c r="F1739" s="2">
        <f>IFERROR(MAXIFS(Detalhe_Registro!$N:$N,Detalhe_Registro!$D:$D,A1739,Detalhe_Registro!$E:$E,B1739,Detalhe_Registro!$M:$M,"SIM"),0)</f>
        <v/>
      </c>
      <c r="G1739" s="2">
        <f>IFERROR(AVERAGEIFS(Detalhe_Registro!$N:$N,Detalhe_Registro!$D:$D,A1739,Detalhe_Registro!$E:$E,B1739,Detalhe_Registro!$M:$M,"SIM"),0)</f>
        <v/>
      </c>
      <c r="H1739" s="2">
        <f>SUMIFS(Detalhe_Registro!$F:$F,Detalhe_Registro!$D:$D,A1739,Detalhe_Registro!$E:$E,B1739,Detalhe_Registro!$M:$M,"SIM")</f>
        <v/>
      </c>
      <c r="I1739" s="2">
        <f>SUMIFS(Detalhe_Registro!$G:$G,Detalhe_Registro!$D:$D,A1739,Detalhe_Registro!$E:$E,B1739,Detalhe_Registro!$M:$M,"SIM")</f>
        <v/>
      </c>
      <c r="J1739" s="2">
        <f>IF(F1739&lt;Premissas!$B$8,"&lt; 1,00",IF(F1739&lt;Premissas!$B$9,"1,00 – 1,19",IF(F1739&lt;Premissas!$B$10,"1,20 – 1,39",IF(F1739&lt;Premissas!$B$11,"1,40 – 1,59",IF(F1739&lt;Premissas!$B$12,"1,60 – 1,99","≥ 2,00")))))</f>
        <v/>
      </c>
      <c r="K1739" s="5">
        <f>IF(F1739&lt;Premissas!$B$8,Premissas!$B$13,IF(F1739&lt;Premissas!$B$9,Premissas!$B$14,IF(F1739&lt;Premissas!$B$10,Premissas!$B$15,IF(F1739&lt;Premissas!$B$11,Premissas!$B$16,IF(F1739&lt;Premissas!$B$12,Premissas!$B$17,Premissas!$B$18)))))</f>
        <v/>
      </c>
      <c r="L1739" s="5">
        <f>K1739/Premissas!$B$4</f>
        <v/>
      </c>
      <c r="M1739" s="2">
        <f>IF(K1739=Premissas!$B$18,"SIM","NÃO")</f>
        <v/>
      </c>
    </row>
    <row r="1740">
      <c r="A1740" s="2" t="inlineStr">
        <is>
          <t>6027903</t>
        </is>
      </c>
      <c r="B1740" s="2" t="inlineStr">
        <is>
          <t>Marcus Vinicius Ferraz Camargo</t>
        </is>
      </c>
      <c r="C1740" s="2" t="n">
        <v>1965</v>
      </c>
      <c r="D1740" s="2">
        <f>IFERROR(TEXTJOIN(" | ",TRUE,UNIQUE(FILTER(Detalhe_Registro!$C:$C,(Detalhe_Registro!$D:$D=A1740)*(Detalhe_Registro!$E:$E=B1740)*(Detalhe_Registro!$M:$M="SIM")))),"")</f>
        <v/>
      </c>
      <c r="E1740" s="2">
        <f>COUNTIFS(Detalhe_Registro!$D:$D,A1740,Detalhe_Registro!$E:$E,B1740,Detalhe_Registro!$M:$M,"SIM")</f>
        <v/>
      </c>
      <c r="F1740" s="2">
        <f>IFERROR(MAXIFS(Detalhe_Registro!$N:$N,Detalhe_Registro!$D:$D,A1740,Detalhe_Registro!$E:$E,B1740,Detalhe_Registro!$M:$M,"SIM"),0)</f>
        <v/>
      </c>
      <c r="G1740" s="2">
        <f>IFERROR(AVERAGEIFS(Detalhe_Registro!$N:$N,Detalhe_Registro!$D:$D,A1740,Detalhe_Registro!$E:$E,B1740,Detalhe_Registro!$M:$M,"SIM"),0)</f>
        <v/>
      </c>
      <c r="H1740" s="2">
        <f>SUMIFS(Detalhe_Registro!$F:$F,Detalhe_Registro!$D:$D,A1740,Detalhe_Registro!$E:$E,B1740,Detalhe_Registro!$M:$M,"SIM")</f>
        <v/>
      </c>
      <c r="I1740" s="2">
        <f>SUMIFS(Detalhe_Registro!$G:$G,Detalhe_Registro!$D:$D,A1740,Detalhe_Registro!$E:$E,B1740,Detalhe_Registro!$M:$M,"SIM")</f>
        <v/>
      </c>
      <c r="J1740" s="2">
        <f>IF(F1740&lt;Premissas!$B$8,"&lt; 1,00",IF(F1740&lt;Premissas!$B$9,"1,00 – 1,19",IF(F1740&lt;Premissas!$B$10,"1,20 – 1,39",IF(F1740&lt;Premissas!$B$11,"1,40 – 1,59",IF(F1740&lt;Premissas!$B$12,"1,60 – 1,99","≥ 2,00")))))</f>
        <v/>
      </c>
      <c r="K1740" s="5">
        <f>IF(F1740&lt;Premissas!$B$8,Premissas!$B$13,IF(F1740&lt;Premissas!$B$9,Premissas!$B$14,IF(F1740&lt;Premissas!$B$10,Premissas!$B$15,IF(F1740&lt;Premissas!$B$11,Premissas!$B$16,IF(F1740&lt;Premissas!$B$12,Premissas!$B$17,Premissas!$B$18)))))</f>
        <v/>
      </c>
      <c r="L1740" s="5">
        <f>K1740/Premissas!$B$4</f>
        <v/>
      </c>
      <c r="M1740" s="2">
        <f>IF(K1740=Premissas!$B$18,"SIM","NÃO")</f>
        <v/>
      </c>
    </row>
    <row r="1741">
      <c r="A1741" s="2" t="inlineStr">
        <is>
          <t>6012213</t>
        </is>
      </c>
      <c r="B1741" s="2" t="inlineStr">
        <is>
          <t>Maria Alaide Pereira Nogueira Santos</t>
        </is>
      </c>
      <c r="C1741" s="2" t="n">
        <v>1965</v>
      </c>
      <c r="D1741" s="2">
        <f>IFERROR(TEXTJOIN(" | ",TRUE,UNIQUE(FILTER(Detalhe_Registro!$C:$C,(Detalhe_Registro!$D:$D=A1741)*(Detalhe_Registro!$E:$E=B1741)*(Detalhe_Registro!$M:$M="SIM")))),"")</f>
        <v/>
      </c>
      <c r="E1741" s="2">
        <f>COUNTIFS(Detalhe_Registro!$D:$D,A1741,Detalhe_Registro!$E:$E,B1741,Detalhe_Registro!$M:$M,"SIM")</f>
        <v/>
      </c>
      <c r="F1741" s="2">
        <f>IFERROR(MAXIFS(Detalhe_Registro!$N:$N,Detalhe_Registro!$D:$D,A1741,Detalhe_Registro!$E:$E,B1741,Detalhe_Registro!$M:$M,"SIM"),0)</f>
        <v/>
      </c>
      <c r="G1741" s="2">
        <f>IFERROR(AVERAGEIFS(Detalhe_Registro!$N:$N,Detalhe_Registro!$D:$D,A1741,Detalhe_Registro!$E:$E,B1741,Detalhe_Registro!$M:$M,"SIM"),0)</f>
        <v/>
      </c>
      <c r="H1741" s="2">
        <f>SUMIFS(Detalhe_Registro!$F:$F,Detalhe_Registro!$D:$D,A1741,Detalhe_Registro!$E:$E,B1741,Detalhe_Registro!$M:$M,"SIM")</f>
        <v/>
      </c>
      <c r="I1741" s="2">
        <f>SUMIFS(Detalhe_Registro!$G:$G,Detalhe_Registro!$D:$D,A1741,Detalhe_Registro!$E:$E,B1741,Detalhe_Registro!$M:$M,"SIM")</f>
        <v/>
      </c>
      <c r="J1741" s="2">
        <f>IF(F1741&lt;Premissas!$B$8,"&lt; 1,00",IF(F1741&lt;Premissas!$B$9,"1,00 – 1,19",IF(F1741&lt;Premissas!$B$10,"1,20 – 1,39",IF(F1741&lt;Premissas!$B$11,"1,40 – 1,59",IF(F1741&lt;Premissas!$B$12,"1,60 – 1,99","≥ 2,00")))))</f>
        <v/>
      </c>
      <c r="K1741" s="5">
        <f>IF(F1741&lt;Premissas!$B$8,Premissas!$B$13,IF(F1741&lt;Premissas!$B$9,Premissas!$B$14,IF(F1741&lt;Premissas!$B$10,Premissas!$B$15,IF(F1741&lt;Premissas!$B$11,Premissas!$B$16,IF(F1741&lt;Premissas!$B$12,Premissas!$B$17,Premissas!$B$18)))))</f>
        <v/>
      </c>
      <c r="L1741" s="5">
        <f>K1741/Premissas!$B$4</f>
        <v/>
      </c>
      <c r="M1741" s="2">
        <f>IF(K1741=Premissas!$B$18,"SIM","NÃO")</f>
        <v/>
      </c>
    </row>
    <row r="1742">
      <c r="A1742" s="2" t="inlineStr">
        <is>
          <t>633940</t>
        </is>
      </c>
      <c r="B1742" s="2" t="inlineStr">
        <is>
          <t>Maria Betania Alves Vicente</t>
        </is>
      </c>
      <c r="C1742" s="2" t="n">
        <v>1965</v>
      </c>
      <c r="D1742" s="2">
        <f>IFERROR(TEXTJOIN(" | ",TRUE,UNIQUE(FILTER(Detalhe_Registro!$C:$C,(Detalhe_Registro!$D:$D=A1742)*(Detalhe_Registro!$E:$E=B1742)*(Detalhe_Registro!$M:$M="SIM")))),"")</f>
        <v/>
      </c>
      <c r="E1742" s="2">
        <f>COUNTIFS(Detalhe_Registro!$D:$D,A1742,Detalhe_Registro!$E:$E,B1742,Detalhe_Registro!$M:$M,"SIM")</f>
        <v/>
      </c>
      <c r="F1742" s="2">
        <f>IFERROR(MAXIFS(Detalhe_Registro!$N:$N,Detalhe_Registro!$D:$D,A1742,Detalhe_Registro!$E:$E,B1742,Detalhe_Registro!$M:$M,"SIM"),0)</f>
        <v/>
      </c>
      <c r="G1742" s="2">
        <f>IFERROR(AVERAGEIFS(Detalhe_Registro!$N:$N,Detalhe_Registro!$D:$D,A1742,Detalhe_Registro!$E:$E,B1742,Detalhe_Registro!$M:$M,"SIM"),0)</f>
        <v/>
      </c>
      <c r="H1742" s="2">
        <f>SUMIFS(Detalhe_Registro!$F:$F,Detalhe_Registro!$D:$D,A1742,Detalhe_Registro!$E:$E,B1742,Detalhe_Registro!$M:$M,"SIM")</f>
        <v/>
      </c>
      <c r="I1742" s="2">
        <f>SUMIFS(Detalhe_Registro!$G:$G,Detalhe_Registro!$D:$D,A1742,Detalhe_Registro!$E:$E,B1742,Detalhe_Registro!$M:$M,"SIM")</f>
        <v/>
      </c>
      <c r="J1742" s="2">
        <f>IF(F1742&lt;Premissas!$B$8,"&lt; 1,00",IF(F1742&lt;Premissas!$B$9,"1,00 – 1,19",IF(F1742&lt;Premissas!$B$10,"1,20 – 1,39",IF(F1742&lt;Premissas!$B$11,"1,40 – 1,59",IF(F1742&lt;Premissas!$B$12,"1,60 – 1,99","≥ 2,00")))))</f>
        <v/>
      </c>
      <c r="K1742" s="5">
        <f>IF(F1742&lt;Premissas!$B$8,Premissas!$B$13,IF(F1742&lt;Premissas!$B$9,Premissas!$B$14,IF(F1742&lt;Premissas!$B$10,Premissas!$B$15,IF(F1742&lt;Premissas!$B$11,Premissas!$B$16,IF(F1742&lt;Premissas!$B$12,Premissas!$B$17,Premissas!$B$18)))))</f>
        <v/>
      </c>
      <c r="L1742" s="5">
        <f>K1742/Premissas!$B$4</f>
        <v/>
      </c>
      <c r="M1742" s="2">
        <f>IF(K1742=Premissas!$B$18,"SIM","NÃO")</f>
        <v/>
      </c>
    </row>
    <row r="1743">
      <c r="A1743" s="2" t="inlineStr">
        <is>
          <t>6030670</t>
        </is>
      </c>
      <c r="B1743" s="2" t="inlineStr">
        <is>
          <t>Maria Clara Da Silva Castellanos</t>
        </is>
      </c>
      <c r="C1743" s="2" t="n">
        <v>1965</v>
      </c>
      <c r="D1743" s="2">
        <f>IFERROR(TEXTJOIN(" | ",TRUE,UNIQUE(FILTER(Detalhe_Registro!$C:$C,(Detalhe_Registro!$D:$D=A1743)*(Detalhe_Registro!$E:$E=B1743)*(Detalhe_Registro!$M:$M="SIM")))),"")</f>
        <v/>
      </c>
      <c r="E1743" s="2">
        <f>COUNTIFS(Detalhe_Registro!$D:$D,A1743,Detalhe_Registro!$E:$E,B1743,Detalhe_Registro!$M:$M,"SIM")</f>
        <v/>
      </c>
      <c r="F1743" s="2">
        <f>IFERROR(MAXIFS(Detalhe_Registro!$N:$N,Detalhe_Registro!$D:$D,A1743,Detalhe_Registro!$E:$E,B1743,Detalhe_Registro!$M:$M,"SIM"),0)</f>
        <v/>
      </c>
      <c r="G1743" s="2">
        <f>IFERROR(AVERAGEIFS(Detalhe_Registro!$N:$N,Detalhe_Registro!$D:$D,A1743,Detalhe_Registro!$E:$E,B1743,Detalhe_Registro!$M:$M,"SIM"),0)</f>
        <v/>
      </c>
      <c r="H1743" s="2">
        <f>SUMIFS(Detalhe_Registro!$F:$F,Detalhe_Registro!$D:$D,A1743,Detalhe_Registro!$E:$E,B1743,Detalhe_Registro!$M:$M,"SIM")</f>
        <v/>
      </c>
      <c r="I1743" s="2">
        <f>SUMIFS(Detalhe_Registro!$G:$G,Detalhe_Registro!$D:$D,A1743,Detalhe_Registro!$E:$E,B1743,Detalhe_Registro!$M:$M,"SIM")</f>
        <v/>
      </c>
      <c r="J1743" s="2">
        <f>IF(F1743&lt;Premissas!$B$8,"&lt; 1,00",IF(F1743&lt;Premissas!$B$9,"1,00 – 1,19",IF(F1743&lt;Premissas!$B$10,"1,20 – 1,39",IF(F1743&lt;Premissas!$B$11,"1,40 – 1,59",IF(F1743&lt;Premissas!$B$12,"1,60 – 1,99","≥ 2,00")))))</f>
        <v/>
      </c>
      <c r="K1743" s="5">
        <f>IF(F1743&lt;Premissas!$B$8,Premissas!$B$13,IF(F1743&lt;Premissas!$B$9,Premissas!$B$14,IF(F1743&lt;Premissas!$B$10,Premissas!$B$15,IF(F1743&lt;Premissas!$B$11,Premissas!$B$16,IF(F1743&lt;Premissas!$B$12,Premissas!$B$17,Premissas!$B$18)))))</f>
        <v/>
      </c>
      <c r="L1743" s="5">
        <f>K1743/Premissas!$B$4</f>
        <v/>
      </c>
      <c r="M1743" s="2">
        <f>IF(K1743=Premissas!$B$18,"SIM","NÃO")</f>
        <v/>
      </c>
    </row>
    <row r="1744">
      <c r="A1744" s="2" t="inlineStr">
        <is>
          <t>495124</t>
        </is>
      </c>
      <c r="B1744" s="2" t="inlineStr">
        <is>
          <t>Maria Ionete Martins</t>
        </is>
      </c>
      <c r="C1744" s="2" t="n">
        <v>1965</v>
      </c>
      <c r="D1744" s="2">
        <f>IFERROR(TEXTJOIN(" | ",TRUE,UNIQUE(FILTER(Detalhe_Registro!$C:$C,(Detalhe_Registro!$D:$D=A1744)*(Detalhe_Registro!$E:$E=B1744)*(Detalhe_Registro!$M:$M="SIM")))),"")</f>
        <v/>
      </c>
      <c r="E1744" s="2">
        <f>COUNTIFS(Detalhe_Registro!$D:$D,A1744,Detalhe_Registro!$E:$E,B1744,Detalhe_Registro!$M:$M,"SIM")</f>
        <v/>
      </c>
      <c r="F1744" s="2">
        <f>IFERROR(MAXIFS(Detalhe_Registro!$N:$N,Detalhe_Registro!$D:$D,A1744,Detalhe_Registro!$E:$E,B1744,Detalhe_Registro!$M:$M,"SIM"),0)</f>
        <v/>
      </c>
      <c r="G1744" s="2">
        <f>IFERROR(AVERAGEIFS(Detalhe_Registro!$N:$N,Detalhe_Registro!$D:$D,A1744,Detalhe_Registro!$E:$E,B1744,Detalhe_Registro!$M:$M,"SIM"),0)</f>
        <v/>
      </c>
      <c r="H1744" s="2">
        <f>SUMIFS(Detalhe_Registro!$F:$F,Detalhe_Registro!$D:$D,A1744,Detalhe_Registro!$E:$E,B1744,Detalhe_Registro!$M:$M,"SIM")</f>
        <v/>
      </c>
      <c r="I1744" s="2">
        <f>SUMIFS(Detalhe_Registro!$G:$G,Detalhe_Registro!$D:$D,A1744,Detalhe_Registro!$E:$E,B1744,Detalhe_Registro!$M:$M,"SIM")</f>
        <v/>
      </c>
      <c r="J1744" s="2">
        <f>IF(F1744&lt;Premissas!$B$8,"&lt; 1,00",IF(F1744&lt;Premissas!$B$9,"1,00 – 1,19",IF(F1744&lt;Premissas!$B$10,"1,20 – 1,39",IF(F1744&lt;Premissas!$B$11,"1,40 – 1,59",IF(F1744&lt;Premissas!$B$12,"1,60 – 1,99","≥ 2,00")))))</f>
        <v/>
      </c>
      <c r="K1744" s="5">
        <f>IF(F1744&lt;Premissas!$B$8,Premissas!$B$13,IF(F1744&lt;Premissas!$B$9,Premissas!$B$14,IF(F1744&lt;Premissas!$B$10,Premissas!$B$15,IF(F1744&lt;Premissas!$B$11,Premissas!$B$16,IF(F1744&lt;Premissas!$B$12,Premissas!$B$17,Premissas!$B$18)))))</f>
        <v/>
      </c>
      <c r="L1744" s="5">
        <f>K1744/Premissas!$B$4</f>
        <v/>
      </c>
      <c r="M1744" s="2">
        <f>IF(K1744=Premissas!$B$18,"SIM","NÃO")</f>
        <v/>
      </c>
    </row>
    <row r="1745">
      <c r="A1745" s="2" t="inlineStr">
        <is>
          <t>392080</t>
        </is>
      </c>
      <c r="B1745" s="2" t="inlineStr">
        <is>
          <t>Maria Jose Ferreira Lima</t>
        </is>
      </c>
      <c r="C1745" s="2" t="n">
        <v>1965</v>
      </c>
      <c r="D1745" s="2">
        <f>IFERROR(TEXTJOIN(" | ",TRUE,UNIQUE(FILTER(Detalhe_Registro!$C:$C,(Detalhe_Registro!$D:$D=A1745)*(Detalhe_Registro!$E:$E=B1745)*(Detalhe_Registro!$M:$M="SIM")))),"")</f>
        <v/>
      </c>
      <c r="E1745" s="2">
        <f>COUNTIFS(Detalhe_Registro!$D:$D,A1745,Detalhe_Registro!$E:$E,B1745,Detalhe_Registro!$M:$M,"SIM")</f>
        <v/>
      </c>
      <c r="F1745" s="2">
        <f>IFERROR(MAXIFS(Detalhe_Registro!$N:$N,Detalhe_Registro!$D:$D,A1745,Detalhe_Registro!$E:$E,B1745,Detalhe_Registro!$M:$M,"SIM"),0)</f>
        <v/>
      </c>
      <c r="G1745" s="2">
        <f>IFERROR(AVERAGEIFS(Detalhe_Registro!$N:$N,Detalhe_Registro!$D:$D,A1745,Detalhe_Registro!$E:$E,B1745,Detalhe_Registro!$M:$M,"SIM"),0)</f>
        <v/>
      </c>
      <c r="H1745" s="2">
        <f>SUMIFS(Detalhe_Registro!$F:$F,Detalhe_Registro!$D:$D,A1745,Detalhe_Registro!$E:$E,B1745,Detalhe_Registro!$M:$M,"SIM")</f>
        <v/>
      </c>
      <c r="I1745" s="2">
        <f>SUMIFS(Detalhe_Registro!$G:$G,Detalhe_Registro!$D:$D,A1745,Detalhe_Registro!$E:$E,B1745,Detalhe_Registro!$M:$M,"SIM")</f>
        <v/>
      </c>
      <c r="J1745" s="2">
        <f>IF(F1745&lt;Premissas!$B$8,"&lt; 1,00",IF(F1745&lt;Premissas!$B$9,"1,00 – 1,19",IF(F1745&lt;Premissas!$B$10,"1,20 – 1,39",IF(F1745&lt;Premissas!$B$11,"1,40 – 1,59",IF(F1745&lt;Premissas!$B$12,"1,60 – 1,99","≥ 2,00")))))</f>
        <v/>
      </c>
      <c r="K1745" s="5">
        <f>IF(F1745&lt;Premissas!$B$8,Premissas!$B$13,IF(F1745&lt;Premissas!$B$9,Premissas!$B$14,IF(F1745&lt;Premissas!$B$10,Premissas!$B$15,IF(F1745&lt;Premissas!$B$11,Premissas!$B$16,IF(F1745&lt;Premissas!$B$12,Premissas!$B$17,Premissas!$B$18)))))</f>
        <v/>
      </c>
      <c r="L1745" s="5">
        <f>K1745/Premissas!$B$4</f>
        <v/>
      </c>
      <c r="M1745" s="2">
        <f>IF(K1745=Premissas!$B$18,"SIM","NÃO")</f>
        <v/>
      </c>
    </row>
    <row r="1746">
      <c r="A1746" s="2" t="inlineStr">
        <is>
          <t>5999553</t>
        </is>
      </c>
      <c r="B1746" s="2" t="inlineStr">
        <is>
          <t>Maria Valdelene Dos Santos Souza</t>
        </is>
      </c>
      <c r="C1746" s="2" t="n">
        <v>1965</v>
      </c>
      <c r="D1746" s="2">
        <f>IFERROR(TEXTJOIN(" | ",TRUE,UNIQUE(FILTER(Detalhe_Registro!$C:$C,(Detalhe_Registro!$D:$D=A1746)*(Detalhe_Registro!$E:$E=B1746)*(Detalhe_Registro!$M:$M="SIM")))),"")</f>
        <v/>
      </c>
      <c r="E1746" s="2">
        <f>COUNTIFS(Detalhe_Registro!$D:$D,A1746,Detalhe_Registro!$E:$E,B1746,Detalhe_Registro!$M:$M,"SIM")</f>
        <v/>
      </c>
      <c r="F1746" s="2">
        <f>IFERROR(MAXIFS(Detalhe_Registro!$N:$N,Detalhe_Registro!$D:$D,A1746,Detalhe_Registro!$E:$E,B1746,Detalhe_Registro!$M:$M,"SIM"),0)</f>
        <v/>
      </c>
      <c r="G1746" s="2">
        <f>IFERROR(AVERAGEIFS(Detalhe_Registro!$N:$N,Detalhe_Registro!$D:$D,A1746,Detalhe_Registro!$E:$E,B1746,Detalhe_Registro!$M:$M,"SIM"),0)</f>
        <v/>
      </c>
      <c r="H1746" s="2">
        <f>SUMIFS(Detalhe_Registro!$F:$F,Detalhe_Registro!$D:$D,A1746,Detalhe_Registro!$E:$E,B1746,Detalhe_Registro!$M:$M,"SIM")</f>
        <v/>
      </c>
      <c r="I1746" s="2">
        <f>SUMIFS(Detalhe_Registro!$G:$G,Detalhe_Registro!$D:$D,A1746,Detalhe_Registro!$E:$E,B1746,Detalhe_Registro!$M:$M,"SIM")</f>
        <v/>
      </c>
      <c r="J1746" s="2">
        <f>IF(F1746&lt;Premissas!$B$8,"&lt; 1,00",IF(F1746&lt;Premissas!$B$9,"1,00 – 1,19",IF(F1746&lt;Premissas!$B$10,"1,20 – 1,39",IF(F1746&lt;Premissas!$B$11,"1,40 – 1,59",IF(F1746&lt;Premissas!$B$12,"1,60 – 1,99","≥ 2,00")))))</f>
        <v/>
      </c>
      <c r="K1746" s="5">
        <f>IF(F1746&lt;Premissas!$B$8,Premissas!$B$13,IF(F1746&lt;Premissas!$B$9,Premissas!$B$14,IF(F1746&lt;Premissas!$B$10,Premissas!$B$15,IF(F1746&lt;Premissas!$B$11,Premissas!$B$16,IF(F1746&lt;Premissas!$B$12,Premissas!$B$17,Premissas!$B$18)))))</f>
        <v/>
      </c>
      <c r="L1746" s="5">
        <f>K1746/Premissas!$B$4</f>
        <v/>
      </c>
      <c r="M1746" s="2">
        <f>IF(K1746=Premissas!$B$18,"SIM","NÃO")</f>
        <v/>
      </c>
    </row>
    <row r="1747">
      <c r="A1747" s="2" t="inlineStr">
        <is>
          <t>5985005</t>
        </is>
      </c>
      <c r="B1747" s="2" t="inlineStr">
        <is>
          <t>Marie Juline Francois</t>
        </is>
      </c>
      <c r="C1747" s="2" t="n">
        <v>1965</v>
      </c>
      <c r="D1747" s="2">
        <f>IFERROR(TEXTJOIN(" | ",TRUE,UNIQUE(FILTER(Detalhe_Registro!$C:$C,(Detalhe_Registro!$D:$D=A1747)*(Detalhe_Registro!$E:$E=B1747)*(Detalhe_Registro!$M:$M="SIM")))),"")</f>
        <v/>
      </c>
      <c r="E1747" s="2">
        <f>COUNTIFS(Detalhe_Registro!$D:$D,A1747,Detalhe_Registro!$E:$E,B1747,Detalhe_Registro!$M:$M,"SIM")</f>
        <v/>
      </c>
      <c r="F1747" s="2">
        <f>IFERROR(MAXIFS(Detalhe_Registro!$N:$N,Detalhe_Registro!$D:$D,A1747,Detalhe_Registro!$E:$E,B1747,Detalhe_Registro!$M:$M,"SIM"),0)</f>
        <v/>
      </c>
      <c r="G1747" s="2">
        <f>IFERROR(AVERAGEIFS(Detalhe_Registro!$N:$N,Detalhe_Registro!$D:$D,A1747,Detalhe_Registro!$E:$E,B1747,Detalhe_Registro!$M:$M,"SIM"),0)</f>
        <v/>
      </c>
      <c r="H1747" s="2">
        <f>SUMIFS(Detalhe_Registro!$F:$F,Detalhe_Registro!$D:$D,A1747,Detalhe_Registro!$E:$E,B1747,Detalhe_Registro!$M:$M,"SIM")</f>
        <v/>
      </c>
      <c r="I1747" s="2">
        <f>SUMIFS(Detalhe_Registro!$G:$G,Detalhe_Registro!$D:$D,A1747,Detalhe_Registro!$E:$E,B1747,Detalhe_Registro!$M:$M,"SIM")</f>
        <v/>
      </c>
      <c r="J1747" s="2">
        <f>IF(F1747&lt;Premissas!$B$8,"&lt; 1,00",IF(F1747&lt;Premissas!$B$9,"1,00 – 1,19",IF(F1747&lt;Premissas!$B$10,"1,20 – 1,39",IF(F1747&lt;Premissas!$B$11,"1,40 – 1,59",IF(F1747&lt;Premissas!$B$12,"1,60 – 1,99","≥ 2,00")))))</f>
        <v/>
      </c>
      <c r="K1747" s="5">
        <f>IF(F1747&lt;Premissas!$B$8,Premissas!$B$13,IF(F1747&lt;Premissas!$B$9,Premissas!$B$14,IF(F1747&lt;Premissas!$B$10,Premissas!$B$15,IF(F1747&lt;Premissas!$B$11,Premissas!$B$16,IF(F1747&lt;Premissas!$B$12,Premissas!$B$17,Premissas!$B$18)))))</f>
        <v/>
      </c>
      <c r="L1747" s="5">
        <f>K1747/Premissas!$B$4</f>
        <v/>
      </c>
      <c r="M1747" s="2">
        <f>IF(K1747=Premissas!$B$18,"SIM","NÃO")</f>
        <v/>
      </c>
    </row>
    <row r="1748">
      <c r="A1748" s="2" t="inlineStr">
        <is>
          <t>68168</t>
        </is>
      </c>
      <c r="B1748" s="2" t="inlineStr">
        <is>
          <t>Mario Marcio Moraes De Azevedo</t>
        </is>
      </c>
      <c r="C1748" s="2" t="n">
        <v>1965</v>
      </c>
      <c r="D1748" s="2">
        <f>IFERROR(TEXTJOIN(" | ",TRUE,UNIQUE(FILTER(Detalhe_Registro!$C:$C,(Detalhe_Registro!$D:$D=A1748)*(Detalhe_Registro!$E:$E=B1748)*(Detalhe_Registro!$M:$M="SIM")))),"")</f>
        <v/>
      </c>
      <c r="E1748" s="2">
        <f>COUNTIFS(Detalhe_Registro!$D:$D,A1748,Detalhe_Registro!$E:$E,B1748,Detalhe_Registro!$M:$M,"SIM")</f>
        <v/>
      </c>
      <c r="F1748" s="2">
        <f>IFERROR(MAXIFS(Detalhe_Registro!$N:$N,Detalhe_Registro!$D:$D,A1748,Detalhe_Registro!$E:$E,B1748,Detalhe_Registro!$M:$M,"SIM"),0)</f>
        <v/>
      </c>
      <c r="G1748" s="2">
        <f>IFERROR(AVERAGEIFS(Detalhe_Registro!$N:$N,Detalhe_Registro!$D:$D,A1748,Detalhe_Registro!$E:$E,B1748,Detalhe_Registro!$M:$M,"SIM"),0)</f>
        <v/>
      </c>
      <c r="H1748" s="2">
        <f>SUMIFS(Detalhe_Registro!$F:$F,Detalhe_Registro!$D:$D,A1748,Detalhe_Registro!$E:$E,B1748,Detalhe_Registro!$M:$M,"SIM")</f>
        <v/>
      </c>
      <c r="I1748" s="2">
        <f>SUMIFS(Detalhe_Registro!$G:$G,Detalhe_Registro!$D:$D,A1748,Detalhe_Registro!$E:$E,B1748,Detalhe_Registro!$M:$M,"SIM")</f>
        <v/>
      </c>
      <c r="J1748" s="2">
        <f>IF(F1748&lt;Premissas!$B$8,"&lt; 1,00",IF(F1748&lt;Premissas!$B$9,"1,00 – 1,19",IF(F1748&lt;Premissas!$B$10,"1,20 – 1,39",IF(F1748&lt;Premissas!$B$11,"1,40 – 1,59",IF(F1748&lt;Premissas!$B$12,"1,60 – 1,99","≥ 2,00")))))</f>
        <v/>
      </c>
      <c r="K1748" s="5">
        <f>IF(F1748&lt;Premissas!$B$8,Premissas!$B$13,IF(F1748&lt;Premissas!$B$9,Premissas!$B$14,IF(F1748&lt;Premissas!$B$10,Premissas!$B$15,IF(F1748&lt;Premissas!$B$11,Premissas!$B$16,IF(F1748&lt;Premissas!$B$12,Premissas!$B$17,Premissas!$B$18)))))</f>
        <v/>
      </c>
      <c r="L1748" s="5">
        <f>K1748/Premissas!$B$4</f>
        <v/>
      </c>
      <c r="M1748" s="2">
        <f>IF(K1748=Premissas!$B$18,"SIM","NÃO")</f>
        <v/>
      </c>
    </row>
    <row r="1749">
      <c r="A1749" s="2" t="inlineStr">
        <is>
          <t>5945259</t>
        </is>
      </c>
      <c r="B1749" s="2" t="inlineStr">
        <is>
          <t>Matheus Bittencourt Santos</t>
        </is>
      </c>
      <c r="C1749" s="2" t="n">
        <v>1965</v>
      </c>
      <c r="D1749" s="2">
        <f>IFERROR(TEXTJOIN(" | ",TRUE,UNIQUE(FILTER(Detalhe_Registro!$C:$C,(Detalhe_Registro!$D:$D=A1749)*(Detalhe_Registro!$E:$E=B1749)*(Detalhe_Registro!$M:$M="SIM")))),"")</f>
        <v/>
      </c>
      <c r="E1749" s="2">
        <f>COUNTIFS(Detalhe_Registro!$D:$D,A1749,Detalhe_Registro!$E:$E,B1749,Detalhe_Registro!$M:$M,"SIM")</f>
        <v/>
      </c>
      <c r="F1749" s="2">
        <f>IFERROR(MAXIFS(Detalhe_Registro!$N:$N,Detalhe_Registro!$D:$D,A1749,Detalhe_Registro!$E:$E,B1749,Detalhe_Registro!$M:$M,"SIM"),0)</f>
        <v/>
      </c>
      <c r="G1749" s="2">
        <f>IFERROR(AVERAGEIFS(Detalhe_Registro!$N:$N,Detalhe_Registro!$D:$D,A1749,Detalhe_Registro!$E:$E,B1749,Detalhe_Registro!$M:$M,"SIM"),0)</f>
        <v/>
      </c>
      <c r="H1749" s="2">
        <f>SUMIFS(Detalhe_Registro!$F:$F,Detalhe_Registro!$D:$D,A1749,Detalhe_Registro!$E:$E,B1749,Detalhe_Registro!$M:$M,"SIM")</f>
        <v/>
      </c>
      <c r="I1749" s="2">
        <f>SUMIFS(Detalhe_Registro!$G:$G,Detalhe_Registro!$D:$D,A1749,Detalhe_Registro!$E:$E,B1749,Detalhe_Registro!$M:$M,"SIM")</f>
        <v/>
      </c>
      <c r="J1749" s="2">
        <f>IF(F1749&lt;Premissas!$B$8,"&lt; 1,00",IF(F1749&lt;Premissas!$B$9,"1,00 – 1,19",IF(F1749&lt;Premissas!$B$10,"1,20 – 1,39",IF(F1749&lt;Premissas!$B$11,"1,40 – 1,59",IF(F1749&lt;Premissas!$B$12,"1,60 – 1,99","≥ 2,00")))))</f>
        <v/>
      </c>
      <c r="K1749" s="5">
        <f>IF(F1749&lt;Premissas!$B$8,Premissas!$B$13,IF(F1749&lt;Premissas!$B$9,Premissas!$B$14,IF(F1749&lt;Premissas!$B$10,Premissas!$B$15,IF(F1749&lt;Premissas!$B$11,Premissas!$B$16,IF(F1749&lt;Premissas!$B$12,Premissas!$B$17,Premissas!$B$18)))))</f>
        <v/>
      </c>
      <c r="L1749" s="5">
        <f>K1749/Premissas!$B$4</f>
        <v/>
      </c>
      <c r="M1749" s="2">
        <f>IF(K1749=Premissas!$B$18,"SIM","NÃO")</f>
        <v/>
      </c>
    </row>
    <row r="1750">
      <c r="A1750" s="2" t="inlineStr">
        <is>
          <t>5995035</t>
        </is>
      </c>
      <c r="B1750" s="2" t="inlineStr">
        <is>
          <t>Matheus Da Silva Reis</t>
        </is>
      </c>
      <c r="C1750" s="2" t="n">
        <v>1965</v>
      </c>
      <c r="D1750" s="2">
        <f>IFERROR(TEXTJOIN(" | ",TRUE,UNIQUE(FILTER(Detalhe_Registro!$C:$C,(Detalhe_Registro!$D:$D=A1750)*(Detalhe_Registro!$E:$E=B1750)*(Detalhe_Registro!$M:$M="SIM")))),"")</f>
        <v/>
      </c>
      <c r="E1750" s="2">
        <f>COUNTIFS(Detalhe_Registro!$D:$D,A1750,Detalhe_Registro!$E:$E,B1750,Detalhe_Registro!$M:$M,"SIM")</f>
        <v/>
      </c>
      <c r="F1750" s="2">
        <f>IFERROR(MAXIFS(Detalhe_Registro!$N:$N,Detalhe_Registro!$D:$D,A1750,Detalhe_Registro!$E:$E,B1750,Detalhe_Registro!$M:$M,"SIM"),0)</f>
        <v/>
      </c>
      <c r="G1750" s="2">
        <f>IFERROR(AVERAGEIFS(Detalhe_Registro!$N:$N,Detalhe_Registro!$D:$D,A1750,Detalhe_Registro!$E:$E,B1750,Detalhe_Registro!$M:$M,"SIM"),0)</f>
        <v/>
      </c>
      <c r="H1750" s="2">
        <f>SUMIFS(Detalhe_Registro!$F:$F,Detalhe_Registro!$D:$D,A1750,Detalhe_Registro!$E:$E,B1750,Detalhe_Registro!$M:$M,"SIM")</f>
        <v/>
      </c>
      <c r="I1750" s="2">
        <f>SUMIFS(Detalhe_Registro!$G:$G,Detalhe_Registro!$D:$D,A1750,Detalhe_Registro!$E:$E,B1750,Detalhe_Registro!$M:$M,"SIM")</f>
        <v/>
      </c>
      <c r="J1750" s="2">
        <f>IF(F1750&lt;Premissas!$B$8,"&lt; 1,00",IF(F1750&lt;Premissas!$B$9,"1,00 – 1,19",IF(F1750&lt;Premissas!$B$10,"1,20 – 1,39",IF(F1750&lt;Premissas!$B$11,"1,40 – 1,59",IF(F1750&lt;Premissas!$B$12,"1,60 – 1,99","≥ 2,00")))))</f>
        <v/>
      </c>
      <c r="K1750" s="5">
        <f>IF(F1750&lt;Premissas!$B$8,Premissas!$B$13,IF(F1750&lt;Premissas!$B$9,Premissas!$B$14,IF(F1750&lt;Premissas!$B$10,Premissas!$B$15,IF(F1750&lt;Premissas!$B$11,Premissas!$B$16,IF(F1750&lt;Premissas!$B$12,Premissas!$B$17,Premissas!$B$18)))))</f>
        <v/>
      </c>
      <c r="L1750" s="5">
        <f>K1750/Premissas!$B$4</f>
        <v/>
      </c>
      <c r="M1750" s="2">
        <f>IF(K1750=Premissas!$B$18,"SIM","NÃO")</f>
        <v/>
      </c>
    </row>
    <row r="1751">
      <c r="A1751" s="2" t="inlineStr">
        <is>
          <t>5737389</t>
        </is>
      </c>
      <c r="B1751" s="2" t="inlineStr">
        <is>
          <t>Matheus De Sousa Ferreira</t>
        </is>
      </c>
      <c r="C1751" s="2" t="n">
        <v>1965</v>
      </c>
      <c r="D1751" s="2">
        <f>IFERROR(TEXTJOIN(" | ",TRUE,UNIQUE(FILTER(Detalhe_Registro!$C:$C,(Detalhe_Registro!$D:$D=A1751)*(Detalhe_Registro!$E:$E=B1751)*(Detalhe_Registro!$M:$M="SIM")))),"")</f>
        <v/>
      </c>
      <c r="E1751" s="2">
        <f>COUNTIFS(Detalhe_Registro!$D:$D,A1751,Detalhe_Registro!$E:$E,B1751,Detalhe_Registro!$M:$M,"SIM")</f>
        <v/>
      </c>
      <c r="F1751" s="2">
        <f>IFERROR(MAXIFS(Detalhe_Registro!$N:$N,Detalhe_Registro!$D:$D,A1751,Detalhe_Registro!$E:$E,B1751,Detalhe_Registro!$M:$M,"SIM"),0)</f>
        <v/>
      </c>
      <c r="G1751" s="2">
        <f>IFERROR(AVERAGEIFS(Detalhe_Registro!$N:$N,Detalhe_Registro!$D:$D,A1751,Detalhe_Registro!$E:$E,B1751,Detalhe_Registro!$M:$M,"SIM"),0)</f>
        <v/>
      </c>
      <c r="H1751" s="2">
        <f>SUMIFS(Detalhe_Registro!$F:$F,Detalhe_Registro!$D:$D,A1751,Detalhe_Registro!$E:$E,B1751,Detalhe_Registro!$M:$M,"SIM")</f>
        <v/>
      </c>
      <c r="I1751" s="2">
        <f>SUMIFS(Detalhe_Registro!$G:$G,Detalhe_Registro!$D:$D,A1751,Detalhe_Registro!$E:$E,B1751,Detalhe_Registro!$M:$M,"SIM")</f>
        <v/>
      </c>
      <c r="J1751" s="2">
        <f>IF(F1751&lt;Premissas!$B$8,"&lt; 1,00",IF(F1751&lt;Premissas!$B$9,"1,00 – 1,19",IF(F1751&lt;Premissas!$B$10,"1,20 – 1,39",IF(F1751&lt;Premissas!$B$11,"1,40 – 1,59",IF(F1751&lt;Premissas!$B$12,"1,60 – 1,99","≥ 2,00")))))</f>
        <v/>
      </c>
      <c r="K1751" s="5">
        <f>IF(F1751&lt;Premissas!$B$8,Premissas!$B$13,IF(F1751&lt;Premissas!$B$9,Premissas!$B$14,IF(F1751&lt;Premissas!$B$10,Premissas!$B$15,IF(F1751&lt;Premissas!$B$11,Premissas!$B$16,IF(F1751&lt;Premissas!$B$12,Premissas!$B$17,Premissas!$B$18)))))</f>
        <v/>
      </c>
      <c r="L1751" s="5">
        <f>K1751/Premissas!$B$4</f>
        <v/>
      </c>
      <c r="M1751" s="2">
        <f>IF(K1751=Premissas!$B$18,"SIM","NÃO")</f>
        <v/>
      </c>
    </row>
    <row r="1752">
      <c r="A1752" s="2" t="inlineStr">
        <is>
          <t>6031277</t>
        </is>
      </c>
      <c r="B1752" s="2" t="inlineStr">
        <is>
          <t>Matheus Dos Santos De Sousa</t>
        </is>
      </c>
      <c r="C1752" s="2" t="n">
        <v>1965</v>
      </c>
      <c r="D1752" s="2">
        <f>IFERROR(TEXTJOIN(" | ",TRUE,UNIQUE(FILTER(Detalhe_Registro!$C:$C,(Detalhe_Registro!$D:$D=A1752)*(Detalhe_Registro!$E:$E=B1752)*(Detalhe_Registro!$M:$M="SIM")))),"")</f>
        <v/>
      </c>
      <c r="E1752" s="2">
        <f>COUNTIFS(Detalhe_Registro!$D:$D,A1752,Detalhe_Registro!$E:$E,B1752,Detalhe_Registro!$M:$M,"SIM")</f>
        <v/>
      </c>
      <c r="F1752" s="2">
        <f>IFERROR(MAXIFS(Detalhe_Registro!$N:$N,Detalhe_Registro!$D:$D,A1752,Detalhe_Registro!$E:$E,B1752,Detalhe_Registro!$M:$M,"SIM"),0)</f>
        <v/>
      </c>
      <c r="G1752" s="2">
        <f>IFERROR(AVERAGEIFS(Detalhe_Registro!$N:$N,Detalhe_Registro!$D:$D,A1752,Detalhe_Registro!$E:$E,B1752,Detalhe_Registro!$M:$M,"SIM"),0)</f>
        <v/>
      </c>
      <c r="H1752" s="2">
        <f>SUMIFS(Detalhe_Registro!$F:$F,Detalhe_Registro!$D:$D,A1752,Detalhe_Registro!$E:$E,B1752,Detalhe_Registro!$M:$M,"SIM")</f>
        <v/>
      </c>
      <c r="I1752" s="2">
        <f>SUMIFS(Detalhe_Registro!$G:$G,Detalhe_Registro!$D:$D,A1752,Detalhe_Registro!$E:$E,B1752,Detalhe_Registro!$M:$M,"SIM")</f>
        <v/>
      </c>
      <c r="J1752" s="2">
        <f>IF(F1752&lt;Premissas!$B$8,"&lt; 1,00",IF(F1752&lt;Premissas!$B$9,"1,00 – 1,19",IF(F1752&lt;Premissas!$B$10,"1,20 – 1,39",IF(F1752&lt;Premissas!$B$11,"1,40 – 1,59",IF(F1752&lt;Premissas!$B$12,"1,60 – 1,99","≥ 2,00")))))</f>
        <v/>
      </c>
      <c r="K1752" s="5">
        <f>IF(F1752&lt;Premissas!$B$8,Premissas!$B$13,IF(F1752&lt;Premissas!$B$9,Premissas!$B$14,IF(F1752&lt;Premissas!$B$10,Premissas!$B$15,IF(F1752&lt;Premissas!$B$11,Premissas!$B$16,IF(F1752&lt;Premissas!$B$12,Premissas!$B$17,Premissas!$B$18)))))</f>
        <v/>
      </c>
      <c r="L1752" s="5">
        <f>K1752/Premissas!$B$4</f>
        <v/>
      </c>
      <c r="M1752" s="2">
        <f>IF(K1752=Premissas!$B$18,"SIM","NÃO")</f>
        <v/>
      </c>
    </row>
    <row r="1753">
      <c r="A1753" s="2" t="inlineStr">
        <is>
          <t>5978572</t>
        </is>
      </c>
      <c r="B1753" s="2" t="inlineStr">
        <is>
          <t>Matheus Henrique Barbosa Santos</t>
        </is>
      </c>
      <c r="C1753" s="2" t="n">
        <v>1965</v>
      </c>
      <c r="D1753" s="2">
        <f>IFERROR(TEXTJOIN(" | ",TRUE,UNIQUE(FILTER(Detalhe_Registro!$C:$C,(Detalhe_Registro!$D:$D=A1753)*(Detalhe_Registro!$E:$E=B1753)*(Detalhe_Registro!$M:$M="SIM")))),"")</f>
        <v/>
      </c>
      <c r="E1753" s="2">
        <f>COUNTIFS(Detalhe_Registro!$D:$D,A1753,Detalhe_Registro!$E:$E,B1753,Detalhe_Registro!$M:$M,"SIM")</f>
        <v/>
      </c>
      <c r="F1753" s="2">
        <f>IFERROR(MAXIFS(Detalhe_Registro!$N:$N,Detalhe_Registro!$D:$D,A1753,Detalhe_Registro!$E:$E,B1753,Detalhe_Registro!$M:$M,"SIM"),0)</f>
        <v/>
      </c>
      <c r="G1753" s="2">
        <f>IFERROR(AVERAGEIFS(Detalhe_Registro!$N:$N,Detalhe_Registro!$D:$D,A1753,Detalhe_Registro!$E:$E,B1753,Detalhe_Registro!$M:$M,"SIM"),0)</f>
        <v/>
      </c>
      <c r="H1753" s="2">
        <f>SUMIFS(Detalhe_Registro!$F:$F,Detalhe_Registro!$D:$D,A1753,Detalhe_Registro!$E:$E,B1753,Detalhe_Registro!$M:$M,"SIM")</f>
        <v/>
      </c>
      <c r="I1753" s="2">
        <f>SUMIFS(Detalhe_Registro!$G:$G,Detalhe_Registro!$D:$D,A1753,Detalhe_Registro!$E:$E,B1753,Detalhe_Registro!$M:$M,"SIM")</f>
        <v/>
      </c>
      <c r="J1753" s="2">
        <f>IF(F1753&lt;Premissas!$B$8,"&lt; 1,00",IF(F1753&lt;Premissas!$B$9,"1,00 – 1,19",IF(F1753&lt;Premissas!$B$10,"1,20 – 1,39",IF(F1753&lt;Premissas!$B$11,"1,40 – 1,59",IF(F1753&lt;Premissas!$B$12,"1,60 – 1,99","≥ 2,00")))))</f>
        <v/>
      </c>
      <c r="K1753" s="5">
        <f>IF(F1753&lt;Premissas!$B$8,Premissas!$B$13,IF(F1753&lt;Premissas!$B$9,Premissas!$B$14,IF(F1753&lt;Premissas!$B$10,Premissas!$B$15,IF(F1753&lt;Premissas!$B$11,Premissas!$B$16,IF(F1753&lt;Premissas!$B$12,Premissas!$B$17,Premissas!$B$18)))))</f>
        <v/>
      </c>
      <c r="L1753" s="5">
        <f>K1753/Premissas!$B$4</f>
        <v/>
      </c>
      <c r="M1753" s="2">
        <f>IF(K1753=Premissas!$B$18,"SIM","NÃO")</f>
        <v/>
      </c>
    </row>
    <row r="1754">
      <c r="A1754" s="2" t="inlineStr">
        <is>
          <t>5998719</t>
        </is>
      </c>
      <c r="B1754" s="2" t="inlineStr">
        <is>
          <t>Matheus Souza Santos</t>
        </is>
      </c>
      <c r="C1754" s="2" t="n">
        <v>1965</v>
      </c>
      <c r="D1754" s="2">
        <f>IFERROR(TEXTJOIN(" | ",TRUE,UNIQUE(FILTER(Detalhe_Registro!$C:$C,(Detalhe_Registro!$D:$D=A1754)*(Detalhe_Registro!$E:$E=B1754)*(Detalhe_Registro!$M:$M="SIM")))),"")</f>
        <v/>
      </c>
      <c r="E1754" s="2">
        <f>COUNTIFS(Detalhe_Registro!$D:$D,A1754,Detalhe_Registro!$E:$E,B1754,Detalhe_Registro!$M:$M,"SIM")</f>
        <v/>
      </c>
      <c r="F1754" s="2">
        <f>IFERROR(MAXIFS(Detalhe_Registro!$N:$N,Detalhe_Registro!$D:$D,A1754,Detalhe_Registro!$E:$E,B1754,Detalhe_Registro!$M:$M,"SIM"),0)</f>
        <v/>
      </c>
      <c r="G1754" s="2">
        <f>IFERROR(AVERAGEIFS(Detalhe_Registro!$N:$N,Detalhe_Registro!$D:$D,A1754,Detalhe_Registro!$E:$E,B1754,Detalhe_Registro!$M:$M,"SIM"),0)</f>
        <v/>
      </c>
      <c r="H1754" s="2">
        <f>SUMIFS(Detalhe_Registro!$F:$F,Detalhe_Registro!$D:$D,A1754,Detalhe_Registro!$E:$E,B1754,Detalhe_Registro!$M:$M,"SIM")</f>
        <v/>
      </c>
      <c r="I1754" s="2">
        <f>SUMIFS(Detalhe_Registro!$G:$G,Detalhe_Registro!$D:$D,A1754,Detalhe_Registro!$E:$E,B1754,Detalhe_Registro!$M:$M,"SIM")</f>
        <v/>
      </c>
      <c r="J1754" s="2">
        <f>IF(F1754&lt;Premissas!$B$8,"&lt; 1,00",IF(F1754&lt;Premissas!$B$9,"1,00 – 1,19",IF(F1754&lt;Premissas!$B$10,"1,20 – 1,39",IF(F1754&lt;Premissas!$B$11,"1,40 – 1,59",IF(F1754&lt;Premissas!$B$12,"1,60 – 1,99","≥ 2,00")))))</f>
        <v/>
      </c>
      <c r="K1754" s="5">
        <f>IF(F1754&lt;Premissas!$B$8,Premissas!$B$13,IF(F1754&lt;Premissas!$B$9,Premissas!$B$14,IF(F1754&lt;Premissas!$B$10,Premissas!$B$15,IF(F1754&lt;Premissas!$B$11,Premissas!$B$16,IF(F1754&lt;Premissas!$B$12,Premissas!$B$17,Premissas!$B$18)))))</f>
        <v/>
      </c>
      <c r="L1754" s="5">
        <f>K1754/Premissas!$B$4</f>
        <v/>
      </c>
      <c r="M1754" s="2">
        <f>IF(K1754=Premissas!$B$18,"SIM","NÃO")</f>
        <v/>
      </c>
    </row>
    <row r="1755">
      <c r="A1755" s="2" t="inlineStr">
        <is>
          <t>6035248</t>
        </is>
      </c>
      <c r="B1755" s="2" t="inlineStr">
        <is>
          <t>Matthew Nwarusi Onu</t>
        </is>
      </c>
      <c r="C1755" s="2" t="n">
        <v>1965</v>
      </c>
      <c r="D1755" s="2">
        <f>IFERROR(TEXTJOIN(" | ",TRUE,UNIQUE(FILTER(Detalhe_Registro!$C:$C,(Detalhe_Registro!$D:$D=A1755)*(Detalhe_Registro!$E:$E=B1755)*(Detalhe_Registro!$M:$M="SIM")))),"")</f>
        <v/>
      </c>
      <c r="E1755" s="2">
        <f>COUNTIFS(Detalhe_Registro!$D:$D,A1755,Detalhe_Registro!$E:$E,B1755,Detalhe_Registro!$M:$M,"SIM")</f>
        <v/>
      </c>
      <c r="F1755" s="2">
        <f>IFERROR(MAXIFS(Detalhe_Registro!$N:$N,Detalhe_Registro!$D:$D,A1755,Detalhe_Registro!$E:$E,B1755,Detalhe_Registro!$M:$M,"SIM"),0)</f>
        <v/>
      </c>
      <c r="G1755" s="2">
        <f>IFERROR(AVERAGEIFS(Detalhe_Registro!$N:$N,Detalhe_Registro!$D:$D,A1755,Detalhe_Registro!$E:$E,B1755,Detalhe_Registro!$M:$M,"SIM"),0)</f>
        <v/>
      </c>
      <c r="H1755" s="2">
        <f>SUMIFS(Detalhe_Registro!$F:$F,Detalhe_Registro!$D:$D,A1755,Detalhe_Registro!$E:$E,B1755,Detalhe_Registro!$M:$M,"SIM")</f>
        <v/>
      </c>
      <c r="I1755" s="2">
        <f>SUMIFS(Detalhe_Registro!$G:$G,Detalhe_Registro!$D:$D,A1755,Detalhe_Registro!$E:$E,B1755,Detalhe_Registro!$M:$M,"SIM")</f>
        <v/>
      </c>
      <c r="J1755" s="2">
        <f>IF(F1755&lt;Premissas!$B$8,"&lt; 1,00",IF(F1755&lt;Premissas!$B$9,"1,00 – 1,19",IF(F1755&lt;Premissas!$B$10,"1,20 – 1,39",IF(F1755&lt;Premissas!$B$11,"1,40 – 1,59",IF(F1755&lt;Premissas!$B$12,"1,60 – 1,99","≥ 2,00")))))</f>
        <v/>
      </c>
      <c r="K1755" s="5">
        <f>IF(F1755&lt;Premissas!$B$8,Premissas!$B$13,IF(F1755&lt;Premissas!$B$9,Premissas!$B$14,IF(F1755&lt;Premissas!$B$10,Premissas!$B$15,IF(F1755&lt;Premissas!$B$11,Premissas!$B$16,IF(F1755&lt;Premissas!$B$12,Premissas!$B$17,Premissas!$B$18)))))</f>
        <v/>
      </c>
      <c r="L1755" s="5">
        <f>K1755/Premissas!$B$4</f>
        <v/>
      </c>
      <c r="M1755" s="2">
        <f>IF(K1755=Premissas!$B$18,"SIM","NÃO")</f>
        <v/>
      </c>
    </row>
    <row r="1756">
      <c r="A1756" s="2" t="inlineStr">
        <is>
          <t>40012182</t>
        </is>
      </c>
      <c r="B1756" s="2" t="inlineStr">
        <is>
          <t>Mauricio Oliveira Silva</t>
        </is>
      </c>
      <c r="C1756" s="2" t="n">
        <v>1965</v>
      </c>
      <c r="D1756" s="2">
        <f>IFERROR(TEXTJOIN(" | ",TRUE,UNIQUE(FILTER(Detalhe_Registro!$C:$C,(Detalhe_Registro!$D:$D=A1756)*(Detalhe_Registro!$E:$E=B1756)*(Detalhe_Registro!$M:$M="SIM")))),"")</f>
        <v/>
      </c>
      <c r="E1756" s="2">
        <f>COUNTIFS(Detalhe_Registro!$D:$D,A1756,Detalhe_Registro!$E:$E,B1756,Detalhe_Registro!$M:$M,"SIM")</f>
        <v/>
      </c>
      <c r="F1756" s="2">
        <f>IFERROR(MAXIFS(Detalhe_Registro!$N:$N,Detalhe_Registro!$D:$D,A1756,Detalhe_Registro!$E:$E,B1756,Detalhe_Registro!$M:$M,"SIM"),0)</f>
        <v/>
      </c>
      <c r="G1756" s="2">
        <f>IFERROR(AVERAGEIFS(Detalhe_Registro!$N:$N,Detalhe_Registro!$D:$D,A1756,Detalhe_Registro!$E:$E,B1756,Detalhe_Registro!$M:$M,"SIM"),0)</f>
        <v/>
      </c>
      <c r="H1756" s="2">
        <f>SUMIFS(Detalhe_Registro!$F:$F,Detalhe_Registro!$D:$D,A1756,Detalhe_Registro!$E:$E,B1756,Detalhe_Registro!$M:$M,"SIM")</f>
        <v/>
      </c>
      <c r="I1756" s="2">
        <f>SUMIFS(Detalhe_Registro!$G:$G,Detalhe_Registro!$D:$D,A1756,Detalhe_Registro!$E:$E,B1756,Detalhe_Registro!$M:$M,"SIM")</f>
        <v/>
      </c>
      <c r="J1756" s="2">
        <f>IF(F1756&lt;Premissas!$B$8,"&lt; 1,00",IF(F1756&lt;Premissas!$B$9,"1,00 – 1,19",IF(F1756&lt;Premissas!$B$10,"1,20 – 1,39",IF(F1756&lt;Premissas!$B$11,"1,40 – 1,59",IF(F1756&lt;Premissas!$B$12,"1,60 – 1,99","≥ 2,00")))))</f>
        <v/>
      </c>
      <c r="K1756" s="5">
        <f>IF(F1756&lt;Premissas!$B$8,Premissas!$B$13,IF(F1756&lt;Premissas!$B$9,Premissas!$B$14,IF(F1756&lt;Premissas!$B$10,Premissas!$B$15,IF(F1756&lt;Premissas!$B$11,Premissas!$B$16,IF(F1756&lt;Premissas!$B$12,Premissas!$B$17,Premissas!$B$18)))))</f>
        <v/>
      </c>
      <c r="L1756" s="5">
        <f>K1756/Premissas!$B$4</f>
        <v/>
      </c>
      <c r="M1756" s="2">
        <f>IF(K1756=Premissas!$B$18,"SIM","NÃO")</f>
        <v/>
      </c>
    </row>
    <row r="1757">
      <c r="A1757" s="2" t="inlineStr">
        <is>
          <t>5918391</t>
        </is>
      </c>
      <c r="B1757" s="2" t="inlineStr">
        <is>
          <t>Maxwel Pereira</t>
        </is>
      </c>
      <c r="C1757" s="2" t="n">
        <v>1965</v>
      </c>
      <c r="D1757" s="2">
        <f>IFERROR(TEXTJOIN(" | ",TRUE,UNIQUE(FILTER(Detalhe_Registro!$C:$C,(Detalhe_Registro!$D:$D=A1757)*(Detalhe_Registro!$E:$E=B1757)*(Detalhe_Registro!$M:$M="SIM")))),"")</f>
        <v/>
      </c>
      <c r="E1757" s="2">
        <f>COUNTIFS(Detalhe_Registro!$D:$D,A1757,Detalhe_Registro!$E:$E,B1757,Detalhe_Registro!$M:$M,"SIM")</f>
        <v/>
      </c>
      <c r="F1757" s="2">
        <f>IFERROR(MAXIFS(Detalhe_Registro!$N:$N,Detalhe_Registro!$D:$D,A1757,Detalhe_Registro!$E:$E,B1757,Detalhe_Registro!$M:$M,"SIM"),0)</f>
        <v/>
      </c>
      <c r="G1757" s="2">
        <f>IFERROR(AVERAGEIFS(Detalhe_Registro!$N:$N,Detalhe_Registro!$D:$D,A1757,Detalhe_Registro!$E:$E,B1757,Detalhe_Registro!$M:$M,"SIM"),0)</f>
        <v/>
      </c>
      <c r="H1757" s="2">
        <f>SUMIFS(Detalhe_Registro!$F:$F,Detalhe_Registro!$D:$D,A1757,Detalhe_Registro!$E:$E,B1757,Detalhe_Registro!$M:$M,"SIM")</f>
        <v/>
      </c>
      <c r="I1757" s="2">
        <f>SUMIFS(Detalhe_Registro!$G:$G,Detalhe_Registro!$D:$D,A1757,Detalhe_Registro!$E:$E,B1757,Detalhe_Registro!$M:$M,"SIM")</f>
        <v/>
      </c>
      <c r="J1757" s="2">
        <f>IF(F1757&lt;Premissas!$B$8,"&lt; 1,00",IF(F1757&lt;Premissas!$B$9,"1,00 – 1,19",IF(F1757&lt;Premissas!$B$10,"1,20 – 1,39",IF(F1757&lt;Premissas!$B$11,"1,40 – 1,59",IF(F1757&lt;Premissas!$B$12,"1,60 – 1,99","≥ 2,00")))))</f>
        <v/>
      </c>
      <c r="K1757" s="5">
        <f>IF(F1757&lt;Premissas!$B$8,Premissas!$B$13,IF(F1757&lt;Premissas!$B$9,Premissas!$B$14,IF(F1757&lt;Premissas!$B$10,Premissas!$B$15,IF(F1757&lt;Premissas!$B$11,Premissas!$B$16,IF(F1757&lt;Premissas!$B$12,Premissas!$B$17,Premissas!$B$18)))))</f>
        <v/>
      </c>
      <c r="L1757" s="5">
        <f>K1757/Premissas!$B$4</f>
        <v/>
      </c>
      <c r="M1757" s="2">
        <f>IF(K1757=Premissas!$B$18,"SIM","NÃO")</f>
        <v/>
      </c>
    </row>
    <row r="1758">
      <c r="A1758" s="2" t="inlineStr">
        <is>
          <t>5885264</t>
        </is>
      </c>
      <c r="B1758" s="2" t="inlineStr">
        <is>
          <t>Maycon Douglas Alves De Oliveira</t>
        </is>
      </c>
      <c r="C1758" s="2" t="n">
        <v>1965</v>
      </c>
      <c r="D1758" s="2">
        <f>IFERROR(TEXTJOIN(" | ",TRUE,UNIQUE(FILTER(Detalhe_Registro!$C:$C,(Detalhe_Registro!$D:$D=A1758)*(Detalhe_Registro!$E:$E=B1758)*(Detalhe_Registro!$M:$M="SIM")))),"")</f>
        <v/>
      </c>
      <c r="E1758" s="2">
        <f>COUNTIFS(Detalhe_Registro!$D:$D,A1758,Detalhe_Registro!$E:$E,B1758,Detalhe_Registro!$M:$M,"SIM")</f>
        <v/>
      </c>
      <c r="F1758" s="2">
        <f>IFERROR(MAXIFS(Detalhe_Registro!$N:$N,Detalhe_Registro!$D:$D,A1758,Detalhe_Registro!$E:$E,B1758,Detalhe_Registro!$M:$M,"SIM"),0)</f>
        <v/>
      </c>
      <c r="G1758" s="2">
        <f>IFERROR(AVERAGEIFS(Detalhe_Registro!$N:$N,Detalhe_Registro!$D:$D,A1758,Detalhe_Registro!$E:$E,B1758,Detalhe_Registro!$M:$M,"SIM"),0)</f>
        <v/>
      </c>
      <c r="H1758" s="2">
        <f>SUMIFS(Detalhe_Registro!$F:$F,Detalhe_Registro!$D:$D,A1758,Detalhe_Registro!$E:$E,B1758,Detalhe_Registro!$M:$M,"SIM")</f>
        <v/>
      </c>
      <c r="I1758" s="2">
        <f>SUMIFS(Detalhe_Registro!$G:$G,Detalhe_Registro!$D:$D,A1758,Detalhe_Registro!$E:$E,B1758,Detalhe_Registro!$M:$M,"SIM")</f>
        <v/>
      </c>
      <c r="J1758" s="2">
        <f>IF(F1758&lt;Premissas!$B$8,"&lt; 1,00",IF(F1758&lt;Premissas!$B$9,"1,00 – 1,19",IF(F1758&lt;Premissas!$B$10,"1,20 – 1,39",IF(F1758&lt;Premissas!$B$11,"1,40 – 1,59",IF(F1758&lt;Premissas!$B$12,"1,60 – 1,99","≥ 2,00")))))</f>
        <v/>
      </c>
      <c r="K1758" s="5">
        <f>IF(F1758&lt;Premissas!$B$8,Premissas!$B$13,IF(F1758&lt;Premissas!$B$9,Premissas!$B$14,IF(F1758&lt;Premissas!$B$10,Premissas!$B$15,IF(F1758&lt;Premissas!$B$11,Premissas!$B$16,IF(F1758&lt;Premissas!$B$12,Premissas!$B$17,Premissas!$B$18)))))</f>
        <v/>
      </c>
      <c r="L1758" s="5">
        <f>K1758/Premissas!$B$4</f>
        <v/>
      </c>
      <c r="M1758" s="2">
        <f>IF(K1758=Premissas!$B$18,"SIM","NÃO")</f>
        <v/>
      </c>
    </row>
    <row r="1759">
      <c r="A1759" s="2" t="inlineStr">
        <is>
          <t>5992354</t>
        </is>
      </c>
      <c r="B1759" s="2" t="inlineStr">
        <is>
          <t>Micaelly Ferreira De Oliveira</t>
        </is>
      </c>
      <c r="C1759" s="2" t="n">
        <v>1965</v>
      </c>
      <c r="D1759" s="2">
        <f>IFERROR(TEXTJOIN(" | ",TRUE,UNIQUE(FILTER(Detalhe_Registro!$C:$C,(Detalhe_Registro!$D:$D=A1759)*(Detalhe_Registro!$E:$E=B1759)*(Detalhe_Registro!$M:$M="SIM")))),"")</f>
        <v/>
      </c>
      <c r="E1759" s="2">
        <f>COUNTIFS(Detalhe_Registro!$D:$D,A1759,Detalhe_Registro!$E:$E,B1759,Detalhe_Registro!$M:$M,"SIM")</f>
        <v/>
      </c>
      <c r="F1759" s="2">
        <f>IFERROR(MAXIFS(Detalhe_Registro!$N:$N,Detalhe_Registro!$D:$D,A1759,Detalhe_Registro!$E:$E,B1759,Detalhe_Registro!$M:$M,"SIM"),0)</f>
        <v/>
      </c>
      <c r="G1759" s="2">
        <f>IFERROR(AVERAGEIFS(Detalhe_Registro!$N:$N,Detalhe_Registro!$D:$D,A1759,Detalhe_Registro!$E:$E,B1759,Detalhe_Registro!$M:$M,"SIM"),0)</f>
        <v/>
      </c>
      <c r="H1759" s="2">
        <f>SUMIFS(Detalhe_Registro!$F:$F,Detalhe_Registro!$D:$D,A1759,Detalhe_Registro!$E:$E,B1759,Detalhe_Registro!$M:$M,"SIM")</f>
        <v/>
      </c>
      <c r="I1759" s="2">
        <f>SUMIFS(Detalhe_Registro!$G:$G,Detalhe_Registro!$D:$D,A1759,Detalhe_Registro!$E:$E,B1759,Detalhe_Registro!$M:$M,"SIM")</f>
        <v/>
      </c>
      <c r="J1759" s="2">
        <f>IF(F1759&lt;Premissas!$B$8,"&lt; 1,00",IF(F1759&lt;Premissas!$B$9,"1,00 – 1,19",IF(F1759&lt;Premissas!$B$10,"1,20 – 1,39",IF(F1759&lt;Premissas!$B$11,"1,40 – 1,59",IF(F1759&lt;Premissas!$B$12,"1,60 – 1,99","≥ 2,00")))))</f>
        <v/>
      </c>
      <c r="K1759" s="5">
        <f>IF(F1759&lt;Premissas!$B$8,Premissas!$B$13,IF(F1759&lt;Premissas!$B$9,Premissas!$B$14,IF(F1759&lt;Premissas!$B$10,Premissas!$B$15,IF(F1759&lt;Premissas!$B$11,Premissas!$B$16,IF(F1759&lt;Premissas!$B$12,Premissas!$B$17,Premissas!$B$18)))))</f>
        <v/>
      </c>
      <c r="L1759" s="5">
        <f>K1759/Premissas!$B$4</f>
        <v/>
      </c>
      <c r="M1759" s="2">
        <f>IF(K1759=Premissas!$B$18,"SIM","NÃO")</f>
        <v/>
      </c>
    </row>
    <row r="1760">
      <c r="A1760" s="2" t="inlineStr">
        <is>
          <t>5834791</t>
        </is>
      </c>
      <c r="B1760" s="2" t="inlineStr">
        <is>
          <t>Micheal Nyiawung Lebebeh</t>
        </is>
      </c>
      <c r="C1760" s="2" t="n">
        <v>1965</v>
      </c>
      <c r="D1760" s="2">
        <f>IFERROR(TEXTJOIN(" | ",TRUE,UNIQUE(FILTER(Detalhe_Registro!$C:$C,(Detalhe_Registro!$D:$D=A1760)*(Detalhe_Registro!$E:$E=B1760)*(Detalhe_Registro!$M:$M="SIM")))),"")</f>
        <v/>
      </c>
      <c r="E1760" s="2">
        <f>COUNTIFS(Detalhe_Registro!$D:$D,A1760,Detalhe_Registro!$E:$E,B1760,Detalhe_Registro!$M:$M,"SIM")</f>
        <v/>
      </c>
      <c r="F1760" s="2">
        <f>IFERROR(MAXIFS(Detalhe_Registro!$N:$N,Detalhe_Registro!$D:$D,A1760,Detalhe_Registro!$E:$E,B1760,Detalhe_Registro!$M:$M,"SIM"),0)</f>
        <v/>
      </c>
      <c r="G1760" s="2">
        <f>IFERROR(AVERAGEIFS(Detalhe_Registro!$N:$N,Detalhe_Registro!$D:$D,A1760,Detalhe_Registro!$E:$E,B1760,Detalhe_Registro!$M:$M,"SIM"),0)</f>
        <v/>
      </c>
      <c r="H1760" s="2">
        <f>SUMIFS(Detalhe_Registro!$F:$F,Detalhe_Registro!$D:$D,A1760,Detalhe_Registro!$E:$E,B1760,Detalhe_Registro!$M:$M,"SIM")</f>
        <v/>
      </c>
      <c r="I1760" s="2">
        <f>SUMIFS(Detalhe_Registro!$G:$G,Detalhe_Registro!$D:$D,A1760,Detalhe_Registro!$E:$E,B1760,Detalhe_Registro!$M:$M,"SIM")</f>
        <v/>
      </c>
      <c r="J1760" s="2">
        <f>IF(F1760&lt;Premissas!$B$8,"&lt; 1,00",IF(F1760&lt;Premissas!$B$9,"1,00 – 1,19",IF(F1760&lt;Premissas!$B$10,"1,20 – 1,39",IF(F1760&lt;Premissas!$B$11,"1,40 – 1,59",IF(F1760&lt;Premissas!$B$12,"1,60 – 1,99","≥ 2,00")))))</f>
        <v/>
      </c>
      <c r="K1760" s="5">
        <f>IF(F1760&lt;Premissas!$B$8,Premissas!$B$13,IF(F1760&lt;Premissas!$B$9,Premissas!$B$14,IF(F1760&lt;Premissas!$B$10,Premissas!$B$15,IF(F1760&lt;Premissas!$B$11,Premissas!$B$16,IF(F1760&lt;Premissas!$B$12,Premissas!$B$17,Premissas!$B$18)))))</f>
        <v/>
      </c>
      <c r="L1760" s="5">
        <f>K1760/Premissas!$B$4</f>
        <v/>
      </c>
      <c r="M1760" s="2">
        <f>IF(K1760=Premissas!$B$18,"SIM","NÃO")</f>
        <v/>
      </c>
    </row>
    <row r="1761">
      <c r="A1761" s="2" t="inlineStr">
        <is>
          <t>5853249</t>
        </is>
      </c>
      <c r="B1761" s="2" t="inlineStr">
        <is>
          <t>Michelle Aparecida Pinto Vieira</t>
        </is>
      </c>
      <c r="C1761" s="2" t="n">
        <v>1965</v>
      </c>
      <c r="D1761" s="2">
        <f>IFERROR(TEXTJOIN(" | ",TRUE,UNIQUE(FILTER(Detalhe_Registro!$C:$C,(Detalhe_Registro!$D:$D=A1761)*(Detalhe_Registro!$E:$E=B1761)*(Detalhe_Registro!$M:$M="SIM")))),"")</f>
        <v/>
      </c>
      <c r="E1761" s="2">
        <f>COUNTIFS(Detalhe_Registro!$D:$D,A1761,Detalhe_Registro!$E:$E,B1761,Detalhe_Registro!$M:$M,"SIM")</f>
        <v/>
      </c>
      <c r="F1761" s="2">
        <f>IFERROR(MAXIFS(Detalhe_Registro!$N:$N,Detalhe_Registro!$D:$D,A1761,Detalhe_Registro!$E:$E,B1761,Detalhe_Registro!$M:$M,"SIM"),0)</f>
        <v/>
      </c>
      <c r="G1761" s="2">
        <f>IFERROR(AVERAGEIFS(Detalhe_Registro!$N:$N,Detalhe_Registro!$D:$D,A1761,Detalhe_Registro!$E:$E,B1761,Detalhe_Registro!$M:$M,"SIM"),0)</f>
        <v/>
      </c>
      <c r="H1761" s="2">
        <f>SUMIFS(Detalhe_Registro!$F:$F,Detalhe_Registro!$D:$D,A1761,Detalhe_Registro!$E:$E,B1761,Detalhe_Registro!$M:$M,"SIM")</f>
        <v/>
      </c>
      <c r="I1761" s="2">
        <f>SUMIFS(Detalhe_Registro!$G:$G,Detalhe_Registro!$D:$D,A1761,Detalhe_Registro!$E:$E,B1761,Detalhe_Registro!$M:$M,"SIM")</f>
        <v/>
      </c>
      <c r="J1761" s="2">
        <f>IF(F1761&lt;Premissas!$B$8,"&lt; 1,00",IF(F1761&lt;Premissas!$B$9,"1,00 – 1,19",IF(F1761&lt;Premissas!$B$10,"1,20 – 1,39",IF(F1761&lt;Premissas!$B$11,"1,40 – 1,59",IF(F1761&lt;Premissas!$B$12,"1,60 – 1,99","≥ 2,00")))))</f>
        <v/>
      </c>
      <c r="K1761" s="5">
        <f>IF(F1761&lt;Premissas!$B$8,Premissas!$B$13,IF(F1761&lt;Premissas!$B$9,Premissas!$B$14,IF(F1761&lt;Premissas!$B$10,Premissas!$B$15,IF(F1761&lt;Premissas!$B$11,Premissas!$B$16,IF(F1761&lt;Premissas!$B$12,Premissas!$B$17,Premissas!$B$18)))))</f>
        <v/>
      </c>
      <c r="L1761" s="5">
        <f>K1761/Premissas!$B$4</f>
        <v/>
      </c>
      <c r="M1761" s="2">
        <f>IF(K1761=Premissas!$B$18,"SIM","NÃO")</f>
        <v/>
      </c>
    </row>
    <row r="1762">
      <c r="A1762" s="2" t="inlineStr">
        <is>
          <t>6001742</t>
        </is>
      </c>
      <c r="B1762" s="2" t="inlineStr">
        <is>
          <t>Milena Alves Rodrigues</t>
        </is>
      </c>
      <c r="C1762" s="2" t="n">
        <v>1965</v>
      </c>
      <c r="D1762" s="2">
        <f>IFERROR(TEXTJOIN(" | ",TRUE,UNIQUE(FILTER(Detalhe_Registro!$C:$C,(Detalhe_Registro!$D:$D=A1762)*(Detalhe_Registro!$E:$E=B1762)*(Detalhe_Registro!$M:$M="SIM")))),"")</f>
        <v/>
      </c>
      <c r="E1762" s="2">
        <f>COUNTIFS(Detalhe_Registro!$D:$D,A1762,Detalhe_Registro!$E:$E,B1762,Detalhe_Registro!$M:$M,"SIM")</f>
        <v/>
      </c>
      <c r="F1762" s="2">
        <f>IFERROR(MAXIFS(Detalhe_Registro!$N:$N,Detalhe_Registro!$D:$D,A1762,Detalhe_Registro!$E:$E,B1762,Detalhe_Registro!$M:$M,"SIM"),0)</f>
        <v/>
      </c>
      <c r="G1762" s="2">
        <f>IFERROR(AVERAGEIFS(Detalhe_Registro!$N:$N,Detalhe_Registro!$D:$D,A1762,Detalhe_Registro!$E:$E,B1762,Detalhe_Registro!$M:$M,"SIM"),0)</f>
        <v/>
      </c>
      <c r="H1762" s="2">
        <f>SUMIFS(Detalhe_Registro!$F:$F,Detalhe_Registro!$D:$D,A1762,Detalhe_Registro!$E:$E,B1762,Detalhe_Registro!$M:$M,"SIM")</f>
        <v/>
      </c>
      <c r="I1762" s="2">
        <f>SUMIFS(Detalhe_Registro!$G:$G,Detalhe_Registro!$D:$D,A1762,Detalhe_Registro!$E:$E,B1762,Detalhe_Registro!$M:$M,"SIM")</f>
        <v/>
      </c>
      <c r="J1762" s="2">
        <f>IF(F1762&lt;Premissas!$B$8,"&lt; 1,00",IF(F1762&lt;Premissas!$B$9,"1,00 – 1,19",IF(F1762&lt;Premissas!$B$10,"1,20 – 1,39",IF(F1762&lt;Premissas!$B$11,"1,40 – 1,59",IF(F1762&lt;Premissas!$B$12,"1,60 – 1,99","≥ 2,00")))))</f>
        <v/>
      </c>
      <c r="K1762" s="5">
        <f>IF(F1762&lt;Premissas!$B$8,Premissas!$B$13,IF(F1762&lt;Premissas!$B$9,Premissas!$B$14,IF(F1762&lt;Premissas!$B$10,Premissas!$B$15,IF(F1762&lt;Premissas!$B$11,Premissas!$B$16,IF(F1762&lt;Premissas!$B$12,Premissas!$B$17,Premissas!$B$18)))))</f>
        <v/>
      </c>
      <c r="L1762" s="5">
        <f>K1762/Premissas!$B$4</f>
        <v/>
      </c>
      <c r="M1762" s="2">
        <f>IF(K1762=Premissas!$B$18,"SIM","NÃO")</f>
        <v/>
      </c>
    </row>
    <row r="1763">
      <c r="A1763" s="2" t="inlineStr">
        <is>
          <t>6015999</t>
        </is>
      </c>
      <c r="B1763" s="2" t="inlineStr">
        <is>
          <t>Mirella Da Silva Ferreira</t>
        </is>
      </c>
      <c r="C1763" s="2" t="n">
        <v>1965</v>
      </c>
      <c r="D1763" s="2">
        <f>IFERROR(TEXTJOIN(" | ",TRUE,UNIQUE(FILTER(Detalhe_Registro!$C:$C,(Detalhe_Registro!$D:$D=A1763)*(Detalhe_Registro!$E:$E=B1763)*(Detalhe_Registro!$M:$M="SIM")))),"")</f>
        <v/>
      </c>
      <c r="E1763" s="2">
        <f>COUNTIFS(Detalhe_Registro!$D:$D,A1763,Detalhe_Registro!$E:$E,B1763,Detalhe_Registro!$M:$M,"SIM")</f>
        <v/>
      </c>
      <c r="F1763" s="2">
        <f>IFERROR(MAXIFS(Detalhe_Registro!$N:$N,Detalhe_Registro!$D:$D,A1763,Detalhe_Registro!$E:$E,B1763,Detalhe_Registro!$M:$M,"SIM"),0)</f>
        <v/>
      </c>
      <c r="G1763" s="2">
        <f>IFERROR(AVERAGEIFS(Detalhe_Registro!$N:$N,Detalhe_Registro!$D:$D,A1763,Detalhe_Registro!$E:$E,B1763,Detalhe_Registro!$M:$M,"SIM"),0)</f>
        <v/>
      </c>
      <c r="H1763" s="2">
        <f>SUMIFS(Detalhe_Registro!$F:$F,Detalhe_Registro!$D:$D,A1763,Detalhe_Registro!$E:$E,B1763,Detalhe_Registro!$M:$M,"SIM")</f>
        <v/>
      </c>
      <c r="I1763" s="2">
        <f>SUMIFS(Detalhe_Registro!$G:$G,Detalhe_Registro!$D:$D,A1763,Detalhe_Registro!$E:$E,B1763,Detalhe_Registro!$M:$M,"SIM")</f>
        <v/>
      </c>
      <c r="J1763" s="2">
        <f>IF(F1763&lt;Premissas!$B$8,"&lt; 1,00",IF(F1763&lt;Premissas!$B$9,"1,00 – 1,19",IF(F1763&lt;Premissas!$B$10,"1,20 – 1,39",IF(F1763&lt;Premissas!$B$11,"1,40 – 1,59",IF(F1763&lt;Premissas!$B$12,"1,60 – 1,99","≥ 2,00")))))</f>
        <v/>
      </c>
      <c r="K1763" s="5">
        <f>IF(F1763&lt;Premissas!$B$8,Premissas!$B$13,IF(F1763&lt;Premissas!$B$9,Premissas!$B$14,IF(F1763&lt;Premissas!$B$10,Premissas!$B$15,IF(F1763&lt;Premissas!$B$11,Premissas!$B$16,IF(F1763&lt;Premissas!$B$12,Premissas!$B$17,Premissas!$B$18)))))</f>
        <v/>
      </c>
      <c r="L1763" s="5">
        <f>K1763/Premissas!$B$4</f>
        <v/>
      </c>
      <c r="M1763" s="2">
        <f>IF(K1763=Premissas!$B$18,"SIM","NÃO")</f>
        <v/>
      </c>
    </row>
    <row r="1764">
      <c r="A1764" s="2" t="inlineStr">
        <is>
          <t>6006833</t>
        </is>
      </c>
      <c r="B1764" s="2" t="inlineStr">
        <is>
          <t>Misael Gomes</t>
        </is>
      </c>
      <c r="C1764" s="2" t="n">
        <v>1965</v>
      </c>
      <c r="D1764" s="2">
        <f>IFERROR(TEXTJOIN(" | ",TRUE,UNIQUE(FILTER(Detalhe_Registro!$C:$C,(Detalhe_Registro!$D:$D=A1764)*(Detalhe_Registro!$E:$E=B1764)*(Detalhe_Registro!$M:$M="SIM")))),"")</f>
        <v/>
      </c>
      <c r="E1764" s="2">
        <f>COUNTIFS(Detalhe_Registro!$D:$D,A1764,Detalhe_Registro!$E:$E,B1764,Detalhe_Registro!$M:$M,"SIM")</f>
        <v/>
      </c>
      <c r="F1764" s="2">
        <f>IFERROR(MAXIFS(Detalhe_Registro!$N:$N,Detalhe_Registro!$D:$D,A1764,Detalhe_Registro!$E:$E,B1764,Detalhe_Registro!$M:$M,"SIM"),0)</f>
        <v/>
      </c>
      <c r="G1764" s="2">
        <f>IFERROR(AVERAGEIFS(Detalhe_Registro!$N:$N,Detalhe_Registro!$D:$D,A1764,Detalhe_Registro!$E:$E,B1764,Detalhe_Registro!$M:$M,"SIM"),0)</f>
        <v/>
      </c>
      <c r="H1764" s="2">
        <f>SUMIFS(Detalhe_Registro!$F:$F,Detalhe_Registro!$D:$D,A1764,Detalhe_Registro!$E:$E,B1764,Detalhe_Registro!$M:$M,"SIM")</f>
        <v/>
      </c>
      <c r="I1764" s="2">
        <f>SUMIFS(Detalhe_Registro!$G:$G,Detalhe_Registro!$D:$D,A1764,Detalhe_Registro!$E:$E,B1764,Detalhe_Registro!$M:$M,"SIM")</f>
        <v/>
      </c>
      <c r="J1764" s="2">
        <f>IF(F1764&lt;Premissas!$B$8,"&lt; 1,00",IF(F1764&lt;Premissas!$B$9,"1,00 – 1,19",IF(F1764&lt;Premissas!$B$10,"1,20 – 1,39",IF(F1764&lt;Premissas!$B$11,"1,40 – 1,59",IF(F1764&lt;Premissas!$B$12,"1,60 – 1,99","≥ 2,00")))))</f>
        <v/>
      </c>
      <c r="K1764" s="5">
        <f>IF(F1764&lt;Premissas!$B$8,Premissas!$B$13,IF(F1764&lt;Premissas!$B$9,Premissas!$B$14,IF(F1764&lt;Premissas!$B$10,Premissas!$B$15,IF(F1764&lt;Premissas!$B$11,Premissas!$B$16,IF(F1764&lt;Premissas!$B$12,Premissas!$B$17,Premissas!$B$18)))))</f>
        <v/>
      </c>
      <c r="L1764" s="5">
        <f>K1764/Premissas!$B$4</f>
        <v/>
      </c>
      <c r="M1764" s="2">
        <f>IF(K1764=Premissas!$B$18,"SIM","NÃO")</f>
        <v/>
      </c>
    </row>
    <row r="1765">
      <c r="A1765" s="2" t="inlineStr">
        <is>
          <t>5839300</t>
        </is>
      </c>
      <c r="B1765" s="2" t="inlineStr">
        <is>
          <t>Murillo Tosta Ferreira</t>
        </is>
      </c>
      <c r="C1765" s="2" t="n">
        <v>1965</v>
      </c>
      <c r="D1765" s="2">
        <f>IFERROR(TEXTJOIN(" | ",TRUE,UNIQUE(FILTER(Detalhe_Registro!$C:$C,(Detalhe_Registro!$D:$D=A1765)*(Detalhe_Registro!$E:$E=B1765)*(Detalhe_Registro!$M:$M="SIM")))),"")</f>
        <v/>
      </c>
      <c r="E1765" s="2">
        <f>COUNTIFS(Detalhe_Registro!$D:$D,A1765,Detalhe_Registro!$E:$E,B1765,Detalhe_Registro!$M:$M,"SIM")</f>
        <v/>
      </c>
      <c r="F1765" s="2">
        <f>IFERROR(MAXIFS(Detalhe_Registro!$N:$N,Detalhe_Registro!$D:$D,A1765,Detalhe_Registro!$E:$E,B1765,Detalhe_Registro!$M:$M,"SIM"),0)</f>
        <v/>
      </c>
      <c r="G1765" s="2">
        <f>IFERROR(AVERAGEIFS(Detalhe_Registro!$N:$N,Detalhe_Registro!$D:$D,A1765,Detalhe_Registro!$E:$E,B1765,Detalhe_Registro!$M:$M,"SIM"),0)</f>
        <v/>
      </c>
      <c r="H1765" s="2">
        <f>SUMIFS(Detalhe_Registro!$F:$F,Detalhe_Registro!$D:$D,A1765,Detalhe_Registro!$E:$E,B1765,Detalhe_Registro!$M:$M,"SIM")</f>
        <v/>
      </c>
      <c r="I1765" s="2">
        <f>SUMIFS(Detalhe_Registro!$G:$G,Detalhe_Registro!$D:$D,A1765,Detalhe_Registro!$E:$E,B1765,Detalhe_Registro!$M:$M,"SIM")</f>
        <v/>
      </c>
      <c r="J1765" s="2">
        <f>IF(F1765&lt;Premissas!$B$8,"&lt; 1,00",IF(F1765&lt;Premissas!$B$9,"1,00 – 1,19",IF(F1765&lt;Premissas!$B$10,"1,20 – 1,39",IF(F1765&lt;Premissas!$B$11,"1,40 – 1,59",IF(F1765&lt;Premissas!$B$12,"1,60 – 1,99","≥ 2,00")))))</f>
        <v/>
      </c>
      <c r="K1765" s="5">
        <f>IF(F1765&lt;Premissas!$B$8,Premissas!$B$13,IF(F1765&lt;Premissas!$B$9,Premissas!$B$14,IF(F1765&lt;Premissas!$B$10,Premissas!$B$15,IF(F1765&lt;Premissas!$B$11,Premissas!$B$16,IF(F1765&lt;Premissas!$B$12,Premissas!$B$17,Premissas!$B$18)))))</f>
        <v/>
      </c>
      <c r="L1765" s="5">
        <f>K1765/Premissas!$B$4</f>
        <v/>
      </c>
      <c r="M1765" s="2">
        <f>IF(K1765=Premissas!$B$18,"SIM","NÃO")</f>
        <v/>
      </c>
    </row>
    <row r="1766">
      <c r="A1766" s="2" t="inlineStr">
        <is>
          <t>5904765</t>
        </is>
      </c>
      <c r="B1766" s="2" t="inlineStr">
        <is>
          <t xml:space="preserve">NICOLAS OLIVEIRA </t>
        </is>
      </c>
      <c r="C1766" s="2" t="n">
        <v>1965</v>
      </c>
      <c r="D1766" s="2">
        <f>IFERROR(TEXTJOIN(" | ",TRUE,UNIQUE(FILTER(Detalhe_Registro!$C:$C,(Detalhe_Registro!$D:$D=A1766)*(Detalhe_Registro!$E:$E=B1766)*(Detalhe_Registro!$M:$M="SIM")))),"")</f>
        <v/>
      </c>
      <c r="E1766" s="2">
        <f>COUNTIFS(Detalhe_Registro!$D:$D,A1766,Detalhe_Registro!$E:$E,B1766,Detalhe_Registro!$M:$M,"SIM")</f>
        <v/>
      </c>
      <c r="F1766" s="2">
        <f>IFERROR(MAXIFS(Detalhe_Registro!$N:$N,Detalhe_Registro!$D:$D,A1766,Detalhe_Registro!$E:$E,B1766,Detalhe_Registro!$M:$M,"SIM"),0)</f>
        <v/>
      </c>
      <c r="G1766" s="2">
        <f>IFERROR(AVERAGEIFS(Detalhe_Registro!$N:$N,Detalhe_Registro!$D:$D,A1766,Detalhe_Registro!$E:$E,B1766,Detalhe_Registro!$M:$M,"SIM"),0)</f>
        <v/>
      </c>
      <c r="H1766" s="2">
        <f>SUMIFS(Detalhe_Registro!$F:$F,Detalhe_Registro!$D:$D,A1766,Detalhe_Registro!$E:$E,B1766,Detalhe_Registro!$M:$M,"SIM")</f>
        <v/>
      </c>
      <c r="I1766" s="2">
        <f>SUMIFS(Detalhe_Registro!$G:$G,Detalhe_Registro!$D:$D,A1766,Detalhe_Registro!$E:$E,B1766,Detalhe_Registro!$M:$M,"SIM")</f>
        <v/>
      </c>
      <c r="J1766" s="2">
        <f>IF(F1766&lt;Premissas!$B$8,"&lt; 1,00",IF(F1766&lt;Premissas!$B$9,"1,00 – 1,19",IF(F1766&lt;Premissas!$B$10,"1,20 – 1,39",IF(F1766&lt;Premissas!$B$11,"1,40 – 1,59",IF(F1766&lt;Premissas!$B$12,"1,60 – 1,99","≥ 2,00")))))</f>
        <v/>
      </c>
      <c r="K1766" s="5">
        <f>IF(F1766&lt;Premissas!$B$8,Premissas!$B$13,IF(F1766&lt;Premissas!$B$9,Premissas!$B$14,IF(F1766&lt;Premissas!$B$10,Premissas!$B$15,IF(F1766&lt;Premissas!$B$11,Premissas!$B$16,IF(F1766&lt;Premissas!$B$12,Premissas!$B$17,Premissas!$B$18)))))</f>
        <v/>
      </c>
      <c r="L1766" s="5">
        <f>K1766/Premissas!$B$4</f>
        <v/>
      </c>
      <c r="M1766" s="2">
        <f>IF(K1766=Premissas!$B$18,"SIM","NÃO")</f>
        <v/>
      </c>
    </row>
    <row r="1767">
      <c r="A1767" s="2" t="inlineStr">
        <is>
          <t>4115902</t>
        </is>
      </c>
      <c r="B1767" s="2" t="inlineStr">
        <is>
          <t>NOEL GOMES DA SILVA</t>
        </is>
      </c>
      <c r="C1767" s="2" t="n">
        <v>1965</v>
      </c>
      <c r="D1767" s="2">
        <f>IFERROR(TEXTJOIN(" | ",TRUE,UNIQUE(FILTER(Detalhe_Registro!$C:$C,(Detalhe_Registro!$D:$D=A1767)*(Detalhe_Registro!$E:$E=B1767)*(Detalhe_Registro!$M:$M="SIM")))),"")</f>
        <v/>
      </c>
      <c r="E1767" s="2">
        <f>COUNTIFS(Detalhe_Registro!$D:$D,A1767,Detalhe_Registro!$E:$E,B1767,Detalhe_Registro!$M:$M,"SIM")</f>
        <v/>
      </c>
      <c r="F1767" s="2">
        <f>IFERROR(MAXIFS(Detalhe_Registro!$N:$N,Detalhe_Registro!$D:$D,A1767,Detalhe_Registro!$E:$E,B1767,Detalhe_Registro!$M:$M,"SIM"),0)</f>
        <v/>
      </c>
      <c r="G1767" s="2">
        <f>IFERROR(AVERAGEIFS(Detalhe_Registro!$N:$N,Detalhe_Registro!$D:$D,A1767,Detalhe_Registro!$E:$E,B1767,Detalhe_Registro!$M:$M,"SIM"),0)</f>
        <v/>
      </c>
      <c r="H1767" s="2">
        <f>SUMIFS(Detalhe_Registro!$F:$F,Detalhe_Registro!$D:$D,A1767,Detalhe_Registro!$E:$E,B1767,Detalhe_Registro!$M:$M,"SIM")</f>
        <v/>
      </c>
      <c r="I1767" s="2">
        <f>SUMIFS(Detalhe_Registro!$G:$G,Detalhe_Registro!$D:$D,A1767,Detalhe_Registro!$E:$E,B1767,Detalhe_Registro!$M:$M,"SIM")</f>
        <v/>
      </c>
      <c r="J1767" s="2">
        <f>IF(F1767&lt;Premissas!$B$8,"&lt; 1,00",IF(F1767&lt;Premissas!$B$9,"1,00 – 1,19",IF(F1767&lt;Premissas!$B$10,"1,20 – 1,39",IF(F1767&lt;Premissas!$B$11,"1,40 – 1,59",IF(F1767&lt;Premissas!$B$12,"1,60 – 1,99","≥ 2,00")))))</f>
        <v/>
      </c>
      <c r="K1767" s="5">
        <f>IF(F1767&lt;Premissas!$B$8,Premissas!$B$13,IF(F1767&lt;Premissas!$B$9,Premissas!$B$14,IF(F1767&lt;Premissas!$B$10,Premissas!$B$15,IF(F1767&lt;Premissas!$B$11,Premissas!$B$16,IF(F1767&lt;Premissas!$B$12,Premissas!$B$17,Premissas!$B$18)))))</f>
        <v/>
      </c>
      <c r="L1767" s="5">
        <f>K1767/Premissas!$B$4</f>
        <v/>
      </c>
      <c r="M1767" s="2">
        <f>IF(K1767=Premissas!$B$18,"SIM","NÃO")</f>
        <v/>
      </c>
    </row>
    <row r="1768">
      <c r="A1768" s="2" t="inlineStr">
        <is>
          <t>5729882</t>
        </is>
      </c>
      <c r="B1768" s="2" t="inlineStr">
        <is>
          <t>NYCOLAS DE JESUS GOMES</t>
        </is>
      </c>
      <c r="C1768" s="2" t="n">
        <v>1965</v>
      </c>
      <c r="D1768" s="2">
        <f>IFERROR(TEXTJOIN(" | ",TRUE,UNIQUE(FILTER(Detalhe_Registro!$C:$C,(Detalhe_Registro!$D:$D=A1768)*(Detalhe_Registro!$E:$E=B1768)*(Detalhe_Registro!$M:$M="SIM")))),"")</f>
        <v/>
      </c>
      <c r="E1768" s="2">
        <f>COUNTIFS(Detalhe_Registro!$D:$D,A1768,Detalhe_Registro!$E:$E,B1768,Detalhe_Registro!$M:$M,"SIM")</f>
        <v/>
      </c>
      <c r="F1768" s="2">
        <f>IFERROR(MAXIFS(Detalhe_Registro!$N:$N,Detalhe_Registro!$D:$D,A1768,Detalhe_Registro!$E:$E,B1768,Detalhe_Registro!$M:$M,"SIM"),0)</f>
        <v/>
      </c>
      <c r="G1768" s="2">
        <f>IFERROR(AVERAGEIFS(Detalhe_Registro!$N:$N,Detalhe_Registro!$D:$D,A1768,Detalhe_Registro!$E:$E,B1768,Detalhe_Registro!$M:$M,"SIM"),0)</f>
        <v/>
      </c>
      <c r="H1768" s="2">
        <f>SUMIFS(Detalhe_Registro!$F:$F,Detalhe_Registro!$D:$D,A1768,Detalhe_Registro!$E:$E,B1768,Detalhe_Registro!$M:$M,"SIM")</f>
        <v/>
      </c>
      <c r="I1768" s="2">
        <f>SUMIFS(Detalhe_Registro!$G:$G,Detalhe_Registro!$D:$D,A1768,Detalhe_Registro!$E:$E,B1768,Detalhe_Registro!$M:$M,"SIM")</f>
        <v/>
      </c>
      <c r="J1768" s="2">
        <f>IF(F1768&lt;Premissas!$B$8,"&lt; 1,00",IF(F1768&lt;Premissas!$B$9,"1,00 – 1,19",IF(F1768&lt;Premissas!$B$10,"1,20 – 1,39",IF(F1768&lt;Premissas!$B$11,"1,40 – 1,59",IF(F1768&lt;Premissas!$B$12,"1,60 – 1,99","≥ 2,00")))))</f>
        <v/>
      </c>
      <c r="K1768" s="5">
        <f>IF(F1768&lt;Premissas!$B$8,Premissas!$B$13,IF(F1768&lt;Premissas!$B$9,Premissas!$B$14,IF(F1768&lt;Premissas!$B$10,Premissas!$B$15,IF(F1768&lt;Premissas!$B$11,Premissas!$B$16,IF(F1768&lt;Premissas!$B$12,Premissas!$B$17,Premissas!$B$18)))))</f>
        <v/>
      </c>
      <c r="L1768" s="5">
        <f>K1768/Premissas!$B$4</f>
        <v/>
      </c>
      <c r="M1768" s="2">
        <f>IF(K1768=Premissas!$B$18,"SIM","NÃO")</f>
        <v/>
      </c>
    </row>
    <row r="1769">
      <c r="A1769" s="2" t="inlineStr">
        <is>
          <t>5659060</t>
        </is>
      </c>
      <c r="B1769" s="2" t="inlineStr">
        <is>
          <t>Natalia Biscaro Jose</t>
        </is>
      </c>
      <c r="C1769" s="2" t="n">
        <v>1965</v>
      </c>
      <c r="D1769" s="2">
        <f>IFERROR(TEXTJOIN(" | ",TRUE,UNIQUE(FILTER(Detalhe_Registro!$C:$C,(Detalhe_Registro!$D:$D=A1769)*(Detalhe_Registro!$E:$E=B1769)*(Detalhe_Registro!$M:$M="SIM")))),"")</f>
        <v/>
      </c>
      <c r="E1769" s="2">
        <f>COUNTIFS(Detalhe_Registro!$D:$D,A1769,Detalhe_Registro!$E:$E,B1769,Detalhe_Registro!$M:$M,"SIM")</f>
        <v/>
      </c>
      <c r="F1769" s="2">
        <f>IFERROR(MAXIFS(Detalhe_Registro!$N:$N,Detalhe_Registro!$D:$D,A1769,Detalhe_Registro!$E:$E,B1769,Detalhe_Registro!$M:$M,"SIM"),0)</f>
        <v/>
      </c>
      <c r="G1769" s="2">
        <f>IFERROR(AVERAGEIFS(Detalhe_Registro!$N:$N,Detalhe_Registro!$D:$D,A1769,Detalhe_Registro!$E:$E,B1769,Detalhe_Registro!$M:$M,"SIM"),0)</f>
        <v/>
      </c>
      <c r="H1769" s="2">
        <f>SUMIFS(Detalhe_Registro!$F:$F,Detalhe_Registro!$D:$D,A1769,Detalhe_Registro!$E:$E,B1769,Detalhe_Registro!$M:$M,"SIM")</f>
        <v/>
      </c>
      <c r="I1769" s="2">
        <f>SUMIFS(Detalhe_Registro!$G:$G,Detalhe_Registro!$D:$D,A1769,Detalhe_Registro!$E:$E,B1769,Detalhe_Registro!$M:$M,"SIM")</f>
        <v/>
      </c>
      <c r="J1769" s="2">
        <f>IF(F1769&lt;Premissas!$B$8,"&lt; 1,00",IF(F1769&lt;Premissas!$B$9,"1,00 – 1,19",IF(F1769&lt;Premissas!$B$10,"1,20 – 1,39",IF(F1769&lt;Premissas!$B$11,"1,40 – 1,59",IF(F1769&lt;Premissas!$B$12,"1,60 – 1,99","≥ 2,00")))))</f>
        <v/>
      </c>
      <c r="K1769" s="5">
        <f>IF(F1769&lt;Premissas!$B$8,Premissas!$B$13,IF(F1769&lt;Premissas!$B$9,Premissas!$B$14,IF(F1769&lt;Premissas!$B$10,Premissas!$B$15,IF(F1769&lt;Premissas!$B$11,Premissas!$B$16,IF(F1769&lt;Premissas!$B$12,Premissas!$B$17,Premissas!$B$18)))))</f>
        <v/>
      </c>
      <c r="L1769" s="5">
        <f>K1769/Premissas!$B$4</f>
        <v/>
      </c>
      <c r="M1769" s="2">
        <f>IF(K1769=Premissas!$B$18,"SIM","NÃO")</f>
        <v/>
      </c>
    </row>
    <row r="1770">
      <c r="A1770" s="2" t="inlineStr">
        <is>
          <t>277107</t>
        </is>
      </c>
      <c r="B1770" s="2" t="inlineStr">
        <is>
          <t>Natalino Vieira Machado</t>
        </is>
      </c>
      <c r="C1770" s="2" t="n">
        <v>1965</v>
      </c>
      <c r="D1770" s="2">
        <f>IFERROR(TEXTJOIN(" | ",TRUE,UNIQUE(FILTER(Detalhe_Registro!$C:$C,(Detalhe_Registro!$D:$D=A1770)*(Detalhe_Registro!$E:$E=B1770)*(Detalhe_Registro!$M:$M="SIM")))),"")</f>
        <v/>
      </c>
      <c r="E1770" s="2">
        <f>COUNTIFS(Detalhe_Registro!$D:$D,A1770,Detalhe_Registro!$E:$E,B1770,Detalhe_Registro!$M:$M,"SIM")</f>
        <v/>
      </c>
      <c r="F1770" s="2">
        <f>IFERROR(MAXIFS(Detalhe_Registro!$N:$N,Detalhe_Registro!$D:$D,A1770,Detalhe_Registro!$E:$E,B1770,Detalhe_Registro!$M:$M,"SIM"),0)</f>
        <v/>
      </c>
      <c r="G1770" s="2">
        <f>IFERROR(AVERAGEIFS(Detalhe_Registro!$N:$N,Detalhe_Registro!$D:$D,A1770,Detalhe_Registro!$E:$E,B1770,Detalhe_Registro!$M:$M,"SIM"),0)</f>
        <v/>
      </c>
      <c r="H1770" s="2">
        <f>SUMIFS(Detalhe_Registro!$F:$F,Detalhe_Registro!$D:$D,A1770,Detalhe_Registro!$E:$E,B1770,Detalhe_Registro!$M:$M,"SIM")</f>
        <v/>
      </c>
      <c r="I1770" s="2">
        <f>SUMIFS(Detalhe_Registro!$G:$G,Detalhe_Registro!$D:$D,A1770,Detalhe_Registro!$E:$E,B1770,Detalhe_Registro!$M:$M,"SIM")</f>
        <v/>
      </c>
      <c r="J1770" s="2">
        <f>IF(F1770&lt;Premissas!$B$8,"&lt; 1,00",IF(F1770&lt;Premissas!$B$9,"1,00 – 1,19",IF(F1770&lt;Premissas!$B$10,"1,20 – 1,39",IF(F1770&lt;Premissas!$B$11,"1,40 – 1,59",IF(F1770&lt;Premissas!$B$12,"1,60 – 1,99","≥ 2,00")))))</f>
        <v/>
      </c>
      <c r="K1770" s="5">
        <f>IF(F1770&lt;Premissas!$B$8,Premissas!$B$13,IF(F1770&lt;Premissas!$B$9,Premissas!$B$14,IF(F1770&lt;Premissas!$B$10,Premissas!$B$15,IF(F1770&lt;Premissas!$B$11,Premissas!$B$16,IF(F1770&lt;Premissas!$B$12,Premissas!$B$17,Premissas!$B$18)))))</f>
        <v/>
      </c>
      <c r="L1770" s="5">
        <f>K1770/Premissas!$B$4</f>
        <v/>
      </c>
      <c r="M1770" s="2">
        <f>IF(K1770=Premissas!$B$18,"SIM","NÃO")</f>
        <v/>
      </c>
    </row>
    <row r="1771">
      <c r="A1771" s="2" t="inlineStr">
        <is>
          <t>6033687</t>
        </is>
      </c>
      <c r="B1771" s="2" t="inlineStr">
        <is>
          <t>Nathaly Dos Santos Souza</t>
        </is>
      </c>
      <c r="C1771" s="2" t="n">
        <v>1965</v>
      </c>
      <c r="D1771" s="2">
        <f>IFERROR(TEXTJOIN(" | ",TRUE,UNIQUE(FILTER(Detalhe_Registro!$C:$C,(Detalhe_Registro!$D:$D=A1771)*(Detalhe_Registro!$E:$E=B1771)*(Detalhe_Registro!$M:$M="SIM")))),"")</f>
        <v/>
      </c>
      <c r="E1771" s="2">
        <f>COUNTIFS(Detalhe_Registro!$D:$D,A1771,Detalhe_Registro!$E:$E,B1771,Detalhe_Registro!$M:$M,"SIM")</f>
        <v/>
      </c>
      <c r="F1771" s="2">
        <f>IFERROR(MAXIFS(Detalhe_Registro!$N:$N,Detalhe_Registro!$D:$D,A1771,Detalhe_Registro!$E:$E,B1771,Detalhe_Registro!$M:$M,"SIM"),0)</f>
        <v/>
      </c>
      <c r="G1771" s="2">
        <f>IFERROR(AVERAGEIFS(Detalhe_Registro!$N:$N,Detalhe_Registro!$D:$D,A1771,Detalhe_Registro!$E:$E,B1771,Detalhe_Registro!$M:$M,"SIM"),0)</f>
        <v/>
      </c>
      <c r="H1771" s="2">
        <f>SUMIFS(Detalhe_Registro!$F:$F,Detalhe_Registro!$D:$D,A1771,Detalhe_Registro!$E:$E,B1771,Detalhe_Registro!$M:$M,"SIM")</f>
        <v/>
      </c>
      <c r="I1771" s="2">
        <f>SUMIFS(Detalhe_Registro!$G:$G,Detalhe_Registro!$D:$D,A1771,Detalhe_Registro!$E:$E,B1771,Detalhe_Registro!$M:$M,"SIM")</f>
        <v/>
      </c>
      <c r="J1771" s="2">
        <f>IF(F1771&lt;Premissas!$B$8,"&lt; 1,00",IF(F1771&lt;Premissas!$B$9,"1,00 – 1,19",IF(F1771&lt;Premissas!$B$10,"1,20 – 1,39",IF(F1771&lt;Premissas!$B$11,"1,40 – 1,59",IF(F1771&lt;Premissas!$B$12,"1,60 – 1,99","≥ 2,00")))))</f>
        <v/>
      </c>
      <c r="K1771" s="5">
        <f>IF(F1771&lt;Premissas!$B$8,Premissas!$B$13,IF(F1771&lt;Premissas!$B$9,Premissas!$B$14,IF(F1771&lt;Premissas!$B$10,Premissas!$B$15,IF(F1771&lt;Premissas!$B$11,Premissas!$B$16,IF(F1771&lt;Premissas!$B$12,Premissas!$B$17,Premissas!$B$18)))))</f>
        <v/>
      </c>
      <c r="L1771" s="5">
        <f>K1771/Premissas!$B$4</f>
        <v/>
      </c>
      <c r="M1771" s="2">
        <f>IF(K1771=Premissas!$B$18,"SIM","NÃO")</f>
        <v/>
      </c>
    </row>
    <row r="1772">
      <c r="A1772" s="2" t="inlineStr">
        <is>
          <t>5981395</t>
        </is>
      </c>
      <c r="B1772" s="2" t="inlineStr">
        <is>
          <t>Nathan De Almeida</t>
        </is>
      </c>
      <c r="C1772" s="2" t="n">
        <v>1965</v>
      </c>
      <c r="D1772" s="2">
        <f>IFERROR(TEXTJOIN(" | ",TRUE,UNIQUE(FILTER(Detalhe_Registro!$C:$C,(Detalhe_Registro!$D:$D=A1772)*(Detalhe_Registro!$E:$E=B1772)*(Detalhe_Registro!$M:$M="SIM")))),"")</f>
        <v/>
      </c>
      <c r="E1772" s="2">
        <f>COUNTIFS(Detalhe_Registro!$D:$D,A1772,Detalhe_Registro!$E:$E,B1772,Detalhe_Registro!$M:$M,"SIM")</f>
        <v/>
      </c>
      <c r="F1772" s="2">
        <f>IFERROR(MAXIFS(Detalhe_Registro!$N:$N,Detalhe_Registro!$D:$D,A1772,Detalhe_Registro!$E:$E,B1772,Detalhe_Registro!$M:$M,"SIM"),0)</f>
        <v/>
      </c>
      <c r="G1772" s="2">
        <f>IFERROR(AVERAGEIFS(Detalhe_Registro!$N:$N,Detalhe_Registro!$D:$D,A1772,Detalhe_Registro!$E:$E,B1772,Detalhe_Registro!$M:$M,"SIM"),0)</f>
        <v/>
      </c>
      <c r="H1772" s="2">
        <f>SUMIFS(Detalhe_Registro!$F:$F,Detalhe_Registro!$D:$D,A1772,Detalhe_Registro!$E:$E,B1772,Detalhe_Registro!$M:$M,"SIM")</f>
        <v/>
      </c>
      <c r="I1772" s="2">
        <f>SUMIFS(Detalhe_Registro!$G:$G,Detalhe_Registro!$D:$D,A1772,Detalhe_Registro!$E:$E,B1772,Detalhe_Registro!$M:$M,"SIM")</f>
        <v/>
      </c>
      <c r="J1772" s="2">
        <f>IF(F1772&lt;Premissas!$B$8,"&lt; 1,00",IF(F1772&lt;Premissas!$B$9,"1,00 – 1,19",IF(F1772&lt;Premissas!$B$10,"1,20 – 1,39",IF(F1772&lt;Premissas!$B$11,"1,40 – 1,59",IF(F1772&lt;Premissas!$B$12,"1,60 – 1,99","≥ 2,00")))))</f>
        <v/>
      </c>
      <c r="K1772" s="5">
        <f>IF(F1772&lt;Premissas!$B$8,Premissas!$B$13,IF(F1772&lt;Premissas!$B$9,Premissas!$B$14,IF(F1772&lt;Premissas!$B$10,Premissas!$B$15,IF(F1772&lt;Premissas!$B$11,Premissas!$B$16,IF(F1772&lt;Premissas!$B$12,Premissas!$B$17,Premissas!$B$18)))))</f>
        <v/>
      </c>
      <c r="L1772" s="5">
        <f>K1772/Premissas!$B$4</f>
        <v/>
      </c>
      <c r="M1772" s="2">
        <f>IF(K1772=Premissas!$B$18,"SIM","NÃO")</f>
        <v/>
      </c>
    </row>
    <row r="1773">
      <c r="A1773" s="2" t="inlineStr">
        <is>
          <t>5646367</t>
        </is>
      </c>
      <c r="B1773" s="2" t="inlineStr">
        <is>
          <t>Niuma Cabral Pereira</t>
        </is>
      </c>
      <c r="C1773" s="2" t="n">
        <v>1965</v>
      </c>
      <c r="D1773" s="2">
        <f>IFERROR(TEXTJOIN(" | ",TRUE,UNIQUE(FILTER(Detalhe_Registro!$C:$C,(Detalhe_Registro!$D:$D=A1773)*(Detalhe_Registro!$E:$E=B1773)*(Detalhe_Registro!$M:$M="SIM")))),"")</f>
        <v/>
      </c>
      <c r="E1773" s="2">
        <f>COUNTIFS(Detalhe_Registro!$D:$D,A1773,Detalhe_Registro!$E:$E,B1773,Detalhe_Registro!$M:$M,"SIM")</f>
        <v/>
      </c>
      <c r="F1773" s="2">
        <f>IFERROR(MAXIFS(Detalhe_Registro!$N:$N,Detalhe_Registro!$D:$D,A1773,Detalhe_Registro!$E:$E,B1773,Detalhe_Registro!$M:$M,"SIM"),0)</f>
        <v/>
      </c>
      <c r="G1773" s="2">
        <f>IFERROR(AVERAGEIFS(Detalhe_Registro!$N:$N,Detalhe_Registro!$D:$D,A1773,Detalhe_Registro!$E:$E,B1773,Detalhe_Registro!$M:$M,"SIM"),0)</f>
        <v/>
      </c>
      <c r="H1773" s="2">
        <f>SUMIFS(Detalhe_Registro!$F:$F,Detalhe_Registro!$D:$D,A1773,Detalhe_Registro!$E:$E,B1773,Detalhe_Registro!$M:$M,"SIM")</f>
        <v/>
      </c>
      <c r="I1773" s="2">
        <f>SUMIFS(Detalhe_Registro!$G:$G,Detalhe_Registro!$D:$D,A1773,Detalhe_Registro!$E:$E,B1773,Detalhe_Registro!$M:$M,"SIM")</f>
        <v/>
      </c>
      <c r="J1773" s="2">
        <f>IF(F1773&lt;Premissas!$B$8,"&lt; 1,00",IF(F1773&lt;Premissas!$B$9,"1,00 – 1,19",IF(F1773&lt;Premissas!$B$10,"1,20 – 1,39",IF(F1773&lt;Premissas!$B$11,"1,40 – 1,59",IF(F1773&lt;Premissas!$B$12,"1,60 – 1,99","≥ 2,00")))))</f>
        <v/>
      </c>
      <c r="K1773" s="5">
        <f>IF(F1773&lt;Premissas!$B$8,Premissas!$B$13,IF(F1773&lt;Premissas!$B$9,Premissas!$B$14,IF(F1773&lt;Premissas!$B$10,Premissas!$B$15,IF(F1773&lt;Premissas!$B$11,Premissas!$B$16,IF(F1773&lt;Premissas!$B$12,Premissas!$B$17,Premissas!$B$18)))))</f>
        <v/>
      </c>
      <c r="L1773" s="5">
        <f>K1773/Premissas!$B$4</f>
        <v/>
      </c>
      <c r="M1773" s="2">
        <f>IF(K1773=Premissas!$B$18,"SIM","NÃO")</f>
        <v/>
      </c>
    </row>
    <row r="1774">
      <c r="A1774" s="2" t="inlineStr">
        <is>
          <t>6014356</t>
        </is>
      </c>
      <c r="B1774" s="2" t="inlineStr">
        <is>
          <t>Nonso Kenneth Mcalfred</t>
        </is>
      </c>
      <c r="C1774" s="2" t="n">
        <v>1965</v>
      </c>
      <c r="D1774" s="2">
        <f>IFERROR(TEXTJOIN(" | ",TRUE,UNIQUE(FILTER(Detalhe_Registro!$C:$C,(Detalhe_Registro!$D:$D=A1774)*(Detalhe_Registro!$E:$E=B1774)*(Detalhe_Registro!$M:$M="SIM")))),"")</f>
        <v/>
      </c>
      <c r="E1774" s="2">
        <f>COUNTIFS(Detalhe_Registro!$D:$D,A1774,Detalhe_Registro!$E:$E,B1774,Detalhe_Registro!$M:$M,"SIM")</f>
        <v/>
      </c>
      <c r="F1774" s="2">
        <f>IFERROR(MAXIFS(Detalhe_Registro!$N:$N,Detalhe_Registro!$D:$D,A1774,Detalhe_Registro!$E:$E,B1774,Detalhe_Registro!$M:$M,"SIM"),0)</f>
        <v/>
      </c>
      <c r="G1774" s="2">
        <f>IFERROR(AVERAGEIFS(Detalhe_Registro!$N:$N,Detalhe_Registro!$D:$D,A1774,Detalhe_Registro!$E:$E,B1774,Detalhe_Registro!$M:$M,"SIM"),0)</f>
        <v/>
      </c>
      <c r="H1774" s="2">
        <f>SUMIFS(Detalhe_Registro!$F:$F,Detalhe_Registro!$D:$D,A1774,Detalhe_Registro!$E:$E,B1774,Detalhe_Registro!$M:$M,"SIM")</f>
        <v/>
      </c>
      <c r="I1774" s="2">
        <f>SUMIFS(Detalhe_Registro!$G:$G,Detalhe_Registro!$D:$D,A1774,Detalhe_Registro!$E:$E,B1774,Detalhe_Registro!$M:$M,"SIM")</f>
        <v/>
      </c>
      <c r="J1774" s="2">
        <f>IF(F1774&lt;Premissas!$B$8,"&lt; 1,00",IF(F1774&lt;Premissas!$B$9,"1,00 – 1,19",IF(F1774&lt;Premissas!$B$10,"1,20 – 1,39",IF(F1774&lt;Premissas!$B$11,"1,40 – 1,59",IF(F1774&lt;Premissas!$B$12,"1,60 – 1,99","≥ 2,00")))))</f>
        <v/>
      </c>
      <c r="K1774" s="5">
        <f>IF(F1774&lt;Premissas!$B$8,Premissas!$B$13,IF(F1774&lt;Premissas!$B$9,Premissas!$B$14,IF(F1774&lt;Premissas!$B$10,Premissas!$B$15,IF(F1774&lt;Premissas!$B$11,Premissas!$B$16,IF(F1774&lt;Premissas!$B$12,Premissas!$B$17,Premissas!$B$18)))))</f>
        <v/>
      </c>
      <c r="L1774" s="5">
        <f>K1774/Premissas!$B$4</f>
        <v/>
      </c>
      <c r="M1774" s="2">
        <f>IF(K1774=Premissas!$B$18,"SIM","NÃO")</f>
        <v/>
      </c>
    </row>
    <row r="1775">
      <c r="A1775" s="2" t="inlineStr">
        <is>
          <t>5593867</t>
        </is>
      </c>
      <c r="B1775" s="2" t="inlineStr">
        <is>
          <t>Nubia Rodrigues Dos Santos</t>
        </is>
      </c>
      <c r="C1775" s="2" t="n">
        <v>1965</v>
      </c>
      <c r="D1775" s="2">
        <f>IFERROR(TEXTJOIN(" | ",TRUE,UNIQUE(FILTER(Detalhe_Registro!$C:$C,(Detalhe_Registro!$D:$D=A1775)*(Detalhe_Registro!$E:$E=B1775)*(Detalhe_Registro!$M:$M="SIM")))),"")</f>
        <v/>
      </c>
      <c r="E1775" s="2">
        <f>COUNTIFS(Detalhe_Registro!$D:$D,A1775,Detalhe_Registro!$E:$E,B1775,Detalhe_Registro!$M:$M,"SIM")</f>
        <v/>
      </c>
      <c r="F1775" s="2">
        <f>IFERROR(MAXIFS(Detalhe_Registro!$N:$N,Detalhe_Registro!$D:$D,A1775,Detalhe_Registro!$E:$E,B1775,Detalhe_Registro!$M:$M,"SIM"),0)</f>
        <v/>
      </c>
      <c r="G1775" s="2">
        <f>IFERROR(AVERAGEIFS(Detalhe_Registro!$N:$N,Detalhe_Registro!$D:$D,A1775,Detalhe_Registro!$E:$E,B1775,Detalhe_Registro!$M:$M,"SIM"),0)</f>
        <v/>
      </c>
      <c r="H1775" s="2">
        <f>SUMIFS(Detalhe_Registro!$F:$F,Detalhe_Registro!$D:$D,A1775,Detalhe_Registro!$E:$E,B1775,Detalhe_Registro!$M:$M,"SIM")</f>
        <v/>
      </c>
      <c r="I1775" s="2">
        <f>SUMIFS(Detalhe_Registro!$G:$G,Detalhe_Registro!$D:$D,A1775,Detalhe_Registro!$E:$E,B1775,Detalhe_Registro!$M:$M,"SIM")</f>
        <v/>
      </c>
      <c r="J1775" s="2">
        <f>IF(F1775&lt;Premissas!$B$8,"&lt; 1,00",IF(F1775&lt;Premissas!$B$9,"1,00 – 1,19",IF(F1775&lt;Premissas!$B$10,"1,20 – 1,39",IF(F1775&lt;Premissas!$B$11,"1,40 – 1,59",IF(F1775&lt;Premissas!$B$12,"1,60 – 1,99","≥ 2,00")))))</f>
        <v/>
      </c>
      <c r="K1775" s="5">
        <f>IF(F1775&lt;Premissas!$B$8,Premissas!$B$13,IF(F1775&lt;Premissas!$B$9,Premissas!$B$14,IF(F1775&lt;Premissas!$B$10,Premissas!$B$15,IF(F1775&lt;Premissas!$B$11,Premissas!$B$16,IF(F1775&lt;Premissas!$B$12,Premissas!$B$17,Premissas!$B$18)))))</f>
        <v/>
      </c>
      <c r="L1775" s="5">
        <f>K1775/Premissas!$B$4</f>
        <v/>
      </c>
      <c r="M1775" s="2">
        <f>IF(K1775=Premissas!$B$18,"SIM","NÃO")</f>
        <v/>
      </c>
    </row>
    <row r="1776">
      <c r="A1776" s="2" t="inlineStr">
        <is>
          <t>6016154</t>
        </is>
      </c>
      <c r="B1776" s="2" t="inlineStr">
        <is>
          <t>Nzube Bright Obi</t>
        </is>
      </c>
      <c r="C1776" s="2" t="n">
        <v>1965</v>
      </c>
      <c r="D1776" s="2">
        <f>IFERROR(TEXTJOIN(" | ",TRUE,UNIQUE(FILTER(Detalhe_Registro!$C:$C,(Detalhe_Registro!$D:$D=A1776)*(Detalhe_Registro!$E:$E=B1776)*(Detalhe_Registro!$M:$M="SIM")))),"")</f>
        <v/>
      </c>
      <c r="E1776" s="2">
        <f>COUNTIFS(Detalhe_Registro!$D:$D,A1776,Detalhe_Registro!$E:$E,B1776,Detalhe_Registro!$M:$M,"SIM")</f>
        <v/>
      </c>
      <c r="F1776" s="2">
        <f>IFERROR(MAXIFS(Detalhe_Registro!$N:$N,Detalhe_Registro!$D:$D,A1776,Detalhe_Registro!$E:$E,B1776,Detalhe_Registro!$M:$M,"SIM"),0)</f>
        <v/>
      </c>
      <c r="G1776" s="2">
        <f>IFERROR(AVERAGEIFS(Detalhe_Registro!$N:$N,Detalhe_Registro!$D:$D,A1776,Detalhe_Registro!$E:$E,B1776,Detalhe_Registro!$M:$M,"SIM"),0)</f>
        <v/>
      </c>
      <c r="H1776" s="2">
        <f>SUMIFS(Detalhe_Registro!$F:$F,Detalhe_Registro!$D:$D,A1776,Detalhe_Registro!$E:$E,B1776,Detalhe_Registro!$M:$M,"SIM")</f>
        <v/>
      </c>
      <c r="I1776" s="2">
        <f>SUMIFS(Detalhe_Registro!$G:$G,Detalhe_Registro!$D:$D,A1776,Detalhe_Registro!$E:$E,B1776,Detalhe_Registro!$M:$M,"SIM")</f>
        <v/>
      </c>
      <c r="J1776" s="2">
        <f>IF(F1776&lt;Premissas!$B$8,"&lt; 1,00",IF(F1776&lt;Premissas!$B$9,"1,00 – 1,19",IF(F1776&lt;Premissas!$B$10,"1,20 – 1,39",IF(F1776&lt;Premissas!$B$11,"1,40 – 1,59",IF(F1776&lt;Premissas!$B$12,"1,60 – 1,99","≥ 2,00")))))</f>
        <v/>
      </c>
      <c r="K1776" s="5">
        <f>IF(F1776&lt;Premissas!$B$8,Premissas!$B$13,IF(F1776&lt;Premissas!$B$9,Premissas!$B$14,IF(F1776&lt;Premissas!$B$10,Premissas!$B$15,IF(F1776&lt;Premissas!$B$11,Premissas!$B$16,IF(F1776&lt;Premissas!$B$12,Premissas!$B$17,Premissas!$B$18)))))</f>
        <v/>
      </c>
      <c r="L1776" s="5">
        <f>K1776/Premissas!$B$4</f>
        <v/>
      </c>
      <c r="M1776" s="2">
        <f>IF(K1776=Premissas!$B$18,"SIM","NÃO")</f>
        <v/>
      </c>
    </row>
    <row r="1777">
      <c r="A1777" s="2" t="inlineStr">
        <is>
          <t>5733294</t>
        </is>
      </c>
      <c r="B1777" s="2" t="inlineStr">
        <is>
          <t>OSCAR EDUARDO ZUNIGA</t>
        </is>
      </c>
      <c r="C1777" s="2" t="n">
        <v>1965</v>
      </c>
      <c r="D1777" s="2">
        <f>IFERROR(TEXTJOIN(" | ",TRUE,UNIQUE(FILTER(Detalhe_Registro!$C:$C,(Detalhe_Registro!$D:$D=A1777)*(Detalhe_Registro!$E:$E=B1777)*(Detalhe_Registro!$M:$M="SIM")))),"")</f>
        <v/>
      </c>
      <c r="E1777" s="2">
        <f>COUNTIFS(Detalhe_Registro!$D:$D,A1777,Detalhe_Registro!$E:$E,B1777,Detalhe_Registro!$M:$M,"SIM")</f>
        <v/>
      </c>
      <c r="F1777" s="2">
        <f>IFERROR(MAXIFS(Detalhe_Registro!$N:$N,Detalhe_Registro!$D:$D,A1777,Detalhe_Registro!$E:$E,B1777,Detalhe_Registro!$M:$M,"SIM"),0)</f>
        <v/>
      </c>
      <c r="G1777" s="2">
        <f>IFERROR(AVERAGEIFS(Detalhe_Registro!$N:$N,Detalhe_Registro!$D:$D,A1777,Detalhe_Registro!$E:$E,B1777,Detalhe_Registro!$M:$M,"SIM"),0)</f>
        <v/>
      </c>
      <c r="H1777" s="2">
        <f>SUMIFS(Detalhe_Registro!$F:$F,Detalhe_Registro!$D:$D,A1777,Detalhe_Registro!$E:$E,B1777,Detalhe_Registro!$M:$M,"SIM")</f>
        <v/>
      </c>
      <c r="I1777" s="2">
        <f>SUMIFS(Detalhe_Registro!$G:$G,Detalhe_Registro!$D:$D,A1777,Detalhe_Registro!$E:$E,B1777,Detalhe_Registro!$M:$M,"SIM")</f>
        <v/>
      </c>
      <c r="J1777" s="2">
        <f>IF(F1777&lt;Premissas!$B$8,"&lt; 1,00",IF(F1777&lt;Premissas!$B$9,"1,00 – 1,19",IF(F1777&lt;Premissas!$B$10,"1,20 – 1,39",IF(F1777&lt;Premissas!$B$11,"1,40 – 1,59",IF(F1777&lt;Premissas!$B$12,"1,60 – 1,99","≥ 2,00")))))</f>
        <v/>
      </c>
      <c r="K1777" s="5">
        <f>IF(F1777&lt;Premissas!$B$8,Premissas!$B$13,IF(F1777&lt;Premissas!$B$9,Premissas!$B$14,IF(F1777&lt;Premissas!$B$10,Premissas!$B$15,IF(F1777&lt;Premissas!$B$11,Premissas!$B$16,IF(F1777&lt;Premissas!$B$12,Premissas!$B$17,Premissas!$B$18)))))</f>
        <v/>
      </c>
      <c r="L1777" s="5">
        <f>K1777/Premissas!$B$4</f>
        <v/>
      </c>
      <c r="M1777" s="2">
        <f>IF(K1777=Premissas!$B$18,"SIM","NÃO")</f>
        <v/>
      </c>
    </row>
    <row r="1778">
      <c r="A1778" s="2" t="inlineStr">
        <is>
          <t>5984882</t>
        </is>
      </c>
      <c r="B1778" s="2" t="inlineStr">
        <is>
          <t>Obinna Nduchegwo</t>
        </is>
      </c>
      <c r="C1778" s="2" t="n">
        <v>1965</v>
      </c>
      <c r="D1778" s="2">
        <f>IFERROR(TEXTJOIN(" | ",TRUE,UNIQUE(FILTER(Detalhe_Registro!$C:$C,(Detalhe_Registro!$D:$D=A1778)*(Detalhe_Registro!$E:$E=B1778)*(Detalhe_Registro!$M:$M="SIM")))),"")</f>
        <v/>
      </c>
      <c r="E1778" s="2">
        <f>COUNTIFS(Detalhe_Registro!$D:$D,A1778,Detalhe_Registro!$E:$E,B1778,Detalhe_Registro!$M:$M,"SIM")</f>
        <v/>
      </c>
      <c r="F1778" s="2">
        <f>IFERROR(MAXIFS(Detalhe_Registro!$N:$N,Detalhe_Registro!$D:$D,A1778,Detalhe_Registro!$E:$E,B1778,Detalhe_Registro!$M:$M,"SIM"),0)</f>
        <v/>
      </c>
      <c r="G1778" s="2">
        <f>IFERROR(AVERAGEIFS(Detalhe_Registro!$N:$N,Detalhe_Registro!$D:$D,A1778,Detalhe_Registro!$E:$E,B1778,Detalhe_Registro!$M:$M,"SIM"),0)</f>
        <v/>
      </c>
      <c r="H1778" s="2">
        <f>SUMIFS(Detalhe_Registro!$F:$F,Detalhe_Registro!$D:$D,A1778,Detalhe_Registro!$E:$E,B1778,Detalhe_Registro!$M:$M,"SIM")</f>
        <v/>
      </c>
      <c r="I1778" s="2">
        <f>SUMIFS(Detalhe_Registro!$G:$G,Detalhe_Registro!$D:$D,A1778,Detalhe_Registro!$E:$E,B1778,Detalhe_Registro!$M:$M,"SIM")</f>
        <v/>
      </c>
      <c r="J1778" s="2">
        <f>IF(F1778&lt;Premissas!$B$8,"&lt; 1,00",IF(F1778&lt;Premissas!$B$9,"1,00 – 1,19",IF(F1778&lt;Premissas!$B$10,"1,20 – 1,39",IF(F1778&lt;Premissas!$B$11,"1,40 – 1,59",IF(F1778&lt;Premissas!$B$12,"1,60 – 1,99","≥ 2,00")))))</f>
        <v/>
      </c>
      <c r="K1778" s="5">
        <f>IF(F1778&lt;Premissas!$B$8,Premissas!$B$13,IF(F1778&lt;Premissas!$B$9,Premissas!$B$14,IF(F1778&lt;Premissas!$B$10,Premissas!$B$15,IF(F1778&lt;Premissas!$B$11,Premissas!$B$16,IF(F1778&lt;Premissas!$B$12,Premissas!$B$17,Premissas!$B$18)))))</f>
        <v/>
      </c>
      <c r="L1778" s="5">
        <f>K1778/Premissas!$B$4</f>
        <v/>
      </c>
      <c r="M1778" s="2">
        <f>IF(K1778=Premissas!$B$18,"SIM","NÃO")</f>
        <v/>
      </c>
    </row>
    <row r="1779">
      <c r="A1779" s="2" t="inlineStr">
        <is>
          <t>6014330</t>
        </is>
      </c>
      <c r="B1779" s="2" t="inlineStr">
        <is>
          <t>Okechukwu Chigbu</t>
        </is>
      </c>
      <c r="C1779" s="2" t="n">
        <v>1965</v>
      </c>
      <c r="D1779" s="2">
        <f>IFERROR(TEXTJOIN(" | ",TRUE,UNIQUE(FILTER(Detalhe_Registro!$C:$C,(Detalhe_Registro!$D:$D=A1779)*(Detalhe_Registro!$E:$E=B1779)*(Detalhe_Registro!$M:$M="SIM")))),"")</f>
        <v/>
      </c>
      <c r="E1779" s="2">
        <f>COUNTIFS(Detalhe_Registro!$D:$D,A1779,Detalhe_Registro!$E:$E,B1779,Detalhe_Registro!$M:$M,"SIM")</f>
        <v/>
      </c>
      <c r="F1779" s="2">
        <f>IFERROR(MAXIFS(Detalhe_Registro!$N:$N,Detalhe_Registro!$D:$D,A1779,Detalhe_Registro!$E:$E,B1779,Detalhe_Registro!$M:$M,"SIM"),0)</f>
        <v/>
      </c>
      <c r="G1779" s="2">
        <f>IFERROR(AVERAGEIFS(Detalhe_Registro!$N:$N,Detalhe_Registro!$D:$D,A1779,Detalhe_Registro!$E:$E,B1779,Detalhe_Registro!$M:$M,"SIM"),0)</f>
        <v/>
      </c>
      <c r="H1779" s="2">
        <f>SUMIFS(Detalhe_Registro!$F:$F,Detalhe_Registro!$D:$D,A1779,Detalhe_Registro!$E:$E,B1779,Detalhe_Registro!$M:$M,"SIM")</f>
        <v/>
      </c>
      <c r="I1779" s="2">
        <f>SUMIFS(Detalhe_Registro!$G:$G,Detalhe_Registro!$D:$D,A1779,Detalhe_Registro!$E:$E,B1779,Detalhe_Registro!$M:$M,"SIM")</f>
        <v/>
      </c>
      <c r="J1779" s="2">
        <f>IF(F1779&lt;Premissas!$B$8,"&lt; 1,00",IF(F1779&lt;Premissas!$B$9,"1,00 – 1,19",IF(F1779&lt;Premissas!$B$10,"1,20 – 1,39",IF(F1779&lt;Premissas!$B$11,"1,40 – 1,59",IF(F1779&lt;Premissas!$B$12,"1,60 – 1,99","≥ 2,00")))))</f>
        <v/>
      </c>
      <c r="K1779" s="5">
        <f>IF(F1779&lt;Premissas!$B$8,Premissas!$B$13,IF(F1779&lt;Premissas!$B$9,Premissas!$B$14,IF(F1779&lt;Premissas!$B$10,Premissas!$B$15,IF(F1779&lt;Premissas!$B$11,Premissas!$B$16,IF(F1779&lt;Premissas!$B$12,Premissas!$B$17,Premissas!$B$18)))))</f>
        <v/>
      </c>
      <c r="L1779" s="5">
        <f>K1779/Premissas!$B$4</f>
        <v/>
      </c>
      <c r="M1779" s="2">
        <f>IF(K1779=Premissas!$B$18,"SIM","NÃO")</f>
        <v/>
      </c>
    </row>
    <row r="1780">
      <c r="A1780" s="2" t="inlineStr">
        <is>
          <t>6016286</t>
        </is>
      </c>
      <c r="B1780" s="2" t="inlineStr">
        <is>
          <t>Onwubiko Uzochukwu Michael</t>
        </is>
      </c>
      <c r="C1780" s="2" t="n">
        <v>1965</v>
      </c>
      <c r="D1780" s="2">
        <f>IFERROR(TEXTJOIN(" | ",TRUE,UNIQUE(FILTER(Detalhe_Registro!$C:$C,(Detalhe_Registro!$D:$D=A1780)*(Detalhe_Registro!$E:$E=B1780)*(Detalhe_Registro!$M:$M="SIM")))),"")</f>
        <v/>
      </c>
      <c r="E1780" s="2">
        <f>COUNTIFS(Detalhe_Registro!$D:$D,A1780,Detalhe_Registro!$E:$E,B1780,Detalhe_Registro!$M:$M,"SIM")</f>
        <v/>
      </c>
      <c r="F1780" s="2">
        <f>IFERROR(MAXIFS(Detalhe_Registro!$N:$N,Detalhe_Registro!$D:$D,A1780,Detalhe_Registro!$E:$E,B1780,Detalhe_Registro!$M:$M,"SIM"),0)</f>
        <v/>
      </c>
      <c r="G1780" s="2">
        <f>IFERROR(AVERAGEIFS(Detalhe_Registro!$N:$N,Detalhe_Registro!$D:$D,A1780,Detalhe_Registro!$E:$E,B1780,Detalhe_Registro!$M:$M,"SIM"),0)</f>
        <v/>
      </c>
      <c r="H1780" s="2">
        <f>SUMIFS(Detalhe_Registro!$F:$F,Detalhe_Registro!$D:$D,A1780,Detalhe_Registro!$E:$E,B1780,Detalhe_Registro!$M:$M,"SIM")</f>
        <v/>
      </c>
      <c r="I1780" s="2">
        <f>SUMIFS(Detalhe_Registro!$G:$G,Detalhe_Registro!$D:$D,A1780,Detalhe_Registro!$E:$E,B1780,Detalhe_Registro!$M:$M,"SIM")</f>
        <v/>
      </c>
      <c r="J1780" s="2">
        <f>IF(F1780&lt;Premissas!$B$8,"&lt; 1,00",IF(F1780&lt;Premissas!$B$9,"1,00 – 1,19",IF(F1780&lt;Premissas!$B$10,"1,20 – 1,39",IF(F1780&lt;Premissas!$B$11,"1,40 – 1,59",IF(F1780&lt;Premissas!$B$12,"1,60 – 1,99","≥ 2,00")))))</f>
        <v/>
      </c>
      <c r="K1780" s="5">
        <f>IF(F1780&lt;Premissas!$B$8,Premissas!$B$13,IF(F1780&lt;Premissas!$B$9,Premissas!$B$14,IF(F1780&lt;Premissas!$B$10,Premissas!$B$15,IF(F1780&lt;Premissas!$B$11,Premissas!$B$16,IF(F1780&lt;Premissas!$B$12,Premissas!$B$17,Premissas!$B$18)))))</f>
        <v/>
      </c>
      <c r="L1780" s="5">
        <f>K1780/Premissas!$B$4</f>
        <v/>
      </c>
      <c r="M1780" s="2">
        <f>IF(K1780=Premissas!$B$18,"SIM","NÃO")</f>
        <v/>
      </c>
    </row>
    <row r="1781">
      <c r="A1781" s="2" t="inlineStr">
        <is>
          <t>667361</t>
        </is>
      </c>
      <c r="B1781" s="2" t="inlineStr">
        <is>
          <t>Orlando Vieira De Sa</t>
        </is>
      </c>
      <c r="C1781" s="2" t="n">
        <v>1965</v>
      </c>
      <c r="D1781" s="2">
        <f>IFERROR(TEXTJOIN(" | ",TRUE,UNIQUE(FILTER(Detalhe_Registro!$C:$C,(Detalhe_Registro!$D:$D=A1781)*(Detalhe_Registro!$E:$E=B1781)*(Detalhe_Registro!$M:$M="SIM")))),"")</f>
        <v/>
      </c>
      <c r="E1781" s="2">
        <f>COUNTIFS(Detalhe_Registro!$D:$D,A1781,Detalhe_Registro!$E:$E,B1781,Detalhe_Registro!$M:$M,"SIM")</f>
        <v/>
      </c>
      <c r="F1781" s="2">
        <f>IFERROR(MAXIFS(Detalhe_Registro!$N:$N,Detalhe_Registro!$D:$D,A1781,Detalhe_Registro!$E:$E,B1781,Detalhe_Registro!$M:$M,"SIM"),0)</f>
        <v/>
      </c>
      <c r="G1781" s="2">
        <f>IFERROR(AVERAGEIFS(Detalhe_Registro!$N:$N,Detalhe_Registro!$D:$D,A1781,Detalhe_Registro!$E:$E,B1781,Detalhe_Registro!$M:$M,"SIM"),0)</f>
        <v/>
      </c>
      <c r="H1781" s="2">
        <f>SUMIFS(Detalhe_Registro!$F:$F,Detalhe_Registro!$D:$D,A1781,Detalhe_Registro!$E:$E,B1781,Detalhe_Registro!$M:$M,"SIM")</f>
        <v/>
      </c>
      <c r="I1781" s="2">
        <f>SUMIFS(Detalhe_Registro!$G:$G,Detalhe_Registro!$D:$D,A1781,Detalhe_Registro!$E:$E,B1781,Detalhe_Registro!$M:$M,"SIM")</f>
        <v/>
      </c>
      <c r="J1781" s="2">
        <f>IF(F1781&lt;Premissas!$B$8,"&lt; 1,00",IF(F1781&lt;Premissas!$B$9,"1,00 – 1,19",IF(F1781&lt;Premissas!$B$10,"1,20 – 1,39",IF(F1781&lt;Premissas!$B$11,"1,40 – 1,59",IF(F1781&lt;Premissas!$B$12,"1,60 – 1,99","≥ 2,00")))))</f>
        <v/>
      </c>
      <c r="K1781" s="5">
        <f>IF(F1781&lt;Premissas!$B$8,Premissas!$B$13,IF(F1781&lt;Premissas!$B$9,Premissas!$B$14,IF(F1781&lt;Premissas!$B$10,Premissas!$B$15,IF(F1781&lt;Premissas!$B$11,Premissas!$B$16,IF(F1781&lt;Premissas!$B$12,Premissas!$B$17,Premissas!$B$18)))))</f>
        <v/>
      </c>
      <c r="L1781" s="5">
        <f>K1781/Premissas!$B$4</f>
        <v/>
      </c>
      <c r="M1781" s="2">
        <f>IF(K1781=Premissas!$B$18,"SIM","NÃO")</f>
        <v/>
      </c>
    </row>
    <row r="1782">
      <c r="A1782" s="2" t="inlineStr">
        <is>
          <t>449713</t>
        </is>
      </c>
      <c r="B1782" s="2" t="inlineStr">
        <is>
          <t>Osmar Francisco Da Cunha</t>
        </is>
      </c>
      <c r="C1782" s="2" t="n">
        <v>1965</v>
      </c>
      <c r="D1782" s="2">
        <f>IFERROR(TEXTJOIN(" | ",TRUE,UNIQUE(FILTER(Detalhe_Registro!$C:$C,(Detalhe_Registro!$D:$D=A1782)*(Detalhe_Registro!$E:$E=B1782)*(Detalhe_Registro!$M:$M="SIM")))),"")</f>
        <v/>
      </c>
      <c r="E1782" s="2">
        <f>COUNTIFS(Detalhe_Registro!$D:$D,A1782,Detalhe_Registro!$E:$E,B1782,Detalhe_Registro!$M:$M,"SIM")</f>
        <v/>
      </c>
      <c r="F1782" s="2">
        <f>IFERROR(MAXIFS(Detalhe_Registro!$N:$N,Detalhe_Registro!$D:$D,A1782,Detalhe_Registro!$E:$E,B1782,Detalhe_Registro!$M:$M,"SIM"),0)</f>
        <v/>
      </c>
      <c r="G1782" s="2">
        <f>IFERROR(AVERAGEIFS(Detalhe_Registro!$N:$N,Detalhe_Registro!$D:$D,A1782,Detalhe_Registro!$E:$E,B1782,Detalhe_Registro!$M:$M,"SIM"),0)</f>
        <v/>
      </c>
      <c r="H1782" s="2">
        <f>SUMIFS(Detalhe_Registro!$F:$F,Detalhe_Registro!$D:$D,A1782,Detalhe_Registro!$E:$E,B1782,Detalhe_Registro!$M:$M,"SIM")</f>
        <v/>
      </c>
      <c r="I1782" s="2">
        <f>SUMIFS(Detalhe_Registro!$G:$G,Detalhe_Registro!$D:$D,A1782,Detalhe_Registro!$E:$E,B1782,Detalhe_Registro!$M:$M,"SIM")</f>
        <v/>
      </c>
      <c r="J1782" s="2">
        <f>IF(F1782&lt;Premissas!$B$8,"&lt; 1,00",IF(F1782&lt;Premissas!$B$9,"1,00 – 1,19",IF(F1782&lt;Premissas!$B$10,"1,20 – 1,39",IF(F1782&lt;Premissas!$B$11,"1,40 – 1,59",IF(F1782&lt;Premissas!$B$12,"1,60 – 1,99","≥ 2,00")))))</f>
        <v/>
      </c>
      <c r="K1782" s="5">
        <f>IF(F1782&lt;Premissas!$B$8,Premissas!$B$13,IF(F1782&lt;Premissas!$B$9,Premissas!$B$14,IF(F1782&lt;Premissas!$B$10,Premissas!$B$15,IF(F1782&lt;Premissas!$B$11,Premissas!$B$16,IF(F1782&lt;Premissas!$B$12,Premissas!$B$17,Premissas!$B$18)))))</f>
        <v/>
      </c>
      <c r="L1782" s="5">
        <f>K1782/Premissas!$B$4</f>
        <v/>
      </c>
      <c r="M1782" s="2">
        <f>IF(K1782=Premissas!$B$18,"SIM","NÃO")</f>
        <v/>
      </c>
    </row>
    <row r="1783">
      <c r="A1783" s="2" t="inlineStr">
        <is>
          <t>5995027</t>
        </is>
      </c>
      <c r="B1783" s="2" t="inlineStr">
        <is>
          <t>Otavio Bueno De Almeida</t>
        </is>
      </c>
      <c r="C1783" s="2" t="n">
        <v>1965</v>
      </c>
      <c r="D1783" s="2">
        <f>IFERROR(TEXTJOIN(" | ",TRUE,UNIQUE(FILTER(Detalhe_Registro!$C:$C,(Detalhe_Registro!$D:$D=A1783)*(Detalhe_Registro!$E:$E=B1783)*(Detalhe_Registro!$M:$M="SIM")))),"")</f>
        <v/>
      </c>
      <c r="E1783" s="2">
        <f>COUNTIFS(Detalhe_Registro!$D:$D,A1783,Detalhe_Registro!$E:$E,B1783,Detalhe_Registro!$M:$M,"SIM")</f>
        <v/>
      </c>
      <c r="F1783" s="2">
        <f>IFERROR(MAXIFS(Detalhe_Registro!$N:$N,Detalhe_Registro!$D:$D,A1783,Detalhe_Registro!$E:$E,B1783,Detalhe_Registro!$M:$M,"SIM"),0)</f>
        <v/>
      </c>
      <c r="G1783" s="2">
        <f>IFERROR(AVERAGEIFS(Detalhe_Registro!$N:$N,Detalhe_Registro!$D:$D,A1783,Detalhe_Registro!$E:$E,B1783,Detalhe_Registro!$M:$M,"SIM"),0)</f>
        <v/>
      </c>
      <c r="H1783" s="2">
        <f>SUMIFS(Detalhe_Registro!$F:$F,Detalhe_Registro!$D:$D,A1783,Detalhe_Registro!$E:$E,B1783,Detalhe_Registro!$M:$M,"SIM")</f>
        <v/>
      </c>
      <c r="I1783" s="2">
        <f>SUMIFS(Detalhe_Registro!$G:$G,Detalhe_Registro!$D:$D,A1783,Detalhe_Registro!$E:$E,B1783,Detalhe_Registro!$M:$M,"SIM")</f>
        <v/>
      </c>
      <c r="J1783" s="2">
        <f>IF(F1783&lt;Premissas!$B$8,"&lt; 1,00",IF(F1783&lt;Premissas!$B$9,"1,00 – 1,19",IF(F1783&lt;Premissas!$B$10,"1,20 – 1,39",IF(F1783&lt;Premissas!$B$11,"1,40 – 1,59",IF(F1783&lt;Premissas!$B$12,"1,60 – 1,99","≥ 2,00")))))</f>
        <v/>
      </c>
      <c r="K1783" s="5">
        <f>IF(F1783&lt;Premissas!$B$8,Premissas!$B$13,IF(F1783&lt;Premissas!$B$9,Premissas!$B$14,IF(F1783&lt;Premissas!$B$10,Premissas!$B$15,IF(F1783&lt;Premissas!$B$11,Premissas!$B$16,IF(F1783&lt;Premissas!$B$12,Premissas!$B$17,Premissas!$B$18)))))</f>
        <v/>
      </c>
      <c r="L1783" s="5">
        <f>K1783/Premissas!$B$4</f>
        <v/>
      </c>
      <c r="M1783" s="2">
        <f>IF(K1783=Premissas!$B$18,"SIM","NÃO")</f>
        <v/>
      </c>
    </row>
    <row r="1784">
      <c r="A1784" s="2" t="inlineStr">
        <is>
          <t>5600740</t>
        </is>
      </c>
      <c r="B1784" s="2" t="inlineStr">
        <is>
          <t>PALOMA DIAS</t>
        </is>
      </c>
      <c r="C1784" s="2" t="n">
        <v>1965</v>
      </c>
      <c r="D1784" s="2">
        <f>IFERROR(TEXTJOIN(" | ",TRUE,UNIQUE(FILTER(Detalhe_Registro!$C:$C,(Detalhe_Registro!$D:$D=A1784)*(Detalhe_Registro!$E:$E=B1784)*(Detalhe_Registro!$M:$M="SIM")))),"")</f>
        <v/>
      </c>
      <c r="E1784" s="2">
        <f>COUNTIFS(Detalhe_Registro!$D:$D,A1784,Detalhe_Registro!$E:$E,B1784,Detalhe_Registro!$M:$M,"SIM")</f>
        <v/>
      </c>
      <c r="F1784" s="2">
        <f>IFERROR(MAXIFS(Detalhe_Registro!$N:$N,Detalhe_Registro!$D:$D,A1784,Detalhe_Registro!$E:$E,B1784,Detalhe_Registro!$M:$M,"SIM"),0)</f>
        <v/>
      </c>
      <c r="G1784" s="2">
        <f>IFERROR(AVERAGEIFS(Detalhe_Registro!$N:$N,Detalhe_Registro!$D:$D,A1784,Detalhe_Registro!$E:$E,B1784,Detalhe_Registro!$M:$M,"SIM"),0)</f>
        <v/>
      </c>
      <c r="H1784" s="2">
        <f>SUMIFS(Detalhe_Registro!$F:$F,Detalhe_Registro!$D:$D,A1784,Detalhe_Registro!$E:$E,B1784,Detalhe_Registro!$M:$M,"SIM")</f>
        <v/>
      </c>
      <c r="I1784" s="2">
        <f>SUMIFS(Detalhe_Registro!$G:$G,Detalhe_Registro!$D:$D,A1784,Detalhe_Registro!$E:$E,B1784,Detalhe_Registro!$M:$M,"SIM")</f>
        <v/>
      </c>
      <c r="J1784" s="2">
        <f>IF(F1784&lt;Premissas!$B$8,"&lt; 1,00",IF(F1784&lt;Premissas!$B$9,"1,00 – 1,19",IF(F1784&lt;Premissas!$B$10,"1,20 – 1,39",IF(F1784&lt;Premissas!$B$11,"1,40 – 1,59",IF(F1784&lt;Premissas!$B$12,"1,60 – 1,99","≥ 2,00")))))</f>
        <v/>
      </c>
      <c r="K1784" s="5">
        <f>IF(F1784&lt;Premissas!$B$8,Premissas!$B$13,IF(F1784&lt;Premissas!$B$9,Premissas!$B$14,IF(F1784&lt;Premissas!$B$10,Premissas!$B$15,IF(F1784&lt;Premissas!$B$11,Premissas!$B$16,IF(F1784&lt;Premissas!$B$12,Premissas!$B$17,Premissas!$B$18)))))</f>
        <v/>
      </c>
      <c r="L1784" s="5">
        <f>K1784/Premissas!$B$4</f>
        <v/>
      </c>
      <c r="M1784" s="2">
        <f>IF(K1784=Premissas!$B$18,"SIM","NÃO")</f>
        <v/>
      </c>
    </row>
    <row r="1785">
      <c r="A1785" s="2" t="inlineStr">
        <is>
          <t>5840848</t>
        </is>
      </c>
      <c r="B1785" s="2" t="inlineStr">
        <is>
          <t>PAULO ALEXANDRE G. FONSECA</t>
        </is>
      </c>
      <c r="C1785" s="2" t="n">
        <v>1965</v>
      </c>
      <c r="D1785" s="2">
        <f>IFERROR(TEXTJOIN(" | ",TRUE,UNIQUE(FILTER(Detalhe_Registro!$C:$C,(Detalhe_Registro!$D:$D=A1785)*(Detalhe_Registro!$E:$E=B1785)*(Detalhe_Registro!$M:$M="SIM")))),"")</f>
        <v/>
      </c>
      <c r="E1785" s="2">
        <f>COUNTIFS(Detalhe_Registro!$D:$D,A1785,Detalhe_Registro!$E:$E,B1785,Detalhe_Registro!$M:$M,"SIM")</f>
        <v/>
      </c>
      <c r="F1785" s="2">
        <f>IFERROR(MAXIFS(Detalhe_Registro!$N:$N,Detalhe_Registro!$D:$D,A1785,Detalhe_Registro!$E:$E,B1785,Detalhe_Registro!$M:$M,"SIM"),0)</f>
        <v/>
      </c>
      <c r="G1785" s="2">
        <f>IFERROR(AVERAGEIFS(Detalhe_Registro!$N:$N,Detalhe_Registro!$D:$D,A1785,Detalhe_Registro!$E:$E,B1785,Detalhe_Registro!$M:$M,"SIM"),0)</f>
        <v/>
      </c>
      <c r="H1785" s="2">
        <f>SUMIFS(Detalhe_Registro!$F:$F,Detalhe_Registro!$D:$D,A1785,Detalhe_Registro!$E:$E,B1785,Detalhe_Registro!$M:$M,"SIM")</f>
        <v/>
      </c>
      <c r="I1785" s="2">
        <f>SUMIFS(Detalhe_Registro!$G:$G,Detalhe_Registro!$D:$D,A1785,Detalhe_Registro!$E:$E,B1785,Detalhe_Registro!$M:$M,"SIM")</f>
        <v/>
      </c>
      <c r="J1785" s="2">
        <f>IF(F1785&lt;Premissas!$B$8,"&lt; 1,00",IF(F1785&lt;Premissas!$B$9,"1,00 – 1,19",IF(F1785&lt;Premissas!$B$10,"1,20 – 1,39",IF(F1785&lt;Premissas!$B$11,"1,40 – 1,59",IF(F1785&lt;Premissas!$B$12,"1,60 – 1,99","≥ 2,00")))))</f>
        <v/>
      </c>
      <c r="K1785" s="5">
        <f>IF(F1785&lt;Premissas!$B$8,Premissas!$B$13,IF(F1785&lt;Premissas!$B$9,Premissas!$B$14,IF(F1785&lt;Premissas!$B$10,Premissas!$B$15,IF(F1785&lt;Premissas!$B$11,Premissas!$B$16,IF(F1785&lt;Premissas!$B$12,Premissas!$B$17,Premissas!$B$18)))))</f>
        <v/>
      </c>
      <c r="L1785" s="5">
        <f>K1785/Premissas!$B$4</f>
        <v/>
      </c>
      <c r="M1785" s="2">
        <f>IF(K1785=Premissas!$B$18,"SIM","NÃO")</f>
        <v/>
      </c>
    </row>
    <row r="1786">
      <c r="A1786" s="2" t="inlineStr">
        <is>
          <t>5467225</t>
        </is>
      </c>
      <c r="B1786" s="2" t="inlineStr">
        <is>
          <t>PETERSON SILVA DE OLIVEIRA</t>
        </is>
      </c>
      <c r="C1786" s="2" t="n">
        <v>1965</v>
      </c>
      <c r="D1786" s="2">
        <f>IFERROR(TEXTJOIN(" | ",TRUE,UNIQUE(FILTER(Detalhe_Registro!$C:$C,(Detalhe_Registro!$D:$D=A1786)*(Detalhe_Registro!$E:$E=B1786)*(Detalhe_Registro!$M:$M="SIM")))),"")</f>
        <v/>
      </c>
      <c r="E1786" s="2">
        <f>COUNTIFS(Detalhe_Registro!$D:$D,A1786,Detalhe_Registro!$E:$E,B1786,Detalhe_Registro!$M:$M,"SIM")</f>
        <v/>
      </c>
      <c r="F1786" s="2">
        <f>IFERROR(MAXIFS(Detalhe_Registro!$N:$N,Detalhe_Registro!$D:$D,A1786,Detalhe_Registro!$E:$E,B1786,Detalhe_Registro!$M:$M,"SIM"),0)</f>
        <v/>
      </c>
      <c r="G1786" s="2">
        <f>IFERROR(AVERAGEIFS(Detalhe_Registro!$N:$N,Detalhe_Registro!$D:$D,A1786,Detalhe_Registro!$E:$E,B1786,Detalhe_Registro!$M:$M,"SIM"),0)</f>
        <v/>
      </c>
      <c r="H1786" s="2">
        <f>SUMIFS(Detalhe_Registro!$F:$F,Detalhe_Registro!$D:$D,A1786,Detalhe_Registro!$E:$E,B1786,Detalhe_Registro!$M:$M,"SIM")</f>
        <v/>
      </c>
      <c r="I1786" s="2">
        <f>SUMIFS(Detalhe_Registro!$G:$G,Detalhe_Registro!$D:$D,A1786,Detalhe_Registro!$E:$E,B1786,Detalhe_Registro!$M:$M,"SIM")</f>
        <v/>
      </c>
      <c r="J1786" s="2">
        <f>IF(F1786&lt;Premissas!$B$8,"&lt; 1,00",IF(F1786&lt;Premissas!$B$9,"1,00 – 1,19",IF(F1786&lt;Premissas!$B$10,"1,20 – 1,39",IF(F1786&lt;Premissas!$B$11,"1,40 – 1,59",IF(F1786&lt;Premissas!$B$12,"1,60 – 1,99","≥ 2,00")))))</f>
        <v/>
      </c>
      <c r="K1786" s="5">
        <f>IF(F1786&lt;Premissas!$B$8,Premissas!$B$13,IF(F1786&lt;Premissas!$B$9,Premissas!$B$14,IF(F1786&lt;Premissas!$B$10,Premissas!$B$15,IF(F1786&lt;Premissas!$B$11,Premissas!$B$16,IF(F1786&lt;Premissas!$B$12,Premissas!$B$17,Premissas!$B$18)))))</f>
        <v/>
      </c>
      <c r="L1786" s="5">
        <f>K1786/Premissas!$B$4</f>
        <v/>
      </c>
      <c r="M1786" s="2">
        <f>IF(K1786=Premissas!$B$18,"SIM","NÃO")</f>
        <v/>
      </c>
    </row>
    <row r="1787">
      <c r="A1787" s="2" t="inlineStr">
        <is>
          <t>5980119</t>
        </is>
      </c>
      <c r="B1787" s="2" t="inlineStr">
        <is>
          <t>Pablo Henrique Oliveira De Jesus</t>
        </is>
      </c>
      <c r="C1787" s="2" t="n">
        <v>1965</v>
      </c>
      <c r="D1787" s="2">
        <f>IFERROR(TEXTJOIN(" | ",TRUE,UNIQUE(FILTER(Detalhe_Registro!$C:$C,(Detalhe_Registro!$D:$D=A1787)*(Detalhe_Registro!$E:$E=B1787)*(Detalhe_Registro!$M:$M="SIM")))),"")</f>
        <v/>
      </c>
      <c r="E1787" s="2">
        <f>COUNTIFS(Detalhe_Registro!$D:$D,A1787,Detalhe_Registro!$E:$E,B1787,Detalhe_Registro!$M:$M,"SIM")</f>
        <v/>
      </c>
      <c r="F1787" s="2">
        <f>IFERROR(MAXIFS(Detalhe_Registro!$N:$N,Detalhe_Registro!$D:$D,A1787,Detalhe_Registro!$E:$E,B1787,Detalhe_Registro!$M:$M,"SIM"),0)</f>
        <v/>
      </c>
      <c r="G1787" s="2">
        <f>IFERROR(AVERAGEIFS(Detalhe_Registro!$N:$N,Detalhe_Registro!$D:$D,A1787,Detalhe_Registro!$E:$E,B1787,Detalhe_Registro!$M:$M,"SIM"),0)</f>
        <v/>
      </c>
      <c r="H1787" s="2">
        <f>SUMIFS(Detalhe_Registro!$F:$F,Detalhe_Registro!$D:$D,A1787,Detalhe_Registro!$E:$E,B1787,Detalhe_Registro!$M:$M,"SIM")</f>
        <v/>
      </c>
      <c r="I1787" s="2">
        <f>SUMIFS(Detalhe_Registro!$G:$G,Detalhe_Registro!$D:$D,A1787,Detalhe_Registro!$E:$E,B1787,Detalhe_Registro!$M:$M,"SIM")</f>
        <v/>
      </c>
      <c r="J1787" s="2">
        <f>IF(F1787&lt;Premissas!$B$8,"&lt; 1,00",IF(F1787&lt;Premissas!$B$9,"1,00 – 1,19",IF(F1787&lt;Premissas!$B$10,"1,20 – 1,39",IF(F1787&lt;Premissas!$B$11,"1,40 – 1,59",IF(F1787&lt;Premissas!$B$12,"1,60 – 1,99","≥ 2,00")))))</f>
        <v/>
      </c>
      <c r="K1787" s="5">
        <f>IF(F1787&lt;Premissas!$B$8,Premissas!$B$13,IF(F1787&lt;Premissas!$B$9,Premissas!$B$14,IF(F1787&lt;Premissas!$B$10,Premissas!$B$15,IF(F1787&lt;Premissas!$B$11,Premissas!$B$16,IF(F1787&lt;Premissas!$B$12,Premissas!$B$17,Premissas!$B$18)))))</f>
        <v/>
      </c>
      <c r="L1787" s="5">
        <f>K1787/Premissas!$B$4</f>
        <v/>
      </c>
      <c r="M1787" s="2">
        <f>IF(K1787=Premissas!$B$18,"SIM","NÃO")</f>
        <v/>
      </c>
    </row>
    <row r="1788">
      <c r="A1788" s="2" t="inlineStr">
        <is>
          <t>6010539</t>
        </is>
      </c>
      <c r="B1788" s="2" t="inlineStr">
        <is>
          <t>Paul Madueke Nwatu</t>
        </is>
      </c>
      <c r="C1788" s="2" t="n">
        <v>1965</v>
      </c>
      <c r="D1788" s="2">
        <f>IFERROR(TEXTJOIN(" | ",TRUE,UNIQUE(FILTER(Detalhe_Registro!$C:$C,(Detalhe_Registro!$D:$D=A1788)*(Detalhe_Registro!$E:$E=B1788)*(Detalhe_Registro!$M:$M="SIM")))),"")</f>
        <v/>
      </c>
      <c r="E1788" s="2">
        <f>COUNTIFS(Detalhe_Registro!$D:$D,A1788,Detalhe_Registro!$E:$E,B1788,Detalhe_Registro!$M:$M,"SIM")</f>
        <v/>
      </c>
      <c r="F1788" s="2">
        <f>IFERROR(MAXIFS(Detalhe_Registro!$N:$N,Detalhe_Registro!$D:$D,A1788,Detalhe_Registro!$E:$E,B1788,Detalhe_Registro!$M:$M,"SIM"),0)</f>
        <v/>
      </c>
      <c r="G1788" s="2">
        <f>IFERROR(AVERAGEIFS(Detalhe_Registro!$N:$N,Detalhe_Registro!$D:$D,A1788,Detalhe_Registro!$E:$E,B1788,Detalhe_Registro!$M:$M,"SIM"),0)</f>
        <v/>
      </c>
      <c r="H1788" s="2">
        <f>SUMIFS(Detalhe_Registro!$F:$F,Detalhe_Registro!$D:$D,A1788,Detalhe_Registro!$E:$E,B1788,Detalhe_Registro!$M:$M,"SIM")</f>
        <v/>
      </c>
      <c r="I1788" s="2">
        <f>SUMIFS(Detalhe_Registro!$G:$G,Detalhe_Registro!$D:$D,A1788,Detalhe_Registro!$E:$E,B1788,Detalhe_Registro!$M:$M,"SIM")</f>
        <v/>
      </c>
      <c r="J1788" s="2">
        <f>IF(F1788&lt;Premissas!$B$8,"&lt; 1,00",IF(F1788&lt;Premissas!$B$9,"1,00 – 1,19",IF(F1788&lt;Premissas!$B$10,"1,20 – 1,39",IF(F1788&lt;Premissas!$B$11,"1,40 – 1,59",IF(F1788&lt;Premissas!$B$12,"1,60 – 1,99","≥ 2,00")))))</f>
        <v/>
      </c>
      <c r="K1788" s="5">
        <f>IF(F1788&lt;Premissas!$B$8,Premissas!$B$13,IF(F1788&lt;Premissas!$B$9,Premissas!$B$14,IF(F1788&lt;Premissas!$B$10,Premissas!$B$15,IF(F1788&lt;Premissas!$B$11,Premissas!$B$16,IF(F1788&lt;Premissas!$B$12,Premissas!$B$17,Premissas!$B$18)))))</f>
        <v/>
      </c>
      <c r="L1788" s="5">
        <f>K1788/Premissas!$B$4</f>
        <v/>
      </c>
      <c r="M1788" s="2">
        <f>IF(K1788=Premissas!$B$18,"SIM","NÃO")</f>
        <v/>
      </c>
    </row>
    <row r="1789">
      <c r="A1789" s="2" t="inlineStr">
        <is>
          <t>617148</t>
        </is>
      </c>
      <c r="B1789" s="2" t="inlineStr">
        <is>
          <t>Paulo Afonso De Farias</t>
        </is>
      </c>
      <c r="C1789" s="2" t="n">
        <v>1965</v>
      </c>
      <c r="D1789" s="2">
        <f>IFERROR(TEXTJOIN(" | ",TRUE,UNIQUE(FILTER(Detalhe_Registro!$C:$C,(Detalhe_Registro!$D:$D=A1789)*(Detalhe_Registro!$E:$E=B1789)*(Detalhe_Registro!$M:$M="SIM")))),"")</f>
        <v/>
      </c>
      <c r="E1789" s="2">
        <f>COUNTIFS(Detalhe_Registro!$D:$D,A1789,Detalhe_Registro!$E:$E,B1789,Detalhe_Registro!$M:$M,"SIM")</f>
        <v/>
      </c>
      <c r="F1789" s="2">
        <f>IFERROR(MAXIFS(Detalhe_Registro!$N:$N,Detalhe_Registro!$D:$D,A1789,Detalhe_Registro!$E:$E,B1789,Detalhe_Registro!$M:$M,"SIM"),0)</f>
        <v/>
      </c>
      <c r="G1789" s="2">
        <f>IFERROR(AVERAGEIFS(Detalhe_Registro!$N:$N,Detalhe_Registro!$D:$D,A1789,Detalhe_Registro!$E:$E,B1789,Detalhe_Registro!$M:$M,"SIM"),0)</f>
        <v/>
      </c>
      <c r="H1789" s="2">
        <f>SUMIFS(Detalhe_Registro!$F:$F,Detalhe_Registro!$D:$D,A1789,Detalhe_Registro!$E:$E,B1789,Detalhe_Registro!$M:$M,"SIM")</f>
        <v/>
      </c>
      <c r="I1789" s="2">
        <f>SUMIFS(Detalhe_Registro!$G:$G,Detalhe_Registro!$D:$D,A1789,Detalhe_Registro!$E:$E,B1789,Detalhe_Registro!$M:$M,"SIM")</f>
        <v/>
      </c>
      <c r="J1789" s="2">
        <f>IF(F1789&lt;Premissas!$B$8,"&lt; 1,00",IF(F1789&lt;Premissas!$B$9,"1,00 – 1,19",IF(F1789&lt;Premissas!$B$10,"1,20 – 1,39",IF(F1789&lt;Premissas!$B$11,"1,40 – 1,59",IF(F1789&lt;Premissas!$B$12,"1,60 – 1,99","≥ 2,00")))))</f>
        <v/>
      </c>
      <c r="K1789" s="5">
        <f>IF(F1789&lt;Premissas!$B$8,Premissas!$B$13,IF(F1789&lt;Premissas!$B$9,Premissas!$B$14,IF(F1789&lt;Premissas!$B$10,Premissas!$B$15,IF(F1789&lt;Premissas!$B$11,Premissas!$B$16,IF(F1789&lt;Premissas!$B$12,Premissas!$B$17,Premissas!$B$18)))))</f>
        <v/>
      </c>
      <c r="L1789" s="5">
        <f>K1789/Premissas!$B$4</f>
        <v/>
      </c>
      <c r="M1789" s="2">
        <f>IF(K1789=Premissas!$B$18,"SIM","NÃO")</f>
        <v/>
      </c>
    </row>
    <row r="1790">
      <c r="A1790" s="2" t="inlineStr">
        <is>
          <t>377972</t>
        </is>
      </c>
      <c r="B1790" s="2" t="inlineStr">
        <is>
          <t>Paulo Duarte Pereira</t>
        </is>
      </c>
      <c r="C1790" s="2" t="n">
        <v>1965</v>
      </c>
      <c r="D1790" s="2">
        <f>IFERROR(TEXTJOIN(" | ",TRUE,UNIQUE(FILTER(Detalhe_Registro!$C:$C,(Detalhe_Registro!$D:$D=A1790)*(Detalhe_Registro!$E:$E=B1790)*(Detalhe_Registro!$M:$M="SIM")))),"")</f>
        <v/>
      </c>
      <c r="E1790" s="2">
        <f>COUNTIFS(Detalhe_Registro!$D:$D,A1790,Detalhe_Registro!$E:$E,B1790,Detalhe_Registro!$M:$M,"SIM")</f>
        <v/>
      </c>
      <c r="F1790" s="2">
        <f>IFERROR(MAXIFS(Detalhe_Registro!$N:$N,Detalhe_Registro!$D:$D,A1790,Detalhe_Registro!$E:$E,B1790,Detalhe_Registro!$M:$M,"SIM"),0)</f>
        <v/>
      </c>
      <c r="G1790" s="2">
        <f>IFERROR(AVERAGEIFS(Detalhe_Registro!$N:$N,Detalhe_Registro!$D:$D,A1790,Detalhe_Registro!$E:$E,B1790,Detalhe_Registro!$M:$M,"SIM"),0)</f>
        <v/>
      </c>
      <c r="H1790" s="2">
        <f>SUMIFS(Detalhe_Registro!$F:$F,Detalhe_Registro!$D:$D,A1790,Detalhe_Registro!$E:$E,B1790,Detalhe_Registro!$M:$M,"SIM")</f>
        <v/>
      </c>
      <c r="I1790" s="2">
        <f>SUMIFS(Detalhe_Registro!$G:$G,Detalhe_Registro!$D:$D,A1790,Detalhe_Registro!$E:$E,B1790,Detalhe_Registro!$M:$M,"SIM")</f>
        <v/>
      </c>
      <c r="J1790" s="2">
        <f>IF(F1790&lt;Premissas!$B$8,"&lt; 1,00",IF(F1790&lt;Premissas!$B$9,"1,00 – 1,19",IF(F1790&lt;Premissas!$B$10,"1,20 – 1,39",IF(F1790&lt;Premissas!$B$11,"1,40 – 1,59",IF(F1790&lt;Premissas!$B$12,"1,60 – 1,99","≥ 2,00")))))</f>
        <v/>
      </c>
      <c r="K1790" s="5">
        <f>IF(F1790&lt;Premissas!$B$8,Premissas!$B$13,IF(F1790&lt;Premissas!$B$9,Premissas!$B$14,IF(F1790&lt;Premissas!$B$10,Premissas!$B$15,IF(F1790&lt;Premissas!$B$11,Premissas!$B$16,IF(F1790&lt;Premissas!$B$12,Premissas!$B$17,Premissas!$B$18)))))</f>
        <v/>
      </c>
      <c r="L1790" s="5">
        <f>K1790/Premissas!$B$4</f>
        <v/>
      </c>
      <c r="M1790" s="2">
        <f>IF(K1790=Premissas!$B$18,"SIM","NÃO")</f>
        <v/>
      </c>
    </row>
    <row r="1791">
      <c r="A1791" s="2" t="inlineStr">
        <is>
          <t>6016375</t>
        </is>
      </c>
      <c r="B1791" s="2" t="inlineStr">
        <is>
          <t>Paulo Henrique Alves Da Silva</t>
        </is>
      </c>
      <c r="C1791" s="2" t="n">
        <v>1965</v>
      </c>
      <c r="D1791" s="2">
        <f>IFERROR(TEXTJOIN(" | ",TRUE,UNIQUE(FILTER(Detalhe_Registro!$C:$C,(Detalhe_Registro!$D:$D=A1791)*(Detalhe_Registro!$E:$E=B1791)*(Detalhe_Registro!$M:$M="SIM")))),"")</f>
        <v/>
      </c>
      <c r="E1791" s="2">
        <f>COUNTIFS(Detalhe_Registro!$D:$D,A1791,Detalhe_Registro!$E:$E,B1791,Detalhe_Registro!$M:$M,"SIM")</f>
        <v/>
      </c>
      <c r="F1791" s="2">
        <f>IFERROR(MAXIFS(Detalhe_Registro!$N:$N,Detalhe_Registro!$D:$D,A1791,Detalhe_Registro!$E:$E,B1791,Detalhe_Registro!$M:$M,"SIM"),0)</f>
        <v/>
      </c>
      <c r="G1791" s="2">
        <f>IFERROR(AVERAGEIFS(Detalhe_Registro!$N:$N,Detalhe_Registro!$D:$D,A1791,Detalhe_Registro!$E:$E,B1791,Detalhe_Registro!$M:$M,"SIM"),0)</f>
        <v/>
      </c>
      <c r="H1791" s="2">
        <f>SUMIFS(Detalhe_Registro!$F:$F,Detalhe_Registro!$D:$D,A1791,Detalhe_Registro!$E:$E,B1791,Detalhe_Registro!$M:$M,"SIM")</f>
        <v/>
      </c>
      <c r="I1791" s="2">
        <f>SUMIFS(Detalhe_Registro!$G:$G,Detalhe_Registro!$D:$D,A1791,Detalhe_Registro!$E:$E,B1791,Detalhe_Registro!$M:$M,"SIM")</f>
        <v/>
      </c>
      <c r="J1791" s="2">
        <f>IF(F1791&lt;Premissas!$B$8,"&lt; 1,00",IF(F1791&lt;Premissas!$B$9,"1,00 – 1,19",IF(F1791&lt;Premissas!$B$10,"1,20 – 1,39",IF(F1791&lt;Premissas!$B$11,"1,40 – 1,59",IF(F1791&lt;Premissas!$B$12,"1,60 – 1,99","≥ 2,00")))))</f>
        <v/>
      </c>
      <c r="K1791" s="5">
        <f>IF(F1791&lt;Premissas!$B$8,Premissas!$B$13,IF(F1791&lt;Premissas!$B$9,Premissas!$B$14,IF(F1791&lt;Premissas!$B$10,Premissas!$B$15,IF(F1791&lt;Premissas!$B$11,Premissas!$B$16,IF(F1791&lt;Premissas!$B$12,Premissas!$B$17,Premissas!$B$18)))))</f>
        <v/>
      </c>
      <c r="L1791" s="5">
        <f>K1791/Premissas!$B$4</f>
        <v/>
      </c>
      <c r="M1791" s="2">
        <f>IF(K1791=Premissas!$B$18,"SIM","NÃO")</f>
        <v/>
      </c>
    </row>
    <row r="1792">
      <c r="A1792" s="2" t="inlineStr">
        <is>
          <t>6032630</t>
        </is>
      </c>
      <c r="B1792" s="2" t="inlineStr">
        <is>
          <t>Paulo Roberto De Farias</t>
        </is>
      </c>
      <c r="C1792" s="2" t="n">
        <v>1965</v>
      </c>
      <c r="D1792" s="2">
        <f>IFERROR(TEXTJOIN(" | ",TRUE,UNIQUE(FILTER(Detalhe_Registro!$C:$C,(Detalhe_Registro!$D:$D=A1792)*(Detalhe_Registro!$E:$E=B1792)*(Detalhe_Registro!$M:$M="SIM")))),"")</f>
        <v/>
      </c>
      <c r="E1792" s="2">
        <f>COUNTIFS(Detalhe_Registro!$D:$D,A1792,Detalhe_Registro!$E:$E,B1792,Detalhe_Registro!$M:$M,"SIM")</f>
        <v/>
      </c>
      <c r="F1792" s="2">
        <f>IFERROR(MAXIFS(Detalhe_Registro!$N:$N,Detalhe_Registro!$D:$D,A1792,Detalhe_Registro!$E:$E,B1792,Detalhe_Registro!$M:$M,"SIM"),0)</f>
        <v/>
      </c>
      <c r="G1792" s="2">
        <f>IFERROR(AVERAGEIFS(Detalhe_Registro!$N:$N,Detalhe_Registro!$D:$D,A1792,Detalhe_Registro!$E:$E,B1792,Detalhe_Registro!$M:$M,"SIM"),0)</f>
        <v/>
      </c>
      <c r="H1792" s="2">
        <f>SUMIFS(Detalhe_Registro!$F:$F,Detalhe_Registro!$D:$D,A1792,Detalhe_Registro!$E:$E,B1792,Detalhe_Registro!$M:$M,"SIM")</f>
        <v/>
      </c>
      <c r="I1792" s="2">
        <f>SUMIFS(Detalhe_Registro!$G:$G,Detalhe_Registro!$D:$D,A1792,Detalhe_Registro!$E:$E,B1792,Detalhe_Registro!$M:$M,"SIM")</f>
        <v/>
      </c>
      <c r="J1792" s="2">
        <f>IF(F1792&lt;Premissas!$B$8,"&lt; 1,00",IF(F1792&lt;Premissas!$B$9,"1,00 – 1,19",IF(F1792&lt;Premissas!$B$10,"1,20 – 1,39",IF(F1792&lt;Premissas!$B$11,"1,40 – 1,59",IF(F1792&lt;Premissas!$B$12,"1,60 – 1,99","≥ 2,00")))))</f>
        <v/>
      </c>
      <c r="K1792" s="5">
        <f>IF(F1792&lt;Premissas!$B$8,Premissas!$B$13,IF(F1792&lt;Premissas!$B$9,Premissas!$B$14,IF(F1792&lt;Premissas!$B$10,Premissas!$B$15,IF(F1792&lt;Premissas!$B$11,Premissas!$B$16,IF(F1792&lt;Premissas!$B$12,Premissas!$B$17,Premissas!$B$18)))))</f>
        <v/>
      </c>
      <c r="L1792" s="5">
        <f>K1792/Premissas!$B$4</f>
        <v/>
      </c>
      <c r="M1792" s="2">
        <f>IF(K1792=Premissas!$B$18,"SIM","NÃO")</f>
        <v/>
      </c>
    </row>
    <row r="1793">
      <c r="A1793" s="2" t="inlineStr">
        <is>
          <t>5931487</t>
        </is>
      </c>
      <c r="B1793" s="2" t="inlineStr">
        <is>
          <t>Pedro Henrique Barbosa Da Silva</t>
        </is>
      </c>
      <c r="C1793" s="2" t="n">
        <v>1965</v>
      </c>
      <c r="D1793" s="2">
        <f>IFERROR(TEXTJOIN(" | ",TRUE,UNIQUE(FILTER(Detalhe_Registro!$C:$C,(Detalhe_Registro!$D:$D=A1793)*(Detalhe_Registro!$E:$E=B1793)*(Detalhe_Registro!$M:$M="SIM")))),"")</f>
        <v/>
      </c>
      <c r="E1793" s="2">
        <f>COUNTIFS(Detalhe_Registro!$D:$D,A1793,Detalhe_Registro!$E:$E,B1793,Detalhe_Registro!$M:$M,"SIM")</f>
        <v/>
      </c>
      <c r="F1793" s="2">
        <f>IFERROR(MAXIFS(Detalhe_Registro!$N:$N,Detalhe_Registro!$D:$D,A1793,Detalhe_Registro!$E:$E,B1793,Detalhe_Registro!$M:$M,"SIM"),0)</f>
        <v/>
      </c>
      <c r="G1793" s="2">
        <f>IFERROR(AVERAGEIFS(Detalhe_Registro!$N:$N,Detalhe_Registro!$D:$D,A1793,Detalhe_Registro!$E:$E,B1793,Detalhe_Registro!$M:$M,"SIM"),0)</f>
        <v/>
      </c>
      <c r="H1793" s="2">
        <f>SUMIFS(Detalhe_Registro!$F:$F,Detalhe_Registro!$D:$D,A1793,Detalhe_Registro!$E:$E,B1793,Detalhe_Registro!$M:$M,"SIM")</f>
        <v/>
      </c>
      <c r="I1793" s="2">
        <f>SUMIFS(Detalhe_Registro!$G:$G,Detalhe_Registro!$D:$D,A1793,Detalhe_Registro!$E:$E,B1793,Detalhe_Registro!$M:$M,"SIM")</f>
        <v/>
      </c>
      <c r="J1793" s="2">
        <f>IF(F1793&lt;Premissas!$B$8,"&lt; 1,00",IF(F1793&lt;Premissas!$B$9,"1,00 – 1,19",IF(F1793&lt;Premissas!$B$10,"1,20 – 1,39",IF(F1793&lt;Premissas!$B$11,"1,40 – 1,59",IF(F1793&lt;Premissas!$B$12,"1,60 – 1,99","≥ 2,00")))))</f>
        <v/>
      </c>
      <c r="K1793" s="5">
        <f>IF(F1793&lt;Premissas!$B$8,Premissas!$B$13,IF(F1793&lt;Premissas!$B$9,Premissas!$B$14,IF(F1793&lt;Premissas!$B$10,Premissas!$B$15,IF(F1793&lt;Premissas!$B$11,Premissas!$B$16,IF(F1793&lt;Premissas!$B$12,Premissas!$B$17,Premissas!$B$18)))))</f>
        <v/>
      </c>
      <c r="L1793" s="5">
        <f>K1793/Premissas!$B$4</f>
        <v/>
      </c>
      <c r="M1793" s="2">
        <f>IF(K1793=Premissas!$B$18,"SIM","NÃO")</f>
        <v/>
      </c>
    </row>
    <row r="1794">
      <c r="A1794" s="2" t="inlineStr">
        <is>
          <t>599869</t>
        </is>
      </c>
      <c r="B1794" s="2" t="inlineStr">
        <is>
          <t>Pedro Hissao Yano</t>
        </is>
      </c>
      <c r="C1794" s="2" t="n">
        <v>1965</v>
      </c>
      <c r="D1794" s="2">
        <f>IFERROR(TEXTJOIN(" | ",TRUE,UNIQUE(FILTER(Detalhe_Registro!$C:$C,(Detalhe_Registro!$D:$D=A1794)*(Detalhe_Registro!$E:$E=B1794)*(Detalhe_Registro!$M:$M="SIM")))),"")</f>
        <v/>
      </c>
      <c r="E1794" s="2">
        <f>COUNTIFS(Detalhe_Registro!$D:$D,A1794,Detalhe_Registro!$E:$E,B1794,Detalhe_Registro!$M:$M,"SIM")</f>
        <v/>
      </c>
      <c r="F1794" s="2">
        <f>IFERROR(MAXIFS(Detalhe_Registro!$N:$N,Detalhe_Registro!$D:$D,A1794,Detalhe_Registro!$E:$E,B1794,Detalhe_Registro!$M:$M,"SIM"),0)</f>
        <v/>
      </c>
      <c r="G1794" s="2">
        <f>IFERROR(AVERAGEIFS(Detalhe_Registro!$N:$N,Detalhe_Registro!$D:$D,A1794,Detalhe_Registro!$E:$E,B1794,Detalhe_Registro!$M:$M,"SIM"),0)</f>
        <v/>
      </c>
      <c r="H1794" s="2">
        <f>SUMIFS(Detalhe_Registro!$F:$F,Detalhe_Registro!$D:$D,A1794,Detalhe_Registro!$E:$E,B1794,Detalhe_Registro!$M:$M,"SIM")</f>
        <v/>
      </c>
      <c r="I1794" s="2">
        <f>SUMIFS(Detalhe_Registro!$G:$G,Detalhe_Registro!$D:$D,A1794,Detalhe_Registro!$E:$E,B1794,Detalhe_Registro!$M:$M,"SIM")</f>
        <v/>
      </c>
      <c r="J1794" s="2">
        <f>IF(F1794&lt;Premissas!$B$8,"&lt; 1,00",IF(F1794&lt;Premissas!$B$9,"1,00 – 1,19",IF(F1794&lt;Premissas!$B$10,"1,20 – 1,39",IF(F1794&lt;Premissas!$B$11,"1,40 – 1,59",IF(F1794&lt;Premissas!$B$12,"1,60 – 1,99","≥ 2,00")))))</f>
        <v/>
      </c>
      <c r="K1794" s="5">
        <f>IF(F1794&lt;Premissas!$B$8,Premissas!$B$13,IF(F1794&lt;Premissas!$B$9,Premissas!$B$14,IF(F1794&lt;Premissas!$B$10,Premissas!$B$15,IF(F1794&lt;Premissas!$B$11,Premissas!$B$16,IF(F1794&lt;Premissas!$B$12,Premissas!$B$17,Premissas!$B$18)))))</f>
        <v/>
      </c>
      <c r="L1794" s="5">
        <f>K1794/Premissas!$B$4</f>
        <v/>
      </c>
      <c r="M1794" s="2">
        <f>IF(K1794=Premissas!$B$18,"SIM","NÃO")</f>
        <v/>
      </c>
    </row>
    <row r="1795">
      <c r="A1795" s="2" t="inlineStr">
        <is>
          <t>6026923</t>
        </is>
      </c>
      <c r="B1795" s="2" t="inlineStr">
        <is>
          <t>Philip Emeka Nwonyibo</t>
        </is>
      </c>
      <c r="C1795" s="2" t="n">
        <v>1965</v>
      </c>
      <c r="D1795" s="2">
        <f>IFERROR(TEXTJOIN(" | ",TRUE,UNIQUE(FILTER(Detalhe_Registro!$C:$C,(Detalhe_Registro!$D:$D=A1795)*(Detalhe_Registro!$E:$E=B1795)*(Detalhe_Registro!$M:$M="SIM")))),"")</f>
        <v/>
      </c>
      <c r="E1795" s="2">
        <f>COUNTIFS(Detalhe_Registro!$D:$D,A1795,Detalhe_Registro!$E:$E,B1795,Detalhe_Registro!$M:$M,"SIM")</f>
        <v/>
      </c>
      <c r="F1795" s="2">
        <f>IFERROR(MAXIFS(Detalhe_Registro!$N:$N,Detalhe_Registro!$D:$D,A1795,Detalhe_Registro!$E:$E,B1795,Detalhe_Registro!$M:$M,"SIM"),0)</f>
        <v/>
      </c>
      <c r="G1795" s="2">
        <f>IFERROR(AVERAGEIFS(Detalhe_Registro!$N:$N,Detalhe_Registro!$D:$D,A1795,Detalhe_Registro!$E:$E,B1795,Detalhe_Registro!$M:$M,"SIM"),0)</f>
        <v/>
      </c>
      <c r="H1795" s="2">
        <f>SUMIFS(Detalhe_Registro!$F:$F,Detalhe_Registro!$D:$D,A1795,Detalhe_Registro!$E:$E,B1795,Detalhe_Registro!$M:$M,"SIM")</f>
        <v/>
      </c>
      <c r="I1795" s="2">
        <f>SUMIFS(Detalhe_Registro!$G:$G,Detalhe_Registro!$D:$D,A1795,Detalhe_Registro!$E:$E,B1795,Detalhe_Registro!$M:$M,"SIM")</f>
        <v/>
      </c>
      <c r="J1795" s="2">
        <f>IF(F1795&lt;Premissas!$B$8,"&lt; 1,00",IF(F1795&lt;Premissas!$B$9,"1,00 – 1,19",IF(F1795&lt;Premissas!$B$10,"1,20 – 1,39",IF(F1795&lt;Premissas!$B$11,"1,40 – 1,59",IF(F1795&lt;Premissas!$B$12,"1,60 – 1,99","≥ 2,00")))))</f>
        <v/>
      </c>
      <c r="K1795" s="5">
        <f>IF(F1795&lt;Premissas!$B$8,Premissas!$B$13,IF(F1795&lt;Premissas!$B$9,Premissas!$B$14,IF(F1795&lt;Premissas!$B$10,Premissas!$B$15,IF(F1795&lt;Premissas!$B$11,Premissas!$B$16,IF(F1795&lt;Premissas!$B$12,Premissas!$B$17,Premissas!$B$18)))))</f>
        <v/>
      </c>
      <c r="L1795" s="5">
        <f>K1795/Premissas!$B$4</f>
        <v/>
      </c>
      <c r="M1795" s="2">
        <f>IF(K1795=Premissas!$B$18,"SIM","NÃO")</f>
        <v/>
      </c>
    </row>
    <row r="1796">
      <c r="A1796" s="2" t="inlineStr">
        <is>
          <t>5608775</t>
        </is>
      </c>
      <c r="B1796" s="2" t="inlineStr">
        <is>
          <t>RACHEL CAETANO DOS SANTOS</t>
        </is>
      </c>
      <c r="C1796" s="2" t="n">
        <v>1965</v>
      </c>
      <c r="D1796" s="2">
        <f>IFERROR(TEXTJOIN(" | ",TRUE,UNIQUE(FILTER(Detalhe_Registro!$C:$C,(Detalhe_Registro!$D:$D=A1796)*(Detalhe_Registro!$E:$E=B1796)*(Detalhe_Registro!$M:$M="SIM")))),"")</f>
        <v/>
      </c>
      <c r="E1796" s="2">
        <f>COUNTIFS(Detalhe_Registro!$D:$D,A1796,Detalhe_Registro!$E:$E,B1796,Detalhe_Registro!$M:$M,"SIM")</f>
        <v/>
      </c>
      <c r="F1796" s="2">
        <f>IFERROR(MAXIFS(Detalhe_Registro!$N:$N,Detalhe_Registro!$D:$D,A1796,Detalhe_Registro!$E:$E,B1796,Detalhe_Registro!$M:$M,"SIM"),0)</f>
        <v/>
      </c>
      <c r="G1796" s="2">
        <f>IFERROR(AVERAGEIFS(Detalhe_Registro!$N:$N,Detalhe_Registro!$D:$D,A1796,Detalhe_Registro!$E:$E,B1796,Detalhe_Registro!$M:$M,"SIM"),0)</f>
        <v/>
      </c>
      <c r="H1796" s="2">
        <f>SUMIFS(Detalhe_Registro!$F:$F,Detalhe_Registro!$D:$D,A1796,Detalhe_Registro!$E:$E,B1796,Detalhe_Registro!$M:$M,"SIM")</f>
        <v/>
      </c>
      <c r="I1796" s="2">
        <f>SUMIFS(Detalhe_Registro!$G:$G,Detalhe_Registro!$D:$D,A1796,Detalhe_Registro!$E:$E,B1796,Detalhe_Registro!$M:$M,"SIM")</f>
        <v/>
      </c>
      <c r="J1796" s="2">
        <f>IF(F1796&lt;Premissas!$B$8,"&lt; 1,00",IF(F1796&lt;Premissas!$B$9,"1,00 – 1,19",IF(F1796&lt;Premissas!$B$10,"1,20 – 1,39",IF(F1796&lt;Premissas!$B$11,"1,40 – 1,59",IF(F1796&lt;Premissas!$B$12,"1,60 – 1,99","≥ 2,00")))))</f>
        <v/>
      </c>
      <c r="K1796" s="5">
        <f>IF(F1796&lt;Premissas!$B$8,Premissas!$B$13,IF(F1796&lt;Premissas!$B$9,Premissas!$B$14,IF(F1796&lt;Premissas!$B$10,Premissas!$B$15,IF(F1796&lt;Premissas!$B$11,Premissas!$B$16,IF(F1796&lt;Premissas!$B$12,Premissas!$B$17,Premissas!$B$18)))))</f>
        <v/>
      </c>
      <c r="L1796" s="5">
        <f>K1796/Premissas!$B$4</f>
        <v/>
      </c>
      <c r="M1796" s="2">
        <f>IF(K1796=Premissas!$B$18,"SIM","NÃO")</f>
        <v/>
      </c>
    </row>
    <row r="1797">
      <c r="A1797" s="2" t="inlineStr">
        <is>
          <t>4989040</t>
        </is>
      </c>
      <c r="B1797" s="2" t="inlineStr">
        <is>
          <t>RAFAEL DE CASTRO PEREIRA</t>
        </is>
      </c>
      <c r="C1797" s="2" t="n">
        <v>1965</v>
      </c>
      <c r="D1797" s="2">
        <f>IFERROR(TEXTJOIN(" | ",TRUE,UNIQUE(FILTER(Detalhe_Registro!$C:$C,(Detalhe_Registro!$D:$D=A1797)*(Detalhe_Registro!$E:$E=B1797)*(Detalhe_Registro!$M:$M="SIM")))),"")</f>
        <v/>
      </c>
      <c r="E1797" s="2">
        <f>COUNTIFS(Detalhe_Registro!$D:$D,A1797,Detalhe_Registro!$E:$E,B1797,Detalhe_Registro!$M:$M,"SIM")</f>
        <v/>
      </c>
      <c r="F1797" s="2">
        <f>IFERROR(MAXIFS(Detalhe_Registro!$N:$N,Detalhe_Registro!$D:$D,A1797,Detalhe_Registro!$E:$E,B1797,Detalhe_Registro!$M:$M,"SIM"),0)</f>
        <v/>
      </c>
      <c r="G1797" s="2">
        <f>IFERROR(AVERAGEIFS(Detalhe_Registro!$N:$N,Detalhe_Registro!$D:$D,A1797,Detalhe_Registro!$E:$E,B1797,Detalhe_Registro!$M:$M,"SIM"),0)</f>
        <v/>
      </c>
      <c r="H1797" s="2">
        <f>SUMIFS(Detalhe_Registro!$F:$F,Detalhe_Registro!$D:$D,A1797,Detalhe_Registro!$E:$E,B1797,Detalhe_Registro!$M:$M,"SIM")</f>
        <v/>
      </c>
      <c r="I1797" s="2">
        <f>SUMIFS(Detalhe_Registro!$G:$G,Detalhe_Registro!$D:$D,A1797,Detalhe_Registro!$E:$E,B1797,Detalhe_Registro!$M:$M,"SIM")</f>
        <v/>
      </c>
      <c r="J1797" s="2">
        <f>IF(F1797&lt;Premissas!$B$8,"&lt; 1,00",IF(F1797&lt;Premissas!$B$9,"1,00 – 1,19",IF(F1797&lt;Premissas!$B$10,"1,20 – 1,39",IF(F1797&lt;Premissas!$B$11,"1,40 – 1,59",IF(F1797&lt;Premissas!$B$12,"1,60 – 1,99","≥ 2,00")))))</f>
        <v/>
      </c>
      <c r="K1797" s="5">
        <f>IF(F1797&lt;Premissas!$B$8,Premissas!$B$13,IF(F1797&lt;Premissas!$B$9,Premissas!$B$14,IF(F1797&lt;Premissas!$B$10,Premissas!$B$15,IF(F1797&lt;Premissas!$B$11,Premissas!$B$16,IF(F1797&lt;Premissas!$B$12,Premissas!$B$17,Premissas!$B$18)))))</f>
        <v/>
      </c>
      <c r="L1797" s="5">
        <f>K1797/Premissas!$B$4</f>
        <v/>
      </c>
      <c r="M1797" s="2">
        <f>IF(K1797=Premissas!$B$18,"SIM","NÃO")</f>
        <v/>
      </c>
    </row>
    <row r="1798">
      <c r="A1798" s="2" t="inlineStr">
        <is>
          <t>4151712</t>
        </is>
      </c>
      <c r="B1798" s="2" t="inlineStr">
        <is>
          <t>REGINALDO SOUZA LACERDA</t>
        </is>
      </c>
      <c r="C1798" s="2" t="n">
        <v>1965</v>
      </c>
      <c r="D1798" s="2">
        <f>IFERROR(TEXTJOIN(" | ",TRUE,UNIQUE(FILTER(Detalhe_Registro!$C:$C,(Detalhe_Registro!$D:$D=A1798)*(Detalhe_Registro!$E:$E=B1798)*(Detalhe_Registro!$M:$M="SIM")))),"")</f>
        <v/>
      </c>
      <c r="E1798" s="2">
        <f>COUNTIFS(Detalhe_Registro!$D:$D,A1798,Detalhe_Registro!$E:$E,B1798,Detalhe_Registro!$M:$M,"SIM")</f>
        <v/>
      </c>
      <c r="F1798" s="2">
        <f>IFERROR(MAXIFS(Detalhe_Registro!$N:$N,Detalhe_Registro!$D:$D,A1798,Detalhe_Registro!$E:$E,B1798,Detalhe_Registro!$M:$M,"SIM"),0)</f>
        <v/>
      </c>
      <c r="G1798" s="2">
        <f>IFERROR(AVERAGEIFS(Detalhe_Registro!$N:$N,Detalhe_Registro!$D:$D,A1798,Detalhe_Registro!$E:$E,B1798,Detalhe_Registro!$M:$M,"SIM"),0)</f>
        <v/>
      </c>
      <c r="H1798" s="2">
        <f>SUMIFS(Detalhe_Registro!$F:$F,Detalhe_Registro!$D:$D,A1798,Detalhe_Registro!$E:$E,B1798,Detalhe_Registro!$M:$M,"SIM")</f>
        <v/>
      </c>
      <c r="I1798" s="2">
        <f>SUMIFS(Detalhe_Registro!$G:$G,Detalhe_Registro!$D:$D,A1798,Detalhe_Registro!$E:$E,B1798,Detalhe_Registro!$M:$M,"SIM")</f>
        <v/>
      </c>
      <c r="J1798" s="2">
        <f>IF(F1798&lt;Premissas!$B$8,"&lt; 1,00",IF(F1798&lt;Premissas!$B$9,"1,00 – 1,19",IF(F1798&lt;Premissas!$B$10,"1,20 – 1,39",IF(F1798&lt;Premissas!$B$11,"1,40 – 1,59",IF(F1798&lt;Premissas!$B$12,"1,60 – 1,99","≥ 2,00")))))</f>
        <v/>
      </c>
      <c r="K1798" s="5">
        <f>IF(F1798&lt;Premissas!$B$8,Premissas!$B$13,IF(F1798&lt;Premissas!$B$9,Premissas!$B$14,IF(F1798&lt;Premissas!$B$10,Premissas!$B$15,IF(F1798&lt;Premissas!$B$11,Premissas!$B$16,IF(F1798&lt;Premissas!$B$12,Premissas!$B$17,Premissas!$B$18)))))</f>
        <v/>
      </c>
      <c r="L1798" s="5">
        <f>K1798/Premissas!$B$4</f>
        <v/>
      </c>
      <c r="M1798" s="2">
        <f>IF(K1798=Premissas!$B$18,"SIM","NÃO")</f>
        <v/>
      </c>
    </row>
    <row r="1799">
      <c r="A1799" s="2" t="inlineStr">
        <is>
          <t>5853788</t>
        </is>
      </c>
      <c r="B1799" s="2" t="inlineStr">
        <is>
          <t>RENILDA PEREIRA</t>
        </is>
      </c>
      <c r="C1799" s="2" t="n">
        <v>1965</v>
      </c>
      <c r="D1799" s="2">
        <f>IFERROR(TEXTJOIN(" | ",TRUE,UNIQUE(FILTER(Detalhe_Registro!$C:$C,(Detalhe_Registro!$D:$D=A1799)*(Detalhe_Registro!$E:$E=B1799)*(Detalhe_Registro!$M:$M="SIM")))),"")</f>
        <v/>
      </c>
      <c r="E1799" s="2">
        <f>COUNTIFS(Detalhe_Registro!$D:$D,A1799,Detalhe_Registro!$E:$E,B1799,Detalhe_Registro!$M:$M,"SIM")</f>
        <v/>
      </c>
      <c r="F1799" s="2">
        <f>IFERROR(MAXIFS(Detalhe_Registro!$N:$N,Detalhe_Registro!$D:$D,A1799,Detalhe_Registro!$E:$E,B1799,Detalhe_Registro!$M:$M,"SIM"),0)</f>
        <v/>
      </c>
      <c r="G1799" s="2">
        <f>IFERROR(AVERAGEIFS(Detalhe_Registro!$N:$N,Detalhe_Registro!$D:$D,A1799,Detalhe_Registro!$E:$E,B1799,Detalhe_Registro!$M:$M,"SIM"),0)</f>
        <v/>
      </c>
      <c r="H1799" s="2">
        <f>SUMIFS(Detalhe_Registro!$F:$F,Detalhe_Registro!$D:$D,A1799,Detalhe_Registro!$E:$E,B1799,Detalhe_Registro!$M:$M,"SIM")</f>
        <v/>
      </c>
      <c r="I1799" s="2">
        <f>SUMIFS(Detalhe_Registro!$G:$G,Detalhe_Registro!$D:$D,A1799,Detalhe_Registro!$E:$E,B1799,Detalhe_Registro!$M:$M,"SIM")</f>
        <v/>
      </c>
      <c r="J1799" s="2">
        <f>IF(F1799&lt;Premissas!$B$8,"&lt; 1,00",IF(F1799&lt;Premissas!$B$9,"1,00 – 1,19",IF(F1799&lt;Premissas!$B$10,"1,20 – 1,39",IF(F1799&lt;Premissas!$B$11,"1,40 – 1,59",IF(F1799&lt;Premissas!$B$12,"1,60 – 1,99","≥ 2,00")))))</f>
        <v/>
      </c>
      <c r="K1799" s="5">
        <f>IF(F1799&lt;Premissas!$B$8,Premissas!$B$13,IF(F1799&lt;Premissas!$B$9,Premissas!$B$14,IF(F1799&lt;Premissas!$B$10,Premissas!$B$15,IF(F1799&lt;Premissas!$B$11,Premissas!$B$16,IF(F1799&lt;Premissas!$B$12,Premissas!$B$17,Premissas!$B$18)))))</f>
        <v/>
      </c>
      <c r="L1799" s="5">
        <f>K1799/Premissas!$B$4</f>
        <v/>
      </c>
      <c r="M1799" s="2">
        <f>IF(K1799=Premissas!$B$18,"SIM","NÃO")</f>
        <v/>
      </c>
    </row>
    <row r="1800">
      <c r="A1800" s="2" t="inlineStr">
        <is>
          <t>5662508</t>
        </is>
      </c>
      <c r="B1800" s="2" t="inlineStr">
        <is>
          <t>RIAN ALVES</t>
        </is>
      </c>
      <c r="C1800" s="2" t="n">
        <v>1965</v>
      </c>
      <c r="D1800" s="2">
        <f>IFERROR(TEXTJOIN(" | ",TRUE,UNIQUE(FILTER(Detalhe_Registro!$C:$C,(Detalhe_Registro!$D:$D=A1800)*(Detalhe_Registro!$E:$E=B1800)*(Detalhe_Registro!$M:$M="SIM")))),"")</f>
        <v/>
      </c>
      <c r="E1800" s="2">
        <f>COUNTIFS(Detalhe_Registro!$D:$D,A1800,Detalhe_Registro!$E:$E,B1800,Detalhe_Registro!$M:$M,"SIM")</f>
        <v/>
      </c>
      <c r="F1800" s="2">
        <f>IFERROR(MAXIFS(Detalhe_Registro!$N:$N,Detalhe_Registro!$D:$D,A1800,Detalhe_Registro!$E:$E,B1800,Detalhe_Registro!$M:$M,"SIM"),0)</f>
        <v/>
      </c>
      <c r="G1800" s="2">
        <f>IFERROR(AVERAGEIFS(Detalhe_Registro!$N:$N,Detalhe_Registro!$D:$D,A1800,Detalhe_Registro!$E:$E,B1800,Detalhe_Registro!$M:$M,"SIM"),0)</f>
        <v/>
      </c>
      <c r="H1800" s="2">
        <f>SUMIFS(Detalhe_Registro!$F:$F,Detalhe_Registro!$D:$D,A1800,Detalhe_Registro!$E:$E,B1800,Detalhe_Registro!$M:$M,"SIM")</f>
        <v/>
      </c>
      <c r="I1800" s="2">
        <f>SUMIFS(Detalhe_Registro!$G:$G,Detalhe_Registro!$D:$D,A1800,Detalhe_Registro!$E:$E,B1800,Detalhe_Registro!$M:$M,"SIM")</f>
        <v/>
      </c>
      <c r="J1800" s="2">
        <f>IF(F1800&lt;Premissas!$B$8,"&lt; 1,00",IF(F1800&lt;Premissas!$B$9,"1,00 – 1,19",IF(F1800&lt;Premissas!$B$10,"1,20 – 1,39",IF(F1800&lt;Premissas!$B$11,"1,40 – 1,59",IF(F1800&lt;Premissas!$B$12,"1,60 – 1,99","≥ 2,00")))))</f>
        <v/>
      </c>
      <c r="K1800" s="5">
        <f>IF(F1800&lt;Premissas!$B$8,Premissas!$B$13,IF(F1800&lt;Premissas!$B$9,Premissas!$B$14,IF(F1800&lt;Premissas!$B$10,Premissas!$B$15,IF(F1800&lt;Premissas!$B$11,Premissas!$B$16,IF(F1800&lt;Premissas!$B$12,Premissas!$B$17,Premissas!$B$18)))))</f>
        <v/>
      </c>
      <c r="L1800" s="5">
        <f>K1800/Premissas!$B$4</f>
        <v/>
      </c>
      <c r="M1800" s="2">
        <f>IF(K1800=Premissas!$B$18,"SIM","NÃO")</f>
        <v/>
      </c>
    </row>
    <row r="1801">
      <c r="A1801" s="2" t="inlineStr">
        <is>
          <t>5886864</t>
        </is>
      </c>
      <c r="B1801" s="2" t="inlineStr">
        <is>
          <t>RIAN APARECIDO PACHECO</t>
        </is>
      </c>
      <c r="C1801" s="2" t="n">
        <v>1965</v>
      </c>
      <c r="D1801" s="2">
        <f>IFERROR(TEXTJOIN(" | ",TRUE,UNIQUE(FILTER(Detalhe_Registro!$C:$C,(Detalhe_Registro!$D:$D=A1801)*(Detalhe_Registro!$E:$E=B1801)*(Detalhe_Registro!$M:$M="SIM")))),"")</f>
        <v/>
      </c>
      <c r="E1801" s="2">
        <f>COUNTIFS(Detalhe_Registro!$D:$D,A1801,Detalhe_Registro!$E:$E,B1801,Detalhe_Registro!$M:$M,"SIM")</f>
        <v/>
      </c>
      <c r="F1801" s="2">
        <f>IFERROR(MAXIFS(Detalhe_Registro!$N:$N,Detalhe_Registro!$D:$D,A1801,Detalhe_Registro!$E:$E,B1801,Detalhe_Registro!$M:$M,"SIM"),0)</f>
        <v/>
      </c>
      <c r="G1801" s="2">
        <f>IFERROR(AVERAGEIFS(Detalhe_Registro!$N:$N,Detalhe_Registro!$D:$D,A1801,Detalhe_Registro!$E:$E,B1801,Detalhe_Registro!$M:$M,"SIM"),0)</f>
        <v/>
      </c>
      <c r="H1801" s="2">
        <f>SUMIFS(Detalhe_Registro!$F:$F,Detalhe_Registro!$D:$D,A1801,Detalhe_Registro!$E:$E,B1801,Detalhe_Registro!$M:$M,"SIM")</f>
        <v/>
      </c>
      <c r="I1801" s="2">
        <f>SUMIFS(Detalhe_Registro!$G:$G,Detalhe_Registro!$D:$D,A1801,Detalhe_Registro!$E:$E,B1801,Detalhe_Registro!$M:$M,"SIM")</f>
        <v/>
      </c>
      <c r="J1801" s="2">
        <f>IF(F1801&lt;Premissas!$B$8,"&lt; 1,00",IF(F1801&lt;Premissas!$B$9,"1,00 – 1,19",IF(F1801&lt;Premissas!$B$10,"1,20 – 1,39",IF(F1801&lt;Premissas!$B$11,"1,40 – 1,59",IF(F1801&lt;Premissas!$B$12,"1,60 – 1,99","≥ 2,00")))))</f>
        <v/>
      </c>
      <c r="K1801" s="5">
        <f>IF(F1801&lt;Premissas!$B$8,Premissas!$B$13,IF(F1801&lt;Premissas!$B$9,Premissas!$B$14,IF(F1801&lt;Premissas!$B$10,Premissas!$B$15,IF(F1801&lt;Premissas!$B$11,Premissas!$B$16,IF(F1801&lt;Premissas!$B$12,Premissas!$B$17,Premissas!$B$18)))))</f>
        <v/>
      </c>
      <c r="L1801" s="5">
        <f>K1801/Premissas!$B$4</f>
        <v/>
      </c>
      <c r="M1801" s="2">
        <f>IF(K1801=Premissas!$B$18,"SIM","NÃO")</f>
        <v/>
      </c>
    </row>
    <row r="1802">
      <c r="A1802" s="2" t="inlineStr">
        <is>
          <t>5209323</t>
        </is>
      </c>
      <c r="B1802" s="2" t="inlineStr">
        <is>
          <t>ROBENILDO FRANCISCO DA SILVA</t>
        </is>
      </c>
      <c r="C1802" s="2" t="n">
        <v>1965</v>
      </c>
      <c r="D1802" s="2">
        <f>IFERROR(TEXTJOIN(" | ",TRUE,UNIQUE(FILTER(Detalhe_Registro!$C:$C,(Detalhe_Registro!$D:$D=A1802)*(Detalhe_Registro!$E:$E=B1802)*(Detalhe_Registro!$M:$M="SIM")))),"")</f>
        <v/>
      </c>
      <c r="E1802" s="2">
        <f>COUNTIFS(Detalhe_Registro!$D:$D,A1802,Detalhe_Registro!$E:$E,B1802,Detalhe_Registro!$M:$M,"SIM")</f>
        <v/>
      </c>
      <c r="F1802" s="2">
        <f>IFERROR(MAXIFS(Detalhe_Registro!$N:$N,Detalhe_Registro!$D:$D,A1802,Detalhe_Registro!$E:$E,B1802,Detalhe_Registro!$M:$M,"SIM"),0)</f>
        <v/>
      </c>
      <c r="G1802" s="2">
        <f>IFERROR(AVERAGEIFS(Detalhe_Registro!$N:$N,Detalhe_Registro!$D:$D,A1802,Detalhe_Registro!$E:$E,B1802,Detalhe_Registro!$M:$M,"SIM"),0)</f>
        <v/>
      </c>
      <c r="H1802" s="2">
        <f>SUMIFS(Detalhe_Registro!$F:$F,Detalhe_Registro!$D:$D,A1802,Detalhe_Registro!$E:$E,B1802,Detalhe_Registro!$M:$M,"SIM")</f>
        <v/>
      </c>
      <c r="I1802" s="2">
        <f>SUMIFS(Detalhe_Registro!$G:$G,Detalhe_Registro!$D:$D,A1802,Detalhe_Registro!$E:$E,B1802,Detalhe_Registro!$M:$M,"SIM")</f>
        <v/>
      </c>
      <c r="J1802" s="2">
        <f>IF(F1802&lt;Premissas!$B$8,"&lt; 1,00",IF(F1802&lt;Premissas!$B$9,"1,00 – 1,19",IF(F1802&lt;Premissas!$B$10,"1,20 – 1,39",IF(F1802&lt;Premissas!$B$11,"1,40 – 1,59",IF(F1802&lt;Premissas!$B$12,"1,60 – 1,99","≥ 2,00")))))</f>
        <v/>
      </c>
      <c r="K1802" s="5">
        <f>IF(F1802&lt;Premissas!$B$8,Premissas!$B$13,IF(F1802&lt;Premissas!$B$9,Premissas!$B$14,IF(F1802&lt;Premissas!$B$10,Premissas!$B$15,IF(F1802&lt;Premissas!$B$11,Premissas!$B$16,IF(F1802&lt;Premissas!$B$12,Premissas!$B$17,Premissas!$B$18)))))</f>
        <v/>
      </c>
      <c r="L1802" s="5">
        <f>K1802/Premissas!$B$4</f>
        <v/>
      </c>
      <c r="M1802" s="2">
        <f>IF(K1802=Premissas!$B$18,"SIM","NÃO")</f>
        <v/>
      </c>
    </row>
    <row r="1803">
      <c r="A1803" s="2" t="inlineStr">
        <is>
          <t>63035</t>
        </is>
      </c>
      <c r="B1803" s="2" t="inlineStr">
        <is>
          <t>ROBERTO ALVES DA SILVA</t>
        </is>
      </c>
      <c r="C1803" s="2" t="n">
        <v>1965</v>
      </c>
      <c r="D1803" s="2">
        <f>IFERROR(TEXTJOIN(" | ",TRUE,UNIQUE(FILTER(Detalhe_Registro!$C:$C,(Detalhe_Registro!$D:$D=A1803)*(Detalhe_Registro!$E:$E=B1803)*(Detalhe_Registro!$M:$M="SIM")))),"")</f>
        <v/>
      </c>
      <c r="E1803" s="2">
        <f>COUNTIFS(Detalhe_Registro!$D:$D,A1803,Detalhe_Registro!$E:$E,B1803,Detalhe_Registro!$M:$M,"SIM")</f>
        <v/>
      </c>
      <c r="F1803" s="2">
        <f>IFERROR(MAXIFS(Detalhe_Registro!$N:$N,Detalhe_Registro!$D:$D,A1803,Detalhe_Registro!$E:$E,B1803,Detalhe_Registro!$M:$M,"SIM"),0)</f>
        <v/>
      </c>
      <c r="G1803" s="2">
        <f>IFERROR(AVERAGEIFS(Detalhe_Registro!$N:$N,Detalhe_Registro!$D:$D,A1803,Detalhe_Registro!$E:$E,B1803,Detalhe_Registro!$M:$M,"SIM"),0)</f>
        <v/>
      </c>
      <c r="H1803" s="2">
        <f>SUMIFS(Detalhe_Registro!$F:$F,Detalhe_Registro!$D:$D,A1803,Detalhe_Registro!$E:$E,B1803,Detalhe_Registro!$M:$M,"SIM")</f>
        <v/>
      </c>
      <c r="I1803" s="2">
        <f>SUMIFS(Detalhe_Registro!$G:$G,Detalhe_Registro!$D:$D,A1803,Detalhe_Registro!$E:$E,B1803,Detalhe_Registro!$M:$M,"SIM")</f>
        <v/>
      </c>
      <c r="J1803" s="2">
        <f>IF(F1803&lt;Premissas!$B$8,"&lt; 1,00",IF(F1803&lt;Premissas!$B$9,"1,00 – 1,19",IF(F1803&lt;Premissas!$B$10,"1,20 – 1,39",IF(F1803&lt;Premissas!$B$11,"1,40 – 1,59",IF(F1803&lt;Premissas!$B$12,"1,60 – 1,99","≥ 2,00")))))</f>
        <v/>
      </c>
      <c r="K1803" s="5">
        <f>IF(F1803&lt;Premissas!$B$8,Premissas!$B$13,IF(F1803&lt;Premissas!$B$9,Premissas!$B$14,IF(F1803&lt;Premissas!$B$10,Premissas!$B$15,IF(F1803&lt;Premissas!$B$11,Premissas!$B$16,IF(F1803&lt;Premissas!$B$12,Premissas!$B$17,Premissas!$B$18)))))</f>
        <v/>
      </c>
      <c r="L1803" s="5">
        <f>K1803/Premissas!$B$4</f>
        <v/>
      </c>
      <c r="M1803" s="2">
        <f>IF(K1803=Premissas!$B$18,"SIM","NÃO")</f>
        <v/>
      </c>
    </row>
    <row r="1804">
      <c r="A1804" s="2" t="inlineStr">
        <is>
          <t>186509</t>
        </is>
      </c>
      <c r="B1804" s="2" t="inlineStr">
        <is>
          <t>RONALDO RONALDO GONCALVES LEITE</t>
        </is>
      </c>
      <c r="C1804" s="2" t="n">
        <v>1965</v>
      </c>
      <c r="D1804" s="2">
        <f>IFERROR(TEXTJOIN(" | ",TRUE,UNIQUE(FILTER(Detalhe_Registro!$C:$C,(Detalhe_Registro!$D:$D=A1804)*(Detalhe_Registro!$E:$E=B1804)*(Detalhe_Registro!$M:$M="SIM")))),"")</f>
        <v/>
      </c>
      <c r="E1804" s="2">
        <f>COUNTIFS(Detalhe_Registro!$D:$D,A1804,Detalhe_Registro!$E:$E,B1804,Detalhe_Registro!$M:$M,"SIM")</f>
        <v/>
      </c>
      <c r="F1804" s="2">
        <f>IFERROR(MAXIFS(Detalhe_Registro!$N:$N,Detalhe_Registro!$D:$D,A1804,Detalhe_Registro!$E:$E,B1804,Detalhe_Registro!$M:$M,"SIM"),0)</f>
        <v/>
      </c>
      <c r="G1804" s="2">
        <f>IFERROR(AVERAGEIFS(Detalhe_Registro!$N:$N,Detalhe_Registro!$D:$D,A1804,Detalhe_Registro!$E:$E,B1804,Detalhe_Registro!$M:$M,"SIM"),0)</f>
        <v/>
      </c>
      <c r="H1804" s="2">
        <f>SUMIFS(Detalhe_Registro!$F:$F,Detalhe_Registro!$D:$D,A1804,Detalhe_Registro!$E:$E,B1804,Detalhe_Registro!$M:$M,"SIM")</f>
        <v/>
      </c>
      <c r="I1804" s="2">
        <f>SUMIFS(Detalhe_Registro!$G:$G,Detalhe_Registro!$D:$D,A1804,Detalhe_Registro!$E:$E,B1804,Detalhe_Registro!$M:$M,"SIM")</f>
        <v/>
      </c>
      <c r="J1804" s="2">
        <f>IF(F1804&lt;Premissas!$B$8,"&lt; 1,00",IF(F1804&lt;Premissas!$B$9,"1,00 – 1,19",IF(F1804&lt;Premissas!$B$10,"1,20 – 1,39",IF(F1804&lt;Premissas!$B$11,"1,40 – 1,59",IF(F1804&lt;Premissas!$B$12,"1,60 – 1,99","≥ 2,00")))))</f>
        <v/>
      </c>
      <c r="K1804" s="5">
        <f>IF(F1804&lt;Premissas!$B$8,Premissas!$B$13,IF(F1804&lt;Premissas!$B$9,Premissas!$B$14,IF(F1804&lt;Premissas!$B$10,Premissas!$B$15,IF(F1804&lt;Premissas!$B$11,Premissas!$B$16,IF(F1804&lt;Premissas!$B$12,Premissas!$B$17,Premissas!$B$18)))))</f>
        <v/>
      </c>
      <c r="L1804" s="5">
        <f>K1804/Premissas!$B$4</f>
        <v/>
      </c>
      <c r="M1804" s="2">
        <f>IF(K1804=Premissas!$B$18,"SIM","NÃO")</f>
        <v/>
      </c>
    </row>
    <row r="1805">
      <c r="A1805" s="2" t="inlineStr">
        <is>
          <t>5667640</t>
        </is>
      </c>
      <c r="B1805" s="2" t="inlineStr">
        <is>
          <t>ROSANGELA RIBEIRO</t>
        </is>
      </c>
      <c r="C1805" s="2" t="n">
        <v>1965</v>
      </c>
      <c r="D1805" s="2">
        <f>IFERROR(TEXTJOIN(" | ",TRUE,UNIQUE(FILTER(Detalhe_Registro!$C:$C,(Detalhe_Registro!$D:$D=A1805)*(Detalhe_Registro!$E:$E=B1805)*(Detalhe_Registro!$M:$M="SIM")))),"")</f>
        <v/>
      </c>
      <c r="E1805" s="2">
        <f>COUNTIFS(Detalhe_Registro!$D:$D,A1805,Detalhe_Registro!$E:$E,B1805,Detalhe_Registro!$M:$M,"SIM")</f>
        <v/>
      </c>
      <c r="F1805" s="2">
        <f>IFERROR(MAXIFS(Detalhe_Registro!$N:$N,Detalhe_Registro!$D:$D,A1805,Detalhe_Registro!$E:$E,B1805,Detalhe_Registro!$M:$M,"SIM"),0)</f>
        <v/>
      </c>
      <c r="G1805" s="2">
        <f>IFERROR(AVERAGEIFS(Detalhe_Registro!$N:$N,Detalhe_Registro!$D:$D,A1805,Detalhe_Registro!$E:$E,B1805,Detalhe_Registro!$M:$M,"SIM"),0)</f>
        <v/>
      </c>
      <c r="H1805" s="2">
        <f>SUMIFS(Detalhe_Registro!$F:$F,Detalhe_Registro!$D:$D,A1805,Detalhe_Registro!$E:$E,B1805,Detalhe_Registro!$M:$M,"SIM")</f>
        <v/>
      </c>
      <c r="I1805" s="2">
        <f>SUMIFS(Detalhe_Registro!$G:$G,Detalhe_Registro!$D:$D,A1805,Detalhe_Registro!$E:$E,B1805,Detalhe_Registro!$M:$M,"SIM")</f>
        <v/>
      </c>
      <c r="J1805" s="2">
        <f>IF(F1805&lt;Premissas!$B$8,"&lt; 1,00",IF(F1805&lt;Premissas!$B$9,"1,00 – 1,19",IF(F1805&lt;Premissas!$B$10,"1,20 – 1,39",IF(F1805&lt;Premissas!$B$11,"1,40 – 1,59",IF(F1805&lt;Premissas!$B$12,"1,60 – 1,99","≥ 2,00")))))</f>
        <v/>
      </c>
      <c r="K1805" s="5">
        <f>IF(F1805&lt;Premissas!$B$8,Premissas!$B$13,IF(F1805&lt;Premissas!$B$9,Premissas!$B$14,IF(F1805&lt;Premissas!$B$10,Premissas!$B$15,IF(F1805&lt;Premissas!$B$11,Premissas!$B$16,IF(F1805&lt;Premissas!$B$12,Premissas!$B$17,Premissas!$B$18)))))</f>
        <v/>
      </c>
      <c r="L1805" s="5">
        <f>K1805/Premissas!$B$4</f>
        <v/>
      </c>
      <c r="M1805" s="2">
        <f>IF(K1805=Premissas!$B$18,"SIM","NÃO")</f>
        <v/>
      </c>
    </row>
    <row r="1806">
      <c r="A1806" s="2" t="inlineStr">
        <is>
          <t>2796422</t>
        </is>
      </c>
      <c r="B1806" s="2" t="inlineStr">
        <is>
          <t>ROZANGELA DA SILVA MELO</t>
        </is>
      </c>
      <c r="C1806" s="2" t="n">
        <v>1965</v>
      </c>
      <c r="D1806" s="2">
        <f>IFERROR(TEXTJOIN(" | ",TRUE,UNIQUE(FILTER(Detalhe_Registro!$C:$C,(Detalhe_Registro!$D:$D=A1806)*(Detalhe_Registro!$E:$E=B1806)*(Detalhe_Registro!$M:$M="SIM")))),"")</f>
        <v/>
      </c>
      <c r="E1806" s="2">
        <f>COUNTIFS(Detalhe_Registro!$D:$D,A1806,Detalhe_Registro!$E:$E,B1806,Detalhe_Registro!$M:$M,"SIM")</f>
        <v/>
      </c>
      <c r="F1806" s="2">
        <f>IFERROR(MAXIFS(Detalhe_Registro!$N:$N,Detalhe_Registro!$D:$D,A1806,Detalhe_Registro!$E:$E,B1806,Detalhe_Registro!$M:$M,"SIM"),0)</f>
        <v/>
      </c>
      <c r="G1806" s="2">
        <f>IFERROR(AVERAGEIFS(Detalhe_Registro!$N:$N,Detalhe_Registro!$D:$D,A1806,Detalhe_Registro!$E:$E,B1806,Detalhe_Registro!$M:$M,"SIM"),0)</f>
        <v/>
      </c>
      <c r="H1806" s="2">
        <f>SUMIFS(Detalhe_Registro!$F:$F,Detalhe_Registro!$D:$D,A1806,Detalhe_Registro!$E:$E,B1806,Detalhe_Registro!$M:$M,"SIM")</f>
        <v/>
      </c>
      <c r="I1806" s="2">
        <f>SUMIFS(Detalhe_Registro!$G:$G,Detalhe_Registro!$D:$D,A1806,Detalhe_Registro!$E:$E,B1806,Detalhe_Registro!$M:$M,"SIM")</f>
        <v/>
      </c>
      <c r="J1806" s="2">
        <f>IF(F1806&lt;Premissas!$B$8,"&lt; 1,00",IF(F1806&lt;Premissas!$B$9,"1,00 – 1,19",IF(F1806&lt;Premissas!$B$10,"1,20 – 1,39",IF(F1806&lt;Premissas!$B$11,"1,40 – 1,59",IF(F1806&lt;Premissas!$B$12,"1,60 – 1,99","≥ 2,00")))))</f>
        <v/>
      </c>
      <c r="K1806" s="5">
        <f>IF(F1806&lt;Premissas!$B$8,Premissas!$B$13,IF(F1806&lt;Premissas!$B$9,Premissas!$B$14,IF(F1806&lt;Premissas!$B$10,Premissas!$B$15,IF(F1806&lt;Premissas!$B$11,Premissas!$B$16,IF(F1806&lt;Premissas!$B$12,Premissas!$B$17,Premissas!$B$18)))))</f>
        <v/>
      </c>
      <c r="L1806" s="5">
        <f>K1806/Premissas!$B$4</f>
        <v/>
      </c>
      <c r="M1806" s="2">
        <f>IF(K1806=Premissas!$B$18,"SIM","NÃO")</f>
        <v/>
      </c>
    </row>
    <row r="1807">
      <c r="A1807" s="2" t="inlineStr">
        <is>
          <t>5709180</t>
        </is>
      </c>
      <c r="B1807" s="2" t="inlineStr">
        <is>
          <t>Rafael Alves Farias</t>
        </is>
      </c>
      <c r="C1807" s="2" t="n">
        <v>1965</v>
      </c>
      <c r="D1807" s="2">
        <f>IFERROR(TEXTJOIN(" | ",TRUE,UNIQUE(FILTER(Detalhe_Registro!$C:$C,(Detalhe_Registro!$D:$D=A1807)*(Detalhe_Registro!$E:$E=B1807)*(Detalhe_Registro!$M:$M="SIM")))),"")</f>
        <v/>
      </c>
      <c r="E1807" s="2">
        <f>COUNTIFS(Detalhe_Registro!$D:$D,A1807,Detalhe_Registro!$E:$E,B1807,Detalhe_Registro!$M:$M,"SIM")</f>
        <v/>
      </c>
      <c r="F1807" s="2">
        <f>IFERROR(MAXIFS(Detalhe_Registro!$N:$N,Detalhe_Registro!$D:$D,A1807,Detalhe_Registro!$E:$E,B1807,Detalhe_Registro!$M:$M,"SIM"),0)</f>
        <v/>
      </c>
      <c r="G1807" s="2">
        <f>IFERROR(AVERAGEIFS(Detalhe_Registro!$N:$N,Detalhe_Registro!$D:$D,A1807,Detalhe_Registro!$E:$E,B1807,Detalhe_Registro!$M:$M,"SIM"),0)</f>
        <v/>
      </c>
      <c r="H1807" s="2">
        <f>SUMIFS(Detalhe_Registro!$F:$F,Detalhe_Registro!$D:$D,A1807,Detalhe_Registro!$E:$E,B1807,Detalhe_Registro!$M:$M,"SIM")</f>
        <v/>
      </c>
      <c r="I1807" s="2">
        <f>SUMIFS(Detalhe_Registro!$G:$G,Detalhe_Registro!$D:$D,A1807,Detalhe_Registro!$E:$E,B1807,Detalhe_Registro!$M:$M,"SIM")</f>
        <v/>
      </c>
      <c r="J1807" s="2">
        <f>IF(F1807&lt;Premissas!$B$8,"&lt; 1,00",IF(F1807&lt;Premissas!$B$9,"1,00 – 1,19",IF(F1807&lt;Premissas!$B$10,"1,20 – 1,39",IF(F1807&lt;Premissas!$B$11,"1,40 – 1,59",IF(F1807&lt;Premissas!$B$12,"1,60 – 1,99","≥ 2,00")))))</f>
        <v/>
      </c>
      <c r="K1807" s="5">
        <f>IF(F1807&lt;Premissas!$B$8,Premissas!$B$13,IF(F1807&lt;Premissas!$B$9,Premissas!$B$14,IF(F1807&lt;Premissas!$B$10,Premissas!$B$15,IF(F1807&lt;Premissas!$B$11,Premissas!$B$16,IF(F1807&lt;Premissas!$B$12,Premissas!$B$17,Premissas!$B$18)))))</f>
        <v/>
      </c>
      <c r="L1807" s="5">
        <f>K1807/Premissas!$B$4</f>
        <v/>
      </c>
      <c r="M1807" s="2">
        <f>IF(K1807=Premissas!$B$18,"SIM","NÃO")</f>
        <v/>
      </c>
    </row>
    <row r="1808">
      <c r="A1808" s="2" t="inlineStr">
        <is>
          <t>6013805</t>
        </is>
      </c>
      <c r="B1808" s="2" t="inlineStr">
        <is>
          <t>Rafael Dos Santos Alves</t>
        </is>
      </c>
      <c r="C1808" s="2" t="n">
        <v>1965</v>
      </c>
      <c r="D1808" s="2">
        <f>IFERROR(TEXTJOIN(" | ",TRUE,UNIQUE(FILTER(Detalhe_Registro!$C:$C,(Detalhe_Registro!$D:$D=A1808)*(Detalhe_Registro!$E:$E=B1808)*(Detalhe_Registro!$M:$M="SIM")))),"")</f>
        <v/>
      </c>
      <c r="E1808" s="2">
        <f>COUNTIFS(Detalhe_Registro!$D:$D,A1808,Detalhe_Registro!$E:$E,B1808,Detalhe_Registro!$M:$M,"SIM")</f>
        <v/>
      </c>
      <c r="F1808" s="2">
        <f>IFERROR(MAXIFS(Detalhe_Registro!$N:$N,Detalhe_Registro!$D:$D,A1808,Detalhe_Registro!$E:$E,B1808,Detalhe_Registro!$M:$M,"SIM"),0)</f>
        <v/>
      </c>
      <c r="G1808" s="2">
        <f>IFERROR(AVERAGEIFS(Detalhe_Registro!$N:$N,Detalhe_Registro!$D:$D,A1808,Detalhe_Registro!$E:$E,B1808,Detalhe_Registro!$M:$M,"SIM"),0)</f>
        <v/>
      </c>
      <c r="H1808" s="2">
        <f>SUMIFS(Detalhe_Registro!$F:$F,Detalhe_Registro!$D:$D,A1808,Detalhe_Registro!$E:$E,B1808,Detalhe_Registro!$M:$M,"SIM")</f>
        <v/>
      </c>
      <c r="I1808" s="2">
        <f>SUMIFS(Detalhe_Registro!$G:$G,Detalhe_Registro!$D:$D,A1808,Detalhe_Registro!$E:$E,B1808,Detalhe_Registro!$M:$M,"SIM")</f>
        <v/>
      </c>
      <c r="J1808" s="2">
        <f>IF(F1808&lt;Premissas!$B$8,"&lt; 1,00",IF(F1808&lt;Premissas!$B$9,"1,00 – 1,19",IF(F1808&lt;Premissas!$B$10,"1,20 – 1,39",IF(F1808&lt;Premissas!$B$11,"1,40 – 1,59",IF(F1808&lt;Premissas!$B$12,"1,60 – 1,99","≥ 2,00")))))</f>
        <v/>
      </c>
      <c r="K1808" s="5">
        <f>IF(F1808&lt;Premissas!$B$8,Premissas!$B$13,IF(F1808&lt;Premissas!$B$9,Premissas!$B$14,IF(F1808&lt;Premissas!$B$10,Premissas!$B$15,IF(F1808&lt;Premissas!$B$11,Premissas!$B$16,IF(F1808&lt;Premissas!$B$12,Premissas!$B$17,Premissas!$B$18)))))</f>
        <v/>
      </c>
      <c r="L1808" s="5">
        <f>K1808/Premissas!$B$4</f>
        <v/>
      </c>
      <c r="M1808" s="2">
        <f>IF(K1808=Premissas!$B$18,"SIM","NÃO")</f>
        <v/>
      </c>
    </row>
    <row r="1809">
      <c r="A1809" s="2" t="inlineStr">
        <is>
          <t>40010899</t>
        </is>
      </c>
      <c r="B1809" s="2" t="inlineStr">
        <is>
          <t>Rafael Dos Santos Clementino</t>
        </is>
      </c>
      <c r="C1809" s="2" t="n">
        <v>1965</v>
      </c>
      <c r="D1809" s="2">
        <f>IFERROR(TEXTJOIN(" | ",TRUE,UNIQUE(FILTER(Detalhe_Registro!$C:$C,(Detalhe_Registro!$D:$D=A1809)*(Detalhe_Registro!$E:$E=B1809)*(Detalhe_Registro!$M:$M="SIM")))),"")</f>
        <v/>
      </c>
      <c r="E1809" s="2">
        <f>COUNTIFS(Detalhe_Registro!$D:$D,A1809,Detalhe_Registro!$E:$E,B1809,Detalhe_Registro!$M:$M,"SIM")</f>
        <v/>
      </c>
      <c r="F1809" s="2">
        <f>IFERROR(MAXIFS(Detalhe_Registro!$N:$N,Detalhe_Registro!$D:$D,A1809,Detalhe_Registro!$E:$E,B1809,Detalhe_Registro!$M:$M,"SIM"),0)</f>
        <v/>
      </c>
      <c r="G1809" s="2">
        <f>IFERROR(AVERAGEIFS(Detalhe_Registro!$N:$N,Detalhe_Registro!$D:$D,A1809,Detalhe_Registro!$E:$E,B1809,Detalhe_Registro!$M:$M,"SIM"),0)</f>
        <v/>
      </c>
      <c r="H1809" s="2">
        <f>SUMIFS(Detalhe_Registro!$F:$F,Detalhe_Registro!$D:$D,A1809,Detalhe_Registro!$E:$E,B1809,Detalhe_Registro!$M:$M,"SIM")</f>
        <v/>
      </c>
      <c r="I1809" s="2">
        <f>SUMIFS(Detalhe_Registro!$G:$G,Detalhe_Registro!$D:$D,A1809,Detalhe_Registro!$E:$E,B1809,Detalhe_Registro!$M:$M,"SIM")</f>
        <v/>
      </c>
      <c r="J1809" s="2">
        <f>IF(F1809&lt;Premissas!$B$8,"&lt; 1,00",IF(F1809&lt;Premissas!$B$9,"1,00 – 1,19",IF(F1809&lt;Premissas!$B$10,"1,20 – 1,39",IF(F1809&lt;Premissas!$B$11,"1,40 – 1,59",IF(F1809&lt;Premissas!$B$12,"1,60 – 1,99","≥ 2,00")))))</f>
        <v/>
      </c>
      <c r="K1809" s="5">
        <f>IF(F1809&lt;Premissas!$B$8,Premissas!$B$13,IF(F1809&lt;Premissas!$B$9,Premissas!$B$14,IF(F1809&lt;Premissas!$B$10,Premissas!$B$15,IF(F1809&lt;Premissas!$B$11,Premissas!$B$16,IF(F1809&lt;Premissas!$B$12,Premissas!$B$17,Premissas!$B$18)))))</f>
        <v/>
      </c>
      <c r="L1809" s="5">
        <f>K1809/Premissas!$B$4</f>
        <v/>
      </c>
      <c r="M1809" s="2">
        <f>IF(K1809=Premissas!$B$18,"SIM","NÃO")</f>
        <v/>
      </c>
    </row>
    <row r="1810">
      <c r="A1810" s="2" t="inlineStr">
        <is>
          <t>5994454</t>
        </is>
      </c>
      <c r="B1810" s="2" t="inlineStr">
        <is>
          <t>Rafael Ferreira Da Silva</t>
        </is>
      </c>
      <c r="C1810" s="2" t="n">
        <v>1965</v>
      </c>
      <c r="D1810" s="2">
        <f>IFERROR(TEXTJOIN(" | ",TRUE,UNIQUE(FILTER(Detalhe_Registro!$C:$C,(Detalhe_Registro!$D:$D=A1810)*(Detalhe_Registro!$E:$E=B1810)*(Detalhe_Registro!$M:$M="SIM")))),"")</f>
        <v/>
      </c>
      <c r="E1810" s="2">
        <f>COUNTIFS(Detalhe_Registro!$D:$D,A1810,Detalhe_Registro!$E:$E,B1810,Detalhe_Registro!$M:$M,"SIM")</f>
        <v/>
      </c>
      <c r="F1810" s="2">
        <f>IFERROR(MAXIFS(Detalhe_Registro!$N:$N,Detalhe_Registro!$D:$D,A1810,Detalhe_Registro!$E:$E,B1810,Detalhe_Registro!$M:$M,"SIM"),0)</f>
        <v/>
      </c>
      <c r="G1810" s="2">
        <f>IFERROR(AVERAGEIFS(Detalhe_Registro!$N:$N,Detalhe_Registro!$D:$D,A1810,Detalhe_Registro!$E:$E,B1810,Detalhe_Registro!$M:$M,"SIM"),0)</f>
        <v/>
      </c>
      <c r="H1810" s="2">
        <f>SUMIFS(Detalhe_Registro!$F:$F,Detalhe_Registro!$D:$D,A1810,Detalhe_Registro!$E:$E,B1810,Detalhe_Registro!$M:$M,"SIM")</f>
        <v/>
      </c>
      <c r="I1810" s="2">
        <f>SUMIFS(Detalhe_Registro!$G:$G,Detalhe_Registro!$D:$D,A1810,Detalhe_Registro!$E:$E,B1810,Detalhe_Registro!$M:$M,"SIM")</f>
        <v/>
      </c>
      <c r="J1810" s="2">
        <f>IF(F1810&lt;Premissas!$B$8,"&lt; 1,00",IF(F1810&lt;Premissas!$B$9,"1,00 – 1,19",IF(F1810&lt;Premissas!$B$10,"1,20 – 1,39",IF(F1810&lt;Premissas!$B$11,"1,40 – 1,59",IF(F1810&lt;Premissas!$B$12,"1,60 – 1,99","≥ 2,00")))))</f>
        <v/>
      </c>
      <c r="K1810" s="5">
        <f>IF(F1810&lt;Premissas!$B$8,Premissas!$B$13,IF(F1810&lt;Premissas!$B$9,Premissas!$B$14,IF(F1810&lt;Premissas!$B$10,Premissas!$B$15,IF(F1810&lt;Premissas!$B$11,Premissas!$B$16,IF(F1810&lt;Premissas!$B$12,Premissas!$B$17,Premissas!$B$18)))))</f>
        <v/>
      </c>
      <c r="L1810" s="5">
        <f>K1810/Premissas!$B$4</f>
        <v/>
      </c>
      <c r="M1810" s="2">
        <f>IF(K1810=Premissas!$B$18,"SIM","NÃO")</f>
        <v/>
      </c>
    </row>
    <row r="1811">
      <c r="A1811" s="2" t="inlineStr">
        <is>
          <t>5420768</t>
        </is>
      </c>
      <c r="B1811" s="2" t="inlineStr">
        <is>
          <t>Rafael Tadeu Da Silva</t>
        </is>
      </c>
      <c r="C1811" s="2" t="n">
        <v>1965</v>
      </c>
      <c r="D1811" s="2">
        <f>IFERROR(TEXTJOIN(" | ",TRUE,UNIQUE(FILTER(Detalhe_Registro!$C:$C,(Detalhe_Registro!$D:$D=A1811)*(Detalhe_Registro!$E:$E=B1811)*(Detalhe_Registro!$M:$M="SIM")))),"")</f>
        <v/>
      </c>
      <c r="E1811" s="2">
        <f>COUNTIFS(Detalhe_Registro!$D:$D,A1811,Detalhe_Registro!$E:$E,B1811,Detalhe_Registro!$M:$M,"SIM")</f>
        <v/>
      </c>
      <c r="F1811" s="2">
        <f>IFERROR(MAXIFS(Detalhe_Registro!$N:$N,Detalhe_Registro!$D:$D,A1811,Detalhe_Registro!$E:$E,B1811,Detalhe_Registro!$M:$M,"SIM"),0)</f>
        <v/>
      </c>
      <c r="G1811" s="2">
        <f>IFERROR(AVERAGEIFS(Detalhe_Registro!$N:$N,Detalhe_Registro!$D:$D,A1811,Detalhe_Registro!$E:$E,B1811,Detalhe_Registro!$M:$M,"SIM"),0)</f>
        <v/>
      </c>
      <c r="H1811" s="2">
        <f>SUMIFS(Detalhe_Registro!$F:$F,Detalhe_Registro!$D:$D,A1811,Detalhe_Registro!$E:$E,B1811,Detalhe_Registro!$M:$M,"SIM")</f>
        <v/>
      </c>
      <c r="I1811" s="2">
        <f>SUMIFS(Detalhe_Registro!$G:$G,Detalhe_Registro!$D:$D,A1811,Detalhe_Registro!$E:$E,B1811,Detalhe_Registro!$M:$M,"SIM")</f>
        <v/>
      </c>
      <c r="J1811" s="2">
        <f>IF(F1811&lt;Premissas!$B$8,"&lt; 1,00",IF(F1811&lt;Premissas!$B$9,"1,00 – 1,19",IF(F1811&lt;Premissas!$B$10,"1,20 – 1,39",IF(F1811&lt;Premissas!$B$11,"1,40 – 1,59",IF(F1811&lt;Premissas!$B$12,"1,60 – 1,99","≥ 2,00")))))</f>
        <v/>
      </c>
      <c r="K1811" s="5">
        <f>IF(F1811&lt;Premissas!$B$8,Premissas!$B$13,IF(F1811&lt;Premissas!$B$9,Premissas!$B$14,IF(F1811&lt;Premissas!$B$10,Premissas!$B$15,IF(F1811&lt;Premissas!$B$11,Premissas!$B$16,IF(F1811&lt;Premissas!$B$12,Premissas!$B$17,Premissas!$B$18)))))</f>
        <v/>
      </c>
      <c r="L1811" s="5">
        <f>K1811/Premissas!$B$4</f>
        <v/>
      </c>
      <c r="M1811" s="2">
        <f>IF(K1811=Premissas!$B$18,"SIM","NÃO")</f>
        <v/>
      </c>
    </row>
    <row r="1812">
      <c r="A1812" s="2" t="inlineStr">
        <is>
          <t>5998824</t>
        </is>
      </c>
      <c r="B1812" s="2" t="inlineStr">
        <is>
          <t>Rafaela Cristine Brito Da Silva</t>
        </is>
      </c>
      <c r="C1812" s="2" t="n">
        <v>1965</v>
      </c>
      <c r="D1812" s="2">
        <f>IFERROR(TEXTJOIN(" | ",TRUE,UNIQUE(FILTER(Detalhe_Registro!$C:$C,(Detalhe_Registro!$D:$D=A1812)*(Detalhe_Registro!$E:$E=B1812)*(Detalhe_Registro!$M:$M="SIM")))),"")</f>
        <v/>
      </c>
      <c r="E1812" s="2">
        <f>COUNTIFS(Detalhe_Registro!$D:$D,A1812,Detalhe_Registro!$E:$E,B1812,Detalhe_Registro!$M:$M,"SIM")</f>
        <v/>
      </c>
      <c r="F1812" s="2">
        <f>IFERROR(MAXIFS(Detalhe_Registro!$N:$N,Detalhe_Registro!$D:$D,A1812,Detalhe_Registro!$E:$E,B1812,Detalhe_Registro!$M:$M,"SIM"),0)</f>
        <v/>
      </c>
      <c r="G1812" s="2">
        <f>IFERROR(AVERAGEIFS(Detalhe_Registro!$N:$N,Detalhe_Registro!$D:$D,A1812,Detalhe_Registro!$E:$E,B1812,Detalhe_Registro!$M:$M,"SIM"),0)</f>
        <v/>
      </c>
      <c r="H1812" s="2">
        <f>SUMIFS(Detalhe_Registro!$F:$F,Detalhe_Registro!$D:$D,A1812,Detalhe_Registro!$E:$E,B1812,Detalhe_Registro!$M:$M,"SIM")</f>
        <v/>
      </c>
      <c r="I1812" s="2">
        <f>SUMIFS(Detalhe_Registro!$G:$G,Detalhe_Registro!$D:$D,A1812,Detalhe_Registro!$E:$E,B1812,Detalhe_Registro!$M:$M,"SIM")</f>
        <v/>
      </c>
      <c r="J1812" s="2">
        <f>IF(F1812&lt;Premissas!$B$8,"&lt; 1,00",IF(F1812&lt;Premissas!$B$9,"1,00 – 1,19",IF(F1812&lt;Premissas!$B$10,"1,20 – 1,39",IF(F1812&lt;Premissas!$B$11,"1,40 – 1,59",IF(F1812&lt;Premissas!$B$12,"1,60 – 1,99","≥ 2,00")))))</f>
        <v/>
      </c>
      <c r="K1812" s="5">
        <f>IF(F1812&lt;Premissas!$B$8,Premissas!$B$13,IF(F1812&lt;Premissas!$B$9,Premissas!$B$14,IF(F1812&lt;Premissas!$B$10,Premissas!$B$15,IF(F1812&lt;Premissas!$B$11,Premissas!$B$16,IF(F1812&lt;Premissas!$B$12,Premissas!$B$17,Premissas!$B$18)))))</f>
        <v/>
      </c>
      <c r="L1812" s="5">
        <f>K1812/Premissas!$B$4</f>
        <v/>
      </c>
      <c r="M1812" s="2">
        <f>IF(K1812=Premissas!$B$18,"SIM","NÃO")</f>
        <v/>
      </c>
    </row>
    <row r="1813">
      <c r="A1813" s="2" t="inlineStr">
        <is>
          <t>6026982</t>
        </is>
      </c>
      <c r="B1813" s="2" t="inlineStr">
        <is>
          <t>Rafaela Rocha Do Nascimento</t>
        </is>
      </c>
      <c r="C1813" s="2" t="n">
        <v>1965</v>
      </c>
      <c r="D1813" s="2">
        <f>IFERROR(TEXTJOIN(" | ",TRUE,UNIQUE(FILTER(Detalhe_Registro!$C:$C,(Detalhe_Registro!$D:$D=A1813)*(Detalhe_Registro!$E:$E=B1813)*(Detalhe_Registro!$M:$M="SIM")))),"")</f>
        <v/>
      </c>
      <c r="E1813" s="2">
        <f>COUNTIFS(Detalhe_Registro!$D:$D,A1813,Detalhe_Registro!$E:$E,B1813,Detalhe_Registro!$M:$M,"SIM")</f>
        <v/>
      </c>
      <c r="F1813" s="2">
        <f>IFERROR(MAXIFS(Detalhe_Registro!$N:$N,Detalhe_Registro!$D:$D,A1813,Detalhe_Registro!$E:$E,B1813,Detalhe_Registro!$M:$M,"SIM"),0)</f>
        <v/>
      </c>
      <c r="G1813" s="2">
        <f>IFERROR(AVERAGEIFS(Detalhe_Registro!$N:$N,Detalhe_Registro!$D:$D,A1813,Detalhe_Registro!$E:$E,B1813,Detalhe_Registro!$M:$M,"SIM"),0)</f>
        <v/>
      </c>
      <c r="H1813" s="2">
        <f>SUMIFS(Detalhe_Registro!$F:$F,Detalhe_Registro!$D:$D,A1813,Detalhe_Registro!$E:$E,B1813,Detalhe_Registro!$M:$M,"SIM")</f>
        <v/>
      </c>
      <c r="I1813" s="2">
        <f>SUMIFS(Detalhe_Registro!$G:$G,Detalhe_Registro!$D:$D,A1813,Detalhe_Registro!$E:$E,B1813,Detalhe_Registro!$M:$M,"SIM")</f>
        <v/>
      </c>
      <c r="J1813" s="2">
        <f>IF(F1813&lt;Premissas!$B$8,"&lt; 1,00",IF(F1813&lt;Premissas!$B$9,"1,00 – 1,19",IF(F1813&lt;Premissas!$B$10,"1,20 – 1,39",IF(F1813&lt;Premissas!$B$11,"1,40 – 1,59",IF(F1813&lt;Premissas!$B$12,"1,60 – 1,99","≥ 2,00")))))</f>
        <v/>
      </c>
      <c r="K1813" s="5">
        <f>IF(F1813&lt;Premissas!$B$8,Premissas!$B$13,IF(F1813&lt;Premissas!$B$9,Premissas!$B$14,IF(F1813&lt;Premissas!$B$10,Premissas!$B$15,IF(F1813&lt;Premissas!$B$11,Premissas!$B$16,IF(F1813&lt;Premissas!$B$12,Premissas!$B$17,Premissas!$B$18)))))</f>
        <v/>
      </c>
      <c r="L1813" s="5">
        <f>K1813/Premissas!$B$4</f>
        <v/>
      </c>
      <c r="M1813" s="2">
        <f>IF(K1813=Premissas!$B$18,"SIM","NÃO")</f>
        <v/>
      </c>
    </row>
    <row r="1814">
      <c r="A1814" s="2" t="inlineStr">
        <is>
          <t>10181</t>
        </is>
      </c>
      <c r="B1814" s="2" t="inlineStr">
        <is>
          <t>Raimundo Alves</t>
        </is>
      </c>
      <c r="C1814" s="2" t="n">
        <v>1965</v>
      </c>
      <c r="D1814" s="2">
        <f>IFERROR(TEXTJOIN(" | ",TRUE,UNIQUE(FILTER(Detalhe_Registro!$C:$C,(Detalhe_Registro!$D:$D=A1814)*(Detalhe_Registro!$E:$E=B1814)*(Detalhe_Registro!$M:$M="SIM")))),"")</f>
        <v/>
      </c>
      <c r="E1814" s="2">
        <f>COUNTIFS(Detalhe_Registro!$D:$D,A1814,Detalhe_Registro!$E:$E,B1814,Detalhe_Registro!$M:$M,"SIM")</f>
        <v/>
      </c>
      <c r="F1814" s="2">
        <f>IFERROR(MAXIFS(Detalhe_Registro!$N:$N,Detalhe_Registro!$D:$D,A1814,Detalhe_Registro!$E:$E,B1814,Detalhe_Registro!$M:$M,"SIM"),0)</f>
        <v/>
      </c>
      <c r="G1814" s="2">
        <f>IFERROR(AVERAGEIFS(Detalhe_Registro!$N:$N,Detalhe_Registro!$D:$D,A1814,Detalhe_Registro!$E:$E,B1814,Detalhe_Registro!$M:$M,"SIM"),0)</f>
        <v/>
      </c>
      <c r="H1814" s="2">
        <f>SUMIFS(Detalhe_Registro!$F:$F,Detalhe_Registro!$D:$D,A1814,Detalhe_Registro!$E:$E,B1814,Detalhe_Registro!$M:$M,"SIM")</f>
        <v/>
      </c>
      <c r="I1814" s="2">
        <f>SUMIFS(Detalhe_Registro!$G:$G,Detalhe_Registro!$D:$D,A1814,Detalhe_Registro!$E:$E,B1814,Detalhe_Registro!$M:$M,"SIM")</f>
        <v/>
      </c>
      <c r="J1814" s="2">
        <f>IF(F1814&lt;Premissas!$B$8,"&lt; 1,00",IF(F1814&lt;Premissas!$B$9,"1,00 – 1,19",IF(F1814&lt;Premissas!$B$10,"1,20 – 1,39",IF(F1814&lt;Premissas!$B$11,"1,40 – 1,59",IF(F1814&lt;Premissas!$B$12,"1,60 – 1,99","≥ 2,00")))))</f>
        <v/>
      </c>
      <c r="K1814" s="5">
        <f>IF(F1814&lt;Premissas!$B$8,Premissas!$B$13,IF(F1814&lt;Premissas!$B$9,Premissas!$B$14,IF(F1814&lt;Premissas!$B$10,Premissas!$B$15,IF(F1814&lt;Premissas!$B$11,Premissas!$B$16,IF(F1814&lt;Premissas!$B$12,Premissas!$B$17,Premissas!$B$18)))))</f>
        <v/>
      </c>
      <c r="L1814" s="5">
        <f>K1814/Premissas!$B$4</f>
        <v/>
      </c>
      <c r="M1814" s="2">
        <f>IF(K1814=Premissas!$B$18,"SIM","NÃO")</f>
        <v/>
      </c>
    </row>
    <row r="1815">
      <c r="A1815" s="2" t="inlineStr">
        <is>
          <t>5977584</t>
        </is>
      </c>
      <c r="B1815" s="2" t="inlineStr">
        <is>
          <t>Ramon Goncalves Silva</t>
        </is>
      </c>
      <c r="C1815" s="2" t="n">
        <v>1965</v>
      </c>
      <c r="D1815" s="2">
        <f>IFERROR(TEXTJOIN(" | ",TRUE,UNIQUE(FILTER(Detalhe_Registro!$C:$C,(Detalhe_Registro!$D:$D=A1815)*(Detalhe_Registro!$E:$E=B1815)*(Detalhe_Registro!$M:$M="SIM")))),"")</f>
        <v/>
      </c>
      <c r="E1815" s="2">
        <f>COUNTIFS(Detalhe_Registro!$D:$D,A1815,Detalhe_Registro!$E:$E,B1815,Detalhe_Registro!$M:$M,"SIM")</f>
        <v/>
      </c>
      <c r="F1815" s="2">
        <f>IFERROR(MAXIFS(Detalhe_Registro!$N:$N,Detalhe_Registro!$D:$D,A1815,Detalhe_Registro!$E:$E,B1815,Detalhe_Registro!$M:$M,"SIM"),0)</f>
        <v/>
      </c>
      <c r="G1815" s="2">
        <f>IFERROR(AVERAGEIFS(Detalhe_Registro!$N:$N,Detalhe_Registro!$D:$D,A1815,Detalhe_Registro!$E:$E,B1815,Detalhe_Registro!$M:$M,"SIM"),0)</f>
        <v/>
      </c>
      <c r="H1815" s="2">
        <f>SUMIFS(Detalhe_Registro!$F:$F,Detalhe_Registro!$D:$D,A1815,Detalhe_Registro!$E:$E,B1815,Detalhe_Registro!$M:$M,"SIM")</f>
        <v/>
      </c>
      <c r="I1815" s="2">
        <f>SUMIFS(Detalhe_Registro!$G:$G,Detalhe_Registro!$D:$D,A1815,Detalhe_Registro!$E:$E,B1815,Detalhe_Registro!$M:$M,"SIM")</f>
        <v/>
      </c>
      <c r="J1815" s="2">
        <f>IF(F1815&lt;Premissas!$B$8,"&lt; 1,00",IF(F1815&lt;Premissas!$B$9,"1,00 – 1,19",IF(F1815&lt;Premissas!$B$10,"1,20 – 1,39",IF(F1815&lt;Premissas!$B$11,"1,40 – 1,59",IF(F1815&lt;Premissas!$B$12,"1,60 – 1,99","≥ 2,00")))))</f>
        <v/>
      </c>
      <c r="K1815" s="5">
        <f>IF(F1815&lt;Premissas!$B$8,Premissas!$B$13,IF(F1815&lt;Premissas!$B$9,Premissas!$B$14,IF(F1815&lt;Premissas!$B$10,Premissas!$B$15,IF(F1815&lt;Premissas!$B$11,Premissas!$B$16,IF(F1815&lt;Premissas!$B$12,Premissas!$B$17,Premissas!$B$18)))))</f>
        <v/>
      </c>
      <c r="L1815" s="5">
        <f>K1815/Premissas!$B$4</f>
        <v/>
      </c>
      <c r="M1815" s="2">
        <f>IF(K1815=Premissas!$B$18,"SIM","NÃO")</f>
        <v/>
      </c>
    </row>
    <row r="1816">
      <c r="A1816" s="2" t="inlineStr">
        <is>
          <t>582522</t>
        </is>
      </c>
      <c r="B1816" s="2" t="inlineStr">
        <is>
          <t>Regiane Eleusa Matos</t>
        </is>
      </c>
      <c r="C1816" s="2" t="n">
        <v>1965</v>
      </c>
      <c r="D1816" s="2">
        <f>IFERROR(TEXTJOIN(" | ",TRUE,UNIQUE(FILTER(Detalhe_Registro!$C:$C,(Detalhe_Registro!$D:$D=A1816)*(Detalhe_Registro!$E:$E=B1816)*(Detalhe_Registro!$M:$M="SIM")))),"")</f>
        <v/>
      </c>
      <c r="E1816" s="2">
        <f>COUNTIFS(Detalhe_Registro!$D:$D,A1816,Detalhe_Registro!$E:$E,B1816,Detalhe_Registro!$M:$M,"SIM")</f>
        <v/>
      </c>
      <c r="F1816" s="2">
        <f>IFERROR(MAXIFS(Detalhe_Registro!$N:$N,Detalhe_Registro!$D:$D,A1816,Detalhe_Registro!$E:$E,B1816,Detalhe_Registro!$M:$M,"SIM"),0)</f>
        <v/>
      </c>
      <c r="G1816" s="2">
        <f>IFERROR(AVERAGEIFS(Detalhe_Registro!$N:$N,Detalhe_Registro!$D:$D,A1816,Detalhe_Registro!$E:$E,B1816,Detalhe_Registro!$M:$M,"SIM"),0)</f>
        <v/>
      </c>
      <c r="H1816" s="2">
        <f>SUMIFS(Detalhe_Registro!$F:$F,Detalhe_Registro!$D:$D,A1816,Detalhe_Registro!$E:$E,B1816,Detalhe_Registro!$M:$M,"SIM")</f>
        <v/>
      </c>
      <c r="I1816" s="2">
        <f>SUMIFS(Detalhe_Registro!$G:$G,Detalhe_Registro!$D:$D,A1816,Detalhe_Registro!$E:$E,B1816,Detalhe_Registro!$M:$M,"SIM")</f>
        <v/>
      </c>
      <c r="J1816" s="2">
        <f>IF(F1816&lt;Premissas!$B$8,"&lt; 1,00",IF(F1816&lt;Premissas!$B$9,"1,00 – 1,19",IF(F1816&lt;Premissas!$B$10,"1,20 – 1,39",IF(F1816&lt;Premissas!$B$11,"1,40 – 1,59",IF(F1816&lt;Premissas!$B$12,"1,60 – 1,99","≥ 2,00")))))</f>
        <v/>
      </c>
      <c r="K1816" s="5">
        <f>IF(F1816&lt;Premissas!$B$8,Premissas!$B$13,IF(F1816&lt;Premissas!$B$9,Premissas!$B$14,IF(F1816&lt;Premissas!$B$10,Premissas!$B$15,IF(F1816&lt;Premissas!$B$11,Premissas!$B$16,IF(F1816&lt;Premissas!$B$12,Premissas!$B$17,Premissas!$B$18)))))</f>
        <v/>
      </c>
      <c r="L1816" s="5">
        <f>K1816/Premissas!$B$4</f>
        <v/>
      </c>
      <c r="M1816" s="2">
        <f>IF(K1816=Premissas!$B$18,"SIM","NÃO")</f>
        <v/>
      </c>
    </row>
    <row r="1817">
      <c r="A1817" s="2" t="inlineStr">
        <is>
          <t>6003850</t>
        </is>
      </c>
      <c r="B1817" s="2" t="inlineStr">
        <is>
          <t>Reginaldo Domingos Dos Santos</t>
        </is>
      </c>
      <c r="C1817" s="2" t="n">
        <v>1965</v>
      </c>
      <c r="D1817" s="2">
        <f>IFERROR(TEXTJOIN(" | ",TRUE,UNIQUE(FILTER(Detalhe_Registro!$C:$C,(Detalhe_Registro!$D:$D=A1817)*(Detalhe_Registro!$E:$E=B1817)*(Detalhe_Registro!$M:$M="SIM")))),"")</f>
        <v/>
      </c>
      <c r="E1817" s="2">
        <f>COUNTIFS(Detalhe_Registro!$D:$D,A1817,Detalhe_Registro!$E:$E,B1817,Detalhe_Registro!$M:$M,"SIM")</f>
        <v/>
      </c>
      <c r="F1817" s="2">
        <f>IFERROR(MAXIFS(Detalhe_Registro!$N:$N,Detalhe_Registro!$D:$D,A1817,Detalhe_Registro!$E:$E,B1817,Detalhe_Registro!$M:$M,"SIM"),0)</f>
        <v/>
      </c>
      <c r="G1817" s="2">
        <f>IFERROR(AVERAGEIFS(Detalhe_Registro!$N:$N,Detalhe_Registro!$D:$D,A1817,Detalhe_Registro!$E:$E,B1817,Detalhe_Registro!$M:$M,"SIM"),0)</f>
        <v/>
      </c>
      <c r="H1817" s="2">
        <f>SUMIFS(Detalhe_Registro!$F:$F,Detalhe_Registro!$D:$D,A1817,Detalhe_Registro!$E:$E,B1817,Detalhe_Registro!$M:$M,"SIM")</f>
        <v/>
      </c>
      <c r="I1817" s="2">
        <f>SUMIFS(Detalhe_Registro!$G:$G,Detalhe_Registro!$D:$D,A1817,Detalhe_Registro!$E:$E,B1817,Detalhe_Registro!$M:$M,"SIM")</f>
        <v/>
      </c>
      <c r="J1817" s="2">
        <f>IF(F1817&lt;Premissas!$B$8,"&lt; 1,00",IF(F1817&lt;Premissas!$B$9,"1,00 – 1,19",IF(F1817&lt;Premissas!$B$10,"1,20 – 1,39",IF(F1817&lt;Premissas!$B$11,"1,40 – 1,59",IF(F1817&lt;Premissas!$B$12,"1,60 – 1,99","≥ 2,00")))))</f>
        <v/>
      </c>
      <c r="K1817" s="5">
        <f>IF(F1817&lt;Premissas!$B$8,Premissas!$B$13,IF(F1817&lt;Premissas!$B$9,Premissas!$B$14,IF(F1817&lt;Premissas!$B$10,Premissas!$B$15,IF(F1817&lt;Premissas!$B$11,Premissas!$B$16,IF(F1817&lt;Premissas!$B$12,Premissas!$B$17,Premissas!$B$18)))))</f>
        <v/>
      </c>
      <c r="L1817" s="5">
        <f>K1817/Premissas!$B$4</f>
        <v/>
      </c>
      <c r="M1817" s="2">
        <f>IF(K1817=Premissas!$B$18,"SIM","NÃO")</f>
        <v/>
      </c>
    </row>
    <row r="1818">
      <c r="A1818" s="2" t="inlineStr">
        <is>
          <t>5273862</t>
        </is>
      </c>
      <c r="B1818" s="2" t="inlineStr">
        <is>
          <t>Reinilson Santos Conceicao</t>
        </is>
      </c>
      <c r="C1818" s="2" t="n">
        <v>1965</v>
      </c>
      <c r="D1818" s="2">
        <f>IFERROR(TEXTJOIN(" | ",TRUE,UNIQUE(FILTER(Detalhe_Registro!$C:$C,(Detalhe_Registro!$D:$D=A1818)*(Detalhe_Registro!$E:$E=B1818)*(Detalhe_Registro!$M:$M="SIM")))),"")</f>
        <v/>
      </c>
      <c r="E1818" s="2">
        <f>COUNTIFS(Detalhe_Registro!$D:$D,A1818,Detalhe_Registro!$E:$E,B1818,Detalhe_Registro!$M:$M,"SIM")</f>
        <v/>
      </c>
      <c r="F1818" s="2">
        <f>IFERROR(MAXIFS(Detalhe_Registro!$N:$N,Detalhe_Registro!$D:$D,A1818,Detalhe_Registro!$E:$E,B1818,Detalhe_Registro!$M:$M,"SIM"),0)</f>
        <v/>
      </c>
      <c r="G1818" s="2">
        <f>IFERROR(AVERAGEIFS(Detalhe_Registro!$N:$N,Detalhe_Registro!$D:$D,A1818,Detalhe_Registro!$E:$E,B1818,Detalhe_Registro!$M:$M,"SIM"),0)</f>
        <v/>
      </c>
      <c r="H1818" s="2">
        <f>SUMIFS(Detalhe_Registro!$F:$F,Detalhe_Registro!$D:$D,A1818,Detalhe_Registro!$E:$E,B1818,Detalhe_Registro!$M:$M,"SIM")</f>
        <v/>
      </c>
      <c r="I1818" s="2">
        <f>SUMIFS(Detalhe_Registro!$G:$G,Detalhe_Registro!$D:$D,A1818,Detalhe_Registro!$E:$E,B1818,Detalhe_Registro!$M:$M,"SIM")</f>
        <v/>
      </c>
      <c r="J1818" s="2">
        <f>IF(F1818&lt;Premissas!$B$8,"&lt; 1,00",IF(F1818&lt;Premissas!$B$9,"1,00 – 1,19",IF(F1818&lt;Premissas!$B$10,"1,20 – 1,39",IF(F1818&lt;Premissas!$B$11,"1,40 – 1,59",IF(F1818&lt;Premissas!$B$12,"1,60 – 1,99","≥ 2,00")))))</f>
        <v/>
      </c>
      <c r="K1818" s="5">
        <f>IF(F1818&lt;Premissas!$B$8,Premissas!$B$13,IF(F1818&lt;Premissas!$B$9,Premissas!$B$14,IF(F1818&lt;Premissas!$B$10,Premissas!$B$15,IF(F1818&lt;Premissas!$B$11,Premissas!$B$16,IF(F1818&lt;Premissas!$B$12,Premissas!$B$17,Premissas!$B$18)))))</f>
        <v/>
      </c>
      <c r="L1818" s="5">
        <f>K1818/Premissas!$B$4</f>
        <v/>
      </c>
      <c r="M1818" s="2">
        <f>IF(K1818=Premissas!$B$18,"SIM","NÃO")</f>
        <v/>
      </c>
    </row>
    <row r="1819">
      <c r="A1819" s="2" t="inlineStr">
        <is>
          <t>166942</t>
        </is>
      </c>
      <c r="B1819" s="2" t="inlineStr">
        <is>
          <t>Renato Gobo</t>
        </is>
      </c>
      <c r="C1819" s="2" t="n">
        <v>1965</v>
      </c>
      <c r="D1819" s="2">
        <f>IFERROR(TEXTJOIN(" | ",TRUE,UNIQUE(FILTER(Detalhe_Registro!$C:$C,(Detalhe_Registro!$D:$D=A1819)*(Detalhe_Registro!$E:$E=B1819)*(Detalhe_Registro!$M:$M="SIM")))),"")</f>
        <v/>
      </c>
      <c r="E1819" s="2">
        <f>COUNTIFS(Detalhe_Registro!$D:$D,A1819,Detalhe_Registro!$E:$E,B1819,Detalhe_Registro!$M:$M,"SIM")</f>
        <v/>
      </c>
      <c r="F1819" s="2">
        <f>IFERROR(MAXIFS(Detalhe_Registro!$N:$N,Detalhe_Registro!$D:$D,A1819,Detalhe_Registro!$E:$E,B1819,Detalhe_Registro!$M:$M,"SIM"),0)</f>
        <v/>
      </c>
      <c r="G1819" s="2">
        <f>IFERROR(AVERAGEIFS(Detalhe_Registro!$N:$N,Detalhe_Registro!$D:$D,A1819,Detalhe_Registro!$E:$E,B1819,Detalhe_Registro!$M:$M,"SIM"),0)</f>
        <v/>
      </c>
      <c r="H1819" s="2">
        <f>SUMIFS(Detalhe_Registro!$F:$F,Detalhe_Registro!$D:$D,A1819,Detalhe_Registro!$E:$E,B1819,Detalhe_Registro!$M:$M,"SIM")</f>
        <v/>
      </c>
      <c r="I1819" s="2">
        <f>SUMIFS(Detalhe_Registro!$G:$G,Detalhe_Registro!$D:$D,A1819,Detalhe_Registro!$E:$E,B1819,Detalhe_Registro!$M:$M,"SIM")</f>
        <v/>
      </c>
      <c r="J1819" s="2">
        <f>IF(F1819&lt;Premissas!$B$8,"&lt; 1,00",IF(F1819&lt;Premissas!$B$9,"1,00 – 1,19",IF(F1819&lt;Premissas!$B$10,"1,20 – 1,39",IF(F1819&lt;Premissas!$B$11,"1,40 – 1,59",IF(F1819&lt;Premissas!$B$12,"1,60 – 1,99","≥ 2,00")))))</f>
        <v/>
      </c>
      <c r="K1819" s="5">
        <f>IF(F1819&lt;Premissas!$B$8,Premissas!$B$13,IF(F1819&lt;Premissas!$B$9,Premissas!$B$14,IF(F1819&lt;Premissas!$B$10,Premissas!$B$15,IF(F1819&lt;Premissas!$B$11,Premissas!$B$16,IF(F1819&lt;Premissas!$B$12,Premissas!$B$17,Premissas!$B$18)))))</f>
        <v/>
      </c>
      <c r="L1819" s="5">
        <f>K1819/Premissas!$B$4</f>
        <v/>
      </c>
      <c r="M1819" s="2">
        <f>IF(K1819=Premissas!$B$18,"SIM","NÃO")</f>
        <v/>
      </c>
    </row>
    <row r="1820">
      <c r="A1820" s="2" t="inlineStr">
        <is>
          <t>592760</t>
        </is>
      </c>
      <c r="B1820" s="2" t="inlineStr">
        <is>
          <t>Renato Lopes Da Rocha</t>
        </is>
      </c>
      <c r="C1820" s="2" t="n">
        <v>1965</v>
      </c>
      <c r="D1820" s="2">
        <f>IFERROR(TEXTJOIN(" | ",TRUE,UNIQUE(FILTER(Detalhe_Registro!$C:$C,(Detalhe_Registro!$D:$D=A1820)*(Detalhe_Registro!$E:$E=B1820)*(Detalhe_Registro!$M:$M="SIM")))),"")</f>
        <v/>
      </c>
      <c r="E1820" s="2">
        <f>COUNTIFS(Detalhe_Registro!$D:$D,A1820,Detalhe_Registro!$E:$E,B1820,Detalhe_Registro!$M:$M,"SIM")</f>
        <v/>
      </c>
      <c r="F1820" s="2">
        <f>IFERROR(MAXIFS(Detalhe_Registro!$N:$N,Detalhe_Registro!$D:$D,A1820,Detalhe_Registro!$E:$E,B1820,Detalhe_Registro!$M:$M,"SIM"),0)</f>
        <v/>
      </c>
      <c r="G1820" s="2">
        <f>IFERROR(AVERAGEIFS(Detalhe_Registro!$N:$N,Detalhe_Registro!$D:$D,A1820,Detalhe_Registro!$E:$E,B1820,Detalhe_Registro!$M:$M,"SIM"),0)</f>
        <v/>
      </c>
      <c r="H1820" s="2">
        <f>SUMIFS(Detalhe_Registro!$F:$F,Detalhe_Registro!$D:$D,A1820,Detalhe_Registro!$E:$E,B1820,Detalhe_Registro!$M:$M,"SIM")</f>
        <v/>
      </c>
      <c r="I1820" s="2">
        <f>SUMIFS(Detalhe_Registro!$G:$G,Detalhe_Registro!$D:$D,A1820,Detalhe_Registro!$E:$E,B1820,Detalhe_Registro!$M:$M,"SIM")</f>
        <v/>
      </c>
      <c r="J1820" s="2">
        <f>IF(F1820&lt;Premissas!$B$8,"&lt; 1,00",IF(F1820&lt;Premissas!$B$9,"1,00 – 1,19",IF(F1820&lt;Premissas!$B$10,"1,20 – 1,39",IF(F1820&lt;Premissas!$B$11,"1,40 – 1,59",IF(F1820&lt;Premissas!$B$12,"1,60 – 1,99","≥ 2,00")))))</f>
        <v/>
      </c>
      <c r="K1820" s="5">
        <f>IF(F1820&lt;Premissas!$B$8,Premissas!$B$13,IF(F1820&lt;Premissas!$B$9,Premissas!$B$14,IF(F1820&lt;Premissas!$B$10,Premissas!$B$15,IF(F1820&lt;Premissas!$B$11,Premissas!$B$16,IF(F1820&lt;Premissas!$B$12,Premissas!$B$17,Premissas!$B$18)))))</f>
        <v/>
      </c>
      <c r="L1820" s="5">
        <f>K1820/Premissas!$B$4</f>
        <v/>
      </c>
      <c r="M1820" s="2">
        <f>IF(K1820=Premissas!$B$18,"SIM","NÃO")</f>
        <v/>
      </c>
    </row>
    <row r="1821">
      <c r="A1821" s="2" t="inlineStr">
        <is>
          <t>5739977</t>
        </is>
      </c>
      <c r="B1821" s="2" t="inlineStr">
        <is>
          <t>Renato MOREIRA DA SILVA</t>
        </is>
      </c>
      <c r="C1821" s="2" t="n">
        <v>1965</v>
      </c>
      <c r="D1821" s="2">
        <f>IFERROR(TEXTJOIN(" | ",TRUE,UNIQUE(FILTER(Detalhe_Registro!$C:$C,(Detalhe_Registro!$D:$D=A1821)*(Detalhe_Registro!$E:$E=B1821)*(Detalhe_Registro!$M:$M="SIM")))),"")</f>
        <v/>
      </c>
      <c r="E1821" s="2">
        <f>COUNTIFS(Detalhe_Registro!$D:$D,A1821,Detalhe_Registro!$E:$E,B1821,Detalhe_Registro!$M:$M,"SIM")</f>
        <v/>
      </c>
      <c r="F1821" s="2">
        <f>IFERROR(MAXIFS(Detalhe_Registro!$N:$N,Detalhe_Registro!$D:$D,A1821,Detalhe_Registro!$E:$E,B1821,Detalhe_Registro!$M:$M,"SIM"),0)</f>
        <v/>
      </c>
      <c r="G1821" s="2">
        <f>IFERROR(AVERAGEIFS(Detalhe_Registro!$N:$N,Detalhe_Registro!$D:$D,A1821,Detalhe_Registro!$E:$E,B1821,Detalhe_Registro!$M:$M,"SIM"),0)</f>
        <v/>
      </c>
      <c r="H1821" s="2">
        <f>SUMIFS(Detalhe_Registro!$F:$F,Detalhe_Registro!$D:$D,A1821,Detalhe_Registro!$E:$E,B1821,Detalhe_Registro!$M:$M,"SIM")</f>
        <v/>
      </c>
      <c r="I1821" s="2">
        <f>SUMIFS(Detalhe_Registro!$G:$G,Detalhe_Registro!$D:$D,A1821,Detalhe_Registro!$E:$E,B1821,Detalhe_Registro!$M:$M,"SIM")</f>
        <v/>
      </c>
      <c r="J1821" s="2">
        <f>IF(F1821&lt;Premissas!$B$8,"&lt; 1,00",IF(F1821&lt;Premissas!$B$9,"1,00 – 1,19",IF(F1821&lt;Premissas!$B$10,"1,20 – 1,39",IF(F1821&lt;Premissas!$B$11,"1,40 – 1,59",IF(F1821&lt;Premissas!$B$12,"1,60 – 1,99","≥ 2,00")))))</f>
        <v/>
      </c>
      <c r="K1821" s="5">
        <f>IF(F1821&lt;Premissas!$B$8,Premissas!$B$13,IF(F1821&lt;Premissas!$B$9,Premissas!$B$14,IF(F1821&lt;Premissas!$B$10,Premissas!$B$15,IF(F1821&lt;Premissas!$B$11,Premissas!$B$16,IF(F1821&lt;Premissas!$B$12,Premissas!$B$17,Premissas!$B$18)))))</f>
        <v/>
      </c>
      <c r="L1821" s="5">
        <f>K1821/Premissas!$B$4</f>
        <v/>
      </c>
      <c r="M1821" s="2">
        <f>IF(K1821=Premissas!$B$18,"SIM","NÃO")</f>
        <v/>
      </c>
    </row>
    <row r="1822">
      <c r="A1822" s="2" t="inlineStr">
        <is>
          <t>5670640</t>
        </is>
      </c>
      <c r="B1822" s="2" t="inlineStr">
        <is>
          <t>Ricardo Matheus Santos Souza</t>
        </is>
      </c>
      <c r="C1822" s="2" t="n">
        <v>1965</v>
      </c>
      <c r="D1822" s="2">
        <f>IFERROR(TEXTJOIN(" | ",TRUE,UNIQUE(FILTER(Detalhe_Registro!$C:$C,(Detalhe_Registro!$D:$D=A1822)*(Detalhe_Registro!$E:$E=B1822)*(Detalhe_Registro!$M:$M="SIM")))),"")</f>
        <v/>
      </c>
      <c r="E1822" s="2">
        <f>COUNTIFS(Detalhe_Registro!$D:$D,A1822,Detalhe_Registro!$E:$E,B1822,Detalhe_Registro!$M:$M,"SIM")</f>
        <v/>
      </c>
      <c r="F1822" s="2">
        <f>IFERROR(MAXIFS(Detalhe_Registro!$N:$N,Detalhe_Registro!$D:$D,A1822,Detalhe_Registro!$E:$E,B1822,Detalhe_Registro!$M:$M,"SIM"),0)</f>
        <v/>
      </c>
      <c r="G1822" s="2">
        <f>IFERROR(AVERAGEIFS(Detalhe_Registro!$N:$N,Detalhe_Registro!$D:$D,A1822,Detalhe_Registro!$E:$E,B1822,Detalhe_Registro!$M:$M,"SIM"),0)</f>
        <v/>
      </c>
      <c r="H1822" s="2">
        <f>SUMIFS(Detalhe_Registro!$F:$F,Detalhe_Registro!$D:$D,A1822,Detalhe_Registro!$E:$E,B1822,Detalhe_Registro!$M:$M,"SIM")</f>
        <v/>
      </c>
      <c r="I1822" s="2">
        <f>SUMIFS(Detalhe_Registro!$G:$G,Detalhe_Registro!$D:$D,A1822,Detalhe_Registro!$E:$E,B1822,Detalhe_Registro!$M:$M,"SIM")</f>
        <v/>
      </c>
      <c r="J1822" s="2">
        <f>IF(F1822&lt;Premissas!$B$8,"&lt; 1,00",IF(F1822&lt;Premissas!$B$9,"1,00 – 1,19",IF(F1822&lt;Premissas!$B$10,"1,20 – 1,39",IF(F1822&lt;Premissas!$B$11,"1,40 – 1,59",IF(F1822&lt;Premissas!$B$12,"1,60 – 1,99","≥ 2,00")))))</f>
        <v/>
      </c>
      <c r="K1822" s="5">
        <f>IF(F1822&lt;Premissas!$B$8,Premissas!$B$13,IF(F1822&lt;Premissas!$B$9,Premissas!$B$14,IF(F1822&lt;Premissas!$B$10,Premissas!$B$15,IF(F1822&lt;Premissas!$B$11,Premissas!$B$16,IF(F1822&lt;Premissas!$B$12,Premissas!$B$17,Premissas!$B$18)))))</f>
        <v/>
      </c>
      <c r="L1822" s="5">
        <f>K1822/Premissas!$B$4</f>
        <v/>
      </c>
      <c r="M1822" s="2">
        <f>IF(K1822=Premissas!$B$18,"SIM","NÃO")</f>
        <v/>
      </c>
    </row>
    <row r="1823">
      <c r="A1823" s="2" t="inlineStr">
        <is>
          <t>5699509</t>
        </is>
      </c>
      <c r="B1823" s="2" t="inlineStr">
        <is>
          <t>Rita De Cassia Amador</t>
        </is>
      </c>
      <c r="C1823" s="2" t="n">
        <v>1965</v>
      </c>
      <c r="D1823" s="2">
        <f>IFERROR(TEXTJOIN(" | ",TRUE,UNIQUE(FILTER(Detalhe_Registro!$C:$C,(Detalhe_Registro!$D:$D=A1823)*(Detalhe_Registro!$E:$E=B1823)*(Detalhe_Registro!$M:$M="SIM")))),"")</f>
        <v/>
      </c>
      <c r="E1823" s="2">
        <f>COUNTIFS(Detalhe_Registro!$D:$D,A1823,Detalhe_Registro!$E:$E,B1823,Detalhe_Registro!$M:$M,"SIM")</f>
        <v/>
      </c>
      <c r="F1823" s="2">
        <f>IFERROR(MAXIFS(Detalhe_Registro!$N:$N,Detalhe_Registro!$D:$D,A1823,Detalhe_Registro!$E:$E,B1823,Detalhe_Registro!$M:$M,"SIM"),0)</f>
        <v/>
      </c>
      <c r="G1823" s="2">
        <f>IFERROR(AVERAGEIFS(Detalhe_Registro!$N:$N,Detalhe_Registro!$D:$D,A1823,Detalhe_Registro!$E:$E,B1823,Detalhe_Registro!$M:$M,"SIM"),0)</f>
        <v/>
      </c>
      <c r="H1823" s="2">
        <f>SUMIFS(Detalhe_Registro!$F:$F,Detalhe_Registro!$D:$D,A1823,Detalhe_Registro!$E:$E,B1823,Detalhe_Registro!$M:$M,"SIM")</f>
        <v/>
      </c>
      <c r="I1823" s="2">
        <f>SUMIFS(Detalhe_Registro!$G:$G,Detalhe_Registro!$D:$D,A1823,Detalhe_Registro!$E:$E,B1823,Detalhe_Registro!$M:$M,"SIM")</f>
        <v/>
      </c>
      <c r="J1823" s="2">
        <f>IF(F1823&lt;Premissas!$B$8,"&lt; 1,00",IF(F1823&lt;Premissas!$B$9,"1,00 – 1,19",IF(F1823&lt;Premissas!$B$10,"1,20 – 1,39",IF(F1823&lt;Premissas!$B$11,"1,40 – 1,59",IF(F1823&lt;Premissas!$B$12,"1,60 – 1,99","≥ 2,00")))))</f>
        <v/>
      </c>
      <c r="K1823" s="5">
        <f>IF(F1823&lt;Premissas!$B$8,Premissas!$B$13,IF(F1823&lt;Premissas!$B$9,Premissas!$B$14,IF(F1823&lt;Premissas!$B$10,Premissas!$B$15,IF(F1823&lt;Premissas!$B$11,Premissas!$B$16,IF(F1823&lt;Premissas!$B$12,Premissas!$B$17,Premissas!$B$18)))))</f>
        <v/>
      </c>
      <c r="L1823" s="5">
        <f>K1823/Premissas!$B$4</f>
        <v/>
      </c>
      <c r="M1823" s="2">
        <f>IF(K1823=Premissas!$B$18,"SIM","NÃO")</f>
        <v/>
      </c>
    </row>
    <row r="1824">
      <c r="A1824" s="2" t="inlineStr">
        <is>
          <t>5999588</t>
        </is>
      </c>
      <c r="B1824" s="2" t="inlineStr">
        <is>
          <t>Roberia Maria Pereira</t>
        </is>
      </c>
      <c r="C1824" s="2" t="n">
        <v>1965</v>
      </c>
      <c r="D1824" s="2">
        <f>IFERROR(TEXTJOIN(" | ",TRUE,UNIQUE(FILTER(Detalhe_Registro!$C:$C,(Detalhe_Registro!$D:$D=A1824)*(Detalhe_Registro!$E:$E=B1824)*(Detalhe_Registro!$M:$M="SIM")))),"")</f>
        <v/>
      </c>
      <c r="E1824" s="2">
        <f>COUNTIFS(Detalhe_Registro!$D:$D,A1824,Detalhe_Registro!$E:$E,B1824,Detalhe_Registro!$M:$M,"SIM")</f>
        <v/>
      </c>
      <c r="F1824" s="2">
        <f>IFERROR(MAXIFS(Detalhe_Registro!$N:$N,Detalhe_Registro!$D:$D,A1824,Detalhe_Registro!$E:$E,B1824,Detalhe_Registro!$M:$M,"SIM"),0)</f>
        <v/>
      </c>
      <c r="G1824" s="2">
        <f>IFERROR(AVERAGEIFS(Detalhe_Registro!$N:$N,Detalhe_Registro!$D:$D,A1824,Detalhe_Registro!$E:$E,B1824,Detalhe_Registro!$M:$M,"SIM"),0)</f>
        <v/>
      </c>
      <c r="H1824" s="2">
        <f>SUMIFS(Detalhe_Registro!$F:$F,Detalhe_Registro!$D:$D,A1824,Detalhe_Registro!$E:$E,B1824,Detalhe_Registro!$M:$M,"SIM")</f>
        <v/>
      </c>
      <c r="I1824" s="2">
        <f>SUMIFS(Detalhe_Registro!$G:$G,Detalhe_Registro!$D:$D,A1824,Detalhe_Registro!$E:$E,B1824,Detalhe_Registro!$M:$M,"SIM")</f>
        <v/>
      </c>
      <c r="J1824" s="2">
        <f>IF(F1824&lt;Premissas!$B$8,"&lt; 1,00",IF(F1824&lt;Premissas!$B$9,"1,00 – 1,19",IF(F1824&lt;Premissas!$B$10,"1,20 – 1,39",IF(F1824&lt;Premissas!$B$11,"1,40 – 1,59",IF(F1824&lt;Premissas!$B$12,"1,60 – 1,99","≥ 2,00")))))</f>
        <v/>
      </c>
      <c r="K1824" s="5">
        <f>IF(F1824&lt;Premissas!$B$8,Premissas!$B$13,IF(F1824&lt;Premissas!$B$9,Premissas!$B$14,IF(F1824&lt;Premissas!$B$10,Premissas!$B$15,IF(F1824&lt;Premissas!$B$11,Premissas!$B$16,IF(F1824&lt;Premissas!$B$12,Premissas!$B$17,Premissas!$B$18)))))</f>
        <v/>
      </c>
      <c r="L1824" s="5">
        <f>K1824/Premissas!$B$4</f>
        <v/>
      </c>
      <c r="M1824" s="2">
        <f>IF(K1824=Premissas!$B$18,"SIM","NÃO")</f>
        <v/>
      </c>
    </row>
    <row r="1825">
      <c r="A1825" s="2" t="inlineStr">
        <is>
          <t>5430941</t>
        </is>
      </c>
      <c r="B1825" s="2" t="inlineStr">
        <is>
          <t>Roberto Manoel Dos Santos</t>
        </is>
      </c>
      <c r="C1825" s="2" t="n">
        <v>1965</v>
      </c>
      <c r="D1825" s="2">
        <f>IFERROR(TEXTJOIN(" | ",TRUE,UNIQUE(FILTER(Detalhe_Registro!$C:$C,(Detalhe_Registro!$D:$D=A1825)*(Detalhe_Registro!$E:$E=B1825)*(Detalhe_Registro!$M:$M="SIM")))),"")</f>
        <v/>
      </c>
      <c r="E1825" s="2">
        <f>COUNTIFS(Detalhe_Registro!$D:$D,A1825,Detalhe_Registro!$E:$E,B1825,Detalhe_Registro!$M:$M,"SIM")</f>
        <v/>
      </c>
      <c r="F1825" s="2">
        <f>IFERROR(MAXIFS(Detalhe_Registro!$N:$N,Detalhe_Registro!$D:$D,A1825,Detalhe_Registro!$E:$E,B1825,Detalhe_Registro!$M:$M,"SIM"),0)</f>
        <v/>
      </c>
      <c r="G1825" s="2">
        <f>IFERROR(AVERAGEIFS(Detalhe_Registro!$N:$N,Detalhe_Registro!$D:$D,A1825,Detalhe_Registro!$E:$E,B1825,Detalhe_Registro!$M:$M,"SIM"),0)</f>
        <v/>
      </c>
      <c r="H1825" s="2">
        <f>SUMIFS(Detalhe_Registro!$F:$F,Detalhe_Registro!$D:$D,A1825,Detalhe_Registro!$E:$E,B1825,Detalhe_Registro!$M:$M,"SIM")</f>
        <v/>
      </c>
      <c r="I1825" s="2">
        <f>SUMIFS(Detalhe_Registro!$G:$G,Detalhe_Registro!$D:$D,A1825,Detalhe_Registro!$E:$E,B1825,Detalhe_Registro!$M:$M,"SIM")</f>
        <v/>
      </c>
      <c r="J1825" s="2">
        <f>IF(F1825&lt;Premissas!$B$8,"&lt; 1,00",IF(F1825&lt;Premissas!$B$9,"1,00 – 1,19",IF(F1825&lt;Premissas!$B$10,"1,20 – 1,39",IF(F1825&lt;Premissas!$B$11,"1,40 – 1,59",IF(F1825&lt;Premissas!$B$12,"1,60 – 1,99","≥ 2,00")))))</f>
        <v/>
      </c>
      <c r="K1825" s="5">
        <f>IF(F1825&lt;Premissas!$B$8,Premissas!$B$13,IF(F1825&lt;Premissas!$B$9,Premissas!$B$14,IF(F1825&lt;Premissas!$B$10,Premissas!$B$15,IF(F1825&lt;Premissas!$B$11,Premissas!$B$16,IF(F1825&lt;Premissas!$B$12,Premissas!$B$17,Premissas!$B$18)))))</f>
        <v/>
      </c>
      <c r="L1825" s="5">
        <f>K1825/Premissas!$B$4</f>
        <v/>
      </c>
      <c r="M1825" s="2">
        <f>IF(K1825=Premissas!$B$18,"SIM","NÃO")</f>
        <v/>
      </c>
    </row>
    <row r="1826">
      <c r="A1826" s="2" t="inlineStr">
        <is>
          <t>542716</t>
        </is>
      </c>
      <c r="B1826" s="2" t="inlineStr">
        <is>
          <t>Rodolfo Rodrigues Arantes</t>
        </is>
      </c>
      <c r="C1826" s="2" t="n">
        <v>1965</v>
      </c>
      <c r="D1826" s="2">
        <f>IFERROR(TEXTJOIN(" | ",TRUE,UNIQUE(FILTER(Detalhe_Registro!$C:$C,(Detalhe_Registro!$D:$D=A1826)*(Detalhe_Registro!$E:$E=B1826)*(Detalhe_Registro!$M:$M="SIM")))),"")</f>
        <v/>
      </c>
      <c r="E1826" s="2">
        <f>COUNTIFS(Detalhe_Registro!$D:$D,A1826,Detalhe_Registro!$E:$E,B1826,Detalhe_Registro!$M:$M,"SIM")</f>
        <v/>
      </c>
      <c r="F1826" s="2">
        <f>IFERROR(MAXIFS(Detalhe_Registro!$N:$N,Detalhe_Registro!$D:$D,A1826,Detalhe_Registro!$E:$E,B1826,Detalhe_Registro!$M:$M,"SIM"),0)</f>
        <v/>
      </c>
      <c r="G1826" s="2">
        <f>IFERROR(AVERAGEIFS(Detalhe_Registro!$N:$N,Detalhe_Registro!$D:$D,A1826,Detalhe_Registro!$E:$E,B1826,Detalhe_Registro!$M:$M,"SIM"),0)</f>
        <v/>
      </c>
      <c r="H1826" s="2">
        <f>SUMIFS(Detalhe_Registro!$F:$F,Detalhe_Registro!$D:$D,A1826,Detalhe_Registro!$E:$E,B1826,Detalhe_Registro!$M:$M,"SIM")</f>
        <v/>
      </c>
      <c r="I1826" s="2">
        <f>SUMIFS(Detalhe_Registro!$G:$G,Detalhe_Registro!$D:$D,A1826,Detalhe_Registro!$E:$E,B1826,Detalhe_Registro!$M:$M,"SIM")</f>
        <v/>
      </c>
      <c r="J1826" s="2">
        <f>IF(F1826&lt;Premissas!$B$8,"&lt; 1,00",IF(F1826&lt;Premissas!$B$9,"1,00 – 1,19",IF(F1826&lt;Premissas!$B$10,"1,20 – 1,39",IF(F1826&lt;Premissas!$B$11,"1,40 – 1,59",IF(F1826&lt;Premissas!$B$12,"1,60 – 1,99","≥ 2,00")))))</f>
        <v/>
      </c>
      <c r="K1826" s="5">
        <f>IF(F1826&lt;Premissas!$B$8,Premissas!$B$13,IF(F1826&lt;Premissas!$B$9,Premissas!$B$14,IF(F1826&lt;Premissas!$B$10,Premissas!$B$15,IF(F1826&lt;Premissas!$B$11,Premissas!$B$16,IF(F1826&lt;Premissas!$B$12,Premissas!$B$17,Premissas!$B$18)))))</f>
        <v/>
      </c>
      <c r="L1826" s="5">
        <f>K1826/Premissas!$B$4</f>
        <v/>
      </c>
      <c r="M1826" s="2">
        <f>IF(K1826=Premissas!$B$18,"SIM","NÃO")</f>
        <v/>
      </c>
    </row>
    <row r="1827">
      <c r="A1827" s="2" t="inlineStr">
        <is>
          <t>6032257</t>
        </is>
      </c>
      <c r="B1827" s="2" t="inlineStr">
        <is>
          <t>Rodrigo Dos Santos Domingues</t>
        </is>
      </c>
      <c r="C1827" s="2" t="n">
        <v>1965</v>
      </c>
      <c r="D1827" s="2">
        <f>IFERROR(TEXTJOIN(" | ",TRUE,UNIQUE(FILTER(Detalhe_Registro!$C:$C,(Detalhe_Registro!$D:$D=A1827)*(Detalhe_Registro!$E:$E=B1827)*(Detalhe_Registro!$M:$M="SIM")))),"")</f>
        <v/>
      </c>
      <c r="E1827" s="2">
        <f>COUNTIFS(Detalhe_Registro!$D:$D,A1827,Detalhe_Registro!$E:$E,B1827,Detalhe_Registro!$M:$M,"SIM")</f>
        <v/>
      </c>
      <c r="F1827" s="2">
        <f>IFERROR(MAXIFS(Detalhe_Registro!$N:$N,Detalhe_Registro!$D:$D,A1827,Detalhe_Registro!$E:$E,B1827,Detalhe_Registro!$M:$M,"SIM"),0)</f>
        <v/>
      </c>
      <c r="G1827" s="2">
        <f>IFERROR(AVERAGEIFS(Detalhe_Registro!$N:$N,Detalhe_Registro!$D:$D,A1827,Detalhe_Registro!$E:$E,B1827,Detalhe_Registro!$M:$M,"SIM"),0)</f>
        <v/>
      </c>
      <c r="H1827" s="2">
        <f>SUMIFS(Detalhe_Registro!$F:$F,Detalhe_Registro!$D:$D,A1827,Detalhe_Registro!$E:$E,B1827,Detalhe_Registro!$M:$M,"SIM")</f>
        <v/>
      </c>
      <c r="I1827" s="2">
        <f>SUMIFS(Detalhe_Registro!$G:$G,Detalhe_Registro!$D:$D,A1827,Detalhe_Registro!$E:$E,B1827,Detalhe_Registro!$M:$M,"SIM")</f>
        <v/>
      </c>
      <c r="J1827" s="2">
        <f>IF(F1827&lt;Premissas!$B$8,"&lt; 1,00",IF(F1827&lt;Premissas!$B$9,"1,00 – 1,19",IF(F1827&lt;Premissas!$B$10,"1,20 – 1,39",IF(F1827&lt;Premissas!$B$11,"1,40 – 1,59",IF(F1827&lt;Premissas!$B$12,"1,60 – 1,99","≥ 2,00")))))</f>
        <v/>
      </c>
      <c r="K1827" s="5">
        <f>IF(F1827&lt;Premissas!$B$8,Premissas!$B$13,IF(F1827&lt;Premissas!$B$9,Premissas!$B$14,IF(F1827&lt;Premissas!$B$10,Premissas!$B$15,IF(F1827&lt;Premissas!$B$11,Premissas!$B$16,IF(F1827&lt;Premissas!$B$12,Premissas!$B$17,Premissas!$B$18)))))</f>
        <v/>
      </c>
      <c r="L1827" s="5">
        <f>K1827/Premissas!$B$4</f>
        <v/>
      </c>
      <c r="M1827" s="2">
        <f>IF(K1827=Premissas!$B$18,"SIM","NÃO")</f>
        <v/>
      </c>
    </row>
    <row r="1828">
      <c r="A1828" s="2" t="inlineStr">
        <is>
          <t>5793300</t>
        </is>
      </c>
      <c r="B1828" s="2" t="inlineStr">
        <is>
          <t>Rodrigo Moreira Alves Da Silva</t>
        </is>
      </c>
      <c r="C1828" s="2" t="n">
        <v>1965</v>
      </c>
      <c r="D1828" s="2">
        <f>IFERROR(TEXTJOIN(" | ",TRUE,UNIQUE(FILTER(Detalhe_Registro!$C:$C,(Detalhe_Registro!$D:$D=A1828)*(Detalhe_Registro!$E:$E=B1828)*(Detalhe_Registro!$M:$M="SIM")))),"")</f>
        <v/>
      </c>
      <c r="E1828" s="2">
        <f>COUNTIFS(Detalhe_Registro!$D:$D,A1828,Detalhe_Registro!$E:$E,B1828,Detalhe_Registro!$M:$M,"SIM")</f>
        <v/>
      </c>
      <c r="F1828" s="2">
        <f>IFERROR(MAXIFS(Detalhe_Registro!$N:$N,Detalhe_Registro!$D:$D,A1828,Detalhe_Registro!$E:$E,B1828,Detalhe_Registro!$M:$M,"SIM"),0)</f>
        <v/>
      </c>
      <c r="G1828" s="2">
        <f>IFERROR(AVERAGEIFS(Detalhe_Registro!$N:$N,Detalhe_Registro!$D:$D,A1828,Detalhe_Registro!$E:$E,B1828,Detalhe_Registro!$M:$M,"SIM"),0)</f>
        <v/>
      </c>
      <c r="H1828" s="2">
        <f>SUMIFS(Detalhe_Registro!$F:$F,Detalhe_Registro!$D:$D,A1828,Detalhe_Registro!$E:$E,B1828,Detalhe_Registro!$M:$M,"SIM")</f>
        <v/>
      </c>
      <c r="I1828" s="2">
        <f>SUMIFS(Detalhe_Registro!$G:$G,Detalhe_Registro!$D:$D,A1828,Detalhe_Registro!$E:$E,B1828,Detalhe_Registro!$M:$M,"SIM")</f>
        <v/>
      </c>
      <c r="J1828" s="2">
        <f>IF(F1828&lt;Premissas!$B$8,"&lt; 1,00",IF(F1828&lt;Premissas!$B$9,"1,00 – 1,19",IF(F1828&lt;Premissas!$B$10,"1,20 – 1,39",IF(F1828&lt;Premissas!$B$11,"1,40 – 1,59",IF(F1828&lt;Premissas!$B$12,"1,60 – 1,99","≥ 2,00")))))</f>
        <v/>
      </c>
      <c r="K1828" s="5">
        <f>IF(F1828&lt;Premissas!$B$8,Premissas!$B$13,IF(F1828&lt;Premissas!$B$9,Premissas!$B$14,IF(F1828&lt;Premissas!$B$10,Premissas!$B$15,IF(F1828&lt;Premissas!$B$11,Premissas!$B$16,IF(F1828&lt;Premissas!$B$12,Premissas!$B$17,Premissas!$B$18)))))</f>
        <v/>
      </c>
      <c r="L1828" s="5">
        <f>K1828/Premissas!$B$4</f>
        <v/>
      </c>
      <c r="M1828" s="2">
        <f>IF(K1828=Premissas!$B$18,"SIM","NÃO")</f>
        <v/>
      </c>
    </row>
    <row r="1829">
      <c r="A1829" s="2" t="inlineStr">
        <is>
          <t>368799</t>
        </is>
      </c>
      <c r="B1829" s="2" t="inlineStr">
        <is>
          <t>Romildo Barrozo Da Silva</t>
        </is>
      </c>
      <c r="C1829" s="2" t="n">
        <v>1965</v>
      </c>
      <c r="D1829" s="2">
        <f>IFERROR(TEXTJOIN(" | ",TRUE,UNIQUE(FILTER(Detalhe_Registro!$C:$C,(Detalhe_Registro!$D:$D=A1829)*(Detalhe_Registro!$E:$E=B1829)*(Detalhe_Registro!$M:$M="SIM")))),"")</f>
        <v/>
      </c>
      <c r="E1829" s="2">
        <f>COUNTIFS(Detalhe_Registro!$D:$D,A1829,Detalhe_Registro!$E:$E,B1829,Detalhe_Registro!$M:$M,"SIM")</f>
        <v/>
      </c>
      <c r="F1829" s="2">
        <f>IFERROR(MAXIFS(Detalhe_Registro!$N:$N,Detalhe_Registro!$D:$D,A1829,Detalhe_Registro!$E:$E,B1829,Detalhe_Registro!$M:$M,"SIM"),0)</f>
        <v/>
      </c>
      <c r="G1829" s="2">
        <f>IFERROR(AVERAGEIFS(Detalhe_Registro!$N:$N,Detalhe_Registro!$D:$D,A1829,Detalhe_Registro!$E:$E,B1829,Detalhe_Registro!$M:$M,"SIM"),0)</f>
        <v/>
      </c>
      <c r="H1829" s="2">
        <f>SUMIFS(Detalhe_Registro!$F:$F,Detalhe_Registro!$D:$D,A1829,Detalhe_Registro!$E:$E,B1829,Detalhe_Registro!$M:$M,"SIM")</f>
        <v/>
      </c>
      <c r="I1829" s="2">
        <f>SUMIFS(Detalhe_Registro!$G:$G,Detalhe_Registro!$D:$D,A1829,Detalhe_Registro!$E:$E,B1829,Detalhe_Registro!$M:$M,"SIM")</f>
        <v/>
      </c>
      <c r="J1829" s="2">
        <f>IF(F1829&lt;Premissas!$B$8,"&lt; 1,00",IF(F1829&lt;Premissas!$B$9,"1,00 – 1,19",IF(F1829&lt;Premissas!$B$10,"1,20 – 1,39",IF(F1829&lt;Premissas!$B$11,"1,40 – 1,59",IF(F1829&lt;Premissas!$B$12,"1,60 – 1,99","≥ 2,00")))))</f>
        <v/>
      </c>
      <c r="K1829" s="5">
        <f>IF(F1829&lt;Premissas!$B$8,Premissas!$B$13,IF(F1829&lt;Premissas!$B$9,Premissas!$B$14,IF(F1829&lt;Premissas!$B$10,Premissas!$B$15,IF(F1829&lt;Premissas!$B$11,Premissas!$B$16,IF(F1829&lt;Premissas!$B$12,Premissas!$B$17,Premissas!$B$18)))))</f>
        <v/>
      </c>
      <c r="L1829" s="5">
        <f>K1829/Premissas!$B$4</f>
        <v/>
      </c>
      <c r="M1829" s="2">
        <f>IF(K1829=Premissas!$B$18,"SIM","NÃO")</f>
        <v/>
      </c>
    </row>
    <row r="1830">
      <c r="A1830" s="2" t="inlineStr">
        <is>
          <t>6027571</t>
        </is>
      </c>
      <c r="B1830" s="2" t="inlineStr">
        <is>
          <t>Rosilandia Silva Santana</t>
        </is>
      </c>
      <c r="C1830" s="2" t="n">
        <v>1965</v>
      </c>
      <c r="D1830" s="2">
        <f>IFERROR(TEXTJOIN(" | ",TRUE,UNIQUE(FILTER(Detalhe_Registro!$C:$C,(Detalhe_Registro!$D:$D=A1830)*(Detalhe_Registro!$E:$E=B1830)*(Detalhe_Registro!$M:$M="SIM")))),"")</f>
        <v/>
      </c>
      <c r="E1830" s="2">
        <f>COUNTIFS(Detalhe_Registro!$D:$D,A1830,Detalhe_Registro!$E:$E,B1830,Detalhe_Registro!$M:$M,"SIM")</f>
        <v/>
      </c>
      <c r="F1830" s="2">
        <f>IFERROR(MAXIFS(Detalhe_Registro!$N:$N,Detalhe_Registro!$D:$D,A1830,Detalhe_Registro!$E:$E,B1830,Detalhe_Registro!$M:$M,"SIM"),0)</f>
        <v/>
      </c>
      <c r="G1830" s="2">
        <f>IFERROR(AVERAGEIFS(Detalhe_Registro!$N:$N,Detalhe_Registro!$D:$D,A1830,Detalhe_Registro!$E:$E,B1830,Detalhe_Registro!$M:$M,"SIM"),0)</f>
        <v/>
      </c>
      <c r="H1830" s="2">
        <f>SUMIFS(Detalhe_Registro!$F:$F,Detalhe_Registro!$D:$D,A1830,Detalhe_Registro!$E:$E,B1830,Detalhe_Registro!$M:$M,"SIM")</f>
        <v/>
      </c>
      <c r="I1830" s="2">
        <f>SUMIFS(Detalhe_Registro!$G:$G,Detalhe_Registro!$D:$D,A1830,Detalhe_Registro!$E:$E,B1830,Detalhe_Registro!$M:$M,"SIM")</f>
        <v/>
      </c>
      <c r="J1830" s="2">
        <f>IF(F1830&lt;Premissas!$B$8,"&lt; 1,00",IF(F1830&lt;Premissas!$B$9,"1,00 – 1,19",IF(F1830&lt;Premissas!$B$10,"1,20 – 1,39",IF(F1830&lt;Premissas!$B$11,"1,40 – 1,59",IF(F1830&lt;Premissas!$B$12,"1,60 – 1,99","≥ 2,00")))))</f>
        <v/>
      </c>
      <c r="K1830" s="5">
        <f>IF(F1830&lt;Premissas!$B$8,Premissas!$B$13,IF(F1830&lt;Premissas!$B$9,Premissas!$B$14,IF(F1830&lt;Premissas!$B$10,Premissas!$B$15,IF(F1830&lt;Premissas!$B$11,Premissas!$B$16,IF(F1830&lt;Premissas!$B$12,Premissas!$B$17,Premissas!$B$18)))))</f>
        <v/>
      </c>
      <c r="L1830" s="5">
        <f>K1830/Premissas!$B$4</f>
        <v/>
      </c>
      <c r="M1830" s="2">
        <f>IF(K1830=Premissas!$B$18,"SIM","NÃO")</f>
        <v/>
      </c>
    </row>
    <row r="1831">
      <c r="A1831" s="2" t="inlineStr">
        <is>
          <t>6016197</t>
        </is>
      </c>
      <c r="B1831" s="2" t="inlineStr">
        <is>
          <t>Rowland Odoemelam Nwagba</t>
        </is>
      </c>
      <c r="C1831" s="2" t="n">
        <v>1965</v>
      </c>
      <c r="D1831" s="2">
        <f>IFERROR(TEXTJOIN(" | ",TRUE,UNIQUE(FILTER(Detalhe_Registro!$C:$C,(Detalhe_Registro!$D:$D=A1831)*(Detalhe_Registro!$E:$E=B1831)*(Detalhe_Registro!$M:$M="SIM")))),"")</f>
        <v/>
      </c>
      <c r="E1831" s="2">
        <f>COUNTIFS(Detalhe_Registro!$D:$D,A1831,Detalhe_Registro!$E:$E,B1831,Detalhe_Registro!$M:$M,"SIM")</f>
        <v/>
      </c>
      <c r="F1831" s="2">
        <f>IFERROR(MAXIFS(Detalhe_Registro!$N:$N,Detalhe_Registro!$D:$D,A1831,Detalhe_Registro!$E:$E,B1831,Detalhe_Registro!$M:$M,"SIM"),0)</f>
        <v/>
      </c>
      <c r="G1831" s="2">
        <f>IFERROR(AVERAGEIFS(Detalhe_Registro!$N:$N,Detalhe_Registro!$D:$D,A1831,Detalhe_Registro!$E:$E,B1831,Detalhe_Registro!$M:$M,"SIM"),0)</f>
        <v/>
      </c>
      <c r="H1831" s="2">
        <f>SUMIFS(Detalhe_Registro!$F:$F,Detalhe_Registro!$D:$D,A1831,Detalhe_Registro!$E:$E,B1831,Detalhe_Registro!$M:$M,"SIM")</f>
        <v/>
      </c>
      <c r="I1831" s="2">
        <f>SUMIFS(Detalhe_Registro!$G:$G,Detalhe_Registro!$D:$D,A1831,Detalhe_Registro!$E:$E,B1831,Detalhe_Registro!$M:$M,"SIM")</f>
        <v/>
      </c>
      <c r="J1831" s="2">
        <f>IF(F1831&lt;Premissas!$B$8,"&lt; 1,00",IF(F1831&lt;Premissas!$B$9,"1,00 – 1,19",IF(F1831&lt;Premissas!$B$10,"1,20 – 1,39",IF(F1831&lt;Premissas!$B$11,"1,40 – 1,59",IF(F1831&lt;Premissas!$B$12,"1,60 – 1,99","≥ 2,00")))))</f>
        <v/>
      </c>
      <c r="K1831" s="5">
        <f>IF(F1831&lt;Premissas!$B$8,Premissas!$B$13,IF(F1831&lt;Premissas!$B$9,Premissas!$B$14,IF(F1831&lt;Premissas!$B$10,Premissas!$B$15,IF(F1831&lt;Premissas!$B$11,Premissas!$B$16,IF(F1831&lt;Premissas!$B$12,Premissas!$B$17,Premissas!$B$18)))))</f>
        <v/>
      </c>
      <c r="L1831" s="5">
        <f>K1831/Premissas!$B$4</f>
        <v/>
      </c>
      <c r="M1831" s="2">
        <f>IF(K1831=Premissas!$B$18,"SIM","NÃO")</f>
        <v/>
      </c>
    </row>
    <row r="1832">
      <c r="A1832" s="2" t="inlineStr">
        <is>
          <t>5987881</t>
        </is>
      </c>
      <c r="B1832" s="2" t="inlineStr">
        <is>
          <t>Ruth Gracia Mpangui Okito</t>
        </is>
      </c>
      <c r="C1832" s="2" t="n">
        <v>1965</v>
      </c>
      <c r="D1832" s="2">
        <f>IFERROR(TEXTJOIN(" | ",TRUE,UNIQUE(FILTER(Detalhe_Registro!$C:$C,(Detalhe_Registro!$D:$D=A1832)*(Detalhe_Registro!$E:$E=B1832)*(Detalhe_Registro!$M:$M="SIM")))),"")</f>
        <v/>
      </c>
      <c r="E1832" s="2">
        <f>COUNTIFS(Detalhe_Registro!$D:$D,A1832,Detalhe_Registro!$E:$E,B1832,Detalhe_Registro!$M:$M,"SIM")</f>
        <v/>
      </c>
      <c r="F1832" s="2">
        <f>IFERROR(MAXIFS(Detalhe_Registro!$N:$N,Detalhe_Registro!$D:$D,A1832,Detalhe_Registro!$E:$E,B1832,Detalhe_Registro!$M:$M,"SIM"),0)</f>
        <v/>
      </c>
      <c r="G1832" s="2">
        <f>IFERROR(AVERAGEIFS(Detalhe_Registro!$N:$N,Detalhe_Registro!$D:$D,A1832,Detalhe_Registro!$E:$E,B1832,Detalhe_Registro!$M:$M,"SIM"),0)</f>
        <v/>
      </c>
      <c r="H1832" s="2">
        <f>SUMIFS(Detalhe_Registro!$F:$F,Detalhe_Registro!$D:$D,A1832,Detalhe_Registro!$E:$E,B1832,Detalhe_Registro!$M:$M,"SIM")</f>
        <v/>
      </c>
      <c r="I1832" s="2">
        <f>SUMIFS(Detalhe_Registro!$G:$G,Detalhe_Registro!$D:$D,A1832,Detalhe_Registro!$E:$E,B1832,Detalhe_Registro!$M:$M,"SIM")</f>
        <v/>
      </c>
      <c r="J1832" s="2">
        <f>IF(F1832&lt;Premissas!$B$8,"&lt; 1,00",IF(F1832&lt;Premissas!$B$9,"1,00 – 1,19",IF(F1832&lt;Premissas!$B$10,"1,20 – 1,39",IF(F1832&lt;Premissas!$B$11,"1,40 – 1,59",IF(F1832&lt;Premissas!$B$12,"1,60 – 1,99","≥ 2,00")))))</f>
        <v/>
      </c>
      <c r="K1832" s="5">
        <f>IF(F1832&lt;Premissas!$B$8,Premissas!$B$13,IF(F1832&lt;Premissas!$B$9,Premissas!$B$14,IF(F1832&lt;Premissas!$B$10,Premissas!$B$15,IF(F1832&lt;Premissas!$B$11,Premissas!$B$16,IF(F1832&lt;Premissas!$B$12,Premissas!$B$17,Premissas!$B$18)))))</f>
        <v/>
      </c>
      <c r="L1832" s="5">
        <f>K1832/Premissas!$B$4</f>
        <v/>
      </c>
      <c r="M1832" s="2">
        <f>IF(K1832=Premissas!$B$18,"SIM","NÃO")</f>
        <v/>
      </c>
    </row>
    <row r="1833">
      <c r="A1833" s="2" t="inlineStr">
        <is>
          <t>5862914</t>
        </is>
      </c>
      <c r="B1833" s="2" t="inlineStr">
        <is>
          <t>SAMARA ALVES</t>
        </is>
      </c>
      <c r="C1833" s="2" t="n">
        <v>1965</v>
      </c>
      <c r="D1833" s="2">
        <f>IFERROR(TEXTJOIN(" | ",TRUE,UNIQUE(FILTER(Detalhe_Registro!$C:$C,(Detalhe_Registro!$D:$D=A1833)*(Detalhe_Registro!$E:$E=B1833)*(Detalhe_Registro!$M:$M="SIM")))),"")</f>
        <v/>
      </c>
      <c r="E1833" s="2">
        <f>COUNTIFS(Detalhe_Registro!$D:$D,A1833,Detalhe_Registro!$E:$E,B1833,Detalhe_Registro!$M:$M,"SIM")</f>
        <v/>
      </c>
      <c r="F1833" s="2">
        <f>IFERROR(MAXIFS(Detalhe_Registro!$N:$N,Detalhe_Registro!$D:$D,A1833,Detalhe_Registro!$E:$E,B1833,Detalhe_Registro!$M:$M,"SIM"),0)</f>
        <v/>
      </c>
      <c r="G1833" s="2">
        <f>IFERROR(AVERAGEIFS(Detalhe_Registro!$N:$N,Detalhe_Registro!$D:$D,A1833,Detalhe_Registro!$E:$E,B1833,Detalhe_Registro!$M:$M,"SIM"),0)</f>
        <v/>
      </c>
      <c r="H1833" s="2">
        <f>SUMIFS(Detalhe_Registro!$F:$F,Detalhe_Registro!$D:$D,A1833,Detalhe_Registro!$E:$E,B1833,Detalhe_Registro!$M:$M,"SIM")</f>
        <v/>
      </c>
      <c r="I1833" s="2">
        <f>SUMIFS(Detalhe_Registro!$G:$G,Detalhe_Registro!$D:$D,A1833,Detalhe_Registro!$E:$E,B1833,Detalhe_Registro!$M:$M,"SIM")</f>
        <v/>
      </c>
      <c r="J1833" s="2">
        <f>IF(F1833&lt;Premissas!$B$8,"&lt; 1,00",IF(F1833&lt;Premissas!$B$9,"1,00 – 1,19",IF(F1833&lt;Premissas!$B$10,"1,20 – 1,39",IF(F1833&lt;Premissas!$B$11,"1,40 – 1,59",IF(F1833&lt;Premissas!$B$12,"1,60 – 1,99","≥ 2,00")))))</f>
        <v/>
      </c>
      <c r="K1833" s="5">
        <f>IF(F1833&lt;Premissas!$B$8,Premissas!$B$13,IF(F1833&lt;Premissas!$B$9,Premissas!$B$14,IF(F1833&lt;Premissas!$B$10,Premissas!$B$15,IF(F1833&lt;Premissas!$B$11,Premissas!$B$16,IF(F1833&lt;Premissas!$B$12,Premissas!$B$17,Premissas!$B$18)))))</f>
        <v/>
      </c>
      <c r="L1833" s="5">
        <f>K1833/Premissas!$B$4</f>
        <v/>
      </c>
      <c r="M1833" s="2">
        <f>IF(K1833=Premissas!$B$18,"SIM","NÃO")</f>
        <v/>
      </c>
    </row>
    <row r="1834">
      <c r="A1834" s="2" t="inlineStr">
        <is>
          <t>5877202</t>
        </is>
      </c>
      <c r="B1834" s="2" t="inlineStr">
        <is>
          <t>SARA MUKANO MBONGO PEDRO</t>
        </is>
      </c>
      <c r="C1834" s="2" t="n">
        <v>1965</v>
      </c>
      <c r="D1834" s="2">
        <f>IFERROR(TEXTJOIN(" | ",TRUE,UNIQUE(FILTER(Detalhe_Registro!$C:$C,(Detalhe_Registro!$D:$D=A1834)*(Detalhe_Registro!$E:$E=B1834)*(Detalhe_Registro!$M:$M="SIM")))),"")</f>
        <v/>
      </c>
      <c r="E1834" s="2">
        <f>COUNTIFS(Detalhe_Registro!$D:$D,A1834,Detalhe_Registro!$E:$E,B1834,Detalhe_Registro!$M:$M,"SIM")</f>
        <v/>
      </c>
      <c r="F1834" s="2">
        <f>IFERROR(MAXIFS(Detalhe_Registro!$N:$N,Detalhe_Registro!$D:$D,A1834,Detalhe_Registro!$E:$E,B1834,Detalhe_Registro!$M:$M,"SIM"),0)</f>
        <v/>
      </c>
      <c r="G1834" s="2">
        <f>IFERROR(AVERAGEIFS(Detalhe_Registro!$N:$N,Detalhe_Registro!$D:$D,A1834,Detalhe_Registro!$E:$E,B1834,Detalhe_Registro!$M:$M,"SIM"),0)</f>
        <v/>
      </c>
      <c r="H1834" s="2">
        <f>SUMIFS(Detalhe_Registro!$F:$F,Detalhe_Registro!$D:$D,A1834,Detalhe_Registro!$E:$E,B1834,Detalhe_Registro!$M:$M,"SIM")</f>
        <v/>
      </c>
      <c r="I1834" s="2">
        <f>SUMIFS(Detalhe_Registro!$G:$G,Detalhe_Registro!$D:$D,A1834,Detalhe_Registro!$E:$E,B1834,Detalhe_Registro!$M:$M,"SIM")</f>
        <v/>
      </c>
      <c r="J1834" s="2">
        <f>IF(F1834&lt;Premissas!$B$8,"&lt; 1,00",IF(F1834&lt;Premissas!$B$9,"1,00 – 1,19",IF(F1834&lt;Premissas!$B$10,"1,20 – 1,39",IF(F1834&lt;Premissas!$B$11,"1,40 – 1,59",IF(F1834&lt;Premissas!$B$12,"1,60 – 1,99","≥ 2,00")))))</f>
        <v/>
      </c>
      <c r="K1834" s="5">
        <f>IF(F1834&lt;Premissas!$B$8,Premissas!$B$13,IF(F1834&lt;Premissas!$B$9,Premissas!$B$14,IF(F1834&lt;Premissas!$B$10,Premissas!$B$15,IF(F1834&lt;Premissas!$B$11,Premissas!$B$16,IF(F1834&lt;Premissas!$B$12,Premissas!$B$17,Premissas!$B$18)))))</f>
        <v/>
      </c>
      <c r="L1834" s="5">
        <f>K1834/Premissas!$B$4</f>
        <v/>
      </c>
      <c r="M1834" s="2">
        <f>IF(K1834=Premissas!$B$18,"SIM","NÃO")</f>
        <v/>
      </c>
    </row>
    <row r="1835">
      <c r="A1835" s="2" t="inlineStr">
        <is>
          <t>101339</t>
        </is>
      </c>
      <c r="B1835" s="2" t="inlineStr">
        <is>
          <t>SERGIO JOSE DA SILVA</t>
        </is>
      </c>
      <c r="C1835" s="2" t="n">
        <v>1965</v>
      </c>
      <c r="D1835" s="2">
        <f>IFERROR(TEXTJOIN(" | ",TRUE,UNIQUE(FILTER(Detalhe_Registro!$C:$C,(Detalhe_Registro!$D:$D=A1835)*(Detalhe_Registro!$E:$E=B1835)*(Detalhe_Registro!$M:$M="SIM")))),"")</f>
        <v/>
      </c>
      <c r="E1835" s="2">
        <f>COUNTIFS(Detalhe_Registro!$D:$D,A1835,Detalhe_Registro!$E:$E,B1835,Detalhe_Registro!$M:$M,"SIM")</f>
        <v/>
      </c>
      <c r="F1835" s="2">
        <f>IFERROR(MAXIFS(Detalhe_Registro!$N:$N,Detalhe_Registro!$D:$D,A1835,Detalhe_Registro!$E:$E,B1835,Detalhe_Registro!$M:$M,"SIM"),0)</f>
        <v/>
      </c>
      <c r="G1835" s="2">
        <f>IFERROR(AVERAGEIFS(Detalhe_Registro!$N:$N,Detalhe_Registro!$D:$D,A1835,Detalhe_Registro!$E:$E,B1835,Detalhe_Registro!$M:$M,"SIM"),0)</f>
        <v/>
      </c>
      <c r="H1835" s="2">
        <f>SUMIFS(Detalhe_Registro!$F:$F,Detalhe_Registro!$D:$D,A1835,Detalhe_Registro!$E:$E,B1835,Detalhe_Registro!$M:$M,"SIM")</f>
        <v/>
      </c>
      <c r="I1835" s="2">
        <f>SUMIFS(Detalhe_Registro!$G:$G,Detalhe_Registro!$D:$D,A1835,Detalhe_Registro!$E:$E,B1835,Detalhe_Registro!$M:$M,"SIM")</f>
        <v/>
      </c>
      <c r="J1835" s="2">
        <f>IF(F1835&lt;Premissas!$B$8,"&lt; 1,00",IF(F1835&lt;Premissas!$B$9,"1,00 – 1,19",IF(F1835&lt;Premissas!$B$10,"1,20 – 1,39",IF(F1835&lt;Premissas!$B$11,"1,40 – 1,59",IF(F1835&lt;Premissas!$B$12,"1,60 – 1,99","≥ 2,00")))))</f>
        <v/>
      </c>
      <c r="K1835" s="5">
        <f>IF(F1835&lt;Premissas!$B$8,Premissas!$B$13,IF(F1835&lt;Premissas!$B$9,Premissas!$B$14,IF(F1835&lt;Premissas!$B$10,Premissas!$B$15,IF(F1835&lt;Premissas!$B$11,Premissas!$B$16,IF(F1835&lt;Premissas!$B$12,Premissas!$B$17,Premissas!$B$18)))))</f>
        <v/>
      </c>
      <c r="L1835" s="5">
        <f>K1835/Premissas!$B$4</f>
        <v/>
      </c>
      <c r="M1835" s="2">
        <f>IF(K1835=Premissas!$B$18,"SIM","NÃO")</f>
        <v/>
      </c>
    </row>
    <row r="1836">
      <c r="A1836" s="2" t="inlineStr">
        <is>
          <t>175793</t>
        </is>
      </c>
      <c r="B1836" s="2" t="inlineStr">
        <is>
          <t>SILO PEREIRA DOS SANTOS</t>
        </is>
      </c>
      <c r="C1836" s="2" t="n">
        <v>1965</v>
      </c>
      <c r="D1836" s="2">
        <f>IFERROR(TEXTJOIN(" | ",TRUE,UNIQUE(FILTER(Detalhe_Registro!$C:$C,(Detalhe_Registro!$D:$D=A1836)*(Detalhe_Registro!$E:$E=B1836)*(Detalhe_Registro!$M:$M="SIM")))),"")</f>
        <v/>
      </c>
      <c r="E1836" s="2">
        <f>COUNTIFS(Detalhe_Registro!$D:$D,A1836,Detalhe_Registro!$E:$E,B1836,Detalhe_Registro!$M:$M,"SIM")</f>
        <v/>
      </c>
      <c r="F1836" s="2">
        <f>IFERROR(MAXIFS(Detalhe_Registro!$N:$N,Detalhe_Registro!$D:$D,A1836,Detalhe_Registro!$E:$E,B1836,Detalhe_Registro!$M:$M,"SIM"),0)</f>
        <v/>
      </c>
      <c r="G1836" s="2">
        <f>IFERROR(AVERAGEIFS(Detalhe_Registro!$N:$N,Detalhe_Registro!$D:$D,A1836,Detalhe_Registro!$E:$E,B1836,Detalhe_Registro!$M:$M,"SIM"),0)</f>
        <v/>
      </c>
      <c r="H1836" s="2">
        <f>SUMIFS(Detalhe_Registro!$F:$F,Detalhe_Registro!$D:$D,A1836,Detalhe_Registro!$E:$E,B1836,Detalhe_Registro!$M:$M,"SIM")</f>
        <v/>
      </c>
      <c r="I1836" s="2">
        <f>SUMIFS(Detalhe_Registro!$G:$G,Detalhe_Registro!$D:$D,A1836,Detalhe_Registro!$E:$E,B1836,Detalhe_Registro!$M:$M,"SIM")</f>
        <v/>
      </c>
      <c r="J1836" s="2">
        <f>IF(F1836&lt;Premissas!$B$8,"&lt; 1,00",IF(F1836&lt;Premissas!$B$9,"1,00 – 1,19",IF(F1836&lt;Premissas!$B$10,"1,20 – 1,39",IF(F1836&lt;Premissas!$B$11,"1,40 – 1,59",IF(F1836&lt;Premissas!$B$12,"1,60 – 1,99","≥ 2,00")))))</f>
        <v/>
      </c>
      <c r="K1836" s="5">
        <f>IF(F1836&lt;Premissas!$B$8,Premissas!$B$13,IF(F1836&lt;Premissas!$B$9,Premissas!$B$14,IF(F1836&lt;Premissas!$B$10,Premissas!$B$15,IF(F1836&lt;Premissas!$B$11,Premissas!$B$16,IF(F1836&lt;Premissas!$B$12,Premissas!$B$17,Premissas!$B$18)))))</f>
        <v/>
      </c>
      <c r="L1836" s="5">
        <f>K1836/Premissas!$B$4</f>
        <v/>
      </c>
      <c r="M1836" s="2">
        <f>IF(K1836=Premissas!$B$18,"SIM","NÃO")</f>
        <v/>
      </c>
    </row>
    <row r="1837">
      <c r="A1837" s="2" t="inlineStr">
        <is>
          <t>5854822</t>
        </is>
      </c>
      <c r="B1837" s="2" t="inlineStr">
        <is>
          <t>SONITA ASHU</t>
        </is>
      </c>
      <c r="C1837" s="2" t="n">
        <v>1965</v>
      </c>
      <c r="D1837" s="2">
        <f>IFERROR(TEXTJOIN(" | ",TRUE,UNIQUE(FILTER(Detalhe_Registro!$C:$C,(Detalhe_Registro!$D:$D=A1837)*(Detalhe_Registro!$E:$E=B1837)*(Detalhe_Registro!$M:$M="SIM")))),"")</f>
        <v/>
      </c>
      <c r="E1837" s="2">
        <f>COUNTIFS(Detalhe_Registro!$D:$D,A1837,Detalhe_Registro!$E:$E,B1837,Detalhe_Registro!$M:$M,"SIM")</f>
        <v/>
      </c>
      <c r="F1837" s="2">
        <f>IFERROR(MAXIFS(Detalhe_Registro!$N:$N,Detalhe_Registro!$D:$D,A1837,Detalhe_Registro!$E:$E,B1837,Detalhe_Registro!$M:$M,"SIM"),0)</f>
        <v/>
      </c>
      <c r="G1837" s="2">
        <f>IFERROR(AVERAGEIFS(Detalhe_Registro!$N:$N,Detalhe_Registro!$D:$D,A1837,Detalhe_Registro!$E:$E,B1837,Detalhe_Registro!$M:$M,"SIM"),0)</f>
        <v/>
      </c>
      <c r="H1837" s="2">
        <f>SUMIFS(Detalhe_Registro!$F:$F,Detalhe_Registro!$D:$D,A1837,Detalhe_Registro!$E:$E,B1837,Detalhe_Registro!$M:$M,"SIM")</f>
        <v/>
      </c>
      <c r="I1837" s="2">
        <f>SUMIFS(Detalhe_Registro!$G:$G,Detalhe_Registro!$D:$D,A1837,Detalhe_Registro!$E:$E,B1837,Detalhe_Registro!$M:$M,"SIM")</f>
        <v/>
      </c>
      <c r="J1837" s="2">
        <f>IF(F1837&lt;Premissas!$B$8,"&lt; 1,00",IF(F1837&lt;Premissas!$B$9,"1,00 – 1,19",IF(F1837&lt;Premissas!$B$10,"1,20 – 1,39",IF(F1837&lt;Premissas!$B$11,"1,40 – 1,59",IF(F1837&lt;Premissas!$B$12,"1,60 – 1,99","≥ 2,00")))))</f>
        <v/>
      </c>
      <c r="K1837" s="5">
        <f>IF(F1837&lt;Premissas!$B$8,Premissas!$B$13,IF(F1837&lt;Premissas!$B$9,Premissas!$B$14,IF(F1837&lt;Premissas!$B$10,Premissas!$B$15,IF(F1837&lt;Premissas!$B$11,Premissas!$B$16,IF(F1837&lt;Premissas!$B$12,Premissas!$B$17,Premissas!$B$18)))))</f>
        <v/>
      </c>
      <c r="L1837" s="5">
        <f>K1837/Premissas!$B$4</f>
        <v/>
      </c>
      <c r="M1837" s="2">
        <f>IF(K1837=Premissas!$B$18,"SIM","NÃO")</f>
        <v/>
      </c>
    </row>
    <row r="1838">
      <c r="A1838" s="2" t="inlineStr">
        <is>
          <t>5223350</t>
        </is>
      </c>
      <c r="B1838" s="2" t="inlineStr">
        <is>
          <t>Salvandir Jose Pereira</t>
        </is>
      </c>
      <c r="C1838" s="2" t="n">
        <v>1965</v>
      </c>
      <c r="D1838" s="2">
        <f>IFERROR(TEXTJOIN(" | ",TRUE,UNIQUE(FILTER(Detalhe_Registro!$C:$C,(Detalhe_Registro!$D:$D=A1838)*(Detalhe_Registro!$E:$E=B1838)*(Detalhe_Registro!$M:$M="SIM")))),"")</f>
        <v/>
      </c>
      <c r="E1838" s="2">
        <f>COUNTIFS(Detalhe_Registro!$D:$D,A1838,Detalhe_Registro!$E:$E,B1838,Detalhe_Registro!$M:$M,"SIM")</f>
        <v/>
      </c>
      <c r="F1838" s="2">
        <f>IFERROR(MAXIFS(Detalhe_Registro!$N:$N,Detalhe_Registro!$D:$D,A1838,Detalhe_Registro!$E:$E,B1838,Detalhe_Registro!$M:$M,"SIM"),0)</f>
        <v/>
      </c>
      <c r="G1838" s="2">
        <f>IFERROR(AVERAGEIFS(Detalhe_Registro!$N:$N,Detalhe_Registro!$D:$D,A1838,Detalhe_Registro!$E:$E,B1838,Detalhe_Registro!$M:$M,"SIM"),0)</f>
        <v/>
      </c>
      <c r="H1838" s="2">
        <f>SUMIFS(Detalhe_Registro!$F:$F,Detalhe_Registro!$D:$D,A1838,Detalhe_Registro!$E:$E,B1838,Detalhe_Registro!$M:$M,"SIM")</f>
        <v/>
      </c>
      <c r="I1838" s="2">
        <f>SUMIFS(Detalhe_Registro!$G:$G,Detalhe_Registro!$D:$D,A1838,Detalhe_Registro!$E:$E,B1838,Detalhe_Registro!$M:$M,"SIM")</f>
        <v/>
      </c>
      <c r="J1838" s="2">
        <f>IF(F1838&lt;Premissas!$B$8,"&lt; 1,00",IF(F1838&lt;Premissas!$B$9,"1,00 – 1,19",IF(F1838&lt;Premissas!$B$10,"1,20 – 1,39",IF(F1838&lt;Premissas!$B$11,"1,40 – 1,59",IF(F1838&lt;Premissas!$B$12,"1,60 – 1,99","≥ 2,00")))))</f>
        <v/>
      </c>
      <c r="K1838" s="5">
        <f>IF(F1838&lt;Premissas!$B$8,Premissas!$B$13,IF(F1838&lt;Premissas!$B$9,Premissas!$B$14,IF(F1838&lt;Premissas!$B$10,Premissas!$B$15,IF(F1838&lt;Premissas!$B$11,Premissas!$B$16,IF(F1838&lt;Premissas!$B$12,Premissas!$B$17,Premissas!$B$18)))))</f>
        <v/>
      </c>
      <c r="L1838" s="5">
        <f>K1838/Premissas!$B$4</f>
        <v/>
      </c>
      <c r="M1838" s="2">
        <f>IF(K1838=Premissas!$B$18,"SIM","NÃO")</f>
        <v/>
      </c>
    </row>
    <row r="1839">
      <c r="A1839" s="2" t="inlineStr">
        <is>
          <t>5443938</t>
        </is>
      </c>
      <c r="B1839" s="2" t="inlineStr">
        <is>
          <t>Samuel Gaspar Lopes</t>
        </is>
      </c>
      <c r="C1839" s="2" t="n">
        <v>1965</v>
      </c>
      <c r="D1839" s="2">
        <f>IFERROR(TEXTJOIN(" | ",TRUE,UNIQUE(FILTER(Detalhe_Registro!$C:$C,(Detalhe_Registro!$D:$D=A1839)*(Detalhe_Registro!$E:$E=B1839)*(Detalhe_Registro!$M:$M="SIM")))),"")</f>
        <v/>
      </c>
      <c r="E1839" s="2">
        <f>COUNTIFS(Detalhe_Registro!$D:$D,A1839,Detalhe_Registro!$E:$E,B1839,Detalhe_Registro!$M:$M,"SIM")</f>
        <v/>
      </c>
      <c r="F1839" s="2">
        <f>IFERROR(MAXIFS(Detalhe_Registro!$N:$N,Detalhe_Registro!$D:$D,A1839,Detalhe_Registro!$E:$E,B1839,Detalhe_Registro!$M:$M,"SIM"),0)</f>
        <v/>
      </c>
      <c r="G1839" s="2">
        <f>IFERROR(AVERAGEIFS(Detalhe_Registro!$N:$N,Detalhe_Registro!$D:$D,A1839,Detalhe_Registro!$E:$E,B1839,Detalhe_Registro!$M:$M,"SIM"),0)</f>
        <v/>
      </c>
      <c r="H1839" s="2">
        <f>SUMIFS(Detalhe_Registro!$F:$F,Detalhe_Registro!$D:$D,A1839,Detalhe_Registro!$E:$E,B1839,Detalhe_Registro!$M:$M,"SIM")</f>
        <v/>
      </c>
      <c r="I1839" s="2">
        <f>SUMIFS(Detalhe_Registro!$G:$G,Detalhe_Registro!$D:$D,A1839,Detalhe_Registro!$E:$E,B1839,Detalhe_Registro!$M:$M,"SIM")</f>
        <v/>
      </c>
      <c r="J1839" s="2">
        <f>IF(F1839&lt;Premissas!$B$8,"&lt; 1,00",IF(F1839&lt;Premissas!$B$9,"1,00 – 1,19",IF(F1839&lt;Premissas!$B$10,"1,20 – 1,39",IF(F1839&lt;Premissas!$B$11,"1,40 – 1,59",IF(F1839&lt;Premissas!$B$12,"1,60 – 1,99","≥ 2,00")))))</f>
        <v/>
      </c>
      <c r="K1839" s="5">
        <f>IF(F1839&lt;Premissas!$B$8,Premissas!$B$13,IF(F1839&lt;Premissas!$B$9,Premissas!$B$14,IF(F1839&lt;Premissas!$B$10,Premissas!$B$15,IF(F1839&lt;Premissas!$B$11,Premissas!$B$16,IF(F1839&lt;Premissas!$B$12,Premissas!$B$17,Premissas!$B$18)))))</f>
        <v/>
      </c>
      <c r="L1839" s="5">
        <f>K1839/Premissas!$B$4</f>
        <v/>
      </c>
      <c r="M1839" s="2">
        <f>IF(K1839=Premissas!$B$18,"SIM","NÃO")</f>
        <v/>
      </c>
    </row>
    <row r="1840">
      <c r="A1840" s="2" t="inlineStr">
        <is>
          <t>5998999</t>
        </is>
      </c>
      <c r="B1840" s="2" t="inlineStr">
        <is>
          <t>Samuel Udoka Godwin</t>
        </is>
      </c>
      <c r="C1840" s="2" t="n">
        <v>1965</v>
      </c>
      <c r="D1840" s="2">
        <f>IFERROR(TEXTJOIN(" | ",TRUE,UNIQUE(FILTER(Detalhe_Registro!$C:$C,(Detalhe_Registro!$D:$D=A1840)*(Detalhe_Registro!$E:$E=B1840)*(Detalhe_Registro!$M:$M="SIM")))),"")</f>
        <v/>
      </c>
      <c r="E1840" s="2">
        <f>COUNTIFS(Detalhe_Registro!$D:$D,A1840,Detalhe_Registro!$E:$E,B1840,Detalhe_Registro!$M:$M,"SIM")</f>
        <v/>
      </c>
      <c r="F1840" s="2">
        <f>IFERROR(MAXIFS(Detalhe_Registro!$N:$N,Detalhe_Registro!$D:$D,A1840,Detalhe_Registro!$E:$E,B1840,Detalhe_Registro!$M:$M,"SIM"),0)</f>
        <v/>
      </c>
      <c r="G1840" s="2">
        <f>IFERROR(AVERAGEIFS(Detalhe_Registro!$N:$N,Detalhe_Registro!$D:$D,A1840,Detalhe_Registro!$E:$E,B1840,Detalhe_Registro!$M:$M,"SIM"),0)</f>
        <v/>
      </c>
      <c r="H1840" s="2">
        <f>SUMIFS(Detalhe_Registro!$F:$F,Detalhe_Registro!$D:$D,A1840,Detalhe_Registro!$E:$E,B1840,Detalhe_Registro!$M:$M,"SIM")</f>
        <v/>
      </c>
      <c r="I1840" s="2">
        <f>SUMIFS(Detalhe_Registro!$G:$G,Detalhe_Registro!$D:$D,A1840,Detalhe_Registro!$E:$E,B1840,Detalhe_Registro!$M:$M,"SIM")</f>
        <v/>
      </c>
      <c r="J1840" s="2">
        <f>IF(F1840&lt;Premissas!$B$8,"&lt; 1,00",IF(F1840&lt;Premissas!$B$9,"1,00 – 1,19",IF(F1840&lt;Premissas!$B$10,"1,20 – 1,39",IF(F1840&lt;Premissas!$B$11,"1,40 – 1,59",IF(F1840&lt;Premissas!$B$12,"1,60 – 1,99","≥ 2,00")))))</f>
        <v/>
      </c>
      <c r="K1840" s="5">
        <f>IF(F1840&lt;Premissas!$B$8,Premissas!$B$13,IF(F1840&lt;Premissas!$B$9,Premissas!$B$14,IF(F1840&lt;Premissas!$B$10,Premissas!$B$15,IF(F1840&lt;Premissas!$B$11,Premissas!$B$16,IF(F1840&lt;Premissas!$B$12,Premissas!$B$17,Premissas!$B$18)))))</f>
        <v/>
      </c>
      <c r="L1840" s="5">
        <f>K1840/Premissas!$B$4</f>
        <v/>
      </c>
      <c r="M1840" s="2">
        <f>IF(K1840=Premissas!$B$18,"SIM","NÃO")</f>
        <v/>
      </c>
    </row>
    <row r="1841">
      <c r="A1841" s="2" t="inlineStr">
        <is>
          <t>5448433</t>
        </is>
      </c>
      <c r="B1841" s="2" t="inlineStr">
        <is>
          <t>Saudelia Ferreira Bezerra</t>
        </is>
      </c>
      <c r="C1841" s="2" t="n">
        <v>1965</v>
      </c>
      <c r="D1841" s="2">
        <f>IFERROR(TEXTJOIN(" | ",TRUE,UNIQUE(FILTER(Detalhe_Registro!$C:$C,(Detalhe_Registro!$D:$D=A1841)*(Detalhe_Registro!$E:$E=B1841)*(Detalhe_Registro!$M:$M="SIM")))),"")</f>
        <v/>
      </c>
      <c r="E1841" s="2">
        <f>COUNTIFS(Detalhe_Registro!$D:$D,A1841,Detalhe_Registro!$E:$E,B1841,Detalhe_Registro!$M:$M,"SIM")</f>
        <v/>
      </c>
      <c r="F1841" s="2">
        <f>IFERROR(MAXIFS(Detalhe_Registro!$N:$N,Detalhe_Registro!$D:$D,A1841,Detalhe_Registro!$E:$E,B1841,Detalhe_Registro!$M:$M,"SIM"),0)</f>
        <v/>
      </c>
      <c r="G1841" s="2">
        <f>IFERROR(AVERAGEIFS(Detalhe_Registro!$N:$N,Detalhe_Registro!$D:$D,A1841,Detalhe_Registro!$E:$E,B1841,Detalhe_Registro!$M:$M,"SIM"),0)</f>
        <v/>
      </c>
      <c r="H1841" s="2">
        <f>SUMIFS(Detalhe_Registro!$F:$F,Detalhe_Registro!$D:$D,A1841,Detalhe_Registro!$E:$E,B1841,Detalhe_Registro!$M:$M,"SIM")</f>
        <v/>
      </c>
      <c r="I1841" s="2">
        <f>SUMIFS(Detalhe_Registro!$G:$G,Detalhe_Registro!$D:$D,A1841,Detalhe_Registro!$E:$E,B1841,Detalhe_Registro!$M:$M,"SIM")</f>
        <v/>
      </c>
      <c r="J1841" s="2">
        <f>IF(F1841&lt;Premissas!$B$8,"&lt; 1,00",IF(F1841&lt;Premissas!$B$9,"1,00 – 1,19",IF(F1841&lt;Premissas!$B$10,"1,20 – 1,39",IF(F1841&lt;Premissas!$B$11,"1,40 – 1,59",IF(F1841&lt;Premissas!$B$12,"1,60 – 1,99","≥ 2,00")))))</f>
        <v/>
      </c>
      <c r="K1841" s="5">
        <f>IF(F1841&lt;Premissas!$B$8,Premissas!$B$13,IF(F1841&lt;Premissas!$B$9,Premissas!$B$14,IF(F1841&lt;Premissas!$B$10,Premissas!$B$15,IF(F1841&lt;Premissas!$B$11,Premissas!$B$16,IF(F1841&lt;Premissas!$B$12,Premissas!$B$17,Premissas!$B$18)))))</f>
        <v/>
      </c>
      <c r="L1841" s="5">
        <f>K1841/Premissas!$B$4</f>
        <v/>
      </c>
      <c r="M1841" s="2">
        <f>IF(K1841=Premissas!$B$18,"SIM","NÃO")</f>
        <v/>
      </c>
    </row>
    <row r="1842">
      <c r="A1842" s="2" t="inlineStr">
        <is>
          <t>579589</t>
        </is>
      </c>
      <c r="B1842" s="2" t="inlineStr">
        <is>
          <t>Sebastiao Americo Da Silva Filho</t>
        </is>
      </c>
      <c r="C1842" s="2" t="n">
        <v>1965</v>
      </c>
      <c r="D1842" s="2">
        <f>IFERROR(TEXTJOIN(" | ",TRUE,UNIQUE(FILTER(Detalhe_Registro!$C:$C,(Detalhe_Registro!$D:$D=A1842)*(Detalhe_Registro!$E:$E=B1842)*(Detalhe_Registro!$M:$M="SIM")))),"")</f>
        <v/>
      </c>
      <c r="E1842" s="2">
        <f>COUNTIFS(Detalhe_Registro!$D:$D,A1842,Detalhe_Registro!$E:$E,B1842,Detalhe_Registro!$M:$M,"SIM")</f>
        <v/>
      </c>
      <c r="F1842" s="2">
        <f>IFERROR(MAXIFS(Detalhe_Registro!$N:$N,Detalhe_Registro!$D:$D,A1842,Detalhe_Registro!$E:$E,B1842,Detalhe_Registro!$M:$M,"SIM"),0)</f>
        <v/>
      </c>
      <c r="G1842" s="2">
        <f>IFERROR(AVERAGEIFS(Detalhe_Registro!$N:$N,Detalhe_Registro!$D:$D,A1842,Detalhe_Registro!$E:$E,B1842,Detalhe_Registro!$M:$M,"SIM"),0)</f>
        <v/>
      </c>
      <c r="H1842" s="2">
        <f>SUMIFS(Detalhe_Registro!$F:$F,Detalhe_Registro!$D:$D,A1842,Detalhe_Registro!$E:$E,B1842,Detalhe_Registro!$M:$M,"SIM")</f>
        <v/>
      </c>
      <c r="I1842" s="2">
        <f>SUMIFS(Detalhe_Registro!$G:$G,Detalhe_Registro!$D:$D,A1842,Detalhe_Registro!$E:$E,B1842,Detalhe_Registro!$M:$M,"SIM")</f>
        <v/>
      </c>
      <c r="J1842" s="2">
        <f>IF(F1842&lt;Premissas!$B$8,"&lt; 1,00",IF(F1842&lt;Premissas!$B$9,"1,00 – 1,19",IF(F1842&lt;Premissas!$B$10,"1,20 – 1,39",IF(F1842&lt;Premissas!$B$11,"1,40 – 1,59",IF(F1842&lt;Premissas!$B$12,"1,60 – 1,99","≥ 2,00")))))</f>
        <v/>
      </c>
      <c r="K1842" s="5">
        <f>IF(F1842&lt;Premissas!$B$8,Premissas!$B$13,IF(F1842&lt;Premissas!$B$9,Premissas!$B$14,IF(F1842&lt;Premissas!$B$10,Premissas!$B$15,IF(F1842&lt;Premissas!$B$11,Premissas!$B$16,IF(F1842&lt;Premissas!$B$12,Premissas!$B$17,Premissas!$B$18)))))</f>
        <v/>
      </c>
      <c r="L1842" s="5">
        <f>K1842/Premissas!$B$4</f>
        <v/>
      </c>
      <c r="M1842" s="2">
        <f>IF(K1842=Premissas!$B$18,"SIM","NÃO")</f>
        <v/>
      </c>
    </row>
    <row r="1843">
      <c r="A1843" s="2" t="inlineStr">
        <is>
          <t>41205</t>
        </is>
      </c>
      <c r="B1843" s="2" t="inlineStr">
        <is>
          <t>Sergio Reis Andrade</t>
        </is>
      </c>
      <c r="C1843" s="2" t="n">
        <v>1965</v>
      </c>
      <c r="D1843" s="2">
        <f>IFERROR(TEXTJOIN(" | ",TRUE,UNIQUE(FILTER(Detalhe_Registro!$C:$C,(Detalhe_Registro!$D:$D=A1843)*(Detalhe_Registro!$E:$E=B1843)*(Detalhe_Registro!$M:$M="SIM")))),"")</f>
        <v/>
      </c>
      <c r="E1843" s="2">
        <f>COUNTIFS(Detalhe_Registro!$D:$D,A1843,Detalhe_Registro!$E:$E,B1843,Detalhe_Registro!$M:$M,"SIM")</f>
        <v/>
      </c>
      <c r="F1843" s="2">
        <f>IFERROR(MAXIFS(Detalhe_Registro!$N:$N,Detalhe_Registro!$D:$D,A1843,Detalhe_Registro!$E:$E,B1843,Detalhe_Registro!$M:$M,"SIM"),0)</f>
        <v/>
      </c>
      <c r="G1843" s="2">
        <f>IFERROR(AVERAGEIFS(Detalhe_Registro!$N:$N,Detalhe_Registro!$D:$D,A1843,Detalhe_Registro!$E:$E,B1843,Detalhe_Registro!$M:$M,"SIM"),0)</f>
        <v/>
      </c>
      <c r="H1843" s="2">
        <f>SUMIFS(Detalhe_Registro!$F:$F,Detalhe_Registro!$D:$D,A1843,Detalhe_Registro!$E:$E,B1843,Detalhe_Registro!$M:$M,"SIM")</f>
        <v/>
      </c>
      <c r="I1843" s="2">
        <f>SUMIFS(Detalhe_Registro!$G:$G,Detalhe_Registro!$D:$D,A1843,Detalhe_Registro!$E:$E,B1843,Detalhe_Registro!$M:$M,"SIM")</f>
        <v/>
      </c>
      <c r="J1843" s="2">
        <f>IF(F1843&lt;Premissas!$B$8,"&lt; 1,00",IF(F1843&lt;Premissas!$B$9,"1,00 – 1,19",IF(F1843&lt;Premissas!$B$10,"1,20 – 1,39",IF(F1843&lt;Premissas!$B$11,"1,40 – 1,59",IF(F1843&lt;Premissas!$B$12,"1,60 – 1,99","≥ 2,00")))))</f>
        <v/>
      </c>
      <c r="K1843" s="5">
        <f>IF(F1843&lt;Premissas!$B$8,Premissas!$B$13,IF(F1843&lt;Premissas!$B$9,Premissas!$B$14,IF(F1843&lt;Premissas!$B$10,Premissas!$B$15,IF(F1843&lt;Premissas!$B$11,Premissas!$B$16,IF(F1843&lt;Premissas!$B$12,Premissas!$B$17,Premissas!$B$18)))))</f>
        <v/>
      </c>
      <c r="L1843" s="5">
        <f>K1843/Premissas!$B$4</f>
        <v/>
      </c>
      <c r="M1843" s="2">
        <f>IF(K1843=Premissas!$B$18,"SIM","NÃO")</f>
        <v/>
      </c>
    </row>
    <row r="1844">
      <c r="A1844" s="2" t="inlineStr">
        <is>
          <t>159790</t>
        </is>
      </c>
      <c r="B1844" s="2" t="inlineStr">
        <is>
          <t>Sergio SOARES COSTA</t>
        </is>
      </c>
      <c r="C1844" s="2" t="n">
        <v>1965</v>
      </c>
      <c r="D1844" s="2">
        <f>IFERROR(TEXTJOIN(" | ",TRUE,UNIQUE(FILTER(Detalhe_Registro!$C:$C,(Detalhe_Registro!$D:$D=A1844)*(Detalhe_Registro!$E:$E=B1844)*(Detalhe_Registro!$M:$M="SIM")))),"")</f>
        <v/>
      </c>
      <c r="E1844" s="2">
        <f>COUNTIFS(Detalhe_Registro!$D:$D,A1844,Detalhe_Registro!$E:$E,B1844,Detalhe_Registro!$M:$M,"SIM")</f>
        <v/>
      </c>
      <c r="F1844" s="2">
        <f>IFERROR(MAXIFS(Detalhe_Registro!$N:$N,Detalhe_Registro!$D:$D,A1844,Detalhe_Registro!$E:$E,B1844,Detalhe_Registro!$M:$M,"SIM"),0)</f>
        <v/>
      </c>
      <c r="G1844" s="2">
        <f>IFERROR(AVERAGEIFS(Detalhe_Registro!$N:$N,Detalhe_Registro!$D:$D,A1844,Detalhe_Registro!$E:$E,B1844,Detalhe_Registro!$M:$M,"SIM"),0)</f>
        <v/>
      </c>
      <c r="H1844" s="2">
        <f>SUMIFS(Detalhe_Registro!$F:$F,Detalhe_Registro!$D:$D,A1844,Detalhe_Registro!$E:$E,B1844,Detalhe_Registro!$M:$M,"SIM")</f>
        <v/>
      </c>
      <c r="I1844" s="2">
        <f>SUMIFS(Detalhe_Registro!$G:$G,Detalhe_Registro!$D:$D,A1844,Detalhe_Registro!$E:$E,B1844,Detalhe_Registro!$M:$M,"SIM")</f>
        <v/>
      </c>
      <c r="J1844" s="2">
        <f>IF(F1844&lt;Premissas!$B$8,"&lt; 1,00",IF(F1844&lt;Premissas!$B$9,"1,00 – 1,19",IF(F1844&lt;Premissas!$B$10,"1,20 – 1,39",IF(F1844&lt;Premissas!$B$11,"1,40 – 1,59",IF(F1844&lt;Premissas!$B$12,"1,60 – 1,99","≥ 2,00")))))</f>
        <v/>
      </c>
      <c r="K1844" s="5">
        <f>IF(F1844&lt;Premissas!$B$8,Premissas!$B$13,IF(F1844&lt;Premissas!$B$9,Premissas!$B$14,IF(F1844&lt;Premissas!$B$10,Premissas!$B$15,IF(F1844&lt;Premissas!$B$11,Premissas!$B$16,IF(F1844&lt;Premissas!$B$12,Premissas!$B$17,Premissas!$B$18)))))</f>
        <v/>
      </c>
      <c r="L1844" s="5">
        <f>K1844/Premissas!$B$4</f>
        <v/>
      </c>
      <c r="M1844" s="2">
        <f>IF(K1844=Premissas!$B$18,"SIM","NÃO")</f>
        <v/>
      </c>
    </row>
    <row r="1845">
      <c r="A1845" s="2" t="inlineStr">
        <is>
          <t>500233</t>
        </is>
      </c>
      <c r="B1845" s="2" t="inlineStr">
        <is>
          <t>Sidenilton Santos Da Conceicao</t>
        </is>
      </c>
      <c r="C1845" s="2" t="n">
        <v>1965</v>
      </c>
      <c r="D1845" s="2">
        <f>IFERROR(TEXTJOIN(" | ",TRUE,UNIQUE(FILTER(Detalhe_Registro!$C:$C,(Detalhe_Registro!$D:$D=A1845)*(Detalhe_Registro!$E:$E=B1845)*(Detalhe_Registro!$M:$M="SIM")))),"")</f>
        <v/>
      </c>
      <c r="E1845" s="2">
        <f>COUNTIFS(Detalhe_Registro!$D:$D,A1845,Detalhe_Registro!$E:$E,B1845,Detalhe_Registro!$M:$M,"SIM")</f>
        <v/>
      </c>
      <c r="F1845" s="2">
        <f>IFERROR(MAXIFS(Detalhe_Registro!$N:$N,Detalhe_Registro!$D:$D,A1845,Detalhe_Registro!$E:$E,B1845,Detalhe_Registro!$M:$M,"SIM"),0)</f>
        <v/>
      </c>
      <c r="G1845" s="2">
        <f>IFERROR(AVERAGEIFS(Detalhe_Registro!$N:$N,Detalhe_Registro!$D:$D,A1845,Detalhe_Registro!$E:$E,B1845,Detalhe_Registro!$M:$M,"SIM"),0)</f>
        <v/>
      </c>
      <c r="H1845" s="2">
        <f>SUMIFS(Detalhe_Registro!$F:$F,Detalhe_Registro!$D:$D,A1845,Detalhe_Registro!$E:$E,B1845,Detalhe_Registro!$M:$M,"SIM")</f>
        <v/>
      </c>
      <c r="I1845" s="2">
        <f>SUMIFS(Detalhe_Registro!$G:$G,Detalhe_Registro!$D:$D,A1845,Detalhe_Registro!$E:$E,B1845,Detalhe_Registro!$M:$M,"SIM")</f>
        <v/>
      </c>
      <c r="J1845" s="2">
        <f>IF(F1845&lt;Premissas!$B$8,"&lt; 1,00",IF(F1845&lt;Premissas!$B$9,"1,00 – 1,19",IF(F1845&lt;Premissas!$B$10,"1,20 – 1,39",IF(F1845&lt;Premissas!$B$11,"1,40 – 1,59",IF(F1845&lt;Premissas!$B$12,"1,60 – 1,99","≥ 2,00")))))</f>
        <v/>
      </c>
      <c r="K1845" s="5">
        <f>IF(F1845&lt;Premissas!$B$8,Premissas!$B$13,IF(F1845&lt;Premissas!$B$9,Premissas!$B$14,IF(F1845&lt;Premissas!$B$10,Premissas!$B$15,IF(F1845&lt;Premissas!$B$11,Premissas!$B$16,IF(F1845&lt;Premissas!$B$12,Premissas!$B$17,Premissas!$B$18)))))</f>
        <v/>
      </c>
      <c r="L1845" s="5">
        <f>K1845/Premissas!$B$4</f>
        <v/>
      </c>
      <c r="M1845" s="2">
        <f>IF(K1845=Premissas!$B$18,"SIM","NÃO")</f>
        <v/>
      </c>
    </row>
    <row r="1846">
      <c r="A1846" s="2" t="inlineStr">
        <is>
          <t>6032940</t>
        </is>
      </c>
      <c r="B1846" s="2" t="inlineStr">
        <is>
          <t>Silvio Bernardo Noronha Da Silva</t>
        </is>
      </c>
      <c r="C1846" s="2" t="n">
        <v>1965</v>
      </c>
      <c r="D1846" s="2">
        <f>IFERROR(TEXTJOIN(" | ",TRUE,UNIQUE(FILTER(Detalhe_Registro!$C:$C,(Detalhe_Registro!$D:$D=A1846)*(Detalhe_Registro!$E:$E=B1846)*(Detalhe_Registro!$M:$M="SIM")))),"")</f>
        <v/>
      </c>
      <c r="E1846" s="2">
        <f>COUNTIFS(Detalhe_Registro!$D:$D,A1846,Detalhe_Registro!$E:$E,B1846,Detalhe_Registro!$M:$M,"SIM")</f>
        <v/>
      </c>
      <c r="F1846" s="2">
        <f>IFERROR(MAXIFS(Detalhe_Registro!$N:$N,Detalhe_Registro!$D:$D,A1846,Detalhe_Registro!$E:$E,B1846,Detalhe_Registro!$M:$M,"SIM"),0)</f>
        <v/>
      </c>
      <c r="G1846" s="2">
        <f>IFERROR(AVERAGEIFS(Detalhe_Registro!$N:$N,Detalhe_Registro!$D:$D,A1846,Detalhe_Registro!$E:$E,B1846,Detalhe_Registro!$M:$M,"SIM"),0)</f>
        <v/>
      </c>
      <c r="H1846" s="2">
        <f>SUMIFS(Detalhe_Registro!$F:$F,Detalhe_Registro!$D:$D,A1846,Detalhe_Registro!$E:$E,B1846,Detalhe_Registro!$M:$M,"SIM")</f>
        <v/>
      </c>
      <c r="I1846" s="2">
        <f>SUMIFS(Detalhe_Registro!$G:$G,Detalhe_Registro!$D:$D,A1846,Detalhe_Registro!$E:$E,B1846,Detalhe_Registro!$M:$M,"SIM")</f>
        <v/>
      </c>
      <c r="J1846" s="2">
        <f>IF(F1846&lt;Premissas!$B$8,"&lt; 1,00",IF(F1846&lt;Premissas!$B$9,"1,00 – 1,19",IF(F1846&lt;Premissas!$B$10,"1,20 – 1,39",IF(F1846&lt;Premissas!$B$11,"1,40 – 1,59",IF(F1846&lt;Premissas!$B$12,"1,60 – 1,99","≥ 2,00")))))</f>
        <v/>
      </c>
      <c r="K1846" s="5">
        <f>IF(F1846&lt;Premissas!$B$8,Premissas!$B$13,IF(F1846&lt;Premissas!$B$9,Premissas!$B$14,IF(F1846&lt;Premissas!$B$10,Premissas!$B$15,IF(F1846&lt;Premissas!$B$11,Premissas!$B$16,IF(F1846&lt;Premissas!$B$12,Premissas!$B$17,Premissas!$B$18)))))</f>
        <v/>
      </c>
      <c r="L1846" s="5">
        <f>K1846/Premissas!$B$4</f>
        <v/>
      </c>
      <c r="M1846" s="2">
        <f>IF(K1846=Premissas!$B$18,"SIM","NÃO")</f>
        <v/>
      </c>
    </row>
    <row r="1847">
      <c r="A1847" s="2" t="inlineStr">
        <is>
          <t>308129</t>
        </is>
      </c>
      <c r="B1847" s="2" t="inlineStr">
        <is>
          <t>Silvio Rodrigues Da Macena</t>
        </is>
      </c>
      <c r="C1847" s="2" t="n">
        <v>1965</v>
      </c>
      <c r="D1847" s="2">
        <f>IFERROR(TEXTJOIN(" | ",TRUE,UNIQUE(FILTER(Detalhe_Registro!$C:$C,(Detalhe_Registro!$D:$D=A1847)*(Detalhe_Registro!$E:$E=B1847)*(Detalhe_Registro!$M:$M="SIM")))),"")</f>
        <v/>
      </c>
      <c r="E1847" s="2">
        <f>COUNTIFS(Detalhe_Registro!$D:$D,A1847,Detalhe_Registro!$E:$E,B1847,Detalhe_Registro!$M:$M,"SIM")</f>
        <v/>
      </c>
      <c r="F1847" s="2">
        <f>IFERROR(MAXIFS(Detalhe_Registro!$N:$N,Detalhe_Registro!$D:$D,A1847,Detalhe_Registro!$E:$E,B1847,Detalhe_Registro!$M:$M,"SIM"),0)</f>
        <v/>
      </c>
      <c r="G1847" s="2">
        <f>IFERROR(AVERAGEIFS(Detalhe_Registro!$N:$N,Detalhe_Registro!$D:$D,A1847,Detalhe_Registro!$E:$E,B1847,Detalhe_Registro!$M:$M,"SIM"),0)</f>
        <v/>
      </c>
      <c r="H1847" s="2">
        <f>SUMIFS(Detalhe_Registro!$F:$F,Detalhe_Registro!$D:$D,A1847,Detalhe_Registro!$E:$E,B1847,Detalhe_Registro!$M:$M,"SIM")</f>
        <v/>
      </c>
      <c r="I1847" s="2">
        <f>SUMIFS(Detalhe_Registro!$G:$G,Detalhe_Registro!$D:$D,A1847,Detalhe_Registro!$E:$E,B1847,Detalhe_Registro!$M:$M,"SIM")</f>
        <v/>
      </c>
      <c r="J1847" s="2">
        <f>IF(F1847&lt;Premissas!$B$8,"&lt; 1,00",IF(F1847&lt;Premissas!$B$9,"1,00 – 1,19",IF(F1847&lt;Premissas!$B$10,"1,20 – 1,39",IF(F1847&lt;Premissas!$B$11,"1,40 – 1,59",IF(F1847&lt;Premissas!$B$12,"1,60 – 1,99","≥ 2,00")))))</f>
        <v/>
      </c>
      <c r="K1847" s="5">
        <f>IF(F1847&lt;Premissas!$B$8,Premissas!$B$13,IF(F1847&lt;Premissas!$B$9,Premissas!$B$14,IF(F1847&lt;Premissas!$B$10,Premissas!$B$15,IF(F1847&lt;Premissas!$B$11,Premissas!$B$16,IF(F1847&lt;Premissas!$B$12,Premissas!$B$17,Premissas!$B$18)))))</f>
        <v/>
      </c>
      <c r="L1847" s="5">
        <f>K1847/Premissas!$B$4</f>
        <v/>
      </c>
      <c r="M1847" s="2">
        <f>IF(K1847=Premissas!$B$18,"SIM","NÃO")</f>
        <v/>
      </c>
    </row>
    <row r="1848">
      <c r="A1848" s="2" t="inlineStr">
        <is>
          <t>5659850</t>
        </is>
      </c>
      <c r="B1848" s="2" t="inlineStr">
        <is>
          <t>Soraya Correa Araujo</t>
        </is>
      </c>
      <c r="C1848" s="2" t="n">
        <v>1965</v>
      </c>
      <c r="D1848" s="2">
        <f>IFERROR(TEXTJOIN(" | ",TRUE,UNIQUE(FILTER(Detalhe_Registro!$C:$C,(Detalhe_Registro!$D:$D=A1848)*(Detalhe_Registro!$E:$E=B1848)*(Detalhe_Registro!$M:$M="SIM")))),"")</f>
        <v/>
      </c>
      <c r="E1848" s="2">
        <f>COUNTIFS(Detalhe_Registro!$D:$D,A1848,Detalhe_Registro!$E:$E,B1848,Detalhe_Registro!$M:$M,"SIM")</f>
        <v/>
      </c>
      <c r="F1848" s="2">
        <f>IFERROR(MAXIFS(Detalhe_Registro!$N:$N,Detalhe_Registro!$D:$D,A1848,Detalhe_Registro!$E:$E,B1848,Detalhe_Registro!$M:$M,"SIM"),0)</f>
        <v/>
      </c>
      <c r="G1848" s="2">
        <f>IFERROR(AVERAGEIFS(Detalhe_Registro!$N:$N,Detalhe_Registro!$D:$D,A1848,Detalhe_Registro!$E:$E,B1848,Detalhe_Registro!$M:$M,"SIM"),0)</f>
        <v/>
      </c>
      <c r="H1848" s="2">
        <f>SUMIFS(Detalhe_Registro!$F:$F,Detalhe_Registro!$D:$D,A1848,Detalhe_Registro!$E:$E,B1848,Detalhe_Registro!$M:$M,"SIM")</f>
        <v/>
      </c>
      <c r="I1848" s="2">
        <f>SUMIFS(Detalhe_Registro!$G:$G,Detalhe_Registro!$D:$D,A1848,Detalhe_Registro!$E:$E,B1848,Detalhe_Registro!$M:$M,"SIM")</f>
        <v/>
      </c>
      <c r="J1848" s="2">
        <f>IF(F1848&lt;Premissas!$B$8,"&lt; 1,00",IF(F1848&lt;Premissas!$B$9,"1,00 – 1,19",IF(F1848&lt;Premissas!$B$10,"1,20 – 1,39",IF(F1848&lt;Premissas!$B$11,"1,40 – 1,59",IF(F1848&lt;Premissas!$B$12,"1,60 – 1,99","≥ 2,00")))))</f>
        <v/>
      </c>
      <c r="K1848" s="5">
        <f>IF(F1848&lt;Premissas!$B$8,Premissas!$B$13,IF(F1848&lt;Premissas!$B$9,Premissas!$B$14,IF(F1848&lt;Premissas!$B$10,Premissas!$B$15,IF(F1848&lt;Premissas!$B$11,Premissas!$B$16,IF(F1848&lt;Premissas!$B$12,Premissas!$B$17,Premissas!$B$18)))))</f>
        <v/>
      </c>
      <c r="L1848" s="5">
        <f>K1848/Premissas!$B$4</f>
        <v/>
      </c>
      <c r="M1848" s="2">
        <f>IF(K1848=Premissas!$B$18,"SIM","NÃO")</f>
        <v/>
      </c>
    </row>
    <row r="1849">
      <c r="A1849" s="2" t="inlineStr">
        <is>
          <t>5999367</t>
        </is>
      </c>
      <c r="B1849" s="2" t="inlineStr">
        <is>
          <t>Stephen Emeka</t>
        </is>
      </c>
      <c r="C1849" s="2" t="n">
        <v>1965</v>
      </c>
      <c r="D1849" s="2">
        <f>IFERROR(TEXTJOIN(" | ",TRUE,UNIQUE(FILTER(Detalhe_Registro!$C:$C,(Detalhe_Registro!$D:$D=A1849)*(Detalhe_Registro!$E:$E=B1849)*(Detalhe_Registro!$M:$M="SIM")))),"")</f>
        <v/>
      </c>
      <c r="E1849" s="2">
        <f>COUNTIFS(Detalhe_Registro!$D:$D,A1849,Detalhe_Registro!$E:$E,B1849,Detalhe_Registro!$M:$M,"SIM")</f>
        <v/>
      </c>
      <c r="F1849" s="2">
        <f>IFERROR(MAXIFS(Detalhe_Registro!$N:$N,Detalhe_Registro!$D:$D,A1849,Detalhe_Registro!$E:$E,B1849,Detalhe_Registro!$M:$M,"SIM"),0)</f>
        <v/>
      </c>
      <c r="G1849" s="2">
        <f>IFERROR(AVERAGEIFS(Detalhe_Registro!$N:$N,Detalhe_Registro!$D:$D,A1849,Detalhe_Registro!$E:$E,B1849,Detalhe_Registro!$M:$M,"SIM"),0)</f>
        <v/>
      </c>
      <c r="H1849" s="2">
        <f>SUMIFS(Detalhe_Registro!$F:$F,Detalhe_Registro!$D:$D,A1849,Detalhe_Registro!$E:$E,B1849,Detalhe_Registro!$M:$M,"SIM")</f>
        <v/>
      </c>
      <c r="I1849" s="2">
        <f>SUMIFS(Detalhe_Registro!$G:$G,Detalhe_Registro!$D:$D,A1849,Detalhe_Registro!$E:$E,B1849,Detalhe_Registro!$M:$M,"SIM")</f>
        <v/>
      </c>
      <c r="J1849" s="2">
        <f>IF(F1849&lt;Premissas!$B$8,"&lt; 1,00",IF(F1849&lt;Premissas!$B$9,"1,00 – 1,19",IF(F1849&lt;Premissas!$B$10,"1,20 – 1,39",IF(F1849&lt;Premissas!$B$11,"1,40 – 1,59",IF(F1849&lt;Premissas!$B$12,"1,60 – 1,99","≥ 2,00")))))</f>
        <v/>
      </c>
      <c r="K1849" s="5">
        <f>IF(F1849&lt;Premissas!$B$8,Premissas!$B$13,IF(F1849&lt;Premissas!$B$9,Premissas!$B$14,IF(F1849&lt;Premissas!$B$10,Premissas!$B$15,IF(F1849&lt;Premissas!$B$11,Premissas!$B$16,IF(F1849&lt;Premissas!$B$12,Premissas!$B$17,Premissas!$B$18)))))</f>
        <v/>
      </c>
      <c r="L1849" s="5">
        <f>K1849/Premissas!$B$4</f>
        <v/>
      </c>
      <c r="M1849" s="2">
        <f>IF(K1849=Premissas!$B$18,"SIM","NÃO")</f>
        <v/>
      </c>
    </row>
    <row r="1850">
      <c r="A1850" s="2" t="inlineStr">
        <is>
          <t>6034799</t>
        </is>
      </c>
      <c r="B1850" s="2" t="inlineStr">
        <is>
          <t>Sunday Chukwu Nwaonye</t>
        </is>
      </c>
      <c r="C1850" s="2" t="n">
        <v>1965</v>
      </c>
      <c r="D1850" s="2">
        <f>IFERROR(TEXTJOIN(" | ",TRUE,UNIQUE(FILTER(Detalhe_Registro!$C:$C,(Detalhe_Registro!$D:$D=A1850)*(Detalhe_Registro!$E:$E=B1850)*(Detalhe_Registro!$M:$M="SIM")))),"")</f>
        <v/>
      </c>
      <c r="E1850" s="2">
        <f>COUNTIFS(Detalhe_Registro!$D:$D,A1850,Detalhe_Registro!$E:$E,B1850,Detalhe_Registro!$M:$M,"SIM")</f>
        <v/>
      </c>
      <c r="F1850" s="2">
        <f>IFERROR(MAXIFS(Detalhe_Registro!$N:$N,Detalhe_Registro!$D:$D,A1850,Detalhe_Registro!$E:$E,B1850,Detalhe_Registro!$M:$M,"SIM"),0)</f>
        <v/>
      </c>
      <c r="G1850" s="2">
        <f>IFERROR(AVERAGEIFS(Detalhe_Registro!$N:$N,Detalhe_Registro!$D:$D,A1850,Detalhe_Registro!$E:$E,B1850,Detalhe_Registro!$M:$M,"SIM"),0)</f>
        <v/>
      </c>
      <c r="H1850" s="2">
        <f>SUMIFS(Detalhe_Registro!$F:$F,Detalhe_Registro!$D:$D,A1850,Detalhe_Registro!$E:$E,B1850,Detalhe_Registro!$M:$M,"SIM")</f>
        <v/>
      </c>
      <c r="I1850" s="2">
        <f>SUMIFS(Detalhe_Registro!$G:$G,Detalhe_Registro!$D:$D,A1850,Detalhe_Registro!$E:$E,B1850,Detalhe_Registro!$M:$M,"SIM")</f>
        <v/>
      </c>
      <c r="J1850" s="2">
        <f>IF(F1850&lt;Premissas!$B$8,"&lt; 1,00",IF(F1850&lt;Premissas!$B$9,"1,00 – 1,19",IF(F1850&lt;Premissas!$B$10,"1,20 – 1,39",IF(F1850&lt;Premissas!$B$11,"1,40 – 1,59",IF(F1850&lt;Premissas!$B$12,"1,60 – 1,99","≥ 2,00")))))</f>
        <v/>
      </c>
      <c r="K1850" s="5">
        <f>IF(F1850&lt;Premissas!$B$8,Premissas!$B$13,IF(F1850&lt;Premissas!$B$9,Premissas!$B$14,IF(F1850&lt;Premissas!$B$10,Premissas!$B$15,IF(F1850&lt;Premissas!$B$11,Premissas!$B$16,IF(F1850&lt;Premissas!$B$12,Premissas!$B$17,Premissas!$B$18)))))</f>
        <v/>
      </c>
      <c r="L1850" s="5">
        <f>K1850/Premissas!$B$4</f>
        <v/>
      </c>
      <c r="M1850" s="2">
        <f>IF(K1850=Premissas!$B$18,"SIM","NÃO")</f>
        <v/>
      </c>
    </row>
    <row r="1851">
      <c r="A1851" s="2" t="inlineStr">
        <is>
          <t>641171</t>
        </is>
      </c>
      <c r="B1851" s="2" t="inlineStr">
        <is>
          <t>TALINE OLIVEIRA DOS SANTOS</t>
        </is>
      </c>
      <c r="C1851" s="2" t="n">
        <v>1965</v>
      </c>
      <c r="D1851" s="2">
        <f>IFERROR(TEXTJOIN(" | ",TRUE,UNIQUE(FILTER(Detalhe_Registro!$C:$C,(Detalhe_Registro!$D:$D=A1851)*(Detalhe_Registro!$E:$E=B1851)*(Detalhe_Registro!$M:$M="SIM")))),"")</f>
        <v/>
      </c>
      <c r="E1851" s="2">
        <f>COUNTIFS(Detalhe_Registro!$D:$D,A1851,Detalhe_Registro!$E:$E,B1851,Detalhe_Registro!$M:$M,"SIM")</f>
        <v/>
      </c>
      <c r="F1851" s="2">
        <f>IFERROR(MAXIFS(Detalhe_Registro!$N:$N,Detalhe_Registro!$D:$D,A1851,Detalhe_Registro!$E:$E,B1851,Detalhe_Registro!$M:$M,"SIM"),0)</f>
        <v/>
      </c>
      <c r="G1851" s="2">
        <f>IFERROR(AVERAGEIFS(Detalhe_Registro!$N:$N,Detalhe_Registro!$D:$D,A1851,Detalhe_Registro!$E:$E,B1851,Detalhe_Registro!$M:$M,"SIM"),0)</f>
        <v/>
      </c>
      <c r="H1851" s="2">
        <f>SUMIFS(Detalhe_Registro!$F:$F,Detalhe_Registro!$D:$D,A1851,Detalhe_Registro!$E:$E,B1851,Detalhe_Registro!$M:$M,"SIM")</f>
        <v/>
      </c>
      <c r="I1851" s="2">
        <f>SUMIFS(Detalhe_Registro!$G:$G,Detalhe_Registro!$D:$D,A1851,Detalhe_Registro!$E:$E,B1851,Detalhe_Registro!$M:$M,"SIM")</f>
        <v/>
      </c>
      <c r="J1851" s="2">
        <f>IF(F1851&lt;Premissas!$B$8,"&lt; 1,00",IF(F1851&lt;Premissas!$B$9,"1,00 – 1,19",IF(F1851&lt;Premissas!$B$10,"1,20 – 1,39",IF(F1851&lt;Premissas!$B$11,"1,40 – 1,59",IF(F1851&lt;Premissas!$B$12,"1,60 – 1,99","≥ 2,00")))))</f>
        <v/>
      </c>
      <c r="K1851" s="5">
        <f>IF(F1851&lt;Premissas!$B$8,Premissas!$B$13,IF(F1851&lt;Premissas!$B$9,Premissas!$B$14,IF(F1851&lt;Premissas!$B$10,Premissas!$B$15,IF(F1851&lt;Premissas!$B$11,Premissas!$B$16,IF(F1851&lt;Premissas!$B$12,Premissas!$B$17,Premissas!$B$18)))))</f>
        <v/>
      </c>
      <c r="L1851" s="5">
        <f>K1851/Premissas!$B$4</f>
        <v/>
      </c>
      <c r="M1851" s="2">
        <f>IF(K1851=Premissas!$B$18,"SIM","NÃO")</f>
        <v/>
      </c>
    </row>
    <row r="1852">
      <c r="A1852" s="2" t="inlineStr">
        <is>
          <t>5865085</t>
        </is>
      </c>
      <c r="B1852" s="2" t="inlineStr">
        <is>
          <t>THAMIRES KELLY SANTOS</t>
        </is>
      </c>
      <c r="C1852" s="2" t="n">
        <v>1965</v>
      </c>
      <c r="D1852" s="2">
        <f>IFERROR(TEXTJOIN(" | ",TRUE,UNIQUE(FILTER(Detalhe_Registro!$C:$C,(Detalhe_Registro!$D:$D=A1852)*(Detalhe_Registro!$E:$E=B1852)*(Detalhe_Registro!$M:$M="SIM")))),"")</f>
        <v/>
      </c>
      <c r="E1852" s="2">
        <f>COUNTIFS(Detalhe_Registro!$D:$D,A1852,Detalhe_Registro!$E:$E,B1852,Detalhe_Registro!$M:$M,"SIM")</f>
        <v/>
      </c>
      <c r="F1852" s="2">
        <f>IFERROR(MAXIFS(Detalhe_Registro!$N:$N,Detalhe_Registro!$D:$D,A1852,Detalhe_Registro!$E:$E,B1852,Detalhe_Registro!$M:$M,"SIM"),0)</f>
        <v/>
      </c>
      <c r="G1852" s="2">
        <f>IFERROR(AVERAGEIFS(Detalhe_Registro!$N:$N,Detalhe_Registro!$D:$D,A1852,Detalhe_Registro!$E:$E,B1852,Detalhe_Registro!$M:$M,"SIM"),0)</f>
        <v/>
      </c>
      <c r="H1852" s="2">
        <f>SUMIFS(Detalhe_Registro!$F:$F,Detalhe_Registro!$D:$D,A1852,Detalhe_Registro!$E:$E,B1852,Detalhe_Registro!$M:$M,"SIM")</f>
        <v/>
      </c>
      <c r="I1852" s="2">
        <f>SUMIFS(Detalhe_Registro!$G:$G,Detalhe_Registro!$D:$D,A1852,Detalhe_Registro!$E:$E,B1852,Detalhe_Registro!$M:$M,"SIM")</f>
        <v/>
      </c>
      <c r="J1852" s="2">
        <f>IF(F1852&lt;Premissas!$B$8,"&lt; 1,00",IF(F1852&lt;Premissas!$B$9,"1,00 – 1,19",IF(F1852&lt;Premissas!$B$10,"1,20 – 1,39",IF(F1852&lt;Premissas!$B$11,"1,40 – 1,59",IF(F1852&lt;Premissas!$B$12,"1,60 – 1,99","≥ 2,00")))))</f>
        <v/>
      </c>
      <c r="K1852" s="5">
        <f>IF(F1852&lt;Premissas!$B$8,Premissas!$B$13,IF(F1852&lt;Premissas!$B$9,Premissas!$B$14,IF(F1852&lt;Premissas!$B$10,Premissas!$B$15,IF(F1852&lt;Premissas!$B$11,Premissas!$B$16,IF(F1852&lt;Premissas!$B$12,Premissas!$B$17,Premissas!$B$18)))))</f>
        <v/>
      </c>
      <c r="L1852" s="5">
        <f>K1852/Premissas!$B$4</f>
        <v/>
      </c>
      <c r="M1852" s="2">
        <f>IF(K1852=Premissas!$B$18,"SIM","NÃO")</f>
        <v/>
      </c>
    </row>
    <row r="1853">
      <c r="A1853" s="2" t="inlineStr">
        <is>
          <t>565732</t>
        </is>
      </c>
      <c r="B1853" s="2" t="inlineStr">
        <is>
          <t>TIAGO RODRIGUES MADUREIRA</t>
        </is>
      </c>
      <c r="C1853" s="2" t="n">
        <v>1965</v>
      </c>
      <c r="D1853" s="2">
        <f>IFERROR(TEXTJOIN(" | ",TRUE,UNIQUE(FILTER(Detalhe_Registro!$C:$C,(Detalhe_Registro!$D:$D=A1853)*(Detalhe_Registro!$E:$E=B1853)*(Detalhe_Registro!$M:$M="SIM")))),"")</f>
        <v/>
      </c>
      <c r="E1853" s="2">
        <f>COUNTIFS(Detalhe_Registro!$D:$D,A1853,Detalhe_Registro!$E:$E,B1853,Detalhe_Registro!$M:$M,"SIM")</f>
        <v/>
      </c>
      <c r="F1853" s="2">
        <f>IFERROR(MAXIFS(Detalhe_Registro!$N:$N,Detalhe_Registro!$D:$D,A1853,Detalhe_Registro!$E:$E,B1853,Detalhe_Registro!$M:$M,"SIM"),0)</f>
        <v/>
      </c>
      <c r="G1853" s="2">
        <f>IFERROR(AVERAGEIFS(Detalhe_Registro!$N:$N,Detalhe_Registro!$D:$D,A1853,Detalhe_Registro!$E:$E,B1853,Detalhe_Registro!$M:$M,"SIM"),0)</f>
        <v/>
      </c>
      <c r="H1853" s="2">
        <f>SUMIFS(Detalhe_Registro!$F:$F,Detalhe_Registro!$D:$D,A1853,Detalhe_Registro!$E:$E,B1853,Detalhe_Registro!$M:$M,"SIM")</f>
        <v/>
      </c>
      <c r="I1853" s="2">
        <f>SUMIFS(Detalhe_Registro!$G:$G,Detalhe_Registro!$D:$D,A1853,Detalhe_Registro!$E:$E,B1853,Detalhe_Registro!$M:$M,"SIM")</f>
        <v/>
      </c>
      <c r="J1853" s="2">
        <f>IF(F1853&lt;Premissas!$B$8,"&lt; 1,00",IF(F1853&lt;Premissas!$B$9,"1,00 – 1,19",IF(F1853&lt;Premissas!$B$10,"1,20 – 1,39",IF(F1853&lt;Premissas!$B$11,"1,40 – 1,59",IF(F1853&lt;Premissas!$B$12,"1,60 – 1,99","≥ 2,00")))))</f>
        <v/>
      </c>
      <c r="K1853" s="5">
        <f>IF(F1853&lt;Premissas!$B$8,Premissas!$B$13,IF(F1853&lt;Premissas!$B$9,Premissas!$B$14,IF(F1853&lt;Premissas!$B$10,Premissas!$B$15,IF(F1853&lt;Premissas!$B$11,Premissas!$B$16,IF(F1853&lt;Premissas!$B$12,Premissas!$B$17,Premissas!$B$18)))))</f>
        <v/>
      </c>
      <c r="L1853" s="5">
        <f>K1853/Premissas!$B$4</f>
        <v/>
      </c>
      <c r="M1853" s="2">
        <f>IF(K1853=Premissas!$B$18,"SIM","NÃO")</f>
        <v/>
      </c>
    </row>
    <row r="1854">
      <c r="A1854" s="2" t="inlineStr">
        <is>
          <t>6008208</t>
        </is>
      </c>
      <c r="B1854" s="2" t="inlineStr">
        <is>
          <t>Tamires Gisele Leoncio Da Silva</t>
        </is>
      </c>
      <c r="C1854" s="2" t="n">
        <v>1965</v>
      </c>
      <c r="D1854" s="2">
        <f>IFERROR(TEXTJOIN(" | ",TRUE,UNIQUE(FILTER(Detalhe_Registro!$C:$C,(Detalhe_Registro!$D:$D=A1854)*(Detalhe_Registro!$E:$E=B1854)*(Detalhe_Registro!$M:$M="SIM")))),"")</f>
        <v/>
      </c>
      <c r="E1854" s="2">
        <f>COUNTIFS(Detalhe_Registro!$D:$D,A1854,Detalhe_Registro!$E:$E,B1854,Detalhe_Registro!$M:$M,"SIM")</f>
        <v/>
      </c>
      <c r="F1854" s="2">
        <f>IFERROR(MAXIFS(Detalhe_Registro!$N:$N,Detalhe_Registro!$D:$D,A1854,Detalhe_Registro!$E:$E,B1854,Detalhe_Registro!$M:$M,"SIM"),0)</f>
        <v/>
      </c>
      <c r="G1854" s="2">
        <f>IFERROR(AVERAGEIFS(Detalhe_Registro!$N:$N,Detalhe_Registro!$D:$D,A1854,Detalhe_Registro!$E:$E,B1854,Detalhe_Registro!$M:$M,"SIM"),0)</f>
        <v/>
      </c>
      <c r="H1854" s="2">
        <f>SUMIFS(Detalhe_Registro!$F:$F,Detalhe_Registro!$D:$D,A1854,Detalhe_Registro!$E:$E,B1854,Detalhe_Registro!$M:$M,"SIM")</f>
        <v/>
      </c>
      <c r="I1854" s="2">
        <f>SUMIFS(Detalhe_Registro!$G:$G,Detalhe_Registro!$D:$D,A1854,Detalhe_Registro!$E:$E,B1854,Detalhe_Registro!$M:$M,"SIM")</f>
        <v/>
      </c>
      <c r="J1854" s="2">
        <f>IF(F1854&lt;Premissas!$B$8,"&lt; 1,00",IF(F1854&lt;Premissas!$B$9,"1,00 – 1,19",IF(F1854&lt;Premissas!$B$10,"1,20 – 1,39",IF(F1854&lt;Premissas!$B$11,"1,40 – 1,59",IF(F1854&lt;Premissas!$B$12,"1,60 – 1,99","≥ 2,00")))))</f>
        <v/>
      </c>
      <c r="K1854" s="5">
        <f>IF(F1854&lt;Premissas!$B$8,Premissas!$B$13,IF(F1854&lt;Premissas!$B$9,Premissas!$B$14,IF(F1854&lt;Premissas!$B$10,Premissas!$B$15,IF(F1854&lt;Premissas!$B$11,Premissas!$B$16,IF(F1854&lt;Premissas!$B$12,Premissas!$B$17,Premissas!$B$18)))))</f>
        <v/>
      </c>
      <c r="L1854" s="5">
        <f>K1854/Premissas!$B$4</f>
        <v/>
      </c>
      <c r="M1854" s="2">
        <f>IF(K1854=Premissas!$B$18,"SIM","NÃO")</f>
        <v/>
      </c>
    </row>
    <row r="1855">
      <c r="A1855" s="2" t="inlineStr">
        <is>
          <t>6001947</t>
        </is>
      </c>
      <c r="B1855" s="2" t="inlineStr">
        <is>
          <t>Tassiane De Barros Oliveira</t>
        </is>
      </c>
      <c r="C1855" s="2" t="n">
        <v>1965</v>
      </c>
      <c r="D1855" s="2">
        <f>IFERROR(TEXTJOIN(" | ",TRUE,UNIQUE(FILTER(Detalhe_Registro!$C:$C,(Detalhe_Registro!$D:$D=A1855)*(Detalhe_Registro!$E:$E=B1855)*(Detalhe_Registro!$M:$M="SIM")))),"")</f>
        <v/>
      </c>
      <c r="E1855" s="2">
        <f>COUNTIFS(Detalhe_Registro!$D:$D,A1855,Detalhe_Registro!$E:$E,B1855,Detalhe_Registro!$M:$M,"SIM")</f>
        <v/>
      </c>
      <c r="F1855" s="2">
        <f>IFERROR(MAXIFS(Detalhe_Registro!$N:$N,Detalhe_Registro!$D:$D,A1855,Detalhe_Registro!$E:$E,B1855,Detalhe_Registro!$M:$M,"SIM"),0)</f>
        <v/>
      </c>
      <c r="G1855" s="2">
        <f>IFERROR(AVERAGEIFS(Detalhe_Registro!$N:$N,Detalhe_Registro!$D:$D,A1855,Detalhe_Registro!$E:$E,B1855,Detalhe_Registro!$M:$M,"SIM"),0)</f>
        <v/>
      </c>
      <c r="H1855" s="2">
        <f>SUMIFS(Detalhe_Registro!$F:$F,Detalhe_Registro!$D:$D,A1855,Detalhe_Registro!$E:$E,B1855,Detalhe_Registro!$M:$M,"SIM")</f>
        <v/>
      </c>
      <c r="I1855" s="2">
        <f>SUMIFS(Detalhe_Registro!$G:$G,Detalhe_Registro!$D:$D,A1855,Detalhe_Registro!$E:$E,B1855,Detalhe_Registro!$M:$M,"SIM")</f>
        <v/>
      </c>
      <c r="J1855" s="2">
        <f>IF(F1855&lt;Premissas!$B$8,"&lt; 1,00",IF(F1855&lt;Premissas!$B$9,"1,00 – 1,19",IF(F1855&lt;Premissas!$B$10,"1,20 – 1,39",IF(F1855&lt;Premissas!$B$11,"1,40 – 1,59",IF(F1855&lt;Premissas!$B$12,"1,60 – 1,99","≥ 2,00")))))</f>
        <v/>
      </c>
      <c r="K1855" s="5">
        <f>IF(F1855&lt;Premissas!$B$8,Premissas!$B$13,IF(F1855&lt;Premissas!$B$9,Premissas!$B$14,IF(F1855&lt;Premissas!$B$10,Premissas!$B$15,IF(F1855&lt;Premissas!$B$11,Premissas!$B$16,IF(F1855&lt;Premissas!$B$12,Premissas!$B$17,Premissas!$B$18)))))</f>
        <v/>
      </c>
      <c r="L1855" s="5">
        <f>K1855/Premissas!$B$4</f>
        <v/>
      </c>
      <c r="M1855" s="2">
        <f>IF(K1855=Premissas!$B$18,"SIM","NÃO")</f>
        <v/>
      </c>
    </row>
    <row r="1856">
      <c r="A1856" s="2" t="inlineStr">
        <is>
          <t>422119</t>
        </is>
      </c>
      <c r="B1856" s="2" t="inlineStr">
        <is>
          <t>Tatiana De Jesus Prado Silva</t>
        </is>
      </c>
      <c r="C1856" s="2" t="n">
        <v>1965</v>
      </c>
      <c r="D1856" s="2">
        <f>IFERROR(TEXTJOIN(" | ",TRUE,UNIQUE(FILTER(Detalhe_Registro!$C:$C,(Detalhe_Registro!$D:$D=A1856)*(Detalhe_Registro!$E:$E=B1856)*(Detalhe_Registro!$M:$M="SIM")))),"")</f>
        <v/>
      </c>
      <c r="E1856" s="2">
        <f>COUNTIFS(Detalhe_Registro!$D:$D,A1856,Detalhe_Registro!$E:$E,B1856,Detalhe_Registro!$M:$M,"SIM")</f>
        <v/>
      </c>
      <c r="F1856" s="2">
        <f>IFERROR(MAXIFS(Detalhe_Registro!$N:$N,Detalhe_Registro!$D:$D,A1856,Detalhe_Registro!$E:$E,B1856,Detalhe_Registro!$M:$M,"SIM"),0)</f>
        <v/>
      </c>
      <c r="G1856" s="2">
        <f>IFERROR(AVERAGEIFS(Detalhe_Registro!$N:$N,Detalhe_Registro!$D:$D,A1856,Detalhe_Registro!$E:$E,B1856,Detalhe_Registro!$M:$M,"SIM"),0)</f>
        <v/>
      </c>
      <c r="H1856" s="2">
        <f>SUMIFS(Detalhe_Registro!$F:$F,Detalhe_Registro!$D:$D,A1856,Detalhe_Registro!$E:$E,B1856,Detalhe_Registro!$M:$M,"SIM")</f>
        <v/>
      </c>
      <c r="I1856" s="2">
        <f>SUMIFS(Detalhe_Registro!$G:$G,Detalhe_Registro!$D:$D,A1856,Detalhe_Registro!$E:$E,B1856,Detalhe_Registro!$M:$M,"SIM")</f>
        <v/>
      </c>
      <c r="J1856" s="2">
        <f>IF(F1856&lt;Premissas!$B$8,"&lt; 1,00",IF(F1856&lt;Premissas!$B$9,"1,00 – 1,19",IF(F1856&lt;Premissas!$B$10,"1,20 – 1,39",IF(F1856&lt;Premissas!$B$11,"1,40 – 1,59",IF(F1856&lt;Premissas!$B$12,"1,60 – 1,99","≥ 2,00")))))</f>
        <v/>
      </c>
      <c r="K1856" s="5">
        <f>IF(F1856&lt;Premissas!$B$8,Premissas!$B$13,IF(F1856&lt;Premissas!$B$9,Premissas!$B$14,IF(F1856&lt;Premissas!$B$10,Premissas!$B$15,IF(F1856&lt;Premissas!$B$11,Premissas!$B$16,IF(F1856&lt;Premissas!$B$12,Premissas!$B$17,Premissas!$B$18)))))</f>
        <v/>
      </c>
      <c r="L1856" s="5">
        <f>K1856/Premissas!$B$4</f>
        <v/>
      </c>
      <c r="M1856" s="2">
        <f>IF(K1856=Premissas!$B$18,"SIM","NÃO")</f>
        <v/>
      </c>
    </row>
    <row r="1857">
      <c r="A1857" s="2" t="inlineStr">
        <is>
          <t>425610</t>
        </is>
      </c>
      <c r="B1857" s="2" t="inlineStr">
        <is>
          <t>Tatiane Assis De Santana</t>
        </is>
      </c>
      <c r="C1857" s="2" t="n">
        <v>1965</v>
      </c>
      <c r="D1857" s="2">
        <f>IFERROR(TEXTJOIN(" | ",TRUE,UNIQUE(FILTER(Detalhe_Registro!$C:$C,(Detalhe_Registro!$D:$D=A1857)*(Detalhe_Registro!$E:$E=B1857)*(Detalhe_Registro!$M:$M="SIM")))),"")</f>
        <v/>
      </c>
      <c r="E1857" s="2">
        <f>COUNTIFS(Detalhe_Registro!$D:$D,A1857,Detalhe_Registro!$E:$E,B1857,Detalhe_Registro!$M:$M,"SIM")</f>
        <v/>
      </c>
      <c r="F1857" s="2">
        <f>IFERROR(MAXIFS(Detalhe_Registro!$N:$N,Detalhe_Registro!$D:$D,A1857,Detalhe_Registro!$E:$E,B1857,Detalhe_Registro!$M:$M,"SIM"),0)</f>
        <v/>
      </c>
      <c r="G1857" s="2">
        <f>IFERROR(AVERAGEIFS(Detalhe_Registro!$N:$N,Detalhe_Registro!$D:$D,A1857,Detalhe_Registro!$E:$E,B1857,Detalhe_Registro!$M:$M,"SIM"),0)</f>
        <v/>
      </c>
      <c r="H1857" s="2">
        <f>SUMIFS(Detalhe_Registro!$F:$F,Detalhe_Registro!$D:$D,A1857,Detalhe_Registro!$E:$E,B1857,Detalhe_Registro!$M:$M,"SIM")</f>
        <v/>
      </c>
      <c r="I1857" s="2">
        <f>SUMIFS(Detalhe_Registro!$G:$G,Detalhe_Registro!$D:$D,A1857,Detalhe_Registro!$E:$E,B1857,Detalhe_Registro!$M:$M,"SIM")</f>
        <v/>
      </c>
      <c r="J1857" s="2">
        <f>IF(F1857&lt;Premissas!$B$8,"&lt; 1,00",IF(F1857&lt;Premissas!$B$9,"1,00 – 1,19",IF(F1857&lt;Premissas!$B$10,"1,20 – 1,39",IF(F1857&lt;Premissas!$B$11,"1,40 – 1,59",IF(F1857&lt;Premissas!$B$12,"1,60 – 1,99","≥ 2,00")))))</f>
        <v/>
      </c>
      <c r="K1857" s="5">
        <f>IF(F1857&lt;Premissas!$B$8,Premissas!$B$13,IF(F1857&lt;Premissas!$B$9,Premissas!$B$14,IF(F1857&lt;Premissas!$B$10,Premissas!$B$15,IF(F1857&lt;Premissas!$B$11,Premissas!$B$16,IF(F1857&lt;Premissas!$B$12,Premissas!$B$17,Premissas!$B$18)))))</f>
        <v/>
      </c>
      <c r="L1857" s="5">
        <f>K1857/Premissas!$B$4</f>
        <v/>
      </c>
      <c r="M1857" s="2">
        <f>IF(K1857=Premissas!$B$18,"SIM","NÃO")</f>
        <v/>
      </c>
    </row>
    <row r="1858">
      <c r="A1858" s="2" t="inlineStr">
        <is>
          <t>6019358</t>
        </is>
      </c>
      <c r="B1858" s="2" t="inlineStr">
        <is>
          <t>Temitope Agbola</t>
        </is>
      </c>
      <c r="C1858" s="2" t="n">
        <v>1965</v>
      </c>
      <c r="D1858" s="2">
        <f>IFERROR(TEXTJOIN(" | ",TRUE,UNIQUE(FILTER(Detalhe_Registro!$C:$C,(Detalhe_Registro!$D:$D=A1858)*(Detalhe_Registro!$E:$E=B1858)*(Detalhe_Registro!$M:$M="SIM")))),"")</f>
        <v/>
      </c>
      <c r="E1858" s="2">
        <f>COUNTIFS(Detalhe_Registro!$D:$D,A1858,Detalhe_Registro!$E:$E,B1858,Detalhe_Registro!$M:$M,"SIM")</f>
        <v/>
      </c>
      <c r="F1858" s="2">
        <f>IFERROR(MAXIFS(Detalhe_Registro!$N:$N,Detalhe_Registro!$D:$D,A1858,Detalhe_Registro!$E:$E,B1858,Detalhe_Registro!$M:$M,"SIM"),0)</f>
        <v/>
      </c>
      <c r="G1858" s="2">
        <f>IFERROR(AVERAGEIFS(Detalhe_Registro!$N:$N,Detalhe_Registro!$D:$D,A1858,Detalhe_Registro!$E:$E,B1858,Detalhe_Registro!$M:$M,"SIM"),0)</f>
        <v/>
      </c>
      <c r="H1858" s="2">
        <f>SUMIFS(Detalhe_Registro!$F:$F,Detalhe_Registro!$D:$D,A1858,Detalhe_Registro!$E:$E,B1858,Detalhe_Registro!$M:$M,"SIM")</f>
        <v/>
      </c>
      <c r="I1858" s="2">
        <f>SUMIFS(Detalhe_Registro!$G:$G,Detalhe_Registro!$D:$D,A1858,Detalhe_Registro!$E:$E,B1858,Detalhe_Registro!$M:$M,"SIM")</f>
        <v/>
      </c>
      <c r="J1858" s="2">
        <f>IF(F1858&lt;Premissas!$B$8,"&lt; 1,00",IF(F1858&lt;Premissas!$B$9,"1,00 – 1,19",IF(F1858&lt;Premissas!$B$10,"1,20 – 1,39",IF(F1858&lt;Premissas!$B$11,"1,40 – 1,59",IF(F1858&lt;Premissas!$B$12,"1,60 – 1,99","≥ 2,00")))))</f>
        <v/>
      </c>
      <c r="K1858" s="5">
        <f>IF(F1858&lt;Premissas!$B$8,Premissas!$B$13,IF(F1858&lt;Premissas!$B$9,Premissas!$B$14,IF(F1858&lt;Premissas!$B$10,Premissas!$B$15,IF(F1858&lt;Premissas!$B$11,Premissas!$B$16,IF(F1858&lt;Premissas!$B$12,Premissas!$B$17,Premissas!$B$18)))))</f>
        <v/>
      </c>
      <c r="L1858" s="5">
        <f>K1858/Premissas!$B$4</f>
        <v/>
      </c>
      <c r="M1858" s="2">
        <f>IF(K1858=Premissas!$B$18,"SIM","NÃO")</f>
        <v/>
      </c>
    </row>
    <row r="1859">
      <c r="A1859" s="2" t="inlineStr">
        <is>
          <t>5667178</t>
        </is>
      </c>
      <c r="B1859" s="2" t="inlineStr">
        <is>
          <t>Thaina De Sousa Santos Menezes</t>
        </is>
      </c>
      <c r="C1859" s="2" t="n">
        <v>1965</v>
      </c>
      <c r="D1859" s="2">
        <f>IFERROR(TEXTJOIN(" | ",TRUE,UNIQUE(FILTER(Detalhe_Registro!$C:$C,(Detalhe_Registro!$D:$D=A1859)*(Detalhe_Registro!$E:$E=B1859)*(Detalhe_Registro!$M:$M="SIM")))),"")</f>
        <v/>
      </c>
      <c r="E1859" s="2">
        <f>COUNTIFS(Detalhe_Registro!$D:$D,A1859,Detalhe_Registro!$E:$E,B1859,Detalhe_Registro!$M:$M,"SIM")</f>
        <v/>
      </c>
      <c r="F1859" s="2">
        <f>IFERROR(MAXIFS(Detalhe_Registro!$N:$N,Detalhe_Registro!$D:$D,A1859,Detalhe_Registro!$E:$E,B1859,Detalhe_Registro!$M:$M,"SIM"),0)</f>
        <v/>
      </c>
      <c r="G1859" s="2">
        <f>IFERROR(AVERAGEIFS(Detalhe_Registro!$N:$N,Detalhe_Registro!$D:$D,A1859,Detalhe_Registro!$E:$E,B1859,Detalhe_Registro!$M:$M,"SIM"),0)</f>
        <v/>
      </c>
      <c r="H1859" s="2">
        <f>SUMIFS(Detalhe_Registro!$F:$F,Detalhe_Registro!$D:$D,A1859,Detalhe_Registro!$E:$E,B1859,Detalhe_Registro!$M:$M,"SIM")</f>
        <v/>
      </c>
      <c r="I1859" s="2">
        <f>SUMIFS(Detalhe_Registro!$G:$G,Detalhe_Registro!$D:$D,A1859,Detalhe_Registro!$E:$E,B1859,Detalhe_Registro!$M:$M,"SIM")</f>
        <v/>
      </c>
      <c r="J1859" s="2">
        <f>IF(F1859&lt;Premissas!$B$8,"&lt; 1,00",IF(F1859&lt;Premissas!$B$9,"1,00 – 1,19",IF(F1859&lt;Premissas!$B$10,"1,20 – 1,39",IF(F1859&lt;Premissas!$B$11,"1,40 – 1,59",IF(F1859&lt;Premissas!$B$12,"1,60 – 1,99","≥ 2,00")))))</f>
        <v/>
      </c>
      <c r="K1859" s="5">
        <f>IF(F1859&lt;Premissas!$B$8,Premissas!$B$13,IF(F1859&lt;Premissas!$B$9,Premissas!$B$14,IF(F1859&lt;Premissas!$B$10,Premissas!$B$15,IF(F1859&lt;Premissas!$B$11,Premissas!$B$16,IF(F1859&lt;Premissas!$B$12,Premissas!$B$17,Premissas!$B$18)))))</f>
        <v/>
      </c>
      <c r="L1859" s="5">
        <f>K1859/Premissas!$B$4</f>
        <v/>
      </c>
      <c r="M1859" s="2">
        <f>IF(K1859=Premissas!$B$18,"SIM","NÃO")</f>
        <v/>
      </c>
    </row>
    <row r="1860">
      <c r="A1860" s="2" t="inlineStr">
        <is>
          <t>5995060</t>
        </is>
      </c>
      <c r="B1860" s="2" t="inlineStr">
        <is>
          <t>Thaise Rocha Barbosa</t>
        </is>
      </c>
      <c r="C1860" s="2" t="n">
        <v>1965</v>
      </c>
      <c r="D1860" s="2">
        <f>IFERROR(TEXTJOIN(" | ",TRUE,UNIQUE(FILTER(Detalhe_Registro!$C:$C,(Detalhe_Registro!$D:$D=A1860)*(Detalhe_Registro!$E:$E=B1860)*(Detalhe_Registro!$M:$M="SIM")))),"")</f>
        <v/>
      </c>
      <c r="E1860" s="2">
        <f>COUNTIFS(Detalhe_Registro!$D:$D,A1860,Detalhe_Registro!$E:$E,B1860,Detalhe_Registro!$M:$M,"SIM")</f>
        <v/>
      </c>
      <c r="F1860" s="2">
        <f>IFERROR(MAXIFS(Detalhe_Registro!$N:$N,Detalhe_Registro!$D:$D,A1860,Detalhe_Registro!$E:$E,B1860,Detalhe_Registro!$M:$M,"SIM"),0)</f>
        <v/>
      </c>
      <c r="G1860" s="2">
        <f>IFERROR(AVERAGEIFS(Detalhe_Registro!$N:$N,Detalhe_Registro!$D:$D,A1860,Detalhe_Registro!$E:$E,B1860,Detalhe_Registro!$M:$M,"SIM"),0)</f>
        <v/>
      </c>
      <c r="H1860" s="2">
        <f>SUMIFS(Detalhe_Registro!$F:$F,Detalhe_Registro!$D:$D,A1860,Detalhe_Registro!$E:$E,B1860,Detalhe_Registro!$M:$M,"SIM")</f>
        <v/>
      </c>
      <c r="I1860" s="2">
        <f>SUMIFS(Detalhe_Registro!$G:$G,Detalhe_Registro!$D:$D,A1860,Detalhe_Registro!$E:$E,B1860,Detalhe_Registro!$M:$M,"SIM")</f>
        <v/>
      </c>
      <c r="J1860" s="2">
        <f>IF(F1860&lt;Premissas!$B$8,"&lt; 1,00",IF(F1860&lt;Premissas!$B$9,"1,00 – 1,19",IF(F1860&lt;Premissas!$B$10,"1,20 – 1,39",IF(F1860&lt;Premissas!$B$11,"1,40 – 1,59",IF(F1860&lt;Premissas!$B$12,"1,60 – 1,99","≥ 2,00")))))</f>
        <v/>
      </c>
      <c r="K1860" s="5">
        <f>IF(F1860&lt;Premissas!$B$8,Premissas!$B$13,IF(F1860&lt;Premissas!$B$9,Premissas!$B$14,IF(F1860&lt;Premissas!$B$10,Premissas!$B$15,IF(F1860&lt;Premissas!$B$11,Premissas!$B$16,IF(F1860&lt;Premissas!$B$12,Premissas!$B$17,Premissas!$B$18)))))</f>
        <v/>
      </c>
      <c r="L1860" s="5">
        <f>K1860/Premissas!$B$4</f>
        <v/>
      </c>
      <c r="M1860" s="2">
        <f>IF(K1860=Premissas!$B$18,"SIM","NÃO")</f>
        <v/>
      </c>
    </row>
    <row r="1861">
      <c r="A1861" s="2" t="inlineStr">
        <is>
          <t>6035370</t>
        </is>
      </c>
      <c r="B1861" s="2" t="inlineStr">
        <is>
          <t>Thalita Silva Barros</t>
        </is>
      </c>
      <c r="C1861" s="2" t="n">
        <v>1965</v>
      </c>
      <c r="D1861" s="2">
        <f>IFERROR(TEXTJOIN(" | ",TRUE,UNIQUE(FILTER(Detalhe_Registro!$C:$C,(Detalhe_Registro!$D:$D=A1861)*(Detalhe_Registro!$E:$E=B1861)*(Detalhe_Registro!$M:$M="SIM")))),"")</f>
        <v/>
      </c>
      <c r="E1861" s="2">
        <f>COUNTIFS(Detalhe_Registro!$D:$D,A1861,Detalhe_Registro!$E:$E,B1861,Detalhe_Registro!$M:$M,"SIM")</f>
        <v/>
      </c>
      <c r="F1861" s="2">
        <f>IFERROR(MAXIFS(Detalhe_Registro!$N:$N,Detalhe_Registro!$D:$D,A1861,Detalhe_Registro!$E:$E,B1861,Detalhe_Registro!$M:$M,"SIM"),0)</f>
        <v/>
      </c>
      <c r="G1861" s="2">
        <f>IFERROR(AVERAGEIFS(Detalhe_Registro!$N:$N,Detalhe_Registro!$D:$D,A1861,Detalhe_Registro!$E:$E,B1861,Detalhe_Registro!$M:$M,"SIM"),0)</f>
        <v/>
      </c>
      <c r="H1861" s="2">
        <f>SUMIFS(Detalhe_Registro!$F:$F,Detalhe_Registro!$D:$D,A1861,Detalhe_Registro!$E:$E,B1861,Detalhe_Registro!$M:$M,"SIM")</f>
        <v/>
      </c>
      <c r="I1861" s="2">
        <f>SUMIFS(Detalhe_Registro!$G:$G,Detalhe_Registro!$D:$D,A1861,Detalhe_Registro!$E:$E,B1861,Detalhe_Registro!$M:$M,"SIM")</f>
        <v/>
      </c>
      <c r="J1861" s="2">
        <f>IF(F1861&lt;Premissas!$B$8,"&lt; 1,00",IF(F1861&lt;Premissas!$B$9,"1,00 – 1,19",IF(F1861&lt;Premissas!$B$10,"1,20 – 1,39",IF(F1861&lt;Premissas!$B$11,"1,40 – 1,59",IF(F1861&lt;Premissas!$B$12,"1,60 – 1,99","≥ 2,00")))))</f>
        <v/>
      </c>
      <c r="K1861" s="5">
        <f>IF(F1861&lt;Premissas!$B$8,Premissas!$B$13,IF(F1861&lt;Premissas!$B$9,Premissas!$B$14,IF(F1861&lt;Premissas!$B$10,Premissas!$B$15,IF(F1861&lt;Premissas!$B$11,Premissas!$B$16,IF(F1861&lt;Premissas!$B$12,Premissas!$B$17,Premissas!$B$18)))))</f>
        <v/>
      </c>
      <c r="L1861" s="5">
        <f>K1861/Premissas!$B$4</f>
        <v/>
      </c>
      <c r="M1861" s="2">
        <f>IF(K1861=Premissas!$B$18,"SIM","NÃO")</f>
        <v/>
      </c>
    </row>
    <row r="1862">
      <c r="A1862" s="2" t="inlineStr">
        <is>
          <t>6012256</t>
        </is>
      </c>
      <c r="B1862" s="2" t="inlineStr">
        <is>
          <t>Thamires Jordana Barros Rosa</t>
        </is>
      </c>
      <c r="C1862" s="2" t="n">
        <v>1965</v>
      </c>
      <c r="D1862" s="2">
        <f>IFERROR(TEXTJOIN(" | ",TRUE,UNIQUE(FILTER(Detalhe_Registro!$C:$C,(Detalhe_Registro!$D:$D=A1862)*(Detalhe_Registro!$E:$E=B1862)*(Detalhe_Registro!$M:$M="SIM")))),"")</f>
        <v/>
      </c>
      <c r="E1862" s="2">
        <f>COUNTIFS(Detalhe_Registro!$D:$D,A1862,Detalhe_Registro!$E:$E,B1862,Detalhe_Registro!$M:$M,"SIM")</f>
        <v/>
      </c>
      <c r="F1862" s="2">
        <f>IFERROR(MAXIFS(Detalhe_Registro!$N:$N,Detalhe_Registro!$D:$D,A1862,Detalhe_Registro!$E:$E,B1862,Detalhe_Registro!$M:$M,"SIM"),0)</f>
        <v/>
      </c>
      <c r="G1862" s="2">
        <f>IFERROR(AVERAGEIFS(Detalhe_Registro!$N:$N,Detalhe_Registro!$D:$D,A1862,Detalhe_Registro!$E:$E,B1862,Detalhe_Registro!$M:$M,"SIM"),0)</f>
        <v/>
      </c>
      <c r="H1862" s="2">
        <f>SUMIFS(Detalhe_Registro!$F:$F,Detalhe_Registro!$D:$D,A1862,Detalhe_Registro!$E:$E,B1862,Detalhe_Registro!$M:$M,"SIM")</f>
        <v/>
      </c>
      <c r="I1862" s="2">
        <f>SUMIFS(Detalhe_Registro!$G:$G,Detalhe_Registro!$D:$D,A1862,Detalhe_Registro!$E:$E,B1862,Detalhe_Registro!$M:$M,"SIM")</f>
        <v/>
      </c>
      <c r="J1862" s="2">
        <f>IF(F1862&lt;Premissas!$B$8,"&lt; 1,00",IF(F1862&lt;Premissas!$B$9,"1,00 – 1,19",IF(F1862&lt;Premissas!$B$10,"1,20 – 1,39",IF(F1862&lt;Premissas!$B$11,"1,40 – 1,59",IF(F1862&lt;Premissas!$B$12,"1,60 – 1,99","≥ 2,00")))))</f>
        <v/>
      </c>
      <c r="K1862" s="5">
        <f>IF(F1862&lt;Premissas!$B$8,Premissas!$B$13,IF(F1862&lt;Premissas!$B$9,Premissas!$B$14,IF(F1862&lt;Premissas!$B$10,Premissas!$B$15,IF(F1862&lt;Premissas!$B$11,Premissas!$B$16,IF(F1862&lt;Premissas!$B$12,Premissas!$B$17,Premissas!$B$18)))))</f>
        <v/>
      </c>
      <c r="L1862" s="5">
        <f>K1862/Premissas!$B$4</f>
        <v/>
      </c>
      <c r="M1862" s="2">
        <f>IF(K1862=Premissas!$B$18,"SIM","NÃO")</f>
        <v/>
      </c>
    </row>
    <row r="1863">
      <c r="A1863" s="2" t="inlineStr">
        <is>
          <t>5421004</t>
        </is>
      </c>
      <c r="B1863" s="2" t="inlineStr">
        <is>
          <t>Thatyane Dos Santos Marinho</t>
        </is>
      </c>
      <c r="C1863" s="2" t="n">
        <v>1965</v>
      </c>
      <c r="D1863" s="2">
        <f>IFERROR(TEXTJOIN(" | ",TRUE,UNIQUE(FILTER(Detalhe_Registro!$C:$C,(Detalhe_Registro!$D:$D=A1863)*(Detalhe_Registro!$E:$E=B1863)*(Detalhe_Registro!$M:$M="SIM")))),"")</f>
        <v/>
      </c>
      <c r="E1863" s="2">
        <f>COUNTIFS(Detalhe_Registro!$D:$D,A1863,Detalhe_Registro!$E:$E,B1863,Detalhe_Registro!$M:$M,"SIM")</f>
        <v/>
      </c>
      <c r="F1863" s="2">
        <f>IFERROR(MAXIFS(Detalhe_Registro!$N:$N,Detalhe_Registro!$D:$D,A1863,Detalhe_Registro!$E:$E,B1863,Detalhe_Registro!$M:$M,"SIM"),0)</f>
        <v/>
      </c>
      <c r="G1863" s="2">
        <f>IFERROR(AVERAGEIFS(Detalhe_Registro!$N:$N,Detalhe_Registro!$D:$D,A1863,Detalhe_Registro!$E:$E,B1863,Detalhe_Registro!$M:$M,"SIM"),0)</f>
        <v/>
      </c>
      <c r="H1863" s="2">
        <f>SUMIFS(Detalhe_Registro!$F:$F,Detalhe_Registro!$D:$D,A1863,Detalhe_Registro!$E:$E,B1863,Detalhe_Registro!$M:$M,"SIM")</f>
        <v/>
      </c>
      <c r="I1863" s="2">
        <f>SUMIFS(Detalhe_Registro!$G:$G,Detalhe_Registro!$D:$D,A1863,Detalhe_Registro!$E:$E,B1863,Detalhe_Registro!$M:$M,"SIM")</f>
        <v/>
      </c>
      <c r="J1863" s="2">
        <f>IF(F1863&lt;Premissas!$B$8,"&lt; 1,00",IF(F1863&lt;Premissas!$B$9,"1,00 – 1,19",IF(F1863&lt;Premissas!$B$10,"1,20 – 1,39",IF(F1863&lt;Premissas!$B$11,"1,40 – 1,59",IF(F1863&lt;Premissas!$B$12,"1,60 – 1,99","≥ 2,00")))))</f>
        <v/>
      </c>
      <c r="K1863" s="5">
        <f>IF(F1863&lt;Premissas!$B$8,Premissas!$B$13,IF(F1863&lt;Premissas!$B$9,Premissas!$B$14,IF(F1863&lt;Premissas!$B$10,Premissas!$B$15,IF(F1863&lt;Premissas!$B$11,Premissas!$B$16,IF(F1863&lt;Premissas!$B$12,Premissas!$B$17,Premissas!$B$18)))))</f>
        <v/>
      </c>
      <c r="L1863" s="5">
        <f>K1863/Premissas!$B$4</f>
        <v/>
      </c>
      <c r="M1863" s="2">
        <f>IF(K1863=Premissas!$B$18,"SIM","NÃO")</f>
        <v/>
      </c>
    </row>
    <row r="1864">
      <c r="A1864" s="2" t="inlineStr">
        <is>
          <t>5714320</t>
        </is>
      </c>
      <c r="B1864" s="2" t="inlineStr">
        <is>
          <t>Thauana Silva Dos Santos</t>
        </is>
      </c>
      <c r="C1864" s="2" t="n">
        <v>1965</v>
      </c>
      <c r="D1864" s="2">
        <f>IFERROR(TEXTJOIN(" | ",TRUE,UNIQUE(FILTER(Detalhe_Registro!$C:$C,(Detalhe_Registro!$D:$D=A1864)*(Detalhe_Registro!$E:$E=B1864)*(Detalhe_Registro!$M:$M="SIM")))),"")</f>
        <v/>
      </c>
      <c r="E1864" s="2">
        <f>COUNTIFS(Detalhe_Registro!$D:$D,A1864,Detalhe_Registro!$E:$E,B1864,Detalhe_Registro!$M:$M,"SIM")</f>
        <v/>
      </c>
      <c r="F1864" s="2">
        <f>IFERROR(MAXIFS(Detalhe_Registro!$N:$N,Detalhe_Registro!$D:$D,A1864,Detalhe_Registro!$E:$E,B1864,Detalhe_Registro!$M:$M,"SIM"),0)</f>
        <v/>
      </c>
      <c r="G1864" s="2">
        <f>IFERROR(AVERAGEIFS(Detalhe_Registro!$N:$N,Detalhe_Registro!$D:$D,A1864,Detalhe_Registro!$E:$E,B1864,Detalhe_Registro!$M:$M,"SIM"),0)</f>
        <v/>
      </c>
      <c r="H1864" s="2">
        <f>SUMIFS(Detalhe_Registro!$F:$F,Detalhe_Registro!$D:$D,A1864,Detalhe_Registro!$E:$E,B1864,Detalhe_Registro!$M:$M,"SIM")</f>
        <v/>
      </c>
      <c r="I1864" s="2">
        <f>SUMIFS(Detalhe_Registro!$G:$G,Detalhe_Registro!$D:$D,A1864,Detalhe_Registro!$E:$E,B1864,Detalhe_Registro!$M:$M,"SIM")</f>
        <v/>
      </c>
      <c r="J1864" s="2">
        <f>IF(F1864&lt;Premissas!$B$8,"&lt; 1,00",IF(F1864&lt;Premissas!$B$9,"1,00 – 1,19",IF(F1864&lt;Premissas!$B$10,"1,20 – 1,39",IF(F1864&lt;Premissas!$B$11,"1,40 – 1,59",IF(F1864&lt;Premissas!$B$12,"1,60 – 1,99","≥ 2,00")))))</f>
        <v/>
      </c>
      <c r="K1864" s="5">
        <f>IF(F1864&lt;Premissas!$B$8,Premissas!$B$13,IF(F1864&lt;Premissas!$B$9,Premissas!$B$14,IF(F1864&lt;Premissas!$B$10,Premissas!$B$15,IF(F1864&lt;Premissas!$B$11,Premissas!$B$16,IF(F1864&lt;Premissas!$B$12,Premissas!$B$17,Premissas!$B$18)))))</f>
        <v/>
      </c>
      <c r="L1864" s="5">
        <f>K1864/Premissas!$B$4</f>
        <v/>
      </c>
      <c r="M1864" s="2">
        <f>IF(K1864=Premissas!$B$18,"SIM","NÃO")</f>
        <v/>
      </c>
    </row>
    <row r="1865">
      <c r="A1865" s="2" t="inlineStr">
        <is>
          <t>5922216</t>
        </is>
      </c>
      <c r="B1865" s="2" t="inlineStr">
        <is>
          <t>Thiago Batista Alvares Paulino</t>
        </is>
      </c>
      <c r="C1865" s="2" t="n">
        <v>1965</v>
      </c>
      <c r="D1865" s="2">
        <f>IFERROR(TEXTJOIN(" | ",TRUE,UNIQUE(FILTER(Detalhe_Registro!$C:$C,(Detalhe_Registro!$D:$D=A1865)*(Detalhe_Registro!$E:$E=B1865)*(Detalhe_Registro!$M:$M="SIM")))),"")</f>
        <v/>
      </c>
      <c r="E1865" s="2">
        <f>COUNTIFS(Detalhe_Registro!$D:$D,A1865,Detalhe_Registro!$E:$E,B1865,Detalhe_Registro!$M:$M,"SIM")</f>
        <v/>
      </c>
      <c r="F1865" s="2">
        <f>IFERROR(MAXIFS(Detalhe_Registro!$N:$N,Detalhe_Registro!$D:$D,A1865,Detalhe_Registro!$E:$E,B1865,Detalhe_Registro!$M:$M,"SIM"),0)</f>
        <v/>
      </c>
      <c r="G1865" s="2">
        <f>IFERROR(AVERAGEIFS(Detalhe_Registro!$N:$N,Detalhe_Registro!$D:$D,A1865,Detalhe_Registro!$E:$E,B1865,Detalhe_Registro!$M:$M,"SIM"),0)</f>
        <v/>
      </c>
      <c r="H1865" s="2">
        <f>SUMIFS(Detalhe_Registro!$F:$F,Detalhe_Registro!$D:$D,A1865,Detalhe_Registro!$E:$E,B1865,Detalhe_Registro!$M:$M,"SIM")</f>
        <v/>
      </c>
      <c r="I1865" s="2">
        <f>SUMIFS(Detalhe_Registro!$G:$G,Detalhe_Registro!$D:$D,A1865,Detalhe_Registro!$E:$E,B1865,Detalhe_Registro!$M:$M,"SIM")</f>
        <v/>
      </c>
      <c r="J1865" s="2">
        <f>IF(F1865&lt;Premissas!$B$8,"&lt; 1,00",IF(F1865&lt;Premissas!$B$9,"1,00 – 1,19",IF(F1865&lt;Premissas!$B$10,"1,20 – 1,39",IF(F1865&lt;Premissas!$B$11,"1,40 – 1,59",IF(F1865&lt;Premissas!$B$12,"1,60 – 1,99","≥ 2,00")))))</f>
        <v/>
      </c>
      <c r="K1865" s="5">
        <f>IF(F1865&lt;Premissas!$B$8,Premissas!$B$13,IF(F1865&lt;Premissas!$B$9,Premissas!$B$14,IF(F1865&lt;Premissas!$B$10,Premissas!$B$15,IF(F1865&lt;Premissas!$B$11,Premissas!$B$16,IF(F1865&lt;Premissas!$B$12,Premissas!$B$17,Premissas!$B$18)))))</f>
        <v/>
      </c>
      <c r="L1865" s="5">
        <f>K1865/Premissas!$B$4</f>
        <v/>
      </c>
      <c r="M1865" s="2">
        <f>IF(K1865=Premissas!$B$18,"SIM","NÃO")</f>
        <v/>
      </c>
    </row>
    <row r="1866">
      <c r="A1866" s="2" t="inlineStr">
        <is>
          <t>5450403</t>
        </is>
      </c>
      <c r="B1866" s="2" t="inlineStr">
        <is>
          <t>Thiago De Lima Lucas</t>
        </is>
      </c>
      <c r="C1866" s="2" t="n">
        <v>1965</v>
      </c>
      <c r="D1866" s="2">
        <f>IFERROR(TEXTJOIN(" | ",TRUE,UNIQUE(FILTER(Detalhe_Registro!$C:$C,(Detalhe_Registro!$D:$D=A1866)*(Detalhe_Registro!$E:$E=B1866)*(Detalhe_Registro!$M:$M="SIM")))),"")</f>
        <v/>
      </c>
      <c r="E1866" s="2">
        <f>COUNTIFS(Detalhe_Registro!$D:$D,A1866,Detalhe_Registro!$E:$E,B1866,Detalhe_Registro!$M:$M,"SIM")</f>
        <v/>
      </c>
      <c r="F1866" s="2">
        <f>IFERROR(MAXIFS(Detalhe_Registro!$N:$N,Detalhe_Registro!$D:$D,A1866,Detalhe_Registro!$E:$E,B1866,Detalhe_Registro!$M:$M,"SIM"),0)</f>
        <v/>
      </c>
      <c r="G1866" s="2">
        <f>IFERROR(AVERAGEIFS(Detalhe_Registro!$N:$N,Detalhe_Registro!$D:$D,A1866,Detalhe_Registro!$E:$E,B1866,Detalhe_Registro!$M:$M,"SIM"),0)</f>
        <v/>
      </c>
      <c r="H1866" s="2">
        <f>SUMIFS(Detalhe_Registro!$F:$F,Detalhe_Registro!$D:$D,A1866,Detalhe_Registro!$E:$E,B1866,Detalhe_Registro!$M:$M,"SIM")</f>
        <v/>
      </c>
      <c r="I1866" s="2">
        <f>SUMIFS(Detalhe_Registro!$G:$G,Detalhe_Registro!$D:$D,A1866,Detalhe_Registro!$E:$E,B1866,Detalhe_Registro!$M:$M,"SIM")</f>
        <v/>
      </c>
      <c r="J1866" s="2">
        <f>IF(F1866&lt;Premissas!$B$8,"&lt; 1,00",IF(F1866&lt;Premissas!$B$9,"1,00 – 1,19",IF(F1866&lt;Premissas!$B$10,"1,20 – 1,39",IF(F1866&lt;Premissas!$B$11,"1,40 – 1,59",IF(F1866&lt;Premissas!$B$12,"1,60 – 1,99","≥ 2,00")))))</f>
        <v/>
      </c>
      <c r="K1866" s="5">
        <f>IF(F1866&lt;Premissas!$B$8,Premissas!$B$13,IF(F1866&lt;Premissas!$B$9,Premissas!$B$14,IF(F1866&lt;Premissas!$B$10,Premissas!$B$15,IF(F1866&lt;Premissas!$B$11,Premissas!$B$16,IF(F1866&lt;Premissas!$B$12,Premissas!$B$17,Premissas!$B$18)))))</f>
        <v/>
      </c>
      <c r="L1866" s="5">
        <f>K1866/Premissas!$B$4</f>
        <v/>
      </c>
      <c r="M1866" s="2">
        <f>IF(K1866=Premissas!$B$18,"SIM","NÃO")</f>
        <v/>
      </c>
    </row>
    <row r="1867">
      <c r="A1867" s="2" t="inlineStr">
        <is>
          <t>5779049</t>
        </is>
      </c>
      <c r="B1867" s="2" t="inlineStr">
        <is>
          <t>Thiago Justino</t>
        </is>
      </c>
      <c r="C1867" s="2" t="n">
        <v>1965</v>
      </c>
      <c r="D1867" s="2">
        <f>IFERROR(TEXTJOIN(" | ",TRUE,UNIQUE(FILTER(Detalhe_Registro!$C:$C,(Detalhe_Registro!$D:$D=A1867)*(Detalhe_Registro!$E:$E=B1867)*(Detalhe_Registro!$M:$M="SIM")))),"")</f>
        <v/>
      </c>
      <c r="E1867" s="2">
        <f>COUNTIFS(Detalhe_Registro!$D:$D,A1867,Detalhe_Registro!$E:$E,B1867,Detalhe_Registro!$M:$M,"SIM")</f>
        <v/>
      </c>
      <c r="F1867" s="2">
        <f>IFERROR(MAXIFS(Detalhe_Registro!$N:$N,Detalhe_Registro!$D:$D,A1867,Detalhe_Registro!$E:$E,B1867,Detalhe_Registro!$M:$M,"SIM"),0)</f>
        <v/>
      </c>
      <c r="G1867" s="2">
        <f>IFERROR(AVERAGEIFS(Detalhe_Registro!$N:$N,Detalhe_Registro!$D:$D,A1867,Detalhe_Registro!$E:$E,B1867,Detalhe_Registro!$M:$M,"SIM"),0)</f>
        <v/>
      </c>
      <c r="H1867" s="2">
        <f>SUMIFS(Detalhe_Registro!$F:$F,Detalhe_Registro!$D:$D,A1867,Detalhe_Registro!$E:$E,B1867,Detalhe_Registro!$M:$M,"SIM")</f>
        <v/>
      </c>
      <c r="I1867" s="2">
        <f>SUMIFS(Detalhe_Registro!$G:$G,Detalhe_Registro!$D:$D,A1867,Detalhe_Registro!$E:$E,B1867,Detalhe_Registro!$M:$M,"SIM")</f>
        <v/>
      </c>
      <c r="J1867" s="2">
        <f>IF(F1867&lt;Premissas!$B$8,"&lt; 1,00",IF(F1867&lt;Premissas!$B$9,"1,00 – 1,19",IF(F1867&lt;Premissas!$B$10,"1,20 – 1,39",IF(F1867&lt;Premissas!$B$11,"1,40 – 1,59",IF(F1867&lt;Premissas!$B$12,"1,60 – 1,99","≥ 2,00")))))</f>
        <v/>
      </c>
      <c r="K1867" s="5">
        <f>IF(F1867&lt;Premissas!$B$8,Premissas!$B$13,IF(F1867&lt;Premissas!$B$9,Premissas!$B$14,IF(F1867&lt;Premissas!$B$10,Premissas!$B$15,IF(F1867&lt;Premissas!$B$11,Premissas!$B$16,IF(F1867&lt;Premissas!$B$12,Premissas!$B$17,Premissas!$B$18)))))</f>
        <v/>
      </c>
      <c r="L1867" s="5">
        <f>K1867/Premissas!$B$4</f>
        <v/>
      </c>
      <c r="M1867" s="2">
        <f>IF(K1867=Premissas!$B$18,"SIM","NÃO")</f>
        <v/>
      </c>
    </row>
    <row r="1868">
      <c r="A1868" s="2" t="inlineStr">
        <is>
          <t>6035701</t>
        </is>
      </c>
      <c r="B1868" s="2" t="inlineStr">
        <is>
          <t>Thiago Marcelo Elizeu</t>
        </is>
      </c>
      <c r="C1868" s="2" t="n">
        <v>1965</v>
      </c>
      <c r="D1868" s="2">
        <f>IFERROR(TEXTJOIN(" | ",TRUE,UNIQUE(FILTER(Detalhe_Registro!$C:$C,(Detalhe_Registro!$D:$D=A1868)*(Detalhe_Registro!$E:$E=B1868)*(Detalhe_Registro!$M:$M="SIM")))),"")</f>
        <v/>
      </c>
      <c r="E1868" s="2">
        <f>COUNTIFS(Detalhe_Registro!$D:$D,A1868,Detalhe_Registro!$E:$E,B1868,Detalhe_Registro!$M:$M,"SIM")</f>
        <v/>
      </c>
      <c r="F1868" s="2">
        <f>IFERROR(MAXIFS(Detalhe_Registro!$N:$N,Detalhe_Registro!$D:$D,A1868,Detalhe_Registro!$E:$E,B1868,Detalhe_Registro!$M:$M,"SIM"),0)</f>
        <v/>
      </c>
      <c r="G1868" s="2">
        <f>IFERROR(AVERAGEIFS(Detalhe_Registro!$N:$N,Detalhe_Registro!$D:$D,A1868,Detalhe_Registro!$E:$E,B1868,Detalhe_Registro!$M:$M,"SIM"),0)</f>
        <v/>
      </c>
      <c r="H1868" s="2">
        <f>SUMIFS(Detalhe_Registro!$F:$F,Detalhe_Registro!$D:$D,A1868,Detalhe_Registro!$E:$E,B1868,Detalhe_Registro!$M:$M,"SIM")</f>
        <v/>
      </c>
      <c r="I1868" s="2">
        <f>SUMIFS(Detalhe_Registro!$G:$G,Detalhe_Registro!$D:$D,A1868,Detalhe_Registro!$E:$E,B1868,Detalhe_Registro!$M:$M,"SIM")</f>
        <v/>
      </c>
      <c r="J1868" s="2">
        <f>IF(F1868&lt;Premissas!$B$8,"&lt; 1,00",IF(F1868&lt;Premissas!$B$9,"1,00 – 1,19",IF(F1868&lt;Premissas!$B$10,"1,20 – 1,39",IF(F1868&lt;Premissas!$B$11,"1,40 – 1,59",IF(F1868&lt;Premissas!$B$12,"1,60 – 1,99","≥ 2,00")))))</f>
        <v/>
      </c>
      <c r="K1868" s="5">
        <f>IF(F1868&lt;Premissas!$B$8,Premissas!$B$13,IF(F1868&lt;Premissas!$B$9,Premissas!$B$14,IF(F1868&lt;Premissas!$B$10,Premissas!$B$15,IF(F1868&lt;Premissas!$B$11,Premissas!$B$16,IF(F1868&lt;Premissas!$B$12,Premissas!$B$17,Premissas!$B$18)))))</f>
        <v/>
      </c>
      <c r="L1868" s="5">
        <f>K1868/Premissas!$B$4</f>
        <v/>
      </c>
      <c r="M1868" s="2">
        <f>IF(K1868=Premissas!$B$18,"SIM","NÃO")</f>
        <v/>
      </c>
    </row>
    <row r="1869">
      <c r="A1869" s="2" t="inlineStr">
        <is>
          <t>5449367</t>
        </is>
      </c>
      <c r="B1869" s="2" t="inlineStr">
        <is>
          <t>Thiago Souza Vieira</t>
        </is>
      </c>
      <c r="C1869" s="2" t="n">
        <v>1965</v>
      </c>
      <c r="D1869" s="2">
        <f>IFERROR(TEXTJOIN(" | ",TRUE,UNIQUE(FILTER(Detalhe_Registro!$C:$C,(Detalhe_Registro!$D:$D=A1869)*(Detalhe_Registro!$E:$E=B1869)*(Detalhe_Registro!$M:$M="SIM")))),"")</f>
        <v/>
      </c>
      <c r="E1869" s="2">
        <f>COUNTIFS(Detalhe_Registro!$D:$D,A1869,Detalhe_Registro!$E:$E,B1869,Detalhe_Registro!$M:$M,"SIM")</f>
        <v/>
      </c>
      <c r="F1869" s="2">
        <f>IFERROR(MAXIFS(Detalhe_Registro!$N:$N,Detalhe_Registro!$D:$D,A1869,Detalhe_Registro!$E:$E,B1869,Detalhe_Registro!$M:$M,"SIM"),0)</f>
        <v/>
      </c>
      <c r="G1869" s="2">
        <f>IFERROR(AVERAGEIFS(Detalhe_Registro!$N:$N,Detalhe_Registro!$D:$D,A1869,Detalhe_Registro!$E:$E,B1869,Detalhe_Registro!$M:$M,"SIM"),0)</f>
        <v/>
      </c>
      <c r="H1869" s="2">
        <f>SUMIFS(Detalhe_Registro!$F:$F,Detalhe_Registro!$D:$D,A1869,Detalhe_Registro!$E:$E,B1869,Detalhe_Registro!$M:$M,"SIM")</f>
        <v/>
      </c>
      <c r="I1869" s="2">
        <f>SUMIFS(Detalhe_Registro!$G:$G,Detalhe_Registro!$D:$D,A1869,Detalhe_Registro!$E:$E,B1869,Detalhe_Registro!$M:$M,"SIM")</f>
        <v/>
      </c>
      <c r="J1869" s="2">
        <f>IF(F1869&lt;Premissas!$B$8,"&lt; 1,00",IF(F1869&lt;Premissas!$B$9,"1,00 – 1,19",IF(F1869&lt;Premissas!$B$10,"1,20 – 1,39",IF(F1869&lt;Premissas!$B$11,"1,40 – 1,59",IF(F1869&lt;Premissas!$B$12,"1,60 – 1,99","≥ 2,00")))))</f>
        <v/>
      </c>
      <c r="K1869" s="5">
        <f>IF(F1869&lt;Premissas!$B$8,Premissas!$B$13,IF(F1869&lt;Premissas!$B$9,Premissas!$B$14,IF(F1869&lt;Premissas!$B$10,Premissas!$B$15,IF(F1869&lt;Premissas!$B$11,Premissas!$B$16,IF(F1869&lt;Premissas!$B$12,Premissas!$B$17,Premissas!$B$18)))))</f>
        <v/>
      </c>
      <c r="L1869" s="5">
        <f>K1869/Premissas!$B$4</f>
        <v/>
      </c>
      <c r="M1869" s="2">
        <f>IF(K1869=Premissas!$B$18,"SIM","NÃO")</f>
        <v/>
      </c>
    </row>
    <row r="1870">
      <c r="A1870" s="2" t="inlineStr">
        <is>
          <t>6035590</t>
        </is>
      </c>
      <c r="B1870" s="2" t="inlineStr">
        <is>
          <t>Tiago Aparecido Ferreira Cobo</t>
        </is>
      </c>
      <c r="C1870" s="2" t="n">
        <v>1965</v>
      </c>
      <c r="D1870" s="2">
        <f>IFERROR(TEXTJOIN(" | ",TRUE,UNIQUE(FILTER(Detalhe_Registro!$C:$C,(Detalhe_Registro!$D:$D=A1870)*(Detalhe_Registro!$E:$E=B1870)*(Detalhe_Registro!$M:$M="SIM")))),"")</f>
        <v/>
      </c>
      <c r="E1870" s="2">
        <f>COUNTIFS(Detalhe_Registro!$D:$D,A1870,Detalhe_Registro!$E:$E,B1870,Detalhe_Registro!$M:$M,"SIM")</f>
        <v/>
      </c>
      <c r="F1870" s="2">
        <f>IFERROR(MAXIFS(Detalhe_Registro!$N:$N,Detalhe_Registro!$D:$D,A1870,Detalhe_Registro!$E:$E,B1870,Detalhe_Registro!$M:$M,"SIM"),0)</f>
        <v/>
      </c>
      <c r="G1870" s="2">
        <f>IFERROR(AVERAGEIFS(Detalhe_Registro!$N:$N,Detalhe_Registro!$D:$D,A1870,Detalhe_Registro!$E:$E,B1870,Detalhe_Registro!$M:$M,"SIM"),0)</f>
        <v/>
      </c>
      <c r="H1870" s="2">
        <f>SUMIFS(Detalhe_Registro!$F:$F,Detalhe_Registro!$D:$D,A1870,Detalhe_Registro!$E:$E,B1870,Detalhe_Registro!$M:$M,"SIM")</f>
        <v/>
      </c>
      <c r="I1870" s="2">
        <f>SUMIFS(Detalhe_Registro!$G:$G,Detalhe_Registro!$D:$D,A1870,Detalhe_Registro!$E:$E,B1870,Detalhe_Registro!$M:$M,"SIM")</f>
        <v/>
      </c>
      <c r="J1870" s="2">
        <f>IF(F1870&lt;Premissas!$B$8,"&lt; 1,00",IF(F1870&lt;Premissas!$B$9,"1,00 – 1,19",IF(F1870&lt;Premissas!$B$10,"1,20 – 1,39",IF(F1870&lt;Premissas!$B$11,"1,40 – 1,59",IF(F1870&lt;Premissas!$B$12,"1,60 – 1,99","≥ 2,00")))))</f>
        <v/>
      </c>
      <c r="K1870" s="5">
        <f>IF(F1870&lt;Premissas!$B$8,Premissas!$B$13,IF(F1870&lt;Premissas!$B$9,Premissas!$B$14,IF(F1870&lt;Premissas!$B$10,Premissas!$B$15,IF(F1870&lt;Premissas!$B$11,Premissas!$B$16,IF(F1870&lt;Premissas!$B$12,Premissas!$B$17,Premissas!$B$18)))))</f>
        <v/>
      </c>
      <c r="L1870" s="5">
        <f>K1870/Premissas!$B$4</f>
        <v/>
      </c>
      <c r="M1870" s="2">
        <f>IF(K1870=Premissas!$B$18,"SIM","NÃO")</f>
        <v/>
      </c>
    </row>
    <row r="1871">
      <c r="A1871" s="2" t="inlineStr">
        <is>
          <t>5144280</t>
        </is>
      </c>
      <c r="B1871" s="2" t="inlineStr">
        <is>
          <t>Tiago Farias Da Costa</t>
        </is>
      </c>
      <c r="C1871" s="2" t="n">
        <v>1965</v>
      </c>
      <c r="D1871" s="2">
        <f>IFERROR(TEXTJOIN(" | ",TRUE,UNIQUE(FILTER(Detalhe_Registro!$C:$C,(Detalhe_Registro!$D:$D=A1871)*(Detalhe_Registro!$E:$E=B1871)*(Detalhe_Registro!$M:$M="SIM")))),"")</f>
        <v/>
      </c>
      <c r="E1871" s="2">
        <f>COUNTIFS(Detalhe_Registro!$D:$D,A1871,Detalhe_Registro!$E:$E,B1871,Detalhe_Registro!$M:$M,"SIM")</f>
        <v/>
      </c>
      <c r="F1871" s="2">
        <f>IFERROR(MAXIFS(Detalhe_Registro!$N:$N,Detalhe_Registro!$D:$D,A1871,Detalhe_Registro!$E:$E,B1871,Detalhe_Registro!$M:$M,"SIM"),0)</f>
        <v/>
      </c>
      <c r="G1871" s="2">
        <f>IFERROR(AVERAGEIFS(Detalhe_Registro!$N:$N,Detalhe_Registro!$D:$D,A1871,Detalhe_Registro!$E:$E,B1871,Detalhe_Registro!$M:$M,"SIM"),0)</f>
        <v/>
      </c>
      <c r="H1871" s="2">
        <f>SUMIFS(Detalhe_Registro!$F:$F,Detalhe_Registro!$D:$D,A1871,Detalhe_Registro!$E:$E,B1871,Detalhe_Registro!$M:$M,"SIM")</f>
        <v/>
      </c>
      <c r="I1871" s="2">
        <f>SUMIFS(Detalhe_Registro!$G:$G,Detalhe_Registro!$D:$D,A1871,Detalhe_Registro!$E:$E,B1871,Detalhe_Registro!$M:$M,"SIM")</f>
        <v/>
      </c>
      <c r="J1871" s="2">
        <f>IF(F1871&lt;Premissas!$B$8,"&lt; 1,00",IF(F1871&lt;Premissas!$B$9,"1,00 – 1,19",IF(F1871&lt;Premissas!$B$10,"1,20 – 1,39",IF(F1871&lt;Premissas!$B$11,"1,40 – 1,59",IF(F1871&lt;Premissas!$B$12,"1,60 – 1,99","≥ 2,00")))))</f>
        <v/>
      </c>
      <c r="K1871" s="5">
        <f>IF(F1871&lt;Premissas!$B$8,Premissas!$B$13,IF(F1871&lt;Premissas!$B$9,Premissas!$B$14,IF(F1871&lt;Premissas!$B$10,Premissas!$B$15,IF(F1871&lt;Premissas!$B$11,Premissas!$B$16,IF(F1871&lt;Premissas!$B$12,Premissas!$B$17,Premissas!$B$18)))))</f>
        <v/>
      </c>
      <c r="L1871" s="5">
        <f>K1871/Premissas!$B$4</f>
        <v/>
      </c>
      <c r="M1871" s="2">
        <f>IF(K1871=Premissas!$B$18,"SIM","NÃO")</f>
        <v/>
      </c>
    </row>
    <row r="1872">
      <c r="A1872" s="2" t="inlineStr">
        <is>
          <t>5444055</t>
        </is>
      </c>
      <c r="B1872" s="2" t="inlineStr">
        <is>
          <t>Tiago Ferreira Da Costa De Oliveira</t>
        </is>
      </c>
      <c r="C1872" s="2" t="n">
        <v>1965</v>
      </c>
      <c r="D1872" s="2">
        <f>IFERROR(TEXTJOIN(" | ",TRUE,UNIQUE(FILTER(Detalhe_Registro!$C:$C,(Detalhe_Registro!$D:$D=A1872)*(Detalhe_Registro!$E:$E=B1872)*(Detalhe_Registro!$M:$M="SIM")))),"")</f>
        <v/>
      </c>
      <c r="E1872" s="2">
        <f>COUNTIFS(Detalhe_Registro!$D:$D,A1872,Detalhe_Registro!$E:$E,B1872,Detalhe_Registro!$M:$M,"SIM")</f>
        <v/>
      </c>
      <c r="F1872" s="2">
        <f>IFERROR(MAXIFS(Detalhe_Registro!$N:$N,Detalhe_Registro!$D:$D,A1872,Detalhe_Registro!$E:$E,B1872,Detalhe_Registro!$M:$M,"SIM"),0)</f>
        <v/>
      </c>
      <c r="G1872" s="2">
        <f>IFERROR(AVERAGEIFS(Detalhe_Registro!$N:$N,Detalhe_Registro!$D:$D,A1872,Detalhe_Registro!$E:$E,B1872,Detalhe_Registro!$M:$M,"SIM"),0)</f>
        <v/>
      </c>
      <c r="H1872" s="2">
        <f>SUMIFS(Detalhe_Registro!$F:$F,Detalhe_Registro!$D:$D,A1872,Detalhe_Registro!$E:$E,B1872,Detalhe_Registro!$M:$M,"SIM")</f>
        <v/>
      </c>
      <c r="I1872" s="2">
        <f>SUMIFS(Detalhe_Registro!$G:$G,Detalhe_Registro!$D:$D,A1872,Detalhe_Registro!$E:$E,B1872,Detalhe_Registro!$M:$M,"SIM")</f>
        <v/>
      </c>
      <c r="J1872" s="2">
        <f>IF(F1872&lt;Premissas!$B$8,"&lt; 1,00",IF(F1872&lt;Premissas!$B$9,"1,00 – 1,19",IF(F1872&lt;Premissas!$B$10,"1,20 – 1,39",IF(F1872&lt;Premissas!$B$11,"1,40 – 1,59",IF(F1872&lt;Premissas!$B$12,"1,60 – 1,99","≥ 2,00")))))</f>
        <v/>
      </c>
      <c r="K1872" s="5">
        <f>IF(F1872&lt;Premissas!$B$8,Premissas!$B$13,IF(F1872&lt;Premissas!$B$9,Premissas!$B$14,IF(F1872&lt;Premissas!$B$10,Premissas!$B$15,IF(F1872&lt;Premissas!$B$11,Premissas!$B$16,IF(F1872&lt;Premissas!$B$12,Premissas!$B$17,Premissas!$B$18)))))</f>
        <v/>
      </c>
      <c r="L1872" s="5">
        <f>K1872/Premissas!$B$4</f>
        <v/>
      </c>
      <c r="M1872" s="2">
        <f>IF(K1872=Premissas!$B$18,"SIM","NÃO")</f>
        <v/>
      </c>
    </row>
    <row r="1873">
      <c r="A1873" s="2" t="inlineStr">
        <is>
          <t>513395</t>
        </is>
      </c>
      <c r="B1873" s="2" t="inlineStr">
        <is>
          <t>Uberlandia De Lima E Silva</t>
        </is>
      </c>
      <c r="C1873" s="2" t="n">
        <v>1965</v>
      </c>
      <c r="D1873" s="2">
        <f>IFERROR(TEXTJOIN(" | ",TRUE,UNIQUE(FILTER(Detalhe_Registro!$C:$C,(Detalhe_Registro!$D:$D=A1873)*(Detalhe_Registro!$E:$E=B1873)*(Detalhe_Registro!$M:$M="SIM")))),"")</f>
        <v/>
      </c>
      <c r="E1873" s="2">
        <f>COUNTIFS(Detalhe_Registro!$D:$D,A1873,Detalhe_Registro!$E:$E,B1873,Detalhe_Registro!$M:$M,"SIM")</f>
        <v/>
      </c>
      <c r="F1873" s="2">
        <f>IFERROR(MAXIFS(Detalhe_Registro!$N:$N,Detalhe_Registro!$D:$D,A1873,Detalhe_Registro!$E:$E,B1873,Detalhe_Registro!$M:$M,"SIM"),0)</f>
        <v/>
      </c>
      <c r="G1873" s="2">
        <f>IFERROR(AVERAGEIFS(Detalhe_Registro!$N:$N,Detalhe_Registro!$D:$D,A1873,Detalhe_Registro!$E:$E,B1873,Detalhe_Registro!$M:$M,"SIM"),0)</f>
        <v/>
      </c>
      <c r="H1873" s="2">
        <f>SUMIFS(Detalhe_Registro!$F:$F,Detalhe_Registro!$D:$D,A1873,Detalhe_Registro!$E:$E,B1873,Detalhe_Registro!$M:$M,"SIM")</f>
        <v/>
      </c>
      <c r="I1873" s="2">
        <f>SUMIFS(Detalhe_Registro!$G:$G,Detalhe_Registro!$D:$D,A1873,Detalhe_Registro!$E:$E,B1873,Detalhe_Registro!$M:$M,"SIM")</f>
        <v/>
      </c>
      <c r="J1873" s="2">
        <f>IF(F1873&lt;Premissas!$B$8,"&lt; 1,00",IF(F1873&lt;Premissas!$B$9,"1,00 – 1,19",IF(F1873&lt;Premissas!$B$10,"1,20 – 1,39",IF(F1873&lt;Premissas!$B$11,"1,40 – 1,59",IF(F1873&lt;Premissas!$B$12,"1,60 – 1,99","≥ 2,00")))))</f>
        <v/>
      </c>
      <c r="K1873" s="5">
        <f>IF(F1873&lt;Premissas!$B$8,Premissas!$B$13,IF(F1873&lt;Premissas!$B$9,Premissas!$B$14,IF(F1873&lt;Premissas!$B$10,Premissas!$B$15,IF(F1873&lt;Premissas!$B$11,Premissas!$B$16,IF(F1873&lt;Premissas!$B$12,Premissas!$B$17,Premissas!$B$18)))))</f>
        <v/>
      </c>
      <c r="L1873" s="5">
        <f>K1873/Premissas!$B$4</f>
        <v/>
      </c>
      <c r="M1873" s="2">
        <f>IF(K1873=Premissas!$B$18,"SIM","NÃO")</f>
        <v/>
      </c>
    </row>
    <row r="1874">
      <c r="A1874" s="2" t="inlineStr">
        <is>
          <t>6016120</t>
        </is>
      </c>
      <c r="B1874" s="2" t="inlineStr">
        <is>
          <t>Ubiratan De Moraes E Oliveira</t>
        </is>
      </c>
      <c r="C1874" s="2" t="n">
        <v>1965</v>
      </c>
      <c r="D1874" s="2">
        <f>IFERROR(TEXTJOIN(" | ",TRUE,UNIQUE(FILTER(Detalhe_Registro!$C:$C,(Detalhe_Registro!$D:$D=A1874)*(Detalhe_Registro!$E:$E=B1874)*(Detalhe_Registro!$M:$M="SIM")))),"")</f>
        <v/>
      </c>
      <c r="E1874" s="2">
        <f>COUNTIFS(Detalhe_Registro!$D:$D,A1874,Detalhe_Registro!$E:$E,B1874,Detalhe_Registro!$M:$M,"SIM")</f>
        <v/>
      </c>
      <c r="F1874" s="2">
        <f>IFERROR(MAXIFS(Detalhe_Registro!$N:$N,Detalhe_Registro!$D:$D,A1874,Detalhe_Registro!$E:$E,B1874,Detalhe_Registro!$M:$M,"SIM"),0)</f>
        <v/>
      </c>
      <c r="G1874" s="2">
        <f>IFERROR(AVERAGEIFS(Detalhe_Registro!$N:$N,Detalhe_Registro!$D:$D,A1874,Detalhe_Registro!$E:$E,B1874,Detalhe_Registro!$M:$M,"SIM"),0)</f>
        <v/>
      </c>
      <c r="H1874" s="2">
        <f>SUMIFS(Detalhe_Registro!$F:$F,Detalhe_Registro!$D:$D,A1874,Detalhe_Registro!$E:$E,B1874,Detalhe_Registro!$M:$M,"SIM")</f>
        <v/>
      </c>
      <c r="I1874" s="2">
        <f>SUMIFS(Detalhe_Registro!$G:$G,Detalhe_Registro!$D:$D,A1874,Detalhe_Registro!$E:$E,B1874,Detalhe_Registro!$M:$M,"SIM")</f>
        <v/>
      </c>
      <c r="J1874" s="2">
        <f>IF(F1874&lt;Premissas!$B$8,"&lt; 1,00",IF(F1874&lt;Premissas!$B$9,"1,00 – 1,19",IF(F1874&lt;Premissas!$B$10,"1,20 – 1,39",IF(F1874&lt;Premissas!$B$11,"1,40 – 1,59",IF(F1874&lt;Premissas!$B$12,"1,60 – 1,99","≥ 2,00")))))</f>
        <v/>
      </c>
      <c r="K1874" s="5">
        <f>IF(F1874&lt;Premissas!$B$8,Premissas!$B$13,IF(F1874&lt;Premissas!$B$9,Premissas!$B$14,IF(F1874&lt;Premissas!$B$10,Premissas!$B$15,IF(F1874&lt;Premissas!$B$11,Premissas!$B$16,IF(F1874&lt;Premissas!$B$12,Premissas!$B$17,Premissas!$B$18)))))</f>
        <v/>
      </c>
      <c r="L1874" s="5">
        <f>K1874/Premissas!$B$4</f>
        <v/>
      </c>
      <c r="M1874" s="2">
        <f>IF(K1874=Premissas!$B$18,"SIM","NÃO")</f>
        <v/>
      </c>
    </row>
    <row r="1875">
      <c r="A1875" s="2" t="inlineStr">
        <is>
          <t>5454344</t>
        </is>
      </c>
      <c r="B1875" s="2" t="inlineStr">
        <is>
          <t>Uelveston Ribeiro De Sousa</t>
        </is>
      </c>
      <c r="C1875" s="2" t="n">
        <v>1965</v>
      </c>
      <c r="D1875" s="2">
        <f>IFERROR(TEXTJOIN(" | ",TRUE,UNIQUE(FILTER(Detalhe_Registro!$C:$C,(Detalhe_Registro!$D:$D=A1875)*(Detalhe_Registro!$E:$E=B1875)*(Detalhe_Registro!$M:$M="SIM")))),"")</f>
        <v/>
      </c>
      <c r="E1875" s="2">
        <f>COUNTIFS(Detalhe_Registro!$D:$D,A1875,Detalhe_Registro!$E:$E,B1875,Detalhe_Registro!$M:$M,"SIM")</f>
        <v/>
      </c>
      <c r="F1875" s="2">
        <f>IFERROR(MAXIFS(Detalhe_Registro!$N:$N,Detalhe_Registro!$D:$D,A1875,Detalhe_Registro!$E:$E,B1875,Detalhe_Registro!$M:$M,"SIM"),0)</f>
        <v/>
      </c>
      <c r="G1875" s="2">
        <f>IFERROR(AVERAGEIFS(Detalhe_Registro!$N:$N,Detalhe_Registro!$D:$D,A1875,Detalhe_Registro!$E:$E,B1875,Detalhe_Registro!$M:$M,"SIM"),0)</f>
        <v/>
      </c>
      <c r="H1875" s="2">
        <f>SUMIFS(Detalhe_Registro!$F:$F,Detalhe_Registro!$D:$D,A1875,Detalhe_Registro!$E:$E,B1875,Detalhe_Registro!$M:$M,"SIM")</f>
        <v/>
      </c>
      <c r="I1875" s="2">
        <f>SUMIFS(Detalhe_Registro!$G:$G,Detalhe_Registro!$D:$D,A1875,Detalhe_Registro!$E:$E,B1875,Detalhe_Registro!$M:$M,"SIM")</f>
        <v/>
      </c>
      <c r="J1875" s="2">
        <f>IF(F1875&lt;Premissas!$B$8,"&lt; 1,00",IF(F1875&lt;Premissas!$B$9,"1,00 – 1,19",IF(F1875&lt;Premissas!$B$10,"1,20 – 1,39",IF(F1875&lt;Premissas!$B$11,"1,40 – 1,59",IF(F1875&lt;Premissas!$B$12,"1,60 – 1,99","≥ 2,00")))))</f>
        <v/>
      </c>
      <c r="K1875" s="5">
        <f>IF(F1875&lt;Premissas!$B$8,Premissas!$B$13,IF(F1875&lt;Premissas!$B$9,Premissas!$B$14,IF(F1875&lt;Premissas!$B$10,Premissas!$B$15,IF(F1875&lt;Premissas!$B$11,Premissas!$B$16,IF(F1875&lt;Premissas!$B$12,Premissas!$B$17,Premissas!$B$18)))))</f>
        <v/>
      </c>
      <c r="L1875" s="5">
        <f>K1875/Premissas!$B$4</f>
        <v/>
      </c>
      <c r="M1875" s="2">
        <f>IF(K1875=Premissas!$B$18,"SIM","NÃO")</f>
        <v/>
      </c>
    </row>
    <row r="1876">
      <c r="A1876" s="2" t="inlineStr">
        <is>
          <t>6017533</t>
        </is>
      </c>
      <c r="B1876" s="2" t="inlineStr">
        <is>
          <t>Uzochukwu Umeji</t>
        </is>
      </c>
      <c r="C1876" s="2" t="n">
        <v>1965</v>
      </c>
      <c r="D1876" s="2">
        <f>IFERROR(TEXTJOIN(" | ",TRUE,UNIQUE(FILTER(Detalhe_Registro!$C:$C,(Detalhe_Registro!$D:$D=A1876)*(Detalhe_Registro!$E:$E=B1876)*(Detalhe_Registro!$M:$M="SIM")))),"")</f>
        <v/>
      </c>
      <c r="E1876" s="2">
        <f>COUNTIFS(Detalhe_Registro!$D:$D,A1876,Detalhe_Registro!$E:$E,B1876,Detalhe_Registro!$M:$M,"SIM")</f>
        <v/>
      </c>
      <c r="F1876" s="2">
        <f>IFERROR(MAXIFS(Detalhe_Registro!$N:$N,Detalhe_Registro!$D:$D,A1876,Detalhe_Registro!$E:$E,B1876,Detalhe_Registro!$M:$M,"SIM"),0)</f>
        <v/>
      </c>
      <c r="G1876" s="2">
        <f>IFERROR(AVERAGEIFS(Detalhe_Registro!$N:$N,Detalhe_Registro!$D:$D,A1876,Detalhe_Registro!$E:$E,B1876,Detalhe_Registro!$M:$M,"SIM"),0)</f>
        <v/>
      </c>
      <c r="H1876" s="2">
        <f>SUMIFS(Detalhe_Registro!$F:$F,Detalhe_Registro!$D:$D,A1876,Detalhe_Registro!$E:$E,B1876,Detalhe_Registro!$M:$M,"SIM")</f>
        <v/>
      </c>
      <c r="I1876" s="2">
        <f>SUMIFS(Detalhe_Registro!$G:$G,Detalhe_Registro!$D:$D,A1876,Detalhe_Registro!$E:$E,B1876,Detalhe_Registro!$M:$M,"SIM")</f>
        <v/>
      </c>
      <c r="J1876" s="2">
        <f>IF(F1876&lt;Premissas!$B$8,"&lt; 1,00",IF(F1876&lt;Premissas!$B$9,"1,00 – 1,19",IF(F1876&lt;Premissas!$B$10,"1,20 – 1,39",IF(F1876&lt;Premissas!$B$11,"1,40 – 1,59",IF(F1876&lt;Premissas!$B$12,"1,60 – 1,99","≥ 2,00")))))</f>
        <v/>
      </c>
      <c r="K1876" s="5">
        <f>IF(F1876&lt;Premissas!$B$8,Premissas!$B$13,IF(F1876&lt;Premissas!$B$9,Premissas!$B$14,IF(F1876&lt;Premissas!$B$10,Premissas!$B$15,IF(F1876&lt;Premissas!$B$11,Premissas!$B$16,IF(F1876&lt;Premissas!$B$12,Premissas!$B$17,Premissas!$B$18)))))</f>
        <v/>
      </c>
      <c r="L1876" s="5">
        <f>K1876/Premissas!$B$4</f>
        <v/>
      </c>
      <c r="M1876" s="2">
        <f>IF(K1876=Premissas!$B$18,"SIM","NÃO")</f>
        <v/>
      </c>
    </row>
    <row r="1877">
      <c r="A1877" s="2" t="inlineStr">
        <is>
          <t>5805279</t>
        </is>
      </c>
      <c r="B1877" s="2" t="inlineStr">
        <is>
          <t>VINICIUS CORREA</t>
        </is>
      </c>
      <c r="C1877" s="2" t="n">
        <v>1965</v>
      </c>
      <c r="D1877" s="2">
        <f>IFERROR(TEXTJOIN(" | ",TRUE,UNIQUE(FILTER(Detalhe_Registro!$C:$C,(Detalhe_Registro!$D:$D=A1877)*(Detalhe_Registro!$E:$E=B1877)*(Detalhe_Registro!$M:$M="SIM")))),"")</f>
        <v/>
      </c>
      <c r="E1877" s="2">
        <f>COUNTIFS(Detalhe_Registro!$D:$D,A1877,Detalhe_Registro!$E:$E,B1877,Detalhe_Registro!$M:$M,"SIM")</f>
        <v/>
      </c>
      <c r="F1877" s="2">
        <f>IFERROR(MAXIFS(Detalhe_Registro!$N:$N,Detalhe_Registro!$D:$D,A1877,Detalhe_Registro!$E:$E,B1877,Detalhe_Registro!$M:$M,"SIM"),0)</f>
        <v/>
      </c>
      <c r="G1877" s="2">
        <f>IFERROR(AVERAGEIFS(Detalhe_Registro!$N:$N,Detalhe_Registro!$D:$D,A1877,Detalhe_Registro!$E:$E,B1877,Detalhe_Registro!$M:$M,"SIM"),0)</f>
        <v/>
      </c>
      <c r="H1877" s="2">
        <f>SUMIFS(Detalhe_Registro!$F:$F,Detalhe_Registro!$D:$D,A1877,Detalhe_Registro!$E:$E,B1877,Detalhe_Registro!$M:$M,"SIM")</f>
        <v/>
      </c>
      <c r="I1877" s="2">
        <f>SUMIFS(Detalhe_Registro!$G:$G,Detalhe_Registro!$D:$D,A1877,Detalhe_Registro!$E:$E,B1877,Detalhe_Registro!$M:$M,"SIM")</f>
        <v/>
      </c>
      <c r="J1877" s="2">
        <f>IF(F1877&lt;Premissas!$B$8,"&lt; 1,00",IF(F1877&lt;Premissas!$B$9,"1,00 – 1,19",IF(F1877&lt;Premissas!$B$10,"1,20 – 1,39",IF(F1877&lt;Premissas!$B$11,"1,40 – 1,59",IF(F1877&lt;Premissas!$B$12,"1,60 – 1,99","≥ 2,00")))))</f>
        <v/>
      </c>
      <c r="K1877" s="5">
        <f>IF(F1877&lt;Premissas!$B$8,Premissas!$B$13,IF(F1877&lt;Premissas!$B$9,Premissas!$B$14,IF(F1877&lt;Premissas!$B$10,Premissas!$B$15,IF(F1877&lt;Premissas!$B$11,Premissas!$B$16,IF(F1877&lt;Premissas!$B$12,Premissas!$B$17,Premissas!$B$18)))))</f>
        <v/>
      </c>
      <c r="L1877" s="5">
        <f>K1877/Premissas!$B$4</f>
        <v/>
      </c>
      <c r="M1877" s="2">
        <f>IF(K1877=Premissas!$B$18,"SIM","NÃO")</f>
        <v/>
      </c>
    </row>
    <row r="1878">
      <c r="A1878" s="2" t="inlineStr">
        <is>
          <t>5840147</t>
        </is>
      </c>
      <c r="B1878" s="2" t="inlineStr">
        <is>
          <t>VITALIS MBAKOU</t>
        </is>
      </c>
      <c r="C1878" s="2" t="n">
        <v>1965</v>
      </c>
      <c r="D1878" s="2">
        <f>IFERROR(TEXTJOIN(" | ",TRUE,UNIQUE(FILTER(Detalhe_Registro!$C:$C,(Detalhe_Registro!$D:$D=A1878)*(Detalhe_Registro!$E:$E=B1878)*(Detalhe_Registro!$M:$M="SIM")))),"")</f>
        <v/>
      </c>
      <c r="E1878" s="2">
        <f>COUNTIFS(Detalhe_Registro!$D:$D,A1878,Detalhe_Registro!$E:$E,B1878,Detalhe_Registro!$M:$M,"SIM")</f>
        <v/>
      </c>
      <c r="F1878" s="2">
        <f>IFERROR(MAXIFS(Detalhe_Registro!$N:$N,Detalhe_Registro!$D:$D,A1878,Detalhe_Registro!$E:$E,B1878,Detalhe_Registro!$M:$M,"SIM"),0)</f>
        <v/>
      </c>
      <c r="G1878" s="2">
        <f>IFERROR(AVERAGEIFS(Detalhe_Registro!$N:$N,Detalhe_Registro!$D:$D,A1878,Detalhe_Registro!$E:$E,B1878,Detalhe_Registro!$M:$M,"SIM"),0)</f>
        <v/>
      </c>
      <c r="H1878" s="2">
        <f>SUMIFS(Detalhe_Registro!$F:$F,Detalhe_Registro!$D:$D,A1878,Detalhe_Registro!$E:$E,B1878,Detalhe_Registro!$M:$M,"SIM")</f>
        <v/>
      </c>
      <c r="I1878" s="2">
        <f>SUMIFS(Detalhe_Registro!$G:$G,Detalhe_Registro!$D:$D,A1878,Detalhe_Registro!$E:$E,B1878,Detalhe_Registro!$M:$M,"SIM")</f>
        <v/>
      </c>
      <c r="J1878" s="2">
        <f>IF(F1878&lt;Premissas!$B$8,"&lt; 1,00",IF(F1878&lt;Premissas!$B$9,"1,00 – 1,19",IF(F1878&lt;Premissas!$B$10,"1,20 – 1,39",IF(F1878&lt;Premissas!$B$11,"1,40 – 1,59",IF(F1878&lt;Premissas!$B$12,"1,60 – 1,99","≥ 2,00")))))</f>
        <v/>
      </c>
      <c r="K1878" s="5">
        <f>IF(F1878&lt;Premissas!$B$8,Premissas!$B$13,IF(F1878&lt;Premissas!$B$9,Premissas!$B$14,IF(F1878&lt;Premissas!$B$10,Premissas!$B$15,IF(F1878&lt;Premissas!$B$11,Premissas!$B$16,IF(F1878&lt;Premissas!$B$12,Premissas!$B$17,Premissas!$B$18)))))</f>
        <v/>
      </c>
      <c r="L1878" s="5">
        <f>K1878/Premissas!$B$4</f>
        <v/>
      </c>
      <c r="M1878" s="2">
        <f>IF(K1878=Premissas!$B$18,"SIM","NÃO")</f>
        <v/>
      </c>
    </row>
    <row r="1879">
      <c r="A1879" s="2" t="inlineStr">
        <is>
          <t>379145</t>
        </is>
      </c>
      <c r="B1879" s="2" t="inlineStr">
        <is>
          <t>Valmir Da Mota Pinheiro</t>
        </is>
      </c>
      <c r="C1879" s="2" t="n">
        <v>1965</v>
      </c>
      <c r="D1879" s="2">
        <f>IFERROR(TEXTJOIN(" | ",TRUE,UNIQUE(FILTER(Detalhe_Registro!$C:$C,(Detalhe_Registro!$D:$D=A1879)*(Detalhe_Registro!$E:$E=B1879)*(Detalhe_Registro!$M:$M="SIM")))),"")</f>
        <v/>
      </c>
      <c r="E1879" s="2">
        <f>COUNTIFS(Detalhe_Registro!$D:$D,A1879,Detalhe_Registro!$E:$E,B1879,Detalhe_Registro!$M:$M,"SIM")</f>
        <v/>
      </c>
      <c r="F1879" s="2">
        <f>IFERROR(MAXIFS(Detalhe_Registro!$N:$N,Detalhe_Registro!$D:$D,A1879,Detalhe_Registro!$E:$E,B1879,Detalhe_Registro!$M:$M,"SIM"),0)</f>
        <v/>
      </c>
      <c r="G1879" s="2">
        <f>IFERROR(AVERAGEIFS(Detalhe_Registro!$N:$N,Detalhe_Registro!$D:$D,A1879,Detalhe_Registro!$E:$E,B1879,Detalhe_Registro!$M:$M,"SIM"),0)</f>
        <v/>
      </c>
      <c r="H1879" s="2">
        <f>SUMIFS(Detalhe_Registro!$F:$F,Detalhe_Registro!$D:$D,A1879,Detalhe_Registro!$E:$E,B1879,Detalhe_Registro!$M:$M,"SIM")</f>
        <v/>
      </c>
      <c r="I1879" s="2">
        <f>SUMIFS(Detalhe_Registro!$G:$G,Detalhe_Registro!$D:$D,A1879,Detalhe_Registro!$E:$E,B1879,Detalhe_Registro!$M:$M,"SIM")</f>
        <v/>
      </c>
      <c r="J1879" s="2">
        <f>IF(F1879&lt;Premissas!$B$8,"&lt; 1,00",IF(F1879&lt;Premissas!$B$9,"1,00 – 1,19",IF(F1879&lt;Premissas!$B$10,"1,20 – 1,39",IF(F1879&lt;Premissas!$B$11,"1,40 – 1,59",IF(F1879&lt;Premissas!$B$12,"1,60 – 1,99","≥ 2,00")))))</f>
        <v/>
      </c>
      <c r="K1879" s="5">
        <f>IF(F1879&lt;Premissas!$B$8,Premissas!$B$13,IF(F1879&lt;Premissas!$B$9,Premissas!$B$14,IF(F1879&lt;Premissas!$B$10,Premissas!$B$15,IF(F1879&lt;Premissas!$B$11,Premissas!$B$16,IF(F1879&lt;Premissas!$B$12,Premissas!$B$17,Premissas!$B$18)))))</f>
        <v/>
      </c>
      <c r="L1879" s="5">
        <f>K1879/Premissas!$B$4</f>
        <v/>
      </c>
      <c r="M1879" s="2">
        <f>IF(K1879=Premissas!$B$18,"SIM","NÃO")</f>
        <v/>
      </c>
    </row>
    <row r="1880">
      <c r="A1880" s="2" t="inlineStr">
        <is>
          <t>454854</t>
        </is>
      </c>
      <c r="B1880" s="2" t="inlineStr">
        <is>
          <t>Valquiria Da Silva Ribeiro</t>
        </is>
      </c>
      <c r="C1880" s="2" t="n">
        <v>1965</v>
      </c>
      <c r="D1880" s="2">
        <f>IFERROR(TEXTJOIN(" | ",TRUE,UNIQUE(FILTER(Detalhe_Registro!$C:$C,(Detalhe_Registro!$D:$D=A1880)*(Detalhe_Registro!$E:$E=B1880)*(Detalhe_Registro!$M:$M="SIM")))),"")</f>
        <v/>
      </c>
      <c r="E1880" s="2">
        <f>COUNTIFS(Detalhe_Registro!$D:$D,A1880,Detalhe_Registro!$E:$E,B1880,Detalhe_Registro!$M:$M,"SIM")</f>
        <v/>
      </c>
      <c r="F1880" s="2">
        <f>IFERROR(MAXIFS(Detalhe_Registro!$N:$N,Detalhe_Registro!$D:$D,A1880,Detalhe_Registro!$E:$E,B1880,Detalhe_Registro!$M:$M,"SIM"),0)</f>
        <v/>
      </c>
      <c r="G1880" s="2">
        <f>IFERROR(AVERAGEIFS(Detalhe_Registro!$N:$N,Detalhe_Registro!$D:$D,A1880,Detalhe_Registro!$E:$E,B1880,Detalhe_Registro!$M:$M,"SIM"),0)</f>
        <v/>
      </c>
      <c r="H1880" s="2">
        <f>SUMIFS(Detalhe_Registro!$F:$F,Detalhe_Registro!$D:$D,A1880,Detalhe_Registro!$E:$E,B1880,Detalhe_Registro!$M:$M,"SIM")</f>
        <v/>
      </c>
      <c r="I1880" s="2">
        <f>SUMIFS(Detalhe_Registro!$G:$G,Detalhe_Registro!$D:$D,A1880,Detalhe_Registro!$E:$E,B1880,Detalhe_Registro!$M:$M,"SIM")</f>
        <v/>
      </c>
      <c r="J1880" s="2">
        <f>IF(F1880&lt;Premissas!$B$8,"&lt; 1,00",IF(F1880&lt;Premissas!$B$9,"1,00 – 1,19",IF(F1880&lt;Premissas!$B$10,"1,20 – 1,39",IF(F1880&lt;Premissas!$B$11,"1,40 – 1,59",IF(F1880&lt;Premissas!$B$12,"1,60 – 1,99","≥ 2,00")))))</f>
        <v/>
      </c>
      <c r="K1880" s="5">
        <f>IF(F1880&lt;Premissas!$B$8,Premissas!$B$13,IF(F1880&lt;Premissas!$B$9,Premissas!$B$14,IF(F1880&lt;Premissas!$B$10,Premissas!$B$15,IF(F1880&lt;Premissas!$B$11,Premissas!$B$16,IF(F1880&lt;Premissas!$B$12,Premissas!$B$17,Premissas!$B$18)))))</f>
        <v/>
      </c>
      <c r="L1880" s="5">
        <f>K1880/Premissas!$B$4</f>
        <v/>
      </c>
      <c r="M1880" s="2">
        <f>IF(K1880=Premissas!$B$18,"SIM","NÃO")</f>
        <v/>
      </c>
    </row>
    <row r="1881">
      <c r="A1881" s="2" t="inlineStr">
        <is>
          <t>695728</t>
        </is>
      </c>
      <c r="B1881" s="2" t="inlineStr">
        <is>
          <t>Vanusa Da Silva</t>
        </is>
      </c>
      <c r="C1881" s="2" t="n">
        <v>1965</v>
      </c>
      <c r="D1881" s="2">
        <f>IFERROR(TEXTJOIN(" | ",TRUE,UNIQUE(FILTER(Detalhe_Registro!$C:$C,(Detalhe_Registro!$D:$D=A1881)*(Detalhe_Registro!$E:$E=B1881)*(Detalhe_Registro!$M:$M="SIM")))),"")</f>
        <v/>
      </c>
      <c r="E1881" s="2">
        <f>COUNTIFS(Detalhe_Registro!$D:$D,A1881,Detalhe_Registro!$E:$E,B1881,Detalhe_Registro!$M:$M,"SIM")</f>
        <v/>
      </c>
      <c r="F1881" s="2">
        <f>IFERROR(MAXIFS(Detalhe_Registro!$N:$N,Detalhe_Registro!$D:$D,A1881,Detalhe_Registro!$E:$E,B1881,Detalhe_Registro!$M:$M,"SIM"),0)</f>
        <v/>
      </c>
      <c r="G1881" s="2">
        <f>IFERROR(AVERAGEIFS(Detalhe_Registro!$N:$N,Detalhe_Registro!$D:$D,A1881,Detalhe_Registro!$E:$E,B1881,Detalhe_Registro!$M:$M,"SIM"),0)</f>
        <v/>
      </c>
      <c r="H1881" s="2">
        <f>SUMIFS(Detalhe_Registro!$F:$F,Detalhe_Registro!$D:$D,A1881,Detalhe_Registro!$E:$E,B1881,Detalhe_Registro!$M:$M,"SIM")</f>
        <v/>
      </c>
      <c r="I1881" s="2">
        <f>SUMIFS(Detalhe_Registro!$G:$G,Detalhe_Registro!$D:$D,A1881,Detalhe_Registro!$E:$E,B1881,Detalhe_Registro!$M:$M,"SIM")</f>
        <v/>
      </c>
      <c r="J1881" s="2">
        <f>IF(F1881&lt;Premissas!$B$8,"&lt; 1,00",IF(F1881&lt;Premissas!$B$9,"1,00 – 1,19",IF(F1881&lt;Premissas!$B$10,"1,20 – 1,39",IF(F1881&lt;Premissas!$B$11,"1,40 – 1,59",IF(F1881&lt;Premissas!$B$12,"1,60 – 1,99","≥ 2,00")))))</f>
        <v/>
      </c>
      <c r="K1881" s="5">
        <f>IF(F1881&lt;Premissas!$B$8,Premissas!$B$13,IF(F1881&lt;Premissas!$B$9,Premissas!$B$14,IF(F1881&lt;Premissas!$B$10,Premissas!$B$15,IF(F1881&lt;Premissas!$B$11,Premissas!$B$16,IF(F1881&lt;Premissas!$B$12,Premissas!$B$17,Premissas!$B$18)))))</f>
        <v/>
      </c>
      <c r="L1881" s="5">
        <f>K1881/Premissas!$B$4</f>
        <v/>
      </c>
      <c r="M1881" s="2">
        <f>IF(K1881=Premissas!$B$18,"SIM","NÃO")</f>
        <v/>
      </c>
    </row>
    <row r="1882">
      <c r="A1882" s="2" t="inlineStr">
        <is>
          <t>5128552</t>
        </is>
      </c>
      <c r="B1882" s="2" t="inlineStr">
        <is>
          <t>Vinicius Azevedo Do Carmo</t>
        </is>
      </c>
      <c r="C1882" s="2" t="n">
        <v>1965</v>
      </c>
      <c r="D1882" s="2">
        <f>IFERROR(TEXTJOIN(" | ",TRUE,UNIQUE(FILTER(Detalhe_Registro!$C:$C,(Detalhe_Registro!$D:$D=A1882)*(Detalhe_Registro!$E:$E=B1882)*(Detalhe_Registro!$M:$M="SIM")))),"")</f>
        <v/>
      </c>
      <c r="E1882" s="2">
        <f>COUNTIFS(Detalhe_Registro!$D:$D,A1882,Detalhe_Registro!$E:$E,B1882,Detalhe_Registro!$M:$M,"SIM")</f>
        <v/>
      </c>
      <c r="F1882" s="2">
        <f>IFERROR(MAXIFS(Detalhe_Registro!$N:$N,Detalhe_Registro!$D:$D,A1882,Detalhe_Registro!$E:$E,B1882,Detalhe_Registro!$M:$M,"SIM"),0)</f>
        <v/>
      </c>
      <c r="G1882" s="2">
        <f>IFERROR(AVERAGEIFS(Detalhe_Registro!$N:$N,Detalhe_Registro!$D:$D,A1882,Detalhe_Registro!$E:$E,B1882,Detalhe_Registro!$M:$M,"SIM"),0)</f>
        <v/>
      </c>
      <c r="H1882" s="2">
        <f>SUMIFS(Detalhe_Registro!$F:$F,Detalhe_Registro!$D:$D,A1882,Detalhe_Registro!$E:$E,B1882,Detalhe_Registro!$M:$M,"SIM")</f>
        <v/>
      </c>
      <c r="I1882" s="2">
        <f>SUMIFS(Detalhe_Registro!$G:$G,Detalhe_Registro!$D:$D,A1882,Detalhe_Registro!$E:$E,B1882,Detalhe_Registro!$M:$M,"SIM")</f>
        <v/>
      </c>
      <c r="J1882" s="2">
        <f>IF(F1882&lt;Premissas!$B$8,"&lt; 1,00",IF(F1882&lt;Premissas!$B$9,"1,00 – 1,19",IF(F1882&lt;Premissas!$B$10,"1,20 – 1,39",IF(F1882&lt;Premissas!$B$11,"1,40 – 1,59",IF(F1882&lt;Premissas!$B$12,"1,60 – 1,99","≥ 2,00")))))</f>
        <v/>
      </c>
      <c r="K1882" s="5">
        <f>IF(F1882&lt;Premissas!$B$8,Premissas!$B$13,IF(F1882&lt;Premissas!$B$9,Premissas!$B$14,IF(F1882&lt;Premissas!$B$10,Premissas!$B$15,IF(F1882&lt;Premissas!$B$11,Premissas!$B$16,IF(F1882&lt;Premissas!$B$12,Premissas!$B$17,Premissas!$B$18)))))</f>
        <v/>
      </c>
      <c r="L1882" s="5">
        <f>K1882/Premissas!$B$4</f>
        <v/>
      </c>
      <c r="M1882" s="2">
        <f>IF(K1882=Premissas!$B$18,"SIM","NÃO")</f>
        <v/>
      </c>
    </row>
    <row r="1883">
      <c r="A1883" s="2" t="inlineStr">
        <is>
          <t>6006884</t>
        </is>
      </c>
      <c r="B1883" s="2" t="inlineStr">
        <is>
          <t>Vinicius Marcelino Da Silva</t>
        </is>
      </c>
      <c r="C1883" s="2" t="n">
        <v>1965</v>
      </c>
      <c r="D1883" s="2">
        <f>IFERROR(TEXTJOIN(" | ",TRUE,UNIQUE(FILTER(Detalhe_Registro!$C:$C,(Detalhe_Registro!$D:$D=A1883)*(Detalhe_Registro!$E:$E=B1883)*(Detalhe_Registro!$M:$M="SIM")))),"")</f>
        <v/>
      </c>
      <c r="E1883" s="2">
        <f>COUNTIFS(Detalhe_Registro!$D:$D,A1883,Detalhe_Registro!$E:$E,B1883,Detalhe_Registro!$M:$M,"SIM")</f>
        <v/>
      </c>
      <c r="F1883" s="2">
        <f>IFERROR(MAXIFS(Detalhe_Registro!$N:$N,Detalhe_Registro!$D:$D,A1883,Detalhe_Registro!$E:$E,B1883,Detalhe_Registro!$M:$M,"SIM"),0)</f>
        <v/>
      </c>
      <c r="G1883" s="2">
        <f>IFERROR(AVERAGEIFS(Detalhe_Registro!$N:$N,Detalhe_Registro!$D:$D,A1883,Detalhe_Registro!$E:$E,B1883,Detalhe_Registro!$M:$M,"SIM"),0)</f>
        <v/>
      </c>
      <c r="H1883" s="2">
        <f>SUMIFS(Detalhe_Registro!$F:$F,Detalhe_Registro!$D:$D,A1883,Detalhe_Registro!$E:$E,B1883,Detalhe_Registro!$M:$M,"SIM")</f>
        <v/>
      </c>
      <c r="I1883" s="2">
        <f>SUMIFS(Detalhe_Registro!$G:$G,Detalhe_Registro!$D:$D,A1883,Detalhe_Registro!$E:$E,B1883,Detalhe_Registro!$M:$M,"SIM")</f>
        <v/>
      </c>
      <c r="J1883" s="2">
        <f>IF(F1883&lt;Premissas!$B$8,"&lt; 1,00",IF(F1883&lt;Premissas!$B$9,"1,00 – 1,19",IF(F1883&lt;Premissas!$B$10,"1,20 – 1,39",IF(F1883&lt;Premissas!$B$11,"1,40 – 1,59",IF(F1883&lt;Premissas!$B$12,"1,60 – 1,99","≥ 2,00")))))</f>
        <v/>
      </c>
      <c r="K1883" s="5">
        <f>IF(F1883&lt;Premissas!$B$8,Premissas!$B$13,IF(F1883&lt;Premissas!$B$9,Premissas!$B$14,IF(F1883&lt;Premissas!$B$10,Premissas!$B$15,IF(F1883&lt;Premissas!$B$11,Premissas!$B$16,IF(F1883&lt;Premissas!$B$12,Premissas!$B$17,Premissas!$B$18)))))</f>
        <v/>
      </c>
      <c r="L1883" s="5">
        <f>K1883/Premissas!$B$4</f>
        <v/>
      </c>
      <c r="M1883" s="2">
        <f>IF(K1883=Premissas!$B$18,"SIM","NÃO")</f>
        <v/>
      </c>
    </row>
    <row r="1884">
      <c r="A1884" s="2" t="inlineStr">
        <is>
          <t>5962722</t>
        </is>
      </c>
      <c r="B1884" s="2" t="inlineStr">
        <is>
          <t>Vitor De Proenca Santos</t>
        </is>
      </c>
      <c r="C1884" s="2" t="n">
        <v>1965</v>
      </c>
      <c r="D1884" s="2">
        <f>IFERROR(TEXTJOIN(" | ",TRUE,UNIQUE(FILTER(Detalhe_Registro!$C:$C,(Detalhe_Registro!$D:$D=A1884)*(Detalhe_Registro!$E:$E=B1884)*(Detalhe_Registro!$M:$M="SIM")))),"")</f>
        <v/>
      </c>
      <c r="E1884" s="2">
        <f>COUNTIFS(Detalhe_Registro!$D:$D,A1884,Detalhe_Registro!$E:$E,B1884,Detalhe_Registro!$M:$M,"SIM")</f>
        <v/>
      </c>
      <c r="F1884" s="2">
        <f>IFERROR(MAXIFS(Detalhe_Registro!$N:$N,Detalhe_Registro!$D:$D,A1884,Detalhe_Registro!$E:$E,B1884,Detalhe_Registro!$M:$M,"SIM"),0)</f>
        <v/>
      </c>
      <c r="G1884" s="2">
        <f>IFERROR(AVERAGEIFS(Detalhe_Registro!$N:$N,Detalhe_Registro!$D:$D,A1884,Detalhe_Registro!$E:$E,B1884,Detalhe_Registro!$M:$M,"SIM"),0)</f>
        <v/>
      </c>
      <c r="H1884" s="2">
        <f>SUMIFS(Detalhe_Registro!$F:$F,Detalhe_Registro!$D:$D,A1884,Detalhe_Registro!$E:$E,B1884,Detalhe_Registro!$M:$M,"SIM")</f>
        <v/>
      </c>
      <c r="I1884" s="2">
        <f>SUMIFS(Detalhe_Registro!$G:$G,Detalhe_Registro!$D:$D,A1884,Detalhe_Registro!$E:$E,B1884,Detalhe_Registro!$M:$M,"SIM")</f>
        <v/>
      </c>
      <c r="J1884" s="2">
        <f>IF(F1884&lt;Premissas!$B$8,"&lt; 1,00",IF(F1884&lt;Premissas!$B$9,"1,00 – 1,19",IF(F1884&lt;Premissas!$B$10,"1,20 – 1,39",IF(F1884&lt;Premissas!$B$11,"1,40 – 1,59",IF(F1884&lt;Premissas!$B$12,"1,60 – 1,99","≥ 2,00")))))</f>
        <v/>
      </c>
      <c r="K1884" s="5">
        <f>IF(F1884&lt;Premissas!$B$8,Premissas!$B$13,IF(F1884&lt;Premissas!$B$9,Premissas!$B$14,IF(F1884&lt;Premissas!$B$10,Premissas!$B$15,IF(F1884&lt;Premissas!$B$11,Premissas!$B$16,IF(F1884&lt;Premissas!$B$12,Premissas!$B$17,Premissas!$B$18)))))</f>
        <v/>
      </c>
      <c r="L1884" s="5">
        <f>K1884/Premissas!$B$4</f>
        <v/>
      </c>
      <c r="M1884" s="2">
        <f>IF(K1884=Premissas!$B$18,"SIM","NÃO")</f>
        <v/>
      </c>
    </row>
    <row r="1885">
      <c r="A1885" s="2" t="inlineStr">
        <is>
          <t>5435820</t>
        </is>
      </c>
      <c r="B1885" s="2" t="inlineStr">
        <is>
          <t>Vitor Santos Araujo</t>
        </is>
      </c>
      <c r="C1885" s="2" t="n">
        <v>1965</v>
      </c>
      <c r="D1885" s="2">
        <f>IFERROR(TEXTJOIN(" | ",TRUE,UNIQUE(FILTER(Detalhe_Registro!$C:$C,(Detalhe_Registro!$D:$D=A1885)*(Detalhe_Registro!$E:$E=B1885)*(Detalhe_Registro!$M:$M="SIM")))),"")</f>
        <v/>
      </c>
      <c r="E1885" s="2">
        <f>COUNTIFS(Detalhe_Registro!$D:$D,A1885,Detalhe_Registro!$E:$E,B1885,Detalhe_Registro!$M:$M,"SIM")</f>
        <v/>
      </c>
      <c r="F1885" s="2">
        <f>IFERROR(MAXIFS(Detalhe_Registro!$N:$N,Detalhe_Registro!$D:$D,A1885,Detalhe_Registro!$E:$E,B1885,Detalhe_Registro!$M:$M,"SIM"),0)</f>
        <v/>
      </c>
      <c r="G1885" s="2">
        <f>IFERROR(AVERAGEIFS(Detalhe_Registro!$N:$N,Detalhe_Registro!$D:$D,A1885,Detalhe_Registro!$E:$E,B1885,Detalhe_Registro!$M:$M,"SIM"),0)</f>
        <v/>
      </c>
      <c r="H1885" s="2">
        <f>SUMIFS(Detalhe_Registro!$F:$F,Detalhe_Registro!$D:$D,A1885,Detalhe_Registro!$E:$E,B1885,Detalhe_Registro!$M:$M,"SIM")</f>
        <v/>
      </c>
      <c r="I1885" s="2">
        <f>SUMIFS(Detalhe_Registro!$G:$G,Detalhe_Registro!$D:$D,A1885,Detalhe_Registro!$E:$E,B1885,Detalhe_Registro!$M:$M,"SIM")</f>
        <v/>
      </c>
      <c r="J1885" s="2">
        <f>IF(F1885&lt;Premissas!$B$8,"&lt; 1,00",IF(F1885&lt;Premissas!$B$9,"1,00 – 1,19",IF(F1885&lt;Premissas!$B$10,"1,20 – 1,39",IF(F1885&lt;Premissas!$B$11,"1,40 – 1,59",IF(F1885&lt;Premissas!$B$12,"1,60 – 1,99","≥ 2,00")))))</f>
        <v/>
      </c>
      <c r="K1885" s="5">
        <f>IF(F1885&lt;Premissas!$B$8,Premissas!$B$13,IF(F1885&lt;Premissas!$B$9,Premissas!$B$14,IF(F1885&lt;Premissas!$B$10,Premissas!$B$15,IF(F1885&lt;Premissas!$B$11,Premissas!$B$16,IF(F1885&lt;Premissas!$B$12,Premissas!$B$17,Premissas!$B$18)))))</f>
        <v/>
      </c>
      <c r="L1885" s="5">
        <f>K1885/Premissas!$B$4</f>
        <v/>
      </c>
      <c r="M1885" s="2">
        <f>IF(K1885=Premissas!$B$18,"SIM","NÃO")</f>
        <v/>
      </c>
    </row>
    <row r="1886">
      <c r="A1886" s="2" t="inlineStr">
        <is>
          <t>6003753</t>
        </is>
      </c>
      <c r="B1886" s="2" t="inlineStr">
        <is>
          <t>Vitoria Beatriz De Oliveira Andrade</t>
        </is>
      </c>
      <c r="C1886" s="2" t="n">
        <v>1965</v>
      </c>
      <c r="D1886" s="2">
        <f>IFERROR(TEXTJOIN(" | ",TRUE,UNIQUE(FILTER(Detalhe_Registro!$C:$C,(Detalhe_Registro!$D:$D=A1886)*(Detalhe_Registro!$E:$E=B1886)*(Detalhe_Registro!$M:$M="SIM")))),"")</f>
        <v/>
      </c>
      <c r="E1886" s="2">
        <f>COUNTIFS(Detalhe_Registro!$D:$D,A1886,Detalhe_Registro!$E:$E,B1886,Detalhe_Registro!$M:$M,"SIM")</f>
        <v/>
      </c>
      <c r="F1886" s="2">
        <f>IFERROR(MAXIFS(Detalhe_Registro!$N:$N,Detalhe_Registro!$D:$D,A1886,Detalhe_Registro!$E:$E,B1886,Detalhe_Registro!$M:$M,"SIM"),0)</f>
        <v/>
      </c>
      <c r="G1886" s="2">
        <f>IFERROR(AVERAGEIFS(Detalhe_Registro!$N:$N,Detalhe_Registro!$D:$D,A1886,Detalhe_Registro!$E:$E,B1886,Detalhe_Registro!$M:$M,"SIM"),0)</f>
        <v/>
      </c>
      <c r="H1886" s="2">
        <f>SUMIFS(Detalhe_Registro!$F:$F,Detalhe_Registro!$D:$D,A1886,Detalhe_Registro!$E:$E,B1886,Detalhe_Registro!$M:$M,"SIM")</f>
        <v/>
      </c>
      <c r="I1886" s="2">
        <f>SUMIFS(Detalhe_Registro!$G:$G,Detalhe_Registro!$D:$D,A1886,Detalhe_Registro!$E:$E,B1886,Detalhe_Registro!$M:$M,"SIM")</f>
        <v/>
      </c>
      <c r="J1886" s="2">
        <f>IF(F1886&lt;Premissas!$B$8,"&lt; 1,00",IF(F1886&lt;Premissas!$B$9,"1,00 – 1,19",IF(F1886&lt;Premissas!$B$10,"1,20 – 1,39",IF(F1886&lt;Premissas!$B$11,"1,40 – 1,59",IF(F1886&lt;Premissas!$B$12,"1,60 – 1,99","≥ 2,00")))))</f>
        <v/>
      </c>
      <c r="K1886" s="5">
        <f>IF(F1886&lt;Premissas!$B$8,Premissas!$B$13,IF(F1886&lt;Premissas!$B$9,Premissas!$B$14,IF(F1886&lt;Premissas!$B$10,Premissas!$B$15,IF(F1886&lt;Premissas!$B$11,Premissas!$B$16,IF(F1886&lt;Premissas!$B$12,Premissas!$B$17,Premissas!$B$18)))))</f>
        <v/>
      </c>
      <c r="L1886" s="5">
        <f>K1886/Premissas!$B$4</f>
        <v/>
      </c>
      <c r="M1886" s="2">
        <f>IF(K1886=Premissas!$B$18,"SIM","NÃO")</f>
        <v/>
      </c>
    </row>
    <row r="1887">
      <c r="A1887" s="2" t="inlineStr">
        <is>
          <t>6028390</t>
        </is>
      </c>
      <c r="B1887" s="2" t="inlineStr">
        <is>
          <t>Vitoria Sonali Teixeira Dos Santos</t>
        </is>
      </c>
      <c r="C1887" s="2" t="n">
        <v>1965</v>
      </c>
      <c r="D1887" s="2">
        <f>IFERROR(TEXTJOIN(" | ",TRUE,UNIQUE(FILTER(Detalhe_Registro!$C:$C,(Detalhe_Registro!$D:$D=A1887)*(Detalhe_Registro!$E:$E=B1887)*(Detalhe_Registro!$M:$M="SIM")))),"")</f>
        <v/>
      </c>
      <c r="E1887" s="2">
        <f>COUNTIFS(Detalhe_Registro!$D:$D,A1887,Detalhe_Registro!$E:$E,B1887,Detalhe_Registro!$M:$M,"SIM")</f>
        <v/>
      </c>
      <c r="F1887" s="2">
        <f>IFERROR(MAXIFS(Detalhe_Registro!$N:$N,Detalhe_Registro!$D:$D,A1887,Detalhe_Registro!$E:$E,B1887,Detalhe_Registro!$M:$M,"SIM"),0)</f>
        <v/>
      </c>
      <c r="G1887" s="2">
        <f>IFERROR(AVERAGEIFS(Detalhe_Registro!$N:$N,Detalhe_Registro!$D:$D,A1887,Detalhe_Registro!$E:$E,B1887,Detalhe_Registro!$M:$M,"SIM"),0)</f>
        <v/>
      </c>
      <c r="H1887" s="2">
        <f>SUMIFS(Detalhe_Registro!$F:$F,Detalhe_Registro!$D:$D,A1887,Detalhe_Registro!$E:$E,B1887,Detalhe_Registro!$M:$M,"SIM")</f>
        <v/>
      </c>
      <c r="I1887" s="2">
        <f>SUMIFS(Detalhe_Registro!$G:$G,Detalhe_Registro!$D:$D,A1887,Detalhe_Registro!$E:$E,B1887,Detalhe_Registro!$M:$M,"SIM")</f>
        <v/>
      </c>
      <c r="J1887" s="2">
        <f>IF(F1887&lt;Premissas!$B$8,"&lt; 1,00",IF(F1887&lt;Premissas!$B$9,"1,00 – 1,19",IF(F1887&lt;Premissas!$B$10,"1,20 – 1,39",IF(F1887&lt;Premissas!$B$11,"1,40 – 1,59",IF(F1887&lt;Premissas!$B$12,"1,60 – 1,99","≥ 2,00")))))</f>
        <v/>
      </c>
      <c r="K1887" s="5">
        <f>IF(F1887&lt;Premissas!$B$8,Premissas!$B$13,IF(F1887&lt;Premissas!$B$9,Premissas!$B$14,IF(F1887&lt;Premissas!$B$10,Premissas!$B$15,IF(F1887&lt;Premissas!$B$11,Premissas!$B$16,IF(F1887&lt;Premissas!$B$12,Premissas!$B$17,Premissas!$B$18)))))</f>
        <v/>
      </c>
      <c r="L1887" s="5">
        <f>K1887/Premissas!$B$4</f>
        <v/>
      </c>
      <c r="M1887" s="2">
        <f>IF(K1887=Premissas!$B$18,"SIM","NÃO")</f>
        <v/>
      </c>
    </row>
    <row r="1888">
      <c r="A1888" s="2" t="inlineStr">
        <is>
          <t>5809380</t>
        </is>
      </c>
      <c r="B1888" s="2" t="inlineStr">
        <is>
          <t>WAGNER DAS CHAGAS DANTAS</t>
        </is>
      </c>
      <c r="C1888" s="2" t="n">
        <v>1965</v>
      </c>
      <c r="D1888" s="2">
        <f>IFERROR(TEXTJOIN(" | ",TRUE,UNIQUE(FILTER(Detalhe_Registro!$C:$C,(Detalhe_Registro!$D:$D=A1888)*(Detalhe_Registro!$E:$E=B1888)*(Detalhe_Registro!$M:$M="SIM")))),"")</f>
        <v/>
      </c>
      <c r="E1888" s="2">
        <f>COUNTIFS(Detalhe_Registro!$D:$D,A1888,Detalhe_Registro!$E:$E,B1888,Detalhe_Registro!$M:$M,"SIM")</f>
        <v/>
      </c>
      <c r="F1888" s="2">
        <f>IFERROR(MAXIFS(Detalhe_Registro!$N:$N,Detalhe_Registro!$D:$D,A1888,Detalhe_Registro!$E:$E,B1888,Detalhe_Registro!$M:$M,"SIM"),0)</f>
        <v/>
      </c>
      <c r="G1888" s="2">
        <f>IFERROR(AVERAGEIFS(Detalhe_Registro!$N:$N,Detalhe_Registro!$D:$D,A1888,Detalhe_Registro!$E:$E,B1888,Detalhe_Registro!$M:$M,"SIM"),0)</f>
        <v/>
      </c>
      <c r="H1888" s="2">
        <f>SUMIFS(Detalhe_Registro!$F:$F,Detalhe_Registro!$D:$D,A1888,Detalhe_Registro!$E:$E,B1888,Detalhe_Registro!$M:$M,"SIM")</f>
        <v/>
      </c>
      <c r="I1888" s="2">
        <f>SUMIFS(Detalhe_Registro!$G:$G,Detalhe_Registro!$D:$D,A1888,Detalhe_Registro!$E:$E,B1888,Detalhe_Registro!$M:$M,"SIM")</f>
        <v/>
      </c>
      <c r="J1888" s="2">
        <f>IF(F1888&lt;Premissas!$B$8,"&lt; 1,00",IF(F1888&lt;Premissas!$B$9,"1,00 – 1,19",IF(F1888&lt;Premissas!$B$10,"1,20 – 1,39",IF(F1888&lt;Premissas!$B$11,"1,40 – 1,59",IF(F1888&lt;Premissas!$B$12,"1,60 – 1,99","≥ 2,00")))))</f>
        <v/>
      </c>
      <c r="K1888" s="5">
        <f>IF(F1888&lt;Premissas!$B$8,Premissas!$B$13,IF(F1888&lt;Premissas!$B$9,Premissas!$B$14,IF(F1888&lt;Premissas!$B$10,Premissas!$B$15,IF(F1888&lt;Premissas!$B$11,Premissas!$B$16,IF(F1888&lt;Premissas!$B$12,Premissas!$B$17,Premissas!$B$18)))))</f>
        <v/>
      </c>
      <c r="L1888" s="5">
        <f>K1888/Premissas!$B$4</f>
        <v/>
      </c>
      <c r="M1888" s="2">
        <f>IF(K1888=Premissas!$B$18,"SIM","NÃO")</f>
        <v/>
      </c>
    </row>
    <row r="1889">
      <c r="A1889" s="2" t="inlineStr">
        <is>
          <t>5885337</t>
        </is>
      </c>
      <c r="B1889" s="2" t="inlineStr">
        <is>
          <t>WAGNER ESTEVAM</t>
        </is>
      </c>
      <c r="C1889" s="2" t="n">
        <v>1965</v>
      </c>
      <c r="D1889" s="2">
        <f>IFERROR(TEXTJOIN(" | ",TRUE,UNIQUE(FILTER(Detalhe_Registro!$C:$C,(Detalhe_Registro!$D:$D=A1889)*(Detalhe_Registro!$E:$E=B1889)*(Detalhe_Registro!$M:$M="SIM")))),"")</f>
        <v/>
      </c>
      <c r="E1889" s="2">
        <f>COUNTIFS(Detalhe_Registro!$D:$D,A1889,Detalhe_Registro!$E:$E,B1889,Detalhe_Registro!$M:$M,"SIM")</f>
        <v/>
      </c>
      <c r="F1889" s="2">
        <f>IFERROR(MAXIFS(Detalhe_Registro!$N:$N,Detalhe_Registro!$D:$D,A1889,Detalhe_Registro!$E:$E,B1889,Detalhe_Registro!$M:$M,"SIM"),0)</f>
        <v/>
      </c>
      <c r="G1889" s="2">
        <f>IFERROR(AVERAGEIFS(Detalhe_Registro!$N:$N,Detalhe_Registro!$D:$D,A1889,Detalhe_Registro!$E:$E,B1889,Detalhe_Registro!$M:$M,"SIM"),0)</f>
        <v/>
      </c>
      <c r="H1889" s="2">
        <f>SUMIFS(Detalhe_Registro!$F:$F,Detalhe_Registro!$D:$D,A1889,Detalhe_Registro!$E:$E,B1889,Detalhe_Registro!$M:$M,"SIM")</f>
        <v/>
      </c>
      <c r="I1889" s="2">
        <f>SUMIFS(Detalhe_Registro!$G:$G,Detalhe_Registro!$D:$D,A1889,Detalhe_Registro!$E:$E,B1889,Detalhe_Registro!$M:$M,"SIM")</f>
        <v/>
      </c>
      <c r="J1889" s="2">
        <f>IF(F1889&lt;Premissas!$B$8,"&lt; 1,00",IF(F1889&lt;Premissas!$B$9,"1,00 – 1,19",IF(F1889&lt;Premissas!$B$10,"1,20 – 1,39",IF(F1889&lt;Premissas!$B$11,"1,40 – 1,59",IF(F1889&lt;Premissas!$B$12,"1,60 – 1,99","≥ 2,00")))))</f>
        <v/>
      </c>
      <c r="K1889" s="5">
        <f>IF(F1889&lt;Premissas!$B$8,Premissas!$B$13,IF(F1889&lt;Premissas!$B$9,Premissas!$B$14,IF(F1889&lt;Premissas!$B$10,Premissas!$B$15,IF(F1889&lt;Premissas!$B$11,Premissas!$B$16,IF(F1889&lt;Premissas!$B$12,Premissas!$B$17,Premissas!$B$18)))))</f>
        <v/>
      </c>
      <c r="L1889" s="5">
        <f>K1889/Premissas!$B$4</f>
        <v/>
      </c>
      <c r="M1889" s="2">
        <f>IF(K1889=Premissas!$B$18,"SIM","NÃO")</f>
        <v/>
      </c>
    </row>
    <row r="1890">
      <c r="A1890" s="2" t="inlineStr">
        <is>
          <t>4163060</t>
        </is>
      </c>
      <c r="B1890" s="2" t="inlineStr">
        <is>
          <t>WALLISON JONH COSTA SOUSA</t>
        </is>
      </c>
      <c r="C1890" s="2" t="n">
        <v>1965</v>
      </c>
      <c r="D1890" s="2">
        <f>IFERROR(TEXTJOIN(" | ",TRUE,UNIQUE(FILTER(Detalhe_Registro!$C:$C,(Detalhe_Registro!$D:$D=A1890)*(Detalhe_Registro!$E:$E=B1890)*(Detalhe_Registro!$M:$M="SIM")))),"")</f>
        <v/>
      </c>
      <c r="E1890" s="2">
        <f>COUNTIFS(Detalhe_Registro!$D:$D,A1890,Detalhe_Registro!$E:$E,B1890,Detalhe_Registro!$M:$M,"SIM")</f>
        <v/>
      </c>
      <c r="F1890" s="2">
        <f>IFERROR(MAXIFS(Detalhe_Registro!$N:$N,Detalhe_Registro!$D:$D,A1890,Detalhe_Registro!$E:$E,B1890,Detalhe_Registro!$M:$M,"SIM"),0)</f>
        <v/>
      </c>
      <c r="G1890" s="2">
        <f>IFERROR(AVERAGEIFS(Detalhe_Registro!$N:$N,Detalhe_Registro!$D:$D,A1890,Detalhe_Registro!$E:$E,B1890,Detalhe_Registro!$M:$M,"SIM"),0)</f>
        <v/>
      </c>
      <c r="H1890" s="2">
        <f>SUMIFS(Detalhe_Registro!$F:$F,Detalhe_Registro!$D:$D,A1890,Detalhe_Registro!$E:$E,B1890,Detalhe_Registro!$M:$M,"SIM")</f>
        <v/>
      </c>
      <c r="I1890" s="2">
        <f>SUMIFS(Detalhe_Registro!$G:$G,Detalhe_Registro!$D:$D,A1890,Detalhe_Registro!$E:$E,B1890,Detalhe_Registro!$M:$M,"SIM")</f>
        <v/>
      </c>
      <c r="J1890" s="2">
        <f>IF(F1890&lt;Premissas!$B$8,"&lt; 1,00",IF(F1890&lt;Premissas!$B$9,"1,00 – 1,19",IF(F1890&lt;Premissas!$B$10,"1,20 – 1,39",IF(F1890&lt;Premissas!$B$11,"1,40 – 1,59",IF(F1890&lt;Premissas!$B$12,"1,60 – 1,99","≥ 2,00")))))</f>
        <v/>
      </c>
      <c r="K1890" s="5">
        <f>IF(F1890&lt;Premissas!$B$8,Premissas!$B$13,IF(F1890&lt;Premissas!$B$9,Premissas!$B$14,IF(F1890&lt;Premissas!$B$10,Premissas!$B$15,IF(F1890&lt;Premissas!$B$11,Premissas!$B$16,IF(F1890&lt;Premissas!$B$12,Premissas!$B$17,Premissas!$B$18)))))</f>
        <v/>
      </c>
      <c r="L1890" s="5">
        <f>K1890/Premissas!$B$4</f>
        <v/>
      </c>
      <c r="M1890" s="2">
        <f>IF(K1890=Premissas!$B$18,"SIM","NÃO")</f>
        <v/>
      </c>
    </row>
    <row r="1891">
      <c r="A1891" s="2" t="inlineStr">
        <is>
          <t>5730260</t>
        </is>
      </c>
      <c r="B1891" s="2" t="inlineStr">
        <is>
          <t>WANDERSON NUNES</t>
        </is>
      </c>
      <c r="C1891" s="2" t="n">
        <v>1965</v>
      </c>
      <c r="D1891" s="2">
        <f>IFERROR(TEXTJOIN(" | ",TRUE,UNIQUE(FILTER(Detalhe_Registro!$C:$C,(Detalhe_Registro!$D:$D=A1891)*(Detalhe_Registro!$E:$E=B1891)*(Detalhe_Registro!$M:$M="SIM")))),"")</f>
        <v/>
      </c>
      <c r="E1891" s="2">
        <f>COUNTIFS(Detalhe_Registro!$D:$D,A1891,Detalhe_Registro!$E:$E,B1891,Detalhe_Registro!$M:$M,"SIM")</f>
        <v/>
      </c>
      <c r="F1891" s="2">
        <f>IFERROR(MAXIFS(Detalhe_Registro!$N:$N,Detalhe_Registro!$D:$D,A1891,Detalhe_Registro!$E:$E,B1891,Detalhe_Registro!$M:$M,"SIM"),0)</f>
        <v/>
      </c>
      <c r="G1891" s="2">
        <f>IFERROR(AVERAGEIFS(Detalhe_Registro!$N:$N,Detalhe_Registro!$D:$D,A1891,Detalhe_Registro!$E:$E,B1891,Detalhe_Registro!$M:$M,"SIM"),0)</f>
        <v/>
      </c>
      <c r="H1891" s="2">
        <f>SUMIFS(Detalhe_Registro!$F:$F,Detalhe_Registro!$D:$D,A1891,Detalhe_Registro!$E:$E,B1891,Detalhe_Registro!$M:$M,"SIM")</f>
        <v/>
      </c>
      <c r="I1891" s="2">
        <f>SUMIFS(Detalhe_Registro!$G:$G,Detalhe_Registro!$D:$D,A1891,Detalhe_Registro!$E:$E,B1891,Detalhe_Registro!$M:$M,"SIM")</f>
        <v/>
      </c>
      <c r="J1891" s="2">
        <f>IF(F1891&lt;Premissas!$B$8,"&lt; 1,00",IF(F1891&lt;Premissas!$B$9,"1,00 – 1,19",IF(F1891&lt;Premissas!$B$10,"1,20 – 1,39",IF(F1891&lt;Premissas!$B$11,"1,40 – 1,59",IF(F1891&lt;Premissas!$B$12,"1,60 – 1,99","≥ 2,00")))))</f>
        <v/>
      </c>
      <c r="K1891" s="5">
        <f>IF(F1891&lt;Premissas!$B$8,Premissas!$B$13,IF(F1891&lt;Premissas!$B$9,Premissas!$B$14,IF(F1891&lt;Premissas!$B$10,Premissas!$B$15,IF(F1891&lt;Premissas!$B$11,Premissas!$B$16,IF(F1891&lt;Premissas!$B$12,Premissas!$B$17,Premissas!$B$18)))))</f>
        <v/>
      </c>
      <c r="L1891" s="5">
        <f>K1891/Premissas!$B$4</f>
        <v/>
      </c>
      <c r="M1891" s="2">
        <f>IF(K1891=Premissas!$B$18,"SIM","NÃO")</f>
        <v/>
      </c>
    </row>
    <row r="1892">
      <c r="A1892" s="2" t="inlineStr">
        <is>
          <t>5235588</t>
        </is>
      </c>
      <c r="B1892" s="2" t="inlineStr">
        <is>
          <t>WELLINGTON LUIZ DE OLIVEIRA</t>
        </is>
      </c>
      <c r="C1892" s="2" t="n">
        <v>1965</v>
      </c>
      <c r="D1892" s="2">
        <f>IFERROR(TEXTJOIN(" | ",TRUE,UNIQUE(FILTER(Detalhe_Registro!$C:$C,(Detalhe_Registro!$D:$D=A1892)*(Detalhe_Registro!$E:$E=B1892)*(Detalhe_Registro!$M:$M="SIM")))),"")</f>
        <v/>
      </c>
      <c r="E1892" s="2">
        <f>COUNTIFS(Detalhe_Registro!$D:$D,A1892,Detalhe_Registro!$E:$E,B1892,Detalhe_Registro!$M:$M,"SIM")</f>
        <v/>
      </c>
      <c r="F1892" s="2">
        <f>IFERROR(MAXIFS(Detalhe_Registro!$N:$N,Detalhe_Registro!$D:$D,A1892,Detalhe_Registro!$E:$E,B1892,Detalhe_Registro!$M:$M,"SIM"),0)</f>
        <v/>
      </c>
      <c r="G1892" s="2">
        <f>IFERROR(AVERAGEIFS(Detalhe_Registro!$N:$N,Detalhe_Registro!$D:$D,A1892,Detalhe_Registro!$E:$E,B1892,Detalhe_Registro!$M:$M,"SIM"),0)</f>
        <v/>
      </c>
      <c r="H1892" s="2">
        <f>SUMIFS(Detalhe_Registro!$F:$F,Detalhe_Registro!$D:$D,A1892,Detalhe_Registro!$E:$E,B1892,Detalhe_Registro!$M:$M,"SIM")</f>
        <v/>
      </c>
      <c r="I1892" s="2">
        <f>SUMIFS(Detalhe_Registro!$G:$G,Detalhe_Registro!$D:$D,A1892,Detalhe_Registro!$E:$E,B1892,Detalhe_Registro!$M:$M,"SIM")</f>
        <v/>
      </c>
      <c r="J1892" s="2">
        <f>IF(F1892&lt;Premissas!$B$8,"&lt; 1,00",IF(F1892&lt;Premissas!$B$9,"1,00 – 1,19",IF(F1892&lt;Premissas!$B$10,"1,20 – 1,39",IF(F1892&lt;Premissas!$B$11,"1,40 – 1,59",IF(F1892&lt;Premissas!$B$12,"1,60 – 1,99","≥ 2,00")))))</f>
        <v/>
      </c>
      <c r="K1892" s="5">
        <f>IF(F1892&lt;Premissas!$B$8,Premissas!$B$13,IF(F1892&lt;Premissas!$B$9,Premissas!$B$14,IF(F1892&lt;Premissas!$B$10,Premissas!$B$15,IF(F1892&lt;Premissas!$B$11,Premissas!$B$16,IF(F1892&lt;Premissas!$B$12,Premissas!$B$17,Premissas!$B$18)))))</f>
        <v/>
      </c>
      <c r="L1892" s="5">
        <f>K1892/Premissas!$B$4</f>
        <v/>
      </c>
      <c r="M1892" s="2">
        <f>IF(K1892=Premissas!$B$18,"SIM","NÃO")</f>
        <v/>
      </c>
    </row>
    <row r="1893">
      <c r="A1893" s="2" t="inlineStr">
        <is>
          <t>5759170</t>
        </is>
      </c>
      <c r="B1893" s="2" t="inlineStr">
        <is>
          <t>WELLINGTON PRATES</t>
        </is>
      </c>
      <c r="C1893" s="2" t="n">
        <v>1965</v>
      </c>
      <c r="D1893" s="2">
        <f>IFERROR(TEXTJOIN(" | ",TRUE,UNIQUE(FILTER(Detalhe_Registro!$C:$C,(Detalhe_Registro!$D:$D=A1893)*(Detalhe_Registro!$E:$E=B1893)*(Detalhe_Registro!$M:$M="SIM")))),"")</f>
        <v/>
      </c>
      <c r="E1893" s="2">
        <f>COUNTIFS(Detalhe_Registro!$D:$D,A1893,Detalhe_Registro!$E:$E,B1893,Detalhe_Registro!$M:$M,"SIM")</f>
        <v/>
      </c>
      <c r="F1893" s="2">
        <f>IFERROR(MAXIFS(Detalhe_Registro!$N:$N,Detalhe_Registro!$D:$D,A1893,Detalhe_Registro!$E:$E,B1893,Detalhe_Registro!$M:$M,"SIM"),0)</f>
        <v/>
      </c>
      <c r="G1893" s="2">
        <f>IFERROR(AVERAGEIFS(Detalhe_Registro!$N:$N,Detalhe_Registro!$D:$D,A1893,Detalhe_Registro!$E:$E,B1893,Detalhe_Registro!$M:$M,"SIM"),0)</f>
        <v/>
      </c>
      <c r="H1893" s="2">
        <f>SUMIFS(Detalhe_Registro!$F:$F,Detalhe_Registro!$D:$D,A1893,Detalhe_Registro!$E:$E,B1893,Detalhe_Registro!$M:$M,"SIM")</f>
        <v/>
      </c>
      <c r="I1893" s="2">
        <f>SUMIFS(Detalhe_Registro!$G:$G,Detalhe_Registro!$D:$D,A1893,Detalhe_Registro!$E:$E,B1893,Detalhe_Registro!$M:$M,"SIM")</f>
        <v/>
      </c>
      <c r="J1893" s="2">
        <f>IF(F1893&lt;Premissas!$B$8,"&lt; 1,00",IF(F1893&lt;Premissas!$B$9,"1,00 – 1,19",IF(F1893&lt;Premissas!$B$10,"1,20 – 1,39",IF(F1893&lt;Premissas!$B$11,"1,40 – 1,59",IF(F1893&lt;Premissas!$B$12,"1,60 – 1,99","≥ 2,00")))))</f>
        <v/>
      </c>
      <c r="K1893" s="5">
        <f>IF(F1893&lt;Premissas!$B$8,Premissas!$B$13,IF(F1893&lt;Premissas!$B$9,Premissas!$B$14,IF(F1893&lt;Premissas!$B$10,Premissas!$B$15,IF(F1893&lt;Premissas!$B$11,Premissas!$B$16,IF(F1893&lt;Premissas!$B$12,Premissas!$B$17,Premissas!$B$18)))))</f>
        <v/>
      </c>
      <c r="L1893" s="5">
        <f>K1893/Premissas!$B$4</f>
        <v/>
      </c>
      <c r="M1893" s="2">
        <f>IF(K1893=Premissas!$B$18,"SIM","NÃO")</f>
        <v/>
      </c>
    </row>
    <row r="1894">
      <c r="A1894" s="2" t="inlineStr">
        <is>
          <t>5535344</t>
        </is>
      </c>
      <c r="B1894" s="2" t="inlineStr">
        <is>
          <t>WESLEY ALVES DE OLIVEIRA</t>
        </is>
      </c>
      <c r="C1894" s="2" t="n">
        <v>1965</v>
      </c>
      <c r="D1894" s="2">
        <f>IFERROR(TEXTJOIN(" | ",TRUE,UNIQUE(FILTER(Detalhe_Registro!$C:$C,(Detalhe_Registro!$D:$D=A1894)*(Detalhe_Registro!$E:$E=B1894)*(Detalhe_Registro!$M:$M="SIM")))),"")</f>
        <v/>
      </c>
      <c r="E1894" s="2">
        <f>COUNTIFS(Detalhe_Registro!$D:$D,A1894,Detalhe_Registro!$E:$E,B1894,Detalhe_Registro!$M:$M,"SIM")</f>
        <v/>
      </c>
      <c r="F1894" s="2">
        <f>IFERROR(MAXIFS(Detalhe_Registro!$N:$N,Detalhe_Registro!$D:$D,A1894,Detalhe_Registro!$E:$E,B1894,Detalhe_Registro!$M:$M,"SIM"),0)</f>
        <v/>
      </c>
      <c r="G1894" s="2">
        <f>IFERROR(AVERAGEIFS(Detalhe_Registro!$N:$N,Detalhe_Registro!$D:$D,A1894,Detalhe_Registro!$E:$E,B1894,Detalhe_Registro!$M:$M,"SIM"),0)</f>
        <v/>
      </c>
      <c r="H1894" s="2">
        <f>SUMIFS(Detalhe_Registro!$F:$F,Detalhe_Registro!$D:$D,A1894,Detalhe_Registro!$E:$E,B1894,Detalhe_Registro!$M:$M,"SIM")</f>
        <v/>
      </c>
      <c r="I1894" s="2">
        <f>SUMIFS(Detalhe_Registro!$G:$G,Detalhe_Registro!$D:$D,A1894,Detalhe_Registro!$E:$E,B1894,Detalhe_Registro!$M:$M,"SIM")</f>
        <v/>
      </c>
      <c r="J1894" s="2">
        <f>IF(F1894&lt;Premissas!$B$8,"&lt; 1,00",IF(F1894&lt;Premissas!$B$9,"1,00 – 1,19",IF(F1894&lt;Premissas!$B$10,"1,20 – 1,39",IF(F1894&lt;Premissas!$B$11,"1,40 – 1,59",IF(F1894&lt;Premissas!$B$12,"1,60 – 1,99","≥ 2,00")))))</f>
        <v/>
      </c>
      <c r="K1894" s="5">
        <f>IF(F1894&lt;Premissas!$B$8,Premissas!$B$13,IF(F1894&lt;Premissas!$B$9,Premissas!$B$14,IF(F1894&lt;Premissas!$B$10,Premissas!$B$15,IF(F1894&lt;Premissas!$B$11,Premissas!$B$16,IF(F1894&lt;Premissas!$B$12,Premissas!$B$17,Premissas!$B$18)))))</f>
        <v/>
      </c>
      <c r="L1894" s="5">
        <f>K1894/Premissas!$B$4</f>
        <v/>
      </c>
      <c r="M1894" s="2">
        <f>IF(K1894=Premissas!$B$18,"SIM","NÃO")</f>
        <v/>
      </c>
    </row>
    <row r="1895">
      <c r="A1895" s="2" t="inlineStr">
        <is>
          <t>4979559</t>
        </is>
      </c>
      <c r="B1895" s="2" t="inlineStr">
        <is>
          <t>WILLIAM DOS SANTOS CAETANO</t>
        </is>
      </c>
      <c r="C1895" s="2" t="n">
        <v>1965</v>
      </c>
      <c r="D1895" s="2">
        <f>IFERROR(TEXTJOIN(" | ",TRUE,UNIQUE(FILTER(Detalhe_Registro!$C:$C,(Detalhe_Registro!$D:$D=A1895)*(Detalhe_Registro!$E:$E=B1895)*(Detalhe_Registro!$M:$M="SIM")))),"")</f>
        <v/>
      </c>
      <c r="E1895" s="2">
        <f>COUNTIFS(Detalhe_Registro!$D:$D,A1895,Detalhe_Registro!$E:$E,B1895,Detalhe_Registro!$M:$M,"SIM")</f>
        <v/>
      </c>
      <c r="F1895" s="2">
        <f>IFERROR(MAXIFS(Detalhe_Registro!$N:$N,Detalhe_Registro!$D:$D,A1895,Detalhe_Registro!$E:$E,B1895,Detalhe_Registro!$M:$M,"SIM"),0)</f>
        <v/>
      </c>
      <c r="G1895" s="2">
        <f>IFERROR(AVERAGEIFS(Detalhe_Registro!$N:$N,Detalhe_Registro!$D:$D,A1895,Detalhe_Registro!$E:$E,B1895,Detalhe_Registro!$M:$M,"SIM"),0)</f>
        <v/>
      </c>
      <c r="H1895" s="2">
        <f>SUMIFS(Detalhe_Registro!$F:$F,Detalhe_Registro!$D:$D,A1895,Detalhe_Registro!$E:$E,B1895,Detalhe_Registro!$M:$M,"SIM")</f>
        <v/>
      </c>
      <c r="I1895" s="2">
        <f>SUMIFS(Detalhe_Registro!$G:$G,Detalhe_Registro!$D:$D,A1895,Detalhe_Registro!$E:$E,B1895,Detalhe_Registro!$M:$M,"SIM")</f>
        <v/>
      </c>
      <c r="J1895" s="2">
        <f>IF(F1895&lt;Premissas!$B$8,"&lt; 1,00",IF(F1895&lt;Premissas!$B$9,"1,00 – 1,19",IF(F1895&lt;Premissas!$B$10,"1,20 – 1,39",IF(F1895&lt;Premissas!$B$11,"1,40 – 1,59",IF(F1895&lt;Premissas!$B$12,"1,60 – 1,99","≥ 2,00")))))</f>
        <v/>
      </c>
      <c r="K1895" s="5">
        <f>IF(F1895&lt;Premissas!$B$8,Premissas!$B$13,IF(F1895&lt;Premissas!$B$9,Premissas!$B$14,IF(F1895&lt;Premissas!$B$10,Premissas!$B$15,IF(F1895&lt;Premissas!$B$11,Premissas!$B$16,IF(F1895&lt;Premissas!$B$12,Premissas!$B$17,Premissas!$B$18)))))</f>
        <v/>
      </c>
      <c r="L1895" s="5">
        <f>K1895/Premissas!$B$4</f>
        <v/>
      </c>
      <c r="M1895" s="2">
        <f>IF(K1895=Premissas!$B$18,"SIM","NÃO")</f>
        <v/>
      </c>
    </row>
    <row r="1896">
      <c r="A1896" s="2" t="inlineStr">
        <is>
          <t>5833280</t>
        </is>
      </c>
      <c r="B1896" s="2" t="inlineStr">
        <is>
          <t>WILLIAN GOMES</t>
        </is>
      </c>
      <c r="C1896" s="2" t="n">
        <v>1965</v>
      </c>
      <c r="D1896" s="2">
        <f>IFERROR(TEXTJOIN(" | ",TRUE,UNIQUE(FILTER(Detalhe_Registro!$C:$C,(Detalhe_Registro!$D:$D=A1896)*(Detalhe_Registro!$E:$E=B1896)*(Detalhe_Registro!$M:$M="SIM")))),"")</f>
        <v/>
      </c>
      <c r="E1896" s="2">
        <f>COUNTIFS(Detalhe_Registro!$D:$D,A1896,Detalhe_Registro!$E:$E,B1896,Detalhe_Registro!$M:$M,"SIM")</f>
        <v/>
      </c>
      <c r="F1896" s="2">
        <f>IFERROR(MAXIFS(Detalhe_Registro!$N:$N,Detalhe_Registro!$D:$D,A1896,Detalhe_Registro!$E:$E,B1896,Detalhe_Registro!$M:$M,"SIM"),0)</f>
        <v/>
      </c>
      <c r="G1896" s="2">
        <f>IFERROR(AVERAGEIFS(Detalhe_Registro!$N:$N,Detalhe_Registro!$D:$D,A1896,Detalhe_Registro!$E:$E,B1896,Detalhe_Registro!$M:$M,"SIM"),0)</f>
        <v/>
      </c>
      <c r="H1896" s="2">
        <f>SUMIFS(Detalhe_Registro!$F:$F,Detalhe_Registro!$D:$D,A1896,Detalhe_Registro!$E:$E,B1896,Detalhe_Registro!$M:$M,"SIM")</f>
        <v/>
      </c>
      <c r="I1896" s="2">
        <f>SUMIFS(Detalhe_Registro!$G:$G,Detalhe_Registro!$D:$D,A1896,Detalhe_Registro!$E:$E,B1896,Detalhe_Registro!$M:$M,"SIM")</f>
        <v/>
      </c>
      <c r="J1896" s="2">
        <f>IF(F1896&lt;Premissas!$B$8,"&lt; 1,00",IF(F1896&lt;Premissas!$B$9,"1,00 – 1,19",IF(F1896&lt;Premissas!$B$10,"1,20 – 1,39",IF(F1896&lt;Premissas!$B$11,"1,40 – 1,59",IF(F1896&lt;Premissas!$B$12,"1,60 – 1,99","≥ 2,00")))))</f>
        <v/>
      </c>
      <c r="K1896" s="5">
        <f>IF(F1896&lt;Premissas!$B$8,Premissas!$B$13,IF(F1896&lt;Premissas!$B$9,Premissas!$B$14,IF(F1896&lt;Premissas!$B$10,Premissas!$B$15,IF(F1896&lt;Premissas!$B$11,Premissas!$B$16,IF(F1896&lt;Premissas!$B$12,Premissas!$B$17,Premissas!$B$18)))))</f>
        <v/>
      </c>
      <c r="L1896" s="5">
        <f>K1896/Premissas!$B$4</f>
        <v/>
      </c>
      <c r="M1896" s="2">
        <f>IF(K1896=Premissas!$B$18,"SIM","NÃO")</f>
        <v/>
      </c>
    </row>
    <row r="1897">
      <c r="A1897" s="2" t="inlineStr">
        <is>
          <t>5567238</t>
        </is>
      </c>
      <c r="B1897" s="2" t="inlineStr">
        <is>
          <t>WILMAR SERGIO</t>
        </is>
      </c>
      <c r="C1897" s="2" t="n">
        <v>1965</v>
      </c>
      <c r="D1897" s="2">
        <f>IFERROR(TEXTJOIN(" | ",TRUE,UNIQUE(FILTER(Detalhe_Registro!$C:$C,(Detalhe_Registro!$D:$D=A1897)*(Detalhe_Registro!$E:$E=B1897)*(Detalhe_Registro!$M:$M="SIM")))),"")</f>
        <v/>
      </c>
      <c r="E1897" s="2">
        <f>COUNTIFS(Detalhe_Registro!$D:$D,A1897,Detalhe_Registro!$E:$E,B1897,Detalhe_Registro!$M:$M,"SIM")</f>
        <v/>
      </c>
      <c r="F1897" s="2">
        <f>IFERROR(MAXIFS(Detalhe_Registro!$N:$N,Detalhe_Registro!$D:$D,A1897,Detalhe_Registro!$E:$E,B1897,Detalhe_Registro!$M:$M,"SIM"),0)</f>
        <v/>
      </c>
      <c r="G1897" s="2">
        <f>IFERROR(AVERAGEIFS(Detalhe_Registro!$N:$N,Detalhe_Registro!$D:$D,A1897,Detalhe_Registro!$E:$E,B1897,Detalhe_Registro!$M:$M,"SIM"),0)</f>
        <v/>
      </c>
      <c r="H1897" s="2">
        <f>SUMIFS(Detalhe_Registro!$F:$F,Detalhe_Registro!$D:$D,A1897,Detalhe_Registro!$E:$E,B1897,Detalhe_Registro!$M:$M,"SIM")</f>
        <v/>
      </c>
      <c r="I1897" s="2">
        <f>SUMIFS(Detalhe_Registro!$G:$G,Detalhe_Registro!$D:$D,A1897,Detalhe_Registro!$E:$E,B1897,Detalhe_Registro!$M:$M,"SIM")</f>
        <v/>
      </c>
      <c r="J1897" s="2">
        <f>IF(F1897&lt;Premissas!$B$8,"&lt; 1,00",IF(F1897&lt;Premissas!$B$9,"1,00 – 1,19",IF(F1897&lt;Premissas!$B$10,"1,20 – 1,39",IF(F1897&lt;Premissas!$B$11,"1,40 – 1,59",IF(F1897&lt;Premissas!$B$12,"1,60 – 1,99","≥ 2,00")))))</f>
        <v/>
      </c>
      <c r="K1897" s="5">
        <f>IF(F1897&lt;Premissas!$B$8,Premissas!$B$13,IF(F1897&lt;Premissas!$B$9,Premissas!$B$14,IF(F1897&lt;Premissas!$B$10,Premissas!$B$15,IF(F1897&lt;Premissas!$B$11,Premissas!$B$16,IF(F1897&lt;Premissas!$B$12,Premissas!$B$17,Premissas!$B$18)))))</f>
        <v/>
      </c>
      <c r="L1897" s="5">
        <f>K1897/Premissas!$B$4</f>
        <v/>
      </c>
      <c r="M1897" s="2">
        <f>IF(K1897=Premissas!$B$18,"SIM","NÃO")</f>
        <v/>
      </c>
    </row>
    <row r="1898">
      <c r="A1898" s="2" t="inlineStr">
        <is>
          <t>5408296</t>
        </is>
      </c>
      <c r="B1898" s="2" t="inlineStr">
        <is>
          <t>Wagner Ruffo Benedito</t>
        </is>
      </c>
      <c r="C1898" s="2" t="n">
        <v>1965</v>
      </c>
      <c r="D1898" s="2">
        <f>IFERROR(TEXTJOIN(" | ",TRUE,UNIQUE(FILTER(Detalhe_Registro!$C:$C,(Detalhe_Registro!$D:$D=A1898)*(Detalhe_Registro!$E:$E=B1898)*(Detalhe_Registro!$M:$M="SIM")))),"")</f>
        <v/>
      </c>
      <c r="E1898" s="2">
        <f>COUNTIFS(Detalhe_Registro!$D:$D,A1898,Detalhe_Registro!$E:$E,B1898,Detalhe_Registro!$M:$M,"SIM")</f>
        <v/>
      </c>
      <c r="F1898" s="2">
        <f>IFERROR(MAXIFS(Detalhe_Registro!$N:$N,Detalhe_Registro!$D:$D,A1898,Detalhe_Registro!$E:$E,B1898,Detalhe_Registro!$M:$M,"SIM"),0)</f>
        <v/>
      </c>
      <c r="G1898" s="2">
        <f>IFERROR(AVERAGEIFS(Detalhe_Registro!$N:$N,Detalhe_Registro!$D:$D,A1898,Detalhe_Registro!$E:$E,B1898,Detalhe_Registro!$M:$M,"SIM"),0)</f>
        <v/>
      </c>
      <c r="H1898" s="2">
        <f>SUMIFS(Detalhe_Registro!$F:$F,Detalhe_Registro!$D:$D,A1898,Detalhe_Registro!$E:$E,B1898,Detalhe_Registro!$M:$M,"SIM")</f>
        <v/>
      </c>
      <c r="I1898" s="2">
        <f>SUMIFS(Detalhe_Registro!$G:$G,Detalhe_Registro!$D:$D,A1898,Detalhe_Registro!$E:$E,B1898,Detalhe_Registro!$M:$M,"SIM")</f>
        <v/>
      </c>
      <c r="J1898" s="2">
        <f>IF(F1898&lt;Premissas!$B$8,"&lt; 1,00",IF(F1898&lt;Premissas!$B$9,"1,00 – 1,19",IF(F1898&lt;Premissas!$B$10,"1,20 – 1,39",IF(F1898&lt;Premissas!$B$11,"1,40 – 1,59",IF(F1898&lt;Premissas!$B$12,"1,60 – 1,99","≥ 2,00")))))</f>
        <v/>
      </c>
      <c r="K1898" s="5">
        <f>IF(F1898&lt;Premissas!$B$8,Premissas!$B$13,IF(F1898&lt;Premissas!$B$9,Premissas!$B$14,IF(F1898&lt;Premissas!$B$10,Premissas!$B$15,IF(F1898&lt;Premissas!$B$11,Premissas!$B$16,IF(F1898&lt;Premissas!$B$12,Premissas!$B$17,Premissas!$B$18)))))</f>
        <v/>
      </c>
      <c r="L1898" s="5">
        <f>K1898/Premissas!$B$4</f>
        <v/>
      </c>
      <c r="M1898" s="2">
        <f>IF(K1898=Premissas!$B$18,"SIM","NÃO")</f>
        <v/>
      </c>
    </row>
    <row r="1899">
      <c r="A1899" s="2" t="inlineStr">
        <is>
          <t>590764</t>
        </is>
      </c>
      <c r="B1899" s="2" t="inlineStr">
        <is>
          <t>Walber Gleithon Bezerra Da Silva</t>
        </is>
      </c>
      <c r="C1899" s="2" t="n">
        <v>1965</v>
      </c>
      <c r="D1899" s="2">
        <f>IFERROR(TEXTJOIN(" | ",TRUE,UNIQUE(FILTER(Detalhe_Registro!$C:$C,(Detalhe_Registro!$D:$D=A1899)*(Detalhe_Registro!$E:$E=B1899)*(Detalhe_Registro!$M:$M="SIM")))),"")</f>
        <v/>
      </c>
      <c r="E1899" s="2">
        <f>COUNTIFS(Detalhe_Registro!$D:$D,A1899,Detalhe_Registro!$E:$E,B1899,Detalhe_Registro!$M:$M,"SIM")</f>
        <v/>
      </c>
      <c r="F1899" s="2">
        <f>IFERROR(MAXIFS(Detalhe_Registro!$N:$N,Detalhe_Registro!$D:$D,A1899,Detalhe_Registro!$E:$E,B1899,Detalhe_Registro!$M:$M,"SIM"),0)</f>
        <v/>
      </c>
      <c r="G1899" s="2">
        <f>IFERROR(AVERAGEIFS(Detalhe_Registro!$N:$N,Detalhe_Registro!$D:$D,A1899,Detalhe_Registro!$E:$E,B1899,Detalhe_Registro!$M:$M,"SIM"),0)</f>
        <v/>
      </c>
      <c r="H1899" s="2">
        <f>SUMIFS(Detalhe_Registro!$F:$F,Detalhe_Registro!$D:$D,A1899,Detalhe_Registro!$E:$E,B1899,Detalhe_Registro!$M:$M,"SIM")</f>
        <v/>
      </c>
      <c r="I1899" s="2">
        <f>SUMIFS(Detalhe_Registro!$G:$G,Detalhe_Registro!$D:$D,A1899,Detalhe_Registro!$E:$E,B1899,Detalhe_Registro!$M:$M,"SIM")</f>
        <v/>
      </c>
      <c r="J1899" s="2">
        <f>IF(F1899&lt;Premissas!$B$8,"&lt; 1,00",IF(F1899&lt;Premissas!$B$9,"1,00 – 1,19",IF(F1899&lt;Premissas!$B$10,"1,20 – 1,39",IF(F1899&lt;Premissas!$B$11,"1,40 – 1,59",IF(F1899&lt;Premissas!$B$12,"1,60 – 1,99","≥ 2,00")))))</f>
        <v/>
      </c>
      <c r="K1899" s="5">
        <f>IF(F1899&lt;Premissas!$B$8,Premissas!$B$13,IF(F1899&lt;Premissas!$B$9,Premissas!$B$14,IF(F1899&lt;Premissas!$B$10,Premissas!$B$15,IF(F1899&lt;Premissas!$B$11,Premissas!$B$16,IF(F1899&lt;Premissas!$B$12,Premissas!$B$17,Premissas!$B$18)))))</f>
        <v/>
      </c>
      <c r="L1899" s="5">
        <f>K1899/Premissas!$B$4</f>
        <v/>
      </c>
      <c r="M1899" s="2">
        <f>IF(K1899=Premissas!$B$18,"SIM","NÃO")</f>
        <v/>
      </c>
    </row>
    <row r="1900">
      <c r="A1900" s="2" t="inlineStr">
        <is>
          <t>6028454</t>
        </is>
      </c>
      <c r="B1900" s="2" t="inlineStr">
        <is>
          <t>Wallace De Souza Oliveira</t>
        </is>
      </c>
      <c r="C1900" s="2" t="n">
        <v>1965</v>
      </c>
      <c r="D1900" s="2">
        <f>IFERROR(TEXTJOIN(" | ",TRUE,UNIQUE(FILTER(Detalhe_Registro!$C:$C,(Detalhe_Registro!$D:$D=A1900)*(Detalhe_Registro!$E:$E=B1900)*(Detalhe_Registro!$M:$M="SIM")))),"")</f>
        <v/>
      </c>
      <c r="E1900" s="2">
        <f>COUNTIFS(Detalhe_Registro!$D:$D,A1900,Detalhe_Registro!$E:$E,B1900,Detalhe_Registro!$M:$M,"SIM")</f>
        <v/>
      </c>
      <c r="F1900" s="2">
        <f>IFERROR(MAXIFS(Detalhe_Registro!$N:$N,Detalhe_Registro!$D:$D,A1900,Detalhe_Registro!$E:$E,B1900,Detalhe_Registro!$M:$M,"SIM"),0)</f>
        <v/>
      </c>
      <c r="G1900" s="2">
        <f>IFERROR(AVERAGEIFS(Detalhe_Registro!$N:$N,Detalhe_Registro!$D:$D,A1900,Detalhe_Registro!$E:$E,B1900,Detalhe_Registro!$M:$M,"SIM"),0)</f>
        <v/>
      </c>
      <c r="H1900" s="2">
        <f>SUMIFS(Detalhe_Registro!$F:$F,Detalhe_Registro!$D:$D,A1900,Detalhe_Registro!$E:$E,B1900,Detalhe_Registro!$M:$M,"SIM")</f>
        <v/>
      </c>
      <c r="I1900" s="2">
        <f>SUMIFS(Detalhe_Registro!$G:$G,Detalhe_Registro!$D:$D,A1900,Detalhe_Registro!$E:$E,B1900,Detalhe_Registro!$M:$M,"SIM")</f>
        <v/>
      </c>
      <c r="J1900" s="2">
        <f>IF(F1900&lt;Premissas!$B$8,"&lt; 1,00",IF(F1900&lt;Premissas!$B$9,"1,00 – 1,19",IF(F1900&lt;Premissas!$B$10,"1,20 – 1,39",IF(F1900&lt;Premissas!$B$11,"1,40 – 1,59",IF(F1900&lt;Premissas!$B$12,"1,60 – 1,99","≥ 2,00")))))</f>
        <v/>
      </c>
      <c r="K1900" s="5">
        <f>IF(F1900&lt;Premissas!$B$8,Premissas!$B$13,IF(F1900&lt;Premissas!$B$9,Premissas!$B$14,IF(F1900&lt;Premissas!$B$10,Premissas!$B$15,IF(F1900&lt;Premissas!$B$11,Premissas!$B$16,IF(F1900&lt;Premissas!$B$12,Premissas!$B$17,Premissas!$B$18)))))</f>
        <v/>
      </c>
      <c r="L1900" s="5">
        <f>K1900/Premissas!$B$4</f>
        <v/>
      </c>
      <c r="M1900" s="2">
        <f>IF(K1900=Premissas!$B$18,"SIM","NÃO")</f>
        <v/>
      </c>
    </row>
    <row r="1901">
      <c r="A1901" s="2" t="inlineStr">
        <is>
          <t>5997020</t>
        </is>
      </c>
      <c r="B1901" s="2" t="inlineStr">
        <is>
          <t>Welber Alvino Gama</t>
        </is>
      </c>
      <c r="C1901" s="2" t="n">
        <v>1965</v>
      </c>
      <c r="D1901" s="2">
        <f>IFERROR(TEXTJOIN(" | ",TRUE,UNIQUE(FILTER(Detalhe_Registro!$C:$C,(Detalhe_Registro!$D:$D=A1901)*(Detalhe_Registro!$E:$E=B1901)*(Detalhe_Registro!$M:$M="SIM")))),"")</f>
        <v/>
      </c>
      <c r="E1901" s="2">
        <f>COUNTIFS(Detalhe_Registro!$D:$D,A1901,Detalhe_Registro!$E:$E,B1901,Detalhe_Registro!$M:$M,"SIM")</f>
        <v/>
      </c>
      <c r="F1901" s="2">
        <f>IFERROR(MAXIFS(Detalhe_Registro!$N:$N,Detalhe_Registro!$D:$D,A1901,Detalhe_Registro!$E:$E,B1901,Detalhe_Registro!$M:$M,"SIM"),0)</f>
        <v/>
      </c>
      <c r="G1901" s="2">
        <f>IFERROR(AVERAGEIFS(Detalhe_Registro!$N:$N,Detalhe_Registro!$D:$D,A1901,Detalhe_Registro!$E:$E,B1901,Detalhe_Registro!$M:$M,"SIM"),0)</f>
        <v/>
      </c>
      <c r="H1901" s="2">
        <f>SUMIFS(Detalhe_Registro!$F:$F,Detalhe_Registro!$D:$D,A1901,Detalhe_Registro!$E:$E,B1901,Detalhe_Registro!$M:$M,"SIM")</f>
        <v/>
      </c>
      <c r="I1901" s="2">
        <f>SUMIFS(Detalhe_Registro!$G:$G,Detalhe_Registro!$D:$D,A1901,Detalhe_Registro!$E:$E,B1901,Detalhe_Registro!$M:$M,"SIM")</f>
        <v/>
      </c>
      <c r="J1901" s="2">
        <f>IF(F1901&lt;Premissas!$B$8,"&lt; 1,00",IF(F1901&lt;Premissas!$B$9,"1,00 – 1,19",IF(F1901&lt;Premissas!$B$10,"1,20 – 1,39",IF(F1901&lt;Premissas!$B$11,"1,40 – 1,59",IF(F1901&lt;Premissas!$B$12,"1,60 – 1,99","≥ 2,00")))))</f>
        <v/>
      </c>
      <c r="K1901" s="5">
        <f>IF(F1901&lt;Premissas!$B$8,Premissas!$B$13,IF(F1901&lt;Premissas!$B$9,Premissas!$B$14,IF(F1901&lt;Premissas!$B$10,Premissas!$B$15,IF(F1901&lt;Premissas!$B$11,Premissas!$B$16,IF(F1901&lt;Premissas!$B$12,Premissas!$B$17,Premissas!$B$18)))))</f>
        <v/>
      </c>
      <c r="L1901" s="5">
        <f>K1901/Premissas!$B$4</f>
        <v/>
      </c>
      <c r="M1901" s="2">
        <f>IF(K1901=Premissas!$B$18,"SIM","NÃO")</f>
        <v/>
      </c>
    </row>
    <row r="1902">
      <c r="A1902" s="2" t="inlineStr">
        <is>
          <t>171600</t>
        </is>
      </c>
      <c r="B1902" s="2" t="inlineStr">
        <is>
          <t>Wellington Inacio De Oliveira</t>
        </is>
      </c>
      <c r="C1902" s="2" t="n">
        <v>1965</v>
      </c>
      <c r="D1902" s="2">
        <f>IFERROR(TEXTJOIN(" | ",TRUE,UNIQUE(FILTER(Detalhe_Registro!$C:$C,(Detalhe_Registro!$D:$D=A1902)*(Detalhe_Registro!$E:$E=B1902)*(Detalhe_Registro!$M:$M="SIM")))),"")</f>
        <v/>
      </c>
      <c r="E1902" s="2">
        <f>COUNTIFS(Detalhe_Registro!$D:$D,A1902,Detalhe_Registro!$E:$E,B1902,Detalhe_Registro!$M:$M,"SIM")</f>
        <v/>
      </c>
      <c r="F1902" s="2">
        <f>IFERROR(MAXIFS(Detalhe_Registro!$N:$N,Detalhe_Registro!$D:$D,A1902,Detalhe_Registro!$E:$E,B1902,Detalhe_Registro!$M:$M,"SIM"),0)</f>
        <v/>
      </c>
      <c r="G1902" s="2">
        <f>IFERROR(AVERAGEIFS(Detalhe_Registro!$N:$N,Detalhe_Registro!$D:$D,A1902,Detalhe_Registro!$E:$E,B1902,Detalhe_Registro!$M:$M,"SIM"),0)</f>
        <v/>
      </c>
      <c r="H1902" s="2">
        <f>SUMIFS(Detalhe_Registro!$F:$F,Detalhe_Registro!$D:$D,A1902,Detalhe_Registro!$E:$E,B1902,Detalhe_Registro!$M:$M,"SIM")</f>
        <v/>
      </c>
      <c r="I1902" s="2">
        <f>SUMIFS(Detalhe_Registro!$G:$G,Detalhe_Registro!$D:$D,A1902,Detalhe_Registro!$E:$E,B1902,Detalhe_Registro!$M:$M,"SIM")</f>
        <v/>
      </c>
      <c r="J1902" s="2">
        <f>IF(F1902&lt;Premissas!$B$8,"&lt; 1,00",IF(F1902&lt;Premissas!$B$9,"1,00 – 1,19",IF(F1902&lt;Premissas!$B$10,"1,20 – 1,39",IF(F1902&lt;Premissas!$B$11,"1,40 – 1,59",IF(F1902&lt;Premissas!$B$12,"1,60 – 1,99","≥ 2,00")))))</f>
        <v/>
      </c>
      <c r="K1902" s="5">
        <f>IF(F1902&lt;Premissas!$B$8,Premissas!$B$13,IF(F1902&lt;Premissas!$B$9,Premissas!$B$14,IF(F1902&lt;Premissas!$B$10,Premissas!$B$15,IF(F1902&lt;Premissas!$B$11,Premissas!$B$16,IF(F1902&lt;Premissas!$B$12,Premissas!$B$17,Premissas!$B$18)))))</f>
        <v/>
      </c>
      <c r="L1902" s="5">
        <f>K1902/Premissas!$B$4</f>
        <v/>
      </c>
      <c r="M1902" s="2">
        <f>IF(K1902=Premissas!$B$18,"SIM","NÃO")</f>
        <v/>
      </c>
    </row>
    <row r="1903">
      <c r="A1903" s="2" t="inlineStr">
        <is>
          <t>5782490</t>
        </is>
      </c>
      <c r="B1903" s="2" t="inlineStr">
        <is>
          <t>Wesley Correia Gomes</t>
        </is>
      </c>
      <c r="C1903" s="2" t="n">
        <v>1965</v>
      </c>
      <c r="D1903" s="2">
        <f>IFERROR(TEXTJOIN(" | ",TRUE,UNIQUE(FILTER(Detalhe_Registro!$C:$C,(Detalhe_Registro!$D:$D=A1903)*(Detalhe_Registro!$E:$E=B1903)*(Detalhe_Registro!$M:$M="SIM")))),"")</f>
        <v/>
      </c>
      <c r="E1903" s="2">
        <f>COUNTIFS(Detalhe_Registro!$D:$D,A1903,Detalhe_Registro!$E:$E,B1903,Detalhe_Registro!$M:$M,"SIM")</f>
        <v/>
      </c>
      <c r="F1903" s="2">
        <f>IFERROR(MAXIFS(Detalhe_Registro!$N:$N,Detalhe_Registro!$D:$D,A1903,Detalhe_Registro!$E:$E,B1903,Detalhe_Registro!$M:$M,"SIM"),0)</f>
        <v/>
      </c>
      <c r="G1903" s="2">
        <f>IFERROR(AVERAGEIFS(Detalhe_Registro!$N:$N,Detalhe_Registro!$D:$D,A1903,Detalhe_Registro!$E:$E,B1903,Detalhe_Registro!$M:$M,"SIM"),0)</f>
        <v/>
      </c>
      <c r="H1903" s="2">
        <f>SUMIFS(Detalhe_Registro!$F:$F,Detalhe_Registro!$D:$D,A1903,Detalhe_Registro!$E:$E,B1903,Detalhe_Registro!$M:$M,"SIM")</f>
        <v/>
      </c>
      <c r="I1903" s="2">
        <f>SUMIFS(Detalhe_Registro!$G:$G,Detalhe_Registro!$D:$D,A1903,Detalhe_Registro!$E:$E,B1903,Detalhe_Registro!$M:$M,"SIM")</f>
        <v/>
      </c>
      <c r="J1903" s="2">
        <f>IF(F1903&lt;Premissas!$B$8,"&lt; 1,00",IF(F1903&lt;Premissas!$B$9,"1,00 – 1,19",IF(F1903&lt;Premissas!$B$10,"1,20 – 1,39",IF(F1903&lt;Premissas!$B$11,"1,40 – 1,59",IF(F1903&lt;Premissas!$B$12,"1,60 – 1,99","≥ 2,00")))))</f>
        <v/>
      </c>
      <c r="K1903" s="5">
        <f>IF(F1903&lt;Premissas!$B$8,Premissas!$B$13,IF(F1903&lt;Premissas!$B$9,Premissas!$B$14,IF(F1903&lt;Premissas!$B$10,Premissas!$B$15,IF(F1903&lt;Premissas!$B$11,Premissas!$B$16,IF(F1903&lt;Premissas!$B$12,Premissas!$B$17,Premissas!$B$18)))))</f>
        <v/>
      </c>
      <c r="L1903" s="5">
        <f>K1903/Premissas!$B$4</f>
        <v/>
      </c>
      <c r="M1903" s="2">
        <f>IF(K1903=Premissas!$B$18,"SIM","NÃO")</f>
        <v/>
      </c>
    </row>
    <row r="1904">
      <c r="A1904" s="2" t="inlineStr">
        <is>
          <t>5360463</t>
        </is>
      </c>
      <c r="B1904" s="2" t="inlineStr">
        <is>
          <t>Wesley Magalhaes Braga</t>
        </is>
      </c>
      <c r="C1904" s="2" t="n">
        <v>1965</v>
      </c>
      <c r="D1904" s="2">
        <f>IFERROR(TEXTJOIN(" | ",TRUE,UNIQUE(FILTER(Detalhe_Registro!$C:$C,(Detalhe_Registro!$D:$D=A1904)*(Detalhe_Registro!$E:$E=B1904)*(Detalhe_Registro!$M:$M="SIM")))),"")</f>
        <v/>
      </c>
      <c r="E1904" s="2">
        <f>COUNTIFS(Detalhe_Registro!$D:$D,A1904,Detalhe_Registro!$E:$E,B1904,Detalhe_Registro!$M:$M,"SIM")</f>
        <v/>
      </c>
      <c r="F1904" s="2">
        <f>IFERROR(MAXIFS(Detalhe_Registro!$N:$N,Detalhe_Registro!$D:$D,A1904,Detalhe_Registro!$E:$E,B1904,Detalhe_Registro!$M:$M,"SIM"),0)</f>
        <v/>
      </c>
      <c r="G1904" s="2">
        <f>IFERROR(AVERAGEIFS(Detalhe_Registro!$N:$N,Detalhe_Registro!$D:$D,A1904,Detalhe_Registro!$E:$E,B1904,Detalhe_Registro!$M:$M,"SIM"),0)</f>
        <v/>
      </c>
      <c r="H1904" s="2">
        <f>SUMIFS(Detalhe_Registro!$F:$F,Detalhe_Registro!$D:$D,A1904,Detalhe_Registro!$E:$E,B1904,Detalhe_Registro!$M:$M,"SIM")</f>
        <v/>
      </c>
      <c r="I1904" s="2">
        <f>SUMIFS(Detalhe_Registro!$G:$G,Detalhe_Registro!$D:$D,A1904,Detalhe_Registro!$E:$E,B1904,Detalhe_Registro!$M:$M,"SIM")</f>
        <v/>
      </c>
      <c r="J1904" s="2">
        <f>IF(F1904&lt;Premissas!$B$8,"&lt; 1,00",IF(F1904&lt;Premissas!$B$9,"1,00 – 1,19",IF(F1904&lt;Premissas!$B$10,"1,20 – 1,39",IF(F1904&lt;Premissas!$B$11,"1,40 – 1,59",IF(F1904&lt;Premissas!$B$12,"1,60 – 1,99","≥ 2,00")))))</f>
        <v/>
      </c>
      <c r="K1904" s="5">
        <f>IF(F1904&lt;Premissas!$B$8,Premissas!$B$13,IF(F1904&lt;Premissas!$B$9,Premissas!$B$14,IF(F1904&lt;Premissas!$B$10,Premissas!$B$15,IF(F1904&lt;Premissas!$B$11,Premissas!$B$16,IF(F1904&lt;Premissas!$B$12,Premissas!$B$17,Premissas!$B$18)))))</f>
        <v/>
      </c>
      <c r="L1904" s="5">
        <f>K1904/Premissas!$B$4</f>
        <v/>
      </c>
      <c r="M1904" s="2">
        <f>IF(K1904=Premissas!$B$18,"SIM","NÃO")</f>
        <v/>
      </c>
    </row>
    <row r="1905">
      <c r="A1905" s="2" t="inlineStr">
        <is>
          <t>5927234</t>
        </is>
      </c>
      <c r="B1905" s="2" t="inlineStr">
        <is>
          <t>Wilbert Augustin</t>
        </is>
      </c>
      <c r="C1905" s="2" t="n">
        <v>1965</v>
      </c>
      <c r="D1905" s="2">
        <f>IFERROR(TEXTJOIN(" | ",TRUE,UNIQUE(FILTER(Detalhe_Registro!$C:$C,(Detalhe_Registro!$D:$D=A1905)*(Detalhe_Registro!$E:$E=B1905)*(Detalhe_Registro!$M:$M="SIM")))),"")</f>
        <v/>
      </c>
      <c r="E1905" s="2">
        <f>COUNTIFS(Detalhe_Registro!$D:$D,A1905,Detalhe_Registro!$E:$E,B1905,Detalhe_Registro!$M:$M,"SIM")</f>
        <v/>
      </c>
      <c r="F1905" s="2">
        <f>IFERROR(MAXIFS(Detalhe_Registro!$N:$N,Detalhe_Registro!$D:$D,A1905,Detalhe_Registro!$E:$E,B1905,Detalhe_Registro!$M:$M,"SIM"),0)</f>
        <v/>
      </c>
      <c r="G1905" s="2">
        <f>IFERROR(AVERAGEIFS(Detalhe_Registro!$N:$N,Detalhe_Registro!$D:$D,A1905,Detalhe_Registro!$E:$E,B1905,Detalhe_Registro!$M:$M,"SIM"),0)</f>
        <v/>
      </c>
      <c r="H1905" s="2">
        <f>SUMIFS(Detalhe_Registro!$F:$F,Detalhe_Registro!$D:$D,A1905,Detalhe_Registro!$E:$E,B1905,Detalhe_Registro!$M:$M,"SIM")</f>
        <v/>
      </c>
      <c r="I1905" s="2">
        <f>SUMIFS(Detalhe_Registro!$G:$G,Detalhe_Registro!$D:$D,A1905,Detalhe_Registro!$E:$E,B1905,Detalhe_Registro!$M:$M,"SIM")</f>
        <v/>
      </c>
      <c r="J1905" s="2">
        <f>IF(F1905&lt;Premissas!$B$8,"&lt; 1,00",IF(F1905&lt;Premissas!$B$9,"1,00 – 1,19",IF(F1905&lt;Premissas!$B$10,"1,20 – 1,39",IF(F1905&lt;Premissas!$B$11,"1,40 – 1,59",IF(F1905&lt;Premissas!$B$12,"1,60 – 1,99","≥ 2,00")))))</f>
        <v/>
      </c>
      <c r="K1905" s="5">
        <f>IF(F1905&lt;Premissas!$B$8,Premissas!$B$13,IF(F1905&lt;Premissas!$B$9,Premissas!$B$14,IF(F1905&lt;Premissas!$B$10,Premissas!$B$15,IF(F1905&lt;Premissas!$B$11,Premissas!$B$16,IF(F1905&lt;Premissas!$B$12,Premissas!$B$17,Premissas!$B$18)))))</f>
        <v/>
      </c>
      <c r="L1905" s="5">
        <f>K1905/Premissas!$B$4</f>
        <v/>
      </c>
      <c r="M1905" s="2">
        <f>IF(K1905=Premissas!$B$18,"SIM","NÃO")</f>
        <v/>
      </c>
    </row>
    <row r="1906">
      <c r="A1906" s="2" t="inlineStr">
        <is>
          <t>5865522</t>
        </is>
      </c>
      <c r="B1906" s="2" t="inlineStr">
        <is>
          <t>William Matos Correia</t>
        </is>
      </c>
      <c r="C1906" s="2" t="n">
        <v>1965</v>
      </c>
      <c r="D1906" s="2">
        <f>IFERROR(TEXTJOIN(" | ",TRUE,UNIQUE(FILTER(Detalhe_Registro!$C:$C,(Detalhe_Registro!$D:$D=A1906)*(Detalhe_Registro!$E:$E=B1906)*(Detalhe_Registro!$M:$M="SIM")))),"")</f>
        <v/>
      </c>
      <c r="E1906" s="2">
        <f>COUNTIFS(Detalhe_Registro!$D:$D,A1906,Detalhe_Registro!$E:$E,B1906,Detalhe_Registro!$M:$M,"SIM")</f>
        <v/>
      </c>
      <c r="F1906" s="2">
        <f>IFERROR(MAXIFS(Detalhe_Registro!$N:$N,Detalhe_Registro!$D:$D,A1906,Detalhe_Registro!$E:$E,B1906,Detalhe_Registro!$M:$M,"SIM"),0)</f>
        <v/>
      </c>
      <c r="G1906" s="2">
        <f>IFERROR(AVERAGEIFS(Detalhe_Registro!$N:$N,Detalhe_Registro!$D:$D,A1906,Detalhe_Registro!$E:$E,B1906,Detalhe_Registro!$M:$M,"SIM"),0)</f>
        <v/>
      </c>
      <c r="H1906" s="2">
        <f>SUMIFS(Detalhe_Registro!$F:$F,Detalhe_Registro!$D:$D,A1906,Detalhe_Registro!$E:$E,B1906,Detalhe_Registro!$M:$M,"SIM")</f>
        <v/>
      </c>
      <c r="I1906" s="2">
        <f>SUMIFS(Detalhe_Registro!$G:$G,Detalhe_Registro!$D:$D,A1906,Detalhe_Registro!$E:$E,B1906,Detalhe_Registro!$M:$M,"SIM")</f>
        <v/>
      </c>
      <c r="J1906" s="2">
        <f>IF(F1906&lt;Premissas!$B$8,"&lt; 1,00",IF(F1906&lt;Premissas!$B$9,"1,00 – 1,19",IF(F1906&lt;Premissas!$B$10,"1,20 – 1,39",IF(F1906&lt;Premissas!$B$11,"1,40 – 1,59",IF(F1906&lt;Premissas!$B$12,"1,60 – 1,99","≥ 2,00")))))</f>
        <v/>
      </c>
      <c r="K1906" s="5">
        <f>IF(F1906&lt;Premissas!$B$8,Premissas!$B$13,IF(F1906&lt;Premissas!$B$9,Premissas!$B$14,IF(F1906&lt;Premissas!$B$10,Premissas!$B$15,IF(F1906&lt;Premissas!$B$11,Premissas!$B$16,IF(F1906&lt;Premissas!$B$12,Premissas!$B$17,Premissas!$B$18)))))</f>
        <v/>
      </c>
      <c r="L1906" s="5">
        <f>K1906/Premissas!$B$4</f>
        <v/>
      </c>
      <c r="M1906" s="2">
        <f>IF(K1906=Premissas!$B$18,"SIM","NÃO")</f>
        <v/>
      </c>
    </row>
    <row r="1907">
      <c r="A1907" s="2" t="inlineStr">
        <is>
          <t>5628903</t>
        </is>
      </c>
      <c r="B1907" s="2" t="inlineStr">
        <is>
          <t>Willian Kauan Brandao Da Silva</t>
        </is>
      </c>
      <c r="C1907" s="2" t="n">
        <v>1965</v>
      </c>
      <c r="D1907" s="2">
        <f>IFERROR(TEXTJOIN(" | ",TRUE,UNIQUE(FILTER(Detalhe_Registro!$C:$C,(Detalhe_Registro!$D:$D=A1907)*(Detalhe_Registro!$E:$E=B1907)*(Detalhe_Registro!$M:$M="SIM")))),"")</f>
        <v/>
      </c>
      <c r="E1907" s="2">
        <f>COUNTIFS(Detalhe_Registro!$D:$D,A1907,Detalhe_Registro!$E:$E,B1907,Detalhe_Registro!$M:$M,"SIM")</f>
        <v/>
      </c>
      <c r="F1907" s="2">
        <f>IFERROR(MAXIFS(Detalhe_Registro!$N:$N,Detalhe_Registro!$D:$D,A1907,Detalhe_Registro!$E:$E,B1907,Detalhe_Registro!$M:$M,"SIM"),0)</f>
        <v/>
      </c>
      <c r="G1907" s="2">
        <f>IFERROR(AVERAGEIFS(Detalhe_Registro!$N:$N,Detalhe_Registro!$D:$D,A1907,Detalhe_Registro!$E:$E,B1907,Detalhe_Registro!$M:$M,"SIM"),0)</f>
        <v/>
      </c>
      <c r="H1907" s="2">
        <f>SUMIFS(Detalhe_Registro!$F:$F,Detalhe_Registro!$D:$D,A1907,Detalhe_Registro!$E:$E,B1907,Detalhe_Registro!$M:$M,"SIM")</f>
        <v/>
      </c>
      <c r="I1907" s="2">
        <f>SUMIFS(Detalhe_Registro!$G:$G,Detalhe_Registro!$D:$D,A1907,Detalhe_Registro!$E:$E,B1907,Detalhe_Registro!$M:$M,"SIM")</f>
        <v/>
      </c>
      <c r="J1907" s="2">
        <f>IF(F1907&lt;Premissas!$B$8,"&lt; 1,00",IF(F1907&lt;Premissas!$B$9,"1,00 – 1,19",IF(F1907&lt;Premissas!$B$10,"1,20 – 1,39",IF(F1907&lt;Premissas!$B$11,"1,40 – 1,59",IF(F1907&lt;Premissas!$B$12,"1,60 – 1,99","≥ 2,00")))))</f>
        <v/>
      </c>
      <c r="K1907" s="5">
        <f>IF(F1907&lt;Premissas!$B$8,Premissas!$B$13,IF(F1907&lt;Premissas!$B$9,Premissas!$B$14,IF(F1907&lt;Premissas!$B$10,Premissas!$B$15,IF(F1907&lt;Premissas!$B$11,Premissas!$B$16,IF(F1907&lt;Premissas!$B$12,Premissas!$B$17,Premissas!$B$18)))))</f>
        <v/>
      </c>
      <c r="L1907" s="5">
        <f>K1907/Premissas!$B$4</f>
        <v/>
      </c>
      <c r="M1907" s="2">
        <f>IF(K1907=Premissas!$B$18,"SIM","NÃO")</f>
        <v/>
      </c>
    </row>
    <row r="1908">
      <c r="A1908" s="2" t="inlineStr">
        <is>
          <t>5358450</t>
        </is>
      </c>
      <c r="B1908" s="2" t="inlineStr">
        <is>
          <t>Willians Xavier Da Silva</t>
        </is>
      </c>
      <c r="C1908" s="2" t="n">
        <v>1965</v>
      </c>
      <c r="D1908" s="2">
        <f>IFERROR(TEXTJOIN(" | ",TRUE,UNIQUE(FILTER(Detalhe_Registro!$C:$C,(Detalhe_Registro!$D:$D=A1908)*(Detalhe_Registro!$E:$E=B1908)*(Detalhe_Registro!$M:$M="SIM")))),"")</f>
        <v/>
      </c>
      <c r="E1908" s="2">
        <f>COUNTIFS(Detalhe_Registro!$D:$D,A1908,Detalhe_Registro!$E:$E,B1908,Detalhe_Registro!$M:$M,"SIM")</f>
        <v/>
      </c>
      <c r="F1908" s="2">
        <f>IFERROR(MAXIFS(Detalhe_Registro!$N:$N,Detalhe_Registro!$D:$D,A1908,Detalhe_Registro!$E:$E,B1908,Detalhe_Registro!$M:$M,"SIM"),0)</f>
        <v/>
      </c>
      <c r="G1908" s="2">
        <f>IFERROR(AVERAGEIFS(Detalhe_Registro!$N:$N,Detalhe_Registro!$D:$D,A1908,Detalhe_Registro!$E:$E,B1908,Detalhe_Registro!$M:$M,"SIM"),0)</f>
        <v/>
      </c>
      <c r="H1908" s="2">
        <f>SUMIFS(Detalhe_Registro!$F:$F,Detalhe_Registro!$D:$D,A1908,Detalhe_Registro!$E:$E,B1908,Detalhe_Registro!$M:$M,"SIM")</f>
        <v/>
      </c>
      <c r="I1908" s="2">
        <f>SUMIFS(Detalhe_Registro!$G:$G,Detalhe_Registro!$D:$D,A1908,Detalhe_Registro!$E:$E,B1908,Detalhe_Registro!$M:$M,"SIM")</f>
        <v/>
      </c>
      <c r="J1908" s="2">
        <f>IF(F1908&lt;Premissas!$B$8,"&lt; 1,00",IF(F1908&lt;Premissas!$B$9,"1,00 – 1,19",IF(F1908&lt;Premissas!$B$10,"1,20 – 1,39",IF(F1908&lt;Premissas!$B$11,"1,40 – 1,59",IF(F1908&lt;Premissas!$B$12,"1,60 – 1,99","≥ 2,00")))))</f>
        <v/>
      </c>
      <c r="K1908" s="5">
        <f>IF(F1908&lt;Premissas!$B$8,Premissas!$B$13,IF(F1908&lt;Premissas!$B$9,Premissas!$B$14,IF(F1908&lt;Premissas!$B$10,Premissas!$B$15,IF(F1908&lt;Premissas!$B$11,Premissas!$B$16,IF(F1908&lt;Premissas!$B$12,Premissas!$B$17,Premissas!$B$18)))))</f>
        <v/>
      </c>
      <c r="L1908" s="5">
        <f>K1908/Premissas!$B$4</f>
        <v/>
      </c>
      <c r="M1908" s="2">
        <f>IF(K1908=Premissas!$B$18,"SIM","NÃO")</f>
        <v/>
      </c>
    </row>
    <row r="1909">
      <c r="A1909" s="2" t="inlineStr">
        <is>
          <t>299050</t>
        </is>
      </c>
      <c r="B1909" s="2" t="inlineStr">
        <is>
          <t>ADRIANO PONTES GOMES</t>
        </is>
      </c>
      <c r="C1909" s="2" t="n">
        <v>1974</v>
      </c>
      <c r="D1909" s="2">
        <f>IFERROR(TEXTJOIN(" | ",TRUE,UNIQUE(FILTER(Detalhe_Registro!$C:$C,(Detalhe_Registro!$D:$D=A1909)*(Detalhe_Registro!$E:$E=B1909)*(Detalhe_Registro!$M:$M="SIM")))),"")</f>
        <v/>
      </c>
      <c r="E1909" s="2">
        <f>COUNTIFS(Detalhe_Registro!$D:$D,A1909,Detalhe_Registro!$E:$E,B1909,Detalhe_Registro!$M:$M,"SIM")</f>
        <v/>
      </c>
      <c r="F1909" s="2">
        <f>IFERROR(MAXIFS(Detalhe_Registro!$N:$N,Detalhe_Registro!$D:$D,A1909,Detalhe_Registro!$E:$E,B1909,Detalhe_Registro!$M:$M,"SIM"),0)</f>
        <v/>
      </c>
      <c r="G1909" s="2">
        <f>IFERROR(AVERAGEIFS(Detalhe_Registro!$N:$N,Detalhe_Registro!$D:$D,A1909,Detalhe_Registro!$E:$E,B1909,Detalhe_Registro!$M:$M,"SIM"),0)</f>
        <v/>
      </c>
      <c r="H1909" s="2">
        <f>SUMIFS(Detalhe_Registro!$F:$F,Detalhe_Registro!$D:$D,A1909,Detalhe_Registro!$E:$E,B1909,Detalhe_Registro!$M:$M,"SIM")</f>
        <v/>
      </c>
      <c r="I1909" s="2">
        <f>SUMIFS(Detalhe_Registro!$G:$G,Detalhe_Registro!$D:$D,A1909,Detalhe_Registro!$E:$E,B1909,Detalhe_Registro!$M:$M,"SIM")</f>
        <v/>
      </c>
      <c r="J1909" s="2">
        <f>IF(F1909&lt;Premissas!$B$8,"&lt; 1,00",IF(F1909&lt;Premissas!$B$9,"1,00 – 1,19",IF(F1909&lt;Premissas!$B$10,"1,20 – 1,39",IF(F1909&lt;Premissas!$B$11,"1,40 – 1,59",IF(F1909&lt;Premissas!$B$12,"1,60 – 1,99","≥ 2,00")))))</f>
        <v/>
      </c>
      <c r="K1909" s="5">
        <f>IF(F1909&lt;Premissas!$B$8,Premissas!$B$13,IF(F1909&lt;Premissas!$B$9,Premissas!$B$14,IF(F1909&lt;Premissas!$B$10,Premissas!$B$15,IF(F1909&lt;Premissas!$B$11,Premissas!$B$16,IF(F1909&lt;Premissas!$B$12,Premissas!$B$17,Premissas!$B$18)))))</f>
        <v/>
      </c>
      <c r="L1909" s="5">
        <f>K1909/Premissas!$B$4</f>
        <v/>
      </c>
      <c r="M1909" s="2">
        <f>IF(K1909=Premissas!$B$18,"SIM","NÃO")</f>
        <v/>
      </c>
    </row>
    <row r="1910">
      <c r="A1910" s="2" t="n">
        <v>143573</v>
      </c>
      <c r="B1910" s="2" t="inlineStr">
        <is>
          <t>ALEXANDRE GLEYSON GOMES TEIXEIRA</t>
        </is>
      </c>
      <c r="C1910" s="2" t="n">
        <v>1974</v>
      </c>
      <c r="D1910" s="2">
        <f>IFERROR(TEXTJOIN(" | ",TRUE,UNIQUE(FILTER(Detalhe_Registro!$C:$C,(Detalhe_Registro!$D:$D=A1910)*(Detalhe_Registro!$E:$E=B1910)*(Detalhe_Registro!$M:$M="SIM")))),"")</f>
        <v/>
      </c>
      <c r="E1910" s="2">
        <f>COUNTIFS(Detalhe_Registro!$D:$D,A1910,Detalhe_Registro!$E:$E,B1910,Detalhe_Registro!$M:$M,"SIM")</f>
        <v/>
      </c>
      <c r="F1910" s="2">
        <f>IFERROR(MAXIFS(Detalhe_Registro!$N:$N,Detalhe_Registro!$D:$D,A1910,Detalhe_Registro!$E:$E,B1910,Detalhe_Registro!$M:$M,"SIM"),0)</f>
        <v/>
      </c>
      <c r="G1910" s="2">
        <f>IFERROR(AVERAGEIFS(Detalhe_Registro!$N:$N,Detalhe_Registro!$D:$D,A1910,Detalhe_Registro!$E:$E,B1910,Detalhe_Registro!$M:$M,"SIM"),0)</f>
        <v/>
      </c>
      <c r="H1910" s="2">
        <f>SUMIFS(Detalhe_Registro!$F:$F,Detalhe_Registro!$D:$D,A1910,Detalhe_Registro!$E:$E,B1910,Detalhe_Registro!$M:$M,"SIM")</f>
        <v/>
      </c>
      <c r="I1910" s="2">
        <f>SUMIFS(Detalhe_Registro!$G:$G,Detalhe_Registro!$D:$D,A1910,Detalhe_Registro!$E:$E,B1910,Detalhe_Registro!$M:$M,"SIM")</f>
        <v/>
      </c>
      <c r="J1910" s="2">
        <f>IF(F1910&lt;Premissas!$B$8,"&lt; 1,00",IF(F1910&lt;Premissas!$B$9,"1,00 – 1,19",IF(F1910&lt;Premissas!$B$10,"1,20 – 1,39",IF(F1910&lt;Premissas!$B$11,"1,40 – 1,59",IF(F1910&lt;Premissas!$B$12,"1,60 – 1,99","≥ 2,00")))))</f>
        <v/>
      </c>
      <c r="K1910" s="5">
        <f>IF(F1910&lt;Premissas!$B$8,Premissas!$B$13,IF(F1910&lt;Premissas!$B$9,Premissas!$B$14,IF(F1910&lt;Premissas!$B$10,Premissas!$B$15,IF(F1910&lt;Premissas!$B$11,Premissas!$B$16,IF(F1910&lt;Premissas!$B$12,Premissas!$B$17,Premissas!$B$18)))))</f>
        <v/>
      </c>
      <c r="L1910" s="5">
        <f>K1910/Premissas!$B$4</f>
        <v/>
      </c>
      <c r="M1910" s="2">
        <f>IF(K1910=Premissas!$B$18,"SIM","NÃO")</f>
        <v/>
      </c>
    </row>
    <row r="1911">
      <c r="A1911" s="2" t="n">
        <v>286911</v>
      </c>
      <c r="B1911" s="2" t="inlineStr">
        <is>
          <t>ANTONIO CARLOS DOS SANTOS SOUZA</t>
        </is>
      </c>
      <c r="C1911" s="2" t="n">
        <v>1974</v>
      </c>
      <c r="D1911" s="2">
        <f>IFERROR(TEXTJOIN(" | ",TRUE,UNIQUE(FILTER(Detalhe_Registro!$C:$C,(Detalhe_Registro!$D:$D=A1911)*(Detalhe_Registro!$E:$E=B1911)*(Detalhe_Registro!$M:$M="SIM")))),"")</f>
        <v/>
      </c>
      <c r="E1911" s="2">
        <f>COUNTIFS(Detalhe_Registro!$D:$D,A1911,Detalhe_Registro!$E:$E,B1911,Detalhe_Registro!$M:$M,"SIM")</f>
        <v/>
      </c>
      <c r="F1911" s="2">
        <f>IFERROR(MAXIFS(Detalhe_Registro!$N:$N,Detalhe_Registro!$D:$D,A1911,Detalhe_Registro!$E:$E,B1911,Detalhe_Registro!$M:$M,"SIM"),0)</f>
        <v/>
      </c>
      <c r="G1911" s="2">
        <f>IFERROR(AVERAGEIFS(Detalhe_Registro!$N:$N,Detalhe_Registro!$D:$D,A1911,Detalhe_Registro!$E:$E,B1911,Detalhe_Registro!$M:$M,"SIM"),0)</f>
        <v/>
      </c>
      <c r="H1911" s="2">
        <f>SUMIFS(Detalhe_Registro!$F:$F,Detalhe_Registro!$D:$D,A1911,Detalhe_Registro!$E:$E,B1911,Detalhe_Registro!$M:$M,"SIM")</f>
        <v/>
      </c>
      <c r="I1911" s="2">
        <f>SUMIFS(Detalhe_Registro!$G:$G,Detalhe_Registro!$D:$D,A1911,Detalhe_Registro!$E:$E,B1911,Detalhe_Registro!$M:$M,"SIM")</f>
        <v/>
      </c>
      <c r="J1911" s="2">
        <f>IF(F1911&lt;Premissas!$B$8,"&lt; 1,00",IF(F1911&lt;Premissas!$B$9,"1,00 – 1,19",IF(F1911&lt;Premissas!$B$10,"1,20 – 1,39",IF(F1911&lt;Premissas!$B$11,"1,40 – 1,59",IF(F1911&lt;Premissas!$B$12,"1,60 – 1,99","≥ 2,00")))))</f>
        <v/>
      </c>
      <c r="K1911" s="5">
        <f>IF(F1911&lt;Premissas!$B$8,Premissas!$B$13,IF(F1911&lt;Premissas!$B$9,Premissas!$B$14,IF(F1911&lt;Premissas!$B$10,Premissas!$B$15,IF(F1911&lt;Premissas!$B$11,Premissas!$B$16,IF(F1911&lt;Premissas!$B$12,Premissas!$B$17,Premissas!$B$18)))))</f>
        <v/>
      </c>
      <c r="L1911" s="5">
        <f>K1911/Premissas!$B$4</f>
        <v/>
      </c>
      <c r="M1911" s="2">
        <f>IF(K1911=Premissas!$B$18,"SIM","NÃO")</f>
        <v/>
      </c>
    </row>
    <row r="1912">
      <c r="A1912" s="2" t="inlineStr">
        <is>
          <t>286911</t>
        </is>
      </c>
      <c r="B1912" s="2" t="inlineStr">
        <is>
          <t>ANTONIO CARLOS DOS SANTOS SOUZA</t>
        </is>
      </c>
      <c r="C1912" s="2" t="n">
        <v>1974</v>
      </c>
      <c r="D1912" s="2">
        <f>IFERROR(TEXTJOIN(" | ",TRUE,UNIQUE(FILTER(Detalhe_Registro!$C:$C,(Detalhe_Registro!$D:$D=A1912)*(Detalhe_Registro!$E:$E=B1912)*(Detalhe_Registro!$M:$M="SIM")))),"")</f>
        <v/>
      </c>
      <c r="E1912" s="2">
        <f>COUNTIFS(Detalhe_Registro!$D:$D,A1912,Detalhe_Registro!$E:$E,B1912,Detalhe_Registro!$M:$M,"SIM")</f>
        <v/>
      </c>
      <c r="F1912" s="2">
        <f>IFERROR(MAXIFS(Detalhe_Registro!$N:$N,Detalhe_Registro!$D:$D,A1912,Detalhe_Registro!$E:$E,B1912,Detalhe_Registro!$M:$M,"SIM"),0)</f>
        <v/>
      </c>
      <c r="G1912" s="2">
        <f>IFERROR(AVERAGEIFS(Detalhe_Registro!$N:$N,Detalhe_Registro!$D:$D,A1912,Detalhe_Registro!$E:$E,B1912,Detalhe_Registro!$M:$M,"SIM"),0)</f>
        <v/>
      </c>
      <c r="H1912" s="2">
        <f>SUMIFS(Detalhe_Registro!$F:$F,Detalhe_Registro!$D:$D,A1912,Detalhe_Registro!$E:$E,B1912,Detalhe_Registro!$M:$M,"SIM")</f>
        <v/>
      </c>
      <c r="I1912" s="2">
        <f>SUMIFS(Detalhe_Registro!$G:$G,Detalhe_Registro!$D:$D,A1912,Detalhe_Registro!$E:$E,B1912,Detalhe_Registro!$M:$M,"SIM")</f>
        <v/>
      </c>
      <c r="J1912" s="2">
        <f>IF(F1912&lt;Premissas!$B$8,"&lt; 1,00",IF(F1912&lt;Premissas!$B$9,"1,00 – 1,19",IF(F1912&lt;Premissas!$B$10,"1,20 – 1,39",IF(F1912&lt;Premissas!$B$11,"1,40 – 1,59",IF(F1912&lt;Premissas!$B$12,"1,60 – 1,99","≥ 2,00")))))</f>
        <v/>
      </c>
      <c r="K1912" s="5">
        <f>IF(F1912&lt;Premissas!$B$8,Premissas!$B$13,IF(F1912&lt;Premissas!$B$9,Premissas!$B$14,IF(F1912&lt;Premissas!$B$10,Premissas!$B$15,IF(F1912&lt;Premissas!$B$11,Premissas!$B$16,IF(F1912&lt;Premissas!$B$12,Premissas!$B$17,Premissas!$B$18)))))</f>
        <v/>
      </c>
      <c r="L1912" s="5">
        <f>K1912/Premissas!$B$4</f>
        <v/>
      </c>
      <c r="M1912" s="2">
        <f>IF(K1912=Premissas!$B$18,"SIM","NÃO")</f>
        <v/>
      </c>
    </row>
    <row r="1913">
      <c r="A1913" s="2" t="n">
        <v>5570735</v>
      </c>
      <c r="B1913" s="2" t="inlineStr">
        <is>
          <t>Alef Bruno Rodrigues Marques</t>
        </is>
      </c>
      <c r="C1913" s="2" t="n">
        <v>1974</v>
      </c>
      <c r="D1913" s="2">
        <f>IFERROR(TEXTJOIN(" | ",TRUE,UNIQUE(FILTER(Detalhe_Registro!$C:$C,(Detalhe_Registro!$D:$D=A1913)*(Detalhe_Registro!$E:$E=B1913)*(Detalhe_Registro!$M:$M="SIM")))),"")</f>
        <v/>
      </c>
      <c r="E1913" s="2">
        <f>COUNTIFS(Detalhe_Registro!$D:$D,A1913,Detalhe_Registro!$E:$E,B1913,Detalhe_Registro!$M:$M,"SIM")</f>
        <v/>
      </c>
      <c r="F1913" s="2">
        <f>IFERROR(MAXIFS(Detalhe_Registro!$N:$N,Detalhe_Registro!$D:$D,A1913,Detalhe_Registro!$E:$E,B1913,Detalhe_Registro!$M:$M,"SIM"),0)</f>
        <v/>
      </c>
      <c r="G1913" s="2">
        <f>IFERROR(AVERAGEIFS(Detalhe_Registro!$N:$N,Detalhe_Registro!$D:$D,A1913,Detalhe_Registro!$E:$E,B1913,Detalhe_Registro!$M:$M,"SIM"),0)</f>
        <v/>
      </c>
      <c r="H1913" s="2">
        <f>SUMIFS(Detalhe_Registro!$F:$F,Detalhe_Registro!$D:$D,A1913,Detalhe_Registro!$E:$E,B1913,Detalhe_Registro!$M:$M,"SIM")</f>
        <v/>
      </c>
      <c r="I1913" s="2">
        <f>SUMIFS(Detalhe_Registro!$G:$G,Detalhe_Registro!$D:$D,A1913,Detalhe_Registro!$E:$E,B1913,Detalhe_Registro!$M:$M,"SIM")</f>
        <v/>
      </c>
      <c r="J1913" s="2">
        <f>IF(F1913&lt;Premissas!$B$8,"&lt; 1,00",IF(F1913&lt;Premissas!$B$9,"1,00 – 1,19",IF(F1913&lt;Premissas!$B$10,"1,20 – 1,39",IF(F1913&lt;Premissas!$B$11,"1,40 – 1,59",IF(F1913&lt;Premissas!$B$12,"1,60 – 1,99","≥ 2,00")))))</f>
        <v/>
      </c>
      <c r="K1913" s="5">
        <f>IF(F1913&lt;Premissas!$B$8,Premissas!$B$13,IF(F1913&lt;Premissas!$B$9,Premissas!$B$14,IF(F1913&lt;Premissas!$B$10,Premissas!$B$15,IF(F1913&lt;Premissas!$B$11,Premissas!$B$16,IF(F1913&lt;Premissas!$B$12,Premissas!$B$17,Premissas!$B$18)))))</f>
        <v/>
      </c>
      <c r="L1913" s="5">
        <f>K1913/Premissas!$B$4</f>
        <v/>
      </c>
      <c r="M1913" s="2">
        <f>IF(K1913=Premissas!$B$18,"SIM","NÃO")</f>
        <v/>
      </c>
    </row>
    <row r="1914">
      <c r="A1914" s="2" t="inlineStr">
        <is>
          <t>5570735</t>
        </is>
      </c>
      <c r="B1914" s="2" t="inlineStr">
        <is>
          <t>Alef Bruno Rodrigues Marques</t>
        </is>
      </c>
      <c r="C1914" s="2" t="n">
        <v>1974</v>
      </c>
      <c r="D1914" s="2">
        <f>IFERROR(TEXTJOIN(" | ",TRUE,UNIQUE(FILTER(Detalhe_Registro!$C:$C,(Detalhe_Registro!$D:$D=A1914)*(Detalhe_Registro!$E:$E=B1914)*(Detalhe_Registro!$M:$M="SIM")))),"")</f>
        <v/>
      </c>
      <c r="E1914" s="2">
        <f>COUNTIFS(Detalhe_Registro!$D:$D,A1914,Detalhe_Registro!$E:$E,B1914,Detalhe_Registro!$M:$M,"SIM")</f>
        <v/>
      </c>
      <c r="F1914" s="2">
        <f>IFERROR(MAXIFS(Detalhe_Registro!$N:$N,Detalhe_Registro!$D:$D,A1914,Detalhe_Registro!$E:$E,B1914,Detalhe_Registro!$M:$M,"SIM"),0)</f>
        <v/>
      </c>
      <c r="G1914" s="2">
        <f>IFERROR(AVERAGEIFS(Detalhe_Registro!$N:$N,Detalhe_Registro!$D:$D,A1914,Detalhe_Registro!$E:$E,B1914,Detalhe_Registro!$M:$M,"SIM"),0)</f>
        <v/>
      </c>
      <c r="H1914" s="2">
        <f>SUMIFS(Detalhe_Registro!$F:$F,Detalhe_Registro!$D:$D,A1914,Detalhe_Registro!$E:$E,B1914,Detalhe_Registro!$M:$M,"SIM")</f>
        <v/>
      </c>
      <c r="I1914" s="2">
        <f>SUMIFS(Detalhe_Registro!$G:$G,Detalhe_Registro!$D:$D,A1914,Detalhe_Registro!$E:$E,B1914,Detalhe_Registro!$M:$M,"SIM")</f>
        <v/>
      </c>
      <c r="J1914" s="2">
        <f>IF(F1914&lt;Premissas!$B$8,"&lt; 1,00",IF(F1914&lt;Premissas!$B$9,"1,00 – 1,19",IF(F1914&lt;Premissas!$B$10,"1,20 – 1,39",IF(F1914&lt;Premissas!$B$11,"1,40 – 1,59",IF(F1914&lt;Premissas!$B$12,"1,60 – 1,99","≥ 2,00")))))</f>
        <v/>
      </c>
      <c r="K1914" s="5">
        <f>IF(F1914&lt;Premissas!$B$8,Premissas!$B$13,IF(F1914&lt;Premissas!$B$9,Premissas!$B$14,IF(F1914&lt;Premissas!$B$10,Premissas!$B$15,IF(F1914&lt;Premissas!$B$11,Premissas!$B$16,IF(F1914&lt;Premissas!$B$12,Premissas!$B$17,Premissas!$B$18)))))</f>
        <v/>
      </c>
      <c r="L1914" s="5">
        <f>K1914/Premissas!$B$4</f>
        <v/>
      </c>
      <c r="M1914" s="2">
        <f>IF(K1914=Premissas!$B$18,"SIM","NÃO")</f>
        <v/>
      </c>
    </row>
    <row r="1915">
      <c r="A1915" s="2" t="n">
        <v>5499585</v>
      </c>
      <c r="B1915" s="2" t="inlineStr">
        <is>
          <t>Alexandre Victor Da Silva Moura</t>
        </is>
      </c>
      <c r="C1915" s="2" t="n">
        <v>1974</v>
      </c>
      <c r="D1915" s="2">
        <f>IFERROR(TEXTJOIN(" | ",TRUE,UNIQUE(FILTER(Detalhe_Registro!$C:$C,(Detalhe_Registro!$D:$D=A1915)*(Detalhe_Registro!$E:$E=B1915)*(Detalhe_Registro!$M:$M="SIM")))),"")</f>
        <v/>
      </c>
      <c r="E1915" s="2">
        <f>COUNTIFS(Detalhe_Registro!$D:$D,A1915,Detalhe_Registro!$E:$E,B1915,Detalhe_Registro!$M:$M,"SIM")</f>
        <v/>
      </c>
      <c r="F1915" s="2">
        <f>IFERROR(MAXIFS(Detalhe_Registro!$N:$N,Detalhe_Registro!$D:$D,A1915,Detalhe_Registro!$E:$E,B1915,Detalhe_Registro!$M:$M,"SIM"),0)</f>
        <v/>
      </c>
      <c r="G1915" s="2">
        <f>IFERROR(AVERAGEIFS(Detalhe_Registro!$N:$N,Detalhe_Registro!$D:$D,A1915,Detalhe_Registro!$E:$E,B1915,Detalhe_Registro!$M:$M,"SIM"),0)</f>
        <v/>
      </c>
      <c r="H1915" s="2">
        <f>SUMIFS(Detalhe_Registro!$F:$F,Detalhe_Registro!$D:$D,A1915,Detalhe_Registro!$E:$E,B1915,Detalhe_Registro!$M:$M,"SIM")</f>
        <v/>
      </c>
      <c r="I1915" s="2">
        <f>SUMIFS(Detalhe_Registro!$G:$G,Detalhe_Registro!$D:$D,A1915,Detalhe_Registro!$E:$E,B1915,Detalhe_Registro!$M:$M,"SIM")</f>
        <v/>
      </c>
      <c r="J1915" s="2">
        <f>IF(F1915&lt;Premissas!$B$8,"&lt; 1,00",IF(F1915&lt;Premissas!$B$9,"1,00 – 1,19",IF(F1915&lt;Premissas!$B$10,"1,20 – 1,39",IF(F1915&lt;Premissas!$B$11,"1,40 – 1,59",IF(F1915&lt;Premissas!$B$12,"1,60 – 1,99","≥ 2,00")))))</f>
        <v/>
      </c>
      <c r="K1915" s="5">
        <f>IF(F1915&lt;Premissas!$B$8,Premissas!$B$13,IF(F1915&lt;Premissas!$B$9,Premissas!$B$14,IF(F1915&lt;Premissas!$B$10,Premissas!$B$15,IF(F1915&lt;Premissas!$B$11,Premissas!$B$16,IF(F1915&lt;Premissas!$B$12,Premissas!$B$17,Premissas!$B$18)))))</f>
        <v/>
      </c>
      <c r="L1915" s="5">
        <f>K1915/Premissas!$B$4</f>
        <v/>
      </c>
      <c r="M1915" s="2">
        <f>IF(K1915=Premissas!$B$18,"SIM","NÃO")</f>
        <v/>
      </c>
    </row>
    <row r="1916">
      <c r="A1916" s="2" t="inlineStr">
        <is>
          <t>5499585</t>
        </is>
      </c>
      <c r="B1916" s="2" t="inlineStr">
        <is>
          <t>Alexandre Victor Da Silva Moura</t>
        </is>
      </c>
      <c r="C1916" s="2" t="n">
        <v>1974</v>
      </c>
      <c r="D1916" s="2">
        <f>IFERROR(TEXTJOIN(" | ",TRUE,UNIQUE(FILTER(Detalhe_Registro!$C:$C,(Detalhe_Registro!$D:$D=A1916)*(Detalhe_Registro!$E:$E=B1916)*(Detalhe_Registro!$M:$M="SIM")))),"")</f>
        <v/>
      </c>
      <c r="E1916" s="2">
        <f>COUNTIFS(Detalhe_Registro!$D:$D,A1916,Detalhe_Registro!$E:$E,B1916,Detalhe_Registro!$M:$M,"SIM")</f>
        <v/>
      </c>
      <c r="F1916" s="2">
        <f>IFERROR(MAXIFS(Detalhe_Registro!$N:$N,Detalhe_Registro!$D:$D,A1916,Detalhe_Registro!$E:$E,B1916,Detalhe_Registro!$M:$M,"SIM"),0)</f>
        <v/>
      </c>
      <c r="G1916" s="2">
        <f>IFERROR(AVERAGEIFS(Detalhe_Registro!$N:$N,Detalhe_Registro!$D:$D,A1916,Detalhe_Registro!$E:$E,B1916,Detalhe_Registro!$M:$M,"SIM"),0)</f>
        <v/>
      </c>
      <c r="H1916" s="2">
        <f>SUMIFS(Detalhe_Registro!$F:$F,Detalhe_Registro!$D:$D,A1916,Detalhe_Registro!$E:$E,B1916,Detalhe_Registro!$M:$M,"SIM")</f>
        <v/>
      </c>
      <c r="I1916" s="2">
        <f>SUMIFS(Detalhe_Registro!$G:$G,Detalhe_Registro!$D:$D,A1916,Detalhe_Registro!$E:$E,B1916,Detalhe_Registro!$M:$M,"SIM")</f>
        <v/>
      </c>
      <c r="J1916" s="2">
        <f>IF(F1916&lt;Premissas!$B$8,"&lt; 1,00",IF(F1916&lt;Premissas!$B$9,"1,00 – 1,19",IF(F1916&lt;Premissas!$B$10,"1,20 – 1,39",IF(F1916&lt;Premissas!$B$11,"1,40 – 1,59",IF(F1916&lt;Premissas!$B$12,"1,60 – 1,99","≥ 2,00")))))</f>
        <v/>
      </c>
      <c r="K1916" s="5">
        <f>IF(F1916&lt;Premissas!$B$8,Premissas!$B$13,IF(F1916&lt;Premissas!$B$9,Premissas!$B$14,IF(F1916&lt;Premissas!$B$10,Premissas!$B$15,IF(F1916&lt;Premissas!$B$11,Premissas!$B$16,IF(F1916&lt;Premissas!$B$12,Premissas!$B$17,Premissas!$B$18)))))</f>
        <v/>
      </c>
      <c r="L1916" s="5">
        <f>K1916/Premissas!$B$4</f>
        <v/>
      </c>
      <c r="M1916" s="2">
        <f>IF(K1916=Premissas!$B$18,"SIM","NÃO")</f>
        <v/>
      </c>
    </row>
    <row r="1917">
      <c r="A1917" s="2" t="n">
        <v>5426251</v>
      </c>
      <c r="B1917" s="2" t="inlineStr">
        <is>
          <t>Alisson Vitor Vieira Diniz</t>
        </is>
      </c>
      <c r="C1917" s="2" t="n">
        <v>1974</v>
      </c>
      <c r="D1917" s="2">
        <f>IFERROR(TEXTJOIN(" | ",TRUE,UNIQUE(FILTER(Detalhe_Registro!$C:$C,(Detalhe_Registro!$D:$D=A1917)*(Detalhe_Registro!$E:$E=B1917)*(Detalhe_Registro!$M:$M="SIM")))),"")</f>
        <v/>
      </c>
      <c r="E1917" s="2">
        <f>COUNTIFS(Detalhe_Registro!$D:$D,A1917,Detalhe_Registro!$E:$E,B1917,Detalhe_Registro!$M:$M,"SIM")</f>
        <v/>
      </c>
      <c r="F1917" s="2">
        <f>IFERROR(MAXIFS(Detalhe_Registro!$N:$N,Detalhe_Registro!$D:$D,A1917,Detalhe_Registro!$E:$E,B1917,Detalhe_Registro!$M:$M,"SIM"),0)</f>
        <v/>
      </c>
      <c r="G1917" s="2">
        <f>IFERROR(AVERAGEIFS(Detalhe_Registro!$N:$N,Detalhe_Registro!$D:$D,A1917,Detalhe_Registro!$E:$E,B1917,Detalhe_Registro!$M:$M,"SIM"),0)</f>
        <v/>
      </c>
      <c r="H1917" s="2">
        <f>SUMIFS(Detalhe_Registro!$F:$F,Detalhe_Registro!$D:$D,A1917,Detalhe_Registro!$E:$E,B1917,Detalhe_Registro!$M:$M,"SIM")</f>
        <v/>
      </c>
      <c r="I1917" s="2">
        <f>SUMIFS(Detalhe_Registro!$G:$G,Detalhe_Registro!$D:$D,A1917,Detalhe_Registro!$E:$E,B1917,Detalhe_Registro!$M:$M,"SIM")</f>
        <v/>
      </c>
      <c r="J1917" s="2">
        <f>IF(F1917&lt;Premissas!$B$8,"&lt; 1,00",IF(F1917&lt;Premissas!$B$9,"1,00 – 1,19",IF(F1917&lt;Premissas!$B$10,"1,20 – 1,39",IF(F1917&lt;Premissas!$B$11,"1,40 – 1,59",IF(F1917&lt;Premissas!$B$12,"1,60 – 1,99","≥ 2,00")))))</f>
        <v/>
      </c>
      <c r="K1917" s="5">
        <f>IF(F1917&lt;Premissas!$B$8,Premissas!$B$13,IF(F1917&lt;Premissas!$B$9,Premissas!$B$14,IF(F1917&lt;Premissas!$B$10,Premissas!$B$15,IF(F1917&lt;Premissas!$B$11,Premissas!$B$16,IF(F1917&lt;Premissas!$B$12,Premissas!$B$17,Premissas!$B$18)))))</f>
        <v/>
      </c>
      <c r="L1917" s="5">
        <f>K1917/Premissas!$B$4</f>
        <v/>
      </c>
      <c r="M1917" s="2">
        <f>IF(K1917=Premissas!$B$18,"SIM","NÃO")</f>
        <v/>
      </c>
    </row>
    <row r="1918">
      <c r="A1918" s="2" t="inlineStr">
        <is>
          <t>5426251</t>
        </is>
      </c>
      <c r="B1918" s="2" t="inlineStr">
        <is>
          <t>Alisson Vitor Vieira Diniz</t>
        </is>
      </c>
      <c r="C1918" s="2" t="n">
        <v>1974</v>
      </c>
      <c r="D1918" s="2">
        <f>IFERROR(TEXTJOIN(" | ",TRUE,UNIQUE(FILTER(Detalhe_Registro!$C:$C,(Detalhe_Registro!$D:$D=A1918)*(Detalhe_Registro!$E:$E=B1918)*(Detalhe_Registro!$M:$M="SIM")))),"")</f>
        <v/>
      </c>
      <c r="E1918" s="2">
        <f>COUNTIFS(Detalhe_Registro!$D:$D,A1918,Detalhe_Registro!$E:$E,B1918,Detalhe_Registro!$M:$M,"SIM")</f>
        <v/>
      </c>
      <c r="F1918" s="2">
        <f>IFERROR(MAXIFS(Detalhe_Registro!$N:$N,Detalhe_Registro!$D:$D,A1918,Detalhe_Registro!$E:$E,B1918,Detalhe_Registro!$M:$M,"SIM"),0)</f>
        <v/>
      </c>
      <c r="G1918" s="2">
        <f>IFERROR(AVERAGEIFS(Detalhe_Registro!$N:$N,Detalhe_Registro!$D:$D,A1918,Detalhe_Registro!$E:$E,B1918,Detalhe_Registro!$M:$M,"SIM"),0)</f>
        <v/>
      </c>
      <c r="H1918" s="2">
        <f>SUMIFS(Detalhe_Registro!$F:$F,Detalhe_Registro!$D:$D,A1918,Detalhe_Registro!$E:$E,B1918,Detalhe_Registro!$M:$M,"SIM")</f>
        <v/>
      </c>
      <c r="I1918" s="2">
        <f>SUMIFS(Detalhe_Registro!$G:$G,Detalhe_Registro!$D:$D,A1918,Detalhe_Registro!$E:$E,B1918,Detalhe_Registro!$M:$M,"SIM")</f>
        <v/>
      </c>
      <c r="J1918" s="2">
        <f>IF(F1918&lt;Premissas!$B$8,"&lt; 1,00",IF(F1918&lt;Premissas!$B$9,"1,00 – 1,19",IF(F1918&lt;Premissas!$B$10,"1,20 – 1,39",IF(F1918&lt;Premissas!$B$11,"1,40 – 1,59",IF(F1918&lt;Premissas!$B$12,"1,60 – 1,99","≥ 2,00")))))</f>
        <v/>
      </c>
      <c r="K1918" s="5">
        <f>IF(F1918&lt;Premissas!$B$8,Premissas!$B$13,IF(F1918&lt;Premissas!$B$9,Premissas!$B$14,IF(F1918&lt;Premissas!$B$10,Premissas!$B$15,IF(F1918&lt;Premissas!$B$11,Premissas!$B$16,IF(F1918&lt;Premissas!$B$12,Premissas!$B$17,Premissas!$B$18)))))</f>
        <v/>
      </c>
      <c r="L1918" s="5">
        <f>K1918/Premissas!$B$4</f>
        <v/>
      </c>
      <c r="M1918" s="2">
        <f>IF(K1918=Premissas!$B$18,"SIM","NÃO")</f>
        <v/>
      </c>
    </row>
    <row r="1919">
      <c r="A1919" s="2" t="n">
        <v>5440114</v>
      </c>
      <c r="B1919" s="2" t="inlineStr">
        <is>
          <t>Antonio Lucas De Oliveira Matos</t>
        </is>
      </c>
      <c r="C1919" s="2" t="n">
        <v>1974</v>
      </c>
      <c r="D1919" s="2">
        <f>IFERROR(TEXTJOIN(" | ",TRUE,UNIQUE(FILTER(Detalhe_Registro!$C:$C,(Detalhe_Registro!$D:$D=A1919)*(Detalhe_Registro!$E:$E=B1919)*(Detalhe_Registro!$M:$M="SIM")))),"")</f>
        <v/>
      </c>
      <c r="E1919" s="2">
        <f>COUNTIFS(Detalhe_Registro!$D:$D,A1919,Detalhe_Registro!$E:$E,B1919,Detalhe_Registro!$M:$M,"SIM")</f>
        <v/>
      </c>
      <c r="F1919" s="2">
        <f>IFERROR(MAXIFS(Detalhe_Registro!$N:$N,Detalhe_Registro!$D:$D,A1919,Detalhe_Registro!$E:$E,B1919,Detalhe_Registro!$M:$M,"SIM"),0)</f>
        <v/>
      </c>
      <c r="G1919" s="2">
        <f>IFERROR(AVERAGEIFS(Detalhe_Registro!$N:$N,Detalhe_Registro!$D:$D,A1919,Detalhe_Registro!$E:$E,B1919,Detalhe_Registro!$M:$M,"SIM"),0)</f>
        <v/>
      </c>
      <c r="H1919" s="2">
        <f>SUMIFS(Detalhe_Registro!$F:$F,Detalhe_Registro!$D:$D,A1919,Detalhe_Registro!$E:$E,B1919,Detalhe_Registro!$M:$M,"SIM")</f>
        <v/>
      </c>
      <c r="I1919" s="2">
        <f>SUMIFS(Detalhe_Registro!$G:$G,Detalhe_Registro!$D:$D,A1919,Detalhe_Registro!$E:$E,B1919,Detalhe_Registro!$M:$M,"SIM")</f>
        <v/>
      </c>
      <c r="J1919" s="2">
        <f>IF(F1919&lt;Premissas!$B$8,"&lt; 1,00",IF(F1919&lt;Premissas!$B$9,"1,00 – 1,19",IF(F1919&lt;Premissas!$B$10,"1,20 – 1,39",IF(F1919&lt;Premissas!$B$11,"1,40 – 1,59",IF(F1919&lt;Premissas!$B$12,"1,60 – 1,99","≥ 2,00")))))</f>
        <v/>
      </c>
      <c r="K1919" s="5">
        <f>IF(F1919&lt;Premissas!$B$8,Premissas!$B$13,IF(F1919&lt;Premissas!$B$9,Premissas!$B$14,IF(F1919&lt;Premissas!$B$10,Premissas!$B$15,IF(F1919&lt;Premissas!$B$11,Premissas!$B$16,IF(F1919&lt;Premissas!$B$12,Premissas!$B$17,Premissas!$B$18)))))</f>
        <v/>
      </c>
      <c r="L1919" s="5">
        <f>K1919/Premissas!$B$4</f>
        <v/>
      </c>
      <c r="M1919" s="2">
        <f>IF(K1919=Premissas!$B$18,"SIM","NÃO")</f>
        <v/>
      </c>
    </row>
    <row r="1920">
      <c r="A1920" s="2" t="inlineStr">
        <is>
          <t>5440114</t>
        </is>
      </c>
      <c r="B1920" s="2" t="inlineStr">
        <is>
          <t>Antonio Lucas De Oliveira Matos</t>
        </is>
      </c>
      <c r="C1920" s="2" t="n">
        <v>1974</v>
      </c>
      <c r="D1920" s="2">
        <f>IFERROR(TEXTJOIN(" | ",TRUE,UNIQUE(FILTER(Detalhe_Registro!$C:$C,(Detalhe_Registro!$D:$D=A1920)*(Detalhe_Registro!$E:$E=B1920)*(Detalhe_Registro!$M:$M="SIM")))),"")</f>
        <v/>
      </c>
      <c r="E1920" s="2">
        <f>COUNTIFS(Detalhe_Registro!$D:$D,A1920,Detalhe_Registro!$E:$E,B1920,Detalhe_Registro!$M:$M,"SIM")</f>
        <v/>
      </c>
      <c r="F1920" s="2">
        <f>IFERROR(MAXIFS(Detalhe_Registro!$N:$N,Detalhe_Registro!$D:$D,A1920,Detalhe_Registro!$E:$E,B1920,Detalhe_Registro!$M:$M,"SIM"),0)</f>
        <v/>
      </c>
      <c r="G1920" s="2">
        <f>IFERROR(AVERAGEIFS(Detalhe_Registro!$N:$N,Detalhe_Registro!$D:$D,A1920,Detalhe_Registro!$E:$E,B1920,Detalhe_Registro!$M:$M,"SIM"),0)</f>
        <v/>
      </c>
      <c r="H1920" s="2">
        <f>SUMIFS(Detalhe_Registro!$F:$F,Detalhe_Registro!$D:$D,A1920,Detalhe_Registro!$E:$E,B1920,Detalhe_Registro!$M:$M,"SIM")</f>
        <v/>
      </c>
      <c r="I1920" s="2">
        <f>SUMIFS(Detalhe_Registro!$G:$G,Detalhe_Registro!$D:$D,A1920,Detalhe_Registro!$E:$E,B1920,Detalhe_Registro!$M:$M,"SIM")</f>
        <v/>
      </c>
      <c r="J1920" s="2">
        <f>IF(F1920&lt;Premissas!$B$8,"&lt; 1,00",IF(F1920&lt;Premissas!$B$9,"1,00 – 1,19",IF(F1920&lt;Premissas!$B$10,"1,20 – 1,39",IF(F1920&lt;Premissas!$B$11,"1,40 – 1,59",IF(F1920&lt;Premissas!$B$12,"1,60 – 1,99","≥ 2,00")))))</f>
        <v/>
      </c>
      <c r="K1920" s="5">
        <f>IF(F1920&lt;Premissas!$B$8,Premissas!$B$13,IF(F1920&lt;Premissas!$B$9,Premissas!$B$14,IF(F1920&lt;Premissas!$B$10,Premissas!$B$15,IF(F1920&lt;Premissas!$B$11,Premissas!$B$16,IF(F1920&lt;Premissas!$B$12,Premissas!$B$17,Premissas!$B$18)))))</f>
        <v/>
      </c>
      <c r="L1920" s="5">
        <f>K1920/Premissas!$B$4</f>
        <v/>
      </c>
      <c r="M1920" s="2">
        <f>IF(K1920=Premissas!$B$18,"SIM","NÃO")</f>
        <v/>
      </c>
    </row>
    <row r="1921">
      <c r="A1921" s="2" t="n">
        <v>5441927</v>
      </c>
      <c r="B1921" s="2" t="inlineStr">
        <is>
          <t>Cicero Manoel Da Silva</t>
        </is>
      </c>
      <c r="C1921" s="2" t="n">
        <v>1974</v>
      </c>
      <c r="D1921" s="2">
        <f>IFERROR(TEXTJOIN(" | ",TRUE,UNIQUE(FILTER(Detalhe_Registro!$C:$C,(Detalhe_Registro!$D:$D=A1921)*(Detalhe_Registro!$E:$E=B1921)*(Detalhe_Registro!$M:$M="SIM")))),"")</f>
        <v/>
      </c>
      <c r="E1921" s="2">
        <f>COUNTIFS(Detalhe_Registro!$D:$D,A1921,Detalhe_Registro!$E:$E,B1921,Detalhe_Registro!$M:$M,"SIM")</f>
        <v/>
      </c>
      <c r="F1921" s="2">
        <f>IFERROR(MAXIFS(Detalhe_Registro!$N:$N,Detalhe_Registro!$D:$D,A1921,Detalhe_Registro!$E:$E,B1921,Detalhe_Registro!$M:$M,"SIM"),0)</f>
        <v/>
      </c>
      <c r="G1921" s="2">
        <f>IFERROR(AVERAGEIFS(Detalhe_Registro!$N:$N,Detalhe_Registro!$D:$D,A1921,Detalhe_Registro!$E:$E,B1921,Detalhe_Registro!$M:$M,"SIM"),0)</f>
        <v/>
      </c>
      <c r="H1921" s="2">
        <f>SUMIFS(Detalhe_Registro!$F:$F,Detalhe_Registro!$D:$D,A1921,Detalhe_Registro!$E:$E,B1921,Detalhe_Registro!$M:$M,"SIM")</f>
        <v/>
      </c>
      <c r="I1921" s="2">
        <f>SUMIFS(Detalhe_Registro!$G:$G,Detalhe_Registro!$D:$D,A1921,Detalhe_Registro!$E:$E,B1921,Detalhe_Registro!$M:$M,"SIM")</f>
        <v/>
      </c>
      <c r="J1921" s="2">
        <f>IF(F1921&lt;Premissas!$B$8,"&lt; 1,00",IF(F1921&lt;Premissas!$B$9,"1,00 – 1,19",IF(F1921&lt;Premissas!$B$10,"1,20 – 1,39",IF(F1921&lt;Premissas!$B$11,"1,40 – 1,59",IF(F1921&lt;Premissas!$B$12,"1,60 – 1,99","≥ 2,00")))))</f>
        <v/>
      </c>
      <c r="K1921" s="5">
        <f>IF(F1921&lt;Premissas!$B$8,Premissas!$B$13,IF(F1921&lt;Premissas!$B$9,Premissas!$B$14,IF(F1921&lt;Premissas!$B$10,Premissas!$B$15,IF(F1921&lt;Premissas!$B$11,Premissas!$B$16,IF(F1921&lt;Premissas!$B$12,Premissas!$B$17,Premissas!$B$18)))))</f>
        <v/>
      </c>
      <c r="L1921" s="5">
        <f>K1921/Premissas!$B$4</f>
        <v/>
      </c>
      <c r="M1921" s="2">
        <f>IF(K1921=Premissas!$B$18,"SIM","NÃO")</f>
        <v/>
      </c>
    </row>
    <row r="1922">
      <c r="A1922" s="2" t="inlineStr">
        <is>
          <t>5441927</t>
        </is>
      </c>
      <c r="B1922" s="2" t="inlineStr">
        <is>
          <t>Cicero Manoel Da Silva</t>
        </is>
      </c>
      <c r="C1922" s="2" t="n">
        <v>1974</v>
      </c>
      <c r="D1922" s="2">
        <f>IFERROR(TEXTJOIN(" | ",TRUE,UNIQUE(FILTER(Detalhe_Registro!$C:$C,(Detalhe_Registro!$D:$D=A1922)*(Detalhe_Registro!$E:$E=B1922)*(Detalhe_Registro!$M:$M="SIM")))),"")</f>
        <v/>
      </c>
      <c r="E1922" s="2">
        <f>COUNTIFS(Detalhe_Registro!$D:$D,A1922,Detalhe_Registro!$E:$E,B1922,Detalhe_Registro!$M:$M,"SIM")</f>
        <v/>
      </c>
      <c r="F1922" s="2">
        <f>IFERROR(MAXIFS(Detalhe_Registro!$N:$N,Detalhe_Registro!$D:$D,A1922,Detalhe_Registro!$E:$E,B1922,Detalhe_Registro!$M:$M,"SIM"),0)</f>
        <v/>
      </c>
      <c r="G1922" s="2">
        <f>IFERROR(AVERAGEIFS(Detalhe_Registro!$N:$N,Detalhe_Registro!$D:$D,A1922,Detalhe_Registro!$E:$E,B1922,Detalhe_Registro!$M:$M,"SIM"),0)</f>
        <v/>
      </c>
      <c r="H1922" s="2">
        <f>SUMIFS(Detalhe_Registro!$F:$F,Detalhe_Registro!$D:$D,A1922,Detalhe_Registro!$E:$E,B1922,Detalhe_Registro!$M:$M,"SIM")</f>
        <v/>
      </c>
      <c r="I1922" s="2">
        <f>SUMIFS(Detalhe_Registro!$G:$G,Detalhe_Registro!$D:$D,A1922,Detalhe_Registro!$E:$E,B1922,Detalhe_Registro!$M:$M,"SIM")</f>
        <v/>
      </c>
      <c r="J1922" s="2">
        <f>IF(F1922&lt;Premissas!$B$8,"&lt; 1,00",IF(F1922&lt;Premissas!$B$9,"1,00 – 1,19",IF(F1922&lt;Premissas!$B$10,"1,20 – 1,39",IF(F1922&lt;Premissas!$B$11,"1,40 – 1,59",IF(F1922&lt;Premissas!$B$12,"1,60 – 1,99","≥ 2,00")))))</f>
        <v/>
      </c>
      <c r="K1922" s="5">
        <f>IF(F1922&lt;Premissas!$B$8,Premissas!$B$13,IF(F1922&lt;Premissas!$B$9,Premissas!$B$14,IF(F1922&lt;Premissas!$B$10,Premissas!$B$15,IF(F1922&lt;Premissas!$B$11,Premissas!$B$16,IF(F1922&lt;Premissas!$B$12,Premissas!$B$17,Premissas!$B$18)))))</f>
        <v/>
      </c>
      <c r="L1922" s="5">
        <f>K1922/Premissas!$B$4</f>
        <v/>
      </c>
      <c r="M1922" s="2">
        <f>IF(K1922=Premissas!$B$18,"SIM","NÃO")</f>
        <v/>
      </c>
    </row>
    <row r="1923">
      <c r="A1923" s="2" t="n">
        <v>5464170</v>
      </c>
      <c r="B1923" s="2" t="inlineStr">
        <is>
          <t>Cicero Ricardo Da Silva</t>
        </is>
      </c>
      <c r="C1923" s="2" t="n">
        <v>1974</v>
      </c>
      <c r="D1923" s="2">
        <f>IFERROR(TEXTJOIN(" | ",TRUE,UNIQUE(FILTER(Detalhe_Registro!$C:$C,(Detalhe_Registro!$D:$D=A1923)*(Detalhe_Registro!$E:$E=B1923)*(Detalhe_Registro!$M:$M="SIM")))),"")</f>
        <v/>
      </c>
      <c r="E1923" s="2">
        <f>COUNTIFS(Detalhe_Registro!$D:$D,A1923,Detalhe_Registro!$E:$E,B1923,Detalhe_Registro!$M:$M,"SIM")</f>
        <v/>
      </c>
      <c r="F1923" s="2">
        <f>IFERROR(MAXIFS(Detalhe_Registro!$N:$N,Detalhe_Registro!$D:$D,A1923,Detalhe_Registro!$E:$E,B1923,Detalhe_Registro!$M:$M,"SIM"),0)</f>
        <v/>
      </c>
      <c r="G1923" s="2">
        <f>IFERROR(AVERAGEIFS(Detalhe_Registro!$N:$N,Detalhe_Registro!$D:$D,A1923,Detalhe_Registro!$E:$E,B1923,Detalhe_Registro!$M:$M,"SIM"),0)</f>
        <v/>
      </c>
      <c r="H1923" s="2">
        <f>SUMIFS(Detalhe_Registro!$F:$F,Detalhe_Registro!$D:$D,A1923,Detalhe_Registro!$E:$E,B1923,Detalhe_Registro!$M:$M,"SIM")</f>
        <v/>
      </c>
      <c r="I1923" s="2">
        <f>SUMIFS(Detalhe_Registro!$G:$G,Detalhe_Registro!$D:$D,A1923,Detalhe_Registro!$E:$E,B1923,Detalhe_Registro!$M:$M,"SIM")</f>
        <v/>
      </c>
      <c r="J1923" s="2">
        <f>IF(F1923&lt;Premissas!$B$8,"&lt; 1,00",IF(F1923&lt;Premissas!$B$9,"1,00 – 1,19",IF(F1923&lt;Premissas!$B$10,"1,20 – 1,39",IF(F1923&lt;Premissas!$B$11,"1,40 – 1,59",IF(F1923&lt;Premissas!$B$12,"1,60 – 1,99","≥ 2,00")))))</f>
        <v/>
      </c>
      <c r="K1923" s="5">
        <f>IF(F1923&lt;Premissas!$B$8,Premissas!$B$13,IF(F1923&lt;Premissas!$B$9,Premissas!$B$14,IF(F1923&lt;Premissas!$B$10,Premissas!$B$15,IF(F1923&lt;Premissas!$B$11,Premissas!$B$16,IF(F1923&lt;Premissas!$B$12,Premissas!$B$17,Premissas!$B$18)))))</f>
        <v/>
      </c>
      <c r="L1923" s="5">
        <f>K1923/Premissas!$B$4</f>
        <v/>
      </c>
      <c r="M1923" s="2">
        <f>IF(K1923=Premissas!$B$18,"SIM","NÃO")</f>
        <v/>
      </c>
    </row>
    <row r="1924">
      <c r="A1924" s="2" t="inlineStr">
        <is>
          <t>5464170</t>
        </is>
      </c>
      <c r="B1924" s="2" t="inlineStr">
        <is>
          <t>Cicero Ricardo Da Silva</t>
        </is>
      </c>
      <c r="C1924" s="2" t="n">
        <v>1974</v>
      </c>
      <c r="D1924" s="2">
        <f>IFERROR(TEXTJOIN(" | ",TRUE,UNIQUE(FILTER(Detalhe_Registro!$C:$C,(Detalhe_Registro!$D:$D=A1924)*(Detalhe_Registro!$E:$E=B1924)*(Detalhe_Registro!$M:$M="SIM")))),"")</f>
        <v/>
      </c>
      <c r="E1924" s="2">
        <f>COUNTIFS(Detalhe_Registro!$D:$D,A1924,Detalhe_Registro!$E:$E,B1924,Detalhe_Registro!$M:$M,"SIM")</f>
        <v/>
      </c>
      <c r="F1924" s="2">
        <f>IFERROR(MAXIFS(Detalhe_Registro!$N:$N,Detalhe_Registro!$D:$D,A1924,Detalhe_Registro!$E:$E,B1924,Detalhe_Registro!$M:$M,"SIM"),0)</f>
        <v/>
      </c>
      <c r="G1924" s="2">
        <f>IFERROR(AVERAGEIFS(Detalhe_Registro!$N:$N,Detalhe_Registro!$D:$D,A1924,Detalhe_Registro!$E:$E,B1924,Detalhe_Registro!$M:$M,"SIM"),0)</f>
        <v/>
      </c>
      <c r="H1924" s="2">
        <f>SUMIFS(Detalhe_Registro!$F:$F,Detalhe_Registro!$D:$D,A1924,Detalhe_Registro!$E:$E,B1924,Detalhe_Registro!$M:$M,"SIM")</f>
        <v/>
      </c>
      <c r="I1924" s="2">
        <f>SUMIFS(Detalhe_Registro!$G:$G,Detalhe_Registro!$D:$D,A1924,Detalhe_Registro!$E:$E,B1924,Detalhe_Registro!$M:$M,"SIM")</f>
        <v/>
      </c>
      <c r="J1924" s="2">
        <f>IF(F1924&lt;Premissas!$B$8,"&lt; 1,00",IF(F1924&lt;Premissas!$B$9,"1,00 – 1,19",IF(F1924&lt;Premissas!$B$10,"1,20 – 1,39",IF(F1924&lt;Premissas!$B$11,"1,40 – 1,59",IF(F1924&lt;Premissas!$B$12,"1,60 – 1,99","≥ 2,00")))))</f>
        <v/>
      </c>
      <c r="K1924" s="5">
        <f>IF(F1924&lt;Premissas!$B$8,Premissas!$B$13,IF(F1924&lt;Premissas!$B$9,Premissas!$B$14,IF(F1924&lt;Premissas!$B$10,Premissas!$B$15,IF(F1924&lt;Premissas!$B$11,Premissas!$B$16,IF(F1924&lt;Premissas!$B$12,Premissas!$B$17,Premissas!$B$18)))))</f>
        <v/>
      </c>
      <c r="L1924" s="5">
        <f>K1924/Premissas!$B$4</f>
        <v/>
      </c>
      <c r="M1924" s="2">
        <f>IF(K1924=Premissas!$B$18,"SIM","NÃO")</f>
        <v/>
      </c>
    </row>
    <row r="1925">
      <c r="A1925" s="2" t="n">
        <v>5440050</v>
      </c>
      <c r="B1925" s="2" t="inlineStr">
        <is>
          <t>Daniel Diogo Moraes</t>
        </is>
      </c>
      <c r="C1925" s="2" t="n">
        <v>1974</v>
      </c>
      <c r="D1925" s="2">
        <f>IFERROR(TEXTJOIN(" | ",TRUE,UNIQUE(FILTER(Detalhe_Registro!$C:$C,(Detalhe_Registro!$D:$D=A1925)*(Detalhe_Registro!$E:$E=B1925)*(Detalhe_Registro!$M:$M="SIM")))),"")</f>
        <v/>
      </c>
      <c r="E1925" s="2">
        <f>COUNTIFS(Detalhe_Registro!$D:$D,A1925,Detalhe_Registro!$E:$E,B1925,Detalhe_Registro!$M:$M,"SIM")</f>
        <v/>
      </c>
      <c r="F1925" s="2">
        <f>IFERROR(MAXIFS(Detalhe_Registro!$N:$N,Detalhe_Registro!$D:$D,A1925,Detalhe_Registro!$E:$E,B1925,Detalhe_Registro!$M:$M,"SIM"),0)</f>
        <v/>
      </c>
      <c r="G1925" s="2">
        <f>IFERROR(AVERAGEIFS(Detalhe_Registro!$N:$N,Detalhe_Registro!$D:$D,A1925,Detalhe_Registro!$E:$E,B1925,Detalhe_Registro!$M:$M,"SIM"),0)</f>
        <v/>
      </c>
      <c r="H1925" s="2">
        <f>SUMIFS(Detalhe_Registro!$F:$F,Detalhe_Registro!$D:$D,A1925,Detalhe_Registro!$E:$E,B1925,Detalhe_Registro!$M:$M,"SIM")</f>
        <v/>
      </c>
      <c r="I1925" s="2">
        <f>SUMIFS(Detalhe_Registro!$G:$G,Detalhe_Registro!$D:$D,A1925,Detalhe_Registro!$E:$E,B1925,Detalhe_Registro!$M:$M,"SIM")</f>
        <v/>
      </c>
      <c r="J1925" s="2">
        <f>IF(F1925&lt;Premissas!$B$8,"&lt; 1,00",IF(F1925&lt;Premissas!$B$9,"1,00 – 1,19",IF(F1925&lt;Premissas!$B$10,"1,20 – 1,39",IF(F1925&lt;Premissas!$B$11,"1,40 – 1,59",IF(F1925&lt;Premissas!$B$12,"1,60 – 1,99","≥ 2,00")))))</f>
        <v/>
      </c>
      <c r="K1925" s="5">
        <f>IF(F1925&lt;Premissas!$B$8,Premissas!$B$13,IF(F1925&lt;Premissas!$B$9,Premissas!$B$14,IF(F1925&lt;Premissas!$B$10,Premissas!$B$15,IF(F1925&lt;Premissas!$B$11,Premissas!$B$16,IF(F1925&lt;Premissas!$B$12,Premissas!$B$17,Premissas!$B$18)))))</f>
        <v/>
      </c>
      <c r="L1925" s="5">
        <f>K1925/Premissas!$B$4</f>
        <v/>
      </c>
      <c r="M1925" s="2">
        <f>IF(K1925=Premissas!$B$18,"SIM","NÃO")</f>
        <v/>
      </c>
    </row>
    <row r="1926">
      <c r="A1926" s="2" t="inlineStr">
        <is>
          <t>5440050</t>
        </is>
      </c>
      <c r="B1926" s="2" t="inlineStr">
        <is>
          <t>Daniel Diogo Moraes</t>
        </is>
      </c>
      <c r="C1926" s="2" t="n">
        <v>1974</v>
      </c>
      <c r="D1926" s="2">
        <f>IFERROR(TEXTJOIN(" | ",TRUE,UNIQUE(FILTER(Detalhe_Registro!$C:$C,(Detalhe_Registro!$D:$D=A1926)*(Detalhe_Registro!$E:$E=B1926)*(Detalhe_Registro!$M:$M="SIM")))),"")</f>
        <v/>
      </c>
      <c r="E1926" s="2">
        <f>COUNTIFS(Detalhe_Registro!$D:$D,A1926,Detalhe_Registro!$E:$E,B1926,Detalhe_Registro!$M:$M,"SIM")</f>
        <v/>
      </c>
      <c r="F1926" s="2">
        <f>IFERROR(MAXIFS(Detalhe_Registro!$N:$N,Detalhe_Registro!$D:$D,A1926,Detalhe_Registro!$E:$E,B1926,Detalhe_Registro!$M:$M,"SIM"),0)</f>
        <v/>
      </c>
      <c r="G1926" s="2">
        <f>IFERROR(AVERAGEIFS(Detalhe_Registro!$N:$N,Detalhe_Registro!$D:$D,A1926,Detalhe_Registro!$E:$E,B1926,Detalhe_Registro!$M:$M,"SIM"),0)</f>
        <v/>
      </c>
      <c r="H1926" s="2">
        <f>SUMIFS(Detalhe_Registro!$F:$F,Detalhe_Registro!$D:$D,A1926,Detalhe_Registro!$E:$E,B1926,Detalhe_Registro!$M:$M,"SIM")</f>
        <v/>
      </c>
      <c r="I1926" s="2">
        <f>SUMIFS(Detalhe_Registro!$G:$G,Detalhe_Registro!$D:$D,A1926,Detalhe_Registro!$E:$E,B1926,Detalhe_Registro!$M:$M,"SIM")</f>
        <v/>
      </c>
      <c r="J1926" s="2">
        <f>IF(F1926&lt;Premissas!$B$8,"&lt; 1,00",IF(F1926&lt;Premissas!$B$9,"1,00 – 1,19",IF(F1926&lt;Premissas!$B$10,"1,20 – 1,39",IF(F1926&lt;Premissas!$B$11,"1,40 – 1,59",IF(F1926&lt;Premissas!$B$12,"1,60 – 1,99","≥ 2,00")))))</f>
        <v/>
      </c>
      <c r="K1926" s="5">
        <f>IF(F1926&lt;Premissas!$B$8,Premissas!$B$13,IF(F1926&lt;Premissas!$B$9,Premissas!$B$14,IF(F1926&lt;Premissas!$B$10,Premissas!$B$15,IF(F1926&lt;Premissas!$B$11,Premissas!$B$16,IF(F1926&lt;Premissas!$B$12,Premissas!$B$17,Premissas!$B$18)))))</f>
        <v/>
      </c>
      <c r="L1926" s="5">
        <f>K1926/Premissas!$B$4</f>
        <v/>
      </c>
      <c r="M1926" s="2">
        <f>IF(K1926=Premissas!$B$18,"SIM","NÃO")</f>
        <v/>
      </c>
    </row>
    <row r="1927">
      <c r="A1927" s="2" t="n">
        <v>5443148</v>
      </c>
      <c r="B1927" s="2" t="inlineStr">
        <is>
          <t>Danilson Paulino De Sousa</t>
        </is>
      </c>
      <c r="C1927" s="2" t="n">
        <v>1974</v>
      </c>
      <c r="D1927" s="2">
        <f>IFERROR(TEXTJOIN(" | ",TRUE,UNIQUE(FILTER(Detalhe_Registro!$C:$C,(Detalhe_Registro!$D:$D=A1927)*(Detalhe_Registro!$E:$E=B1927)*(Detalhe_Registro!$M:$M="SIM")))),"")</f>
        <v/>
      </c>
      <c r="E1927" s="2">
        <f>COUNTIFS(Detalhe_Registro!$D:$D,A1927,Detalhe_Registro!$E:$E,B1927,Detalhe_Registro!$M:$M,"SIM")</f>
        <v/>
      </c>
      <c r="F1927" s="2">
        <f>IFERROR(MAXIFS(Detalhe_Registro!$N:$N,Detalhe_Registro!$D:$D,A1927,Detalhe_Registro!$E:$E,B1927,Detalhe_Registro!$M:$M,"SIM"),0)</f>
        <v/>
      </c>
      <c r="G1927" s="2">
        <f>IFERROR(AVERAGEIFS(Detalhe_Registro!$N:$N,Detalhe_Registro!$D:$D,A1927,Detalhe_Registro!$E:$E,B1927,Detalhe_Registro!$M:$M,"SIM"),0)</f>
        <v/>
      </c>
      <c r="H1927" s="2">
        <f>SUMIFS(Detalhe_Registro!$F:$F,Detalhe_Registro!$D:$D,A1927,Detalhe_Registro!$E:$E,B1927,Detalhe_Registro!$M:$M,"SIM")</f>
        <v/>
      </c>
      <c r="I1927" s="2">
        <f>SUMIFS(Detalhe_Registro!$G:$G,Detalhe_Registro!$D:$D,A1927,Detalhe_Registro!$E:$E,B1927,Detalhe_Registro!$M:$M,"SIM")</f>
        <v/>
      </c>
      <c r="J1927" s="2">
        <f>IF(F1927&lt;Premissas!$B$8,"&lt; 1,00",IF(F1927&lt;Premissas!$B$9,"1,00 – 1,19",IF(F1927&lt;Premissas!$B$10,"1,20 – 1,39",IF(F1927&lt;Premissas!$B$11,"1,40 – 1,59",IF(F1927&lt;Premissas!$B$12,"1,60 – 1,99","≥ 2,00")))))</f>
        <v/>
      </c>
      <c r="K1927" s="5">
        <f>IF(F1927&lt;Premissas!$B$8,Premissas!$B$13,IF(F1927&lt;Premissas!$B$9,Premissas!$B$14,IF(F1927&lt;Premissas!$B$10,Premissas!$B$15,IF(F1927&lt;Premissas!$B$11,Premissas!$B$16,IF(F1927&lt;Premissas!$B$12,Premissas!$B$17,Premissas!$B$18)))))</f>
        <v/>
      </c>
      <c r="L1927" s="5">
        <f>K1927/Premissas!$B$4</f>
        <v/>
      </c>
      <c r="M1927" s="2">
        <f>IF(K1927=Premissas!$B$18,"SIM","NÃO")</f>
        <v/>
      </c>
    </row>
    <row r="1928">
      <c r="A1928" s="2" t="inlineStr">
        <is>
          <t>5443148</t>
        </is>
      </c>
      <c r="B1928" s="2" t="inlineStr">
        <is>
          <t>Danilson Paulino De Sousa</t>
        </is>
      </c>
      <c r="C1928" s="2" t="n">
        <v>1974</v>
      </c>
      <c r="D1928" s="2">
        <f>IFERROR(TEXTJOIN(" | ",TRUE,UNIQUE(FILTER(Detalhe_Registro!$C:$C,(Detalhe_Registro!$D:$D=A1928)*(Detalhe_Registro!$E:$E=B1928)*(Detalhe_Registro!$M:$M="SIM")))),"")</f>
        <v/>
      </c>
      <c r="E1928" s="2">
        <f>COUNTIFS(Detalhe_Registro!$D:$D,A1928,Detalhe_Registro!$E:$E,B1928,Detalhe_Registro!$M:$M,"SIM")</f>
        <v/>
      </c>
      <c r="F1928" s="2">
        <f>IFERROR(MAXIFS(Detalhe_Registro!$N:$N,Detalhe_Registro!$D:$D,A1928,Detalhe_Registro!$E:$E,B1928,Detalhe_Registro!$M:$M,"SIM"),0)</f>
        <v/>
      </c>
      <c r="G1928" s="2">
        <f>IFERROR(AVERAGEIFS(Detalhe_Registro!$N:$N,Detalhe_Registro!$D:$D,A1928,Detalhe_Registro!$E:$E,B1928,Detalhe_Registro!$M:$M,"SIM"),0)</f>
        <v/>
      </c>
      <c r="H1928" s="2">
        <f>SUMIFS(Detalhe_Registro!$F:$F,Detalhe_Registro!$D:$D,A1928,Detalhe_Registro!$E:$E,B1928,Detalhe_Registro!$M:$M,"SIM")</f>
        <v/>
      </c>
      <c r="I1928" s="2">
        <f>SUMIFS(Detalhe_Registro!$G:$G,Detalhe_Registro!$D:$D,A1928,Detalhe_Registro!$E:$E,B1928,Detalhe_Registro!$M:$M,"SIM")</f>
        <v/>
      </c>
      <c r="J1928" s="2">
        <f>IF(F1928&lt;Premissas!$B$8,"&lt; 1,00",IF(F1928&lt;Premissas!$B$9,"1,00 – 1,19",IF(F1928&lt;Premissas!$B$10,"1,20 – 1,39",IF(F1928&lt;Premissas!$B$11,"1,40 – 1,59",IF(F1928&lt;Premissas!$B$12,"1,60 – 1,99","≥ 2,00")))))</f>
        <v/>
      </c>
      <c r="K1928" s="5">
        <f>IF(F1928&lt;Premissas!$B$8,Premissas!$B$13,IF(F1928&lt;Premissas!$B$9,Premissas!$B$14,IF(F1928&lt;Premissas!$B$10,Premissas!$B$15,IF(F1928&lt;Premissas!$B$11,Premissas!$B$16,IF(F1928&lt;Premissas!$B$12,Premissas!$B$17,Premissas!$B$18)))))</f>
        <v/>
      </c>
      <c r="L1928" s="5">
        <f>K1928/Premissas!$B$4</f>
        <v/>
      </c>
      <c r="M1928" s="2">
        <f>IF(K1928=Premissas!$B$18,"SIM","NÃO")</f>
        <v/>
      </c>
    </row>
    <row r="1929">
      <c r="A1929" s="2" t="n">
        <v>5588219</v>
      </c>
      <c r="B1929" s="2" t="inlineStr">
        <is>
          <t>Denzel Wellington Do Nascimento Marques</t>
        </is>
      </c>
      <c r="C1929" s="2" t="n">
        <v>1974</v>
      </c>
      <c r="D1929" s="2">
        <f>IFERROR(TEXTJOIN(" | ",TRUE,UNIQUE(FILTER(Detalhe_Registro!$C:$C,(Detalhe_Registro!$D:$D=A1929)*(Detalhe_Registro!$E:$E=B1929)*(Detalhe_Registro!$M:$M="SIM")))),"")</f>
        <v/>
      </c>
      <c r="E1929" s="2">
        <f>COUNTIFS(Detalhe_Registro!$D:$D,A1929,Detalhe_Registro!$E:$E,B1929,Detalhe_Registro!$M:$M,"SIM")</f>
        <v/>
      </c>
      <c r="F1929" s="2">
        <f>IFERROR(MAXIFS(Detalhe_Registro!$N:$N,Detalhe_Registro!$D:$D,A1929,Detalhe_Registro!$E:$E,B1929,Detalhe_Registro!$M:$M,"SIM"),0)</f>
        <v/>
      </c>
      <c r="G1929" s="2">
        <f>IFERROR(AVERAGEIFS(Detalhe_Registro!$N:$N,Detalhe_Registro!$D:$D,A1929,Detalhe_Registro!$E:$E,B1929,Detalhe_Registro!$M:$M,"SIM"),0)</f>
        <v/>
      </c>
      <c r="H1929" s="2">
        <f>SUMIFS(Detalhe_Registro!$F:$F,Detalhe_Registro!$D:$D,A1929,Detalhe_Registro!$E:$E,B1929,Detalhe_Registro!$M:$M,"SIM")</f>
        <v/>
      </c>
      <c r="I1929" s="2">
        <f>SUMIFS(Detalhe_Registro!$G:$G,Detalhe_Registro!$D:$D,A1929,Detalhe_Registro!$E:$E,B1929,Detalhe_Registro!$M:$M,"SIM")</f>
        <v/>
      </c>
      <c r="J1929" s="2">
        <f>IF(F1929&lt;Premissas!$B$8,"&lt; 1,00",IF(F1929&lt;Premissas!$B$9,"1,00 – 1,19",IF(F1929&lt;Premissas!$B$10,"1,20 – 1,39",IF(F1929&lt;Premissas!$B$11,"1,40 – 1,59",IF(F1929&lt;Premissas!$B$12,"1,60 – 1,99","≥ 2,00")))))</f>
        <v/>
      </c>
      <c r="K1929" s="5">
        <f>IF(F1929&lt;Premissas!$B$8,Premissas!$B$13,IF(F1929&lt;Premissas!$B$9,Premissas!$B$14,IF(F1929&lt;Premissas!$B$10,Premissas!$B$15,IF(F1929&lt;Premissas!$B$11,Premissas!$B$16,IF(F1929&lt;Premissas!$B$12,Premissas!$B$17,Premissas!$B$18)))))</f>
        <v/>
      </c>
      <c r="L1929" s="5">
        <f>K1929/Premissas!$B$4</f>
        <v/>
      </c>
      <c r="M1929" s="2">
        <f>IF(K1929=Premissas!$B$18,"SIM","NÃO")</f>
        <v/>
      </c>
    </row>
    <row r="1930">
      <c r="A1930" s="2" t="inlineStr">
        <is>
          <t>5588219</t>
        </is>
      </c>
      <c r="B1930" s="2" t="inlineStr">
        <is>
          <t>Denzel Wellington Do Nascimento Marques</t>
        </is>
      </c>
      <c r="C1930" s="2" t="n">
        <v>1974</v>
      </c>
      <c r="D1930" s="2">
        <f>IFERROR(TEXTJOIN(" | ",TRUE,UNIQUE(FILTER(Detalhe_Registro!$C:$C,(Detalhe_Registro!$D:$D=A1930)*(Detalhe_Registro!$E:$E=B1930)*(Detalhe_Registro!$M:$M="SIM")))),"")</f>
        <v/>
      </c>
      <c r="E1930" s="2">
        <f>COUNTIFS(Detalhe_Registro!$D:$D,A1930,Detalhe_Registro!$E:$E,B1930,Detalhe_Registro!$M:$M,"SIM")</f>
        <v/>
      </c>
      <c r="F1930" s="2">
        <f>IFERROR(MAXIFS(Detalhe_Registro!$N:$N,Detalhe_Registro!$D:$D,A1930,Detalhe_Registro!$E:$E,B1930,Detalhe_Registro!$M:$M,"SIM"),0)</f>
        <v/>
      </c>
      <c r="G1930" s="2">
        <f>IFERROR(AVERAGEIFS(Detalhe_Registro!$N:$N,Detalhe_Registro!$D:$D,A1930,Detalhe_Registro!$E:$E,B1930,Detalhe_Registro!$M:$M,"SIM"),0)</f>
        <v/>
      </c>
      <c r="H1930" s="2">
        <f>SUMIFS(Detalhe_Registro!$F:$F,Detalhe_Registro!$D:$D,A1930,Detalhe_Registro!$E:$E,B1930,Detalhe_Registro!$M:$M,"SIM")</f>
        <v/>
      </c>
      <c r="I1930" s="2">
        <f>SUMIFS(Detalhe_Registro!$G:$G,Detalhe_Registro!$D:$D,A1930,Detalhe_Registro!$E:$E,B1930,Detalhe_Registro!$M:$M,"SIM")</f>
        <v/>
      </c>
      <c r="J1930" s="2">
        <f>IF(F1930&lt;Premissas!$B$8,"&lt; 1,00",IF(F1930&lt;Premissas!$B$9,"1,00 – 1,19",IF(F1930&lt;Premissas!$B$10,"1,20 – 1,39",IF(F1930&lt;Premissas!$B$11,"1,40 – 1,59",IF(F1930&lt;Premissas!$B$12,"1,60 – 1,99","≥ 2,00")))))</f>
        <v/>
      </c>
      <c r="K1930" s="5">
        <f>IF(F1930&lt;Premissas!$B$8,Premissas!$B$13,IF(F1930&lt;Premissas!$B$9,Premissas!$B$14,IF(F1930&lt;Premissas!$B$10,Premissas!$B$15,IF(F1930&lt;Premissas!$B$11,Premissas!$B$16,IF(F1930&lt;Premissas!$B$12,Premissas!$B$17,Premissas!$B$18)))))</f>
        <v/>
      </c>
      <c r="L1930" s="5">
        <f>K1930/Premissas!$B$4</f>
        <v/>
      </c>
      <c r="M1930" s="2">
        <f>IF(K1930=Premissas!$B$18,"SIM","NÃO")</f>
        <v/>
      </c>
    </row>
    <row r="1931">
      <c r="A1931" s="2" t="n">
        <v>5595274</v>
      </c>
      <c r="B1931" s="2" t="inlineStr">
        <is>
          <t>Edmilson Gabriel Do Nascimento Filho</t>
        </is>
      </c>
      <c r="C1931" s="2" t="n">
        <v>1974</v>
      </c>
      <c r="D1931" s="2">
        <f>IFERROR(TEXTJOIN(" | ",TRUE,UNIQUE(FILTER(Detalhe_Registro!$C:$C,(Detalhe_Registro!$D:$D=A1931)*(Detalhe_Registro!$E:$E=B1931)*(Detalhe_Registro!$M:$M="SIM")))),"")</f>
        <v/>
      </c>
      <c r="E1931" s="2">
        <f>COUNTIFS(Detalhe_Registro!$D:$D,A1931,Detalhe_Registro!$E:$E,B1931,Detalhe_Registro!$M:$M,"SIM")</f>
        <v/>
      </c>
      <c r="F1931" s="2">
        <f>IFERROR(MAXIFS(Detalhe_Registro!$N:$N,Detalhe_Registro!$D:$D,A1931,Detalhe_Registro!$E:$E,B1931,Detalhe_Registro!$M:$M,"SIM"),0)</f>
        <v/>
      </c>
      <c r="G1931" s="2">
        <f>IFERROR(AVERAGEIFS(Detalhe_Registro!$N:$N,Detalhe_Registro!$D:$D,A1931,Detalhe_Registro!$E:$E,B1931,Detalhe_Registro!$M:$M,"SIM"),0)</f>
        <v/>
      </c>
      <c r="H1931" s="2">
        <f>SUMIFS(Detalhe_Registro!$F:$F,Detalhe_Registro!$D:$D,A1931,Detalhe_Registro!$E:$E,B1931,Detalhe_Registro!$M:$M,"SIM")</f>
        <v/>
      </c>
      <c r="I1931" s="2">
        <f>SUMIFS(Detalhe_Registro!$G:$G,Detalhe_Registro!$D:$D,A1931,Detalhe_Registro!$E:$E,B1931,Detalhe_Registro!$M:$M,"SIM")</f>
        <v/>
      </c>
      <c r="J1931" s="2">
        <f>IF(F1931&lt;Premissas!$B$8,"&lt; 1,00",IF(F1931&lt;Premissas!$B$9,"1,00 – 1,19",IF(F1931&lt;Premissas!$B$10,"1,20 – 1,39",IF(F1931&lt;Premissas!$B$11,"1,40 – 1,59",IF(F1931&lt;Premissas!$B$12,"1,60 – 1,99","≥ 2,00")))))</f>
        <v/>
      </c>
      <c r="K1931" s="5">
        <f>IF(F1931&lt;Premissas!$B$8,Premissas!$B$13,IF(F1931&lt;Premissas!$B$9,Premissas!$B$14,IF(F1931&lt;Premissas!$B$10,Premissas!$B$15,IF(F1931&lt;Premissas!$B$11,Premissas!$B$16,IF(F1931&lt;Premissas!$B$12,Premissas!$B$17,Premissas!$B$18)))))</f>
        <v/>
      </c>
      <c r="L1931" s="5">
        <f>K1931/Premissas!$B$4</f>
        <v/>
      </c>
      <c r="M1931" s="2">
        <f>IF(K1931=Premissas!$B$18,"SIM","NÃO")</f>
        <v/>
      </c>
    </row>
    <row r="1932">
      <c r="A1932" s="2" t="inlineStr">
        <is>
          <t>5595274</t>
        </is>
      </c>
      <c r="B1932" s="2" t="inlineStr">
        <is>
          <t>Edmilson Gabriel Do Nascimento Filho</t>
        </is>
      </c>
      <c r="C1932" s="2" t="n">
        <v>1974</v>
      </c>
      <c r="D1932" s="2">
        <f>IFERROR(TEXTJOIN(" | ",TRUE,UNIQUE(FILTER(Detalhe_Registro!$C:$C,(Detalhe_Registro!$D:$D=A1932)*(Detalhe_Registro!$E:$E=B1932)*(Detalhe_Registro!$M:$M="SIM")))),"")</f>
        <v/>
      </c>
      <c r="E1932" s="2">
        <f>COUNTIFS(Detalhe_Registro!$D:$D,A1932,Detalhe_Registro!$E:$E,B1932,Detalhe_Registro!$M:$M,"SIM")</f>
        <v/>
      </c>
      <c r="F1932" s="2">
        <f>IFERROR(MAXIFS(Detalhe_Registro!$N:$N,Detalhe_Registro!$D:$D,A1932,Detalhe_Registro!$E:$E,B1932,Detalhe_Registro!$M:$M,"SIM"),0)</f>
        <v/>
      </c>
      <c r="G1932" s="2">
        <f>IFERROR(AVERAGEIFS(Detalhe_Registro!$N:$N,Detalhe_Registro!$D:$D,A1932,Detalhe_Registro!$E:$E,B1932,Detalhe_Registro!$M:$M,"SIM"),0)</f>
        <v/>
      </c>
      <c r="H1932" s="2">
        <f>SUMIFS(Detalhe_Registro!$F:$F,Detalhe_Registro!$D:$D,A1932,Detalhe_Registro!$E:$E,B1932,Detalhe_Registro!$M:$M,"SIM")</f>
        <v/>
      </c>
      <c r="I1932" s="2">
        <f>SUMIFS(Detalhe_Registro!$G:$G,Detalhe_Registro!$D:$D,A1932,Detalhe_Registro!$E:$E,B1932,Detalhe_Registro!$M:$M,"SIM")</f>
        <v/>
      </c>
      <c r="J1932" s="2">
        <f>IF(F1932&lt;Premissas!$B$8,"&lt; 1,00",IF(F1932&lt;Premissas!$B$9,"1,00 – 1,19",IF(F1932&lt;Premissas!$B$10,"1,20 – 1,39",IF(F1932&lt;Premissas!$B$11,"1,40 – 1,59",IF(F1932&lt;Premissas!$B$12,"1,60 – 1,99","≥ 2,00")))))</f>
        <v/>
      </c>
      <c r="K1932" s="5">
        <f>IF(F1932&lt;Premissas!$B$8,Premissas!$B$13,IF(F1932&lt;Premissas!$B$9,Premissas!$B$14,IF(F1932&lt;Premissas!$B$10,Premissas!$B$15,IF(F1932&lt;Premissas!$B$11,Premissas!$B$16,IF(F1932&lt;Premissas!$B$12,Premissas!$B$17,Premissas!$B$18)))))</f>
        <v/>
      </c>
      <c r="L1932" s="5">
        <f>K1932/Premissas!$B$4</f>
        <v/>
      </c>
      <c r="M1932" s="2">
        <f>IF(K1932=Premissas!$B$18,"SIM","NÃO")</f>
        <v/>
      </c>
    </row>
    <row r="1933">
      <c r="A1933" s="2" t="n">
        <v>5688779</v>
      </c>
      <c r="B1933" s="2" t="inlineStr">
        <is>
          <t>Emanuel Ferreira De Vasconcelos</t>
        </is>
      </c>
      <c r="C1933" s="2" t="n">
        <v>1974</v>
      </c>
      <c r="D1933" s="2">
        <f>IFERROR(TEXTJOIN(" | ",TRUE,UNIQUE(FILTER(Detalhe_Registro!$C:$C,(Detalhe_Registro!$D:$D=A1933)*(Detalhe_Registro!$E:$E=B1933)*(Detalhe_Registro!$M:$M="SIM")))),"")</f>
        <v/>
      </c>
      <c r="E1933" s="2">
        <f>COUNTIFS(Detalhe_Registro!$D:$D,A1933,Detalhe_Registro!$E:$E,B1933,Detalhe_Registro!$M:$M,"SIM")</f>
        <v/>
      </c>
      <c r="F1933" s="2">
        <f>IFERROR(MAXIFS(Detalhe_Registro!$N:$N,Detalhe_Registro!$D:$D,A1933,Detalhe_Registro!$E:$E,B1933,Detalhe_Registro!$M:$M,"SIM"),0)</f>
        <v/>
      </c>
      <c r="G1933" s="2">
        <f>IFERROR(AVERAGEIFS(Detalhe_Registro!$N:$N,Detalhe_Registro!$D:$D,A1933,Detalhe_Registro!$E:$E,B1933,Detalhe_Registro!$M:$M,"SIM"),0)</f>
        <v/>
      </c>
      <c r="H1933" s="2">
        <f>SUMIFS(Detalhe_Registro!$F:$F,Detalhe_Registro!$D:$D,A1933,Detalhe_Registro!$E:$E,B1933,Detalhe_Registro!$M:$M,"SIM")</f>
        <v/>
      </c>
      <c r="I1933" s="2">
        <f>SUMIFS(Detalhe_Registro!$G:$G,Detalhe_Registro!$D:$D,A1933,Detalhe_Registro!$E:$E,B1933,Detalhe_Registro!$M:$M,"SIM")</f>
        <v/>
      </c>
      <c r="J1933" s="2">
        <f>IF(F1933&lt;Premissas!$B$8,"&lt; 1,00",IF(F1933&lt;Premissas!$B$9,"1,00 – 1,19",IF(F1933&lt;Premissas!$B$10,"1,20 – 1,39",IF(F1933&lt;Premissas!$B$11,"1,40 – 1,59",IF(F1933&lt;Premissas!$B$12,"1,60 – 1,99","≥ 2,00")))))</f>
        <v/>
      </c>
      <c r="K1933" s="5">
        <f>IF(F1933&lt;Premissas!$B$8,Premissas!$B$13,IF(F1933&lt;Premissas!$B$9,Premissas!$B$14,IF(F1933&lt;Premissas!$B$10,Premissas!$B$15,IF(F1933&lt;Premissas!$B$11,Premissas!$B$16,IF(F1933&lt;Premissas!$B$12,Premissas!$B$17,Premissas!$B$18)))))</f>
        <v/>
      </c>
      <c r="L1933" s="5">
        <f>K1933/Premissas!$B$4</f>
        <v/>
      </c>
      <c r="M1933" s="2">
        <f>IF(K1933=Premissas!$B$18,"SIM","NÃO")</f>
        <v/>
      </c>
    </row>
    <row r="1934">
      <c r="A1934" s="2" t="inlineStr">
        <is>
          <t>5688779</t>
        </is>
      </c>
      <c r="B1934" s="2" t="inlineStr">
        <is>
          <t>Emanuel Ferreira De Vasconcelos</t>
        </is>
      </c>
      <c r="C1934" s="2" t="n">
        <v>1974</v>
      </c>
      <c r="D1934" s="2">
        <f>IFERROR(TEXTJOIN(" | ",TRUE,UNIQUE(FILTER(Detalhe_Registro!$C:$C,(Detalhe_Registro!$D:$D=A1934)*(Detalhe_Registro!$E:$E=B1934)*(Detalhe_Registro!$M:$M="SIM")))),"")</f>
        <v/>
      </c>
      <c r="E1934" s="2">
        <f>COUNTIFS(Detalhe_Registro!$D:$D,A1934,Detalhe_Registro!$E:$E,B1934,Detalhe_Registro!$M:$M,"SIM")</f>
        <v/>
      </c>
      <c r="F1934" s="2">
        <f>IFERROR(MAXIFS(Detalhe_Registro!$N:$N,Detalhe_Registro!$D:$D,A1934,Detalhe_Registro!$E:$E,B1934,Detalhe_Registro!$M:$M,"SIM"),0)</f>
        <v/>
      </c>
      <c r="G1934" s="2">
        <f>IFERROR(AVERAGEIFS(Detalhe_Registro!$N:$N,Detalhe_Registro!$D:$D,A1934,Detalhe_Registro!$E:$E,B1934,Detalhe_Registro!$M:$M,"SIM"),0)</f>
        <v/>
      </c>
      <c r="H1934" s="2">
        <f>SUMIFS(Detalhe_Registro!$F:$F,Detalhe_Registro!$D:$D,A1934,Detalhe_Registro!$E:$E,B1934,Detalhe_Registro!$M:$M,"SIM")</f>
        <v/>
      </c>
      <c r="I1934" s="2">
        <f>SUMIFS(Detalhe_Registro!$G:$G,Detalhe_Registro!$D:$D,A1934,Detalhe_Registro!$E:$E,B1934,Detalhe_Registro!$M:$M,"SIM")</f>
        <v/>
      </c>
      <c r="J1934" s="2">
        <f>IF(F1934&lt;Premissas!$B$8,"&lt; 1,00",IF(F1934&lt;Premissas!$B$9,"1,00 – 1,19",IF(F1934&lt;Premissas!$B$10,"1,20 – 1,39",IF(F1934&lt;Premissas!$B$11,"1,40 – 1,59",IF(F1934&lt;Premissas!$B$12,"1,60 – 1,99","≥ 2,00")))))</f>
        <v/>
      </c>
      <c r="K1934" s="5">
        <f>IF(F1934&lt;Premissas!$B$8,Premissas!$B$13,IF(F1934&lt;Premissas!$B$9,Premissas!$B$14,IF(F1934&lt;Premissas!$B$10,Premissas!$B$15,IF(F1934&lt;Premissas!$B$11,Premissas!$B$16,IF(F1934&lt;Premissas!$B$12,Premissas!$B$17,Premissas!$B$18)))))</f>
        <v/>
      </c>
      <c r="L1934" s="5">
        <f>K1934/Premissas!$B$4</f>
        <v/>
      </c>
      <c r="M1934" s="2">
        <f>IF(K1934=Premissas!$B$18,"SIM","NÃO")</f>
        <v/>
      </c>
    </row>
    <row r="1935">
      <c r="A1935" s="2" t="n">
        <v>365615</v>
      </c>
      <c r="B1935" s="2" t="inlineStr">
        <is>
          <t>FIRMINO NETO DE SOUSA SILVA</t>
        </is>
      </c>
      <c r="C1935" s="2" t="n">
        <v>1974</v>
      </c>
      <c r="D1935" s="2">
        <f>IFERROR(TEXTJOIN(" | ",TRUE,UNIQUE(FILTER(Detalhe_Registro!$C:$C,(Detalhe_Registro!$D:$D=A1935)*(Detalhe_Registro!$E:$E=B1935)*(Detalhe_Registro!$M:$M="SIM")))),"")</f>
        <v/>
      </c>
      <c r="E1935" s="2">
        <f>COUNTIFS(Detalhe_Registro!$D:$D,A1935,Detalhe_Registro!$E:$E,B1935,Detalhe_Registro!$M:$M,"SIM")</f>
        <v/>
      </c>
      <c r="F1935" s="2">
        <f>IFERROR(MAXIFS(Detalhe_Registro!$N:$N,Detalhe_Registro!$D:$D,A1935,Detalhe_Registro!$E:$E,B1935,Detalhe_Registro!$M:$M,"SIM"),0)</f>
        <v/>
      </c>
      <c r="G1935" s="2">
        <f>IFERROR(AVERAGEIFS(Detalhe_Registro!$N:$N,Detalhe_Registro!$D:$D,A1935,Detalhe_Registro!$E:$E,B1935,Detalhe_Registro!$M:$M,"SIM"),0)</f>
        <v/>
      </c>
      <c r="H1935" s="2">
        <f>SUMIFS(Detalhe_Registro!$F:$F,Detalhe_Registro!$D:$D,A1935,Detalhe_Registro!$E:$E,B1935,Detalhe_Registro!$M:$M,"SIM")</f>
        <v/>
      </c>
      <c r="I1935" s="2">
        <f>SUMIFS(Detalhe_Registro!$G:$G,Detalhe_Registro!$D:$D,A1935,Detalhe_Registro!$E:$E,B1935,Detalhe_Registro!$M:$M,"SIM")</f>
        <v/>
      </c>
      <c r="J1935" s="2">
        <f>IF(F1935&lt;Premissas!$B$8,"&lt; 1,00",IF(F1935&lt;Premissas!$B$9,"1,00 – 1,19",IF(F1935&lt;Premissas!$B$10,"1,20 – 1,39",IF(F1935&lt;Premissas!$B$11,"1,40 – 1,59",IF(F1935&lt;Premissas!$B$12,"1,60 – 1,99","≥ 2,00")))))</f>
        <v/>
      </c>
      <c r="K1935" s="5">
        <f>IF(F1935&lt;Premissas!$B$8,Premissas!$B$13,IF(F1935&lt;Premissas!$B$9,Premissas!$B$14,IF(F1935&lt;Premissas!$B$10,Premissas!$B$15,IF(F1935&lt;Premissas!$B$11,Premissas!$B$16,IF(F1935&lt;Premissas!$B$12,Premissas!$B$17,Premissas!$B$18)))))</f>
        <v/>
      </c>
      <c r="L1935" s="5">
        <f>K1935/Premissas!$B$4</f>
        <v/>
      </c>
      <c r="M1935" s="2">
        <f>IF(K1935=Premissas!$B$18,"SIM","NÃO")</f>
        <v/>
      </c>
    </row>
    <row r="1936">
      <c r="A1936" s="2" t="inlineStr">
        <is>
          <t>365615</t>
        </is>
      </c>
      <c r="B1936" s="2" t="inlineStr">
        <is>
          <t>FIRMINO NETO DE SOUSA SILVA</t>
        </is>
      </c>
      <c r="C1936" s="2" t="n">
        <v>1974</v>
      </c>
      <c r="D1936" s="2">
        <f>IFERROR(TEXTJOIN(" | ",TRUE,UNIQUE(FILTER(Detalhe_Registro!$C:$C,(Detalhe_Registro!$D:$D=A1936)*(Detalhe_Registro!$E:$E=B1936)*(Detalhe_Registro!$M:$M="SIM")))),"")</f>
        <v/>
      </c>
      <c r="E1936" s="2">
        <f>COUNTIFS(Detalhe_Registro!$D:$D,A1936,Detalhe_Registro!$E:$E,B1936,Detalhe_Registro!$M:$M,"SIM")</f>
        <v/>
      </c>
      <c r="F1936" s="2">
        <f>IFERROR(MAXIFS(Detalhe_Registro!$N:$N,Detalhe_Registro!$D:$D,A1936,Detalhe_Registro!$E:$E,B1936,Detalhe_Registro!$M:$M,"SIM"),0)</f>
        <v/>
      </c>
      <c r="G1936" s="2">
        <f>IFERROR(AVERAGEIFS(Detalhe_Registro!$N:$N,Detalhe_Registro!$D:$D,A1936,Detalhe_Registro!$E:$E,B1936,Detalhe_Registro!$M:$M,"SIM"),0)</f>
        <v/>
      </c>
      <c r="H1936" s="2">
        <f>SUMIFS(Detalhe_Registro!$F:$F,Detalhe_Registro!$D:$D,A1936,Detalhe_Registro!$E:$E,B1936,Detalhe_Registro!$M:$M,"SIM")</f>
        <v/>
      </c>
      <c r="I1936" s="2">
        <f>SUMIFS(Detalhe_Registro!$G:$G,Detalhe_Registro!$D:$D,A1936,Detalhe_Registro!$E:$E,B1936,Detalhe_Registro!$M:$M,"SIM")</f>
        <v/>
      </c>
      <c r="J1936" s="2">
        <f>IF(F1936&lt;Premissas!$B$8,"&lt; 1,00",IF(F1936&lt;Premissas!$B$9,"1,00 – 1,19",IF(F1936&lt;Premissas!$B$10,"1,20 – 1,39",IF(F1936&lt;Premissas!$B$11,"1,40 – 1,59",IF(F1936&lt;Premissas!$B$12,"1,60 – 1,99","≥ 2,00")))))</f>
        <v/>
      </c>
      <c r="K1936" s="5">
        <f>IF(F1936&lt;Premissas!$B$8,Premissas!$B$13,IF(F1936&lt;Premissas!$B$9,Premissas!$B$14,IF(F1936&lt;Premissas!$B$10,Premissas!$B$15,IF(F1936&lt;Premissas!$B$11,Premissas!$B$16,IF(F1936&lt;Premissas!$B$12,Premissas!$B$17,Premissas!$B$18)))))</f>
        <v/>
      </c>
      <c r="L1936" s="5">
        <f>K1936/Premissas!$B$4</f>
        <v/>
      </c>
      <c r="M1936" s="2">
        <f>IF(K1936=Premissas!$B$18,"SIM","NÃO")</f>
        <v/>
      </c>
    </row>
    <row r="1937">
      <c r="A1937" s="2" t="n">
        <v>157789</v>
      </c>
      <c r="B1937" s="2" t="inlineStr">
        <is>
          <t>FRANCISCO DAS CHAGAS ALVES RODRIGUES</t>
        </is>
      </c>
      <c r="C1937" s="2" t="n">
        <v>1974</v>
      </c>
      <c r="D1937" s="2">
        <f>IFERROR(TEXTJOIN(" | ",TRUE,UNIQUE(FILTER(Detalhe_Registro!$C:$C,(Detalhe_Registro!$D:$D=A1937)*(Detalhe_Registro!$E:$E=B1937)*(Detalhe_Registro!$M:$M="SIM")))),"")</f>
        <v/>
      </c>
      <c r="E1937" s="2">
        <f>COUNTIFS(Detalhe_Registro!$D:$D,A1937,Detalhe_Registro!$E:$E,B1937,Detalhe_Registro!$M:$M,"SIM")</f>
        <v/>
      </c>
      <c r="F1937" s="2">
        <f>IFERROR(MAXIFS(Detalhe_Registro!$N:$N,Detalhe_Registro!$D:$D,A1937,Detalhe_Registro!$E:$E,B1937,Detalhe_Registro!$M:$M,"SIM"),0)</f>
        <v/>
      </c>
      <c r="G1937" s="2">
        <f>IFERROR(AVERAGEIFS(Detalhe_Registro!$N:$N,Detalhe_Registro!$D:$D,A1937,Detalhe_Registro!$E:$E,B1937,Detalhe_Registro!$M:$M,"SIM"),0)</f>
        <v/>
      </c>
      <c r="H1937" s="2">
        <f>SUMIFS(Detalhe_Registro!$F:$F,Detalhe_Registro!$D:$D,A1937,Detalhe_Registro!$E:$E,B1937,Detalhe_Registro!$M:$M,"SIM")</f>
        <v/>
      </c>
      <c r="I1937" s="2">
        <f>SUMIFS(Detalhe_Registro!$G:$G,Detalhe_Registro!$D:$D,A1937,Detalhe_Registro!$E:$E,B1937,Detalhe_Registro!$M:$M,"SIM")</f>
        <v/>
      </c>
      <c r="J1937" s="2">
        <f>IF(F1937&lt;Premissas!$B$8,"&lt; 1,00",IF(F1937&lt;Premissas!$B$9,"1,00 – 1,19",IF(F1937&lt;Premissas!$B$10,"1,20 – 1,39",IF(F1937&lt;Premissas!$B$11,"1,40 – 1,59",IF(F1937&lt;Premissas!$B$12,"1,60 – 1,99","≥ 2,00")))))</f>
        <v/>
      </c>
      <c r="K1937" s="5">
        <f>IF(F1937&lt;Premissas!$B$8,Premissas!$B$13,IF(F1937&lt;Premissas!$B$9,Premissas!$B$14,IF(F1937&lt;Premissas!$B$10,Premissas!$B$15,IF(F1937&lt;Premissas!$B$11,Premissas!$B$16,IF(F1937&lt;Premissas!$B$12,Premissas!$B$17,Premissas!$B$18)))))</f>
        <v/>
      </c>
      <c r="L1937" s="5">
        <f>K1937/Premissas!$B$4</f>
        <v/>
      </c>
      <c r="M1937" s="2">
        <f>IF(K1937=Premissas!$B$18,"SIM","NÃO")</f>
        <v/>
      </c>
    </row>
    <row r="1938">
      <c r="A1938" s="2" t="inlineStr">
        <is>
          <t>157789</t>
        </is>
      </c>
      <c r="B1938" s="2" t="inlineStr">
        <is>
          <t>FRANCISCO DAS CHAGAS ALVES RODRIGUES</t>
        </is>
      </c>
      <c r="C1938" s="2" t="n">
        <v>1974</v>
      </c>
      <c r="D1938" s="2">
        <f>IFERROR(TEXTJOIN(" | ",TRUE,UNIQUE(FILTER(Detalhe_Registro!$C:$C,(Detalhe_Registro!$D:$D=A1938)*(Detalhe_Registro!$E:$E=B1938)*(Detalhe_Registro!$M:$M="SIM")))),"")</f>
        <v/>
      </c>
      <c r="E1938" s="2">
        <f>COUNTIFS(Detalhe_Registro!$D:$D,A1938,Detalhe_Registro!$E:$E,B1938,Detalhe_Registro!$M:$M,"SIM")</f>
        <v/>
      </c>
      <c r="F1938" s="2">
        <f>IFERROR(MAXIFS(Detalhe_Registro!$N:$N,Detalhe_Registro!$D:$D,A1938,Detalhe_Registro!$E:$E,B1938,Detalhe_Registro!$M:$M,"SIM"),0)</f>
        <v/>
      </c>
      <c r="G1938" s="2">
        <f>IFERROR(AVERAGEIFS(Detalhe_Registro!$N:$N,Detalhe_Registro!$D:$D,A1938,Detalhe_Registro!$E:$E,B1938,Detalhe_Registro!$M:$M,"SIM"),0)</f>
        <v/>
      </c>
      <c r="H1938" s="2">
        <f>SUMIFS(Detalhe_Registro!$F:$F,Detalhe_Registro!$D:$D,A1938,Detalhe_Registro!$E:$E,B1938,Detalhe_Registro!$M:$M,"SIM")</f>
        <v/>
      </c>
      <c r="I1938" s="2">
        <f>SUMIFS(Detalhe_Registro!$G:$G,Detalhe_Registro!$D:$D,A1938,Detalhe_Registro!$E:$E,B1938,Detalhe_Registro!$M:$M,"SIM")</f>
        <v/>
      </c>
      <c r="J1938" s="2">
        <f>IF(F1938&lt;Premissas!$B$8,"&lt; 1,00",IF(F1938&lt;Premissas!$B$9,"1,00 – 1,19",IF(F1938&lt;Premissas!$B$10,"1,20 – 1,39",IF(F1938&lt;Premissas!$B$11,"1,40 – 1,59",IF(F1938&lt;Premissas!$B$12,"1,60 – 1,99","≥ 2,00")))))</f>
        <v/>
      </c>
      <c r="K1938" s="5">
        <f>IF(F1938&lt;Premissas!$B$8,Premissas!$B$13,IF(F1938&lt;Premissas!$B$9,Premissas!$B$14,IF(F1938&lt;Premissas!$B$10,Premissas!$B$15,IF(F1938&lt;Premissas!$B$11,Premissas!$B$16,IF(F1938&lt;Premissas!$B$12,Premissas!$B$17,Premissas!$B$18)))))</f>
        <v/>
      </c>
      <c r="L1938" s="5">
        <f>K1938/Premissas!$B$4</f>
        <v/>
      </c>
      <c r="M1938" s="2">
        <f>IF(K1938=Premissas!$B$18,"SIM","NÃO")</f>
        <v/>
      </c>
    </row>
    <row r="1939">
      <c r="A1939" s="2" t="n">
        <v>157110</v>
      </c>
      <c r="B1939" s="2" t="inlineStr">
        <is>
          <t>FRANCISCO JEAN MOURA</t>
        </is>
      </c>
      <c r="C1939" s="2" t="n">
        <v>1974</v>
      </c>
      <c r="D1939" s="2">
        <f>IFERROR(TEXTJOIN(" | ",TRUE,UNIQUE(FILTER(Detalhe_Registro!$C:$C,(Detalhe_Registro!$D:$D=A1939)*(Detalhe_Registro!$E:$E=B1939)*(Detalhe_Registro!$M:$M="SIM")))),"")</f>
        <v/>
      </c>
      <c r="E1939" s="2">
        <f>COUNTIFS(Detalhe_Registro!$D:$D,A1939,Detalhe_Registro!$E:$E,B1939,Detalhe_Registro!$M:$M,"SIM")</f>
        <v/>
      </c>
      <c r="F1939" s="2">
        <f>IFERROR(MAXIFS(Detalhe_Registro!$N:$N,Detalhe_Registro!$D:$D,A1939,Detalhe_Registro!$E:$E,B1939,Detalhe_Registro!$M:$M,"SIM"),0)</f>
        <v/>
      </c>
      <c r="G1939" s="2">
        <f>IFERROR(AVERAGEIFS(Detalhe_Registro!$N:$N,Detalhe_Registro!$D:$D,A1939,Detalhe_Registro!$E:$E,B1939,Detalhe_Registro!$M:$M,"SIM"),0)</f>
        <v/>
      </c>
      <c r="H1939" s="2">
        <f>SUMIFS(Detalhe_Registro!$F:$F,Detalhe_Registro!$D:$D,A1939,Detalhe_Registro!$E:$E,B1939,Detalhe_Registro!$M:$M,"SIM")</f>
        <v/>
      </c>
      <c r="I1939" s="2">
        <f>SUMIFS(Detalhe_Registro!$G:$G,Detalhe_Registro!$D:$D,A1939,Detalhe_Registro!$E:$E,B1939,Detalhe_Registro!$M:$M,"SIM")</f>
        <v/>
      </c>
      <c r="J1939" s="2">
        <f>IF(F1939&lt;Premissas!$B$8,"&lt; 1,00",IF(F1939&lt;Premissas!$B$9,"1,00 – 1,19",IF(F1939&lt;Premissas!$B$10,"1,20 – 1,39",IF(F1939&lt;Premissas!$B$11,"1,40 – 1,59",IF(F1939&lt;Premissas!$B$12,"1,60 – 1,99","≥ 2,00")))))</f>
        <v/>
      </c>
      <c r="K1939" s="5">
        <f>IF(F1939&lt;Premissas!$B$8,Premissas!$B$13,IF(F1939&lt;Premissas!$B$9,Premissas!$B$14,IF(F1939&lt;Premissas!$B$10,Premissas!$B$15,IF(F1939&lt;Premissas!$B$11,Premissas!$B$16,IF(F1939&lt;Premissas!$B$12,Premissas!$B$17,Premissas!$B$18)))))</f>
        <v/>
      </c>
      <c r="L1939" s="5">
        <f>K1939/Premissas!$B$4</f>
        <v/>
      </c>
      <c r="M1939" s="2">
        <f>IF(K1939=Premissas!$B$18,"SIM","NÃO")</f>
        <v/>
      </c>
    </row>
    <row r="1940">
      <c r="A1940" s="2" t="inlineStr">
        <is>
          <t>157110</t>
        </is>
      </c>
      <c r="B1940" s="2" t="inlineStr">
        <is>
          <t>FRANCISCO JEAN MOURA</t>
        </is>
      </c>
      <c r="C1940" s="2" t="n">
        <v>1974</v>
      </c>
      <c r="D1940" s="2">
        <f>IFERROR(TEXTJOIN(" | ",TRUE,UNIQUE(FILTER(Detalhe_Registro!$C:$C,(Detalhe_Registro!$D:$D=A1940)*(Detalhe_Registro!$E:$E=B1940)*(Detalhe_Registro!$M:$M="SIM")))),"")</f>
        <v/>
      </c>
      <c r="E1940" s="2">
        <f>COUNTIFS(Detalhe_Registro!$D:$D,A1940,Detalhe_Registro!$E:$E,B1940,Detalhe_Registro!$M:$M,"SIM")</f>
        <v/>
      </c>
      <c r="F1940" s="2">
        <f>IFERROR(MAXIFS(Detalhe_Registro!$N:$N,Detalhe_Registro!$D:$D,A1940,Detalhe_Registro!$E:$E,B1940,Detalhe_Registro!$M:$M,"SIM"),0)</f>
        <v/>
      </c>
      <c r="G1940" s="2">
        <f>IFERROR(AVERAGEIFS(Detalhe_Registro!$N:$N,Detalhe_Registro!$D:$D,A1940,Detalhe_Registro!$E:$E,B1940,Detalhe_Registro!$M:$M,"SIM"),0)</f>
        <v/>
      </c>
      <c r="H1940" s="2">
        <f>SUMIFS(Detalhe_Registro!$F:$F,Detalhe_Registro!$D:$D,A1940,Detalhe_Registro!$E:$E,B1940,Detalhe_Registro!$M:$M,"SIM")</f>
        <v/>
      </c>
      <c r="I1940" s="2">
        <f>SUMIFS(Detalhe_Registro!$G:$G,Detalhe_Registro!$D:$D,A1940,Detalhe_Registro!$E:$E,B1940,Detalhe_Registro!$M:$M,"SIM")</f>
        <v/>
      </c>
      <c r="J1940" s="2">
        <f>IF(F1940&lt;Premissas!$B$8,"&lt; 1,00",IF(F1940&lt;Premissas!$B$9,"1,00 – 1,19",IF(F1940&lt;Premissas!$B$10,"1,20 – 1,39",IF(F1940&lt;Premissas!$B$11,"1,40 – 1,59",IF(F1940&lt;Premissas!$B$12,"1,60 – 1,99","≥ 2,00")))))</f>
        <v/>
      </c>
      <c r="K1940" s="5">
        <f>IF(F1940&lt;Premissas!$B$8,Premissas!$B$13,IF(F1940&lt;Premissas!$B$9,Premissas!$B$14,IF(F1940&lt;Premissas!$B$10,Premissas!$B$15,IF(F1940&lt;Premissas!$B$11,Premissas!$B$16,IF(F1940&lt;Premissas!$B$12,Premissas!$B$17,Premissas!$B$18)))))</f>
        <v/>
      </c>
      <c r="L1940" s="5">
        <f>K1940/Premissas!$B$4</f>
        <v/>
      </c>
      <c r="M1940" s="2">
        <f>IF(K1940=Premissas!$B$18,"SIM","NÃO")</f>
        <v/>
      </c>
    </row>
    <row r="1941">
      <c r="A1941" s="2" t="n">
        <v>5451671</v>
      </c>
      <c r="B1941" s="2" t="inlineStr">
        <is>
          <t>Fabio Mota De Sousa</t>
        </is>
      </c>
      <c r="C1941" s="2" t="n">
        <v>1974</v>
      </c>
      <c r="D1941" s="2">
        <f>IFERROR(TEXTJOIN(" | ",TRUE,UNIQUE(FILTER(Detalhe_Registro!$C:$C,(Detalhe_Registro!$D:$D=A1941)*(Detalhe_Registro!$E:$E=B1941)*(Detalhe_Registro!$M:$M="SIM")))),"")</f>
        <v/>
      </c>
      <c r="E1941" s="2">
        <f>COUNTIFS(Detalhe_Registro!$D:$D,A1941,Detalhe_Registro!$E:$E,B1941,Detalhe_Registro!$M:$M,"SIM")</f>
        <v/>
      </c>
      <c r="F1941" s="2">
        <f>IFERROR(MAXIFS(Detalhe_Registro!$N:$N,Detalhe_Registro!$D:$D,A1941,Detalhe_Registro!$E:$E,B1941,Detalhe_Registro!$M:$M,"SIM"),0)</f>
        <v/>
      </c>
      <c r="G1941" s="2">
        <f>IFERROR(AVERAGEIFS(Detalhe_Registro!$N:$N,Detalhe_Registro!$D:$D,A1941,Detalhe_Registro!$E:$E,B1941,Detalhe_Registro!$M:$M,"SIM"),0)</f>
        <v/>
      </c>
      <c r="H1941" s="2">
        <f>SUMIFS(Detalhe_Registro!$F:$F,Detalhe_Registro!$D:$D,A1941,Detalhe_Registro!$E:$E,B1941,Detalhe_Registro!$M:$M,"SIM")</f>
        <v/>
      </c>
      <c r="I1941" s="2">
        <f>SUMIFS(Detalhe_Registro!$G:$G,Detalhe_Registro!$D:$D,A1941,Detalhe_Registro!$E:$E,B1941,Detalhe_Registro!$M:$M,"SIM")</f>
        <v/>
      </c>
      <c r="J1941" s="2">
        <f>IF(F1941&lt;Premissas!$B$8,"&lt; 1,00",IF(F1941&lt;Premissas!$B$9,"1,00 – 1,19",IF(F1941&lt;Premissas!$B$10,"1,20 – 1,39",IF(F1941&lt;Premissas!$B$11,"1,40 – 1,59",IF(F1941&lt;Premissas!$B$12,"1,60 – 1,99","≥ 2,00")))))</f>
        <v/>
      </c>
      <c r="K1941" s="5">
        <f>IF(F1941&lt;Premissas!$B$8,Premissas!$B$13,IF(F1941&lt;Premissas!$B$9,Premissas!$B$14,IF(F1941&lt;Premissas!$B$10,Premissas!$B$15,IF(F1941&lt;Premissas!$B$11,Premissas!$B$16,IF(F1941&lt;Premissas!$B$12,Premissas!$B$17,Premissas!$B$18)))))</f>
        <v/>
      </c>
      <c r="L1941" s="5">
        <f>K1941/Premissas!$B$4</f>
        <v/>
      </c>
      <c r="M1941" s="2">
        <f>IF(K1941=Premissas!$B$18,"SIM","NÃO")</f>
        <v/>
      </c>
    </row>
    <row r="1942">
      <c r="A1942" s="2" t="inlineStr">
        <is>
          <t>5451671</t>
        </is>
      </c>
      <c r="B1942" s="2" t="inlineStr">
        <is>
          <t>Fabio Mota De Sousa</t>
        </is>
      </c>
      <c r="C1942" s="2" t="n">
        <v>1974</v>
      </c>
      <c r="D1942" s="2">
        <f>IFERROR(TEXTJOIN(" | ",TRUE,UNIQUE(FILTER(Detalhe_Registro!$C:$C,(Detalhe_Registro!$D:$D=A1942)*(Detalhe_Registro!$E:$E=B1942)*(Detalhe_Registro!$M:$M="SIM")))),"")</f>
        <v/>
      </c>
      <c r="E1942" s="2">
        <f>COUNTIFS(Detalhe_Registro!$D:$D,A1942,Detalhe_Registro!$E:$E,B1942,Detalhe_Registro!$M:$M,"SIM")</f>
        <v/>
      </c>
      <c r="F1942" s="2">
        <f>IFERROR(MAXIFS(Detalhe_Registro!$N:$N,Detalhe_Registro!$D:$D,A1942,Detalhe_Registro!$E:$E,B1942,Detalhe_Registro!$M:$M,"SIM"),0)</f>
        <v/>
      </c>
      <c r="G1942" s="2">
        <f>IFERROR(AVERAGEIFS(Detalhe_Registro!$N:$N,Detalhe_Registro!$D:$D,A1942,Detalhe_Registro!$E:$E,B1942,Detalhe_Registro!$M:$M,"SIM"),0)</f>
        <v/>
      </c>
      <c r="H1942" s="2">
        <f>SUMIFS(Detalhe_Registro!$F:$F,Detalhe_Registro!$D:$D,A1942,Detalhe_Registro!$E:$E,B1942,Detalhe_Registro!$M:$M,"SIM")</f>
        <v/>
      </c>
      <c r="I1942" s="2">
        <f>SUMIFS(Detalhe_Registro!$G:$G,Detalhe_Registro!$D:$D,A1942,Detalhe_Registro!$E:$E,B1942,Detalhe_Registro!$M:$M,"SIM")</f>
        <v/>
      </c>
      <c r="J1942" s="2">
        <f>IF(F1942&lt;Premissas!$B$8,"&lt; 1,00",IF(F1942&lt;Premissas!$B$9,"1,00 – 1,19",IF(F1942&lt;Premissas!$B$10,"1,20 – 1,39",IF(F1942&lt;Premissas!$B$11,"1,40 – 1,59",IF(F1942&lt;Premissas!$B$12,"1,60 – 1,99","≥ 2,00")))))</f>
        <v/>
      </c>
      <c r="K1942" s="5">
        <f>IF(F1942&lt;Premissas!$B$8,Premissas!$B$13,IF(F1942&lt;Premissas!$B$9,Premissas!$B$14,IF(F1942&lt;Premissas!$B$10,Premissas!$B$15,IF(F1942&lt;Premissas!$B$11,Premissas!$B$16,IF(F1942&lt;Premissas!$B$12,Premissas!$B$17,Premissas!$B$18)))))</f>
        <v/>
      </c>
      <c r="L1942" s="5">
        <f>K1942/Premissas!$B$4</f>
        <v/>
      </c>
      <c r="M1942" s="2">
        <f>IF(K1942=Premissas!$B$18,"SIM","NÃO")</f>
        <v/>
      </c>
    </row>
    <row r="1943">
      <c r="A1943" s="2" t="n">
        <v>5748194</v>
      </c>
      <c r="B1943" s="2" t="inlineStr">
        <is>
          <t>Frederico Silva De Almeida</t>
        </is>
      </c>
      <c r="C1943" s="2" t="n">
        <v>1974</v>
      </c>
      <c r="D1943" s="2">
        <f>IFERROR(TEXTJOIN(" | ",TRUE,UNIQUE(FILTER(Detalhe_Registro!$C:$C,(Detalhe_Registro!$D:$D=A1943)*(Detalhe_Registro!$E:$E=B1943)*(Detalhe_Registro!$M:$M="SIM")))),"")</f>
        <v/>
      </c>
      <c r="E1943" s="2">
        <f>COUNTIFS(Detalhe_Registro!$D:$D,A1943,Detalhe_Registro!$E:$E,B1943,Detalhe_Registro!$M:$M,"SIM")</f>
        <v/>
      </c>
      <c r="F1943" s="2">
        <f>IFERROR(MAXIFS(Detalhe_Registro!$N:$N,Detalhe_Registro!$D:$D,A1943,Detalhe_Registro!$E:$E,B1943,Detalhe_Registro!$M:$M,"SIM"),0)</f>
        <v/>
      </c>
      <c r="G1943" s="2">
        <f>IFERROR(AVERAGEIFS(Detalhe_Registro!$N:$N,Detalhe_Registro!$D:$D,A1943,Detalhe_Registro!$E:$E,B1943,Detalhe_Registro!$M:$M,"SIM"),0)</f>
        <v/>
      </c>
      <c r="H1943" s="2">
        <f>SUMIFS(Detalhe_Registro!$F:$F,Detalhe_Registro!$D:$D,A1943,Detalhe_Registro!$E:$E,B1943,Detalhe_Registro!$M:$M,"SIM")</f>
        <v/>
      </c>
      <c r="I1943" s="2">
        <f>SUMIFS(Detalhe_Registro!$G:$G,Detalhe_Registro!$D:$D,A1943,Detalhe_Registro!$E:$E,B1943,Detalhe_Registro!$M:$M,"SIM")</f>
        <v/>
      </c>
      <c r="J1943" s="2">
        <f>IF(F1943&lt;Premissas!$B$8,"&lt; 1,00",IF(F1943&lt;Premissas!$B$9,"1,00 – 1,19",IF(F1943&lt;Premissas!$B$10,"1,20 – 1,39",IF(F1943&lt;Premissas!$B$11,"1,40 – 1,59",IF(F1943&lt;Premissas!$B$12,"1,60 – 1,99","≥ 2,00")))))</f>
        <v/>
      </c>
      <c r="K1943" s="5">
        <f>IF(F1943&lt;Premissas!$B$8,Premissas!$B$13,IF(F1943&lt;Premissas!$B$9,Premissas!$B$14,IF(F1943&lt;Premissas!$B$10,Premissas!$B$15,IF(F1943&lt;Premissas!$B$11,Premissas!$B$16,IF(F1943&lt;Premissas!$B$12,Premissas!$B$17,Premissas!$B$18)))))</f>
        <v/>
      </c>
      <c r="L1943" s="5">
        <f>K1943/Premissas!$B$4</f>
        <v/>
      </c>
      <c r="M1943" s="2">
        <f>IF(K1943=Premissas!$B$18,"SIM","NÃO")</f>
        <v/>
      </c>
    </row>
    <row r="1944">
      <c r="A1944" s="2" t="inlineStr">
        <is>
          <t>5748194</t>
        </is>
      </c>
      <c r="B1944" s="2" t="inlineStr">
        <is>
          <t>Frederico Silva De Almeida</t>
        </is>
      </c>
      <c r="C1944" s="2" t="n">
        <v>1974</v>
      </c>
      <c r="D1944" s="2">
        <f>IFERROR(TEXTJOIN(" | ",TRUE,UNIQUE(FILTER(Detalhe_Registro!$C:$C,(Detalhe_Registro!$D:$D=A1944)*(Detalhe_Registro!$E:$E=B1944)*(Detalhe_Registro!$M:$M="SIM")))),"")</f>
        <v/>
      </c>
      <c r="E1944" s="2">
        <f>COUNTIFS(Detalhe_Registro!$D:$D,A1944,Detalhe_Registro!$E:$E,B1944,Detalhe_Registro!$M:$M,"SIM")</f>
        <v/>
      </c>
      <c r="F1944" s="2">
        <f>IFERROR(MAXIFS(Detalhe_Registro!$N:$N,Detalhe_Registro!$D:$D,A1944,Detalhe_Registro!$E:$E,B1944,Detalhe_Registro!$M:$M,"SIM"),0)</f>
        <v/>
      </c>
      <c r="G1944" s="2">
        <f>IFERROR(AVERAGEIFS(Detalhe_Registro!$N:$N,Detalhe_Registro!$D:$D,A1944,Detalhe_Registro!$E:$E,B1944,Detalhe_Registro!$M:$M,"SIM"),0)</f>
        <v/>
      </c>
      <c r="H1944" s="2">
        <f>SUMIFS(Detalhe_Registro!$F:$F,Detalhe_Registro!$D:$D,A1944,Detalhe_Registro!$E:$E,B1944,Detalhe_Registro!$M:$M,"SIM")</f>
        <v/>
      </c>
      <c r="I1944" s="2">
        <f>SUMIFS(Detalhe_Registro!$G:$G,Detalhe_Registro!$D:$D,A1944,Detalhe_Registro!$E:$E,B1944,Detalhe_Registro!$M:$M,"SIM")</f>
        <v/>
      </c>
      <c r="J1944" s="2">
        <f>IF(F1944&lt;Premissas!$B$8,"&lt; 1,00",IF(F1944&lt;Premissas!$B$9,"1,00 – 1,19",IF(F1944&lt;Premissas!$B$10,"1,20 – 1,39",IF(F1944&lt;Premissas!$B$11,"1,40 – 1,59",IF(F1944&lt;Premissas!$B$12,"1,60 – 1,99","≥ 2,00")))))</f>
        <v/>
      </c>
      <c r="K1944" s="5">
        <f>IF(F1944&lt;Premissas!$B$8,Premissas!$B$13,IF(F1944&lt;Premissas!$B$9,Premissas!$B$14,IF(F1944&lt;Premissas!$B$10,Premissas!$B$15,IF(F1944&lt;Premissas!$B$11,Premissas!$B$16,IF(F1944&lt;Premissas!$B$12,Premissas!$B$17,Premissas!$B$18)))))</f>
        <v/>
      </c>
      <c r="L1944" s="5">
        <f>K1944/Premissas!$B$4</f>
        <v/>
      </c>
      <c r="M1944" s="2">
        <f>IF(K1944=Premissas!$B$18,"SIM","NÃO")</f>
        <v/>
      </c>
    </row>
    <row r="1945">
      <c r="A1945" s="2" t="n">
        <v>5443571</v>
      </c>
      <c r="B1945" s="2" t="inlineStr">
        <is>
          <t>Isaac Marques Do Nascimento</t>
        </is>
      </c>
      <c r="C1945" s="2" t="n">
        <v>1974</v>
      </c>
      <c r="D1945" s="2">
        <f>IFERROR(TEXTJOIN(" | ",TRUE,UNIQUE(FILTER(Detalhe_Registro!$C:$C,(Detalhe_Registro!$D:$D=A1945)*(Detalhe_Registro!$E:$E=B1945)*(Detalhe_Registro!$M:$M="SIM")))),"")</f>
        <v/>
      </c>
      <c r="E1945" s="2">
        <f>COUNTIFS(Detalhe_Registro!$D:$D,A1945,Detalhe_Registro!$E:$E,B1945,Detalhe_Registro!$M:$M,"SIM")</f>
        <v/>
      </c>
      <c r="F1945" s="2">
        <f>IFERROR(MAXIFS(Detalhe_Registro!$N:$N,Detalhe_Registro!$D:$D,A1945,Detalhe_Registro!$E:$E,B1945,Detalhe_Registro!$M:$M,"SIM"),0)</f>
        <v/>
      </c>
      <c r="G1945" s="2">
        <f>IFERROR(AVERAGEIFS(Detalhe_Registro!$N:$N,Detalhe_Registro!$D:$D,A1945,Detalhe_Registro!$E:$E,B1945,Detalhe_Registro!$M:$M,"SIM"),0)</f>
        <v/>
      </c>
      <c r="H1945" s="2">
        <f>SUMIFS(Detalhe_Registro!$F:$F,Detalhe_Registro!$D:$D,A1945,Detalhe_Registro!$E:$E,B1945,Detalhe_Registro!$M:$M,"SIM")</f>
        <v/>
      </c>
      <c r="I1945" s="2">
        <f>SUMIFS(Detalhe_Registro!$G:$G,Detalhe_Registro!$D:$D,A1945,Detalhe_Registro!$E:$E,B1945,Detalhe_Registro!$M:$M,"SIM")</f>
        <v/>
      </c>
      <c r="J1945" s="2">
        <f>IF(F1945&lt;Premissas!$B$8,"&lt; 1,00",IF(F1945&lt;Premissas!$B$9,"1,00 – 1,19",IF(F1945&lt;Premissas!$B$10,"1,20 – 1,39",IF(F1945&lt;Premissas!$B$11,"1,40 – 1,59",IF(F1945&lt;Premissas!$B$12,"1,60 – 1,99","≥ 2,00")))))</f>
        <v/>
      </c>
      <c r="K1945" s="5">
        <f>IF(F1945&lt;Premissas!$B$8,Premissas!$B$13,IF(F1945&lt;Premissas!$B$9,Premissas!$B$14,IF(F1945&lt;Premissas!$B$10,Premissas!$B$15,IF(F1945&lt;Premissas!$B$11,Premissas!$B$16,IF(F1945&lt;Premissas!$B$12,Premissas!$B$17,Premissas!$B$18)))))</f>
        <v/>
      </c>
      <c r="L1945" s="5">
        <f>K1945/Premissas!$B$4</f>
        <v/>
      </c>
      <c r="M1945" s="2">
        <f>IF(K1945=Premissas!$B$18,"SIM","NÃO")</f>
        <v/>
      </c>
    </row>
    <row r="1946">
      <c r="A1946" s="2" t="inlineStr">
        <is>
          <t>5443571</t>
        </is>
      </c>
      <c r="B1946" s="2" t="inlineStr">
        <is>
          <t>Isaac Marques Do Nascimento</t>
        </is>
      </c>
      <c r="C1946" s="2" t="n">
        <v>1974</v>
      </c>
      <c r="D1946" s="2">
        <f>IFERROR(TEXTJOIN(" | ",TRUE,UNIQUE(FILTER(Detalhe_Registro!$C:$C,(Detalhe_Registro!$D:$D=A1946)*(Detalhe_Registro!$E:$E=B1946)*(Detalhe_Registro!$M:$M="SIM")))),"")</f>
        <v/>
      </c>
      <c r="E1946" s="2">
        <f>COUNTIFS(Detalhe_Registro!$D:$D,A1946,Detalhe_Registro!$E:$E,B1946,Detalhe_Registro!$M:$M,"SIM")</f>
        <v/>
      </c>
      <c r="F1946" s="2">
        <f>IFERROR(MAXIFS(Detalhe_Registro!$N:$N,Detalhe_Registro!$D:$D,A1946,Detalhe_Registro!$E:$E,B1946,Detalhe_Registro!$M:$M,"SIM"),0)</f>
        <v/>
      </c>
      <c r="G1946" s="2">
        <f>IFERROR(AVERAGEIFS(Detalhe_Registro!$N:$N,Detalhe_Registro!$D:$D,A1946,Detalhe_Registro!$E:$E,B1946,Detalhe_Registro!$M:$M,"SIM"),0)</f>
        <v/>
      </c>
      <c r="H1946" s="2">
        <f>SUMIFS(Detalhe_Registro!$F:$F,Detalhe_Registro!$D:$D,A1946,Detalhe_Registro!$E:$E,B1946,Detalhe_Registro!$M:$M,"SIM")</f>
        <v/>
      </c>
      <c r="I1946" s="2">
        <f>SUMIFS(Detalhe_Registro!$G:$G,Detalhe_Registro!$D:$D,A1946,Detalhe_Registro!$E:$E,B1946,Detalhe_Registro!$M:$M,"SIM")</f>
        <v/>
      </c>
      <c r="J1946" s="2">
        <f>IF(F1946&lt;Premissas!$B$8,"&lt; 1,00",IF(F1946&lt;Premissas!$B$9,"1,00 – 1,19",IF(F1946&lt;Premissas!$B$10,"1,20 – 1,39",IF(F1946&lt;Premissas!$B$11,"1,40 – 1,59",IF(F1946&lt;Premissas!$B$12,"1,60 – 1,99","≥ 2,00")))))</f>
        <v/>
      </c>
      <c r="K1946" s="5">
        <f>IF(F1946&lt;Premissas!$B$8,Premissas!$B$13,IF(F1946&lt;Premissas!$B$9,Premissas!$B$14,IF(F1946&lt;Premissas!$B$10,Premissas!$B$15,IF(F1946&lt;Premissas!$B$11,Premissas!$B$16,IF(F1946&lt;Premissas!$B$12,Premissas!$B$17,Premissas!$B$18)))))</f>
        <v/>
      </c>
      <c r="L1946" s="5">
        <f>K1946/Premissas!$B$4</f>
        <v/>
      </c>
      <c r="M1946" s="2">
        <f>IF(K1946=Premissas!$B$18,"SIM","NÃO")</f>
        <v/>
      </c>
    </row>
    <row r="1947">
      <c r="A1947" s="2" t="n">
        <v>5579147</v>
      </c>
      <c r="B1947" s="2" t="inlineStr">
        <is>
          <t>JOSE EDSON DA SILVA DO NASCIMENTO</t>
        </is>
      </c>
      <c r="C1947" s="2" t="n">
        <v>1974</v>
      </c>
      <c r="D1947" s="2">
        <f>IFERROR(TEXTJOIN(" | ",TRUE,UNIQUE(FILTER(Detalhe_Registro!$C:$C,(Detalhe_Registro!$D:$D=A1947)*(Detalhe_Registro!$E:$E=B1947)*(Detalhe_Registro!$M:$M="SIM")))),"")</f>
        <v/>
      </c>
      <c r="E1947" s="2">
        <f>COUNTIFS(Detalhe_Registro!$D:$D,A1947,Detalhe_Registro!$E:$E,B1947,Detalhe_Registro!$M:$M,"SIM")</f>
        <v/>
      </c>
      <c r="F1947" s="2">
        <f>IFERROR(MAXIFS(Detalhe_Registro!$N:$N,Detalhe_Registro!$D:$D,A1947,Detalhe_Registro!$E:$E,B1947,Detalhe_Registro!$M:$M,"SIM"),0)</f>
        <v/>
      </c>
      <c r="G1947" s="2">
        <f>IFERROR(AVERAGEIFS(Detalhe_Registro!$N:$N,Detalhe_Registro!$D:$D,A1947,Detalhe_Registro!$E:$E,B1947,Detalhe_Registro!$M:$M,"SIM"),0)</f>
        <v/>
      </c>
      <c r="H1947" s="2">
        <f>SUMIFS(Detalhe_Registro!$F:$F,Detalhe_Registro!$D:$D,A1947,Detalhe_Registro!$E:$E,B1947,Detalhe_Registro!$M:$M,"SIM")</f>
        <v/>
      </c>
      <c r="I1947" s="2">
        <f>SUMIFS(Detalhe_Registro!$G:$G,Detalhe_Registro!$D:$D,A1947,Detalhe_Registro!$E:$E,B1947,Detalhe_Registro!$M:$M,"SIM")</f>
        <v/>
      </c>
      <c r="J1947" s="2">
        <f>IF(F1947&lt;Premissas!$B$8,"&lt; 1,00",IF(F1947&lt;Premissas!$B$9,"1,00 – 1,19",IF(F1947&lt;Premissas!$B$10,"1,20 – 1,39",IF(F1947&lt;Premissas!$B$11,"1,40 – 1,59",IF(F1947&lt;Premissas!$B$12,"1,60 – 1,99","≥ 2,00")))))</f>
        <v/>
      </c>
      <c r="K1947" s="5">
        <f>IF(F1947&lt;Premissas!$B$8,Premissas!$B$13,IF(F1947&lt;Premissas!$B$9,Premissas!$B$14,IF(F1947&lt;Premissas!$B$10,Premissas!$B$15,IF(F1947&lt;Premissas!$B$11,Premissas!$B$16,IF(F1947&lt;Premissas!$B$12,Premissas!$B$17,Premissas!$B$18)))))</f>
        <v/>
      </c>
      <c r="L1947" s="5">
        <f>K1947/Premissas!$B$4</f>
        <v/>
      </c>
      <c r="M1947" s="2">
        <f>IF(K1947=Premissas!$B$18,"SIM","NÃO")</f>
        <v/>
      </c>
    </row>
    <row r="1948">
      <c r="A1948" s="2" t="inlineStr">
        <is>
          <t>5579147</t>
        </is>
      </c>
      <c r="B1948" s="2" t="inlineStr">
        <is>
          <t>JOSE EDSON DA SILVA DO NASCIMENTO</t>
        </is>
      </c>
      <c r="C1948" s="2" t="n">
        <v>1974</v>
      </c>
      <c r="D1948" s="2">
        <f>IFERROR(TEXTJOIN(" | ",TRUE,UNIQUE(FILTER(Detalhe_Registro!$C:$C,(Detalhe_Registro!$D:$D=A1948)*(Detalhe_Registro!$E:$E=B1948)*(Detalhe_Registro!$M:$M="SIM")))),"")</f>
        <v/>
      </c>
      <c r="E1948" s="2">
        <f>COUNTIFS(Detalhe_Registro!$D:$D,A1948,Detalhe_Registro!$E:$E,B1948,Detalhe_Registro!$M:$M,"SIM")</f>
        <v/>
      </c>
      <c r="F1948" s="2">
        <f>IFERROR(MAXIFS(Detalhe_Registro!$N:$N,Detalhe_Registro!$D:$D,A1948,Detalhe_Registro!$E:$E,B1948,Detalhe_Registro!$M:$M,"SIM"),0)</f>
        <v/>
      </c>
      <c r="G1948" s="2">
        <f>IFERROR(AVERAGEIFS(Detalhe_Registro!$N:$N,Detalhe_Registro!$D:$D,A1948,Detalhe_Registro!$E:$E,B1948,Detalhe_Registro!$M:$M,"SIM"),0)</f>
        <v/>
      </c>
      <c r="H1948" s="2">
        <f>SUMIFS(Detalhe_Registro!$F:$F,Detalhe_Registro!$D:$D,A1948,Detalhe_Registro!$E:$E,B1948,Detalhe_Registro!$M:$M,"SIM")</f>
        <v/>
      </c>
      <c r="I1948" s="2">
        <f>SUMIFS(Detalhe_Registro!$G:$G,Detalhe_Registro!$D:$D,A1948,Detalhe_Registro!$E:$E,B1948,Detalhe_Registro!$M:$M,"SIM")</f>
        <v/>
      </c>
      <c r="J1948" s="2">
        <f>IF(F1948&lt;Premissas!$B$8,"&lt; 1,00",IF(F1948&lt;Premissas!$B$9,"1,00 – 1,19",IF(F1948&lt;Premissas!$B$10,"1,20 – 1,39",IF(F1948&lt;Premissas!$B$11,"1,40 – 1,59",IF(F1948&lt;Premissas!$B$12,"1,60 – 1,99","≥ 2,00")))))</f>
        <v/>
      </c>
      <c r="K1948" s="5">
        <f>IF(F1948&lt;Premissas!$B$8,Premissas!$B$13,IF(F1948&lt;Premissas!$B$9,Premissas!$B$14,IF(F1948&lt;Premissas!$B$10,Premissas!$B$15,IF(F1948&lt;Premissas!$B$11,Premissas!$B$16,IF(F1948&lt;Premissas!$B$12,Premissas!$B$17,Premissas!$B$18)))))</f>
        <v/>
      </c>
      <c r="L1948" s="5">
        <f>K1948/Premissas!$B$4</f>
        <v/>
      </c>
      <c r="M1948" s="2">
        <f>IF(K1948=Premissas!$B$18,"SIM","NÃO")</f>
        <v/>
      </c>
    </row>
    <row r="1949">
      <c r="A1949" s="2" t="n">
        <v>316536</v>
      </c>
      <c r="B1949" s="2" t="inlineStr">
        <is>
          <t>JOSE HORMANDO SOARES DOS SANTOS</t>
        </is>
      </c>
      <c r="C1949" s="2" t="n">
        <v>1974</v>
      </c>
      <c r="D1949" s="2">
        <f>IFERROR(TEXTJOIN(" | ",TRUE,UNIQUE(FILTER(Detalhe_Registro!$C:$C,(Detalhe_Registro!$D:$D=A1949)*(Detalhe_Registro!$E:$E=B1949)*(Detalhe_Registro!$M:$M="SIM")))),"")</f>
        <v/>
      </c>
      <c r="E1949" s="2">
        <f>COUNTIFS(Detalhe_Registro!$D:$D,A1949,Detalhe_Registro!$E:$E,B1949,Detalhe_Registro!$M:$M,"SIM")</f>
        <v/>
      </c>
      <c r="F1949" s="2">
        <f>IFERROR(MAXIFS(Detalhe_Registro!$N:$N,Detalhe_Registro!$D:$D,A1949,Detalhe_Registro!$E:$E,B1949,Detalhe_Registro!$M:$M,"SIM"),0)</f>
        <v/>
      </c>
      <c r="G1949" s="2">
        <f>IFERROR(AVERAGEIFS(Detalhe_Registro!$N:$N,Detalhe_Registro!$D:$D,A1949,Detalhe_Registro!$E:$E,B1949,Detalhe_Registro!$M:$M,"SIM"),0)</f>
        <v/>
      </c>
      <c r="H1949" s="2">
        <f>SUMIFS(Detalhe_Registro!$F:$F,Detalhe_Registro!$D:$D,A1949,Detalhe_Registro!$E:$E,B1949,Detalhe_Registro!$M:$M,"SIM")</f>
        <v/>
      </c>
      <c r="I1949" s="2">
        <f>SUMIFS(Detalhe_Registro!$G:$G,Detalhe_Registro!$D:$D,A1949,Detalhe_Registro!$E:$E,B1949,Detalhe_Registro!$M:$M,"SIM")</f>
        <v/>
      </c>
      <c r="J1949" s="2">
        <f>IF(F1949&lt;Premissas!$B$8,"&lt; 1,00",IF(F1949&lt;Premissas!$B$9,"1,00 – 1,19",IF(F1949&lt;Premissas!$B$10,"1,20 – 1,39",IF(F1949&lt;Premissas!$B$11,"1,40 – 1,59",IF(F1949&lt;Premissas!$B$12,"1,60 – 1,99","≥ 2,00")))))</f>
        <v/>
      </c>
      <c r="K1949" s="5">
        <f>IF(F1949&lt;Premissas!$B$8,Premissas!$B$13,IF(F1949&lt;Premissas!$B$9,Premissas!$B$14,IF(F1949&lt;Premissas!$B$10,Premissas!$B$15,IF(F1949&lt;Premissas!$B$11,Premissas!$B$16,IF(F1949&lt;Premissas!$B$12,Premissas!$B$17,Premissas!$B$18)))))</f>
        <v/>
      </c>
      <c r="L1949" s="5">
        <f>K1949/Premissas!$B$4</f>
        <v/>
      </c>
      <c r="M1949" s="2">
        <f>IF(K1949=Premissas!$B$18,"SIM","NÃO")</f>
        <v/>
      </c>
    </row>
    <row r="1950">
      <c r="A1950" s="2" t="inlineStr">
        <is>
          <t>316536</t>
        </is>
      </c>
      <c r="B1950" s="2" t="inlineStr">
        <is>
          <t>JOSE HORMANDO SOARES DOS SANTOS</t>
        </is>
      </c>
      <c r="C1950" s="2" t="n">
        <v>1974</v>
      </c>
      <c r="D1950" s="2">
        <f>IFERROR(TEXTJOIN(" | ",TRUE,UNIQUE(FILTER(Detalhe_Registro!$C:$C,(Detalhe_Registro!$D:$D=A1950)*(Detalhe_Registro!$E:$E=B1950)*(Detalhe_Registro!$M:$M="SIM")))),"")</f>
        <v/>
      </c>
      <c r="E1950" s="2">
        <f>COUNTIFS(Detalhe_Registro!$D:$D,A1950,Detalhe_Registro!$E:$E,B1950,Detalhe_Registro!$M:$M,"SIM")</f>
        <v/>
      </c>
      <c r="F1950" s="2">
        <f>IFERROR(MAXIFS(Detalhe_Registro!$N:$N,Detalhe_Registro!$D:$D,A1950,Detalhe_Registro!$E:$E,B1950,Detalhe_Registro!$M:$M,"SIM"),0)</f>
        <v/>
      </c>
      <c r="G1950" s="2">
        <f>IFERROR(AVERAGEIFS(Detalhe_Registro!$N:$N,Detalhe_Registro!$D:$D,A1950,Detalhe_Registro!$E:$E,B1950,Detalhe_Registro!$M:$M,"SIM"),0)</f>
        <v/>
      </c>
      <c r="H1950" s="2">
        <f>SUMIFS(Detalhe_Registro!$F:$F,Detalhe_Registro!$D:$D,A1950,Detalhe_Registro!$E:$E,B1950,Detalhe_Registro!$M:$M,"SIM")</f>
        <v/>
      </c>
      <c r="I1950" s="2">
        <f>SUMIFS(Detalhe_Registro!$G:$G,Detalhe_Registro!$D:$D,A1950,Detalhe_Registro!$E:$E,B1950,Detalhe_Registro!$M:$M,"SIM")</f>
        <v/>
      </c>
      <c r="J1950" s="2">
        <f>IF(F1950&lt;Premissas!$B$8,"&lt; 1,00",IF(F1950&lt;Premissas!$B$9,"1,00 – 1,19",IF(F1950&lt;Premissas!$B$10,"1,20 – 1,39",IF(F1950&lt;Premissas!$B$11,"1,40 – 1,59",IF(F1950&lt;Premissas!$B$12,"1,60 – 1,99","≥ 2,00")))))</f>
        <v/>
      </c>
      <c r="K1950" s="5">
        <f>IF(F1950&lt;Premissas!$B$8,Premissas!$B$13,IF(F1950&lt;Premissas!$B$9,Premissas!$B$14,IF(F1950&lt;Premissas!$B$10,Premissas!$B$15,IF(F1950&lt;Premissas!$B$11,Premissas!$B$16,IF(F1950&lt;Premissas!$B$12,Premissas!$B$17,Premissas!$B$18)))))</f>
        <v/>
      </c>
      <c r="L1950" s="5">
        <f>K1950/Premissas!$B$4</f>
        <v/>
      </c>
      <c r="M1950" s="2">
        <f>IF(K1950=Premissas!$B$18,"SIM","NÃO")</f>
        <v/>
      </c>
    </row>
    <row r="1951">
      <c r="A1951" s="2" t="n">
        <v>5709911</v>
      </c>
      <c r="B1951" s="2" t="inlineStr">
        <is>
          <t>Joao Victor Mendes Da Silva</t>
        </is>
      </c>
      <c r="C1951" s="2" t="n">
        <v>1974</v>
      </c>
      <c r="D1951" s="2">
        <f>IFERROR(TEXTJOIN(" | ",TRUE,UNIQUE(FILTER(Detalhe_Registro!$C:$C,(Detalhe_Registro!$D:$D=A1951)*(Detalhe_Registro!$E:$E=B1951)*(Detalhe_Registro!$M:$M="SIM")))),"")</f>
        <v/>
      </c>
      <c r="E1951" s="2">
        <f>COUNTIFS(Detalhe_Registro!$D:$D,A1951,Detalhe_Registro!$E:$E,B1951,Detalhe_Registro!$M:$M,"SIM")</f>
        <v/>
      </c>
      <c r="F1951" s="2">
        <f>IFERROR(MAXIFS(Detalhe_Registro!$N:$N,Detalhe_Registro!$D:$D,A1951,Detalhe_Registro!$E:$E,B1951,Detalhe_Registro!$M:$M,"SIM"),0)</f>
        <v/>
      </c>
      <c r="G1951" s="2">
        <f>IFERROR(AVERAGEIFS(Detalhe_Registro!$N:$N,Detalhe_Registro!$D:$D,A1951,Detalhe_Registro!$E:$E,B1951,Detalhe_Registro!$M:$M,"SIM"),0)</f>
        <v/>
      </c>
      <c r="H1951" s="2">
        <f>SUMIFS(Detalhe_Registro!$F:$F,Detalhe_Registro!$D:$D,A1951,Detalhe_Registro!$E:$E,B1951,Detalhe_Registro!$M:$M,"SIM")</f>
        <v/>
      </c>
      <c r="I1951" s="2">
        <f>SUMIFS(Detalhe_Registro!$G:$G,Detalhe_Registro!$D:$D,A1951,Detalhe_Registro!$E:$E,B1951,Detalhe_Registro!$M:$M,"SIM")</f>
        <v/>
      </c>
      <c r="J1951" s="2">
        <f>IF(F1951&lt;Premissas!$B$8,"&lt; 1,00",IF(F1951&lt;Premissas!$B$9,"1,00 – 1,19",IF(F1951&lt;Premissas!$B$10,"1,20 – 1,39",IF(F1951&lt;Premissas!$B$11,"1,40 – 1,59",IF(F1951&lt;Premissas!$B$12,"1,60 – 1,99","≥ 2,00")))))</f>
        <v/>
      </c>
      <c r="K1951" s="5">
        <f>IF(F1951&lt;Premissas!$B$8,Premissas!$B$13,IF(F1951&lt;Premissas!$B$9,Premissas!$B$14,IF(F1951&lt;Premissas!$B$10,Premissas!$B$15,IF(F1951&lt;Premissas!$B$11,Premissas!$B$16,IF(F1951&lt;Premissas!$B$12,Premissas!$B$17,Premissas!$B$18)))))</f>
        <v/>
      </c>
      <c r="L1951" s="5">
        <f>K1951/Premissas!$B$4</f>
        <v/>
      </c>
      <c r="M1951" s="2">
        <f>IF(K1951=Premissas!$B$18,"SIM","NÃO")</f>
        <v/>
      </c>
    </row>
    <row r="1952">
      <c r="A1952" s="2" t="inlineStr">
        <is>
          <t>5709911</t>
        </is>
      </c>
      <c r="B1952" s="2" t="inlineStr">
        <is>
          <t>Joao Victor Mendes Da Silva</t>
        </is>
      </c>
      <c r="C1952" s="2" t="n">
        <v>1974</v>
      </c>
      <c r="D1952" s="2">
        <f>IFERROR(TEXTJOIN(" | ",TRUE,UNIQUE(FILTER(Detalhe_Registro!$C:$C,(Detalhe_Registro!$D:$D=A1952)*(Detalhe_Registro!$E:$E=B1952)*(Detalhe_Registro!$M:$M="SIM")))),"")</f>
        <v/>
      </c>
      <c r="E1952" s="2">
        <f>COUNTIFS(Detalhe_Registro!$D:$D,A1952,Detalhe_Registro!$E:$E,B1952,Detalhe_Registro!$M:$M,"SIM")</f>
        <v/>
      </c>
      <c r="F1952" s="2">
        <f>IFERROR(MAXIFS(Detalhe_Registro!$N:$N,Detalhe_Registro!$D:$D,A1952,Detalhe_Registro!$E:$E,B1952,Detalhe_Registro!$M:$M,"SIM"),0)</f>
        <v/>
      </c>
      <c r="G1952" s="2">
        <f>IFERROR(AVERAGEIFS(Detalhe_Registro!$N:$N,Detalhe_Registro!$D:$D,A1952,Detalhe_Registro!$E:$E,B1952,Detalhe_Registro!$M:$M,"SIM"),0)</f>
        <v/>
      </c>
      <c r="H1952" s="2">
        <f>SUMIFS(Detalhe_Registro!$F:$F,Detalhe_Registro!$D:$D,A1952,Detalhe_Registro!$E:$E,B1952,Detalhe_Registro!$M:$M,"SIM")</f>
        <v/>
      </c>
      <c r="I1952" s="2">
        <f>SUMIFS(Detalhe_Registro!$G:$G,Detalhe_Registro!$D:$D,A1952,Detalhe_Registro!$E:$E,B1952,Detalhe_Registro!$M:$M,"SIM")</f>
        <v/>
      </c>
      <c r="J1952" s="2">
        <f>IF(F1952&lt;Premissas!$B$8,"&lt; 1,00",IF(F1952&lt;Premissas!$B$9,"1,00 – 1,19",IF(F1952&lt;Premissas!$B$10,"1,20 – 1,39",IF(F1952&lt;Premissas!$B$11,"1,40 – 1,59",IF(F1952&lt;Premissas!$B$12,"1,60 – 1,99","≥ 2,00")))))</f>
        <v/>
      </c>
      <c r="K1952" s="5">
        <f>IF(F1952&lt;Premissas!$B$8,Premissas!$B$13,IF(F1952&lt;Premissas!$B$9,Premissas!$B$14,IF(F1952&lt;Premissas!$B$10,Premissas!$B$15,IF(F1952&lt;Premissas!$B$11,Premissas!$B$16,IF(F1952&lt;Premissas!$B$12,Premissas!$B$17,Premissas!$B$18)))))</f>
        <v/>
      </c>
      <c r="L1952" s="5">
        <f>K1952/Premissas!$B$4</f>
        <v/>
      </c>
      <c r="M1952" s="2">
        <f>IF(K1952=Premissas!$B$18,"SIM","NÃO")</f>
        <v/>
      </c>
    </row>
    <row r="1953">
      <c r="A1953" s="2" t="n">
        <v>5749140</v>
      </c>
      <c r="B1953" s="2" t="inlineStr">
        <is>
          <t>Keven Levi Lima Rodrigues</t>
        </is>
      </c>
      <c r="C1953" s="2" t="n">
        <v>1974</v>
      </c>
      <c r="D1953" s="2">
        <f>IFERROR(TEXTJOIN(" | ",TRUE,UNIQUE(FILTER(Detalhe_Registro!$C:$C,(Detalhe_Registro!$D:$D=A1953)*(Detalhe_Registro!$E:$E=B1953)*(Detalhe_Registro!$M:$M="SIM")))),"")</f>
        <v/>
      </c>
      <c r="E1953" s="2">
        <f>COUNTIFS(Detalhe_Registro!$D:$D,A1953,Detalhe_Registro!$E:$E,B1953,Detalhe_Registro!$M:$M,"SIM")</f>
        <v/>
      </c>
      <c r="F1953" s="2">
        <f>IFERROR(MAXIFS(Detalhe_Registro!$N:$N,Detalhe_Registro!$D:$D,A1953,Detalhe_Registro!$E:$E,B1953,Detalhe_Registro!$M:$M,"SIM"),0)</f>
        <v/>
      </c>
      <c r="G1953" s="2">
        <f>IFERROR(AVERAGEIFS(Detalhe_Registro!$N:$N,Detalhe_Registro!$D:$D,A1953,Detalhe_Registro!$E:$E,B1953,Detalhe_Registro!$M:$M,"SIM"),0)</f>
        <v/>
      </c>
      <c r="H1953" s="2">
        <f>SUMIFS(Detalhe_Registro!$F:$F,Detalhe_Registro!$D:$D,A1953,Detalhe_Registro!$E:$E,B1953,Detalhe_Registro!$M:$M,"SIM")</f>
        <v/>
      </c>
      <c r="I1953" s="2">
        <f>SUMIFS(Detalhe_Registro!$G:$G,Detalhe_Registro!$D:$D,A1953,Detalhe_Registro!$E:$E,B1953,Detalhe_Registro!$M:$M,"SIM")</f>
        <v/>
      </c>
      <c r="J1953" s="2">
        <f>IF(F1953&lt;Premissas!$B$8,"&lt; 1,00",IF(F1953&lt;Premissas!$B$9,"1,00 – 1,19",IF(F1953&lt;Premissas!$B$10,"1,20 – 1,39",IF(F1953&lt;Premissas!$B$11,"1,40 – 1,59",IF(F1953&lt;Premissas!$B$12,"1,60 – 1,99","≥ 2,00")))))</f>
        <v/>
      </c>
      <c r="K1953" s="5">
        <f>IF(F1953&lt;Premissas!$B$8,Premissas!$B$13,IF(F1953&lt;Premissas!$B$9,Premissas!$B$14,IF(F1953&lt;Premissas!$B$10,Premissas!$B$15,IF(F1953&lt;Premissas!$B$11,Premissas!$B$16,IF(F1953&lt;Premissas!$B$12,Premissas!$B$17,Premissas!$B$18)))))</f>
        <v/>
      </c>
      <c r="L1953" s="5">
        <f>K1953/Premissas!$B$4</f>
        <v/>
      </c>
      <c r="M1953" s="2">
        <f>IF(K1953=Premissas!$B$18,"SIM","NÃO")</f>
        <v/>
      </c>
    </row>
    <row r="1954">
      <c r="A1954" s="2" t="inlineStr">
        <is>
          <t>5749140</t>
        </is>
      </c>
      <c r="B1954" s="2" t="inlineStr">
        <is>
          <t>Keven Levi Lima Rodrigues</t>
        </is>
      </c>
      <c r="C1954" s="2" t="n">
        <v>1974</v>
      </c>
      <c r="D1954" s="2">
        <f>IFERROR(TEXTJOIN(" | ",TRUE,UNIQUE(FILTER(Detalhe_Registro!$C:$C,(Detalhe_Registro!$D:$D=A1954)*(Detalhe_Registro!$E:$E=B1954)*(Detalhe_Registro!$M:$M="SIM")))),"")</f>
        <v/>
      </c>
      <c r="E1954" s="2">
        <f>COUNTIFS(Detalhe_Registro!$D:$D,A1954,Detalhe_Registro!$E:$E,B1954,Detalhe_Registro!$M:$M,"SIM")</f>
        <v/>
      </c>
      <c r="F1954" s="2">
        <f>IFERROR(MAXIFS(Detalhe_Registro!$N:$N,Detalhe_Registro!$D:$D,A1954,Detalhe_Registro!$E:$E,B1954,Detalhe_Registro!$M:$M,"SIM"),0)</f>
        <v/>
      </c>
      <c r="G1954" s="2">
        <f>IFERROR(AVERAGEIFS(Detalhe_Registro!$N:$N,Detalhe_Registro!$D:$D,A1954,Detalhe_Registro!$E:$E,B1954,Detalhe_Registro!$M:$M,"SIM"),0)</f>
        <v/>
      </c>
      <c r="H1954" s="2">
        <f>SUMIFS(Detalhe_Registro!$F:$F,Detalhe_Registro!$D:$D,A1954,Detalhe_Registro!$E:$E,B1954,Detalhe_Registro!$M:$M,"SIM")</f>
        <v/>
      </c>
      <c r="I1954" s="2">
        <f>SUMIFS(Detalhe_Registro!$G:$G,Detalhe_Registro!$D:$D,A1954,Detalhe_Registro!$E:$E,B1954,Detalhe_Registro!$M:$M,"SIM")</f>
        <v/>
      </c>
      <c r="J1954" s="2">
        <f>IF(F1954&lt;Premissas!$B$8,"&lt; 1,00",IF(F1954&lt;Premissas!$B$9,"1,00 – 1,19",IF(F1954&lt;Premissas!$B$10,"1,20 – 1,39",IF(F1954&lt;Premissas!$B$11,"1,40 – 1,59",IF(F1954&lt;Premissas!$B$12,"1,60 – 1,99","≥ 2,00")))))</f>
        <v/>
      </c>
      <c r="K1954" s="5">
        <f>IF(F1954&lt;Premissas!$B$8,Premissas!$B$13,IF(F1954&lt;Premissas!$B$9,Premissas!$B$14,IF(F1954&lt;Premissas!$B$10,Premissas!$B$15,IF(F1954&lt;Premissas!$B$11,Premissas!$B$16,IF(F1954&lt;Premissas!$B$12,Premissas!$B$17,Premissas!$B$18)))))</f>
        <v/>
      </c>
      <c r="L1954" s="5">
        <f>K1954/Premissas!$B$4</f>
        <v/>
      </c>
      <c r="M1954" s="2">
        <f>IF(K1954=Premissas!$B$18,"SIM","NÃO")</f>
        <v/>
      </c>
    </row>
    <row r="1955">
      <c r="A1955" s="2" t="n">
        <v>5952883</v>
      </c>
      <c r="B1955" s="2" t="inlineStr">
        <is>
          <t>Lailson Crispim Flor Barroso</t>
        </is>
      </c>
      <c r="C1955" s="2" t="n">
        <v>1974</v>
      </c>
      <c r="D1955" s="2">
        <f>IFERROR(TEXTJOIN(" | ",TRUE,UNIQUE(FILTER(Detalhe_Registro!$C:$C,(Detalhe_Registro!$D:$D=A1955)*(Detalhe_Registro!$E:$E=B1955)*(Detalhe_Registro!$M:$M="SIM")))),"")</f>
        <v/>
      </c>
      <c r="E1955" s="2">
        <f>COUNTIFS(Detalhe_Registro!$D:$D,A1955,Detalhe_Registro!$E:$E,B1955,Detalhe_Registro!$M:$M,"SIM")</f>
        <v/>
      </c>
      <c r="F1955" s="2">
        <f>IFERROR(MAXIFS(Detalhe_Registro!$N:$N,Detalhe_Registro!$D:$D,A1955,Detalhe_Registro!$E:$E,B1955,Detalhe_Registro!$M:$M,"SIM"),0)</f>
        <v/>
      </c>
      <c r="G1955" s="2">
        <f>IFERROR(AVERAGEIFS(Detalhe_Registro!$N:$N,Detalhe_Registro!$D:$D,A1955,Detalhe_Registro!$E:$E,B1955,Detalhe_Registro!$M:$M,"SIM"),0)</f>
        <v/>
      </c>
      <c r="H1955" s="2">
        <f>SUMIFS(Detalhe_Registro!$F:$F,Detalhe_Registro!$D:$D,A1955,Detalhe_Registro!$E:$E,B1955,Detalhe_Registro!$M:$M,"SIM")</f>
        <v/>
      </c>
      <c r="I1955" s="2">
        <f>SUMIFS(Detalhe_Registro!$G:$G,Detalhe_Registro!$D:$D,A1955,Detalhe_Registro!$E:$E,B1955,Detalhe_Registro!$M:$M,"SIM")</f>
        <v/>
      </c>
      <c r="J1955" s="2">
        <f>IF(F1955&lt;Premissas!$B$8,"&lt; 1,00",IF(F1955&lt;Premissas!$B$9,"1,00 – 1,19",IF(F1955&lt;Premissas!$B$10,"1,20 – 1,39",IF(F1955&lt;Premissas!$B$11,"1,40 – 1,59",IF(F1955&lt;Premissas!$B$12,"1,60 – 1,99","≥ 2,00")))))</f>
        <v/>
      </c>
      <c r="K1955" s="5">
        <f>IF(F1955&lt;Premissas!$B$8,Premissas!$B$13,IF(F1955&lt;Premissas!$B$9,Premissas!$B$14,IF(F1955&lt;Premissas!$B$10,Premissas!$B$15,IF(F1955&lt;Premissas!$B$11,Premissas!$B$16,IF(F1955&lt;Premissas!$B$12,Premissas!$B$17,Premissas!$B$18)))))</f>
        <v/>
      </c>
      <c r="L1955" s="5">
        <f>K1955/Premissas!$B$4</f>
        <v/>
      </c>
      <c r="M1955" s="2">
        <f>IF(K1955=Premissas!$B$18,"SIM","NÃO")</f>
        <v/>
      </c>
    </row>
    <row r="1956">
      <c r="A1956" s="2" t="inlineStr">
        <is>
          <t>5952883</t>
        </is>
      </c>
      <c r="B1956" s="2" t="inlineStr">
        <is>
          <t>Lailson Crispim Flor Barroso</t>
        </is>
      </c>
      <c r="C1956" s="2" t="n">
        <v>1974</v>
      </c>
      <c r="D1956" s="2">
        <f>IFERROR(TEXTJOIN(" | ",TRUE,UNIQUE(FILTER(Detalhe_Registro!$C:$C,(Detalhe_Registro!$D:$D=A1956)*(Detalhe_Registro!$E:$E=B1956)*(Detalhe_Registro!$M:$M="SIM")))),"")</f>
        <v/>
      </c>
      <c r="E1956" s="2">
        <f>COUNTIFS(Detalhe_Registro!$D:$D,A1956,Detalhe_Registro!$E:$E,B1956,Detalhe_Registro!$M:$M,"SIM")</f>
        <v/>
      </c>
      <c r="F1956" s="2">
        <f>IFERROR(MAXIFS(Detalhe_Registro!$N:$N,Detalhe_Registro!$D:$D,A1956,Detalhe_Registro!$E:$E,B1956,Detalhe_Registro!$M:$M,"SIM"),0)</f>
        <v/>
      </c>
      <c r="G1956" s="2">
        <f>IFERROR(AVERAGEIFS(Detalhe_Registro!$N:$N,Detalhe_Registro!$D:$D,A1956,Detalhe_Registro!$E:$E,B1956,Detalhe_Registro!$M:$M,"SIM"),0)</f>
        <v/>
      </c>
      <c r="H1956" s="2">
        <f>SUMIFS(Detalhe_Registro!$F:$F,Detalhe_Registro!$D:$D,A1956,Detalhe_Registro!$E:$E,B1956,Detalhe_Registro!$M:$M,"SIM")</f>
        <v/>
      </c>
      <c r="I1956" s="2">
        <f>SUMIFS(Detalhe_Registro!$G:$G,Detalhe_Registro!$D:$D,A1956,Detalhe_Registro!$E:$E,B1956,Detalhe_Registro!$M:$M,"SIM")</f>
        <v/>
      </c>
      <c r="J1956" s="2">
        <f>IF(F1956&lt;Premissas!$B$8,"&lt; 1,00",IF(F1956&lt;Premissas!$B$9,"1,00 – 1,19",IF(F1956&lt;Premissas!$B$10,"1,20 – 1,39",IF(F1956&lt;Premissas!$B$11,"1,40 – 1,59",IF(F1956&lt;Premissas!$B$12,"1,60 – 1,99","≥ 2,00")))))</f>
        <v/>
      </c>
      <c r="K1956" s="5">
        <f>IF(F1956&lt;Premissas!$B$8,Premissas!$B$13,IF(F1956&lt;Premissas!$B$9,Premissas!$B$14,IF(F1956&lt;Premissas!$B$10,Premissas!$B$15,IF(F1956&lt;Premissas!$B$11,Premissas!$B$16,IF(F1956&lt;Premissas!$B$12,Premissas!$B$17,Premissas!$B$18)))))</f>
        <v/>
      </c>
      <c r="L1956" s="5">
        <f>K1956/Premissas!$B$4</f>
        <v/>
      </c>
      <c r="M1956" s="2">
        <f>IF(K1956=Premissas!$B$18,"SIM","NÃO")</f>
        <v/>
      </c>
    </row>
    <row r="1957">
      <c r="A1957" s="2" t="n">
        <v>128339</v>
      </c>
      <c r="B1957" s="2" t="inlineStr">
        <is>
          <t>NILSON DA SILVA BATISTA</t>
        </is>
      </c>
      <c r="C1957" s="2" t="n">
        <v>1974</v>
      </c>
      <c r="D1957" s="2">
        <f>IFERROR(TEXTJOIN(" | ",TRUE,UNIQUE(FILTER(Detalhe_Registro!$C:$C,(Detalhe_Registro!$D:$D=A1957)*(Detalhe_Registro!$E:$E=B1957)*(Detalhe_Registro!$M:$M="SIM")))),"")</f>
        <v/>
      </c>
      <c r="E1957" s="2">
        <f>COUNTIFS(Detalhe_Registro!$D:$D,A1957,Detalhe_Registro!$E:$E,B1957,Detalhe_Registro!$M:$M,"SIM")</f>
        <v/>
      </c>
      <c r="F1957" s="2">
        <f>IFERROR(MAXIFS(Detalhe_Registro!$N:$N,Detalhe_Registro!$D:$D,A1957,Detalhe_Registro!$E:$E,B1957,Detalhe_Registro!$M:$M,"SIM"),0)</f>
        <v/>
      </c>
      <c r="G1957" s="2">
        <f>IFERROR(AVERAGEIFS(Detalhe_Registro!$N:$N,Detalhe_Registro!$D:$D,A1957,Detalhe_Registro!$E:$E,B1957,Detalhe_Registro!$M:$M,"SIM"),0)</f>
        <v/>
      </c>
      <c r="H1957" s="2">
        <f>SUMIFS(Detalhe_Registro!$F:$F,Detalhe_Registro!$D:$D,A1957,Detalhe_Registro!$E:$E,B1957,Detalhe_Registro!$M:$M,"SIM")</f>
        <v/>
      </c>
      <c r="I1957" s="2">
        <f>SUMIFS(Detalhe_Registro!$G:$G,Detalhe_Registro!$D:$D,A1957,Detalhe_Registro!$E:$E,B1957,Detalhe_Registro!$M:$M,"SIM")</f>
        <v/>
      </c>
      <c r="J1957" s="2">
        <f>IF(F1957&lt;Premissas!$B$8,"&lt; 1,00",IF(F1957&lt;Premissas!$B$9,"1,00 – 1,19",IF(F1957&lt;Premissas!$B$10,"1,20 – 1,39",IF(F1957&lt;Premissas!$B$11,"1,40 – 1,59",IF(F1957&lt;Premissas!$B$12,"1,60 – 1,99","≥ 2,00")))))</f>
        <v/>
      </c>
      <c r="K1957" s="5">
        <f>IF(F1957&lt;Premissas!$B$8,Premissas!$B$13,IF(F1957&lt;Premissas!$B$9,Premissas!$B$14,IF(F1957&lt;Premissas!$B$10,Premissas!$B$15,IF(F1957&lt;Premissas!$B$11,Premissas!$B$16,IF(F1957&lt;Premissas!$B$12,Premissas!$B$17,Premissas!$B$18)))))</f>
        <v/>
      </c>
      <c r="L1957" s="5">
        <f>K1957/Premissas!$B$4</f>
        <v/>
      </c>
      <c r="M1957" s="2">
        <f>IF(K1957=Premissas!$B$18,"SIM","NÃO")</f>
        <v/>
      </c>
    </row>
    <row r="1958">
      <c r="A1958" s="2" t="inlineStr">
        <is>
          <t>128339</t>
        </is>
      </c>
      <c r="B1958" s="2" t="inlineStr">
        <is>
          <t>NILSON DA SILVA BATISTA</t>
        </is>
      </c>
      <c r="C1958" s="2" t="n">
        <v>1974</v>
      </c>
      <c r="D1958" s="2">
        <f>IFERROR(TEXTJOIN(" | ",TRUE,UNIQUE(FILTER(Detalhe_Registro!$C:$C,(Detalhe_Registro!$D:$D=A1958)*(Detalhe_Registro!$E:$E=B1958)*(Detalhe_Registro!$M:$M="SIM")))),"")</f>
        <v/>
      </c>
      <c r="E1958" s="2">
        <f>COUNTIFS(Detalhe_Registro!$D:$D,A1958,Detalhe_Registro!$E:$E,B1958,Detalhe_Registro!$M:$M,"SIM")</f>
        <v/>
      </c>
      <c r="F1958" s="2">
        <f>IFERROR(MAXIFS(Detalhe_Registro!$N:$N,Detalhe_Registro!$D:$D,A1958,Detalhe_Registro!$E:$E,B1958,Detalhe_Registro!$M:$M,"SIM"),0)</f>
        <v/>
      </c>
      <c r="G1958" s="2">
        <f>IFERROR(AVERAGEIFS(Detalhe_Registro!$N:$N,Detalhe_Registro!$D:$D,A1958,Detalhe_Registro!$E:$E,B1958,Detalhe_Registro!$M:$M,"SIM"),0)</f>
        <v/>
      </c>
      <c r="H1958" s="2">
        <f>SUMIFS(Detalhe_Registro!$F:$F,Detalhe_Registro!$D:$D,A1958,Detalhe_Registro!$E:$E,B1958,Detalhe_Registro!$M:$M,"SIM")</f>
        <v/>
      </c>
      <c r="I1958" s="2">
        <f>SUMIFS(Detalhe_Registro!$G:$G,Detalhe_Registro!$D:$D,A1958,Detalhe_Registro!$E:$E,B1958,Detalhe_Registro!$M:$M,"SIM")</f>
        <v/>
      </c>
      <c r="J1958" s="2">
        <f>IF(F1958&lt;Premissas!$B$8,"&lt; 1,00",IF(F1958&lt;Premissas!$B$9,"1,00 – 1,19",IF(F1958&lt;Premissas!$B$10,"1,20 – 1,39",IF(F1958&lt;Premissas!$B$11,"1,40 – 1,59",IF(F1958&lt;Premissas!$B$12,"1,60 – 1,99","≥ 2,00")))))</f>
        <v/>
      </c>
      <c r="K1958" s="5">
        <f>IF(F1958&lt;Premissas!$B$8,Premissas!$B$13,IF(F1958&lt;Premissas!$B$9,Premissas!$B$14,IF(F1958&lt;Premissas!$B$10,Premissas!$B$15,IF(F1958&lt;Premissas!$B$11,Premissas!$B$16,IF(F1958&lt;Premissas!$B$12,Premissas!$B$17,Premissas!$B$18)))))</f>
        <v/>
      </c>
      <c r="L1958" s="5">
        <f>K1958/Premissas!$B$4</f>
        <v/>
      </c>
      <c r="M1958" s="2">
        <f>IF(K1958=Premissas!$B$18,"SIM","NÃO")</f>
        <v/>
      </c>
    </row>
    <row r="1959">
      <c r="A1959" s="2" t="n">
        <v>299065</v>
      </c>
      <c r="B1959" s="2" t="inlineStr">
        <is>
          <t>PAULO VITOR SOARES MAIA</t>
        </is>
      </c>
      <c r="C1959" s="2" t="n">
        <v>1974</v>
      </c>
      <c r="D1959" s="2">
        <f>IFERROR(TEXTJOIN(" | ",TRUE,UNIQUE(FILTER(Detalhe_Registro!$C:$C,(Detalhe_Registro!$D:$D=A1959)*(Detalhe_Registro!$E:$E=B1959)*(Detalhe_Registro!$M:$M="SIM")))),"")</f>
        <v/>
      </c>
      <c r="E1959" s="2">
        <f>COUNTIFS(Detalhe_Registro!$D:$D,A1959,Detalhe_Registro!$E:$E,B1959,Detalhe_Registro!$M:$M,"SIM")</f>
        <v/>
      </c>
      <c r="F1959" s="2">
        <f>IFERROR(MAXIFS(Detalhe_Registro!$N:$N,Detalhe_Registro!$D:$D,A1959,Detalhe_Registro!$E:$E,B1959,Detalhe_Registro!$M:$M,"SIM"),0)</f>
        <v/>
      </c>
      <c r="G1959" s="2">
        <f>IFERROR(AVERAGEIFS(Detalhe_Registro!$N:$N,Detalhe_Registro!$D:$D,A1959,Detalhe_Registro!$E:$E,B1959,Detalhe_Registro!$M:$M,"SIM"),0)</f>
        <v/>
      </c>
      <c r="H1959" s="2">
        <f>SUMIFS(Detalhe_Registro!$F:$F,Detalhe_Registro!$D:$D,A1959,Detalhe_Registro!$E:$E,B1959,Detalhe_Registro!$M:$M,"SIM")</f>
        <v/>
      </c>
      <c r="I1959" s="2">
        <f>SUMIFS(Detalhe_Registro!$G:$G,Detalhe_Registro!$D:$D,A1959,Detalhe_Registro!$E:$E,B1959,Detalhe_Registro!$M:$M,"SIM")</f>
        <v/>
      </c>
      <c r="J1959" s="2">
        <f>IF(F1959&lt;Premissas!$B$8,"&lt; 1,00",IF(F1959&lt;Premissas!$B$9,"1,00 – 1,19",IF(F1959&lt;Premissas!$B$10,"1,20 – 1,39",IF(F1959&lt;Premissas!$B$11,"1,40 – 1,59",IF(F1959&lt;Premissas!$B$12,"1,60 – 1,99","≥ 2,00")))))</f>
        <v/>
      </c>
      <c r="K1959" s="5">
        <f>IF(F1959&lt;Premissas!$B$8,Premissas!$B$13,IF(F1959&lt;Premissas!$B$9,Premissas!$B$14,IF(F1959&lt;Premissas!$B$10,Premissas!$B$15,IF(F1959&lt;Premissas!$B$11,Premissas!$B$16,IF(F1959&lt;Premissas!$B$12,Premissas!$B$17,Premissas!$B$18)))))</f>
        <v/>
      </c>
      <c r="L1959" s="5">
        <f>K1959/Premissas!$B$4</f>
        <v/>
      </c>
      <c r="M1959" s="2">
        <f>IF(K1959=Premissas!$B$18,"SIM","NÃO")</f>
        <v/>
      </c>
    </row>
    <row r="1960">
      <c r="A1960" s="2" t="n">
        <v>149952</v>
      </c>
      <c r="B1960" s="2" t="inlineStr">
        <is>
          <t>RONALD NUNES DOS SANTOS</t>
        </is>
      </c>
      <c r="C1960" s="2" t="n">
        <v>1974</v>
      </c>
      <c r="D1960" s="2">
        <f>IFERROR(TEXTJOIN(" | ",TRUE,UNIQUE(FILTER(Detalhe_Registro!$C:$C,(Detalhe_Registro!$D:$D=A1960)*(Detalhe_Registro!$E:$E=B1960)*(Detalhe_Registro!$M:$M="SIM")))),"")</f>
        <v/>
      </c>
      <c r="E1960" s="2">
        <f>COUNTIFS(Detalhe_Registro!$D:$D,A1960,Detalhe_Registro!$E:$E,B1960,Detalhe_Registro!$M:$M,"SIM")</f>
        <v/>
      </c>
      <c r="F1960" s="2">
        <f>IFERROR(MAXIFS(Detalhe_Registro!$N:$N,Detalhe_Registro!$D:$D,A1960,Detalhe_Registro!$E:$E,B1960,Detalhe_Registro!$M:$M,"SIM"),0)</f>
        <v/>
      </c>
      <c r="G1960" s="2">
        <f>IFERROR(AVERAGEIFS(Detalhe_Registro!$N:$N,Detalhe_Registro!$D:$D,A1960,Detalhe_Registro!$E:$E,B1960,Detalhe_Registro!$M:$M,"SIM"),0)</f>
        <v/>
      </c>
      <c r="H1960" s="2">
        <f>SUMIFS(Detalhe_Registro!$F:$F,Detalhe_Registro!$D:$D,A1960,Detalhe_Registro!$E:$E,B1960,Detalhe_Registro!$M:$M,"SIM")</f>
        <v/>
      </c>
      <c r="I1960" s="2">
        <f>SUMIFS(Detalhe_Registro!$G:$G,Detalhe_Registro!$D:$D,A1960,Detalhe_Registro!$E:$E,B1960,Detalhe_Registro!$M:$M,"SIM")</f>
        <v/>
      </c>
      <c r="J1960" s="2">
        <f>IF(F1960&lt;Premissas!$B$8,"&lt; 1,00",IF(F1960&lt;Premissas!$B$9,"1,00 – 1,19",IF(F1960&lt;Premissas!$B$10,"1,20 – 1,39",IF(F1960&lt;Premissas!$B$11,"1,40 – 1,59",IF(F1960&lt;Premissas!$B$12,"1,60 – 1,99","≥ 2,00")))))</f>
        <v/>
      </c>
      <c r="K1960" s="5">
        <f>IF(F1960&lt;Premissas!$B$8,Premissas!$B$13,IF(F1960&lt;Premissas!$B$9,Premissas!$B$14,IF(F1960&lt;Premissas!$B$10,Premissas!$B$15,IF(F1960&lt;Premissas!$B$11,Premissas!$B$16,IF(F1960&lt;Premissas!$B$12,Premissas!$B$17,Premissas!$B$18)))))</f>
        <v/>
      </c>
      <c r="L1960" s="5">
        <f>K1960/Premissas!$B$4</f>
        <v/>
      </c>
      <c r="M1960" s="2">
        <f>IF(K1960=Premissas!$B$18,"SIM","NÃO")</f>
        <v/>
      </c>
    </row>
    <row r="1961">
      <c r="A1961" s="2" t="inlineStr">
        <is>
          <t>149952</t>
        </is>
      </c>
      <c r="B1961" s="2" t="inlineStr">
        <is>
          <t>RONALD NUNES DOS SANTOS</t>
        </is>
      </c>
      <c r="C1961" s="2" t="n">
        <v>1974</v>
      </c>
      <c r="D1961" s="2">
        <f>IFERROR(TEXTJOIN(" | ",TRUE,UNIQUE(FILTER(Detalhe_Registro!$C:$C,(Detalhe_Registro!$D:$D=A1961)*(Detalhe_Registro!$E:$E=B1961)*(Detalhe_Registro!$M:$M="SIM")))),"")</f>
        <v/>
      </c>
      <c r="E1961" s="2">
        <f>COUNTIFS(Detalhe_Registro!$D:$D,A1961,Detalhe_Registro!$E:$E,B1961,Detalhe_Registro!$M:$M,"SIM")</f>
        <v/>
      </c>
      <c r="F1961" s="2">
        <f>IFERROR(MAXIFS(Detalhe_Registro!$N:$N,Detalhe_Registro!$D:$D,A1961,Detalhe_Registro!$E:$E,B1961,Detalhe_Registro!$M:$M,"SIM"),0)</f>
        <v/>
      </c>
      <c r="G1961" s="2">
        <f>IFERROR(AVERAGEIFS(Detalhe_Registro!$N:$N,Detalhe_Registro!$D:$D,A1961,Detalhe_Registro!$E:$E,B1961,Detalhe_Registro!$M:$M,"SIM"),0)</f>
        <v/>
      </c>
      <c r="H1961" s="2">
        <f>SUMIFS(Detalhe_Registro!$F:$F,Detalhe_Registro!$D:$D,A1961,Detalhe_Registro!$E:$E,B1961,Detalhe_Registro!$M:$M,"SIM")</f>
        <v/>
      </c>
      <c r="I1961" s="2">
        <f>SUMIFS(Detalhe_Registro!$G:$G,Detalhe_Registro!$D:$D,A1961,Detalhe_Registro!$E:$E,B1961,Detalhe_Registro!$M:$M,"SIM")</f>
        <v/>
      </c>
      <c r="J1961" s="2">
        <f>IF(F1961&lt;Premissas!$B$8,"&lt; 1,00",IF(F1961&lt;Premissas!$B$9,"1,00 – 1,19",IF(F1961&lt;Premissas!$B$10,"1,20 – 1,39",IF(F1961&lt;Premissas!$B$11,"1,40 – 1,59",IF(F1961&lt;Premissas!$B$12,"1,60 – 1,99","≥ 2,00")))))</f>
        <v/>
      </c>
      <c r="K1961" s="5">
        <f>IF(F1961&lt;Premissas!$B$8,Premissas!$B$13,IF(F1961&lt;Premissas!$B$9,Premissas!$B$14,IF(F1961&lt;Premissas!$B$10,Premissas!$B$15,IF(F1961&lt;Premissas!$B$11,Premissas!$B$16,IF(F1961&lt;Premissas!$B$12,Premissas!$B$17,Premissas!$B$18)))))</f>
        <v/>
      </c>
      <c r="L1961" s="5">
        <f>K1961/Premissas!$B$4</f>
        <v/>
      </c>
      <c r="M1961" s="2">
        <f>IF(K1961=Premissas!$B$18,"SIM","NÃO")</f>
        <v/>
      </c>
    </row>
    <row r="1962">
      <c r="A1962" s="2" t="n">
        <v>5635683</v>
      </c>
      <c r="B1962" s="2" t="inlineStr">
        <is>
          <t>Riquelme Alves Araujo</t>
        </is>
      </c>
      <c r="C1962" s="2" t="n">
        <v>1974</v>
      </c>
      <c r="D1962" s="2">
        <f>IFERROR(TEXTJOIN(" | ",TRUE,UNIQUE(FILTER(Detalhe_Registro!$C:$C,(Detalhe_Registro!$D:$D=A1962)*(Detalhe_Registro!$E:$E=B1962)*(Detalhe_Registro!$M:$M="SIM")))),"")</f>
        <v/>
      </c>
      <c r="E1962" s="2">
        <f>COUNTIFS(Detalhe_Registro!$D:$D,A1962,Detalhe_Registro!$E:$E,B1962,Detalhe_Registro!$M:$M,"SIM")</f>
        <v/>
      </c>
      <c r="F1962" s="2">
        <f>IFERROR(MAXIFS(Detalhe_Registro!$N:$N,Detalhe_Registro!$D:$D,A1962,Detalhe_Registro!$E:$E,B1962,Detalhe_Registro!$M:$M,"SIM"),0)</f>
        <v/>
      </c>
      <c r="G1962" s="2">
        <f>IFERROR(AVERAGEIFS(Detalhe_Registro!$N:$N,Detalhe_Registro!$D:$D,A1962,Detalhe_Registro!$E:$E,B1962,Detalhe_Registro!$M:$M,"SIM"),0)</f>
        <v/>
      </c>
      <c r="H1962" s="2">
        <f>SUMIFS(Detalhe_Registro!$F:$F,Detalhe_Registro!$D:$D,A1962,Detalhe_Registro!$E:$E,B1962,Detalhe_Registro!$M:$M,"SIM")</f>
        <v/>
      </c>
      <c r="I1962" s="2">
        <f>SUMIFS(Detalhe_Registro!$G:$G,Detalhe_Registro!$D:$D,A1962,Detalhe_Registro!$E:$E,B1962,Detalhe_Registro!$M:$M,"SIM")</f>
        <v/>
      </c>
      <c r="J1962" s="2">
        <f>IF(F1962&lt;Premissas!$B$8,"&lt; 1,00",IF(F1962&lt;Premissas!$B$9,"1,00 – 1,19",IF(F1962&lt;Premissas!$B$10,"1,20 – 1,39",IF(F1962&lt;Premissas!$B$11,"1,40 – 1,59",IF(F1962&lt;Premissas!$B$12,"1,60 – 1,99","≥ 2,00")))))</f>
        <v/>
      </c>
      <c r="K1962" s="5">
        <f>IF(F1962&lt;Premissas!$B$8,Premissas!$B$13,IF(F1962&lt;Premissas!$B$9,Premissas!$B$14,IF(F1962&lt;Premissas!$B$10,Premissas!$B$15,IF(F1962&lt;Premissas!$B$11,Premissas!$B$16,IF(F1962&lt;Premissas!$B$12,Premissas!$B$17,Premissas!$B$18)))))</f>
        <v/>
      </c>
      <c r="L1962" s="5">
        <f>K1962/Premissas!$B$4</f>
        <v/>
      </c>
      <c r="M1962" s="2">
        <f>IF(K1962=Premissas!$B$18,"SIM","NÃO")</f>
        <v/>
      </c>
    </row>
    <row r="1963">
      <c r="A1963" s="2" t="inlineStr">
        <is>
          <t>5635683</t>
        </is>
      </c>
      <c r="B1963" s="2" t="inlineStr">
        <is>
          <t>Riquelme Alves Araujo</t>
        </is>
      </c>
      <c r="C1963" s="2" t="n">
        <v>1974</v>
      </c>
      <c r="D1963" s="2">
        <f>IFERROR(TEXTJOIN(" | ",TRUE,UNIQUE(FILTER(Detalhe_Registro!$C:$C,(Detalhe_Registro!$D:$D=A1963)*(Detalhe_Registro!$E:$E=B1963)*(Detalhe_Registro!$M:$M="SIM")))),"")</f>
        <v/>
      </c>
      <c r="E1963" s="2">
        <f>COUNTIFS(Detalhe_Registro!$D:$D,A1963,Detalhe_Registro!$E:$E,B1963,Detalhe_Registro!$M:$M,"SIM")</f>
        <v/>
      </c>
      <c r="F1963" s="2">
        <f>IFERROR(MAXIFS(Detalhe_Registro!$N:$N,Detalhe_Registro!$D:$D,A1963,Detalhe_Registro!$E:$E,B1963,Detalhe_Registro!$M:$M,"SIM"),0)</f>
        <v/>
      </c>
      <c r="G1963" s="2">
        <f>IFERROR(AVERAGEIFS(Detalhe_Registro!$N:$N,Detalhe_Registro!$D:$D,A1963,Detalhe_Registro!$E:$E,B1963,Detalhe_Registro!$M:$M,"SIM"),0)</f>
        <v/>
      </c>
      <c r="H1963" s="2">
        <f>SUMIFS(Detalhe_Registro!$F:$F,Detalhe_Registro!$D:$D,A1963,Detalhe_Registro!$E:$E,B1963,Detalhe_Registro!$M:$M,"SIM")</f>
        <v/>
      </c>
      <c r="I1963" s="2">
        <f>SUMIFS(Detalhe_Registro!$G:$G,Detalhe_Registro!$D:$D,A1963,Detalhe_Registro!$E:$E,B1963,Detalhe_Registro!$M:$M,"SIM")</f>
        <v/>
      </c>
      <c r="J1963" s="2">
        <f>IF(F1963&lt;Premissas!$B$8,"&lt; 1,00",IF(F1963&lt;Premissas!$B$9,"1,00 – 1,19",IF(F1963&lt;Premissas!$B$10,"1,20 – 1,39",IF(F1963&lt;Premissas!$B$11,"1,40 – 1,59",IF(F1963&lt;Premissas!$B$12,"1,60 – 1,99","≥ 2,00")))))</f>
        <v/>
      </c>
      <c r="K1963" s="5">
        <f>IF(F1963&lt;Premissas!$B$8,Premissas!$B$13,IF(F1963&lt;Premissas!$B$9,Premissas!$B$14,IF(F1963&lt;Premissas!$B$10,Premissas!$B$15,IF(F1963&lt;Premissas!$B$11,Premissas!$B$16,IF(F1963&lt;Premissas!$B$12,Premissas!$B$17,Premissas!$B$18)))))</f>
        <v/>
      </c>
      <c r="L1963" s="5">
        <f>K1963/Premissas!$B$4</f>
        <v/>
      </c>
      <c r="M1963" s="2">
        <f>IF(K1963=Premissas!$B$18,"SIM","NÃO")</f>
        <v/>
      </c>
    </row>
    <row r="1964">
      <c r="A1964" s="2" t="n">
        <v>2984822</v>
      </c>
      <c r="B1964" s="2" t="inlineStr">
        <is>
          <t>SAMIA SOUZA NOGUEIRA</t>
        </is>
      </c>
      <c r="C1964" s="2" t="n">
        <v>1974</v>
      </c>
      <c r="D1964" s="2">
        <f>IFERROR(TEXTJOIN(" | ",TRUE,UNIQUE(FILTER(Detalhe_Registro!$C:$C,(Detalhe_Registro!$D:$D=A1964)*(Detalhe_Registro!$E:$E=B1964)*(Detalhe_Registro!$M:$M="SIM")))),"")</f>
        <v/>
      </c>
      <c r="E1964" s="2">
        <f>COUNTIFS(Detalhe_Registro!$D:$D,A1964,Detalhe_Registro!$E:$E,B1964,Detalhe_Registro!$M:$M,"SIM")</f>
        <v/>
      </c>
      <c r="F1964" s="2">
        <f>IFERROR(MAXIFS(Detalhe_Registro!$N:$N,Detalhe_Registro!$D:$D,A1964,Detalhe_Registro!$E:$E,B1964,Detalhe_Registro!$M:$M,"SIM"),0)</f>
        <v/>
      </c>
      <c r="G1964" s="2">
        <f>IFERROR(AVERAGEIFS(Detalhe_Registro!$N:$N,Detalhe_Registro!$D:$D,A1964,Detalhe_Registro!$E:$E,B1964,Detalhe_Registro!$M:$M,"SIM"),0)</f>
        <v/>
      </c>
      <c r="H1964" s="2">
        <f>SUMIFS(Detalhe_Registro!$F:$F,Detalhe_Registro!$D:$D,A1964,Detalhe_Registro!$E:$E,B1964,Detalhe_Registro!$M:$M,"SIM")</f>
        <v/>
      </c>
      <c r="I1964" s="2">
        <f>SUMIFS(Detalhe_Registro!$G:$G,Detalhe_Registro!$D:$D,A1964,Detalhe_Registro!$E:$E,B1964,Detalhe_Registro!$M:$M,"SIM")</f>
        <v/>
      </c>
      <c r="J1964" s="2">
        <f>IF(F1964&lt;Premissas!$B$8,"&lt; 1,00",IF(F1964&lt;Premissas!$B$9,"1,00 – 1,19",IF(F1964&lt;Premissas!$B$10,"1,20 – 1,39",IF(F1964&lt;Premissas!$B$11,"1,40 – 1,59",IF(F1964&lt;Premissas!$B$12,"1,60 – 1,99","≥ 2,00")))))</f>
        <v/>
      </c>
      <c r="K1964" s="5">
        <f>IF(F1964&lt;Premissas!$B$8,Premissas!$B$13,IF(F1964&lt;Premissas!$B$9,Premissas!$B$14,IF(F1964&lt;Premissas!$B$10,Premissas!$B$15,IF(F1964&lt;Premissas!$B$11,Premissas!$B$16,IF(F1964&lt;Premissas!$B$12,Premissas!$B$17,Premissas!$B$18)))))</f>
        <v/>
      </c>
      <c r="L1964" s="5">
        <f>K1964/Premissas!$B$4</f>
        <v/>
      </c>
      <c r="M1964" s="2">
        <f>IF(K1964=Premissas!$B$18,"SIM","NÃO")</f>
        <v/>
      </c>
    </row>
    <row r="1965">
      <c r="A1965" s="2" t="n">
        <v>5579287</v>
      </c>
      <c r="B1965" s="2" t="inlineStr">
        <is>
          <t>Thiago Estevao Moura</t>
        </is>
      </c>
      <c r="C1965" s="2" t="n">
        <v>1974</v>
      </c>
      <c r="D1965" s="2">
        <f>IFERROR(TEXTJOIN(" | ",TRUE,UNIQUE(FILTER(Detalhe_Registro!$C:$C,(Detalhe_Registro!$D:$D=A1965)*(Detalhe_Registro!$E:$E=B1965)*(Detalhe_Registro!$M:$M="SIM")))),"")</f>
        <v/>
      </c>
      <c r="E1965" s="2">
        <f>COUNTIFS(Detalhe_Registro!$D:$D,A1965,Detalhe_Registro!$E:$E,B1965,Detalhe_Registro!$M:$M,"SIM")</f>
        <v/>
      </c>
      <c r="F1965" s="2">
        <f>IFERROR(MAXIFS(Detalhe_Registro!$N:$N,Detalhe_Registro!$D:$D,A1965,Detalhe_Registro!$E:$E,B1965,Detalhe_Registro!$M:$M,"SIM"),0)</f>
        <v/>
      </c>
      <c r="G1965" s="2">
        <f>IFERROR(AVERAGEIFS(Detalhe_Registro!$N:$N,Detalhe_Registro!$D:$D,A1965,Detalhe_Registro!$E:$E,B1965,Detalhe_Registro!$M:$M,"SIM"),0)</f>
        <v/>
      </c>
      <c r="H1965" s="2">
        <f>SUMIFS(Detalhe_Registro!$F:$F,Detalhe_Registro!$D:$D,A1965,Detalhe_Registro!$E:$E,B1965,Detalhe_Registro!$M:$M,"SIM")</f>
        <v/>
      </c>
      <c r="I1965" s="2">
        <f>SUMIFS(Detalhe_Registro!$G:$G,Detalhe_Registro!$D:$D,A1965,Detalhe_Registro!$E:$E,B1965,Detalhe_Registro!$M:$M,"SIM")</f>
        <v/>
      </c>
      <c r="J1965" s="2">
        <f>IF(F1965&lt;Premissas!$B$8,"&lt; 1,00",IF(F1965&lt;Premissas!$B$9,"1,00 – 1,19",IF(F1965&lt;Premissas!$B$10,"1,20 – 1,39",IF(F1965&lt;Premissas!$B$11,"1,40 – 1,59",IF(F1965&lt;Premissas!$B$12,"1,60 – 1,99","≥ 2,00")))))</f>
        <v/>
      </c>
      <c r="K1965" s="5">
        <f>IF(F1965&lt;Premissas!$B$8,Premissas!$B$13,IF(F1965&lt;Premissas!$B$9,Premissas!$B$14,IF(F1965&lt;Premissas!$B$10,Premissas!$B$15,IF(F1965&lt;Premissas!$B$11,Premissas!$B$16,IF(F1965&lt;Premissas!$B$12,Premissas!$B$17,Premissas!$B$18)))))</f>
        <v/>
      </c>
      <c r="L1965" s="5">
        <f>K1965/Premissas!$B$4</f>
        <v/>
      </c>
      <c r="M1965" s="2">
        <f>IF(K1965=Premissas!$B$18,"SIM","NÃO")</f>
        <v/>
      </c>
    </row>
    <row r="1966">
      <c r="A1966" s="2" t="inlineStr">
        <is>
          <t>5579287</t>
        </is>
      </c>
      <c r="B1966" s="2" t="inlineStr">
        <is>
          <t>Thiago Estevao Moura</t>
        </is>
      </c>
      <c r="C1966" s="2" t="n">
        <v>1974</v>
      </c>
      <c r="D1966" s="2">
        <f>IFERROR(TEXTJOIN(" | ",TRUE,UNIQUE(FILTER(Detalhe_Registro!$C:$C,(Detalhe_Registro!$D:$D=A1966)*(Detalhe_Registro!$E:$E=B1966)*(Detalhe_Registro!$M:$M="SIM")))),"")</f>
        <v/>
      </c>
      <c r="E1966" s="2">
        <f>COUNTIFS(Detalhe_Registro!$D:$D,A1966,Detalhe_Registro!$E:$E,B1966,Detalhe_Registro!$M:$M,"SIM")</f>
        <v/>
      </c>
      <c r="F1966" s="2">
        <f>IFERROR(MAXIFS(Detalhe_Registro!$N:$N,Detalhe_Registro!$D:$D,A1966,Detalhe_Registro!$E:$E,B1966,Detalhe_Registro!$M:$M,"SIM"),0)</f>
        <v/>
      </c>
      <c r="G1966" s="2">
        <f>IFERROR(AVERAGEIFS(Detalhe_Registro!$N:$N,Detalhe_Registro!$D:$D,A1966,Detalhe_Registro!$E:$E,B1966,Detalhe_Registro!$M:$M,"SIM"),0)</f>
        <v/>
      </c>
      <c r="H1966" s="2">
        <f>SUMIFS(Detalhe_Registro!$F:$F,Detalhe_Registro!$D:$D,A1966,Detalhe_Registro!$E:$E,B1966,Detalhe_Registro!$M:$M,"SIM")</f>
        <v/>
      </c>
      <c r="I1966" s="2">
        <f>SUMIFS(Detalhe_Registro!$G:$G,Detalhe_Registro!$D:$D,A1966,Detalhe_Registro!$E:$E,B1966,Detalhe_Registro!$M:$M,"SIM")</f>
        <v/>
      </c>
      <c r="J1966" s="2">
        <f>IF(F1966&lt;Premissas!$B$8,"&lt; 1,00",IF(F1966&lt;Premissas!$B$9,"1,00 – 1,19",IF(F1966&lt;Premissas!$B$10,"1,20 – 1,39",IF(F1966&lt;Premissas!$B$11,"1,40 – 1,59",IF(F1966&lt;Premissas!$B$12,"1,60 – 1,99","≥ 2,00")))))</f>
        <v/>
      </c>
      <c r="K1966" s="5">
        <f>IF(F1966&lt;Premissas!$B$8,Premissas!$B$13,IF(F1966&lt;Premissas!$B$9,Premissas!$B$14,IF(F1966&lt;Premissas!$B$10,Premissas!$B$15,IF(F1966&lt;Premissas!$B$11,Premissas!$B$16,IF(F1966&lt;Premissas!$B$12,Premissas!$B$17,Premissas!$B$18)))))</f>
        <v/>
      </c>
      <c r="L1966" s="5">
        <f>K1966/Premissas!$B$4</f>
        <v/>
      </c>
      <c r="M1966" s="2">
        <f>IF(K1966=Premissas!$B$18,"SIM","NÃO")</f>
        <v/>
      </c>
    </row>
    <row r="1967">
      <c r="A1967" s="2" t="n">
        <v>5425590</v>
      </c>
      <c r="B1967" s="2" t="inlineStr">
        <is>
          <t>Thiago Igor Soares Vieira</t>
        </is>
      </c>
      <c r="C1967" s="2" t="n">
        <v>1974</v>
      </c>
      <c r="D1967" s="2">
        <f>IFERROR(TEXTJOIN(" | ",TRUE,UNIQUE(FILTER(Detalhe_Registro!$C:$C,(Detalhe_Registro!$D:$D=A1967)*(Detalhe_Registro!$E:$E=B1967)*(Detalhe_Registro!$M:$M="SIM")))),"")</f>
        <v/>
      </c>
      <c r="E1967" s="2">
        <f>COUNTIFS(Detalhe_Registro!$D:$D,A1967,Detalhe_Registro!$E:$E,B1967,Detalhe_Registro!$M:$M,"SIM")</f>
        <v/>
      </c>
      <c r="F1967" s="2">
        <f>IFERROR(MAXIFS(Detalhe_Registro!$N:$N,Detalhe_Registro!$D:$D,A1967,Detalhe_Registro!$E:$E,B1967,Detalhe_Registro!$M:$M,"SIM"),0)</f>
        <v/>
      </c>
      <c r="G1967" s="2">
        <f>IFERROR(AVERAGEIFS(Detalhe_Registro!$N:$N,Detalhe_Registro!$D:$D,A1967,Detalhe_Registro!$E:$E,B1967,Detalhe_Registro!$M:$M,"SIM"),0)</f>
        <v/>
      </c>
      <c r="H1967" s="2">
        <f>SUMIFS(Detalhe_Registro!$F:$F,Detalhe_Registro!$D:$D,A1967,Detalhe_Registro!$E:$E,B1967,Detalhe_Registro!$M:$M,"SIM")</f>
        <v/>
      </c>
      <c r="I1967" s="2">
        <f>SUMIFS(Detalhe_Registro!$G:$G,Detalhe_Registro!$D:$D,A1967,Detalhe_Registro!$E:$E,B1967,Detalhe_Registro!$M:$M,"SIM")</f>
        <v/>
      </c>
      <c r="J1967" s="2">
        <f>IF(F1967&lt;Premissas!$B$8,"&lt; 1,00",IF(F1967&lt;Premissas!$B$9,"1,00 – 1,19",IF(F1967&lt;Premissas!$B$10,"1,20 – 1,39",IF(F1967&lt;Premissas!$B$11,"1,40 – 1,59",IF(F1967&lt;Premissas!$B$12,"1,60 – 1,99","≥ 2,00")))))</f>
        <v/>
      </c>
      <c r="K1967" s="5">
        <f>IF(F1967&lt;Premissas!$B$8,Premissas!$B$13,IF(F1967&lt;Premissas!$B$9,Premissas!$B$14,IF(F1967&lt;Premissas!$B$10,Premissas!$B$15,IF(F1967&lt;Premissas!$B$11,Premissas!$B$16,IF(F1967&lt;Premissas!$B$12,Premissas!$B$17,Premissas!$B$18)))))</f>
        <v/>
      </c>
      <c r="L1967" s="5">
        <f>K1967/Premissas!$B$4</f>
        <v/>
      </c>
      <c r="M1967" s="2">
        <f>IF(K1967=Premissas!$B$18,"SIM","NÃO")</f>
        <v/>
      </c>
    </row>
    <row r="1968">
      <c r="A1968" s="2" t="inlineStr">
        <is>
          <t>5425590</t>
        </is>
      </c>
      <c r="B1968" s="2" t="inlineStr">
        <is>
          <t>Thiago Igor Soares Vieira</t>
        </is>
      </c>
      <c r="C1968" s="2" t="n">
        <v>1974</v>
      </c>
      <c r="D1968" s="2">
        <f>IFERROR(TEXTJOIN(" | ",TRUE,UNIQUE(FILTER(Detalhe_Registro!$C:$C,(Detalhe_Registro!$D:$D=A1968)*(Detalhe_Registro!$E:$E=B1968)*(Detalhe_Registro!$M:$M="SIM")))),"")</f>
        <v/>
      </c>
      <c r="E1968" s="2">
        <f>COUNTIFS(Detalhe_Registro!$D:$D,A1968,Detalhe_Registro!$E:$E,B1968,Detalhe_Registro!$M:$M,"SIM")</f>
        <v/>
      </c>
      <c r="F1968" s="2">
        <f>IFERROR(MAXIFS(Detalhe_Registro!$N:$N,Detalhe_Registro!$D:$D,A1968,Detalhe_Registro!$E:$E,B1968,Detalhe_Registro!$M:$M,"SIM"),0)</f>
        <v/>
      </c>
      <c r="G1968" s="2">
        <f>IFERROR(AVERAGEIFS(Detalhe_Registro!$N:$N,Detalhe_Registro!$D:$D,A1968,Detalhe_Registro!$E:$E,B1968,Detalhe_Registro!$M:$M,"SIM"),0)</f>
        <v/>
      </c>
      <c r="H1968" s="2">
        <f>SUMIFS(Detalhe_Registro!$F:$F,Detalhe_Registro!$D:$D,A1968,Detalhe_Registro!$E:$E,B1968,Detalhe_Registro!$M:$M,"SIM")</f>
        <v/>
      </c>
      <c r="I1968" s="2">
        <f>SUMIFS(Detalhe_Registro!$G:$G,Detalhe_Registro!$D:$D,A1968,Detalhe_Registro!$E:$E,B1968,Detalhe_Registro!$M:$M,"SIM")</f>
        <v/>
      </c>
      <c r="J1968" s="2">
        <f>IF(F1968&lt;Premissas!$B$8,"&lt; 1,00",IF(F1968&lt;Premissas!$B$9,"1,00 – 1,19",IF(F1968&lt;Premissas!$B$10,"1,20 – 1,39",IF(F1968&lt;Premissas!$B$11,"1,40 – 1,59",IF(F1968&lt;Premissas!$B$12,"1,60 – 1,99","≥ 2,00")))))</f>
        <v/>
      </c>
      <c r="K1968" s="5">
        <f>IF(F1968&lt;Premissas!$B$8,Premissas!$B$13,IF(F1968&lt;Premissas!$B$9,Premissas!$B$14,IF(F1968&lt;Premissas!$B$10,Premissas!$B$15,IF(F1968&lt;Premissas!$B$11,Premissas!$B$16,IF(F1968&lt;Premissas!$B$12,Premissas!$B$17,Premissas!$B$18)))))</f>
        <v/>
      </c>
      <c r="L1968" s="5">
        <f>K1968/Premissas!$B$4</f>
        <v/>
      </c>
      <c r="M1968" s="2">
        <f>IF(K1968=Premissas!$B$18,"SIM","NÃO")</f>
        <v/>
      </c>
    </row>
    <row r="1969">
      <c r="A1969" s="2" t="n">
        <v>5748020</v>
      </c>
      <c r="B1969" s="2" t="inlineStr">
        <is>
          <t>Vitembergue De Paula Costa</t>
        </is>
      </c>
      <c r="C1969" s="2" t="n">
        <v>1974</v>
      </c>
      <c r="D1969" s="2">
        <f>IFERROR(TEXTJOIN(" | ",TRUE,UNIQUE(FILTER(Detalhe_Registro!$C:$C,(Detalhe_Registro!$D:$D=A1969)*(Detalhe_Registro!$E:$E=B1969)*(Detalhe_Registro!$M:$M="SIM")))),"")</f>
        <v/>
      </c>
      <c r="E1969" s="2">
        <f>COUNTIFS(Detalhe_Registro!$D:$D,A1969,Detalhe_Registro!$E:$E,B1969,Detalhe_Registro!$M:$M,"SIM")</f>
        <v/>
      </c>
      <c r="F1969" s="2">
        <f>IFERROR(MAXIFS(Detalhe_Registro!$N:$N,Detalhe_Registro!$D:$D,A1969,Detalhe_Registro!$E:$E,B1969,Detalhe_Registro!$M:$M,"SIM"),0)</f>
        <v/>
      </c>
      <c r="G1969" s="2">
        <f>IFERROR(AVERAGEIFS(Detalhe_Registro!$N:$N,Detalhe_Registro!$D:$D,A1969,Detalhe_Registro!$E:$E,B1969,Detalhe_Registro!$M:$M,"SIM"),0)</f>
        <v/>
      </c>
      <c r="H1969" s="2">
        <f>SUMIFS(Detalhe_Registro!$F:$F,Detalhe_Registro!$D:$D,A1969,Detalhe_Registro!$E:$E,B1969,Detalhe_Registro!$M:$M,"SIM")</f>
        <v/>
      </c>
      <c r="I1969" s="2">
        <f>SUMIFS(Detalhe_Registro!$G:$G,Detalhe_Registro!$D:$D,A1969,Detalhe_Registro!$E:$E,B1969,Detalhe_Registro!$M:$M,"SIM")</f>
        <v/>
      </c>
      <c r="J1969" s="2">
        <f>IF(F1969&lt;Premissas!$B$8,"&lt; 1,00",IF(F1969&lt;Premissas!$B$9,"1,00 – 1,19",IF(F1969&lt;Premissas!$B$10,"1,20 – 1,39",IF(F1969&lt;Premissas!$B$11,"1,40 – 1,59",IF(F1969&lt;Premissas!$B$12,"1,60 – 1,99","≥ 2,00")))))</f>
        <v/>
      </c>
      <c r="K1969" s="5">
        <f>IF(F1969&lt;Premissas!$B$8,Premissas!$B$13,IF(F1969&lt;Premissas!$B$9,Premissas!$B$14,IF(F1969&lt;Premissas!$B$10,Premissas!$B$15,IF(F1969&lt;Premissas!$B$11,Premissas!$B$16,IF(F1969&lt;Premissas!$B$12,Premissas!$B$17,Premissas!$B$18)))))</f>
        <v/>
      </c>
      <c r="L1969" s="5">
        <f>K1969/Premissas!$B$4</f>
        <v/>
      </c>
      <c r="M1969" s="2">
        <f>IF(K1969=Premissas!$B$18,"SIM","NÃO")</f>
        <v/>
      </c>
    </row>
    <row r="1970">
      <c r="A1970" s="2" t="inlineStr">
        <is>
          <t>5748020</t>
        </is>
      </c>
      <c r="B1970" s="2" t="inlineStr">
        <is>
          <t>Vitembergue De Paula Costa</t>
        </is>
      </c>
      <c r="C1970" s="2" t="n">
        <v>1974</v>
      </c>
      <c r="D1970" s="2">
        <f>IFERROR(TEXTJOIN(" | ",TRUE,UNIQUE(FILTER(Detalhe_Registro!$C:$C,(Detalhe_Registro!$D:$D=A1970)*(Detalhe_Registro!$E:$E=B1970)*(Detalhe_Registro!$M:$M="SIM")))),"")</f>
        <v/>
      </c>
      <c r="E1970" s="2">
        <f>COUNTIFS(Detalhe_Registro!$D:$D,A1970,Detalhe_Registro!$E:$E,B1970,Detalhe_Registro!$M:$M,"SIM")</f>
        <v/>
      </c>
      <c r="F1970" s="2">
        <f>IFERROR(MAXIFS(Detalhe_Registro!$N:$N,Detalhe_Registro!$D:$D,A1970,Detalhe_Registro!$E:$E,B1970,Detalhe_Registro!$M:$M,"SIM"),0)</f>
        <v/>
      </c>
      <c r="G1970" s="2">
        <f>IFERROR(AVERAGEIFS(Detalhe_Registro!$N:$N,Detalhe_Registro!$D:$D,A1970,Detalhe_Registro!$E:$E,B1970,Detalhe_Registro!$M:$M,"SIM"),0)</f>
        <v/>
      </c>
      <c r="H1970" s="2">
        <f>SUMIFS(Detalhe_Registro!$F:$F,Detalhe_Registro!$D:$D,A1970,Detalhe_Registro!$E:$E,B1970,Detalhe_Registro!$M:$M,"SIM")</f>
        <v/>
      </c>
      <c r="I1970" s="2">
        <f>SUMIFS(Detalhe_Registro!$G:$G,Detalhe_Registro!$D:$D,A1970,Detalhe_Registro!$E:$E,B1970,Detalhe_Registro!$M:$M,"SIM")</f>
        <v/>
      </c>
      <c r="J1970" s="2">
        <f>IF(F1970&lt;Premissas!$B$8,"&lt; 1,00",IF(F1970&lt;Premissas!$B$9,"1,00 – 1,19",IF(F1970&lt;Premissas!$B$10,"1,20 – 1,39",IF(F1970&lt;Premissas!$B$11,"1,40 – 1,59",IF(F1970&lt;Premissas!$B$12,"1,60 – 1,99","≥ 2,00")))))</f>
        <v/>
      </c>
      <c r="K1970" s="5">
        <f>IF(F1970&lt;Premissas!$B$8,Premissas!$B$13,IF(F1970&lt;Premissas!$B$9,Premissas!$B$14,IF(F1970&lt;Premissas!$B$10,Premissas!$B$15,IF(F1970&lt;Premissas!$B$11,Premissas!$B$16,IF(F1970&lt;Premissas!$B$12,Premissas!$B$17,Premissas!$B$18)))))</f>
        <v/>
      </c>
      <c r="L1970" s="5">
        <f>K1970/Premissas!$B$4</f>
        <v/>
      </c>
      <c r="M1970" s="2">
        <f>IF(K1970=Premissas!$B$18,"SIM","NÃO")</f>
        <v/>
      </c>
    </row>
    <row r="1971">
      <c r="A1971" s="2" t="n">
        <v>531566</v>
      </c>
      <c r="B1971" s="2" t="inlineStr">
        <is>
          <t>ANGELINO DA SILVA</t>
        </is>
      </c>
      <c r="C1971" s="2" t="n">
        <v>1979</v>
      </c>
      <c r="D1971" s="2">
        <f>IFERROR(TEXTJOIN(" | ",TRUE,UNIQUE(FILTER(Detalhe_Registro!$C:$C,(Detalhe_Registro!$D:$D=A1971)*(Detalhe_Registro!$E:$E=B1971)*(Detalhe_Registro!$M:$M="SIM")))),"")</f>
        <v/>
      </c>
      <c r="E1971" s="2">
        <f>COUNTIFS(Detalhe_Registro!$D:$D,A1971,Detalhe_Registro!$E:$E,B1971,Detalhe_Registro!$M:$M,"SIM")</f>
        <v/>
      </c>
      <c r="F1971" s="2">
        <f>IFERROR(MAXIFS(Detalhe_Registro!$N:$N,Detalhe_Registro!$D:$D,A1971,Detalhe_Registro!$E:$E,B1971,Detalhe_Registro!$M:$M,"SIM"),0)</f>
        <v/>
      </c>
      <c r="G1971" s="2">
        <f>IFERROR(AVERAGEIFS(Detalhe_Registro!$N:$N,Detalhe_Registro!$D:$D,A1971,Detalhe_Registro!$E:$E,B1971,Detalhe_Registro!$M:$M,"SIM"),0)</f>
        <v/>
      </c>
      <c r="H1971" s="2">
        <f>SUMIFS(Detalhe_Registro!$F:$F,Detalhe_Registro!$D:$D,A1971,Detalhe_Registro!$E:$E,B1971,Detalhe_Registro!$M:$M,"SIM")</f>
        <v/>
      </c>
      <c r="I1971" s="2">
        <f>SUMIFS(Detalhe_Registro!$G:$G,Detalhe_Registro!$D:$D,A1971,Detalhe_Registro!$E:$E,B1971,Detalhe_Registro!$M:$M,"SIM")</f>
        <v/>
      </c>
      <c r="J1971" s="2">
        <f>IF(F1971&lt;Premissas!$B$8,"&lt; 1,00",IF(F1971&lt;Premissas!$B$9,"1,00 – 1,19",IF(F1971&lt;Premissas!$B$10,"1,20 – 1,39",IF(F1971&lt;Premissas!$B$11,"1,40 – 1,59",IF(F1971&lt;Premissas!$B$12,"1,60 – 1,99","≥ 2,00")))))</f>
        <v/>
      </c>
      <c r="K1971" s="5">
        <f>IF(F1971&lt;Premissas!$B$8,Premissas!$B$13,IF(F1971&lt;Premissas!$B$9,Premissas!$B$14,IF(F1971&lt;Premissas!$B$10,Premissas!$B$15,IF(F1971&lt;Premissas!$B$11,Premissas!$B$16,IF(F1971&lt;Premissas!$B$12,Premissas!$B$17,Premissas!$B$18)))))</f>
        <v/>
      </c>
      <c r="L1971" s="5">
        <f>K1971/Premissas!$B$4</f>
        <v/>
      </c>
      <c r="M1971" s="2">
        <f>IF(K1971=Premissas!$B$18,"SIM","NÃO")</f>
        <v/>
      </c>
    </row>
    <row r="1972">
      <c r="A1972" s="2" t="inlineStr">
        <is>
          <t>531566</t>
        </is>
      </c>
      <c r="B1972" s="2" t="inlineStr">
        <is>
          <t>ANGELINO DA SILVA</t>
        </is>
      </c>
      <c r="C1972" s="2" t="n">
        <v>1979</v>
      </c>
      <c r="D1972" s="2">
        <f>IFERROR(TEXTJOIN(" | ",TRUE,UNIQUE(FILTER(Detalhe_Registro!$C:$C,(Detalhe_Registro!$D:$D=A1972)*(Detalhe_Registro!$E:$E=B1972)*(Detalhe_Registro!$M:$M="SIM")))),"")</f>
        <v/>
      </c>
      <c r="E1972" s="2">
        <f>COUNTIFS(Detalhe_Registro!$D:$D,A1972,Detalhe_Registro!$E:$E,B1972,Detalhe_Registro!$M:$M,"SIM")</f>
        <v/>
      </c>
      <c r="F1972" s="2">
        <f>IFERROR(MAXIFS(Detalhe_Registro!$N:$N,Detalhe_Registro!$D:$D,A1972,Detalhe_Registro!$E:$E,B1972,Detalhe_Registro!$M:$M,"SIM"),0)</f>
        <v/>
      </c>
      <c r="G1972" s="2">
        <f>IFERROR(AVERAGEIFS(Detalhe_Registro!$N:$N,Detalhe_Registro!$D:$D,A1972,Detalhe_Registro!$E:$E,B1972,Detalhe_Registro!$M:$M,"SIM"),0)</f>
        <v/>
      </c>
      <c r="H1972" s="2">
        <f>SUMIFS(Detalhe_Registro!$F:$F,Detalhe_Registro!$D:$D,A1972,Detalhe_Registro!$E:$E,B1972,Detalhe_Registro!$M:$M,"SIM")</f>
        <v/>
      </c>
      <c r="I1972" s="2">
        <f>SUMIFS(Detalhe_Registro!$G:$G,Detalhe_Registro!$D:$D,A1972,Detalhe_Registro!$E:$E,B1972,Detalhe_Registro!$M:$M,"SIM")</f>
        <v/>
      </c>
      <c r="J1972" s="2">
        <f>IF(F1972&lt;Premissas!$B$8,"&lt; 1,00",IF(F1972&lt;Premissas!$B$9,"1,00 – 1,19",IF(F1972&lt;Premissas!$B$10,"1,20 – 1,39",IF(F1972&lt;Premissas!$B$11,"1,40 – 1,59",IF(F1972&lt;Premissas!$B$12,"1,60 – 1,99","≥ 2,00")))))</f>
        <v/>
      </c>
      <c r="K1972" s="5">
        <f>IF(F1972&lt;Premissas!$B$8,Premissas!$B$13,IF(F1972&lt;Premissas!$B$9,Premissas!$B$14,IF(F1972&lt;Premissas!$B$10,Premissas!$B$15,IF(F1972&lt;Premissas!$B$11,Premissas!$B$16,IF(F1972&lt;Premissas!$B$12,Premissas!$B$17,Premissas!$B$18)))))</f>
        <v/>
      </c>
      <c r="L1972" s="5">
        <f>K1972/Premissas!$B$4</f>
        <v/>
      </c>
      <c r="M1972" s="2">
        <f>IF(K1972=Premissas!$B$18,"SIM","NÃO")</f>
        <v/>
      </c>
    </row>
    <row r="1973">
      <c r="A1973" s="2" t="n">
        <v>6002293</v>
      </c>
      <c r="B1973" s="2" t="inlineStr">
        <is>
          <t>Alessandro Pereira Silva</t>
        </is>
      </c>
      <c r="C1973" s="2" t="n">
        <v>1979</v>
      </c>
      <c r="D1973" s="2">
        <f>IFERROR(TEXTJOIN(" | ",TRUE,UNIQUE(FILTER(Detalhe_Registro!$C:$C,(Detalhe_Registro!$D:$D=A1973)*(Detalhe_Registro!$E:$E=B1973)*(Detalhe_Registro!$M:$M="SIM")))),"")</f>
        <v/>
      </c>
      <c r="E1973" s="2">
        <f>COUNTIFS(Detalhe_Registro!$D:$D,A1973,Detalhe_Registro!$E:$E,B1973,Detalhe_Registro!$M:$M,"SIM")</f>
        <v/>
      </c>
      <c r="F1973" s="2">
        <f>IFERROR(MAXIFS(Detalhe_Registro!$N:$N,Detalhe_Registro!$D:$D,A1973,Detalhe_Registro!$E:$E,B1973,Detalhe_Registro!$M:$M,"SIM"),0)</f>
        <v/>
      </c>
      <c r="G1973" s="2">
        <f>IFERROR(AVERAGEIFS(Detalhe_Registro!$N:$N,Detalhe_Registro!$D:$D,A1973,Detalhe_Registro!$E:$E,B1973,Detalhe_Registro!$M:$M,"SIM"),0)</f>
        <v/>
      </c>
      <c r="H1973" s="2">
        <f>SUMIFS(Detalhe_Registro!$F:$F,Detalhe_Registro!$D:$D,A1973,Detalhe_Registro!$E:$E,B1973,Detalhe_Registro!$M:$M,"SIM")</f>
        <v/>
      </c>
      <c r="I1973" s="2">
        <f>SUMIFS(Detalhe_Registro!$G:$G,Detalhe_Registro!$D:$D,A1973,Detalhe_Registro!$E:$E,B1973,Detalhe_Registro!$M:$M,"SIM")</f>
        <v/>
      </c>
      <c r="J1973" s="2">
        <f>IF(F1973&lt;Premissas!$B$8,"&lt; 1,00",IF(F1973&lt;Premissas!$B$9,"1,00 – 1,19",IF(F1973&lt;Premissas!$B$10,"1,20 – 1,39",IF(F1973&lt;Premissas!$B$11,"1,40 – 1,59",IF(F1973&lt;Premissas!$B$12,"1,60 – 1,99","≥ 2,00")))))</f>
        <v/>
      </c>
      <c r="K1973" s="5">
        <f>IF(F1973&lt;Premissas!$B$8,Premissas!$B$13,IF(F1973&lt;Premissas!$B$9,Premissas!$B$14,IF(F1973&lt;Premissas!$B$10,Premissas!$B$15,IF(F1973&lt;Premissas!$B$11,Premissas!$B$16,IF(F1973&lt;Premissas!$B$12,Premissas!$B$17,Premissas!$B$18)))))</f>
        <v/>
      </c>
      <c r="L1973" s="5">
        <f>K1973/Premissas!$B$4</f>
        <v/>
      </c>
      <c r="M1973" s="2">
        <f>IF(K1973=Premissas!$B$18,"SIM","NÃO")</f>
        <v/>
      </c>
    </row>
    <row r="1974">
      <c r="A1974" s="2" t="inlineStr">
        <is>
          <t>6002293</t>
        </is>
      </c>
      <c r="B1974" s="2" t="inlineStr">
        <is>
          <t>Alessandro Pereira Silva</t>
        </is>
      </c>
      <c r="C1974" s="2" t="n">
        <v>1979</v>
      </c>
      <c r="D1974" s="2">
        <f>IFERROR(TEXTJOIN(" | ",TRUE,UNIQUE(FILTER(Detalhe_Registro!$C:$C,(Detalhe_Registro!$D:$D=A1974)*(Detalhe_Registro!$E:$E=B1974)*(Detalhe_Registro!$M:$M="SIM")))),"")</f>
        <v/>
      </c>
      <c r="E1974" s="2">
        <f>COUNTIFS(Detalhe_Registro!$D:$D,A1974,Detalhe_Registro!$E:$E,B1974,Detalhe_Registro!$M:$M,"SIM")</f>
        <v/>
      </c>
      <c r="F1974" s="2">
        <f>IFERROR(MAXIFS(Detalhe_Registro!$N:$N,Detalhe_Registro!$D:$D,A1974,Detalhe_Registro!$E:$E,B1974,Detalhe_Registro!$M:$M,"SIM"),0)</f>
        <v/>
      </c>
      <c r="G1974" s="2">
        <f>IFERROR(AVERAGEIFS(Detalhe_Registro!$N:$N,Detalhe_Registro!$D:$D,A1974,Detalhe_Registro!$E:$E,B1974,Detalhe_Registro!$M:$M,"SIM"),0)</f>
        <v/>
      </c>
      <c r="H1974" s="2">
        <f>SUMIFS(Detalhe_Registro!$F:$F,Detalhe_Registro!$D:$D,A1974,Detalhe_Registro!$E:$E,B1974,Detalhe_Registro!$M:$M,"SIM")</f>
        <v/>
      </c>
      <c r="I1974" s="2">
        <f>SUMIFS(Detalhe_Registro!$G:$G,Detalhe_Registro!$D:$D,A1974,Detalhe_Registro!$E:$E,B1974,Detalhe_Registro!$M:$M,"SIM")</f>
        <v/>
      </c>
      <c r="J1974" s="2">
        <f>IF(F1974&lt;Premissas!$B$8,"&lt; 1,00",IF(F1974&lt;Premissas!$B$9,"1,00 – 1,19",IF(F1974&lt;Premissas!$B$10,"1,20 – 1,39",IF(F1974&lt;Premissas!$B$11,"1,40 – 1,59",IF(F1974&lt;Premissas!$B$12,"1,60 – 1,99","≥ 2,00")))))</f>
        <v/>
      </c>
      <c r="K1974" s="5">
        <f>IF(F1974&lt;Premissas!$B$8,Premissas!$B$13,IF(F1974&lt;Premissas!$B$9,Premissas!$B$14,IF(F1974&lt;Premissas!$B$10,Premissas!$B$15,IF(F1974&lt;Premissas!$B$11,Premissas!$B$16,IF(F1974&lt;Premissas!$B$12,Premissas!$B$17,Premissas!$B$18)))))</f>
        <v/>
      </c>
      <c r="L1974" s="5">
        <f>K1974/Premissas!$B$4</f>
        <v/>
      </c>
      <c r="M1974" s="2">
        <f>IF(K1974=Premissas!$B$18,"SIM","NÃO")</f>
        <v/>
      </c>
    </row>
    <row r="1975">
      <c r="A1975" s="2" t="n">
        <v>5693365</v>
      </c>
      <c r="B1975" s="2" t="inlineStr">
        <is>
          <t>Didns Fernandes Brito</t>
        </is>
      </c>
      <c r="C1975" s="2" t="n">
        <v>1979</v>
      </c>
      <c r="D1975" s="2">
        <f>IFERROR(TEXTJOIN(" | ",TRUE,UNIQUE(FILTER(Detalhe_Registro!$C:$C,(Detalhe_Registro!$D:$D=A1975)*(Detalhe_Registro!$E:$E=B1975)*(Detalhe_Registro!$M:$M="SIM")))),"")</f>
        <v/>
      </c>
      <c r="E1975" s="2">
        <f>COUNTIFS(Detalhe_Registro!$D:$D,A1975,Detalhe_Registro!$E:$E,B1975,Detalhe_Registro!$M:$M,"SIM")</f>
        <v/>
      </c>
      <c r="F1975" s="2">
        <f>IFERROR(MAXIFS(Detalhe_Registro!$N:$N,Detalhe_Registro!$D:$D,A1975,Detalhe_Registro!$E:$E,B1975,Detalhe_Registro!$M:$M,"SIM"),0)</f>
        <v/>
      </c>
      <c r="G1975" s="2">
        <f>IFERROR(AVERAGEIFS(Detalhe_Registro!$N:$N,Detalhe_Registro!$D:$D,A1975,Detalhe_Registro!$E:$E,B1975,Detalhe_Registro!$M:$M,"SIM"),0)</f>
        <v/>
      </c>
      <c r="H1975" s="2">
        <f>SUMIFS(Detalhe_Registro!$F:$F,Detalhe_Registro!$D:$D,A1975,Detalhe_Registro!$E:$E,B1975,Detalhe_Registro!$M:$M,"SIM")</f>
        <v/>
      </c>
      <c r="I1975" s="2">
        <f>SUMIFS(Detalhe_Registro!$G:$G,Detalhe_Registro!$D:$D,A1975,Detalhe_Registro!$E:$E,B1975,Detalhe_Registro!$M:$M,"SIM")</f>
        <v/>
      </c>
      <c r="J1975" s="2">
        <f>IF(F1975&lt;Premissas!$B$8,"&lt; 1,00",IF(F1975&lt;Premissas!$B$9,"1,00 – 1,19",IF(F1975&lt;Premissas!$B$10,"1,20 – 1,39",IF(F1975&lt;Premissas!$B$11,"1,40 – 1,59",IF(F1975&lt;Premissas!$B$12,"1,60 – 1,99","≥ 2,00")))))</f>
        <v/>
      </c>
      <c r="K1975" s="5">
        <f>IF(F1975&lt;Premissas!$B$8,Premissas!$B$13,IF(F1975&lt;Premissas!$B$9,Premissas!$B$14,IF(F1975&lt;Premissas!$B$10,Premissas!$B$15,IF(F1975&lt;Premissas!$B$11,Premissas!$B$16,IF(F1975&lt;Premissas!$B$12,Premissas!$B$17,Premissas!$B$18)))))</f>
        <v/>
      </c>
      <c r="L1975" s="5">
        <f>K1975/Premissas!$B$4</f>
        <v/>
      </c>
      <c r="M1975" s="2">
        <f>IF(K1975=Premissas!$B$18,"SIM","NÃO")</f>
        <v/>
      </c>
    </row>
    <row r="1976">
      <c r="A1976" s="2" t="inlineStr">
        <is>
          <t>5693365</t>
        </is>
      </c>
      <c r="B1976" s="2" t="inlineStr">
        <is>
          <t>Didns Fernandes Brito</t>
        </is>
      </c>
      <c r="C1976" s="2" t="n">
        <v>1979</v>
      </c>
      <c r="D1976" s="2">
        <f>IFERROR(TEXTJOIN(" | ",TRUE,UNIQUE(FILTER(Detalhe_Registro!$C:$C,(Detalhe_Registro!$D:$D=A1976)*(Detalhe_Registro!$E:$E=B1976)*(Detalhe_Registro!$M:$M="SIM")))),"")</f>
        <v/>
      </c>
      <c r="E1976" s="2">
        <f>COUNTIFS(Detalhe_Registro!$D:$D,A1976,Detalhe_Registro!$E:$E,B1976,Detalhe_Registro!$M:$M,"SIM")</f>
        <v/>
      </c>
      <c r="F1976" s="2">
        <f>IFERROR(MAXIFS(Detalhe_Registro!$N:$N,Detalhe_Registro!$D:$D,A1976,Detalhe_Registro!$E:$E,B1976,Detalhe_Registro!$M:$M,"SIM"),0)</f>
        <v/>
      </c>
      <c r="G1976" s="2">
        <f>IFERROR(AVERAGEIFS(Detalhe_Registro!$N:$N,Detalhe_Registro!$D:$D,A1976,Detalhe_Registro!$E:$E,B1976,Detalhe_Registro!$M:$M,"SIM"),0)</f>
        <v/>
      </c>
      <c r="H1976" s="2">
        <f>SUMIFS(Detalhe_Registro!$F:$F,Detalhe_Registro!$D:$D,A1976,Detalhe_Registro!$E:$E,B1976,Detalhe_Registro!$M:$M,"SIM")</f>
        <v/>
      </c>
      <c r="I1976" s="2">
        <f>SUMIFS(Detalhe_Registro!$G:$G,Detalhe_Registro!$D:$D,A1976,Detalhe_Registro!$E:$E,B1976,Detalhe_Registro!$M:$M,"SIM")</f>
        <v/>
      </c>
      <c r="J1976" s="2">
        <f>IF(F1976&lt;Premissas!$B$8,"&lt; 1,00",IF(F1976&lt;Premissas!$B$9,"1,00 – 1,19",IF(F1976&lt;Premissas!$B$10,"1,20 – 1,39",IF(F1976&lt;Premissas!$B$11,"1,40 – 1,59",IF(F1976&lt;Premissas!$B$12,"1,60 – 1,99","≥ 2,00")))))</f>
        <v/>
      </c>
      <c r="K1976" s="5">
        <f>IF(F1976&lt;Premissas!$B$8,Premissas!$B$13,IF(F1976&lt;Premissas!$B$9,Premissas!$B$14,IF(F1976&lt;Premissas!$B$10,Premissas!$B$15,IF(F1976&lt;Premissas!$B$11,Premissas!$B$16,IF(F1976&lt;Premissas!$B$12,Premissas!$B$17,Premissas!$B$18)))))</f>
        <v/>
      </c>
      <c r="L1976" s="5">
        <f>K1976/Premissas!$B$4</f>
        <v/>
      </c>
      <c r="M1976" s="2">
        <f>IF(K1976=Premissas!$B$18,"SIM","NÃO")</f>
        <v/>
      </c>
    </row>
    <row r="1977">
      <c r="A1977" s="2" t="n">
        <v>5445388</v>
      </c>
      <c r="B1977" s="2" t="inlineStr">
        <is>
          <t>Eduardo Da Cruz Souza Da Cunha</t>
        </is>
      </c>
      <c r="C1977" s="2" t="n">
        <v>1979</v>
      </c>
      <c r="D1977" s="2">
        <f>IFERROR(TEXTJOIN(" | ",TRUE,UNIQUE(FILTER(Detalhe_Registro!$C:$C,(Detalhe_Registro!$D:$D=A1977)*(Detalhe_Registro!$E:$E=B1977)*(Detalhe_Registro!$M:$M="SIM")))),"")</f>
        <v/>
      </c>
      <c r="E1977" s="2">
        <f>COUNTIFS(Detalhe_Registro!$D:$D,A1977,Detalhe_Registro!$E:$E,B1977,Detalhe_Registro!$M:$M,"SIM")</f>
        <v/>
      </c>
      <c r="F1977" s="2">
        <f>IFERROR(MAXIFS(Detalhe_Registro!$N:$N,Detalhe_Registro!$D:$D,A1977,Detalhe_Registro!$E:$E,B1977,Detalhe_Registro!$M:$M,"SIM"),0)</f>
        <v/>
      </c>
      <c r="G1977" s="2">
        <f>IFERROR(AVERAGEIFS(Detalhe_Registro!$N:$N,Detalhe_Registro!$D:$D,A1977,Detalhe_Registro!$E:$E,B1977,Detalhe_Registro!$M:$M,"SIM"),0)</f>
        <v/>
      </c>
      <c r="H1977" s="2">
        <f>SUMIFS(Detalhe_Registro!$F:$F,Detalhe_Registro!$D:$D,A1977,Detalhe_Registro!$E:$E,B1977,Detalhe_Registro!$M:$M,"SIM")</f>
        <v/>
      </c>
      <c r="I1977" s="2">
        <f>SUMIFS(Detalhe_Registro!$G:$G,Detalhe_Registro!$D:$D,A1977,Detalhe_Registro!$E:$E,B1977,Detalhe_Registro!$M:$M,"SIM")</f>
        <v/>
      </c>
      <c r="J1977" s="2">
        <f>IF(F1977&lt;Premissas!$B$8,"&lt; 1,00",IF(F1977&lt;Premissas!$B$9,"1,00 – 1,19",IF(F1977&lt;Premissas!$B$10,"1,20 – 1,39",IF(F1977&lt;Premissas!$B$11,"1,40 – 1,59",IF(F1977&lt;Premissas!$B$12,"1,60 – 1,99","≥ 2,00")))))</f>
        <v/>
      </c>
      <c r="K1977" s="5">
        <f>IF(F1977&lt;Premissas!$B$8,Premissas!$B$13,IF(F1977&lt;Premissas!$B$9,Premissas!$B$14,IF(F1977&lt;Premissas!$B$10,Premissas!$B$15,IF(F1977&lt;Premissas!$B$11,Premissas!$B$16,IF(F1977&lt;Premissas!$B$12,Premissas!$B$17,Premissas!$B$18)))))</f>
        <v/>
      </c>
      <c r="L1977" s="5">
        <f>K1977/Premissas!$B$4</f>
        <v/>
      </c>
      <c r="M1977" s="2">
        <f>IF(K1977=Premissas!$B$18,"SIM","NÃO")</f>
        <v/>
      </c>
    </row>
    <row r="1978">
      <c r="A1978" s="2" t="inlineStr">
        <is>
          <t>5445388</t>
        </is>
      </c>
      <c r="B1978" s="2" t="inlineStr">
        <is>
          <t>Eduardo Da Cruz Souza Da Cunha</t>
        </is>
      </c>
      <c r="C1978" s="2" t="n">
        <v>1979</v>
      </c>
      <c r="D1978" s="2">
        <f>IFERROR(TEXTJOIN(" | ",TRUE,UNIQUE(FILTER(Detalhe_Registro!$C:$C,(Detalhe_Registro!$D:$D=A1978)*(Detalhe_Registro!$E:$E=B1978)*(Detalhe_Registro!$M:$M="SIM")))),"")</f>
        <v/>
      </c>
      <c r="E1978" s="2">
        <f>COUNTIFS(Detalhe_Registro!$D:$D,A1978,Detalhe_Registro!$E:$E,B1978,Detalhe_Registro!$M:$M,"SIM")</f>
        <v/>
      </c>
      <c r="F1978" s="2">
        <f>IFERROR(MAXIFS(Detalhe_Registro!$N:$N,Detalhe_Registro!$D:$D,A1978,Detalhe_Registro!$E:$E,B1978,Detalhe_Registro!$M:$M,"SIM"),0)</f>
        <v/>
      </c>
      <c r="G1978" s="2">
        <f>IFERROR(AVERAGEIFS(Detalhe_Registro!$N:$N,Detalhe_Registro!$D:$D,A1978,Detalhe_Registro!$E:$E,B1978,Detalhe_Registro!$M:$M,"SIM"),0)</f>
        <v/>
      </c>
      <c r="H1978" s="2">
        <f>SUMIFS(Detalhe_Registro!$F:$F,Detalhe_Registro!$D:$D,A1978,Detalhe_Registro!$E:$E,B1978,Detalhe_Registro!$M:$M,"SIM")</f>
        <v/>
      </c>
      <c r="I1978" s="2">
        <f>SUMIFS(Detalhe_Registro!$G:$G,Detalhe_Registro!$D:$D,A1978,Detalhe_Registro!$E:$E,B1978,Detalhe_Registro!$M:$M,"SIM")</f>
        <v/>
      </c>
      <c r="J1978" s="2">
        <f>IF(F1978&lt;Premissas!$B$8,"&lt; 1,00",IF(F1978&lt;Premissas!$B$9,"1,00 – 1,19",IF(F1978&lt;Premissas!$B$10,"1,20 – 1,39",IF(F1978&lt;Premissas!$B$11,"1,40 – 1,59",IF(F1978&lt;Premissas!$B$12,"1,60 – 1,99","≥ 2,00")))))</f>
        <v/>
      </c>
      <c r="K1978" s="5">
        <f>IF(F1978&lt;Premissas!$B$8,Premissas!$B$13,IF(F1978&lt;Premissas!$B$9,Premissas!$B$14,IF(F1978&lt;Premissas!$B$10,Premissas!$B$15,IF(F1978&lt;Premissas!$B$11,Premissas!$B$16,IF(F1978&lt;Premissas!$B$12,Premissas!$B$17,Premissas!$B$18)))))</f>
        <v/>
      </c>
      <c r="L1978" s="5">
        <f>K1978/Premissas!$B$4</f>
        <v/>
      </c>
      <c r="M1978" s="2">
        <f>IF(K1978=Premissas!$B$18,"SIM","NÃO")</f>
        <v/>
      </c>
    </row>
    <row r="1979">
      <c r="A1979" s="2" t="n">
        <v>569885</v>
      </c>
      <c r="B1979" s="2" t="inlineStr">
        <is>
          <t>Eduardo dos Santos Rocha</t>
        </is>
      </c>
      <c r="C1979" s="2" t="n">
        <v>1979</v>
      </c>
      <c r="D1979" s="2">
        <f>IFERROR(TEXTJOIN(" | ",TRUE,UNIQUE(FILTER(Detalhe_Registro!$C:$C,(Detalhe_Registro!$D:$D=A1979)*(Detalhe_Registro!$E:$E=B1979)*(Detalhe_Registro!$M:$M="SIM")))),"")</f>
        <v/>
      </c>
      <c r="E1979" s="2">
        <f>COUNTIFS(Detalhe_Registro!$D:$D,A1979,Detalhe_Registro!$E:$E,B1979,Detalhe_Registro!$M:$M,"SIM")</f>
        <v/>
      </c>
      <c r="F1979" s="2">
        <f>IFERROR(MAXIFS(Detalhe_Registro!$N:$N,Detalhe_Registro!$D:$D,A1979,Detalhe_Registro!$E:$E,B1979,Detalhe_Registro!$M:$M,"SIM"),0)</f>
        <v/>
      </c>
      <c r="G1979" s="2">
        <f>IFERROR(AVERAGEIFS(Detalhe_Registro!$N:$N,Detalhe_Registro!$D:$D,A1979,Detalhe_Registro!$E:$E,B1979,Detalhe_Registro!$M:$M,"SIM"),0)</f>
        <v/>
      </c>
      <c r="H1979" s="2">
        <f>SUMIFS(Detalhe_Registro!$F:$F,Detalhe_Registro!$D:$D,A1979,Detalhe_Registro!$E:$E,B1979,Detalhe_Registro!$M:$M,"SIM")</f>
        <v/>
      </c>
      <c r="I1979" s="2">
        <f>SUMIFS(Detalhe_Registro!$G:$G,Detalhe_Registro!$D:$D,A1979,Detalhe_Registro!$E:$E,B1979,Detalhe_Registro!$M:$M,"SIM")</f>
        <v/>
      </c>
      <c r="J1979" s="2">
        <f>IF(F1979&lt;Premissas!$B$8,"&lt; 1,00",IF(F1979&lt;Premissas!$B$9,"1,00 – 1,19",IF(F1979&lt;Premissas!$B$10,"1,20 – 1,39",IF(F1979&lt;Premissas!$B$11,"1,40 – 1,59",IF(F1979&lt;Premissas!$B$12,"1,60 – 1,99","≥ 2,00")))))</f>
        <v/>
      </c>
      <c r="K1979" s="5">
        <f>IF(F1979&lt;Premissas!$B$8,Premissas!$B$13,IF(F1979&lt;Premissas!$B$9,Premissas!$B$14,IF(F1979&lt;Premissas!$B$10,Premissas!$B$15,IF(F1979&lt;Premissas!$B$11,Premissas!$B$16,IF(F1979&lt;Premissas!$B$12,Premissas!$B$17,Premissas!$B$18)))))</f>
        <v/>
      </c>
      <c r="L1979" s="5">
        <f>K1979/Premissas!$B$4</f>
        <v/>
      </c>
      <c r="M1979" s="2">
        <f>IF(K1979=Premissas!$B$18,"SIM","NÃO")</f>
        <v/>
      </c>
    </row>
    <row r="1980">
      <c r="A1980" s="2" t="inlineStr">
        <is>
          <t>569885</t>
        </is>
      </c>
      <c r="B1980" s="2" t="inlineStr">
        <is>
          <t>Eduardo dos Santos Rocha</t>
        </is>
      </c>
      <c r="C1980" s="2" t="n">
        <v>1979</v>
      </c>
      <c r="D1980" s="2">
        <f>IFERROR(TEXTJOIN(" | ",TRUE,UNIQUE(FILTER(Detalhe_Registro!$C:$C,(Detalhe_Registro!$D:$D=A1980)*(Detalhe_Registro!$E:$E=B1980)*(Detalhe_Registro!$M:$M="SIM")))),"")</f>
        <v/>
      </c>
      <c r="E1980" s="2">
        <f>COUNTIFS(Detalhe_Registro!$D:$D,A1980,Detalhe_Registro!$E:$E,B1980,Detalhe_Registro!$M:$M,"SIM")</f>
        <v/>
      </c>
      <c r="F1980" s="2">
        <f>IFERROR(MAXIFS(Detalhe_Registro!$N:$N,Detalhe_Registro!$D:$D,A1980,Detalhe_Registro!$E:$E,B1980,Detalhe_Registro!$M:$M,"SIM"),0)</f>
        <v/>
      </c>
      <c r="G1980" s="2">
        <f>IFERROR(AVERAGEIFS(Detalhe_Registro!$N:$N,Detalhe_Registro!$D:$D,A1980,Detalhe_Registro!$E:$E,B1980,Detalhe_Registro!$M:$M,"SIM"),0)</f>
        <v/>
      </c>
      <c r="H1980" s="2">
        <f>SUMIFS(Detalhe_Registro!$F:$F,Detalhe_Registro!$D:$D,A1980,Detalhe_Registro!$E:$E,B1980,Detalhe_Registro!$M:$M,"SIM")</f>
        <v/>
      </c>
      <c r="I1980" s="2">
        <f>SUMIFS(Detalhe_Registro!$G:$G,Detalhe_Registro!$D:$D,A1980,Detalhe_Registro!$E:$E,B1980,Detalhe_Registro!$M:$M,"SIM")</f>
        <v/>
      </c>
      <c r="J1980" s="2">
        <f>IF(F1980&lt;Premissas!$B$8,"&lt; 1,00",IF(F1980&lt;Premissas!$B$9,"1,00 – 1,19",IF(F1980&lt;Premissas!$B$10,"1,20 – 1,39",IF(F1980&lt;Premissas!$B$11,"1,40 – 1,59",IF(F1980&lt;Premissas!$B$12,"1,60 – 1,99","≥ 2,00")))))</f>
        <v/>
      </c>
      <c r="K1980" s="5">
        <f>IF(F1980&lt;Premissas!$B$8,Premissas!$B$13,IF(F1980&lt;Premissas!$B$9,Premissas!$B$14,IF(F1980&lt;Premissas!$B$10,Premissas!$B$15,IF(F1980&lt;Premissas!$B$11,Premissas!$B$16,IF(F1980&lt;Premissas!$B$12,Premissas!$B$17,Premissas!$B$18)))))</f>
        <v/>
      </c>
      <c r="L1980" s="5">
        <f>K1980/Premissas!$B$4</f>
        <v/>
      </c>
      <c r="M1980" s="2">
        <f>IF(K1980=Premissas!$B$18,"SIM","NÃO")</f>
        <v/>
      </c>
    </row>
    <row r="1981">
      <c r="A1981" s="2" t="n">
        <v>302691</v>
      </c>
      <c r="B1981" s="2" t="inlineStr">
        <is>
          <t>Evandro Soares Naves</t>
        </is>
      </c>
      <c r="C1981" s="2" t="n">
        <v>1979</v>
      </c>
      <c r="D1981" s="2">
        <f>IFERROR(TEXTJOIN(" | ",TRUE,UNIQUE(FILTER(Detalhe_Registro!$C:$C,(Detalhe_Registro!$D:$D=A1981)*(Detalhe_Registro!$E:$E=B1981)*(Detalhe_Registro!$M:$M="SIM")))),"")</f>
        <v/>
      </c>
      <c r="E1981" s="2">
        <f>COUNTIFS(Detalhe_Registro!$D:$D,A1981,Detalhe_Registro!$E:$E,B1981,Detalhe_Registro!$M:$M,"SIM")</f>
        <v/>
      </c>
      <c r="F1981" s="2">
        <f>IFERROR(MAXIFS(Detalhe_Registro!$N:$N,Detalhe_Registro!$D:$D,A1981,Detalhe_Registro!$E:$E,B1981,Detalhe_Registro!$M:$M,"SIM"),0)</f>
        <v/>
      </c>
      <c r="G1981" s="2">
        <f>IFERROR(AVERAGEIFS(Detalhe_Registro!$N:$N,Detalhe_Registro!$D:$D,A1981,Detalhe_Registro!$E:$E,B1981,Detalhe_Registro!$M:$M,"SIM"),0)</f>
        <v/>
      </c>
      <c r="H1981" s="2">
        <f>SUMIFS(Detalhe_Registro!$F:$F,Detalhe_Registro!$D:$D,A1981,Detalhe_Registro!$E:$E,B1981,Detalhe_Registro!$M:$M,"SIM")</f>
        <v/>
      </c>
      <c r="I1981" s="2">
        <f>SUMIFS(Detalhe_Registro!$G:$G,Detalhe_Registro!$D:$D,A1981,Detalhe_Registro!$E:$E,B1981,Detalhe_Registro!$M:$M,"SIM")</f>
        <v/>
      </c>
      <c r="J1981" s="2">
        <f>IF(F1981&lt;Premissas!$B$8,"&lt; 1,00",IF(F1981&lt;Premissas!$B$9,"1,00 – 1,19",IF(F1981&lt;Premissas!$B$10,"1,20 – 1,39",IF(F1981&lt;Premissas!$B$11,"1,40 – 1,59",IF(F1981&lt;Premissas!$B$12,"1,60 – 1,99","≥ 2,00")))))</f>
        <v/>
      </c>
      <c r="K1981" s="5">
        <f>IF(F1981&lt;Premissas!$B$8,Premissas!$B$13,IF(F1981&lt;Premissas!$B$9,Premissas!$B$14,IF(F1981&lt;Premissas!$B$10,Premissas!$B$15,IF(F1981&lt;Premissas!$B$11,Premissas!$B$16,IF(F1981&lt;Premissas!$B$12,Premissas!$B$17,Premissas!$B$18)))))</f>
        <v/>
      </c>
      <c r="L1981" s="5">
        <f>K1981/Premissas!$B$4</f>
        <v/>
      </c>
      <c r="M1981" s="2">
        <f>IF(K1981=Premissas!$B$18,"SIM","NÃO")</f>
        <v/>
      </c>
    </row>
    <row r="1982">
      <c r="A1982" s="2" t="inlineStr">
        <is>
          <t>302691</t>
        </is>
      </c>
      <c r="B1982" s="2" t="inlineStr">
        <is>
          <t>Evandro Soares Naves</t>
        </is>
      </c>
      <c r="C1982" s="2" t="n">
        <v>1979</v>
      </c>
      <c r="D1982" s="2">
        <f>IFERROR(TEXTJOIN(" | ",TRUE,UNIQUE(FILTER(Detalhe_Registro!$C:$C,(Detalhe_Registro!$D:$D=A1982)*(Detalhe_Registro!$E:$E=B1982)*(Detalhe_Registro!$M:$M="SIM")))),"")</f>
        <v/>
      </c>
      <c r="E1982" s="2">
        <f>COUNTIFS(Detalhe_Registro!$D:$D,A1982,Detalhe_Registro!$E:$E,B1982,Detalhe_Registro!$M:$M,"SIM")</f>
        <v/>
      </c>
      <c r="F1982" s="2">
        <f>IFERROR(MAXIFS(Detalhe_Registro!$N:$N,Detalhe_Registro!$D:$D,A1982,Detalhe_Registro!$E:$E,B1982,Detalhe_Registro!$M:$M,"SIM"),0)</f>
        <v/>
      </c>
      <c r="G1982" s="2">
        <f>IFERROR(AVERAGEIFS(Detalhe_Registro!$N:$N,Detalhe_Registro!$D:$D,A1982,Detalhe_Registro!$E:$E,B1982,Detalhe_Registro!$M:$M,"SIM"),0)</f>
        <v/>
      </c>
      <c r="H1982" s="2">
        <f>SUMIFS(Detalhe_Registro!$F:$F,Detalhe_Registro!$D:$D,A1982,Detalhe_Registro!$E:$E,B1982,Detalhe_Registro!$M:$M,"SIM")</f>
        <v/>
      </c>
      <c r="I1982" s="2">
        <f>SUMIFS(Detalhe_Registro!$G:$G,Detalhe_Registro!$D:$D,A1982,Detalhe_Registro!$E:$E,B1982,Detalhe_Registro!$M:$M,"SIM")</f>
        <v/>
      </c>
      <c r="J1982" s="2">
        <f>IF(F1982&lt;Premissas!$B$8,"&lt; 1,00",IF(F1982&lt;Premissas!$B$9,"1,00 – 1,19",IF(F1982&lt;Premissas!$B$10,"1,20 – 1,39",IF(F1982&lt;Premissas!$B$11,"1,40 – 1,59",IF(F1982&lt;Premissas!$B$12,"1,60 – 1,99","≥ 2,00")))))</f>
        <v/>
      </c>
      <c r="K1982" s="5">
        <f>IF(F1982&lt;Premissas!$B$8,Premissas!$B$13,IF(F1982&lt;Premissas!$B$9,Premissas!$B$14,IF(F1982&lt;Premissas!$B$10,Premissas!$B$15,IF(F1982&lt;Premissas!$B$11,Premissas!$B$16,IF(F1982&lt;Premissas!$B$12,Premissas!$B$17,Premissas!$B$18)))))</f>
        <v/>
      </c>
      <c r="L1982" s="5">
        <f>K1982/Premissas!$B$4</f>
        <v/>
      </c>
      <c r="M1982" s="2">
        <f>IF(K1982=Premissas!$B$18,"SIM","NÃO")</f>
        <v/>
      </c>
    </row>
    <row r="1983">
      <c r="A1983" s="2" t="n">
        <v>519447</v>
      </c>
      <c r="B1983" s="2" t="inlineStr">
        <is>
          <t>FRANCISCO ALMEIDA SANTANA FILHO</t>
        </is>
      </c>
      <c r="C1983" s="2" t="n">
        <v>1979</v>
      </c>
      <c r="D1983" s="2">
        <f>IFERROR(TEXTJOIN(" | ",TRUE,UNIQUE(FILTER(Detalhe_Registro!$C:$C,(Detalhe_Registro!$D:$D=A1983)*(Detalhe_Registro!$E:$E=B1983)*(Detalhe_Registro!$M:$M="SIM")))),"")</f>
        <v/>
      </c>
      <c r="E1983" s="2">
        <f>COUNTIFS(Detalhe_Registro!$D:$D,A1983,Detalhe_Registro!$E:$E,B1983,Detalhe_Registro!$M:$M,"SIM")</f>
        <v/>
      </c>
      <c r="F1983" s="2">
        <f>IFERROR(MAXIFS(Detalhe_Registro!$N:$N,Detalhe_Registro!$D:$D,A1983,Detalhe_Registro!$E:$E,B1983,Detalhe_Registro!$M:$M,"SIM"),0)</f>
        <v/>
      </c>
      <c r="G1983" s="2">
        <f>IFERROR(AVERAGEIFS(Detalhe_Registro!$N:$N,Detalhe_Registro!$D:$D,A1983,Detalhe_Registro!$E:$E,B1983,Detalhe_Registro!$M:$M,"SIM"),0)</f>
        <v/>
      </c>
      <c r="H1983" s="2">
        <f>SUMIFS(Detalhe_Registro!$F:$F,Detalhe_Registro!$D:$D,A1983,Detalhe_Registro!$E:$E,B1983,Detalhe_Registro!$M:$M,"SIM")</f>
        <v/>
      </c>
      <c r="I1983" s="2">
        <f>SUMIFS(Detalhe_Registro!$G:$G,Detalhe_Registro!$D:$D,A1983,Detalhe_Registro!$E:$E,B1983,Detalhe_Registro!$M:$M,"SIM")</f>
        <v/>
      </c>
      <c r="J1983" s="2">
        <f>IF(F1983&lt;Premissas!$B$8,"&lt; 1,00",IF(F1983&lt;Premissas!$B$9,"1,00 – 1,19",IF(F1983&lt;Premissas!$B$10,"1,20 – 1,39",IF(F1983&lt;Premissas!$B$11,"1,40 – 1,59",IF(F1983&lt;Premissas!$B$12,"1,60 – 1,99","≥ 2,00")))))</f>
        <v/>
      </c>
      <c r="K1983" s="5">
        <f>IF(F1983&lt;Premissas!$B$8,Premissas!$B$13,IF(F1983&lt;Premissas!$B$9,Premissas!$B$14,IF(F1983&lt;Premissas!$B$10,Premissas!$B$15,IF(F1983&lt;Premissas!$B$11,Premissas!$B$16,IF(F1983&lt;Premissas!$B$12,Premissas!$B$17,Premissas!$B$18)))))</f>
        <v/>
      </c>
      <c r="L1983" s="5">
        <f>K1983/Premissas!$B$4</f>
        <v/>
      </c>
      <c r="M1983" s="2">
        <f>IF(K1983=Premissas!$B$18,"SIM","NÃO")</f>
        <v/>
      </c>
    </row>
    <row r="1984">
      <c r="A1984" s="2" t="inlineStr">
        <is>
          <t>519447</t>
        </is>
      </c>
      <c r="B1984" s="2" t="inlineStr">
        <is>
          <t>FRANCISCO ALMEIDA SANTANA FILHO</t>
        </is>
      </c>
      <c r="C1984" s="2" t="n">
        <v>1979</v>
      </c>
      <c r="D1984" s="2">
        <f>IFERROR(TEXTJOIN(" | ",TRUE,UNIQUE(FILTER(Detalhe_Registro!$C:$C,(Detalhe_Registro!$D:$D=A1984)*(Detalhe_Registro!$E:$E=B1984)*(Detalhe_Registro!$M:$M="SIM")))),"")</f>
        <v/>
      </c>
      <c r="E1984" s="2">
        <f>COUNTIFS(Detalhe_Registro!$D:$D,A1984,Detalhe_Registro!$E:$E,B1984,Detalhe_Registro!$M:$M,"SIM")</f>
        <v/>
      </c>
      <c r="F1984" s="2">
        <f>IFERROR(MAXIFS(Detalhe_Registro!$N:$N,Detalhe_Registro!$D:$D,A1984,Detalhe_Registro!$E:$E,B1984,Detalhe_Registro!$M:$M,"SIM"),0)</f>
        <v/>
      </c>
      <c r="G1984" s="2">
        <f>IFERROR(AVERAGEIFS(Detalhe_Registro!$N:$N,Detalhe_Registro!$D:$D,A1984,Detalhe_Registro!$E:$E,B1984,Detalhe_Registro!$M:$M,"SIM"),0)</f>
        <v/>
      </c>
      <c r="H1984" s="2">
        <f>SUMIFS(Detalhe_Registro!$F:$F,Detalhe_Registro!$D:$D,A1984,Detalhe_Registro!$E:$E,B1984,Detalhe_Registro!$M:$M,"SIM")</f>
        <v/>
      </c>
      <c r="I1984" s="2">
        <f>SUMIFS(Detalhe_Registro!$G:$G,Detalhe_Registro!$D:$D,A1984,Detalhe_Registro!$E:$E,B1984,Detalhe_Registro!$M:$M,"SIM")</f>
        <v/>
      </c>
      <c r="J1984" s="2">
        <f>IF(F1984&lt;Premissas!$B$8,"&lt; 1,00",IF(F1984&lt;Premissas!$B$9,"1,00 – 1,19",IF(F1984&lt;Premissas!$B$10,"1,20 – 1,39",IF(F1984&lt;Premissas!$B$11,"1,40 – 1,59",IF(F1984&lt;Premissas!$B$12,"1,60 – 1,99","≥ 2,00")))))</f>
        <v/>
      </c>
      <c r="K1984" s="5">
        <f>IF(F1984&lt;Premissas!$B$8,Premissas!$B$13,IF(F1984&lt;Premissas!$B$9,Premissas!$B$14,IF(F1984&lt;Premissas!$B$10,Premissas!$B$15,IF(F1984&lt;Premissas!$B$11,Premissas!$B$16,IF(F1984&lt;Premissas!$B$12,Premissas!$B$17,Premissas!$B$18)))))</f>
        <v/>
      </c>
      <c r="L1984" s="5">
        <f>K1984/Premissas!$B$4</f>
        <v/>
      </c>
      <c r="M1984" s="2">
        <f>IF(K1984=Premissas!$B$18,"SIM","NÃO")</f>
        <v/>
      </c>
    </row>
    <row r="1985">
      <c r="A1985" s="2" t="n">
        <v>5449154</v>
      </c>
      <c r="B1985" s="2" t="inlineStr">
        <is>
          <t>Fabio William Oliveira De Souza</t>
        </is>
      </c>
      <c r="C1985" s="2" t="n">
        <v>1979</v>
      </c>
      <c r="D1985" s="2">
        <f>IFERROR(TEXTJOIN(" | ",TRUE,UNIQUE(FILTER(Detalhe_Registro!$C:$C,(Detalhe_Registro!$D:$D=A1985)*(Detalhe_Registro!$E:$E=B1985)*(Detalhe_Registro!$M:$M="SIM")))),"")</f>
        <v/>
      </c>
      <c r="E1985" s="2">
        <f>COUNTIFS(Detalhe_Registro!$D:$D,A1985,Detalhe_Registro!$E:$E,B1985,Detalhe_Registro!$M:$M,"SIM")</f>
        <v/>
      </c>
      <c r="F1985" s="2">
        <f>IFERROR(MAXIFS(Detalhe_Registro!$N:$N,Detalhe_Registro!$D:$D,A1985,Detalhe_Registro!$E:$E,B1985,Detalhe_Registro!$M:$M,"SIM"),0)</f>
        <v/>
      </c>
      <c r="G1985" s="2">
        <f>IFERROR(AVERAGEIFS(Detalhe_Registro!$N:$N,Detalhe_Registro!$D:$D,A1985,Detalhe_Registro!$E:$E,B1985,Detalhe_Registro!$M:$M,"SIM"),0)</f>
        <v/>
      </c>
      <c r="H1985" s="2">
        <f>SUMIFS(Detalhe_Registro!$F:$F,Detalhe_Registro!$D:$D,A1985,Detalhe_Registro!$E:$E,B1985,Detalhe_Registro!$M:$M,"SIM")</f>
        <v/>
      </c>
      <c r="I1985" s="2">
        <f>SUMIFS(Detalhe_Registro!$G:$G,Detalhe_Registro!$D:$D,A1985,Detalhe_Registro!$E:$E,B1985,Detalhe_Registro!$M:$M,"SIM")</f>
        <v/>
      </c>
      <c r="J1985" s="2">
        <f>IF(F1985&lt;Premissas!$B$8,"&lt; 1,00",IF(F1985&lt;Premissas!$B$9,"1,00 – 1,19",IF(F1985&lt;Premissas!$B$10,"1,20 – 1,39",IF(F1985&lt;Premissas!$B$11,"1,40 – 1,59",IF(F1985&lt;Premissas!$B$12,"1,60 – 1,99","≥ 2,00")))))</f>
        <v/>
      </c>
      <c r="K1985" s="5">
        <f>IF(F1985&lt;Premissas!$B$8,Premissas!$B$13,IF(F1985&lt;Premissas!$B$9,Premissas!$B$14,IF(F1985&lt;Premissas!$B$10,Premissas!$B$15,IF(F1985&lt;Premissas!$B$11,Premissas!$B$16,IF(F1985&lt;Premissas!$B$12,Premissas!$B$17,Premissas!$B$18)))))</f>
        <v/>
      </c>
      <c r="L1985" s="5">
        <f>K1985/Premissas!$B$4</f>
        <v/>
      </c>
      <c r="M1985" s="2">
        <f>IF(K1985=Premissas!$B$18,"SIM","NÃO")</f>
        <v/>
      </c>
    </row>
    <row r="1986">
      <c r="A1986" s="2" t="inlineStr">
        <is>
          <t>5449154</t>
        </is>
      </c>
      <c r="B1986" s="2" t="inlineStr">
        <is>
          <t>Fabio William Oliveira De Souza</t>
        </is>
      </c>
      <c r="C1986" s="2" t="n">
        <v>1979</v>
      </c>
      <c r="D1986" s="2">
        <f>IFERROR(TEXTJOIN(" | ",TRUE,UNIQUE(FILTER(Detalhe_Registro!$C:$C,(Detalhe_Registro!$D:$D=A1986)*(Detalhe_Registro!$E:$E=B1986)*(Detalhe_Registro!$M:$M="SIM")))),"")</f>
        <v/>
      </c>
      <c r="E1986" s="2">
        <f>COUNTIFS(Detalhe_Registro!$D:$D,A1986,Detalhe_Registro!$E:$E,B1986,Detalhe_Registro!$M:$M,"SIM")</f>
        <v/>
      </c>
      <c r="F1986" s="2">
        <f>IFERROR(MAXIFS(Detalhe_Registro!$N:$N,Detalhe_Registro!$D:$D,A1986,Detalhe_Registro!$E:$E,B1986,Detalhe_Registro!$M:$M,"SIM"),0)</f>
        <v/>
      </c>
      <c r="G1986" s="2">
        <f>IFERROR(AVERAGEIFS(Detalhe_Registro!$N:$N,Detalhe_Registro!$D:$D,A1986,Detalhe_Registro!$E:$E,B1986,Detalhe_Registro!$M:$M,"SIM"),0)</f>
        <v/>
      </c>
      <c r="H1986" s="2">
        <f>SUMIFS(Detalhe_Registro!$F:$F,Detalhe_Registro!$D:$D,A1986,Detalhe_Registro!$E:$E,B1986,Detalhe_Registro!$M:$M,"SIM")</f>
        <v/>
      </c>
      <c r="I1986" s="2">
        <f>SUMIFS(Detalhe_Registro!$G:$G,Detalhe_Registro!$D:$D,A1986,Detalhe_Registro!$E:$E,B1986,Detalhe_Registro!$M:$M,"SIM")</f>
        <v/>
      </c>
      <c r="J1986" s="2">
        <f>IF(F1986&lt;Premissas!$B$8,"&lt; 1,00",IF(F1986&lt;Premissas!$B$9,"1,00 – 1,19",IF(F1986&lt;Premissas!$B$10,"1,20 – 1,39",IF(F1986&lt;Premissas!$B$11,"1,40 – 1,59",IF(F1986&lt;Premissas!$B$12,"1,60 – 1,99","≥ 2,00")))))</f>
        <v/>
      </c>
      <c r="K1986" s="5">
        <f>IF(F1986&lt;Premissas!$B$8,Premissas!$B$13,IF(F1986&lt;Premissas!$B$9,Premissas!$B$14,IF(F1986&lt;Premissas!$B$10,Premissas!$B$15,IF(F1986&lt;Premissas!$B$11,Premissas!$B$16,IF(F1986&lt;Premissas!$B$12,Premissas!$B$17,Premissas!$B$18)))))</f>
        <v/>
      </c>
      <c r="L1986" s="5">
        <f>K1986/Premissas!$B$4</f>
        <v/>
      </c>
      <c r="M1986" s="2">
        <f>IF(K1986=Premissas!$B$18,"SIM","NÃO")</f>
        <v/>
      </c>
    </row>
    <row r="1987">
      <c r="A1987" s="2" t="n">
        <v>5661862</v>
      </c>
      <c r="B1987" s="2" t="inlineStr">
        <is>
          <t>Francisco Barboza De Sousa</t>
        </is>
      </c>
      <c r="C1987" s="2" t="n">
        <v>1979</v>
      </c>
      <c r="D1987" s="2">
        <f>IFERROR(TEXTJOIN(" | ",TRUE,UNIQUE(FILTER(Detalhe_Registro!$C:$C,(Detalhe_Registro!$D:$D=A1987)*(Detalhe_Registro!$E:$E=B1987)*(Detalhe_Registro!$M:$M="SIM")))),"")</f>
        <v/>
      </c>
      <c r="E1987" s="2">
        <f>COUNTIFS(Detalhe_Registro!$D:$D,A1987,Detalhe_Registro!$E:$E,B1987,Detalhe_Registro!$M:$M,"SIM")</f>
        <v/>
      </c>
      <c r="F1987" s="2">
        <f>IFERROR(MAXIFS(Detalhe_Registro!$N:$N,Detalhe_Registro!$D:$D,A1987,Detalhe_Registro!$E:$E,B1987,Detalhe_Registro!$M:$M,"SIM"),0)</f>
        <v/>
      </c>
      <c r="G1987" s="2">
        <f>IFERROR(AVERAGEIFS(Detalhe_Registro!$N:$N,Detalhe_Registro!$D:$D,A1987,Detalhe_Registro!$E:$E,B1987,Detalhe_Registro!$M:$M,"SIM"),0)</f>
        <v/>
      </c>
      <c r="H1987" s="2">
        <f>SUMIFS(Detalhe_Registro!$F:$F,Detalhe_Registro!$D:$D,A1987,Detalhe_Registro!$E:$E,B1987,Detalhe_Registro!$M:$M,"SIM")</f>
        <v/>
      </c>
      <c r="I1987" s="2">
        <f>SUMIFS(Detalhe_Registro!$G:$G,Detalhe_Registro!$D:$D,A1987,Detalhe_Registro!$E:$E,B1987,Detalhe_Registro!$M:$M,"SIM")</f>
        <v/>
      </c>
      <c r="J1987" s="2">
        <f>IF(F1987&lt;Premissas!$B$8,"&lt; 1,00",IF(F1987&lt;Premissas!$B$9,"1,00 – 1,19",IF(F1987&lt;Premissas!$B$10,"1,20 – 1,39",IF(F1987&lt;Premissas!$B$11,"1,40 – 1,59",IF(F1987&lt;Premissas!$B$12,"1,60 – 1,99","≥ 2,00")))))</f>
        <v/>
      </c>
      <c r="K1987" s="5">
        <f>IF(F1987&lt;Premissas!$B$8,Premissas!$B$13,IF(F1987&lt;Premissas!$B$9,Premissas!$B$14,IF(F1987&lt;Premissas!$B$10,Premissas!$B$15,IF(F1987&lt;Premissas!$B$11,Premissas!$B$16,IF(F1987&lt;Premissas!$B$12,Premissas!$B$17,Premissas!$B$18)))))</f>
        <v/>
      </c>
      <c r="L1987" s="5">
        <f>K1987/Premissas!$B$4</f>
        <v/>
      </c>
      <c r="M1987" s="2">
        <f>IF(K1987=Premissas!$B$18,"SIM","NÃO")</f>
        <v/>
      </c>
    </row>
    <row r="1988">
      <c r="A1988" s="2" t="inlineStr">
        <is>
          <t>5661862</t>
        </is>
      </c>
      <c r="B1988" s="2" t="inlineStr">
        <is>
          <t>Francisco Barboza De Sousa</t>
        </is>
      </c>
      <c r="C1988" s="2" t="n">
        <v>1979</v>
      </c>
      <c r="D1988" s="2">
        <f>IFERROR(TEXTJOIN(" | ",TRUE,UNIQUE(FILTER(Detalhe_Registro!$C:$C,(Detalhe_Registro!$D:$D=A1988)*(Detalhe_Registro!$E:$E=B1988)*(Detalhe_Registro!$M:$M="SIM")))),"")</f>
        <v/>
      </c>
      <c r="E1988" s="2">
        <f>COUNTIFS(Detalhe_Registro!$D:$D,A1988,Detalhe_Registro!$E:$E,B1988,Detalhe_Registro!$M:$M,"SIM")</f>
        <v/>
      </c>
      <c r="F1988" s="2">
        <f>IFERROR(MAXIFS(Detalhe_Registro!$N:$N,Detalhe_Registro!$D:$D,A1988,Detalhe_Registro!$E:$E,B1988,Detalhe_Registro!$M:$M,"SIM"),0)</f>
        <v/>
      </c>
      <c r="G1988" s="2">
        <f>IFERROR(AVERAGEIFS(Detalhe_Registro!$N:$N,Detalhe_Registro!$D:$D,A1988,Detalhe_Registro!$E:$E,B1988,Detalhe_Registro!$M:$M,"SIM"),0)</f>
        <v/>
      </c>
      <c r="H1988" s="2">
        <f>SUMIFS(Detalhe_Registro!$F:$F,Detalhe_Registro!$D:$D,A1988,Detalhe_Registro!$E:$E,B1988,Detalhe_Registro!$M:$M,"SIM")</f>
        <v/>
      </c>
      <c r="I1988" s="2">
        <f>SUMIFS(Detalhe_Registro!$G:$G,Detalhe_Registro!$D:$D,A1988,Detalhe_Registro!$E:$E,B1988,Detalhe_Registro!$M:$M,"SIM")</f>
        <v/>
      </c>
      <c r="J1988" s="2">
        <f>IF(F1988&lt;Premissas!$B$8,"&lt; 1,00",IF(F1988&lt;Premissas!$B$9,"1,00 – 1,19",IF(F1988&lt;Premissas!$B$10,"1,20 – 1,39",IF(F1988&lt;Premissas!$B$11,"1,40 – 1,59",IF(F1988&lt;Premissas!$B$12,"1,60 – 1,99","≥ 2,00")))))</f>
        <v/>
      </c>
      <c r="K1988" s="5">
        <f>IF(F1988&lt;Premissas!$B$8,Premissas!$B$13,IF(F1988&lt;Premissas!$B$9,Premissas!$B$14,IF(F1988&lt;Premissas!$B$10,Premissas!$B$15,IF(F1988&lt;Premissas!$B$11,Premissas!$B$16,IF(F1988&lt;Premissas!$B$12,Premissas!$B$17,Premissas!$B$18)))))</f>
        <v/>
      </c>
      <c r="L1988" s="5">
        <f>K1988/Premissas!$B$4</f>
        <v/>
      </c>
      <c r="M1988" s="2">
        <f>IF(K1988=Premissas!$B$18,"SIM","NÃO")</f>
        <v/>
      </c>
    </row>
    <row r="1989">
      <c r="A1989" s="2" t="n">
        <v>5316197</v>
      </c>
      <c r="B1989" s="2" t="inlineStr">
        <is>
          <t>GRAZIELE ALBUQUERQUE RESPLANDES DOS SANTOS</t>
        </is>
      </c>
      <c r="C1989" s="2" t="n">
        <v>1979</v>
      </c>
      <c r="D1989" s="2">
        <f>IFERROR(TEXTJOIN(" | ",TRUE,UNIQUE(FILTER(Detalhe_Registro!$C:$C,(Detalhe_Registro!$D:$D=A1989)*(Detalhe_Registro!$E:$E=B1989)*(Detalhe_Registro!$M:$M="SIM")))),"")</f>
        <v/>
      </c>
      <c r="E1989" s="2">
        <f>COUNTIFS(Detalhe_Registro!$D:$D,A1989,Detalhe_Registro!$E:$E,B1989,Detalhe_Registro!$M:$M,"SIM")</f>
        <v/>
      </c>
      <c r="F1989" s="2">
        <f>IFERROR(MAXIFS(Detalhe_Registro!$N:$N,Detalhe_Registro!$D:$D,A1989,Detalhe_Registro!$E:$E,B1989,Detalhe_Registro!$M:$M,"SIM"),0)</f>
        <v/>
      </c>
      <c r="G1989" s="2">
        <f>IFERROR(AVERAGEIFS(Detalhe_Registro!$N:$N,Detalhe_Registro!$D:$D,A1989,Detalhe_Registro!$E:$E,B1989,Detalhe_Registro!$M:$M,"SIM"),0)</f>
        <v/>
      </c>
      <c r="H1989" s="2">
        <f>SUMIFS(Detalhe_Registro!$F:$F,Detalhe_Registro!$D:$D,A1989,Detalhe_Registro!$E:$E,B1989,Detalhe_Registro!$M:$M,"SIM")</f>
        <v/>
      </c>
      <c r="I1989" s="2">
        <f>SUMIFS(Detalhe_Registro!$G:$G,Detalhe_Registro!$D:$D,A1989,Detalhe_Registro!$E:$E,B1989,Detalhe_Registro!$M:$M,"SIM")</f>
        <v/>
      </c>
      <c r="J1989" s="2">
        <f>IF(F1989&lt;Premissas!$B$8,"&lt; 1,00",IF(F1989&lt;Premissas!$B$9,"1,00 – 1,19",IF(F1989&lt;Premissas!$B$10,"1,20 – 1,39",IF(F1989&lt;Premissas!$B$11,"1,40 – 1,59",IF(F1989&lt;Premissas!$B$12,"1,60 – 1,99","≥ 2,00")))))</f>
        <v/>
      </c>
      <c r="K1989" s="5">
        <f>IF(F1989&lt;Premissas!$B$8,Premissas!$B$13,IF(F1989&lt;Premissas!$B$9,Premissas!$B$14,IF(F1989&lt;Premissas!$B$10,Premissas!$B$15,IF(F1989&lt;Premissas!$B$11,Premissas!$B$16,IF(F1989&lt;Premissas!$B$12,Premissas!$B$17,Premissas!$B$18)))))</f>
        <v/>
      </c>
      <c r="L1989" s="5">
        <f>K1989/Premissas!$B$4</f>
        <v/>
      </c>
      <c r="M1989" s="2">
        <f>IF(K1989=Premissas!$B$18,"SIM","NÃO")</f>
        <v/>
      </c>
    </row>
    <row r="1990">
      <c r="A1990" s="2" t="inlineStr">
        <is>
          <t>5316197</t>
        </is>
      </c>
      <c r="B1990" s="2" t="inlineStr">
        <is>
          <t>GRAZIELE ALBUQUERQUE RESPLANDES DOS SANTOS</t>
        </is>
      </c>
      <c r="C1990" s="2" t="n">
        <v>1979</v>
      </c>
      <c r="D1990" s="2">
        <f>IFERROR(TEXTJOIN(" | ",TRUE,UNIQUE(FILTER(Detalhe_Registro!$C:$C,(Detalhe_Registro!$D:$D=A1990)*(Detalhe_Registro!$E:$E=B1990)*(Detalhe_Registro!$M:$M="SIM")))),"")</f>
        <v/>
      </c>
      <c r="E1990" s="2">
        <f>COUNTIFS(Detalhe_Registro!$D:$D,A1990,Detalhe_Registro!$E:$E,B1990,Detalhe_Registro!$M:$M,"SIM")</f>
        <v/>
      </c>
      <c r="F1990" s="2">
        <f>IFERROR(MAXIFS(Detalhe_Registro!$N:$N,Detalhe_Registro!$D:$D,A1990,Detalhe_Registro!$E:$E,B1990,Detalhe_Registro!$M:$M,"SIM"),0)</f>
        <v/>
      </c>
      <c r="G1990" s="2">
        <f>IFERROR(AVERAGEIFS(Detalhe_Registro!$N:$N,Detalhe_Registro!$D:$D,A1990,Detalhe_Registro!$E:$E,B1990,Detalhe_Registro!$M:$M,"SIM"),0)</f>
        <v/>
      </c>
      <c r="H1990" s="2">
        <f>SUMIFS(Detalhe_Registro!$F:$F,Detalhe_Registro!$D:$D,A1990,Detalhe_Registro!$E:$E,B1990,Detalhe_Registro!$M:$M,"SIM")</f>
        <v/>
      </c>
      <c r="I1990" s="2">
        <f>SUMIFS(Detalhe_Registro!$G:$G,Detalhe_Registro!$D:$D,A1990,Detalhe_Registro!$E:$E,B1990,Detalhe_Registro!$M:$M,"SIM")</f>
        <v/>
      </c>
      <c r="J1990" s="2">
        <f>IF(F1990&lt;Premissas!$B$8,"&lt; 1,00",IF(F1990&lt;Premissas!$B$9,"1,00 – 1,19",IF(F1990&lt;Premissas!$B$10,"1,20 – 1,39",IF(F1990&lt;Premissas!$B$11,"1,40 – 1,59",IF(F1990&lt;Premissas!$B$12,"1,60 – 1,99","≥ 2,00")))))</f>
        <v/>
      </c>
      <c r="K1990" s="5">
        <f>IF(F1990&lt;Premissas!$B$8,Premissas!$B$13,IF(F1990&lt;Premissas!$B$9,Premissas!$B$14,IF(F1990&lt;Premissas!$B$10,Premissas!$B$15,IF(F1990&lt;Premissas!$B$11,Premissas!$B$16,IF(F1990&lt;Premissas!$B$12,Premissas!$B$17,Premissas!$B$18)))))</f>
        <v/>
      </c>
      <c r="L1990" s="5">
        <f>K1990/Premissas!$B$4</f>
        <v/>
      </c>
      <c r="M1990" s="2">
        <f>IF(K1990=Premissas!$B$18,"SIM","NÃO")</f>
        <v/>
      </c>
    </row>
    <row r="1991">
      <c r="A1991" s="2" t="n">
        <v>5769698</v>
      </c>
      <c r="B1991" s="2" t="inlineStr">
        <is>
          <t>Guilherme Rodrigues Dos Santos Silva</t>
        </is>
      </c>
      <c r="C1991" s="2" t="n">
        <v>1979</v>
      </c>
      <c r="D1991" s="2">
        <f>IFERROR(TEXTJOIN(" | ",TRUE,UNIQUE(FILTER(Detalhe_Registro!$C:$C,(Detalhe_Registro!$D:$D=A1991)*(Detalhe_Registro!$E:$E=B1991)*(Detalhe_Registro!$M:$M="SIM")))),"")</f>
        <v/>
      </c>
      <c r="E1991" s="2">
        <f>COUNTIFS(Detalhe_Registro!$D:$D,A1991,Detalhe_Registro!$E:$E,B1991,Detalhe_Registro!$M:$M,"SIM")</f>
        <v/>
      </c>
      <c r="F1991" s="2">
        <f>IFERROR(MAXIFS(Detalhe_Registro!$N:$N,Detalhe_Registro!$D:$D,A1991,Detalhe_Registro!$E:$E,B1991,Detalhe_Registro!$M:$M,"SIM"),0)</f>
        <v/>
      </c>
      <c r="G1991" s="2">
        <f>IFERROR(AVERAGEIFS(Detalhe_Registro!$N:$N,Detalhe_Registro!$D:$D,A1991,Detalhe_Registro!$E:$E,B1991,Detalhe_Registro!$M:$M,"SIM"),0)</f>
        <v/>
      </c>
      <c r="H1991" s="2">
        <f>SUMIFS(Detalhe_Registro!$F:$F,Detalhe_Registro!$D:$D,A1991,Detalhe_Registro!$E:$E,B1991,Detalhe_Registro!$M:$M,"SIM")</f>
        <v/>
      </c>
      <c r="I1991" s="2">
        <f>SUMIFS(Detalhe_Registro!$G:$G,Detalhe_Registro!$D:$D,A1991,Detalhe_Registro!$E:$E,B1991,Detalhe_Registro!$M:$M,"SIM")</f>
        <v/>
      </c>
      <c r="J1991" s="2">
        <f>IF(F1991&lt;Premissas!$B$8,"&lt; 1,00",IF(F1991&lt;Premissas!$B$9,"1,00 – 1,19",IF(F1991&lt;Premissas!$B$10,"1,20 – 1,39",IF(F1991&lt;Premissas!$B$11,"1,40 – 1,59",IF(F1991&lt;Premissas!$B$12,"1,60 – 1,99","≥ 2,00")))))</f>
        <v/>
      </c>
      <c r="K1991" s="5">
        <f>IF(F1991&lt;Premissas!$B$8,Premissas!$B$13,IF(F1991&lt;Premissas!$B$9,Premissas!$B$14,IF(F1991&lt;Premissas!$B$10,Premissas!$B$15,IF(F1991&lt;Premissas!$B$11,Premissas!$B$16,IF(F1991&lt;Premissas!$B$12,Premissas!$B$17,Premissas!$B$18)))))</f>
        <v/>
      </c>
      <c r="L1991" s="5">
        <f>K1991/Premissas!$B$4</f>
        <v/>
      </c>
      <c r="M1991" s="2">
        <f>IF(K1991=Premissas!$B$18,"SIM","NÃO")</f>
        <v/>
      </c>
    </row>
    <row r="1992">
      <c r="A1992" s="2" t="inlineStr">
        <is>
          <t>5769698</t>
        </is>
      </c>
      <c r="B1992" s="2" t="inlineStr">
        <is>
          <t>Guilherme Rodrigues Dos Santos Silva</t>
        </is>
      </c>
      <c r="C1992" s="2" t="n">
        <v>1979</v>
      </c>
      <c r="D1992" s="2">
        <f>IFERROR(TEXTJOIN(" | ",TRUE,UNIQUE(FILTER(Detalhe_Registro!$C:$C,(Detalhe_Registro!$D:$D=A1992)*(Detalhe_Registro!$E:$E=B1992)*(Detalhe_Registro!$M:$M="SIM")))),"")</f>
        <v/>
      </c>
      <c r="E1992" s="2">
        <f>COUNTIFS(Detalhe_Registro!$D:$D,A1992,Detalhe_Registro!$E:$E,B1992,Detalhe_Registro!$M:$M,"SIM")</f>
        <v/>
      </c>
      <c r="F1992" s="2">
        <f>IFERROR(MAXIFS(Detalhe_Registro!$N:$N,Detalhe_Registro!$D:$D,A1992,Detalhe_Registro!$E:$E,B1992,Detalhe_Registro!$M:$M,"SIM"),0)</f>
        <v/>
      </c>
      <c r="G1992" s="2">
        <f>IFERROR(AVERAGEIFS(Detalhe_Registro!$N:$N,Detalhe_Registro!$D:$D,A1992,Detalhe_Registro!$E:$E,B1992,Detalhe_Registro!$M:$M,"SIM"),0)</f>
        <v/>
      </c>
      <c r="H1992" s="2">
        <f>SUMIFS(Detalhe_Registro!$F:$F,Detalhe_Registro!$D:$D,A1992,Detalhe_Registro!$E:$E,B1992,Detalhe_Registro!$M:$M,"SIM")</f>
        <v/>
      </c>
      <c r="I1992" s="2">
        <f>SUMIFS(Detalhe_Registro!$G:$G,Detalhe_Registro!$D:$D,A1992,Detalhe_Registro!$E:$E,B1992,Detalhe_Registro!$M:$M,"SIM")</f>
        <v/>
      </c>
      <c r="J1992" s="2">
        <f>IF(F1992&lt;Premissas!$B$8,"&lt; 1,00",IF(F1992&lt;Premissas!$B$9,"1,00 – 1,19",IF(F1992&lt;Premissas!$B$10,"1,20 – 1,39",IF(F1992&lt;Premissas!$B$11,"1,40 – 1,59",IF(F1992&lt;Premissas!$B$12,"1,60 – 1,99","≥ 2,00")))))</f>
        <v/>
      </c>
      <c r="K1992" s="5">
        <f>IF(F1992&lt;Premissas!$B$8,Premissas!$B$13,IF(F1992&lt;Premissas!$B$9,Premissas!$B$14,IF(F1992&lt;Premissas!$B$10,Premissas!$B$15,IF(F1992&lt;Premissas!$B$11,Premissas!$B$16,IF(F1992&lt;Premissas!$B$12,Premissas!$B$17,Premissas!$B$18)))))</f>
        <v/>
      </c>
      <c r="L1992" s="5">
        <f>K1992/Premissas!$B$4</f>
        <v/>
      </c>
      <c r="M1992" s="2">
        <f>IF(K1992=Premissas!$B$18,"SIM","NÃO")</f>
        <v/>
      </c>
    </row>
    <row r="1993">
      <c r="A1993" s="2" t="n">
        <v>5319846</v>
      </c>
      <c r="B1993" s="2" t="inlineStr">
        <is>
          <t>Helder Rodrigues Carneiro</t>
        </is>
      </c>
      <c r="C1993" s="2" t="n">
        <v>1979</v>
      </c>
      <c r="D1993" s="2">
        <f>IFERROR(TEXTJOIN(" | ",TRUE,UNIQUE(FILTER(Detalhe_Registro!$C:$C,(Detalhe_Registro!$D:$D=A1993)*(Detalhe_Registro!$E:$E=B1993)*(Detalhe_Registro!$M:$M="SIM")))),"")</f>
        <v/>
      </c>
      <c r="E1993" s="2">
        <f>COUNTIFS(Detalhe_Registro!$D:$D,A1993,Detalhe_Registro!$E:$E,B1993,Detalhe_Registro!$M:$M,"SIM")</f>
        <v/>
      </c>
      <c r="F1993" s="2">
        <f>IFERROR(MAXIFS(Detalhe_Registro!$N:$N,Detalhe_Registro!$D:$D,A1993,Detalhe_Registro!$E:$E,B1993,Detalhe_Registro!$M:$M,"SIM"),0)</f>
        <v/>
      </c>
      <c r="G1993" s="2">
        <f>IFERROR(AVERAGEIFS(Detalhe_Registro!$N:$N,Detalhe_Registro!$D:$D,A1993,Detalhe_Registro!$E:$E,B1993,Detalhe_Registro!$M:$M,"SIM"),0)</f>
        <v/>
      </c>
      <c r="H1993" s="2">
        <f>SUMIFS(Detalhe_Registro!$F:$F,Detalhe_Registro!$D:$D,A1993,Detalhe_Registro!$E:$E,B1993,Detalhe_Registro!$M:$M,"SIM")</f>
        <v/>
      </c>
      <c r="I1993" s="2">
        <f>SUMIFS(Detalhe_Registro!$G:$G,Detalhe_Registro!$D:$D,A1993,Detalhe_Registro!$E:$E,B1993,Detalhe_Registro!$M:$M,"SIM")</f>
        <v/>
      </c>
      <c r="J1993" s="2">
        <f>IF(F1993&lt;Premissas!$B$8,"&lt; 1,00",IF(F1993&lt;Premissas!$B$9,"1,00 – 1,19",IF(F1993&lt;Premissas!$B$10,"1,20 – 1,39",IF(F1993&lt;Premissas!$B$11,"1,40 – 1,59",IF(F1993&lt;Premissas!$B$12,"1,60 – 1,99","≥ 2,00")))))</f>
        <v/>
      </c>
      <c r="K1993" s="5">
        <f>IF(F1993&lt;Premissas!$B$8,Premissas!$B$13,IF(F1993&lt;Premissas!$B$9,Premissas!$B$14,IF(F1993&lt;Premissas!$B$10,Premissas!$B$15,IF(F1993&lt;Premissas!$B$11,Premissas!$B$16,IF(F1993&lt;Premissas!$B$12,Premissas!$B$17,Premissas!$B$18)))))</f>
        <v/>
      </c>
      <c r="L1993" s="5">
        <f>K1993/Premissas!$B$4</f>
        <v/>
      </c>
      <c r="M1993" s="2">
        <f>IF(K1993=Premissas!$B$18,"SIM","NÃO")</f>
        <v/>
      </c>
    </row>
    <row r="1994">
      <c r="A1994" s="2" t="inlineStr">
        <is>
          <t>5319846</t>
        </is>
      </c>
      <c r="B1994" s="2" t="inlineStr">
        <is>
          <t>Helder Rodrigues Carneiro</t>
        </is>
      </c>
      <c r="C1994" s="2" t="n">
        <v>1979</v>
      </c>
      <c r="D1994" s="2">
        <f>IFERROR(TEXTJOIN(" | ",TRUE,UNIQUE(FILTER(Detalhe_Registro!$C:$C,(Detalhe_Registro!$D:$D=A1994)*(Detalhe_Registro!$E:$E=B1994)*(Detalhe_Registro!$M:$M="SIM")))),"")</f>
        <v/>
      </c>
      <c r="E1994" s="2">
        <f>COUNTIFS(Detalhe_Registro!$D:$D,A1994,Detalhe_Registro!$E:$E,B1994,Detalhe_Registro!$M:$M,"SIM")</f>
        <v/>
      </c>
      <c r="F1994" s="2">
        <f>IFERROR(MAXIFS(Detalhe_Registro!$N:$N,Detalhe_Registro!$D:$D,A1994,Detalhe_Registro!$E:$E,B1994,Detalhe_Registro!$M:$M,"SIM"),0)</f>
        <v/>
      </c>
      <c r="G1994" s="2">
        <f>IFERROR(AVERAGEIFS(Detalhe_Registro!$N:$N,Detalhe_Registro!$D:$D,A1994,Detalhe_Registro!$E:$E,B1994,Detalhe_Registro!$M:$M,"SIM"),0)</f>
        <v/>
      </c>
      <c r="H1994" s="2">
        <f>SUMIFS(Detalhe_Registro!$F:$F,Detalhe_Registro!$D:$D,A1994,Detalhe_Registro!$E:$E,B1994,Detalhe_Registro!$M:$M,"SIM")</f>
        <v/>
      </c>
      <c r="I1994" s="2">
        <f>SUMIFS(Detalhe_Registro!$G:$G,Detalhe_Registro!$D:$D,A1994,Detalhe_Registro!$E:$E,B1994,Detalhe_Registro!$M:$M,"SIM")</f>
        <v/>
      </c>
      <c r="J1994" s="2">
        <f>IF(F1994&lt;Premissas!$B$8,"&lt; 1,00",IF(F1994&lt;Premissas!$B$9,"1,00 – 1,19",IF(F1994&lt;Premissas!$B$10,"1,20 – 1,39",IF(F1994&lt;Premissas!$B$11,"1,40 – 1,59",IF(F1994&lt;Premissas!$B$12,"1,60 – 1,99","≥ 2,00")))))</f>
        <v/>
      </c>
      <c r="K1994" s="5">
        <f>IF(F1994&lt;Premissas!$B$8,Premissas!$B$13,IF(F1994&lt;Premissas!$B$9,Premissas!$B$14,IF(F1994&lt;Premissas!$B$10,Premissas!$B$15,IF(F1994&lt;Premissas!$B$11,Premissas!$B$16,IF(F1994&lt;Premissas!$B$12,Premissas!$B$17,Premissas!$B$18)))))</f>
        <v/>
      </c>
      <c r="L1994" s="5">
        <f>K1994/Premissas!$B$4</f>
        <v/>
      </c>
      <c r="M1994" s="2">
        <f>IF(K1994=Premissas!$B$18,"SIM","NÃO")</f>
        <v/>
      </c>
    </row>
    <row r="1995">
      <c r="A1995" s="2" t="n">
        <v>6003001</v>
      </c>
      <c r="B1995" s="2" t="inlineStr">
        <is>
          <t>Ian Jhonata Da Silva Viana</t>
        </is>
      </c>
      <c r="C1995" s="2" t="n">
        <v>1979</v>
      </c>
      <c r="D1995" s="2">
        <f>IFERROR(TEXTJOIN(" | ",TRUE,UNIQUE(FILTER(Detalhe_Registro!$C:$C,(Detalhe_Registro!$D:$D=A1995)*(Detalhe_Registro!$E:$E=B1995)*(Detalhe_Registro!$M:$M="SIM")))),"")</f>
        <v/>
      </c>
      <c r="E1995" s="2">
        <f>COUNTIFS(Detalhe_Registro!$D:$D,A1995,Detalhe_Registro!$E:$E,B1995,Detalhe_Registro!$M:$M,"SIM")</f>
        <v/>
      </c>
      <c r="F1995" s="2">
        <f>IFERROR(MAXIFS(Detalhe_Registro!$N:$N,Detalhe_Registro!$D:$D,A1995,Detalhe_Registro!$E:$E,B1995,Detalhe_Registro!$M:$M,"SIM"),0)</f>
        <v/>
      </c>
      <c r="G1995" s="2">
        <f>IFERROR(AVERAGEIFS(Detalhe_Registro!$N:$N,Detalhe_Registro!$D:$D,A1995,Detalhe_Registro!$E:$E,B1995,Detalhe_Registro!$M:$M,"SIM"),0)</f>
        <v/>
      </c>
      <c r="H1995" s="2">
        <f>SUMIFS(Detalhe_Registro!$F:$F,Detalhe_Registro!$D:$D,A1995,Detalhe_Registro!$E:$E,B1995,Detalhe_Registro!$M:$M,"SIM")</f>
        <v/>
      </c>
      <c r="I1995" s="2">
        <f>SUMIFS(Detalhe_Registro!$G:$G,Detalhe_Registro!$D:$D,A1995,Detalhe_Registro!$E:$E,B1995,Detalhe_Registro!$M:$M,"SIM")</f>
        <v/>
      </c>
      <c r="J1995" s="2">
        <f>IF(F1995&lt;Premissas!$B$8,"&lt; 1,00",IF(F1995&lt;Premissas!$B$9,"1,00 – 1,19",IF(F1995&lt;Premissas!$B$10,"1,20 – 1,39",IF(F1995&lt;Premissas!$B$11,"1,40 – 1,59",IF(F1995&lt;Premissas!$B$12,"1,60 – 1,99","≥ 2,00")))))</f>
        <v/>
      </c>
      <c r="K1995" s="5">
        <f>IF(F1995&lt;Premissas!$B$8,Premissas!$B$13,IF(F1995&lt;Premissas!$B$9,Premissas!$B$14,IF(F1995&lt;Premissas!$B$10,Premissas!$B$15,IF(F1995&lt;Premissas!$B$11,Premissas!$B$16,IF(F1995&lt;Premissas!$B$12,Premissas!$B$17,Premissas!$B$18)))))</f>
        <v/>
      </c>
      <c r="L1995" s="5">
        <f>K1995/Premissas!$B$4</f>
        <v/>
      </c>
      <c r="M1995" s="2">
        <f>IF(K1995=Premissas!$B$18,"SIM","NÃO")</f>
        <v/>
      </c>
    </row>
    <row r="1996">
      <c r="A1996" s="2" t="inlineStr">
        <is>
          <t>6003001</t>
        </is>
      </c>
      <c r="B1996" s="2" t="inlineStr">
        <is>
          <t>Ian Jhonata Da Silva Viana</t>
        </is>
      </c>
      <c r="C1996" s="2" t="n">
        <v>1979</v>
      </c>
      <c r="D1996" s="2">
        <f>IFERROR(TEXTJOIN(" | ",TRUE,UNIQUE(FILTER(Detalhe_Registro!$C:$C,(Detalhe_Registro!$D:$D=A1996)*(Detalhe_Registro!$E:$E=B1996)*(Detalhe_Registro!$M:$M="SIM")))),"")</f>
        <v/>
      </c>
      <c r="E1996" s="2">
        <f>COUNTIFS(Detalhe_Registro!$D:$D,A1996,Detalhe_Registro!$E:$E,B1996,Detalhe_Registro!$M:$M,"SIM")</f>
        <v/>
      </c>
      <c r="F1996" s="2">
        <f>IFERROR(MAXIFS(Detalhe_Registro!$N:$N,Detalhe_Registro!$D:$D,A1996,Detalhe_Registro!$E:$E,B1996,Detalhe_Registro!$M:$M,"SIM"),0)</f>
        <v/>
      </c>
      <c r="G1996" s="2">
        <f>IFERROR(AVERAGEIFS(Detalhe_Registro!$N:$N,Detalhe_Registro!$D:$D,A1996,Detalhe_Registro!$E:$E,B1996,Detalhe_Registro!$M:$M,"SIM"),0)</f>
        <v/>
      </c>
      <c r="H1996" s="2">
        <f>SUMIFS(Detalhe_Registro!$F:$F,Detalhe_Registro!$D:$D,A1996,Detalhe_Registro!$E:$E,B1996,Detalhe_Registro!$M:$M,"SIM")</f>
        <v/>
      </c>
      <c r="I1996" s="2">
        <f>SUMIFS(Detalhe_Registro!$G:$G,Detalhe_Registro!$D:$D,A1996,Detalhe_Registro!$E:$E,B1996,Detalhe_Registro!$M:$M,"SIM")</f>
        <v/>
      </c>
      <c r="J1996" s="2">
        <f>IF(F1996&lt;Premissas!$B$8,"&lt; 1,00",IF(F1996&lt;Premissas!$B$9,"1,00 – 1,19",IF(F1996&lt;Premissas!$B$10,"1,20 – 1,39",IF(F1996&lt;Premissas!$B$11,"1,40 – 1,59",IF(F1996&lt;Premissas!$B$12,"1,60 – 1,99","≥ 2,00")))))</f>
        <v/>
      </c>
      <c r="K1996" s="5">
        <f>IF(F1996&lt;Premissas!$B$8,Premissas!$B$13,IF(F1996&lt;Premissas!$B$9,Premissas!$B$14,IF(F1996&lt;Premissas!$B$10,Premissas!$B$15,IF(F1996&lt;Premissas!$B$11,Premissas!$B$16,IF(F1996&lt;Premissas!$B$12,Premissas!$B$17,Premissas!$B$18)))))</f>
        <v/>
      </c>
      <c r="L1996" s="5">
        <f>K1996/Premissas!$B$4</f>
        <v/>
      </c>
      <c r="M1996" s="2">
        <f>IF(K1996=Premissas!$B$18,"SIM","NÃO")</f>
        <v/>
      </c>
    </row>
    <row r="1997">
      <c r="A1997" s="2" t="n">
        <v>568002</v>
      </c>
      <c r="B1997" s="2" t="inlineStr">
        <is>
          <t>Jefferson Rodrigues Santos</t>
        </is>
      </c>
      <c r="C1997" s="2" t="n">
        <v>1979</v>
      </c>
      <c r="D1997" s="2">
        <f>IFERROR(TEXTJOIN(" | ",TRUE,UNIQUE(FILTER(Detalhe_Registro!$C:$C,(Detalhe_Registro!$D:$D=A1997)*(Detalhe_Registro!$E:$E=B1997)*(Detalhe_Registro!$M:$M="SIM")))),"")</f>
        <v/>
      </c>
      <c r="E1997" s="2">
        <f>COUNTIFS(Detalhe_Registro!$D:$D,A1997,Detalhe_Registro!$E:$E,B1997,Detalhe_Registro!$M:$M,"SIM")</f>
        <v/>
      </c>
      <c r="F1997" s="2">
        <f>IFERROR(MAXIFS(Detalhe_Registro!$N:$N,Detalhe_Registro!$D:$D,A1997,Detalhe_Registro!$E:$E,B1997,Detalhe_Registro!$M:$M,"SIM"),0)</f>
        <v/>
      </c>
      <c r="G1997" s="2">
        <f>IFERROR(AVERAGEIFS(Detalhe_Registro!$N:$N,Detalhe_Registro!$D:$D,A1997,Detalhe_Registro!$E:$E,B1997,Detalhe_Registro!$M:$M,"SIM"),0)</f>
        <v/>
      </c>
      <c r="H1997" s="2">
        <f>SUMIFS(Detalhe_Registro!$F:$F,Detalhe_Registro!$D:$D,A1997,Detalhe_Registro!$E:$E,B1997,Detalhe_Registro!$M:$M,"SIM")</f>
        <v/>
      </c>
      <c r="I1997" s="2">
        <f>SUMIFS(Detalhe_Registro!$G:$G,Detalhe_Registro!$D:$D,A1997,Detalhe_Registro!$E:$E,B1997,Detalhe_Registro!$M:$M,"SIM")</f>
        <v/>
      </c>
      <c r="J1997" s="2">
        <f>IF(F1997&lt;Premissas!$B$8,"&lt; 1,00",IF(F1997&lt;Premissas!$B$9,"1,00 – 1,19",IF(F1997&lt;Premissas!$B$10,"1,20 – 1,39",IF(F1997&lt;Premissas!$B$11,"1,40 – 1,59",IF(F1997&lt;Premissas!$B$12,"1,60 – 1,99","≥ 2,00")))))</f>
        <v/>
      </c>
      <c r="K1997" s="5">
        <f>IF(F1997&lt;Premissas!$B$8,Premissas!$B$13,IF(F1997&lt;Premissas!$B$9,Premissas!$B$14,IF(F1997&lt;Premissas!$B$10,Premissas!$B$15,IF(F1997&lt;Premissas!$B$11,Premissas!$B$16,IF(F1997&lt;Premissas!$B$12,Premissas!$B$17,Premissas!$B$18)))))</f>
        <v/>
      </c>
      <c r="L1997" s="5">
        <f>K1997/Premissas!$B$4</f>
        <v/>
      </c>
      <c r="M1997" s="2">
        <f>IF(K1997=Premissas!$B$18,"SIM","NÃO")</f>
        <v/>
      </c>
    </row>
    <row r="1998">
      <c r="A1998" s="2" t="inlineStr">
        <is>
          <t>5530423</t>
        </is>
      </c>
      <c r="B1998" s="2" t="inlineStr">
        <is>
          <t>Jesse Pereira Da Silva</t>
        </is>
      </c>
      <c r="C1998" s="2" t="n">
        <v>1979</v>
      </c>
      <c r="D1998" s="2">
        <f>IFERROR(TEXTJOIN(" | ",TRUE,UNIQUE(FILTER(Detalhe_Registro!$C:$C,(Detalhe_Registro!$D:$D=A1998)*(Detalhe_Registro!$E:$E=B1998)*(Detalhe_Registro!$M:$M="SIM")))),"")</f>
        <v/>
      </c>
      <c r="E1998" s="2">
        <f>COUNTIFS(Detalhe_Registro!$D:$D,A1998,Detalhe_Registro!$E:$E,B1998,Detalhe_Registro!$M:$M,"SIM")</f>
        <v/>
      </c>
      <c r="F1998" s="2">
        <f>IFERROR(MAXIFS(Detalhe_Registro!$N:$N,Detalhe_Registro!$D:$D,A1998,Detalhe_Registro!$E:$E,B1998,Detalhe_Registro!$M:$M,"SIM"),0)</f>
        <v/>
      </c>
      <c r="G1998" s="2">
        <f>IFERROR(AVERAGEIFS(Detalhe_Registro!$N:$N,Detalhe_Registro!$D:$D,A1998,Detalhe_Registro!$E:$E,B1998,Detalhe_Registro!$M:$M,"SIM"),0)</f>
        <v/>
      </c>
      <c r="H1998" s="2">
        <f>SUMIFS(Detalhe_Registro!$F:$F,Detalhe_Registro!$D:$D,A1998,Detalhe_Registro!$E:$E,B1998,Detalhe_Registro!$M:$M,"SIM")</f>
        <v/>
      </c>
      <c r="I1998" s="2">
        <f>SUMIFS(Detalhe_Registro!$G:$G,Detalhe_Registro!$D:$D,A1998,Detalhe_Registro!$E:$E,B1998,Detalhe_Registro!$M:$M,"SIM")</f>
        <v/>
      </c>
      <c r="J1998" s="2">
        <f>IF(F1998&lt;Premissas!$B$8,"&lt; 1,00",IF(F1998&lt;Premissas!$B$9,"1,00 – 1,19",IF(F1998&lt;Premissas!$B$10,"1,20 – 1,39",IF(F1998&lt;Premissas!$B$11,"1,40 – 1,59",IF(F1998&lt;Premissas!$B$12,"1,60 – 1,99","≥ 2,00")))))</f>
        <v/>
      </c>
      <c r="K1998" s="5">
        <f>IF(F1998&lt;Premissas!$B$8,Premissas!$B$13,IF(F1998&lt;Premissas!$B$9,Premissas!$B$14,IF(F1998&lt;Premissas!$B$10,Premissas!$B$15,IF(F1998&lt;Premissas!$B$11,Premissas!$B$16,IF(F1998&lt;Premissas!$B$12,Premissas!$B$17,Premissas!$B$18)))))</f>
        <v/>
      </c>
      <c r="L1998" s="5">
        <f>K1998/Premissas!$B$4</f>
        <v/>
      </c>
      <c r="M1998" s="2">
        <f>IF(K1998=Premissas!$B$18,"SIM","NÃO")</f>
        <v/>
      </c>
    </row>
    <row r="1999">
      <c r="A1999" s="2" t="n">
        <v>103569</v>
      </c>
      <c r="B1999" s="2" t="inlineStr">
        <is>
          <t>Jose N Nilson Martins da Rocha</t>
        </is>
      </c>
      <c r="C1999" s="2" t="n">
        <v>1979</v>
      </c>
      <c r="D1999" s="2">
        <f>IFERROR(TEXTJOIN(" | ",TRUE,UNIQUE(FILTER(Detalhe_Registro!$C:$C,(Detalhe_Registro!$D:$D=A1999)*(Detalhe_Registro!$E:$E=B1999)*(Detalhe_Registro!$M:$M="SIM")))),"")</f>
        <v/>
      </c>
      <c r="E1999" s="2">
        <f>COUNTIFS(Detalhe_Registro!$D:$D,A1999,Detalhe_Registro!$E:$E,B1999,Detalhe_Registro!$M:$M,"SIM")</f>
        <v/>
      </c>
      <c r="F1999" s="2">
        <f>IFERROR(MAXIFS(Detalhe_Registro!$N:$N,Detalhe_Registro!$D:$D,A1999,Detalhe_Registro!$E:$E,B1999,Detalhe_Registro!$M:$M,"SIM"),0)</f>
        <v/>
      </c>
      <c r="G1999" s="2">
        <f>IFERROR(AVERAGEIFS(Detalhe_Registro!$N:$N,Detalhe_Registro!$D:$D,A1999,Detalhe_Registro!$E:$E,B1999,Detalhe_Registro!$M:$M,"SIM"),0)</f>
        <v/>
      </c>
      <c r="H1999" s="2">
        <f>SUMIFS(Detalhe_Registro!$F:$F,Detalhe_Registro!$D:$D,A1999,Detalhe_Registro!$E:$E,B1999,Detalhe_Registro!$M:$M,"SIM")</f>
        <v/>
      </c>
      <c r="I1999" s="2">
        <f>SUMIFS(Detalhe_Registro!$G:$G,Detalhe_Registro!$D:$D,A1999,Detalhe_Registro!$E:$E,B1999,Detalhe_Registro!$M:$M,"SIM")</f>
        <v/>
      </c>
      <c r="J1999" s="2">
        <f>IF(F1999&lt;Premissas!$B$8,"&lt; 1,00",IF(F1999&lt;Premissas!$B$9,"1,00 – 1,19",IF(F1999&lt;Premissas!$B$10,"1,20 – 1,39",IF(F1999&lt;Premissas!$B$11,"1,40 – 1,59",IF(F1999&lt;Premissas!$B$12,"1,60 – 1,99","≥ 2,00")))))</f>
        <v/>
      </c>
      <c r="K1999" s="5">
        <f>IF(F1999&lt;Premissas!$B$8,Premissas!$B$13,IF(F1999&lt;Premissas!$B$9,Premissas!$B$14,IF(F1999&lt;Premissas!$B$10,Premissas!$B$15,IF(F1999&lt;Premissas!$B$11,Premissas!$B$16,IF(F1999&lt;Premissas!$B$12,Premissas!$B$17,Premissas!$B$18)))))</f>
        <v/>
      </c>
      <c r="L1999" s="5">
        <f>K1999/Premissas!$B$4</f>
        <v/>
      </c>
      <c r="M1999" s="2">
        <f>IF(K1999=Premissas!$B$18,"SIM","NÃO")</f>
        <v/>
      </c>
    </row>
    <row r="2000">
      <c r="A2000" s="2" t="inlineStr">
        <is>
          <t>103569</t>
        </is>
      </c>
      <c r="B2000" s="2" t="inlineStr">
        <is>
          <t>Jose N Nilson Martins da Rocha</t>
        </is>
      </c>
      <c r="C2000" s="2" t="n">
        <v>1979</v>
      </c>
      <c r="D2000" s="2">
        <f>IFERROR(TEXTJOIN(" | ",TRUE,UNIQUE(FILTER(Detalhe_Registro!$C:$C,(Detalhe_Registro!$D:$D=A2000)*(Detalhe_Registro!$E:$E=B2000)*(Detalhe_Registro!$M:$M="SIM")))),"")</f>
        <v/>
      </c>
      <c r="E2000" s="2">
        <f>COUNTIFS(Detalhe_Registro!$D:$D,A2000,Detalhe_Registro!$E:$E,B2000,Detalhe_Registro!$M:$M,"SIM")</f>
        <v/>
      </c>
      <c r="F2000" s="2">
        <f>IFERROR(MAXIFS(Detalhe_Registro!$N:$N,Detalhe_Registro!$D:$D,A2000,Detalhe_Registro!$E:$E,B2000,Detalhe_Registro!$M:$M,"SIM"),0)</f>
        <v/>
      </c>
      <c r="G2000" s="2">
        <f>IFERROR(AVERAGEIFS(Detalhe_Registro!$N:$N,Detalhe_Registro!$D:$D,A2000,Detalhe_Registro!$E:$E,B2000,Detalhe_Registro!$M:$M,"SIM"),0)</f>
        <v/>
      </c>
      <c r="H2000" s="2">
        <f>SUMIFS(Detalhe_Registro!$F:$F,Detalhe_Registro!$D:$D,A2000,Detalhe_Registro!$E:$E,B2000,Detalhe_Registro!$M:$M,"SIM")</f>
        <v/>
      </c>
      <c r="I2000" s="2">
        <f>SUMIFS(Detalhe_Registro!$G:$G,Detalhe_Registro!$D:$D,A2000,Detalhe_Registro!$E:$E,B2000,Detalhe_Registro!$M:$M,"SIM")</f>
        <v/>
      </c>
      <c r="J2000" s="2">
        <f>IF(F2000&lt;Premissas!$B$8,"&lt; 1,00",IF(F2000&lt;Premissas!$B$9,"1,00 – 1,19",IF(F2000&lt;Premissas!$B$10,"1,20 – 1,39",IF(F2000&lt;Premissas!$B$11,"1,40 – 1,59",IF(F2000&lt;Premissas!$B$12,"1,60 – 1,99","≥ 2,00")))))</f>
        <v/>
      </c>
      <c r="K2000" s="5">
        <f>IF(F2000&lt;Premissas!$B$8,Premissas!$B$13,IF(F2000&lt;Premissas!$B$9,Premissas!$B$14,IF(F2000&lt;Premissas!$B$10,Premissas!$B$15,IF(F2000&lt;Premissas!$B$11,Premissas!$B$16,IF(F2000&lt;Premissas!$B$12,Premissas!$B$17,Premissas!$B$18)))))</f>
        <v/>
      </c>
      <c r="L2000" s="5">
        <f>K2000/Premissas!$B$4</f>
        <v/>
      </c>
      <c r="M2000" s="2">
        <f>IF(K2000=Premissas!$B$18,"SIM","NÃO")</f>
        <v/>
      </c>
    </row>
    <row r="2001">
      <c r="A2001" s="2" t="n">
        <v>5442370</v>
      </c>
      <c r="B2001" s="2" t="inlineStr">
        <is>
          <t>Josue Ferreira Araujo</t>
        </is>
      </c>
      <c r="C2001" s="2" t="n">
        <v>1979</v>
      </c>
      <c r="D2001" s="2">
        <f>IFERROR(TEXTJOIN(" | ",TRUE,UNIQUE(FILTER(Detalhe_Registro!$C:$C,(Detalhe_Registro!$D:$D=A2001)*(Detalhe_Registro!$E:$E=B2001)*(Detalhe_Registro!$M:$M="SIM")))),"")</f>
        <v/>
      </c>
      <c r="E2001" s="2">
        <f>COUNTIFS(Detalhe_Registro!$D:$D,A2001,Detalhe_Registro!$E:$E,B2001,Detalhe_Registro!$M:$M,"SIM")</f>
        <v/>
      </c>
      <c r="F2001" s="2">
        <f>IFERROR(MAXIFS(Detalhe_Registro!$N:$N,Detalhe_Registro!$D:$D,A2001,Detalhe_Registro!$E:$E,B2001,Detalhe_Registro!$M:$M,"SIM"),0)</f>
        <v/>
      </c>
      <c r="G2001" s="2">
        <f>IFERROR(AVERAGEIFS(Detalhe_Registro!$N:$N,Detalhe_Registro!$D:$D,A2001,Detalhe_Registro!$E:$E,B2001,Detalhe_Registro!$M:$M,"SIM"),0)</f>
        <v/>
      </c>
      <c r="H2001" s="2">
        <f>SUMIFS(Detalhe_Registro!$F:$F,Detalhe_Registro!$D:$D,A2001,Detalhe_Registro!$E:$E,B2001,Detalhe_Registro!$M:$M,"SIM")</f>
        <v/>
      </c>
      <c r="I2001" s="2">
        <f>SUMIFS(Detalhe_Registro!$G:$G,Detalhe_Registro!$D:$D,A2001,Detalhe_Registro!$E:$E,B2001,Detalhe_Registro!$M:$M,"SIM")</f>
        <v/>
      </c>
      <c r="J2001" s="2">
        <f>IF(F2001&lt;Premissas!$B$8,"&lt; 1,00",IF(F2001&lt;Premissas!$B$9,"1,00 – 1,19",IF(F2001&lt;Premissas!$B$10,"1,20 – 1,39",IF(F2001&lt;Premissas!$B$11,"1,40 – 1,59",IF(F2001&lt;Premissas!$B$12,"1,60 – 1,99","≥ 2,00")))))</f>
        <v/>
      </c>
      <c r="K2001" s="5">
        <f>IF(F2001&lt;Premissas!$B$8,Premissas!$B$13,IF(F2001&lt;Premissas!$B$9,Premissas!$B$14,IF(F2001&lt;Premissas!$B$10,Premissas!$B$15,IF(F2001&lt;Premissas!$B$11,Premissas!$B$16,IF(F2001&lt;Premissas!$B$12,Premissas!$B$17,Premissas!$B$18)))))</f>
        <v/>
      </c>
      <c r="L2001" s="5">
        <f>K2001/Premissas!$B$4</f>
        <v/>
      </c>
      <c r="M2001" s="2">
        <f>IF(K2001=Premissas!$B$18,"SIM","NÃO")</f>
        <v/>
      </c>
    </row>
    <row r="2002">
      <c r="A2002" s="2" t="inlineStr">
        <is>
          <t>5442370</t>
        </is>
      </c>
      <c r="B2002" s="2" t="inlineStr">
        <is>
          <t>Josue Ferreira Araujo</t>
        </is>
      </c>
      <c r="C2002" s="2" t="n">
        <v>1979</v>
      </c>
      <c r="D2002" s="2">
        <f>IFERROR(TEXTJOIN(" | ",TRUE,UNIQUE(FILTER(Detalhe_Registro!$C:$C,(Detalhe_Registro!$D:$D=A2002)*(Detalhe_Registro!$E:$E=B2002)*(Detalhe_Registro!$M:$M="SIM")))),"")</f>
        <v/>
      </c>
      <c r="E2002" s="2">
        <f>COUNTIFS(Detalhe_Registro!$D:$D,A2002,Detalhe_Registro!$E:$E,B2002,Detalhe_Registro!$M:$M,"SIM")</f>
        <v/>
      </c>
      <c r="F2002" s="2">
        <f>IFERROR(MAXIFS(Detalhe_Registro!$N:$N,Detalhe_Registro!$D:$D,A2002,Detalhe_Registro!$E:$E,B2002,Detalhe_Registro!$M:$M,"SIM"),0)</f>
        <v/>
      </c>
      <c r="G2002" s="2">
        <f>IFERROR(AVERAGEIFS(Detalhe_Registro!$N:$N,Detalhe_Registro!$D:$D,A2002,Detalhe_Registro!$E:$E,B2002,Detalhe_Registro!$M:$M,"SIM"),0)</f>
        <v/>
      </c>
      <c r="H2002" s="2">
        <f>SUMIFS(Detalhe_Registro!$F:$F,Detalhe_Registro!$D:$D,A2002,Detalhe_Registro!$E:$E,B2002,Detalhe_Registro!$M:$M,"SIM")</f>
        <v/>
      </c>
      <c r="I2002" s="2">
        <f>SUMIFS(Detalhe_Registro!$G:$G,Detalhe_Registro!$D:$D,A2002,Detalhe_Registro!$E:$E,B2002,Detalhe_Registro!$M:$M,"SIM")</f>
        <v/>
      </c>
      <c r="J2002" s="2">
        <f>IF(F2002&lt;Premissas!$B$8,"&lt; 1,00",IF(F2002&lt;Premissas!$B$9,"1,00 – 1,19",IF(F2002&lt;Premissas!$B$10,"1,20 – 1,39",IF(F2002&lt;Premissas!$B$11,"1,40 – 1,59",IF(F2002&lt;Premissas!$B$12,"1,60 – 1,99","≥ 2,00")))))</f>
        <v/>
      </c>
      <c r="K2002" s="5">
        <f>IF(F2002&lt;Premissas!$B$8,Premissas!$B$13,IF(F2002&lt;Premissas!$B$9,Premissas!$B$14,IF(F2002&lt;Premissas!$B$10,Premissas!$B$15,IF(F2002&lt;Premissas!$B$11,Premissas!$B$16,IF(F2002&lt;Premissas!$B$12,Premissas!$B$17,Premissas!$B$18)))))</f>
        <v/>
      </c>
      <c r="L2002" s="5">
        <f>K2002/Premissas!$B$4</f>
        <v/>
      </c>
      <c r="M2002" s="2">
        <f>IF(K2002=Premissas!$B$18,"SIM","NÃO")</f>
        <v/>
      </c>
    </row>
    <row r="2003">
      <c r="A2003" s="2" t="n">
        <v>431493</v>
      </c>
      <c r="B2003" s="2" t="inlineStr">
        <is>
          <t>LEONARDO BARBOSA DE MOURA</t>
        </is>
      </c>
      <c r="C2003" s="2" t="n">
        <v>1979</v>
      </c>
      <c r="D2003" s="2">
        <f>IFERROR(TEXTJOIN(" | ",TRUE,UNIQUE(FILTER(Detalhe_Registro!$C:$C,(Detalhe_Registro!$D:$D=A2003)*(Detalhe_Registro!$E:$E=B2003)*(Detalhe_Registro!$M:$M="SIM")))),"")</f>
        <v/>
      </c>
      <c r="E2003" s="2">
        <f>COUNTIFS(Detalhe_Registro!$D:$D,A2003,Detalhe_Registro!$E:$E,B2003,Detalhe_Registro!$M:$M,"SIM")</f>
        <v/>
      </c>
      <c r="F2003" s="2">
        <f>IFERROR(MAXIFS(Detalhe_Registro!$N:$N,Detalhe_Registro!$D:$D,A2003,Detalhe_Registro!$E:$E,B2003,Detalhe_Registro!$M:$M,"SIM"),0)</f>
        <v/>
      </c>
      <c r="G2003" s="2">
        <f>IFERROR(AVERAGEIFS(Detalhe_Registro!$N:$N,Detalhe_Registro!$D:$D,A2003,Detalhe_Registro!$E:$E,B2003,Detalhe_Registro!$M:$M,"SIM"),0)</f>
        <v/>
      </c>
      <c r="H2003" s="2">
        <f>SUMIFS(Detalhe_Registro!$F:$F,Detalhe_Registro!$D:$D,A2003,Detalhe_Registro!$E:$E,B2003,Detalhe_Registro!$M:$M,"SIM")</f>
        <v/>
      </c>
      <c r="I2003" s="2">
        <f>SUMIFS(Detalhe_Registro!$G:$G,Detalhe_Registro!$D:$D,A2003,Detalhe_Registro!$E:$E,B2003,Detalhe_Registro!$M:$M,"SIM")</f>
        <v/>
      </c>
      <c r="J2003" s="2">
        <f>IF(F2003&lt;Premissas!$B$8,"&lt; 1,00",IF(F2003&lt;Premissas!$B$9,"1,00 – 1,19",IF(F2003&lt;Premissas!$B$10,"1,20 – 1,39",IF(F2003&lt;Premissas!$B$11,"1,40 – 1,59",IF(F2003&lt;Premissas!$B$12,"1,60 – 1,99","≥ 2,00")))))</f>
        <v/>
      </c>
      <c r="K2003" s="5">
        <f>IF(F2003&lt;Premissas!$B$8,Premissas!$B$13,IF(F2003&lt;Premissas!$B$9,Premissas!$B$14,IF(F2003&lt;Premissas!$B$10,Premissas!$B$15,IF(F2003&lt;Premissas!$B$11,Premissas!$B$16,IF(F2003&lt;Premissas!$B$12,Premissas!$B$17,Premissas!$B$18)))))</f>
        <v/>
      </c>
      <c r="L2003" s="5">
        <f>K2003/Premissas!$B$4</f>
        <v/>
      </c>
      <c r="M2003" s="2">
        <f>IF(K2003=Premissas!$B$18,"SIM","NÃO")</f>
        <v/>
      </c>
    </row>
    <row r="2004">
      <c r="A2004" s="2" t="inlineStr">
        <is>
          <t>431493</t>
        </is>
      </c>
      <c r="B2004" s="2" t="inlineStr">
        <is>
          <t>LEONARDO BARBOSA DE MOURA</t>
        </is>
      </c>
      <c r="C2004" s="2" t="n">
        <v>1979</v>
      </c>
      <c r="D2004" s="2">
        <f>IFERROR(TEXTJOIN(" | ",TRUE,UNIQUE(FILTER(Detalhe_Registro!$C:$C,(Detalhe_Registro!$D:$D=A2004)*(Detalhe_Registro!$E:$E=B2004)*(Detalhe_Registro!$M:$M="SIM")))),"")</f>
        <v/>
      </c>
      <c r="E2004" s="2">
        <f>COUNTIFS(Detalhe_Registro!$D:$D,A2004,Detalhe_Registro!$E:$E,B2004,Detalhe_Registro!$M:$M,"SIM")</f>
        <v/>
      </c>
      <c r="F2004" s="2">
        <f>IFERROR(MAXIFS(Detalhe_Registro!$N:$N,Detalhe_Registro!$D:$D,A2004,Detalhe_Registro!$E:$E,B2004,Detalhe_Registro!$M:$M,"SIM"),0)</f>
        <v/>
      </c>
      <c r="G2004" s="2">
        <f>IFERROR(AVERAGEIFS(Detalhe_Registro!$N:$N,Detalhe_Registro!$D:$D,A2004,Detalhe_Registro!$E:$E,B2004,Detalhe_Registro!$M:$M,"SIM"),0)</f>
        <v/>
      </c>
      <c r="H2004" s="2">
        <f>SUMIFS(Detalhe_Registro!$F:$F,Detalhe_Registro!$D:$D,A2004,Detalhe_Registro!$E:$E,B2004,Detalhe_Registro!$M:$M,"SIM")</f>
        <v/>
      </c>
      <c r="I2004" s="2">
        <f>SUMIFS(Detalhe_Registro!$G:$G,Detalhe_Registro!$D:$D,A2004,Detalhe_Registro!$E:$E,B2004,Detalhe_Registro!$M:$M,"SIM")</f>
        <v/>
      </c>
      <c r="J2004" s="2">
        <f>IF(F2004&lt;Premissas!$B$8,"&lt; 1,00",IF(F2004&lt;Premissas!$B$9,"1,00 – 1,19",IF(F2004&lt;Premissas!$B$10,"1,20 – 1,39",IF(F2004&lt;Premissas!$B$11,"1,40 – 1,59",IF(F2004&lt;Premissas!$B$12,"1,60 – 1,99","≥ 2,00")))))</f>
        <v/>
      </c>
      <c r="K2004" s="5">
        <f>IF(F2004&lt;Premissas!$B$8,Premissas!$B$13,IF(F2004&lt;Premissas!$B$9,Premissas!$B$14,IF(F2004&lt;Premissas!$B$10,Premissas!$B$15,IF(F2004&lt;Premissas!$B$11,Premissas!$B$16,IF(F2004&lt;Premissas!$B$12,Premissas!$B$17,Premissas!$B$18)))))</f>
        <v/>
      </c>
      <c r="L2004" s="5">
        <f>K2004/Premissas!$B$4</f>
        <v/>
      </c>
      <c r="M2004" s="2">
        <f>IF(K2004=Premissas!$B$18,"SIM","NÃO")</f>
        <v/>
      </c>
    </row>
    <row r="2005">
      <c r="A2005" s="2" t="n">
        <v>561262</v>
      </c>
      <c r="B2005" s="2" t="inlineStr">
        <is>
          <t>LUIS C CARLOS MAGALHAES SOUSA</t>
        </is>
      </c>
      <c r="C2005" s="2" t="n">
        <v>1979</v>
      </c>
      <c r="D2005" s="2">
        <f>IFERROR(TEXTJOIN(" | ",TRUE,UNIQUE(FILTER(Detalhe_Registro!$C:$C,(Detalhe_Registro!$D:$D=A2005)*(Detalhe_Registro!$E:$E=B2005)*(Detalhe_Registro!$M:$M="SIM")))),"")</f>
        <v/>
      </c>
      <c r="E2005" s="2">
        <f>COUNTIFS(Detalhe_Registro!$D:$D,A2005,Detalhe_Registro!$E:$E,B2005,Detalhe_Registro!$M:$M,"SIM")</f>
        <v/>
      </c>
      <c r="F2005" s="2">
        <f>IFERROR(MAXIFS(Detalhe_Registro!$N:$N,Detalhe_Registro!$D:$D,A2005,Detalhe_Registro!$E:$E,B2005,Detalhe_Registro!$M:$M,"SIM"),0)</f>
        <v/>
      </c>
      <c r="G2005" s="2">
        <f>IFERROR(AVERAGEIFS(Detalhe_Registro!$N:$N,Detalhe_Registro!$D:$D,A2005,Detalhe_Registro!$E:$E,B2005,Detalhe_Registro!$M:$M,"SIM"),0)</f>
        <v/>
      </c>
      <c r="H2005" s="2">
        <f>SUMIFS(Detalhe_Registro!$F:$F,Detalhe_Registro!$D:$D,A2005,Detalhe_Registro!$E:$E,B2005,Detalhe_Registro!$M:$M,"SIM")</f>
        <v/>
      </c>
      <c r="I2005" s="2">
        <f>SUMIFS(Detalhe_Registro!$G:$G,Detalhe_Registro!$D:$D,A2005,Detalhe_Registro!$E:$E,B2005,Detalhe_Registro!$M:$M,"SIM")</f>
        <v/>
      </c>
      <c r="J2005" s="2">
        <f>IF(F2005&lt;Premissas!$B$8,"&lt; 1,00",IF(F2005&lt;Premissas!$B$9,"1,00 – 1,19",IF(F2005&lt;Premissas!$B$10,"1,20 – 1,39",IF(F2005&lt;Premissas!$B$11,"1,40 – 1,59",IF(F2005&lt;Premissas!$B$12,"1,60 – 1,99","≥ 2,00")))))</f>
        <v/>
      </c>
      <c r="K2005" s="5">
        <f>IF(F2005&lt;Premissas!$B$8,Premissas!$B$13,IF(F2005&lt;Premissas!$B$9,Premissas!$B$14,IF(F2005&lt;Premissas!$B$10,Premissas!$B$15,IF(F2005&lt;Premissas!$B$11,Premissas!$B$16,IF(F2005&lt;Premissas!$B$12,Premissas!$B$17,Premissas!$B$18)))))</f>
        <v/>
      </c>
      <c r="L2005" s="5">
        <f>K2005/Premissas!$B$4</f>
        <v/>
      </c>
      <c r="M2005" s="2">
        <f>IF(K2005=Premissas!$B$18,"SIM","NÃO")</f>
        <v/>
      </c>
    </row>
    <row r="2006">
      <c r="A2006" s="2" t="inlineStr">
        <is>
          <t>561262</t>
        </is>
      </c>
      <c r="B2006" s="2" t="inlineStr">
        <is>
          <t>LUIS C CARLOS MAGALHAES SOUSA</t>
        </is>
      </c>
      <c r="C2006" s="2" t="n">
        <v>1979</v>
      </c>
      <c r="D2006" s="2">
        <f>IFERROR(TEXTJOIN(" | ",TRUE,UNIQUE(FILTER(Detalhe_Registro!$C:$C,(Detalhe_Registro!$D:$D=A2006)*(Detalhe_Registro!$E:$E=B2006)*(Detalhe_Registro!$M:$M="SIM")))),"")</f>
        <v/>
      </c>
      <c r="E2006" s="2">
        <f>COUNTIFS(Detalhe_Registro!$D:$D,A2006,Detalhe_Registro!$E:$E,B2006,Detalhe_Registro!$M:$M,"SIM")</f>
        <v/>
      </c>
      <c r="F2006" s="2">
        <f>IFERROR(MAXIFS(Detalhe_Registro!$N:$N,Detalhe_Registro!$D:$D,A2006,Detalhe_Registro!$E:$E,B2006,Detalhe_Registro!$M:$M,"SIM"),0)</f>
        <v/>
      </c>
      <c r="G2006" s="2">
        <f>IFERROR(AVERAGEIFS(Detalhe_Registro!$N:$N,Detalhe_Registro!$D:$D,A2006,Detalhe_Registro!$E:$E,B2006,Detalhe_Registro!$M:$M,"SIM"),0)</f>
        <v/>
      </c>
      <c r="H2006" s="2">
        <f>SUMIFS(Detalhe_Registro!$F:$F,Detalhe_Registro!$D:$D,A2006,Detalhe_Registro!$E:$E,B2006,Detalhe_Registro!$M:$M,"SIM")</f>
        <v/>
      </c>
      <c r="I2006" s="2">
        <f>SUMIFS(Detalhe_Registro!$G:$G,Detalhe_Registro!$D:$D,A2006,Detalhe_Registro!$E:$E,B2006,Detalhe_Registro!$M:$M,"SIM")</f>
        <v/>
      </c>
      <c r="J2006" s="2">
        <f>IF(F2006&lt;Premissas!$B$8,"&lt; 1,00",IF(F2006&lt;Premissas!$B$9,"1,00 – 1,19",IF(F2006&lt;Premissas!$B$10,"1,20 – 1,39",IF(F2006&lt;Premissas!$B$11,"1,40 – 1,59",IF(F2006&lt;Premissas!$B$12,"1,60 – 1,99","≥ 2,00")))))</f>
        <v/>
      </c>
      <c r="K2006" s="5">
        <f>IF(F2006&lt;Premissas!$B$8,Premissas!$B$13,IF(F2006&lt;Premissas!$B$9,Premissas!$B$14,IF(F2006&lt;Premissas!$B$10,Premissas!$B$15,IF(F2006&lt;Premissas!$B$11,Premissas!$B$16,IF(F2006&lt;Premissas!$B$12,Premissas!$B$17,Premissas!$B$18)))))</f>
        <v/>
      </c>
      <c r="L2006" s="5">
        <f>K2006/Premissas!$B$4</f>
        <v/>
      </c>
      <c r="M2006" s="2">
        <f>IF(K2006=Premissas!$B$18,"SIM","NÃO")</f>
        <v/>
      </c>
    </row>
    <row r="2007">
      <c r="A2007" s="2" t="n">
        <v>532865</v>
      </c>
      <c r="B2007" s="2" t="inlineStr">
        <is>
          <t>Laylson Da Silva Andrade</t>
        </is>
      </c>
      <c r="C2007" s="2" t="n">
        <v>1979</v>
      </c>
      <c r="D2007" s="2">
        <f>IFERROR(TEXTJOIN(" | ",TRUE,UNIQUE(FILTER(Detalhe_Registro!$C:$C,(Detalhe_Registro!$D:$D=A2007)*(Detalhe_Registro!$E:$E=B2007)*(Detalhe_Registro!$M:$M="SIM")))),"")</f>
        <v/>
      </c>
      <c r="E2007" s="2">
        <f>COUNTIFS(Detalhe_Registro!$D:$D,A2007,Detalhe_Registro!$E:$E,B2007,Detalhe_Registro!$M:$M,"SIM")</f>
        <v/>
      </c>
      <c r="F2007" s="2">
        <f>IFERROR(MAXIFS(Detalhe_Registro!$N:$N,Detalhe_Registro!$D:$D,A2007,Detalhe_Registro!$E:$E,B2007,Detalhe_Registro!$M:$M,"SIM"),0)</f>
        <v/>
      </c>
      <c r="G2007" s="2">
        <f>IFERROR(AVERAGEIFS(Detalhe_Registro!$N:$N,Detalhe_Registro!$D:$D,A2007,Detalhe_Registro!$E:$E,B2007,Detalhe_Registro!$M:$M,"SIM"),0)</f>
        <v/>
      </c>
      <c r="H2007" s="2">
        <f>SUMIFS(Detalhe_Registro!$F:$F,Detalhe_Registro!$D:$D,A2007,Detalhe_Registro!$E:$E,B2007,Detalhe_Registro!$M:$M,"SIM")</f>
        <v/>
      </c>
      <c r="I2007" s="2">
        <f>SUMIFS(Detalhe_Registro!$G:$G,Detalhe_Registro!$D:$D,A2007,Detalhe_Registro!$E:$E,B2007,Detalhe_Registro!$M:$M,"SIM")</f>
        <v/>
      </c>
      <c r="J2007" s="2">
        <f>IF(F2007&lt;Premissas!$B$8,"&lt; 1,00",IF(F2007&lt;Premissas!$B$9,"1,00 – 1,19",IF(F2007&lt;Premissas!$B$10,"1,20 – 1,39",IF(F2007&lt;Premissas!$B$11,"1,40 – 1,59",IF(F2007&lt;Premissas!$B$12,"1,60 – 1,99","≥ 2,00")))))</f>
        <v/>
      </c>
      <c r="K2007" s="5">
        <f>IF(F2007&lt;Premissas!$B$8,Premissas!$B$13,IF(F2007&lt;Premissas!$B$9,Premissas!$B$14,IF(F2007&lt;Premissas!$B$10,Premissas!$B$15,IF(F2007&lt;Premissas!$B$11,Premissas!$B$16,IF(F2007&lt;Premissas!$B$12,Premissas!$B$17,Premissas!$B$18)))))</f>
        <v/>
      </c>
      <c r="L2007" s="5">
        <f>K2007/Premissas!$B$4</f>
        <v/>
      </c>
      <c r="M2007" s="2">
        <f>IF(K2007=Premissas!$B$18,"SIM","NÃO")</f>
        <v/>
      </c>
    </row>
    <row r="2008">
      <c r="A2008" s="2" t="inlineStr">
        <is>
          <t>532865</t>
        </is>
      </c>
      <c r="B2008" s="2" t="inlineStr">
        <is>
          <t>Laylson Da Silva Andrade</t>
        </is>
      </c>
      <c r="C2008" s="2" t="n">
        <v>1979</v>
      </c>
      <c r="D2008" s="2">
        <f>IFERROR(TEXTJOIN(" | ",TRUE,UNIQUE(FILTER(Detalhe_Registro!$C:$C,(Detalhe_Registro!$D:$D=A2008)*(Detalhe_Registro!$E:$E=B2008)*(Detalhe_Registro!$M:$M="SIM")))),"")</f>
        <v/>
      </c>
      <c r="E2008" s="2">
        <f>COUNTIFS(Detalhe_Registro!$D:$D,A2008,Detalhe_Registro!$E:$E,B2008,Detalhe_Registro!$M:$M,"SIM")</f>
        <v/>
      </c>
      <c r="F2008" s="2">
        <f>IFERROR(MAXIFS(Detalhe_Registro!$N:$N,Detalhe_Registro!$D:$D,A2008,Detalhe_Registro!$E:$E,B2008,Detalhe_Registro!$M:$M,"SIM"),0)</f>
        <v/>
      </c>
      <c r="G2008" s="2">
        <f>IFERROR(AVERAGEIFS(Detalhe_Registro!$N:$N,Detalhe_Registro!$D:$D,A2008,Detalhe_Registro!$E:$E,B2008,Detalhe_Registro!$M:$M,"SIM"),0)</f>
        <v/>
      </c>
      <c r="H2008" s="2">
        <f>SUMIFS(Detalhe_Registro!$F:$F,Detalhe_Registro!$D:$D,A2008,Detalhe_Registro!$E:$E,B2008,Detalhe_Registro!$M:$M,"SIM")</f>
        <v/>
      </c>
      <c r="I2008" s="2">
        <f>SUMIFS(Detalhe_Registro!$G:$G,Detalhe_Registro!$D:$D,A2008,Detalhe_Registro!$E:$E,B2008,Detalhe_Registro!$M:$M,"SIM")</f>
        <v/>
      </c>
      <c r="J2008" s="2">
        <f>IF(F2008&lt;Premissas!$B$8,"&lt; 1,00",IF(F2008&lt;Premissas!$B$9,"1,00 – 1,19",IF(F2008&lt;Premissas!$B$10,"1,20 – 1,39",IF(F2008&lt;Premissas!$B$11,"1,40 – 1,59",IF(F2008&lt;Premissas!$B$12,"1,60 – 1,99","≥ 2,00")))))</f>
        <v/>
      </c>
      <c r="K2008" s="5">
        <f>IF(F2008&lt;Premissas!$B$8,Premissas!$B$13,IF(F2008&lt;Premissas!$B$9,Premissas!$B$14,IF(F2008&lt;Premissas!$B$10,Premissas!$B$15,IF(F2008&lt;Premissas!$B$11,Premissas!$B$16,IF(F2008&lt;Premissas!$B$12,Premissas!$B$17,Premissas!$B$18)))))</f>
        <v/>
      </c>
      <c r="L2008" s="5">
        <f>K2008/Premissas!$B$4</f>
        <v/>
      </c>
      <c r="M2008" s="2">
        <f>IF(K2008=Premissas!$B$18,"SIM","NÃO")</f>
        <v/>
      </c>
    </row>
    <row r="2009">
      <c r="A2009" s="2" t="n">
        <v>5692857</v>
      </c>
      <c r="B2009" s="2" t="inlineStr">
        <is>
          <t>Lucas Dias Noronha</t>
        </is>
      </c>
      <c r="C2009" s="2" t="n">
        <v>1979</v>
      </c>
      <c r="D2009" s="2">
        <f>IFERROR(TEXTJOIN(" | ",TRUE,UNIQUE(FILTER(Detalhe_Registro!$C:$C,(Detalhe_Registro!$D:$D=A2009)*(Detalhe_Registro!$E:$E=B2009)*(Detalhe_Registro!$M:$M="SIM")))),"")</f>
        <v/>
      </c>
      <c r="E2009" s="2">
        <f>COUNTIFS(Detalhe_Registro!$D:$D,A2009,Detalhe_Registro!$E:$E,B2009,Detalhe_Registro!$M:$M,"SIM")</f>
        <v/>
      </c>
      <c r="F2009" s="2">
        <f>IFERROR(MAXIFS(Detalhe_Registro!$N:$N,Detalhe_Registro!$D:$D,A2009,Detalhe_Registro!$E:$E,B2009,Detalhe_Registro!$M:$M,"SIM"),0)</f>
        <v/>
      </c>
      <c r="G2009" s="2">
        <f>IFERROR(AVERAGEIFS(Detalhe_Registro!$N:$N,Detalhe_Registro!$D:$D,A2009,Detalhe_Registro!$E:$E,B2009,Detalhe_Registro!$M:$M,"SIM"),0)</f>
        <v/>
      </c>
      <c r="H2009" s="2">
        <f>SUMIFS(Detalhe_Registro!$F:$F,Detalhe_Registro!$D:$D,A2009,Detalhe_Registro!$E:$E,B2009,Detalhe_Registro!$M:$M,"SIM")</f>
        <v/>
      </c>
      <c r="I2009" s="2">
        <f>SUMIFS(Detalhe_Registro!$G:$G,Detalhe_Registro!$D:$D,A2009,Detalhe_Registro!$E:$E,B2009,Detalhe_Registro!$M:$M,"SIM")</f>
        <v/>
      </c>
      <c r="J2009" s="2">
        <f>IF(F2009&lt;Premissas!$B$8,"&lt; 1,00",IF(F2009&lt;Premissas!$B$9,"1,00 – 1,19",IF(F2009&lt;Premissas!$B$10,"1,20 – 1,39",IF(F2009&lt;Premissas!$B$11,"1,40 – 1,59",IF(F2009&lt;Premissas!$B$12,"1,60 – 1,99","≥ 2,00")))))</f>
        <v/>
      </c>
      <c r="K2009" s="5">
        <f>IF(F2009&lt;Premissas!$B$8,Premissas!$B$13,IF(F2009&lt;Premissas!$B$9,Premissas!$B$14,IF(F2009&lt;Premissas!$B$10,Premissas!$B$15,IF(F2009&lt;Premissas!$B$11,Premissas!$B$16,IF(F2009&lt;Premissas!$B$12,Premissas!$B$17,Premissas!$B$18)))))</f>
        <v/>
      </c>
      <c r="L2009" s="5">
        <f>K2009/Premissas!$B$4</f>
        <v/>
      </c>
      <c r="M2009" s="2">
        <f>IF(K2009=Premissas!$B$18,"SIM","NÃO")</f>
        <v/>
      </c>
    </row>
    <row r="2010">
      <c r="A2010" s="2" t="inlineStr">
        <is>
          <t>5692857</t>
        </is>
      </c>
      <c r="B2010" s="2" t="inlineStr">
        <is>
          <t>Lucas Dias Noronha</t>
        </is>
      </c>
      <c r="C2010" s="2" t="n">
        <v>1979</v>
      </c>
      <c r="D2010" s="2">
        <f>IFERROR(TEXTJOIN(" | ",TRUE,UNIQUE(FILTER(Detalhe_Registro!$C:$C,(Detalhe_Registro!$D:$D=A2010)*(Detalhe_Registro!$E:$E=B2010)*(Detalhe_Registro!$M:$M="SIM")))),"")</f>
        <v/>
      </c>
      <c r="E2010" s="2">
        <f>COUNTIFS(Detalhe_Registro!$D:$D,A2010,Detalhe_Registro!$E:$E,B2010,Detalhe_Registro!$M:$M,"SIM")</f>
        <v/>
      </c>
      <c r="F2010" s="2">
        <f>IFERROR(MAXIFS(Detalhe_Registro!$N:$N,Detalhe_Registro!$D:$D,A2010,Detalhe_Registro!$E:$E,B2010,Detalhe_Registro!$M:$M,"SIM"),0)</f>
        <v/>
      </c>
      <c r="G2010" s="2">
        <f>IFERROR(AVERAGEIFS(Detalhe_Registro!$N:$N,Detalhe_Registro!$D:$D,A2010,Detalhe_Registro!$E:$E,B2010,Detalhe_Registro!$M:$M,"SIM"),0)</f>
        <v/>
      </c>
      <c r="H2010" s="2">
        <f>SUMIFS(Detalhe_Registro!$F:$F,Detalhe_Registro!$D:$D,A2010,Detalhe_Registro!$E:$E,B2010,Detalhe_Registro!$M:$M,"SIM")</f>
        <v/>
      </c>
      <c r="I2010" s="2">
        <f>SUMIFS(Detalhe_Registro!$G:$G,Detalhe_Registro!$D:$D,A2010,Detalhe_Registro!$E:$E,B2010,Detalhe_Registro!$M:$M,"SIM")</f>
        <v/>
      </c>
      <c r="J2010" s="2">
        <f>IF(F2010&lt;Premissas!$B$8,"&lt; 1,00",IF(F2010&lt;Premissas!$B$9,"1,00 – 1,19",IF(F2010&lt;Premissas!$B$10,"1,20 – 1,39",IF(F2010&lt;Premissas!$B$11,"1,40 – 1,59",IF(F2010&lt;Premissas!$B$12,"1,60 – 1,99","≥ 2,00")))))</f>
        <v/>
      </c>
      <c r="K2010" s="5">
        <f>IF(F2010&lt;Premissas!$B$8,Premissas!$B$13,IF(F2010&lt;Premissas!$B$9,Premissas!$B$14,IF(F2010&lt;Premissas!$B$10,Premissas!$B$15,IF(F2010&lt;Premissas!$B$11,Premissas!$B$16,IF(F2010&lt;Premissas!$B$12,Premissas!$B$17,Premissas!$B$18)))))</f>
        <v/>
      </c>
      <c r="L2010" s="5">
        <f>K2010/Premissas!$B$4</f>
        <v/>
      </c>
      <c r="M2010" s="2">
        <f>IF(K2010=Premissas!$B$18,"SIM","NÃO")</f>
        <v/>
      </c>
    </row>
    <row r="2011">
      <c r="A2011" s="2" t="n">
        <v>600573</v>
      </c>
      <c r="B2011" s="2" t="inlineStr">
        <is>
          <t>Lucivaldo Carneiro Araujo</t>
        </is>
      </c>
      <c r="C2011" s="2" t="n">
        <v>1979</v>
      </c>
      <c r="D2011" s="2">
        <f>IFERROR(TEXTJOIN(" | ",TRUE,UNIQUE(FILTER(Detalhe_Registro!$C:$C,(Detalhe_Registro!$D:$D=A2011)*(Detalhe_Registro!$E:$E=B2011)*(Detalhe_Registro!$M:$M="SIM")))),"")</f>
        <v/>
      </c>
      <c r="E2011" s="2">
        <f>COUNTIFS(Detalhe_Registro!$D:$D,A2011,Detalhe_Registro!$E:$E,B2011,Detalhe_Registro!$M:$M,"SIM")</f>
        <v/>
      </c>
      <c r="F2011" s="2">
        <f>IFERROR(MAXIFS(Detalhe_Registro!$N:$N,Detalhe_Registro!$D:$D,A2011,Detalhe_Registro!$E:$E,B2011,Detalhe_Registro!$M:$M,"SIM"),0)</f>
        <v/>
      </c>
      <c r="G2011" s="2">
        <f>IFERROR(AVERAGEIFS(Detalhe_Registro!$N:$N,Detalhe_Registro!$D:$D,A2011,Detalhe_Registro!$E:$E,B2011,Detalhe_Registro!$M:$M,"SIM"),0)</f>
        <v/>
      </c>
      <c r="H2011" s="2">
        <f>SUMIFS(Detalhe_Registro!$F:$F,Detalhe_Registro!$D:$D,A2011,Detalhe_Registro!$E:$E,B2011,Detalhe_Registro!$M:$M,"SIM")</f>
        <v/>
      </c>
      <c r="I2011" s="2">
        <f>SUMIFS(Detalhe_Registro!$G:$G,Detalhe_Registro!$D:$D,A2011,Detalhe_Registro!$E:$E,B2011,Detalhe_Registro!$M:$M,"SIM")</f>
        <v/>
      </c>
      <c r="J2011" s="2">
        <f>IF(F2011&lt;Premissas!$B$8,"&lt; 1,00",IF(F2011&lt;Premissas!$B$9,"1,00 – 1,19",IF(F2011&lt;Premissas!$B$10,"1,20 – 1,39",IF(F2011&lt;Premissas!$B$11,"1,40 – 1,59",IF(F2011&lt;Premissas!$B$12,"1,60 – 1,99","≥ 2,00")))))</f>
        <v/>
      </c>
      <c r="K2011" s="5">
        <f>IF(F2011&lt;Premissas!$B$8,Premissas!$B$13,IF(F2011&lt;Premissas!$B$9,Premissas!$B$14,IF(F2011&lt;Premissas!$B$10,Premissas!$B$15,IF(F2011&lt;Premissas!$B$11,Premissas!$B$16,IF(F2011&lt;Premissas!$B$12,Premissas!$B$17,Premissas!$B$18)))))</f>
        <v/>
      </c>
      <c r="L2011" s="5">
        <f>K2011/Premissas!$B$4</f>
        <v/>
      </c>
      <c r="M2011" s="2">
        <f>IF(K2011=Premissas!$B$18,"SIM","NÃO")</f>
        <v/>
      </c>
    </row>
    <row r="2012">
      <c r="A2012" s="2" t="inlineStr">
        <is>
          <t>600573</t>
        </is>
      </c>
      <c r="B2012" s="2" t="inlineStr">
        <is>
          <t>Lucivaldo Carneiro Araujo</t>
        </is>
      </c>
      <c r="C2012" s="2" t="n">
        <v>1979</v>
      </c>
      <c r="D2012" s="2">
        <f>IFERROR(TEXTJOIN(" | ",TRUE,UNIQUE(FILTER(Detalhe_Registro!$C:$C,(Detalhe_Registro!$D:$D=A2012)*(Detalhe_Registro!$E:$E=B2012)*(Detalhe_Registro!$M:$M="SIM")))),"")</f>
        <v/>
      </c>
      <c r="E2012" s="2">
        <f>COUNTIFS(Detalhe_Registro!$D:$D,A2012,Detalhe_Registro!$E:$E,B2012,Detalhe_Registro!$M:$M,"SIM")</f>
        <v/>
      </c>
      <c r="F2012" s="2">
        <f>IFERROR(MAXIFS(Detalhe_Registro!$N:$N,Detalhe_Registro!$D:$D,A2012,Detalhe_Registro!$E:$E,B2012,Detalhe_Registro!$M:$M,"SIM"),0)</f>
        <v/>
      </c>
      <c r="G2012" s="2">
        <f>IFERROR(AVERAGEIFS(Detalhe_Registro!$N:$N,Detalhe_Registro!$D:$D,A2012,Detalhe_Registro!$E:$E,B2012,Detalhe_Registro!$M:$M,"SIM"),0)</f>
        <v/>
      </c>
      <c r="H2012" s="2">
        <f>SUMIFS(Detalhe_Registro!$F:$F,Detalhe_Registro!$D:$D,A2012,Detalhe_Registro!$E:$E,B2012,Detalhe_Registro!$M:$M,"SIM")</f>
        <v/>
      </c>
      <c r="I2012" s="2">
        <f>SUMIFS(Detalhe_Registro!$G:$G,Detalhe_Registro!$D:$D,A2012,Detalhe_Registro!$E:$E,B2012,Detalhe_Registro!$M:$M,"SIM")</f>
        <v/>
      </c>
      <c r="J2012" s="2">
        <f>IF(F2012&lt;Premissas!$B$8,"&lt; 1,00",IF(F2012&lt;Premissas!$B$9,"1,00 – 1,19",IF(F2012&lt;Premissas!$B$10,"1,20 – 1,39",IF(F2012&lt;Premissas!$B$11,"1,40 – 1,59",IF(F2012&lt;Premissas!$B$12,"1,60 – 1,99","≥ 2,00")))))</f>
        <v/>
      </c>
      <c r="K2012" s="5">
        <f>IF(F2012&lt;Premissas!$B$8,Premissas!$B$13,IF(F2012&lt;Premissas!$B$9,Premissas!$B$14,IF(F2012&lt;Premissas!$B$10,Premissas!$B$15,IF(F2012&lt;Premissas!$B$11,Premissas!$B$16,IF(F2012&lt;Premissas!$B$12,Premissas!$B$17,Premissas!$B$18)))))</f>
        <v/>
      </c>
      <c r="L2012" s="5">
        <f>K2012/Premissas!$B$4</f>
        <v/>
      </c>
      <c r="M2012" s="2">
        <f>IF(K2012=Premissas!$B$18,"SIM","NÃO")</f>
        <v/>
      </c>
    </row>
    <row r="2013">
      <c r="A2013" s="2" t="n">
        <v>5982910</v>
      </c>
      <c r="B2013" s="2" t="inlineStr">
        <is>
          <t>Nathally Alves De Araujo</t>
        </is>
      </c>
      <c r="C2013" s="2" t="n">
        <v>1979</v>
      </c>
      <c r="D2013" s="2">
        <f>IFERROR(TEXTJOIN(" | ",TRUE,UNIQUE(FILTER(Detalhe_Registro!$C:$C,(Detalhe_Registro!$D:$D=A2013)*(Detalhe_Registro!$E:$E=B2013)*(Detalhe_Registro!$M:$M="SIM")))),"")</f>
        <v/>
      </c>
      <c r="E2013" s="2">
        <f>COUNTIFS(Detalhe_Registro!$D:$D,A2013,Detalhe_Registro!$E:$E,B2013,Detalhe_Registro!$M:$M,"SIM")</f>
        <v/>
      </c>
      <c r="F2013" s="2">
        <f>IFERROR(MAXIFS(Detalhe_Registro!$N:$N,Detalhe_Registro!$D:$D,A2013,Detalhe_Registro!$E:$E,B2013,Detalhe_Registro!$M:$M,"SIM"),0)</f>
        <v/>
      </c>
      <c r="G2013" s="2">
        <f>IFERROR(AVERAGEIFS(Detalhe_Registro!$N:$N,Detalhe_Registro!$D:$D,A2013,Detalhe_Registro!$E:$E,B2013,Detalhe_Registro!$M:$M,"SIM"),0)</f>
        <v/>
      </c>
      <c r="H2013" s="2">
        <f>SUMIFS(Detalhe_Registro!$F:$F,Detalhe_Registro!$D:$D,A2013,Detalhe_Registro!$E:$E,B2013,Detalhe_Registro!$M:$M,"SIM")</f>
        <v/>
      </c>
      <c r="I2013" s="2">
        <f>SUMIFS(Detalhe_Registro!$G:$G,Detalhe_Registro!$D:$D,A2013,Detalhe_Registro!$E:$E,B2013,Detalhe_Registro!$M:$M,"SIM")</f>
        <v/>
      </c>
      <c r="J2013" s="2">
        <f>IF(F2013&lt;Premissas!$B$8,"&lt; 1,00",IF(F2013&lt;Premissas!$B$9,"1,00 – 1,19",IF(F2013&lt;Premissas!$B$10,"1,20 – 1,39",IF(F2013&lt;Premissas!$B$11,"1,40 – 1,59",IF(F2013&lt;Premissas!$B$12,"1,60 – 1,99","≥ 2,00")))))</f>
        <v/>
      </c>
      <c r="K2013" s="5">
        <f>IF(F2013&lt;Premissas!$B$8,Premissas!$B$13,IF(F2013&lt;Premissas!$B$9,Premissas!$B$14,IF(F2013&lt;Premissas!$B$10,Premissas!$B$15,IF(F2013&lt;Premissas!$B$11,Premissas!$B$16,IF(F2013&lt;Premissas!$B$12,Premissas!$B$17,Premissas!$B$18)))))</f>
        <v/>
      </c>
      <c r="L2013" s="5">
        <f>K2013/Premissas!$B$4</f>
        <v/>
      </c>
      <c r="M2013" s="2">
        <f>IF(K2013=Premissas!$B$18,"SIM","NÃO")</f>
        <v/>
      </c>
    </row>
    <row r="2014">
      <c r="A2014" s="2" t="inlineStr">
        <is>
          <t>5982910</t>
        </is>
      </c>
      <c r="B2014" s="2" t="inlineStr">
        <is>
          <t>Nathally Alves De Araujo</t>
        </is>
      </c>
      <c r="C2014" s="2" t="n">
        <v>1979</v>
      </c>
      <c r="D2014" s="2">
        <f>IFERROR(TEXTJOIN(" | ",TRUE,UNIQUE(FILTER(Detalhe_Registro!$C:$C,(Detalhe_Registro!$D:$D=A2014)*(Detalhe_Registro!$E:$E=B2014)*(Detalhe_Registro!$M:$M="SIM")))),"")</f>
        <v/>
      </c>
      <c r="E2014" s="2">
        <f>COUNTIFS(Detalhe_Registro!$D:$D,A2014,Detalhe_Registro!$E:$E,B2014,Detalhe_Registro!$M:$M,"SIM")</f>
        <v/>
      </c>
      <c r="F2014" s="2">
        <f>IFERROR(MAXIFS(Detalhe_Registro!$N:$N,Detalhe_Registro!$D:$D,A2014,Detalhe_Registro!$E:$E,B2014,Detalhe_Registro!$M:$M,"SIM"),0)</f>
        <v/>
      </c>
      <c r="G2014" s="2">
        <f>IFERROR(AVERAGEIFS(Detalhe_Registro!$N:$N,Detalhe_Registro!$D:$D,A2014,Detalhe_Registro!$E:$E,B2014,Detalhe_Registro!$M:$M,"SIM"),0)</f>
        <v/>
      </c>
      <c r="H2014" s="2">
        <f>SUMIFS(Detalhe_Registro!$F:$F,Detalhe_Registro!$D:$D,A2014,Detalhe_Registro!$E:$E,B2014,Detalhe_Registro!$M:$M,"SIM")</f>
        <v/>
      </c>
      <c r="I2014" s="2">
        <f>SUMIFS(Detalhe_Registro!$G:$G,Detalhe_Registro!$D:$D,A2014,Detalhe_Registro!$E:$E,B2014,Detalhe_Registro!$M:$M,"SIM")</f>
        <v/>
      </c>
      <c r="J2014" s="2">
        <f>IF(F2014&lt;Premissas!$B$8,"&lt; 1,00",IF(F2014&lt;Premissas!$B$9,"1,00 – 1,19",IF(F2014&lt;Premissas!$B$10,"1,20 – 1,39",IF(F2014&lt;Premissas!$B$11,"1,40 – 1,59",IF(F2014&lt;Premissas!$B$12,"1,60 – 1,99","≥ 2,00")))))</f>
        <v/>
      </c>
      <c r="K2014" s="5">
        <f>IF(F2014&lt;Premissas!$B$8,Premissas!$B$13,IF(F2014&lt;Premissas!$B$9,Premissas!$B$14,IF(F2014&lt;Premissas!$B$10,Premissas!$B$15,IF(F2014&lt;Premissas!$B$11,Premissas!$B$16,IF(F2014&lt;Premissas!$B$12,Premissas!$B$17,Premissas!$B$18)))))</f>
        <v/>
      </c>
      <c r="L2014" s="5">
        <f>K2014/Premissas!$B$4</f>
        <v/>
      </c>
      <c r="M2014" s="2">
        <f>IF(K2014=Premissas!$B$18,"SIM","NÃO")</f>
        <v/>
      </c>
    </row>
    <row r="2015">
      <c r="A2015" s="2" t="n">
        <v>5539889</v>
      </c>
      <c r="B2015" s="2" t="inlineStr">
        <is>
          <t>Railton Da Silva Alves</t>
        </is>
      </c>
      <c r="C2015" s="2" t="n">
        <v>1979</v>
      </c>
      <c r="D2015" s="2">
        <f>IFERROR(TEXTJOIN(" | ",TRUE,UNIQUE(FILTER(Detalhe_Registro!$C:$C,(Detalhe_Registro!$D:$D=A2015)*(Detalhe_Registro!$E:$E=B2015)*(Detalhe_Registro!$M:$M="SIM")))),"")</f>
        <v/>
      </c>
      <c r="E2015" s="2">
        <f>COUNTIFS(Detalhe_Registro!$D:$D,A2015,Detalhe_Registro!$E:$E,B2015,Detalhe_Registro!$M:$M,"SIM")</f>
        <v/>
      </c>
      <c r="F2015" s="2">
        <f>IFERROR(MAXIFS(Detalhe_Registro!$N:$N,Detalhe_Registro!$D:$D,A2015,Detalhe_Registro!$E:$E,B2015,Detalhe_Registro!$M:$M,"SIM"),0)</f>
        <v/>
      </c>
      <c r="G2015" s="2">
        <f>IFERROR(AVERAGEIFS(Detalhe_Registro!$N:$N,Detalhe_Registro!$D:$D,A2015,Detalhe_Registro!$E:$E,B2015,Detalhe_Registro!$M:$M,"SIM"),0)</f>
        <v/>
      </c>
      <c r="H2015" s="2">
        <f>SUMIFS(Detalhe_Registro!$F:$F,Detalhe_Registro!$D:$D,A2015,Detalhe_Registro!$E:$E,B2015,Detalhe_Registro!$M:$M,"SIM")</f>
        <v/>
      </c>
      <c r="I2015" s="2">
        <f>SUMIFS(Detalhe_Registro!$G:$G,Detalhe_Registro!$D:$D,A2015,Detalhe_Registro!$E:$E,B2015,Detalhe_Registro!$M:$M,"SIM")</f>
        <v/>
      </c>
      <c r="J2015" s="2">
        <f>IF(F2015&lt;Premissas!$B$8,"&lt; 1,00",IF(F2015&lt;Premissas!$B$9,"1,00 – 1,19",IF(F2015&lt;Premissas!$B$10,"1,20 – 1,39",IF(F2015&lt;Premissas!$B$11,"1,40 – 1,59",IF(F2015&lt;Premissas!$B$12,"1,60 – 1,99","≥ 2,00")))))</f>
        <v/>
      </c>
      <c r="K2015" s="5">
        <f>IF(F2015&lt;Premissas!$B$8,Premissas!$B$13,IF(F2015&lt;Premissas!$B$9,Premissas!$B$14,IF(F2015&lt;Premissas!$B$10,Premissas!$B$15,IF(F2015&lt;Premissas!$B$11,Premissas!$B$16,IF(F2015&lt;Premissas!$B$12,Premissas!$B$17,Premissas!$B$18)))))</f>
        <v/>
      </c>
      <c r="L2015" s="5">
        <f>K2015/Premissas!$B$4</f>
        <v/>
      </c>
      <c r="M2015" s="2">
        <f>IF(K2015=Premissas!$B$18,"SIM","NÃO")</f>
        <v/>
      </c>
    </row>
    <row r="2016">
      <c r="A2016" s="2" t="inlineStr">
        <is>
          <t>5539889</t>
        </is>
      </c>
      <c r="B2016" s="2" t="inlineStr">
        <is>
          <t>Railton Da Silva Alves</t>
        </is>
      </c>
      <c r="C2016" s="2" t="n">
        <v>1979</v>
      </c>
      <c r="D2016" s="2">
        <f>IFERROR(TEXTJOIN(" | ",TRUE,UNIQUE(FILTER(Detalhe_Registro!$C:$C,(Detalhe_Registro!$D:$D=A2016)*(Detalhe_Registro!$E:$E=B2016)*(Detalhe_Registro!$M:$M="SIM")))),"")</f>
        <v/>
      </c>
      <c r="E2016" s="2">
        <f>COUNTIFS(Detalhe_Registro!$D:$D,A2016,Detalhe_Registro!$E:$E,B2016,Detalhe_Registro!$M:$M,"SIM")</f>
        <v/>
      </c>
      <c r="F2016" s="2">
        <f>IFERROR(MAXIFS(Detalhe_Registro!$N:$N,Detalhe_Registro!$D:$D,A2016,Detalhe_Registro!$E:$E,B2016,Detalhe_Registro!$M:$M,"SIM"),0)</f>
        <v/>
      </c>
      <c r="G2016" s="2">
        <f>IFERROR(AVERAGEIFS(Detalhe_Registro!$N:$N,Detalhe_Registro!$D:$D,A2016,Detalhe_Registro!$E:$E,B2016,Detalhe_Registro!$M:$M,"SIM"),0)</f>
        <v/>
      </c>
      <c r="H2016" s="2">
        <f>SUMIFS(Detalhe_Registro!$F:$F,Detalhe_Registro!$D:$D,A2016,Detalhe_Registro!$E:$E,B2016,Detalhe_Registro!$M:$M,"SIM")</f>
        <v/>
      </c>
      <c r="I2016" s="2">
        <f>SUMIFS(Detalhe_Registro!$G:$G,Detalhe_Registro!$D:$D,A2016,Detalhe_Registro!$E:$E,B2016,Detalhe_Registro!$M:$M,"SIM")</f>
        <v/>
      </c>
      <c r="J2016" s="2">
        <f>IF(F2016&lt;Premissas!$B$8,"&lt; 1,00",IF(F2016&lt;Premissas!$B$9,"1,00 – 1,19",IF(F2016&lt;Premissas!$B$10,"1,20 – 1,39",IF(F2016&lt;Premissas!$B$11,"1,40 – 1,59",IF(F2016&lt;Premissas!$B$12,"1,60 – 1,99","≥ 2,00")))))</f>
        <v/>
      </c>
      <c r="K2016" s="5">
        <f>IF(F2016&lt;Premissas!$B$8,Premissas!$B$13,IF(F2016&lt;Premissas!$B$9,Premissas!$B$14,IF(F2016&lt;Premissas!$B$10,Premissas!$B$15,IF(F2016&lt;Premissas!$B$11,Premissas!$B$16,IF(F2016&lt;Premissas!$B$12,Premissas!$B$17,Premissas!$B$18)))))</f>
        <v/>
      </c>
      <c r="L2016" s="5">
        <f>K2016/Premissas!$B$4</f>
        <v/>
      </c>
      <c r="M2016" s="2">
        <f>IF(K2016=Premissas!$B$18,"SIM","NÃO")</f>
        <v/>
      </c>
    </row>
    <row r="2017">
      <c r="A2017" s="2" t="n">
        <v>5443407</v>
      </c>
      <c r="B2017" s="2" t="inlineStr">
        <is>
          <t>Ronaldo Damasceno Miranda</t>
        </is>
      </c>
      <c r="C2017" s="2" t="n">
        <v>1979</v>
      </c>
      <c r="D2017" s="2">
        <f>IFERROR(TEXTJOIN(" | ",TRUE,UNIQUE(FILTER(Detalhe_Registro!$C:$C,(Detalhe_Registro!$D:$D=A2017)*(Detalhe_Registro!$E:$E=B2017)*(Detalhe_Registro!$M:$M="SIM")))),"")</f>
        <v/>
      </c>
      <c r="E2017" s="2">
        <f>COUNTIFS(Detalhe_Registro!$D:$D,A2017,Detalhe_Registro!$E:$E,B2017,Detalhe_Registro!$M:$M,"SIM")</f>
        <v/>
      </c>
      <c r="F2017" s="2">
        <f>IFERROR(MAXIFS(Detalhe_Registro!$N:$N,Detalhe_Registro!$D:$D,A2017,Detalhe_Registro!$E:$E,B2017,Detalhe_Registro!$M:$M,"SIM"),0)</f>
        <v/>
      </c>
      <c r="G2017" s="2">
        <f>IFERROR(AVERAGEIFS(Detalhe_Registro!$N:$N,Detalhe_Registro!$D:$D,A2017,Detalhe_Registro!$E:$E,B2017,Detalhe_Registro!$M:$M,"SIM"),0)</f>
        <v/>
      </c>
      <c r="H2017" s="2">
        <f>SUMIFS(Detalhe_Registro!$F:$F,Detalhe_Registro!$D:$D,A2017,Detalhe_Registro!$E:$E,B2017,Detalhe_Registro!$M:$M,"SIM")</f>
        <v/>
      </c>
      <c r="I2017" s="2">
        <f>SUMIFS(Detalhe_Registro!$G:$G,Detalhe_Registro!$D:$D,A2017,Detalhe_Registro!$E:$E,B2017,Detalhe_Registro!$M:$M,"SIM")</f>
        <v/>
      </c>
      <c r="J2017" s="2">
        <f>IF(F2017&lt;Premissas!$B$8,"&lt; 1,00",IF(F2017&lt;Premissas!$B$9,"1,00 – 1,19",IF(F2017&lt;Premissas!$B$10,"1,20 – 1,39",IF(F2017&lt;Premissas!$B$11,"1,40 – 1,59",IF(F2017&lt;Premissas!$B$12,"1,60 – 1,99","≥ 2,00")))))</f>
        <v/>
      </c>
      <c r="K2017" s="5">
        <f>IF(F2017&lt;Premissas!$B$8,Premissas!$B$13,IF(F2017&lt;Premissas!$B$9,Premissas!$B$14,IF(F2017&lt;Premissas!$B$10,Premissas!$B$15,IF(F2017&lt;Premissas!$B$11,Premissas!$B$16,IF(F2017&lt;Premissas!$B$12,Premissas!$B$17,Premissas!$B$18)))))</f>
        <v/>
      </c>
      <c r="L2017" s="5">
        <f>K2017/Premissas!$B$4</f>
        <v/>
      </c>
      <c r="M2017" s="2">
        <f>IF(K2017=Premissas!$B$18,"SIM","NÃO")</f>
        <v/>
      </c>
    </row>
    <row r="2018">
      <c r="A2018" s="2" t="inlineStr">
        <is>
          <t>5443407</t>
        </is>
      </c>
      <c r="B2018" s="2" t="inlineStr">
        <is>
          <t>Ronaldo Damasceno Miranda</t>
        </is>
      </c>
      <c r="C2018" s="2" t="n">
        <v>1979</v>
      </c>
      <c r="D2018" s="2">
        <f>IFERROR(TEXTJOIN(" | ",TRUE,UNIQUE(FILTER(Detalhe_Registro!$C:$C,(Detalhe_Registro!$D:$D=A2018)*(Detalhe_Registro!$E:$E=B2018)*(Detalhe_Registro!$M:$M="SIM")))),"")</f>
        <v/>
      </c>
      <c r="E2018" s="2">
        <f>COUNTIFS(Detalhe_Registro!$D:$D,A2018,Detalhe_Registro!$E:$E,B2018,Detalhe_Registro!$M:$M,"SIM")</f>
        <v/>
      </c>
      <c r="F2018" s="2">
        <f>IFERROR(MAXIFS(Detalhe_Registro!$N:$N,Detalhe_Registro!$D:$D,A2018,Detalhe_Registro!$E:$E,B2018,Detalhe_Registro!$M:$M,"SIM"),0)</f>
        <v/>
      </c>
      <c r="G2018" s="2">
        <f>IFERROR(AVERAGEIFS(Detalhe_Registro!$N:$N,Detalhe_Registro!$D:$D,A2018,Detalhe_Registro!$E:$E,B2018,Detalhe_Registro!$M:$M,"SIM"),0)</f>
        <v/>
      </c>
      <c r="H2018" s="2">
        <f>SUMIFS(Detalhe_Registro!$F:$F,Detalhe_Registro!$D:$D,A2018,Detalhe_Registro!$E:$E,B2018,Detalhe_Registro!$M:$M,"SIM")</f>
        <v/>
      </c>
      <c r="I2018" s="2">
        <f>SUMIFS(Detalhe_Registro!$G:$G,Detalhe_Registro!$D:$D,A2018,Detalhe_Registro!$E:$E,B2018,Detalhe_Registro!$M:$M,"SIM")</f>
        <v/>
      </c>
      <c r="J2018" s="2">
        <f>IF(F2018&lt;Premissas!$B$8,"&lt; 1,00",IF(F2018&lt;Premissas!$B$9,"1,00 – 1,19",IF(F2018&lt;Premissas!$B$10,"1,20 – 1,39",IF(F2018&lt;Premissas!$B$11,"1,40 – 1,59",IF(F2018&lt;Premissas!$B$12,"1,60 – 1,99","≥ 2,00")))))</f>
        <v/>
      </c>
      <c r="K2018" s="5">
        <f>IF(F2018&lt;Premissas!$B$8,Premissas!$B$13,IF(F2018&lt;Premissas!$B$9,Premissas!$B$14,IF(F2018&lt;Premissas!$B$10,Premissas!$B$15,IF(F2018&lt;Premissas!$B$11,Premissas!$B$16,IF(F2018&lt;Premissas!$B$12,Premissas!$B$17,Premissas!$B$18)))))</f>
        <v/>
      </c>
      <c r="L2018" s="5">
        <f>K2018/Premissas!$B$4</f>
        <v/>
      </c>
      <c r="M2018" s="2">
        <f>IF(K2018=Premissas!$B$18,"SIM","NÃO")</f>
        <v/>
      </c>
    </row>
    <row r="2019">
      <c r="A2019" s="2" t="n">
        <v>5986060</v>
      </c>
      <c r="B2019" s="2" t="inlineStr">
        <is>
          <t>Ryan Dos Santos Reis</t>
        </is>
      </c>
      <c r="C2019" s="2" t="n">
        <v>1979</v>
      </c>
      <c r="D2019" s="2">
        <f>IFERROR(TEXTJOIN(" | ",TRUE,UNIQUE(FILTER(Detalhe_Registro!$C:$C,(Detalhe_Registro!$D:$D=A2019)*(Detalhe_Registro!$E:$E=B2019)*(Detalhe_Registro!$M:$M="SIM")))),"")</f>
        <v/>
      </c>
      <c r="E2019" s="2">
        <f>COUNTIFS(Detalhe_Registro!$D:$D,A2019,Detalhe_Registro!$E:$E,B2019,Detalhe_Registro!$M:$M,"SIM")</f>
        <v/>
      </c>
      <c r="F2019" s="2">
        <f>IFERROR(MAXIFS(Detalhe_Registro!$N:$N,Detalhe_Registro!$D:$D,A2019,Detalhe_Registro!$E:$E,B2019,Detalhe_Registro!$M:$M,"SIM"),0)</f>
        <v/>
      </c>
      <c r="G2019" s="2">
        <f>IFERROR(AVERAGEIFS(Detalhe_Registro!$N:$N,Detalhe_Registro!$D:$D,A2019,Detalhe_Registro!$E:$E,B2019,Detalhe_Registro!$M:$M,"SIM"),0)</f>
        <v/>
      </c>
      <c r="H2019" s="2">
        <f>SUMIFS(Detalhe_Registro!$F:$F,Detalhe_Registro!$D:$D,A2019,Detalhe_Registro!$E:$E,B2019,Detalhe_Registro!$M:$M,"SIM")</f>
        <v/>
      </c>
      <c r="I2019" s="2">
        <f>SUMIFS(Detalhe_Registro!$G:$G,Detalhe_Registro!$D:$D,A2019,Detalhe_Registro!$E:$E,B2019,Detalhe_Registro!$M:$M,"SIM")</f>
        <v/>
      </c>
      <c r="J2019" s="2">
        <f>IF(F2019&lt;Premissas!$B$8,"&lt; 1,00",IF(F2019&lt;Premissas!$B$9,"1,00 – 1,19",IF(F2019&lt;Premissas!$B$10,"1,20 – 1,39",IF(F2019&lt;Premissas!$B$11,"1,40 – 1,59",IF(F2019&lt;Premissas!$B$12,"1,60 – 1,99","≥ 2,00")))))</f>
        <v/>
      </c>
      <c r="K2019" s="5">
        <f>IF(F2019&lt;Premissas!$B$8,Premissas!$B$13,IF(F2019&lt;Premissas!$B$9,Premissas!$B$14,IF(F2019&lt;Premissas!$B$10,Premissas!$B$15,IF(F2019&lt;Premissas!$B$11,Premissas!$B$16,IF(F2019&lt;Premissas!$B$12,Premissas!$B$17,Premissas!$B$18)))))</f>
        <v/>
      </c>
      <c r="L2019" s="5">
        <f>K2019/Premissas!$B$4</f>
        <v/>
      </c>
      <c r="M2019" s="2">
        <f>IF(K2019=Premissas!$B$18,"SIM","NÃO")</f>
        <v/>
      </c>
    </row>
    <row r="2020">
      <c r="A2020" s="2" t="n">
        <v>597537</v>
      </c>
      <c r="B2020" s="2" t="inlineStr">
        <is>
          <t>Sabrina Vieira de Melo</t>
        </is>
      </c>
      <c r="C2020" s="2" t="n">
        <v>1979</v>
      </c>
      <c r="D2020" s="2">
        <f>IFERROR(TEXTJOIN(" | ",TRUE,UNIQUE(FILTER(Detalhe_Registro!$C:$C,(Detalhe_Registro!$D:$D=A2020)*(Detalhe_Registro!$E:$E=B2020)*(Detalhe_Registro!$M:$M="SIM")))),"")</f>
        <v/>
      </c>
      <c r="E2020" s="2">
        <f>COUNTIFS(Detalhe_Registro!$D:$D,A2020,Detalhe_Registro!$E:$E,B2020,Detalhe_Registro!$M:$M,"SIM")</f>
        <v/>
      </c>
      <c r="F2020" s="2">
        <f>IFERROR(MAXIFS(Detalhe_Registro!$N:$N,Detalhe_Registro!$D:$D,A2020,Detalhe_Registro!$E:$E,B2020,Detalhe_Registro!$M:$M,"SIM"),0)</f>
        <v/>
      </c>
      <c r="G2020" s="2">
        <f>IFERROR(AVERAGEIFS(Detalhe_Registro!$N:$N,Detalhe_Registro!$D:$D,A2020,Detalhe_Registro!$E:$E,B2020,Detalhe_Registro!$M:$M,"SIM"),0)</f>
        <v/>
      </c>
      <c r="H2020" s="2">
        <f>SUMIFS(Detalhe_Registro!$F:$F,Detalhe_Registro!$D:$D,A2020,Detalhe_Registro!$E:$E,B2020,Detalhe_Registro!$M:$M,"SIM")</f>
        <v/>
      </c>
      <c r="I2020" s="2">
        <f>SUMIFS(Detalhe_Registro!$G:$G,Detalhe_Registro!$D:$D,A2020,Detalhe_Registro!$E:$E,B2020,Detalhe_Registro!$M:$M,"SIM")</f>
        <v/>
      </c>
      <c r="J2020" s="2">
        <f>IF(F2020&lt;Premissas!$B$8,"&lt; 1,00",IF(F2020&lt;Premissas!$B$9,"1,00 – 1,19",IF(F2020&lt;Premissas!$B$10,"1,20 – 1,39",IF(F2020&lt;Premissas!$B$11,"1,40 – 1,59",IF(F2020&lt;Premissas!$B$12,"1,60 – 1,99","≥ 2,00")))))</f>
        <v/>
      </c>
      <c r="K2020" s="5">
        <f>IF(F2020&lt;Premissas!$B$8,Premissas!$B$13,IF(F2020&lt;Premissas!$B$9,Premissas!$B$14,IF(F2020&lt;Premissas!$B$10,Premissas!$B$15,IF(F2020&lt;Premissas!$B$11,Premissas!$B$16,IF(F2020&lt;Premissas!$B$12,Premissas!$B$17,Premissas!$B$18)))))</f>
        <v/>
      </c>
      <c r="L2020" s="5">
        <f>K2020/Premissas!$B$4</f>
        <v/>
      </c>
      <c r="M2020" s="2">
        <f>IF(K2020=Premissas!$B$18,"SIM","NÃO")</f>
        <v/>
      </c>
    </row>
    <row r="2021">
      <c r="A2021" s="2" t="inlineStr">
        <is>
          <t>597537</t>
        </is>
      </c>
      <c r="B2021" s="2" t="inlineStr">
        <is>
          <t>Sabrina Vieira de Melo</t>
        </is>
      </c>
      <c r="C2021" s="2" t="n">
        <v>1979</v>
      </c>
      <c r="D2021" s="2">
        <f>IFERROR(TEXTJOIN(" | ",TRUE,UNIQUE(FILTER(Detalhe_Registro!$C:$C,(Detalhe_Registro!$D:$D=A2021)*(Detalhe_Registro!$E:$E=B2021)*(Detalhe_Registro!$M:$M="SIM")))),"")</f>
        <v/>
      </c>
      <c r="E2021" s="2">
        <f>COUNTIFS(Detalhe_Registro!$D:$D,A2021,Detalhe_Registro!$E:$E,B2021,Detalhe_Registro!$M:$M,"SIM")</f>
        <v/>
      </c>
      <c r="F2021" s="2">
        <f>IFERROR(MAXIFS(Detalhe_Registro!$N:$N,Detalhe_Registro!$D:$D,A2021,Detalhe_Registro!$E:$E,B2021,Detalhe_Registro!$M:$M,"SIM"),0)</f>
        <v/>
      </c>
      <c r="G2021" s="2">
        <f>IFERROR(AVERAGEIFS(Detalhe_Registro!$N:$N,Detalhe_Registro!$D:$D,A2021,Detalhe_Registro!$E:$E,B2021,Detalhe_Registro!$M:$M,"SIM"),0)</f>
        <v/>
      </c>
      <c r="H2021" s="2">
        <f>SUMIFS(Detalhe_Registro!$F:$F,Detalhe_Registro!$D:$D,A2021,Detalhe_Registro!$E:$E,B2021,Detalhe_Registro!$M:$M,"SIM")</f>
        <v/>
      </c>
      <c r="I2021" s="2">
        <f>SUMIFS(Detalhe_Registro!$G:$G,Detalhe_Registro!$D:$D,A2021,Detalhe_Registro!$E:$E,B2021,Detalhe_Registro!$M:$M,"SIM")</f>
        <v/>
      </c>
      <c r="J2021" s="2">
        <f>IF(F2021&lt;Premissas!$B$8,"&lt; 1,00",IF(F2021&lt;Premissas!$B$9,"1,00 – 1,19",IF(F2021&lt;Premissas!$B$10,"1,20 – 1,39",IF(F2021&lt;Premissas!$B$11,"1,40 – 1,59",IF(F2021&lt;Premissas!$B$12,"1,60 – 1,99","≥ 2,00")))))</f>
        <v/>
      </c>
      <c r="K2021" s="5">
        <f>IF(F2021&lt;Premissas!$B$8,Premissas!$B$13,IF(F2021&lt;Premissas!$B$9,Premissas!$B$14,IF(F2021&lt;Premissas!$B$10,Premissas!$B$15,IF(F2021&lt;Premissas!$B$11,Premissas!$B$16,IF(F2021&lt;Premissas!$B$12,Premissas!$B$17,Premissas!$B$18)))))</f>
        <v/>
      </c>
      <c r="L2021" s="5">
        <f>K2021/Premissas!$B$4</f>
        <v/>
      </c>
      <c r="M2021" s="2">
        <f>IF(K2021=Premissas!$B$18,"SIM","NÃO")</f>
        <v/>
      </c>
    </row>
    <row r="2022">
      <c r="A2022" s="2" t="n">
        <v>453156</v>
      </c>
      <c r="B2022" s="2" t="inlineStr">
        <is>
          <t>Sarah Vieira de Melo</t>
        </is>
      </c>
      <c r="C2022" s="2" t="n">
        <v>1979</v>
      </c>
      <c r="D2022" s="2">
        <f>IFERROR(TEXTJOIN(" | ",TRUE,UNIQUE(FILTER(Detalhe_Registro!$C:$C,(Detalhe_Registro!$D:$D=A2022)*(Detalhe_Registro!$E:$E=B2022)*(Detalhe_Registro!$M:$M="SIM")))),"")</f>
        <v/>
      </c>
      <c r="E2022" s="2">
        <f>COUNTIFS(Detalhe_Registro!$D:$D,A2022,Detalhe_Registro!$E:$E,B2022,Detalhe_Registro!$M:$M,"SIM")</f>
        <v/>
      </c>
      <c r="F2022" s="2">
        <f>IFERROR(MAXIFS(Detalhe_Registro!$N:$N,Detalhe_Registro!$D:$D,A2022,Detalhe_Registro!$E:$E,B2022,Detalhe_Registro!$M:$M,"SIM"),0)</f>
        <v/>
      </c>
      <c r="G2022" s="2">
        <f>IFERROR(AVERAGEIFS(Detalhe_Registro!$N:$N,Detalhe_Registro!$D:$D,A2022,Detalhe_Registro!$E:$E,B2022,Detalhe_Registro!$M:$M,"SIM"),0)</f>
        <v/>
      </c>
      <c r="H2022" s="2">
        <f>SUMIFS(Detalhe_Registro!$F:$F,Detalhe_Registro!$D:$D,A2022,Detalhe_Registro!$E:$E,B2022,Detalhe_Registro!$M:$M,"SIM")</f>
        <v/>
      </c>
      <c r="I2022" s="2">
        <f>SUMIFS(Detalhe_Registro!$G:$G,Detalhe_Registro!$D:$D,A2022,Detalhe_Registro!$E:$E,B2022,Detalhe_Registro!$M:$M,"SIM")</f>
        <v/>
      </c>
      <c r="J2022" s="2">
        <f>IF(F2022&lt;Premissas!$B$8,"&lt; 1,00",IF(F2022&lt;Premissas!$B$9,"1,00 – 1,19",IF(F2022&lt;Premissas!$B$10,"1,20 – 1,39",IF(F2022&lt;Premissas!$B$11,"1,40 – 1,59",IF(F2022&lt;Premissas!$B$12,"1,60 – 1,99","≥ 2,00")))))</f>
        <v/>
      </c>
      <c r="K2022" s="5">
        <f>IF(F2022&lt;Premissas!$B$8,Premissas!$B$13,IF(F2022&lt;Premissas!$B$9,Premissas!$B$14,IF(F2022&lt;Premissas!$B$10,Premissas!$B$15,IF(F2022&lt;Premissas!$B$11,Premissas!$B$16,IF(F2022&lt;Premissas!$B$12,Premissas!$B$17,Premissas!$B$18)))))</f>
        <v/>
      </c>
      <c r="L2022" s="5">
        <f>K2022/Premissas!$B$4</f>
        <v/>
      </c>
      <c r="M2022" s="2">
        <f>IF(K2022=Premissas!$B$18,"SIM","NÃO")</f>
        <v/>
      </c>
    </row>
    <row r="2023">
      <c r="A2023" s="2" t="inlineStr">
        <is>
          <t>453156</t>
        </is>
      </c>
      <c r="B2023" s="2" t="inlineStr">
        <is>
          <t>Sarah Vieira de Melo</t>
        </is>
      </c>
      <c r="C2023" s="2" t="n">
        <v>1979</v>
      </c>
      <c r="D2023" s="2">
        <f>IFERROR(TEXTJOIN(" | ",TRUE,UNIQUE(FILTER(Detalhe_Registro!$C:$C,(Detalhe_Registro!$D:$D=A2023)*(Detalhe_Registro!$E:$E=B2023)*(Detalhe_Registro!$M:$M="SIM")))),"")</f>
        <v/>
      </c>
      <c r="E2023" s="2">
        <f>COUNTIFS(Detalhe_Registro!$D:$D,A2023,Detalhe_Registro!$E:$E,B2023,Detalhe_Registro!$M:$M,"SIM")</f>
        <v/>
      </c>
      <c r="F2023" s="2">
        <f>IFERROR(MAXIFS(Detalhe_Registro!$N:$N,Detalhe_Registro!$D:$D,A2023,Detalhe_Registro!$E:$E,B2023,Detalhe_Registro!$M:$M,"SIM"),0)</f>
        <v/>
      </c>
      <c r="G2023" s="2">
        <f>IFERROR(AVERAGEIFS(Detalhe_Registro!$N:$N,Detalhe_Registro!$D:$D,A2023,Detalhe_Registro!$E:$E,B2023,Detalhe_Registro!$M:$M,"SIM"),0)</f>
        <v/>
      </c>
      <c r="H2023" s="2">
        <f>SUMIFS(Detalhe_Registro!$F:$F,Detalhe_Registro!$D:$D,A2023,Detalhe_Registro!$E:$E,B2023,Detalhe_Registro!$M:$M,"SIM")</f>
        <v/>
      </c>
      <c r="I2023" s="2">
        <f>SUMIFS(Detalhe_Registro!$G:$G,Detalhe_Registro!$D:$D,A2023,Detalhe_Registro!$E:$E,B2023,Detalhe_Registro!$M:$M,"SIM")</f>
        <v/>
      </c>
      <c r="J2023" s="2">
        <f>IF(F2023&lt;Premissas!$B$8,"&lt; 1,00",IF(F2023&lt;Premissas!$B$9,"1,00 – 1,19",IF(F2023&lt;Premissas!$B$10,"1,20 – 1,39",IF(F2023&lt;Premissas!$B$11,"1,40 – 1,59",IF(F2023&lt;Premissas!$B$12,"1,60 – 1,99","≥ 2,00")))))</f>
        <v/>
      </c>
      <c r="K2023" s="5">
        <f>IF(F2023&lt;Premissas!$B$8,Premissas!$B$13,IF(F2023&lt;Premissas!$B$9,Premissas!$B$14,IF(F2023&lt;Premissas!$B$10,Premissas!$B$15,IF(F2023&lt;Premissas!$B$11,Premissas!$B$16,IF(F2023&lt;Premissas!$B$12,Premissas!$B$17,Premissas!$B$18)))))</f>
        <v/>
      </c>
      <c r="L2023" s="5">
        <f>K2023/Premissas!$B$4</f>
        <v/>
      </c>
      <c r="M2023" s="2">
        <f>IF(K2023=Premissas!$B$18,"SIM","NÃO")</f>
        <v/>
      </c>
    </row>
    <row r="2024">
      <c r="A2024" s="2" t="n">
        <v>5656575</v>
      </c>
      <c r="B2024" s="2" t="inlineStr">
        <is>
          <t>Wesley Rodrigues Dos Santos</t>
        </is>
      </c>
      <c r="C2024" s="2" t="n">
        <v>1979</v>
      </c>
      <c r="D2024" s="2">
        <f>IFERROR(TEXTJOIN(" | ",TRUE,UNIQUE(FILTER(Detalhe_Registro!$C:$C,(Detalhe_Registro!$D:$D=A2024)*(Detalhe_Registro!$E:$E=B2024)*(Detalhe_Registro!$M:$M="SIM")))),"")</f>
        <v/>
      </c>
      <c r="E2024" s="2">
        <f>COUNTIFS(Detalhe_Registro!$D:$D,A2024,Detalhe_Registro!$E:$E,B2024,Detalhe_Registro!$M:$M,"SIM")</f>
        <v/>
      </c>
      <c r="F2024" s="2">
        <f>IFERROR(MAXIFS(Detalhe_Registro!$N:$N,Detalhe_Registro!$D:$D,A2024,Detalhe_Registro!$E:$E,B2024,Detalhe_Registro!$M:$M,"SIM"),0)</f>
        <v/>
      </c>
      <c r="G2024" s="2">
        <f>IFERROR(AVERAGEIFS(Detalhe_Registro!$N:$N,Detalhe_Registro!$D:$D,A2024,Detalhe_Registro!$E:$E,B2024,Detalhe_Registro!$M:$M,"SIM"),0)</f>
        <v/>
      </c>
      <c r="H2024" s="2">
        <f>SUMIFS(Detalhe_Registro!$F:$F,Detalhe_Registro!$D:$D,A2024,Detalhe_Registro!$E:$E,B2024,Detalhe_Registro!$M:$M,"SIM")</f>
        <v/>
      </c>
      <c r="I2024" s="2">
        <f>SUMIFS(Detalhe_Registro!$G:$G,Detalhe_Registro!$D:$D,A2024,Detalhe_Registro!$E:$E,B2024,Detalhe_Registro!$M:$M,"SIM")</f>
        <v/>
      </c>
      <c r="J2024" s="2">
        <f>IF(F2024&lt;Premissas!$B$8,"&lt; 1,00",IF(F2024&lt;Premissas!$B$9,"1,00 – 1,19",IF(F2024&lt;Premissas!$B$10,"1,20 – 1,39",IF(F2024&lt;Premissas!$B$11,"1,40 – 1,59",IF(F2024&lt;Premissas!$B$12,"1,60 – 1,99","≥ 2,00")))))</f>
        <v/>
      </c>
      <c r="K2024" s="5">
        <f>IF(F2024&lt;Premissas!$B$8,Premissas!$B$13,IF(F2024&lt;Premissas!$B$9,Premissas!$B$14,IF(F2024&lt;Premissas!$B$10,Premissas!$B$15,IF(F2024&lt;Premissas!$B$11,Premissas!$B$16,IF(F2024&lt;Premissas!$B$12,Premissas!$B$17,Premissas!$B$18)))))</f>
        <v/>
      </c>
      <c r="L2024" s="5">
        <f>K2024/Premissas!$B$4</f>
        <v/>
      </c>
      <c r="M2024" s="2">
        <f>IF(K2024=Premissas!$B$18,"SIM","NÃO")</f>
        <v/>
      </c>
    </row>
    <row r="2025">
      <c r="A2025" s="2" t="inlineStr">
        <is>
          <t>5656575</t>
        </is>
      </c>
      <c r="B2025" s="2" t="inlineStr">
        <is>
          <t>Wesley Rodrigues Dos Santos</t>
        </is>
      </c>
      <c r="C2025" s="2" t="n">
        <v>1979</v>
      </c>
      <c r="D2025" s="2">
        <f>IFERROR(TEXTJOIN(" | ",TRUE,UNIQUE(FILTER(Detalhe_Registro!$C:$C,(Detalhe_Registro!$D:$D=A2025)*(Detalhe_Registro!$E:$E=B2025)*(Detalhe_Registro!$M:$M="SIM")))),"")</f>
        <v/>
      </c>
      <c r="E2025" s="2">
        <f>COUNTIFS(Detalhe_Registro!$D:$D,A2025,Detalhe_Registro!$E:$E,B2025,Detalhe_Registro!$M:$M,"SIM")</f>
        <v/>
      </c>
      <c r="F2025" s="2">
        <f>IFERROR(MAXIFS(Detalhe_Registro!$N:$N,Detalhe_Registro!$D:$D,A2025,Detalhe_Registro!$E:$E,B2025,Detalhe_Registro!$M:$M,"SIM"),0)</f>
        <v/>
      </c>
      <c r="G2025" s="2">
        <f>IFERROR(AVERAGEIFS(Detalhe_Registro!$N:$N,Detalhe_Registro!$D:$D,A2025,Detalhe_Registro!$E:$E,B2025,Detalhe_Registro!$M:$M,"SIM"),0)</f>
        <v/>
      </c>
      <c r="H2025" s="2">
        <f>SUMIFS(Detalhe_Registro!$F:$F,Detalhe_Registro!$D:$D,A2025,Detalhe_Registro!$E:$E,B2025,Detalhe_Registro!$M:$M,"SIM")</f>
        <v/>
      </c>
      <c r="I2025" s="2">
        <f>SUMIFS(Detalhe_Registro!$G:$G,Detalhe_Registro!$D:$D,A2025,Detalhe_Registro!$E:$E,B2025,Detalhe_Registro!$M:$M,"SIM")</f>
        <v/>
      </c>
      <c r="J2025" s="2">
        <f>IF(F2025&lt;Premissas!$B$8,"&lt; 1,00",IF(F2025&lt;Premissas!$B$9,"1,00 – 1,19",IF(F2025&lt;Premissas!$B$10,"1,20 – 1,39",IF(F2025&lt;Premissas!$B$11,"1,40 – 1,59",IF(F2025&lt;Premissas!$B$12,"1,60 – 1,99","≥ 2,00")))))</f>
        <v/>
      </c>
      <c r="K2025" s="5">
        <f>IF(F2025&lt;Premissas!$B$8,Premissas!$B$13,IF(F2025&lt;Premissas!$B$9,Premissas!$B$14,IF(F2025&lt;Premissas!$B$10,Premissas!$B$15,IF(F2025&lt;Premissas!$B$11,Premissas!$B$16,IF(F2025&lt;Premissas!$B$12,Premissas!$B$17,Premissas!$B$18)))))</f>
        <v/>
      </c>
      <c r="L2025" s="5">
        <f>K2025/Premissas!$B$4</f>
        <v/>
      </c>
      <c r="M2025" s="2">
        <f>IF(K2025=Premissas!$B$18,"SIM","NÃO")</f>
        <v/>
      </c>
    </row>
    <row r="2026">
      <c r="A2026" s="2" t="n">
        <v>4566017</v>
      </c>
      <c r="B2026" s="2" t="inlineStr">
        <is>
          <t>ADILSON GOMES DOS SANTOS</t>
        </is>
      </c>
      <c r="C2026" s="2" t="n">
        <v>7801</v>
      </c>
      <c r="D2026" s="2">
        <f>IFERROR(TEXTJOIN(" | ",TRUE,UNIQUE(FILTER(Detalhe_Registro!$C:$C,(Detalhe_Registro!$D:$D=A2026)*(Detalhe_Registro!$E:$E=B2026)*(Detalhe_Registro!$M:$M="SIM")))),"")</f>
        <v/>
      </c>
      <c r="E2026" s="2">
        <f>COUNTIFS(Detalhe_Registro!$D:$D,A2026,Detalhe_Registro!$E:$E,B2026,Detalhe_Registro!$M:$M,"SIM")</f>
        <v/>
      </c>
      <c r="F2026" s="2">
        <f>IFERROR(MAXIFS(Detalhe_Registro!$N:$N,Detalhe_Registro!$D:$D,A2026,Detalhe_Registro!$E:$E,B2026,Detalhe_Registro!$M:$M,"SIM"),0)</f>
        <v/>
      </c>
      <c r="G2026" s="2">
        <f>IFERROR(AVERAGEIFS(Detalhe_Registro!$N:$N,Detalhe_Registro!$D:$D,A2026,Detalhe_Registro!$E:$E,B2026,Detalhe_Registro!$M:$M,"SIM"),0)</f>
        <v/>
      </c>
      <c r="H2026" s="2">
        <f>SUMIFS(Detalhe_Registro!$F:$F,Detalhe_Registro!$D:$D,A2026,Detalhe_Registro!$E:$E,B2026,Detalhe_Registro!$M:$M,"SIM")</f>
        <v/>
      </c>
      <c r="I2026" s="2">
        <f>SUMIFS(Detalhe_Registro!$G:$G,Detalhe_Registro!$D:$D,A2026,Detalhe_Registro!$E:$E,B2026,Detalhe_Registro!$M:$M,"SIM")</f>
        <v/>
      </c>
      <c r="J2026" s="2">
        <f>IF(F2026&lt;Premissas!$B$8,"&lt; 1,00",IF(F2026&lt;Premissas!$B$9,"1,00 – 1,19",IF(F2026&lt;Premissas!$B$10,"1,20 – 1,39",IF(F2026&lt;Premissas!$B$11,"1,40 – 1,59",IF(F2026&lt;Premissas!$B$12,"1,60 – 1,99","≥ 2,00")))))</f>
        <v/>
      </c>
      <c r="K2026" s="5">
        <f>IF(F2026&lt;Premissas!$B$8,Premissas!$B$13,IF(F2026&lt;Premissas!$B$9,Premissas!$B$14,IF(F2026&lt;Premissas!$B$10,Premissas!$B$15,IF(F2026&lt;Premissas!$B$11,Premissas!$B$16,IF(F2026&lt;Premissas!$B$12,Premissas!$B$17,Premissas!$B$18)))))</f>
        <v/>
      </c>
      <c r="L2026" s="5">
        <f>K2026/Premissas!$B$4</f>
        <v/>
      </c>
      <c r="M2026" s="2">
        <f>IF(K2026=Premissas!$B$18,"SIM","NÃO")</f>
        <v/>
      </c>
    </row>
    <row r="2027">
      <c r="A2027" s="2" t="inlineStr">
        <is>
          <t>4566017</t>
        </is>
      </c>
      <c r="B2027" s="2" t="inlineStr">
        <is>
          <t>ADILSON GOMES DOS SANTOS</t>
        </is>
      </c>
      <c r="C2027" s="2" t="n">
        <v>7801</v>
      </c>
      <c r="D2027" s="2">
        <f>IFERROR(TEXTJOIN(" | ",TRUE,UNIQUE(FILTER(Detalhe_Registro!$C:$C,(Detalhe_Registro!$D:$D=A2027)*(Detalhe_Registro!$E:$E=B2027)*(Detalhe_Registro!$M:$M="SIM")))),"")</f>
        <v/>
      </c>
      <c r="E2027" s="2">
        <f>COUNTIFS(Detalhe_Registro!$D:$D,A2027,Detalhe_Registro!$E:$E,B2027,Detalhe_Registro!$M:$M,"SIM")</f>
        <v/>
      </c>
      <c r="F2027" s="2">
        <f>IFERROR(MAXIFS(Detalhe_Registro!$N:$N,Detalhe_Registro!$D:$D,A2027,Detalhe_Registro!$E:$E,B2027,Detalhe_Registro!$M:$M,"SIM"),0)</f>
        <v/>
      </c>
      <c r="G2027" s="2">
        <f>IFERROR(AVERAGEIFS(Detalhe_Registro!$N:$N,Detalhe_Registro!$D:$D,A2027,Detalhe_Registro!$E:$E,B2027,Detalhe_Registro!$M:$M,"SIM"),0)</f>
        <v/>
      </c>
      <c r="H2027" s="2">
        <f>SUMIFS(Detalhe_Registro!$F:$F,Detalhe_Registro!$D:$D,A2027,Detalhe_Registro!$E:$E,B2027,Detalhe_Registro!$M:$M,"SIM")</f>
        <v/>
      </c>
      <c r="I2027" s="2">
        <f>SUMIFS(Detalhe_Registro!$G:$G,Detalhe_Registro!$D:$D,A2027,Detalhe_Registro!$E:$E,B2027,Detalhe_Registro!$M:$M,"SIM")</f>
        <v/>
      </c>
      <c r="J2027" s="2">
        <f>IF(F2027&lt;Premissas!$B$8,"&lt; 1,00",IF(F2027&lt;Premissas!$B$9,"1,00 – 1,19",IF(F2027&lt;Premissas!$B$10,"1,20 – 1,39",IF(F2027&lt;Premissas!$B$11,"1,40 – 1,59",IF(F2027&lt;Premissas!$B$12,"1,60 – 1,99","≥ 2,00")))))</f>
        <v/>
      </c>
      <c r="K2027" s="5">
        <f>IF(F2027&lt;Premissas!$B$8,Premissas!$B$13,IF(F2027&lt;Premissas!$B$9,Premissas!$B$14,IF(F2027&lt;Premissas!$B$10,Premissas!$B$15,IF(F2027&lt;Premissas!$B$11,Premissas!$B$16,IF(F2027&lt;Premissas!$B$12,Premissas!$B$17,Premissas!$B$18)))))</f>
        <v/>
      </c>
      <c r="L2027" s="5">
        <f>K2027/Premissas!$B$4</f>
        <v/>
      </c>
      <c r="M2027" s="2">
        <f>IF(K2027=Premissas!$B$18,"SIM","NÃO")</f>
        <v/>
      </c>
    </row>
    <row r="2028">
      <c r="A2028" s="2" t="n">
        <v>5832748</v>
      </c>
      <c r="B2028" s="2" t="inlineStr">
        <is>
          <t>ADRIANO DA SILVA</t>
        </is>
      </c>
      <c r="C2028" s="2" t="n">
        <v>7801</v>
      </c>
      <c r="D2028" s="2">
        <f>IFERROR(TEXTJOIN(" | ",TRUE,UNIQUE(FILTER(Detalhe_Registro!$C:$C,(Detalhe_Registro!$D:$D=A2028)*(Detalhe_Registro!$E:$E=B2028)*(Detalhe_Registro!$M:$M="SIM")))),"")</f>
        <v/>
      </c>
      <c r="E2028" s="2">
        <f>COUNTIFS(Detalhe_Registro!$D:$D,A2028,Detalhe_Registro!$E:$E,B2028,Detalhe_Registro!$M:$M,"SIM")</f>
        <v/>
      </c>
      <c r="F2028" s="2">
        <f>IFERROR(MAXIFS(Detalhe_Registro!$N:$N,Detalhe_Registro!$D:$D,A2028,Detalhe_Registro!$E:$E,B2028,Detalhe_Registro!$M:$M,"SIM"),0)</f>
        <v/>
      </c>
      <c r="G2028" s="2">
        <f>IFERROR(AVERAGEIFS(Detalhe_Registro!$N:$N,Detalhe_Registro!$D:$D,A2028,Detalhe_Registro!$E:$E,B2028,Detalhe_Registro!$M:$M,"SIM"),0)</f>
        <v/>
      </c>
      <c r="H2028" s="2">
        <f>SUMIFS(Detalhe_Registro!$F:$F,Detalhe_Registro!$D:$D,A2028,Detalhe_Registro!$E:$E,B2028,Detalhe_Registro!$M:$M,"SIM")</f>
        <v/>
      </c>
      <c r="I2028" s="2">
        <f>SUMIFS(Detalhe_Registro!$G:$G,Detalhe_Registro!$D:$D,A2028,Detalhe_Registro!$E:$E,B2028,Detalhe_Registro!$M:$M,"SIM")</f>
        <v/>
      </c>
      <c r="J2028" s="2">
        <f>IF(F2028&lt;Premissas!$B$8,"&lt; 1,00",IF(F2028&lt;Premissas!$B$9,"1,00 – 1,19",IF(F2028&lt;Premissas!$B$10,"1,20 – 1,39",IF(F2028&lt;Premissas!$B$11,"1,40 – 1,59",IF(F2028&lt;Premissas!$B$12,"1,60 – 1,99","≥ 2,00")))))</f>
        <v/>
      </c>
      <c r="K2028" s="5">
        <f>IF(F2028&lt;Premissas!$B$8,Premissas!$B$13,IF(F2028&lt;Premissas!$B$9,Premissas!$B$14,IF(F2028&lt;Premissas!$B$10,Premissas!$B$15,IF(F2028&lt;Premissas!$B$11,Premissas!$B$16,IF(F2028&lt;Premissas!$B$12,Premissas!$B$17,Premissas!$B$18)))))</f>
        <v/>
      </c>
      <c r="L2028" s="5">
        <f>K2028/Premissas!$B$4</f>
        <v/>
      </c>
      <c r="M2028" s="2">
        <f>IF(K2028=Premissas!$B$18,"SIM","NÃO")</f>
        <v/>
      </c>
    </row>
    <row r="2029">
      <c r="A2029" s="2" t="inlineStr">
        <is>
          <t>5832748</t>
        </is>
      </c>
      <c r="B2029" s="2" t="inlineStr">
        <is>
          <t>ADRIANO DA SILVA</t>
        </is>
      </c>
      <c r="C2029" s="2" t="n">
        <v>7801</v>
      </c>
      <c r="D2029" s="2">
        <f>IFERROR(TEXTJOIN(" | ",TRUE,UNIQUE(FILTER(Detalhe_Registro!$C:$C,(Detalhe_Registro!$D:$D=A2029)*(Detalhe_Registro!$E:$E=B2029)*(Detalhe_Registro!$M:$M="SIM")))),"")</f>
        <v/>
      </c>
      <c r="E2029" s="2">
        <f>COUNTIFS(Detalhe_Registro!$D:$D,A2029,Detalhe_Registro!$E:$E,B2029,Detalhe_Registro!$M:$M,"SIM")</f>
        <v/>
      </c>
      <c r="F2029" s="2">
        <f>IFERROR(MAXIFS(Detalhe_Registro!$N:$N,Detalhe_Registro!$D:$D,A2029,Detalhe_Registro!$E:$E,B2029,Detalhe_Registro!$M:$M,"SIM"),0)</f>
        <v/>
      </c>
      <c r="G2029" s="2">
        <f>IFERROR(AVERAGEIFS(Detalhe_Registro!$N:$N,Detalhe_Registro!$D:$D,A2029,Detalhe_Registro!$E:$E,B2029,Detalhe_Registro!$M:$M,"SIM"),0)</f>
        <v/>
      </c>
      <c r="H2029" s="2">
        <f>SUMIFS(Detalhe_Registro!$F:$F,Detalhe_Registro!$D:$D,A2029,Detalhe_Registro!$E:$E,B2029,Detalhe_Registro!$M:$M,"SIM")</f>
        <v/>
      </c>
      <c r="I2029" s="2">
        <f>SUMIFS(Detalhe_Registro!$G:$G,Detalhe_Registro!$D:$D,A2029,Detalhe_Registro!$E:$E,B2029,Detalhe_Registro!$M:$M,"SIM")</f>
        <v/>
      </c>
      <c r="J2029" s="2">
        <f>IF(F2029&lt;Premissas!$B$8,"&lt; 1,00",IF(F2029&lt;Premissas!$B$9,"1,00 – 1,19",IF(F2029&lt;Premissas!$B$10,"1,20 – 1,39",IF(F2029&lt;Premissas!$B$11,"1,40 – 1,59",IF(F2029&lt;Premissas!$B$12,"1,60 – 1,99","≥ 2,00")))))</f>
        <v/>
      </c>
      <c r="K2029" s="5">
        <f>IF(F2029&lt;Premissas!$B$8,Premissas!$B$13,IF(F2029&lt;Premissas!$B$9,Premissas!$B$14,IF(F2029&lt;Premissas!$B$10,Premissas!$B$15,IF(F2029&lt;Premissas!$B$11,Premissas!$B$16,IF(F2029&lt;Premissas!$B$12,Premissas!$B$17,Premissas!$B$18)))))</f>
        <v/>
      </c>
      <c r="L2029" s="5">
        <f>K2029/Premissas!$B$4</f>
        <v/>
      </c>
      <c r="M2029" s="2">
        <f>IF(K2029=Premissas!$B$18,"SIM","NÃO")</f>
        <v/>
      </c>
    </row>
    <row r="2030">
      <c r="A2030" s="2" t="n">
        <v>605531</v>
      </c>
      <c r="B2030" s="2" t="inlineStr">
        <is>
          <t>AILTON ROBERTO PEREIRA</t>
        </is>
      </c>
      <c r="C2030" s="2" t="n">
        <v>7801</v>
      </c>
      <c r="D2030" s="2">
        <f>IFERROR(TEXTJOIN(" | ",TRUE,UNIQUE(FILTER(Detalhe_Registro!$C:$C,(Detalhe_Registro!$D:$D=A2030)*(Detalhe_Registro!$E:$E=B2030)*(Detalhe_Registro!$M:$M="SIM")))),"")</f>
        <v/>
      </c>
      <c r="E2030" s="2">
        <f>COUNTIFS(Detalhe_Registro!$D:$D,A2030,Detalhe_Registro!$E:$E,B2030,Detalhe_Registro!$M:$M,"SIM")</f>
        <v/>
      </c>
      <c r="F2030" s="2">
        <f>IFERROR(MAXIFS(Detalhe_Registro!$N:$N,Detalhe_Registro!$D:$D,A2030,Detalhe_Registro!$E:$E,B2030,Detalhe_Registro!$M:$M,"SIM"),0)</f>
        <v/>
      </c>
      <c r="G2030" s="2">
        <f>IFERROR(AVERAGEIFS(Detalhe_Registro!$N:$N,Detalhe_Registro!$D:$D,A2030,Detalhe_Registro!$E:$E,B2030,Detalhe_Registro!$M:$M,"SIM"),0)</f>
        <v/>
      </c>
      <c r="H2030" s="2">
        <f>SUMIFS(Detalhe_Registro!$F:$F,Detalhe_Registro!$D:$D,A2030,Detalhe_Registro!$E:$E,B2030,Detalhe_Registro!$M:$M,"SIM")</f>
        <v/>
      </c>
      <c r="I2030" s="2">
        <f>SUMIFS(Detalhe_Registro!$G:$G,Detalhe_Registro!$D:$D,A2030,Detalhe_Registro!$E:$E,B2030,Detalhe_Registro!$M:$M,"SIM")</f>
        <v/>
      </c>
      <c r="J2030" s="2">
        <f>IF(F2030&lt;Premissas!$B$8,"&lt; 1,00",IF(F2030&lt;Premissas!$B$9,"1,00 – 1,19",IF(F2030&lt;Premissas!$B$10,"1,20 – 1,39",IF(F2030&lt;Premissas!$B$11,"1,40 – 1,59",IF(F2030&lt;Premissas!$B$12,"1,60 – 1,99","≥ 2,00")))))</f>
        <v/>
      </c>
      <c r="K2030" s="5">
        <f>IF(F2030&lt;Premissas!$B$8,Premissas!$B$13,IF(F2030&lt;Premissas!$B$9,Premissas!$B$14,IF(F2030&lt;Premissas!$B$10,Premissas!$B$15,IF(F2030&lt;Premissas!$B$11,Premissas!$B$16,IF(F2030&lt;Premissas!$B$12,Premissas!$B$17,Premissas!$B$18)))))</f>
        <v/>
      </c>
      <c r="L2030" s="5">
        <f>K2030/Premissas!$B$4</f>
        <v/>
      </c>
      <c r="M2030" s="2">
        <f>IF(K2030=Premissas!$B$18,"SIM","NÃO")</f>
        <v/>
      </c>
    </row>
    <row r="2031">
      <c r="A2031" s="2" t="inlineStr">
        <is>
          <t>605531</t>
        </is>
      </c>
      <c r="B2031" s="2" t="inlineStr">
        <is>
          <t>AILTON ROBERTO PEREIRA</t>
        </is>
      </c>
      <c r="C2031" s="2" t="n">
        <v>7801</v>
      </c>
      <c r="D2031" s="2">
        <f>IFERROR(TEXTJOIN(" | ",TRUE,UNIQUE(FILTER(Detalhe_Registro!$C:$C,(Detalhe_Registro!$D:$D=A2031)*(Detalhe_Registro!$E:$E=B2031)*(Detalhe_Registro!$M:$M="SIM")))),"")</f>
        <v/>
      </c>
      <c r="E2031" s="2">
        <f>COUNTIFS(Detalhe_Registro!$D:$D,A2031,Detalhe_Registro!$E:$E,B2031,Detalhe_Registro!$M:$M,"SIM")</f>
        <v/>
      </c>
      <c r="F2031" s="2">
        <f>IFERROR(MAXIFS(Detalhe_Registro!$N:$N,Detalhe_Registro!$D:$D,A2031,Detalhe_Registro!$E:$E,B2031,Detalhe_Registro!$M:$M,"SIM"),0)</f>
        <v/>
      </c>
      <c r="G2031" s="2">
        <f>IFERROR(AVERAGEIFS(Detalhe_Registro!$N:$N,Detalhe_Registro!$D:$D,A2031,Detalhe_Registro!$E:$E,B2031,Detalhe_Registro!$M:$M,"SIM"),0)</f>
        <v/>
      </c>
      <c r="H2031" s="2">
        <f>SUMIFS(Detalhe_Registro!$F:$F,Detalhe_Registro!$D:$D,A2031,Detalhe_Registro!$E:$E,B2031,Detalhe_Registro!$M:$M,"SIM")</f>
        <v/>
      </c>
      <c r="I2031" s="2">
        <f>SUMIFS(Detalhe_Registro!$G:$G,Detalhe_Registro!$D:$D,A2031,Detalhe_Registro!$E:$E,B2031,Detalhe_Registro!$M:$M,"SIM")</f>
        <v/>
      </c>
      <c r="J2031" s="2">
        <f>IF(F2031&lt;Premissas!$B$8,"&lt; 1,00",IF(F2031&lt;Premissas!$B$9,"1,00 – 1,19",IF(F2031&lt;Premissas!$B$10,"1,20 – 1,39",IF(F2031&lt;Premissas!$B$11,"1,40 – 1,59",IF(F2031&lt;Premissas!$B$12,"1,60 – 1,99","≥ 2,00")))))</f>
        <v/>
      </c>
      <c r="K2031" s="5">
        <f>IF(F2031&lt;Premissas!$B$8,Premissas!$B$13,IF(F2031&lt;Premissas!$B$9,Premissas!$B$14,IF(F2031&lt;Premissas!$B$10,Premissas!$B$15,IF(F2031&lt;Premissas!$B$11,Premissas!$B$16,IF(F2031&lt;Premissas!$B$12,Premissas!$B$17,Premissas!$B$18)))))</f>
        <v/>
      </c>
      <c r="L2031" s="5">
        <f>K2031/Premissas!$B$4</f>
        <v/>
      </c>
      <c r="M2031" s="2">
        <f>IF(K2031=Premissas!$B$18,"SIM","NÃO")</f>
        <v/>
      </c>
    </row>
    <row r="2032">
      <c r="A2032" s="2" t="n">
        <v>5862540</v>
      </c>
      <c r="B2032" s="2" t="inlineStr">
        <is>
          <t>ALAN DOS SANTOS CUNHA</t>
        </is>
      </c>
      <c r="C2032" s="2" t="n">
        <v>7801</v>
      </c>
      <c r="D2032" s="2">
        <f>IFERROR(TEXTJOIN(" | ",TRUE,UNIQUE(FILTER(Detalhe_Registro!$C:$C,(Detalhe_Registro!$D:$D=A2032)*(Detalhe_Registro!$E:$E=B2032)*(Detalhe_Registro!$M:$M="SIM")))),"")</f>
        <v/>
      </c>
      <c r="E2032" s="2">
        <f>COUNTIFS(Detalhe_Registro!$D:$D,A2032,Detalhe_Registro!$E:$E,B2032,Detalhe_Registro!$M:$M,"SIM")</f>
        <v/>
      </c>
      <c r="F2032" s="2">
        <f>IFERROR(MAXIFS(Detalhe_Registro!$N:$N,Detalhe_Registro!$D:$D,A2032,Detalhe_Registro!$E:$E,B2032,Detalhe_Registro!$M:$M,"SIM"),0)</f>
        <v/>
      </c>
      <c r="G2032" s="2">
        <f>IFERROR(AVERAGEIFS(Detalhe_Registro!$N:$N,Detalhe_Registro!$D:$D,A2032,Detalhe_Registro!$E:$E,B2032,Detalhe_Registro!$M:$M,"SIM"),0)</f>
        <v/>
      </c>
      <c r="H2032" s="2">
        <f>SUMIFS(Detalhe_Registro!$F:$F,Detalhe_Registro!$D:$D,A2032,Detalhe_Registro!$E:$E,B2032,Detalhe_Registro!$M:$M,"SIM")</f>
        <v/>
      </c>
      <c r="I2032" s="2">
        <f>SUMIFS(Detalhe_Registro!$G:$G,Detalhe_Registro!$D:$D,A2032,Detalhe_Registro!$E:$E,B2032,Detalhe_Registro!$M:$M,"SIM")</f>
        <v/>
      </c>
      <c r="J2032" s="2">
        <f>IF(F2032&lt;Premissas!$B$8,"&lt; 1,00",IF(F2032&lt;Premissas!$B$9,"1,00 – 1,19",IF(F2032&lt;Premissas!$B$10,"1,20 – 1,39",IF(F2032&lt;Premissas!$B$11,"1,40 – 1,59",IF(F2032&lt;Premissas!$B$12,"1,60 – 1,99","≥ 2,00")))))</f>
        <v/>
      </c>
      <c r="K2032" s="5">
        <f>IF(F2032&lt;Premissas!$B$8,Premissas!$B$13,IF(F2032&lt;Premissas!$B$9,Premissas!$B$14,IF(F2032&lt;Premissas!$B$10,Premissas!$B$15,IF(F2032&lt;Premissas!$B$11,Premissas!$B$16,IF(F2032&lt;Premissas!$B$12,Premissas!$B$17,Premissas!$B$18)))))</f>
        <v/>
      </c>
      <c r="L2032" s="5">
        <f>K2032/Premissas!$B$4</f>
        <v/>
      </c>
      <c r="M2032" s="2">
        <f>IF(K2032=Premissas!$B$18,"SIM","NÃO")</f>
        <v/>
      </c>
    </row>
    <row r="2033">
      <c r="A2033" s="2" t="inlineStr">
        <is>
          <t>5862540</t>
        </is>
      </c>
      <c r="B2033" s="2" t="inlineStr">
        <is>
          <t>ALAN DOS SANTOS CUNHA</t>
        </is>
      </c>
      <c r="C2033" s="2" t="n">
        <v>7801</v>
      </c>
      <c r="D2033" s="2">
        <f>IFERROR(TEXTJOIN(" | ",TRUE,UNIQUE(FILTER(Detalhe_Registro!$C:$C,(Detalhe_Registro!$D:$D=A2033)*(Detalhe_Registro!$E:$E=B2033)*(Detalhe_Registro!$M:$M="SIM")))),"")</f>
        <v/>
      </c>
      <c r="E2033" s="2">
        <f>COUNTIFS(Detalhe_Registro!$D:$D,A2033,Detalhe_Registro!$E:$E,B2033,Detalhe_Registro!$M:$M,"SIM")</f>
        <v/>
      </c>
      <c r="F2033" s="2">
        <f>IFERROR(MAXIFS(Detalhe_Registro!$N:$N,Detalhe_Registro!$D:$D,A2033,Detalhe_Registro!$E:$E,B2033,Detalhe_Registro!$M:$M,"SIM"),0)</f>
        <v/>
      </c>
      <c r="G2033" s="2">
        <f>IFERROR(AVERAGEIFS(Detalhe_Registro!$N:$N,Detalhe_Registro!$D:$D,A2033,Detalhe_Registro!$E:$E,B2033,Detalhe_Registro!$M:$M,"SIM"),0)</f>
        <v/>
      </c>
      <c r="H2033" s="2">
        <f>SUMIFS(Detalhe_Registro!$F:$F,Detalhe_Registro!$D:$D,A2033,Detalhe_Registro!$E:$E,B2033,Detalhe_Registro!$M:$M,"SIM")</f>
        <v/>
      </c>
      <c r="I2033" s="2">
        <f>SUMIFS(Detalhe_Registro!$G:$G,Detalhe_Registro!$D:$D,A2033,Detalhe_Registro!$E:$E,B2033,Detalhe_Registro!$M:$M,"SIM")</f>
        <v/>
      </c>
      <c r="J2033" s="2">
        <f>IF(F2033&lt;Premissas!$B$8,"&lt; 1,00",IF(F2033&lt;Premissas!$B$9,"1,00 – 1,19",IF(F2033&lt;Premissas!$B$10,"1,20 – 1,39",IF(F2033&lt;Premissas!$B$11,"1,40 – 1,59",IF(F2033&lt;Premissas!$B$12,"1,60 – 1,99","≥ 2,00")))))</f>
        <v/>
      </c>
      <c r="K2033" s="5">
        <f>IF(F2033&lt;Premissas!$B$8,Premissas!$B$13,IF(F2033&lt;Premissas!$B$9,Premissas!$B$14,IF(F2033&lt;Premissas!$B$10,Premissas!$B$15,IF(F2033&lt;Premissas!$B$11,Premissas!$B$16,IF(F2033&lt;Premissas!$B$12,Premissas!$B$17,Premissas!$B$18)))))</f>
        <v/>
      </c>
      <c r="L2033" s="5">
        <f>K2033/Premissas!$B$4</f>
        <v/>
      </c>
      <c r="M2033" s="2">
        <f>IF(K2033=Premissas!$B$18,"SIM","NÃO")</f>
        <v/>
      </c>
    </row>
    <row r="2034">
      <c r="A2034" s="2" t="n">
        <v>5672937</v>
      </c>
      <c r="B2034" s="2" t="inlineStr">
        <is>
          <t>ALESSANDRO KRETZSCHMAR</t>
        </is>
      </c>
      <c r="C2034" s="2" t="n">
        <v>7801</v>
      </c>
      <c r="D2034" s="2">
        <f>IFERROR(TEXTJOIN(" | ",TRUE,UNIQUE(FILTER(Detalhe_Registro!$C:$C,(Detalhe_Registro!$D:$D=A2034)*(Detalhe_Registro!$E:$E=B2034)*(Detalhe_Registro!$M:$M="SIM")))),"")</f>
        <v/>
      </c>
      <c r="E2034" s="2">
        <f>COUNTIFS(Detalhe_Registro!$D:$D,A2034,Detalhe_Registro!$E:$E,B2034,Detalhe_Registro!$M:$M,"SIM")</f>
        <v/>
      </c>
      <c r="F2034" s="2">
        <f>IFERROR(MAXIFS(Detalhe_Registro!$N:$N,Detalhe_Registro!$D:$D,A2034,Detalhe_Registro!$E:$E,B2034,Detalhe_Registro!$M:$M,"SIM"),0)</f>
        <v/>
      </c>
      <c r="G2034" s="2">
        <f>IFERROR(AVERAGEIFS(Detalhe_Registro!$N:$N,Detalhe_Registro!$D:$D,A2034,Detalhe_Registro!$E:$E,B2034,Detalhe_Registro!$M:$M,"SIM"),0)</f>
        <v/>
      </c>
      <c r="H2034" s="2">
        <f>SUMIFS(Detalhe_Registro!$F:$F,Detalhe_Registro!$D:$D,A2034,Detalhe_Registro!$E:$E,B2034,Detalhe_Registro!$M:$M,"SIM")</f>
        <v/>
      </c>
      <c r="I2034" s="2">
        <f>SUMIFS(Detalhe_Registro!$G:$G,Detalhe_Registro!$D:$D,A2034,Detalhe_Registro!$E:$E,B2034,Detalhe_Registro!$M:$M,"SIM")</f>
        <v/>
      </c>
      <c r="J2034" s="2">
        <f>IF(F2034&lt;Premissas!$B$8,"&lt; 1,00",IF(F2034&lt;Premissas!$B$9,"1,00 – 1,19",IF(F2034&lt;Premissas!$B$10,"1,20 – 1,39",IF(F2034&lt;Premissas!$B$11,"1,40 – 1,59",IF(F2034&lt;Premissas!$B$12,"1,60 – 1,99","≥ 2,00")))))</f>
        <v/>
      </c>
      <c r="K2034" s="5">
        <f>IF(F2034&lt;Premissas!$B$8,Premissas!$B$13,IF(F2034&lt;Premissas!$B$9,Premissas!$B$14,IF(F2034&lt;Premissas!$B$10,Premissas!$B$15,IF(F2034&lt;Premissas!$B$11,Premissas!$B$16,IF(F2034&lt;Premissas!$B$12,Premissas!$B$17,Premissas!$B$18)))))</f>
        <v/>
      </c>
      <c r="L2034" s="5">
        <f>K2034/Premissas!$B$4</f>
        <v/>
      </c>
      <c r="M2034" s="2">
        <f>IF(K2034=Premissas!$B$18,"SIM","NÃO")</f>
        <v/>
      </c>
    </row>
    <row r="2035">
      <c r="A2035" s="2" t="inlineStr">
        <is>
          <t>5672937</t>
        </is>
      </c>
      <c r="B2035" s="2" t="inlineStr">
        <is>
          <t>ALESSANDRO KRETZSCHMAR</t>
        </is>
      </c>
      <c r="C2035" s="2" t="n">
        <v>7801</v>
      </c>
      <c r="D2035" s="2">
        <f>IFERROR(TEXTJOIN(" | ",TRUE,UNIQUE(FILTER(Detalhe_Registro!$C:$C,(Detalhe_Registro!$D:$D=A2035)*(Detalhe_Registro!$E:$E=B2035)*(Detalhe_Registro!$M:$M="SIM")))),"")</f>
        <v/>
      </c>
      <c r="E2035" s="2">
        <f>COUNTIFS(Detalhe_Registro!$D:$D,A2035,Detalhe_Registro!$E:$E,B2035,Detalhe_Registro!$M:$M,"SIM")</f>
        <v/>
      </c>
      <c r="F2035" s="2">
        <f>IFERROR(MAXIFS(Detalhe_Registro!$N:$N,Detalhe_Registro!$D:$D,A2035,Detalhe_Registro!$E:$E,B2035,Detalhe_Registro!$M:$M,"SIM"),0)</f>
        <v/>
      </c>
      <c r="G2035" s="2">
        <f>IFERROR(AVERAGEIFS(Detalhe_Registro!$N:$N,Detalhe_Registro!$D:$D,A2035,Detalhe_Registro!$E:$E,B2035,Detalhe_Registro!$M:$M,"SIM"),0)</f>
        <v/>
      </c>
      <c r="H2035" s="2">
        <f>SUMIFS(Detalhe_Registro!$F:$F,Detalhe_Registro!$D:$D,A2035,Detalhe_Registro!$E:$E,B2035,Detalhe_Registro!$M:$M,"SIM")</f>
        <v/>
      </c>
      <c r="I2035" s="2">
        <f>SUMIFS(Detalhe_Registro!$G:$G,Detalhe_Registro!$D:$D,A2035,Detalhe_Registro!$E:$E,B2035,Detalhe_Registro!$M:$M,"SIM")</f>
        <v/>
      </c>
      <c r="J2035" s="2">
        <f>IF(F2035&lt;Premissas!$B$8,"&lt; 1,00",IF(F2035&lt;Premissas!$B$9,"1,00 – 1,19",IF(F2035&lt;Premissas!$B$10,"1,20 – 1,39",IF(F2035&lt;Premissas!$B$11,"1,40 – 1,59",IF(F2035&lt;Premissas!$B$12,"1,60 – 1,99","≥ 2,00")))))</f>
        <v/>
      </c>
      <c r="K2035" s="5">
        <f>IF(F2035&lt;Premissas!$B$8,Premissas!$B$13,IF(F2035&lt;Premissas!$B$9,Premissas!$B$14,IF(F2035&lt;Premissas!$B$10,Premissas!$B$15,IF(F2035&lt;Premissas!$B$11,Premissas!$B$16,IF(F2035&lt;Premissas!$B$12,Premissas!$B$17,Premissas!$B$18)))))</f>
        <v/>
      </c>
      <c r="L2035" s="5">
        <f>K2035/Premissas!$B$4</f>
        <v/>
      </c>
      <c r="M2035" s="2">
        <f>IF(K2035=Premissas!$B$18,"SIM","NÃO")</f>
        <v/>
      </c>
    </row>
    <row r="2036">
      <c r="A2036" s="2" t="inlineStr">
        <is>
          <t>5224349</t>
        </is>
      </c>
      <c r="B2036" s="2" t="inlineStr">
        <is>
          <t>ALISSON SELES DA SILVA</t>
        </is>
      </c>
      <c r="C2036" s="2" t="n">
        <v>7801</v>
      </c>
      <c r="D2036" s="2">
        <f>IFERROR(TEXTJOIN(" | ",TRUE,UNIQUE(FILTER(Detalhe_Registro!$C:$C,(Detalhe_Registro!$D:$D=A2036)*(Detalhe_Registro!$E:$E=B2036)*(Detalhe_Registro!$M:$M="SIM")))),"")</f>
        <v/>
      </c>
      <c r="E2036" s="2">
        <f>COUNTIFS(Detalhe_Registro!$D:$D,A2036,Detalhe_Registro!$E:$E,B2036,Detalhe_Registro!$M:$M,"SIM")</f>
        <v/>
      </c>
      <c r="F2036" s="2">
        <f>IFERROR(MAXIFS(Detalhe_Registro!$N:$N,Detalhe_Registro!$D:$D,A2036,Detalhe_Registro!$E:$E,B2036,Detalhe_Registro!$M:$M,"SIM"),0)</f>
        <v/>
      </c>
      <c r="G2036" s="2">
        <f>IFERROR(AVERAGEIFS(Detalhe_Registro!$N:$N,Detalhe_Registro!$D:$D,A2036,Detalhe_Registro!$E:$E,B2036,Detalhe_Registro!$M:$M,"SIM"),0)</f>
        <v/>
      </c>
      <c r="H2036" s="2">
        <f>SUMIFS(Detalhe_Registro!$F:$F,Detalhe_Registro!$D:$D,A2036,Detalhe_Registro!$E:$E,B2036,Detalhe_Registro!$M:$M,"SIM")</f>
        <v/>
      </c>
      <c r="I2036" s="2">
        <f>SUMIFS(Detalhe_Registro!$G:$G,Detalhe_Registro!$D:$D,A2036,Detalhe_Registro!$E:$E,B2036,Detalhe_Registro!$M:$M,"SIM")</f>
        <v/>
      </c>
      <c r="J2036" s="2">
        <f>IF(F2036&lt;Premissas!$B$8,"&lt; 1,00",IF(F2036&lt;Premissas!$B$9,"1,00 – 1,19",IF(F2036&lt;Premissas!$B$10,"1,20 – 1,39",IF(F2036&lt;Premissas!$B$11,"1,40 – 1,59",IF(F2036&lt;Premissas!$B$12,"1,60 – 1,99","≥ 2,00")))))</f>
        <v/>
      </c>
      <c r="K2036" s="5">
        <f>IF(F2036&lt;Premissas!$B$8,Premissas!$B$13,IF(F2036&lt;Premissas!$B$9,Premissas!$B$14,IF(F2036&lt;Premissas!$B$10,Premissas!$B$15,IF(F2036&lt;Premissas!$B$11,Premissas!$B$16,IF(F2036&lt;Premissas!$B$12,Premissas!$B$17,Premissas!$B$18)))))</f>
        <v/>
      </c>
      <c r="L2036" s="5">
        <f>K2036/Premissas!$B$4</f>
        <v/>
      </c>
      <c r="M2036" s="2">
        <f>IF(K2036=Premissas!$B$18,"SIM","NÃO")</f>
        <v/>
      </c>
    </row>
    <row r="2037">
      <c r="A2037" s="2" t="n">
        <v>5646456</v>
      </c>
      <c r="B2037" s="2" t="inlineStr">
        <is>
          <t>ANA CAROLINE REIS FERREIRA</t>
        </is>
      </c>
      <c r="C2037" s="2" t="n">
        <v>7801</v>
      </c>
      <c r="D2037" s="2">
        <f>IFERROR(TEXTJOIN(" | ",TRUE,UNIQUE(FILTER(Detalhe_Registro!$C:$C,(Detalhe_Registro!$D:$D=A2037)*(Detalhe_Registro!$E:$E=B2037)*(Detalhe_Registro!$M:$M="SIM")))),"")</f>
        <v/>
      </c>
      <c r="E2037" s="2">
        <f>COUNTIFS(Detalhe_Registro!$D:$D,A2037,Detalhe_Registro!$E:$E,B2037,Detalhe_Registro!$M:$M,"SIM")</f>
        <v/>
      </c>
      <c r="F2037" s="2">
        <f>IFERROR(MAXIFS(Detalhe_Registro!$N:$N,Detalhe_Registro!$D:$D,A2037,Detalhe_Registro!$E:$E,B2037,Detalhe_Registro!$M:$M,"SIM"),0)</f>
        <v/>
      </c>
      <c r="G2037" s="2">
        <f>IFERROR(AVERAGEIFS(Detalhe_Registro!$N:$N,Detalhe_Registro!$D:$D,A2037,Detalhe_Registro!$E:$E,B2037,Detalhe_Registro!$M:$M,"SIM"),0)</f>
        <v/>
      </c>
      <c r="H2037" s="2">
        <f>SUMIFS(Detalhe_Registro!$F:$F,Detalhe_Registro!$D:$D,A2037,Detalhe_Registro!$E:$E,B2037,Detalhe_Registro!$M:$M,"SIM")</f>
        <v/>
      </c>
      <c r="I2037" s="2">
        <f>SUMIFS(Detalhe_Registro!$G:$G,Detalhe_Registro!$D:$D,A2037,Detalhe_Registro!$E:$E,B2037,Detalhe_Registro!$M:$M,"SIM")</f>
        <v/>
      </c>
      <c r="J2037" s="2">
        <f>IF(F2037&lt;Premissas!$B$8,"&lt; 1,00",IF(F2037&lt;Premissas!$B$9,"1,00 – 1,19",IF(F2037&lt;Premissas!$B$10,"1,20 – 1,39",IF(F2037&lt;Premissas!$B$11,"1,40 – 1,59",IF(F2037&lt;Premissas!$B$12,"1,60 – 1,99","≥ 2,00")))))</f>
        <v/>
      </c>
      <c r="K2037" s="5">
        <f>IF(F2037&lt;Premissas!$B$8,Premissas!$B$13,IF(F2037&lt;Premissas!$B$9,Premissas!$B$14,IF(F2037&lt;Premissas!$B$10,Premissas!$B$15,IF(F2037&lt;Premissas!$B$11,Premissas!$B$16,IF(F2037&lt;Premissas!$B$12,Premissas!$B$17,Premissas!$B$18)))))</f>
        <v/>
      </c>
      <c r="L2037" s="5">
        <f>K2037/Premissas!$B$4</f>
        <v/>
      </c>
      <c r="M2037" s="2">
        <f>IF(K2037=Premissas!$B$18,"SIM","NÃO")</f>
        <v/>
      </c>
    </row>
    <row r="2038">
      <c r="A2038" s="2" t="inlineStr">
        <is>
          <t>5646456</t>
        </is>
      </c>
      <c r="B2038" s="2" t="inlineStr">
        <is>
          <t>ANA CAROLINE REIS FERREIRA</t>
        </is>
      </c>
      <c r="C2038" s="2" t="n">
        <v>7801</v>
      </c>
      <c r="D2038" s="2">
        <f>IFERROR(TEXTJOIN(" | ",TRUE,UNIQUE(FILTER(Detalhe_Registro!$C:$C,(Detalhe_Registro!$D:$D=A2038)*(Detalhe_Registro!$E:$E=B2038)*(Detalhe_Registro!$M:$M="SIM")))),"")</f>
        <v/>
      </c>
      <c r="E2038" s="2">
        <f>COUNTIFS(Detalhe_Registro!$D:$D,A2038,Detalhe_Registro!$E:$E,B2038,Detalhe_Registro!$M:$M,"SIM")</f>
        <v/>
      </c>
      <c r="F2038" s="2">
        <f>IFERROR(MAXIFS(Detalhe_Registro!$N:$N,Detalhe_Registro!$D:$D,A2038,Detalhe_Registro!$E:$E,B2038,Detalhe_Registro!$M:$M,"SIM"),0)</f>
        <v/>
      </c>
      <c r="G2038" s="2">
        <f>IFERROR(AVERAGEIFS(Detalhe_Registro!$N:$N,Detalhe_Registro!$D:$D,A2038,Detalhe_Registro!$E:$E,B2038,Detalhe_Registro!$M:$M,"SIM"),0)</f>
        <v/>
      </c>
      <c r="H2038" s="2">
        <f>SUMIFS(Detalhe_Registro!$F:$F,Detalhe_Registro!$D:$D,A2038,Detalhe_Registro!$E:$E,B2038,Detalhe_Registro!$M:$M,"SIM")</f>
        <v/>
      </c>
      <c r="I2038" s="2">
        <f>SUMIFS(Detalhe_Registro!$G:$G,Detalhe_Registro!$D:$D,A2038,Detalhe_Registro!$E:$E,B2038,Detalhe_Registro!$M:$M,"SIM")</f>
        <v/>
      </c>
      <c r="J2038" s="2">
        <f>IF(F2038&lt;Premissas!$B$8,"&lt; 1,00",IF(F2038&lt;Premissas!$B$9,"1,00 – 1,19",IF(F2038&lt;Premissas!$B$10,"1,20 – 1,39",IF(F2038&lt;Premissas!$B$11,"1,40 – 1,59",IF(F2038&lt;Premissas!$B$12,"1,60 – 1,99","≥ 2,00")))))</f>
        <v/>
      </c>
      <c r="K2038" s="5">
        <f>IF(F2038&lt;Premissas!$B$8,Premissas!$B$13,IF(F2038&lt;Premissas!$B$9,Premissas!$B$14,IF(F2038&lt;Premissas!$B$10,Premissas!$B$15,IF(F2038&lt;Premissas!$B$11,Premissas!$B$16,IF(F2038&lt;Premissas!$B$12,Premissas!$B$17,Premissas!$B$18)))))</f>
        <v/>
      </c>
      <c r="L2038" s="5">
        <f>K2038/Premissas!$B$4</f>
        <v/>
      </c>
      <c r="M2038" s="2">
        <f>IF(K2038=Premissas!$B$18,"SIM","NÃO")</f>
        <v/>
      </c>
    </row>
    <row r="2039">
      <c r="A2039" s="2" t="n">
        <v>5740240</v>
      </c>
      <c r="B2039" s="2" t="inlineStr">
        <is>
          <t>ANDRE BARBOSA LOURENCO</t>
        </is>
      </c>
      <c r="C2039" s="2" t="n">
        <v>7801</v>
      </c>
      <c r="D2039" s="2">
        <f>IFERROR(TEXTJOIN(" | ",TRUE,UNIQUE(FILTER(Detalhe_Registro!$C:$C,(Detalhe_Registro!$D:$D=A2039)*(Detalhe_Registro!$E:$E=B2039)*(Detalhe_Registro!$M:$M="SIM")))),"")</f>
        <v/>
      </c>
      <c r="E2039" s="2">
        <f>COUNTIFS(Detalhe_Registro!$D:$D,A2039,Detalhe_Registro!$E:$E,B2039,Detalhe_Registro!$M:$M,"SIM")</f>
        <v/>
      </c>
      <c r="F2039" s="2">
        <f>IFERROR(MAXIFS(Detalhe_Registro!$N:$N,Detalhe_Registro!$D:$D,A2039,Detalhe_Registro!$E:$E,B2039,Detalhe_Registro!$M:$M,"SIM"),0)</f>
        <v/>
      </c>
      <c r="G2039" s="2">
        <f>IFERROR(AVERAGEIFS(Detalhe_Registro!$N:$N,Detalhe_Registro!$D:$D,A2039,Detalhe_Registro!$E:$E,B2039,Detalhe_Registro!$M:$M,"SIM"),0)</f>
        <v/>
      </c>
      <c r="H2039" s="2">
        <f>SUMIFS(Detalhe_Registro!$F:$F,Detalhe_Registro!$D:$D,A2039,Detalhe_Registro!$E:$E,B2039,Detalhe_Registro!$M:$M,"SIM")</f>
        <v/>
      </c>
      <c r="I2039" s="2">
        <f>SUMIFS(Detalhe_Registro!$G:$G,Detalhe_Registro!$D:$D,A2039,Detalhe_Registro!$E:$E,B2039,Detalhe_Registro!$M:$M,"SIM")</f>
        <v/>
      </c>
      <c r="J2039" s="2">
        <f>IF(F2039&lt;Premissas!$B$8,"&lt; 1,00",IF(F2039&lt;Premissas!$B$9,"1,00 – 1,19",IF(F2039&lt;Premissas!$B$10,"1,20 – 1,39",IF(F2039&lt;Premissas!$B$11,"1,40 – 1,59",IF(F2039&lt;Premissas!$B$12,"1,60 – 1,99","≥ 2,00")))))</f>
        <v/>
      </c>
      <c r="K2039" s="5">
        <f>IF(F2039&lt;Premissas!$B$8,Premissas!$B$13,IF(F2039&lt;Premissas!$B$9,Premissas!$B$14,IF(F2039&lt;Premissas!$B$10,Premissas!$B$15,IF(F2039&lt;Premissas!$B$11,Premissas!$B$16,IF(F2039&lt;Premissas!$B$12,Premissas!$B$17,Premissas!$B$18)))))</f>
        <v/>
      </c>
      <c r="L2039" s="5">
        <f>K2039/Premissas!$B$4</f>
        <v/>
      </c>
      <c r="M2039" s="2">
        <f>IF(K2039=Premissas!$B$18,"SIM","NÃO")</f>
        <v/>
      </c>
    </row>
    <row r="2040">
      <c r="A2040" s="2" t="inlineStr">
        <is>
          <t>5740240</t>
        </is>
      </c>
      <c r="B2040" s="2" t="inlineStr">
        <is>
          <t>ANDRE BARBOSA LOURENCO</t>
        </is>
      </c>
      <c r="C2040" s="2" t="n">
        <v>7801</v>
      </c>
      <c r="D2040" s="2">
        <f>IFERROR(TEXTJOIN(" | ",TRUE,UNIQUE(FILTER(Detalhe_Registro!$C:$C,(Detalhe_Registro!$D:$D=A2040)*(Detalhe_Registro!$E:$E=B2040)*(Detalhe_Registro!$M:$M="SIM")))),"")</f>
        <v/>
      </c>
      <c r="E2040" s="2">
        <f>COUNTIFS(Detalhe_Registro!$D:$D,A2040,Detalhe_Registro!$E:$E,B2040,Detalhe_Registro!$M:$M,"SIM")</f>
        <v/>
      </c>
      <c r="F2040" s="2">
        <f>IFERROR(MAXIFS(Detalhe_Registro!$N:$N,Detalhe_Registro!$D:$D,A2040,Detalhe_Registro!$E:$E,B2040,Detalhe_Registro!$M:$M,"SIM"),0)</f>
        <v/>
      </c>
      <c r="G2040" s="2">
        <f>IFERROR(AVERAGEIFS(Detalhe_Registro!$N:$N,Detalhe_Registro!$D:$D,A2040,Detalhe_Registro!$E:$E,B2040,Detalhe_Registro!$M:$M,"SIM"),0)</f>
        <v/>
      </c>
      <c r="H2040" s="2">
        <f>SUMIFS(Detalhe_Registro!$F:$F,Detalhe_Registro!$D:$D,A2040,Detalhe_Registro!$E:$E,B2040,Detalhe_Registro!$M:$M,"SIM")</f>
        <v/>
      </c>
      <c r="I2040" s="2">
        <f>SUMIFS(Detalhe_Registro!$G:$G,Detalhe_Registro!$D:$D,A2040,Detalhe_Registro!$E:$E,B2040,Detalhe_Registro!$M:$M,"SIM")</f>
        <v/>
      </c>
      <c r="J2040" s="2">
        <f>IF(F2040&lt;Premissas!$B$8,"&lt; 1,00",IF(F2040&lt;Premissas!$B$9,"1,00 – 1,19",IF(F2040&lt;Premissas!$B$10,"1,20 – 1,39",IF(F2040&lt;Premissas!$B$11,"1,40 – 1,59",IF(F2040&lt;Premissas!$B$12,"1,60 – 1,99","≥ 2,00")))))</f>
        <v/>
      </c>
      <c r="K2040" s="5">
        <f>IF(F2040&lt;Premissas!$B$8,Premissas!$B$13,IF(F2040&lt;Premissas!$B$9,Premissas!$B$14,IF(F2040&lt;Premissas!$B$10,Premissas!$B$15,IF(F2040&lt;Premissas!$B$11,Premissas!$B$16,IF(F2040&lt;Premissas!$B$12,Premissas!$B$17,Premissas!$B$18)))))</f>
        <v/>
      </c>
      <c r="L2040" s="5">
        <f>K2040/Premissas!$B$4</f>
        <v/>
      </c>
      <c r="M2040" s="2">
        <f>IF(K2040=Premissas!$B$18,"SIM","NÃO")</f>
        <v/>
      </c>
    </row>
    <row r="2041">
      <c r="A2041" s="2" t="n">
        <v>308965</v>
      </c>
      <c r="B2041" s="2" t="inlineStr">
        <is>
          <t>ANDRE FERREIRA APOLINARIO</t>
        </is>
      </c>
      <c r="C2041" s="2" t="n">
        <v>7801</v>
      </c>
      <c r="D2041" s="2">
        <f>IFERROR(TEXTJOIN(" | ",TRUE,UNIQUE(FILTER(Detalhe_Registro!$C:$C,(Detalhe_Registro!$D:$D=A2041)*(Detalhe_Registro!$E:$E=B2041)*(Detalhe_Registro!$M:$M="SIM")))),"")</f>
        <v/>
      </c>
      <c r="E2041" s="2">
        <f>COUNTIFS(Detalhe_Registro!$D:$D,A2041,Detalhe_Registro!$E:$E,B2041,Detalhe_Registro!$M:$M,"SIM")</f>
        <v/>
      </c>
      <c r="F2041" s="2">
        <f>IFERROR(MAXIFS(Detalhe_Registro!$N:$N,Detalhe_Registro!$D:$D,A2041,Detalhe_Registro!$E:$E,B2041,Detalhe_Registro!$M:$M,"SIM"),0)</f>
        <v/>
      </c>
      <c r="G2041" s="2">
        <f>IFERROR(AVERAGEIFS(Detalhe_Registro!$N:$N,Detalhe_Registro!$D:$D,A2041,Detalhe_Registro!$E:$E,B2041,Detalhe_Registro!$M:$M,"SIM"),0)</f>
        <v/>
      </c>
      <c r="H2041" s="2">
        <f>SUMIFS(Detalhe_Registro!$F:$F,Detalhe_Registro!$D:$D,A2041,Detalhe_Registro!$E:$E,B2041,Detalhe_Registro!$M:$M,"SIM")</f>
        <v/>
      </c>
      <c r="I2041" s="2">
        <f>SUMIFS(Detalhe_Registro!$G:$G,Detalhe_Registro!$D:$D,A2041,Detalhe_Registro!$E:$E,B2041,Detalhe_Registro!$M:$M,"SIM")</f>
        <v/>
      </c>
      <c r="J2041" s="2">
        <f>IF(F2041&lt;Premissas!$B$8,"&lt; 1,00",IF(F2041&lt;Premissas!$B$9,"1,00 – 1,19",IF(F2041&lt;Premissas!$B$10,"1,20 – 1,39",IF(F2041&lt;Premissas!$B$11,"1,40 – 1,59",IF(F2041&lt;Premissas!$B$12,"1,60 – 1,99","≥ 2,00")))))</f>
        <v/>
      </c>
      <c r="K2041" s="5">
        <f>IF(F2041&lt;Premissas!$B$8,Premissas!$B$13,IF(F2041&lt;Premissas!$B$9,Premissas!$B$14,IF(F2041&lt;Premissas!$B$10,Premissas!$B$15,IF(F2041&lt;Premissas!$B$11,Premissas!$B$16,IF(F2041&lt;Premissas!$B$12,Premissas!$B$17,Premissas!$B$18)))))</f>
        <v/>
      </c>
      <c r="L2041" s="5">
        <f>K2041/Premissas!$B$4</f>
        <v/>
      </c>
      <c r="M2041" s="2">
        <f>IF(K2041=Premissas!$B$18,"SIM","NÃO")</f>
        <v/>
      </c>
    </row>
    <row r="2042">
      <c r="A2042" s="2" t="inlineStr">
        <is>
          <t>308965</t>
        </is>
      </c>
      <c r="B2042" s="2" t="inlineStr">
        <is>
          <t>ANDRE FERREIRA APOLINARIO</t>
        </is>
      </c>
      <c r="C2042" s="2" t="n">
        <v>7801</v>
      </c>
      <c r="D2042" s="2">
        <f>IFERROR(TEXTJOIN(" | ",TRUE,UNIQUE(FILTER(Detalhe_Registro!$C:$C,(Detalhe_Registro!$D:$D=A2042)*(Detalhe_Registro!$E:$E=B2042)*(Detalhe_Registro!$M:$M="SIM")))),"")</f>
        <v/>
      </c>
      <c r="E2042" s="2">
        <f>COUNTIFS(Detalhe_Registro!$D:$D,A2042,Detalhe_Registro!$E:$E,B2042,Detalhe_Registro!$M:$M,"SIM")</f>
        <v/>
      </c>
      <c r="F2042" s="2">
        <f>IFERROR(MAXIFS(Detalhe_Registro!$N:$N,Detalhe_Registro!$D:$D,A2042,Detalhe_Registro!$E:$E,B2042,Detalhe_Registro!$M:$M,"SIM"),0)</f>
        <v/>
      </c>
      <c r="G2042" s="2">
        <f>IFERROR(AVERAGEIFS(Detalhe_Registro!$N:$N,Detalhe_Registro!$D:$D,A2042,Detalhe_Registro!$E:$E,B2042,Detalhe_Registro!$M:$M,"SIM"),0)</f>
        <v/>
      </c>
      <c r="H2042" s="2">
        <f>SUMIFS(Detalhe_Registro!$F:$F,Detalhe_Registro!$D:$D,A2042,Detalhe_Registro!$E:$E,B2042,Detalhe_Registro!$M:$M,"SIM")</f>
        <v/>
      </c>
      <c r="I2042" s="2">
        <f>SUMIFS(Detalhe_Registro!$G:$G,Detalhe_Registro!$D:$D,A2042,Detalhe_Registro!$E:$E,B2042,Detalhe_Registro!$M:$M,"SIM")</f>
        <v/>
      </c>
      <c r="J2042" s="2">
        <f>IF(F2042&lt;Premissas!$B$8,"&lt; 1,00",IF(F2042&lt;Premissas!$B$9,"1,00 – 1,19",IF(F2042&lt;Premissas!$B$10,"1,20 – 1,39",IF(F2042&lt;Premissas!$B$11,"1,40 – 1,59",IF(F2042&lt;Premissas!$B$12,"1,60 – 1,99","≥ 2,00")))))</f>
        <v/>
      </c>
      <c r="K2042" s="5">
        <f>IF(F2042&lt;Premissas!$B$8,Premissas!$B$13,IF(F2042&lt;Premissas!$B$9,Premissas!$B$14,IF(F2042&lt;Premissas!$B$10,Premissas!$B$15,IF(F2042&lt;Premissas!$B$11,Premissas!$B$16,IF(F2042&lt;Premissas!$B$12,Premissas!$B$17,Premissas!$B$18)))))</f>
        <v/>
      </c>
      <c r="L2042" s="5">
        <f>K2042/Premissas!$B$4</f>
        <v/>
      </c>
      <c r="M2042" s="2">
        <f>IF(K2042=Premissas!$B$18,"SIM","NÃO")</f>
        <v/>
      </c>
    </row>
    <row r="2043">
      <c r="A2043" s="2" t="n">
        <v>5650690</v>
      </c>
      <c r="B2043" s="2" t="inlineStr">
        <is>
          <t>ANDRE LUIZ</t>
        </is>
      </c>
      <c r="C2043" s="2" t="n">
        <v>7801</v>
      </c>
      <c r="D2043" s="2">
        <f>IFERROR(TEXTJOIN(" | ",TRUE,UNIQUE(FILTER(Detalhe_Registro!$C:$C,(Detalhe_Registro!$D:$D=A2043)*(Detalhe_Registro!$E:$E=B2043)*(Detalhe_Registro!$M:$M="SIM")))),"")</f>
        <v/>
      </c>
      <c r="E2043" s="2">
        <f>COUNTIFS(Detalhe_Registro!$D:$D,A2043,Detalhe_Registro!$E:$E,B2043,Detalhe_Registro!$M:$M,"SIM")</f>
        <v/>
      </c>
      <c r="F2043" s="2">
        <f>IFERROR(MAXIFS(Detalhe_Registro!$N:$N,Detalhe_Registro!$D:$D,A2043,Detalhe_Registro!$E:$E,B2043,Detalhe_Registro!$M:$M,"SIM"),0)</f>
        <v/>
      </c>
      <c r="G2043" s="2">
        <f>IFERROR(AVERAGEIFS(Detalhe_Registro!$N:$N,Detalhe_Registro!$D:$D,A2043,Detalhe_Registro!$E:$E,B2043,Detalhe_Registro!$M:$M,"SIM"),0)</f>
        <v/>
      </c>
      <c r="H2043" s="2">
        <f>SUMIFS(Detalhe_Registro!$F:$F,Detalhe_Registro!$D:$D,A2043,Detalhe_Registro!$E:$E,B2043,Detalhe_Registro!$M:$M,"SIM")</f>
        <v/>
      </c>
      <c r="I2043" s="2">
        <f>SUMIFS(Detalhe_Registro!$G:$G,Detalhe_Registro!$D:$D,A2043,Detalhe_Registro!$E:$E,B2043,Detalhe_Registro!$M:$M,"SIM")</f>
        <v/>
      </c>
      <c r="J2043" s="2">
        <f>IF(F2043&lt;Premissas!$B$8,"&lt; 1,00",IF(F2043&lt;Premissas!$B$9,"1,00 – 1,19",IF(F2043&lt;Premissas!$B$10,"1,20 – 1,39",IF(F2043&lt;Premissas!$B$11,"1,40 – 1,59",IF(F2043&lt;Premissas!$B$12,"1,60 – 1,99","≥ 2,00")))))</f>
        <v/>
      </c>
      <c r="K2043" s="5">
        <f>IF(F2043&lt;Premissas!$B$8,Premissas!$B$13,IF(F2043&lt;Premissas!$B$9,Premissas!$B$14,IF(F2043&lt;Premissas!$B$10,Premissas!$B$15,IF(F2043&lt;Premissas!$B$11,Premissas!$B$16,IF(F2043&lt;Premissas!$B$12,Premissas!$B$17,Premissas!$B$18)))))</f>
        <v/>
      </c>
      <c r="L2043" s="5">
        <f>K2043/Premissas!$B$4</f>
        <v/>
      </c>
      <c r="M2043" s="2">
        <f>IF(K2043=Premissas!$B$18,"SIM","NÃO")</f>
        <v/>
      </c>
    </row>
    <row r="2044">
      <c r="A2044" s="2" t="inlineStr">
        <is>
          <t>5650690</t>
        </is>
      </c>
      <c r="B2044" s="2" t="inlineStr">
        <is>
          <t>ANDRE LUIZ</t>
        </is>
      </c>
      <c r="C2044" s="2" t="n">
        <v>7801</v>
      </c>
      <c r="D2044" s="2">
        <f>IFERROR(TEXTJOIN(" | ",TRUE,UNIQUE(FILTER(Detalhe_Registro!$C:$C,(Detalhe_Registro!$D:$D=A2044)*(Detalhe_Registro!$E:$E=B2044)*(Detalhe_Registro!$M:$M="SIM")))),"")</f>
        <v/>
      </c>
      <c r="E2044" s="2">
        <f>COUNTIFS(Detalhe_Registro!$D:$D,A2044,Detalhe_Registro!$E:$E,B2044,Detalhe_Registro!$M:$M,"SIM")</f>
        <v/>
      </c>
      <c r="F2044" s="2">
        <f>IFERROR(MAXIFS(Detalhe_Registro!$N:$N,Detalhe_Registro!$D:$D,A2044,Detalhe_Registro!$E:$E,B2044,Detalhe_Registro!$M:$M,"SIM"),0)</f>
        <v/>
      </c>
      <c r="G2044" s="2">
        <f>IFERROR(AVERAGEIFS(Detalhe_Registro!$N:$N,Detalhe_Registro!$D:$D,A2044,Detalhe_Registro!$E:$E,B2044,Detalhe_Registro!$M:$M,"SIM"),0)</f>
        <v/>
      </c>
      <c r="H2044" s="2">
        <f>SUMIFS(Detalhe_Registro!$F:$F,Detalhe_Registro!$D:$D,A2044,Detalhe_Registro!$E:$E,B2044,Detalhe_Registro!$M:$M,"SIM")</f>
        <v/>
      </c>
      <c r="I2044" s="2">
        <f>SUMIFS(Detalhe_Registro!$G:$G,Detalhe_Registro!$D:$D,A2044,Detalhe_Registro!$E:$E,B2044,Detalhe_Registro!$M:$M,"SIM")</f>
        <v/>
      </c>
      <c r="J2044" s="2">
        <f>IF(F2044&lt;Premissas!$B$8,"&lt; 1,00",IF(F2044&lt;Premissas!$B$9,"1,00 – 1,19",IF(F2044&lt;Premissas!$B$10,"1,20 – 1,39",IF(F2044&lt;Premissas!$B$11,"1,40 – 1,59",IF(F2044&lt;Premissas!$B$12,"1,60 – 1,99","≥ 2,00")))))</f>
        <v/>
      </c>
      <c r="K2044" s="5">
        <f>IF(F2044&lt;Premissas!$B$8,Premissas!$B$13,IF(F2044&lt;Premissas!$B$9,Premissas!$B$14,IF(F2044&lt;Premissas!$B$10,Premissas!$B$15,IF(F2044&lt;Premissas!$B$11,Premissas!$B$16,IF(F2044&lt;Premissas!$B$12,Premissas!$B$17,Premissas!$B$18)))))</f>
        <v/>
      </c>
      <c r="L2044" s="5">
        <f>K2044/Premissas!$B$4</f>
        <v/>
      </c>
      <c r="M2044" s="2">
        <f>IF(K2044=Premissas!$B$18,"SIM","NÃO")</f>
        <v/>
      </c>
    </row>
    <row r="2045">
      <c r="A2045" s="2" t="n">
        <v>5452295</v>
      </c>
      <c r="B2045" s="2" t="inlineStr">
        <is>
          <t>ANDRE TORRES</t>
        </is>
      </c>
      <c r="C2045" s="2" t="n">
        <v>7801</v>
      </c>
      <c r="D2045" s="2">
        <f>IFERROR(TEXTJOIN(" | ",TRUE,UNIQUE(FILTER(Detalhe_Registro!$C:$C,(Detalhe_Registro!$D:$D=A2045)*(Detalhe_Registro!$E:$E=B2045)*(Detalhe_Registro!$M:$M="SIM")))),"")</f>
        <v/>
      </c>
      <c r="E2045" s="2">
        <f>COUNTIFS(Detalhe_Registro!$D:$D,A2045,Detalhe_Registro!$E:$E,B2045,Detalhe_Registro!$M:$M,"SIM")</f>
        <v/>
      </c>
      <c r="F2045" s="2">
        <f>IFERROR(MAXIFS(Detalhe_Registro!$N:$N,Detalhe_Registro!$D:$D,A2045,Detalhe_Registro!$E:$E,B2045,Detalhe_Registro!$M:$M,"SIM"),0)</f>
        <v/>
      </c>
      <c r="G2045" s="2">
        <f>IFERROR(AVERAGEIFS(Detalhe_Registro!$N:$N,Detalhe_Registro!$D:$D,A2045,Detalhe_Registro!$E:$E,B2045,Detalhe_Registro!$M:$M,"SIM"),0)</f>
        <v/>
      </c>
      <c r="H2045" s="2">
        <f>SUMIFS(Detalhe_Registro!$F:$F,Detalhe_Registro!$D:$D,A2045,Detalhe_Registro!$E:$E,B2045,Detalhe_Registro!$M:$M,"SIM")</f>
        <v/>
      </c>
      <c r="I2045" s="2">
        <f>SUMIFS(Detalhe_Registro!$G:$G,Detalhe_Registro!$D:$D,A2045,Detalhe_Registro!$E:$E,B2045,Detalhe_Registro!$M:$M,"SIM")</f>
        <v/>
      </c>
      <c r="J2045" s="2">
        <f>IF(F2045&lt;Premissas!$B$8,"&lt; 1,00",IF(F2045&lt;Premissas!$B$9,"1,00 – 1,19",IF(F2045&lt;Premissas!$B$10,"1,20 – 1,39",IF(F2045&lt;Premissas!$B$11,"1,40 – 1,59",IF(F2045&lt;Premissas!$B$12,"1,60 – 1,99","≥ 2,00")))))</f>
        <v/>
      </c>
      <c r="K2045" s="5">
        <f>IF(F2045&lt;Premissas!$B$8,Premissas!$B$13,IF(F2045&lt;Premissas!$B$9,Premissas!$B$14,IF(F2045&lt;Premissas!$B$10,Premissas!$B$15,IF(F2045&lt;Premissas!$B$11,Premissas!$B$16,IF(F2045&lt;Premissas!$B$12,Premissas!$B$17,Premissas!$B$18)))))</f>
        <v/>
      </c>
      <c r="L2045" s="5">
        <f>K2045/Premissas!$B$4</f>
        <v/>
      </c>
      <c r="M2045" s="2">
        <f>IF(K2045=Premissas!$B$18,"SIM","NÃO")</f>
        <v/>
      </c>
    </row>
    <row r="2046">
      <c r="A2046" s="2" t="inlineStr">
        <is>
          <t>5452295</t>
        </is>
      </c>
      <c r="B2046" s="2" t="inlineStr">
        <is>
          <t>ANDRE TORRES</t>
        </is>
      </c>
      <c r="C2046" s="2" t="n">
        <v>7801</v>
      </c>
      <c r="D2046" s="2">
        <f>IFERROR(TEXTJOIN(" | ",TRUE,UNIQUE(FILTER(Detalhe_Registro!$C:$C,(Detalhe_Registro!$D:$D=A2046)*(Detalhe_Registro!$E:$E=B2046)*(Detalhe_Registro!$M:$M="SIM")))),"")</f>
        <v/>
      </c>
      <c r="E2046" s="2">
        <f>COUNTIFS(Detalhe_Registro!$D:$D,A2046,Detalhe_Registro!$E:$E,B2046,Detalhe_Registro!$M:$M,"SIM")</f>
        <v/>
      </c>
      <c r="F2046" s="2">
        <f>IFERROR(MAXIFS(Detalhe_Registro!$N:$N,Detalhe_Registro!$D:$D,A2046,Detalhe_Registro!$E:$E,B2046,Detalhe_Registro!$M:$M,"SIM"),0)</f>
        <v/>
      </c>
      <c r="G2046" s="2">
        <f>IFERROR(AVERAGEIFS(Detalhe_Registro!$N:$N,Detalhe_Registro!$D:$D,A2046,Detalhe_Registro!$E:$E,B2046,Detalhe_Registro!$M:$M,"SIM"),0)</f>
        <v/>
      </c>
      <c r="H2046" s="2">
        <f>SUMIFS(Detalhe_Registro!$F:$F,Detalhe_Registro!$D:$D,A2046,Detalhe_Registro!$E:$E,B2046,Detalhe_Registro!$M:$M,"SIM")</f>
        <v/>
      </c>
      <c r="I2046" s="2">
        <f>SUMIFS(Detalhe_Registro!$G:$G,Detalhe_Registro!$D:$D,A2046,Detalhe_Registro!$E:$E,B2046,Detalhe_Registro!$M:$M,"SIM")</f>
        <v/>
      </c>
      <c r="J2046" s="2">
        <f>IF(F2046&lt;Premissas!$B$8,"&lt; 1,00",IF(F2046&lt;Premissas!$B$9,"1,00 – 1,19",IF(F2046&lt;Premissas!$B$10,"1,20 – 1,39",IF(F2046&lt;Premissas!$B$11,"1,40 – 1,59",IF(F2046&lt;Premissas!$B$12,"1,60 – 1,99","≥ 2,00")))))</f>
        <v/>
      </c>
      <c r="K2046" s="5">
        <f>IF(F2046&lt;Premissas!$B$8,Premissas!$B$13,IF(F2046&lt;Premissas!$B$9,Premissas!$B$14,IF(F2046&lt;Premissas!$B$10,Premissas!$B$15,IF(F2046&lt;Premissas!$B$11,Premissas!$B$16,IF(F2046&lt;Premissas!$B$12,Premissas!$B$17,Premissas!$B$18)))))</f>
        <v/>
      </c>
      <c r="L2046" s="5">
        <f>K2046/Premissas!$B$4</f>
        <v/>
      </c>
      <c r="M2046" s="2">
        <f>IF(K2046=Premissas!$B$18,"SIM","NÃO")</f>
        <v/>
      </c>
    </row>
    <row r="2047">
      <c r="A2047" s="2" t="inlineStr">
        <is>
          <t>4261062</t>
        </is>
      </c>
      <c r="B2047" s="2" t="inlineStr">
        <is>
          <t>ANTONIO BRUNO DOS SANTOS VIEIRA</t>
        </is>
      </c>
      <c r="C2047" s="2" t="n">
        <v>7801</v>
      </c>
      <c r="D2047" s="2">
        <f>IFERROR(TEXTJOIN(" | ",TRUE,UNIQUE(FILTER(Detalhe_Registro!$C:$C,(Detalhe_Registro!$D:$D=A2047)*(Detalhe_Registro!$E:$E=B2047)*(Detalhe_Registro!$M:$M="SIM")))),"")</f>
        <v/>
      </c>
      <c r="E2047" s="2">
        <f>COUNTIFS(Detalhe_Registro!$D:$D,A2047,Detalhe_Registro!$E:$E,B2047,Detalhe_Registro!$M:$M,"SIM")</f>
        <v/>
      </c>
      <c r="F2047" s="2">
        <f>IFERROR(MAXIFS(Detalhe_Registro!$N:$N,Detalhe_Registro!$D:$D,A2047,Detalhe_Registro!$E:$E,B2047,Detalhe_Registro!$M:$M,"SIM"),0)</f>
        <v/>
      </c>
      <c r="G2047" s="2">
        <f>IFERROR(AVERAGEIFS(Detalhe_Registro!$N:$N,Detalhe_Registro!$D:$D,A2047,Detalhe_Registro!$E:$E,B2047,Detalhe_Registro!$M:$M,"SIM"),0)</f>
        <v/>
      </c>
      <c r="H2047" s="2">
        <f>SUMIFS(Detalhe_Registro!$F:$F,Detalhe_Registro!$D:$D,A2047,Detalhe_Registro!$E:$E,B2047,Detalhe_Registro!$M:$M,"SIM")</f>
        <v/>
      </c>
      <c r="I2047" s="2">
        <f>SUMIFS(Detalhe_Registro!$G:$G,Detalhe_Registro!$D:$D,A2047,Detalhe_Registro!$E:$E,B2047,Detalhe_Registro!$M:$M,"SIM")</f>
        <v/>
      </c>
      <c r="J2047" s="2">
        <f>IF(F2047&lt;Premissas!$B$8,"&lt; 1,00",IF(F2047&lt;Premissas!$B$9,"1,00 – 1,19",IF(F2047&lt;Premissas!$B$10,"1,20 – 1,39",IF(F2047&lt;Premissas!$B$11,"1,40 – 1,59",IF(F2047&lt;Premissas!$B$12,"1,60 – 1,99","≥ 2,00")))))</f>
        <v/>
      </c>
      <c r="K2047" s="5">
        <f>IF(F2047&lt;Premissas!$B$8,Premissas!$B$13,IF(F2047&lt;Premissas!$B$9,Premissas!$B$14,IF(F2047&lt;Premissas!$B$10,Premissas!$B$15,IF(F2047&lt;Premissas!$B$11,Premissas!$B$16,IF(F2047&lt;Premissas!$B$12,Premissas!$B$17,Premissas!$B$18)))))</f>
        <v/>
      </c>
      <c r="L2047" s="5">
        <f>K2047/Premissas!$B$4</f>
        <v/>
      </c>
      <c r="M2047" s="2">
        <f>IF(K2047=Premissas!$B$18,"SIM","NÃO")</f>
        <v/>
      </c>
    </row>
    <row r="2048">
      <c r="A2048" s="2" t="n">
        <v>324132</v>
      </c>
      <c r="B2048" s="2" t="inlineStr">
        <is>
          <t>ARIEL SOUZA OLIVEIRA</t>
        </is>
      </c>
      <c r="C2048" s="2" t="n">
        <v>7801</v>
      </c>
      <c r="D2048" s="2">
        <f>IFERROR(TEXTJOIN(" | ",TRUE,UNIQUE(FILTER(Detalhe_Registro!$C:$C,(Detalhe_Registro!$D:$D=A2048)*(Detalhe_Registro!$E:$E=B2048)*(Detalhe_Registro!$M:$M="SIM")))),"")</f>
        <v/>
      </c>
      <c r="E2048" s="2">
        <f>COUNTIFS(Detalhe_Registro!$D:$D,A2048,Detalhe_Registro!$E:$E,B2048,Detalhe_Registro!$M:$M,"SIM")</f>
        <v/>
      </c>
      <c r="F2048" s="2">
        <f>IFERROR(MAXIFS(Detalhe_Registro!$N:$N,Detalhe_Registro!$D:$D,A2048,Detalhe_Registro!$E:$E,B2048,Detalhe_Registro!$M:$M,"SIM"),0)</f>
        <v/>
      </c>
      <c r="G2048" s="2">
        <f>IFERROR(AVERAGEIFS(Detalhe_Registro!$N:$N,Detalhe_Registro!$D:$D,A2048,Detalhe_Registro!$E:$E,B2048,Detalhe_Registro!$M:$M,"SIM"),0)</f>
        <v/>
      </c>
      <c r="H2048" s="2">
        <f>SUMIFS(Detalhe_Registro!$F:$F,Detalhe_Registro!$D:$D,A2048,Detalhe_Registro!$E:$E,B2048,Detalhe_Registro!$M:$M,"SIM")</f>
        <v/>
      </c>
      <c r="I2048" s="2">
        <f>SUMIFS(Detalhe_Registro!$G:$G,Detalhe_Registro!$D:$D,A2048,Detalhe_Registro!$E:$E,B2048,Detalhe_Registro!$M:$M,"SIM")</f>
        <v/>
      </c>
      <c r="J2048" s="2">
        <f>IF(F2048&lt;Premissas!$B$8,"&lt; 1,00",IF(F2048&lt;Premissas!$B$9,"1,00 – 1,19",IF(F2048&lt;Premissas!$B$10,"1,20 – 1,39",IF(F2048&lt;Premissas!$B$11,"1,40 – 1,59",IF(F2048&lt;Premissas!$B$12,"1,60 – 1,99","≥ 2,00")))))</f>
        <v/>
      </c>
      <c r="K2048" s="5">
        <f>IF(F2048&lt;Premissas!$B$8,Premissas!$B$13,IF(F2048&lt;Premissas!$B$9,Premissas!$B$14,IF(F2048&lt;Premissas!$B$10,Premissas!$B$15,IF(F2048&lt;Premissas!$B$11,Premissas!$B$16,IF(F2048&lt;Premissas!$B$12,Premissas!$B$17,Premissas!$B$18)))))</f>
        <v/>
      </c>
      <c r="L2048" s="5">
        <f>K2048/Premissas!$B$4</f>
        <v/>
      </c>
      <c r="M2048" s="2">
        <f>IF(K2048=Premissas!$B$18,"SIM","NÃO")</f>
        <v/>
      </c>
    </row>
    <row r="2049">
      <c r="A2049" s="2" t="inlineStr">
        <is>
          <t>324132</t>
        </is>
      </c>
      <c r="B2049" s="2" t="inlineStr">
        <is>
          <t>ARIEL SOUZA OLIVEIRA</t>
        </is>
      </c>
      <c r="C2049" s="2" t="n">
        <v>7801</v>
      </c>
      <c r="D2049" s="2">
        <f>IFERROR(TEXTJOIN(" | ",TRUE,UNIQUE(FILTER(Detalhe_Registro!$C:$C,(Detalhe_Registro!$D:$D=A2049)*(Detalhe_Registro!$E:$E=B2049)*(Detalhe_Registro!$M:$M="SIM")))),"")</f>
        <v/>
      </c>
      <c r="E2049" s="2">
        <f>COUNTIFS(Detalhe_Registro!$D:$D,A2049,Detalhe_Registro!$E:$E,B2049,Detalhe_Registro!$M:$M,"SIM")</f>
        <v/>
      </c>
      <c r="F2049" s="2">
        <f>IFERROR(MAXIFS(Detalhe_Registro!$N:$N,Detalhe_Registro!$D:$D,A2049,Detalhe_Registro!$E:$E,B2049,Detalhe_Registro!$M:$M,"SIM"),0)</f>
        <v/>
      </c>
      <c r="G2049" s="2">
        <f>IFERROR(AVERAGEIFS(Detalhe_Registro!$N:$N,Detalhe_Registro!$D:$D,A2049,Detalhe_Registro!$E:$E,B2049,Detalhe_Registro!$M:$M,"SIM"),0)</f>
        <v/>
      </c>
      <c r="H2049" s="2">
        <f>SUMIFS(Detalhe_Registro!$F:$F,Detalhe_Registro!$D:$D,A2049,Detalhe_Registro!$E:$E,B2049,Detalhe_Registro!$M:$M,"SIM")</f>
        <v/>
      </c>
      <c r="I2049" s="2">
        <f>SUMIFS(Detalhe_Registro!$G:$G,Detalhe_Registro!$D:$D,A2049,Detalhe_Registro!$E:$E,B2049,Detalhe_Registro!$M:$M,"SIM")</f>
        <v/>
      </c>
      <c r="J2049" s="2">
        <f>IF(F2049&lt;Premissas!$B$8,"&lt; 1,00",IF(F2049&lt;Premissas!$B$9,"1,00 – 1,19",IF(F2049&lt;Premissas!$B$10,"1,20 – 1,39",IF(F2049&lt;Premissas!$B$11,"1,40 – 1,59",IF(F2049&lt;Premissas!$B$12,"1,60 – 1,99","≥ 2,00")))))</f>
        <v/>
      </c>
      <c r="K2049" s="5">
        <f>IF(F2049&lt;Premissas!$B$8,Premissas!$B$13,IF(F2049&lt;Premissas!$B$9,Premissas!$B$14,IF(F2049&lt;Premissas!$B$10,Premissas!$B$15,IF(F2049&lt;Premissas!$B$11,Premissas!$B$16,IF(F2049&lt;Premissas!$B$12,Premissas!$B$17,Premissas!$B$18)))))</f>
        <v/>
      </c>
      <c r="L2049" s="5">
        <f>K2049/Premissas!$B$4</f>
        <v/>
      </c>
      <c r="M2049" s="2">
        <f>IF(K2049=Premissas!$B$18,"SIM","NÃO")</f>
        <v/>
      </c>
    </row>
    <row r="2050">
      <c r="A2050" s="2" t="n">
        <v>5609674</v>
      </c>
      <c r="B2050" s="2" t="inlineStr">
        <is>
          <t>AUGUSTO DE MORAES CELIO</t>
        </is>
      </c>
      <c r="C2050" s="2" t="n">
        <v>7801</v>
      </c>
      <c r="D2050" s="2">
        <f>IFERROR(TEXTJOIN(" | ",TRUE,UNIQUE(FILTER(Detalhe_Registro!$C:$C,(Detalhe_Registro!$D:$D=A2050)*(Detalhe_Registro!$E:$E=B2050)*(Detalhe_Registro!$M:$M="SIM")))),"")</f>
        <v/>
      </c>
      <c r="E2050" s="2">
        <f>COUNTIFS(Detalhe_Registro!$D:$D,A2050,Detalhe_Registro!$E:$E,B2050,Detalhe_Registro!$M:$M,"SIM")</f>
        <v/>
      </c>
      <c r="F2050" s="2">
        <f>IFERROR(MAXIFS(Detalhe_Registro!$N:$N,Detalhe_Registro!$D:$D,A2050,Detalhe_Registro!$E:$E,B2050,Detalhe_Registro!$M:$M,"SIM"),0)</f>
        <v/>
      </c>
      <c r="G2050" s="2">
        <f>IFERROR(AVERAGEIFS(Detalhe_Registro!$N:$N,Detalhe_Registro!$D:$D,A2050,Detalhe_Registro!$E:$E,B2050,Detalhe_Registro!$M:$M,"SIM"),0)</f>
        <v/>
      </c>
      <c r="H2050" s="2">
        <f>SUMIFS(Detalhe_Registro!$F:$F,Detalhe_Registro!$D:$D,A2050,Detalhe_Registro!$E:$E,B2050,Detalhe_Registro!$M:$M,"SIM")</f>
        <v/>
      </c>
      <c r="I2050" s="2">
        <f>SUMIFS(Detalhe_Registro!$G:$G,Detalhe_Registro!$D:$D,A2050,Detalhe_Registro!$E:$E,B2050,Detalhe_Registro!$M:$M,"SIM")</f>
        <v/>
      </c>
      <c r="J2050" s="2">
        <f>IF(F2050&lt;Premissas!$B$8,"&lt; 1,00",IF(F2050&lt;Premissas!$B$9,"1,00 – 1,19",IF(F2050&lt;Premissas!$B$10,"1,20 – 1,39",IF(F2050&lt;Premissas!$B$11,"1,40 – 1,59",IF(F2050&lt;Premissas!$B$12,"1,60 – 1,99","≥ 2,00")))))</f>
        <v/>
      </c>
      <c r="K2050" s="5">
        <f>IF(F2050&lt;Premissas!$B$8,Premissas!$B$13,IF(F2050&lt;Premissas!$B$9,Premissas!$B$14,IF(F2050&lt;Premissas!$B$10,Premissas!$B$15,IF(F2050&lt;Premissas!$B$11,Premissas!$B$16,IF(F2050&lt;Premissas!$B$12,Premissas!$B$17,Premissas!$B$18)))))</f>
        <v/>
      </c>
      <c r="L2050" s="5">
        <f>K2050/Premissas!$B$4</f>
        <v/>
      </c>
      <c r="M2050" s="2">
        <f>IF(K2050=Premissas!$B$18,"SIM","NÃO")</f>
        <v/>
      </c>
    </row>
    <row r="2051">
      <c r="A2051" s="2" t="inlineStr">
        <is>
          <t>5609674</t>
        </is>
      </c>
      <c r="B2051" s="2" t="inlineStr">
        <is>
          <t>AUGUSTO DE MORAES CELIO</t>
        </is>
      </c>
      <c r="C2051" s="2" t="n">
        <v>7801</v>
      </c>
      <c r="D2051" s="2">
        <f>IFERROR(TEXTJOIN(" | ",TRUE,UNIQUE(FILTER(Detalhe_Registro!$C:$C,(Detalhe_Registro!$D:$D=A2051)*(Detalhe_Registro!$E:$E=B2051)*(Detalhe_Registro!$M:$M="SIM")))),"")</f>
        <v/>
      </c>
      <c r="E2051" s="2">
        <f>COUNTIFS(Detalhe_Registro!$D:$D,A2051,Detalhe_Registro!$E:$E,B2051,Detalhe_Registro!$M:$M,"SIM")</f>
        <v/>
      </c>
      <c r="F2051" s="2">
        <f>IFERROR(MAXIFS(Detalhe_Registro!$N:$N,Detalhe_Registro!$D:$D,A2051,Detalhe_Registro!$E:$E,B2051,Detalhe_Registro!$M:$M,"SIM"),0)</f>
        <v/>
      </c>
      <c r="G2051" s="2">
        <f>IFERROR(AVERAGEIFS(Detalhe_Registro!$N:$N,Detalhe_Registro!$D:$D,A2051,Detalhe_Registro!$E:$E,B2051,Detalhe_Registro!$M:$M,"SIM"),0)</f>
        <v/>
      </c>
      <c r="H2051" s="2">
        <f>SUMIFS(Detalhe_Registro!$F:$F,Detalhe_Registro!$D:$D,A2051,Detalhe_Registro!$E:$E,B2051,Detalhe_Registro!$M:$M,"SIM")</f>
        <v/>
      </c>
      <c r="I2051" s="2">
        <f>SUMIFS(Detalhe_Registro!$G:$G,Detalhe_Registro!$D:$D,A2051,Detalhe_Registro!$E:$E,B2051,Detalhe_Registro!$M:$M,"SIM")</f>
        <v/>
      </c>
      <c r="J2051" s="2">
        <f>IF(F2051&lt;Premissas!$B$8,"&lt; 1,00",IF(F2051&lt;Premissas!$B$9,"1,00 – 1,19",IF(F2051&lt;Premissas!$B$10,"1,20 – 1,39",IF(F2051&lt;Premissas!$B$11,"1,40 – 1,59",IF(F2051&lt;Premissas!$B$12,"1,60 – 1,99","≥ 2,00")))))</f>
        <v/>
      </c>
      <c r="K2051" s="5">
        <f>IF(F2051&lt;Premissas!$B$8,Premissas!$B$13,IF(F2051&lt;Premissas!$B$9,Premissas!$B$14,IF(F2051&lt;Premissas!$B$10,Premissas!$B$15,IF(F2051&lt;Premissas!$B$11,Premissas!$B$16,IF(F2051&lt;Premissas!$B$12,Premissas!$B$17,Premissas!$B$18)))))</f>
        <v/>
      </c>
      <c r="L2051" s="5">
        <f>K2051/Premissas!$B$4</f>
        <v/>
      </c>
      <c r="M2051" s="2">
        <f>IF(K2051=Premissas!$B$18,"SIM","NÃO")</f>
        <v/>
      </c>
    </row>
    <row r="2052">
      <c r="A2052" s="2" t="n">
        <v>5996082</v>
      </c>
      <c r="B2052" s="2" t="inlineStr">
        <is>
          <t>Abuchukwu Stanley Anyanwu</t>
        </is>
      </c>
      <c r="C2052" s="2" t="n">
        <v>7801</v>
      </c>
      <c r="D2052" s="2">
        <f>IFERROR(TEXTJOIN(" | ",TRUE,UNIQUE(FILTER(Detalhe_Registro!$C:$C,(Detalhe_Registro!$D:$D=A2052)*(Detalhe_Registro!$E:$E=B2052)*(Detalhe_Registro!$M:$M="SIM")))),"")</f>
        <v/>
      </c>
      <c r="E2052" s="2">
        <f>COUNTIFS(Detalhe_Registro!$D:$D,A2052,Detalhe_Registro!$E:$E,B2052,Detalhe_Registro!$M:$M,"SIM")</f>
        <v/>
      </c>
      <c r="F2052" s="2">
        <f>IFERROR(MAXIFS(Detalhe_Registro!$N:$N,Detalhe_Registro!$D:$D,A2052,Detalhe_Registro!$E:$E,B2052,Detalhe_Registro!$M:$M,"SIM"),0)</f>
        <v/>
      </c>
      <c r="G2052" s="2">
        <f>IFERROR(AVERAGEIFS(Detalhe_Registro!$N:$N,Detalhe_Registro!$D:$D,A2052,Detalhe_Registro!$E:$E,B2052,Detalhe_Registro!$M:$M,"SIM"),0)</f>
        <v/>
      </c>
      <c r="H2052" s="2">
        <f>SUMIFS(Detalhe_Registro!$F:$F,Detalhe_Registro!$D:$D,A2052,Detalhe_Registro!$E:$E,B2052,Detalhe_Registro!$M:$M,"SIM")</f>
        <v/>
      </c>
      <c r="I2052" s="2">
        <f>SUMIFS(Detalhe_Registro!$G:$G,Detalhe_Registro!$D:$D,A2052,Detalhe_Registro!$E:$E,B2052,Detalhe_Registro!$M:$M,"SIM")</f>
        <v/>
      </c>
      <c r="J2052" s="2">
        <f>IF(F2052&lt;Premissas!$B$8,"&lt; 1,00",IF(F2052&lt;Premissas!$B$9,"1,00 – 1,19",IF(F2052&lt;Premissas!$B$10,"1,20 – 1,39",IF(F2052&lt;Premissas!$B$11,"1,40 – 1,59",IF(F2052&lt;Premissas!$B$12,"1,60 – 1,99","≥ 2,00")))))</f>
        <v/>
      </c>
      <c r="K2052" s="5">
        <f>IF(F2052&lt;Premissas!$B$8,Premissas!$B$13,IF(F2052&lt;Premissas!$B$9,Premissas!$B$14,IF(F2052&lt;Premissas!$B$10,Premissas!$B$15,IF(F2052&lt;Premissas!$B$11,Premissas!$B$16,IF(F2052&lt;Premissas!$B$12,Premissas!$B$17,Premissas!$B$18)))))</f>
        <v/>
      </c>
      <c r="L2052" s="5">
        <f>K2052/Premissas!$B$4</f>
        <v/>
      </c>
      <c r="M2052" s="2">
        <f>IF(K2052=Premissas!$B$18,"SIM","NÃO")</f>
        <v/>
      </c>
    </row>
    <row r="2053">
      <c r="A2053" s="2" t="inlineStr">
        <is>
          <t>6027636</t>
        </is>
      </c>
      <c r="B2053" s="2" t="inlineStr">
        <is>
          <t>Adalicio De Jesus Santos</t>
        </is>
      </c>
      <c r="C2053" s="2" t="n">
        <v>7801</v>
      </c>
      <c r="D2053" s="2">
        <f>IFERROR(TEXTJOIN(" | ",TRUE,UNIQUE(FILTER(Detalhe_Registro!$C:$C,(Detalhe_Registro!$D:$D=A2053)*(Detalhe_Registro!$E:$E=B2053)*(Detalhe_Registro!$M:$M="SIM")))),"")</f>
        <v/>
      </c>
      <c r="E2053" s="2">
        <f>COUNTIFS(Detalhe_Registro!$D:$D,A2053,Detalhe_Registro!$E:$E,B2053,Detalhe_Registro!$M:$M,"SIM")</f>
        <v/>
      </c>
      <c r="F2053" s="2">
        <f>IFERROR(MAXIFS(Detalhe_Registro!$N:$N,Detalhe_Registro!$D:$D,A2053,Detalhe_Registro!$E:$E,B2053,Detalhe_Registro!$M:$M,"SIM"),0)</f>
        <v/>
      </c>
      <c r="G2053" s="2">
        <f>IFERROR(AVERAGEIFS(Detalhe_Registro!$N:$N,Detalhe_Registro!$D:$D,A2053,Detalhe_Registro!$E:$E,B2053,Detalhe_Registro!$M:$M,"SIM"),0)</f>
        <v/>
      </c>
      <c r="H2053" s="2">
        <f>SUMIFS(Detalhe_Registro!$F:$F,Detalhe_Registro!$D:$D,A2053,Detalhe_Registro!$E:$E,B2053,Detalhe_Registro!$M:$M,"SIM")</f>
        <v/>
      </c>
      <c r="I2053" s="2">
        <f>SUMIFS(Detalhe_Registro!$G:$G,Detalhe_Registro!$D:$D,A2053,Detalhe_Registro!$E:$E,B2053,Detalhe_Registro!$M:$M,"SIM")</f>
        <v/>
      </c>
      <c r="J2053" s="2">
        <f>IF(F2053&lt;Premissas!$B$8,"&lt; 1,00",IF(F2053&lt;Premissas!$B$9,"1,00 – 1,19",IF(F2053&lt;Premissas!$B$10,"1,20 – 1,39",IF(F2053&lt;Premissas!$B$11,"1,40 – 1,59",IF(F2053&lt;Premissas!$B$12,"1,60 – 1,99","≥ 2,00")))))</f>
        <v/>
      </c>
      <c r="K2053" s="5">
        <f>IF(F2053&lt;Premissas!$B$8,Premissas!$B$13,IF(F2053&lt;Premissas!$B$9,Premissas!$B$14,IF(F2053&lt;Premissas!$B$10,Premissas!$B$15,IF(F2053&lt;Premissas!$B$11,Premissas!$B$16,IF(F2053&lt;Premissas!$B$12,Premissas!$B$17,Premissas!$B$18)))))</f>
        <v/>
      </c>
      <c r="L2053" s="5">
        <f>K2053/Premissas!$B$4</f>
        <v/>
      </c>
      <c r="M2053" s="2">
        <f>IF(K2053=Premissas!$B$18,"SIM","NÃO")</f>
        <v/>
      </c>
    </row>
    <row r="2054">
      <c r="A2054" s="2" t="n">
        <v>440094</v>
      </c>
      <c r="B2054" s="2" t="inlineStr">
        <is>
          <t>Adao De Jesus Rodrigues Da Silva</t>
        </is>
      </c>
      <c r="C2054" s="2" t="n">
        <v>7801</v>
      </c>
      <c r="D2054" s="2">
        <f>IFERROR(TEXTJOIN(" | ",TRUE,UNIQUE(FILTER(Detalhe_Registro!$C:$C,(Detalhe_Registro!$D:$D=A2054)*(Detalhe_Registro!$E:$E=B2054)*(Detalhe_Registro!$M:$M="SIM")))),"")</f>
        <v/>
      </c>
      <c r="E2054" s="2">
        <f>COUNTIFS(Detalhe_Registro!$D:$D,A2054,Detalhe_Registro!$E:$E,B2054,Detalhe_Registro!$M:$M,"SIM")</f>
        <v/>
      </c>
      <c r="F2054" s="2">
        <f>IFERROR(MAXIFS(Detalhe_Registro!$N:$N,Detalhe_Registro!$D:$D,A2054,Detalhe_Registro!$E:$E,B2054,Detalhe_Registro!$M:$M,"SIM"),0)</f>
        <v/>
      </c>
      <c r="G2054" s="2">
        <f>IFERROR(AVERAGEIFS(Detalhe_Registro!$N:$N,Detalhe_Registro!$D:$D,A2054,Detalhe_Registro!$E:$E,B2054,Detalhe_Registro!$M:$M,"SIM"),0)</f>
        <v/>
      </c>
      <c r="H2054" s="2">
        <f>SUMIFS(Detalhe_Registro!$F:$F,Detalhe_Registro!$D:$D,A2054,Detalhe_Registro!$E:$E,B2054,Detalhe_Registro!$M:$M,"SIM")</f>
        <v/>
      </c>
      <c r="I2054" s="2">
        <f>SUMIFS(Detalhe_Registro!$G:$G,Detalhe_Registro!$D:$D,A2054,Detalhe_Registro!$E:$E,B2054,Detalhe_Registro!$M:$M,"SIM")</f>
        <v/>
      </c>
      <c r="J2054" s="2">
        <f>IF(F2054&lt;Premissas!$B$8,"&lt; 1,00",IF(F2054&lt;Premissas!$B$9,"1,00 – 1,19",IF(F2054&lt;Premissas!$B$10,"1,20 – 1,39",IF(F2054&lt;Premissas!$B$11,"1,40 – 1,59",IF(F2054&lt;Premissas!$B$12,"1,60 – 1,99","≥ 2,00")))))</f>
        <v/>
      </c>
      <c r="K2054" s="5">
        <f>IF(F2054&lt;Premissas!$B$8,Premissas!$B$13,IF(F2054&lt;Premissas!$B$9,Premissas!$B$14,IF(F2054&lt;Premissas!$B$10,Premissas!$B$15,IF(F2054&lt;Premissas!$B$11,Premissas!$B$16,IF(F2054&lt;Premissas!$B$12,Premissas!$B$17,Premissas!$B$18)))))</f>
        <v/>
      </c>
      <c r="L2054" s="5">
        <f>K2054/Premissas!$B$4</f>
        <v/>
      </c>
      <c r="M2054" s="2">
        <f>IF(K2054=Premissas!$B$18,"SIM","NÃO")</f>
        <v/>
      </c>
    </row>
    <row r="2055">
      <c r="A2055" s="2" t="inlineStr">
        <is>
          <t>440094</t>
        </is>
      </c>
      <c r="B2055" s="2" t="inlineStr">
        <is>
          <t>Adao De Jesus Rodrigues Da Silva</t>
        </is>
      </c>
      <c r="C2055" s="2" t="n">
        <v>7801</v>
      </c>
      <c r="D2055" s="2">
        <f>IFERROR(TEXTJOIN(" | ",TRUE,UNIQUE(FILTER(Detalhe_Registro!$C:$C,(Detalhe_Registro!$D:$D=A2055)*(Detalhe_Registro!$E:$E=B2055)*(Detalhe_Registro!$M:$M="SIM")))),"")</f>
        <v/>
      </c>
      <c r="E2055" s="2">
        <f>COUNTIFS(Detalhe_Registro!$D:$D,A2055,Detalhe_Registro!$E:$E,B2055,Detalhe_Registro!$M:$M,"SIM")</f>
        <v/>
      </c>
      <c r="F2055" s="2">
        <f>IFERROR(MAXIFS(Detalhe_Registro!$N:$N,Detalhe_Registro!$D:$D,A2055,Detalhe_Registro!$E:$E,B2055,Detalhe_Registro!$M:$M,"SIM"),0)</f>
        <v/>
      </c>
      <c r="G2055" s="2">
        <f>IFERROR(AVERAGEIFS(Detalhe_Registro!$N:$N,Detalhe_Registro!$D:$D,A2055,Detalhe_Registro!$E:$E,B2055,Detalhe_Registro!$M:$M,"SIM"),0)</f>
        <v/>
      </c>
      <c r="H2055" s="2">
        <f>SUMIFS(Detalhe_Registro!$F:$F,Detalhe_Registro!$D:$D,A2055,Detalhe_Registro!$E:$E,B2055,Detalhe_Registro!$M:$M,"SIM")</f>
        <v/>
      </c>
      <c r="I2055" s="2">
        <f>SUMIFS(Detalhe_Registro!$G:$G,Detalhe_Registro!$D:$D,A2055,Detalhe_Registro!$E:$E,B2055,Detalhe_Registro!$M:$M,"SIM")</f>
        <v/>
      </c>
      <c r="J2055" s="2">
        <f>IF(F2055&lt;Premissas!$B$8,"&lt; 1,00",IF(F2055&lt;Premissas!$B$9,"1,00 – 1,19",IF(F2055&lt;Premissas!$B$10,"1,20 – 1,39",IF(F2055&lt;Premissas!$B$11,"1,40 – 1,59",IF(F2055&lt;Premissas!$B$12,"1,60 – 1,99","≥ 2,00")))))</f>
        <v/>
      </c>
      <c r="K2055" s="5">
        <f>IF(F2055&lt;Premissas!$B$8,Premissas!$B$13,IF(F2055&lt;Premissas!$B$9,Premissas!$B$14,IF(F2055&lt;Premissas!$B$10,Premissas!$B$15,IF(F2055&lt;Premissas!$B$11,Premissas!$B$16,IF(F2055&lt;Premissas!$B$12,Premissas!$B$17,Premissas!$B$18)))))</f>
        <v/>
      </c>
      <c r="L2055" s="5">
        <f>K2055/Premissas!$B$4</f>
        <v/>
      </c>
      <c r="M2055" s="2">
        <f>IF(K2055=Premissas!$B$18,"SIM","NÃO")</f>
        <v/>
      </c>
    </row>
    <row r="2056">
      <c r="A2056" s="2" t="n">
        <v>86952</v>
      </c>
      <c r="B2056" s="2" t="inlineStr">
        <is>
          <t>Aderso Amando Agra</t>
        </is>
      </c>
      <c r="C2056" s="2" t="n">
        <v>7801</v>
      </c>
      <c r="D2056" s="2">
        <f>IFERROR(TEXTJOIN(" | ",TRUE,UNIQUE(FILTER(Detalhe_Registro!$C:$C,(Detalhe_Registro!$D:$D=A2056)*(Detalhe_Registro!$E:$E=B2056)*(Detalhe_Registro!$M:$M="SIM")))),"")</f>
        <v/>
      </c>
      <c r="E2056" s="2">
        <f>COUNTIFS(Detalhe_Registro!$D:$D,A2056,Detalhe_Registro!$E:$E,B2056,Detalhe_Registro!$M:$M,"SIM")</f>
        <v/>
      </c>
      <c r="F2056" s="2">
        <f>IFERROR(MAXIFS(Detalhe_Registro!$N:$N,Detalhe_Registro!$D:$D,A2056,Detalhe_Registro!$E:$E,B2056,Detalhe_Registro!$M:$M,"SIM"),0)</f>
        <v/>
      </c>
      <c r="G2056" s="2">
        <f>IFERROR(AVERAGEIFS(Detalhe_Registro!$N:$N,Detalhe_Registro!$D:$D,A2056,Detalhe_Registro!$E:$E,B2056,Detalhe_Registro!$M:$M,"SIM"),0)</f>
        <v/>
      </c>
      <c r="H2056" s="2">
        <f>SUMIFS(Detalhe_Registro!$F:$F,Detalhe_Registro!$D:$D,A2056,Detalhe_Registro!$E:$E,B2056,Detalhe_Registro!$M:$M,"SIM")</f>
        <v/>
      </c>
      <c r="I2056" s="2">
        <f>SUMIFS(Detalhe_Registro!$G:$G,Detalhe_Registro!$D:$D,A2056,Detalhe_Registro!$E:$E,B2056,Detalhe_Registro!$M:$M,"SIM")</f>
        <v/>
      </c>
      <c r="J2056" s="2">
        <f>IF(F2056&lt;Premissas!$B$8,"&lt; 1,00",IF(F2056&lt;Premissas!$B$9,"1,00 – 1,19",IF(F2056&lt;Premissas!$B$10,"1,20 – 1,39",IF(F2056&lt;Premissas!$B$11,"1,40 – 1,59",IF(F2056&lt;Premissas!$B$12,"1,60 – 1,99","≥ 2,00")))))</f>
        <v/>
      </c>
      <c r="K2056" s="5">
        <f>IF(F2056&lt;Premissas!$B$8,Premissas!$B$13,IF(F2056&lt;Premissas!$B$9,Premissas!$B$14,IF(F2056&lt;Premissas!$B$10,Premissas!$B$15,IF(F2056&lt;Premissas!$B$11,Premissas!$B$16,IF(F2056&lt;Premissas!$B$12,Premissas!$B$17,Premissas!$B$18)))))</f>
        <v/>
      </c>
      <c r="L2056" s="5">
        <f>K2056/Premissas!$B$4</f>
        <v/>
      </c>
      <c r="M2056" s="2">
        <f>IF(K2056=Premissas!$B$18,"SIM","NÃO")</f>
        <v/>
      </c>
    </row>
    <row r="2057">
      <c r="A2057" s="2" t="inlineStr">
        <is>
          <t>86952</t>
        </is>
      </c>
      <c r="B2057" s="2" t="inlineStr">
        <is>
          <t>Aderso Amando Agra</t>
        </is>
      </c>
      <c r="C2057" s="2" t="n">
        <v>7801</v>
      </c>
      <c r="D2057" s="2">
        <f>IFERROR(TEXTJOIN(" | ",TRUE,UNIQUE(FILTER(Detalhe_Registro!$C:$C,(Detalhe_Registro!$D:$D=A2057)*(Detalhe_Registro!$E:$E=B2057)*(Detalhe_Registro!$M:$M="SIM")))),"")</f>
        <v/>
      </c>
      <c r="E2057" s="2">
        <f>COUNTIFS(Detalhe_Registro!$D:$D,A2057,Detalhe_Registro!$E:$E,B2057,Detalhe_Registro!$M:$M,"SIM")</f>
        <v/>
      </c>
      <c r="F2057" s="2">
        <f>IFERROR(MAXIFS(Detalhe_Registro!$N:$N,Detalhe_Registro!$D:$D,A2057,Detalhe_Registro!$E:$E,B2057,Detalhe_Registro!$M:$M,"SIM"),0)</f>
        <v/>
      </c>
      <c r="G2057" s="2">
        <f>IFERROR(AVERAGEIFS(Detalhe_Registro!$N:$N,Detalhe_Registro!$D:$D,A2057,Detalhe_Registro!$E:$E,B2057,Detalhe_Registro!$M:$M,"SIM"),0)</f>
        <v/>
      </c>
      <c r="H2057" s="2">
        <f>SUMIFS(Detalhe_Registro!$F:$F,Detalhe_Registro!$D:$D,A2057,Detalhe_Registro!$E:$E,B2057,Detalhe_Registro!$M:$M,"SIM")</f>
        <v/>
      </c>
      <c r="I2057" s="2">
        <f>SUMIFS(Detalhe_Registro!$G:$G,Detalhe_Registro!$D:$D,A2057,Detalhe_Registro!$E:$E,B2057,Detalhe_Registro!$M:$M,"SIM")</f>
        <v/>
      </c>
      <c r="J2057" s="2">
        <f>IF(F2057&lt;Premissas!$B$8,"&lt; 1,00",IF(F2057&lt;Premissas!$B$9,"1,00 – 1,19",IF(F2057&lt;Premissas!$B$10,"1,20 – 1,39",IF(F2057&lt;Premissas!$B$11,"1,40 – 1,59",IF(F2057&lt;Premissas!$B$12,"1,60 – 1,99","≥ 2,00")))))</f>
        <v/>
      </c>
      <c r="K2057" s="5">
        <f>IF(F2057&lt;Premissas!$B$8,Premissas!$B$13,IF(F2057&lt;Premissas!$B$9,Premissas!$B$14,IF(F2057&lt;Premissas!$B$10,Premissas!$B$15,IF(F2057&lt;Premissas!$B$11,Premissas!$B$16,IF(F2057&lt;Premissas!$B$12,Premissas!$B$17,Premissas!$B$18)))))</f>
        <v/>
      </c>
      <c r="L2057" s="5">
        <f>K2057/Premissas!$B$4</f>
        <v/>
      </c>
      <c r="M2057" s="2">
        <f>IF(K2057=Premissas!$B$18,"SIM","NÃO")</f>
        <v/>
      </c>
    </row>
    <row r="2058">
      <c r="A2058" s="2" t="inlineStr">
        <is>
          <t>5945704</t>
        </is>
      </c>
      <c r="B2058" s="2" t="inlineStr">
        <is>
          <t>Ailton De Oliveira Amaral</t>
        </is>
      </c>
      <c r="C2058" s="2" t="n">
        <v>7801</v>
      </c>
      <c r="D2058" s="2">
        <f>IFERROR(TEXTJOIN(" | ",TRUE,UNIQUE(FILTER(Detalhe_Registro!$C:$C,(Detalhe_Registro!$D:$D=A2058)*(Detalhe_Registro!$E:$E=B2058)*(Detalhe_Registro!$M:$M="SIM")))),"")</f>
        <v/>
      </c>
      <c r="E2058" s="2">
        <f>COUNTIFS(Detalhe_Registro!$D:$D,A2058,Detalhe_Registro!$E:$E,B2058,Detalhe_Registro!$M:$M,"SIM")</f>
        <v/>
      </c>
      <c r="F2058" s="2">
        <f>IFERROR(MAXIFS(Detalhe_Registro!$N:$N,Detalhe_Registro!$D:$D,A2058,Detalhe_Registro!$E:$E,B2058,Detalhe_Registro!$M:$M,"SIM"),0)</f>
        <v/>
      </c>
      <c r="G2058" s="2">
        <f>IFERROR(AVERAGEIFS(Detalhe_Registro!$N:$N,Detalhe_Registro!$D:$D,A2058,Detalhe_Registro!$E:$E,B2058,Detalhe_Registro!$M:$M,"SIM"),0)</f>
        <v/>
      </c>
      <c r="H2058" s="2">
        <f>SUMIFS(Detalhe_Registro!$F:$F,Detalhe_Registro!$D:$D,A2058,Detalhe_Registro!$E:$E,B2058,Detalhe_Registro!$M:$M,"SIM")</f>
        <v/>
      </c>
      <c r="I2058" s="2">
        <f>SUMIFS(Detalhe_Registro!$G:$G,Detalhe_Registro!$D:$D,A2058,Detalhe_Registro!$E:$E,B2058,Detalhe_Registro!$M:$M,"SIM")</f>
        <v/>
      </c>
      <c r="J2058" s="2">
        <f>IF(F2058&lt;Premissas!$B$8,"&lt; 1,00",IF(F2058&lt;Premissas!$B$9,"1,00 – 1,19",IF(F2058&lt;Premissas!$B$10,"1,20 – 1,39",IF(F2058&lt;Premissas!$B$11,"1,40 – 1,59",IF(F2058&lt;Premissas!$B$12,"1,60 – 1,99","≥ 2,00")))))</f>
        <v/>
      </c>
      <c r="K2058" s="5">
        <f>IF(F2058&lt;Premissas!$B$8,Premissas!$B$13,IF(F2058&lt;Premissas!$B$9,Premissas!$B$14,IF(F2058&lt;Premissas!$B$10,Premissas!$B$15,IF(F2058&lt;Premissas!$B$11,Premissas!$B$16,IF(F2058&lt;Premissas!$B$12,Premissas!$B$17,Premissas!$B$18)))))</f>
        <v/>
      </c>
      <c r="L2058" s="5">
        <f>K2058/Premissas!$B$4</f>
        <v/>
      </c>
      <c r="M2058" s="2">
        <f>IF(K2058=Premissas!$B$18,"SIM","NÃO")</f>
        <v/>
      </c>
    </row>
    <row r="2059">
      <c r="A2059" s="2" t="n">
        <v>5731801</v>
      </c>
      <c r="B2059" s="2" t="inlineStr">
        <is>
          <t>Akila Tabita Goncalves Cordeiro</t>
        </is>
      </c>
      <c r="C2059" s="2" t="n">
        <v>7801</v>
      </c>
      <c r="D2059" s="2">
        <f>IFERROR(TEXTJOIN(" | ",TRUE,UNIQUE(FILTER(Detalhe_Registro!$C:$C,(Detalhe_Registro!$D:$D=A2059)*(Detalhe_Registro!$E:$E=B2059)*(Detalhe_Registro!$M:$M="SIM")))),"")</f>
        <v/>
      </c>
      <c r="E2059" s="2">
        <f>COUNTIFS(Detalhe_Registro!$D:$D,A2059,Detalhe_Registro!$E:$E,B2059,Detalhe_Registro!$M:$M,"SIM")</f>
        <v/>
      </c>
      <c r="F2059" s="2">
        <f>IFERROR(MAXIFS(Detalhe_Registro!$N:$N,Detalhe_Registro!$D:$D,A2059,Detalhe_Registro!$E:$E,B2059,Detalhe_Registro!$M:$M,"SIM"),0)</f>
        <v/>
      </c>
      <c r="G2059" s="2">
        <f>IFERROR(AVERAGEIFS(Detalhe_Registro!$N:$N,Detalhe_Registro!$D:$D,A2059,Detalhe_Registro!$E:$E,B2059,Detalhe_Registro!$M:$M,"SIM"),0)</f>
        <v/>
      </c>
      <c r="H2059" s="2">
        <f>SUMIFS(Detalhe_Registro!$F:$F,Detalhe_Registro!$D:$D,A2059,Detalhe_Registro!$E:$E,B2059,Detalhe_Registro!$M:$M,"SIM")</f>
        <v/>
      </c>
      <c r="I2059" s="2">
        <f>SUMIFS(Detalhe_Registro!$G:$G,Detalhe_Registro!$D:$D,A2059,Detalhe_Registro!$E:$E,B2059,Detalhe_Registro!$M:$M,"SIM")</f>
        <v/>
      </c>
      <c r="J2059" s="2">
        <f>IF(F2059&lt;Premissas!$B$8,"&lt; 1,00",IF(F2059&lt;Premissas!$B$9,"1,00 – 1,19",IF(F2059&lt;Premissas!$B$10,"1,20 – 1,39",IF(F2059&lt;Premissas!$B$11,"1,40 – 1,59",IF(F2059&lt;Premissas!$B$12,"1,60 – 1,99","≥ 2,00")))))</f>
        <v/>
      </c>
      <c r="K2059" s="5">
        <f>IF(F2059&lt;Premissas!$B$8,Premissas!$B$13,IF(F2059&lt;Premissas!$B$9,Premissas!$B$14,IF(F2059&lt;Premissas!$B$10,Premissas!$B$15,IF(F2059&lt;Premissas!$B$11,Premissas!$B$16,IF(F2059&lt;Premissas!$B$12,Premissas!$B$17,Premissas!$B$18)))))</f>
        <v/>
      </c>
      <c r="L2059" s="5">
        <f>K2059/Premissas!$B$4</f>
        <v/>
      </c>
      <c r="M2059" s="2">
        <f>IF(K2059=Premissas!$B$18,"SIM","NÃO")</f>
        <v/>
      </c>
    </row>
    <row r="2060">
      <c r="A2060" s="2" t="inlineStr">
        <is>
          <t>5731801</t>
        </is>
      </c>
      <c r="B2060" s="2" t="inlineStr">
        <is>
          <t>Akila Tabita Goncalves Cordeiro</t>
        </is>
      </c>
      <c r="C2060" s="2" t="n">
        <v>7801</v>
      </c>
      <c r="D2060" s="2">
        <f>IFERROR(TEXTJOIN(" | ",TRUE,UNIQUE(FILTER(Detalhe_Registro!$C:$C,(Detalhe_Registro!$D:$D=A2060)*(Detalhe_Registro!$E:$E=B2060)*(Detalhe_Registro!$M:$M="SIM")))),"")</f>
        <v/>
      </c>
      <c r="E2060" s="2">
        <f>COUNTIFS(Detalhe_Registro!$D:$D,A2060,Detalhe_Registro!$E:$E,B2060,Detalhe_Registro!$M:$M,"SIM")</f>
        <v/>
      </c>
      <c r="F2060" s="2">
        <f>IFERROR(MAXIFS(Detalhe_Registro!$N:$N,Detalhe_Registro!$D:$D,A2060,Detalhe_Registro!$E:$E,B2060,Detalhe_Registro!$M:$M,"SIM"),0)</f>
        <v/>
      </c>
      <c r="G2060" s="2">
        <f>IFERROR(AVERAGEIFS(Detalhe_Registro!$N:$N,Detalhe_Registro!$D:$D,A2060,Detalhe_Registro!$E:$E,B2060,Detalhe_Registro!$M:$M,"SIM"),0)</f>
        <v/>
      </c>
      <c r="H2060" s="2">
        <f>SUMIFS(Detalhe_Registro!$F:$F,Detalhe_Registro!$D:$D,A2060,Detalhe_Registro!$E:$E,B2060,Detalhe_Registro!$M:$M,"SIM")</f>
        <v/>
      </c>
      <c r="I2060" s="2">
        <f>SUMIFS(Detalhe_Registro!$G:$G,Detalhe_Registro!$D:$D,A2060,Detalhe_Registro!$E:$E,B2060,Detalhe_Registro!$M:$M,"SIM")</f>
        <v/>
      </c>
      <c r="J2060" s="2">
        <f>IF(F2060&lt;Premissas!$B$8,"&lt; 1,00",IF(F2060&lt;Premissas!$B$9,"1,00 – 1,19",IF(F2060&lt;Premissas!$B$10,"1,20 – 1,39",IF(F2060&lt;Premissas!$B$11,"1,40 – 1,59",IF(F2060&lt;Premissas!$B$12,"1,60 – 1,99","≥ 2,00")))))</f>
        <v/>
      </c>
      <c r="K2060" s="5">
        <f>IF(F2060&lt;Premissas!$B$8,Premissas!$B$13,IF(F2060&lt;Premissas!$B$9,Premissas!$B$14,IF(F2060&lt;Premissas!$B$10,Premissas!$B$15,IF(F2060&lt;Premissas!$B$11,Premissas!$B$16,IF(F2060&lt;Premissas!$B$12,Premissas!$B$17,Premissas!$B$18)))))</f>
        <v/>
      </c>
      <c r="L2060" s="5">
        <f>K2060/Premissas!$B$4</f>
        <v/>
      </c>
      <c r="M2060" s="2">
        <f>IF(K2060=Premissas!$B$18,"SIM","NÃO")</f>
        <v/>
      </c>
    </row>
    <row r="2061">
      <c r="A2061" s="2" t="n">
        <v>5850622</v>
      </c>
      <c r="B2061" s="2" t="inlineStr">
        <is>
          <t>Alcebiades Araujo De Lima</t>
        </is>
      </c>
      <c r="C2061" s="2" t="n">
        <v>7801</v>
      </c>
      <c r="D2061" s="2">
        <f>IFERROR(TEXTJOIN(" | ",TRUE,UNIQUE(FILTER(Detalhe_Registro!$C:$C,(Detalhe_Registro!$D:$D=A2061)*(Detalhe_Registro!$E:$E=B2061)*(Detalhe_Registro!$M:$M="SIM")))),"")</f>
        <v/>
      </c>
      <c r="E2061" s="2">
        <f>COUNTIFS(Detalhe_Registro!$D:$D,A2061,Detalhe_Registro!$E:$E,B2061,Detalhe_Registro!$M:$M,"SIM")</f>
        <v/>
      </c>
      <c r="F2061" s="2">
        <f>IFERROR(MAXIFS(Detalhe_Registro!$N:$N,Detalhe_Registro!$D:$D,A2061,Detalhe_Registro!$E:$E,B2061,Detalhe_Registro!$M:$M,"SIM"),0)</f>
        <v/>
      </c>
      <c r="G2061" s="2">
        <f>IFERROR(AVERAGEIFS(Detalhe_Registro!$N:$N,Detalhe_Registro!$D:$D,A2061,Detalhe_Registro!$E:$E,B2061,Detalhe_Registro!$M:$M,"SIM"),0)</f>
        <v/>
      </c>
      <c r="H2061" s="2">
        <f>SUMIFS(Detalhe_Registro!$F:$F,Detalhe_Registro!$D:$D,A2061,Detalhe_Registro!$E:$E,B2061,Detalhe_Registro!$M:$M,"SIM")</f>
        <v/>
      </c>
      <c r="I2061" s="2">
        <f>SUMIFS(Detalhe_Registro!$G:$G,Detalhe_Registro!$D:$D,A2061,Detalhe_Registro!$E:$E,B2061,Detalhe_Registro!$M:$M,"SIM")</f>
        <v/>
      </c>
      <c r="J2061" s="2">
        <f>IF(F2061&lt;Premissas!$B$8,"&lt; 1,00",IF(F2061&lt;Premissas!$B$9,"1,00 – 1,19",IF(F2061&lt;Premissas!$B$10,"1,20 – 1,39",IF(F2061&lt;Premissas!$B$11,"1,40 – 1,59",IF(F2061&lt;Premissas!$B$12,"1,60 – 1,99","≥ 2,00")))))</f>
        <v/>
      </c>
      <c r="K2061" s="5">
        <f>IF(F2061&lt;Premissas!$B$8,Premissas!$B$13,IF(F2061&lt;Premissas!$B$9,Premissas!$B$14,IF(F2061&lt;Premissas!$B$10,Premissas!$B$15,IF(F2061&lt;Premissas!$B$11,Premissas!$B$16,IF(F2061&lt;Premissas!$B$12,Premissas!$B$17,Premissas!$B$18)))))</f>
        <v/>
      </c>
      <c r="L2061" s="5">
        <f>K2061/Premissas!$B$4</f>
        <v/>
      </c>
      <c r="M2061" s="2">
        <f>IF(K2061=Premissas!$B$18,"SIM","NÃO")</f>
        <v/>
      </c>
    </row>
    <row r="2062">
      <c r="A2062" s="2" t="n">
        <v>5702356</v>
      </c>
      <c r="B2062" s="2" t="inlineStr">
        <is>
          <t>Aldirene Da Silva Torres</t>
        </is>
      </c>
      <c r="C2062" s="2" t="n">
        <v>7801</v>
      </c>
      <c r="D2062" s="2">
        <f>IFERROR(TEXTJOIN(" | ",TRUE,UNIQUE(FILTER(Detalhe_Registro!$C:$C,(Detalhe_Registro!$D:$D=A2062)*(Detalhe_Registro!$E:$E=B2062)*(Detalhe_Registro!$M:$M="SIM")))),"")</f>
        <v/>
      </c>
      <c r="E2062" s="2">
        <f>COUNTIFS(Detalhe_Registro!$D:$D,A2062,Detalhe_Registro!$E:$E,B2062,Detalhe_Registro!$M:$M,"SIM")</f>
        <v/>
      </c>
      <c r="F2062" s="2">
        <f>IFERROR(MAXIFS(Detalhe_Registro!$N:$N,Detalhe_Registro!$D:$D,A2062,Detalhe_Registro!$E:$E,B2062,Detalhe_Registro!$M:$M,"SIM"),0)</f>
        <v/>
      </c>
      <c r="G2062" s="2">
        <f>IFERROR(AVERAGEIFS(Detalhe_Registro!$N:$N,Detalhe_Registro!$D:$D,A2062,Detalhe_Registro!$E:$E,B2062,Detalhe_Registro!$M:$M,"SIM"),0)</f>
        <v/>
      </c>
      <c r="H2062" s="2">
        <f>SUMIFS(Detalhe_Registro!$F:$F,Detalhe_Registro!$D:$D,A2062,Detalhe_Registro!$E:$E,B2062,Detalhe_Registro!$M:$M,"SIM")</f>
        <v/>
      </c>
      <c r="I2062" s="2">
        <f>SUMIFS(Detalhe_Registro!$G:$G,Detalhe_Registro!$D:$D,A2062,Detalhe_Registro!$E:$E,B2062,Detalhe_Registro!$M:$M,"SIM")</f>
        <v/>
      </c>
      <c r="J2062" s="2">
        <f>IF(F2062&lt;Premissas!$B$8,"&lt; 1,00",IF(F2062&lt;Premissas!$B$9,"1,00 – 1,19",IF(F2062&lt;Premissas!$B$10,"1,20 – 1,39",IF(F2062&lt;Premissas!$B$11,"1,40 – 1,59",IF(F2062&lt;Premissas!$B$12,"1,60 – 1,99","≥ 2,00")))))</f>
        <v/>
      </c>
      <c r="K2062" s="5">
        <f>IF(F2062&lt;Premissas!$B$8,Premissas!$B$13,IF(F2062&lt;Premissas!$B$9,Premissas!$B$14,IF(F2062&lt;Premissas!$B$10,Premissas!$B$15,IF(F2062&lt;Premissas!$B$11,Premissas!$B$16,IF(F2062&lt;Premissas!$B$12,Premissas!$B$17,Premissas!$B$18)))))</f>
        <v/>
      </c>
      <c r="L2062" s="5">
        <f>K2062/Premissas!$B$4</f>
        <v/>
      </c>
      <c r="M2062" s="2">
        <f>IF(K2062=Premissas!$B$18,"SIM","NÃO")</f>
        <v/>
      </c>
    </row>
    <row r="2063">
      <c r="A2063" s="2" t="inlineStr">
        <is>
          <t>5702356</t>
        </is>
      </c>
      <c r="B2063" s="2" t="inlineStr">
        <is>
          <t>Aldirene Da Silva Torres</t>
        </is>
      </c>
      <c r="C2063" s="2" t="n">
        <v>7801</v>
      </c>
      <c r="D2063" s="2">
        <f>IFERROR(TEXTJOIN(" | ",TRUE,UNIQUE(FILTER(Detalhe_Registro!$C:$C,(Detalhe_Registro!$D:$D=A2063)*(Detalhe_Registro!$E:$E=B2063)*(Detalhe_Registro!$M:$M="SIM")))),"")</f>
        <v/>
      </c>
      <c r="E2063" s="2">
        <f>COUNTIFS(Detalhe_Registro!$D:$D,A2063,Detalhe_Registro!$E:$E,B2063,Detalhe_Registro!$M:$M,"SIM")</f>
        <v/>
      </c>
      <c r="F2063" s="2">
        <f>IFERROR(MAXIFS(Detalhe_Registro!$N:$N,Detalhe_Registro!$D:$D,A2063,Detalhe_Registro!$E:$E,B2063,Detalhe_Registro!$M:$M,"SIM"),0)</f>
        <v/>
      </c>
      <c r="G2063" s="2">
        <f>IFERROR(AVERAGEIFS(Detalhe_Registro!$N:$N,Detalhe_Registro!$D:$D,A2063,Detalhe_Registro!$E:$E,B2063,Detalhe_Registro!$M:$M,"SIM"),0)</f>
        <v/>
      </c>
      <c r="H2063" s="2">
        <f>SUMIFS(Detalhe_Registro!$F:$F,Detalhe_Registro!$D:$D,A2063,Detalhe_Registro!$E:$E,B2063,Detalhe_Registro!$M:$M,"SIM")</f>
        <v/>
      </c>
      <c r="I2063" s="2">
        <f>SUMIFS(Detalhe_Registro!$G:$G,Detalhe_Registro!$D:$D,A2063,Detalhe_Registro!$E:$E,B2063,Detalhe_Registro!$M:$M,"SIM")</f>
        <v/>
      </c>
      <c r="J2063" s="2">
        <f>IF(F2063&lt;Premissas!$B$8,"&lt; 1,00",IF(F2063&lt;Premissas!$B$9,"1,00 – 1,19",IF(F2063&lt;Premissas!$B$10,"1,20 – 1,39",IF(F2063&lt;Premissas!$B$11,"1,40 – 1,59",IF(F2063&lt;Premissas!$B$12,"1,60 – 1,99","≥ 2,00")))))</f>
        <v/>
      </c>
      <c r="K2063" s="5">
        <f>IF(F2063&lt;Premissas!$B$8,Premissas!$B$13,IF(F2063&lt;Premissas!$B$9,Premissas!$B$14,IF(F2063&lt;Premissas!$B$10,Premissas!$B$15,IF(F2063&lt;Premissas!$B$11,Premissas!$B$16,IF(F2063&lt;Premissas!$B$12,Premissas!$B$17,Premissas!$B$18)))))</f>
        <v/>
      </c>
      <c r="L2063" s="5">
        <f>K2063/Premissas!$B$4</f>
        <v/>
      </c>
      <c r="M2063" s="2">
        <f>IF(K2063=Premissas!$B$18,"SIM","NÃO")</f>
        <v/>
      </c>
    </row>
    <row r="2064">
      <c r="A2064" s="2" t="n">
        <v>4116852</v>
      </c>
      <c r="B2064" s="2" t="inlineStr">
        <is>
          <t>Alecandra De Melo De Oliveira</t>
        </is>
      </c>
      <c r="C2064" s="2" t="n">
        <v>7801</v>
      </c>
      <c r="D2064" s="2">
        <f>IFERROR(TEXTJOIN(" | ",TRUE,UNIQUE(FILTER(Detalhe_Registro!$C:$C,(Detalhe_Registro!$D:$D=A2064)*(Detalhe_Registro!$E:$E=B2064)*(Detalhe_Registro!$M:$M="SIM")))),"")</f>
        <v/>
      </c>
      <c r="E2064" s="2">
        <f>COUNTIFS(Detalhe_Registro!$D:$D,A2064,Detalhe_Registro!$E:$E,B2064,Detalhe_Registro!$M:$M,"SIM")</f>
        <v/>
      </c>
      <c r="F2064" s="2">
        <f>IFERROR(MAXIFS(Detalhe_Registro!$N:$N,Detalhe_Registro!$D:$D,A2064,Detalhe_Registro!$E:$E,B2064,Detalhe_Registro!$M:$M,"SIM"),0)</f>
        <v/>
      </c>
      <c r="G2064" s="2">
        <f>IFERROR(AVERAGEIFS(Detalhe_Registro!$N:$N,Detalhe_Registro!$D:$D,A2064,Detalhe_Registro!$E:$E,B2064,Detalhe_Registro!$M:$M,"SIM"),0)</f>
        <v/>
      </c>
      <c r="H2064" s="2">
        <f>SUMIFS(Detalhe_Registro!$F:$F,Detalhe_Registro!$D:$D,A2064,Detalhe_Registro!$E:$E,B2064,Detalhe_Registro!$M:$M,"SIM")</f>
        <v/>
      </c>
      <c r="I2064" s="2">
        <f>SUMIFS(Detalhe_Registro!$G:$G,Detalhe_Registro!$D:$D,A2064,Detalhe_Registro!$E:$E,B2064,Detalhe_Registro!$M:$M,"SIM")</f>
        <v/>
      </c>
      <c r="J2064" s="2">
        <f>IF(F2064&lt;Premissas!$B$8,"&lt; 1,00",IF(F2064&lt;Premissas!$B$9,"1,00 – 1,19",IF(F2064&lt;Premissas!$B$10,"1,20 – 1,39",IF(F2064&lt;Premissas!$B$11,"1,40 – 1,59",IF(F2064&lt;Premissas!$B$12,"1,60 – 1,99","≥ 2,00")))))</f>
        <v/>
      </c>
      <c r="K2064" s="5">
        <f>IF(F2064&lt;Premissas!$B$8,Premissas!$B$13,IF(F2064&lt;Premissas!$B$9,Premissas!$B$14,IF(F2064&lt;Premissas!$B$10,Premissas!$B$15,IF(F2064&lt;Premissas!$B$11,Premissas!$B$16,IF(F2064&lt;Premissas!$B$12,Premissas!$B$17,Premissas!$B$18)))))</f>
        <v/>
      </c>
      <c r="L2064" s="5">
        <f>K2064/Premissas!$B$4</f>
        <v/>
      </c>
      <c r="M2064" s="2">
        <f>IF(K2064=Premissas!$B$18,"SIM","NÃO")</f>
        <v/>
      </c>
    </row>
    <row r="2065">
      <c r="A2065" s="2" t="inlineStr">
        <is>
          <t>4116852</t>
        </is>
      </c>
      <c r="B2065" s="2" t="inlineStr">
        <is>
          <t>Alecandra De Melo De Oliveira</t>
        </is>
      </c>
      <c r="C2065" s="2" t="n">
        <v>7801</v>
      </c>
      <c r="D2065" s="2">
        <f>IFERROR(TEXTJOIN(" | ",TRUE,UNIQUE(FILTER(Detalhe_Registro!$C:$C,(Detalhe_Registro!$D:$D=A2065)*(Detalhe_Registro!$E:$E=B2065)*(Detalhe_Registro!$M:$M="SIM")))),"")</f>
        <v/>
      </c>
      <c r="E2065" s="2">
        <f>COUNTIFS(Detalhe_Registro!$D:$D,A2065,Detalhe_Registro!$E:$E,B2065,Detalhe_Registro!$M:$M,"SIM")</f>
        <v/>
      </c>
      <c r="F2065" s="2">
        <f>IFERROR(MAXIFS(Detalhe_Registro!$N:$N,Detalhe_Registro!$D:$D,A2065,Detalhe_Registro!$E:$E,B2065,Detalhe_Registro!$M:$M,"SIM"),0)</f>
        <v/>
      </c>
      <c r="G2065" s="2">
        <f>IFERROR(AVERAGEIFS(Detalhe_Registro!$N:$N,Detalhe_Registro!$D:$D,A2065,Detalhe_Registro!$E:$E,B2065,Detalhe_Registro!$M:$M,"SIM"),0)</f>
        <v/>
      </c>
      <c r="H2065" s="2">
        <f>SUMIFS(Detalhe_Registro!$F:$F,Detalhe_Registro!$D:$D,A2065,Detalhe_Registro!$E:$E,B2065,Detalhe_Registro!$M:$M,"SIM")</f>
        <v/>
      </c>
      <c r="I2065" s="2">
        <f>SUMIFS(Detalhe_Registro!$G:$G,Detalhe_Registro!$D:$D,A2065,Detalhe_Registro!$E:$E,B2065,Detalhe_Registro!$M:$M,"SIM")</f>
        <v/>
      </c>
      <c r="J2065" s="2">
        <f>IF(F2065&lt;Premissas!$B$8,"&lt; 1,00",IF(F2065&lt;Premissas!$B$9,"1,00 – 1,19",IF(F2065&lt;Premissas!$B$10,"1,20 – 1,39",IF(F2065&lt;Premissas!$B$11,"1,40 – 1,59",IF(F2065&lt;Premissas!$B$12,"1,60 – 1,99","≥ 2,00")))))</f>
        <v/>
      </c>
      <c r="K2065" s="5">
        <f>IF(F2065&lt;Premissas!$B$8,Premissas!$B$13,IF(F2065&lt;Premissas!$B$9,Premissas!$B$14,IF(F2065&lt;Premissas!$B$10,Premissas!$B$15,IF(F2065&lt;Premissas!$B$11,Premissas!$B$16,IF(F2065&lt;Premissas!$B$12,Premissas!$B$17,Premissas!$B$18)))))</f>
        <v/>
      </c>
      <c r="L2065" s="5">
        <f>K2065/Premissas!$B$4</f>
        <v/>
      </c>
      <c r="M2065" s="2">
        <f>IF(K2065=Premissas!$B$18,"SIM","NÃO")</f>
        <v/>
      </c>
    </row>
    <row r="2066">
      <c r="A2066" s="2" t="n">
        <v>5895561</v>
      </c>
      <c r="B2066" s="2" t="inlineStr">
        <is>
          <t>Alessandra Fatima Souza Silva</t>
        </is>
      </c>
      <c r="C2066" s="2" t="n">
        <v>7801</v>
      </c>
      <c r="D2066" s="2">
        <f>IFERROR(TEXTJOIN(" | ",TRUE,UNIQUE(FILTER(Detalhe_Registro!$C:$C,(Detalhe_Registro!$D:$D=A2066)*(Detalhe_Registro!$E:$E=B2066)*(Detalhe_Registro!$M:$M="SIM")))),"")</f>
        <v/>
      </c>
      <c r="E2066" s="2">
        <f>COUNTIFS(Detalhe_Registro!$D:$D,A2066,Detalhe_Registro!$E:$E,B2066,Detalhe_Registro!$M:$M,"SIM")</f>
        <v/>
      </c>
      <c r="F2066" s="2">
        <f>IFERROR(MAXIFS(Detalhe_Registro!$N:$N,Detalhe_Registro!$D:$D,A2066,Detalhe_Registro!$E:$E,B2066,Detalhe_Registro!$M:$M,"SIM"),0)</f>
        <v/>
      </c>
      <c r="G2066" s="2">
        <f>IFERROR(AVERAGEIFS(Detalhe_Registro!$N:$N,Detalhe_Registro!$D:$D,A2066,Detalhe_Registro!$E:$E,B2066,Detalhe_Registro!$M:$M,"SIM"),0)</f>
        <v/>
      </c>
      <c r="H2066" s="2">
        <f>SUMIFS(Detalhe_Registro!$F:$F,Detalhe_Registro!$D:$D,A2066,Detalhe_Registro!$E:$E,B2066,Detalhe_Registro!$M:$M,"SIM")</f>
        <v/>
      </c>
      <c r="I2066" s="2">
        <f>SUMIFS(Detalhe_Registro!$G:$G,Detalhe_Registro!$D:$D,A2066,Detalhe_Registro!$E:$E,B2066,Detalhe_Registro!$M:$M,"SIM")</f>
        <v/>
      </c>
      <c r="J2066" s="2">
        <f>IF(F2066&lt;Premissas!$B$8,"&lt; 1,00",IF(F2066&lt;Premissas!$B$9,"1,00 – 1,19",IF(F2066&lt;Premissas!$B$10,"1,20 – 1,39",IF(F2066&lt;Premissas!$B$11,"1,40 – 1,59",IF(F2066&lt;Premissas!$B$12,"1,60 – 1,99","≥ 2,00")))))</f>
        <v/>
      </c>
      <c r="K2066" s="5">
        <f>IF(F2066&lt;Premissas!$B$8,Premissas!$B$13,IF(F2066&lt;Premissas!$B$9,Premissas!$B$14,IF(F2066&lt;Premissas!$B$10,Premissas!$B$15,IF(F2066&lt;Premissas!$B$11,Premissas!$B$16,IF(F2066&lt;Premissas!$B$12,Premissas!$B$17,Premissas!$B$18)))))</f>
        <v/>
      </c>
      <c r="L2066" s="5">
        <f>K2066/Premissas!$B$4</f>
        <v/>
      </c>
      <c r="M2066" s="2">
        <f>IF(K2066=Premissas!$B$18,"SIM","NÃO")</f>
        <v/>
      </c>
    </row>
    <row r="2067">
      <c r="A2067" s="2" t="inlineStr">
        <is>
          <t>6029566</t>
        </is>
      </c>
      <c r="B2067" s="2" t="inlineStr">
        <is>
          <t>Alexandre Carpani</t>
        </is>
      </c>
      <c r="C2067" s="2" t="n">
        <v>7801</v>
      </c>
      <c r="D2067" s="2">
        <f>IFERROR(TEXTJOIN(" | ",TRUE,UNIQUE(FILTER(Detalhe_Registro!$C:$C,(Detalhe_Registro!$D:$D=A2067)*(Detalhe_Registro!$E:$E=B2067)*(Detalhe_Registro!$M:$M="SIM")))),"")</f>
        <v/>
      </c>
      <c r="E2067" s="2">
        <f>COUNTIFS(Detalhe_Registro!$D:$D,A2067,Detalhe_Registro!$E:$E,B2067,Detalhe_Registro!$M:$M,"SIM")</f>
        <v/>
      </c>
      <c r="F2067" s="2">
        <f>IFERROR(MAXIFS(Detalhe_Registro!$N:$N,Detalhe_Registro!$D:$D,A2067,Detalhe_Registro!$E:$E,B2067,Detalhe_Registro!$M:$M,"SIM"),0)</f>
        <v/>
      </c>
      <c r="G2067" s="2">
        <f>IFERROR(AVERAGEIFS(Detalhe_Registro!$N:$N,Detalhe_Registro!$D:$D,A2067,Detalhe_Registro!$E:$E,B2067,Detalhe_Registro!$M:$M,"SIM"),0)</f>
        <v/>
      </c>
      <c r="H2067" s="2">
        <f>SUMIFS(Detalhe_Registro!$F:$F,Detalhe_Registro!$D:$D,A2067,Detalhe_Registro!$E:$E,B2067,Detalhe_Registro!$M:$M,"SIM")</f>
        <v/>
      </c>
      <c r="I2067" s="2">
        <f>SUMIFS(Detalhe_Registro!$G:$G,Detalhe_Registro!$D:$D,A2067,Detalhe_Registro!$E:$E,B2067,Detalhe_Registro!$M:$M,"SIM")</f>
        <v/>
      </c>
      <c r="J2067" s="2">
        <f>IF(F2067&lt;Premissas!$B$8,"&lt; 1,00",IF(F2067&lt;Premissas!$B$9,"1,00 – 1,19",IF(F2067&lt;Premissas!$B$10,"1,20 – 1,39",IF(F2067&lt;Premissas!$B$11,"1,40 – 1,59",IF(F2067&lt;Premissas!$B$12,"1,60 – 1,99","≥ 2,00")))))</f>
        <v/>
      </c>
      <c r="K2067" s="5">
        <f>IF(F2067&lt;Premissas!$B$8,Premissas!$B$13,IF(F2067&lt;Premissas!$B$9,Premissas!$B$14,IF(F2067&lt;Premissas!$B$10,Premissas!$B$15,IF(F2067&lt;Premissas!$B$11,Premissas!$B$16,IF(F2067&lt;Premissas!$B$12,Premissas!$B$17,Premissas!$B$18)))))</f>
        <v/>
      </c>
      <c r="L2067" s="5">
        <f>K2067/Premissas!$B$4</f>
        <v/>
      </c>
      <c r="M2067" s="2">
        <f>IF(K2067=Premissas!$B$18,"SIM","NÃO")</f>
        <v/>
      </c>
    </row>
    <row r="2068">
      <c r="A2068" s="2" t="n">
        <v>5996058</v>
      </c>
      <c r="B2068" s="2" t="inlineStr">
        <is>
          <t>Alexandre Geraso Carazai</t>
        </is>
      </c>
      <c r="C2068" s="2" t="n">
        <v>7801</v>
      </c>
      <c r="D2068" s="2">
        <f>IFERROR(TEXTJOIN(" | ",TRUE,UNIQUE(FILTER(Detalhe_Registro!$C:$C,(Detalhe_Registro!$D:$D=A2068)*(Detalhe_Registro!$E:$E=B2068)*(Detalhe_Registro!$M:$M="SIM")))),"")</f>
        <v/>
      </c>
      <c r="E2068" s="2">
        <f>COUNTIFS(Detalhe_Registro!$D:$D,A2068,Detalhe_Registro!$E:$E,B2068,Detalhe_Registro!$M:$M,"SIM")</f>
        <v/>
      </c>
      <c r="F2068" s="2">
        <f>IFERROR(MAXIFS(Detalhe_Registro!$N:$N,Detalhe_Registro!$D:$D,A2068,Detalhe_Registro!$E:$E,B2068,Detalhe_Registro!$M:$M,"SIM"),0)</f>
        <v/>
      </c>
      <c r="G2068" s="2">
        <f>IFERROR(AVERAGEIFS(Detalhe_Registro!$N:$N,Detalhe_Registro!$D:$D,A2068,Detalhe_Registro!$E:$E,B2068,Detalhe_Registro!$M:$M,"SIM"),0)</f>
        <v/>
      </c>
      <c r="H2068" s="2">
        <f>SUMIFS(Detalhe_Registro!$F:$F,Detalhe_Registro!$D:$D,A2068,Detalhe_Registro!$E:$E,B2068,Detalhe_Registro!$M:$M,"SIM")</f>
        <v/>
      </c>
      <c r="I2068" s="2">
        <f>SUMIFS(Detalhe_Registro!$G:$G,Detalhe_Registro!$D:$D,A2068,Detalhe_Registro!$E:$E,B2068,Detalhe_Registro!$M:$M,"SIM")</f>
        <v/>
      </c>
      <c r="J2068" s="2">
        <f>IF(F2068&lt;Premissas!$B$8,"&lt; 1,00",IF(F2068&lt;Premissas!$B$9,"1,00 – 1,19",IF(F2068&lt;Premissas!$B$10,"1,20 – 1,39",IF(F2068&lt;Premissas!$B$11,"1,40 – 1,59",IF(F2068&lt;Premissas!$B$12,"1,60 – 1,99","≥ 2,00")))))</f>
        <v/>
      </c>
      <c r="K2068" s="5">
        <f>IF(F2068&lt;Premissas!$B$8,Premissas!$B$13,IF(F2068&lt;Premissas!$B$9,Premissas!$B$14,IF(F2068&lt;Premissas!$B$10,Premissas!$B$15,IF(F2068&lt;Premissas!$B$11,Premissas!$B$16,IF(F2068&lt;Premissas!$B$12,Premissas!$B$17,Premissas!$B$18)))))</f>
        <v/>
      </c>
      <c r="L2068" s="5">
        <f>K2068/Premissas!$B$4</f>
        <v/>
      </c>
      <c r="M2068" s="2">
        <f>IF(K2068=Premissas!$B$18,"SIM","NÃO")</f>
        <v/>
      </c>
    </row>
    <row r="2069">
      <c r="A2069" s="2" t="inlineStr">
        <is>
          <t>5996058</t>
        </is>
      </c>
      <c r="B2069" s="2" t="inlineStr">
        <is>
          <t>Alexandre Geraso Carazai</t>
        </is>
      </c>
      <c r="C2069" s="2" t="n">
        <v>7801</v>
      </c>
      <c r="D2069" s="2">
        <f>IFERROR(TEXTJOIN(" | ",TRUE,UNIQUE(FILTER(Detalhe_Registro!$C:$C,(Detalhe_Registro!$D:$D=A2069)*(Detalhe_Registro!$E:$E=B2069)*(Detalhe_Registro!$M:$M="SIM")))),"")</f>
        <v/>
      </c>
      <c r="E2069" s="2">
        <f>COUNTIFS(Detalhe_Registro!$D:$D,A2069,Detalhe_Registro!$E:$E,B2069,Detalhe_Registro!$M:$M,"SIM")</f>
        <v/>
      </c>
      <c r="F2069" s="2">
        <f>IFERROR(MAXIFS(Detalhe_Registro!$N:$N,Detalhe_Registro!$D:$D,A2069,Detalhe_Registro!$E:$E,B2069,Detalhe_Registro!$M:$M,"SIM"),0)</f>
        <v/>
      </c>
      <c r="G2069" s="2">
        <f>IFERROR(AVERAGEIFS(Detalhe_Registro!$N:$N,Detalhe_Registro!$D:$D,A2069,Detalhe_Registro!$E:$E,B2069,Detalhe_Registro!$M:$M,"SIM"),0)</f>
        <v/>
      </c>
      <c r="H2069" s="2">
        <f>SUMIFS(Detalhe_Registro!$F:$F,Detalhe_Registro!$D:$D,A2069,Detalhe_Registro!$E:$E,B2069,Detalhe_Registro!$M:$M,"SIM")</f>
        <v/>
      </c>
      <c r="I2069" s="2">
        <f>SUMIFS(Detalhe_Registro!$G:$G,Detalhe_Registro!$D:$D,A2069,Detalhe_Registro!$E:$E,B2069,Detalhe_Registro!$M:$M,"SIM")</f>
        <v/>
      </c>
      <c r="J2069" s="2">
        <f>IF(F2069&lt;Premissas!$B$8,"&lt; 1,00",IF(F2069&lt;Premissas!$B$9,"1,00 – 1,19",IF(F2069&lt;Premissas!$B$10,"1,20 – 1,39",IF(F2069&lt;Premissas!$B$11,"1,40 – 1,59",IF(F2069&lt;Premissas!$B$12,"1,60 – 1,99","≥ 2,00")))))</f>
        <v/>
      </c>
      <c r="K2069" s="5">
        <f>IF(F2069&lt;Premissas!$B$8,Premissas!$B$13,IF(F2069&lt;Premissas!$B$9,Premissas!$B$14,IF(F2069&lt;Premissas!$B$10,Premissas!$B$15,IF(F2069&lt;Premissas!$B$11,Premissas!$B$16,IF(F2069&lt;Premissas!$B$12,Premissas!$B$17,Premissas!$B$18)))))</f>
        <v/>
      </c>
      <c r="L2069" s="5">
        <f>K2069/Premissas!$B$4</f>
        <v/>
      </c>
      <c r="M2069" s="2">
        <f>IF(K2069=Premissas!$B$18,"SIM","NÃO")</f>
        <v/>
      </c>
    </row>
    <row r="2070">
      <c r="A2070" s="2" t="n">
        <v>5125600</v>
      </c>
      <c r="B2070" s="2" t="inlineStr">
        <is>
          <t>Alexandre Luis Viana Privado</t>
        </is>
      </c>
      <c r="C2070" s="2" t="n">
        <v>7801</v>
      </c>
      <c r="D2070" s="2">
        <f>IFERROR(TEXTJOIN(" | ",TRUE,UNIQUE(FILTER(Detalhe_Registro!$C:$C,(Detalhe_Registro!$D:$D=A2070)*(Detalhe_Registro!$E:$E=B2070)*(Detalhe_Registro!$M:$M="SIM")))),"")</f>
        <v/>
      </c>
      <c r="E2070" s="2">
        <f>COUNTIFS(Detalhe_Registro!$D:$D,A2070,Detalhe_Registro!$E:$E,B2070,Detalhe_Registro!$M:$M,"SIM")</f>
        <v/>
      </c>
      <c r="F2070" s="2">
        <f>IFERROR(MAXIFS(Detalhe_Registro!$N:$N,Detalhe_Registro!$D:$D,A2070,Detalhe_Registro!$E:$E,B2070,Detalhe_Registro!$M:$M,"SIM"),0)</f>
        <v/>
      </c>
      <c r="G2070" s="2">
        <f>IFERROR(AVERAGEIFS(Detalhe_Registro!$N:$N,Detalhe_Registro!$D:$D,A2070,Detalhe_Registro!$E:$E,B2070,Detalhe_Registro!$M:$M,"SIM"),0)</f>
        <v/>
      </c>
      <c r="H2070" s="2">
        <f>SUMIFS(Detalhe_Registro!$F:$F,Detalhe_Registro!$D:$D,A2070,Detalhe_Registro!$E:$E,B2070,Detalhe_Registro!$M:$M,"SIM")</f>
        <v/>
      </c>
      <c r="I2070" s="2">
        <f>SUMIFS(Detalhe_Registro!$G:$G,Detalhe_Registro!$D:$D,A2070,Detalhe_Registro!$E:$E,B2070,Detalhe_Registro!$M:$M,"SIM")</f>
        <v/>
      </c>
      <c r="J2070" s="2">
        <f>IF(F2070&lt;Premissas!$B$8,"&lt; 1,00",IF(F2070&lt;Premissas!$B$9,"1,00 – 1,19",IF(F2070&lt;Premissas!$B$10,"1,20 – 1,39",IF(F2070&lt;Premissas!$B$11,"1,40 – 1,59",IF(F2070&lt;Premissas!$B$12,"1,60 – 1,99","≥ 2,00")))))</f>
        <v/>
      </c>
      <c r="K2070" s="5">
        <f>IF(F2070&lt;Premissas!$B$8,Premissas!$B$13,IF(F2070&lt;Premissas!$B$9,Premissas!$B$14,IF(F2070&lt;Premissas!$B$10,Premissas!$B$15,IF(F2070&lt;Premissas!$B$11,Premissas!$B$16,IF(F2070&lt;Premissas!$B$12,Premissas!$B$17,Premissas!$B$18)))))</f>
        <v/>
      </c>
      <c r="L2070" s="5">
        <f>K2070/Premissas!$B$4</f>
        <v/>
      </c>
      <c r="M2070" s="2">
        <f>IF(K2070=Premissas!$B$18,"SIM","NÃO")</f>
        <v/>
      </c>
    </row>
    <row r="2071">
      <c r="A2071" s="2" t="inlineStr">
        <is>
          <t>5125600</t>
        </is>
      </c>
      <c r="B2071" s="2" t="inlineStr">
        <is>
          <t>Alexandre Luis Viana Privado</t>
        </is>
      </c>
      <c r="C2071" s="2" t="n">
        <v>7801</v>
      </c>
      <c r="D2071" s="2">
        <f>IFERROR(TEXTJOIN(" | ",TRUE,UNIQUE(FILTER(Detalhe_Registro!$C:$C,(Detalhe_Registro!$D:$D=A2071)*(Detalhe_Registro!$E:$E=B2071)*(Detalhe_Registro!$M:$M="SIM")))),"")</f>
        <v/>
      </c>
      <c r="E2071" s="2">
        <f>COUNTIFS(Detalhe_Registro!$D:$D,A2071,Detalhe_Registro!$E:$E,B2071,Detalhe_Registro!$M:$M,"SIM")</f>
        <v/>
      </c>
      <c r="F2071" s="2">
        <f>IFERROR(MAXIFS(Detalhe_Registro!$N:$N,Detalhe_Registro!$D:$D,A2071,Detalhe_Registro!$E:$E,B2071,Detalhe_Registro!$M:$M,"SIM"),0)</f>
        <v/>
      </c>
      <c r="G2071" s="2">
        <f>IFERROR(AVERAGEIFS(Detalhe_Registro!$N:$N,Detalhe_Registro!$D:$D,A2071,Detalhe_Registro!$E:$E,B2071,Detalhe_Registro!$M:$M,"SIM"),0)</f>
        <v/>
      </c>
      <c r="H2071" s="2">
        <f>SUMIFS(Detalhe_Registro!$F:$F,Detalhe_Registro!$D:$D,A2071,Detalhe_Registro!$E:$E,B2071,Detalhe_Registro!$M:$M,"SIM")</f>
        <v/>
      </c>
      <c r="I2071" s="2">
        <f>SUMIFS(Detalhe_Registro!$G:$G,Detalhe_Registro!$D:$D,A2071,Detalhe_Registro!$E:$E,B2071,Detalhe_Registro!$M:$M,"SIM")</f>
        <v/>
      </c>
      <c r="J2071" s="2">
        <f>IF(F2071&lt;Premissas!$B$8,"&lt; 1,00",IF(F2071&lt;Premissas!$B$9,"1,00 – 1,19",IF(F2071&lt;Premissas!$B$10,"1,20 – 1,39",IF(F2071&lt;Premissas!$B$11,"1,40 – 1,59",IF(F2071&lt;Premissas!$B$12,"1,60 – 1,99","≥ 2,00")))))</f>
        <v/>
      </c>
      <c r="K2071" s="5">
        <f>IF(F2071&lt;Premissas!$B$8,Premissas!$B$13,IF(F2071&lt;Premissas!$B$9,Premissas!$B$14,IF(F2071&lt;Premissas!$B$10,Premissas!$B$15,IF(F2071&lt;Premissas!$B$11,Premissas!$B$16,IF(F2071&lt;Premissas!$B$12,Premissas!$B$17,Premissas!$B$18)))))</f>
        <v/>
      </c>
      <c r="L2071" s="5">
        <f>K2071/Premissas!$B$4</f>
        <v/>
      </c>
      <c r="M2071" s="2">
        <f>IF(K2071=Premissas!$B$18,"SIM","NÃO")</f>
        <v/>
      </c>
    </row>
    <row r="2072">
      <c r="A2072" s="2" t="n">
        <v>5927820</v>
      </c>
      <c r="B2072" s="2" t="inlineStr">
        <is>
          <t>Alisson Rocha Vieira</t>
        </is>
      </c>
      <c r="C2072" s="2" t="n">
        <v>7801</v>
      </c>
      <c r="D2072" s="2">
        <f>IFERROR(TEXTJOIN(" | ",TRUE,UNIQUE(FILTER(Detalhe_Registro!$C:$C,(Detalhe_Registro!$D:$D=A2072)*(Detalhe_Registro!$E:$E=B2072)*(Detalhe_Registro!$M:$M="SIM")))),"")</f>
        <v/>
      </c>
      <c r="E2072" s="2">
        <f>COUNTIFS(Detalhe_Registro!$D:$D,A2072,Detalhe_Registro!$E:$E,B2072,Detalhe_Registro!$M:$M,"SIM")</f>
        <v/>
      </c>
      <c r="F2072" s="2">
        <f>IFERROR(MAXIFS(Detalhe_Registro!$N:$N,Detalhe_Registro!$D:$D,A2072,Detalhe_Registro!$E:$E,B2072,Detalhe_Registro!$M:$M,"SIM"),0)</f>
        <v/>
      </c>
      <c r="G2072" s="2">
        <f>IFERROR(AVERAGEIFS(Detalhe_Registro!$N:$N,Detalhe_Registro!$D:$D,A2072,Detalhe_Registro!$E:$E,B2072,Detalhe_Registro!$M:$M,"SIM"),0)</f>
        <v/>
      </c>
      <c r="H2072" s="2">
        <f>SUMIFS(Detalhe_Registro!$F:$F,Detalhe_Registro!$D:$D,A2072,Detalhe_Registro!$E:$E,B2072,Detalhe_Registro!$M:$M,"SIM")</f>
        <v/>
      </c>
      <c r="I2072" s="2">
        <f>SUMIFS(Detalhe_Registro!$G:$G,Detalhe_Registro!$D:$D,A2072,Detalhe_Registro!$E:$E,B2072,Detalhe_Registro!$M:$M,"SIM")</f>
        <v/>
      </c>
      <c r="J2072" s="2">
        <f>IF(F2072&lt;Premissas!$B$8,"&lt; 1,00",IF(F2072&lt;Premissas!$B$9,"1,00 – 1,19",IF(F2072&lt;Premissas!$B$10,"1,20 – 1,39",IF(F2072&lt;Premissas!$B$11,"1,40 – 1,59",IF(F2072&lt;Premissas!$B$12,"1,60 – 1,99","≥ 2,00")))))</f>
        <v/>
      </c>
      <c r="K2072" s="5">
        <f>IF(F2072&lt;Premissas!$B$8,Premissas!$B$13,IF(F2072&lt;Premissas!$B$9,Premissas!$B$14,IF(F2072&lt;Premissas!$B$10,Premissas!$B$15,IF(F2072&lt;Premissas!$B$11,Premissas!$B$16,IF(F2072&lt;Premissas!$B$12,Premissas!$B$17,Premissas!$B$18)))))</f>
        <v/>
      </c>
      <c r="L2072" s="5">
        <f>K2072/Premissas!$B$4</f>
        <v/>
      </c>
      <c r="M2072" s="2">
        <f>IF(K2072=Premissas!$B$18,"SIM","NÃO")</f>
        <v/>
      </c>
    </row>
    <row r="2073">
      <c r="A2073" s="2" t="inlineStr">
        <is>
          <t>5927820</t>
        </is>
      </c>
      <c r="B2073" s="2" t="inlineStr">
        <is>
          <t>Alisson Rocha Vieira</t>
        </is>
      </c>
      <c r="C2073" s="2" t="n">
        <v>7801</v>
      </c>
      <c r="D2073" s="2">
        <f>IFERROR(TEXTJOIN(" | ",TRUE,UNIQUE(FILTER(Detalhe_Registro!$C:$C,(Detalhe_Registro!$D:$D=A2073)*(Detalhe_Registro!$E:$E=B2073)*(Detalhe_Registro!$M:$M="SIM")))),"")</f>
        <v/>
      </c>
      <c r="E2073" s="2">
        <f>COUNTIFS(Detalhe_Registro!$D:$D,A2073,Detalhe_Registro!$E:$E,B2073,Detalhe_Registro!$M:$M,"SIM")</f>
        <v/>
      </c>
      <c r="F2073" s="2">
        <f>IFERROR(MAXIFS(Detalhe_Registro!$N:$N,Detalhe_Registro!$D:$D,A2073,Detalhe_Registro!$E:$E,B2073,Detalhe_Registro!$M:$M,"SIM"),0)</f>
        <v/>
      </c>
      <c r="G2073" s="2">
        <f>IFERROR(AVERAGEIFS(Detalhe_Registro!$N:$N,Detalhe_Registro!$D:$D,A2073,Detalhe_Registro!$E:$E,B2073,Detalhe_Registro!$M:$M,"SIM"),0)</f>
        <v/>
      </c>
      <c r="H2073" s="2">
        <f>SUMIFS(Detalhe_Registro!$F:$F,Detalhe_Registro!$D:$D,A2073,Detalhe_Registro!$E:$E,B2073,Detalhe_Registro!$M:$M,"SIM")</f>
        <v/>
      </c>
      <c r="I2073" s="2">
        <f>SUMIFS(Detalhe_Registro!$G:$G,Detalhe_Registro!$D:$D,A2073,Detalhe_Registro!$E:$E,B2073,Detalhe_Registro!$M:$M,"SIM")</f>
        <v/>
      </c>
      <c r="J2073" s="2">
        <f>IF(F2073&lt;Premissas!$B$8,"&lt; 1,00",IF(F2073&lt;Premissas!$B$9,"1,00 – 1,19",IF(F2073&lt;Premissas!$B$10,"1,20 – 1,39",IF(F2073&lt;Premissas!$B$11,"1,40 – 1,59",IF(F2073&lt;Premissas!$B$12,"1,60 – 1,99","≥ 2,00")))))</f>
        <v/>
      </c>
      <c r="K2073" s="5">
        <f>IF(F2073&lt;Premissas!$B$8,Premissas!$B$13,IF(F2073&lt;Premissas!$B$9,Premissas!$B$14,IF(F2073&lt;Premissas!$B$10,Premissas!$B$15,IF(F2073&lt;Premissas!$B$11,Premissas!$B$16,IF(F2073&lt;Premissas!$B$12,Premissas!$B$17,Premissas!$B$18)))))</f>
        <v/>
      </c>
      <c r="L2073" s="5">
        <f>K2073/Premissas!$B$4</f>
        <v/>
      </c>
      <c r="M2073" s="2">
        <f>IF(K2073=Premissas!$B$18,"SIM","NÃO")</f>
        <v/>
      </c>
    </row>
    <row r="2074">
      <c r="A2074" s="2" t="n">
        <v>5713986</v>
      </c>
      <c r="B2074" s="2" t="inlineStr">
        <is>
          <t>Allex Macedo Silva</t>
        </is>
      </c>
      <c r="C2074" s="2" t="n">
        <v>7801</v>
      </c>
      <c r="D2074" s="2">
        <f>IFERROR(TEXTJOIN(" | ",TRUE,UNIQUE(FILTER(Detalhe_Registro!$C:$C,(Detalhe_Registro!$D:$D=A2074)*(Detalhe_Registro!$E:$E=B2074)*(Detalhe_Registro!$M:$M="SIM")))),"")</f>
        <v/>
      </c>
      <c r="E2074" s="2">
        <f>COUNTIFS(Detalhe_Registro!$D:$D,A2074,Detalhe_Registro!$E:$E,B2074,Detalhe_Registro!$M:$M,"SIM")</f>
        <v/>
      </c>
      <c r="F2074" s="2">
        <f>IFERROR(MAXIFS(Detalhe_Registro!$N:$N,Detalhe_Registro!$D:$D,A2074,Detalhe_Registro!$E:$E,B2074,Detalhe_Registro!$M:$M,"SIM"),0)</f>
        <v/>
      </c>
      <c r="G2074" s="2">
        <f>IFERROR(AVERAGEIFS(Detalhe_Registro!$N:$N,Detalhe_Registro!$D:$D,A2074,Detalhe_Registro!$E:$E,B2074,Detalhe_Registro!$M:$M,"SIM"),0)</f>
        <v/>
      </c>
      <c r="H2074" s="2">
        <f>SUMIFS(Detalhe_Registro!$F:$F,Detalhe_Registro!$D:$D,A2074,Detalhe_Registro!$E:$E,B2074,Detalhe_Registro!$M:$M,"SIM")</f>
        <v/>
      </c>
      <c r="I2074" s="2">
        <f>SUMIFS(Detalhe_Registro!$G:$G,Detalhe_Registro!$D:$D,A2074,Detalhe_Registro!$E:$E,B2074,Detalhe_Registro!$M:$M,"SIM")</f>
        <v/>
      </c>
      <c r="J2074" s="2">
        <f>IF(F2074&lt;Premissas!$B$8,"&lt; 1,00",IF(F2074&lt;Premissas!$B$9,"1,00 – 1,19",IF(F2074&lt;Premissas!$B$10,"1,20 – 1,39",IF(F2074&lt;Premissas!$B$11,"1,40 – 1,59",IF(F2074&lt;Premissas!$B$12,"1,60 – 1,99","≥ 2,00")))))</f>
        <v/>
      </c>
      <c r="K2074" s="5">
        <f>IF(F2074&lt;Premissas!$B$8,Premissas!$B$13,IF(F2074&lt;Premissas!$B$9,Premissas!$B$14,IF(F2074&lt;Premissas!$B$10,Premissas!$B$15,IF(F2074&lt;Premissas!$B$11,Premissas!$B$16,IF(F2074&lt;Premissas!$B$12,Premissas!$B$17,Premissas!$B$18)))))</f>
        <v/>
      </c>
      <c r="L2074" s="5">
        <f>K2074/Premissas!$B$4</f>
        <v/>
      </c>
      <c r="M2074" s="2">
        <f>IF(K2074=Premissas!$B$18,"SIM","NÃO")</f>
        <v/>
      </c>
    </row>
    <row r="2075">
      <c r="A2075" s="2" t="inlineStr">
        <is>
          <t>5713986</t>
        </is>
      </c>
      <c r="B2075" s="2" t="inlineStr">
        <is>
          <t>Allex Macedo Silva</t>
        </is>
      </c>
      <c r="C2075" s="2" t="n">
        <v>7801</v>
      </c>
      <c r="D2075" s="2">
        <f>IFERROR(TEXTJOIN(" | ",TRUE,UNIQUE(FILTER(Detalhe_Registro!$C:$C,(Detalhe_Registro!$D:$D=A2075)*(Detalhe_Registro!$E:$E=B2075)*(Detalhe_Registro!$M:$M="SIM")))),"")</f>
        <v/>
      </c>
      <c r="E2075" s="2">
        <f>COUNTIFS(Detalhe_Registro!$D:$D,A2075,Detalhe_Registro!$E:$E,B2075,Detalhe_Registro!$M:$M,"SIM")</f>
        <v/>
      </c>
      <c r="F2075" s="2">
        <f>IFERROR(MAXIFS(Detalhe_Registro!$N:$N,Detalhe_Registro!$D:$D,A2075,Detalhe_Registro!$E:$E,B2075,Detalhe_Registro!$M:$M,"SIM"),0)</f>
        <v/>
      </c>
      <c r="G2075" s="2">
        <f>IFERROR(AVERAGEIFS(Detalhe_Registro!$N:$N,Detalhe_Registro!$D:$D,A2075,Detalhe_Registro!$E:$E,B2075,Detalhe_Registro!$M:$M,"SIM"),0)</f>
        <v/>
      </c>
      <c r="H2075" s="2">
        <f>SUMIFS(Detalhe_Registro!$F:$F,Detalhe_Registro!$D:$D,A2075,Detalhe_Registro!$E:$E,B2075,Detalhe_Registro!$M:$M,"SIM")</f>
        <v/>
      </c>
      <c r="I2075" s="2">
        <f>SUMIFS(Detalhe_Registro!$G:$G,Detalhe_Registro!$D:$D,A2075,Detalhe_Registro!$E:$E,B2075,Detalhe_Registro!$M:$M,"SIM")</f>
        <v/>
      </c>
      <c r="J2075" s="2">
        <f>IF(F2075&lt;Premissas!$B$8,"&lt; 1,00",IF(F2075&lt;Premissas!$B$9,"1,00 – 1,19",IF(F2075&lt;Premissas!$B$10,"1,20 – 1,39",IF(F2075&lt;Premissas!$B$11,"1,40 – 1,59",IF(F2075&lt;Premissas!$B$12,"1,60 – 1,99","≥ 2,00")))))</f>
        <v/>
      </c>
      <c r="K2075" s="5">
        <f>IF(F2075&lt;Premissas!$B$8,Premissas!$B$13,IF(F2075&lt;Premissas!$B$9,Premissas!$B$14,IF(F2075&lt;Premissas!$B$10,Premissas!$B$15,IF(F2075&lt;Premissas!$B$11,Premissas!$B$16,IF(F2075&lt;Premissas!$B$12,Premissas!$B$17,Premissas!$B$18)))))</f>
        <v/>
      </c>
      <c r="L2075" s="5">
        <f>K2075/Premissas!$B$4</f>
        <v/>
      </c>
      <c r="M2075" s="2">
        <f>IF(K2075=Premissas!$B$18,"SIM","NÃO")</f>
        <v/>
      </c>
    </row>
    <row r="2076">
      <c r="A2076" s="2" t="n">
        <v>6017312</v>
      </c>
      <c r="B2076" s="2" t="inlineStr">
        <is>
          <t>Amanda Napoleao De Oliveira</t>
        </is>
      </c>
      <c r="C2076" s="2" t="n">
        <v>7801</v>
      </c>
      <c r="D2076" s="2">
        <f>IFERROR(TEXTJOIN(" | ",TRUE,UNIQUE(FILTER(Detalhe_Registro!$C:$C,(Detalhe_Registro!$D:$D=A2076)*(Detalhe_Registro!$E:$E=B2076)*(Detalhe_Registro!$M:$M="SIM")))),"")</f>
        <v/>
      </c>
      <c r="E2076" s="2">
        <f>COUNTIFS(Detalhe_Registro!$D:$D,A2076,Detalhe_Registro!$E:$E,B2076,Detalhe_Registro!$M:$M,"SIM")</f>
        <v/>
      </c>
      <c r="F2076" s="2">
        <f>IFERROR(MAXIFS(Detalhe_Registro!$N:$N,Detalhe_Registro!$D:$D,A2076,Detalhe_Registro!$E:$E,B2076,Detalhe_Registro!$M:$M,"SIM"),0)</f>
        <v/>
      </c>
      <c r="G2076" s="2">
        <f>IFERROR(AVERAGEIFS(Detalhe_Registro!$N:$N,Detalhe_Registro!$D:$D,A2076,Detalhe_Registro!$E:$E,B2076,Detalhe_Registro!$M:$M,"SIM"),0)</f>
        <v/>
      </c>
      <c r="H2076" s="2">
        <f>SUMIFS(Detalhe_Registro!$F:$F,Detalhe_Registro!$D:$D,A2076,Detalhe_Registro!$E:$E,B2076,Detalhe_Registro!$M:$M,"SIM")</f>
        <v/>
      </c>
      <c r="I2076" s="2">
        <f>SUMIFS(Detalhe_Registro!$G:$G,Detalhe_Registro!$D:$D,A2076,Detalhe_Registro!$E:$E,B2076,Detalhe_Registro!$M:$M,"SIM")</f>
        <v/>
      </c>
      <c r="J2076" s="2">
        <f>IF(F2076&lt;Premissas!$B$8,"&lt; 1,00",IF(F2076&lt;Premissas!$B$9,"1,00 – 1,19",IF(F2076&lt;Premissas!$B$10,"1,20 – 1,39",IF(F2076&lt;Premissas!$B$11,"1,40 – 1,59",IF(F2076&lt;Premissas!$B$12,"1,60 – 1,99","≥ 2,00")))))</f>
        <v/>
      </c>
      <c r="K2076" s="5">
        <f>IF(F2076&lt;Premissas!$B$8,Premissas!$B$13,IF(F2076&lt;Premissas!$B$9,Premissas!$B$14,IF(F2076&lt;Premissas!$B$10,Premissas!$B$15,IF(F2076&lt;Premissas!$B$11,Premissas!$B$16,IF(F2076&lt;Premissas!$B$12,Premissas!$B$17,Premissas!$B$18)))))</f>
        <v/>
      </c>
      <c r="L2076" s="5">
        <f>K2076/Premissas!$B$4</f>
        <v/>
      </c>
      <c r="M2076" s="2">
        <f>IF(K2076=Premissas!$B$18,"SIM","NÃO")</f>
        <v/>
      </c>
    </row>
    <row r="2077">
      <c r="A2077" s="2" t="inlineStr">
        <is>
          <t>6017312</t>
        </is>
      </c>
      <c r="B2077" s="2" t="inlineStr">
        <is>
          <t>Amanda Napoleao De Oliveira</t>
        </is>
      </c>
      <c r="C2077" s="2" t="n">
        <v>7801</v>
      </c>
      <c r="D2077" s="2">
        <f>IFERROR(TEXTJOIN(" | ",TRUE,UNIQUE(FILTER(Detalhe_Registro!$C:$C,(Detalhe_Registro!$D:$D=A2077)*(Detalhe_Registro!$E:$E=B2077)*(Detalhe_Registro!$M:$M="SIM")))),"")</f>
        <v/>
      </c>
      <c r="E2077" s="2">
        <f>COUNTIFS(Detalhe_Registro!$D:$D,A2077,Detalhe_Registro!$E:$E,B2077,Detalhe_Registro!$M:$M,"SIM")</f>
        <v/>
      </c>
      <c r="F2077" s="2">
        <f>IFERROR(MAXIFS(Detalhe_Registro!$N:$N,Detalhe_Registro!$D:$D,A2077,Detalhe_Registro!$E:$E,B2077,Detalhe_Registro!$M:$M,"SIM"),0)</f>
        <v/>
      </c>
      <c r="G2077" s="2">
        <f>IFERROR(AVERAGEIFS(Detalhe_Registro!$N:$N,Detalhe_Registro!$D:$D,A2077,Detalhe_Registro!$E:$E,B2077,Detalhe_Registro!$M:$M,"SIM"),0)</f>
        <v/>
      </c>
      <c r="H2077" s="2">
        <f>SUMIFS(Detalhe_Registro!$F:$F,Detalhe_Registro!$D:$D,A2077,Detalhe_Registro!$E:$E,B2077,Detalhe_Registro!$M:$M,"SIM")</f>
        <v/>
      </c>
      <c r="I2077" s="2">
        <f>SUMIFS(Detalhe_Registro!$G:$G,Detalhe_Registro!$D:$D,A2077,Detalhe_Registro!$E:$E,B2077,Detalhe_Registro!$M:$M,"SIM")</f>
        <v/>
      </c>
      <c r="J2077" s="2">
        <f>IF(F2077&lt;Premissas!$B$8,"&lt; 1,00",IF(F2077&lt;Premissas!$B$9,"1,00 – 1,19",IF(F2077&lt;Premissas!$B$10,"1,20 – 1,39",IF(F2077&lt;Premissas!$B$11,"1,40 – 1,59",IF(F2077&lt;Premissas!$B$12,"1,60 – 1,99","≥ 2,00")))))</f>
        <v/>
      </c>
      <c r="K2077" s="5">
        <f>IF(F2077&lt;Premissas!$B$8,Premissas!$B$13,IF(F2077&lt;Premissas!$B$9,Premissas!$B$14,IF(F2077&lt;Premissas!$B$10,Premissas!$B$15,IF(F2077&lt;Premissas!$B$11,Premissas!$B$16,IF(F2077&lt;Premissas!$B$12,Premissas!$B$17,Premissas!$B$18)))))</f>
        <v/>
      </c>
      <c r="L2077" s="5">
        <f>K2077/Premissas!$B$4</f>
        <v/>
      </c>
      <c r="M2077" s="2">
        <f>IF(K2077=Premissas!$B$18,"SIM","NÃO")</f>
        <v/>
      </c>
    </row>
    <row r="2078">
      <c r="A2078" s="2" t="n">
        <v>5449570</v>
      </c>
      <c r="B2078" s="2" t="inlineStr">
        <is>
          <t>Ana Beatriz Dos Santos Silva</t>
        </is>
      </c>
      <c r="C2078" s="2" t="n">
        <v>7801</v>
      </c>
      <c r="D2078" s="2">
        <f>IFERROR(TEXTJOIN(" | ",TRUE,UNIQUE(FILTER(Detalhe_Registro!$C:$C,(Detalhe_Registro!$D:$D=A2078)*(Detalhe_Registro!$E:$E=B2078)*(Detalhe_Registro!$M:$M="SIM")))),"")</f>
        <v/>
      </c>
      <c r="E2078" s="2">
        <f>COUNTIFS(Detalhe_Registro!$D:$D,A2078,Detalhe_Registro!$E:$E,B2078,Detalhe_Registro!$M:$M,"SIM")</f>
        <v/>
      </c>
      <c r="F2078" s="2">
        <f>IFERROR(MAXIFS(Detalhe_Registro!$N:$N,Detalhe_Registro!$D:$D,A2078,Detalhe_Registro!$E:$E,B2078,Detalhe_Registro!$M:$M,"SIM"),0)</f>
        <v/>
      </c>
      <c r="G2078" s="2">
        <f>IFERROR(AVERAGEIFS(Detalhe_Registro!$N:$N,Detalhe_Registro!$D:$D,A2078,Detalhe_Registro!$E:$E,B2078,Detalhe_Registro!$M:$M,"SIM"),0)</f>
        <v/>
      </c>
      <c r="H2078" s="2">
        <f>SUMIFS(Detalhe_Registro!$F:$F,Detalhe_Registro!$D:$D,A2078,Detalhe_Registro!$E:$E,B2078,Detalhe_Registro!$M:$M,"SIM")</f>
        <v/>
      </c>
      <c r="I2078" s="2">
        <f>SUMIFS(Detalhe_Registro!$G:$G,Detalhe_Registro!$D:$D,A2078,Detalhe_Registro!$E:$E,B2078,Detalhe_Registro!$M:$M,"SIM")</f>
        <v/>
      </c>
      <c r="J2078" s="2">
        <f>IF(F2078&lt;Premissas!$B$8,"&lt; 1,00",IF(F2078&lt;Premissas!$B$9,"1,00 – 1,19",IF(F2078&lt;Premissas!$B$10,"1,20 – 1,39",IF(F2078&lt;Premissas!$B$11,"1,40 – 1,59",IF(F2078&lt;Premissas!$B$12,"1,60 – 1,99","≥ 2,00")))))</f>
        <v/>
      </c>
      <c r="K2078" s="5">
        <f>IF(F2078&lt;Premissas!$B$8,Premissas!$B$13,IF(F2078&lt;Premissas!$B$9,Premissas!$B$14,IF(F2078&lt;Premissas!$B$10,Premissas!$B$15,IF(F2078&lt;Premissas!$B$11,Premissas!$B$16,IF(F2078&lt;Premissas!$B$12,Premissas!$B$17,Premissas!$B$18)))))</f>
        <v/>
      </c>
      <c r="L2078" s="5">
        <f>K2078/Premissas!$B$4</f>
        <v/>
      </c>
      <c r="M2078" s="2">
        <f>IF(K2078=Premissas!$B$18,"SIM","NÃO")</f>
        <v/>
      </c>
    </row>
    <row r="2079">
      <c r="A2079" s="2" t="inlineStr">
        <is>
          <t>5449570</t>
        </is>
      </c>
      <c r="B2079" s="2" t="inlineStr">
        <is>
          <t>Ana Beatriz Dos Santos Silva</t>
        </is>
      </c>
      <c r="C2079" s="2" t="n">
        <v>7801</v>
      </c>
      <c r="D2079" s="2">
        <f>IFERROR(TEXTJOIN(" | ",TRUE,UNIQUE(FILTER(Detalhe_Registro!$C:$C,(Detalhe_Registro!$D:$D=A2079)*(Detalhe_Registro!$E:$E=B2079)*(Detalhe_Registro!$M:$M="SIM")))),"")</f>
        <v/>
      </c>
      <c r="E2079" s="2">
        <f>COUNTIFS(Detalhe_Registro!$D:$D,A2079,Detalhe_Registro!$E:$E,B2079,Detalhe_Registro!$M:$M,"SIM")</f>
        <v/>
      </c>
      <c r="F2079" s="2">
        <f>IFERROR(MAXIFS(Detalhe_Registro!$N:$N,Detalhe_Registro!$D:$D,A2079,Detalhe_Registro!$E:$E,B2079,Detalhe_Registro!$M:$M,"SIM"),0)</f>
        <v/>
      </c>
      <c r="G2079" s="2">
        <f>IFERROR(AVERAGEIFS(Detalhe_Registro!$N:$N,Detalhe_Registro!$D:$D,A2079,Detalhe_Registro!$E:$E,B2079,Detalhe_Registro!$M:$M,"SIM"),0)</f>
        <v/>
      </c>
      <c r="H2079" s="2">
        <f>SUMIFS(Detalhe_Registro!$F:$F,Detalhe_Registro!$D:$D,A2079,Detalhe_Registro!$E:$E,B2079,Detalhe_Registro!$M:$M,"SIM")</f>
        <v/>
      </c>
      <c r="I2079" s="2">
        <f>SUMIFS(Detalhe_Registro!$G:$G,Detalhe_Registro!$D:$D,A2079,Detalhe_Registro!$E:$E,B2079,Detalhe_Registro!$M:$M,"SIM")</f>
        <v/>
      </c>
      <c r="J2079" s="2">
        <f>IF(F2079&lt;Premissas!$B$8,"&lt; 1,00",IF(F2079&lt;Premissas!$B$9,"1,00 – 1,19",IF(F2079&lt;Premissas!$B$10,"1,20 – 1,39",IF(F2079&lt;Premissas!$B$11,"1,40 – 1,59",IF(F2079&lt;Premissas!$B$12,"1,60 – 1,99","≥ 2,00")))))</f>
        <v/>
      </c>
      <c r="K2079" s="5">
        <f>IF(F2079&lt;Premissas!$B$8,Premissas!$B$13,IF(F2079&lt;Premissas!$B$9,Premissas!$B$14,IF(F2079&lt;Premissas!$B$10,Premissas!$B$15,IF(F2079&lt;Premissas!$B$11,Premissas!$B$16,IF(F2079&lt;Premissas!$B$12,Premissas!$B$17,Premissas!$B$18)))))</f>
        <v/>
      </c>
      <c r="L2079" s="5">
        <f>K2079/Premissas!$B$4</f>
        <v/>
      </c>
      <c r="M2079" s="2">
        <f>IF(K2079=Premissas!$B$18,"SIM","NÃO")</f>
        <v/>
      </c>
    </row>
    <row r="2080">
      <c r="A2080" s="2" t="inlineStr">
        <is>
          <t>6036147</t>
        </is>
      </c>
      <c r="B2080" s="2" t="inlineStr">
        <is>
          <t>Ana Carla Raimundo Capistrano</t>
        </is>
      </c>
      <c r="C2080" s="2" t="n">
        <v>7801</v>
      </c>
      <c r="D2080" s="2">
        <f>IFERROR(TEXTJOIN(" | ",TRUE,UNIQUE(FILTER(Detalhe_Registro!$C:$C,(Detalhe_Registro!$D:$D=A2080)*(Detalhe_Registro!$E:$E=B2080)*(Detalhe_Registro!$M:$M="SIM")))),"")</f>
        <v/>
      </c>
      <c r="E2080" s="2">
        <f>COUNTIFS(Detalhe_Registro!$D:$D,A2080,Detalhe_Registro!$E:$E,B2080,Detalhe_Registro!$M:$M,"SIM")</f>
        <v/>
      </c>
      <c r="F2080" s="2">
        <f>IFERROR(MAXIFS(Detalhe_Registro!$N:$N,Detalhe_Registro!$D:$D,A2080,Detalhe_Registro!$E:$E,B2080,Detalhe_Registro!$M:$M,"SIM"),0)</f>
        <v/>
      </c>
      <c r="G2080" s="2">
        <f>IFERROR(AVERAGEIFS(Detalhe_Registro!$N:$N,Detalhe_Registro!$D:$D,A2080,Detalhe_Registro!$E:$E,B2080,Detalhe_Registro!$M:$M,"SIM"),0)</f>
        <v/>
      </c>
      <c r="H2080" s="2">
        <f>SUMIFS(Detalhe_Registro!$F:$F,Detalhe_Registro!$D:$D,A2080,Detalhe_Registro!$E:$E,B2080,Detalhe_Registro!$M:$M,"SIM")</f>
        <v/>
      </c>
      <c r="I2080" s="2">
        <f>SUMIFS(Detalhe_Registro!$G:$G,Detalhe_Registro!$D:$D,A2080,Detalhe_Registro!$E:$E,B2080,Detalhe_Registro!$M:$M,"SIM")</f>
        <v/>
      </c>
      <c r="J2080" s="2">
        <f>IF(F2080&lt;Premissas!$B$8,"&lt; 1,00",IF(F2080&lt;Premissas!$B$9,"1,00 – 1,19",IF(F2080&lt;Premissas!$B$10,"1,20 – 1,39",IF(F2080&lt;Premissas!$B$11,"1,40 – 1,59",IF(F2080&lt;Premissas!$B$12,"1,60 – 1,99","≥ 2,00")))))</f>
        <v/>
      </c>
      <c r="K2080" s="5">
        <f>IF(F2080&lt;Premissas!$B$8,Premissas!$B$13,IF(F2080&lt;Premissas!$B$9,Premissas!$B$14,IF(F2080&lt;Premissas!$B$10,Premissas!$B$15,IF(F2080&lt;Premissas!$B$11,Premissas!$B$16,IF(F2080&lt;Premissas!$B$12,Premissas!$B$17,Premissas!$B$18)))))</f>
        <v/>
      </c>
      <c r="L2080" s="5">
        <f>K2080/Premissas!$B$4</f>
        <v/>
      </c>
      <c r="M2080" s="2">
        <f>IF(K2080=Premissas!$B$18,"SIM","NÃO")</f>
        <v/>
      </c>
    </row>
    <row r="2081">
      <c r="A2081" s="2" t="inlineStr">
        <is>
          <t>6028381</t>
        </is>
      </c>
      <c r="B2081" s="2" t="inlineStr">
        <is>
          <t>Ana Carolina De Souza Silva</t>
        </is>
      </c>
      <c r="C2081" s="2" t="n">
        <v>7801</v>
      </c>
      <c r="D2081" s="2">
        <f>IFERROR(TEXTJOIN(" | ",TRUE,UNIQUE(FILTER(Detalhe_Registro!$C:$C,(Detalhe_Registro!$D:$D=A2081)*(Detalhe_Registro!$E:$E=B2081)*(Detalhe_Registro!$M:$M="SIM")))),"")</f>
        <v/>
      </c>
      <c r="E2081" s="2">
        <f>COUNTIFS(Detalhe_Registro!$D:$D,A2081,Detalhe_Registro!$E:$E,B2081,Detalhe_Registro!$M:$M,"SIM")</f>
        <v/>
      </c>
      <c r="F2081" s="2">
        <f>IFERROR(MAXIFS(Detalhe_Registro!$N:$N,Detalhe_Registro!$D:$D,A2081,Detalhe_Registro!$E:$E,B2081,Detalhe_Registro!$M:$M,"SIM"),0)</f>
        <v/>
      </c>
      <c r="G2081" s="2">
        <f>IFERROR(AVERAGEIFS(Detalhe_Registro!$N:$N,Detalhe_Registro!$D:$D,A2081,Detalhe_Registro!$E:$E,B2081,Detalhe_Registro!$M:$M,"SIM"),0)</f>
        <v/>
      </c>
      <c r="H2081" s="2">
        <f>SUMIFS(Detalhe_Registro!$F:$F,Detalhe_Registro!$D:$D,A2081,Detalhe_Registro!$E:$E,B2081,Detalhe_Registro!$M:$M,"SIM")</f>
        <v/>
      </c>
      <c r="I2081" s="2">
        <f>SUMIFS(Detalhe_Registro!$G:$G,Detalhe_Registro!$D:$D,A2081,Detalhe_Registro!$E:$E,B2081,Detalhe_Registro!$M:$M,"SIM")</f>
        <v/>
      </c>
      <c r="J2081" s="2">
        <f>IF(F2081&lt;Premissas!$B$8,"&lt; 1,00",IF(F2081&lt;Premissas!$B$9,"1,00 – 1,19",IF(F2081&lt;Premissas!$B$10,"1,20 – 1,39",IF(F2081&lt;Premissas!$B$11,"1,40 – 1,59",IF(F2081&lt;Premissas!$B$12,"1,60 – 1,99","≥ 2,00")))))</f>
        <v/>
      </c>
      <c r="K2081" s="5">
        <f>IF(F2081&lt;Premissas!$B$8,Premissas!$B$13,IF(F2081&lt;Premissas!$B$9,Premissas!$B$14,IF(F2081&lt;Premissas!$B$10,Premissas!$B$15,IF(F2081&lt;Premissas!$B$11,Premissas!$B$16,IF(F2081&lt;Premissas!$B$12,Premissas!$B$17,Premissas!$B$18)))))</f>
        <v/>
      </c>
      <c r="L2081" s="5">
        <f>K2081/Premissas!$B$4</f>
        <v/>
      </c>
      <c r="M2081" s="2">
        <f>IF(K2081=Premissas!$B$18,"SIM","NÃO")</f>
        <v/>
      </c>
    </row>
    <row r="2082">
      <c r="A2082" s="2" t="inlineStr">
        <is>
          <t>5578035</t>
        </is>
      </c>
      <c r="B2082" s="2" t="inlineStr">
        <is>
          <t>Ana Carolina Martins</t>
        </is>
      </c>
      <c r="C2082" s="2" t="n">
        <v>7801</v>
      </c>
      <c r="D2082" s="2">
        <f>IFERROR(TEXTJOIN(" | ",TRUE,UNIQUE(FILTER(Detalhe_Registro!$C:$C,(Detalhe_Registro!$D:$D=A2082)*(Detalhe_Registro!$E:$E=B2082)*(Detalhe_Registro!$M:$M="SIM")))),"")</f>
        <v/>
      </c>
      <c r="E2082" s="2">
        <f>COUNTIFS(Detalhe_Registro!$D:$D,A2082,Detalhe_Registro!$E:$E,B2082,Detalhe_Registro!$M:$M,"SIM")</f>
        <v/>
      </c>
      <c r="F2082" s="2">
        <f>IFERROR(MAXIFS(Detalhe_Registro!$N:$N,Detalhe_Registro!$D:$D,A2082,Detalhe_Registro!$E:$E,B2082,Detalhe_Registro!$M:$M,"SIM"),0)</f>
        <v/>
      </c>
      <c r="G2082" s="2">
        <f>IFERROR(AVERAGEIFS(Detalhe_Registro!$N:$N,Detalhe_Registro!$D:$D,A2082,Detalhe_Registro!$E:$E,B2082,Detalhe_Registro!$M:$M,"SIM"),0)</f>
        <v/>
      </c>
      <c r="H2082" s="2">
        <f>SUMIFS(Detalhe_Registro!$F:$F,Detalhe_Registro!$D:$D,A2082,Detalhe_Registro!$E:$E,B2082,Detalhe_Registro!$M:$M,"SIM")</f>
        <v/>
      </c>
      <c r="I2082" s="2">
        <f>SUMIFS(Detalhe_Registro!$G:$G,Detalhe_Registro!$D:$D,A2082,Detalhe_Registro!$E:$E,B2082,Detalhe_Registro!$M:$M,"SIM")</f>
        <v/>
      </c>
      <c r="J2082" s="2">
        <f>IF(F2082&lt;Premissas!$B$8,"&lt; 1,00",IF(F2082&lt;Premissas!$B$9,"1,00 – 1,19",IF(F2082&lt;Premissas!$B$10,"1,20 – 1,39",IF(F2082&lt;Premissas!$B$11,"1,40 – 1,59",IF(F2082&lt;Premissas!$B$12,"1,60 – 1,99","≥ 2,00")))))</f>
        <v/>
      </c>
      <c r="K2082" s="5">
        <f>IF(F2082&lt;Premissas!$B$8,Premissas!$B$13,IF(F2082&lt;Premissas!$B$9,Premissas!$B$14,IF(F2082&lt;Premissas!$B$10,Premissas!$B$15,IF(F2082&lt;Premissas!$B$11,Premissas!$B$16,IF(F2082&lt;Premissas!$B$12,Premissas!$B$17,Premissas!$B$18)))))</f>
        <v/>
      </c>
      <c r="L2082" s="5">
        <f>K2082/Premissas!$B$4</f>
        <v/>
      </c>
      <c r="M2082" s="2">
        <f>IF(K2082=Premissas!$B$18,"SIM","NÃO")</f>
        <v/>
      </c>
    </row>
    <row r="2083">
      <c r="A2083" s="2" t="n">
        <v>5971438</v>
      </c>
      <c r="B2083" s="2" t="inlineStr">
        <is>
          <t>Ana Claudia De Lima</t>
        </is>
      </c>
      <c r="C2083" s="2" t="n">
        <v>7801</v>
      </c>
      <c r="D2083" s="2">
        <f>IFERROR(TEXTJOIN(" | ",TRUE,UNIQUE(FILTER(Detalhe_Registro!$C:$C,(Detalhe_Registro!$D:$D=A2083)*(Detalhe_Registro!$E:$E=B2083)*(Detalhe_Registro!$M:$M="SIM")))),"")</f>
        <v/>
      </c>
      <c r="E2083" s="2">
        <f>COUNTIFS(Detalhe_Registro!$D:$D,A2083,Detalhe_Registro!$E:$E,B2083,Detalhe_Registro!$M:$M,"SIM")</f>
        <v/>
      </c>
      <c r="F2083" s="2">
        <f>IFERROR(MAXIFS(Detalhe_Registro!$N:$N,Detalhe_Registro!$D:$D,A2083,Detalhe_Registro!$E:$E,B2083,Detalhe_Registro!$M:$M,"SIM"),0)</f>
        <v/>
      </c>
      <c r="G2083" s="2">
        <f>IFERROR(AVERAGEIFS(Detalhe_Registro!$N:$N,Detalhe_Registro!$D:$D,A2083,Detalhe_Registro!$E:$E,B2083,Detalhe_Registro!$M:$M,"SIM"),0)</f>
        <v/>
      </c>
      <c r="H2083" s="2">
        <f>SUMIFS(Detalhe_Registro!$F:$F,Detalhe_Registro!$D:$D,A2083,Detalhe_Registro!$E:$E,B2083,Detalhe_Registro!$M:$M,"SIM")</f>
        <v/>
      </c>
      <c r="I2083" s="2">
        <f>SUMIFS(Detalhe_Registro!$G:$G,Detalhe_Registro!$D:$D,A2083,Detalhe_Registro!$E:$E,B2083,Detalhe_Registro!$M:$M,"SIM")</f>
        <v/>
      </c>
      <c r="J2083" s="2">
        <f>IF(F2083&lt;Premissas!$B$8,"&lt; 1,00",IF(F2083&lt;Premissas!$B$9,"1,00 – 1,19",IF(F2083&lt;Premissas!$B$10,"1,20 – 1,39",IF(F2083&lt;Premissas!$B$11,"1,40 – 1,59",IF(F2083&lt;Premissas!$B$12,"1,60 – 1,99","≥ 2,00")))))</f>
        <v/>
      </c>
      <c r="K2083" s="5">
        <f>IF(F2083&lt;Premissas!$B$8,Premissas!$B$13,IF(F2083&lt;Premissas!$B$9,Premissas!$B$14,IF(F2083&lt;Premissas!$B$10,Premissas!$B$15,IF(F2083&lt;Premissas!$B$11,Premissas!$B$16,IF(F2083&lt;Premissas!$B$12,Premissas!$B$17,Premissas!$B$18)))))</f>
        <v/>
      </c>
      <c r="L2083" s="5">
        <f>K2083/Premissas!$B$4</f>
        <v/>
      </c>
      <c r="M2083" s="2">
        <f>IF(K2083=Premissas!$B$18,"SIM","NÃO")</f>
        <v/>
      </c>
    </row>
    <row r="2084">
      <c r="A2084" s="2" t="inlineStr">
        <is>
          <t>5971438</t>
        </is>
      </c>
      <c r="B2084" s="2" t="inlineStr">
        <is>
          <t>Ana Claudia De Lima</t>
        </is>
      </c>
      <c r="C2084" s="2" t="n">
        <v>7801</v>
      </c>
      <c r="D2084" s="2">
        <f>IFERROR(TEXTJOIN(" | ",TRUE,UNIQUE(FILTER(Detalhe_Registro!$C:$C,(Detalhe_Registro!$D:$D=A2084)*(Detalhe_Registro!$E:$E=B2084)*(Detalhe_Registro!$M:$M="SIM")))),"")</f>
        <v/>
      </c>
      <c r="E2084" s="2">
        <f>COUNTIFS(Detalhe_Registro!$D:$D,A2084,Detalhe_Registro!$E:$E,B2084,Detalhe_Registro!$M:$M,"SIM")</f>
        <v/>
      </c>
      <c r="F2084" s="2">
        <f>IFERROR(MAXIFS(Detalhe_Registro!$N:$N,Detalhe_Registro!$D:$D,A2084,Detalhe_Registro!$E:$E,B2084,Detalhe_Registro!$M:$M,"SIM"),0)</f>
        <v/>
      </c>
      <c r="G2084" s="2">
        <f>IFERROR(AVERAGEIFS(Detalhe_Registro!$N:$N,Detalhe_Registro!$D:$D,A2084,Detalhe_Registro!$E:$E,B2084,Detalhe_Registro!$M:$M,"SIM"),0)</f>
        <v/>
      </c>
      <c r="H2084" s="2">
        <f>SUMIFS(Detalhe_Registro!$F:$F,Detalhe_Registro!$D:$D,A2084,Detalhe_Registro!$E:$E,B2084,Detalhe_Registro!$M:$M,"SIM")</f>
        <v/>
      </c>
      <c r="I2084" s="2">
        <f>SUMIFS(Detalhe_Registro!$G:$G,Detalhe_Registro!$D:$D,A2084,Detalhe_Registro!$E:$E,B2084,Detalhe_Registro!$M:$M,"SIM")</f>
        <v/>
      </c>
      <c r="J2084" s="2">
        <f>IF(F2084&lt;Premissas!$B$8,"&lt; 1,00",IF(F2084&lt;Premissas!$B$9,"1,00 – 1,19",IF(F2084&lt;Premissas!$B$10,"1,20 – 1,39",IF(F2084&lt;Premissas!$B$11,"1,40 – 1,59",IF(F2084&lt;Premissas!$B$12,"1,60 – 1,99","≥ 2,00")))))</f>
        <v/>
      </c>
      <c r="K2084" s="5">
        <f>IF(F2084&lt;Premissas!$B$8,Premissas!$B$13,IF(F2084&lt;Premissas!$B$9,Premissas!$B$14,IF(F2084&lt;Premissas!$B$10,Premissas!$B$15,IF(F2084&lt;Premissas!$B$11,Premissas!$B$16,IF(F2084&lt;Premissas!$B$12,Premissas!$B$17,Premissas!$B$18)))))</f>
        <v/>
      </c>
      <c r="L2084" s="5">
        <f>K2084/Premissas!$B$4</f>
        <v/>
      </c>
      <c r="M2084" s="2">
        <f>IF(K2084=Premissas!$B$18,"SIM","NÃO")</f>
        <v/>
      </c>
    </row>
    <row r="2085">
      <c r="A2085" s="2" t="inlineStr">
        <is>
          <t>6030564</t>
        </is>
      </c>
      <c r="B2085" s="2" t="inlineStr">
        <is>
          <t>Ana Paula Pereira Goncalves</t>
        </is>
      </c>
      <c r="C2085" s="2" t="n">
        <v>7801</v>
      </c>
      <c r="D2085" s="2">
        <f>IFERROR(TEXTJOIN(" | ",TRUE,UNIQUE(FILTER(Detalhe_Registro!$C:$C,(Detalhe_Registro!$D:$D=A2085)*(Detalhe_Registro!$E:$E=B2085)*(Detalhe_Registro!$M:$M="SIM")))),"")</f>
        <v/>
      </c>
      <c r="E2085" s="2">
        <f>COUNTIFS(Detalhe_Registro!$D:$D,A2085,Detalhe_Registro!$E:$E,B2085,Detalhe_Registro!$M:$M,"SIM")</f>
        <v/>
      </c>
      <c r="F2085" s="2">
        <f>IFERROR(MAXIFS(Detalhe_Registro!$N:$N,Detalhe_Registro!$D:$D,A2085,Detalhe_Registro!$E:$E,B2085,Detalhe_Registro!$M:$M,"SIM"),0)</f>
        <v/>
      </c>
      <c r="G2085" s="2">
        <f>IFERROR(AVERAGEIFS(Detalhe_Registro!$N:$N,Detalhe_Registro!$D:$D,A2085,Detalhe_Registro!$E:$E,B2085,Detalhe_Registro!$M:$M,"SIM"),0)</f>
        <v/>
      </c>
      <c r="H2085" s="2">
        <f>SUMIFS(Detalhe_Registro!$F:$F,Detalhe_Registro!$D:$D,A2085,Detalhe_Registro!$E:$E,B2085,Detalhe_Registro!$M:$M,"SIM")</f>
        <v/>
      </c>
      <c r="I2085" s="2">
        <f>SUMIFS(Detalhe_Registro!$G:$G,Detalhe_Registro!$D:$D,A2085,Detalhe_Registro!$E:$E,B2085,Detalhe_Registro!$M:$M,"SIM")</f>
        <v/>
      </c>
      <c r="J2085" s="2">
        <f>IF(F2085&lt;Premissas!$B$8,"&lt; 1,00",IF(F2085&lt;Premissas!$B$9,"1,00 – 1,19",IF(F2085&lt;Premissas!$B$10,"1,20 – 1,39",IF(F2085&lt;Premissas!$B$11,"1,40 – 1,59",IF(F2085&lt;Premissas!$B$12,"1,60 – 1,99","≥ 2,00")))))</f>
        <v/>
      </c>
      <c r="K2085" s="5">
        <f>IF(F2085&lt;Premissas!$B$8,Premissas!$B$13,IF(F2085&lt;Premissas!$B$9,Premissas!$B$14,IF(F2085&lt;Premissas!$B$10,Premissas!$B$15,IF(F2085&lt;Premissas!$B$11,Premissas!$B$16,IF(F2085&lt;Premissas!$B$12,Premissas!$B$17,Premissas!$B$18)))))</f>
        <v/>
      </c>
      <c r="L2085" s="5">
        <f>K2085/Premissas!$B$4</f>
        <v/>
      </c>
      <c r="M2085" s="2">
        <f>IF(K2085=Premissas!$B$18,"SIM","NÃO")</f>
        <v/>
      </c>
    </row>
    <row r="2086">
      <c r="A2086" s="2" t="n">
        <v>5998581</v>
      </c>
      <c r="B2086" s="2" t="inlineStr">
        <is>
          <t>Anayochukwu Bobby Onyewuchi</t>
        </is>
      </c>
      <c r="C2086" s="2" t="n">
        <v>7801</v>
      </c>
      <c r="D2086" s="2">
        <f>IFERROR(TEXTJOIN(" | ",TRUE,UNIQUE(FILTER(Detalhe_Registro!$C:$C,(Detalhe_Registro!$D:$D=A2086)*(Detalhe_Registro!$E:$E=B2086)*(Detalhe_Registro!$M:$M="SIM")))),"")</f>
        <v/>
      </c>
      <c r="E2086" s="2">
        <f>COUNTIFS(Detalhe_Registro!$D:$D,A2086,Detalhe_Registro!$E:$E,B2086,Detalhe_Registro!$M:$M,"SIM")</f>
        <v/>
      </c>
      <c r="F2086" s="2">
        <f>IFERROR(MAXIFS(Detalhe_Registro!$N:$N,Detalhe_Registro!$D:$D,A2086,Detalhe_Registro!$E:$E,B2086,Detalhe_Registro!$M:$M,"SIM"),0)</f>
        <v/>
      </c>
      <c r="G2086" s="2">
        <f>IFERROR(AVERAGEIFS(Detalhe_Registro!$N:$N,Detalhe_Registro!$D:$D,A2086,Detalhe_Registro!$E:$E,B2086,Detalhe_Registro!$M:$M,"SIM"),0)</f>
        <v/>
      </c>
      <c r="H2086" s="2">
        <f>SUMIFS(Detalhe_Registro!$F:$F,Detalhe_Registro!$D:$D,A2086,Detalhe_Registro!$E:$E,B2086,Detalhe_Registro!$M:$M,"SIM")</f>
        <v/>
      </c>
      <c r="I2086" s="2">
        <f>SUMIFS(Detalhe_Registro!$G:$G,Detalhe_Registro!$D:$D,A2086,Detalhe_Registro!$E:$E,B2086,Detalhe_Registro!$M:$M,"SIM")</f>
        <v/>
      </c>
      <c r="J2086" s="2">
        <f>IF(F2086&lt;Premissas!$B$8,"&lt; 1,00",IF(F2086&lt;Premissas!$B$9,"1,00 – 1,19",IF(F2086&lt;Premissas!$B$10,"1,20 – 1,39",IF(F2086&lt;Premissas!$B$11,"1,40 – 1,59",IF(F2086&lt;Premissas!$B$12,"1,60 – 1,99","≥ 2,00")))))</f>
        <v/>
      </c>
      <c r="K2086" s="5">
        <f>IF(F2086&lt;Premissas!$B$8,Premissas!$B$13,IF(F2086&lt;Premissas!$B$9,Premissas!$B$14,IF(F2086&lt;Premissas!$B$10,Premissas!$B$15,IF(F2086&lt;Premissas!$B$11,Premissas!$B$16,IF(F2086&lt;Premissas!$B$12,Premissas!$B$17,Premissas!$B$18)))))</f>
        <v/>
      </c>
      <c r="L2086" s="5">
        <f>K2086/Premissas!$B$4</f>
        <v/>
      </c>
      <c r="M2086" s="2">
        <f>IF(K2086=Premissas!$B$18,"SIM","NÃO")</f>
        <v/>
      </c>
    </row>
    <row r="2087">
      <c r="A2087" s="2" t="inlineStr">
        <is>
          <t>5998581</t>
        </is>
      </c>
      <c r="B2087" s="2" t="inlineStr">
        <is>
          <t>Anayochukwu Bobby Onyewuchi</t>
        </is>
      </c>
      <c r="C2087" s="2" t="n">
        <v>7801</v>
      </c>
      <c r="D2087" s="2">
        <f>IFERROR(TEXTJOIN(" | ",TRUE,UNIQUE(FILTER(Detalhe_Registro!$C:$C,(Detalhe_Registro!$D:$D=A2087)*(Detalhe_Registro!$E:$E=B2087)*(Detalhe_Registro!$M:$M="SIM")))),"")</f>
        <v/>
      </c>
      <c r="E2087" s="2">
        <f>COUNTIFS(Detalhe_Registro!$D:$D,A2087,Detalhe_Registro!$E:$E,B2087,Detalhe_Registro!$M:$M,"SIM")</f>
        <v/>
      </c>
      <c r="F2087" s="2">
        <f>IFERROR(MAXIFS(Detalhe_Registro!$N:$N,Detalhe_Registro!$D:$D,A2087,Detalhe_Registro!$E:$E,B2087,Detalhe_Registro!$M:$M,"SIM"),0)</f>
        <v/>
      </c>
      <c r="G2087" s="2">
        <f>IFERROR(AVERAGEIFS(Detalhe_Registro!$N:$N,Detalhe_Registro!$D:$D,A2087,Detalhe_Registro!$E:$E,B2087,Detalhe_Registro!$M:$M,"SIM"),0)</f>
        <v/>
      </c>
      <c r="H2087" s="2">
        <f>SUMIFS(Detalhe_Registro!$F:$F,Detalhe_Registro!$D:$D,A2087,Detalhe_Registro!$E:$E,B2087,Detalhe_Registro!$M:$M,"SIM")</f>
        <v/>
      </c>
      <c r="I2087" s="2">
        <f>SUMIFS(Detalhe_Registro!$G:$G,Detalhe_Registro!$D:$D,A2087,Detalhe_Registro!$E:$E,B2087,Detalhe_Registro!$M:$M,"SIM")</f>
        <v/>
      </c>
      <c r="J2087" s="2">
        <f>IF(F2087&lt;Premissas!$B$8,"&lt; 1,00",IF(F2087&lt;Premissas!$B$9,"1,00 – 1,19",IF(F2087&lt;Premissas!$B$10,"1,20 – 1,39",IF(F2087&lt;Premissas!$B$11,"1,40 – 1,59",IF(F2087&lt;Premissas!$B$12,"1,60 – 1,99","≥ 2,00")))))</f>
        <v/>
      </c>
      <c r="K2087" s="5">
        <f>IF(F2087&lt;Premissas!$B$8,Premissas!$B$13,IF(F2087&lt;Premissas!$B$9,Premissas!$B$14,IF(F2087&lt;Premissas!$B$10,Premissas!$B$15,IF(F2087&lt;Premissas!$B$11,Premissas!$B$16,IF(F2087&lt;Premissas!$B$12,Premissas!$B$17,Premissas!$B$18)))))</f>
        <v/>
      </c>
      <c r="L2087" s="5">
        <f>K2087/Premissas!$B$4</f>
        <v/>
      </c>
      <c r="M2087" s="2">
        <f>IF(K2087=Premissas!$B$18,"SIM","NÃO")</f>
        <v/>
      </c>
    </row>
    <row r="2088">
      <c r="A2088" s="2" t="n">
        <v>6014879</v>
      </c>
      <c r="B2088" s="2" t="inlineStr">
        <is>
          <t>Anayochukwu Emmanuel Azi</t>
        </is>
      </c>
      <c r="C2088" s="2" t="n">
        <v>7801</v>
      </c>
      <c r="D2088" s="2">
        <f>IFERROR(TEXTJOIN(" | ",TRUE,UNIQUE(FILTER(Detalhe_Registro!$C:$C,(Detalhe_Registro!$D:$D=A2088)*(Detalhe_Registro!$E:$E=B2088)*(Detalhe_Registro!$M:$M="SIM")))),"")</f>
        <v/>
      </c>
      <c r="E2088" s="2">
        <f>COUNTIFS(Detalhe_Registro!$D:$D,A2088,Detalhe_Registro!$E:$E,B2088,Detalhe_Registro!$M:$M,"SIM")</f>
        <v/>
      </c>
      <c r="F2088" s="2">
        <f>IFERROR(MAXIFS(Detalhe_Registro!$N:$N,Detalhe_Registro!$D:$D,A2088,Detalhe_Registro!$E:$E,B2088,Detalhe_Registro!$M:$M,"SIM"),0)</f>
        <v/>
      </c>
      <c r="G2088" s="2">
        <f>IFERROR(AVERAGEIFS(Detalhe_Registro!$N:$N,Detalhe_Registro!$D:$D,A2088,Detalhe_Registro!$E:$E,B2088,Detalhe_Registro!$M:$M,"SIM"),0)</f>
        <v/>
      </c>
      <c r="H2088" s="2">
        <f>SUMIFS(Detalhe_Registro!$F:$F,Detalhe_Registro!$D:$D,A2088,Detalhe_Registro!$E:$E,B2088,Detalhe_Registro!$M:$M,"SIM")</f>
        <v/>
      </c>
      <c r="I2088" s="2">
        <f>SUMIFS(Detalhe_Registro!$G:$G,Detalhe_Registro!$D:$D,A2088,Detalhe_Registro!$E:$E,B2088,Detalhe_Registro!$M:$M,"SIM")</f>
        <v/>
      </c>
      <c r="J2088" s="2">
        <f>IF(F2088&lt;Premissas!$B$8,"&lt; 1,00",IF(F2088&lt;Premissas!$B$9,"1,00 – 1,19",IF(F2088&lt;Premissas!$B$10,"1,20 – 1,39",IF(F2088&lt;Premissas!$B$11,"1,40 – 1,59",IF(F2088&lt;Premissas!$B$12,"1,60 – 1,99","≥ 2,00")))))</f>
        <v/>
      </c>
      <c r="K2088" s="5">
        <f>IF(F2088&lt;Premissas!$B$8,Premissas!$B$13,IF(F2088&lt;Premissas!$B$9,Premissas!$B$14,IF(F2088&lt;Premissas!$B$10,Premissas!$B$15,IF(F2088&lt;Premissas!$B$11,Premissas!$B$16,IF(F2088&lt;Premissas!$B$12,Premissas!$B$17,Premissas!$B$18)))))</f>
        <v/>
      </c>
      <c r="L2088" s="5">
        <f>K2088/Premissas!$B$4</f>
        <v/>
      </c>
      <c r="M2088" s="2">
        <f>IF(K2088=Premissas!$B$18,"SIM","NÃO")</f>
        <v/>
      </c>
    </row>
    <row r="2089">
      <c r="A2089" s="2" t="inlineStr">
        <is>
          <t>6014879</t>
        </is>
      </c>
      <c r="B2089" s="2" t="inlineStr">
        <is>
          <t>Anayochukwu Emmanuel Azi</t>
        </is>
      </c>
      <c r="C2089" s="2" t="n">
        <v>7801</v>
      </c>
      <c r="D2089" s="2">
        <f>IFERROR(TEXTJOIN(" | ",TRUE,UNIQUE(FILTER(Detalhe_Registro!$C:$C,(Detalhe_Registro!$D:$D=A2089)*(Detalhe_Registro!$E:$E=B2089)*(Detalhe_Registro!$M:$M="SIM")))),"")</f>
        <v/>
      </c>
      <c r="E2089" s="2">
        <f>COUNTIFS(Detalhe_Registro!$D:$D,A2089,Detalhe_Registro!$E:$E,B2089,Detalhe_Registro!$M:$M,"SIM")</f>
        <v/>
      </c>
      <c r="F2089" s="2">
        <f>IFERROR(MAXIFS(Detalhe_Registro!$N:$N,Detalhe_Registro!$D:$D,A2089,Detalhe_Registro!$E:$E,B2089,Detalhe_Registro!$M:$M,"SIM"),0)</f>
        <v/>
      </c>
      <c r="G2089" s="2">
        <f>IFERROR(AVERAGEIFS(Detalhe_Registro!$N:$N,Detalhe_Registro!$D:$D,A2089,Detalhe_Registro!$E:$E,B2089,Detalhe_Registro!$M:$M,"SIM"),0)</f>
        <v/>
      </c>
      <c r="H2089" s="2">
        <f>SUMIFS(Detalhe_Registro!$F:$F,Detalhe_Registro!$D:$D,A2089,Detalhe_Registro!$E:$E,B2089,Detalhe_Registro!$M:$M,"SIM")</f>
        <v/>
      </c>
      <c r="I2089" s="2">
        <f>SUMIFS(Detalhe_Registro!$G:$G,Detalhe_Registro!$D:$D,A2089,Detalhe_Registro!$E:$E,B2089,Detalhe_Registro!$M:$M,"SIM")</f>
        <v/>
      </c>
      <c r="J2089" s="2">
        <f>IF(F2089&lt;Premissas!$B$8,"&lt; 1,00",IF(F2089&lt;Premissas!$B$9,"1,00 – 1,19",IF(F2089&lt;Premissas!$B$10,"1,20 – 1,39",IF(F2089&lt;Premissas!$B$11,"1,40 – 1,59",IF(F2089&lt;Premissas!$B$12,"1,60 – 1,99","≥ 2,00")))))</f>
        <v/>
      </c>
      <c r="K2089" s="5">
        <f>IF(F2089&lt;Premissas!$B$8,Premissas!$B$13,IF(F2089&lt;Premissas!$B$9,Premissas!$B$14,IF(F2089&lt;Premissas!$B$10,Premissas!$B$15,IF(F2089&lt;Premissas!$B$11,Premissas!$B$16,IF(F2089&lt;Premissas!$B$12,Premissas!$B$17,Premissas!$B$18)))))</f>
        <v/>
      </c>
      <c r="L2089" s="5">
        <f>K2089/Premissas!$B$4</f>
        <v/>
      </c>
      <c r="M2089" s="2">
        <f>IF(K2089=Premissas!$B$18,"SIM","NÃO")</f>
        <v/>
      </c>
    </row>
    <row r="2090">
      <c r="A2090" s="2" t="inlineStr">
        <is>
          <t>6036104</t>
        </is>
      </c>
      <c r="B2090" s="2" t="inlineStr">
        <is>
          <t>Anderson Fernando Ribeiro</t>
        </is>
      </c>
      <c r="C2090" s="2" t="n">
        <v>7801</v>
      </c>
      <c r="D2090" s="2">
        <f>IFERROR(TEXTJOIN(" | ",TRUE,UNIQUE(FILTER(Detalhe_Registro!$C:$C,(Detalhe_Registro!$D:$D=A2090)*(Detalhe_Registro!$E:$E=B2090)*(Detalhe_Registro!$M:$M="SIM")))),"")</f>
        <v/>
      </c>
      <c r="E2090" s="2">
        <f>COUNTIFS(Detalhe_Registro!$D:$D,A2090,Detalhe_Registro!$E:$E,B2090,Detalhe_Registro!$M:$M,"SIM")</f>
        <v/>
      </c>
      <c r="F2090" s="2">
        <f>IFERROR(MAXIFS(Detalhe_Registro!$N:$N,Detalhe_Registro!$D:$D,A2090,Detalhe_Registro!$E:$E,B2090,Detalhe_Registro!$M:$M,"SIM"),0)</f>
        <v/>
      </c>
      <c r="G2090" s="2">
        <f>IFERROR(AVERAGEIFS(Detalhe_Registro!$N:$N,Detalhe_Registro!$D:$D,A2090,Detalhe_Registro!$E:$E,B2090,Detalhe_Registro!$M:$M,"SIM"),0)</f>
        <v/>
      </c>
      <c r="H2090" s="2">
        <f>SUMIFS(Detalhe_Registro!$F:$F,Detalhe_Registro!$D:$D,A2090,Detalhe_Registro!$E:$E,B2090,Detalhe_Registro!$M:$M,"SIM")</f>
        <v/>
      </c>
      <c r="I2090" s="2">
        <f>SUMIFS(Detalhe_Registro!$G:$G,Detalhe_Registro!$D:$D,A2090,Detalhe_Registro!$E:$E,B2090,Detalhe_Registro!$M:$M,"SIM")</f>
        <v/>
      </c>
      <c r="J2090" s="2">
        <f>IF(F2090&lt;Premissas!$B$8,"&lt; 1,00",IF(F2090&lt;Premissas!$B$9,"1,00 – 1,19",IF(F2090&lt;Premissas!$B$10,"1,20 – 1,39",IF(F2090&lt;Premissas!$B$11,"1,40 – 1,59",IF(F2090&lt;Premissas!$B$12,"1,60 – 1,99","≥ 2,00")))))</f>
        <v/>
      </c>
      <c r="K2090" s="5">
        <f>IF(F2090&lt;Premissas!$B$8,Premissas!$B$13,IF(F2090&lt;Premissas!$B$9,Premissas!$B$14,IF(F2090&lt;Premissas!$B$10,Premissas!$B$15,IF(F2090&lt;Premissas!$B$11,Premissas!$B$16,IF(F2090&lt;Premissas!$B$12,Premissas!$B$17,Premissas!$B$18)))))</f>
        <v/>
      </c>
      <c r="L2090" s="5">
        <f>K2090/Premissas!$B$4</f>
        <v/>
      </c>
      <c r="M2090" s="2">
        <f>IF(K2090=Premissas!$B$18,"SIM","NÃO")</f>
        <v/>
      </c>
    </row>
    <row r="2091">
      <c r="A2091" s="2" t="inlineStr">
        <is>
          <t>6025439</t>
        </is>
      </c>
      <c r="B2091" s="2" t="inlineStr">
        <is>
          <t>Anderson Ferreira Da Silva</t>
        </is>
      </c>
      <c r="C2091" s="2" t="n">
        <v>7801</v>
      </c>
      <c r="D2091" s="2">
        <f>IFERROR(TEXTJOIN(" | ",TRUE,UNIQUE(FILTER(Detalhe_Registro!$C:$C,(Detalhe_Registro!$D:$D=A2091)*(Detalhe_Registro!$E:$E=B2091)*(Detalhe_Registro!$M:$M="SIM")))),"")</f>
        <v/>
      </c>
      <c r="E2091" s="2">
        <f>COUNTIFS(Detalhe_Registro!$D:$D,A2091,Detalhe_Registro!$E:$E,B2091,Detalhe_Registro!$M:$M,"SIM")</f>
        <v/>
      </c>
      <c r="F2091" s="2">
        <f>IFERROR(MAXIFS(Detalhe_Registro!$N:$N,Detalhe_Registro!$D:$D,A2091,Detalhe_Registro!$E:$E,B2091,Detalhe_Registro!$M:$M,"SIM"),0)</f>
        <v/>
      </c>
      <c r="G2091" s="2">
        <f>IFERROR(AVERAGEIFS(Detalhe_Registro!$N:$N,Detalhe_Registro!$D:$D,A2091,Detalhe_Registro!$E:$E,B2091,Detalhe_Registro!$M:$M,"SIM"),0)</f>
        <v/>
      </c>
      <c r="H2091" s="2">
        <f>SUMIFS(Detalhe_Registro!$F:$F,Detalhe_Registro!$D:$D,A2091,Detalhe_Registro!$E:$E,B2091,Detalhe_Registro!$M:$M,"SIM")</f>
        <v/>
      </c>
      <c r="I2091" s="2">
        <f>SUMIFS(Detalhe_Registro!$G:$G,Detalhe_Registro!$D:$D,A2091,Detalhe_Registro!$E:$E,B2091,Detalhe_Registro!$M:$M,"SIM")</f>
        <v/>
      </c>
      <c r="J2091" s="2">
        <f>IF(F2091&lt;Premissas!$B$8,"&lt; 1,00",IF(F2091&lt;Premissas!$B$9,"1,00 – 1,19",IF(F2091&lt;Premissas!$B$10,"1,20 – 1,39",IF(F2091&lt;Premissas!$B$11,"1,40 – 1,59",IF(F2091&lt;Premissas!$B$12,"1,60 – 1,99","≥ 2,00")))))</f>
        <v/>
      </c>
      <c r="K2091" s="5">
        <f>IF(F2091&lt;Premissas!$B$8,Premissas!$B$13,IF(F2091&lt;Premissas!$B$9,Premissas!$B$14,IF(F2091&lt;Premissas!$B$10,Premissas!$B$15,IF(F2091&lt;Premissas!$B$11,Premissas!$B$16,IF(F2091&lt;Premissas!$B$12,Premissas!$B$17,Premissas!$B$18)))))</f>
        <v/>
      </c>
      <c r="L2091" s="5">
        <f>K2091/Premissas!$B$4</f>
        <v/>
      </c>
      <c r="M2091" s="2">
        <f>IF(K2091=Premissas!$B$18,"SIM","NÃO")</f>
        <v/>
      </c>
    </row>
    <row r="2092">
      <c r="A2092" s="2" t="n">
        <v>5795923</v>
      </c>
      <c r="B2092" s="2" t="inlineStr">
        <is>
          <t>Anderson Houck</t>
        </is>
      </c>
      <c r="C2092" s="2" t="n">
        <v>7801</v>
      </c>
      <c r="D2092" s="2">
        <f>IFERROR(TEXTJOIN(" | ",TRUE,UNIQUE(FILTER(Detalhe_Registro!$C:$C,(Detalhe_Registro!$D:$D=A2092)*(Detalhe_Registro!$E:$E=B2092)*(Detalhe_Registro!$M:$M="SIM")))),"")</f>
        <v/>
      </c>
      <c r="E2092" s="2">
        <f>COUNTIFS(Detalhe_Registro!$D:$D,A2092,Detalhe_Registro!$E:$E,B2092,Detalhe_Registro!$M:$M,"SIM")</f>
        <v/>
      </c>
      <c r="F2092" s="2">
        <f>IFERROR(MAXIFS(Detalhe_Registro!$N:$N,Detalhe_Registro!$D:$D,A2092,Detalhe_Registro!$E:$E,B2092,Detalhe_Registro!$M:$M,"SIM"),0)</f>
        <v/>
      </c>
      <c r="G2092" s="2">
        <f>IFERROR(AVERAGEIFS(Detalhe_Registro!$N:$N,Detalhe_Registro!$D:$D,A2092,Detalhe_Registro!$E:$E,B2092,Detalhe_Registro!$M:$M,"SIM"),0)</f>
        <v/>
      </c>
      <c r="H2092" s="2">
        <f>SUMIFS(Detalhe_Registro!$F:$F,Detalhe_Registro!$D:$D,A2092,Detalhe_Registro!$E:$E,B2092,Detalhe_Registro!$M:$M,"SIM")</f>
        <v/>
      </c>
      <c r="I2092" s="2">
        <f>SUMIFS(Detalhe_Registro!$G:$G,Detalhe_Registro!$D:$D,A2092,Detalhe_Registro!$E:$E,B2092,Detalhe_Registro!$M:$M,"SIM")</f>
        <v/>
      </c>
      <c r="J2092" s="2">
        <f>IF(F2092&lt;Premissas!$B$8,"&lt; 1,00",IF(F2092&lt;Premissas!$B$9,"1,00 – 1,19",IF(F2092&lt;Premissas!$B$10,"1,20 – 1,39",IF(F2092&lt;Premissas!$B$11,"1,40 – 1,59",IF(F2092&lt;Premissas!$B$12,"1,60 – 1,99","≥ 2,00")))))</f>
        <v/>
      </c>
      <c r="K2092" s="5">
        <f>IF(F2092&lt;Premissas!$B$8,Premissas!$B$13,IF(F2092&lt;Premissas!$B$9,Premissas!$B$14,IF(F2092&lt;Premissas!$B$10,Premissas!$B$15,IF(F2092&lt;Premissas!$B$11,Premissas!$B$16,IF(F2092&lt;Premissas!$B$12,Premissas!$B$17,Premissas!$B$18)))))</f>
        <v/>
      </c>
      <c r="L2092" s="5">
        <f>K2092/Premissas!$B$4</f>
        <v/>
      </c>
      <c r="M2092" s="2">
        <f>IF(K2092=Premissas!$B$18,"SIM","NÃO")</f>
        <v/>
      </c>
    </row>
    <row r="2093">
      <c r="A2093" s="2" t="inlineStr">
        <is>
          <t>5795923</t>
        </is>
      </c>
      <c r="B2093" s="2" t="inlineStr">
        <is>
          <t>Anderson Houck</t>
        </is>
      </c>
      <c r="C2093" s="2" t="n">
        <v>7801</v>
      </c>
      <c r="D2093" s="2">
        <f>IFERROR(TEXTJOIN(" | ",TRUE,UNIQUE(FILTER(Detalhe_Registro!$C:$C,(Detalhe_Registro!$D:$D=A2093)*(Detalhe_Registro!$E:$E=B2093)*(Detalhe_Registro!$M:$M="SIM")))),"")</f>
        <v/>
      </c>
      <c r="E2093" s="2">
        <f>COUNTIFS(Detalhe_Registro!$D:$D,A2093,Detalhe_Registro!$E:$E,B2093,Detalhe_Registro!$M:$M,"SIM")</f>
        <v/>
      </c>
      <c r="F2093" s="2">
        <f>IFERROR(MAXIFS(Detalhe_Registro!$N:$N,Detalhe_Registro!$D:$D,A2093,Detalhe_Registro!$E:$E,B2093,Detalhe_Registro!$M:$M,"SIM"),0)</f>
        <v/>
      </c>
      <c r="G2093" s="2">
        <f>IFERROR(AVERAGEIFS(Detalhe_Registro!$N:$N,Detalhe_Registro!$D:$D,A2093,Detalhe_Registro!$E:$E,B2093,Detalhe_Registro!$M:$M,"SIM"),0)</f>
        <v/>
      </c>
      <c r="H2093" s="2">
        <f>SUMIFS(Detalhe_Registro!$F:$F,Detalhe_Registro!$D:$D,A2093,Detalhe_Registro!$E:$E,B2093,Detalhe_Registro!$M:$M,"SIM")</f>
        <v/>
      </c>
      <c r="I2093" s="2">
        <f>SUMIFS(Detalhe_Registro!$G:$G,Detalhe_Registro!$D:$D,A2093,Detalhe_Registro!$E:$E,B2093,Detalhe_Registro!$M:$M,"SIM")</f>
        <v/>
      </c>
      <c r="J2093" s="2">
        <f>IF(F2093&lt;Premissas!$B$8,"&lt; 1,00",IF(F2093&lt;Premissas!$B$9,"1,00 – 1,19",IF(F2093&lt;Premissas!$B$10,"1,20 – 1,39",IF(F2093&lt;Premissas!$B$11,"1,40 – 1,59",IF(F2093&lt;Premissas!$B$12,"1,60 – 1,99","≥ 2,00")))))</f>
        <v/>
      </c>
      <c r="K2093" s="5">
        <f>IF(F2093&lt;Premissas!$B$8,Premissas!$B$13,IF(F2093&lt;Premissas!$B$9,Premissas!$B$14,IF(F2093&lt;Premissas!$B$10,Premissas!$B$15,IF(F2093&lt;Premissas!$B$11,Premissas!$B$16,IF(F2093&lt;Premissas!$B$12,Premissas!$B$17,Premissas!$B$18)))))</f>
        <v/>
      </c>
      <c r="L2093" s="5">
        <f>K2093/Premissas!$B$4</f>
        <v/>
      </c>
      <c r="M2093" s="2">
        <f>IF(K2093=Premissas!$B$18,"SIM","NÃO")</f>
        <v/>
      </c>
    </row>
    <row r="2094">
      <c r="A2094" s="2" t="n">
        <v>5132606</v>
      </c>
      <c r="B2094" s="2" t="inlineStr">
        <is>
          <t>Anderson Kenedy De Oliveira</t>
        </is>
      </c>
      <c r="C2094" s="2" t="n">
        <v>7801</v>
      </c>
      <c r="D2094" s="2">
        <f>IFERROR(TEXTJOIN(" | ",TRUE,UNIQUE(FILTER(Detalhe_Registro!$C:$C,(Detalhe_Registro!$D:$D=A2094)*(Detalhe_Registro!$E:$E=B2094)*(Detalhe_Registro!$M:$M="SIM")))),"")</f>
        <v/>
      </c>
      <c r="E2094" s="2">
        <f>COUNTIFS(Detalhe_Registro!$D:$D,A2094,Detalhe_Registro!$E:$E,B2094,Detalhe_Registro!$M:$M,"SIM")</f>
        <v/>
      </c>
      <c r="F2094" s="2">
        <f>IFERROR(MAXIFS(Detalhe_Registro!$N:$N,Detalhe_Registro!$D:$D,A2094,Detalhe_Registro!$E:$E,B2094,Detalhe_Registro!$M:$M,"SIM"),0)</f>
        <v/>
      </c>
      <c r="G2094" s="2">
        <f>IFERROR(AVERAGEIFS(Detalhe_Registro!$N:$N,Detalhe_Registro!$D:$D,A2094,Detalhe_Registro!$E:$E,B2094,Detalhe_Registro!$M:$M,"SIM"),0)</f>
        <v/>
      </c>
      <c r="H2094" s="2">
        <f>SUMIFS(Detalhe_Registro!$F:$F,Detalhe_Registro!$D:$D,A2094,Detalhe_Registro!$E:$E,B2094,Detalhe_Registro!$M:$M,"SIM")</f>
        <v/>
      </c>
      <c r="I2094" s="2">
        <f>SUMIFS(Detalhe_Registro!$G:$G,Detalhe_Registro!$D:$D,A2094,Detalhe_Registro!$E:$E,B2094,Detalhe_Registro!$M:$M,"SIM")</f>
        <v/>
      </c>
      <c r="J2094" s="2">
        <f>IF(F2094&lt;Premissas!$B$8,"&lt; 1,00",IF(F2094&lt;Premissas!$B$9,"1,00 – 1,19",IF(F2094&lt;Premissas!$B$10,"1,20 – 1,39",IF(F2094&lt;Premissas!$B$11,"1,40 – 1,59",IF(F2094&lt;Premissas!$B$12,"1,60 – 1,99","≥ 2,00")))))</f>
        <v/>
      </c>
      <c r="K2094" s="5">
        <f>IF(F2094&lt;Premissas!$B$8,Premissas!$B$13,IF(F2094&lt;Premissas!$B$9,Premissas!$B$14,IF(F2094&lt;Premissas!$B$10,Premissas!$B$15,IF(F2094&lt;Premissas!$B$11,Premissas!$B$16,IF(F2094&lt;Premissas!$B$12,Premissas!$B$17,Premissas!$B$18)))))</f>
        <v/>
      </c>
      <c r="L2094" s="5">
        <f>K2094/Premissas!$B$4</f>
        <v/>
      </c>
      <c r="M2094" s="2">
        <f>IF(K2094=Premissas!$B$18,"SIM","NÃO")</f>
        <v/>
      </c>
    </row>
    <row r="2095">
      <c r="A2095" s="2" t="inlineStr">
        <is>
          <t>6034640</t>
        </is>
      </c>
      <c r="B2095" s="2" t="inlineStr">
        <is>
          <t>Andre Lucas Dos Santos Ferreira</t>
        </is>
      </c>
      <c r="C2095" s="2" t="n">
        <v>7801</v>
      </c>
      <c r="D2095" s="2">
        <f>IFERROR(TEXTJOIN(" | ",TRUE,UNIQUE(FILTER(Detalhe_Registro!$C:$C,(Detalhe_Registro!$D:$D=A2095)*(Detalhe_Registro!$E:$E=B2095)*(Detalhe_Registro!$M:$M="SIM")))),"")</f>
        <v/>
      </c>
      <c r="E2095" s="2">
        <f>COUNTIFS(Detalhe_Registro!$D:$D,A2095,Detalhe_Registro!$E:$E,B2095,Detalhe_Registro!$M:$M,"SIM")</f>
        <v/>
      </c>
      <c r="F2095" s="2">
        <f>IFERROR(MAXIFS(Detalhe_Registro!$N:$N,Detalhe_Registro!$D:$D,A2095,Detalhe_Registro!$E:$E,B2095,Detalhe_Registro!$M:$M,"SIM"),0)</f>
        <v/>
      </c>
      <c r="G2095" s="2">
        <f>IFERROR(AVERAGEIFS(Detalhe_Registro!$N:$N,Detalhe_Registro!$D:$D,A2095,Detalhe_Registro!$E:$E,B2095,Detalhe_Registro!$M:$M,"SIM"),0)</f>
        <v/>
      </c>
      <c r="H2095" s="2">
        <f>SUMIFS(Detalhe_Registro!$F:$F,Detalhe_Registro!$D:$D,A2095,Detalhe_Registro!$E:$E,B2095,Detalhe_Registro!$M:$M,"SIM")</f>
        <v/>
      </c>
      <c r="I2095" s="2">
        <f>SUMIFS(Detalhe_Registro!$G:$G,Detalhe_Registro!$D:$D,A2095,Detalhe_Registro!$E:$E,B2095,Detalhe_Registro!$M:$M,"SIM")</f>
        <v/>
      </c>
      <c r="J2095" s="2">
        <f>IF(F2095&lt;Premissas!$B$8,"&lt; 1,00",IF(F2095&lt;Premissas!$B$9,"1,00 – 1,19",IF(F2095&lt;Premissas!$B$10,"1,20 – 1,39",IF(F2095&lt;Premissas!$B$11,"1,40 – 1,59",IF(F2095&lt;Premissas!$B$12,"1,60 – 1,99","≥ 2,00")))))</f>
        <v/>
      </c>
      <c r="K2095" s="5">
        <f>IF(F2095&lt;Premissas!$B$8,Premissas!$B$13,IF(F2095&lt;Premissas!$B$9,Premissas!$B$14,IF(F2095&lt;Premissas!$B$10,Premissas!$B$15,IF(F2095&lt;Premissas!$B$11,Premissas!$B$16,IF(F2095&lt;Premissas!$B$12,Premissas!$B$17,Premissas!$B$18)))))</f>
        <v/>
      </c>
      <c r="L2095" s="5">
        <f>K2095/Premissas!$B$4</f>
        <v/>
      </c>
      <c r="M2095" s="2">
        <f>IF(K2095=Premissas!$B$18,"SIM","NÃO")</f>
        <v/>
      </c>
    </row>
    <row r="2096">
      <c r="A2096" s="2" t="n">
        <v>6000398</v>
      </c>
      <c r="B2096" s="2" t="inlineStr">
        <is>
          <t>Andre Luiz Silva Cardoso</t>
        </is>
      </c>
      <c r="C2096" s="2" t="n">
        <v>7801</v>
      </c>
      <c r="D2096" s="2">
        <f>IFERROR(TEXTJOIN(" | ",TRUE,UNIQUE(FILTER(Detalhe_Registro!$C:$C,(Detalhe_Registro!$D:$D=A2096)*(Detalhe_Registro!$E:$E=B2096)*(Detalhe_Registro!$M:$M="SIM")))),"")</f>
        <v/>
      </c>
      <c r="E2096" s="2">
        <f>COUNTIFS(Detalhe_Registro!$D:$D,A2096,Detalhe_Registro!$E:$E,B2096,Detalhe_Registro!$M:$M,"SIM")</f>
        <v/>
      </c>
      <c r="F2096" s="2">
        <f>IFERROR(MAXIFS(Detalhe_Registro!$N:$N,Detalhe_Registro!$D:$D,A2096,Detalhe_Registro!$E:$E,B2096,Detalhe_Registro!$M:$M,"SIM"),0)</f>
        <v/>
      </c>
      <c r="G2096" s="2">
        <f>IFERROR(AVERAGEIFS(Detalhe_Registro!$N:$N,Detalhe_Registro!$D:$D,A2096,Detalhe_Registro!$E:$E,B2096,Detalhe_Registro!$M:$M,"SIM"),0)</f>
        <v/>
      </c>
      <c r="H2096" s="2">
        <f>SUMIFS(Detalhe_Registro!$F:$F,Detalhe_Registro!$D:$D,A2096,Detalhe_Registro!$E:$E,B2096,Detalhe_Registro!$M:$M,"SIM")</f>
        <v/>
      </c>
      <c r="I2096" s="2">
        <f>SUMIFS(Detalhe_Registro!$G:$G,Detalhe_Registro!$D:$D,A2096,Detalhe_Registro!$E:$E,B2096,Detalhe_Registro!$M:$M,"SIM")</f>
        <v/>
      </c>
      <c r="J2096" s="2">
        <f>IF(F2096&lt;Premissas!$B$8,"&lt; 1,00",IF(F2096&lt;Premissas!$B$9,"1,00 – 1,19",IF(F2096&lt;Premissas!$B$10,"1,20 – 1,39",IF(F2096&lt;Premissas!$B$11,"1,40 – 1,59",IF(F2096&lt;Premissas!$B$12,"1,60 – 1,99","≥ 2,00")))))</f>
        <v/>
      </c>
      <c r="K2096" s="5">
        <f>IF(F2096&lt;Premissas!$B$8,Premissas!$B$13,IF(F2096&lt;Premissas!$B$9,Premissas!$B$14,IF(F2096&lt;Premissas!$B$10,Premissas!$B$15,IF(F2096&lt;Premissas!$B$11,Premissas!$B$16,IF(F2096&lt;Premissas!$B$12,Premissas!$B$17,Premissas!$B$18)))))</f>
        <v/>
      </c>
      <c r="L2096" s="5">
        <f>K2096/Premissas!$B$4</f>
        <v/>
      </c>
      <c r="M2096" s="2">
        <f>IF(K2096=Premissas!$B$18,"SIM","NÃO")</f>
        <v/>
      </c>
    </row>
    <row r="2097">
      <c r="A2097" s="2" t="n">
        <v>5937671</v>
      </c>
      <c r="B2097" s="2" t="inlineStr">
        <is>
          <t>Andre Reis Da Mata Rodrigues</t>
        </is>
      </c>
      <c r="C2097" s="2" t="n">
        <v>7801</v>
      </c>
      <c r="D2097" s="2">
        <f>IFERROR(TEXTJOIN(" | ",TRUE,UNIQUE(FILTER(Detalhe_Registro!$C:$C,(Detalhe_Registro!$D:$D=A2097)*(Detalhe_Registro!$E:$E=B2097)*(Detalhe_Registro!$M:$M="SIM")))),"")</f>
        <v/>
      </c>
      <c r="E2097" s="2">
        <f>COUNTIFS(Detalhe_Registro!$D:$D,A2097,Detalhe_Registro!$E:$E,B2097,Detalhe_Registro!$M:$M,"SIM")</f>
        <v/>
      </c>
      <c r="F2097" s="2">
        <f>IFERROR(MAXIFS(Detalhe_Registro!$N:$N,Detalhe_Registro!$D:$D,A2097,Detalhe_Registro!$E:$E,B2097,Detalhe_Registro!$M:$M,"SIM"),0)</f>
        <v/>
      </c>
      <c r="G2097" s="2">
        <f>IFERROR(AVERAGEIFS(Detalhe_Registro!$N:$N,Detalhe_Registro!$D:$D,A2097,Detalhe_Registro!$E:$E,B2097,Detalhe_Registro!$M:$M,"SIM"),0)</f>
        <v/>
      </c>
      <c r="H2097" s="2">
        <f>SUMIFS(Detalhe_Registro!$F:$F,Detalhe_Registro!$D:$D,A2097,Detalhe_Registro!$E:$E,B2097,Detalhe_Registro!$M:$M,"SIM")</f>
        <v/>
      </c>
      <c r="I2097" s="2">
        <f>SUMIFS(Detalhe_Registro!$G:$G,Detalhe_Registro!$D:$D,A2097,Detalhe_Registro!$E:$E,B2097,Detalhe_Registro!$M:$M,"SIM")</f>
        <v/>
      </c>
      <c r="J2097" s="2">
        <f>IF(F2097&lt;Premissas!$B$8,"&lt; 1,00",IF(F2097&lt;Premissas!$B$9,"1,00 – 1,19",IF(F2097&lt;Premissas!$B$10,"1,20 – 1,39",IF(F2097&lt;Premissas!$B$11,"1,40 – 1,59",IF(F2097&lt;Premissas!$B$12,"1,60 – 1,99","≥ 2,00")))))</f>
        <v/>
      </c>
      <c r="K2097" s="5">
        <f>IF(F2097&lt;Premissas!$B$8,Premissas!$B$13,IF(F2097&lt;Premissas!$B$9,Premissas!$B$14,IF(F2097&lt;Premissas!$B$10,Premissas!$B$15,IF(F2097&lt;Premissas!$B$11,Premissas!$B$16,IF(F2097&lt;Premissas!$B$12,Premissas!$B$17,Premissas!$B$18)))))</f>
        <v/>
      </c>
      <c r="L2097" s="5">
        <f>K2097/Premissas!$B$4</f>
        <v/>
      </c>
      <c r="M2097" s="2">
        <f>IF(K2097=Premissas!$B$18,"SIM","NÃO")</f>
        <v/>
      </c>
    </row>
    <row r="2098">
      <c r="A2098" s="2" t="inlineStr">
        <is>
          <t>5937671</t>
        </is>
      </c>
      <c r="B2098" s="2" t="inlineStr">
        <is>
          <t>Andre Reis Da Mata Rodrigues</t>
        </is>
      </c>
      <c r="C2098" s="2" t="n">
        <v>7801</v>
      </c>
      <c r="D2098" s="2">
        <f>IFERROR(TEXTJOIN(" | ",TRUE,UNIQUE(FILTER(Detalhe_Registro!$C:$C,(Detalhe_Registro!$D:$D=A2098)*(Detalhe_Registro!$E:$E=B2098)*(Detalhe_Registro!$M:$M="SIM")))),"")</f>
        <v/>
      </c>
      <c r="E2098" s="2">
        <f>COUNTIFS(Detalhe_Registro!$D:$D,A2098,Detalhe_Registro!$E:$E,B2098,Detalhe_Registro!$M:$M,"SIM")</f>
        <v/>
      </c>
      <c r="F2098" s="2">
        <f>IFERROR(MAXIFS(Detalhe_Registro!$N:$N,Detalhe_Registro!$D:$D,A2098,Detalhe_Registro!$E:$E,B2098,Detalhe_Registro!$M:$M,"SIM"),0)</f>
        <v/>
      </c>
      <c r="G2098" s="2">
        <f>IFERROR(AVERAGEIFS(Detalhe_Registro!$N:$N,Detalhe_Registro!$D:$D,A2098,Detalhe_Registro!$E:$E,B2098,Detalhe_Registro!$M:$M,"SIM"),0)</f>
        <v/>
      </c>
      <c r="H2098" s="2">
        <f>SUMIFS(Detalhe_Registro!$F:$F,Detalhe_Registro!$D:$D,A2098,Detalhe_Registro!$E:$E,B2098,Detalhe_Registro!$M:$M,"SIM")</f>
        <v/>
      </c>
      <c r="I2098" s="2">
        <f>SUMIFS(Detalhe_Registro!$G:$G,Detalhe_Registro!$D:$D,A2098,Detalhe_Registro!$E:$E,B2098,Detalhe_Registro!$M:$M,"SIM")</f>
        <v/>
      </c>
      <c r="J2098" s="2">
        <f>IF(F2098&lt;Premissas!$B$8,"&lt; 1,00",IF(F2098&lt;Premissas!$B$9,"1,00 – 1,19",IF(F2098&lt;Premissas!$B$10,"1,20 – 1,39",IF(F2098&lt;Premissas!$B$11,"1,40 – 1,59",IF(F2098&lt;Premissas!$B$12,"1,60 – 1,99","≥ 2,00")))))</f>
        <v/>
      </c>
      <c r="K2098" s="5">
        <f>IF(F2098&lt;Premissas!$B$8,Premissas!$B$13,IF(F2098&lt;Premissas!$B$9,Premissas!$B$14,IF(F2098&lt;Premissas!$B$10,Premissas!$B$15,IF(F2098&lt;Premissas!$B$11,Premissas!$B$16,IF(F2098&lt;Premissas!$B$12,Premissas!$B$17,Premissas!$B$18)))))</f>
        <v/>
      </c>
      <c r="L2098" s="5">
        <f>K2098/Premissas!$B$4</f>
        <v/>
      </c>
      <c r="M2098" s="2">
        <f>IF(K2098=Premissas!$B$18,"SIM","NÃO")</f>
        <v/>
      </c>
    </row>
    <row r="2099">
      <c r="A2099" s="2" t="n">
        <v>6001300</v>
      </c>
      <c r="B2099" s="2" t="inlineStr">
        <is>
          <t>Andre Silva Castro</t>
        </is>
      </c>
      <c r="C2099" s="2" t="n">
        <v>7801</v>
      </c>
      <c r="D2099" s="2">
        <f>IFERROR(TEXTJOIN(" | ",TRUE,UNIQUE(FILTER(Detalhe_Registro!$C:$C,(Detalhe_Registro!$D:$D=A2099)*(Detalhe_Registro!$E:$E=B2099)*(Detalhe_Registro!$M:$M="SIM")))),"")</f>
        <v/>
      </c>
      <c r="E2099" s="2">
        <f>COUNTIFS(Detalhe_Registro!$D:$D,A2099,Detalhe_Registro!$E:$E,B2099,Detalhe_Registro!$M:$M,"SIM")</f>
        <v/>
      </c>
      <c r="F2099" s="2">
        <f>IFERROR(MAXIFS(Detalhe_Registro!$N:$N,Detalhe_Registro!$D:$D,A2099,Detalhe_Registro!$E:$E,B2099,Detalhe_Registro!$M:$M,"SIM"),0)</f>
        <v/>
      </c>
      <c r="G2099" s="2">
        <f>IFERROR(AVERAGEIFS(Detalhe_Registro!$N:$N,Detalhe_Registro!$D:$D,A2099,Detalhe_Registro!$E:$E,B2099,Detalhe_Registro!$M:$M,"SIM"),0)</f>
        <v/>
      </c>
      <c r="H2099" s="2">
        <f>SUMIFS(Detalhe_Registro!$F:$F,Detalhe_Registro!$D:$D,A2099,Detalhe_Registro!$E:$E,B2099,Detalhe_Registro!$M:$M,"SIM")</f>
        <v/>
      </c>
      <c r="I2099" s="2">
        <f>SUMIFS(Detalhe_Registro!$G:$G,Detalhe_Registro!$D:$D,A2099,Detalhe_Registro!$E:$E,B2099,Detalhe_Registro!$M:$M,"SIM")</f>
        <v/>
      </c>
      <c r="J2099" s="2">
        <f>IF(F2099&lt;Premissas!$B$8,"&lt; 1,00",IF(F2099&lt;Premissas!$B$9,"1,00 – 1,19",IF(F2099&lt;Premissas!$B$10,"1,20 – 1,39",IF(F2099&lt;Premissas!$B$11,"1,40 – 1,59",IF(F2099&lt;Premissas!$B$12,"1,60 – 1,99","≥ 2,00")))))</f>
        <v/>
      </c>
      <c r="K2099" s="5">
        <f>IF(F2099&lt;Premissas!$B$8,Premissas!$B$13,IF(F2099&lt;Premissas!$B$9,Premissas!$B$14,IF(F2099&lt;Premissas!$B$10,Premissas!$B$15,IF(F2099&lt;Premissas!$B$11,Premissas!$B$16,IF(F2099&lt;Premissas!$B$12,Premissas!$B$17,Premissas!$B$18)))))</f>
        <v/>
      </c>
      <c r="L2099" s="5">
        <f>K2099/Premissas!$B$4</f>
        <v/>
      </c>
      <c r="M2099" s="2">
        <f>IF(K2099=Premissas!$B$18,"SIM","NÃO")</f>
        <v/>
      </c>
    </row>
    <row r="2100">
      <c r="A2100" s="2" t="inlineStr">
        <is>
          <t>6001300</t>
        </is>
      </c>
      <c r="B2100" s="2" t="inlineStr">
        <is>
          <t>Andre Silva Castro</t>
        </is>
      </c>
      <c r="C2100" s="2" t="n">
        <v>7801</v>
      </c>
      <c r="D2100" s="2">
        <f>IFERROR(TEXTJOIN(" | ",TRUE,UNIQUE(FILTER(Detalhe_Registro!$C:$C,(Detalhe_Registro!$D:$D=A2100)*(Detalhe_Registro!$E:$E=B2100)*(Detalhe_Registro!$M:$M="SIM")))),"")</f>
        <v/>
      </c>
      <c r="E2100" s="2">
        <f>COUNTIFS(Detalhe_Registro!$D:$D,A2100,Detalhe_Registro!$E:$E,B2100,Detalhe_Registro!$M:$M,"SIM")</f>
        <v/>
      </c>
      <c r="F2100" s="2">
        <f>IFERROR(MAXIFS(Detalhe_Registro!$N:$N,Detalhe_Registro!$D:$D,A2100,Detalhe_Registro!$E:$E,B2100,Detalhe_Registro!$M:$M,"SIM"),0)</f>
        <v/>
      </c>
      <c r="G2100" s="2">
        <f>IFERROR(AVERAGEIFS(Detalhe_Registro!$N:$N,Detalhe_Registro!$D:$D,A2100,Detalhe_Registro!$E:$E,B2100,Detalhe_Registro!$M:$M,"SIM"),0)</f>
        <v/>
      </c>
      <c r="H2100" s="2">
        <f>SUMIFS(Detalhe_Registro!$F:$F,Detalhe_Registro!$D:$D,A2100,Detalhe_Registro!$E:$E,B2100,Detalhe_Registro!$M:$M,"SIM")</f>
        <v/>
      </c>
      <c r="I2100" s="2">
        <f>SUMIFS(Detalhe_Registro!$G:$G,Detalhe_Registro!$D:$D,A2100,Detalhe_Registro!$E:$E,B2100,Detalhe_Registro!$M:$M,"SIM")</f>
        <v/>
      </c>
      <c r="J2100" s="2">
        <f>IF(F2100&lt;Premissas!$B$8,"&lt; 1,00",IF(F2100&lt;Premissas!$B$9,"1,00 – 1,19",IF(F2100&lt;Premissas!$B$10,"1,20 – 1,39",IF(F2100&lt;Premissas!$B$11,"1,40 – 1,59",IF(F2100&lt;Premissas!$B$12,"1,60 – 1,99","≥ 2,00")))))</f>
        <v/>
      </c>
      <c r="K2100" s="5">
        <f>IF(F2100&lt;Premissas!$B$8,Premissas!$B$13,IF(F2100&lt;Premissas!$B$9,Premissas!$B$14,IF(F2100&lt;Premissas!$B$10,Premissas!$B$15,IF(F2100&lt;Premissas!$B$11,Premissas!$B$16,IF(F2100&lt;Premissas!$B$12,Premissas!$B$17,Premissas!$B$18)))))</f>
        <v/>
      </c>
      <c r="L2100" s="5">
        <f>K2100/Premissas!$B$4</f>
        <v/>
      </c>
      <c r="M2100" s="2">
        <f>IF(K2100=Premissas!$B$18,"SIM","NÃO")</f>
        <v/>
      </c>
    </row>
    <row r="2101">
      <c r="A2101" s="2" t="inlineStr">
        <is>
          <t>4467400</t>
        </is>
      </c>
      <c r="B2101" s="2" t="inlineStr">
        <is>
          <t>Andrea Martins Da Silva</t>
        </is>
      </c>
      <c r="C2101" s="2" t="n">
        <v>7801</v>
      </c>
      <c r="D2101" s="2">
        <f>IFERROR(TEXTJOIN(" | ",TRUE,UNIQUE(FILTER(Detalhe_Registro!$C:$C,(Detalhe_Registro!$D:$D=A2101)*(Detalhe_Registro!$E:$E=B2101)*(Detalhe_Registro!$M:$M="SIM")))),"")</f>
        <v/>
      </c>
      <c r="E2101" s="2">
        <f>COUNTIFS(Detalhe_Registro!$D:$D,A2101,Detalhe_Registro!$E:$E,B2101,Detalhe_Registro!$M:$M,"SIM")</f>
        <v/>
      </c>
      <c r="F2101" s="2">
        <f>IFERROR(MAXIFS(Detalhe_Registro!$N:$N,Detalhe_Registro!$D:$D,A2101,Detalhe_Registro!$E:$E,B2101,Detalhe_Registro!$M:$M,"SIM"),0)</f>
        <v/>
      </c>
      <c r="G2101" s="2">
        <f>IFERROR(AVERAGEIFS(Detalhe_Registro!$N:$N,Detalhe_Registro!$D:$D,A2101,Detalhe_Registro!$E:$E,B2101,Detalhe_Registro!$M:$M,"SIM"),0)</f>
        <v/>
      </c>
      <c r="H2101" s="2">
        <f>SUMIFS(Detalhe_Registro!$F:$F,Detalhe_Registro!$D:$D,A2101,Detalhe_Registro!$E:$E,B2101,Detalhe_Registro!$M:$M,"SIM")</f>
        <v/>
      </c>
      <c r="I2101" s="2">
        <f>SUMIFS(Detalhe_Registro!$G:$G,Detalhe_Registro!$D:$D,A2101,Detalhe_Registro!$E:$E,B2101,Detalhe_Registro!$M:$M,"SIM")</f>
        <v/>
      </c>
      <c r="J2101" s="2">
        <f>IF(F2101&lt;Premissas!$B$8,"&lt; 1,00",IF(F2101&lt;Premissas!$B$9,"1,00 – 1,19",IF(F2101&lt;Premissas!$B$10,"1,20 – 1,39",IF(F2101&lt;Premissas!$B$11,"1,40 – 1,59",IF(F2101&lt;Premissas!$B$12,"1,60 – 1,99","≥ 2,00")))))</f>
        <v/>
      </c>
      <c r="K2101" s="5">
        <f>IF(F2101&lt;Premissas!$B$8,Premissas!$B$13,IF(F2101&lt;Premissas!$B$9,Premissas!$B$14,IF(F2101&lt;Premissas!$B$10,Premissas!$B$15,IF(F2101&lt;Premissas!$B$11,Premissas!$B$16,IF(F2101&lt;Premissas!$B$12,Premissas!$B$17,Premissas!$B$18)))))</f>
        <v/>
      </c>
      <c r="L2101" s="5">
        <f>K2101/Premissas!$B$4</f>
        <v/>
      </c>
      <c r="M2101" s="2">
        <f>IF(K2101=Premissas!$B$18,"SIM","NÃO")</f>
        <v/>
      </c>
    </row>
    <row r="2102">
      <c r="A2102" s="2" t="inlineStr">
        <is>
          <t>6032699</t>
        </is>
      </c>
      <c r="B2102" s="2" t="inlineStr">
        <is>
          <t>Andreia Correa De Maceno</t>
        </is>
      </c>
      <c r="C2102" s="2" t="n">
        <v>7801</v>
      </c>
      <c r="D2102" s="2">
        <f>IFERROR(TEXTJOIN(" | ",TRUE,UNIQUE(FILTER(Detalhe_Registro!$C:$C,(Detalhe_Registro!$D:$D=A2102)*(Detalhe_Registro!$E:$E=B2102)*(Detalhe_Registro!$M:$M="SIM")))),"")</f>
        <v/>
      </c>
      <c r="E2102" s="2">
        <f>COUNTIFS(Detalhe_Registro!$D:$D,A2102,Detalhe_Registro!$E:$E,B2102,Detalhe_Registro!$M:$M,"SIM")</f>
        <v/>
      </c>
      <c r="F2102" s="2">
        <f>IFERROR(MAXIFS(Detalhe_Registro!$N:$N,Detalhe_Registro!$D:$D,A2102,Detalhe_Registro!$E:$E,B2102,Detalhe_Registro!$M:$M,"SIM"),0)</f>
        <v/>
      </c>
      <c r="G2102" s="2">
        <f>IFERROR(AVERAGEIFS(Detalhe_Registro!$N:$N,Detalhe_Registro!$D:$D,A2102,Detalhe_Registro!$E:$E,B2102,Detalhe_Registro!$M:$M,"SIM"),0)</f>
        <v/>
      </c>
      <c r="H2102" s="2">
        <f>SUMIFS(Detalhe_Registro!$F:$F,Detalhe_Registro!$D:$D,A2102,Detalhe_Registro!$E:$E,B2102,Detalhe_Registro!$M:$M,"SIM")</f>
        <v/>
      </c>
      <c r="I2102" s="2">
        <f>SUMIFS(Detalhe_Registro!$G:$G,Detalhe_Registro!$D:$D,A2102,Detalhe_Registro!$E:$E,B2102,Detalhe_Registro!$M:$M,"SIM")</f>
        <v/>
      </c>
      <c r="J2102" s="2">
        <f>IF(F2102&lt;Premissas!$B$8,"&lt; 1,00",IF(F2102&lt;Premissas!$B$9,"1,00 – 1,19",IF(F2102&lt;Premissas!$B$10,"1,20 – 1,39",IF(F2102&lt;Premissas!$B$11,"1,40 – 1,59",IF(F2102&lt;Premissas!$B$12,"1,60 – 1,99","≥ 2,00")))))</f>
        <v/>
      </c>
      <c r="K2102" s="5">
        <f>IF(F2102&lt;Premissas!$B$8,Premissas!$B$13,IF(F2102&lt;Premissas!$B$9,Premissas!$B$14,IF(F2102&lt;Premissas!$B$10,Premissas!$B$15,IF(F2102&lt;Premissas!$B$11,Premissas!$B$16,IF(F2102&lt;Premissas!$B$12,Premissas!$B$17,Premissas!$B$18)))))</f>
        <v/>
      </c>
      <c r="L2102" s="5">
        <f>K2102/Premissas!$B$4</f>
        <v/>
      </c>
      <c r="M2102" s="2">
        <f>IF(K2102=Premissas!$B$18,"SIM","NÃO")</f>
        <v/>
      </c>
    </row>
    <row r="2103">
      <c r="A2103" s="2" t="n">
        <v>5996163</v>
      </c>
      <c r="B2103" s="2" t="inlineStr">
        <is>
          <t>Andressa Jeronymo Xavier</t>
        </is>
      </c>
      <c r="C2103" s="2" t="n">
        <v>7801</v>
      </c>
      <c r="D2103" s="2">
        <f>IFERROR(TEXTJOIN(" | ",TRUE,UNIQUE(FILTER(Detalhe_Registro!$C:$C,(Detalhe_Registro!$D:$D=A2103)*(Detalhe_Registro!$E:$E=B2103)*(Detalhe_Registro!$M:$M="SIM")))),"")</f>
        <v/>
      </c>
      <c r="E2103" s="2">
        <f>COUNTIFS(Detalhe_Registro!$D:$D,A2103,Detalhe_Registro!$E:$E,B2103,Detalhe_Registro!$M:$M,"SIM")</f>
        <v/>
      </c>
      <c r="F2103" s="2">
        <f>IFERROR(MAXIFS(Detalhe_Registro!$N:$N,Detalhe_Registro!$D:$D,A2103,Detalhe_Registro!$E:$E,B2103,Detalhe_Registro!$M:$M,"SIM"),0)</f>
        <v/>
      </c>
      <c r="G2103" s="2">
        <f>IFERROR(AVERAGEIFS(Detalhe_Registro!$N:$N,Detalhe_Registro!$D:$D,A2103,Detalhe_Registro!$E:$E,B2103,Detalhe_Registro!$M:$M,"SIM"),0)</f>
        <v/>
      </c>
      <c r="H2103" s="2">
        <f>SUMIFS(Detalhe_Registro!$F:$F,Detalhe_Registro!$D:$D,A2103,Detalhe_Registro!$E:$E,B2103,Detalhe_Registro!$M:$M,"SIM")</f>
        <v/>
      </c>
      <c r="I2103" s="2">
        <f>SUMIFS(Detalhe_Registro!$G:$G,Detalhe_Registro!$D:$D,A2103,Detalhe_Registro!$E:$E,B2103,Detalhe_Registro!$M:$M,"SIM")</f>
        <v/>
      </c>
      <c r="J2103" s="2">
        <f>IF(F2103&lt;Premissas!$B$8,"&lt; 1,00",IF(F2103&lt;Premissas!$B$9,"1,00 – 1,19",IF(F2103&lt;Premissas!$B$10,"1,20 – 1,39",IF(F2103&lt;Premissas!$B$11,"1,40 – 1,59",IF(F2103&lt;Premissas!$B$12,"1,60 – 1,99","≥ 2,00")))))</f>
        <v/>
      </c>
      <c r="K2103" s="5">
        <f>IF(F2103&lt;Premissas!$B$8,Premissas!$B$13,IF(F2103&lt;Premissas!$B$9,Premissas!$B$14,IF(F2103&lt;Premissas!$B$10,Premissas!$B$15,IF(F2103&lt;Premissas!$B$11,Premissas!$B$16,IF(F2103&lt;Premissas!$B$12,Premissas!$B$17,Premissas!$B$18)))))</f>
        <v/>
      </c>
      <c r="L2103" s="5">
        <f>K2103/Premissas!$B$4</f>
        <v/>
      </c>
      <c r="M2103" s="2">
        <f>IF(K2103=Premissas!$B$18,"SIM","NÃO")</f>
        <v/>
      </c>
    </row>
    <row r="2104">
      <c r="A2104" s="2" t="inlineStr">
        <is>
          <t>5400813</t>
        </is>
      </c>
      <c r="B2104" s="2" t="inlineStr">
        <is>
          <t>Andrew ALVES DE OLIVEIRA</t>
        </is>
      </c>
      <c r="C2104" s="2" t="n">
        <v>7801</v>
      </c>
      <c r="D2104" s="2">
        <f>IFERROR(TEXTJOIN(" | ",TRUE,UNIQUE(FILTER(Detalhe_Registro!$C:$C,(Detalhe_Registro!$D:$D=A2104)*(Detalhe_Registro!$E:$E=B2104)*(Detalhe_Registro!$M:$M="SIM")))),"")</f>
        <v/>
      </c>
      <c r="E2104" s="2">
        <f>COUNTIFS(Detalhe_Registro!$D:$D,A2104,Detalhe_Registro!$E:$E,B2104,Detalhe_Registro!$M:$M,"SIM")</f>
        <v/>
      </c>
      <c r="F2104" s="2">
        <f>IFERROR(MAXIFS(Detalhe_Registro!$N:$N,Detalhe_Registro!$D:$D,A2104,Detalhe_Registro!$E:$E,B2104,Detalhe_Registro!$M:$M,"SIM"),0)</f>
        <v/>
      </c>
      <c r="G2104" s="2">
        <f>IFERROR(AVERAGEIFS(Detalhe_Registro!$N:$N,Detalhe_Registro!$D:$D,A2104,Detalhe_Registro!$E:$E,B2104,Detalhe_Registro!$M:$M,"SIM"),0)</f>
        <v/>
      </c>
      <c r="H2104" s="2">
        <f>SUMIFS(Detalhe_Registro!$F:$F,Detalhe_Registro!$D:$D,A2104,Detalhe_Registro!$E:$E,B2104,Detalhe_Registro!$M:$M,"SIM")</f>
        <v/>
      </c>
      <c r="I2104" s="2">
        <f>SUMIFS(Detalhe_Registro!$G:$G,Detalhe_Registro!$D:$D,A2104,Detalhe_Registro!$E:$E,B2104,Detalhe_Registro!$M:$M,"SIM")</f>
        <v/>
      </c>
      <c r="J2104" s="2">
        <f>IF(F2104&lt;Premissas!$B$8,"&lt; 1,00",IF(F2104&lt;Premissas!$B$9,"1,00 – 1,19",IF(F2104&lt;Premissas!$B$10,"1,20 – 1,39",IF(F2104&lt;Premissas!$B$11,"1,40 – 1,59",IF(F2104&lt;Premissas!$B$12,"1,60 – 1,99","≥ 2,00")))))</f>
        <v/>
      </c>
      <c r="K2104" s="5">
        <f>IF(F2104&lt;Premissas!$B$8,Premissas!$B$13,IF(F2104&lt;Premissas!$B$9,Premissas!$B$14,IF(F2104&lt;Premissas!$B$10,Premissas!$B$15,IF(F2104&lt;Premissas!$B$11,Premissas!$B$16,IF(F2104&lt;Premissas!$B$12,Premissas!$B$17,Premissas!$B$18)))))</f>
        <v/>
      </c>
      <c r="L2104" s="5">
        <f>K2104/Premissas!$B$4</f>
        <v/>
      </c>
      <c r="M2104" s="2">
        <f>IF(K2104=Premissas!$B$18,"SIM","NÃO")</f>
        <v/>
      </c>
    </row>
    <row r="2105">
      <c r="A2105" s="2" t="n">
        <v>91943</v>
      </c>
      <c r="B2105" s="2" t="inlineStr">
        <is>
          <t>Antao Jorge Barreto</t>
        </is>
      </c>
      <c r="C2105" s="2" t="n">
        <v>7801</v>
      </c>
      <c r="D2105" s="2">
        <f>IFERROR(TEXTJOIN(" | ",TRUE,UNIQUE(FILTER(Detalhe_Registro!$C:$C,(Detalhe_Registro!$D:$D=A2105)*(Detalhe_Registro!$E:$E=B2105)*(Detalhe_Registro!$M:$M="SIM")))),"")</f>
        <v/>
      </c>
      <c r="E2105" s="2">
        <f>COUNTIFS(Detalhe_Registro!$D:$D,A2105,Detalhe_Registro!$E:$E,B2105,Detalhe_Registro!$M:$M,"SIM")</f>
        <v/>
      </c>
      <c r="F2105" s="2">
        <f>IFERROR(MAXIFS(Detalhe_Registro!$N:$N,Detalhe_Registro!$D:$D,A2105,Detalhe_Registro!$E:$E,B2105,Detalhe_Registro!$M:$M,"SIM"),0)</f>
        <v/>
      </c>
      <c r="G2105" s="2">
        <f>IFERROR(AVERAGEIFS(Detalhe_Registro!$N:$N,Detalhe_Registro!$D:$D,A2105,Detalhe_Registro!$E:$E,B2105,Detalhe_Registro!$M:$M,"SIM"),0)</f>
        <v/>
      </c>
      <c r="H2105" s="2">
        <f>SUMIFS(Detalhe_Registro!$F:$F,Detalhe_Registro!$D:$D,A2105,Detalhe_Registro!$E:$E,B2105,Detalhe_Registro!$M:$M,"SIM")</f>
        <v/>
      </c>
      <c r="I2105" s="2">
        <f>SUMIFS(Detalhe_Registro!$G:$G,Detalhe_Registro!$D:$D,A2105,Detalhe_Registro!$E:$E,B2105,Detalhe_Registro!$M:$M,"SIM")</f>
        <v/>
      </c>
      <c r="J2105" s="2">
        <f>IF(F2105&lt;Premissas!$B$8,"&lt; 1,00",IF(F2105&lt;Premissas!$B$9,"1,00 – 1,19",IF(F2105&lt;Premissas!$B$10,"1,20 – 1,39",IF(F2105&lt;Premissas!$B$11,"1,40 – 1,59",IF(F2105&lt;Premissas!$B$12,"1,60 – 1,99","≥ 2,00")))))</f>
        <v/>
      </c>
      <c r="K2105" s="5">
        <f>IF(F2105&lt;Premissas!$B$8,Premissas!$B$13,IF(F2105&lt;Premissas!$B$9,Premissas!$B$14,IF(F2105&lt;Premissas!$B$10,Premissas!$B$15,IF(F2105&lt;Premissas!$B$11,Premissas!$B$16,IF(F2105&lt;Premissas!$B$12,Premissas!$B$17,Premissas!$B$18)))))</f>
        <v/>
      </c>
      <c r="L2105" s="5">
        <f>K2105/Premissas!$B$4</f>
        <v/>
      </c>
      <c r="M2105" s="2">
        <f>IF(K2105=Premissas!$B$18,"SIM","NÃO")</f>
        <v/>
      </c>
    </row>
    <row r="2106">
      <c r="A2106" s="2" t="inlineStr">
        <is>
          <t>91943</t>
        </is>
      </c>
      <c r="B2106" s="2" t="inlineStr">
        <is>
          <t>Antao Jorge Barreto</t>
        </is>
      </c>
      <c r="C2106" s="2" t="n">
        <v>7801</v>
      </c>
      <c r="D2106" s="2">
        <f>IFERROR(TEXTJOIN(" | ",TRUE,UNIQUE(FILTER(Detalhe_Registro!$C:$C,(Detalhe_Registro!$D:$D=A2106)*(Detalhe_Registro!$E:$E=B2106)*(Detalhe_Registro!$M:$M="SIM")))),"")</f>
        <v/>
      </c>
      <c r="E2106" s="2">
        <f>COUNTIFS(Detalhe_Registro!$D:$D,A2106,Detalhe_Registro!$E:$E,B2106,Detalhe_Registro!$M:$M,"SIM")</f>
        <v/>
      </c>
      <c r="F2106" s="2">
        <f>IFERROR(MAXIFS(Detalhe_Registro!$N:$N,Detalhe_Registro!$D:$D,A2106,Detalhe_Registro!$E:$E,B2106,Detalhe_Registro!$M:$M,"SIM"),0)</f>
        <v/>
      </c>
      <c r="G2106" s="2">
        <f>IFERROR(AVERAGEIFS(Detalhe_Registro!$N:$N,Detalhe_Registro!$D:$D,A2106,Detalhe_Registro!$E:$E,B2106,Detalhe_Registro!$M:$M,"SIM"),0)</f>
        <v/>
      </c>
      <c r="H2106" s="2">
        <f>SUMIFS(Detalhe_Registro!$F:$F,Detalhe_Registro!$D:$D,A2106,Detalhe_Registro!$E:$E,B2106,Detalhe_Registro!$M:$M,"SIM")</f>
        <v/>
      </c>
      <c r="I2106" s="2">
        <f>SUMIFS(Detalhe_Registro!$G:$G,Detalhe_Registro!$D:$D,A2106,Detalhe_Registro!$E:$E,B2106,Detalhe_Registro!$M:$M,"SIM")</f>
        <v/>
      </c>
      <c r="J2106" s="2">
        <f>IF(F2106&lt;Premissas!$B$8,"&lt; 1,00",IF(F2106&lt;Premissas!$B$9,"1,00 – 1,19",IF(F2106&lt;Premissas!$B$10,"1,20 – 1,39",IF(F2106&lt;Premissas!$B$11,"1,40 – 1,59",IF(F2106&lt;Premissas!$B$12,"1,60 – 1,99","≥ 2,00")))))</f>
        <v/>
      </c>
      <c r="K2106" s="5">
        <f>IF(F2106&lt;Premissas!$B$8,Premissas!$B$13,IF(F2106&lt;Premissas!$B$9,Premissas!$B$14,IF(F2106&lt;Premissas!$B$10,Premissas!$B$15,IF(F2106&lt;Premissas!$B$11,Premissas!$B$16,IF(F2106&lt;Premissas!$B$12,Premissas!$B$17,Premissas!$B$18)))))</f>
        <v/>
      </c>
      <c r="L2106" s="5">
        <f>K2106/Premissas!$B$4</f>
        <v/>
      </c>
      <c r="M2106" s="2">
        <f>IF(K2106=Premissas!$B$18,"SIM","NÃO")</f>
        <v/>
      </c>
    </row>
    <row r="2107">
      <c r="A2107" s="2" t="n">
        <v>6014674</v>
      </c>
      <c r="B2107" s="2" t="inlineStr">
        <is>
          <t>Anthony Ikechukwu Emeka</t>
        </is>
      </c>
      <c r="C2107" s="2" t="n">
        <v>7801</v>
      </c>
      <c r="D2107" s="2">
        <f>IFERROR(TEXTJOIN(" | ",TRUE,UNIQUE(FILTER(Detalhe_Registro!$C:$C,(Detalhe_Registro!$D:$D=A2107)*(Detalhe_Registro!$E:$E=B2107)*(Detalhe_Registro!$M:$M="SIM")))),"")</f>
        <v/>
      </c>
      <c r="E2107" s="2">
        <f>COUNTIFS(Detalhe_Registro!$D:$D,A2107,Detalhe_Registro!$E:$E,B2107,Detalhe_Registro!$M:$M,"SIM")</f>
        <v/>
      </c>
      <c r="F2107" s="2">
        <f>IFERROR(MAXIFS(Detalhe_Registro!$N:$N,Detalhe_Registro!$D:$D,A2107,Detalhe_Registro!$E:$E,B2107,Detalhe_Registro!$M:$M,"SIM"),0)</f>
        <v/>
      </c>
      <c r="G2107" s="2">
        <f>IFERROR(AVERAGEIFS(Detalhe_Registro!$N:$N,Detalhe_Registro!$D:$D,A2107,Detalhe_Registro!$E:$E,B2107,Detalhe_Registro!$M:$M,"SIM"),0)</f>
        <v/>
      </c>
      <c r="H2107" s="2">
        <f>SUMIFS(Detalhe_Registro!$F:$F,Detalhe_Registro!$D:$D,A2107,Detalhe_Registro!$E:$E,B2107,Detalhe_Registro!$M:$M,"SIM")</f>
        <v/>
      </c>
      <c r="I2107" s="2">
        <f>SUMIFS(Detalhe_Registro!$G:$G,Detalhe_Registro!$D:$D,A2107,Detalhe_Registro!$E:$E,B2107,Detalhe_Registro!$M:$M,"SIM")</f>
        <v/>
      </c>
      <c r="J2107" s="2">
        <f>IF(F2107&lt;Premissas!$B$8,"&lt; 1,00",IF(F2107&lt;Premissas!$B$9,"1,00 – 1,19",IF(F2107&lt;Premissas!$B$10,"1,20 – 1,39",IF(F2107&lt;Premissas!$B$11,"1,40 – 1,59",IF(F2107&lt;Premissas!$B$12,"1,60 – 1,99","≥ 2,00")))))</f>
        <v/>
      </c>
      <c r="K2107" s="5">
        <f>IF(F2107&lt;Premissas!$B$8,Premissas!$B$13,IF(F2107&lt;Premissas!$B$9,Premissas!$B$14,IF(F2107&lt;Premissas!$B$10,Premissas!$B$15,IF(F2107&lt;Premissas!$B$11,Premissas!$B$16,IF(F2107&lt;Premissas!$B$12,Premissas!$B$17,Premissas!$B$18)))))</f>
        <v/>
      </c>
      <c r="L2107" s="5">
        <f>K2107/Premissas!$B$4</f>
        <v/>
      </c>
      <c r="M2107" s="2">
        <f>IF(K2107=Premissas!$B$18,"SIM","NÃO")</f>
        <v/>
      </c>
    </row>
    <row r="2108">
      <c r="A2108" s="2" t="inlineStr">
        <is>
          <t>6014674</t>
        </is>
      </c>
      <c r="B2108" s="2" t="inlineStr">
        <is>
          <t>Anthony Ikechukwu Emeka</t>
        </is>
      </c>
      <c r="C2108" s="2" t="n">
        <v>7801</v>
      </c>
      <c r="D2108" s="2">
        <f>IFERROR(TEXTJOIN(" | ",TRUE,UNIQUE(FILTER(Detalhe_Registro!$C:$C,(Detalhe_Registro!$D:$D=A2108)*(Detalhe_Registro!$E:$E=B2108)*(Detalhe_Registro!$M:$M="SIM")))),"")</f>
        <v/>
      </c>
      <c r="E2108" s="2">
        <f>COUNTIFS(Detalhe_Registro!$D:$D,A2108,Detalhe_Registro!$E:$E,B2108,Detalhe_Registro!$M:$M,"SIM")</f>
        <v/>
      </c>
      <c r="F2108" s="2">
        <f>IFERROR(MAXIFS(Detalhe_Registro!$N:$N,Detalhe_Registro!$D:$D,A2108,Detalhe_Registro!$E:$E,B2108,Detalhe_Registro!$M:$M,"SIM"),0)</f>
        <v/>
      </c>
      <c r="G2108" s="2">
        <f>IFERROR(AVERAGEIFS(Detalhe_Registro!$N:$N,Detalhe_Registro!$D:$D,A2108,Detalhe_Registro!$E:$E,B2108,Detalhe_Registro!$M:$M,"SIM"),0)</f>
        <v/>
      </c>
      <c r="H2108" s="2">
        <f>SUMIFS(Detalhe_Registro!$F:$F,Detalhe_Registro!$D:$D,A2108,Detalhe_Registro!$E:$E,B2108,Detalhe_Registro!$M:$M,"SIM")</f>
        <v/>
      </c>
      <c r="I2108" s="2">
        <f>SUMIFS(Detalhe_Registro!$G:$G,Detalhe_Registro!$D:$D,A2108,Detalhe_Registro!$E:$E,B2108,Detalhe_Registro!$M:$M,"SIM")</f>
        <v/>
      </c>
      <c r="J2108" s="2">
        <f>IF(F2108&lt;Premissas!$B$8,"&lt; 1,00",IF(F2108&lt;Premissas!$B$9,"1,00 – 1,19",IF(F2108&lt;Premissas!$B$10,"1,20 – 1,39",IF(F2108&lt;Premissas!$B$11,"1,40 – 1,59",IF(F2108&lt;Premissas!$B$12,"1,60 – 1,99","≥ 2,00")))))</f>
        <v/>
      </c>
      <c r="K2108" s="5">
        <f>IF(F2108&lt;Premissas!$B$8,Premissas!$B$13,IF(F2108&lt;Premissas!$B$9,Premissas!$B$14,IF(F2108&lt;Premissas!$B$10,Premissas!$B$15,IF(F2108&lt;Premissas!$B$11,Premissas!$B$16,IF(F2108&lt;Premissas!$B$12,Premissas!$B$17,Premissas!$B$18)))))</f>
        <v/>
      </c>
      <c r="L2108" s="5">
        <f>K2108/Premissas!$B$4</f>
        <v/>
      </c>
      <c r="M2108" s="2">
        <f>IF(K2108=Premissas!$B$18,"SIM","NÃO")</f>
        <v/>
      </c>
    </row>
    <row r="2109">
      <c r="A2109" s="2" t="n">
        <v>5449120</v>
      </c>
      <c r="B2109" s="2" t="inlineStr">
        <is>
          <t>Antonia Alcione De Sousa Nunes</t>
        </is>
      </c>
      <c r="C2109" s="2" t="n">
        <v>7801</v>
      </c>
      <c r="D2109" s="2">
        <f>IFERROR(TEXTJOIN(" | ",TRUE,UNIQUE(FILTER(Detalhe_Registro!$C:$C,(Detalhe_Registro!$D:$D=A2109)*(Detalhe_Registro!$E:$E=B2109)*(Detalhe_Registro!$M:$M="SIM")))),"")</f>
        <v/>
      </c>
      <c r="E2109" s="2">
        <f>COUNTIFS(Detalhe_Registro!$D:$D,A2109,Detalhe_Registro!$E:$E,B2109,Detalhe_Registro!$M:$M,"SIM")</f>
        <v/>
      </c>
      <c r="F2109" s="2">
        <f>IFERROR(MAXIFS(Detalhe_Registro!$N:$N,Detalhe_Registro!$D:$D,A2109,Detalhe_Registro!$E:$E,B2109,Detalhe_Registro!$M:$M,"SIM"),0)</f>
        <v/>
      </c>
      <c r="G2109" s="2">
        <f>IFERROR(AVERAGEIFS(Detalhe_Registro!$N:$N,Detalhe_Registro!$D:$D,A2109,Detalhe_Registro!$E:$E,B2109,Detalhe_Registro!$M:$M,"SIM"),0)</f>
        <v/>
      </c>
      <c r="H2109" s="2">
        <f>SUMIFS(Detalhe_Registro!$F:$F,Detalhe_Registro!$D:$D,A2109,Detalhe_Registro!$E:$E,B2109,Detalhe_Registro!$M:$M,"SIM")</f>
        <v/>
      </c>
      <c r="I2109" s="2">
        <f>SUMIFS(Detalhe_Registro!$G:$G,Detalhe_Registro!$D:$D,A2109,Detalhe_Registro!$E:$E,B2109,Detalhe_Registro!$M:$M,"SIM")</f>
        <v/>
      </c>
      <c r="J2109" s="2">
        <f>IF(F2109&lt;Premissas!$B$8,"&lt; 1,00",IF(F2109&lt;Premissas!$B$9,"1,00 – 1,19",IF(F2109&lt;Premissas!$B$10,"1,20 – 1,39",IF(F2109&lt;Premissas!$B$11,"1,40 – 1,59",IF(F2109&lt;Premissas!$B$12,"1,60 – 1,99","≥ 2,00")))))</f>
        <v/>
      </c>
      <c r="K2109" s="5">
        <f>IF(F2109&lt;Premissas!$B$8,Premissas!$B$13,IF(F2109&lt;Premissas!$B$9,Premissas!$B$14,IF(F2109&lt;Premissas!$B$10,Premissas!$B$15,IF(F2109&lt;Premissas!$B$11,Premissas!$B$16,IF(F2109&lt;Premissas!$B$12,Premissas!$B$17,Premissas!$B$18)))))</f>
        <v/>
      </c>
      <c r="L2109" s="5">
        <f>K2109/Premissas!$B$4</f>
        <v/>
      </c>
      <c r="M2109" s="2">
        <f>IF(K2109=Premissas!$B$18,"SIM","NÃO")</f>
        <v/>
      </c>
    </row>
    <row r="2110">
      <c r="A2110" s="2" t="inlineStr">
        <is>
          <t>5449120</t>
        </is>
      </c>
      <c r="B2110" s="2" t="inlineStr">
        <is>
          <t>Antonia Alcione De Sousa Nunes</t>
        </is>
      </c>
      <c r="C2110" s="2" t="n">
        <v>7801</v>
      </c>
      <c r="D2110" s="2">
        <f>IFERROR(TEXTJOIN(" | ",TRUE,UNIQUE(FILTER(Detalhe_Registro!$C:$C,(Detalhe_Registro!$D:$D=A2110)*(Detalhe_Registro!$E:$E=B2110)*(Detalhe_Registro!$M:$M="SIM")))),"")</f>
        <v/>
      </c>
      <c r="E2110" s="2">
        <f>COUNTIFS(Detalhe_Registro!$D:$D,A2110,Detalhe_Registro!$E:$E,B2110,Detalhe_Registro!$M:$M,"SIM")</f>
        <v/>
      </c>
      <c r="F2110" s="2">
        <f>IFERROR(MAXIFS(Detalhe_Registro!$N:$N,Detalhe_Registro!$D:$D,A2110,Detalhe_Registro!$E:$E,B2110,Detalhe_Registro!$M:$M,"SIM"),0)</f>
        <v/>
      </c>
      <c r="G2110" s="2">
        <f>IFERROR(AVERAGEIFS(Detalhe_Registro!$N:$N,Detalhe_Registro!$D:$D,A2110,Detalhe_Registro!$E:$E,B2110,Detalhe_Registro!$M:$M,"SIM"),0)</f>
        <v/>
      </c>
      <c r="H2110" s="2">
        <f>SUMIFS(Detalhe_Registro!$F:$F,Detalhe_Registro!$D:$D,A2110,Detalhe_Registro!$E:$E,B2110,Detalhe_Registro!$M:$M,"SIM")</f>
        <v/>
      </c>
      <c r="I2110" s="2">
        <f>SUMIFS(Detalhe_Registro!$G:$G,Detalhe_Registro!$D:$D,A2110,Detalhe_Registro!$E:$E,B2110,Detalhe_Registro!$M:$M,"SIM")</f>
        <v/>
      </c>
      <c r="J2110" s="2">
        <f>IF(F2110&lt;Premissas!$B$8,"&lt; 1,00",IF(F2110&lt;Premissas!$B$9,"1,00 – 1,19",IF(F2110&lt;Premissas!$B$10,"1,20 – 1,39",IF(F2110&lt;Premissas!$B$11,"1,40 – 1,59",IF(F2110&lt;Premissas!$B$12,"1,60 – 1,99","≥ 2,00")))))</f>
        <v/>
      </c>
      <c r="K2110" s="5">
        <f>IF(F2110&lt;Premissas!$B$8,Premissas!$B$13,IF(F2110&lt;Premissas!$B$9,Premissas!$B$14,IF(F2110&lt;Premissas!$B$10,Premissas!$B$15,IF(F2110&lt;Premissas!$B$11,Premissas!$B$16,IF(F2110&lt;Premissas!$B$12,Premissas!$B$17,Premissas!$B$18)))))</f>
        <v/>
      </c>
      <c r="L2110" s="5">
        <f>K2110/Premissas!$B$4</f>
        <v/>
      </c>
      <c r="M2110" s="2">
        <f>IF(K2110=Premissas!$B$18,"SIM","NÃO")</f>
        <v/>
      </c>
    </row>
    <row r="2111">
      <c r="A2111" s="2" t="n">
        <v>5974356</v>
      </c>
      <c r="B2111" s="2" t="inlineStr">
        <is>
          <t>Antonia Luiza Morais De Aguiar</t>
        </is>
      </c>
      <c r="C2111" s="2" t="n">
        <v>7801</v>
      </c>
      <c r="D2111" s="2">
        <f>IFERROR(TEXTJOIN(" | ",TRUE,UNIQUE(FILTER(Detalhe_Registro!$C:$C,(Detalhe_Registro!$D:$D=A2111)*(Detalhe_Registro!$E:$E=B2111)*(Detalhe_Registro!$M:$M="SIM")))),"")</f>
        <v/>
      </c>
      <c r="E2111" s="2">
        <f>COUNTIFS(Detalhe_Registro!$D:$D,A2111,Detalhe_Registro!$E:$E,B2111,Detalhe_Registro!$M:$M,"SIM")</f>
        <v/>
      </c>
      <c r="F2111" s="2">
        <f>IFERROR(MAXIFS(Detalhe_Registro!$N:$N,Detalhe_Registro!$D:$D,A2111,Detalhe_Registro!$E:$E,B2111,Detalhe_Registro!$M:$M,"SIM"),0)</f>
        <v/>
      </c>
      <c r="G2111" s="2">
        <f>IFERROR(AVERAGEIFS(Detalhe_Registro!$N:$N,Detalhe_Registro!$D:$D,A2111,Detalhe_Registro!$E:$E,B2111,Detalhe_Registro!$M:$M,"SIM"),0)</f>
        <v/>
      </c>
      <c r="H2111" s="2">
        <f>SUMIFS(Detalhe_Registro!$F:$F,Detalhe_Registro!$D:$D,A2111,Detalhe_Registro!$E:$E,B2111,Detalhe_Registro!$M:$M,"SIM")</f>
        <v/>
      </c>
      <c r="I2111" s="2">
        <f>SUMIFS(Detalhe_Registro!$G:$G,Detalhe_Registro!$D:$D,A2111,Detalhe_Registro!$E:$E,B2111,Detalhe_Registro!$M:$M,"SIM")</f>
        <v/>
      </c>
      <c r="J2111" s="2">
        <f>IF(F2111&lt;Premissas!$B$8,"&lt; 1,00",IF(F2111&lt;Premissas!$B$9,"1,00 – 1,19",IF(F2111&lt;Premissas!$B$10,"1,20 – 1,39",IF(F2111&lt;Premissas!$B$11,"1,40 – 1,59",IF(F2111&lt;Premissas!$B$12,"1,60 – 1,99","≥ 2,00")))))</f>
        <v/>
      </c>
      <c r="K2111" s="5">
        <f>IF(F2111&lt;Premissas!$B$8,Premissas!$B$13,IF(F2111&lt;Premissas!$B$9,Premissas!$B$14,IF(F2111&lt;Premissas!$B$10,Premissas!$B$15,IF(F2111&lt;Premissas!$B$11,Premissas!$B$16,IF(F2111&lt;Premissas!$B$12,Premissas!$B$17,Premissas!$B$18)))))</f>
        <v/>
      </c>
      <c r="L2111" s="5">
        <f>K2111/Premissas!$B$4</f>
        <v/>
      </c>
      <c r="M2111" s="2">
        <f>IF(K2111=Premissas!$B$18,"SIM","NÃO")</f>
        <v/>
      </c>
    </row>
    <row r="2112">
      <c r="A2112" s="2" t="inlineStr">
        <is>
          <t>5974356</t>
        </is>
      </c>
      <c r="B2112" s="2" t="inlineStr">
        <is>
          <t>Antonia Luiza Morais De Aguiar</t>
        </is>
      </c>
      <c r="C2112" s="2" t="n">
        <v>7801</v>
      </c>
      <c r="D2112" s="2">
        <f>IFERROR(TEXTJOIN(" | ",TRUE,UNIQUE(FILTER(Detalhe_Registro!$C:$C,(Detalhe_Registro!$D:$D=A2112)*(Detalhe_Registro!$E:$E=B2112)*(Detalhe_Registro!$M:$M="SIM")))),"")</f>
        <v/>
      </c>
      <c r="E2112" s="2">
        <f>COUNTIFS(Detalhe_Registro!$D:$D,A2112,Detalhe_Registro!$E:$E,B2112,Detalhe_Registro!$M:$M,"SIM")</f>
        <v/>
      </c>
      <c r="F2112" s="2">
        <f>IFERROR(MAXIFS(Detalhe_Registro!$N:$N,Detalhe_Registro!$D:$D,A2112,Detalhe_Registro!$E:$E,B2112,Detalhe_Registro!$M:$M,"SIM"),0)</f>
        <v/>
      </c>
      <c r="G2112" s="2">
        <f>IFERROR(AVERAGEIFS(Detalhe_Registro!$N:$N,Detalhe_Registro!$D:$D,A2112,Detalhe_Registro!$E:$E,B2112,Detalhe_Registro!$M:$M,"SIM"),0)</f>
        <v/>
      </c>
      <c r="H2112" s="2">
        <f>SUMIFS(Detalhe_Registro!$F:$F,Detalhe_Registro!$D:$D,A2112,Detalhe_Registro!$E:$E,B2112,Detalhe_Registro!$M:$M,"SIM")</f>
        <v/>
      </c>
      <c r="I2112" s="2">
        <f>SUMIFS(Detalhe_Registro!$G:$G,Detalhe_Registro!$D:$D,A2112,Detalhe_Registro!$E:$E,B2112,Detalhe_Registro!$M:$M,"SIM")</f>
        <v/>
      </c>
      <c r="J2112" s="2">
        <f>IF(F2112&lt;Premissas!$B$8,"&lt; 1,00",IF(F2112&lt;Premissas!$B$9,"1,00 – 1,19",IF(F2112&lt;Premissas!$B$10,"1,20 – 1,39",IF(F2112&lt;Premissas!$B$11,"1,40 – 1,59",IF(F2112&lt;Premissas!$B$12,"1,60 – 1,99","≥ 2,00")))))</f>
        <v/>
      </c>
      <c r="K2112" s="5">
        <f>IF(F2112&lt;Premissas!$B$8,Premissas!$B$13,IF(F2112&lt;Premissas!$B$9,Premissas!$B$14,IF(F2112&lt;Premissas!$B$10,Premissas!$B$15,IF(F2112&lt;Premissas!$B$11,Premissas!$B$16,IF(F2112&lt;Premissas!$B$12,Premissas!$B$17,Premissas!$B$18)))))</f>
        <v/>
      </c>
      <c r="L2112" s="5">
        <f>K2112/Premissas!$B$4</f>
        <v/>
      </c>
      <c r="M2112" s="2">
        <f>IF(K2112=Premissas!$B$18,"SIM","NÃO")</f>
        <v/>
      </c>
    </row>
    <row r="2113">
      <c r="A2113" s="2" t="n">
        <v>384213</v>
      </c>
      <c r="B2113" s="2" t="inlineStr">
        <is>
          <t>Antonio Carlos Dos Santos Do Bomfim Alves</t>
        </is>
      </c>
      <c r="C2113" s="2" t="n">
        <v>7801</v>
      </c>
      <c r="D2113" s="2">
        <f>IFERROR(TEXTJOIN(" | ",TRUE,UNIQUE(FILTER(Detalhe_Registro!$C:$C,(Detalhe_Registro!$D:$D=A2113)*(Detalhe_Registro!$E:$E=B2113)*(Detalhe_Registro!$M:$M="SIM")))),"")</f>
        <v/>
      </c>
      <c r="E2113" s="2">
        <f>COUNTIFS(Detalhe_Registro!$D:$D,A2113,Detalhe_Registro!$E:$E,B2113,Detalhe_Registro!$M:$M,"SIM")</f>
        <v/>
      </c>
      <c r="F2113" s="2">
        <f>IFERROR(MAXIFS(Detalhe_Registro!$N:$N,Detalhe_Registro!$D:$D,A2113,Detalhe_Registro!$E:$E,B2113,Detalhe_Registro!$M:$M,"SIM"),0)</f>
        <v/>
      </c>
      <c r="G2113" s="2">
        <f>IFERROR(AVERAGEIFS(Detalhe_Registro!$N:$N,Detalhe_Registro!$D:$D,A2113,Detalhe_Registro!$E:$E,B2113,Detalhe_Registro!$M:$M,"SIM"),0)</f>
        <v/>
      </c>
      <c r="H2113" s="2">
        <f>SUMIFS(Detalhe_Registro!$F:$F,Detalhe_Registro!$D:$D,A2113,Detalhe_Registro!$E:$E,B2113,Detalhe_Registro!$M:$M,"SIM")</f>
        <v/>
      </c>
      <c r="I2113" s="2">
        <f>SUMIFS(Detalhe_Registro!$G:$G,Detalhe_Registro!$D:$D,A2113,Detalhe_Registro!$E:$E,B2113,Detalhe_Registro!$M:$M,"SIM")</f>
        <v/>
      </c>
      <c r="J2113" s="2">
        <f>IF(F2113&lt;Premissas!$B$8,"&lt; 1,00",IF(F2113&lt;Premissas!$B$9,"1,00 – 1,19",IF(F2113&lt;Premissas!$B$10,"1,20 – 1,39",IF(F2113&lt;Premissas!$B$11,"1,40 – 1,59",IF(F2113&lt;Premissas!$B$12,"1,60 – 1,99","≥ 2,00")))))</f>
        <v/>
      </c>
      <c r="K2113" s="5">
        <f>IF(F2113&lt;Premissas!$B$8,Premissas!$B$13,IF(F2113&lt;Premissas!$B$9,Premissas!$B$14,IF(F2113&lt;Premissas!$B$10,Premissas!$B$15,IF(F2113&lt;Premissas!$B$11,Premissas!$B$16,IF(F2113&lt;Premissas!$B$12,Premissas!$B$17,Premissas!$B$18)))))</f>
        <v/>
      </c>
      <c r="L2113" s="5">
        <f>K2113/Premissas!$B$4</f>
        <v/>
      </c>
      <c r="M2113" s="2">
        <f>IF(K2113=Premissas!$B$18,"SIM","NÃO")</f>
        <v/>
      </c>
    </row>
    <row r="2114">
      <c r="A2114" s="2" t="inlineStr">
        <is>
          <t>384213</t>
        </is>
      </c>
      <c r="B2114" s="2" t="inlineStr">
        <is>
          <t>Antonio Carlos Dos Santos Do Bomfim Alves</t>
        </is>
      </c>
      <c r="C2114" s="2" t="n">
        <v>7801</v>
      </c>
      <c r="D2114" s="2">
        <f>IFERROR(TEXTJOIN(" | ",TRUE,UNIQUE(FILTER(Detalhe_Registro!$C:$C,(Detalhe_Registro!$D:$D=A2114)*(Detalhe_Registro!$E:$E=B2114)*(Detalhe_Registro!$M:$M="SIM")))),"")</f>
        <v/>
      </c>
      <c r="E2114" s="2">
        <f>COUNTIFS(Detalhe_Registro!$D:$D,A2114,Detalhe_Registro!$E:$E,B2114,Detalhe_Registro!$M:$M,"SIM")</f>
        <v/>
      </c>
      <c r="F2114" s="2">
        <f>IFERROR(MAXIFS(Detalhe_Registro!$N:$N,Detalhe_Registro!$D:$D,A2114,Detalhe_Registro!$E:$E,B2114,Detalhe_Registro!$M:$M,"SIM"),0)</f>
        <v/>
      </c>
      <c r="G2114" s="2">
        <f>IFERROR(AVERAGEIFS(Detalhe_Registro!$N:$N,Detalhe_Registro!$D:$D,A2114,Detalhe_Registro!$E:$E,B2114,Detalhe_Registro!$M:$M,"SIM"),0)</f>
        <v/>
      </c>
      <c r="H2114" s="2">
        <f>SUMIFS(Detalhe_Registro!$F:$F,Detalhe_Registro!$D:$D,A2114,Detalhe_Registro!$E:$E,B2114,Detalhe_Registro!$M:$M,"SIM")</f>
        <v/>
      </c>
      <c r="I2114" s="2">
        <f>SUMIFS(Detalhe_Registro!$G:$G,Detalhe_Registro!$D:$D,A2114,Detalhe_Registro!$E:$E,B2114,Detalhe_Registro!$M:$M,"SIM")</f>
        <v/>
      </c>
      <c r="J2114" s="2">
        <f>IF(F2114&lt;Premissas!$B$8,"&lt; 1,00",IF(F2114&lt;Premissas!$B$9,"1,00 – 1,19",IF(F2114&lt;Premissas!$B$10,"1,20 – 1,39",IF(F2114&lt;Premissas!$B$11,"1,40 – 1,59",IF(F2114&lt;Premissas!$B$12,"1,60 – 1,99","≥ 2,00")))))</f>
        <v/>
      </c>
      <c r="K2114" s="5">
        <f>IF(F2114&lt;Premissas!$B$8,Premissas!$B$13,IF(F2114&lt;Premissas!$B$9,Premissas!$B$14,IF(F2114&lt;Premissas!$B$10,Premissas!$B$15,IF(F2114&lt;Premissas!$B$11,Premissas!$B$16,IF(F2114&lt;Premissas!$B$12,Premissas!$B$17,Premissas!$B$18)))))</f>
        <v/>
      </c>
      <c r="L2114" s="5">
        <f>K2114/Premissas!$B$4</f>
        <v/>
      </c>
      <c r="M2114" s="2">
        <f>IF(K2114=Premissas!$B$18,"SIM","NÃO")</f>
        <v/>
      </c>
    </row>
    <row r="2115">
      <c r="A2115" s="2" t="n">
        <v>162825</v>
      </c>
      <c r="B2115" s="2" t="inlineStr">
        <is>
          <t>Antonio Tenorio Da Silva Soares</t>
        </is>
      </c>
      <c r="C2115" s="2" t="n">
        <v>7801</v>
      </c>
      <c r="D2115" s="2">
        <f>IFERROR(TEXTJOIN(" | ",TRUE,UNIQUE(FILTER(Detalhe_Registro!$C:$C,(Detalhe_Registro!$D:$D=A2115)*(Detalhe_Registro!$E:$E=B2115)*(Detalhe_Registro!$M:$M="SIM")))),"")</f>
        <v/>
      </c>
      <c r="E2115" s="2">
        <f>COUNTIFS(Detalhe_Registro!$D:$D,A2115,Detalhe_Registro!$E:$E,B2115,Detalhe_Registro!$M:$M,"SIM")</f>
        <v/>
      </c>
      <c r="F2115" s="2">
        <f>IFERROR(MAXIFS(Detalhe_Registro!$N:$N,Detalhe_Registro!$D:$D,A2115,Detalhe_Registro!$E:$E,B2115,Detalhe_Registro!$M:$M,"SIM"),0)</f>
        <v/>
      </c>
      <c r="G2115" s="2">
        <f>IFERROR(AVERAGEIFS(Detalhe_Registro!$N:$N,Detalhe_Registro!$D:$D,A2115,Detalhe_Registro!$E:$E,B2115,Detalhe_Registro!$M:$M,"SIM"),0)</f>
        <v/>
      </c>
      <c r="H2115" s="2">
        <f>SUMIFS(Detalhe_Registro!$F:$F,Detalhe_Registro!$D:$D,A2115,Detalhe_Registro!$E:$E,B2115,Detalhe_Registro!$M:$M,"SIM")</f>
        <v/>
      </c>
      <c r="I2115" s="2">
        <f>SUMIFS(Detalhe_Registro!$G:$G,Detalhe_Registro!$D:$D,A2115,Detalhe_Registro!$E:$E,B2115,Detalhe_Registro!$M:$M,"SIM")</f>
        <v/>
      </c>
      <c r="J2115" s="2">
        <f>IF(F2115&lt;Premissas!$B$8,"&lt; 1,00",IF(F2115&lt;Premissas!$B$9,"1,00 – 1,19",IF(F2115&lt;Premissas!$B$10,"1,20 – 1,39",IF(F2115&lt;Premissas!$B$11,"1,40 – 1,59",IF(F2115&lt;Premissas!$B$12,"1,60 – 1,99","≥ 2,00")))))</f>
        <v/>
      </c>
      <c r="K2115" s="5">
        <f>IF(F2115&lt;Premissas!$B$8,Premissas!$B$13,IF(F2115&lt;Premissas!$B$9,Premissas!$B$14,IF(F2115&lt;Premissas!$B$10,Premissas!$B$15,IF(F2115&lt;Premissas!$B$11,Premissas!$B$16,IF(F2115&lt;Premissas!$B$12,Premissas!$B$17,Premissas!$B$18)))))</f>
        <v/>
      </c>
      <c r="L2115" s="5">
        <f>K2115/Premissas!$B$4</f>
        <v/>
      </c>
      <c r="M2115" s="2">
        <f>IF(K2115=Premissas!$B$18,"SIM","NÃO")</f>
        <v/>
      </c>
    </row>
    <row r="2116">
      <c r="A2116" s="2" t="inlineStr">
        <is>
          <t>162825</t>
        </is>
      </c>
      <c r="B2116" s="2" t="inlineStr">
        <is>
          <t>Antonio Tenorio Da Silva Soares</t>
        </is>
      </c>
      <c r="C2116" s="2" t="n">
        <v>7801</v>
      </c>
      <c r="D2116" s="2">
        <f>IFERROR(TEXTJOIN(" | ",TRUE,UNIQUE(FILTER(Detalhe_Registro!$C:$C,(Detalhe_Registro!$D:$D=A2116)*(Detalhe_Registro!$E:$E=B2116)*(Detalhe_Registro!$M:$M="SIM")))),"")</f>
        <v/>
      </c>
      <c r="E2116" s="2">
        <f>COUNTIFS(Detalhe_Registro!$D:$D,A2116,Detalhe_Registro!$E:$E,B2116,Detalhe_Registro!$M:$M,"SIM")</f>
        <v/>
      </c>
      <c r="F2116" s="2">
        <f>IFERROR(MAXIFS(Detalhe_Registro!$N:$N,Detalhe_Registro!$D:$D,A2116,Detalhe_Registro!$E:$E,B2116,Detalhe_Registro!$M:$M,"SIM"),0)</f>
        <v/>
      </c>
      <c r="G2116" s="2">
        <f>IFERROR(AVERAGEIFS(Detalhe_Registro!$N:$N,Detalhe_Registro!$D:$D,A2116,Detalhe_Registro!$E:$E,B2116,Detalhe_Registro!$M:$M,"SIM"),0)</f>
        <v/>
      </c>
      <c r="H2116" s="2">
        <f>SUMIFS(Detalhe_Registro!$F:$F,Detalhe_Registro!$D:$D,A2116,Detalhe_Registro!$E:$E,B2116,Detalhe_Registro!$M:$M,"SIM")</f>
        <v/>
      </c>
      <c r="I2116" s="2">
        <f>SUMIFS(Detalhe_Registro!$G:$G,Detalhe_Registro!$D:$D,A2116,Detalhe_Registro!$E:$E,B2116,Detalhe_Registro!$M:$M,"SIM")</f>
        <v/>
      </c>
      <c r="J2116" s="2">
        <f>IF(F2116&lt;Premissas!$B$8,"&lt; 1,00",IF(F2116&lt;Premissas!$B$9,"1,00 – 1,19",IF(F2116&lt;Premissas!$B$10,"1,20 – 1,39",IF(F2116&lt;Premissas!$B$11,"1,40 – 1,59",IF(F2116&lt;Premissas!$B$12,"1,60 – 1,99","≥ 2,00")))))</f>
        <v/>
      </c>
      <c r="K2116" s="5">
        <f>IF(F2116&lt;Premissas!$B$8,Premissas!$B$13,IF(F2116&lt;Premissas!$B$9,Premissas!$B$14,IF(F2116&lt;Premissas!$B$10,Premissas!$B$15,IF(F2116&lt;Premissas!$B$11,Premissas!$B$16,IF(F2116&lt;Premissas!$B$12,Premissas!$B$17,Premissas!$B$18)))))</f>
        <v/>
      </c>
      <c r="L2116" s="5">
        <f>K2116/Premissas!$B$4</f>
        <v/>
      </c>
      <c r="M2116" s="2">
        <f>IF(K2116=Premissas!$B$18,"SIM","NÃO")</f>
        <v/>
      </c>
    </row>
    <row r="2117">
      <c r="A2117" s="2" t="inlineStr">
        <is>
          <t>6016391</t>
        </is>
      </c>
      <c r="B2117" s="2" t="inlineStr">
        <is>
          <t>Ariston Gomes Da Cruz</t>
        </is>
      </c>
      <c r="C2117" s="2" t="n">
        <v>7801</v>
      </c>
      <c r="D2117" s="2">
        <f>IFERROR(TEXTJOIN(" | ",TRUE,UNIQUE(FILTER(Detalhe_Registro!$C:$C,(Detalhe_Registro!$D:$D=A2117)*(Detalhe_Registro!$E:$E=B2117)*(Detalhe_Registro!$M:$M="SIM")))),"")</f>
        <v/>
      </c>
      <c r="E2117" s="2">
        <f>COUNTIFS(Detalhe_Registro!$D:$D,A2117,Detalhe_Registro!$E:$E,B2117,Detalhe_Registro!$M:$M,"SIM")</f>
        <v/>
      </c>
      <c r="F2117" s="2">
        <f>IFERROR(MAXIFS(Detalhe_Registro!$N:$N,Detalhe_Registro!$D:$D,A2117,Detalhe_Registro!$E:$E,B2117,Detalhe_Registro!$M:$M,"SIM"),0)</f>
        <v/>
      </c>
      <c r="G2117" s="2">
        <f>IFERROR(AVERAGEIFS(Detalhe_Registro!$N:$N,Detalhe_Registro!$D:$D,A2117,Detalhe_Registro!$E:$E,B2117,Detalhe_Registro!$M:$M,"SIM"),0)</f>
        <v/>
      </c>
      <c r="H2117" s="2">
        <f>SUMIFS(Detalhe_Registro!$F:$F,Detalhe_Registro!$D:$D,A2117,Detalhe_Registro!$E:$E,B2117,Detalhe_Registro!$M:$M,"SIM")</f>
        <v/>
      </c>
      <c r="I2117" s="2">
        <f>SUMIFS(Detalhe_Registro!$G:$G,Detalhe_Registro!$D:$D,A2117,Detalhe_Registro!$E:$E,B2117,Detalhe_Registro!$M:$M,"SIM")</f>
        <v/>
      </c>
      <c r="J2117" s="2">
        <f>IF(F2117&lt;Premissas!$B$8,"&lt; 1,00",IF(F2117&lt;Premissas!$B$9,"1,00 – 1,19",IF(F2117&lt;Premissas!$B$10,"1,20 – 1,39",IF(F2117&lt;Premissas!$B$11,"1,40 – 1,59",IF(F2117&lt;Premissas!$B$12,"1,60 – 1,99","≥ 2,00")))))</f>
        <v/>
      </c>
      <c r="K2117" s="5">
        <f>IF(F2117&lt;Premissas!$B$8,Premissas!$B$13,IF(F2117&lt;Premissas!$B$9,Premissas!$B$14,IF(F2117&lt;Premissas!$B$10,Premissas!$B$15,IF(F2117&lt;Premissas!$B$11,Premissas!$B$16,IF(F2117&lt;Premissas!$B$12,Premissas!$B$17,Premissas!$B$18)))))</f>
        <v/>
      </c>
      <c r="L2117" s="5">
        <f>K2117/Premissas!$B$4</f>
        <v/>
      </c>
      <c r="M2117" s="2">
        <f>IF(K2117=Premissas!$B$18,"SIM","NÃO")</f>
        <v/>
      </c>
    </row>
    <row r="2118">
      <c r="A2118" s="2" t="inlineStr">
        <is>
          <t>5958628</t>
        </is>
      </c>
      <c r="B2118" s="2" t="inlineStr">
        <is>
          <t>Arthur Do Carmo De Jesus</t>
        </is>
      </c>
      <c r="C2118" s="2" t="n">
        <v>7801</v>
      </c>
      <c r="D2118" s="2">
        <f>IFERROR(TEXTJOIN(" | ",TRUE,UNIQUE(FILTER(Detalhe_Registro!$C:$C,(Detalhe_Registro!$D:$D=A2118)*(Detalhe_Registro!$E:$E=B2118)*(Detalhe_Registro!$M:$M="SIM")))),"")</f>
        <v/>
      </c>
      <c r="E2118" s="2">
        <f>COUNTIFS(Detalhe_Registro!$D:$D,A2118,Detalhe_Registro!$E:$E,B2118,Detalhe_Registro!$M:$M,"SIM")</f>
        <v/>
      </c>
      <c r="F2118" s="2">
        <f>IFERROR(MAXIFS(Detalhe_Registro!$N:$N,Detalhe_Registro!$D:$D,A2118,Detalhe_Registro!$E:$E,B2118,Detalhe_Registro!$M:$M,"SIM"),0)</f>
        <v/>
      </c>
      <c r="G2118" s="2">
        <f>IFERROR(AVERAGEIFS(Detalhe_Registro!$N:$N,Detalhe_Registro!$D:$D,A2118,Detalhe_Registro!$E:$E,B2118,Detalhe_Registro!$M:$M,"SIM"),0)</f>
        <v/>
      </c>
      <c r="H2118" s="2">
        <f>SUMIFS(Detalhe_Registro!$F:$F,Detalhe_Registro!$D:$D,A2118,Detalhe_Registro!$E:$E,B2118,Detalhe_Registro!$M:$M,"SIM")</f>
        <v/>
      </c>
      <c r="I2118" s="2">
        <f>SUMIFS(Detalhe_Registro!$G:$G,Detalhe_Registro!$D:$D,A2118,Detalhe_Registro!$E:$E,B2118,Detalhe_Registro!$M:$M,"SIM")</f>
        <v/>
      </c>
      <c r="J2118" s="2">
        <f>IF(F2118&lt;Premissas!$B$8,"&lt; 1,00",IF(F2118&lt;Premissas!$B$9,"1,00 – 1,19",IF(F2118&lt;Premissas!$B$10,"1,20 – 1,39",IF(F2118&lt;Premissas!$B$11,"1,40 – 1,59",IF(F2118&lt;Premissas!$B$12,"1,60 – 1,99","≥ 2,00")))))</f>
        <v/>
      </c>
      <c r="K2118" s="5">
        <f>IF(F2118&lt;Premissas!$B$8,Premissas!$B$13,IF(F2118&lt;Premissas!$B$9,Premissas!$B$14,IF(F2118&lt;Premissas!$B$10,Premissas!$B$15,IF(F2118&lt;Premissas!$B$11,Premissas!$B$16,IF(F2118&lt;Premissas!$B$12,Premissas!$B$17,Premissas!$B$18)))))</f>
        <v/>
      </c>
      <c r="L2118" s="5">
        <f>K2118/Premissas!$B$4</f>
        <v/>
      </c>
      <c r="M2118" s="2">
        <f>IF(K2118=Premissas!$B$18,"SIM","NÃO")</f>
        <v/>
      </c>
    </row>
    <row r="2119">
      <c r="A2119" s="2" t="n">
        <v>612990</v>
      </c>
      <c r="B2119" s="2" t="inlineStr">
        <is>
          <t>BEATRIZ RODRIGUES DE CARVALHO</t>
        </is>
      </c>
      <c r="C2119" s="2" t="n">
        <v>7801</v>
      </c>
      <c r="D2119" s="2">
        <f>IFERROR(TEXTJOIN(" | ",TRUE,UNIQUE(FILTER(Detalhe_Registro!$C:$C,(Detalhe_Registro!$D:$D=A2119)*(Detalhe_Registro!$E:$E=B2119)*(Detalhe_Registro!$M:$M="SIM")))),"")</f>
        <v/>
      </c>
      <c r="E2119" s="2">
        <f>COUNTIFS(Detalhe_Registro!$D:$D,A2119,Detalhe_Registro!$E:$E,B2119,Detalhe_Registro!$M:$M,"SIM")</f>
        <v/>
      </c>
      <c r="F2119" s="2">
        <f>IFERROR(MAXIFS(Detalhe_Registro!$N:$N,Detalhe_Registro!$D:$D,A2119,Detalhe_Registro!$E:$E,B2119,Detalhe_Registro!$M:$M,"SIM"),0)</f>
        <v/>
      </c>
      <c r="G2119" s="2">
        <f>IFERROR(AVERAGEIFS(Detalhe_Registro!$N:$N,Detalhe_Registro!$D:$D,A2119,Detalhe_Registro!$E:$E,B2119,Detalhe_Registro!$M:$M,"SIM"),0)</f>
        <v/>
      </c>
      <c r="H2119" s="2">
        <f>SUMIFS(Detalhe_Registro!$F:$F,Detalhe_Registro!$D:$D,A2119,Detalhe_Registro!$E:$E,B2119,Detalhe_Registro!$M:$M,"SIM")</f>
        <v/>
      </c>
      <c r="I2119" s="2">
        <f>SUMIFS(Detalhe_Registro!$G:$G,Detalhe_Registro!$D:$D,A2119,Detalhe_Registro!$E:$E,B2119,Detalhe_Registro!$M:$M,"SIM")</f>
        <v/>
      </c>
      <c r="J2119" s="2">
        <f>IF(F2119&lt;Premissas!$B$8,"&lt; 1,00",IF(F2119&lt;Premissas!$B$9,"1,00 – 1,19",IF(F2119&lt;Premissas!$B$10,"1,20 – 1,39",IF(F2119&lt;Premissas!$B$11,"1,40 – 1,59",IF(F2119&lt;Premissas!$B$12,"1,60 – 1,99","≥ 2,00")))))</f>
        <v/>
      </c>
      <c r="K2119" s="5">
        <f>IF(F2119&lt;Premissas!$B$8,Premissas!$B$13,IF(F2119&lt;Premissas!$B$9,Premissas!$B$14,IF(F2119&lt;Premissas!$B$10,Premissas!$B$15,IF(F2119&lt;Premissas!$B$11,Premissas!$B$16,IF(F2119&lt;Premissas!$B$12,Premissas!$B$17,Premissas!$B$18)))))</f>
        <v/>
      </c>
      <c r="L2119" s="5">
        <f>K2119/Premissas!$B$4</f>
        <v/>
      </c>
      <c r="M2119" s="2">
        <f>IF(K2119=Premissas!$B$18,"SIM","NÃO")</f>
        <v/>
      </c>
    </row>
    <row r="2120">
      <c r="A2120" s="2" t="inlineStr">
        <is>
          <t>612990</t>
        </is>
      </c>
      <c r="B2120" s="2" t="inlineStr">
        <is>
          <t>BEATRIZ RODRIGUES DE CARVALHO</t>
        </is>
      </c>
      <c r="C2120" s="2" t="n">
        <v>7801</v>
      </c>
      <c r="D2120" s="2">
        <f>IFERROR(TEXTJOIN(" | ",TRUE,UNIQUE(FILTER(Detalhe_Registro!$C:$C,(Detalhe_Registro!$D:$D=A2120)*(Detalhe_Registro!$E:$E=B2120)*(Detalhe_Registro!$M:$M="SIM")))),"")</f>
        <v/>
      </c>
      <c r="E2120" s="2">
        <f>COUNTIFS(Detalhe_Registro!$D:$D,A2120,Detalhe_Registro!$E:$E,B2120,Detalhe_Registro!$M:$M,"SIM")</f>
        <v/>
      </c>
      <c r="F2120" s="2">
        <f>IFERROR(MAXIFS(Detalhe_Registro!$N:$N,Detalhe_Registro!$D:$D,A2120,Detalhe_Registro!$E:$E,B2120,Detalhe_Registro!$M:$M,"SIM"),0)</f>
        <v/>
      </c>
      <c r="G2120" s="2">
        <f>IFERROR(AVERAGEIFS(Detalhe_Registro!$N:$N,Detalhe_Registro!$D:$D,A2120,Detalhe_Registro!$E:$E,B2120,Detalhe_Registro!$M:$M,"SIM"),0)</f>
        <v/>
      </c>
      <c r="H2120" s="2">
        <f>SUMIFS(Detalhe_Registro!$F:$F,Detalhe_Registro!$D:$D,A2120,Detalhe_Registro!$E:$E,B2120,Detalhe_Registro!$M:$M,"SIM")</f>
        <v/>
      </c>
      <c r="I2120" s="2">
        <f>SUMIFS(Detalhe_Registro!$G:$G,Detalhe_Registro!$D:$D,A2120,Detalhe_Registro!$E:$E,B2120,Detalhe_Registro!$M:$M,"SIM")</f>
        <v/>
      </c>
      <c r="J2120" s="2">
        <f>IF(F2120&lt;Premissas!$B$8,"&lt; 1,00",IF(F2120&lt;Premissas!$B$9,"1,00 – 1,19",IF(F2120&lt;Premissas!$B$10,"1,20 – 1,39",IF(F2120&lt;Premissas!$B$11,"1,40 – 1,59",IF(F2120&lt;Premissas!$B$12,"1,60 – 1,99","≥ 2,00")))))</f>
        <v/>
      </c>
      <c r="K2120" s="5">
        <f>IF(F2120&lt;Premissas!$B$8,Premissas!$B$13,IF(F2120&lt;Premissas!$B$9,Premissas!$B$14,IF(F2120&lt;Premissas!$B$10,Premissas!$B$15,IF(F2120&lt;Premissas!$B$11,Premissas!$B$16,IF(F2120&lt;Premissas!$B$12,Premissas!$B$17,Premissas!$B$18)))))</f>
        <v/>
      </c>
      <c r="L2120" s="5">
        <f>K2120/Premissas!$B$4</f>
        <v/>
      </c>
      <c r="M2120" s="2">
        <f>IF(K2120=Premissas!$B$18,"SIM","NÃO")</f>
        <v/>
      </c>
    </row>
    <row r="2121">
      <c r="A2121" s="2" t="n">
        <v>5747163</v>
      </c>
      <c r="B2121" s="2" t="inlineStr">
        <is>
          <t>BHASANA MASHABA</t>
        </is>
      </c>
      <c r="C2121" s="2" t="n">
        <v>7801</v>
      </c>
      <c r="D2121" s="2">
        <f>IFERROR(TEXTJOIN(" | ",TRUE,UNIQUE(FILTER(Detalhe_Registro!$C:$C,(Detalhe_Registro!$D:$D=A2121)*(Detalhe_Registro!$E:$E=B2121)*(Detalhe_Registro!$M:$M="SIM")))),"")</f>
        <v/>
      </c>
      <c r="E2121" s="2">
        <f>COUNTIFS(Detalhe_Registro!$D:$D,A2121,Detalhe_Registro!$E:$E,B2121,Detalhe_Registro!$M:$M,"SIM")</f>
        <v/>
      </c>
      <c r="F2121" s="2">
        <f>IFERROR(MAXIFS(Detalhe_Registro!$N:$N,Detalhe_Registro!$D:$D,A2121,Detalhe_Registro!$E:$E,B2121,Detalhe_Registro!$M:$M,"SIM"),0)</f>
        <v/>
      </c>
      <c r="G2121" s="2">
        <f>IFERROR(AVERAGEIFS(Detalhe_Registro!$N:$N,Detalhe_Registro!$D:$D,A2121,Detalhe_Registro!$E:$E,B2121,Detalhe_Registro!$M:$M,"SIM"),0)</f>
        <v/>
      </c>
      <c r="H2121" s="2">
        <f>SUMIFS(Detalhe_Registro!$F:$F,Detalhe_Registro!$D:$D,A2121,Detalhe_Registro!$E:$E,B2121,Detalhe_Registro!$M:$M,"SIM")</f>
        <v/>
      </c>
      <c r="I2121" s="2">
        <f>SUMIFS(Detalhe_Registro!$G:$G,Detalhe_Registro!$D:$D,A2121,Detalhe_Registro!$E:$E,B2121,Detalhe_Registro!$M:$M,"SIM")</f>
        <v/>
      </c>
      <c r="J2121" s="2">
        <f>IF(F2121&lt;Premissas!$B$8,"&lt; 1,00",IF(F2121&lt;Premissas!$B$9,"1,00 – 1,19",IF(F2121&lt;Premissas!$B$10,"1,20 – 1,39",IF(F2121&lt;Premissas!$B$11,"1,40 – 1,59",IF(F2121&lt;Premissas!$B$12,"1,60 – 1,99","≥ 2,00")))))</f>
        <v/>
      </c>
      <c r="K2121" s="5">
        <f>IF(F2121&lt;Premissas!$B$8,Premissas!$B$13,IF(F2121&lt;Premissas!$B$9,Premissas!$B$14,IF(F2121&lt;Premissas!$B$10,Premissas!$B$15,IF(F2121&lt;Premissas!$B$11,Premissas!$B$16,IF(F2121&lt;Premissas!$B$12,Premissas!$B$17,Premissas!$B$18)))))</f>
        <v/>
      </c>
      <c r="L2121" s="5">
        <f>K2121/Premissas!$B$4</f>
        <v/>
      </c>
      <c r="M2121" s="2">
        <f>IF(K2121=Premissas!$B$18,"SIM","NÃO")</f>
        <v/>
      </c>
    </row>
    <row r="2122">
      <c r="A2122" s="2" t="inlineStr">
        <is>
          <t>5747163</t>
        </is>
      </c>
      <c r="B2122" s="2" t="inlineStr">
        <is>
          <t>BHASANA MASHABA</t>
        </is>
      </c>
      <c r="C2122" s="2" t="n">
        <v>7801</v>
      </c>
      <c r="D2122" s="2">
        <f>IFERROR(TEXTJOIN(" | ",TRUE,UNIQUE(FILTER(Detalhe_Registro!$C:$C,(Detalhe_Registro!$D:$D=A2122)*(Detalhe_Registro!$E:$E=B2122)*(Detalhe_Registro!$M:$M="SIM")))),"")</f>
        <v/>
      </c>
      <c r="E2122" s="2">
        <f>COUNTIFS(Detalhe_Registro!$D:$D,A2122,Detalhe_Registro!$E:$E,B2122,Detalhe_Registro!$M:$M,"SIM")</f>
        <v/>
      </c>
      <c r="F2122" s="2">
        <f>IFERROR(MAXIFS(Detalhe_Registro!$N:$N,Detalhe_Registro!$D:$D,A2122,Detalhe_Registro!$E:$E,B2122,Detalhe_Registro!$M:$M,"SIM"),0)</f>
        <v/>
      </c>
      <c r="G2122" s="2">
        <f>IFERROR(AVERAGEIFS(Detalhe_Registro!$N:$N,Detalhe_Registro!$D:$D,A2122,Detalhe_Registro!$E:$E,B2122,Detalhe_Registro!$M:$M,"SIM"),0)</f>
        <v/>
      </c>
      <c r="H2122" s="2">
        <f>SUMIFS(Detalhe_Registro!$F:$F,Detalhe_Registro!$D:$D,A2122,Detalhe_Registro!$E:$E,B2122,Detalhe_Registro!$M:$M,"SIM")</f>
        <v/>
      </c>
      <c r="I2122" s="2">
        <f>SUMIFS(Detalhe_Registro!$G:$G,Detalhe_Registro!$D:$D,A2122,Detalhe_Registro!$E:$E,B2122,Detalhe_Registro!$M:$M,"SIM")</f>
        <v/>
      </c>
      <c r="J2122" s="2">
        <f>IF(F2122&lt;Premissas!$B$8,"&lt; 1,00",IF(F2122&lt;Premissas!$B$9,"1,00 – 1,19",IF(F2122&lt;Premissas!$B$10,"1,20 – 1,39",IF(F2122&lt;Premissas!$B$11,"1,40 – 1,59",IF(F2122&lt;Premissas!$B$12,"1,60 – 1,99","≥ 2,00")))))</f>
        <v/>
      </c>
      <c r="K2122" s="5">
        <f>IF(F2122&lt;Premissas!$B$8,Premissas!$B$13,IF(F2122&lt;Premissas!$B$9,Premissas!$B$14,IF(F2122&lt;Premissas!$B$10,Premissas!$B$15,IF(F2122&lt;Premissas!$B$11,Premissas!$B$16,IF(F2122&lt;Premissas!$B$12,Premissas!$B$17,Premissas!$B$18)))))</f>
        <v/>
      </c>
      <c r="L2122" s="5">
        <f>K2122/Premissas!$B$4</f>
        <v/>
      </c>
      <c r="M2122" s="2">
        <f>IF(K2122=Premissas!$B$18,"SIM","NÃO")</f>
        <v/>
      </c>
    </row>
    <row r="2123">
      <c r="A2123" s="2" t="n">
        <v>5421063</v>
      </c>
      <c r="B2123" s="2" t="inlineStr">
        <is>
          <t>BRUNO ALVES DE CASTRO</t>
        </is>
      </c>
      <c r="C2123" s="2" t="n">
        <v>7801</v>
      </c>
      <c r="D2123" s="2">
        <f>IFERROR(TEXTJOIN(" | ",TRUE,UNIQUE(FILTER(Detalhe_Registro!$C:$C,(Detalhe_Registro!$D:$D=A2123)*(Detalhe_Registro!$E:$E=B2123)*(Detalhe_Registro!$M:$M="SIM")))),"")</f>
        <v/>
      </c>
      <c r="E2123" s="2">
        <f>COUNTIFS(Detalhe_Registro!$D:$D,A2123,Detalhe_Registro!$E:$E,B2123,Detalhe_Registro!$M:$M,"SIM")</f>
        <v/>
      </c>
      <c r="F2123" s="2">
        <f>IFERROR(MAXIFS(Detalhe_Registro!$N:$N,Detalhe_Registro!$D:$D,A2123,Detalhe_Registro!$E:$E,B2123,Detalhe_Registro!$M:$M,"SIM"),0)</f>
        <v/>
      </c>
      <c r="G2123" s="2">
        <f>IFERROR(AVERAGEIFS(Detalhe_Registro!$N:$N,Detalhe_Registro!$D:$D,A2123,Detalhe_Registro!$E:$E,B2123,Detalhe_Registro!$M:$M,"SIM"),0)</f>
        <v/>
      </c>
      <c r="H2123" s="2">
        <f>SUMIFS(Detalhe_Registro!$F:$F,Detalhe_Registro!$D:$D,A2123,Detalhe_Registro!$E:$E,B2123,Detalhe_Registro!$M:$M,"SIM")</f>
        <v/>
      </c>
      <c r="I2123" s="2">
        <f>SUMIFS(Detalhe_Registro!$G:$G,Detalhe_Registro!$D:$D,A2123,Detalhe_Registro!$E:$E,B2123,Detalhe_Registro!$M:$M,"SIM")</f>
        <v/>
      </c>
      <c r="J2123" s="2">
        <f>IF(F2123&lt;Premissas!$B$8,"&lt; 1,00",IF(F2123&lt;Premissas!$B$9,"1,00 – 1,19",IF(F2123&lt;Premissas!$B$10,"1,20 – 1,39",IF(F2123&lt;Premissas!$B$11,"1,40 – 1,59",IF(F2123&lt;Premissas!$B$12,"1,60 – 1,99","≥ 2,00")))))</f>
        <v/>
      </c>
      <c r="K2123" s="5">
        <f>IF(F2123&lt;Premissas!$B$8,Premissas!$B$13,IF(F2123&lt;Premissas!$B$9,Premissas!$B$14,IF(F2123&lt;Premissas!$B$10,Premissas!$B$15,IF(F2123&lt;Premissas!$B$11,Premissas!$B$16,IF(F2123&lt;Premissas!$B$12,Premissas!$B$17,Premissas!$B$18)))))</f>
        <v/>
      </c>
      <c r="L2123" s="5">
        <f>K2123/Premissas!$B$4</f>
        <v/>
      </c>
      <c r="M2123" s="2">
        <f>IF(K2123=Premissas!$B$18,"SIM","NÃO")</f>
        <v/>
      </c>
    </row>
    <row r="2124">
      <c r="A2124" s="2" t="inlineStr">
        <is>
          <t>5421063</t>
        </is>
      </c>
      <c r="B2124" s="2" t="inlineStr">
        <is>
          <t>BRUNO ALVES DE CASTRO</t>
        </is>
      </c>
      <c r="C2124" s="2" t="n">
        <v>7801</v>
      </c>
      <c r="D2124" s="2">
        <f>IFERROR(TEXTJOIN(" | ",TRUE,UNIQUE(FILTER(Detalhe_Registro!$C:$C,(Detalhe_Registro!$D:$D=A2124)*(Detalhe_Registro!$E:$E=B2124)*(Detalhe_Registro!$M:$M="SIM")))),"")</f>
        <v/>
      </c>
      <c r="E2124" s="2">
        <f>COUNTIFS(Detalhe_Registro!$D:$D,A2124,Detalhe_Registro!$E:$E,B2124,Detalhe_Registro!$M:$M,"SIM")</f>
        <v/>
      </c>
      <c r="F2124" s="2">
        <f>IFERROR(MAXIFS(Detalhe_Registro!$N:$N,Detalhe_Registro!$D:$D,A2124,Detalhe_Registro!$E:$E,B2124,Detalhe_Registro!$M:$M,"SIM"),0)</f>
        <v/>
      </c>
      <c r="G2124" s="2">
        <f>IFERROR(AVERAGEIFS(Detalhe_Registro!$N:$N,Detalhe_Registro!$D:$D,A2124,Detalhe_Registro!$E:$E,B2124,Detalhe_Registro!$M:$M,"SIM"),0)</f>
        <v/>
      </c>
      <c r="H2124" s="2">
        <f>SUMIFS(Detalhe_Registro!$F:$F,Detalhe_Registro!$D:$D,A2124,Detalhe_Registro!$E:$E,B2124,Detalhe_Registro!$M:$M,"SIM")</f>
        <v/>
      </c>
      <c r="I2124" s="2">
        <f>SUMIFS(Detalhe_Registro!$G:$G,Detalhe_Registro!$D:$D,A2124,Detalhe_Registro!$E:$E,B2124,Detalhe_Registro!$M:$M,"SIM")</f>
        <v/>
      </c>
      <c r="J2124" s="2">
        <f>IF(F2124&lt;Premissas!$B$8,"&lt; 1,00",IF(F2124&lt;Premissas!$B$9,"1,00 – 1,19",IF(F2124&lt;Premissas!$B$10,"1,20 – 1,39",IF(F2124&lt;Premissas!$B$11,"1,40 – 1,59",IF(F2124&lt;Premissas!$B$12,"1,60 – 1,99","≥ 2,00")))))</f>
        <v/>
      </c>
      <c r="K2124" s="5">
        <f>IF(F2124&lt;Premissas!$B$8,Premissas!$B$13,IF(F2124&lt;Premissas!$B$9,Premissas!$B$14,IF(F2124&lt;Premissas!$B$10,Premissas!$B$15,IF(F2124&lt;Premissas!$B$11,Premissas!$B$16,IF(F2124&lt;Premissas!$B$12,Premissas!$B$17,Premissas!$B$18)))))</f>
        <v/>
      </c>
      <c r="L2124" s="5">
        <f>K2124/Premissas!$B$4</f>
        <v/>
      </c>
      <c r="M2124" s="2">
        <f>IF(K2124=Premissas!$B$18,"SIM","NÃO")</f>
        <v/>
      </c>
    </row>
    <row r="2125">
      <c r="A2125" s="2" t="n">
        <v>3546160</v>
      </c>
      <c r="B2125" s="2" t="inlineStr">
        <is>
          <t>BRUNO PAES RODRIGUES</t>
        </is>
      </c>
      <c r="C2125" s="2" t="n">
        <v>7801</v>
      </c>
      <c r="D2125" s="2">
        <f>IFERROR(TEXTJOIN(" | ",TRUE,UNIQUE(FILTER(Detalhe_Registro!$C:$C,(Detalhe_Registro!$D:$D=A2125)*(Detalhe_Registro!$E:$E=B2125)*(Detalhe_Registro!$M:$M="SIM")))),"")</f>
        <v/>
      </c>
      <c r="E2125" s="2">
        <f>COUNTIFS(Detalhe_Registro!$D:$D,A2125,Detalhe_Registro!$E:$E,B2125,Detalhe_Registro!$M:$M,"SIM")</f>
        <v/>
      </c>
      <c r="F2125" s="2">
        <f>IFERROR(MAXIFS(Detalhe_Registro!$N:$N,Detalhe_Registro!$D:$D,A2125,Detalhe_Registro!$E:$E,B2125,Detalhe_Registro!$M:$M,"SIM"),0)</f>
        <v/>
      </c>
      <c r="G2125" s="2">
        <f>IFERROR(AVERAGEIFS(Detalhe_Registro!$N:$N,Detalhe_Registro!$D:$D,A2125,Detalhe_Registro!$E:$E,B2125,Detalhe_Registro!$M:$M,"SIM"),0)</f>
        <v/>
      </c>
      <c r="H2125" s="2">
        <f>SUMIFS(Detalhe_Registro!$F:$F,Detalhe_Registro!$D:$D,A2125,Detalhe_Registro!$E:$E,B2125,Detalhe_Registro!$M:$M,"SIM")</f>
        <v/>
      </c>
      <c r="I2125" s="2">
        <f>SUMIFS(Detalhe_Registro!$G:$G,Detalhe_Registro!$D:$D,A2125,Detalhe_Registro!$E:$E,B2125,Detalhe_Registro!$M:$M,"SIM")</f>
        <v/>
      </c>
      <c r="J2125" s="2">
        <f>IF(F2125&lt;Premissas!$B$8,"&lt; 1,00",IF(F2125&lt;Premissas!$B$9,"1,00 – 1,19",IF(F2125&lt;Premissas!$B$10,"1,20 – 1,39",IF(F2125&lt;Premissas!$B$11,"1,40 – 1,59",IF(F2125&lt;Premissas!$B$12,"1,60 – 1,99","≥ 2,00")))))</f>
        <v/>
      </c>
      <c r="K2125" s="5">
        <f>IF(F2125&lt;Premissas!$B$8,Premissas!$B$13,IF(F2125&lt;Premissas!$B$9,Premissas!$B$14,IF(F2125&lt;Premissas!$B$10,Premissas!$B$15,IF(F2125&lt;Premissas!$B$11,Premissas!$B$16,IF(F2125&lt;Premissas!$B$12,Premissas!$B$17,Premissas!$B$18)))))</f>
        <v/>
      </c>
      <c r="L2125" s="5">
        <f>K2125/Premissas!$B$4</f>
        <v/>
      </c>
      <c r="M2125" s="2">
        <f>IF(K2125=Premissas!$B$18,"SIM","NÃO")</f>
        <v/>
      </c>
    </row>
    <row r="2126">
      <c r="A2126" s="2" t="inlineStr">
        <is>
          <t>3546160</t>
        </is>
      </c>
      <c r="B2126" s="2" t="inlineStr">
        <is>
          <t>BRUNO PAES RODRIGUES</t>
        </is>
      </c>
      <c r="C2126" s="2" t="n">
        <v>7801</v>
      </c>
      <c r="D2126" s="2">
        <f>IFERROR(TEXTJOIN(" | ",TRUE,UNIQUE(FILTER(Detalhe_Registro!$C:$C,(Detalhe_Registro!$D:$D=A2126)*(Detalhe_Registro!$E:$E=B2126)*(Detalhe_Registro!$M:$M="SIM")))),"")</f>
        <v/>
      </c>
      <c r="E2126" s="2">
        <f>COUNTIFS(Detalhe_Registro!$D:$D,A2126,Detalhe_Registro!$E:$E,B2126,Detalhe_Registro!$M:$M,"SIM")</f>
        <v/>
      </c>
      <c r="F2126" s="2">
        <f>IFERROR(MAXIFS(Detalhe_Registro!$N:$N,Detalhe_Registro!$D:$D,A2126,Detalhe_Registro!$E:$E,B2126,Detalhe_Registro!$M:$M,"SIM"),0)</f>
        <v/>
      </c>
      <c r="G2126" s="2">
        <f>IFERROR(AVERAGEIFS(Detalhe_Registro!$N:$N,Detalhe_Registro!$D:$D,A2126,Detalhe_Registro!$E:$E,B2126,Detalhe_Registro!$M:$M,"SIM"),0)</f>
        <v/>
      </c>
      <c r="H2126" s="2">
        <f>SUMIFS(Detalhe_Registro!$F:$F,Detalhe_Registro!$D:$D,A2126,Detalhe_Registro!$E:$E,B2126,Detalhe_Registro!$M:$M,"SIM")</f>
        <v/>
      </c>
      <c r="I2126" s="2">
        <f>SUMIFS(Detalhe_Registro!$G:$G,Detalhe_Registro!$D:$D,A2126,Detalhe_Registro!$E:$E,B2126,Detalhe_Registro!$M:$M,"SIM")</f>
        <v/>
      </c>
      <c r="J2126" s="2">
        <f>IF(F2126&lt;Premissas!$B$8,"&lt; 1,00",IF(F2126&lt;Premissas!$B$9,"1,00 – 1,19",IF(F2126&lt;Premissas!$B$10,"1,20 – 1,39",IF(F2126&lt;Premissas!$B$11,"1,40 – 1,59",IF(F2126&lt;Premissas!$B$12,"1,60 – 1,99","≥ 2,00")))))</f>
        <v/>
      </c>
      <c r="K2126" s="5">
        <f>IF(F2126&lt;Premissas!$B$8,Premissas!$B$13,IF(F2126&lt;Premissas!$B$9,Premissas!$B$14,IF(F2126&lt;Premissas!$B$10,Premissas!$B$15,IF(F2126&lt;Premissas!$B$11,Premissas!$B$16,IF(F2126&lt;Premissas!$B$12,Premissas!$B$17,Premissas!$B$18)))))</f>
        <v/>
      </c>
      <c r="L2126" s="5">
        <f>K2126/Premissas!$B$4</f>
        <v/>
      </c>
      <c r="M2126" s="2">
        <f>IF(K2126=Premissas!$B$18,"SIM","NÃO")</f>
        <v/>
      </c>
    </row>
    <row r="2127">
      <c r="A2127" s="2" t="n">
        <v>5452260</v>
      </c>
      <c r="B2127" s="2" t="inlineStr">
        <is>
          <t>BRUNO REIS RIBEIRO</t>
        </is>
      </c>
      <c r="C2127" s="2" t="n">
        <v>7801</v>
      </c>
      <c r="D2127" s="2">
        <f>IFERROR(TEXTJOIN(" | ",TRUE,UNIQUE(FILTER(Detalhe_Registro!$C:$C,(Detalhe_Registro!$D:$D=A2127)*(Detalhe_Registro!$E:$E=B2127)*(Detalhe_Registro!$M:$M="SIM")))),"")</f>
        <v/>
      </c>
      <c r="E2127" s="2">
        <f>COUNTIFS(Detalhe_Registro!$D:$D,A2127,Detalhe_Registro!$E:$E,B2127,Detalhe_Registro!$M:$M,"SIM")</f>
        <v/>
      </c>
      <c r="F2127" s="2">
        <f>IFERROR(MAXIFS(Detalhe_Registro!$N:$N,Detalhe_Registro!$D:$D,A2127,Detalhe_Registro!$E:$E,B2127,Detalhe_Registro!$M:$M,"SIM"),0)</f>
        <v/>
      </c>
      <c r="G2127" s="2">
        <f>IFERROR(AVERAGEIFS(Detalhe_Registro!$N:$N,Detalhe_Registro!$D:$D,A2127,Detalhe_Registro!$E:$E,B2127,Detalhe_Registro!$M:$M,"SIM"),0)</f>
        <v/>
      </c>
      <c r="H2127" s="2">
        <f>SUMIFS(Detalhe_Registro!$F:$F,Detalhe_Registro!$D:$D,A2127,Detalhe_Registro!$E:$E,B2127,Detalhe_Registro!$M:$M,"SIM")</f>
        <v/>
      </c>
      <c r="I2127" s="2">
        <f>SUMIFS(Detalhe_Registro!$G:$G,Detalhe_Registro!$D:$D,A2127,Detalhe_Registro!$E:$E,B2127,Detalhe_Registro!$M:$M,"SIM")</f>
        <v/>
      </c>
      <c r="J2127" s="2">
        <f>IF(F2127&lt;Premissas!$B$8,"&lt; 1,00",IF(F2127&lt;Premissas!$B$9,"1,00 – 1,19",IF(F2127&lt;Premissas!$B$10,"1,20 – 1,39",IF(F2127&lt;Premissas!$B$11,"1,40 – 1,59",IF(F2127&lt;Premissas!$B$12,"1,60 – 1,99","≥ 2,00")))))</f>
        <v/>
      </c>
      <c r="K2127" s="5">
        <f>IF(F2127&lt;Premissas!$B$8,Premissas!$B$13,IF(F2127&lt;Premissas!$B$9,Premissas!$B$14,IF(F2127&lt;Premissas!$B$10,Premissas!$B$15,IF(F2127&lt;Premissas!$B$11,Premissas!$B$16,IF(F2127&lt;Premissas!$B$12,Premissas!$B$17,Premissas!$B$18)))))</f>
        <v/>
      </c>
      <c r="L2127" s="5">
        <f>K2127/Premissas!$B$4</f>
        <v/>
      </c>
      <c r="M2127" s="2">
        <f>IF(K2127=Premissas!$B$18,"SIM","NÃO")</f>
        <v/>
      </c>
    </row>
    <row r="2128">
      <c r="A2128" s="2" t="inlineStr">
        <is>
          <t>5452260</t>
        </is>
      </c>
      <c r="B2128" s="2" t="inlineStr">
        <is>
          <t>BRUNO REIS RIBEIRO</t>
        </is>
      </c>
      <c r="C2128" s="2" t="n">
        <v>7801</v>
      </c>
      <c r="D2128" s="2">
        <f>IFERROR(TEXTJOIN(" | ",TRUE,UNIQUE(FILTER(Detalhe_Registro!$C:$C,(Detalhe_Registro!$D:$D=A2128)*(Detalhe_Registro!$E:$E=B2128)*(Detalhe_Registro!$M:$M="SIM")))),"")</f>
        <v/>
      </c>
      <c r="E2128" s="2">
        <f>COUNTIFS(Detalhe_Registro!$D:$D,A2128,Detalhe_Registro!$E:$E,B2128,Detalhe_Registro!$M:$M,"SIM")</f>
        <v/>
      </c>
      <c r="F2128" s="2">
        <f>IFERROR(MAXIFS(Detalhe_Registro!$N:$N,Detalhe_Registro!$D:$D,A2128,Detalhe_Registro!$E:$E,B2128,Detalhe_Registro!$M:$M,"SIM"),0)</f>
        <v/>
      </c>
      <c r="G2128" s="2">
        <f>IFERROR(AVERAGEIFS(Detalhe_Registro!$N:$N,Detalhe_Registro!$D:$D,A2128,Detalhe_Registro!$E:$E,B2128,Detalhe_Registro!$M:$M,"SIM"),0)</f>
        <v/>
      </c>
      <c r="H2128" s="2">
        <f>SUMIFS(Detalhe_Registro!$F:$F,Detalhe_Registro!$D:$D,A2128,Detalhe_Registro!$E:$E,B2128,Detalhe_Registro!$M:$M,"SIM")</f>
        <v/>
      </c>
      <c r="I2128" s="2">
        <f>SUMIFS(Detalhe_Registro!$G:$G,Detalhe_Registro!$D:$D,A2128,Detalhe_Registro!$E:$E,B2128,Detalhe_Registro!$M:$M,"SIM")</f>
        <v/>
      </c>
      <c r="J2128" s="2">
        <f>IF(F2128&lt;Premissas!$B$8,"&lt; 1,00",IF(F2128&lt;Premissas!$B$9,"1,00 – 1,19",IF(F2128&lt;Premissas!$B$10,"1,20 – 1,39",IF(F2128&lt;Premissas!$B$11,"1,40 – 1,59",IF(F2128&lt;Premissas!$B$12,"1,60 – 1,99","≥ 2,00")))))</f>
        <v/>
      </c>
      <c r="K2128" s="5">
        <f>IF(F2128&lt;Premissas!$B$8,Premissas!$B$13,IF(F2128&lt;Premissas!$B$9,Premissas!$B$14,IF(F2128&lt;Premissas!$B$10,Premissas!$B$15,IF(F2128&lt;Premissas!$B$11,Premissas!$B$16,IF(F2128&lt;Premissas!$B$12,Premissas!$B$17,Premissas!$B$18)))))</f>
        <v/>
      </c>
      <c r="L2128" s="5">
        <f>K2128/Premissas!$B$4</f>
        <v/>
      </c>
      <c r="M2128" s="2">
        <f>IF(K2128=Premissas!$B$18,"SIM","NÃO")</f>
        <v/>
      </c>
    </row>
    <row r="2129">
      <c r="A2129" s="2" t="inlineStr">
        <is>
          <t>5395836</t>
        </is>
      </c>
      <c r="B2129" s="2" t="inlineStr">
        <is>
          <t>BRUNO SOUZA ALMEIDA</t>
        </is>
      </c>
      <c r="C2129" s="2" t="n">
        <v>7801</v>
      </c>
      <c r="D2129" s="2">
        <f>IFERROR(TEXTJOIN(" | ",TRUE,UNIQUE(FILTER(Detalhe_Registro!$C:$C,(Detalhe_Registro!$D:$D=A2129)*(Detalhe_Registro!$E:$E=B2129)*(Detalhe_Registro!$M:$M="SIM")))),"")</f>
        <v/>
      </c>
      <c r="E2129" s="2">
        <f>COUNTIFS(Detalhe_Registro!$D:$D,A2129,Detalhe_Registro!$E:$E,B2129,Detalhe_Registro!$M:$M,"SIM")</f>
        <v/>
      </c>
      <c r="F2129" s="2">
        <f>IFERROR(MAXIFS(Detalhe_Registro!$N:$N,Detalhe_Registro!$D:$D,A2129,Detalhe_Registro!$E:$E,B2129,Detalhe_Registro!$M:$M,"SIM"),0)</f>
        <v/>
      </c>
      <c r="G2129" s="2">
        <f>IFERROR(AVERAGEIFS(Detalhe_Registro!$N:$N,Detalhe_Registro!$D:$D,A2129,Detalhe_Registro!$E:$E,B2129,Detalhe_Registro!$M:$M,"SIM"),0)</f>
        <v/>
      </c>
      <c r="H2129" s="2">
        <f>SUMIFS(Detalhe_Registro!$F:$F,Detalhe_Registro!$D:$D,A2129,Detalhe_Registro!$E:$E,B2129,Detalhe_Registro!$M:$M,"SIM")</f>
        <v/>
      </c>
      <c r="I2129" s="2">
        <f>SUMIFS(Detalhe_Registro!$G:$G,Detalhe_Registro!$D:$D,A2129,Detalhe_Registro!$E:$E,B2129,Detalhe_Registro!$M:$M,"SIM")</f>
        <v/>
      </c>
      <c r="J2129" s="2">
        <f>IF(F2129&lt;Premissas!$B$8,"&lt; 1,00",IF(F2129&lt;Premissas!$B$9,"1,00 – 1,19",IF(F2129&lt;Premissas!$B$10,"1,20 – 1,39",IF(F2129&lt;Premissas!$B$11,"1,40 – 1,59",IF(F2129&lt;Premissas!$B$12,"1,60 – 1,99","≥ 2,00")))))</f>
        <v/>
      </c>
      <c r="K2129" s="5">
        <f>IF(F2129&lt;Premissas!$B$8,Premissas!$B$13,IF(F2129&lt;Premissas!$B$9,Premissas!$B$14,IF(F2129&lt;Premissas!$B$10,Premissas!$B$15,IF(F2129&lt;Premissas!$B$11,Premissas!$B$16,IF(F2129&lt;Premissas!$B$12,Premissas!$B$17,Premissas!$B$18)))))</f>
        <v/>
      </c>
      <c r="L2129" s="5">
        <f>K2129/Premissas!$B$4</f>
        <v/>
      </c>
      <c r="M2129" s="2">
        <f>IF(K2129=Premissas!$B$18,"SIM","NÃO")</f>
        <v/>
      </c>
    </row>
    <row r="2130">
      <c r="A2130" s="2" t="n">
        <v>5913543</v>
      </c>
      <c r="B2130" s="2" t="inlineStr">
        <is>
          <t>Beatriz Campos De Souza</t>
        </is>
      </c>
      <c r="C2130" s="2" t="n">
        <v>7801</v>
      </c>
      <c r="D2130" s="2">
        <f>IFERROR(TEXTJOIN(" | ",TRUE,UNIQUE(FILTER(Detalhe_Registro!$C:$C,(Detalhe_Registro!$D:$D=A2130)*(Detalhe_Registro!$E:$E=B2130)*(Detalhe_Registro!$M:$M="SIM")))),"")</f>
        <v/>
      </c>
      <c r="E2130" s="2">
        <f>COUNTIFS(Detalhe_Registro!$D:$D,A2130,Detalhe_Registro!$E:$E,B2130,Detalhe_Registro!$M:$M,"SIM")</f>
        <v/>
      </c>
      <c r="F2130" s="2">
        <f>IFERROR(MAXIFS(Detalhe_Registro!$N:$N,Detalhe_Registro!$D:$D,A2130,Detalhe_Registro!$E:$E,B2130,Detalhe_Registro!$M:$M,"SIM"),0)</f>
        <v/>
      </c>
      <c r="G2130" s="2">
        <f>IFERROR(AVERAGEIFS(Detalhe_Registro!$N:$N,Detalhe_Registro!$D:$D,A2130,Detalhe_Registro!$E:$E,B2130,Detalhe_Registro!$M:$M,"SIM"),0)</f>
        <v/>
      </c>
      <c r="H2130" s="2">
        <f>SUMIFS(Detalhe_Registro!$F:$F,Detalhe_Registro!$D:$D,A2130,Detalhe_Registro!$E:$E,B2130,Detalhe_Registro!$M:$M,"SIM")</f>
        <v/>
      </c>
      <c r="I2130" s="2">
        <f>SUMIFS(Detalhe_Registro!$G:$G,Detalhe_Registro!$D:$D,A2130,Detalhe_Registro!$E:$E,B2130,Detalhe_Registro!$M:$M,"SIM")</f>
        <v/>
      </c>
      <c r="J2130" s="2">
        <f>IF(F2130&lt;Premissas!$B$8,"&lt; 1,00",IF(F2130&lt;Premissas!$B$9,"1,00 – 1,19",IF(F2130&lt;Premissas!$B$10,"1,20 – 1,39",IF(F2130&lt;Premissas!$B$11,"1,40 – 1,59",IF(F2130&lt;Premissas!$B$12,"1,60 – 1,99","≥ 2,00")))))</f>
        <v/>
      </c>
      <c r="K2130" s="5">
        <f>IF(F2130&lt;Premissas!$B$8,Premissas!$B$13,IF(F2130&lt;Premissas!$B$9,Premissas!$B$14,IF(F2130&lt;Premissas!$B$10,Premissas!$B$15,IF(F2130&lt;Premissas!$B$11,Premissas!$B$16,IF(F2130&lt;Premissas!$B$12,Premissas!$B$17,Premissas!$B$18)))))</f>
        <v/>
      </c>
      <c r="L2130" s="5">
        <f>K2130/Premissas!$B$4</f>
        <v/>
      </c>
      <c r="M2130" s="2">
        <f>IF(K2130=Premissas!$B$18,"SIM","NÃO")</f>
        <v/>
      </c>
    </row>
    <row r="2131">
      <c r="A2131" s="2" t="inlineStr">
        <is>
          <t>5913543</t>
        </is>
      </c>
      <c r="B2131" s="2" t="inlineStr">
        <is>
          <t>Beatriz Campos De Souza</t>
        </is>
      </c>
      <c r="C2131" s="2" t="n">
        <v>7801</v>
      </c>
      <c r="D2131" s="2">
        <f>IFERROR(TEXTJOIN(" | ",TRUE,UNIQUE(FILTER(Detalhe_Registro!$C:$C,(Detalhe_Registro!$D:$D=A2131)*(Detalhe_Registro!$E:$E=B2131)*(Detalhe_Registro!$M:$M="SIM")))),"")</f>
        <v/>
      </c>
      <c r="E2131" s="2">
        <f>COUNTIFS(Detalhe_Registro!$D:$D,A2131,Detalhe_Registro!$E:$E,B2131,Detalhe_Registro!$M:$M,"SIM")</f>
        <v/>
      </c>
      <c r="F2131" s="2">
        <f>IFERROR(MAXIFS(Detalhe_Registro!$N:$N,Detalhe_Registro!$D:$D,A2131,Detalhe_Registro!$E:$E,B2131,Detalhe_Registro!$M:$M,"SIM"),0)</f>
        <v/>
      </c>
      <c r="G2131" s="2">
        <f>IFERROR(AVERAGEIFS(Detalhe_Registro!$N:$N,Detalhe_Registro!$D:$D,A2131,Detalhe_Registro!$E:$E,B2131,Detalhe_Registro!$M:$M,"SIM"),0)</f>
        <v/>
      </c>
      <c r="H2131" s="2">
        <f>SUMIFS(Detalhe_Registro!$F:$F,Detalhe_Registro!$D:$D,A2131,Detalhe_Registro!$E:$E,B2131,Detalhe_Registro!$M:$M,"SIM")</f>
        <v/>
      </c>
      <c r="I2131" s="2">
        <f>SUMIFS(Detalhe_Registro!$G:$G,Detalhe_Registro!$D:$D,A2131,Detalhe_Registro!$E:$E,B2131,Detalhe_Registro!$M:$M,"SIM")</f>
        <v/>
      </c>
      <c r="J2131" s="2">
        <f>IF(F2131&lt;Premissas!$B$8,"&lt; 1,00",IF(F2131&lt;Premissas!$B$9,"1,00 – 1,19",IF(F2131&lt;Premissas!$B$10,"1,20 – 1,39",IF(F2131&lt;Premissas!$B$11,"1,40 – 1,59",IF(F2131&lt;Premissas!$B$12,"1,60 – 1,99","≥ 2,00")))))</f>
        <v/>
      </c>
      <c r="K2131" s="5">
        <f>IF(F2131&lt;Premissas!$B$8,Premissas!$B$13,IF(F2131&lt;Premissas!$B$9,Premissas!$B$14,IF(F2131&lt;Premissas!$B$10,Premissas!$B$15,IF(F2131&lt;Premissas!$B$11,Premissas!$B$16,IF(F2131&lt;Premissas!$B$12,Premissas!$B$17,Premissas!$B$18)))))</f>
        <v/>
      </c>
      <c r="L2131" s="5">
        <f>K2131/Premissas!$B$4</f>
        <v/>
      </c>
      <c r="M2131" s="2">
        <f>IF(K2131=Premissas!$B$18,"SIM","NÃO")</f>
        <v/>
      </c>
    </row>
    <row r="2132">
      <c r="A2132" s="2" t="n">
        <v>6013457</v>
      </c>
      <c r="B2132" s="2" t="inlineStr">
        <is>
          <t>Beatriz De Sales Dos Santos</t>
        </is>
      </c>
      <c r="C2132" s="2" t="n">
        <v>7801</v>
      </c>
      <c r="D2132" s="2">
        <f>IFERROR(TEXTJOIN(" | ",TRUE,UNIQUE(FILTER(Detalhe_Registro!$C:$C,(Detalhe_Registro!$D:$D=A2132)*(Detalhe_Registro!$E:$E=B2132)*(Detalhe_Registro!$M:$M="SIM")))),"")</f>
        <v/>
      </c>
      <c r="E2132" s="2">
        <f>COUNTIFS(Detalhe_Registro!$D:$D,A2132,Detalhe_Registro!$E:$E,B2132,Detalhe_Registro!$M:$M,"SIM")</f>
        <v/>
      </c>
      <c r="F2132" s="2">
        <f>IFERROR(MAXIFS(Detalhe_Registro!$N:$N,Detalhe_Registro!$D:$D,A2132,Detalhe_Registro!$E:$E,B2132,Detalhe_Registro!$M:$M,"SIM"),0)</f>
        <v/>
      </c>
      <c r="G2132" s="2">
        <f>IFERROR(AVERAGEIFS(Detalhe_Registro!$N:$N,Detalhe_Registro!$D:$D,A2132,Detalhe_Registro!$E:$E,B2132,Detalhe_Registro!$M:$M,"SIM"),0)</f>
        <v/>
      </c>
      <c r="H2132" s="2">
        <f>SUMIFS(Detalhe_Registro!$F:$F,Detalhe_Registro!$D:$D,A2132,Detalhe_Registro!$E:$E,B2132,Detalhe_Registro!$M:$M,"SIM")</f>
        <v/>
      </c>
      <c r="I2132" s="2">
        <f>SUMIFS(Detalhe_Registro!$G:$G,Detalhe_Registro!$D:$D,A2132,Detalhe_Registro!$E:$E,B2132,Detalhe_Registro!$M:$M,"SIM")</f>
        <v/>
      </c>
      <c r="J2132" s="2">
        <f>IF(F2132&lt;Premissas!$B$8,"&lt; 1,00",IF(F2132&lt;Premissas!$B$9,"1,00 – 1,19",IF(F2132&lt;Premissas!$B$10,"1,20 – 1,39",IF(F2132&lt;Premissas!$B$11,"1,40 – 1,59",IF(F2132&lt;Premissas!$B$12,"1,60 – 1,99","≥ 2,00")))))</f>
        <v/>
      </c>
      <c r="K2132" s="5">
        <f>IF(F2132&lt;Premissas!$B$8,Premissas!$B$13,IF(F2132&lt;Premissas!$B$9,Premissas!$B$14,IF(F2132&lt;Premissas!$B$10,Premissas!$B$15,IF(F2132&lt;Premissas!$B$11,Premissas!$B$16,IF(F2132&lt;Premissas!$B$12,Premissas!$B$17,Premissas!$B$18)))))</f>
        <v/>
      </c>
      <c r="L2132" s="5">
        <f>K2132/Premissas!$B$4</f>
        <v/>
      </c>
      <c r="M2132" s="2">
        <f>IF(K2132=Premissas!$B$18,"SIM","NÃO")</f>
        <v/>
      </c>
    </row>
    <row r="2133">
      <c r="A2133" s="2" t="inlineStr">
        <is>
          <t>6013457</t>
        </is>
      </c>
      <c r="B2133" s="2" t="inlineStr">
        <is>
          <t>Beatriz De Sales Dos Santos</t>
        </is>
      </c>
      <c r="C2133" s="2" t="n">
        <v>7801</v>
      </c>
      <c r="D2133" s="2">
        <f>IFERROR(TEXTJOIN(" | ",TRUE,UNIQUE(FILTER(Detalhe_Registro!$C:$C,(Detalhe_Registro!$D:$D=A2133)*(Detalhe_Registro!$E:$E=B2133)*(Detalhe_Registro!$M:$M="SIM")))),"")</f>
        <v/>
      </c>
      <c r="E2133" s="2">
        <f>COUNTIFS(Detalhe_Registro!$D:$D,A2133,Detalhe_Registro!$E:$E,B2133,Detalhe_Registro!$M:$M,"SIM")</f>
        <v/>
      </c>
      <c r="F2133" s="2">
        <f>IFERROR(MAXIFS(Detalhe_Registro!$N:$N,Detalhe_Registro!$D:$D,A2133,Detalhe_Registro!$E:$E,B2133,Detalhe_Registro!$M:$M,"SIM"),0)</f>
        <v/>
      </c>
      <c r="G2133" s="2">
        <f>IFERROR(AVERAGEIFS(Detalhe_Registro!$N:$N,Detalhe_Registro!$D:$D,A2133,Detalhe_Registro!$E:$E,B2133,Detalhe_Registro!$M:$M,"SIM"),0)</f>
        <v/>
      </c>
      <c r="H2133" s="2">
        <f>SUMIFS(Detalhe_Registro!$F:$F,Detalhe_Registro!$D:$D,A2133,Detalhe_Registro!$E:$E,B2133,Detalhe_Registro!$M:$M,"SIM")</f>
        <v/>
      </c>
      <c r="I2133" s="2">
        <f>SUMIFS(Detalhe_Registro!$G:$G,Detalhe_Registro!$D:$D,A2133,Detalhe_Registro!$E:$E,B2133,Detalhe_Registro!$M:$M,"SIM")</f>
        <v/>
      </c>
      <c r="J2133" s="2">
        <f>IF(F2133&lt;Premissas!$B$8,"&lt; 1,00",IF(F2133&lt;Premissas!$B$9,"1,00 – 1,19",IF(F2133&lt;Premissas!$B$10,"1,20 – 1,39",IF(F2133&lt;Premissas!$B$11,"1,40 – 1,59",IF(F2133&lt;Premissas!$B$12,"1,60 – 1,99","≥ 2,00")))))</f>
        <v/>
      </c>
      <c r="K2133" s="5">
        <f>IF(F2133&lt;Premissas!$B$8,Premissas!$B$13,IF(F2133&lt;Premissas!$B$9,Premissas!$B$14,IF(F2133&lt;Premissas!$B$10,Premissas!$B$15,IF(F2133&lt;Premissas!$B$11,Premissas!$B$16,IF(F2133&lt;Premissas!$B$12,Premissas!$B$17,Premissas!$B$18)))))</f>
        <v/>
      </c>
      <c r="L2133" s="5">
        <f>K2133/Premissas!$B$4</f>
        <v/>
      </c>
      <c r="M2133" s="2">
        <f>IF(K2133=Premissas!$B$18,"SIM","NÃO")</f>
        <v/>
      </c>
    </row>
    <row r="2134">
      <c r="A2134" s="2" t="n">
        <v>6001025</v>
      </c>
      <c r="B2134" s="2" t="inlineStr">
        <is>
          <t>Brenda Alexandre De Lima Brito</t>
        </is>
      </c>
      <c r="C2134" s="2" t="n">
        <v>7801</v>
      </c>
      <c r="D2134" s="2">
        <f>IFERROR(TEXTJOIN(" | ",TRUE,UNIQUE(FILTER(Detalhe_Registro!$C:$C,(Detalhe_Registro!$D:$D=A2134)*(Detalhe_Registro!$E:$E=B2134)*(Detalhe_Registro!$M:$M="SIM")))),"")</f>
        <v/>
      </c>
      <c r="E2134" s="2">
        <f>COUNTIFS(Detalhe_Registro!$D:$D,A2134,Detalhe_Registro!$E:$E,B2134,Detalhe_Registro!$M:$M,"SIM")</f>
        <v/>
      </c>
      <c r="F2134" s="2">
        <f>IFERROR(MAXIFS(Detalhe_Registro!$N:$N,Detalhe_Registro!$D:$D,A2134,Detalhe_Registro!$E:$E,B2134,Detalhe_Registro!$M:$M,"SIM"),0)</f>
        <v/>
      </c>
      <c r="G2134" s="2">
        <f>IFERROR(AVERAGEIFS(Detalhe_Registro!$N:$N,Detalhe_Registro!$D:$D,A2134,Detalhe_Registro!$E:$E,B2134,Detalhe_Registro!$M:$M,"SIM"),0)</f>
        <v/>
      </c>
      <c r="H2134" s="2">
        <f>SUMIFS(Detalhe_Registro!$F:$F,Detalhe_Registro!$D:$D,A2134,Detalhe_Registro!$E:$E,B2134,Detalhe_Registro!$M:$M,"SIM")</f>
        <v/>
      </c>
      <c r="I2134" s="2">
        <f>SUMIFS(Detalhe_Registro!$G:$G,Detalhe_Registro!$D:$D,A2134,Detalhe_Registro!$E:$E,B2134,Detalhe_Registro!$M:$M,"SIM")</f>
        <v/>
      </c>
      <c r="J2134" s="2">
        <f>IF(F2134&lt;Premissas!$B$8,"&lt; 1,00",IF(F2134&lt;Premissas!$B$9,"1,00 – 1,19",IF(F2134&lt;Premissas!$B$10,"1,20 – 1,39",IF(F2134&lt;Premissas!$B$11,"1,40 – 1,59",IF(F2134&lt;Premissas!$B$12,"1,60 – 1,99","≥ 2,00")))))</f>
        <v/>
      </c>
      <c r="K2134" s="5">
        <f>IF(F2134&lt;Premissas!$B$8,Premissas!$B$13,IF(F2134&lt;Premissas!$B$9,Premissas!$B$14,IF(F2134&lt;Premissas!$B$10,Premissas!$B$15,IF(F2134&lt;Premissas!$B$11,Premissas!$B$16,IF(F2134&lt;Premissas!$B$12,Premissas!$B$17,Premissas!$B$18)))))</f>
        <v/>
      </c>
      <c r="L2134" s="5">
        <f>K2134/Premissas!$B$4</f>
        <v/>
      </c>
      <c r="M2134" s="2">
        <f>IF(K2134=Premissas!$B$18,"SIM","NÃO")</f>
        <v/>
      </c>
    </row>
    <row r="2135">
      <c r="A2135" s="2" t="inlineStr">
        <is>
          <t>6001025</t>
        </is>
      </c>
      <c r="B2135" s="2" t="inlineStr">
        <is>
          <t>Brenda Alexandre De Lima Brito</t>
        </is>
      </c>
      <c r="C2135" s="2" t="n">
        <v>7801</v>
      </c>
      <c r="D2135" s="2">
        <f>IFERROR(TEXTJOIN(" | ",TRUE,UNIQUE(FILTER(Detalhe_Registro!$C:$C,(Detalhe_Registro!$D:$D=A2135)*(Detalhe_Registro!$E:$E=B2135)*(Detalhe_Registro!$M:$M="SIM")))),"")</f>
        <v/>
      </c>
      <c r="E2135" s="2">
        <f>COUNTIFS(Detalhe_Registro!$D:$D,A2135,Detalhe_Registro!$E:$E,B2135,Detalhe_Registro!$M:$M,"SIM")</f>
        <v/>
      </c>
      <c r="F2135" s="2">
        <f>IFERROR(MAXIFS(Detalhe_Registro!$N:$N,Detalhe_Registro!$D:$D,A2135,Detalhe_Registro!$E:$E,B2135,Detalhe_Registro!$M:$M,"SIM"),0)</f>
        <v/>
      </c>
      <c r="G2135" s="2">
        <f>IFERROR(AVERAGEIFS(Detalhe_Registro!$N:$N,Detalhe_Registro!$D:$D,A2135,Detalhe_Registro!$E:$E,B2135,Detalhe_Registro!$M:$M,"SIM"),0)</f>
        <v/>
      </c>
      <c r="H2135" s="2">
        <f>SUMIFS(Detalhe_Registro!$F:$F,Detalhe_Registro!$D:$D,A2135,Detalhe_Registro!$E:$E,B2135,Detalhe_Registro!$M:$M,"SIM")</f>
        <v/>
      </c>
      <c r="I2135" s="2">
        <f>SUMIFS(Detalhe_Registro!$G:$G,Detalhe_Registro!$D:$D,A2135,Detalhe_Registro!$E:$E,B2135,Detalhe_Registro!$M:$M,"SIM")</f>
        <v/>
      </c>
      <c r="J2135" s="2">
        <f>IF(F2135&lt;Premissas!$B$8,"&lt; 1,00",IF(F2135&lt;Premissas!$B$9,"1,00 – 1,19",IF(F2135&lt;Premissas!$B$10,"1,20 – 1,39",IF(F2135&lt;Premissas!$B$11,"1,40 – 1,59",IF(F2135&lt;Premissas!$B$12,"1,60 – 1,99","≥ 2,00")))))</f>
        <v/>
      </c>
      <c r="K2135" s="5">
        <f>IF(F2135&lt;Premissas!$B$8,Premissas!$B$13,IF(F2135&lt;Premissas!$B$9,Premissas!$B$14,IF(F2135&lt;Premissas!$B$10,Premissas!$B$15,IF(F2135&lt;Premissas!$B$11,Premissas!$B$16,IF(F2135&lt;Premissas!$B$12,Premissas!$B$17,Premissas!$B$18)))))</f>
        <v/>
      </c>
      <c r="L2135" s="5">
        <f>K2135/Premissas!$B$4</f>
        <v/>
      </c>
      <c r="M2135" s="2">
        <f>IF(K2135=Premissas!$B$18,"SIM","NÃO")</f>
        <v/>
      </c>
    </row>
    <row r="2136">
      <c r="A2136" s="2" t="n">
        <v>4596943</v>
      </c>
      <c r="B2136" s="2" t="inlineStr">
        <is>
          <t>Bruno Alves Dos Santos</t>
        </is>
      </c>
      <c r="C2136" s="2" t="n">
        <v>7801</v>
      </c>
      <c r="D2136" s="2">
        <f>IFERROR(TEXTJOIN(" | ",TRUE,UNIQUE(FILTER(Detalhe_Registro!$C:$C,(Detalhe_Registro!$D:$D=A2136)*(Detalhe_Registro!$E:$E=B2136)*(Detalhe_Registro!$M:$M="SIM")))),"")</f>
        <v/>
      </c>
      <c r="E2136" s="2">
        <f>COUNTIFS(Detalhe_Registro!$D:$D,A2136,Detalhe_Registro!$E:$E,B2136,Detalhe_Registro!$M:$M,"SIM")</f>
        <v/>
      </c>
      <c r="F2136" s="2">
        <f>IFERROR(MAXIFS(Detalhe_Registro!$N:$N,Detalhe_Registro!$D:$D,A2136,Detalhe_Registro!$E:$E,B2136,Detalhe_Registro!$M:$M,"SIM"),0)</f>
        <v/>
      </c>
      <c r="G2136" s="2">
        <f>IFERROR(AVERAGEIFS(Detalhe_Registro!$N:$N,Detalhe_Registro!$D:$D,A2136,Detalhe_Registro!$E:$E,B2136,Detalhe_Registro!$M:$M,"SIM"),0)</f>
        <v/>
      </c>
      <c r="H2136" s="2">
        <f>SUMIFS(Detalhe_Registro!$F:$F,Detalhe_Registro!$D:$D,A2136,Detalhe_Registro!$E:$E,B2136,Detalhe_Registro!$M:$M,"SIM")</f>
        <v/>
      </c>
      <c r="I2136" s="2">
        <f>SUMIFS(Detalhe_Registro!$G:$G,Detalhe_Registro!$D:$D,A2136,Detalhe_Registro!$E:$E,B2136,Detalhe_Registro!$M:$M,"SIM")</f>
        <v/>
      </c>
      <c r="J2136" s="2">
        <f>IF(F2136&lt;Premissas!$B$8,"&lt; 1,00",IF(F2136&lt;Premissas!$B$9,"1,00 – 1,19",IF(F2136&lt;Premissas!$B$10,"1,20 – 1,39",IF(F2136&lt;Premissas!$B$11,"1,40 – 1,59",IF(F2136&lt;Premissas!$B$12,"1,60 – 1,99","≥ 2,00")))))</f>
        <v/>
      </c>
      <c r="K2136" s="5">
        <f>IF(F2136&lt;Premissas!$B$8,Premissas!$B$13,IF(F2136&lt;Premissas!$B$9,Premissas!$B$14,IF(F2136&lt;Premissas!$B$10,Premissas!$B$15,IF(F2136&lt;Premissas!$B$11,Premissas!$B$16,IF(F2136&lt;Premissas!$B$12,Premissas!$B$17,Premissas!$B$18)))))</f>
        <v/>
      </c>
      <c r="L2136" s="5">
        <f>K2136/Premissas!$B$4</f>
        <v/>
      </c>
      <c r="M2136" s="2">
        <f>IF(K2136=Premissas!$B$18,"SIM","NÃO")</f>
        <v/>
      </c>
    </row>
    <row r="2137">
      <c r="A2137" s="2" t="inlineStr">
        <is>
          <t>4596943</t>
        </is>
      </c>
      <c r="B2137" s="2" t="inlineStr">
        <is>
          <t>Bruno Alves Dos Santos</t>
        </is>
      </c>
      <c r="C2137" s="2" t="n">
        <v>7801</v>
      </c>
      <c r="D2137" s="2">
        <f>IFERROR(TEXTJOIN(" | ",TRUE,UNIQUE(FILTER(Detalhe_Registro!$C:$C,(Detalhe_Registro!$D:$D=A2137)*(Detalhe_Registro!$E:$E=B2137)*(Detalhe_Registro!$M:$M="SIM")))),"")</f>
        <v/>
      </c>
      <c r="E2137" s="2">
        <f>COUNTIFS(Detalhe_Registro!$D:$D,A2137,Detalhe_Registro!$E:$E,B2137,Detalhe_Registro!$M:$M,"SIM")</f>
        <v/>
      </c>
      <c r="F2137" s="2">
        <f>IFERROR(MAXIFS(Detalhe_Registro!$N:$N,Detalhe_Registro!$D:$D,A2137,Detalhe_Registro!$E:$E,B2137,Detalhe_Registro!$M:$M,"SIM"),0)</f>
        <v/>
      </c>
      <c r="G2137" s="2">
        <f>IFERROR(AVERAGEIFS(Detalhe_Registro!$N:$N,Detalhe_Registro!$D:$D,A2137,Detalhe_Registro!$E:$E,B2137,Detalhe_Registro!$M:$M,"SIM"),0)</f>
        <v/>
      </c>
      <c r="H2137" s="2">
        <f>SUMIFS(Detalhe_Registro!$F:$F,Detalhe_Registro!$D:$D,A2137,Detalhe_Registro!$E:$E,B2137,Detalhe_Registro!$M:$M,"SIM")</f>
        <v/>
      </c>
      <c r="I2137" s="2">
        <f>SUMIFS(Detalhe_Registro!$G:$G,Detalhe_Registro!$D:$D,A2137,Detalhe_Registro!$E:$E,B2137,Detalhe_Registro!$M:$M,"SIM")</f>
        <v/>
      </c>
      <c r="J2137" s="2">
        <f>IF(F2137&lt;Premissas!$B$8,"&lt; 1,00",IF(F2137&lt;Premissas!$B$9,"1,00 – 1,19",IF(F2137&lt;Premissas!$B$10,"1,20 – 1,39",IF(F2137&lt;Premissas!$B$11,"1,40 – 1,59",IF(F2137&lt;Premissas!$B$12,"1,60 – 1,99","≥ 2,00")))))</f>
        <v/>
      </c>
      <c r="K2137" s="5">
        <f>IF(F2137&lt;Premissas!$B$8,Premissas!$B$13,IF(F2137&lt;Premissas!$B$9,Premissas!$B$14,IF(F2137&lt;Premissas!$B$10,Premissas!$B$15,IF(F2137&lt;Premissas!$B$11,Premissas!$B$16,IF(F2137&lt;Premissas!$B$12,Premissas!$B$17,Premissas!$B$18)))))</f>
        <v/>
      </c>
      <c r="L2137" s="5">
        <f>K2137/Premissas!$B$4</f>
        <v/>
      </c>
      <c r="M2137" s="2">
        <f>IF(K2137=Premissas!$B$18,"SIM","NÃO")</f>
        <v/>
      </c>
    </row>
    <row r="2138">
      <c r="A2138" s="2" t="n">
        <v>3733661</v>
      </c>
      <c r="B2138" s="2" t="inlineStr">
        <is>
          <t>Bruno Dias Pereira</t>
        </is>
      </c>
      <c r="C2138" s="2" t="n">
        <v>7801</v>
      </c>
      <c r="D2138" s="2">
        <f>IFERROR(TEXTJOIN(" | ",TRUE,UNIQUE(FILTER(Detalhe_Registro!$C:$C,(Detalhe_Registro!$D:$D=A2138)*(Detalhe_Registro!$E:$E=B2138)*(Detalhe_Registro!$M:$M="SIM")))),"")</f>
        <v/>
      </c>
      <c r="E2138" s="2">
        <f>COUNTIFS(Detalhe_Registro!$D:$D,A2138,Detalhe_Registro!$E:$E,B2138,Detalhe_Registro!$M:$M,"SIM")</f>
        <v/>
      </c>
      <c r="F2138" s="2">
        <f>IFERROR(MAXIFS(Detalhe_Registro!$N:$N,Detalhe_Registro!$D:$D,A2138,Detalhe_Registro!$E:$E,B2138,Detalhe_Registro!$M:$M,"SIM"),0)</f>
        <v/>
      </c>
      <c r="G2138" s="2">
        <f>IFERROR(AVERAGEIFS(Detalhe_Registro!$N:$N,Detalhe_Registro!$D:$D,A2138,Detalhe_Registro!$E:$E,B2138,Detalhe_Registro!$M:$M,"SIM"),0)</f>
        <v/>
      </c>
      <c r="H2138" s="2">
        <f>SUMIFS(Detalhe_Registro!$F:$F,Detalhe_Registro!$D:$D,A2138,Detalhe_Registro!$E:$E,B2138,Detalhe_Registro!$M:$M,"SIM")</f>
        <v/>
      </c>
      <c r="I2138" s="2">
        <f>SUMIFS(Detalhe_Registro!$G:$G,Detalhe_Registro!$D:$D,A2138,Detalhe_Registro!$E:$E,B2138,Detalhe_Registro!$M:$M,"SIM")</f>
        <v/>
      </c>
      <c r="J2138" s="2">
        <f>IF(F2138&lt;Premissas!$B$8,"&lt; 1,00",IF(F2138&lt;Premissas!$B$9,"1,00 – 1,19",IF(F2138&lt;Premissas!$B$10,"1,20 – 1,39",IF(F2138&lt;Premissas!$B$11,"1,40 – 1,59",IF(F2138&lt;Premissas!$B$12,"1,60 – 1,99","≥ 2,00")))))</f>
        <v/>
      </c>
      <c r="K2138" s="5">
        <f>IF(F2138&lt;Premissas!$B$8,Premissas!$B$13,IF(F2138&lt;Premissas!$B$9,Premissas!$B$14,IF(F2138&lt;Premissas!$B$10,Premissas!$B$15,IF(F2138&lt;Premissas!$B$11,Premissas!$B$16,IF(F2138&lt;Premissas!$B$12,Premissas!$B$17,Premissas!$B$18)))))</f>
        <v/>
      </c>
      <c r="L2138" s="5">
        <f>K2138/Premissas!$B$4</f>
        <v/>
      </c>
      <c r="M2138" s="2">
        <f>IF(K2138=Premissas!$B$18,"SIM","NÃO")</f>
        <v/>
      </c>
    </row>
    <row r="2139">
      <c r="A2139" s="2" t="inlineStr">
        <is>
          <t>3733661</t>
        </is>
      </c>
      <c r="B2139" s="2" t="inlineStr">
        <is>
          <t>Bruno Dias Pereira</t>
        </is>
      </c>
      <c r="C2139" s="2" t="n">
        <v>7801</v>
      </c>
      <c r="D2139" s="2">
        <f>IFERROR(TEXTJOIN(" | ",TRUE,UNIQUE(FILTER(Detalhe_Registro!$C:$C,(Detalhe_Registro!$D:$D=A2139)*(Detalhe_Registro!$E:$E=B2139)*(Detalhe_Registro!$M:$M="SIM")))),"")</f>
        <v/>
      </c>
      <c r="E2139" s="2">
        <f>COUNTIFS(Detalhe_Registro!$D:$D,A2139,Detalhe_Registro!$E:$E,B2139,Detalhe_Registro!$M:$M,"SIM")</f>
        <v/>
      </c>
      <c r="F2139" s="2">
        <f>IFERROR(MAXIFS(Detalhe_Registro!$N:$N,Detalhe_Registro!$D:$D,A2139,Detalhe_Registro!$E:$E,B2139,Detalhe_Registro!$M:$M,"SIM"),0)</f>
        <v/>
      </c>
      <c r="G2139" s="2">
        <f>IFERROR(AVERAGEIFS(Detalhe_Registro!$N:$N,Detalhe_Registro!$D:$D,A2139,Detalhe_Registro!$E:$E,B2139,Detalhe_Registro!$M:$M,"SIM"),0)</f>
        <v/>
      </c>
      <c r="H2139" s="2">
        <f>SUMIFS(Detalhe_Registro!$F:$F,Detalhe_Registro!$D:$D,A2139,Detalhe_Registro!$E:$E,B2139,Detalhe_Registro!$M:$M,"SIM")</f>
        <v/>
      </c>
      <c r="I2139" s="2">
        <f>SUMIFS(Detalhe_Registro!$G:$G,Detalhe_Registro!$D:$D,A2139,Detalhe_Registro!$E:$E,B2139,Detalhe_Registro!$M:$M,"SIM")</f>
        <v/>
      </c>
      <c r="J2139" s="2">
        <f>IF(F2139&lt;Premissas!$B$8,"&lt; 1,00",IF(F2139&lt;Premissas!$B$9,"1,00 – 1,19",IF(F2139&lt;Premissas!$B$10,"1,20 – 1,39",IF(F2139&lt;Premissas!$B$11,"1,40 – 1,59",IF(F2139&lt;Premissas!$B$12,"1,60 – 1,99","≥ 2,00")))))</f>
        <v/>
      </c>
      <c r="K2139" s="5">
        <f>IF(F2139&lt;Premissas!$B$8,Premissas!$B$13,IF(F2139&lt;Premissas!$B$9,Premissas!$B$14,IF(F2139&lt;Premissas!$B$10,Premissas!$B$15,IF(F2139&lt;Premissas!$B$11,Premissas!$B$16,IF(F2139&lt;Premissas!$B$12,Premissas!$B$17,Premissas!$B$18)))))</f>
        <v/>
      </c>
      <c r="L2139" s="5">
        <f>K2139/Premissas!$B$4</f>
        <v/>
      </c>
      <c r="M2139" s="2">
        <f>IF(K2139=Premissas!$B$18,"SIM","NÃO")</f>
        <v/>
      </c>
    </row>
    <row r="2140">
      <c r="A2140" s="2" t="n">
        <v>5968569</v>
      </c>
      <c r="B2140" s="2" t="inlineStr">
        <is>
          <t>Bruno Dos Santos Souza</t>
        </is>
      </c>
      <c r="C2140" s="2" t="n">
        <v>7801</v>
      </c>
      <c r="D2140" s="2">
        <f>IFERROR(TEXTJOIN(" | ",TRUE,UNIQUE(FILTER(Detalhe_Registro!$C:$C,(Detalhe_Registro!$D:$D=A2140)*(Detalhe_Registro!$E:$E=B2140)*(Detalhe_Registro!$M:$M="SIM")))),"")</f>
        <v/>
      </c>
      <c r="E2140" s="2">
        <f>COUNTIFS(Detalhe_Registro!$D:$D,A2140,Detalhe_Registro!$E:$E,B2140,Detalhe_Registro!$M:$M,"SIM")</f>
        <v/>
      </c>
      <c r="F2140" s="2">
        <f>IFERROR(MAXIFS(Detalhe_Registro!$N:$N,Detalhe_Registro!$D:$D,A2140,Detalhe_Registro!$E:$E,B2140,Detalhe_Registro!$M:$M,"SIM"),0)</f>
        <v/>
      </c>
      <c r="G2140" s="2">
        <f>IFERROR(AVERAGEIFS(Detalhe_Registro!$N:$N,Detalhe_Registro!$D:$D,A2140,Detalhe_Registro!$E:$E,B2140,Detalhe_Registro!$M:$M,"SIM"),0)</f>
        <v/>
      </c>
      <c r="H2140" s="2">
        <f>SUMIFS(Detalhe_Registro!$F:$F,Detalhe_Registro!$D:$D,A2140,Detalhe_Registro!$E:$E,B2140,Detalhe_Registro!$M:$M,"SIM")</f>
        <v/>
      </c>
      <c r="I2140" s="2">
        <f>SUMIFS(Detalhe_Registro!$G:$G,Detalhe_Registro!$D:$D,A2140,Detalhe_Registro!$E:$E,B2140,Detalhe_Registro!$M:$M,"SIM")</f>
        <v/>
      </c>
      <c r="J2140" s="2">
        <f>IF(F2140&lt;Premissas!$B$8,"&lt; 1,00",IF(F2140&lt;Premissas!$B$9,"1,00 – 1,19",IF(F2140&lt;Premissas!$B$10,"1,20 – 1,39",IF(F2140&lt;Premissas!$B$11,"1,40 – 1,59",IF(F2140&lt;Premissas!$B$12,"1,60 – 1,99","≥ 2,00")))))</f>
        <v/>
      </c>
      <c r="K2140" s="5">
        <f>IF(F2140&lt;Premissas!$B$8,Premissas!$B$13,IF(F2140&lt;Premissas!$B$9,Premissas!$B$14,IF(F2140&lt;Premissas!$B$10,Premissas!$B$15,IF(F2140&lt;Premissas!$B$11,Premissas!$B$16,IF(F2140&lt;Premissas!$B$12,Premissas!$B$17,Premissas!$B$18)))))</f>
        <v/>
      </c>
      <c r="L2140" s="5">
        <f>K2140/Premissas!$B$4</f>
        <v/>
      </c>
      <c r="M2140" s="2">
        <f>IF(K2140=Premissas!$B$18,"SIM","NÃO")</f>
        <v/>
      </c>
    </row>
    <row r="2141">
      <c r="A2141" s="2" t="inlineStr">
        <is>
          <t>5968569</t>
        </is>
      </c>
      <c r="B2141" s="2" t="inlineStr">
        <is>
          <t>Bruno Dos Santos Souza</t>
        </is>
      </c>
      <c r="C2141" s="2" t="n">
        <v>7801</v>
      </c>
      <c r="D2141" s="2">
        <f>IFERROR(TEXTJOIN(" | ",TRUE,UNIQUE(FILTER(Detalhe_Registro!$C:$C,(Detalhe_Registro!$D:$D=A2141)*(Detalhe_Registro!$E:$E=B2141)*(Detalhe_Registro!$M:$M="SIM")))),"")</f>
        <v/>
      </c>
      <c r="E2141" s="2">
        <f>COUNTIFS(Detalhe_Registro!$D:$D,A2141,Detalhe_Registro!$E:$E,B2141,Detalhe_Registro!$M:$M,"SIM")</f>
        <v/>
      </c>
      <c r="F2141" s="2">
        <f>IFERROR(MAXIFS(Detalhe_Registro!$N:$N,Detalhe_Registro!$D:$D,A2141,Detalhe_Registro!$E:$E,B2141,Detalhe_Registro!$M:$M,"SIM"),0)</f>
        <v/>
      </c>
      <c r="G2141" s="2">
        <f>IFERROR(AVERAGEIFS(Detalhe_Registro!$N:$N,Detalhe_Registro!$D:$D,A2141,Detalhe_Registro!$E:$E,B2141,Detalhe_Registro!$M:$M,"SIM"),0)</f>
        <v/>
      </c>
      <c r="H2141" s="2">
        <f>SUMIFS(Detalhe_Registro!$F:$F,Detalhe_Registro!$D:$D,A2141,Detalhe_Registro!$E:$E,B2141,Detalhe_Registro!$M:$M,"SIM")</f>
        <v/>
      </c>
      <c r="I2141" s="2">
        <f>SUMIFS(Detalhe_Registro!$G:$G,Detalhe_Registro!$D:$D,A2141,Detalhe_Registro!$E:$E,B2141,Detalhe_Registro!$M:$M,"SIM")</f>
        <v/>
      </c>
      <c r="J2141" s="2">
        <f>IF(F2141&lt;Premissas!$B$8,"&lt; 1,00",IF(F2141&lt;Premissas!$B$9,"1,00 – 1,19",IF(F2141&lt;Premissas!$B$10,"1,20 – 1,39",IF(F2141&lt;Premissas!$B$11,"1,40 – 1,59",IF(F2141&lt;Premissas!$B$12,"1,60 – 1,99","≥ 2,00")))))</f>
        <v/>
      </c>
      <c r="K2141" s="5">
        <f>IF(F2141&lt;Premissas!$B$8,Premissas!$B$13,IF(F2141&lt;Premissas!$B$9,Premissas!$B$14,IF(F2141&lt;Premissas!$B$10,Premissas!$B$15,IF(F2141&lt;Premissas!$B$11,Premissas!$B$16,IF(F2141&lt;Premissas!$B$12,Premissas!$B$17,Premissas!$B$18)))))</f>
        <v/>
      </c>
      <c r="L2141" s="5">
        <f>K2141/Premissas!$B$4</f>
        <v/>
      </c>
      <c r="M2141" s="2">
        <f>IF(K2141=Premissas!$B$18,"SIM","NÃO")</f>
        <v/>
      </c>
    </row>
    <row r="2142">
      <c r="A2142" s="2" t="n">
        <v>6002854</v>
      </c>
      <c r="B2142" s="2" t="inlineStr">
        <is>
          <t>Bruno Miro Da Silva</t>
        </is>
      </c>
      <c r="C2142" s="2" t="n">
        <v>7801</v>
      </c>
      <c r="D2142" s="2">
        <f>IFERROR(TEXTJOIN(" | ",TRUE,UNIQUE(FILTER(Detalhe_Registro!$C:$C,(Detalhe_Registro!$D:$D=A2142)*(Detalhe_Registro!$E:$E=B2142)*(Detalhe_Registro!$M:$M="SIM")))),"")</f>
        <v/>
      </c>
      <c r="E2142" s="2">
        <f>COUNTIFS(Detalhe_Registro!$D:$D,A2142,Detalhe_Registro!$E:$E,B2142,Detalhe_Registro!$M:$M,"SIM")</f>
        <v/>
      </c>
      <c r="F2142" s="2">
        <f>IFERROR(MAXIFS(Detalhe_Registro!$N:$N,Detalhe_Registro!$D:$D,A2142,Detalhe_Registro!$E:$E,B2142,Detalhe_Registro!$M:$M,"SIM"),0)</f>
        <v/>
      </c>
      <c r="G2142" s="2">
        <f>IFERROR(AVERAGEIFS(Detalhe_Registro!$N:$N,Detalhe_Registro!$D:$D,A2142,Detalhe_Registro!$E:$E,B2142,Detalhe_Registro!$M:$M,"SIM"),0)</f>
        <v/>
      </c>
      <c r="H2142" s="2">
        <f>SUMIFS(Detalhe_Registro!$F:$F,Detalhe_Registro!$D:$D,A2142,Detalhe_Registro!$E:$E,B2142,Detalhe_Registro!$M:$M,"SIM")</f>
        <v/>
      </c>
      <c r="I2142" s="2">
        <f>SUMIFS(Detalhe_Registro!$G:$G,Detalhe_Registro!$D:$D,A2142,Detalhe_Registro!$E:$E,B2142,Detalhe_Registro!$M:$M,"SIM")</f>
        <v/>
      </c>
      <c r="J2142" s="2">
        <f>IF(F2142&lt;Premissas!$B$8,"&lt; 1,00",IF(F2142&lt;Premissas!$B$9,"1,00 – 1,19",IF(F2142&lt;Premissas!$B$10,"1,20 – 1,39",IF(F2142&lt;Premissas!$B$11,"1,40 – 1,59",IF(F2142&lt;Premissas!$B$12,"1,60 – 1,99","≥ 2,00")))))</f>
        <v/>
      </c>
      <c r="K2142" s="5">
        <f>IF(F2142&lt;Premissas!$B$8,Premissas!$B$13,IF(F2142&lt;Premissas!$B$9,Premissas!$B$14,IF(F2142&lt;Premissas!$B$10,Premissas!$B$15,IF(F2142&lt;Premissas!$B$11,Premissas!$B$16,IF(F2142&lt;Premissas!$B$12,Premissas!$B$17,Premissas!$B$18)))))</f>
        <v/>
      </c>
      <c r="L2142" s="5">
        <f>K2142/Premissas!$B$4</f>
        <v/>
      </c>
      <c r="M2142" s="2">
        <f>IF(K2142=Premissas!$B$18,"SIM","NÃO")</f>
        <v/>
      </c>
    </row>
    <row r="2143">
      <c r="A2143" s="2" t="inlineStr">
        <is>
          <t>6002854</t>
        </is>
      </c>
      <c r="B2143" s="2" t="inlineStr">
        <is>
          <t>Bruno Miro Da Silva</t>
        </is>
      </c>
      <c r="C2143" s="2" t="n">
        <v>7801</v>
      </c>
      <c r="D2143" s="2">
        <f>IFERROR(TEXTJOIN(" | ",TRUE,UNIQUE(FILTER(Detalhe_Registro!$C:$C,(Detalhe_Registro!$D:$D=A2143)*(Detalhe_Registro!$E:$E=B2143)*(Detalhe_Registro!$M:$M="SIM")))),"")</f>
        <v/>
      </c>
      <c r="E2143" s="2">
        <f>COUNTIFS(Detalhe_Registro!$D:$D,A2143,Detalhe_Registro!$E:$E,B2143,Detalhe_Registro!$M:$M,"SIM")</f>
        <v/>
      </c>
      <c r="F2143" s="2">
        <f>IFERROR(MAXIFS(Detalhe_Registro!$N:$N,Detalhe_Registro!$D:$D,A2143,Detalhe_Registro!$E:$E,B2143,Detalhe_Registro!$M:$M,"SIM"),0)</f>
        <v/>
      </c>
      <c r="G2143" s="2">
        <f>IFERROR(AVERAGEIFS(Detalhe_Registro!$N:$N,Detalhe_Registro!$D:$D,A2143,Detalhe_Registro!$E:$E,B2143,Detalhe_Registro!$M:$M,"SIM"),0)</f>
        <v/>
      </c>
      <c r="H2143" s="2">
        <f>SUMIFS(Detalhe_Registro!$F:$F,Detalhe_Registro!$D:$D,A2143,Detalhe_Registro!$E:$E,B2143,Detalhe_Registro!$M:$M,"SIM")</f>
        <v/>
      </c>
      <c r="I2143" s="2">
        <f>SUMIFS(Detalhe_Registro!$G:$G,Detalhe_Registro!$D:$D,A2143,Detalhe_Registro!$E:$E,B2143,Detalhe_Registro!$M:$M,"SIM")</f>
        <v/>
      </c>
      <c r="J2143" s="2">
        <f>IF(F2143&lt;Premissas!$B$8,"&lt; 1,00",IF(F2143&lt;Premissas!$B$9,"1,00 – 1,19",IF(F2143&lt;Premissas!$B$10,"1,20 – 1,39",IF(F2143&lt;Premissas!$B$11,"1,40 – 1,59",IF(F2143&lt;Premissas!$B$12,"1,60 – 1,99","≥ 2,00")))))</f>
        <v/>
      </c>
      <c r="K2143" s="5">
        <f>IF(F2143&lt;Premissas!$B$8,Premissas!$B$13,IF(F2143&lt;Premissas!$B$9,Premissas!$B$14,IF(F2143&lt;Premissas!$B$10,Premissas!$B$15,IF(F2143&lt;Premissas!$B$11,Premissas!$B$16,IF(F2143&lt;Premissas!$B$12,Premissas!$B$17,Premissas!$B$18)))))</f>
        <v/>
      </c>
      <c r="L2143" s="5">
        <f>K2143/Premissas!$B$4</f>
        <v/>
      </c>
      <c r="M2143" s="2">
        <f>IF(K2143=Premissas!$B$18,"SIM","NÃO")</f>
        <v/>
      </c>
    </row>
    <row r="2144">
      <c r="A2144" s="2" t="inlineStr">
        <is>
          <t>6028039</t>
        </is>
      </c>
      <c r="B2144" s="2" t="inlineStr">
        <is>
          <t>Bruno Scalabrini De Andrade</t>
        </is>
      </c>
      <c r="C2144" s="2" t="n">
        <v>7801</v>
      </c>
      <c r="D2144" s="2">
        <f>IFERROR(TEXTJOIN(" | ",TRUE,UNIQUE(FILTER(Detalhe_Registro!$C:$C,(Detalhe_Registro!$D:$D=A2144)*(Detalhe_Registro!$E:$E=B2144)*(Detalhe_Registro!$M:$M="SIM")))),"")</f>
        <v/>
      </c>
      <c r="E2144" s="2">
        <f>COUNTIFS(Detalhe_Registro!$D:$D,A2144,Detalhe_Registro!$E:$E,B2144,Detalhe_Registro!$M:$M,"SIM")</f>
        <v/>
      </c>
      <c r="F2144" s="2">
        <f>IFERROR(MAXIFS(Detalhe_Registro!$N:$N,Detalhe_Registro!$D:$D,A2144,Detalhe_Registro!$E:$E,B2144,Detalhe_Registro!$M:$M,"SIM"),0)</f>
        <v/>
      </c>
      <c r="G2144" s="2">
        <f>IFERROR(AVERAGEIFS(Detalhe_Registro!$N:$N,Detalhe_Registro!$D:$D,A2144,Detalhe_Registro!$E:$E,B2144,Detalhe_Registro!$M:$M,"SIM"),0)</f>
        <v/>
      </c>
      <c r="H2144" s="2">
        <f>SUMIFS(Detalhe_Registro!$F:$F,Detalhe_Registro!$D:$D,A2144,Detalhe_Registro!$E:$E,B2144,Detalhe_Registro!$M:$M,"SIM")</f>
        <v/>
      </c>
      <c r="I2144" s="2">
        <f>SUMIFS(Detalhe_Registro!$G:$G,Detalhe_Registro!$D:$D,A2144,Detalhe_Registro!$E:$E,B2144,Detalhe_Registro!$M:$M,"SIM")</f>
        <v/>
      </c>
      <c r="J2144" s="2">
        <f>IF(F2144&lt;Premissas!$B$8,"&lt; 1,00",IF(F2144&lt;Premissas!$B$9,"1,00 – 1,19",IF(F2144&lt;Premissas!$B$10,"1,20 – 1,39",IF(F2144&lt;Premissas!$B$11,"1,40 – 1,59",IF(F2144&lt;Premissas!$B$12,"1,60 – 1,99","≥ 2,00")))))</f>
        <v/>
      </c>
      <c r="K2144" s="5">
        <f>IF(F2144&lt;Premissas!$B$8,Premissas!$B$13,IF(F2144&lt;Premissas!$B$9,Premissas!$B$14,IF(F2144&lt;Premissas!$B$10,Premissas!$B$15,IF(F2144&lt;Premissas!$B$11,Premissas!$B$16,IF(F2144&lt;Premissas!$B$12,Premissas!$B$17,Premissas!$B$18)))))</f>
        <v/>
      </c>
      <c r="L2144" s="5">
        <f>K2144/Premissas!$B$4</f>
        <v/>
      </c>
      <c r="M2144" s="2">
        <f>IF(K2144=Premissas!$B$18,"SIM","NÃO")</f>
        <v/>
      </c>
    </row>
    <row r="2145">
      <c r="A2145" s="2" t="n">
        <v>5667453</v>
      </c>
      <c r="B2145" s="2" t="inlineStr">
        <is>
          <t>CAIO JULIO</t>
        </is>
      </c>
      <c r="C2145" s="2" t="n">
        <v>7801</v>
      </c>
      <c r="D2145" s="2">
        <f>IFERROR(TEXTJOIN(" | ",TRUE,UNIQUE(FILTER(Detalhe_Registro!$C:$C,(Detalhe_Registro!$D:$D=A2145)*(Detalhe_Registro!$E:$E=B2145)*(Detalhe_Registro!$M:$M="SIM")))),"")</f>
        <v/>
      </c>
      <c r="E2145" s="2">
        <f>COUNTIFS(Detalhe_Registro!$D:$D,A2145,Detalhe_Registro!$E:$E,B2145,Detalhe_Registro!$M:$M,"SIM")</f>
        <v/>
      </c>
      <c r="F2145" s="2">
        <f>IFERROR(MAXIFS(Detalhe_Registro!$N:$N,Detalhe_Registro!$D:$D,A2145,Detalhe_Registro!$E:$E,B2145,Detalhe_Registro!$M:$M,"SIM"),0)</f>
        <v/>
      </c>
      <c r="G2145" s="2">
        <f>IFERROR(AVERAGEIFS(Detalhe_Registro!$N:$N,Detalhe_Registro!$D:$D,A2145,Detalhe_Registro!$E:$E,B2145,Detalhe_Registro!$M:$M,"SIM"),0)</f>
        <v/>
      </c>
      <c r="H2145" s="2">
        <f>SUMIFS(Detalhe_Registro!$F:$F,Detalhe_Registro!$D:$D,A2145,Detalhe_Registro!$E:$E,B2145,Detalhe_Registro!$M:$M,"SIM")</f>
        <v/>
      </c>
      <c r="I2145" s="2">
        <f>SUMIFS(Detalhe_Registro!$G:$G,Detalhe_Registro!$D:$D,A2145,Detalhe_Registro!$E:$E,B2145,Detalhe_Registro!$M:$M,"SIM")</f>
        <v/>
      </c>
      <c r="J2145" s="2">
        <f>IF(F2145&lt;Premissas!$B$8,"&lt; 1,00",IF(F2145&lt;Premissas!$B$9,"1,00 – 1,19",IF(F2145&lt;Premissas!$B$10,"1,20 – 1,39",IF(F2145&lt;Premissas!$B$11,"1,40 – 1,59",IF(F2145&lt;Premissas!$B$12,"1,60 – 1,99","≥ 2,00")))))</f>
        <v/>
      </c>
      <c r="K2145" s="5">
        <f>IF(F2145&lt;Premissas!$B$8,Premissas!$B$13,IF(F2145&lt;Premissas!$B$9,Premissas!$B$14,IF(F2145&lt;Premissas!$B$10,Premissas!$B$15,IF(F2145&lt;Premissas!$B$11,Premissas!$B$16,IF(F2145&lt;Premissas!$B$12,Premissas!$B$17,Premissas!$B$18)))))</f>
        <v/>
      </c>
      <c r="L2145" s="5">
        <f>K2145/Premissas!$B$4</f>
        <v/>
      </c>
      <c r="M2145" s="2">
        <f>IF(K2145=Premissas!$B$18,"SIM","NÃO")</f>
        <v/>
      </c>
    </row>
    <row r="2146">
      <c r="A2146" s="2" t="n">
        <v>5675260</v>
      </c>
      <c r="B2146" s="2" t="inlineStr">
        <is>
          <t>CAMILA LIMA</t>
        </is>
      </c>
      <c r="C2146" s="2" t="n">
        <v>7801</v>
      </c>
      <c r="D2146" s="2">
        <f>IFERROR(TEXTJOIN(" | ",TRUE,UNIQUE(FILTER(Detalhe_Registro!$C:$C,(Detalhe_Registro!$D:$D=A2146)*(Detalhe_Registro!$E:$E=B2146)*(Detalhe_Registro!$M:$M="SIM")))),"")</f>
        <v/>
      </c>
      <c r="E2146" s="2">
        <f>COUNTIFS(Detalhe_Registro!$D:$D,A2146,Detalhe_Registro!$E:$E,B2146,Detalhe_Registro!$M:$M,"SIM")</f>
        <v/>
      </c>
      <c r="F2146" s="2">
        <f>IFERROR(MAXIFS(Detalhe_Registro!$N:$N,Detalhe_Registro!$D:$D,A2146,Detalhe_Registro!$E:$E,B2146,Detalhe_Registro!$M:$M,"SIM"),0)</f>
        <v/>
      </c>
      <c r="G2146" s="2">
        <f>IFERROR(AVERAGEIFS(Detalhe_Registro!$N:$N,Detalhe_Registro!$D:$D,A2146,Detalhe_Registro!$E:$E,B2146,Detalhe_Registro!$M:$M,"SIM"),0)</f>
        <v/>
      </c>
      <c r="H2146" s="2">
        <f>SUMIFS(Detalhe_Registro!$F:$F,Detalhe_Registro!$D:$D,A2146,Detalhe_Registro!$E:$E,B2146,Detalhe_Registro!$M:$M,"SIM")</f>
        <v/>
      </c>
      <c r="I2146" s="2">
        <f>SUMIFS(Detalhe_Registro!$G:$G,Detalhe_Registro!$D:$D,A2146,Detalhe_Registro!$E:$E,B2146,Detalhe_Registro!$M:$M,"SIM")</f>
        <v/>
      </c>
      <c r="J2146" s="2">
        <f>IF(F2146&lt;Premissas!$B$8,"&lt; 1,00",IF(F2146&lt;Premissas!$B$9,"1,00 – 1,19",IF(F2146&lt;Premissas!$B$10,"1,20 – 1,39",IF(F2146&lt;Premissas!$B$11,"1,40 – 1,59",IF(F2146&lt;Premissas!$B$12,"1,60 – 1,99","≥ 2,00")))))</f>
        <v/>
      </c>
      <c r="K2146" s="5">
        <f>IF(F2146&lt;Premissas!$B$8,Premissas!$B$13,IF(F2146&lt;Premissas!$B$9,Premissas!$B$14,IF(F2146&lt;Premissas!$B$10,Premissas!$B$15,IF(F2146&lt;Premissas!$B$11,Premissas!$B$16,IF(F2146&lt;Premissas!$B$12,Premissas!$B$17,Premissas!$B$18)))))</f>
        <v/>
      </c>
      <c r="L2146" s="5">
        <f>K2146/Premissas!$B$4</f>
        <v/>
      </c>
      <c r="M2146" s="2">
        <f>IF(K2146=Premissas!$B$18,"SIM","NÃO")</f>
        <v/>
      </c>
    </row>
    <row r="2147">
      <c r="A2147" s="2" t="inlineStr">
        <is>
          <t>5675260</t>
        </is>
      </c>
      <c r="B2147" s="2" t="inlineStr">
        <is>
          <t>CAMILA LIMA</t>
        </is>
      </c>
      <c r="C2147" s="2" t="n">
        <v>7801</v>
      </c>
      <c r="D2147" s="2">
        <f>IFERROR(TEXTJOIN(" | ",TRUE,UNIQUE(FILTER(Detalhe_Registro!$C:$C,(Detalhe_Registro!$D:$D=A2147)*(Detalhe_Registro!$E:$E=B2147)*(Detalhe_Registro!$M:$M="SIM")))),"")</f>
        <v/>
      </c>
      <c r="E2147" s="2">
        <f>COUNTIFS(Detalhe_Registro!$D:$D,A2147,Detalhe_Registro!$E:$E,B2147,Detalhe_Registro!$M:$M,"SIM")</f>
        <v/>
      </c>
      <c r="F2147" s="2">
        <f>IFERROR(MAXIFS(Detalhe_Registro!$N:$N,Detalhe_Registro!$D:$D,A2147,Detalhe_Registro!$E:$E,B2147,Detalhe_Registro!$M:$M,"SIM"),0)</f>
        <v/>
      </c>
      <c r="G2147" s="2">
        <f>IFERROR(AVERAGEIFS(Detalhe_Registro!$N:$N,Detalhe_Registro!$D:$D,A2147,Detalhe_Registro!$E:$E,B2147,Detalhe_Registro!$M:$M,"SIM"),0)</f>
        <v/>
      </c>
      <c r="H2147" s="2">
        <f>SUMIFS(Detalhe_Registro!$F:$F,Detalhe_Registro!$D:$D,A2147,Detalhe_Registro!$E:$E,B2147,Detalhe_Registro!$M:$M,"SIM")</f>
        <v/>
      </c>
      <c r="I2147" s="2">
        <f>SUMIFS(Detalhe_Registro!$G:$G,Detalhe_Registro!$D:$D,A2147,Detalhe_Registro!$E:$E,B2147,Detalhe_Registro!$M:$M,"SIM")</f>
        <v/>
      </c>
      <c r="J2147" s="2">
        <f>IF(F2147&lt;Premissas!$B$8,"&lt; 1,00",IF(F2147&lt;Premissas!$B$9,"1,00 – 1,19",IF(F2147&lt;Premissas!$B$10,"1,20 – 1,39",IF(F2147&lt;Premissas!$B$11,"1,40 – 1,59",IF(F2147&lt;Premissas!$B$12,"1,60 – 1,99","≥ 2,00")))))</f>
        <v/>
      </c>
      <c r="K2147" s="5">
        <f>IF(F2147&lt;Premissas!$B$8,Premissas!$B$13,IF(F2147&lt;Premissas!$B$9,Premissas!$B$14,IF(F2147&lt;Premissas!$B$10,Premissas!$B$15,IF(F2147&lt;Premissas!$B$11,Premissas!$B$16,IF(F2147&lt;Premissas!$B$12,Premissas!$B$17,Premissas!$B$18)))))</f>
        <v/>
      </c>
      <c r="L2147" s="5">
        <f>K2147/Premissas!$B$4</f>
        <v/>
      </c>
      <c r="M2147" s="2">
        <f>IF(K2147=Premissas!$B$18,"SIM","NÃO")</f>
        <v/>
      </c>
    </row>
    <row r="2148">
      <c r="A2148" s="2" t="n">
        <v>5081696</v>
      </c>
      <c r="B2148" s="2" t="inlineStr">
        <is>
          <t>CELIO JOSE DOS SANTOS</t>
        </is>
      </c>
      <c r="C2148" s="2" t="n">
        <v>7801</v>
      </c>
      <c r="D2148" s="2">
        <f>IFERROR(TEXTJOIN(" | ",TRUE,UNIQUE(FILTER(Detalhe_Registro!$C:$C,(Detalhe_Registro!$D:$D=A2148)*(Detalhe_Registro!$E:$E=B2148)*(Detalhe_Registro!$M:$M="SIM")))),"")</f>
        <v/>
      </c>
      <c r="E2148" s="2">
        <f>COUNTIFS(Detalhe_Registro!$D:$D,A2148,Detalhe_Registro!$E:$E,B2148,Detalhe_Registro!$M:$M,"SIM")</f>
        <v/>
      </c>
      <c r="F2148" s="2">
        <f>IFERROR(MAXIFS(Detalhe_Registro!$N:$N,Detalhe_Registro!$D:$D,A2148,Detalhe_Registro!$E:$E,B2148,Detalhe_Registro!$M:$M,"SIM"),0)</f>
        <v/>
      </c>
      <c r="G2148" s="2">
        <f>IFERROR(AVERAGEIFS(Detalhe_Registro!$N:$N,Detalhe_Registro!$D:$D,A2148,Detalhe_Registro!$E:$E,B2148,Detalhe_Registro!$M:$M,"SIM"),0)</f>
        <v/>
      </c>
      <c r="H2148" s="2">
        <f>SUMIFS(Detalhe_Registro!$F:$F,Detalhe_Registro!$D:$D,A2148,Detalhe_Registro!$E:$E,B2148,Detalhe_Registro!$M:$M,"SIM")</f>
        <v/>
      </c>
      <c r="I2148" s="2">
        <f>SUMIFS(Detalhe_Registro!$G:$G,Detalhe_Registro!$D:$D,A2148,Detalhe_Registro!$E:$E,B2148,Detalhe_Registro!$M:$M,"SIM")</f>
        <v/>
      </c>
      <c r="J2148" s="2">
        <f>IF(F2148&lt;Premissas!$B$8,"&lt; 1,00",IF(F2148&lt;Premissas!$B$9,"1,00 – 1,19",IF(F2148&lt;Premissas!$B$10,"1,20 – 1,39",IF(F2148&lt;Premissas!$B$11,"1,40 – 1,59",IF(F2148&lt;Premissas!$B$12,"1,60 – 1,99","≥ 2,00")))))</f>
        <v/>
      </c>
      <c r="K2148" s="5">
        <f>IF(F2148&lt;Premissas!$B$8,Premissas!$B$13,IF(F2148&lt;Premissas!$B$9,Premissas!$B$14,IF(F2148&lt;Premissas!$B$10,Premissas!$B$15,IF(F2148&lt;Premissas!$B$11,Premissas!$B$16,IF(F2148&lt;Premissas!$B$12,Premissas!$B$17,Premissas!$B$18)))))</f>
        <v/>
      </c>
      <c r="L2148" s="5">
        <f>K2148/Premissas!$B$4</f>
        <v/>
      </c>
      <c r="M2148" s="2">
        <f>IF(K2148=Premissas!$B$18,"SIM","NÃO")</f>
        <v/>
      </c>
    </row>
    <row r="2149">
      <c r="A2149" s="2" t="inlineStr">
        <is>
          <t>5081696</t>
        </is>
      </c>
      <c r="B2149" s="2" t="inlineStr">
        <is>
          <t>CELIO JOSE DOS SANTOS</t>
        </is>
      </c>
      <c r="C2149" s="2" t="n">
        <v>7801</v>
      </c>
      <c r="D2149" s="2">
        <f>IFERROR(TEXTJOIN(" | ",TRUE,UNIQUE(FILTER(Detalhe_Registro!$C:$C,(Detalhe_Registro!$D:$D=A2149)*(Detalhe_Registro!$E:$E=B2149)*(Detalhe_Registro!$M:$M="SIM")))),"")</f>
        <v/>
      </c>
      <c r="E2149" s="2">
        <f>COUNTIFS(Detalhe_Registro!$D:$D,A2149,Detalhe_Registro!$E:$E,B2149,Detalhe_Registro!$M:$M,"SIM")</f>
        <v/>
      </c>
      <c r="F2149" s="2">
        <f>IFERROR(MAXIFS(Detalhe_Registro!$N:$N,Detalhe_Registro!$D:$D,A2149,Detalhe_Registro!$E:$E,B2149,Detalhe_Registro!$M:$M,"SIM"),0)</f>
        <v/>
      </c>
      <c r="G2149" s="2">
        <f>IFERROR(AVERAGEIFS(Detalhe_Registro!$N:$N,Detalhe_Registro!$D:$D,A2149,Detalhe_Registro!$E:$E,B2149,Detalhe_Registro!$M:$M,"SIM"),0)</f>
        <v/>
      </c>
      <c r="H2149" s="2">
        <f>SUMIFS(Detalhe_Registro!$F:$F,Detalhe_Registro!$D:$D,A2149,Detalhe_Registro!$E:$E,B2149,Detalhe_Registro!$M:$M,"SIM")</f>
        <v/>
      </c>
      <c r="I2149" s="2">
        <f>SUMIFS(Detalhe_Registro!$G:$G,Detalhe_Registro!$D:$D,A2149,Detalhe_Registro!$E:$E,B2149,Detalhe_Registro!$M:$M,"SIM")</f>
        <v/>
      </c>
      <c r="J2149" s="2">
        <f>IF(F2149&lt;Premissas!$B$8,"&lt; 1,00",IF(F2149&lt;Premissas!$B$9,"1,00 – 1,19",IF(F2149&lt;Premissas!$B$10,"1,20 – 1,39",IF(F2149&lt;Premissas!$B$11,"1,40 – 1,59",IF(F2149&lt;Premissas!$B$12,"1,60 – 1,99","≥ 2,00")))))</f>
        <v/>
      </c>
      <c r="K2149" s="5">
        <f>IF(F2149&lt;Premissas!$B$8,Premissas!$B$13,IF(F2149&lt;Premissas!$B$9,Premissas!$B$14,IF(F2149&lt;Premissas!$B$10,Premissas!$B$15,IF(F2149&lt;Premissas!$B$11,Premissas!$B$16,IF(F2149&lt;Premissas!$B$12,Premissas!$B$17,Premissas!$B$18)))))</f>
        <v/>
      </c>
      <c r="L2149" s="5">
        <f>K2149/Premissas!$B$4</f>
        <v/>
      </c>
      <c r="M2149" s="2">
        <f>IF(K2149=Premissas!$B$18,"SIM","NÃO")</f>
        <v/>
      </c>
    </row>
    <row r="2150">
      <c r="A2150" s="2" t="n">
        <v>5729335</v>
      </c>
      <c r="B2150" s="2" t="inlineStr">
        <is>
          <t>CELIO SANTANA</t>
        </is>
      </c>
      <c r="C2150" s="2" t="n">
        <v>7801</v>
      </c>
      <c r="D2150" s="2">
        <f>IFERROR(TEXTJOIN(" | ",TRUE,UNIQUE(FILTER(Detalhe_Registro!$C:$C,(Detalhe_Registro!$D:$D=A2150)*(Detalhe_Registro!$E:$E=B2150)*(Detalhe_Registro!$M:$M="SIM")))),"")</f>
        <v/>
      </c>
      <c r="E2150" s="2">
        <f>COUNTIFS(Detalhe_Registro!$D:$D,A2150,Detalhe_Registro!$E:$E,B2150,Detalhe_Registro!$M:$M,"SIM")</f>
        <v/>
      </c>
      <c r="F2150" s="2">
        <f>IFERROR(MAXIFS(Detalhe_Registro!$N:$N,Detalhe_Registro!$D:$D,A2150,Detalhe_Registro!$E:$E,B2150,Detalhe_Registro!$M:$M,"SIM"),0)</f>
        <v/>
      </c>
      <c r="G2150" s="2">
        <f>IFERROR(AVERAGEIFS(Detalhe_Registro!$N:$N,Detalhe_Registro!$D:$D,A2150,Detalhe_Registro!$E:$E,B2150,Detalhe_Registro!$M:$M,"SIM"),0)</f>
        <v/>
      </c>
      <c r="H2150" s="2">
        <f>SUMIFS(Detalhe_Registro!$F:$F,Detalhe_Registro!$D:$D,A2150,Detalhe_Registro!$E:$E,B2150,Detalhe_Registro!$M:$M,"SIM")</f>
        <v/>
      </c>
      <c r="I2150" s="2">
        <f>SUMIFS(Detalhe_Registro!$G:$G,Detalhe_Registro!$D:$D,A2150,Detalhe_Registro!$E:$E,B2150,Detalhe_Registro!$M:$M,"SIM")</f>
        <v/>
      </c>
      <c r="J2150" s="2">
        <f>IF(F2150&lt;Premissas!$B$8,"&lt; 1,00",IF(F2150&lt;Premissas!$B$9,"1,00 – 1,19",IF(F2150&lt;Premissas!$B$10,"1,20 – 1,39",IF(F2150&lt;Premissas!$B$11,"1,40 – 1,59",IF(F2150&lt;Premissas!$B$12,"1,60 – 1,99","≥ 2,00")))))</f>
        <v/>
      </c>
      <c r="K2150" s="5">
        <f>IF(F2150&lt;Premissas!$B$8,Premissas!$B$13,IF(F2150&lt;Premissas!$B$9,Premissas!$B$14,IF(F2150&lt;Premissas!$B$10,Premissas!$B$15,IF(F2150&lt;Premissas!$B$11,Premissas!$B$16,IF(F2150&lt;Premissas!$B$12,Premissas!$B$17,Premissas!$B$18)))))</f>
        <v/>
      </c>
      <c r="L2150" s="5">
        <f>K2150/Premissas!$B$4</f>
        <v/>
      </c>
      <c r="M2150" s="2">
        <f>IF(K2150=Premissas!$B$18,"SIM","NÃO")</f>
        <v/>
      </c>
    </row>
    <row r="2151">
      <c r="A2151" s="2" t="inlineStr">
        <is>
          <t>5729335</t>
        </is>
      </c>
      <c r="B2151" s="2" t="inlineStr">
        <is>
          <t>CELIO SANTANA</t>
        </is>
      </c>
      <c r="C2151" s="2" t="n">
        <v>7801</v>
      </c>
      <c r="D2151" s="2">
        <f>IFERROR(TEXTJOIN(" | ",TRUE,UNIQUE(FILTER(Detalhe_Registro!$C:$C,(Detalhe_Registro!$D:$D=A2151)*(Detalhe_Registro!$E:$E=B2151)*(Detalhe_Registro!$M:$M="SIM")))),"")</f>
        <v/>
      </c>
      <c r="E2151" s="2">
        <f>COUNTIFS(Detalhe_Registro!$D:$D,A2151,Detalhe_Registro!$E:$E,B2151,Detalhe_Registro!$M:$M,"SIM")</f>
        <v/>
      </c>
      <c r="F2151" s="2">
        <f>IFERROR(MAXIFS(Detalhe_Registro!$N:$N,Detalhe_Registro!$D:$D,A2151,Detalhe_Registro!$E:$E,B2151,Detalhe_Registro!$M:$M,"SIM"),0)</f>
        <v/>
      </c>
      <c r="G2151" s="2">
        <f>IFERROR(AVERAGEIFS(Detalhe_Registro!$N:$N,Detalhe_Registro!$D:$D,A2151,Detalhe_Registro!$E:$E,B2151,Detalhe_Registro!$M:$M,"SIM"),0)</f>
        <v/>
      </c>
      <c r="H2151" s="2">
        <f>SUMIFS(Detalhe_Registro!$F:$F,Detalhe_Registro!$D:$D,A2151,Detalhe_Registro!$E:$E,B2151,Detalhe_Registro!$M:$M,"SIM")</f>
        <v/>
      </c>
      <c r="I2151" s="2">
        <f>SUMIFS(Detalhe_Registro!$G:$G,Detalhe_Registro!$D:$D,A2151,Detalhe_Registro!$E:$E,B2151,Detalhe_Registro!$M:$M,"SIM")</f>
        <v/>
      </c>
      <c r="J2151" s="2">
        <f>IF(F2151&lt;Premissas!$B$8,"&lt; 1,00",IF(F2151&lt;Premissas!$B$9,"1,00 – 1,19",IF(F2151&lt;Premissas!$B$10,"1,20 – 1,39",IF(F2151&lt;Premissas!$B$11,"1,40 – 1,59",IF(F2151&lt;Premissas!$B$12,"1,60 – 1,99","≥ 2,00")))))</f>
        <v/>
      </c>
      <c r="K2151" s="5">
        <f>IF(F2151&lt;Premissas!$B$8,Premissas!$B$13,IF(F2151&lt;Premissas!$B$9,Premissas!$B$14,IF(F2151&lt;Premissas!$B$10,Premissas!$B$15,IF(F2151&lt;Premissas!$B$11,Premissas!$B$16,IF(F2151&lt;Premissas!$B$12,Premissas!$B$17,Premissas!$B$18)))))</f>
        <v/>
      </c>
      <c r="L2151" s="5">
        <f>K2151/Premissas!$B$4</f>
        <v/>
      </c>
      <c r="M2151" s="2">
        <f>IF(K2151=Premissas!$B$18,"SIM","NÃO")</f>
        <v/>
      </c>
    </row>
    <row r="2152">
      <c r="A2152" s="2" t="n">
        <v>3534685</v>
      </c>
      <c r="B2152" s="2" t="inlineStr">
        <is>
          <t>CEZAR AMORIM SOUSA</t>
        </is>
      </c>
      <c r="C2152" s="2" t="n">
        <v>7801</v>
      </c>
      <c r="D2152" s="2">
        <f>IFERROR(TEXTJOIN(" | ",TRUE,UNIQUE(FILTER(Detalhe_Registro!$C:$C,(Detalhe_Registro!$D:$D=A2152)*(Detalhe_Registro!$E:$E=B2152)*(Detalhe_Registro!$M:$M="SIM")))),"")</f>
        <v/>
      </c>
      <c r="E2152" s="2">
        <f>COUNTIFS(Detalhe_Registro!$D:$D,A2152,Detalhe_Registro!$E:$E,B2152,Detalhe_Registro!$M:$M,"SIM")</f>
        <v/>
      </c>
      <c r="F2152" s="2">
        <f>IFERROR(MAXIFS(Detalhe_Registro!$N:$N,Detalhe_Registro!$D:$D,A2152,Detalhe_Registro!$E:$E,B2152,Detalhe_Registro!$M:$M,"SIM"),0)</f>
        <v/>
      </c>
      <c r="G2152" s="2">
        <f>IFERROR(AVERAGEIFS(Detalhe_Registro!$N:$N,Detalhe_Registro!$D:$D,A2152,Detalhe_Registro!$E:$E,B2152,Detalhe_Registro!$M:$M,"SIM"),0)</f>
        <v/>
      </c>
      <c r="H2152" s="2">
        <f>SUMIFS(Detalhe_Registro!$F:$F,Detalhe_Registro!$D:$D,A2152,Detalhe_Registro!$E:$E,B2152,Detalhe_Registro!$M:$M,"SIM")</f>
        <v/>
      </c>
      <c r="I2152" s="2">
        <f>SUMIFS(Detalhe_Registro!$G:$G,Detalhe_Registro!$D:$D,A2152,Detalhe_Registro!$E:$E,B2152,Detalhe_Registro!$M:$M,"SIM")</f>
        <v/>
      </c>
      <c r="J2152" s="2">
        <f>IF(F2152&lt;Premissas!$B$8,"&lt; 1,00",IF(F2152&lt;Premissas!$B$9,"1,00 – 1,19",IF(F2152&lt;Premissas!$B$10,"1,20 – 1,39",IF(F2152&lt;Premissas!$B$11,"1,40 – 1,59",IF(F2152&lt;Premissas!$B$12,"1,60 – 1,99","≥ 2,00")))))</f>
        <v/>
      </c>
      <c r="K2152" s="5">
        <f>IF(F2152&lt;Premissas!$B$8,Premissas!$B$13,IF(F2152&lt;Premissas!$B$9,Premissas!$B$14,IF(F2152&lt;Premissas!$B$10,Premissas!$B$15,IF(F2152&lt;Premissas!$B$11,Premissas!$B$16,IF(F2152&lt;Premissas!$B$12,Premissas!$B$17,Premissas!$B$18)))))</f>
        <v/>
      </c>
      <c r="L2152" s="5">
        <f>K2152/Premissas!$B$4</f>
        <v/>
      </c>
      <c r="M2152" s="2">
        <f>IF(K2152=Premissas!$B$18,"SIM","NÃO")</f>
        <v/>
      </c>
    </row>
    <row r="2153">
      <c r="A2153" s="2" t="inlineStr">
        <is>
          <t>3534685</t>
        </is>
      </c>
      <c r="B2153" s="2" t="inlineStr">
        <is>
          <t>CEZAR AMORIM SOUSA</t>
        </is>
      </c>
      <c r="C2153" s="2" t="n">
        <v>7801</v>
      </c>
      <c r="D2153" s="2">
        <f>IFERROR(TEXTJOIN(" | ",TRUE,UNIQUE(FILTER(Detalhe_Registro!$C:$C,(Detalhe_Registro!$D:$D=A2153)*(Detalhe_Registro!$E:$E=B2153)*(Detalhe_Registro!$M:$M="SIM")))),"")</f>
        <v/>
      </c>
      <c r="E2153" s="2">
        <f>COUNTIFS(Detalhe_Registro!$D:$D,A2153,Detalhe_Registro!$E:$E,B2153,Detalhe_Registro!$M:$M,"SIM")</f>
        <v/>
      </c>
      <c r="F2153" s="2">
        <f>IFERROR(MAXIFS(Detalhe_Registro!$N:$N,Detalhe_Registro!$D:$D,A2153,Detalhe_Registro!$E:$E,B2153,Detalhe_Registro!$M:$M,"SIM"),0)</f>
        <v/>
      </c>
      <c r="G2153" s="2">
        <f>IFERROR(AVERAGEIFS(Detalhe_Registro!$N:$N,Detalhe_Registro!$D:$D,A2153,Detalhe_Registro!$E:$E,B2153,Detalhe_Registro!$M:$M,"SIM"),0)</f>
        <v/>
      </c>
      <c r="H2153" s="2">
        <f>SUMIFS(Detalhe_Registro!$F:$F,Detalhe_Registro!$D:$D,A2153,Detalhe_Registro!$E:$E,B2153,Detalhe_Registro!$M:$M,"SIM")</f>
        <v/>
      </c>
      <c r="I2153" s="2">
        <f>SUMIFS(Detalhe_Registro!$G:$G,Detalhe_Registro!$D:$D,A2153,Detalhe_Registro!$E:$E,B2153,Detalhe_Registro!$M:$M,"SIM")</f>
        <v/>
      </c>
      <c r="J2153" s="2">
        <f>IF(F2153&lt;Premissas!$B$8,"&lt; 1,00",IF(F2153&lt;Premissas!$B$9,"1,00 – 1,19",IF(F2153&lt;Premissas!$B$10,"1,20 – 1,39",IF(F2153&lt;Premissas!$B$11,"1,40 – 1,59",IF(F2153&lt;Premissas!$B$12,"1,60 – 1,99","≥ 2,00")))))</f>
        <v/>
      </c>
      <c r="K2153" s="5">
        <f>IF(F2153&lt;Premissas!$B$8,Premissas!$B$13,IF(F2153&lt;Premissas!$B$9,Premissas!$B$14,IF(F2153&lt;Premissas!$B$10,Premissas!$B$15,IF(F2153&lt;Premissas!$B$11,Premissas!$B$16,IF(F2153&lt;Premissas!$B$12,Premissas!$B$17,Premissas!$B$18)))))</f>
        <v/>
      </c>
      <c r="L2153" s="5">
        <f>K2153/Premissas!$B$4</f>
        <v/>
      </c>
      <c r="M2153" s="2">
        <f>IF(K2153=Premissas!$B$18,"SIM","NÃO")</f>
        <v/>
      </c>
    </row>
    <row r="2154">
      <c r="A2154" s="2" t="n">
        <v>3155196</v>
      </c>
      <c r="B2154" s="2" t="inlineStr">
        <is>
          <t>CLAUDIO ROBERTO OTAVIO</t>
        </is>
      </c>
      <c r="C2154" s="2" t="n">
        <v>7801</v>
      </c>
      <c r="D2154" s="2">
        <f>IFERROR(TEXTJOIN(" | ",TRUE,UNIQUE(FILTER(Detalhe_Registro!$C:$C,(Detalhe_Registro!$D:$D=A2154)*(Detalhe_Registro!$E:$E=B2154)*(Detalhe_Registro!$M:$M="SIM")))),"")</f>
        <v/>
      </c>
      <c r="E2154" s="2">
        <f>COUNTIFS(Detalhe_Registro!$D:$D,A2154,Detalhe_Registro!$E:$E,B2154,Detalhe_Registro!$M:$M,"SIM")</f>
        <v/>
      </c>
      <c r="F2154" s="2">
        <f>IFERROR(MAXIFS(Detalhe_Registro!$N:$N,Detalhe_Registro!$D:$D,A2154,Detalhe_Registro!$E:$E,B2154,Detalhe_Registro!$M:$M,"SIM"),0)</f>
        <v/>
      </c>
      <c r="G2154" s="2">
        <f>IFERROR(AVERAGEIFS(Detalhe_Registro!$N:$N,Detalhe_Registro!$D:$D,A2154,Detalhe_Registro!$E:$E,B2154,Detalhe_Registro!$M:$M,"SIM"),0)</f>
        <v/>
      </c>
      <c r="H2154" s="2">
        <f>SUMIFS(Detalhe_Registro!$F:$F,Detalhe_Registro!$D:$D,A2154,Detalhe_Registro!$E:$E,B2154,Detalhe_Registro!$M:$M,"SIM")</f>
        <v/>
      </c>
      <c r="I2154" s="2">
        <f>SUMIFS(Detalhe_Registro!$G:$G,Detalhe_Registro!$D:$D,A2154,Detalhe_Registro!$E:$E,B2154,Detalhe_Registro!$M:$M,"SIM")</f>
        <v/>
      </c>
      <c r="J2154" s="2">
        <f>IF(F2154&lt;Premissas!$B$8,"&lt; 1,00",IF(F2154&lt;Premissas!$B$9,"1,00 – 1,19",IF(F2154&lt;Premissas!$B$10,"1,20 – 1,39",IF(F2154&lt;Premissas!$B$11,"1,40 – 1,59",IF(F2154&lt;Premissas!$B$12,"1,60 – 1,99","≥ 2,00")))))</f>
        <v/>
      </c>
      <c r="K2154" s="5">
        <f>IF(F2154&lt;Premissas!$B$8,Premissas!$B$13,IF(F2154&lt;Premissas!$B$9,Premissas!$B$14,IF(F2154&lt;Premissas!$B$10,Premissas!$B$15,IF(F2154&lt;Premissas!$B$11,Premissas!$B$16,IF(F2154&lt;Premissas!$B$12,Premissas!$B$17,Premissas!$B$18)))))</f>
        <v/>
      </c>
      <c r="L2154" s="5">
        <f>K2154/Premissas!$B$4</f>
        <v/>
      </c>
      <c r="M2154" s="2">
        <f>IF(K2154=Premissas!$B$18,"SIM","NÃO")</f>
        <v/>
      </c>
    </row>
    <row r="2155">
      <c r="A2155" s="2" t="inlineStr">
        <is>
          <t>3155196</t>
        </is>
      </c>
      <c r="B2155" s="2" t="inlineStr">
        <is>
          <t>CLAUDIO ROBERTO OTAVIO</t>
        </is>
      </c>
      <c r="C2155" s="2" t="n">
        <v>7801</v>
      </c>
      <c r="D2155" s="2">
        <f>IFERROR(TEXTJOIN(" | ",TRUE,UNIQUE(FILTER(Detalhe_Registro!$C:$C,(Detalhe_Registro!$D:$D=A2155)*(Detalhe_Registro!$E:$E=B2155)*(Detalhe_Registro!$M:$M="SIM")))),"")</f>
        <v/>
      </c>
      <c r="E2155" s="2">
        <f>COUNTIFS(Detalhe_Registro!$D:$D,A2155,Detalhe_Registro!$E:$E,B2155,Detalhe_Registro!$M:$M,"SIM")</f>
        <v/>
      </c>
      <c r="F2155" s="2">
        <f>IFERROR(MAXIFS(Detalhe_Registro!$N:$N,Detalhe_Registro!$D:$D,A2155,Detalhe_Registro!$E:$E,B2155,Detalhe_Registro!$M:$M,"SIM"),0)</f>
        <v/>
      </c>
      <c r="G2155" s="2">
        <f>IFERROR(AVERAGEIFS(Detalhe_Registro!$N:$N,Detalhe_Registro!$D:$D,A2155,Detalhe_Registro!$E:$E,B2155,Detalhe_Registro!$M:$M,"SIM"),0)</f>
        <v/>
      </c>
      <c r="H2155" s="2">
        <f>SUMIFS(Detalhe_Registro!$F:$F,Detalhe_Registro!$D:$D,A2155,Detalhe_Registro!$E:$E,B2155,Detalhe_Registro!$M:$M,"SIM")</f>
        <v/>
      </c>
      <c r="I2155" s="2">
        <f>SUMIFS(Detalhe_Registro!$G:$G,Detalhe_Registro!$D:$D,A2155,Detalhe_Registro!$E:$E,B2155,Detalhe_Registro!$M:$M,"SIM")</f>
        <v/>
      </c>
      <c r="J2155" s="2">
        <f>IF(F2155&lt;Premissas!$B$8,"&lt; 1,00",IF(F2155&lt;Premissas!$B$9,"1,00 – 1,19",IF(F2155&lt;Premissas!$B$10,"1,20 – 1,39",IF(F2155&lt;Premissas!$B$11,"1,40 – 1,59",IF(F2155&lt;Premissas!$B$12,"1,60 – 1,99","≥ 2,00")))))</f>
        <v/>
      </c>
      <c r="K2155" s="5">
        <f>IF(F2155&lt;Premissas!$B$8,Premissas!$B$13,IF(F2155&lt;Premissas!$B$9,Premissas!$B$14,IF(F2155&lt;Premissas!$B$10,Premissas!$B$15,IF(F2155&lt;Premissas!$B$11,Premissas!$B$16,IF(F2155&lt;Premissas!$B$12,Premissas!$B$17,Premissas!$B$18)))))</f>
        <v/>
      </c>
      <c r="L2155" s="5">
        <f>K2155/Premissas!$B$4</f>
        <v/>
      </c>
      <c r="M2155" s="2">
        <f>IF(K2155=Premissas!$B$18,"SIM","NÃO")</f>
        <v/>
      </c>
    </row>
    <row r="2156">
      <c r="A2156" s="2" t="n">
        <v>5584914</v>
      </c>
      <c r="B2156" s="2" t="inlineStr">
        <is>
          <t>CLEONICE CAMPOS DE JESUS</t>
        </is>
      </c>
      <c r="C2156" s="2" t="n">
        <v>7801</v>
      </c>
      <c r="D2156" s="2">
        <f>IFERROR(TEXTJOIN(" | ",TRUE,UNIQUE(FILTER(Detalhe_Registro!$C:$C,(Detalhe_Registro!$D:$D=A2156)*(Detalhe_Registro!$E:$E=B2156)*(Detalhe_Registro!$M:$M="SIM")))),"")</f>
        <v/>
      </c>
      <c r="E2156" s="2">
        <f>COUNTIFS(Detalhe_Registro!$D:$D,A2156,Detalhe_Registro!$E:$E,B2156,Detalhe_Registro!$M:$M,"SIM")</f>
        <v/>
      </c>
      <c r="F2156" s="2">
        <f>IFERROR(MAXIFS(Detalhe_Registro!$N:$N,Detalhe_Registro!$D:$D,A2156,Detalhe_Registro!$E:$E,B2156,Detalhe_Registro!$M:$M,"SIM"),0)</f>
        <v/>
      </c>
      <c r="G2156" s="2">
        <f>IFERROR(AVERAGEIFS(Detalhe_Registro!$N:$N,Detalhe_Registro!$D:$D,A2156,Detalhe_Registro!$E:$E,B2156,Detalhe_Registro!$M:$M,"SIM"),0)</f>
        <v/>
      </c>
      <c r="H2156" s="2">
        <f>SUMIFS(Detalhe_Registro!$F:$F,Detalhe_Registro!$D:$D,A2156,Detalhe_Registro!$E:$E,B2156,Detalhe_Registro!$M:$M,"SIM")</f>
        <v/>
      </c>
      <c r="I2156" s="2">
        <f>SUMIFS(Detalhe_Registro!$G:$G,Detalhe_Registro!$D:$D,A2156,Detalhe_Registro!$E:$E,B2156,Detalhe_Registro!$M:$M,"SIM")</f>
        <v/>
      </c>
      <c r="J2156" s="2">
        <f>IF(F2156&lt;Premissas!$B$8,"&lt; 1,00",IF(F2156&lt;Premissas!$B$9,"1,00 – 1,19",IF(F2156&lt;Premissas!$B$10,"1,20 – 1,39",IF(F2156&lt;Premissas!$B$11,"1,40 – 1,59",IF(F2156&lt;Premissas!$B$12,"1,60 – 1,99","≥ 2,00")))))</f>
        <v/>
      </c>
      <c r="K2156" s="5">
        <f>IF(F2156&lt;Premissas!$B$8,Premissas!$B$13,IF(F2156&lt;Premissas!$B$9,Premissas!$B$14,IF(F2156&lt;Premissas!$B$10,Premissas!$B$15,IF(F2156&lt;Premissas!$B$11,Premissas!$B$16,IF(F2156&lt;Premissas!$B$12,Premissas!$B$17,Premissas!$B$18)))))</f>
        <v/>
      </c>
      <c r="L2156" s="5">
        <f>K2156/Premissas!$B$4</f>
        <v/>
      </c>
      <c r="M2156" s="2">
        <f>IF(K2156=Premissas!$B$18,"SIM","NÃO")</f>
        <v/>
      </c>
    </row>
    <row r="2157">
      <c r="A2157" s="2" t="inlineStr">
        <is>
          <t>5584914</t>
        </is>
      </c>
      <c r="B2157" s="2" t="inlineStr">
        <is>
          <t>CLEONICE CAMPOS DE JESUS</t>
        </is>
      </c>
      <c r="C2157" s="2" t="n">
        <v>7801</v>
      </c>
      <c r="D2157" s="2">
        <f>IFERROR(TEXTJOIN(" | ",TRUE,UNIQUE(FILTER(Detalhe_Registro!$C:$C,(Detalhe_Registro!$D:$D=A2157)*(Detalhe_Registro!$E:$E=B2157)*(Detalhe_Registro!$M:$M="SIM")))),"")</f>
        <v/>
      </c>
      <c r="E2157" s="2">
        <f>COUNTIFS(Detalhe_Registro!$D:$D,A2157,Detalhe_Registro!$E:$E,B2157,Detalhe_Registro!$M:$M,"SIM")</f>
        <v/>
      </c>
      <c r="F2157" s="2">
        <f>IFERROR(MAXIFS(Detalhe_Registro!$N:$N,Detalhe_Registro!$D:$D,A2157,Detalhe_Registro!$E:$E,B2157,Detalhe_Registro!$M:$M,"SIM"),0)</f>
        <v/>
      </c>
      <c r="G2157" s="2">
        <f>IFERROR(AVERAGEIFS(Detalhe_Registro!$N:$N,Detalhe_Registro!$D:$D,A2157,Detalhe_Registro!$E:$E,B2157,Detalhe_Registro!$M:$M,"SIM"),0)</f>
        <v/>
      </c>
      <c r="H2157" s="2">
        <f>SUMIFS(Detalhe_Registro!$F:$F,Detalhe_Registro!$D:$D,A2157,Detalhe_Registro!$E:$E,B2157,Detalhe_Registro!$M:$M,"SIM")</f>
        <v/>
      </c>
      <c r="I2157" s="2">
        <f>SUMIFS(Detalhe_Registro!$G:$G,Detalhe_Registro!$D:$D,A2157,Detalhe_Registro!$E:$E,B2157,Detalhe_Registro!$M:$M,"SIM")</f>
        <v/>
      </c>
      <c r="J2157" s="2">
        <f>IF(F2157&lt;Premissas!$B$8,"&lt; 1,00",IF(F2157&lt;Premissas!$B$9,"1,00 – 1,19",IF(F2157&lt;Premissas!$B$10,"1,20 – 1,39",IF(F2157&lt;Premissas!$B$11,"1,40 – 1,59",IF(F2157&lt;Premissas!$B$12,"1,60 – 1,99","≥ 2,00")))))</f>
        <v/>
      </c>
      <c r="K2157" s="5">
        <f>IF(F2157&lt;Premissas!$B$8,Premissas!$B$13,IF(F2157&lt;Premissas!$B$9,Premissas!$B$14,IF(F2157&lt;Premissas!$B$10,Premissas!$B$15,IF(F2157&lt;Premissas!$B$11,Premissas!$B$16,IF(F2157&lt;Premissas!$B$12,Premissas!$B$17,Premissas!$B$18)))))</f>
        <v/>
      </c>
      <c r="L2157" s="5">
        <f>K2157/Premissas!$B$4</f>
        <v/>
      </c>
      <c r="M2157" s="2">
        <f>IF(K2157=Premissas!$B$18,"SIM","NÃO")</f>
        <v/>
      </c>
    </row>
    <row r="2158">
      <c r="A2158" s="2" t="n">
        <v>339769</v>
      </c>
      <c r="B2158" s="2" t="inlineStr">
        <is>
          <t>CRISTIANO ANDRADE QUIRINO</t>
        </is>
      </c>
      <c r="C2158" s="2" t="n">
        <v>7801</v>
      </c>
      <c r="D2158" s="2">
        <f>IFERROR(TEXTJOIN(" | ",TRUE,UNIQUE(FILTER(Detalhe_Registro!$C:$C,(Detalhe_Registro!$D:$D=A2158)*(Detalhe_Registro!$E:$E=B2158)*(Detalhe_Registro!$M:$M="SIM")))),"")</f>
        <v/>
      </c>
      <c r="E2158" s="2">
        <f>COUNTIFS(Detalhe_Registro!$D:$D,A2158,Detalhe_Registro!$E:$E,B2158,Detalhe_Registro!$M:$M,"SIM")</f>
        <v/>
      </c>
      <c r="F2158" s="2">
        <f>IFERROR(MAXIFS(Detalhe_Registro!$N:$N,Detalhe_Registro!$D:$D,A2158,Detalhe_Registro!$E:$E,B2158,Detalhe_Registro!$M:$M,"SIM"),0)</f>
        <v/>
      </c>
      <c r="G2158" s="2">
        <f>IFERROR(AVERAGEIFS(Detalhe_Registro!$N:$N,Detalhe_Registro!$D:$D,A2158,Detalhe_Registro!$E:$E,B2158,Detalhe_Registro!$M:$M,"SIM"),0)</f>
        <v/>
      </c>
      <c r="H2158" s="2">
        <f>SUMIFS(Detalhe_Registro!$F:$F,Detalhe_Registro!$D:$D,A2158,Detalhe_Registro!$E:$E,B2158,Detalhe_Registro!$M:$M,"SIM")</f>
        <v/>
      </c>
      <c r="I2158" s="2">
        <f>SUMIFS(Detalhe_Registro!$G:$G,Detalhe_Registro!$D:$D,A2158,Detalhe_Registro!$E:$E,B2158,Detalhe_Registro!$M:$M,"SIM")</f>
        <v/>
      </c>
      <c r="J2158" s="2">
        <f>IF(F2158&lt;Premissas!$B$8,"&lt; 1,00",IF(F2158&lt;Premissas!$B$9,"1,00 – 1,19",IF(F2158&lt;Premissas!$B$10,"1,20 – 1,39",IF(F2158&lt;Premissas!$B$11,"1,40 – 1,59",IF(F2158&lt;Premissas!$B$12,"1,60 – 1,99","≥ 2,00")))))</f>
        <v/>
      </c>
      <c r="K2158" s="5">
        <f>IF(F2158&lt;Premissas!$B$8,Premissas!$B$13,IF(F2158&lt;Premissas!$B$9,Premissas!$B$14,IF(F2158&lt;Premissas!$B$10,Premissas!$B$15,IF(F2158&lt;Premissas!$B$11,Premissas!$B$16,IF(F2158&lt;Premissas!$B$12,Premissas!$B$17,Premissas!$B$18)))))</f>
        <v/>
      </c>
      <c r="L2158" s="5">
        <f>K2158/Premissas!$B$4</f>
        <v/>
      </c>
      <c r="M2158" s="2">
        <f>IF(K2158=Premissas!$B$18,"SIM","NÃO")</f>
        <v/>
      </c>
    </row>
    <row r="2159">
      <c r="A2159" s="2" t="inlineStr">
        <is>
          <t>339769</t>
        </is>
      </c>
      <c r="B2159" s="2" t="inlineStr">
        <is>
          <t>CRISTIANO ANDRADE QUIRINO</t>
        </is>
      </c>
      <c r="C2159" s="2" t="n">
        <v>7801</v>
      </c>
      <c r="D2159" s="2">
        <f>IFERROR(TEXTJOIN(" | ",TRUE,UNIQUE(FILTER(Detalhe_Registro!$C:$C,(Detalhe_Registro!$D:$D=A2159)*(Detalhe_Registro!$E:$E=B2159)*(Detalhe_Registro!$M:$M="SIM")))),"")</f>
        <v/>
      </c>
      <c r="E2159" s="2">
        <f>COUNTIFS(Detalhe_Registro!$D:$D,A2159,Detalhe_Registro!$E:$E,B2159,Detalhe_Registro!$M:$M,"SIM")</f>
        <v/>
      </c>
      <c r="F2159" s="2">
        <f>IFERROR(MAXIFS(Detalhe_Registro!$N:$N,Detalhe_Registro!$D:$D,A2159,Detalhe_Registro!$E:$E,B2159,Detalhe_Registro!$M:$M,"SIM"),0)</f>
        <v/>
      </c>
      <c r="G2159" s="2">
        <f>IFERROR(AVERAGEIFS(Detalhe_Registro!$N:$N,Detalhe_Registro!$D:$D,A2159,Detalhe_Registro!$E:$E,B2159,Detalhe_Registro!$M:$M,"SIM"),0)</f>
        <v/>
      </c>
      <c r="H2159" s="2">
        <f>SUMIFS(Detalhe_Registro!$F:$F,Detalhe_Registro!$D:$D,A2159,Detalhe_Registro!$E:$E,B2159,Detalhe_Registro!$M:$M,"SIM")</f>
        <v/>
      </c>
      <c r="I2159" s="2">
        <f>SUMIFS(Detalhe_Registro!$G:$G,Detalhe_Registro!$D:$D,A2159,Detalhe_Registro!$E:$E,B2159,Detalhe_Registro!$M:$M,"SIM")</f>
        <v/>
      </c>
      <c r="J2159" s="2">
        <f>IF(F2159&lt;Premissas!$B$8,"&lt; 1,00",IF(F2159&lt;Premissas!$B$9,"1,00 – 1,19",IF(F2159&lt;Premissas!$B$10,"1,20 – 1,39",IF(F2159&lt;Premissas!$B$11,"1,40 – 1,59",IF(F2159&lt;Premissas!$B$12,"1,60 – 1,99","≥ 2,00")))))</f>
        <v/>
      </c>
      <c r="K2159" s="5">
        <f>IF(F2159&lt;Premissas!$B$8,Premissas!$B$13,IF(F2159&lt;Premissas!$B$9,Premissas!$B$14,IF(F2159&lt;Premissas!$B$10,Premissas!$B$15,IF(F2159&lt;Premissas!$B$11,Premissas!$B$16,IF(F2159&lt;Premissas!$B$12,Premissas!$B$17,Premissas!$B$18)))))</f>
        <v/>
      </c>
      <c r="L2159" s="5">
        <f>K2159/Premissas!$B$4</f>
        <v/>
      </c>
      <c r="M2159" s="2">
        <f>IF(K2159=Premissas!$B$18,"SIM","NÃO")</f>
        <v/>
      </c>
    </row>
    <row r="2160">
      <c r="A2160" s="2" t="n">
        <v>439035</v>
      </c>
      <c r="B2160" s="2" t="inlineStr">
        <is>
          <t>CRISTINA DA SILVA MATTOS</t>
        </is>
      </c>
      <c r="C2160" s="2" t="n">
        <v>7801</v>
      </c>
      <c r="D2160" s="2">
        <f>IFERROR(TEXTJOIN(" | ",TRUE,UNIQUE(FILTER(Detalhe_Registro!$C:$C,(Detalhe_Registro!$D:$D=A2160)*(Detalhe_Registro!$E:$E=B2160)*(Detalhe_Registro!$M:$M="SIM")))),"")</f>
        <v/>
      </c>
      <c r="E2160" s="2">
        <f>COUNTIFS(Detalhe_Registro!$D:$D,A2160,Detalhe_Registro!$E:$E,B2160,Detalhe_Registro!$M:$M,"SIM")</f>
        <v/>
      </c>
      <c r="F2160" s="2">
        <f>IFERROR(MAXIFS(Detalhe_Registro!$N:$N,Detalhe_Registro!$D:$D,A2160,Detalhe_Registro!$E:$E,B2160,Detalhe_Registro!$M:$M,"SIM"),0)</f>
        <v/>
      </c>
      <c r="G2160" s="2">
        <f>IFERROR(AVERAGEIFS(Detalhe_Registro!$N:$N,Detalhe_Registro!$D:$D,A2160,Detalhe_Registro!$E:$E,B2160,Detalhe_Registro!$M:$M,"SIM"),0)</f>
        <v/>
      </c>
      <c r="H2160" s="2">
        <f>SUMIFS(Detalhe_Registro!$F:$F,Detalhe_Registro!$D:$D,A2160,Detalhe_Registro!$E:$E,B2160,Detalhe_Registro!$M:$M,"SIM")</f>
        <v/>
      </c>
      <c r="I2160" s="2">
        <f>SUMIFS(Detalhe_Registro!$G:$G,Detalhe_Registro!$D:$D,A2160,Detalhe_Registro!$E:$E,B2160,Detalhe_Registro!$M:$M,"SIM")</f>
        <v/>
      </c>
      <c r="J2160" s="2">
        <f>IF(F2160&lt;Premissas!$B$8,"&lt; 1,00",IF(F2160&lt;Premissas!$B$9,"1,00 – 1,19",IF(F2160&lt;Premissas!$B$10,"1,20 – 1,39",IF(F2160&lt;Premissas!$B$11,"1,40 – 1,59",IF(F2160&lt;Premissas!$B$12,"1,60 – 1,99","≥ 2,00")))))</f>
        <v/>
      </c>
      <c r="K2160" s="5">
        <f>IF(F2160&lt;Premissas!$B$8,Premissas!$B$13,IF(F2160&lt;Premissas!$B$9,Premissas!$B$14,IF(F2160&lt;Premissas!$B$10,Premissas!$B$15,IF(F2160&lt;Premissas!$B$11,Premissas!$B$16,IF(F2160&lt;Premissas!$B$12,Premissas!$B$17,Premissas!$B$18)))))</f>
        <v/>
      </c>
      <c r="L2160" s="5">
        <f>K2160/Premissas!$B$4</f>
        <v/>
      </c>
      <c r="M2160" s="2">
        <f>IF(K2160=Premissas!$B$18,"SIM","NÃO")</f>
        <v/>
      </c>
    </row>
    <row r="2161">
      <c r="A2161" s="2" t="inlineStr">
        <is>
          <t>439035</t>
        </is>
      </c>
      <c r="B2161" s="2" t="inlineStr">
        <is>
          <t>CRISTINA DA SILVA MATTOS</t>
        </is>
      </c>
      <c r="C2161" s="2" t="n">
        <v>7801</v>
      </c>
      <c r="D2161" s="2">
        <f>IFERROR(TEXTJOIN(" | ",TRUE,UNIQUE(FILTER(Detalhe_Registro!$C:$C,(Detalhe_Registro!$D:$D=A2161)*(Detalhe_Registro!$E:$E=B2161)*(Detalhe_Registro!$M:$M="SIM")))),"")</f>
        <v/>
      </c>
      <c r="E2161" s="2">
        <f>COUNTIFS(Detalhe_Registro!$D:$D,A2161,Detalhe_Registro!$E:$E,B2161,Detalhe_Registro!$M:$M,"SIM")</f>
        <v/>
      </c>
      <c r="F2161" s="2">
        <f>IFERROR(MAXIFS(Detalhe_Registro!$N:$N,Detalhe_Registro!$D:$D,A2161,Detalhe_Registro!$E:$E,B2161,Detalhe_Registro!$M:$M,"SIM"),0)</f>
        <v/>
      </c>
      <c r="G2161" s="2">
        <f>IFERROR(AVERAGEIFS(Detalhe_Registro!$N:$N,Detalhe_Registro!$D:$D,A2161,Detalhe_Registro!$E:$E,B2161,Detalhe_Registro!$M:$M,"SIM"),0)</f>
        <v/>
      </c>
      <c r="H2161" s="2">
        <f>SUMIFS(Detalhe_Registro!$F:$F,Detalhe_Registro!$D:$D,A2161,Detalhe_Registro!$E:$E,B2161,Detalhe_Registro!$M:$M,"SIM")</f>
        <v/>
      </c>
      <c r="I2161" s="2">
        <f>SUMIFS(Detalhe_Registro!$G:$G,Detalhe_Registro!$D:$D,A2161,Detalhe_Registro!$E:$E,B2161,Detalhe_Registro!$M:$M,"SIM")</f>
        <v/>
      </c>
      <c r="J2161" s="2">
        <f>IF(F2161&lt;Premissas!$B$8,"&lt; 1,00",IF(F2161&lt;Premissas!$B$9,"1,00 – 1,19",IF(F2161&lt;Premissas!$B$10,"1,20 – 1,39",IF(F2161&lt;Premissas!$B$11,"1,40 – 1,59",IF(F2161&lt;Premissas!$B$12,"1,60 – 1,99","≥ 2,00")))))</f>
        <v/>
      </c>
      <c r="K2161" s="5">
        <f>IF(F2161&lt;Premissas!$B$8,Premissas!$B$13,IF(F2161&lt;Premissas!$B$9,Premissas!$B$14,IF(F2161&lt;Premissas!$B$10,Premissas!$B$15,IF(F2161&lt;Premissas!$B$11,Premissas!$B$16,IF(F2161&lt;Premissas!$B$12,Premissas!$B$17,Premissas!$B$18)))))</f>
        <v/>
      </c>
      <c r="L2161" s="5">
        <f>K2161/Premissas!$B$4</f>
        <v/>
      </c>
      <c r="M2161" s="2">
        <f>IF(K2161=Premissas!$B$18,"SIM","NÃO")</f>
        <v/>
      </c>
    </row>
    <row r="2162">
      <c r="A2162" s="2" t="inlineStr">
        <is>
          <t>6032150</t>
        </is>
      </c>
      <c r="B2162" s="2" t="inlineStr">
        <is>
          <t>Caio Henrique De Jesus Augusto</t>
        </is>
      </c>
      <c r="C2162" s="2" t="n">
        <v>7801</v>
      </c>
      <c r="D2162" s="2">
        <f>IFERROR(TEXTJOIN(" | ",TRUE,UNIQUE(FILTER(Detalhe_Registro!$C:$C,(Detalhe_Registro!$D:$D=A2162)*(Detalhe_Registro!$E:$E=B2162)*(Detalhe_Registro!$M:$M="SIM")))),"")</f>
        <v/>
      </c>
      <c r="E2162" s="2">
        <f>COUNTIFS(Detalhe_Registro!$D:$D,A2162,Detalhe_Registro!$E:$E,B2162,Detalhe_Registro!$M:$M,"SIM")</f>
        <v/>
      </c>
      <c r="F2162" s="2">
        <f>IFERROR(MAXIFS(Detalhe_Registro!$N:$N,Detalhe_Registro!$D:$D,A2162,Detalhe_Registro!$E:$E,B2162,Detalhe_Registro!$M:$M,"SIM"),0)</f>
        <v/>
      </c>
      <c r="G2162" s="2">
        <f>IFERROR(AVERAGEIFS(Detalhe_Registro!$N:$N,Detalhe_Registro!$D:$D,A2162,Detalhe_Registro!$E:$E,B2162,Detalhe_Registro!$M:$M,"SIM"),0)</f>
        <v/>
      </c>
      <c r="H2162" s="2">
        <f>SUMIFS(Detalhe_Registro!$F:$F,Detalhe_Registro!$D:$D,A2162,Detalhe_Registro!$E:$E,B2162,Detalhe_Registro!$M:$M,"SIM")</f>
        <v/>
      </c>
      <c r="I2162" s="2">
        <f>SUMIFS(Detalhe_Registro!$G:$G,Detalhe_Registro!$D:$D,A2162,Detalhe_Registro!$E:$E,B2162,Detalhe_Registro!$M:$M,"SIM")</f>
        <v/>
      </c>
      <c r="J2162" s="2">
        <f>IF(F2162&lt;Premissas!$B$8,"&lt; 1,00",IF(F2162&lt;Premissas!$B$9,"1,00 – 1,19",IF(F2162&lt;Premissas!$B$10,"1,20 – 1,39",IF(F2162&lt;Premissas!$B$11,"1,40 – 1,59",IF(F2162&lt;Premissas!$B$12,"1,60 – 1,99","≥ 2,00")))))</f>
        <v/>
      </c>
      <c r="K2162" s="5">
        <f>IF(F2162&lt;Premissas!$B$8,Premissas!$B$13,IF(F2162&lt;Premissas!$B$9,Premissas!$B$14,IF(F2162&lt;Premissas!$B$10,Premissas!$B$15,IF(F2162&lt;Premissas!$B$11,Premissas!$B$16,IF(F2162&lt;Premissas!$B$12,Premissas!$B$17,Premissas!$B$18)))))</f>
        <v/>
      </c>
      <c r="L2162" s="5">
        <f>K2162/Premissas!$B$4</f>
        <v/>
      </c>
      <c r="M2162" s="2">
        <f>IF(K2162=Premissas!$B$18,"SIM","NÃO")</f>
        <v/>
      </c>
    </row>
    <row r="2163">
      <c r="A2163" s="2" t="inlineStr">
        <is>
          <t>6030726</t>
        </is>
      </c>
      <c r="B2163" s="2" t="inlineStr">
        <is>
          <t>Cairon Tarrao Campos</t>
        </is>
      </c>
      <c r="C2163" s="2" t="n">
        <v>7801</v>
      </c>
      <c r="D2163" s="2">
        <f>IFERROR(TEXTJOIN(" | ",TRUE,UNIQUE(FILTER(Detalhe_Registro!$C:$C,(Detalhe_Registro!$D:$D=A2163)*(Detalhe_Registro!$E:$E=B2163)*(Detalhe_Registro!$M:$M="SIM")))),"")</f>
        <v/>
      </c>
      <c r="E2163" s="2">
        <f>COUNTIFS(Detalhe_Registro!$D:$D,A2163,Detalhe_Registro!$E:$E,B2163,Detalhe_Registro!$M:$M,"SIM")</f>
        <v/>
      </c>
      <c r="F2163" s="2">
        <f>IFERROR(MAXIFS(Detalhe_Registro!$N:$N,Detalhe_Registro!$D:$D,A2163,Detalhe_Registro!$E:$E,B2163,Detalhe_Registro!$M:$M,"SIM"),0)</f>
        <v/>
      </c>
      <c r="G2163" s="2">
        <f>IFERROR(AVERAGEIFS(Detalhe_Registro!$N:$N,Detalhe_Registro!$D:$D,A2163,Detalhe_Registro!$E:$E,B2163,Detalhe_Registro!$M:$M,"SIM"),0)</f>
        <v/>
      </c>
      <c r="H2163" s="2">
        <f>SUMIFS(Detalhe_Registro!$F:$F,Detalhe_Registro!$D:$D,A2163,Detalhe_Registro!$E:$E,B2163,Detalhe_Registro!$M:$M,"SIM")</f>
        <v/>
      </c>
      <c r="I2163" s="2">
        <f>SUMIFS(Detalhe_Registro!$G:$G,Detalhe_Registro!$D:$D,A2163,Detalhe_Registro!$E:$E,B2163,Detalhe_Registro!$M:$M,"SIM")</f>
        <v/>
      </c>
      <c r="J2163" s="2">
        <f>IF(F2163&lt;Premissas!$B$8,"&lt; 1,00",IF(F2163&lt;Premissas!$B$9,"1,00 – 1,19",IF(F2163&lt;Premissas!$B$10,"1,20 – 1,39",IF(F2163&lt;Premissas!$B$11,"1,40 – 1,59",IF(F2163&lt;Premissas!$B$12,"1,60 – 1,99","≥ 2,00")))))</f>
        <v/>
      </c>
      <c r="K2163" s="5">
        <f>IF(F2163&lt;Premissas!$B$8,Premissas!$B$13,IF(F2163&lt;Premissas!$B$9,Premissas!$B$14,IF(F2163&lt;Premissas!$B$10,Premissas!$B$15,IF(F2163&lt;Premissas!$B$11,Premissas!$B$16,IF(F2163&lt;Premissas!$B$12,Premissas!$B$17,Premissas!$B$18)))))</f>
        <v/>
      </c>
      <c r="L2163" s="5">
        <f>K2163/Premissas!$B$4</f>
        <v/>
      </c>
      <c r="M2163" s="2">
        <f>IF(K2163=Premissas!$B$18,"SIM","NÃO")</f>
        <v/>
      </c>
    </row>
    <row r="2164">
      <c r="A2164" s="2" t="n">
        <v>5736471</v>
      </c>
      <c r="B2164" s="2" t="inlineStr">
        <is>
          <t>Camilly Daniela Ferreira Nunes</t>
        </is>
      </c>
      <c r="C2164" s="2" t="n">
        <v>7801</v>
      </c>
      <c r="D2164" s="2">
        <f>IFERROR(TEXTJOIN(" | ",TRUE,UNIQUE(FILTER(Detalhe_Registro!$C:$C,(Detalhe_Registro!$D:$D=A2164)*(Detalhe_Registro!$E:$E=B2164)*(Detalhe_Registro!$M:$M="SIM")))),"")</f>
        <v/>
      </c>
      <c r="E2164" s="2">
        <f>COUNTIFS(Detalhe_Registro!$D:$D,A2164,Detalhe_Registro!$E:$E,B2164,Detalhe_Registro!$M:$M,"SIM")</f>
        <v/>
      </c>
      <c r="F2164" s="2">
        <f>IFERROR(MAXIFS(Detalhe_Registro!$N:$N,Detalhe_Registro!$D:$D,A2164,Detalhe_Registro!$E:$E,B2164,Detalhe_Registro!$M:$M,"SIM"),0)</f>
        <v/>
      </c>
      <c r="G2164" s="2">
        <f>IFERROR(AVERAGEIFS(Detalhe_Registro!$N:$N,Detalhe_Registro!$D:$D,A2164,Detalhe_Registro!$E:$E,B2164,Detalhe_Registro!$M:$M,"SIM"),0)</f>
        <v/>
      </c>
      <c r="H2164" s="2">
        <f>SUMIFS(Detalhe_Registro!$F:$F,Detalhe_Registro!$D:$D,A2164,Detalhe_Registro!$E:$E,B2164,Detalhe_Registro!$M:$M,"SIM")</f>
        <v/>
      </c>
      <c r="I2164" s="2">
        <f>SUMIFS(Detalhe_Registro!$G:$G,Detalhe_Registro!$D:$D,A2164,Detalhe_Registro!$E:$E,B2164,Detalhe_Registro!$M:$M,"SIM")</f>
        <v/>
      </c>
      <c r="J2164" s="2">
        <f>IF(F2164&lt;Premissas!$B$8,"&lt; 1,00",IF(F2164&lt;Premissas!$B$9,"1,00 – 1,19",IF(F2164&lt;Premissas!$B$10,"1,20 – 1,39",IF(F2164&lt;Premissas!$B$11,"1,40 – 1,59",IF(F2164&lt;Premissas!$B$12,"1,60 – 1,99","≥ 2,00")))))</f>
        <v/>
      </c>
      <c r="K2164" s="5">
        <f>IF(F2164&lt;Premissas!$B$8,Premissas!$B$13,IF(F2164&lt;Premissas!$B$9,Premissas!$B$14,IF(F2164&lt;Premissas!$B$10,Premissas!$B$15,IF(F2164&lt;Premissas!$B$11,Premissas!$B$16,IF(F2164&lt;Premissas!$B$12,Premissas!$B$17,Premissas!$B$18)))))</f>
        <v/>
      </c>
      <c r="L2164" s="5">
        <f>K2164/Premissas!$B$4</f>
        <v/>
      </c>
      <c r="M2164" s="2">
        <f>IF(K2164=Premissas!$B$18,"SIM","NÃO")</f>
        <v/>
      </c>
    </row>
    <row r="2165">
      <c r="A2165" s="2" t="inlineStr">
        <is>
          <t>5736471</t>
        </is>
      </c>
      <c r="B2165" s="2" t="inlineStr">
        <is>
          <t>Camilly Daniela Ferreira Nunes</t>
        </is>
      </c>
      <c r="C2165" s="2" t="n">
        <v>7801</v>
      </c>
      <c r="D2165" s="2">
        <f>IFERROR(TEXTJOIN(" | ",TRUE,UNIQUE(FILTER(Detalhe_Registro!$C:$C,(Detalhe_Registro!$D:$D=A2165)*(Detalhe_Registro!$E:$E=B2165)*(Detalhe_Registro!$M:$M="SIM")))),"")</f>
        <v/>
      </c>
      <c r="E2165" s="2">
        <f>COUNTIFS(Detalhe_Registro!$D:$D,A2165,Detalhe_Registro!$E:$E,B2165,Detalhe_Registro!$M:$M,"SIM")</f>
        <v/>
      </c>
      <c r="F2165" s="2">
        <f>IFERROR(MAXIFS(Detalhe_Registro!$N:$N,Detalhe_Registro!$D:$D,A2165,Detalhe_Registro!$E:$E,B2165,Detalhe_Registro!$M:$M,"SIM"),0)</f>
        <v/>
      </c>
      <c r="G2165" s="2">
        <f>IFERROR(AVERAGEIFS(Detalhe_Registro!$N:$N,Detalhe_Registro!$D:$D,A2165,Detalhe_Registro!$E:$E,B2165,Detalhe_Registro!$M:$M,"SIM"),0)</f>
        <v/>
      </c>
      <c r="H2165" s="2">
        <f>SUMIFS(Detalhe_Registro!$F:$F,Detalhe_Registro!$D:$D,A2165,Detalhe_Registro!$E:$E,B2165,Detalhe_Registro!$M:$M,"SIM")</f>
        <v/>
      </c>
      <c r="I2165" s="2">
        <f>SUMIFS(Detalhe_Registro!$G:$G,Detalhe_Registro!$D:$D,A2165,Detalhe_Registro!$E:$E,B2165,Detalhe_Registro!$M:$M,"SIM")</f>
        <v/>
      </c>
      <c r="J2165" s="2">
        <f>IF(F2165&lt;Premissas!$B$8,"&lt; 1,00",IF(F2165&lt;Premissas!$B$9,"1,00 – 1,19",IF(F2165&lt;Premissas!$B$10,"1,20 – 1,39",IF(F2165&lt;Premissas!$B$11,"1,40 – 1,59",IF(F2165&lt;Premissas!$B$12,"1,60 – 1,99","≥ 2,00")))))</f>
        <v/>
      </c>
      <c r="K2165" s="5">
        <f>IF(F2165&lt;Premissas!$B$8,Premissas!$B$13,IF(F2165&lt;Premissas!$B$9,Premissas!$B$14,IF(F2165&lt;Premissas!$B$10,Premissas!$B$15,IF(F2165&lt;Premissas!$B$11,Premissas!$B$16,IF(F2165&lt;Premissas!$B$12,Premissas!$B$17,Premissas!$B$18)))))</f>
        <v/>
      </c>
      <c r="L2165" s="5">
        <f>K2165/Premissas!$B$4</f>
        <v/>
      </c>
      <c r="M2165" s="2">
        <f>IF(K2165=Premissas!$B$18,"SIM","NÃO")</f>
        <v/>
      </c>
    </row>
    <row r="2166">
      <c r="A2166" s="2" t="inlineStr">
        <is>
          <t>6033512</t>
        </is>
      </c>
      <c r="B2166" s="2" t="inlineStr">
        <is>
          <t>Carla Cristiane Melo Da Silva</t>
        </is>
      </c>
      <c r="C2166" s="2" t="n">
        <v>7801</v>
      </c>
      <c r="D2166" s="2">
        <f>IFERROR(TEXTJOIN(" | ",TRUE,UNIQUE(FILTER(Detalhe_Registro!$C:$C,(Detalhe_Registro!$D:$D=A2166)*(Detalhe_Registro!$E:$E=B2166)*(Detalhe_Registro!$M:$M="SIM")))),"")</f>
        <v/>
      </c>
      <c r="E2166" s="2">
        <f>COUNTIFS(Detalhe_Registro!$D:$D,A2166,Detalhe_Registro!$E:$E,B2166,Detalhe_Registro!$M:$M,"SIM")</f>
        <v/>
      </c>
      <c r="F2166" s="2">
        <f>IFERROR(MAXIFS(Detalhe_Registro!$N:$N,Detalhe_Registro!$D:$D,A2166,Detalhe_Registro!$E:$E,B2166,Detalhe_Registro!$M:$M,"SIM"),0)</f>
        <v/>
      </c>
      <c r="G2166" s="2">
        <f>IFERROR(AVERAGEIFS(Detalhe_Registro!$N:$N,Detalhe_Registro!$D:$D,A2166,Detalhe_Registro!$E:$E,B2166,Detalhe_Registro!$M:$M,"SIM"),0)</f>
        <v/>
      </c>
      <c r="H2166" s="2">
        <f>SUMIFS(Detalhe_Registro!$F:$F,Detalhe_Registro!$D:$D,A2166,Detalhe_Registro!$E:$E,B2166,Detalhe_Registro!$M:$M,"SIM")</f>
        <v/>
      </c>
      <c r="I2166" s="2">
        <f>SUMIFS(Detalhe_Registro!$G:$G,Detalhe_Registro!$D:$D,A2166,Detalhe_Registro!$E:$E,B2166,Detalhe_Registro!$M:$M,"SIM")</f>
        <v/>
      </c>
      <c r="J2166" s="2">
        <f>IF(F2166&lt;Premissas!$B$8,"&lt; 1,00",IF(F2166&lt;Premissas!$B$9,"1,00 – 1,19",IF(F2166&lt;Premissas!$B$10,"1,20 – 1,39",IF(F2166&lt;Premissas!$B$11,"1,40 – 1,59",IF(F2166&lt;Premissas!$B$12,"1,60 – 1,99","≥ 2,00")))))</f>
        <v/>
      </c>
      <c r="K2166" s="5">
        <f>IF(F2166&lt;Premissas!$B$8,Premissas!$B$13,IF(F2166&lt;Premissas!$B$9,Premissas!$B$14,IF(F2166&lt;Premissas!$B$10,Premissas!$B$15,IF(F2166&lt;Premissas!$B$11,Premissas!$B$16,IF(F2166&lt;Premissas!$B$12,Premissas!$B$17,Premissas!$B$18)))))</f>
        <v/>
      </c>
      <c r="L2166" s="5">
        <f>K2166/Premissas!$B$4</f>
        <v/>
      </c>
      <c r="M2166" s="2">
        <f>IF(K2166=Premissas!$B$18,"SIM","NÃO")</f>
        <v/>
      </c>
    </row>
    <row r="2167">
      <c r="A2167" s="2" t="inlineStr">
        <is>
          <t>6029825</t>
        </is>
      </c>
      <c r="B2167" s="2" t="inlineStr">
        <is>
          <t>Carla Paola Guzman Palacios</t>
        </is>
      </c>
      <c r="C2167" s="2" t="n">
        <v>7801</v>
      </c>
      <c r="D2167" s="2">
        <f>IFERROR(TEXTJOIN(" | ",TRUE,UNIQUE(FILTER(Detalhe_Registro!$C:$C,(Detalhe_Registro!$D:$D=A2167)*(Detalhe_Registro!$E:$E=B2167)*(Detalhe_Registro!$M:$M="SIM")))),"")</f>
        <v/>
      </c>
      <c r="E2167" s="2">
        <f>COUNTIFS(Detalhe_Registro!$D:$D,A2167,Detalhe_Registro!$E:$E,B2167,Detalhe_Registro!$M:$M,"SIM")</f>
        <v/>
      </c>
      <c r="F2167" s="2">
        <f>IFERROR(MAXIFS(Detalhe_Registro!$N:$N,Detalhe_Registro!$D:$D,A2167,Detalhe_Registro!$E:$E,B2167,Detalhe_Registro!$M:$M,"SIM"),0)</f>
        <v/>
      </c>
      <c r="G2167" s="2">
        <f>IFERROR(AVERAGEIFS(Detalhe_Registro!$N:$N,Detalhe_Registro!$D:$D,A2167,Detalhe_Registro!$E:$E,B2167,Detalhe_Registro!$M:$M,"SIM"),0)</f>
        <v/>
      </c>
      <c r="H2167" s="2">
        <f>SUMIFS(Detalhe_Registro!$F:$F,Detalhe_Registro!$D:$D,A2167,Detalhe_Registro!$E:$E,B2167,Detalhe_Registro!$M:$M,"SIM")</f>
        <v/>
      </c>
      <c r="I2167" s="2">
        <f>SUMIFS(Detalhe_Registro!$G:$G,Detalhe_Registro!$D:$D,A2167,Detalhe_Registro!$E:$E,B2167,Detalhe_Registro!$M:$M,"SIM")</f>
        <v/>
      </c>
      <c r="J2167" s="2">
        <f>IF(F2167&lt;Premissas!$B$8,"&lt; 1,00",IF(F2167&lt;Premissas!$B$9,"1,00 – 1,19",IF(F2167&lt;Premissas!$B$10,"1,20 – 1,39",IF(F2167&lt;Premissas!$B$11,"1,40 – 1,59",IF(F2167&lt;Premissas!$B$12,"1,60 – 1,99","≥ 2,00")))))</f>
        <v/>
      </c>
      <c r="K2167" s="5">
        <f>IF(F2167&lt;Premissas!$B$8,Premissas!$B$13,IF(F2167&lt;Premissas!$B$9,Premissas!$B$14,IF(F2167&lt;Premissas!$B$10,Premissas!$B$15,IF(F2167&lt;Premissas!$B$11,Premissas!$B$16,IF(F2167&lt;Premissas!$B$12,Premissas!$B$17,Premissas!$B$18)))))</f>
        <v/>
      </c>
      <c r="L2167" s="5">
        <f>K2167/Premissas!$B$4</f>
        <v/>
      </c>
      <c r="M2167" s="2">
        <f>IF(K2167=Premissas!$B$18,"SIM","NÃO")</f>
        <v/>
      </c>
    </row>
    <row r="2168">
      <c r="A2168" s="2" t="n">
        <v>613274</v>
      </c>
      <c r="B2168" s="2" t="inlineStr">
        <is>
          <t>Carlos Eduardo Da Piedade Silva</t>
        </is>
      </c>
      <c r="C2168" s="2" t="n">
        <v>7801</v>
      </c>
      <c r="D2168" s="2">
        <f>IFERROR(TEXTJOIN(" | ",TRUE,UNIQUE(FILTER(Detalhe_Registro!$C:$C,(Detalhe_Registro!$D:$D=A2168)*(Detalhe_Registro!$E:$E=B2168)*(Detalhe_Registro!$M:$M="SIM")))),"")</f>
        <v/>
      </c>
      <c r="E2168" s="2">
        <f>COUNTIFS(Detalhe_Registro!$D:$D,A2168,Detalhe_Registro!$E:$E,B2168,Detalhe_Registro!$M:$M,"SIM")</f>
        <v/>
      </c>
      <c r="F2168" s="2">
        <f>IFERROR(MAXIFS(Detalhe_Registro!$N:$N,Detalhe_Registro!$D:$D,A2168,Detalhe_Registro!$E:$E,B2168,Detalhe_Registro!$M:$M,"SIM"),0)</f>
        <v/>
      </c>
      <c r="G2168" s="2">
        <f>IFERROR(AVERAGEIFS(Detalhe_Registro!$N:$N,Detalhe_Registro!$D:$D,A2168,Detalhe_Registro!$E:$E,B2168,Detalhe_Registro!$M:$M,"SIM"),0)</f>
        <v/>
      </c>
      <c r="H2168" s="2">
        <f>SUMIFS(Detalhe_Registro!$F:$F,Detalhe_Registro!$D:$D,A2168,Detalhe_Registro!$E:$E,B2168,Detalhe_Registro!$M:$M,"SIM")</f>
        <v/>
      </c>
      <c r="I2168" s="2">
        <f>SUMIFS(Detalhe_Registro!$G:$G,Detalhe_Registro!$D:$D,A2168,Detalhe_Registro!$E:$E,B2168,Detalhe_Registro!$M:$M,"SIM")</f>
        <v/>
      </c>
      <c r="J2168" s="2">
        <f>IF(F2168&lt;Premissas!$B$8,"&lt; 1,00",IF(F2168&lt;Premissas!$B$9,"1,00 – 1,19",IF(F2168&lt;Premissas!$B$10,"1,20 – 1,39",IF(F2168&lt;Premissas!$B$11,"1,40 – 1,59",IF(F2168&lt;Premissas!$B$12,"1,60 – 1,99","≥ 2,00")))))</f>
        <v/>
      </c>
      <c r="K2168" s="5">
        <f>IF(F2168&lt;Premissas!$B$8,Premissas!$B$13,IF(F2168&lt;Premissas!$B$9,Premissas!$B$14,IF(F2168&lt;Premissas!$B$10,Premissas!$B$15,IF(F2168&lt;Premissas!$B$11,Premissas!$B$16,IF(F2168&lt;Premissas!$B$12,Premissas!$B$17,Premissas!$B$18)))))</f>
        <v/>
      </c>
      <c r="L2168" s="5">
        <f>K2168/Premissas!$B$4</f>
        <v/>
      </c>
      <c r="M2168" s="2">
        <f>IF(K2168=Premissas!$B$18,"SIM","NÃO")</f>
        <v/>
      </c>
    </row>
    <row r="2169">
      <c r="A2169" s="2" t="inlineStr">
        <is>
          <t>613274</t>
        </is>
      </c>
      <c r="B2169" s="2" t="inlineStr">
        <is>
          <t>Carlos Eduardo Da Piedade Silva</t>
        </is>
      </c>
      <c r="C2169" s="2" t="n">
        <v>7801</v>
      </c>
      <c r="D2169" s="2">
        <f>IFERROR(TEXTJOIN(" | ",TRUE,UNIQUE(FILTER(Detalhe_Registro!$C:$C,(Detalhe_Registro!$D:$D=A2169)*(Detalhe_Registro!$E:$E=B2169)*(Detalhe_Registro!$M:$M="SIM")))),"")</f>
        <v/>
      </c>
      <c r="E2169" s="2">
        <f>COUNTIFS(Detalhe_Registro!$D:$D,A2169,Detalhe_Registro!$E:$E,B2169,Detalhe_Registro!$M:$M,"SIM")</f>
        <v/>
      </c>
      <c r="F2169" s="2">
        <f>IFERROR(MAXIFS(Detalhe_Registro!$N:$N,Detalhe_Registro!$D:$D,A2169,Detalhe_Registro!$E:$E,B2169,Detalhe_Registro!$M:$M,"SIM"),0)</f>
        <v/>
      </c>
      <c r="G2169" s="2">
        <f>IFERROR(AVERAGEIFS(Detalhe_Registro!$N:$N,Detalhe_Registro!$D:$D,A2169,Detalhe_Registro!$E:$E,B2169,Detalhe_Registro!$M:$M,"SIM"),0)</f>
        <v/>
      </c>
      <c r="H2169" s="2">
        <f>SUMIFS(Detalhe_Registro!$F:$F,Detalhe_Registro!$D:$D,A2169,Detalhe_Registro!$E:$E,B2169,Detalhe_Registro!$M:$M,"SIM")</f>
        <v/>
      </c>
      <c r="I2169" s="2">
        <f>SUMIFS(Detalhe_Registro!$G:$G,Detalhe_Registro!$D:$D,A2169,Detalhe_Registro!$E:$E,B2169,Detalhe_Registro!$M:$M,"SIM")</f>
        <v/>
      </c>
      <c r="J2169" s="2">
        <f>IF(F2169&lt;Premissas!$B$8,"&lt; 1,00",IF(F2169&lt;Premissas!$B$9,"1,00 – 1,19",IF(F2169&lt;Premissas!$B$10,"1,20 – 1,39",IF(F2169&lt;Premissas!$B$11,"1,40 – 1,59",IF(F2169&lt;Premissas!$B$12,"1,60 – 1,99","≥ 2,00")))))</f>
        <v/>
      </c>
      <c r="K2169" s="5">
        <f>IF(F2169&lt;Premissas!$B$8,Premissas!$B$13,IF(F2169&lt;Premissas!$B$9,Premissas!$B$14,IF(F2169&lt;Premissas!$B$10,Premissas!$B$15,IF(F2169&lt;Premissas!$B$11,Premissas!$B$16,IF(F2169&lt;Premissas!$B$12,Premissas!$B$17,Premissas!$B$18)))))</f>
        <v/>
      </c>
      <c r="L2169" s="5">
        <f>K2169/Premissas!$B$4</f>
        <v/>
      </c>
      <c r="M2169" s="2">
        <f>IF(K2169=Premissas!$B$18,"SIM","NÃO")</f>
        <v/>
      </c>
    </row>
    <row r="2170">
      <c r="A2170" s="2" t="n">
        <v>5530407</v>
      </c>
      <c r="B2170" s="2" t="inlineStr">
        <is>
          <t>Carlos Eduardo Ribeiro Goulart De Andrade</t>
        </is>
      </c>
      <c r="C2170" s="2" t="n">
        <v>7801</v>
      </c>
      <c r="D2170" s="2">
        <f>IFERROR(TEXTJOIN(" | ",TRUE,UNIQUE(FILTER(Detalhe_Registro!$C:$C,(Detalhe_Registro!$D:$D=A2170)*(Detalhe_Registro!$E:$E=B2170)*(Detalhe_Registro!$M:$M="SIM")))),"")</f>
        <v/>
      </c>
      <c r="E2170" s="2">
        <f>COUNTIFS(Detalhe_Registro!$D:$D,A2170,Detalhe_Registro!$E:$E,B2170,Detalhe_Registro!$M:$M,"SIM")</f>
        <v/>
      </c>
      <c r="F2170" s="2">
        <f>IFERROR(MAXIFS(Detalhe_Registro!$N:$N,Detalhe_Registro!$D:$D,A2170,Detalhe_Registro!$E:$E,B2170,Detalhe_Registro!$M:$M,"SIM"),0)</f>
        <v/>
      </c>
      <c r="G2170" s="2">
        <f>IFERROR(AVERAGEIFS(Detalhe_Registro!$N:$N,Detalhe_Registro!$D:$D,A2170,Detalhe_Registro!$E:$E,B2170,Detalhe_Registro!$M:$M,"SIM"),0)</f>
        <v/>
      </c>
      <c r="H2170" s="2">
        <f>SUMIFS(Detalhe_Registro!$F:$F,Detalhe_Registro!$D:$D,A2170,Detalhe_Registro!$E:$E,B2170,Detalhe_Registro!$M:$M,"SIM")</f>
        <v/>
      </c>
      <c r="I2170" s="2">
        <f>SUMIFS(Detalhe_Registro!$G:$G,Detalhe_Registro!$D:$D,A2170,Detalhe_Registro!$E:$E,B2170,Detalhe_Registro!$M:$M,"SIM")</f>
        <v/>
      </c>
      <c r="J2170" s="2">
        <f>IF(F2170&lt;Premissas!$B$8,"&lt; 1,00",IF(F2170&lt;Premissas!$B$9,"1,00 – 1,19",IF(F2170&lt;Premissas!$B$10,"1,20 – 1,39",IF(F2170&lt;Premissas!$B$11,"1,40 – 1,59",IF(F2170&lt;Premissas!$B$12,"1,60 – 1,99","≥ 2,00")))))</f>
        <v/>
      </c>
      <c r="K2170" s="5">
        <f>IF(F2170&lt;Premissas!$B$8,Premissas!$B$13,IF(F2170&lt;Premissas!$B$9,Premissas!$B$14,IF(F2170&lt;Premissas!$B$10,Premissas!$B$15,IF(F2170&lt;Premissas!$B$11,Premissas!$B$16,IF(F2170&lt;Premissas!$B$12,Premissas!$B$17,Premissas!$B$18)))))</f>
        <v/>
      </c>
      <c r="L2170" s="5">
        <f>K2170/Premissas!$B$4</f>
        <v/>
      </c>
      <c r="M2170" s="2">
        <f>IF(K2170=Premissas!$B$18,"SIM","NÃO")</f>
        <v/>
      </c>
    </row>
    <row r="2171">
      <c r="A2171" s="2" t="inlineStr">
        <is>
          <t>5530407</t>
        </is>
      </c>
      <c r="B2171" s="2" t="inlineStr">
        <is>
          <t>Carlos Eduardo Ribeiro Goulart De Andrade</t>
        </is>
      </c>
      <c r="C2171" s="2" t="n">
        <v>7801</v>
      </c>
      <c r="D2171" s="2">
        <f>IFERROR(TEXTJOIN(" | ",TRUE,UNIQUE(FILTER(Detalhe_Registro!$C:$C,(Detalhe_Registro!$D:$D=A2171)*(Detalhe_Registro!$E:$E=B2171)*(Detalhe_Registro!$M:$M="SIM")))),"")</f>
        <v/>
      </c>
      <c r="E2171" s="2">
        <f>COUNTIFS(Detalhe_Registro!$D:$D,A2171,Detalhe_Registro!$E:$E,B2171,Detalhe_Registro!$M:$M,"SIM")</f>
        <v/>
      </c>
      <c r="F2171" s="2">
        <f>IFERROR(MAXIFS(Detalhe_Registro!$N:$N,Detalhe_Registro!$D:$D,A2171,Detalhe_Registro!$E:$E,B2171,Detalhe_Registro!$M:$M,"SIM"),0)</f>
        <v/>
      </c>
      <c r="G2171" s="2">
        <f>IFERROR(AVERAGEIFS(Detalhe_Registro!$N:$N,Detalhe_Registro!$D:$D,A2171,Detalhe_Registro!$E:$E,B2171,Detalhe_Registro!$M:$M,"SIM"),0)</f>
        <v/>
      </c>
      <c r="H2171" s="2">
        <f>SUMIFS(Detalhe_Registro!$F:$F,Detalhe_Registro!$D:$D,A2171,Detalhe_Registro!$E:$E,B2171,Detalhe_Registro!$M:$M,"SIM")</f>
        <v/>
      </c>
      <c r="I2171" s="2">
        <f>SUMIFS(Detalhe_Registro!$G:$G,Detalhe_Registro!$D:$D,A2171,Detalhe_Registro!$E:$E,B2171,Detalhe_Registro!$M:$M,"SIM")</f>
        <v/>
      </c>
      <c r="J2171" s="2">
        <f>IF(F2171&lt;Premissas!$B$8,"&lt; 1,00",IF(F2171&lt;Premissas!$B$9,"1,00 – 1,19",IF(F2171&lt;Premissas!$B$10,"1,20 – 1,39",IF(F2171&lt;Premissas!$B$11,"1,40 – 1,59",IF(F2171&lt;Premissas!$B$12,"1,60 – 1,99","≥ 2,00")))))</f>
        <v/>
      </c>
      <c r="K2171" s="5">
        <f>IF(F2171&lt;Premissas!$B$8,Premissas!$B$13,IF(F2171&lt;Premissas!$B$9,Premissas!$B$14,IF(F2171&lt;Premissas!$B$10,Premissas!$B$15,IF(F2171&lt;Premissas!$B$11,Premissas!$B$16,IF(F2171&lt;Premissas!$B$12,Premissas!$B$17,Premissas!$B$18)))))</f>
        <v/>
      </c>
      <c r="L2171" s="5">
        <f>K2171/Premissas!$B$4</f>
        <v/>
      </c>
      <c r="M2171" s="2">
        <f>IF(K2171=Premissas!$B$18,"SIM","NÃO")</f>
        <v/>
      </c>
    </row>
    <row r="2172">
      <c r="A2172" s="2" t="n">
        <v>5964407</v>
      </c>
      <c r="B2172" s="2" t="inlineStr">
        <is>
          <t>Carlos Henrique Bernardes Da Silva</t>
        </is>
      </c>
      <c r="C2172" s="2" t="n">
        <v>7801</v>
      </c>
      <c r="D2172" s="2">
        <f>IFERROR(TEXTJOIN(" | ",TRUE,UNIQUE(FILTER(Detalhe_Registro!$C:$C,(Detalhe_Registro!$D:$D=A2172)*(Detalhe_Registro!$E:$E=B2172)*(Detalhe_Registro!$M:$M="SIM")))),"")</f>
        <v/>
      </c>
      <c r="E2172" s="2">
        <f>COUNTIFS(Detalhe_Registro!$D:$D,A2172,Detalhe_Registro!$E:$E,B2172,Detalhe_Registro!$M:$M,"SIM")</f>
        <v/>
      </c>
      <c r="F2172" s="2">
        <f>IFERROR(MAXIFS(Detalhe_Registro!$N:$N,Detalhe_Registro!$D:$D,A2172,Detalhe_Registro!$E:$E,B2172,Detalhe_Registro!$M:$M,"SIM"),0)</f>
        <v/>
      </c>
      <c r="G2172" s="2">
        <f>IFERROR(AVERAGEIFS(Detalhe_Registro!$N:$N,Detalhe_Registro!$D:$D,A2172,Detalhe_Registro!$E:$E,B2172,Detalhe_Registro!$M:$M,"SIM"),0)</f>
        <v/>
      </c>
      <c r="H2172" s="2">
        <f>SUMIFS(Detalhe_Registro!$F:$F,Detalhe_Registro!$D:$D,A2172,Detalhe_Registro!$E:$E,B2172,Detalhe_Registro!$M:$M,"SIM")</f>
        <v/>
      </c>
      <c r="I2172" s="2">
        <f>SUMIFS(Detalhe_Registro!$G:$G,Detalhe_Registro!$D:$D,A2172,Detalhe_Registro!$E:$E,B2172,Detalhe_Registro!$M:$M,"SIM")</f>
        <v/>
      </c>
      <c r="J2172" s="2">
        <f>IF(F2172&lt;Premissas!$B$8,"&lt; 1,00",IF(F2172&lt;Premissas!$B$9,"1,00 – 1,19",IF(F2172&lt;Premissas!$B$10,"1,20 – 1,39",IF(F2172&lt;Premissas!$B$11,"1,40 – 1,59",IF(F2172&lt;Premissas!$B$12,"1,60 – 1,99","≥ 2,00")))))</f>
        <v/>
      </c>
      <c r="K2172" s="5">
        <f>IF(F2172&lt;Premissas!$B$8,Premissas!$B$13,IF(F2172&lt;Premissas!$B$9,Premissas!$B$14,IF(F2172&lt;Premissas!$B$10,Premissas!$B$15,IF(F2172&lt;Premissas!$B$11,Premissas!$B$16,IF(F2172&lt;Premissas!$B$12,Premissas!$B$17,Premissas!$B$18)))))</f>
        <v/>
      </c>
      <c r="L2172" s="5">
        <f>K2172/Premissas!$B$4</f>
        <v/>
      </c>
      <c r="M2172" s="2">
        <f>IF(K2172=Premissas!$B$18,"SIM","NÃO")</f>
        <v/>
      </c>
    </row>
    <row r="2173">
      <c r="A2173" s="2" t="inlineStr">
        <is>
          <t>4864824</t>
        </is>
      </c>
      <c r="B2173" s="2" t="inlineStr">
        <is>
          <t>Carlos Vinicius Carmo</t>
        </is>
      </c>
      <c r="C2173" s="2" t="n">
        <v>7801</v>
      </c>
      <c r="D2173" s="2">
        <f>IFERROR(TEXTJOIN(" | ",TRUE,UNIQUE(FILTER(Detalhe_Registro!$C:$C,(Detalhe_Registro!$D:$D=A2173)*(Detalhe_Registro!$E:$E=B2173)*(Detalhe_Registro!$M:$M="SIM")))),"")</f>
        <v/>
      </c>
      <c r="E2173" s="2">
        <f>COUNTIFS(Detalhe_Registro!$D:$D,A2173,Detalhe_Registro!$E:$E,B2173,Detalhe_Registro!$M:$M,"SIM")</f>
        <v/>
      </c>
      <c r="F2173" s="2">
        <f>IFERROR(MAXIFS(Detalhe_Registro!$N:$N,Detalhe_Registro!$D:$D,A2173,Detalhe_Registro!$E:$E,B2173,Detalhe_Registro!$M:$M,"SIM"),0)</f>
        <v/>
      </c>
      <c r="G2173" s="2">
        <f>IFERROR(AVERAGEIFS(Detalhe_Registro!$N:$N,Detalhe_Registro!$D:$D,A2173,Detalhe_Registro!$E:$E,B2173,Detalhe_Registro!$M:$M,"SIM"),0)</f>
        <v/>
      </c>
      <c r="H2173" s="2">
        <f>SUMIFS(Detalhe_Registro!$F:$F,Detalhe_Registro!$D:$D,A2173,Detalhe_Registro!$E:$E,B2173,Detalhe_Registro!$M:$M,"SIM")</f>
        <v/>
      </c>
      <c r="I2173" s="2">
        <f>SUMIFS(Detalhe_Registro!$G:$G,Detalhe_Registro!$D:$D,A2173,Detalhe_Registro!$E:$E,B2173,Detalhe_Registro!$M:$M,"SIM")</f>
        <v/>
      </c>
      <c r="J2173" s="2">
        <f>IF(F2173&lt;Premissas!$B$8,"&lt; 1,00",IF(F2173&lt;Premissas!$B$9,"1,00 – 1,19",IF(F2173&lt;Premissas!$B$10,"1,20 – 1,39",IF(F2173&lt;Premissas!$B$11,"1,40 – 1,59",IF(F2173&lt;Premissas!$B$12,"1,60 – 1,99","≥ 2,00")))))</f>
        <v/>
      </c>
      <c r="K2173" s="5">
        <f>IF(F2173&lt;Premissas!$B$8,Premissas!$B$13,IF(F2173&lt;Premissas!$B$9,Premissas!$B$14,IF(F2173&lt;Premissas!$B$10,Premissas!$B$15,IF(F2173&lt;Premissas!$B$11,Premissas!$B$16,IF(F2173&lt;Premissas!$B$12,Premissas!$B$17,Premissas!$B$18)))))</f>
        <v/>
      </c>
      <c r="L2173" s="5">
        <f>K2173/Premissas!$B$4</f>
        <v/>
      </c>
      <c r="M2173" s="2">
        <f>IF(K2173=Premissas!$B$18,"SIM","NÃO")</f>
        <v/>
      </c>
    </row>
    <row r="2174">
      <c r="A2174" s="2" t="n">
        <v>6007260</v>
      </c>
      <c r="B2174" s="2" t="inlineStr">
        <is>
          <t>Caua Pereira Nogueira</t>
        </is>
      </c>
      <c r="C2174" s="2" t="n">
        <v>7801</v>
      </c>
      <c r="D2174" s="2">
        <f>IFERROR(TEXTJOIN(" | ",TRUE,UNIQUE(FILTER(Detalhe_Registro!$C:$C,(Detalhe_Registro!$D:$D=A2174)*(Detalhe_Registro!$E:$E=B2174)*(Detalhe_Registro!$M:$M="SIM")))),"")</f>
        <v/>
      </c>
      <c r="E2174" s="2">
        <f>COUNTIFS(Detalhe_Registro!$D:$D,A2174,Detalhe_Registro!$E:$E,B2174,Detalhe_Registro!$M:$M,"SIM")</f>
        <v/>
      </c>
      <c r="F2174" s="2">
        <f>IFERROR(MAXIFS(Detalhe_Registro!$N:$N,Detalhe_Registro!$D:$D,A2174,Detalhe_Registro!$E:$E,B2174,Detalhe_Registro!$M:$M,"SIM"),0)</f>
        <v/>
      </c>
      <c r="G2174" s="2">
        <f>IFERROR(AVERAGEIFS(Detalhe_Registro!$N:$N,Detalhe_Registro!$D:$D,A2174,Detalhe_Registro!$E:$E,B2174,Detalhe_Registro!$M:$M,"SIM"),0)</f>
        <v/>
      </c>
      <c r="H2174" s="2">
        <f>SUMIFS(Detalhe_Registro!$F:$F,Detalhe_Registro!$D:$D,A2174,Detalhe_Registro!$E:$E,B2174,Detalhe_Registro!$M:$M,"SIM")</f>
        <v/>
      </c>
      <c r="I2174" s="2">
        <f>SUMIFS(Detalhe_Registro!$G:$G,Detalhe_Registro!$D:$D,A2174,Detalhe_Registro!$E:$E,B2174,Detalhe_Registro!$M:$M,"SIM")</f>
        <v/>
      </c>
      <c r="J2174" s="2">
        <f>IF(F2174&lt;Premissas!$B$8,"&lt; 1,00",IF(F2174&lt;Premissas!$B$9,"1,00 – 1,19",IF(F2174&lt;Premissas!$B$10,"1,20 – 1,39",IF(F2174&lt;Premissas!$B$11,"1,40 – 1,59",IF(F2174&lt;Premissas!$B$12,"1,60 – 1,99","≥ 2,00")))))</f>
        <v/>
      </c>
      <c r="K2174" s="5">
        <f>IF(F2174&lt;Premissas!$B$8,Premissas!$B$13,IF(F2174&lt;Premissas!$B$9,Premissas!$B$14,IF(F2174&lt;Premissas!$B$10,Premissas!$B$15,IF(F2174&lt;Premissas!$B$11,Premissas!$B$16,IF(F2174&lt;Premissas!$B$12,Premissas!$B$17,Premissas!$B$18)))))</f>
        <v/>
      </c>
      <c r="L2174" s="5">
        <f>K2174/Premissas!$B$4</f>
        <v/>
      </c>
      <c r="M2174" s="2">
        <f>IF(K2174=Premissas!$B$18,"SIM","NÃO")</f>
        <v/>
      </c>
    </row>
    <row r="2175">
      <c r="A2175" s="2" t="inlineStr">
        <is>
          <t>6007260</t>
        </is>
      </c>
      <c r="B2175" s="2" t="inlineStr">
        <is>
          <t>Caua Pereira Nogueira</t>
        </is>
      </c>
      <c r="C2175" s="2" t="n">
        <v>7801</v>
      </c>
      <c r="D2175" s="2">
        <f>IFERROR(TEXTJOIN(" | ",TRUE,UNIQUE(FILTER(Detalhe_Registro!$C:$C,(Detalhe_Registro!$D:$D=A2175)*(Detalhe_Registro!$E:$E=B2175)*(Detalhe_Registro!$M:$M="SIM")))),"")</f>
        <v/>
      </c>
      <c r="E2175" s="2">
        <f>COUNTIFS(Detalhe_Registro!$D:$D,A2175,Detalhe_Registro!$E:$E,B2175,Detalhe_Registro!$M:$M,"SIM")</f>
        <v/>
      </c>
      <c r="F2175" s="2">
        <f>IFERROR(MAXIFS(Detalhe_Registro!$N:$N,Detalhe_Registro!$D:$D,A2175,Detalhe_Registro!$E:$E,B2175,Detalhe_Registro!$M:$M,"SIM"),0)</f>
        <v/>
      </c>
      <c r="G2175" s="2">
        <f>IFERROR(AVERAGEIFS(Detalhe_Registro!$N:$N,Detalhe_Registro!$D:$D,A2175,Detalhe_Registro!$E:$E,B2175,Detalhe_Registro!$M:$M,"SIM"),0)</f>
        <v/>
      </c>
      <c r="H2175" s="2">
        <f>SUMIFS(Detalhe_Registro!$F:$F,Detalhe_Registro!$D:$D,A2175,Detalhe_Registro!$E:$E,B2175,Detalhe_Registro!$M:$M,"SIM")</f>
        <v/>
      </c>
      <c r="I2175" s="2">
        <f>SUMIFS(Detalhe_Registro!$G:$G,Detalhe_Registro!$D:$D,A2175,Detalhe_Registro!$E:$E,B2175,Detalhe_Registro!$M:$M,"SIM")</f>
        <v/>
      </c>
      <c r="J2175" s="2">
        <f>IF(F2175&lt;Premissas!$B$8,"&lt; 1,00",IF(F2175&lt;Premissas!$B$9,"1,00 – 1,19",IF(F2175&lt;Premissas!$B$10,"1,20 – 1,39",IF(F2175&lt;Premissas!$B$11,"1,40 – 1,59",IF(F2175&lt;Premissas!$B$12,"1,60 – 1,99","≥ 2,00")))))</f>
        <v/>
      </c>
      <c r="K2175" s="5">
        <f>IF(F2175&lt;Premissas!$B$8,Premissas!$B$13,IF(F2175&lt;Premissas!$B$9,Premissas!$B$14,IF(F2175&lt;Premissas!$B$10,Premissas!$B$15,IF(F2175&lt;Premissas!$B$11,Premissas!$B$16,IF(F2175&lt;Premissas!$B$12,Premissas!$B$17,Premissas!$B$18)))))</f>
        <v/>
      </c>
      <c r="L2175" s="5">
        <f>K2175/Premissas!$B$4</f>
        <v/>
      </c>
      <c r="M2175" s="2">
        <f>IF(K2175=Premissas!$B$18,"SIM","NÃO")</f>
        <v/>
      </c>
    </row>
    <row r="2176">
      <c r="A2176" s="2" t="n">
        <v>5437466</v>
      </c>
      <c r="B2176" s="2" t="inlineStr">
        <is>
          <t>Caua Ribeiro Da Silva</t>
        </is>
      </c>
      <c r="C2176" s="2" t="n">
        <v>7801</v>
      </c>
      <c r="D2176" s="2">
        <f>IFERROR(TEXTJOIN(" | ",TRUE,UNIQUE(FILTER(Detalhe_Registro!$C:$C,(Detalhe_Registro!$D:$D=A2176)*(Detalhe_Registro!$E:$E=B2176)*(Detalhe_Registro!$M:$M="SIM")))),"")</f>
        <v/>
      </c>
      <c r="E2176" s="2">
        <f>COUNTIFS(Detalhe_Registro!$D:$D,A2176,Detalhe_Registro!$E:$E,B2176,Detalhe_Registro!$M:$M,"SIM")</f>
        <v/>
      </c>
      <c r="F2176" s="2">
        <f>IFERROR(MAXIFS(Detalhe_Registro!$N:$N,Detalhe_Registro!$D:$D,A2176,Detalhe_Registro!$E:$E,B2176,Detalhe_Registro!$M:$M,"SIM"),0)</f>
        <v/>
      </c>
      <c r="G2176" s="2">
        <f>IFERROR(AVERAGEIFS(Detalhe_Registro!$N:$N,Detalhe_Registro!$D:$D,A2176,Detalhe_Registro!$E:$E,B2176,Detalhe_Registro!$M:$M,"SIM"),0)</f>
        <v/>
      </c>
      <c r="H2176" s="2">
        <f>SUMIFS(Detalhe_Registro!$F:$F,Detalhe_Registro!$D:$D,A2176,Detalhe_Registro!$E:$E,B2176,Detalhe_Registro!$M:$M,"SIM")</f>
        <v/>
      </c>
      <c r="I2176" s="2">
        <f>SUMIFS(Detalhe_Registro!$G:$G,Detalhe_Registro!$D:$D,A2176,Detalhe_Registro!$E:$E,B2176,Detalhe_Registro!$M:$M,"SIM")</f>
        <v/>
      </c>
      <c r="J2176" s="2">
        <f>IF(F2176&lt;Premissas!$B$8,"&lt; 1,00",IF(F2176&lt;Premissas!$B$9,"1,00 – 1,19",IF(F2176&lt;Premissas!$B$10,"1,20 – 1,39",IF(F2176&lt;Premissas!$B$11,"1,40 – 1,59",IF(F2176&lt;Premissas!$B$12,"1,60 – 1,99","≥ 2,00")))))</f>
        <v/>
      </c>
      <c r="K2176" s="5">
        <f>IF(F2176&lt;Premissas!$B$8,Premissas!$B$13,IF(F2176&lt;Premissas!$B$9,Premissas!$B$14,IF(F2176&lt;Premissas!$B$10,Premissas!$B$15,IF(F2176&lt;Premissas!$B$11,Premissas!$B$16,IF(F2176&lt;Premissas!$B$12,Premissas!$B$17,Premissas!$B$18)))))</f>
        <v/>
      </c>
      <c r="L2176" s="5">
        <f>K2176/Premissas!$B$4</f>
        <v/>
      </c>
      <c r="M2176" s="2">
        <f>IF(K2176=Premissas!$B$18,"SIM","NÃO")</f>
        <v/>
      </c>
    </row>
    <row r="2177">
      <c r="A2177" s="2" t="inlineStr">
        <is>
          <t>5437466</t>
        </is>
      </c>
      <c r="B2177" s="2" t="inlineStr">
        <is>
          <t>Caua Ribeiro Da Silva</t>
        </is>
      </c>
      <c r="C2177" s="2" t="n">
        <v>7801</v>
      </c>
      <c r="D2177" s="2">
        <f>IFERROR(TEXTJOIN(" | ",TRUE,UNIQUE(FILTER(Detalhe_Registro!$C:$C,(Detalhe_Registro!$D:$D=A2177)*(Detalhe_Registro!$E:$E=B2177)*(Detalhe_Registro!$M:$M="SIM")))),"")</f>
        <v/>
      </c>
      <c r="E2177" s="2">
        <f>COUNTIFS(Detalhe_Registro!$D:$D,A2177,Detalhe_Registro!$E:$E,B2177,Detalhe_Registro!$M:$M,"SIM")</f>
        <v/>
      </c>
      <c r="F2177" s="2">
        <f>IFERROR(MAXIFS(Detalhe_Registro!$N:$N,Detalhe_Registro!$D:$D,A2177,Detalhe_Registro!$E:$E,B2177,Detalhe_Registro!$M:$M,"SIM"),0)</f>
        <v/>
      </c>
      <c r="G2177" s="2">
        <f>IFERROR(AVERAGEIFS(Detalhe_Registro!$N:$N,Detalhe_Registro!$D:$D,A2177,Detalhe_Registro!$E:$E,B2177,Detalhe_Registro!$M:$M,"SIM"),0)</f>
        <v/>
      </c>
      <c r="H2177" s="2">
        <f>SUMIFS(Detalhe_Registro!$F:$F,Detalhe_Registro!$D:$D,A2177,Detalhe_Registro!$E:$E,B2177,Detalhe_Registro!$M:$M,"SIM")</f>
        <v/>
      </c>
      <c r="I2177" s="2">
        <f>SUMIFS(Detalhe_Registro!$G:$G,Detalhe_Registro!$D:$D,A2177,Detalhe_Registro!$E:$E,B2177,Detalhe_Registro!$M:$M,"SIM")</f>
        <v/>
      </c>
      <c r="J2177" s="2">
        <f>IF(F2177&lt;Premissas!$B$8,"&lt; 1,00",IF(F2177&lt;Premissas!$B$9,"1,00 – 1,19",IF(F2177&lt;Premissas!$B$10,"1,20 – 1,39",IF(F2177&lt;Premissas!$B$11,"1,40 – 1,59",IF(F2177&lt;Premissas!$B$12,"1,60 – 1,99","≥ 2,00")))))</f>
        <v/>
      </c>
      <c r="K2177" s="5">
        <f>IF(F2177&lt;Premissas!$B$8,Premissas!$B$13,IF(F2177&lt;Premissas!$B$9,Premissas!$B$14,IF(F2177&lt;Premissas!$B$10,Premissas!$B$15,IF(F2177&lt;Premissas!$B$11,Premissas!$B$16,IF(F2177&lt;Premissas!$B$12,Premissas!$B$17,Premissas!$B$18)))))</f>
        <v/>
      </c>
      <c r="L2177" s="5">
        <f>K2177/Premissas!$B$4</f>
        <v/>
      </c>
      <c r="M2177" s="2">
        <f>IF(K2177=Premissas!$B$18,"SIM","NÃO")</f>
        <v/>
      </c>
    </row>
    <row r="2178">
      <c r="A2178" s="2" t="n">
        <v>5983851</v>
      </c>
      <c r="B2178" s="2" t="inlineStr">
        <is>
          <t>Charlie Gabriel Jaracevskis Rozendo De Souza</t>
        </is>
      </c>
      <c r="C2178" s="2" t="n">
        <v>7801</v>
      </c>
      <c r="D2178" s="2">
        <f>IFERROR(TEXTJOIN(" | ",TRUE,UNIQUE(FILTER(Detalhe_Registro!$C:$C,(Detalhe_Registro!$D:$D=A2178)*(Detalhe_Registro!$E:$E=B2178)*(Detalhe_Registro!$M:$M="SIM")))),"")</f>
        <v/>
      </c>
      <c r="E2178" s="2">
        <f>COUNTIFS(Detalhe_Registro!$D:$D,A2178,Detalhe_Registro!$E:$E,B2178,Detalhe_Registro!$M:$M,"SIM")</f>
        <v/>
      </c>
      <c r="F2178" s="2">
        <f>IFERROR(MAXIFS(Detalhe_Registro!$N:$N,Detalhe_Registro!$D:$D,A2178,Detalhe_Registro!$E:$E,B2178,Detalhe_Registro!$M:$M,"SIM"),0)</f>
        <v/>
      </c>
      <c r="G2178" s="2">
        <f>IFERROR(AVERAGEIFS(Detalhe_Registro!$N:$N,Detalhe_Registro!$D:$D,A2178,Detalhe_Registro!$E:$E,B2178,Detalhe_Registro!$M:$M,"SIM"),0)</f>
        <v/>
      </c>
      <c r="H2178" s="2">
        <f>SUMIFS(Detalhe_Registro!$F:$F,Detalhe_Registro!$D:$D,A2178,Detalhe_Registro!$E:$E,B2178,Detalhe_Registro!$M:$M,"SIM")</f>
        <v/>
      </c>
      <c r="I2178" s="2">
        <f>SUMIFS(Detalhe_Registro!$G:$G,Detalhe_Registro!$D:$D,A2178,Detalhe_Registro!$E:$E,B2178,Detalhe_Registro!$M:$M,"SIM")</f>
        <v/>
      </c>
      <c r="J2178" s="2">
        <f>IF(F2178&lt;Premissas!$B$8,"&lt; 1,00",IF(F2178&lt;Premissas!$B$9,"1,00 – 1,19",IF(F2178&lt;Premissas!$B$10,"1,20 – 1,39",IF(F2178&lt;Premissas!$B$11,"1,40 – 1,59",IF(F2178&lt;Premissas!$B$12,"1,60 – 1,99","≥ 2,00")))))</f>
        <v/>
      </c>
      <c r="K2178" s="5">
        <f>IF(F2178&lt;Premissas!$B$8,Premissas!$B$13,IF(F2178&lt;Premissas!$B$9,Premissas!$B$14,IF(F2178&lt;Premissas!$B$10,Premissas!$B$15,IF(F2178&lt;Premissas!$B$11,Premissas!$B$16,IF(F2178&lt;Premissas!$B$12,Premissas!$B$17,Premissas!$B$18)))))</f>
        <v/>
      </c>
      <c r="L2178" s="5">
        <f>K2178/Premissas!$B$4</f>
        <v/>
      </c>
      <c r="M2178" s="2">
        <f>IF(K2178=Premissas!$B$18,"SIM","NÃO")</f>
        <v/>
      </c>
    </row>
    <row r="2179">
      <c r="A2179" s="2" t="inlineStr">
        <is>
          <t>5983851</t>
        </is>
      </c>
      <c r="B2179" s="2" t="inlineStr">
        <is>
          <t>Charlie Gabriel Jaracevskis Rozendo De Souza</t>
        </is>
      </c>
      <c r="C2179" s="2" t="n">
        <v>7801</v>
      </c>
      <c r="D2179" s="2">
        <f>IFERROR(TEXTJOIN(" | ",TRUE,UNIQUE(FILTER(Detalhe_Registro!$C:$C,(Detalhe_Registro!$D:$D=A2179)*(Detalhe_Registro!$E:$E=B2179)*(Detalhe_Registro!$M:$M="SIM")))),"")</f>
        <v/>
      </c>
      <c r="E2179" s="2">
        <f>COUNTIFS(Detalhe_Registro!$D:$D,A2179,Detalhe_Registro!$E:$E,B2179,Detalhe_Registro!$M:$M,"SIM")</f>
        <v/>
      </c>
      <c r="F2179" s="2">
        <f>IFERROR(MAXIFS(Detalhe_Registro!$N:$N,Detalhe_Registro!$D:$D,A2179,Detalhe_Registro!$E:$E,B2179,Detalhe_Registro!$M:$M,"SIM"),0)</f>
        <v/>
      </c>
      <c r="G2179" s="2">
        <f>IFERROR(AVERAGEIFS(Detalhe_Registro!$N:$N,Detalhe_Registro!$D:$D,A2179,Detalhe_Registro!$E:$E,B2179,Detalhe_Registro!$M:$M,"SIM"),0)</f>
        <v/>
      </c>
      <c r="H2179" s="2">
        <f>SUMIFS(Detalhe_Registro!$F:$F,Detalhe_Registro!$D:$D,A2179,Detalhe_Registro!$E:$E,B2179,Detalhe_Registro!$M:$M,"SIM")</f>
        <v/>
      </c>
      <c r="I2179" s="2">
        <f>SUMIFS(Detalhe_Registro!$G:$G,Detalhe_Registro!$D:$D,A2179,Detalhe_Registro!$E:$E,B2179,Detalhe_Registro!$M:$M,"SIM")</f>
        <v/>
      </c>
      <c r="J2179" s="2">
        <f>IF(F2179&lt;Premissas!$B$8,"&lt; 1,00",IF(F2179&lt;Premissas!$B$9,"1,00 – 1,19",IF(F2179&lt;Premissas!$B$10,"1,20 – 1,39",IF(F2179&lt;Premissas!$B$11,"1,40 – 1,59",IF(F2179&lt;Premissas!$B$12,"1,60 – 1,99","≥ 2,00")))))</f>
        <v/>
      </c>
      <c r="K2179" s="5">
        <f>IF(F2179&lt;Premissas!$B$8,Premissas!$B$13,IF(F2179&lt;Premissas!$B$9,Premissas!$B$14,IF(F2179&lt;Premissas!$B$10,Premissas!$B$15,IF(F2179&lt;Premissas!$B$11,Premissas!$B$16,IF(F2179&lt;Premissas!$B$12,Premissas!$B$17,Premissas!$B$18)))))</f>
        <v/>
      </c>
      <c r="L2179" s="5">
        <f>K2179/Premissas!$B$4</f>
        <v/>
      </c>
      <c r="M2179" s="2">
        <f>IF(K2179=Premissas!$B$18,"SIM","NÃO")</f>
        <v/>
      </c>
    </row>
    <row r="2180">
      <c r="A2180" s="2" t="n">
        <v>5998603</v>
      </c>
      <c r="B2180" s="2" t="inlineStr">
        <is>
          <t>Chibuike Simon Anaekwe</t>
        </is>
      </c>
      <c r="C2180" s="2" t="n">
        <v>7801</v>
      </c>
      <c r="D2180" s="2">
        <f>IFERROR(TEXTJOIN(" | ",TRUE,UNIQUE(FILTER(Detalhe_Registro!$C:$C,(Detalhe_Registro!$D:$D=A2180)*(Detalhe_Registro!$E:$E=B2180)*(Detalhe_Registro!$M:$M="SIM")))),"")</f>
        <v/>
      </c>
      <c r="E2180" s="2">
        <f>COUNTIFS(Detalhe_Registro!$D:$D,A2180,Detalhe_Registro!$E:$E,B2180,Detalhe_Registro!$M:$M,"SIM")</f>
        <v/>
      </c>
      <c r="F2180" s="2">
        <f>IFERROR(MAXIFS(Detalhe_Registro!$N:$N,Detalhe_Registro!$D:$D,A2180,Detalhe_Registro!$E:$E,B2180,Detalhe_Registro!$M:$M,"SIM"),0)</f>
        <v/>
      </c>
      <c r="G2180" s="2">
        <f>IFERROR(AVERAGEIFS(Detalhe_Registro!$N:$N,Detalhe_Registro!$D:$D,A2180,Detalhe_Registro!$E:$E,B2180,Detalhe_Registro!$M:$M,"SIM"),0)</f>
        <v/>
      </c>
      <c r="H2180" s="2">
        <f>SUMIFS(Detalhe_Registro!$F:$F,Detalhe_Registro!$D:$D,A2180,Detalhe_Registro!$E:$E,B2180,Detalhe_Registro!$M:$M,"SIM")</f>
        <v/>
      </c>
      <c r="I2180" s="2">
        <f>SUMIFS(Detalhe_Registro!$G:$G,Detalhe_Registro!$D:$D,A2180,Detalhe_Registro!$E:$E,B2180,Detalhe_Registro!$M:$M,"SIM")</f>
        <v/>
      </c>
      <c r="J2180" s="2">
        <f>IF(F2180&lt;Premissas!$B$8,"&lt; 1,00",IF(F2180&lt;Premissas!$B$9,"1,00 – 1,19",IF(F2180&lt;Premissas!$B$10,"1,20 – 1,39",IF(F2180&lt;Premissas!$B$11,"1,40 – 1,59",IF(F2180&lt;Premissas!$B$12,"1,60 – 1,99","≥ 2,00")))))</f>
        <v/>
      </c>
      <c r="K2180" s="5">
        <f>IF(F2180&lt;Premissas!$B$8,Premissas!$B$13,IF(F2180&lt;Premissas!$B$9,Premissas!$B$14,IF(F2180&lt;Premissas!$B$10,Premissas!$B$15,IF(F2180&lt;Premissas!$B$11,Premissas!$B$16,IF(F2180&lt;Premissas!$B$12,Premissas!$B$17,Premissas!$B$18)))))</f>
        <v/>
      </c>
      <c r="L2180" s="5">
        <f>K2180/Premissas!$B$4</f>
        <v/>
      </c>
      <c r="M2180" s="2">
        <f>IF(K2180=Premissas!$B$18,"SIM","NÃO")</f>
        <v/>
      </c>
    </row>
    <row r="2181">
      <c r="A2181" s="2" t="inlineStr">
        <is>
          <t>5998603</t>
        </is>
      </c>
      <c r="B2181" s="2" t="inlineStr">
        <is>
          <t>Chibuike Simon Anaekwe</t>
        </is>
      </c>
      <c r="C2181" s="2" t="n">
        <v>7801</v>
      </c>
      <c r="D2181" s="2">
        <f>IFERROR(TEXTJOIN(" | ",TRUE,UNIQUE(FILTER(Detalhe_Registro!$C:$C,(Detalhe_Registro!$D:$D=A2181)*(Detalhe_Registro!$E:$E=B2181)*(Detalhe_Registro!$M:$M="SIM")))),"")</f>
        <v/>
      </c>
      <c r="E2181" s="2">
        <f>COUNTIFS(Detalhe_Registro!$D:$D,A2181,Detalhe_Registro!$E:$E,B2181,Detalhe_Registro!$M:$M,"SIM")</f>
        <v/>
      </c>
      <c r="F2181" s="2">
        <f>IFERROR(MAXIFS(Detalhe_Registro!$N:$N,Detalhe_Registro!$D:$D,A2181,Detalhe_Registro!$E:$E,B2181,Detalhe_Registro!$M:$M,"SIM"),0)</f>
        <v/>
      </c>
      <c r="G2181" s="2">
        <f>IFERROR(AVERAGEIFS(Detalhe_Registro!$N:$N,Detalhe_Registro!$D:$D,A2181,Detalhe_Registro!$E:$E,B2181,Detalhe_Registro!$M:$M,"SIM"),0)</f>
        <v/>
      </c>
      <c r="H2181" s="2">
        <f>SUMIFS(Detalhe_Registro!$F:$F,Detalhe_Registro!$D:$D,A2181,Detalhe_Registro!$E:$E,B2181,Detalhe_Registro!$M:$M,"SIM")</f>
        <v/>
      </c>
      <c r="I2181" s="2">
        <f>SUMIFS(Detalhe_Registro!$G:$G,Detalhe_Registro!$D:$D,A2181,Detalhe_Registro!$E:$E,B2181,Detalhe_Registro!$M:$M,"SIM")</f>
        <v/>
      </c>
      <c r="J2181" s="2">
        <f>IF(F2181&lt;Premissas!$B$8,"&lt; 1,00",IF(F2181&lt;Premissas!$B$9,"1,00 – 1,19",IF(F2181&lt;Premissas!$B$10,"1,20 – 1,39",IF(F2181&lt;Premissas!$B$11,"1,40 – 1,59",IF(F2181&lt;Premissas!$B$12,"1,60 – 1,99","≥ 2,00")))))</f>
        <v/>
      </c>
      <c r="K2181" s="5">
        <f>IF(F2181&lt;Premissas!$B$8,Premissas!$B$13,IF(F2181&lt;Premissas!$B$9,Premissas!$B$14,IF(F2181&lt;Premissas!$B$10,Premissas!$B$15,IF(F2181&lt;Premissas!$B$11,Premissas!$B$16,IF(F2181&lt;Premissas!$B$12,Premissas!$B$17,Premissas!$B$18)))))</f>
        <v/>
      </c>
      <c r="L2181" s="5">
        <f>K2181/Premissas!$B$4</f>
        <v/>
      </c>
      <c r="M2181" s="2">
        <f>IF(K2181=Premissas!$B$18,"SIM","NÃO")</f>
        <v/>
      </c>
    </row>
    <row r="2182">
      <c r="A2182" s="2" t="n">
        <v>6010725</v>
      </c>
      <c r="B2182" s="2" t="inlineStr">
        <is>
          <t>Chidi Okere</t>
        </is>
      </c>
      <c r="C2182" s="2" t="n">
        <v>7801</v>
      </c>
      <c r="D2182" s="2">
        <f>IFERROR(TEXTJOIN(" | ",TRUE,UNIQUE(FILTER(Detalhe_Registro!$C:$C,(Detalhe_Registro!$D:$D=A2182)*(Detalhe_Registro!$E:$E=B2182)*(Detalhe_Registro!$M:$M="SIM")))),"")</f>
        <v/>
      </c>
      <c r="E2182" s="2">
        <f>COUNTIFS(Detalhe_Registro!$D:$D,A2182,Detalhe_Registro!$E:$E,B2182,Detalhe_Registro!$M:$M,"SIM")</f>
        <v/>
      </c>
      <c r="F2182" s="2">
        <f>IFERROR(MAXIFS(Detalhe_Registro!$N:$N,Detalhe_Registro!$D:$D,A2182,Detalhe_Registro!$E:$E,B2182,Detalhe_Registro!$M:$M,"SIM"),0)</f>
        <v/>
      </c>
      <c r="G2182" s="2">
        <f>IFERROR(AVERAGEIFS(Detalhe_Registro!$N:$N,Detalhe_Registro!$D:$D,A2182,Detalhe_Registro!$E:$E,B2182,Detalhe_Registro!$M:$M,"SIM"),0)</f>
        <v/>
      </c>
      <c r="H2182" s="2">
        <f>SUMIFS(Detalhe_Registro!$F:$F,Detalhe_Registro!$D:$D,A2182,Detalhe_Registro!$E:$E,B2182,Detalhe_Registro!$M:$M,"SIM")</f>
        <v/>
      </c>
      <c r="I2182" s="2">
        <f>SUMIFS(Detalhe_Registro!$G:$G,Detalhe_Registro!$D:$D,A2182,Detalhe_Registro!$E:$E,B2182,Detalhe_Registro!$M:$M,"SIM")</f>
        <v/>
      </c>
      <c r="J2182" s="2">
        <f>IF(F2182&lt;Premissas!$B$8,"&lt; 1,00",IF(F2182&lt;Premissas!$B$9,"1,00 – 1,19",IF(F2182&lt;Premissas!$B$10,"1,20 – 1,39",IF(F2182&lt;Premissas!$B$11,"1,40 – 1,59",IF(F2182&lt;Premissas!$B$12,"1,60 – 1,99","≥ 2,00")))))</f>
        <v/>
      </c>
      <c r="K2182" s="5">
        <f>IF(F2182&lt;Premissas!$B$8,Premissas!$B$13,IF(F2182&lt;Premissas!$B$9,Premissas!$B$14,IF(F2182&lt;Premissas!$B$10,Premissas!$B$15,IF(F2182&lt;Premissas!$B$11,Premissas!$B$16,IF(F2182&lt;Premissas!$B$12,Premissas!$B$17,Premissas!$B$18)))))</f>
        <v/>
      </c>
      <c r="L2182" s="5">
        <f>K2182/Premissas!$B$4</f>
        <v/>
      </c>
      <c r="M2182" s="2">
        <f>IF(K2182=Premissas!$B$18,"SIM","NÃO")</f>
        <v/>
      </c>
    </row>
    <row r="2183">
      <c r="A2183" s="2" t="inlineStr">
        <is>
          <t>6010725</t>
        </is>
      </c>
      <c r="B2183" s="2" t="inlineStr">
        <is>
          <t>Chidi Okere</t>
        </is>
      </c>
      <c r="C2183" s="2" t="n">
        <v>7801</v>
      </c>
      <c r="D2183" s="2">
        <f>IFERROR(TEXTJOIN(" | ",TRUE,UNIQUE(FILTER(Detalhe_Registro!$C:$C,(Detalhe_Registro!$D:$D=A2183)*(Detalhe_Registro!$E:$E=B2183)*(Detalhe_Registro!$M:$M="SIM")))),"")</f>
        <v/>
      </c>
      <c r="E2183" s="2">
        <f>COUNTIFS(Detalhe_Registro!$D:$D,A2183,Detalhe_Registro!$E:$E,B2183,Detalhe_Registro!$M:$M,"SIM")</f>
        <v/>
      </c>
      <c r="F2183" s="2">
        <f>IFERROR(MAXIFS(Detalhe_Registro!$N:$N,Detalhe_Registro!$D:$D,A2183,Detalhe_Registro!$E:$E,B2183,Detalhe_Registro!$M:$M,"SIM"),0)</f>
        <v/>
      </c>
      <c r="G2183" s="2">
        <f>IFERROR(AVERAGEIFS(Detalhe_Registro!$N:$N,Detalhe_Registro!$D:$D,A2183,Detalhe_Registro!$E:$E,B2183,Detalhe_Registro!$M:$M,"SIM"),0)</f>
        <v/>
      </c>
      <c r="H2183" s="2">
        <f>SUMIFS(Detalhe_Registro!$F:$F,Detalhe_Registro!$D:$D,A2183,Detalhe_Registro!$E:$E,B2183,Detalhe_Registro!$M:$M,"SIM")</f>
        <v/>
      </c>
      <c r="I2183" s="2">
        <f>SUMIFS(Detalhe_Registro!$G:$G,Detalhe_Registro!$D:$D,A2183,Detalhe_Registro!$E:$E,B2183,Detalhe_Registro!$M:$M,"SIM")</f>
        <v/>
      </c>
      <c r="J2183" s="2">
        <f>IF(F2183&lt;Premissas!$B$8,"&lt; 1,00",IF(F2183&lt;Premissas!$B$9,"1,00 – 1,19",IF(F2183&lt;Premissas!$B$10,"1,20 – 1,39",IF(F2183&lt;Premissas!$B$11,"1,40 – 1,59",IF(F2183&lt;Premissas!$B$12,"1,60 – 1,99","≥ 2,00")))))</f>
        <v/>
      </c>
      <c r="K2183" s="5">
        <f>IF(F2183&lt;Premissas!$B$8,Premissas!$B$13,IF(F2183&lt;Premissas!$B$9,Premissas!$B$14,IF(F2183&lt;Premissas!$B$10,Premissas!$B$15,IF(F2183&lt;Premissas!$B$11,Premissas!$B$16,IF(F2183&lt;Premissas!$B$12,Premissas!$B$17,Premissas!$B$18)))))</f>
        <v/>
      </c>
      <c r="L2183" s="5">
        <f>K2183/Premissas!$B$4</f>
        <v/>
      </c>
      <c r="M2183" s="2">
        <f>IF(K2183=Premissas!$B$18,"SIM","NÃO")</f>
        <v/>
      </c>
    </row>
    <row r="2184">
      <c r="A2184" s="2" t="inlineStr">
        <is>
          <t>6025927</t>
        </is>
      </c>
      <c r="B2184" s="2" t="inlineStr">
        <is>
          <t>Chinedu Blessing Onwuasoanya</t>
        </is>
      </c>
      <c r="C2184" s="2" t="n">
        <v>7801</v>
      </c>
      <c r="D2184" s="2">
        <f>IFERROR(TEXTJOIN(" | ",TRUE,UNIQUE(FILTER(Detalhe_Registro!$C:$C,(Detalhe_Registro!$D:$D=A2184)*(Detalhe_Registro!$E:$E=B2184)*(Detalhe_Registro!$M:$M="SIM")))),"")</f>
        <v/>
      </c>
      <c r="E2184" s="2">
        <f>COUNTIFS(Detalhe_Registro!$D:$D,A2184,Detalhe_Registro!$E:$E,B2184,Detalhe_Registro!$M:$M,"SIM")</f>
        <v/>
      </c>
      <c r="F2184" s="2">
        <f>IFERROR(MAXIFS(Detalhe_Registro!$N:$N,Detalhe_Registro!$D:$D,A2184,Detalhe_Registro!$E:$E,B2184,Detalhe_Registro!$M:$M,"SIM"),0)</f>
        <v/>
      </c>
      <c r="G2184" s="2">
        <f>IFERROR(AVERAGEIFS(Detalhe_Registro!$N:$N,Detalhe_Registro!$D:$D,A2184,Detalhe_Registro!$E:$E,B2184,Detalhe_Registro!$M:$M,"SIM"),0)</f>
        <v/>
      </c>
      <c r="H2184" s="2">
        <f>SUMIFS(Detalhe_Registro!$F:$F,Detalhe_Registro!$D:$D,A2184,Detalhe_Registro!$E:$E,B2184,Detalhe_Registro!$M:$M,"SIM")</f>
        <v/>
      </c>
      <c r="I2184" s="2">
        <f>SUMIFS(Detalhe_Registro!$G:$G,Detalhe_Registro!$D:$D,A2184,Detalhe_Registro!$E:$E,B2184,Detalhe_Registro!$M:$M,"SIM")</f>
        <v/>
      </c>
      <c r="J2184" s="2">
        <f>IF(F2184&lt;Premissas!$B$8,"&lt; 1,00",IF(F2184&lt;Premissas!$B$9,"1,00 – 1,19",IF(F2184&lt;Premissas!$B$10,"1,20 – 1,39",IF(F2184&lt;Premissas!$B$11,"1,40 – 1,59",IF(F2184&lt;Premissas!$B$12,"1,60 – 1,99","≥ 2,00")))))</f>
        <v/>
      </c>
      <c r="K2184" s="5">
        <f>IF(F2184&lt;Premissas!$B$8,Premissas!$B$13,IF(F2184&lt;Premissas!$B$9,Premissas!$B$14,IF(F2184&lt;Premissas!$B$10,Premissas!$B$15,IF(F2184&lt;Premissas!$B$11,Premissas!$B$16,IF(F2184&lt;Premissas!$B$12,Premissas!$B$17,Premissas!$B$18)))))</f>
        <v/>
      </c>
      <c r="L2184" s="5">
        <f>K2184/Premissas!$B$4</f>
        <v/>
      </c>
      <c r="M2184" s="2">
        <f>IF(K2184=Premissas!$B$18,"SIM","NÃO")</f>
        <v/>
      </c>
    </row>
    <row r="2185">
      <c r="A2185" s="2" t="inlineStr">
        <is>
          <t>6022383</t>
        </is>
      </c>
      <c r="B2185" s="2" t="inlineStr">
        <is>
          <t>Chinedu George Anioke</t>
        </is>
      </c>
      <c r="C2185" s="2" t="n">
        <v>7801</v>
      </c>
      <c r="D2185" s="2">
        <f>IFERROR(TEXTJOIN(" | ",TRUE,UNIQUE(FILTER(Detalhe_Registro!$C:$C,(Detalhe_Registro!$D:$D=A2185)*(Detalhe_Registro!$E:$E=B2185)*(Detalhe_Registro!$M:$M="SIM")))),"")</f>
        <v/>
      </c>
      <c r="E2185" s="2">
        <f>COUNTIFS(Detalhe_Registro!$D:$D,A2185,Detalhe_Registro!$E:$E,B2185,Detalhe_Registro!$M:$M,"SIM")</f>
        <v/>
      </c>
      <c r="F2185" s="2">
        <f>IFERROR(MAXIFS(Detalhe_Registro!$N:$N,Detalhe_Registro!$D:$D,A2185,Detalhe_Registro!$E:$E,B2185,Detalhe_Registro!$M:$M,"SIM"),0)</f>
        <v/>
      </c>
      <c r="G2185" s="2">
        <f>IFERROR(AVERAGEIFS(Detalhe_Registro!$N:$N,Detalhe_Registro!$D:$D,A2185,Detalhe_Registro!$E:$E,B2185,Detalhe_Registro!$M:$M,"SIM"),0)</f>
        <v/>
      </c>
      <c r="H2185" s="2">
        <f>SUMIFS(Detalhe_Registro!$F:$F,Detalhe_Registro!$D:$D,A2185,Detalhe_Registro!$E:$E,B2185,Detalhe_Registro!$M:$M,"SIM")</f>
        <v/>
      </c>
      <c r="I2185" s="2">
        <f>SUMIFS(Detalhe_Registro!$G:$G,Detalhe_Registro!$D:$D,A2185,Detalhe_Registro!$E:$E,B2185,Detalhe_Registro!$M:$M,"SIM")</f>
        <v/>
      </c>
      <c r="J2185" s="2">
        <f>IF(F2185&lt;Premissas!$B$8,"&lt; 1,00",IF(F2185&lt;Premissas!$B$9,"1,00 – 1,19",IF(F2185&lt;Premissas!$B$10,"1,20 – 1,39",IF(F2185&lt;Premissas!$B$11,"1,40 – 1,59",IF(F2185&lt;Premissas!$B$12,"1,60 – 1,99","≥ 2,00")))))</f>
        <v/>
      </c>
      <c r="K2185" s="5">
        <f>IF(F2185&lt;Premissas!$B$8,Premissas!$B$13,IF(F2185&lt;Premissas!$B$9,Premissas!$B$14,IF(F2185&lt;Premissas!$B$10,Premissas!$B$15,IF(F2185&lt;Premissas!$B$11,Premissas!$B$16,IF(F2185&lt;Premissas!$B$12,Premissas!$B$17,Premissas!$B$18)))))</f>
        <v/>
      </c>
      <c r="L2185" s="5">
        <f>K2185/Premissas!$B$4</f>
        <v/>
      </c>
      <c r="M2185" s="2">
        <f>IF(K2185=Premissas!$B$18,"SIM","NÃO")</f>
        <v/>
      </c>
    </row>
    <row r="2186">
      <c r="A2186" s="2" t="n">
        <v>5988837</v>
      </c>
      <c r="B2186" s="2" t="inlineStr">
        <is>
          <t>Chinedu Victor Ujam</t>
        </is>
      </c>
      <c r="C2186" s="2" t="n">
        <v>7801</v>
      </c>
      <c r="D2186" s="2">
        <f>IFERROR(TEXTJOIN(" | ",TRUE,UNIQUE(FILTER(Detalhe_Registro!$C:$C,(Detalhe_Registro!$D:$D=A2186)*(Detalhe_Registro!$E:$E=B2186)*(Detalhe_Registro!$M:$M="SIM")))),"")</f>
        <v/>
      </c>
      <c r="E2186" s="2">
        <f>COUNTIFS(Detalhe_Registro!$D:$D,A2186,Detalhe_Registro!$E:$E,B2186,Detalhe_Registro!$M:$M,"SIM")</f>
        <v/>
      </c>
      <c r="F2186" s="2">
        <f>IFERROR(MAXIFS(Detalhe_Registro!$N:$N,Detalhe_Registro!$D:$D,A2186,Detalhe_Registro!$E:$E,B2186,Detalhe_Registro!$M:$M,"SIM"),0)</f>
        <v/>
      </c>
      <c r="G2186" s="2">
        <f>IFERROR(AVERAGEIFS(Detalhe_Registro!$N:$N,Detalhe_Registro!$D:$D,A2186,Detalhe_Registro!$E:$E,B2186,Detalhe_Registro!$M:$M,"SIM"),0)</f>
        <v/>
      </c>
      <c r="H2186" s="2">
        <f>SUMIFS(Detalhe_Registro!$F:$F,Detalhe_Registro!$D:$D,A2186,Detalhe_Registro!$E:$E,B2186,Detalhe_Registro!$M:$M,"SIM")</f>
        <v/>
      </c>
      <c r="I2186" s="2">
        <f>SUMIFS(Detalhe_Registro!$G:$G,Detalhe_Registro!$D:$D,A2186,Detalhe_Registro!$E:$E,B2186,Detalhe_Registro!$M:$M,"SIM")</f>
        <v/>
      </c>
      <c r="J2186" s="2">
        <f>IF(F2186&lt;Premissas!$B$8,"&lt; 1,00",IF(F2186&lt;Premissas!$B$9,"1,00 – 1,19",IF(F2186&lt;Premissas!$B$10,"1,20 – 1,39",IF(F2186&lt;Premissas!$B$11,"1,40 – 1,59",IF(F2186&lt;Premissas!$B$12,"1,60 – 1,99","≥ 2,00")))))</f>
        <v/>
      </c>
      <c r="K2186" s="5">
        <f>IF(F2186&lt;Premissas!$B$8,Premissas!$B$13,IF(F2186&lt;Premissas!$B$9,Premissas!$B$14,IF(F2186&lt;Premissas!$B$10,Premissas!$B$15,IF(F2186&lt;Premissas!$B$11,Premissas!$B$16,IF(F2186&lt;Premissas!$B$12,Premissas!$B$17,Premissas!$B$18)))))</f>
        <v/>
      </c>
      <c r="L2186" s="5">
        <f>K2186/Premissas!$B$4</f>
        <v/>
      </c>
      <c r="M2186" s="2">
        <f>IF(K2186=Premissas!$B$18,"SIM","NÃO")</f>
        <v/>
      </c>
    </row>
    <row r="2187">
      <c r="A2187" s="2" t="inlineStr">
        <is>
          <t>5988837</t>
        </is>
      </c>
      <c r="B2187" s="2" t="inlineStr">
        <is>
          <t>Chinedu Victor Ujam</t>
        </is>
      </c>
      <c r="C2187" s="2" t="n">
        <v>7801</v>
      </c>
      <c r="D2187" s="2">
        <f>IFERROR(TEXTJOIN(" | ",TRUE,UNIQUE(FILTER(Detalhe_Registro!$C:$C,(Detalhe_Registro!$D:$D=A2187)*(Detalhe_Registro!$E:$E=B2187)*(Detalhe_Registro!$M:$M="SIM")))),"")</f>
        <v/>
      </c>
      <c r="E2187" s="2">
        <f>COUNTIFS(Detalhe_Registro!$D:$D,A2187,Detalhe_Registro!$E:$E,B2187,Detalhe_Registro!$M:$M,"SIM")</f>
        <v/>
      </c>
      <c r="F2187" s="2">
        <f>IFERROR(MAXIFS(Detalhe_Registro!$N:$N,Detalhe_Registro!$D:$D,A2187,Detalhe_Registro!$E:$E,B2187,Detalhe_Registro!$M:$M,"SIM"),0)</f>
        <v/>
      </c>
      <c r="G2187" s="2">
        <f>IFERROR(AVERAGEIFS(Detalhe_Registro!$N:$N,Detalhe_Registro!$D:$D,A2187,Detalhe_Registro!$E:$E,B2187,Detalhe_Registro!$M:$M,"SIM"),0)</f>
        <v/>
      </c>
      <c r="H2187" s="2">
        <f>SUMIFS(Detalhe_Registro!$F:$F,Detalhe_Registro!$D:$D,A2187,Detalhe_Registro!$E:$E,B2187,Detalhe_Registro!$M:$M,"SIM")</f>
        <v/>
      </c>
      <c r="I2187" s="2">
        <f>SUMIFS(Detalhe_Registro!$G:$G,Detalhe_Registro!$D:$D,A2187,Detalhe_Registro!$E:$E,B2187,Detalhe_Registro!$M:$M,"SIM")</f>
        <v/>
      </c>
      <c r="J2187" s="2">
        <f>IF(F2187&lt;Premissas!$B$8,"&lt; 1,00",IF(F2187&lt;Premissas!$B$9,"1,00 – 1,19",IF(F2187&lt;Premissas!$B$10,"1,20 – 1,39",IF(F2187&lt;Premissas!$B$11,"1,40 – 1,59",IF(F2187&lt;Premissas!$B$12,"1,60 – 1,99","≥ 2,00")))))</f>
        <v/>
      </c>
      <c r="K2187" s="5">
        <f>IF(F2187&lt;Premissas!$B$8,Premissas!$B$13,IF(F2187&lt;Premissas!$B$9,Premissas!$B$14,IF(F2187&lt;Premissas!$B$10,Premissas!$B$15,IF(F2187&lt;Premissas!$B$11,Premissas!$B$16,IF(F2187&lt;Premissas!$B$12,Premissas!$B$17,Premissas!$B$18)))))</f>
        <v/>
      </c>
      <c r="L2187" s="5">
        <f>K2187/Premissas!$B$4</f>
        <v/>
      </c>
      <c r="M2187" s="2">
        <f>IF(K2187=Premissas!$B$18,"SIM","NÃO")</f>
        <v/>
      </c>
    </row>
    <row r="2188">
      <c r="A2188" s="2" t="n">
        <v>6005764</v>
      </c>
      <c r="B2188" s="2" t="inlineStr">
        <is>
          <t>Chinonso Stephen Onuegbu</t>
        </is>
      </c>
      <c r="C2188" s="2" t="n">
        <v>7801</v>
      </c>
      <c r="D2188" s="2">
        <f>IFERROR(TEXTJOIN(" | ",TRUE,UNIQUE(FILTER(Detalhe_Registro!$C:$C,(Detalhe_Registro!$D:$D=A2188)*(Detalhe_Registro!$E:$E=B2188)*(Detalhe_Registro!$M:$M="SIM")))),"")</f>
        <v/>
      </c>
      <c r="E2188" s="2">
        <f>COUNTIFS(Detalhe_Registro!$D:$D,A2188,Detalhe_Registro!$E:$E,B2188,Detalhe_Registro!$M:$M,"SIM")</f>
        <v/>
      </c>
      <c r="F2188" s="2">
        <f>IFERROR(MAXIFS(Detalhe_Registro!$N:$N,Detalhe_Registro!$D:$D,A2188,Detalhe_Registro!$E:$E,B2188,Detalhe_Registro!$M:$M,"SIM"),0)</f>
        <v/>
      </c>
      <c r="G2188" s="2">
        <f>IFERROR(AVERAGEIFS(Detalhe_Registro!$N:$N,Detalhe_Registro!$D:$D,A2188,Detalhe_Registro!$E:$E,B2188,Detalhe_Registro!$M:$M,"SIM"),0)</f>
        <v/>
      </c>
      <c r="H2188" s="2">
        <f>SUMIFS(Detalhe_Registro!$F:$F,Detalhe_Registro!$D:$D,A2188,Detalhe_Registro!$E:$E,B2188,Detalhe_Registro!$M:$M,"SIM")</f>
        <v/>
      </c>
      <c r="I2188" s="2">
        <f>SUMIFS(Detalhe_Registro!$G:$G,Detalhe_Registro!$D:$D,A2188,Detalhe_Registro!$E:$E,B2188,Detalhe_Registro!$M:$M,"SIM")</f>
        <v/>
      </c>
      <c r="J2188" s="2">
        <f>IF(F2188&lt;Premissas!$B$8,"&lt; 1,00",IF(F2188&lt;Premissas!$B$9,"1,00 – 1,19",IF(F2188&lt;Premissas!$B$10,"1,20 – 1,39",IF(F2188&lt;Premissas!$B$11,"1,40 – 1,59",IF(F2188&lt;Premissas!$B$12,"1,60 – 1,99","≥ 2,00")))))</f>
        <v/>
      </c>
      <c r="K2188" s="5">
        <f>IF(F2188&lt;Premissas!$B$8,Premissas!$B$13,IF(F2188&lt;Premissas!$B$9,Premissas!$B$14,IF(F2188&lt;Premissas!$B$10,Premissas!$B$15,IF(F2188&lt;Premissas!$B$11,Premissas!$B$16,IF(F2188&lt;Premissas!$B$12,Premissas!$B$17,Premissas!$B$18)))))</f>
        <v/>
      </c>
      <c r="L2188" s="5">
        <f>K2188/Premissas!$B$4</f>
        <v/>
      </c>
      <c r="M2188" s="2">
        <f>IF(K2188=Premissas!$B$18,"SIM","NÃO")</f>
        <v/>
      </c>
    </row>
    <row r="2189">
      <c r="A2189" s="2" t="inlineStr">
        <is>
          <t>6005764</t>
        </is>
      </c>
      <c r="B2189" s="2" t="inlineStr">
        <is>
          <t>Chinonso Stephen Onuegbu</t>
        </is>
      </c>
      <c r="C2189" s="2" t="n">
        <v>7801</v>
      </c>
      <c r="D2189" s="2">
        <f>IFERROR(TEXTJOIN(" | ",TRUE,UNIQUE(FILTER(Detalhe_Registro!$C:$C,(Detalhe_Registro!$D:$D=A2189)*(Detalhe_Registro!$E:$E=B2189)*(Detalhe_Registro!$M:$M="SIM")))),"")</f>
        <v/>
      </c>
      <c r="E2189" s="2">
        <f>COUNTIFS(Detalhe_Registro!$D:$D,A2189,Detalhe_Registro!$E:$E,B2189,Detalhe_Registro!$M:$M,"SIM")</f>
        <v/>
      </c>
      <c r="F2189" s="2">
        <f>IFERROR(MAXIFS(Detalhe_Registro!$N:$N,Detalhe_Registro!$D:$D,A2189,Detalhe_Registro!$E:$E,B2189,Detalhe_Registro!$M:$M,"SIM"),0)</f>
        <v/>
      </c>
      <c r="G2189" s="2">
        <f>IFERROR(AVERAGEIFS(Detalhe_Registro!$N:$N,Detalhe_Registro!$D:$D,A2189,Detalhe_Registro!$E:$E,B2189,Detalhe_Registro!$M:$M,"SIM"),0)</f>
        <v/>
      </c>
      <c r="H2189" s="2">
        <f>SUMIFS(Detalhe_Registro!$F:$F,Detalhe_Registro!$D:$D,A2189,Detalhe_Registro!$E:$E,B2189,Detalhe_Registro!$M:$M,"SIM")</f>
        <v/>
      </c>
      <c r="I2189" s="2">
        <f>SUMIFS(Detalhe_Registro!$G:$G,Detalhe_Registro!$D:$D,A2189,Detalhe_Registro!$E:$E,B2189,Detalhe_Registro!$M:$M,"SIM")</f>
        <v/>
      </c>
      <c r="J2189" s="2">
        <f>IF(F2189&lt;Premissas!$B$8,"&lt; 1,00",IF(F2189&lt;Premissas!$B$9,"1,00 – 1,19",IF(F2189&lt;Premissas!$B$10,"1,20 – 1,39",IF(F2189&lt;Premissas!$B$11,"1,40 – 1,59",IF(F2189&lt;Premissas!$B$12,"1,60 – 1,99","≥ 2,00")))))</f>
        <v/>
      </c>
      <c r="K2189" s="5">
        <f>IF(F2189&lt;Premissas!$B$8,Premissas!$B$13,IF(F2189&lt;Premissas!$B$9,Premissas!$B$14,IF(F2189&lt;Premissas!$B$10,Premissas!$B$15,IF(F2189&lt;Premissas!$B$11,Premissas!$B$16,IF(F2189&lt;Premissas!$B$12,Premissas!$B$17,Premissas!$B$18)))))</f>
        <v/>
      </c>
      <c r="L2189" s="5">
        <f>K2189/Premissas!$B$4</f>
        <v/>
      </c>
      <c r="M2189" s="2">
        <f>IF(K2189=Premissas!$B$18,"SIM","NÃO")</f>
        <v/>
      </c>
    </row>
    <row r="2190">
      <c r="A2190" s="2" t="n">
        <v>5999790</v>
      </c>
      <c r="B2190" s="2" t="inlineStr">
        <is>
          <t>Chukwudi Ikechukwu Obidi</t>
        </is>
      </c>
      <c r="C2190" s="2" t="n">
        <v>7801</v>
      </c>
      <c r="D2190" s="2">
        <f>IFERROR(TEXTJOIN(" | ",TRUE,UNIQUE(FILTER(Detalhe_Registro!$C:$C,(Detalhe_Registro!$D:$D=A2190)*(Detalhe_Registro!$E:$E=B2190)*(Detalhe_Registro!$M:$M="SIM")))),"")</f>
        <v/>
      </c>
      <c r="E2190" s="2">
        <f>COUNTIFS(Detalhe_Registro!$D:$D,A2190,Detalhe_Registro!$E:$E,B2190,Detalhe_Registro!$M:$M,"SIM")</f>
        <v/>
      </c>
      <c r="F2190" s="2">
        <f>IFERROR(MAXIFS(Detalhe_Registro!$N:$N,Detalhe_Registro!$D:$D,A2190,Detalhe_Registro!$E:$E,B2190,Detalhe_Registro!$M:$M,"SIM"),0)</f>
        <v/>
      </c>
      <c r="G2190" s="2">
        <f>IFERROR(AVERAGEIFS(Detalhe_Registro!$N:$N,Detalhe_Registro!$D:$D,A2190,Detalhe_Registro!$E:$E,B2190,Detalhe_Registro!$M:$M,"SIM"),0)</f>
        <v/>
      </c>
      <c r="H2190" s="2">
        <f>SUMIFS(Detalhe_Registro!$F:$F,Detalhe_Registro!$D:$D,A2190,Detalhe_Registro!$E:$E,B2190,Detalhe_Registro!$M:$M,"SIM")</f>
        <v/>
      </c>
      <c r="I2190" s="2">
        <f>SUMIFS(Detalhe_Registro!$G:$G,Detalhe_Registro!$D:$D,A2190,Detalhe_Registro!$E:$E,B2190,Detalhe_Registro!$M:$M,"SIM")</f>
        <v/>
      </c>
      <c r="J2190" s="2">
        <f>IF(F2190&lt;Premissas!$B$8,"&lt; 1,00",IF(F2190&lt;Premissas!$B$9,"1,00 – 1,19",IF(F2190&lt;Premissas!$B$10,"1,20 – 1,39",IF(F2190&lt;Premissas!$B$11,"1,40 – 1,59",IF(F2190&lt;Premissas!$B$12,"1,60 – 1,99","≥ 2,00")))))</f>
        <v/>
      </c>
      <c r="K2190" s="5">
        <f>IF(F2190&lt;Premissas!$B$8,Premissas!$B$13,IF(F2190&lt;Premissas!$B$9,Premissas!$B$14,IF(F2190&lt;Premissas!$B$10,Premissas!$B$15,IF(F2190&lt;Premissas!$B$11,Premissas!$B$16,IF(F2190&lt;Premissas!$B$12,Premissas!$B$17,Premissas!$B$18)))))</f>
        <v/>
      </c>
      <c r="L2190" s="5">
        <f>K2190/Premissas!$B$4</f>
        <v/>
      </c>
      <c r="M2190" s="2">
        <f>IF(K2190=Premissas!$B$18,"SIM","NÃO")</f>
        <v/>
      </c>
    </row>
    <row r="2191">
      <c r="A2191" s="2" t="inlineStr">
        <is>
          <t>5999790</t>
        </is>
      </c>
      <c r="B2191" s="2" t="inlineStr">
        <is>
          <t>Chukwudi Ikechukwu Obidi</t>
        </is>
      </c>
      <c r="C2191" s="2" t="n">
        <v>7801</v>
      </c>
      <c r="D2191" s="2">
        <f>IFERROR(TEXTJOIN(" | ",TRUE,UNIQUE(FILTER(Detalhe_Registro!$C:$C,(Detalhe_Registro!$D:$D=A2191)*(Detalhe_Registro!$E:$E=B2191)*(Detalhe_Registro!$M:$M="SIM")))),"")</f>
        <v/>
      </c>
      <c r="E2191" s="2">
        <f>COUNTIFS(Detalhe_Registro!$D:$D,A2191,Detalhe_Registro!$E:$E,B2191,Detalhe_Registro!$M:$M,"SIM")</f>
        <v/>
      </c>
      <c r="F2191" s="2">
        <f>IFERROR(MAXIFS(Detalhe_Registro!$N:$N,Detalhe_Registro!$D:$D,A2191,Detalhe_Registro!$E:$E,B2191,Detalhe_Registro!$M:$M,"SIM"),0)</f>
        <v/>
      </c>
      <c r="G2191" s="2">
        <f>IFERROR(AVERAGEIFS(Detalhe_Registro!$N:$N,Detalhe_Registro!$D:$D,A2191,Detalhe_Registro!$E:$E,B2191,Detalhe_Registro!$M:$M,"SIM"),0)</f>
        <v/>
      </c>
      <c r="H2191" s="2">
        <f>SUMIFS(Detalhe_Registro!$F:$F,Detalhe_Registro!$D:$D,A2191,Detalhe_Registro!$E:$E,B2191,Detalhe_Registro!$M:$M,"SIM")</f>
        <v/>
      </c>
      <c r="I2191" s="2">
        <f>SUMIFS(Detalhe_Registro!$G:$G,Detalhe_Registro!$D:$D,A2191,Detalhe_Registro!$E:$E,B2191,Detalhe_Registro!$M:$M,"SIM")</f>
        <v/>
      </c>
      <c r="J2191" s="2">
        <f>IF(F2191&lt;Premissas!$B$8,"&lt; 1,00",IF(F2191&lt;Premissas!$B$9,"1,00 – 1,19",IF(F2191&lt;Premissas!$B$10,"1,20 – 1,39",IF(F2191&lt;Premissas!$B$11,"1,40 – 1,59",IF(F2191&lt;Premissas!$B$12,"1,60 – 1,99","≥ 2,00")))))</f>
        <v/>
      </c>
      <c r="K2191" s="5">
        <f>IF(F2191&lt;Premissas!$B$8,Premissas!$B$13,IF(F2191&lt;Premissas!$B$9,Premissas!$B$14,IF(F2191&lt;Premissas!$B$10,Premissas!$B$15,IF(F2191&lt;Premissas!$B$11,Premissas!$B$16,IF(F2191&lt;Premissas!$B$12,Premissas!$B$17,Premissas!$B$18)))))</f>
        <v/>
      </c>
      <c r="L2191" s="5">
        <f>K2191/Premissas!$B$4</f>
        <v/>
      </c>
      <c r="M2191" s="2">
        <f>IF(K2191=Premissas!$B$18,"SIM","NÃO")</f>
        <v/>
      </c>
    </row>
    <row r="2192">
      <c r="A2192" s="2" t="inlineStr">
        <is>
          <t>5997550</t>
        </is>
      </c>
      <c r="B2192" s="2" t="inlineStr">
        <is>
          <t>Cibelle Clementino Gomes Da Silva</t>
        </is>
      </c>
      <c r="C2192" s="2" t="n">
        <v>7801</v>
      </c>
      <c r="D2192" s="2">
        <f>IFERROR(TEXTJOIN(" | ",TRUE,UNIQUE(FILTER(Detalhe_Registro!$C:$C,(Detalhe_Registro!$D:$D=A2192)*(Detalhe_Registro!$E:$E=B2192)*(Detalhe_Registro!$M:$M="SIM")))),"")</f>
        <v/>
      </c>
      <c r="E2192" s="2">
        <f>COUNTIFS(Detalhe_Registro!$D:$D,A2192,Detalhe_Registro!$E:$E,B2192,Detalhe_Registro!$M:$M,"SIM")</f>
        <v/>
      </c>
      <c r="F2192" s="2">
        <f>IFERROR(MAXIFS(Detalhe_Registro!$N:$N,Detalhe_Registro!$D:$D,A2192,Detalhe_Registro!$E:$E,B2192,Detalhe_Registro!$M:$M,"SIM"),0)</f>
        <v/>
      </c>
      <c r="G2192" s="2">
        <f>IFERROR(AVERAGEIFS(Detalhe_Registro!$N:$N,Detalhe_Registro!$D:$D,A2192,Detalhe_Registro!$E:$E,B2192,Detalhe_Registro!$M:$M,"SIM"),0)</f>
        <v/>
      </c>
      <c r="H2192" s="2">
        <f>SUMIFS(Detalhe_Registro!$F:$F,Detalhe_Registro!$D:$D,A2192,Detalhe_Registro!$E:$E,B2192,Detalhe_Registro!$M:$M,"SIM")</f>
        <v/>
      </c>
      <c r="I2192" s="2">
        <f>SUMIFS(Detalhe_Registro!$G:$G,Detalhe_Registro!$D:$D,A2192,Detalhe_Registro!$E:$E,B2192,Detalhe_Registro!$M:$M,"SIM")</f>
        <v/>
      </c>
      <c r="J2192" s="2">
        <f>IF(F2192&lt;Premissas!$B$8,"&lt; 1,00",IF(F2192&lt;Premissas!$B$9,"1,00 – 1,19",IF(F2192&lt;Premissas!$B$10,"1,20 – 1,39",IF(F2192&lt;Premissas!$B$11,"1,40 – 1,59",IF(F2192&lt;Premissas!$B$12,"1,60 – 1,99","≥ 2,00")))))</f>
        <v/>
      </c>
      <c r="K2192" s="5">
        <f>IF(F2192&lt;Premissas!$B$8,Premissas!$B$13,IF(F2192&lt;Premissas!$B$9,Premissas!$B$14,IF(F2192&lt;Premissas!$B$10,Premissas!$B$15,IF(F2192&lt;Premissas!$B$11,Premissas!$B$16,IF(F2192&lt;Premissas!$B$12,Premissas!$B$17,Premissas!$B$18)))))</f>
        <v/>
      </c>
      <c r="L2192" s="5">
        <f>K2192/Premissas!$B$4</f>
        <v/>
      </c>
      <c r="M2192" s="2">
        <f>IF(K2192=Premissas!$B$18,"SIM","NÃO")</f>
        <v/>
      </c>
    </row>
    <row r="2193">
      <c r="A2193" s="2" t="n">
        <v>5732352</v>
      </c>
      <c r="B2193" s="2" t="inlineStr">
        <is>
          <t>Cintia Dos Santos Soares</t>
        </is>
      </c>
      <c r="C2193" s="2" t="n">
        <v>7801</v>
      </c>
      <c r="D2193" s="2">
        <f>IFERROR(TEXTJOIN(" | ",TRUE,UNIQUE(FILTER(Detalhe_Registro!$C:$C,(Detalhe_Registro!$D:$D=A2193)*(Detalhe_Registro!$E:$E=B2193)*(Detalhe_Registro!$M:$M="SIM")))),"")</f>
        <v/>
      </c>
      <c r="E2193" s="2">
        <f>COUNTIFS(Detalhe_Registro!$D:$D,A2193,Detalhe_Registro!$E:$E,B2193,Detalhe_Registro!$M:$M,"SIM")</f>
        <v/>
      </c>
      <c r="F2193" s="2">
        <f>IFERROR(MAXIFS(Detalhe_Registro!$N:$N,Detalhe_Registro!$D:$D,A2193,Detalhe_Registro!$E:$E,B2193,Detalhe_Registro!$M:$M,"SIM"),0)</f>
        <v/>
      </c>
      <c r="G2193" s="2">
        <f>IFERROR(AVERAGEIFS(Detalhe_Registro!$N:$N,Detalhe_Registro!$D:$D,A2193,Detalhe_Registro!$E:$E,B2193,Detalhe_Registro!$M:$M,"SIM"),0)</f>
        <v/>
      </c>
      <c r="H2193" s="2">
        <f>SUMIFS(Detalhe_Registro!$F:$F,Detalhe_Registro!$D:$D,A2193,Detalhe_Registro!$E:$E,B2193,Detalhe_Registro!$M:$M,"SIM")</f>
        <v/>
      </c>
      <c r="I2193" s="2">
        <f>SUMIFS(Detalhe_Registro!$G:$G,Detalhe_Registro!$D:$D,A2193,Detalhe_Registro!$E:$E,B2193,Detalhe_Registro!$M:$M,"SIM")</f>
        <v/>
      </c>
      <c r="J2193" s="2">
        <f>IF(F2193&lt;Premissas!$B$8,"&lt; 1,00",IF(F2193&lt;Premissas!$B$9,"1,00 – 1,19",IF(F2193&lt;Premissas!$B$10,"1,20 – 1,39",IF(F2193&lt;Premissas!$B$11,"1,40 – 1,59",IF(F2193&lt;Premissas!$B$12,"1,60 – 1,99","≥ 2,00")))))</f>
        <v/>
      </c>
      <c r="K2193" s="5">
        <f>IF(F2193&lt;Premissas!$B$8,Premissas!$B$13,IF(F2193&lt;Premissas!$B$9,Premissas!$B$14,IF(F2193&lt;Premissas!$B$10,Premissas!$B$15,IF(F2193&lt;Premissas!$B$11,Premissas!$B$16,IF(F2193&lt;Premissas!$B$12,Premissas!$B$17,Premissas!$B$18)))))</f>
        <v/>
      </c>
      <c r="L2193" s="5">
        <f>K2193/Premissas!$B$4</f>
        <v/>
      </c>
      <c r="M2193" s="2">
        <f>IF(K2193=Premissas!$B$18,"SIM","NÃO")</f>
        <v/>
      </c>
    </row>
    <row r="2194">
      <c r="A2194" s="2" t="inlineStr">
        <is>
          <t>5732352</t>
        </is>
      </c>
      <c r="B2194" s="2" t="inlineStr">
        <is>
          <t>Cintia Dos Santos Soares</t>
        </is>
      </c>
      <c r="C2194" s="2" t="n">
        <v>7801</v>
      </c>
      <c r="D2194" s="2">
        <f>IFERROR(TEXTJOIN(" | ",TRUE,UNIQUE(FILTER(Detalhe_Registro!$C:$C,(Detalhe_Registro!$D:$D=A2194)*(Detalhe_Registro!$E:$E=B2194)*(Detalhe_Registro!$M:$M="SIM")))),"")</f>
        <v/>
      </c>
      <c r="E2194" s="2">
        <f>COUNTIFS(Detalhe_Registro!$D:$D,A2194,Detalhe_Registro!$E:$E,B2194,Detalhe_Registro!$M:$M,"SIM")</f>
        <v/>
      </c>
      <c r="F2194" s="2">
        <f>IFERROR(MAXIFS(Detalhe_Registro!$N:$N,Detalhe_Registro!$D:$D,A2194,Detalhe_Registro!$E:$E,B2194,Detalhe_Registro!$M:$M,"SIM"),0)</f>
        <v/>
      </c>
      <c r="G2194" s="2">
        <f>IFERROR(AVERAGEIFS(Detalhe_Registro!$N:$N,Detalhe_Registro!$D:$D,A2194,Detalhe_Registro!$E:$E,B2194,Detalhe_Registro!$M:$M,"SIM"),0)</f>
        <v/>
      </c>
      <c r="H2194" s="2">
        <f>SUMIFS(Detalhe_Registro!$F:$F,Detalhe_Registro!$D:$D,A2194,Detalhe_Registro!$E:$E,B2194,Detalhe_Registro!$M:$M,"SIM")</f>
        <v/>
      </c>
      <c r="I2194" s="2">
        <f>SUMIFS(Detalhe_Registro!$G:$G,Detalhe_Registro!$D:$D,A2194,Detalhe_Registro!$E:$E,B2194,Detalhe_Registro!$M:$M,"SIM")</f>
        <v/>
      </c>
      <c r="J2194" s="2">
        <f>IF(F2194&lt;Premissas!$B$8,"&lt; 1,00",IF(F2194&lt;Premissas!$B$9,"1,00 – 1,19",IF(F2194&lt;Premissas!$B$10,"1,20 – 1,39",IF(F2194&lt;Premissas!$B$11,"1,40 – 1,59",IF(F2194&lt;Premissas!$B$12,"1,60 – 1,99","≥ 2,00")))))</f>
        <v/>
      </c>
      <c r="K2194" s="5">
        <f>IF(F2194&lt;Premissas!$B$8,Premissas!$B$13,IF(F2194&lt;Premissas!$B$9,Premissas!$B$14,IF(F2194&lt;Premissas!$B$10,Premissas!$B$15,IF(F2194&lt;Premissas!$B$11,Premissas!$B$16,IF(F2194&lt;Premissas!$B$12,Premissas!$B$17,Premissas!$B$18)))))</f>
        <v/>
      </c>
      <c r="L2194" s="5">
        <f>K2194/Premissas!$B$4</f>
        <v/>
      </c>
      <c r="M2194" s="2">
        <f>IF(K2194=Premissas!$B$18,"SIM","NÃO")</f>
        <v/>
      </c>
    </row>
    <row r="2195">
      <c r="A2195" s="2" t="n">
        <v>677430</v>
      </c>
      <c r="B2195" s="2" t="inlineStr">
        <is>
          <t>Claudiceia Maria Silva</t>
        </is>
      </c>
      <c r="C2195" s="2" t="n">
        <v>7801</v>
      </c>
      <c r="D2195" s="2">
        <f>IFERROR(TEXTJOIN(" | ",TRUE,UNIQUE(FILTER(Detalhe_Registro!$C:$C,(Detalhe_Registro!$D:$D=A2195)*(Detalhe_Registro!$E:$E=B2195)*(Detalhe_Registro!$M:$M="SIM")))),"")</f>
        <v/>
      </c>
      <c r="E2195" s="2">
        <f>COUNTIFS(Detalhe_Registro!$D:$D,A2195,Detalhe_Registro!$E:$E,B2195,Detalhe_Registro!$M:$M,"SIM")</f>
        <v/>
      </c>
      <c r="F2195" s="2">
        <f>IFERROR(MAXIFS(Detalhe_Registro!$N:$N,Detalhe_Registro!$D:$D,A2195,Detalhe_Registro!$E:$E,B2195,Detalhe_Registro!$M:$M,"SIM"),0)</f>
        <v/>
      </c>
      <c r="G2195" s="2">
        <f>IFERROR(AVERAGEIFS(Detalhe_Registro!$N:$N,Detalhe_Registro!$D:$D,A2195,Detalhe_Registro!$E:$E,B2195,Detalhe_Registro!$M:$M,"SIM"),0)</f>
        <v/>
      </c>
      <c r="H2195" s="2">
        <f>SUMIFS(Detalhe_Registro!$F:$F,Detalhe_Registro!$D:$D,A2195,Detalhe_Registro!$E:$E,B2195,Detalhe_Registro!$M:$M,"SIM")</f>
        <v/>
      </c>
      <c r="I2195" s="2">
        <f>SUMIFS(Detalhe_Registro!$G:$G,Detalhe_Registro!$D:$D,A2195,Detalhe_Registro!$E:$E,B2195,Detalhe_Registro!$M:$M,"SIM")</f>
        <v/>
      </c>
      <c r="J2195" s="2">
        <f>IF(F2195&lt;Premissas!$B$8,"&lt; 1,00",IF(F2195&lt;Premissas!$B$9,"1,00 – 1,19",IF(F2195&lt;Premissas!$B$10,"1,20 – 1,39",IF(F2195&lt;Premissas!$B$11,"1,40 – 1,59",IF(F2195&lt;Premissas!$B$12,"1,60 – 1,99","≥ 2,00")))))</f>
        <v/>
      </c>
      <c r="K2195" s="5">
        <f>IF(F2195&lt;Premissas!$B$8,Premissas!$B$13,IF(F2195&lt;Premissas!$B$9,Premissas!$B$14,IF(F2195&lt;Premissas!$B$10,Premissas!$B$15,IF(F2195&lt;Premissas!$B$11,Premissas!$B$16,IF(F2195&lt;Premissas!$B$12,Premissas!$B$17,Premissas!$B$18)))))</f>
        <v/>
      </c>
      <c r="L2195" s="5">
        <f>K2195/Premissas!$B$4</f>
        <v/>
      </c>
      <c r="M2195" s="2">
        <f>IF(K2195=Premissas!$B$18,"SIM","NÃO")</f>
        <v/>
      </c>
    </row>
    <row r="2196">
      <c r="A2196" s="2" t="inlineStr">
        <is>
          <t>677430</t>
        </is>
      </c>
      <c r="B2196" s="2" t="inlineStr">
        <is>
          <t>Claudiceia Maria Silva</t>
        </is>
      </c>
      <c r="C2196" s="2" t="n">
        <v>7801</v>
      </c>
      <c r="D2196" s="2">
        <f>IFERROR(TEXTJOIN(" | ",TRUE,UNIQUE(FILTER(Detalhe_Registro!$C:$C,(Detalhe_Registro!$D:$D=A2196)*(Detalhe_Registro!$E:$E=B2196)*(Detalhe_Registro!$M:$M="SIM")))),"")</f>
        <v/>
      </c>
      <c r="E2196" s="2">
        <f>COUNTIFS(Detalhe_Registro!$D:$D,A2196,Detalhe_Registro!$E:$E,B2196,Detalhe_Registro!$M:$M,"SIM")</f>
        <v/>
      </c>
      <c r="F2196" s="2">
        <f>IFERROR(MAXIFS(Detalhe_Registro!$N:$N,Detalhe_Registro!$D:$D,A2196,Detalhe_Registro!$E:$E,B2196,Detalhe_Registro!$M:$M,"SIM"),0)</f>
        <v/>
      </c>
      <c r="G2196" s="2">
        <f>IFERROR(AVERAGEIFS(Detalhe_Registro!$N:$N,Detalhe_Registro!$D:$D,A2196,Detalhe_Registro!$E:$E,B2196,Detalhe_Registro!$M:$M,"SIM"),0)</f>
        <v/>
      </c>
      <c r="H2196" s="2">
        <f>SUMIFS(Detalhe_Registro!$F:$F,Detalhe_Registro!$D:$D,A2196,Detalhe_Registro!$E:$E,B2196,Detalhe_Registro!$M:$M,"SIM")</f>
        <v/>
      </c>
      <c r="I2196" s="2">
        <f>SUMIFS(Detalhe_Registro!$G:$G,Detalhe_Registro!$D:$D,A2196,Detalhe_Registro!$E:$E,B2196,Detalhe_Registro!$M:$M,"SIM")</f>
        <v/>
      </c>
      <c r="J2196" s="2">
        <f>IF(F2196&lt;Premissas!$B$8,"&lt; 1,00",IF(F2196&lt;Premissas!$B$9,"1,00 – 1,19",IF(F2196&lt;Premissas!$B$10,"1,20 – 1,39",IF(F2196&lt;Premissas!$B$11,"1,40 – 1,59",IF(F2196&lt;Premissas!$B$12,"1,60 – 1,99","≥ 2,00")))))</f>
        <v/>
      </c>
      <c r="K2196" s="5">
        <f>IF(F2196&lt;Premissas!$B$8,Premissas!$B$13,IF(F2196&lt;Premissas!$B$9,Premissas!$B$14,IF(F2196&lt;Premissas!$B$10,Premissas!$B$15,IF(F2196&lt;Premissas!$B$11,Premissas!$B$16,IF(F2196&lt;Premissas!$B$12,Premissas!$B$17,Premissas!$B$18)))))</f>
        <v/>
      </c>
      <c r="L2196" s="5">
        <f>K2196/Premissas!$B$4</f>
        <v/>
      </c>
      <c r="M2196" s="2">
        <f>IF(K2196=Premissas!$B$18,"SIM","NÃO")</f>
        <v/>
      </c>
    </row>
    <row r="2197">
      <c r="A2197" s="2" t="n">
        <v>4456297</v>
      </c>
      <c r="B2197" s="2" t="inlineStr">
        <is>
          <t>Claudinei Luna Diniz</t>
        </is>
      </c>
      <c r="C2197" s="2" t="n">
        <v>7801</v>
      </c>
      <c r="D2197" s="2">
        <f>IFERROR(TEXTJOIN(" | ",TRUE,UNIQUE(FILTER(Detalhe_Registro!$C:$C,(Detalhe_Registro!$D:$D=A2197)*(Detalhe_Registro!$E:$E=B2197)*(Detalhe_Registro!$M:$M="SIM")))),"")</f>
        <v/>
      </c>
      <c r="E2197" s="2">
        <f>COUNTIFS(Detalhe_Registro!$D:$D,A2197,Detalhe_Registro!$E:$E,B2197,Detalhe_Registro!$M:$M,"SIM")</f>
        <v/>
      </c>
      <c r="F2197" s="2">
        <f>IFERROR(MAXIFS(Detalhe_Registro!$N:$N,Detalhe_Registro!$D:$D,A2197,Detalhe_Registro!$E:$E,B2197,Detalhe_Registro!$M:$M,"SIM"),0)</f>
        <v/>
      </c>
      <c r="G2197" s="2">
        <f>IFERROR(AVERAGEIFS(Detalhe_Registro!$N:$N,Detalhe_Registro!$D:$D,A2197,Detalhe_Registro!$E:$E,B2197,Detalhe_Registro!$M:$M,"SIM"),0)</f>
        <v/>
      </c>
      <c r="H2197" s="2">
        <f>SUMIFS(Detalhe_Registro!$F:$F,Detalhe_Registro!$D:$D,A2197,Detalhe_Registro!$E:$E,B2197,Detalhe_Registro!$M:$M,"SIM")</f>
        <v/>
      </c>
      <c r="I2197" s="2">
        <f>SUMIFS(Detalhe_Registro!$G:$G,Detalhe_Registro!$D:$D,A2197,Detalhe_Registro!$E:$E,B2197,Detalhe_Registro!$M:$M,"SIM")</f>
        <v/>
      </c>
      <c r="J2197" s="2">
        <f>IF(F2197&lt;Premissas!$B$8,"&lt; 1,00",IF(F2197&lt;Premissas!$B$9,"1,00 – 1,19",IF(F2197&lt;Premissas!$B$10,"1,20 – 1,39",IF(F2197&lt;Premissas!$B$11,"1,40 – 1,59",IF(F2197&lt;Premissas!$B$12,"1,60 – 1,99","≥ 2,00")))))</f>
        <v/>
      </c>
      <c r="K2197" s="5">
        <f>IF(F2197&lt;Premissas!$B$8,Premissas!$B$13,IF(F2197&lt;Premissas!$B$9,Premissas!$B$14,IF(F2197&lt;Premissas!$B$10,Premissas!$B$15,IF(F2197&lt;Premissas!$B$11,Premissas!$B$16,IF(F2197&lt;Premissas!$B$12,Premissas!$B$17,Premissas!$B$18)))))</f>
        <v/>
      </c>
      <c r="L2197" s="5">
        <f>K2197/Premissas!$B$4</f>
        <v/>
      </c>
      <c r="M2197" s="2">
        <f>IF(K2197=Premissas!$B$18,"SIM","NÃO")</f>
        <v/>
      </c>
    </row>
    <row r="2198">
      <c r="A2198" s="2" t="inlineStr">
        <is>
          <t>4456297</t>
        </is>
      </c>
      <c r="B2198" s="2" t="inlineStr">
        <is>
          <t>Claudinei Luna Diniz</t>
        </is>
      </c>
      <c r="C2198" s="2" t="n">
        <v>7801</v>
      </c>
      <c r="D2198" s="2">
        <f>IFERROR(TEXTJOIN(" | ",TRUE,UNIQUE(FILTER(Detalhe_Registro!$C:$C,(Detalhe_Registro!$D:$D=A2198)*(Detalhe_Registro!$E:$E=B2198)*(Detalhe_Registro!$M:$M="SIM")))),"")</f>
        <v/>
      </c>
      <c r="E2198" s="2">
        <f>COUNTIFS(Detalhe_Registro!$D:$D,A2198,Detalhe_Registro!$E:$E,B2198,Detalhe_Registro!$M:$M,"SIM")</f>
        <v/>
      </c>
      <c r="F2198" s="2">
        <f>IFERROR(MAXIFS(Detalhe_Registro!$N:$N,Detalhe_Registro!$D:$D,A2198,Detalhe_Registro!$E:$E,B2198,Detalhe_Registro!$M:$M,"SIM"),0)</f>
        <v/>
      </c>
      <c r="G2198" s="2">
        <f>IFERROR(AVERAGEIFS(Detalhe_Registro!$N:$N,Detalhe_Registro!$D:$D,A2198,Detalhe_Registro!$E:$E,B2198,Detalhe_Registro!$M:$M,"SIM"),0)</f>
        <v/>
      </c>
      <c r="H2198" s="2">
        <f>SUMIFS(Detalhe_Registro!$F:$F,Detalhe_Registro!$D:$D,A2198,Detalhe_Registro!$E:$E,B2198,Detalhe_Registro!$M:$M,"SIM")</f>
        <v/>
      </c>
      <c r="I2198" s="2">
        <f>SUMIFS(Detalhe_Registro!$G:$G,Detalhe_Registro!$D:$D,A2198,Detalhe_Registro!$E:$E,B2198,Detalhe_Registro!$M:$M,"SIM")</f>
        <v/>
      </c>
      <c r="J2198" s="2">
        <f>IF(F2198&lt;Premissas!$B$8,"&lt; 1,00",IF(F2198&lt;Premissas!$B$9,"1,00 – 1,19",IF(F2198&lt;Premissas!$B$10,"1,20 – 1,39",IF(F2198&lt;Premissas!$B$11,"1,40 – 1,59",IF(F2198&lt;Premissas!$B$12,"1,60 – 1,99","≥ 2,00")))))</f>
        <v/>
      </c>
      <c r="K2198" s="5">
        <f>IF(F2198&lt;Premissas!$B$8,Premissas!$B$13,IF(F2198&lt;Premissas!$B$9,Premissas!$B$14,IF(F2198&lt;Premissas!$B$10,Premissas!$B$15,IF(F2198&lt;Premissas!$B$11,Premissas!$B$16,IF(F2198&lt;Premissas!$B$12,Premissas!$B$17,Premissas!$B$18)))))</f>
        <v/>
      </c>
      <c r="L2198" s="5">
        <f>K2198/Premissas!$B$4</f>
        <v/>
      </c>
      <c r="M2198" s="2">
        <f>IF(K2198=Premissas!$B$18,"SIM","NÃO")</f>
        <v/>
      </c>
    </row>
    <row r="2199">
      <c r="A2199" s="2" t="inlineStr">
        <is>
          <t>5823056</t>
        </is>
      </c>
      <c r="B2199" s="2" t="inlineStr">
        <is>
          <t>Clayton Dos Santos Neves</t>
        </is>
      </c>
      <c r="C2199" s="2" t="n">
        <v>7801</v>
      </c>
      <c r="D2199" s="2">
        <f>IFERROR(TEXTJOIN(" | ",TRUE,UNIQUE(FILTER(Detalhe_Registro!$C:$C,(Detalhe_Registro!$D:$D=A2199)*(Detalhe_Registro!$E:$E=B2199)*(Detalhe_Registro!$M:$M="SIM")))),"")</f>
        <v/>
      </c>
      <c r="E2199" s="2">
        <f>COUNTIFS(Detalhe_Registro!$D:$D,A2199,Detalhe_Registro!$E:$E,B2199,Detalhe_Registro!$M:$M,"SIM")</f>
        <v/>
      </c>
      <c r="F2199" s="2">
        <f>IFERROR(MAXIFS(Detalhe_Registro!$N:$N,Detalhe_Registro!$D:$D,A2199,Detalhe_Registro!$E:$E,B2199,Detalhe_Registro!$M:$M,"SIM"),0)</f>
        <v/>
      </c>
      <c r="G2199" s="2">
        <f>IFERROR(AVERAGEIFS(Detalhe_Registro!$N:$N,Detalhe_Registro!$D:$D,A2199,Detalhe_Registro!$E:$E,B2199,Detalhe_Registro!$M:$M,"SIM"),0)</f>
        <v/>
      </c>
      <c r="H2199" s="2">
        <f>SUMIFS(Detalhe_Registro!$F:$F,Detalhe_Registro!$D:$D,A2199,Detalhe_Registro!$E:$E,B2199,Detalhe_Registro!$M:$M,"SIM")</f>
        <v/>
      </c>
      <c r="I2199" s="2">
        <f>SUMIFS(Detalhe_Registro!$G:$G,Detalhe_Registro!$D:$D,A2199,Detalhe_Registro!$E:$E,B2199,Detalhe_Registro!$M:$M,"SIM")</f>
        <v/>
      </c>
      <c r="J2199" s="2">
        <f>IF(F2199&lt;Premissas!$B$8,"&lt; 1,00",IF(F2199&lt;Premissas!$B$9,"1,00 – 1,19",IF(F2199&lt;Premissas!$B$10,"1,20 – 1,39",IF(F2199&lt;Premissas!$B$11,"1,40 – 1,59",IF(F2199&lt;Premissas!$B$12,"1,60 – 1,99","≥ 2,00")))))</f>
        <v/>
      </c>
      <c r="K2199" s="5">
        <f>IF(F2199&lt;Premissas!$B$8,Premissas!$B$13,IF(F2199&lt;Premissas!$B$9,Premissas!$B$14,IF(F2199&lt;Premissas!$B$10,Premissas!$B$15,IF(F2199&lt;Premissas!$B$11,Premissas!$B$16,IF(F2199&lt;Premissas!$B$12,Premissas!$B$17,Premissas!$B$18)))))</f>
        <v/>
      </c>
      <c r="L2199" s="5">
        <f>K2199/Premissas!$B$4</f>
        <v/>
      </c>
      <c r="M2199" s="2">
        <f>IF(K2199=Premissas!$B$18,"SIM","NÃO")</f>
        <v/>
      </c>
    </row>
    <row r="2200">
      <c r="A2200" s="2" t="n">
        <v>5011175</v>
      </c>
      <c r="B2200" s="2" t="inlineStr">
        <is>
          <t>Clevisson Santos Do Nascimento</t>
        </is>
      </c>
      <c r="C2200" s="2" t="n">
        <v>7801</v>
      </c>
      <c r="D2200" s="2">
        <f>IFERROR(TEXTJOIN(" | ",TRUE,UNIQUE(FILTER(Detalhe_Registro!$C:$C,(Detalhe_Registro!$D:$D=A2200)*(Detalhe_Registro!$E:$E=B2200)*(Detalhe_Registro!$M:$M="SIM")))),"")</f>
        <v/>
      </c>
      <c r="E2200" s="2">
        <f>COUNTIFS(Detalhe_Registro!$D:$D,A2200,Detalhe_Registro!$E:$E,B2200,Detalhe_Registro!$M:$M,"SIM")</f>
        <v/>
      </c>
      <c r="F2200" s="2">
        <f>IFERROR(MAXIFS(Detalhe_Registro!$N:$N,Detalhe_Registro!$D:$D,A2200,Detalhe_Registro!$E:$E,B2200,Detalhe_Registro!$M:$M,"SIM"),0)</f>
        <v/>
      </c>
      <c r="G2200" s="2">
        <f>IFERROR(AVERAGEIFS(Detalhe_Registro!$N:$N,Detalhe_Registro!$D:$D,A2200,Detalhe_Registro!$E:$E,B2200,Detalhe_Registro!$M:$M,"SIM"),0)</f>
        <v/>
      </c>
      <c r="H2200" s="2">
        <f>SUMIFS(Detalhe_Registro!$F:$F,Detalhe_Registro!$D:$D,A2200,Detalhe_Registro!$E:$E,B2200,Detalhe_Registro!$M:$M,"SIM")</f>
        <v/>
      </c>
      <c r="I2200" s="2">
        <f>SUMIFS(Detalhe_Registro!$G:$G,Detalhe_Registro!$D:$D,A2200,Detalhe_Registro!$E:$E,B2200,Detalhe_Registro!$M:$M,"SIM")</f>
        <v/>
      </c>
      <c r="J2200" s="2">
        <f>IF(F2200&lt;Premissas!$B$8,"&lt; 1,00",IF(F2200&lt;Premissas!$B$9,"1,00 – 1,19",IF(F2200&lt;Premissas!$B$10,"1,20 – 1,39",IF(F2200&lt;Premissas!$B$11,"1,40 – 1,59",IF(F2200&lt;Premissas!$B$12,"1,60 – 1,99","≥ 2,00")))))</f>
        <v/>
      </c>
      <c r="K2200" s="5">
        <f>IF(F2200&lt;Premissas!$B$8,Premissas!$B$13,IF(F2200&lt;Premissas!$B$9,Premissas!$B$14,IF(F2200&lt;Premissas!$B$10,Premissas!$B$15,IF(F2200&lt;Premissas!$B$11,Premissas!$B$16,IF(F2200&lt;Premissas!$B$12,Premissas!$B$17,Premissas!$B$18)))))</f>
        <v/>
      </c>
      <c r="L2200" s="5">
        <f>K2200/Premissas!$B$4</f>
        <v/>
      </c>
      <c r="M2200" s="2">
        <f>IF(K2200=Premissas!$B$18,"SIM","NÃO")</f>
        <v/>
      </c>
    </row>
    <row r="2201">
      <c r="A2201" s="2" t="inlineStr">
        <is>
          <t>5011175</t>
        </is>
      </c>
      <c r="B2201" s="2" t="inlineStr">
        <is>
          <t>Clevisson Santos Do Nascimento</t>
        </is>
      </c>
      <c r="C2201" s="2" t="n">
        <v>7801</v>
      </c>
      <c r="D2201" s="2">
        <f>IFERROR(TEXTJOIN(" | ",TRUE,UNIQUE(FILTER(Detalhe_Registro!$C:$C,(Detalhe_Registro!$D:$D=A2201)*(Detalhe_Registro!$E:$E=B2201)*(Detalhe_Registro!$M:$M="SIM")))),"")</f>
        <v/>
      </c>
      <c r="E2201" s="2">
        <f>COUNTIFS(Detalhe_Registro!$D:$D,A2201,Detalhe_Registro!$E:$E,B2201,Detalhe_Registro!$M:$M,"SIM")</f>
        <v/>
      </c>
      <c r="F2201" s="2">
        <f>IFERROR(MAXIFS(Detalhe_Registro!$N:$N,Detalhe_Registro!$D:$D,A2201,Detalhe_Registro!$E:$E,B2201,Detalhe_Registro!$M:$M,"SIM"),0)</f>
        <v/>
      </c>
      <c r="G2201" s="2">
        <f>IFERROR(AVERAGEIFS(Detalhe_Registro!$N:$N,Detalhe_Registro!$D:$D,A2201,Detalhe_Registro!$E:$E,B2201,Detalhe_Registro!$M:$M,"SIM"),0)</f>
        <v/>
      </c>
      <c r="H2201" s="2">
        <f>SUMIFS(Detalhe_Registro!$F:$F,Detalhe_Registro!$D:$D,A2201,Detalhe_Registro!$E:$E,B2201,Detalhe_Registro!$M:$M,"SIM")</f>
        <v/>
      </c>
      <c r="I2201" s="2">
        <f>SUMIFS(Detalhe_Registro!$G:$G,Detalhe_Registro!$D:$D,A2201,Detalhe_Registro!$E:$E,B2201,Detalhe_Registro!$M:$M,"SIM")</f>
        <v/>
      </c>
      <c r="J2201" s="2">
        <f>IF(F2201&lt;Premissas!$B$8,"&lt; 1,00",IF(F2201&lt;Premissas!$B$9,"1,00 – 1,19",IF(F2201&lt;Premissas!$B$10,"1,20 – 1,39",IF(F2201&lt;Premissas!$B$11,"1,40 – 1,59",IF(F2201&lt;Premissas!$B$12,"1,60 – 1,99","≥ 2,00")))))</f>
        <v/>
      </c>
      <c r="K2201" s="5">
        <f>IF(F2201&lt;Premissas!$B$8,Premissas!$B$13,IF(F2201&lt;Premissas!$B$9,Premissas!$B$14,IF(F2201&lt;Premissas!$B$10,Premissas!$B$15,IF(F2201&lt;Premissas!$B$11,Premissas!$B$16,IF(F2201&lt;Premissas!$B$12,Premissas!$B$17,Premissas!$B$18)))))</f>
        <v/>
      </c>
      <c r="L2201" s="5">
        <f>K2201/Premissas!$B$4</f>
        <v/>
      </c>
      <c r="M2201" s="2">
        <f>IF(K2201=Premissas!$B$18,"SIM","NÃO")</f>
        <v/>
      </c>
    </row>
    <row r="2202">
      <c r="A2202" s="2" t="inlineStr">
        <is>
          <t>640705</t>
        </is>
      </c>
      <c r="B2202" s="2" t="inlineStr">
        <is>
          <t>Conceicao De Maria Alves De Melo</t>
        </is>
      </c>
      <c r="C2202" s="2" t="n">
        <v>7801</v>
      </c>
      <c r="D2202" s="2">
        <f>IFERROR(TEXTJOIN(" | ",TRUE,UNIQUE(FILTER(Detalhe_Registro!$C:$C,(Detalhe_Registro!$D:$D=A2202)*(Detalhe_Registro!$E:$E=B2202)*(Detalhe_Registro!$M:$M="SIM")))),"")</f>
        <v/>
      </c>
      <c r="E2202" s="2">
        <f>COUNTIFS(Detalhe_Registro!$D:$D,A2202,Detalhe_Registro!$E:$E,B2202,Detalhe_Registro!$M:$M,"SIM")</f>
        <v/>
      </c>
      <c r="F2202" s="2">
        <f>IFERROR(MAXIFS(Detalhe_Registro!$N:$N,Detalhe_Registro!$D:$D,A2202,Detalhe_Registro!$E:$E,B2202,Detalhe_Registro!$M:$M,"SIM"),0)</f>
        <v/>
      </c>
      <c r="G2202" s="2">
        <f>IFERROR(AVERAGEIFS(Detalhe_Registro!$N:$N,Detalhe_Registro!$D:$D,A2202,Detalhe_Registro!$E:$E,B2202,Detalhe_Registro!$M:$M,"SIM"),0)</f>
        <v/>
      </c>
      <c r="H2202" s="2">
        <f>SUMIFS(Detalhe_Registro!$F:$F,Detalhe_Registro!$D:$D,A2202,Detalhe_Registro!$E:$E,B2202,Detalhe_Registro!$M:$M,"SIM")</f>
        <v/>
      </c>
      <c r="I2202" s="2">
        <f>SUMIFS(Detalhe_Registro!$G:$G,Detalhe_Registro!$D:$D,A2202,Detalhe_Registro!$E:$E,B2202,Detalhe_Registro!$M:$M,"SIM")</f>
        <v/>
      </c>
      <c r="J2202" s="2">
        <f>IF(F2202&lt;Premissas!$B$8,"&lt; 1,00",IF(F2202&lt;Premissas!$B$9,"1,00 – 1,19",IF(F2202&lt;Premissas!$B$10,"1,20 – 1,39",IF(F2202&lt;Premissas!$B$11,"1,40 – 1,59",IF(F2202&lt;Premissas!$B$12,"1,60 – 1,99","≥ 2,00")))))</f>
        <v/>
      </c>
      <c r="K2202" s="5">
        <f>IF(F2202&lt;Premissas!$B$8,Premissas!$B$13,IF(F2202&lt;Premissas!$B$9,Premissas!$B$14,IF(F2202&lt;Premissas!$B$10,Premissas!$B$15,IF(F2202&lt;Premissas!$B$11,Premissas!$B$16,IF(F2202&lt;Premissas!$B$12,Premissas!$B$17,Premissas!$B$18)))))</f>
        <v/>
      </c>
      <c r="L2202" s="5">
        <f>K2202/Premissas!$B$4</f>
        <v/>
      </c>
      <c r="M2202" s="2">
        <f>IF(K2202=Premissas!$B$18,"SIM","NÃO")</f>
        <v/>
      </c>
    </row>
    <row r="2203">
      <c r="A2203" s="2" t="inlineStr">
        <is>
          <t>6037593</t>
        </is>
      </c>
      <c r="B2203" s="2" t="inlineStr">
        <is>
          <t>Crislaine Ferrari De Arruda</t>
        </is>
      </c>
      <c r="C2203" s="2" t="n">
        <v>7801</v>
      </c>
      <c r="D2203" s="2">
        <f>IFERROR(TEXTJOIN(" | ",TRUE,UNIQUE(FILTER(Detalhe_Registro!$C:$C,(Detalhe_Registro!$D:$D=A2203)*(Detalhe_Registro!$E:$E=B2203)*(Detalhe_Registro!$M:$M="SIM")))),"")</f>
        <v/>
      </c>
      <c r="E2203" s="2">
        <f>COUNTIFS(Detalhe_Registro!$D:$D,A2203,Detalhe_Registro!$E:$E,B2203,Detalhe_Registro!$M:$M,"SIM")</f>
        <v/>
      </c>
      <c r="F2203" s="2">
        <f>IFERROR(MAXIFS(Detalhe_Registro!$N:$N,Detalhe_Registro!$D:$D,A2203,Detalhe_Registro!$E:$E,B2203,Detalhe_Registro!$M:$M,"SIM"),0)</f>
        <v/>
      </c>
      <c r="G2203" s="2">
        <f>IFERROR(AVERAGEIFS(Detalhe_Registro!$N:$N,Detalhe_Registro!$D:$D,A2203,Detalhe_Registro!$E:$E,B2203,Detalhe_Registro!$M:$M,"SIM"),0)</f>
        <v/>
      </c>
      <c r="H2203" s="2">
        <f>SUMIFS(Detalhe_Registro!$F:$F,Detalhe_Registro!$D:$D,A2203,Detalhe_Registro!$E:$E,B2203,Detalhe_Registro!$M:$M,"SIM")</f>
        <v/>
      </c>
      <c r="I2203" s="2">
        <f>SUMIFS(Detalhe_Registro!$G:$G,Detalhe_Registro!$D:$D,A2203,Detalhe_Registro!$E:$E,B2203,Detalhe_Registro!$M:$M,"SIM")</f>
        <v/>
      </c>
      <c r="J2203" s="2">
        <f>IF(F2203&lt;Premissas!$B$8,"&lt; 1,00",IF(F2203&lt;Premissas!$B$9,"1,00 – 1,19",IF(F2203&lt;Premissas!$B$10,"1,20 – 1,39",IF(F2203&lt;Premissas!$B$11,"1,40 – 1,59",IF(F2203&lt;Premissas!$B$12,"1,60 – 1,99","≥ 2,00")))))</f>
        <v/>
      </c>
      <c r="K2203" s="5">
        <f>IF(F2203&lt;Premissas!$B$8,Premissas!$B$13,IF(F2203&lt;Premissas!$B$9,Premissas!$B$14,IF(F2203&lt;Premissas!$B$10,Premissas!$B$15,IF(F2203&lt;Premissas!$B$11,Premissas!$B$16,IF(F2203&lt;Premissas!$B$12,Premissas!$B$17,Premissas!$B$18)))))</f>
        <v/>
      </c>
      <c r="L2203" s="5">
        <f>K2203/Premissas!$B$4</f>
        <v/>
      </c>
      <c r="M2203" s="2">
        <f>IF(K2203=Premissas!$B$18,"SIM","NÃO")</f>
        <v/>
      </c>
    </row>
    <row r="2204">
      <c r="A2204" s="2" t="n">
        <v>6012680</v>
      </c>
      <c r="B2204" s="2" t="inlineStr">
        <is>
          <t>Cristiane Aparecida Comerce</t>
        </is>
      </c>
      <c r="C2204" s="2" t="n">
        <v>7801</v>
      </c>
      <c r="D2204" s="2">
        <f>IFERROR(TEXTJOIN(" | ",TRUE,UNIQUE(FILTER(Detalhe_Registro!$C:$C,(Detalhe_Registro!$D:$D=A2204)*(Detalhe_Registro!$E:$E=B2204)*(Detalhe_Registro!$M:$M="SIM")))),"")</f>
        <v/>
      </c>
      <c r="E2204" s="2">
        <f>COUNTIFS(Detalhe_Registro!$D:$D,A2204,Detalhe_Registro!$E:$E,B2204,Detalhe_Registro!$M:$M,"SIM")</f>
        <v/>
      </c>
      <c r="F2204" s="2">
        <f>IFERROR(MAXIFS(Detalhe_Registro!$N:$N,Detalhe_Registro!$D:$D,A2204,Detalhe_Registro!$E:$E,B2204,Detalhe_Registro!$M:$M,"SIM"),0)</f>
        <v/>
      </c>
      <c r="G2204" s="2">
        <f>IFERROR(AVERAGEIFS(Detalhe_Registro!$N:$N,Detalhe_Registro!$D:$D,A2204,Detalhe_Registro!$E:$E,B2204,Detalhe_Registro!$M:$M,"SIM"),0)</f>
        <v/>
      </c>
      <c r="H2204" s="2">
        <f>SUMIFS(Detalhe_Registro!$F:$F,Detalhe_Registro!$D:$D,A2204,Detalhe_Registro!$E:$E,B2204,Detalhe_Registro!$M:$M,"SIM")</f>
        <v/>
      </c>
      <c r="I2204" s="2">
        <f>SUMIFS(Detalhe_Registro!$G:$G,Detalhe_Registro!$D:$D,A2204,Detalhe_Registro!$E:$E,B2204,Detalhe_Registro!$M:$M,"SIM")</f>
        <v/>
      </c>
      <c r="J2204" s="2">
        <f>IF(F2204&lt;Premissas!$B$8,"&lt; 1,00",IF(F2204&lt;Premissas!$B$9,"1,00 – 1,19",IF(F2204&lt;Premissas!$B$10,"1,20 – 1,39",IF(F2204&lt;Premissas!$B$11,"1,40 – 1,59",IF(F2204&lt;Premissas!$B$12,"1,60 – 1,99","≥ 2,00")))))</f>
        <v/>
      </c>
      <c r="K2204" s="5">
        <f>IF(F2204&lt;Premissas!$B$8,Premissas!$B$13,IF(F2204&lt;Premissas!$B$9,Premissas!$B$14,IF(F2204&lt;Premissas!$B$10,Premissas!$B$15,IF(F2204&lt;Premissas!$B$11,Premissas!$B$16,IF(F2204&lt;Premissas!$B$12,Premissas!$B$17,Premissas!$B$18)))))</f>
        <v/>
      </c>
      <c r="L2204" s="5">
        <f>K2204/Premissas!$B$4</f>
        <v/>
      </c>
      <c r="M2204" s="2">
        <f>IF(K2204=Premissas!$B$18,"SIM","NÃO")</f>
        <v/>
      </c>
    </row>
    <row r="2205">
      <c r="A2205" s="2" t="inlineStr">
        <is>
          <t>6012680</t>
        </is>
      </c>
      <c r="B2205" s="2" t="inlineStr">
        <is>
          <t>Cristiane Aparecida Comerce</t>
        </is>
      </c>
      <c r="C2205" s="2" t="n">
        <v>7801</v>
      </c>
      <c r="D2205" s="2">
        <f>IFERROR(TEXTJOIN(" | ",TRUE,UNIQUE(FILTER(Detalhe_Registro!$C:$C,(Detalhe_Registro!$D:$D=A2205)*(Detalhe_Registro!$E:$E=B2205)*(Detalhe_Registro!$M:$M="SIM")))),"")</f>
        <v/>
      </c>
      <c r="E2205" s="2">
        <f>COUNTIFS(Detalhe_Registro!$D:$D,A2205,Detalhe_Registro!$E:$E,B2205,Detalhe_Registro!$M:$M,"SIM")</f>
        <v/>
      </c>
      <c r="F2205" s="2">
        <f>IFERROR(MAXIFS(Detalhe_Registro!$N:$N,Detalhe_Registro!$D:$D,A2205,Detalhe_Registro!$E:$E,B2205,Detalhe_Registro!$M:$M,"SIM"),0)</f>
        <v/>
      </c>
      <c r="G2205" s="2">
        <f>IFERROR(AVERAGEIFS(Detalhe_Registro!$N:$N,Detalhe_Registro!$D:$D,A2205,Detalhe_Registro!$E:$E,B2205,Detalhe_Registro!$M:$M,"SIM"),0)</f>
        <v/>
      </c>
      <c r="H2205" s="2">
        <f>SUMIFS(Detalhe_Registro!$F:$F,Detalhe_Registro!$D:$D,A2205,Detalhe_Registro!$E:$E,B2205,Detalhe_Registro!$M:$M,"SIM")</f>
        <v/>
      </c>
      <c r="I2205" s="2">
        <f>SUMIFS(Detalhe_Registro!$G:$G,Detalhe_Registro!$D:$D,A2205,Detalhe_Registro!$E:$E,B2205,Detalhe_Registro!$M:$M,"SIM")</f>
        <v/>
      </c>
      <c r="J2205" s="2">
        <f>IF(F2205&lt;Premissas!$B$8,"&lt; 1,00",IF(F2205&lt;Premissas!$B$9,"1,00 – 1,19",IF(F2205&lt;Premissas!$B$10,"1,20 – 1,39",IF(F2205&lt;Premissas!$B$11,"1,40 – 1,59",IF(F2205&lt;Premissas!$B$12,"1,60 – 1,99","≥ 2,00")))))</f>
        <v/>
      </c>
      <c r="K2205" s="5">
        <f>IF(F2205&lt;Premissas!$B$8,Premissas!$B$13,IF(F2205&lt;Premissas!$B$9,Premissas!$B$14,IF(F2205&lt;Premissas!$B$10,Premissas!$B$15,IF(F2205&lt;Premissas!$B$11,Premissas!$B$16,IF(F2205&lt;Premissas!$B$12,Premissas!$B$17,Premissas!$B$18)))))</f>
        <v/>
      </c>
      <c r="L2205" s="5">
        <f>K2205/Premissas!$B$4</f>
        <v/>
      </c>
      <c r="M2205" s="2">
        <f>IF(K2205=Premissas!$B$18,"SIM","NÃO")</f>
        <v/>
      </c>
    </row>
    <row r="2206">
      <c r="A2206" s="2" t="n">
        <v>5904919</v>
      </c>
      <c r="B2206" s="2" t="inlineStr">
        <is>
          <t>DAIANE CRISTINA</t>
        </is>
      </c>
      <c r="C2206" s="2" t="n">
        <v>7801</v>
      </c>
      <c r="D2206" s="2">
        <f>IFERROR(TEXTJOIN(" | ",TRUE,UNIQUE(FILTER(Detalhe_Registro!$C:$C,(Detalhe_Registro!$D:$D=A2206)*(Detalhe_Registro!$E:$E=B2206)*(Detalhe_Registro!$M:$M="SIM")))),"")</f>
        <v/>
      </c>
      <c r="E2206" s="2">
        <f>COUNTIFS(Detalhe_Registro!$D:$D,A2206,Detalhe_Registro!$E:$E,B2206,Detalhe_Registro!$M:$M,"SIM")</f>
        <v/>
      </c>
      <c r="F2206" s="2">
        <f>IFERROR(MAXIFS(Detalhe_Registro!$N:$N,Detalhe_Registro!$D:$D,A2206,Detalhe_Registro!$E:$E,B2206,Detalhe_Registro!$M:$M,"SIM"),0)</f>
        <v/>
      </c>
      <c r="G2206" s="2">
        <f>IFERROR(AVERAGEIFS(Detalhe_Registro!$N:$N,Detalhe_Registro!$D:$D,A2206,Detalhe_Registro!$E:$E,B2206,Detalhe_Registro!$M:$M,"SIM"),0)</f>
        <v/>
      </c>
      <c r="H2206" s="2">
        <f>SUMIFS(Detalhe_Registro!$F:$F,Detalhe_Registro!$D:$D,A2206,Detalhe_Registro!$E:$E,B2206,Detalhe_Registro!$M:$M,"SIM")</f>
        <v/>
      </c>
      <c r="I2206" s="2">
        <f>SUMIFS(Detalhe_Registro!$G:$G,Detalhe_Registro!$D:$D,A2206,Detalhe_Registro!$E:$E,B2206,Detalhe_Registro!$M:$M,"SIM")</f>
        <v/>
      </c>
      <c r="J2206" s="2">
        <f>IF(F2206&lt;Premissas!$B$8,"&lt; 1,00",IF(F2206&lt;Premissas!$B$9,"1,00 – 1,19",IF(F2206&lt;Premissas!$B$10,"1,20 – 1,39",IF(F2206&lt;Premissas!$B$11,"1,40 – 1,59",IF(F2206&lt;Premissas!$B$12,"1,60 – 1,99","≥ 2,00")))))</f>
        <v/>
      </c>
      <c r="K2206" s="5">
        <f>IF(F2206&lt;Premissas!$B$8,Premissas!$B$13,IF(F2206&lt;Premissas!$B$9,Premissas!$B$14,IF(F2206&lt;Premissas!$B$10,Premissas!$B$15,IF(F2206&lt;Premissas!$B$11,Premissas!$B$16,IF(F2206&lt;Premissas!$B$12,Premissas!$B$17,Premissas!$B$18)))))</f>
        <v/>
      </c>
      <c r="L2206" s="5">
        <f>K2206/Premissas!$B$4</f>
        <v/>
      </c>
      <c r="M2206" s="2">
        <f>IF(K2206=Premissas!$B$18,"SIM","NÃO")</f>
        <v/>
      </c>
    </row>
    <row r="2207">
      <c r="A2207" s="2" t="inlineStr">
        <is>
          <t>5904919</t>
        </is>
      </c>
      <c r="B2207" s="2" t="inlineStr">
        <is>
          <t>DAIANE CRISTINA</t>
        </is>
      </c>
      <c r="C2207" s="2" t="n">
        <v>7801</v>
      </c>
      <c r="D2207" s="2">
        <f>IFERROR(TEXTJOIN(" | ",TRUE,UNIQUE(FILTER(Detalhe_Registro!$C:$C,(Detalhe_Registro!$D:$D=A2207)*(Detalhe_Registro!$E:$E=B2207)*(Detalhe_Registro!$M:$M="SIM")))),"")</f>
        <v/>
      </c>
      <c r="E2207" s="2">
        <f>COUNTIFS(Detalhe_Registro!$D:$D,A2207,Detalhe_Registro!$E:$E,B2207,Detalhe_Registro!$M:$M,"SIM")</f>
        <v/>
      </c>
      <c r="F2207" s="2">
        <f>IFERROR(MAXIFS(Detalhe_Registro!$N:$N,Detalhe_Registro!$D:$D,A2207,Detalhe_Registro!$E:$E,B2207,Detalhe_Registro!$M:$M,"SIM"),0)</f>
        <v/>
      </c>
      <c r="G2207" s="2">
        <f>IFERROR(AVERAGEIFS(Detalhe_Registro!$N:$N,Detalhe_Registro!$D:$D,A2207,Detalhe_Registro!$E:$E,B2207,Detalhe_Registro!$M:$M,"SIM"),0)</f>
        <v/>
      </c>
      <c r="H2207" s="2">
        <f>SUMIFS(Detalhe_Registro!$F:$F,Detalhe_Registro!$D:$D,A2207,Detalhe_Registro!$E:$E,B2207,Detalhe_Registro!$M:$M,"SIM")</f>
        <v/>
      </c>
      <c r="I2207" s="2">
        <f>SUMIFS(Detalhe_Registro!$G:$G,Detalhe_Registro!$D:$D,A2207,Detalhe_Registro!$E:$E,B2207,Detalhe_Registro!$M:$M,"SIM")</f>
        <v/>
      </c>
      <c r="J2207" s="2">
        <f>IF(F2207&lt;Premissas!$B$8,"&lt; 1,00",IF(F2207&lt;Premissas!$B$9,"1,00 – 1,19",IF(F2207&lt;Premissas!$B$10,"1,20 – 1,39",IF(F2207&lt;Premissas!$B$11,"1,40 – 1,59",IF(F2207&lt;Premissas!$B$12,"1,60 – 1,99","≥ 2,00")))))</f>
        <v/>
      </c>
      <c r="K2207" s="5">
        <f>IF(F2207&lt;Premissas!$B$8,Premissas!$B$13,IF(F2207&lt;Premissas!$B$9,Premissas!$B$14,IF(F2207&lt;Premissas!$B$10,Premissas!$B$15,IF(F2207&lt;Premissas!$B$11,Premissas!$B$16,IF(F2207&lt;Premissas!$B$12,Premissas!$B$17,Premissas!$B$18)))))</f>
        <v/>
      </c>
      <c r="L2207" s="5">
        <f>K2207/Premissas!$B$4</f>
        <v/>
      </c>
      <c r="M2207" s="2">
        <f>IF(K2207=Premissas!$B$18,"SIM","NÃO")</f>
        <v/>
      </c>
    </row>
    <row r="2208">
      <c r="A2208" s="2" t="n">
        <v>5687721</v>
      </c>
      <c r="B2208" s="2" t="inlineStr">
        <is>
          <t>DALILA RIBERIO</t>
        </is>
      </c>
      <c r="C2208" s="2" t="n">
        <v>7801</v>
      </c>
      <c r="D2208" s="2">
        <f>IFERROR(TEXTJOIN(" | ",TRUE,UNIQUE(FILTER(Detalhe_Registro!$C:$C,(Detalhe_Registro!$D:$D=A2208)*(Detalhe_Registro!$E:$E=B2208)*(Detalhe_Registro!$M:$M="SIM")))),"")</f>
        <v/>
      </c>
      <c r="E2208" s="2">
        <f>COUNTIFS(Detalhe_Registro!$D:$D,A2208,Detalhe_Registro!$E:$E,B2208,Detalhe_Registro!$M:$M,"SIM")</f>
        <v/>
      </c>
      <c r="F2208" s="2">
        <f>IFERROR(MAXIFS(Detalhe_Registro!$N:$N,Detalhe_Registro!$D:$D,A2208,Detalhe_Registro!$E:$E,B2208,Detalhe_Registro!$M:$M,"SIM"),0)</f>
        <v/>
      </c>
      <c r="G2208" s="2">
        <f>IFERROR(AVERAGEIFS(Detalhe_Registro!$N:$N,Detalhe_Registro!$D:$D,A2208,Detalhe_Registro!$E:$E,B2208,Detalhe_Registro!$M:$M,"SIM"),0)</f>
        <v/>
      </c>
      <c r="H2208" s="2">
        <f>SUMIFS(Detalhe_Registro!$F:$F,Detalhe_Registro!$D:$D,A2208,Detalhe_Registro!$E:$E,B2208,Detalhe_Registro!$M:$M,"SIM")</f>
        <v/>
      </c>
      <c r="I2208" s="2">
        <f>SUMIFS(Detalhe_Registro!$G:$G,Detalhe_Registro!$D:$D,A2208,Detalhe_Registro!$E:$E,B2208,Detalhe_Registro!$M:$M,"SIM")</f>
        <v/>
      </c>
      <c r="J2208" s="2">
        <f>IF(F2208&lt;Premissas!$B$8,"&lt; 1,00",IF(F2208&lt;Premissas!$B$9,"1,00 – 1,19",IF(F2208&lt;Premissas!$B$10,"1,20 – 1,39",IF(F2208&lt;Premissas!$B$11,"1,40 – 1,59",IF(F2208&lt;Premissas!$B$12,"1,60 – 1,99","≥ 2,00")))))</f>
        <v/>
      </c>
      <c r="K2208" s="5">
        <f>IF(F2208&lt;Premissas!$B$8,Premissas!$B$13,IF(F2208&lt;Premissas!$B$9,Premissas!$B$14,IF(F2208&lt;Premissas!$B$10,Premissas!$B$15,IF(F2208&lt;Premissas!$B$11,Premissas!$B$16,IF(F2208&lt;Premissas!$B$12,Premissas!$B$17,Premissas!$B$18)))))</f>
        <v/>
      </c>
      <c r="L2208" s="5">
        <f>K2208/Premissas!$B$4</f>
        <v/>
      </c>
      <c r="M2208" s="2">
        <f>IF(K2208=Premissas!$B$18,"SIM","NÃO")</f>
        <v/>
      </c>
    </row>
    <row r="2209">
      <c r="A2209" s="2" t="inlineStr">
        <is>
          <t>5687721</t>
        </is>
      </c>
      <c r="B2209" s="2" t="inlineStr">
        <is>
          <t>DALILA RIBERIO</t>
        </is>
      </c>
      <c r="C2209" s="2" t="n">
        <v>7801</v>
      </c>
      <c r="D2209" s="2">
        <f>IFERROR(TEXTJOIN(" | ",TRUE,UNIQUE(FILTER(Detalhe_Registro!$C:$C,(Detalhe_Registro!$D:$D=A2209)*(Detalhe_Registro!$E:$E=B2209)*(Detalhe_Registro!$M:$M="SIM")))),"")</f>
        <v/>
      </c>
      <c r="E2209" s="2">
        <f>COUNTIFS(Detalhe_Registro!$D:$D,A2209,Detalhe_Registro!$E:$E,B2209,Detalhe_Registro!$M:$M,"SIM")</f>
        <v/>
      </c>
      <c r="F2209" s="2">
        <f>IFERROR(MAXIFS(Detalhe_Registro!$N:$N,Detalhe_Registro!$D:$D,A2209,Detalhe_Registro!$E:$E,B2209,Detalhe_Registro!$M:$M,"SIM"),0)</f>
        <v/>
      </c>
      <c r="G2209" s="2">
        <f>IFERROR(AVERAGEIFS(Detalhe_Registro!$N:$N,Detalhe_Registro!$D:$D,A2209,Detalhe_Registro!$E:$E,B2209,Detalhe_Registro!$M:$M,"SIM"),0)</f>
        <v/>
      </c>
      <c r="H2209" s="2">
        <f>SUMIFS(Detalhe_Registro!$F:$F,Detalhe_Registro!$D:$D,A2209,Detalhe_Registro!$E:$E,B2209,Detalhe_Registro!$M:$M,"SIM")</f>
        <v/>
      </c>
      <c r="I2209" s="2">
        <f>SUMIFS(Detalhe_Registro!$G:$G,Detalhe_Registro!$D:$D,A2209,Detalhe_Registro!$E:$E,B2209,Detalhe_Registro!$M:$M,"SIM")</f>
        <v/>
      </c>
      <c r="J2209" s="2">
        <f>IF(F2209&lt;Premissas!$B$8,"&lt; 1,00",IF(F2209&lt;Premissas!$B$9,"1,00 – 1,19",IF(F2209&lt;Premissas!$B$10,"1,20 – 1,39",IF(F2209&lt;Premissas!$B$11,"1,40 – 1,59",IF(F2209&lt;Premissas!$B$12,"1,60 – 1,99","≥ 2,00")))))</f>
        <v/>
      </c>
      <c r="K2209" s="5">
        <f>IF(F2209&lt;Premissas!$B$8,Premissas!$B$13,IF(F2209&lt;Premissas!$B$9,Premissas!$B$14,IF(F2209&lt;Premissas!$B$10,Premissas!$B$15,IF(F2209&lt;Premissas!$B$11,Premissas!$B$16,IF(F2209&lt;Premissas!$B$12,Premissas!$B$17,Premissas!$B$18)))))</f>
        <v/>
      </c>
      <c r="L2209" s="5">
        <f>K2209/Premissas!$B$4</f>
        <v/>
      </c>
      <c r="M2209" s="2">
        <f>IF(K2209=Premissas!$B$18,"SIM","NÃO")</f>
        <v/>
      </c>
    </row>
    <row r="2210">
      <c r="A2210" s="2" t="n">
        <v>456332</v>
      </c>
      <c r="B2210" s="2" t="inlineStr">
        <is>
          <t>DAMIAO RUFINO</t>
        </is>
      </c>
      <c r="C2210" s="2" t="n">
        <v>7801</v>
      </c>
      <c r="D2210" s="2">
        <f>IFERROR(TEXTJOIN(" | ",TRUE,UNIQUE(FILTER(Detalhe_Registro!$C:$C,(Detalhe_Registro!$D:$D=A2210)*(Detalhe_Registro!$E:$E=B2210)*(Detalhe_Registro!$M:$M="SIM")))),"")</f>
        <v/>
      </c>
      <c r="E2210" s="2">
        <f>COUNTIFS(Detalhe_Registro!$D:$D,A2210,Detalhe_Registro!$E:$E,B2210,Detalhe_Registro!$M:$M,"SIM")</f>
        <v/>
      </c>
      <c r="F2210" s="2">
        <f>IFERROR(MAXIFS(Detalhe_Registro!$N:$N,Detalhe_Registro!$D:$D,A2210,Detalhe_Registro!$E:$E,B2210,Detalhe_Registro!$M:$M,"SIM"),0)</f>
        <v/>
      </c>
      <c r="G2210" s="2">
        <f>IFERROR(AVERAGEIFS(Detalhe_Registro!$N:$N,Detalhe_Registro!$D:$D,A2210,Detalhe_Registro!$E:$E,B2210,Detalhe_Registro!$M:$M,"SIM"),0)</f>
        <v/>
      </c>
      <c r="H2210" s="2">
        <f>SUMIFS(Detalhe_Registro!$F:$F,Detalhe_Registro!$D:$D,A2210,Detalhe_Registro!$E:$E,B2210,Detalhe_Registro!$M:$M,"SIM")</f>
        <v/>
      </c>
      <c r="I2210" s="2">
        <f>SUMIFS(Detalhe_Registro!$G:$G,Detalhe_Registro!$D:$D,A2210,Detalhe_Registro!$E:$E,B2210,Detalhe_Registro!$M:$M,"SIM")</f>
        <v/>
      </c>
      <c r="J2210" s="2">
        <f>IF(F2210&lt;Premissas!$B$8,"&lt; 1,00",IF(F2210&lt;Premissas!$B$9,"1,00 – 1,19",IF(F2210&lt;Premissas!$B$10,"1,20 – 1,39",IF(F2210&lt;Premissas!$B$11,"1,40 – 1,59",IF(F2210&lt;Premissas!$B$12,"1,60 – 1,99","≥ 2,00")))))</f>
        <v/>
      </c>
      <c r="K2210" s="5">
        <f>IF(F2210&lt;Premissas!$B$8,Premissas!$B$13,IF(F2210&lt;Premissas!$B$9,Premissas!$B$14,IF(F2210&lt;Premissas!$B$10,Premissas!$B$15,IF(F2210&lt;Premissas!$B$11,Premissas!$B$16,IF(F2210&lt;Premissas!$B$12,Premissas!$B$17,Premissas!$B$18)))))</f>
        <v/>
      </c>
      <c r="L2210" s="5">
        <f>K2210/Premissas!$B$4</f>
        <v/>
      </c>
      <c r="M2210" s="2">
        <f>IF(K2210=Premissas!$B$18,"SIM","NÃO")</f>
        <v/>
      </c>
    </row>
    <row r="2211">
      <c r="A2211" s="2" t="inlineStr">
        <is>
          <t>456332</t>
        </is>
      </c>
      <c r="B2211" s="2" t="inlineStr">
        <is>
          <t>DAMIAO RUFINO</t>
        </is>
      </c>
      <c r="C2211" s="2" t="n">
        <v>7801</v>
      </c>
      <c r="D2211" s="2">
        <f>IFERROR(TEXTJOIN(" | ",TRUE,UNIQUE(FILTER(Detalhe_Registro!$C:$C,(Detalhe_Registro!$D:$D=A2211)*(Detalhe_Registro!$E:$E=B2211)*(Detalhe_Registro!$M:$M="SIM")))),"")</f>
        <v/>
      </c>
      <c r="E2211" s="2">
        <f>COUNTIFS(Detalhe_Registro!$D:$D,A2211,Detalhe_Registro!$E:$E,B2211,Detalhe_Registro!$M:$M,"SIM")</f>
        <v/>
      </c>
      <c r="F2211" s="2">
        <f>IFERROR(MAXIFS(Detalhe_Registro!$N:$N,Detalhe_Registro!$D:$D,A2211,Detalhe_Registro!$E:$E,B2211,Detalhe_Registro!$M:$M,"SIM"),0)</f>
        <v/>
      </c>
      <c r="G2211" s="2">
        <f>IFERROR(AVERAGEIFS(Detalhe_Registro!$N:$N,Detalhe_Registro!$D:$D,A2211,Detalhe_Registro!$E:$E,B2211,Detalhe_Registro!$M:$M,"SIM"),0)</f>
        <v/>
      </c>
      <c r="H2211" s="2">
        <f>SUMIFS(Detalhe_Registro!$F:$F,Detalhe_Registro!$D:$D,A2211,Detalhe_Registro!$E:$E,B2211,Detalhe_Registro!$M:$M,"SIM")</f>
        <v/>
      </c>
      <c r="I2211" s="2">
        <f>SUMIFS(Detalhe_Registro!$G:$G,Detalhe_Registro!$D:$D,A2211,Detalhe_Registro!$E:$E,B2211,Detalhe_Registro!$M:$M,"SIM")</f>
        <v/>
      </c>
      <c r="J2211" s="2">
        <f>IF(F2211&lt;Premissas!$B$8,"&lt; 1,00",IF(F2211&lt;Premissas!$B$9,"1,00 – 1,19",IF(F2211&lt;Premissas!$B$10,"1,20 – 1,39",IF(F2211&lt;Premissas!$B$11,"1,40 – 1,59",IF(F2211&lt;Premissas!$B$12,"1,60 – 1,99","≥ 2,00")))))</f>
        <v/>
      </c>
      <c r="K2211" s="5">
        <f>IF(F2211&lt;Premissas!$B$8,Premissas!$B$13,IF(F2211&lt;Premissas!$B$9,Premissas!$B$14,IF(F2211&lt;Premissas!$B$10,Premissas!$B$15,IF(F2211&lt;Premissas!$B$11,Premissas!$B$16,IF(F2211&lt;Premissas!$B$12,Premissas!$B$17,Premissas!$B$18)))))</f>
        <v/>
      </c>
      <c r="L2211" s="5">
        <f>K2211/Premissas!$B$4</f>
        <v/>
      </c>
      <c r="M2211" s="2">
        <f>IF(K2211=Premissas!$B$18,"SIM","NÃO")</f>
        <v/>
      </c>
    </row>
    <row r="2212">
      <c r="A2212" s="2" t="n">
        <v>5452201</v>
      </c>
      <c r="B2212" s="2" t="inlineStr">
        <is>
          <t>DANIEL DA SILVA SERAFIM</t>
        </is>
      </c>
      <c r="C2212" s="2" t="n">
        <v>7801</v>
      </c>
      <c r="D2212" s="2">
        <f>IFERROR(TEXTJOIN(" | ",TRUE,UNIQUE(FILTER(Detalhe_Registro!$C:$C,(Detalhe_Registro!$D:$D=A2212)*(Detalhe_Registro!$E:$E=B2212)*(Detalhe_Registro!$M:$M="SIM")))),"")</f>
        <v/>
      </c>
      <c r="E2212" s="2">
        <f>COUNTIFS(Detalhe_Registro!$D:$D,A2212,Detalhe_Registro!$E:$E,B2212,Detalhe_Registro!$M:$M,"SIM")</f>
        <v/>
      </c>
      <c r="F2212" s="2">
        <f>IFERROR(MAXIFS(Detalhe_Registro!$N:$N,Detalhe_Registro!$D:$D,A2212,Detalhe_Registro!$E:$E,B2212,Detalhe_Registro!$M:$M,"SIM"),0)</f>
        <v/>
      </c>
      <c r="G2212" s="2">
        <f>IFERROR(AVERAGEIFS(Detalhe_Registro!$N:$N,Detalhe_Registro!$D:$D,A2212,Detalhe_Registro!$E:$E,B2212,Detalhe_Registro!$M:$M,"SIM"),0)</f>
        <v/>
      </c>
      <c r="H2212" s="2">
        <f>SUMIFS(Detalhe_Registro!$F:$F,Detalhe_Registro!$D:$D,A2212,Detalhe_Registro!$E:$E,B2212,Detalhe_Registro!$M:$M,"SIM")</f>
        <v/>
      </c>
      <c r="I2212" s="2">
        <f>SUMIFS(Detalhe_Registro!$G:$G,Detalhe_Registro!$D:$D,A2212,Detalhe_Registro!$E:$E,B2212,Detalhe_Registro!$M:$M,"SIM")</f>
        <v/>
      </c>
      <c r="J2212" s="2">
        <f>IF(F2212&lt;Premissas!$B$8,"&lt; 1,00",IF(F2212&lt;Premissas!$B$9,"1,00 – 1,19",IF(F2212&lt;Premissas!$B$10,"1,20 – 1,39",IF(F2212&lt;Premissas!$B$11,"1,40 – 1,59",IF(F2212&lt;Premissas!$B$12,"1,60 – 1,99","≥ 2,00")))))</f>
        <v/>
      </c>
      <c r="K2212" s="5">
        <f>IF(F2212&lt;Premissas!$B$8,Premissas!$B$13,IF(F2212&lt;Premissas!$B$9,Premissas!$B$14,IF(F2212&lt;Premissas!$B$10,Premissas!$B$15,IF(F2212&lt;Premissas!$B$11,Premissas!$B$16,IF(F2212&lt;Premissas!$B$12,Premissas!$B$17,Premissas!$B$18)))))</f>
        <v/>
      </c>
      <c r="L2212" s="5">
        <f>K2212/Premissas!$B$4</f>
        <v/>
      </c>
      <c r="M2212" s="2">
        <f>IF(K2212=Premissas!$B$18,"SIM","NÃO")</f>
        <v/>
      </c>
    </row>
    <row r="2213">
      <c r="A2213" s="2" t="inlineStr">
        <is>
          <t>5452201</t>
        </is>
      </c>
      <c r="B2213" s="2" t="inlineStr">
        <is>
          <t>DANIEL DA SILVA SERAFIM</t>
        </is>
      </c>
      <c r="C2213" s="2" t="n">
        <v>7801</v>
      </c>
      <c r="D2213" s="2">
        <f>IFERROR(TEXTJOIN(" | ",TRUE,UNIQUE(FILTER(Detalhe_Registro!$C:$C,(Detalhe_Registro!$D:$D=A2213)*(Detalhe_Registro!$E:$E=B2213)*(Detalhe_Registro!$M:$M="SIM")))),"")</f>
        <v/>
      </c>
      <c r="E2213" s="2">
        <f>COUNTIFS(Detalhe_Registro!$D:$D,A2213,Detalhe_Registro!$E:$E,B2213,Detalhe_Registro!$M:$M,"SIM")</f>
        <v/>
      </c>
      <c r="F2213" s="2">
        <f>IFERROR(MAXIFS(Detalhe_Registro!$N:$N,Detalhe_Registro!$D:$D,A2213,Detalhe_Registro!$E:$E,B2213,Detalhe_Registro!$M:$M,"SIM"),0)</f>
        <v/>
      </c>
      <c r="G2213" s="2">
        <f>IFERROR(AVERAGEIFS(Detalhe_Registro!$N:$N,Detalhe_Registro!$D:$D,A2213,Detalhe_Registro!$E:$E,B2213,Detalhe_Registro!$M:$M,"SIM"),0)</f>
        <v/>
      </c>
      <c r="H2213" s="2">
        <f>SUMIFS(Detalhe_Registro!$F:$F,Detalhe_Registro!$D:$D,A2213,Detalhe_Registro!$E:$E,B2213,Detalhe_Registro!$M:$M,"SIM")</f>
        <v/>
      </c>
      <c r="I2213" s="2">
        <f>SUMIFS(Detalhe_Registro!$G:$G,Detalhe_Registro!$D:$D,A2213,Detalhe_Registro!$E:$E,B2213,Detalhe_Registro!$M:$M,"SIM")</f>
        <v/>
      </c>
      <c r="J2213" s="2">
        <f>IF(F2213&lt;Premissas!$B$8,"&lt; 1,00",IF(F2213&lt;Premissas!$B$9,"1,00 – 1,19",IF(F2213&lt;Premissas!$B$10,"1,20 – 1,39",IF(F2213&lt;Premissas!$B$11,"1,40 – 1,59",IF(F2213&lt;Premissas!$B$12,"1,60 – 1,99","≥ 2,00")))))</f>
        <v/>
      </c>
      <c r="K2213" s="5">
        <f>IF(F2213&lt;Premissas!$B$8,Premissas!$B$13,IF(F2213&lt;Premissas!$B$9,Premissas!$B$14,IF(F2213&lt;Premissas!$B$10,Premissas!$B$15,IF(F2213&lt;Premissas!$B$11,Premissas!$B$16,IF(F2213&lt;Premissas!$B$12,Premissas!$B$17,Premissas!$B$18)))))</f>
        <v/>
      </c>
      <c r="L2213" s="5">
        <f>K2213/Premissas!$B$4</f>
        <v/>
      </c>
      <c r="M2213" s="2">
        <f>IF(K2213=Premissas!$B$18,"SIM","NÃO")</f>
        <v/>
      </c>
    </row>
    <row r="2214">
      <c r="A2214" s="2" t="n">
        <v>603996</v>
      </c>
      <c r="B2214" s="2" t="inlineStr">
        <is>
          <t>DANIEL RICARDO DA COSTA DEUS</t>
        </is>
      </c>
      <c r="C2214" s="2" t="n">
        <v>7801</v>
      </c>
      <c r="D2214" s="2">
        <f>IFERROR(TEXTJOIN(" | ",TRUE,UNIQUE(FILTER(Detalhe_Registro!$C:$C,(Detalhe_Registro!$D:$D=A2214)*(Detalhe_Registro!$E:$E=B2214)*(Detalhe_Registro!$M:$M="SIM")))),"")</f>
        <v/>
      </c>
      <c r="E2214" s="2">
        <f>COUNTIFS(Detalhe_Registro!$D:$D,A2214,Detalhe_Registro!$E:$E,B2214,Detalhe_Registro!$M:$M,"SIM")</f>
        <v/>
      </c>
      <c r="F2214" s="2">
        <f>IFERROR(MAXIFS(Detalhe_Registro!$N:$N,Detalhe_Registro!$D:$D,A2214,Detalhe_Registro!$E:$E,B2214,Detalhe_Registro!$M:$M,"SIM"),0)</f>
        <v/>
      </c>
      <c r="G2214" s="2">
        <f>IFERROR(AVERAGEIFS(Detalhe_Registro!$N:$N,Detalhe_Registro!$D:$D,A2214,Detalhe_Registro!$E:$E,B2214,Detalhe_Registro!$M:$M,"SIM"),0)</f>
        <v/>
      </c>
      <c r="H2214" s="2">
        <f>SUMIFS(Detalhe_Registro!$F:$F,Detalhe_Registro!$D:$D,A2214,Detalhe_Registro!$E:$E,B2214,Detalhe_Registro!$M:$M,"SIM")</f>
        <v/>
      </c>
      <c r="I2214" s="2">
        <f>SUMIFS(Detalhe_Registro!$G:$G,Detalhe_Registro!$D:$D,A2214,Detalhe_Registro!$E:$E,B2214,Detalhe_Registro!$M:$M,"SIM")</f>
        <v/>
      </c>
      <c r="J2214" s="2">
        <f>IF(F2214&lt;Premissas!$B$8,"&lt; 1,00",IF(F2214&lt;Premissas!$B$9,"1,00 – 1,19",IF(F2214&lt;Premissas!$B$10,"1,20 – 1,39",IF(F2214&lt;Premissas!$B$11,"1,40 – 1,59",IF(F2214&lt;Premissas!$B$12,"1,60 – 1,99","≥ 2,00")))))</f>
        <v/>
      </c>
      <c r="K2214" s="5">
        <f>IF(F2214&lt;Premissas!$B$8,Premissas!$B$13,IF(F2214&lt;Premissas!$B$9,Premissas!$B$14,IF(F2214&lt;Premissas!$B$10,Premissas!$B$15,IF(F2214&lt;Premissas!$B$11,Premissas!$B$16,IF(F2214&lt;Premissas!$B$12,Premissas!$B$17,Premissas!$B$18)))))</f>
        <v/>
      </c>
      <c r="L2214" s="5">
        <f>K2214/Premissas!$B$4</f>
        <v/>
      </c>
      <c r="M2214" s="2">
        <f>IF(K2214=Premissas!$B$18,"SIM","NÃO")</f>
        <v/>
      </c>
    </row>
    <row r="2215">
      <c r="A2215" s="2" t="n">
        <v>5880742</v>
      </c>
      <c r="B2215" s="2" t="inlineStr">
        <is>
          <t>DEBORA SANTOS</t>
        </is>
      </c>
      <c r="C2215" s="2" t="n">
        <v>7801</v>
      </c>
      <c r="D2215" s="2">
        <f>IFERROR(TEXTJOIN(" | ",TRUE,UNIQUE(FILTER(Detalhe_Registro!$C:$C,(Detalhe_Registro!$D:$D=A2215)*(Detalhe_Registro!$E:$E=B2215)*(Detalhe_Registro!$M:$M="SIM")))),"")</f>
        <v/>
      </c>
      <c r="E2215" s="2">
        <f>COUNTIFS(Detalhe_Registro!$D:$D,A2215,Detalhe_Registro!$E:$E,B2215,Detalhe_Registro!$M:$M,"SIM")</f>
        <v/>
      </c>
      <c r="F2215" s="2">
        <f>IFERROR(MAXIFS(Detalhe_Registro!$N:$N,Detalhe_Registro!$D:$D,A2215,Detalhe_Registro!$E:$E,B2215,Detalhe_Registro!$M:$M,"SIM"),0)</f>
        <v/>
      </c>
      <c r="G2215" s="2">
        <f>IFERROR(AVERAGEIFS(Detalhe_Registro!$N:$N,Detalhe_Registro!$D:$D,A2215,Detalhe_Registro!$E:$E,B2215,Detalhe_Registro!$M:$M,"SIM"),0)</f>
        <v/>
      </c>
      <c r="H2215" s="2">
        <f>SUMIFS(Detalhe_Registro!$F:$F,Detalhe_Registro!$D:$D,A2215,Detalhe_Registro!$E:$E,B2215,Detalhe_Registro!$M:$M,"SIM")</f>
        <v/>
      </c>
      <c r="I2215" s="2">
        <f>SUMIFS(Detalhe_Registro!$G:$G,Detalhe_Registro!$D:$D,A2215,Detalhe_Registro!$E:$E,B2215,Detalhe_Registro!$M:$M,"SIM")</f>
        <v/>
      </c>
      <c r="J2215" s="2">
        <f>IF(F2215&lt;Premissas!$B$8,"&lt; 1,00",IF(F2215&lt;Premissas!$B$9,"1,00 – 1,19",IF(F2215&lt;Premissas!$B$10,"1,20 – 1,39",IF(F2215&lt;Premissas!$B$11,"1,40 – 1,59",IF(F2215&lt;Premissas!$B$12,"1,60 – 1,99","≥ 2,00")))))</f>
        <v/>
      </c>
      <c r="K2215" s="5">
        <f>IF(F2215&lt;Premissas!$B$8,Premissas!$B$13,IF(F2215&lt;Premissas!$B$9,Premissas!$B$14,IF(F2215&lt;Premissas!$B$10,Premissas!$B$15,IF(F2215&lt;Premissas!$B$11,Premissas!$B$16,IF(F2215&lt;Premissas!$B$12,Premissas!$B$17,Premissas!$B$18)))))</f>
        <v/>
      </c>
      <c r="L2215" s="5">
        <f>K2215/Premissas!$B$4</f>
        <v/>
      </c>
      <c r="M2215" s="2">
        <f>IF(K2215=Premissas!$B$18,"SIM","NÃO")</f>
        <v/>
      </c>
    </row>
    <row r="2216">
      <c r="A2216" s="2" t="inlineStr">
        <is>
          <t>5880742</t>
        </is>
      </c>
      <c r="B2216" s="2" t="inlineStr">
        <is>
          <t>DEBORA SANTOS</t>
        </is>
      </c>
      <c r="C2216" s="2" t="n">
        <v>7801</v>
      </c>
      <c r="D2216" s="2">
        <f>IFERROR(TEXTJOIN(" | ",TRUE,UNIQUE(FILTER(Detalhe_Registro!$C:$C,(Detalhe_Registro!$D:$D=A2216)*(Detalhe_Registro!$E:$E=B2216)*(Detalhe_Registro!$M:$M="SIM")))),"")</f>
        <v/>
      </c>
      <c r="E2216" s="2">
        <f>COUNTIFS(Detalhe_Registro!$D:$D,A2216,Detalhe_Registro!$E:$E,B2216,Detalhe_Registro!$M:$M,"SIM")</f>
        <v/>
      </c>
      <c r="F2216" s="2">
        <f>IFERROR(MAXIFS(Detalhe_Registro!$N:$N,Detalhe_Registro!$D:$D,A2216,Detalhe_Registro!$E:$E,B2216,Detalhe_Registro!$M:$M,"SIM"),0)</f>
        <v/>
      </c>
      <c r="G2216" s="2">
        <f>IFERROR(AVERAGEIFS(Detalhe_Registro!$N:$N,Detalhe_Registro!$D:$D,A2216,Detalhe_Registro!$E:$E,B2216,Detalhe_Registro!$M:$M,"SIM"),0)</f>
        <v/>
      </c>
      <c r="H2216" s="2">
        <f>SUMIFS(Detalhe_Registro!$F:$F,Detalhe_Registro!$D:$D,A2216,Detalhe_Registro!$E:$E,B2216,Detalhe_Registro!$M:$M,"SIM")</f>
        <v/>
      </c>
      <c r="I2216" s="2">
        <f>SUMIFS(Detalhe_Registro!$G:$G,Detalhe_Registro!$D:$D,A2216,Detalhe_Registro!$E:$E,B2216,Detalhe_Registro!$M:$M,"SIM")</f>
        <v/>
      </c>
      <c r="J2216" s="2">
        <f>IF(F2216&lt;Premissas!$B$8,"&lt; 1,00",IF(F2216&lt;Premissas!$B$9,"1,00 – 1,19",IF(F2216&lt;Premissas!$B$10,"1,20 – 1,39",IF(F2216&lt;Premissas!$B$11,"1,40 – 1,59",IF(F2216&lt;Premissas!$B$12,"1,60 – 1,99","≥ 2,00")))))</f>
        <v/>
      </c>
      <c r="K2216" s="5">
        <f>IF(F2216&lt;Premissas!$B$8,Premissas!$B$13,IF(F2216&lt;Premissas!$B$9,Premissas!$B$14,IF(F2216&lt;Premissas!$B$10,Premissas!$B$15,IF(F2216&lt;Premissas!$B$11,Premissas!$B$16,IF(F2216&lt;Premissas!$B$12,Premissas!$B$17,Premissas!$B$18)))))</f>
        <v/>
      </c>
      <c r="L2216" s="5">
        <f>K2216/Premissas!$B$4</f>
        <v/>
      </c>
      <c r="M2216" s="2">
        <f>IF(K2216=Premissas!$B$18,"SIM","NÃO")</f>
        <v/>
      </c>
    </row>
    <row r="2217">
      <c r="A2217" s="2" t="n">
        <v>5613922</v>
      </c>
      <c r="B2217" s="2" t="inlineStr">
        <is>
          <t>DIEGO DIEGO ARMANDO</t>
        </is>
      </c>
      <c r="C2217" s="2" t="n">
        <v>7801</v>
      </c>
      <c r="D2217" s="2">
        <f>IFERROR(TEXTJOIN(" | ",TRUE,UNIQUE(FILTER(Detalhe_Registro!$C:$C,(Detalhe_Registro!$D:$D=A2217)*(Detalhe_Registro!$E:$E=B2217)*(Detalhe_Registro!$M:$M="SIM")))),"")</f>
        <v/>
      </c>
      <c r="E2217" s="2">
        <f>COUNTIFS(Detalhe_Registro!$D:$D,A2217,Detalhe_Registro!$E:$E,B2217,Detalhe_Registro!$M:$M,"SIM")</f>
        <v/>
      </c>
      <c r="F2217" s="2">
        <f>IFERROR(MAXIFS(Detalhe_Registro!$N:$N,Detalhe_Registro!$D:$D,A2217,Detalhe_Registro!$E:$E,B2217,Detalhe_Registro!$M:$M,"SIM"),0)</f>
        <v/>
      </c>
      <c r="G2217" s="2">
        <f>IFERROR(AVERAGEIFS(Detalhe_Registro!$N:$N,Detalhe_Registro!$D:$D,A2217,Detalhe_Registro!$E:$E,B2217,Detalhe_Registro!$M:$M,"SIM"),0)</f>
        <v/>
      </c>
      <c r="H2217" s="2">
        <f>SUMIFS(Detalhe_Registro!$F:$F,Detalhe_Registro!$D:$D,A2217,Detalhe_Registro!$E:$E,B2217,Detalhe_Registro!$M:$M,"SIM")</f>
        <v/>
      </c>
      <c r="I2217" s="2">
        <f>SUMIFS(Detalhe_Registro!$G:$G,Detalhe_Registro!$D:$D,A2217,Detalhe_Registro!$E:$E,B2217,Detalhe_Registro!$M:$M,"SIM")</f>
        <v/>
      </c>
      <c r="J2217" s="2">
        <f>IF(F2217&lt;Premissas!$B$8,"&lt; 1,00",IF(F2217&lt;Premissas!$B$9,"1,00 – 1,19",IF(F2217&lt;Premissas!$B$10,"1,20 – 1,39",IF(F2217&lt;Premissas!$B$11,"1,40 – 1,59",IF(F2217&lt;Premissas!$B$12,"1,60 – 1,99","≥ 2,00")))))</f>
        <v/>
      </c>
      <c r="K2217" s="5">
        <f>IF(F2217&lt;Premissas!$B$8,Premissas!$B$13,IF(F2217&lt;Premissas!$B$9,Premissas!$B$14,IF(F2217&lt;Premissas!$B$10,Premissas!$B$15,IF(F2217&lt;Premissas!$B$11,Premissas!$B$16,IF(F2217&lt;Premissas!$B$12,Premissas!$B$17,Premissas!$B$18)))))</f>
        <v/>
      </c>
      <c r="L2217" s="5">
        <f>K2217/Premissas!$B$4</f>
        <v/>
      </c>
      <c r="M2217" s="2">
        <f>IF(K2217=Premissas!$B$18,"SIM","NÃO")</f>
        <v/>
      </c>
    </row>
    <row r="2218">
      <c r="A2218" s="2" t="inlineStr">
        <is>
          <t>5656036</t>
        </is>
      </c>
      <c r="B2218" s="2" t="inlineStr">
        <is>
          <t>DIOGO MORAES</t>
        </is>
      </c>
      <c r="C2218" s="2" t="n">
        <v>7801</v>
      </c>
      <c r="D2218" s="2">
        <f>IFERROR(TEXTJOIN(" | ",TRUE,UNIQUE(FILTER(Detalhe_Registro!$C:$C,(Detalhe_Registro!$D:$D=A2218)*(Detalhe_Registro!$E:$E=B2218)*(Detalhe_Registro!$M:$M="SIM")))),"")</f>
        <v/>
      </c>
      <c r="E2218" s="2">
        <f>COUNTIFS(Detalhe_Registro!$D:$D,A2218,Detalhe_Registro!$E:$E,B2218,Detalhe_Registro!$M:$M,"SIM")</f>
        <v/>
      </c>
      <c r="F2218" s="2">
        <f>IFERROR(MAXIFS(Detalhe_Registro!$N:$N,Detalhe_Registro!$D:$D,A2218,Detalhe_Registro!$E:$E,B2218,Detalhe_Registro!$M:$M,"SIM"),0)</f>
        <v/>
      </c>
      <c r="G2218" s="2">
        <f>IFERROR(AVERAGEIFS(Detalhe_Registro!$N:$N,Detalhe_Registro!$D:$D,A2218,Detalhe_Registro!$E:$E,B2218,Detalhe_Registro!$M:$M,"SIM"),0)</f>
        <v/>
      </c>
      <c r="H2218" s="2">
        <f>SUMIFS(Detalhe_Registro!$F:$F,Detalhe_Registro!$D:$D,A2218,Detalhe_Registro!$E:$E,B2218,Detalhe_Registro!$M:$M,"SIM")</f>
        <v/>
      </c>
      <c r="I2218" s="2">
        <f>SUMIFS(Detalhe_Registro!$G:$G,Detalhe_Registro!$D:$D,A2218,Detalhe_Registro!$E:$E,B2218,Detalhe_Registro!$M:$M,"SIM")</f>
        <v/>
      </c>
      <c r="J2218" s="2">
        <f>IF(F2218&lt;Premissas!$B$8,"&lt; 1,00",IF(F2218&lt;Premissas!$B$9,"1,00 – 1,19",IF(F2218&lt;Premissas!$B$10,"1,20 – 1,39",IF(F2218&lt;Premissas!$B$11,"1,40 – 1,59",IF(F2218&lt;Premissas!$B$12,"1,60 – 1,99","≥ 2,00")))))</f>
        <v/>
      </c>
      <c r="K2218" s="5">
        <f>IF(F2218&lt;Premissas!$B$8,Premissas!$B$13,IF(F2218&lt;Premissas!$B$9,Premissas!$B$14,IF(F2218&lt;Premissas!$B$10,Premissas!$B$15,IF(F2218&lt;Premissas!$B$11,Premissas!$B$16,IF(F2218&lt;Premissas!$B$12,Premissas!$B$17,Premissas!$B$18)))))</f>
        <v/>
      </c>
      <c r="L2218" s="5">
        <f>K2218/Premissas!$B$4</f>
        <v/>
      </c>
      <c r="M2218" s="2">
        <f>IF(K2218=Premissas!$B$18,"SIM","NÃO")</f>
        <v/>
      </c>
    </row>
    <row r="2219">
      <c r="A2219" s="2" t="n">
        <v>631834</v>
      </c>
      <c r="B2219" s="2" t="inlineStr">
        <is>
          <t>DIONIZA MARIA DOS SANTOS</t>
        </is>
      </c>
      <c r="C2219" s="2" t="n">
        <v>7801</v>
      </c>
      <c r="D2219" s="2">
        <f>IFERROR(TEXTJOIN(" | ",TRUE,UNIQUE(FILTER(Detalhe_Registro!$C:$C,(Detalhe_Registro!$D:$D=A2219)*(Detalhe_Registro!$E:$E=B2219)*(Detalhe_Registro!$M:$M="SIM")))),"")</f>
        <v/>
      </c>
      <c r="E2219" s="2">
        <f>COUNTIFS(Detalhe_Registro!$D:$D,A2219,Detalhe_Registro!$E:$E,B2219,Detalhe_Registro!$M:$M,"SIM")</f>
        <v/>
      </c>
      <c r="F2219" s="2">
        <f>IFERROR(MAXIFS(Detalhe_Registro!$N:$N,Detalhe_Registro!$D:$D,A2219,Detalhe_Registro!$E:$E,B2219,Detalhe_Registro!$M:$M,"SIM"),0)</f>
        <v/>
      </c>
      <c r="G2219" s="2">
        <f>IFERROR(AVERAGEIFS(Detalhe_Registro!$N:$N,Detalhe_Registro!$D:$D,A2219,Detalhe_Registro!$E:$E,B2219,Detalhe_Registro!$M:$M,"SIM"),0)</f>
        <v/>
      </c>
      <c r="H2219" s="2">
        <f>SUMIFS(Detalhe_Registro!$F:$F,Detalhe_Registro!$D:$D,A2219,Detalhe_Registro!$E:$E,B2219,Detalhe_Registro!$M:$M,"SIM")</f>
        <v/>
      </c>
      <c r="I2219" s="2">
        <f>SUMIFS(Detalhe_Registro!$G:$G,Detalhe_Registro!$D:$D,A2219,Detalhe_Registro!$E:$E,B2219,Detalhe_Registro!$M:$M,"SIM")</f>
        <v/>
      </c>
      <c r="J2219" s="2">
        <f>IF(F2219&lt;Premissas!$B$8,"&lt; 1,00",IF(F2219&lt;Premissas!$B$9,"1,00 – 1,19",IF(F2219&lt;Premissas!$B$10,"1,20 – 1,39",IF(F2219&lt;Premissas!$B$11,"1,40 – 1,59",IF(F2219&lt;Premissas!$B$12,"1,60 – 1,99","≥ 2,00")))))</f>
        <v/>
      </c>
      <c r="K2219" s="5">
        <f>IF(F2219&lt;Premissas!$B$8,Premissas!$B$13,IF(F2219&lt;Premissas!$B$9,Premissas!$B$14,IF(F2219&lt;Premissas!$B$10,Premissas!$B$15,IF(F2219&lt;Premissas!$B$11,Premissas!$B$16,IF(F2219&lt;Premissas!$B$12,Premissas!$B$17,Premissas!$B$18)))))</f>
        <v/>
      </c>
      <c r="L2219" s="5">
        <f>K2219/Premissas!$B$4</f>
        <v/>
      </c>
      <c r="M2219" s="2">
        <f>IF(K2219=Premissas!$B$18,"SIM","NÃO")</f>
        <v/>
      </c>
    </row>
    <row r="2220">
      <c r="A2220" s="2" t="inlineStr">
        <is>
          <t>631834</t>
        </is>
      </c>
      <c r="B2220" s="2" t="inlineStr">
        <is>
          <t>DIONIZA MARIA DOS SANTOS</t>
        </is>
      </c>
      <c r="C2220" s="2" t="n">
        <v>7801</v>
      </c>
      <c r="D2220" s="2">
        <f>IFERROR(TEXTJOIN(" | ",TRUE,UNIQUE(FILTER(Detalhe_Registro!$C:$C,(Detalhe_Registro!$D:$D=A2220)*(Detalhe_Registro!$E:$E=B2220)*(Detalhe_Registro!$M:$M="SIM")))),"")</f>
        <v/>
      </c>
      <c r="E2220" s="2">
        <f>COUNTIFS(Detalhe_Registro!$D:$D,A2220,Detalhe_Registro!$E:$E,B2220,Detalhe_Registro!$M:$M,"SIM")</f>
        <v/>
      </c>
      <c r="F2220" s="2">
        <f>IFERROR(MAXIFS(Detalhe_Registro!$N:$N,Detalhe_Registro!$D:$D,A2220,Detalhe_Registro!$E:$E,B2220,Detalhe_Registro!$M:$M,"SIM"),0)</f>
        <v/>
      </c>
      <c r="G2220" s="2">
        <f>IFERROR(AVERAGEIFS(Detalhe_Registro!$N:$N,Detalhe_Registro!$D:$D,A2220,Detalhe_Registro!$E:$E,B2220,Detalhe_Registro!$M:$M,"SIM"),0)</f>
        <v/>
      </c>
      <c r="H2220" s="2">
        <f>SUMIFS(Detalhe_Registro!$F:$F,Detalhe_Registro!$D:$D,A2220,Detalhe_Registro!$E:$E,B2220,Detalhe_Registro!$M:$M,"SIM")</f>
        <v/>
      </c>
      <c r="I2220" s="2">
        <f>SUMIFS(Detalhe_Registro!$G:$G,Detalhe_Registro!$D:$D,A2220,Detalhe_Registro!$E:$E,B2220,Detalhe_Registro!$M:$M,"SIM")</f>
        <v/>
      </c>
      <c r="J2220" s="2">
        <f>IF(F2220&lt;Premissas!$B$8,"&lt; 1,00",IF(F2220&lt;Premissas!$B$9,"1,00 – 1,19",IF(F2220&lt;Premissas!$B$10,"1,20 – 1,39",IF(F2220&lt;Premissas!$B$11,"1,40 – 1,59",IF(F2220&lt;Premissas!$B$12,"1,60 – 1,99","≥ 2,00")))))</f>
        <v/>
      </c>
      <c r="K2220" s="5">
        <f>IF(F2220&lt;Premissas!$B$8,Premissas!$B$13,IF(F2220&lt;Premissas!$B$9,Premissas!$B$14,IF(F2220&lt;Premissas!$B$10,Premissas!$B$15,IF(F2220&lt;Premissas!$B$11,Premissas!$B$16,IF(F2220&lt;Premissas!$B$12,Premissas!$B$17,Premissas!$B$18)))))</f>
        <v/>
      </c>
      <c r="L2220" s="5">
        <f>K2220/Premissas!$B$4</f>
        <v/>
      </c>
      <c r="M2220" s="2">
        <f>IF(K2220=Premissas!$B$18,"SIM","NÃO")</f>
        <v/>
      </c>
    </row>
    <row r="2221">
      <c r="A2221" s="2" t="n">
        <v>5453496</v>
      </c>
      <c r="B2221" s="2" t="inlineStr">
        <is>
          <t>DOUGLAS LUIZ</t>
        </is>
      </c>
      <c r="C2221" s="2" t="n">
        <v>7801</v>
      </c>
      <c r="D2221" s="2">
        <f>IFERROR(TEXTJOIN(" | ",TRUE,UNIQUE(FILTER(Detalhe_Registro!$C:$C,(Detalhe_Registro!$D:$D=A2221)*(Detalhe_Registro!$E:$E=B2221)*(Detalhe_Registro!$M:$M="SIM")))),"")</f>
        <v/>
      </c>
      <c r="E2221" s="2">
        <f>COUNTIFS(Detalhe_Registro!$D:$D,A2221,Detalhe_Registro!$E:$E,B2221,Detalhe_Registro!$M:$M,"SIM")</f>
        <v/>
      </c>
      <c r="F2221" s="2">
        <f>IFERROR(MAXIFS(Detalhe_Registro!$N:$N,Detalhe_Registro!$D:$D,A2221,Detalhe_Registro!$E:$E,B2221,Detalhe_Registro!$M:$M,"SIM"),0)</f>
        <v/>
      </c>
      <c r="G2221" s="2">
        <f>IFERROR(AVERAGEIFS(Detalhe_Registro!$N:$N,Detalhe_Registro!$D:$D,A2221,Detalhe_Registro!$E:$E,B2221,Detalhe_Registro!$M:$M,"SIM"),0)</f>
        <v/>
      </c>
      <c r="H2221" s="2">
        <f>SUMIFS(Detalhe_Registro!$F:$F,Detalhe_Registro!$D:$D,A2221,Detalhe_Registro!$E:$E,B2221,Detalhe_Registro!$M:$M,"SIM")</f>
        <v/>
      </c>
      <c r="I2221" s="2">
        <f>SUMIFS(Detalhe_Registro!$G:$G,Detalhe_Registro!$D:$D,A2221,Detalhe_Registro!$E:$E,B2221,Detalhe_Registro!$M:$M,"SIM")</f>
        <v/>
      </c>
      <c r="J2221" s="2">
        <f>IF(F2221&lt;Premissas!$B$8,"&lt; 1,00",IF(F2221&lt;Premissas!$B$9,"1,00 – 1,19",IF(F2221&lt;Premissas!$B$10,"1,20 – 1,39",IF(F2221&lt;Premissas!$B$11,"1,40 – 1,59",IF(F2221&lt;Premissas!$B$12,"1,60 – 1,99","≥ 2,00")))))</f>
        <v/>
      </c>
      <c r="K2221" s="5">
        <f>IF(F2221&lt;Premissas!$B$8,Premissas!$B$13,IF(F2221&lt;Premissas!$B$9,Premissas!$B$14,IF(F2221&lt;Premissas!$B$10,Premissas!$B$15,IF(F2221&lt;Premissas!$B$11,Premissas!$B$16,IF(F2221&lt;Premissas!$B$12,Premissas!$B$17,Premissas!$B$18)))))</f>
        <v/>
      </c>
      <c r="L2221" s="5">
        <f>K2221/Premissas!$B$4</f>
        <v/>
      </c>
      <c r="M2221" s="2">
        <f>IF(K2221=Premissas!$B$18,"SIM","NÃO")</f>
        <v/>
      </c>
    </row>
    <row r="2222">
      <c r="A2222" s="2" t="inlineStr">
        <is>
          <t>5453496</t>
        </is>
      </c>
      <c r="B2222" s="2" t="inlineStr">
        <is>
          <t>DOUGLAS LUIZ</t>
        </is>
      </c>
      <c r="C2222" s="2" t="n">
        <v>7801</v>
      </c>
      <c r="D2222" s="2">
        <f>IFERROR(TEXTJOIN(" | ",TRUE,UNIQUE(FILTER(Detalhe_Registro!$C:$C,(Detalhe_Registro!$D:$D=A2222)*(Detalhe_Registro!$E:$E=B2222)*(Detalhe_Registro!$M:$M="SIM")))),"")</f>
        <v/>
      </c>
      <c r="E2222" s="2">
        <f>COUNTIFS(Detalhe_Registro!$D:$D,A2222,Detalhe_Registro!$E:$E,B2222,Detalhe_Registro!$M:$M,"SIM")</f>
        <v/>
      </c>
      <c r="F2222" s="2">
        <f>IFERROR(MAXIFS(Detalhe_Registro!$N:$N,Detalhe_Registro!$D:$D,A2222,Detalhe_Registro!$E:$E,B2222,Detalhe_Registro!$M:$M,"SIM"),0)</f>
        <v/>
      </c>
      <c r="G2222" s="2">
        <f>IFERROR(AVERAGEIFS(Detalhe_Registro!$N:$N,Detalhe_Registro!$D:$D,A2222,Detalhe_Registro!$E:$E,B2222,Detalhe_Registro!$M:$M,"SIM"),0)</f>
        <v/>
      </c>
      <c r="H2222" s="2">
        <f>SUMIFS(Detalhe_Registro!$F:$F,Detalhe_Registro!$D:$D,A2222,Detalhe_Registro!$E:$E,B2222,Detalhe_Registro!$M:$M,"SIM")</f>
        <v/>
      </c>
      <c r="I2222" s="2">
        <f>SUMIFS(Detalhe_Registro!$G:$G,Detalhe_Registro!$D:$D,A2222,Detalhe_Registro!$E:$E,B2222,Detalhe_Registro!$M:$M,"SIM")</f>
        <v/>
      </c>
      <c r="J2222" s="2">
        <f>IF(F2222&lt;Premissas!$B$8,"&lt; 1,00",IF(F2222&lt;Premissas!$B$9,"1,00 – 1,19",IF(F2222&lt;Premissas!$B$10,"1,20 – 1,39",IF(F2222&lt;Premissas!$B$11,"1,40 – 1,59",IF(F2222&lt;Premissas!$B$12,"1,60 – 1,99","≥ 2,00")))))</f>
        <v/>
      </c>
      <c r="K2222" s="5">
        <f>IF(F2222&lt;Premissas!$B$8,Premissas!$B$13,IF(F2222&lt;Premissas!$B$9,Premissas!$B$14,IF(F2222&lt;Premissas!$B$10,Premissas!$B$15,IF(F2222&lt;Premissas!$B$11,Premissas!$B$16,IF(F2222&lt;Premissas!$B$12,Premissas!$B$17,Premissas!$B$18)))))</f>
        <v/>
      </c>
      <c r="L2222" s="5">
        <f>K2222/Premissas!$B$4</f>
        <v/>
      </c>
      <c r="M2222" s="2">
        <f>IF(K2222=Premissas!$B$18,"SIM","NÃO")</f>
        <v/>
      </c>
    </row>
    <row r="2223">
      <c r="A2223" s="2" t="inlineStr">
        <is>
          <t>6035604</t>
        </is>
      </c>
      <c r="B2223" s="2" t="inlineStr">
        <is>
          <t>Dagmar Sousa Dos Anjos</t>
        </is>
      </c>
      <c r="C2223" s="2" t="n">
        <v>7801</v>
      </c>
      <c r="D2223" s="2">
        <f>IFERROR(TEXTJOIN(" | ",TRUE,UNIQUE(FILTER(Detalhe_Registro!$C:$C,(Detalhe_Registro!$D:$D=A2223)*(Detalhe_Registro!$E:$E=B2223)*(Detalhe_Registro!$M:$M="SIM")))),"")</f>
        <v/>
      </c>
      <c r="E2223" s="2">
        <f>COUNTIFS(Detalhe_Registro!$D:$D,A2223,Detalhe_Registro!$E:$E,B2223,Detalhe_Registro!$M:$M,"SIM")</f>
        <v/>
      </c>
      <c r="F2223" s="2">
        <f>IFERROR(MAXIFS(Detalhe_Registro!$N:$N,Detalhe_Registro!$D:$D,A2223,Detalhe_Registro!$E:$E,B2223,Detalhe_Registro!$M:$M,"SIM"),0)</f>
        <v/>
      </c>
      <c r="G2223" s="2">
        <f>IFERROR(AVERAGEIFS(Detalhe_Registro!$N:$N,Detalhe_Registro!$D:$D,A2223,Detalhe_Registro!$E:$E,B2223,Detalhe_Registro!$M:$M,"SIM"),0)</f>
        <v/>
      </c>
      <c r="H2223" s="2">
        <f>SUMIFS(Detalhe_Registro!$F:$F,Detalhe_Registro!$D:$D,A2223,Detalhe_Registro!$E:$E,B2223,Detalhe_Registro!$M:$M,"SIM")</f>
        <v/>
      </c>
      <c r="I2223" s="2">
        <f>SUMIFS(Detalhe_Registro!$G:$G,Detalhe_Registro!$D:$D,A2223,Detalhe_Registro!$E:$E,B2223,Detalhe_Registro!$M:$M,"SIM")</f>
        <v/>
      </c>
      <c r="J2223" s="2">
        <f>IF(F2223&lt;Premissas!$B$8,"&lt; 1,00",IF(F2223&lt;Premissas!$B$9,"1,00 – 1,19",IF(F2223&lt;Premissas!$B$10,"1,20 – 1,39",IF(F2223&lt;Premissas!$B$11,"1,40 – 1,59",IF(F2223&lt;Premissas!$B$12,"1,60 – 1,99","≥ 2,00")))))</f>
        <v/>
      </c>
      <c r="K2223" s="5">
        <f>IF(F2223&lt;Premissas!$B$8,Premissas!$B$13,IF(F2223&lt;Premissas!$B$9,Premissas!$B$14,IF(F2223&lt;Premissas!$B$10,Premissas!$B$15,IF(F2223&lt;Premissas!$B$11,Premissas!$B$16,IF(F2223&lt;Premissas!$B$12,Premissas!$B$17,Premissas!$B$18)))))</f>
        <v/>
      </c>
      <c r="L2223" s="5">
        <f>K2223/Premissas!$B$4</f>
        <v/>
      </c>
      <c r="M2223" s="2">
        <f>IF(K2223=Premissas!$B$18,"SIM","NÃO")</f>
        <v/>
      </c>
    </row>
    <row r="2224">
      <c r="A2224" s="2" t="inlineStr">
        <is>
          <t>6030785</t>
        </is>
      </c>
      <c r="B2224" s="2" t="inlineStr">
        <is>
          <t>Daniel Carlos Vinicius De Lima</t>
        </is>
      </c>
      <c r="C2224" s="2" t="n">
        <v>7801</v>
      </c>
      <c r="D2224" s="2">
        <f>IFERROR(TEXTJOIN(" | ",TRUE,UNIQUE(FILTER(Detalhe_Registro!$C:$C,(Detalhe_Registro!$D:$D=A2224)*(Detalhe_Registro!$E:$E=B2224)*(Detalhe_Registro!$M:$M="SIM")))),"")</f>
        <v/>
      </c>
      <c r="E2224" s="2">
        <f>COUNTIFS(Detalhe_Registro!$D:$D,A2224,Detalhe_Registro!$E:$E,B2224,Detalhe_Registro!$M:$M,"SIM")</f>
        <v/>
      </c>
      <c r="F2224" s="2">
        <f>IFERROR(MAXIFS(Detalhe_Registro!$N:$N,Detalhe_Registro!$D:$D,A2224,Detalhe_Registro!$E:$E,B2224,Detalhe_Registro!$M:$M,"SIM"),0)</f>
        <v/>
      </c>
      <c r="G2224" s="2">
        <f>IFERROR(AVERAGEIFS(Detalhe_Registro!$N:$N,Detalhe_Registro!$D:$D,A2224,Detalhe_Registro!$E:$E,B2224,Detalhe_Registro!$M:$M,"SIM"),0)</f>
        <v/>
      </c>
      <c r="H2224" s="2">
        <f>SUMIFS(Detalhe_Registro!$F:$F,Detalhe_Registro!$D:$D,A2224,Detalhe_Registro!$E:$E,B2224,Detalhe_Registro!$M:$M,"SIM")</f>
        <v/>
      </c>
      <c r="I2224" s="2">
        <f>SUMIFS(Detalhe_Registro!$G:$G,Detalhe_Registro!$D:$D,A2224,Detalhe_Registro!$E:$E,B2224,Detalhe_Registro!$M:$M,"SIM")</f>
        <v/>
      </c>
      <c r="J2224" s="2">
        <f>IF(F2224&lt;Premissas!$B$8,"&lt; 1,00",IF(F2224&lt;Premissas!$B$9,"1,00 – 1,19",IF(F2224&lt;Premissas!$B$10,"1,20 – 1,39",IF(F2224&lt;Premissas!$B$11,"1,40 – 1,59",IF(F2224&lt;Premissas!$B$12,"1,60 – 1,99","≥ 2,00")))))</f>
        <v/>
      </c>
      <c r="K2224" s="5">
        <f>IF(F2224&lt;Premissas!$B$8,Premissas!$B$13,IF(F2224&lt;Premissas!$B$9,Premissas!$B$14,IF(F2224&lt;Premissas!$B$10,Premissas!$B$15,IF(F2224&lt;Premissas!$B$11,Premissas!$B$16,IF(F2224&lt;Premissas!$B$12,Premissas!$B$17,Premissas!$B$18)))))</f>
        <v/>
      </c>
      <c r="L2224" s="5">
        <f>K2224/Premissas!$B$4</f>
        <v/>
      </c>
      <c r="M2224" s="2">
        <f>IF(K2224=Premissas!$B$18,"SIM","NÃO")</f>
        <v/>
      </c>
    </row>
    <row r="2225">
      <c r="A2225" s="2" t="n">
        <v>5262496</v>
      </c>
      <c r="B2225" s="2" t="inlineStr">
        <is>
          <t>Daniel De Santana</t>
        </is>
      </c>
      <c r="C2225" s="2" t="n">
        <v>7801</v>
      </c>
      <c r="D2225" s="2">
        <f>IFERROR(TEXTJOIN(" | ",TRUE,UNIQUE(FILTER(Detalhe_Registro!$C:$C,(Detalhe_Registro!$D:$D=A2225)*(Detalhe_Registro!$E:$E=B2225)*(Detalhe_Registro!$M:$M="SIM")))),"")</f>
        <v/>
      </c>
      <c r="E2225" s="2">
        <f>COUNTIFS(Detalhe_Registro!$D:$D,A2225,Detalhe_Registro!$E:$E,B2225,Detalhe_Registro!$M:$M,"SIM")</f>
        <v/>
      </c>
      <c r="F2225" s="2">
        <f>IFERROR(MAXIFS(Detalhe_Registro!$N:$N,Detalhe_Registro!$D:$D,A2225,Detalhe_Registro!$E:$E,B2225,Detalhe_Registro!$M:$M,"SIM"),0)</f>
        <v/>
      </c>
      <c r="G2225" s="2">
        <f>IFERROR(AVERAGEIFS(Detalhe_Registro!$N:$N,Detalhe_Registro!$D:$D,A2225,Detalhe_Registro!$E:$E,B2225,Detalhe_Registro!$M:$M,"SIM"),0)</f>
        <v/>
      </c>
      <c r="H2225" s="2">
        <f>SUMIFS(Detalhe_Registro!$F:$F,Detalhe_Registro!$D:$D,A2225,Detalhe_Registro!$E:$E,B2225,Detalhe_Registro!$M:$M,"SIM")</f>
        <v/>
      </c>
      <c r="I2225" s="2">
        <f>SUMIFS(Detalhe_Registro!$G:$G,Detalhe_Registro!$D:$D,A2225,Detalhe_Registro!$E:$E,B2225,Detalhe_Registro!$M:$M,"SIM")</f>
        <v/>
      </c>
      <c r="J2225" s="2">
        <f>IF(F2225&lt;Premissas!$B$8,"&lt; 1,00",IF(F2225&lt;Premissas!$B$9,"1,00 – 1,19",IF(F2225&lt;Premissas!$B$10,"1,20 – 1,39",IF(F2225&lt;Premissas!$B$11,"1,40 – 1,59",IF(F2225&lt;Premissas!$B$12,"1,60 – 1,99","≥ 2,00")))))</f>
        <v/>
      </c>
      <c r="K2225" s="5">
        <f>IF(F2225&lt;Premissas!$B$8,Premissas!$B$13,IF(F2225&lt;Premissas!$B$9,Premissas!$B$14,IF(F2225&lt;Premissas!$B$10,Premissas!$B$15,IF(F2225&lt;Premissas!$B$11,Premissas!$B$16,IF(F2225&lt;Premissas!$B$12,Premissas!$B$17,Premissas!$B$18)))))</f>
        <v/>
      </c>
      <c r="L2225" s="5">
        <f>K2225/Premissas!$B$4</f>
        <v/>
      </c>
      <c r="M2225" s="2">
        <f>IF(K2225=Premissas!$B$18,"SIM","NÃO")</f>
        <v/>
      </c>
    </row>
    <row r="2226">
      <c r="A2226" s="2" t="inlineStr">
        <is>
          <t>5262496</t>
        </is>
      </c>
      <c r="B2226" s="2" t="inlineStr">
        <is>
          <t>Daniel De Santana</t>
        </is>
      </c>
      <c r="C2226" s="2" t="n">
        <v>7801</v>
      </c>
      <c r="D2226" s="2">
        <f>IFERROR(TEXTJOIN(" | ",TRUE,UNIQUE(FILTER(Detalhe_Registro!$C:$C,(Detalhe_Registro!$D:$D=A2226)*(Detalhe_Registro!$E:$E=B2226)*(Detalhe_Registro!$M:$M="SIM")))),"")</f>
        <v/>
      </c>
      <c r="E2226" s="2">
        <f>COUNTIFS(Detalhe_Registro!$D:$D,A2226,Detalhe_Registro!$E:$E,B2226,Detalhe_Registro!$M:$M,"SIM")</f>
        <v/>
      </c>
      <c r="F2226" s="2">
        <f>IFERROR(MAXIFS(Detalhe_Registro!$N:$N,Detalhe_Registro!$D:$D,A2226,Detalhe_Registro!$E:$E,B2226,Detalhe_Registro!$M:$M,"SIM"),0)</f>
        <v/>
      </c>
      <c r="G2226" s="2">
        <f>IFERROR(AVERAGEIFS(Detalhe_Registro!$N:$N,Detalhe_Registro!$D:$D,A2226,Detalhe_Registro!$E:$E,B2226,Detalhe_Registro!$M:$M,"SIM"),0)</f>
        <v/>
      </c>
      <c r="H2226" s="2">
        <f>SUMIFS(Detalhe_Registro!$F:$F,Detalhe_Registro!$D:$D,A2226,Detalhe_Registro!$E:$E,B2226,Detalhe_Registro!$M:$M,"SIM")</f>
        <v/>
      </c>
      <c r="I2226" s="2">
        <f>SUMIFS(Detalhe_Registro!$G:$G,Detalhe_Registro!$D:$D,A2226,Detalhe_Registro!$E:$E,B2226,Detalhe_Registro!$M:$M,"SIM")</f>
        <v/>
      </c>
      <c r="J2226" s="2">
        <f>IF(F2226&lt;Premissas!$B$8,"&lt; 1,00",IF(F2226&lt;Premissas!$B$9,"1,00 – 1,19",IF(F2226&lt;Premissas!$B$10,"1,20 – 1,39",IF(F2226&lt;Premissas!$B$11,"1,40 – 1,59",IF(F2226&lt;Premissas!$B$12,"1,60 – 1,99","≥ 2,00")))))</f>
        <v/>
      </c>
      <c r="K2226" s="5">
        <f>IF(F2226&lt;Premissas!$B$8,Premissas!$B$13,IF(F2226&lt;Premissas!$B$9,Premissas!$B$14,IF(F2226&lt;Premissas!$B$10,Premissas!$B$15,IF(F2226&lt;Premissas!$B$11,Premissas!$B$16,IF(F2226&lt;Premissas!$B$12,Premissas!$B$17,Premissas!$B$18)))))</f>
        <v/>
      </c>
      <c r="L2226" s="5">
        <f>K2226/Premissas!$B$4</f>
        <v/>
      </c>
      <c r="M2226" s="2">
        <f>IF(K2226=Premissas!$B$18,"SIM","NÃO")</f>
        <v/>
      </c>
    </row>
    <row r="2227">
      <c r="A2227" s="2" t="n">
        <v>5235723</v>
      </c>
      <c r="B2227" s="2" t="inlineStr">
        <is>
          <t>Daniel Gomes Da Silva</t>
        </is>
      </c>
      <c r="C2227" s="2" t="n">
        <v>7801</v>
      </c>
      <c r="D2227" s="2">
        <f>IFERROR(TEXTJOIN(" | ",TRUE,UNIQUE(FILTER(Detalhe_Registro!$C:$C,(Detalhe_Registro!$D:$D=A2227)*(Detalhe_Registro!$E:$E=B2227)*(Detalhe_Registro!$M:$M="SIM")))),"")</f>
        <v/>
      </c>
      <c r="E2227" s="2">
        <f>COUNTIFS(Detalhe_Registro!$D:$D,A2227,Detalhe_Registro!$E:$E,B2227,Detalhe_Registro!$M:$M,"SIM")</f>
        <v/>
      </c>
      <c r="F2227" s="2">
        <f>IFERROR(MAXIFS(Detalhe_Registro!$N:$N,Detalhe_Registro!$D:$D,A2227,Detalhe_Registro!$E:$E,B2227,Detalhe_Registro!$M:$M,"SIM"),0)</f>
        <v/>
      </c>
      <c r="G2227" s="2">
        <f>IFERROR(AVERAGEIFS(Detalhe_Registro!$N:$N,Detalhe_Registro!$D:$D,A2227,Detalhe_Registro!$E:$E,B2227,Detalhe_Registro!$M:$M,"SIM"),0)</f>
        <v/>
      </c>
      <c r="H2227" s="2">
        <f>SUMIFS(Detalhe_Registro!$F:$F,Detalhe_Registro!$D:$D,A2227,Detalhe_Registro!$E:$E,B2227,Detalhe_Registro!$M:$M,"SIM")</f>
        <v/>
      </c>
      <c r="I2227" s="2">
        <f>SUMIFS(Detalhe_Registro!$G:$G,Detalhe_Registro!$D:$D,A2227,Detalhe_Registro!$E:$E,B2227,Detalhe_Registro!$M:$M,"SIM")</f>
        <v/>
      </c>
      <c r="J2227" s="2">
        <f>IF(F2227&lt;Premissas!$B$8,"&lt; 1,00",IF(F2227&lt;Premissas!$B$9,"1,00 – 1,19",IF(F2227&lt;Premissas!$B$10,"1,20 – 1,39",IF(F2227&lt;Premissas!$B$11,"1,40 – 1,59",IF(F2227&lt;Premissas!$B$12,"1,60 – 1,99","≥ 2,00")))))</f>
        <v/>
      </c>
      <c r="K2227" s="5">
        <f>IF(F2227&lt;Premissas!$B$8,Premissas!$B$13,IF(F2227&lt;Premissas!$B$9,Premissas!$B$14,IF(F2227&lt;Premissas!$B$10,Premissas!$B$15,IF(F2227&lt;Premissas!$B$11,Premissas!$B$16,IF(F2227&lt;Premissas!$B$12,Premissas!$B$17,Premissas!$B$18)))))</f>
        <v/>
      </c>
      <c r="L2227" s="5">
        <f>K2227/Premissas!$B$4</f>
        <v/>
      </c>
      <c r="M2227" s="2">
        <f>IF(K2227=Premissas!$B$18,"SIM","NÃO")</f>
        <v/>
      </c>
    </row>
    <row r="2228">
      <c r="A2228" s="2" t="n">
        <v>5890276</v>
      </c>
      <c r="B2228" s="2" t="inlineStr">
        <is>
          <t>Daniel Rodrigues Lavezzo</t>
        </is>
      </c>
      <c r="C2228" s="2" t="n">
        <v>7801</v>
      </c>
      <c r="D2228" s="2">
        <f>IFERROR(TEXTJOIN(" | ",TRUE,UNIQUE(FILTER(Detalhe_Registro!$C:$C,(Detalhe_Registro!$D:$D=A2228)*(Detalhe_Registro!$E:$E=B2228)*(Detalhe_Registro!$M:$M="SIM")))),"")</f>
        <v/>
      </c>
      <c r="E2228" s="2">
        <f>COUNTIFS(Detalhe_Registro!$D:$D,A2228,Detalhe_Registro!$E:$E,B2228,Detalhe_Registro!$M:$M,"SIM")</f>
        <v/>
      </c>
      <c r="F2228" s="2">
        <f>IFERROR(MAXIFS(Detalhe_Registro!$N:$N,Detalhe_Registro!$D:$D,A2228,Detalhe_Registro!$E:$E,B2228,Detalhe_Registro!$M:$M,"SIM"),0)</f>
        <v/>
      </c>
      <c r="G2228" s="2">
        <f>IFERROR(AVERAGEIFS(Detalhe_Registro!$N:$N,Detalhe_Registro!$D:$D,A2228,Detalhe_Registro!$E:$E,B2228,Detalhe_Registro!$M:$M,"SIM"),0)</f>
        <v/>
      </c>
      <c r="H2228" s="2">
        <f>SUMIFS(Detalhe_Registro!$F:$F,Detalhe_Registro!$D:$D,A2228,Detalhe_Registro!$E:$E,B2228,Detalhe_Registro!$M:$M,"SIM")</f>
        <v/>
      </c>
      <c r="I2228" s="2">
        <f>SUMIFS(Detalhe_Registro!$G:$G,Detalhe_Registro!$D:$D,A2228,Detalhe_Registro!$E:$E,B2228,Detalhe_Registro!$M:$M,"SIM")</f>
        <v/>
      </c>
      <c r="J2228" s="2">
        <f>IF(F2228&lt;Premissas!$B$8,"&lt; 1,00",IF(F2228&lt;Premissas!$B$9,"1,00 – 1,19",IF(F2228&lt;Premissas!$B$10,"1,20 – 1,39",IF(F2228&lt;Premissas!$B$11,"1,40 – 1,59",IF(F2228&lt;Premissas!$B$12,"1,60 – 1,99","≥ 2,00")))))</f>
        <v/>
      </c>
      <c r="K2228" s="5">
        <f>IF(F2228&lt;Premissas!$B$8,Premissas!$B$13,IF(F2228&lt;Premissas!$B$9,Premissas!$B$14,IF(F2228&lt;Premissas!$B$10,Premissas!$B$15,IF(F2228&lt;Premissas!$B$11,Premissas!$B$16,IF(F2228&lt;Premissas!$B$12,Premissas!$B$17,Premissas!$B$18)))))</f>
        <v/>
      </c>
      <c r="L2228" s="5">
        <f>K2228/Premissas!$B$4</f>
        <v/>
      </c>
      <c r="M2228" s="2">
        <f>IF(K2228=Premissas!$B$18,"SIM","NÃO")</f>
        <v/>
      </c>
    </row>
    <row r="2229">
      <c r="A2229" s="2" t="inlineStr">
        <is>
          <t>5890276</t>
        </is>
      </c>
      <c r="B2229" s="2" t="inlineStr">
        <is>
          <t>Daniel Rodrigues Lavezzo</t>
        </is>
      </c>
      <c r="C2229" s="2" t="n">
        <v>7801</v>
      </c>
      <c r="D2229" s="2">
        <f>IFERROR(TEXTJOIN(" | ",TRUE,UNIQUE(FILTER(Detalhe_Registro!$C:$C,(Detalhe_Registro!$D:$D=A2229)*(Detalhe_Registro!$E:$E=B2229)*(Detalhe_Registro!$M:$M="SIM")))),"")</f>
        <v/>
      </c>
      <c r="E2229" s="2">
        <f>COUNTIFS(Detalhe_Registro!$D:$D,A2229,Detalhe_Registro!$E:$E,B2229,Detalhe_Registro!$M:$M,"SIM")</f>
        <v/>
      </c>
      <c r="F2229" s="2">
        <f>IFERROR(MAXIFS(Detalhe_Registro!$N:$N,Detalhe_Registro!$D:$D,A2229,Detalhe_Registro!$E:$E,B2229,Detalhe_Registro!$M:$M,"SIM"),0)</f>
        <v/>
      </c>
      <c r="G2229" s="2">
        <f>IFERROR(AVERAGEIFS(Detalhe_Registro!$N:$N,Detalhe_Registro!$D:$D,A2229,Detalhe_Registro!$E:$E,B2229,Detalhe_Registro!$M:$M,"SIM"),0)</f>
        <v/>
      </c>
      <c r="H2229" s="2">
        <f>SUMIFS(Detalhe_Registro!$F:$F,Detalhe_Registro!$D:$D,A2229,Detalhe_Registro!$E:$E,B2229,Detalhe_Registro!$M:$M,"SIM")</f>
        <v/>
      </c>
      <c r="I2229" s="2">
        <f>SUMIFS(Detalhe_Registro!$G:$G,Detalhe_Registro!$D:$D,A2229,Detalhe_Registro!$E:$E,B2229,Detalhe_Registro!$M:$M,"SIM")</f>
        <v/>
      </c>
      <c r="J2229" s="2">
        <f>IF(F2229&lt;Premissas!$B$8,"&lt; 1,00",IF(F2229&lt;Premissas!$B$9,"1,00 – 1,19",IF(F2229&lt;Premissas!$B$10,"1,20 – 1,39",IF(F2229&lt;Premissas!$B$11,"1,40 – 1,59",IF(F2229&lt;Premissas!$B$12,"1,60 – 1,99","≥ 2,00")))))</f>
        <v/>
      </c>
      <c r="K2229" s="5">
        <f>IF(F2229&lt;Premissas!$B$8,Premissas!$B$13,IF(F2229&lt;Premissas!$B$9,Premissas!$B$14,IF(F2229&lt;Premissas!$B$10,Premissas!$B$15,IF(F2229&lt;Premissas!$B$11,Premissas!$B$16,IF(F2229&lt;Premissas!$B$12,Premissas!$B$17,Premissas!$B$18)))))</f>
        <v/>
      </c>
      <c r="L2229" s="5">
        <f>K2229/Premissas!$B$4</f>
        <v/>
      </c>
      <c r="M2229" s="2">
        <f>IF(K2229=Premissas!$B$18,"SIM","NÃO")</f>
        <v/>
      </c>
    </row>
    <row r="2230">
      <c r="A2230" s="2" t="n">
        <v>5356768</v>
      </c>
      <c r="B2230" s="2" t="inlineStr">
        <is>
          <t>Daniel Santos Soares</t>
        </is>
      </c>
      <c r="C2230" s="2" t="n">
        <v>7801</v>
      </c>
      <c r="D2230" s="2">
        <f>IFERROR(TEXTJOIN(" | ",TRUE,UNIQUE(FILTER(Detalhe_Registro!$C:$C,(Detalhe_Registro!$D:$D=A2230)*(Detalhe_Registro!$E:$E=B2230)*(Detalhe_Registro!$M:$M="SIM")))),"")</f>
        <v/>
      </c>
      <c r="E2230" s="2">
        <f>COUNTIFS(Detalhe_Registro!$D:$D,A2230,Detalhe_Registro!$E:$E,B2230,Detalhe_Registro!$M:$M,"SIM")</f>
        <v/>
      </c>
      <c r="F2230" s="2">
        <f>IFERROR(MAXIFS(Detalhe_Registro!$N:$N,Detalhe_Registro!$D:$D,A2230,Detalhe_Registro!$E:$E,B2230,Detalhe_Registro!$M:$M,"SIM"),0)</f>
        <v/>
      </c>
      <c r="G2230" s="2">
        <f>IFERROR(AVERAGEIFS(Detalhe_Registro!$N:$N,Detalhe_Registro!$D:$D,A2230,Detalhe_Registro!$E:$E,B2230,Detalhe_Registro!$M:$M,"SIM"),0)</f>
        <v/>
      </c>
      <c r="H2230" s="2">
        <f>SUMIFS(Detalhe_Registro!$F:$F,Detalhe_Registro!$D:$D,A2230,Detalhe_Registro!$E:$E,B2230,Detalhe_Registro!$M:$M,"SIM")</f>
        <v/>
      </c>
      <c r="I2230" s="2">
        <f>SUMIFS(Detalhe_Registro!$G:$G,Detalhe_Registro!$D:$D,A2230,Detalhe_Registro!$E:$E,B2230,Detalhe_Registro!$M:$M,"SIM")</f>
        <v/>
      </c>
      <c r="J2230" s="2">
        <f>IF(F2230&lt;Premissas!$B$8,"&lt; 1,00",IF(F2230&lt;Premissas!$B$9,"1,00 – 1,19",IF(F2230&lt;Premissas!$B$10,"1,20 – 1,39",IF(F2230&lt;Premissas!$B$11,"1,40 – 1,59",IF(F2230&lt;Premissas!$B$12,"1,60 – 1,99","≥ 2,00")))))</f>
        <v/>
      </c>
      <c r="K2230" s="5">
        <f>IF(F2230&lt;Premissas!$B$8,Premissas!$B$13,IF(F2230&lt;Premissas!$B$9,Premissas!$B$14,IF(F2230&lt;Premissas!$B$10,Premissas!$B$15,IF(F2230&lt;Premissas!$B$11,Premissas!$B$16,IF(F2230&lt;Premissas!$B$12,Premissas!$B$17,Premissas!$B$18)))))</f>
        <v/>
      </c>
      <c r="L2230" s="5">
        <f>K2230/Premissas!$B$4</f>
        <v/>
      </c>
      <c r="M2230" s="2">
        <f>IF(K2230=Premissas!$B$18,"SIM","NÃO")</f>
        <v/>
      </c>
    </row>
    <row r="2231">
      <c r="A2231" s="2" t="inlineStr">
        <is>
          <t>5356768</t>
        </is>
      </c>
      <c r="B2231" s="2" t="inlineStr">
        <is>
          <t>Daniel Santos Soares</t>
        </is>
      </c>
      <c r="C2231" s="2" t="n">
        <v>7801</v>
      </c>
      <c r="D2231" s="2">
        <f>IFERROR(TEXTJOIN(" | ",TRUE,UNIQUE(FILTER(Detalhe_Registro!$C:$C,(Detalhe_Registro!$D:$D=A2231)*(Detalhe_Registro!$E:$E=B2231)*(Detalhe_Registro!$M:$M="SIM")))),"")</f>
        <v/>
      </c>
      <c r="E2231" s="2">
        <f>COUNTIFS(Detalhe_Registro!$D:$D,A2231,Detalhe_Registro!$E:$E,B2231,Detalhe_Registro!$M:$M,"SIM")</f>
        <v/>
      </c>
      <c r="F2231" s="2">
        <f>IFERROR(MAXIFS(Detalhe_Registro!$N:$N,Detalhe_Registro!$D:$D,A2231,Detalhe_Registro!$E:$E,B2231,Detalhe_Registro!$M:$M,"SIM"),0)</f>
        <v/>
      </c>
      <c r="G2231" s="2">
        <f>IFERROR(AVERAGEIFS(Detalhe_Registro!$N:$N,Detalhe_Registro!$D:$D,A2231,Detalhe_Registro!$E:$E,B2231,Detalhe_Registro!$M:$M,"SIM"),0)</f>
        <v/>
      </c>
      <c r="H2231" s="2">
        <f>SUMIFS(Detalhe_Registro!$F:$F,Detalhe_Registro!$D:$D,A2231,Detalhe_Registro!$E:$E,B2231,Detalhe_Registro!$M:$M,"SIM")</f>
        <v/>
      </c>
      <c r="I2231" s="2">
        <f>SUMIFS(Detalhe_Registro!$G:$G,Detalhe_Registro!$D:$D,A2231,Detalhe_Registro!$E:$E,B2231,Detalhe_Registro!$M:$M,"SIM")</f>
        <v/>
      </c>
      <c r="J2231" s="2">
        <f>IF(F2231&lt;Premissas!$B$8,"&lt; 1,00",IF(F2231&lt;Premissas!$B$9,"1,00 – 1,19",IF(F2231&lt;Premissas!$B$10,"1,20 – 1,39",IF(F2231&lt;Premissas!$B$11,"1,40 – 1,59",IF(F2231&lt;Premissas!$B$12,"1,60 – 1,99","≥ 2,00")))))</f>
        <v/>
      </c>
      <c r="K2231" s="5">
        <f>IF(F2231&lt;Premissas!$B$8,Premissas!$B$13,IF(F2231&lt;Premissas!$B$9,Premissas!$B$14,IF(F2231&lt;Premissas!$B$10,Premissas!$B$15,IF(F2231&lt;Premissas!$B$11,Premissas!$B$16,IF(F2231&lt;Premissas!$B$12,Premissas!$B$17,Premissas!$B$18)))))</f>
        <v/>
      </c>
      <c r="L2231" s="5">
        <f>K2231/Premissas!$B$4</f>
        <v/>
      </c>
      <c r="M2231" s="2">
        <f>IF(K2231=Premissas!$B$18,"SIM","NÃO")</f>
        <v/>
      </c>
    </row>
    <row r="2232">
      <c r="A2232" s="2" t="inlineStr">
        <is>
          <t>6030840</t>
        </is>
      </c>
      <c r="B2232" s="2" t="inlineStr">
        <is>
          <t>Danielle Santos Britto</t>
        </is>
      </c>
      <c r="C2232" s="2" t="n">
        <v>7801</v>
      </c>
      <c r="D2232" s="2">
        <f>IFERROR(TEXTJOIN(" | ",TRUE,UNIQUE(FILTER(Detalhe_Registro!$C:$C,(Detalhe_Registro!$D:$D=A2232)*(Detalhe_Registro!$E:$E=B2232)*(Detalhe_Registro!$M:$M="SIM")))),"")</f>
        <v/>
      </c>
      <c r="E2232" s="2">
        <f>COUNTIFS(Detalhe_Registro!$D:$D,A2232,Detalhe_Registro!$E:$E,B2232,Detalhe_Registro!$M:$M,"SIM")</f>
        <v/>
      </c>
      <c r="F2232" s="2">
        <f>IFERROR(MAXIFS(Detalhe_Registro!$N:$N,Detalhe_Registro!$D:$D,A2232,Detalhe_Registro!$E:$E,B2232,Detalhe_Registro!$M:$M,"SIM"),0)</f>
        <v/>
      </c>
      <c r="G2232" s="2">
        <f>IFERROR(AVERAGEIFS(Detalhe_Registro!$N:$N,Detalhe_Registro!$D:$D,A2232,Detalhe_Registro!$E:$E,B2232,Detalhe_Registro!$M:$M,"SIM"),0)</f>
        <v/>
      </c>
      <c r="H2232" s="2">
        <f>SUMIFS(Detalhe_Registro!$F:$F,Detalhe_Registro!$D:$D,A2232,Detalhe_Registro!$E:$E,B2232,Detalhe_Registro!$M:$M,"SIM")</f>
        <v/>
      </c>
      <c r="I2232" s="2">
        <f>SUMIFS(Detalhe_Registro!$G:$G,Detalhe_Registro!$D:$D,A2232,Detalhe_Registro!$E:$E,B2232,Detalhe_Registro!$M:$M,"SIM")</f>
        <v/>
      </c>
      <c r="J2232" s="2">
        <f>IF(F2232&lt;Premissas!$B$8,"&lt; 1,00",IF(F2232&lt;Premissas!$B$9,"1,00 – 1,19",IF(F2232&lt;Premissas!$B$10,"1,20 – 1,39",IF(F2232&lt;Premissas!$B$11,"1,40 – 1,59",IF(F2232&lt;Premissas!$B$12,"1,60 – 1,99","≥ 2,00")))))</f>
        <v/>
      </c>
      <c r="K2232" s="5">
        <f>IF(F2232&lt;Premissas!$B$8,Premissas!$B$13,IF(F2232&lt;Premissas!$B$9,Premissas!$B$14,IF(F2232&lt;Premissas!$B$10,Premissas!$B$15,IF(F2232&lt;Premissas!$B$11,Premissas!$B$16,IF(F2232&lt;Premissas!$B$12,Premissas!$B$17,Premissas!$B$18)))))</f>
        <v/>
      </c>
      <c r="L2232" s="5">
        <f>K2232/Premissas!$B$4</f>
        <v/>
      </c>
      <c r="M2232" s="2">
        <f>IF(K2232=Premissas!$B$18,"SIM","NÃO")</f>
        <v/>
      </c>
    </row>
    <row r="2233">
      <c r="A2233" s="2" t="n">
        <v>5730341</v>
      </c>
      <c r="B2233" s="2" t="inlineStr">
        <is>
          <t>David Trindade De Souza</t>
        </is>
      </c>
      <c r="C2233" s="2" t="n">
        <v>7801</v>
      </c>
      <c r="D2233" s="2">
        <f>IFERROR(TEXTJOIN(" | ",TRUE,UNIQUE(FILTER(Detalhe_Registro!$C:$C,(Detalhe_Registro!$D:$D=A2233)*(Detalhe_Registro!$E:$E=B2233)*(Detalhe_Registro!$M:$M="SIM")))),"")</f>
        <v/>
      </c>
      <c r="E2233" s="2">
        <f>COUNTIFS(Detalhe_Registro!$D:$D,A2233,Detalhe_Registro!$E:$E,B2233,Detalhe_Registro!$M:$M,"SIM")</f>
        <v/>
      </c>
      <c r="F2233" s="2">
        <f>IFERROR(MAXIFS(Detalhe_Registro!$N:$N,Detalhe_Registro!$D:$D,A2233,Detalhe_Registro!$E:$E,B2233,Detalhe_Registro!$M:$M,"SIM"),0)</f>
        <v/>
      </c>
      <c r="G2233" s="2">
        <f>IFERROR(AVERAGEIFS(Detalhe_Registro!$N:$N,Detalhe_Registro!$D:$D,A2233,Detalhe_Registro!$E:$E,B2233,Detalhe_Registro!$M:$M,"SIM"),0)</f>
        <v/>
      </c>
      <c r="H2233" s="2">
        <f>SUMIFS(Detalhe_Registro!$F:$F,Detalhe_Registro!$D:$D,A2233,Detalhe_Registro!$E:$E,B2233,Detalhe_Registro!$M:$M,"SIM")</f>
        <v/>
      </c>
      <c r="I2233" s="2">
        <f>SUMIFS(Detalhe_Registro!$G:$G,Detalhe_Registro!$D:$D,A2233,Detalhe_Registro!$E:$E,B2233,Detalhe_Registro!$M:$M,"SIM")</f>
        <v/>
      </c>
      <c r="J2233" s="2">
        <f>IF(F2233&lt;Premissas!$B$8,"&lt; 1,00",IF(F2233&lt;Premissas!$B$9,"1,00 – 1,19",IF(F2233&lt;Premissas!$B$10,"1,20 – 1,39",IF(F2233&lt;Premissas!$B$11,"1,40 – 1,59",IF(F2233&lt;Premissas!$B$12,"1,60 – 1,99","≥ 2,00")))))</f>
        <v/>
      </c>
      <c r="K2233" s="5">
        <f>IF(F2233&lt;Premissas!$B$8,Premissas!$B$13,IF(F2233&lt;Premissas!$B$9,Premissas!$B$14,IF(F2233&lt;Premissas!$B$10,Premissas!$B$15,IF(F2233&lt;Premissas!$B$11,Premissas!$B$16,IF(F2233&lt;Premissas!$B$12,Premissas!$B$17,Premissas!$B$18)))))</f>
        <v/>
      </c>
      <c r="L2233" s="5">
        <f>K2233/Premissas!$B$4</f>
        <v/>
      </c>
      <c r="M2233" s="2">
        <f>IF(K2233=Premissas!$B$18,"SIM","NÃO")</f>
        <v/>
      </c>
    </row>
    <row r="2234">
      <c r="A2234" s="2" t="inlineStr">
        <is>
          <t>5730341</t>
        </is>
      </c>
      <c r="B2234" s="2" t="inlineStr">
        <is>
          <t>David Trindade De Souza</t>
        </is>
      </c>
      <c r="C2234" s="2" t="n">
        <v>7801</v>
      </c>
      <c r="D2234" s="2">
        <f>IFERROR(TEXTJOIN(" | ",TRUE,UNIQUE(FILTER(Detalhe_Registro!$C:$C,(Detalhe_Registro!$D:$D=A2234)*(Detalhe_Registro!$E:$E=B2234)*(Detalhe_Registro!$M:$M="SIM")))),"")</f>
        <v/>
      </c>
      <c r="E2234" s="2">
        <f>COUNTIFS(Detalhe_Registro!$D:$D,A2234,Detalhe_Registro!$E:$E,B2234,Detalhe_Registro!$M:$M,"SIM")</f>
        <v/>
      </c>
      <c r="F2234" s="2">
        <f>IFERROR(MAXIFS(Detalhe_Registro!$N:$N,Detalhe_Registro!$D:$D,A2234,Detalhe_Registro!$E:$E,B2234,Detalhe_Registro!$M:$M,"SIM"),0)</f>
        <v/>
      </c>
      <c r="G2234" s="2">
        <f>IFERROR(AVERAGEIFS(Detalhe_Registro!$N:$N,Detalhe_Registro!$D:$D,A2234,Detalhe_Registro!$E:$E,B2234,Detalhe_Registro!$M:$M,"SIM"),0)</f>
        <v/>
      </c>
      <c r="H2234" s="2">
        <f>SUMIFS(Detalhe_Registro!$F:$F,Detalhe_Registro!$D:$D,A2234,Detalhe_Registro!$E:$E,B2234,Detalhe_Registro!$M:$M,"SIM")</f>
        <v/>
      </c>
      <c r="I2234" s="2">
        <f>SUMIFS(Detalhe_Registro!$G:$G,Detalhe_Registro!$D:$D,A2234,Detalhe_Registro!$E:$E,B2234,Detalhe_Registro!$M:$M,"SIM")</f>
        <v/>
      </c>
      <c r="J2234" s="2">
        <f>IF(F2234&lt;Premissas!$B$8,"&lt; 1,00",IF(F2234&lt;Premissas!$B$9,"1,00 – 1,19",IF(F2234&lt;Premissas!$B$10,"1,20 – 1,39",IF(F2234&lt;Premissas!$B$11,"1,40 – 1,59",IF(F2234&lt;Premissas!$B$12,"1,60 – 1,99","≥ 2,00")))))</f>
        <v/>
      </c>
      <c r="K2234" s="5">
        <f>IF(F2234&lt;Premissas!$B$8,Premissas!$B$13,IF(F2234&lt;Premissas!$B$9,Premissas!$B$14,IF(F2234&lt;Premissas!$B$10,Premissas!$B$15,IF(F2234&lt;Premissas!$B$11,Premissas!$B$16,IF(F2234&lt;Premissas!$B$12,Premissas!$B$17,Premissas!$B$18)))))</f>
        <v/>
      </c>
      <c r="L2234" s="5">
        <f>K2234/Premissas!$B$4</f>
        <v/>
      </c>
      <c r="M2234" s="2">
        <f>IF(K2234=Premissas!$B$18,"SIM","NÃO")</f>
        <v/>
      </c>
    </row>
    <row r="2235">
      <c r="A2235" s="2" t="n">
        <v>5854210</v>
      </c>
      <c r="B2235" s="2" t="inlineStr">
        <is>
          <t>Dayane Aparecida Da Silva Pinto</t>
        </is>
      </c>
      <c r="C2235" s="2" t="n">
        <v>7801</v>
      </c>
      <c r="D2235" s="2">
        <f>IFERROR(TEXTJOIN(" | ",TRUE,UNIQUE(FILTER(Detalhe_Registro!$C:$C,(Detalhe_Registro!$D:$D=A2235)*(Detalhe_Registro!$E:$E=B2235)*(Detalhe_Registro!$M:$M="SIM")))),"")</f>
        <v/>
      </c>
      <c r="E2235" s="2">
        <f>COUNTIFS(Detalhe_Registro!$D:$D,A2235,Detalhe_Registro!$E:$E,B2235,Detalhe_Registro!$M:$M,"SIM")</f>
        <v/>
      </c>
      <c r="F2235" s="2">
        <f>IFERROR(MAXIFS(Detalhe_Registro!$N:$N,Detalhe_Registro!$D:$D,A2235,Detalhe_Registro!$E:$E,B2235,Detalhe_Registro!$M:$M,"SIM"),0)</f>
        <v/>
      </c>
      <c r="G2235" s="2">
        <f>IFERROR(AVERAGEIFS(Detalhe_Registro!$N:$N,Detalhe_Registro!$D:$D,A2235,Detalhe_Registro!$E:$E,B2235,Detalhe_Registro!$M:$M,"SIM"),0)</f>
        <v/>
      </c>
      <c r="H2235" s="2">
        <f>SUMIFS(Detalhe_Registro!$F:$F,Detalhe_Registro!$D:$D,A2235,Detalhe_Registro!$E:$E,B2235,Detalhe_Registro!$M:$M,"SIM")</f>
        <v/>
      </c>
      <c r="I2235" s="2">
        <f>SUMIFS(Detalhe_Registro!$G:$G,Detalhe_Registro!$D:$D,A2235,Detalhe_Registro!$E:$E,B2235,Detalhe_Registro!$M:$M,"SIM")</f>
        <v/>
      </c>
      <c r="J2235" s="2">
        <f>IF(F2235&lt;Premissas!$B$8,"&lt; 1,00",IF(F2235&lt;Premissas!$B$9,"1,00 – 1,19",IF(F2235&lt;Premissas!$B$10,"1,20 – 1,39",IF(F2235&lt;Premissas!$B$11,"1,40 – 1,59",IF(F2235&lt;Premissas!$B$12,"1,60 – 1,99","≥ 2,00")))))</f>
        <v/>
      </c>
      <c r="K2235" s="5">
        <f>IF(F2235&lt;Premissas!$B$8,Premissas!$B$13,IF(F2235&lt;Premissas!$B$9,Premissas!$B$14,IF(F2235&lt;Premissas!$B$10,Premissas!$B$15,IF(F2235&lt;Premissas!$B$11,Premissas!$B$16,IF(F2235&lt;Premissas!$B$12,Premissas!$B$17,Premissas!$B$18)))))</f>
        <v/>
      </c>
      <c r="L2235" s="5">
        <f>K2235/Premissas!$B$4</f>
        <v/>
      </c>
      <c r="M2235" s="2">
        <f>IF(K2235=Premissas!$B$18,"SIM","NÃO")</f>
        <v/>
      </c>
    </row>
    <row r="2236">
      <c r="A2236" s="2" t="n">
        <v>402947</v>
      </c>
      <c r="B2236" s="2" t="inlineStr">
        <is>
          <t>Dayane Lima De Souza</t>
        </is>
      </c>
      <c r="C2236" s="2" t="n">
        <v>7801</v>
      </c>
      <c r="D2236" s="2">
        <f>IFERROR(TEXTJOIN(" | ",TRUE,UNIQUE(FILTER(Detalhe_Registro!$C:$C,(Detalhe_Registro!$D:$D=A2236)*(Detalhe_Registro!$E:$E=B2236)*(Detalhe_Registro!$M:$M="SIM")))),"")</f>
        <v/>
      </c>
      <c r="E2236" s="2">
        <f>COUNTIFS(Detalhe_Registro!$D:$D,A2236,Detalhe_Registro!$E:$E,B2236,Detalhe_Registro!$M:$M,"SIM")</f>
        <v/>
      </c>
      <c r="F2236" s="2">
        <f>IFERROR(MAXIFS(Detalhe_Registro!$N:$N,Detalhe_Registro!$D:$D,A2236,Detalhe_Registro!$E:$E,B2236,Detalhe_Registro!$M:$M,"SIM"),0)</f>
        <v/>
      </c>
      <c r="G2236" s="2">
        <f>IFERROR(AVERAGEIFS(Detalhe_Registro!$N:$N,Detalhe_Registro!$D:$D,A2236,Detalhe_Registro!$E:$E,B2236,Detalhe_Registro!$M:$M,"SIM"),0)</f>
        <v/>
      </c>
      <c r="H2236" s="2">
        <f>SUMIFS(Detalhe_Registro!$F:$F,Detalhe_Registro!$D:$D,A2236,Detalhe_Registro!$E:$E,B2236,Detalhe_Registro!$M:$M,"SIM")</f>
        <v/>
      </c>
      <c r="I2236" s="2">
        <f>SUMIFS(Detalhe_Registro!$G:$G,Detalhe_Registro!$D:$D,A2236,Detalhe_Registro!$E:$E,B2236,Detalhe_Registro!$M:$M,"SIM")</f>
        <v/>
      </c>
      <c r="J2236" s="2">
        <f>IF(F2236&lt;Premissas!$B$8,"&lt; 1,00",IF(F2236&lt;Premissas!$B$9,"1,00 – 1,19",IF(F2236&lt;Premissas!$B$10,"1,20 – 1,39",IF(F2236&lt;Premissas!$B$11,"1,40 – 1,59",IF(F2236&lt;Premissas!$B$12,"1,60 – 1,99","≥ 2,00")))))</f>
        <v/>
      </c>
      <c r="K2236" s="5">
        <f>IF(F2236&lt;Premissas!$B$8,Premissas!$B$13,IF(F2236&lt;Premissas!$B$9,Premissas!$B$14,IF(F2236&lt;Premissas!$B$10,Premissas!$B$15,IF(F2236&lt;Premissas!$B$11,Premissas!$B$16,IF(F2236&lt;Premissas!$B$12,Premissas!$B$17,Premissas!$B$18)))))</f>
        <v/>
      </c>
      <c r="L2236" s="5">
        <f>K2236/Premissas!$B$4</f>
        <v/>
      </c>
      <c r="M2236" s="2">
        <f>IF(K2236=Premissas!$B$18,"SIM","NÃO")</f>
        <v/>
      </c>
    </row>
    <row r="2237">
      <c r="A2237" s="2" t="inlineStr">
        <is>
          <t>402947</t>
        </is>
      </c>
      <c r="B2237" s="2" t="inlineStr">
        <is>
          <t>Dayane Lima De Souza</t>
        </is>
      </c>
      <c r="C2237" s="2" t="n">
        <v>7801</v>
      </c>
      <c r="D2237" s="2">
        <f>IFERROR(TEXTJOIN(" | ",TRUE,UNIQUE(FILTER(Detalhe_Registro!$C:$C,(Detalhe_Registro!$D:$D=A2237)*(Detalhe_Registro!$E:$E=B2237)*(Detalhe_Registro!$M:$M="SIM")))),"")</f>
        <v/>
      </c>
      <c r="E2237" s="2">
        <f>COUNTIFS(Detalhe_Registro!$D:$D,A2237,Detalhe_Registro!$E:$E,B2237,Detalhe_Registro!$M:$M,"SIM")</f>
        <v/>
      </c>
      <c r="F2237" s="2">
        <f>IFERROR(MAXIFS(Detalhe_Registro!$N:$N,Detalhe_Registro!$D:$D,A2237,Detalhe_Registro!$E:$E,B2237,Detalhe_Registro!$M:$M,"SIM"),0)</f>
        <v/>
      </c>
      <c r="G2237" s="2">
        <f>IFERROR(AVERAGEIFS(Detalhe_Registro!$N:$N,Detalhe_Registro!$D:$D,A2237,Detalhe_Registro!$E:$E,B2237,Detalhe_Registro!$M:$M,"SIM"),0)</f>
        <v/>
      </c>
      <c r="H2237" s="2">
        <f>SUMIFS(Detalhe_Registro!$F:$F,Detalhe_Registro!$D:$D,A2237,Detalhe_Registro!$E:$E,B2237,Detalhe_Registro!$M:$M,"SIM")</f>
        <v/>
      </c>
      <c r="I2237" s="2">
        <f>SUMIFS(Detalhe_Registro!$G:$G,Detalhe_Registro!$D:$D,A2237,Detalhe_Registro!$E:$E,B2237,Detalhe_Registro!$M:$M,"SIM")</f>
        <v/>
      </c>
      <c r="J2237" s="2">
        <f>IF(F2237&lt;Premissas!$B$8,"&lt; 1,00",IF(F2237&lt;Premissas!$B$9,"1,00 – 1,19",IF(F2237&lt;Premissas!$B$10,"1,20 – 1,39",IF(F2237&lt;Premissas!$B$11,"1,40 – 1,59",IF(F2237&lt;Premissas!$B$12,"1,60 – 1,99","≥ 2,00")))))</f>
        <v/>
      </c>
      <c r="K2237" s="5">
        <f>IF(F2237&lt;Premissas!$B$8,Premissas!$B$13,IF(F2237&lt;Premissas!$B$9,Premissas!$B$14,IF(F2237&lt;Premissas!$B$10,Premissas!$B$15,IF(F2237&lt;Premissas!$B$11,Premissas!$B$16,IF(F2237&lt;Premissas!$B$12,Premissas!$B$17,Premissas!$B$18)))))</f>
        <v/>
      </c>
      <c r="L2237" s="5">
        <f>K2237/Premissas!$B$4</f>
        <v/>
      </c>
      <c r="M2237" s="2">
        <f>IF(K2237=Premissas!$B$18,"SIM","NÃO")</f>
        <v/>
      </c>
    </row>
    <row r="2238">
      <c r="A2238" s="2" t="inlineStr">
        <is>
          <t>5001838</t>
        </is>
      </c>
      <c r="B2238" s="2" t="inlineStr">
        <is>
          <t>Debora Vieira Ferreira</t>
        </is>
      </c>
      <c r="C2238" s="2" t="n">
        <v>7801</v>
      </c>
      <c r="D2238" s="2">
        <f>IFERROR(TEXTJOIN(" | ",TRUE,UNIQUE(FILTER(Detalhe_Registro!$C:$C,(Detalhe_Registro!$D:$D=A2238)*(Detalhe_Registro!$E:$E=B2238)*(Detalhe_Registro!$M:$M="SIM")))),"")</f>
        <v/>
      </c>
      <c r="E2238" s="2">
        <f>COUNTIFS(Detalhe_Registro!$D:$D,A2238,Detalhe_Registro!$E:$E,B2238,Detalhe_Registro!$M:$M,"SIM")</f>
        <v/>
      </c>
      <c r="F2238" s="2">
        <f>IFERROR(MAXIFS(Detalhe_Registro!$N:$N,Detalhe_Registro!$D:$D,A2238,Detalhe_Registro!$E:$E,B2238,Detalhe_Registro!$M:$M,"SIM"),0)</f>
        <v/>
      </c>
      <c r="G2238" s="2">
        <f>IFERROR(AVERAGEIFS(Detalhe_Registro!$N:$N,Detalhe_Registro!$D:$D,A2238,Detalhe_Registro!$E:$E,B2238,Detalhe_Registro!$M:$M,"SIM"),0)</f>
        <v/>
      </c>
      <c r="H2238" s="2">
        <f>SUMIFS(Detalhe_Registro!$F:$F,Detalhe_Registro!$D:$D,A2238,Detalhe_Registro!$E:$E,B2238,Detalhe_Registro!$M:$M,"SIM")</f>
        <v/>
      </c>
      <c r="I2238" s="2">
        <f>SUMIFS(Detalhe_Registro!$G:$G,Detalhe_Registro!$D:$D,A2238,Detalhe_Registro!$E:$E,B2238,Detalhe_Registro!$M:$M,"SIM")</f>
        <v/>
      </c>
      <c r="J2238" s="2">
        <f>IF(F2238&lt;Premissas!$B$8,"&lt; 1,00",IF(F2238&lt;Premissas!$B$9,"1,00 – 1,19",IF(F2238&lt;Premissas!$B$10,"1,20 – 1,39",IF(F2238&lt;Premissas!$B$11,"1,40 – 1,59",IF(F2238&lt;Premissas!$B$12,"1,60 – 1,99","≥ 2,00")))))</f>
        <v/>
      </c>
      <c r="K2238" s="5">
        <f>IF(F2238&lt;Premissas!$B$8,Premissas!$B$13,IF(F2238&lt;Premissas!$B$9,Premissas!$B$14,IF(F2238&lt;Premissas!$B$10,Premissas!$B$15,IF(F2238&lt;Premissas!$B$11,Premissas!$B$16,IF(F2238&lt;Premissas!$B$12,Premissas!$B$17,Premissas!$B$18)))))</f>
        <v/>
      </c>
      <c r="L2238" s="5">
        <f>K2238/Premissas!$B$4</f>
        <v/>
      </c>
      <c r="M2238" s="2">
        <f>IF(K2238=Premissas!$B$18,"SIM","NÃO")</f>
        <v/>
      </c>
    </row>
    <row r="2239">
      <c r="A2239" s="2" t="n">
        <v>5853230</v>
      </c>
      <c r="B2239" s="2" t="inlineStr">
        <is>
          <t>Deivid Jacson Martins Silva</t>
        </is>
      </c>
      <c r="C2239" s="2" t="n">
        <v>7801</v>
      </c>
      <c r="D2239" s="2">
        <f>IFERROR(TEXTJOIN(" | ",TRUE,UNIQUE(FILTER(Detalhe_Registro!$C:$C,(Detalhe_Registro!$D:$D=A2239)*(Detalhe_Registro!$E:$E=B2239)*(Detalhe_Registro!$M:$M="SIM")))),"")</f>
        <v/>
      </c>
      <c r="E2239" s="2">
        <f>COUNTIFS(Detalhe_Registro!$D:$D,A2239,Detalhe_Registro!$E:$E,B2239,Detalhe_Registro!$M:$M,"SIM")</f>
        <v/>
      </c>
      <c r="F2239" s="2">
        <f>IFERROR(MAXIFS(Detalhe_Registro!$N:$N,Detalhe_Registro!$D:$D,A2239,Detalhe_Registro!$E:$E,B2239,Detalhe_Registro!$M:$M,"SIM"),0)</f>
        <v/>
      </c>
      <c r="G2239" s="2">
        <f>IFERROR(AVERAGEIFS(Detalhe_Registro!$N:$N,Detalhe_Registro!$D:$D,A2239,Detalhe_Registro!$E:$E,B2239,Detalhe_Registro!$M:$M,"SIM"),0)</f>
        <v/>
      </c>
      <c r="H2239" s="2">
        <f>SUMIFS(Detalhe_Registro!$F:$F,Detalhe_Registro!$D:$D,A2239,Detalhe_Registro!$E:$E,B2239,Detalhe_Registro!$M:$M,"SIM")</f>
        <v/>
      </c>
      <c r="I2239" s="2">
        <f>SUMIFS(Detalhe_Registro!$G:$G,Detalhe_Registro!$D:$D,A2239,Detalhe_Registro!$E:$E,B2239,Detalhe_Registro!$M:$M,"SIM")</f>
        <v/>
      </c>
      <c r="J2239" s="2">
        <f>IF(F2239&lt;Premissas!$B$8,"&lt; 1,00",IF(F2239&lt;Premissas!$B$9,"1,00 – 1,19",IF(F2239&lt;Premissas!$B$10,"1,20 – 1,39",IF(F2239&lt;Premissas!$B$11,"1,40 – 1,59",IF(F2239&lt;Premissas!$B$12,"1,60 – 1,99","≥ 2,00")))))</f>
        <v/>
      </c>
      <c r="K2239" s="5">
        <f>IF(F2239&lt;Premissas!$B$8,Premissas!$B$13,IF(F2239&lt;Premissas!$B$9,Premissas!$B$14,IF(F2239&lt;Premissas!$B$10,Premissas!$B$15,IF(F2239&lt;Premissas!$B$11,Premissas!$B$16,IF(F2239&lt;Premissas!$B$12,Premissas!$B$17,Premissas!$B$18)))))</f>
        <v/>
      </c>
      <c r="L2239" s="5">
        <f>K2239/Premissas!$B$4</f>
        <v/>
      </c>
      <c r="M2239" s="2">
        <f>IF(K2239=Premissas!$B$18,"SIM","NÃO")</f>
        <v/>
      </c>
    </row>
    <row r="2240">
      <c r="A2240" s="2" t="n">
        <v>3802728</v>
      </c>
      <c r="B2240" s="2" t="inlineStr">
        <is>
          <t>Demetrios Goncalves De Souza</t>
        </is>
      </c>
      <c r="C2240" s="2" t="n">
        <v>7801</v>
      </c>
      <c r="D2240" s="2">
        <f>IFERROR(TEXTJOIN(" | ",TRUE,UNIQUE(FILTER(Detalhe_Registro!$C:$C,(Detalhe_Registro!$D:$D=A2240)*(Detalhe_Registro!$E:$E=B2240)*(Detalhe_Registro!$M:$M="SIM")))),"")</f>
        <v/>
      </c>
      <c r="E2240" s="2">
        <f>COUNTIFS(Detalhe_Registro!$D:$D,A2240,Detalhe_Registro!$E:$E,B2240,Detalhe_Registro!$M:$M,"SIM")</f>
        <v/>
      </c>
      <c r="F2240" s="2">
        <f>IFERROR(MAXIFS(Detalhe_Registro!$N:$N,Detalhe_Registro!$D:$D,A2240,Detalhe_Registro!$E:$E,B2240,Detalhe_Registro!$M:$M,"SIM"),0)</f>
        <v/>
      </c>
      <c r="G2240" s="2">
        <f>IFERROR(AVERAGEIFS(Detalhe_Registro!$N:$N,Detalhe_Registro!$D:$D,A2240,Detalhe_Registro!$E:$E,B2240,Detalhe_Registro!$M:$M,"SIM"),0)</f>
        <v/>
      </c>
      <c r="H2240" s="2">
        <f>SUMIFS(Detalhe_Registro!$F:$F,Detalhe_Registro!$D:$D,A2240,Detalhe_Registro!$E:$E,B2240,Detalhe_Registro!$M:$M,"SIM")</f>
        <v/>
      </c>
      <c r="I2240" s="2">
        <f>SUMIFS(Detalhe_Registro!$G:$G,Detalhe_Registro!$D:$D,A2240,Detalhe_Registro!$E:$E,B2240,Detalhe_Registro!$M:$M,"SIM")</f>
        <v/>
      </c>
      <c r="J2240" s="2">
        <f>IF(F2240&lt;Premissas!$B$8,"&lt; 1,00",IF(F2240&lt;Premissas!$B$9,"1,00 – 1,19",IF(F2240&lt;Premissas!$B$10,"1,20 – 1,39",IF(F2240&lt;Premissas!$B$11,"1,40 – 1,59",IF(F2240&lt;Premissas!$B$12,"1,60 – 1,99","≥ 2,00")))))</f>
        <v/>
      </c>
      <c r="K2240" s="5">
        <f>IF(F2240&lt;Premissas!$B$8,Premissas!$B$13,IF(F2240&lt;Premissas!$B$9,Premissas!$B$14,IF(F2240&lt;Premissas!$B$10,Premissas!$B$15,IF(F2240&lt;Premissas!$B$11,Premissas!$B$16,IF(F2240&lt;Premissas!$B$12,Premissas!$B$17,Premissas!$B$18)))))</f>
        <v/>
      </c>
      <c r="L2240" s="5">
        <f>K2240/Premissas!$B$4</f>
        <v/>
      </c>
      <c r="M2240" s="2">
        <f>IF(K2240=Premissas!$B$18,"SIM","NÃO")</f>
        <v/>
      </c>
    </row>
    <row r="2241">
      <c r="A2241" s="2" t="n">
        <v>5929989</v>
      </c>
      <c r="B2241" s="2" t="inlineStr">
        <is>
          <t>Deniel Lucas Matos Da Silva</t>
        </is>
      </c>
      <c r="C2241" s="2" t="n">
        <v>7801</v>
      </c>
      <c r="D2241" s="2">
        <f>IFERROR(TEXTJOIN(" | ",TRUE,UNIQUE(FILTER(Detalhe_Registro!$C:$C,(Detalhe_Registro!$D:$D=A2241)*(Detalhe_Registro!$E:$E=B2241)*(Detalhe_Registro!$M:$M="SIM")))),"")</f>
        <v/>
      </c>
      <c r="E2241" s="2">
        <f>COUNTIFS(Detalhe_Registro!$D:$D,A2241,Detalhe_Registro!$E:$E,B2241,Detalhe_Registro!$M:$M,"SIM")</f>
        <v/>
      </c>
      <c r="F2241" s="2">
        <f>IFERROR(MAXIFS(Detalhe_Registro!$N:$N,Detalhe_Registro!$D:$D,A2241,Detalhe_Registro!$E:$E,B2241,Detalhe_Registro!$M:$M,"SIM"),0)</f>
        <v/>
      </c>
      <c r="G2241" s="2">
        <f>IFERROR(AVERAGEIFS(Detalhe_Registro!$N:$N,Detalhe_Registro!$D:$D,A2241,Detalhe_Registro!$E:$E,B2241,Detalhe_Registro!$M:$M,"SIM"),0)</f>
        <v/>
      </c>
      <c r="H2241" s="2">
        <f>SUMIFS(Detalhe_Registro!$F:$F,Detalhe_Registro!$D:$D,A2241,Detalhe_Registro!$E:$E,B2241,Detalhe_Registro!$M:$M,"SIM")</f>
        <v/>
      </c>
      <c r="I2241" s="2">
        <f>SUMIFS(Detalhe_Registro!$G:$G,Detalhe_Registro!$D:$D,A2241,Detalhe_Registro!$E:$E,B2241,Detalhe_Registro!$M:$M,"SIM")</f>
        <v/>
      </c>
      <c r="J2241" s="2">
        <f>IF(F2241&lt;Premissas!$B$8,"&lt; 1,00",IF(F2241&lt;Premissas!$B$9,"1,00 – 1,19",IF(F2241&lt;Premissas!$B$10,"1,20 – 1,39",IF(F2241&lt;Premissas!$B$11,"1,40 – 1,59",IF(F2241&lt;Premissas!$B$12,"1,60 – 1,99","≥ 2,00")))))</f>
        <v/>
      </c>
      <c r="K2241" s="5">
        <f>IF(F2241&lt;Premissas!$B$8,Premissas!$B$13,IF(F2241&lt;Premissas!$B$9,Premissas!$B$14,IF(F2241&lt;Premissas!$B$10,Premissas!$B$15,IF(F2241&lt;Premissas!$B$11,Premissas!$B$16,IF(F2241&lt;Premissas!$B$12,Premissas!$B$17,Premissas!$B$18)))))</f>
        <v/>
      </c>
      <c r="L2241" s="5">
        <f>K2241/Premissas!$B$4</f>
        <v/>
      </c>
      <c r="M2241" s="2">
        <f>IF(K2241=Premissas!$B$18,"SIM","NÃO")</f>
        <v/>
      </c>
    </row>
    <row r="2242">
      <c r="A2242" s="2" t="inlineStr">
        <is>
          <t>5929989</t>
        </is>
      </c>
      <c r="B2242" s="2" t="inlineStr">
        <is>
          <t>Deniel Lucas Matos Da Silva</t>
        </is>
      </c>
      <c r="C2242" s="2" t="n">
        <v>7801</v>
      </c>
      <c r="D2242" s="2">
        <f>IFERROR(TEXTJOIN(" | ",TRUE,UNIQUE(FILTER(Detalhe_Registro!$C:$C,(Detalhe_Registro!$D:$D=A2242)*(Detalhe_Registro!$E:$E=B2242)*(Detalhe_Registro!$M:$M="SIM")))),"")</f>
        <v/>
      </c>
      <c r="E2242" s="2">
        <f>COUNTIFS(Detalhe_Registro!$D:$D,A2242,Detalhe_Registro!$E:$E,B2242,Detalhe_Registro!$M:$M,"SIM")</f>
        <v/>
      </c>
      <c r="F2242" s="2">
        <f>IFERROR(MAXIFS(Detalhe_Registro!$N:$N,Detalhe_Registro!$D:$D,A2242,Detalhe_Registro!$E:$E,B2242,Detalhe_Registro!$M:$M,"SIM"),0)</f>
        <v/>
      </c>
      <c r="G2242" s="2">
        <f>IFERROR(AVERAGEIFS(Detalhe_Registro!$N:$N,Detalhe_Registro!$D:$D,A2242,Detalhe_Registro!$E:$E,B2242,Detalhe_Registro!$M:$M,"SIM"),0)</f>
        <v/>
      </c>
      <c r="H2242" s="2">
        <f>SUMIFS(Detalhe_Registro!$F:$F,Detalhe_Registro!$D:$D,A2242,Detalhe_Registro!$E:$E,B2242,Detalhe_Registro!$M:$M,"SIM")</f>
        <v/>
      </c>
      <c r="I2242" s="2">
        <f>SUMIFS(Detalhe_Registro!$G:$G,Detalhe_Registro!$D:$D,A2242,Detalhe_Registro!$E:$E,B2242,Detalhe_Registro!$M:$M,"SIM")</f>
        <v/>
      </c>
      <c r="J2242" s="2">
        <f>IF(F2242&lt;Premissas!$B$8,"&lt; 1,00",IF(F2242&lt;Premissas!$B$9,"1,00 – 1,19",IF(F2242&lt;Premissas!$B$10,"1,20 – 1,39",IF(F2242&lt;Premissas!$B$11,"1,40 – 1,59",IF(F2242&lt;Premissas!$B$12,"1,60 – 1,99","≥ 2,00")))))</f>
        <v/>
      </c>
      <c r="K2242" s="5">
        <f>IF(F2242&lt;Premissas!$B$8,Premissas!$B$13,IF(F2242&lt;Premissas!$B$9,Premissas!$B$14,IF(F2242&lt;Premissas!$B$10,Premissas!$B$15,IF(F2242&lt;Premissas!$B$11,Premissas!$B$16,IF(F2242&lt;Premissas!$B$12,Premissas!$B$17,Premissas!$B$18)))))</f>
        <v/>
      </c>
      <c r="L2242" s="5">
        <f>K2242/Premissas!$B$4</f>
        <v/>
      </c>
      <c r="M2242" s="2">
        <f>IF(K2242=Premissas!$B$18,"SIM","NÃO")</f>
        <v/>
      </c>
    </row>
    <row r="2243">
      <c r="A2243" s="2" t="n">
        <v>21719</v>
      </c>
      <c r="B2243" s="2" t="inlineStr">
        <is>
          <t>Deomilton Moreira Da Silva</t>
        </is>
      </c>
      <c r="C2243" s="2" t="n">
        <v>7801</v>
      </c>
      <c r="D2243" s="2">
        <f>IFERROR(TEXTJOIN(" | ",TRUE,UNIQUE(FILTER(Detalhe_Registro!$C:$C,(Detalhe_Registro!$D:$D=A2243)*(Detalhe_Registro!$E:$E=B2243)*(Detalhe_Registro!$M:$M="SIM")))),"")</f>
        <v/>
      </c>
      <c r="E2243" s="2">
        <f>COUNTIFS(Detalhe_Registro!$D:$D,A2243,Detalhe_Registro!$E:$E,B2243,Detalhe_Registro!$M:$M,"SIM")</f>
        <v/>
      </c>
      <c r="F2243" s="2">
        <f>IFERROR(MAXIFS(Detalhe_Registro!$N:$N,Detalhe_Registro!$D:$D,A2243,Detalhe_Registro!$E:$E,B2243,Detalhe_Registro!$M:$M,"SIM"),0)</f>
        <v/>
      </c>
      <c r="G2243" s="2">
        <f>IFERROR(AVERAGEIFS(Detalhe_Registro!$N:$N,Detalhe_Registro!$D:$D,A2243,Detalhe_Registro!$E:$E,B2243,Detalhe_Registro!$M:$M,"SIM"),0)</f>
        <v/>
      </c>
      <c r="H2243" s="2">
        <f>SUMIFS(Detalhe_Registro!$F:$F,Detalhe_Registro!$D:$D,A2243,Detalhe_Registro!$E:$E,B2243,Detalhe_Registro!$M:$M,"SIM")</f>
        <v/>
      </c>
      <c r="I2243" s="2">
        <f>SUMIFS(Detalhe_Registro!$G:$G,Detalhe_Registro!$D:$D,A2243,Detalhe_Registro!$E:$E,B2243,Detalhe_Registro!$M:$M,"SIM")</f>
        <v/>
      </c>
      <c r="J2243" s="2">
        <f>IF(F2243&lt;Premissas!$B$8,"&lt; 1,00",IF(F2243&lt;Premissas!$B$9,"1,00 – 1,19",IF(F2243&lt;Premissas!$B$10,"1,20 – 1,39",IF(F2243&lt;Premissas!$B$11,"1,40 – 1,59",IF(F2243&lt;Premissas!$B$12,"1,60 – 1,99","≥ 2,00")))))</f>
        <v/>
      </c>
      <c r="K2243" s="5">
        <f>IF(F2243&lt;Premissas!$B$8,Premissas!$B$13,IF(F2243&lt;Premissas!$B$9,Premissas!$B$14,IF(F2243&lt;Premissas!$B$10,Premissas!$B$15,IF(F2243&lt;Premissas!$B$11,Premissas!$B$16,IF(F2243&lt;Premissas!$B$12,Premissas!$B$17,Premissas!$B$18)))))</f>
        <v/>
      </c>
      <c r="L2243" s="5">
        <f>K2243/Premissas!$B$4</f>
        <v/>
      </c>
      <c r="M2243" s="2">
        <f>IF(K2243=Premissas!$B$18,"SIM","NÃO")</f>
        <v/>
      </c>
    </row>
    <row r="2244">
      <c r="A2244" s="2" t="inlineStr">
        <is>
          <t>21719</t>
        </is>
      </c>
      <c r="B2244" s="2" t="inlineStr">
        <is>
          <t>Deomilton Moreira Da Silva</t>
        </is>
      </c>
      <c r="C2244" s="2" t="n">
        <v>7801</v>
      </c>
      <c r="D2244" s="2">
        <f>IFERROR(TEXTJOIN(" | ",TRUE,UNIQUE(FILTER(Detalhe_Registro!$C:$C,(Detalhe_Registro!$D:$D=A2244)*(Detalhe_Registro!$E:$E=B2244)*(Detalhe_Registro!$M:$M="SIM")))),"")</f>
        <v/>
      </c>
      <c r="E2244" s="2">
        <f>COUNTIFS(Detalhe_Registro!$D:$D,A2244,Detalhe_Registro!$E:$E,B2244,Detalhe_Registro!$M:$M,"SIM")</f>
        <v/>
      </c>
      <c r="F2244" s="2">
        <f>IFERROR(MAXIFS(Detalhe_Registro!$N:$N,Detalhe_Registro!$D:$D,A2244,Detalhe_Registro!$E:$E,B2244,Detalhe_Registro!$M:$M,"SIM"),0)</f>
        <v/>
      </c>
      <c r="G2244" s="2">
        <f>IFERROR(AVERAGEIFS(Detalhe_Registro!$N:$N,Detalhe_Registro!$D:$D,A2244,Detalhe_Registro!$E:$E,B2244,Detalhe_Registro!$M:$M,"SIM"),0)</f>
        <v/>
      </c>
      <c r="H2244" s="2">
        <f>SUMIFS(Detalhe_Registro!$F:$F,Detalhe_Registro!$D:$D,A2244,Detalhe_Registro!$E:$E,B2244,Detalhe_Registro!$M:$M,"SIM")</f>
        <v/>
      </c>
      <c r="I2244" s="2">
        <f>SUMIFS(Detalhe_Registro!$G:$G,Detalhe_Registro!$D:$D,A2244,Detalhe_Registro!$E:$E,B2244,Detalhe_Registro!$M:$M,"SIM")</f>
        <v/>
      </c>
      <c r="J2244" s="2">
        <f>IF(F2244&lt;Premissas!$B$8,"&lt; 1,00",IF(F2244&lt;Premissas!$B$9,"1,00 – 1,19",IF(F2244&lt;Premissas!$B$10,"1,20 – 1,39",IF(F2244&lt;Premissas!$B$11,"1,40 – 1,59",IF(F2244&lt;Premissas!$B$12,"1,60 – 1,99","≥ 2,00")))))</f>
        <v/>
      </c>
      <c r="K2244" s="5">
        <f>IF(F2244&lt;Premissas!$B$8,Premissas!$B$13,IF(F2244&lt;Premissas!$B$9,Premissas!$B$14,IF(F2244&lt;Premissas!$B$10,Premissas!$B$15,IF(F2244&lt;Premissas!$B$11,Premissas!$B$16,IF(F2244&lt;Premissas!$B$12,Premissas!$B$17,Premissas!$B$18)))))</f>
        <v/>
      </c>
      <c r="L2244" s="5">
        <f>K2244/Premissas!$B$4</f>
        <v/>
      </c>
      <c r="M2244" s="2">
        <f>IF(K2244=Premissas!$B$18,"SIM","NÃO")</f>
        <v/>
      </c>
    </row>
    <row r="2245">
      <c r="A2245" s="2" t="n">
        <v>5443652</v>
      </c>
      <c r="B2245" s="2" t="inlineStr">
        <is>
          <t>Diego Alves De Capua</t>
        </is>
      </c>
      <c r="C2245" s="2" t="n">
        <v>7801</v>
      </c>
      <c r="D2245" s="2">
        <f>IFERROR(TEXTJOIN(" | ",TRUE,UNIQUE(FILTER(Detalhe_Registro!$C:$C,(Detalhe_Registro!$D:$D=A2245)*(Detalhe_Registro!$E:$E=B2245)*(Detalhe_Registro!$M:$M="SIM")))),"")</f>
        <v/>
      </c>
      <c r="E2245" s="2">
        <f>COUNTIFS(Detalhe_Registro!$D:$D,A2245,Detalhe_Registro!$E:$E,B2245,Detalhe_Registro!$M:$M,"SIM")</f>
        <v/>
      </c>
      <c r="F2245" s="2">
        <f>IFERROR(MAXIFS(Detalhe_Registro!$N:$N,Detalhe_Registro!$D:$D,A2245,Detalhe_Registro!$E:$E,B2245,Detalhe_Registro!$M:$M,"SIM"),0)</f>
        <v/>
      </c>
      <c r="G2245" s="2">
        <f>IFERROR(AVERAGEIFS(Detalhe_Registro!$N:$N,Detalhe_Registro!$D:$D,A2245,Detalhe_Registro!$E:$E,B2245,Detalhe_Registro!$M:$M,"SIM"),0)</f>
        <v/>
      </c>
      <c r="H2245" s="2">
        <f>SUMIFS(Detalhe_Registro!$F:$F,Detalhe_Registro!$D:$D,A2245,Detalhe_Registro!$E:$E,B2245,Detalhe_Registro!$M:$M,"SIM")</f>
        <v/>
      </c>
      <c r="I2245" s="2">
        <f>SUMIFS(Detalhe_Registro!$G:$G,Detalhe_Registro!$D:$D,A2245,Detalhe_Registro!$E:$E,B2245,Detalhe_Registro!$M:$M,"SIM")</f>
        <v/>
      </c>
      <c r="J2245" s="2">
        <f>IF(F2245&lt;Premissas!$B$8,"&lt; 1,00",IF(F2245&lt;Premissas!$B$9,"1,00 – 1,19",IF(F2245&lt;Premissas!$B$10,"1,20 – 1,39",IF(F2245&lt;Premissas!$B$11,"1,40 – 1,59",IF(F2245&lt;Premissas!$B$12,"1,60 – 1,99","≥ 2,00")))))</f>
        <v/>
      </c>
      <c r="K2245" s="5">
        <f>IF(F2245&lt;Premissas!$B$8,Premissas!$B$13,IF(F2245&lt;Premissas!$B$9,Premissas!$B$14,IF(F2245&lt;Premissas!$B$10,Premissas!$B$15,IF(F2245&lt;Premissas!$B$11,Premissas!$B$16,IF(F2245&lt;Premissas!$B$12,Premissas!$B$17,Premissas!$B$18)))))</f>
        <v/>
      </c>
      <c r="L2245" s="5">
        <f>K2245/Premissas!$B$4</f>
        <v/>
      </c>
      <c r="M2245" s="2">
        <f>IF(K2245=Premissas!$B$18,"SIM","NÃO")</f>
        <v/>
      </c>
    </row>
    <row r="2246">
      <c r="A2246" s="2" t="inlineStr">
        <is>
          <t>5443652</t>
        </is>
      </c>
      <c r="B2246" s="2" t="inlineStr">
        <is>
          <t>Diego Alves De Capua</t>
        </is>
      </c>
      <c r="C2246" s="2" t="n">
        <v>7801</v>
      </c>
      <c r="D2246" s="2">
        <f>IFERROR(TEXTJOIN(" | ",TRUE,UNIQUE(FILTER(Detalhe_Registro!$C:$C,(Detalhe_Registro!$D:$D=A2246)*(Detalhe_Registro!$E:$E=B2246)*(Detalhe_Registro!$M:$M="SIM")))),"")</f>
        <v/>
      </c>
      <c r="E2246" s="2">
        <f>COUNTIFS(Detalhe_Registro!$D:$D,A2246,Detalhe_Registro!$E:$E,B2246,Detalhe_Registro!$M:$M,"SIM")</f>
        <v/>
      </c>
      <c r="F2246" s="2">
        <f>IFERROR(MAXIFS(Detalhe_Registro!$N:$N,Detalhe_Registro!$D:$D,A2246,Detalhe_Registro!$E:$E,B2246,Detalhe_Registro!$M:$M,"SIM"),0)</f>
        <v/>
      </c>
      <c r="G2246" s="2">
        <f>IFERROR(AVERAGEIFS(Detalhe_Registro!$N:$N,Detalhe_Registro!$D:$D,A2246,Detalhe_Registro!$E:$E,B2246,Detalhe_Registro!$M:$M,"SIM"),0)</f>
        <v/>
      </c>
      <c r="H2246" s="2">
        <f>SUMIFS(Detalhe_Registro!$F:$F,Detalhe_Registro!$D:$D,A2246,Detalhe_Registro!$E:$E,B2246,Detalhe_Registro!$M:$M,"SIM")</f>
        <v/>
      </c>
      <c r="I2246" s="2">
        <f>SUMIFS(Detalhe_Registro!$G:$G,Detalhe_Registro!$D:$D,A2246,Detalhe_Registro!$E:$E,B2246,Detalhe_Registro!$M:$M,"SIM")</f>
        <v/>
      </c>
      <c r="J2246" s="2">
        <f>IF(F2246&lt;Premissas!$B$8,"&lt; 1,00",IF(F2246&lt;Premissas!$B$9,"1,00 – 1,19",IF(F2246&lt;Premissas!$B$10,"1,20 – 1,39",IF(F2246&lt;Premissas!$B$11,"1,40 – 1,59",IF(F2246&lt;Premissas!$B$12,"1,60 – 1,99","≥ 2,00")))))</f>
        <v/>
      </c>
      <c r="K2246" s="5">
        <f>IF(F2246&lt;Premissas!$B$8,Premissas!$B$13,IF(F2246&lt;Premissas!$B$9,Premissas!$B$14,IF(F2246&lt;Premissas!$B$10,Premissas!$B$15,IF(F2246&lt;Premissas!$B$11,Premissas!$B$16,IF(F2246&lt;Premissas!$B$12,Premissas!$B$17,Premissas!$B$18)))))</f>
        <v/>
      </c>
      <c r="L2246" s="5">
        <f>K2246/Premissas!$B$4</f>
        <v/>
      </c>
      <c r="M2246" s="2">
        <f>IF(K2246=Premissas!$B$18,"SIM","NÃO")</f>
        <v/>
      </c>
    </row>
    <row r="2247">
      <c r="A2247" s="2" t="inlineStr">
        <is>
          <t>6027040</t>
        </is>
      </c>
      <c r="B2247" s="2" t="inlineStr">
        <is>
          <t>Diego Dos Santos Candido</t>
        </is>
      </c>
      <c r="C2247" s="2" t="n">
        <v>7801</v>
      </c>
      <c r="D2247" s="2">
        <f>IFERROR(TEXTJOIN(" | ",TRUE,UNIQUE(FILTER(Detalhe_Registro!$C:$C,(Detalhe_Registro!$D:$D=A2247)*(Detalhe_Registro!$E:$E=B2247)*(Detalhe_Registro!$M:$M="SIM")))),"")</f>
        <v/>
      </c>
      <c r="E2247" s="2">
        <f>COUNTIFS(Detalhe_Registro!$D:$D,A2247,Detalhe_Registro!$E:$E,B2247,Detalhe_Registro!$M:$M,"SIM")</f>
        <v/>
      </c>
      <c r="F2247" s="2">
        <f>IFERROR(MAXIFS(Detalhe_Registro!$N:$N,Detalhe_Registro!$D:$D,A2247,Detalhe_Registro!$E:$E,B2247,Detalhe_Registro!$M:$M,"SIM"),0)</f>
        <v/>
      </c>
      <c r="G2247" s="2">
        <f>IFERROR(AVERAGEIFS(Detalhe_Registro!$N:$N,Detalhe_Registro!$D:$D,A2247,Detalhe_Registro!$E:$E,B2247,Detalhe_Registro!$M:$M,"SIM"),0)</f>
        <v/>
      </c>
      <c r="H2247" s="2">
        <f>SUMIFS(Detalhe_Registro!$F:$F,Detalhe_Registro!$D:$D,A2247,Detalhe_Registro!$E:$E,B2247,Detalhe_Registro!$M:$M,"SIM")</f>
        <v/>
      </c>
      <c r="I2247" s="2">
        <f>SUMIFS(Detalhe_Registro!$G:$G,Detalhe_Registro!$D:$D,A2247,Detalhe_Registro!$E:$E,B2247,Detalhe_Registro!$M:$M,"SIM")</f>
        <v/>
      </c>
      <c r="J2247" s="2">
        <f>IF(F2247&lt;Premissas!$B$8,"&lt; 1,00",IF(F2247&lt;Premissas!$B$9,"1,00 – 1,19",IF(F2247&lt;Premissas!$B$10,"1,20 – 1,39",IF(F2247&lt;Premissas!$B$11,"1,40 – 1,59",IF(F2247&lt;Premissas!$B$12,"1,60 – 1,99","≥ 2,00")))))</f>
        <v/>
      </c>
      <c r="K2247" s="5">
        <f>IF(F2247&lt;Premissas!$B$8,Premissas!$B$13,IF(F2247&lt;Premissas!$B$9,Premissas!$B$14,IF(F2247&lt;Premissas!$B$10,Premissas!$B$15,IF(F2247&lt;Premissas!$B$11,Premissas!$B$16,IF(F2247&lt;Premissas!$B$12,Premissas!$B$17,Premissas!$B$18)))))</f>
        <v/>
      </c>
      <c r="L2247" s="5">
        <f>K2247/Premissas!$B$4</f>
        <v/>
      </c>
      <c r="M2247" s="2">
        <f>IF(K2247=Premissas!$B$18,"SIM","NÃO")</f>
        <v/>
      </c>
    </row>
    <row r="2248">
      <c r="A2248" s="2" t="n">
        <v>5115418</v>
      </c>
      <c r="B2248" s="2" t="inlineStr">
        <is>
          <t>Diego Rodrigues Hidalgo</t>
        </is>
      </c>
      <c r="C2248" s="2" t="n">
        <v>7801</v>
      </c>
      <c r="D2248" s="2">
        <f>IFERROR(TEXTJOIN(" | ",TRUE,UNIQUE(FILTER(Detalhe_Registro!$C:$C,(Detalhe_Registro!$D:$D=A2248)*(Detalhe_Registro!$E:$E=B2248)*(Detalhe_Registro!$M:$M="SIM")))),"")</f>
        <v/>
      </c>
      <c r="E2248" s="2">
        <f>COUNTIFS(Detalhe_Registro!$D:$D,A2248,Detalhe_Registro!$E:$E,B2248,Detalhe_Registro!$M:$M,"SIM")</f>
        <v/>
      </c>
      <c r="F2248" s="2">
        <f>IFERROR(MAXIFS(Detalhe_Registro!$N:$N,Detalhe_Registro!$D:$D,A2248,Detalhe_Registro!$E:$E,B2248,Detalhe_Registro!$M:$M,"SIM"),0)</f>
        <v/>
      </c>
      <c r="G2248" s="2">
        <f>IFERROR(AVERAGEIFS(Detalhe_Registro!$N:$N,Detalhe_Registro!$D:$D,A2248,Detalhe_Registro!$E:$E,B2248,Detalhe_Registro!$M:$M,"SIM"),0)</f>
        <v/>
      </c>
      <c r="H2248" s="2">
        <f>SUMIFS(Detalhe_Registro!$F:$F,Detalhe_Registro!$D:$D,A2248,Detalhe_Registro!$E:$E,B2248,Detalhe_Registro!$M:$M,"SIM")</f>
        <v/>
      </c>
      <c r="I2248" s="2">
        <f>SUMIFS(Detalhe_Registro!$G:$G,Detalhe_Registro!$D:$D,A2248,Detalhe_Registro!$E:$E,B2248,Detalhe_Registro!$M:$M,"SIM")</f>
        <v/>
      </c>
      <c r="J2248" s="2">
        <f>IF(F2248&lt;Premissas!$B$8,"&lt; 1,00",IF(F2248&lt;Premissas!$B$9,"1,00 – 1,19",IF(F2248&lt;Premissas!$B$10,"1,20 – 1,39",IF(F2248&lt;Premissas!$B$11,"1,40 – 1,59",IF(F2248&lt;Premissas!$B$12,"1,60 – 1,99","≥ 2,00")))))</f>
        <v/>
      </c>
      <c r="K2248" s="5">
        <f>IF(F2248&lt;Premissas!$B$8,Premissas!$B$13,IF(F2248&lt;Premissas!$B$9,Premissas!$B$14,IF(F2248&lt;Premissas!$B$10,Premissas!$B$15,IF(F2248&lt;Premissas!$B$11,Premissas!$B$16,IF(F2248&lt;Premissas!$B$12,Premissas!$B$17,Premissas!$B$18)))))</f>
        <v/>
      </c>
      <c r="L2248" s="5">
        <f>K2248/Premissas!$B$4</f>
        <v/>
      </c>
      <c r="M2248" s="2">
        <f>IF(K2248=Premissas!$B$18,"SIM","NÃO")</f>
        <v/>
      </c>
    </row>
    <row r="2249">
      <c r="A2249" s="2" t="inlineStr">
        <is>
          <t>5115418</t>
        </is>
      </c>
      <c r="B2249" s="2" t="inlineStr">
        <is>
          <t>Diego Rodrigues Hidalgo</t>
        </is>
      </c>
      <c r="C2249" s="2" t="n">
        <v>7801</v>
      </c>
      <c r="D2249" s="2">
        <f>IFERROR(TEXTJOIN(" | ",TRUE,UNIQUE(FILTER(Detalhe_Registro!$C:$C,(Detalhe_Registro!$D:$D=A2249)*(Detalhe_Registro!$E:$E=B2249)*(Detalhe_Registro!$M:$M="SIM")))),"")</f>
        <v/>
      </c>
      <c r="E2249" s="2">
        <f>COUNTIFS(Detalhe_Registro!$D:$D,A2249,Detalhe_Registro!$E:$E,B2249,Detalhe_Registro!$M:$M,"SIM")</f>
        <v/>
      </c>
      <c r="F2249" s="2">
        <f>IFERROR(MAXIFS(Detalhe_Registro!$N:$N,Detalhe_Registro!$D:$D,A2249,Detalhe_Registro!$E:$E,B2249,Detalhe_Registro!$M:$M,"SIM"),0)</f>
        <v/>
      </c>
      <c r="G2249" s="2">
        <f>IFERROR(AVERAGEIFS(Detalhe_Registro!$N:$N,Detalhe_Registro!$D:$D,A2249,Detalhe_Registro!$E:$E,B2249,Detalhe_Registro!$M:$M,"SIM"),0)</f>
        <v/>
      </c>
      <c r="H2249" s="2">
        <f>SUMIFS(Detalhe_Registro!$F:$F,Detalhe_Registro!$D:$D,A2249,Detalhe_Registro!$E:$E,B2249,Detalhe_Registro!$M:$M,"SIM")</f>
        <v/>
      </c>
      <c r="I2249" s="2">
        <f>SUMIFS(Detalhe_Registro!$G:$G,Detalhe_Registro!$D:$D,A2249,Detalhe_Registro!$E:$E,B2249,Detalhe_Registro!$M:$M,"SIM")</f>
        <v/>
      </c>
      <c r="J2249" s="2">
        <f>IF(F2249&lt;Premissas!$B$8,"&lt; 1,00",IF(F2249&lt;Premissas!$B$9,"1,00 – 1,19",IF(F2249&lt;Premissas!$B$10,"1,20 – 1,39",IF(F2249&lt;Premissas!$B$11,"1,40 – 1,59",IF(F2249&lt;Premissas!$B$12,"1,60 – 1,99","≥ 2,00")))))</f>
        <v/>
      </c>
      <c r="K2249" s="5">
        <f>IF(F2249&lt;Premissas!$B$8,Premissas!$B$13,IF(F2249&lt;Premissas!$B$9,Premissas!$B$14,IF(F2249&lt;Premissas!$B$10,Premissas!$B$15,IF(F2249&lt;Premissas!$B$11,Premissas!$B$16,IF(F2249&lt;Premissas!$B$12,Premissas!$B$17,Premissas!$B$18)))))</f>
        <v/>
      </c>
      <c r="L2249" s="5">
        <f>K2249/Premissas!$B$4</f>
        <v/>
      </c>
      <c r="M2249" s="2">
        <f>IF(K2249=Premissas!$B$18,"SIM","NÃO")</f>
        <v/>
      </c>
    </row>
    <row r="2250">
      <c r="A2250" s="2" t="inlineStr">
        <is>
          <t>6020690</t>
        </is>
      </c>
      <c r="B2250" s="2" t="inlineStr">
        <is>
          <t>Donatus Izuchukwu Obi</t>
        </is>
      </c>
      <c r="C2250" s="2" t="n">
        <v>7801</v>
      </c>
      <c r="D2250" s="2">
        <f>IFERROR(TEXTJOIN(" | ",TRUE,UNIQUE(FILTER(Detalhe_Registro!$C:$C,(Detalhe_Registro!$D:$D=A2250)*(Detalhe_Registro!$E:$E=B2250)*(Detalhe_Registro!$M:$M="SIM")))),"")</f>
        <v/>
      </c>
      <c r="E2250" s="2">
        <f>COUNTIFS(Detalhe_Registro!$D:$D,A2250,Detalhe_Registro!$E:$E,B2250,Detalhe_Registro!$M:$M,"SIM")</f>
        <v/>
      </c>
      <c r="F2250" s="2">
        <f>IFERROR(MAXIFS(Detalhe_Registro!$N:$N,Detalhe_Registro!$D:$D,A2250,Detalhe_Registro!$E:$E,B2250,Detalhe_Registro!$M:$M,"SIM"),0)</f>
        <v/>
      </c>
      <c r="G2250" s="2">
        <f>IFERROR(AVERAGEIFS(Detalhe_Registro!$N:$N,Detalhe_Registro!$D:$D,A2250,Detalhe_Registro!$E:$E,B2250,Detalhe_Registro!$M:$M,"SIM"),0)</f>
        <v/>
      </c>
      <c r="H2250" s="2">
        <f>SUMIFS(Detalhe_Registro!$F:$F,Detalhe_Registro!$D:$D,A2250,Detalhe_Registro!$E:$E,B2250,Detalhe_Registro!$M:$M,"SIM")</f>
        <v/>
      </c>
      <c r="I2250" s="2">
        <f>SUMIFS(Detalhe_Registro!$G:$G,Detalhe_Registro!$D:$D,A2250,Detalhe_Registro!$E:$E,B2250,Detalhe_Registro!$M:$M,"SIM")</f>
        <v/>
      </c>
      <c r="J2250" s="2">
        <f>IF(F2250&lt;Premissas!$B$8,"&lt; 1,00",IF(F2250&lt;Premissas!$B$9,"1,00 – 1,19",IF(F2250&lt;Premissas!$B$10,"1,20 – 1,39",IF(F2250&lt;Premissas!$B$11,"1,40 – 1,59",IF(F2250&lt;Premissas!$B$12,"1,60 – 1,99","≥ 2,00")))))</f>
        <v/>
      </c>
      <c r="K2250" s="5">
        <f>IF(F2250&lt;Premissas!$B$8,Premissas!$B$13,IF(F2250&lt;Premissas!$B$9,Premissas!$B$14,IF(F2250&lt;Premissas!$B$10,Premissas!$B$15,IF(F2250&lt;Premissas!$B$11,Premissas!$B$16,IF(F2250&lt;Premissas!$B$12,Premissas!$B$17,Premissas!$B$18)))))</f>
        <v/>
      </c>
      <c r="L2250" s="5">
        <f>K2250/Premissas!$B$4</f>
        <v/>
      </c>
      <c r="M2250" s="2">
        <f>IF(K2250=Premissas!$B$18,"SIM","NÃO")</f>
        <v/>
      </c>
    </row>
    <row r="2251">
      <c r="A2251" s="2" t="inlineStr">
        <is>
          <t>6026958</t>
        </is>
      </c>
      <c r="B2251" s="2" t="inlineStr">
        <is>
          <t>Douglas Cardoso Moraes</t>
        </is>
      </c>
      <c r="C2251" s="2" t="n">
        <v>7801</v>
      </c>
      <c r="D2251" s="2">
        <f>IFERROR(TEXTJOIN(" | ",TRUE,UNIQUE(FILTER(Detalhe_Registro!$C:$C,(Detalhe_Registro!$D:$D=A2251)*(Detalhe_Registro!$E:$E=B2251)*(Detalhe_Registro!$M:$M="SIM")))),"")</f>
        <v/>
      </c>
      <c r="E2251" s="2">
        <f>COUNTIFS(Detalhe_Registro!$D:$D,A2251,Detalhe_Registro!$E:$E,B2251,Detalhe_Registro!$M:$M,"SIM")</f>
        <v/>
      </c>
      <c r="F2251" s="2">
        <f>IFERROR(MAXIFS(Detalhe_Registro!$N:$N,Detalhe_Registro!$D:$D,A2251,Detalhe_Registro!$E:$E,B2251,Detalhe_Registro!$M:$M,"SIM"),0)</f>
        <v/>
      </c>
      <c r="G2251" s="2">
        <f>IFERROR(AVERAGEIFS(Detalhe_Registro!$N:$N,Detalhe_Registro!$D:$D,A2251,Detalhe_Registro!$E:$E,B2251,Detalhe_Registro!$M:$M,"SIM"),0)</f>
        <v/>
      </c>
      <c r="H2251" s="2">
        <f>SUMIFS(Detalhe_Registro!$F:$F,Detalhe_Registro!$D:$D,A2251,Detalhe_Registro!$E:$E,B2251,Detalhe_Registro!$M:$M,"SIM")</f>
        <v/>
      </c>
      <c r="I2251" s="2">
        <f>SUMIFS(Detalhe_Registro!$G:$G,Detalhe_Registro!$D:$D,A2251,Detalhe_Registro!$E:$E,B2251,Detalhe_Registro!$M:$M,"SIM")</f>
        <v/>
      </c>
      <c r="J2251" s="2">
        <f>IF(F2251&lt;Premissas!$B$8,"&lt; 1,00",IF(F2251&lt;Premissas!$B$9,"1,00 – 1,19",IF(F2251&lt;Premissas!$B$10,"1,20 – 1,39",IF(F2251&lt;Premissas!$B$11,"1,40 – 1,59",IF(F2251&lt;Premissas!$B$12,"1,60 – 1,99","≥ 2,00")))))</f>
        <v/>
      </c>
      <c r="K2251" s="5">
        <f>IF(F2251&lt;Premissas!$B$8,Premissas!$B$13,IF(F2251&lt;Premissas!$B$9,Premissas!$B$14,IF(F2251&lt;Premissas!$B$10,Premissas!$B$15,IF(F2251&lt;Premissas!$B$11,Premissas!$B$16,IF(F2251&lt;Premissas!$B$12,Premissas!$B$17,Premissas!$B$18)))))</f>
        <v/>
      </c>
      <c r="L2251" s="5">
        <f>K2251/Premissas!$B$4</f>
        <v/>
      </c>
      <c r="M2251" s="2">
        <f>IF(K2251=Premissas!$B$18,"SIM","NÃO")</f>
        <v/>
      </c>
    </row>
    <row r="2252">
      <c r="A2252" s="2" t="n">
        <v>335416</v>
      </c>
      <c r="B2252" s="2" t="inlineStr">
        <is>
          <t>Dourivaldo Dias De Oliveira</t>
        </is>
      </c>
      <c r="C2252" s="2" t="n">
        <v>7801</v>
      </c>
      <c r="D2252" s="2">
        <f>IFERROR(TEXTJOIN(" | ",TRUE,UNIQUE(FILTER(Detalhe_Registro!$C:$C,(Detalhe_Registro!$D:$D=A2252)*(Detalhe_Registro!$E:$E=B2252)*(Detalhe_Registro!$M:$M="SIM")))),"")</f>
        <v/>
      </c>
      <c r="E2252" s="2">
        <f>COUNTIFS(Detalhe_Registro!$D:$D,A2252,Detalhe_Registro!$E:$E,B2252,Detalhe_Registro!$M:$M,"SIM")</f>
        <v/>
      </c>
      <c r="F2252" s="2">
        <f>IFERROR(MAXIFS(Detalhe_Registro!$N:$N,Detalhe_Registro!$D:$D,A2252,Detalhe_Registro!$E:$E,B2252,Detalhe_Registro!$M:$M,"SIM"),0)</f>
        <v/>
      </c>
      <c r="G2252" s="2">
        <f>IFERROR(AVERAGEIFS(Detalhe_Registro!$N:$N,Detalhe_Registro!$D:$D,A2252,Detalhe_Registro!$E:$E,B2252,Detalhe_Registro!$M:$M,"SIM"),0)</f>
        <v/>
      </c>
      <c r="H2252" s="2">
        <f>SUMIFS(Detalhe_Registro!$F:$F,Detalhe_Registro!$D:$D,A2252,Detalhe_Registro!$E:$E,B2252,Detalhe_Registro!$M:$M,"SIM")</f>
        <v/>
      </c>
      <c r="I2252" s="2">
        <f>SUMIFS(Detalhe_Registro!$G:$G,Detalhe_Registro!$D:$D,A2252,Detalhe_Registro!$E:$E,B2252,Detalhe_Registro!$M:$M,"SIM")</f>
        <v/>
      </c>
      <c r="J2252" s="2">
        <f>IF(F2252&lt;Premissas!$B$8,"&lt; 1,00",IF(F2252&lt;Premissas!$B$9,"1,00 – 1,19",IF(F2252&lt;Premissas!$B$10,"1,20 – 1,39",IF(F2252&lt;Premissas!$B$11,"1,40 – 1,59",IF(F2252&lt;Premissas!$B$12,"1,60 – 1,99","≥ 2,00")))))</f>
        <v/>
      </c>
      <c r="K2252" s="5">
        <f>IF(F2252&lt;Premissas!$B$8,Premissas!$B$13,IF(F2252&lt;Premissas!$B$9,Premissas!$B$14,IF(F2252&lt;Premissas!$B$10,Premissas!$B$15,IF(F2252&lt;Premissas!$B$11,Premissas!$B$16,IF(F2252&lt;Premissas!$B$12,Premissas!$B$17,Premissas!$B$18)))))</f>
        <v/>
      </c>
      <c r="L2252" s="5">
        <f>K2252/Premissas!$B$4</f>
        <v/>
      </c>
      <c r="M2252" s="2">
        <f>IF(K2252=Premissas!$B$18,"SIM","NÃO")</f>
        <v/>
      </c>
    </row>
    <row r="2253">
      <c r="A2253" s="2" t="inlineStr">
        <is>
          <t>335416</t>
        </is>
      </c>
      <c r="B2253" s="2" t="inlineStr">
        <is>
          <t>Dourivaldo Dias De Oliveira</t>
        </is>
      </c>
      <c r="C2253" s="2" t="n">
        <v>7801</v>
      </c>
      <c r="D2253" s="2">
        <f>IFERROR(TEXTJOIN(" | ",TRUE,UNIQUE(FILTER(Detalhe_Registro!$C:$C,(Detalhe_Registro!$D:$D=A2253)*(Detalhe_Registro!$E:$E=B2253)*(Detalhe_Registro!$M:$M="SIM")))),"")</f>
        <v/>
      </c>
      <c r="E2253" s="2">
        <f>COUNTIFS(Detalhe_Registro!$D:$D,A2253,Detalhe_Registro!$E:$E,B2253,Detalhe_Registro!$M:$M,"SIM")</f>
        <v/>
      </c>
      <c r="F2253" s="2">
        <f>IFERROR(MAXIFS(Detalhe_Registro!$N:$N,Detalhe_Registro!$D:$D,A2253,Detalhe_Registro!$E:$E,B2253,Detalhe_Registro!$M:$M,"SIM"),0)</f>
        <v/>
      </c>
      <c r="G2253" s="2">
        <f>IFERROR(AVERAGEIFS(Detalhe_Registro!$N:$N,Detalhe_Registro!$D:$D,A2253,Detalhe_Registro!$E:$E,B2253,Detalhe_Registro!$M:$M,"SIM"),0)</f>
        <v/>
      </c>
      <c r="H2253" s="2">
        <f>SUMIFS(Detalhe_Registro!$F:$F,Detalhe_Registro!$D:$D,A2253,Detalhe_Registro!$E:$E,B2253,Detalhe_Registro!$M:$M,"SIM")</f>
        <v/>
      </c>
      <c r="I2253" s="2">
        <f>SUMIFS(Detalhe_Registro!$G:$G,Detalhe_Registro!$D:$D,A2253,Detalhe_Registro!$E:$E,B2253,Detalhe_Registro!$M:$M,"SIM")</f>
        <v/>
      </c>
      <c r="J2253" s="2">
        <f>IF(F2253&lt;Premissas!$B$8,"&lt; 1,00",IF(F2253&lt;Premissas!$B$9,"1,00 – 1,19",IF(F2253&lt;Premissas!$B$10,"1,20 – 1,39",IF(F2253&lt;Premissas!$B$11,"1,40 – 1,59",IF(F2253&lt;Premissas!$B$12,"1,60 – 1,99","≥ 2,00")))))</f>
        <v/>
      </c>
      <c r="K2253" s="5">
        <f>IF(F2253&lt;Premissas!$B$8,Premissas!$B$13,IF(F2253&lt;Premissas!$B$9,Premissas!$B$14,IF(F2253&lt;Premissas!$B$10,Premissas!$B$15,IF(F2253&lt;Premissas!$B$11,Premissas!$B$16,IF(F2253&lt;Premissas!$B$12,Premissas!$B$17,Premissas!$B$18)))))</f>
        <v/>
      </c>
      <c r="L2253" s="5">
        <f>K2253/Premissas!$B$4</f>
        <v/>
      </c>
      <c r="M2253" s="2">
        <f>IF(K2253=Premissas!$B$18,"SIM","NÃO")</f>
        <v/>
      </c>
    </row>
    <row r="2254">
      <c r="A2254" s="2" t="n">
        <v>5946948</v>
      </c>
      <c r="B2254" s="2" t="inlineStr">
        <is>
          <t>Dumel Louis Jacques</t>
        </is>
      </c>
      <c r="C2254" s="2" t="n">
        <v>7801</v>
      </c>
      <c r="D2254" s="2">
        <f>IFERROR(TEXTJOIN(" | ",TRUE,UNIQUE(FILTER(Detalhe_Registro!$C:$C,(Detalhe_Registro!$D:$D=A2254)*(Detalhe_Registro!$E:$E=B2254)*(Detalhe_Registro!$M:$M="SIM")))),"")</f>
        <v/>
      </c>
      <c r="E2254" s="2">
        <f>COUNTIFS(Detalhe_Registro!$D:$D,A2254,Detalhe_Registro!$E:$E,B2254,Detalhe_Registro!$M:$M,"SIM")</f>
        <v/>
      </c>
      <c r="F2254" s="2">
        <f>IFERROR(MAXIFS(Detalhe_Registro!$N:$N,Detalhe_Registro!$D:$D,A2254,Detalhe_Registro!$E:$E,B2254,Detalhe_Registro!$M:$M,"SIM"),0)</f>
        <v/>
      </c>
      <c r="G2254" s="2">
        <f>IFERROR(AVERAGEIFS(Detalhe_Registro!$N:$N,Detalhe_Registro!$D:$D,A2254,Detalhe_Registro!$E:$E,B2254,Detalhe_Registro!$M:$M,"SIM"),0)</f>
        <v/>
      </c>
      <c r="H2254" s="2">
        <f>SUMIFS(Detalhe_Registro!$F:$F,Detalhe_Registro!$D:$D,A2254,Detalhe_Registro!$E:$E,B2254,Detalhe_Registro!$M:$M,"SIM")</f>
        <v/>
      </c>
      <c r="I2254" s="2">
        <f>SUMIFS(Detalhe_Registro!$G:$G,Detalhe_Registro!$D:$D,A2254,Detalhe_Registro!$E:$E,B2254,Detalhe_Registro!$M:$M,"SIM")</f>
        <v/>
      </c>
      <c r="J2254" s="2">
        <f>IF(F2254&lt;Premissas!$B$8,"&lt; 1,00",IF(F2254&lt;Premissas!$B$9,"1,00 – 1,19",IF(F2254&lt;Premissas!$B$10,"1,20 – 1,39",IF(F2254&lt;Premissas!$B$11,"1,40 – 1,59",IF(F2254&lt;Premissas!$B$12,"1,60 – 1,99","≥ 2,00")))))</f>
        <v/>
      </c>
      <c r="K2254" s="5">
        <f>IF(F2254&lt;Premissas!$B$8,Premissas!$B$13,IF(F2254&lt;Premissas!$B$9,Premissas!$B$14,IF(F2254&lt;Premissas!$B$10,Premissas!$B$15,IF(F2254&lt;Premissas!$B$11,Premissas!$B$16,IF(F2254&lt;Premissas!$B$12,Premissas!$B$17,Premissas!$B$18)))))</f>
        <v/>
      </c>
      <c r="L2254" s="5">
        <f>K2254/Premissas!$B$4</f>
        <v/>
      </c>
      <c r="M2254" s="2">
        <f>IF(K2254=Premissas!$B$18,"SIM","NÃO")</f>
        <v/>
      </c>
    </row>
    <row r="2255">
      <c r="A2255" s="2" t="inlineStr">
        <is>
          <t>5946948</t>
        </is>
      </c>
      <c r="B2255" s="2" t="inlineStr">
        <is>
          <t>Dumel Louis Jacques</t>
        </is>
      </c>
      <c r="C2255" s="2" t="n">
        <v>7801</v>
      </c>
      <c r="D2255" s="2">
        <f>IFERROR(TEXTJOIN(" | ",TRUE,UNIQUE(FILTER(Detalhe_Registro!$C:$C,(Detalhe_Registro!$D:$D=A2255)*(Detalhe_Registro!$E:$E=B2255)*(Detalhe_Registro!$M:$M="SIM")))),"")</f>
        <v/>
      </c>
      <c r="E2255" s="2">
        <f>COUNTIFS(Detalhe_Registro!$D:$D,A2255,Detalhe_Registro!$E:$E,B2255,Detalhe_Registro!$M:$M,"SIM")</f>
        <v/>
      </c>
      <c r="F2255" s="2">
        <f>IFERROR(MAXIFS(Detalhe_Registro!$N:$N,Detalhe_Registro!$D:$D,A2255,Detalhe_Registro!$E:$E,B2255,Detalhe_Registro!$M:$M,"SIM"),0)</f>
        <v/>
      </c>
      <c r="G2255" s="2">
        <f>IFERROR(AVERAGEIFS(Detalhe_Registro!$N:$N,Detalhe_Registro!$D:$D,A2255,Detalhe_Registro!$E:$E,B2255,Detalhe_Registro!$M:$M,"SIM"),0)</f>
        <v/>
      </c>
      <c r="H2255" s="2">
        <f>SUMIFS(Detalhe_Registro!$F:$F,Detalhe_Registro!$D:$D,A2255,Detalhe_Registro!$E:$E,B2255,Detalhe_Registro!$M:$M,"SIM")</f>
        <v/>
      </c>
      <c r="I2255" s="2">
        <f>SUMIFS(Detalhe_Registro!$G:$G,Detalhe_Registro!$D:$D,A2255,Detalhe_Registro!$E:$E,B2255,Detalhe_Registro!$M:$M,"SIM")</f>
        <v/>
      </c>
      <c r="J2255" s="2">
        <f>IF(F2255&lt;Premissas!$B$8,"&lt; 1,00",IF(F2255&lt;Premissas!$B$9,"1,00 – 1,19",IF(F2255&lt;Premissas!$B$10,"1,20 – 1,39",IF(F2255&lt;Premissas!$B$11,"1,40 – 1,59",IF(F2255&lt;Premissas!$B$12,"1,60 – 1,99","≥ 2,00")))))</f>
        <v/>
      </c>
      <c r="K2255" s="5">
        <f>IF(F2255&lt;Premissas!$B$8,Premissas!$B$13,IF(F2255&lt;Premissas!$B$9,Premissas!$B$14,IF(F2255&lt;Premissas!$B$10,Premissas!$B$15,IF(F2255&lt;Premissas!$B$11,Premissas!$B$16,IF(F2255&lt;Premissas!$B$12,Premissas!$B$17,Premissas!$B$18)))))</f>
        <v/>
      </c>
      <c r="L2255" s="5">
        <f>K2255/Premissas!$B$4</f>
        <v/>
      </c>
      <c r="M2255" s="2">
        <f>IF(K2255=Premissas!$B$18,"SIM","NÃO")</f>
        <v/>
      </c>
    </row>
    <row r="2256">
      <c r="A2256" s="2" t="n">
        <v>4864905</v>
      </c>
      <c r="B2256" s="2" t="inlineStr">
        <is>
          <t>EDIMAR DE OLIVEIRA DA SILVA</t>
        </is>
      </c>
      <c r="C2256" s="2" t="n">
        <v>7801</v>
      </c>
      <c r="D2256" s="2">
        <f>IFERROR(TEXTJOIN(" | ",TRUE,UNIQUE(FILTER(Detalhe_Registro!$C:$C,(Detalhe_Registro!$D:$D=A2256)*(Detalhe_Registro!$E:$E=B2256)*(Detalhe_Registro!$M:$M="SIM")))),"")</f>
        <v/>
      </c>
      <c r="E2256" s="2">
        <f>COUNTIFS(Detalhe_Registro!$D:$D,A2256,Detalhe_Registro!$E:$E,B2256,Detalhe_Registro!$M:$M,"SIM")</f>
        <v/>
      </c>
      <c r="F2256" s="2">
        <f>IFERROR(MAXIFS(Detalhe_Registro!$N:$N,Detalhe_Registro!$D:$D,A2256,Detalhe_Registro!$E:$E,B2256,Detalhe_Registro!$M:$M,"SIM"),0)</f>
        <v/>
      </c>
      <c r="G2256" s="2">
        <f>IFERROR(AVERAGEIFS(Detalhe_Registro!$N:$N,Detalhe_Registro!$D:$D,A2256,Detalhe_Registro!$E:$E,B2256,Detalhe_Registro!$M:$M,"SIM"),0)</f>
        <v/>
      </c>
      <c r="H2256" s="2">
        <f>SUMIFS(Detalhe_Registro!$F:$F,Detalhe_Registro!$D:$D,A2256,Detalhe_Registro!$E:$E,B2256,Detalhe_Registro!$M:$M,"SIM")</f>
        <v/>
      </c>
      <c r="I2256" s="2">
        <f>SUMIFS(Detalhe_Registro!$G:$G,Detalhe_Registro!$D:$D,A2256,Detalhe_Registro!$E:$E,B2256,Detalhe_Registro!$M:$M,"SIM")</f>
        <v/>
      </c>
      <c r="J2256" s="2">
        <f>IF(F2256&lt;Premissas!$B$8,"&lt; 1,00",IF(F2256&lt;Premissas!$B$9,"1,00 – 1,19",IF(F2256&lt;Premissas!$B$10,"1,20 – 1,39",IF(F2256&lt;Premissas!$B$11,"1,40 – 1,59",IF(F2256&lt;Premissas!$B$12,"1,60 – 1,99","≥ 2,00")))))</f>
        <v/>
      </c>
      <c r="K2256" s="5">
        <f>IF(F2256&lt;Premissas!$B$8,Premissas!$B$13,IF(F2256&lt;Premissas!$B$9,Premissas!$B$14,IF(F2256&lt;Premissas!$B$10,Premissas!$B$15,IF(F2256&lt;Premissas!$B$11,Premissas!$B$16,IF(F2256&lt;Premissas!$B$12,Premissas!$B$17,Premissas!$B$18)))))</f>
        <v/>
      </c>
      <c r="L2256" s="5">
        <f>K2256/Premissas!$B$4</f>
        <v/>
      </c>
      <c r="M2256" s="2">
        <f>IF(K2256=Premissas!$B$18,"SIM","NÃO")</f>
        <v/>
      </c>
    </row>
    <row r="2257">
      <c r="A2257" s="2" t="inlineStr">
        <is>
          <t>4864905</t>
        </is>
      </c>
      <c r="B2257" s="2" t="inlineStr">
        <is>
          <t>EDIMAR DE OLIVEIRA DA SILVA</t>
        </is>
      </c>
      <c r="C2257" s="2" t="n">
        <v>7801</v>
      </c>
      <c r="D2257" s="2">
        <f>IFERROR(TEXTJOIN(" | ",TRUE,UNIQUE(FILTER(Detalhe_Registro!$C:$C,(Detalhe_Registro!$D:$D=A2257)*(Detalhe_Registro!$E:$E=B2257)*(Detalhe_Registro!$M:$M="SIM")))),"")</f>
        <v/>
      </c>
      <c r="E2257" s="2">
        <f>COUNTIFS(Detalhe_Registro!$D:$D,A2257,Detalhe_Registro!$E:$E,B2257,Detalhe_Registro!$M:$M,"SIM")</f>
        <v/>
      </c>
      <c r="F2257" s="2">
        <f>IFERROR(MAXIFS(Detalhe_Registro!$N:$N,Detalhe_Registro!$D:$D,A2257,Detalhe_Registro!$E:$E,B2257,Detalhe_Registro!$M:$M,"SIM"),0)</f>
        <v/>
      </c>
      <c r="G2257" s="2">
        <f>IFERROR(AVERAGEIFS(Detalhe_Registro!$N:$N,Detalhe_Registro!$D:$D,A2257,Detalhe_Registro!$E:$E,B2257,Detalhe_Registro!$M:$M,"SIM"),0)</f>
        <v/>
      </c>
      <c r="H2257" s="2">
        <f>SUMIFS(Detalhe_Registro!$F:$F,Detalhe_Registro!$D:$D,A2257,Detalhe_Registro!$E:$E,B2257,Detalhe_Registro!$M:$M,"SIM")</f>
        <v/>
      </c>
      <c r="I2257" s="2">
        <f>SUMIFS(Detalhe_Registro!$G:$G,Detalhe_Registro!$D:$D,A2257,Detalhe_Registro!$E:$E,B2257,Detalhe_Registro!$M:$M,"SIM")</f>
        <v/>
      </c>
      <c r="J2257" s="2">
        <f>IF(F2257&lt;Premissas!$B$8,"&lt; 1,00",IF(F2257&lt;Premissas!$B$9,"1,00 – 1,19",IF(F2257&lt;Premissas!$B$10,"1,20 – 1,39",IF(F2257&lt;Premissas!$B$11,"1,40 – 1,59",IF(F2257&lt;Premissas!$B$12,"1,60 – 1,99","≥ 2,00")))))</f>
        <v/>
      </c>
      <c r="K2257" s="5">
        <f>IF(F2257&lt;Premissas!$B$8,Premissas!$B$13,IF(F2257&lt;Premissas!$B$9,Premissas!$B$14,IF(F2257&lt;Premissas!$B$10,Premissas!$B$15,IF(F2257&lt;Premissas!$B$11,Premissas!$B$16,IF(F2257&lt;Premissas!$B$12,Premissas!$B$17,Premissas!$B$18)))))</f>
        <v/>
      </c>
      <c r="L2257" s="5">
        <f>K2257/Premissas!$B$4</f>
        <v/>
      </c>
      <c r="M2257" s="2">
        <f>IF(K2257=Premissas!$B$18,"SIM","NÃO")</f>
        <v/>
      </c>
    </row>
    <row r="2258">
      <c r="A2258" s="2" t="n">
        <v>5877067</v>
      </c>
      <c r="B2258" s="2" t="inlineStr">
        <is>
          <t>EDLANE SANTOS MORAES</t>
        </is>
      </c>
      <c r="C2258" s="2" t="n">
        <v>7801</v>
      </c>
      <c r="D2258" s="2">
        <f>IFERROR(TEXTJOIN(" | ",TRUE,UNIQUE(FILTER(Detalhe_Registro!$C:$C,(Detalhe_Registro!$D:$D=A2258)*(Detalhe_Registro!$E:$E=B2258)*(Detalhe_Registro!$M:$M="SIM")))),"")</f>
        <v/>
      </c>
      <c r="E2258" s="2">
        <f>COUNTIFS(Detalhe_Registro!$D:$D,A2258,Detalhe_Registro!$E:$E,B2258,Detalhe_Registro!$M:$M,"SIM")</f>
        <v/>
      </c>
      <c r="F2258" s="2">
        <f>IFERROR(MAXIFS(Detalhe_Registro!$N:$N,Detalhe_Registro!$D:$D,A2258,Detalhe_Registro!$E:$E,B2258,Detalhe_Registro!$M:$M,"SIM"),0)</f>
        <v/>
      </c>
      <c r="G2258" s="2">
        <f>IFERROR(AVERAGEIFS(Detalhe_Registro!$N:$N,Detalhe_Registro!$D:$D,A2258,Detalhe_Registro!$E:$E,B2258,Detalhe_Registro!$M:$M,"SIM"),0)</f>
        <v/>
      </c>
      <c r="H2258" s="2">
        <f>SUMIFS(Detalhe_Registro!$F:$F,Detalhe_Registro!$D:$D,A2258,Detalhe_Registro!$E:$E,B2258,Detalhe_Registro!$M:$M,"SIM")</f>
        <v/>
      </c>
      <c r="I2258" s="2">
        <f>SUMIFS(Detalhe_Registro!$G:$G,Detalhe_Registro!$D:$D,A2258,Detalhe_Registro!$E:$E,B2258,Detalhe_Registro!$M:$M,"SIM")</f>
        <v/>
      </c>
      <c r="J2258" s="2">
        <f>IF(F2258&lt;Premissas!$B$8,"&lt; 1,00",IF(F2258&lt;Premissas!$B$9,"1,00 – 1,19",IF(F2258&lt;Premissas!$B$10,"1,20 – 1,39",IF(F2258&lt;Premissas!$B$11,"1,40 – 1,59",IF(F2258&lt;Premissas!$B$12,"1,60 – 1,99","≥ 2,00")))))</f>
        <v/>
      </c>
      <c r="K2258" s="5">
        <f>IF(F2258&lt;Premissas!$B$8,Premissas!$B$13,IF(F2258&lt;Premissas!$B$9,Premissas!$B$14,IF(F2258&lt;Premissas!$B$10,Premissas!$B$15,IF(F2258&lt;Premissas!$B$11,Premissas!$B$16,IF(F2258&lt;Premissas!$B$12,Premissas!$B$17,Premissas!$B$18)))))</f>
        <v/>
      </c>
      <c r="L2258" s="5">
        <f>K2258/Premissas!$B$4</f>
        <v/>
      </c>
      <c r="M2258" s="2">
        <f>IF(K2258=Premissas!$B$18,"SIM","NÃO")</f>
        <v/>
      </c>
    </row>
    <row r="2259">
      <c r="A2259" s="2" t="inlineStr">
        <is>
          <t>5877067</t>
        </is>
      </c>
      <c r="B2259" s="2" t="inlineStr">
        <is>
          <t>EDLANE SANTOS MORAES</t>
        </is>
      </c>
      <c r="C2259" s="2" t="n">
        <v>7801</v>
      </c>
      <c r="D2259" s="2">
        <f>IFERROR(TEXTJOIN(" | ",TRUE,UNIQUE(FILTER(Detalhe_Registro!$C:$C,(Detalhe_Registro!$D:$D=A2259)*(Detalhe_Registro!$E:$E=B2259)*(Detalhe_Registro!$M:$M="SIM")))),"")</f>
        <v/>
      </c>
      <c r="E2259" s="2">
        <f>COUNTIFS(Detalhe_Registro!$D:$D,A2259,Detalhe_Registro!$E:$E,B2259,Detalhe_Registro!$M:$M,"SIM")</f>
        <v/>
      </c>
      <c r="F2259" s="2">
        <f>IFERROR(MAXIFS(Detalhe_Registro!$N:$N,Detalhe_Registro!$D:$D,A2259,Detalhe_Registro!$E:$E,B2259,Detalhe_Registro!$M:$M,"SIM"),0)</f>
        <v/>
      </c>
      <c r="G2259" s="2">
        <f>IFERROR(AVERAGEIFS(Detalhe_Registro!$N:$N,Detalhe_Registro!$D:$D,A2259,Detalhe_Registro!$E:$E,B2259,Detalhe_Registro!$M:$M,"SIM"),0)</f>
        <v/>
      </c>
      <c r="H2259" s="2">
        <f>SUMIFS(Detalhe_Registro!$F:$F,Detalhe_Registro!$D:$D,A2259,Detalhe_Registro!$E:$E,B2259,Detalhe_Registro!$M:$M,"SIM")</f>
        <v/>
      </c>
      <c r="I2259" s="2">
        <f>SUMIFS(Detalhe_Registro!$G:$G,Detalhe_Registro!$D:$D,A2259,Detalhe_Registro!$E:$E,B2259,Detalhe_Registro!$M:$M,"SIM")</f>
        <v/>
      </c>
      <c r="J2259" s="2">
        <f>IF(F2259&lt;Premissas!$B$8,"&lt; 1,00",IF(F2259&lt;Premissas!$B$9,"1,00 – 1,19",IF(F2259&lt;Premissas!$B$10,"1,20 – 1,39",IF(F2259&lt;Premissas!$B$11,"1,40 – 1,59",IF(F2259&lt;Premissas!$B$12,"1,60 – 1,99","≥ 2,00")))))</f>
        <v/>
      </c>
      <c r="K2259" s="5">
        <f>IF(F2259&lt;Premissas!$B$8,Premissas!$B$13,IF(F2259&lt;Premissas!$B$9,Premissas!$B$14,IF(F2259&lt;Premissas!$B$10,Premissas!$B$15,IF(F2259&lt;Premissas!$B$11,Premissas!$B$16,IF(F2259&lt;Premissas!$B$12,Premissas!$B$17,Premissas!$B$18)))))</f>
        <v/>
      </c>
      <c r="L2259" s="5">
        <f>K2259/Premissas!$B$4</f>
        <v/>
      </c>
      <c r="M2259" s="2">
        <f>IF(K2259=Premissas!$B$18,"SIM","NÃO")</f>
        <v/>
      </c>
    </row>
    <row r="2260">
      <c r="A2260" s="2" t="n">
        <v>316516</v>
      </c>
      <c r="B2260" s="2" t="inlineStr">
        <is>
          <t>EDMAR AGUIAR VIANA</t>
        </is>
      </c>
      <c r="C2260" s="2" t="n">
        <v>7801</v>
      </c>
      <c r="D2260" s="2">
        <f>IFERROR(TEXTJOIN(" | ",TRUE,UNIQUE(FILTER(Detalhe_Registro!$C:$C,(Detalhe_Registro!$D:$D=A2260)*(Detalhe_Registro!$E:$E=B2260)*(Detalhe_Registro!$M:$M="SIM")))),"")</f>
        <v/>
      </c>
      <c r="E2260" s="2">
        <f>COUNTIFS(Detalhe_Registro!$D:$D,A2260,Detalhe_Registro!$E:$E,B2260,Detalhe_Registro!$M:$M,"SIM")</f>
        <v/>
      </c>
      <c r="F2260" s="2">
        <f>IFERROR(MAXIFS(Detalhe_Registro!$N:$N,Detalhe_Registro!$D:$D,A2260,Detalhe_Registro!$E:$E,B2260,Detalhe_Registro!$M:$M,"SIM"),0)</f>
        <v/>
      </c>
      <c r="G2260" s="2">
        <f>IFERROR(AVERAGEIFS(Detalhe_Registro!$N:$N,Detalhe_Registro!$D:$D,A2260,Detalhe_Registro!$E:$E,B2260,Detalhe_Registro!$M:$M,"SIM"),0)</f>
        <v/>
      </c>
      <c r="H2260" s="2">
        <f>SUMIFS(Detalhe_Registro!$F:$F,Detalhe_Registro!$D:$D,A2260,Detalhe_Registro!$E:$E,B2260,Detalhe_Registro!$M:$M,"SIM")</f>
        <v/>
      </c>
      <c r="I2260" s="2">
        <f>SUMIFS(Detalhe_Registro!$G:$G,Detalhe_Registro!$D:$D,A2260,Detalhe_Registro!$E:$E,B2260,Detalhe_Registro!$M:$M,"SIM")</f>
        <v/>
      </c>
      <c r="J2260" s="2">
        <f>IF(F2260&lt;Premissas!$B$8,"&lt; 1,00",IF(F2260&lt;Premissas!$B$9,"1,00 – 1,19",IF(F2260&lt;Premissas!$B$10,"1,20 – 1,39",IF(F2260&lt;Premissas!$B$11,"1,40 – 1,59",IF(F2260&lt;Premissas!$B$12,"1,60 – 1,99","≥ 2,00")))))</f>
        <v/>
      </c>
      <c r="K2260" s="5">
        <f>IF(F2260&lt;Premissas!$B$8,Premissas!$B$13,IF(F2260&lt;Premissas!$B$9,Premissas!$B$14,IF(F2260&lt;Premissas!$B$10,Premissas!$B$15,IF(F2260&lt;Premissas!$B$11,Premissas!$B$16,IF(F2260&lt;Premissas!$B$12,Premissas!$B$17,Premissas!$B$18)))))</f>
        <v/>
      </c>
      <c r="L2260" s="5">
        <f>K2260/Premissas!$B$4</f>
        <v/>
      </c>
      <c r="M2260" s="2">
        <f>IF(K2260=Premissas!$B$18,"SIM","NÃO")</f>
        <v/>
      </c>
    </row>
    <row r="2261">
      <c r="A2261" s="2" t="inlineStr">
        <is>
          <t>316516</t>
        </is>
      </c>
      <c r="B2261" s="2" t="inlineStr">
        <is>
          <t>EDMAR AGUIAR VIANA</t>
        </is>
      </c>
      <c r="C2261" s="2" t="n">
        <v>7801</v>
      </c>
      <c r="D2261" s="2">
        <f>IFERROR(TEXTJOIN(" | ",TRUE,UNIQUE(FILTER(Detalhe_Registro!$C:$C,(Detalhe_Registro!$D:$D=A2261)*(Detalhe_Registro!$E:$E=B2261)*(Detalhe_Registro!$M:$M="SIM")))),"")</f>
        <v/>
      </c>
      <c r="E2261" s="2">
        <f>COUNTIFS(Detalhe_Registro!$D:$D,A2261,Detalhe_Registro!$E:$E,B2261,Detalhe_Registro!$M:$M,"SIM")</f>
        <v/>
      </c>
      <c r="F2261" s="2">
        <f>IFERROR(MAXIFS(Detalhe_Registro!$N:$N,Detalhe_Registro!$D:$D,A2261,Detalhe_Registro!$E:$E,B2261,Detalhe_Registro!$M:$M,"SIM"),0)</f>
        <v/>
      </c>
      <c r="G2261" s="2">
        <f>IFERROR(AVERAGEIFS(Detalhe_Registro!$N:$N,Detalhe_Registro!$D:$D,A2261,Detalhe_Registro!$E:$E,B2261,Detalhe_Registro!$M:$M,"SIM"),0)</f>
        <v/>
      </c>
      <c r="H2261" s="2">
        <f>SUMIFS(Detalhe_Registro!$F:$F,Detalhe_Registro!$D:$D,A2261,Detalhe_Registro!$E:$E,B2261,Detalhe_Registro!$M:$M,"SIM")</f>
        <v/>
      </c>
      <c r="I2261" s="2">
        <f>SUMIFS(Detalhe_Registro!$G:$G,Detalhe_Registro!$D:$D,A2261,Detalhe_Registro!$E:$E,B2261,Detalhe_Registro!$M:$M,"SIM")</f>
        <v/>
      </c>
      <c r="J2261" s="2">
        <f>IF(F2261&lt;Premissas!$B$8,"&lt; 1,00",IF(F2261&lt;Premissas!$B$9,"1,00 – 1,19",IF(F2261&lt;Premissas!$B$10,"1,20 – 1,39",IF(F2261&lt;Premissas!$B$11,"1,40 – 1,59",IF(F2261&lt;Premissas!$B$12,"1,60 – 1,99","≥ 2,00")))))</f>
        <v/>
      </c>
      <c r="K2261" s="5">
        <f>IF(F2261&lt;Premissas!$B$8,Premissas!$B$13,IF(F2261&lt;Premissas!$B$9,Premissas!$B$14,IF(F2261&lt;Premissas!$B$10,Premissas!$B$15,IF(F2261&lt;Premissas!$B$11,Premissas!$B$16,IF(F2261&lt;Premissas!$B$12,Premissas!$B$17,Premissas!$B$18)))))</f>
        <v/>
      </c>
      <c r="L2261" s="5">
        <f>K2261/Premissas!$B$4</f>
        <v/>
      </c>
      <c r="M2261" s="2">
        <f>IF(K2261=Premissas!$B$18,"SIM","NÃO")</f>
        <v/>
      </c>
    </row>
    <row r="2262">
      <c r="A2262" s="2" t="n">
        <v>5061148</v>
      </c>
      <c r="B2262" s="2" t="inlineStr">
        <is>
          <t>EDUARDO HENRIQUE BORGES</t>
        </is>
      </c>
      <c r="C2262" s="2" t="n">
        <v>7801</v>
      </c>
      <c r="D2262" s="2">
        <f>IFERROR(TEXTJOIN(" | ",TRUE,UNIQUE(FILTER(Detalhe_Registro!$C:$C,(Detalhe_Registro!$D:$D=A2262)*(Detalhe_Registro!$E:$E=B2262)*(Detalhe_Registro!$M:$M="SIM")))),"")</f>
        <v/>
      </c>
      <c r="E2262" s="2">
        <f>COUNTIFS(Detalhe_Registro!$D:$D,A2262,Detalhe_Registro!$E:$E,B2262,Detalhe_Registro!$M:$M,"SIM")</f>
        <v/>
      </c>
      <c r="F2262" s="2">
        <f>IFERROR(MAXIFS(Detalhe_Registro!$N:$N,Detalhe_Registro!$D:$D,A2262,Detalhe_Registro!$E:$E,B2262,Detalhe_Registro!$M:$M,"SIM"),0)</f>
        <v/>
      </c>
      <c r="G2262" s="2">
        <f>IFERROR(AVERAGEIFS(Detalhe_Registro!$N:$N,Detalhe_Registro!$D:$D,A2262,Detalhe_Registro!$E:$E,B2262,Detalhe_Registro!$M:$M,"SIM"),0)</f>
        <v/>
      </c>
      <c r="H2262" s="2">
        <f>SUMIFS(Detalhe_Registro!$F:$F,Detalhe_Registro!$D:$D,A2262,Detalhe_Registro!$E:$E,B2262,Detalhe_Registro!$M:$M,"SIM")</f>
        <v/>
      </c>
      <c r="I2262" s="2">
        <f>SUMIFS(Detalhe_Registro!$G:$G,Detalhe_Registro!$D:$D,A2262,Detalhe_Registro!$E:$E,B2262,Detalhe_Registro!$M:$M,"SIM")</f>
        <v/>
      </c>
      <c r="J2262" s="2">
        <f>IF(F2262&lt;Premissas!$B$8,"&lt; 1,00",IF(F2262&lt;Premissas!$B$9,"1,00 – 1,19",IF(F2262&lt;Premissas!$B$10,"1,20 – 1,39",IF(F2262&lt;Premissas!$B$11,"1,40 – 1,59",IF(F2262&lt;Premissas!$B$12,"1,60 – 1,99","≥ 2,00")))))</f>
        <v/>
      </c>
      <c r="K2262" s="5">
        <f>IF(F2262&lt;Premissas!$B$8,Premissas!$B$13,IF(F2262&lt;Premissas!$B$9,Premissas!$B$14,IF(F2262&lt;Premissas!$B$10,Premissas!$B$15,IF(F2262&lt;Premissas!$B$11,Premissas!$B$16,IF(F2262&lt;Premissas!$B$12,Premissas!$B$17,Premissas!$B$18)))))</f>
        <v/>
      </c>
      <c r="L2262" s="5">
        <f>K2262/Premissas!$B$4</f>
        <v/>
      </c>
      <c r="M2262" s="2">
        <f>IF(K2262=Premissas!$B$18,"SIM","NÃO")</f>
        <v/>
      </c>
    </row>
    <row r="2263">
      <c r="A2263" s="2" t="inlineStr">
        <is>
          <t>5061148</t>
        </is>
      </c>
      <c r="B2263" s="2" t="inlineStr">
        <is>
          <t>EDUARDO HENRIQUE BORGES</t>
        </is>
      </c>
      <c r="C2263" s="2" t="n">
        <v>7801</v>
      </c>
      <c r="D2263" s="2">
        <f>IFERROR(TEXTJOIN(" | ",TRUE,UNIQUE(FILTER(Detalhe_Registro!$C:$C,(Detalhe_Registro!$D:$D=A2263)*(Detalhe_Registro!$E:$E=B2263)*(Detalhe_Registro!$M:$M="SIM")))),"")</f>
        <v/>
      </c>
      <c r="E2263" s="2">
        <f>COUNTIFS(Detalhe_Registro!$D:$D,A2263,Detalhe_Registro!$E:$E,B2263,Detalhe_Registro!$M:$M,"SIM")</f>
        <v/>
      </c>
      <c r="F2263" s="2">
        <f>IFERROR(MAXIFS(Detalhe_Registro!$N:$N,Detalhe_Registro!$D:$D,A2263,Detalhe_Registro!$E:$E,B2263,Detalhe_Registro!$M:$M,"SIM"),0)</f>
        <v/>
      </c>
      <c r="G2263" s="2">
        <f>IFERROR(AVERAGEIFS(Detalhe_Registro!$N:$N,Detalhe_Registro!$D:$D,A2263,Detalhe_Registro!$E:$E,B2263,Detalhe_Registro!$M:$M,"SIM"),0)</f>
        <v/>
      </c>
      <c r="H2263" s="2">
        <f>SUMIFS(Detalhe_Registro!$F:$F,Detalhe_Registro!$D:$D,A2263,Detalhe_Registro!$E:$E,B2263,Detalhe_Registro!$M:$M,"SIM")</f>
        <v/>
      </c>
      <c r="I2263" s="2">
        <f>SUMIFS(Detalhe_Registro!$G:$G,Detalhe_Registro!$D:$D,A2263,Detalhe_Registro!$E:$E,B2263,Detalhe_Registro!$M:$M,"SIM")</f>
        <v/>
      </c>
      <c r="J2263" s="2">
        <f>IF(F2263&lt;Premissas!$B$8,"&lt; 1,00",IF(F2263&lt;Premissas!$B$9,"1,00 – 1,19",IF(F2263&lt;Premissas!$B$10,"1,20 – 1,39",IF(F2263&lt;Premissas!$B$11,"1,40 – 1,59",IF(F2263&lt;Premissas!$B$12,"1,60 – 1,99","≥ 2,00")))))</f>
        <v/>
      </c>
      <c r="K2263" s="5">
        <f>IF(F2263&lt;Premissas!$B$8,Premissas!$B$13,IF(F2263&lt;Premissas!$B$9,Premissas!$B$14,IF(F2263&lt;Premissas!$B$10,Premissas!$B$15,IF(F2263&lt;Premissas!$B$11,Premissas!$B$16,IF(F2263&lt;Premissas!$B$12,Premissas!$B$17,Premissas!$B$18)))))</f>
        <v/>
      </c>
      <c r="L2263" s="5">
        <f>K2263/Premissas!$B$4</f>
        <v/>
      </c>
      <c r="M2263" s="2">
        <f>IF(K2263=Premissas!$B$18,"SIM","NÃO")</f>
        <v/>
      </c>
    </row>
    <row r="2264">
      <c r="A2264" s="2" t="n">
        <v>4527739</v>
      </c>
      <c r="B2264" s="2" t="inlineStr">
        <is>
          <t>ELANE CRISTINA DA SILVA MELO</t>
        </is>
      </c>
      <c r="C2264" s="2" t="n">
        <v>7801</v>
      </c>
      <c r="D2264" s="2">
        <f>IFERROR(TEXTJOIN(" | ",TRUE,UNIQUE(FILTER(Detalhe_Registro!$C:$C,(Detalhe_Registro!$D:$D=A2264)*(Detalhe_Registro!$E:$E=B2264)*(Detalhe_Registro!$M:$M="SIM")))),"")</f>
        <v/>
      </c>
      <c r="E2264" s="2">
        <f>COUNTIFS(Detalhe_Registro!$D:$D,A2264,Detalhe_Registro!$E:$E,B2264,Detalhe_Registro!$M:$M,"SIM")</f>
        <v/>
      </c>
      <c r="F2264" s="2">
        <f>IFERROR(MAXIFS(Detalhe_Registro!$N:$N,Detalhe_Registro!$D:$D,A2264,Detalhe_Registro!$E:$E,B2264,Detalhe_Registro!$M:$M,"SIM"),0)</f>
        <v/>
      </c>
      <c r="G2264" s="2">
        <f>IFERROR(AVERAGEIFS(Detalhe_Registro!$N:$N,Detalhe_Registro!$D:$D,A2264,Detalhe_Registro!$E:$E,B2264,Detalhe_Registro!$M:$M,"SIM"),0)</f>
        <v/>
      </c>
      <c r="H2264" s="2">
        <f>SUMIFS(Detalhe_Registro!$F:$F,Detalhe_Registro!$D:$D,A2264,Detalhe_Registro!$E:$E,B2264,Detalhe_Registro!$M:$M,"SIM")</f>
        <v/>
      </c>
      <c r="I2264" s="2">
        <f>SUMIFS(Detalhe_Registro!$G:$G,Detalhe_Registro!$D:$D,A2264,Detalhe_Registro!$E:$E,B2264,Detalhe_Registro!$M:$M,"SIM")</f>
        <v/>
      </c>
      <c r="J2264" s="2">
        <f>IF(F2264&lt;Premissas!$B$8,"&lt; 1,00",IF(F2264&lt;Premissas!$B$9,"1,00 – 1,19",IF(F2264&lt;Premissas!$B$10,"1,20 – 1,39",IF(F2264&lt;Premissas!$B$11,"1,40 – 1,59",IF(F2264&lt;Premissas!$B$12,"1,60 – 1,99","≥ 2,00")))))</f>
        <v/>
      </c>
      <c r="K2264" s="5">
        <f>IF(F2264&lt;Premissas!$B$8,Premissas!$B$13,IF(F2264&lt;Premissas!$B$9,Premissas!$B$14,IF(F2264&lt;Premissas!$B$10,Premissas!$B$15,IF(F2264&lt;Premissas!$B$11,Premissas!$B$16,IF(F2264&lt;Premissas!$B$12,Premissas!$B$17,Premissas!$B$18)))))</f>
        <v/>
      </c>
      <c r="L2264" s="5">
        <f>K2264/Premissas!$B$4</f>
        <v/>
      </c>
      <c r="M2264" s="2">
        <f>IF(K2264=Premissas!$B$18,"SIM","NÃO")</f>
        <v/>
      </c>
    </row>
    <row r="2265">
      <c r="A2265" s="2" t="inlineStr">
        <is>
          <t>4527739</t>
        </is>
      </c>
      <c r="B2265" s="2" t="inlineStr">
        <is>
          <t>ELANE CRISTINA DA SILVA MELO</t>
        </is>
      </c>
      <c r="C2265" s="2" t="n">
        <v>7801</v>
      </c>
      <c r="D2265" s="2">
        <f>IFERROR(TEXTJOIN(" | ",TRUE,UNIQUE(FILTER(Detalhe_Registro!$C:$C,(Detalhe_Registro!$D:$D=A2265)*(Detalhe_Registro!$E:$E=B2265)*(Detalhe_Registro!$M:$M="SIM")))),"")</f>
        <v/>
      </c>
      <c r="E2265" s="2">
        <f>COUNTIFS(Detalhe_Registro!$D:$D,A2265,Detalhe_Registro!$E:$E,B2265,Detalhe_Registro!$M:$M,"SIM")</f>
        <v/>
      </c>
      <c r="F2265" s="2">
        <f>IFERROR(MAXIFS(Detalhe_Registro!$N:$N,Detalhe_Registro!$D:$D,A2265,Detalhe_Registro!$E:$E,B2265,Detalhe_Registro!$M:$M,"SIM"),0)</f>
        <v/>
      </c>
      <c r="G2265" s="2">
        <f>IFERROR(AVERAGEIFS(Detalhe_Registro!$N:$N,Detalhe_Registro!$D:$D,A2265,Detalhe_Registro!$E:$E,B2265,Detalhe_Registro!$M:$M,"SIM"),0)</f>
        <v/>
      </c>
      <c r="H2265" s="2">
        <f>SUMIFS(Detalhe_Registro!$F:$F,Detalhe_Registro!$D:$D,A2265,Detalhe_Registro!$E:$E,B2265,Detalhe_Registro!$M:$M,"SIM")</f>
        <v/>
      </c>
      <c r="I2265" s="2">
        <f>SUMIFS(Detalhe_Registro!$G:$G,Detalhe_Registro!$D:$D,A2265,Detalhe_Registro!$E:$E,B2265,Detalhe_Registro!$M:$M,"SIM")</f>
        <v/>
      </c>
      <c r="J2265" s="2">
        <f>IF(F2265&lt;Premissas!$B$8,"&lt; 1,00",IF(F2265&lt;Premissas!$B$9,"1,00 – 1,19",IF(F2265&lt;Premissas!$B$10,"1,20 – 1,39",IF(F2265&lt;Premissas!$B$11,"1,40 – 1,59",IF(F2265&lt;Premissas!$B$12,"1,60 – 1,99","≥ 2,00")))))</f>
        <v/>
      </c>
      <c r="K2265" s="5">
        <f>IF(F2265&lt;Premissas!$B$8,Premissas!$B$13,IF(F2265&lt;Premissas!$B$9,Premissas!$B$14,IF(F2265&lt;Premissas!$B$10,Premissas!$B$15,IF(F2265&lt;Premissas!$B$11,Premissas!$B$16,IF(F2265&lt;Premissas!$B$12,Premissas!$B$17,Premissas!$B$18)))))</f>
        <v/>
      </c>
      <c r="L2265" s="5">
        <f>K2265/Premissas!$B$4</f>
        <v/>
      </c>
      <c r="M2265" s="2">
        <f>IF(K2265=Premissas!$B$18,"SIM","NÃO")</f>
        <v/>
      </c>
    </row>
    <row r="2266">
      <c r="A2266" s="2" t="n">
        <v>625438</v>
      </c>
      <c r="B2266" s="2" t="inlineStr">
        <is>
          <t>ELAYNE CRISTINA RODRIGUES</t>
        </is>
      </c>
      <c r="C2266" s="2" t="n">
        <v>7801</v>
      </c>
      <c r="D2266" s="2">
        <f>IFERROR(TEXTJOIN(" | ",TRUE,UNIQUE(FILTER(Detalhe_Registro!$C:$C,(Detalhe_Registro!$D:$D=A2266)*(Detalhe_Registro!$E:$E=B2266)*(Detalhe_Registro!$M:$M="SIM")))),"")</f>
        <v/>
      </c>
      <c r="E2266" s="2">
        <f>COUNTIFS(Detalhe_Registro!$D:$D,A2266,Detalhe_Registro!$E:$E,B2266,Detalhe_Registro!$M:$M,"SIM")</f>
        <v/>
      </c>
      <c r="F2266" s="2">
        <f>IFERROR(MAXIFS(Detalhe_Registro!$N:$N,Detalhe_Registro!$D:$D,A2266,Detalhe_Registro!$E:$E,B2266,Detalhe_Registro!$M:$M,"SIM"),0)</f>
        <v/>
      </c>
      <c r="G2266" s="2">
        <f>IFERROR(AVERAGEIFS(Detalhe_Registro!$N:$N,Detalhe_Registro!$D:$D,A2266,Detalhe_Registro!$E:$E,B2266,Detalhe_Registro!$M:$M,"SIM"),0)</f>
        <v/>
      </c>
      <c r="H2266" s="2">
        <f>SUMIFS(Detalhe_Registro!$F:$F,Detalhe_Registro!$D:$D,A2266,Detalhe_Registro!$E:$E,B2266,Detalhe_Registro!$M:$M,"SIM")</f>
        <v/>
      </c>
      <c r="I2266" s="2">
        <f>SUMIFS(Detalhe_Registro!$G:$G,Detalhe_Registro!$D:$D,A2266,Detalhe_Registro!$E:$E,B2266,Detalhe_Registro!$M:$M,"SIM")</f>
        <v/>
      </c>
      <c r="J2266" s="2">
        <f>IF(F2266&lt;Premissas!$B$8,"&lt; 1,00",IF(F2266&lt;Premissas!$B$9,"1,00 – 1,19",IF(F2266&lt;Premissas!$B$10,"1,20 – 1,39",IF(F2266&lt;Premissas!$B$11,"1,40 – 1,59",IF(F2266&lt;Premissas!$B$12,"1,60 – 1,99","≥ 2,00")))))</f>
        <v/>
      </c>
      <c r="K2266" s="5">
        <f>IF(F2266&lt;Premissas!$B$8,Premissas!$B$13,IF(F2266&lt;Premissas!$B$9,Premissas!$B$14,IF(F2266&lt;Premissas!$B$10,Premissas!$B$15,IF(F2266&lt;Premissas!$B$11,Premissas!$B$16,IF(F2266&lt;Premissas!$B$12,Premissas!$B$17,Premissas!$B$18)))))</f>
        <v/>
      </c>
      <c r="L2266" s="5">
        <f>K2266/Premissas!$B$4</f>
        <v/>
      </c>
      <c r="M2266" s="2">
        <f>IF(K2266=Premissas!$B$18,"SIM","NÃO")</f>
        <v/>
      </c>
    </row>
    <row r="2267">
      <c r="A2267" s="2" t="inlineStr">
        <is>
          <t>625438</t>
        </is>
      </c>
      <c r="B2267" s="2" t="inlineStr">
        <is>
          <t>ELAYNE CRISTINA RODRIGUES</t>
        </is>
      </c>
      <c r="C2267" s="2" t="n">
        <v>7801</v>
      </c>
      <c r="D2267" s="2">
        <f>IFERROR(TEXTJOIN(" | ",TRUE,UNIQUE(FILTER(Detalhe_Registro!$C:$C,(Detalhe_Registro!$D:$D=A2267)*(Detalhe_Registro!$E:$E=B2267)*(Detalhe_Registro!$M:$M="SIM")))),"")</f>
        <v/>
      </c>
      <c r="E2267" s="2">
        <f>COUNTIFS(Detalhe_Registro!$D:$D,A2267,Detalhe_Registro!$E:$E,B2267,Detalhe_Registro!$M:$M,"SIM")</f>
        <v/>
      </c>
      <c r="F2267" s="2">
        <f>IFERROR(MAXIFS(Detalhe_Registro!$N:$N,Detalhe_Registro!$D:$D,A2267,Detalhe_Registro!$E:$E,B2267,Detalhe_Registro!$M:$M,"SIM"),0)</f>
        <v/>
      </c>
      <c r="G2267" s="2">
        <f>IFERROR(AVERAGEIFS(Detalhe_Registro!$N:$N,Detalhe_Registro!$D:$D,A2267,Detalhe_Registro!$E:$E,B2267,Detalhe_Registro!$M:$M,"SIM"),0)</f>
        <v/>
      </c>
      <c r="H2267" s="2">
        <f>SUMIFS(Detalhe_Registro!$F:$F,Detalhe_Registro!$D:$D,A2267,Detalhe_Registro!$E:$E,B2267,Detalhe_Registro!$M:$M,"SIM")</f>
        <v/>
      </c>
      <c r="I2267" s="2">
        <f>SUMIFS(Detalhe_Registro!$G:$G,Detalhe_Registro!$D:$D,A2267,Detalhe_Registro!$E:$E,B2267,Detalhe_Registro!$M:$M,"SIM")</f>
        <v/>
      </c>
      <c r="J2267" s="2">
        <f>IF(F2267&lt;Premissas!$B$8,"&lt; 1,00",IF(F2267&lt;Premissas!$B$9,"1,00 – 1,19",IF(F2267&lt;Premissas!$B$10,"1,20 – 1,39",IF(F2267&lt;Premissas!$B$11,"1,40 – 1,59",IF(F2267&lt;Premissas!$B$12,"1,60 – 1,99","≥ 2,00")))))</f>
        <v/>
      </c>
      <c r="K2267" s="5">
        <f>IF(F2267&lt;Premissas!$B$8,Premissas!$B$13,IF(F2267&lt;Premissas!$B$9,Premissas!$B$14,IF(F2267&lt;Premissas!$B$10,Premissas!$B$15,IF(F2267&lt;Premissas!$B$11,Premissas!$B$16,IF(F2267&lt;Premissas!$B$12,Premissas!$B$17,Premissas!$B$18)))))</f>
        <v/>
      </c>
      <c r="L2267" s="5">
        <f>K2267/Premissas!$B$4</f>
        <v/>
      </c>
      <c r="M2267" s="2">
        <f>IF(K2267=Premissas!$B$18,"SIM","NÃO")</f>
        <v/>
      </c>
    </row>
    <row r="2268">
      <c r="A2268" s="2" t="n">
        <v>344003</v>
      </c>
      <c r="B2268" s="2" t="inlineStr">
        <is>
          <t>ELIOMAR BARBOSA DA SILVA</t>
        </is>
      </c>
      <c r="C2268" s="2" t="n">
        <v>7801</v>
      </c>
      <c r="D2268" s="2">
        <f>IFERROR(TEXTJOIN(" | ",TRUE,UNIQUE(FILTER(Detalhe_Registro!$C:$C,(Detalhe_Registro!$D:$D=A2268)*(Detalhe_Registro!$E:$E=B2268)*(Detalhe_Registro!$M:$M="SIM")))),"")</f>
        <v/>
      </c>
      <c r="E2268" s="2">
        <f>COUNTIFS(Detalhe_Registro!$D:$D,A2268,Detalhe_Registro!$E:$E,B2268,Detalhe_Registro!$M:$M,"SIM")</f>
        <v/>
      </c>
      <c r="F2268" s="2">
        <f>IFERROR(MAXIFS(Detalhe_Registro!$N:$N,Detalhe_Registro!$D:$D,A2268,Detalhe_Registro!$E:$E,B2268,Detalhe_Registro!$M:$M,"SIM"),0)</f>
        <v/>
      </c>
      <c r="G2268" s="2">
        <f>IFERROR(AVERAGEIFS(Detalhe_Registro!$N:$N,Detalhe_Registro!$D:$D,A2268,Detalhe_Registro!$E:$E,B2268,Detalhe_Registro!$M:$M,"SIM"),0)</f>
        <v/>
      </c>
      <c r="H2268" s="2">
        <f>SUMIFS(Detalhe_Registro!$F:$F,Detalhe_Registro!$D:$D,A2268,Detalhe_Registro!$E:$E,B2268,Detalhe_Registro!$M:$M,"SIM")</f>
        <v/>
      </c>
      <c r="I2268" s="2">
        <f>SUMIFS(Detalhe_Registro!$G:$G,Detalhe_Registro!$D:$D,A2268,Detalhe_Registro!$E:$E,B2268,Detalhe_Registro!$M:$M,"SIM")</f>
        <v/>
      </c>
      <c r="J2268" s="2">
        <f>IF(F2268&lt;Premissas!$B$8,"&lt; 1,00",IF(F2268&lt;Premissas!$B$9,"1,00 – 1,19",IF(F2268&lt;Premissas!$B$10,"1,20 – 1,39",IF(F2268&lt;Premissas!$B$11,"1,40 – 1,59",IF(F2268&lt;Premissas!$B$12,"1,60 – 1,99","≥ 2,00")))))</f>
        <v/>
      </c>
      <c r="K2268" s="5">
        <f>IF(F2268&lt;Premissas!$B$8,Premissas!$B$13,IF(F2268&lt;Premissas!$B$9,Premissas!$B$14,IF(F2268&lt;Premissas!$B$10,Premissas!$B$15,IF(F2268&lt;Premissas!$B$11,Premissas!$B$16,IF(F2268&lt;Premissas!$B$12,Premissas!$B$17,Premissas!$B$18)))))</f>
        <v/>
      </c>
      <c r="L2268" s="5">
        <f>K2268/Premissas!$B$4</f>
        <v/>
      </c>
      <c r="M2268" s="2">
        <f>IF(K2268=Premissas!$B$18,"SIM","NÃO")</f>
        <v/>
      </c>
    </row>
    <row r="2269">
      <c r="A2269" s="2" t="inlineStr">
        <is>
          <t>344003</t>
        </is>
      </c>
      <c r="B2269" s="2" t="inlineStr">
        <is>
          <t>ELIOMAR BARBOSA DA SILVA</t>
        </is>
      </c>
      <c r="C2269" s="2" t="n">
        <v>7801</v>
      </c>
      <c r="D2269" s="2">
        <f>IFERROR(TEXTJOIN(" | ",TRUE,UNIQUE(FILTER(Detalhe_Registro!$C:$C,(Detalhe_Registro!$D:$D=A2269)*(Detalhe_Registro!$E:$E=B2269)*(Detalhe_Registro!$M:$M="SIM")))),"")</f>
        <v/>
      </c>
      <c r="E2269" s="2">
        <f>COUNTIFS(Detalhe_Registro!$D:$D,A2269,Detalhe_Registro!$E:$E,B2269,Detalhe_Registro!$M:$M,"SIM")</f>
        <v/>
      </c>
      <c r="F2269" s="2">
        <f>IFERROR(MAXIFS(Detalhe_Registro!$N:$N,Detalhe_Registro!$D:$D,A2269,Detalhe_Registro!$E:$E,B2269,Detalhe_Registro!$M:$M,"SIM"),0)</f>
        <v/>
      </c>
      <c r="G2269" s="2">
        <f>IFERROR(AVERAGEIFS(Detalhe_Registro!$N:$N,Detalhe_Registro!$D:$D,A2269,Detalhe_Registro!$E:$E,B2269,Detalhe_Registro!$M:$M,"SIM"),0)</f>
        <v/>
      </c>
      <c r="H2269" s="2">
        <f>SUMIFS(Detalhe_Registro!$F:$F,Detalhe_Registro!$D:$D,A2269,Detalhe_Registro!$E:$E,B2269,Detalhe_Registro!$M:$M,"SIM")</f>
        <v/>
      </c>
      <c r="I2269" s="2">
        <f>SUMIFS(Detalhe_Registro!$G:$G,Detalhe_Registro!$D:$D,A2269,Detalhe_Registro!$E:$E,B2269,Detalhe_Registro!$M:$M,"SIM")</f>
        <v/>
      </c>
      <c r="J2269" s="2">
        <f>IF(F2269&lt;Premissas!$B$8,"&lt; 1,00",IF(F2269&lt;Premissas!$B$9,"1,00 – 1,19",IF(F2269&lt;Premissas!$B$10,"1,20 – 1,39",IF(F2269&lt;Premissas!$B$11,"1,40 – 1,59",IF(F2269&lt;Premissas!$B$12,"1,60 – 1,99","≥ 2,00")))))</f>
        <v/>
      </c>
      <c r="K2269" s="5">
        <f>IF(F2269&lt;Premissas!$B$8,Premissas!$B$13,IF(F2269&lt;Premissas!$B$9,Premissas!$B$14,IF(F2269&lt;Premissas!$B$10,Premissas!$B$15,IF(F2269&lt;Premissas!$B$11,Premissas!$B$16,IF(F2269&lt;Premissas!$B$12,Premissas!$B$17,Premissas!$B$18)))))</f>
        <v/>
      </c>
      <c r="L2269" s="5">
        <f>K2269/Premissas!$B$4</f>
        <v/>
      </c>
      <c r="M2269" s="2">
        <f>IF(K2269=Premissas!$B$18,"SIM","NÃO")</f>
        <v/>
      </c>
    </row>
    <row r="2270">
      <c r="A2270" s="2" t="n">
        <v>5399564</v>
      </c>
      <c r="B2270" s="2" t="inlineStr">
        <is>
          <t>ERICK VASCONCELOS FRANCO DE SA</t>
        </is>
      </c>
      <c r="C2270" s="2" t="n">
        <v>7801</v>
      </c>
      <c r="D2270" s="2">
        <f>IFERROR(TEXTJOIN(" | ",TRUE,UNIQUE(FILTER(Detalhe_Registro!$C:$C,(Detalhe_Registro!$D:$D=A2270)*(Detalhe_Registro!$E:$E=B2270)*(Detalhe_Registro!$M:$M="SIM")))),"")</f>
        <v/>
      </c>
      <c r="E2270" s="2">
        <f>COUNTIFS(Detalhe_Registro!$D:$D,A2270,Detalhe_Registro!$E:$E,B2270,Detalhe_Registro!$M:$M,"SIM")</f>
        <v/>
      </c>
      <c r="F2270" s="2">
        <f>IFERROR(MAXIFS(Detalhe_Registro!$N:$N,Detalhe_Registro!$D:$D,A2270,Detalhe_Registro!$E:$E,B2270,Detalhe_Registro!$M:$M,"SIM"),0)</f>
        <v/>
      </c>
      <c r="G2270" s="2">
        <f>IFERROR(AVERAGEIFS(Detalhe_Registro!$N:$N,Detalhe_Registro!$D:$D,A2270,Detalhe_Registro!$E:$E,B2270,Detalhe_Registro!$M:$M,"SIM"),0)</f>
        <v/>
      </c>
      <c r="H2270" s="2">
        <f>SUMIFS(Detalhe_Registro!$F:$F,Detalhe_Registro!$D:$D,A2270,Detalhe_Registro!$E:$E,B2270,Detalhe_Registro!$M:$M,"SIM")</f>
        <v/>
      </c>
      <c r="I2270" s="2">
        <f>SUMIFS(Detalhe_Registro!$G:$G,Detalhe_Registro!$D:$D,A2270,Detalhe_Registro!$E:$E,B2270,Detalhe_Registro!$M:$M,"SIM")</f>
        <v/>
      </c>
      <c r="J2270" s="2">
        <f>IF(F2270&lt;Premissas!$B$8,"&lt; 1,00",IF(F2270&lt;Premissas!$B$9,"1,00 – 1,19",IF(F2270&lt;Premissas!$B$10,"1,20 – 1,39",IF(F2270&lt;Premissas!$B$11,"1,40 – 1,59",IF(F2270&lt;Premissas!$B$12,"1,60 – 1,99","≥ 2,00")))))</f>
        <v/>
      </c>
      <c r="K2270" s="5">
        <f>IF(F2270&lt;Premissas!$B$8,Premissas!$B$13,IF(F2270&lt;Premissas!$B$9,Premissas!$B$14,IF(F2270&lt;Premissas!$B$10,Premissas!$B$15,IF(F2270&lt;Premissas!$B$11,Premissas!$B$16,IF(F2270&lt;Premissas!$B$12,Premissas!$B$17,Premissas!$B$18)))))</f>
        <v/>
      </c>
      <c r="L2270" s="5">
        <f>K2270/Premissas!$B$4</f>
        <v/>
      </c>
      <c r="M2270" s="2">
        <f>IF(K2270=Premissas!$B$18,"SIM","NÃO")</f>
        <v/>
      </c>
    </row>
    <row r="2271">
      <c r="A2271" s="2" t="inlineStr">
        <is>
          <t>5399564</t>
        </is>
      </c>
      <c r="B2271" s="2" t="inlineStr">
        <is>
          <t>ERICK VASCONCELOS FRANCO DE SA</t>
        </is>
      </c>
      <c r="C2271" s="2" t="n">
        <v>7801</v>
      </c>
      <c r="D2271" s="2">
        <f>IFERROR(TEXTJOIN(" | ",TRUE,UNIQUE(FILTER(Detalhe_Registro!$C:$C,(Detalhe_Registro!$D:$D=A2271)*(Detalhe_Registro!$E:$E=B2271)*(Detalhe_Registro!$M:$M="SIM")))),"")</f>
        <v/>
      </c>
      <c r="E2271" s="2">
        <f>COUNTIFS(Detalhe_Registro!$D:$D,A2271,Detalhe_Registro!$E:$E,B2271,Detalhe_Registro!$M:$M,"SIM")</f>
        <v/>
      </c>
      <c r="F2271" s="2">
        <f>IFERROR(MAXIFS(Detalhe_Registro!$N:$N,Detalhe_Registro!$D:$D,A2271,Detalhe_Registro!$E:$E,B2271,Detalhe_Registro!$M:$M,"SIM"),0)</f>
        <v/>
      </c>
      <c r="G2271" s="2">
        <f>IFERROR(AVERAGEIFS(Detalhe_Registro!$N:$N,Detalhe_Registro!$D:$D,A2271,Detalhe_Registro!$E:$E,B2271,Detalhe_Registro!$M:$M,"SIM"),0)</f>
        <v/>
      </c>
      <c r="H2271" s="2">
        <f>SUMIFS(Detalhe_Registro!$F:$F,Detalhe_Registro!$D:$D,A2271,Detalhe_Registro!$E:$E,B2271,Detalhe_Registro!$M:$M,"SIM")</f>
        <v/>
      </c>
      <c r="I2271" s="2">
        <f>SUMIFS(Detalhe_Registro!$G:$G,Detalhe_Registro!$D:$D,A2271,Detalhe_Registro!$E:$E,B2271,Detalhe_Registro!$M:$M,"SIM")</f>
        <v/>
      </c>
      <c r="J2271" s="2">
        <f>IF(F2271&lt;Premissas!$B$8,"&lt; 1,00",IF(F2271&lt;Premissas!$B$9,"1,00 – 1,19",IF(F2271&lt;Premissas!$B$10,"1,20 – 1,39",IF(F2271&lt;Premissas!$B$11,"1,40 – 1,59",IF(F2271&lt;Premissas!$B$12,"1,60 – 1,99","≥ 2,00")))))</f>
        <v/>
      </c>
      <c r="K2271" s="5">
        <f>IF(F2271&lt;Premissas!$B$8,Premissas!$B$13,IF(F2271&lt;Premissas!$B$9,Premissas!$B$14,IF(F2271&lt;Premissas!$B$10,Premissas!$B$15,IF(F2271&lt;Premissas!$B$11,Premissas!$B$16,IF(F2271&lt;Premissas!$B$12,Premissas!$B$17,Premissas!$B$18)))))</f>
        <v/>
      </c>
      <c r="L2271" s="5">
        <f>K2271/Premissas!$B$4</f>
        <v/>
      </c>
      <c r="M2271" s="2">
        <f>IF(K2271=Premissas!$B$18,"SIM","NÃO")</f>
        <v/>
      </c>
    </row>
    <row r="2272">
      <c r="A2272" s="2" t="n">
        <v>4258355</v>
      </c>
      <c r="B2272" s="2" t="inlineStr">
        <is>
          <t>ERICO APARECIDO DE SOUZA</t>
        </is>
      </c>
      <c r="C2272" s="2" t="n">
        <v>7801</v>
      </c>
      <c r="D2272" s="2">
        <f>IFERROR(TEXTJOIN(" | ",TRUE,UNIQUE(FILTER(Detalhe_Registro!$C:$C,(Detalhe_Registro!$D:$D=A2272)*(Detalhe_Registro!$E:$E=B2272)*(Detalhe_Registro!$M:$M="SIM")))),"")</f>
        <v/>
      </c>
      <c r="E2272" s="2">
        <f>COUNTIFS(Detalhe_Registro!$D:$D,A2272,Detalhe_Registro!$E:$E,B2272,Detalhe_Registro!$M:$M,"SIM")</f>
        <v/>
      </c>
      <c r="F2272" s="2">
        <f>IFERROR(MAXIFS(Detalhe_Registro!$N:$N,Detalhe_Registro!$D:$D,A2272,Detalhe_Registro!$E:$E,B2272,Detalhe_Registro!$M:$M,"SIM"),0)</f>
        <v/>
      </c>
      <c r="G2272" s="2">
        <f>IFERROR(AVERAGEIFS(Detalhe_Registro!$N:$N,Detalhe_Registro!$D:$D,A2272,Detalhe_Registro!$E:$E,B2272,Detalhe_Registro!$M:$M,"SIM"),0)</f>
        <v/>
      </c>
      <c r="H2272" s="2">
        <f>SUMIFS(Detalhe_Registro!$F:$F,Detalhe_Registro!$D:$D,A2272,Detalhe_Registro!$E:$E,B2272,Detalhe_Registro!$M:$M,"SIM")</f>
        <v/>
      </c>
      <c r="I2272" s="2">
        <f>SUMIFS(Detalhe_Registro!$G:$G,Detalhe_Registro!$D:$D,A2272,Detalhe_Registro!$E:$E,B2272,Detalhe_Registro!$M:$M,"SIM")</f>
        <v/>
      </c>
      <c r="J2272" s="2">
        <f>IF(F2272&lt;Premissas!$B$8,"&lt; 1,00",IF(F2272&lt;Premissas!$B$9,"1,00 – 1,19",IF(F2272&lt;Premissas!$B$10,"1,20 – 1,39",IF(F2272&lt;Premissas!$B$11,"1,40 – 1,59",IF(F2272&lt;Premissas!$B$12,"1,60 – 1,99","≥ 2,00")))))</f>
        <v/>
      </c>
      <c r="K2272" s="5">
        <f>IF(F2272&lt;Premissas!$B$8,Premissas!$B$13,IF(F2272&lt;Premissas!$B$9,Premissas!$B$14,IF(F2272&lt;Premissas!$B$10,Premissas!$B$15,IF(F2272&lt;Premissas!$B$11,Premissas!$B$16,IF(F2272&lt;Premissas!$B$12,Premissas!$B$17,Premissas!$B$18)))))</f>
        <v/>
      </c>
      <c r="L2272" s="5">
        <f>K2272/Premissas!$B$4</f>
        <v/>
      </c>
      <c r="M2272" s="2">
        <f>IF(K2272=Premissas!$B$18,"SIM","NÃO")</f>
        <v/>
      </c>
    </row>
    <row r="2273">
      <c r="A2273" s="2" t="inlineStr">
        <is>
          <t>4258355</t>
        </is>
      </c>
      <c r="B2273" s="2" t="inlineStr">
        <is>
          <t>ERICO APARECIDO DE SOUZA</t>
        </is>
      </c>
      <c r="C2273" s="2" t="n">
        <v>7801</v>
      </c>
      <c r="D2273" s="2">
        <f>IFERROR(TEXTJOIN(" | ",TRUE,UNIQUE(FILTER(Detalhe_Registro!$C:$C,(Detalhe_Registro!$D:$D=A2273)*(Detalhe_Registro!$E:$E=B2273)*(Detalhe_Registro!$M:$M="SIM")))),"")</f>
        <v/>
      </c>
      <c r="E2273" s="2">
        <f>COUNTIFS(Detalhe_Registro!$D:$D,A2273,Detalhe_Registro!$E:$E,B2273,Detalhe_Registro!$M:$M,"SIM")</f>
        <v/>
      </c>
      <c r="F2273" s="2">
        <f>IFERROR(MAXIFS(Detalhe_Registro!$N:$N,Detalhe_Registro!$D:$D,A2273,Detalhe_Registro!$E:$E,B2273,Detalhe_Registro!$M:$M,"SIM"),0)</f>
        <v/>
      </c>
      <c r="G2273" s="2">
        <f>IFERROR(AVERAGEIFS(Detalhe_Registro!$N:$N,Detalhe_Registro!$D:$D,A2273,Detalhe_Registro!$E:$E,B2273,Detalhe_Registro!$M:$M,"SIM"),0)</f>
        <v/>
      </c>
      <c r="H2273" s="2">
        <f>SUMIFS(Detalhe_Registro!$F:$F,Detalhe_Registro!$D:$D,A2273,Detalhe_Registro!$E:$E,B2273,Detalhe_Registro!$M:$M,"SIM")</f>
        <v/>
      </c>
      <c r="I2273" s="2">
        <f>SUMIFS(Detalhe_Registro!$G:$G,Detalhe_Registro!$D:$D,A2273,Detalhe_Registro!$E:$E,B2273,Detalhe_Registro!$M:$M,"SIM")</f>
        <v/>
      </c>
      <c r="J2273" s="2">
        <f>IF(F2273&lt;Premissas!$B$8,"&lt; 1,00",IF(F2273&lt;Premissas!$B$9,"1,00 – 1,19",IF(F2273&lt;Premissas!$B$10,"1,20 – 1,39",IF(F2273&lt;Premissas!$B$11,"1,40 – 1,59",IF(F2273&lt;Premissas!$B$12,"1,60 – 1,99","≥ 2,00")))))</f>
        <v/>
      </c>
      <c r="K2273" s="5">
        <f>IF(F2273&lt;Premissas!$B$8,Premissas!$B$13,IF(F2273&lt;Premissas!$B$9,Premissas!$B$14,IF(F2273&lt;Premissas!$B$10,Premissas!$B$15,IF(F2273&lt;Premissas!$B$11,Premissas!$B$16,IF(F2273&lt;Premissas!$B$12,Premissas!$B$17,Premissas!$B$18)))))</f>
        <v/>
      </c>
      <c r="L2273" s="5">
        <f>K2273/Premissas!$B$4</f>
        <v/>
      </c>
      <c r="M2273" s="2">
        <f>IF(K2273=Premissas!$B$18,"SIM","NÃO")</f>
        <v/>
      </c>
    </row>
    <row r="2274">
      <c r="A2274" s="2" t="n">
        <v>5673267</v>
      </c>
      <c r="B2274" s="2" t="inlineStr">
        <is>
          <t>ESTER PEREIRA</t>
        </is>
      </c>
      <c r="C2274" s="2" t="n">
        <v>7801</v>
      </c>
      <c r="D2274" s="2">
        <f>IFERROR(TEXTJOIN(" | ",TRUE,UNIQUE(FILTER(Detalhe_Registro!$C:$C,(Detalhe_Registro!$D:$D=A2274)*(Detalhe_Registro!$E:$E=B2274)*(Detalhe_Registro!$M:$M="SIM")))),"")</f>
        <v/>
      </c>
      <c r="E2274" s="2">
        <f>COUNTIFS(Detalhe_Registro!$D:$D,A2274,Detalhe_Registro!$E:$E,B2274,Detalhe_Registro!$M:$M,"SIM")</f>
        <v/>
      </c>
      <c r="F2274" s="2">
        <f>IFERROR(MAXIFS(Detalhe_Registro!$N:$N,Detalhe_Registro!$D:$D,A2274,Detalhe_Registro!$E:$E,B2274,Detalhe_Registro!$M:$M,"SIM"),0)</f>
        <v/>
      </c>
      <c r="G2274" s="2">
        <f>IFERROR(AVERAGEIFS(Detalhe_Registro!$N:$N,Detalhe_Registro!$D:$D,A2274,Detalhe_Registro!$E:$E,B2274,Detalhe_Registro!$M:$M,"SIM"),0)</f>
        <v/>
      </c>
      <c r="H2274" s="2">
        <f>SUMIFS(Detalhe_Registro!$F:$F,Detalhe_Registro!$D:$D,A2274,Detalhe_Registro!$E:$E,B2274,Detalhe_Registro!$M:$M,"SIM")</f>
        <v/>
      </c>
      <c r="I2274" s="2">
        <f>SUMIFS(Detalhe_Registro!$G:$G,Detalhe_Registro!$D:$D,A2274,Detalhe_Registro!$E:$E,B2274,Detalhe_Registro!$M:$M,"SIM")</f>
        <v/>
      </c>
      <c r="J2274" s="2">
        <f>IF(F2274&lt;Premissas!$B$8,"&lt; 1,00",IF(F2274&lt;Premissas!$B$9,"1,00 – 1,19",IF(F2274&lt;Premissas!$B$10,"1,20 – 1,39",IF(F2274&lt;Premissas!$B$11,"1,40 – 1,59",IF(F2274&lt;Premissas!$B$12,"1,60 – 1,99","≥ 2,00")))))</f>
        <v/>
      </c>
      <c r="K2274" s="5">
        <f>IF(F2274&lt;Premissas!$B$8,Premissas!$B$13,IF(F2274&lt;Premissas!$B$9,Premissas!$B$14,IF(F2274&lt;Premissas!$B$10,Premissas!$B$15,IF(F2274&lt;Premissas!$B$11,Premissas!$B$16,IF(F2274&lt;Premissas!$B$12,Premissas!$B$17,Premissas!$B$18)))))</f>
        <v/>
      </c>
      <c r="L2274" s="5">
        <f>K2274/Premissas!$B$4</f>
        <v/>
      </c>
      <c r="M2274" s="2">
        <f>IF(K2274=Premissas!$B$18,"SIM","NÃO")</f>
        <v/>
      </c>
    </row>
    <row r="2275">
      <c r="A2275" s="2" t="inlineStr">
        <is>
          <t>5673267</t>
        </is>
      </c>
      <c r="B2275" s="2" t="inlineStr">
        <is>
          <t>ESTER PEREIRA</t>
        </is>
      </c>
      <c r="C2275" s="2" t="n">
        <v>7801</v>
      </c>
      <c r="D2275" s="2">
        <f>IFERROR(TEXTJOIN(" | ",TRUE,UNIQUE(FILTER(Detalhe_Registro!$C:$C,(Detalhe_Registro!$D:$D=A2275)*(Detalhe_Registro!$E:$E=B2275)*(Detalhe_Registro!$M:$M="SIM")))),"")</f>
        <v/>
      </c>
      <c r="E2275" s="2">
        <f>COUNTIFS(Detalhe_Registro!$D:$D,A2275,Detalhe_Registro!$E:$E,B2275,Detalhe_Registro!$M:$M,"SIM")</f>
        <v/>
      </c>
      <c r="F2275" s="2">
        <f>IFERROR(MAXIFS(Detalhe_Registro!$N:$N,Detalhe_Registro!$D:$D,A2275,Detalhe_Registro!$E:$E,B2275,Detalhe_Registro!$M:$M,"SIM"),0)</f>
        <v/>
      </c>
      <c r="G2275" s="2">
        <f>IFERROR(AVERAGEIFS(Detalhe_Registro!$N:$N,Detalhe_Registro!$D:$D,A2275,Detalhe_Registro!$E:$E,B2275,Detalhe_Registro!$M:$M,"SIM"),0)</f>
        <v/>
      </c>
      <c r="H2275" s="2">
        <f>SUMIFS(Detalhe_Registro!$F:$F,Detalhe_Registro!$D:$D,A2275,Detalhe_Registro!$E:$E,B2275,Detalhe_Registro!$M:$M,"SIM")</f>
        <v/>
      </c>
      <c r="I2275" s="2">
        <f>SUMIFS(Detalhe_Registro!$G:$G,Detalhe_Registro!$D:$D,A2275,Detalhe_Registro!$E:$E,B2275,Detalhe_Registro!$M:$M,"SIM")</f>
        <v/>
      </c>
      <c r="J2275" s="2">
        <f>IF(F2275&lt;Premissas!$B$8,"&lt; 1,00",IF(F2275&lt;Premissas!$B$9,"1,00 – 1,19",IF(F2275&lt;Premissas!$B$10,"1,20 – 1,39",IF(F2275&lt;Premissas!$B$11,"1,40 – 1,59",IF(F2275&lt;Premissas!$B$12,"1,60 – 1,99","≥ 2,00")))))</f>
        <v/>
      </c>
      <c r="K2275" s="5">
        <f>IF(F2275&lt;Premissas!$B$8,Premissas!$B$13,IF(F2275&lt;Premissas!$B$9,Premissas!$B$14,IF(F2275&lt;Premissas!$B$10,Premissas!$B$15,IF(F2275&lt;Premissas!$B$11,Premissas!$B$16,IF(F2275&lt;Premissas!$B$12,Premissas!$B$17,Premissas!$B$18)))))</f>
        <v/>
      </c>
      <c r="L2275" s="5">
        <f>K2275/Premissas!$B$4</f>
        <v/>
      </c>
      <c r="M2275" s="2">
        <f>IF(K2275=Premissas!$B$18,"SIM","NÃO")</f>
        <v/>
      </c>
    </row>
    <row r="2276">
      <c r="A2276" s="2" t="inlineStr">
        <is>
          <t>279542</t>
        </is>
      </c>
      <c r="B2276" s="2" t="inlineStr">
        <is>
          <t>EVERTON CAMPOS</t>
        </is>
      </c>
      <c r="C2276" s="2" t="n">
        <v>7801</v>
      </c>
      <c r="D2276" s="2">
        <f>IFERROR(TEXTJOIN(" | ",TRUE,UNIQUE(FILTER(Detalhe_Registro!$C:$C,(Detalhe_Registro!$D:$D=A2276)*(Detalhe_Registro!$E:$E=B2276)*(Detalhe_Registro!$M:$M="SIM")))),"")</f>
        <v/>
      </c>
      <c r="E2276" s="2">
        <f>COUNTIFS(Detalhe_Registro!$D:$D,A2276,Detalhe_Registro!$E:$E,B2276,Detalhe_Registro!$M:$M,"SIM")</f>
        <v/>
      </c>
      <c r="F2276" s="2">
        <f>IFERROR(MAXIFS(Detalhe_Registro!$N:$N,Detalhe_Registro!$D:$D,A2276,Detalhe_Registro!$E:$E,B2276,Detalhe_Registro!$M:$M,"SIM"),0)</f>
        <v/>
      </c>
      <c r="G2276" s="2">
        <f>IFERROR(AVERAGEIFS(Detalhe_Registro!$N:$N,Detalhe_Registro!$D:$D,A2276,Detalhe_Registro!$E:$E,B2276,Detalhe_Registro!$M:$M,"SIM"),0)</f>
        <v/>
      </c>
      <c r="H2276" s="2">
        <f>SUMIFS(Detalhe_Registro!$F:$F,Detalhe_Registro!$D:$D,A2276,Detalhe_Registro!$E:$E,B2276,Detalhe_Registro!$M:$M,"SIM")</f>
        <v/>
      </c>
      <c r="I2276" s="2">
        <f>SUMIFS(Detalhe_Registro!$G:$G,Detalhe_Registro!$D:$D,A2276,Detalhe_Registro!$E:$E,B2276,Detalhe_Registro!$M:$M,"SIM")</f>
        <v/>
      </c>
      <c r="J2276" s="2">
        <f>IF(F2276&lt;Premissas!$B$8,"&lt; 1,00",IF(F2276&lt;Premissas!$B$9,"1,00 – 1,19",IF(F2276&lt;Premissas!$B$10,"1,20 – 1,39",IF(F2276&lt;Premissas!$B$11,"1,40 – 1,59",IF(F2276&lt;Premissas!$B$12,"1,60 – 1,99","≥ 2,00")))))</f>
        <v/>
      </c>
      <c r="K2276" s="5">
        <f>IF(F2276&lt;Premissas!$B$8,Premissas!$B$13,IF(F2276&lt;Premissas!$B$9,Premissas!$B$14,IF(F2276&lt;Premissas!$B$10,Premissas!$B$15,IF(F2276&lt;Premissas!$B$11,Premissas!$B$16,IF(F2276&lt;Premissas!$B$12,Premissas!$B$17,Premissas!$B$18)))))</f>
        <v/>
      </c>
      <c r="L2276" s="5">
        <f>K2276/Premissas!$B$4</f>
        <v/>
      </c>
      <c r="M2276" s="2">
        <f>IF(K2276=Premissas!$B$18,"SIM","NÃO")</f>
        <v/>
      </c>
    </row>
    <row r="2277">
      <c r="A2277" s="2" t="inlineStr">
        <is>
          <t>6016111</t>
        </is>
      </c>
      <c r="B2277" s="2" t="inlineStr">
        <is>
          <t>Ebuka Emmanuel Okoye</t>
        </is>
      </c>
      <c r="C2277" s="2" t="n">
        <v>7801</v>
      </c>
      <c r="D2277" s="2">
        <f>IFERROR(TEXTJOIN(" | ",TRUE,UNIQUE(FILTER(Detalhe_Registro!$C:$C,(Detalhe_Registro!$D:$D=A2277)*(Detalhe_Registro!$E:$E=B2277)*(Detalhe_Registro!$M:$M="SIM")))),"")</f>
        <v/>
      </c>
      <c r="E2277" s="2">
        <f>COUNTIFS(Detalhe_Registro!$D:$D,A2277,Detalhe_Registro!$E:$E,B2277,Detalhe_Registro!$M:$M,"SIM")</f>
        <v/>
      </c>
      <c r="F2277" s="2">
        <f>IFERROR(MAXIFS(Detalhe_Registro!$N:$N,Detalhe_Registro!$D:$D,A2277,Detalhe_Registro!$E:$E,B2277,Detalhe_Registro!$M:$M,"SIM"),0)</f>
        <v/>
      </c>
      <c r="G2277" s="2">
        <f>IFERROR(AVERAGEIFS(Detalhe_Registro!$N:$N,Detalhe_Registro!$D:$D,A2277,Detalhe_Registro!$E:$E,B2277,Detalhe_Registro!$M:$M,"SIM"),0)</f>
        <v/>
      </c>
      <c r="H2277" s="2">
        <f>SUMIFS(Detalhe_Registro!$F:$F,Detalhe_Registro!$D:$D,A2277,Detalhe_Registro!$E:$E,B2277,Detalhe_Registro!$M:$M,"SIM")</f>
        <v/>
      </c>
      <c r="I2277" s="2">
        <f>SUMIFS(Detalhe_Registro!$G:$G,Detalhe_Registro!$D:$D,A2277,Detalhe_Registro!$E:$E,B2277,Detalhe_Registro!$M:$M,"SIM")</f>
        <v/>
      </c>
      <c r="J2277" s="2">
        <f>IF(F2277&lt;Premissas!$B$8,"&lt; 1,00",IF(F2277&lt;Premissas!$B$9,"1,00 – 1,19",IF(F2277&lt;Premissas!$B$10,"1,20 – 1,39",IF(F2277&lt;Premissas!$B$11,"1,40 – 1,59",IF(F2277&lt;Premissas!$B$12,"1,60 – 1,99","≥ 2,00")))))</f>
        <v/>
      </c>
      <c r="K2277" s="5">
        <f>IF(F2277&lt;Premissas!$B$8,Premissas!$B$13,IF(F2277&lt;Premissas!$B$9,Premissas!$B$14,IF(F2277&lt;Premissas!$B$10,Premissas!$B$15,IF(F2277&lt;Premissas!$B$11,Premissas!$B$16,IF(F2277&lt;Premissas!$B$12,Premissas!$B$17,Premissas!$B$18)))))</f>
        <v/>
      </c>
      <c r="L2277" s="5">
        <f>K2277/Premissas!$B$4</f>
        <v/>
      </c>
      <c r="M2277" s="2">
        <f>IF(K2277=Premissas!$B$18,"SIM","NÃO")</f>
        <v/>
      </c>
    </row>
    <row r="2278">
      <c r="A2278" s="2" t="n">
        <v>4577418</v>
      </c>
      <c r="B2278" s="2" t="inlineStr">
        <is>
          <t>Edgar Veras Santos</t>
        </is>
      </c>
      <c r="C2278" s="2" t="n">
        <v>7801</v>
      </c>
      <c r="D2278" s="2">
        <f>IFERROR(TEXTJOIN(" | ",TRUE,UNIQUE(FILTER(Detalhe_Registro!$C:$C,(Detalhe_Registro!$D:$D=A2278)*(Detalhe_Registro!$E:$E=B2278)*(Detalhe_Registro!$M:$M="SIM")))),"")</f>
        <v/>
      </c>
      <c r="E2278" s="2">
        <f>COUNTIFS(Detalhe_Registro!$D:$D,A2278,Detalhe_Registro!$E:$E,B2278,Detalhe_Registro!$M:$M,"SIM")</f>
        <v/>
      </c>
      <c r="F2278" s="2">
        <f>IFERROR(MAXIFS(Detalhe_Registro!$N:$N,Detalhe_Registro!$D:$D,A2278,Detalhe_Registro!$E:$E,B2278,Detalhe_Registro!$M:$M,"SIM"),0)</f>
        <v/>
      </c>
      <c r="G2278" s="2">
        <f>IFERROR(AVERAGEIFS(Detalhe_Registro!$N:$N,Detalhe_Registro!$D:$D,A2278,Detalhe_Registro!$E:$E,B2278,Detalhe_Registro!$M:$M,"SIM"),0)</f>
        <v/>
      </c>
      <c r="H2278" s="2">
        <f>SUMIFS(Detalhe_Registro!$F:$F,Detalhe_Registro!$D:$D,A2278,Detalhe_Registro!$E:$E,B2278,Detalhe_Registro!$M:$M,"SIM")</f>
        <v/>
      </c>
      <c r="I2278" s="2">
        <f>SUMIFS(Detalhe_Registro!$G:$G,Detalhe_Registro!$D:$D,A2278,Detalhe_Registro!$E:$E,B2278,Detalhe_Registro!$M:$M,"SIM")</f>
        <v/>
      </c>
      <c r="J2278" s="2">
        <f>IF(F2278&lt;Premissas!$B$8,"&lt; 1,00",IF(F2278&lt;Premissas!$B$9,"1,00 – 1,19",IF(F2278&lt;Premissas!$B$10,"1,20 – 1,39",IF(F2278&lt;Premissas!$B$11,"1,40 – 1,59",IF(F2278&lt;Premissas!$B$12,"1,60 – 1,99","≥ 2,00")))))</f>
        <v/>
      </c>
      <c r="K2278" s="5">
        <f>IF(F2278&lt;Premissas!$B$8,Premissas!$B$13,IF(F2278&lt;Premissas!$B$9,Premissas!$B$14,IF(F2278&lt;Premissas!$B$10,Premissas!$B$15,IF(F2278&lt;Premissas!$B$11,Premissas!$B$16,IF(F2278&lt;Premissas!$B$12,Premissas!$B$17,Premissas!$B$18)))))</f>
        <v/>
      </c>
      <c r="L2278" s="5">
        <f>K2278/Premissas!$B$4</f>
        <v/>
      </c>
      <c r="M2278" s="2">
        <f>IF(K2278=Premissas!$B$18,"SIM","NÃO")</f>
        <v/>
      </c>
    </row>
    <row r="2279">
      <c r="A2279" s="2" t="inlineStr">
        <is>
          <t>4577418</t>
        </is>
      </c>
      <c r="B2279" s="2" t="inlineStr">
        <is>
          <t>Edgar Veras Santos</t>
        </is>
      </c>
      <c r="C2279" s="2" t="n">
        <v>7801</v>
      </c>
      <c r="D2279" s="2">
        <f>IFERROR(TEXTJOIN(" | ",TRUE,UNIQUE(FILTER(Detalhe_Registro!$C:$C,(Detalhe_Registro!$D:$D=A2279)*(Detalhe_Registro!$E:$E=B2279)*(Detalhe_Registro!$M:$M="SIM")))),"")</f>
        <v/>
      </c>
      <c r="E2279" s="2">
        <f>COUNTIFS(Detalhe_Registro!$D:$D,A2279,Detalhe_Registro!$E:$E,B2279,Detalhe_Registro!$M:$M,"SIM")</f>
        <v/>
      </c>
      <c r="F2279" s="2">
        <f>IFERROR(MAXIFS(Detalhe_Registro!$N:$N,Detalhe_Registro!$D:$D,A2279,Detalhe_Registro!$E:$E,B2279,Detalhe_Registro!$M:$M,"SIM"),0)</f>
        <v/>
      </c>
      <c r="G2279" s="2">
        <f>IFERROR(AVERAGEIFS(Detalhe_Registro!$N:$N,Detalhe_Registro!$D:$D,A2279,Detalhe_Registro!$E:$E,B2279,Detalhe_Registro!$M:$M,"SIM"),0)</f>
        <v/>
      </c>
      <c r="H2279" s="2">
        <f>SUMIFS(Detalhe_Registro!$F:$F,Detalhe_Registro!$D:$D,A2279,Detalhe_Registro!$E:$E,B2279,Detalhe_Registro!$M:$M,"SIM")</f>
        <v/>
      </c>
      <c r="I2279" s="2">
        <f>SUMIFS(Detalhe_Registro!$G:$G,Detalhe_Registro!$D:$D,A2279,Detalhe_Registro!$E:$E,B2279,Detalhe_Registro!$M:$M,"SIM")</f>
        <v/>
      </c>
      <c r="J2279" s="2">
        <f>IF(F2279&lt;Premissas!$B$8,"&lt; 1,00",IF(F2279&lt;Premissas!$B$9,"1,00 – 1,19",IF(F2279&lt;Premissas!$B$10,"1,20 – 1,39",IF(F2279&lt;Premissas!$B$11,"1,40 – 1,59",IF(F2279&lt;Premissas!$B$12,"1,60 – 1,99","≥ 2,00")))))</f>
        <v/>
      </c>
      <c r="K2279" s="5">
        <f>IF(F2279&lt;Premissas!$B$8,Premissas!$B$13,IF(F2279&lt;Premissas!$B$9,Premissas!$B$14,IF(F2279&lt;Premissas!$B$10,Premissas!$B$15,IF(F2279&lt;Premissas!$B$11,Premissas!$B$16,IF(F2279&lt;Premissas!$B$12,Premissas!$B$17,Premissas!$B$18)))))</f>
        <v/>
      </c>
      <c r="L2279" s="5">
        <f>K2279/Premissas!$B$4</f>
        <v/>
      </c>
      <c r="M2279" s="2">
        <f>IF(K2279=Premissas!$B$18,"SIM","NÃO")</f>
        <v/>
      </c>
    </row>
    <row r="2280">
      <c r="A2280" s="2" t="n">
        <v>5998328</v>
      </c>
      <c r="B2280" s="2" t="inlineStr">
        <is>
          <t>Edielson Matheus Santos Souza</t>
        </is>
      </c>
      <c r="C2280" s="2" t="n">
        <v>7801</v>
      </c>
      <c r="D2280" s="2">
        <f>IFERROR(TEXTJOIN(" | ",TRUE,UNIQUE(FILTER(Detalhe_Registro!$C:$C,(Detalhe_Registro!$D:$D=A2280)*(Detalhe_Registro!$E:$E=B2280)*(Detalhe_Registro!$M:$M="SIM")))),"")</f>
        <v/>
      </c>
      <c r="E2280" s="2">
        <f>COUNTIFS(Detalhe_Registro!$D:$D,A2280,Detalhe_Registro!$E:$E,B2280,Detalhe_Registro!$M:$M,"SIM")</f>
        <v/>
      </c>
      <c r="F2280" s="2">
        <f>IFERROR(MAXIFS(Detalhe_Registro!$N:$N,Detalhe_Registro!$D:$D,A2280,Detalhe_Registro!$E:$E,B2280,Detalhe_Registro!$M:$M,"SIM"),0)</f>
        <v/>
      </c>
      <c r="G2280" s="2">
        <f>IFERROR(AVERAGEIFS(Detalhe_Registro!$N:$N,Detalhe_Registro!$D:$D,A2280,Detalhe_Registro!$E:$E,B2280,Detalhe_Registro!$M:$M,"SIM"),0)</f>
        <v/>
      </c>
      <c r="H2280" s="2">
        <f>SUMIFS(Detalhe_Registro!$F:$F,Detalhe_Registro!$D:$D,A2280,Detalhe_Registro!$E:$E,B2280,Detalhe_Registro!$M:$M,"SIM")</f>
        <v/>
      </c>
      <c r="I2280" s="2">
        <f>SUMIFS(Detalhe_Registro!$G:$G,Detalhe_Registro!$D:$D,A2280,Detalhe_Registro!$E:$E,B2280,Detalhe_Registro!$M:$M,"SIM")</f>
        <v/>
      </c>
      <c r="J2280" s="2">
        <f>IF(F2280&lt;Premissas!$B$8,"&lt; 1,00",IF(F2280&lt;Premissas!$B$9,"1,00 – 1,19",IF(F2280&lt;Premissas!$B$10,"1,20 – 1,39",IF(F2280&lt;Premissas!$B$11,"1,40 – 1,59",IF(F2280&lt;Premissas!$B$12,"1,60 – 1,99","≥ 2,00")))))</f>
        <v/>
      </c>
      <c r="K2280" s="5">
        <f>IF(F2280&lt;Premissas!$B$8,Premissas!$B$13,IF(F2280&lt;Premissas!$B$9,Premissas!$B$14,IF(F2280&lt;Premissas!$B$10,Premissas!$B$15,IF(F2280&lt;Premissas!$B$11,Premissas!$B$16,IF(F2280&lt;Premissas!$B$12,Premissas!$B$17,Premissas!$B$18)))))</f>
        <v/>
      </c>
      <c r="L2280" s="5">
        <f>K2280/Premissas!$B$4</f>
        <v/>
      </c>
      <c r="M2280" s="2">
        <f>IF(K2280=Premissas!$B$18,"SIM","NÃO")</f>
        <v/>
      </c>
    </row>
    <row r="2281">
      <c r="A2281" s="2" t="inlineStr">
        <is>
          <t>5998328</t>
        </is>
      </c>
      <c r="B2281" s="2" t="inlineStr">
        <is>
          <t>Edielson Matheus Santos Souza</t>
        </is>
      </c>
      <c r="C2281" s="2" t="n">
        <v>7801</v>
      </c>
      <c r="D2281" s="2">
        <f>IFERROR(TEXTJOIN(" | ",TRUE,UNIQUE(FILTER(Detalhe_Registro!$C:$C,(Detalhe_Registro!$D:$D=A2281)*(Detalhe_Registro!$E:$E=B2281)*(Detalhe_Registro!$M:$M="SIM")))),"")</f>
        <v/>
      </c>
      <c r="E2281" s="2">
        <f>COUNTIFS(Detalhe_Registro!$D:$D,A2281,Detalhe_Registro!$E:$E,B2281,Detalhe_Registro!$M:$M,"SIM")</f>
        <v/>
      </c>
      <c r="F2281" s="2">
        <f>IFERROR(MAXIFS(Detalhe_Registro!$N:$N,Detalhe_Registro!$D:$D,A2281,Detalhe_Registro!$E:$E,B2281,Detalhe_Registro!$M:$M,"SIM"),0)</f>
        <v/>
      </c>
      <c r="G2281" s="2">
        <f>IFERROR(AVERAGEIFS(Detalhe_Registro!$N:$N,Detalhe_Registro!$D:$D,A2281,Detalhe_Registro!$E:$E,B2281,Detalhe_Registro!$M:$M,"SIM"),0)</f>
        <v/>
      </c>
      <c r="H2281" s="2">
        <f>SUMIFS(Detalhe_Registro!$F:$F,Detalhe_Registro!$D:$D,A2281,Detalhe_Registro!$E:$E,B2281,Detalhe_Registro!$M:$M,"SIM")</f>
        <v/>
      </c>
      <c r="I2281" s="2">
        <f>SUMIFS(Detalhe_Registro!$G:$G,Detalhe_Registro!$D:$D,A2281,Detalhe_Registro!$E:$E,B2281,Detalhe_Registro!$M:$M,"SIM")</f>
        <v/>
      </c>
      <c r="J2281" s="2">
        <f>IF(F2281&lt;Premissas!$B$8,"&lt; 1,00",IF(F2281&lt;Premissas!$B$9,"1,00 – 1,19",IF(F2281&lt;Premissas!$B$10,"1,20 – 1,39",IF(F2281&lt;Premissas!$B$11,"1,40 – 1,59",IF(F2281&lt;Premissas!$B$12,"1,60 – 1,99","≥ 2,00")))))</f>
        <v/>
      </c>
      <c r="K2281" s="5">
        <f>IF(F2281&lt;Premissas!$B$8,Premissas!$B$13,IF(F2281&lt;Premissas!$B$9,Premissas!$B$14,IF(F2281&lt;Premissas!$B$10,Premissas!$B$15,IF(F2281&lt;Premissas!$B$11,Premissas!$B$16,IF(F2281&lt;Premissas!$B$12,Premissas!$B$17,Premissas!$B$18)))))</f>
        <v/>
      </c>
      <c r="L2281" s="5">
        <f>K2281/Premissas!$B$4</f>
        <v/>
      </c>
      <c r="M2281" s="2">
        <f>IF(K2281=Premissas!$B$18,"SIM","NÃO")</f>
        <v/>
      </c>
    </row>
    <row r="2282">
      <c r="A2282" s="2" t="n">
        <v>410092</v>
      </c>
      <c r="B2282" s="2" t="inlineStr">
        <is>
          <t>Edinei Rodrigues Pereira</t>
        </is>
      </c>
      <c r="C2282" s="2" t="n">
        <v>7801</v>
      </c>
      <c r="D2282" s="2">
        <f>IFERROR(TEXTJOIN(" | ",TRUE,UNIQUE(FILTER(Detalhe_Registro!$C:$C,(Detalhe_Registro!$D:$D=A2282)*(Detalhe_Registro!$E:$E=B2282)*(Detalhe_Registro!$M:$M="SIM")))),"")</f>
        <v/>
      </c>
      <c r="E2282" s="2">
        <f>COUNTIFS(Detalhe_Registro!$D:$D,A2282,Detalhe_Registro!$E:$E,B2282,Detalhe_Registro!$M:$M,"SIM")</f>
        <v/>
      </c>
      <c r="F2282" s="2">
        <f>IFERROR(MAXIFS(Detalhe_Registro!$N:$N,Detalhe_Registro!$D:$D,A2282,Detalhe_Registro!$E:$E,B2282,Detalhe_Registro!$M:$M,"SIM"),0)</f>
        <v/>
      </c>
      <c r="G2282" s="2">
        <f>IFERROR(AVERAGEIFS(Detalhe_Registro!$N:$N,Detalhe_Registro!$D:$D,A2282,Detalhe_Registro!$E:$E,B2282,Detalhe_Registro!$M:$M,"SIM"),0)</f>
        <v/>
      </c>
      <c r="H2282" s="2">
        <f>SUMIFS(Detalhe_Registro!$F:$F,Detalhe_Registro!$D:$D,A2282,Detalhe_Registro!$E:$E,B2282,Detalhe_Registro!$M:$M,"SIM")</f>
        <v/>
      </c>
      <c r="I2282" s="2">
        <f>SUMIFS(Detalhe_Registro!$G:$G,Detalhe_Registro!$D:$D,A2282,Detalhe_Registro!$E:$E,B2282,Detalhe_Registro!$M:$M,"SIM")</f>
        <v/>
      </c>
      <c r="J2282" s="2">
        <f>IF(F2282&lt;Premissas!$B$8,"&lt; 1,00",IF(F2282&lt;Premissas!$B$9,"1,00 – 1,19",IF(F2282&lt;Premissas!$B$10,"1,20 – 1,39",IF(F2282&lt;Premissas!$B$11,"1,40 – 1,59",IF(F2282&lt;Premissas!$B$12,"1,60 – 1,99","≥ 2,00")))))</f>
        <v/>
      </c>
      <c r="K2282" s="5">
        <f>IF(F2282&lt;Premissas!$B$8,Premissas!$B$13,IF(F2282&lt;Premissas!$B$9,Premissas!$B$14,IF(F2282&lt;Premissas!$B$10,Premissas!$B$15,IF(F2282&lt;Premissas!$B$11,Premissas!$B$16,IF(F2282&lt;Premissas!$B$12,Premissas!$B$17,Premissas!$B$18)))))</f>
        <v/>
      </c>
      <c r="L2282" s="5">
        <f>K2282/Premissas!$B$4</f>
        <v/>
      </c>
      <c r="M2282" s="2">
        <f>IF(K2282=Premissas!$B$18,"SIM","NÃO")</f>
        <v/>
      </c>
    </row>
    <row r="2283">
      <c r="A2283" s="2" t="inlineStr">
        <is>
          <t>410092</t>
        </is>
      </c>
      <c r="B2283" s="2" t="inlineStr">
        <is>
          <t>Edinei Rodrigues Pereira</t>
        </is>
      </c>
      <c r="C2283" s="2" t="n">
        <v>7801</v>
      </c>
      <c r="D2283" s="2">
        <f>IFERROR(TEXTJOIN(" | ",TRUE,UNIQUE(FILTER(Detalhe_Registro!$C:$C,(Detalhe_Registro!$D:$D=A2283)*(Detalhe_Registro!$E:$E=B2283)*(Detalhe_Registro!$M:$M="SIM")))),"")</f>
        <v/>
      </c>
      <c r="E2283" s="2">
        <f>COUNTIFS(Detalhe_Registro!$D:$D,A2283,Detalhe_Registro!$E:$E,B2283,Detalhe_Registro!$M:$M,"SIM")</f>
        <v/>
      </c>
      <c r="F2283" s="2">
        <f>IFERROR(MAXIFS(Detalhe_Registro!$N:$N,Detalhe_Registro!$D:$D,A2283,Detalhe_Registro!$E:$E,B2283,Detalhe_Registro!$M:$M,"SIM"),0)</f>
        <v/>
      </c>
      <c r="G2283" s="2">
        <f>IFERROR(AVERAGEIFS(Detalhe_Registro!$N:$N,Detalhe_Registro!$D:$D,A2283,Detalhe_Registro!$E:$E,B2283,Detalhe_Registro!$M:$M,"SIM"),0)</f>
        <v/>
      </c>
      <c r="H2283" s="2">
        <f>SUMIFS(Detalhe_Registro!$F:$F,Detalhe_Registro!$D:$D,A2283,Detalhe_Registro!$E:$E,B2283,Detalhe_Registro!$M:$M,"SIM")</f>
        <v/>
      </c>
      <c r="I2283" s="2">
        <f>SUMIFS(Detalhe_Registro!$G:$G,Detalhe_Registro!$D:$D,A2283,Detalhe_Registro!$E:$E,B2283,Detalhe_Registro!$M:$M,"SIM")</f>
        <v/>
      </c>
      <c r="J2283" s="2">
        <f>IF(F2283&lt;Premissas!$B$8,"&lt; 1,00",IF(F2283&lt;Premissas!$B$9,"1,00 – 1,19",IF(F2283&lt;Premissas!$B$10,"1,20 – 1,39",IF(F2283&lt;Premissas!$B$11,"1,40 – 1,59",IF(F2283&lt;Premissas!$B$12,"1,60 – 1,99","≥ 2,00")))))</f>
        <v/>
      </c>
      <c r="K2283" s="5">
        <f>IF(F2283&lt;Premissas!$B$8,Premissas!$B$13,IF(F2283&lt;Premissas!$B$9,Premissas!$B$14,IF(F2283&lt;Premissas!$B$10,Premissas!$B$15,IF(F2283&lt;Premissas!$B$11,Premissas!$B$16,IF(F2283&lt;Premissas!$B$12,Premissas!$B$17,Premissas!$B$18)))))</f>
        <v/>
      </c>
      <c r="L2283" s="5">
        <f>K2283/Premissas!$B$4</f>
        <v/>
      </c>
      <c r="M2283" s="2">
        <f>IF(K2283=Premissas!$B$18,"SIM","NÃO")</f>
        <v/>
      </c>
    </row>
    <row r="2284">
      <c r="A2284" s="2" t="n">
        <v>419854</v>
      </c>
      <c r="B2284" s="2" t="inlineStr">
        <is>
          <t>Edson Araujo Da Silva</t>
        </is>
      </c>
      <c r="C2284" s="2" t="n">
        <v>7801</v>
      </c>
      <c r="D2284" s="2">
        <f>IFERROR(TEXTJOIN(" | ",TRUE,UNIQUE(FILTER(Detalhe_Registro!$C:$C,(Detalhe_Registro!$D:$D=A2284)*(Detalhe_Registro!$E:$E=B2284)*(Detalhe_Registro!$M:$M="SIM")))),"")</f>
        <v/>
      </c>
      <c r="E2284" s="2">
        <f>COUNTIFS(Detalhe_Registro!$D:$D,A2284,Detalhe_Registro!$E:$E,B2284,Detalhe_Registro!$M:$M,"SIM")</f>
        <v/>
      </c>
      <c r="F2284" s="2">
        <f>IFERROR(MAXIFS(Detalhe_Registro!$N:$N,Detalhe_Registro!$D:$D,A2284,Detalhe_Registro!$E:$E,B2284,Detalhe_Registro!$M:$M,"SIM"),0)</f>
        <v/>
      </c>
      <c r="G2284" s="2">
        <f>IFERROR(AVERAGEIFS(Detalhe_Registro!$N:$N,Detalhe_Registro!$D:$D,A2284,Detalhe_Registro!$E:$E,B2284,Detalhe_Registro!$M:$M,"SIM"),0)</f>
        <v/>
      </c>
      <c r="H2284" s="2">
        <f>SUMIFS(Detalhe_Registro!$F:$F,Detalhe_Registro!$D:$D,A2284,Detalhe_Registro!$E:$E,B2284,Detalhe_Registro!$M:$M,"SIM")</f>
        <v/>
      </c>
      <c r="I2284" s="2">
        <f>SUMIFS(Detalhe_Registro!$G:$G,Detalhe_Registro!$D:$D,A2284,Detalhe_Registro!$E:$E,B2284,Detalhe_Registro!$M:$M,"SIM")</f>
        <v/>
      </c>
      <c r="J2284" s="2">
        <f>IF(F2284&lt;Premissas!$B$8,"&lt; 1,00",IF(F2284&lt;Premissas!$B$9,"1,00 – 1,19",IF(F2284&lt;Premissas!$B$10,"1,20 – 1,39",IF(F2284&lt;Premissas!$B$11,"1,40 – 1,59",IF(F2284&lt;Premissas!$B$12,"1,60 – 1,99","≥ 2,00")))))</f>
        <v/>
      </c>
      <c r="K2284" s="5">
        <f>IF(F2284&lt;Premissas!$B$8,Premissas!$B$13,IF(F2284&lt;Premissas!$B$9,Premissas!$B$14,IF(F2284&lt;Premissas!$B$10,Premissas!$B$15,IF(F2284&lt;Premissas!$B$11,Premissas!$B$16,IF(F2284&lt;Premissas!$B$12,Premissas!$B$17,Premissas!$B$18)))))</f>
        <v/>
      </c>
      <c r="L2284" s="5">
        <f>K2284/Premissas!$B$4</f>
        <v/>
      </c>
      <c r="M2284" s="2">
        <f>IF(K2284=Premissas!$B$18,"SIM","NÃO")</f>
        <v/>
      </c>
    </row>
    <row r="2285">
      <c r="A2285" s="2" t="inlineStr">
        <is>
          <t>419854</t>
        </is>
      </c>
      <c r="B2285" s="2" t="inlineStr">
        <is>
          <t>Edson Araujo Da Silva</t>
        </is>
      </c>
      <c r="C2285" s="2" t="n">
        <v>7801</v>
      </c>
      <c r="D2285" s="2">
        <f>IFERROR(TEXTJOIN(" | ",TRUE,UNIQUE(FILTER(Detalhe_Registro!$C:$C,(Detalhe_Registro!$D:$D=A2285)*(Detalhe_Registro!$E:$E=B2285)*(Detalhe_Registro!$M:$M="SIM")))),"")</f>
        <v/>
      </c>
      <c r="E2285" s="2">
        <f>COUNTIFS(Detalhe_Registro!$D:$D,A2285,Detalhe_Registro!$E:$E,B2285,Detalhe_Registro!$M:$M,"SIM")</f>
        <v/>
      </c>
      <c r="F2285" s="2">
        <f>IFERROR(MAXIFS(Detalhe_Registro!$N:$N,Detalhe_Registro!$D:$D,A2285,Detalhe_Registro!$E:$E,B2285,Detalhe_Registro!$M:$M,"SIM"),0)</f>
        <v/>
      </c>
      <c r="G2285" s="2">
        <f>IFERROR(AVERAGEIFS(Detalhe_Registro!$N:$N,Detalhe_Registro!$D:$D,A2285,Detalhe_Registro!$E:$E,B2285,Detalhe_Registro!$M:$M,"SIM"),0)</f>
        <v/>
      </c>
      <c r="H2285" s="2">
        <f>SUMIFS(Detalhe_Registro!$F:$F,Detalhe_Registro!$D:$D,A2285,Detalhe_Registro!$E:$E,B2285,Detalhe_Registro!$M:$M,"SIM")</f>
        <v/>
      </c>
      <c r="I2285" s="2">
        <f>SUMIFS(Detalhe_Registro!$G:$G,Detalhe_Registro!$D:$D,A2285,Detalhe_Registro!$E:$E,B2285,Detalhe_Registro!$M:$M,"SIM")</f>
        <v/>
      </c>
      <c r="J2285" s="2">
        <f>IF(F2285&lt;Premissas!$B$8,"&lt; 1,00",IF(F2285&lt;Premissas!$B$9,"1,00 – 1,19",IF(F2285&lt;Premissas!$B$10,"1,20 – 1,39",IF(F2285&lt;Premissas!$B$11,"1,40 – 1,59",IF(F2285&lt;Premissas!$B$12,"1,60 – 1,99","≥ 2,00")))))</f>
        <v/>
      </c>
      <c r="K2285" s="5">
        <f>IF(F2285&lt;Premissas!$B$8,Premissas!$B$13,IF(F2285&lt;Premissas!$B$9,Premissas!$B$14,IF(F2285&lt;Premissas!$B$10,Premissas!$B$15,IF(F2285&lt;Premissas!$B$11,Premissas!$B$16,IF(F2285&lt;Premissas!$B$12,Premissas!$B$17,Premissas!$B$18)))))</f>
        <v/>
      </c>
      <c r="L2285" s="5">
        <f>K2285/Premissas!$B$4</f>
        <v/>
      </c>
      <c r="M2285" s="2">
        <f>IF(K2285=Premissas!$B$18,"SIM","NÃO")</f>
        <v/>
      </c>
    </row>
    <row r="2286">
      <c r="A2286" s="2" t="n">
        <v>5411017</v>
      </c>
      <c r="B2286" s="2" t="inlineStr">
        <is>
          <t>Edson Araujo Rosa</t>
        </is>
      </c>
      <c r="C2286" s="2" t="n">
        <v>7801</v>
      </c>
      <c r="D2286" s="2">
        <f>IFERROR(TEXTJOIN(" | ",TRUE,UNIQUE(FILTER(Detalhe_Registro!$C:$C,(Detalhe_Registro!$D:$D=A2286)*(Detalhe_Registro!$E:$E=B2286)*(Detalhe_Registro!$M:$M="SIM")))),"")</f>
        <v/>
      </c>
      <c r="E2286" s="2">
        <f>COUNTIFS(Detalhe_Registro!$D:$D,A2286,Detalhe_Registro!$E:$E,B2286,Detalhe_Registro!$M:$M,"SIM")</f>
        <v/>
      </c>
      <c r="F2286" s="2">
        <f>IFERROR(MAXIFS(Detalhe_Registro!$N:$N,Detalhe_Registro!$D:$D,A2286,Detalhe_Registro!$E:$E,B2286,Detalhe_Registro!$M:$M,"SIM"),0)</f>
        <v/>
      </c>
      <c r="G2286" s="2">
        <f>IFERROR(AVERAGEIFS(Detalhe_Registro!$N:$N,Detalhe_Registro!$D:$D,A2286,Detalhe_Registro!$E:$E,B2286,Detalhe_Registro!$M:$M,"SIM"),0)</f>
        <v/>
      </c>
      <c r="H2286" s="2">
        <f>SUMIFS(Detalhe_Registro!$F:$F,Detalhe_Registro!$D:$D,A2286,Detalhe_Registro!$E:$E,B2286,Detalhe_Registro!$M:$M,"SIM")</f>
        <v/>
      </c>
      <c r="I2286" s="2">
        <f>SUMIFS(Detalhe_Registro!$G:$G,Detalhe_Registro!$D:$D,A2286,Detalhe_Registro!$E:$E,B2286,Detalhe_Registro!$M:$M,"SIM")</f>
        <v/>
      </c>
      <c r="J2286" s="2">
        <f>IF(F2286&lt;Premissas!$B$8,"&lt; 1,00",IF(F2286&lt;Premissas!$B$9,"1,00 – 1,19",IF(F2286&lt;Premissas!$B$10,"1,20 – 1,39",IF(F2286&lt;Premissas!$B$11,"1,40 – 1,59",IF(F2286&lt;Premissas!$B$12,"1,60 – 1,99","≥ 2,00")))))</f>
        <v/>
      </c>
      <c r="K2286" s="5">
        <f>IF(F2286&lt;Premissas!$B$8,Premissas!$B$13,IF(F2286&lt;Premissas!$B$9,Premissas!$B$14,IF(F2286&lt;Premissas!$B$10,Premissas!$B$15,IF(F2286&lt;Premissas!$B$11,Premissas!$B$16,IF(F2286&lt;Premissas!$B$12,Premissas!$B$17,Premissas!$B$18)))))</f>
        <v/>
      </c>
      <c r="L2286" s="5">
        <f>K2286/Premissas!$B$4</f>
        <v/>
      </c>
      <c r="M2286" s="2">
        <f>IF(K2286=Premissas!$B$18,"SIM","NÃO")</f>
        <v/>
      </c>
    </row>
    <row r="2287">
      <c r="A2287" s="2" t="inlineStr">
        <is>
          <t>5411017</t>
        </is>
      </c>
      <c r="B2287" s="2" t="inlineStr">
        <is>
          <t>Edson Araujo Rosa</t>
        </is>
      </c>
      <c r="C2287" s="2" t="n">
        <v>7801</v>
      </c>
      <c r="D2287" s="2">
        <f>IFERROR(TEXTJOIN(" | ",TRUE,UNIQUE(FILTER(Detalhe_Registro!$C:$C,(Detalhe_Registro!$D:$D=A2287)*(Detalhe_Registro!$E:$E=B2287)*(Detalhe_Registro!$M:$M="SIM")))),"")</f>
        <v/>
      </c>
      <c r="E2287" s="2">
        <f>COUNTIFS(Detalhe_Registro!$D:$D,A2287,Detalhe_Registro!$E:$E,B2287,Detalhe_Registro!$M:$M,"SIM")</f>
        <v/>
      </c>
      <c r="F2287" s="2">
        <f>IFERROR(MAXIFS(Detalhe_Registro!$N:$N,Detalhe_Registro!$D:$D,A2287,Detalhe_Registro!$E:$E,B2287,Detalhe_Registro!$M:$M,"SIM"),0)</f>
        <v/>
      </c>
      <c r="G2287" s="2">
        <f>IFERROR(AVERAGEIFS(Detalhe_Registro!$N:$N,Detalhe_Registro!$D:$D,A2287,Detalhe_Registro!$E:$E,B2287,Detalhe_Registro!$M:$M,"SIM"),0)</f>
        <v/>
      </c>
      <c r="H2287" s="2">
        <f>SUMIFS(Detalhe_Registro!$F:$F,Detalhe_Registro!$D:$D,A2287,Detalhe_Registro!$E:$E,B2287,Detalhe_Registro!$M:$M,"SIM")</f>
        <v/>
      </c>
      <c r="I2287" s="2">
        <f>SUMIFS(Detalhe_Registro!$G:$G,Detalhe_Registro!$D:$D,A2287,Detalhe_Registro!$E:$E,B2287,Detalhe_Registro!$M:$M,"SIM")</f>
        <v/>
      </c>
      <c r="J2287" s="2">
        <f>IF(F2287&lt;Premissas!$B$8,"&lt; 1,00",IF(F2287&lt;Premissas!$B$9,"1,00 – 1,19",IF(F2287&lt;Premissas!$B$10,"1,20 – 1,39",IF(F2287&lt;Premissas!$B$11,"1,40 – 1,59",IF(F2287&lt;Premissas!$B$12,"1,60 – 1,99","≥ 2,00")))))</f>
        <v/>
      </c>
      <c r="K2287" s="5">
        <f>IF(F2287&lt;Premissas!$B$8,Premissas!$B$13,IF(F2287&lt;Premissas!$B$9,Premissas!$B$14,IF(F2287&lt;Premissas!$B$10,Premissas!$B$15,IF(F2287&lt;Premissas!$B$11,Premissas!$B$16,IF(F2287&lt;Premissas!$B$12,Premissas!$B$17,Premissas!$B$18)))))</f>
        <v/>
      </c>
      <c r="L2287" s="5">
        <f>K2287/Premissas!$B$4</f>
        <v/>
      </c>
      <c r="M2287" s="2">
        <f>IF(K2287=Premissas!$B$18,"SIM","NÃO")</f>
        <v/>
      </c>
    </row>
    <row r="2288">
      <c r="A2288" s="2" t="n">
        <v>5451949</v>
      </c>
      <c r="B2288" s="2" t="inlineStr">
        <is>
          <t>Edson Fernando Paulino</t>
        </is>
      </c>
      <c r="C2288" s="2" t="n">
        <v>7801</v>
      </c>
      <c r="D2288" s="2">
        <f>IFERROR(TEXTJOIN(" | ",TRUE,UNIQUE(FILTER(Detalhe_Registro!$C:$C,(Detalhe_Registro!$D:$D=A2288)*(Detalhe_Registro!$E:$E=B2288)*(Detalhe_Registro!$M:$M="SIM")))),"")</f>
        <v/>
      </c>
      <c r="E2288" s="2">
        <f>COUNTIFS(Detalhe_Registro!$D:$D,A2288,Detalhe_Registro!$E:$E,B2288,Detalhe_Registro!$M:$M,"SIM")</f>
        <v/>
      </c>
      <c r="F2288" s="2">
        <f>IFERROR(MAXIFS(Detalhe_Registro!$N:$N,Detalhe_Registro!$D:$D,A2288,Detalhe_Registro!$E:$E,B2288,Detalhe_Registro!$M:$M,"SIM"),0)</f>
        <v/>
      </c>
      <c r="G2288" s="2">
        <f>IFERROR(AVERAGEIFS(Detalhe_Registro!$N:$N,Detalhe_Registro!$D:$D,A2288,Detalhe_Registro!$E:$E,B2288,Detalhe_Registro!$M:$M,"SIM"),0)</f>
        <v/>
      </c>
      <c r="H2288" s="2">
        <f>SUMIFS(Detalhe_Registro!$F:$F,Detalhe_Registro!$D:$D,A2288,Detalhe_Registro!$E:$E,B2288,Detalhe_Registro!$M:$M,"SIM")</f>
        <v/>
      </c>
      <c r="I2288" s="2">
        <f>SUMIFS(Detalhe_Registro!$G:$G,Detalhe_Registro!$D:$D,A2288,Detalhe_Registro!$E:$E,B2288,Detalhe_Registro!$M:$M,"SIM")</f>
        <v/>
      </c>
      <c r="J2288" s="2">
        <f>IF(F2288&lt;Premissas!$B$8,"&lt; 1,00",IF(F2288&lt;Premissas!$B$9,"1,00 – 1,19",IF(F2288&lt;Premissas!$B$10,"1,20 – 1,39",IF(F2288&lt;Premissas!$B$11,"1,40 – 1,59",IF(F2288&lt;Premissas!$B$12,"1,60 – 1,99","≥ 2,00")))))</f>
        <v/>
      </c>
      <c r="K2288" s="5">
        <f>IF(F2288&lt;Premissas!$B$8,Premissas!$B$13,IF(F2288&lt;Premissas!$B$9,Premissas!$B$14,IF(F2288&lt;Premissas!$B$10,Premissas!$B$15,IF(F2288&lt;Premissas!$B$11,Premissas!$B$16,IF(F2288&lt;Premissas!$B$12,Premissas!$B$17,Premissas!$B$18)))))</f>
        <v/>
      </c>
      <c r="L2288" s="5">
        <f>K2288/Premissas!$B$4</f>
        <v/>
      </c>
      <c r="M2288" s="2">
        <f>IF(K2288=Premissas!$B$18,"SIM","NÃO")</f>
        <v/>
      </c>
    </row>
    <row r="2289">
      <c r="A2289" s="2" t="inlineStr">
        <is>
          <t>5451949</t>
        </is>
      </c>
      <c r="B2289" s="2" t="inlineStr">
        <is>
          <t>Edson Fernando Paulino</t>
        </is>
      </c>
      <c r="C2289" s="2" t="n">
        <v>7801</v>
      </c>
      <c r="D2289" s="2">
        <f>IFERROR(TEXTJOIN(" | ",TRUE,UNIQUE(FILTER(Detalhe_Registro!$C:$C,(Detalhe_Registro!$D:$D=A2289)*(Detalhe_Registro!$E:$E=B2289)*(Detalhe_Registro!$M:$M="SIM")))),"")</f>
        <v/>
      </c>
      <c r="E2289" s="2">
        <f>COUNTIFS(Detalhe_Registro!$D:$D,A2289,Detalhe_Registro!$E:$E,B2289,Detalhe_Registro!$M:$M,"SIM")</f>
        <v/>
      </c>
      <c r="F2289" s="2">
        <f>IFERROR(MAXIFS(Detalhe_Registro!$N:$N,Detalhe_Registro!$D:$D,A2289,Detalhe_Registro!$E:$E,B2289,Detalhe_Registro!$M:$M,"SIM"),0)</f>
        <v/>
      </c>
      <c r="G2289" s="2">
        <f>IFERROR(AVERAGEIFS(Detalhe_Registro!$N:$N,Detalhe_Registro!$D:$D,A2289,Detalhe_Registro!$E:$E,B2289,Detalhe_Registro!$M:$M,"SIM"),0)</f>
        <v/>
      </c>
      <c r="H2289" s="2">
        <f>SUMIFS(Detalhe_Registro!$F:$F,Detalhe_Registro!$D:$D,A2289,Detalhe_Registro!$E:$E,B2289,Detalhe_Registro!$M:$M,"SIM")</f>
        <v/>
      </c>
      <c r="I2289" s="2">
        <f>SUMIFS(Detalhe_Registro!$G:$G,Detalhe_Registro!$D:$D,A2289,Detalhe_Registro!$E:$E,B2289,Detalhe_Registro!$M:$M,"SIM")</f>
        <v/>
      </c>
      <c r="J2289" s="2">
        <f>IF(F2289&lt;Premissas!$B$8,"&lt; 1,00",IF(F2289&lt;Premissas!$B$9,"1,00 – 1,19",IF(F2289&lt;Premissas!$B$10,"1,20 – 1,39",IF(F2289&lt;Premissas!$B$11,"1,40 – 1,59",IF(F2289&lt;Premissas!$B$12,"1,60 – 1,99","≥ 2,00")))))</f>
        <v/>
      </c>
      <c r="K2289" s="5">
        <f>IF(F2289&lt;Premissas!$B$8,Premissas!$B$13,IF(F2289&lt;Premissas!$B$9,Premissas!$B$14,IF(F2289&lt;Premissas!$B$10,Premissas!$B$15,IF(F2289&lt;Premissas!$B$11,Premissas!$B$16,IF(F2289&lt;Premissas!$B$12,Premissas!$B$17,Premissas!$B$18)))))</f>
        <v/>
      </c>
      <c r="L2289" s="5">
        <f>K2289/Premissas!$B$4</f>
        <v/>
      </c>
      <c r="M2289" s="2">
        <f>IF(K2289=Premissas!$B$18,"SIM","NÃO")</f>
        <v/>
      </c>
    </row>
    <row r="2290">
      <c r="A2290" s="2" t="n">
        <v>346641</v>
      </c>
      <c r="B2290" s="2" t="inlineStr">
        <is>
          <t>Edson Jose Do Nascimento</t>
        </is>
      </c>
      <c r="C2290" s="2" t="n">
        <v>7801</v>
      </c>
      <c r="D2290" s="2">
        <f>IFERROR(TEXTJOIN(" | ",TRUE,UNIQUE(FILTER(Detalhe_Registro!$C:$C,(Detalhe_Registro!$D:$D=A2290)*(Detalhe_Registro!$E:$E=B2290)*(Detalhe_Registro!$M:$M="SIM")))),"")</f>
        <v/>
      </c>
      <c r="E2290" s="2">
        <f>COUNTIFS(Detalhe_Registro!$D:$D,A2290,Detalhe_Registro!$E:$E,B2290,Detalhe_Registro!$M:$M,"SIM")</f>
        <v/>
      </c>
      <c r="F2290" s="2">
        <f>IFERROR(MAXIFS(Detalhe_Registro!$N:$N,Detalhe_Registro!$D:$D,A2290,Detalhe_Registro!$E:$E,B2290,Detalhe_Registro!$M:$M,"SIM"),0)</f>
        <v/>
      </c>
      <c r="G2290" s="2">
        <f>IFERROR(AVERAGEIFS(Detalhe_Registro!$N:$N,Detalhe_Registro!$D:$D,A2290,Detalhe_Registro!$E:$E,B2290,Detalhe_Registro!$M:$M,"SIM"),0)</f>
        <v/>
      </c>
      <c r="H2290" s="2">
        <f>SUMIFS(Detalhe_Registro!$F:$F,Detalhe_Registro!$D:$D,A2290,Detalhe_Registro!$E:$E,B2290,Detalhe_Registro!$M:$M,"SIM")</f>
        <v/>
      </c>
      <c r="I2290" s="2">
        <f>SUMIFS(Detalhe_Registro!$G:$G,Detalhe_Registro!$D:$D,A2290,Detalhe_Registro!$E:$E,B2290,Detalhe_Registro!$M:$M,"SIM")</f>
        <v/>
      </c>
      <c r="J2290" s="2">
        <f>IF(F2290&lt;Premissas!$B$8,"&lt; 1,00",IF(F2290&lt;Premissas!$B$9,"1,00 – 1,19",IF(F2290&lt;Premissas!$B$10,"1,20 – 1,39",IF(F2290&lt;Premissas!$B$11,"1,40 – 1,59",IF(F2290&lt;Premissas!$B$12,"1,60 – 1,99","≥ 2,00")))))</f>
        <v/>
      </c>
      <c r="K2290" s="5">
        <f>IF(F2290&lt;Premissas!$B$8,Premissas!$B$13,IF(F2290&lt;Premissas!$B$9,Premissas!$B$14,IF(F2290&lt;Premissas!$B$10,Premissas!$B$15,IF(F2290&lt;Premissas!$B$11,Premissas!$B$16,IF(F2290&lt;Premissas!$B$12,Premissas!$B$17,Premissas!$B$18)))))</f>
        <v/>
      </c>
      <c r="L2290" s="5">
        <f>K2290/Premissas!$B$4</f>
        <v/>
      </c>
      <c r="M2290" s="2">
        <f>IF(K2290=Premissas!$B$18,"SIM","NÃO")</f>
        <v/>
      </c>
    </row>
    <row r="2291">
      <c r="A2291" s="2" t="inlineStr">
        <is>
          <t>346641</t>
        </is>
      </c>
      <c r="B2291" s="2" t="inlineStr">
        <is>
          <t>Edson Jose Do Nascimento</t>
        </is>
      </c>
      <c r="C2291" s="2" t="n">
        <v>7801</v>
      </c>
      <c r="D2291" s="2">
        <f>IFERROR(TEXTJOIN(" | ",TRUE,UNIQUE(FILTER(Detalhe_Registro!$C:$C,(Detalhe_Registro!$D:$D=A2291)*(Detalhe_Registro!$E:$E=B2291)*(Detalhe_Registro!$M:$M="SIM")))),"")</f>
        <v/>
      </c>
      <c r="E2291" s="2">
        <f>COUNTIFS(Detalhe_Registro!$D:$D,A2291,Detalhe_Registro!$E:$E,B2291,Detalhe_Registro!$M:$M,"SIM")</f>
        <v/>
      </c>
      <c r="F2291" s="2">
        <f>IFERROR(MAXIFS(Detalhe_Registro!$N:$N,Detalhe_Registro!$D:$D,A2291,Detalhe_Registro!$E:$E,B2291,Detalhe_Registro!$M:$M,"SIM"),0)</f>
        <v/>
      </c>
      <c r="G2291" s="2">
        <f>IFERROR(AVERAGEIFS(Detalhe_Registro!$N:$N,Detalhe_Registro!$D:$D,A2291,Detalhe_Registro!$E:$E,B2291,Detalhe_Registro!$M:$M,"SIM"),0)</f>
        <v/>
      </c>
      <c r="H2291" s="2">
        <f>SUMIFS(Detalhe_Registro!$F:$F,Detalhe_Registro!$D:$D,A2291,Detalhe_Registro!$E:$E,B2291,Detalhe_Registro!$M:$M,"SIM")</f>
        <v/>
      </c>
      <c r="I2291" s="2">
        <f>SUMIFS(Detalhe_Registro!$G:$G,Detalhe_Registro!$D:$D,A2291,Detalhe_Registro!$E:$E,B2291,Detalhe_Registro!$M:$M,"SIM")</f>
        <v/>
      </c>
      <c r="J2291" s="2">
        <f>IF(F2291&lt;Premissas!$B$8,"&lt; 1,00",IF(F2291&lt;Premissas!$B$9,"1,00 – 1,19",IF(F2291&lt;Premissas!$B$10,"1,20 – 1,39",IF(F2291&lt;Premissas!$B$11,"1,40 – 1,59",IF(F2291&lt;Premissas!$B$12,"1,60 – 1,99","≥ 2,00")))))</f>
        <v/>
      </c>
      <c r="K2291" s="5">
        <f>IF(F2291&lt;Premissas!$B$8,Premissas!$B$13,IF(F2291&lt;Premissas!$B$9,Premissas!$B$14,IF(F2291&lt;Premissas!$B$10,Premissas!$B$15,IF(F2291&lt;Premissas!$B$11,Premissas!$B$16,IF(F2291&lt;Premissas!$B$12,Premissas!$B$17,Premissas!$B$18)))))</f>
        <v/>
      </c>
      <c r="L2291" s="5">
        <f>K2291/Premissas!$B$4</f>
        <v/>
      </c>
      <c r="M2291" s="2">
        <f>IF(K2291=Premissas!$B$18,"SIM","NÃO")</f>
        <v/>
      </c>
    </row>
    <row r="2292">
      <c r="A2292" s="2" t="inlineStr">
        <is>
          <t>170366</t>
        </is>
      </c>
      <c r="B2292" s="2" t="inlineStr">
        <is>
          <t>Edvaldo Silva Dantas</t>
        </is>
      </c>
      <c r="C2292" s="2" t="n">
        <v>7801</v>
      </c>
      <c r="D2292" s="2">
        <f>IFERROR(TEXTJOIN(" | ",TRUE,UNIQUE(FILTER(Detalhe_Registro!$C:$C,(Detalhe_Registro!$D:$D=A2292)*(Detalhe_Registro!$E:$E=B2292)*(Detalhe_Registro!$M:$M="SIM")))),"")</f>
        <v/>
      </c>
      <c r="E2292" s="2">
        <f>COUNTIFS(Detalhe_Registro!$D:$D,A2292,Detalhe_Registro!$E:$E,B2292,Detalhe_Registro!$M:$M,"SIM")</f>
        <v/>
      </c>
      <c r="F2292" s="2">
        <f>IFERROR(MAXIFS(Detalhe_Registro!$N:$N,Detalhe_Registro!$D:$D,A2292,Detalhe_Registro!$E:$E,B2292,Detalhe_Registro!$M:$M,"SIM"),0)</f>
        <v/>
      </c>
      <c r="G2292" s="2">
        <f>IFERROR(AVERAGEIFS(Detalhe_Registro!$N:$N,Detalhe_Registro!$D:$D,A2292,Detalhe_Registro!$E:$E,B2292,Detalhe_Registro!$M:$M,"SIM"),0)</f>
        <v/>
      </c>
      <c r="H2292" s="2">
        <f>SUMIFS(Detalhe_Registro!$F:$F,Detalhe_Registro!$D:$D,A2292,Detalhe_Registro!$E:$E,B2292,Detalhe_Registro!$M:$M,"SIM")</f>
        <v/>
      </c>
      <c r="I2292" s="2">
        <f>SUMIFS(Detalhe_Registro!$G:$G,Detalhe_Registro!$D:$D,A2292,Detalhe_Registro!$E:$E,B2292,Detalhe_Registro!$M:$M,"SIM")</f>
        <v/>
      </c>
      <c r="J2292" s="2">
        <f>IF(F2292&lt;Premissas!$B$8,"&lt; 1,00",IF(F2292&lt;Premissas!$B$9,"1,00 – 1,19",IF(F2292&lt;Premissas!$B$10,"1,20 – 1,39",IF(F2292&lt;Premissas!$B$11,"1,40 – 1,59",IF(F2292&lt;Premissas!$B$12,"1,60 – 1,99","≥ 2,00")))))</f>
        <v/>
      </c>
      <c r="K2292" s="5">
        <f>IF(F2292&lt;Premissas!$B$8,Premissas!$B$13,IF(F2292&lt;Premissas!$B$9,Premissas!$B$14,IF(F2292&lt;Premissas!$B$10,Premissas!$B$15,IF(F2292&lt;Premissas!$B$11,Premissas!$B$16,IF(F2292&lt;Premissas!$B$12,Premissas!$B$17,Premissas!$B$18)))))</f>
        <v/>
      </c>
      <c r="L2292" s="5">
        <f>K2292/Premissas!$B$4</f>
        <v/>
      </c>
      <c r="M2292" s="2">
        <f>IF(K2292=Premissas!$B$18,"SIM","NÃO")</f>
        <v/>
      </c>
    </row>
    <row r="2293">
      <c r="A2293" s="2" t="n">
        <v>5968380</v>
      </c>
      <c r="B2293" s="2" t="inlineStr">
        <is>
          <t>Edvan Nascimento Silva</t>
        </is>
      </c>
      <c r="C2293" s="2" t="n">
        <v>7801</v>
      </c>
      <c r="D2293" s="2">
        <f>IFERROR(TEXTJOIN(" | ",TRUE,UNIQUE(FILTER(Detalhe_Registro!$C:$C,(Detalhe_Registro!$D:$D=A2293)*(Detalhe_Registro!$E:$E=B2293)*(Detalhe_Registro!$M:$M="SIM")))),"")</f>
        <v/>
      </c>
      <c r="E2293" s="2">
        <f>COUNTIFS(Detalhe_Registro!$D:$D,A2293,Detalhe_Registro!$E:$E,B2293,Detalhe_Registro!$M:$M,"SIM")</f>
        <v/>
      </c>
      <c r="F2293" s="2">
        <f>IFERROR(MAXIFS(Detalhe_Registro!$N:$N,Detalhe_Registro!$D:$D,A2293,Detalhe_Registro!$E:$E,B2293,Detalhe_Registro!$M:$M,"SIM"),0)</f>
        <v/>
      </c>
      <c r="G2293" s="2">
        <f>IFERROR(AVERAGEIFS(Detalhe_Registro!$N:$N,Detalhe_Registro!$D:$D,A2293,Detalhe_Registro!$E:$E,B2293,Detalhe_Registro!$M:$M,"SIM"),0)</f>
        <v/>
      </c>
      <c r="H2293" s="2">
        <f>SUMIFS(Detalhe_Registro!$F:$F,Detalhe_Registro!$D:$D,A2293,Detalhe_Registro!$E:$E,B2293,Detalhe_Registro!$M:$M,"SIM")</f>
        <v/>
      </c>
      <c r="I2293" s="2">
        <f>SUMIFS(Detalhe_Registro!$G:$G,Detalhe_Registro!$D:$D,A2293,Detalhe_Registro!$E:$E,B2293,Detalhe_Registro!$M:$M,"SIM")</f>
        <v/>
      </c>
      <c r="J2293" s="2">
        <f>IF(F2293&lt;Premissas!$B$8,"&lt; 1,00",IF(F2293&lt;Premissas!$B$9,"1,00 – 1,19",IF(F2293&lt;Premissas!$B$10,"1,20 – 1,39",IF(F2293&lt;Premissas!$B$11,"1,40 – 1,59",IF(F2293&lt;Premissas!$B$12,"1,60 – 1,99","≥ 2,00")))))</f>
        <v/>
      </c>
      <c r="K2293" s="5">
        <f>IF(F2293&lt;Premissas!$B$8,Premissas!$B$13,IF(F2293&lt;Premissas!$B$9,Premissas!$B$14,IF(F2293&lt;Premissas!$B$10,Premissas!$B$15,IF(F2293&lt;Premissas!$B$11,Premissas!$B$16,IF(F2293&lt;Premissas!$B$12,Premissas!$B$17,Premissas!$B$18)))))</f>
        <v/>
      </c>
      <c r="L2293" s="5">
        <f>K2293/Premissas!$B$4</f>
        <v/>
      </c>
      <c r="M2293" s="2">
        <f>IF(K2293=Premissas!$B$18,"SIM","NÃO")</f>
        <v/>
      </c>
    </row>
    <row r="2294">
      <c r="A2294" s="2" t="inlineStr">
        <is>
          <t>5968380</t>
        </is>
      </c>
      <c r="B2294" s="2" t="inlineStr">
        <is>
          <t>Edvan Nascimento Silva</t>
        </is>
      </c>
      <c r="C2294" s="2" t="n">
        <v>7801</v>
      </c>
      <c r="D2294" s="2">
        <f>IFERROR(TEXTJOIN(" | ",TRUE,UNIQUE(FILTER(Detalhe_Registro!$C:$C,(Detalhe_Registro!$D:$D=A2294)*(Detalhe_Registro!$E:$E=B2294)*(Detalhe_Registro!$M:$M="SIM")))),"")</f>
        <v/>
      </c>
      <c r="E2294" s="2">
        <f>COUNTIFS(Detalhe_Registro!$D:$D,A2294,Detalhe_Registro!$E:$E,B2294,Detalhe_Registro!$M:$M,"SIM")</f>
        <v/>
      </c>
      <c r="F2294" s="2">
        <f>IFERROR(MAXIFS(Detalhe_Registro!$N:$N,Detalhe_Registro!$D:$D,A2294,Detalhe_Registro!$E:$E,B2294,Detalhe_Registro!$M:$M,"SIM"),0)</f>
        <v/>
      </c>
      <c r="G2294" s="2">
        <f>IFERROR(AVERAGEIFS(Detalhe_Registro!$N:$N,Detalhe_Registro!$D:$D,A2294,Detalhe_Registro!$E:$E,B2294,Detalhe_Registro!$M:$M,"SIM"),0)</f>
        <v/>
      </c>
      <c r="H2294" s="2">
        <f>SUMIFS(Detalhe_Registro!$F:$F,Detalhe_Registro!$D:$D,A2294,Detalhe_Registro!$E:$E,B2294,Detalhe_Registro!$M:$M,"SIM")</f>
        <v/>
      </c>
      <c r="I2294" s="2">
        <f>SUMIFS(Detalhe_Registro!$G:$G,Detalhe_Registro!$D:$D,A2294,Detalhe_Registro!$E:$E,B2294,Detalhe_Registro!$M:$M,"SIM")</f>
        <v/>
      </c>
      <c r="J2294" s="2">
        <f>IF(F2294&lt;Premissas!$B$8,"&lt; 1,00",IF(F2294&lt;Premissas!$B$9,"1,00 – 1,19",IF(F2294&lt;Premissas!$B$10,"1,20 – 1,39",IF(F2294&lt;Premissas!$B$11,"1,40 – 1,59",IF(F2294&lt;Premissas!$B$12,"1,60 – 1,99","≥ 2,00")))))</f>
        <v/>
      </c>
      <c r="K2294" s="5">
        <f>IF(F2294&lt;Premissas!$B$8,Premissas!$B$13,IF(F2294&lt;Premissas!$B$9,Premissas!$B$14,IF(F2294&lt;Premissas!$B$10,Premissas!$B$15,IF(F2294&lt;Premissas!$B$11,Premissas!$B$16,IF(F2294&lt;Premissas!$B$12,Premissas!$B$17,Premissas!$B$18)))))</f>
        <v/>
      </c>
      <c r="L2294" s="5">
        <f>K2294/Premissas!$B$4</f>
        <v/>
      </c>
      <c r="M2294" s="2">
        <f>IF(K2294=Premissas!$B$18,"SIM","NÃO")</f>
        <v/>
      </c>
    </row>
    <row r="2295">
      <c r="A2295" s="2" t="n">
        <v>5999650</v>
      </c>
      <c r="B2295" s="2" t="inlineStr">
        <is>
          <t>Edvania Andrade De Oliveira</t>
        </is>
      </c>
      <c r="C2295" s="2" t="n">
        <v>7801</v>
      </c>
      <c r="D2295" s="2">
        <f>IFERROR(TEXTJOIN(" | ",TRUE,UNIQUE(FILTER(Detalhe_Registro!$C:$C,(Detalhe_Registro!$D:$D=A2295)*(Detalhe_Registro!$E:$E=B2295)*(Detalhe_Registro!$M:$M="SIM")))),"")</f>
        <v/>
      </c>
      <c r="E2295" s="2">
        <f>COUNTIFS(Detalhe_Registro!$D:$D,A2295,Detalhe_Registro!$E:$E,B2295,Detalhe_Registro!$M:$M,"SIM")</f>
        <v/>
      </c>
      <c r="F2295" s="2">
        <f>IFERROR(MAXIFS(Detalhe_Registro!$N:$N,Detalhe_Registro!$D:$D,A2295,Detalhe_Registro!$E:$E,B2295,Detalhe_Registro!$M:$M,"SIM"),0)</f>
        <v/>
      </c>
      <c r="G2295" s="2">
        <f>IFERROR(AVERAGEIFS(Detalhe_Registro!$N:$N,Detalhe_Registro!$D:$D,A2295,Detalhe_Registro!$E:$E,B2295,Detalhe_Registro!$M:$M,"SIM"),0)</f>
        <v/>
      </c>
      <c r="H2295" s="2">
        <f>SUMIFS(Detalhe_Registro!$F:$F,Detalhe_Registro!$D:$D,A2295,Detalhe_Registro!$E:$E,B2295,Detalhe_Registro!$M:$M,"SIM")</f>
        <v/>
      </c>
      <c r="I2295" s="2">
        <f>SUMIFS(Detalhe_Registro!$G:$G,Detalhe_Registro!$D:$D,A2295,Detalhe_Registro!$E:$E,B2295,Detalhe_Registro!$M:$M,"SIM")</f>
        <v/>
      </c>
      <c r="J2295" s="2">
        <f>IF(F2295&lt;Premissas!$B$8,"&lt; 1,00",IF(F2295&lt;Premissas!$B$9,"1,00 – 1,19",IF(F2295&lt;Premissas!$B$10,"1,20 – 1,39",IF(F2295&lt;Premissas!$B$11,"1,40 – 1,59",IF(F2295&lt;Premissas!$B$12,"1,60 – 1,99","≥ 2,00")))))</f>
        <v/>
      </c>
      <c r="K2295" s="5">
        <f>IF(F2295&lt;Premissas!$B$8,Premissas!$B$13,IF(F2295&lt;Premissas!$B$9,Premissas!$B$14,IF(F2295&lt;Premissas!$B$10,Premissas!$B$15,IF(F2295&lt;Premissas!$B$11,Premissas!$B$16,IF(F2295&lt;Premissas!$B$12,Premissas!$B$17,Premissas!$B$18)))))</f>
        <v/>
      </c>
      <c r="L2295" s="5">
        <f>K2295/Premissas!$B$4</f>
        <v/>
      </c>
      <c r="M2295" s="2">
        <f>IF(K2295=Premissas!$B$18,"SIM","NÃO")</f>
        <v/>
      </c>
    </row>
    <row r="2296">
      <c r="A2296" s="2" t="inlineStr">
        <is>
          <t>5999650</t>
        </is>
      </c>
      <c r="B2296" s="2" t="inlineStr">
        <is>
          <t>Edvania Andrade De Oliveira</t>
        </is>
      </c>
      <c r="C2296" s="2" t="n">
        <v>7801</v>
      </c>
      <c r="D2296" s="2">
        <f>IFERROR(TEXTJOIN(" | ",TRUE,UNIQUE(FILTER(Detalhe_Registro!$C:$C,(Detalhe_Registro!$D:$D=A2296)*(Detalhe_Registro!$E:$E=B2296)*(Detalhe_Registro!$M:$M="SIM")))),"")</f>
        <v/>
      </c>
      <c r="E2296" s="2">
        <f>COUNTIFS(Detalhe_Registro!$D:$D,A2296,Detalhe_Registro!$E:$E,B2296,Detalhe_Registro!$M:$M,"SIM")</f>
        <v/>
      </c>
      <c r="F2296" s="2">
        <f>IFERROR(MAXIFS(Detalhe_Registro!$N:$N,Detalhe_Registro!$D:$D,A2296,Detalhe_Registro!$E:$E,B2296,Detalhe_Registro!$M:$M,"SIM"),0)</f>
        <v/>
      </c>
      <c r="G2296" s="2">
        <f>IFERROR(AVERAGEIFS(Detalhe_Registro!$N:$N,Detalhe_Registro!$D:$D,A2296,Detalhe_Registro!$E:$E,B2296,Detalhe_Registro!$M:$M,"SIM"),0)</f>
        <v/>
      </c>
      <c r="H2296" s="2">
        <f>SUMIFS(Detalhe_Registro!$F:$F,Detalhe_Registro!$D:$D,A2296,Detalhe_Registro!$E:$E,B2296,Detalhe_Registro!$M:$M,"SIM")</f>
        <v/>
      </c>
      <c r="I2296" s="2">
        <f>SUMIFS(Detalhe_Registro!$G:$G,Detalhe_Registro!$D:$D,A2296,Detalhe_Registro!$E:$E,B2296,Detalhe_Registro!$M:$M,"SIM")</f>
        <v/>
      </c>
      <c r="J2296" s="2">
        <f>IF(F2296&lt;Premissas!$B$8,"&lt; 1,00",IF(F2296&lt;Premissas!$B$9,"1,00 – 1,19",IF(F2296&lt;Premissas!$B$10,"1,20 – 1,39",IF(F2296&lt;Premissas!$B$11,"1,40 – 1,59",IF(F2296&lt;Premissas!$B$12,"1,60 – 1,99","≥ 2,00")))))</f>
        <v/>
      </c>
      <c r="K2296" s="5">
        <f>IF(F2296&lt;Premissas!$B$8,Premissas!$B$13,IF(F2296&lt;Premissas!$B$9,Premissas!$B$14,IF(F2296&lt;Premissas!$B$10,Premissas!$B$15,IF(F2296&lt;Premissas!$B$11,Premissas!$B$16,IF(F2296&lt;Premissas!$B$12,Premissas!$B$17,Premissas!$B$18)))))</f>
        <v/>
      </c>
      <c r="L2296" s="5">
        <f>K2296/Premissas!$B$4</f>
        <v/>
      </c>
      <c r="M2296" s="2">
        <f>IF(K2296=Premissas!$B$18,"SIM","NÃO")</f>
        <v/>
      </c>
    </row>
    <row r="2297">
      <c r="A2297" s="2" t="n">
        <v>5814723</v>
      </c>
      <c r="B2297" s="2" t="inlineStr">
        <is>
          <t>Elaine Cristina Moura Sampaio Ribeiro</t>
        </is>
      </c>
      <c r="C2297" s="2" t="n">
        <v>7801</v>
      </c>
      <c r="D2297" s="2">
        <f>IFERROR(TEXTJOIN(" | ",TRUE,UNIQUE(FILTER(Detalhe_Registro!$C:$C,(Detalhe_Registro!$D:$D=A2297)*(Detalhe_Registro!$E:$E=B2297)*(Detalhe_Registro!$M:$M="SIM")))),"")</f>
        <v/>
      </c>
      <c r="E2297" s="2">
        <f>COUNTIFS(Detalhe_Registro!$D:$D,A2297,Detalhe_Registro!$E:$E,B2297,Detalhe_Registro!$M:$M,"SIM")</f>
        <v/>
      </c>
      <c r="F2297" s="2">
        <f>IFERROR(MAXIFS(Detalhe_Registro!$N:$N,Detalhe_Registro!$D:$D,A2297,Detalhe_Registro!$E:$E,B2297,Detalhe_Registro!$M:$M,"SIM"),0)</f>
        <v/>
      </c>
      <c r="G2297" s="2">
        <f>IFERROR(AVERAGEIFS(Detalhe_Registro!$N:$N,Detalhe_Registro!$D:$D,A2297,Detalhe_Registro!$E:$E,B2297,Detalhe_Registro!$M:$M,"SIM"),0)</f>
        <v/>
      </c>
      <c r="H2297" s="2">
        <f>SUMIFS(Detalhe_Registro!$F:$F,Detalhe_Registro!$D:$D,A2297,Detalhe_Registro!$E:$E,B2297,Detalhe_Registro!$M:$M,"SIM")</f>
        <v/>
      </c>
      <c r="I2297" s="2">
        <f>SUMIFS(Detalhe_Registro!$G:$G,Detalhe_Registro!$D:$D,A2297,Detalhe_Registro!$E:$E,B2297,Detalhe_Registro!$M:$M,"SIM")</f>
        <v/>
      </c>
      <c r="J2297" s="2">
        <f>IF(F2297&lt;Premissas!$B$8,"&lt; 1,00",IF(F2297&lt;Premissas!$B$9,"1,00 – 1,19",IF(F2297&lt;Premissas!$B$10,"1,20 – 1,39",IF(F2297&lt;Premissas!$B$11,"1,40 – 1,59",IF(F2297&lt;Premissas!$B$12,"1,60 – 1,99","≥ 2,00")))))</f>
        <v/>
      </c>
      <c r="K2297" s="5">
        <f>IF(F2297&lt;Premissas!$B$8,Premissas!$B$13,IF(F2297&lt;Premissas!$B$9,Premissas!$B$14,IF(F2297&lt;Premissas!$B$10,Premissas!$B$15,IF(F2297&lt;Premissas!$B$11,Premissas!$B$16,IF(F2297&lt;Premissas!$B$12,Premissas!$B$17,Premissas!$B$18)))))</f>
        <v/>
      </c>
      <c r="L2297" s="5">
        <f>K2297/Premissas!$B$4</f>
        <v/>
      </c>
      <c r="M2297" s="2">
        <f>IF(K2297=Premissas!$B$18,"SIM","NÃO")</f>
        <v/>
      </c>
    </row>
    <row r="2298">
      <c r="A2298" s="2" t="inlineStr">
        <is>
          <t>5814723</t>
        </is>
      </c>
      <c r="B2298" s="2" t="inlineStr">
        <is>
          <t>Elaine Cristina Moura Sampaio Ribeiro</t>
        </is>
      </c>
      <c r="C2298" s="2" t="n">
        <v>7801</v>
      </c>
      <c r="D2298" s="2">
        <f>IFERROR(TEXTJOIN(" | ",TRUE,UNIQUE(FILTER(Detalhe_Registro!$C:$C,(Detalhe_Registro!$D:$D=A2298)*(Detalhe_Registro!$E:$E=B2298)*(Detalhe_Registro!$M:$M="SIM")))),"")</f>
        <v/>
      </c>
      <c r="E2298" s="2">
        <f>COUNTIFS(Detalhe_Registro!$D:$D,A2298,Detalhe_Registro!$E:$E,B2298,Detalhe_Registro!$M:$M,"SIM")</f>
        <v/>
      </c>
      <c r="F2298" s="2">
        <f>IFERROR(MAXIFS(Detalhe_Registro!$N:$N,Detalhe_Registro!$D:$D,A2298,Detalhe_Registro!$E:$E,B2298,Detalhe_Registro!$M:$M,"SIM"),0)</f>
        <v/>
      </c>
      <c r="G2298" s="2">
        <f>IFERROR(AVERAGEIFS(Detalhe_Registro!$N:$N,Detalhe_Registro!$D:$D,A2298,Detalhe_Registro!$E:$E,B2298,Detalhe_Registro!$M:$M,"SIM"),0)</f>
        <v/>
      </c>
      <c r="H2298" s="2">
        <f>SUMIFS(Detalhe_Registro!$F:$F,Detalhe_Registro!$D:$D,A2298,Detalhe_Registro!$E:$E,B2298,Detalhe_Registro!$M:$M,"SIM")</f>
        <v/>
      </c>
      <c r="I2298" s="2">
        <f>SUMIFS(Detalhe_Registro!$G:$G,Detalhe_Registro!$D:$D,A2298,Detalhe_Registro!$E:$E,B2298,Detalhe_Registro!$M:$M,"SIM")</f>
        <v/>
      </c>
      <c r="J2298" s="2">
        <f>IF(F2298&lt;Premissas!$B$8,"&lt; 1,00",IF(F2298&lt;Premissas!$B$9,"1,00 – 1,19",IF(F2298&lt;Premissas!$B$10,"1,20 – 1,39",IF(F2298&lt;Premissas!$B$11,"1,40 – 1,59",IF(F2298&lt;Premissas!$B$12,"1,60 – 1,99","≥ 2,00")))))</f>
        <v/>
      </c>
      <c r="K2298" s="5">
        <f>IF(F2298&lt;Premissas!$B$8,Premissas!$B$13,IF(F2298&lt;Premissas!$B$9,Premissas!$B$14,IF(F2298&lt;Premissas!$B$10,Premissas!$B$15,IF(F2298&lt;Premissas!$B$11,Premissas!$B$16,IF(F2298&lt;Premissas!$B$12,Premissas!$B$17,Premissas!$B$18)))))</f>
        <v/>
      </c>
      <c r="L2298" s="5">
        <f>K2298/Premissas!$B$4</f>
        <v/>
      </c>
      <c r="M2298" s="2">
        <f>IF(K2298=Premissas!$B$18,"SIM","NÃO")</f>
        <v/>
      </c>
    </row>
    <row r="2299">
      <c r="A2299" s="2" t="inlineStr">
        <is>
          <t>6029205</t>
        </is>
      </c>
      <c r="B2299" s="2" t="inlineStr">
        <is>
          <t>Elan Moura De Oliveira</t>
        </is>
      </c>
      <c r="C2299" s="2" t="n">
        <v>7801</v>
      </c>
      <c r="D2299" s="2">
        <f>IFERROR(TEXTJOIN(" | ",TRUE,UNIQUE(FILTER(Detalhe_Registro!$C:$C,(Detalhe_Registro!$D:$D=A2299)*(Detalhe_Registro!$E:$E=B2299)*(Detalhe_Registro!$M:$M="SIM")))),"")</f>
        <v/>
      </c>
      <c r="E2299" s="2">
        <f>COUNTIFS(Detalhe_Registro!$D:$D,A2299,Detalhe_Registro!$E:$E,B2299,Detalhe_Registro!$M:$M,"SIM")</f>
        <v/>
      </c>
      <c r="F2299" s="2">
        <f>IFERROR(MAXIFS(Detalhe_Registro!$N:$N,Detalhe_Registro!$D:$D,A2299,Detalhe_Registro!$E:$E,B2299,Detalhe_Registro!$M:$M,"SIM"),0)</f>
        <v/>
      </c>
      <c r="G2299" s="2">
        <f>IFERROR(AVERAGEIFS(Detalhe_Registro!$N:$N,Detalhe_Registro!$D:$D,A2299,Detalhe_Registro!$E:$E,B2299,Detalhe_Registro!$M:$M,"SIM"),0)</f>
        <v/>
      </c>
      <c r="H2299" s="2">
        <f>SUMIFS(Detalhe_Registro!$F:$F,Detalhe_Registro!$D:$D,A2299,Detalhe_Registro!$E:$E,B2299,Detalhe_Registro!$M:$M,"SIM")</f>
        <v/>
      </c>
      <c r="I2299" s="2">
        <f>SUMIFS(Detalhe_Registro!$G:$G,Detalhe_Registro!$D:$D,A2299,Detalhe_Registro!$E:$E,B2299,Detalhe_Registro!$M:$M,"SIM")</f>
        <v/>
      </c>
      <c r="J2299" s="2">
        <f>IF(F2299&lt;Premissas!$B$8,"&lt; 1,00",IF(F2299&lt;Premissas!$B$9,"1,00 – 1,19",IF(F2299&lt;Premissas!$B$10,"1,20 – 1,39",IF(F2299&lt;Premissas!$B$11,"1,40 – 1,59",IF(F2299&lt;Premissas!$B$12,"1,60 – 1,99","≥ 2,00")))))</f>
        <v/>
      </c>
      <c r="K2299" s="5">
        <f>IF(F2299&lt;Premissas!$B$8,Premissas!$B$13,IF(F2299&lt;Premissas!$B$9,Premissas!$B$14,IF(F2299&lt;Premissas!$B$10,Premissas!$B$15,IF(F2299&lt;Premissas!$B$11,Premissas!$B$16,IF(F2299&lt;Premissas!$B$12,Premissas!$B$17,Premissas!$B$18)))))</f>
        <v/>
      </c>
      <c r="L2299" s="5">
        <f>K2299/Premissas!$B$4</f>
        <v/>
      </c>
      <c r="M2299" s="2">
        <f>IF(K2299=Premissas!$B$18,"SIM","NÃO")</f>
        <v/>
      </c>
    </row>
    <row r="2300">
      <c r="A2300" s="2" t="n">
        <v>4576837</v>
      </c>
      <c r="B2300" s="2" t="inlineStr">
        <is>
          <t>Elias Jose De Araujo</t>
        </is>
      </c>
      <c r="C2300" s="2" t="n">
        <v>7801</v>
      </c>
      <c r="D2300" s="2">
        <f>IFERROR(TEXTJOIN(" | ",TRUE,UNIQUE(FILTER(Detalhe_Registro!$C:$C,(Detalhe_Registro!$D:$D=A2300)*(Detalhe_Registro!$E:$E=B2300)*(Detalhe_Registro!$M:$M="SIM")))),"")</f>
        <v/>
      </c>
      <c r="E2300" s="2">
        <f>COUNTIFS(Detalhe_Registro!$D:$D,A2300,Detalhe_Registro!$E:$E,B2300,Detalhe_Registro!$M:$M,"SIM")</f>
        <v/>
      </c>
      <c r="F2300" s="2">
        <f>IFERROR(MAXIFS(Detalhe_Registro!$N:$N,Detalhe_Registro!$D:$D,A2300,Detalhe_Registro!$E:$E,B2300,Detalhe_Registro!$M:$M,"SIM"),0)</f>
        <v/>
      </c>
      <c r="G2300" s="2">
        <f>IFERROR(AVERAGEIFS(Detalhe_Registro!$N:$N,Detalhe_Registro!$D:$D,A2300,Detalhe_Registro!$E:$E,B2300,Detalhe_Registro!$M:$M,"SIM"),0)</f>
        <v/>
      </c>
      <c r="H2300" s="2">
        <f>SUMIFS(Detalhe_Registro!$F:$F,Detalhe_Registro!$D:$D,A2300,Detalhe_Registro!$E:$E,B2300,Detalhe_Registro!$M:$M,"SIM")</f>
        <v/>
      </c>
      <c r="I2300" s="2">
        <f>SUMIFS(Detalhe_Registro!$G:$G,Detalhe_Registro!$D:$D,A2300,Detalhe_Registro!$E:$E,B2300,Detalhe_Registro!$M:$M,"SIM")</f>
        <v/>
      </c>
      <c r="J2300" s="2">
        <f>IF(F2300&lt;Premissas!$B$8,"&lt; 1,00",IF(F2300&lt;Premissas!$B$9,"1,00 – 1,19",IF(F2300&lt;Premissas!$B$10,"1,20 – 1,39",IF(F2300&lt;Premissas!$B$11,"1,40 – 1,59",IF(F2300&lt;Premissas!$B$12,"1,60 – 1,99","≥ 2,00")))))</f>
        <v/>
      </c>
      <c r="K2300" s="5">
        <f>IF(F2300&lt;Premissas!$B$8,Premissas!$B$13,IF(F2300&lt;Premissas!$B$9,Premissas!$B$14,IF(F2300&lt;Premissas!$B$10,Premissas!$B$15,IF(F2300&lt;Premissas!$B$11,Premissas!$B$16,IF(F2300&lt;Premissas!$B$12,Premissas!$B$17,Premissas!$B$18)))))</f>
        <v/>
      </c>
      <c r="L2300" s="5">
        <f>K2300/Premissas!$B$4</f>
        <v/>
      </c>
      <c r="M2300" s="2">
        <f>IF(K2300=Premissas!$B$18,"SIM","NÃO")</f>
        <v/>
      </c>
    </row>
    <row r="2301">
      <c r="A2301" s="2" t="inlineStr">
        <is>
          <t>4576837</t>
        </is>
      </c>
      <c r="B2301" s="2" t="inlineStr">
        <is>
          <t>Elias Jose De Araujo</t>
        </is>
      </c>
      <c r="C2301" s="2" t="n">
        <v>7801</v>
      </c>
      <c r="D2301" s="2">
        <f>IFERROR(TEXTJOIN(" | ",TRUE,UNIQUE(FILTER(Detalhe_Registro!$C:$C,(Detalhe_Registro!$D:$D=A2301)*(Detalhe_Registro!$E:$E=B2301)*(Detalhe_Registro!$M:$M="SIM")))),"")</f>
        <v/>
      </c>
      <c r="E2301" s="2">
        <f>COUNTIFS(Detalhe_Registro!$D:$D,A2301,Detalhe_Registro!$E:$E,B2301,Detalhe_Registro!$M:$M,"SIM")</f>
        <v/>
      </c>
      <c r="F2301" s="2">
        <f>IFERROR(MAXIFS(Detalhe_Registro!$N:$N,Detalhe_Registro!$D:$D,A2301,Detalhe_Registro!$E:$E,B2301,Detalhe_Registro!$M:$M,"SIM"),0)</f>
        <v/>
      </c>
      <c r="G2301" s="2">
        <f>IFERROR(AVERAGEIFS(Detalhe_Registro!$N:$N,Detalhe_Registro!$D:$D,A2301,Detalhe_Registro!$E:$E,B2301,Detalhe_Registro!$M:$M,"SIM"),0)</f>
        <v/>
      </c>
      <c r="H2301" s="2">
        <f>SUMIFS(Detalhe_Registro!$F:$F,Detalhe_Registro!$D:$D,A2301,Detalhe_Registro!$E:$E,B2301,Detalhe_Registro!$M:$M,"SIM")</f>
        <v/>
      </c>
      <c r="I2301" s="2">
        <f>SUMIFS(Detalhe_Registro!$G:$G,Detalhe_Registro!$D:$D,A2301,Detalhe_Registro!$E:$E,B2301,Detalhe_Registro!$M:$M,"SIM")</f>
        <v/>
      </c>
      <c r="J2301" s="2">
        <f>IF(F2301&lt;Premissas!$B$8,"&lt; 1,00",IF(F2301&lt;Premissas!$B$9,"1,00 – 1,19",IF(F2301&lt;Premissas!$B$10,"1,20 – 1,39",IF(F2301&lt;Premissas!$B$11,"1,40 – 1,59",IF(F2301&lt;Premissas!$B$12,"1,60 – 1,99","≥ 2,00")))))</f>
        <v/>
      </c>
      <c r="K2301" s="5">
        <f>IF(F2301&lt;Premissas!$B$8,Premissas!$B$13,IF(F2301&lt;Premissas!$B$9,Premissas!$B$14,IF(F2301&lt;Premissas!$B$10,Premissas!$B$15,IF(F2301&lt;Premissas!$B$11,Premissas!$B$16,IF(F2301&lt;Premissas!$B$12,Premissas!$B$17,Premissas!$B$18)))))</f>
        <v/>
      </c>
      <c r="L2301" s="5">
        <f>K2301/Premissas!$B$4</f>
        <v/>
      </c>
      <c r="M2301" s="2">
        <f>IF(K2301=Premissas!$B$18,"SIM","NÃO")</f>
        <v/>
      </c>
    </row>
    <row r="2302">
      <c r="A2302" s="2" t="n">
        <v>5458072</v>
      </c>
      <c r="B2302" s="2" t="inlineStr">
        <is>
          <t>Eliel Farias Da Conceição</t>
        </is>
      </c>
      <c r="C2302" s="2" t="n">
        <v>7801</v>
      </c>
      <c r="D2302" s="2">
        <f>IFERROR(TEXTJOIN(" | ",TRUE,UNIQUE(FILTER(Detalhe_Registro!$C:$C,(Detalhe_Registro!$D:$D=A2302)*(Detalhe_Registro!$E:$E=B2302)*(Detalhe_Registro!$M:$M="SIM")))),"")</f>
        <v/>
      </c>
      <c r="E2302" s="2">
        <f>COUNTIFS(Detalhe_Registro!$D:$D,A2302,Detalhe_Registro!$E:$E,B2302,Detalhe_Registro!$M:$M,"SIM")</f>
        <v/>
      </c>
      <c r="F2302" s="2">
        <f>IFERROR(MAXIFS(Detalhe_Registro!$N:$N,Detalhe_Registro!$D:$D,A2302,Detalhe_Registro!$E:$E,B2302,Detalhe_Registro!$M:$M,"SIM"),0)</f>
        <v/>
      </c>
      <c r="G2302" s="2">
        <f>IFERROR(AVERAGEIFS(Detalhe_Registro!$N:$N,Detalhe_Registro!$D:$D,A2302,Detalhe_Registro!$E:$E,B2302,Detalhe_Registro!$M:$M,"SIM"),0)</f>
        <v/>
      </c>
      <c r="H2302" s="2">
        <f>SUMIFS(Detalhe_Registro!$F:$F,Detalhe_Registro!$D:$D,A2302,Detalhe_Registro!$E:$E,B2302,Detalhe_Registro!$M:$M,"SIM")</f>
        <v/>
      </c>
      <c r="I2302" s="2">
        <f>SUMIFS(Detalhe_Registro!$G:$G,Detalhe_Registro!$D:$D,A2302,Detalhe_Registro!$E:$E,B2302,Detalhe_Registro!$M:$M,"SIM")</f>
        <v/>
      </c>
      <c r="J2302" s="2">
        <f>IF(F2302&lt;Premissas!$B$8,"&lt; 1,00",IF(F2302&lt;Premissas!$B$9,"1,00 – 1,19",IF(F2302&lt;Premissas!$B$10,"1,20 – 1,39",IF(F2302&lt;Premissas!$B$11,"1,40 – 1,59",IF(F2302&lt;Premissas!$B$12,"1,60 – 1,99","≥ 2,00")))))</f>
        <v/>
      </c>
      <c r="K2302" s="5">
        <f>IF(F2302&lt;Premissas!$B$8,Premissas!$B$13,IF(F2302&lt;Premissas!$B$9,Premissas!$B$14,IF(F2302&lt;Premissas!$B$10,Premissas!$B$15,IF(F2302&lt;Premissas!$B$11,Premissas!$B$16,IF(F2302&lt;Premissas!$B$12,Premissas!$B$17,Premissas!$B$18)))))</f>
        <v/>
      </c>
      <c r="L2302" s="5">
        <f>K2302/Premissas!$B$4</f>
        <v/>
      </c>
      <c r="M2302" s="2">
        <f>IF(K2302=Premissas!$B$18,"SIM","NÃO")</f>
        <v/>
      </c>
    </row>
    <row r="2303">
      <c r="A2303" s="2" t="inlineStr">
        <is>
          <t>5458072</t>
        </is>
      </c>
      <c r="B2303" s="2" t="inlineStr">
        <is>
          <t>Eliel Farias Da Conceição</t>
        </is>
      </c>
      <c r="C2303" s="2" t="n">
        <v>7801</v>
      </c>
      <c r="D2303" s="2">
        <f>IFERROR(TEXTJOIN(" | ",TRUE,UNIQUE(FILTER(Detalhe_Registro!$C:$C,(Detalhe_Registro!$D:$D=A2303)*(Detalhe_Registro!$E:$E=B2303)*(Detalhe_Registro!$M:$M="SIM")))),"")</f>
        <v/>
      </c>
      <c r="E2303" s="2">
        <f>COUNTIFS(Detalhe_Registro!$D:$D,A2303,Detalhe_Registro!$E:$E,B2303,Detalhe_Registro!$M:$M,"SIM")</f>
        <v/>
      </c>
      <c r="F2303" s="2">
        <f>IFERROR(MAXIFS(Detalhe_Registro!$N:$N,Detalhe_Registro!$D:$D,A2303,Detalhe_Registro!$E:$E,B2303,Detalhe_Registro!$M:$M,"SIM"),0)</f>
        <v/>
      </c>
      <c r="G2303" s="2">
        <f>IFERROR(AVERAGEIFS(Detalhe_Registro!$N:$N,Detalhe_Registro!$D:$D,A2303,Detalhe_Registro!$E:$E,B2303,Detalhe_Registro!$M:$M,"SIM"),0)</f>
        <v/>
      </c>
      <c r="H2303" s="2">
        <f>SUMIFS(Detalhe_Registro!$F:$F,Detalhe_Registro!$D:$D,A2303,Detalhe_Registro!$E:$E,B2303,Detalhe_Registro!$M:$M,"SIM")</f>
        <v/>
      </c>
      <c r="I2303" s="2">
        <f>SUMIFS(Detalhe_Registro!$G:$G,Detalhe_Registro!$D:$D,A2303,Detalhe_Registro!$E:$E,B2303,Detalhe_Registro!$M:$M,"SIM")</f>
        <v/>
      </c>
      <c r="J2303" s="2">
        <f>IF(F2303&lt;Premissas!$B$8,"&lt; 1,00",IF(F2303&lt;Premissas!$B$9,"1,00 – 1,19",IF(F2303&lt;Premissas!$B$10,"1,20 – 1,39",IF(F2303&lt;Premissas!$B$11,"1,40 – 1,59",IF(F2303&lt;Premissas!$B$12,"1,60 – 1,99","≥ 2,00")))))</f>
        <v/>
      </c>
      <c r="K2303" s="5">
        <f>IF(F2303&lt;Premissas!$B$8,Premissas!$B$13,IF(F2303&lt;Premissas!$B$9,Premissas!$B$14,IF(F2303&lt;Premissas!$B$10,Premissas!$B$15,IF(F2303&lt;Premissas!$B$11,Premissas!$B$16,IF(F2303&lt;Premissas!$B$12,Premissas!$B$17,Premissas!$B$18)))))</f>
        <v/>
      </c>
      <c r="L2303" s="5">
        <f>K2303/Premissas!$B$4</f>
        <v/>
      </c>
      <c r="M2303" s="2">
        <f>IF(K2303=Premissas!$B$18,"SIM","NÃO")</f>
        <v/>
      </c>
    </row>
    <row r="2304">
      <c r="A2304" s="2" t="n">
        <v>5695198</v>
      </c>
      <c r="B2304" s="2" t="inlineStr">
        <is>
          <t>Elizabete Cristina Da Silva Djegov Pinto</t>
        </is>
      </c>
      <c r="C2304" s="2" t="n">
        <v>7801</v>
      </c>
      <c r="D2304" s="2">
        <f>IFERROR(TEXTJOIN(" | ",TRUE,UNIQUE(FILTER(Detalhe_Registro!$C:$C,(Detalhe_Registro!$D:$D=A2304)*(Detalhe_Registro!$E:$E=B2304)*(Detalhe_Registro!$M:$M="SIM")))),"")</f>
        <v/>
      </c>
      <c r="E2304" s="2">
        <f>COUNTIFS(Detalhe_Registro!$D:$D,A2304,Detalhe_Registro!$E:$E,B2304,Detalhe_Registro!$M:$M,"SIM")</f>
        <v/>
      </c>
      <c r="F2304" s="2">
        <f>IFERROR(MAXIFS(Detalhe_Registro!$N:$N,Detalhe_Registro!$D:$D,A2304,Detalhe_Registro!$E:$E,B2304,Detalhe_Registro!$M:$M,"SIM"),0)</f>
        <v/>
      </c>
      <c r="G2304" s="2">
        <f>IFERROR(AVERAGEIFS(Detalhe_Registro!$N:$N,Detalhe_Registro!$D:$D,A2304,Detalhe_Registro!$E:$E,B2304,Detalhe_Registro!$M:$M,"SIM"),0)</f>
        <v/>
      </c>
      <c r="H2304" s="2">
        <f>SUMIFS(Detalhe_Registro!$F:$F,Detalhe_Registro!$D:$D,A2304,Detalhe_Registro!$E:$E,B2304,Detalhe_Registro!$M:$M,"SIM")</f>
        <v/>
      </c>
      <c r="I2304" s="2">
        <f>SUMIFS(Detalhe_Registro!$G:$G,Detalhe_Registro!$D:$D,A2304,Detalhe_Registro!$E:$E,B2304,Detalhe_Registro!$M:$M,"SIM")</f>
        <v/>
      </c>
      <c r="J2304" s="2">
        <f>IF(F2304&lt;Premissas!$B$8,"&lt; 1,00",IF(F2304&lt;Premissas!$B$9,"1,00 – 1,19",IF(F2304&lt;Premissas!$B$10,"1,20 – 1,39",IF(F2304&lt;Premissas!$B$11,"1,40 – 1,59",IF(F2304&lt;Premissas!$B$12,"1,60 – 1,99","≥ 2,00")))))</f>
        <v/>
      </c>
      <c r="K2304" s="5">
        <f>IF(F2304&lt;Premissas!$B$8,Premissas!$B$13,IF(F2304&lt;Premissas!$B$9,Premissas!$B$14,IF(F2304&lt;Premissas!$B$10,Premissas!$B$15,IF(F2304&lt;Premissas!$B$11,Premissas!$B$16,IF(F2304&lt;Premissas!$B$12,Premissas!$B$17,Premissas!$B$18)))))</f>
        <v/>
      </c>
      <c r="L2304" s="5">
        <f>K2304/Premissas!$B$4</f>
        <v/>
      </c>
      <c r="M2304" s="2">
        <f>IF(K2304=Premissas!$B$18,"SIM","NÃO")</f>
        <v/>
      </c>
    </row>
    <row r="2305">
      <c r="A2305" s="2" t="inlineStr">
        <is>
          <t>5695198</t>
        </is>
      </c>
      <c r="B2305" s="2" t="inlineStr">
        <is>
          <t>Elizabete Cristina Da Silva Djegov Pinto</t>
        </is>
      </c>
      <c r="C2305" s="2" t="n">
        <v>7801</v>
      </c>
      <c r="D2305" s="2">
        <f>IFERROR(TEXTJOIN(" | ",TRUE,UNIQUE(FILTER(Detalhe_Registro!$C:$C,(Detalhe_Registro!$D:$D=A2305)*(Detalhe_Registro!$E:$E=B2305)*(Detalhe_Registro!$M:$M="SIM")))),"")</f>
        <v/>
      </c>
      <c r="E2305" s="2">
        <f>COUNTIFS(Detalhe_Registro!$D:$D,A2305,Detalhe_Registro!$E:$E,B2305,Detalhe_Registro!$M:$M,"SIM")</f>
        <v/>
      </c>
      <c r="F2305" s="2">
        <f>IFERROR(MAXIFS(Detalhe_Registro!$N:$N,Detalhe_Registro!$D:$D,A2305,Detalhe_Registro!$E:$E,B2305,Detalhe_Registro!$M:$M,"SIM"),0)</f>
        <v/>
      </c>
      <c r="G2305" s="2">
        <f>IFERROR(AVERAGEIFS(Detalhe_Registro!$N:$N,Detalhe_Registro!$D:$D,A2305,Detalhe_Registro!$E:$E,B2305,Detalhe_Registro!$M:$M,"SIM"),0)</f>
        <v/>
      </c>
      <c r="H2305" s="2">
        <f>SUMIFS(Detalhe_Registro!$F:$F,Detalhe_Registro!$D:$D,A2305,Detalhe_Registro!$E:$E,B2305,Detalhe_Registro!$M:$M,"SIM")</f>
        <v/>
      </c>
      <c r="I2305" s="2">
        <f>SUMIFS(Detalhe_Registro!$G:$G,Detalhe_Registro!$D:$D,A2305,Detalhe_Registro!$E:$E,B2305,Detalhe_Registro!$M:$M,"SIM")</f>
        <v/>
      </c>
      <c r="J2305" s="2">
        <f>IF(F2305&lt;Premissas!$B$8,"&lt; 1,00",IF(F2305&lt;Premissas!$B$9,"1,00 – 1,19",IF(F2305&lt;Premissas!$B$10,"1,20 – 1,39",IF(F2305&lt;Premissas!$B$11,"1,40 – 1,59",IF(F2305&lt;Premissas!$B$12,"1,60 – 1,99","≥ 2,00")))))</f>
        <v/>
      </c>
      <c r="K2305" s="5">
        <f>IF(F2305&lt;Premissas!$B$8,Premissas!$B$13,IF(F2305&lt;Premissas!$B$9,Premissas!$B$14,IF(F2305&lt;Premissas!$B$10,Premissas!$B$15,IF(F2305&lt;Premissas!$B$11,Premissas!$B$16,IF(F2305&lt;Premissas!$B$12,Premissas!$B$17,Premissas!$B$18)))))</f>
        <v/>
      </c>
      <c r="L2305" s="5">
        <f>K2305/Premissas!$B$4</f>
        <v/>
      </c>
      <c r="M2305" s="2">
        <f>IF(K2305=Premissas!$B$18,"SIM","NÃO")</f>
        <v/>
      </c>
    </row>
    <row r="2306">
      <c r="A2306" s="2" t="n">
        <v>5958067</v>
      </c>
      <c r="B2306" s="2" t="inlineStr">
        <is>
          <t>Elizandra Dos Santos Feitoza</t>
        </is>
      </c>
      <c r="C2306" s="2" t="n">
        <v>7801</v>
      </c>
      <c r="D2306" s="2">
        <f>IFERROR(TEXTJOIN(" | ",TRUE,UNIQUE(FILTER(Detalhe_Registro!$C:$C,(Detalhe_Registro!$D:$D=A2306)*(Detalhe_Registro!$E:$E=B2306)*(Detalhe_Registro!$M:$M="SIM")))),"")</f>
        <v/>
      </c>
      <c r="E2306" s="2">
        <f>COUNTIFS(Detalhe_Registro!$D:$D,A2306,Detalhe_Registro!$E:$E,B2306,Detalhe_Registro!$M:$M,"SIM")</f>
        <v/>
      </c>
      <c r="F2306" s="2">
        <f>IFERROR(MAXIFS(Detalhe_Registro!$N:$N,Detalhe_Registro!$D:$D,A2306,Detalhe_Registro!$E:$E,B2306,Detalhe_Registro!$M:$M,"SIM"),0)</f>
        <v/>
      </c>
      <c r="G2306" s="2">
        <f>IFERROR(AVERAGEIFS(Detalhe_Registro!$N:$N,Detalhe_Registro!$D:$D,A2306,Detalhe_Registro!$E:$E,B2306,Detalhe_Registro!$M:$M,"SIM"),0)</f>
        <v/>
      </c>
      <c r="H2306" s="2">
        <f>SUMIFS(Detalhe_Registro!$F:$F,Detalhe_Registro!$D:$D,A2306,Detalhe_Registro!$E:$E,B2306,Detalhe_Registro!$M:$M,"SIM")</f>
        <v/>
      </c>
      <c r="I2306" s="2">
        <f>SUMIFS(Detalhe_Registro!$G:$G,Detalhe_Registro!$D:$D,A2306,Detalhe_Registro!$E:$E,B2306,Detalhe_Registro!$M:$M,"SIM")</f>
        <v/>
      </c>
      <c r="J2306" s="2">
        <f>IF(F2306&lt;Premissas!$B$8,"&lt; 1,00",IF(F2306&lt;Premissas!$B$9,"1,00 – 1,19",IF(F2306&lt;Premissas!$B$10,"1,20 – 1,39",IF(F2306&lt;Premissas!$B$11,"1,40 – 1,59",IF(F2306&lt;Premissas!$B$12,"1,60 – 1,99","≥ 2,00")))))</f>
        <v/>
      </c>
      <c r="K2306" s="5">
        <f>IF(F2306&lt;Premissas!$B$8,Premissas!$B$13,IF(F2306&lt;Premissas!$B$9,Premissas!$B$14,IF(F2306&lt;Premissas!$B$10,Premissas!$B$15,IF(F2306&lt;Premissas!$B$11,Premissas!$B$16,IF(F2306&lt;Premissas!$B$12,Premissas!$B$17,Premissas!$B$18)))))</f>
        <v/>
      </c>
      <c r="L2306" s="5">
        <f>K2306/Premissas!$B$4</f>
        <v/>
      </c>
      <c r="M2306" s="2">
        <f>IF(K2306=Premissas!$B$18,"SIM","NÃO")</f>
        <v/>
      </c>
    </row>
    <row r="2307">
      <c r="A2307" s="2" t="inlineStr">
        <is>
          <t>5958067</t>
        </is>
      </c>
      <c r="B2307" s="2" t="inlineStr">
        <is>
          <t>Elizandra Dos Santos Feitoza</t>
        </is>
      </c>
      <c r="C2307" s="2" t="n">
        <v>7801</v>
      </c>
      <c r="D2307" s="2">
        <f>IFERROR(TEXTJOIN(" | ",TRUE,UNIQUE(FILTER(Detalhe_Registro!$C:$C,(Detalhe_Registro!$D:$D=A2307)*(Detalhe_Registro!$E:$E=B2307)*(Detalhe_Registro!$M:$M="SIM")))),"")</f>
        <v/>
      </c>
      <c r="E2307" s="2">
        <f>COUNTIFS(Detalhe_Registro!$D:$D,A2307,Detalhe_Registro!$E:$E,B2307,Detalhe_Registro!$M:$M,"SIM")</f>
        <v/>
      </c>
      <c r="F2307" s="2">
        <f>IFERROR(MAXIFS(Detalhe_Registro!$N:$N,Detalhe_Registro!$D:$D,A2307,Detalhe_Registro!$E:$E,B2307,Detalhe_Registro!$M:$M,"SIM"),0)</f>
        <v/>
      </c>
      <c r="G2307" s="2">
        <f>IFERROR(AVERAGEIFS(Detalhe_Registro!$N:$N,Detalhe_Registro!$D:$D,A2307,Detalhe_Registro!$E:$E,B2307,Detalhe_Registro!$M:$M,"SIM"),0)</f>
        <v/>
      </c>
      <c r="H2307" s="2">
        <f>SUMIFS(Detalhe_Registro!$F:$F,Detalhe_Registro!$D:$D,A2307,Detalhe_Registro!$E:$E,B2307,Detalhe_Registro!$M:$M,"SIM")</f>
        <v/>
      </c>
      <c r="I2307" s="2">
        <f>SUMIFS(Detalhe_Registro!$G:$G,Detalhe_Registro!$D:$D,A2307,Detalhe_Registro!$E:$E,B2307,Detalhe_Registro!$M:$M,"SIM")</f>
        <v/>
      </c>
      <c r="J2307" s="2">
        <f>IF(F2307&lt;Premissas!$B$8,"&lt; 1,00",IF(F2307&lt;Premissas!$B$9,"1,00 – 1,19",IF(F2307&lt;Premissas!$B$10,"1,20 – 1,39",IF(F2307&lt;Premissas!$B$11,"1,40 – 1,59",IF(F2307&lt;Premissas!$B$12,"1,60 – 1,99","≥ 2,00")))))</f>
        <v/>
      </c>
      <c r="K2307" s="5">
        <f>IF(F2307&lt;Premissas!$B$8,Premissas!$B$13,IF(F2307&lt;Premissas!$B$9,Premissas!$B$14,IF(F2307&lt;Premissas!$B$10,Premissas!$B$15,IF(F2307&lt;Premissas!$B$11,Premissas!$B$16,IF(F2307&lt;Premissas!$B$12,Premissas!$B$17,Premissas!$B$18)))))</f>
        <v/>
      </c>
      <c r="L2307" s="5">
        <f>K2307/Premissas!$B$4</f>
        <v/>
      </c>
      <c r="M2307" s="2">
        <f>IF(K2307=Premissas!$B$18,"SIM","NÃO")</f>
        <v/>
      </c>
    </row>
    <row r="2308">
      <c r="A2308" s="2" t="n">
        <v>5995213</v>
      </c>
      <c r="B2308" s="2" t="inlineStr">
        <is>
          <t>Ellen Cristiny Hilario Da Silva</t>
        </is>
      </c>
      <c r="C2308" s="2" t="n">
        <v>7801</v>
      </c>
      <c r="D2308" s="2">
        <f>IFERROR(TEXTJOIN(" | ",TRUE,UNIQUE(FILTER(Detalhe_Registro!$C:$C,(Detalhe_Registro!$D:$D=A2308)*(Detalhe_Registro!$E:$E=B2308)*(Detalhe_Registro!$M:$M="SIM")))),"")</f>
        <v/>
      </c>
      <c r="E2308" s="2">
        <f>COUNTIFS(Detalhe_Registro!$D:$D,A2308,Detalhe_Registro!$E:$E,B2308,Detalhe_Registro!$M:$M,"SIM")</f>
        <v/>
      </c>
      <c r="F2308" s="2">
        <f>IFERROR(MAXIFS(Detalhe_Registro!$N:$N,Detalhe_Registro!$D:$D,A2308,Detalhe_Registro!$E:$E,B2308,Detalhe_Registro!$M:$M,"SIM"),0)</f>
        <v/>
      </c>
      <c r="G2308" s="2">
        <f>IFERROR(AVERAGEIFS(Detalhe_Registro!$N:$N,Detalhe_Registro!$D:$D,A2308,Detalhe_Registro!$E:$E,B2308,Detalhe_Registro!$M:$M,"SIM"),0)</f>
        <v/>
      </c>
      <c r="H2308" s="2">
        <f>SUMIFS(Detalhe_Registro!$F:$F,Detalhe_Registro!$D:$D,A2308,Detalhe_Registro!$E:$E,B2308,Detalhe_Registro!$M:$M,"SIM")</f>
        <v/>
      </c>
      <c r="I2308" s="2">
        <f>SUMIFS(Detalhe_Registro!$G:$G,Detalhe_Registro!$D:$D,A2308,Detalhe_Registro!$E:$E,B2308,Detalhe_Registro!$M:$M,"SIM")</f>
        <v/>
      </c>
      <c r="J2308" s="2">
        <f>IF(F2308&lt;Premissas!$B$8,"&lt; 1,00",IF(F2308&lt;Premissas!$B$9,"1,00 – 1,19",IF(F2308&lt;Premissas!$B$10,"1,20 – 1,39",IF(F2308&lt;Premissas!$B$11,"1,40 – 1,59",IF(F2308&lt;Premissas!$B$12,"1,60 – 1,99","≥ 2,00")))))</f>
        <v/>
      </c>
      <c r="K2308" s="5">
        <f>IF(F2308&lt;Premissas!$B$8,Premissas!$B$13,IF(F2308&lt;Premissas!$B$9,Premissas!$B$14,IF(F2308&lt;Premissas!$B$10,Premissas!$B$15,IF(F2308&lt;Premissas!$B$11,Premissas!$B$16,IF(F2308&lt;Premissas!$B$12,Premissas!$B$17,Premissas!$B$18)))))</f>
        <v/>
      </c>
      <c r="L2308" s="5">
        <f>K2308/Premissas!$B$4</f>
        <v/>
      </c>
      <c r="M2308" s="2">
        <f>IF(K2308=Premissas!$B$18,"SIM","NÃO")</f>
        <v/>
      </c>
    </row>
    <row r="2309">
      <c r="A2309" s="2" t="inlineStr">
        <is>
          <t>5995213</t>
        </is>
      </c>
      <c r="B2309" s="2" t="inlineStr">
        <is>
          <t>Ellen Cristiny Hilario Da Silva</t>
        </is>
      </c>
      <c r="C2309" s="2" t="n">
        <v>7801</v>
      </c>
      <c r="D2309" s="2">
        <f>IFERROR(TEXTJOIN(" | ",TRUE,UNIQUE(FILTER(Detalhe_Registro!$C:$C,(Detalhe_Registro!$D:$D=A2309)*(Detalhe_Registro!$E:$E=B2309)*(Detalhe_Registro!$M:$M="SIM")))),"")</f>
        <v/>
      </c>
      <c r="E2309" s="2">
        <f>COUNTIFS(Detalhe_Registro!$D:$D,A2309,Detalhe_Registro!$E:$E,B2309,Detalhe_Registro!$M:$M,"SIM")</f>
        <v/>
      </c>
      <c r="F2309" s="2">
        <f>IFERROR(MAXIFS(Detalhe_Registro!$N:$N,Detalhe_Registro!$D:$D,A2309,Detalhe_Registro!$E:$E,B2309,Detalhe_Registro!$M:$M,"SIM"),0)</f>
        <v/>
      </c>
      <c r="G2309" s="2">
        <f>IFERROR(AVERAGEIFS(Detalhe_Registro!$N:$N,Detalhe_Registro!$D:$D,A2309,Detalhe_Registro!$E:$E,B2309,Detalhe_Registro!$M:$M,"SIM"),0)</f>
        <v/>
      </c>
      <c r="H2309" s="2">
        <f>SUMIFS(Detalhe_Registro!$F:$F,Detalhe_Registro!$D:$D,A2309,Detalhe_Registro!$E:$E,B2309,Detalhe_Registro!$M:$M,"SIM")</f>
        <v/>
      </c>
      <c r="I2309" s="2">
        <f>SUMIFS(Detalhe_Registro!$G:$G,Detalhe_Registro!$D:$D,A2309,Detalhe_Registro!$E:$E,B2309,Detalhe_Registro!$M:$M,"SIM")</f>
        <v/>
      </c>
      <c r="J2309" s="2">
        <f>IF(F2309&lt;Premissas!$B$8,"&lt; 1,00",IF(F2309&lt;Premissas!$B$9,"1,00 – 1,19",IF(F2309&lt;Premissas!$B$10,"1,20 – 1,39",IF(F2309&lt;Premissas!$B$11,"1,40 – 1,59",IF(F2309&lt;Premissas!$B$12,"1,60 – 1,99","≥ 2,00")))))</f>
        <v/>
      </c>
      <c r="K2309" s="5">
        <f>IF(F2309&lt;Premissas!$B$8,Premissas!$B$13,IF(F2309&lt;Premissas!$B$9,Premissas!$B$14,IF(F2309&lt;Premissas!$B$10,Premissas!$B$15,IF(F2309&lt;Premissas!$B$11,Premissas!$B$16,IF(F2309&lt;Premissas!$B$12,Premissas!$B$17,Premissas!$B$18)))))</f>
        <v/>
      </c>
      <c r="L2309" s="5">
        <f>K2309/Premissas!$B$4</f>
        <v/>
      </c>
      <c r="M2309" s="2">
        <f>IF(K2309=Premissas!$B$18,"SIM","NÃO")</f>
        <v/>
      </c>
    </row>
    <row r="2310">
      <c r="A2310" s="2" t="inlineStr">
        <is>
          <t>6027687</t>
        </is>
      </c>
      <c r="B2310" s="2" t="inlineStr">
        <is>
          <t>Emanuel Souza Santana</t>
        </is>
      </c>
      <c r="C2310" s="2" t="n">
        <v>7801</v>
      </c>
      <c r="D2310" s="2">
        <f>IFERROR(TEXTJOIN(" | ",TRUE,UNIQUE(FILTER(Detalhe_Registro!$C:$C,(Detalhe_Registro!$D:$D=A2310)*(Detalhe_Registro!$E:$E=B2310)*(Detalhe_Registro!$M:$M="SIM")))),"")</f>
        <v/>
      </c>
      <c r="E2310" s="2">
        <f>COUNTIFS(Detalhe_Registro!$D:$D,A2310,Detalhe_Registro!$E:$E,B2310,Detalhe_Registro!$M:$M,"SIM")</f>
        <v/>
      </c>
      <c r="F2310" s="2">
        <f>IFERROR(MAXIFS(Detalhe_Registro!$N:$N,Detalhe_Registro!$D:$D,A2310,Detalhe_Registro!$E:$E,B2310,Detalhe_Registro!$M:$M,"SIM"),0)</f>
        <v/>
      </c>
      <c r="G2310" s="2">
        <f>IFERROR(AVERAGEIFS(Detalhe_Registro!$N:$N,Detalhe_Registro!$D:$D,A2310,Detalhe_Registro!$E:$E,B2310,Detalhe_Registro!$M:$M,"SIM"),0)</f>
        <v/>
      </c>
      <c r="H2310" s="2">
        <f>SUMIFS(Detalhe_Registro!$F:$F,Detalhe_Registro!$D:$D,A2310,Detalhe_Registro!$E:$E,B2310,Detalhe_Registro!$M:$M,"SIM")</f>
        <v/>
      </c>
      <c r="I2310" s="2">
        <f>SUMIFS(Detalhe_Registro!$G:$G,Detalhe_Registro!$D:$D,A2310,Detalhe_Registro!$E:$E,B2310,Detalhe_Registro!$M:$M,"SIM")</f>
        <v/>
      </c>
      <c r="J2310" s="2">
        <f>IF(F2310&lt;Premissas!$B$8,"&lt; 1,00",IF(F2310&lt;Premissas!$B$9,"1,00 – 1,19",IF(F2310&lt;Premissas!$B$10,"1,20 – 1,39",IF(F2310&lt;Premissas!$B$11,"1,40 – 1,59",IF(F2310&lt;Premissas!$B$12,"1,60 – 1,99","≥ 2,00")))))</f>
        <v/>
      </c>
      <c r="K2310" s="5">
        <f>IF(F2310&lt;Premissas!$B$8,Premissas!$B$13,IF(F2310&lt;Premissas!$B$9,Premissas!$B$14,IF(F2310&lt;Premissas!$B$10,Premissas!$B$15,IF(F2310&lt;Premissas!$B$11,Premissas!$B$16,IF(F2310&lt;Premissas!$B$12,Premissas!$B$17,Premissas!$B$18)))))</f>
        <v/>
      </c>
      <c r="L2310" s="5">
        <f>K2310/Premissas!$B$4</f>
        <v/>
      </c>
      <c r="M2310" s="2">
        <f>IF(K2310=Premissas!$B$18,"SIM","NÃO")</f>
        <v/>
      </c>
    </row>
    <row r="2311">
      <c r="A2311" s="2" t="n">
        <v>3931820</v>
      </c>
      <c r="B2311" s="2" t="inlineStr">
        <is>
          <t>Emerson Vitor De Araujo</t>
        </is>
      </c>
      <c r="C2311" s="2" t="n">
        <v>7801</v>
      </c>
      <c r="D2311" s="2">
        <f>IFERROR(TEXTJOIN(" | ",TRUE,UNIQUE(FILTER(Detalhe_Registro!$C:$C,(Detalhe_Registro!$D:$D=A2311)*(Detalhe_Registro!$E:$E=B2311)*(Detalhe_Registro!$M:$M="SIM")))),"")</f>
        <v/>
      </c>
      <c r="E2311" s="2">
        <f>COUNTIFS(Detalhe_Registro!$D:$D,A2311,Detalhe_Registro!$E:$E,B2311,Detalhe_Registro!$M:$M,"SIM")</f>
        <v/>
      </c>
      <c r="F2311" s="2">
        <f>IFERROR(MAXIFS(Detalhe_Registro!$N:$N,Detalhe_Registro!$D:$D,A2311,Detalhe_Registro!$E:$E,B2311,Detalhe_Registro!$M:$M,"SIM"),0)</f>
        <v/>
      </c>
      <c r="G2311" s="2">
        <f>IFERROR(AVERAGEIFS(Detalhe_Registro!$N:$N,Detalhe_Registro!$D:$D,A2311,Detalhe_Registro!$E:$E,B2311,Detalhe_Registro!$M:$M,"SIM"),0)</f>
        <v/>
      </c>
      <c r="H2311" s="2">
        <f>SUMIFS(Detalhe_Registro!$F:$F,Detalhe_Registro!$D:$D,A2311,Detalhe_Registro!$E:$E,B2311,Detalhe_Registro!$M:$M,"SIM")</f>
        <v/>
      </c>
      <c r="I2311" s="2">
        <f>SUMIFS(Detalhe_Registro!$G:$G,Detalhe_Registro!$D:$D,A2311,Detalhe_Registro!$E:$E,B2311,Detalhe_Registro!$M:$M,"SIM")</f>
        <v/>
      </c>
      <c r="J2311" s="2">
        <f>IF(F2311&lt;Premissas!$B$8,"&lt; 1,00",IF(F2311&lt;Premissas!$B$9,"1,00 – 1,19",IF(F2311&lt;Premissas!$B$10,"1,20 – 1,39",IF(F2311&lt;Premissas!$B$11,"1,40 – 1,59",IF(F2311&lt;Premissas!$B$12,"1,60 – 1,99","≥ 2,00")))))</f>
        <v/>
      </c>
      <c r="K2311" s="5">
        <f>IF(F2311&lt;Premissas!$B$8,Premissas!$B$13,IF(F2311&lt;Premissas!$B$9,Premissas!$B$14,IF(F2311&lt;Premissas!$B$10,Premissas!$B$15,IF(F2311&lt;Premissas!$B$11,Premissas!$B$16,IF(F2311&lt;Premissas!$B$12,Premissas!$B$17,Premissas!$B$18)))))</f>
        <v/>
      </c>
      <c r="L2311" s="5">
        <f>K2311/Premissas!$B$4</f>
        <v/>
      </c>
      <c r="M2311" s="2">
        <f>IF(K2311=Premissas!$B$18,"SIM","NÃO")</f>
        <v/>
      </c>
    </row>
    <row r="2312">
      <c r="A2312" s="2" t="inlineStr">
        <is>
          <t>3931820</t>
        </is>
      </c>
      <c r="B2312" s="2" t="inlineStr">
        <is>
          <t>Emerson Vitor De Araujo</t>
        </is>
      </c>
      <c r="C2312" s="2" t="n">
        <v>7801</v>
      </c>
      <c r="D2312" s="2">
        <f>IFERROR(TEXTJOIN(" | ",TRUE,UNIQUE(FILTER(Detalhe_Registro!$C:$C,(Detalhe_Registro!$D:$D=A2312)*(Detalhe_Registro!$E:$E=B2312)*(Detalhe_Registro!$M:$M="SIM")))),"")</f>
        <v/>
      </c>
      <c r="E2312" s="2">
        <f>COUNTIFS(Detalhe_Registro!$D:$D,A2312,Detalhe_Registro!$E:$E,B2312,Detalhe_Registro!$M:$M,"SIM")</f>
        <v/>
      </c>
      <c r="F2312" s="2">
        <f>IFERROR(MAXIFS(Detalhe_Registro!$N:$N,Detalhe_Registro!$D:$D,A2312,Detalhe_Registro!$E:$E,B2312,Detalhe_Registro!$M:$M,"SIM"),0)</f>
        <v/>
      </c>
      <c r="G2312" s="2">
        <f>IFERROR(AVERAGEIFS(Detalhe_Registro!$N:$N,Detalhe_Registro!$D:$D,A2312,Detalhe_Registro!$E:$E,B2312,Detalhe_Registro!$M:$M,"SIM"),0)</f>
        <v/>
      </c>
      <c r="H2312" s="2">
        <f>SUMIFS(Detalhe_Registro!$F:$F,Detalhe_Registro!$D:$D,A2312,Detalhe_Registro!$E:$E,B2312,Detalhe_Registro!$M:$M,"SIM")</f>
        <v/>
      </c>
      <c r="I2312" s="2">
        <f>SUMIFS(Detalhe_Registro!$G:$G,Detalhe_Registro!$D:$D,A2312,Detalhe_Registro!$E:$E,B2312,Detalhe_Registro!$M:$M,"SIM")</f>
        <v/>
      </c>
      <c r="J2312" s="2">
        <f>IF(F2312&lt;Premissas!$B$8,"&lt; 1,00",IF(F2312&lt;Premissas!$B$9,"1,00 – 1,19",IF(F2312&lt;Premissas!$B$10,"1,20 – 1,39",IF(F2312&lt;Premissas!$B$11,"1,40 – 1,59",IF(F2312&lt;Premissas!$B$12,"1,60 – 1,99","≥ 2,00")))))</f>
        <v/>
      </c>
      <c r="K2312" s="5">
        <f>IF(F2312&lt;Premissas!$B$8,Premissas!$B$13,IF(F2312&lt;Premissas!$B$9,Premissas!$B$14,IF(F2312&lt;Premissas!$B$10,Premissas!$B$15,IF(F2312&lt;Premissas!$B$11,Premissas!$B$16,IF(F2312&lt;Premissas!$B$12,Premissas!$B$17,Premissas!$B$18)))))</f>
        <v/>
      </c>
      <c r="L2312" s="5">
        <f>K2312/Premissas!$B$4</f>
        <v/>
      </c>
      <c r="M2312" s="2">
        <f>IF(K2312=Premissas!$B$18,"SIM","NÃO")</f>
        <v/>
      </c>
    </row>
    <row r="2313">
      <c r="A2313" s="2" t="n">
        <v>5759030</v>
      </c>
      <c r="B2313" s="2" t="inlineStr">
        <is>
          <t>Enzo Venancio Da Silva Ribeiro</t>
        </is>
      </c>
      <c r="C2313" s="2" t="n">
        <v>7801</v>
      </c>
      <c r="D2313" s="2">
        <f>IFERROR(TEXTJOIN(" | ",TRUE,UNIQUE(FILTER(Detalhe_Registro!$C:$C,(Detalhe_Registro!$D:$D=A2313)*(Detalhe_Registro!$E:$E=B2313)*(Detalhe_Registro!$M:$M="SIM")))),"")</f>
        <v/>
      </c>
      <c r="E2313" s="2">
        <f>COUNTIFS(Detalhe_Registro!$D:$D,A2313,Detalhe_Registro!$E:$E,B2313,Detalhe_Registro!$M:$M,"SIM")</f>
        <v/>
      </c>
      <c r="F2313" s="2">
        <f>IFERROR(MAXIFS(Detalhe_Registro!$N:$N,Detalhe_Registro!$D:$D,A2313,Detalhe_Registro!$E:$E,B2313,Detalhe_Registro!$M:$M,"SIM"),0)</f>
        <v/>
      </c>
      <c r="G2313" s="2">
        <f>IFERROR(AVERAGEIFS(Detalhe_Registro!$N:$N,Detalhe_Registro!$D:$D,A2313,Detalhe_Registro!$E:$E,B2313,Detalhe_Registro!$M:$M,"SIM"),0)</f>
        <v/>
      </c>
      <c r="H2313" s="2">
        <f>SUMIFS(Detalhe_Registro!$F:$F,Detalhe_Registro!$D:$D,A2313,Detalhe_Registro!$E:$E,B2313,Detalhe_Registro!$M:$M,"SIM")</f>
        <v/>
      </c>
      <c r="I2313" s="2">
        <f>SUMIFS(Detalhe_Registro!$G:$G,Detalhe_Registro!$D:$D,A2313,Detalhe_Registro!$E:$E,B2313,Detalhe_Registro!$M:$M,"SIM")</f>
        <v/>
      </c>
      <c r="J2313" s="2">
        <f>IF(F2313&lt;Premissas!$B$8,"&lt; 1,00",IF(F2313&lt;Premissas!$B$9,"1,00 – 1,19",IF(F2313&lt;Premissas!$B$10,"1,20 – 1,39",IF(F2313&lt;Premissas!$B$11,"1,40 – 1,59",IF(F2313&lt;Premissas!$B$12,"1,60 – 1,99","≥ 2,00")))))</f>
        <v/>
      </c>
      <c r="K2313" s="5">
        <f>IF(F2313&lt;Premissas!$B$8,Premissas!$B$13,IF(F2313&lt;Premissas!$B$9,Premissas!$B$14,IF(F2313&lt;Premissas!$B$10,Premissas!$B$15,IF(F2313&lt;Premissas!$B$11,Premissas!$B$16,IF(F2313&lt;Premissas!$B$12,Premissas!$B$17,Premissas!$B$18)))))</f>
        <v/>
      </c>
      <c r="L2313" s="5">
        <f>K2313/Premissas!$B$4</f>
        <v/>
      </c>
      <c r="M2313" s="2">
        <f>IF(K2313=Premissas!$B$18,"SIM","NÃO")</f>
        <v/>
      </c>
    </row>
    <row r="2314">
      <c r="A2314" s="2" t="inlineStr">
        <is>
          <t>5759030</t>
        </is>
      </c>
      <c r="B2314" s="2" t="inlineStr">
        <is>
          <t>Enzo Venancio Da Silva Ribeiro</t>
        </is>
      </c>
      <c r="C2314" s="2" t="n">
        <v>7801</v>
      </c>
      <c r="D2314" s="2">
        <f>IFERROR(TEXTJOIN(" | ",TRUE,UNIQUE(FILTER(Detalhe_Registro!$C:$C,(Detalhe_Registro!$D:$D=A2314)*(Detalhe_Registro!$E:$E=B2314)*(Detalhe_Registro!$M:$M="SIM")))),"")</f>
        <v/>
      </c>
      <c r="E2314" s="2">
        <f>COUNTIFS(Detalhe_Registro!$D:$D,A2314,Detalhe_Registro!$E:$E,B2314,Detalhe_Registro!$M:$M,"SIM")</f>
        <v/>
      </c>
      <c r="F2314" s="2">
        <f>IFERROR(MAXIFS(Detalhe_Registro!$N:$N,Detalhe_Registro!$D:$D,A2314,Detalhe_Registro!$E:$E,B2314,Detalhe_Registro!$M:$M,"SIM"),0)</f>
        <v/>
      </c>
      <c r="G2314" s="2">
        <f>IFERROR(AVERAGEIFS(Detalhe_Registro!$N:$N,Detalhe_Registro!$D:$D,A2314,Detalhe_Registro!$E:$E,B2314,Detalhe_Registro!$M:$M,"SIM"),0)</f>
        <v/>
      </c>
      <c r="H2314" s="2">
        <f>SUMIFS(Detalhe_Registro!$F:$F,Detalhe_Registro!$D:$D,A2314,Detalhe_Registro!$E:$E,B2314,Detalhe_Registro!$M:$M,"SIM")</f>
        <v/>
      </c>
      <c r="I2314" s="2">
        <f>SUMIFS(Detalhe_Registro!$G:$G,Detalhe_Registro!$D:$D,A2314,Detalhe_Registro!$E:$E,B2314,Detalhe_Registro!$M:$M,"SIM")</f>
        <v/>
      </c>
      <c r="J2314" s="2">
        <f>IF(F2314&lt;Premissas!$B$8,"&lt; 1,00",IF(F2314&lt;Premissas!$B$9,"1,00 – 1,19",IF(F2314&lt;Premissas!$B$10,"1,20 – 1,39",IF(F2314&lt;Premissas!$B$11,"1,40 – 1,59",IF(F2314&lt;Premissas!$B$12,"1,60 – 1,99","≥ 2,00")))))</f>
        <v/>
      </c>
      <c r="K2314" s="5">
        <f>IF(F2314&lt;Premissas!$B$8,Premissas!$B$13,IF(F2314&lt;Premissas!$B$9,Premissas!$B$14,IF(F2314&lt;Premissas!$B$10,Premissas!$B$15,IF(F2314&lt;Premissas!$B$11,Premissas!$B$16,IF(F2314&lt;Premissas!$B$12,Premissas!$B$17,Premissas!$B$18)))))</f>
        <v/>
      </c>
      <c r="L2314" s="5">
        <f>K2314/Premissas!$B$4</f>
        <v/>
      </c>
      <c r="M2314" s="2">
        <f>IF(K2314=Premissas!$B$18,"SIM","NÃO")</f>
        <v/>
      </c>
    </row>
    <row r="2315">
      <c r="A2315" s="2" t="n">
        <v>5489300</v>
      </c>
      <c r="B2315" s="2" t="inlineStr">
        <is>
          <t>Erica Barbosa Soares</t>
        </is>
      </c>
      <c r="C2315" s="2" t="n">
        <v>7801</v>
      </c>
      <c r="D2315" s="2">
        <f>IFERROR(TEXTJOIN(" | ",TRUE,UNIQUE(FILTER(Detalhe_Registro!$C:$C,(Detalhe_Registro!$D:$D=A2315)*(Detalhe_Registro!$E:$E=B2315)*(Detalhe_Registro!$M:$M="SIM")))),"")</f>
        <v/>
      </c>
      <c r="E2315" s="2">
        <f>COUNTIFS(Detalhe_Registro!$D:$D,A2315,Detalhe_Registro!$E:$E,B2315,Detalhe_Registro!$M:$M,"SIM")</f>
        <v/>
      </c>
      <c r="F2315" s="2">
        <f>IFERROR(MAXIFS(Detalhe_Registro!$N:$N,Detalhe_Registro!$D:$D,A2315,Detalhe_Registro!$E:$E,B2315,Detalhe_Registro!$M:$M,"SIM"),0)</f>
        <v/>
      </c>
      <c r="G2315" s="2">
        <f>IFERROR(AVERAGEIFS(Detalhe_Registro!$N:$N,Detalhe_Registro!$D:$D,A2315,Detalhe_Registro!$E:$E,B2315,Detalhe_Registro!$M:$M,"SIM"),0)</f>
        <v/>
      </c>
      <c r="H2315" s="2">
        <f>SUMIFS(Detalhe_Registro!$F:$F,Detalhe_Registro!$D:$D,A2315,Detalhe_Registro!$E:$E,B2315,Detalhe_Registro!$M:$M,"SIM")</f>
        <v/>
      </c>
      <c r="I2315" s="2">
        <f>SUMIFS(Detalhe_Registro!$G:$G,Detalhe_Registro!$D:$D,A2315,Detalhe_Registro!$E:$E,B2315,Detalhe_Registro!$M:$M,"SIM")</f>
        <v/>
      </c>
      <c r="J2315" s="2">
        <f>IF(F2315&lt;Premissas!$B$8,"&lt; 1,00",IF(F2315&lt;Premissas!$B$9,"1,00 – 1,19",IF(F2315&lt;Premissas!$B$10,"1,20 – 1,39",IF(F2315&lt;Premissas!$B$11,"1,40 – 1,59",IF(F2315&lt;Premissas!$B$12,"1,60 – 1,99","≥ 2,00")))))</f>
        <v/>
      </c>
      <c r="K2315" s="5">
        <f>IF(F2315&lt;Premissas!$B$8,Premissas!$B$13,IF(F2315&lt;Premissas!$B$9,Premissas!$B$14,IF(F2315&lt;Premissas!$B$10,Premissas!$B$15,IF(F2315&lt;Premissas!$B$11,Premissas!$B$16,IF(F2315&lt;Premissas!$B$12,Premissas!$B$17,Premissas!$B$18)))))</f>
        <v/>
      </c>
      <c r="L2315" s="5">
        <f>K2315/Premissas!$B$4</f>
        <v/>
      </c>
      <c r="M2315" s="2">
        <f>IF(K2315=Premissas!$B$18,"SIM","NÃO")</f>
        <v/>
      </c>
    </row>
    <row r="2316">
      <c r="A2316" s="2" t="n">
        <v>5957699</v>
      </c>
      <c r="B2316" s="2" t="inlineStr">
        <is>
          <t>Erick Nascimento De Oliveira</t>
        </is>
      </c>
      <c r="C2316" s="2" t="n">
        <v>7801</v>
      </c>
      <c r="D2316" s="2">
        <f>IFERROR(TEXTJOIN(" | ",TRUE,UNIQUE(FILTER(Detalhe_Registro!$C:$C,(Detalhe_Registro!$D:$D=A2316)*(Detalhe_Registro!$E:$E=B2316)*(Detalhe_Registro!$M:$M="SIM")))),"")</f>
        <v/>
      </c>
      <c r="E2316" s="2">
        <f>COUNTIFS(Detalhe_Registro!$D:$D,A2316,Detalhe_Registro!$E:$E,B2316,Detalhe_Registro!$M:$M,"SIM")</f>
        <v/>
      </c>
      <c r="F2316" s="2">
        <f>IFERROR(MAXIFS(Detalhe_Registro!$N:$N,Detalhe_Registro!$D:$D,A2316,Detalhe_Registro!$E:$E,B2316,Detalhe_Registro!$M:$M,"SIM"),0)</f>
        <v/>
      </c>
      <c r="G2316" s="2">
        <f>IFERROR(AVERAGEIFS(Detalhe_Registro!$N:$N,Detalhe_Registro!$D:$D,A2316,Detalhe_Registro!$E:$E,B2316,Detalhe_Registro!$M:$M,"SIM"),0)</f>
        <v/>
      </c>
      <c r="H2316" s="2">
        <f>SUMIFS(Detalhe_Registro!$F:$F,Detalhe_Registro!$D:$D,A2316,Detalhe_Registro!$E:$E,B2316,Detalhe_Registro!$M:$M,"SIM")</f>
        <v/>
      </c>
      <c r="I2316" s="2">
        <f>SUMIFS(Detalhe_Registro!$G:$G,Detalhe_Registro!$D:$D,A2316,Detalhe_Registro!$E:$E,B2316,Detalhe_Registro!$M:$M,"SIM")</f>
        <v/>
      </c>
      <c r="J2316" s="2">
        <f>IF(F2316&lt;Premissas!$B$8,"&lt; 1,00",IF(F2316&lt;Premissas!$B$9,"1,00 – 1,19",IF(F2316&lt;Premissas!$B$10,"1,20 – 1,39",IF(F2316&lt;Premissas!$B$11,"1,40 – 1,59",IF(F2316&lt;Premissas!$B$12,"1,60 – 1,99","≥ 2,00")))))</f>
        <v/>
      </c>
      <c r="K2316" s="5">
        <f>IF(F2316&lt;Premissas!$B$8,Premissas!$B$13,IF(F2316&lt;Premissas!$B$9,Premissas!$B$14,IF(F2316&lt;Premissas!$B$10,Premissas!$B$15,IF(F2316&lt;Premissas!$B$11,Premissas!$B$16,IF(F2316&lt;Premissas!$B$12,Premissas!$B$17,Premissas!$B$18)))))</f>
        <v/>
      </c>
      <c r="L2316" s="5">
        <f>K2316/Premissas!$B$4</f>
        <v/>
      </c>
      <c r="M2316" s="2">
        <f>IF(K2316=Premissas!$B$18,"SIM","NÃO")</f>
        <v/>
      </c>
    </row>
    <row r="2317">
      <c r="A2317" s="2" t="inlineStr">
        <is>
          <t>5957699</t>
        </is>
      </c>
      <c r="B2317" s="2" t="inlineStr">
        <is>
          <t>Erick Nascimento De Oliveira</t>
        </is>
      </c>
      <c r="C2317" s="2" t="n">
        <v>7801</v>
      </c>
      <c r="D2317" s="2">
        <f>IFERROR(TEXTJOIN(" | ",TRUE,UNIQUE(FILTER(Detalhe_Registro!$C:$C,(Detalhe_Registro!$D:$D=A2317)*(Detalhe_Registro!$E:$E=B2317)*(Detalhe_Registro!$M:$M="SIM")))),"")</f>
        <v/>
      </c>
      <c r="E2317" s="2">
        <f>COUNTIFS(Detalhe_Registro!$D:$D,A2317,Detalhe_Registro!$E:$E,B2317,Detalhe_Registro!$M:$M,"SIM")</f>
        <v/>
      </c>
      <c r="F2317" s="2">
        <f>IFERROR(MAXIFS(Detalhe_Registro!$N:$N,Detalhe_Registro!$D:$D,A2317,Detalhe_Registro!$E:$E,B2317,Detalhe_Registro!$M:$M,"SIM"),0)</f>
        <v/>
      </c>
      <c r="G2317" s="2">
        <f>IFERROR(AVERAGEIFS(Detalhe_Registro!$N:$N,Detalhe_Registro!$D:$D,A2317,Detalhe_Registro!$E:$E,B2317,Detalhe_Registro!$M:$M,"SIM"),0)</f>
        <v/>
      </c>
      <c r="H2317" s="2">
        <f>SUMIFS(Detalhe_Registro!$F:$F,Detalhe_Registro!$D:$D,A2317,Detalhe_Registro!$E:$E,B2317,Detalhe_Registro!$M:$M,"SIM")</f>
        <v/>
      </c>
      <c r="I2317" s="2">
        <f>SUMIFS(Detalhe_Registro!$G:$G,Detalhe_Registro!$D:$D,A2317,Detalhe_Registro!$E:$E,B2317,Detalhe_Registro!$M:$M,"SIM")</f>
        <v/>
      </c>
      <c r="J2317" s="2">
        <f>IF(F2317&lt;Premissas!$B$8,"&lt; 1,00",IF(F2317&lt;Premissas!$B$9,"1,00 – 1,19",IF(F2317&lt;Premissas!$B$10,"1,20 – 1,39",IF(F2317&lt;Premissas!$B$11,"1,40 – 1,59",IF(F2317&lt;Premissas!$B$12,"1,60 – 1,99","≥ 2,00")))))</f>
        <v/>
      </c>
      <c r="K2317" s="5">
        <f>IF(F2317&lt;Premissas!$B$8,Premissas!$B$13,IF(F2317&lt;Premissas!$B$9,Premissas!$B$14,IF(F2317&lt;Premissas!$B$10,Premissas!$B$15,IF(F2317&lt;Premissas!$B$11,Premissas!$B$16,IF(F2317&lt;Premissas!$B$12,Premissas!$B$17,Premissas!$B$18)))))</f>
        <v/>
      </c>
      <c r="L2317" s="5">
        <f>K2317/Premissas!$B$4</f>
        <v/>
      </c>
      <c r="M2317" s="2">
        <f>IF(K2317=Premissas!$B$18,"SIM","NÃO")</f>
        <v/>
      </c>
    </row>
    <row r="2318">
      <c r="A2318" s="2" t="n">
        <v>4990137</v>
      </c>
      <c r="B2318" s="2" t="inlineStr">
        <is>
          <t>Erivaldo Oliveira Da Silva</t>
        </is>
      </c>
      <c r="C2318" s="2" t="n">
        <v>7801</v>
      </c>
      <c r="D2318" s="2">
        <f>IFERROR(TEXTJOIN(" | ",TRUE,UNIQUE(FILTER(Detalhe_Registro!$C:$C,(Detalhe_Registro!$D:$D=A2318)*(Detalhe_Registro!$E:$E=B2318)*(Detalhe_Registro!$M:$M="SIM")))),"")</f>
        <v/>
      </c>
      <c r="E2318" s="2">
        <f>COUNTIFS(Detalhe_Registro!$D:$D,A2318,Detalhe_Registro!$E:$E,B2318,Detalhe_Registro!$M:$M,"SIM")</f>
        <v/>
      </c>
      <c r="F2318" s="2">
        <f>IFERROR(MAXIFS(Detalhe_Registro!$N:$N,Detalhe_Registro!$D:$D,A2318,Detalhe_Registro!$E:$E,B2318,Detalhe_Registro!$M:$M,"SIM"),0)</f>
        <v/>
      </c>
      <c r="G2318" s="2">
        <f>IFERROR(AVERAGEIFS(Detalhe_Registro!$N:$N,Detalhe_Registro!$D:$D,A2318,Detalhe_Registro!$E:$E,B2318,Detalhe_Registro!$M:$M,"SIM"),0)</f>
        <v/>
      </c>
      <c r="H2318" s="2">
        <f>SUMIFS(Detalhe_Registro!$F:$F,Detalhe_Registro!$D:$D,A2318,Detalhe_Registro!$E:$E,B2318,Detalhe_Registro!$M:$M,"SIM")</f>
        <v/>
      </c>
      <c r="I2318" s="2">
        <f>SUMIFS(Detalhe_Registro!$G:$G,Detalhe_Registro!$D:$D,A2318,Detalhe_Registro!$E:$E,B2318,Detalhe_Registro!$M:$M,"SIM")</f>
        <v/>
      </c>
      <c r="J2318" s="2">
        <f>IF(F2318&lt;Premissas!$B$8,"&lt; 1,00",IF(F2318&lt;Premissas!$B$9,"1,00 – 1,19",IF(F2318&lt;Premissas!$B$10,"1,20 – 1,39",IF(F2318&lt;Premissas!$B$11,"1,40 – 1,59",IF(F2318&lt;Premissas!$B$12,"1,60 – 1,99","≥ 2,00")))))</f>
        <v/>
      </c>
      <c r="K2318" s="5">
        <f>IF(F2318&lt;Premissas!$B$8,Premissas!$B$13,IF(F2318&lt;Premissas!$B$9,Premissas!$B$14,IF(F2318&lt;Premissas!$B$10,Premissas!$B$15,IF(F2318&lt;Premissas!$B$11,Premissas!$B$16,IF(F2318&lt;Premissas!$B$12,Premissas!$B$17,Premissas!$B$18)))))</f>
        <v/>
      </c>
      <c r="L2318" s="5">
        <f>K2318/Premissas!$B$4</f>
        <v/>
      </c>
      <c r="M2318" s="2">
        <f>IF(K2318=Premissas!$B$18,"SIM","NÃO")</f>
        <v/>
      </c>
    </row>
    <row r="2319">
      <c r="A2319" s="2" t="inlineStr">
        <is>
          <t>4990137</t>
        </is>
      </c>
      <c r="B2319" s="2" t="inlineStr">
        <is>
          <t>Erivaldo Oliveira Da Silva</t>
        </is>
      </c>
      <c r="C2319" s="2" t="n">
        <v>7801</v>
      </c>
      <c r="D2319" s="2">
        <f>IFERROR(TEXTJOIN(" | ",TRUE,UNIQUE(FILTER(Detalhe_Registro!$C:$C,(Detalhe_Registro!$D:$D=A2319)*(Detalhe_Registro!$E:$E=B2319)*(Detalhe_Registro!$M:$M="SIM")))),"")</f>
        <v/>
      </c>
      <c r="E2319" s="2">
        <f>COUNTIFS(Detalhe_Registro!$D:$D,A2319,Detalhe_Registro!$E:$E,B2319,Detalhe_Registro!$M:$M,"SIM")</f>
        <v/>
      </c>
      <c r="F2319" s="2">
        <f>IFERROR(MAXIFS(Detalhe_Registro!$N:$N,Detalhe_Registro!$D:$D,A2319,Detalhe_Registro!$E:$E,B2319,Detalhe_Registro!$M:$M,"SIM"),0)</f>
        <v/>
      </c>
      <c r="G2319" s="2">
        <f>IFERROR(AVERAGEIFS(Detalhe_Registro!$N:$N,Detalhe_Registro!$D:$D,A2319,Detalhe_Registro!$E:$E,B2319,Detalhe_Registro!$M:$M,"SIM"),0)</f>
        <v/>
      </c>
      <c r="H2319" s="2">
        <f>SUMIFS(Detalhe_Registro!$F:$F,Detalhe_Registro!$D:$D,A2319,Detalhe_Registro!$E:$E,B2319,Detalhe_Registro!$M:$M,"SIM")</f>
        <v/>
      </c>
      <c r="I2319" s="2">
        <f>SUMIFS(Detalhe_Registro!$G:$G,Detalhe_Registro!$D:$D,A2319,Detalhe_Registro!$E:$E,B2319,Detalhe_Registro!$M:$M,"SIM")</f>
        <v/>
      </c>
      <c r="J2319" s="2">
        <f>IF(F2319&lt;Premissas!$B$8,"&lt; 1,00",IF(F2319&lt;Premissas!$B$9,"1,00 – 1,19",IF(F2319&lt;Premissas!$B$10,"1,20 – 1,39",IF(F2319&lt;Premissas!$B$11,"1,40 – 1,59",IF(F2319&lt;Premissas!$B$12,"1,60 – 1,99","≥ 2,00")))))</f>
        <v/>
      </c>
      <c r="K2319" s="5">
        <f>IF(F2319&lt;Premissas!$B$8,Premissas!$B$13,IF(F2319&lt;Premissas!$B$9,Premissas!$B$14,IF(F2319&lt;Premissas!$B$10,Premissas!$B$15,IF(F2319&lt;Premissas!$B$11,Premissas!$B$16,IF(F2319&lt;Premissas!$B$12,Premissas!$B$17,Premissas!$B$18)))))</f>
        <v/>
      </c>
      <c r="L2319" s="5">
        <f>K2319/Premissas!$B$4</f>
        <v/>
      </c>
      <c r="M2319" s="2">
        <f>IF(K2319=Premissas!$B$18,"SIM","NÃO")</f>
        <v/>
      </c>
    </row>
    <row r="2320">
      <c r="A2320" s="2" t="n">
        <v>5840708</v>
      </c>
      <c r="B2320" s="2" t="inlineStr">
        <is>
          <t>Eugene Anangmeje</t>
        </is>
      </c>
      <c r="C2320" s="2" t="n">
        <v>7801</v>
      </c>
      <c r="D2320" s="2">
        <f>IFERROR(TEXTJOIN(" | ",TRUE,UNIQUE(FILTER(Detalhe_Registro!$C:$C,(Detalhe_Registro!$D:$D=A2320)*(Detalhe_Registro!$E:$E=B2320)*(Detalhe_Registro!$M:$M="SIM")))),"")</f>
        <v/>
      </c>
      <c r="E2320" s="2">
        <f>COUNTIFS(Detalhe_Registro!$D:$D,A2320,Detalhe_Registro!$E:$E,B2320,Detalhe_Registro!$M:$M,"SIM")</f>
        <v/>
      </c>
      <c r="F2320" s="2">
        <f>IFERROR(MAXIFS(Detalhe_Registro!$N:$N,Detalhe_Registro!$D:$D,A2320,Detalhe_Registro!$E:$E,B2320,Detalhe_Registro!$M:$M,"SIM"),0)</f>
        <v/>
      </c>
      <c r="G2320" s="2">
        <f>IFERROR(AVERAGEIFS(Detalhe_Registro!$N:$N,Detalhe_Registro!$D:$D,A2320,Detalhe_Registro!$E:$E,B2320,Detalhe_Registro!$M:$M,"SIM"),0)</f>
        <v/>
      </c>
      <c r="H2320" s="2">
        <f>SUMIFS(Detalhe_Registro!$F:$F,Detalhe_Registro!$D:$D,A2320,Detalhe_Registro!$E:$E,B2320,Detalhe_Registro!$M:$M,"SIM")</f>
        <v/>
      </c>
      <c r="I2320" s="2">
        <f>SUMIFS(Detalhe_Registro!$G:$G,Detalhe_Registro!$D:$D,A2320,Detalhe_Registro!$E:$E,B2320,Detalhe_Registro!$M:$M,"SIM")</f>
        <v/>
      </c>
      <c r="J2320" s="2">
        <f>IF(F2320&lt;Premissas!$B$8,"&lt; 1,00",IF(F2320&lt;Premissas!$B$9,"1,00 – 1,19",IF(F2320&lt;Premissas!$B$10,"1,20 – 1,39",IF(F2320&lt;Premissas!$B$11,"1,40 – 1,59",IF(F2320&lt;Premissas!$B$12,"1,60 – 1,99","≥ 2,00")))))</f>
        <v/>
      </c>
      <c r="K2320" s="5">
        <f>IF(F2320&lt;Premissas!$B$8,Premissas!$B$13,IF(F2320&lt;Premissas!$B$9,Premissas!$B$14,IF(F2320&lt;Premissas!$B$10,Premissas!$B$15,IF(F2320&lt;Premissas!$B$11,Premissas!$B$16,IF(F2320&lt;Premissas!$B$12,Premissas!$B$17,Premissas!$B$18)))))</f>
        <v/>
      </c>
      <c r="L2320" s="5">
        <f>K2320/Premissas!$B$4</f>
        <v/>
      </c>
      <c r="M2320" s="2">
        <f>IF(K2320=Premissas!$B$18,"SIM","NÃO")</f>
        <v/>
      </c>
    </row>
    <row r="2321">
      <c r="A2321" s="2" t="inlineStr">
        <is>
          <t>5840708</t>
        </is>
      </c>
      <c r="B2321" s="2" t="inlineStr">
        <is>
          <t>Eugene Anangmeje</t>
        </is>
      </c>
      <c r="C2321" s="2" t="n">
        <v>7801</v>
      </c>
      <c r="D2321" s="2">
        <f>IFERROR(TEXTJOIN(" | ",TRUE,UNIQUE(FILTER(Detalhe_Registro!$C:$C,(Detalhe_Registro!$D:$D=A2321)*(Detalhe_Registro!$E:$E=B2321)*(Detalhe_Registro!$M:$M="SIM")))),"")</f>
        <v/>
      </c>
      <c r="E2321" s="2">
        <f>COUNTIFS(Detalhe_Registro!$D:$D,A2321,Detalhe_Registro!$E:$E,B2321,Detalhe_Registro!$M:$M,"SIM")</f>
        <v/>
      </c>
      <c r="F2321" s="2">
        <f>IFERROR(MAXIFS(Detalhe_Registro!$N:$N,Detalhe_Registro!$D:$D,A2321,Detalhe_Registro!$E:$E,B2321,Detalhe_Registro!$M:$M,"SIM"),0)</f>
        <v/>
      </c>
      <c r="G2321" s="2">
        <f>IFERROR(AVERAGEIFS(Detalhe_Registro!$N:$N,Detalhe_Registro!$D:$D,A2321,Detalhe_Registro!$E:$E,B2321,Detalhe_Registro!$M:$M,"SIM"),0)</f>
        <v/>
      </c>
      <c r="H2321" s="2">
        <f>SUMIFS(Detalhe_Registro!$F:$F,Detalhe_Registro!$D:$D,A2321,Detalhe_Registro!$E:$E,B2321,Detalhe_Registro!$M:$M,"SIM")</f>
        <v/>
      </c>
      <c r="I2321" s="2">
        <f>SUMIFS(Detalhe_Registro!$G:$G,Detalhe_Registro!$D:$D,A2321,Detalhe_Registro!$E:$E,B2321,Detalhe_Registro!$M:$M,"SIM")</f>
        <v/>
      </c>
      <c r="J2321" s="2">
        <f>IF(F2321&lt;Premissas!$B$8,"&lt; 1,00",IF(F2321&lt;Premissas!$B$9,"1,00 – 1,19",IF(F2321&lt;Premissas!$B$10,"1,20 – 1,39",IF(F2321&lt;Premissas!$B$11,"1,40 – 1,59",IF(F2321&lt;Premissas!$B$12,"1,60 – 1,99","≥ 2,00")))))</f>
        <v/>
      </c>
      <c r="K2321" s="5">
        <f>IF(F2321&lt;Premissas!$B$8,Premissas!$B$13,IF(F2321&lt;Premissas!$B$9,Premissas!$B$14,IF(F2321&lt;Premissas!$B$10,Premissas!$B$15,IF(F2321&lt;Premissas!$B$11,Premissas!$B$16,IF(F2321&lt;Premissas!$B$12,Premissas!$B$17,Premissas!$B$18)))))</f>
        <v/>
      </c>
      <c r="L2321" s="5">
        <f>K2321/Premissas!$B$4</f>
        <v/>
      </c>
      <c r="M2321" s="2">
        <f>IF(K2321=Premissas!$B$18,"SIM","NÃO")</f>
        <v/>
      </c>
    </row>
    <row r="2322">
      <c r="A2322" s="2" t="n">
        <v>5568897</v>
      </c>
      <c r="B2322" s="2" t="inlineStr">
        <is>
          <t>Everton Oliveira Da Silva</t>
        </is>
      </c>
      <c r="C2322" s="2" t="n">
        <v>7801</v>
      </c>
      <c r="D2322" s="2">
        <f>IFERROR(TEXTJOIN(" | ",TRUE,UNIQUE(FILTER(Detalhe_Registro!$C:$C,(Detalhe_Registro!$D:$D=A2322)*(Detalhe_Registro!$E:$E=B2322)*(Detalhe_Registro!$M:$M="SIM")))),"")</f>
        <v/>
      </c>
      <c r="E2322" s="2">
        <f>COUNTIFS(Detalhe_Registro!$D:$D,A2322,Detalhe_Registro!$E:$E,B2322,Detalhe_Registro!$M:$M,"SIM")</f>
        <v/>
      </c>
      <c r="F2322" s="2">
        <f>IFERROR(MAXIFS(Detalhe_Registro!$N:$N,Detalhe_Registro!$D:$D,A2322,Detalhe_Registro!$E:$E,B2322,Detalhe_Registro!$M:$M,"SIM"),0)</f>
        <v/>
      </c>
      <c r="G2322" s="2">
        <f>IFERROR(AVERAGEIFS(Detalhe_Registro!$N:$N,Detalhe_Registro!$D:$D,A2322,Detalhe_Registro!$E:$E,B2322,Detalhe_Registro!$M:$M,"SIM"),0)</f>
        <v/>
      </c>
      <c r="H2322" s="2">
        <f>SUMIFS(Detalhe_Registro!$F:$F,Detalhe_Registro!$D:$D,A2322,Detalhe_Registro!$E:$E,B2322,Detalhe_Registro!$M:$M,"SIM")</f>
        <v/>
      </c>
      <c r="I2322" s="2">
        <f>SUMIFS(Detalhe_Registro!$G:$G,Detalhe_Registro!$D:$D,A2322,Detalhe_Registro!$E:$E,B2322,Detalhe_Registro!$M:$M,"SIM")</f>
        <v/>
      </c>
      <c r="J2322" s="2">
        <f>IF(F2322&lt;Premissas!$B$8,"&lt; 1,00",IF(F2322&lt;Premissas!$B$9,"1,00 – 1,19",IF(F2322&lt;Premissas!$B$10,"1,20 – 1,39",IF(F2322&lt;Premissas!$B$11,"1,40 – 1,59",IF(F2322&lt;Premissas!$B$12,"1,60 – 1,99","≥ 2,00")))))</f>
        <v/>
      </c>
      <c r="K2322" s="5">
        <f>IF(F2322&lt;Premissas!$B$8,Premissas!$B$13,IF(F2322&lt;Premissas!$B$9,Premissas!$B$14,IF(F2322&lt;Premissas!$B$10,Premissas!$B$15,IF(F2322&lt;Premissas!$B$11,Premissas!$B$16,IF(F2322&lt;Premissas!$B$12,Premissas!$B$17,Premissas!$B$18)))))</f>
        <v/>
      </c>
      <c r="L2322" s="5">
        <f>K2322/Premissas!$B$4</f>
        <v/>
      </c>
      <c r="M2322" s="2">
        <f>IF(K2322=Premissas!$B$18,"SIM","NÃO")</f>
        <v/>
      </c>
    </row>
    <row r="2323">
      <c r="A2323" s="2" t="inlineStr">
        <is>
          <t>5568897</t>
        </is>
      </c>
      <c r="B2323" s="2" t="inlineStr">
        <is>
          <t>Everton Oliveira Da Silva</t>
        </is>
      </c>
      <c r="C2323" s="2" t="n">
        <v>7801</v>
      </c>
      <c r="D2323" s="2">
        <f>IFERROR(TEXTJOIN(" | ",TRUE,UNIQUE(FILTER(Detalhe_Registro!$C:$C,(Detalhe_Registro!$D:$D=A2323)*(Detalhe_Registro!$E:$E=B2323)*(Detalhe_Registro!$M:$M="SIM")))),"")</f>
        <v/>
      </c>
      <c r="E2323" s="2">
        <f>COUNTIFS(Detalhe_Registro!$D:$D,A2323,Detalhe_Registro!$E:$E,B2323,Detalhe_Registro!$M:$M,"SIM")</f>
        <v/>
      </c>
      <c r="F2323" s="2">
        <f>IFERROR(MAXIFS(Detalhe_Registro!$N:$N,Detalhe_Registro!$D:$D,A2323,Detalhe_Registro!$E:$E,B2323,Detalhe_Registro!$M:$M,"SIM"),0)</f>
        <v/>
      </c>
      <c r="G2323" s="2">
        <f>IFERROR(AVERAGEIFS(Detalhe_Registro!$N:$N,Detalhe_Registro!$D:$D,A2323,Detalhe_Registro!$E:$E,B2323,Detalhe_Registro!$M:$M,"SIM"),0)</f>
        <v/>
      </c>
      <c r="H2323" s="2">
        <f>SUMIFS(Detalhe_Registro!$F:$F,Detalhe_Registro!$D:$D,A2323,Detalhe_Registro!$E:$E,B2323,Detalhe_Registro!$M:$M,"SIM")</f>
        <v/>
      </c>
      <c r="I2323" s="2">
        <f>SUMIFS(Detalhe_Registro!$G:$G,Detalhe_Registro!$D:$D,A2323,Detalhe_Registro!$E:$E,B2323,Detalhe_Registro!$M:$M,"SIM")</f>
        <v/>
      </c>
      <c r="J2323" s="2">
        <f>IF(F2323&lt;Premissas!$B$8,"&lt; 1,00",IF(F2323&lt;Premissas!$B$9,"1,00 – 1,19",IF(F2323&lt;Premissas!$B$10,"1,20 – 1,39",IF(F2323&lt;Premissas!$B$11,"1,40 – 1,59",IF(F2323&lt;Premissas!$B$12,"1,60 – 1,99","≥ 2,00")))))</f>
        <v/>
      </c>
      <c r="K2323" s="5">
        <f>IF(F2323&lt;Premissas!$B$8,Premissas!$B$13,IF(F2323&lt;Premissas!$B$9,Premissas!$B$14,IF(F2323&lt;Premissas!$B$10,Premissas!$B$15,IF(F2323&lt;Premissas!$B$11,Premissas!$B$16,IF(F2323&lt;Premissas!$B$12,Premissas!$B$17,Premissas!$B$18)))))</f>
        <v/>
      </c>
      <c r="L2323" s="5">
        <f>K2323/Premissas!$B$4</f>
        <v/>
      </c>
      <c r="M2323" s="2">
        <f>IF(K2323=Premissas!$B$18,"SIM","NÃO")</f>
        <v/>
      </c>
    </row>
    <row r="2324">
      <c r="A2324" s="2" t="n">
        <v>6014550</v>
      </c>
      <c r="B2324" s="2" t="inlineStr">
        <is>
          <t>Exthar Cherlie Soulouque</t>
        </is>
      </c>
      <c r="C2324" s="2" t="n">
        <v>7801</v>
      </c>
      <c r="D2324" s="2">
        <f>IFERROR(TEXTJOIN(" | ",TRUE,UNIQUE(FILTER(Detalhe_Registro!$C:$C,(Detalhe_Registro!$D:$D=A2324)*(Detalhe_Registro!$E:$E=B2324)*(Detalhe_Registro!$M:$M="SIM")))),"")</f>
        <v/>
      </c>
      <c r="E2324" s="2">
        <f>COUNTIFS(Detalhe_Registro!$D:$D,A2324,Detalhe_Registro!$E:$E,B2324,Detalhe_Registro!$M:$M,"SIM")</f>
        <v/>
      </c>
      <c r="F2324" s="2">
        <f>IFERROR(MAXIFS(Detalhe_Registro!$N:$N,Detalhe_Registro!$D:$D,A2324,Detalhe_Registro!$E:$E,B2324,Detalhe_Registro!$M:$M,"SIM"),0)</f>
        <v/>
      </c>
      <c r="G2324" s="2">
        <f>IFERROR(AVERAGEIFS(Detalhe_Registro!$N:$N,Detalhe_Registro!$D:$D,A2324,Detalhe_Registro!$E:$E,B2324,Detalhe_Registro!$M:$M,"SIM"),0)</f>
        <v/>
      </c>
      <c r="H2324" s="2">
        <f>SUMIFS(Detalhe_Registro!$F:$F,Detalhe_Registro!$D:$D,A2324,Detalhe_Registro!$E:$E,B2324,Detalhe_Registro!$M:$M,"SIM")</f>
        <v/>
      </c>
      <c r="I2324" s="2">
        <f>SUMIFS(Detalhe_Registro!$G:$G,Detalhe_Registro!$D:$D,A2324,Detalhe_Registro!$E:$E,B2324,Detalhe_Registro!$M:$M,"SIM")</f>
        <v/>
      </c>
      <c r="J2324" s="2">
        <f>IF(F2324&lt;Premissas!$B$8,"&lt; 1,00",IF(F2324&lt;Premissas!$B$9,"1,00 – 1,19",IF(F2324&lt;Premissas!$B$10,"1,20 – 1,39",IF(F2324&lt;Premissas!$B$11,"1,40 – 1,59",IF(F2324&lt;Premissas!$B$12,"1,60 – 1,99","≥ 2,00")))))</f>
        <v/>
      </c>
      <c r="K2324" s="5">
        <f>IF(F2324&lt;Premissas!$B$8,Premissas!$B$13,IF(F2324&lt;Premissas!$B$9,Premissas!$B$14,IF(F2324&lt;Premissas!$B$10,Premissas!$B$15,IF(F2324&lt;Premissas!$B$11,Premissas!$B$16,IF(F2324&lt;Premissas!$B$12,Premissas!$B$17,Premissas!$B$18)))))</f>
        <v/>
      </c>
      <c r="L2324" s="5">
        <f>K2324/Premissas!$B$4</f>
        <v/>
      </c>
      <c r="M2324" s="2">
        <f>IF(K2324=Premissas!$B$18,"SIM","NÃO")</f>
        <v/>
      </c>
    </row>
    <row r="2325">
      <c r="A2325" s="2" t="inlineStr">
        <is>
          <t>6014550</t>
        </is>
      </c>
      <c r="B2325" s="2" t="inlineStr">
        <is>
          <t>Exthar Cherlie Soulouque</t>
        </is>
      </c>
      <c r="C2325" s="2" t="n">
        <v>7801</v>
      </c>
      <c r="D2325" s="2">
        <f>IFERROR(TEXTJOIN(" | ",TRUE,UNIQUE(FILTER(Detalhe_Registro!$C:$C,(Detalhe_Registro!$D:$D=A2325)*(Detalhe_Registro!$E:$E=B2325)*(Detalhe_Registro!$M:$M="SIM")))),"")</f>
        <v/>
      </c>
      <c r="E2325" s="2">
        <f>COUNTIFS(Detalhe_Registro!$D:$D,A2325,Detalhe_Registro!$E:$E,B2325,Detalhe_Registro!$M:$M,"SIM")</f>
        <v/>
      </c>
      <c r="F2325" s="2">
        <f>IFERROR(MAXIFS(Detalhe_Registro!$N:$N,Detalhe_Registro!$D:$D,A2325,Detalhe_Registro!$E:$E,B2325,Detalhe_Registro!$M:$M,"SIM"),0)</f>
        <v/>
      </c>
      <c r="G2325" s="2">
        <f>IFERROR(AVERAGEIFS(Detalhe_Registro!$N:$N,Detalhe_Registro!$D:$D,A2325,Detalhe_Registro!$E:$E,B2325,Detalhe_Registro!$M:$M,"SIM"),0)</f>
        <v/>
      </c>
      <c r="H2325" s="2">
        <f>SUMIFS(Detalhe_Registro!$F:$F,Detalhe_Registro!$D:$D,A2325,Detalhe_Registro!$E:$E,B2325,Detalhe_Registro!$M:$M,"SIM")</f>
        <v/>
      </c>
      <c r="I2325" s="2">
        <f>SUMIFS(Detalhe_Registro!$G:$G,Detalhe_Registro!$D:$D,A2325,Detalhe_Registro!$E:$E,B2325,Detalhe_Registro!$M:$M,"SIM")</f>
        <v/>
      </c>
      <c r="J2325" s="2">
        <f>IF(F2325&lt;Premissas!$B$8,"&lt; 1,00",IF(F2325&lt;Premissas!$B$9,"1,00 – 1,19",IF(F2325&lt;Premissas!$B$10,"1,20 – 1,39",IF(F2325&lt;Premissas!$B$11,"1,40 – 1,59",IF(F2325&lt;Premissas!$B$12,"1,60 – 1,99","≥ 2,00")))))</f>
        <v/>
      </c>
      <c r="K2325" s="5">
        <f>IF(F2325&lt;Premissas!$B$8,Premissas!$B$13,IF(F2325&lt;Premissas!$B$9,Premissas!$B$14,IF(F2325&lt;Premissas!$B$10,Premissas!$B$15,IF(F2325&lt;Premissas!$B$11,Premissas!$B$16,IF(F2325&lt;Premissas!$B$12,Premissas!$B$17,Premissas!$B$18)))))</f>
        <v/>
      </c>
      <c r="L2325" s="5">
        <f>K2325/Premissas!$B$4</f>
        <v/>
      </c>
      <c r="M2325" s="2">
        <f>IF(K2325=Premissas!$B$18,"SIM","NÃO")</f>
        <v/>
      </c>
    </row>
    <row r="2326">
      <c r="A2326" s="2" t="inlineStr">
        <is>
          <t>5144485</t>
        </is>
      </c>
      <c r="B2326" s="2" t="inlineStr">
        <is>
          <t>Ezequiel Teodoro Batista</t>
        </is>
      </c>
      <c r="C2326" s="2" t="n">
        <v>7801</v>
      </c>
      <c r="D2326" s="2">
        <f>IFERROR(TEXTJOIN(" | ",TRUE,UNIQUE(FILTER(Detalhe_Registro!$C:$C,(Detalhe_Registro!$D:$D=A2326)*(Detalhe_Registro!$E:$E=B2326)*(Detalhe_Registro!$M:$M="SIM")))),"")</f>
        <v/>
      </c>
      <c r="E2326" s="2">
        <f>COUNTIFS(Detalhe_Registro!$D:$D,A2326,Detalhe_Registro!$E:$E,B2326,Detalhe_Registro!$M:$M,"SIM")</f>
        <v/>
      </c>
      <c r="F2326" s="2">
        <f>IFERROR(MAXIFS(Detalhe_Registro!$N:$N,Detalhe_Registro!$D:$D,A2326,Detalhe_Registro!$E:$E,B2326,Detalhe_Registro!$M:$M,"SIM"),0)</f>
        <v/>
      </c>
      <c r="G2326" s="2">
        <f>IFERROR(AVERAGEIFS(Detalhe_Registro!$N:$N,Detalhe_Registro!$D:$D,A2326,Detalhe_Registro!$E:$E,B2326,Detalhe_Registro!$M:$M,"SIM"),0)</f>
        <v/>
      </c>
      <c r="H2326" s="2">
        <f>SUMIFS(Detalhe_Registro!$F:$F,Detalhe_Registro!$D:$D,A2326,Detalhe_Registro!$E:$E,B2326,Detalhe_Registro!$M:$M,"SIM")</f>
        <v/>
      </c>
      <c r="I2326" s="2">
        <f>SUMIFS(Detalhe_Registro!$G:$G,Detalhe_Registro!$D:$D,A2326,Detalhe_Registro!$E:$E,B2326,Detalhe_Registro!$M:$M,"SIM")</f>
        <v/>
      </c>
      <c r="J2326" s="2">
        <f>IF(F2326&lt;Premissas!$B$8,"&lt; 1,00",IF(F2326&lt;Premissas!$B$9,"1,00 – 1,19",IF(F2326&lt;Premissas!$B$10,"1,20 – 1,39",IF(F2326&lt;Premissas!$B$11,"1,40 – 1,59",IF(F2326&lt;Premissas!$B$12,"1,60 – 1,99","≥ 2,00")))))</f>
        <v/>
      </c>
      <c r="K2326" s="5">
        <f>IF(F2326&lt;Premissas!$B$8,Premissas!$B$13,IF(F2326&lt;Premissas!$B$9,Premissas!$B$14,IF(F2326&lt;Premissas!$B$10,Premissas!$B$15,IF(F2326&lt;Premissas!$B$11,Premissas!$B$16,IF(F2326&lt;Premissas!$B$12,Premissas!$B$17,Premissas!$B$18)))))</f>
        <v/>
      </c>
      <c r="L2326" s="5">
        <f>K2326/Premissas!$B$4</f>
        <v/>
      </c>
      <c r="M2326" s="2">
        <f>IF(K2326=Premissas!$B$18,"SIM","NÃO")</f>
        <v/>
      </c>
    </row>
    <row r="2327">
      <c r="A2327" s="2" t="n">
        <v>5861624</v>
      </c>
      <c r="B2327" s="2" t="inlineStr">
        <is>
          <t>FABRICIO SILVA</t>
        </is>
      </c>
      <c r="C2327" s="2" t="n">
        <v>7801</v>
      </c>
      <c r="D2327" s="2">
        <f>IFERROR(TEXTJOIN(" | ",TRUE,UNIQUE(FILTER(Detalhe_Registro!$C:$C,(Detalhe_Registro!$D:$D=A2327)*(Detalhe_Registro!$E:$E=B2327)*(Detalhe_Registro!$M:$M="SIM")))),"")</f>
        <v/>
      </c>
      <c r="E2327" s="2">
        <f>COUNTIFS(Detalhe_Registro!$D:$D,A2327,Detalhe_Registro!$E:$E,B2327,Detalhe_Registro!$M:$M,"SIM")</f>
        <v/>
      </c>
      <c r="F2327" s="2">
        <f>IFERROR(MAXIFS(Detalhe_Registro!$N:$N,Detalhe_Registro!$D:$D,A2327,Detalhe_Registro!$E:$E,B2327,Detalhe_Registro!$M:$M,"SIM"),0)</f>
        <v/>
      </c>
      <c r="G2327" s="2">
        <f>IFERROR(AVERAGEIFS(Detalhe_Registro!$N:$N,Detalhe_Registro!$D:$D,A2327,Detalhe_Registro!$E:$E,B2327,Detalhe_Registro!$M:$M,"SIM"),0)</f>
        <v/>
      </c>
      <c r="H2327" s="2">
        <f>SUMIFS(Detalhe_Registro!$F:$F,Detalhe_Registro!$D:$D,A2327,Detalhe_Registro!$E:$E,B2327,Detalhe_Registro!$M:$M,"SIM")</f>
        <v/>
      </c>
      <c r="I2327" s="2">
        <f>SUMIFS(Detalhe_Registro!$G:$G,Detalhe_Registro!$D:$D,A2327,Detalhe_Registro!$E:$E,B2327,Detalhe_Registro!$M:$M,"SIM")</f>
        <v/>
      </c>
      <c r="J2327" s="2">
        <f>IF(F2327&lt;Premissas!$B$8,"&lt; 1,00",IF(F2327&lt;Premissas!$B$9,"1,00 – 1,19",IF(F2327&lt;Premissas!$B$10,"1,20 – 1,39",IF(F2327&lt;Premissas!$B$11,"1,40 – 1,59",IF(F2327&lt;Premissas!$B$12,"1,60 – 1,99","≥ 2,00")))))</f>
        <v/>
      </c>
      <c r="K2327" s="5">
        <f>IF(F2327&lt;Premissas!$B$8,Premissas!$B$13,IF(F2327&lt;Premissas!$B$9,Premissas!$B$14,IF(F2327&lt;Premissas!$B$10,Premissas!$B$15,IF(F2327&lt;Premissas!$B$11,Premissas!$B$16,IF(F2327&lt;Premissas!$B$12,Premissas!$B$17,Premissas!$B$18)))))</f>
        <v/>
      </c>
      <c r="L2327" s="5">
        <f>K2327/Premissas!$B$4</f>
        <v/>
      </c>
      <c r="M2327" s="2">
        <f>IF(K2327=Premissas!$B$18,"SIM","NÃO")</f>
        <v/>
      </c>
    </row>
    <row r="2328">
      <c r="A2328" s="2" t="inlineStr">
        <is>
          <t>5861624</t>
        </is>
      </c>
      <c r="B2328" s="2" t="inlineStr">
        <is>
          <t>FABRICIO SILVA</t>
        </is>
      </c>
      <c r="C2328" s="2" t="n">
        <v>7801</v>
      </c>
      <c r="D2328" s="2">
        <f>IFERROR(TEXTJOIN(" | ",TRUE,UNIQUE(FILTER(Detalhe_Registro!$C:$C,(Detalhe_Registro!$D:$D=A2328)*(Detalhe_Registro!$E:$E=B2328)*(Detalhe_Registro!$M:$M="SIM")))),"")</f>
        <v/>
      </c>
      <c r="E2328" s="2">
        <f>COUNTIFS(Detalhe_Registro!$D:$D,A2328,Detalhe_Registro!$E:$E,B2328,Detalhe_Registro!$M:$M,"SIM")</f>
        <v/>
      </c>
      <c r="F2328" s="2">
        <f>IFERROR(MAXIFS(Detalhe_Registro!$N:$N,Detalhe_Registro!$D:$D,A2328,Detalhe_Registro!$E:$E,B2328,Detalhe_Registro!$M:$M,"SIM"),0)</f>
        <v/>
      </c>
      <c r="G2328" s="2">
        <f>IFERROR(AVERAGEIFS(Detalhe_Registro!$N:$N,Detalhe_Registro!$D:$D,A2328,Detalhe_Registro!$E:$E,B2328,Detalhe_Registro!$M:$M,"SIM"),0)</f>
        <v/>
      </c>
      <c r="H2328" s="2">
        <f>SUMIFS(Detalhe_Registro!$F:$F,Detalhe_Registro!$D:$D,A2328,Detalhe_Registro!$E:$E,B2328,Detalhe_Registro!$M:$M,"SIM")</f>
        <v/>
      </c>
      <c r="I2328" s="2">
        <f>SUMIFS(Detalhe_Registro!$G:$G,Detalhe_Registro!$D:$D,A2328,Detalhe_Registro!$E:$E,B2328,Detalhe_Registro!$M:$M,"SIM")</f>
        <v/>
      </c>
      <c r="J2328" s="2">
        <f>IF(F2328&lt;Premissas!$B$8,"&lt; 1,00",IF(F2328&lt;Premissas!$B$9,"1,00 – 1,19",IF(F2328&lt;Premissas!$B$10,"1,20 – 1,39",IF(F2328&lt;Premissas!$B$11,"1,40 – 1,59",IF(F2328&lt;Premissas!$B$12,"1,60 – 1,99","≥ 2,00")))))</f>
        <v/>
      </c>
      <c r="K2328" s="5">
        <f>IF(F2328&lt;Premissas!$B$8,Premissas!$B$13,IF(F2328&lt;Premissas!$B$9,Premissas!$B$14,IF(F2328&lt;Premissas!$B$10,Premissas!$B$15,IF(F2328&lt;Premissas!$B$11,Premissas!$B$16,IF(F2328&lt;Premissas!$B$12,Premissas!$B$17,Premissas!$B$18)))))</f>
        <v/>
      </c>
      <c r="L2328" s="5">
        <f>K2328/Premissas!$B$4</f>
        <v/>
      </c>
      <c r="M2328" s="2">
        <f>IF(K2328=Premissas!$B$18,"SIM","NÃO")</f>
        <v/>
      </c>
    </row>
    <row r="2329">
      <c r="A2329" s="2" t="n">
        <v>5659817</v>
      </c>
      <c r="B2329" s="2" t="inlineStr">
        <is>
          <t>FELIPE ALVES</t>
        </is>
      </c>
      <c r="C2329" s="2" t="n">
        <v>7801</v>
      </c>
      <c r="D2329" s="2">
        <f>IFERROR(TEXTJOIN(" | ",TRUE,UNIQUE(FILTER(Detalhe_Registro!$C:$C,(Detalhe_Registro!$D:$D=A2329)*(Detalhe_Registro!$E:$E=B2329)*(Detalhe_Registro!$M:$M="SIM")))),"")</f>
        <v/>
      </c>
      <c r="E2329" s="2">
        <f>COUNTIFS(Detalhe_Registro!$D:$D,A2329,Detalhe_Registro!$E:$E,B2329,Detalhe_Registro!$M:$M,"SIM")</f>
        <v/>
      </c>
      <c r="F2329" s="2">
        <f>IFERROR(MAXIFS(Detalhe_Registro!$N:$N,Detalhe_Registro!$D:$D,A2329,Detalhe_Registro!$E:$E,B2329,Detalhe_Registro!$M:$M,"SIM"),0)</f>
        <v/>
      </c>
      <c r="G2329" s="2">
        <f>IFERROR(AVERAGEIFS(Detalhe_Registro!$N:$N,Detalhe_Registro!$D:$D,A2329,Detalhe_Registro!$E:$E,B2329,Detalhe_Registro!$M:$M,"SIM"),0)</f>
        <v/>
      </c>
      <c r="H2329" s="2">
        <f>SUMIFS(Detalhe_Registro!$F:$F,Detalhe_Registro!$D:$D,A2329,Detalhe_Registro!$E:$E,B2329,Detalhe_Registro!$M:$M,"SIM")</f>
        <v/>
      </c>
      <c r="I2329" s="2">
        <f>SUMIFS(Detalhe_Registro!$G:$G,Detalhe_Registro!$D:$D,A2329,Detalhe_Registro!$E:$E,B2329,Detalhe_Registro!$M:$M,"SIM")</f>
        <v/>
      </c>
      <c r="J2329" s="2">
        <f>IF(F2329&lt;Premissas!$B$8,"&lt; 1,00",IF(F2329&lt;Premissas!$B$9,"1,00 – 1,19",IF(F2329&lt;Premissas!$B$10,"1,20 – 1,39",IF(F2329&lt;Premissas!$B$11,"1,40 – 1,59",IF(F2329&lt;Premissas!$B$12,"1,60 – 1,99","≥ 2,00")))))</f>
        <v/>
      </c>
      <c r="K2329" s="5">
        <f>IF(F2329&lt;Premissas!$B$8,Premissas!$B$13,IF(F2329&lt;Premissas!$B$9,Premissas!$B$14,IF(F2329&lt;Premissas!$B$10,Premissas!$B$15,IF(F2329&lt;Premissas!$B$11,Premissas!$B$16,IF(F2329&lt;Premissas!$B$12,Premissas!$B$17,Premissas!$B$18)))))</f>
        <v/>
      </c>
      <c r="L2329" s="5">
        <f>K2329/Premissas!$B$4</f>
        <v/>
      </c>
      <c r="M2329" s="2">
        <f>IF(K2329=Premissas!$B$18,"SIM","NÃO")</f>
        <v/>
      </c>
    </row>
    <row r="2330">
      <c r="A2330" s="2" t="inlineStr">
        <is>
          <t>5659817</t>
        </is>
      </c>
      <c r="B2330" s="2" t="inlineStr">
        <is>
          <t>FELIPE ALVES</t>
        </is>
      </c>
      <c r="C2330" s="2" t="n">
        <v>7801</v>
      </c>
      <c r="D2330" s="2">
        <f>IFERROR(TEXTJOIN(" | ",TRUE,UNIQUE(FILTER(Detalhe_Registro!$C:$C,(Detalhe_Registro!$D:$D=A2330)*(Detalhe_Registro!$E:$E=B2330)*(Detalhe_Registro!$M:$M="SIM")))),"")</f>
        <v/>
      </c>
      <c r="E2330" s="2">
        <f>COUNTIFS(Detalhe_Registro!$D:$D,A2330,Detalhe_Registro!$E:$E,B2330,Detalhe_Registro!$M:$M,"SIM")</f>
        <v/>
      </c>
      <c r="F2330" s="2">
        <f>IFERROR(MAXIFS(Detalhe_Registro!$N:$N,Detalhe_Registro!$D:$D,A2330,Detalhe_Registro!$E:$E,B2330,Detalhe_Registro!$M:$M,"SIM"),0)</f>
        <v/>
      </c>
      <c r="G2330" s="2">
        <f>IFERROR(AVERAGEIFS(Detalhe_Registro!$N:$N,Detalhe_Registro!$D:$D,A2330,Detalhe_Registro!$E:$E,B2330,Detalhe_Registro!$M:$M,"SIM"),0)</f>
        <v/>
      </c>
      <c r="H2330" s="2">
        <f>SUMIFS(Detalhe_Registro!$F:$F,Detalhe_Registro!$D:$D,A2330,Detalhe_Registro!$E:$E,B2330,Detalhe_Registro!$M:$M,"SIM")</f>
        <v/>
      </c>
      <c r="I2330" s="2">
        <f>SUMIFS(Detalhe_Registro!$G:$G,Detalhe_Registro!$D:$D,A2330,Detalhe_Registro!$E:$E,B2330,Detalhe_Registro!$M:$M,"SIM")</f>
        <v/>
      </c>
      <c r="J2330" s="2">
        <f>IF(F2330&lt;Premissas!$B$8,"&lt; 1,00",IF(F2330&lt;Premissas!$B$9,"1,00 – 1,19",IF(F2330&lt;Premissas!$B$10,"1,20 – 1,39",IF(F2330&lt;Premissas!$B$11,"1,40 – 1,59",IF(F2330&lt;Premissas!$B$12,"1,60 – 1,99","≥ 2,00")))))</f>
        <v/>
      </c>
      <c r="K2330" s="5">
        <f>IF(F2330&lt;Premissas!$B$8,Premissas!$B$13,IF(F2330&lt;Premissas!$B$9,Premissas!$B$14,IF(F2330&lt;Premissas!$B$10,Premissas!$B$15,IF(F2330&lt;Premissas!$B$11,Premissas!$B$16,IF(F2330&lt;Premissas!$B$12,Premissas!$B$17,Premissas!$B$18)))))</f>
        <v/>
      </c>
      <c r="L2330" s="5">
        <f>K2330/Premissas!$B$4</f>
        <v/>
      </c>
      <c r="M2330" s="2">
        <f>IF(K2330=Premissas!$B$18,"SIM","NÃO")</f>
        <v/>
      </c>
    </row>
    <row r="2331">
      <c r="A2331" s="2" t="n">
        <v>5321450</v>
      </c>
      <c r="B2331" s="2" t="inlineStr">
        <is>
          <t>FELIPE COPE CAMPOS</t>
        </is>
      </c>
      <c r="C2331" s="2" t="n">
        <v>7801</v>
      </c>
      <c r="D2331" s="2">
        <f>IFERROR(TEXTJOIN(" | ",TRUE,UNIQUE(FILTER(Detalhe_Registro!$C:$C,(Detalhe_Registro!$D:$D=A2331)*(Detalhe_Registro!$E:$E=B2331)*(Detalhe_Registro!$M:$M="SIM")))),"")</f>
        <v/>
      </c>
      <c r="E2331" s="2">
        <f>COUNTIFS(Detalhe_Registro!$D:$D,A2331,Detalhe_Registro!$E:$E,B2331,Detalhe_Registro!$M:$M,"SIM")</f>
        <v/>
      </c>
      <c r="F2331" s="2">
        <f>IFERROR(MAXIFS(Detalhe_Registro!$N:$N,Detalhe_Registro!$D:$D,A2331,Detalhe_Registro!$E:$E,B2331,Detalhe_Registro!$M:$M,"SIM"),0)</f>
        <v/>
      </c>
      <c r="G2331" s="2">
        <f>IFERROR(AVERAGEIFS(Detalhe_Registro!$N:$N,Detalhe_Registro!$D:$D,A2331,Detalhe_Registro!$E:$E,B2331,Detalhe_Registro!$M:$M,"SIM"),0)</f>
        <v/>
      </c>
      <c r="H2331" s="2">
        <f>SUMIFS(Detalhe_Registro!$F:$F,Detalhe_Registro!$D:$D,A2331,Detalhe_Registro!$E:$E,B2331,Detalhe_Registro!$M:$M,"SIM")</f>
        <v/>
      </c>
      <c r="I2331" s="2">
        <f>SUMIFS(Detalhe_Registro!$G:$G,Detalhe_Registro!$D:$D,A2331,Detalhe_Registro!$E:$E,B2331,Detalhe_Registro!$M:$M,"SIM")</f>
        <v/>
      </c>
      <c r="J2331" s="2">
        <f>IF(F2331&lt;Premissas!$B$8,"&lt; 1,00",IF(F2331&lt;Premissas!$B$9,"1,00 – 1,19",IF(F2331&lt;Premissas!$B$10,"1,20 – 1,39",IF(F2331&lt;Premissas!$B$11,"1,40 – 1,59",IF(F2331&lt;Premissas!$B$12,"1,60 – 1,99","≥ 2,00")))))</f>
        <v/>
      </c>
      <c r="K2331" s="5">
        <f>IF(F2331&lt;Premissas!$B$8,Premissas!$B$13,IF(F2331&lt;Premissas!$B$9,Premissas!$B$14,IF(F2331&lt;Premissas!$B$10,Premissas!$B$15,IF(F2331&lt;Premissas!$B$11,Premissas!$B$16,IF(F2331&lt;Premissas!$B$12,Premissas!$B$17,Premissas!$B$18)))))</f>
        <v/>
      </c>
      <c r="L2331" s="5">
        <f>K2331/Premissas!$B$4</f>
        <v/>
      </c>
      <c r="M2331" s="2">
        <f>IF(K2331=Premissas!$B$18,"SIM","NÃO")</f>
        <v/>
      </c>
    </row>
    <row r="2332">
      <c r="A2332" s="2" t="inlineStr">
        <is>
          <t>5321450</t>
        </is>
      </c>
      <c r="B2332" s="2" t="inlineStr">
        <is>
          <t>FELIPE COPE CAMPOS</t>
        </is>
      </c>
      <c r="C2332" s="2" t="n">
        <v>7801</v>
      </c>
      <c r="D2332" s="2">
        <f>IFERROR(TEXTJOIN(" | ",TRUE,UNIQUE(FILTER(Detalhe_Registro!$C:$C,(Detalhe_Registro!$D:$D=A2332)*(Detalhe_Registro!$E:$E=B2332)*(Detalhe_Registro!$M:$M="SIM")))),"")</f>
        <v/>
      </c>
      <c r="E2332" s="2">
        <f>COUNTIFS(Detalhe_Registro!$D:$D,A2332,Detalhe_Registro!$E:$E,B2332,Detalhe_Registro!$M:$M,"SIM")</f>
        <v/>
      </c>
      <c r="F2332" s="2">
        <f>IFERROR(MAXIFS(Detalhe_Registro!$N:$N,Detalhe_Registro!$D:$D,A2332,Detalhe_Registro!$E:$E,B2332,Detalhe_Registro!$M:$M,"SIM"),0)</f>
        <v/>
      </c>
      <c r="G2332" s="2">
        <f>IFERROR(AVERAGEIFS(Detalhe_Registro!$N:$N,Detalhe_Registro!$D:$D,A2332,Detalhe_Registro!$E:$E,B2332,Detalhe_Registro!$M:$M,"SIM"),0)</f>
        <v/>
      </c>
      <c r="H2332" s="2">
        <f>SUMIFS(Detalhe_Registro!$F:$F,Detalhe_Registro!$D:$D,A2332,Detalhe_Registro!$E:$E,B2332,Detalhe_Registro!$M:$M,"SIM")</f>
        <v/>
      </c>
      <c r="I2332" s="2">
        <f>SUMIFS(Detalhe_Registro!$G:$G,Detalhe_Registro!$D:$D,A2332,Detalhe_Registro!$E:$E,B2332,Detalhe_Registro!$M:$M,"SIM")</f>
        <v/>
      </c>
      <c r="J2332" s="2">
        <f>IF(F2332&lt;Premissas!$B$8,"&lt; 1,00",IF(F2332&lt;Premissas!$B$9,"1,00 – 1,19",IF(F2332&lt;Premissas!$B$10,"1,20 – 1,39",IF(F2332&lt;Premissas!$B$11,"1,40 – 1,59",IF(F2332&lt;Premissas!$B$12,"1,60 – 1,99","≥ 2,00")))))</f>
        <v/>
      </c>
      <c r="K2332" s="5">
        <f>IF(F2332&lt;Premissas!$B$8,Premissas!$B$13,IF(F2332&lt;Premissas!$B$9,Premissas!$B$14,IF(F2332&lt;Premissas!$B$10,Premissas!$B$15,IF(F2332&lt;Premissas!$B$11,Premissas!$B$16,IF(F2332&lt;Premissas!$B$12,Premissas!$B$17,Premissas!$B$18)))))</f>
        <v/>
      </c>
      <c r="L2332" s="5">
        <f>K2332/Premissas!$B$4</f>
        <v/>
      </c>
      <c r="M2332" s="2">
        <f>IF(K2332=Premissas!$B$18,"SIM","NÃO")</f>
        <v/>
      </c>
    </row>
    <row r="2333">
      <c r="A2333" s="2" t="n">
        <v>5406498</v>
      </c>
      <c r="B2333" s="2" t="inlineStr">
        <is>
          <t>FELIPE Ferreira dos Anjos Lima</t>
        </is>
      </c>
      <c r="C2333" s="2" t="n">
        <v>7801</v>
      </c>
      <c r="D2333" s="2">
        <f>IFERROR(TEXTJOIN(" | ",TRUE,UNIQUE(FILTER(Detalhe_Registro!$C:$C,(Detalhe_Registro!$D:$D=A2333)*(Detalhe_Registro!$E:$E=B2333)*(Detalhe_Registro!$M:$M="SIM")))),"")</f>
        <v/>
      </c>
      <c r="E2333" s="2">
        <f>COUNTIFS(Detalhe_Registro!$D:$D,A2333,Detalhe_Registro!$E:$E,B2333,Detalhe_Registro!$M:$M,"SIM")</f>
        <v/>
      </c>
      <c r="F2333" s="2">
        <f>IFERROR(MAXIFS(Detalhe_Registro!$N:$N,Detalhe_Registro!$D:$D,A2333,Detalhe_Registro!$E:$E,B2333,Detalhe_Registro!$M:$M,"SIM"),0)</f>
        <v/>
      </c>
      <c r="G2333" s="2">
        <f>IFERROR(AVERAGEIFS(Detalhe_Registro!$N:$N,Detalhe_Registro!$D:$D,A2333,Detalhe_Registro!$E:$E,B2333,Detalhe_Registro!$M:$M,"SIM"),0)</f>
        <v/>
      </c>
      <c r="H2333" s="2">
        <f>SUMIFS(Detalhe_Registro!$F:$F,Detalhe_Registro!$D:$D,A2333,Detalhe_Registro!$E:$E,B2333,Detalhe_Registro!$M:$M,"SIM")</f>
        <v/>
      </c>
      <c r="I2333" s="2">
        <f>SUMIFS(Detalhe_Registro!$G:$G,Detalhe_Registro!$D:$D,A2333,Detalhe_Registro!$E:$E,B2333,Detalhe_Registro!$M:$M,"SIM")</f>
        <v/>
      </c>
      <c r="J2333" s="2">
        <f>IF(F2333&lt;Premissas!$B$8,"&lt; 1,00",IF(F2333&lt;Premissas!$B$9,"1,00 – 1,19",IF(F2333&lt;Premissas!$B$10,"1,20 – 1,39",IF(F2333&lt;Premissas!$B$11,"1,40 – 1,59",IF(F2333&lt;Premissas!$B$12,"1,60 – 1,99","≥ 2,00")))))</f>
        <v/>
      </c>
      <c r="K2333" s="5">
        <f>IF(F2333&lt;Premissas!$B$8,Premissas!$B$13,IF(F2333&lt;Premissas!$B$9,Premissas!$B$14,IF(F2333&lt;Premissas!$B$10,Premissas!$B$15,IF(F2333&lt;Premissas!$B$11,Premissas!$B$16,IF(F2333&lt;Premissas!$B$12,Premissas!$B$17,Premissas!$B$18)))))</f>
        <v/>
      </c>
      <c r="L2333" s="5">
        <f>K2333/Premissas!$B$4</f>
        <v/>
      </c>
      <c r="M2333" s="2">
        <f>IF(K2333=Premissas!$B$18,"SIM","NÃO")</f>
        <v/>
      </c>
    </row>
    <row r="2334">
      <c r="A2334" s="2" t="inlineStr">
        <is>
          <t>5660815</t>
        </is>
      </c>
      <c r="B2334" s="2" t="inlineStr">
        <is>
          <t>FELIPE RAIMUNDO</t>
        </is>
      </c>
      <c r="C2334" s="2" t="n">
        <v>7801</v>
      </c>
      <c r="D2334" s="2">
        <f>IFERROR(TEXTJOIN(" | ",TRUE,UNIQUE(FILTER(Detalhe_Registro!$C:$C,(Detalhe_Registro!$D:$D=A2334)*(Detalhe_Registro!$E:$E=B2334)*(Detalhe_Registro!$M:$M="SIM")))),"")</f>
        <v/>
      </c>
      <c r="E2334" s="2">
        <f>COUNTIFS(Detalhe_Registro!$D:$D,A2334,Detalhe_Registro!$E:$E,B2334,Detalhe_Registro!$M:$M,"SIM")</f>
        <v/>
      </c>
      <c r="F2334" s="2">
        <f>IFERROR(MAXIFS(Detalhe_Registro!$N:$N,Detalhe_Registro!$D:$D,A2334,Detalhe_Registro!$E:$E,B2334,Detalhe_Registro!$M:$M,"SIM"),0)</f>
        <v/>
      </c>
      <c r="G2334" s="2">
        <f>IFERROR(AVERAGEIFS(Detalhe_Registro!$N:$N,Detalhe_Registro!$D:$D,A2334,Detalhe_Registro!$E:$E,B2334,Detalhe_Registro!$M:$M,"SIM"),0)</f>
        <v/>
      </c>
      <c r="H2334" s="2">
        <f>SUMIFS(Detalhe_Registro!$F:$F,Detalhe_Registro!$D:$D,A2334,Detalhe_Registro!$E:$E,B2334,Detalhe_Registro!$M:$M,"SIM")</f>
        <v/>
      </c>
      <c r="I2334" s="2">
        <f>SUMIFS(Detalhe_Registro!$G:$G,Detalhe_Registro!$D:$D,A2334,Detalhe_Registro!$E:$E,B2334,Detalhe_Registro!$M:$M,"SIM")</f>
        <v/>
      </c>
      <c r="J2334" s="2">
        <f>IF(F2334&lt;Premissas!$B$8,"&lt; 1,00",IF(F2334&lt;Premissas!$B$9,"1,00 – 1,19",IF(F2334&lt;Premissas!$B$10,"1,20 – 1,39",IF(F2334&lt;Premissas!$B$11,"1,40 – 1,59",IF(F2334&lt;Premissas!$B$12,"1,60 – 1,99","≥ 2,00")))))</f>
        <v/>
      </c>
      <c r="K2334" s="5">
        <f>IF(F2334&lt;Premissas!$B$8,Premissas!$B$13,IF(F2334&lt;Premissas!$B$9,Premissas!$B$14,IF(F2334&lt;Premissas!$B$10,Premissas!$B$15,IF(F2334&lt;Premissas!$B$11,Premissas!$B$16,IF(F2334&lt;Premissas!$B$12,Premissas!$B$17,Premissas!$B$18)))))</f>
        <v/>
      </c>
      <c r="L2334" s="5">
        <f>K2334/Premissas!$B$4</f>
        <v/>
      </c>
      <c r="M2334" s="2">
        <f>IF(K2334=Premissas!$B$18,"SIM","NÃO")</f>
        <v/>
      </c>
    </row>
    <row r="2335">
      <c r="A2335" s="2" t="n">
        <v>5540461</v>
      </c>
      <c r="B2335" s="2" t="inlineStr">
        <is>
          <t>FERNANDO ALONSO DA SILVA</t>
        </is>
      </c>
      <c r="C2335" s="2" t="n">
        <v>7801</v>
      </c>
      <c r="D2335" s="2">
        <f>IFERROR(TEXTJOIN(" | ",TRUE,UNIQUE(FILTER(Detalhe_Registro!$C:$C,(Detalhe_Registro!$D:$D=A2335)*(Detalhe_Registro!$E:$E=B2335)*(Detalhe_Registro!$M:$M="SIM")))),"")</f>
        <v/>
      </c>
      <c r="E2335" s="2">
        <f>COUNTIFS(Detalhe_Registro!$D:$D,A2335,Detalhe_Registro!$E:$E,B2335,Detalhe_Registro!$M:$M,"SIM")</f>
        <v/>
      </c>
      <c r="F2335" s="2">
        <f>IFERROR(MAXIFS(Detalhe_Registro!$N:$N,Detalhe_Registro!$D:$D,A2335,Detalhe_Registro!$E:$E,B2335,Detalhe_Registro!$M:$M,"SIM"),0)</f>
        <v/>
      </c>
      <c r="G2335" s="2">
        <f>IFERROR(AVERAGEIFS(Detalhe_Registro!$N:$N,Detalhe_Registro!$D:$D,A2335,Detalhe_Registro!$E:$E,B2335,Detalhe_Registro!$M:$M,"SIM"),0)</f>
        <v/>
      </c>
      <c r="H2335" s="2">
        <f>SUMIFS(Detalhe_Registro!$F:$F,Detalhe_Registro!$D:$D,A2335,Detalhe_Registro!$E:$E,B2335,Detalhe_Registro!$M:$M,"SIM")</f>
        <v/>
      </c>
      <c r="I2335" s="2">
        <f>SUMIFS(Detalhe_Registro!$G:$G,Detalhe_Registro!$D:$D,A2335,Detalhe_Registro!$E:$E,B2335,Detalhe_Registro!$M:$M,"SIM")</f>
        <v/>
      </c>
      <c r="J2335" s="2">
        <f>IF(F2335&lt;Premissas!$B$8,"&lt; 1,00",IF(F2335&lt;Premissas!$B$9,"1,00 – 1,19",IF(F2335&lt;Premissas!$B$10,"1,20 – 1,39",IF(F2335&lt;Premissas!$B$11,"1,40 – 1,59",IF(F2335&lt;Premissas!$B$12,"1,60 – 1,99","≥ 2,00")))))</f>
        <v/>
      </c>
      <c r="K2335" s="5">
        <f>IF(F2335&lt;Premissas!$B$8,Premissas!$B$13,IF(F2335&lt;Premissas!$B$9,Premissas!$B$14,IF(F2335&lt;Premissas!$B$10,Premissas!$B$15,IF(F2335&lt;Premissas!$B$11,Premissas!$B$16,IF(F2335&lt;Premissas!$B$12,Premissas!$B$17,Premissas!$B$18)))))</f>
        <v/>
      </c>
      <c r="L2335" s="5">
        <f>K2335/Premissas!$B$4</f>
        <v/>
      </c>
      <c r="M2335" s="2">
        <f>IF(K2335=Premissas!$B$18,"SIM","NÃO")</f>
        <v/>
      </c>
    </row>
    <row r="2336">
      <c r="A2336" s="2" t="inlineStr">
        <is>
          <t>5540461</t>
        </is>
      </c>
      <c r="B2336" s="2" t="inlineStr">
        <is>
          <t>FERNANDO ALONSO DA SILVA</t>
        </is>
      </c>
      <c r="C2336" s="2" t="n">
        <v>7801</v>
      </c>
      <c r="D2336" s="2">
        <f>IFERROR(TEXTJOIN(" | ",TRUE,UNIQUE(FILTER(Detalhe_Registro!$C:$C,(Detalhe_Registro!$D:$D=A2336)*(Detalhe_Registro!$E:$E=B2336)*(Detalhe_Registro!$M:$M="SIM")))),"")</f>
        <v/>
      </c>
      <c r="E2336" s="2">
        <f>COUNTIFS(Detalhe_Registro!$D:$D,A2336,Detalhe_Registro!$E:$E,B2336,Detalhe_Registro!$M:$M,"SIM")</f>
        <v/>
      </c>
      <c r="F2336" s="2">
        <f>IFERROR(MAXIFS(Detalhe_Registro!$N:$N,Detalhe_Registro!$D:$D,A2336,Detalhe_Registro!$E:$E,B2336,Detalhe_Registro!$M:$M,"SIM"),0)</f>
        <v/>
      </c>
      <c r="G2336" s="2">
        <f>IFERROR(AVERAGEIFS(Detalhe_Registro!$N:$N,Detalhe_Registro!$D:$D,A2336,Detalhe_Registro!$E:$E,B2336,Detalhe_Registro!$M:$M,"SIM"),0)</f>
        <v/>
      </c>
      <c r="H2336" s="2">
        <f>SUMIFS(Detalhe_Registro!$F:$F,Detalhe_Registro!$D:$D,A2336,Detalhe_Registro!$E:$E,B2336,Detalhe_Registro!$M:$M,"SIM")</f>
        <v/>
      </c>
      <c r="I2336" s="2">
        <f>SUMIFS(Detalhe_Registro!$G:$G,Detalhe_Registro!$D:$D,A2336,Detalhe_Registro!$E:$E,B2336,Detalhe_Registro!$M:$M,"SIM")</f>
        <v/>
      </c>
      <c r="J2336" s="2">
        <f>IF(F2336&lt;Premissas!$B$8,"&lt; 1,00",IF(F2336&lt;Premissas!$B$9,"1,00 – 1,19",IF(F2336&lt;Premissas!$B$10,"1,20 – 1,39",IF(F2336&lt;Premissas!$B$11,"1,40 – 1,59",IF(F2336&lt;Premissas!$B$12,"1,60 – 1,99","≥ 2,00")))))</f>
        <v/>
      </c>
      <c r="K2336" s="5">
        <f>IF(F2336&lt;Premissas!$B$8,Premissas!$B$13,IF(F2336&lt;Premissas!$B$9,Premissas!$B$14,IF(F2336&lt;Premissas!$B$10,Premissas!$B$15,IF(F2336&lt;Premissas!$B$11,Premissas!$B$16,IF(F2336&lt;Premissas!$B$12,Premissas!$B$17,Premissas!$B$18)))))</f>
        <v/>
      </c>
      <c r="L2336" s="5">
        <f>K2336/Premissas!$B$4</f>
        <v/>
      </c>
      <c r="M2336" s="2">
        <f>IF(K2336=Premissas!$B$18,"SIM","NÃO")</f>
        <v/>
      </c>
    </row>
    <row r="2337">
      <c r="A2337" s="2" t="n">
        <v>4478452</v>
      </c>
      <c r="B2337" s="2" t="inlineStr">
        <is>
          <t>FERNANDO ANTONIO DA SILVA</t>
        </is>
      </c>
      <c r="C2337" s="2" t="n">
        <v>7801</v>
      </c>
      <c r="D2337" s="2">
        <f>IFERROR(TEXTJOIN(" | ",TRUE,UNIQUE(FILTER(Detalhe_Registro!$C:$C,(Detalhe_Registro!$D:$D=A2337)*(Detalhe_Registro!$E:$E=B2337)*(Detalhe_Registro!$M:$M="SIM")))),"")</f>
        <v/>
      </c>
      <c r="E2337" s="2">
        <f>COUNTIFS(Detalhe_Registro!$D:$D,A2337,Detalhe_Registro!$E:$E,B2337,Detalhe_Registro!$M:$M,"SIM")</f>
        <v/>
      </c>
      <c r="F2337" s="2">
        <f>IFERROR(MAXIFS(Detalhe_Registro!$N:$N,Detalhe_Registro!$D:$D,A2337,Detalhe_Registro!$E:$E,B2337,Detalhe_Registro!$M:$M,"SIM"),0)</f>
        <v/>
      </c>
      <c r="G2337" s="2">
        <f>IFERROR(AVERAGEIFS(Detalhe_Registro!$N:$N,Detalhe_Registro!$D:$D,A2337,Detalhe_Registro!$E:$E,B2337,Detalhe_Registro!$M:$M,"SIM"),0)</f>
        <v/>
      </c>
      <c r="H2337" s="2">
        <f>SUMIFS(Detalhe_Registro!$F:$F,Detalhe_Registro!$D:$D,A2337,Detalhe_Registro!$E:$E,B2337,Detalhe_Registro!$M:$M,"SIM")</f>
        <v/>
      </c>
      <c r="I2337" s="2">
        <f>SUMIFS(Detalhe_Registro!$G:$G,Detalhe_Registro!$D:$D,A2337,Detalhe_Registro!$E:$E,B2337,Detalhe_Registro!$M:$M,"SIM")</f>
        <v/>
      </c>
      <c r="J2337" s="2">
        <f>IF(F2337&lt;Premissas!$B$8,"&lt; 1,00",IF(F2337&lt;Premissas!$B$9,"1,00 – 1,19",IF(F2337&lt;Premissas!$B$10,"1,20 – 1,39",IF(F2337&lt;Premissas!$B$11,"1,40 – 1,59",IF(F2337&lt;Premissas!$B$12,"1,60 – 1,99","≥ 2,00")))))</f>
        <v/>
      </c>
      <c r="K2337" s="5">
        <f>IF(F2337&lt;Premissas!$B$8,Premissas!$B$13,IF(F2337&lt;Premissas!$B$9,Premissas!$B$14,IF(F2337&lt;Premissas!$B$10,Premissas!$B$15,IF(F2337&lt;Premissas!$B$11,Premissas!$B$16,IF(F2337&lt;Premissas!$B$12,Premissas!$B$17,Premissas!$B$18)))))</f>
        <v/>
      </c>
      <c r="L2337" s="5">
        <f>K2337/Premissas!$B$4</f>
        <v/>
      </c>
      <c r="M2337" s="2">
        <f>IF(K2337=Premissas!$B$18,"SIM","NÃO")</f>
        <v/>
      </c>
    </row>
    <row r="2338">
      <c r="A2338" s="2" t="inlineStr">
        <is>
          <t>4478452</t>
        </is>
      </c>
      <c r="B2338" s="2" t="inlineStr">
        <is>
          <t>FERNANDO ANTONIO DA SILVA</t>
        </is>
      </c>
      <c r="C2338" s="2" t="n">
        <v>7801</v>
      </c>
      <c r="D2338" s="2">
        <f>IFERROR(TEXTJOIN(" | ",TRUE,UNIQUE(FILTER(Detalhe_Registro!$C:$C,(Detalhe_Registro!$D:$D=A2338)*(Detalhe_Registro!$E:$E=B2338)*(Detalhe_Registro!$M:$M="SIM")))),"")</f>
        <v/>
      </c>
      <c r="E2338" s="2">
        <f>COUNTIFS(Detalhe_Registro!$D:$D,A2338,Detalhe_Registro!$E:$E,B2338,Detalhe_Registro!$M:$M,"SIM")</f>
        <v/>
      </c>
      <c r="F2338" s="2">
        <f>IFERROR(MAXIFS(Detalhe_Registro!$N:$N,Detalhe_Registro!$D:$D,A2338,Detalhe_Registro!$E:$E,B2338,Detalhe_Registro!$M:$M,"SIM"),0)</f>
        <v/>
      </c>
      <c r="G2338" s="2">
        <f>IFERROR(AVERAGEIFS(Detalhe_Registro!$N:$N,Detalhe_Registro!$D:$D,A2338,Detalhe_Registro!$E:$E,B2338,Detalhe_Registro!$M:$M,"SIM"),0)</f>
        <v/>
      </c>
      <c r="H2338" s="2">
        <f>SUMIFS(Detalhe_Registro!$F:$F,Detalhe_Registro!$D:$D,A2338,Detalhe_Registro!$E:$E,B2338,Detalhe_Registro!$M:$M,"SIM")</f>
        <v/>
      </c>
      <c r="I2338" s="2">
        <f>SUMIFS(Detalhe_Registro!$G:$G,Detalhe_Registro!$D:$D,A2338,Detalhe_Registro!$E:$E,B2338,Detalhe_Registro!$M:$M,"SIM")</f>
        <v/>
      </c>
      <c r="J2338" s="2">
        <f>IF(F2338&lt;Premissas!$B$8,"&lt; 1,00",IF(F2338&lt;Premissas!$B$9,"1,00 – 1,19",IF(F2338&lt;Premissas!$B$10,"1,20 – 1,39",IF(F2338&lt;Premissas!$B$11,"1,40 – 1,59",IF(F2338&lt;Premissas!$B$12,"1,60 – 1,99","≥ 2,00")))))</f>
        <v/>
      </c>
      <c r="K2338" s="5">
        <f>IF(F2338&lt;Premissas!$B$8,Premissas!$B$13,IF(F2338&lt;Premissas!$B$9,Premissas!$B$14,IF(F2338&lt;Premissas!$B$10,Premissas!$B$15,IF(F2338&lt;Premissas!$B$11,Premissas!$B$16,IF(F2338&lt;Premissas!$B$12,Premissas!$B$17,Premissas!$B$18)))))</f>
        <v/>
      </c>
      <c r="L2338" s="5">
        <f>K2338/Premissas!$B$4</f>
        <v/>
      </c>
      <c r="M2338" s="2">
        <f>IF(K2338=Premissas!$B$18,"SIM","NÃO")</f>
        <v/>
      </c>
    </row>
    <row r="2339">
      <c r="A2339" s="2" t="n">
        <v>175780</v>
      </c>
      <c r="B2339" s="2" t="inlineStr">
        <is>
          <t>FERNANDO CIRILO DE LACERDA</t>
        </is>
      </c>
      <c r="C2339" s="2" t="n">
        <v>7801</v>
      </c>
      <c r="D2339" s="2">
        <f>IFERROR(TEXTJOIN(" | ",TRUE,UNIQUE(FILTER(Detalhe_Registro!$C:$C,(Detalhe_Registro!$D:$D=A2339)*(Detalhe_Registro!$E:$E=B2339)*(Detalhe_Registro!$M:$M="SIM")))),"")</f>
        <v/>
      </c>
      <c r="E2339" s="2">
        <f>COUNTIFS(Detalhe_Registro!$D:$D,A2339,Detalhe_Registro!$E:$E,B2339,Detalhe_Registro!$M:$M,"SIM")</f>
        <v/>
      </c>
      <c r="F2339" s="2">
        <f>IFERROR(MAXIFS(Detalhe_Registro!$N:$N,Detalhe_Registro!$D:$D,A2339,Detalhe_Registro!$E:$E,B2339,Detalhe_Registro!$M:$M,"SIM"),0)</f>
        <v/>
      </c>
      <c r="G2339" s="2">
        <f>IFERROR(AVERAGEIFS(Detalhe_Registro!$N:$N,Detalhe_Registro!$D:$D,A2339,Detalhe_Registro!$E:$E,B2339,Detalhe_Registro!$M:$M,"SIM"),0)</f>
        <v/>
      </c>
      <c r="H2339" s="2">
        <f>SUMIFS(Detalhe_Registro!$F:$F,Detalhe_Registro!$D:$D,A2339,Detalhe_Registro!$E:$E,B2339,Detalhe_Registro!$M:$M,"SIM")</f>
        <v/>
      </c>
      <c r="I2339" s="2">
        <f>SUMIFS(Detalhe_Registro!$G:$G,Detalhe_Registro!$D:$D,A2339,Detalhe_Registro!$E:$E,B2339,Detalhe_Registro!$M:$M,"SIM")</f>
        <v/>
      </c>
      <c r="J2339" s="2">
        <f>IF(F2339&lt;Premissas!$B$8,"&lt; 1,00",IF(F2339&lt;Premissas!$B$9,"1,00 – 1,19",IF(F2339&lt;Premissas!$B$10,"1,20 – 1,39",IF(F2339&lt;Premissas!$B$11,"1,40 – 1,59",IF(F2339&lt;Premissas!$B$12,"1,60 – 1,99","≥ 2,00")))))</f>
        <v/>
      </c>
      <c r="K2339" s="5">
        <f>IF(F2339&lt;Premissas!$B$8,Premissas!$B$13,IF(F2339&lt;Premissas!$B$9,Premissas!$B$14,IF(F2339&lt;Premissas!$B$10,Premissas!$B$15,IF(F2339&lt;Premissas!$B$11,Premissas!$B$16,IF(F2339&lt;Premissas!$B$12,Premissas!$B$17,Premissas!$B$18)))))</f>
        <v/>
      </c>
      <c r="L2339" s="5">
        <f>K2339/Premissas!$B$4</f>
        <v/>
      </c>
      <c r="M2339" s="2">
        <f>IF(K2339=Premissas!$B$18,"SIM","NÃO")</f>
        <v/>
      </c>
    </row>
    <row r="2340">
      <c r="A2340" s="2" t="inlineStr">
        <is>
          <t>175780</t>
        </is>
      </c>
      <c r="B2340" s="2" t="inlineStr">
        <is>
          <t>FERNANDO CIRILO DE LACERDA</t>
        </is>
      </c>
      <c r="C2340" s="2" t="n">
        <v>7801</v>
      </c>
      <c r="D2340" s="2">
        <f>IFERROR(TEXTJOIN(" | ",TRUE,UNIQUE(FILTER(Detalhe_Registro!$C:$C,(Detalhe_Registro!$D:$D=A2340)*(Detalhe_Registro!$E:$E=B2340)*(Detalhe_Registro!$M:$M="SIM")))),"")</f>
        <v/>
      </c>
      <c r="E2340" s="2">
        <f>COUNTIFS(Detalhe_Registro!$D:$D,A2340,Detalhe_Registro!$E:$E,B2340,Detalhe_Registro!$M:$M,"SIM")</f>
        <v/>
      </c>
      <c r="F2340" s="2">
        <f>IFERROR(MAXIFS(Detalhe_Registro!$N:$N,Detalhe_Registro!$D:$D,A2340,Detalhe_Registro!$E:$E,B2340,Detalhe_Registro!$M:$M,"SIM"),0)</f>
        <v/>
      </c>
      <c r="G2340" s="2">
        <f>IFERROR(AVERAGEIFS(Detalhe_Registro!$N:$N,Detalhe_Registro!$D:$D,A2340,Detalhe_Registro!$E:$E,B2340,Detalhe_Registro!$M:$M,"SIM"),0)</f>
        <v/>
      </c>
      <c r="H2340" s="2">
        <f>SUMIFS(Detalhe_Registro!$F:$F,Detalhe_Registro!$D:$D,A2340,Detalhe_Registro!$E:$E,B2340,Detalhe_Registro!$M:$M,"SIM")</f>
        <v/>
      </c>
      <c r="I2340" s="2">
        <f>SUMIFS(Detalhe_Registro!$G:$G,Detalhe_Registro!$D:$D,A2340,Detalhe_Registro!$E:$E,B2340,Detalhe_Registro!$M:$M,"SIM")</f>
        <v/>
      </c>
      <c r="J2340" s="2">
        <f>IF(F2340&lt;Premissas!$B$8,"&lt; 1,00",IF(F2340&lt;Premissas!$B$9,"1,00 – 1,19",IF(F2340&lt;Premissas!$B$10,"1,20 – 1,39",IF(F2340&lt;Premissas!$B$11,"1,40 – 1,59",IF(F2340&lt;Premissas!$B$12,"1,60 – 1,99","≥ 2,00")))))</f>
        <v/>
      </c>
      <c r="K2340" s="5">
        <f>IF(F2340&lt;Premissas!$B$8,Premissas!$B$13,IF(F2340&lt;Premissas!$B$9,Premissas!$B$14,IF(F2340&lt;Premissas!$B$10,Premissas!$B$15,IF(F2340&lt;Premissas!$B$11,Premissas!$B$16,IF(F2340&lt;Premissas!$B$12,Premissas!$B$17,Premissas!$B$18)))))</f>
        <v/>
      </c>
      <c r="L2340" s="5">
        <f>K2340/Premissas!$B$4</f>
        <v/>
      </c>
      <c r="M2340" s="2">
        <f>IF(K2340=Premissas!$B$18,"SIM","NÃO")</f>
        <v/>
      </c>
    </row>
    <row r="2341">
      <c r="A2341" s="2" t="n">
        <v>442548</v>
      </c>
      <c r="B2341" s="2" t="inlineStr">
        <is>
          <t>FRANCILENE RODRIGUES DE SOUSA</t>
        </is>
      </c>
      <c r="C2341" s="2" t="n">
        <v>7801</v>
      </c>
      <c r="D2341" s="2">
        <f>IFERROR(TEXTJOIN(" | ",TRUE,UNIQUE(FILTER(Detalhe_Registro!$C:$C,(Detalhe_Registro!$D:$D=A2341)*(Detalhe_Registro!$E:$E=B2341)*(Detalhe_Registro!$M:$M="SIM")))),"")</f>
        <v/>
      </c>
      <c r="E2341" s="2">
        <f>COUNTIFS(Detalhe_Registro!$D:$D,A2341,Detalhe_Registro!$E:$E,B2341,Detalhe_Registro!$M:$M,"SIM")</f>
        <v/>
      </c>
      <c r="F2341" s="2">
        <f>IFERROR(MAXIFS(Detalhe_Registro!$N:$N,Detalhe_Registro!$D:$D,A2341,Detalhe_Registro!$E:$E,B2341,Detalhe_Registro!$M:$M,"SIM"),0)</f>
        <v/>
      </c>
      <c r="G2341" s="2">
        <f>IFERROR(AVERAGEIFS(Detalhe_Registro!$N:$N,Detalhe_Registro!$D:$D,A2341,Detalhe_Registro!$E:$E,B2341,Detalhe_Registro!$M:$M,"SIM"),0)</f>
        <v/>
      </c>
      <c r="H2341" s="2">
        <f>SUMIFS(Detalhe_Registro!$F:$F,Detalhe_Registro!$D:$D,A2341,Detalhe_Registro!$E:$E,B2341,Detalhe_Registro!$M:$M,"SIM")</f>
        <v/>
      </c>
      <c r="I2341" s="2">
        <f>SUMIFS(Detalhe_Registro!$G:$G,Detalhe_Registro!$D:$D,A2341,Detalhe_Registro!$E:$E,B2341,Detalhe_Registro!$M:$M,"SIM")</f>
        <v/>
      </c>
      <c r="J2341" s="2">
        <f>IF(F2341&lt;Premissas!$B$8,"&lt; 1,00",IF(F2341&lt;Premissas!$B$9,"1,00 – 1,19",IF(F2341&lt;Premissas!$B$10,"1,20 – 1,39",IF(F2341&lt;Premissas!$B$11,"1,40 – 1,59",IF(F2341&lt;Premissas!$B$12,"1,60 – 1,99","≥ 2,00")))))</f>
        <v/>
      </c>
      <c r="K2341" s="5">
        <f>IF(F2341&lt;Premissas!$B$8,Premissas!$B$13,IF(F2341&lt;Premissas!$B$9,Premissas!$B$14,IF(F2341&lt;Premissas!$B$10,Premissas!$B$15,IF(F2341&lt;Premissas!$B$11,Premissas!$B$16,IF(F2341&lt;Premissas!$B$12,Premissas!$B$17,Premissas!$B$18)))))</f>
        <v/>
      </c>
      <c r="L2341" s="5">
        <f>K2341/Premissas!$B$4</f>
        <v/>
      </c>
      <c r="M2341" s="2">
        <f>IF(K2341=Premissas!$B$18,"SIM","NÃO")</f>
        <v/>
      </c>
    </row>
    <row r="2342">
      <c r="A2342" s="2" t="inlineStr">
        <is>
          <t>442548</t>
        </is>
      </c>
      <c r="B2342" s="2" t="inlineStr">
        <is>
          <t>FRANCILENE RODRIGUES DE SOUSA</t>
        </is>
      </c>
      <c r="C2342" s="2" t="n">
        <v>7801</v>
      </c>
      <c r="D2342" s="2">
        <f>IFERROR(TEXTJOIN(" | ",TRUE,UNIQUE(FILTER(Detalhe_Registro!$C:$C,(Detalhe_Registro!$D:$D=A2342)*(Detalhe_Registro!$E:$E=B2342)*(Detalhe_Registro!$M:$M="SIM")))),"")</f>
        <v/>
      </c>
      <c r="E2342" s="2">
        <f>COUNTIFS(Detalhe_Registro!$D:$D,A2342,Detalhe_Registro!$E:$E,B2342,Detalhe_Registro!$M:$M,"SIM")</f>
        <v/>
      </c>
      <c r="F2342" s="2">
        <f>IFERROR(MAXIFS(Detalhe_Registro!$N:$N,Detalhe_Registro!$D:$D,A2342,Detalhe_Registro!$E:$E,B2342,Detalhe_Registro!$M:$M,"SIM"),0)</f>
        <v/>
      </c>
      <c r="G2342" s="2">
        <f>IFERROR(AVERAGEIFS(Detalhe_Registro!$N:$N,Detalhe_Registro!$D:$D,A2342,Detalhe_Registro!$E:$E,B2342,Detalhe_Registro!$M:$M,"SIM"),0)</f>
        <v/>
      </c>
      <c r="H2342" s="2">
        <f>SUMIFS(Detalhe_Registro!$F:$F,Detalhe_Registro!$D:$D,A2342,Detalhe_Registro!$E:$E,B2342,Detalhe_Registro!$M:$M,"SIM")</f>
        <v/>
      </c>
      <c r="I2342" s="2">
        <f>SUMIFS(Detalhe_Registro!$G:$G,Detalhe_Registro!$D:$D,A2342,Detalhe_Registro!$E:$E,B2342,Detalhe_Registro!$M:$M,"SIM")</f>
        <v/>
      </c>
      <c r="J2342" s="2">
        <f>IF(F2342&lt;Premissas!$B$8,"&lt; 1,00",IF(F2342&lt;Premissas!$B$9,"1,00 – 1,19",IF(F2342&lt;Premissas!$B$10,"1,20 – 1,39",IF(F2342&lt;Premissas!$B$11,"1,40 – 1,59",IF(F2342&lt;Premissas!$B$12,"1,60 – 1,99","≥ 2,00")))))</f>
        <v/>
      </c>
      <c r="K2342" s="5">
        <f>IF(F2342&lt;Premissas!$B$8,Premissas!$B$13,IF(F2342&lt;Premissas!$B$9,Premissas!$B$14,IF(F2342&lt;Premissas!$B$10,Premissas!$B$15,IF(F2342&lt;Premissas!$B$11,Premissas!$B$16,IF(F2342&lt;Premissas!$B$12,Premissas!$B$17,Premissas!$B$18)))))</f>
        <v/>
      </c>
      <c r="L2342" s="5">
        <f>K2342/Premissas!$B$4</f>
        <v/>
      </c>
      <c r="M2342" s="2">
        <f>IF(K2342=Premissas!$B$18,"SIM","NÃO")</f>
        <v/>
      </c>
    </row>
    <row r="2343">
      <c r="A2343" s="2" t="inlineStr">
        <is>
          <t>5475325</t>
        </is>
      </c>
      <c r="B2343" s="2" t="inlineStr">
        <is>
          <t>FRANCISCO RINALDO</t>
        </is>
      </c>
      <c r="C2343" s="2" t="n">
        <v>7801</v>
      </c>
      <c r="D2343" s="2">
        <f>IFERROR(TEXTJOIN(" | ",TRUE,UNIQUE(FILTER(Detalhe_Registro!$C:$C,(Detalhe_Registro!$D:$D=A2343)*(Detalhe_Registro!$E:$E=B2343)*(Detalhe_Registro!$M:$M="SIM")))),"")</f>
        <v/>
      </c>
      <c r="E2343" s="2">
        <f>COUNTIFS(Detalhe_Registro!$D:$D,A2343,Detalhe_Registro!$E:$E,B2343,Detalhe_Registro!$M:$M,"SIM")</f>
        <v/>
      </c>
      <c r="F2343" s="2">
        <f>IFERROR(MAXIFS(Detalhe_Registro!$N:$N,Detalhe_Registro!$D:$D,A2343,Detalhe_Registro!$E:$E,B2343,Detalhe_Registro!$M:$M,"SIM"),0)</f>
        <v/>
      </c>
      <c r="G2343" s="2">
        <f>IFERROR(AVERAGEIFS(Detalhe_Registro!$N:$N,Detalhe_Registro!$D:$D,A2343,Detalhe_Registro!$E:$E,B2343,Detalhe_Registro!$M:$M,"SIM"),0)</f>
        <v/>
      </c>
      <c r="H2343" s="2">
        <f>SUMIFS(Detalhe_Registro!$F:$F,Detalhe_Registro!$D:$D,A2343,Detalhe_Registro!$E:$E,B2343,Detalhe_Registro!$M:$M,"SIM")</f>
        <v/>
      </c>
      <c r="I2343" s="2">
        <f>SUMIFS(Detalhe_Registro!$G:$G,Detalhe_Registro!$D:$D,A2343,Detalhe_Registro!$E:$E,B2343,Detalhe_Registro!$M:$M,"SIM")</f>
        <v/>
      </c>
      <c r="J2343" s="2">
        <f>IF(F2343&lt;Premissas!$B$8,"&lt; 1,00",IF(F2343&lt;Premissas!$B$9,"1,00 – 1,19",IF(F2343&lt;Premissas!$B$10,"1,20 – 1,39",IF(F2343&lt;Premissas!$B$11,"1,40 – 1,59",IF(F2343&lt;Premissas!$B$12,"1,60 – 1,99","≥ 2,00")))))</f>
        <v/>
      </c>
      <c r="K2343" s="5">
        <f>IF(F2343&lt;Premissas!$B$8,Premissas!$B$13,IF(F2343&lt;Premissas!$B$9,Premissas!$B$14,IF(F2343&lt;Premissas!$B$10,Premissas!$B$15,IF(F2343&lt;Premissas!$B$11,Premissas!$B$16,IF(F2343&lt;Premissas!$B$12,Premissas!$B$17,Premissas!$B$18)))))</f>
        <v/>
      </c>
      <c r="L2343" s="5">
        <f>K2343/Premissas!$B$4</f>
        <v/>
      </c>
      <c r="M2343" s="2">
        <f>IF(K2343=Premissas!$B$18,"SIM","NÃO")</f>
        <v/>
      </c>
    </row>
    <row r="2344">
      <c r="A2344" s="2" t="n">
        <v>5995000</v>
      </c>
      <c r="B2344" s="2" t="inlineStr">
        <is>
          <t>Fabio Felipe</t>
        </is>
      </c>
      <c r="C2344" s="2" t="n">
        <v>7801</v>
      </c>
      <c r="D2344" s="2">
        <f>IFERROR(TEXTJOIN(" | ",TRUE,UNIQUE(FILTER(Detalhe_Registro!$C:$C,(Detalhe_Registro!$D:$D=A2344)*(Detalhe_Registro!$E:$E=B2344)*(Detalhe_Registro!$M:$M="SIM")))),"")</f>
        <v/>
      </c>
      <c r="E2344" s="2">
        <f>COUNTIFS(Detalhe_Registro!$D:$D,A2344,Detalhe_Registro!$E:$E,B2344,Detalhe_Registro!$M:$M,"SIM")</f>
        <v/>
      </c>
      <c r="F2344" s="2">
        <f>IFERROR(MAXIFS(Detalhe_Registro!$N:$N,Detalhe_Registro!$D:$D,A2344,Detalhe_Registro!$E:$E,B2344,Detalhe_Registro!$M:$M,"SIM"),0)</f>
        <v/>
      </c>
      <c r="G2344" s="2">
        <f>IFERROR(AVERAGEIFS(Detalhe_Registro!$N:$N,Detalhe_Registro!$D:$D,A2344,Detalhe_Registro!$E:$E,B2344,Detalhe_Registro!$M:$M,"SIM"),0)</f>
        <v/>
      </c>
      <c r="H2344" s="2">
        <f>SUMIFS(Detalhe_Registro!$F:$F,Detalhe_Registro!$D:$D,A2344,Detalhe_Registro!$E:$E,B2344,Detalhe_Registro!$M:$M,"SIM")</f>
        <v/>
      </c>
      <c r="I2344" s="2">
        <f>SUMIFS(Detalhe_Registro!$G:$G,Detalhe_Registro!$D:$D,A2344,Detalhe_Registro!$E:$E,B2344,Detalhe_Registro!$M:$M,"SIM")</f>
        <v/>
      </c>
      <c r="J2344" s="2">
        <f>IF(F2344&lt;Premissas!$B$8,"&lt; 1,00",IF(F2344&lt;Premissas!$B$9,"1,00 – 1,19",IF(F2344&lt;Premissas!$B$10,"1,20 – 1,39",IF(F2344&lt;Premissas!$B$11,"1,40 – 1,59",IF(F2344&lt;Premissas!$B$12,"1,60 – 1,99","≥ 2,00")))))</f>
        <v/>
      </c>
      <c r="K2344" s="5">
        <f>IF(F2344&lt;Premissas!$B$8,Premissas!$B$13,IF(F2344&lt;Premissas!$B$9,Premissas!$B$14,IF(F2344&lt;Premissas!$B$10,Premissas!$B$15,IF(F2344&lt;Premissas!$B$11,Premissas!$B$16,IF(F2344&lt;Premissas!$B$12,Premissas!$B$17,Premissas!$B$18)))))</f>
        <v/>
      </c>
      <c r="L2344" s="5">
        <f>K2344/Premissas!$B$4</f>
        <v/>
      </c>
      <c r="M2344" s="2">
        <f>IF(K2344=Premissas!$B$18,"SIM","NÃO")</f>
        <v/>
      </c>
    </row>
    <row r="2345">
      <c r="A2345" s="2" t="inlineStr">
        <is>
          <t>5995000</t>
        </is>
      </c>
      <c r="B2345" s="2" t="inlineStr">
        <is>
          <t>Fabio Felipe</t>
        </is>
      </c>
      <c r="C2345" s="2" t="n">
        <v>7801</v>
      </c>
      <c r="D2345" s="2">
        <f>IFERROR(TEXTJOIN(" | ",TRUE,UNIQUE(FILTER(Detalhe_Registro!$C:$C,(Detalhe_Registro!$D:$D=A2345)*(Detalhe_Registro!$E:$E=B2345)*(Detalhe_Registro!$M:$M="SIM")))),"")</f>
        <v/>
      </c>
      <c r="E2345" s="2">
        <f>COUNTIFS(Detalhe_Registro!$D:$D,A2345,Detalhe_Registro!$E:$E,B2345,Detalhe_Registro!$M:$M,"SIM")</f>
        <v/>
      </c>
      <c r="F2345" s="2">
        <f>IFERROR(MAXIFS(Detalhe_Registro!$N:$N,Detalhe_Registro!$D:$D,A2345,Detalhe_Registro!$E:$E,B2345,Detalhe_Registro!$M:$M,"SIM"),0)</f>
        <v/>
      </c>
      <c r="G2345" s="2">
        <f>IFERROR(AVERAGEIFS(Detalhe_Registro!$N:$N,Detalhe_Registro!$D:$D,A2345,Detalhe_Registro!$E:$E,B2345,Detalhe_Registro!$M:$M,"SIM"),0)</f>
        <v/>
      </c>
      <c r="H2345" s="2">
        <f>SUMIFS(Detalhe_Registro!$F:$F,Detalhe_Registro!$D:$D,A2345,Detalhe_Registro!$E:$E,B2345,Detalhe_Registro!$M:$M,"SIM")</f>
        <v/>
      </c>
      <c r="I2345" s="2">
        <f>SUMIFS(Detalhe_Registro!$G:$G,Detalhe_Registro!$D:$D,A2345,Detalhe_Registro!$E:$E,B2345,Detalhe_Registro!$M:$M,"SIM")</f>
        <v/>
      </c>
      <c r="J2345" s="2">
        <f>IF(F2345&lt;Premissas!$B$8,"&lt; 1,00",IF(F2345&lt;Premissas!$B$9,"1,00 – 1,19",IF(F2345&lt;Premissas!$B$10,"1,20 – 1,39",IF(F2345&lt;Premissas!$B$11,"1,40 – 1,59",IF(F2345&lt;Premissas!$B$12,"1,60 – 1,99","≥ 2,00")))))</f>
        <v/>
      </c>
      <c r="K2345" s="5">
        <f>IF(F2345&lt;Premissas!$B$8,Premissas!$B$13,IF(F2345&lt;Premissas!$B$9,Premissas!$B$14,IF(F2345&lt;Premissas!$B$10,Premissas!$B$15,IF(F2345&lt;Premissas!$B$11,Premissas!$B$16,IF(F2345&lt;Premissas!$B$12,Premissas!$B$17,Premissas!$B$18)))))</f>
        <v/>
      </c>
      <c r="L2345" s="5">
        <f>K2345/Premissas!$B$4</f>
        <v/>
      </c>
      <c r="M2345" s="2">
        <f>IF(K2345=Premissas!$B$18,"SIM","NÃO")</f>
        <v/>
      </c>
    </row>
    <row r="2346">
      <c r="A2346" s="2" t="inlineStr">
        <is>
          <t>6016367</t>
        </is>
      </c>
      <c r="B2346" s="2" t="inlineStr">
        <is>
          <t>Fabricio Gomes Da Silva</t>
        </is>
      </c>
      <c r="C2346" s="2" t="n">
        <v>7801</v>
      </c>
      <c r="D2346" s="2">
        <f>IFERROR(TEXTJOIN(" | ",TRUE,UNIQUE(FILTER(Detalhe_Registro!$C:$C,(Detalhe_Registro!$D:$D=A2346)*(Detalhe_Registro!$E:$E=B2346)*(Detalhe_Registro!$M:$M="SIM")))),"")</f>
        <v/>
      </c>
      <c r="E2346" s="2">
        <f>COUNTIFS(Detalhe_Registro!$D:$D,A2346,Detalhe_Registro!$E:$E,B2346,Detalhe_Registro!$M:$M,"SIM")</f>
        <v/>
      </c>
      <c r="F2346" s="2">
        <f>IFERROR(MAXIFS(Detalhe_Registro!$N:$N,Detalhe_Registro!$D:$D,A2346,Detalhe_Registro!$E:$E,B2346,Detalhe_Registro!$M:$M,"SIM"),0)</f>
        <v/>
      </c>
      <c r="G2346" s="2">
        <f>IFERROR(AVERAGEIFS(Detalhe_Registro!$N:$N,Detalhe_Registro!$D:$D,A2346,Detalhe_Registro!$E:$E,B2346,Detalhe_Registro!$M:$M,"SIM"),0)</f>
        <v/>
      </c>
      <c r="H2346" s="2">
        <f>SUMIFS(Detalhe_Registro!$F:$F,Detalhe_Registro!$D:$D,A2346,Detalhe_Registro!$E:$E,B2346,Detalhe_Registro!$M:$M,"SIM")</f>
        <v/>
      </c>
      <c r="I2346" s="2">
        <f>SUMIFS(Detalhe_Registro!$G:$G,Detalhe_Registro!$D:$D,A2346,Detalhe_Registro!$E:$E,B2346,Detalhe_Registro!$M:$M,"SIM")</f>
        <v/>
      </c>
      <c r="J2346" s="2">
        <f>IF(F2346&lt;Premissas!$B$8,"&lt; 1,00",IF(F2346&lt;Premissas!$B$9,"1,00 – 1,19",IF(F2346&lt;Premissas!$B$10,"1,20 – 1,39",IF(F2346&lt;Premissas!$B$11,"1,40 – 1,59",IF(F2346&lt;Premissas!$B$12,"1,60 – 1,99","≥ 2,00")))))</f>
        <v/>
      </c>
      <c r="K2346" s="5">
        <f>IF(F2346&lt;Premissas!$B$8,Premissas!$B$13,IF(F2346&lt;Premissas!$B$9,Premissas!$B$14,IF(F2346&lt;Premissas!$B$10,Premissas!$B$15,IF(F2346&lt;Premissas!$B$11,Premissas!$B$16,IF(F2346&lt;Premissas!$B$12,Premissas!$B$17,Premissas!$B$18)))))</f>
        <v/>
      </c>
      <c r="L2346" s="5">
        <f>K2346/Premissas!$B$4</f>
        <v/>
      </c>
      <c r="M2346" s="2">
        <f>IF(K2346=Premissas!$B$18,"SIM","NÃO")</f>
        <v/>
      </c>
    </row>
    <row r="2347">
      <c r="A2347" s="2" t="n">
        <v>5665469</v>
      </c>
      <c r="B2347" s="2" t="inlineStr">
        <is>
          <t>Fagner Santana Nogueira</t>
        </is>
      </c>
      <c r="C2347" s="2" t="n">
        <v>7801</v>
      </c>
      <c r="D2347" s="2">
        <f>IFERROR(TEXTJOIN(" | ",TRUE,UNIQUE(FILTER(Detalhe_Registro!$C:$C,(Detalhe_Registro!$D:$D=A2347)*(Detalhe_Registro!$E:$E=B2347)*(Detalhe_Registro!$M:$M="SIM")))),"")</f>
        <v/>
      </c>
      <c r="E2347" s="2">
        <f>COUNTIFS(Detalhe_Registro!$D:$D,A2347,Detalhe_Registro!$E:$E,B2347,Detalhe_Registro!$M:$M,"SIM")</f>
        <v/>
      </c>
      <c r="F2347" s="2">
        <f>IFERROR(MAXIFS(Detalhe_Registro!$N:$N,Detalhe_Registro!$D:$D,A2347,Detalhe_Registro!$E:$E,B2347,Detalhe_Registro!$M:$M,"SIM"),0)</f>
        <v/>
      </c>
      <c r="G2347" s="2">
        <f>IFERROR(AVERAGEIFS(Detalhe_Registro!$N:$N,Detalhe_Registro!$D:$D,A2347,Detalhe_Registro!$E:$E,B2347,Detalhe_Registro!$M:$M,"SIM"),0)</f>
        <v/>
      </c>
      <c r="H2347" s="2">
        <f>SUMIFS(Detalhe_Registro!$F:$F,Detalhe_Registro!$D:$D,A2347,Detalhe_Registro!$E:$E,B2347,Detalhe_Registro!$M:$M,"SIM")</f>
        <v/>
      </c>
      <c r="I2347" s="2">
        <f>SUMIFS(Detalhe_Registro!$G:$G,Detalhe_Registro!$D:$D,A2347,Detalhe_Registro!$E:$E,B2347,Detalhe_Registro!$M:$M,"SIM")</f>
        <v/>
      </c>
      <c r="J2347" s="2">
        <f>IF(F2347&lt;Premissas!$B$8,"&lt; 1,00",IF(F2347&lt;Premissas!$B$9,"1,00 – 1,19",IF(F2347&lt;Premissas!$B$10,"1,20 – 1,39",IF(F2347&lt;Premissas!$B$11,"1,40 – 1,59",IF(F2347&lt;Premissas!$B$12,"1,60 – 1,99","≥ 2,00")))))</f>
        <v/>
      </c>
      <c r="K2347" s="5">
        <f>IF(F2347&lt;Premissas!$B$8,Premissas!$B$13,IF(F2347&lt;Premissas!$B$9,Premissas!$B$14,IF(F2347&lt;Premissas!$B$10,Premissas!$B$15,IF(F2347&lt;Premissas!$B$11,Premissas!$B$16,IF(F2347&lt;Premissas!$B$12,Premissas!$B$17,Premissas!$B$18)))))</f>
        <v/>
      </c>
      <c r="L2347" s="5">
        <f>K2347/Premissas!$B$4</f>
        <v/>
      </c>
      <c r="M2347" s="2">
        <f>IF(K2347=Premissas!$B$18,"SIM","NÃO")</f>
        <v/>
      </c>
    </row>
    <row r="2348">
      <c r="A2348" s="2" t="inlineStr">
        <is>
          <t>5665469</t>
        </is>
      </c>
      <c r="B2348" s="2" t="inlineStr">
        <is>
          <t>Fagner Santana Nogueira</t>
        </is>
      </c>
      <c r="C2348" s="2" t="n">
        <v>7801</v>
      </c>
      <c r="D2348" s="2">
        <f>IFERROR(TEXTJOIN(" | ",TRUE,UNIQUE(FILTER(Detalhe_Registro!$C:$C,(Detalhe_Registro!$D:$D=A2348)*(Detalhe_Registro!$E:$E=B2348)*(Detalhe_Registro!$M:$M="SIM")))),"")</f>
        <v/>
      </c>
      <c r="E2348" s="2">
        <f>COUNTIFS(Detalhe_Registro!$D:$D,A2348,Detalhe_Registro!$E:$E,B2348,Detalhe_Registro!$M:$M,"SIM")</f>
        <v/>
      </c>
      <c r="F2348" s="2">
        <f>IFERROR(MAXIFS(Detalhe_Registro!$N:$N,Detalhe_Registro!$D:$D,A2348,Detalhe_Registro!$E:$E,B2348,Detalhe_Registro!$M:$M,"SIM"),0)</f>
        <v/>
      </c>
      <c r="G2348" s="2">
        <f>IFERROR(AVERAGEIFS(Detalhe_Registro!$N:$N,Detalhe_Registro!$D:$D,A2348,Detalhe_Registro!$E:$E,B2348,Detalhe_Registro!$M:$M,"SIM"),0)</f>
        <v/>
      </c>
      <c r="H2348" s="2">
        <f>SUMIFS(Detalhe_Registro!$F:$F,Detalhe_Registro!$D:$D,A2348,Detalhe_Registro!$E:$E,B2348,Detalhe_Registro!$M:$M,"SIM")</f>
        <v/>
      </c>
      <c r="I2348" s="2">
        <f>SUMIFS(Detalhe_Registro!$G:$G,Detalhe_Registro!$D:$D,A2348,Detalhe_Registro!$E:$E,B2348,Detalhe_Registro!$M:$M,"SIM")</f>
        <v/>
      </c>
      <c r="J2348" s="2">
        <f>IF(F2348&lt;Premissas!$B$8,"&lt; 1,00",IF(F2348&lt;Premissas!$B$9,"1,00 – 1,19",IF(F2348&lt;Premissas!$B$10,"1,20 – 1,39",IF(F2348&lt;Premissas!$B$11,"1,40 – 1,59",IF(F2348&lt;Premissas!$B$12,"1,60 – 1,99","≥ 2,00")))))</f>
        <v/>
      </c>
      <c r="K2348" s="5">
        <f>IF(F2348&lt;Premissas!$B$8,Premissas!$B$13,IF(F2348&lt;Premissas!$B$9,Premissas!$B$14,IF(F2348&lt;Premissas!$B$10,Premissas!$B$15,IF(F2348&lt;Premissas!$B$11,Premissas!$B$16,IF(F2348&lt;Premissas!$B$12,Premissas!$B$17,Premissas!$B$18)))))</f>
        <v/>
      </c>
      <c r="L2348" s="5">
        <f>K2348/Premissas!$B$4</f>
        <v/>
      </c>
      <c r="M2348" s="2">
        <f>IF(K2348=Premissas!$B$18,"SIM","NÃO")</f>
        <v/>
      </c>
    </row>
    <row r="2349">
      <c r="A2349" s="2" t="n">
        <v>3582680</v>
      </c>
      <c r="B2349" s="2" t="inlineStr">
        <is>
          <t>Felipe Da Silva Oliveira</t>
        </is>
      </c>
      <c r="C2349" s="2" t="n">
        <v>7801</v>
      </c>
      <c r="D2349" s="2">
        <f>IFERROR(TEXTJOIN(" | ",TRUE,UNIQUE(FILTER(Detalhe_Registro!$C:$C,(Detalhe_Registro!$D:$D=A2349)*(Detalhe_Registro!$E:$E=B2349)*(Detalhe_Registro!$M:$M="SIM")))),"")</f>
        <v/>
      </c>
      <c r="E2349" s="2">
        <f>COUNTIFS(Detalhe_Registro!$D:$D,A2349,Detalhe_Registro!$E:$E,B2349,Detalhe_Registro!$M:$M,"SIM")</f>
        <v/>
      </c>
      <c r="F2349" s="2">
        <f>IFERROR(MAXIFS(Detalhe_Registro!$N:$N,Detalhe_Registro!$D:$D,A2349,Detalhe_Registro!$E:$E,B2349,Detalhe_Registro!$M:$M,"SIM"),0)</f>
        <v/>
      </c>
      <c r="G2349" s="2">
        <f>IFERROR(AVERAGEIFS(Detalhe_Registro!$N:$N,Detalhe_Registro!$D:$D,A2349,Detalhe_Registro!$E:$E,B2349,Detalhe_Registro!$M:$M,"SIM"),0)</f>
        <v/>
      </c>
      <c r="H2349" s="2">
        <f>SUMIFS(Detalhe_Registro!$F:$F,Detalhe_Registro!$D:$D,A2349,Detalhe_Registro!$E:$E,B2349,Detalhe_Registro!$M:$M,"SIM")</f>
        <v/>
      </c>
      <c r="I2349" s="2">
        <f>SUMIFS(Detalhe_Registro!$G:$G,Detalhe_Registro!$D:$D,A2349,Detalhe_Registro!$E:$E,B2349,Detalhe_Registro!$M:$M,"SIM")</f>
        <v/>
      </c>
      <c r="J2349" s="2">
        <f>IF(F2349&lt;Premissas!$B$8,"&lt; 1,00",IF(F2349&lt;Premissas!$B$9,"1,00 – 1,19",IF(F2349&lt;Premissas!$B$10,"1,20 – 1,39",IF(F2349&lt;Premissas!$B$11,"1,40 – 1,59",IF(F2349&lt;Premissas!$B$12,"1,60 – 1,99","≥ 2,00")))))</f>
        <v/>
      </c>
      <c r="K2349" s="5">
        <f>IF(F2349&lt;Premissas!$B$8,Premissas!$B$13,IF(F2349&lt;Premissas!$B$9,Premissas!$B$14,IF(F2349&lt;Premissas!$B$10,Premissas!$B$15,IF(F2349&lt;Premissas!$B$11,Premissas!$B$16,IF(F2349&lt;Premissas!$B$12,Premissas!$B$17,Premissas!$B$18)))))</f>
        <v/>
      </c>
      <c r="L2349" s="5">
        <f>K2349/Premissas!$B$4</f>
        <v/>
      </c>
      <c r="M2349" s="2">
        <f>IF(K2349=Premissas!$B$18,"SIM","NÃO")</f>
        <v/>
      </c>
    </row>
    <row r="2350">
      <c r="A2350" s="2" t="inlineStr">
        <is>
          <t>6028527</t>
        </is>
      </c>
      <c r="B2350" s="2" t="inlineStr">
        <is>
          <t>Felipe Marcelo Da Silva</t>
        </is>
      </c>
      <c r="C2350" s="2" t="n">
        <v>7801</v>
      </c>
      <c r="D2350" s="2">
        <f>IFERROR(TEXTJOIN(" | ",TRUE,UNIQUE(FILTER(Detalhe_Registro!$C:$C,(Detalhe_Registro!$D:$D=A2350)*(Detalhe_Registro!$E:$E=B2350)*(Detalhe_Registro!$M:$M="SIM")))),"")</f>
        <v/>
      </c>
      <c r="E2350" s="2">
        <f>COUNTIFS(Detalhe_Registro!$D:$D,A2350,Detalhe_Registro!$E:$E,B2350,Detalhe_Registro!$M:$M,"SIM")</f>
        <v/>
      </c>
      <c r="F2350" s="2">
        <f>IFERROR(MAXIFS(Detalhe_Registro!$N:$N,Detalhe_Registro!$D:$D,A2350,Detalhe_Registro!$E:$E,B2350,Detalhe_Registro!$M:$M,"SIM"),0)</f>
        <v/>
      </c>
      <c r="G2350" s="2">
        <f>IFERROR(AVERAGEIFS(Detalhe_Registro!$N:$N,Detalhe_Registro!$D:$D,A2350,Detalhe_Registro!$E:$E,B2350,Detalhe_Registro!$M:$M,"SIM"),0)</f>
        <v/>
      </c>
      <c r="H2350" s="2">
        <f>SUMIFS(Detalhe_Registro!$F:$F,Detalhe_Registro!$D:$D,A2350,Detalhe_Registro!$E:$E,B2350,Detalhe_Registro!$M:$M,"SIM")</f>
        <v/>
      </c>
      <c r="I2350" s="2">
        <f>SUMIFS(Detalhe_Registro!$G:$G,Detalhe_Registro!$D:$D,A2350,Detalhe_Registro!$E:$E,B2350,Detalhe_Registro!$M:$M,"SIM")</f>
        <v/>
      </c>
      <c r="J2350" s="2">
        <f>IF(F2350&lt;Premissas!$B$8,"&lt; 1,00",IF(F2350&lt;Premissas!$B$9,"1,00 – 1,19",IF(F2350&lt;Premissas!$B$10,"1,20 – 1,39",IF(F2350&lt;Premissas!$B$11,"1,40 – 1,59",IF(F2350&lt;Premissas!$B$12,"1,60 – 1,99","≥ 2,00")))))</f>
        <v/>
      </c>
      <c r="K2350" s="5">
        <f>IF(F2350&lt;Premissas!$B$8,Premissas!$B$13,IF(F2350&lt;Premissas!$B$9,Premissas!$B$14,IF(F2350&lt;Premissas!$B$10,Premissas!$B$15,IF(F2350&lt;Premissas!$B$11,Premissas!$B$16,IF(F2350&lt;Premissas!$B$12,Premissas!$B$17,Premissas!$B$18)))))</f>
        <v/>
      </c>
      <c r="L2350" s="5">
        <f>K2350/Premissas!$B$4</f>
        <v/>
      </c>
      <c r="M2350" s="2">
        <f>IF(K2350=Premissas!$B$18,"SIM","NÃO")</f>
        <v/>
      </c>
    </row>
    <row r="2351">
      <c r="A2351" s="2" t="n">
        <v>5964890</v>
      </c>
      <c r="B2351" s="2" t="inlineStr">
        <is>
          <t>Fellipe Miguel Guimaraes Mauad</t>
        </is>
      </c>
      <c r="C2351" s="2" t="n">
        <v>7801</v>
      </c>
      <c r="D2351" s="2">
        <f>IFERROR(TEXTJOIN(" | ",TRUE,UNIQUE(FILTER(Detalhe_Registro!$C:$C,(Detalhe_Registro!$D:$D=A2351)*(Detalhe_Registro!$E:$E=B2351)*(Detalhe_Registro!$M:$M="SIM")))),"")</f>
        <v/>
      </c>
      <c r="E2351" s="2">
        <f>COUNTIFS(Detalhe_Registro!$D:$D,A2351,Detalhe_Registro!$E:$E,B2351,Detalhe_Registro!$M:$M,"SIM")</f>
        <v/>
      </c>
      <c r="F2351" s="2">
        <f>IFERROR(MAXIFS(Detalhe_Registro!$N:$N,Detalhe_Registro!$D:$D,A2351,Detalhe_Registro!$E:$E,B2351,Detalhe_Registro!$M:$M,"SIM"),0)</f>
        <v/>
      </c>
      <c r="G2351" s="2">
        <f>IFERROR(AVERAGEIFS(Detalhe_Registro!$N:$N,Detalhe_Registro!$D:$D,A2351,Detalhe_Registro!$E:$E,B2351,Detalhe_Registro!$M:$M,"SIM"),0)</f>
        <v/>
      </c>
      <c r="H2351" s="2">
        <f>SUMIFS(Detalhe_Registro!$F:$F,Detalhe_Registro!$D:$D,A2351,Detalhe_Registro!$E:$E,B2351,Detalhe_Registro!$M:$M,"SIM")</f>
        <v/>
      </c>
      <c r="I2351" s="2">
        <f>SUMIFS(Detalhe_Registro!$G:$G,Detalhe_Registro!$D:$D,A2351,Detalhe_Registro!$E:$E,B2351,Detalhe_Registro!$M:$M,"SIM")</f>
        <v/>
      </c>
      <c r="J2351" s="2">
        <f>IF(F2351&lt;Premissas!$B$8,"&lt; 1,00",IF(F2351&lt;Premissas!$B$9,"1,00 – 1,19",IF(F2351&lt;Premissas!$B$10,"1,20 – 1,39",IF(F2351&lt;Premissas!$B$11,"1,40 – 1,59",IF(F2351&lt;Premissas!$B$12,"1,60 – 1,99","≥ 2,00")))))</f>
        <v/>
      </c>
      <c r="K2351" s="5">
        <f>IF(F2351&lt;Premissas!$B$8,Premissas!$B$13,IF(F2351&lt;Premissas!$B$9,Premissas!$B$14,IF(F2351&lt;Premissas!$B$10,Premissas!$B$15,IF(F2351&lt;Premissas!$B$11,Premissas!$B$16,IF(F2351&lt;Premissas!$B$12,Premissas!$B$17,Premissas!$B$18)))))</f>
        <v/>
      </c>
      <c r="L2351" s="5">
        <f>K2351/Premissas!$B$4</f>
        <v/>
      </c>
      <c r="M2351" s="2">
        <f>IF(K2351=Premissas!$B$18,"SIM","NÃO")</f>
        <v/>
      </c>
    </row>
    <row r="2352">
      <c r="A2352" s="2" t="n">
        <v>5994977</v>
      </c>
      <c r="B2352" s="2" t="inlineStr">
        <is>
          <t>Fernanda Carolyne Freitas De Queiroz</t>
        </is>
      </c>
      <c r="C2352" s="2" t="n">
        <v>7801</v>
      </c>
      <c r="D2352" s="2">
        <f>IFERROR(TEXTJOIN(" | ",TRUE,UNIQUE(FILTER(Detalhe_Registro!$C:$C,(Detalhe_Registro!$D:$D=A2352)*(Detalhe_Registro!$E:$E=B2352)*(Detalhe_Registro!$M:$M="SIM")))),"")</f>
        <v/>
      </c>
      <c r="E2352" s="2">
        <f>COUNTIFS(Detalhe_Registro!$D:$D,A2352,Detalhe_Registro!$E:$E,B2352,Detalhe_Registro!$M:$M,"SIM")</f>
        <v/>
      </c>
      <c r="F2352" s="2">
        <f>IFERROR(MAXIFS(Detalhe_Registro!$N:$N,Detalhe_Registro!$D:$D,A2352,Detalhe_Registro!$E:$E,B2352,Detalhe_Registro!$M:$M,"SIM"),0)</f>
        <v/>
      </c>
      <c r="G2352" s="2">
        <f>IFERROR(AVERAGEIFS(Detalhe_Registro!$N:$N,Detalhe_Registro!$D:$D,A2352,Detalhe_Registro!$E:$E,B2352,Detalhe_Registro!$M:$M,"SIM"),0)</f>
        <v/>
      </c>
      <c r="H2352" s="2">
        <f>SUMIFS(Detalhe_Registro!$F:$F,Detalhe_Registro!$D:$D,A2352,Detalhe_Registro!$E:$E,B2352,Detalhe_Registro!$M:$M,"SIM")</f>
        <v/>
      </c>
      <c r="I2352" s="2">
        <f>SUMIFS(Detalhe_Registro!$G:$G,Detalhe_Registro!$D:$D,A2352,Detalhe_Registro!$E:$E,B2352,Detalhe_Registro!$M:$M,"SIM")</f>
        <v/>
      </c>
      <c r="J2352" s="2">
        <f>IF(F2352&lt;Premissas!$B$8,"&lt; 1,00",IF(F2352&lt;Premissas!$B$9,"1,00 – 1,19",IF(F2352&lt;Premissas!$B$10,"1,20 – 1,39",IF(F2352&lt;Premissas!$B$11,"1,40 – 1,59",IF(F2352&lt;Premissas!$B$12,"1,60 – 1,99","≥ 2,00")))))</f>
        <v/>
      </c>
      <c r="K2352" s="5">
        <f>IF(F2352&lt;Premissas!$B$8,Premissas!$B$13,IF(F2352&lt;Premissas!$B$9,Premissas!$B$14,IF(F2352&lt;Premissas!$B$10,Premissas!$B$15,IF(F2352&lt;Premissas!$B$11,Premissas!$B$16,IF(F2352&lt;Premissas!$B$12,Premissas!$B$17,Premissas!$B$18)))))</f>
        <v/>
      </c>
      <c r="L2352" s="5">
        <f>K2352/Premissas!$B$4</f>
        <v/>
      </c>
      <c r="M2352" s="2">
        <f>IF(K2352=Premissas!$B$18,"SIM","NÃO")</f>
        <v/>
      </c>
    </row>
    <row r="2353">
      <c r="A2353" s="2" t="inlineStr">
        <is>
          <t>5994977</t>
        </is>
      </c>
      <c r="B2353" s="2" t="inlineStr">
        <is>
          <t>Fernanda Carolyne Freitas De Queiroz</t>
        </is>
      </c>
      <c r="C2353" s="2" t="n">
        <v>7801</v>
      </c>
      <c r="D2353" s="2">
        <f>IFERROR(TEXTJOIN(" | ",TRUE,UNIQUE(FILTER(Detalhe_Registro!$C:$C,(Detalhe_Registro!$D:$D=A2353)*(Detalhe_Registro!$E:$E=B2353)*(Detalhe_Registro!$M:$M="SIM")))),"")</f>
        <v/>
      </c>
      <c r="E2353" s="2">
        <f>COUNTIFS(Detalhe_Registro!$D:$D,A2353,Detalhe_Registro!$E:$E,B2353,Detalhe_Registro!$M:$M,"SIM")</f>
        <v/>
      </c>
      <c r="F2353" s="2">
        <f>IFERROR(MAXIFS(Detalhe_Registro!$N:$N,Detalhe_Registro!$D:$D,A2353,Detalhe_Registro!$E:$E,B2353,Detalhe_Registro!$M:$M,"SIM"),0)</f>
        <v/>
      </c>
      <c r="G2353" s="2">
        <f>IFERROR(AVERAGEIFS(Detalhe_Registro!$N:$N,Detalhe_Registro!$D:$D,A2353,Detalhe_Registro!$E:$E,B2353,Detalhe_Registro!$M:$M,"SIM"),0)</f>
        <v/>
      </c>
      <c r="H2353" s="2">
        <f>SUMIFS(Detalhe_Registro!$F:$F,Detalhe_Registro!$D:$D,A2353,Detalhe_Registro!$E:$E,B2353,Detalhe_Registro!$M:$M,"SIM")</f>
        <v/>
      </c>
      <c r="I2353" s="2">
        <f>SUMIFS(Detalhe_Registro!$G:$G,Detalhe_Registro!$D:$D,A2353,Detalhe_Registro!$E:$E,B2353,Detalhe_Registro!$M:$M,"SIM")</f>
        <v/>
      </c>
      <c r="J2353" s="2">
        <f>IF(F2353&lt;Premissas!$B$8,"&lt; 1,00",IF(F2353&lt;Premissas!$B$9,"1,00 – 1,19",IF(F2353&lt;Premissas!$B$10,"1,20 – 1,39",IF(F2353&lt;Premissas!$B$11,"1,40 – 1,59",IF(F2353&lt;Premissas!$B$12,"1,60 – 1,99","≥ 2,00")))))</f>
        <v/>
      </c>
      <c r="K2353" s="5">
        <f>IF(F2353&lt;Premissas!$B$8,Premissas!$B$13,IF(F2353&lt;Premissas!$B$9,Premissas!$B$14,IF(F2353&lt;Premissas!$B$10,Premissas!$B$15,IF(F2353&lt;Premissas!$B$11,Premissas!$B$16,IF(F2353&lt;Premissas!$B$12,Premissas!$B$17,Premissas!$B$18)))))</f>
        <v/>
      </c>
      <c r="L2353" s="5">
        <f>K2353/Premissas!$B$4</f>
        <v/>
      </c>
      <c r="M2353" s="2">
        <f>IF(K2353=Premissas!$B$18,"SIM","NÃO")</f>
        <v/>
      </c>
    </row>
    <row r="2354">
      <c r="A2354" s="2" t="n">
        <v>5487587</v>
      </c>
      <c r="B2354" s="2" t="inlineStr">
        <is>
          <t>Fernanda Clementino</t>
        </is>
      </c>
      <c r="C2354" s="2" t="n">
        <v>7801</v>
      </c>
      <c r="D2354" s="2">
        <f>IFERROR(TEXTJOIN(" | ",TRUE,UNIQUE(FILTER(Detalhe_Registro!$C:$C,(Detalhe_Registro!$D:$D=A2354)*(Detalhe_Registro!$E:$E=B2354)*(Detalhe_Registro!$M:$M="SIM")))),"")</f>
        <v/>
      </c>
      <c r="E2354" s="2">
        <f>COUNTIFS(Detalhe_Registro!$D:$D,A2354,Detalhe_Registro!$E:$E,B2354,Detalhe_Registro!$M:$M,"SIM")</f>
        <v/>
      </c>
      <c r="F2354" s="2">
        <f>IFERROR(MAXIFS(Detalhe_Registro!$N:$N,Detalhe_Registro!$D:$D,A2354,Detalhe_Registro!$E:$E,B2354,Detalhe_Registro!$M:$M,"SIM"),0)</f>
        <v/>
      </c>
      <c r="G2354" s="2">
        <f>IFERROR(AVERAGEIFS(Detalhe_Registro!$N:$N,Detalhe_Registro!$D:$D,A2354,Detalhe_Registro!$E:$E,B2354,Detalhe_Registro!$M:$M,"SIM"),0)</f>
        <v/>
      </c>
      <c r="H2354" s="2">
        <f>SUMIFS(Detalhe_Registro!$F:$F,Detalhe_Registro!$D:$D,A2354,Detalhe_Registro!$E:$E,B2354,Detalhe_Registro!$M:$M,"SIM")</f>
        <v/>
      </c>
      <c r="I2354" s="2">
        <f>SUMIFS(Detalhe_Registro!$G:$G,Detalhe_Registro!$D:$D,A2354,Detalhe_Registro!$E:$E,B2354,Detalhe_Registro!$M:$M,"SIM")</f>
        <v/>
      </c>
      <c r="J2354" s="2">
        <f>IF(F2354&lt;Premissas!$B$8,"&lt; 1,00",IF(F2354&lt;Premissas!$B$9,"1,00 – 1,19",IF(F2354&lt;Premissas!$B$10,"1,20 – 1,39",IF(F2354&lt;Premissas!$B$11,"1,40 – 1,59",IF(F2354&lt;Premissas!$B$12,"1,60 – 1,99","≥ 2,00")))))</f>
        <v/>
      </c>
      <c r="K2354" s="5">
        <f>IF(F2354&lt;Premissas!$B$8,Premissas!$B$13,IF(F2354&lt;Premissas!$B$9,Premissas!$B$14,IF(F2354&lt;Premissas!$B$10,Premissas!$B$15,IF(F2354&lt;Premissas!$B$11,Premissas!$B$16,IF(F2354&lt;Premissas!$B$12,Premissas!$B$17,Premissas!$B$18)))))</f>
        <v/>
      </c>
      <c r="L2354" s="5">
        <f>K2354/Premissas!$B$4</f>
        <v/>
      </c>
      <c r="M2354" s="2">
        <f>IF(K2354=Premissas!$B$18,"SIM","NÃO")</f>
        <v/>
      </c>
    </row>
    <row r="2355">
      <c r="A2355" s="2" t="inlineStr">
        <is>
          <t>5487587</t>
        </is>
      </c>
      <c r="B2355" s="2" t="inlineStr">
        <is>
          <t>Fernanda Clementino</t>
        </is>
      </c>
      <c r="C2355" s="2" t="n">
        <v>7801</v>
      </c>
      <c r="D2355" s="2">
        <f>IFERROR(TEXTJOIN(" | ",TRUE,UNIQUE(FILTER(Detalhe_Registro!$C:$C,(Detalhe_Registro!$D:$D=A2355)*(Detalhe_Registro!$E:$E=B2355)*(Detalhe_Registro!$M:$M="SIM")))),"")</f>
        <v/>
      </c>
      <c r="E2355" s="2">
        <f>COUNTIFS(Detalhe_Registro!$D:$D,A2355,Detalhe_Registro!$E:$E,B2355,Detalhe_Registro!$M:$M,"SIM")</f>
        <v/>
      </c>
      <c r="F2355" s="2">
        <f>IFERROR(MAXIFS(Detalhe_Registro!$N:$N,Detalhe_Registro!$D:$D,A2355,Detalhe_Registro!$E:$E,B2355,Detalhe_Registro!$M:$M,"SIM"),0)</f>
        <v/>
      </c>
      <c r="G2355" s="2">
        <f>IFERROR(AVERAGEIFS(Detalhe_Registro!$N:$N,Detalhe_Registro!$D:$D,A2355,Detalhe_Registro!$E:$E,B2355,Detalhe_Registro!$M:$M,"SIM"),0)</f>
        <v/>
      </c>
      <c r="H2355" s="2">
        <f>SUMIFS(Detalhe_Registro!$F:$F,Detalhe_Registro!$D:$D,A2355,Detalhe_Registro!$E:$E,B2355,Detalhe_Registro!$M:$M,"SIM")</f>
        <v/>
      </c>
      <c r="I2355" s="2">
        <f>SUMIFS(Detalhe_Registro!$G:$G,Detalhe_Registro!$D:$D,A2355,Detalhe_Registro!$E:$E,B2355,Detalhe_Registro!$M:$M,"SIM")</f>
        <v/>
      </c>
      <c r="J2355" s="2">
        <f>IF(F2355&lt;Premissas!$B$8,"&lt; 1,00",IF(F2355&lt;Premissas!$B$9,"1,00 – 1,19",IF(F2355&lt;Premissas!$B$10,"1,20 – 1,39",IF(F2355&lt;Premissas!$B$11,"1,40 – 1,59",IF(F2355&lt;Premissas!$B$12,"1,60 – 1,99","≥ 2,00")))))</f>
        <v/>
      </c>
      <c r="K2355" s="5">
        <f>IF(F2355&lt;Premissas!$B$8,Premissas!$B$13,IF(F2355&lt;Premissas!$B$9,Premissas!$B$14,IF(F2355&lt;Premissas!$B$10,Premissas!$B$15,IF(F2355&lt;Premissas!$B$11,Premissas!$B$16,IF(F2355&lt;Premissas!$B$12,Premissas!$B$17,Premissas!$B$18)))))</f>
        <v/>
      </c>
      <c r="L2355" s="5">
        <f>K2355/Premissas!$B$4</f>
        <v/>
      </c>
      <c r="M2355" s="2">
        <f>IF(K2355=Premissas!$B$18,"SIM","NÃO")</f>
        <v/>
      </c>
    </row>
    <row r="2356">
      <c r="A2356" s="2" t="n">
        <v>5957761</v>
      </c>
      <c r="B2356" s="2" t="inlineStr">
        <is>
          <t>Fernanda Ribeiro Marques</t>
        </is>
      </c>
      <c r="C2356" s="2" t="n">
        <v>7801</v>
      </c>
      <c r="D2356" s="2">
        <f>IFERROR(TEXTJOIN(" | ",TRUE,UNIQUE(FILTER(Detalhe_Registro!$C:$C,(Detalhe_Registro!$D:$D=A2356)*(Detalhe_Registro!$E:$E=B2356)*(Detalhe_Registro!$M:$M="SIM")))),"")</f>
        <v/>
      </c>
      <c r="E2356" s="2">
        <f>COUNTIFS(Detalhe_Registro!$D:$D,A2356,Detalhe_Registro!$E:$E,B2356,Detalhe_Registro!$M:$M,"SIM")</f>
        <v/>
      </c>
      <c r="F2356" s="2">
        <f>IFERROR(MAXIFS(Detalhe_Registro!$N:$N,Detalhe_Registro!$D:$D,A2356,Detalhe_Registro!$E:$E,B2356,Detalhe_Registro!$M:$M,"SIM"),0)</f>
        <v/>
      </c>
      <c r="G2356" s="2">
        <f>IFERROR(AVERAGEIFS(Detalhe_Registro!$N:$N,Detalhe_Registro!$D:$D,A2356,Detalhe_Registro!$E:$E,B2356,Detalhe_Registro!$M:$M,"SIM"),0)</f>
        <v/>
      </c>
      <c r="H2356" s="2">
        <f>SUMIFS(Detalhe_Registro!$F:$F,Detalhe_Registro!$D:$D,A2356,Detalhe_Registro!$E:$E,B2356,Detalhe_Registro!$M:$M,"SIM")</f>
        <v/>
      </c>
      <c r="I2356" s="2">
        <f>SUMIFS(Detalhe_Registro!$G:$G,Detalhe_Registro!$D:$D,A2356,Detalhe_Registro!$E:$E,B2356,Detalhe_Registro!$M:$M,"SIM")</f>
        <v/>
      </c>
      <c r="J2356" s="2">
        <f>IF(F2356&lt;Premissas!$B$8,"&lt; 1,00",IF(F2356&lt;Premissas!$B$9,"1,00 – 1,19",IF(F2356&lt;Premissas!$B$10,"1,20 – 1,39",IF(F2356&lt;Premissas!$B$11,"1,40 – 1,59",IF(F2356&lt;Premissas!$B$12,"1,60 – 1,99","≥ 2,00")))))</f>
        <v/>
      </c>
      <c r="K2356" s="5">
        <f>IF(F2356&lt;Premissas!$B$8,Premissas!$B$13,IF(F2356&lt;Premissas!$B$9,Premissas!$B$14,IF(F2356&lt;Premissas!$B$10,Premissas!$B$15,IF(F2356&lt;Premissas!$B$11,Premissas!$B$16,IF(F2356&lt;Premissas!$B$12,Premissas!$B$17,Premissas!$B$18)))))</f>
        <v/>
      </c>
      <c r="L2356" s="5">
        <f>K2356/Premissas!$B$4</f>
        <v/>
      </c>
      <c r="M2356" s="2">
        <f>IF(K2356=Premissas!$B$18,"SIM","NÃO")</f>
        <v/>
      </c>
    </row>
    <row r="2357">
      <c r="A2357" s="2" t="inlineStr">
        <is>
          <t>5957761</t>
        </is>
      </c>
      <c r="B2357" s="2" t="inlineStr">
        <is>
          <t>Fernanda Ribeiro Marques</t>
        </is>
      </c>
      <c r="C2357" s="2" t="n">
        <v>7801</v>
      </c>
      <c r="D2357" s="2">
        <f>IFERROR(TEXTJOIN(" | ",TRUE,UNIQUE(FILTER(Detalhe_Registro!$C:$C,(Detalhe_Registro!$D:$D=A2357)*(Detalhe_Registro!$E:$E=B2357)*(Detalhe_Registro!$M:$M="SIM")))),"")</f>
        <v/>
      </c>
      <c r="E2357" s="2">
        <f>COUNTIFS(Detalhe_Registro!$D:$D,A2357,Detalhe_Registro!$E:$E,B2357,Detalhe_Registro!$M:$M,"SIM")</f>
        <v/>
      </c>
      <c r="F2357" s="2">
        <f>IFERROR(MAXIFS(Detalhe_Registro!$N:$N,Detalhe_Registro!$D:$D,A2357,Detalhe_Registro!$E:$E,B2357,Detalhe_Registro!$M:$M,"SIM"),0)</f>
        <v/>
      </c>
      <c r="G2357" s="2">
        <f>IFERROR(AVERAGEIFS(Detalhe_Registro!$N:$N,Detalhe_Registro!$D:$D,A2357,Detalhe_Registro!$E:$E,B2357,Detalhe_Registro!$M:$M,"SIM"),0)</f>
        <v/>
      </c>
      <c r="H2357" s="2">
        <f>SUMIFS(Detalhe_Registro!$F:$F,Detalhe_Registro!$D:$D,A2357,Detalhe_Registro!$E:$E,B2357,Detalhe_Registro!$M:$M,"SIM")</f>
        <v/>
      </c>
      <c r="I2357" s="2">
        <f>SUMIFS(Detalhe_Registro!$G:$G,Detalhe_Registro!$D:$D,A2357,Detalhe_Registro!$E:$E,B2357,Detalhe_Registro!$M:$M,"SIM")</f>
        <v/>
      </c>
      <c r="J2357" s="2">
        <f>IF(F2357&lt;Premissas!$B$8,"&lt; 1,00",IF(F2357&lt;Premissas!$B$9,"1,00 – 1,19",IF(F2357&lt;Premissas!$B$10,"1,20 – 1,39",IF(F2357&lt;Premissas!$B$11,"1,40 – 1,59",IF(F2357&lt;Premissas!$B$12,"1,60 – 1,99","≥ 2,00")))))</f>
        <v/>
      </c>
      <c r="K2357" s="5">
        <f>IF(F2357&lt;Premissas!$B$8,Premissas!$B$13,IF(F2357&lt;Premissas!$B$9,Premissas!$B$14,IF(F2357&lt;Premissas!$B$10,Premissas!$B$15,IF(F2357&lt;Premissas!$B$11,Premissas!$B$16,IF(F2357&lt;Premissas!$B$12,Premissas!$B$17,Premissas!$B$18)))))</f>
        <v/>
      </c>
      <c r="L2357" s="5">
        <f>K2357/Premissas!$B$4</f>
        <v/>
      </c>
      <c r="M2357" s="2">
        <f>IF(K2357=Premissas!$B$18,"SIM","NÃO")</f>
        <v/>
      </c>
    </row>
    <row r="2358">
      <c r="A2358" s="2" t="n">
        <v>4200152</v>
      </c>
      <c r="B2358" s="2" t="inlineStr">
        <is>
          <t>Fernando Aparecido Santos Ferreira</t>
        </is>
      </c>
      <c r="C2358" s="2" t="n">
        <v>7801</v>
      </c>
      <c r="D2358" s="2">
        <f>IFERROR(TEXTJOIN(" | ",TRUE,UNIQUE(FILTER(Detalhe_Registro!$C:$C,(Detalhe_Registro!$D:$D=A2358)*(Detalhe_Registro!$E:$E=B2358)*(Detalhe_Registro!$M:$M="SIM")))),"")</f>
        <v/>
      </c>
      <c r="E2358" s="2">
        <f>COUNTIFS(Detalhe_Registro!$D:$D,A2358,Detalhe_Registro!$E:$E,B2358,Detalhe_Registro!$M:$M,"SIM")</f>
        <v/>
      </c>
      <c r="F2358" s="2">
        <f>IFERROR(MAXIFS(Detalhe_Registro!$N:$N,Detalhe_Registro!$D:$D,A2358,Detalhe_Registro!$E:$E,B2358,Detalhe_Registro!$M:$M,"SIM"),0)</f>
        <v/>
      </c>
      <c r="G2358" s="2">
        <f>IFERROR(AVERAGEIFS(Detalhe_Registro!$N:$N,Detalhe_Registro!$D:$D,A2358,Detalhe_Registro!$E:$E,B2358,Detalhe_Registro!$M:$M,"SIM"),0)</f>
        <v/>
      </c>
      <c r="H2358" s="2">
        <f>SUMIFS(Detalhe_Registro!$F:$F,Detalhe_Registro!$D:$D,A2358,Detalhe_Registro!$E:$E,B2358,Detalhe_Registro!$M:$M,"SIM")</f>
        <v/>
      </c>
      <c r="I2358" s="2">
        <f>SUMIFS(Detalhe_Registro!$G:$G,Detalhe_Registro!$D:$D,A2358,Detalhe_Registro!$E:$E,B2358,Detalhe_Registro!$M:$M,"SIM")</f>
        <v/>
      </c>
      <c r="J2358" s="2">
        <f>IF(F2358&lt;Premissas!$B$8,"&lt; 1,00",IF(F2358&lt;Premissas!$B$9,"1,00 – 1,19",IF(F2358&lt;Premissas!$B$10,"1,20 – 1,39",IF(F2358&lt;Premissas!$B$11,"1,40 – 1,59",IF(F2358&lt;Premissas!$B$12,"1,60 – 1,99","≥ 2,00")))))</f>
        <v/>
      </c>
      <c r="K2358" s="5">
        <f>IF(F2358&lt;Premissas!$B$8,Premissas!$B$13,IF(F2358&lt;Premissas!$B$9,Premissas!$B$14,IF(F2358&lt;Premissas!$B$10,Premissas!$B$15,IF(F2358&lt;Premissas!$B$11,Premissas!$B$16,IF(F2358&lt;Premissas!$B$12,Premissas!$B$17,Premissas!$B$18)))))</f>
        <v/>
      </c>
      <c r="L2358" s="5">
        <f>K2358/Premissas!$B$4</f>
        <v/>
      </c>
      <c r="M2358" s="2">
        <f>IF(K2358=Premissas!$B$18,"SIM","NÃO")</f>
        <v/>
      </c>
    </row>
    <row r="2359">
      <c r="A2359" s="2" t="inlineStr">
        <is>
          <t>4200152</t>
        </is>
      </c>
      <c r="B2359" s="2" t="inlineStr">
        <is>
          <t>Fernando Aparecido Santos Ferreira</t>
        </is>
      </c>
      <c r="C2359" s="2" t="n">
        <v>7801</v>
      </c>
      <c r="D2359" s="2">
        <f>IFERROR(TEXTJOIN(" | ",TRUE,UNIQUE(FILTER(Detalhe_Registro!$C:$C,(Detalhe_Registro!$D:$D=A2359)*(Detalhe_Registro!$E:$E=B2359)*(Detalhe_Registro!$M:$M="SIM")))),"")</f>
        <v/>
      </c>
      <c r="E2359" s="2">
        <f>COUNTIFS(Detalhe_Registro!$D:$D,A2359,Detalhe_Registro!$E:$E,B2359,Detalhe_Registro!$M:$M,"SIM")</f>
        <v/>
      </c>
      <c r="F2359" s="2">
        <f>IFERROR(MAXIFS(Detalhe_Registro!$N:$N,Detalhe_Registro!$D:$D,A2359,Detalhe_Registro!$E:$E,B2359,Detalhe_Registro!$M:$M,"SIM"),0)</f>
        <v/>
      </c>
      <c r="G2359" s="2">
        <f>IFERROR(AVERAGEIFS(Detalhe_Registro!$N:$N,Detalhe_Registro!$D:$D,A2359,Detalhe_Registro!$E:$E,B2359,Detalhe_Registro!$M:$M,"SIM"),0)</f>
        <v/>
      </c>
      <c r="H2359" s="2">
        <f>SUMIFS(Detalhe_Registro!$F:$F,Detalhe_Registro!$D:$D,A2359,Detalhe_Registro!$E:$E,B2359,Detalhe_Registro!$M:$M,"SIM")</f>
        <v/>
      </c>
      <c r="I2359" s="2">
        <f>SUMIFS(Detalhe_Registro!$G:$G,Detalhe_Registro!$D:$D,A2359,Detalhe_Registro!$E:$E,B2359,Detalhe_Registro!$M:$M,"SIM")</f>
        <v/>
      </c>
      <c r="J2359" s="2">
        <f>IF(F2359&lt;Premissas!$B$8,"&lt; 1,00",IF(F2359&lt;Premissas!$B$9,"1,00 – 1,19",IF(F2359&lt;Premissas!$B$10,"1,20 – 1,39",IF(F2359&lt;Premissas!$B$11,"1,40 – 1,59",IF(F2359&lt;Premissas!$B$12,"1,60 – 1,99","≥ 2,00")))))</f>
        <v/>
      </c>
      <c r="K2359" s="5">
        <f>IF(F2359&lt;Premissas!$B$8,Premissas!$B$13,IF(F2359&lt;Premissas!$B$9,Premissas!$B$14,IF(F2359&lt;Premissas!$B$10,Premissas!$B$15,IF(F2359&lt;Premissas!$B$11,Premissas!$B$16,IF(F2359&lt;Premissas!$B$12,Premissas!$B$17,Premissas!$B$18)))))</f>
        <v/>
      </c>
      <c r="L2359" s="5">
        <f>K2359/Premissas!$B$4</f>
        <v/>
      </c>
      <c r="M2359" s="2">
        <f>IF(K2359=Premissas!$B$18,"SIM","NÃO")</f>
        <v/>
      </c>
    </row>
    <row r="2360">
      <c r="A2360" s="2" t="n">
        <v>584688</v>
      </c>
      <c r="B2360" s="2" t="inlineStr">
        <is>
          <t>Fernando Firmino Da Silva</t>
        </is>
      </c>
      <c r="C2360" s="2" t="n">
        <v>7801</v>
      </c>
      <c r="D2360" s="2">
        <f>IFERROR(TEXTJOIN(" | ",TRUE,UNIQUE(FILTER(Detalhe_Registro!$C:$C,(Detalhe_Registro!$D:$D=A2360)*(Detalhe_Registro!$E:$E=B2360)*(Detalhe_Registro!$M:$M="SIM")))),"")</f>
        <v/>
      </c>
      <c r="E2360" s="2">
        <f>COUNTIFS(Detalhe_Registro!$D:$D,A2360,Detalhe_Registro!$E:$E,B2360,Detalhe_Registro!$M:$M,"SIM")</f>
        <v/>
      </c>
      <c r="F2360" s="2">
        <f>IFERROR(MAXIFS(Detalhe_Registro!$N:$N,Detalhe_Registro!$D:$D,A2360,Detalhe_Registro!$E:$E,B2360,Detalhe_Registro!$M:$M,"SIM"),0)</f>
        <v/>
      </c>
      <c r="G2360" s="2">
        <f>IFERROR(AVERAGEIFS(Detalhe_Registro!$N:$N,Detalhe_Registro!$D:$D,A2360,Detalhe_Registro!$E:$E,B2360,Detalhe_Registro!$M:$M,"SIM"),0)</f>
        <v/>
      </c>
      <c r="H2360" s="2">
        <f>SUMIFS(Detalhe_Registro!$F:$F,Detalhe_Registro!$D:$D,A2360,Detalhe_Registro!$E:$E,B2360,Detalhe_Registro!$M:$M,"SIM")</f>
        <v/>
      </c>
      <c r="I2360" s="2">
        <f>SUMIFS(Detalhe_Registro!$G:$G,Detalhe_Registro!$D:$D,A2360,Detalhe_Registro!$E:$E,B2360,Detalhe_Registro!$M:$M,"SIM")</f>
        <v/>
      </c>
      <c r="J2360" s="2">
        <f>IF(F2360&lt;Premissas!$B$8,"&lt; 1,00",IF(F2360&lt;Premissas!$B$9,"1,00 – 1,19",IF(F2360&lt;Premissas!$B$10,"1,20 – 1,39",IF(F2360&lt;Premissas!$B$11,"1,40 – 1,59",IF(F2360&lt;Premissas!$B$12,"1,60 – 1,99","≥ 2,00")))))</f>
        <v/>
      </c>
      <c r="K2360" s="5">
        <f>IF(F2360&lt;Premissas!$B$8,Premissas!$B$13,IF(F2360&lt;Premissas!$B$9,Premissas!$B$14,IF(F2360&lt;Premissas!$B$10,Premissas!$B$15,IF(F2360&lt;Premissas!$B$11,Premissas!$B$16,IF(F2360&lt;Premissas!$B$12,Premissas!$B$17,Premissas!$B$18)))))</f>
        <v/>
      </c>
      <c r="L2360" s="5">
        <f>K2360/Premissas!$B$4</f>
        <v/>
      </c>
      <c r="M2360" s="2">
        <f>IF(K2360=Premissas!$B$18,"SIM","NÃO")</f>
        <v/>
      </c>
    </row>
    <row r="2361">
      <c r="A2361" s="2" t="inlineStr">
        <is>
          <t>584688</t>
        </is>
      </c>
      <c r="B2361" s="2" t="inlineStr">
        <is>
          <t>Fernando Firmino Da Silva</t>
        </is>
      </c>
      <c r="C2361" s="2" t="n">
        <v>7801</v>
      </c>
      <c r="D2361" s="2">
        <f>IFERROR(TEXTJOIN(" | ",TRUE,UNIQUE(FILTER(Detalhe_Registro!$C:$C,(Detalhe_Registro!$D:$D=A2361)*(Detalhe_Registro!$E:$E=B2361)*(Detalhe_Registro!$M:$M="SIM")))),"")</f>
        <v/>
      </c>
      <c r="E2361" s="2">
        <f>COUNTIFS(Detalhe_Registro!$D:$D,A2361,Detalhe_Registro!$E:$E,B2361,Detalhe_Registro!$M:$M,"SIM")</f>
        <v/>
      </c>
      <c r="F2361" s="2">
        <f>IFERROR(MAXIFS(Detalhe_Registro!$N:$N,Detalhe_Registro!$D:$D,A2361,Detalhe_Registro!$E:$E,B2361,Detalhe_Registro!$M:$M,"SIM"),0)</f>
        <v/>
      </c>
      <c r="G2361" s="2">
        <f>IFERROR(AVERAGEIFS(Detalhe_Registro!$N:$N,Detalhe_Registro!$D:$D,A2361,Detalhe_Registro!$E:$E,B2361,Detalhe_Registro!$M:$M,"SIM"),0)</f>
        <v/>
      </c>
      <c r="H2361" s="2">
        <f>SUMIFS(Detalhe_Registro!$F:$F,Detalhe_Registro!$D:$D,A2361,Detalhe_Registro!$E:$E,B2361,Detalhe_Registro!$M:$M,"SIM")</f>
        <v/>
      </c>
      <c r="I2361" s="2">
        <f>SUMIFS(Detalhe_Registro!$G:$G,Detalhe_Registro!$D:$D,A2361,Detalhe_Registro!$E:$E,B2361,Detalhe_Registro!$M:$M,"SIM")</f>
        <v/>
      </c>
      <c r="J2361" s="2">
        <f>IF(F2361&lt;Premissas!$B$8,"&lt; 1,00",IF(F2361&lt;Premissas!$B$9,"1,00 – 1,19",IF(F2361&lt;Premissas!$B$10,"1,20 – 1,39",IF(F2361&lt;Premissas!$B$11,"1,40 – 1,59",IF(F2361&lt;Premissas!$B$12,"1,60 – 1,99","≥ 2,00")))))</f>
        <v/>
      </c>
      <c r="K2361" s="5">
        <f>IF(F2361&lt;Premissas!$B$8,Premissas!$B$13,IF(F2361&lt;Premissas!$B$9,Premissas!$B$14,IF(F2361&lt;Premissas!$B$10,Premissas!$B$15,IF(F2361&lt;Premissas!$B$11,Premissas!$B$16,IF(F2361&lt;Premissas!$B$12,Premissas!$B$17,Premissas!$B$18)))))</f>
        <v/>
      </c>
      <c r="L2361" s="5">
        <f>K2361/Premissas!$B$4</f>
        <v/>
      </c>
      <c r="M2361" s="2">
        <f>IF(K2361=Premissas!$B$18,"SIM","NÃO")</f>
        <v/>
      </c>
    </row>
    <row r="2362">
      <c r="A2362" s="2" t="n">
        <v>5971470</v>
      </c>
      <c r="B2362" s="2" t="inlineStr">
        <is>
          <t>Fernando Magalhaes</t>
        </is>
      </c>
      <c r="C2362" s="2" t="n">
        <v>7801</v>
      </c>
      <c r="D2362" s="2">
        <f>IFERROR(TEXTJOIN(" | ",TRUE,UNIQUE(FILTER(Detalhe_Registro!$C:$C,(Detalhe_Registro!$D:$D=A2362)*(Detalhe_Registro!$E:$E=B2362)*(Detalhe_Registro!$M:$M="SIM")))),"")</f>
        <v/>
      </c>
      <c r="E2362" s="2">
        <f>COUNTIFS(Detalhe_Registro!$D:$D,A2362,Detalhe_Registro!$E:$E,B2362,Detalhe_Registro!$M:$M,"SIM")</f>
        <v/>
      </c>
      <c r="F2362" s="2">
        <f>IFERROR(MAXIFS(Detalhe_Registro!$N:$N,Detalhe_Registro!$D:$D,A2362,Detalhe_Registro!$E:$E,B2362,Detalhe_Registro!$M:$M,"SIM"),0)</f>
        <v/>
      </c>
      <c r="G2362" s="2">
        <f>IFERROR(AVERAGEIFS(Detalhe_Registro!$N:$N,Detalhe_Registro!$D:$D,A2362,Detalhe_Registro!$E:$E,B2362,Detalhe_Registro!$M:$M,"SIM"),0)</f>
        <v/>
      </c>
      <c r="H2362" s="2">
        <f>SUMIFS(Detalhe_Registro!$F:$F,Detalhe_Registro!$D:$D,A2362,Detalhe_Registro!$E:$E,B2362,Detalhe_Registro!$M:$M,"SIM")</f>
        <v/>
      </c>
      <c r="I2362" s="2">
        <f>SUMIFS(Detalhe_Registro!$G:$G,Detalhe_Registro!$D:$D,A2362,Detalhe_Registro!$E:$E,B2362,Detalhe_Registro!$M:$M,"SIM")</f>
        <v/>
      </c>
      <c r="J2362" s="2">
        <f>IF(F2362&lt;Premissas!$B$8,"&lt; 1,00",IF(F2362&lt;Premissas!$B$9,"1,00 – 1,19",IF(F2362&lt;Premissas!$B$10,"1,20 – 1,39",IF(F2362&lt;Premissas!$B$11,"1,40 – 1,59",IF(F2362&lt;Premissas!$B$12,"1,60 – 1,99","≥ 2,00")))))</f>
        <v/>
      </c>
      <c r="K2362" s="5">
        <f>IF(F2362&lt;Premissas!$B$8,Premissas!$B$13,IF(F2362&lt;Premissas!$B$9,Premissas!$B$14,IF(F2362&lt;Premissas!$B$10,Premissas!$B$15,IF(F2362&lt;Premissas!$B$11,Premissas!$B$16,IF(F2362&lt;Premissas!$B$12,Premissas!$B$17,Premissas!$B$18)))))</f>
        <v/>
      </c>
      <c r="L2362" s="5">
        <f>K2362/Premissas!$B$4</f>
        <v/>
      </c>
      <c r="M2362" s="2">
        <f>IF(K2362=Premissas!$B$18,"SIM","NÃO")</f>
        <v/>
      </c>
    </row>
    <row r="2363">
      <c r="A2363" s="2" t="inlineStr">
        <is>
          <t>5971470</t>
        </is>
      </c>
      <c r="B2363" s="2" t="inlineStr">
        <is>
          <t>Fernando Magalhaes</t>
        </is>
      </c>
      <c r="C2363" s="2" t="n">
        <v>7801</v>
      </c>
      <c r="D2363" s="2">
        <f>IFERROR(TEXTJOIN(" | ",TRUE,UNIQUE(FILTER(Detalhe_Registro!$C:$C,(Detalhe_Registro!$D:$D=A2363)*(Detalhe_Registro!$E:$E=B2363)*(Detalhe_Registro!$M:$M="SIM")))),"")</f>
        <v/>
      </c>
      <c r="E2363" s="2">
        <f>COUNTIFS(Detalhe_Registro!$D:$D,A2363,Detalhe_Registro!$E:$E,B2363,Detalhe_Registro!$M:$M,"SIM")</f>
        <v/>
      </c>
      <c r="F2363" s="2">
        <f>IFERROR(MAXIFS(Detalhe_Registro!$N:$N,Detalhe_Registro!$D:$D,A2363,Detalhe_Registro!$E:$E,B2363,Detalhe_Registro!$M:$M,"SIM"),0)</f>
        <v/>
      </c>
      <c r="G2363" s="2">
        <f>IFERROR(AVERAGEIFS(Detalhe_Registro!$N:$N,Detalhe_Registro!$D:$D,A2363,Detalhe_Registro!$E:$E,B2363,Detalhe_Registro!$M:$M,"SIM"),0)</f>
        <v/>
      </c>
      <c r="H2363" s="2">
        <f>SUMIFS(Detalhe_Registro!$F:$F,Detalhe_Registro!$D:$D,A2363,Detalhe_Registro!$E:$E,B2363,Detalhe_Registro!$M:$M,"SIM")</f>
        <v/>
      </c>
      <c r="I2363" s="2">
        <f>SUMIFS(Detalhe_Registro!$G:$G,Detalhe_Registro!$D:$D,A2363,Detalhe_Registro!$E:$E,B2363,Detalhe_Registro!$M:$M,"SIM")</f>
        <v/>
      </c>
      <c r="J2363" s="2">
        <f>IF(F2363&lt;Premissas!$B$8,"&lt; 1,00",IF(F2363&lt;Premissas!$B$9,"1,00 – 1,19",IF(F2363&lt;Premissas!$B$10,"1,20 – 1,39",IF(F2363&lt;Premissas!$B$11,"1,40 – 1,59",IF(F2363&lt;Premissas!$B$12,"1,60 – 1,99","≥ 2,00")))))</f>
        <v/>
      </c>
      <c r="K2363" s="5">
        <f>IF(F2363&lt;Premissas!$B$8,Premissas!$B$13,IF(F2363&lt;Premissas!$B$9,Premissas!$B$14,IF(F2363&lt;Premissas!$B$10,Premissas!$B$15,IF(F2363&lt;Premissas!$B$11,Premissas!$B$16,IF(F2363&lt;Premissas!$B$12,Premissas!$B$17,Premissas!$B$18)))))</f>
        <v/>
      </c>
      <c r="L2363" s="5">
        <f>K2363/Premissas!$B$4</f>
        <v/>
      </c>
      <c r="M2363" s="2">
        <f>IF(K2363=Premissas!$B$18,"SIM","NÃO")</f>
        <v/>
      </c>
    </row>
    <row r="2364">
      <c r="A2364" s="2" t="inlineStr">
        <is>
          <t>6035930</t>
        </is>
      </c>
      <c r="B2364" s="2" t="inlineStr">
        <is>
          <t>Flavia Freitas Soares</t>
        </is>
      </c>
      <c r="C2364" s="2" t="n">
        <v>7801</v>
      </c>
      <c r="D2364" s="2">
        <f>IFERROR(TEXTJOIN(" | ",TRUE,UNIQUE(FILTER(Detalhe_Registro!$C:$C,(Detalhe_Registro!$D:$D=A2364)*(Detalhe_Registro!$E:$E=B2364)*(Detalhe_Registro!$M:$M="SIM")))),"")</f>
        <v/>
      </c>
      <c r="E2364" s="2">
        <f>COUNTIFS(Detalhe_Registro!$D:$D,A2364,Detalhe_Registro!$E:$E,B2364,Detalhe_Registro!$M:$M,"SIM")</f>
        <v/>
      </c>
      <c r="F2364" s="2">
        <f>IFERROR(MAXIFS(Detalhe_Registro!$N:$N,Detalhe_Registro!$D:$D,A2364,Detalhe_Registro!$E:$E,B2364,Detalhe_Registro!$M:$M,"SIM"),0)</f>
        <v/>
      </c>
      <c r="G2364" s="2">
        <f>IFERROR(AVERAGEIFS(Detalhe_Registro!$N:$N,Detalhe_Registro!$D:$D,A2364,Detalhe_Registro!$E:$E,B2364,Detalhe_Registro!$M:$M,"SIM"),0)</f>
        <v/>
      </c>
      <c r="H2364" s="2">
        <f>SUMIFS(Detalhe_Registro!$F:$F,Detalhe_Registro!$D:$D,A2364,Detalhe_Registro!$E:$E,B2364,Detalhe_Registro!$M:$M,"SIM")</f>
        <v/>
      </c>
      <c r="I2364" s="2">
        <f>SUMIFS(Detalhe_Registro!$G:$G,Detalhe_Registro!$D:$D,A2364,Detalhe_Registro!$E:$E,B2364,Detalhe_Registro!$M:$M,"SIM")</f>
        <v/>
      </c>
      <c r="J2364" s="2">
        <f>IF(F2364&lt;Premissas!$B$8,"&lt; 1,00",IF(F2364&lt;Premissas!$B$9,"1,00 – 1,19",IF(F2364&lt;Premissas!$B$10,"1,20 – 1,39",IF(F2364&lt;Premissas!$B$11,"1,40 – 1,59",IF(F2364&lt;Premissas!$B$12,"1,60 – 1,99","≥ 2,00")))))</f>
        <v/>
      </c>
      <c r="K2364" s="5">
        <f>IF(F2364&lt;Premissas!$B$8,Premissas!$B$13,IF(F2364&lt;Premissas!$B$9,Premissas!$B$14,IF(F2364&lt;Premissas!$B$10,Premissas!$B$15,IF(F2364&lt;Premissas!$B$11,Premissas!$B$16,IF(F2364&lt;Premissas!$B$12,Premissas!$B$17,Premissas!$B$18)))))</f>
        <v/>
      </c>
      <c r="L2364" s="5">
        <f>K2364/Premissas!$B$4</f>
        <v/>
      </c>
      <c r="M2364" s="2">
        <f>IF(K2364=Premissas!$B$18,"SIM","NÃO")</f>
        <v/>
      </c>
    </row>
    <row r="2365">
      <c r="A2365" s="2" t="n">
        <v>392172</v>
      </c>
      <c r="B2365" s="2" t="inlineStr">
        <is>
          <t>Francilon Izidio Da Silva</t>
        </is>
      </c>
      <c r="C2365" s="2" t="n">
        <v>7801</v>
      </c>
      <c r="D2365" s="2">
        <f>IFERROR(TEXTJOIN(" | ",TRUE,UNIQUE(FILTER(Detalhe_Registro!$C:$C,(Detalhe_Registro!$D:$D=A2365)*(Detalhe_Registro!$E:$E=B2365)*(Detalhe_Registro!$M:$M="SIM")))),"")</f>
        <v/>
      </c>
      <c r="E2365" s="2">
        <f>COUNTIFS(Detalhe_Registro!$D:$D,A2365,Detalhe_Registro!$E:$E,B2365,Detalhe_Registro!$M:$M,"SIM")</f>
        <v/>
      </c>
      <c r="F2365" s="2">
        <f>IFERROR(MAXIFS(Detalhe_Registro!$N:$N,Detalhe_Registro!$D:$D,A2365,Detalhe_Registro!$E:$E,B2365,Detalhe_Registro!$M:$M,"SIM"),0)</f>
        <v/>
      </c>
      <c r="G2365" s="2">
        <f>IFERROR(AVERAGEIFS(Detalhe_Registro!$N:$N,Detalhe_Registro!$D:$D,A2365,Detalhe_Registro!$E:$E,B2365,Detalhe_Registro!$M:$M,"SIM"),0)</f>
        <v/>
      </c>
      <c r="H2365" s="2">
        <f>SUMIFS(Detalhe_Registro!$F:$F,Detalhe_Registro!$D:$D,A2365,Detalhe_Registro!$E:$E,B2365,Detalhe_Registro!$M:$M,"SIM")</f>
        <v/>
      </c>
      <c r="I2365" s="2">
        <f>SUMIFS(Detalhe_Registro!$G:$G,Detalhe_Registro!$D:$D,A2365,Detalhe_Registro!$E:$E,B2365,Detalhe_Registro!$M:$M,"SIM")</f>
        <v/>
      </c>
      <c r="J2365" s="2">
        <f>IF(F2365&lt;Premissas!$B$8,"&lt; 1,00",IF(F2365&lt;Premissas!$B$9,"1,00 – 1,19",IF(F2365&lt;Premissas!$B$10,"1,20 – 1,39",IF(F2365&lt;Premissas!$B$11,"1,40 – 1,59",IF(F2365&lt;Premissas!$B$12,"1,60 – 1,99","≥ 2,00")))))</f>
        <v/>
      </c>
      <c r="K2365" s="5">
        <f>IF(F2365&lt;Premissas!$B$8,Premissas!$B$13,IF(F2365&lt;Premissas!$B$9,Premissas!$B$14,IF(F2365&lt;Premissas!$B$10,Premissas!$B$15,IF(F2365&lt;Premissas!$B$11,Premissas!$B$16,IF(F2365&lt;Premissas!$B$12,Premissas!$B$17,Premissas!$B$18)))))</f>
        <v/>
      </c>
      <c r="L2365" s="5">
        <f>K2365/Premissas!$B$4</f>
        <v/>
      </c>
      <c r="M2365" s="2">
        <f>IF(K2365=Premissas!$B$18,"SIM","NÃO")</f>
        <v/>
      </c>
    </row>
    <row r="2366">
      <c r="A2366" s="2" t="inlineStr">
        <is>
          <t>392172</t>
        </is>
      </c>
      <c r="B2366" s="2" t="inlineStr">
        <is>
          <t>Francilon Izidio Da Silva</t>
        </is>
      </c>
      <c r="C2366" s="2" t="n">
        <v>7801</v>
      </c>
      <c r="D2366" s="2">
        <f>IFERROR(TEXTJOIN(" | ",TRUE,UNIQUE(FILTER(Detalhe_Registro!$C:$C,(Detalhe_Registro!$D:$D=A2366)*(Detalhe_Registro!$E:$E=B2366)*(Detalhe_Registro!$M:$M="SIM")))),"")</f>
        <v/>
      </c>
      <c r="E2366" s="2">
        <f>COUNTIFS(Detalhe_Registro!$D:$D,A2366,Detalhe_Registro!$E:$E,B2366,Detalhe_Registro!$M:$M,"SIM")</f>
        <v/>
      </c>
      <c r="F2366" s="2">
        <f>IFERROR(MAXIFS(Detalhe_Registro!$N:$N,Detalhe_Registro!$D:$D,A2366,Detalhe_Registro!$E:$E,B2366,Detalhe_Registro!$M:$M,"SIM"),0)</f>
        <v/>
      </c>
      <c r="G2366" s="2">
        <f>IFERROR(AVERAGEIFS(Detalhe_Registro!$N:$N,Detalhe_Registro!$D:$D,A2366,Detalhe_Registro!$E:$E,B2366,Detalhe_Registro!$M:$M,"SIM"),0)</f>
        <v/>
      </c>
      <c r="H2366" s="2">
        <f>SUMIFS(Detalhe_Registro!$F:$F,Detalhe_Registro!$D:$D,A2366,Detalhe_Registro!$E:$E,B2366,Detalhe_Registro!$M:$M,"SIM")</f>
        <v/>
      </c>
      <c r="I2366" s="2">
        <f>SUMIFS(Detalhe_Registro!$G:$G,Detalhe_Registro!$D:$D,A2366,Detalhe_Registro!$E:$E,B2366,Detalhe_Registro!$M:$M,"SIM")</f>
        <v/>
      </c>
      <c r="J2366" s="2">
        <f>IF(F2366&lt;Premissas!$B$8,"&lt; 1,00",IF(F2366&lt;Premissas!$B$9,"1,00 – 1,19",IF(F2366&lt;Premissas!$B$10,"1,20 – 1,39",IF(F2366&lt;Premissas!$B$11,"1,40 – 1,59",IF(F2366&lt;Premissas!$B$12,"1,60 – 1,99","≥ 2,00")))))</f>
        <v/>
      </c>
      <c r="K2366" s="5">
        <f>IF(F2366&lt;Premissas!$B$8,Premissas!$B$13,IF(F2366&lt;Premissas!$B$9,Premissas!$B$14,IF(F2366&lt;Premissas!$B$10,Premissas!$B$15,IF(F2366&lt;Premissas!$B$11,Premissas!$B$16,IF(F2366&lt;Premissas!$B$12,Premissas!$B$17,Premissas!$B$18)))))</f>
        <v/>
      </c>
      <c r="L2366" s="5">
        <f>K2366/Premissas!$B$4</f>
        <v/>
      </c>
      <c r="M2366" s="2">
        <f>IF(K2366=Premissas!$B$18,"SIM","NÃO")</f>
        <v/>
      </c>
    </row>
    <row r="2367">
      <c r="A2367" s="2" t="n">
        <v>266704</v>
      </c>
      <c r="B2367" s="2" t="inlineStr">
        <is>
          <t>Francisco Das Chagas Neto</t>
        </is>
      </c>
      <c r="C2367" s="2" t="n">
        <v>7801</v>
      </c>
      <c r="D2367" s="2">
        <f>IFERROR(TEXTJOIN(" | ",TRUE,UNIQUE(FILTER(Detalhe_Registro!$C:$C,(Detalhe_Registro!$D:$D=A2367)*(Detalhe_Registro!$E:$E=B2367)*(Detalhe_Registro!$M:$M="SIM")))),"")</f>
        <v/>
      </c>
      <c r="E2367" s="2">
        <f>COUNTIFS(Detalhe_Registro!$D:$D,A2367,Detalhe_Registro!$E:$E,B2367,Detalhe_Registro!$M:$M,"SIM")</f>
        <v/>
      </c>
      <c r="F2367" s="2">
        <f>IFERROR(MAXIFS(Detalhe_Registro!$N:$N,Detalhe_Registro!$D:$D,A2367,Detalhe_Registro!$E:$E,B2367,Detalhe_Registro!$M:$M,"SIM"),0)</f>
        <v/>
      </c>
      <c r="G2367" s="2">
        <f>IFERROR(AVERAGEIFS(Detalhe_Registro!$N:$N,Detalhe_Registro!$D:$D,A2367,Detalhe_Registro!$E:$E,B2367,Detalhe_Registro!$M:$M,"SIM"),0)</f>
        <v/>
      </c>
      <c r="H2367" s="2">
        <f>SUMIFS(Detalhe_Registro!$F:$F,Detalhe_Registro!$D:$D,A2367,Detalhe_Registro!$E:$E,B2367,Detalhe_Registro!$M:$M,"SIM")</f>
        <v/>
      </c>
      <c r="I2367" s="2">
        <f>SUMIFS(Detalhe_Registro!$G:$G,Detalhe_Registro!$D:$D,A2367,Detalhe_Registro!$E:$E,B2367,Detalhe_Registro!$M:$M,"SIM")</f>
        <v/>
      </c>
      <c r="J2367" s="2">
        <f>IF(F2367&lt;Premissas!$B$8,"&lt; 1,00",IF(F2367&lt;Premissas!$B$9,"1,00 – 1,19",IF(F2367&lt;Premissas!$B$10,"1,20 – 1,39",IF(F2367&lt;Premissas!$B$11,"1,40 – 1,59",IF(F2367&lt;Premissas!$B$12,"1,60 – 1,99","≥ 2,00")))))</f>
        <v/>
      </c>
      <c r="K2367" s="5">
        <f>IF(F2367&lt;Premissas!$B$8,Premissas!$B$13,IF(F2367&lt;Premissas!$B$9,Premissas!$B$14,IF(F2367&lt;Premissas!$B$10,Premissas!$B$15,IF(F2367&lt;Premissas!$B$11,Premissas!$B$16,IF(F2367&lt;Premissas!$B$12,Premissas!$B$17,Premissas!$B$18)))))</f>
        <v/>
      </c>
      <c r="L2367" s="5">
        <f>K2367/Premissas!$B$4</f>
        <v/>
      </c>
      <c r="M2367" s="2">
        <f>IF(K2367=Premissas!$B$18,"SIM","NÃO")</f>
        <v/>
      </c>
    </row>
    <row r="2368">
      <c r="A2368" s="2" t="inlineStr">
        <is>
          <t>266704</t>
        </is>
      </c>
      <c r="B2368" s="2" t="inlineStr">
        <is>
          <t>Francisco Das Chagas Neto</t>
        </is>
      </c>
      <c r="C2368" s="2" t="n">
        <v>7801</v>
      </c>
      <c r="D2368" s="2">
        <f>IFERROR(TEXTJOIN(" | ",TRUE,UNIQUE(FILTER(Detalhe_Registro!$C:$C,(Detalhe_Registro!$D:$D=A2368)*(Detalhe_Registro!$E:$E=B2368)*(Detalhe_Registro!$M:$M="SIM")))),"")</f>
        <v/>
      </c>
      <c r="E2368" s="2">
        <f>COUNTIFS(Detalhe_Registro!$D:$D,A2368,Detalhe_Registro!$E:$E,B2368,Detalhe_Registro!$M:$M,"SIM")</f>
        <v/>
      </c>
      <c r="F2368" s="2">
        <f>IFERROR(MAXIFS(Detalhe_Registro!$N:$N,Detalhe_Registro!$D:$D,A2368,Detalhe_Registro!$E:$E,B2368,Detalhe_Registro!$M:$M,"SIM"),0)</f>
        <v/>
      </c>
      <c r="G2368" s="2">
        <f>IFERROR(AVERAGEIFS(Detalhe_Registro!$N:$N,Detalhe_Registro!$D:$D,A2368,Detalhe_Registro!$E:$E,B2368,Detalhe_Registro!$M:$M,"SIM"),0)</f>
        <v/>
      </c>
      <c r="H2368" s="2">
        <f>SUMIFS(Detalhe_Registro!$F:$F,Detalhe_Registro!$D:$D,A2368,Detalhe_Registro!$E:$E,B2368,Detalhe_Registro!$M:$M,"SIM")</f>
        <v/>
      </c>
      <c r="I2368" s="2">
        <f>SUMIFS(Detalhe_Registro!$G:$G,Detalhe_Registro!$D:$D,A2368,Detalhe_Registro!$E:$E,B2368,Detalhe_Registro!$M:$M,"SIM")</f>
        <v/>
      </c>
      <c r="J2368" s="2">
        <f>IF(F2368&lt;Premissas!$B$8,"&lt; 1,00",IF(F2368&lt;Premissas!$B$9,"1,00 – 1,19",IF(F2368&lt;Premissas!$B$10,"1,20 – 1,39",IF(F2368&lt;Premissas!$B$11,"1,40 – 1,59",IF(F2368&lt;Premissas!$B$12,"1,60 – 1,99","≥ 2,00")))))</f>
        <v/>
      </c>
      <c r="K2368" s="5">
        <f>IF(F2368&lt;Premissas!$B$8,Premissas!$B$13,IF(F2368&lt;Premissas!$B$9,Premissas!$B$14,IF(F2368&lt;Premissas!$B$10,Premissas!$B$15,IF(F2368&lt;Premissas!$B$11,Premissas!$B$16,IF(F2368&lt;Premissas!$B$12,Premissas!$B$17,Premissas!$B$18)))))</f>
        <v/>
      </c>
      <c r="L2368" s="5">
        <f>K2368/Premissas!$B$4</f>
        <v/>
      </c>
      <c r="M2368" s="2">
        <f>IF(K2368=Premissas!$B$18,"SIM","NÃO")</f>
        <v/>
      </c>
    </row>
    <row r="2369">
      <c r="A2369" s="2" t="n">
        <v>5750059</v>
      </c>
      <c r="B2369" s="2" t="inlineStr">
        <is>
          <t>Francisco Kaique De Souza</t>
        </is>
      </c>
      <c r="C2369" s="2" t="n">
        <v>7801</v>
      </c>
      <c r="D2369" s="2">
        <f>IFERROR(TEXTJOIN(" | ",TRUE,UNIQUE(FILTER(Detalhe_Registro!$C:$C,(Detalhe_Registro!$D:$D=A2369)*(Detalhe_Registro!$E:$E=B2369)*(Detalhe_Registro!$M:$M="SIM")))),"")</f>
        <v/>
      </c>
      <c r="E2369" s="2">
        <f>COUNTIFS(Detalhe_Registro!$D:$D,A2369,Detalhe_Registro!$E:$E,B2369,Detalhe_Registro!$M:$M,"SIM")</f>
        <v/>
      </c>
      <c r="F2369" s="2">
        <f>IFERROR(MAXIFS(Detalhe_Registro!$N:$N,Detalhe_Registro!$D:$D,A2369,Detalhe_Registro!$E:$E,B2369,Detalhe_Registro!$M:$M,"SIM"),0)</f>
        <v/>
      </c>
      <c r="G2369" s="2">
        <f>IFERROR(AVERAGEIFS(Detalhe_Registro!$N:$N,Detalhe_Registro!$D:$D,A2369,Detalhe_Registro!$E:$E,B2369,Detalhe_Registro!$M:$M,"SIM"),0)</f>
        <v/>
      </c>
      <c r="H2369" s="2">
        <f>SUMIFS(Detalhe_Registro!$F:$F,Detalhe_Registro!$D:$D,A2369,Detalhe_Registro!$E:$E,B2369,Detalhe_Registro!$M:$M,"SIM")</f>
        <v/>
      </c>
      <c r="I2369" s="2">
        <f>SUMIFS(Detalhe_Registro!$G:$G,Detalhe_Registro!$D:$D,A2369,Detalhe_Registro!$E:$E,B2369,Detalhe_Registro!$M:$M,"SIM")</f>
        <v/>
      </c>
      <c r="J2369" s="2">
        <f>IF(F2369&lt;Premissas!$B$8,"&lt; 1,00",IF(F2369&lt;Premissas!$B$9,"1,00 – 1,19",IF(F2369&lt;Premissas!$B$10,"1,20 – 1,39",IF(F2369&lt;Premissas!$B$11,"1,40 – 1,59",IF(F2369&lt;Premissas!$B$12,"1,60 – 1,99","≥ 2,00")))))</f>
        <v/>
      </c>
      <c r="K2369" s="5">
        <f>IF(F2369&lt;Premissas!$B$8,Premissas!$B$13,IF(F2369&lt;Premissas!$B$9,Premissas!$B$14,IF(F2369&lt;Premissas!$B$10,Premissas!$B$15,IF(F2369&lt;Premissas!$B$11,Premissas!$B$16,IF(F2369&lt;Premissas!$B$12,Premissas!$B$17,Premissas!$B$18)))))</f>
        <v/>
      </c>
      <c r="L2369" s="5">
        <f>K2369/Premissas!$B$4</f>
        <v/>
      </c>
      <c r="M2369" s="2">
        <f>IF(K2369=Premissas!$B$18,"SIM","NÃO")</f>
        <v/>
      </c>
    </row>
    <row r="2370">
      <c r="A2370" s="2" t="inlineStr">
        <is>
          <t>5750059</t>
        </is>
      </c>
      <c r="B2370" s="2" t="inlineStr">
        <is>
          <t>Francisco Kaique De Souza</t>
        </is>
      </c>
      <c r="C2370" s="2" t="n">
        <v>7801</v>
      </c>
      <c r="D2370" s="2">
        <f>IFERROR(TEXTJOIN(" | ",TRUE,UNIQUE(FILTER(Detalhe_Registro!$C:$C,(Detalhe_Registro!$D:$D=A2370)*(Detalhe_Registro!$E:$E=B2370)*(Detalhe_Registro!$M:$M="SIM")))),"")</f>
        <v/>
      </c>
      <c r="E2370" s="2">
        <f>COUNTIFS(Detalhe_Registro!$D:$D,A2370,Detalhe_Registro!$E:$E,B2370,Detalhe_Registro!$M:$M,"SIM")</f>
        <v/>
      </c>
      <c r="F2370" s="2">
        <f>IFERROR(MAXIFS(Detalhe_Registro!$N:$N,Detalhe_Registro!$D:$D,A2370,Detalhe_Registro!$E:$E,B2370,Detalhe_Registro!$M:$M,"SIM"),0)</f>
        <v/>
      </c>
      <c r="G2370" s="2">
        <f>IFERROR(AVERAGEIFS(Detalhe_Registro!$N:$N,Detalhe_Registro!$D:$D,A2370,Detalhe_Registro!$E:$E,B2370,Detalhe_Registro!$M:$M,"SIM"),0)</f>
        <v/>
      </c>
      <c r="H2370" s="2">
        <f>SUMIFS(Detalhe_Registro!$F:$F,Detalhe_Registro!$D:$D,A2370,Detalhe_Registro!$E:$E,B2370,Detalhe_Registro!$M:$M,"SIM")</f>
        <v/>
      </c>
      <c r="I2370" s="2">
        <f>SUMIFS(Detalhe_Registro!$G:$G,Detalhe_Registro!$D:$D,A2370,Detalhe_Registro!$E:$E,B2370,Detalhe_Registro!$M:$M,"SIM")</f>
        <v/>
      </c>
      <c r="J2370" s="2">
        <f>IF(F2370&lt;Premissas!$B$8,"&lt; 1,00",IF(F2370&lt;Premissas!$B$9,"1,00 – 1,19",IF(F2370&lt;Premissas!$B$10,"1,20 – 1,39",IF(F2370&lt;Premissas!$B$11,"1,40 – 1,59",IF(F2370&lt;Premissas!$B$12,"1,60 – 1,99","≥ 2,00")))))</f>
        <v/>
      </c>
      <c r="K2370" s="5">
        <f>IF(F2370&lt;Premissas!$B$8,Premissas!$B$13,IF(F2370&lt;Premissas!$B$9,Premissas!$B$14,IF(F2370&lt;Premissas!$B$10,Premissas!$B$15,IF(F2370&lt;Premissas!$B$11,Premissas!$B$16,IF(F2370&lt;Premissas!$B$12,Premissas!$B$17,Premissas!$B$18)))))</f>
        <v/>
      </c>
      <c r="L2370" s="5">
        <f>K2370/Premissas!$B$4</f>
        <v/>
      </c>
      <c r="M2370" s="2">
        <f>IF(K2370=Premissas!$B$18,"SIM","NÃO")</f>
        <v/>
      </c>
    </row>
    <row r="2371">
      <c r="A2371" s="2" t="n">
        <v>6150</v>
      </c>
      <c r="B2371" s="2" t="inlineStr">
        <is>
          <t>Francisco Lopes Braga</t>
        </is>
      </c>
      <c r="C2371" s="2" t="n">
        <v>7801</v>
      </c>
      <c r="D2371" s="2">
        <f>IFERROR(TEXTJOIN(" | ",TRUE,UNIQUE(FILTER(Detalhe_Registro!$C:$C,(Detalhe_Registro!$D:$D=A2371)*(Detalhe_Registro!$E:$E=B2371)*(Detalhe_Registro!$M:$M="SIM")))),"")</f>
        <v/>
      </c>
      <c r="E2371" s="2">
        <f>COUNTIFS(Detalhe_Registro!$D:$D,A2371,Detalhe_Registro!$E:$E,B2371,Detalhe_Registro!$M:$M,"SIM")</f>
        <v/>
      </c>
      <c r="F2371" s="2">
        <f>IFERROR(MAXIFS(Detalhe_Registro!$N:$N,Detalhe_Registro!$D:$D,A2371,Detalhe_Registro!$E:$E,B2371,Detalhe_Registro!$M:$M,"SIM"),0)</f>
        <v/>
      </c>
      <c r="G2371" s="2">
        <f>IFERROR(AVERAGEIFS(Detalhe_Registro!$N:$N,Detalhe_Registro!$D:$D,A2371,Detalhe_Registro!$E:$E,B2371,Detalhe_Registro!$M:$M,"SIM"),0)</f>
        <v/>
      </c>
      <c r="H2371" s="2">
        <f>SUMIFS(Detalhe_Registro!$F:$F,Detalhe_Registro!$D:$D,A2371,Detalhe_Registro!$E:$E,B2371,Detalhe_Registro!$M:$M,"SIM")</f>
        <v/>
      </c>
      <c r="I2371" s="2">
        <f>SUMIFS(Detalhe_Registro!$G:$G,Detalhe_Registro!$D:$D,A2371,Detalhe_Registro!$E:$E,B2371,Detalhe_Registro!$M:$M,"SIM")</f>
        <v/>
      </c>
      <c r="J2371" s="2">
        <f>IF(F2371&lt;Premissas!$B$8,"&lt; 1,00",IF(F2371&lt;Premissas!$B$9,"1,00 – 1,19",IF(F2371&lt;Premissas!$B$10,"1,20 – 1,39",IF(F2371&lt;Premissas!$B$11,"1,40 – 1,59",IF(F2371&lt;Premissas!$B$12,"1,60 – 1,99","≥ 2,00")))))</f>
        <v/>
      </c>
      <c r="K2371" s="5">
        <f>IF(F2371&lt;Premissas!$B$8,Premissas!$B$13,IF(F2371&lt;Premissas!$B$9,Premissas!$B$14,IF(F2371&lt;Premissas!$B$10,Premissas!$B$15,IF(F2371&lt;Premissas!$B$11,Premissas!$B$16,IF(F2371&lt;Premissas!$B$12,Premissas!$B$17,Premissas!$B$18)))))</f>
        <v/>
      </c>
      <c r="L2371" s="5">
        <f>K2371/Premissas!$B$4</f>
        <v/>
      </c>
      <c r="M2371" s="2">
        <f>IF(K2371=Premissas!$B$18,"SIM","NÃO")</f>
        <v/>
      </c>
    </row>
    <row r="2372">
      <c r="A2372" s="2" t="inlineStr">
        <is>
          <t>6150</t>
        </is>
      </c>
      <c r="B2372" s="2" t="inlineStr">
        <is>
          <t>Francisco Lopes Braga</t>
        </is>
      </c>
      <c r="C2372" s="2" t="n">
        <v>7801</v>
      </c>
      <c r="D2372" s="2">
        <f>IFERROR(TEXTJOIN(" | ",TRUE,UNIQUE(FILTER(Detalhe_Registro!$C:$C,(Detalhe_Registro!$D:$D=A2372)*(Detalhe_Registro!$E:$E=B2372)*(Detalhe_Registro!$M:$M="SIM")))),"")</f>
        <v/>
      </c>
      <c r="E2372" s="2">
        <f>COUNTIFS(Detalhe_Registro!$D:$D,A2372,Detalhe_Registro!$E:$E,B2372,Detalhe_Registro!$M:$M,"SIM")</f>
        <v/>
      </c>
      <c r="F2372" s="2">
        <f>IFERROR(MAXIFS(Detalhe_Registro!$N:$N,Detalhe_Registro!$D:$D,A2372,Detalhe_Registro!$E:$E,B2372,Detalhe_Registro!$M:$M,"SIM"),0)</f>
        <v/>
      </c>
      <c r="G2372" s="2">
        <f>IFERROR(AVERAGEIFS(Detalhe_Registro!$N:$N,Detalhe_Registro!$D:$D,A2372,Detalhe_Registro!$E:$E,B2372,Detalhe_Registro!$M:$M,"SIM"),0)</f>
        <v/>
      </c>
      <c r="H2372" s="2">
        <f>SUMIFS(Detalhe_Registro!$F:$F,Detalhe_Registro!$D:$D,A2372,Detalhe_Registro!$E:$E,B2372,Detalhe_Registro!$M:$M,"SIM")</f>
        <v/>
      </c>
      <c r="I2372" s="2">
        <f>SUMIFS(Detalhe_Registro!$G:$G,Detalhe_Registro!$D:$D,A2372,Detalhe_Registro!$E:$E,B2372,Detalhe_Registro!$M:$M,"SIM")</f>
        <v/>
      </c>
      <c r="J2372" s="2">
        <f>IF(F2372&lt;Premissas!$B$8,"&lt; 1,00",IF(F2372&lt;Premissas!$B$9,"1,00 – 1,19",IF(F2372&lt;Premissas!$B$10,"1,20 – 1,39",IF(F2372&lt;Premissas!$B$11,"1,40 – 1,59",IF(F2372&lt;Premissas!$B$12,"1,60 – 1,99","≥ 2,00")))))</f>
        <v/>
      </c>
      <c r="K2372" s="5">
        <f>IF(F2372&lt;Premissas!$B$8,Premissas!$B$13,IF(F2372&lt;Premissas!$B$9,Premissas!$B$14,IF(F2372&lt;Premissas!$B$10,Premissas!$B$15,IF(F2372&lt;Premissas!$B$11,Premissas!$B$16,IF(F2372&lt;Premissas!$B$12,Premissas!$B$17,Premissas!$B$18)))))</f>
        <v/>
      </c>
      <c r="L2372" s="5">
        <f>K2372/Premissas!$B$4</f>
        <v/>
      </c>
      <c r="M2372" s="2">
        <f>IF(K2372=Premissas!$B$18,"SIM","NÃO")</f>
        <v/>
      </c>
    </row>
    <row r="2373">
      <c r="A2373" s="2" t="n">
        <v>5470609</v>
      </c>
      <c r="B2373" s="2" t="inlineStr">
        <is>
          <t>Francisco Manoel Dos Santos</t>
        </is>
      </c>
      <c r="C2373" s="2" t="n">
        <v>7801</v>
      </c>
      <c r="D2373" s="2">
        <f>IFERROR(TEXTJOIN(" | ",TRUE,UNIQUE(FILTER(Detalhe_Registro!$C:$C,(Detalhe_Registro!$D:$D=A2373)*(Detalhe_Registro!$E:$E=B2373)*(Detalhe_Registro!$M:$M="SIM")))),"")</f>
        <v/>
      </c>
      <c r="E2373" s="2">
        <f>COUNTIFS(Detalhe_Registro!$D:$D,A2373,Detalhe_Registro!$E:$E,B2373,Detalhe_Registro!$M:$M,"SIM")</f>
        <v/>
      </c>
      <c r="F2373" s="2">
        <f>IFERROR(MAXIFS(Detalhe_Registro!$N:$N,Detalhe_Registro!$D:$D,A2373,Detalhe_Registro!$E:$E,B2373,Detalhe_Registro!$M:$M,"SIM"),0)</f>
        <v/>
      </c>
      <c r="G2373" s="2">
        <f>IFERROR(AVERAGEIFS(Detalhe_Registro!$N:$N,Detalhe_Registro!$D:$D,A2373,Detalhe_Registro!$E:$E,B2373,Detalhe_Registro!$M:$M,"SIM"),0)</f>
        <v/>
      </c>
      <c r="H2373" s="2">
        <f>SUMIFS(Detalhe_Registro!$F:$F,Detalhe_Registro!$D:$D,A2373,Detalhe_Registro!$E:$E,B2373,Detalhe_Registro!$M:$M,"SIM")</f>
        <v/>
      </c>
      <c r="I2373" s="2">
        <f>SUMIFS(Detalhe_Registro!$G:$G,Detalhe_Registro!$D:$D,A2373,Detalhe_Registro!$E:$E,B2373,Detalhe_Registro!$M:$M,"SIM")</f>
        <v/>
      </c>
      <c r="J2373" s="2">
        <f>IF(F2373&lt;Premissas!$B$8,"&lt; 1,00",IF(F2373&lt;Premissas!$B$9,"1,00 – 1,19",IF(F2373&lt;Premissas!$B$10,"1,20 – 1,39",IF(F2373&lt;Premissas!$B$11,"1,40 – 1,59",IF(F2373&lt;Premissas!$B$12,"1,60 – 1,99","≥ 2,00")))))</f>
        <v/>
      </c>
      <c r="K2373" s="5">
        <f>IF(F2373&lt;Premissas!$B$8,Premissas!$B$13,IF(F2373&lt;Premissas!$B$9,Premissas!$B$14,IF(F2373&lt;Premissas!$B$10,Premissas!$B$15,IF(F2373&lt;Premissas!$B$11,Premissas!$B$16,IF(F2373&lt;Premissas!$B$12,Premissas!$B$17,Premissas!$B$18)))))</f>
        <v/>
      </c>
      <c r="L2373" s="5">
        <f>K2373/Premissas!$B$4</f>
        <v/>
      </c>
      <c r="M2373" s="2">
        <f>IF(K2373=Premissas!$B$18,"SIM","NÃO")</f>
        <v/>
      </c>
    </row>
    <row r="2374">
      <c r="A2374" s="2" t="inlineStr">
        <is>
          <t>5470609</t>
        </is>
      </c>
      <c r="B2374" s="2" t="inlineStr">
        <is>
          <t>Francisco Manoel Dos Santos</t>
        </is>
      </c>
      <c r="C2374" s="2" t="n">
        <v>7801</v>
      </c>
      <c r="D2374" s="2">
        <f>IFERROR(TEXTJOIN(" | ",TRUE,UNIQUE(FILTER(Detalhe_Registro!$C:$C,(Detalhe_Registro!$D:$D=A2374)*(Detalhe_Registro!$E:$E=B2374)*(Detalhe_Registro!$M:$M="SIM")))),"")</f>
        <v/>
      </c>
      <c r="E2374" s="2">
        <f>COUNTIFS(Detalhe_Registro!$D:$D,A2374,Detalhe_Registro!$E:$E,B2374,Detalhe_Registro!$M:$M,"SIM")</f>
        <v/>
      </c>
      <c r="F2374" s="2">
        <f>IFERROR(MAXIFS(Detalhe_Registro!$N:$N,Detalhe_Registro!$D:$D,A2374,Detalhe_Registro!$E:$E,B2374,Detalhe_Registro!$M:$M,"SIM"),0)</f>
        <v/>
      </c>
      <c r="G2374" s="2">
        <f>IFERROR(AVERAGEIFS(Detalhe_Registro!$N:$N,Detalhe_Registro!$D:$D,A2374,Detalhe_Registro!$E:$E,B2374,Detalhe_Registro!$M:$M,"SIM"),0)</f>
        <v/>
      </c>
      <c r="H2374" s="2">
        <f>SUMIFS(Detalhe_Registro!$F:$F,Detalhe_Registro!$D:$D,A2374,Detalhe_Registro!$E:$E,B2374,Detalhe_Registro!$M:$M,"SIM")</f>
        <v/>
      </c>
      <c r="I2374" s="2">
        <f>SUMIFS(Detalhe_Registro!$G:$G,Detalhe_Registro!$D:$D,A2374,Detalhe_Registro!$E:$E,B2374,Detalhe_Registro!$M:$M,"SIM")</f>
        <v/>
      </c>
      <c r="J2374" s="2">
        <f>IF(F2374&lt;Premissas!$B$8,"&lt; 1,00",IF(F2374&lt;Premissas!$B$9,"1,00 – 1,19",IF(F2374&lt;Premissas!$B$10,"1,20 – 1,39",IF(F2374&lt;Premissas!$B$11,"1,40 – 1,59",IF(F2374&lt;Premissas!$B$12,"1,60 – 1,99","≥ 2,00")))))</f>
        <v/>
      </c>
      <c r="K2374" s="5">
        <f>IF(F2374&lt;Premissas!$B$8,Premissas!$B$13,IF(F2374&lt;Premissas!$B$9,Premissas!$B$14,IF(F2374&lt;Premissas!$B$10,Premissas!$B$15,IF(F2374&lt;Premissas!$B$11,Premissas!$B$16,IF(F2374&lt;Premissas!$B$12,Premissas!$B$17,Premissas!$B$18)))))</f>
        <v/>
      </c>
      <c r="L2374" s="5">
        <f>K2374/Premissas!$B$4</f>
        <v/>
      </c>
      <c r="M2374" s="2">
        <f>IF(K2374=Premissas!$B$18,"SIM","NÃO")</f>
        <v/>
      </c>
    </row>
    <row r="2375">
      <c r="A2375" s="2" t="inlineStr">
        <is>
          <t>4478940</t>
        </is>
      </c>
      <c r="B2375" s="2" t="inlineStr">
        <is>
          <t>Francisco Silva de Araujo</t>
        </is>
      </c>
      <c r="C2375" s="2" t="n">
        <v>7801</v>
      </c>
      <c r="D2375" s="2">
        <f>IFERROR(TEXTJOIN(" | ",TRUE,UNIQUE(FILTER(Detalhe_Registro!$C:$C,(Detalhe_Registro!$D:$D=A2375)*(Detalhe_Registro!$E:$E=B2375)*(Detalhe_Registro!$M:$M="SIM")))),"")</f>
        <v/>
      </c>
      <c r="E2375" s="2">
        <f>COUNTIFS(Detalhe_Registro!$D:$D,A2375,Detalhe_Registro!$E:$E,B2375,Detalhe_Registro!$M:$M,"SIM")</f>
        <v/>
      </c>
      <c r="F2375" s="2">
        <f>IFERROR(MAXIFS(Detalhe_Registro!$N:$N,Detalhe_Registro!$D:$D,A2375,Detalhe_Registro!$E:$E,B2375,Detalhe_Registro!$M:$M,"SIM"),0)</f>
        <v/>
      </c>
      <c r="G2375" s="2">
        <f>IFERROR(AVERAGEIFS(Detalhe_Registro!$N:$N,Detalhe_Registro!$D:$D,A2375,Detalhe_Registro!$E:$E,B2375,Detalhe_Registro!$M:$M,"SIM"),0)</f>
        <v/>
      </c>
      <c r="H2375" s="2">
        <f>SUMIFS(Detalhe_Registro!$F:$F,Detalhe_Registro!$D:$D,A2375,Detalhe_Registro!$E:$E,B2375,Detalhe_Registro!$M:$M,"SIM")</f>
        <v/>
      </c>
      <c r="I2375" s="2">
        <f>SUMIFS(Detalhe_Registro!$G:$G,Detalhe_Registro!$D:$D,A2375,Detalhe_Registro!$E:$E,B2375,Detalhe_Registro!$M:$M,"SIM")</f>
        <v/>
      </c>
      <c r="J2375" s="2">
        <f>IF(F2375&lt;Premissas!$B$8,"&lt; 1,00",IF(F2375&lt;Premissas!$B$9,"1,00 – 1,19",IF(F2375&lt;Premissas!$B$10,"1,20 – 1,39",IF(F2375&lt;Premissas!$B$11,"1,40 – 1,59",IF(F2375&lt;Premissas!$B$12,"1,60 – 1,99","≥ 2,00")))))</f>
        <v/>
      </c>
      <c r="K2375" s="5">
        <f>IF(F2375&lt;Premissas!$B$8,Premissas!$B$13,IF(F2375&lt;Premissas!$B$9,Premissas!$B$14,IF(F2375&lt;Premissas!$B$10,Premissas!$B$15,IF(F2375&lt;Premissas!$B$11,Premissas!$B$16,IF(F2375&lt;Premissas!$B$12,Premissas!$B$17,Premissas!$B$18)))))</f>
        <v/>
      </c>
      <c r="L2375" s="5">
        <f>K2375/Premissas!$B$4</f>
        <v/>
      </c>
      <c r="M2375" s="2">
        <f>IF(K2375=Premissas!$B$18,"SIM","NÃO")</f>
        <v/>
      </c>
    </row>
    <row r="2376">
      <c r="A2376" s="2" t="n">
        <v>5681235</v>
      </c>
      <c r="B2376" s="2" t="inlineStr">
        <is>
          <t>Francisco Xavier Ferreira De Carvalho</t>
        </is>
      </c>
      <c r="C2376" s="2" t="n">
        <v>7801</v>
      </c>
      <c r="D2376" s="2">
        <f>IFERROR(TEXTJOIN(" | ",TRUE,UNIQUE(FILTER(Detalhe_Registro!$C:$C,(Detalhe_Registro!$D:$D=A2376)*(Detalhe_Registro!$E:$E=B2376)*(Detalhe_Registro!$M:$M="SIM")))),"")</f>
        <v/>
      </c>
      <c r="E2376" s="2">
        <f>COUNTIFS(Detalhe_Registro!$D:$D,A2376,Detalhe_Registro!$E:$E,B2376,Detalhe_Registro!$M:$M,"SIM")</f>
        <v/>
      </c>
      <c r="F2376" s="2">
        <f>IFERROR(MAXIFS(Detalhe_Registro!$N:$N,Detalhe_Registro!$D:$D,A2376,Detalhe_Registro!$E:$E,B2376,Detalhe_Registro!$M:$M,"SIM"),0)</f>
        <v/>
      </c>
      <c r="G2376" s="2">
        <f>IFERROR(AVERAGEIFS(Detalhe_Registro!$N:$N,Detalhe_Registro!$D:$D,A2376,Detalhe_Registro!$E:$E,B2376,Detalhe_Registro!$M:$M,"SIM"),0)</f>
        <v/>
      </c>
      <c r="H2376" s="2">
        <f>SUMIFS(Detalhe_Registro!$F:$F,Detalhe_Registro!$D:$D,A2376,Detalhe_Registro!$E:$E,B2376,Detalhe_Registro!$M:$M,"SIM")</f>
        <v/>
      </c>
      <c r="I2376" s="2">
        <f>SUMIFS(Detalhe_Registro!$G:$G,Detalhe_Registro!$D:$D,A2376,Detalhe_Registro!$E:$E,B2376,Detalhe_Registro!$M:$M,"SIM")</f>
        <v/>
      </c>
      <c r="J2376" s="2">
        <f>IF(F2376&lt;Premissas!$B$8,"&lt; 1,00",IF(F2376&lt;Premissas!$B$9,"1,00 – 1,19",IF(F2376&lt;Premissas!$B$10,"1,20 – 1,39",IF(F2376&lt;Premissas!$B$11,"1,40 – 1,59",IF(F2376&lt;Premissas!$B$12,"1,60 – 1,99","≥ 2,00")))))</f>
        <v/>
      </c>
      <c r="K2376" s="5">
        <f>IF(F2376&lt;Premissas!$B$8,Premissas!$B$13,IF(F2376&lt;Premissas!$B$9,Premissas!$B$14,IF(F2376&lt;Premissas!$B$10,Premissas!$B$15,IF(F2376&lt;Premissas!$B$11,Premissas!$B$16,IF(F2376&lt;Premissas!$B$12,Premissas!$B$17,Premissas!$B$18)))))</f>
        <v/>
      </c>
      <c r="L2376" s="5">
        <f>K2376/Premissas!$B$4</f>
        <v/>
      </c>
      <c r="M2376" s="2">
        <f>IF(K2376=Premissas!$B$18,"SIM","NÃO")</f>
        <v/>
      </c>
    </row>
    <row r="2377">
      <c r="A2377" s="2" t="inlineStr">
        <is>
          <t>5681235</t>
        </is>
      </c>
      <c r="B2377" s="2" t="inlineStr">
        <is>
          <t>Francisco Xavier Ferreira De Carvalho</t>
        </is>
      </c>
      <c r="C2377" s="2" t="n">
        <v>7801</v>
      </c>
      <c r="D2377" s="2">
        <f>IFERROR(TEXTJOIN(" | ",TRUE,UNIQUE(FILTER(Detalhe_Registro!$C:$C,(Detalhe_Registro!$D:$D=A2377)*(Detalhe_Registro!$E:$E=B2377)*(Detalhe_Registro!$M:$M="SIM")))),"")</f>
        <v/>
      </c>
      <c r="E2377" s="2">
        <f>COUNTIFS(Detalhe_Registro!$D:$D,A2377,Detalhe_Registro!$E:$E,B2377,Detalhe_Registro!$M:$M,"SIM")</f>
        <v/>
      </c>
      <c r="F2377" s="2">
        <f>IFERROR(MAXIFS(Detalhe_Registro!$N:$N,Detalhe_Registro!$D:$D,A2377,Detalhe_Registro!$E:$E,B2377,Detalhe_Registro!$M:$M,"SIM"),0)</f>
        <v/>
      </c>
      <c r="G2377" s="2">
        <f>IFERROR(AVERAGEIFS(Detalhe_Registro!$N:$N,Detalhe_Registro!$D:$D,A2377,Detalhe_Registro!$E:$E,B2377,Detalhe_Registro!$M:$M,"SIM"),0)</f>
        <v/>
      </c>
      <c r="H2377" s="2">
        <f>SUMIFS(Detalhe_Registro!$F:$F,Detalhe_Registro!$D:$D,A2377,Detalhe_Registro!$E:$E,B2377,Detalhe_Registro!$M:$M,"SIM")</f>
        <v/>
      </c>
      <c r="I2377" s="2">
        <f>SUMIFS(Detalhe_Registro!$G:$G,Detalhe_Registro!$D:$D,A2377,Detalhe_Registro!$E:$E,B2377,Detalhe_Registro!$M:$M,"SIM")</f>
        <v/>
      </c>
      <c r="J2377" s="2">
        <f>IF(F2377&lt;Premissas!$B$8,"&lt; 1,00",IF(F2377&lt;Premissas!$B$9,"1,00 – 1,19",IF(F2377&lt;Premissas!$B$10,"1,20 – 1,39",IF(F2377&lt;Premissas!$B$11,"1,40 – 1,59",IF(F2377&lt;Premissas!$B$12,"1,60 – 1,99","≥ 2,00")))))</f>
        <v/>
      </c>
      <c r="K2377" s="5">
        <f>IF(F2377&lt;Premissas!$B$8,Premissas!$B$13,IF(F2377&lt;Premissas!$B$9,Premissas!$B$14,IF(F2377&lt;Premissas!$B$10,Premissas!$B$15,IF(F2377&lt;Premissas!$B$11,Premissas!$B$16,IF(F2377&lt;Premissas!$B$12,Premissas!$B$17,Premissas!$B$18)))))</f>
        <v/>
      </c>
      <c r="L2377" s="5">
        <f>K2377/Premissas!$B$4</f>
        <v/>
      </c>
      <c r="M2377" s="2">
        <f>IF(K2377=Premissas!$B$18,"SIM","NÃO")</f>
        <v/>
      </c>
    </row>
    <row r="2378">
      <c r="A2378" s="2" t="n">
        <v>5510074</v>
      </c>
      <c r="B2378" s="2" t="inlineStr">
        <is>
          <t>GABRIEL HENRIQUE DE SOUZA OLIVEIRA</t>
        </is>
      </c>
      <c r="C2378" s="2" t="n">
        <v>7801</v>
      </c>
      <c r="D2378" s="2">
        <f>IFERROR(TEXTJOIN(" | ",TRUE,UNIQUE(FILTER(Detalhe_Registro!$C:$C,(Detalhe_Registro!$D:$D=A2378)*(Detalhe_Registro!$E:$E=B2378)*(Detalhe_Registro!$M:$M="SIM")))),"")</f>
        <v/>
      </c>
      <c r="E2378" s="2">
        <f>COUNTIFS(Detalhe_Registro!$D:$D,A2378,Detalhe_Registro!$E:$E,B2378,Detalhe_Registro!$M:$M,"SIM")</f>
        <v/>
      </c>
      <c r="F2378" s="2">
        <f>IFERROR(MAXIFS(Detalhe_Registro!$N:$N,Detalhe_Registro!$D:$D,A2378,Detalhe_Registro!$E:$E,B2378,Detalhe_Registro!$M:$M,"SIM"),0)</f>
        <v/>
      </c>
      <c r="G2378" s="2">
        <f>IFERROR(AVERAGEIFS(Detalhe_Registro!$N:$N,Detalhe_Registro!$D:$D,A2378,Detalhe_Registro!$E:$E,B2378,Detalhe_Registro!$M:$M,"SIM"),0)</f>
        <v/>
      </c>
      <c r="H2378" s="2">
        <f>SUMIFS(Detalhe_Registro!$F:$F,Detalhe_Registro!$D:$D,A2378,Detalhe_Registro!$E:$E,B2378,Detalhe_Registro!$M:$M,"SIM")</f>
        <v/>
      </c>
      <c r="I2378" s="2">
        <f>SUMIFS(Detalhe_Registro!$G:$G,Detalhe_Registro!$D:$D,A2378,Detalhe_Registro!$E:$E,B2378,Detalhe_Registro!$M:$M,"SIM")</f>
        <v/>
      </c>
      <c r="J2378" s="2">
        <f>IF(F2378&lt;Premissas!$B$8,"&lt; 1,00",IF(F2378&lt;Premissas!$B$9,"1,00 – 1,19",IF(F2378&lt;Premissas!$B$10,"1,20 – 1,39",IF(F2378&lt;Premissas!$B$11,"1,40 – 1,59",IF(F2378&lt;Premissas!$B$12,"1,60 – 1,99","≥ 2,00")))))</f>
        <v/>
      </c>
      <c r="K2378" s="5">
        <f>IF(F2378&lt;Premissas!$B$8,Premissas!$B$13,IF(F2378&lt;Premissas!$B$9,Premissas!$B$14,IF(F2378&lt;Premissas!$B$10,Premissas!$B$15,IF(F2378&lt;Premissas!$B$11,Premissas!$B$16,IF(F2378&lt;Premissas!$B$12,Premissas!$B$17,Premissas!$B$18)))))</f>
        <v/>
      </c>
      <c r="L2378" s="5">
        <f>K2378/Premissas!$B$4</f>
        <v/>
      </c>
      <c r="M2378" s="2">
        <f>IF(K2378=Premissas!$B$18,"SIM","NÃO")</f>
        <v/>
      </c>
    </row>
    <row r="2379">
      <c r="A2379" s="2" t="inlineStr">
        <is>
          <t>5510074</t>
        </is>
      </c>
      <c r="B2379" s="2" t="inlineStr">
        <is>
          <t>GABRIEL HENRIQUE DE SOUZA OLIVEIRA</t>
        </is>
      </c>
      <c r="C2379" s="2" t="n">
        <v>7801</v>
      </c>
      <c r="D2379" s="2">
        <f>IFERROR(TEXTJOIN(" | ",TRUE,UNIQUE(FILTER(Detalhe_Registro!$C:$C,(Detalhe_Registro!$D:$D=A2379)*(Detalhe_Registro!$E:$E=B2379)*(Detalhe_Registro!$M:$M="SIM")))),"")</f>
        <v/>
      </c>
      <c r="E2379" s="2">
        <f>COUNTIFS(Detalhe_Registro!$D:$D,A2379,Detalhe_Registro!$E:$E,B2379,Detalhe_Registro!$M:$M,"SIM")</f>
        <v/>
      </c>
      <c r="F2379" s="2">
        <f>IFERROR(MAXIFS(Detalhe_Registro!$N:$N,Detalhe_Registro!$D:$D,A2379,Detalhe_Registro!$E:$E,B2379,Detalhe_Registro!$M:$M,"SIM"),0)</f>
        <v/>
      </c>
      <c r="G2379" s="2">
        <f>IFERROR(AVERAGEIFS(Detalhe_Registro!$N:$N,Detalhe_Registro!$D:$D,A2379,Detalhe_Registro!$E:$E,B2379,Detalhe_Registro!$M:$M,"SIM"),0)</f>
        <v/>
      </c>
      <c r="H2379" s="2">
        <f>SUMIFS(Detalhe_Registro!$F:$F,Detalhe_Registro!$D:$D,A2379,Detalhe_Registro!$E:$E,B2379,Detalhe_Registro!$M:$M,"SIM")</f>
        <v/>
      </c>
      <c r="I2379" s="2">
        <f>SUMIFS(Detalhe_Registro!$G:$G,Detalhe_Registro!$D:$D,A2379,Detalhe_Registro!$E:$E,B2379,Detalhe_Registro!$M:$M,"SIM")</f>
        <v/>
      </c>
      <c r="J2379" s="2">
        <f>IF(F2379&lt;Premissas!$B$8,"&lt; 1,00",IF(F2379&lt;Premissas!$B$9,"1,00 – 1,19",IF(F2379&lt;Premissas!$B$10,"1,20 – 1,39",IF(F2379&lt;Premissas!$B$11,"1,40 – 1,59",IF(F2379&lt;Premissas!$B$12,"1,60 – 1,99","≥ 2,00")))))</f>
        <v/>
      </c>
      <c r="K2379" s="5">
        <f>IF(F2379&lt;Premissas!$B$8,Premissas!$B$13,IF(F2379&lt;Premissas!$B$9,Premissas!$B$14,IF(F2379&lt;Premissas!$B$10,Premissas!$B$15,IF(F2379&lt;Premissas!$B$11,Premissas!$B$16,IF(F2379&lt;Premissas!$B$12,Premissas!$B$17,Premissas!$B$18)))))</f>
        <v/>
      </c>
      <c r="L2379" s="5">
        <f>K2379/Premissas!$B$4</f>
        <v/>
      </c>
      <c r="M2379" s="2">
        <f>IF(K2379=Premissas!$B$18,"SIM","NÃO")</f>
        <v/>
      </c>
    </row>
    <row r="2380">
      <c r="A2380" s="2" t="n">
        <v>5463238</v>
      </c>
      <c r="B2380" s="2" t="inlineStr">
        <is>
          <t>GABRIEL KELVIN DA SILVA</t>
        </is>
      </c>
      <c r="C2380" s="2" t="n">
        <v>7801</v>
      </c>
      <c r="D2380" s="2">
        <f>IFERROR(TEXTJOIN(" | ",TRUE,UNIQUE(FILTER(Detalhe_Registro!$C:$C,(Detalhe_Registro!$D:$D=A2380)*(Detalhe_Registro!$E:$E=B2380)*(Detalhe_Registro!$M:$M="SIM")))),"")</f>
        <v/>
      </c>
      <c r="E2380" s="2">
        <f>COUNTIFS(Detalhe_Registro!$D:$D,A2380,Detalhe_Registro!$E:$E,B2380,Detalhe_Registro!$M:$M,"SIM")</f>
        <v/>
      </c>
      <c r="F2380" s="2">
        <f>IFERROR(MAXIFS(Detalhe_Registro!$N:$N,Detalhe_Registro!$D:$D,A2380,Detalhe_Registro!$E:$E,B2380,Detalhe_Registro!$M:$M,"SIM"),0)</f>
        <v/>
      </c>
      <c r="G2380" s="2">
        <f>IFERROR(AVERAGEIFS(Detalhe_Registro!$N:$N,Detalhe_Registro!$D:$D,A2380,Detalhe_Registro!$E:$E,B2380,Detalhe_Registro!$M:$M,"SIM"),0)</f>
        <v/>
      </c>
      <c r="H2380" s="2">
        <f>SUMIFS(Detalhe_Registro!$F:$F,Detalhe_Registro!$D:$D,A2380,Detalhe_Registro!$E:$E,B2380,Detalhe_Registro!$M:$M,"SIM")</f>
        <v/>
      </c>
      <c r="I2380" s="2">
        <f>SUMIFS(Detalhe_Registro!$G:$G,Detalhe_Registro!$D:$D,A2380,Detalhe_Registro!$E:$E,B2380,Detalhe_Registro!$M:$M,"SIM")</f>
        <v/>
      </c>
      <c r="J2380" s="2">
        <f>IF(F2380&lt;Premissas!$B$8,"&lt; 1,00",IF(F2380&lt;Premissas!$B$9,"1,00 – 1,19",IF(F2380&lt;Premissas!$B$10,"1,20 – 1,39",IF(F2380&lt;Premissas!$B$11,"1,40 – 1,59",IF(F2380&lt;Premissas!$B$12,"1,60 – 1,99","≥ 2,00")))))</f>
        <v/>
      </c>
      <c r="K2380" s="5">
        <f>IF(F2380&lt;Premissas!$B$8,Premissas!$B$13,IF(F2380&lt;Premissas!$B$9,Premissas!$B$14,IF(F2380&lt;Premissas!$B$10,Premissas!$B$15,IF(F2380&lt;Premissas!$B$11,Premissas!$B$16,IF(F2380&lt;Premissas!$B$12,Premissas!$B$17,Premissas!$B$18)))))</f>
        <v/>
      </c>
      <c r="L2380" s="5">
        <f>K2380/Premissas!$B$4</f>
        <v/>
      </c>
      <c r="M2380" s="2">
        <f>IF(K2380=Premissas!$B$18,"SIM","NÃO")</f>
        <v/>
      </c>
    </row>
    <row r="2381">
      <c r="A2381" s="2" t="n">
        <v>5699983</v>
      </c>
      <c r="B2381" s="2" t="inlineStr">
        <is>
          <t>GABRIEL OLIVEIRA ANDRADE</t>
        </is>
      </c>
      <c r="C2381" s="2" t="n">
        <v>7801</v>
      </c>
      <c r="D2381" s="2">
        <f>IFERROR(TEXTJOIN(" | ",TRUE,UNIQUE(FILTER(Detalhe_Registro!$C:$C,(Detalhe_Registro!$D:$D=A2381)*(Detalhe_Registro!$E:$E=B2381)*(Detalhe_Registro!$M:$M="SIM")))),"")</f>
        <v/>
      </c>
      <c r="E2381" s="2">
        <f>COUNTIFS(Detalhe_Registro!$D:$D,A2381,Detalhe_Registro!$E:$E,B2381,Detalhe_Registro!$M:$M,"SIM")</f>
        <v/>
      </c>
      <c r="F2381" s="2">
        <f>IFERROR(MAXIFS(Detalhe_Registro!$N:$N,Detalhe_Registro!$D:$D,A2381,Detalhe_Registro!$E:$E,B2381,Detalhe_Registro!$M:$M,"SIM"),0)</f>
        <v/>
      </c>
      <c r="G2381" s="2">
        <f>IFERROR(AVERAGEIFS(Detalhe_Registro!$N:$N,Detalhe_Registro!$D:$D,A2381,Detalhe_Registro!$E:$E,B2381,Detalhe_Registro!$M:$M,"SIM"),0)</f>
        <v/>
      </c>
      <c r="H2381" s="2">
        <f>SUMIFS(Detalhe_Registro!$F:$F,Detalhe_Registro!$D:$D,A2381,Detalhe_Registro!$E:$E,B2381,Detalhe_Registro!$M:$M,"SIM")</f>
        <v/>
      </c>
      <c r="I2381" s="2">
        <f>SUMIFS(Detalhe_Registro!$G:$G,Detalhe_Registro!$D:$D,A2381,Detalhe_Registro!$E:$E,B2381,Detalhe_Registro!$M:$M,"SIM")</f>
        <v/>
      </c>
      <c r="J2381" s="2">
        <f>IF(F2381&lt;Premissas!$B$8,"&lt; 1,00",IF(F2381&lt;Premissas!$B$9,"1,00 – 1,19",IF(F2381&lt;Premissas!$B$10,"1,20 – 1,39",IF(F2381&lt;Premissas!$B$11,"1,40 – 1,59",IF(F2381&lt;Premissas!$B$12,"1,60 – 1,99","≥ 2,00")))))</f>
        <v/>
      </c>
      <c r="K2381" s="5">
        <f>IF(F2381&lt;Premissas!$B$8,Premissas!$B$13,IF(F2381&lt;Premissas!$B$9,Premissas!$B$14,IF(F2381&lt;Premissas!$B$10,Premissas!$B$15,IF(F2381&lt;Premissas!$B$11,Premissas!$B$16,IF(F2381&lt;Premissas!$B$12,Premissas!$B$17,Premissas!$B$18)))))</f>
        <v/>
      </c>
      <c r="L2381" s="5">
        <f>K2381/Premissas!$B$4</f>
        <v/>
      </c>
      <c r="M2381" s="2">
        <f>IF(K2381=Premissas!$B$18,"SIM","NÃO")</f>
        <v/>
      </c>
    </row>
    <row r="2382">
      <c r="A2382" s="2" t="inlineStr">
        <is>
          <t>5699983</t>
        </is>
      </c>
      <c r="B2382" s="2" t="inlineStr">
        <is>
          <t>GABRIEL OLIVEIRA ANDRADE</t>
        </is>
      </c>
      <c r="C2382" s="2" t="n">
        <v>7801</v>
      </c>
      <c r="D2382" s="2">
        <f>IFERROR(TEXTJOIN(" | ",TRUE,UNIQUE(FILTER(Detalhe_Registro!$C:$C,(Detalhe_Registro!$D:$D=A2382)*(Detalhe_Registro!$E:$E=B2382)*(Detalhe_Registro!$M:$M="SIM")))),"")</f>
        <v/>
      </c>
      <c r="E2382" s="2">
        <f>COUNTIFS(Detalhe_Registro!$D:$D,A2382,Detalhe_Registro!$E:$E,B2382,Detalhe_Registro!$M:$M,"SIM")</f>
        <v/>
      </c>
      <c r="F2382" s="2">
        <f>IFERROR(MAXIFS(Detalhe_Registro!$N:$N,Detalhe_Registro!$D:$D,A2382,Detalhe_Registro!$E:$E,B2382,Detalhe_Registro!$M:$M,"SIM"),0)</f>
        <v/>
      </c>
      <c r="G2382" s="2">
        <f>IFERROR(AVERAGEIFS(Detalhe_Registro!$N:$N,Detalhe_Registro!$D:$D,A2382,Detalhe_Registro!$E:$E,B2382,Detalhe_Registro!$M:$M,"SIM"),0)</f>
        <v/>
      </c>
      <c r="H2382" s="2">
        <f>SUMIFS(Detalhe_Registro!$F:$F,Detalhe_Registro!$D:$D,A2382,Detalhe_Registro!$E:$E,B2382,Detalhe_Registro!$M:$M,"SIM")</f>
        <v/>
      </c>
      <c r="I2382" s="2">
        <f>SUMIFS(Detalhe_Registro!$G:$G,Detalhe_Registro!$D:$D,A2382,Detalhe_Registro!$E:$E,B2382,Detalhe_Registro!$M:$M,"SIM")</f>
        <v/>
      </c>
      <c r="J2382" s="2">
        <f>IF(F2382&lt;Premissas!$B$8,"&lt; 1,00",IF(F2382&lt;Premissas!$B$9,"1,00 – 1,19",IF(F2382&lt;Premissas!$B$10,"1,20 – 1,39",IF(F2382&lt;Premissas!$B$11,"1,40 – 1,59",IF(F2382&lt;Premissas!$B$12,"1,60 – 1,99","≥ 2,00")))))</f>
        <v/>
      </c>
      <c r="K2382" s="5">
        <f>IF(F2382&lt;Premissas!$B$8,Premissas!$B$13,IF(F2382&lt;Premissas!$B$9,Premissas!$B$14,IF(F2382&lt;Premissas!$B$10,Premissas!$B$15,IF(F2382&lt;Premissas!$B$11,Premissas!$B$16,IF(F2382&lt;Premissas!$B$12,Premissas!$B$17,Premissas!$B$18)))))</f>
        <v/>
      </c>
      <c r="L2382" s="5">
        <f>K2382/Premissas!$B$4</f>
        <v/>
      </c>
      <c r="M2382" s="2">
        <f>IF(K2382=Premissas!$B$18,"SIM","NÃO")</f>
        <v/>
      </c>
    </row>
    <row r="2383">
      <c r="A2383" s="2" t="n">
        <v>5836360</v>
      </c>
      <c r="B2383" s="2" t="inlineStr">
        <is>
          <t>GABRIEL PEREIRA</t>
        </is>
      </c>
      <c r="C2383" s="2" t="n">
        <v>7801</v>
      </c>
      <c r="D2383" s="2">
        <f>IFERROR(TEXTJOIN(" | ",TRUE,UNIQUE(FILTER(Detalhe_Registro!$C:$C,(Detalhe_Registro!$D:$D=A2383)*(Detalhe_Registro!$E:$E=B2383)*(Detalhe_Registro!$M:$M="SIM")))),"")</f>
        <v/>
      </c>
      <c r="E2383" s="2">
        <f>COUNTIFS(Detalhe_Registro!$D:$D,A2383,Detalhe_Registro!$E:$E,B2383,Detalhe_Registro!$M:$M,"SIM")</f>
        <v/>
      </c>
      <c r="F2383" s="2">
        <f>IFERROR(MAXIFS(Detalhe_Registro!$N:$N,Detalhe_Registro!$D:$D,A2383,Detalhe_Registro!$E:$E,B2383,Detalhe_Registro!$M:$M,"SIM"),0)</f>
        <v/>
      </c>
      <c r="G2383" s="2">
        <f>IFERROR(AVERAGEIFS(Detalhe_Registro!$N:$N,Detalhe_Registro!$D:$D,A2383,Detalhe_Registro!$E:$E,B2383,Detalhe_Registro!$M:$M,"SIM"),0)</f>
        <v/>
      </c>
      <c r="H2383" s="2">
        <f>SUMIFS(Detalhe_Registro!$F:$F,Detalhe_Registro!$D:$D,A2383,Detalhe_Registro!$E:$E,B2383,Detalhe_Registro!$M:$M,"SIM")</f>
        <v/>
      </c>
      <c r="I2383" s="2">
        <f>SUMIFS(Detalhe_Registro!$G:$G,Detalhe_Registro!$D:$D,A2383,Detalhe_Registro!$E:$E,B2383,Detalhe_Registro!$M:$M,"SIM")</f>
        <v/>
      </c>
      <c r="J2383" s="2">
        <f>IF(F2383&lt;Premissas!$B$8,"&lt; 1,00",IF(F2383&lt;Premissas!$B$9,"1,00 – 1,19",IF(F2383&lt;Premissas!$B$10,"1,20 – 1,39",IF(F2383&lt;Premissas!$B$11,"1,40 – 1,59",IF(F2383&lt;Premissas!$B$12,"1,60 – 1,99","≥ 2,00")))))</f>
        <v/>
      </c>
      <c r="K2383" s="5">
        <f>IF(F2383&lt;Premissas!$B$8,Premissas!$B$13,IF(F2383&lt;Premissas!$B$9,Premissas!$B$14,IF(F2383&lt;Premissas!$B$10,Premissas!$B$15,IF(F2383&lt;Premissas!$B$11,Premissas!$B$16,IF(F2383&lt;Premissas!$B$12,Premissas!$B$17,Premissas!$B$18)))))</f>
        <v/>
      </c>
      <c r="L2383" s="5">
        <f>K2383/Premissas!$B$4</f>
        <v/>
      </c>
      <c r="M2383" s="2">
        <f>IF(K2383=Premissas!$B$18,"SIM","NÃO")</f>
        <v/>
      </c>
    </row>
    <row r="2384">
      <c r="A2384" s="2" t="inlineStr">
        <is>
          <t>5836360</t>
        </is>
      </c>
      <c r="B2384" s="2" t="inlineStr">
        <is>
          <t>GABRIEL PEREIRA</t>
        </is>
      </c>
      <c r="C2384" s="2" t="n">
        <v>7801</v>
      </c>
      <c r="D2384" s="2">
        <f>IFERROR(TEXTJOIN(" | ",TRUE,UNIQUE(FILTER(Detalhe_Registro!$C:$C,(Detalhe_Registro!$D:$D=A2384)*(Detalhe_Registro!$E:$E=B2384)*(Detalhe_Registro!$M:$M="SIM")))),"")</f>
        <v/>
      </c>
      <c r="E2384" s="2">
        <f>COUNTIFS(Detalhe_Registro!$D:$D,A2384,Detalhe_Registro!$E:$E,B2384,Detalhe_Registro!$M:$M,"SIM")</f>
        <v/>
      </c>
      <c r="F2384" s="2">
        <f>IFERROR(MAXIFS(Detalhe_Registro!$N:$N,Detalhe_Registro!$D:$D,A2384,Detalhe_Registro!$E:$E,B2384,Detalhe_Registro!$M:$M,"SIM"),0)</f>
        <v/>
      </c>
      <c r="G2384" s="2">
        <f>IFERROR(AVERAGEIFS(Detalhe_Registro!$N:$N,Detalhe_Registro!$D:$D,A2384,Detalhe_Registro!$E:$E,B2384,Detalhe_Registro!$M:$M,"SIM"),0)</f>
        <v/>
      </c>
      <c r="H2384" s="2">
        <f>SUMIFS(Detalhe_Registro!$F:$F,Detalhe_Registro!$D:$D,A2384,Detalhe_Registro!$E:$E,B2384,Detalhe_Registro!$M:$M,"SIM")</f>
        <v/>
      </c>
      <c r="I2384" s="2">
        <f>SUMIFS(Detalhe_Registro!$G:$G,Detalhe_Registro!$D:$D,A2384,Detalhe_Registro!$E:$E,B2384,Detalhe_Registro!$M:$M,"SIM")</f>
        <v/>
      </c>
      <c r="J2384" s="2">
        <f>IF(F2384&lt;Premissas!$B$8,"&lt; 1,00",IF(F2384&lt;Premissas!$B$9,"1,00 – 1,19",IF(F2384&lt;Premissas!$B$10,"1,20 – 1,39",IF(F2384&lt;Premissas!$B$11,"1,40 – 1,59",IF(F2384&lt;Premissas!$B$12,"1,60 – 1,99","≥ 2,00")))))</f>
        <v/>
      </c>
      <c r="K2384" s="5">
        <f>IF(F2384&lt;Premissas!$B$8,Premissas!$B$13,IF(F2384&lt;Premissas!$B$9,Premissas!$B$14,IF(F2384&lt;Premissas!$B$10,Premissas!$B$15,IF(F2384&lt;Premissas!$B$11,Premissas!$B$16,IF(F2384&lt;Premissas!$B$12,Premissas!$B$17,Premissas!$B$18)))))</f>
        <v/>
      </c>
      <c r="L2384" s="5">
        <f>K2384/Premissas!$B$4</f>
        <v/>
      </c>
      <c r="M2384" s="2">
        <f>IF(K2384=Premissas!$B$18,"SIM","NÃO")</f>
        <v/>
      </c>
    </row>
    <row r="2385">
      <c r="A2385" s="2" t="n">
        <v>5858070</v>
      </c>
      <c r="B2385" s="2" t="inlineStr">
        <is>
          <t>GEORGES NLANKEU</t>
        </is>
      </c>
      <c r="C2385" s="2" t="n">
        <v>7801</v>
      </c>
      <c r="D2385" s="2">
        <f>IFERROR(TEXTJOIN(" | ",TRUE,UNIQUE(FILTER(Detalhe_Registro!$C:$C,(Detalhe_Registro!$D:$D=A2385)*(Detalhe_Registro!$E:$E=B2385)*(Detalhe_Registro!$M:$M="SIM")))),"")</f>
        <v/>
      </c>
      <c r="E2385" s="2">
        <f>COUNTIFS(Detalhe_Registro!$D:$D,A2385,Detalhe_Registro!$E:$E,B2385,Detalhe_Registro!$M:$M,"SIM")</f>
        <v/>
      </c>
      <c r="F2385" s="2">
        <f>IFERROR(MAXIFS(Detalhe_Registro!$N:$N,Detalhe_Registro!$D:$D,A2385,Detalhe_Registro!$E:$E,B2385,Detalhe_Registro!$M:$M,"SIM"),0)</f>
        <v/>
      </c>
      <c r="G2385" s="2">
        <f>IFERROR(AVERAGEIFS(Detalhe_Registro!$N:$N,Detalhe_Registro!$D:$D,A2385,Detalhe_Registro!$E:$E,B2385,Detalhe_Registro!$M:$M,"SIM"),0)</f>
        <v/>
      </c>
      <c r="H2385" s="2">
        <f>SUMIFS(Detalhe_Registro!$F:$F,Detalhe_Registro!$D:$D,A2385,Detalhe_Registro!$E:$E,B2385,Detalhe_Registro!$M:$M,"SIM")</f>
        <v/>
      </c>
      <c r="I2385" s="2">
        <f>SUMIFS(Detalhe_Registro!$G:$G,Detalhe_Registro!$D:$D,A2385,Detalhe_Registro!$E:$E,B2385,Detalhe_Registro!$M:$M,"SIM")</f>
        <v/>
      </c>
      <c r="J2385" s="2">
        <f>IF(F2385&lt;Premissas!$B$8,"&lt; 1,00",IF(F2385&lt;Premissas!$B$9,"1,00 – 1,19",IF(F2385&lt;Premissas!$B$10,"1,20 – 1,39",IF(F2385&lt;Premissas!$B$11,"1,40 – 1,59",IF(F2385&lt;Premissas!$B$12,"1,60 – 1,99","≥ 2,00")))))</f>
        <v/>
      </c>
      <c r="K2385" s="5">
        <f>IF(F2385&lt;Premissas!$B$8,Premissas!$B$13,IF(F2385&lt;Premissas!$B$9,Premissas!$B$14,IF(F2385&lt;Premissas!$B$10,Premissas!$B$15,IF(F2385&lt;Premissas!$B$11,Premissas!$B$16,IF(F2385&lt;Premissas!$B$12,Premissas!$B$17,Premissas!$B$18)))))</f>
        <v/>
      </c>
      <c r="L2385" s="5">
        <f>K2385/Premissas!$B$4</f>
        <v/>
      </c>
      <c r="M2385" s="2">
        <f>IF(K2385=Premissas!$B$18,"SIM","NÃO")</f>
        <v/>
      </c>
    </row>
    <row r="2386">
      <c r="A2386" s="2" t="inlineStr">
        <is>
          <t>5858070</t>
        </is>
      </c>
      <c r="B2386" s="2" t="inlineStr">
        <is>
          <t>GEORGES NLANKEU</t>
        </is>
      </c>
      <c r="C2386" s="2" t="n">
        <v>7801</v>
      </c>
      <c r="D2386" s="2">
        <f>IFERROR(TEXTJOIN(" | ",TRUE,UNIQUE(FILTER(Detalhe_Registro!$C:$C,(Detalhe_Registro!$D:$D=A2386)*(Detalhe_Registro!$E:$E=B2386)*(Detalhe_Registro!$M:$M="SIM")))),"")</f>
        <v/>
      </c>
      <c r="E2386" s="2">
        <f>COUNTIFS(Detalhe_Registro!$D:$D,A2386,Detalhe_Registro!$E:$E,B2386,Detalhe_Registro!$M:$M,"SIM")</f>
        <v/>
      </c>
      <c r="F2386" s="2">
        <f>IFERROR(MAXIFS(Detalhe_Registro!$N:$N,Detalhe_Registro!$D:$D,A2386,Detalhe_Registro!$E:$E,B2386,Detalhe_Registro!$M:$M,"SIM"),0)</f>
        <v/>
      </c>
      <c r="G2386" s="2">
        <f>IFERROR(AVERAGEIFS(Detalhe_Registro!$N:$N,Detalhe_Registro!$D:$D,A2386,Detalhe_Registro!$E:$E,B2386,Detalhe_Registro!$M:$M,"SIM"),0)</f>
        <v/>
      </c>
      <c r="H2386" s="2">
        <f>SUMIFS(Detalhe_Registro!$F:$F,Detalhe_Registro!$D:$D,A2386,Detalhe_Registro!$E:$E,B2386,Detalhe_Registro!$M:$M,"SIM")</f>
        <v/>
      </c>
      <c r="I2386" s="2">
        <f>SUMIFS(Detalhe_Registro!$G:$G,Detalhe_Registro!$D:$D,A2386,Detalhe_Registro!$E:$E,B2386,Detalhe_Registro!$M:$M,"SIM")</f>
        <v/>
      </c>
      <c r="J2386" s="2">
        <f>IF(F2386&lt;Premissas!$B$8,"&lt; 1,00",IF(F2386&lt;Premissas!$B$9,"1,00 – 1,19",IF(F2386&lt;Premissas!$B$10,"1,20 – 1,39",IF(F2386&lt;Premissas!$B$11,"1,40 – 1,59",IF(F2386&lt;Premissas!$B$12,"1,60 – 1,99","≥ 2,00")))))</f>
        <v/>
      </c>
      <c r="K2386" s="5">
        <f>IF(F2386&lt;Premissas!$B$8,Premissas!$B$13,IF(F2386&lt;Premissas!$B$9,Premissas!$B$14,IF(F2386&lt;Premissas!$B$10,Premissas!$B$15,IF(F2386&lt;Premissas!$B$11,Premissas!$B$16,IF(F2386&lt;Premissas!$B$12,Premissas!$B$17,Premissas!$B$18)))))</f>
        <v/>
      </c>
      <c r="L2386" s="5">
        <f>K2386/Premissas!$B$4</f>
        <v/>
      </c>
      <c r="M2386" s="2">
        <f>IF(K2386=Premissas!$B$18,"SIM","NÃO")</f>
        <v/>
      </c>
    </row>
    <row r="2387">
      <c r="A2387" s="2" t="n">
        <v>5733677</v>
      </c>
      <c r="B2387" s="2" t="inlineStr">
        <is>
          <t>GEOVANNA SARAIVA</t>
        </is>
      </c>
      <c r="C2387" s="2" t="n">
        <v>7801</v>
      </c>
      <c r="D2387" s="2">
        <f>IFERROR(TEXTJOIN(" | ",TRUE,UNIQUE(FILTER(Detalhe_Registro!$C:$C,(Detalhe_Registro!$D:$D=A2387)*(Detalhe_Registro!$E:$E=B2387)*(Detalhe_Registro!$M:$M="SIM")))),"")</f>
        <v/>
      </c>
      <c r="E2387" s="2">
        <f>COUNTIFS(Detalhe_Registro!$D:$D,A2387,Detalhe_Registro!$E:$E,B2387,Detalhe_Registro!$M:$M,"SIM")</f>
        <v/>
      </c>
      <c r="F2387" s="2">
        <f>IFERROR(MAXIFS(Detalhe_Registro!$N:$N,Detalhe_Registro!$D:$D,A2387,Detalhe_Registro!$E:$E,B2387,Detalhe_Registro!$M:$M,"SIM"),0)</f>
        <v/>
      </c>
      <c r="G2387" s="2">
        <f>IFERROR(AVERAGEIFS(Detalhe_Registro!$N:$N,Detalhe_Registro!$D:$D,A2387,Detalhe_Registro!$E:$E,B2387,Detalhe_Registro!$M:$M,"SIM"),0)</f>
        <v/>
      </c>
      <c r="H2387" s="2">
        <f>SUMIFS(Detalhe_Registro!$F:$F,Detalhe_Registro!$D:$D,A2387,Detalhe_Registro!$E:$E,B2387,Detalhe_Registro!$M:$M,"SIM")</f>
        <v/>
      </c>
      <c r="I2387" s="2">
        <f>SUMIFS(Detalhe_Registro!$G:$G,Detalhe_Registro!$D:$D,A2387,Detalhe_Registro!$E:$E,B2387,Detalhe_Registro!$M:$M,"SIM")</f>
        <v/>
      </c>
      <c r="J2387" s="2">
        <f>IF(F2387&lt;Premissas!$B$8,"&lt; 1,00",IF(F2387&lt;Premissas!$B$9,"1,00 – 1,19",IF(F2387&lt;Premissas!$B$10,"1,20 – 1,39",IF(F2387&lt;Premissas!$B$11,"1,40 – 1,59",IF(F2387&lt;Premissas!$B$12,"1,60 – 1,99","≥ 2,00")))))</f>
        <v/>
      </c>
      <c r="K2387" s="5">
        <f>IF(F2387&lt;Premissas!$B$8,Premissas!$B$13,IF(F2387&lt;Premissas!$B$9,Premissas!$B$14,IF(F2387&lt;Premissas!$B$10,Premissas!$B$15,IF(F2387&lt;Premissas!$B$11,Premissas!$B$16,IF(F2387&lt;Premissas!$B$12,Premissas!$B$17,Premissas!$B$18)))))</f>
        <v/>
      </c>
      <c r="L2387" s="5">
        <f>K2387/Premissas!$B$4</f>
        <v/>
      </c>
      <c r="M2387" s="2">
        <f>IF(K2387=Premissas!$B$18,"SIM","NÃO")</f>
        <v/>
      </c>
    </row>
    <row r="2388">
      <c r="A2388" s="2" t="inlineStr">
        <is>
          <t>5733677</t>
        </is>
      </c>
      <c r="B2388" s="2" t="inlineStr">
        <is>
          <t>GEOVANNA SARAIVA</t>
        </is>
      </c>
      <c r="C2388" s="2" t="n">
        <v>7801</v>
      </c>
      <c r="D2388" s="2">
        <f>IFERROR(TEXTJOIN(" | ",TRUE,UNIQUE(FILTER(Detalhe_Registro!$C:$C,(Detalhe_Registro!$D:$D=A2388)*(Detalhe_Registro!$E:$E=B2388)*(Detalhe_Registro!$M:$M="SIM")))),"")</f>
        <v/>
      </c>
      <c r="E2388" s="2">
        <f>COUNTIFS(Detalhe_Registro!$D:$D,A2388,Detalhe_Registro!$E:$E,B2388,Detalhe_Registro!$M:$M,"SIM")</f>
        <v/>
      </c>
      <c r="F2388" s="2">
        <f>IFERROR(MAXIFS(Detalhe_Registro!$N:$N,Detalhe_Registro!$D:$D,A2388,Detalhe_Registro!$E:$E,B2388,Detalhe_Registro!$M:$M,"SIM"),0)</f>
        <v/>
      </c>
      <c r="G2388" s="2">
        <f>IFERROR(AVERAGEIFS(Detalhe_Registro!$N:$N,Detalhe_Registro!$D:$D,A2388,Detalhe_Registro!$E:$E,B2388,Detalhe_Registro!$M:$M,"SIM"),0)</f>
        <v/>
      </c>
      <c r="H2388" s="2">
        <f>SUMIFS(Detalhe_Registro!$F:$F,Detalhe_Registro!$D:$D,A2388,Detalhe_Registro!$E:$E,B2388,Detalhe_Registro!$M:$M,"SIM")</f>
        <v/>
      </c>
      <c r="I2388" s="2">
        <f>SUMIFS(Detalhe_Registro!$G:$G,Detalhe_Registro!$D:$D,A2388,Detalhe_Registro!$E:$E,B2388,Detalhe_Registro!$M:$M,"SIM")</f>
        <v/>
      </c>
      <c r="J2388" s="2">
        <f>IF(F2388&lt;Premissas!$B$8,"&lt; 1,00",IF(F2388&lt;Premissas!$B$9,"1,00 – 1,19",IF(F2388&lt;Premissas!$B$10,"1,20 – 1,39",IF(F2388&lt;Premissas!$B$11,"1,40 – 1,59",IF(F2388&lt;Premissas!$B$12,"1,60 – 1,99","≥ 2,00")))))</f>
        <v/>
      </c>
      <c r="K2388" s="5">
        <f>IF(F2388&lt;Premissas!$B$8,Premissas!$B$13,IF(F2388&lt;Premissas!$B$9,Premissas!$B$14,IF(F2388&lt;Premissas!$B$10,Premissas!$B$15,IF(F2388&lt;Premissas!$B$11,Premissas!$B$16,IF(F2388&lt;Premissas!$B$12,Premissas!$B$17,Premissas!$B$18)))))</f>
        <v/>
      </c>
      <c r="L2388" s="5">
        <f>K2388/Premissas!$B$4</f>
        <v/>
      </c>
      <c r="M2388" s="2">
        <f>IF(K2388=Premissas!$B$18,"SIM","NÃO")</f>
        <v/>
      </c>
    </row>
    <row r="2389">
      <c r="A2389" s="2" t="n">
        <v>4463714</v>
      </c>
      <c r="B2389" s="2" t="inlineStr">
        <is>
          <t>GILBERTO GIL SOARES CLEMENTE</t>
        </is>
      </c>
      <c r="C2389" s="2" t="n">
        <v>7801</v>
      </c>
      <c r="D2389" s="2">
        <f>IFERROR(TEXTJOIN(" | ",TRUE,UNIQUE(FILTER(Detalhe_Registro!$C:$C,(Detalhe_Registro!$D:$D=A2389)*(Detalhe_Registro!$E:$E=B2389)*(Detalhe_Registro!$M:$M="SIM")))),"")</f>
        <v/>
      </c>
      <c r="E2389" s="2">
        <f>COUNTIFS(Detalhe_Registro!$D:$D,A2389,Detalhe_Registro!$E:$E,B2389,Detalhe_Registro!$M:$M,"SIM")</f>
        <v/>
      </c>
      <c r="F2389" s="2">
        <f>IFERROR(MAXIFS(Detalhe_Registro!$N:$N,Detalhe_Registro!$D:$D,A2389,Detalhe_Registro!$E:$E,B2389,Detalhe_Registro!$M:$M,"SIM"),0)</f>
        <v/>
      </c>
      <c r="G2389" s="2">
        <f>IFERROR(AVERAGEIFS(Detalhe_Registro!$N:$N,Detalhe_Registro!$D:$D,A2389,Detalhe_Registro!$E:$E,B2389,Detalhe_Registro!$M:$M,"SIM"),0)</f>
        <v/>
      </c>
      <c r="H2389" s="2">
        <f>SUMIFS(Detalhe_Registro!$F:$F,Detalhe_Registro!$D:$D,A2389,Detalhe_Registro!$E:$E,B2389,Detalhe_Registro!$M:$M,"SIM")</f>
        <v/>
      </c>
      <c r="I2389" s="2">
        <f>SUMIFS(Detalhe_Registro!$G:$G,Detalhe_Registro!$D:$D,A2389,Detalhe_Registro!$E:$E,B2389,Detalhe_Registro!$M:$M,"SIM")</f>
        <v/>
      </c>
      <c r="J2389" s="2">
        <f>IF(F2389&lt;Premissas!$B$8,"&lt; 1,00",IF(F2389&lt;Premissas!$B$9,"1,00 – 1,19",IF(F2389&lt;Premissas!$B$10,"1,20 – 1,39",IF(F2389&lt;Premissas!$B$11,"1,40 – 1,59",IF(F2389&lt;Premissas!$B$12,"1,60 – 1,99","≥ 2,00")))))</f>
        <v/>
      </c>
      <c r="K2389" s="5">
        <f>IF(F2389&lt;Premissas!$B$8,Premissas!$B$13,IF(F2389&lt;Premissas!$B$9,Premissas!$B$14,IF(F2389&lt;Premissas!$B$10,Premissas!$B$15,IF(F2389&lt;Premissas!$B$11,Premissas!$B$16,IF(F2389&lt;Premissas!$B$12,Premissas!$B$17,Premissas!$B$18)))))</f>
        <v/>
      </c>
      <c r="L2389" s="5">
        <f>K2389/Premissas!$B$4</f>
        <v/>
      </c>
      <c r="M2389" s="2">
        <f>IF(K2389=Premissas!$B$18,"SIM","NÃO")</f>
        <v/>
      </c>
    </row>
    <row r="2390">
      <c r="A2390" s="2" t="inlineStr">
        <is>
          <t>4463714</t>
        </is>
      </c>
      <c r="B2390" s="2" t="inlineStr">
        <is>
          <t>GILBERTO GIL SOARES CLEMENTE</t>
        </is>
      </c>
      <c r="C2390" s="2" t="n">
        <v>7801</v>
      </c>
      <c r="D2390" s="2">
        <f>IFERROR(TEXTJOIN(" | ",TRUE,UNIQUE(FILTER(Detalhe_Registro!$C:$C,(Detalhe_Registro!$D:$D=A2390)*(Detalhe_Registro!$E:$E=B2390)*(Detalhe_Registro!$M:$M="SIM")))),"")</f>
        <v/>
      </c>
      <c r="E2390" s="2">
        <f>COUNTIFS(Detalhe_Registro!$D:$D,A2390,Detalhe_Registro!$E:$E,B2390,Detalhe_Registro!$M:$M,"SIM")</f>
        <v/>
      </c>
      <c r="F2390" s="2">
        <f>IFERROR(MAXIFS(Detalhe_Registro!$N:$N,Detalhe_Registro!$D:$D,A2390,Detalhe_Registro!$E:$E,B2390,Detalhe_Registro!$M:$M,"SIM"),0)</f>
        <v/>
      </c>
      <c r="G2390" s="2">
        <f>IFERROR(AVERAGEIFS(Detalhe_Registro!$N:$N,Detalhe_Registro!$D:$D,A2390,Detalhe_Registro!$E:$E,B2390,Detalhe_Registro!$M:$M,"SIM"),0)</f>
        <v/>
      </c>
      <c r="H2390" s="2">
        <f>SUMIFS(Detalhe_Registro!$F:$F,Detalhe_Registro!$D:$D,A2390,Detalhe_Registro!$E:$E,B2390,Detalhe_Registro!$M:$M,"SIM")</f>
        <v/>
      </c>
      <c r="I2390" s="2">
        <f>SUMIFS(Detalhe_Registro!$G:$G,Detalhe_Registro!$D:$D,A2390,Detalhe_Registro!$E:$E,B2390,Detalhe_Registro!$M:$M,"SIM")</f>
        <v/>
      </c>
      <c r="J2390" s="2">
        <f>IF(F2390&lt;Premissas!$B$8,"&lt; 1,00",IF(F2390&lt;Premissas!$B$9,"1,00 – 1,19",IF(F2390&lt;Premissas!$B$10,"1,20 – 1,39",IF(F2390&lt;Premissas!$B$11,"1,40 – 1,59",IF(F2390&lt;Premissas!$B$12,"1,60 – 1,99","≥ 2,00")))))</f>
        <v/>
      </c>
      <c r="K2390" s="5">
        <f>IF(F2390&lt;Premissas!$B$8,Premissas!$B$13,IF(F2390&lt;Premissas!$B$9,Premissas!$B$14,IF(F2390&lt;Premissas!$B$10,Premissas!$B$15,IF(F2390&lt;Premissas!$B$11,Premissas!$B$16,IF(F2390&lt;Premissas!$B$12,Premissas!$B$17,Premissas!$B$18)))))</f>
        <v/>
      </c>
      <c r="L2390" s="5">
        <f>K2390/Premissas!$B$4</f>
        <v/>
      </c>
      <c r="M2390" s="2">
        <f>IF(K2390=Premissas!$B$18,"SIM","NÃO")</f>
        <v/>
      </c>
    </row>
    <row r="2391">
      <c r="A2391" s="2" t="n">
        <v>3353583</v>
      </c>
      <c r="B2391" s="2" t="inlineStr">
        <is>
          <t>GILBERTO NOVAES DOS SANTOS</t>
        </is>
      </c>
      <c r="C2391" s="2" t="n">
        <v>7801</v>
      </c>
      <c r="D2391" s="2">
        <f>IFERROR(TEXTJOIN(" | ",TRUE,UNIQUE(FILTER(Detalhe_Registro!$C:$C,(Detalhe_Registro!$D:$D=A2391)*(Detalhe_Registro!$E:$E=B2391)*(Detalhe_Registro!$M:$M="SIM")))),"")</f>
        <v/>
      </c>
      <c r="E2391" s="2">
        <f>COUNTIFS(Detalhe_Registro!$D:$D,A2391,Detalhe_Registro!$E:$E,B2391,Detalhe_Registro!$M:$M,"SIM")</f>
        <v/>
      </c>
      <c r="F2391" s="2">
        <f>IFERROR(MAXIFS(Detalhe_Registro!$N:$N,Detalhe_Registro!$D:$D,A2391,Detalhe_Registro!$E:$E,B2391,Detalhe_Registro!$M:$M,"SIM"),0)</f>
        <v/>
      </c>
      <c r="G2391" s="2">
        <f>IFERROR(AVERAGEIFS(Detalhe_Registro!$N:$N,Detalhe_Registro!$D:$D,A2391,Detalhe_Registro!$E:$E,B2391,Detalhe_Registro!$M:$M,"SIM"),0)</f>
        <v/>
      </c>
      <c r="H2391" s="2">
        <f>SUMIFS(Detalhe_Registro!$F:$F,Detalhe_Registro!$D:$D,A2391,Detalhe_Registro!$E:$E,B2391,Detalhe_Registro!$M:$M,"SIM")</f>
        <v/>
      </c>
      <c r="I2391" s="2">
        <f>SUMIFS(Detalhe_Registro!$G:$G,Detalhe_Registro!$D:$D,A2391,Detalhe_Registro!$E:$E,B2391,Detalhe_Registro!$M:$M,"SIM")</f>
        <v/>
      </c>
      <c r="J2391" s="2">
        <f>IF(F2391&lt;Premissas!$B$8,"&lt; 1,00",IF(F2391&lt;Premissas!$B$9,"1,00 – 1,19",IF(F2391&lt;Premissas!$B$10,"1,20 – 1,39",IF(F2391&lt;Premissas!$B$11,"1,40 – 1,59",IF(F2391&lt;Premissas!$B$12,"1,60 – 1,99","≥ 2,00")))))</f>
        <v/>
      </c>
      <c r="K2391" s="5">
        <f>IF(F2391&lt;Premissas!$B$8,Premissas!$B$13,IF(F2391&lt;Premissas!$B$9,Premissas!$B$14,IF(F2391&lt;Premissas!$B$10,Premissas!$B$15,IF(F2391&lt;Premissas!$B$11,Premissas!$B$16,IF(F2391&lt;Premissas!$B$12,Premissas!$B$17,Premissas!$B$18)))))</f>
        <v/>
      </c>
      <c r="L2391" s="5">
        <f>K2391/Premissas!$B$4</f>
        <v/>
      </c>
      <c r="M2391" s="2">
        <f>IF(K2391=Premissas!$B$18,"SIM","NÃO")</f>
        <v/>
      </c>
    </row>
    <row r="2392">
      <c r="A2392" s="2" t="inlineStr">
        <is>
          <t>3353583</t>
        </is>
      </c>
      <c r="B2392" s="2" t="inlineStr">
        <is>
          <t>GILBERTO NOVAES DOS SANTOS</t>
        </is>
      </c>
      <c r="C2392" s="2" t="n">
        <v>7801</v>
      </c>
      <c r="D2392" s="2">
        <f>IFERROR(TEXTJOIN(" | ",TRUE,UNIQUE(FILTER(Detalhe_Registro!$C:$C,(Detalhe_Registro!$D:$D=A2392)*(Detalhe_Registro!$E:$E=B2392)*(Detalhe_Registro!$M:$M="SIM")))),"")</f>
        <v/>
      </c>
      <c r="E2392" s="2">
        <f>COUNTIFS(Detalhe_Registro!$D:$D,A2392,Detalhe_Registro!$E:$E,B2392,Detalhe_Registro!$M:$M,"SIM")</f>
        <v/>
      </c>
      <c r="F2392" s="2">
        <f>IFERROR(MAXIFS(Detalhe_Registro!$N:$N,Detalhe_Registro!$D:$D,A2392,Detalhe_Registro!$E:$E,B2392,Detalhe_Registro!$M:$M,"SIM"),0)</f>
        <v/>
      </c>
      <c r="G2392" s="2">
        <f>IFERROR(AVERAGEIFS(Detalhe_Registro!$N:$N,Detalhe_Registro!$D:$D,A2392,Detalhe_Registro!$E:$E,B2392,Detalhe_Registro!$M:$M,"SIM"),0)</f>
        <v/>
      </c>
      <c r="H2392" s="2">
        <f>SUMIFS(Detalhe_Registro!$F:$F,Detalhe_Registro!$D:$D,A2392,Detalhe_Registro!$E:$E,B2392,Detalhe_Registro!$M:$M,"SIM")</f>
        <v/>
      </c>
      <c r="I2392" s="2">
        <f>SUMIFS(Detalhe_Registro!$G:$G,Detalhe_Registro!$D:$D,A2392,Detalhe_Registro!$E:$E,B2392,Detalhe_Registro!$M:$M,"SIM")</f>
        <v/>
      </c>
      <c r="J2392" s="2">
        <f>IF(F2392&lt;Premissas!$B$8,"&lt; 1,00",IF(F2392&lt;Premissas!$B$9,"1,00 – 1,19",IF(F2392&lt;Premissas!$B$10,"1,20 – 1,39",IF(F2392&lt;Premissas!$B$11,"1,40 – 1,59",IF(F2392&lt;Premissas!$B$12,"1,60 – 1,99","≥ 2,00")))))</f>
        <v/>
      </c>
      <c r="K2392" s="5">
        <f>IF(F2392&lt;Premissas!$B$8,Premissas!$B$13,IF(F2392&lt;Premissas!$B$9,Premissas!$B$14,IF(F2392&lt;Premissas!$B$10,Premissas!$B$15,IF(F2392&lt;Premissas!$B$11,Premissas!$B$16,IF(F2392&lt;Premissas!$B$12,Premissas!$B$17,Premissas!$B$18)))))</f>
        <v/>
      </c>
      <c r="L2392" s="5">
        <f>K2392/Premissas!$B$4</f>
        <v/>
      </c>
      <c r="M2392" s="2">
        <f>IF(K2392=Premissas!$B$18,"SIM","NÃO")</f>
        <v/>
      </c>
    </row>
    <row r="2393">
      <c r="A2393" s="2" t="n">
        <v>701827</v>
      </c>
      <c r="B2393" s="2" t="inlineStr">
        <is>
          <t>GILVAN DA SILVA CRUZ</t>
        </is>
      </c>
      <c r="C2393" s="2" t="n">
        <v>7801</v>
      </c>
      <c r="D2393" s="2">
        <f>IFERROR(TEXTJOIN(" | ",TRUE,UNIQUE(FILTER(Detalhe_Registro!$C:$C,(Detalhe_Registro!$D:$D=A2393)*(Detalhe_Registro!$E:$E=B2393)*(Detalhe_Registro!$M:$M="SIM")))),"")</f>
        <v/>
      </c>
      <c r="E2393" s="2">
        <f>COUNTIFS(Detalhe_Registro!$D:$D,A2393,Detalhe_Registro!$E:$E,B2393,Detalhe_Registro!$M:$M,"SIM")</f>
        <v/>
      </c>
      <c r="F2393" s="2">
        <f>IFERROR(MAXIFS(Detalhe_Registro!$N:$N,Detalhe_Registro!$D:$D,A2393,Detalhe_Registro!$E:$E,B2393,Detalhe_Registro!$M:$M,"SIM"),0)</f>
        <v/>
      </c>
      <c r="G2393" s="2">
        <f>IFERROR(AVERAGEIFS(Detalhe_Registro!$N:$N,Detalhe_Registro!$D:$D,A2393,Detalhe_Registro!$E:$E,B2393,Detalhe_Registro!$M:$M,"SIM"),0)</f>
        <v/>
      </c>
      <c r="H2393" s="2">
        <f>SUMIFS(Detalhe_Registro!$F:$F,Detalhe_Registro!$D:$D,A2393,Detalhe_Registro!$E:$E,B2393,Detalhe_Registro!$M:$M,"SIM")</f>
        <v/>
      </c>
      <c r="I2393" s="2">
        <f>SUMIFS(Detalhe_Registro!$G:$G,Detalhe_Registro!$D:$D,A2393,Detalhe_Registro!$E:$E,B2393,Detalhe_Registro!$M:$M,"SIM")</f>
        <v/>
      </c>
      <c r="J2393" s="2">
        <f>IF(F2393&lt;Premissas!$B$8,"&lt; 1,00",IF(F2393&lt;Premissas!$B$9,"1,00 – 1,19",IF(F2393&lt;Premissas!$B$10,"1,20 – 1,39",IF(F2393&lt;Premissas!$B$11,"1,40 – 1,59",IF(F2393&lt;Premissas!$B$12,"1,60 – 1,99","≥ 2,00")))))</f>
        <v/>
      </c>
      <c r="K2393" s="5">
        <f>IF(F2393&lt;Premissas!$B$8,Premissas!$B$13,IF(F2393&lt;Premissas!$B$9,Premissas!$B$14,IF(F2393&lt;Premissas!$B$10,Premissas!$B$15,IF(F2393&lt;Premissas!$B$11,Premissas!$B$16,IF(F2393&lt;Premissas!$B$12,Premissas!$B$17,Premissas!$B$18)))))</f>
        <v/>
      </c>
      <c r="L2393" s="5">
        <f>K2393/Premissas!$B$4</f>
        <v/>
      </c>
      <c r="M2393" s="2">
        <f>IF(K2393=Premissas!$B$18,"SIM","NÃO")</f>
        <v/>
      </c>
    </row>
    <row r="2394">
      <c r="A2394" s="2" t="n">
        <v>5760097</v>
      </c>
      <c r="B2394" s="2" t="inlineStr">
        <is>
          <t>GIRLANE MARIA</t>
        </is>
      </c>
      <c r="C2394" s="2" t="n">
        <v>7801</v>
      </c>
      <c r="D2394" s="2">
        <f>IFERROR(TEXTJOIN(" | ",TRUE,UNIQUE(FILTER(Detalhe_Registro!$C:$C,(Detalhe_Registro!$D:$D=A2394)*(Detalhe_Registro!$E:$E=B2394)*(Detalhe_Registro!$M:$M="SIM")))),"")</f>
        <v/>
      </c>
      <c r="E2394" s="2">
        <f>COUNTIFS(Detalhe_Registro!$D:$D,A2394,Detalhe_Registro!$E:$E,B2394,Detalhe_Registro!$M:$M,"SIM")</f>
        <v/>
      </c>
      <c r="F2394" s="2">
        <f>IFERROR(MAXIFS(Detalhe_Registro!$N:$N,Detalhe_Registro!$D:$D,A2394,Detalhe_Registro!$E:$E,B2394,Detalhe_Registro!$M:$M,"SIM"),0)</f>
        <v/>
      </c>
      <c r="G2394" s="2">
        <f>IFERROR(AVERAGEIFS(Detalhe_Registro!$N:$N,Detalhe_Registro!$D:$D,A2394,Detalhe_Registro!$E:$E,B2394,Detalhe_Registro!$M:$M,"SIM"),0)</f>
        <v/>
      </c>
      <c r="H2394" s="2">
        <f>SUMIFS(Detalhe_Registro!$F:$F,Detalhe_Registro!$D:$D,A2394,Detalhe_Registro!$E:$E,B2394,Detalhe_Registro!$M:$M,"SIM")</f>
        <v/>
      </c>
      <c r="I2394" s="2">
        <f>SUMIFS(Detalhe_Registro!$G:$G,Detalhe_Registro!$D:$D,A2394,Detalhe_Registro!$E:$E,B2394,Detalhe_Registro!$M:$M,"SIM")</f>
        <v/>
      </c>
      <c r="J2394" s="2">
        <f>IF(F2394&lt;Premissas!$B$8,"&lt; 1,00",IF(F2394&lt;Premissas!$B$9,"1,00 – 1,19",IF(F2394&lt;Premissas!$B$10,"1,20 – 1,39",IF(F2394&lt;Premissas!$B$11,"1,40 – 1,59",IF(F2394&lt;Premissas!$B$12,"1,60 – 1,99","≥ 2,00")))))</f>
        <v/>
      </c>
      <c r="K2394" s="5">
        <f>IF(F2394&lt;Premissas!$B$8,Premissas!$B$13,IF(F2394&lt;Premissas!$B$9,Premissas!$B$14,IF(F2394&lt;Premissas!$B$10,Premissas!$B$15,IF(F2394&lt;Premissas!$B$11,Premissas!$B$16,IF(F2394&lt;Premissas!$B$12,Premissas!$B$17,Premissas!$B$18)))))</f>
        <v/>
      </c>
      <c r="L2394" s="5">
        <f>K2394/Premissas!$B$4</f>
        <v/>
      </c>
      <c r="M2394" s="2">
        <f>IF(K2394=Premissas!$B$18,"SIM","NÃO")</f>
        <v/>
      </c>
    </row>
    <row r="2395">
      <c r="A2395" s="2" t="n">
        <v>5665426</v>
      </c>
      <c r="B2395" s="2" t="inlineStr">
        <is>
          <t>GLEIIN DIAS</t>
        </is>
      </c>
      <c r="C2395" s="2" t="n">
        <v>7801</v>
      </c>
      <c r="D2395" s="2">
        <f>IFERROR(TEXTJOIN(" | ",TRUE,UNIQUE(FILTER(Detalhe_Registro!$C:$C,(Detalhe_Registro!$D:$D=A2395)*(Detalhe_Registro!$E:$E=B2395)*(Detalhe_Registro!$M:$M="SIM")))),"")</f>
        <v/>
      </c>
      <c r="E2395" s="2">
        <f>COUNTIFS(Detalhe_Registro!$D:$D,A2395,Detalhe_Registro!$E:$E,B2395,Detalhe_Registro!$M:$M,"SIM")</f>
        <v/>
      </c>
      <c r="F2395" s="2">
        <f>IFERROR(MAXIFS(Detalhe_Registro!$N:$N,Detalhe_Registro!$D:$D,A2395,Detalhe_Registro!$E:$E,B2395,Detalhe_Registro!$M:$M,"SIM"),0)</f>
        <v/>
      </c>
      <c r="G2395" s="2">
        <f>IFERROR(AVERAGEIFS(Detalhe_Registro!$N:$N,Detalhe_Registro!$D:$D,A2395,Detalhe_Registro!$E:$E,B2395,Detalhe_Registro!$M:$M,"SIM"),0)</f>
        <v/>
      </c>
      <c r="H2395" s="2">
        <f>SUMIFS(Detalhe_Registro!$F:$F,Detalhe_Registro!$D:$D,A2395,Detalhe_Registro!$E:$E,B2395,Detalhe_Registro!$M:$M,"SIM")</f>
        <v/>
      </c>
      <c r="I2395" s="2">
        <f>SUMIFS(Detalhe_Registro!$G:$G,Detalhe_Registro!$D:$D,A2395,Detalhe_Registro!$E:$E,B2395,Detalhe_Registro!$M:$M,"SIM")</f>
        <v/>
      </c>
      <c r="J2395" s="2">
        <f>IF(F2395&lt;Premissas!$B$8,"&lt; 1,00",IF(F2395&lt;Premissas!$B$9,"1,00 – 1,19",IF(F2395&lt;Premissas!$B$10,"1,20 – 1,39",IF(F2395&lt;Premissas!$B$11,"1,40 – 1,59",IF(F2395&lt;Premissas!$B$12,"1,60 – 1,99","≥ 2,00")))))</f>
        <v/>
      </c>
      <c r="K2395" s="5">
        <f>IF(F2395&lt;Premissas!$B$8,Premissas!$B$13,IF(F2395&lt;Premissas!$B$9,Premissas!$B$14,IF(F2395&lt;Premissas!$B$10,Premissas!$B$15,IF(F2395&lt;Premissas!$B$11,Premissas!$B$16,IF(F2395&lt;Premissas!$B$12,Premissas!$B$17,Premissas!$B$18)))))</f>
        <v/>
      </c>
      <c r="L2395" s="5">
        <f>K2395/Premissas!$B$4</f>
        <v/>
      </c>
      <c r="M2395" s="2">
        <f>IF(K2395=Premissas!$B$18,"SIM","NÃO")</f>
        <v/>
      </c>
    </row>
    <row r="2396">
      <c r="A2396" s="2" t="inlineStr">
        <is>
          <t>5665426</t>
        </is>
      </c>
      <c r="B2396" s="2" t="inlineStr">
        <is>
          <t>GLEIIN DIAS</t>
        </is>
      </c>
      <c r="C2396" s="2" t="n">
        <v>7801</v>
      </c>
      <c r="D2396" s="2">
        <f>IFERROR(TEXTJOIN(" | ",TRUE,UNIQUE(FILTER(Detalhe_Registro!$C:$C,(Detalhe_Registro!$D:$D=A2396)*(Detalhe_Registro!$E:$E=B2396)*(Detalhe_Registro!$M:$M="SIM")))),"")</f>
        <v/>
      </c>
      <c r="E2396" s="2">
        <f>COUNTIFS(Detalhe_Registro!$D:$D,A2396,Detalhe_Registro!$E:$E,B2396,Detalhe_Registro!$M:$M,"SIM")</f>
        <v/>
      </c>
      <c r="F2396" s="2">
        <f>IFERROR(MAXIFS(Detalhe_Registro!$N:$N,Detalhe_Registro!$D:$D,A2396,Detalhe_Registro!$E:$E,B2396,Detalhe_Registro!$M:$M,"SIM"),0)</f>
        <v/>
      </c>
      <c r="G2396" s="2">
        <f>IFERROR(AVERAGEIFS(Detalhe_Registro!$N:$N,Detalhe_Registro!$D:$D,A2396,Detalhe_Registro!$E:$E,B2396,Detalhe_Registro!$M:$M,"SIM"),0)</f>
        <v/>
      </c>
      <c r="H2396" s="2">
        <f>SUMIFS(Detalhe_Registro!$F:$F,Detalhe_Registro!$D:$D,A2396,Detalhe_Registro!$E:$E,B2396,Detalhe_Registro!$M:$M,"SIM")</f>
        <v/>
      </c>
      <c r="I2396" s="2">
        <f>SUMIFS(Detalhe_Registro!$G:$G,Detalhe_Registro!$D:$D,A2396,Detalhe_Registro!$E:$E,B2396,Detalhe_Registro!$M:$M,"SIM")</f>
        <v/>
      </c>
      <c r="J2396" s="2">
        <f>IF(F2396&lt;Premissas!$B$8,"&lt; 1,00",IF(F2396&lt;Premissas!$B$9,"1,00 – 1,19",IF(F2396&lt;Premissas!$B$10,"1,20 – 1,39",IF(F2396&lt;Premissas!$B$11,"1,40 – 1,59",IF(F2396&lt;Premissas!$B$12,"1,60 – 1,99","≥ 2,00")))))</f>
        <v/>
      </c>
      <c r="K2396" s="5">
        <f>IF(F2396&lt;Premissas!$B$8,Premissas!$B$13,IF(F2396&lt;Premissas!$B$9,Premissas!$B$14,IF(F2396&lt;Premissas!$B$10,Premissas!$B$15,IF(F2396&lt;Premissas!$B$11,Premissas!$B$16,IF(F2396&lt;Premissas!$B$12,Premissas!$B$17,Premissas!$B$18)))))</f>
        <v/>
      </c>
      <c r="L2396" s="5">
        <f>K2396/Premissas!$B$4</f>
        <v/>
      </c>
      <c r="M2396" s="2">
        <f>IF(K2396=Premissas!$B$18,"SIM","NÃO")</f>
        <v/>
      </c>
    </row>
    <row r="2397">
      <c r="A2397" s="2" t="n">
        <v>5351545</v>
      </c>
      <c r="B2397" s="2" t="inlineStr">
        <is>
          <t>GUSTAVO GUSTAVO MONTEIRO ARRUDAS</t>
        </is>
      </c>
      <c r="C2397" s="2" t="n">
        <v>7801</v>
      </c>
      <c r="D2397" s="2">
        <f>IFERROR(TEXTJOIN(" | ",TRUE,UNIQUE(FILTER(Detalhe_Registro!$C:$C,(Detalhe_Registro!$D:$D=A2397)*(Detalhe_Registro!$E:$E=B2397)*(Detalhe_Registro!$M:$M="SIM")))),"")</f>
        <v/>
      </c>
      <c r="E2397" s="2">
        <f>COUNTIFS(Detalhe_Registro!$D:$D,A2397,Detalhe_Registro!$E:$E,B2397,Detalhe_Registro!$M:$M,"SIM")</f>
        <v/>
      </c>
      <c r="F2397" s="2">
        <f>IFERROR(MAXIFS(Detalhe_Registro!$N:$N,Detalhe_Registro!$D:$D,A2397,Detalhe_Registro!$E:$E,B2397,Detalhe_Registro!$M:$M,"SIM"),0)</f>
        <v/>
      </c>
      <c r="G2397" s="2">
        <f>IFERROR(AVERAGEIFS(Detalhe_Registro!$N:$N,Detalhe_Registro!$D:$D,A2397,Detalhe_Registro!$E:$E,B2397,Detalhe_Registro!$M:$M,"SIM"),0)</f>
        <v/>
      </c>
      <c r="H2397" s="2">
        <f>SUMIFS(Detalhe_Registro!$F:$F,Detalhe_Registro!$D:$D,A2397,Detalhe_Registro!$E:$E,B2397,Detalhe_Registro!$M:$M,"SIM")</f>
        <v/>
      </c>
      <c r="I2397" s="2">
        <f>SUMIFS(Detalhe_Registro!$G:$G,Detalhe_Registro!$D:$D,A2397,Detalhe_Registro!$E:$E,B2397,Detalhe_Registro!$M:$M,"SIM")</f>
        <v/>
      </c>
      <c r="J2397" s="2">
        <f>IF(F2397&lt;Premissas!$B$8,"&lt; 1,00",IF(F2397&lt;Premissas!$B$9,"1,00 – 1,19",IF(F2397&lt;Premissas!$B$10,"1,20 – 1,39",IF(F2397&lt;Premissas!$B$11,"1,40 – 1,59",IF(F2397&lt;Premissas!$B$12,"1,60 – 1,99","≥ 2,00")))))</f>
        <v/>
      </c>
      <c r="K2397" s="5">
        <f>IF(F2397&lt;Premissas!$B$8,Premissas!$B$13,IF(F2397&lt;Premissas!$B$9,Premissas!$B$14,IF(F2397&lt;Premissas!$B$10,Premissas!$B$15,IF(F2397&lt;Premissas!$B$11,Premissas!$B$16,IF(F2397&lt;Premissas!$B$12,Premissas!$B$17,Premissas!$B$18)))))</f>
        <v/>
      </c>
      <c r="L2397" s="5">
        <f>K2397/Premissas!$B$4</f>
        <v/>
      </c>
      <c r="M2397" s="2">
        <f>IF(K2397=Premissas!$B$18,"SIM","NÃO")</f>
        <v/>
      </c>
    </row>
    <row r="2398">
      <c r="A2398" s="2" t="inlineStr">
        <is>
          <t>5351545</t>
        </is>
      </c>
      <c r="B2398" s="2" t="inlineStr">
        <is>
          <t>GUSTAVO GUSTAVO MONTEIRO ARRUDAS</t>
        </is>
      </c>
      <c r="C2398" s="2" t="n">
        <v>7801</v>
      </c>
      <c r="D2398" s="2">
        <f>IFERROR(TEXTJOIN(" | ",TRUE,UNIQUE(FILTER(Detalhe_Registro!$C:$C,(Detalhe_Registro!$D:$D=A2398)*(Detalhe_Registro!$E:$E=B2398)*(Detalhe_Registro!$M:$M="SIM")))),"")</f>
        <v/>
      </c>
      <c r="E2398" s="2">
        <f>COUNTIFS(Detalhe_Registro!$D:$D,A2398,Detalhe_Registro!$E:$E,B2398,Detalhe_Registro!$M:$M,"SIM")</f>
        <v/>
      </c>
      <c r="F2398" s="2">
        <f>IFERROR(MAXIFS(Detalhe_Registro!$N:$N,Detalhe_Registro!$D:$D,A2398,Detalhe_Registro!$E:$E,B2398,Detalhe_Registro!$M:$M,"SIM"),0)</f>
        <v/>
      </c>
      <c r="G2398" s="2">
        <f>IFERROR(AVERAGEIFS(Detalhe_Registro!$N:$N,Detalhe_Registro!$D:$D,A2398,Detalhe_Registro!$E:$E,B2398,Detalhe_Registro!$M:$M,"SIM"),0)</f>
        <v/>
      </c>
      <c r="H2398" s="2">
        <f>SUMIFS(Detalhe_Registro!$F:$F,Detalhe_Registro!$D:$D,A2398,Detalhe_Registro!$E:$E,B2398,Detalhe_Registro!$M:$M,"SIM")</f>
        <v/>
      </c>
      <c r="I2398" s="2">
        <f>SUMIFS(Detalhe_Registro!$G:$G,Detalhe_Registro!$D:$D,A2398,Detalhe_Registro!$E:$E,B2398,Detalhe_Registro!$M:$M,"SIM")</f>
        <v/>
      </c>
      <c r="J2398" s="2">
        <f>IF(F2398&lt;Premissas!$B$8,"&lt; 1,00",IF(F2398&lt;Premissas!$B$9,"1,00 – 1,19",IF(F2398&lt;Premissas!$B$10,"1,20 – 1,39",IF(F2398&lt;Premissas!$B$11,"1,40 – 1,59",IF(F2398&lt;Premissas!$B$12,"1,60 – 1,99","≥ 2,00")))))</f>
        <v/>
      </c>
      <c r="K2398" s="5">
        <f>IF(F2398&lt;Premissas!$B$8,Premissas!$B$13,IF(F2398&lt;Premissas!$B$9,Premissas!$B$14,IF(F2398&lt;Premissas!$B$10,Premissas!$B$15,IF(F2398&lt;Premissas!$B$11,Premissas!$B$16,IF(F2398&lt;Premissas!$B$12,Premissas!$B$17,Premissas!$B$18)))))</f>
        <v/>
      </c>
      <c r="L2398" s="5">
        <f>K2398/Premissas!$B$4</f>
        <v/>
      </c>
      <c r="M2398" s="2">
        <f>IF(K2398=Premissas!$B$18,"SIM","NÃO")</f>
        <v/>
      </c>
    </row>
    <row r="2399">
      <c r="A2399" s="2" t="n">
        <v>5370868</v>
      </c>
      <c r="B2399" s="2" t="inlineStr">
        <is>
          <t>GUSTAVO HENRIQUE FERREIRA DOS SANTOS</t>
        </is>
      </c>
      <c r="C2399" s="2" t="n">
        <v>7801</v>
      </c>
      <c r="D2399" s="2">
        <f>IFERROR(TEXTJOIN(" | ",TRUE,UNIQUE(FILTER(Detalhe_Registro!$C:$C,(Detalhe_Registro!$D:$D=A2399)*(Detalhe_Registro!$E:$E=B2399)*(Detalhe_Registro!$M:$M="SIM")))),"")</f>
        <v/>
      </c>
      <c r="E2399" s="2">
        <f>COUNTIFS(Detalhe_Registro!$D:$D,A2399,Detalhe_Registro!$E:$E,B2399,Detalhe_Registro!$M:$M,"SIM")</f>
        <v/>
      </c>
      <c r="F2399" s="2">
        <f>IFERROR(MAXIFS(Detalhe_Registro!$N:$N,Detalhe_Registro!$D:$D,A2399,Detalhe_Registro!$E:$E,B2399,Detalhe_Registro!$M:$M,"SIM"),0)</f>
        <v/>
      </c>
      <c r="G2399" s="2">
        <f>IFERROR(AVERAGEIFS(Detalhe_Registro!$N:$N,Detalhe_Registro!$D:$D,A2399,Detalhe_Registro!$E:$E,B2399,Detalhe_Registro!$M:$M,"SIM"),0)</f>
        <v/>
      </c>
      <c r="H2399" s="2">
        <f>SUMIFS(Detalhe_Registro!$F:$F,Detalhe_Registro!$D:$D,A2399,Detalhe_Registro!$E:$E,B2399,Detalhe_Registro!$M:$M,"SIM")</f>
        <v/>
      </c>
      <c r="I2399" s="2">
        <f>SUMIFS(Detalhe_Registro!$G:$G,Detalhe_Registro!$D:$D,A2399,Detalhe_Registro!$E:$E,B2399,Detalhe_Registro!$M:$M,"SIM")</f>
        <v/>
      </c>
      <c r="J2399" s="2">
        <f>IF(F2399&lt;Premissas!$B$8,"&lt; 1,00",IF(F2399&lt;Premissas!$B$9,"1,00 – 1,19",IF(F2399&lt;Premissas!$B$10,"1,20 – 1,39",IF(F2399&lt;Premissas!$B$11,"1,40 – 1,59",IF(F2399&lt;Premissas!$B$12,"1,60 – 1,99","≥ 2,00")))))</f>
        <v/>
      </c>
      <c r="K2399" s="5">
        <f>IF(F2399&lt;Premissas!$B$8,Premissas!$B$13,IF(F2399&lt;Premissas!$B$9,Premissas!$B$14,IF(F2399&lt;Premissas!$B$10,Premissas!$B$15,IF(F2399&lt;Premissas!$B$11,Premissas!$B$16,IF(F2399&lt;Premissas!$B$12,Premissas!$B$17,Premissas!$B$18)))))</f>
        <v/>
      </c>
      <c r="L2399" s="5">
        <f>K2399/Premissas!$B$4</f>
        <v/>
      </c>
      <c r="M2399" s="2">
        <f>IF(K2399=Premissas!$B$18,"SIM","NÃO")</f>
        <v/>
      </c>
    </row>
    <row r="2400">
      <c r="A2400" s="2" t="inlineStr">
        <is>
          <t>5370868</t>
        </is>
      </c>
      <c r="B2400" s="2" t="inlineStr">
        <is>
          <t>GUSTAVO HENRIQUE FERREIRA DOS SANTOS</t>
        </is>
      </c>
      <c r="C2400" s="2" t="n">
        <v>7801</v>
      </c>
      <c r="D2400" s="2">
        <f>IFERROR(TEXTJOIN(" | ",TRUE,UNIQUE(FILTER(Detalhe_Registro!$C:$C,(Detalhe_Registro!$D:$D=A2400)*(Detalhe_Registro!$E:$E=B2400)*(Detalhe_Registro!$M:$M="SIM")))),"")</f>
        <v/>
      </c>
      <c r="E2400" s="2">
        <f>COUNTIFS(Detalhe_Registro!$D:$D,A2400,Detalhe_Registro!$E:$E,B2400,Detalhe_Registro!$M:$M,"SIM")</f>
        <v/>
      </c>
      <c r="F2400" s="2">
        <f>IFERROR(MAXIFS(Detalhe_Registro!$N:$N,Detalhe_Registro!$D:$D,A2400,Detalhe_Registro!$E:$E,B2400,Detalhe_Registro!$M:$M,"SIM"),0)</f>
        <v/>
      </c>
      <c r="G2400" s="2">
        <f>IFERROR(AVERAGEIFS(Detalhe_Registro!$N:$N,Detalhe_Registro!$D:$D,A2400,Detalhe_Registro!$E:$E,B2400,Detalhe_Registro!$M:$M,"SIM"),0)</f>
        <v/>
      </c>
      <c r="H2400" s="2">
        <f>SUMIFS(Detalhe_Registro!$F:$F,Detalhe_Registro!$D:$D,A2400,Detalhe_Registro!$E:$E,B2400,Detalhe_Registro!$M:$M,"SIM")</f>
        <v/>
      </c>
      <c r="I2400" s="2">
        <f>SUMIFS(Detalhe_Registro!$G:$G,Detalhe_Registro!$D:$D,A2400,Detalhe_Registro!$E:$E,B2400,Detalhe_Registro!$M:$M,"SIM")</f>
        <v/>
      </c>
      <c r="J2400" s="2">
        <f>IF(F2400&lt;Premissas!$B$8,"&lt; 1,00",IF(F2400&lt;Premissas!$B$9,"1,00 – 1,19",IF(F2400&lt;Premissas!$B$10,"1,20 – 1,39",IF(F2400&lt;Premissas!$B$11,"1,40 – 1,59",IF(F2400&lt;Premissas!$B$12,"1,60 – 1,99","≥ 2,00")))))</f>
        <v/>
      </c>
      <c r="K2400" s="5">
        <f>IF(F2400&lt;Premissas!$B$8,Premissas!$B$13,IF(F2400&lt;Premissas!$B$9,Premissas!$B$14,IF(F2400&lt;Premissas!$B$10,Premissas!$B$15,IF(F2400&lt;Premissas!$B$11,Premissas!$B$16,IF(F2400&lt;Premissas!$B$12,Premissas!$B$17,Premissas!$B$18)))))</f>
        <v/>
      </c>
      <c r="L2400" s="5">
        <f>K2400/Premissas!$B$4</f>
        <v/>
      </c>
      <c r="M2400" s="2">
        <f>IF(K2400=Premissas!$B$18,"SIM","NÃO")</f>
        <v/>
      </c>
    </row>
    <row r="2401">
      <c r="A2401" s="2" t="inlineStr">
        <is>
          <t>6030530</t>
        </is>
      </c>
      <c r="B2401" s="2" t="inlineStr">
        <is>
          <t>Gabriel Alves Felix</t>
        </is>
      </c>
      <c r="C2401" s="2" t="n">
        <v>7801</v>
      </c>
      <c r="D2401" s="2">
        <f>IFERROR(TEXTJOIN(" | ",TRUE,UNIQUE(FILTER(Detalhe_Registro!$C:$C,(Detalhe_Registro!$D:$D=A2401)*(Detalhe_Registro!$E:$E=B2401)*(Detalhe_Registro!$M:$M="SIM")))),"")</f>
        <v/>
      </c>
      <c r="E2401" s="2">
        <f>COUNTIFS(Detalhe_Registro!$D:$D,A2401,Detalhe_Registro!$E:$E,B2401,Detalhe_Registro!$M:$M,"SIM")</f>
        <v/>
      </c>
      <c r="F2401" s="2">
        <f>IFERROR(MAXIFS(Detalhe_Registro!$N:$N,Detalhe_Registro!$D:$D,A2401,Detalhe_Registro!$E:$E,B2401,Detalhe_Registro!$M:$M,"SIM"),0)</f>
        <v/>
      </c>
      <c r="G2401" s="2">
        <f>IFERROR(AVERAGEIFS(Detalhe_Registro!$N:$N,Detalhe_Registro!$D:$D,A2401,Detalhe_Registro!$E:$E,B2401,Detalhe_Registro!$M:$M,"SIM"),0)</f>
        <v/>
      </c>
      <c r="H2401" s="2">
        <f>SUMIFS(Detalhe_Registro!$F:$F,Detalhe_Registro!$D:$D,A2401,Detalhe_Registro!$E:$E,B2401,Detalhe_Registro!$M:$M,"SIM")</f>
        <v/>
      </c>
      <c r="I2401" s="2">
        <f>SUMIFS(Detalhe_Registro!$G:$G,Detalhe_Registro!$D:$D,A2401,Detalhe_Registro!$E:$E,B2401,Detalhe_Registro!$M:$M,"SIM")</f>
        <v/>
      </c>
      <c r="J2401" s="2">
        <f>IF(F2401&lt;Premissas!$B$8,"&lt; 1,00",IF(F2401&lt;Premissas!$B$9,"1,00 – 1,19",IF(F2401&lt;Premissas!$B$10,"1,20 – 1,39",IF(F2401&lt;Premissas!$B$11,"1,40 – 1,59",IF(F2401&lt;Premissas!$B$12,"1,60 – 1,99","≥ 2,00")))))</f>
        <v/>
      </c>
      <c r="K2401" s="5">
        <f>IF(F2401&lt;Premissas!$B$8,Premissas!$B$13,IF(F2401&lt;Premissas!$B$9,Premissas!$B$14,IF(F2401&lt;Premissas!$B$10,Premissas!$B$15,IF(F2401&lt;Premissas!$B$11,Premissas!$B$16,IF(F2401&lt;Premissas!$B$12,Premissas!$B$17,Premissas!$B$18)))))</f>
        <v/>
      </c>
      <c r="L2401" s="5">
        <f>K2401/Premissas!$B$4</f>
        <v/>
      </c>
      <c r="M2401" s="2">
        <f>IF(K2401=Premissas!$B$18,"SIM","NÃO")</f>
        <v/>
      </c>
    </row>
    <row r="2402">
      <c r="A2402" s="2" t="inlineStr">
        <is>
          <t>5998000</t>
        </is>
      </c>
      <c r="B2402" s="2" t="inlineStr">
        <is>
          <t>Gabriel Leal De Oliveira</t>
        </is>
      </c>
      <c r="C2402" s="2" t="n">
        <v>7801</v>
      </c>
      <c r="D2402" s="2">
        <f>IFERROR(TEXTJOIN(" | ",TRUE,UNIQUE(FILTER(Detalhe_Registro!$C:$C,(Detalhe_Registro!$D:$D=A2402)*(Detalhe_Registro!$E:$E=B2402)*(Detalhe_Registro!$M:$M="SIM")))),"")</f>
        <v/>
      </c>
      <c r="E2402" s="2">
        <f>COUNTIFS(Detalhe_Registro!$D:$D,A2402,Detalhe_Registro!$E:$E,B2402,Detalhe_Registro!$M:$M,"SIM")</f>
        <v/>
      </c>
      <c r="F2402" s="2">
        <f>IFERROR(MAXIFS(Detalhe_Registro!$N:$N,Detalhe_Registro!$D:$D,A2402,Detalhe_Registro!$E:$E,B2402,Detalhe_Registro!$M:$M,"SIM"),0)</f>
        <v/>
      </c>
      <c r="G2402" s="2">
        <f>IFERROR(AVERAGEIFS(Detalhe_Registro!$N:$N,Detalhe_Registro!$D:$D,A2402,Detalhe_Registro!$E:$E,B2402,Detalhe_Registro!$M:$M,"SIM"),0)</f>
        <v/>
      </c>
      <c r="H2402" s="2">
        <f>SUMIFS(Detalhe_Registro!$F:$F,Detalhe_Registro!$D:$D,A2402,Detalhe_Registro!$E:$E,B2402,Detalhe_Registro!$M:$M,"SIM")</f>
        <v/>
      </c>
      <c r="I2402" s="2">
        <f>SUMIFS(Detalhe_Registro!$G:$G,Detalhe_Registro!$D:$D,A2402,Detalhe_Registro!$E:$E,B2402,Detalhe_Registro!$M:$M,"SIM")</f>
        <v/>
      </c>
      <c r="J2402" s="2">
        <f>IF(F2402&lt;Premissas!$B$8,"&lt; 1,00",IF(F2402&lt;Premissas!$B$9,"1,00 – 1,19",IF(F2402&lt;Premissas!$B$10,"1,20 – 1,39",IF(F2402&lt;Premissas!$B$11,"1,40 – 1,59",IF(F2402&lt;Premissas!$B$12,"1,60 – 1,99","≥ 2,00")))))</f>
        <v/>
      </c>
      <c r="K2402" s="5">
        <f>IF(F2402&lt;Premissas!$B$8,Premissas!$B$13,IF(F2402&lt;Premissas!$B$9,Premissas!$B$14,IF(F2402&lt;Premissas!$B$10,Premissas!$B$15,IF(F2402&lt;Premissas!$B$11,Premissas!$B$16,IF(F2402&lt;Premissas!$B$12,Premissas!$B$17,Premissas!$B$18)))))</f>
        <v/>
      </c>
      <c r="L2402" s="5">
        <f>K2402/Premissas!$B$4</f>
        <v/>
      </c>
      <c r="M2402" s="2">
        <f>IF(K2402=Premissas!$B$18,"SIM","NÃO")</f>
        <v/>
      </c>
    </row>
    <row r="2403">
      <c r="A2403" s="2" t="n">
        <v>5980313</v>
      </c>
      <c r="B2403" s="2" t="inlineStr">
        <is>
          <t>Gabriela Da Silva Diniz</t>
        </is>
      </c>
      <c r="C2403" s="2" t="n">
        <v>7801</v>
      </c>
      <c r="D2403" s="2">
        <f>IFERROR(TEXTJOIN(" | ",TRUE,UNIQUE(FILTER(Detalhe_Registro!$C:$C,(Detalhe_Registro!$D:$D=A2403)*(Detalhe_Registro!$E:$E=B2403)*(Detalhe_Registro!$M:$M="SIM")))),"")</f>
        <v/>
      </c>
      <c r="E2403" s="2">
        <f>COUNTIFS(Detalhe_Registro!$D:$D,A2403,Detalhe_Registro!$E:$E,B2403,Detalhe_Registro!$M:$M,"SIM")</f>
        <v/>
      </c>
      <c r="F2403" s="2">
        <f>IFERROR(MAXIFS(Detalhe_Registro!$N:$N,Detalhe_Registro!$D:$D,A2403,Detalhe_Registro!$E:$E,B2403,Detalhe_Registro!$M:$M,"SIM"),0)</f>
        <v/>
      </c>
      <c r="G2403" s="2">
        <f>IFERROR(AVERAGEIFS(Detalhe_Registro!$N:$N,Detalhe_Registro!$D:$D,A2403,Detalhe_Registro!$E:$E,B2403,Detalhe_Registro!$M:$M,"SIM"),0)</f>
        <v/>
      </c>
      <c r="H2403" s="2">
        <f>SUMIFS(Detalhe_Registro!$F:$F,Detalhe_Registro!$D:$D,A2403,Detalhe_Registro!$E:$E,B2403,Detalhe_Registro!$M:$M,"SIM")</f>
        <v/>
      </c>
      <c r="I2403" s="2">
        <f>SUMIFS(Detalhe_Registro!$G:$G,Detalhe_Registro!$D:$D,A2403,Detalhe_Registro!$E:$E,B2403,Detalhe_Registro!$M:$M,"SIM")</f>
        <v/>
      </c>
      <c r="J2403" s="2">
        <f>IF(F2403&lt;Premissas!$B$8,"&lt; 1,00",IF(F2403&lt;Premissas!$B$9,"1,00 – 1,19",IF(F2403&lt;Premissas!$B$10,"1,20 – 1,39",IF(F2403&lt;Premissas!$B$11,"1,40 – 1,59",IF(F2403&lt;Premissas!$B$12,"1,60 – 1,99","≥ 2,00")))))</f>
        <v/>
      </c>
      <c r="K2403" s="5">
        <f>IF(F2403&lt;Premissas!$B$8,Premissas!$B$13,IF(F2403&lt;Premissas!$B$9,Premissas!$B$14,IF(F2403&lt;Premissas!$B$10,Premissas!$B$15,IF(F2403&lt;Premissas!$B$11,Premissas!$B$16,IF(F2403&lt;Premissas!$B$12,Premissas!$B$17,Premissas!$B$18)))))</f>
        <v/>
      </c>
      <c r="L2403" s="5">
        <f>K2403/Premissas!$B$4</f>
        <v/>
      </c>
      <c r="M2403" s="2">
        <f>IF(K2403=Premissas!$B$18,"SIM","NÃO")</f>
        <v/>
      </c>
    </row>
    <row r="2404">
      <c r="A2404" s="2" t="n">
        <v>5731992</v>
      </c>
      <c r="B2404" s="2" t="inlineStr">
        <is>
          <t>Gabriele Dos Santos Miranda</t>
        </is>
      </c>
      <c r="C2404" s="2" t="n">
        <v>7801</v>
      </c>
      <c r="D2404" s="2">
        <f>IFERROR(TEXTJOIN(" | ",TRUE,UNIQUE(FILTER(Detalhe_Registro!$C:$C,(Detalhe_Registro!$D:$D=A2404)*(Detalhe_Registro!$E:$E=B2404)*(Detalhe_Registro!$M:$M="SIM")))),"")</f>
        <v/>
      </c>
      <c r="E2404" s="2">
        <f>COUNTIFS(Detalhe_Registro!$D:$D,A2404,Detalhe_Registro!$E:$E,B2404,Detalhe_Registro!$M:$M,"SIM")</f>
        <v/>
      </c>
      <c r="F2404" s="2">
        <f>IFERROR(MAXIFS(Detalhe_Registro!$N:$N,Detalhe_Registro!$D:$D,A2404,Detalhe_Registro!$E:$E,B2404,Detalhe_Registro!$M:$M,"SIM"),0)</f>
        <v/>
      </c>
      <c r="G2404" s="2">
        <f>IFERROR(AVERAGEIFS(Detalhe_Registro!$N:$N,Detalhe_Registro!$D:$D,A2404,Detalhe_Registro!$E:$E,B2404,Detalhe_Registro!$M:$M,"SIM"),0)</f>
        <v/>
      </c>
      <c r="H2404" s="2">
        <f>SUMIFS(Detalhe_Registro!$F:$F,Detalhe_Registro!$D:$D,A2404,Detalhe_Registro!$E:$E,B2404,Detalhe_Registro!$M:$M,"SIM")</f>
        <v/>
      </c>
      <c r="I2404" s="2">
        <f>SUMIFS(Detalhe_Registro!$G:$G,Detalhe_Registro!$D:$D,A2404,Detalhe_Registro!$E:$E,B2404,Detalhe_Registro!$M:$M,"SIM")</f>
        <v/>
      </c>
      <c r="J2404" s="2">
        <f>IF(F2404&lt;Premissas!$B$8,"&lt; 1,00",IF(F2404&lt;Premissas!$B$9,"1,00 – 1,19",IF(F2404&lt;Premissas!$B$10,"1,20 – 1,39",IF(F2404&lt;Premissas!$B$11,"1,40 – 1,59",IF(F2404&lt;Premissas!$B$12,"1,60 – 1,99","≥ 2,00")))))</f>
        <v/>
      </c>
      <c r="K2404" s="5">
        <f>IF(F2404&lt;Premissas!$B$8,Premissas!$B$13,IF(F2404&lt;Premissas!$B$9,Premissas!$B$14,IF(F2404&lt;Premissas!$B$10,Premissas!$B$15,IF(F2404&lt;Premissas!$B$11,Premissas!$B$16,IF(F2404&lt;Premissas!$B$12,Premissas!$B$17,Premissas!$B$18)))))</f>
        <v/>
      </c>
      <c r="L2404" s="5">
        <f>K2404/Premissas!$B$4</f>
        <v/>
      </c>
      <c r="M2404" s="2">
        <f>IF(K2404=Premissas!$B$18,"SIM","NÃO")</f>
        <v/>
      </c>
    </row>
    <row r="2405">
      <c r="A2405" s="2" t="inlineStr">
        <is>
          <t>5731992</t>
        </is>
      </c>
      <c r="B2405" s="2" t="inlineStr">
        <is>
          <t>Gabriele Dos Santos Miranda</t>
        </is>
      </c>
      <c r="C2405" s="2" t="n">
        <v>7801</v>
      </c>
      <c r="D2405" s="2">
        <f>IFERROR(TEXTJOIN(" | ",TRUE,UNIQUE(FILTER(Detalhe_Registro!$C:$C,(Detalhe_Registro!$D:$D=A2405)*(Detalhe_Registro!$E:$E=B2405)*(Detalhe_Registro!$M:$M="SIM")))),"")</f>
        <v/>
      </c>
      <c r="E2405" s="2">
        <f>COUNTIFS(Detalhe_Registro!$D:$D,A2405,Detalhe_Registro!$E:$E,B2405,Detalhe_Registro!$M:$M,"SIM")</f>
        <v/>
      </c>
      <c r="F2405" s="2">
        <f>IFERROR(MAXIFS(Detalhe_Registro!$N:$N,Detalhe_Registro!$D:$D,A2405,Detalhe_Registro!$E:$E,B2405,Detalhe_Registro!$M:$M,"SIM"),0)</f>
        <v/>
      </c>
      <c r="G2405" s="2">
        <f>IFERROR(AVERAGEIFS(Detalhe_Registro!$N:$N,Detalhe_Registro!$D:$D,A2405,Detalhe_Registro!$E:$E,B2405,Detalhe_Registro!$M:$M,"SIM"),0)</f>
        <v/>
      </c>
      <c r="H2405" s="2">
        <f>SUMIFS(Detalhe_Registro!$F:$F,Detalhe_Registro!$D:$D,A2405,Detalhe_Registro!$E:$E,B2405,Detalhe_Registro!$M:$M,"SIM")</f>
        <v/>
      </c>
      <c r="I2405" s="2">
        <f>SUMIFS(Detalhe_Registro!$G:$G,Detalhe_Registro!$D:$D,A2405,Detalhe_Registro!$E:$E,B2405,Detalhe_Registro!$M:$M,"SIM")</f>
        <v/>
      </c>
      <c r="J2405" s="2">
        <f>IF(F2405&lt;Premissas!$B$8,"&lt; 1,00",IF(F2405&lt;Premissas!$B$9,"1,00 – 1,19",IF(F2405&lt;Premissas!$B$10,"1,20 – 1,39",IF(F2405&lt;Premissas!$B$11,"1,40 – 1,59",IF(F2405&lt;Premissas!$B$12,"1,60 – 1,99","≥ 2,00")))))</f>
        <v/>
      </c>
      <c r="K2405" s="5">
        <f>IF(F2405&lt;Premissas!$B$8,Premissas!$B$13,IF(F2405&lt;Premissas!$B$9,Premissas!$B$14,IF(F2405&lt;Premissas!$B$10,Premissas!$B$15,IF(F2405&lt;Premissas!$B$11,Premissas!$B$16,IF(F2405&lt;Premissas!$B$12,Premissas!$B$17,Premissas!$B$18)))))</f>
        <v/>
      </c>
      <c r="L2405" s="5">
        <f>K2405/Premissas!$B$4</f>
        <v/>
      </c>
      <c r="M2405" s="2">
        <f>IF(K2405=Premissas!$B$18,"SIM","NÃO")</f>
        <v/>
      </c>
    </row>
    <row r="2406">
      <c r="A2406" s="2" t="n">
        <v>670624</v>
      </c>
      <c r="B2406" s="2" t="inlineStr">
        <is>
          <t>Gardenia Silva Neves Dos Santos</t>
        </is>
      </c>
      <c r="C2406" s="2" t="n">
        <v>7801</v>
      </c>
      <c r="D2406" s="2">
        <f>IFERROR(TEXTJOIN(" | ",TRUE,UNIQUE(FILTER(Detalhe_Registro!$C:$C,(Detalhe_Registro!$D:$D=A2406)*(Detalhe_Registro!$E:$E=B2406)*(Detalhe_Registro!$M:$M="SIM")))),"")</f>
        <v/>
      </c>
      <c r="E2406" s="2">
        <f>COUNTIFS(Detalhe_Registro!$D:$D,A2406,Detalhe_Registro!$E:$E,B2406,Detalhe_Registro!$M:$M,"SIM")</f>
        <v/>
      </c>
      <c r="F2406" s="2">
        <f>IFERROR(MAXIFS(Detalhe_Registro!$N:$N,Detalhe_Registro!$D:$D,A2406,Detalhe_Registro!$E:$E,B2406,Detalhe_Registro!$M:$M,"SIM"),0)</f>
        <v/>
      </c>
      <c r="G2406" s="2">
        <f>IFERROR(AVERAGEIFS(Detalhe_Registro!$N:$N,Detalhe_Registro!$D:$D,A2406,Detalhe_Registro!$E:$E,B2406,Detalhe_Registro!$M:$M,"SIM"),0)</f>
        <v/>
      </c>
      <c r="H2406" s="2">
        <f>SUMIFS(Detalhe_Registro!$F:$F,Detalhe_Registro!$D:$D,A2406,Detalhe_Registro!$E:$E,B2406,Detalhe_Registro!$M:$M,"SIM")</f>
        <v/>
      </c>
      <c r="I2406" s="2">
        <f>SUMIFS(Detalhe_Registro!$G:$G,Detalhe_Registro!$D:$D,A2406,Detalhe_Registro!$E:$E,B2406,Detalhe_Registro!$M:$M,"SIM")</f>
        <v/>
      </c>
      <c r="J2406" s="2">
        <f>IF(F2406&lt;Premissas!$B$8,"&lt; 1,00",IF(F2406&lt;Premissas!$B$9,"1,00 – 1,19",IF(F2406&lt;Premissas!$B$10,"1,20 – 1,39",IF(F2406&lt;Premissas!$B$11,"1,40 – 1,59",IF(F2406&lt;Premissas!$B$12,"1,60 – 1,99","≥ 2,00")))))</f>
        <v/>
      </c>
      <c r="K2406" s="5">
        <f>IF(F2406&lt;Premissas!$B$8,Premissas!$B$13,IF(F2406&lt;Premissas!$B$9,Premissas!$B$14,IF(F2406&lt;Premissas!$B$10,Premissas!$B$15,IF(F2406&lt;Premissas!$B$11,Premissas!$B$16,IF(F2406&lt;Premissas!$B$12,Premissas!$B$17,Premissas!$B$18)))))</f>
        <v/>
      </c>
      <c r="L2406" s="5">
        <f>K2406/Premissas!$B$4</f>
        <v/>
      </c>
      <c r="M2406" s="2">
        <f>IF(K2406=Premissas!$B$18,"SIM","NÃO")</f>
        <v/>
      </c>
    </row>
    <row r="2407">
      <c r="A2407" s="2" t="inlineStr">
        <is>
          <t>670624</t>
        </is>
      </c>
      <c r="B2407" s="2" t="inlineStr">
        <is>
          <t>Gardenia Silva Neves Dos Santos</t>
        </is>
      </c>
      <c r="C2407" s="2" t="n">
        <v>7801</v>
      </c>
      <c r="D2407" s="2">
        <f>IFERROR(TEXTJOIN(" | ",TRUE,UNIQUE(FILTER(Detalhe_Registro!$C:$C,(Detalhe_Registro!$D:$D=A2407)*(Detalhe_Registro!$E:$E=B2407)*(Detalhe_Registro!$M:$M="SIM")))),"")</f>
        <v/>
      </c>
      <c r="E2407" s="2">
        <f>COUNTIFS(Detalhe_Registro!$D:$D,A2407,Detalhe_Registro!$E:$E,B2407,Detalhe_Registro!$M:$M,"SIM")</f>
        <v/>
      </c>
      <c r="F2407" s="2">
        <f>IFERROR(MAXIFS(Detalhe_Registro!$N:$N,Detalhe_Registro!$D:$D,A2407,Detalhe_Registro!$E:$E,B2407,Detalhe_Registro!$M:$M,"SIM"),0)</f>
        <v/>
      </c>
      <c r="G2407" s="2">
        <f>IFERROR(AVERAGEIFS(Detalhe_Registro!$N:$N,Detalhe_Registro!$D:$D,A2407,Detalhe_Registro!$E:$E,B2407,Detalhe_Registro!$M:$M,"SIM"),0)</f>
        <v/>
      </c>
      <c r="H2407" s="2">
        <f>SUMIFS(Detalhe_Registro!$F:$F,Detalhe_Registro!$D:$D,A2407,Detalhe_Registro!$E:$E,B2407,Detalhe_Registro!$M:$M,"SIM")</f>
        <v/>
      </c>
      <c r="I2407" s="2">
        <f>SUMIFS(Detalhe_Registro!$G:$G,Detalhe_Registro!$D:$D,A2407,Detalhe_Registro!$E:$E,B2407,Detalhe_Registro!$M:$M,"SIM")</f>
        <v/>
      </c>
      <c r="J2407" s="2">
        <f>IF(F2407&lt;Premissas!$B$8,"&lt; 1,00",IF(F2407&lt;Premissas!$B$9,"1,00 – 1,19",IF(F2407&lt;Premissas!$B$10,"1,20 – 1,39",IF(F2407&lt;Premissas!$B$11,"1,40 – 1,59",IF(F2407&lt;Premissas!$B$12,"1,60 – 1,99","≥ 2,00")))))</f>
        <v/>
      </c>
      <c r="K2407" s="5">
        <f>IF(F2407&lt;Premissas!$B$8,Premissas!$B$13,IF(F2407&lt;Premissas!$B$9,Premissas!$B$14,IF(F2407&lt;Premissas!$B$10,Premissas!$B$15,IF(F2407&lt;Premissas!$B$11,Premissas!$B$16,IF(F2407&lt;Premissas!$B$12,Premissas!$B$17,Premissas!$B$18)))))</f>
        <v/>
      </c>
      <c r="L2407" s="5">
        <f>K2407/Premissas!$B$4</f>
        <v/>
      </c>
      <c r="M2407" s="2">
        <f>IF(K2407=Premissas!$B$18,"SIM","NÃO")</f>
        <v/>
      </c>
    </row>
    <row r="2408">
      <c r="A2408" s="2" t="inlineStr">
        <is>
          <t>6035760</t>
        </is>
      </c>
      <c r="B2408" s="2" t="inlineStr">
        <is>
          <t>Gean Pereira Rodrigues</t>
        </is>
      </c>
      <c r="C2408" s="2" t="n">
        <v>7801</v>
      </c>
      <c r="D2408" s="2">
        <f>IFERROR(TEXTJOIN(" | ",TRUE,UNIQUE(FILTER(Detalhe_Registro!$C:$C,(Detalhe_Registro!$D:$D=A2408)*(Detalhe_Registro!$E:$E=B2408)*(Detalhe_Registro!$M:$M="SIM")))),"")</f>
        <v/>
      </c>
      <c r="E2408" s="2">
        <f>COUNTIFS(Detalhe_Registro!$D:$D,A2408,Detalhe_Registro!$E:$E,B2408,Detalhe_Registro!$M:$M,"SIM")</f>
        <v/>
      </c>
      <c r="F2408" s="2">
        <f>IFERROR(MAXIFS(Detalhe_Registro!$N:$N,Detalhe_Registro!$D:$D,A2408,Detalhe_Registro!$E:$E,B2408,Detalhe_Registro!$M:$M,"SIM"),0)</f>
        <v/>
      </c>
      <c r="G2408" s="2">
        <f>IFERROR(AVERAGEIFS(Detalhe_Registro!$N:$N,Detalhe_Registro!$D:$D,A2408,Detalhe_Registro!$E:$E,B2408,Detalhe_Registro!$M:$M,"SIM"),0)</f>
        <v/>
      </c>
      <c r="H2408" s="2">
        <f>SUMIFS(Detalhe_Registro!$F:$F,Detalhe_Registro!$D:$D,A2408,Detalhe_Registro!$E:$E,B2408,Detalhe_Registro!$M:$M,"SIM")</f>
        <v/>
      </c>
      <c r="I2408" s="2">
        <f>SUMIFS(Detalhe_Registro!$G:$G,Detalhe_Registro!$D:$D,A2408,Detalhe_Registro!$E:$E,B2408,Detalhe_Registro!$M:$M,"SIM")</f>
        <v/>
      </c>
      <c r="J2408" s="2">
        <f>IF(F2408&lt;Premissas!$B$8,"&lt; 1,00",IF(F2408&lt;Premissas!$B$9,"1,00 – 1,19",IF(F2408&lt;Premissas!$B$10,"1,20 – 1,39",IF(F2408&lt;Premissas!$B$11,"1,40 – 1,59",IF(F2408&lt;Premissas!$B$12,"1,60 – 1,99","≥ 2,00")))))</f>
        <v/>
      </c>
      <c r="K2408" s="5">
        <f>IF(F2408&lt;Premissas!$B$8,Premissas!$B$13,IF(F2408&lt;Premissas!$B$9,Premissas!$B$14,IF(F2408&lt;Premissas!$B$10,Premissas!$B$15,IF(F2408&lt;Premissas!$B$11,Premissas!$B$16,IF(F2408&lt;Premissas!$B$12,Premissas!$B$17,Premissas!$B$18)))))</f>
        <v/>
      </c>
      <c r="L2408" s="5">
        <f>K2408/Premissas!$B$4</f>
        <v/>
      </c>
      <c r="M2408" s="2">
        <f>IF(K2408=Premissas!$B$18,"SIM","NÃO")</f>
        <v/>
      </c>
    </row>
    <row r="2409">
      <c r="A2409" s="2" t="inlineStr">
        <is>
          <t>6034250</t>
        </is>
      </c>
      <c r="B2409" s="2" t="inlineStr">
        <is>
          <t>Gedeon Rodrigues Pereira</t>
        </is>
      </c>
      <c r="C2409" s="2" t="n">
        <v>7801</v>
      </c>
      <c r="D2409" s="2">
        <f>IFERROR(TEXTJOIN(" | ",TRUE,UNIQUE(FILTER(Detalhe_Registro!$C:$C,(Detalhe_Registro!$D:$D=A2409)*(Detalhe_Registro!$E:$E=B2409)*(Detalhe_Registro!$M:$M="SIM")))),"")</f>
        <v/>
      </c>
      <c r="E2409" s="2">
        <f>COUNTIFS(Detalhe_Registro!$D:$D,A2409,Detalhe_Registro!$E:$E,B2409,Detalhe_Registro!$M:$M,"SIM")</f>
        <v/>
      </c>
      <c r="F2409" s="2">
        <f>IFERROR(MAXIFS(Detalhe_Registro!$N:$N,Detalhe_Registro!$D:$D,A2409,Detalhe_Registro!$E:$E,B2409,Detalhe_Registro!$M:$M,"SIM"),0)</f>
        <v/>
      </c>
      <c r="G2409" s="2">
        <f>IFERROR(AVERAGEIFS(Detalhe_Registro!$N:$N,Detalhe_Registro!$D:$D,A2409,Detalhe_Registro!$E:$E,B2409,Detalhe_Registro!$M:$M,"SIM"),0)</f>
        <v/>
      </c>
      <c r="H2409" s="2">
        <f>SUMIFS(Detalhe_Registro!$F:$F,Detalhe_Registro!$D:$D,A2409,Detalhe_Registro!$E:$E,B2409,Detalhe_Registro!$M:$M,"SIM")</f>
        <v/>
      </c>
      <c r="I2409" s="2">
        <f>SUMIFS(Detalhe_Registro!$G:$G,Detalhe_Registro!$D:$D,A2409,Detalhe_Registro!$E:$E,B2409,Detalhe_Registro!$M:$M,"SIM")</f>
        <v/>
      </c>
      <c r="J2409" s="2">
        <f>IF(F2409&lt;Premissas!$B$8,"&lt; 1,00",IF(F2409&lt;Premissas!$B$9,"1,00 – 1,19",IF(F2409&lt;Premissas!$B$10,"1,20 – 1,39",IF(F2409&lt;Premissas!$B$11,"1,40 – 1,59",IF(F2409&lt;Premissas!$B$12,"1,60 – 1,99","≥ 2,00")))))</f>
        <v/>
      </c>
      <c r="K2409" s="5">
        <f>IF(F2409&lt;Premissas!$B$8,Premissas!$B$13,IF(F2409&lt;Premissas!$B$9,Premissas!$B$14,IF(F2409&lt;Premissas!$B$10,Premissas!$B$15,IF(F2409&lt;Premissas!$B$11,Premissas!$B$16,IF(F2409&lt;Premissas!$B$12,Premissas!$B$17,Premissas!$B$18)))))</f>
        <v/>
      </c>
      <c r="L2409" s="5">
        <f>K2409/Premissas!$B$4</f>
        <v/>
      </c>
      <c r="M2409" s="2">
        <f>IF(K2409=Premissas!$B$18,"SIM","NÃO")</f>
        <v/>
      </c>
    </row>
    <row r="2410">
      <c r="A2410" s="2" t="n">
        <v>33664</v>
      </c>
      <c r="B2410" s="2" t="inlineStr">
        <is>
          <t>Genivar Da Silva Muniz</t>
        </is>
      </c>
      <c r="C2410" s="2" t="n">
        <v>7801</v>
      </c>
      <c r="D2410" s="2">
        <f>IFERROR(TEXTJOIN(" | ",TRUE,UNIQUE(FILTER(Detalhe_Registro!$C:$C,(Detalhe_Registro!$D:$D=A2410)*(Detalhe_Registro!$E:$E=B2410)*(Detalhe_Registro!$M:$M="SIM")))),"")</f>
        <v/>
      </c>
      <c r="E2410" s="2">
        <f>COUNTIFS(Detalhe_Registro!$D:$D,A2410,Detalhe_Registro!$E:$E,B2410,Detalhe_Registro!$M:$M,"SIM")</f>
        <v/>
      </c>
      <c r="F2410" s="2">
        <f>IFERROR(MAXIFS(Detalhe_Registro!$N:$N,Detalhe_Registro!$D:$D,A2410,Detalhe_Registro!$E:$E,B2410,Detalhe_Registro!$M:$M,"SIM"),0)</f>
        <v/>
      </c>
      <c r="G2410" s="2">
        <f>IFERROR(AVERAGEIFS(Detalhe_Registro!$N:$N,Detalhe_Registro!$D:$D,A2410,Detalhe_Registro!$E:$E,B2410,Detalhe_Registro!$M:$M,"SIM"),0)</f>
        <v/>
      </c>
      <c r="H2410" s="2">
        <f>SUMIFS(Detalhe_Registro!$F:$F,Detalhe_Registro!$D:$D,A2410,Detalhe_Registro!$E:$E,B2410,Detalhe_Registro!$M:$M,"SIM")</f>
        <v/>
      </c>
      <c r="I2410" s="2">
        <f>SUMIFS(Detalhe_Registro!$G:$G,Detalhe_Registro!$D:$D,A2410,Detalhe_Registro!$E:$E,B2410,Detalhe_Registro!$M:$M,"SIM")</f>
        <v/>
      </c>
      <c r="J2410" s="2">
        <f>IF(F2410&lt;Premissas!$B$8,"&lt; 1,00",IF(F2410&lt;Premissas!$B$9,"1,00 – 1,19",IF(F2410&lt;Premissas!$B$10,"1,20 – 1,39",IF(F2410&lt;Premissas!$B$11,"1,40 – 1,59",IF(F2410&lt;Premissas!$B$12,"1,60 – 1,99","≥ 2,00")))))</f>
        <v/>
      </c>
      <c r="K2410" s="5">
        <f>IF(F2410&lt;Premissas!$B$8,Premissas!$B$13,IF(F2410&lt;Premissas!$B$9,Premissas!$B$14,IF(F2410&lt;Premissas!$B$10,Premissas!$B$15,IF(F2410&lt;Premissas!$B$11,Premissas!$B$16,IF(F2410&lt;Premissas!$B$12,Premissas!$B$17,Premissas!$B$18)))))</f>
        <v/>
      </c>
      <c r="L2410" s="5">
        <f>K2410/Premissas!$B$4</f>
        <v/>
      </c>
      <c r="M2410" s="2">
        <f>IF(K2410=Premissas!$B$18,"SIM","NÃO")</f>
        <v/>
      </c>
    </row>
    <row r="2411">
      <c r="A2411" s="2" t="inlineStr">
        <is>
          <t>33664</t>
        </is>
      </c>
      <c r="B2411" s="2" t="inlineStr">
        <is>
          <t>Genivar Da Silva Muniz</t>
        </is>
      </c>
      <c r="C2411" s="2" t="n">
        <v>7801</v>
      </c>
      <c r="D2411" s="2">
        <f>IFERROR(TEXTJOIN(" | ",TRUE,UNIQUE(FILTER(Detalhe_Registro!$C:$C,(Detalhe_Registro!$D:$D=A2411)*(Detalhe_Registro!$E:$E=B2411)*(Detalhe_Registro!$M:$M="SIM")))),"")</f>
        <v/>
      </c>
      <c r="E2411" s="2">
        <f>COUNTIFS(Detalhe_Registro!$D:$D,A2411,Detalhe_Registro!$E:$E,B2411,Detalhe_Registro!$M:$M,"SIM")</f>
        <v/>
      </c>
      <c r="F2411" s="2">
        <f>IFERROR(MAXIFS(Detalhe_Registro!$N:$N,Detalhe_Registro!$D:$D,A2411,Detalhe_Registro!$E:$E,B2411,Detalhe_Registro!$M:$M,"SIM"),0)</f>
        <v/>
      </c>
      <c r="G2411" s="2">
        <f>IFERROR(AVERAGEIFS(Detalhe_Registro!$N:$N,Detalhe_Registro!$D:$D,A2411,Detalhe_Registro!$E:$E,B2411,Detalhe_Registro!$M:$M,"SIM"),0)</f>
        <v/>
      </c>
      <c r="H2411" s="2">
        <f>SUMIFS(Detalhe_Registro!$F:$F,Detalhe_Registro!$D:$D,A2411,Detalhe_Registro!$E:$E,B2411,Detalhe_Registro!$M:$M,"SIM")</f>
        <v/>
      </c>
      <c r="I2411" s="2">
        <f>SUMIFS(Detalhe_Registro!$G:$G,Detalhe_Registro!$D:$D,A2411,Detalhe_Registro!$E:$E,B2411,Detalhe_Registro!$M:$M,"SIM")</f>
        <v/>
      </c>
      <c r="J2411" s="2">
        <f>IF(F2411&lt;Premissas!$B$8,"&lt; 1,00",IF(F2411&lt;Premissas!$B$9,"1,00 – 1,19",IF(F2411&lt;Premissas!$B$10,"1,20 – 1,39",IF(F2411&lt;Premissas!$B$11,"1,40 – 1,59",IF(F2411&lt;Premissas!$B$12,"1,60 – 1,99","≥ 2,00")))))</f>
        <v/>
      </c>
      <c r="K2411" s="5">
        <f>IF(F2411&lt;Premissas!$B$8,Premissas!$B$13,IF(F2411&lt;Premissas!$B$9,Premissas!$B$14,IF(F2411&lt;Premissas!$B$10,Premissas!$B$15,IF(F2411&lt;Premissas!$B$11,Premissas!$B$16,IF(F2411&lt;Premissas!$B$12,Premissas!$B$17,Premissas!$B$18)))))</f>
        <v/>
      </c>
      <c r="L2411" s="5">
        <f>K2411/Premissas!$B$4</f>
        <v/>
      </c>
      <c r="M2411" s="2">
        <f>IF(K2411=Premissas!$B$18,"SIM","NÃO")</f>
        <v/>
      </c>
    </row>
    <row r="2412">
      <c r="A2412" s="2" t="n">
        <v>5995884</v>
      </c>
      <c r="B2412" s="2" t="inlineStr">
        <is>
          <t>Geovana Dos Santos Pereira</t>
        </is>
      </c>
      <c r="C2412" s="2" t="n">
        <v>7801</v>
      </c>
      <c r="D2412" s="2">
        <f>IFERROR(TEXTJOIN(" | ",TRUE,UNIQUE(FILTER(Detalhe_Registro!$C:$C,(Detalhe_Registro!$D:$D=A2412)*(Detalhe_Registro!$E:$E=B2412)*(Detalhe_Registro!$M:$M="SIM")))),"")</f>
        <v/>
      </c>
      <c r="E2412" s="2">
        <f>COUNTIFS(Detalhe_Registro!$D:$D,A2412,Detalhe_Registro!$E:$E,B2412,Detalhe_Registro!$M:$M,"SIM")</f>
        <v/>
      </c>
      <c r="F2412" s="2">
        <f>IFERROR(MAXIFS(Detalhe_Registro!$N:$N,Detalhe_Registro!$D:$D,A2412,Detalhe_Registro!$E:$E,B2412,Detalhe_Registro!$M:$M,"SIM"),0)</f>
        <v/>
      </c>
      <c r="G2412" s="2">
        <f>IFERROR(AVERAGEIFS(Detalhe_Registro!$N:$N,Detalhe_Registro!$D:$D,A2412,Detalhe_Registro!$E:$E,B2412,Detalhe_Registro!$M:$M,"SIM"),0)</f>
        <v/>
      </c>
      <c r="H2412" s="2">
        <f>SUMIFS(Detalhe_Registro!$F:$F,Detalhe_Registro!$D:$D,A2412,Detalhe_Registro!$E:$E,B2412,Detalhe_Registro!$M:$M,"SIM")</f>
        <v/>
      </c>
      <c r="I2412" s="2">
        <f>SUMIFS(Detalhe_Registro!$G:$G,Detalhe_Registro!$D:$D,A2412,Detalhe_Registro!$E:$E,B2412,Detalhe_Registro!$M:$M,"SIM")</f>
        <v/>
      </c>
      <c r="J2412" s="2">
        <f>IF(F2412&lt;Premissas!$B$8,"&lt; 1,00",IF(F2412&lt;Premissas!$B$9,"1,00 – 1,19",IF(F2412&lt;Premissas!$B$10,"1,20 – 1,39",IF(F2412&lt;Premissas!$B$11,"1,40 – 1,59",IF(F2412&lt;Premissas!$B$12,"1,60 – 1,99","≥ 2,00")))))</f>
        <v/>
      </c>
      <c r="K2412" s="5">
        <f>IF(F2412&lt;Premissas!$B$8,Premissas!$B$13,IF(F2412&lt;Premissas!$B$9,Premissas!$B$14,IF(F2412&lt;Premissas!$B$10,Premissas!$B$15,IF(F2412&lt;Premissas!$B$11,Premissas!$B$16,IF(F2412&lt;Premissas!$B$12,Premissas!$B$17,Premissas!$B$18)))))</f>
        <v/>
      </c>
      <c r="L2412" s="5">
        <f>K2412/Premissas!$B$4</f>
        <v/>
      </c>
      <c r="M2412" s="2">
        <f>IF(K2412=Premissas!$B$18,"SIM","NÃO")</f>
        <v/>
      </c>
    </row>
    <row r="2413">
      <c r="A2413" s="2" t="inlineStr">
        <is>
          <t>5995884</t>
        </is>
      </c>
      <c r="B2413" s="2" t="inlineStr">
        <is>
          <t>Geovana Dos Santos Pereira</t>
        </is>
      </c>
      <c r="C2413" s="2" t="n">
        <v>7801</v>
      </c>
      <c r="D2413" s="2">
        <f>IFERROR(TEXTJOIN(" | ",TRUE,UNIQUE(FILTER(Detalhe_Registro!$C:$C,(Detalhe_Registro!$D:$D=A2413)*(Detalhe_Registro!$E:$E=B2413)*(Detalhe_Registro!$M:$M="SIM")))),"")</f>
        <v/>
      </c>
      <c r="E2413" s="2">
        <f>COUNTIFS(Detalhe_Registro!$D:$D,A2413,Detalhe_Registro!$E:$E,B2413,Detalhe_Registro!$M:$M,"SIM")</f>
        <v/>
      </c>
      <c r="F2413" s="2">
        <f>IFERROR(MAXIFS(Detalhe_Registro!$N:$N,Detalhe_Registro!$D:$D,A2413,Detalhe_Registro!$E:$E,B2413,Detalhe_Registro!$M:$M,"SIM"),0)</f>
        <v/>
      </c>
      <c r="G2413" s="2">
        <f>IFERROR(AVERAGEIFS(Detalhe_Registro!$N:$N,Detalhe_Registro!$D:$D,A2413,Detalhe_Registro!$E:$E,B2413,Detalhe_Registro!$M:$M,"SIM"),0)</f>
        <v/>
      </c>
      <c r="H2413" s="2">
        <f>SUMIFS(Detalhe_Registro!$F:$F,Detalhe_Registro!$D:$D,A2413,Detalhe_Registro!$E:$E,B2413,Detalhe_Registro!$M:$M,"SIM")</f>
        <v/>
      </c>
      <c r="I2413" s="2">
        <f>SUMIFS(Detalhe_Registro!$G:$G,Detalhe_Registro!$D:$D,A2413,Detalhe_Registro!$E:$E,B2413,Detalhe_Registro!$M:$M,"SIM")</f>
        <v/>
      </c>
      <c r="J2413" s="2">
        <f>IF(F2413&lt;Premissas!$B$8,"&lt; 1,00",IF(F2413&lt;Premissas!$B$9,"1,00 – 1,19",IF(F2413&lt;Premissas!$B$10,"1,20 – 1,39",IF(F2413&lt;Premissas!$B$11,"1,40 – 1,59",IF(F2413&lt;Premissas!$B$12,"1,60 – 1,99","≥ 2,00")))))</f>
        <v/>
      </c>
      <c r="K2413" s="5">
        <f>IF(F2413&lt;Premissas!$B$8,Premissas!$B$13,IF(F2413&lt;Premissas!$B$9,Premissas!$B$14,IF(F2413&lt;Premissas!$B$10,Premissas!$B$15,IF(F2413&lt;Premissas!$B$11,Premissas!$B$16,IF(F2413&lt;Premissas!$B$12,Premissas!$B$17,Premissas!$B$18)))))</f>
        <v/>
      </c>
      <c r="L2413" s="5">
        <f>K2413/Premissas!$B$4</f>
        <v/>
      </c>
      <c r="M2413" s="2">
        <f>IF(K2413=Premissas!$B$18,"SIM","NÃO")</f>
        <v/>
      </c>
    </row>
    <row r="2414">
      <c r="A2414" s="2" t="n">
        <v>5986680</v>
      </c>
      <c r="B2414" s="2" t="inlineStr">
        <is>
          <t>Geovana Vitoria Ferreira Dos Santos</t>
        </is>
      </c>
      <c r="C2414" s="2" t="n">
        <v>7801</v>
      </c>
      <c r="D2414" s="2">
        <f>IFERROR(TEXTJOIN(" | ",TRUE,UNIQUE(FILTER(Detalhe_Registro!$C:$C,(Detalhe_Registro!$D:$D=A2414)*(Detalhe_Registro!$E:$E=B2414)*(Detalhe_Registro!$M:$M="SIM")))),"")</f>
        <v/>
      </c>
      <c r="E2414" s="2">
        <f>COUNTIFS(Detalhe_Registro!$D:$D,A2414,Detalhe_Registro!$E:$E,B2414,Detalhe_Registro!$M:$M,"SIM")</f>
        <v/>
      </c>
      <c r="F2414" s="2">
        <f>IFERROR(MAXIFS(Detalhe_Registro!$N:$N,Detalhe_Registro!$D:$D,A2414,Detalhe_Registro!$E:$E,B2414,Detalhe_Registro!$M:$M,"SIM"),0)</f>
        <v/>
      </c>
      <c r="G2414" s="2">
        <f>IFERROR(AVERAGEIFS(Detalhe_Registro!$N:$N,Detalhe_Registro!$D:$D,A2414,Detalhe_Registro!$E:$E,B2414,Detalhe_Registro!$M:$M,"SIM"),0)</f>
        <v/>
      </c>
      <c r="H2414" s="2">
        <f>SUMIFS(Detalhe_Registro!$F:$F,Detalhe_Registro!$D:$D,A2414,Detalhe_Registro!$E:$E,B2414,Detalhe_Registro!$M:$M,"SIM")</f>
        <v/>
      </c>
      <c r="I2414" s="2">
        <f>SUMIFS(Detalhe_Registro!$G:$G,Detalhe_Registro!$D:$D,A2414,Detalhe_Registro!$E:$E,B2414,Detalhe_Registro!$M:$M,"SIM")</f>
        <v/>
      </c>
      <c r="J2414" s="2">
        <f>IF(F2414&lt;Premissas!$B$8,"&lt; 1,00",IF(F2414&lt;Premissas!$B$9,"1,00 – 1,19",IF(F2414&lt;Premissas!$B$10,"1,20 – 1,39",IF(F2414&lt;Premissas!$B$11,"1,40 – 1,59",IF(F2414&lt;Premissas!$B$12,"1,60 – 1,99","≥ 2,00")))))</f>
        <v/>
      </c>
      <c r="K2414" s="5">
        <f>IF(F2414&lt;Premissas!$B$8,Premissas!$B$13,IF(F2414&lt;Premissas!$B$9,Premissas!$B$14,IF(F2414&lt;Premissas!$B$10,Premissas!$B$15,IF(F2414&lt;Premissas!$B$11,Premissas!$B$16,IF(F2414&lt;Premissas!$B$12,Premissas!$B$17,Premissas!$B$18)))))</f>
        <v/>
      </c>
      <c r="L2414" s="5">
        <f>K2414/Premissas!$B$4</f>
        <v/>
      </c>
      <c r="M2414" s="2">
        <f>IF(K2414=Premissas!$B$18,"SIM","NÃO")</f>
        <v/>
      </c>
    </row>
    <row r="2415">
      <c r="A2415" s="2" t="n">
        <v>5853265</v>
      </c>
      <c r="B2415" s="2" t="inlineStr">
        <is>
          <t>Gerson Dos Santos Florentino</t>
        </is>
      </c>
      <c r="C2415" s="2" t="n">
        <v>7801</v>
      </c>
      <c r="D2415" s="2">
        <f>IFERROR(TEXTJOIN(" | ",TRUE,UNIQUE(FILTER(Detalhe_Registro!$C:$C,(Detalhe_Registro!$D:$D=A2415)*(Detalhe_Registro!$E:$E=B2415)*(Detalhe_Registro!$M:$M="SIM")))),"")</f>
        <v/>
      </c>
      <c r="E2415" s="2">
        <f>COUNTIFS(Detalhe_Registro!$D:$D,A2415,Detalhe_Registro!$E:$E,B2415,Detalhe_Registro!$M:$M,"SIM")</f>
        <v/>
      </c>
      <c r="F2415" s="2">
        <f>IFERROR(MAXIFS(Detalhe_Registro!$N:$N,Detalhe_Registro!$D:$D,A2415,Detalhe_Registro!$E:$E,B2415,Detalhe_Registro!$M:$M,"SIM"),0)</f>
        <v/>
      </c>
      <c r="G2415" s="2">
        <f>IFERROR(AVERAGEIFS(Detalhe_Registro!$N:$N,Detalhe_Registro!$D:$D,A2415,Detalhe_Registro!$E:$E,B2415,Detalhe_Registro!$M:$M,"SIM"),0)</f>
        <v/>
      </c>
      <c r="H2415" s="2">
        <f>SUMIFS(Detalhe_Registro!$F:$F,Detalhe_Registro!$D:$D,A2415,Detalhe_Registro!$E:$E,B2415,Detalhe_Registro!$M:$M,"SIM")</f>
        <v/>
      </c>
      <c r="I2415" s="2">
        <f>SUMIFS(Detalhe_Registro!$G:$G,Detalhe_Registro!$D:$D,A2415,Detalhe_Registro!$E:$E,B2415,Detalhe_Registro!$M:$M,"SIM")</f>
        <v/>
      </c>
      <c r="J2415" s="2">
        <f>IF(F2415&lt;Premissas!$B$8,"&lt; 1,00",IF(F2415&lt;Premissas!$B$9,"1,00 – 1,19",IF(F2415&lt;Premissas!$B$10,"1,20 – 1,39",IF(F2415&lt;Premissas!$B$11,"1,40 – 1,59",IF(F2415&lt;Premissas!$B$12,"1,60 – 1,99","≥ 2,00")))))</f>
        <v/>
      </c>
      <c r="K2415" s="5">
        <f>IF(F2415&lt;Premissas!$B$8,Premissas!$B$13,IF(F2415&lt;Premissas!$B$9,Premissas!$B$14,IF(F2415&lt;Premissas!$B$10,Premissas!$B$15,IF(F2415&lt;Premissas!$B$11,Premissas!$B$16,IF(F2415&lt;Premissas!$B$12,Premissas!$B$17,Premissas!$B$18)))))</f>
        <v/>
      </c>
      <c r="L2415" s="5">
        <f>K2415/Premissas!$B$4</f>
        <v/>
      </c>
      <c r="M2415" s="2">
        <f>IF(K2415=Premissas!$B$18,"SIM","NÃO")</f>
        <v/>
      </c>
    </row>
    <row r="2416">
      <c r="A2416" s="2" t="inlineStr">
        <is>
          <t>5853265</t>
        </is>
      </c>
      <c r="B2416" s="2" t="inlineStr">
        <is>
          <t>Gerson Dos Santos Florentino</t>
        </is>
      </c>
      <c r="C2416" s="2" t="n">
        <v>7801</v>
      </c>
      <c r="D2416" s="2">
        <f>IFERROR(TEXTJOIN(" | ",TRUE,UNIQUE(FILTER(Detalhe_Registro!$C:$C,(Detalhe_Registro!$D:$D=A2416)*(Detalhe_Registro!$E:$E=B2416)*(Detalhe_Registro!$M:$M="SIM")))),"")</f>
        <v/>
      </c>
      <c r="E2416" s="2">
        <f>COUNTIFS(Detalhe_Registro!$D:$D,A2416,Detalhe_Registro!$E:$E,B2416,Detalhe_Registro!$M:$M,"SIM")</f>
        <v/>
      </c>
      <c r="F2416" s="2">
        <f>IFERROR(MAXIFS(Detalhe_Registro!$N:$N,Detalhe_Registro!$D:$D,A2416,Detalhe_Registro!$E:$E,B2416,Detalhe_Registro!$M:$M,"SIM"),0)</f>
        <v/>
      </c>
      <c r="G2416" s="2">
        <f>IFERROR(AVERAGEIFS(Detalhe_Registro!$N:$N,Detalhe_Registro!$D:$D,A2416,Detalhe_Registro!$E:$E,B2416,Detalhe_Registro!$M:$M,"SIM"),0)</f>
        <v/>
      </c>
      <c r="H2416" s="2">
        <f>SUMIFS(Detalhe_Registro!$F:$F,Detalhe_Registro!$D:$D,A2416,Detalhe_Registro!$E:$E,B2416,Detalhe_Registro!$M:$M,"SIM")</f>
        <v/>
      </c>
      <c r="I2416" s="2">
        <f>SUMIFS(Detalhe_Registro!$G:$G,Detalhe_Registro!$D:$D,A2416,Detalhe_Registro!$E:$E,B2416,Detalhe_Registro!$M:$M,"SIM")</f>
        <v/>
      </c>
      <c r="J2416" s="2">
        <f>IF(F2416&lt;Premissas!$B$8,"&lt; 1,00",IF(F2416&lt;Premissas!$B$9,"1,00 – 1,19",IF(F2416&lt;Premissas!$B$10,"1,20 – 1,39",IF(F2416&lt;Premissas!$B$11,"1,40 – 1,59",IF(F2416&lt;Premissas!$B$12,"1,60 – 1,99","≥ 2,00")))))</f>
        <v/>
      </c>
      <c r="K2416" s="5">
        <f>IF(F2416&lt;Premissas!$B$8,Premissas!$B$13,IF(F2416&lt;Premissas!$B$9,Premissas!$B$14,IF(F2416&lt;Premissas!$B$10,Premissas!$B$15,IF(F2416&lt;Premissas!$B$11,Premissas!$B$16,IF(F2416&lt;Premissas!$B$12,Premissas!$B$17,Premissas!$B$18)))))</f>
        <v/>
      </c>
      <c r="L2416" s="5">
        <f>K2416/Premissas!$B$4</f>
        <v/>
      </c>
      <c r="M2416" s="2">
        <f>IF(K2416=Premissas!$B$18,"SIM","NÃO")</f>
        <v/>
      </c>
    </row>
    <row r="2417">
      <c r="A2417" s="2" t="n">
        <v>207050</v>
      </c>
      <c r="B2417" s="2" t="inlineStr">
        <is>
          <t>Gildo Souza Da Silva</t>
        </is>
      </c>
      <c r="C2417" s="2" t="n">
        <v>7801</v>
      </c>
      <c r="D2417" s="2">
        <f>IFERROR(TEXTJOIN(" | ",TRUE,UNIQUE(FILTER(Detalhe_Registro!$C:$C,(Detalhe_Registro!$D:$D=A2417)*(Detalhe_Registro!$E:$E=B2417)*(Detalhe_Registro!$M:$M="SIM")))),"")</f>
        <v/>
      </c>
      <c r="E2417" s="2">
        <f>COUNTIFS(Detalhe_Registro!$D:$D,A2417,Detalhe_Registro!$E:$E,B2417,Detalhe_Registro!$M:$M,"SIM")</f>
        <v/>
      </c>
      <c r="F2417" s="2">
        <f>IFERROR(MAXIFS(Detalhe_Registro!$N:$N,Detalhe_Registro!$D:$D,A2417,Detalhe_Registro!$E:$E,B2417,Detalhe_Registro!$M:$M,"SIM"),0)</f>
        <v/>
      </c>
      <c r="G2417" s="2">
        <f>IFERROR(AVERAGEIFS(Detalhe_Registro!$N:$N,Detalhe_Registro!$D:$D,A2417,Detalhe_Registro!$E:$E,B2417,Detalhe_Registro!$M:$M,"SIM"),0)</f>
        <v/>
      </c>
      <c r="H2417" s="2">
        <f>SUMIFS(Detalhe_Registro!$F:$F,Detalhe_Registro!$D:$D,A2417,Detalhe_Registro!$E:$E,B2417,Detalhe_Registro!$M:$M,"SIM")</f>
        <v/>
      </c>
      <c r="I2417" s="2">
        <f>SUMIFS(Detalhe_Registro!$G:$G,Detalhe_Registro!$D:$D,A2417,Detalhe_Registro!$E:$E,B2417,Detalhe_Registro!$M:$M,"SIM")</f>
        <v/>
      </c>
      <c r="J2417" s="2">
        <f>IF(F2417&lt;Premissas!$B$8,"&lt; 1,00",IF(F2417&lt;Premissas!$B$9,"1,00 – 1,19",IF(F2417&lt;Premissas!$B$10,"1,20 – 1,39",IF(F2417&lt;Premissas!$B$11,"1,40 – 1,59",IF(F2417&lt;Premissas!$B$12,"1,60 – 1,99","≥ 2,00")))))</f>
        <v/>
      </c>
      <c r="K2417" s="5">
        <f>IF(F2417&lt;Premissas!$B$8,Premissas!$B$13,IF(F2417&lt;Premissas!$B$9,Premissas!$B$14,IF(F2417&lt;Premissas!$B$10,Premissas!$B$15,IF(F2417&lt;Premissas!$B$11,Premissas!$B$16,IF(F2417&lt;Premissas!$B$12,Premissas!$B$17,Premissas!$B$18)))))</f>
        <v/>
      </c>
      <c r="L2417" s="5">
        <f>K2417/Premissas!$B$4</f>
        <v/>
      </c>
      <c r="M2417" s="2">
        <f>IF(K2417=Premissas!$B$18,"SIM","NÃO")</f>
        <v/>
      </c>
    </row>
    <row r="2418">
      <c r="A2418" s="2" t="inlineStr">
        <is>
          <t>207050</t>
        </is>
      </c>
      <c r="B2418" s="2" t="inlineStr">
        <is>
          <t>Gildo Souza Da Silva</t>
        </is>
      </c>
      <c r="C2418" s="2" t="n">
        <v>7801</v>
      </c>
      <c r="D2418" s="2">
        <f>IFERROR(TEXTJOIN(" | ",TRUE,UNIQUE(FILTER(Detalhe_Registro!$C:$C,(Detalhe_Registro!$D:$D=A2418)*(Detalhe_Registro!$E:$E=B2418)*(Detalhe_Registro!$M:$M="SIM")))),"")</f>
        <v/>
      </c>
      <c r="E2418" s="2">
        <f>COUNTIFS(Detalhe_Registro!$D:$D,A2418,Detalhe_Registro!$E:$E,B2418,Detalhe_Registro!$M:$M,"SIM")</f>
        <v/>
      </c>
      <c r="F2418" s="2">
        <f>IFERROR(MAXIFS(Detalhe_Registro!$N:$N,Detalhe_Registro!$D:$D,A2418,Detalhe_Registro!$E:$E,B2418,Detalhe_Registro!$M:$M,"SIM"),0)</f>
        <v/>
      </c>
      <c r="G2418" s="2">
        <f>IFERROR(AVERAGEIFS(Detalhe_Registro!$N:$N,Detalhe_Registro!$D:$D,A2418,Detalhe_Registro!$E:$E,B2418,Detalhe_Registro!$M:$M,"SIM"),0)</f>
        <v/>
      </c>
      <c r="H2418" s="2">
        <f>SUMIFS(Detalhe_Registro!$F:$F,Detalhe_Registro!$D:$D,A2418,Detalhe_Registro!$E:$E,B2418,Detalhe_Registro!$M:$M,"SIM")</f>
        <v/>
      </c>
      <c r="I2418" s="2">
        <f>SUMIFS(Detalhe_Registro!$G:$G,Detalhe_Registro!$D:$D,A2418,Detalhe_Registro!$E:$E,B2418,Detalhe_Registro!$M:$M,"SIM")</f>
        <v/>
      </c>
      <c r="J2418" s="2">
        <f>IF(F2418&lt;Premissas!$B$8,"&lt; 1,00",IF(F2418&lt;Premissas!$B$9,"1,00 – 1,19",IF(F2418&lt;Premissas!$B$10,"1,20 – 1,39",IF(F2418&lt;Premissas!$B$11,"1,40 – 1,59",IF(F2418&lt;Premissas!$B$12,"1,60 – 1,99","≥ 2,00")))))</f>
        <v/>
      </c>
      <c r="K2418" s="5">
        <f>IF(F2418&lt;Premissas!$B$8,Premissas!$B$13,IF(F2418&lt;Premissas!$B$9,Premissas!$B$14,IF(F2418&lt;Premissas!$B$10,Premissas!$B$15,IF(F2418&lt;Premissas!$B$11,Premissas!$B$16,IF(F2418&lt;Premissas!$B$12,Premissas!$B$17,Premissas!$B$18)))))</f>
        <v/>
      </c>
      <c r="L2418" s="5">
        <f>K2418/Premissas!$B$4</f>
        <v/>
      </c>
      <c r="M2418" s="2">
        <f>IF(K2418=Premissas!$B$18,"SIM","NÃO")</f>
        <v/>
      </c>
    </row>
    <row r="2419">
      <c r="A2419" s="2" t="n">
        <v>537071</v>
      </c>
      <c r="B2419" s="2" t="inlineStr">
        <is>
          <t>Gilmar De Azevedo Matos</t>
        </is>
      </c>
      <c r="C2419" s="2" t="n">
        <v>7801</v>
      </c>
      <c r="D2419" s="2">
        <f>IFERROR(TEXTJOIN(" | ",TRUE,UNIQUE(FILTER(Detalhe_Registro!$C:$C,(Detalhe_Registro!$D:$D=A2419)*(Detalhe_Registro!$E:$E=B2419)*(Detalhe_Registro!$M:$M="SIM")))),"")</f>
        <v/>
      </c>
      <c r="E2419" s="2">
        <f>COUNTIFS(Detalhe_Registro!$D:$D,A2419,Detalhe_Registro!$E:$E,B2419,Detalhe_Registro!$M:$M,"SIM")</f>
        <v/>
      </c>
      <c r="F2419" s="2">
        <f>IFERROR(MAXIFS(Detalhe_Registro!$N:$N,Detalhe_Registro!$D:$D,A2419,Detalhe_Registro!$E:$E,B2419,Detalhe_Registro!$M:$M,"SIM"),0)</f>
        <v/>
      </c>
      <c r="G2419" s="2">
        <f>IFERROR(AVERAGEIFS(Detalhe_Registro!$N:$N,Detalhe_Registro!$D:$D,A2419,Detalhe_Registro!$E:$E,B2419,Detalhe_Registro!$M:$M,"SIM"),0)</f>
        <v/>
      </c>
      <c r="H2419" s="2">
        <f>SUMIFS(Detalhe_Registro!$F:$F,Detalhe_Registro!$D:$D,A2419,Detalhe_Registro!$E:$E,B2419,Detalhe_Registro!$M:$M,"SIM")</f>
        <v/>
      </c>
      <c r="I2419" s="2">
        <f>SUMIFS(Detalhe_Registro!$G:$G,Detalhe_Registro!$D:$D,A2419,Detalhe_Registro!$E:$E,B2419,Detalhe_Registro!$M:$M,"SIM")</f>
        <v/>
      </c>
      <c r="J2419" s="2">
        <f>IF(F2419&lt;Premissas!$B$8,"&lt; 1,00",IF(F2419&lt;Premissas!$B$9,"1,00 – 1,19",IF(F2419&lt;Premissas!$B$10,"1,20 – 1,39",IF(F2419&lt;Premissas!$B$11,"1,40 – 1,59",IF(F2419&lt;Premissas!$B$12,"1,60 – 1,99","≥ 2,00")))))</f>
        <v/>
      </c>
      <c r="K2419" s="5">
        <f>IF(F2419&lt;Premissas!$B$8,Premissas!$B$13,IF(F2419&lt;Premissas!$B$9,Premissas!$B$14,IF(F2419&lt;Premissas!$B$10,Premissas!$B$15,IF(F2419&lt;Premissas!$B$11,Premissas!$B$16,IF(F2419&lt;Premissas!$B$12,Premissas!$B$17,Premissas!$B$18)))))</f>
        <v/>
      </c>
      <c r="L2419" s="5">
        <f>K2419/Premissas!$B$4</f>
        <v/>
      </c>
      <c r="M2419" s="2">
        <f>IF(K2419=Premissas!$B$18,"SIM","NÃO")</f>
        <v/>
      </c>
    </row>
    <row r="2420">
      <c r="A2420" s="2" t="inlineStr">
        <is>
          <t>537071</t>
        </is>
      </c>
      <c r="B2420" s="2" t="inlineStr">
        <is>
          <t>Gilmar De Azevedo Matos</t>
        </is>
      </c>
      <c r="C2420" s="2" t="n">
        <v>7801</v>
      </c>
      <c r="D2420" s="2">
        <f>IFERROR(TEXTJOIN(" | ",TRUE,UNIQUE(FILTER(Detalhe_Registro!$C:$C,(Detalhe_Registro!$D:$D=A2420)*(Detalhe_Registro!$E:$E=B2420)*(Detalhe_Registro!$M:$M="SIM")))),"")</f>
        <v/>
      </c>
      <c r="E2420" s="2">
        <f>COUNTIFS(Detalhe_Registro!$D:$D,A2420,Detalhe_Registro!$E:$E,B2420,Detalhe_Registro!$M:$M,"SIM")</f>
        <v/>
      </c>
      <c r="F2420" s="2">
        <f>IFERROR(MAXIFS(Detalhe_Registro!$N:$N,Detalhe_Registro!$D:$D,A2420,Detalhe_Registro!$E:$E,B2420,Detalhe_Registro!$M:$M,"SIM"),0)</f>
        <v/>
      </c>
      <c r="G2420" s="2">
        <f>IFERROR(AVERAGEIFS(Detalhe_Registro!$N:$N,Detalhe_Registro!$D:$D,A2420,Detalhe_Registro!$E:$E,B2420,Detalhe_Registro!$M:$M,"SIM"),0)</f>
        <v/>
      </c>
      <c r="H2420" s="2">
        <f>SUMIFS(Detalhe_Registro!$F:$F,Detalhe_Registro!$D:$D,A2420,Detalhe_Registro!$E:$E,B2420,Detalhe_Registro!$M:$M,"SIM")</f>
        <v/>
      </c>
      <c r="I2420" s="2">
        <f>SUMIFS(Detalhe_Registro!$G:$G,Detalhe_Registro!$D:$D,A2420,Detalhe_Registro!$E:$E,B2420,Detalhe_Registro!$M:$M,"SIM")</f>
        <v/>
      </c>
      <c r="J2420" s="2">
        <f>IF(F2420&lt;Premissas!$B$8,"&lt; 1,00",IF(F2420&lt;Premissas!$B$9,"1,00 – 1,19",IF(F2420&lt;Premissas!$B$10,"1,20 – 1,39",IF(F2420&lt;Premissas!$B$11,"1,40 – 1,59",IF(F2420&lt;Premissas!$B$12,"1,60 – 1,99","≥ 2,00")))))</f>
        <v/>
      </c>
      <c r="K2420" s="5">
        <f>IF(F2420&lt;Premissas!$B$8,Premissas!$B$13,IF(F2420&lt;Premissas!$B$9,Premissas!$B$14,IF(F2420&lt;Premissas!$B$10,Premissas!$B$15,IF(F2420&lt;Premissas!$B$11,Premissas!$B$16,IF(F2420&lt;Premissas!$B$12,Premissas!$B$17,Premissas!$B$18)))))</f>
        <v/>
      </c>
      <c r="L2420" s="5">
        <f>K2420/Premissas!$B$4</f>
        <v/>
      </c>
      <c r="M2420" s="2">
        <f>IF(K2420=Premissas!$B$18,"SIM","NÃO")</f>
        <v/>
      </c>
    </row>
    <row r="2421">
      <c r="A2421" s="2" t="n">
        <v>664473</v>
      </c>
      <c r="B2421" s="2" t="inlineStr">
        <is>
          <t>Gilmar Macedo Pires</t>
        </is>
      </c>
      <c r="C2421" s="2" t="n">
        <v>7801</v>
      </c>
      <c r="D2421" s="2">
        <f>IFERROR(TEXTJOIN(" | ",TRUE,UNIQUE(FILTER(Detalhe_Registro!$C:$C,(Detalhe_Registro!$D:$D=A2421)*(Detalhe_Registro!$E:$E=B2421)*(Detalhe_Registro!$M:$M="SIM")))),"")</f>
        <v/>
      </c>
      <c r="E2421" s="2">
        <f>COUNTIFS(Detalhe_Registro!$D:$D,A2421,Detalhe_Registro!$E:$E,B2421,Detalhe_Registro!$M:$M,"SIM")</f>
        <v/>
      </c>
      <c r="F2421" s="2">
        <f>IFERROR(MAXIFS(Detalhe_Registro!$N:$N,Detalhe_Registro!$D:$D,A2421,Detalhe_Registro!$E:$E,B2421,Detalhe_Registro!$M:$M,"SIM"),0)</f>
        <v/>
      </c>
      <c r="G2421" s="2">
        <f>IFERROR(AVERAGEIFS(Detalhe_Registro!$N:$N,Detalhe_Registro!$D:$D,A2421,Detalhe_Registro!$E:$E,B2421,Detalhe_Registro!$M:$M,"SIM"),0)</f>
        <v/>
      </c>
      <c r="H2421" s="2">
        <f>SUMIFS(Detalhe_Registro!$F:$F,Detalhe_Registro!$D:$D,A2421,Detalhe_Registro!$E:$E,B2421,Detalhe_Registro!$M:$M,"SIM")</f>
        <v/>
      </c>
      <c r="I2421" s="2">
        <f>SUMIFS(Detalhe_Registro!$G:$G,Detalhe_Registro!$D:$D,A2421,Detalhe_Registro!$E:$E,B2421,Detalhe_Registro!$M:$M,"SIM")</f>
        <v/>
      </c>
      <c r="J2421" s="2">
        <f>IF(F2421&lt;Premissas!$B$8,"&lt; 1,00",IF(F2421&lt;Premissas!$B$9,"1,00 – 1,19",IF(F2421&lt;Premissas!$B$10,"1,20 – 1,39",IF(F2421&lt;Premissas!$B$11,"1,40 – 1,59",IF(F2421&lt;Premissas!$B$12,"1,60 – 1,99","≥ 2,00")))))</f>
        <v/>
      </c>
      <c r="K2421" s="5">
        <f>IF(F2421&lt;Premissas!$B$8,Premissas!$B$13,IF(F2421&lt;Premissas!$B$9,Premissas!$B$14,IF(F2421&lt;Premissas!$B$10,Premissas!$B$15,IF(F2421&lt;Premissas!$B$11,Premissas!$B$16,IF(F2421&lt;Premissas!$B$12,Premissas!$B$17,Premissas!$B$18)))))</f>
        <v/>
      </c>
      <c r="L2421" s="5">
        <f>K2421/Premissas!$B$4</f>
        <v/>
      </c>
      <c r="M2421" s="2">
        <f>IF(K2421=Premissas!$B$18,"SIM","NÃO")</f>
        <v/>
      </c>
    </row>
    <row r="2422">
      <c r="A2422" s="2" t="inlineStr">
        <is>
          <t>664473</t>
        </is>
      </c>
      <c r="B2422" s="2" t="inlineStr">
        <is>
          <t>Gilmar Macedo Pires</t>
        </is>
      </c>
      <c r="C2422" s="2" t="n">
        <v>7801</v>
      </c>
      <c r="D2422" s="2">
        <f>IFERROR(TEXTJOIN(" | ",TRUE,UNIQUE(FILTER(Detalhe_Registro!$C:$C,(Detalhe_Registro!$D:$D=A2422)*(Detalhe_Registro!$E:$E=B2422)*(Detalhe_Registro!$M:$M="SIM")))),"")</f>
        <v/>
      </c>
      <c r="E2422" s="2">
        <f>COUNTIFS(Detalhe_Registro!$D:$D,A2422,Detalhe_Registro!$E:$E,B2422,Detalhe_Registro!$M:$M,"SIM")</f>
        <v/>
      </c>
      <c r="F2422" s="2">
        <f>IFERROR(MAXIFS(Detalhe_Registro!$N:$N,Detalhe_Registro!$D:$D,A2422,Detalhe_Registro!$E:$E,B2422,Detalhe_Registro!$M:$M,"SIM"),0)</f>
        <v/>
      </c>
      <c r="G2422" s="2">
        <f>IFERROR(AVERAGEIFS(Detalhe_Registro!$N:$N,Detalhe_Registro!$D:$D,A2422,Detalhe_Registro!$E:$E,B2422,Detalhe_Registro!$M:$M,"SIM"),0)</f>
        <v/>
      </c>
      <c r="H2422" s="2">
        <f>SUMIFS(Detalhe_Registro!$F:$F,Detalhe_Registro!$D:$D,A2422,Detalhe_Registro!$E:$E,B2422,Detalhe_Registro!$M:$M,"SIM")</f>
        <v/>
      </c>
      <c r="I2422" s="2">
        <f>SUMIFS(Detalhe_Registro!$G:$G,Detalhe_Registro!$D:$D,A2422,Detalhe_Registro!$E:$E,B2422,Detalhe_Registro!$M:$M,"SIM")</f>
        <v/>
      </c>
      <c r="J2422" s="2">
        <f>IF(F2422&lt;Premissas!$B$8,"&lt; 1,00",IF(F2422&lt;Premissas!$B$9,"1,00 – 1,19",IF(F2422&lt;Premissas!$B$10,"1,20 – 1,39",IF(F2422&lt;Premissas!$B$11,"1,40 – 1,59",IF(F2422&lt;Premissas!$B$12,"1,60 – 1,99","≥ 2,00")))))</f>
        <v/>
      </c>
      <c r="K2422" s="5">
        <f>IF(F2422&lt;Premissas!$B$8,Premissas!$B$13,IF(F2422&lt;Premissas!$B$9,Premissas!$B$14,IF(F2422&lt;Premissas!$B$10,Premissas!$B$15,IF(F2422&lt;Premissas!$B$11,Premissas!$B$16,IF(F2422&lt;Premissas!$B$12,Premissas!$B$17,Premissas!$B$18)))))</f>
        <v/>
      </c>
      <c r="L2422" s="5">
        <f>K2422/Premissas!$B$4</f>
        <v/>
      </c>
      <c r="M2422" s="2">
        <f>IF(K2422=Premissas!$B$18,"SIM","NÃO")</f>
        <v/>
      </c>
    </row>
    <row r="2423">
      <c r="A2423" s="2" t="n">
        <v>5916615</v>
      </c>
      <c r="B2423" s="2" t="inlineStr">
        <is>
          <t>Gilmar Pires</t>
        </is>
      </c>
      <c r="C2423" s="2" t="n">
        <v>7801</v>
      </c>
      <c r="D2423" s="2">
        <f>IFERROR(TEXTJOIN(" | ",TRUE,UNIQUE(FILTER(Detalhe_Registro!$C:$C,(Detalhe_Registro!$D:$D=A2423)*(Detalhe_Registro!$E:$E=B2423)*(Detalhe_Registro!$M:$M="SIM")))),"")</f>
        <v/>
      </c>
      <c r="E2423" s="2">
        <f>COUNTIFS(Detalhe_Registro!$D:$D,A2423,Detalhe_Registro!$E:$E,B2423,Detalhe_Registro!$M:$M,"SIM")</f>
        <v/>
      </c>
      <c r="F2423" s="2">
        <f>IFERROR(MAXIFS(Detalhe_Registro!$N:$N,Detalhe_Registro!$D:$D,A2423,Detalhe_Registro!$E:$E,B2423,Detalhe_Registro!$M:$M,"SIM"),0)</f>
        <v/>
      </c>
      <c r="G2423" s="2">
        <f>IFERROR(AVERAGEIFS(Detalhe_Registro!$N:$N,Detalhe_Registro!$D:$D,A2423,Detalhe_Registro!$E:$E,B2423,Detalhe_Registro!$M:$M,"SIM"),0)</f>
        <v/>
      </c>
      <c r="H2423" s="2">
        <f>SUMIFS(Detalhe_Registro!$F:$F,Detalhe_Registro!$D:$D,A2423,Detalhe_Registro!$E:$E,B2423,Detalhe_Registro!$M:$M,"SIM")</f>
        <v/>
      </c>
      <c r="I2423" s="2">
        <f>SUMIFS(Detalhe_Registro!$G:$G,Detalhe_Registro!$D:$D,A2423,Detalhe_Registro!$E:$E,B2423,Detalhe_Registro!$M:$M,"SIM")</f>
        <v/>
      </c>
      <c r="J2423" s="2">
        <f>IF(F2423&lt;Premissas!$B$8,"&lt; 1,00",IF(F2423&lt;Premissas!$B$9,"1,00 – 1,19",IF(F2423&lt;Premissas!$B$10,"1,20 – 1,39",IF(F2423&lt;Premissas!$B$11,"1,40 – 1,59",IF(F2423&lt;Premissas!$B$12,"1,60 – 1,99","≥ 2,00")))))</f>
        <v/>
      </c>
      <c r="K2423" s="5">
        <f>IF(F2423&lt;Premissas!$B$8,Premissas!$B$13,IF(F2423&lt;Premissas!$B$9,Premissas!$B$14,IF(F2423&lt;Premissas!$B$10,Premissas!$B$15,IF(F2423&lt;Premissas!$B$11,Premissas!$B$16,IF(F2423&lt;Premissas!$B$12,Premissas!$B$17,Premissas!$B$18)))))</f>
        <v/>
      </c>
      <c r="L2423" s="5">
        <f>K2423/Premissas!$B$4</f>
        <v/>
      </c>
      <c r="M2423" s="2">
        <f>IF(K2423=Premissas!$B$18,"SIM","NÃO")</f>
        <v/>
      </c>
    </row>
    <row r="2424">
      <c r="A2424" s="2" t="inlineStr">
        <is>
          <t>5916615</t>
        </is>
      </c>
      <c r="B2424" s="2" t="inlineStr">
        <is>
          <t>Gilmar Pires</t>
        </is>
      </c>
      <c r="C2424" s="2" t="n">
        <v>7801</v>
      </c>
      <c r="D2424" s="2">
        <f>IFERROR(TEXTJOIN(" | ",TRUE,UNIQUE(FILTER(Detalhe_Registro!$C:$C,(Detalhe_Registro!$D:$D=A2424)*(Detalhe_Registro!$E:$E=B2424)*(Detalhe_Registro!$M:$M="SIM")))),"")</f>
        <v/>
      </c>
      <c r="E2424" s="2">
        <f>COUNTIFS(Detalhe_Registro!$D:$D,A2424,Detalhe_Registro!$E:$E,B2424,Detalhe_Registro!$M:$M,"SIM")</f>
        <v/>
      </c>
      <c r="F2424" s="2">
        <f>IFERROR(MAXIFS(Detalhe_Registro!$N:$N,Detalhe_Registro!$D:$D,A2424,Detalhe_Registro!$E:$E,B2424,Detalhe_Registro!$M:$M,"SIM"),0)</f>
        <v/>
      </c>
      <c r="G2424" s="2">
        <f>IFERROR(AVERAGEIFS(Detalhe_Registro!$N:$N,Detalhe_Registro!$D:$D,A2424,Detalhe_Registro!$E:$E,B2424,Detalhe_Registro!$M:$M,"SIM"),0)</f>
        <v/>
      </c>
      <c r="H2424" s="2">
        <f>SUMIFS(Detalhe_Registro!$F:$F,Detalhe_Registro!$D:$D,A2424,Detalhe_Registro!$E:$E,B2424,Detalhe_Registro!$M:$M,"SIM")</f>
        <v/>
      </c>
      <c r="I2424" s="2">
        <f>SUMIFS(Detalhe_Registro!$G:$G,Detalhe_Registro!$D:$D,A2424,Detalhe_Registro!$E:$E,B2424,Detalhe_Registro!$M:$M,"SIM")</f>
        <v/>
      </c>
      <c r="J2424" s="2">
        <f>IF(F2424&lt;Premissas!$B$8,"&lt; 1,00",IF(F2424&lt;Premissas!$B$9,"1,00 – 1,19",IF(F2424&lt;Premissas!$B$10,"1,20 – 1,39",IF(F2424&lt;Premissas!$B$11,"1,40 – 1,59",IF(F2424&lt;Premissas!$B$12,"1,60 – 1,99","≥ 2,00")))))</f>
        <v/>
      </c>
      <c r="K2424" s="5">
        <f>IF(F2424&lt;Premissas!$B$8,Premissas!$B$13,IF(F2424&lt;Premissas!$B$9,Premissas!$B$14,IF(F2424&lt;Premissas!$B$10,Premissas!$B$15,IF(F2424&lt;Premissas!$B$11,Premissas!$B$16,IF(F2424&lt;Premissas!$B$12,Premissas!$B$17,Premissas!$B$18)))))</f>
        <v/>
      </c>
      <c r="L2424" s="5">
        <f>K2424/Premissas!$B$4</f>
        <v/>
      </c>
      <c r="M2424" s="2">
        <f>IF(K2424=Premissas!$B$18,"SIM","NÃO")</f>
        <v/>
      </c>
    </row>
    <row r="2425">
      <c r="A2425" s="2" t="inlineStr">
        <is>
          <t>2958732</t>
        </is>
      </c>
      <c r="B2425" s="2" t="inlineStr">
        <is>
          <t>Gilvana Oliveira De Araujo</t>
        </is>
      </c>
      <c r="C2425" s="2" t="n">
        <v>7801</v>
      </c>
      <c r="D2425" s="2">
        <f>IFERROR(TEXTJOIN(" | ",TRUE,UNIQUE(FILTER(Detalhe_Registro!$C:$C,(Detalhe_Registro!$D:$D=A2425)*(Detalhe_Registro!$E:$E=B2425)*(Detalhe_Registro!$M:$M="SIM")))),"")</f>
        <v/>
      </c>
      <c r="E2425" s="2">
        <f>COUNTIFS(Detalhe_Registro!$D:$D,A2425,Detalhe_Registro!$E:$E,B2425,Detalhe_Registro!$M:$M,"SIM")</f>
        <v/>
      </c>
      <c r="F2425" s="2">
        <f>IFERROR(MAXIFS(Detalhe_Registro!$N:$N,Detalhe_Registro!$D:$D,A2425,Detalhe_Registro!$E:$E,B2425,Detalhe_Registro!$M:$M,"SIM"),0)</f>
        <v/>
      </c>
      <c r="G2425" s="2">
        <f>IFERROR(AVERAGEIFS(Detalhe_Registro!$N:$N,Detalhe_Registro!$D:$D,A2425,Detalhe_Registro!$E:$E,B2425,Detalhe_Registro!$M:$M,"SIM"),0)</f>
        <v/>
      </c>
      <c r="H2425" s="2">
        <f>SUMIFS(Detalhe_Registro!$F:$F,Detalhe_Registro!$D:$D,A2425,Detalhe_Registro!$E:$E,B2425,Detalhe_Registro!$M:$M,"SIM")</f>
        <v/>
      </c>
      <c r="I2425" s="2">
        <f>SUMIFS(Detalhe_Registro!$G:$G,Detalhe_Registro!$D:$D,A2425,Detalhe_Registro!$E:$E,B2425,Detalhe_Registro!$M:$M,"SIM")</f>
        <v/>
      </c>
      <c r="J2425" s="2">
        <f>IF(F2425&lt;Premissas!$B$8,"&lt; 1,00",IF(F2425&lt;Premissas!$B$9,"1,00 – 1,19",IF(F2425&lt;Premissas!$B$10,"1,20 – 1,39",IF(F2425&lt;Premissas!$B$11,"1,40 – 1,59",IF(F2425&lt;Premissas!$B$12,"1,60 – 1,99","≥ 2,00")))))</f>
        <v/>
      </c>
      <c r="K2425" s="5">
        <f>IF(F2425&lt;Premissas!$B$8,Premissas!$B$13,IF(F2425&lt;Premissas!$B$9,Premissas!$B$14,IF(F2425&lt;Premissas!$B$10,Premissas!$B$15,IF(F2425&lt;Premissas!$B$11,Premissas!$B$16,IF(F2425&lt;Premissas!$B$12,Premissas!$B$17,Premissas!$B$18)))))</f>
        <v/>
      </c>
      <c r="L2425" s="5">
        <f>K2425/Premissas!$B$4</f>
        <v/>
      </c>
      <c r="M2425" s="2">
        <f>IF(K2425=Premissas!$B$18,"SIM","NÃO")</f>
        <v/>
      </c>
    </row>
    <row r="2426">
      <c r="A2426" s="2" t="n">
        <v>5768454</v>
      </c>
      <c r="B2426" s="2" t="inlineStr">
        <is>
          <t>Gisele Araujo Lopes</t>
        </is>
      </c>
      <c r="C2426" s="2" t="n">
        <v>7801</v>
      </c>
      <c r="D2426" s="2">
        <f>IFERROR(TEXTJOIN(" | ",TRUE,UNIQUE(FILTER(Detalhe_Registro!$C:$C,(Detalhe_Registro!$D:$D=A2426)*(Detalhe_Registro!$E:$E=B2426)*(Detalhe_Registro!$M:$M="SIM")))),"")</f>
        <v/>
      </c>
      <c r="E2426" s="2">
        <f>COUNTIFS(Detalhe_Registro!$D:$D,A2426,Detalhe_Registro!$E:$E,B2426,Detalhe_Registro!$M:$M,"SIM")</f>
        <v/>
      </c>
      <c r="F2426" s="2">
        <f>IFERROR(MAXIFS(Detalhe_Registro!$N:$N,Detalhe_Registro!$D:$D,A2426,Detalhe_Registro!$E:$E,B2426,Detalhe_Registro!$M:$M,"SIM"),0)</f>
        <v/>
      </c>
      <c r="G2426" s="2">
        <f>IFERROR(AVERAGEIFS(Detalhe_Registro!$N:$N,Detalhe_Registro!$D:$D,A2426,Detalhe_Registro!$E:$E,B2426,Detalhe_Registro!$M:$M,"SIM"),0)</f>
        <v/>
      </c>
      <c r="H2426" s="2">
        <f>SUMIFS(Detalhe_Registro!$F:$F,Detalhe_Registro!$D:$D,A2426,Detalhe_Registro!$E:$E,B2426,Detalhe_Registro!$M:$M,"SIM")</f>
        <v/>
      </c>
      <c r="I2426" s="2">
        <f>SUMIFS(Detalhe_Registro!$G:$G,Detalhe_Registro!$D:$D,A2426,Detalhe_Registro!$E:$E,B2426,Detalhe_Registro!$M:$M,"SIM")</f>
        <v/>
      </c>
      <c r="J2426" s="2">
        <f>IF(F2426&lt;Premissas!$B$8,"&lt; 1,00",IF(F2426&lt;Premissas!$B$9,"1,00 – 1,19",IF(F2426&lt;Premissas!$B$10,"1,20 – 1,39",IF(F2426&lt;Premissas!$B$11,"1,40 – 1,59",IF(F2426&lt;Premissas!$B$12,"1,60 – 1,99","≥ 2,00")))))</f>
        <v/>
      </c>
      <c r="K2426" s="5">
        <f>IF(F2426&lt;Premissas!$B$8,Premissas!$B$13,IF(F2426&lt;Premissas!$B$9,Premissas!$B$14,IF(F2426&lt;Premissas!$B$10,Premissas!$B$15,IF(F2426&lt;Premissas!$B$11,Premissas!$B$16,IF(F2426&lt;Premissas!$B$12,Premissas!$B$17,Premissas!$B$18)))))</f>
        <v/>
      </c>
      <c r="L2426" s="5">
        <f>K2426/Premissas!$B$4</f>
        <v/>
      </c>
      <c r="M2426" s="2">
        <f>IF(K2426=Premissas!$B$18,"SIM","NÃO")</f>
        <v/>
      </c>
    </row>
    <row r="2427">
      <c r="A2427" s="2" t="inlineStr">
        <is>
          <t>5768454</t>
        </is>
      </c>
      <c r="B2427" s="2" t="inlineStr">
        <is>
          <t>Gisele Araujo Lopes</t>
        </is>
      </c>
      <c r="C2427" s="2" t="n">
        <v>7801</v>
      </c>
      <c r="D2427" s="2">
        <f>IFERROR(TEXTJOIN(" | ",TRUE,UNIQUE(FILTER(Detalhe_Registro!$C:$C,(Detalhe_Registro!$D:$D=A2427)*(Detalhe_Registro!$E:$E=B2427)*(Detalhe_Registro!$M:$M="SIM")))),"")</f>
        <v/>
      </c>
      <c r="E2427" s="2">
        <f>COUNTIFS(Detalhe_Registro!$D:$D,A2427,Detalhe_Registro!$E:$E,B2427,Detalhe_Registro!$M:$M,"SIM")</f>
        <v/>
      </c>
      <c r="F2427" s="2">
        <f>IFERROR(MAXIFS(Detalhe_Registro!$N:$N,Detalhe_Registro!$D:$D,A2427,Detalhe_Registro!$E:$E,B2427,Detalhe_Registro!$M:$M,"SIM"),0)</f>
        <v/>
      </c>
      <c r="G2427" s="2">
        <f>IFERROR(AVERAGEIFS(Detalhe_Registro!$N:$N,Detalhe_Registro!$D:$D,A2427,Detalhe_Registro!$E:$E,B2427,Detalhe_Registro!$M:$M,"SIM"),0)</f>
        <v/>
      </c>
      <c r="H2427" s="2">
        <f>SUMIFS(Detalhe_Registro!$F:$F,Detalhe_Registro!$D:$D,A2427,Detalhe_Registro!$E:$E,B2427,Detalhe_Registro!$M:$M,"SIM")</f>
        <v/>
      </c>
      <c r="I2427" s="2">
        <f>SUMIFS(Detalhe_Registro!$G:$G,Detalhe_Registro!$D:$D,A2427,Detalhe_Registro!$E:$E,B2427,Detalhe_Registro!$M:$M,"SIM")</f>
        <v/>
      </c>
      <c r="J2427" s="2">
        <f>IF(F2427&lt;Premissas!$B$8,"&lt; 1,00",IF(F2427&lt;Premissas!$B$9,"1,00 – 1,19",IF(F2427&lt;Premissas!$B$10,"1,20 – 1,39",IF(F2427&lt;Premissas!$B$11,"1,40 – 1,59",IF(F2427&lt;Premissas!$B$12,"1,60 – 1,99","≥ 2,00")))))</f>
        <v/>
      </c>
      <c r="K2427" s="5">
        <f>IF(F2427&lt;Premissas!$B$8,Premissas!$B$13,IF(F2427&lt;Premissas!$B$9,Premissas!$B$14,IF(F2427&lt;Premissas!$B$10,Premissas!$B$15,IF(F2427&lt;Premissas!$B$11,Premissas!$B$16,IF(F2427&lt;Premissas!$B$12,Premissas!$B$17,Premissas!$B$18)))))</f>
        <v/>
      </c>
      <c r="L2427" s="5">
        <f>K2427/Premissas!$B$4</f>
        <v/>
      </c>
      <c r="M2427" s="2">
        <f>IF(K2427=Premissas!$B$18,"SIM","NÃO")</f>
        <v/>
      </c>
    </row>
    <row r="2428">
      <c r="A2428" s="2" t="n">
        <v>5939003</v>
      </c>
      <c r="B2428" s="2" t="inlineStr">
        <is>
          <t>Gisele Sabino Candido Silva</t>
        </is>
      </c>
      <c r="C2428" s="2" t="n">
        <v>7801</v>
      </c>
      <c r="D2428" s="2">
        <f>IFERROR(TEXTJOIN(" | ",TRUE,UNIQUE(FILTER(Detalhe_Registro!$C:$C,(Detalhe_Registro!$D:$D=A2428)*(Detalhe_Registro!$E:$E=B2428)*(Detalhe_Registro!$M:$M="SIM")))),"")</f>
        <v/>
      </c>
      <c r="E2428" s="2">
        <f>COUNTIFS(Detalhe_Registro!$D:$D,A2428,Detalhe_Registro!$E:$E,B2428,Detalhe_Registro!$M:$M,"SIM")</f>
        <v/>
      </c>
      <c r="F2428" s="2">
        <f>IFERROR(MAXIFS(Detalhe_Registro!$N:$N,Detalhe_Registro!$D:$D,A2428,Detalhe_Registro!$E:$E,B2428,Detalhe_Registro!$M:$M,"SIM"),0)</f>
        <v/>
      </c>
      <c r="G2428" s="2">
        <f>IFERROR(AVERAGEIFS(Detalhe_Registro!$N:$N,Detalhe_Registro!$D:$D,A2428,Detalhe_Registro!$E:$E,B2428,Detalhe_Registro!$M:$M,"SIM"),0)</f>
        <v/>
      </c>
      <c r="H2428" s="2">
        <f>SUMIFS(Detalhe_Registro!$F:$F,Detalhe_Registro!$D:$D,A2428,Detalhe_Registro!$E:$E,B2428,Detalhe_Registro!$M:$M,"SIM")</f>
        <v/>
      </c>
      <c r="I2428" s="2">
        <f>SUMIFS(Detalhe_Registro!$G:$G,Detalhe_Registro!$D:$D,A2428,Detalhe_Registro!$E:$E,B2428,Detalhe_Registro!$M:$M,"SIM")</f>
        <v/>
      </c>
      <c r="J2428" s="2">
        <f>IF(F2428&lt;Premissas!$B$8,"&lt; 1,00",IF(F2428&lt;Premissas!$B$9,"1,00 – 1,19",IF(F2428&lt;Premissas!$B$10,"1,20 – 1,39",IF(F2428&lt;Premissas!$B$11,"1,40 – 1,59",IF(F2428&lt;Premissas!$B$12,"1,60 – 1,99","≥ 2,00")))))</f>
        <v/>
      </c>
      <c r="K2428" s="5">
        <f>IF(F2428&lt;Premissas!$B$8,Premissas!$B$13,IF(F2428&lt;Premissas!$B$9,Premissas!$B$14,IF(F2428&lt;Premissas!$B$10,Premissas!$B$15,IF(F2428&lt;Premissas!$B$11,Premissas!$B$16,IF(F2428&lt;Premissas!$B$12,Premissas!$B$17,Premissas!$B$18)))))</f>
        <v/>
      </c>
      <c r="L2428" s="5">
        <f>K2428/Premissas!$B$4</f>
        <v/>
      </c>
      <c r="M2428" s="2">
        <f>IF(K2428=Premissas!$B$18,"SIM","NÃO")</f>
        <v/>
      </c>
    </row>
    <row r="2429">
      <c r="A2429" s="2" t="inlineStr">
        <is>
          <t>5939003</t>
        </is>
      </c>
      <c r="B2429" s="2" t="inlineStr">
        <is>
          <t>Gisele Sabino Candido Silva</t>
        </is>
      </c>
      <c r="C2429" s="2" t="n">
        <v>7801</v>
      </c>
      <c r="D2429" s="2">
        <f>IFERROR(TEXTJOIN(" | ",TRUE,UNIQUE(FILTER(Detalhe_Registro!$C:$C,(Detalhe_Registro!$D:$D=A2429)*(Detalhe_Registro!$E:$E=B2429)*(Detalhe_Registro!$M:$M="SIM")))),"")</f>
        <v/>
      </c>
      <c r="E2429" s="2">
        <f>COUNTIFS(Detalhe_Registro!$D:$D,A2429,Detalhe_Registro!$E:$E,B2429,Detalhe_Registro!$M:$M,"SIM")</f>
        <v/>
      </c>
      <c r="F2429" s="2">
        <f>IFERROR(MAXIFS(Detalhe_Registro!$N:$N,Detalhe_Registro!$D:$D,A2429,Detalhe_Registro!$E:$E,B2429,Detalhe_Registro!$M:$M,"SIM"),0)</f>
        <v/>
      </c>
      <c r="G2429" s="2">
        <f>IFERROR(AVERAGEIFS(Detalhe_Registro!$N:$N,Detalhe_Registro!$D:$D,A2429,Detalhe_Registro!$E:$E,B2429,Detalhe_Registro!$M:$M,"SIM"),0)</f>
        <v/>
      </c>
      <c r="H2429" s="2">
        <f>SUMIFS(Detalhe_Registro!$F:$F,Detalhe_Registro!$D:$D,A2429,Detalhe_Registro!$E:$E,B2429,Detalhe_Registro!$M:$M,"SIM")</f>
        <v/>
      </c>
      <c r="I2429" s="2">
        <f>SUMIFS(Detalhe_Registro!$G:$G,Detalhe_Registro!$D:$D,A2429,Detalhe_Registro!$E:$E,B2429,Detalhe_Registro!$M:$M,"SIM")</f>
        <v/>
      </c>
      <c r="J2429" s="2">
        <f>IF(F2429&lt;Premissas!$B$8,"&lt; 1,00",IF(F2429&lt;Premissas!$B$9,"1,00 – 1,19",IF(F2429&lt;Premissas!$B$10,"1,20 – 1,39",IF(F2429&lt;Premissas!$B$11,"1,40 – 1,59",IF(F2429&lt;Premissas!$B$12,"1,60 – 1,99","≥ 2,00")))))</f>
        <v/>
      </c>
      <c r="K2429" s="5">
        <f>IF(F2429&lt;Premissas!$B$8,Premissas!$B$13,IF(F2429&lt;Premissas!$B$9,Premissas!$B$14,IF(F2429&lt;Premissas!$B$10,Premissas!$B$15,IF(F2429&lt;Premissas!$B$11,Premissas!$B$16,IF(F2429&lt;Premissas!$B$12,Premissas!$B$17,Premissas!$B$18)))))</f>
        <v/>
      </c>
      <c r="L2429" s="5">
        <f>K2429/Premissas!$B$4</f>
        <v/>
      </c>
      <c r="M2429" s="2">
        <f>IF(K2429=Premissas!$B$18,"SIM","NÃO")</f>
        <v/>
      </c>
    </row>
    <row r="2430">
      <c r="A2430" s="2" t="n">
        <v>5900840</v>
      </c>
      <c r="B2430" s="2" t="inlineStr">
        <is>
          <t>Gislene Pereira Da Silva</t>
        </is>
      </c>
      <c r="C2430" s="2" t="n">
        <v>7801</v>
      </c>
      <c r="D2430" s="2">
        <f>IFERROR(TEXTJOIN(" | ",TRUE,UNIQUE(FILTER(Detalhe_Registro!$C:$C,(Detalhe_Registro!$D:$D=A2430)*(Detalhe_Registro!$E:$E=B2430)*(Detalhe_Registro!$M:$M="SIM")))),"")</f>
        <v/>
      </c>
      <c r="E2430" s="2">
        <f>COUNTIFS(Detalhe_Registro!$D:$D,A2430,Detalhe_Registro!$E:$E,B2430,Detalhe_Registro!$M:$M,"SIM")</f>
        <v/>
      </c>
      <c r="F2430" s="2">
        <f>IFERROR(MAXIFS(Detalhe_Registro!$N:$N,Detalhe_Registro!$D:$D,A2430,Detalhe_Registro!$E:$E,B2430,Detalhe_Registro!$M:$M,"SIM"),0)</f>
        <v/>
      </c>
      <c r="G2430" s="2">
        <f>IFERROR(AVERAGEIFS(Detalhe_Registro!$N:$N,Detalhe_Registro!$D:$D,A2430,Detalhe_Registro!$E:$E,B2430,Detalhe_Registro!$M:$M,"SIM"),0)</f>
        <v/>
      </c>
      <c r="H2430" s="2">
        <f>SUMIFS(Detalhe_Registro!$F:$F,Detalhe_Registro!$D:$D,A2430,Detalhe_Registro!$E:$E,B2430,Detalhe_Registro!$M:$M,"SIM")</f>
        <v/>
      </c>
      <c r="I2430" s="2">
        <f>SUMIFS(Detalhe_Registro!$G:$G,Detalhe_Registro!$D:$D,A2430,Detalhe_Registro!$E:$E,B2430,Detalhe_Registro!$M:$M,"SIM")</f>
        <v/>
      </c>
      <c r="J2430" s="2">
        <f>IF(F2430&lt;Premissas!$B$8,"&lt; 1,00",IF(F2430&lt;Premissas!$B$9,"1,00 – 1,19",IF(F2430&lt;Premissas!$B$10,"1,20 – 1,39",IF(F2430&lt;Premissas!$B$11,"1,40 – 1,59",IF(F2430&lt;Premissas!$B$12,"1,60 – 1,99","≥ 2,00")))))</f>
        <v/>
      </c>
      <c r="K2430" s="5">
        <f>IF(F2430&lt;Premissas!$B$8,Premissas!$B$13,IF(F2430&lt;Premissas!$B$9,Premissas!$B$14,IF(F2430&lt;Premissas!$B$10,Premissas!$B$15,IF(F2430&lt;Premissas!$B$11,Premissas!$B$16,IF(F2430&lt;Premissas!$B$12,Premissas!$B$17,Premissas!$B$18)))))</f>
        <v/>
      </c>
      <c r="L2430" s="5">
        <f>K2430/Premissas!$B$4</f>
        <v/>
      </c>
      <c r="M2430" s="2">
        <f>IF(K2430=Premissas!$B$18,"SIM","NÃO")</f>
        <v/>
      </c>
    </row>
    <row r="2431">
      <c r="A2431" s="2" t="inlineStr">
        <is>
          <t>5900840</t>
        </is>
      </c>
      <c r="B2431" s="2" t="inlineStr">
        <is>
          <t>Gislene Pereira Da Silva</t>
        </is>
      </c>
      <c r="C2431" s="2" t="n">
        <v>7801</v>
      </c>
      <c r="D2431" s="2">
        <f>IFERROR(TEXTJOIN(" | ",TRUE,UNIQUE(FILTER(Detalhe_Registro!$C:$C,(Detalhe_Registro!$D:$D=A2431)*(Detalhe_Registro!$E:$E=B2431)*(Detalhe_Registro!$M:$M="SIM")))),"")</f>
        <v/>
      </c>
      <c r="E2431" s="2">
        <f>COUNTIFS(Detalhe_Registro!$D:$D,A2431,Detalhe_Registro!$E:$E,B2431,Detalhe_Registro!$M:$M,"SIM")</f>
        <v/>
      </c>
      <c r="F2431" s="2">
        <f>IFERROR(MAXIFS(Detalhe_Registro!$N:$N,Detalhe_Registro!$D:$D,A2431,Detalhe_Registro!$E:$E,B2431,Detalhe_Registro!$M:$M,"SIM"),0)</f>
        <v/>
      </c>
      <c r="G2431" s="2">
        <f>IFERROR(AVERAGEIFS(Detalhe_Registro!$N:$N,Detalhe_Registro!$D:$D,A2431,Detalhe_Registro!$E:$E,B2431,Detalhe_Registro!$M:$M,"SIM"),0)</f>
        <v/>
      </c>
      <c r="H2431" s="2">
        <f>SUMIFS(Detalhe_Registro!$F:$F,Detalhe_Registro!$D:$D,A2431,Detalhe_Registro!$E:$E,B2431,Detalhe_Registro!$M:$M,"SIM")</f>
        <v/>
      </c>
      <c r="I2431" s="2">
        <f>SUMIFS(Detalhe_Registro!$G:$G,Detalhe_Registro!$D:$D,A2431,Detalhe_Registro!$E:$E,B2431,Detalhe_Registro!$M:$M,"SIM")</f>
        <v/>
      </c>
      <c r="J2431" s="2">
        <f>IF(F2431&lt;Premissas!$B$8,"&lt; 1,00",IF(F2431&lt;Premissas!$B$9,"1,00 – 1,19",IF(F2431&lt;Premissas!$B$10,"1,20 – 1,39",IF(F2431&lt;Premissas!$B$11,"1,40 – 1,59",IF(F2431&lt;Premissas!$B$12,"1,60 – 1,99","≥ 2,00")))))</f>
        <v/>
      </c>
      <c r="K2431" s="5">
        <f>IF(F2431&lt;Premissas!$B$8,Premissas!$B$13,IF(F2431&lt;Premissas!$B$9,Premissas!$B$14,IF(F2431&lt;Premissas!$B$10,Premissas!$B$15,IF(F2431&lt;Premissas!$B$11,Premissas!$B$16,IF(F2431&lt;Premissas!$B$12,Premissas!$B$17,Premissas!$B$18)))))</f>
        <v/>
      </c>
      <c r="L2431" s="5">
        <f>K2431/Premissas!$B$4</f>
        <v/>
      </c>
      <c r="M2431" s="2">
        <f>IF(K2431=Premissas!$B$18,"SIM","NÃO")</f>
        <v/>
      </c>
    </row>
    <row r="2432">
      <c r="A2432" s="2" t="inlineStr">
        <is>
          <t>6032052</t>
        </is>
      </c>
      <c r="B2432" s="2" t="inlineStr">
        <is>
          <t>Giulia Aparecida Barbosa Celestino</t>
        </is>
      </c>
      <c r="C2432" s="2" t="n">
        <v>7801</v>
      </c>
      <c r="D2432" s="2">
        <f>IFERROR(TEXTJOIN(" | ",TRUE,UNIQUE(FILTER(Detalhe_Registro!$C:$C,(Detalhe_Registro!$D:$D=A2432)*(Detalhe_Registro!$E:$E=B2432)*(Detalhe_Registro!$M:$M="SIM")))),"")</f>
        <v/>
      </c>
      <c r="E2432" s="2">
        <f>COUNTIFS(Detalhe_Registro!$D:$D,A2432,Detalhe_Registro!$E:$E,B2432,Detalhe_Registro!$M:$M,"SIM")</f>
        <v/>
      </c>
      <c r="F2432" s="2">
        <f>IFERROR(MAXIFS(Detalhe_Registro!$N:$N,Detalhe_Registro!$D:$D,A2432,Detalhe_Registro!$E:$E,B2432,Detalhe_Registro!$M:$M,"SIM"),0)</f>
        <v/>
      </c>
      <c r="G2432" s="2">
        <f>IFERROR(AVERAGEIFS(Detalhe_Registro!$N:$N,Detalhe_Registro!$D:$D,A2432,Detalhe_Registro!$E:$E,B2432,Detalhe_Registro!$M:$M,"SIM"),0)</f>
        <v/>
      </c>
      <c r="H2432" s="2">
        <f>SUMIFS(Detalhe_Registro!$F:$F,Detalhe_Registro!$D:$D,A2432,Detalhe_Registro!$E:$E,B2432,Detalhe_Registro!$M:$M,"SIM")</f>
        <v/>
      </c>
      <c r="I2432" s="2">
        <f>SUMIFS(Detalhe_Registro!$G:$G,Detalhe_Registro!$D:$D,A2432,Detalhe_Registro!$E:$E,B2432,Detalhe_Registro!$M:$M,"SIM")</f>
        <v/>
      </c>
      <c r="J2432" s="2">
        <f>IF(F2432&lt;Premissas!$B$8,"&lt; 1,00",IF(F2432&lt;Premissas!$B$9,"1,00 – 1,19",IF(F2432&lt;Premissas!$B$10,"1,20 – 1,39",IF(F2432&lt;Premissas!$B$11,"1,40 – 1,59",IF(F2432&lt;Premissas!$B$12,"1,60 – 1,99","≥ 2,00")))))</f>
        <v/>
      </c>
      <c r="K2432" s="5">
        <f>IF(F2432&lt;Premissas!$B$8,Premissas!$B$13,IF(F2432&lt;Premissas!$B$9,Premissas!$B$14,IF(F2432&lt;Premissas!$B$10,Premissas!$B$15,IF(F2432&lt;Premissas!$B$11,Premissas!$B$16,IF(F2432&lt;Premissas!$B$12,Premissas!$B$17,Premissas!$B$18)))))</f>
        <v/>
      </c>
      <c r="L2432" s="5">
        <f>K2432/Premissas!$B$4</f>
        <v/>
      </c>
      <c r="M2432" s="2">
        <f>IF(K2432=Premissas!$B$18,"SIM","NÃO")</f>
        <v/>
      </c>
    </row>
    <row r="2433">
      <c r="A2433" s="2" t="n">
        <v>322452</v>
      </c>
      <c r="B2433" s="2" t="inlineStr">
        <is>
          <t>Givaldo Moreira Silva</t>
        </is>
      </c>
      <c r="C2433" s="2" t="n">
        <v>7801</v>
      </c>
      <c r="D2433" s="2">
        <f>IFERROR(TEXTJOIN(" | ",TRUE,UNIQUE(FILTER(Detalhe_Registro!$C:$C,(Detalhe_Registro!$D:$D=A2433)*(Detalhe_Registro!$E:$E=B2433)*(Detalhe_Registro!$M:$M="SIM")))),"")</f>
        <v/>
      </c>
      <c r="E2433" s="2">
        <f>COUNTIFS(Detalhe_Registro!$D:$D,A2433,Detalhe_Registro!$E:$E,B2433,Detalhe_Registro!$M:$M,"SIM")</f>
        <v/>
      </c>
      <c r="F2433" s="2">
        <f>IFERROR(MAXIFS(Detalhe_Registro!$N:$N,Detalhe_Registro!$D:$D,A2433,Detalhe_Registro!$E:$E,B2433,Detalhe_Registro!$M:$M,"SIM"),0)</f>
        <v/>
      </c>
      <c r="G2433" s="2">
        <f>IFERROR(AVERAGEIFS(Detalhe_Registro!$N:$N,Detalhe_Registro!$D:$D,A2433,Detalhe_Registro!$E:$E,B2433,Detalhe_Registro!$M:$M,"SIM"),0)</f>
        <v/>
      </c>
      <c r="H2433" s="2">
        <f>SUMIFS(Detalhe_Registro!$F:$F,Detalhe_Registro!$D:$D,A2433,Detalhe_Registro!$E:$E,B2433,Detalhe_Registro!$M:$M,"SIM")</f>
        <v/>
      </c>
      <c r="I2433" s="2">
        <f>SUMIFS(Detalhe_Registro!$G:$G,Detalhe_Registro!$D:$D,A2433,Detalhe_Registro!$E:$E,B2433,Detalhe_Registro!$M:$M,"SIM")</f>
        <v/>
      </c>
      <c r="J2433" s="2">
        <f>IF(F2433&lt;Premissas!$B$8,"&lt; 1,00",IF(F2433&lt;Premissas!$B$9,"1,00 – 1,19",IF(F2433&lt;Premissas!$B$10,"1,20 – 1,39",IF(F2433&lt;Premissas!$B$11,"1,40 – 1,59",IF(F2433&lt;Premissas!$B$12,"1,60 – 1,99","≥ 2,00")))))</f>
        <v/>
      </c>
      <c r="K2433" s="5">
        <f>IF(F2433&lt;Premissas!$B$8,Premissas!$B$13,IF(F2433&lt;Premissas!$B$9,Premissas!$B$14,IF(F2433&lt;Premissas!$B$10,Premissas!$B$15,IF(F2433&lt;Premissas!$B$11,Premissas!$B$16,IF(F2433&lt;Premissas!$B$12,Premissas!$B$17,Premissas!$B$18)))))</f>
        <v/>
      </c>
      <c r="L2433" s="5">
        <f>K2433/Premissas!$B$4</f>
        <v/>
      </c>
      <c r="M2433" s="2">
        <f>IF(K2433=Premissas!$B$18,"SIM","NÃO")</f>
        <v/>
      </c>
    </row>
    <row r="2434">
      <c r="A2434" s="2" t="inlineStr">
        <is>
          <t>322452</t>
        </is>
      </c>
      <c r="B2434" s="2" t="inlineStr">
        <is>
          <t>Givaldo Moreira Silva</t>
        </is>
      </c>
      <c r="C2434" s="2" t="n">
        <v>7801</v>
      </c>
      <c r="D2434" s="2">
        <f>IFERROR(TEXTJOIN(" | ",TRUE,UNIQUE(FILTER(Detalhe_Registro!$C:$C,(Detalhe_Registro!$D:$D=A2434)*(Detalhe_Registro!$E:$E=B2434)*(Detalhe_Registro!$M:$M="SIM")))),"")</f>
        <v/>
      </c>
      <c r="E2434" s="2">
        <f>COUNTIFS(Detalhe_Registro!$D:$D,A2434,Detalhe_Registro!$E:$E,B2434,Detalhe_Registro!$M:$M,"SIM")</f>
        <v/>
      </c>
      <c r="F2434" s="2">
        <f>IFERROR(MAXIFS(Detalhe_Registro!$N:$N,Detalhe_Registro!$D:$D,A2434,Detalhe_Registro!$E:$E,B2434,Detalhe_Registro!$M:$M,"SIM"),0)</f>
        <v/>
      </c>
      <c r="G2434" s="2">
        <f>IFERROR(AVERAGEIFS(Detalhe_Registro!$N:$N,Detalhe_Registro!$D:$D,A2434,Detalhe_Registro!$E:$E,B2434,Detalhe_Registro!$M:$M,"SIM"),0)</f>
        <v/>
      </c>
      <c r="H2434" s="2">
        <f>SUMIFS(Detalhe_Registro!$F:$F,Detalhe_Registro!$D:$D,A2434,Detalhe_Registro!$E:$E,B2434,Detalhe_Registro!$M:$M,"SIM")</f>
        <v/>
      </c>
      <c r="I2434" s="2">
        <f>SUMIFS(Detalhe_Registro!$G:$G,Detalhe_Registro!$D:$D,A2434,Detalhe_Registro!$E:$E,B2434,Detalhe_Registro!$M:$M,"SIM")</f>
        <v/>
      </c>
      <c r="J2434" s="2">
        <f>IF(F2434&lt;Premissas!$B$8,"&lt; 1,00",IF(F2434&lt;Premissas!$B$9,"1,00 – 1,19",IF(F2434&lt;Premissas!$B$10,"1,20 – 1,39",IF(F2434&lt;Premissas!$B$11,"1,40 – 1,59",IF(F2434&lt;Premissas!$B$12,"1,60 – 1,99","≥ 2,00")))))</f>
        <v/>
      </c>
      <c r="K2434" s="5">
        <f>IF(F2434&lt;Premissas!$B$8,Premissas!$B$13,IF(F2434&lt;Premissas!$B$9,Premissas!$B$14,IF(F2434&lt;Premissas!$B$10,Premissas!$B$15,IF(F2434&lt;Premissas!$B$11,Premissas!$B$16,IF(F2434&lt;Premissas!$B$12,Premissas!$B$17,Premissas!$B$18)))))</f>
        <v/>
      </c>
      <c r="L2434" s="5">
        <f>K2434/Premissas!$B$4</f>
        <v/>
      </c>
      <c r="M2434" s="2">
        <f>IF(K2434=Premissas!$B$18,"SIM","NÃO")</f>
        <v/>
      </c>
    </row>
    <row r="2435">
      <c r="A2435" s="2" t="inlineStr">
        <is>
          <t>6034926</t>
        </is>
      </c>
      <c r="B2435" s="2" t="inlineStr">
        <is>
          <t>Gleidiane Dos Santos Braz</t>
        </is>
      </c>
      <c r="C2435" s="2" t="n">
        <v>7801</v>
      </c>
      <c r="D2435" s="2">
        <f>IFERROR(TEXTJOIN(" | ",TRUE,UNIQUE(FILTER(Detalhe_Registro!$C:$C,(Detalhe_Registro!$D:$D=A2435)*(Detalhe_Registro!$E:$E=B2435)*(Detalhe_Registro!$M:$M="SIM")))),"")</f>
        <v/>
      </c>
      <c r="E2435" s="2">
        <f>COUNTIFS(Detalhe_Registro!$D:$D,A2435,Detalhe_Registro!$E:$E,B2435,Detalhe_Registro!$M:$M,"SIM")</f>
        <v/>
      </c>
      <c r="F2435" s="2">
        <f>IFERROR(MAXIFS(Detalhe_Registro!$N:$N,Detalhe_Registro!$D:$D,A2435,Detalhe_Registro!$E:$E,B2435,Detalhe_Registro!$M:$M,"SIM"),0)</f>
        <v/>
      </c>
      <c r="G2435" s="2">
        <f>IFERROR(AVERAGEIFS(Detalhe_Registro!$N:$N,Detalhe_Registro!$D:$D,A2435,Detalhe_Registro!$E:$E,B2435,Detalhe_Registro!$M:$M,"SIM"),0)</f>
        <v/>
      </c>
      <c r="H2435" s="2">
        <f>SUMIFS(Detalhe_Registro!$F:$F,Detalhe_Registro!$D:$D,A2435,Detalhe_Registro!$E:$E,B2435,Detalhe_Registro!$M:$M,"SIM")</f>
        <v/>
      </c>
      <c r="I2435" s="2">
        <f>SUMIFS(Detalhe_Registro!$G:$G,Detalhe_Registro!$D:$D,A2435,Detalhe_Registro!$E:$E,B2435,Detalhe_Registro!$M:$M,"SIM")</f>
        <v/>
      </c>
      <c r="J2435" s="2">
        <f>IF(F2435&lt;Premissas!$B$8,"&lt; 1,00",IF(F2435&lt;Premissas!$B$9,"1,00 – 1,19",IF(F2435&lt;Premissas!$B$10,"1,20 – 1,39",IF(F2435&lt;Premissas!$B$11,"1,40 – 1,59",IF(F2435&lt;Premissas!$B$12,"1,60 – 1,99","≥ 2,00")))))</f>
        <v/>
      </c>
      <c r="K2435" s="5">
        <f>IF(F2435&lt;Premissas!$B$8,Premissas!$B$13,IF(F2435&lt;Premissas!$B$9,Premissas!$B$14,IF(F2435&lt;Premissas!$B$10,Premissas!$B$15,IF(F2435&lt;Premissas!$B$11,Premissas!$B$16,IF(F2435&lt;Premissas!$B$12,Premissas!$B$17,Premissas!$B$18)))))</f>
        <v/>
      </c>
      <c r="L2435" s="5">
        <f>K2435/Premissas!$B$4</f>
        <v/>
      </c>
      <c r="M2435" s="2">
        <f>IF(K2435=Premissas!$B$18,"SIM","NÃO")</f>
        <v/>
      </c>
    </row>
    <row r="2436">
      <c r="A2436" s="2" t="n">
        <v>6001572</v>
      </c>
      <c r="B2436" s="2" t="inlineStr">
        <is>
          <t>Grasiele Barbosa Dos Santos</t>
        </is>
      </c>
      <c r="C2436" s="2" t="n">
        <v>7801</v>
      </c>
      <c r="D2436" s="2">
        <f>IFERROR(TEXTJOIN(" | ",TRUE,UNIQUE(FILTER(Detalhe_Registro!$C:$C,(Detalhe_Registro!$D:$D=A2436)*(Detalhe_Registro!$E:$E=B2436)*(Detalhe_Registro!$M:$M="SIM")))),"")</f>
        <v/>
      </c>
      <c r="E2436" s="2">
        <f>COUNTIFS(Detalhe_Registro!$D:$D,A2436,Detalhe_Registro!$E:$E,B2436,Detalhe_Registro!$M:$M,"SIM")</f>
        <v/>
      </c>
      <c r="F2436" s="2">
        <f>IFERROR(MAXIFS(Detalhe_Registro!$N:$N,Detalhe_Registro!$D:$D,A2436,Detalhe_Registro!$E:$E,B2436,Detalhe_Registro!$M:$M,"SIM"),0)</f>
        <v/>
      </c>
      <c r="G2436" s="2">
        <f>IFERROR(AVERAGEIFS(Detalhe_Registro!$N:$N,Detalhe_Registro!$D:$D,A2436,Detalhe_Registro!$E:$E,B2436,Detalhe_Registro!$M:$M,"SIM"),0)</f>
        <v/>
      </c>
      <c r="H2436" s="2">
        <f>SUMIFS(Detalhe_Registro!$F:$F,Detalhe_Registro!$D:$D,A2436,Detalhe_Registro!$E:$E,B2436,Detalhe_Registro!$M:$M,"SIM")</f>
        <v/>
      </c>
      <c r="I2436" s="2">
        <f>SUMIFS(Detalhe_Registro!$G:$G,Detalhe_Registro!$D:$D,A2436,Detalhe_Registro!$E:$E,B2436,Detalhe_Registro!$M:$M,"SIM")</f>
        <v/>
      </c>
      <c r="J2436" s="2">
        <f>IF(F2436&lt;Premissas!$B$8,"&lt; 1,00",IF(F2436&lt;Premissas!$B$9,"1,00 – 1,19",IF(F2436&lt;Premissas!$B$10,"1,20 – 1,39",IF(F2436&lt;Premissas!$B$11,"1,40 – 1,59",IF(F2436&lt;Premissas!$B$12,"1,60 – 1,99","≥ 2,00")))))</f>
        <v/>
      </c>
      <c r="K2436" s="5">
        <f>IF(F2436&lt;Premissas!$B$8,Premissas!$B$13,IF(F2436&lt;Premissas!$B$9,Premissas!$B$14,IF(F2436&lt;Premissas!$B$10,Premissas!$B$15,IF(F2436&lt;Premissas!$B$11,Premissas!$B$16,IF(F2436&lt;Premissas!$B$12,Premissas!$B$17,Premissas!$B$18)))))</f>
        <v/>
      </c>
      <c r="L2436" s="5">
        <f>K2436/Premissas!$B$4</f>
        <v/>
      </c>
      <c r="M2436" s="2">
        <f>IF(K2436=Premissas!$B$18,"SIM","NÃO")</f>
        <v/>
      </c>
    </row>
    <row r="2437">
      <c r="A2437" s="2" t="inlineStr">
        <is>
          <t>6001572</t>
        </is>
      </c>
      <c r="B2437" s="2" t="inlineStr">
        <is>
          <t>Grasiele Barbosa Dos Santos</t>
        </is>
      </c>
      <c r="C2437" s="2" t="n">
        <v>7801</v>
      </c>
      <c r="D2437" s="2">
        <f>IFERROR(TEXTJOIN(" | ",TRUE,UNIQUE(FILTER(Detalhe_Registro!$C:$C,(Detalhe_Registro!$D:$D=A2437)*(Detalhe_Registro!$E:$E=B2437)*(Detalhe_Registro!$M:$M="SIM")))),"")</f>
        <v/>
      </c>
      <c r="E2437" s="2">
        <f>COUNTIFS(Detalhe_Registro!$D:$D,A2437,Detalhe_Registro!$E:$E,B2437,Detalhe_Registro!$M:$M,"SIM")</f>
        <v/>
      </c>
      <c r="F2437" s="2">
        <f>IFERROR(MAXIFS(Detalhe_Registro!$N:$N,Detalhe_Registro!$D:$D,A2437,Detalhe_Registro!$E:$E,B2437,Detalhe_Registro!$M:$M,"SIM"),0)</f>
        <v/>
      </c>
      <c r="G2437" s="2">
        <f>IFERROR(AVERAGEIFS(Detalhe_Registro!$N:$N,Detalhe_Registro!$D:$D,A2437,Detalhe_Registro!$E:$E,B2437,Detalhe_Registro!$M:$M,"SIM"),0)</f>
        <v/>
      </c>
      <c r="H2437" s="2">
        <f>SUMIFS(Detalhe_Registro!$F:$F,Detalhe_Registro!$D:$D,A2437,Detalhe_Registro!$E:$E,B2437,Detalhe_Registro!$M:$M,"SIM")</f>
        <v/>
      </c>
      <c r="I2437" s="2">
        <f>SUMIFS(Detalhe_Registro!$G:$G,Detalhe_Registro!$D:$D,A2437,Detalhe_Registro!$E:$E,B2437,Detalhe_Registro!$M:$M,"SIM")</f>
        <v/>
      </c>
      <c r="J2437" s="2">
        <f>IF(F2437&lt;Premissas!$B$8,"&lt; 1,00",IF(F2437&lt;Premissas!$B$9,"1,00 – 1,19",IF(F2437&lt;Premissas!$B$10,"1,20 – 1,39",IF(F2437&lt;Premissas!$B$11,"1,40 – 1,59",IF(F2437&lt;Premissas!$B$12,"1,60 – 1,99","≥ 2,00")))))</f>
        <v/>
      </c>
      <c r="K2437" s="5">
        <f>IF(F2437&lt;Premissas!$B$8,Premissas!$B$13,IF(F2437&lt;Premissas!$B$9,Premissas!$B$14,IF(F2437&lt;Premissas!$B$10,Premissas!$B$15,IF(F2437&lt;Premissas!$B$11,Premissas!$B$16,IF(F2437&lt;Premissas!$B$12,Premissas!$B$17,Premissas!$B$18)))))</f>
        <v/>
      </c>
      <c r="L2437" s="5">
        <f>K2437/Premissas!$B$4</f>
        <v/>
      </c>
      <c r="M2437" s="2">
        <f>IF(K2437=Premissas!$B$18,"SIM","NÃO")</f>
        <v/>
      </c>
    </row>
    <row r="2438">
      <c r="A2438" s="2" t="n">
        <v>5919746</v>
      </c>
      <c r="B2438" s="2" t="inlineStr">
        <is>
          <t>Guilherme Bezerra De Farias</t>
        </is>
      </c>
      <c r="C2438" s="2" t="n">
        <v>7801</v>
      </c>
      <c r="D2438" s="2">
        <f>IFERROR(TEXTJOIN(" | ",TRUE,UNIQUE(FILTER(Detalhe_Registro!$C:$C,(Detalhe_Registro!$D:$D=A2438)*(Detalhe_Registro!$E:$E=B2438)*(Detalhe_Registro!$M:$M="SIM")))),"")</f>
        <v/>
      </c>
      <c r="E2438" s="2">
        <f>COUNTIFS(Detalhe_Registro!$D:$D,A2438,Detalhe_Registro!$E:$E,B2438,Detalhe_Registro!$M:$M,"SIM")</f>
        <v/>
      </c>
      <c r="F2438" s="2">
        <f>IFERROR(MAXIFS(Detalhe_Registro!$N:$N,Detalhe_Registro!$D:$D,A2438,Detalhe_Registro!$E:$E,B2438,Detalhe_Registro!$M:$M,"SIM"),0)</f>
        <v/>
      </c>
      <c r="G2438" s="2">
        <f>IFERROR(AVERAGEIFS(Detalhe_Registro!$N:$N,Detalhe_Registro!$D:$D,A2438,Detalhe_Registro!$E:$E,B2438,Detalhe_Registro!$M:$M,"SIM"),0)</f>
        <v/>
      </c>
      <c r="H2438" s="2">
        <f>SUMIFS(Detalhe_Registro!$F:$F,Detalhe_Registro!$D:$D,A2438,Detalhe_Registro!$E:$E,B2438,Detalhe_Registro!$M:$M,"SIM")</f>
        <v/>
      </c>
      <c r="I2438" s="2">
        <f>SUMIFS(Detalhe_Registro!$G:$G,Detalhe_Registro!$D:$D,A2438,Detalhe_Registro!$E:$E,B2438,Detalhe_Registro!$M:$M,"SIM")</f>
        <v/>
      </c>
      <c r="J2438" s="2">
        <f>IF(F2438&lt;Premissas!$B$8,"&lt; 1,00",IF(F2438&lt;Premissas!$B$9,"1,00 – 1,19",IF(F2438&lt;Premissas!$B$10,"1,20 – 1,39",IF(F2438&lt;Premissas!$B$11,"1,40 – 1,59",IF(F2438&lt;Premissas!$B$12,"1,60 – 1,99","≥ 2,00")))))</f>
        <v/>
      </c>
      <c r="K2438" s="5">
        <f>IF(F2438&lt;Premissas!$B$8,Premissas!$B$13,IF(F2438&lt;Premissas!$B$9,Premissas!$B$14,IF(F2438&lt;Premissas!$B$10,Premissas!$B$15,IF(F2438&lt;Premissas!$B$11,Premissas!$B$16,IF(F2438&lt;Premissas!$B$12,Premissas!$B$17,Premissas!$B$18)))))</f>
        <v/>
      </c>
      <c r="L2438" s="5">
        <f>K2438/Premissas!$B$4</f>
        <v/>
      </c>
      <c r="M2438" s="2">
        <f>IF(K2438=Premissas!$B$18,"SIM","NÃO")</f>
        <v/>
      </c>
    </row>
    <row r="2439">
      <c r="A2439" s="2" t="inlineStr">
        <is>
          <t>5919746</t>
        </is>
      </c>
      <c r="B2439" s="2" t="inlineStr">
        <is>
          <t>Guilherme Bezerra De Farias</t>
        </is>
      </c>
      <c r="C2439" s="2" t="n">
        <v>7801</v>
      </c>
      <c r="D2439" s="2">
        <f>IFERROR(TEXTJOIN(" | ",TRUE,UNIQUE(FILTER(Detalhe_Registro!$C:$C,(Detalhe_Registro!$D:$D=A2439)*(Detalhe_Registro!$E:$E=B2439)*(Detalhe_Registro!$M:$M="SIM")))),"")</f>
        <v/>
      </c>
      <c r="E2439" s="2">
        <f>COUNTIFS(Detalhe_Registro!$D:$D,A2439,Detalhe_Registro!$E:$E,B2439,Detalhe_Registro!$M:$M,"SIM")</f>
        <v/>
      </c>
      <c r="F2439" s="2">
        <f>IFERROR(MAXIFS(Detalhe_Registro!$N:$N,Detalhe_Registro!$D:$D,A2439,Detalhe_Registro!$E:$E,B2439,Detalhe_Registro!$M:$M,"SIM"),0)</f>
        <v/>
      </c>
      <c r="G2439" s="2">
        <f>IFERROR(AVERAGEIFS(Detalhe_Registro!$N:$N,Detalhe_Registro!$D:$D,A2439,Detalhe_Registro!$E:$E,B2439,Detalhe_Registro!$M:$M,"SIM"),0)</f>
        <v/>
      </c>
      <c r="H2439" s="2">
        <f>SUMIFS(Detalhe_Registro!$F:$F,Detalhe_Registro!$D:$D,A2439,Detalhe_Registro!$E:$E,B2439,Detalhe_Registro!$M:$M,"SIM")</f>
        <v/>
      </c>
      <c r="I2439" s="2">
        <f>SUMIFS(Detalhe_Registro!$G:$G,Detalhe_Registro!$D:$D,A2439,Detalhe_Registro!$E:$E,B2439,Detalhe_Registro!$M:$M,"SIM")</f>
        <v/>
      </c>
      <c r="J2439" s="2">
        <f>IF(F2439&lt;Premissas!$B$8,"&lt; 1,00",IF(F2439&lt;Premissas!$B$9,"1,00 – 1,19",IF(F2439&lt;Premissas!$B$10,"1,20 – 1,39",IF(F2439&lt;Premissas!$B$11,"1,40 – 1,59",IF(F2439&lt;Premissas!$B$12,"1,60 – 1,99","≥ 2,00")))))</f>
        <v/>
      </c>
      <c r="K2439" s="5">
        <f>IF(F2439&lt;Premissas!$B$8,Premissas!$B$13,IF(F2439&lt;Premissas!$B$9,Premissas!$B$14,IF(F2439&lt;Premissas!$B$10,Premissas!$B$15,IF(F2439&lt;Premissas!$B$11,Premissas!$B$16,IF(F2439&lt;Premissas!$B$12,Premissas!$B$17,Premissas!$B$18)))))</f>
        <v/>
      </c>
      <c r="L2439" s="5">
        <f>K2439/Premissas!$B$4</f>
        <v/>
      </c>
      <c r="M2439" s="2">
        <f>IF(K2439=Premissas!$B$18,"SIM","NÃO")</f>
        <v/>
      </c>
    </row>
    <row r="2440">
      <c r="A2440" s="2" t="n">
        <v>5995086</v>
      </c>
      <c r="B2440" s="2" t="inlineStr">
        <is>
          <t>Guilherme Fernando Goncalves De Andrade Marques</t>
        </is>
      </c>
      <c r="C2440" s="2" t="n">
        <v>7801</v>
      </c>
      <c r="D2440" s="2">
        <f>IFERROR(TEXTJOIN(" | ",TRUE,UNIQUE(FILTER(Detalhe_Registro!$C:$C,(Detalhe_Registro!$D:$D=A2440)*(Detalhe_Registro!$E:$E=B2440)*(Detalhe_Registro!$M:$M="SIM")))),"")</f>
        <v/>
      </c>
      <c r="E2440" s="2">
        <f>COUNTIFS(Detalhe_Registro!$D:$D,A2440,Detalhe_Registro!$E:$E,B2440,Detalhe_Registro!$M:$M,"SIM")</f>
        <v/>
      </c>
      <c r="F2440" s="2">
        <f>IFERROR(MAXIFS(Detalhe_Registro!$N:$N,Detalhe_Registro!$D:$D,A2440,Detalhe_Registro!$E:$E,B2440,Detalhe_Registro!$M:$M,"SIM"),0)</f>
        <v/>
      </c>
      <c r="G2440" s="2">
        <f>IFERROR(AVERAGEIFS(Detalhe_Registro!$N:$N,Detalhe_Registro!$D:$D,A2440,Detalhe_Registro!$E:$E,B2440,Detalhe_Registro!$M:$M,"SIM"),0)</f>
        <v/>
      </c>
      <c r="H2440" s="2">
        <f>SUMIFS(Detalhe_Registro!$F:$F,Detalhe_Registro!$D:$D,A2440,Detalhe_Registro!$E:$E,B2440,Detalhe_Registro!$M:$M,"SIM")</f>
        <v/>
      </c>
      <c r="I2440" s="2">
        <f>SUMIFS(Detalhe_Registro!$G:$G,Detalhe_Registro!$D:$D,A2440,Detalhe_Registro!$E:$E,B2440,Detalhe_Registro!$M:$M,"SIM")</f>
        <v/>
      </c>
      <c r="J2440" s="2">
        <f>IF(F2440&lt;Premissas!$B$8,"&lt; 1,00",IF(F2440&lt;Premissas!$B$9,"1,00 – 1,19",IF(F2440&lt;Premissas!$B$10,"1,20 – 1,39",IF(F2440&lt;Premissas!$B$11,"1,40 – 1,59",IF(F2440&lt;Premissas!$B$12,"1,60 – 1,99","≥ 2,00")))))</f>
        <v/>
      </c>
      <c r="K2440" s="5">
        <f>IF(F2440&lt;Premissas!$B$8,Premissas!$B$13,IF(F2440&lt;Premissas!$B$9,Premissas!$B$14,IF(F2440&lt;Premissas!$B$10,Premissas!$B$15,IF(F2440&lt;Premissas!$B$11,Premissas!$B$16,IF(F2440&lt;Premissas!$B$12,Premissas!$B$17,Premissas!$B$18)))))</f>
        <v/>
      </c>
      <c r="L2440" s="5">
        <f>K2440/Premissas!$B$4</f>
        <v/>
      </c>
      <c r="M2440" s="2">
        <f>IF(K2440=Premissas!$B$18,"SIM","NÃO")</f>
        <v/>
      </c>
    </row>
    <row r="2441">
      <c r="A2441" s="2" t="n">
        <v>5535930</v>
      </c>
      <c r="B2441" s="2" t="inlineStr">
        <is>
          <t>Guilherme Henrique De Miranda</t>
        </is>
      </c>
      <c r="C2441" s="2" t="n">
        <v>7801</v>
      </c>
      <c r="D2441" s="2">
        <f>IFERROR(TEXTJOIN(" | ",TRUE,UNIQUE(FILTER(Detalhe_Registro!$C:$C,(Detalhe_Registro!$D:$D=A2441)*(Detalhe_Registro!$E:$E=B2441)*(Detalhe_Registro!$M:$M="SIM")))),"")</f>
        <v/>
      </c>
      <c r="E2441" s="2">
        <f>COUNTIFS(Detalhe_Registro!$D:$D,A2441,Detalhe_Registro!$E:$E,B2441,Detalhe_Registro!$M:$M,"SIM")</f>
        <v/>
      </c>
      <c r="F2441" s="2">
        <f>IFERROR(MAXIFS(Detalhe_Registro!$N:$N,Detalhe_Registro!$D:$D,A2441,Detalhe_Registro!$E:$E,B2441,Detalhe_Registro!$M:$M,"SIM"),0)</f>
        <v/>
      </c>
      <c r="G2441" s="2">
        <f>IFERROR(AVERAGEIFS(Detalhe_Registro!$N:$N,Detalhe_Registro!$D:$D,A2441,Detalhe_Registro!$E:$E,B2441,Detalhe_Registro!$M:$M,"SIM"),0)</f>
        <v/>
      </c>
      <c r="H2441" s="2">
        <f>SUMIFS(Detalhe_Registro!$F:$F,Detalhe_Registro!$D:$D,A2441,Detalhe_Registro!$E:$E,B2441,Detalhe_Registro!$M:$M,"SIM")</f>
        <v/>
      </c>
      <c r="I2441" s="2">
        <f>SUMIFS(Detalhe_Registro!$G:$G,Detalhe_Registro!$D:$D,A2441,Detalhe_Registro!$E:$E,B2441,Detalhe_Registro!$M:$M,"SIM")</f>
        <v/>
      </c>
      <c r="J2441" s="2">
        <f>IF(F2441&lt;Premissas!$B$8,"&lt; 1,00",IF(F2441&lt;Premissas!$B$9,"1,00 – 1,19",IF(F2441&lt;Premissas!$B$10,"1,20 – 1,39",IF(F2441&lt;Premissas!$B$11,"1,40 – 1,59",IF(F2441&lt;Premissas!$B$12,"1,60 – 1,99","≥ 2,00")))))</f>
        <v/>
      </c>
      <c r="K2441" s="5">
        <f>IF(F2441&lt;Premissas!$B$8,Premissas!$B$13,IF(F2441&lt;Premissas!$B$9,Premissas!$B$14,IF(F2441&lt;Premissas!$B$10,Premissas!$B$15,IF(F2441&lt;Premissas!$B$11,Premissas!$B$16,IF(F2441&lt;Premissas!$B$12,Premissas!$B$17,Premissas!$B$18)))))</f>
        <v/>
      </c>
      <c r="L2441" s="5">
        <f>K2441/Premissas!$B$4</f>
        <v/>
      </c>
      <c r="M2441" s="2">
        <f>IF(K2441=Premissas!$B$18,"SIM","NÃO")</f>
        <v/>
      </c>
    </row>
    <row r="2442">
      <c r="A2442" s="2" t="inlineStr">
        <is>
          <t>5535930</t>
        </is>
      </c>
      <c r="B2442" s="2" t="inlineStr">
        <is>
          <t>Guilherme Henrique De Miranda</t>
        </is>
      </c>
      <c r="C2442" s="2" t="n">
        <v>7801</v>
      </c>
      <c r="D2442" s="2">
        <f>IFERROR(TEXTJOIN(" | ",TRUE,UNIQUE(FILTER(Detalhe_Registro!$C:$C,(Detalhe_Registro!$D:$D=A2442)*(Detalhe_Registro!$E:$E=B2442)*(Detalhe_Registro!$M:$M="SIM")))),"")</f>
        <v/>
      </c>
      <c r="E2442" s="2">
        <f>COUNTIFS(Detalhe_Registro!$D:$D,A2442,Detalhe_Registro!$E:$E,B2442,Detalhe_Registro!$M:$M,"SIM")</f>
        <v/>
      </c>
      <c r="F2442" s="2">
        <f>IFERROR(MAXIFS(Detalhe_Registro!$N:$N,Detalhe_Registro!$D:$D,A2442,Detalhe_Registro!$E:$E,B2442,Detalhe_Registro!$M:$M,"SIM"),0)</f>
        <v/>
      </c>
      <c r="G2442" s="2">
        <f>IFERROR(AVERAGEIFS(Detalhe_Registro!$N:$N,Detalhe_Registro!$D:$D,A2442,Detalhe_Registro!$E:$E,B2442,Detalhe_Registro!$M:$M,"SIM"),0)</f>
        <v/>
      </c>
      <c r="H2442" s="2">
        <f>SUMIFS(Detalhe_Registro!$F:$F,Detalhe_Registro!$D:$D,A2442,Detalhe_Registro!$E:$E,B2442,Detalhe_Registro!$M:$M,"SIM")</f>
        <v/>
      </c>
      <c r="I2442" s="2">
        <f>SUMIFS(Detalhe_Registro!$G:$G,Detalhe_Registro!$D:$D,A2442,Detalhe_Registro!$E:$E,B2442,Detalhe_Registro!$M:$M,"SIM")</f>
        <v/>
      </c>
      <c r="J2442" s="2">
        <f>IF(F2442&lt;Premissas!$B$8,"&lt; 1,00",IF(F2442&lt;Premissas!$B$9,"1,00 – 1,19",IF(F2442&lt;Premissas!$B$10,"1,20 – 1,39",IF(F2442&lt;Premissas!$B$11,"1,40 – 1,59",IF(F2442&lt;Premissas!$B$12,"1,60 – 1,99","≥ 2,00")))))</f>
        <v/>
      </c>
      <c r="K2442" s="5">
        <f>IF(F2442&lt;Premissas!$B$8,Premissas!$B$13,IF(F2442&lt;Premissas!$B$9,Premissas!$B$14,IF(F2442&lt;Premissas!$B$10,Premissas!$B$15,IF(F2442&lt;Premissas!$B$11,Premissas!$B$16,IF(F2442&lt;Premissas!$B$12,Premissas!$B$17,Premissas!$B$18)))))</f>
        <v/>
      </c>
      <c r="L2442" s="5">
        <f>K2442/Premissas!$B$4</f>
        <v/>
      </c>
      <c r="M2442" s="2">
        <f>IF(K2442=Premissas!$B$18,"SIM","NÃO")</f>
        <v/>
      </c>
    </row>
    <row r="2443">
      <c r="A2443" s="2" t="n">
        <v>5639026</v>
      </c>
      <c r="B2443" s="2" t="inlineStr">
        <is>
          <t>Guiveline Faustin</t>
        </is>
      </c>
      <c r="C2443" s="2" t="n">
        <v>7801</v>
      </c>
      <c r="D2443" s="2">
        <f>IFERROR(TEXTJOIN(" | ",TRUE,UNIQUE(FILTER(Detalhe_Registro!$C:$C,(Detalhe_Registro!$D:$D=A2443)*(Detalhe_Registro!$E:$E=B2443)*(Detalhe_Registro!$M:$M="SIM")))),"")</f>
        <v/>
      </c>
      <c r="E2443" s="2">
        <f>COUNTIFS(Detalhe_Registro!$D:$D,A2443,Detalhe_Registro!$E:$E,B2443,Detalhe_Registro!$M:$M,"SIM")</f>
        <v/>
      </c>
      <c r="F2443" s="2">
        <f>IFERROR(MAXIFS(Detalhe_Registro!$N:$N,Detalhe_Registro!$D:$D,A2443,Detalhe_Registro!$E:$E,B2443,Detalhe_Registro!$M:$M,"SIM"),0)</f>
        <v/>
      </c>
      <c r="G2443" s="2">
        <f>IFERROR(AVERAGEIFS(Detalhe_Registro!$N:$N,Detalhe_Registro!$D:$D,A2443,Detalhe_Registro!$E:$E,B2443,Detalhe_Registro!$M:$M,"SIM"),0)</f>
        <v/>
      </c>
      <c r="H2443" s="2">
        <f>SUMIFS(Detalhe_Registro!$F:$F,Detalhe_Registro!$D:$D,A2443,Detalhe_Registro!$E:$E,B2443,Detalhe_Registro!$M:$M,"SIM")</f>
        <v/>
      </c>
      <c r="I2443" s="2">
        <f>SUMIFS(Detalhe_Registro!$G:$G,Detalhe_Registro!$D:$D,A2443,Detalhe_Registro!$E:$E,B2443,Detalhe_Registro!$M:$M,"SIM")</f>
        <v/>
      </c>
      <c r="J2443" s="2">
        <f>IF(F2443&lt;Premissas!$B$8,"&lt; 1,00",IF(F2443&lt;Premissas!$B$9,"1,00 – 1,19",IF(F2443&lt;Premissas!$B$10,"1,20 – 1,39",IF(F2443&lt;Premissas!$B$11,"1,40 – 1,59",IF(F2443&lt;Premissas!$B$12,"1,60 – 1,99","≥ 2,00")))))</f>
        <v/>
      </c>
      <c r="K2443" s="5">
        <f>IF(F2443&lt;Premissas!$B$8,Premissas!$B$13,IF(F2443&lt;Premissas!$B$9,Premissas!$B$14,IF(F2443&lt;Premissas!$B$10,Premissas!$B$15,IF(F2443&lt;Premissas!$B$11,Premissas!$B$16,IF(F2443&lt;Premissas!$B$12,Premissas!$B$17,Premissas!$B$18)))))</f>
        <v/>
      </c>
      <c r="L2443" s="5">
        <f>K2443/Premissas!$B$4</f>
        <v/>
      </c>
      <c r="M2443" s="2">
        <f>IF(K2443=Premissas!$B$18,"SIM","NÃO")</f>
        <v/>
      </c>
    </row>
    <row r="2444">
      <c r="A2444" s="2" t="inlineStr">
        <is>
          <t>5639026</t>
        </is>
      </c>
      <c r="B2444" s="2" t="inlineStr">
        <is>
          <t>Guiveline Faustin</t>
        </is>
      </c>
      <c r="C2444" s="2" t="n">
        <v>7801</v>
      </c>
      <c r="D2444" s="2">
        <f>IFERROR(TEXTJOIN(" | ",TRUE,UNIQUE(FILTER(Detalhe_Registro!$C:$C,(Detalhe_Registro!$D:$D=A2444)*(Detalhe_Registro!$E:$E=B2444)*(Detalhe_Registro!$M:$M="SIM")))),"")</f>
        <v/>
      </c>
      <c r="E2444" s="2">
        <f>COUNTIFS(Detalhe_Registro!$D:$D,A2444,Detalhe_Registro!$E:$E,B2444,Detalhe_Registro!$M:$M,"SIM")</f>
        <v/>
      </c>
      <c r="F2444" s="2">
        <f>IFERROR(MAXIFS(Detalhe_Registro!$N:$N,Detalhe_Registro!$D:$D,A2444,Detalhe_Registro!$E:$E,B2444,Detalhe_Registro!$M:$M,"SIM"),0)</f>
        <v/>
      </c>
      <c r="G2444" s="2">
        <f>IFERROR(AVERAGEIFS(Detalhe_Registro!$N:$N,Detalhe_Registro!$D:$D,A2444,Detalhe_Registro!$E:$E,B2444,Detalhe_Registro!$M:$M,"SIM"),0)</f>
        <v/>
      </c>
      <c r="H2444" s="2">
        <f>SUMIFS(Detalhe_Registro!$F:$F,Detalhe_Registro!$D:$D,A2444,Detalhe_Registro!$E:$E,B2444,Detalhe_Registro!$M:$M,"SIM")</f>
        <v/>
      </c>
      <c r="I2444" s="2">
        <f>SUMIFS(Detalhe_Registro!$G:$G,Detalhe_Registro!$D:$D,A2444,Detalhe_Registro!$E:$E,B2444,Detalhe_Registro!$M:$M,"SIM")</f>
        <v/>
      </c>
      <c r="J2444" s="2">
        <f>IF(F2444&lt;Premissas!$B$8,"&lt; 1,00",IF(F2444&lt;Premissas!$B$9,"1,00 – 1,19",IF(F2444&lt;Premissas!$B$10,"1,20 – 1,39",IF(F2444&lt;Premissas!$B$11,"1,40 – 1,59",IF(F2444&lt;Premissas!$B$12,"1,60 – 1,99","≥ 2,00")))))</f>
        <v/>
      </c>
      <c r="K2444" s="5">
        <f>IF(F2444&lt;Premissas!$B$8,Premissas!$B$13,IF(F2444&lt;Premissas!$B$9,Premissas!$B$14,IF(F2444&lt;Premissas!$B$10,Premissas!$B$15,IF(F2444&lt;Premissas!$B$11,Premissas!$B$16,IF(F2444&lt;Premissas!$B$12,Premissas!$B$17,Premissas!$B$18)))))</f>
        <v/>
      </c>
      <c r="L2444" s="5">
        <f>K2444/Premissas!$B$4</f>
        <v/>
      </c>
      <c r="M2444" s="2">
        <f>IF(K2444=Premissas!$B$18,"SIM","NÃO")</f>
        <v/>
      </c>
    </row>
    <row r="2445">
      <c r="A2445" s="2" t="inlineStr">
        <is>
          <t>6031129</t>
        </is>
      </c>
      <c r="B2445" s="2" t="inlineStr">
        <is>
          <t>Gustavo Alcantara Mariano</t>
        </is>
      </c>
      <c r="C2445" s="2" t="n">
        <v>7801</v>
      </c>
      <c r="D2445" s="2">
        <f>IFERROR(TEXTJOIN(" | ",TRUE,UNIQUE(FILTER(Detalhe_Registro!$C:$C,(Detalhe_Registro!$D:$D=A2445)*(Detalhe_Registro!$E:$E=B2445)*(Detalhe_Registro!$M:$M="SIM")))),"")</f>
        <v/>
      </c>
      <c r="E2445" s="2">
        <f>COUNTIFS(Detalhe_Registro!$D:$D,A2445,Detalhe_Registro!$E:$E,B2445,Detalhe_Registro!$M:$M,"SIM")</f>
        <v/>
      </c>
      <c r="F2445" s="2">
        <f>IFERROR(MAXIFS(Detalhe_Registro!$N:$N,Detalhe_Registro!$D:$D,A2445,Detalhe_Registro!$E:$E,B2445,Detalhe_Registro!$M:$M,"SIM"),0)</f>
        <v/>
      </c>
      <c r="G2445" s="2">
        <f>IFERROR(AVERAGEIFS(Detalhe_Registro!$N:$N,Detalhe_Registro!$D:$D,A2445,Detalhe_Registro!$E:$E,B2445,Detalhe_Registro!$M:$M,"SIM"),0)</f>
        <v/>
      </c>
      <c r="H2445" s="2">
        <f>SUMIFS(Detalhe_Registro!$F:$F,Detalhe_Registro!$D:$D,A2445,Detalhe_Registro!$E:$E,B2445,Detalhe_Registro!$M:$M,"SIM")</f>
        <v/>
      </c>
      <c r="I2445" s="2">
        <f>SUMIFS(Detalhe_Registro!$G:$G,Detalhe_Registro!$D:$D,A2445,Detalhe_Registro!$E:$E,B2445,Detalhe_Registro!$M:$M,"SIM")</f>
        <v/>
      </c>
      <c r="J2445" s="2">
        <f>IF(F2445&lt;Premissas!$B$8,"&lt; 1,00",IF(F2445&lt;Premissas!$B$9,"1,00 – 1,19",IF(F2445&lt;Premissas!$B$10,"1,20 – 1,39",IF(F2445&lt;Premissas!$B$11,"1,40 – 1,59",IF(F2445&lt;Premissas!$B$12,"1,60 – 1,99","≥ 2,00")))))</f>
        <v/>
      </c>
      <c r="K2445" s="5">
        <f>IF(F2445&lt;Premissas!$B$8,Premissas!$B$13,IF(F2445&lt;Premissas!$B$9,Premissas!$B$14,IF(F2445&lt;Premissas!$B$10,Premissas!$B$15,IF(F2445&lt;Premissas!$B$11,Premissas!$B$16,IF(F2445&lt;Premissas!$B$12,Premissas!$B$17,Premissas!$B$18)))))</f>
        <v/>
      </c>
      <c r="L2445" s="5">
        <f>K2445/Premissas!$B$4</f>
        <v/>
      </c>
      <c r="M2445" s="2">
        <f>IF(K2445=Premissas!$B$18,"SIM","NÃO")</f>
        <v/>
      </c>
    </row>
    <row r="2446">
      <c r="A2446" s="2" t="inlineStr">
        <is>
          <t>2991799</t>
        </is>
      </c>
      <c r="B2446" s="2" t="inlineStr">
        <is>
          <t>Gustavo De Mello Dos Santos</t>
        </is>
      </c>
      <c r="C2446" s="2" t="n">
        <v>7801</v>
      </c>
      <c r="D2446" s="2">
        <f>IFERROR(TEXTJOIN(" | ",TRUE,UNIQUE(FILTER(Detalhe_Registro!$C:$C,(Detalhe_Registro!$D:$D=A2446)*(Detalhe_Registro!$E:$E=B2446)*(Detalhe_Registro!$M:$M="SIM")))),"")</f>
        <v/>
      </c>
      <c r="E2446" s="2">
        <f>COUNTIFS(Detalhe_Registro!$D:$D,A2446,Detalhe_Registro!$E:$E,B2446,Detalhe_Registro!$M:$M,"SIM")</f>
        <v/>
      </c>
      <c r="F2446" s="2">
        <f>IFERROR(MAXIFS(Detalhe_Registro!$N:$N,Detalhe_Registro!$D:$D,A2446,Detalhe_Registro!$E:$E,B2446,Detalhe_Registro!$M:$M,"SIM"),0)</f>
        <v/>
      </c>
      <c r="G2446" s="2">
        <f>IFERROR(AVERAGEIFS(Detalhe_Registro!$N:$N,Detalhe_Registro!$D:$D,A2446,Detalhe_Registro!$E:$E,B2446,Detalhe_Registro!$M:$M,"SIM"),0)</f>
        <v/>
      </c>
      <c r="H2446" s="2">
        <f>SUMIFS(Detalhe_Registro!$F:$F,Detalhe_Registro!$D:$D,A2446,Detalhe_Registro!$E:$E,B2446,Detalhe_Registro!$M:$M,"SIM")</f>
        <v/>
      </c>
      <c r="I2446" s="2">
        <f>SUMIFS(Detalhe_Registro!$G:$G,Detalhe_Registro!$D:$D,A2446,Detalhe_Registro!$E:$E,B2446,Detalhe_Registro!$M:$M,"SIM")</f>
        <v/>
      </c>
      <c r="J2446" s="2">
        <f>IF(F2446&lt;Premissas!$B$8,"&lt; 1,00",IF(F2446&lt;Premissas!$B$9,"1,00 – 1,19",IF(F2446&lt;Premissas!$B$10,"1,20 – 1,39",IF(F2446&lt;Premissas!$B$11,"1,40 – 1,59",IF(F2446&lt;Premissas!$B$12,"1,60 – 1,99","≥ 2,00")))))</f>
        <v/>
      </c>
      <c r="K2446" s="5">
        <f>IF(F2446&lt;Premissas!$B$8,Premissas!$B$13,IF(F2446&lt;Premissas!$B$9,Premissas!$B$14,IF(F2446&lt;Premissas!$B$10,Premissas!$B$15,IF(F2446&lt;Premissas!$B$11,Premissas!$B$16,IF(F2446&lt;Premissas!$B$12,Premissas!$B$17,Premissas!$B$18)))))</f>
        <v/>
      </c>
      <c r="L2446" s="5">
        <f>K2446/Premissas!$B$4</f>
        <v/>
      </c>
      <c r="M2446" s="2">
        <f>IF(K2446=Premissas!$B$18,"SIM","NÃO")</f>
        <v/>
      </c>
    </row>
    <row r="2447">
      <c r="A2447" s="2" t="n">
        <v>5998816</v>
      </c>
      <c r="B2447" s="2" t="inlineStr">
        <is>
          <t>Gustavo De Oliveira Reis Da Silva</t>
        </is>
      </c>
      <c r="C2447" s="2" t="n">
        <v>7801</v>
      </c>
      <c r="D2447" s="2">
        <f>IFERROR(TEXTJOIN(" | ",TRUE,UNIQUE(FILTER(Detalhe_Registro!$C:$C,(Detalhe_Registro!$D:$D=A2447)*(Detalhe_Registro!$E:$E=B2447)*(Detalhe_Registro!$M:$M="SIM")))),"")</f>
        <v/>
      </c>
      <c r="E2447" s="2">
        <f>COUNTIFS(Detalhe_Registro!$D:$D,A2447,Detalhe_Registro!$E:$E,B2447,Detalhe_Registro!$M:$M,"SIM")</f>
        <v/>
      </c>
      <c r="F2447" s="2">
        <f>IFERROR(MAXIFS(Detalhe_Registro!$N:$N,Detalhe_Registro!$D:$D,A2447,Detalhe_Registro!$E:$E,B2447,Detalhe_Registro!$M:$M,"SIM"),0)</f>
        <v/>
      </c>
      <c r="G2447" s="2">
        <f>IFERROR(AVERAGEIFS(Detalhe_Registro!$N:$N,Detalhe_Registro!$D:$D,A2447,Detalhe_Registro!$E:$E,B2447,Detalhe_Registro!$M:$M,"SIM"),0)</f>
        <v/>
      </c>
      <c r="H2447" s="2">
        <f>SUMIFS(Detalhe_Registro!$F:$F,Detalhe_Registro!$D:$D,A2447,Detalhe_Registro!$E:$E,B2447,Detalhe_Registro!$M:$M,"SIM")</f>
        <v/>
      </c>
      <c r="I2447" s="2">
        <f>SUMIFS(Detalhe_Registro!$G:$G,Detalhe_Registro!$D:$D,A2447,Detalhe_Registro!$E:$E,B2447,Detalhe_Registro!$M:$M,"SIM")</f>
        <v/>
      </c>
      <c r="J2447" s="2">
        <f>IF(F2447&lt;Premissas!$B$8,"&lt; 1,00",IF(F2447&lt;Premissas!$B$9,"1,00 – 1,19",IF(F2447&lt;Premissas!$B$10,"1,20 – 1,39",IF(F2447&lt;Premissas!$B$11,"1,40 – 1,59",IF(F2447&lt;Premissas!$B$12,"1,60 – 1,99","≥ 2,00")))))</f>
        <v/>
      </c>
      <c r="K2447" s="5">
        <f>IF(F2447&lt;Premissas!$B$8,Premissas!$B$13,IF(F2447&lt;Premissas!$B$9,Premissas!$B$14,IF(F2447&lt;Premissas!$B$10,Premissas!$B$15,IF(F2447&lt;Premissas!$B$11,Premissas!$B$16,IF(F2447&lt;Premissas!$B$12,Premissas!$B$17,Premissas!$B$18)))))</f>
        <v/>
      </c>
      <c r="L2447" s="5">
        <f>K2447/Premissas!$B$4</f>
        <v/>
      </c>
      <c r="M2447" s="2">
        <f>IF(K2447=Premissas!$B$18,"SIM","NÃO")</f>
        <v/>
      </c>
    </row>
    <row r="2448">
      <c r="A2448" s="2" t="inlineStr">
        <is>
          <t>5998816</t>
        </is>
      </c>
      <c r="B2448" s="2" t="inlineStr">
        <is>
          <t>Gustavo De Oliveira Reis Da Silva</t>
        </is>
      </c>
      <c r="C2448" s="2" t="n">
        <v>7801</v>
      </c>
      <c r="D2448" s="2">
        <f>IFERROR(TEXTJOIN(" | ",TRUE,UNIQUE(FILTER(Detalhe_Registro!$C:$C,(Detalhe_Registro!$D:$D=A2448)*(Detalhe_Registro!$E:$E=B2448)*(Detalhe_Registro!$M:$M="SIM")))),"")</f>
        <v/>
      </c>
      <c r="E2448" s="2">
        <f>COUNTIFS(Detalhe_Registro!$D:$D,A2448,Detalhe_Registro!$E:$E,B2448,Detalhe_Registro!$M:$M,"SIM")</f>
        <v/>
      </c>
      <c r="F2448" s="2">
        <f>IFERROR(MAXIFS(Detalhe_Registro!$N:$N,Detalhe_Registro!$D:$D,A2448,Detalhe_Registro!$E:$E,B2448,Detalhe_Registro!$M:$M,"SIM"),0)</f>
        <v/>
      </c>
      <c r="G2448" s="2">
        <f>IFERROR(AVERAGEIFS(Detalhe_Registro!$N:$N,Detalhe_Registro!$D:$D,A2448,Detalhe_Registro!$E:$E,B2448,Detalhe_Registro!$M:$M,"SIM"),0)</f>
        <v/>
      </c>
      <c r="H2448" s="2">
        <f>SUMIFS(Detalhe_Registro!$F:$F,Detalhe_Registro!$D:$D,A2448,Detalhe_Registro!$E:$E,B2448,Detalhe_Registro!$M:$M,"SIM")</f>
        <v/>
      </c>
      <c r="I2448" s="2">
        <f>SUMIFS(Detalhe_Registro!$G:$G,Detalhe_Registro!$D:$D,A2448,Detalhe_Registro!$E:$E,B2448,Detalhe_Registro!$M:$M,"SIM")</f>
        <v/>
      </c>
      <c r="J2448" s="2">
        <f>IF(F2448&lt;Premissas!$B$8,"&lt; 1,00",IF(F2448&lt;Premissas!$B$9,"1,00 – 1,19",IF(F2448&lt;Premissas!$B$10,"1,20 – 1,39",IF(F2448&lt;Premissas!$B$11,"1,40 – 1,59",IF(F2448&lt;Premissas!$B$12,"1,60 – 1,99","≥ 2,00")))))</f>
        <v/>
      </c>
      <c r="K2448" s="5">
        <f>IF(F2448&lt;Premissas!$B$8,Premissas!$B$13,IF(F2448&lt;Premissas!$B$9,Premissas!$B$14,IF(F2448&lt;Premissas!$B$10,Premissas!$B$15,IF(F2448&lt;Premissas!$B$11,Premissas!$B$16,IF(F2448&lt;Premissas!$B$12,Premissas!$B$17,Premissas!$B$18)))))</f>
        <v/>
      </c>
      <c r="L2448" s="5">
        <f>K2448/Premissas!$B$4</f>
        <v/>
      </c>
      <c r="M2448" s="2">
        <f>IF(K2448=Premissas!$B$18,"SIM","NÃO")</f>
        <v/>
      </c>
    </row>
    <row r="2449">
      <c r="A2449" s="2" t="n">
        <v>6001130</v>
      </c>
      <c r="B2449" s="2" t="inlineStr">
        <is>
          <t>Gustavo Jardim Pereira</t>
        </is>
      </c>
      <c r="C2449" s="2" t="n">
        <v>7801</v>
      </c>
      <c r="D2449" s="2">
        <f>IFERROR(TEXTJOIN(" | ",TRUE,UNIQUE(FILTER(Detalhe_Registro!$C:$C,(Detalhe_Registro!$D:$D=A2449)*(Detalhe_Registro!$E:$E=B2449)*(Detalhe_Registro!$M:$M="SIM")))),"")</f>
        <v/>
      </c>
      <c r="E2449" s="2">
        <f>COUNTIFS(Detalhe_Registro!$D:$D,A2449,Detalhe_Registro!$E:$E,B2449,Detalhe_Registro!$M:$M,"SIM")</f>
        <v/>
      </c>
      <c r="F2449" s="2">
        <f>IFERROR(MAXIFS(Detalhe_Registro!$N:$N,Detalhe_Registro!$D:$D,A2449,Detalhe_Registro!$E:$E,B2449,Detalhe_Registro!$M:$M,"SIM"),0)</f>
        <v/>
      </c>
      <c r="G2449" s="2">
        <f>IFERROR(AVERAGEIFS(Detalhe_Registro!$N:$N,Detalhe_Registro!$D:$D,A2449,Detalhe_Registro!$E:$E,B2449,Detalhe_Registro!$M:$M,"SIM"),0)</f>
        <v/>
      </c>
      <c r="H2449" s="2">
        <f>SUMIFS(Detalhe_Registro!$F:$F,Detalhe_Registro!$D:$D,A2449,Detalhe_Registro!$E:$E,B2449,Detalhe_Registro!$M:$M,"SIM")</f>
        <v/>
      </c>
      <c r="I2449" s="2">
        <f>SUMIFS(Detalhe_Registro!$G:$G,Detalhe_Registro!$D:$D,A2449,Detalhe_Registro!$E:$E,B2449,Detalhe_Registro!$M:$M,"SIM")</f>
        <v/>
      </c>
      <c r="J2449" s="2">
        <f>IF(F2449&lt;Premissas!$B$8,"&lt; 1,00",IF(F2449&lt;Premissas!$B$9,"1,00 – 1,19",IF(F2449&lt;Premissas!$B$10,"1,20 – 1,39",IF(F2449&lt;Premissas!$B$11,"1,40 – 1,59",IF(F2449&lt;Premissas!$B$12,"1,60 – 1,99","≥ 2,00")))))</f>
        <v/>
      </c>
      <c r="K2449" s="5">
        <f>IF(F2449&lt;Premissas!$B$8,Premissas!$B$13,IF(F2449&lt;Premissas!$B$9,Premissas!$B$14,IF(F2449&lt;Premissas!$B$10,Premissas!$B$15,IF(F2449&lt;Premissas!$B$11,Premissas!$B$16,IF(F2449&lt;Premissas!$B$12,Premissas!$B$17,Premissas!$B$18)))))</f>
        <v/>
      </c>
      <c r="L2449" s="5">
        <f>K2449/Premissas!$B$4</f>
        <v/>
      </c>
      <c r="M2449" s="2">
        <f>IF(K2449=Premissas!$B$18,"SIM","NÃO")</f>
        <v/>
      </c>
    </row>
    <row r="2450">
      <c r="A2450" s="2" t="inlineStr">
        <is>
          <t>6001130</t>
        </is>
      </c>
      <c r="B2450" s="2" t="inlineStr">
        <is>
          <t>Gustavo Jardim Pereira</t>
        </is>
      </c>
      <c r="C2450" s="2" t="n">
        <v>7801</v>
      </c>
      <c r="D2450" s="2">
        <f>IFERROR(TEXTJOIN(" | ",TRUE,UNIQUE(FILTER(Detalhe_Registro!$C:$C,(Detalhe_Registro!$D:$D=A2450)*(Detalhe_Registro!$E:$E=B2450)*(Detalhe_Registro!$M:$M="SIM")))),"")</f>
        <v/>
      </c>
      <c r="E2450" s="2">
        <f>COUNTIFS(Detalhe_Registro!$D:$D,A2450,Detalhe_Registro!$E:$E,B2450,Detalhe_Registro!$M:$M,"SIM")</f>
        <v/>
      </c>
      <c r="F2450" s="2">
        <f>IFERROR(MAXIFS(Detalhe_Registro!$N:$N,Detalhe_Registro!$D:$D,A2450,Detalhe_Registro!$E:$E,B2450,Detalhe_Registro!$M:$M,"SIM"),0)</f>
        <v/>
      </c>
      <c r="G2450" s="2">
        <f>IFERROR(AVERAGEIFS(Detalhe_Registro!$N:$N,Detalhe_Registro!$D:$D,A2450,Detalhe_Registro!$E:$E,B2450,Detalhe_Registro!$M:$M,"SIM"),0)</f>
        <v/>
      </c>
      <c r="H2450" s="2">
        <f>SUMIFS(Detalhe_Registro!$F:$F,Detalhe_Registro!$D:$D,A2450,Detalhe_Registro!$E:$E,B2450,Detalhe_Registro!$M:$M,"SIM")</f>
        <v/>
      </c>
      <c r="I2450" s="2">
        <f>SUMIFS(Detalhe_Registro!$G:$G,Detalhe_Registro!$D:$D,A2450,Detalhe_Registro!$E:$E,B2450,Detalhe_Registro!$M:$M,"SIM")</f>
        <v/>
      </c>
      <c r="J2450" s="2">
        <f>IF(F2450&lt;Premissas!$B$8,"&lt; 1,00",IF(F2450&lt;Premissas!$B$9,"1,00 – 1,19",IF(F2450&lt;Premissas!$B$10,"1,20 – 1,39",IF(F2450&lt;Premissas!$B$11,"1,40 – 1,59",IF(F2450&lt;Premissas!$B$12,"1,60 – 1,99","≥ 2,00")))))</f>
        <v/>
      </c>
      <c r="K2450" s="5">
        <f>IF(F2450&lt;Premissas!$B$8,Premissas!$B$13,IF(F2450&lt;Premissas!$B$9,Premissas!$B$14,IF(F2450&lt;Premissas!$B$10,Premissas!$B$15,IF(F2450&lt;Premissas!$B$11,Premissas!$B$16,IF(F2450&lt;Premissas!$B$12,Premissas!$B$17,Premissas!$B$18)))))</f>
        <v/>
      </c>
      <c r="L2450" s="5">
        <f>K2450/Premissas!$B$4</f>
        <v/>
      </c>
      <c r="M2450" s="2">
        <f>IF(K2450=Premissas!$B$18,"SIM","NÃO")</f>
        <v/>
      </c>
    </row>
    <row r="2451">
      <c r="A2451" s="2" t="n">
        <v>5410339</v>
      </c>
      <c r="B2451" s="2" t="inlineStr">
        <is>
          <t>Gustavo Pereira Araujo Leite</t>
        </is>
      </c>
      <c r="C2451" s="2" t="n">
        <v>7801</v>
      </c>
      <c r="D2451" s="2">
        <f>IFERROR(TEXTJOIN(" | ",TRUE,UNIQUE(FILTER(Detalhe_Registro!$C:$C,(Detalhe_Registro!$D:$D=A2451)*(Detalhe_Registro!$E:$E=B2451)*(Detalhe_Registro!$M:$M="SIM")))),"")</f>
        <v/>
      </c>
      <c r="E2451" s="2">
        <f>COUNTIFS(Detalhe_Registro!$D:$D,A2451,Detalhe_Registro!$E:$E,B2451,Detalhe_Registro!$M:$M,"SIM")</f>
        <v/>
      </c>
      <c r="F2451" s="2">
        <f>IFERROR(MAXIFS(Detalhe_Registro!$N:$N,Detalhe_Registro!$D:$D,A2451,Detalhe_Registro!$E:$E,B2451,Detalhe_Registro!$M:$M,"SIM"),0)</f>
        <v/>
      </c>
      <c r="G2451" s="2">
        <f>IFERROR(AVERAGEIFS(Detalhe_Registro!$N:$N,Detalhe_Registro!$D:$D,A2451,Detalhe_Registro!$E:$E,B2451,Detalhe_Registro!$M:$M,"SIM"),0)</f>
        <v/>
      </c>
      <c r="H2451" s="2">
        <f>SUMIFS(Detalhe_Registro!$F:$F,Detalhe_Registro!$D:$D,A2451,Detalhe_Registro!$E:$E,B2451,Detalhe_Registro!$M:$M,"SIM")</f>
        <v/>
      </c>
      <c r="I2451" s="2">
        <f>SUMIFS(Detalhe_Registro!$G:$G,Detalhe_Registro!$D:$D,A2451,Detalhe_Registro!$E:$E,B2451,Detalhe_Registro!$M:$M,"SIM")</f>
        <v/>
      </c>
      <c r="J2451" s="2">
        <f>IF(F2451&lt;Premissas!$B$8,"&lt; 1,00",IF(F2451&lt;Premissas!$B$9,"1,00 – 1,19",IF(F2451&lt;Premissas!$B$10,"1,20 – 1,39",IF(F2451&lt;Premissas!$B$11,"1,40 – 1,59",IF(F2451&lt;Premissas!$B$12,"1,60 – 1,99","≥ 2,00")))))</f>
        <v/>
      </c>
      <c r="K2451" s="5">
        <f>IF(F2451&lt;Premissas!$B$8,Premissas!$B$13,IF(F2451&lt;Premissas!$B$9,Premissas!$B$14,IF(F2451&lt;Premissas!$B$10,Premissas!$B$15,IF(F2451&lt;Premissas!$B$11,Premissas!$B$16,IF(F2451&lt;Premissas!$B$12,Premissas!$B$17,Premissas!$B$18)))))</f>
        <v/>
      </c>
      <c r="L2451" s="5">
        <f>K2451/Premissas!$B$4</f>
        <v/>
      </c>
      <c r="M2451" s="2">
        <f>IF(K2451=Premissas!$B$18,"SIM","NÃO")</f>
        <v/>
      </c>
    </row>
    <row r="2452">
      <c r="A2452" s="2" t="inlineStr">
        <is>
          <t>5410339</t>
        </is>
      </c>
      <c r="B2452" s="2" t="inlineStr">
        <is>
          <t>Gustavo Pereira Araujo Leite</t>
        </is>
      </c>
      <c r="C2452" s="2" t="n">
        <v>7801</v>
      </c>
      <c r="D2452" s="2">
        <f>IFERROR(TEXTJOIN(" | ",TRUE,UNIQUE(FILTER(Detalhe_Registro!$C:$C,(Detalhe_Registro!$D:$D=A2452)*(Detalhe_Registro!$E:$E=B2452)*(Detalhe_Registro!$M:$M="SIM")))),"")</f>
        <v/>
      </c>
      <c r="E2452" s="2">
        <f>COUNTIFS(Detalhe_Registro!$D:$D,A2452,Detalhe_Registro!$E:$E,B2452,Detalhe_Registro!$M:$M,"SIM")</f>
        <v/>
      </c>
      <c r="F2452" s="2">
        <f>IFERROR(MAXIFS(Detalhe_Registro!$N:$N,Detalhe_Registro!$D:$D,A2452,Detalhe_Registro!$E:$E,B2452,Detalhe_Registro!$M:$M,"SIM"),0)</f>
        <v/>
      </c>
      <c r="G2452" s="2">
        <f>IFERROR(AVERAGEIFS(Detalhe_Registro!$N:$N,Detalhe_Registro!$D:$D,A2452,Detalhe_Registro!$E:$E,B2452,Detalhe_Registro!$M:$M,"SIM"),0)</f>
        <v/>
      </c>
      <c r="H2452" s="2">
        <f>SUMIFS(Detalhe_Registro!$F:$F,Detalhe_Registro!$D:$D,A2452,Detalhe_Registro!$E:$E,B2452,Detalhe_Registro!$M:$M,"SIM")</f>
        <v/>
      </c>
      <c r="I2452" s="2">
        <f>SUMIFS(Detalhe_Registro!$G:$G,Detalhe_Registro!$D:$D,A2452,Detalhe_Registro!$E:$E,B2452,Detalhe_Registro!$M:$M,"SIM")</f>
        <v/>
      </c>
      <c r="J2452" s="2">
        <f>IF(F2452&lt;Premissas!$B$8,"&lt; 1,00",IF(F2452&lt;Premissas!$B$9,"1,00 – 1,19",IF(F2452&lt;Premissas!$B$10,"1,20 – 1,39",IF(F2452&lt;Premissas!$B$11,"1,40 – 1,59",IF(F2452&lt;Premissas!$B$12,"1,60 – 1,99","≥ 2,00")))))</f>
        <v/>
      </c>
      <c r="K2452" s="5">
        <f>IF(F2452&lt;Premissas!$B$8,Premissas!$B$13,IF(F2452&lt;Premissas!$B$9,Premissas!$B$14,IF(F2452&lt;Premissas!$B$10,Premissas!$B$15,IF(F2452&lt;Premissas!$B$11,Premissas!$B$16,IF(F2452&lt;Premissas!$B$12,Premissas!$B$17,Premissas!$B$18)))))</f>
        <v/>
      </c>
      <c r="L2452" s="5">
        <f>K2452/Premissas!$B$4</f>
        <v/>
      </c>
      <c r="M2452" s="2">
        <f>IF(K2452=Premissas!$B$18,"SIM","NÃO")</f>
        <v/>
      </c>
    </row>
    <row r="2453">
      <c r="A2453" s="2" t="n">
        <v>5926017</v>
      </c>
      <c r="B2453" s="2" t="inlineStr">
        <is>
          <t>Gustavo Rodrigues De Farias</t>
        </is>
      </c>
      <c r="C2453" s="2" t="n">
        <v>7801</v>
      </c>
      <c r="D2453" s="2">
        <f>IFERROR(TEXTJOIN(" | ",TRUE,UNIQUE(FILTER(Detalhe_Registro!$C:$C,(Detalhe_Registro!$D:$D=A2453)*(Detalhe_Registro!$E:$E=B2453)*(Detalhe_Registro!$M:$M="SIM")))),"")</f>
        <v/>
      </c>
      <c r="E2453" s="2">
        <f>COUNTIFS(Detalhe_Registro!$D:$D,A2453,Detalhe_Registro!$E:$E,B2453,Detalhe_Registro!$M:$M,"SIM")</f>
        <v/>
      </c>
      <c r="F2453" s="2">
        <f>IFERROR(MAXIFS(Detalhe_Registro!$N:$N,Detalhe_Registro!$D:$D,A2453,Detalhe_Registro!$E:$E,B2453,Detalhe_Registro!$M:$M,"SIM"),0)</f>
        <v/>
      </c>
      <c r="G2453" s="2">
        <f>IFERROR(AVERAGEIFS(Detalhe_Registro!$N:$N,Detalhe_Registro!$D:$D,A2453,Detalhe_Registro!$E:$E,B2453,Detalhe_Registro!$M:$M,"SIM"),0)</f>
        <v/>
      </c>
      <c r="H2453" s="2">
        <f>SUMIFS(Detalhe_Registro!$F:$F,Detalhe_Registro!$D:$D,A2453,Detalhe_Registro!$E:$E,B2453,Detalhe_Registro!$M:$M,"SIM")</f>
        <v/>
      </c>
      <c r="I2453" s="2">
        <f>SUMIFS(Detalhe_Registro!$G:$G,Detalhe_Registro!$D:$D,A2453,Detalhe_Registro!$E:$E,B2453,Detalhe_Registro!$M:$M,"SIM")</f>
        <v/>
      </c>
      <c r="J2453" s="2">
        <f>IF(F2453&lt;Premissas!$B$8,"&lt; 1,00",IF(F2453&lt;Premissas!$B$9,"1,00 – 1,19",IF(F2453&lt;Premissas!$B$10,"1,20 – 1,39",IF(F2453&lt;Premissas!$B$11,"1,40 – 1,59",IF(F2453&lt;Premissas!$B$12,"1,60 – 1,99","≥ 2,00")))))</f>
        <v/>
      </c>
      <c r="K2453" s="5">
        <f>IF(F2453&lt;Premissas!$B$8,Premissas!$B$13,IF(F2453&lt;Premissas!$B$9,Premissas!$B$14,IF(F2453&lt;Premissas!$B$10,Premissas!$B$15,IF(F2453&lt;Premissas!$B$11,Premissas!$B$16,IF(F2453&lt;Premissas!$B$12,Premissas!$B$17,Premissas!$B$18)))))</f>
        <v/>
      </c>
      <c r="L2453" s="5">
        <f>K2453/Premissas!$B$4</f>
        <v/>
      </c>
      <c r="M2453" s="2">
        <f>IF(K2453=Premissas!$B$18,"SIM","NÃO")</f>
        <v/>
      </c>
    </row>
    <row r="2454">
      <c r="A2454" s="2" t="inlineStr">
        <is>
          <t>5926017</t>
        </is>
      </c>
      <c r="B2454" s="2" t="inlineStr">
        <is>
          <t>Gustavo Rodrigues De Farias</t>
        </is>
      </c>
      <c r="C2454" s="2" t="n">
        <v>7801</v>
      </c>
      <c r="D2454" s="2">
        <f>IFERROR(TEXTJOIN(" | ",TRUE,UNIQUE(FILTER(Detalhe_Registro!$C:$C,(Detalhe_Registro!$D:$D=A2454)*(Detalhe_Registro!$E:$E=B2454)*(Detalhe_Registro!$M:$M="SIM")))),"")</f>
        <v/>
      </c>
      <c r="E2454" s="2">
        <f>COUNTIFS(Detalhe_Registro!$D:$D,A2454,Detalhe_Registro!$E:$E,B2454,Detalhe_Registro!$M:$M,"SIM")</f>
        <v/>
      </c>
      <c r="F2454" s="2">
        <f>IFERROR(MAXIFS(Detalhe_Registro!$N:$N,Detalhe_Registro!$D:$D,A2454,Detalhe_Registro!$E:$E,B2454,Detalhe_Registro!$M:$M,"SIM"),0)</f>
        <v/>
      </c>
      <c r="G2454" s="2">
        <f>IFERROR(AVERAGEIFS(Detalhe_Registro!$N:$N,Detalhe_Registro!$D:$D,A2454,Detalhe_Registro!$E:$E,B2454,Detalhe_Registro!$M:$M,"SIM"),0)</f>
        <v/>
      </c>
      <c r="H2454" s="2">
        <f>SUMIFS(Detalhe_Registro!$F:$F,Detalhe_Registro!$D:$D,A2454,Detalhe_Registro!$E:$E,B2454,Detalhe_Registro!$M:$M,"SIM")</f>
        <v/>
      </c>
      <c r="I2454" s="2">
        <f>SUMIFS(Detalhe_Registro!$G:$G,Detalhe_Registro!$D:$D,A2454,Detalhe_Registro!$E:$E,B2454,Detalhe_Registro!$M:$M,"SIM")</f>
        <v/>
      </c>
      <c r="J2454" s="2">
        <f>IF(F2454&lt;Premissas!$B$8,"&lt; 1,00",IF(F2454&lt;Premissas!$B$9,"1,00 – 1,19",IF(F2454&lt;Premissas!$B$10,"1,20 – 1,39",IF(F2454&lt;Premissas!$B$11,"1,40 – 1,59",IF(F2454&lt;Premissas!$B$12,"1,60 – 1,99","≥ 2,00")))))</f>
        <v/>
      </c>
      <c r="K2454" s="5">
        <f>IF(F2454&lt;Premissas!$B$8,Premissas!$B$13,IF(F2454&lt;Premissas!$B$9,Premissas!$B$14,IF(F2454&lt;Premissas!$B$10,Premissas!$B$15,IF(F2454&lt;Premissas!$B$11,Premissas!$B$16,IF(F2454&lt;Premissas!$B$12,Premissas!$B$17,Premissas!$B$18)))))</f>
        <v/>
      </c>
      <c r="L2454" s="5">
        <f>K2454/Premissas!$B$4</f>
        <v/>
      </c>
      <c r="M2454" s="2">
        <f>IF(K2454=Premissas!$B$18,"SIM","NÃO")</f>
        <v/>
      </c>
    </row>
    <row r="2455">
      <c r="A2455" s="2" t="n">
        <v>372534</v>
      </c>
      <c r="B2455" s="2" t="inlineStr">
        <is>
          <t>HELIO HELIO TORRES NOGUEIRA</t>
        </is>
      </c>
      <c r="C2455" s="2" t="n">
        <v>7801</v>
      </c>
      <c r="D2455" s="2">
        <f>IFERROR(TEXTJOIN(" | ",TRUE,UNIQUE(FILTER(Detalhe_Registro!$C:$C,(Detalhe_Registro!$D:$D=A2455)*(Detalhe_Registro!$E:$E=B2455)*(Detalhe_Registro!$M:$M="SIM")))),"")</f>
        <v/>
      </c>
      <c r="E2455" s="2">
        <f>COUNTIFS(Detalhe_Registro!$D:$D,A2455,Detalhe_Registro!$E:$E,B2455,Detalhe_Registro!$M:$M,"SIM")</f>
        <v/>
      </c>
      <c r="F2455" s="2">
        <f>IFERROR(MAXIFS(Detalhe_Registro!$N:$N,Detalhe_Registro!$D:$D,A2455,Detalhe_Registro!$E:$E,B2455,Detalhe_Registro!$M:$M,"SIM"),0)</f>
        <v/>
      </c>
      <c r="G2455" s="2">
        <f>IFERROR(AVERAGEIFS(Detalhe_Registro!$N:$N,Detalhe_Registro!$D:$D,A2455,Detalhe_Registro!$E:$E,B2455,Detalhe_Registro!$M:$M,"SIM"),0)</f>
        <v/>
      </c>
      <c r="H2455" s="2">
        <f>SUMIFS(Detalhe_Registro!$F:$F,Detalhe_Registro!$D:$D,A2455,Detalhe_Registro!$E:$E,B2455,Detalhe_Registro!$M:$M,"SIM")</f>
        <v/>
      </c>
      <c r="I2455" s="2">
        <f>SUMIFS(Detalhe_Registro!$G:$G,Detalhe_Registro!$D:$D,A2455,Detalhe_Registro!$E:$E,B2455,Detalhe_Registro!$M:$M,"SIM")</f>
        <v/>
      </c>
      <c r="J2455" s="2">
        <f>IF(F2455&lt;Premissas!$B$8,"&lt; 1,00",IF(F2455&lt;Premissas!$B$9,"1,00 – 1,19",IF(F2455&lt;Premissas!$B$10,"1,20 – 1,39",IF(F2455&lt;Premissas!$B$11,"1,40 – 1,59",IF(F2455&lt;Premissas!$B$12,"1,60 – 1,99","≥ 2,00")))))</f>
        <v/>
      </c>
      <c r="K2455" s="5">
        <f>IF(F2455&lt;Premissas!$B$8,Premissas!$B$13,IF(F2455&lt;Premissas!$B$9,Premissas!$B$14,IF(F2455&lt;Premissas!$B$10,Premissas!$B$15,IF(F2455&lt;Premissas!$B$11,Premissas!$B$16,IF(F2455&lt;Premissas!$B$12,Premissas!$B$17,Premissas!$B$18)))))</f>
        <v/>
      </c>
      <c r="L2455" s="5">
        <f>K2455/Premissas!$B$4</f>
        <v/>
      </c>
      <c r="M2455" s="2">
        <f>IF(K2455=Premissas!$B$18,"SIM","NÃO")</f>
        <v/>
      </c>
    </row>
    <row r="2456">
      <c r="A2456" s="2" t="inlineStr">
        <is>
          <t>372534</t>
        </is>
      </c>
      <c r="B2456" s="2" t="inlineStr">
        <is>
          <t>HELIO HELIO TORRES NOGUEIRA</t>
        </is>
      </c>
      <c r="C2456" s="2" t="n">
        <v>7801</v>
      </c>
      <c r="D2456" s="2">
        <f>IFERROR(TEXTJOIN(" | ",TRUE,UNIQUE(FILTER(Detalhe_Registro!$C:$C,(Detalhe_Registro!$D:$D=A2456)*(Detalhe_Registro!$E:$E=B2456)*(Detalhe_Registro!$M:$M="SIM")))),"")</f>
        <v/>
      </c>
      <c r="E2456" s="2">
        <f>COUNTIFS(Detalhe_Registro!$D:$D,A2456,Detalhe_Registro!$E:$E,B2456,Detalhe_Registro!$M:$M,"SIM")</f>
        <v/>
      </c>
      <c r="F2456" s="2">
        <f>IFERROR(MAXIFS(Detalhe_Registro!$N:$N,Detalhe_Registro!$D:$D,A2456,Detalhe_Registro!$E:$E,B2456,Detalhe_Registro!$M:$M,"SIM"),0)</f>
        <v/>
      </c>
      <c r="G2456" s="2">
        <f>IFERROR(AVERAGEIFS(Detalhe_Registro!$N:$N,Detalhe_Registro!$D:$D,A2456,Detalhe_Registro!$E:$E,B2456,Detalhe_Registro!$M:$M,"SIM"),0)</f>
        <v/>
      </c>
      <c r="H2456" s="2">
        <f>SUMIFS(Detalhe_Registro!$F:$F,Detalhe_Registro!$D:$D,A2456,Detalhe_Registro!$E:$E,B2456,Detalhe_Registro!$M:$M,"SIM")</f>
        <v/>
      </c>
      <c r="I2456" s="2">
        <f>SUMIFS(Detalhe_Registro!$G:$G,Detalhe_Registro!$D:$D,A2456,Detalhe_Registro!$E:$E,B2456,Detalhe_Registro!$M:$M,"SIM")</f>
        <v/>
      </c>
      <c r="J2456" s="2">
        <f>IF(F2456&lt;Premissas!$B$8,"&lt; 1,00",IF(F2456&lt;Premissas!$B$9,"1,00 – 1,19",IF(F2456&lt;Premissas!$B$10,"1,20 – 1,39",IF(F2456&lt;Premissas!$B$11,"1,40 – 1,59",IF(F2456&lt;Premissas!$B$12,"1,60 – 1,99","≥ 2,00")))))</f>
        <v/>
      </c>
      <c r="K2456" s="5">
        <f>IF(F2456&lt;Premissas!$B$8,Premissas!$B$13,IF(F2456&lt;Premissas!$B$9,Premissas!$B$14,IF(F2456&lt;Premissas!$B$10,Premissas!$B$15,IF(F2456&lt;Premissas!$B$11,Premissas!$B$16,IF(F2456&lt;Premissas!$B$12,Premissas!$B$17,Premissas!$B$18)))))</f>
        <v/>
      </c>
      <c r="L2456" s="5">
        <f>K2456/Premissas!$B$4</f>
        <v/>
      </c>
      <c r="M2456" s="2">
        <f>IF(K2456=Premissas!$B$18,"SIM","NÃO")</f>
        <v/>
      </c>
    </row>
    <row r="2457">
      <c r="A2457" s="2" t="n">
        <v>414798</v>
      </c>
      <c r="B2457" s="2" t="inlineStr">
        <is>
          <t>HENDRIX RENAN TIAGO DE SOUSA</t>
        </is>
      </c>
      <c r="C2457" s="2" t="n">
        <v>7801</v>
      </c>
      <c r="D2457" s="2">
        <f>IFERROR(TEXTJOIN(" | ",TRUE,UNIQUE(FILTER(Detalhe_Registro!$C:$C,(Detalhe_Registro!$D:$D=A2457)*(Detalhe_Registro!$E:$E=B2457)*(Detalhe_Registro!$M:$M="SIM")))),"")</f>
        <v/>
      </c>
      <c r="E2457" s="2">
        <f>COUNTIFS(Detalhe_Registro!$D:$D,A2457,Detalhe_Registro!$E:$E,B2457,Detalhe_Registro!$M:$M,"SIM")</f>
        <v/>
      </c>
      <c r="F2457" s="2">
        <f>IFERROR(MAXIFS(Detalhe_Registro!$N:$N,Detalhe_Registro!$D:$D,A2457,Detalhe_Registro!$E:$E,B2457,Detalhe_Registro!$M:$M,"SIM"),0)</f>
        <v/>
      </c>
      <c r="G2457" s="2">
        <f>IFERROR(AVERAGEIFS(Detalhe_Registro!$N:$N,Detalhe_Registro!$D:$D,A2457,Detalhe_Registro!$E:$E,B2457,Detalhe_Registro!$M:$M,"SIM"),0)</f>
        <v/>
      </c>
      <c r="H2457" s="2">
        <f>SUMIFS(Detalhe_Registro!$F:$F,Detalhe_Registro!$D:$D,A2457,Detalhe_Registro!$E:$E,B2457,Detalhe_Registro!$M:$M,"SIM")</f>
        <v/>
      </c>
      <c r="I2457" s="2">
        <f>SUMIFS(Detalhe_Registro!$G:$G,Detalhe_Registro!$D:$D,A2457,Detalhe_Registro!$E:$E,B2457,Detalhe_Registro!$M:$M,"SIM")</f>
        <v/>
      </c>
      <c r="J2457" s="2">
        <f>IF(F2457&lt;Premissas!$B$8,"&lt; 1,00",IF(F2457&lt;Premissas!$B$9,"1,00 – 1,19",IF(F2457&lt;Premissas!$B$10,"1,20 – 1,39",IF(F2457&lt;Premissas!$B$11,"1,40 – 1,59",IF(F2457&lt;Premissas!$B$12,"1,60 – 1,99","≥ 2,00")))))</f>
        <v/>
      </c>
      <c r="K2457" s="5">
        <f>IF(F2457&lt;Premissas!$B$8,Premissas!$B$13,IF(F2457&lt;Premissas!$B$9,Premissas!$B$14,IF(F2457&lt;Premissas!$B$10,Premissas!$B$15,IF(F2457&lt;Premissas!$B$11,Premissas!$B$16,IF(F2457&lt;Premissas!$B$12,Premissas!$B$17,Premissas!$B$18)))))</f>
        <v/>
      </c>
      <c r="L2457" s="5">
        <f>K2457/Premissas!$B$4</f>
        <v/>
      </c>
      <c r="M2457" s="2">
        <f>IF(K2457=Premissas!$B$18,"SIM","NÃO")</f>
        <v/>
      </c>
    </row>
    <row r="2458">
      <c r="A2458" s="2" t="inlineStr">
        <is>
          <t>414798</t>
        </is>
      </c>
      <c r="B2458" s="2" t="inlineStr">
        <is>
          <t>HENDRIX RENAN TIAGO DE SOUSA</t>
        </is>
      </c>
      <c r="C2458" s="2" t="n">
        <v>7801</v>
      </c>
      <c r="D2458" s="2">
        <f>IFERROR(TEXTJOIN(" | ",TRUE,UNIQUE(FILTER(Detalhe_Registro!$C:$C,(Detalhe_Registro!$D:$D=A2458)*(Detalhe_Registro!$E:$E=B2458)*(Detalhe_Registro!$M:$M="SIM")))),"")</f>
        <v/>
      </c>
      <c r="E2458" s="2">
        <f>COUNTIFS(Detalhe_Registro!$D:$D,A2458,Detalhe_Registro!$E:$E,B2458,Detalhe_Registro!$M:$M,"SIM")</f>
        <v/>
      </c>
      <c r="F2458" s="2">
        <f>IFERROR(MAXIFS(Detalhe_Registro!$N:$N,Detalhe_Registro!$D:$D,A2458,Detalhe_Registro!$E:$E,B2458,Detalhe_Registro!$M:$M,"SIM"),0)</f>
        <v/>
      </c>
      <c r="G2458" s="2">
        <f>IFERROR(AVERAGEIFS(Detalhe_Registro!$N:$N,Detalhe_Registro!$D:$D,A2458,Detalhe_Registro!$E:$E,B2458,Detalhe_Registro!$M:$M,"SIM"),0)</f>
        <v/>
      </c>
      <c r="H2458" s="2">
        <f>SUMIFS(Detalhe_Registro!$F:$F,Detalhe_Registro!$D:$D,A2458,Detalhe_Registro!$E:$E,B2458,Detalhe_Registro!$M:$M,"SIM")</f>
        <v/>
      </c>
      <c r="I2458" s="2">
        <f>SUMIFS(Detalhe_Registro!$G:$G,Detalhe_Registro!$D:$D,A2458,Detalhe_Registro!$E:$E,B2458,Detalhe_Registro!$M:$M,"SIM")</f>
        <v/>
      </c>
      <c r="J2458" s="2">
        <f>IF(F2458&lt;Premissas!$B$8,"&lt; 1,00",IF(F2458&lt;Premissas!$B$9,"1,00 – 1,19",IF(F2458&lt;Premissas!$B$10,"1,20 – 1,39",IF(F2458&lt;Premissas!$B$11,"1,40 – 1,59",IF(F2458&lt;Premissas!$B$12,"1,60 – 1,99","≥ 2,00")))))</f>
        <v/>
      </c>
      <c r="K2458" s="5">
        <f>IF(F2458&lt;Premissas!$B$8,Premissas!$B$13,IF(F2458&lt;Premissas!$B$9,Premissas!$B$14,IF(F2458&lt;Premissas!$B$10,Premissas!$B$15,IF(F2458&lt;Premissas!$B$11,Premissas!$B$16,IF(F2458&lt;Premissas!$B$12,Premissas!$B$17,Premissas!$B$18)))))</f>
        <v/>
      </c>
      <c r="L2458" s="5">
        <f>K2458/Premissas!$B$4</f>
        <v/>
      </c>
      <c r="M2458" s="2">
        <f>IF(K2458=Premissas!$B$18,"SIM","NÃO")</f>
        <v/>
      </c>
    </row>
    <row r="2459">
      <c r="A2459" s="2" t="n">
        <v>5791316</v>
      </c>
      <c r="B2459" s="2" t="inlineStr">
        <is>
          <t>HENRY KAUAN FREITAS GALINDO</t>
        </is>
      </c>
      <c r="C2459" s="2" t="n">
        <v>7801</v>
      </c>
      <c r="D2459" s="2">
        <f>IFERROR(TEXTJOIN(" | ",TRUE,UNIQUE(FILTER(Detalhe_Registro!$C:$C,(Detalhe_Registro!$D:$D=A2459)*(Detalhe_Registro!$E:$E=B2459)*(Detalhe_Registro!$M:$M="SIM")))),"")</f>
        <v/>
      </c>
      <c r="E2459" s="2">
        <f>COUNTIFS(Detalhe_Registro!$D:$D,A2459,Detalhe_Registro!$E:$E,B2459,Detalhe_Registro!$M:$M,"SIM")</f>
        <v/>
      </c>
      <c r="F2459" s="2">
        <f>IFERROR(MAXIFS(Detalhe_Registro!$N:$N,Detalhe_Registro!$D:$D,A2459,Detalhe_Registro!$E:$E,B2459,Detalhe_Registro!$M:$M,"SIM"),0)</f>
        <v/>
      </c>
      <c r="G2459" s="2">
        <f>IFERROR(AVERAGEIFS(Detalhe_Registro!$N:$N,Detalhe_Registro!$D:$D,A2459,Detalhe_Registro!$E:$E,B2459,Detalhe_Registro!$M:$M,"SIM"),0)</f>
        <v/>
      </c>
      <c r="H2459" s="2">
        <f>SUMIFS(Detalhe_Registro!$F:$F,Detalhe_Registro!$D:$D,A2459,Detalhe_Registro!$E:$E,B2459,Detalhe_Registro!$M:$M,"SIM")</f>
        <v/>
      </c>
      <c r="I2459" s="2">
        <f>SUMIFS(Detalhe_Registro!$G:$G,Detalhe_Registro!$D:$D,A2459,Detalhe_Registro!$E:$E,B2459,Detalhe_Registro!$M:$M,"SIM")</f>
        <v/>
      </c>
      <c r="J2459" s="2">
        <f>IF(F2459&lt;Premissas!$B$8,"&lt; 1,00",IF(F2459&lt;Premissas!$B$9,"1,00 – 1,19",IF(F2459&lt;Premissas!$B$10,"1,20 – 1,39",IF(F2459&lt;Premissas!$B$11,"1,40 – 1,59",IF(F2459&lt;Premissas!$B$12,"1,60 – 1,99","≥ 2,00")))))</f>
        <v/>
      </c>
      <c r="K2459" s="5">
        <f>IF(F2459&lt;Premissas!$B$8,Premissas!$B$13,IF(F2459&lt;Premissas!$B$9,Premissas!$B$14,IF(F2459&lt;Premissas!$B$10,Premissas!$B$15,IF(F2459&lt;Premissas!$B$11,Premissas!$B$16,IF(F2459&lt;Premissas!$B$12,Premissas!$B$17,Premissas!$B$18)))))</f>
        <v/>
      </c>
      <c r="L2459" s="5">
        <f>K2459/Premissas!$B$4</f>
        <v/>
      </c>
      <c r="M2459" s="2">
        <f>IF(K2459=Premissas!$B$18,"SIM","NÃO")</f>
        <v/>
      </c>
    </row>
    <row r="2460">
      <c r="A2460" s="2" t="inlineStr">
        <is>
          <t>5791316</t>
        </is>
      </c>
      <c r="B2460" s="2" t="inlineStr">
        <is>
          <t>HENRY KAUAN FREITAS GALINDO</t>
        </is>
      </c>
      <c r="C2460" s="2" t="n">
        <v>7801</v>
      </c>
      <c r="D2460" s="2">
        <f>IFERROR(TEXTJOIN(" | ",TRUE,UNIQUE(FILTER(Detalhe_Registro!$C:$C,(Detalhe_Registro!$D:$D=A2460)*(Detalhe_Registro!$E:$E=B2460)*(Detalhe_Registro!$M:$M="SIM")))),"")</f>
        <v/>
      </c>
      <c r="E2460" s="2">
        <f>COUNTIFS(Detalhe_Registro!$D:$D,A2460,Detalhe_Registro!$E:$E,B2460,Detalhe_Registro!$M:$M,"SIM")</f>
        <v/>
      </c>
      <c r="F2460" s="2">
        <f>IFERROR(MAXIFS(Detalhe_Registro!$N:$N,Detalhe_Registro!$D:$D,A2460,Detalhe_Registro!$E:$E,B2460,Detalhe_Registro!$M:$M,"SIM"),0)</f>
        <v/>
      </c>
      <c r="G2460" s="2">
        <f>IFERROR(AVERAGEIFS(Detalhe_Registro!$N:$N,Detalhe_Registro!$D:$D,A2460,Detalhe_Registro!$E:$E,B2460,Detalhe_Registro!$M:$M,"SIM"),0)</f>
        <v/>
      </c>
      <c r="H2460" s="2">
        <f>SUMIFS(Detalhe_Registro!$F:$F,Detalhe_Registro!$D:$D,A2460,Detalhe_Registro!$E:$E,B2460,Detalhe_Registro!$M:$M,"SIM")</f>
        <v/>
      </c>
      <c r="I2460" s="2">
        <f>SUMIFS(Detalhe_Registro!$G:$G,Detalhe_Registro!$D:$D,A2460,Detalhe_Registro!$E:$E,B2460,Detalhe_Registro!$M:$M,"SIM")</f>
        <v/>
      </c>
      <c r="J2460" s="2">
        <f>IF(F2460&lt;Premissas!$B$8,"&lt; 1,00",IF(F2460&lt;Premissas!$B$9,"1,00 – 1,19",IF(F2460&lt;Premissas!$B$10,"1,20 – 1,39",IF(F2460&lt;Premissas!$B$11,"1,40 – 1,59",IF(F2460&lt;Premissas!$B$12,"1,60 – 1,99","≥ 2,00")))))</f>
        <v/>
      </c>
      <c r="K2460" s="5">
        <f>IF(F2460&lt;Premissas!$B$8,Premissas!$B$13,IF(F2460&lt;Premissas!$B$9,Premissas!$B$14,IF(F2460&lt;Premissas!$B$10,Premissas!$B$15,IF(F2460&lt;Premissas!$B$11,Premissas!$B$16,IF(F2460&lt;Premissas!$B$12,Premissas!$B$17,Premissas!$B$18)))))</f>
        <v/>
      </c>
      <c r="L2460" s="5">
        <f>K2460/Premissas!$B$4</f>
        <v/>
      </c>
      <c r="M2460" s="2">
        <f>IF(K2460=Premissas!$B$18,"SIM","NÃO")</f>
        <v/>
      </c>
    </row>
    <row r="2461">
      <c r="A2461" s="2" t="inlineStr">
        <is>
          <t>6019382</t>
        </is>
      </c>
      <c r="B2461" s="2" t="inlineStr">
        <is>
          <t>Halifax Onyedikachi Ohalete</t>
        </is>
      </c>
      <c r="C2461" s="2" t="n">
        <v>7801</v>
      </c>
      <c r="D2461" s="2">
        <f>IFERROR(TEXTJOIN(" | ",TRUE,UNIQUE(FILTER(Detalhe_Registro!$C:$C,(Detalhe_Registro!$D:$D=A2461)*(Detalhe_Registro!$E:$E=B2461)*(Detalhe_Registro!$M:$M="SIM")))),"")</f>
        <v/>
      </c>
      <c r="E2461" s="2">
        <f>COUNTIFS(Detalhe_Registro!$D:$D,A2461,Detalhe_Registro!$E:$E,B2461,Detalhe_Registro!$M:$M,"SIM")</f>
        <v/>
      </c>
      <c r="F2461" s="2">
        <f>IFERROR(MAXIFS(Detalhe_Registro!$N:$N,Detalhe_Registro!$D:$D,A2461,Detalhe_Registro!$E:$E,B2461,Detalhe_Registro!$M:$M,"SIM"),0)</f>
        <v/>
      </c>
      <c r="G2461" s="2">
        <f>IFERROR(AVERAGEIFS(Detalhe_Registro!$N:$N,Detalhe_Registro!$D:$D,A2461,Detalhe_Registro!$E:$E,B2461,Detalhe_Registro!$M:$M,"SIM"),0)</f>
        <v/>
      </c>
      <c r="H2461" s="2">
        <f>SUMIFS(Detalhe_Registro!$F:$F,Detalhe_Registro!$D:$D,A2461,Detalhe_Registro!$E:$E,B2461,Detalhe_Registro!$M:$M,"SIM")</f>
        <v/>
      </c>
      <c r="I2461" s="2">
        <f>SUMIFS(Detalhe_Registro!$G:$G,Detalhe_Registro!$D:$D,A2461,Detalhe_Registro!$E:$E,B2461,Detalhe_Registro!$M:$M,"SIM")</f>
        <v/>
      </c>
      <c r="J2461" s="2">
        <f>IF(F2461&lt;Premissas!$B$8,"&lt; 1,00",IF(F2461&lt;Premissas!$B$9,"1,00 – 1,19",IF(F2461&lt;Premissas!$B$10,"1,20 – 1,39",IF(F2461&lt;Premissas!$B$11,"1,40 – 1,59",IF(F2461&lt;Premissas!$B$12,"1,60 – 1,99","≥ 2,00")))))</f>
        <v/>
      </c>
      <c r="K2461" s="5">
        <f>IF(F2461&lt;Premissas!$B$8,Premissas!$B$13,IF(F2461&lt;Premissas!$B$9,Premissas!$B$14,IF(F2461&lt;Premissas!$B$10,Premissas!$B$15,IF(F2461&lt;Premissas!$B$11,Premissas!$B$16,IF(F2461&lt;Premissas!$B$12,Premissas!$B$17,Premissas!$B$18)))))</f>
        <v/>
      </c>
      <c r="L2461" s="5">
        <f>K2461/Premissas!$B$4</f>
        <v/>
      </c>
      <c r="M2461" s="2">
        <f>IF(K2461=Premissas!$B$18,"SIM","NÃO")</f>
        <v/>
      </c>
    </row>
    <row r="2462">
      <c r="A2462" s="2" t="inlineStr">
        <is>
          <t>6027580</t>
        </is>
      </c>
      <c r="B2462" s="2" t="inlineStr">
        <is>
          <t>Haroldo Ferreira Mendes</t>
        </is>
      </c>
      <c r="C2462" s="2" t="n">
        <v>7801</v>
      </c>
      <c r="D2462" s="2">
        <f>IFERROR(TEXTJOIN(" | ",TRUE,UNIQUE(FILTER(Detalhe_Registro!$C:$C,(Detalhe_Registro!$D:$D=A2462)*(Detalhe_Registro!$E:$E=B2462)*(Detalhe_Registro!$M:$M="SIM")))),"")</f>
        <v/>
      </c>
      <c r="E2462" s="2">
        <f>COUNTIFS(Detalhe_Registro!$D:$D,A2462,Detalhe_Registro!$E:$E,B2462,Detalhe_Registro!$M:$M,"SIM")</f>
        <v/>
      </c>
      <c r="F2462" s="2">
        <f>IFERROR(MAXIFS(Detalhe_Registro!$N:$N,Detalhe_Registro!$D:$D,A2462,Detalhe_Registro!$E:$E,B2462,Detalhe_Registro!$M:$M,"SIM"),0)</f>
        <v/>
      </c>
      <c r="G2462" s="2">
        <f>IFERROR(AVERAGEIFS(Detalhe_Registro!$N:$N,Detalhe_Registro!$D:$D,A2462,Detalhe_Registro!$E:$E,B2462,Detalhe_Registro!$M:$M,"SIM"),0)</f>
        <v/>
      </c>
      <c r="H2462" s="2">
        <f>SUMIFS(Detalhe_Registro!$F:$F,Detalhe_Registro!$D:$D,A2462,Detalhe_Registro!$E:$E,B2462,Detalhe_Registro!$M:$M,"SIM")</f>
        <v/>
      </c>
      <c r="I2462" s="2">
        <f>SUMIFS(Detalhe_Registro!$G:$G,Detalhe_Registro!$D:$D,A2462,Detalhe_Registro!$E:$E,B2462,Detalhe_Registro!$M:$M,"SIM")</f>
        <v/>
      </c>
      <c r="J2462" s="2">
        <f>IF(F2462&lt;Premissas!$B$8,"&lt; 1,00",IF(F2462&lt;Premissas!$B$9,"1,00 – 1,19",IF(F2462&lt;Premissas!$B$10,"1,20 – 1,39",IF(F2462&lt;Premissas!$B$11,"1,40 – 1,59",IF(F2462&lt;Premissas!$B$12,"1,60 – 1,99","≥ 2,00")))))</f>
        <v/>
      </c>
      <c r="K2462" s="5">
        <f>IF(F2462&lt;Premissas!$B$8,Premissas!$B$13,IF(F2462&lt;Premissas!$B$9,Premissas!$B$14,IF(F2462&lt;Premissas!$B$10,Premissas!$B$15,IF(F2462&lt;Premissas!$B$11,Premissas!$B$16,IF(F2462&lt;Premissas!$B$12,Premissas!$B$17,Premissas!$B$18)))))</f>
        <v/>
      </c>
      <c r="L2462" s="5">
        <f>K2462/Premissas!$B$4</f>
        <v/>
      </c>
      <c r="M2462" s="2">
        <f>IF(K2462=Premissas!$B$18,"SIM","NÃO")</f>
        <v/>
      </c>
    </row>
    <row r="2463">
      <c r="A2463" s="2" t="inlineStr">
        <is>
          <t>6033032</t>
        </is>
      </c>
      <c r="B2463" s="2" t="inlineStr">
        <is>
          <t>Henrique De Souza Ribeiro</t>
        </is>
      </c>
      <c r="C2463" s="2" t="n">
        <v>7801</v>
      </c>
      <c r="D2463" s="2">
        <f>IFERROR(TEXTJOIN(" | ",TRUE,UNIQUE(FILTER(Detalhe_Registro!$C:$C,(Detalhe_Registro!$D:$D=A2463)*(Detalhe_Registro!$E:$E=B2463)*(Detalhe_Registro!$M:$M="SIM")))),"")</f>
        <v/>
      </c>
      <c r="E2463" s="2">
        <f>COUNTIFS(Detalhe_Registro!$D:$D,A2463,Detalhe_Registro!$E:$E,B2463,Detalhe_Registro!$M:$M,"SIM")</f>
        <v/>
      </c>
      <c r="F2463" s="2">
        <f>IFERROR(MAXIFS(Detalhe_Registro!$N:$N,Detalhe_Registro!$D:$D,A2463,Detalhe_Registro!$E:$E,B2463,Detalhe_Registro!$M:$M,"SIM"),0)</f>
        <v/>
      </c>
      <c r="G2463" s="2">
        <f>IFERROR(AVERAGEIFS(Detalhe_Registro!$N:$N,Detalhe_Registro!$D:$D,A2463,Detalhe_Registro!$E:$E,B2463,Detalhe_Registro!$M:$M,"SIM"),0)</f>
        <v/>
      </c>
      <c r="H2463" s="2">
        <f>SUMIFS(Detalhe_Registro!$F:$F,Detalhe_Registro!$D:$D,A2463,Detalhe_Registro!$E:$E,B2463,Detalhe_Registro!$M:$M,"SIM")</f>
        <v/>
      </c>
      <c r="I2463" s="2">
        <f>SUMIFS(Detalhe_Registro!$G:$G,Detalhe_Registro!$D:$D,A2463,Detalhe_Registro!$E:$E,B2463,Detalhe_Registro!$M:$M,"SIM")</f>
        <v/>
      </c>
      <c r="J2463" s="2">
        <f>IF(F2463&lt;Premissas!$B$8,"&lt; 1,00",IF(F2463&lt;Premissas!$B$9,"1,00 – 1,19",IF(F2463&lt;Premissas!$B$10,"1,20 – 1,39",IF(F2463&lt;Premissas!$B$11,"1,40 – 1,59",IF(F2463&lt;Premissas!$B$12,"1,60 – 1,99","≥ 2,00")))))</f>
        <v/>
      </c>
      <c r="K2463" s="5">
        <f>IF(F2463&lt;Premissas!$B$8,Premissas!$B$13,IF(F2463&lt;Premissas!$B$9,Premissas!$B$14,IF(F2463&lt;Premissas!$B$10,Premissas!$B$15,IF(F2463&lt;Premissas!$B$11,Premissas!$B$16,IF(F2463&lt;Premissas!$B$12,Premissas!$B$17,Premissas!$B$18)))))</f>
        <v/>
      </c>
      <c r="L2463" s="5">
        <f>K2463/Premissas!$B$4</f>
        <v/>
      </c>
      <c r="M2463" s="2">
        <f>IF(K2463=Premissas!$B$18,"SIM","NÃO")</f>
        <v/>
      </c>
    </row>
    <row r="2464">
      <c r="A2464" s="2" t="inlineStr">
        <is>
          <t>5815851</t>
        </is>
      </c>
      <c r="B2464" s="2" t="inlineStr">
        <is>
          <t>Henrique Lins Dos Santos</t>
        </is>
      </c>
      <c r="C2464" s="2" t="n">
        <v>7801</v>
      </c>
      <c r="D2464" s="2">
        <f>IFERROR(TEXTJOIN(" | ",TRUE,UNIQUE(FILTER(Detalhe_Registro!$C:$C,(Detalhe_Registro!$D:$D=A2464)*(Detalhe_Registro!$E:$E=B2464)*(Detalhe_Registro!$M:$M="SIM")))),"")</f>
        <v/>
      </c>
      <c r="E2464" s="2">
        <f>COUNTIFS(Detalhe_Registro!$D:$D,A2464,Detalhe_Registro!$E:$E,B2464,Detalhe_Registro!$M:$M,"SIM")</f>
        <v/>
      </c>
      <c r="F2464" s="2">
        <f>IFERROR(MAXIFS(Detalhe_Registro!$N:$N,Detalhe_Registro!$D:$D,A2464,Detalhe_Registro!$E:$E,B2464,Detalhe_Registro!$M:$M,"SIM"),0)</f>
        <v/>
      </c>
      <c r="G2464" s="2">
        <f>IFERROR(AVERAGEIFS(Detalhe_Registro!$N:$N,Detalhe_Registro!$D:$D,A2464,Detalhe_Registro!$E:$E,B2464,Detalhe_Registro!$M:$M,"SIM"),0)</f>
        <v/>
      </c>
      <c r="H2464" s="2">
        <f>SUMIFS(Detalhe_Registro!$F:$F,Detalhe_Registro!$D:$D,A2464,Detalhe_Registro!$E:$E,B2464,Detalhe_Registro!$M:$M,"SIM")</f>
        <v/>
      </c>
      <c r="I2464" s="2">
        <f>SUMIFS(Detalhe_Registro!$G:$G,Detalhe_Registro!$D:$D,A2464,Detalhe_Registro!$E:$E,B2464,Detalhe_Registro!$M:$M,"SIM")</f>
        <v/>
      </c>
      <c r="J2464" s="2">
        <f>IF(F2464&lt;Premissas!$B$8,"&lt; 1,00",IF(F2464&lt;Premissas!$B$9,"1,00 – 1,19",IF(F2464&lt;Premissas!$B$10,"1,20 – 1,39",IF(F2464&lt;Premissas!$B$11,"1,40 – 1,59",IF(F2464&lt;Premissas!$B$12,"1,60 – 1,99","≥ 2,00")))))</f>
        <v/>
      </c>
      <c r="K2464" s="5">
        <f>IF(F2464&lt;Premissas!$B$8,Premissas!$B$13,IF(F2464&lt;Premissas!$B$9,Premissas!$B$14,IF(F2464&lt;Premissas!$B$10,Premissas!$B$15,IF(F2464&lt;Premissas!$B$11,Premissas!$B$16,IF(F2464&lt;Premissas!$B$12,Premissas!$B$17,Premissas!$B$18)))))</f>
        <v/>
      </c>
      <c r="L2464" s="5">
        <f>K2464/Premissas!$B$4</f>
        <v/>
      </c>
      <c r="M2464" s="2">
        <f>IF(K2464=Premissas!$B$18,"SIM","NÃO")</f>
        <v/>
      </c>
    </row>
    <row r="2465">
      <c r="A2465" s="2" t="n">
        <v>5454557</v>
      </c>
      <c r="B2465" s="2" t="inlineStr">
        <is>
          <t>Henrique Souza Baatsck</t>
        </is>
      </c>
      <c r="C2465" s="2" t="n">
        <v>7801</v>
      </c>
      <c r="D2465" s="2">
        <f>IFERROR(TEXTJOIN(" | ",TRUE,UNIQUE(FILTER(Detalhe_Registro!$C:$C,(Detalhe_Registro!$D:$D=A2465)*(Detalhe_Registro!$E:$E=B2465)*(Detalhe_Registro!$M:$M="SIM")))),"")</f>
        <v/>
      </c>
      <c r="E2465" s="2">
        <f>COUNTIFS(Detalhe_Registro!$D:$D,A2465,Detalhe_Registro!$E:$E,B2465,Detalhe_Registro!$M:$M,"SIM")</f>
        <v/>
      </c>
      <c r="F2465" s="2">
        <f>IFERROR(MAXIFS(Detalhe_Registro!$N:$N,Detalhe_Registro!$D:$D,A2465,Detalhe_Registro!$E:$E,B2465,Detalhe_Registro!$M:$M,"SIM"),0)</f>
        <v/>
      </c>
      <c r="G2465" s="2">
        <f>IFERROR(AVERAGEIFS(Detalhe_Registro!$N:$N,Detalhe_Registro!$D:$D,A2465,Detalhe_Registro!$E:$E,B2465,Detalhe_Registro!$M:$M,"SIM"),0)</f>
        <v/>
      </c>
      <c r="H2465" s="2">
        <f>SUMIFS(Detalhe_Registro!$F:$F,Detalhe_Registro!$D:$D,A2465,Detalhe_Registro!$E:$E,B2465,Detalhe_Registro!$M:$M,"SIM")</f>
        <v/>
      </c>
      <c r="I2465" s="2">
        <f>SUMIFS(Detalhe_Registro!$G:$G,Detalhe_Registro!$D:$D,A2465,Detalhe_Registro!$E:$E,B2465,Detalhe_Registro!$M:$M,"SIM")</f>
        <v/>
      </c>
      <c r="J2465" s="2">
        <f>IF(F2465&lt;Premissas!$B$8,"&lt; 1,00",IF(F2465&lt;Premissas!$B$9,"1,00 – 1,19",IF(F2465&lt;Premissas!$B$10,"1,20 – 1,39",IF(F2465&lt;Premissas!$B$11,"1,40 – 1,59",IF(F2465&lt;Premissas!$B$12,"1,60 – 1,99","≥ 2,00")))))</f>
        <v/>
      </c>
      <c r="K2465" s="5">
        <f>IF(F2465&lt;Premissas!$B$8,Premissas!$B$13,IF(F2465&lt;Premissas!$B$9,Premissas!$B$14,IF(F2465&lt;Premissas!$B$10,Premissas!$B$15,IF(F2465&lt;Premissas!$B$11,Premissas!$B$16,IF(F2465&lt;Premissas!$B$12,Premissas!$B$17,Premissas!$B$18)))))</f>
        <v/>
      </c>
      <c r="L2465" s="5">
        <f>K2465/Premissas!$B$4</f>
        <v/>
      </c>
      <c r="M2465" s="2">
        <f>IF(K2465=Premissas!$B$18,"SIM","NÃO")</f>
        <v/>
      </c>
    </row>
    <row r="2466">
      <c r="A2466" s="2" t="inlineStr">
        <is>
          <t>5454557</t>
        </is>
      </c>
      <c r="B2466" s="2" t="inlineStr">
        <is>
          <t>Henrique Souza Baatsck</t>
        </is>
      </c>
      <c r="C2466" s="2" t="n">
        <v>7801</v>
      </c>
      <c r="D2466" s="2">
        <f>IFERROR(TEXTJOIN(" | ",TRUE,UNIQUE(FILTER(Detalhe_Registro!$C:$C,(Detalhe_Registro!$D:$D=A2466)*(Detalhe_Registro!$E:$E=B2466)*(Detalhe_Registro!$M:$M="SIM")))),"")</f>
        <v/>
      </c>
      <c r="E2466" s="2">
        <f>COUNTIFS(Detalhe_Registro!$D:$D,A2466,Detalhe_Registro!$E:$E,B2466,Detalhe_Registro!$M:$M,"SIM")</f>
        <v/>
      </c>
      <c r="F2466" s="2">
        <f>IFERROR(MAXIFS(Detalhe_Registro!$N:$N,Detalhe_Registro!$D:$D,A2466,Detalhe_Registro!$E:$E,B2466,Detalhe_Registro!$M:$M,"SIM"),0)</f>
        <v/>
      </c>
      <c r="G2466" s="2">
        <f>IFERROR(AVERAGEIFS(Detalhe_Registro!$N:$N,Detalhe_Registro!$D:$D,A2466,Detalhe_Registro!$E:$E,B2466,Detalhe_Registro!$M:$M,"SIM"),0)</f>
        <v/>
      </c>
      <c r="H2466" s="2">
        <f>SUMIFS(Detalhe_Registro!$F:$F,Detalhe_Registro!$D:$D,A2466,Detalhe_Registro!$E:$E,B2466,Detalhe_Registro!$M:$M,"SIM")</f>
        <v/>
      </c>
      <c r="I2466" s="2">
        <f>SUMIFS(Detalhe_Registro!$G:$G,Detalhe_Registro!$D:$D,A2466,Detalhe_Registro!$E:$E,B2466,Detalhe_Registro!$M:$M,"SIM")</f>
        <v/>
      </c>
      <c r="J2466" s="2">
        <f>IF(F2466&lt;Premissas!$B$8,"&lt; 1,00",IF(F2466&lt;Premissas!$B$9,"1,00 – 1,19",IF(F2466&lt;Premissas!$B$10,"1,20 – 1,39",IF(F2466&lt;Premissas!$B$11,"1,40 – 1,59",IF(F2466&lt;Premissas!$B$12,"1,60 – 1,99","≥ 2,00")))))</f>
        <v/>
      </c>
      <c r="K2466" s="5">
        <f>IF(F2466&lt;Premissas!$B$8,Premissas!$B$13,IF(F2466&lt;Premissas!$B$9,Premissas!$B$14,IF(F2466&lt;Premissas!$B$10,Premissas!$B$15,IF(F2466&lt;Premissas!$B$11,Premissas!$B$16,IF(F2466&lt;Premissas!$B$12,Premissas!$B$17,Premissas!$B$18)))))</f>
        <v/>
      </c>
      <c r="L2466" s="5">
        <f>K2466/Premissas!$B$4</f>
        <v/>
      </c>
      <c r="M2466" s="2">
        <f>IF(K2466=Premissas!$B$18,"SIM","NÃO")</f>
        <v/>
      </c>
    </row>
    <row r="2467">
      <c r="A2467" s="2" t="n">
        <v>5758866</v>
      </c>
      <c r="B2467" s="2" t="inlineStr">
        <is>
          <t>Henryque Estacio De Sousa Siqueira</t>
        </is>
      </c>
      <c r="C2467" s="2" t="n">
        <v>7801</v>
      </c>
      <c r="D2467" s="2">
        <f>IFERROR(TEXTJOIN(" | ",TRUE,UNIQUE(FILTER(Detalhe_Registro!$C:$C,(Detalhe_Registro!$D:$D=A2467)*(Detalhe_Registro!$E:$E=B2467)*(Detalhe_Registro!$M:$M="SIM")))),"")</f>
        <v/>
      </c>
      <c r="E2467" s="2">
        <f>COUNTIFS(Detalhe_Registro!$D:$D,A2467,Detalhe_Registro!$E:$E,B2467,Detalhe_Registro!$M:$M,"SIM")</f>
        <v/>
      </c>
      <c r="F2467" s="2">
        <f>IFERROR(MAXIFS(Detalhe_Registro!$N:$N,Detalhe_Registro!$D:$D,A2467,Detalhe_Registro!$E:$E,B2467,Detalhe_Registro!$M:$M,"SIM"),0)</f>
        <v/>
      </c>
      <c r="G2467" s="2">
        <f>IFERROR(AVERAGEIFS(Detalhe_Registro!$N:$N,Detalhe_Registro!$D:$D,A2467,Detalhe_Registro!$E:$E,B2467,Detalhe_Registro!$M:$M,"SIM"),0)</f>
        <v/>
      </c>
      <c r="H2467" s="2">
        <f>SUMIFS(Detalhe_Registro!$F:$F,Detalhe_Registro!$D:$D,A2467,Detalhe_Registro!$E:$E,B2467,Detalhe_Registro!$M:$M,"SIM")</f>
        <v/>
      </c>
      <c r="I2467" s="2">
        <f>SUMIFS(Detalhe_Registro!$G:$G,Detalhe_Registro!$D:$D,A2467,Detalhe_Registro!$E:$E,B2467,Detalhe_Registro!$M:$M,"SIM")</f>
        <v/>
      </c>
      <c r="J2467" s="2">
        <f>IF(F2467&lt;Premissas!$B$8,"&lt; 1,00",IF(F2467&lt;Premissas!$B$9,"1,00 – 1,19",IF(F2467&lt;Premissas!$B$10,"1,20 – 1,39",IF(F2467&lt;Premissas!$B$11,"1,40 – 1,59",IF(F2467&lt;Premissas!$B$12,"1,60 – 1,99","≥ 2,00")))))</f>
        <v/>
      </c>
      <c r="K2467" s="5">
        <f>IF(F2467&lt;Premissas!$B$8,Premissas!$B$13,IF(F2467&lt;Premissas!$B$9,Premissas!$B$14,IF(F2467&lt;Premissas!$B$10,Premissas!$B$15,IF(F2467&lt;Premissas!$B$11,Premissas!$B$16,IF(F2467&lt;Premissas!$B$12,Premissas!$B$17,Premissas!$B$18)))))</f>
        <v/>
      </c>
      <c r="L2467" s="5">
        <f>K2467/Premissas!$B$4</f>
        <v/>
      </c>
      <c r="M2467" s="2">
        <f>IF(K2467=Premissas!$B$18,"SIM","NÃO")</f>
        <v/>
      </c>
    </row>
    <row r="2468">
      <c r="A2468" s="2" t="inlineStr">
        <is>
          <t>5758866</t>
        </is>
      </c>
      <c r="B2468" s="2" t="inlineStr">
        <is>
          <t>Henryque Estacio De Sousa Siqueira</t>
        </is>
      </c>
      <c r="C2468" s="2" t="n">
        <v>7801</v>
      </c>
      <c r="D2468" s="2">
        <f>IFERROR(TEXTJOIN(" | ",TRUE,UNIQUE(FILTER(Detalhe_Registro!$C:$C,(Detalhe_Registro!$D:$D=A2468)*(Detalhe_Registro!$E:$E=B2468)*(Detalhe_Registro!$M:$M="SIM")))),"")</f>
        <v/>
      </c>
      <c r="E2468" s="2">
        <f>COUNTIFS(Detalhe_Registro!$D:$D,A2468,Detalhe_Registro!$E:$E,B2468,Detalhe_Registro!$M:$M,"SIM")</f>
        <v/>
      </c>
      <c r="F2468" s="2">
        <f>IFERROR(MAXIFS(Detalhe_Registro!$N:$N,Detalhe_Registro!$D:$D,A2468,Detalhe_Registro!$E:$E,B2468,Detalhe_Registro!$M:$M,"SIM"),0)</f>
        <v/>
      </c>
      <c r="G2468" s="2">
        <f>IFERROR(AVERAGEIFS(Detalhe_Registro!$N:$N,Detalhe_Registro!$D:$D,A2468,Detalhe_Registro!$E:$E,B2468,Detalhe_Registro!$M:$M,"SIM"),0)</f>
        <v/>
      </c>
      <c r="H2468" s="2">
        <f>SUMIFS(Detalhe_Registro!$F:$F,Detalhe_Registro!$D:$D,A2468,Detalhe_Registro!$E:$E,B2468,Detalhe_Registro!$M:$M,"SIM")</f>
        <v/>
      </c>
      <c r="I2468" s="2">
        <f>SUMIFS(Detalhe_Registro!$G:$G,Detalhe_Registro!$D:$D,A2468,Detalhe_Registro!$E:$E,B2468,Detalhe_Registro!$M:$M,"SIM")</f>
        <v/>
      </c>
      <c r="J2468" s="2">
        <f>IF(F2468&lt;Premissas!$B$8,"&lt; 1,00",IF(F2468&lt;Premissas!$B$9,"1,00 – 1,19",IF(F2468&lt;Premissas!$B$10,"1,20 – 1,39",IF(F2468&lt;Premissas!$B$11,"1,40 – 1,59",IF(F2468&lt;Premissas!$B$12,"1,60 – 1,99","≥ 2,00")))))</f>
        <v/>
      </c>
      <c r="K2468" s="5">
        <f>IF(F2468&lt;Premissas!$B$8,Premissas!$B$13,IF(F2468&lt;Premissas!$B$9,Premissas!$B$14,IF(F2468&lt;Premissas!$B$10,Premissas!$B$15,IF(F2468&lt;Premissas!$B$11,Premissas!$B$16,IF(F2468&lt;Premissas!$B$12,Premissas!$B$17,Premissas!$B$18)))))</f>
        <v/>
      </c>
      <c r="L2468" s="5">
        <f>K2468/Premissas!$B$4</f>
        <v/>
      </c>
      <c r="M2468" s="2">
        <f>IF(K2468=Premissas!$B$18,"SIM","NÃO")</f>
        <v/>
      </c>
    </row>
    <row r="2469">
      <c r="A2469" s="2" t="n">
        <v>5421268</v>
      </c>
      <c r="B2469" s="2" t="inlineStr">
        <is>
          <t>Higor Barbosa Santos</t>
        </is>
      </c>
      <c r="C2469" s="2" t="n">
        <v>7801</v>
      </c>
      <c r="D2469" s="2">
        <f>IFERROR(TEXTJOIN(" | ",TRUE,UNIQUE(FILTER(Detalhe_Registro!$C:$C,(Detalhe_Registro!$D:$D=A2469)*(Detalhe_Registro!$E:$E=B2469)*(Detalhe_Registro!$M:$M="SIM")))),"")</f>
        <v/>
      </c>
      <c r="E2469" s="2">
        <f>COUNTIFS(Detalhe_Registro!$D:$D,A2469,Detalhe_Registro!$E:$E,B2469,Detalhe_Registro!$M:$M,"SIM")</f>
        <v/>
      </c>
      <c r="F2469" s="2">
        <f>IFERROR(MAXIFS(Detalhe_Registro!$N:$N,Detalhe_Registro!$D:$D,A2469,Detalhe_Registro!$E:$E,B2469,Detalhe_Registro!$M:$M,"SIM"),0)</f>
        <v/>
      </c>
      <c r="G2469" s="2">
        <f>IFERROR(AVERAGEIFS(Detalhe_Registro!$N:$N,Detalhe_Registro!$D:$D,A2469,Detalhe_Registro!$E:$E,B2469,Detalhe_Registro!$M:$M,"SIM"),0)</f>
        <v/>
      </c>
      <c r="H2469" s="2">
        <f>SUMIFS(Detalhe_Registro!$F:$F,Detalhe_Registro!$D:$D,A2469,Detalhe_Registro!$E:$E,B2469,Detalhe_Registro!$M:$M,"SIM")</f>
        <v/>
      </c>
      <c r="I2469" s="2">
        <f>SUMIFS(Detalhe_Registro!$G:$G,Detalhe_Registro!$D:$D,A2469,Detalhe_Registro!$E:$E,B2469,Detalhe_Registro!$M:$M,"SIM")</f>
        <v/>
      </c>
      <c r="J2469" s="2">
        <f>IF(F2469&lt;Premissas!$B$8,"&lt; 1,00",IF(F2469&lt;Premissas!$B$9,"1,00 – 1,19",IF(F2469&lt;Premissas!$B$10,"1,20 – 1,39",IF(F2469&lt;Premissas!$B$11,"1,40 – 1,59",IF(F2469&lt;Premissas!$B$12,"1,60 – 1,99","≥ 2,00")))))</f>
        <v/>
      </c>
      <c r="K2469" s="5">
        <f>IF(F2469&lt;Premissas!$B$8,Premissas!$B$13,IF(F2469&lt;Premissas!$B$9,Premissas!$B$14,IF(F2469&lt;Premissas!$B$10,Premissas!$B$15,IF(F2469&lt;Premissas!$B$11,Premissas!$B$16,IF(F2469&lt;Premissas!$B$12,Premissas!$B$17,Premissas!$B$18)))))</f>
        <v/>
      </c>
      <c r="L2469" s="5">
        <f>K2469/Premissas!$B$4</f>
        <v/>
      </c>
      <c r="M2469" s="2">
        <f>IF(K2469=Premissas!$B$18,"SIM","NÃO")</f>
        <v/>
      </c>
    </row>
    <row r="2470">
      <c r="A2470" s="2" t="inlineStr">
        <is>
          <t>5421268</t>
        </is>
      </c>
      <c r="B2470" s="2" t="inlineStr">
        <is>
          <t>Higor Barbosa Santos</t>
        </is>
      </c>
      <c r="C2470" s="2" t="n">
        <v>7801</v>
      </c>
      <c r="D2470" s="2">
        <f>IFERROR(TEXTJOIN(" | ",TRUE,UNIQUE(FILTER(Detalhe_Registro!$C:$C,(Detalhe_Registro!$D:$D=A2470)*(Detalhe_Registro!$E:$E=B2470)*(Detalhe_Registro!$M:$M="SIM")))),"")</f>
        <v/>
      </c>
      <c r="E2470" s="2">
        <f>COUNTIFS(Detalhe_Registro!$D:$D,A2470,Detalhe_Registro!$E:$E,B2470,Detalhe_Registro!$M:$M,"SIM")</f>
        <v/>
      </c>
      <c r="F2470" s="2">
        <f>IFERROR(MAXIFS(Detalhe_Registro!$N:$N,Detalhe_Registro!$D:$D,A2470,Detalhe_Registro!$E:$E,B2470,Detalhe_Registro!$M:$M,"SIM"),0)</f>
        <v/>
      </c>
      <c r="G2470" s="2">
        <f>IFERROR(AVERAGEIFS(Detalhe_Registro!$N:$N,Detalhe_Registro!$D:$D,A2470,Detalhe_Registro!$E:$E,B2470,Detalhe_Registro!$M:$M,"SIM"),0)</f>
        <v/>
      </c>
      <c r="H2470" s="2">
        <f>SUMIFS(Detalhe_Registro!$F:$F,Detalhe_Registro!$D:$D,A2470,Detalhe_Registro!$E:$E,B2470,Detalhe_Registro!$M:$M,"SIM")</f>
        <v/>
      </c>
      <c r="I2470" s="2">
        <f>SUMIFS(Detalhe_Registro!$G:$G,Detalhe_Registro!$D:$D,A2470,Detalhe_Registro!$E:$E,B2470,Detalhe_Registro!$M:$M,"SIM")</f>
        <v/>
      </c>
      <c r="J2470" s="2">
        <f>IF(F2470&lt;Premissas!$B$8,"&lt; 1,00",IF(F2470&lt;Premissas!$B$9,"1,00 – 1,19",IF(F2470&lt;Premissas!$B$10,"1,20 – 1,39",IF(F2470&lt;Premissas!$B$11,"1,40 – 1,59",IF(F2470&lt;Premissas!$B$12,"1,60 – 1,99","≥ 2,00")))))</f>
        <v/>
      </c>
      <c r="K2470" s="5">
        <f>IF(F2470&lt;Premissas!$B$8,Premissas!$B$13,IF(F2470&lt;Premissas!$B$9,Premissas!$B$14,IF(F2470&lt;Premissas!$B$10,Premissas!$B$15,IF(F2470&lt;Premissas!$B$11,Premissas!$B$16,IF(F2470&lt;Premissas!$B$12,Premissas!$B$17,Premissas!$B$18)))))</f>
        <v/>
      </c>
      <c r="L2470" s="5">
        <f>K2470/Premissas!$B$4</f>
        <v/>
      </c>
      <c r="M2470" s="2">
        <f>IF(K2470=Premissas!$B$18,"SIM","NÃO")</f>
        <v/>
      </c>
    </row>
    <row r="2471">
      <c r="A2471" s="2" t="inlineStr">
        <is>
          <t>4575156</t>
        </is>
      </c>
      <c r="B2471" s="2" t="inlineStr">
        <is>
          <t>Homero Anilis</t>
        </is>
      </c>
      <c r="C2471" s="2" t="n">
        <v>7801</v>
      </c>
      <c r="D2471" s="2">
        <f>IFERROR(TEXTJOIN(" | ",TRUE,UNIQUE(FILTER(Detalhe_Registro!$C:$C,(Detalhe_Registro!$D:$D=A2471)*(Detalhe_Registro!$E:$E=B2471)*(Detalhe_Registro!$M:$M="SIM")))),"")</f>
        <v/>
      </c>
      <c r="E2471" s="2">
        <f>COUNTIFS(Detalhe_Registro!$D:$D,A2471,Detalhe_Registro!$E:$E,B2471,Detalhe_Registro!$M:$M,"SIM")</f>
        <v/>
      </c>
      <c r="F2471" s="2">
        <f>IFERROR(MAXIFS(Detalhe_Registro!$N:$N,Detalhe_Registro!$D:$D,A2471,Detalhe_Registro!$E:$E,B2471,Detalhe_Registro!$M:$M,"SIM"),0)</f>
        <v/>
      </c>
      <c r="G2471" s="2">
        <f>IFERROR(AVERAGEIFS(Detalhe_Registro!$N:$N,Detalhe_Registro!$D:$D,A2471,Detalhe_Registro!$E:$E,B2471,Detalhe_Registro!$M:$M,"SIM"),0)</f>
        <v/>
      </c>
      <c r="H2471" s="2">
        <f>SUMIFS(Detalhe_Registro!$F:$F,Detalhe_Registro!$D:$D,A2471,Detalhe_Registro!$E:$E,B2471,Detalhe_Registro!$M:$M,"SIM")</f>
        <v/>
      </c>
      <c r="I2471" s="2">
        <f>SUMIFS(Detalhe_Registro!$G:$G,Detalhe_Registro!$D:$D,A2471,Detalhe_Registro!$E:$E,B2471,Detalhe_Registro!$M:$M,"SIM")</f>
        <v/>
      </c>
      <c r="J2471" s="2">
        <f>IF(F2471&lt;Premissas!$B$8,"&lt; 1,00",IF(F2471&lt;Premissas!$B$9,"1,00 – 1,19",IF(F2471&lt;Premissas!$B$10,"1,20 – 1,39",IF(F2471&lt;Premissas!$B$11,"1,40 – 1,59",IF(F2471&lt;Premissas!$B$12,"1,60 – 1,99","≥ 2,00")))))</f>
        <v/>
      </c>
      <c r="K2471" s="5">
        <f>IF(F2471&lt;Premissas!$B$8,Premissas!$B$13,IF(F2471&lt;Premissas!$B$9,Premissas!$B$14,IF(F2471&lt;Premissas!$B$10,Premissas!$B$15,IF(F2471&lt;Premissas!$B$11,Premissas!$B$16,IF(F2471&lt;Premissas!$B$12,Premissas!$B$17,Premissas!$B$18)))))</f>
        <v/>
      </c>
      <c r="L2471" s="5">
        <f>K2471/Premissas!$B$4</f>
        <v/>
      </c>
      <c r="M2471" s="2">
        <f>IF(K2471=Premissas!$B$18,"SIM","NÃO")</f>
        <v/>
      </c>
    </row>
    <row r="2472">
      <c r="A2472" s="2" t="n">
        <v>5791251</v>
      </c>
      <c r="B2472" s="2" t="inlineStr">
        <is>
          <t>Hugo Dos Santos Pereira Motta</t>
        </is>
      </c>
      <c r="C2472" s="2" t="n">
        <v>7801</v>
      </c>
      <c r="D2472" s="2">
        <f>IFERROR(TEXTJOIN(" | ",TRUE,UNIQUE(FILTER(Detalhe_Registro!$C:$C,(Detalhe_Registro!$D:$D=A2472)*(Detalhe_Registro!$E:$E=B2472)*(Detalhe_Registro!$M:$M="SIM")))),"")</f>
        <v/>
      </c>
      <c r="E2472" s="2">
        <f>COUNTIFS(Detalhe_Registro!$D:$D,A2472,Detalhe_Registro!$E:$E,B2472,Detalhe_Registro!$M:$M,"SIM")</f>
        <v/>
      </c>
      <c r="F2472" s="2">
        <f>IFERROR(MAXIFS(Detalhe_Registro!$N:$N,Detalhe_Registro!$D:$D,A2472,Detalhe_Registro!$E:$E,B2472,Detalhe_Registro!$M:$M,"SIM"),0)</f>
        <v/>
      </c>
      <c r="G2472" s="2">
        <f>IFERROR(AVERAGEIFS(Detalhe_Registro!$N:$N,Detalhe_Registro!$D:$D,A2472,Detalhe_Registro!$E:$E,B2472,Detalhe_Registro!$M:$M,"SIM"),0)</f>
        <v/>
      </c>
      <c r="H2472" s="2">
        <f>SUMIFS(Detalhe_Registro!$F:$F,Detalhe_Registro!$D:$D,A2472,Detalhe_Registro!$E:$E,B2472,Detalhe_Registro!$M:$M,"SIM")</f>
        <v/>
      </c>
      <c r="I2472" s="2">
        <f>SUMIFS(Detalhe_Registro!$G:$G,Detalhe_Registro!$D:$D,A2472,Detalhe_Registro!$E:$E,B2472,Detalhe_Registro!$M:$M,"SIM")</f>
        <v/>
      </c>
      <c r="J2472" s="2">
        <f>IF(F2472&lt;Premissas!$B$8,"&lt; 1,00",IF(F2472&lt;Premissas!$B$9,"1,00 – 1,19",IF(F2472&lt;Premissas!$B$10,"1,20 – 1,39",IF(F2472&lt;Premissas!$B$11,"1,40 – 1,59",IF(F2472&lt;Premissas!$B$12,"1,60 – 1,99","≥ 2,00")))))</f>
        <v/>
      </c>
      <c r="K2472" s="5">
        <f>IF(F2472&lt;Premissas!$B$8,Premissas!$B$13,IF(F2472&lt;Premissas!$B$9,Premissas!$B$14,IF(F2472&lt;Premissas!$B$10,Premissas!$B$15,IF(F2472&lt;Premissas!$B$11,Premissas!$B$16,IF(F2472&lt;Premissas!$B$12,Premissas!$B$17,Premissas!$B$18)))))</f>
        <v/>
      </c>
      <c r="L2472" s="5">
        <f>K2472/Premissas!$B$4</f>
        <v/>
      </c>
      <c r="M2472" s="2">
        <f>IF(K2472=Premissas!$B$18,"SIM","NÃO")</f>
        <v/>
      </c>
    </row>
    <row r="2473">
      <c r="A2473" s="2" t="inlineStr">
        <is>
          <t>5791251</t>
        </is>
      </c>
      <c r="B2473" s="2" t="inlineStr">
        <is>
          <t>Hugo Dos Santos Pereira Motta</t>
        </is>
      </c>
      <c r="C2473" s="2" t="n">
        <v>7801</v>
      </c>
      <c r="D2473" s="2">
        <f>IFERROR(TEXTJOIN(" | ",TRUE,UNIQUE(FILTER(Detalhe_Registro!$C:$C,(Detalhe_Registro!$D:$D=A2473)*(Detalhe_Registro!$E:$E=B2473)*(Detalhe_Registro!$M:$M="SIM")))),"")</f>
        <v/>
      </c>
      <c r="E2473" s="2">
        <f>COUNTIFS(Detalhe_Registro!$D:$D,A2473,Detalhe_Registro!$E:$E,B2473,Detalhe_Registro!$M:$M,"SIM")</f>
        <v/>
      </c>
      <c r="F2473" s="2">
        <f>IFERROR(MAXIFS(Detalhe_Registro!$N:$N,Detalhe_Registro!$D:$D,A2473,Detalhe_Registro!$E:$E,B2473,Detalhe_Registro!$M:$M,"SIM"),0)</f>
        <v/>
      </c>
      <c r="G2473" s="2">
        <f>IFERROR(AVERAGEIFS(Detalhe_Registro!$N:$N,Detalhe_Registro!$D:$D,A2473,Detalhe_Registro!$E:$E,B2473,Detalhe_Registro!$M:$M,"SIM"),0)</f>
        <v/>
      </c>
      <c r="H2473" s="2">
        <f>SUMIFS(Detalhe_Registro!$F:$F,Detalhe_Registro!$D:$D,A2473,Detalhe_Registro!$E:$E,B2473,Detalhe_Registro!$M:$M,"SIM")</f>
        <v/>
      </c>
      <c r="I2473" s="2">
        <f>SUMIFS(Detalhe_Registro!$G:$G,Detalhe_Registro!$D:$D,A2473,Detalhe_Registro!$E:$E,B2473,Detalhe_Registro!$M:$M,"SIM")</f>
        <v/>
      </c>
      <c r="J2473" s="2">
        <f>IF(F2473&lt;Premissas!$B$8,"&lt; 1,00",IF(F2473&lt;Premissas!$B$9,"1,00 – 1,19",IF(F2473&lt;Premissas!$B$10,"1,20 – 1,39",IF(F2473&lt;Premissas!$B$11,"1,40 – 1,59",IF(F2473&lt;Premissas!$B$12,"1,60 – 1,99","≥ 2,00")))))</f>
        <v/>
      </c>
      <c r="K2473" s="5">
        <f>IF(F2473&lt;Premissas!$B$8,Premissas!$B$13,IF(F2473&lt;Premissas!$B$9,Premissas!$B$14,IF(F2473&lt;Premissas!$B$10,Premissas!$B$15,IF(F2473&lt;Premissas!$B$11,Premissas!$B$16,IF(F2473&lt;Premissas!$B$12,Premissas!$B$17,Premissas!$B$18)))))</f>
        <v/>
      </c>
      <c r="L2473" s="5">
        <f>K2473/Premissas!$B$4</f>
        <v/>
      </c>
      <c r="M2473" s="2">
        <f>IF(K2473=Premissas!$B$18,"SIM","NÃO")</f>
        <v/>
      </c>
    </row>
    <row r="2474">
      <c r="A2474" s="2" t="n">
        <v>5441218</v>
      </c>
      <c r="B2474" s="2" t="inlineStr">
        <is>
          <t>IAGO MATHEUS PEREIRA DOS SANTOS</t>
        </is>
      </c>
      <c r="C2474" s="2" t="n">
        <v>7801</v>
      </c>
      <c r="D2474" s="2">
        <f>IFERROR(TEXTJOIN(" | ",TRUE,UNIQUE(FILTER(Detalhe_Registro!$C:$C,(Detalhe_Registro!$D:$D=A2474)*(Detalhe_Registro!$E:$E=B2474)*(Detalhe_Registro!$M:$M="SIM")))),"")</f>
        <v/>
      </c>
      <c r="E2474" s="2">
        <f>COUNTIFS(Detalhe_Registro!$D:$D,A2474,Detalhe_Registro!$E:$E,B2474,Detalhe_Registro!$M:$M,"SIM")</f>
        <v/>
      </c>
      <c r="F2474" s="2">
        <f>IFERROR(MAXIFS(Detalhe_Registro!$N:$N,Detalhe_Registro!$D:$D,A2474,Detalhe_Registro!$E:$E,B2474,Detalhe_Registro!$M:$M,"SIM"),0)</f>
        <v/>
      </c>
      <c r="G2474" s="2">
        <f>IFERROR(AVERAGEIFS(Detalhe_Registro!$N:$N,Detalhe_Registro!$D:$D,A2474,Detalhe_Registro!$E:$E,B2474,Detalhe_Registro!$M:$M,"SIM"),0)</f>
        <v/>
      </c>
      <c r="H2474" s="2">
        <f>SUMIFS(Detalhe_Registro!$F:$F,Detalhe_Registro!$D:$D,A2474,Detalhe_Registro!$E:$E,B2474,Detalhe_Registro!$M:$M,"SIM")</f>
        <v/>
      </c>
      <c r="I2474" s="2">
        <f>SUMIFS(Detalhe_Registro!$G:$G,Detalhe_Registro!$D:$D,A2474,Detalhe_Registro!$E:$E,B2474,Detalhe_Registro!$M:$M,"SIM")</f>
        <v/>
      </c>
      <c r="J2474" s="2">
        <f>IF(F2474&lt;Premissas!$B$8,"&lt; 1,00",IF(F2474&lt;Premissas!$B$9,"1,00 – 1,19",IF(F2474&lt;Premissas!$B$10,"1,20 – 1,39",IF(F2474&lt;Premissas!$B$11,"1,40 – 1,59",IF(F2474&lt;Premissas!$B$12,"1,60 – 1,99","≥ 2,00")))))</f>
        <v/>
      </c>
      <c r="K2474" s="5">
        <f>IF(F2474&lt;Premissas!$B$8,Premissas!$B$13,IF(F2474&lt;Premissas!$B$9,Premissas!$B$14,IF(F2474&lt;Premissas!$B$10,Premissas!$B$15,IF(F2474&lt;Premissas!$B$11,Premissas!$B$16,IF(F2474&lt;Premissas!$B$12,Premissas!$B$17,Premissas!$B$18)))))</f>
        <v/>
      </c>
      <c r="L2474" s="5">
        <f>K2474/Premissas!$B$4</f>
        <v/>
      </c>
      <c r="M2474" s="2">
        <f>IF(K2474=Premissas!$B$18,"SIM","NÃO")</f>
        <v/>
      </c>
    </row>
    <row r="2475">
      <c r="A2475" s="2" t="inlineStr">
        <is>
          <t>5441218</t>
        </is>
      </c>
      <c r="B2475" s="2" t="inlineStr">
        <is>
          <t>IAGO MATHEUS PEREIRA DOS SANTOS</t>
        </is>
      </c>
      <c r="C2475" s="2" t="n">
        <v>7801</v>
      </c>
      <c r="D2475" s="2">
        <f>IFERROR(TEXTJOIN(" | ",TRUE,UNIQUE(FILTER(Detalhe_Registro!$C:$C,(Detalhe_Registro!$D:$D=A2475)*(Detalhe_Registro!$E:$E=B2475)*(Detalhe_Registro!$M:$M="SIM")))),"")</f>
        <v/>
      </c>
      <c r="E2475" s="2">
        <f>COUNTIFS(Detalhe_Registro!$D:$D,A2475,Detalhe_Registro!$E:$E,B2475,Detalhe_Registro!$M:$M,"SIM")</f>
        <v/>
      </c>
      <c r="F2475" s="2">
        <f>IFERROR(MAXIFS(Detalhe_Registro!$N:$N,Detalhe_Registro!$D:$D,A2475,Detalhe_Registro!$E:$E,B2475,Detalhe_Registro!$M:$M,"SIM"),0)</f>
        <v/>
      </c>
      <c r="G2475" s="2">
        <f>IFERROR(AVERAGEIFS(Detalhe_Registro!$N:$N,Detalhe_Registro!$D:$D,A2475,Detalhe_Registro!$E:$E,B2475,Detalhe_Registro!$M:$M,"SIM"),0)</f>
        <v/>
      </c>
      <c r="H2475" s="2">
        <f>SUMIFS(Detalhe_Registro!$F:$F,Detalhe_Registro!$D:$D,A2475,Detalhe_Registro!$E:$E,B2475,Detalhe_Registro!$M:$M,"SIM")</f>
        <v/>
      </c>
      <c r="I2475" s="2">
        <f>SUMIFS(Detalhe_Registro!$G:$G,Detalhe_Registro!$D:$D,A2475,Detalhe_Registro!$E:$E,B2475,Detalhe_Registro!$M:$M,"SIM")</f>
        <v/>
      </c>
      <c r="J2475" s="2">
        <f>IF(F2475&lt;Premissas!$B$8,"&lt; 1,00",IF(F2475&lt;Premissas!$B$9,"1,00 – 1,19",IF(F2475&lt;Premissas!$B$10,"1,20 – 1,39",IF(F2475&lt;Premissas!$B$11,"1,40 – 1,59",IF(F2475&lt;Premissas!$B$12,"1,60 – 1,99","≥ 2,00")))))</f>
        <v/>
      </c>
      <c r="K2475" s="5">
        <f>IF(F2475&lt;Premissas!$B$8,Premissas!$B$13,IF(F2475&lt;Premissas!$B$9,Premissas!$B$14,IF(F2475&lt;Premissas!$B$10,Premissas!$B$15,IF(F2475&lt;Premissas!$B$11,Premissas!$B$16,IF(F2475&lt;Premissas!$B$12,Premissas!$B$17,Premissas!$B$18)))))</f>
        <v/>
      </c>
      <c r="L2475" s="5">
        <f>K2475/Premissas!$B$4</f>
        <v/>
      </c>
      <c r="M2475" s="2">
        <f>IF(K2475=Premissas!$B$18,"SIM","NÃO")</f>
        <v/>
      </c>
    </row>
    <row r="2476">
      <c r="A2476" s="2" t="n">
        <v>5919355</v>
      </c>
      <c r="B2476" s="2" t="inlineStr">
        <is>
          <t>ISRAEL BRITTO</t>
        </is>
      </c>
      <c r="C2476" s="2" t="n">
        <v>7801</v>
      </c>
      <c r="D2476" s="2">
        <f>IFERROR(TEXTJOIN(" | ",TRUE,UNIQUE(FILTER(Detalhe_Registro!$C:$C,(Detalhe_Registro!$D:$D=A2476)*(Detalhe_Registro!$E:$E=B2476)*(Detalhe_Registro!$M:$M="SIM")))),"")</f>
        <v/>
      </c>
      <c r="E2476" s="2">
        <f>COUNTIFS(Detalhe_Registro!$D:$D,A2476,Detalhe_Registro!$E:$E,B2476,Detalhe_Registro!$M:$M,"SIM")</f>
        <v/>
      </c>
      <c r="F2476" s="2">
        <f>IFERROR(MAXIFS(Detalhe_Registro!$N:$N,Detalhe_Registro!$D:$D,A2476,Detalhe_Registro!$E:$E,B2476,Detalhe_Registro!$M:$M,"SIM"),0)</f>
        <v/>
      </c>
      <c r="G2476" s="2">
        <f>IFERROR(AVERAGEIFS(Detalhe_Registro!$N:$N,Detalhe_Registro!$D:$D,A2476,Detalhe_Registro!$E:$E,B2476,Detalhe_Registro!$M:$M,"SIM"),0)</f>
        <v/>
      </c>
      <c r="H2476" s="2">
        <f>SUMIFS(Detalhe_Registro!$F:$F,Detalhe_Registro!$D:$D,A2476,Detalhe_Registro!$E:$E,B2476,Detalhe_Registro!$M:$M,"SIM")</f>
        <v/>
      </c>
      <c r="I2476" s="2">
        <f>SUMIFS(Detalhe_Registro!$G:$G,Detalhe_Registro!$D:$D,A2476,Detalhe_Registro!$E:$E,B2476,Detalhe_Registro!$M:$M,"SIM")</f>
        <v/>
      </c>
      <c r="J2476" s="2">
        <f>IF(F2476&lt;Premissas!$B$8,"&lt; 1,00",IF(F2476&lt;Premissas!$B$9,"1,00 – 1,19",IF(F2476&lt;Premissas!$B$10,"1,20 – 1,39",IF(F2476&lt;Premissas!$B$11,"1,40 – 1,59",IF(F2476&lt;Premissas!$B$12,"1,60 – 1,99","≥ 2,00")))))</f>
        <v/>
      </c>
      <c r="K2476" s="5">
        <f>IF(F2476&lt;Premissas!$B$8,Premissas!$B$13,IF(F2476&lt;Premissas!$B$9,Premissas!$B$14,IF(F2476&lt;Premissas!$B$10,Premissas!$B$15,IF(F2476&lt;Premissas!$B$11,Premissas!$B$16,IF(F2476&lt;Premissas!$B$12,Premissas!$B$17,Premissas!$B$18)))))</f>
        <v/>
      </c>
      <c r="L2476" s="5">
        <f>K2476/Premissas!$B$4</f>
        <v/>
      </c>
      <c r="M2476" s="2">
        <f>IF(K2476=Premissas!$B$18,"SIM","NÃO")</f>
        <v/>
      </c>
    </row>
    <row r="2477">
      <c r="A2477" s="2" t="inlineStr">
        <is>
          <t>5919355</t>
        </is>
      </c>
      <c r="B2477" s="2" t="inlineStr">
        <is>
          <t>ISRAEL BRITTO</t>
        </is>
      </c>
      <c r="C2477" s="2" t="n">
        <v>7801</v>
      </c>
      <c r="D2477" s="2">
        <f>IFERROR(TEXTJOIN(" | ",TRUE,UNIQUE(FILTER(Detalhe_Registro!$C:$C,(Detalhe_Registro!$D:$D=A2477)*(Detalhe_Registro!$E:$E=B2477)*(Detalhe_Registro!$M:$M="SIM")))),"")</f>
        <v/>
      </c>
      <c r="E2477" s="2">
        <f>COUNTIFS(Detalhe_Registro!$D:$D,A2477,Detalhe_Registro!$E:$E,B2477,Detalhe_Registro!$M:$M,"SIM")</f>
        <v/>
      </c>
      <c r="F2477" s="2">
        <f>IFERROR(MAXIFS(Detalhe_Registro!$N:$N,Detalhe_Registro!$D:$D,A2477,Detalhe_Registro!$E:$E,B2477,Detalhe_Registro!$M:$M,"SIM"),0)</f>
        <v/>
      </c>
      <c r="G2477" s="2">
        <f>IFERROR(AVERAGEIFS(Detalhe_Registro!$N:$N,Detalhe_Registro!$D:$D,A2477,Detalhe_Registro!$E:$E,B2477,Detalhe_Registro!$M:$M,"SIM"),0)</f>
        <v/>
      </c>
      <c r="H2477" s="2">
        <f>SUMIFS(Detalhe_Registro!$F:$F,Detalhe_Registro!$D:$D,A2477,Detalhe_Registro!$E:$E,B2477,Detalhe_Registro!$M:$M,"SIM")</f>
        <v/>
      </c>
      <c r="I2477" s="2">
        <f>SUMIFS(Detalhe_Registro!$G:$G,Detalhe_Registro!$D:$D,A2477,Detalhe_Registro!$E:$E,B2477,Detalhe_Registro!$M:$M,"SIM")</f>
        <v/>
      </c>
      <c r="J2477" s="2">
        <f>IF(F2477&lt;Premissas!$B$8,"&lt; 1,00",IF(F2477&lt;Premissas!$B$9,"1,00 – 1,19",IF(F2477&lt;Premissas!$B$10,"1,20 – 1,39",IF(F2477&lt;Premissas!$B$11,"1,40 – 1,59",IF(F2477&lt;Premissas!$B$12,"1,60 – 1,99","≥ 2,00")))))</f>
        <v/>
      </c>
      <c r="K2477" s="5">
        <f>IF(F2477&lt;Premissas!$B$8,Premissas!$B$13,IF(F2477&lt;Premissas!$B$9,Premissas!$B$14,IF(F2477&lt;Premissas!$B$10,Premissas!$B$15,IF(F2477&lt;Premissas!$B$11,Premissas!$B$16,IF(F2477&lt;Premissas!$B$12,Premissas!$B$17,Premissas!$B$18)))))</f>
        <v/>
      </c>
      <c r="L2477" s="5">
        <f>K2477/Premissas!$B$4</f>
        <v/>
      </c>
      <c r="M2477" s="2">
        <f>IF(K2477=Premissas!$B$18,"SIM","NÃO")</f>
        <v/>
      </c>
    </row>
    <row r="2478">
      <c r="A2478" s="2" t="n">
        <v>5454654</v>
      </c>
      <c r="B2478" s="2" t="inlineStr">
        <is>
          <t>IVAN   MELO DA CUNHA</t>
        </is>
      </c>
      <c r="C2478" s="2" t="n">
        <v>7801</v>
      </c>
      <c r="D2478" s="2">
        <f>IFERROR(TEXTJOIN(" | ",TRUE,UNIQUE(FILTER(Detalhe_Registro!$C:$C,(Detalhe_Registro!$D:$D=A2478)*(Detalhe_Registro!$E:$E=B2478)*(Detalhe_Registro!$M:$M="SIM")))),"")</f>
        <v/>
      </c>
      <c r="E2478" s="2">
        <f>COUNTIFS(Detalhe_Registro!$D:$D,A2478,Detalhe_Registro!$E:$E,B2478,Detalhe_Registro!$M:$M,"SIM")</f>
        <v/>
      </c>
      <c r="F2478" s="2">
        <f>IFERROR(MAXIFS(Detalhe_Registro!$N:$N,Detalhe_Registro!$D:$D,A2478,Detalhe_Registro!$E:$E,B2478,Detalhe_Registro!$M:$M,"SIM"),0)</f>
        <v/>
      </c>
      <c r="G2478" s="2">
        <f>IFERROR(AVERAGEIFS(Detalhe_Registro!$N:$N,Detalhe_Registro!$D:$D,A2478,Detalhe_Registro!$E:$E,B2478,Detalhe_Registro!$M:$M,"SIM"),0)</f>
        <v/>
      </c>
      <c r="H2478" s="2">
        <f>SUMIFS(Detalhe_Registro!$F:$F,Detalhe_Registro!$D:$D,A2478,Detalhe_Registro!$E:$E,B2478,Detalhe_Registro!$M:$M,"SIM")</f>
        <v/>
      </c>
      <c r="I2478" s="2">
        <f>SUMIFS(Detalhe_Registro!$G:$G,Detalhe_Registro!$D:$D,A2478,Detalhe_Registro!$E:$E,B2478,Detalhe_Registro!$M:$M,"SIM")</f>
        <v/>
      </c>
      <c r="J2478" s="2">
        <f>IF(F2478&lt;Premissas!$B$8,"&lt; 1,00",IF(F2478&lt;Premissas!$B$9,"1,00 – 1,19",IF(F2478&lt;Premissas!$B$10,"1,20 – 1,39",IF(F2478&lt;Premissas!$B$11,"1,40 – 1,59",IF(F2478&lt;Premissas!$B$12,"1,60 – 1,99","≥ 2,00")))))</f>
        <v/>
      </c>
      <c r="K2478" s="5">
        <f>IF(F2478&lt;Premissas!$B$8,Premissas!$B$13,IF(F2478&lt;Premissas!$B$9,Premissas!$B$14,IF(F2478&lt;Premissas!$B$10,Premissas!$B$15,IF(F2478&lt;Premissas!$B$11,Premissas!$B$16,IF(F2478&lt;Premissas!$B$12,Premissas!$B$17,Premissas!$B$18)))))</f>
        <v/>
      </c>
      <c r="L2478" s="5">
        <f>K2478/Premissas!$B$4</f>
        <v/>
      </c>
      <c r="M2478" s="2">
        <f>IF(K2478=Premissas!$B$18,"SIM","NÃO")</f>
        <v/>
      </c>
    </row>
    <row r="2479">
      <c r="A2479" s="2" t="inlineStr">
        <is>
          <t>5454654</t>
        </is>
      </c>
      <c r="B2479" s="2" t="inlineStr">
        <is>
          <t>IVAN   MELO DA CUNHA</t>
        </is>
      </c>
      <c r="C2479" s="2" t="n">
        <v>7801</v>
      </c>
      <c r="D2479" s="2">
        <f>IFERROR(TEXTJOIN(" | ",TRUE,UNIQUE(FILTER(Detalhe_Registro!$C:$C,(Detalhe_Registro!$D:$D=A2479)*(Detalhe_Registro!$E:$E=B2479)*(Detalhe_Registro!$M:$M="SIM")))),"")</f>
        <v/>
      </c>
      <c r="E2479" s="2">
        <f>COUNTIFS(Detalhe_Registro!$D:$D,A2479,Detalhe_Registro!$E:$E,B2479,Detalhe_Registro!$M:$M,"SIM")</f>
        <v/>
      </c>
      <c r="F2479" s="2">
        <f>IFERROR(MAXIFS(Detalhe_Registro!$N:$N,Detalhe_Registro!$D:$D,A2479,Detalhe_Registro!$E:$E,B2479,Detalhe_Registro!$M:$M,"SIM"),0)</f>
        <v/>
      </c>
      <c r="G2479" s="2">
        <f>IFERROR(AVERAGEIFS(Detalhe_Registro!$N:$N,Detalhe_Registro!$D:$D,A2479,Detalhe_Registro!$E:$E,B2479,Detalhe_Registro!$M:$M,"SIM"),0)</f>
        <v/>
      </c>
      <c r="H2479" s="2">
        <f>SUMIFS(Detalhe_Registro!$F:$F,Detalhe_Registro!$D:$D,A2479,Detalhe_Registro!$E:$E,B2479,Detalhe_Registro!$M:$M,"SIM")</f>
        <v/>
      </c>
      <c r="I2479" s="2">
        <f>SUMIFS(Detalhe_Registro!$G:$G,Detalhe_Registro!$D:$D,A2479,Detalhe_Registro!$E:$E,B2479,Detalhe_Registro!$M:$M,"SIM")</f>
        <v/>
      </c>
      <c r="J2479" s="2">
        <f>IF(F2479&lt;Premissas!$B$8,"&lt; 1,00",IF(F2479&lt;Premissas!$B$9,"1,00 – 1,19",IF(F2479&lt;Premissas!$B$10,"1,20 – 1,39",IF(F2479&lt;Premissas!$B$11,"1,40 – 1,59",IF(F2479&lt;Premissas!$B$12,"1,60 – 1,99","≥ 2,00")))))</f>
        <v/>
      </c>
      <c r="K2479" s="5">
        <f>IF(F2479&lt;Premissas!$B$8,Premissas!$B$13,IF(F2479&lt;Premissas!$B$9,Premissas!$B$14,IF(F2479&lt;Premissas!$B$10,Premissas!$B$15,IF(F2479&lt;Premissas!$B$11,Premissas!$B$16,IF(F2479&lt;Premissas!$B$12,Premissas!$B$17,Premissas!$B$18)))))</f>
        <v/>
      </c>
      <c r="L2479" s="5">
        <f>K2479/Premissas!$B$4</f>
        <v/>
      </c>
      <c r="M2479" s="2">
        <f>IF(K2479=Premissas!$B$18,"SIM","NÃO")</f>
        <v/>
      </c>
    </row>
    <row r="2480">
      <c r="A2480" s="2" t="n">
        <v>5066190</v>
      </c>
      <c r="B2480" s="2" t="inlineStr">
        <is>
          <t>Iderval Dias Feitosa</t>
        </is>
      </c>
      <c r="C2480" s="2" t="n">
        <v>7801</v>
      </c>
      <c r="D2480" s="2">
        <f>IFERROR(TEXTJOIN(" | ",TRUE,UNIQUE(FILTER(Detalhe_Registro!$C:$C,(Detalhe_Registro!$D:$D=A2480)*(Detalhe_Registro!$E:$E=B2480)*(Detalhe_Registro!$M:$M="SIM")))),"")</f>
        <v/>
      </c>
      <c r="E2480" s="2">
        <f>COUNTIFS(Detalhe_Registro!$D:$D,A2480,Detalhe_Registro!$E:$E,B2480,Detalhe_Registro!$M:$M,"SIM")</f>
        <v/>
      </c>
      <c r="F2480" s="2">
        <f>IFERROR(MAXIFS(Detalhe_Registro!$N:$N,Detalhe_Registro!$D:$D,A2480,Detalhe_Registro!$E:$E,B2480,Detalhe_Registro!$M:$M,"SIM"),0)</f>
        <v/>
      </c>
      <c r="G2480" s="2">
        <f>IFERROR(AVERAGEIFS(Detalhe_Registro!$N:$N,Detalhe_Registro!$D:$D,A2480,Detalhe_Registro!$E:$E,B2480,Detalhe_Registro!$M:$M,"SIM"),0)</f>
        <v/>
      </c>
      <c r="H2480" s="2">
        <f>SUMIFS(Detalhe_Registro!$F:$F,Detalhe_Registro!$D:$D,A2480,Detalhe_Registro!$E:$E,B2480,Detalhe_Registro!$M:$M,"SIM")</f>
        <v/>
      </c>
      <c r="I2480" s="2">
        <f>SUMIFS(Detalhe_Registro!$G:$G,Detalhe_Registro!$D:$D,A2480,Detalhe_Registro!$E:$E,B2480,Detalhe_Registro!$M:$M,"SIM")</f>
        <v/>
      </c>
      <c r="J2480" s="2">
        <f>IF(F2480&lt;Premissas!$B$8,"&lt; 1,00",IF(F2480&lt;Premissas!$B$9,"1,00 – 1,19",IF(F2480&lt;Premissas!$B$10,"1,20 – 1,39",IF(F2480&lt;Premissas!$B$11,"1,40 – 1,59",IF(F2480&lt;Premissas!$B$12,"1,60 – 1,99","≥ 2,00")))))</f>
        <v/>
      </c>
      <c r="K2480" s="5">
        <f>IF(F2480&lt;Premissas!$B$8,Premissas!$B$13,IF(F2480&lt;Premissas!$B$9,Premissas!$B$14,IF(F2480&lt;Premissas!$B$10,Premissas!$B$15,IF(F2480&lt;Premissas!$B$11,Premissas!$B$16,IF(F2480&lt;Premissas!$B$12,Premissas!$B$17,Premissas!$B$18)))))</f>
        <v/>
      </c>
      <c r="L2480" s="5">
        <f>K2480/Premissas!$B$4</f>
        <v/>
      </c>
      <c r="M2480" s="2">
        <f>IF(K2480=Premissas!$B$18,"SIM","NÃO")</f>
        <v/>
      </c>
    </row>
    <row r="2481">
      <c r="A2481" s="2" t="inlineStr">
        <is>
          <t>5066190</t>
        </is>
      </c>
      <c r="B2481" s="2" t="inlineStr">
        <is>
          <t>Iderval Dias Feitosa</t>
        </is>
      </c>
      <c r="C2481" s="2" t="n">
        <v>7801</v>
      </c>
      <c r="D2481" s="2">
        <f>IFERROR(TEXTJOIN(" | ",TRUE,UNIQUE(FILTER(Detalhe_Registro!$C:$C,(Detalhe_Registro!$D:$D=A2481)*(Detalhe_Registro!$E:$E=B2481)*(Detalhe_Registro!$M:$M="SIM")))),"")</f>
        <v/>
      </c>
      <c r="E2481" s="2">
        <f>COUNTIFS(Detalhe_Registro!$D:$D,A2481,Detalhe_Registro!$E:$E,B2481,Detalhe_Registro!$M:$M,"SIM")</f>
        <v/>
      </c>
      <c r="F2481" s="2">
        <f>IFERROR(MAXIFS(Detalhe_Registro!$N:$N,Detalhe_Registro!$D:$D,A2481,Detalhe_Registro!$E:$E,B2481,Detalhe_Registro!$M:$M,"SIM"),0)</f>
        <v/>
      </c>
      <c r="G2481" s="2">
        <f>IFERROR(AVERAGEIFS(Detalhe_Registro!$N:$N,Detalhe_Registro!$D:$D,A2481,Detalhe_Registro!$E:$E,B2481,Detalhe_Registro!$M:$M,"SIM"),0)</f>
        <v/>
      </c>
      <c r="H2481" s="2">
        <f>SUMIFS(Detalhe_Registro!$F:$F,Detalhe_Registro!$D:$D,A2481,Detalhe_Registro!$E:$E,B2481,Detalhe_Registro!$M:$M,"SIM")</f>
        <v/>
      </c>
      <c r="I2481" s="2">
        <f>SUMIFS(Detalhe_Registro!$G:$G,Detalhe_Registro!$D:$D,A2481,Detalhe_Registro!$E:$E,B2481,Detalhe_Registro!$M:$M,"SIM")</f>
        <v/>
      </c>
      <c r="J2481" s="2">
        <f>IF(F2481&lt;Premissas!$B$8,"&lt; 1,00",IF(F2481&lt;Premissas!$B$9,"1,00 – 1,19",IF(F2481&lt;Premissas!$B$10,"1,20 – 1,39",IF(F2481&lt;Premissas!$B$11,"1,40 – 1,59",IF(F2481&lt;Premissas!$B$12,"1,60 – 1,99","≥ 2,00")))))</f>
        <v/>
      </c>
      <c r="K2481" s="5">
        <f>IF(F2481&lt;Premissas!$B$8,Premissas!$B$13,IF(F2481&lt;Premissas!$B$9,Premissas!$B$14,IF(F2481&lt;Premissas!$B$10,Premissas!$B$15,IF(F2481&lt;Premissas!$B$11,Premissas!$B$16,IF(F2481&lt;Premissas!$B$12,Premissas!$B$17,Premissas!$B$18)))))</f>
        <v/>
      </c>
      <c r="L2481" s="5">
        <f>K2481/Premissas!$B$4</f>
        <v/>
      </c>
      <c r="M2481" s="2">
        <f>IF(K2481=Premissas!$B$18,"SIM","NÃO")</f>
        <v/>
      </c>
    </row>
    <row r="2482">
      <c r="A2482" s="2" t="n">
        <v>5958946</v>
      </c>
      <c r="B2482" s="2" t="inlineStr">
        <is>
          <t>Igor Gabriel Franca Da Silva</t>
        </is>
      </c>
      <c r="C2482" s="2" t="n">
        <v>7801</v>
      </c>
      <c r="D2482" s="2">
        <f>IFERROR(TEXTJOIN(" | ",TRUE,UNIQUE(FILTER(Detalhe_Registro!$C:$C,(Detalhe_Registro!$D:$D=A2482)*(Detalhe_Registro!$E:$E=B2482)*(Detalhe_Registro!$M:$M="SIM")))),"")</f>
        <v/>
      </c>
      <c r="E2482" s="2">
        <f>COUNTIFS(Detalhe_Registro!$D:$D,A2482,Detalhe_Registro!$E:$E,B2482,Detalhe_Registro!$M:$M,"SIM")</f>
        <v/>
      </c>
      <c r="F2482" s="2">
        <f>IFERROR(MAXIFS(Detalhe_Registro!$N:$N,Detalhe_Registro!$D:$D,A2482,Detalhe_Registro!$E:$E,B2482,Detalhe_Registro!$M:$M,"SIM"),0)</f>
        <v/>
      </c>
      <c r="G2482" s="2">
        <f>IFERROR(AVERAGEIFS(Detalhe_Registro!$N:$N,Detalhe_Registro!$D:$D,A2482,Detalhe_Registro!$E:$E,B2482,Detalhe_Registro!$M:$M,"SIM"),0)</f>
        <v/>
      </c>
      <c r="H2482" s="2">
        <f>SUMIFS(Detalhe_Registro!$F:$F,Detalhe_Registro!$D:$D,A2482,Detalhe_Registro!$E:$E,B2482,Detalhe_Registro!$M:$M,"SIM")</f>
        <v/>
      </c>
      <c r="I2482" s="2">
        <f>SUMIFS(Detalhe_Registro!$G:$G,Detalhe_Registro!$D:$D,A2482,Detalhe_Registro!$E:$E,B2482,Detalhe_Registro!$M:$M,"SIM")</f>
        <v/>
      </c>
      <c r="J2482" s="2">
        <f>IF(F2482&lt;Premissas!$B$8,"&lt; 1,00",IF(F2482&lt;Premissas!$B$9,"1,00 – 1,19",IF(F2482&lt;Premissas!$B$10,"1,20 – 1,39",IF(F2482&lt;Premissas!$B$11,"1,40 – 1,59",IF(F2482&lt;Premissas!$B$12,"1,60 – 1,99","≥ 2,00")))))</f>
        <v/>
      </c>
      <c r="K2482" s="5">
        <f>IF(F2482&lt;Premissas!$B$8,Premissas!$B$13,IF(F2482&lt;Premissas!$B$9,Premissas!$B$14,IF(F2482&lt;Premissas!$B$10,Premissas!$B$15,IF(F2482&lt;Premissas!$B$11,Premissas!$B$16,IF(F2482&lt;Premissas!$B$12,Premissas!$B$17,Premissas!$B$18)))))</f>
        <v/>
      </c>
      <c r="L2482" s="5">
        <f>K2482/Premissas!$B$4</f>
        <v/>
      </c>
      <c r="M2482" s="2">
        <f>IF(K2482=Premissas!$B$18,"SIM","NÃO")</f>
        <v/>
      </c>
    </row>
    <row r="2483">
      <c r="A2483" s="2" t="inlineStr">
        <is>
          <t>5958946</t>
        </is>
      </c>
      <c r="B2483" s="2" t="inlineStr">
        <is>
          <t>Igor Gabriel Franca Da Silva</t>
        </is>
      </c>
      <c r="C2483" s="2" t="n">
        <v>7801</v>
      </c>
      <c r="D2483" s="2">
        <f>IFERROR(TEXTJOIN(" | ",TRUE,UNIQUE(FILTER(Detalhe_Registro!$C:$C,(Detalhe_Registro!$D:$D=A2483)*(Detalhe_Registro!$E:$E=B2483)*(Detalhe_Registro!$M:$M="SIM")))),"")</f>
        <v/>
      </c>
      <c r="E2483" s="2">
        <f>COUNTIFS(Detalhe_Registro!$D:$D,A2483,Detalhe_Registro!$E:$E,B2483,Detalhe_Registro!$M:$M,"SIM")</f>
        <v/>
      </c>
      <c r="F2483" s="2">
        <f>IFERROR(MAXIFS(Detalhe_Registro!$N:$N,Detalhe_Registro!$D:$D,A2483,Detalhe_Registro!$E:$E,B2483,Detalhe_Registro!$M:$M,"SIM"),0)</f>
        <v/>
      </c>
      <c r="G2483" s="2">
        <f>IFERROR(AVERAGEIFS(Detalhe_Registro!$N:$N,Detalhe_Registro!$D:$D,A2483,Detalhe_Registro!$E:$E,B2483,Detalhe_Registro!$M:$M,"SIM"),0)</f>
        <v/>
      </c>
      <c r="H2483" s="2">
        <f>SUMIFS(Detalhe_Registro!$F:$F,Detalhe_Registro!$D:$D,A2483,Detalhe_Registro!$E:$E,B2483,Detalhe_Registro!$M:$M,"SIM")</f>
        <v/>
      </c>
      <c r="I2483" s="2">
        <f>SUMIFS(Detalhe_Registro!$G:$G,Detalhe_Registro!$D:$D,A2483,Detalhe_Registro!$E:$E,B2483,Detalhe_Registro!$M:$M,"SIM")</f>
        <v/>
      </c>
      <c r="J2483" s="2">
        <f>IF(F2483&lt;Premissas!$B$8,"&lt; 1,00",IF(F2483&lt;Premissas!$B$9,"1,00 – 1,19",IF(F2483&lt;Premissas!$B$10,"1,20 – 1,39",IF(F2483&lt;Premissas!$B$11,"1,40 – 1,59",IF(F2483&lt;Premissas!$B$12,"1,60 – 1,99","≥ 2,00")))))</f>
        <v/>
      </c>
      <c r="K2483" s="5">
        <f>IF(F2483&lt;Premissas!$B$8,Premissas!$B$13,IF(F2483&lt;Premissas!$B$9,Premissas!$B$14,IF(F2483&lt;Premissas!$B$10,Premissas!$B$15,IF(F2483&lt;Premissas!$B$11,Premissas!$B$16,IF(F2483&lt;Premissas!$B$12,Premissas!$B$17,Premissas!$B$18)))))</f>
        <v/>
      </c>
      <c r="L2483" s="5">
        <f>K2483/Premissas!$B$4</f>
        <v/>
      </c>
      <c r="M2483" s="2">
        <f>IF(K2483=Premissas!$B$18,"SIM","NÃO")</f>
        <v/>
      </c>
    </row>
    <row r="2484">
      <c r="A2484" s="2" t="n">
        <v>6019609</v>
      </c>
      <c r="B2484" s="2" t="inlineStr">
        <is>
          <t>Ijioma Ibemgbulam David</t>
        </is>
      </c>
      <c r="C2484" s="2" t="n">
        <v>7801</v>
      </c>
      <c r="D2484" s="2">
        <f>IFERROR(TEXTJOIN(" | ",TRUE,UNIQUE(FILTER(Detalhe_Registro!$C:$C,(Detalhe_Registro!$D:$D=A2484)*(Detalhe_Registro!$E:$E=B2484)*(Detalhe_Registro!$M:$M="SIM")))),"")</f>
        <v/>
      </c>
      <c r="E2484" s="2">
        <f>COUNTIFS(Detalhe_Registro!$D:$D,A2484,Detalhe_Registro!$E:$E,B2484,Detalhe_Registro!$M:$M,"SIM")</f>
        <v/>
      </c>
      <c r="F2484" s="2">
        <f>IFERROR(MAXIFS(Detalhe_Registro!$N:$N,Detalhe_Registro!$D:$D,A2484,Detalhe_Registro!$E:$E,B2484,Detalhe_Registro!$M:$M,"SIM"),0)</f>
        <v/>
      </c>
      <c r="G2484" s="2">
        <f>IFERROR(AVERAGEIFS(Detalhe_Registro!$N:$N,Detalhe_Registro!$D:$D,A2484,Detalhe_Registro!$E:$E,B2484,Detalhe_Registro!$M:$M,"SIM"),0)</f>
        <v/>
      </c>
      <c r="H2484" s="2">
        <f>SUMIFS(Detalhe_Registro!$F:$F,Detalhe_Registro!$D:$D,A2484,Detalhe_Registro!$E:$E,B2484,Detalhe_Registro!$M:$M,"SIM")</f>
        <v/>
      </c>
      <c r="I2484" s="2">
        <f>SUMIFS(Detalhe_Registro!$G:$G,Detalhe_Registro!$D:$D,A2484,Detalhe_Registro!$E:$E,B2484,Detalhe_Registro!$M:$M,"SIM")</f>
        <v/>
      </c>
      <c r="J2484" s="2">
        <f>IF(F2484&lt;Premissas!$B$8,"&lt; 1,00",IF(F2484&lt;Premissas!$B$9,"1,00 – 1,19",IF(F2484&lt;Premissas!$B$10,"1,20 – 1,39",IF(F2484&lt;Premissas!$B$11,"1,40 – 1,59",IF(F2484&lt;Premissas!$B$12,"1,60 – 1,99","≥ 2,00")))))</f>
        <v/>
      </c>
      <c r="K2484" s="5">
        <f>IF(F2484&lt;Premissas!$B$8,Premissas!$B$13,IF(F2484&lt;Premissas!$B$9,Premissas!$B$14,IF(F2484&lt;Premissas!$B$10,Premissas!$B$15,IF(F2484&lt;Premissas!$B$11,Premissas!$B$16,IF(F2484&lt;Premissas!$B$12,Premissas!$B$17,Premissas!$B$18)))))</f>
        <v/>
      </c>
      <c r="L2484" s="5">
        <f>K2484/Premissas!$B$4</f>
        <v/>
      </c>
      <c r="M2484" s="2">
        <f>IF(K2484=Premissas!$B$18,"SIM","NÃO")</f>
        <v/>
      </c>
    </row>
    <row r="2485">
      <c r="A2485" s="2" t="inlineStr">
        <is>
          <t>6019609</t>
        </is>
      </c>
      <c r="B2485" s="2" t="inlineStr">
        <is>
          <t>Ijioma Ibemgbulam David</t>
        </is>
      </c>
      <c r="C2485" s="2" t="n">
        <v>7801</v>
      </c>
      <c r="D2485" s="2">
        <f>IFERROR(TEXTJOIN(" | ",TRUE,UNIQUE(FILTER(Detalhe_Registro!$C:$C,(Detalhe_Registro!$D:$D=A2485)*(Detalhe_Registro!$E:$E=B2485)*(Detalhe_Registro!$M:$M="SIM")))),"")</f>
        <v/>
      </c>
      <c r="E2485" s="2">
        <f>COUNTIFS(Detalhe_Registro!$D:$D,A2485,Detalhe_Registro!$E:$E,B2485,Detalhe_Registro!$M:$M,"SIM")</f>
        <v/>
      </c>
      <c r="F2485" s="2">
        <f>IFERROR(MAXIFS(Detalhe_Registro!$N:$N,Detalhe_Registro!$D:$D,A2485,Detalhe_Registro!$E:$E,B2485,Detalhe_Registro!$M:$M,"SIM"),0)</f>
        <v/>
      </c>
      <c r="G2485" s="2">
        <f>IFERROR(AVERAGEIFS(Detalhe_Registro!$N:$N,Detalhe_Registro!$D:$D,A2485,Detalhe_Registro!$E:$E,B2485,Detalhe_Registro!$M:$M,"SIM"),0)</f>
        <v/>
      </c>
      <c r="H2485" s="2">
        <f>SUMIFS(Detalhe_Registro!$F:$F,Detalhe_Registro!$D:$D,A2485,Detalhe_Registro!$E:$E,B2485,Detalhe_Registro!$M:$M,"SIM")</f>
        <v/>
      </c>
      <c r="I2485" s="2">
        <f>SUMIFS(Detalhe_Registro!$G:$G,Detalhe_Registro!$D:$D,A2485,Detalhe_Registro!$E:$E,B2485,Detalhe_Registro!$M:$M,"SIM")</f>
        <v/>
      </c>
      <c r="J2485" s="2">
        <f>IF(F2485&lt;Premissas!$B$8,"&lt; 1,00",IF(F2485&lt;Premissas!$B$9,"1,00 – 1,19",IF(F2485&lt;Premissas!$B$10,"1,20 – 1,39",IF(F2485&lt;Premissas!$B$11,"1,40 – 1,59",IF(F2485&lt;Premissas!$B$12,"1,60 – 1,99","≥ 2,00")))))</f>
        <v/>
      </c>
      <c r="K2485" s="5">
        <f>IF(F2485&lt;Premissas!$B$8,Premissas!$B$13,IF(F2485&lt;Premissas!$B$9,Premissas!$B$14,IF(F2485&lt;Premissas!$B$10,Premissas!$B$15,IF(F2485&lt;Premissas!$B$11,Premissas!$B$16,IF(F2485&lt;Premissas!$B$12,Premissas!$B$17,Premissas!$B$18)))))</f>
        <v/>
      </c>
      <c r="L2485" s="5">
        <f>K2485/Premissas!$B$4</f>
        <v/>
      </c>
      <c r="M2485" s="2">
        <f>IF(K2485=Premissas!$B$18,"SIM","NÃO")</f>
        <v/>
      </c>
    </row>
    <row r="2486">
      <c r="A2486" s="2" t="n">
        <v>6008224</v>
      </c>
      <c r="B2486" s="2" t="inlineStr">
        <is>
          <t>Ikenna Edward Okorie</t>
        </is>
      </c>
      <c r="C2486" s="2" t="n">
        <v>7801</v>
      </c>
      <c r="D2486" s="2">
        <f>IFERROR(TEXTJOIN(" | ",TRUE,UNIQUE(FILTER(Detalhe_Registro!$C:$C,(Detalhe_Registro!$D:$D=A2486)*(Detalhe_Registro!$E:$E=B2486)*(Detalhe_Registro!$M:$M="SIM")))),"")</f>
        <v/>
      </c>
      <c r="E2486" s="2">
        <f>COUNTIFS(Detalhe_Registro!$D:$D,A2486,Detalhe_Registro!$E:$E,B2486,Detalhe_Registro!$M:$M,"SIM")</f>
        <v/>
      </c>
      <c r="F2486" s="2">
        <f>IFERROR(MAXIFS(Detalhe_Registro!$N:$N,Detalhe_Registro!$D:$D,A2486,Detalhe_Registro!$E:$E,B2486,Detalhe_Registro!$M:$M,"SIM"),0)</f>
        <v/>
      </c>
      <c r="G2486" s="2">
        <f>IFERROR(AVERAGEIFS(Detalhe_Registro!$N:$N,Detalhe_Registro!$D:$D,A2486,Detalhe_Registro!$E:$E,B2486,Detalhe_Registro!$M:$M,"SIM"),0)</f>
        <v/>
      </c>
      <c r="H2486" s="2">
        <f>SUMIFS(Detalhe_Registro!$F:$F,Detalhe_Registro!$D:$D,A2486,Detalhe_Registro!$E:$E,B2486,Detalhe_Registro!$M:$M,"SIM")</f>
        <v/>
      </c>
      <c r="I2486" s="2">
        <f>SUMIFS(Detalhe_Registro!$G:$G,Detalhe_Registro!$D:$D,A2486,Detalhe_Registro!$E:$E,B2486,Detalhe_Registro!$M:$M,"SIM")</f>
        <v/>
      </c>
      <c r="J2486" s="2">
        <f>IF(F2486&lt;Premissas!$B$8,"&lt; 1,00",IF(F2486&lt;Premissas!$B$9,"1,00 – 1,19",IF(F2486&lt;Premissas!$B$10,"1,20 – 1,39",IF(F2486&lt;Premissas!$B$11,"1,40 – 1,59",IF(F2486&lt;Premissas!$B$12,"1,60 – 1,99","≥ 2,00")))))</f>
        <v/>
      </c>
      <c r="K2486" s="5">
        <f>IF(F2486&lt;Premissas!$B$8,Premissas!$B$13,IF(F2486&lt;Premissas!$B$9,Premissas!$B$14,IF(F2486&lt;Premissas!$B$10,Premissas!$B$15,IF(F2486&lt;Premissas!$B$11,Premissas!$B$16,IF(F2486&lt;Premissas!$B$12,Premissas!$B$17,Premissas!$B$18)))))</f>
        <v/>
      </c>
      <c r="L2486" s="5">
        <f>K2486/Premissas!$B$4</f>
        <v/>
      </c>
      <c r="M2486" s="2">
        <f>IF(K2486=Premissas!$B$18,"SIM","NÃO")</f>
        <v/>
      </c>
    </row>
    <row r="2487">
      <c r="A2487" s="2" t="inlineStr">
        <is>
          <t>6008224</t>
        </is>
      </c>
      <c r="B2487" s="2" t="inlineStr">
        <is>
          <t>Ikenna Edward Okorie</t>
        </is>
      </c>
      <c r="C2487" s="2" t="n">
        <v>7801</v>
      </c>
      <c r="D2487" s="2">
        <f>IFERROR(TEXTJOIN(" | ",TRUE,UNIQUE(FILTER(Detalhe_Registro!$C:$C,(Detalhe_Registro!$D:$D=A2487)*(Detalhe_Registro!$E:$E=B2487)*(Detalhe_Registro!$M:$M="SIM")))),"")</f>
        <v/>
      </c>
      <c r="E2487" s="2">
        <f>COUNTIFS(Detalhe_Registro!$D:$D,A2487,Detalhe_Registro!$E:$E,B2487,Detalhe_Registro!$M:$M,"SIM")</f>
        <v/>
      </c>
      <c r="F2487" s="2">
        <f>IFERROR(MAXIFS(Detalhe_Registro!$N:$N,Detalhe_Registro!$D:$D,A2487,Detalhe_Registro!$E:$E,B2487,Detalhe_Registro!$M:$M,"SIM"),0)</f>
        <v/>
      </c>
      <c r="G2487" s="2">
        <f>IFERROR(AVERAGEIFS(Detalhe_Registro!$N:$N,Detalhe_Registro!$D:$D,A2487,Detalhe_Registro!$E:$E,B2487,Detalhe_Registro!$M:$M,"SIM"),0)</f>
        <v/>
      </c>
      <c r="H2487" s="2">
        <f>SUMIFS(Detalhe_Registro!$F:$F,Detalhe_Registro!$D:$D,A2487,Detalhe_Registro!$E:$E,B2487,Detalhe_Registro!$M:$M,"SIM")</f>
        <v/>
      </c>
      <c r="I2487" s="2">
        <f>SUMIFS(Detalhe_Registro!$G:$G,Detalhe_Registro!$D:$D,A2487,Detalhe_Registro!$E:$E,B2487,Detalhe_Registro!$M:$M,"SIM")</f>
        <v/>
      </c>
      <c r="J2487" s="2">
        <f>IF(F2487&lt;Premissas!$B$8,"&lt; 1,00",IF(F2487&lt;Premissas!$B$9,"1,00 – 1,19",IF(F2487&lt;Premissas!$B$10,"1,20 – 1,39",IF(F2487&lt;Premissas!$B$11,"1,40 – 1,59",IF(F2487&lt;Premissas!$B$12,"1,60 – 1,99","≥ 2,00")))))</f>
        <v/>
      </c>
      <c r="K2487" s="5">
        <f>IF(F2487&lt;Premissas!$B$8,Premissas!$B$13,IF(F2487&lt;Premissas!$B$9,Premissas!$B$14,IF(F2487&lt;Premissas!$B$10,Premissas!$B$15,IF(F2487&lt;Premissas!$B$11,Premissas!$B$16,IF(F2487&lt;Premissas!$B$12,Premissas!$B$17,Premissas!$B$18)))))</f>
        <v/>
      </c>
      <c r="L2487" s="5">
        <f>K2487/Premissas!$B$4</f>
        <v/>
      </c>
      <c r="M2487" s="2">
        <f>IF(K2487=Premissas!$B$18,"SIM","NÃO")</f>
        <v/>
      </c>
    </row>
    <row r="2488">
      <c r="A2488" s="2" t="n">
        <v>6001181</v>
      </c>
      <c r="B2488" s="2" t="inlineStr">
        <is>
          <t>Innocent Emeka Okolo</t>
        </is>
      </c>
      <c r="C2488" s="2" t="n">
        <v>7801</v>
      </c>
      <c r="D2488" s="2">
        <f>IFERROR(TEXTJOIN(" | ",TRUE,UNIQUE(FILTER(Detalhe_Registro!$C:$C,(Detalhe_Registro!$D:$D=A2488)*(Detalhe_Registro!$E:$E=B2488)*(Detalhe_Registro!$M:$M="SIM")))),"")</f>
        <v/>
      </c>
      <c r="E2488" s="2">
        <f>COUNTIFS(Detalhe_Registro!$D:$D,A2488,Detalhe_Registro!$E:$E,B2488,Detalhe_Registro!$M:$M,"SIM")</f>
        <v/>
      </c>
      <c r="F2488" s="2">
        <f>IFERROR(MAXIFS(Detalhe_Registro!$N:$N,Detalhe_Registro!$D:$D,A2488,Detalhe_Registro!$E:$E,B2488,Detalhe_Registro!$M:$M,"SIM"),0)</f>
        <v/>
      </c>
      <c r="G2488" s="2">
        <f>IFERROR(AVERAGEIFS(Detalhe_Registro!$N:$N,Detalhe_Registro!$D:$D,A2488,Detalhe_Registro!$E:$E,B2488,Detalhe_Registro!$M:$M,"SIM"),0)</f>
        <v/>
      </c>
      <c r="H2488" s="2">
        <f>SUMIFS(Detalhe_Registro!$F:$F,Detalhe_Registro!$D:$D,A2488,Detalhe_Registro!$E:$E,B2488,Detalhe_Registro!$M:$M,"SIM")</f>
        <v/>
      </c>
      <c r="I2488" s="2">
        <f>SUMIFS(Detalhe_Registro!$G:$G,Detalhe_Registro!$D:$D,A2488,Detalhe_Registro!$E:$E,B2488,Detalhe_Registro!$M:$M,"SIM")</f>
        <v/>
      </c>
      <c r="J2488" s="2">
        <f>IF(F2488&lt;Premissas!$B$8,"&lt; 1,00",IF(F2488&lt;Premissas!$B$9,"1,00 – 1,19",IF(F2488&lt;Premissas!$B$10,"1,20 – 1,39",IF(F2488&lt;Premissas!$B$11,"1,40 – 1,59",IF(F2488&lt;Premissas!$B$12,"1,60 – 1,99","≥ 2,00")))))</f>
        <v/>
      </c>
      <c r="K2488" s="5">
        <f>IF(F2488&lt;Premissas!$B$8,Premissas!$B$13,IF(F2488&lt;Premissas!$B$9,Premissas!$B$14,IF(F2488&lt;Premissas!$B$10,Premissas!$B$15,IF(F2488&lt;Premissas!$B$11,Premissas!$B$16,IF(F2488&lt;Premissas!$B$12,Premissas!$B$17,Premissas!$B$18)))))</f>
        <v/>
      </c>
      <c r="L2488" s="5">
        <f>K2488/Premissas!$B$4</f>
        <v/>
      </c>
      <c r="M2488" s="2">
        <f>IF(K2488=Premissas!$B$18,"SIM","NÃO")</f>
        <v/>
      </c>
    </row>
    <row r="2489">
      <c r="A2489" s="2" t="inlineStr">
        <is>
          <t>6001181</t>
        </is>
      </c>
      <c r="B2489" s="2" t="inlineStr">
        <is>
          <t>Innocent Emeka Okolo</t>
        </is>
      </c>
      <c r="C2489" s="2" t="n">
        <v>7801</v>
      </c>
      <c r="D2489" s="2">
        <f>IFERROR(TEXTJOIN(" | ",TRUE,UNIQUE(FILTER(Detalhe_Registro!$C:$C,(Detalhe_Registro!$D:$D=A2489)*(Detalhe_Registro!$E:$E=B2489)*(Detalhe_Registro!$M:$M="SIM")))),"")</f>
        <v/>
      </c>
      <c r="E2489" s="2">
        <f>COUNTIFS(Detalhe_Registro!$D:$D,A2489,Detalhe_Registro!$E:$E,B2489,Detalhe_Registro!$M:$M,"SIM")</f>
        <v/>
      </c>
      <c r="F2489" s="2">
        <f>IFERROR(MAXIFS(Detalhe_Registro!$N:$N,Detalhe_Registro!$D:$D,A2489,Detalhe_Registro!$E:$E,B2489,Detalhe_Registro!$M:$M,"SIM"),0)</f>
        <v/>
      </c>
      <c r="G2489" s="2">
        <f>IFERROR(AVERAGEIFS(Detalhe_Registro!$N:$N,Detalhe_Registro!$D:$D,A2489,Detalhe_Registro!$E:$E,B2489,Detalhe_Registro!$M:$M,"SIM"),0)</f>
        <v/>
      </c>
      <c r="H2489" s="2">
        <f>SUMIFS(Detalhe_Registro!$F:$F,Detalhe_Registro!$D:$D,A2489,Detalhe_Registro!$E:$E,B2489,Detalhe_Registro!$M:$M,"SIM")</f>
        <v/>
      </c>
      <c r="I2489" s="2">
        <f>SUMIFS(Detalhe_Registro!$G:$G,Detalhe_Registro!$D:$D,A2489,Detalhe_Registro!$E:$E,B2489,Detalhe_Registro!$M:$M,"SIM")</f>
        <v/>
      </c>
      <c r="J2489" s="2">
        <f>IF(F2489&lt;Premissas!$B$8,"&lt; 1,00",IF(F2489&lt;Premissas!$B$9,"1,00 – 1,19",IF(F2489&lt;Premissas!$B$10,"1,20 – 1,39",IF(F2489&lt;Premissas!$B$11,"1,40 – 1,59",IF(F2489&lt;Premissas!$B$12,"1,60 – 1,99","≥ 2,00")))))</f>
        <v/>
      </c>
      <c r="K2489" s="5">
        <f>IF(F2489&lt;Premissas!$B$8,Premissas!$B$13,IF(F2489&lt;Premissas!$B$9,Premissas!$B$14,IF(F2489&lt;Premissas!$B$10,Premissas!$B$15,IF(F2489&lt;Premissas!$B$11,Premissas!$B$16,IF(F2489&lt;Premissas!$B$12,Premissas!$B$17,Premissas!$B$18)))))</f>
        <v/>
      </c>
      <c r="L2489" s="5">
        <f>K2489/Premissas!$B$4</f>
        <v/>
      </c>
      <c r="M2489" s="2">
        <f>IF(K2489=Premissas!$B$18,"SIM","NÃO")</f>
        <v/>
      </c>
    </row>
    <row r="2490">
      <c r="A2490" s="2" t="inlineStr">
        <is>
          <t>6033148</t>
        </is>
      </c>
      <c r="B2490" s="2" t="inlineStr">
        <is>
          <t>Isabele Luiz Justino Da Silva</t>
        </is>
      </c>
      <c r="C2490" s="2" t="n">
        <v>7801</v>
      </c>
      <c r="D2490" s="2">
        <f>IFERROR(TEXTJOIN(" | ",TRUE,UNIQUE(FILTER(Detalhe_Registro!$C:$C,(Detalhe_Registro!$D:$D=A2490)*(Detalhe_Registro!$E:$E=B2490)*(Detalhe_Registro!$M:$M="SIM")))),"")</f>
        <v/>
      </c>
      <c r="E2490" s="2">
        <f>COUNTIFS(Detalhe_Registro!$D:$D,A2490,Detalhe_Registro!$E:$E,B2490,Detalhe_Registro!$M:$M,"SIM")</f>
        <v/>
      </c>
      <c r="F2490" s="2">
        <f>IFERROR(MAXIFS(Detalhe_Registro!$N:$N,Detalhe_Registro!$D:$D,A2490,Detalhe_Registro!$E:$E,B2490,Detalhe_Registro!$M:$M,"SIM"),0)</f>
        <v/>
      </c>
      <c r="G2490" s="2">
        <f>IFERROR(AVERAGEIFS(Detalhe_Registro!$N:$N,Detalhe_Registro!$D:$D,A2490,Detalhe_Registro!$E:$E,B2490,Detalhe_Registro!$M:$M,"SIM"),0)</f>
        <v/>
      </c>
      <c r="H2490" s="2">
        <f>SUMIFS(Detalhe_Registro!$F:$F,Detalhe_Registro!$D:$D,A2490,Detalhe_Registro!$E:$E,B2490,Detalhe_Registro!$M:$M,"SIM")</f>
        <v/>
      </c>
      <c r="I2490" s="2">
        <f>SUMIFS(Detalhe_Registro!$G:$G,Detalhe_Registro!$D:$D,A2490,Detalhe_Registro!$E:$E,B2490,Detalhe_Registro!$M:$M,"SIM")</f>
        <v/>
      </c>
      <c r="J2490" s="2">
        <f>IF(F2490&lt;Premissas!$B$8,"&lt; 1,00",IF(F2490&lt;Premissas!$B$9,"1,00 – 1,19",IF(F2490&lt;Premissas!$B$10,"1,20 – 1,39",IF(F2490&lt;Premissas!$B$11,"1,40 – 1,59",IF(F2490&lt;Premissas!$B$12,"1,60 – 1,99","≥ 2,00")))))</f>
        <v/>
      </c>
      <c r="K2490" s="5">
        <f>IF(F2490&lt;Premissas!$B$8,Premissas!$B$13,IF(F2490&lt;Premissas!$B$9,Premissas!$B$14,IF(F2490&lt;Premissas!$B$10,Premissas!$B$15,IF(F2490&lt;Premissas!$B$11,Premissas!$B$16,IF(F2490&lt;Premissas!$B$12,Premissas!$B$17,Premissas!$B$18)))))</f>
        <v/>
      </c>
      <c r="L2490" s="5">
        <f>K2490/Premissas!$B$4</f>
        <v/>
      </c>
      <c r="M2490" s="2">
        <f>IF(K2490=Premissas!$B$18,"SIM","NÃO")</f>
        <v/>
      </c>
    </row>
    <row r="2491">
      <c r="A2491" s="2" t="n">
        <v>6008089</v>
      </c>
      <c r="B2491" s="2" t="inlineStr">
        <is>
          <t>Isaias De Freitas De Jesus</t>
        </is>
      </c>
      <c r="C2491" s="2" t="n">
        <v>7801</v>
      </c>
      <c r="D2491" s="2">
        <f>IFERROR(TEXTJOIN(" | ",TRUE,UNIQUE(FILTER(Detalhe_Registro!$C:$C,(Detalhe_Registro!$D:$D=A2491)*(Detalhe_Registro!$E:$E=B2491)*(Detalhe_Registro!$M:$M="SIM")))),"")</f>
        <v/>
      </c>
      <c r="E2491" s="2">
        <f>COUNTIFS(Detalhe_Registro!$D:$D,A2491,Detalhe_Registro!$E:$E,B2491,Detalhe_Registro!$M:$M,"SIM")</f>
        <v/>
      </c>
      <c r="F2491" s="2">
        <f>IFERROR(MAXIFS(Detalhe_Registro!$N:$N,Detalhe_Registro!$D:$D,A2491,Detalhe_Registro!$E:$E,B2491,Detalhe_Registro!$M:$M,"SIM"),0)</f>
        <v/>
      </c>
      <c r="G2491" s="2">
        <f>IFERROR(AVERAGEIFS(Detalhe_Registro!$N:$N,Detalhe_Registro!$D:$D,A2491,Detalhe_Registro!$E:$E,B2491,Detalhe_Registro!$M:$M,"SIM"),0)</f>
        <v/>
      </c>
      <c r="H2491" s="2">
        <f>SUMIFS(Detalhe_Registro!$F:$F,Detalhe_Registro!$D:$D,A2491,Detalhe_Registro!$E:$E,B2491,Detalhe_Registro!$M:$M,"SIM")</f>
        <v/>
      </c>
      <c r="I2491" s="2">
        <f>SUMIFS(Detalhe_Registro!$G:$G,Detalhe_Registro!$D:$D,A2491,Detalhe_Registro!$E:$E,B2491,Detalhe_Registro!$M:$M,"SIM")</f>
        <v/>
      </c>
      <c r="J2491" s="2">
        <f>IF(F2491&lt;Premissas!$B$8,"&lt; 1,00",IF(F2491&lt;Premissas!$B$9,"1,00 – 1,19",IF(F2491&lt;Premissas!$B$10,"1,20 – 1,39",IF(F2491&lt;Premissas!$B$11,"1,40 – 1,59",IF(F2491&lt;Premissas!$B$12,"1,60 – 1,99","≥ 2,00")))))</f>
        <v/>
      </c>
      <c r="K2491" s="5">
        <f>IF(F2491&lt;Premissas!$B$8,Premissas!$B$13,IF(F2491&lt;Premissas!$B$9,Premissas!$B$14,IF(F2491&lt;Premissas!$B$10,Premissas!$B$15,IF(F2491&lt;Premissas!$B$11,Premissas!$B$16,IF(F2491&lt;Premissas!$B$12,Premissas!$B$17,Premissas!$B$18)))))</f>
        <v/>
      </c>
      <c r="L2491" s="5">
        <f>K2491/Premissas!$B$4</f>
        <v/>
      </c>
      <c r="M2491" s="2">
        <f>IF(K2491=Premissas!$B$18,"SIM","NÃO")</f>
        <v/>
      </c>
    </row>
    <row r="2492">
      <c r="A2492" s="2" t="inlineStr">
        <is>
          <t>6008089</t>
        </is>
      </c>
      <c r="B2492" s="2" t="inlineStr">
        <is>
          <t>Isaias De Freitas De Jesus</t>
        </is>
      </c>
      <c r="C2492" s="2" t="n">
        <v>7801</v>
      </c>
      <c r="D2492" s="2">
        <f>IFERROR(TEXTJOIN(" | ",TRUE,UNIQUE(FILTER(Detalhe_Registro!$C:$C,(Detalhe_Registro!$D:$D=A2492)*(Detalhe_Registro!$E:$E=B2492)*(Detalhe_Registro!$M:$M="SIM")))),"")</f>
        <v/>
      </c>
      <c r="E2492" s="2">
        <f>COUNTIFS(Detalhe_Registro!$D:$D,A2492,Detalhe_Registro!$E:$E,B2492,Detalhe_Registro!$M:$M,"SIM")</f>
        <v/>
      </c>
      <c r="F2492" s="2">
        <f>IFERROR(MAXIFS(Detalhe_Registro!$N:$N,Detalhe_Registro!$D:$D,A2492,Detalhe_Registro!$E:$E,B2492,Detalhe_Registro!$M:$M,"SIM"),0)</f>
        <v/>
      </c>
      <c r="G2492" s="2">
        <f>IFERROR(AVERAGEIFS(Detalhe_Registro!$N:$N,Detalhe_Registro!$D:$D,A2492,Detalhe_Registro!$E:$E,B2492,Detalhe_Registro!$M:$M,"SIM"),0)</f>
        <v/>
      </c>
      <c r="H2492" s="2">
        <f>SUMIFS(Detalhe_Registro!$F:$F,Detalhe_Registro!$D:$D,A2492,Detalhe_Registro!$E:$E,B2492,Detalhe_Registro!$M:$M,"SIM")</f>
        <v/>
      </c>
      <c r="I2492" s="2">
        <f>SUMIFS(Detalhe_Registro!$G:$G,Detalhe_Registro!$D:$D,A2492,Detalhe_Registro!$E:$E,B2492,Detalhe_Registro!$M:$M,"SIM")</f>
        <v/>
      </c>
      <c r="J2492" s="2">
        <f>IF(F2492&lt;Premissas!$B$8,"&lt; 1,00",IF(F2492&lt;Premissas!$B$9,"1,00 – 1,19",IF(F2492&lt;Premissas!$B$10,"1,20 – 1,39",IF(F2492&lt;Premissas!$B$11,"1,40 – 1,59",IF(F2492&lt;Premissas!$B$12,"1,60 – 1,99","≥ 2,00")))))</f>
        <v/>
      </c>
      <c r="K2492" s="5">
        <f>IF(F2492&lt;Premissas!$B$8,Premissas!$B$13,IF(F2492&lt;Premissas!$B$9,Premissas!$B$14,IF(F2492&lt;Premissas!$B$10,Premissas!$B$15,IF(F2492&lt;Premissas!$B$11,Premissas!$B$16,IF(F2492&lt;Premissas!$B$12,Premissas!$B$17,Premissas!$B$18)))))</f>
        <v/>
      </c>
      <c r="L2492" s="5">
        <f>K2492/Premissas!$B$4</f>
        <v/>
      </c>
      <c r="M2492" s="2">
        <f>IF(K2492=Premissas!$B$18,"SIM","NÃO")</f>
        <v/>
      </c>
    </row>
    <row r="2493">
      <c r="A2493" s="2" t="n">
        <v>162817</v>
      </c>
      <c r="B2493" s="2" t="inlineStr">
        <is>
          <t>Ivanil Augusto De Souza</t>
        </is>
      </c>
      <c r="C2493" s="2" t="n">
        <v>7801</v>
      </c>
      <c r="D2493" s="2">
        <f>IFERROR(TEXTJOIN(" | ",TRUE,UNIQUE(FILTER(Detalhe_Registro!$C:$C,(Detalhe_Registro!$D:$D=A2493)*(Detalhe_Registro!$E:$E=B2493)*(Detalhe_Registro!$M:$M="SIM")))),"")</f>
        <v/>
      </c>
      <c r="E2493" s="2">
        <f>COUNTIFS(Detalhe_Registro!$D:$D,A2493,Detalhe_Registro!$E:$E,B2493,Detalhe_Registro!$M:$M,"SIM")</f>
        <v/>
      </c>
      <c r="F2493" s="2">
        <f>IFERROR(MAXIFS(Detalhe_Registro!$N:$N,Detalhe_Registro!$D:$D,A2493,Detalhe_Registro!$E:$E,B2493,Detalhe_Registro!$M:$M,"SIM"),0)</f>
        <v/>
      </c>
      <c r="G2493" s="2">
        <f>IFERROR(AVERAGEIFS(Detalhe_Registro!$N:$N,Detalhe_Registro!$D:$D,A2493,Detalhe_Registro!$E:$E,B2493,Detalhe_Registro!$M:$M,"SIM"),0)</f>
        <v/>
      </c>
      <c r="H2493" s="2">
        <f>SUMIFS(Detalhe_Registro!$F:$F,Detalhe_Registro!$D:$D,A2493,Detalhe_Registro!$E:$E,B2493,Detalhe_Registro!$M:$M,"SIM")</f>
        <v/>
      </c>
      <c r="I2493" s="2">
        <f>SUMIFS(Detalhe_Registro!$G:$G,Detalhe_Registro!$D:$D,A2493,Detalhe_Registro!$E:$E,B2493,Detalhe_Registro!$M:$M,"SIM")</f>
        <v/>
      </c>
      <c r="J2493" s="2">
        <f>IF(F2493&lt;Premissas!$B$8,"&lt; 1,00",IF(F2493&lt;Premissas!$B$9,"1,00 – 1,19",IF(F2493&lt;Premissas!$B$10,"1,20 – 1,39",IF(F2493&lt;Premissas!$B$11,"1,40 – 1,59",IF(F2493&lt;Premissas!$B$12,"1,60 – 1,99","≥ 2,00")))))</f>
        <v/>
      </c>
      <c r="K2493" s="5">
        <f>IF(F2493&lt;Premissas!$B$8,Premissas!$B$13,IF(F2493&lt;Premissas!$B$9,Premissas!$B$14,IF(F2493&lt;Premissas!$B$10,Premissas!$B$15,IF(F2493&lt;Premissas!$B$11,Premissas!$B$16,IF(F2493&lt;Premissas!$B$12,Premissas!$B$17,Premissas!$B$18)))))</f>
        <v/>
      </c>
      <c r="L2493" s="5">
        <f>K2493/Premissas!$B$4</f>
        <v/>
      </c>
      <c r="M2493" s="2">
        <f>IF(K2493=Premissas!$B$18,"SIM","NÃO")</f>
        <v/>
      </c>
    </row>
    <row r="2494">
      <c r="A2494" s="2" t="inlineStr">
        <is>
          <t>162817</t>
        </is>
      </c>
      <c r="B2494" s="2" t="inlineStr">
        <is>
          <t>Ivanil Augusto De Souza</t>
        </is>
      </c>
      <c r="C2494" s="2" t="n">
        <v>7801</v>
      </c>
      <c r="D2494" s="2">
        <f>IFERROR(TEXTJOIN(" | ",TRUE,UNIQUE(FILTER(Detalhe_Registro!$C:$C,(Detalhe_Registro!$D:$D=A2494)*(Detalhe_Registro!$E:$E=B2494)*(Detalhe_Registro!$M:$M="SIM")))),"")</f>
        <v/>
      </c>
      <c r="E2494" s="2">
        <f>COUNTIFS(Detalhe_Registro!$D:$D,A2494,Detalhe_Registro!$E:$E,B2494,Detalhe_Registro!$M:$M,"SIM")</f>
        <v/>
      </c>
      <c r="F2494" s="2">
        <f>IFERROR(MAXIFS(Detalhe_Registro!$N:$N,Detalhe_Registro!$D:$D,A2494,Detalhe_Registro!$E:$E,B2494,Detalhe_Registro!$M:$M,"SIM"),0)</f>
        <v/>
      </c>
      <c r="G2494" s="2">
        <f>IFERROR(AVERAGEIFS(Detalhe_Registro!$N:$N,Detalhe_Registro!$D:$D,A2494,Detalhe_Registro!$E:$E,B2494,Detalhe_Registro!$M:$M,"SIM"),0)</f>
        <v/>
      </c>
      <c r="H2494" s="2">
        <f>SUMIFS(Detalhe_Registro!$F:$F,Detalhe_Registro!$D:$D,A2494,Detalhe_Registro!$E:$E,B2494,Detalhe_Registro!$M:$M,"SIM")</f>
        <v/>
      </c>
      <c r="I2494" s="2">
        <f>SUMIFS(Detalhe_Registro!$G:$G,Detalhe_Registro!$D:$D,A2494,Detalhe_Registro!$E:$E,B2494,Detalhe_Registro!$M:$M,"SIM")</f>
        <v/>
      </c>
      <c r="J2494" s="2">
        <f>IF(F2494&lt;Premissas!$B$8,"&lt; 1,00",IF(F2494&lt;Premissas!$B$9,"1,00 – 1,19",IF(F2494&lt;Premissas!$B$10,"1,20 – 1,39",IF(F2494&lt;Premissas!$B$11,"1,40 – 1,59",IF(F2494&lt;Premissas!$B$12,"1,60 – 1,99","≥ 2,00")))))</f>
        <v/>
      </c>
      <c r="K2494" s="5">
        <f>IF(F2494&lt;Premissas!$B$8,Premissas!$B$13,IF(F2494&lt;Premissas!$B$9,Premissas!$B$14,IF(F2494&lt;Premissas!$B$10,Premissas!$B$15,IF(F2494&lt;Premissas!$B$11,Premissas!$B$16,IF(F2494&lt;Premissas!$B$12,Premissas!$B$17,Premissas!$B$18)))))</f>
        <v/>
      </c>
      <c r="L2494" s="5">
        <f>K2494/Premissas!$B$4</f>
        <v/>
      </c>
      <c r="M2494" s="2">
        <f>IF(K2494=Premissas!$B$18,"SIM","NÃO")</f>
        <v/>
      </c>
    </row>
    <row r="2495">
      <c r="A2495" s="2" t="inlineStr">
        <is>
          <t>6035841</t>
        </is>
      </c>
      <c r="B2495" s="2" t="inlineStr">
        <is>
          <t>Iyalode Alvarenga Santos</t>
        </is>
      </c>
      <c r="C2495" s="2" t="n">
        <v>7801</v>
      </c>
      <c r="D2495" s="2">
        <f>IFERROR(TEXTJOIN(" | ",TRUE,UNIQUE(FILTER(Detalhe_Registro!$C:$C,(Detalhe_Registro!$D:$D=A2495)*(Detalhe_Registro!$E:$E=B2495)*(Detalhe_Registro!$M:$M="SIM")))),"")</f>
        <v/>
      </c>
      <c r="E2495" s="2">
        <f>COUNTIFS(Detalhe_Registro!$D:$D,A2495,Detalhe_Registro!$E:$E,B2495,Detalhe_Registro!$M:$M,"SIM")</f>
        <v/>
      </c>
      <c r="F2495" s="2">
        <f>IFERROR(MAXIFS(Detalhe_Registro!$N:$N,Detalhe_Registro!$D:$D,A2495,Detalhe_Registro!$E:$E,B2495,Detalhe_Registro!$M:$M,"SIM"),0)</f>
        <v/>
      </c>
      <c r="G2495" s="2">
        <f>IFERROR(AVERAGEIFS(Detalhe_Registro!$N:$N,Detalhe_Registro!$D:$D,A2495,Detalhe_Registro!$E:$E,B2495,Detalhe_Registro!$M:$M,"SIM"),0)</f>
        <v/>
      </c>
      <c r="H2495" s="2">
        <f>SUMIFS(Detalhe_Registro!$F:$F,Detalhe_Registro!$D:$D,A2495,Detalhe_Registro!$E:$E,B2495,Detalhe_Registro!$M:$M,"SIM")</f>
        <v/>
      </c>
      <c r="I2495" s="2">
        <f>SUMIFS(Detalhe_Registro!$G:$G,Detalhe_Registro!$D:$D,A2495,Detalhe_Registro!$E:$E,B2495,Detalhe_Registro!$M:$M,"SIM")</f>
        <v/>
      </c>
      <c r="J2495" s="2">
        <f>IF(F2495&lt;Premissas!$B$8,"&lt; 1,00",IF(F2495&lt;Premissas!$B$9,"1,00 – 1,19",IF(F2495&lt;Premissas!$B$10,"1,20 – 1,39",IF(F2495&lt;Premissas!$B$11,"1,40 – 1,59",IF(F2495&lt;Premissas!$B$12,"1,60 – 1,99","≥ 2,00")))))</f>
        <v/>
      </c>
      <c r="K2495" s="5">
        <f>IF(F2495&lt;Premissas!$B$8,Premissas!$B$13,IF(F2495&lt;Premissas!$B$9,Premissas!$B$14,IF(F2495&lt;Premissas!$B$10,Premissas!$B$15,IF(F2495&lt;Premissas!$B$11,Premissas!$B$16,IF(F2495&lt;Premissas!$B$12,Premissas!$B$17,Premissas!$B$18)))))</f>
        <v/>
      </c>
      <c r="L2495" s="5">
        <f>K2495/Premissas!$B$4</f>
        <v/>
      </c>
      <c r="M2495" s="2">
        <f>IF(K2495=Premissas!$B$18,"SIM","NÃO")</f>
        <v/>
      </c>
    </row>
    <row r="2496">
      <c r="A2496" s="2" t="n">
        <v>5805899</v>
      </c>
      <c r="B2496" s="2" t="inlineStr">
        <is>
          <t>JACKSON SOARES</t>
        </is>
      </c>
      <c r="C2496" s="2" t="n">
        <v>7801</v>
      </c>
      <c r="D2496" s="2">
        <f>IFERROR(TEXTJOIN(" | ",TRUE,UNIQUE(FILTER(Detalhe_Registro!$C:$C,(Detalhe_Registro!$D:$D=A2496)*(Detalhe_Registro!$E:$E=B2496)*(Detalhe_Registro!$M:$M="SIM")))),"")</f>
        <v/>
      </c>
      <c r="E2496" s="2">
        <f>COUNTIFS(Detalhe_Registro!$D:$D,A2496,Detalhe_Registro!$E:$E,B2496,Detalhe_Registro!$M:$M,"SIM")</f>
        <v/>
      </c>
      <c r="F2496" s="2">
        <f>IFERROR(MAXIFS(Detalhe_Registro!$N:$N,Detalhe_Registro!$D:$D,A2496,Detalhe_Registro!$E:$E,B2496,Detalhe_Registro!$M:$M,"SIM"),0)</f>
        <v/>
      </c>
      <c r="G2496" s="2">
        <f>IFERROR(AVERAGEIFS(Detalhe_Registro!$N:$N,Detalhe_Registro!$D:$D,A2496,Detalhe_Registro!$E:$E,B2496,Detalhe_Registro!$M:$M,"SIM"),0)</f>
        <v/>
      </c>
      <c r="H2496" s="2">
        <f>SUMIFS(Detalhe_Registro!$F:$F,Detalhe_Registro!$D:$D,A2496,Detalhe_Registro!$E:$E,B2496,Detalhe_Registro!$M:$M,"SIM")</f>
        <v/>
      </c>
      <c r="I2496" s="2">
        <f>SUMIFS(Detalhe_Registro!$G:$G,Detalhe_Registro!$D:$D,A2496,Detalhe_Registro!$E:$E,B2496,Detalhe_Registro!$M:$M,"SIM")</f>
        <v/>
      </c>
      <c r="J2496" s="2">
        <f>IF(F2496&lt;Premissas!$B$8,"&lt; 1,00",IF(F2496&lt;Premissas!$B$9,"1,00 – 1,19",IF(F2496&lt;Premissas!$B$10,"1,20 – 1,39",IF(F2496&lt;Premissas!$B$11,"1,40 – 1,59",IF(F2496&lt;Premissas!$B$12,"1,60 – 1,99","≥ 2,00")))))</f>
        <v/>
      </c>
      <c r="K2496" s="5">
        <f>IF(F2496&lt;Premissas!$B$8,Premissas!$B$13,IF(F2496&lt;Premissas!$B$9,Premissas!$B$14,IF(F2496&lt;Premissas!$B$10,Premissas!$B$15,IF(F2496&lt;Premissas!$B$11,Premissas!$B$16,IF(F2496&lt;Premissas!$B$12,Premissas!$B$17,Premissas!$B$18)))))</f>
        <v/>
      </c>
      <c r="L2496" s="5">
        <f>K2496/Premissas!$B$4</f>
        <v/>
      </c>
      <c r="M2496" s="2">
        <f>IF(K2496=Premissas!$B$18,"SIM","NÃO")</f>
        <v/>
      </c>
    </row>
    <row r="2497">
      <c r="A2497" s="2" t="inlineStr">
        <is>
          <t>5805899</t>
        </is>
      </c>
      <c r="B2497" s="2" t="inlineStr">
        <is>
          <t>JACKSON SOARES</t>
        </is>
      </c>
      <c r="C2497" s="2" t="n">
        <v>7801</v>
      </c>
      <c r="D2497" s="2">
        <f>IFERROR(TEXTJOIN(" | ",TRUE,UNIQUE(FILTER(Detalhe_Registro!$C:$C,(Detalhe_Registro!$D:$D=A2497)*(Detalhe_Registro!$E:$E=B2497)*(Detalhe_Registro!$M:$M="SIM")))),"")</f>
        <v/>
      </c>
      <c r="E2497" s="2">
        <f>COUNTIFS(Detalhe_Registro!$D:$D,A2497,Detalhe_Registro!$E:$E,B2497,Detalhe_Registro!$M:$M,"SIM")</f>
        <v/>
      </c>
      <c r="F2497" s="2">
        <f>IFERROR(MAXIFS(Detalhe_Registro!$N:$N,Detalhe_Registro!$D:$D,A2497,Detalhe_Registro!$E:$E,B2497,Detalhe_Registro!$M:$M,"SIM"),0)</f>
        <v/>
      </c>
      <c r="G2497" s="2">
        <f>IFERROR(AVERAGEIFS(Detalhe_Registro!$N:$N,Detalhe_Registro!$D:$D,A2497,Detalhe_Registro!$E:$E,B2497,Detalhe_Registro!$M:$M,"SIM"),0)</f>
        <v/>
      </c>
      <c r="H2497" s="2">
        <f>SUMIFS(Detalhe_Registro!$F:$F,Detalhe_Registro!$D:$D,A2497,Detalhe_Registro!$E:$E,B2497,Detalhe_Registro!$M:$M,"SIM")</f>
        <v/>
      </c>
      <c r="I2497" s="2">
        <f>SUMIFS(Detalhe_Registro!$G:$G,Detalhe_Registro!$D:$D,A2497,Detalhe_Registro!$E:$E,B2497,Detalhe_Registro!$M:$M,"SIM")</f>
        <v/>
      </c>
      <c r="J2497" s="2">
        <f>IF(F2497&lt;Premissas!$B$8,"&lt; 1,00",IF(F2497&lt;Premissas!$B$9,"1,00 – 1,19",IF(F2497&lt;Premissas!$B$10,"1,20 – 1,39",IF(F2497&lt;Premissas!$B$11,"1,40 – 1,59",IF(F2497&lt;Premissas!$B$12,"1,60 – 1,99","≥ 2,00")))))</f>
        <v/>
      </c>
      <c r="K2497" s="5">
        <f>IF(F2497&lt;Premissas!$B$8,Premissas!$B$13,IF(F2497&lt;Premissas!$B$9,Premissas!$B$14,IF(F2497&lt;Premissas!$B$10,Premissas!$B$15,IF(F2497&lt;Premissas!$B$11,Premissas!$B$16,IF(F2497&lt;Premissas!$B$12,Premissas!$B$17,Premissas!$B$18)))))</f>
        <v/>
      </c>
      <c r="L2497" s="5">
        <f>K2497/Premissas!$B$4</f>
        <v/>
      </c>
      <c r="M2497" s="2">
        <f>IF(K2497=Premissas!$B$18,"SIM","NÃO")</f>
        <v/>
      </c>
    </row>
    <row r="2498">
      <c r="A2498" s="2" t="n">
        <v>124438</v>
      </c>
      <c r="B2498" s="2" t="inlineStr">
        <is>
          <t>JAIR DIAS DOS SANTOS</t>
        </is>
      </c>
      <c r="C2498" s="2" t="n">
        <v>7801</v>
      </c>
      <c r="D2498" s="2">
        <f>IFERROR(TEXTJOIN(" | ",TRUE,UNIQUE(FILTER(Detalhe_Registro!$C:$C,(Detalhe_Registro!$D:$D=A2498)*(Detalhe_Registro!$E:$E=B2498)*(Detalhe_Registro!$M:$M="SIM")))),"")</f>
        <v/>
      </c>
      <c r="E2498" s="2">
        <f>COUNTIFS(Detalhe_Registro!$D:$D,A2498,Detalhe_Registro!$E:$E,B2498,Detalhe_Registro!$M:$M,"SIM")</f>
        <v/>
      </c>
      <c r="F2498" s="2">
        <f>IFERROR(MAXIFS(Detalhe_Registro!$N:$N,Detalhe_Registro!$D:$D,A2498,Detalhe_Registro!$E:$E,B2498,Detalhe_Registro!$M:$M,"SIM"),0)</f>
        <v/>
      </c>
      <c r="G2498" s="2">
        <f>IFERROR(AVERAGEIFS(Detalhe_Registro!$N:$N,Detalhe_Registro!$D:$D,A2498,Detalhe_Registro!$E:$E,B2498,Detalhe_Registro!$M:$M,"SIM"),0)</f>
        <v/>
      </c>
      <c r="H2498" s="2">
        <f>SUMIFS(Detalhe_Registro!$F:$F,Detalhe_Registro!$D:$D,A2498,Detalhe_Registro!$E:$E,B2498,Detalhe_Registro!$M:$M,"SIM")</f>
        <v/>
      </c>
      <c r="I2498" s="2">
        <f>SUMIFS(Detalhe_Registro!$G:$G,Detalhe_Registro!$D:$D,A2498,Detalhe_Registro!$E:$E,B2498,Detalhe_Registro!$M:$M,"SIM")</f>
        <v/>
      </c>
      <c r="J2498" s="2">
        <f>IF(F2498&lt;Premissas!$B$8,"&lt; 1,00",IF(F2498&lt;Premissas!$B$9,"1,00 – 1,19",IF(F2498&lt;Premissas!$B$10,"1,20 – 1,39",IF(F2498&lt;Premissas!$B$11,"1,40 – 1,59",IF(F2498&lt;Premissas!$B$12,"1,60 – 1,99","≥ 2,00")))))</f>
        <v/>
      </c>
      <c r="K2498" s="5">
        <f>IF(F2498&lt;Premissas!$B$8,Premissas!$B$13,IF(F2498&lt;Premissas!$B$9,Premissas!$B$14,IF(F2498&lt;Premissas!$B$10,Premissas!$B$15,IF(F2498&lt;Premissas!$B$11,Premissas!$B$16,IF(F2498&lt;Premissas!$B$12,Premissas!$B$17,Premissas!$B$18)))))</f>
        <v/>
      </c>
      <c r="L2498" s="5">
        <f>K2498/Premissas!$B$4</f>
        <v/>
      </c>
      <c r="M2498" s="2">
        <f>IF(K2498=Premissas!$B$18,"SIM","NÃO")</f>
        <v/>
      </c>
    </row>
    <row r="2499">
      <c r="A2499" s="2" t="inlineStr">
        <is>
          <t>124438</t>
        </is>
      </c>
      <c r="B2499" s="2" t="inlineStr">
        <is>
          <t>JAIR DIAS DOS SANTOS</t>
        </is>
      </c>
      <c r="C2499" s="2" t="n">
        <v>7801</v>
      </c>
      <c r="D2499" s="2">
        <f>IFERROR(TEXTJOIN(" | ",TRUE,UNIQUE(FILTER(Detalhe_Registro!$C:$C,(Detalhe_Registro!$D:$D=A2499)*(Detalhe_Registro!$E:$E=B2499)*(Detalhe_Registro!$M:$M="SIM")))),"")</f>
        <v/>
      </c>
      <c r="E2499" s="2">
        <f>COUNTIFS(Detalhe_Registro!$D:$D,A2499,Detalhe_Registro!$E:$E,B2499,Detalhe_Registro!$M:$M,"SIM")</f>
        <v/>
      </c>
      <c r="F2499" s="2">
        <f>IFERROR(MAXIFS(Detalhe_Registro!$N:$N,Detalhe_Registro!$D:$D,A2499,Detalhe_Registro!$E:$E,B2499,Detalhe_Registro!$M:$M,"SIM"),0)</f>
        <v/>
      </c>
      <c r="G2499" s="2">
        <f>IFERROR(AVERAGEIFS(Detalhe_Registro!$N:$N,Detalhe_Registro!$D:$D,A2499,Detalhe_Registro!$E:$E,B2499,Detalhe_Registro!$M:$M,"SIM"),0)</f>
        <v/>
      </c>
      <c r="H2499" s="2">
        <f>SUMIFS(Detalhe_Registro!$F:$F,Detalhe_Registro!$D:$D,A2499,Detalhe_Registro!$E:$E,B2499,Detalhe_Registro!$M:$M,"SIM")</f>
        <v/>
      </c>
      <c r="I2499" s="2">
        <f>SUMIFS(Detalhe_Registro!$G:$G,Detalhe_Registro!$D:$D,A2499,Detalhe_Registro!$E:$E,B2499,Detalhe_Registro!$M:$M,"SIM")</f>
        <v/>
      </c>
      <c r="J2499" s="2">
        <f>IF(F2499&lt;Premissas!$B$8,"&lt; 1,00",IF(F2499&lt;Premissas!$B$9,"1,00 – 1,19",IF(F2499&lt;Premissas!$B$10,"1,20 – 1,39",IF(F2499&lt;Premissas!$B$11,"1,40 – 1,59",IF(F2499&lt;Premissas!$B$12,"1,60 – 1,99","≥ 2,00")))))</f>
        <v/>
      </c>
      <c r="K2499" s="5">
        <f>IF(F2499&lt;Premissas!$B$8,Premissas!$B$13,IF(F2499&lt;Premissas!$B$9,Premissas!$B$14,IF(F2499&lt;Premissas!$B$10,Premissas!$B$15,IF(F2499&lt;Premissas!$B$11,Premissas!$B$16,IF(F2499&lt;Premissas!$B$12,Premissas!$B$17,Premissas!$B$18)))))</f>
        <v/>
      </c>
      <c r="L2499" s="5">
        <f>K2499/Premissas!$B$4</f>
        <v/>
      </c>
      <c r="M2499" s="2">
        <f>IF(K2499=Premissas!$B$18,"SIM","NÃO")</f>
        <v/>
      </c>
    </row>
    <row r="2500">
      <c r="A2500" s="2" t="n">
        <v>5660793</v>
      </c>
      <c r="B2500" s="2" t="inlineStr">
        <is>
          <t>JAMILE DE QUEIROZ</t>
        </is>
      </c>
      <c r="C2500" s="2" t="n">
        <v>7801</v>
      </c>
      <c r="D2500" s="2">
        <f>IFERROR(TEXTJOIN(" | ",TRUE,UNIQUE(FILTER(Detalhe_Registro!$C:$C,(Detalhe_Registro!$D:$D=A2500)*(Detalhe_Registro!$E:$E=B2500)*(Detalhe_Registro!$M:$M="SIM")))),"")</f>
        <v/>
      </c>
      <c r="E2500" s="2">
        <f>COUNTIFS(Detalhe_Registro!$D:$D,A2500,Detalhe_Registro!$E:$E,B2500,Detalhe_Registro!$M:$M,"SIM")</f>
        <v/>
      </c>
      <c r="F2500" s="2">
        <f>IFERROR(MAXIFS(Detalhe_Registro!$N:$N,Detalhe_Registro!$D:$D,A2500,Detalhe_Registro!$E:$E,B2500,Detalhe_Registro!$M:$M,"SIM"),0)</f>
        <v/>
      </c>
      <c r="G2500" s="2">
        <f>IFERROR(AVERAGEIFS(Detalhe_Registro!$N:$N,Detalhe_Registro!$D:$D,A2500,Detalhe_Registro!$E:$E,B2500,Detalhe_Registro!$M:$M,"SIM"),0)</f>
        <v/>
      </c>
      <c r="H2500" s="2">
        <f>SUMIFS(Detalhe_Registro!$F:$F,Detalhe_Registro!$D:$D,A2500,Detalhe_Registro!$E:$E,B2500,Detalhe_Registro!$M:$M,"SIM")</f>
        <v/>
      </c>
      <c r="I2500" s="2">
        <f>SUMIFS(Detalhe_Registro!$G:$G,Detalhe_Registro!$D:$D,A2500,Detalhe_Registro!$E:$E,B2500,Detalhe_Registro!$M:$M,"SIM")</f>
        <v/>
      </c>
      <c r="J2500" s="2">
        <f>IF(F2500&lt;Premissas!$B$8,"&lt; 1,00",IF(F2500&lt;Premissas!$B$9,"1,00 – 1,19",IF(F2500&lt;Premissas!$B$10,"1,20 – 1,39",IF(F2500&lt;Premissas!$B$11,"1,40 – 1,59",IF(F2500&lt;Premissas!$B$12,"1,60 – 1,99","≥ 2,00")))))</f>
        <v/>
      </c>
      <c r="K2500" s="5">
        <f>IF(F2500&lt;Premissas!$B$8,Premissas!$B$13,IF(F2500&lt;Premissas!$B$9,Premissas!$B$14,IF(F2500&lt;Premissas!$B$10,Premissas!$B$15,IF(F2500&lt;Premissas!$B$11,Premissas!$B$16,IF(F2500&lt;Premissas!$B$12,Premissas!$B$17,Premissas!$B$18)))))</f>
        <v/>
      </c>
      <c r="L2500" s="5">
        <f>K2500/Premissas!$B$4</f>
        <v/>
      </c>
      <c r="M2500" s="2">
        <f>IF(K2500=Premissas!$B$18,"SIM","NÃO")</f>
        <v/>
      </c>
    </row>
    <row r="2501">
      <c r="A2501" s="2" t="inlineStr">
        <is>
          <t>5660793</t>
        </is>
      </c>
      <c r="B2501" s="2" t="inlineStr">
        <is>
          <t>JAMILE DE QUEIROZ</t>
        </is>
      </c>
      <c r="C2501" s="2" t="n">
        <v>7801</v>
      </c>
      <c r="D2501" s="2">
        <f>IFERROR(TEXTJOIN(" | ",TRUE,UNIQUE(FILTER(Detalhe_Registro!$C:$C,(Detalhe_Registro!$D:$D=A2501)*(Detalhe_Registro!$E:$E=B2501)*(Detalhe_Registro!$M:$M="SIM")))),"")</f>
        <v/>
      </c>
      <c r="E2501" s="2">
        <f>COUNTIFS(Detalhe_Registro!$D:$D,A2501,Detalhe_Registro!$E:$E,B2501,Detalhe_Registro!$M:$M,"SIM")</f>
        <v/>
      </c>
      <c r="F2501" s="2">
        <f>IFERROR(MAXIFS(Detalhe_Registro!$N:$N,Detalhe_Registro!$D:$D,A2501,Detalhe_Registro!$E:$E,B2501,Detalhe_Registro!$M:$M,"SIM"),0)</f>
        <v/>
      </c>
      <c r="G2501" s="2">
        <f>IFERROR(AVERAGEIFS(Detalhe_Registro!$N:$N,Detalhe_Registro!$D:$D,A2501,Detalhe_Registro!$E:$E,B2501,Detalhe_Registro!$M:$M,"SIM"),0)</f>
        <v/>
      </c>
      <c r="H2501" s="2">
        <f>SUMIFS(Detalhe_Registro!$F:$F,Detalhe_Registro!$D:$D,A2501,Detalhe_Registro!$E:$E,B2501,Detalhe_Registro!$M:$M,"SIM")</f>
        <v/>
      </c>
      <c r="I2501" s="2">
        <f>SUMIFS(Detalhe_Registro!$G:$G,Detalhe_Registro!$D:$D,A2501,Detalhe_Registro!$E:$E,B2501,Detalhe_Registro!$M:$M,"SIM")</f>
        <v/>
      </c>
      <c r="J2501" s="2">
        <f>IF(F2501&lt;Premissas!$B$8,"&lt; 1,00",IF(F2501&lt;Premissas!$B$9,"1,00 – 1,19",IF(F2501&lt;Premissas!$B$10,"1,20 – 1,39",IF(F2501&lt;Premissas!$B$11,"1,40 – 1,59",IF(F2501&lt;Premissas!$B$12,"1,60 – 1,99","≥ 2,00")))))</f>
        <v/>
      </c>
      <c r="K2501" s="5">
        <f>IF(F2501&lt;Premissas!$B$8,Premissas!$B$13,IF(F2501&lt;Premissas!$B$9,Premissas!$B$14,IF(F2501&lt;Premissas!$B$10,Premissas!$B$15,IF(F2501&lt;Premissas!$B$11,Premissas!$B$16,IF(F2501&lt;Premissas!$B$12,Premissas!$B$17,Premissas!$B$18)))))</f>
        <v/>
      </c>
      <c r="L2501" s="5">
        <f>K2501/Premissas!$B$4</f>
        <v/>
      </c>
      <c r="M2501" s="2">
        <f>IF(K2501=Premissas!$B$18,"SIM","NÃO")</f>
        <v/>
      </c>
    </row>
    <row r="2502">
      <c r="A2502" s="2" t="n">
        <v>75361</v>
      </c>
      <c r="B2502" s="2" t="inlineStr">
        <is>
          <t>JANILSON DE GOES ARAUJO</t>
        </is>
      </c>
      <c r="C2502" s="2" t="n">
        <v>7801</v>
      </c>
      <c r="D2502" s="2">
        <f>IFERROR(TEXTJOIN(" | ",TRUE,UNIQUE(FILTER(Detalhe_Registro!$C:$C,(Detalhe_Registro!$D:$D=A2502)*(Detalhe_Registro!$E:$E=B2502)*(Detalhe_Registro!$M:$M="SIM")))),"")</f>
        <v/>
      </c>
      <c r="E2502" s="2">
        <f>COUNTIFS(Detalhe_Registro!$D:$D,A2502,Detalhe_Registro!$E:$E,B2502,Detalhe_Registro!$M:$M,"SIM")</f>
        <v/>
      </c>
      <c r="F2502" s="2">
        <f>IFERROR(MAXIFS(Detalhe_Registro!$N:$N,Detalhe_Registro!$D:$D,A2502,Detalhe_Registro!$E:$E,B2502,Detalhe_Registro!$M:$M,"SIM"),0)</f>
        <v/>
      </c>
      <c r="G2502" s="2">
        <f>IFERROR(AVERAGEIFS(Detalhe_Registro!$N:$N,Detalhe_Registro!$D:$D,A2502,Detalhe_Registro!$E:$E,B2502,Detalhe_Registro!$M:$M,"SIM"),0)</f>
        <v/>
      </c>
      <c r="H2502" s="2">
        <f>SUMIFS(Detalhe_Registro!$F:$F,Detalhe_Registro!$D:$D,A2502,Detalhe_Registro!$E:$E,B2502,Detalhe_Registro!$M:$M,"SIM")</f>
        <v/>
      </c>
      <c r="I2502" s="2">
        <f>SUMIFS(Detalhe_Registro!$G:$G,Detalhe_Registro!$D:$D,A2502,Detalhe_Registro!$E:$E,B2502,Detalhe_Registro!$M:$M,"SIM")</f>
        <v/>
      </c>
      <c r="J2502" s="2">
        <f>IF(F2502&lt;Premissas!$B$8,"&lt; 1,00",IF(F2502&lt;Premissas!$B$9,"1,00 – 1,19",IF(F2502&lt;Premissas!$B$10,"1,20 – 1,39",IF(F2502&lt;Premissas!$B$11,"1,40 – 1,59",IF(F2502&lt;Premissas!$B$12,"1,60 – 1,99","≥ 2,00")))))</f>
        <v/>
      </c>
      <c r="K2502" s="5">
        <f>IF(F2502&lt;Premissas!$B$8,Premissas!$B$13,IF(F2502&lt;Premissas!$B$9,Premissas!$B$14,IF(F2502&lt;Premissas!$B$10,Premissas!$B$15,IF(F2502&lt;Premissas!$B$11,Premissas!$B$16,IF(F2502&lt;Premissas!$B$12,Premissas!$B$17,Premissas!$B$18)))))</f>
        <v/>
      </c>
      <c r="L2502" s="5">
        <f>K2502/Premissas!$B$4</f>
        <v/>
      </c>
      <c r="M2502" s="2">
        <f>IF(K2502=Premissas!$B$18,"SIM","NÃO")</f>
        <v/>
      </c>
    </row>
    <row r="2503">
      <c r="A2503" s="2" t="inlineStr">
        <is>
          <t>75361</t>
        </is>
      </c>
      <c r="B2503" s="2" t="inlineStr">
        <is>
          <t>JANILSON DE GOES ARAUJO</t>
        </is>
      </c>
      <c r="C2503" s="2" t="n">
        <v>7801</v>
      </c>
      <c r="D2503" s="2">
        <f>IFERROR(TEXTJOIN(" | ",TRUE,UNIQUE(FILTER(Detalhe_Registro!$C:$C,(Detalhe_Registro!$D:$D=A2503)*(Detalhe_Registro!$E:$E=B2503)*(Detalhe_Registro!$M:$M="SIM")))),"")</f>
        <v/>
      </c>
      <c r="E2503" s="2">
        <f>COUNTIFS(Detalhe_Registro!$D:$D,A2503,Detalhe_Registro!$E:$E,B2503,Detalhe_Registro!$M:$M,"SIM")</f>
        <v/>
      </c>
      <c r="F2503" s="2">
        <f>IFERROR(MAXIFS(Detalhe_Registro!$N:$N,Detalhe_Registro!$D:$D,A2503,Detalhe_Registro!$E:$E,B2503,Detalhe_Registro!$M:$M,"SIM"),0)</f>
        <v/>
      </c>
      <c r="G2503" s="2">
        <f>IFERROR(AVERAGEIFS(Detalhe_Registro!$N:$N,Detalhe_Registro!$D:$D,A2503,Detalhe_Registro!$E:$E,B2503,Detalhe_Registro!$M:$M,"SIM"),0)</f>
        <v/>
      </c>
      <c r="H2503" s="2">
        <f>SUMIFS(Detalhe_Registro!$F:$F,Detalhe_Registro!$D:$D,A2503,Detalhe_Registro!$E:$E,B2503,Detalhe_Registro!$M:$M,"SIM")</f>
        <v/>
      </c>
      <c r="I2503" s="2">
        <f>SUMIFS(Detalhe_Registro!$G:$G,Detalhe_Registro!$D:$D,A2503,Detalhe_Registro!$E:$E,B2503,Detalhe_Registro!$M:$M,"SIM")</f>
        <v/>
      </c>
      <c r="J2503" s="2">
        <f>IF(F2503&lt;Premissas!$B$8,"&lt; 1,00",IF(F2503&lt;Premissas!$B$9,"1,00 – 1,19",IF(F2503&lt;Premissas!$B$10,"1,20 – 1,39",IF(F2503&lt;Premissas!$B$11,"1,40 – 1,59",IF(F2503&lt;Premissas!$B$12,"1,60 – 1,99","≥ 2,00")))))</f>
        <v/>
      </c>
      <c r="K2503" s="5">
        <f>IF(F2503&lt;Premissas!$B$8,Premissas!$B$13,IF(F2503&lt;Premissas!$B$9,Premissas!$B$14,IF(F2503&lt;Premissas!$B$10,Premissas!$B$15,IF(F2503&lt;Premissas!$B$11,Premissas!$B$16,IF(F2503&lt;Premissas!$B$12,Premissas!$B$17,Premissas!$B$18)))))</f>
        <v/>
      </c>
      <c r="L2503" s="5">
        <f>K2503/Premissas!$B$4</f>
        <v/>
      </c>
      <c r="M2503" s="2">
        <f>IF(K2503=Premissas!$B$18,"SIM","NÃO")</f>
        <v/>
      </c>
    </row>
    <row r="2504">
      <c r="A2504" s="2" t="n">
        <v>3088758</v>
      </c>
      <c r="B2504" s="2" t="inlineStr">
        <is>
          <t>JESSE BORGES DA SILVA</t>
        </is>
      </c>
      <c r="C2504" s="2" t="n">
        <v>7801</v>
      </c>
      <c r="D2504" s="2">
        <f>IFERROR(TEXTJOIN(" | ",TRUE,UNIQUE(FILTER(Detalhe_Registro!$C:$C,(Detalhe_Registro!$D:$D=A2504)*(Detalhe_Registro!$E:$E=B2504)*(Detalhe_Registro!$M:$M="SIM")))),"")</f>
        <v/>
      </c>
      <c r="E2504" s="2">
        <f>COUNTIFS(Detalhe_Registro!$D:$D,A2504,Detalhe_Registro!$E:$E,B2504,Detalhe_Registro!$M:$M,"SIM")</f>
        <v/>
      </c>
      <c r="F2504" s="2">
        <f>IFERROR(MAXIFS(Detalhe_Registro!$N:$N,Detalhe_Registro!$D:$D,A2504,Detalhe_Registro!$E:$E,B2504,Detalhe_Registro!$M:$M,"SIM"),0)</f>
        <v/>
      </c>
      <c r="G2504" s="2">
        <f>IFERROR(AVERAGEIFS(Detalhe_Registro!$N:$N,Detalhe_Registro!$D:$D,A2504,Detalhe_Registro!$E:$E,B2504,Detalhe_Registro!$M:$M,"SIM"),0)</f>
        <v/>
      </c>
      <c r="H2504" s="2">
        <f>SUMIFS(Detalhe_Registro!$F:$F,Detalhe_Registro!$D:$D,A2504,Detalhe_Registro!$E:$E,B2504,Detalhe_Registro!$M:$M,"SIM")</f>
        <v/>
      </c>
      <c r="I2504" s="2">
        <f>SUMIFS(Detalhe_Registro!$G:$G,Detalhe_Registro!$D:$D,A2504,Detalhe_Registro!$E:$E,B2504,Detalhe_Registro!$M:$M,"SIM")</f>
        <v/>
      </c>
      <c r="J2504" s="2">
        <f>IF(F2504&lt;Premissas!$B$8,"&lt; 1,00",IF(F2504&lt;Premissas!$B$9,"1,00 – 1,19",IF(F2504&lt;Premissas!$B$10,"1,20 – 1,39",IF(F2504&lt;Premissas!$B$11,"1,40 – 1,59",IF(F2504&lt;Premissas!$B$12,"1,60 – 1,99","≥ 2,00")))))</f>
        <v/>
      </c>
      <c r="K2504" s="5">
        <f>IF(F2504&lt;Premissas!$B$8,Premissas!$B$13,IF(F2504&lt;Premissas!$B$9,Premissas!$B$14,IF(F2504&lt;Premissas!$B$10,Premissas!$B$15,IF(F2504&lt;Premissas!$B$11,Premissas!$B$16,IF(F2504&lt;Premissas!$B$12,Premissas!$B$17,Premissas!$B$18)))))</f>
        <v/>
      </c>
      <c r="L2504" s="5">
        <f>K2504/Premissas!$B$4</f>
        <v/>
      </c>
      <c r="M2504" s="2">
        <f>IF(K2504=Premissas!$B$18,"SIM","NÃO")</f>
        <v/>
      </c>
    </row>
    <row r="2505">
      <c r="A2505" s="2" t="inlineStr">
        <is>
          <t>3088758</t>
        </is>
      </c>
      <c r="B2505" s="2" t="inlineStr">
        <is>
          <t>JESSE BORGES DA SILVA</t>
        </is>
      </c>
      <c r="C2505" s="2" t="n">
        <v>7801</v>
      </c>
      <c r="D2505" s="2">
        <f>IFERROR(TEXTJOIN(" | ",TRUE,UNIQUE(FILTER(Detalhe_Registro!$C:$C,(Detalhe_Registro!$D:$D=A2505)*(Detalhe_Registro!$E:$E=B2505)*(Detalhe_Registro!$M:$M="SIM")))),"")</f>
        <v/>
      </c>
      <c r="E2505" s="2">
        <f>COUNTIFS(Detalhe_Registro!$D:$D,A2505,Detalhe_Registro!$E:$E,B2505,Detalhe_Registro!$M:$M,"SIM")</f>
        <v/>
      </c>
      <c r="F2505" s="2">
        <f>IFERROR(MAXIFS(Detalhe_Registro!$N:$N,Detalhe_Registro!$D:$D,A2505,Detalhe_Registro!$E:$E,B2505,Detalhe_Registro!$M:$M,"SIM"),0)</f>
        <v/>
      </c>
      <c r="G2505" s="2">
        <f>IFERROR(AVERAGEIFS(Detalhe_Registro!$N:$N,Detalhe_Registro!$D:$D,A2505,Detalhe_Registro!$E:$E,B2505,Detalhe_Registro!$M:$M,"SIM"),0)</f>
        <v/>
      </c>
      <c r="H2505" s="2">
        <f>SUMIFS(Detalhe_Registro!$F:$F,Detalhe_Registro!$D:$D,A2505,Detalhe_Registro!$E:$E,B2505,Detalhe_Registro!$M:$M,"SIM")</f>
        <v/>
      </c>
      <c r="I2505" s="2">
        <f>SUMIFS(Detalhe_Registro!$G:$G,Detalhe_Registro!$D:$D,A2505,Detalhe_Registro!$E:$E,B2505,Detalhe_Registro!$M:$M,"SIM")</f>
        <v/>
      </c>
      <c r="J2505" s="2">
        <f>IF(F2505&lt;Premissas!$B$8,"&lt; 1,00",IF(F2505&lt;Premissas!$B$9,"1,00 – 1,19",IF(F2505&lt;Premissas!$B$10,"1,20 – 1,39",IF(F2505&lt;Premissas!$B$11,"1,40 – 1,59",IF(F2505&lt;Premissas!$B$12,"1,60 – 1,99","≥ 2,00")))))</f>
        <v/>
      </c>
      <c r="K2505" s="5">
        <f>IF(F2505&lt;Premissas!$B$8,Premissas!$B$13,IF(F2505&lt;Premissas!$B$9,Premissas!$B$14,IF(F2505&lt;Premissas!$B$10,Premissas!$B$15,IF(F2505&lt;Premissas!$B$11,Premissas!$B$16,IF(F2505&lt;Premissas!$B$12,Premissas!$B$17,Premissas!$B$18)))))</f>
        <v/>
      </c>
      <c r="L2505" s="5">
        <f>K2505/Premissas!$B$4</f>
        <v/>
      </c>
      <c r="M2505" s="2">
        <f>IF(K2505=Premissas!$B$18,"SIM","NÃO")</f>
        <v/>
      </c>
    </row>
    <row r="2506">
      <c r="A2506" s="2" t="inlineStr">
        <is>
          <t>5700680</t>
        </is>
      </c>
      <c r="B2506" s="2" t="inlineStr">
        <is>
          <t>JOAO PAULO</t>
        </is>
      </c>
      <c r="C2506" s="2" t="n">
        <v>7801</v>
      </c>
      <c r="D2506" s="2">
        <f>IFERROR(TEXTJOIN(" | ",TRUE,UNIQUE(FILTER(Detalhe_Registro!$C:$C,(Detalhe_Registro!$D:$D=A2506)*(Detalhe_Registro!$E:$E=B2506)*(Detalhe_Registro!$M:$M="SIM")))),"")</f>
        <v/>
      </c>
      <c r="E2506" s="2">
        <f>COUNTIFS(Detalhe_Registro!$D:$D,A2506,Detalhe_Registro!$E:$E,B2506,Detalhe_Registro!$M:$M,"SIM")</f>
        <v/>
      </c>
      <c r="F2506" s="2">
        <f>IFERROR(MAXIFS(Detalhe_Registro!$N:$N,Detalhe_Registro!$D:$D,A2506,Detalhe_Registro!$E:$E,B2506,Detalhe_Registro!$M:$M,"SIM"),0)</f>
        <v/>
      </c>
      <c r="G2506" s="2">
        <f>IFERROR(AVERAGEIFS(Detalhe_Registro!$N:$N,Detalhe_Registro!$D:$D,A2506,Detalhe_Registro!$E:$E,B2506,Detalhe_Registro!$M:$M,"SIM"),0)</f>
        <v/>
      </c>
      <c r="H2506" s="2">
        <f>SUMIFS(Detalhe_Registro!$F:$F,Detalhe_Registro!$D:$D,A2506,Detalhe_Registro!$E:$E,B2506,Detalhe_Registro!$M:$M,"SIM")</f>
        <v/>
      </c>
      <c r="I2506" s="2">
        <f>SUMIFS(Detalhe_Registro!$G:$G,Detalhe_Registro!$D:$D,A2506,Detalhe_Registro!$E:$E,B2506,Detalhe_Registro!$M:$M,"SIM")</f>
        <v/>
      </c>
      <c r="J2506" s="2">
        <f>IF(F2506&lt;Premissas!$B$8,"&lt; 1,00",IF(F2506&lt;Premissas!$B$9,"1,00 – 1,19",IF(F2506&lt;Premissas!$B$10,"1,20 – 1,39",IF(F2506&lt;Premissas!$B$11,"1,40 – 1,59",IF(F2506&lt;Premissas!$B$12,"1,60 – 1,99","≥ 2,00")))))</f>
        <v/>
      </c>
      <c r="K2506" s="5">
        <f>IF(F2506&lt;Premissas!$B$8,Premissas!$B$13,IF(F2506&lt;Premissas!$B$9,Premissas!$B$14,IF(F2506&lt;Premissas!$B$10,Premissas!$B$15,IF(F2506&lt;Premissas!$B$11,Premissas!$B$16,IF(F2506&lt;Premissas!$B$12,Premissas!$B$17,Premissas!$B$18)))))</f>
        <v/>
      </c>
      <c r="L2506" s="5">
        <f>K2506/Premissas!$B$4</f>
        <v/>
      </c>
      <c r="M2506" s="2">
        <f>IF(K2506=Premissas!$B$18,"SIM","NÃO")</f>
        <v/>
      </c>
    </row>
    <row r="2507">
      <c r="A2507" s="2" t="n">
        <v>5849381</v>
      </c>
      <c r="B2507" s="2" t="inlineStr">
        <is>
          <t>JOAO SUNGO</t>
        </is>
      </c>
      <c r="C2507" s="2" t="n">
        <v>7801</v>
      </c>
      <c r="D2507" s="2">
        <f>IFERROR(TEXTJOIN(" | ",TRUE,UNIQUE(FILTER(Detalhe_Registro!$C:$C,(Detalhe_Registro!$D:$D=A2507)*(Detalhe_Registro!$E:$E=B2507)*(Detalhe_Registro!$M:$M="SIM")))),"")</f>
        <v/>
      </c>
      <c r="E2507" s="2">
        <f>COUNTIFS(Detalhe_Registro!$D:$D,A2507,Detalhe_Registro!$E:$E,B2507,Detalhe_Registro!$M:$M,"SIM")</f>
        <v/>
      </c>
      <c r="F2507" s="2">
        <f>IFERROR(MAXIFS(Detalhe_Registro!$N:$N,Detalhe_Registro!$D:$D,A2507,Detalhe_Registro!$E:$E,B2507,Detalhe_Registro!$M:$M,"SIM"),0)</f>
        <v/>
      </c>
      <c r="G2507" s="2">
        <f>IFERROR(AVERAGEIFS(Detalhe_Registro!$N:$N,Detalhe_Registro!$D:$D,A2507,Detalhe_Registro!$E:$E,B2507,Detalhe_Registro!$M:$M,"SIM"),0)</f>
        <v/>
      </c>
      <c r="H2507" s="2">
        <f>SUMIFS(Detalhe_Registro!$F:$F,Detalhe_Registro!$D:$D,A2507,Detalhe_Registro!$E:$E,B2507,Detalhe_Registro!$M:$M,"SIM")</f>
        <v/>
      </c>
      <c r="I2507" s="2">
        <f>SUMIFS(Detalhe_Registro!$G:$G,Detalhe_Registro!$D:$D,A2507,Detalhe_Registro!$E:$E,B2507,Detalhe_Registro!$M:$M,"SIM")</f>
        <v/>
      </c>
      <c r="J2507" s="2">
        <f>IF(F2507&lt;Premissas!$B$8,"&lt; 1,00",IF(F2507&lt;Premissas!$B$9,"1,00 – 1,19",IF(F2507&lt;Premissas!$B$10,"1,20 – 1,39",IF(F2507&lt;Premissas!$B$11,"1,40 – 1,59",IF(F2507&lt;Premissas!$B$12,"1,60 – 1,99","≥ 2,00")))))</f>
        <v/>
      </c>
      <c r="K2507" s="5">
        <f>IF(F2507&lt;Premissas!$B$8,Premissas!$B$13,IF(F2507&lt;Premissas!$B$9,Premissas!$B$14,IF(F2507&lt;Premissas!$B$10,Premissas!$B$15,IF(F2507&lt;Premissas!$B$11,Premissas!$B$16,IF(F2507&lt;Premissas!$B$12,Premissas!$B$17,Premissas!$B$18)))))</f>
        <v/>
      </c>
      <c r="L2507" s="5">
        <f>K2507/Premissas!$B$4</f>
        <v/>
      </c>
      <c r="M2507" s="2">
        <f>IF(K2507=Premissas!$B$18,"SIM","NÃO")</f>
        <v/>
      </c>
    </row>
    <row r="2508">
      <c r="A2508" s="2" t="inlineStr">
        <is>
          <t>5849381</t>
        </is>
      </c>
      <c r="B2508" s="2" t="inlineStr">
        <is>
          <t>JOAO SUNGO</t>
        </is>
      </c>
      <c r="C2508" s="2" t="n">
        <v>7801</v>
      </c>
      <c r="D2508" s="2">
        <f>IFERROR(TEXTJOIN(" | ",TRUE,UNIQUE(FILTER(Detalhe_Registro!$C:$C,(Detalhe_Registro!$D:$D=A2508)*(Detalhe_Registro!$E:$E=B2508)*(Detalhe_Registro!$M:$M="SIM")))),"")</f>
        <v/>
      </c>
      <c r="E2508" s="2">
        <f>COUNTIFS(Detalhe_Registro!$D:$D,A2508,Detalhe_Registro!$E:$E,B2508,Detalhe_Registro!$M:$M,"SIM")</f>
        <v/>
      </c>
      <c r="F2508" s="2">
        <f>IFERROR(MAXIFS(Detalhe_Registro!$N:$N,Detalhe_Registro!$D:$D,A2508,Detalhe_Registro!$E:$E,B2508,Detalhe_Registro!$M:$M,"SIM"),0)</f>
        <v/>
      </c>
      <c r="G2508" s="2">
        <f>IFERROR(AVERAGEIFS(Detalhe_Registro!$N:$N,Detalhe_Registro!$D:$D,A2508,Detalhe_Registro!$E:$E,B2508,Detalhe_Registro!$M:$M,"SIM"),0)</f>
        <v/>
      </c>
      <c r="H2508" s="2">
        <f>SUMIFS(Detalhe_Registro!$F:$F,Detalhe_Registro!$D:$D,A2508,Detalhe_Registro!$E:$E,B2508,Detalhe_Registro!$M:$M,"SIM")</f>
        <v/>
      </c>
      <c r="I2508" s="2">
        <f>SUMIFS(Detalhe_Registro!$G:$G,Detalhe_Registro!$D:$D,A2508,Detalhe_Registro!$E:$E,B2508,Detalhe_Registro!$M:$M,"SIM")</f>
        <v/>
      </c>
      <c r="J2508" s="2">
        <f>IF(F2508&lt;Premissas!$B$8,"&lt; 1,00",IF(F2508&lt;Premissas!$B$9,"1,00 – 1,19",IF(F2508&lt;Premissas!$B$10,"1,20 – 1,39",IF(F2508&lt;Premissas!$B$11,"1,40 – 1,59",IF(F2508&lt;Premissas!$B$12,"1,60 – 1,99","≥ 2,00")))))</f>
        <v/>
      </c>
      <c r="K2508" s="5">
        <f>IF(F2508&lt;Premissas!$B$8,Premissas!$B$13,IF(F2508&lt;Premissas!$B$9,Premissas!$B$14,IF(F2508&lt;Premissas!$B$10,Premissas!$B$15,IF(F2508&lt;Premissas!$B$11,Premissas!$B$16,IF(F2508&lt;Premissas!$B$12,Premissas!$B$17,Premissas!$B$18)))))</f>
        <v/>
      </c>
      <c r="L2508" s="5">
        <f>K2508/Premissas!$B$4</f>
        <v/>
      </c>
      <c r="M2508" s="2">
        <f>IF(K2508=Premissas!$B$18,"SIM","NÃO")</f>
        <v/>
      </c>
    </row>
    <row r="2509">
      <c r="A2509" s="2" t="inlineStr">
        <is>
          <t>5451434</t>
        </is>
      </c>
      <c r="B2509" s="2" t="inlineStr">
        <is>
          <t>JOAO VITOR DA SILVA GOMES</t>
        </is>
      </c>
      <c r="C2509" s="2" t="n">
        <v>7801</v>
      </c>
      <c r="D2509" s="2">
        <f>IFERROR(TEXTJOIN(" | ",TRUE,UNIQUE(FILTER(Detalhe_Registro!$C:$C,(Detalhe_Registro!$D:$D=A2509)*(Detalhe_Registro!$E:$E=B2509)*(Detalhe_Registro!$M:$M="SIM")))),"")</f>
        <v/>
      </c>
      <c r="E2509" s="2">
        <f>COUNTIFS(Detalhe_Registro!$D:$D,A2509,Detalhe_Registro!$E:$E,B2509,Detalhe_Registro!$M:$M,"SIM")</f>
        <v/>
      </c>
      <c r="F2509" s="2">
        <f>IFERROR(MAXIFS(Detalhe_Registro!$N:$N,Detalhe_Registro!$D:$D,A2509,Detalhe_Registro!$E:$E,B2509,Detalhe_Registro!$M:$M,"SIM"),0)</f>
        <v/>
      </c>
      <c r="G2509" s="2">
        <f>IFERROR(AVERAGEIFS(Detalhe_Registro!$N:$N,Detalhe_Registro!$D:$D,A2509,Detalhe_Registro!$E:$E,B2509,Detalhe_Registro!$M:$M,"SIM"),0)</f>
        <v/>
      </c>
      <c r="H2509" s="2">
        <f>SUMIFS(Detalhe_Registro!$F:$F,Detalhe_Registro!$D:$D,A2509,Detalhe_Registro!$E:$E,B2509,Detalhe_Registro!$M:$M,"SIM")</f>
        <v/>
      </c>
      <c r="I2509" s="2">
        <f>SUMIFS(Detalhe_Registro!$G:$G,Detalhe_Registro!$D:$D,A2509,Detalhe_Registro!$E:$E,B2509,Detalhe_Registro!$M:$M,"SIM")</f>
        <v/>
      </c>
      <c r="J2509" s="2">
        <f>IF(F2509&lt;Premissas!$B$8,"&lt; 1,00",IF(F2509&lt;Premissas!$B$9,"1,00 – 1,19",IF(F2509&lt;Premissas!$B$10,"1,20 – 1,39",IF(F2509&lt;Premissas!$B$11,"1,40 – 1,59",IF(F2509&lt;Premissas!$B$12,"1,60 – 1,99","≥ 2,00")))))</f>
        <v/>
      </c>
      <c r="K2509" s="5">
        <f>IF(F2509&lt;Premissas!$B$8,Premissas!$B$13,IF(F2509&lt;Premissas!$B$9,Premissas!$B$14,IF(F2509&lt;Premissas!$B$10,Premissas!$B$15,IF(F2509&lt;Premissas!$B$11,Premissas!$B$16,IF(F2509&lt;Premissas!$B$12,Premissas!$B$17,Premissas!$B$18)))))</f>
        <v/>
      </c>
      <c r="L2509" s="5">
        <f>K2509/Premissas!$B$4</f>
        <v/>
      </c>
      <c r="M2509" s="2">
        <f>IF(K2509=Premissas!$B$18,"SIM","NÃO")</f>
        <v/>
      </c>
    </row>
    <row r="2510">
      <c r="A2510" s="2" t="n">
        <v>185081</v>
      </c>
      <c r="B2510" s="2" t="inlineStr">
        <is>
          <t>JODELMAR DA SILVA ARAUJO</t>
        </is>
      </c>
      <c r="C2510" s="2" t="n">
        <v>7801</v>
      </c>
      <c r="D2510" s="2">
        <f>IFERROR(TEXTJOIN(" | ",TRUE,UNIQUE(FILTER(Detalhe_Registro!$C:$C,(Detalhe_Registro!$D:$D=A2510)*(Detalhe_Registro!$E:$E=B2510)*(Detalhe_Registro!$M:$M="SIM")))),"")</f>
        <v/>
      </c>
      <c r="E2510" s="2">
        <f>COUNTIFS(Detalhe_Registro!$D:$D,A2510,Detalhe_Registro!$E:$E,B2510,Detalhe_Registro!$M:$M,"SIM")</f>
        <v/>
      </c>
      <c r="F2510" s="2">
        <f>IFERROR(MAXIFS(Detalhe_Registro!$N:$N,Detalhe_Registro!$D:$D,A2510,Detalhe_Registro!$E:$E,B2510,Detalhe_Registro!$M:$M,"SIM"),0)</f>
        <v/>
      </c>
      <c r="G2510" s="2">
        <f>IFERROR(AVERAGEIFS(Detalhe_Registro!$N:$N,Detalhe_Registro!$D:$D,A2510,Detalhe_Registro!$E:$E,B2510,Detalhe_Registro!$M:$M,"SIM"),0)</f>
        <v/>
      </c>
      <c r="H2510" s="2">
        <f>SUMIFS(Detalhe_Registro!$F:$F,Detalhe_Registro!$D:$D,A2510,Detalhe_Registro!$E:$E,B2510,Detalhe_Registro!$M:$M,"SIM")</f>
        <v/>
      </c>
      <c r="I2510" s="2">
        <f>SUMIFS(Detalhe_Registro!$G:$G,Detalhe_Registro!$D:$D,A2510,Detalhe_Registro!$E:$E,B2510,Detalhe_Registro!$M:$M,"SIM")</f>
        <v/>
      </c>
      <c r="J2510" s="2">
        <f>IF(F2510&lt;Premissas!$B$8,"&lt; 1,00",IF(F2510&lt;Premissas!$B$9,"1,00 – 1,19",IF(F2510&lt;Premissas!$B$10,"1,20 – 1,39",IF(F2510&lt;Premissas!$B$11,"1,40 – 1,59",IF(F2510&lt;Premissas!$B$12,"1,60 – 1,99","≥ 2,00")))))</f>
        <v/>
      </c>
      <c r="K2510" s="5">
        <f>IF(F2510&lt;Premissas!$B$8,Premissas!$B$13,IF(F2510&lt;Premissas!$B$9,Premissas!$B$14,IF(F2510&lt;Premissas!$B$10,Premissas!$B$15,IF(F2510&lt;Premissas!$B$11,Premissas!$B$16,IF(F2510&lt;Premissas!$B$12,Premissas!$B$17,Premissas!$B$18)))))</f>
        <v/>
      </c>
      <c r="L2510" s="5">
        <f>K2510/Premissas!$B$4</f>
        <v/>
      </c>
      <c r="M2510" s="2">
        <f>IF(K2510=Premissas!$B$18,"SIM","NÃO")</f>
        <v/>
      </c>
    </row>
    <row r="2511">
      <c r="A2511" s="2" t="inlineStr">
        <is>
          <t>185081</t>
        </is>
      </c>
      <c r="B2511" s="2" t="inlineStr">
        <is>
          <t>JODELMAR DA SILVA ARAUJO</t>
        </is>
      </c>
      <c r="C2511" s="2" t="n">
        <v>7801</v>
      </c>
      <c r="D2511" s="2">
        <f>IFERROR(TEXTJOIN(" | ",TRUE,UNIQUE(FILTER(Detalhe_Registro!$C:$C,(Detalhe_Registro!$D:$D=A2511)*(Detalhe_Registro!$E:$E=B2511)*(Detalhe_Registro!$M:$M="SIM")))),"")</f>
        <v/>
      </c>
      <c r="E2511" s="2">
        <f>COUNTIFS(Detalhe_Registro!$D:$D,A2511,Detalhe_Registro!$E:$E,B2511,Detalhe_Registro!$M:$M,"SIM")</f>
        <v/>
      </c>
      <c r="F2511" s="2">
        <f>IFERROR(MAXIFS(Detalhe_Registro!$N:$N,Detalhe_Registro!$D:$D,A2511,Detalhe_Registro!$E:$E,B2511,Detalhe_Registro!$M:$M,"SIM"),0)</f>
        <v/>
      </c>
      <c r="G2511" s="2">
        <f>IFERROR(AVERAGEIFS(Detalhe_Registro!$N:$N,Detalhe_Registro!$D:$D,A2511,Detalhe_Registro!$E:$E,B2511,Detalhe_Registro!$M:$M,"SIM"),0)</f>
        <v/>
      </c>
      <c r="H2511" s="2">
        <f>SUMIFS(Detalhe_Registro!$F:$F,Detalhe_Registro!$D:$D,A2511,Detalhe_Registro!$E:$E,B2511,Detalhe_Registro!$M:$M,"SIM")</f>
        <v/>
      </c>
      <c r="I2511" s="2">
        <f>SUMIFS(Detalhe_Registro!$G:$G,Detalhe_Registro!$D:$D,A2511,Detalhe_Registro!$E:$E,B2511,Detalhe_Registro!$M:$M,"SIM")</f>
        <v/>
      </c>
      <c r="J2511" s="2">
        <f>IF(F2511&lt;Premissas!$B$8,"&lt; 1,00",IF(F2511&lt;Premissas!$B$9,"1,00 – 1,19",IF(F2511&lt;Premissas!$B$10,"1,20 – 1,39",IF(F2511&lt;Premissas!$B$11,"1,40 – 1,59",IF(F2511&lt;Premissas!$B$12,"1,60 – 1,99","≥ 2,00")))))</f>
        <v/>
      </c>
      <c r="K2511" s="5">
        <f>IF(F2511&lt;Premissas!$B$8,Premissas!$B$13,IF(F2511&lt;Premissas!$B$9,Premissas!$B$14,IF(F2511&lt;Premissas!$B$10,Premissas!$B$15,IF(F2511&lt;Premissas!$B$11,Premissas!$B$16,IF(F2511&lt;Premissas!$B$12,Premissas!$B$17,Premissas!$B$18)))))</f>
        <v/>
      </c>
      <c r="L2511" s="5">
        <f>K2511/Premissas!$B$4</f>
        <v/>
      </c>
      <c r="M2511" s="2">
        <f>IF(K2511=Premissas!$B$18,"SIM","NÃO")</f>
        <v/>
      </c>
    </row>
    <row r="2512">
      <c r="A2512" s="2" t="n">
        <v>153174</v>
      </c>
      <c r="B2512" s="2" t="inlineStr">
        <is>
          <t>JOSE ADRIANO OLIVEIRA DOS SANTOS</t>
        </is>
      </c>
      <c r="C2512" s="2" t="n">
        <v>7801</v>
      </c>
      <c r="D2512" s="2">
        <f>IFERROR(TEXTJOIN(" | ",TRUE,UNIQUE(FILTER(Detalhe_Registro!$C:$C,(Detalhe_Registro!$D:$D=A2512)*(Detalhe_Registro!$E:$E=B2512)*(Detalhe_Registro!$M:$M="SIM")))),"")</f>
        <v/>
      </c>
      <c r="E2512" s="2">
        <f>COUNTIFS(Detalhe_Registro!$D:$D,A2512,Detalhe_Registro!$E:$E,B2512,Detalhe_Registro!$M:$M,"SIM")</f>
        <v/>
      </c>
      <c r="F2512" s="2">
        <f>IFERROR(MAXIFS(Detalhe_Registro!$N:$N,Detalhe_Registro!$D:$D,A2512,Detalhe_Registro!$E:$E,B2512,Detalhe_Registro!$M:$M,"SIM"),0)</f>
        <v/>
      </c>
      <c r="G2512" s="2">
        <f>IFERROR(AVERAGEIFS(Detalhe_Registro!$N:$N,Detalhe_Registro!$D:$D,A2512,Detalhe_Registro!$E:$E,B2512,Detalhe_Registro!$M:$M,"SIM"),0)</f>
        <v/>
      </c>
      <c r="H2512" s="2">
        <f>SUMIFS(Detalhe_Registro!$F:$F,Detalhe_Registro!$D:$D,A2512,Detalhe_Registro!$E:$E,B2512,Detalhe_Registro!$M:$M,"SIM")</f>
        <v/>
      </c>
      <c r="I2512" s="2">
        <f>SUMIFS(Detalhe_Registro!$G:$G,Detalhe_Registro!$D:$D,A2512,Detalhe_Registro!$E:$E,B2512,Detalhe_Registro!$M:$M,"SIM")</f>
        <v/>
      </c>
      <c r="J2512" s="2">
        <f>IF(F2512&lt;Premissas!$B$8,"&lt; 1,00",IF(F2512&lt;Premissas!$B$9,"1,00 – 1,19",IF(F2512&lt;Premissas!$B$10,"1,20 – 1,39",IF(F2512&lt;Premissas!$B$11,"1,40 – 1,59",IF(F2512&lt;Premissas!$B$12,"1,60 – 1,99","≥ 2,00")))))</f>
        <v/>
      </c>
      <c r="K2512" s="5">
        <f>IF(F2512&lt;Premissas!$B$8,Premissas!$B$13,IF(F2512&lt;Premissas!$B$9,Premissas!$B$14,IF(F2512&lt;Premissas!$B$10,Premissas!$B$15,IF(F2512&lt;Premissas!$B$11,Premissas!$B$16,IF(F2512&lt;Premissas!$B$12,Premissas!$B$17,Premissas!$B$18)))))</f>
        <v/>
      </c>
      <c r="L2512" s="5">
        <f>K2512/Premissas!$B$4</f>
        <v/>
      </c>
      <c r="M2512" s="2">
        <f>IF(K2512=Premissas!$B$18,"SIM","NÃO")</f>
        <v/>
      </c>
    </row>
    <row r="2513">
      <c r="A2513" s="2" t="inlineStr">
        <is>
          <t>153174</t>
        </is>
      </c>
      <c r="B2513" s="2" t="inlineStr">
        <is>
          <t>JOSE ADRIANO OLIVEIRA DOS SANTOS</t>
        </is>
      </c>
      <c r="C2513" s="2" t="n">
        <v>7801</v>
      </c>
      <c r="D2513" s="2">
        <f>IFERROR(TEXTJOIN(" | ",TRUE,UNIQUE(FILTER(Detalhe_Registro!$C:$C,(Detalhe_Registro!$D:$D=A2513)*(Detalhe_Registro!$E:$E=B2513)*(Detalhe_Registro!$M:$M="SIM")))),"")</f>
        <v/>
      </c>
      <c r="E2513" s="2">
        <f>COUNTIFS(Detalhe_Registro!$D:$D,A2513,Detalhe_Registro!$E:$E,B2513,Detalhe_Registro!$M:$M,"SIM")</f>
        <v/>
      </c>
      <c r="F2513" s="2">
        <f>IFERROR(MAXIFS(Detalhe_Registro!$N:$N,Detalhe_Registro!$D:$D,A2513,Detalhe_Registro!$E:$E,B2513,Detalhe_Registro!$M:$M,"SIM"),0)</f>
        <v/>
      </c>
      <c r="G2513" s="2">
        <f>IFERROR(AVERAGEIFS(Detalhe_Registro!$N:$N,Detalhe_Registro!$D:$D,A2513,Detalhe_Registro!$E:$E,B2513,Detalhe_Registro!$M:$M,"SIM"),0)</f>
        <v/>
      </c>
      <c r="H2513" s="2">
        <f>SUMIFS(Detalhe_Registro!$F:$F,Detalhe_Registro!$D:$D,A2513,Detalhe_Registro!$E:$E,B2513,Detalhe_Registro!$M:$M,"SIM")</f>
        <v/>
      </c>
      <c r="I2513" s="2">
        <f>SUMIFS(Detalhe_Registro!$G:$G,Detalhe_Registro!$D:$D,A2513,Detalhe_Registro!$E:$E,B2513,Detalhe_Registro!$M:$M,"SIM")</f>
        <v/>
      </c>
      <c r="J2513" s="2">
        <f>IF(F2513&lt;Premissas!$B$8,"&lt; 1,00",IF(F2513&lt;Premissas!$B$9,"1,00 – 1,19",IF(F2513&lt;Premissas!$B$10,"1,20 – 1,39",IF(F2513&lt;Premissas!$B$11,"1,40 – 1,59",IF(F2513&lt;Premissas!$B$12,"1,60 – 1,99","≥ 2,00")))))</f>
        <v/>
      </c>
      <c r="K2513" s="5">
        <f>IF(F2513&lt;Premissas!$B$8,Premissas!$B$13,IF(F2513&lt;Premissas!$B$9,Premissas!$B$14,IF(F2513&lt;Premissas!$B$10,Premissas!$B$15,IF(F2513&lt;Premissas!$B$11,Premissas!$B$16,IF(F2513&lt;Premissas!$B$12,Premissas!$B$17,Premissas!$B$18)))))</f>
        <v/>
      </c>
      <c r="L2513" s="5">
        <f>K2513/Premissas!$B$4</f>
        <v/>
      </c>
      <c r="M2513" s="2">
        <f>IF(K2513=Premissas!$B$18,"SIM","NÃO")</f>
        <v/>
      </c>
    </row>
    <row r="2514">
      <c r="A2514" s="2" t="n">
        <v>5421470</v>
      </c>
      <c r="B2514" s="2" t="inlineStr">
        <is>
          <t>JOSE DOMINGOS RODRIGUES</t>
        </is>
      </c>
      <c r="C2514" s="2" t="n">
        <v>7801</v>
      </c>
      <c r="D2514" s="2">
        <f>IFERROR(TEXTJOIN(" | ",TRUE,UNIQUE(FILTER(Detalhe_Registro!$C:$C,(Detalhe_Registro!$D:$D=A2514)*(Detalhe_Registro!$E:$E=B2514)*(Detalhe_Registro!$M:$M="SIM")))),"")</f>
        <v/>
      </c>
      <c r="E2514" s="2">
        <f>COUNTIFS(Detalhe_Registro!$D:$D,A2514,Detalhe_Registro!$E:$E,B2514,Detalhe_Registro!$M:$M,"SIM")</f>
        <v/>
      </c>
      <c r="F2514" s="2">
        <f>IFERROR(MAXIFS(Detalhe_Registro!$N:$N,Detalhe_Registro!$D:$D,A2514,Detalhe_Registro!$E:$E,B2514,Detalhe_Registro!$M:$M,"SIM"),0)</f>
        <v/>
      </c>
      <c r="G2514" s="2">
        <f>IFERROR(AVERAGEIFS(Detalhe_Registro!$N:$N,Detalhe_Registro!$D:$D,A2514,Detalhe_Registro!$E:$E,B2514,Detalhe_Registro!$M:$M,"SIM"),0)</f>
        <v/>
      </c>
      <c r="H2514" s="2">
        <f>SUMIFS(Detalhe_Registro!$F:$F,Detalhe_Registro!$D:$D,A2514,Detalhe_Registro!$E:$E,B2514,Detalhe_Registro!$M:$M,"SIM")</f>
        <v/>
      </c>
      <c r="I2514" s="2">
        <f>SUMIFS(Detalhe_Registro!$G:$G,Detalhe_Registro!$D:$D,A2514,Detalhe_Registro!$E:$E,B2514,Detalhe_Registro!$M:$M,"SIM")</f>
        <v/>
      </c>
      <c r="J2514" s="2">
        <f>IF(F2514&lt;Premissas!$B$8,"&lt; 1,00",IF(F2514&lt;Premissas!$B$9,"1,00 – 1,19",IF(F2514&lt;Premissas!$B$10,"1,20 – 1,39",IF(F2514&lt;Premissas!$B$11,"1,40 – 1,59",IF(F2514&lt;Premissas!$B$12,"1,60 – 1,99","≥ 2,00")))))</f>
        <v/>
      </c>
      <c r="K2514" s="5">
        <f>IF(F2514&lt;Premissas!$B$8,Premissas!$B$13,IF(F2514&lt;Premissas!$B$9,Premissas!$B$14,IF(F2514&lt;Premissas!$B$10,Premissas!$B$15,IF(F2514&lt;Premissas!$B$11,Premissas!$B$16,IF(F2514&lt;Premissas!$B$12,Premissas!$B$17,Premissas!$B$18)))))</f>
        <v/>
      </c>
      <c r="L2514" s="5">
        <f>K2514/Premissas!$B$4</f>
        <v/>
      </c>
      <c r="M2514" s="2">
        <f>IF(K2514=Premissas!$B$18,"SIM","NÃO")</f>
        <v/>
      </c>
    </row>
    <row r="2515">
      <c r="A2515" s="2" t="inlineStr">
        <is>
          <t>5421470</t>
        </is>
      </c>
      <c r="B2515" s="2" t="inlineStr">
        <is>
          <t>JOSE DOMINGOS RODRIGUES</t>
        </is>
      </c>
      <c r="C2515" s="2" t="n">
        <v>7801</v>
      </c>
      <c r="D2515" s="2">
        <f>IFERROR(TEXTJOIN(" | ",TRUE,UNIQUE(FILTER(Detalhe_Registro!$C:$C,(Detalhe_Registro!$D:$D=A2515)*(Detalhe_Registro!$E:$E=B2515)*(Detalhe_Registro!$M:$M="SIM")))),"")</f>
        <v/>
      </c>
      <c r="E2515" s="2">
        <f>COUNTIFS(Detalhe_Registro!$D:$D,A2515,Detalhe_Registro!$E:$E,B2515,Detalhe_Registro!$M:$M,"SIM")</f>
        <v/>
      </c>
      <c r="F2515" s="2">
        <f>IFERROR(MAXIFS(Detalhe_Registro!$N:$N,Detalhe_Registro!$D:$D,A2515,Detalhe_Registro!$E:$E,B2515,Detalhe_Registro!$M:$M,"SIM"),0)</f>
        <v/>
      </c>
      <c r="G2515" s="2">
        <f>IFERROR(AVERAGEIFS(Detalhe_Registro!$N:$N,Detalhe_Registro!$D:$D,A2515,Detalhe_Registro!$E:$E,B2515,Detalhe_Registro!$M:$M,"SIM"),0)</f>
        <v/>
      </c>
      <c r="H2515" s="2">
        <f>SUMIFS(Detalhe_Registro!$F:$F,Detalhe_Registro!$D:$D,A2515,Detalhe_Registro!$E:$E,B2515,Detalhe_Registro!$M:$M,"SIM")</f>
        <v/>
      </c>
      <c r="I2515" s="2">
        <f>SUMIFS(Detalhe_Registro!$G:$G,Detalhe_Registro!$D:$D,A2515,Detalhe_Registro!$E:$E,B2515,Detalhe_Registro!$M:$M,"SIM")</f>
        <v/>
      </c>
      <c r="J2515" s="2">
        <f>IF(F2515&lt;Premissas!$B$8,"&lt; 1,00",IF(F2515&lt;Premissas!$B$9,"1,00 – 1,19",IF(F2515&lt;Premissas!$B$10,"1,20 – 1,39",IF(F2515&lt;Premissas!$B$11,"1,40 – 1,59",IF(F2515&lt;Premissas!$B$12,"1,60 – 1,99","≥ 2,00")))))</f>
        <v/>
      </c>
      <c r="K2515" s="5">
        <f>IF(F2515&lt;Premissas!$B$8,Premissas!$B$13,IF(F2515&lt;Premissas!$B$9,Premissas!$B$14,IF(F2515&lt;Premissas!$B$10,Premissas!$B$15,IF(F2515&lt;Premissas!$B$11,Premissas!$B$16,IF(F2515&lt;Premissas!$B$12,Premissas!$B$17,Premissas!$B$18)))))</f>
        <v/>
      </c>
      <c r="L2515" s="5">
        <f>K2515/Premissas!$B$4</f>
        <v/>
      </c>
      <c r="M2515" s="2">
        <f>IF(K2515=Premissas!$B$18,"SIM","NÃO")</f>
        <v/>
      </c>
    </row>
    <row r="2516">
      <c r="A2516" s="2" t="n">
        <v>4578775</v>
      </c>
      <c r="B2516" s="2" t="inlineStr">
        <is>
          <t>JOSE INACIO SANTOS DE OLIVEIRA</t>
        </is>
      </c>
      <c r="C2516" s="2" t="n">
        <v>7801</v>
      </c>
      <c r="D2516" s="2">
        <f>IFERROR(TEXTJOIN(" | ",TRUE,UNIQUE(FILTER(Detalhe_Registro!$C:$C,(Detalhe_Registro!$D:$D=A2516)*(Detalhe_Registro!$E:$E=B2516)*(Detalhe_Registro!$M:$M="SIM")))),"")</f>
        <v/>
      </c>
      <c r="E2516" s="2">
        <f>COUNTIFS(Detalhe_Registro!$D:$D,A2516,Detalhe_Registro!$E:$E,B2516,Detalhe_Registro!$M:$M,"SIM")</f>
        <v/>
      </c>
      <c r="F2516" s="2">
        <f>IFERROR(MAXIFS(Detalhe_Registro!$N:$N,Detalhe_Registro!$D:$D,A2516,Detalhe_Registro!$E:$E,B2516,Detalhe_Registro!$M:$M,"SIM"),0)</f>
        <v/>
      </c>
      <c r="G2516" s="2">
        <f>IFERROR(AVERAGEIFS(Detalhe_Registro!$N:$N,Detalhe_Registro!$D:$D,A2516,Detalhe_Registro!$E:$E,B2516,Detalhe_Registro!$M:$M,"SIM"),0)</f>
        <v/>
      </c>
      <c r="H2516" s="2">
        <f>SUMIFS(Detalhe_Registro!$F:$F,Detalhe_Registro!$D:$D,A2516,Detalhe_Registro!$E:$E,B2516,Detalhe_Registro!$M:$M,"SIM")</f>
        <v/>
      </c>
      <c r="I2516" s="2">
        <f>SUMIFS(Detalhe_Registro!$G:$G,Detalhe_Registro!$D:$D,A2516,Detalhe_Registro!$E:$E,B2516,Detalhe_Registro!$M:$M,"SIM")</f>
        <v/>
      </c>
      <c r="J2516" s="2">
        <f>IF(F2516&lt;Premissas!$B$8,"&lt; 1,00",IF(F2516&lt;Premissas!$B$9,"1,00 – 1,19",IF(F2516&lt;Premissas!$B$10,"1,20 – 1,39",IF(F2516&lt;Premissas!$B$11,"1,40 – 1,59",IF(F2516&lt;Premissas!$B$12,"1,60 – 1,99","≥ 2,00")))))</f>
        <v/>
      </c>
      <c r="K2516" s="5">
        <f>IF(F2516&lt;Premissas!$B$8,Premissas!$B$13,IF(F2516&lt;Premissas!$B$9,Premissas!$B$14,IF(F2516&lt;Premissas!$B$10,Premissas!$B$15,IF(F2516&lt;Premissas!$B$11,Premissas!$B$16,IF(F2516&lt;Premissas!$B$12,Premissas!$B$17,Premissas!$B$18)))))</f>
        <v/>
      </c>
      <c r="L2516" s="5">
        <f>K2516/Premissas!$B$4</f>
        <v/>
      </c>
      <c r="M2516" s="2">
        <f>IF(K2516=Premissas!$B$18,"SIM","NÃO")</f>
        <v/>
      </c>
    </row>
    <row r="2517">
      <c r="A2517" s="2" t="inlineStr">
        <is>
          <t>4578775</t>
        </is>
      </c>
      <c r="B2517" s="2" t="inlineStr">
        <is>
          <t>JOSE INACIO SANTOS DE OLIVEIRA</t>
        </is>
      </c>
      <c r="C2517" s="2" t="n">
        <v>7801</v>
      </c>
      <c r="D2517" s="2">
        <f>IFERROR(TEXTJOIN(" | ",TRUE,UNIQUE(FILTER(Detalhe_Registro!$C:$C,(Detalhe_Registro!$D:$D=A2517)*(Detalhe_Registro!$E:$E=B2517)*(Detalhe_Registro!$M:$M="SIM")))),"")</f>
        <v/>
      </c>
      <c r="E2517" s="2">
        <f>COUNTIFS(Detalhe_Registro!$D:$D,A2517,Detalhe_Registro!$E:$E,B2517,Detalhe_Registro!$M:$M,"SIM")</f>
        <v/>
      </c>
      <c r="F2517" s="2">
        <f>IFERROR(MAXIFS(Detalhe_Registro!$N:$N,Detalhe_Registro!$D:$D,A2517,Detalhe_Registro!$E:$E,B2517,Detalhe_Registro!$M:$M,"SIM"),0)</f>
        <v/>
      </c>
      <c r="G2517" s="2">
        <f>IFERROR(AVERAGEIFS(Detalhe_Registro!$N:$N,Detalhe_Registro!$D:$D,A2517,Detalhe_Registro!$E:$E,B2517,Detalhe_Registro!$M:$M,"SIM"),0)</f>
        <v/>
      </c>
      <c r="H2517" s="2">
        <f>SUMIFS(Detalhe_Registro!$F:$F,Detalhe_Registro!$D:$D,A2517,Detalhe_Registro!$E:$E,B2517,Detalhe_Registro!$M:$M,"SIM")</f>
        <v/>
      </c>
      <c r="I2517" s="2">
        <f>SUMIFS(Detalhe_Registro!$G:$G,Detalhe_Registro!$D:$D,A2517,Detalhe_Registro!$E:$E,B2517,Detalhe_Registro!$M:$M,"SIM")</f>
        <v/>
      </c>
      <c r="J2517" s="2">
        <f>IF(F2517&lt;Premissas!$B$8,"&lt; 1,00",IF(F2517&lt;Premissas!$B$9,"1,00 – 1,19",IF(F2517&lt;Premissas!$B$10,"1,20 – 1,39",IF(F2517&lt;Premissas!$B$11,"1,40 – 1,59",IF(F2517&lt;Premissas!$B$12,"1,60 – 1,99","≥ 2,00")))))</f>
        <v/>
      </c>
      <c r="K2517" s="5">
        <f>IF(F2517&lt;Premissas!$B$8,Premissas!$B$13,IF(F2517&lt;Premissas!$B$9,Premissas!$B$14,IF(F2517&lt;Premissas!$B$10,Premissas!$B$15,IF(F2517&lt;Premissas!$B$11,Premissas!$B$16,IF(F2517&lt;Premissas!$B$12,Premissas!$B$17,Premissas!$B$18)))))</f>
        <v/>
      </c>
      <c r="L2517" s="5">
        <f>K2517/Premissas!$B$4</f>
        <v/>
      </c>
      <c r="M2517" s="2">
        <f>IF(K2517=Premissas!$B$18,"SIM","NÃO")</f>
        <v/>
      </c>
    </row>
    <row r="2518">
      <c r="A2518" s="2" t="n">
        <v>4049144</v>
      </c>
      <c r="B2518" s="2" t="inlineStr">
        <is>
          <t>JOSE OLIVEIRA</t>
        </is>
      </c>
      <c r="C2518" s="2" t="n">
        <v>7801</v>
      </c>
      <c r="D2518" s="2">
        <f>IFERROR(TEXTJOIN(" | ",TRUE,UNIQUE(FILTER(Detalhe_Registro!$C:$C,(Detalhe_Registro!$D:$D=A2518)*(Detalhe_Registro!$E:$E=B2518)*(Detalhe_Registro!$M:$M="SIM")))),"")</f>
        <v/>
      </c>
      <c r="E2518" s="2">
        <f>COUNTIFS(Detalhe_Registro!$D:$D,A2518,Detalhe_Registro!$E:$E,B2518,Detalhe_Registro!$M:$M,"SIM")</f>
        <v/>
      </c>
      <c r="F2518" s="2">
        <f>IFERROR(MAXIFS(Detalhe_Registro!$N:$N,Detalhe_Registro!$D:$D,A2518,Detalhe_Registro!$E:$E,B2518,Detalhe_Registro!$M:$M,"SIM"),0)</f>
        <v/>
      </c>
      <c r="G2518" s="2">
        <f>IFERROR(AVERAGEIFS(Detalhe_Registro!$N:$N,Detalhe_Registro!$D:$D,A2518,Detalhe_Registro!$E:$E,B2518,Detalhe_Registro!$M:$M,"SIM"),0)</f>
        <v/>
      </c>
      <c r="H2518" s="2">
        <f>SUMIFS(Detalhe_Registro!$F:$F,Detalhe_Registro!$D:$D,A2518,Detalhe_Registro!$E:$E,B2518,Detalhe_Registro!$M:$M,"SIM")</f>
        <v/>
      </c>
      <c r="I2518" s="2">
        <f>SUMIFS(Detalhe_Registro!$G:$G,Detalhe_Registro!$D:$D,A2518,Detalhe_Registro!$E:$E,B2518,Detalhe_Registro!$M:$M,"SIM")</f>
        <v/>
      </c>
      <c r="J2518" s="2">
        <f>IF(F2518&lt;Premissas!$B$8,"&lt; 1,00",IF(F2518&lt;Premissas!$B$9,"1,00 – 1,19",IF(F2518&lt;Premissas!$B$10,"1,20 – 1,39",IF(F2518&lt;Premissas!$B$11,"1,40 – 1,59",IF(F2518&lt;Premissas!$B$12,"1,60 – 1,99","≥ 2,00")))))</f>
        <v/>
      </c>
      <c r="K2518" s="5">
        <f>IF(F2518&lt;Premissas!$B$8,Premissas!$B$13,IF(F2518&lt;Premissas!$B$9,Premissas!$B$14,IF(F2518&lt;Premissas!$B$10,Premissas!$B$15,IF(F2518&lt;Premissas!$B$11,Premissas!$B$16,IF(F2518&lt;Premissas!$B$12,Premissas!$B$17,Premissas!$B$18)))))</f>
        <v/>
      </c>
      <c r="L2518" s="5">
        <f>K2518/Premissas!$B$4</f>
        <v/>
      </c>
      <c r="M2518" s="2">
        <f>IF(K2518=Premissas!$B$18,"SIM","NÃO")</f>
        <v/>
      </c>
    </row>
    <row r="2519">
      <c r="A2519" s="2" t="n">
        <v>5968240</v>
      </c>
      <c r="B2519" s="2" t="inlineStr">
        <is>
          <t>Jailton Hercilio Da Silva</t>
        </is>
      </c>
      <c r="C2519" s="2" t="n">
        <v>7801</v>
      </c>
      <c r="D2519" s="2">
        <f>IFERROR(TEXTJOIN(" | ",TRUE,UNIQUE(FILTER(Detalhe_Registro!$C:$C,(Detalhe_Registro!$D:$D=A2519)*(Detalhe_Registro!$E:$E=B2519)*(Detalhe_Registro!$M:$M="SIM")))),"")</f>
        <v/>
      </c>
      <c r="E2519" s="2">
        <f>COUNTIFS(Detalhe_Registro!$D:$D,A2519,Detalhe_Registro!$E:$E,B2519,Detalhe_Registro!$M:$M,"SIM")</f>
        <v/>
      </c>
      <c r="F2519" s="2">
        <f>IFERROR(MAXIFS(Detalhe_Registro!$N:$N,Detalhe_Registro!$D:$D,A2519,Detalhe_Registro!$E:$E,B2519,Detalhe_Registro!$M:$M,"SIM"),0)</f>
        <v/>
      </c>
      <c r="G2519" s="2">
        <f>IFERROR(AVERAGEIFS(Detalhe_Registro!$N:$N,Detalhe_Registro!$D:$D,A2519,Detalhe_Registro!$E:$E,B2519,Detalhe_Registro!$M:$M,"SIM"),0)</f>
        <v/>
      </c>
      <c r="H2519" s="2">
        <f>SUMIFS(Detalhe_Registro!$F:$F,Detalhe_Registro!$D:$D,A2519,Detalhe_Registro!$E:$E,B2519,Detalhe_Registro!$M:$M,"SIM")</f>
        <v/>
      </c>
      <c r="I2519" s="2">
        <f>SUMIFS(Detalhe_Registro!$G:$G,Detalhe_Registro!$D:$D,A2519,Detalhe_Registro!$E:$E,B2519,Detalhe_Registro!$M:$M,"SIM")</f>
        <v/>
      </c>
      <c r="J2519" s="2">
        <f>IF(F2519&lt;Premissas!$B$8,"&lt; 1,00",IF(F2519&lt;Premissas!$B$9,"1,00 – 1,19",IF(F2519&lt;Premissas!$B$10,"1,20 – 1,39",IF(F2519&lt;Premissas!$B$11,"1,40 – 1,59",IF(F2519&lt;Premissas!$B$12,"1,60 – 1,99","≥ 2,00")))))</f>
        <v/>
      </c>
      <c r="K2519" s="5">
        <f>IF(F2519&lt;Premissas!$B$8,Premissas!$B$13,IF(F2519&lt;Premissas!$B$9,Premissas!$B$14,IF(F2519&lt;Premissas!$B$10,Premissas!$B$15,IF(F2519&lt;Premissas!$B$11,Premissas!$B$16,IF(F2519&lt;Premissas!$B$12,Premissas!$B$17,Premissas!$B$18)))))</f>
        <v/>
      </c>
      <c r="L2519" s="5">
        <f>K2519/Premissas!$B$4</f>
        <v/>
      </c>
      <c r="M2519" s="2">
        <f>IF(K2519=Premissas!$B$18,"SIM","NÃO")</f>
        <v/>
      </c>
    </row>
    <row r="2520">
      <c r="A2520" s="2" t="inlineStr">
        <is>
          <t>5968240</t>
        </is>
      </c>
      <c r="B2520" s="2" t="inlineStr">
        <is>
          <t>Jailton Hercilio Da Silva</t>
        </is>
      </c>
      <c r="C2520" s="2" t="n">
        <v>7801</v>
      </c>
      <c r="D2520" s="2">
        <f>IFERROR(TEXTJOIN(" | ",TRUE,UNIQUE(FILTER(Detalhe_Registro!$C:$C,(Detalhe_Registro!$D:$D=A2520)*(Detalhe_Registro!$E:$E=B2520)*(Detalhe_Registro!$M:$M="SIM")))),"")</f>
        <v/>
      </c>
      <c r="E2520" s="2">
        <f>COUNTIFS(Detalhe_Registro!$D:$D,A2520,Detalhe_Registro!$E:$E,B2520,Detalhe_Registro!$M:$M,"SIM")</f>
        <v/>
      </c>
      <c r="F2520" s="2">
        <f>IFERROR(MAXIFS(Detalhe_Registro!$N:$N,Detalhe_Registro!$D:$D,A2520,Detalhe_Registro!$E:$E,B2520,Detalhe_Registro!$M:$M,"SIM"),0)</f>
        <v/>
      </c>
      <c r="G2520" s="2">
        <f>IFERROR(AVERAGEIFS(Detalhe_Registro!$N:$N,Detalhe_Registro!$D:$D,A2520,Detalhe_Registro!$E:$E,B2520,Detalhe_Registro!$M:$M,"SIM"),0)</f>
        <v/>
      </c>
      <c r="H2520" s="2">
        <f>SUMIFS(Detalhe_Registro!$F:$F,Detalhe_Registro!$D:$D,A2520,Detalhe_Registro!$E:$E,B2520,Detalhe_Registro!$M:$M,"SIM")</f>
        <v/>
      </c>
      <c r="I2520" s="2">
        <f>SUMIFS(Detalhe_Registro!$G:$G,Detalhe_Registro!$D:$D,A2520,Detalhe_Registro!$E:$E,B2520,Detalhe_Registro!$M:$M,"SIM")</f>
        <v/>
      </c>
      <c r="J2520" s="2">
        <f>IF(F2520&lt;Premissas!$B$8,"&lt; 1,00",IF(F2520&lt;Premissas!$B$9,"1,00 – 1,19",IF(F2520&lt;Premissas!$B$10,"1,20 – 1,39",IF(F2520&lt;Premissas!$B$11,"1,40 – 1,59",IF(F2520&lt;Premissas!$B$12,"1,60 – 1,99","≥ 2,00")))))</f>
        <v/>
      </c>
      <c r="K2520" s="5">
        <f>IF(F2520&lt;Premissas!$B$8,Premissas!$B$13,IF(F2520&lt;Premissas!$B$9,Premissas!$B$14,IF(F2520&lt;Premissas!$B$10,Premissas!$B$15,IF(F2520&lt;Premissas!$B$11,Premissas!$B$16,IF(F2520&lt;Premissas!$B$12,Premissas!$B$17,Premissas!$B$18)))))</f>
        <v/>
      </c>
      <c r="L2520" s="5">
        <f>K2520/Premissas!$B$4</f>
        <v/>
      </c>
      <c r="M2520" s="2">
        <f>IF(K2520=Premissas!$B$18,"SIM","NÃO")</f>
        <v/>
      </c>
    </row>
    <row r="2521">
      <c r="A2521" s="2" t="n">
        <v>5945933</v>
      </c>
      <c r="B2521" s="2" t="inlineStr">
        <is>
          <t>Jair De Franca Souza Junior</t>
        </is>
      </c>
      <c r="C2521" s="2" t="n">
        <v>7801</v>
      </c>
      <c r="D2521" s="2">
        <f>IFERROR(TEXTJOIN(" | ",TRUE,UNIQUE(FILTER(Detalhe_Registro!$C:$C,(Detalhe_Registro!$D:$D=A2521)*(Detalhe_Registro!$E:$E=B2521)*(Detalhe_Registro!$M:$M="SIM")))),"")</f>
        <v/>
      </c>
      <c r="E2521" s="2">
        <f>COUNTIFS(Detalhe_Registro!$D:$D,A2521,Detalhe_Registro!$E:$E,B2521,Detalhe_Registro!$M:$M,"SIM")</f>
        <v/>
      </c>
      <c r="F2521" s="2">
        <f>IFERROR(MAXIFS(Detalhe_Registro!$N:$N,Detalhe_Registro!$D:$D,A2521,Detalhe_Registro!$E:$E,B2521,Detalhe_Registro!$M:$M,"SIM"),0)</f>
        <v/>
      </c>
      <c r="G2521" s="2">
        <f>IFERROR(AVERAGEIFS(Detalhe_Registro!$N:$N,Detalhe_Registro!$D:$D,A2521,Detalhe_Registro!$E:$E,B2521,Detalhe_Registro!$M:$M,"SIM"),0)</f>
        <v/>
      </c>
      <c r="H2521" s="2">
        <f>SUMIFS(Detalhe_Registro!$F:$F,Detalhe_Registro!$D:$D,A2521,Detalhe_Registro!$E:$E,B2521,Detalhe_Registro!$M:$M,"SIM")</f>
        <v/>
      </c>
      <c r="I2521" s="2">
        <f>SUMIFS(Detalhe_Registro!$G:$G,Detalhe_Registro!$D:$D,A2521,Detalhe_Registro!$E:$E,B2521,Detalhe_Registro!$M:$M,"SIM")</f>
        <v/>
      </c>
      <c r="J2521" s="2">
        <f>IF(F2521&lt;Premissas!$B$8,"&lt; 1,00",IF(F2521&lt;Premissas!$B$9,"1,00 – 1,19",IF(F2521&lt;Premissas!$B$10,"1,20 – 1,39",IF(F2521&lt;Premissas!$B$11,"1,40 – 1,59",IF(F2521&lt;Premissas!$B$12,"1,60 – 1,99","≥ 2,00")))))</f>
        <v/>
      </c>
      <c r="K2521" s="5">
        <f>IF(F2521&lt;Premissas!$B$8,Premissas!$B$13,IF(F2521&lt;Premissas!$B$9,Premissas!$B$14,IF(F2521&lt;Premissas!$B$10,Premissas!$B$15,IF(F2521&lt;Premissas!$B$11,Premissas!$B$16,IF(F2521&lt;Premissas!$B$12,Premissas!$B$17,Premissas!$B$18)))))</f>
        <v/>
      </c>
      <c r="L2521" s="5">
        <f>K2521/Premissas!$B$4</f>
        <v/>
      </c>
      <c r="M2521" s="2">
        <f>IF(K2521=Premissas!$B$18,"SIM","NÃO")</f>
        <v/>
      </c>
    </row>
    <row r="2522">
      <c r="A2522" s="2" t="inlineStr">
        <is>
          <t>5945933</t>
        </is>
      </c>
      <c r="B2522" s="2" t="inlineStr">
        <is>
          <t>Jair De Franca Souza Junior</t>
        </is>
      </c>
      <c r="C2522" s="2" t="n">
        <v>7801</v>
      </c>
      <c r="D2522" s="2">
        <f>IFERROR(TEXTJOIN(" | ",TRUE,UNIQUE(FILTER(Detalhe_Registro!$C:$C,(Detalhe_Registro!$D:$D=A2522)*(Detalhe_Registro!$E:$E=B2522)*(Detalhe_Registro!$M:$M="SIM")))),"")</f>
        <v/>
      </c>
      <c r="E2522" s="2">
        <f>COUNTIFS(Detalhe_Registro!$D:$D,A2522,Detalhe_Registro!$E:$E,B2522,Detalhe_Registro!$M:$M,"SIM")</f>
        <v/>
      </c>
      <c r="F2522" s="2">
        <f>IFERROR(MAXIFS(Detalhe_Registro!$N:$N,Detalhe_Registro!$D:$D,A2522,Detalhe_Registro!$E:$E,B2522,Detalhe_Registro!$M:$M,"SIM"),0)</f>
        <v/>
      </c>
      <c r="G2522" s="2">
        <f>IFERROR(AVERAGEIFS(Detalhe_Registro!$N:$N,Detalhe_Registro!$D:$D,A2522,Detalhe_Registro!$E:$E,B2522,Detalhe_Registro!$M:$M,"SIM"),0)</f>
        <v/>
      </c>
      <c r="H2522" s="2">
        <f>SUMIFS(Detalhe_Registro!$F:$F,Detalhe_Registro!$D:$D,A2522,Detalhe_Registro!$E:$E,B2522,Detalhe_Registro!$M:$M,"SIM")</f>
        <v/>
      </c>
      <c r="I2522" s="2">
        <f>SUMIFS(Detalhe_Registro!$G:$G,Detalhe_Registro!$D:$D,A2522,Detalhe_Registro!$E:$E,B2522,Detalhe_Registro!$M:$M,"SIM")</f>
        <v/>
      </c>
      <c r="J2522" s="2">
        <f>IF(F2522&lt;Premissas!$B$8,"&lt; 1,00",IF(F2522&lt;Premissas!$B$9,"1,00 – 1,19",IF(F2522&lt;Premissas!$B$10,"1,20 – 1,39",IF(F2522&lt;Premissas!$B$11,"1,40 – 1,59",IF(F2522&lt;Premissas!$B$12,"1,60 – 1,99","≥ 2,00")))))</f>
        <v/>
      </c>
      <c r="K2522" s="5">
        <f>IF(F2522&lt;Premissas!$B$8,Premissas!$B$13,IF(F2522&lt;Premissas!$B$9,Premissas!$B$14,IF(F2522&lt;Premissas!$B$10,Premissas!$B$15,IF(F2522&lt;Premissas!$B$11,Premissas!$B$16,IF(F2522&lt;Premissas!$B$12,Premissas!$B$17,Premissas!$B$18)))))</f>
        <v/>
      </c>
      <c r="L2522" s="5">
        <f>K2522/Premissas!$B$4</f>
        <v/>
      </c>
      <c r="M2522" s="2">
        <f>IF(K2522=Premissas!$B$18,"SIM","NÃO")</f>
        <v/>
      </c>
    </row>
    <row r="2523">
      <c r="A2523" s="2" t="n">
        <v>328080</v>
      </c>
      <c r="B2523" s="2" t="inlineStr">
        <is>
          <t>Jane Isidoria Dos Santos</t>
        </is>
      </c>
      <c r="C2523" s="2" t="n">
        <v>7801</v>
      </c>
      <c r="D2523" s="2">
        <f>IFERROR(TEXTJOIN(" | ",TRUE,UNIQUE(FILTER(Detalhe_Registro!$C:$C,(Detalhe_Registro!$D:$D=A2523)*(Detalhe_Registro!$E:$E=B2523)*(Detalhe_Registro!$M:$M="SIM")))),"")</f>
        <v/>
      </c>
      <c r="E2523" s="2">
        <f>COUNTIFS(Detalhe_Registro!$D:$D,A2523,Detalhe_Registro!$E:$E,B2523,Detalhe_Registro!$M:$M,"SIM")</f>
        <v/>
      </c>
      <c r="F2523" s="2">
        <f>IFERROR(MAXIFS(Detalhe_Registro!$N:$N,Detalhe_Registro!$D:$D,A2523,Detalhe_Registro!$E:$E,B2523,Detalhe_Registro!$M:$M,"SIM"),0)</f>
        <v/>
      </c>
      <c r="G2523" s="2">
        <f>IFERROR(AVERAGEIFS(Detalhe_Registro!$N:$N,Detalhe_Registro!$D:$D,A2523,Detalhe_Registro!$E:$E,B2523,Detalhe_Registro!$M:$M,"SIM"),0)</f>
        <v/>
      </c>
      <c r="H2523" s="2">
        <f>SUMIFS(Detalhe_Registro!$F:$F,Detalhe_Registro!$D:$D,A2523,Detalhe_Registro!$E:$E,B2523,Detalhe_Registro!$M:$M,"SIM")</f>
        <v/>
      </c>
      <c r="I2523" s="2">
        <f>SUMIFS(Detalhe_Registro!$G:$G,Detalhe_Registro!$D:$D,A2523,Detalhe_Registro!$E:$E,B2523,Detalhe_Registro!$M:$M,"SIM")</f>
        <v/>
      </c>
      <c r="J2523" s="2">
        <f>IF(F2523&lt;Premissas!$B$8,"&lt; 1,00",IF(F2523&lt;Premissas!$B$9,"1,00 – 1,19",IF(F2523&lt;Premissas!$B$10,"1,20 – 1,39",IF(F2523&lt;Premissas!$B$11,"1,40 – 1,59",IF(F2523&lt;Premissas!$B$12,"1,60 – 1,99","≥ 2,00")))))</f>
        <v/>
      </c>
      <c r="K2523" s="5">
        <f>IF(F2523&lt;Premissas!$B$8,Premissas!$B$13,IF(F2523&lt;Premissas!$B$9,Premissas!$B$14,IF(F2523&lt;Premissas!$B$10,Premissas!$B$15,IF(F2523&lt;Premissas!$B$11,Premissas!$B$16,IF(F2523&lt;Premissas!$B$12,Premissas!$B$17,Premissas!$B$18)))))</f>
        <v/>
      </c>
      <c r="L2523" s="5">
        <f>K2523/Premissas!$B$4</f>
        <v/>
      </c>
      <c r="M2523" s="2">
        <f>IF(K2523=Premissas!$B$18,"SIM","NÃO")</f>
        <v/>
      </c>
    </row>
    <row r="2524">
      <c r="A2524" s="2" t="inlineStr">
        <is>
          <t>328080</t>
        </is>
      </c>
      <c r="B2524" s="2" t="inlineStr">
        <is>
          <t>Jane Isidoria Dos Santos</t>
        </is>
      </c>
      <c r="C2524" s="2" t="n">
        <v>7801</v>
      </c>
      <c r="D2524" s="2">
        <f>IFERROR(TEXTJOIN(" | ",TRUE,UNIQUE(FILTER(Detalhe_Registro!$C:$C,(Detalhe_Registro!$D:$D=A2524)*(Detalhe_Registro!$E:$E=B2524)*(Detalhe_Registro!$M:$M="SIM")))),"")</f>
        <v/>
      </c>
      <c r="E2524" s="2">
        <f>COUNTIFS(Detalhe_Registro!$D:$D,A2524,Detalhe_Registro!$E:$E,B2524,Detalhe_Registro!$M:$M,"SIM")</f>
        <v/>
      </c>
      <c r="F2524" s="2">
        <f>IFERROR(MAXIFS(Detalhe_Registro!$N:$N,Detalhe_Registro!$D:$D,A2524,Detalhe_Registro!$E:$E,B2524,Detalhe_Registro!$M:$M,"SIM"),0)</f>
        <v/>
      </c>
      <c r="G2524" s="2">
        <f>IFERROR(AVERAGEIFS(Detalhe_Registro!$N:$N,Detalhe_Registro!$D:$D,A2524,Detalhe_Registro!$E:$E,B2524,Detalhe_Registro!$M:$M,"SIM"),0)</f>
        <v/>
      </c>
      <c r="H2524" s="2">
        <f>SUMIFS(Detalhe_Registro!$F:$F,Detalhe_Registro!$D:$D,A2524,Detalhe_Registro!$E:$E,B2524,Detalhe_Registro!$M:$M,"SIM")</f>
        <v/>
      </c>
      <c r="I2524" s="2">
        <f>SUMIFS(Detalhe_Registro!$G:$G,Detalhe_Registro!$D:$D,A2524,Detalhe_Registro!$E:$E,B2524,Detalhe_Registro!$M:$M,"SIM")</f>
        <v/>
      </c>
      <c r="J2524" s="2">
        <f>IF(F2524&lt;Premissas!$B$8,"&lt; 1,00",IF(F2524&lt;Premissas!$B$9,"1,00 – 1,19",IF(F2524&lt;Premissas!$B$10,"1,20 – 1,39",IF(F2524&lt;Premissas!$B$11,"1,40 – 1,59",IF(F2524&lt;Premissas!$B$12,"1,60 – 1,99","≥ 2,00")))))</f>
        <v/>
      </c>
      <c r="K2524" s="5">
        <f>IF(F2524&lt;Premissas!$B$8,Premissas!$B$13,IF(F2524&lt;Premissas!$B$9,Premissas!$B$14,IF(F2524&lt;Premissas!$B$10,Premissas!$B$15,IF(F2524&lt;Premissas!$B$11,Premissas!$B$16,IF(F2524&lt;Premissas!$B$12,Premissas!$B$17,Premissas!$B$18)))))</f>
        <v/>
      </c>
      <c r="L2524" s="5">
        <f>K2524/Premissas!$B$4</f>
        <v/>
      </c>
      <c r="M2524" s="2">
        <f>IF(K2524=Premissas!$B$18,"SIM","NÃO")</f>
        <v/>
      </c>
    </row>
    <row r="2525">
      <c r="A2525" s="2" t="n">
        <v>398208</v>
      </c>
      <c r="B2525" s="2" t="inlineStr">
        <is>
          <t>Jardel Dos Santos Reis</t>
        </is>
      </c>
      <c r="C2525" s="2" t="n">
        <v>7801</v>
      </c>
      <c r="D2525" s="2">
        <f>IFERROR(TEXTJOIN(" | ",TRUE,UNIQUE(FILTER(Detalhe_Registro!$C:$C,(Detalhe_Registro!$D:$D=A2525)*(Detalhe_Registro!$E:$E=B2525)*(Detalhe_Registro!$M:$M="SIM")))),"")</f>
        <v/>
      </c>
      <c r="E2525" s="2">
        <f>COUNTIFS(Detalhe_Registro!$D:$D,A2525,Detalhe_Registro!$E:$E,B2525,Detalhe_Registro!$M:$M,"SIM")</f>
        <v/>
      </c>
      <c r="F2525" s="2">
        <f>IFERROR(MAXIFS(Detalhe_Registro!$N:$N,Detalhe_Registro!$D:$D,A2525,Detalhe_Registro!$E:$E,B2525,Detalhe_Registro!$M:$M,"SIM"),0)</f>
        <v/>
      </c>
      <c r="G2525" s="2">
        <f>IFERROR(AVERAGEIFS(Detalhe_Registro!$N:$N,Detalhe_Registro!$D:$D,A2525,Detalhe_Registro!$E:$E,B2525,Detalhe_Registro!$M:$M,"SIM"),0)</f>
        <v/>
      </c>
      <c r="H2525" s="2">
        <f>SUMIFS(Detalhe_Registro!$F:$F,Detalhe_Registro!$D:$D,A2525,Detalhe_Registro!$E:$E,B2525,Detalhe_Registro!$M:$M,"SIM")</f>
        <v/>
      </c>
      <c r="I2525" s="2">
        <f>SUMIFS(Detalhe_Registro!$G:$G,Detalhe_Registro!$D:$D,A2525,Detalhe_Registro!$E:$E,B2525,Detalhe_Registro!$M:$M,"SIM")</f>
        <v/>
      </c>
      <c r="J2525" s="2">
        <f>IF(F2525&lt;Premissas!$B$8,"&lt; 1,00",IF(F2525&lt;Premissas!$B$9,"1,00 – 1,19",IF(F2525&lt;Premissas!$B$10,"1,20 – 1,39",IF(F2525&lt;Premissas!$B$11,"1,40 – 1,59",IF(F2525&lt;Premissas!$B$12,"1,60 – 1,99","≥ 2,00")))))</f>
        <v/>
      </c>
      <c r="K2525" s="5">
        <f>IF(F2525&lt;Premissas!$B$8,Premissas!$B$13,IF(F2525&lt;Premissas!$B$9,Premissas!$B$14,IF(F2525&lt;Premissas!$B$10,Premissas!$B$15,IF(F2525&lt;Premissas!$B$11,Premissas!$B$16,IF(F2525&lt;Premissas!$B$12,Premissas!$B$17,Premissas!$B$18)))))</f>
        <v/>
      </c>
      <c r="L2525" s="5">
        <f>K2525/Premissas!$B$4</f>
        <v/>
      </c>
      <c r="M2525" s="2">
        <f>IF(K2525=Premissas!$B$18,"SIM","NÃO")</f>
        <v/>
      </c>
    </row>
    <row r="2526">
      <c r="A2526" s="2" t="inlineStr">
        <is>
          <t>398208</t>
        </is>
      </c>
      <c r="B2526" s="2" t="inlineStr">
        <is>
          <t>Jardel Dos Santos Reis</t>
        </is>
      </c>
      <c r="C2526" s="2" t="n">
        <v>7801</v>
      </c>
      <c r="D2526" s="2">
        <f>IFERROR(TEXTJOIN(" | ",TRUE,UNIQUE(FILTER(Detalhe_Registro!$C:$C,(Detalhe_Registro!$D:$D=A2526)*(Detalhe_Registro!$E:$E=B2526)*(Detalhe_Registro!$M:$M="SIM")))),"")</f>
        <v/>
      </c>
      <c r="E2526" s="2">
        <f>COUNTIFS(Detalhe_Registro!$D:$D,A2526,Detalhe_Registro!$E:$E,B2526,Detalhe_Registro!$M:$M,"SIM")</f>
        <v/>
      </c>
      <c r="F2526" s="2">
        <f>IFERROR(MAXIFS(Detalhe_Registro!$N:$N,Detalhe_Registro!$D:$D,A2526,Detalhe_Registro!$E:$E,B2526,Detalhe_Registro!$M:$M,"SIM"),0)</f>
        <v/>
      </c>
      <c r="G2526" s="2">
        <f>IFERROR(AVERAGEIFS(Detalhe_Registro!$N:$N,Detalhe_Registro!$D:$D,A2526,Detalhe_Registro!$E:$E,B2526,Detalhe_Registro!$M:$M,"SIM"),0)</f>
        <v/>
      </c>
      <c r="H2526" s="2">
        <f>SUMIFS(Detalhe_Registro!$F:$F,Detalhe_Registro!$D:$D,A2526,Detalhe_Registro!$E:$E,B2526,Detalhe_Registro!$M:$M,"SIM")</f>
        <v/>
      </c>
      <c r="I2526" s="2">
        <f>SUMIFS(Detalhe_Registro!$G:$G,Detalhe_Registro!$D:$D,A2526,Detalhe_Registro!$E:$E,B2526,Detalhe_Registro!$M:$M,"SIM")</f>
        <v/>
      </c>
      <c r="J2526" s="2">
        <f>IF(F2526&lt;Premissas!$B$8,"&lt; 1,00",IF(F2526&lt;Premissas!$B$9,"1,00 – 1,19",IF(F2526&lt;Premissas!$B$10,"1,20 – 1,39",IF(F2526&lt;Premissas!$B$11,"1,40 – 1,59",IF(F2526&lt;Premissas!$B$12,"1,60 – 1,99","≥ 2,00")))))</f>
        <v/>
      </c>
      <c r="K2526" s="5">
        <f>IF(F2526&lt;Premissas!$B$8,Premissas!$B$13,IF(F2526&lt;Premissas!$B$9,Premissas!$B$14,IF(F2526&lt;Premissas!$B$10,Premissas!$B$15,IF(F2526&lt;Premissas!$B$11,Premissas!$B$16,IF(F2526&lt;Premissas!$B$12,Premissas!$B$17,Premissas!$B$18)))))</f>
        <v/>
      </c>
      <c r="L2526" s="5">
        <f>K2526/Premissas!$B$4</f>
        <v/>
      </c>
      <c r="M2526" s="2">
        <f>IF(K2526=Premissas!$B$18,"SIM","NÃO")</f>
        <v/>
      </c>
    </row>
    <row r="2527">
      <c r="A2527" s="2" t="n">
        <v>5804329</v>
      </c>
      <c r="B2527" s="2" t="inlineStr">
        <is>
          <t>Jeferson André</t>
        </is>
      </c>
      <c r="C2527" s="2" t="n">
        <v>7801</v>
      </c>
      <c r="D2527" s="2">
        <f>IFERROR(TEXTJOIN(" | ",TRUE,UNIQUE(FILTER(Detalhe_Registro!$C:$C,(Detalhe_Registro!$D:$D=A2527)*(Detalhe_Registro!$E:$E=B2527)*(Detalhe_Registro!$M:$M="SIM")))),"")</f>
        <v/>
      </c>
      <c r="E2527" s="2">
        <f>COUNTIFS(Detalhe_Registro!$D:$D,A2527,Detalhe_Registro!$E:$E,B2527,Detalhe_Registro!$M:$M,"SIM")</f>
        <v/>
      </c>
      <c r="F2527" s="2">
        <f>IFERROR(MAXIFS(Detalhe_Registro!$N:$N,Detalhe_Registro!$D:$D,A2527,Detalhe_Registro!$E:$E,B2527,Detalhe_Registro!$M:$M,"SIM"),0)</f>
        <v/>
      </c>
      <c r="G2527" s="2">
        <f>IFERROR(AVERAGEIFS(Detalhe_Registro!$N:$N,Detalhe_Registro!$D:$D,A2527,Detalhe_Registro!$E:$E,B2527,Detalhe_Registro!$M:$M,"SIM"),0)</f>
        <v/>
      </c>
      <c r="H2527" s="2">
        <f>SUMIFS(Detalhe_Registro!$F:$F,Detalhe_Registro!$D:$D,A2527,Detalhe_Registro!$E:$E,B2527,Detalhe_Registro!$M:$M,"SIM")</f>
        <v/>
      </c>
      <c r="I2527" s="2">
        <f>SUMIFS(Detalhe_Registro!$G:$G,Detalhe_Registro!$D:$D,A2527,Detalhe_Registro!$E:$E,B2527,Detalhe_Registro!$M:$M,"SIM")</f>
        <v/>
      </c>
      <c r="J2527" s="2">
        <f>IF(F2527&lt;Premissas!$B$8,"&lt; 1,00",IF(F2527&lt;Premissas!$B$9,"1,00 – 1,19",IF(F2527&lt;Premissas!$B$10,"1,20 – 1,39",IF(F2527&lt;Premissas!$B$11,"1,40 – 1,59",IF(F2527&lt;Premissas!$B$12,"1,60 – 1,99","≥ 2,00")))))</f>
        <v/>
      </c>
      <c r="K2527" s="5">
        <f>IF(F2527&lt;Premissas!$B$8,Premissas!$B$13,IF(F2527&lt;Premissas!$B$9,Premissas!$B$14,IF(F2527&lt;Premissas!$B$10,Premissas!$B$15,IF(F2527&lt;Premissas!$B$11,Premissas!$B$16,IF(F2527&lt;Premissas!$B$12,Premissas!$B$17,Premissas!$B$18)))))</f>
        <v/>
      </c>
      <c r="L2527" s="5">
        <f>K2527/Premissas!$B$4</f>
        <v/>
      </c>
      <c r="M2527" s="2">
        <f>IF(K2527=Premissas!$B$18,"SIM","NÃO")</f>
        <v/>
      </c>
    </row>
    <row r="2528">
      <c r="A2528" s="2" t="inlineStr">
        <is>
          <t>5804329</t>
        </is>
      </c>
      <c r="B2528" s="2" t="inlineStr">
        <is>
          <t>Jeferson André</t>
        </is>
      </c>
      <c r="C2528" s="2" t="n">
        <v>7801</v>
      </c>
      <c r="D2528" s="2">
        <f>IFERROR(TEXTJOIN(" | ",TRUE,UNIQUE(FILTER(Detalhe_Registro!$C:$C,(Detalhe_Registro!$D:$D=A2528)*(Detalhe_Registro!$E:$E=B2528)*(Detalhe_Registro!$M:$M="SIM")))),"")</f>
        <v/>
      </c>
      <c r="E2528" s="2">
        <f>COUNTIFS(Detalhe_Registro!$D:$D,A2528,Detalhe_Registro!$E:$E,B2528,Detalhe_Registro!$M:$M,"SIM")</f>
        <v/>
      </c>
      <c r="F2528" s="2">
        <f>IFERROR(MAXIFS(Detalhe_Registro!$N:$N,Detalhe_Registro!$D:$D,A2528,Detalhe_Registro!$E:$E,B2528,Detalhe_Registro!$M:$M,"SIM"),0)</f>
        <v/>
      </c>
      <c r="G2528" s="2">
        <f>IFERROR(AVERAGEIFS(Detalhe_Registro!$N:$N,Detalhe_Registro!$D:$D,A2528,Detalhe_Registro!$E:$E,B2528,Detalhe_Registro!$M:$M,"SIM"),0)</f>
        <v/>
      </c>
      <c r="H2528" s="2">
        <f>SUMIFS(Detalhe_Registro!$F:$F,Detalhe_Registro!$D:$D,A2528,Detalhe_Registro!$E:$E,B2528,Detalhe_Registro!$M:$M,"SIM")</f>
        <v/>
      </c>
      <c r="I2528" s="2">
        <f>SUMIFS(Detalhe_Registro!$G:$G,Detalhe_Registro!$D:$D,A2528,Detalhe_Registro!$E:$E,B2528,Detalhe_Registro!$M:$M,"SIM")</f>
        <v/>
      </c>
      <c r="J2528" s="2">
        <f>IF(F2528&lt;Premissas!$B$8,"&lt; 1,00",IF(F2528&lt;Premissas!$B$9,"1,00 – 1,19",IF(F2528&lt;Premissas!$B$10,"1,20 – 1,39",IF(F2528&lt;Premissas!$B$11,"1,40 – 1,59",IF(F2528&lt;Premissas!$B$12,"1,60 – 1,99","≥ 2,00")))))</f>
        <v/>
      </c>
      <c r="K2528" s="5">
        <f>IF(F2528&lt;Premissas!$B$8,Premissas!$B$13,IF(F2528&lt;Premissas!$B$9,Premissas!$B$14,IF(F2528&lt;Premissas!$B$10,Premissas!$B$15,IF(F2528&lt;Premissas!$B$11,Premissas!$B$16,IF(F2528&lt;Premissas!$B$12,Premissas!$B$17,Premissas!$B$18)))))</f>
        <v/>
      </c>
      <c r="L2528" s="5">
        <f>K2528/Premissas!$B$4</f>
        <v/>
      </c>
      <c r="M2528" s="2">
        <f>IF(K2528=Premissas!$B$18,"SIM","NÃO")</f>
        <v/>
      </c>
    </row>
    <row r="2529">
      <c r="A2529" s="2" t="inlineStr">
        <is>
          <t>5314739</t>
        </is>
      </c>
      <c r="B2529" s="2" t="inlineStr">
        <is>
          <t>Jeferson Ferreira Idalino</t>
        </is>
      </c>
      <c r="C2529" s="2" t="n">
        <v>7801</v>
      </c>
      <c r="D2529" s="2">
        <f>IFERROR(TEXTJOIN(" | ",TRUE,UNIQUE(FILTER(Detalhe_Registro!$C:$C,(Detalhe_Registro!$D:$D=A2529)*(Detalhe_Registro!$E:$E=B2529)*(Detalhe_Registro!$M:$M="SIM")))),"")</f>
        <v/>
      </c>
      <c r="E2529" s="2">
        <f>COUNTIFS(Detalhe_Registro!$D:$D,A2529,Detalhe_Registro!$E:$E,B2529,Detalhe_Registro!$M:$M,"SIM")</f>
        <v/>
      </c>
      <c r="F2529" s="2">
        <f>IFERROR(MAXIFS(Detalhe_Registro!$N:$N,Detalhe_Registro!$D:$D,A2529,Detalhe_Registro!$E:$E,B2529,Detalhe_Registro!$M:$M,"SIM"),0)</f>
        <v/>
      </c>
      <c r="G2529" s="2">
        <f>IFERROR(AVERAGEIFS(Detalhe_Registro!$N:$N,Detalhe_Registro!$D:$D,A2529,Detalhe_Registro!$E:$E,B2529,Detalhe_Registro!$M:$M,"SIM"),0)</f>
        <v/>
      </c>
      <c r="H2529" s="2">
        <f>SUMIFS(Detalhe_Registro!$F:$F,Detalhe_Registro!$D:$D,A2529,Detalhe_Registro!$E:$E,B2529,Detalhe_Registro!$M:$M,"SIM")</f>
        <v/>
      </c>
      <c r="I2529" s="2">
        <f>SUMIFS(Detalhe_Registro!$G:$G,Detalhe_Registro!$D:$D,A2529,Detalhe_Registro!$E:$E,B2529,Detalhe_Registro!$M:$M,"SIM")</f>
        <v/>
      </c>
      <c r="J2529" s="2">
        <f>IF(F2529&lt;Premissas!$B$8,"&lt; 1,00",IF(F2529&lt;Premissas!$B$9,"1,00 – 1,19",IF(F2529&lt;Premissas!$B$10,"1,20 – 1,39",IF(F2529&lt;Premissas!$B$11,"1,40 – 1,59",IF(F2529&lt;Premissas!$B$12,"1,60 – 1,99","≥ 2,00")))))</f>
        <v/>
      </c>
      <c r="K2529" s="5">
        <f>IF(F2529&lt;Premissas!$B$8,Premissas!$B$13,IF(F2529&lt;Premissas!$B$9,Premissas!$B$14,IF(F2529&lt;Premissas!$B$10,Premissas!$B$15,IF(F2529&lt;Premissas!$B$11,Premissas!$B$16,IF(F2529&lt;Premissas!$B$12,Premissas!$B$17,Premissas!$B$18)))))</f>
        <v/>
      </c>
      <c r="L2529" s="5">
        <f>K2529/Premissas!$B$4</f>
        <v/>
      </c>
      <c r="M2529" s="2">
        <f>IF(K2529=Premissas!$B$18,"SIM","NÃO")</f>
        <v/>
      </c>
    </row>
    <row r="2530">
      <c r="A2530" s="2" t="inlineStr">
        <is>
          <t>5614384</t>
        </is>
      </c>
      <c r="B2530" s="2" t="inlineStr">
        <is>
          <t>Jeff Anneau</t>
        </is>
      </c>
      <c r="C2530" s="2" t="n">
        <v>7801</v>
      </c>
      <c r="D2530" s="2">
        <f>IFERROR(TEXTJOIN(" | ",TRUE,UNIQUE(FILTER(Detalhe_Registro!$C:$C,(Detalhe_Registro!$D:$D=A2530)*(Detalhe_Registro!$E:$E=B2530)*(Detalhe_Registro!$M:$M="SIM")))),"")</f>
        <v/>
      </c>
      <c r="E2530" s="2">
        <f>COUNTIFS(Detalhe_Registro!$D:$D,A2530,Detalhe_Registro!$E:$E,B2530,Detalhe_Registro!$M:$M,"SIM")</f>
        <v/>
      </c>
      <c r="F2530" s="2">
        <f>IFERROR(MAXIFS(Detalhe_Registro!$N:$N,Detalhe_Registro!$D:$D,A2530,Detalhe_Registro!$E:$E,B2530,Detalhe_Registro!$M:$M,"SIM"),0)</f>
        <v/>
      </c>
      <c r="G2530" s="2">
        <f>IFERROR(AVERAGEIFS(Detalhe_Registro!$N:$N,Detalhe_Registro!$D:$D,A2530,Detalhe_Registro!$E:$E,B2530,Detalhe_Registro!$M:$M,"SIM"),0)</f>
        <v/>
      </c>
      <c r="H2530" s="2">
        <f>SUMIFS(Detalhe_Registro!$F:$F,Detalhe_Registro!$D:$D,A2530,Detalhe_Registro!$E:$E,B2530,Detalhe_Registro!$M:$M,"SIM")</f>
        <v/>
      </c>
      <c r="I2530" s="2">
        <f>SUMIFS(Detalhe_Registro!$G:$G,Detalhe_Registro!$D:$D,A2530,Detalhe_Registro!$E:$E,B2530,Detalhe_Registro!$M:$M,"SIM")</f>
        <v/>
      </c>
      <c r="J2530" s="2">
        <f>IF(F2530&lt;Premissas!$B$8,"&lt; 1,00",IF(F2530&lt;Premissas!$B$9,"1,00 – 1,19",IF(F2530&lt;Premissas!$B$10,"1,20 – 1,39",IF(F2530&lt;Premissas!$B$11,"1,40 – 1,59",IF(F2530&lt;Premissas!$B$12,"1,60 – 1,99","≥ 2,00")))))</f>
        <v/>
      </c>
      <c r="K2530" s="5">
        <f>IF(F2530&lt;Premissas!$B$8,Premissas!$B$13,IF(F2530&lt;Premissas!$B$9,Premissas!$B$14,IF(F2530&lt;Premissas!$B$10,Premissas!$B$15,IF(F2530&lt;Premissas!$B$11,Premissas!$B$16,IF(F2530&lt;Premissas!$B$12,Premissas!$B$17,Premissas!$B$18)))))</f>
        <v/>
      </c>
      <c r="L2530" s="5">
        <f>K2530/Premissas!$B$4</f>
        <v/>
      </c>
      <c r="M2530" s="2">
        <f>IF(K2530=Premissas!$B$18,"SIM","NÃO")</f>
        <v/>
      </c>
    </row>
    <row r="2531">
      <c r="A2531" s="2" t="inlineStr">
        <is>
          <t>6033865</t>
        </is>
      </c>
      <c r="B2531" s="2" t="inlineStr">
        <is>
          <t>Jefferson Arantes Constantin Govas</t>
        </is>
      </c>
      <c r="C2531" s="2" t="n">
        <v>7801</v>
      </c>
      <c r="D2531" s="2">
        <f>IFERROR(TEXTJOIN(" | ",TRUE,UNIQUE(FILTER(Detalhe_Registro!$C:$C,(Detalhe_Registro!$D:$D=A2531)*(Detalhe_Registro!$E:$E=B2531)*(Detalhe_Registro!$M:$M="SIM")))),"")</f>
        <v/>
      </c>
      <c r="E2531" s="2">
        <f>COUNTIFS(Detalhe_Registro!$D:$D,A2531,Detalhe_Registro!$E:$E,B2531,Detalhe_Registro!$M:$M,"SIM")</f>
        <v/>
      </c>
      <c r="F2531" s="2">
        <f>IFERROR(MAXIFS(Detalhe_Registro!$N:$N,Detalhe_Registro!$D:$D,A2531,Detalhe_Registro!$E:$E,B2531,Detalhe_Registro!$M:$M,"SIM"),0)</f>
        <v/>
      </c>
      <c r="G2531" s="2">
        <f>IFERROR(AVERAGEIFS(Detalhe_Registro!$N:$N,Detalhe_Registro!$D:$D,A2531,Detalhe_Registro!$E:$E,B2531,Detalhe_Registro!$M:$M,"SIM"),0)</f>
        <v/>
      </c>
      <c r="H2531" s="2">
        <f>SUMIFS(Detalhe_Registro!$F:$F,Detalhe_Registro!$D:$D,A2531,Detalhe_Registro!$E:$E,B2531,Detalhe_Registro!$M:$M,"SIM")</f>
        <v/>
      </c>
      <c r="I2531" s="2">
        <f>SUMIFS(Detalhe_Registro!$G:$G,Detalhe_Registro!$D:$D,A2531,Detalhe_Registro!$E:$E,B2531,Detalhe_Registro!$M:$M,"SIM")</f>
        <v/>
      </c>
      <c r="J2531" s="2">
        <f>IF(F2531&lt;Premissas!$B$8,"&lt; 1,00",IF(F2531&lt;Premissas!$B$9,"1,00 – 1,19",IF(F2531&lt;Premissas!$B$10,"1,20 – 1,39",IF(F2531&lt;Premissas!$B$11,"1,40 – 1,59",IF(F2531&lt;Premissas!$B$12,"1,60 – 1,99","≥ 2,00")))))</f>
        <v/>
      </c>
      <c r="K2531" s="5">
        <f>IF(F2531&lt;Premissas!$B$8,Premissas!$B$13,IF(F2531&lt;Premissas!$B$9,Premissas!$B$14,IF(F2531&lt;Premissas!$B$10,Premissas!$B$15,IF(F2531&lt;Premissas!$B$11,Premissas!$B$16,IF(F2531&lt;Premissas!$B$12,Premissas!$B$17,Premissas!$B$18)))))</f>
        <v/>
      </c>
      <c r="L2531" s="5">
        <f>K2531/Premissas!$B$4</f>
        <v/>
      </c>
      <c r="M2531" s="2">
        <f>IF(K2531=Premissas!$B$18,"SIM","NÃO")</f>
        <v/>
      </c>
    </row>
    <row r="2532">
      <c r="A2532" s="2" t="inlineStr">
        <is>
          <t>6033008</t>
        </is>
      </c>
      <c r="B2532" s="2" t="inlineStr">
        <is>
          <t>Jefferson Ferreira De Castro</t>
        </is>
      </c>
      <c r="C2532" s="2" t="n">
        <v>7801</v>
      </c>
      <c r="D2532" s="2">
        <f>IFERROR(TEXTJOIN(" | ",TRUE,UNIQUE(FILTER(Detalhe_Registro!$C:$C,(Detalhe_Registro!$D:$D=A2532)*(Detalhe_Registro!$E:$E=B2532)*(Detalhe_Registro!$M:$M="SIM")))),"")</f>
        <v/>
      </c>
      <c r="E2532" s="2">
        <f>COUNTIFS(Detalhe_Registro!$D:$D,A2532,Detalhe_Registro!$E:$E,B2532,Detalhe_Registro!$M:$M,"SIM")</f>
        <v/>
      </c>
      <c r="F2532" s="2">
        <f>IFERROR(MAXIFS(Detalhe_Registro!$N:$N,Detalhe_Registro!$D:$D,A2532,Detalhe_Registro!$E:$E,B2532,Detalhe_Registro!$M:$M,"SIM"),0)</f>
        <v/>
      </c>
      <c r="G2532" s="2">
        <f>IFERROR(AVERAGEIFS(Detalhe_Registro!$N:$N,Detalhe_Registro!$D:$D,A2532,Detalhe_Registro!$E:$E,B2532,Detalhe_Registro!$M:$M,"SIM"),0)</f>
        <v/>
      </c>
      <c r="H2532" s="2">
        <f>SUMIFS(Detalhe_Registro!$F:$F,Detalhe_Registro!$D:$D,A2532,Detalhe_Registro!$E:$E,B2532,Detalhe_Registro!$M:$M,"SIM")</f>
        <v/>
      </c>
      <c r="I2532" s="2">
        <f>SUMIFS(Detalhe_Registro!$G:$G,Detalhe_Registro!$D:$D,A2532,Detalhe_Registro!$E:$E,B2532,Detalhe_Registro!$M:$M,"SIM")</f>
        <v/>
      </c>
      <c r="J2532" s="2">
        <f>IF(F2532&lt;Premissas!$B$8,"&lt; 1,00",IF(F2532&lt;Premissas!$B$9,"1,00 – 1,19",IF(F2532&lt;Premissas!$B$10,"1,20 – 1,39",IF(F2532&lt;Premissas!$B$11,"1,40 – 1,59",IF(F2532&lt;Premissas!$B$12,"1,60 – 1,99","≥ 2,00")))))</f>
        <v/>
      </c>
      <c r="K2532" s="5">
        <f>IF(F2532&lt;Premissas!$B$8,Premissas!$B$13,IF(F2532&lt;Premissas!$B$9,Premissas!$B$14,IF(F2532&lt;Premissas!$B$10,Premissas!$B$15,IF(F2532&lt;Premissas!$B$11,Premissas!$B$16,IF(F2532&lt;Premissas!$B$12,Premissas!$B$17,Premissas!$B$18)))))</f>
        <v/>
      </c>
      <c r="L2532" s="5">
        <f>K2532/Premissas!$B$4</f>
        <v/>
      </c>
      <c r="M2532" s="2">
        <f>IF(K2532=Premissas!$B$18,"SIM","NÃO")</f>
        <v/>
      </c>
    </row>
    <row r="2533">
      <c r="A2533" s="2" t="n">
        <v>4257901</v>
      </c>
      <c r="B2533" s="2" t="inlineStr">
        <is>
          <t>Jefferson Luiz Araujo Da Silva</t>
        </is>
      </c>
      <c r="C2533" s="2" t="n">
        <v>7801</v>
      </c>
      <c r="D2533" s="2">
        <f>IFERROR(TEXTJOIN(" | ",TRUE,UNIQUE(FILTER(Detalhe_Registro!$C:$C,(Detalhe_Registro!$D:$D=A2533)*(Detalhe_Registro!$E:$E=B2533)*(Detalhe_Registro!$M:$M="SIM")))),"")</f>
        <v/>
      </c>
      <c r="E2533" s="2">
        <f>COUNTIFS(Detalhe_Registro!$D:$D,A2533,Detalhe_Registro!$E:$E,B2533,Detalhe_Registro!$M:$M,"SIM")</f>
        <v/>
      </c>
      <c r="F2533" s="2">
        <f>IFERROR(MAXIFS(Detalhe_Registro!$N:$N,Detalhe_Registro!$D:$D,A2533,Detalhe_Registro!$E:$E,B2533,Detalhe_Registro!$M:$M,"SIM"),0)</f>
        <v/>
      </c>
      <c r="G2533" s="2">
        <f>IFERROR(AVERAGEIFS(Detalhe_Registro!$N:$N,Detalhe_Registro!$D:$D,A2533,Detalhe_Registro!$E:$E,B2533,Detalhe_Registro!$M:$M,"SIM"),0)</f>
        <v/>
      </c>
      <c r="H2533" s="2">
        <f>SUMIFS(Detalhe_Registro!$F:$F,Detalhe_Registro!$D:$D,A2533,Detalhe_Registro!$E:$E,B2533,Detalhe_Registro!$M:$M,"SIM")</f>
        <v/>
      </c>
      <c r="I2533" s="2">
        <f>SUMIFS(Detalhe_Registro!$G:$G,Detalhe_Registro!$D:$D,A2533,Detalhe_Registro!$E:$E,B2533,Detalhe_Registro!$M:$M,"SIM")</f>
        <v/>
      </c>
      <c r="J2533" s="2">
        <f>IF(F2533&lt;Premissas!$B$8,"&lt; 1,00",IF(F2533&lt;Premissas!$B$9,"1,00 – 1,19",IF(F2533&lt;Premissas!$B$10,"1,20 – 1,39",IF(F2533&lt;Premissas!$B$11,"1,40 – 1,59",IF(F2533&lt;Premissas!$B$12,"1,60 – 1,99","≥ 2,00")))))</f>
        <v/>
      </c>
      <c r="K2533" s="5">
        <f>IF(F2533&lt;Premissas!$B$8,Premissas!$B$13,IF(F2533&lt;Premissas!$B$9,Premissas!$B$14,IF(F2533&lt;Premissas!$B$10,Premissas!$B$15,IF(F2533&lt;Premissas!$B$11,Premissas!$B$16,IF(F2533&lt;Premissas!$B$12,Premissas!$B$17,Premissas!$B$18)))))</f>
        <v/>
      </c>
      <c r="L2533" s="5">
        <f>K2533/Premissas!$B$4</f>
        <v/>
      </c>
      <c r="M2533" s="2">
        <f>IF(K2533=Premissas!$B$18,"SIM","NÃO")</f>
        <v/>
      </c>
    </row>
    <row r="2534">
      <c r="A2534" s="2" t="inlineStr">
        <is>
          <t>4257901</t>
        </is>
      </c>
      <c r="B2534" s="2" t="inlineStr">
        <is>
          <t>Jefferson Luiz Araujo Da Silva</t>
        </is>
      </c>
      <c r="C2534" s="2" t="n">
        <v>7801</v>
      </c>
      <c r="D2534" s="2">
        <f>IFERROR(TEXTJOIN(" | ",TRUE,UNIQUE(FILTER(Detalhe_Registro!$C:$C,(Detalhe_Registro!$D:$D=A2534)*(Detalhe_Registro!$E:$E=B2534)*(Detalhe_Registro!$M:$M="SIM")))),"")</f>
        <v/>
      </c>
      <c r="E2534" s="2">
        <f>COUNTIFS(Detalhe_Registro!$D:$D,A2534,Detalhe_Registro!$E:$E,B2534,Detalhe_Registro!$M:$M,"SIM")</f>
        <v/>
      </c>
      <c r="F2534" s="2">
        <f>IFERROR(MAXIFS(Detalhe_Registro!$N:$N,Detalhe_Registro!$D:$D,A2534,Detalhe_Registro!$E:$E,B2534,Detalhe_Registro!$M:$M,"SIM"),0)</f>
        <v/>
      </c>
      <c r="G2534" s="2">
        <f>IFERROR(AVERAGEIFS(Detalhe_Registro!$N:$N,Detalhe_Registro!$D:$D,A2534,Detalhe_Registro!$E:$E,B2534,Detalhe_Registro!$M:$M,"SIM"),0)</f>
        <v/>
      </c>
      <c r="H2534" s="2">
        <f>SUMIFS(Detalhe_Registro!$F:$F,Detalhe_Registro!$D:$D,A2534,Detalhe_Registro!$E:$E,B2534,Detalhe_Registro!$M:$M,"SIM")</f>
        <v/>
      </c>
      <c r="I2534" s="2">
        <f>SUMIFS(Detalhe_Registro!$G:$G,Detalhe_Registro!$D:$D,A2534,Detalhe_Registro!$E:$E,B2534,Detalhe_Registro!$M:$M,"SIM")</f>
        <v/>
      </c>
      <c r="J2534" s="2">
        <f>IF(F2534&lt;Premissas!$B$8,"&lt; 1,00",IF(F2534&lt;Premissas!$B$9,"1,00 – 1,19",IF(F2534&lt;Premissas!$B$10,"1,20 – 1,39",IF(F2534&lt;Premissas!$B$11,"1,40 – 1,59",IF(F2534&lt;Premissas!$B$12,"1,60 – 1,99","≥ 2,00")))))</f>
        <v/>
      </c>
      <c r="K2534" s="5">
        <f>IF(F2534&lt;Premissas!$B$8,Premissas!$B$13,IF(F2534&lt;Premissas!$B$9,Premissas!$B$14,IF(F2534&lt;Premissas!$B$10,Premissas!$B$15,IF(F2534&lt;Premissas!$B$11,Premissas!$B$16,IF(F2534&lt;Premissas!$B$12,Premissas!$B$17,Premissas!$B$18)))))</f>
        <v/>
      </c>
      <c r="L2534" s="5">
        <f>K2534/Premissas!$B$4</f>
        <v/>
      </c>
      <c r="M2534" s="2">
        <f>IF(K2534=Premissas!$B$18,"SIM","NÃO")</f>
        <v/>
      </c>
    </row>
    <row r="2535">
      <c r="A2535" s="2" t="n">
        <v>5633451</v>
      </c>
      <c r="B2535" s="2" t="inlineStr">
        <is>
          <t>Jessica Amanda Santos Constantino Da Silva</t>
        </is>
      </c>
      <c r="C2535" s="2" t="n">
        <v>7801</v>
      </c>
      <c r="D2535" s="2">
        <f>IFERROR(TEXTJOIN(" | ",TRUE,UNIQUE(FILTER(Detalhe_Registro!$C:$C,(Detalhe_Registro!$D:$D=A2535)*(Detalhe_Registro!$E:$E=B2535)*(Detalhe_Registro!$M:$M="SIM")))),"")</f>
        <v/>
      </c>
      <c r="E2535" s="2">
        <f>COUNTIFS(Detalhe_Registro!$D:$D,A2535,Detalhe_Registro!$E:$E,B2535,Detalhe_Registro!$M:$M,"SIM")</f>
        <v/>
      </c>
      <c r="F2535" s="2">
        <f>IFERROR(MAXIFS(Detalhe_Registro!$N:$N,Detalhe_Registro!$D:$D,A2535,Detalhe_Registro!$E:$E,B2535,Detalhe_Registro!$M:$M,"SIM"),0)</f>
        <v/>
      </c>
      <c r="G2535" s="2">
        <f>IFERROR(AVERAGEIFS(Detalhe_Registro!$N:$N,Detalhe_Registro!$D:$D,A2535,Detalhe_Registro!$E:$E,B2535,Detalhe_Registro!$M:$M,"SIM"),0)</f>
        <v/>
      </c>
      <c r="H2535" s="2">
        <f>SUMIFS(Detalhe_Registro!$F:$F,Detalhe_Registro!$D:$D,A2535,Detalhe_Registro!$E:$E,B2535,Detalhe_Registro!$M:$M,"SIM")</f>
        <v/>
      </c>
      <c r="I2535" s="2">
        <f>SUMIFS(Detalhe_Registro!$G:$G,Detalhe_Registro!$D:$D,A2535,Detalhe_Registro!$E:$E,B2535,Detalhe_Registro!$M:$M,"SIM")</f>
        <v/>
      </c>
      <c r="J2535" s="2">
        <f>IF(F2535&lt;Premissas!$B$8,"&lt; 1,00",IF(F2535&lt;Premissas!$B$9,"1,00 – 1,19",IF(F2535&lt;Premissas!$B$10,"1,20 – 1,39",IF(F2535&lt;Premissas!$B$11,"1,40 – 1,59",IF(F2535&lt;Premissas!$B$12,"1,60 – 1,99","≥ 2,00")))))</f>
        <v/>
      </c>
      <c r="K2535" s="5">
        <f>IF(F2535&lt;Premissas!$B$8,Premissas!$B$13,IF(F2535&lt;Premissas!$B$9,Premissas!$B$14,IF(F2535&lt;Premissas!$B$10,Premissas!$B$15,IF(F2535&lt;Premissas!$B$11,Premissas!$B$16,IF(F2535&lt;Premissas!$B$12,Premissas!$B$17,Premissas!$B$18)))))</f>
        <v/>
      </c>
      <c r="L2535" s="5">
        <f>K2535/Premissas!$B$4</f>
        <v/>
      </c>
      <c r="M2535" s="2">
        <f>IF(K2535=Premissas!$B$18,"SIM","NÃO")</f>
        <v/>
      </c>
    </row>
    <row r="2536">
      <c r="A2536" s="2" t="inlineStr">
        <is>
          <t>5633451</t>
        </is>
      </c>
      <c r="B2536" s="2" t="inlineStr">
        <is>
          <t>Jessica Amanda Santos Constantino Da Silva</t>
        </is>
      </c>
      <c r="C2536" s="2" t="n">
        <v>7801</v>
      </c>
      <c r="D2536" s="2">
        <f>IFERROR(TEXTJOIN(" | ",TRUE,UNIQUE(FILTER(Detalhe_Registro!$C:$C,(Detalhe_Registro!$D:$D=A2536)*(Detalhe_Registro!$E:$E=B2536)*(Detalhe_Registro!$M:$M="SIM")))),"")</f>
        <v/>
      </c>
      <c r="E2536" s="2">
        <f>COUNTIFS(Detalhe_Registro!$D:$D,A2536,Detalhe_Registro!$E:$E,B2536,Detalhe_Registro!$M:$M,"SIM")</f>
        <v/>
      </c>
      <c r="F2536" s="2">
        <f>IFERROR(MAXIFS(Detalhe_Registro!$N:$N,Detalhe_Registro!$D:$D,A2536,Detalhe_Registro!$E:$E,B2536,Detalhe_Registro!$M:$M,"SIM"),0)</f>
        <v/>
      </c>
      <c r="G2536" s="2">
        <f>IFERROR(AVERAGEIFS(Detalhe_Registro!$N:$N,Detalhe_Registro!$D:$D,A2536,Detalhe_Registro!$E:$E,B2536,Detalhe_Registro!$M:$M,"SIM"),0)</f>
        <v/>
      </c>
      <c r="H2536" s="2">
        <f>SUMIFS(Detalhe_Registro!$F:$F,Detalhe_Registro!$D:$D,A2536,Detalhe_Registro!$E:$E,B2536,Detalhe_Registro!$M:$M,"SIM")</f>
        <v/>
      </c>
      <c r="I2536" s="2">
        <f>SUMIFS(Detalhe_Registro!$G:$G,Detalhe_Registro!$D:$D,A2536,Detalhe_Registro!$E:$E,B2536,Detalhe_Registro!$M:$M,"SIM")</f>
        <v/>
      </c>
      <c r="J2536" s="2">
        <f>IF(F2536&lt;Premissas!$B$8,"&lt; 1,00",IF(F2536&lt;Premissas!$B$9,"1,00 – 1,19",IF(F2536&lt;Premissas!$B$10,"1,20 – 1,39",IF(F2536&lt;Premissas!$B$11,"1,40 – 1,59",IF(F2536&lt;Premissas!$B$12,"1,60 – 1,99","≥ 2,00")))))</f>
        <v/>
      </c>
      <c r="K2536" s="5">
        <f>IF(F2536&lt;Premissas!$B$8,Premissas!$B$13,IF(F2536&lt;Premissas!$B$9,Premissas!$B$14,IF(F2536&lt;Premissas!$B$10,Premissas!$B$15,IF(F2536&lt;Premissas!$B$11,Premissas!$B$16,IF(F2536&lt;Premissas!$B$12,Premissas!$B$17,Premissas!$B$18)))))</f>
        <v/>
      </c>
      <c r="L2536" s="5">
        <f>K2536/Premissas!$B$4</f>
        <v/>
      </c>
      <c r="M2536" s="2">
        <f>IF(K2536=Premissas!$B$18,"SIM","NÃO")</f>
        <v/>
      </c>
    </row>
    <row r="2537">
      <c r="A2537" s="2" t="n">
        <v>427308</v>
      </c>
      <c r="B2537" s="2" t="inlineStr">
        <is>
          <t>Jilson Stankievicz</t>
        </is>
      </c>
      <c r="C2537" s="2" t="n">
        <v>7801</v>
      </c>
      <c r="D2537" s="2">
        <f>IFERROR(TEXTJOIN(" | ",TRUE,UNIQUE(FILTER(Detalhe_Registro!$C:$C,(Detalhe_Registro!$D:$D=A2537)*(Detalhe_Registro!$E:$E=B2537)*(Detalhe_Registro!$M:$M="SIM")))),"")</f>
        <v/>
      </c>
      <c r="E2537" s="2">
        <f>COUNTIFS(Detalhe_Registro!$D:$D,A2537,Detalhe_Registro!$E:$E,B2537,Detalhe_Registro!$M:$M,"SIM")</f>
        <v/>
      </c>
      <c r="F2537" s="2">
        <f>IFERROR(MAXIFS(Detalhe_Registro!$N:$N,Detalhe_Registro!$D:$D,A2537,Detalhe_Registro!$E:$E,B2537,Detalhe_Registro!$M:$M,"SIM"),0)</f>
        <v/>
      </c>
      <c r="G2537" s="2">
        <f>IFERROR(AVERAGEIFS(Detalhe_Registro!$N:$N,Detalhe_Registro!$D:$D,A2537,Detalhe_Registro!$E:$E,B2537,Detalhe_Registro!$M:$M,"SIM"),0)</f>
        <v/>
      </c>
      <c r="H2537" s="2">
        <f>SUMIFS(Detalhe_Registro!$F:$F,Detalhe_Registro!$D:$D,A2537,Detalhe_Registro!$E:$E,B2537,Detalhe_Registro!$M:$M,"SIM")</f>
        <v/>
      </c>
      <c r="I2537" s="2">
        <f>SUMIFS(Detalhe_Registro!$G:$G,Detalhe_Registro!$D:$D,A2537,Detalhe_Registro!$E:$E,B2537,Detalhe_Registro!$M:$M,"SIM")</f>
        <v/>
      </c>
      <c r="J2537" s="2">
        <f>IF(F2537&lt;Premissas!$B$8,"&lt; 1,00",IF(F2537&lt;Premissas!$B$9,"1,00 – 1,19",IF(F2537&lt;Premissas!$B$10,"1,20 – 1,39",IF(F2537&lt;Premissas!$B$11,"1,40 – 1,59",IF(F2537&lt;Premissas!$B$12,"1,60 – 1,99","≥ 2,00")))))</f>
        <v/>
      </c>
      <c r="K2537" s="5">
        <f>IF(F2537&lt;Premissas!$B$8,Premissas!$B$13,IF(F2537&lt;Premissas!$B$9,Premissas!$B$14,IF(F2537&lt;Premissas!$B$10,Premissas!$B$15,IF(F2537&lt;Premissas!$B$11,Premissas!$B$16,IF(F2537&lt;Premissas!$B$12,Premissas!$B$17,Premissas!$B$18)))))</f>
        <v/>
      </c>
      <c r="L2537" s="5">
        <f>K2537/Premissas!$B$4</f>
        <v/>
      </c>
      <c r="M2537" s="2">
        <f>IF(K2537=Premissas!$B$18,"SIM","NÃO")</f>
        <v/>
      </c>
    </row>
    <row r="2538">
      <c r="A2538" s="2" t="inlineStr">
        <is>
          <t>427308</t>
        </is>
      </c>
      <c r="B2538" s="2" t="inlineStr">
        <is>
          <t>Jilson Stankievicz</t>
        </is>
      </c>
      <c r="C2538" s="2" t="n">
        <v>7801</v>
      </c>
      <c r="D2538" s="2">
        <f>IFERROR(TEXTJOIN(" | ",TRUE,UNIQUE(FILTER(Detalhe_Registro!$C:$C,(Detalhe_Registro!$D:$D=A2538)*(Detalhe_Registro!$E:$E=B2538)*(Detalhe_Registro!$M:$M="SIM")))),"")</f>
        <v/>
      </c>
      <c r="E2538" s="2">
        <f>COUNTIFS(Detalhe_Registro!$D:$D,A2538,Detalhe_Registro!$E:$E,B2538,Detalhe_Registro!$M:$M,"SIM")</f>
        <v/>
      </c>
      <c r="F2538" s="2">
        <f>IFERROR(MAXIFS(Detalhe_Registro!$N:$N,Detalhe_Registro!$D:$D,A2538,Detalhe_Registro!$E:$E,B2538,Detalhe_Registro!$M:$M,"SIM"),0)</f>
        <v/>
      </c>
      <c r="G2538" s="2">
        <f>IFERROR(AVERAGEIFS(Detalhe_Registro!$N:$N,Detalhe_Registro!$D:$D,A2538,Detalhe_Registro!$E:$E,B2538,Detalhe_Registro!$M:$M,"SIM"),0)</f>
        <v/>
      </c>
      <c r="H2538" s="2">
        <f>SUMIFS(Detalhe_Registro!$F:$F,Detalhe_Registro!$D:$D,A2538,Detalhe_Registro!$E:$E,B2538,Detalhe_Registro!$M:$M,"SIM")</f>
        <v/>
      </c>
      <c r="I2538" s="2">
        <f>SUMIFS(Detalhe_Registro!$G:$G,Detalhe_Registro!$D:$D,A2538,Detalhe_Registro!$E:$E,B2538,Detalhe_Registro!$M:$M,"SIM")</f>
        <v/>
      </c>
      <c r="J2538" s="2">
        <f>IF(F2538&lt;Premissas!$B$8,"&lt; 1,00",IF(F2538&lt;Premissas!$B$9,"1,00 – 1,19",IF(F2538&lt;Premissas!$B$10,"1,20 – 1,39",IF(F2538&lt;Premissas!$B$11,"1,40 – 1,59",IF(F2538&lt;Premissas!$B$12,"1,60 – 1,99","≥ 2,00")))))</f>
        <v/>
      </c>
      <c r="K2538" s="5">
        <f>IF(F2538&lt;Premissas!$B$8,Premissas!$B$13,IF(F2538&lt;Premissas!$B$9,Premissas!$B$14,IF(F2538&lt;Premissas!$B$10,Premissas!$B$15,IF(F2538&lt;Premissas!$B$11,Premissas!$B$16,IF(F2538&lt;Premissas!$B$12,Premissas!$B$17,Premissas!$B$18)))))</f>
        <v/>
      </c>
      <c r="L2538" s="5">
        <f>K2538/Premissas!$B$4</f>
        <v/>
      </c>
      <c r="M2538" s="2">
        <f>IF(K2538=Premissas!$B$18,"SIM","NÃO")</f>
        <v/>
      </c>
    </row>
    <row r="2539">
      <c r="A2539" s="2" t="n">
        <v>5901359</v>
      </c>
      <c r="B2539" s="2" t="inlineStr">
        <is>
          <t>Joane Val</t>
        </is>
      </c>
      <c r="C2539" s="2" t="n">
        <v>7801</v>
      </c>
      <c r="D2539" s="2">
        <f>IFERROR(TEXTJOIN(" | ",TRUE,UNIQUE(FILTER(Detalhe_Registro!$C:$C,(Detalhe_Registro!$D:$D=A2539)*(Detalhe_Registro!$E:$E=B2539)*(Detalhe_Registro!$M:$M="SIM")))),"")</f>
        <v/>
      </c>
      <c r="E2539" s="2">
        <f>COUNTIFS(Detalhe_Registro!$D:$D,A2539,Detalhe_Registro!$E:$E,B2539,Detalhe_Registro!$M:$M,"SIM")</f>
        <v/>
      </c>
      <c r="F2539" s="2">
        <f>IFERROR(MAXIFS(Detalhe_Registro!$N:$N,Detalhe_Registro!$D:$D,A2539,Detalhe_Registro!$E:$E,B2539,Detalhe_Registro!$M:$M,"SIM"),0)</f>
        <v/>
      </c>
      <c r="G2539" s="2">
        <f>IFERROR(AVERAGEIFS(Detalhe_Registro!$N:$N,Detalhe_Registro!$D:$D,A2539,Detalhe_Registro!$E:$E,B2539,Detalhe_Registro!$M:$M,"SIM"),0)</f>
        <v/>
      </c>
      <c r="H2539" s="2">
        <f>SUMIFS(Detalhe_Registro!$F:$F,Detalhe_Registro!$D:$D,A2539,Detalhe_Registro!$E:$E,B2539,Detalhe_Registro!$M:$M,"SIM")</f>
        <v/>
      </c>
      <c r="I2539" s="2">
        <f>SUMIFS(Detalhe_Registro!$G:$G,Detalhe_Registro!$D:$D,A2539,Detalhe_Registro!$E:$E,B2539,Detalhe_Registro!$M:$M,"SIM")</f>
        <v/>
      </c>
      <c r="J2539" s="2">
        <f>IF(F2539&lt;Premissas!$B$8,"&lt; 1,00",IF(F2539&lt;Premissas!$B$9,"1,00 – 1,19",IF(F2539&lt;Premissas!$B$10,"1,20 – 1,39",IF(F2539&lt;Premissas!$B$11,"1,40 – 1,59",IF(F2539&lt;Premissas!$B$12,"1,60 – 1,99","≥ 2,00")))))</f>
        <v/>
      </c>
      <c r="K2539" s="5">
        <f>IF(F2539&lt;Premissas!$B$8,Premissas!$B$13,IF(F2539&lt;Premissas!$B$9,Premissas!$B$14,IF(F2539&lt;Premissas!$B$10,Premissas!$B$15,IF(F2539&lt;Premissas!$B$11,Premissas!$B$16,IF(F2539&lt;Premissas!$B$12,Premissas!$B$17,Premissas!$B$18)))))</f>
        <v/>
      </c>
      <c r="L2539" s="5">
        <f>K2539/Premissas!$B$4</f>
        <v/>
      </c>
      <c r="M2539" s="2">
        <f>IF(K2539=Premissas!$B$18,"SIM","NÃO")</f>
        <v/>
      </c>
    </row>
    <row r="2540">
      <c r="A2540" s="2" t="inlineStr">
        <is>
          <t>5901359</t>
        </is>
      </c>
      <c r="B2540" s="2" t="inlineStr">
        <is>
          <t>Joane Val</t>
        </is>
      </c>
      <c r="C2540" s="2" t="n">
        <v>7801</v>
      </c>
      <c r="D2540" s="2">
        <f>IFERROR(TEXTJOIN(" | ",TRUE,UNIQUE(FILTER(Detalhe_Registro!$C:$C,(Detalhe_Registro!$D:$D=A2540)*(Detalhe_Registro!$E:$E=B2540)*(Detalhe_Registro!$M:$M="SIM")))),"")</f>
        <v/>
      </c>
      <c r="E2540" s="2">
        <f>COUNTIFS(Detalhe_Registro!$D:$D,A2540,Detalhe_Registro!$E:$E,B2540,Detalhe_Registro!$M:$M,"SIM")</f>
        <v/>
      </c>
      <c r="F2540" s="2">
        <f>IFERROR(MAXIFS(Detalhe_Registro!$N:$N,Detalhe_Registro!$D:$D,A2540,Detalhe_Registro!$E:$E,B2540,Detalhe_Registro!$M:$M,"SIM"),0)</f>
        <v/>
      </c>
      <c r="G2540" s="2">
        <f>IFERROR(AVERAGEIFS(Detalhe_Registro!$N:$N,Detalhe_Registro!$D:$D,A2540,Detalhe_Registro!$E:$E,B2540,Detalhe_Registro!$M:$M,"SIM"),0)</f>
        <v/>
      </c>
      <c r="H2540" s="2">
        <f>SUMIFS(Detalhe_Registro!$F:$F,Detalhe_Registro!$D:$D,A2540,Detalhe_Registro!$E:$E,B2540,Detalhe_Registro!$M:$M,"SIM")</f>
        <v/>
      </c>
      <c r="I2540" s="2">
        <f>SUMIFS(Detalhe_Registro!$G:$G,Detalhe_Registro!$D:$D,A2540,Detalhe_Registro!$E:$E,B2540,Detalhe_Registro!$M:$M,"SIM")</f>
        <v/>
      </c>
      <c r="J2540" s="2">
        <f>IF(F2540&lt;Premissas!$B$8,"&lt; 1,00",IF(F2540&lt;Premissas!$B$9,"1,00 – 1,19",IF(F2540&lt;Premissas!$B$10,"1,20 – 1,39",IF(F2540&lt;Premissas!$B$11,"1,40 – 1,59",IF(F2540&lt;Premissas!$B$12,"1,60 – 1,99","≥ 2,00")))))</f>
        <v/>
      </c>
      <c r="K2540" s="5">
        <f>IF(F2540&lt;Premissas!$B$8,Premissas!$B$13,IF(F2540&lt;Premissas!$B$9,Premissas!$B$14,IF(F2540&lt;Premissas!$B$10,Premissas!$B$15,IF(F2540&lt;Premissas!$B$11,Premissas!$B$16,IF(F2540&lt;Premissas!$B$12,Premissas!$B$17,Premissas!$B$18)))))</f>
        <v/>
      </c>
      <c r="L2540" s="5">
        <f>K2540/Premissas!$B$4</f>
        <v/>
      </c>
      <c r="M2540" s="2">
        <f>IF(K2540=Premissas!$B$18,"SIM","NÃO")</f>
        <v/>
      </c>
    </row>
    <row r="2541">
      <c r="A2541" s="2" t="n">
        <v>4549597</v>
      </c>
      <c r="B2541" s="2" t="inlineStr">
        <is>
          <t>Joao Felipe Lima Dos Santos</t>
        </is>
      </c>
      <c r="C2541" s="2" t="n">
        <v>7801</v>
      </c>
      <c r="D2541" s="2">
        <f>IFERROR(TEXTJOIN(" | ",TRUE,UNIQUE(FILTER(Detalhe_Registro!$C:$C,(Detalhe_Registro!$D:$D=A2541)*(Detalhe_Registro!$E:$E=B2541)*(Detalhe_Registro!$M:$M="SIM")))),"")</f>
        <v/>
      </c>
      <c r="E2541" s="2">
        <f>COUNTIFS(Detalhe_Registro!$D:$D,A2541,Detalhe_Registro!$E:$E,B2541,Detalhe_Registro!$M:$M,"SIM")</f>
        <v/>
      </c>
      <c r="F2541" s="2">
        <f>IFERROR(MAXIFS(Detalhe_Registro!$N:$N,Detalhe_Registro!$D:$D,A2541,Detalhe_Registro!$E:$E,B2541,Detalhe_Registro!$M:$M,"SIM"),0)</f>
        <v/>
      </c>
      <c r="G2541" s="2">
        <f>IFERROR(AVERAGEIFS(Detalhe_Registro!$N:$N,Detalhe_Registro!$D:$D,A2541,Detalhe_Registro!$E:$E,B2541,Detalhe_Registro!$M:$M,"SIM"),0)</f>
        <v/>
      </c>
      <c r="H2541" s="2">
        <f>SUMIFS(Detalhe_Registro!$F:$F,Detalhe_Registro!$D:$D,A2541,Detalhe_Registro!$E:$E,B2541,Detalhe_Registro!$M:$M,"SIM")</f>
        <v/>
      </c>
      <c r="I2541" s="2">
        <f>SUMIFS(Detalhe_Registro!$G:$G,Detalhe_Registro!$D:$D,A2541,Detalhe_Registro!$E:$E,B2541,Detalhe_Registro!$M:$M,"SIM")</f>
        <v/>
      </c>
      <c r="J2541" s="2">
        <f>IF(F2541&lt;Premissas!$B$8,"&lt; 1,00",IF(F2541&lt;Premissas!$B$9,"1,00 – 1,19",IF(F2541&lt;Premissas!$B$10,"1,20 – 1,39",IF(F2541&lt;Premissas!$B$11,"1,40 – 1,59",IF(F2541&lt;Premissas!$B$12,"1,60 – 1,99","≥ 2,00")))))</f>
        <v/>
      </c>
      <c r="K2541" s="5">
        <f>IF(F2541&lt;Premissas!$B$8,Premissas!$B$13,IF(F2541&lt;Premissas!$B$9,Premissas!$B$14,IF(F2541&lt;Premissas!$B$10,Premissas!$B$15,IF(F2541&lt;Premissas!$B$11,Premissas!$B$16,IF(F2541&lt;Premissas!$B$12,Premissas!$B$17,Premissas!$B$18)))))</f>
        <v/>
      </c>
      <c r="L2541" s="5">
        <f>K2541/Premissas!$B$4</f>
        <v/>
      </c>
      <c r="M2541" s="2">
        <f>IF(K2541=Premissas!$B$18,"SIM","NÃO")</f>
        <v/>
      </c>
    </row>
    <row r="2542">
      <c r="A2542" s="2" t="inlineStr">
        <is>
          <t>6028101</t>
        </is>
      </c>
      <c r="B2542" s="2" t="inlineStr">
        <is>
          <t>Joao Gabriel Melo Martins</t>
        </is>
      </c>
      <c r="C2542" s="2" t="n">
        <v>7801</v>
      </c>
      <c r="D2542" s="2">
        <f>IFERROR(TEXTJOIN(" | ",TRUE,UNIQUE(FILTER(Detalhe_Registro!$C:$C,(Detalhe_Registro!$D:$D=A2542)*(Detalhe_Registro!$E:$E=B2542)*(Detalhe_Registro!$M:$M="SIM")))),"")</f>
        <v/>
      </c>
      <c r="E2542" s="2">
        <f>COUNTIFS(Detalhe_Registro!$D:$D,A2542,Detalhe_Registro!$E:$E,B2542,Detalhe_Registro!$M:$M,"SIM")</f>
        <v/>
      </c>
      <c r="F2542" s="2">
        <f>IFERROR(MAXIFS(Detalhe_Registro!$N:$N,Detalhe_Registro!$D:$D,A2542,Detalhe_Registro!$E:$E,B2542,Detalhe_Registro!$M:$M,"SIM"),0)</f>
        <v/>
      </c>
      <c r="G2542" s="2">
        <f>IFERROR(AVERAGEIFS(Detalhe_Registro!$N:$N,Detalhe_Registro!$D:$D,A2542,Detalhe_Registro!$E:$E,B2542,Detalhe_Registro!$M:$M,"SIM"),0)</f>
        <v/>
      </c>
      <c r="H2542" s="2">
        <f>SUMIFS(Detalhe_Registro!$F:$F,Detalhe_Registro!$D:$D,A2542,Detalhe_Registro!$E:$E,B2542,Detalhe_Registro!$M:$M,"SIM")</f>
        <v/>
      </c>
      <c r="I2542" s="2">
        <f>SUMIFS(Detalhe_Registro!$G:$G,Detalhe_Registro!$D:$D,A2542,Detalhe_Registro!$E:$E,B2542,Detalhe_Registro!$M:$M,"SIM")</f>
        <v/>
      </c>
      <c r="J2542" s="2">
        <f>IF(F2542&lt;Premissas!$B$8,"&lt; 1,00",IF(F2542&lt;Premissas!$B$9,"1,00 – 1,19",IF(F2542&lt;Premissas!$B$10,"1,20 – 1,39",IF(F2542&lt;Premissas!$B$11,"1,40 – 1,59",IF(F2542&lt;Premissas!$B$12,"1,60 – 1,99","≥ 2,00")))))</f>
        <v/>
      </c>
      <c r="K2542" s="5">
        <f>IF(F2542&lt;Premissas!$B$8,Premissas!$B$13,IF(F2542&lt;Premissas!$B$9,Premissas!$B$14,IF(F2542&lt;Premissas!$B$10,Premissas!$B$15,IF(F2542&lt;Premissas!$B$11,Premissas!$B$16,IF(F2542&lt;Premissas!$B$12,Premissas!$B$17,Premissas!$B$18)))))</f>
        <v/>
      </c>
      <c r="L2542" s="5">
        <f>K2542/Premissas!$B$4</f>
        <v/>
      </c>
      <c r="M2542" s="2">
        <f>IF(K2542=Premissas!$B$18,"SIM","NÃO")</f>
        <v/>
      </c>
    </row>
    <row r="2543">
      <c r="A2543" s="2" t="n">
        <v>5453690</v>
      </c>
      <c r="B2543" s="2" t="inlineStr">
        <is>
          <t>Joao Victor Marques De Souza</t>
        </is>
      </c>
      <c r="C2543" s="2" t="n">
        <v>7801</v>
      </c>
      <c r="D2543" s="2">
        <f>IFERROR(TEXTJOIN(" | ",TRUE,UNIQUE(FILTER(Detalhe_Registro!$C:$C,(Detalhe_Registro!$D:$D=A2543)*(Detalhe_Registro!$E:$E=B2543)*(Detalhe_Registro!$M:$M="SIM")))),"")</f>
        <v/>
      </c>
      <c r="E2543" s="2">
        <f>COUNTIFS(Detalhe_Registro!$D:$D,A2543,Detalhe_Registro!$E:$E,B2543,Detalhe_Registro!$M:$M,"SIM")</f>
        <v/>
      </c>
      <c r="F2543" s="2">
        <f>IFERROR(MAXIFS(Detalhe_Registro!$N:$N,Detalhe_Registro!$D:$D,A2543,Detalhe_Registro!$E:$E,B2543,Detalhe_Registro!$M:$M,"SIM"),0)</f>
        <v/>
      </c>
      <c r="G2543" s="2">
        <f>IFERROR(AVERAGEIFS(Detalhe_Registro!$N:$N,Detalhe_Registro!$D:$D,A2543,Detalhe_Registro!$E:$E,B2543,Detalhe_Registro!$M:$M,"SIM"),0)</f>
        <v/>
      </c>
      <c r="H2543" s="2">
        <f>SUMIFS(Detalhe_Registro!$F:$F,Detalhe_Registro!$D:$D,A2543,Detalhe_Registro!$E:$E,B2543,Detalhe_Registro!$M:$M,"SIM")</f>
        <v/>
      </c>
      <c r="I2543" s="2">
        <f>SUMIFS(Detalhe_Registro!$G:$G,Detalhe_Registro!$D:$D,A2543,Detalhe_Registro!$E:$E,B2543,Detalhe_Registro!$M:$M,"SIM")</f>
        <v/>
      </c>
      <c r="J2543" s="2">
        <f>IF(F2543&lt;Premissas!$B$8,"&lt; 1,00",IF(F2543&lt;Premissas!$B$9,"1,00 – 1,19",IF(F2543&lt;Premissas!$B$10,"1,20 – 1,39",IF(F2543&lt;Premissas!$B$11,"1,40 – 1,59",IF(F2543&lt;Premissas!$B$12,"1,60 – 1,99","≥ 2,00")))))</f>
        <v/>
      </c>
      <c r="K2543" s="5">
        <f>IF(F2543&lt;Premissas!$B$8,Premissas!$B$13,IF(F2543&lt;Premissas!$B$9,Premissas!$B$14,IF(F2543&lt;Premissas!$B$10,Premissas!$B$15,IF(F2543&lt;Premissas!$B$11,Premissas!$B$16,IF(F2543&lt;Premissas!$B$12,Premissas!$B$17,Premissas!$B$18)))))</f>
        <v/>
      </c>
      <c r="L2543" s="5">
        <f>K2543/Premissas!$B$4</f>
        <v/>
      </c>
      <c r="M2543" s="2">
        <f>IF(K2543=Premissas!$B$18,"SIM","NÃO")</f>
        <v/>
      </c>
    </row>
    <row r="2544">
      <c r="A2544" s="2" t="inlineStr">
        <is>
          <t>5453690</t>
        </is>
      </c>
      <c r="B2544" s="2" t="inlineStr">
        <is>
          <t>Joao Victor Marques De Souza</t>
        </is>
      </c>
      <c r="C2544" s="2" t="n">
        <v>7801</v>
      </c>
      <c r="D2544" s="2">
        <f>IFERROR(TEXTJOIN(" | ",TRUE,UNIQUE(FILTER(Detalhe_Registro!$C:$C,(Detalhe_Registro!$D:$D=A2544)*(Detalhe_Registro!$E:$E=B2544)*(Detalhe_Registro!$M:$M="SIM")))),"")</f>
        <v/>
      </c>
      <c r="E2544" s="2">
        <f>COUNTIFS(Detalhe_Registro!$D:$D,A2544,Detalhe_Registro!$E:$E,B2544,Detalhe_Registro!$M:$M,"SIM")</f>
        <v/>
      </c>
      <c r="F2544" s="2">
        <f>IFERROR(MAXIFS(Detalhe_Registro!$N:$N,Detalhe_Registro!$D:$D,A2544,Detalhe_Registro!$E:$E,B2544,Detalhe_Registro!$M:$M,"SIM"),0)</f>
        <v/>
      </c>
      <c r="G2544" s="2">
        <f>IFERROR(AVERAGEIFS(Detalhe_Registro!$N:$N,Detalhe_Registro!$D:$D,A2544,Detalhe_Registro!$E:$E,B2544,Detalhe_Registro!$M:$M,"SIM"),0)</f>
        <v/>
      </c>
      <c r="H2544" s="2">
        <f>SUMIFS(Detalhe_Registro!$F:$F,Detalhe_Registro!$D:$D,A2544,Detalhe_Registro!$E:$E,B2544,Detalhe_Registro!$M:$M,"SIM")</f>
        <v/>
      </c>
      <c r="I2544" s="2">
        <f>SUMIFS(Detalhe_Registro!$G:$G,Detalhe_Registro!$D:$D,A2544,Detalhe_Registro!$E:$E,B2544,Detalhe_Registro!$M:$M,"SIM")</f>
        <v/>
      </c>
      <c r="J2544" s="2">
        <f>IF(F2544&lt;Premissas!$B$8,"&lt; 1,00",IF(F2544&lt;Premissas!$B$9,"1,00 – 1,19",IF(F2544&lt;Premissas!$B$10,"1,20 – 1,39",IF(F2544&lt;Premissas!$B$11,"1,40 – 1,59",IF(F2544&lt;Premissas!$B$12,"1,60 – 1,99","≥ 2,00")))))</f>
        <v/>
      </c>
      <c r="K2544" s="5">
        <f>IF(F2544&lt;Premissas!$B$8,Premissas!$B$13,IF(F2544&lt;Premissas!$B$9,Premissas!$B$14,IF(F2544&lt;Premissas!$B$10,Premissas!$B$15,IF(F2544&lt;Premissas!$B$11,Premissas!$B$16,IF(F2544&lt;Premissas!$B$12,Premissas!$B$17,Premissas!$B$18)))))</f>
        <v/>
      </c>
      <c r="L2544" s="5">
        <f>K2544/Premissas!$B$4</f>
        <v/>
      </c>
      <c r="M2544" s="2">
        <f>IF(K2544=Premissas!$B$18,"SIM","NÃO")</f>
        <v/>
      </c>
    </row>
    <row r="2545">
      <c r="A2545" s="2" t="inlineStr">
        <is>
          <t>6032010</t>
        </is>
      </c>
      <c r="B2545" s="2" t="inlineStr">
        <is>
          <t>Joao Vitor Andrade De Oliveira</t>
        </is>
      </c>
      <c r="C2545" s="2" t="n">
        <v>7801</v>
      </c>
      <c r="D2545" s="2">
        <f>IFERROR(TEXTJOIN(" | ",TRUE,UNIQUE(FILTER(Detalhe_Registro!$C:$C,(Detalhe_Registro!$D:$D=A2545)*(Detalhe_Registro!$E:$E=B2545)*(Detalhe_Registro!$M:$M="SIM")))),"")</f>
        <v/>
      </c>
      <c r="E2545" s="2">
        <f>COUNTIFS(Detalhe_Registro!$D:$D,A2545,Detalhe_Registro!$E:$E,B2545,Detalhe_Registro!$M:$M,"SIM")</f>
        <v/>
      </c>
      <c r="F2545" s="2">
        <f>IFERROR(MAXIFS(Detalhe_Registro!$N:$N,Detalhe_Registro!$D:$D,A2545,Detalhe_Registro!$E:$E,B2545,Detalhe_Registro!$M:$M,"SIM"),0)</f>
        <v/>
      </c>
      <c r="G2545" s="2">
        <f>IFERROR(AVERAGEIFS(Detalhe_Registro!$N:$N,Detalhe_Registro!$D:$D,A2545,Detalhe_Registro!$E:$E,B2545,Detalhe_Registro!$M:$M,"SIM"),0)</f>
        <v/>
      </c>
      <c r="H2545" s="2">
        <f>SUMIFS(Detalhe_Registro!$F:$F,Detalhe_Registro!$D:$D,A2545,Detalhe_Registro!$E:$E,B2545,Detalhe_Registro!$M:$M,"SIM")</f>
        <v/>
      </c>
      <c r="I2545" s="2">
        <f>SUMIFS(Detalhe_Registro!$G:$G,Detalhe_Registro!$D:$D,A2545,Detalhe_Registro!$E:$E,B2545,Detalhe_Registro!$M:$M,"SIM")</f>
        <v/>
      </c>
      <c r="J2545" s="2">
        <f>IF(F2545&lt;Premissas!$B$8,"&lt; 1,00",IF(F2545&lt;Premissas!$B$9,"1,00 – 1,19",IF(F2545&lt;Premissas!$B$10,"1,20 – 1,39",IF(F2545&lt;Premissas!$B$11,"1,40 – 1,59",IF(F2545&lt;Premissas!$B$12,"1,60 – 1,99","≥ 2,00")))))</f>
        <v/>
      </c>
      <c r="K2545" s="5">
        <f>IF(F2545&lt;Premissas!$B$8,Premissas!$B$13,IF(F2545&lt;Premissas!$B$9,Premissas!$B$14,IF(F2545&lt;Premissas!$B$10,Premissas!$B$15,IF(F2545&lt;Premissas!$B$11,Premissas!$B$16,IF(F2545&lt;Premissas!$B$12,Premissas!$B$17,Premissas!$B$18)))))</f>
        <v/>
      </c>
      <c r="L2545" s="5">
        <f>K2545/Premissas!$B$4</f>
        <v/>
      </c>
      <c r="M2545" s="2">
        <f>IF(K2545=Premissas!$B$18,"SIM","NÃO")</f>
        <v/>
      </c>
    </row>
    <row r="2546">
      <c r="A2546" s="2" t="inlineStr">
        <is>
          <t>6024572</t>
        </is>
      </c>
      <c r="B2546" s="2" t="inlineStr">
        <is>
          <t>Johnson Ogbonna David</t>
        </is>
      </c>
      <c r="C2546" s="2" t="n">
        <v>7801</v>
      </c>
      <c r="D2546" s="2">
        <f>IFERROR(TEXTJOIN(" | ",TRUE,UNIQUE(FILTER(Detalhe_Registro!$C:$C,(Detalhe_Registro!$D:$D=A2546)*(Detalhe_Registro!$E:$E=B2546)*(Detalhe_Registro!$M:$M="SIM")))),"")</f>
        <v/>
      </c>
      <c r="E2546" s="2">
        <f>COUNTIFS(Detalhe_Registro!$D:$D,A2546,Detalhe_Registro!$E:$E,B2546,Detalhe_Registro!$M:$M,"SIM")</f>
        <v/>
      </c>
      <c r="F2546" s="2">
        <f>IFERROR(MAXIFS(Detalhe_Registro!$N:$N,Detalhe_Registro!$D:$D,A2546,Detalhe_Registro!$E:$E,B2546,Detalhe_Registro!$M:$M,"SIM"),0)</f>
        <v/>
      </c>
      <c r="G2546" s="2">
        <f>IFERROR(AVERAGEIFS(Detalhe_Registro!$N:$N,Detalhe_Registro!$D:$D,A2546,Detalhe_Registro!$E:$E,B2546,Detalhe_Registro!$M:$M,"SIM"),0)</f>
        <v/>
      </c>
      <c r="H2546" s="2">
        <f>SUMIFS(Detalhe_Registro!$F:$F,Detalhe_Registro!$D:$D,A2546,Detalhe_Registro!$E:$E,B2546,Detalhe_Registro!$M:$M,"SIM")</f>
        <v/>
      </c>
      <c r="I2546" s="2">
        <f>SUMIFS(Detalhe_Registro!$G:$G,Detalhe_Registro!$D:$D,A2546,Detalhe_Registro!$E:$E,B2546,Detalhe_Registro!$M:$M,"SIM")</f>
        <v/>
      </c>
      <c r="J2546" s="2">
        <f>IF(F2546&lt;Premissas!$B$8,"&lt; 1,00",IF(F2546&lt;Premissas!$B$9,"1,00 – 1,19",IF(F2546&lt;Premissas!$B$10,"1,20 – 1,39",IF(F2546&lt;Premissas!$B$11,"1,40 – 1,59",IF(F2546&lt;Premissas!$B$12,"1,60 – 1,99","≥ 2,00")))))</f>
        <v/>
      </c>
      <c r="K2546" s="5">
        <f>IF(F2546&lt;Premissas!$B$8,Premissas!$B$13,IF(F2546&lt;Premissas!$B$9,Premissas!$B$14,IF(F2546&lt;Premissas!$B$10,Premissas!$B$15,IF(F2546&lt;Premissas!$B$11,Premissas!$B$16,IF(F2546&lt;Premissas!$B$12,Premissas!$B$17,Premissas!$B$18)))))</f>
        <v/>
      </c>
      <c r="L2546" s="5">
        <f>K2546/Premissas!$B$4</f>
        <v/>
      </c>
      <c r="M2546" s="2">
        <f>IF(K2546=Premissas!$B$18,"SIM","NÃO")</f>
        <v/>
      </c>
    </row>
    <row r="2547">
      <c r="A2547" s="2" t="inlineStr">
        <is>
          <t>6030599</t>
        </is>
      </c>
      <c r="B2547" s="2" t="inlineStr">
        <is>
          <t>Jonathan Kelvin Goncalves Dos Santos</t>
        </is>
      </c>
      <c r="C2547" s="2" t="n">
        <v>7801</v>
      </c>
      <c r="D2547" s="2">
        <f>IFERROR(TEXTJOIN(" | ",TRUE,UNIQUE(FILTER(Detalhe_Registro!$C:$C,(Detalhe_Registro!$D:$D=A2547)*(Detalhe_Registro!$E:$E=B2547)*(Detalhe_Registro!$M:$M="SIM")))),"")</f>
        <v/>
      </c>
      <c r="E2547" s="2">
        <f>COUNTIFS(Detalhe_Registro!$D:$D,A2547,Detalhe_Registro!$E:$E,B2547,Detalhe_Registro!$M:$M,"SIM")</f>
        <v/>
      </c>
      <c r="F2547" s="2">
        <f>IFERROR(MAXIFS(Detalhe_Registro!$N:$N,Detalhe_Registro!$D:$D,A2547,Detalhe_Registro!$E:$E,B2547,Detalhe_Registro!$M:$M,"SIM"),0)</f>
        <v/>
      </c>
      <c r="G2547" s="2">
        <f>IFERROR(AVERAGEIFS(Detalhe_Registro!$N:$N,Detalhe_Registro!$D:$D,A2547,Detalhe_Registro!$E:$E,B2547,Detalhe_Registro!$M:$M,"SIM"),0)</f>
        <v/>
      </c>
      <c r="H2547" s="2">
        <f>SUMIFS(Detalhe_Registro!$F:$F,Detalhe_Registro!$D:$D,A2547,Detalhe_Registro!$E:$E,B2547,Detalhe_Registro!$M:$M,"SIM")</f>
        <v/>
      </c>
      <c r="I2547" s="2">
        <f>SUMIFS(Detalhe_Registro!$G:$G,Detalhe_Registro!$D:$D,A2547,Detalhe_Registro!$E:$E,B2547,Detalhe_Registro!$M:$M,"SIM")</f>
        <v/>
      </c>
      <c r="J2547" s="2">
        <f>IF(F2547&lt;Premissas!$B$8,"&lt; 1,00",IF(F2547&lt;Premissas!$B$9,"1,00 – 1,19",IF(F2547&lt;Premissas!$B$10,"1,20 – 1,39",IF(F2547&lt;Premissas!$B$11,"1,40 – 1,59",IF(F2547&lt;Premissas!$B$12,"1,60 – 1,99","≥ 2,00")))))</f>
        <v/>
      </c>
      <c r="K2547" s="5">
        <f>IF(F2547&lt;Premissas!$B$8,Premissas!$B$13,IF(F2547&lt;Premissas!$B$9,Premissas!$B$14,IF(F2547&lt;Premissas!$B$10,Premissas!$B$15,IF(F2547&lt;Premissas!$B$11,Premissas!$B$16,IF(F2547&lt;Premissas!$B$12,Premissas!$B$17,Premissas!$B$18)))))</f>
        <v/>
      </c>
      <c r="L2547" s="5">
        <f>K2547/Premissas!$B$4</f>
        <v/>
      </c>
      <c r="M2547" s="2">
        <f>IF(K2547=Premissas!$B$18,"SIM","NÃO")</f>
        <v/>
      </c>
    </row>
    <row r="2548">
      <c r="A2548" s="2" t="inlineStr">
        <is>
          <t>5997720</t>
        </is>
      </c>
      <c r="B2548" s="2" t="inlineStr">
        <is>
          <t>Jonathan Molina Esteves</t>
        </is>
      </c>
      <c r="C2548" s="2" t="n">
        <v>7801</v>
      </c>
      <c r="D2548" s="2">
        <f>IFERROR(TEXTJOIN(" | ",TRUE,UNIQUE(FILTER(Detalhe_Registro!$C:$C,(Detalhe_Registro!$D:$D=A2548)*(Detalhe_Registro!$E:$E=B2548)*(Detalhe_Registro!$M:$M="SIM")))),"")</f>
        <v/>
      </c>
      <c r="E2548" s="2">
        <f>COUNTIFS(Detalhe_Registro!$D:$D,A2548,Detalhe_Registro!$E:$E,B2548,Detalhe_Registro!$M:$M,"SIM")</f>
        <v/>
      </c>
      <c r="F2548" s="2">
        <f>IFERROR(MAXIFS(Detalhe_Registro!$N:$N,Detalhe_Registro!$D:$D,A2548,Detalhe_Registro!$E:$E,B2548,Detalhe_Registro!$M:$M,"SIM"),0)</f>
        <v/>
      </c>
      <c r="G2548" s="2">
        <f>IFERROR(AVERAGEIFS(Detalhe_Registro!$N:$N,Detalhe_Registro!$D:$D,A2548,Detalhe_Registro!$E:$E,B2548,Detalhe_Registro!$M:$M,"SIM"),0)</f>
        <v/>
      </c>
      <c r="H2548" s="2">
        <f>SUMIFS(Detalhe_Registro!$F:$F,Detalhe_Registro!$D:$D,A2548,Detalhe_Registro!$E:$E,B2548,Detalhe_Registro!$M:$M,"SIM")</f>
        <v/>
      </c>
      <c r="I2548" s="2">
        <f>SUMIFS(Detalhe_Registro!$G:$G,Detalhe_Registro!$D:$D,A2548,Detalhe_Registro!$E:$E,B2548,Detalhe_Registro!$M:$M,"SIM")</f>
        <v/>
      </c>
      <c r="J2548" s="2">
        <f>IF(F2548&lt;Premissas!$B$8,"&lt; 1,00",IF(F2548&lt;Premissas!$B$9,"1,00 – 1,19",IF(F2548&lt;Premissas!$B$10,"1,20 – 1,39",IF(F2548&lt;Premissas!$B$11,"1,40 – 1,59",IF(F2548&lt;Premissas!$B$12,"1,60 – 1,99","≥ 2,00")))))</f>
        <v/>
      </c>
      <c r="K2548" s="5">
        <f>IF(F2548&lt;Premissas!$B$8,Premissas!$B$13,IF(F2548&lt;Premissas!$B$9,Premissas!$B$14,IF(F2548&lt;Premissas!$B$10,Premissas!$B$15,IF(F2548&lt;Premissas!$B$11,Premissas!$B$16,IF(F2548&lt;Premissas!$B$12,Premissas!$B$17,Premissas!$B$18)))))</f>
        <v/>
      </c>
      <c r="L2548" s="5">
        <f>K2548/Premissas!$B$4</f>
        <v/>
      </c>
      <c r="M2548" s="2">
        <f>IF(K2548=Premissas!$B$18,"SIM","NÃO")</f>
        <v/>
      </c>
    </row>
    <row r="2549">
      <c r="A2549" s="2" t="n">
        <v>5456649</v>
      </c>
      <c r="B2549" s="2" t="inlineStr">
        <is>
          <t>Jorge Felipe Evangelista Cardoso</t>
        </is>
      </c>
      <c r="C2549" s="2" t="n">
        <v>7801</v>
      </c>
      <c r="D2549" s="2">
        <f>IFERROR(TEXTJOIN(" | ",TRUE,UNIQUE(FILTER(Detalhe_Registro!$C:$C,(Detalhe_Registro!$D:$D=A2549)*(Detalhe_Registro!$E:$E=B2549)*(Detalhe_Registro!$M:$M="SIM")))),"")</f>
        <v/>
      </c>
      <c r="E2549" s="2">
        <f>COUNTIFS(Detalhe_Registro!$D:$D,A2549,Detalhe_Registro!$E:$E,B2549,Detalhe_Registro!$M:$M,"SIM")</f>
        <v/>
      </c>
      <c r="F2549" s="2">
        <f>IFERROR(MAXIFS(Detalhe_Registro!$N:$N,Detalhe_Registro!$D:$D,A2549,Detalhe_Registro!$E:$E,B2549,Detalhe_Registro!$M:$M,"SIM"),0)</f>
        <v/>
      </c>
      <c r="G2549" s="2">
        <f>IFERROR(AVERAGEIFS(Detalhe_Registro!$N:$N,Detalhe_Registro!$D:$D,A2549,Detalhe_Registro!$E:$E,B2549,Detalhe_Registro!$M:$M,"SIM"),0)</f>
        <v/>
      </c>
      <c r="H2549" s="2">
        <f>SUMIFS(Detalhe_Registro!$F:$F,Detalhe_Registro!$D:$D,A2549,Detalhe_Registro!$E:$E,B2549,Detalhe_Registro!$M:$M,"SIM")</f>
        <v/>
      </c>
      <c r="I2549" s="2">
        <f>SUMIFS(Detalhe_Registro!$G:$G,Detalhe_Registro!$D:$D,A2549,Detalhe_Registro!$E:$E,B2549,Detalhe_Registro!$M:$M,"SIM")</f>
        <v/>
      </c>
      <c r="J2549" s="2">
        <f>IF(F2549&lt;Premissas!$B$8,"&lt; 1,00",IF(F2549&lt;Premissas!$B$9,"1,00 – 1,19",IF(F2549&lt;Premissas!$B$10,"1,20 – 1,39",IF(F2549&lt;Premissas!$B$11,"1,40 – 1,59",IF(F2549&lt;Premissas!$B$12,"1,60 – 1,99","≥ 2,00")))))</f>
        <v/>
      </c>
      <c r="K2549" s="5">
        <f>IF(F2549&lt;Premissas!$B$8,Premissas!$B$13,IF(F2549&lt;Premissas!$B$9,Premissas!$B$14,IF(F2549&lt;Premissas!$B$10,Premissas!$B$15,IF(F2549&lt;Premissas!$B$11,Premissas!$B$16,IF(F2549&lt;Premissas!$B$12,Premissas!$B$17,Premissas!$B$18)))))</f>
        <v/>
      </c>
      <c r="L2549" s="5">
        <f>K2549/Premissas!$B$4</f>
        <v/>
      </c>
      <c r="M2549" s="2">
        <f>IF(K2549=Premissas!$B$18,"SIM","NÃO")</f>
        <v/>
      </c>
    </row>
    <row r="2550">
      <c r="A2550" s="2" t="inlineStr">
        <is>
          <t>5456649</t>
        </is>
      </c>
      <c r="B2550" s="2" t="inlineStr">
        <is>
          <t>Jorge Felipe Evangelista Cardoso</t>
        </is>
      </c>
      <c r="C2550" s="2" t="n">
        <v>7801</v>
      </c>
      <c r="D2550" s="2">
        <f>IFERROR(TEXTJOIN(" | ",TRUE,UNIQUE(FILTER(Detalhe_Registro!$C:$C,(Detalhe_Registro!$D:$D=A2550)*(Detalhe_Registro!$E:$E=B2550)*(Detalhe_Registro!$M:$M="SIM")))),"")</f>
        <v/>
      </c>
      <c r="E2550" s="2">
        <f>COUNTIFS(Detalhe_Registro!$D:$D,A2550,Detalhe_Registro!$E:$E,B2550,Detalhe_Registro!$M:$M,"SIM")</f>
        <v/>
      </c>
      <c r="F2550" s="2">
        <f>IFERROR(MAXIFS(Detalhe_Registro!$N:$N,Detalhe_Registro!$D:$D,A2550,Detalhe_Registro!$E:$E,B2550,Detalhe_Registro!$M:$M,"SIM"),0)</f>
        <v/>
      </c>
      <c r="G2550" s="2">
        <f>IFERROR(AVERAGEIFS(Detalhe_Registro!$N:$N,Detalhe_Registro!$D:$D,A2550,Detalhe_Registro!$E:$E,B2550,Detalhe_Registro!$M:$M,"SIM"),0)</f>
        <v/>
      </c>
      <c r="H2550" s="2">
        <f>SUMIFS(Detalhe_Registro!$F:$F,Detalhe_Registro!$D:$D,A2550,Detalhe_Registro!$E:$E,B2550,Detalhe_Registro!$M:$M,"SIM")</f>
        <v/>
      </c>
      <c r="I2550" s="2">
        <f>SUMIFS(Detalhe_Registro!$G:$G,Detalhe_Registro!$D:$D,A2550,Detalhe_Registro!$E:$E,B2550,Detalhe_Registro!$M:$M,"SIM")</f>
        <v/>
      </c>
      <c r="J2550" s="2">
        <f>IF(F2550&lt;Premissas!$B$8,"&lt; 1,00",IF(F2550&lt;Premissas!$B$9,"1,00 – 1,19",IF(F2550&lt;Premissas!$B$10,"1,20 – 1,39",IF(F2550&lt;Premissas!$B$11,"1,40 – 1,59",IF(F2550&lt;Premissas!$B$12,"1,60 – 1,99","≥ 2,00")))))</f>
        <v/>
      </c>
      <c r="K2550" s="5">
        <f>IF(F2550&lt;Premissas!$B$8,Premissas!$B$13,IF(F2550&lt;Premissas!$B$9,Premissas!$B$14,IF(F2550&lt;Premissas!$B$10,Premissas!$B$15,IF(F2550&lt;Premissas!$B$11,Premissas!$B$16,IF(F2550&lt;Premissas!$B$12,Premissas!$B$17,Premissas!$B$18)))))</f>
        <v/>
      </c>
      <c r="L2550" s="5">
        <f>K2550/Premissas!$B$4</f>
        <v/>
      </c>
      <c r="M2550" s="2">
        <f>IF(K2550=Premissas!$B$18,"SIM","NÃO")</f>
        <v/>
      </c>
    </row>
    <row r="2551">
      <c r="A2551" s="2" t="n">
        <v>5648904</v>
      </c>
      <c r="B2551" s="2" t="inlineStr">
        <is>
          <t>Jorge Luis Pineiro Lezcano</t>
        </is>
      </c>
      <c r="C2551" s="2" t="n">
        <v>7801</v>
      </c>
      <c r="D2551" s="2">
        <f>IFERROR(TEXTJOIN(" | ",TRUE,UNIQUE(FILTER(Detalhe_Registro!$C:$C,(Detalhe_Registro!$D:$D=A2551)*(Detalhe_Registro!$E:$E=B2551)*(Detalhe_Registro!$M:$M="SIM")))),"")</f>
        <v/>
      </c>
      <c r="E2551" s="2">
        <f>COUNTIFS(Detalhe_Registro!$D:$D,A2551,Detalhe_Registro!$E:$E,B2551,Detalhe_Registro!$M:$M,"SIM")</f>
        <v/>
      </c>
      <c r="F2551" s="2">
        <f>IFERROR(MAXIFS(Detalhe_Registro!$N:$N,Detalhe_Registro!$D:$D,A2551,Detalhe_Registro!$E:$E,B2551,Detalhe_Registro!$M:$M,"SIM"),0)</f>
        <v/>
      </c>
      <c r="G2551" s="2">
        <f>IFERROR(AVERAGEIFS(Detalhe_Registro!$N:$N,Detalhe_Registro!$D:$D,A2551,Detalhe_Registro!$E:$E,B2551,Detalhe_Registro!$M:$M,"SIM"),0)</f>
        <v/>
      </c>
      <c r="H2551" s="2">
        <f>SUMIFS(Detalhe_Registro!$F:$F,Detalhe_Registro!$D:$D,A2551,Detalhe_Registro!$E:$E,B2551,Detalhe_Registro!$M:$M,"SIM")</f>
        <v/>
      </c>
      <c r="I2551" s="2">
        <f>SUMIFS(Detalhe_Registro!$G:$G,Detalhe_Registro!$D:$D,A2551,Detalhe_Registro!$E:$E,B2551,Detalhe_Registro!$M:$M,"SIM")</f>
        <v/>
      </c>
      <c r="J2551" s="2">
        <f>IF(F2551&lt;Premissas!$B$8,"&lt; 1,00",IF(F2551&lt;Premissas!$B$9,"1,00 – 1,19",IF(F2551&lt;Premissas!$B$10,"1,20 – 1,39",IF(F2551&lt;Premissas!$B$11,"1,40 – 1,59",IF(F2551&lt;Premissas!$B$12,"1,60 – 1,99","≥ 2,00")))))</f>
        <v/>
      </c>
      <c r="K2551" s="5">
        <f>IF(F2551&lt;Premissas!$B$8,Premissas!$B$13,IF(F2551&lt;Premissas!$B$9,Premissas!$B$14,IF(F2551&lt;Premissas!$B$10,Premissas!$B$15,IF(F2551&lt;Premissas!$B$11,Premissas!$B$16,IF(F2551&lt;Premissas!$B$12,Premissas!$B$17,Premissas!$B$18)))))</f>
        <v/>
      </c>
      <c r="L2551" s="5">
        <f>K2551/Premissas!$B$4</f>
        <v/>
      </c>
      <c r="M2551" s="2">
        <f>IF(K2551=Premissas!$B$18,"SIM","NÃO")</f>
        <v/>
      </c>
    </row>
    <row r="2552">
      <c r="A2552" s="2" t="inlineStr">
        <is>
          <t>5648904</t>
        </is>
      </c>
      <c r="B2552" s="2" t="inlineStr">
        <is>
          <t>Jorge Luis Pineiro Lezcano</t>
        </is>
      </c>
      <c r="C2552" s="2" t="n">
        <v>7801</v>
      </c>
      <c r="D2552" s="2">
        <f>IFERROR(TEXTJOIN(" | ",TRUE,UNIQUE(FILTER(Detalhe_Registro!$C:$C,(Detalhe_Registro!$D:$D=A2552)*(Detalhe_Registro!$E:$E=B2552)*(Detalhe_Registro!$M:$M="SIM")))),"")</f>
        <v/>
      </c>
      <c r="E2552" s="2">
        <f>COUNTIFS(Detalhe_Registro!$D:$D,A2552,Detalhe_Registro!$E:$E,B2552,Detalhe_Registro!$M:$M,"SIM")</f>
        <v/>
      </c>
      <c r="F2552" s="2">
        <f>IFERROR(MAXIFS(Detalhe_Registro!$N:$N,Detalhe_Registro!$D:$D,A2552,Detalhe_Registro!$E:$E,B2552,Detalhe_Registro!$M:$M,"SIM"),0)</f>
        <v/>
      </c>
      <c r="G2552" s="2">
        <f>IFERROR(AVERAGEIFS(Detalhe_Registro!$N:$N,Detalhe_Registro!$D:$D,A2552,Detalhe_Registro!$E:$E,B2552,Detalhe_Registro!$M:$M,"SIM"),0)</f>
        <v/>
      </c>
      <c r="H2552" s="2">
        <f>SUMIFS(Detalhe_Registro!$F:$F,Detalhe_Registro!$D:$D,A2552,Detalhe_Registro!$E:$E,B2552,Detalhe_Registro!$M:$M,"SIM")</f>
        <v/>
      </c>
      <c r="I2552" s="2">
        <f>SUMIFS(Detalhe_Registro!$G:$G,Detalhe_Registro!$D:$D,A2552,Detalhe_Registro!$E:$E,B2552,Detalhe_Registro!$M:$M,"SIM")</f>
        <v/>
      </c>
      <c r="J2552" s="2">
        <f>IF(F2552&lt;Premissas!$B$8,"&lt; 1,00",IF(F2552&lt;Premissas!$B$9,"1,00 – 1,19",IF(F2552&lt;Premissas!$B$10,"1,20 – 1,39",IF(F2552&lt;Premissas!$B$11,"1,40 – 1,59",IF(F2552&lt;Premissas!$B$12,"1,60 – 1,99","≥ 2,00")))))</f>
        <v/>
      </c>
      <c r="K2552" s="5">
        <f>IF(F2552&lt;Premissas!$B$8,Premissas!$B$13,IF(F2552&lt;Premissas!$B$9,Premissas!$B$14,IF(F2552&lt;Premissas!$B$10,Premissas!$B$15,IF(F2552&lt;Premissas!$B$11,Premissas!$B$16,IF(F2552&lt;Premissas!$B$12,Premissas!$B$17,Premissas!$B$18)))))</f>
        <v/>
      </c>
      <c r="L2552" s="5">
        <f>K2552/Premissas!$B$4</f>
        <v/>
      </c>
      <c r="M2552" s="2">
        <f>IF(K2552=Premissas!$B$18,"SIM","NÃO")</f>
        <v/>
      </c>
    </row>
    <row r="2553">
      <c r="A2553" s="2" t="inlineStr">
        <is>
          <t>6032850</t>
        </is>
      </c>
      <c r="B2553" s="2" t="inlineStr">
        <is>
          <t>Jose Antonio Gonzalez Ruffin</t>
        </is>
      </c>
      <c r="C2553" s="2" t="n">
        <v>7801</v>
      </c>
      <c r="D2553" s="2">
        <f>IFERROR(TEXTJOIN(" | ",TRUE,UNIQUE(FILTER(Detalhe_Registro!$C:$C,(Detalhe_Registro!$D:$D=A2553)*(Detalhe_Registro!$E:$E=B2553)*(Detalhe_Registro!$M:$M="SIM")))),"")</f>
        <v/>
      </c>
      <c r="E2553" s="2">
        <f>COUNTIFS(Detalhe_Registro!$D:$D,A2553,Detalhe_Registro!$E:$E,B2553,Detalhe_Registro!$M:$M,"SIM")</f>
        <v/>
      </c>
      <c r="F2553" s="2">
        <f>IFERROR(MAXIFS(Detalhe_Registro!$N:$N,Detalhe_Registro!$D:$D,A2553,Detalhe_Registro!$E:$E,B2553,Detalhe_Registro!$M:$M,"SIM"),0)</f>
        <v/>
      </c>
      <c r="G2553" s="2">
        <f>IFERROR(AVERAGEIFS(Detalhe_Registro!$N:$N,Detalhe_Registro!$D:$D,A2553,Detalhe_Registro!$E:$E,B2553,Detalhe_Registro!$M:$M,"SIM"),0)</f>
        <v/>
      </c>
      <c r="H2553" s="2">
        <f>SUMIFS(Detalhe_Registro!$F:$F,Detalhe_Registro!$D:$D,A2553,Detalhe_Registro!$E:$E,B2553,Detalhe_Registro!$M:$M,"SIM")</f>
        <v/>
      </c>
      <c r="I2553" s="2">
        <f>SUMIFS(Detalhe_Registro!$G:$G,Detalhe_Registro!$D:$D,A2553,Detalhe_Registro!$E:$E,B2553,Detalhe_Registro!$M:$M,"SIM")</f>
        <v/>
      </c>
      <c r="J2553" s="2">
        <f>IF(F2553&lt;Premissas!$B$8,"&lt; 1,00",IF(F2553&lt;Premissas!$B$9,"1,00 – 1,19",IF(F2553&lt;Premissas!$B$10,"1,20 – 1,39",IF(F2553&lt;Premissas!$B$11,"1,40 – 1,59",IF(F2553&lt;Premissas!$B$12,"1,60 – 1,99","≥ 2,00")))))</f>
        <v/>
      </c>
      <c r="K2553" s="5">
        <f>IF(F2553&lt;Premissas!$B$8,Premissas!$B$13,IF(F2553&lt;Premissas!$B$9,Premissas!$B$14,IF(F2553&lt;Premissas!$B$10,Premissas!$B$15,IF(F2553&lt;Premissas!$B$11,Premissas!$B$16,IF(F2553&lt;Premissas!$B$12,Premissas!$B$17,Premissas!$B$18)))))</f>
        <v/>
      </c>
      <c r="L2553" s="5">
        <f>K2553/Premissas!$B$4</f>
        <v/>
      </c>
      <c r="M2553" s="2">
        <f>IF(K2553=Premissas!$B$18,"SIM","NÃO")</f>
        <v/>
      </c>
    </row>
    <row r="2554">
      <c r="A2554" s="2" t="n">
        <v>352458</v>
      </c>
      <c r="B2554" s="2" t="inlineStr">
        <is>
          <t>Jose Antonio Mendes</t>
        </is>
      </c>
      <c r="C2554" s="2" t="n">
        <v>7801</v>
      </c>
      <c r="D2554" s="2">
        <f>IFERROR(TEXTJOIN(" | ",TRUE,UNIQUE(FILTER(Detalhe_Registro!$C:$C,(Detalhe_Registro!$D:$D=A2554)*(Detalhe_Registro!$E:$E=B2554)*(Detalhe_Registro!$M:$M="SIM")))),"")</f>
        <v/>
      </c>
      <c r="E2554" s="2">
        <f>COUNTIFS(Detalhe_Registro!$D:$D,A2554,Detalhe_Registro!$E:$E,B2554,Detalhe_Registro!$M:$M,"SIM")</f>
        <v/>
      </c>
      <c r="F2554" s="2">
        <f>IFERROR(MAXIFS(Detalhe_Registro!$N:$N,Detalhe_Registro!$D:$D,A2554,Detalhe_Registro!$E:$E,B2554,Detalhe_Registro!$M:$M,"SIM"),0)</f>
        <v/>
      </c>
      <c r="G2554" s="2">
        <f>IFERROR(AVERAGEIFS(Detalhe_Registro!$N:$N,Detalhe_Registro!$D:$D,A2554,Detalhe_Registro!$E:$E,B2554,Detalhe_Registro!$M:$M,"SIM"),0)</f>
        <v/>
      </c>
      <c r="H2554" s="2">
        <f>SUMIFS(Detalhe_Registro!$F:$F,Detalhe_Registro!$D:$D,A2554,Detalhe_Registro!$E:$E,B2554,Detalhe_Registro!$M:$M,"SIM")</f>
        <v/>
      </c>
      <c r="I2554" s="2">
        <f>SUMIFS(Detalhe_Registro!$G:$G,Detalhe_Registro!$D:$D,A2554,Detalhe_Registro!$E:$E,B2554,Detalhe_Registro!$M:$M,"SIM")</f>
        <v/>
      </c>
      <c r="J2554" s="2">
        <f>IF(F2554&lt;Premissas!$B$8,"&lt; 1,00",IF(F2554&lt;Premissas!$B$9,"1,00 – 1,19",IF(F2554&lt;Premissas!$B$10,"1,20 – 1,39",IF(F2554&lt;Premissas!$B$11,"1,40 – 1,59",IF(F2554&lt;Premissas!$B$12,"1,60 – 1,99","≥ 2,00")))))</f>
        <v/>
      </c>
      <c r="K2554" s="5">
        <f>IF(F2554&lt;Premissas!$B$8,Premissas!$B$13,IF(F2554&lt;Premissas!$B$9,Premissas!$B$14,IF(F2554&lt;Premissas!$B$10,Premissas!$B$15,IF(F2554&lt;Premissas!$B$11,Premissas!$B$16,IF(F2554&lt;Premissas!$B$12,Premissas!$B$17,Premissas!$B$18)))))</f>
        <v/>
      </c>
      <c r="L2554" s="5">
        <f>K2554/Premissas!$B$4</f>
        <v/>
      </c>
      <c r="M2554" s="2">
        <f>IF(K2554=Premissas!$B$18,"SIM","NÃO")</f>
        <v/>
      </c>
    </row>
    <row r="2555">
      <c r="A2555" s="2" t="inlineStr">
        <is>
          <t>352458</t>
        </is>
      </c>
      <c r="B2555" s="2" t="inlineStr">
        <is>
          <t>Jose Antonio Mendes</t>
        </is>
      </c>
      <c r="C2555" s="2" t="n">
        <v>7801</v>
      </c>
      <c r="D2555" s="2">
        <f>IFERROR(TEXTJOIN(" | ",TRUE,UNIQUE(FILTER(Detalhe_Registro!$C:$C,(Detalhe_Registro!$D:$D=A2555)*(Detalhe_Registro!$E:$E=B2555)*(Detalhe_Registro!$M:$M="SIM")))),"")</f>
        <v/>
      </c>
      <c r="E2555" s="2">
        <f>COUNTIFS(Detalhe_Registro!$D:$D,A2555,Detalhe_Registro!$E:$E,B2555,Detalhe_Registro!$M:$M,"SIM")</f>
        <v/>
      </c>
      <c r="F2555" s="2">
        <f>IFERROR(MAXIFS(Detalhe_Registro!$N:$N,Detalhe_Registro!$D:$D,A2555,Detalhe_Registro!$E:$E,B2555,Detalhe_Registro!$M:$M,"SIM"),0)</f>
        <v/>
      </c>
      <c r="G2555" s="2">
        <f>IFERROR(AVERAGEIFS(Detalhe_Registro!$N:$N,Detalhe_Registro!$D:$D,A2555,Detalhe_Registro!$E:$E,B2555,Detalhe_Registro!$M:$M,"SIM"),0)</f>
        <v/>
      </c>
      <c r="H2555" s="2">
        <f>SUMIFS(Detalhe_Registro!$F:$F,Detalhe_Registro!$D:$D,A2555,Detalhe_Registro!$E:$E,B2555,Detalhe_Registro!$M:$M,"SIM")</f>
        <v/>
      </c>
      <c r="I2555" s="2">
        <f>SUMIFS(Detalhe_Registro!$G:$G,Detalhe_Registro!$D:$D,A2555,Detalhe_Registro!$E:$E,B2555,Detalhe_Registro!$M:$M,"SIM")</f>
        <v/>
      </c>
      <c r="J2555" s="2">
        <f>IF(F2555&lt;Premissas!$B$8,"&lt; 1,00",IF(F2555&lt;Premissas!$B$9,"1,00 – 1,19",IF(F2555&lt;Premissas!$B$10,"1,20 – 1,39",IF(F2555&lt;Premissas!$B$11,"1,40 – 1,59",IF(F2555&lt;Premissas!$B$12,"1,60 – 1,99","≥ 2,00")))))</f>
        <v/>
      </c>
      <c r="K2555" s="5">
        <f>IF(F2555&lt;Premissas!$B$8,Premissas!$B$13,IF(F2555&lt;Premissas!$B$9,Premissas!$B$14,IF(F2555&lt;Premissas!$B$10,Premissas!$B$15,IF(F2555&lt;Premissas!$B$11,Premissas!$B$16,IF(F2555&lt;Premissas!$B$12,Premissas!$B$17,Premissas!$B$18)))))</f>
        <v/>
      </c>
      <c r="L2555" s="5">
        <f>K2555/Premissas!$B$4</f>
        <v/>
      </c>
      <c r="M2555" s="2">
        <f>IF(K2555=Premissas!$B$18,"SIM","NÃO")</f>
        <v/>
      </c>
    </row>
    <row r="2556">
      <c r="A2556" s="2" t="n">
        <v>5369266</v>
      </c>
      <c r="B2556" s="2" t="inlineStr">
        <is>
          <t>Jose Daniel Pereira De Figueiredo</t>
        </is>
      </c>
      <c r="C2556" s="2" t="n">
        <v>7801</v>
      </c>
      <c r="D2556" s="2">
        <f>IFERROR(TEXTJOIN(" | ",TRUE,UNIQUE(FILTER(Detalhe_Registro!$C:$C,(Detalhe_Registro!$D:$D=A2556)*(Detalhe_Registro!$E:$E=B2556)*(Detalhe_Registro!$M:$M="SIM")))),"")</f>
        <v/>
      </c>
      <c r="E2556" s="2">
        <f>COUNTIFS(Detalhe_Registro!$D:$D,A2556,Detalhe_Registro!$E:$E,B2556,Detalhe_Registro!$M:$M,"SIM")</f>
        <v/>
      </c>
      <c r="F2556" s="2">
        <f>IFERROR(MAXIFS(Detalhe_Registro!$N:$N,Detalhe_Registro!$D:$D,A2556,Detalhe_Registro!$E:$E,B2556,Detalhe_Registro!$M:$M,"SIM"),0)</f>
        <v/>
      </c>
      <c r="G2556" s="2">
        <f>IFERROR(AVERAGEIFS(Detalhe_Registro!$N:$N,Detalhe_Registro!$D:$D,A2556,Detalhe_Registro!$E:$E,B2556,Detalhe_Registro!$M:$M,"SIM"),0)</f>
        <v/>
      </c>
      <c r="H2556" s="2">
        <f>SUMIFS(Detalhe_Registro!$F:$F,Detalhe_Registro!$D:$D,A2556,Detalhe_Registro!$E:$E,B2556,Detalhe_Registro!$M:$M,"SIM")</f>
        <v/>
      </c>
      <c r="I2556" s="2">
        <f>SUMIFS(Detalhe_Registro!$G:$G,Detalhe_Registro!$D:$D,A2556,Detalhe_Registro!$E:$E,B2556,Detalhe_Registro!$M:$M,"SIM")</f>
        <v/>
      </c>
      <c r="J2556" s="2">
        <f>IF(F2556&lt;Premissas!$B$8,"&lt; 1,00",IF(F2556&lt;Premissas!$B$9,"1,00 – 1,19",IF(F2556&lt;Premissas!$B$10,"1,20 – 1,39",IF(F2556&lt;Premissas!$B$11,"1,40 – 1,59",IF(F2556&lt;Premissas!$B$12,"1,60 – 1,99","≥ 2,00")))))</f>
        <v/>
      </c>
      <c r="K2556" s="5">
        <f>IF(F2556&lt;Premissas!$B$8,Premissas!$B$13,IF(F2556&lt;Premissas!$B$9,Premissas!$B$14,IF(F2556&lt;Premissas!$B$10,Premissas!$B$15,IF(F2556&lt;Premissas!$B$11,Premissas!$B$16,IF(F2556&lt;Premissas!$B$12,Premissas!$B$17,Premissas!$B$18)))))</f>
        <v/>
      </c>
      <c r="L2556" s="5">
        <f>K2556/Premissas!$B$4</f>
        <v/>
      </c>
      <c r="M2556" s="2">
        <f>IF(K2556=Premissas!$B$18,"SIM","NÃO")</f>
        <v/>
      </c>
    </row>
    <row r="2557">
      <c r="A2557" s="2" t="inlineStr">
        <is>
          <t>5369266</t>
        </is>
      </c>
      <c r="B2557" s="2" t="inlineStr">
        <is>
          <t>Jose Daniel Pereira De Figueiredo</t>
        </is>
      </c>
      <c r="C2557" s="2" t="n">
        <v>7801</v>
      </c>
      <c r="D2557" s="2">
        <f>IFERROR(TEXTJOIN(" | ",TRUE,UNIQUE(FILTER(Detalhe_Registro!$C:$C,(Detalhe_Registro!$D:$D=A2557)*(Detalhe_Registro!$E:$E=B2557)*(Detalhe_Registro!$M:$M="SIM")))),"")</f>
        <v/>
      </c>
      <c r="E2557" s="2">
        <f>COUNTIFS(Detalhe_Registro!$D:$D,A2557,Detalhe_Registro!$E:$E,B2557,Detalhe_Registro!$M:$M,"SIM")</f>
        <v/>
      </c>
      <c r="F2557" s="2">
        <f>IFERROR(MAXIFS(Detalhe_Registro!$N:$N,Detalhe_Registro!$D:$D,A2557,Detalhe_Registro!$E:$E,B2557,Detalhe_Registro!$M:$M,"SIM"),0)</f>
        <v/>
      </c>
      <c r="G2557" s="2">
        <f>IFERROR(AVERAGEIFS(Detalhe_Registro!$N:$N,Detalhe_Registro!$D:$D,A2557,Detalhe_Registro!$E:$E,B2557,Detalhe_Registro!$M:$M,"SIM"),0)</f>
        <v/>
      </c>
      <c r="H2557" s="2">
        <f>SUMIFS(Detalhe_Registro!$F:$F,Detalhe_Registro!$D:$D,A2557,Detalhe_Registro!$E:$E,B2557,Detalhe_Registro!$M:$M,"SIM")</f>
        <v/>
      </c>
      <c r="I2557" s="2">
        <f>SUMIFS(Detalhe_Registro!$G:$G,Detalhe_Registro!$D:$D,A2557,Detalhe_Registro!$E:$E,B2557,Detalhe_Registro!$M:$M,"SIM")</f>
        <v/>
      </c>
      <c r="J2557" s="2">
        <f>IF(F2557&lt;Premissas!$B$8,"&lt; 1,00",IF(F2557&lt;Premissas!$B$9,"1,00 – 1,19",IF(F2557&lt;Premissas!$B$10,"1,20 – 1,39",IF(F2557&lt;Premissas!$B$11,"1,40 – 1,59",IF(F2557&lt;Premissas!$B$12,"1,60 – 1,99","≥ 2,00")))))</f>
        <v/>
      </c>
      <c r="K2557" s="5">
        <f>IF(F2557&lt;Premissas!$B$8,Premissas!$B$13,IF(F2557&lt;Premissas!$B$9,Premissas!$B$14,IF(F2557&lt;Premissas!$B$10,Premissas!$B$15,IF(F2557&lt;Premissas!$B$11,Premissas!$B$16,IF(F2557&lt;Premissas!$B$12,Premissas!$B$17,Premissas!$B$18)))))</f>
        <v/>
      </c>
      <c r="L2557" s="5">
        <f>K2557/Premissas!$B$4</f>
        <v/>
      </c>
      <c r="M2557" s="2">
        <f>IF(K2557=Premissas!$B$18,"SIM","NÃO")</f>
        <v/>
      </c>
    </row>
    <row r="2558">
      <c r="A2558" s="2" t="n">
        <v>40017117</v>
      </c>
      <c r="B2558" s="2" t="inlineStr">
        <is>
          <t>Jose Elenilson De Sousa</t>
        </is>
      </c>
      <c r="C2558" s="2" t="n">
        <v>7801</v>
      </c>
      <c r="D2558" s="2">
        <f>IFERROR(TEXTJOIN(" | ",TRUE,UNIQUE(FILTER(Detalhe_Registro!$C:$C,(Detalhe_Registro!$D:$D=A2558)*(Detalhe_Registro!$E:$E=B2558)*(Detalhe_Registro!$M:$M="SIM")))),"")</f>
        <v/>
      </c>
      <c r="E2558" s="2">
        <f>COUNTIFS(Detalhe_Registro!$D:$D,A2558,Detalhe_Registro!$E:$E,B2558,Detalhe_Registro!$M:$M,"SIM")</f>
        <v/>
      </c>
      <c r="F2558" s="2">
        <f>IFERROR(MAXIFS(Detalhe_Registro!$N:$N,Detalhe_Registro!$D:$D,A2558,Detalhe_Registro!$E:$E,B2558,Detalhe_Registro!$M:$M,"SIM"),0)</f>
        <v/>
      </c>
      <c r="G2558" s="2">
        <f>IFERROR(AVERAGEIFS(Detalhe_Registro!$N:$N,Detalhe_Registro!$D:$D,A2558,Detalhe_Registro!$E:$E,B2558,Detalhe_Registro!$M:$M,"SIM"),0)</f>
        <v/>
      </c>
      <c r="H2558" s="2">
        <f>SUMIFS(Detalhe_Registro!$F:$F,Detalhe_Registro!$D:$D,A2558,Detalhe_Registro!$E:$E,B2558,Detalhe_Registro!$M:$M,"SIM")</f>
        <v/>
      </c>
      <c r="I2558" s="2">
        <f>SUMIFS(Detalhe_Registro!$G:$G,Detalhe_Registro!$D:$D,A2558,Detalhe_Registro!$E:$E,B2558,Detalhe_Registro!$M:$M,"SIM")</f>
        <v/>
      </c>
      <c r="J2558" s="2">
        <f>IF(F2558&lt;Premissas!$B$8,"&lt; 1,00",IF(F2558&lt;Premissas!$B$9,"1,00 – 1,19",IF(F2558&lt;Premissas!$B$10,"1,20 – 1,39",IF(F2558&lt;Premissas!$B$11,"1,40 – 1,59",IF(F2558&lt;Premissas!$B$12,"1,60 – 1,99","≥ 2,00")))))</f>
        <v/>
      </c>
      <c r="K2558" s="5">
        <f>IF(F2558&lt;Premissas!$B$8,Premissas!$B$13,IF(F2558&lt;Premissas!$B$9,Premissas!$B$14,IF(F2558&lt;Premissas!$B$10,Premissas!$B$15,IF(F2558&lt;Premissas!$B$11,Premissas!$B$16,IF(F2558&lt;Premissas!$B$12,Premissas!$B$17,Premissas!$B$18)))))</f>
        <v/>
      </c>
      <c r="L2558" s="5">
        <f>K2558/Premissas!$B$4</f>
        <v/>
      </c>
      <c r="M2558" s="2">
        <f>IF(K2558=Premissas!$B$18,"SIM","NÃO")</f>
        <v/>
      </c>
    </row>
    <row r="2559">
      <c r="A2559" s="2" t="inlineStr">
        <is>
          <t>40017117</t>
        </is>
      </c>
      <c r="B2559" s="2" t="inlineStr">
        <is>
          <t>Jose Elenilson De Sousa</t>
        </is>
      </c>
      <c r="C2559" s="2" t="n">
        <v>7801</v>
      </c>
      <c r="D2559" s="2">
        <f>IFERROR(TEXTJOIN(" | ",TRUE,UNIQUE(FILTER(Detalhe_Registro!$C:$C,(Detalhe_Registro!$D:$D=A2559)*(Detalhe_Registro!$E:$E=B2559)*(Detalhe_Registro!$M:$M="SIM")))),"")</f>
        <v/>
      </c>
      <c r="E2559" s="2">
        <f>COUNTIFS(Detalhe_Registro!$D:$D,A2559,Detalhe_Registro!$E:$E,B2559,Detalhe_Registro!$M:$M,"SIM")</f>
        <v/>
      </c>
      <c r="F2559" s="2">
        <f>IFERROR(MAXIFS(Detalhe_Registro!$N:$N,Detalhe_Registro!$D:$D,A2559,Detalhe_Registro!$E:$E,B2559,Detalhe_Registro!$M:$M,"SIM"),0)</f>
        <v/>
      </c>
      <c r="G2559" s="2">
        <f>IFERROR(AVERAGEIFS(Detalhe_Registro!$N:$N,Detalhe_Registro!$D:$D,A2559,Detalhe_Registro!$E:$E,B2559,Detalhe_Registro!$M:$M,"SIM"),0)</f>
        <v/>
      </c>
      <c r="H2559" s="2">
        <f>SUMIFS(Detalhe_Registro!$F:$F,Detalhe_Registro!$D:$D,A2559,Detalhe_Registro!$E:$E,B2559,Detalhe_Registro!$M:$M,"SIM")</f>
        <v/>
      </c>
      <c r="I2559" s="2">
        <f>SUMIFS(Detalhe_Registro!$G:$G,Detalhe_Registro!$D:$D,A2559,Detalhe_Registro!$E:$E,B2559,Detalhe_Registro!$M:$M,"SIM")</f>
        <v/>
      </c>
      <c r="J2559" s="2">
        <f>IF(F2559&lt;Premissas!$B$8,"&lt; 1,00",IF(F2559&lt;Premissas!$B$9,"1,00 – 1,19",IF(F2559&lt;Premissas!$B$10,"1,20 – 1,39",IF(F2559&lt;Premissas!$B$11,"1,40 – 1,59",IF(F2559&lt;Premissas!$B$12,"1,60 – 1,99","≥ 2,00")))))</f>
        <v/>
      </c>
      <c r="K2559" s="5">
        <f>IF(F2559&lt;Premissas!$B$8,Premissas!$B$13,IF(F2559&lt;Premissas!$B$9,Premissas!$B$14,IF(F2559&lt;Premissas!$B$10,Premissas!$B$15,IF(F2559&lt;Premissas!$B$11,Premissas!$B$16,IF(F2559&lt;Premissas!$B$12,Premissas!$B$17,Premissas!$B$18)))))</f>
        <v/>
      </c>
      <c r="L2559" s="5">
        <f>K2559/Premissas!$B$4</f>
        <v/>
      </c>
      <c r="M2559" s="2">
        <f>IF(K2559=Premissas!$B$18,"SIM","NÃO")</f>
        <v/>
      </c>
    </row>
    <row r="2560">
      <c r="A2560" s="2" t="n">
        <v>5047935</v>
      </c>
      <c r="B2560" s="2" t="inlineStr">
        <is>
          <t>Jose Helto Almeida Da Silva</t>
        </is>
      </c>
      <c r="C2560" s="2" t="n">
        <v>7801</v>
      </c>
      <c r="D2560" s="2">
        <f>IFERROR(TEXTJOIN(" | ",TRUE,UNIQUE(FILTER(Detalhe_Registro!$C:$C,(Detalhe_Registro!$D:$D=A2560)*(Detalhe_Registro!$E:$E=B2560)*(Detalhe_Registro!$M:$M="SIM")))),"")</f>
        <v/>
      </c>
      <c r="E2560" s="2">
        <f>COUNTIFS(Detalhe_Registro!$D:$D,A2560,Detalhe_Registro!$E:$E,B2560,Detalhe_Registro!$M:$M,"SIM")</f>
        <v/>
      </c>
      <c r="F2560" s="2">
        <f>IFERROR(MAXIFS(Detalhe_Registro!$N:$N,Detalhe_Registro!$D:$D,A2560,Detalhe_Registro!$E:$E,B2560,Detalhe_Registro!$M:$M,"SIM"),0)</f>
        <v/>
      </c>
      <c r="G2560" s="2">
        <f>IFERROR(AVERAGEIFS(Detalhe_Registro!$N:$N,Detalhe_Registro!$D:$D,A2560,Detalhe_Registro!$E:$E,B2560,Detalhe_Registro!$M:$M,"SIM"),0)</f>
        <v/>
      </c>
      <c r="H2560" s="2">
        <f>SUMIFS(Detalhe_Registro!$F:$F,Detalhe_Registro!$D:$D,A2560,Detalhe_Registro!$E:$E,B2560,Detalhe_Registro!$M:$M,"SIM")</f>
        <v/>
      </c>
      <c r="I2560" s="2">
        <f>SUMIFS(Detalhe_Registro!$G:$G,Detalhe_Registro!$D:$D,A2560,Detalhe_Registro!$E:$E,B2560,Detalhe_Registro!$M:$M,"SIM")</f>
        <v/>
      </c>
      <c r="J2560" s="2">
        <f>IF(F2560&lt;Premissas!$B$8,"&lt; 1,00",IF(F2560&lt;Premissas!$B$9,"1,00 – 1,19",IF(F2560&lt;Premissas!$B$10,"1,20 – 1,39",IF(F2560&lt;Premissas!$B$11,"1,40 – 1,59",IF(F2560&lt;Premissas!$B$12,"1,60 – 1,99","≥ 2,00")))))</f>
        <v/>
      </c>
      <c r="K2560" s="5">
        <f>IF(F2560&lt;Premissas!$B$8,Premissas!$B$13,IF(F2560&lt;Premissas!$B$9,Premissas!$B$14,IF(F2560&lt;Premissas!$B$10,Premissas!$B$15,IF(F2560&lt;Premissas!$B$11,Premissas!$B$16,IF(F2560&lt;Premissas!$B$12,Premissas!$B$17,Premissas!$B$18)))))</f>
        <v/>
      </c>
      <c r="L2560" s="5">
        <f>K2560/Premissas!$B$4</f>
        <v/>
      </c>
      <c r="M2560" s="2">
        <f>IF(K2560=Premissas!$B$18,"SIM","NÃO")</f>
        <v/>
      </c>
    </row>
    <row r="2561">
      <c r="A2561" s="2" t="n">
        <v>372460</v>
      </c>
      <c r="B2561" s="2" t="inlineStr">
        <is>
          <t>Jose Junior Gomes Dias</t>
        </is>
      </c>
      <c r="C2561" s="2" t="n">
        <v>7801</v>
      </c>
      <c r="D2561" s="2">
        <f>IFERROR(TEXTJOIN(" | ",TRUE,UNIQUE(FILTER(Detalhe_Registro!$C:$C,(Detalhe_Registro!$D:$D=A2561)*(Detalhe_Registro!$E:$E=B2561)*(Detalhe_Registro!$M:$M="SIM")))),"")</f>
        <v/>
      </c>
      <c r="E2561" s="2">
        <f>COUNTIFS(Detalhe_Registro!$D:$D,A2561,Detalhe_Registro!$E:$E,B2561,Detalhe_Registro!$M:$M,"SIM")</f>
        <v/>
      </c>
      <c r="F2561" s="2">
        <f>IFERROR(MAXIFS(Detalhe_Registro!$N:$N,Detalhe_Registro!$D:$D,A2561,Detalhe_Registro!$E:$E,B2561,Detalhe_Registro!$M:$M,"SIM"),0)</f>
        <v/>
      </c>
      <c r="G2561" s="2">
        <f>IFERROR(AVERAGEIFS(Detalhe_Registro!$N:$N,Detalhe_Registro!$D:$D,A2561,Detalhe_Registro!$E:$E,B2561,Detalhe_Registro!$M:$M,"SIM"),0)</f>
        <v/>
      </c>
      <c r="H2561" s="2">
        <f>SUMIFS(Detalhe_Registro!$F:$F,Detalhe_Registro!$D:$D,A2561,Detalhe_Registro!$E:$E,B2561,Detalhe_Registro!$M:$M,"SIM")</f>
        <v/>
      </c>
      <c r="I2561" s="2">
        <f>SUMIFS(Detalhe_Registro!$G:$G,Detalhe_Registro!$D:$D,A2561,Detalhe_Registro!$E:$E,B2561,Detalhe_Registro!$M:$M,"SIM")</f>
        <v/>
      </c>
      <c r="J2561" s="2">
        <f>IF(F2561&lt;Premissas!$B$8,"&lt; 1,00",IF(F2561&lt;Premissas!$B$9,"1,00 – 1,19",IF(F2561&lt;Premissas!$B$10,"1,20 – 1,39",IF(F2561&lt;Premissas!$B$11,"1,40 – 1,59",IF(F2561&lt;Premissas!$B$12,"1,60 – 1,99","≥ 2,00")))))</f>
        <v/>
      </c>
      <c r="K2561" s="5">
        <f>IF(F2561&lt;Premissas!$B$8,Premissas!$B$13,IF(F2561&lt;Premissas!$B$9,Premissas!$B$14,IF(F2561&lt;Premissas!$B$10,Premissas!$B$15,IF(F2561&lt;Premissas!$B$11,Premissas!$B$16,IF(F2561&lt;Premissas!$B$12,Premissas!$B$17,Premissas!$B$18)))))</f>
        <v/>
      </c>
      <c r="L2561" s="5">
        <f>K2561/Premissas!$B$4</f>
        <v/>
      </c>
      <c r="M2561" s="2">
        <f>IF(K2561=Premissas!$B$18,"SIM","NÃO")</f>
        <v/>
      </c>
    </row>
    <row r="2562">
      <c r="A2562" s="2" t="inlineStr">
        <is>
          <t>372460</t>
        </is>
      </c>
      <c r="B2562" s="2" t="inlineStr">
        <is>
          <t>Jose Junior Gomes Dias</t>
        </is>
      </c>
      <c r="C2562" s="2" t="n">
        <v>7801</v>
      </c>
      <c r="D2562" s="2">
        <f>IFERROR(TEXTJOIN(" | ",TRUE,UNIQUE(FILTER(Detalhe_Registro!$C:$C,(Detalhe_Registro!$D:$D=A2562)*(Detalhe_Registro!$E:$E=B2562)*(Detalhe_Registro!$M:$M="SIM")))),"")</f>
        <v/>
      </c>
      <c r="E2562" s="2">
        <f>COUNTIFS(Detalhe_Registro!$D:$D,A2562,Detalhe_Registro!$E:$E,B2562,Detalhe_Registro!$M:$M,"SIM")</f>
        <v/>
      </c>
      <c r="F2562" s="2">
        <f>IFERROR(MAXIFS(Detalhe_Registro!$N:$N,Detalhe_Registro!$D:$D,A2562,Detalhe_Registro!$E:$E,B2562,Detalhe_Registro!$M:$M,"SIM"),0)</f>
        <v/>
      </c>
      <c r="G2562" s="2">
        <f>IFERROR(AVERAGEIFS(Detalhe_Registro!$N:$N,Detalhe_Registro!$D:$D,A2562,Detalhe_Registro!$E:$E,B2562,Detalhe_Registro!$M:$M,"SIM"),0)</f>
        <v/>
      </c>
      <c r="H2562" s="2">
        <f>SUMIFS(Detalhe_Registro!$F:$F,Detalhe_Registro!$D:$D,A2562,Detalhe_Registro!$E:$E,B2562,Detalhe_Registro!$M:$M,"SIM")</f>
        <v/>
      </c>
      <c r="I2562" s="2">
        <f>SUMIFS(Detalhe_Registro!$G:$G,Detalhe_Registro!$D:$D,A2562,Detalhe_Registro!$E:$E,B2562,Detalhe_Registro!$M:$M,"SIM")</f>
        <v/>
      </c>
      <c r="J2562" s="2">
        <f>IF(F2562&lt;Premissas!$B$8,"&lt; 1,00",IF(F2562&lt;Premissas!$B$9,"1,00 – 1,19",IF(F2562&lt;Premissas!$B$10,"1,20 – 1,39",IF(F2562&lt;Premissas!$B$11,"1,40 – 1,59",IF(F2562&lt;Premissas!$B$12,"1,60 – 1,99","≥ 2,00")))))</f>
        <v/>
      </c>
      <c r="K2562" s="5">
        <f>IF(F2562&lt;Premissas!$B$8,Premissas!$B$13,IF(F2562&lt;Premissas!$B$9,Premissas!$B$14,IF(F2562&lt;Premissas!$B$10,Premissas!$B$15,IF(F2562&lt;Premissas!$B$11,Premissas!$B$16,IF(F2562&lt;Premissas!$B$12,Premissas!$B$17,Premissas!$B$18)))))</f>
        <v/>
      </c>
      <c r="L2562" s="5">
        <f>K2562/Premissas!$B$4</f>
        <v/>
      </c>
      <c r="M2562" s="2">
        <f>IF(K2562=Premissas!$B$18,"SIM","NÃO")</f>
        <v/>
      </c>
    </row>
    <row r="2563">
      <c r="A2563" s="2" t="n">
        <v>205508</v>
      </c>
      <c r="B2563" s="2" t="inlineStr">
        <is>
          <t>Jose Lopes Dos Santos</t>
        </is>
      </c>
      <c r="C2563" s="2" t="n">
        <v>7801</v>
      </c>
      <c r="D2563" s="2">
        <f>IFERROR(TEXTJOIN(" | ",TRUE,UNIQUE(FILTER(Detalhe_Registro!$C:$C,(Detalhe_Registro!$D:$D=A2563)*(Detalhe_Registro!$E:$E=B2563)*(Detalhe_Registro!$M:$M="SIM")))),"")</f>
        <v/>
      </c>
      <c r="E2563" s="2">
        <f>COUNTIFS(Detalhe_Registro!$D:$D,A2563,Detalhe_Registro!$E:$E,B2563,Detalhe_Registro!$M:$M,"SIM")</f>
        <v/>
      </c>
      <c r="F2563" s="2">
        <f>IFERROR(MAXIFS(Detalhe_Registro!$N:$N,Detalhe_Registro!$D:$D,A2563,Detalhe_Registro!$E:$E,B2563,Detalhe_Registro!$M:$M,"SIM"),0)</f>
        <v/>
      </c>
      <c r="G2563" s="2">
        <f>IFERROR(AVERAGEIFS(Detalhe_Registro!$N:$N,Detalhe_Registro!$D:$D,A2563,Detalhe_Registro!$E:$E,B2563,Detalhe_Registro!$M:$M,"SIM"),0)</f>
        <v/>
      </c>
      <c r="H2563" s="2">
        <f>SUMIFS(Detalhe_Registro!$F:$F,Detalhe_Registro!$D:$D,A2563,Detalhe_Registro!$E:$E,B2563,Detalhe_Registro!$M:$M,"SIM")</f>
        <v/>
      </c>
      <c r="I2563" s="2">
        <f>SUMIFS(Detalhe_Registro!$G:$G,Detalhe_Registro!$D:$D,A2563,Detalhe_Registro!$E:$E,B2563,Detalhe_Registro!$M:$M,"SIM")</f>
        <v/>
      </c>
      <c r="J2563" s="2">
        <f>IF(F2563&lt;Premissas!$B$8,"&lt; 1,00",IF(F2563&lt;Premissas!$B$9,"1,00 – 1,19",IF(F2563&lt;Premissas!$B$10,"1,20 – 1,39",IF(F2563&lt;Premissas!$B$11,"1,40 – 1,59",IF(F2563&lt;Premissas!$B$12,"1,60 – 1,99","≥ 2,00")))))</f>
        <v/>
      </c>
      <c r="K2563" s="5">
        <f>IF(F2563&lt;Premissas!$B$8,Premissas!$B$13,IF(F2563&lt;Premissas!$B$9,Premissas!$B$14,IF(F2563&lt;Premissas!$B$10,Premissas!$B$15,IF(F2563&lt;Premissas!$B$11,Premissas!$B$16,IF(F2563&lt;Premissas!$B$12,Premissas!$B$17,Premissas!$B$18)))))</f>
        <v/>
      </c>
      <c r="L2563" s="5">
        <f>K2563/Premissas!$B$4</f>
        <v/>
      </c>
      <c r="M2563" s="2">
        <f>IF(K2563=Premissas!$B$18,"SIM","NÃO")</f>
        <v/>
      </c>
    </row>
    <row r="2564">
      <c r="A2564" s="2" t="inlineStr">
        <is>
          <t>205508</t>
        </is>
      </c>
      <c r="B2564" s="2" t="inlineStr">
        <is>
          <t>Jose Lopes Dos Santos</t>
        </is>
      </c>
      <c r="C2564" s="2" t="n">
        <v>7801</v>
      </c>
      <c r="D2564" s="2">
        <f>IFERROR(TEXTJOIN(" | ",TRUE,UNIQUE(FILTER(Detalhe_Registro!$C:$C,(Detalhe_Registro!$D:$D=A2564)*(Detalhe_Registro!$E:$E=B2564)*(Detalhe_Registro!$M:$M="SIM")))),"")</f>
        <v/>
      </c>
      <c r="E2564" s="2">
        <f>COUNTIFS(Detalhe_Registro!$D:$D,A2564,Detalhe_Registro!$E:$E,B2564,Detalhe_Registro!$M:$M,"SIM")</f>
        <v/>
      </c>
      <c r="F2564" s="2">
        <f>IFERROR(MAXIFS(Detalhe_Registro!$N:$N,Detalhe_Registro!$D:$D,A2564,Detalhe_Registro!$E:$E,B2564,Detalhe_Registro!$M:$M,"SIM"),0)</f>
        <v/>
      </c>
      <c r="G2564" s="2">
        <f>IFERROR(AVERAGEIFS(Detalhe_Registro!$N:$N,Detalhe_Registro!$D:$D,A2564,Detalhe_Registro!$E:$E,B2564,Detalhe_Registro!$M:$M,"SIM"),0)</f>
        <v/>
      </c>
      <c r="H2564" s="2">
        <f>SUMIFS(Detalhe_Registro!$F:$F,Detalhe_Registro!$D:$D,A2564,Detalhe_Registro!$E:$E,B2564,Detalhe_Registro!$M:$M,"SIM")</f>
        <v/>
      </c>
      <c r="I2564" s="2">
        <f>SUMIFS(Detalhe_Registro!$G:$G,Detalhe_Registro!$D:$D,A2564,Detalhe_Registro!$E:$E,B2564,Detalhe_Registro!$M:$M,"SIM")</f>
        <v/>
      </c>
      <c r="J2564" s="2">
        <f>IF(F2564&lt;Premissas!$B$8,"&lt; 1,00",IF(F2564&lt;Premissas!$B$9,"1,00 – 1,19",IF(F2564&lt;Premissas!$B$10,"1,20 – 1,39",IF(F2564&lt;Premissas!$B$11,"1,40 – 1,59",IF(F2564&lt;Premissas!$B$12,"1,60 – 1,99","≥ 2,00")))))</f>
        <v/>
      </c>
      <c r="K2564" s="5">
        <f>IF(F2564&lt;Premissas!$B$8,Premissas!$B$13,IF(F2564&lt;Premissas!$B$9,Premissas!$B$14,IF(F2564&lt;Premissas!$B$10,Premissas!$B$15,IF(F2564&lt;Premissas!$B$11,Premissas!$B$16,IF(F2564&lt;Premissas!$B$12,Premissas!$B$17,Premissas!$B$18)))))</f>
        <v/>
      </c>
      <c r="L2564" s="5">
        <f>K2564/Premissas!$B$4</f>
        <v/>
      </c>
      <c r="M2564" s="2">
        <f>IF(K2564=Premissas!$B$18,"SIM","NÃO")</f>
        <v/>
      </c>
    </row>
    <row r="2565">
      <c r="A2565" s="2" t="n">
        <v>5613329</v>
      </c>
      <c r="B2565" s="2" t="inlineStr">
        <is>
          <t>Jose Orlando Dos Santos Silva</t>
        </is>
      </c>
      <c r="C2565" s="2" t="n">
        <v>7801</v>
      </c>
      <c r="D2565" s="2">
        <f>IFERROR(TEXTJOIN(" | ",TRUE,UNIQUE(FILTER(Detalhe_Registro!$C:$C,(Detalhe_Registro!$D:$D=A2565)*(Detalhe_Registro!$E:$E=B2565)*(Detalhe_Registro!$M:$M="SIM")))),"")</f>
        <v/>
      </c>
      <c r="E2565" s="2">
        <f>COUNTIFS(Detalhe_Registro!$D:$D,A2565,Detalhe_Registro!$E:$E,B2565,Detalhe_Registro!$M:$M,"SIM")</f>
        <v/>
      </c>
      <c r="F2565" s="2">
        <f>IFERROR(MAXIFS(Detalhe_Registro!$N:$N,Detalhe_Registro!$D:$D,A2565,Detalhe_Registro!$E:$E,B2565,Detalhe_Registro!$M:$M,"SIM"),0)</f>
        <v/>
      </c>
      <c r="G2565" s="2">
        <f>IFERROR(AVERAGEIFS(Detalhe_Registro!$N:$N,Detalhe_Registro!$D:$D,A2565,Detalhe_Registro!$E:$E,B2565,Detalhe_Registro!$M:$M,"SIM"),0)</f>
        <v/>
      </c>
      <c r="H2565" s="2">
        <f>SUMIFS(Detalhe_Registro!$F:$F,Detalhe_Registro!$D:$D,A2565,Detalhe_Registro!$E:$E,B2565,Detalhe_Registro!$M:$M,"SIM")</f>
        <v/>
      </c>
      <c r="I2565" s="2">
        <f>SUMIFS(Detalhe_Registro!$G:$G,Detalhe_Registro!$D:$D,A2565,Detalhe_Registro!$E:$E,B2565,Detalhe_Registro!$M:$M,"SIM")</f>
        <v/>
      </c>
      <c r="J2565" s="2">
        <f>IF(F2565&lt;Premissas!$B$8,"&lt; 1,00",IF(F2565&lt;Premissas!$B$9,"1,00 – 1,19",IF(F2565&lt;Premissas!$B$10,"1,20 – 1,39",IF(F2565&lt;Premissas!$B$11,"1,40 – 1,59",IF(F2565&lt;Premissas!$B$12,"1,60 – 1,99","≥ 2,00")))))</f>
        <v/>
      </c>
      <c r="K2565" s="5">
        <f>IF(F2565&lt;Premissas!$B$8,Premissas!$B$13,IF(F2565&lt;Premissas!$B$9,Premissas!$B$14,IF(F2565&lt;Premissas!$B$10,Premissas!$B$15,IF(F2565&lt;Premissas!$B$11,Premissas!$B$16,IF(F2565&lt;Premissas!$B$12,Premissas!$B$17,Premissas!$B$18)))))</f>
        <v/>
      </c>
      <c r="L2565" s="5">
        <f>K2565/Premissas!$B$4</f>
        <v/>
      </c>
      <c r="M2565" s="2">
        <f>IF(K2565=Premissas!$B$18,"SIM","NÃO")</f>
        <v/>
      </c>
    </row>
    <row r="2566">
      <c r="A2566" s="2" t="inlineStr">
        <is>
          <t>5613329</t>
        </is>
      </c>
      <c r="B2566" s="2" t="inlineStr">
        <is>
          <t>Jose Orlando Dos Santos Silva</t>
        </is>
      </c>
      <c r="C2566" s="2" t="n">
        <v>7801</v>
      </c>
      <c r="D2566" s="2">
        <f>IFERROR(TEXTJOIN(" | ",TRUE,UNIQUE(FILTER(Detalhe_Registro!$C:$C,(Detalhe_Registro!$D:$D=A2566)*(Detalhe_Registro!$E:$E=B2566)*(Detalhe_Registro!$M:$M="SIM")))),"")</f>
        <v/>
      </c>
      <c r="E2566" s="2">
        <f>COUNTIFS(Detalhe_Registro!$D:$D,A2566,Detalhe_Registro!$E:$E,B2566,Detalhe_Registro!$M:$M,"SIM")</f>
        <v/>
      </c>
      <c r="F2566" s="2">
        <f>IFERROR(MAXIFS(Detalhe_Registro!$N:$N,Detalhe_Registro!$D:$D,A2566,Detalhe_Registro!$E:$E,B2566,Detalhe_Registro!$M:$M,"SIM"),0)</f>
        <v/>
      </c>
      <c r="G2566" s="2">
        <f>IFERROR(AVERAGEIFS(Detalhe_Registro!$N:$N,Detalhe_Registro!$D:$D,A2566,Detalhe_Registro!$E:$E,B2566,Detalhe_Registro!$M:$M,"SIM"),0)</f>
        <v/>
      </c>
      <c r="H2566" s="2">
        <f>SUMIFS(Detalhe_Registro!$F:$F,Detalhe_Registro!$D:$D,A2566,Detalhe_Registro!$E:$E,B2566,Detalhe_Registro!$M:$M,"SIM")</f>
        <v/>
      </c>
      <c r="I2566" s="2">
        <f>SUMIFS(Detalhe_Registro!$G:$G,Detalhe_Registro!$D:$D,A2566,Detalhe_Registro!$E:$E,B2566,Detalhe_Registro!$M:$M,"SIM")</f>
        <v/>
      </c>
      <c r="J2566" s="2">
        <f>IF(F2566&lt;Premissas!$B$8,"&lt; 1,00",IF(F2566&lt;Premissas!$B$9,"1,00 – 1,19",IF(F2566&lt;Premissas!$B$10,"1,20 – 1,39",IF(F2566&lt;Premissas!$B$11,"1,40 – 1,59",IF(F2566&lt;Premissas!$B$12,"1,60 – 1,99","≥ 2,00")))))</f>
        <v/>
      </c>
      <c r="K2566" s="5">
        <f>IF(F2566&lt;Premissas!$B$8,Premissas!$B$13,IF(F2566&lt;Premissas!$B$9,Premissas!$B$14,IF(F2566&lt;Premissas!$B$10,Premissas!$B$15,IF(F2566&lt;Premissas!$B$11,Premissas!$B$16,IF(F2566&lt;Premissas!$B$12,Premissas!$B$17,Premissas!$B$18)))))</f>
        <v/>
      </c>
      <c r="L2566" s="5">
        <f>K2566/Premissas!$B$4</f>
        <v/>
      </c>
      <c r="M2566" s="2">
        <f>IF(K2566=Premissas!$B$18,"SIM","NÃO")</f>
        <v/>
      </c>
    </row>
    <row r="2567">
      <c r="A2567" s="2" t="n">
        <v>688778</v>
      </c>
      <c r="B2567" s="2" t="inlineStr">
        <is>
          <t>Jose Vagner Faustino</t>
        </is>
      </c>
      <c r="C2567" s="2" t="n">
        <v>7801</v>
      </c>
      <c r="D2567" s="2">
        <f>IFERROR(TEXTJOIN(" | ",TRUE,UNIQUE(FILTER(Detalhe_Registro!$C:$C,(Detalhe_Registro!$D:$D=A2567)*(Detalhe_Registro!$E:$E=B2567)*(Detalhe_Registro!$M:$M="SIM")))),"")</f>
        <v/>
      </c>
      <c r="E2567" s="2">
        <f>COUNTIFS(Detalhe_Registro!$D:$D,A2567,Detalhe_Registro!$E:$E,B2567,Detalhe_Registro!$M:$M,"SIM")</f>
        <v/>
      </c>
      <c r="F2567" s="2">
        <f>IFERROR(MAXIFS(Detalhe_Registro!$N:$N,Detalhe_Registro!$D:$D,A2567,Detalhe_Registro!$E:$E,B2567,Detalhe_Registro!$M:$M,"SIM"),0)</f>
        <v/>
      </c>
      <c r="G2567" s="2">
        <f>IFERROR(AVERAGEIFS(Detalhe_Registro!$N:$N,Detalhe_Registro!$D:$D,A2567,Detalhe_Registro!$E:$E,B2567,Detalhe_Registro!$M:$M,"SIM"),0)</f>
        <v/>
      </c>
      <c r="H2567" s="2">
        <f>SUMIFS(Detalhe_Registro!$F:$F,Detalhe_Registro!$D:$D,A2567,Detalhe_Registro!$E:$E,B2567,Detalhe_Registro!$M:$M,"SIM")</f>
        <v/>
      </c>
      <c r="I2567" s="2">
        <f>SUMIFS(Detalhe_Registro!$G:$G,Detalhe_Registro!$D:$D,A2567,Detalhe_Registro!$E:$E,B2567,Detalhe_Registro!$M:$M,"SIM")</f>
        <v/>
      </c>
      <c r="J2567" s="2">
        <f>IF(F2567&lt;Premissas!$B$8,"&lt; 1,00",IF(F2567&lt;Premissas!$B$9,"1,00 – 1,19",IF(F2567&lt;Premissas!$B$10,"1,20 – 1,39",IF(F2567&lt;Premissas!$B$11,"1,40 – 1,59",IF(F2567&lt;Premissas!$B$12,"1,60 – 1,99","≥ 2,00")))))</f>
        <v/>
      </c>
      <c r="K2567" s="5">
        <f>IF(F2567&lt;Premissas!$B$8,Premissas!$B$13,IF(F2567&lt;Premissas!$B$9,Premissas!$B$14,IF(F2567&lt;Premissas!$B$10,Premissas!$B$15,IF(F2567&lt;Premissas!$B$11,Premissas!$B$16,IF(F2567&lt;Premissas!$B$12,Premissas!$B$17,Premissas!$B$18)))))</f>
        <v/>
      </c>
      <c r="L2567" s="5">
        <f>K2567/Premissas!$B$4</f>
        <v/>
      </c>
      <c r="M2567" s="2">
        <f>IF(K2567=Premissas!$B$18,"SIM","NÃO")</f>
        <v/>
      </c>
    </row>
    <row r="2568">
      <c r="A2568" s="2" t="inlineStr">
        <is>
          <t>688778</t>
        </is>
      </c>
      <c r="B2568" s="2" t="inlineStr">
        <is>
          <t>Jose Vagner Faustino</t>
        </is>
      </c>
      <c r="C2568" s="2" t="n">
        <v>7801</v>
      </c>
      <c r="D2568" s="2">
        <f>IFERROR(TEXTJOIN(" | ",TRUE,UNIQUE(FILTER(Detalhe_Registro!$C:$C,(Detalhe_Registro!$D:$D=A2568)*(Detalhe_Registro!$E:$E=B2568)*(Detalhe_Registro!$M:$M="SIM")))),"")</f>
        <v/>
      </c>
      <c r="E2568" s="2">
        <f>COUNTIFS(Detalhe_Registro!$D:$D,A2568,Detalhe_Registro!$E:$E,B2568,Detalhe_Registro!$M:$M,"SIM")</f>
        <v/>
      </c>
      <c r="F2568" s="2">
        <f>IFERROR(MAXIFS(Detalhe_Registro!$N:$N,Detalhe_Registro!$D:$D,A2568,Detalhe_Registro!$E:$E,B2568,Detalhe_Registro!$M:$M,"SIM"),0)</f>
        <v/>
      </c>
      <c r="G2568" s="2">
        <f>IFERROR(AVERAGEIFS(Detalhe_Registro!$N:$N,Detalhe_Registro!$D:$D,A2568,Detalhe_Registro!$E:$E,B2568,Detalhe_Registro!$M:$M,"SIM"),0)</f>
        <v/>
      </c>
      <c r="H2568" s="2">
        <f>SUMIFS(Detalhe_Registro!$F:$F,Detalhe_Registro!$D:$D,A2568,Detalhe_Registro!$E:$E,B2568,Detalhe_Registro!$M:$M,"SIM")</f>
        <v/>
      </c>
      <c r="I2568" s="2">
        <f>SUMIFS(Detalhe_Registro!$G:$G,Detalhe_Registro!$D:$D,A2568,Detalhe_Registro!$E:$E,B2568,Detalhe_Registro!$M:$M,"SIM")</f>
        <v/>
      </c>
      <c r="J2568" s="2">
        <f>IF(F2568&lt;Premissas!$B$8,"&lt; 1,00",IF(F2568&lt;Premissas!$B$9,"1,00 – 1,19",IF(F2568&lt;Premissas!$B$10,"1,20 – 1,39",IF(F2568&lt;Premissas!$B$11,"1,40 – 1,59",IF(F2568&lt;Premissas!$B$12,"1,60 – 1,99","≥ 2,00")))))</f>
        <v/>
      </c>
      <c r="K2568" s="5">
        <f>IF(F2568&lt;Premissas!$B$8,Premissas!$B$13,IF(F2568&lt;Premissas!$B$9,Premissas!$B$14,IF(F2568&lt;Premissas!$B$10,Premissas!$B$15,IF(F2568&lt;Premissas!$B$11,Premissas!$B$16,IF(F2568&lt;Premissas!$B$12,Premissas!$B$17,Premissas!$B$18)))))</f>
        <v/>
      </c>
      <c r="L2568" s="5">
        <f>K2568/Premissas!$B$4</f>
        <v/>
      </c>
      <c r="M2568" s="2">
        <f>IF(K2568=Premissas!$B$18,"SIM","NÃO")</f>
        <v/>
      </c>
    </row>
    <row r="2569">
      <c r="A2569" s="2" t="n">
        <v>5614392</v>
      </c>
      <c r="B2569" s="2" t="inlineStr">
        <is>
          <t>Joseane Dos Santos Castro Boffo</t>
        </is>
      </c>
      <c r="C2569" s="2" t="n">
        <v>7801</v>
      </c>
      <c r="D2569" s="2">
        <f>IFERROR(TEXTJOIN(" | ",TRUE,UNIQUE(FILTER(Detalhe_Registro!$C:$C,(Detalhe_Registro!$D:$D=A2569)*(Detalhe_Registro!$E:$E=B2569)*(Detalhe_Registro!$M:$M="SIM")))),"")</f>
        <v/>
      </c>
      <c r="E2569" s="2">
        <f>COUNTIFS(Detalhe_Registro!$D:$D,A2569,Detalhe_Registro!$E:$E,B2569,Detalhe_Registro!$M:$M,"SIM")</f>
        <v/>
      </c>
      <c r="F2569" s="2">
        <f>IFERROR(MAXIFS(Detalhe_Registro!$N:$N,Detalhe_Registro!$D:$D,A2569,Detalhe_Registro!$E:$E,B2569,Detalhe_Registro!$M:$M,"SIM"),0)</f>
        <v/>
      </c>
      <c r="G2569" s="2">
        <f>IFERROR(AVERAGEIFS(Detalhe_Registro!$N:$N,Detalhe_Registro!$D:$D,A2569,Detalhe_Registro!$E:$E,B2569,Detalhe_Registro!$M:$M,"SIM"),0)</f>
        <v/>
      </c>
      <c r="H2569" s="2">
        <f>SUMIFS(Detalhe_Registro!$F:$F,Detalhe_Registro!$D:$D,A2569,Detalhe_Registro!$E:$E,B2569,Detalhe_Registro!$M:$M,"SIM")</f>
        <v/>
      </c>
      <c r="I2569" s="2">
        <f>SUMIFS(Detalhe_Registro!$G:$G,Detalhe_Registro!$D:$D,A2569,Detalhe_Registro!$E:$E,B2569,Detalhe_Registro!$M:$M,"SIM")</f>
        <v/>
      </c>
      <c r="J2569" s="2">
        <f>IF(F2569&lt;Premissas!$B$8,"&lt; 1,00",IF(F2569&lt;Premissas!$B$9,"1,00 – 1,19",IF(F2569&lt;Premissas!$B$10,"1,20 – 1,39",IF(F2569&lt;Premissas!$B$11,"1,40 – 1,59",IF(F2569&lt;Premissas!$B$12,"1,60 – 1,99","≥ 2,00")))))</f>
        <v/>
      </c>
      <c r="K2569" s="5">
        <f>IF(F2569&lt;Premissas!$B$8,Premissas!$B$13,IF(F2569&lt;Premissas!$B$9,Premissas!$B$14,IF(F2569&lt;Premissas!$B$10,Premissas!$B$15,IF(F2569&lt;Premissas!$B$11,Premissas!$B$16,IF(F2569&lt;Premissas!$B$12,Premissas!$B$17,Premissas!$B$18)))))</f>
        <v/>
      </c>
      <c r="L2569" s="5">
        <f>K2569/Premissas!$B$4</f>
        <v/>
      </c>
      <c r="M2569" s="2">
        <f>IF(K2569=Premissas!$B$18,"SIM","NÃO")</f>
        <v/>
      </c>
    </row>
    <row r="2570">
      <c r="A2570" s="2" t="inlineStr">
        <is>
          <t>5614392</t>
        </is>
      </c>
      <c r="B2570" s="2" t="inlineStr">
        <is>
          <t>Joseane Dos Santos Castro Boffo</t>
        </is>
      </c>
      <c r="C2570" s="2" t="n">
        <v>7801</v>
      </c>
      <c r="D2570" s="2">
        <f>IFERROR(TEXTJOIN(" | ",TRUE,UNIQUE(FILTER(Detalhe_Registro!$C:$C,(Detalhe_Registro!$D:$D=A2570)*(Detalhe_Registro!$E:$E=B2570)*(Detalhe_Registro!$M:$M="SIM")))),"")</f>
        <v/>
      </c>
      <c r="E2570" s="2">
        <f>COUNTIFS(Detalhe_Registro!$D:$D,A2570,Detalhe_Registro!$E:$E,B2570,Detalhe_Registro!$M:$M,"SIM")</f>
        <v/>
      </c>
      <c r="F2570" s="2">
        <f>IFERROR(MAXIFS(Detalhe_Registro!$N:$N,Detalhe_Registro!$D:$D,A2570,Detalhe_Registro!$E:$E,B2570,Detalhe_Registro!$M:$M,"SIM"),0)</f>
        <v/>
      </c>
      <c r="G2570" s="2">
        <f>IFERROR(AVERAGEIFS(Detalhe_Registro!$N:$N,Detalhe_Registro!$D:$D,A2570,Detalhe_Registro!$E:$E,B2570,Detalhe_Registro!$M:$M,"SIM"),0)</f>
        <v/>
      </c>
      <c r="H2570" s="2">
        <f>SUMIFS(Detalhe_Registro!$F:$F,Detalhe_Registro!$D:$D,A2570,Detalhe_Registro!$E:$E,B2570,Detalhe_Registro!$M:$M,"SIM")</f>
        <v/>
      </c>
      <c r="I2570" s="2">
        <f>SUMIFS(Detalhe_Registro!$G:$G,Detalhe_Registro!$D:$D,A2570,Detalhe_Registro!$E:$E,B2570,Detalhe_Registro!$M:$M,"SIM")</f>
        <v/>
      </c>
      <c r="J2570" s="2">
        <f>IF(F2570&lt;Premissas!$B$8,"&lt; 1,00",IF(F2570&lt;Premissas!$B$9,"1,00 – 1,19",IF(F2570&lt;Premissas!$B$10,"1,20 – 1,39",IF(F2570&lt;Premissas!$B$11,"1,40 – 1,59",IF(F2570&lt;Premissas!$B$12,"1,60 – 1,99","≥ 2,00")))))</f>
        <v/>
      </c>
      <c r="K2570" s="5">
        <f>IF(F2570&lt;Premissas!$B$8,Premissas!$B$13,IF(F2570&lt;Premissas!$B$9,Premissas!$B$14,IF(F2570&lt;Premissas!$B$10,Premissas!$B$15,IF(F2570&lt;Premissas!$B$11,Premissas!$B$16,IF(F2570&lt;Premissas!$B$12,Premissas!$B$17,Premissas!$B$18)))))</f>
        <v/>
      </c>
      <c r="L2570" s="5">
        <f>K2570/Premissas!$B$4</f>
        <v/>
      </c>
      <c r="M2570" s="2">
        <f>IF(K2570=Premissas!$B$18,"SIM","NÃO")</f>
        <v/>
      </c>
    </row>
    <row r="2571">
      <c r="A2571" s="2" t="n">
        <v>422170</v>
      </c>
      <c r="B2571" s="2" t="inlineStr">
        <is>
          <t>Joselina Maria Dos Santos Viana</t>
        </is>
      </c>
      <c r="C2571" s="2" t="n">
        <v>7801</v>
      </c>
      <c r="D2571" s="2">
        <f>IFERROR(TEXTJOIN(" | ",TRUE,UNIQUE(FILTER(Detalhe_Registro!$C:$C,(Detalhe_Registro!$D:$D=A2571)*(Detalhe_Registro!$E:$E=B2571)*(Detalhe_Registro!$M:$M="SIM")))),"")</f>
        <v/>
      </c>
      <c r="E2571" s="2">
        <f>COUNTIFS(Detalhe_Registro!$D:$D,A2571,Detalhe_Registro!$E:$E,B2571,Detalhe_Registro!$M:$M,"SIM")</f>
        <v/>
      </c>
      <c r="F2571" s="2">
        <f>IFERROR(MAXIFS(Detalhe_Registro!$N:$N,Detalhe_Registro!$D:$D,A2571,Detalhe_Registro!$E:$E,B2571,Detalhe_Registro!$M:$M,"SIM"),0)</f>
        <v/>
      </c>
      <c r="G2571" s="2">
        <f>IFERROR(AVERAGEIFS(Detalhe_Registro!$N:$N,Detalhe_Registro!$D:$D,A2571,Detalhe_Registro!$E:$E,B2571,Detalhe_Registro!$M:$M,"SIM"),0)</f>
        <v/>
      </c>
      <c r="H2571" s="2">
        <f>SUMIFS(Detalhe_Registro!$F:$F,Detalhe_Registro!$D:$D,A2571,Detalhe_Registro!$E:$E,B2571,Detalhe_Registro!$M:$M,"SIM")</f>
        <v/>
      </c>
      <c r="I2571" s="2">
        <f>SUMIFS(Detalhe_Registro!$G:$G,Detalhe_Registro!$D:$D,A2571,Detalhe_Registro!$E:$E,B2571,Detalhe_Registro!$M:$M,"SIM")</f>
        <v/>
      </c>
      <c r="J2571" s="2">
        <f>IF(F2571&lt;Premissas!$B$8,"&lt; 1,00",IF(F2571&lt;Premissas!$B$9,"1,00 – 1,19",IF(F2571&lt;Premissas!$B$10,"1,20 – 1,39",IF(F2571&lt;Premissas!$B$11,"1,40 – 1,59",IF(F2571&lt;Premissas!$B$12,"1,60 – 1,99","≥ 2,00")))))</f>
        <v/>
      </c>
      <c r="K2571" s="5">
        <f>IF(F2571&lt;Premissas!$B$8,Premissas!$B$13,IF(F2571&lt;Premissas!$B$9,Premissas!$B$14,IF(F2571&lt;Premissas!$B$10,Premissas!$B$15,IF(F2571&lt;Premissas!$B$11,Premissas!$B$16,IF(F2571&lt;Premissas!$B$12,Premissas!$B$17,Premissas!$B$18)))))</f>
        <v/>
      </c>
      <c r="L2571" s="5">
        <f>K2571/Premissas!$B$4</f>
        <v/>
      </c>
      <c r="M2571" s="2">
        <f>IF(K2571=Premissas!$B$18,"SIM","NÃO")</f>
        <v/>
      </c>
    </row>
    <row r="2572">
      <c r="A2572" s="2" t="inlineStr">
        <is>
          <t>422170</t>
        </is>
      </c>
      <c r="B2572" s="2" t="inlineStr">
        <is>
          <t>Joselina Maria Dos Santos Viana</t>
        </is>
      </c>
      <c r="C2572" s="2" t="n">
        <v>7801</v>
      </c>
      <c r="D2572" s="2">
        <f>IFERROR(TEXTJOIN(" | ",TRUE,UNIQUE(FILTER(Detalhe_Registro!$C:$C,(Detalhe_Registro!$D:$D=A2572)*(Detalhe_Registro!$E:$E=B2572)*(Detalhe_Registro!$M:$M="SIM")))),"")</f>
        <v/>
      </c>
      <c r="E2572" s="2">
        <f>COUNTIFS(Detalhe_Registro!$D:$D,A2572,Detalhe_Registro!$E:$E,B2572,Detalhe_Registro!$M:$M,"SIM")</f>
        <v/>
      </c>
      <c r="F2572" s="2">
        <f>IFERROR(MAXIFS(Detalhe_Registro!$N:$N,Detalhe_Registro!$D:$D,A2572,Detalhe_Registro!$E:$E,B2572,Detalhe_Registro!$M:$M,"SIM"),0)</f>
        <v/>
      </c>
      <c r="G2572" s="2">
        <f>IFERROR(AVERAGEIFS(Detalhe_Registro!$N:$N,Detalhe_Registro!$D:$D,A2572,Detalhe_Registro!$E:$E,B2572,Detalhe_Registro!$M:$M,"SIM"),0)</f>
        <v/>
      </c>
      <c r="H2572" s="2">
        <f>SUMIFS(Detalhe_Registro!$F:$F,Detalhe_Registro!$D:$D,A2572,Detalhe_Registro!$E:$E,B2572,Detalhe_Registro!$M:$M,"SIM")</f>
        <v/>
      </c>
      <c r="I2572" s="2">
        <f>SUMIFS(Detalhe_Registro!$G:$G,Detalhe_Registro!$D:$D,A2572,Detalhe_Registro!$E:$E,B2572,Detalhe_Registro!$M:$M,"SIM")</f>
        <v/>
      </c>
      <c r="J2572" s="2">
        <f>IF(F2572&lt;Premissas!$B$8,"&lt; 1,00",IF(F2572&lt;Premissas!$B$9,"1,00 – 1,19",IF(F2572&lt;Premissas!$B$10,"1,20 – 1,39",IF(F2572&lt;Premissas!$B$11,"1,40 – 1,59",IF(F2572&lt;Premissas!$B$12,"1,60 – 1,99","≥ 2,00")))))</f>
        <v/>
      </c>
      <c r="K2572" s="5">
        <f>IF(F2572&lt;Premissas!$B$8,Premissas!$B$13,IF(F2572&lt;Premissas!$B$9,Premissas!$B$14,IF(F2572&lt;Premissas!$B$10,Premissas!$B$15,IF(F2572&lt;Premissas!$B$11,Premissas!$B$16,IF(F2572&lt;Premissas!$B$12,Premissas!$B$17,Premissas!$B$18)))))</f>
        <v/>
      </c>
      <c r="L2572" s="5">
        <f>K2572/Premissas!$B$4</f>
        <v/>
      </c>
      <c r="M2572" s="2">
        <f>IF(K2572=Premissas!$B$18,"SIM","NÃO")</f>
        <v/>
      </c>
    </row>
    <row r="2573">
      <c r="A2573" s="2" t="n">
        <v>5522595</v>
      </c>
      <c r="B2573" s="2" t="inlineStr">
        <is>
          <t>Joseneto Queiroz De Souza</t>
        </is>
      </c>
      <c r="C2573" s="2" t="n">
        <v>7801</v>
      </c>
      <c r="D2573" s="2">
        <f>IFERROR(TEXTJOIN(" | ",TRUE,UNIQUE(FILTER(Detalhe_Registro!$C:$C,(Detalhe_Registro!$D:$D=A2573)*(Detalhe_Registro!$E:$E=B2573)*(Detalhe_Registro!$M:$M="SIM")))),"")</f>
        <v/>
      </c>
      <c r="E2573" s="2">
        <f>COUNTIFS(Detalhe_Registro!$D:$D,A2573,Detalhe_Registro!$E:$E,B2573,Detalhe_Registro!$M:$M,"SIM")</f>
        <v/>
      </c>
      <c r="F2573" s="2">
        <f>IFERROR(MAXIFS(Detalhe_Registro!$N:$N,Detalhe_Registro!$D:$D,A2573,Detalhe_Registro!$E:$E,B2573,Detalhe_Registro!$M:$M,"SIM"),0)</f>
        <v/>
      </c>
      <c r="G2573" s="2">
        <f>IFERROR(AVERAGEIFS(Detalhe_Registro!$N:$N,Detalhe_Registro!$D:$D,A2573,Detalhe_Registro!$E:$E,B2573,Detalhe_Registro!$M:$M,"SIM"),0)</f>
        <v/>
      </c>
      <c r="H2573" s="2">
        <f>SUMIFS(Detalhe_Registro!$F:$F,Detalhe_Registro!$D:$D,A2573,Detalhe_Registro!$E:$E,B2573,Detalhe_Registro!$M:$M,"SIM")</f>
        <v/>
      </c>
      <c r="I2573" s="2">
        <f>SUMIFS(Detalhe_Registro!$G:$G,Detalhe_Registro!$D:$D,A2573,Detalhe_Registro!$E:$E,B2573,Detalhe_Registro!$M:$M,"SIM")</f>
        <v/>
      </c>
      <c r="J2573" s="2">
        <f>IF(F2573&lt;Premissas!$B$8,"&lt; 1,00",IF(F2573&lt;Premissas!$B$9,"1,00 – 1,19",IF(F2573&lt;Premissas!$B$10,"1,20 – 1,39",IF(F2573&lt;Premissas!$B$11,"1,40 – 1,59",IF(F2573&lt;Premissas!$B$12,"1,60 – 1,99","≥ 2,00")))))</f>
        <v/>
      </c>
      <c r="K2573" s="5">
        <f>IF(F2573&lt;Premissas!$B$8,Premissas!$B$13,IF(F2573&lt;Premissas!$B$9,Premissas!$B$14,IF(F2573&lt;Premissas!$B$10,Premissas!$B$15,IF(F2573&lt;Premissas!$B$11,Premissas!$B$16,IF(F2573&lt;Premissas!$B$12,Premissas!$B$17,Premissas!$B$18)))))</f>
        <v/>
      </c>
      <c r="L2573" s="5">
        <f>K2573/Premissas!$B$4</f>
        <v/>
      </c>
      <c r="M2573" s="2">
        <f>IF(K2573=Premissas!$B$18,"SIM","NÃO")</f>
        <v/>
      </c>
    </row>
    <row r="2574">
      <c r="A2574" s="2" t="inlineStr">
        <is>
          <t>5522595</t>
        </is>
      </c>
      <c r="B2574" s="2" t="inlineStr">
        <is>
          <t>Joseneto Queiroz De Souza</t>
        </is>
      </c>
      <c r="C2574" s="2" t="n">
        <v>7801</v>
      </c>
      <c r="D2574" s="2">
        <f>IFERROR(TEXTJOIN(" | ",TRUE,UNIQUE(FILTER(Detalhe_Registro!$C:$C,(Detalhe_Registro!$D:$D=A2574)*(Detalhe_Registro!$E:$E=B2574)*(Detalhe_Registro!$M:$M="SIM")))),"")</f>
        <v/>
      </c>
      <c r="E2574" s="2">
        <f>COUNTIFS(Detalhe_Registro!$D:$D,A2574,Detalhe_Registro!$E:$E,B2574,Detalhe_Registro!$M:$M,"SIM")</f>
        <v/>
      </c>
      <c r="F2574" s="2">
        <f>IFERROR(MAXIFS(Detalhe_Registro!$N:$N,Detalhe_Registro!$D:$D,A2574,Detalhe_Registro!$E:$E,B2574,Detalhe_Registro!$M:$M,"SIM"),0)</f>
        <v/>
      </c>
      <c r="G2574" s="2">
        <f>IFERROR(AVERAGEIFS(Detalhe_Registro!$N:$N,Detalhe_Registro!$D:$D,A2574,Detalhe_Registro!$E:$E,B2574,Detalhe_Registro!$M:$M,"SIM"),0)</f>
        <v/>
      </c>
      <c r="H2574" s="2">
        <f>SUMIFS(Detalhe_Registro!$F:$F,Detalhe_Registro!$D:$D,A2574,Detalhe_Registro!$E:$E,B2574,Detalhe_Registro!$M:$M,"SIM")</f>
        <v/>
      </c>
      <c r="I2574" s="2">
        <f>SUMIFS(Detalhe_Registro!$G:$G,Detalhe_Registro!$D:$D,A2574,Detalhe_Registro!$E:$E,B2574,Detalhe_Registro!$M:$M,"SIM")</f>
        <v/>
      </c>
      <c r="J2574" s="2">
        <f>IF(F2574&lt;Premissas!$B$8,"&lt; 1,00",IF(F2574&lt;Premissas!$B$9,"1,00 – 1,19",IF(F2574&lt;Premissas!$B$10,"1,20 – 1,39",IF(F2574&lt;Premissas!$B$11,"1,40 – 1,59",IF(F2574&lt;Premissas!$B$12,"1,60 – 1,99","≥ 2,00")))))</f>
        <v/>
      </c>
      <c r="K2574" s="5">
        <f>IF(F2574&lt;Premissas!$B$8,Premissas!$B$13,IF(F2574&lt;Premissas!$B$9,Premissas!$B$14,IF(F2574&lt;Premissas!$B$10,Premissas!$B$15,IF(F2574&lt;Premissas!$B$11,Premissas!$B$16,IF(F2574&lt;Premissas!$B$12,Premissas!$B$17,Premissas!$B$18)))))</f>
        <v/>
      </c>
      <c r="L2574" s="5">
        <f>K2574/Premissas!$B$4</f>
        <v/>
      </c>
      <c r="M2574" s="2">
        <f>IF(K2574=Premissas!$B$18,"SIM","NÃO")</f>
        <v/>
      </c>
    </row>
    <row r="2575">
      <c r="A2575" s="2" t="n">
        <v>6013163</v>
      </c>
      <c r="B2575" s="2" t="inlineStr">
        <is>
          <t>Joseph Abuchi Anyanwu</t>
        </is>
      </c>
      <c r="C2575" s="2" t="n">
        <v>7801</v>
      </c>
      <c r="D2575" s="2">
        <f>IFERROR(TEXTJOIN(" | ",TRUE,UNIQUE(FILTER(Detalhe_Registro!$C:$C,(Detalhe_Registro!$D:$D=A2575)*(Detalhe_Registro!$E:$E=B2575)*(Detalhe_Registro!$M:$M="SIM")))),"")</f>
        <v/>
      </c>
      <c r="E2575" s="2">
        <f>COUNTIFS(Detalhe_Registro!$D:$D,A2575,Detalhe_Registro!$E:$E,B2575,Detalhe_Registro!$M:$M,"SIM")</f>
        <v/>
      </c>
      <c r="F2575" s="2">
        <f>IFERROR(MAXIFS(Detalhe_Registro!$N:$N,Detalhe_Registro!$D:$D,A2575,Detalhe_Registro!$E:$E,B2575,Detalhe_Registro!$M:$M,"SIM"),0)</f>
        <v/>
      </c>
      <c r="G2575" s="2">
        <f>IFERROR(AVERAGEIFS(Detalhe_Registro!$N:$N,Detalhe_Registro!$D:$D,A2575,Detalhe_Registro!$E:$E,B2575,Detalhe_Registro!$M:$M,"SIM"),0)</f>
        <v/>
      </c>
      <c r="H2575" s="2">
        <f>SUMIFS(Detalhe_Registro!$F:$F,Detalhe_Registro!$D:$D,A2575,Detalhe_Registro!$E:$E,B2575,Detalhe_Registro!$M:$M,"SIM")</f>
        <v/>
      </c>
      <c r="I2575" s="2">
        <f>SUMIFS(Detalhe_Registro!$G:$G,Detalhe_Registro!$D:$D,A2575,Detalhe_Registro!$E:$E,B2575,Detalhe_Registro!$M:$M,"SIM")</f>
        <v/>
      </c>
      <c r="J2575" s="2">
        <f>IF(F2575&lt;Premissas!$B$8,"&lt; 1,00",IF(F2575&lt;Premissas!$B$9,"1,00 – 1,19",IF(F2575&lt;Premissas!$B$10,"1,20 – 1,39",IF(F2575&lt;Premissas!$B$11,"1,40 – 1,59",IF(F2575&lt;Premissas!$B$12,"1,60 – 1,99","≥ 2,00")))))</f>
        <v/>
      </c>
      <c r="K2575" s="5">
        <f>IF(F2575&lt;Premissas!$B$8,Premissas!$B$13,IF(F2575&lt;Premissas!$B$9,Premissas!$B$14,IF(F2575&lt;Premissas!$B$10,Premissas!$B$15,IF(F2575&lt;Premissas!$B$11,Premissas!$B$16,IF(F2575&lt;Premissas!$B$12,Premissas!$B$17,Premissas!$B$18)))))</f>
        <v/>
      </c>
      <c r="L2575" s="5">
        <f>K2575/Premissas!$B$4</f>
        <v/>
      </c>
      <c r="M2575" s="2">
        <f>IF(K2575=Premissas!$B$18,"SIM","NÃO")</f>
        <v/>
      </c>
    </row>
    <row r="2576">
      <c r="A2576" s="2" t="inlineStr">
        <is>
          <t>6013163</t>
        </is>
      </c>
      <c r="B2576" s="2" t="inlineStr">
        <is>
          <t>Joseph Abuchi Anyanwu</t>
        </is>
      </c>
      <c r="C2576" s="2" t="n">
        <v>7801</v>
      </c>
      <c r="D2576" s="2">
        <f>IFERROR(TEXTJOIN(" | ",TRUE,UNIQUE(FILTER(Detalhe_Registro!$C:$C,(Detalhe_Registro!$D:$D=A2576)*(Detalhe_Registro!$E:$E=B2576)*(Detalhe_Registro!$M:$M="SIM")))),"")</f>
        <v/>
      </c>
      <c r="E2576" s="2">
        <f>COUNTIFS(Detalhe_Registro!$D:$D,A2576,Detalhe_Registro!$E:$E,B2576,Detalhe_Registro!$M:$M,"SIM")</f>
        <v/>
      </c>
      <c r="F2576" s="2">
        <f>IFERROR(MAXIFS(Detalhe_Registro!$N:$N,Detalhe_Registro!$D:$D,A2576,Detalhe_Registro!$E:$E,B2576,Detalhe_Registro!$M:$M,"SIM"),0)</f>
        <v/>
      </c>
      <c r="G2576" s="2">
        <f>IFERROR(AVERAGEIFS(Detalhe_Registro!$N:$N,Detalhe_Registro!$D:$D,A2576,Detalhe_Registro!$E:$E,B2576,Detalhe_Registro!$M:$M,"SIM"),0)</f>
        <v/>
      </c>
      <c r="H2576" s="2">
        <f>SUMIFS(Detalhe_Registro!$F:$F,Detalhe_Registro!$D:$D,A2576,Detalhe_Registro!$E:$E,B2576,Detalhe_Registro!$M:$M,"SIM")</f>
        <v/>
      </c>
      <c r="I2576" s="2">
        <f>SUMIFS(Detalhe_Registro!$G:$G,Detalhe_Registro!$D:$D,A2576,Detalhe_Registro!$E:$E,B2576,Detalhe_Registro!$M:$M,"SIM")</f>
        <v/>
      </c>
      <c r="J2576" s="2">
        <f>IF(F2576&lt;Premissas!$B$8,"&lt; 1,00",IF(F2576&lt;Premissas!$B$9,"1,00 – 1,19",IF(F2576&lt;Premissas!$B$10,"1,20 – 1,39",IF(F2576&lt;Premissas!$B$11,"1,40 – 1,59",IF(F2576&lt;Premissas!$B$12,"1,60 – 1,99","≥ 2,00")))))</f>
        <v/>
      </c>
      <c r="K2576" s="5">
        <f>IF(F2576&lt;Premissas!$B$8,Premissas!$B$13,IF(F2576&lt;Premissas!$B$9,Premissas!$B$14,IF(F2576&lt;Premissas!$B$10,Premissas!$B$15,IF(F2576&lt;Premissas!$B$11,Premissas!$B$16,IF(F2576&lt;Premissas!$B$12,Premissas!$B$17,Premissas!$B$18)))))</f>
        <v/>
      </c>
      <c r="L2576" s="5">
        <f>K2576/Premissas!$B$4</f>
        <v/>
      </c>
      <c r="M2576" s="2">
        <f>IF(K2576=Premissas!$B$18,"SIM","NÃO")</f>
        <v/>
      </c>
    </row>
    <row r="2577">
      <c r="A2577" s="2" t="n">
        <v>559507</v>
      </c>
      <c r="B2577" s="2" t="inlineStr">
        <is>
          <t>Josivaldo Antonio Da Silva</t>
        </is>
      </c>
      <c r="C2577" s="2" t="n">
        <v>7801</v>
      </c>
      <c r="D2577" s="2">
        <f>IFERROR(TEXTJOIN(" | ",TRUE,UNIQUE(FILTER(Detalhe_Registro!$C:$C,(Detalhe_Registro!$D:$D=A2577)*(Detalhe_Registro!$E:$E=B2577)*(Detalhe_Registro!$M:$M="SIM")))),"")</f>
        <v/>
      </c>
      <c r="E2577" s="2">
        <f>COUNTIFS(Detalhe_Registro!$D:$D,A2577,Detalhe_Registro!$E:$E,B2577,Detalhe_Registro!$M:$M,"SIM")</f>
        <v/>
      </c>
      <c r="F2577" s="2">
        <f>IFERROR(MAXIFS(Detalhe_Registro!$N:$N,Detalhe_Registro!$D:$D,A2577,Detalhe_Registro!$E:$E,B2577,Detalhe_Registro!$M:$M,"SIM"),0)</f>
        <v/>
      </c>
      <c r="G2577" s="2">
        <f>IFERROR(AVERAGEIFS(Detalhe_Registro!$N:$N,Detalhe_Registro!$D:$D,A2577,Detalhe_Registro!$E:$E,B2577,Detalhe_Registro!$M:$M,"SIM"),0)</f>
        <v/>
      </c>
      <c r="H2577" s="2">
        <f>SUMIFS(Detalhe_Registro!$F:$F,Detalhe_Registro!$D:$D,A2577,Detalhe_Registro!$E:$E,B2577,Detalhe_Registro!$M:$M,"SIM")</f>
        <v/>
      </c>
      <c r="I2577" s="2">
        <f>SUMIFS(Detalhe_Registro!$G:$G,Detalhe_Registro!$D:$D,A2577,Detalhe_Registro!$E:$E,B2577,Detalhe_Registro!$M:$M,"SIM")</f>
        <v/>
      </c>
      <c r="J2577" s="2">
        <f>IF(F2577&lt;Premissas!$B$8,"&lt; 1,00",IF(F2577&lt;Premissas!$B$9,"1,00 – 1,19",IF(F2577&lt;Premissas!$B$10,"1,20 – 1,39",IF(F2577&lt;Premissas!$B$11,"1,40 – 1,59",IF(F2577&lt;Premissas!$B$12,"1,60 – 1,99","≥ 2,00")))))</f>
        <v/>
      </c>
      <c r="K2577" s="5">
        <f>IF(F2577&lt;Premissas!$B$8,Premissas!$B$13,IF(F2577&lt;Premissas!$B$9,Premissas!$B$14,IF(F2577&lt;Premissas!$B$10,Premissas!$B$15,IF(F2577&lt;Premissas!$B$11,Premissas!$B$16,IF(F2577&lt;Premissas!$B$12,Premissas!$B$17,Premissas!$B$18)))))</f>
        <v/>
      </c>
      <c r="L2577" s="5">
        <f>K2577/Premissas!$B$4</f>
        <v/>
      </c>
      <c r="M2577" s="2">
        <f>IF(K2577=Premissas!$B$18,"SIM","NÃO")</f>
        <v/>
      </c>
    </row>
    <row r="2578">
      <c r="A2578" s="2" t="inlineStr">
        <is>
          <t>559507</t>
        </is>
      </c>
      <c r="B2578" s="2" t="inlineStr">
        <is>
          <t>Josivaldo Antonio Da Silva</t>
        </is>
      </c>
      <c r="C2578" s="2" t="n">
        <v>7801</v>
      </c>
      <c r="D2578" s="2">
        <f>IFERROR(TEXTJOIN(" | ",TRUE,UNIQUE(FILTER(Detalhe_Registro!$C:$C,(Detalhe_Registro!$D:$D=A2578)*(Detalhe_Registro!$E:$E=B2578)*(Detalhe_Registro!$M:$M="SIM")))),"")</f>
        <v/>
      </c>
      <c r="E2578" s="2">
        <f>COUNTIFS(Detalhe_Registro!$D:$D,A2578,Detalhe_Registro!$E:$E,B2578,Detalhe_Registro!$M:$M,"SIM")</f>
        <v/>
      </c>
      <c r="F2578" s="2">
        <f>IFERROR(MAXIFS(Detalhe_Registro!$N:$N,Detalhe_Registro!$D:$D,A2578,Detalhe_Registro!$E:$E,B2578,Detalhe_Registro!$M:$M,"SIM"),0)</f>
        <v/>
      </c>
      <c r="G2578" s="2">
        <f>IFERROR(AVERAGEIFS(Detalhe_Registro!$N:$N,Detalhe_Registro!$D:$D,A2578,Detalhe_Registro!$E:$E,B2578,Detalhe_Registro!$M:$M,"SIM"),0)</f>
        <v/>
      </c>
      <c r="H2578" s="2">
        <f>SUMIFS(Detalhe_Registro!$F:$F,Detalhe_Registro!$D:$D,A2578,Detalhe_Registro!$E:$E,B2578,Detalhe_Registro!$M:$M,"SIM")</f>
        <v/>
      </c>
      <c r="I2578" s="2">
        <f>SUMIFS(Detalhe_Registro!$G:$G,Detalhe_Registro!$D:$D,A2578,Detalhe_Registro!$E:$E,B2578,Detalhe_Registro!$M:$M,"SIM")</f>
        <v/>
      </c>
      <c r="J2578" s="2">
        <f>IF(F2578&lt;Premissas!$B$8,"&lt; 1,00",IF(F2578&lt;Premissas!$B$9,"1,00 – 1,19",IF(F2578&lt;Premissas!$B$10,"1,20 – 1,39",IF(F2578&lt;Premissas!$B$11,"1,40 – 1,59",IF(F2578&lt;Premissas!$B$12,"1,60 – 1,99","≥ 2,00")))))</f>
        <v/>
      </c>
      <c r="K2578" s="5">
        <f>IF(F2578&lt;Premissas!$B$8,Premissas!$B$13,IF(F2578&lt;Premissas!$B$9,Premissas!$B$14,IF(F2578&lt;Premissas!$B$10,Premissas!$B$15,IF(F2578&lt;Premissas!$B$11,Premissas!$B$16,IF(F2578&lt;Premissas!$B$12,Premissas!$B$17,Premissas!$B$18)))))</f>
        <v/>
      </c>
      <c r="L2578" s="5">
        <f>K2578/Premissas!$B$4</f>
        <v/>
      </c>
      <c r="M2578" s="2">
        <f>IF(K2578=Premissas!$B$18,"SIM","NÃO")</f>
        <v/>
      </c>
    </row>
    <row r="2579">
      <c r="A2579" s="2" t="inlineStr">
        <is>
          <t>6019820</t>
        </is>
      </c>
      <c r="B2579" s="2" t="inlineStr">
        <is>
          <t>Jude Nwabueze Eze</t>
        </is>
      </c>
      <c r="C2579" s="2" t="n">
        <v>7801</v>
      </c>
      <c r="D2579" s="2">
        <f>IFERROR(TEXTJOIN(" | ",TRUE,UNIQUE(FILTER(Detalhe_Registro!$C:$C,(Detalhe_Registro!$D:$D=A2579)*(Detalhe_Registro!$E:$E=B2579)*(Detalhe_Registro!$M:$M="SIM")))),"")</f>
        <v/>
      </c>
      <c r="E2579" s="2">
        <f>COUNTIFS(Detalhe_Registro!$D:$D,A2579,Detalhe_Registro!$E:$E,B2579,Detalhe_Registro!$M:$M,"SIM")</f>
        <v/>
      </c>
      <c r="F2579" s="2">
        <f>IFERROR(MAXIFS(Detalhe_Registro!$N:$N,Detalhe_Registro!$D:$D,A2579,Detalhe_Registro!$E:$E,B2579,Detalhe_Registro!$M:$M,"SIM"),0)</f>
        <v/>
      </c>
      <c r="G2579" s="2">
        <f>IFERROR(AVERAGEIFS(Detalhe_Registro!$N:$N,Detalhe_Registro!$D:$D,A2579,Detalhe_Registro!$E:$E,B2579,Detalhe_Registro!$M:$M,"SIM"),0)</f>
        <v/>
      </c>
      <c r="H2579" s="2">
        <f>SUMIFS(Detalhe_Registro!$F:$F,Detalhe_Registro!$D:$D,A2579,Detalhe_Registro!$E:$E,B2579,Detalhe_Registro!$M:$M,"SIM")</f>
        <v/>
      </c>
      <c r="I2579" s="2">
        <f>SUMIFS(Detalhe_Registro!$G:$G,Detalhe_Registro!$D:$D,A2579,Detalhe_Registro!$E:$E,B2579,Detalhe_Registro!$M:$M,"SIM")</f>
        <v/>
      </c>
      <c r="J2579" s="2">
        <f>IF(F2579&lt;Premissas!$B$8,"&lt; 1,00",IF(F2579&lt;Premissas!$B$9,"1,00 – 1,19",IF(F2579&lt;Premissas!$B$10,"1,20 – 1,39",IF(F2579&lt;Premissas!$B$11,"1,40 – 1,59",IF(F2579&lt;Premissas!$B$12,"1,60 – 1,99","≥ 2,00")))))</f>
        <v/>
      </c>
      <c r="K2579" s="5">
        <f>IF(F2579&lt;Premissas!$B$8,Premissas!$B$13,IF(F2579&lt;Premissas!$B$9,Premissas!$B$14,IF(F2579&lt;Premissas!$B$10,Premissas!$B$15,IF(F2579&lt;Premissas!$B$11,Premissas!$B$16,IF(F2579&lt;Premissas!$B$12,Premissas!$B$17,Premissas!$B$18)))))</f>
        <v/>
      </c>
      <c r="L2579" s="5">
        <f>K2579/Premissas!$B$4</f>
        <v/>
      </c>
      <c r="M2579" s="2">
        <f>IF(K2579=Premissas!$B$18,"SIM","NÃO")</f>
        <v/>
      </c>
    </row>
    <row r="2580">
      <c r="A2580" s="2" t="inlineStr">
        <is>
          <t>6029116</t>
        </is>
      </c>
      <c r="B2580" s="2" t="inlineStr">
        <is>
          <t>Julio Cesar De Carvalho</t>
        </is>
      </c>
      <c r="C2580" s="2" t="n">
        <v>7801</v>
      </c>
      <c r="D2580" s="2">
        <f>IFERROR(TEXTJOIN(" | ",TRUE,UNIQUE(FILTER(Detalhe_Registro!$C:$C,(Detalhe_Registro!$D:$D=A2580)*(Detalhe_Registro!$E:$E=B2580)*(Detalhe_Registro!$M:$M="SIM")))),"")</f>
        <v/>
      </c>
      <c r="E2580" s="2">
        <f>COUNTIFS(Detalhe_Registro!$D:$D,A2580,Detalhe_Registro!$E:$E,B2580,Detalhe_Registro!$M:$M,"SIM")</f>
        <v/>
      </c>
      <c r="F2580" s="2">
        <f>IFERROR(MAXIFS(Detalhe_Registro!$N:$N,Detalhe_Registro!$D:$D,A2580,Detalhe_Registro!$E:$E,B2580,Detalhe_Registro!$M:$M,"SIM"),0)</f>
        <v/>
      </c>
      <c r="G2580" s="2">
        <f>IFERROR(AVERAGEIFS(Detalhe_Registro!$N:$N,Detalhe_Registro!$D:$D,A2580,Detalhe_Registro!$E:$E,B2580,Detalhe_Registro!$M:$M,"SIM"),0)</f>
        <v/>
      </c>
      <c r="H2580" s="2">
        <f>SUMIFS(Detalhe_Registro!$F:$F,Detalhe_Registro!$D:$D,A2580,Detalhe_Registro!$E:$E,B2580,Detalhe_Registro!$M:$M,"SIM")</f>
        <v/>
      </c>
      <c r="I2580" s="2">
        <f>SUMIFS(Detalhe_Registro!$G:$G,Detalhe_Registro!$D:$D,A2580,Detalhe_Registro!$E:$E,B2580,Detalhe_Registro!$M:$M,"SIM")</f>
        <v/>
      </c>
      <c r="J2580" s="2">
        <f>IF(F2580&lt;Premissas!$B$8,"&lt; 1,00",IF(F2580&lt;Premissas!$B$9,"1,00 – 1,19",IF(F2580&lt;Premissas!$B$10,"1,20 – 1,39",IF(F2580&lt;Premissas!$B$11,"1,40 – 1,59",IF(F2580&lt;Premissas!$B$12,"1,60 – 1,99","≥ 2,00")))))</f>
        <v/>
      </c>
      <c r="K2580" s="5">
        <f>IF(F2580&lt;Premissas!$B$8,Premissas!$B$13,IF(F2580&lt;Premissas!$B$9,Premissas!$B$14,IF(F2580&lt;Premissas!$B$10,Premissas!$B$15,IF(F2580&lt;Premissas!$B$11,Premissas!$B$16,IF(F2580&lt;Premissas!$B$12,Premissas!$B$17,Premissas!$B$18)))))</f>
        <v/>
      </c>
      <c r="L2580" s="5">
        <f>K2580/Premissas!$B$4</f>
        <v/>
      </c>
      <c r="M2580" s="2">
        <f>IF(K2580=Premissas!$B$18,"SIM","NÃO")</f>
        <v/>
      </c>
    </row>
    <row r="2581">
      <c r="A2581" s="2" t="n">
        <v>5853877</v>
      </c>
      <c r="B2581" s="2" t="inlineStr">
        <is>
          <t>Julio Cesar Martinho De Andrade</t>
        </is>
      </c>
      <c r="C2581" s="2" t="n">
        <v>7801</v>
      </c>
      <c r="D2581" s="2">
        <f>IFERROR(TEXTJOIN(" | ",TRUE,UNIQUE(FILTER(Detalhe_Registro!$C:$C,(Detalhe_Registro!$D:$D=A2581)*(Detalhe_Registro!$E:$E=B2581)*(Detalhe_Registro!$M:$M="SIM")))),"")</f>
        <v/>
      </c>
      <c r="E2581" s="2">
        <f>COUNTIFS(Detalhe_Registro!$D:$D,A2581,Detalhe_Registro!$E:$E,B2581,Detalhe_Registro!$M:$M,"SIM")</f>
        <v/>
      </c>
      <c r="F2581" s="2">
        <f>IFERROR(MAXIFS(Detalhe_Registro!$N:$N,Detalhe_Registro!$D:$D,A2581,Detalhe_Registro!$E:$E,B2581,Detalhe_Registro!$M:$M,"SIM"),0)</f>
        <v/>
      </c>
      <c r="G2581" s="2">
        <f>IFERROR(AVERAGEIFS(Detalhe_Registro!$N:$N,Detalhe_Registro!$D:$D,A2581,Detalhe_Registro!$E:$E,B2581,Detalhe_Registro!$M:$M,"SIM"),0)</f>
        <v/>
      </c>
      <c r="H2581" s="2">
        <f>SUMIFS(Detalhe_Registro!$F:$F,Detalhe_Registro!$D:$D,A2581,Detalhe_Registro!$E:$E,B2581,Detalhe_Registro!$M:$M,"SIM")</f>
        <v/>
      </c>
      <c r="I2581" s="2">
        <f>SUMIFS(Detalhe_Registro!$G:$G,Detalhe_Registro!$D:$D,A2581,Detalhe_Registro!$E:$E,B2581,Detalhe_Registro!$M:$M,"SIM")</f>
        <v/>
      </c>
      <c r="J2581" s="2">
        <f>IF(F2581&lt;Premissas!$B$8,"&lt; 1,00",IF(F2581&lt;Premissas!$B$9,"1,00 – 1,19",IF(F2581&lt;Premissas!$B$10,"1,20 – 1,39",IF(F2581&lt;Premissas!$B$11,"1,40 – 1,59",IF(F2581&lt;Premissas!$B$12,"1,60 – 1,99","≥ 2,00")))))</f>
        <v/>
      </c>
      <c r="K2581" s="5">
        <f>IF(F2581&lt;Premissas!$B$8,Premissas!$B$13,IF(F2581&lt;Premissas!$B$9,Premissas!$B$14,IF(F2581&lt;Premissas!$B$10,Premissas!$B$15,IF(F2581&lt;Premissas!$B$11,Premissas!$B$16,IF(F2581&lt;Premissas!$B$12,Premissas!$B$17,Premissas!$B$18)))))</f>
        <v/>
      </c>
      <c r="L2581" s="5">
        <f>K2581/Premissas!$B$4</f>
        <v/>
      </c>
      <c r="M2581" s="2">
        <f>IF(K2581=Premissas!$B$18,"SIM","NÃO")</f>
        <v/>
      </c>
    </row>
    <row r="2582">
      <c r="A2582" s="2" t="inlineStr">
        <is>
          <t>5853877</t>
        </is>
      </c>
      <c r="B2582" s="2" t="inlineStr">
        <is>
          <t>Julio Cesar Martinho De Andrade</t>
        </is>
      </c>
      <c r="C2582" s="2" t="n">
        <v>7801</v>
      </c>
      <c r="D2582" s="2">
        <f>IFERROR(TEXTJOIN(" | ",TRUE,UNIQUE(FILTER(Detalhe_Registro!$C:$C,(Detalhe_Registro!$D:$D=A2582)*(Detalhe_Registro!$E:$E=B2582)*(Detalhe_Registro!$M:$M="SIM")))),"")</f>
        <v/>
      </c>
      <c r="E2582" s="2">
        <f>COUNTIFS(Detalhe_Registro!$D:$D,A2582,Detalhe_Registro!$E:$E,B2582,Detalhe_Registro!$M:$M,"SIM")</f>
        <v/>
      </c>
      <c r="F2582" s="2">
        <f>IFERROR(MAXIFS(Detalhe_Registro!$N:$N,Detalhe_Registro!$D:$D,A2582,Detalhe_Registro!$E:$E,B2582,Detalhe_Registro!$M:$M,"SIM"),0)</f>
        <v/>
      </c>
      <c r="G2582" s="2">
        <f>IFERROR(AVERAGEIFS(Detalhe_Registro!$N:$N,Detalhe_Registro!$D:$D,A2582,Detalhe_Registro!$E:$E,B2582,Detalhe_Registro!$M:$M,"SIM"),0)</f>
        <v/>
      </c>
      <c r="H2582" s="2">
        <f>SUMIFS(Detalhe_Registro!$F:$F,Detalhe_Registro!$D:$D,A2582,Detalhe_Registro!$E:$E,B2582,Detalhe_Registro!$M:$M,"SIM")</f>
        <v/>
      </c>
      <c r="I2582" s="2">
        <f>SUMIFS(Detalhe_Registro!$G:$G,Detalhe_Registro!$D:$D,A2582,Detalhe_Registro!$E:$E,B2582,Detalhe_Registro!$M:$M,"SIM")</f>
        <v/>
      </c>
      <c r="J2582" s="2">
        <f>IF(F2582&lt;Premissas!$B$8,"&lt; 1,00",IF(F2582&lt;Premissas!$B$9,"1,00 – 1,19",IF(F2582&lt;Premissas!$B$10,"1,20 – 1,39",IF(F2582&lt;Premissas!$B$11,"1,40 – 1,59",IF(F2582&lt;Premissas!$B$12,"1,60 – 1,99","≥ 2,00")))))</f>
        <v/>
      </c>
      <c r="K2582" s="5">
        <f>IF(F2582&lt;Premissas!$B$8,Premissas!$B$13,IF(F2582&lt;Premissas!$B$9,Premissas!$B$14,IF(F2582&lt;Premissas!$B$10,Premissas!$B$15,IF(F2582&lt;Premissas!$B$11,Premissas!$B$16,IF(F2582&lt;Premissas!$B$12,Premissas!$B$17,Premissas!$B$18)))))</f>
        <v/>
      </c>
      <c r="L2582" s="5">
        <f>K2582/Premissas!$B$4</f>
        <v/>
      </c>
      <c r="M2582" s="2">
        <f>IF(K2582=Premissas!$B$18,"SIM","NÃO")</f>
        <v/>
      </c>
    </row>
    <row r="2583">
      <c r="A2583" s="2" t="n">
        <v>5456908</v>
      </c>
      <c r="B2583" s="2" t="inlineStr">
        <is>
          <t>KAIQUE BASTOS MACHADO</t>
        </is>
      </c>
      <c r="C2583" s="2" t="n">
        <v>7801</v>
      </c>
      <c r="D2583" s="2">
        <f>IFERROR(TEXTJOIN(" | ",TRUE,UNIQUE(FILTER(Detalhe_Registro!$C:$C,(Detalhe_Registro!$D:$D=A2583)*(Detalhe_Registro!$E:$E=B2583)*(Detalhe_Registro!$M:$M="SIM")))),"")</f>
        <v/>
      </c>
      <c r="E2583" s="2">
        <f>COUNTIFS(Detalhe_Registro!$D:$D,A2583,Detalhe_Registro!$E:$E,B2583,Detalhe_Registro!$M:$M,"SIM")</f>
        <v/>
      </c>
      <c r="F2583" s="2">
        <f>IFERROR(MAXIFS(Detalhe_Registro!$N:$N,Detalhe_Registro!$D:$D,A2583,Detalhe_Registro!$E:$E,B2583,Detalhe_Registro!$M:$M,"SIM"),0)</f>
        <v/>
      </c>
      <c r="G2583" s="2">
        <f>IFERROR(AVERAGEIFS(Detalhe_Registro!$N:$N,Detalhe_Registro!$D:$D,A2583,Detalhe_Registro!$E:$E,B2583,Detalhe_Registro!$M:$M,"SIM"),0)</f>
        <v/>
      </c>
      <c r="H2583" s="2">
        <f>SUMIFS(Detalhe_Registro!$F:$F,Detalhe_Registro!$D:$D,A2583,Detalhe_Registro!$E:$E,B2583,Detalhe_Registro!$M:$M,"SIM")</f>
        <v/>
      </c>
      <c r="I2583" s="2">
        <f>SUMIFS(Detalhe_Registro!$G:$G,Detalhe_Registro!$D:$D,A2583,Detalhe_Registro!$E:$E,B2583,Detalhe_Registro!$M:$M,"SIM")</f>
        <v/>
      </c>
      <c r="J2583" s="2">
        <f>IF(F2583&lt;Premissas!$B$8,"&lt; 1,00",IF(F2583&lt;Premissas!$B$9,"1,00 – 1,19",IF(F2583&lt;Premissas!$B$10,"1,20 – 1,39",IF(F2583&lt;Premissas!$B$11,"1,40 – 1,59",IF(F2583&lt;Premissas!$B$12,"1,60 – 1,99","≥ 2,00")))))</f>
        <v/>
      </c>
      <c r="K2583" s="5">
        <f>IF(F2583&lt;Premissas!$B$8,Premissas!$B$13,IF(F2583&lt;Premissas!$B$9,Premissas!$B$14,IF(F2583&lt;Premissas!$B$10,Premissas!$B$15,IF(F2583&lt;Premissas!$B$11,Premissas!$B$16,IF(F2583&lt;Premissas!$B$12,Premissas!$B$17,Premissas!$B$18)))))</f>
        <v/>
      </c>
      <c r="L2583" s="5">
        <f>K2583/Premissas!$B$4</f>
        <v/>
      </c>
      <c r="M2583" s="2">
        <f>IF(K2583=Premissas!$B$18,"SIM","NÃO")</f>
        <v/>
      </c>
    </row>
    <row r="2584">
      <c r="A2584" s="2" t="inlineStr">
        <is>
          <t>5456908</t>
        </is>
      </c>
      <c r="B2584" s="2" t="inlineStr">
        <is>
          <t>KAIQUE BASTOS MACHADO</t>
        </is>
      </c>
      <c r="C2584" s="2" t="n">
        <v>7801</v>
      </c>
      <c r="D2584" s="2">
        <f>IFERROR(TEXTJOIN(" | ",TRUE,UNIQUE(FILTER(Detalhe_Registro!$C:$C,(Detalhe_Registro!$D:$D=A2584)*(Detalhe_Registro!$E:$E=B2584)*(Detalhe_Registro!$M:$M="SIM")))),"")</f>
        <v/>
      </c>
      <c r="E2584" s="2">
        <f>COUNTIFS(Detalhe_Registro!$D:$D,A2584,Detalhe_Registro!$E:$E,B2584,Detalhe_Registro!$M:$M,"SIM")</f>
        <v/>
      </c>
      <c r="F2584" s="2">
        <f>IFERROR(MAXIFS(Detalhe_Registro!$N:$N,Detalhe_Registro!$D:$D,A2584,Detalhe_Registro!$E:$E,B2584,Detalhe_Registro!$M:$M,"SIM"),0)</f>
        <v/>
      </c>
      <c r="G2584" s="2">
        <f>IFERROR(AVERAGEIFS(Detalhe_Registro!$N:$N,Detalhe_Registro!$D:$D,A2584,Detalhe_Registro!$E:$E,B2584,Detalhe_Registro!$M:$M,"SIM"),0)</f>
        <v/>
      </c>
      <c r="H2584" s="2">
        <f>SUMIFS(Detalhe_Registro!$F:$F,Detalhe_Registro!$D:$D,A2584,Detalhe_Registro!$E:$E,B2584,Detalhe_Registro!$M:$M,"SIM")</f>
        <v/>
      </c>
      <c r="I2584" s="2">
        <f>SUMIFS(Detalhe_Registro!$G:$G,Detalhe_Registro!$D:$D,A2584,Detalhe_Registro!$E:$E,B2584,Detalhe_Registro!$M:$M,"SIM")</f>
        <v/>
      </c>
      <c r="J2584" s="2">
        <f>IF(F2584&lt;Premissas!$B$8,"&lt; 1,00",IF(F2584&lt;Premissas!$B$9,"1,00 – 1,19",IF(F2584&lt;Premissas!$B$10,"1,20 – 1,39",IF(F2584&lt;Premissas!$B$11,"1,40 – 1,59",IF(F2584&lt;Premissas!$B$12,"1,60 – 1,99","≥ 2,00")))))</f>
        <v/>
      </c>
      <c r="K2584" s="5">
        <f>IF(F2584&lt;Premissas!$B$8,Premissas!$B$13,IF(F2584&lt;Premissas!$B$9,Premissas!$B$14,IF(F2584&lt;Premissas!$B$10,Premissas!$B$15,IF(F2584&lt;Premissas!$B$11,Premissas!$B$16,IF(F2584&lt;Premissas!$B$12,Premissas!$B$17,Premissas!$B$18)))))</f>
        <v/>
      </c>
      <c r="L2584" s="5">
        <f>K2584/Premissas!$B$4</f>
        <v/>
      </c>
      <c r="M2584" s="2">
        <f>IF(K2584=Premissas!$B$18,"SIM","NÃO")</f>
        <v/>
      </c>
    </row>
    <row r="2585">
      <c r="A2585" s="2" t="n">
        <v>5634806</v>
      </c>
      <c r="B2585" s="2" t="inlineStr">
        <is>
          <t>KEYTH LIMA DE FONSECA</t>
        </is>
      </c>
      <c r="C2585" s="2" t="n">
        <v>7801</v>
      </c>
      <c r="D2585" s="2">
        <f>IFERROR(TEXTJOIN(" | ",TRUE,UNIQUE(FILTER(Detalhe_Registro!$C:$C,(Detalhe_Registro!$D:$D=A2585)*(Detalhe_Registro!$E:$E=B2585)*(Detalhe_Registro!$M:$M="SIM")))),"")</f>
        <v/>
      </c>
      <c r="E2585" s="2">
        <f>COUNTIFS(Detalhe_Registro!$D:$D,A2585,Detalhe_Registro!$E:$E,B2585,Detalhe_Registro!$M:$M,"SIM")</f>
        <v/>
      </c>
      <c r="F2585" s="2">
        <f>IFERROR(MAXIFS(Detalhe_Registro!$N:$N,Detalhe_Registro!$D:$D,A2585,Detalhe_Registro!$E:$E,B2585,Detalhe_Registro!$M:$M,"SIM"),0)</f>
        <v/>
      </c>
      <c r="G2585" s="2">
        <f>IFERROR(AVERAGEIFS(Detalhe_Registro!$N:$N,Detalhe_Registro!$D:$D,A2585,Detalhe_Registro!$E:$E,B2585,Detalhe_Registro!$M:$M,"SIM"),0)</f>
        <v/>
      </c>
      <c r="H2585" s="2">
        <f>SUMIFS(Detalhe_Registro!$F:$F,Detalhe_Registro!$D:$D,A2585,Detalhe_Registro!$E:$E,B2585,Detalhe_Registro!$M:$M,"SIM")</f>
        <v/>
      </c>
      <c r="I2585" s="2">
        <f>SUMIFS(Detalhe_Registro!$G:$G,Detalhe_Registro!$D:$D,A2585,Detalhe_Registro!$E:$E,B2585,Detalhe_Registro!$M:$M,"SIM")</f>
        <v/>
      </c>
      <c r="J2585" s="2">
        <f>IF(F2585&lt;Premissas!$B$8,"&lt; 1,00",IF(F2585&lt;Premissas!$B$9,"1,00 – 1,19",IF(F2585&lt;Premissas!$B$10,"1,20 – 1,39",IF(F2585&lt;Premissas!$B$11,"1,40 – 1,59",IF(F2585&lt;Premissas!$B$12,"1,60 – 1,99","≥ 2,00")))))</f>
        <v/>
      </c>
      <c r="K2585" s="5">
        <f>IF(F2585&lt;Premissas!$B$8,Premissas!$B$13,IF(F2585&lt;Premissas!$B$9,Premissas!$B$14,IF(F2585&lt;Premissas!$B$10,Premissas!$B$15,IF(F2585&lt;Premissas!$B$11,Premissas!$B$16,IF(F2585&lt;Premissas!$B$12,Premissas!$B$17,Premissas!$B$18)))))</f>
        <v/>
      </c>
      <c r="L2585" s="5">
        <f>K2585/Premissas!$B$4</f>
        <v/>
      </c>
      <c r="M2585" s="2">
        <f>IF(K2585=Premissas!$B$18,"SIM","NÃO")</f>
        <v/>
      </c>
    </row>
    <row r="2586">
      <c r="A2586" s="2" t="inlineStr">
        <is>
          <t>5634806</t>
        </is>
      </c>
      <c r="B2586" s="2" t="inlineStr">
        <is>
          <t>KEYTH LIMA DE FONSECA</t>
        </is>
      </c>
      <c r="C2586" s="2" t="n">
        <v>7801</v>
      </c>
      <c r="D2586" s="2">
        <f>IFERROR(TEXTJOIN(" | ",TRUE,UNIQUE(FILTER(Detalhe_Registro!$C:$C,(Detalhe_Registro!$D:$D=A2586)*(Detalhe_Registro!$E:$E=B2586)*(Detalhe_Registro!$M:$M="SIM")))),"")</f>
        <v/>
      </c>
      <c r="E2586" s="2">
        <f>COUNTIFS(Detalhe_Registro!$D:$D,A2586,Detalhe_Registro!$E:$E,B2586,Detalhe_Registro!$M:$M,"SIM")</f>
        <v/>
      </c>
      <c r="F2586" s="2">
        <f>IFERROR(MAXIFS(Detalhe_Registro!$N:$N,Detalhe_Registro!$D:$D,A2586,Detalhe_Registro!$E:$E,B2586,Detalhe_Registro!$M:$M,"SIM"),0)</f>
        <v/>
      </c>
      <c r="G2586" s="2">
        <f>IFERROR(AVERAGEIFS(Detalhe_Registro!$N:$N,Detalhe_Registro!$D:$D,A2586,Detalhe_Registro!$E:$E,B2586,Detalhe_Registro!$M:$M,"SIM"),0)</f>
        <v/>
      </c>
      <c r="H2586" s="2">
        <f>SUMIFS(Detalhe_Registro!$F:$F,Detalhe_Registro!$D:$D,A2586,Detalhe_Registro!$E:$E,B2586,Detalhe_Registro!$M:$M,"SIM")</f>
        <v/>
      </c>
      <c r="I2586" s="2">
        <f>SUMIFS(Detalhe_Registro!$G:$G,Detalhe_Registro!$D:$D,A2586,Detalhe_Registro!$E:$E,B2586,Detalhe_Registro!$M:$M,"SIM")</f>
        <v/>
      </c>
      <c r="J2586" s="2">
        <f>IF(F2586&lt;Premissas!$B$8,"&lt; 1,00",IF(F2586&lt;Premissas!$B$9,"1,00 – 1,19",IF(F2586&lt;Premissas!$B$10,"1,20 – 1,39",IF(F2586&lt;Premissas!$B$11,"1,40 – 1,59",IF(F2586&lt;Premissas!$B$12,"1,60 – 1,99","≥ 2,00")))))</f>
        <v/>
      </c>
      <c r="K2586" s="5">
        <f>IF(F2586&lt;Premissas!$B$8,Premissas!$B$13,IF(F2586&lt;Premissas!$B$9,Premissas!$B$14,IF(F2586&lt;Premissas!$B$10,Premissas!$B$15,IF(F2586&lt;Premissas!$B$11,Premissas!$B$16,IF(F2586&lt;Premissas!$B$12,Premissas!$B$17,Premissas!$B$18)))))</f>
        <v/>
      </c>
      <c r="L2586" s="5">
        <f>K2586/Premissas!$B$4</f>
        <v/>
      </c>
      <c r="M2586" s="2">
        <f>IF(K2586=Premissas!$B$18,"SIM","NÃO")</f>
        <v/>
      </c>
    </row>
    <row r="2587">
      <c r="A2587" s="2" t="n">
        <v>5882400</v>
      </c>
      <c r="B2587" s="2" t="inlineStr">
        <is>
          <t>Kaique Silva Pereira Do Val</t>
        </is>
      </c>
      <c r="C2587" s="2" t="n">
        <v>7801</v>
      </c>
      <c r="D2587" s="2">
        <f>IFERROR(TEXTJOIN(" | ",TRUE,UNIQUE(FILTER(Detalhe_Registro!$C:$C,(Detalhe_Registro!$D:$D=A2587)*(Detalhe_Registro!$E:$E=B2587)*(Detalhe_Registro!$M:$M="SIM")))),"")</f>
        <v/>
      </c>
      <c r="E2587" s="2">
        <f>COUNTIFS(Detalhe_Registro!$D:$D,A2587,Detalhe_Registro!$E:$E,B2587,Detalhe_Registro!$M:$M,"SIM")</f>
        <v/>
      </c>
      <c r="F2587" s="2">
        <f>IFERROR(MAXIFS(Detalhe_Registro!$N:$N,Detalhe_Registro!$D:$D,A2587,Detalhe_Registro!$E:$E,B2587,Detalhe_Registro!$M:$M,"SIM"),0)</f>
        <v/>
      </c>
      <c r="G2587" s="2">
        <f>IFERROR(AVERAGEIFS(Detalhe_Registro!$N:$N,Detalhe_Registro!$D:$D,A2587,Detalhe_Registro!$E:$E,B2587,Detalhe_Registro!$M:$M,"SIM"),0)</f>
        <v/>
      </c>
      <c r="H2587" s="2">
        <f>SUMIFS(Detalhe_Registro!$F:$F,Detalhe_Registro!$D:$D,A2587,Detalhe_Registro!$E:$E,B2587,Detalhe_Registro!$M:$M,"SIM")</f>
        <v/>
      </c>
      <c r="I2587" s="2">
        <f>SUMIFS(Detalhe_Registro!$G:$G,Detalhe_Registro!$D:$D,A2587,Detalhe_Registro!$E:$E,B2587,Detalhe_Registro!$M:$M,"SIM")</f>
        <v/>
      </c>
      <c r="J2587" s="2">
        <f>IF(F2587&lt;Premissas!$B$8,"&lt; 1,00",IF(F2587&lt;Premissas!$B$9,"1,00 – 1,19",IF(F2587&lt;Premissas!$B$10,"1,20 – 1,39",IF(F2587&lt;Premissas!$B$11,"1,40 – 1,59",IF(F2587&lt;Premissas!$B$12,"1,60 – 1,99","≥ 2,00")))))</f>
        <v/>
      </c>
      <c r="K2587" s="5">
        <f>IF(F2587&lt;Premissas!$B$8,Premissas!$B$13,IF(F2587&lt;Premissas!$B$9,Premissas!$B$14,IF(F2587&lt;Premissas!$B$10,Premissas!$B$15,IF(F2587&lt;Premissas!$B$11,Premissas!$B$16,IF(F2587&lt;Premissas!$B$12,Premissas!$B$17,Premissas!$B$18)))))</f>
        <v/>
      </c>
      <c r="L2587" s="5">
        <f>K2587/Premissas!$B$4</f>
        <v/>
      </c>
      <c r="M2587" s="2">
        <f>IF(K2587=Premissas!$B$18,"SIM","NÃO")</f>
        <v/>
      </c>
    </row>
    <row r="2588">
      <c r="A2588" s="2" t="inlineStr">
        <is>
          <t>5882400</t>
        </is>
      </c>
      <c r="B2588" s="2" t="inlineStr">
        <is>
          <t>Kaique Silva Pereira Do Val</t>
        </is>
      </c>
      <c r="C2588" s="2" t="n">
        <v>7801</v>
      </c>
      <c r="D2588" s="2">
        <f>IFERROR(TEXTJOIN(" | ",TRUE,UNIQUE(FILTER(Detalhe_Registro!$C:$C,(Detalhe_Registro!$D:$D=A2588)*(Detalhe_Registro!$E:$E=B2588)*(Detalhe_Registro!$M:$M="SIM")))),"")</f>
        <v/>
      </c>
      <c r="E2588" s="2">
        <f>COUNTIFS(Detalhe_Registro!$D:$D,A2588,Detalhe_Registro!$E:$E,B2588,Detalhe_Registro!$M:$M,"SIM")</f>
        <v/>
      </c>
      <c r="F2588" s="2">
        <f>IFERROR(MAXIFS(Detalhe_Registro!$N:$N,Detalhe_Registro!$D:$D,A2588,Detalhe_Registro!$E:$E,B2588,Detalhe_Registro!$M:$M,"SIM"),0)</f>
        <v/>
      </c>
      <c r="G2588" s="2">
        <f>IFERROR(AVERAGEIFS(Detalhe_Registro!$N:$N,Detalhe_Registro!$D:$D,A2588,Detalhe_Registro!$E:$E,B2588,Detalhe_Registro!$M:$M,"SIM"),0)</f>
        <v/>
      </c>
      <c r="H2588" s="2">
        <f>SUMIFS(Detalhe_Registro!$F:$F,Detalhe_Registro!$D:$D,A2588,Detalhe_Registro!$E:$E,B2588,Detalhe_Registro!$M:$M,"SIM")</f>
        <v/>
      </c>
      <c r="I2588" s="2">
        <f>SUMIFS(Detalhe_Registro!$G:$G,Detalhe_Registro!$D:$D,A2588,Detalhe_Registro!$E:$E,B2588,Detalhe_Registro!$M:$M,"SIM")</f>
        <v/>
      </c>
      <c r="J2588" s="2">
        <f>IF(F2588&lt;Premissas!$B$8,"&lt; 1,00",IF(F2588&lt;Premissas!$B$9,"1,00 – 1,19",IF(F2588&lt;Premissas!$B$10,"1,20 – 1,39",IF(F2588&lt;Premissas!$B$11,"1,40 – 1,59",IF(F2588&lt;Premissas!$B$12,"1,60 – 1,99","≥ 2,00")))))</f>
        <v/>
      </c>
      <c r="K2588" s="5">
        <f>IF(F2588&lt;Premissas!$B$8,Premissas!$B$13,IF(F2588&lt;Premissas!$B$9,Premissas!$B$14,IF(F2588&lt;Premissas!$B$10,Premissas!$B$15,IF(F2588&lt;Premissas!$B$11,Premissas!$B$16,IF(F2588&lt;Premissas!$B$12,Premissas!$B$17,Premissas!$B$18)))))</f>
        <v/>
      </c>
      <c r="L2588" s="5">
        <f>K2588/Premissas!$B$4</f>
        <v/>
      </c>
      <c r="M2588" s="2">
        <f>IF(K2588=Premissas!$B$18,"SIM","NÃO")</f>
        <v/>
      </c>
    </row>
    <row r="2589">
      <c r="A2589" s="2" t="n">
        <v>6012221</v>
      </c>
      <c r="B2589" s="2" t="inlineStr">
        <is>
          <t>Kamilly Costa Do Rosario Borges</t>
        </is>
      </c>
      <c r="C2589" s="2" t="n">
        <v>7801</v>
      </c>
      <c r="D2589" s="2">
        <f>IFERROR(TEXTJOIN(" | ",TRUE,UNIQUE(FILTER(Detalhe_Registro!$C:$C,(Detalhe_Registro!$D:$D=A2589)*(Detalhe_Registro!$E:$E=B2589)*(Detalhe_Registro!$M:$M="SIM")))),"")</f>
        <v/>
      </c>
      <c r="E2589" s="2">
        <f>COUNTIFS(Detalhe_Registro!$D:$D,A2589,Detalhe_Registro!$E:$E,B2589,Detalhe_Registro!$M:$M,"SIM")</f>
        <v/>
      </c>
      <c r="F2589" s="2">
        <f>IFERROR(MAXIFS(Detalhe_Registro!$N:$N,Detalhe_Registro!$D:$D,A2589,Detalhe_Registro!$E:$E,B2589,Detalhe_Registro!$M:$M,"SIM"),0)</f>
        <v/>
      </c>
      <c r="G2589" s="2">
        <f>IFERROR(AVERAGEIFS(Detalhe_Registro!$N:$N,Detalhe_Registro!$D:$D,A2589,Detalhe_Registro!$E:$E,B2589,Detalhe_Registro!$M:$M,"SIM"),0)</f>
        <v/>
      </c>
      <c r="H2589" s="2">
        <f>SUMIFS(Detalhe_Registro!$F:$F,Detalhe_Registro!$D:$D,A2589,Detalhe_Registro!$E:$E,B2589,Detalhe_Registro!$M:$M,"SIM")</f>
        <v/>
      </c>
      <c r="I2589" s="2">
        <f>SUMIFS(Detalhe_Registro!$G:$G,Detalhe_Registro!$D:$D,A2589,Detalhe_Registro!$E:$E,B2589,Detalhe_Registro!$M:$M,"SIM")</f>
        <v/>
      </c>
      <c r="J2589" s="2">
        <f>IF(F2589&lt;Premissas!$B$8,"&lt; 1,00",IF(F2589&lt;Premissas!$B$9,"1,00 – 1,19",IF(F2589&lt;Premissas!$B$10,"1,20 – 1,39",IF(F2589&lt;Premissas!$B$11,"1,40 – 1,59",IF(F2589&lt;Premissas!$B$12,"1,60 – 1,99","≥ 2,00")))))</f>
        <v/>
      </c>
      <c r="K2589" s="5">
        <f>IF(F2589&lt;Premissas!$B$8,Premissas!$B$13,IF(F2589&lt;Premissas!$B$9,Premissas!$B$14,IF(F2589&lt;Premissas!$B$10,Premissas!$B$15,IF(F2589&lt;Premissas!$B$11,Premissas!$B$16,IF(F2589&lt;Premissas!$B$12,Premissas!$B$17,Premissas!$B$18)))))</f>
        <v/>
      </c>
      <c r="L2589" s="5">
        <f>K2589/Premissas!$B$4</f>
        <v/>
      </c>
      <c r="M2589" s="2">
        <f>IF(K2589=Premissas!$B$18,"SIM","NÃO")</f>
        <v/>
      </c>
    </row>
    <row r="2590">
      <c r="A2590" s="2" t="inlineStr">
        <is>
          <t>6012221</t>
        </is>
      </c>
      <c r="B2590" s="2" t="inlineStr">
        <is>
          <t>Kamilly Costa Do Rosario Borges</t>
        </is>
      </c>
      <c r="C2590" s="2" t="n">
        <v>7801</v>
      </c>
      <c r="D2590" s="2">
        <f>IFERROR(TEXTJOIN(" | ",TRUE,UNIQUE(FILTER(Detalhe_Registro!$C:$C,(Detalhe_Registro!$D:$D=A2590)*(Detalhe_Registro!$E:$E=B2590)*(Detalhe_Registro!$M:$M="SIM")))),"")</f>
        <v/>
      </c>
      <c r="E2590" s="2">
        <f>COUNTIFS(Detalhe_Registro!$D:$D,A2590,Detalhe_Registro!$E:$E,B2590,Detalhe_Registro!$M:$M,"SIM")</f>
        <v/>
      </c>
      <c r="F2590" s="2">
        <f>IFERROR(MAXIFS(Detalhe_Registro!$N:$N,Detalhe_Registro!$D:$D,A2590,Detalhe_Registro!$E:$E,B2590,Detalhe_Registro!$M:$M,"SIM"),0)</f>
        <v/>
      </c>
      <c r="G2590" s="2">
        <f>IFERROR(AVERAGEIFS(Detalhe_Registro!$N:$N,Detalhe_Registro!$D:$D,A2590,Detalhe_Registro!$E:$E,B2590,Detalhe_Registro!$M:$M,"SIM"),0)</f>
        <v/>
      </c>
      <c r="H2590" s="2">
        <f>SUMIFS(Detalhe_Registro!$F:$F,Detalhe_Registro!$D:$D,A2590,Detalhe_Registro!$E:$E,B2590,Detalhe_Registro!$M:$M,"SIM")</f>
        <v/>
      </c>
      <c r="I2590" s="2">
        <f>SUMIFS(Detalhe_Registro!$G:$G,Detalhe_Registro!$D:$D,A2590,Detalhe_Registro!$E:$E,B2590,Detalhe_Registro!$M:$M,"SIM")</f>
        <v/>
      </c>
      <c r="J2590" s="2">
        <f>IF(F2590&lt;Premissas!$B$8,"&lt; 1,00",IF(F2590&lt;Premissas!$B$9,"1,00 – 1,19",IF(F2590&lt;Premissas!$B$10,"1,20 – 1,39",IF(F2590&lt;Premissas!$B$11,"1,40 – 1,59",IF(F2590&lt;Premissas!$B$12,"1,60 – 1,99","≥ 2,00")))))</f>
        <v/>
      </c>
      <c r="K2590" s="5">
        <f>IF(F2590&lt;Premissas!$B$8,Premissas!$B$13,IF(F2590&lt;Premissas!$B$9,Premissas!$B$14,IF(F2590&lt;Premissas!$B$10,Premissas!$B$15,IF(F2590&lt;Premissas!$B$11,Premissas!$B$16,IF(F2590&lt;Premissas!$B$12,Premissas!$B$17,Premissas!$B$18)))))</f>
        <v/>
      </c>
      <c r="L2590" s="5">
        <f>K2590/Premissas!$B$4</f>
        <v/>
      </c>
      <c r="M2590" s="2">
        <f>IF(K2590=Premissas!$B$18,"SIM","NÃO")</f>
        <v/>
      </c>
    </row>
    <row r="2591">
      <c r="A2591" s="2" t="n">
        <v>6001360</v>
      </c>
      <c r="B2591" s="2" t="inlineStr">
        <is>
          <t>Karen Cristina Santana Souza</t>
        </is>
      </c>
      <c r="C2591" s="2" t="n">
        <v>7801</v>
      </c>
      <c r="D2591" s="2">
        <f>IFERROR(TEXTJOIN(" | ",TRUE,UNIQUE(FILTER(Detalhe_Registro!$C:$C,(Detalhe_Registro!$D:$D=A2591)*(Detalhe_Registro!$E:$E=B2591)*(Detalhe_Registro!$M:$M="SIM")))),"")</f>
        <v/>
      </c>
      <c r="E2591" s="2">
        <f>COUNTIFS(Detalhe_Registro!$D:$D,A2591,Detalhe_Registro!$E:$E,B2591,Detalhe_Registro!$M:$M,"SIM")</f>
        <v/>
      </c>
      <c r="F2591" s="2">
        <f>IFERROR(MAXIFS(Detalhe_Registro!$N:$N,Detalhe_Registro!$D:$D,A2591,Detalhe_Registro!$E:$E,B2591,Detalhe_Registro!$M:$M,"SIM"),0)</f>
        <v/>
      </c>
      <c r="G2591" s="2">
        <f>IFERROR(AVERAGEIFS(Detalhe_Registro!$N:$N,Detalhe_Registro!$D:$D,A2591,Detalhe_Registro!$E:$E,B2591,Detalhe_Registro!$M:$M,"SIM"),0)</f>
        <v/>
      </c>
      <c r="H2591" s="2">
        <f>SUMIFS(Detalhe_Registro!$F:$F,Detalhe_Registro!$D:$D,A2591,Detalhe_Registro!$E:$E,B2591,Detalhe_Registro!$M:$M,"SIM")</f>
        <v/>
      </c>
      <c r="I2591" s="2">
        <f>SUMIFS(Detalhe_Registro!$G:$G,Detalhe_Registro!$D:$D,A2591,Detalhe_Registro!$E:$E,B2591,Detalhe_Registro!$M:$M,"SIM")</f>
        <v/>
      </c>
      <c r="J2591" s="2">
        <f>IF(F2591&lt;Premissas!$B$8,"&lt; 1,00",IF(F2591&lt;Premissas!$B$9,"1,00 – 1,19",IF(F2591&lt;Premissas!$B$10,"1,20 – 1,39",IF(F2591&lt;Premissas!$B$11,"1,40 – 1,59",IF(F2591&lt;Premissas!$B$12,"1,60 – 1,99","≥ 2,00")))))</f>
        <v/>
      </c>
      <c r="K2591" s="5">
        <f>IF(F2591&lt;Premissas!$B$8,Premissas!$B$13,IF(F2591&lt;Premissas!$B$9,Premissas!$B$14,IF(F2591&lt;Premissas!$B$10,Premissas!$B$15,IF(F2591&lt;Premissas!$B$11,Premissas!$B$16,IF(F2591&lt;Premissas!$B$12,Premissas!$B$17,Premissas!$B$18)))))</f>
        <v/>
      </c>
      <c r="L2591" s="5">
        <f>K2591/Premissas!$B$4</f>
        <v/>
      </c>
      <c r="M2591" s="2">
        <f>IF(K2591=Premissas!$B$18,"SIM","NÃO")</f>
        <v/>
      </c>
    </row>
    <row r="2592">
      <c r="A2592" s="2" t="inlineStr">
        <is>
          <t>6001360</t>
        </is>
      </c>
      <c r="B2592" s="2" t="inlineStr">
        <is>
          <t>Karen Cristina Santana Souza</t>
        </is>
      </c>
      <c r="C2592" s="2" t="n">
        <v>7801</v>
      </c>
      <c r="D2592" s="2">
        <f>IFERROR(TEXTJOIN(" | ",TRUE,UNIQUE(FILTER(Detalhe_Registro!$C:$C,(Detalhe_Registro!$D:$D=A2592)*(Detalhe_Registro!$E:$E=B2592)*(Detalhe_Registro!$M:$M="SIM")))),"")</f>
        <v/>
      </c>
      <c r="E2592" s="2">
        <f>COUNTIFS(Detalhe_Registro!$D:$D,A2592,Detalhe_Registro!$E:$E,B2592,Detalhe_Registro!$M:$M,"SIM")</f>
        <v/>
      </c>
      <c r="F2592" s="2">
        <f>IFERROR(MAXIFS(Detalhe_Registro!$N:$N,Detalhe_Registro!$D:$D,A2592,Detalhe_Registro!$E:$E,B2592,Detalhe_Registro!$M:$M,"SIM"),0)</f>
        <v/>
      </c>
      <c r="G2592" s="2">
        <f>IFERROR(AVERAGEIFS(Detalhe_Registro!$N:$N,Detalhe_Registro!$D:$D,A2592,Detalhe_Registro!$E:$E,B2592,Detalhe_Registro!$M:$M,"SIM"),0)</f>
        <v/>
      </c>
      <c r="H2592" s="2">
        <f>SUMIFS(Detalhe_Registro!$F:$F,Detalhe_Registro!$D:$D,A2592,Detalhe_Registro!$E:$E,B2592,Detalhe_Registro!$M:$M,"SIM")</f>
        <v/>
      </c>
      <c r="I2592" s="2">
        <f>SUMIFS(Detalhe_Registro!$G:$G,Detalhe_Registro!$D:$D,A2592,Detalhe_Registro!$E:$E,B2592,Detalhe_Registro!$M:$M,"SIM")</f>
        <v/>
      </c>
      <c r="J2592" s="2">
        <f>IF(F2592&lt;Premissas!$B$8,"&lt; 1,00",IF(F2592&lt;Premissas!$B$9,"1,00 – 1,19",IF(F2592&lt;Premissas!$B$10,"1,20 – 1,39",IF(F2592&lt;Premissas!$B$11,"1,40 – 1,59",IF(F2592&lt;Premissas!$B$12,"1,60 – 1,99","≥ 2,00")))))</f>
        <v/>
      </c>
      <c r="K2592" s="5">
        <f>IF(F2592&lt;Premissas!$B$8,Premissas!$B$13,IF(F2592&lt;Premissas!$B$9,Premissas!$B$14,IF(F2592&lt;Premissas!$B$10,Premissas!$B$15,IF(F2592&lt;Premissas!$B$11,Premissas!$B$16,IF(F2592&lt;Premissas!$B$12,Premissas!$B$17,Premissas!$B$18)))))</f>
        <v/>
      </c>
      <c r="L2592" s="5">
        <f>K2592/Premissas!$B$4</f>
        <v/>
      </c>
      <c r="M2592" s="2">
        <f>IF(K2592=Premissas!$B$18,"SIM","NÃO")</f>
        <v/>
      </c>
    </row>
    <row r="2593">
      <c r="A2593" s="2" t="n">
        <v>6001238</v>
      </c>
      <c r="B2593" s="2" t="inlineStr">
        <is>
          <t>Karine Da Silva Ferreira</t>
        </is>
      </c>
      <c r="C2593" s="2" t="n">
        <v>7801</v>
      </c>
      <c r="D2593" s="2">
        <f>IFERROR(TEXTJOIN(" | ",TRUE,UNIQUE(FILTER(Detalhe_Registro!$C:$C,(Detalhe_Registro!$D:$D=A2593)*(Detalhe_Registro!$E:$E=B2593)*(Detalhe_Registro!$M:$M="SIM")))),"")</f>
        <v/>
      </c>
      <c r="E2593" s="2">
        <f>COUNTIFS(Detalhe_Registro!$D:$D,A2593,Detalhe_Registro!$E:$E,B2593,Detalhe_Registro!$M:$M,"SIM")</f>
        <v/>
      </c>
      <c r="F2593" s="2">
        <f>IFERROR(MAXIFS(Detalhe_Registro!$N:$N,Detalhe_Registro!$D:$D,A2593,Detalhe_Registro!$E:$E,B2593,Detalhe_Registro!$M:$M,"SIM"),0)</f>
        <v/>
      </c>
      <c r="G2593" s="2">
        <f>IFERROR(AVERAGEIFS(Detalhe_Registro!$N:$N,Detalhe_Registro!$D:$D,A2593,Detalhe_Registro!$E:$E,B2593,Detalhe_Registro!$M:$M,"SIM"),0)</f>
        <v/>
      </c>
      <c r="H2593" s="2">
        <f>SUMIFS(Detalhe_Registro!$F:$F,Detalhe_Registro!$D:$D,A2593,Detalhe_Registro!$E:$E,B2593,Detalhe_Registro!$M:$M,"SIM")</f>
        <v/>
      </c>
      <c r="I2593" s="2">
        <f>SUMIFS(Detalhe_Registro!$G:$G,Detalhe_Registro!$D:$D,A2593,Detalhe_Registro!$E:$E,B2593,Detalhe_Registro!$M:$M,"SIM")</f>
        <v/>
      </c>
      <c r="J2593" s="2">
        <f>IF(F2593&lt;Premissas!$B$8,"&lt; 1,00",IF(F2593&lt;Premissas!$B$9,"1,00 – 1,19",IF(F2593&lt;Premissas!$B$10,"1,20 – 1,39",IF(F2593&lt;Premissas!$B$11,"1,40 – 1,59",IF(F2593&lt;Premissas!$B$12,"1,60 – 1,99","≥ 2,00")))))</f>
        <v/>
      </c>
      <c r="K2593" s="5">
        <f>IF(F2593&lt;Premissas!$B$8,Premissas!$B$13,IF(F2593&lt;Premissas!$B$9,Premissas!$B$14,IF(F2593&lt;Premissas!$B$10,Premissas!$B$15,IF(F2593&lt;Premissas!$B$11,Premissas!$B$16,IF(F2593&lt;Premissas!$B$12,Premissas!$B$17,Premissas!$B$18)))))</f>
        <v/>
      </c>
      <c r="L2593" s="5">
        <f>K2593/Premissas!$B$4</f>
        <v/>
      </c>
      <c r="M2593" s="2">
        <f>IF(K2593=Premissas!$B$18,"SIM","NÃO")</f>
        <v/>
      </c>
    </row>
    <row r="2594">
      <c r="A2594" s="2" t="inlineStr">
        <is>
          <t>6001238</t>
        </is>
      </c>
      <c r="B2594" s="2" t="inlineStr">
        <is>
          <t>Karine Da Silva Ferreira</t>
        </is>
      </c>
      <c r="C2594" s="2" t="n">
        <v>7801</v>
      </c>
      <c r="D2594" s="2">
        <f>IFERROR(TEXTJOIN(" | ",TRUE,UNIQUE(FILTER(Detalhe_Registro!$C:$C,(Detalhe_Registro!$D:$D=A2594)*(Detalhe_Registro!$E:$E=B2594)*(Detalhe_Registro!$M:$M="SIM")))),"")</f>
        <v/>
      </c>
      <c r="E2594" s="2">
        <f>COUNTIFS(Detalhe_Registro!$D:$D,A2594,Detalhe_Registro!$E:$E,B2594,Detalhe_Registro!$M:$M,"SIM")</f>
        <v/>
      </c>
      <c r="F2594" s="2">
        <f>IFERROR(MAXIFS(Detalhe_Registro!$N:$N,Detalhe_Registro!$D:$D,A2594,Detalhe_Registro!$E:$E,B2594,Detalhe_Registro!$M:$M,"SIM"),0)</f>
        <v/>
      </c>
      <c r="G2594" s="2">
        <f>IFERROR(AVERAGEIFS(Detalhe_Registro!$N:$N,Detalhe_Registro!$D:$D,A2594,Detalhe_Registro!$E:$E,B2594,Detalhe_Registro!$M:$M,"SIM"),0)</f>
        <v/>
      </c>
      <c r="H2594" s="2">
        <f>SUMIFS(Detalhe_Registro!$F:$F,Detalhe_Registro!$D:$D,A2594,Detalhe_Registro!$E:$E,B2594,Detalhe_Registro!$M:$M,"SIM")</f>
        <v/>
      </c>
      <c r="I2594" s="2">
        <f>SUMIFS(Detalhe_Registro!$G:$G,Detalhe_Registro!$D:$D,A2594,Detalhe_Registro!$E:$E,B2594,Detalhe_Registro!$M:$M,"SIM")</f>
        <v/>
      </c>
      <c r="J2594" s="2">
        <f>IF(F2594&lt;Premissas!$B$8,"&lt; 1,00",IF(F2594&lt;Premissas!$B$9,"1,00 – 1,19",IF(F2594&lt;Premissas!$B$10,"1,20 – 1,39",IF(F2594&lt;Premissas!$B$11,"1,40 – 1,59",IF(F2594&lt;Premissas!$B$12,"1,60 – 1,99","≥ 2,00")))))</f>
        <v/>
      </c>
      <c r="K2594" s="5">
        <f>IF(F2594&lt;Premissas!$B$8,Premissas!$B$13,IF(F2594&lt;Premissas!$B$9,Premissas!$B$14,IF(F2594&lt;Premissas!$B$10,Premissas!$B$15,IF(F2594&lt;Premissas!$B$11,Premissas!$B$16,IF(F2594&lt;Premissas!$B$12,Premissas!$B$17,Premissas!$B$18)))))</f>
        <v/>
      </c>
      <c r="L2594" s="5">
        <f>K2594/Premissas!$B$4</f>
        <v/>
      </c>
      <c r="M2594" s="2">
        <f>IF(K2594=Premissas!$B$18,"SIM","NÃO")</f>
        <v/>
      </c>
    </row>
    <row r="2595">
      <c r="A2595" s="2" t="n">
        <v>6005535</v>
      </c>
      <c r="B2595" s="2" t="inlineStr">
        <is>
          <t>Karla Cavalcanti Silva</t>
        </is>
      </c>
      <c r="C2595" s="2" t="n">
        <v>7801</v>
      </c>
      <c r="D2595" s="2">
        <f>IFERROR(TEXTJOIN(" | ",TRUE,UNIQUE(FILTER(Detalhe_Registro!$C:$C,(Detalhe_Registro!$D:$D=A2595)*(Detalhe_Registro!$E:$E=B2595)*(Detalhe_Registro!$M:$M="SIM")))),"")</f>
        <v/>
      </c>
      <c r="E2595" s="2">
        <f>COUNTIFS(Detalhe_Registro!$D:$D,A2595,Detalhe_Registro!$E:$E,B2595,Detalhe_Registro!$M:$M,"SIM")</f>
        <v/>
      </c>
      <c r="F2595" s="2">
        <f>IFERROR(MAXIFS(Detalhe_Registro!$N:$N,Detalhe_Registro!$D:$D,A2595,Detalhe_Registro!$E:$E,B2595,Detalhe_Registro!$M:$M,"SIM"),0)</f>
        <v/>
      </c>
      <c r="G2595" s="2">
        <f>IFERROR(AVERAGEIFS(Detalhe_Registro!$N:$N,Detalhe_Registro!$D:$D,A2595,Detalhe_Registro!$E:$E,B2595,Detalhe_Registro!$M:$M,"SIM"),0)</f>
        <v/>
      </c>
      <c r="H2595" s="2">
        <f>SUMIFS(Detalhe_Registro!$F:$F,Detalhe_Registro!$D:$D,A2595,Detalhe_Registro!$E:$E,B2595,Detalhe_Registro!$M:$M,"SIM")</f>
        <v/>
      </c>
      <c r="I2595" s="2">
        <f>SUMIFS(Detalhe_Registro!$G:$G,Detalhe_Registro!$D:$D,A2595,Detalhe_Registro!$E:$E,B2595,Detalhe_Registro!$M:$M,"SIM")</f>
        <v/>
      </c>
      <c r="J2595" s="2">
        <f>IF(F2595&lt;Premissas!$B$8,"&lt; 1,00",IF(F2595&lt;Premissas!$B$9,"1,00 – 1,19",IF(F2595&lt;Premissas!$B$10,"1,20 – 1,39",IF(F2595&lt;Premissas!$B$11,"1,40 – 1,59",IF(F2595&lt;Premissas!$B$12,"1,60 – 1,99","≥ 2,00")))))</f>
        <v/>
      </c>
      <c r="K2595" s="5">
        <f>IF(F2595&lt;Premissas!$B$8,Premissas!$B$13,IF(F2595&lt;Premissas!$B$9,Premissas!$B$14,IF(F2595&lt;Premissas!$B$10,Premissas!$B$15,IF(F2595&lt;Premissas!$B$11,Premissas!$B$16,IF(F2595&lt;Premissas!$B$12,Premissas!$B$17,Premissas!$B$18)))))</f>
        <v/>
      </c>
      <c r="L2595" s="5">
        <f>K2595/Premissas!$B$4</f>
        <v/>
      </c>
      <c r="M2595" s="2">
        <f>IF(K2595=Premissas!$B$18,"SIM","NÃO")</f>
        <v/>
      </c>
    </row>
    <row r="2596">
      <c r="A2596" s="2" t="n">
        <v>5488877</v>
      </c>
      <c r="B2596" s="2" t="inlineStr">
        <is>
          <t>Kaua Gomes Dos Santos</t>
        </is>
      </c>
      <c r="C2596" s="2" t="n">
        <v>7801</v>
      </c>
      <c r="D2596" s="2">
        <f>IFERROR(TEXTJOIN(" | ",TRUE,UNIQUE(FILTER(Detalhe_Registro!$C:$C,(Detalhe_Registro!$D:$D=A2596)*(Detalhe_Registro!$E:$E=B2596)*(Detalhe_Registro!$M:$M="SIM")))),"")</f>
        <v/>
      </c>
      <c r="E2596" s="2">
        <f>COUNTIFS(Detalhe_Registro!$D:$D,A2596,Detalhe_Registro!$E:$E,B2596,Detalhe_Registro!$M:$M,"SIM")</f>
        <v/>
      </c>
      <c r="F2596" s="2">
        <f>IFERROR(MAXIFS(Detalhe_Registro!$N:$N,Detalhe_Registro!$D:$D,A2596,Detalhe_Registro!$E:$E,B2596,Detalhe_Registro!$M:$M,"SIM"),0)</f>
        <v/>
      </c>
      <c r="G2596" s="2">
        <f>IFERROR(AVERAGEIFS(Detalhe_Registro!$N:$N,Detalhe_Registro!$D:$D,A2596,Detalhe_Registro!$E:$E,B2596,Detalhe_Registro!$M:$M,"SIM"),0)</f>
        <v/>
      </c>
      <c r="H2596" s="2">
        <f>SUMIFS(Detalhe_Registro!$F:$F,Detalhe_Registro!$D:$D,A2596,Detalhe_Registro!$E:$E,B2596,Detalhe_Registro!$M:$M,"SIM")</f>
        <v/>
      </c>
      <c r="I2596" s="2">
        <f>SUMIFS(Detalhe_Registro!$G:$G,Detalhe_Registro!$D:$D,A2596,Detalhe_Registro!$E:$E,B2596,Detalhe_Registro!$M:$M,"SIM")</f>
        <v/>
      </c>
      <c r="J2596" s="2">
        <f>IF(F2596&lt;Premissas!$B$8,"&lt; 1,00",IF(F2596&lt;Premissas!$B$9,"1,00 – 1,19",IF(F2596&lt;Premissas!$B$10,"1,20 – 1,39",IF(F2596&lt;Premissas!$B$11,"1,40 – 1,59",IF(F2596&lt;Premissas!$B$12,"1,60 – 1,99","≥ 2,00")))))</f>
        <v/>
      </c>
      <c r="K2596" s="5">
        <f>IF(F2596&lt;Premissas!$B$8,Premissas!$B$13,IF(F2596&lt;Premissas!$B$9,Premissas!$B$14,IF(F2596&lt;Premissas!$B$10,Premissas!$B$15,IF(F2596&lt;Premissas!$B$11,Premissas!$B$16,IF(F2596&lt;Premissas!$B$12,Premissas!$B$17,Premissas!$B$18)))))</f>
        <v/>
      </c>
      <c r="L2596" s="5">
        <f>K2596/Premissas!$B$4</f>
        <v/>
      </c>
      <c r="M2596" s="2">
        <f>IF(K2596=Premissas!$B$18,"SIM","NÃO")</f>
        <v/>
      </c>
    </row>
    <row r="2597">
      <c r="A2597" s="2" t="inlineStr">
        <is>
          <t>5488877</t>
        </is>
      </c>
      <c r="B2597" s="2" t="inlineStr">
        <is>
          <t>Kaua Gomes Dos Santos</t>
        </is>
      </c>
      <c r="C2597" s="2" t="n">
        <v>7801</v>
      </c>
      <c r="D2597" s="2">
        <f>IFERROR(TEXTJOIN(" | ",TRUE,UNIQUE(FILTER(Detalhe_Registro!$C:$C,(Detalhe_Registro!$D:$D=A2597)*(Detalhe_Registro!$E:$E=B2597)*(Detalhe_Registro!$M:$M="SIM")))),"")</f>
        <v/>
      </c>
      <c r="E2597" s="2">
        <f>COUNTIFS(Detalhe_Registro!$D:$D,A2597,Detalhe_Registro!$E:$E,B2597,Detalhe_Registro!$M:$M,"SIM")</f>
        <v/>
      </c>
      <c r="F2597" s="2">
        <f>IFERROR(MAXIFS(Detalhe_Registro!$N:$N,Detalhe_Registro!$D:$D,A2597,Detalhe_Registro!$E:$E,B2597,Detalhe_Registro!$M:$M,"SIM"),0)</f>
        <v/>
      </c>
      <c r="G2597" s="2">
        <f>IFERROR(AVERAGEIFS(Detalhe_Registro!$N:$N,Detalhe_Registro!$D:$D,A2597,Detalhe_Registro!$E:$E,B2597,Detalhe_Registro!$M:$M,"SIM"),0)</f>
        <v/>
      </c>
      <c r="H2597" s="2">
        <f>SUMIFS(Detalhe_Registro!$F:$F,Detalhe_Registro!$D:$D,A2597,Detalhe_Registro!$E:$E,B2597,Detalhe_Registro!$M:$M,"SIM")</f>
        <v/>
      </c>
      <c r="I2597" s="2">
        <f>SUMIFS(Detalhe_Registro!$G:$G,Detalhe_Registro!$D:$D,A2597,Detalhe_Registro!$E:$E,B2597,Detalhe_Registro!$M:$M,"SIM")</f>
        <v/>
      </c>
      <c r="J2597" s="2">
        <f>IF(F2597&lt;Premissas!$B$8,"&lt; 1,00",IF(F2597&lt;Premissas!$B$9,"1,00 – 1,19",IF(F2597&lt;Premissas!$B$10,"1,20 – 1,39",IF(F2597&lt;Premissas!$B$11,"1,40 – 1,59",IF(F2597&lt;Premissas!$B$12,"1,60 – 1,99","≥ 2,00")))))</f>
        <v/>
      </c>
      <c r="K2597" s="5">
        <f>IF(F2597&lt;Premissas!$B$8,Premissas!$B$13,IF(F2597&lt;Premissas!$B$9,Premissas!$B$14,IF(F2597&lt;Premissas!$B$10,Premissas!$B$15,IF(F2597&lt;Premissas!$B$11,Premissas!$B$16,IF(F2597&lt;Premissas!$B$12,Premissas!$B$17,Premissas!$B$18)))))</f>
        <v/>
      </c>
      <c r="L2597" s="5">
        <f>K2597/Premissas!$B$4</f>
        <v/>
      </c>
      <c r="M2597" s="2">
        <f>IF(K2597=Premissas!$B$18,"SIM","NÃO")</f>
        <v/>
      </c>
    </row>
    <row r="2598">
      <c r="A2598" s="2" t="inlineStr">
        <is>
          <t>6019323</t>
        </is>
      </c>
      <c r="B2598" s="2" t="inlineStr">
        <is>
          <t>Kauan Gabriel De Lyrio Goncalves</t>
        </is>
      </c>
      <c r="C2598" s="2" t="n">
        <v>7801</v>
      </c>
      <c r="D2598" s="2">
        <f>IFERROR(TEXTJOIN(" | ",TRUE,UNIQUE(FILTER(Detalhe_Registro!$C:$C,(Detalhe_Registro!$D:$D=A2598)*(Detalhe_Registro!$E:$E=B2598)*(Detalhe_Registro!$M:$M="SIM")))),"")</f>
        <v/>
      </c>
      <c r="E2598" s="2">
        <f>COUNTIFS(Detalhe_Registro!$D:$D,A2598,Detalhe_Registro!$E:$E,B2598,Detalhe_Registro!$M:$M,"SIM")</f>
        <v/>
      </c>
      <c r="F2598" s="2">
        <f>IFERROR(MAXIFS(Detalhe_Registro!$N:$N,Detalhe_Registro!$D:$D,A2598,Detalhe_Registro!$E:$E,B2598,Detalhe_Registro!$M:$M,"SIM"),0)</f>
        <v/>
      </c>
      <c r="G2598" s="2">
        <f>IFERROR(AVERAGEIFS(Detalhe_Registro!$N:$N,Detalhe_Registro!$D:$D,A2598,Detalhe_Registro!$E:$E,B2598,Detalhe_Registro!$M:$M,"SIM"),0)</f>
        <v/>
      </c>
      <c r="H2598" s="2">
        <f>SUMIFS(Detalhe_Registro!$F:$F,Detalhe_Registro!$D:$D,A2598,Detalhe_Registro!$E:$E,B2598,Detalhe_Registro!$M:$M,"SIM")</f>
        <v/>
      </c>
      <c r="I2598" s="2">
        <f>SUMIFS(Detalhe_Registro!$G:$G,Detalhe_Registro!$D:$D,A2598,Detalhe_Registro!$E:$E,B2598,Detalhe_Registro!$M:$M,"SIM")</f>
        <v/>
      </c>
      <c r="J2598" s="2">
        <f>IF(F2598&lt;Premissas!$B$8,"&lt; 1,00",IF(F2598&lt;Premissas!$B$9,"1,00 – 1,19",IF(F2598&lt;Premissas!$B$10,"1,20 – 1,39",IF(F2598&lt;Premissas!$B$11,"1,40 – 1,59",IF(F2598&lt;Premissas!$B$12,"1,60 – 1,99","≥ 2,00")))))</f>
        <v/>
      </c>
      <c r="K2598" s="5">
        <f>IF(F2598&lt;Premissas!$B$8,Premissas!$B$13,IF(F2598&lt;Premissas!$B$9,Premissas!$B$14,IF(F2598&lt;Premissas!$B$10,Premissas!$B$15,IF(F2598&lt;Premissas!$B$11,Premissas!$B$16,IF(F2598&lt;Premissas!$B$12,Premissas!$B$17,Premissas!$B$18)))))</f>
        <v/>
      </c>
      <c r="L2598" s="5">
        <f>K2598/Premissas!$B$4</f>
        <v/>
      </c>
      <c r="M2598" s="2">
        <f>IF(K2598=Premissas!$B$18,"SIM","NÃO")</f>
        <v/>
      </c>
    </row>
    <row r="2599">
      <c r="A2599" s="2" t="n">
        <v>5968364</v>
      </c>
      <c r="B2599" s="2" t="inlineStr">
        <is>
          <t>Kaue Fernando Hodato Lima Da Silva</t>
        </is>
      </c>
      <c r="C2599" s="2" t="n">
        <v>7801</v>
      </c>
      <c r="D2599" s="2">
        <f>IFERROR(TEXTJOIN(" | ",TRUE,UNIQUE(FILTER(Detalhe_Registro!$C:$C,(Detalhe_Registro!$D:$D=A2599)*(Detalhe_Registro!$E:$E=B2599)*(Detalhe_Registro!$M:$M="SIM")))),"")</f>
        <v/>
      </c>
      <c r="E2599" s="2">
        <f>COUNTIFS(Detalhe_Registro!$D:$D,A2599,Detalhe_Registro!$E:$E,B2599,Detalhe_Registro!$M:$M,"SIM")</f>
        <v/>
      </c>
      <c r="F2599" s="2">
        <f>IFERROR(MAXIFS(Detalhe_Registro!$N:$N,Detalhe_Registro!$D:$D,A2599,Detalhe_Registro!$E:$E,B2599,Detalhe_Registro!$M:$M,"SIM"),0)</f>
        <v/>
      </c>
      <c r="G2599" s="2">
        <f>IFERROR(AVERAGEIFS(Detalhe_Registro!$N:$N,Detalhe_Registro!$D:$D,A2599,Detalhe_Registro!$E:$E,B2599,Detalhe_Registro!$M:$M,"SIM"),0)</f>
        <v/>
      </c>
      <c r="H2599" s="2">
        <f>SUMIFS(Detalhe_Registro!$F:$F,Detalhe_Registro!$D:$D,A2599,Detalhe_Registro!$E:$E,B2599,Detalhe_Registro!$M:$M,"SIM")</f>
        <v/>
      </c>
      <c r="I2599" s="2">
        <f>SUMIFS(Detalhe_Registro!$G:$G,Detalhe_Registro!$D:$D,A2599,Detalhe_Registro!$E:$E,B2599,Detalhe_Registro!$M:$M,"SIM")</f>
        <v/>
      </c>
      <c r="J2599" s="2">
        <f>IF(F2599&lt;Premissas!$B$8,"&lt; 1,00",IF(F2599&lt;Premissas!$B$9,"1,00 – 1,19",IF(F2599&lt;Premissas!$B$10,"1,20 – 1,39",IF(F2599&lt;Premissas!$B$11,"1,40 – 1,59",IF(F2599&lt;Premissas!$B$12,"1,60 – 1,99","≥ 2,00")))))</f>
        <v/>
      </c>
      <c r="K2599" s="5">
        <f>IF(F2599&lt;Premissas!$B$8,Premissas!$B$13,IF(F2599&lt;Premissas!$B$9,Premissas!$B$14,IF(F2599&lt;Premissas!$B$10,Premissas!$B$15,IF(F2599&lt;Premissas!$B$11,Premissas!$B$16,IF(F2599&lt;Premissas!$B$12,Premissas!$B$17,Premissas!$B$18)))))</f>
        <v/>
      </c>
      <c r="L2599" s="5">
        <f>K2599/Premissas!$B$4</f>
        <v/>
      </c>
      <c r="M2599" s="2">
        <f>IF(K2599=Premissas!$B$18,"SIM","NÃO")</f>
        <v/>
      </c>
    </row>
    <row r="2600">
      <c r="A2600" s="2" t="n">
        <v>5113687</v>
      </c>
      <c r="B2600" s="2" t="inlineStr">
        <is>
          <t>Kawan Dickson Jesus Dos Santos</t>
        </is>
      </c>
      <c r="C2600" s="2" t="n">
        <v>7801</v>
      </c>
      <c r="D2600" s="2">
        <f>IFERROR(TEXTJOIN(" | ",TRUE,UNIQUE(FILTER(Detalhe_Registro!$C:$C,(Detalhe_Registro!$D:$D=A2600)*(Detalhe_Registro!$E:$E=B2600)*(Detalhe_Registro!$M:$M="SIM")))),"")</f>
        <v/>
      </c>
      <c r="E2600" s="2">
        <f>COUNTIFS(Detalhe_Registro!$D:$D,A2600,Detalhe_Registro!$E:$E,B2600,Detalhe_Registro!$M:$M,"SIM")</f>
        <v/>
      </c>
      <c r="F2600" s="2">
        <f>IFERROR(MAXIFS(Detalhe_Registro!$N:$N,Detalhe_Registro!$D:$D,A2600,Detalhe_Registro!$E:$E,B2600,Detalhe_Registro!$M:$M,"SIM"),0)</f>
        <v/>
      </c>
      <c r="G2600" s="2">
        <f>IFERROR(AVERAGEIFS(Detalhe_Registro!$N:$N,Detalhe_Registro!$D:$D,A2600,Detalhe_Registro!$E:$E,B2600,Detalhe_Registro!$M:$M,"SIM"),0)</f>
        <v/>
      </c>
      <c r="H2600" s="2">
        <f>SUMIFS(Detalhe_Registro!$F:$F,Detalhe_Registro!$D:$D,A2600,Detalhe_Registro!$E:$E,B2600,Detalhe_Registro!$M:$M,"SIM")</f>
        <v/>
      </c>
      <c r="I2600" s="2">
        <f>SUMIFS(Detalhe_Registro!$G:$G,Detalhe_Registro!$D:$D,A2600,Detalhe_Registro!$E:$E,B2600,Detalhe_Registro!$M:$M,"SIM")</f>
        <v/>
      </c>
      <c r="J2600" s="2">
        <f>IF(F2600&lt;Premissas!$B$8,"&lt; 1,00",IF(F2600&lt;Premissas!$B$9,"1,00 – 1,19",IF(F2600&lt;Premissas!$B$10,"1,20 – 1,39",IF(F2600&lt;Premissas!$B$11,"1,40 – 1,59",IF(F2600&lt;Premissas!$B$12,"1,60 – 1,99","≥ 2,00")))))</f>
        <v/>
      </c>
      <c r="K2600" s="5">
        <f>IF(F2600&lt;Premissas!$B$8,Premissas!$B$13,IF(F2600&lt;Premissas!$B$9,Premissas!$B$14,IF(F2600&lt;Premissas!$B$10,Premissas!$B$15,IF(F2600&lt;Premissas!$B$11,Premissas!$B$16,IF(F2600&lt;Premissas!$B$12,Premissas!$B$17,Premissas!$B$18)))))</f>
        <v/>
      </c>
      <c r="L2600" s="5">
        <f>K2600/Premissas!$B$4</f>
        <v/>
      </c>
      <c r="M2600" s="2">
        <f>IF(K2600=Premissas!$B$18,"SIM","NÃO")</f>
        <v/>
      </c>
    </row>
    <row r="2601">
      <c r="A2601" s="2" t="inlineStr">
        <is>
          <t>5113687</t>
        </is>
      </c>
      <c r="B2601" s="2" t="inlineStr">
        <is>
          <t>Kawan Dickson Jesus Dos Santos</t>
        </is>
      </c>
      <c r="C2601" s="2" t="n">
        <v>7801</v>
      </c>
      <c r="D2601" s="2">
        <f>IFERROR(TEXTJOIN(" | ",TRUE,UNIQUE(FILTER(Detalhe_Registro!$C:$C,(Detalhe_Registro!$D:$D=A2601)*(Detalhe_Registro!$E:$E=B2601)*(Detalhe_Registro!$M:$M="SIM")))),"")</f>
        <v/>
      </c>
      <c r="E2601" s="2">
        <f>COUNTIFS(Detalhe_Registro!$D:$D,A2601,Detalhe_Registro!$E:$E,B2601,Detalhe_Registro!$M:$M,"SIM")</f>
        <v/>
      </c>
      <c r="F2601" s="2">
        <f>IFERROR(MAXIFS(Detalhe_Registro!$N:$N,Detalhe_Registro!$D:$D,A2601,Detalhe_Registro!$E:$E,B2601,Detalhe_Registro!$M:$M,"SIM"),0)</f>
        <v/>
      </c>
      <c r="G2601" s="2">
        <f>IFERROR(AVERAGEIFS(Detalhe_Registro!$N:$N,Detalhe_Registro!$D:$D,A2601,Detalhe_Registro!$E:$E,B2601,Detalhe_Registro!$M:$M,"SIM"),0)</f>
        <v/>
      </c>
      <c r="H2601" s="2">
        <f>SUMIFS(Detalhe_Registro!$F:$F,Detalhe_Registro!$D:$D,A2601,Detalhe_Registro!$E:$E,B2601,Detalhe_Registro!$M:$M,"SIM")</f>
        <v/>
      </c>
      <c r="I2601" s="2">
        <f>SUMIFS(Detalhe_Registro!$G:$G,Detalhe_Registro!$D:$D,A2601,Detalhe_Registro!$E:$E,B2601,Detalhe_Registro!$M:$M,"SIM")</f>
        <v/>
      </c>
      <c r="J2601" s="2">
        <f>IF(F2601&lt;Premissas!$B$8,"&lt; 1,00",IF(F2601&lt;Premissas!$B$9,"1,00 – 1,19",IF(F2601&lt;Premissas!$B$10,"1,20 – 1,39",IF(F2601&lt;Premissas!$B$11,"1,40 – 1,59",IF(F2601&lt;Premissas!$B$12,"1,60 – 1,99","≥ 2,00")))))</f>
        <v/>
      </c>
      <c r="K2601" s="5">
        <f>IF(F2601&lt;Premissas!$B$8,Premissas!$B$13,IF(F2601&lt;Premissas!$B$9,Premissas!$B$14,IF(F2601&lt;Premissas!$B$10,Premissas!$B$15,IF(F2601&lt;Premissas!$B$11,Premissas!$B$16,IF(F2601&lt;Premissas!$B$12,Premissas!$B$17,Premissas!$B$18)))))</f>
        <v/>
      </c>
      <c r="L2601" s="5">
        <f>K2601/Premissas!$B$4</f>
        <v/>
      </c>
      <c r="M2601" s="2">
        <f>IF(K2601=Premissas!$B$18,"SIM","NÃO")</f>
        <v/>
      </c>
    </row>
    <row r="2602">
      <c r="A2602" s="2" t="n">
        <v>5954231</v>
      </c>
      <c r="B2602" s="2" t="inlineStr">
        <is>
          <t>Kayke Reis Lima</t>
        </is>
      </c>
      <c r="C2602" s="2" t="n">
        <v>7801</v>
      </c>
      <c r="D2602" s="2">
        <f>IFERROR(TEXTJOIN(" | ",TRUE,UNIQUE(FILTER(Detalhe_Registro!$C:$C,(Detalhe_Registro!$D:$D=A2602)*(Detalhe_Registro!$E:$E=B2602)*(Detalhe_Registro!$M:$M="SIM")))),"")</f>
        <v/>
      </c>
      <c r="E2602" s="2">
        <f>COUNTIFS(Detalhe_Registro!$D:$D,A2602,Detalhe_Registro!$E:$E,B2602,Detalhe_Registro!$M:$M,"SIM")</f>
        <v/>
      </c>
      <c r="F2602" s="2">
        <f>IFERROR(MAXIFS(Detalhe_Registro!$N:$N,Detalhe_Registro!$D:$D,A2602,Detalhe_Registro!$E:$E,B2602,Detalhe_Registro!$M:$M,"SIM"),0)</f>
        <v/>
      </c>
      <c r="G2602" s="2">
        <f>IFERROR(AVERAGEIFS(Detalhe_Registro!$N:$N,Detalhe_Registro!$D:$D,A2602,Detalhe_Registro!$E:$E,B2602,Detalhe_Registro!$M:$M,"SIM"),0)</f>
        <v/>
      </c>
      <c r="H2602" s="2">
        <f>SUMIFS(Detalhe_Registro!$F:$F,Detalhe_Registro!$D:$D,A2602,Detalhe_Registro!$E:$E,B2602,Detalhe_Registro!$M:$M,"SIM")</f>
        <v/>
      </c>
      <c r="I2602" s="2">
        <f>SUMIFS(Detalhe_Registro!$G:$G,Detalhe_Registro!$D:$D,A2602,Detalhe_Registro!$E:$E,B2602,Detalhe_Registro!$M:$M,"SIM")</f>
        <v/>
      </c>
      <c r="J2602" s="2">
        <f>IF(F2602&lt;Premissas!$B$8,"&lt; 1,00",IF(F2602&lt;Premissas!$B$9,"1,00 – 1,19",IF(F2602&lt;Premissas!$B$10,"1,20 – 1,39",IF(F2602&lt;Premissas!$B$11,"1,40 – 1,59",IF(F2602&lt;Premissas!$B$12,"1,60 – 1,99","≥ 2,00")))))</f>
        <v/>
      </c>
      <c r="K2602" s="5">
        <f>IF(F2602&lt;Premissas!$B$8,Premissas!$B$13,IF(F2602&lt;Premissas!$B$9,Premissas!$B$14,IF(F2602&lt;Premissas!$B$10,Premissas!$B$15,IF(F2602&lt;Premissas!$B$11,Premissas!$B$16,IF(F2602&lt;Premissas!$B$12,Premissas!$B$17,Premissas!$B$18)))))</f>
        <v/>
      </c>
      <c r="L2602" s="5">
        <f>K2602/Premissas!$B$4</f>
        <v/>
      </c>
      <c r="M2602" s="2">
        <f>IF(K2602=Premissas!$B$18,"SIM","NÃO")</f>
        <v/>
      </c>
    </row>
    <row r="2603">
      <c r="A2603" s="2" t="inlineStr">
        <is>
          <t>5954231</t>
        </is>
      </c>
      <c r="B2603" s="2" t="inlineStr">
        <is>
          <t>Kayke Reis Lima</t>
        </is>
      </c>
      <c r="C2603" s="2" t="n">
        <v>7801</v>
      </c>
      <c r="D2603" s="2">
        <f>IFERROR(TEXTJOIN(" | ",TRUE,UNIQUE(FILTER(Detalhe_Registro!$C:$C,(Detalhe_Registro!$D:$D=A2603)*(Detalhe_Registro!$E:$E=B2603)*(Detalhe_Registro!$M:$M="SIM")))),"")</f>
        <v/>
      </c>
      <c r="E2603" s="2">
        <f>COUNTIFS(Detalhe_Registro!$D:$D,A2603,Detalhe_Registro!$E:$E,B2603,Detalhe_Registro!$M:$M,"SIM")</f>
        <v/>
      </c>
      <c r="F2603" s="2">
        <f>IFERROR(MAXIFS(Detalhe_Registro!$N:$N,Detalhe_Registro!$D:$D,A2603,Detalhe_Registro!$E:$E,B2603,Detalhe_Registro!$M:$M,"SIM"),0)</f>
        <v/>
      </c>
      <c r="G2603" s="2">
        <f>IFERROR(AVERAGEIFS(Detalhe_Registro!$N:$N,Detalhe_Registro!$D:$D,A2603,Detalhe_Registro!$E:$E,B2603,Detalhe_Registro!$M:$M,"SIM"),0)</f>
        <v/>
      </c>
      <c r="H2603" s="2">
        <f>SUMIFS(Detalhe_Registro!$F:$F,Detalhe_Registro!$D:$D,A2603,Detalhe_Registro!$E:$E,B2603,Detalhe_Registro!$M:$M,"SIM")</f>
        <v/>
      </c>
      <c r="I2603" s="2">
        <f>SUMIFS(Detalhe_Registro!$G:$G,Detalhe_Registro!$D:$D,A2603,Detalhe_Registro!$E:$E,B2603,Detalhe_Registro!$M:$M,"SIM")</f>
        <v/>
      </c>
      <c r="J2603" s="2">
        <f>IF(F2603&lt;Premissas!$B$8,"&lt; 1,00",IF(F2603&lt;Premissas!$B$9,"1,00 – 1,19",IF(F2603&lt;Premissas!$B$10,"1,20 – 1,39",IF(F2603&lt;Premissas!$B$11,"1,40 – 1,59",IF(F2603&lt;Premissas!$B$12,"1,60 – 1,99","≥ 2,00")))))</f>
        <v/>
      </c>
      <c r="K2603" s="5">
        <f>IF(F2603&lt;Premissas!$B$8,Premissas!$B$13,IF(F2603&lt;Premissas!$B$9,Premissas!$B$14,IF(F2603&lt;Premissas!$B$10,Premissas!$B$15,IF(F2603&lt;Premissas!$B$11,Premissas!$B$16,IF(F2603&lt;Premissas!$B$12,Premissas!$B$17,Premissas!$B$18)))))</f>
        <v/>
      </c>
      <c r="L2603" s="5">
        <f>K2603/Premissas!$B$4</f>
        <v/>
      </c>
      <c r="M2603" s="2">
        <f>IF(K2603=Premissas!$B$18,"SIM","NÃO")</f>
        <v/>
      </c>
    </row>
    <row r="2604">
      <c r="A2604" s="2" t="inlineStr">
        <is>
          <t>6029035</t>
        </is>
      </c>
      <c r="B2604" s="2" t="inlineStr">
        <is>
          <t>Kelly Cristina Santana De Andrade</t>
        </is>
      </c>
      <c r="C2604" s="2" t="n">
        <v>7801</v>
      </c>
      <c r="D2604" s="2">
        <f>IFERROR(TEXTJOIN(" | ",TRUE,UNIQUE(FILTER(Detalhe_Registro!$C:$C,(Detalhe_Registro!$D:$D=A2604)*(Detalhe_Registro!$E:$E=B2604)*(Detalhe_Registro!$M:$M="SIM")))),"")</f>
        <v/>
      </c>
      <c r="E2604" s="2">
        <f>COUNTIFS(Detalhe_Registro!$D:$D,A2604,Detalhe_Registro!$E:$E,B2604,Detalhe_Registro!$M:$M,"SIM")</f>
        <v/>
      </c>
      <c r="F2604" s="2">
        <f>IFERROR(MAXIFS(Detalhe_Registro!$N:$N,Detalhe_Registro!$D:$D,A2604,Detalhe_Registro!$E:$E,B2604,Detalhe_Registro!$M:$M,"SIM"),0)</f>
        <v/>
      </c>
      <c r="G2604" s="2">
        <f>IFERROR(AVERAGEIFS(Detalhe_Registro!$N:$N,Detalhe_Registro!$D:$D,A2604,Detalhe_Registro!$E:$E,B2604,Detalhe_Registro!$M:$M,"SIM"),0)</f>
        <v/>
      </c>
      <c r="H2604" s="2">
        <f>SUMIFS(Detalhe_Registro!$F:$F,Detalhe_Registro!$D:$D,A2604,Detalhe_Registro!$E:$E,B2604,Detalhe_Registro!$M:$M,"SIM")</f>
        <v/>
      </c>
      <c r="I2604" s="2">
        <f>SUMIFS(Detalhe_Registro!$G:$G,Detalhe_Registro!$D:$D,A2604,Detalhe_Registro!$E:$E,B2604,Detalhe_Registro!$M:$M,"SIM")</f>
        <v/>
      </c>
      <c r="J2604" s="2">
        <f>IF(F2604&lt;Premissas!$B$8,"&lt; 1,00",IF(F2604&lt;Premissas!$B$9,"1,00 – 1,19",IF(F2604&lt;Premissas!$B$10,"1,20 – 1,39",IF(F2604&lt;Premissas!$B$11,"1,40 – 1,59",IF(F2604&lt;Premissas!$B$12,"1,60 – 1,99","≥ 2,00")))))</f>
        <v/>
      </c>
      <c r="K2604" s="5">
        <f>IF(F2604&lt;Premissas!$B$8,Premissas!$B$13,IF(F2604&lt;Premissas!$B$9,Premissas!$B$14,IF(F2604&lt;Premissas!$B$10,Premissas!$B$15,IF(F2604&lt;Premissas!$B$11,Premissas!$B$16,IF(F2604&lt;Premissas!$B$12,Premissas!$B$17,Premissas!$B$18)))))</f>
        <v/>
      </c>
      <c r="L2604" s="5">
        <f>K2604/Premissas!$B$4</f>
        <v/>
      </c>
      <c r="M2604" s="2">
        <f>IF(K2604=Premissas!$B$18,"SIM","NÃO")</f>
        <v/>
      </c>
    </row>
    <row r="2605">
      <c r="A2605" s="2" t="n">
        <v>6010660</v>
      </c>
      <c r="B2605" s="2" t="inlineStr">
        <is>
          <t>Kenneth Emenike Atuh</t>
        </is>
      </c>
      <c r="C2605" s="2" t="n">
        <v>7801</v>
      </c>
      <c r="D2605" s="2">
        <f>IFERROR(TEXTJOIN(" | ",TRUE,UNIQUE(FILTER(Detalhe_Registro!$C:$C,(Detalhe_Registro!$D:$D=A2605)*(Detalhe_Registro!$E:$E=B2605)*(Detalhe_Registro!$M:$M="SIM")))),"")</f>
        <v/>
      </c>
      <c r="E2605" s="2">
        <f>COUNTIFS(Detalhe_Registro!$D:$D,A2605,Detalhe_Registro!$E:$E,B2605,Detalhe_Registro!$M:$M,"SIM")</f>
        <v/>
      </c>
      <c r="F2605" s="2">
        <f>IFERROR(MAXIFS(Detalhe_Registro!$N:$N,Detalhe_Registro!$D:$D,A2605,Detalhe_Registro!$E:$E,B2605,Detalhe_Registro!$M:$M,"SIM"),0)</f>
        <v/>
      </c>
      <c r="G2605" s="2">
        <f>IFERROR(AVERAGEIFS(Detalhe_Registro!$N:$N,Detalhe_Registro!$D:$D,A2605,Detalhe_Registro!$E:$E,B2605,Detalhe_Registro!$M:$M,"SIM"),0)</f>
        <v/>
      </c>
      <c r="H2605" s="2">
        <f>SUMIFS(Detalhe_Registro!$F:$F,Detalhe_Registro!$D:$D,A2605,Detalhe_Registro!$E:$E,B2605,Detalhe_Registro!$M:$M,"SIM")</f>
        <v/>
      </c>
      <c r="I2605" s="2">
        <f>SUMIFS(Detalhe_Registro!$G:$G,Detalhe_Registro!$D:$D,A2605,Detalhe_Registro!$E:$E,B2605,Detalhe_Registro!$M:$M,"SIM")</f>
        <v/>
      </c>
      <c r="J2605" s="2">
        <f>IF(F2605&lt;Premissas!$B$8,"&lt; 1,00",IF(F2605&lt;Premissas!$B$9,"1,00 – 1,19",IF(F2605&lt;Premissas!$B$10,"1,20 – 1,39",IF(F2605&lt;Premissas!$B$11,"1,40 – 1,59",IF(F2605&lt;Premissas!$B$12,"1,60 – 1,99","≥ 2,00")))))</f>
        <v/>
      </c>
      <c r="K2605" s="5">
        <f>IF(F2605&lt;Premissas!$B$8,Premissas!$B$13,IF(F2605&lt;Premissas!$B$9,Premissas!$B$14,IF(F2605&lt;Premissas!$B$10,Premissas!$B$15,IF(F2605&lt;Premissas!$B$11,Premissas!$B$16,IF(F2605&lt;Premissas!$B$12,Premissas!$B$17,Premissas!$B$18)))))</f>
        <v/>
      </c>
      <c r="L2605" s="5">
        <f>K2605/Premissas!$B$4</f>
        <v/>
      </c>
      <c r="M2605" s="2">
        <f>IF(K2605=Premissas!$B$18,"SIM","NÃO")</f>
        <v/>
      </c>
    </row>
    <row r="2606">
      <c r="A2606" s="2" t="inlineStr">
        <is>
          <t>6010660</t>
        </is>
      </c>
      <c r="B2606" s="2" t="inlineStr">
        <is>
          <t>Kenneth Emenike Atuh</t>
        </is>
      </c>
      <c r="C2606" s="2" t="n">
        <v>7801</v>
      </c>
      <c r="D2606" s="2">
        <f>IFERROR(TEXTJOIN(" | ",TRUE,UNIQUE(FILTER(Detalhe_Registro!$C:$C,(Detalhe_Registro!$D:$D=A2606)*(Detalhe_Registro!$E:$E=B2606)*(Detalhe_Registro!$M:$M="SIM")))),"")</f>
        <v/>
      </c>
      <c r="E2606" s="2">
        <f>COUNTIFS(Detalhe_Registro!$D:$D,A2606,Detalhe_Registro!$E:$E,B2606,Detalhe_Registro!$M:$M,"SIM")</f>
        <v/>
      </c>
      <c r="F2606" s="2">
        <f>IFERROR(MAXIFS(Detalhe_Registro!$N:$N,Detalhe_Registro!$D:$D,A2606,Detalhe_Registro!$E:$E,B2606,Detalhe_Registro!$M:$M,"SIM"),0)</f>
        <v/>
      </c>
      <c r="G2606" s="2">
        <f>IFERROR(AVERAGEIFS(Detalhe_Registro!$N:$N,Detalhe_Registro!$D:$D,A2606,Detalhe_Registro!$E:$E,B2606,Detalhe_Registro!$M:$M,"SIM"),0)</f>
        <v/>
      </c>
      <c r="H2606" s="2">
        <f>SUMIFS(Detalhe_Registro!$F:$F,Detalhe_Registro!$D:$D,A2606,Detalhe_Registro!$E:$E,B2606,Detalhe_Registro!$M:$M,"SIM")</f>
        <v/>
      </c>
      <c r="I2606" s="2">
        <f>SUMIFS(Detalhe_Registro!$G:$G,Detalhe_Registro!$D:$D,A2606,Detalhe_Registro!$E:$E,B2606,Detalhe_Registro!$M:$M,"SIM")</f>
        <v/>
      </c>
      <c r="J2606" s="2">
        <f>IF(F2606&lt;Premissas!$B$8,"&lt; 1,00",IF(F2606&lt;Premissas!$B$9,"1,00 – 1,19",IF(F2606&lt;Premissas!$B$10,"1,20 – 1,39",IF(F2606&lt;Premissas!$B$11,"1,40 – 1,59",IF(F2606&lt;Premissas!$B$12,"1,60 – 1,99","≥ 2,00")))))</f>
        <v/>
      </c>
      <c r="K2606" s="5">
        <f>IF(F2606&lt;Premissas!$B$8,Premissas!$B$13,IF(F2606&lt;Premissas!$B$9,Premissas!$B$14,IF(F2606&lt;Premissas!$B$10,Premissas!$B$15,IF(F2606&lt;Premissas!$B$11,Premissas!$B$16,IF(F2606&lt;Premissas!$B$12,Premissas!$B$17,Premissas!$B$18)))))</f>
        <v/>
      </c>
      <c r="L2606" s="5">
        <f>K2606/Premissas!$B$4</f>
        <v/>
      </c>
      <c r="M2606" s="2">
        <f>IF(K2606=Premissas!$B$18,"SIM","NÃO")</f>
        <v/>
      </c>
    </row>
    <row r="2607">
      <c r="A2607" s="2" t="inlineStr">
        <is>
          <t>6030556</t>
        </is>
      </c>
      <c r="B2607" s="2" t="inlineStr">
        <is>
          <t>Kerolyn Ferreira Rodrigues Pereira</t>
        </is>
      </c>
      <c r="C2607" s="2" t="n">
        <v>7801</v>
      </c>
      <c r="D2607" s="2">
        <f>IFERROR(TEXTJOIN(" | ",TRUE,UNIQUE(FILTER(Detalhe_Registro!$C:$C,(Detalhe_Registro!$D:$D=A2607)*(Detalhe_Registro!$E:$E=B2607)*(Detalhe_Registro!$M:$M="SIM")))),"")</f>
        <v/>
      </c>
      <c r="E2607" s="2">
        <f>COUNTIFS(Detalhe_Registro!$D:$D,A2607,Detalhe_Registro!$E:$E,B2607,Detalhe_Registro!$M:$M,"SIM")</f>
        <v/>
      </c>
      <c r="F2607" s="2">
        <f>IFERROR(MAXIFS(Detalhe_Registro!$N:$N,Detalhe_Registro!$D:$D,A2607,Detalhe_Registro!$E:$E,B2607,Detalhe_Registro!$M:$M,"SIM"),0)</f>
        <v/>
      </c>
      <c r="G2607" s="2">
        <f>IFERROR(AVERAGEIFS(Detalhe_Registro!$N:$N,Detalhe_Registro!$D:$D,A2607,Detalhe_Registro!$E:$E,B2607,Detalhe_Registro!$M:$M,"SIM"),0)</f>
        <v/>
      </c>
      <c r="H2607" s="2">
        <f>SUMIFS(Detalhe_Registro!$F:$F,Detalhe_Registro!$D:$D,A2607,Detalhe_Registro!$E:$E,B2607,Detalhe_Registro!$M:$M,"SIM")</f>
        <v/>
      </c>
      <c r="I2607" s="2">
        <f>SUMIFS(Detalhe_Registro!$G:$G,Detalhe_Registro!$D:$D,A2607,Detalhe_Registro!$E:$E,B2607,Detalhe_Registro!$M:$M,"SIM")</f>
        <v/>
      </c>
      <c r="J2607" s="2">
        <f>IF(F2607&lt;Premissas!$B$8,"&lt; 1,00",IF(F2607&lt;Premissas!$B$9,"1,00 – 1,19",IF(F2607&lt;Premissas!$B$10,"1,20 – 1,39",IF(F2607&lt;Premissas!$B$11,"1,40 – 1,59",IF(F2607&lt;Premissas!$B$12,"1,60 – 1,99","≥ 2,00")))))</f>
        <v/>
      </c>
      <c r="K2607" s="5">
        <f>IF(F2607&lt;Premissas!$B$8,Premissas!$B$13,IF(F2607&lt;Premissas!$B$9,Premissas!$B$14,IF(F2607&lt;Premissas!$B$10,Premissas!$B$15,IF(F2607&lt;Premissas!$B$11,Premissas!$B$16,IF(F2607&lt;Premissas!$B$12,Premissas!$B$17,Premissas!$B$18)))))</f>
        <v/>
      </c>
      <c r="L2607" s="5">
        <f>K2607/Premissas!$B$4</f>
        <v/>
      </c>
      <c r="M2607" s="2">
        <f>IF(K2607=Premissas!$B$18,"SIM","NÃO")</f>
        <v/>
      </c>
    </row>
    <row r="2608">
      <c r="A2608" s="2" t="n">
        <v>5535964</v>
      </c>
      <c r="B2608" s="2" t="inlineStr">
        <is>
          <t>Keven Gustavo Rodrigues Pereira</t>
        </is>
      </c>
      <c r="C2608" s="2" t="n">
        <v>7801</v>
      </c>
      <c r="D2608" s="2">
        <f>IFERROR(TEXTJOIN(" | ",TRUE,UNIQUE(FILTER(Detalhe_Registro!$C:$C,(Detalhe_Registro!$D:$D=A2608)*(Detalhe_Registro!$E:$E=B2608)*(Detalhe_Registro!$M:$M="SIM")))),"")</f>
        <v/>
      </c>
      <c r="E2608" s="2">
        <f>COUNTIFS(Detalhe_Registro!$D:$D,A2608,Detalhe_Registro!$E:$E,B2608,Detalhe_Registro!$M:$M,"SIM")</f>
        <v/>
      </c>
      <c r="F2608" s="2">
        <f>IFERROR(MAXIFS(Detalhe_Registro!$N:$N,Detalhe_Registro!$D:$D,A2608,Detalhe_Registro!$E:$E,B2608,Detalhe_Registro!$M:$M,"SIM"),0)</f>
        <v/>
      </c>
      <c r="G2608" s="2">
        <f>IFERROR(AVERAGEIFS(Detalhe_Registro!$N:$N,Detalhe_Registro!$D:$D,A2608,Detalhe_Registro!$E:$E,B2608,Detalhe_Registro!$M:$M,"SIM"),0)</f>
        <v/>
      </c>
      <c r="H2608" s="2">
        <f>SUMIFS(Detalhe_Registro!$F:$F,Detalhe_Registro!$D:$D,A2608,Detalhe_Registro!$E:$E,B2608,Detalhe_Registro!$M:$M,"SIM")</f>
        <v/>
      </c>
      <c r="I2608" s="2">
        <f>SUMIFS(Detalhe_Registro!$G:$G,Detalhe_Registro!$D:$D,A2608,Detalhe_Registro!$E:$E,B2608,Detalhe_Registro!$M:$M,"SIM")</f>
        <v/>
      </c>
      <c r="J2608" s="2">
        <f>IF(F2608&lt;Premissas!$B$8,"&lt; 1,00",IF(F2608&lt;Premissas!$B$9,"1,00 – 1,19",IF(F2608&lt;Premissas!$B$10,"1,20 – 1,39",IF(F2608&lt;Premissas!$B$11,"1,40 – 1,59",IF(F2608&lt;Premissas!$B$12,"1,60 – 1,99","≥ 2,00")))))</f>
        <v/>
      </c>
      <c r="K2608" s="5">
        <f>IF(F2608&lt;Premissas!$B$8,Premissas!$B$13,IF(F2608&lt;Premissas!$B$9,Premissas!$B$14,IF(F2608&lt;Premissas!$B$10,Premissas!$B$15,IF(F2608&lt;Premissas!$B$11,Premissas!$B$16,IF(F2608&lt;Premissas!$B$12,Premissas!$B$17,Premissas!$B$18)))))</f>
        <v/>
      </c>
      <c r="L2608" s="5">
        <f>K2608/Premissas!$B$4</f>
        <v/>
      </c>
      <c r="M2608" s="2">
        <f>IF(K2608=Premissas!$B$18,"SIM","NÃO")</f>
        <v/>
      </c>
    </row>
    <row r="2609">
      <c r="A2609" s="2" t="inlineStr">
        <is>
          <t>5535964</t>
        </is>
      </c>
      <c r="B2609" s="2" t="inlineStr">
        <is>
          <t>Keven Gustavo Rodrigues Pereira</t>
        </is>
      </c>
      <c r="C2609" s="2" t="n">
        <v>7801</v>
      </c>
      <c r="D2609" s="2">
        <f>IFERROR(TEXTJOIN(" | ",TRUE,UNIQUE(FILTER(Detalhe_Registro!$C:$C,(Detalhe_Registro!$D:$D=A2609)*(Detalhe_Registro!$E:$E=B2609)*(Detalhe_Registro!$M:$M="SIM")))),"")</f>
        <v/>
      </c>
      <c r="E2609" s="2">
        <f>COUNTIFS(Detalhe_Registro!$D:$D,A2609,Detalhe_Registro!$E:$E,B2609,Detalhe_Registro!$M:$M,"SIM")</f>
        <v/>
      </c>
      <c r="F2609" s="2">
        <f>IFERROR(MAXIFS(Detalhe_Registro!$N:$N,Detalhe_Registro!$D:$D,A2609,Detalhe_Registro!$E:$E,B2609,Detalhe_Registro!$M:$M,"SIM"),0)</f>
        <v/>
      </c>
      <c r="G2609" s="2">
        <f>IFERROR(AVERAGEIFS(Detalhe_Registro!$N:$N,Detalhe_Registro!$D:$D,A2609,Detalhe_Registro!$E:$E,B2609,Detalhe_Registro!$M:$M,"SIM"),0)</f>
        <v/>
      </c>
      <c r="H2609" s="2">
        <f>SUMIFS(Detalhe_Registro!$F:$F,Detalhe_Registro!$D:$D,A2609,Detalhe_Registro!$E:$E,B2609,Detalhe_Registro!$M:$M,"SIM")</f>
        <v/>
      </c>
      <c r="I2609" s="2">
        <f>SUMIFS(Detalhe_Registro!$G:$G,Detalhe_Registro!$D:$D,A2609,Detalhe_Registro!$E:$E,B2609,Detalhe_Registro!$M:$M,"SIM")</f>
        <v/>
      </c>
      <c r="J2609" s="2">
        <f>IF(F2609&lt;Premissas!$B$8,"&lt; 1,00",IF(F2609&lt;Premissas!$B$9,"1,00 – 1,19",IF(F2609&lt;Premissas!$B$10,"1,20 – 1,39",IF(F2609&lt;Premissas!$B$11,"1,40 – 1,59",IF(F2609&lt;Premissas!$B$12,"1,60 – 1,99","≥ 2,00")))))</f>
        <v/>
      </c>
      <c r="K2609" s="5">
        <f>IF(F2609&lt;Premissas!$B$8,Premissas!$B$13,IF(F2609&lt;Premissas!$B$9,Premissas!$B$14,IF(F2609&lt;Premissas!$B$10,Premissas!$B$15,IF(F2609&lt;Premissas!$B$11,Premissas!$B$16,IF(F2609&lt;Premissas!$B$12,Premissas!$B$17,Premissas!$B$18)))))</f>
        <v/>
      </c>
      <c r="L2609" s="5">
        <f>K2609/Premissas!$B$4</f>
        <v/>
      </c>
      <c r="M2609" s="2">
        <f>IF(K2609=Premissas!$B$18,"SIM","NÃO")</f>
        <v/>
      </c>
    </row>
    <row r="2610">
      <c r="A2610" s="2" t="inlineStr">
        <is>
          <t>6021174</t>
        </is>
      </c>
      <c r="B2610" s="2" t="inlineStr">
        <is>
          <t>Kevin Chukwudi Anene</t>
        </is>
      </c>
      <c r="C2610" s="2" t="n">
        <v>7801</v>
      </c>
      <c r="D2610" s="2">
        <f>IFERROR(TEXTJOIN(" | ",TRUE,UNIQUE(FILTER(Detalhe_Registro!$C:$C,(Detalhe_Registro!$D:$D=A2610)*(Detalhe_Registro!$E:$E=B2610)*(Detalhe_Registro!$M:$M="SIM")))),"")</f>
        <v/>
      </c>
      <c r="E2610" s="2">
        <f>COUNTIFS(Detalhe_Registro!$D:$D,A2610,Detalhe_Registro!$E:$E,B2610,Detalhe_Registro!$M:$M,"SIM")</f>
        <v/>
      </c>
      <c r="F2610" s="2">
        <f>IFERROR(MAXIFS(Detalhe_Registro!$N:$N,Detalhe_Registro!$D:$D,A2610,Detalhe_Registro!$E:$E,B2610,Detalhe_Registro!$M:$M,"SIM"),0)</f>
        <v/>
      </c>
      <c r="G2610" s="2">
        <f>IFERROR(AVERAGEIFS(Detalhe_Registro!$N:$N,Detalhe_Registro!$D:$D,A2610,Detalhe_Registro!$E:$E,B2610,Detalhe_Registro!$M:$M,"SIM"),0)</f>
        <v/>
      </c>
      <c r="H2610" s="2">
        <f>SUMIFS(Detalhe_Registro!$F:$F,Detalhe_Registro!$D:$D,A2610,Detalhe_Registro!$E:$E,B2610,Detalhe_Registro!$M:$M,"SIM")</f>
        <v/>
      </c>
      <c r="I2610" s="2">
        <f>SUMIFS(Detalhe_Registro!$G:$G,Detalhe_Registro!$D:$D,A2610,Detalhe_Registro!$E:$E,B2610,Detalhe_Registro!$M:$M,"SIM")</f>
        <v/>
      </c>
      <c r="J2610" s="2">
        <f>IF(F2610&lt;Premissas!$B$8,"&lt; 1,00",IF(F2610&lt;Premissas!$B$9,"1,00 – 1,19",IF(F2610&lt;Premissas!$B$10,"1,20 – 1,39",IF(F2610&lt;Premissas!$B$11,"1,40 – 1,59",IF(F2610&lt;Premissas!$B$12,"1,60 – 1,99","≥ 2,00")))))</f>
        <v/>
      </c>
      <c r="K2610" s="5">
        <f>IF(F2610&lt;Premissas!$B$8,Premissas!$B$13,IF(F2610&lt;Premissas!$B$9,Premissas!$B$14,IF(F2610&lt;Premissas!$B$10,Premissas!$B$15,IF(F2610&lt;Premissas!$B$11,Premissas!$B$16,IF(F2610&lt;Premissas!$B$12,Premissas!$B$17,Premissas!$B$18)))))</f>
        <v/>
      </c>
      <c r="L2610" s="5">
        <f>K2610/Premissas!$B$4</f>
        <v/>
      </c>
      <c r="M2610" s="2">
        <f>IF(K2610=Premissas!$B$18,"SIM","NÃO")</f>
        <v/>
      </c>
    </row>
    <row r="2611">
      <c r="A2611" s="2" t="inlineStr">
        <is>
          <t>6028861</t>
        </is>
      </c>
      <c r="B2611" s="2" t="inlineStr">
        <is>
          <t>Kombo Nakasila Guilherme</t>
        </is>
      </c>
      <c r="C2611" s="2" t="n">
        <v>7801</v>
      </c>
      <c r="D2611" s="2">
        <f>IFERROR(TEXTJOIN(" | ",TRUE,UNIQUE(FILTER(Detalhe_Registro!$C:$C,(Detalhe_Registro!$D:$D=A2611)*(Detalhe_Registro!$E:$E=B2611)*(Detalhe_Registro!$M:$M="SIM")))),"")</f>
        <v/>
      </c>
      <c r="E2611" s="2">
        <f>COUNTIFS(Detalhe_Registro!$D:$D,A2611,Detalhe_Registro!$E:$E,B2611,Detalhe_Registro!$M:$M,"SIM")</f>
        <v/>
      </c>
      <c r="F2611" s="2">
        <f>IFERROR(MAXIFS(Detalhe_Registro!$N:$N,Detalhe_Registro!$D:$D,A2611,Detalhe_Registro!$E:$E,B2611,Detalhe_Registro!$M:$M,"SIM"),0)</f>
        <v/>
      </c>
      <c r="G2611" s="2">
        <f>IFERROR(AVERAGEIFS(Detalhe_Registro!$N:$N,Detalhe_Registro!$D:$D,A2611,Detalhe_Registro!$E:$E,B2611,Detalhe_Registro!$M:$M,"SIM"),0)</f>
        <v/>
      </c>
      <c r="H2611" s="2">
        <f>SUMIFS(Detalhe_Registro!$F:$F,Detalhe_Registro!$D:$D,A2611,Detalhe_Registro!$E:$E,B2611,Detalhe_Registro!$M:$M,"SIM")</f>
        <v/>
      </c>
      <c r="I2611" s="2">
        <f>SUMIFS(Detalhe_Registro!$G:$G,Detalhe_Registro!$D:$D,A2611,Detalhe_Registro!$E:$E,B2611,Detalhe_Registro!$M:$M,"SIM")</f>
        <v/>
      </c>
      <c r="J2611" s="2">
        <f>IF(F2611&lt;Premissas!$B$8,"&lt; 1,00",IF(F2611&lt;Premissas!$B$9,"1,00 – 1,19",IF(F2611&lt;Premissas!$B$10,"1,20 – 1,39",IF(F2611&lt;Premissas!$B$11,"1,40 – 1,59",IF(F2611&lt;Premissas!$B$12,"1,60 – 1,99","≥ 2,00")))))</f>
        <v/>
      </c>
      <c r="K2611" s="5">
        <f>IF(F2611&lt;Premissas!$B$8,Premissas!$B$13,IF(F2611&lt;Premissas!$B$9,Premissas!$B$14,IF(F2611&lt;Premissas!$B$10,Premissas!$B$15,IF(F2611&lt;Premissas!$B$11,Premissas!$B$16,IF(F2611&lt;Premissas!$B$12,Premissas!$B$17,Premissas!$B$18)))))</f>
        <v/>
      </c>
      <c r="L2611" s="5">
        <f>K2611/Premissas!$B$4</f>
        <v/>
      </c>
      <c r="M2611" s="2">
        <f>IF(K2611=Premissas!$B$18,"SIM","NÃO")</f>
        <v/>
      </c>
    </row>
    <row r="2612">
      <c r="A2612" s="2" t="n">
        <v>5822467</v>
      </c>
      <c r="B2612" s="2" t="inlineStr">
        <is>
          <t>LAURENI TORRES</t>
        </is>
      </c>
      <c r="C2612" s="2" t="n">
        <v>7801</v>
      </c>
      <c r="D2612" s="2">
        <f>IFERROR(TEXTJOIN(" | ",TRUE,UNIQUE(FILTER(Detalhe_Registro!$C:$C,(Detalhe_Registro!$D:$D=A2612)*(Detalhe_Registro!$E:$E=B2612)*(Detalhe_Registro!$M:$M="SIM")))),"")</f>
        <v/>
      </c>
      <c r="E2612" s="2">
        <f>COUNTIFS(Detalhe_Registro!$D:$D,A2612,Detalhe_Registro!$E:$E,B2612,Detalhe_Registro!$M:$M,"SIM")</f>
        <v/>
      </c>
      <c r="F2612" s="2">
        <f>IFERROR(MAXIFS(Detalhe_Registro!$N:$N,Detalhe_Registro!$D:$D,A2612,Detalhe_Registro!$E:$E,B2612,Detalhe_Registro!$M:$M,"SIM"),0)</f>
        <v/>
      </c>
      <c r="G2612" s="2">
        <f>IFERROR(AVERAGEIFS(Detalhe_Registro!$N:$N,Detalhe_Registro!$D:$D,A2612,Detalhe_Registro!$E:$E,B2612,Detalhe_Registro!$M:$M,"SIM"),0)</f>
        <v/>
      </c>
      <c r="H2612" s="2">
        <f>SUMIFS(Detalhe_Registro!$F:$F,Detalhe_Registro!$D:$D,A2612,Detalhe_Registro!$E:$E,B2612,Detalhe_Registro!$M:$M,"SIM")</f>
        <v/>
      </c>
      <c r="I2612" s="2">
        <f>SUMIFS(Detalhe_Registro!$G:$G,Detalhe_Registro!$D:$D,A2612,Detalhe_Registro!$E:$E,B2612,Detalhe_Registro!$M:$M,"SIM")</f>
        <v/>
      </c>
      <c r="J2612" s="2">
        <f>IF(F2612&lt;Premissas!$B$8,"&lt; 1,00",IF(F2612&lt;Premissas!$B$9,"1,00 – 1,19",IF(F2612&lt;Premissas!$B$10,"1,20 – 1,39",IF(F2612&lt;Premissas!$B$11,"1,40 – 1,59",IF(F2612&lt;Premissas!$B$12,"1,60 – 1,99","≥ 2,00")))))</f>
        <v/>
      </c>
      <c r="K2612" s="5">
        <f>IF(F2612&lt;Premissas!$B$8,Premissas!$B$13,IF(F2612&lt;Premissas!$B$9,Premissas!$B$14,IF(F2612&lt;Premissas!$B$10,Premissas!$B$15,IF(F2612&lt;Premissas!$B$11,Premissas!$B$16,IF(F2612&lt;Premissas!$B$12,Premissas!$B$17,Premissas!$B$18)))))</f>
        <v/>
      </c>
      <c r="L2612" s="5">
        <f>K2612/Premissas!$B$4</f>
        <v/>
      </c>
      <c r="M2612" s="2">
        <f>IF(K2612=Premissas!$B$18,"SIM","NÃO")</f>
        <v/>
      </c>
    </row>
    <row r="2613">
      <c r="A2613" s="2" t="inlineStr">
        <is>
          <t>5822467</t>
        </is>
      </c>
      <c r="B2613" s="2" t="inlineStr">
        <is>
          <t>LAURENI TORRES</t>
        </is>
      </c>
      <c r="C2613" s="2" t="n">
        <v>7801</v>
      </c>
      <c r="D2613" s="2">
        <f>IFERROR(TEXTJOIN(" | ",TRUE,UNIQUE(FILTER(Detalhe_Registro!$C:$C,(Detalhe_Registro!$D:$D=A2613)*(Detalhe_Registro!$E:$E=B2613)*(Detalhe_Registro!$M:$M="SIM")))),"")</f>
        <v/>
      </c>
      <c r="E2613" s="2">
        <f>COUNTIFS(Detalhe_Registro!$D:$D,A2613,Detalhe_Registro!$E:$E,B2613,Detalhe_Registro!$M:$M,"SIM")</f>
        <v/>
      </c>
      <c r="F2613" s="2">
        <f>IFERROR(MAXIFS(Detalhe_Registro!$N:$N,Detalhe_Registro!$D:$D,A2613,Detalhe_Registro!$E:$E,B2613,Detalhe_Registro!$M:$M,"SIM"),0)</f>
        <v/>
      </c>
      <c r="G2613" s="2">
        <f>IFERROR(AVERAGEIFS(Detalhe_Registro!$N:$N,Detalhe_Registro!$D:$D,A2613,Detalhe_Registro!$E:$E,B2613,Detalhe_Registro!$M:$M,"SIM"),0)</f>
        <v/>
      </c>
      <c r="H2613" s="2">
        <f>SUMIFS(Detalhe_Registro!$F:$F,Detalhe_Registro!$D:$D,A2613,Detalhe_Registro!$E:$E,B2613,Detalhe_Registro!$M:$M,"SIM")</f>
        <v/>
      </c>
      <c r="I2613" s="2">
        <f>SUMIFS(Detalhe_Registro!$G:$G,Detalhe_Registro!$D:$D,A2613,Detalhe_Registro!$E:$E,B2613,Detalhe_Registro!$M:$M,"SIM")</f>
        <v/>
      </c>
      <c r="J2613" s="2">
        <f>IF(F2613&lt;Premissas!$B$8,"&lt; 1,00",IF(F2613&lt;Premissas!$B$9,"1,00 – 1,19",IF(F2613&lt;Premissas!$B$10,"1,20 – 1,39",IF(F2613&lt;Premissas!$B$11,"1,40 – 1,59",IF(F2613&lt;Premissas!$B$12,"1,60 – 1,99","≥ 2,00")))))</f>
        <v/>
      </c>
      <c r="K2613" s="5">
        <f>IF(F2613&lt;Premissas!$B$8,Premissas!$B$13,IF(F2613&lt;Premissas!$B$9,Premissas!$B$14,IF(F2613&lt;Premissas!$B$10,Premissas!$B$15,IF(F2613&lt;Premissas!$B$11,Premissas!$B$16,IF(F2613&lt;Premissas!$B$12,Premissas!$B$17,Premissas!$B$18)))))</f>
        <v/>
      </c>
      <c r="L2613" s="5">
        <f>K2613/Premissas!$B$4</f>
        <v/>
      </c>
      <c r="M2613" s="2">
        <f>IF(K2613=Premissas!$B$18,"SIM","NÃO")</f>
        <v/>
      </c>
    </row>
    <row r="2614">
      <c r="A2614" s="2" t="inlineStr">
        <is>
          <t>4490800</t>
        </is>
      </c>
      <c r="B2614" s="2" t="inlineStr">
        <is>
          <t>LEANDRO GONCALVES DE CARVALHO</t>
        </is>
      </c>
      <c r="C2614" s="2" t="n">
        <v>7801</v>
      </c>
      <c r="D2614" s="2">
        <f>IFERROR(TEXTJOIN(" | ",TRUE,UNIQUE(FILTER(Detalhe_Registro!$C:$C,(Detalhe_Registro!$D:$D=A2614)*(Detalhe_Registro!$E:$E=B2614)*(Detalhe_Registro!$M:$M="SIM")))),"")</f>
        <v/>
      </c>
      <c r="E2614" s="2">
        <f>COUNTIFS(Detalhe_Registro!$D:$D,A2614,Detalhe_Registro!$E:$E,B2614,Detalhe_Registro!$M:$M,"SIM")</f>
        <v/>
      </c>
      <c r="F2614" s="2">
        <f>IFERROR(MAXIFS(Detalhe_Registro!$N:$N,Detalhe_Registro!$D:$D,A2614,Detalhe_Registro!$E:$E,B2614,Detalhe_Registro!$M:$M,"SIM"),0)</f>
        <v/>
      </c>
      <c r="G2614" s="2">
        <f>IFERROR(AVERAGEIFS(Detalhe_Registro!$N:$N,Detalhe_Registro!$D:$D,A2614,Detalhe_Registro!$E:$E,B2614,Detalhe_Registro!$M:$M,"SIM"),0)</f>
        <v/>
      </c>
      <c r="H2614" s="2">
        <f>SUMIFS(Detalhe_Registro!$F:$F,Detalhe_Registro!$D:$D,A2614,Detalhe_Registro!$E:$E,B2614,Detalhe_Registro!$M:$M,"SIM")</f>
        <v/>
      </c>
      <c r="I2614" s="2">
        <f>SUMIFS(Detalhe_Registro!$G:$G,Detalhe_Registro!$D:$D,A2614,Detalhe_Registro!$E:$E,B2614,Detalhe_Registro!$M:$M,"SIM")</f>
        <v/>
      </c>
      <c r="J2614" s="2">
        <f>IF(F2614&lt;Premissas!$B$8,"&lt; 1,00",IF(F2614&lt;Premissas!$B$9,"1,00 – 1,19",IF(F2614&lt;Premissas!$B$10,"1,20 – 1,39",IF(F2614&lt;Premissas!$B$11,"1,40 – 1,59",IF(F2614&lt;Premissas!$B$12,"1,60 – 1,99","≥ 2,00")))))</f>
        <v/>
      </c>
      <c r="K2614" s="5">
        <f>IF(F2614&lt;Premissas!$B$8,Premissas!$B$13,IF(F2614&lt;Premissas!$B$9,Premissas!$B$14,IF(F2614&lt;Premissas!$B$10,Premissas!$B$15,IF(F2614&lt;Premissas!$B$11,Premissas!$B$16,IF(F2614&lt;Premissas!$B$12,Premissas!$B$17,Premissas!$B$18)))))</f>
        <v/>
      </c>
      <c r="L2614" s="5">
        <f>K2614/Premissas!$B$4</f>
        <v/>
      </c>
      <c r="M2614" s="2">
        <f>IF(K2614=Premissas!$B$18,"SIM","NÃO")</f>
        <v/>
      </c>
    </row>
    <row r="2615">
      <c r="A2615" s="2" t="n">
        <v>4143434</v>
      </c>
      <c r="B2615" s="2" t="inlineStr">
        <is>
          <t>LEANDRO GONCALVES DE SALES</t>
        </is>
      </c>
      <c r="C2615" s="2" t="n">
        <v>7801</v>
      </c>
      <c r="D2615" s="2">
        <f>IFERROR(TEXTJOIN(" | ",TRUE,UNIQUE(FILTER(Detalhe_Registro!$C:$C,(Detalhe_Registro!$D:$D=A2615)*(Detalhe_Registro!$E:$E=B2615)*(Detalhe_Registro!$M:$M="SIM")))),"")</f>
        <v/>
      </c>
      <c r="E2615" s="2">
        <f>COUNTIFS(Detalhe_Registro!$D:$D,A2615,Detalhe_Registro!$E:$E,B2615,Detalhe_Registro!$M:$M,"SIM")</f>
        <v/>
      </c>
      <c r="F2615" s="2">
        <f>IFERROR(MAXIFS(Detalhe_Registro!$N:$N,Detalhe_Registro!$D:$D,A2615,Detalhe_Registro!$E:$E,B2615,Detalhe_Registro!$M:$M,"SIM"),0)</f>
        <v/>
      </c>
      <c r="G2615" s="2">
        <f>IFERROR(AVERAGEIFS(Detalhe_Registro!$N:$N,Detalhe_Registro!$D:$D,A2615,Detalhe_Registro!$E:$E,B2615,Detalhe_Registro!$M:$M,"SIM"),0)</f>
        <v/>
      </c>
      <c r="H2615" s="2">
        <f>SUMIFS(Detalhe_Registro!$F:$F,Detalhe_Registro!$D:$D,A2615,Detalhe_Registro!$E:$E,B2615,Detalhe_Registro!$M:$M,"SIM")</f>
        <v/>
      </c>
      <c r="I2615" s="2">
        <f>SUMIFS(Detalhe_Registro!$G:$G,Detalhe_Registro!$D:$D,A2615,Detalhe_Registro!$E:$E,B2615,Detalhe_Registro!$M:$M,"SIM")</f>
        <v/>
      </c>
      <c r="J2615" s="2">
        <f>IF(F2615&lt;Premissas!$B$8,"&lt; 1,00",IF(F2615&lt;Premissas!$B$9,"1,00 – 1,19",IF(F2615&lt;Premissas!$B$10,"1,20 – 1,39",IF(F2615&lt;Premissas!$B$11,"1,40 – 1,59",IF(F2615&lt;Premissas!$B$12,"1,60 – 1,99","≥ 2,00")))))</f>
        <v/>
      </c>
      <c r="K2615" s="5">
        <f>IF(F2615&lt;Premissas!$B$8,Premissas!$B$13,IF(F2615&lt;Premissas!$B$9,Premissas!$B$14,IF(F2615&lt;Premissas!$B$10,Premissas!$B$15,IF(F2615&lt;Premissas!$B$11,Premissas!$B$16,IF(F2615&lt;Premissas!$B$12,Premissas!$B$17,Premissas!$B$18)))))</f>
        <v/>
      </c>
      <c r="L2615" s="5">
        <f>K2615/Premissas!$B$4</f>
        <v/>
      </c>
      <c r="M2615" s="2">
        <f>IF(K2615=Premissas!$B$18,"SIM","NÃO")</f>
        <v/>
      </c>
    </row>
    <row r="2616">
      <c r="A2616" s="2" t="inlineStr">
        <is>
          <t>5767920</t>
        </is>
      </c>
      <c r="B2616" s="2" t="inlineStr">
        <is>
          <t>LEDIVANIA DE SOUSA</t>
        </is>
      </c>
      <c r="C2616" s="2" t="n">
        <v>7801</v>
      </c>
      <c r="D2616" s="2">
        <f>IFERROR(TEXTJOIN(" | ",TRUE,UNIQUE(FILTER(Detalhe_Registro!$C:$C,(Detalhe_Registro!$D:$D=A2616)*(Detalhe_Registro!$E:$E=B2616)*(Detalhe_Registro!$M:$M="SIM")))),"")</f>
        <v/>
      </c>
      <c r="E2616" s="2">
        <f>COUNTIFS(Detalhe_Registro!$D:$D,A2616,Detalhe_Registro!$E:$E,B2616,Detalhe_Registro!$M:$M,"SIM")</f>
        <v/>
      </c>
      <c r="F2616" s="2">
        <f>IFERROR(MAXIFS(Detalhe_Registro!$N:$N,Detalhe_Registro!$D:$D,A2616,Detalhe_Registro!$E:$E,B2616,Detalhe_Registro!$M:$M,"SIM"),0)</f>
        <v/>
      </c>
      <c r="G2616" s="2">
        <f>IFERROR(AVERAGEIFS(Detalhe_Registro!$N:$N,Detalhe_Registro!$D:$D,A2616,Detalhe_Registro!$E:$E,B2616,Detalhe_Registro!$M:$M,"SIM"),0)</f>
        <v/>
      </c>
      <c r="H2616" s="2">
        <f>SUMIFS(Detalhe_Registro!$F:$F,Detalhe_Registro!$D:$D,A2616,Detalhe_Registro!$E:$E,B2616,Detalhe_Registro!$M:$M,"SIM")</f>
        <v/>
      </c>
      <c r="I2616" s="2">
        <f>SUMIFS(Detalhe_Registro!$G:$G,Detalhe_Registro!$D:$D,A2616,Detalhe_Registro!$E:$E,B2616,Detalhe_Registro!$M:$M,"SIM")</f>
        <v/>
      </c>
      <c r="J2616" s="2">
        <f>IF(F2616&lt;Premissas!$B$8,"&lt; 1,00",IF(F2616&lt;Premissas!$B$9,"1,00 – 1,19",IF(F2616&lt;Premissas!$B$10,"1,20 – 1,39",IF(F2616&lt;Premissas!$B$11,"1,40 – 1,59",IF(F2616&lt;Premissas!$B$12,"1,60 – 1,99","≥ 2,00")))))</f>
        <v/>
      </c>
      <c r="K2616" s="5">
        <f>IF(F2616&lt;Premissas!$B$8,Premissas!$B$13,IF(F2616&lt;Premissas!$B$9,Premissas!$B$14,IF(F2616&lt;Premissas!$B$10,Premissas!$B$15,IF(F2616&lt;Premissas!$B$11,Premissas!$B$16,IF(F2616&lt;Premissas!$B$12,Premissas!$B$17,Premissas!$B$18)))))</f>
        <v/>
      </c>
      <c r="L2616" s="5">
        <f>K2616/Premissas!$B$4</f>
        <v/>
      </c>
      <c r="M2616" s="2">
        <f>IF(K2616=Premissas!$B$18,"SIM","NÃO")</f>
        <v/>
      </c>
    </row>
    <row r="2617">
      <c r="A2617" s="2" t="n">
        <v>5408075</v>
      </c>
      <c r="B2617" s="2" t="inlineStr">
        <is>
          <t>LEIDE CLEA DO SACRAMENTO</t>
        </is>
      </c>
      <c r="C2617" s="2" t="n">
        <v>7801</v>
      </c>
      <c r="D2617" s="2">
        <f>IFERROR(TEXTJOIN(" | ",TRUE,UNIQUE(FILTER(Detalhe_Registro!$C:$C,(Detalhe_Registro!$D:$D=A2617)*(Detalhe_Registro!$E:$E=B2617)*(Detalhe_Registro!$M:$M="SIM")))),"")</f>
        <v/>
      </c>
      <c r="E2617" s="2">
        <f>COUNTIFS(Detalhe_Registro!$D:$D,A2617,Detalhe_Registro!$E:$E,B2617,Detalhe_Registro!$M:$M,"SIM")</f>
        <v/>
      </c>
      <c r="F2617" s="2">
        <f>IFERROR(MAXIFS(Detalhe_Registro!$N:$N,Detalhe_Registro!$D:$D,A2617,Detalhe_Registro!$E:$E,B2617,Detalhe_Registro!$M:$M,"SIM"),0)</f>
        <v/>
      </c>
      <c r="G2617" s="2">
        <f>IFERROR(AVERAGEIFS(Detalhe_Registro!$N:$N,Detalhe_Registro!$D:$D,A2617,Detalhe_Registro!$E:$E,B2617,Detalhe_Registro!$M:$M,"SIM"),0)</f>
        <v/>
      </c>
      <c r="H2617" s="2">
        <f>SUMIFS(Detalhe_Registro!$F:$F,Detalhe_Registro!$D:$D,A2617,Detalhe_Registro!$E:$E,B2617,Detalhe_Registro!$M:$M,"SIM")</f>
        <v/>
      </c>
      <c r="I2617" s="2">
        <f>SUMIFS(Detalhe_Registro!$G:$G,Detalhe_Registro!$D:$D,A2617,Detalhe_Registro!$E:$E,B2617,Detalhe_Registro!$M:$M,"SIM")</f>
        <v/>
      </c>
      <c r="J2617" s="2">
        <f>IF(F2617&lt;Premissas!$B$8,"&lt; 1,00",IF(F2617&lt;Premissas!$B$9,"1,00 – 1,19",IF(F2617&lt;Premissas!$B$10,"1,20 – 1,39",IF(F2617&lt;Premissas!$B$11,"1,40 – 1,59",IF(F2617&lt;Premissas!$B$12,"1,60 – 1,99","≥ 2,00")))))</f>
        <v/>
      </c>
      <c r="K2617" s="5">
        <f>IF(F2617&lt;Premissas!$B$8,Premissas!$B$13,IF(F2617&lt;Premissas!$B$9,Premissas!$B$14,IF(F2617&lt;Premissas!$B$10,Premissas!$B$15,IF(F2617&lt;Premissas!$B$11,Premissas!$B$16,IF(F2617&lt;Premissas!$B$12,Premissas!$B$17,Premissas!$B$18)))))</f>
        <v/>
      </c>
      <c r="L2617" s="5">
        <f>K2617/Premissas!$B$4</f>
        <v/>
      </c>
      <c r="M2617" s="2">
        <f>IF(K2617=Premissas!$B$18,"SIM","NÃO")</f>
        <v/>
      </c>
    </row>
    <row r="2618">
      <c r="A2618" s="2" t="inlineStr">
        <is>
          <t>5408075</t>
        </is>
      </c>
      <c r="B2618" s="2" t="inlineStr">
        <is>
          <t>LEIDE CLEA DO SACRAMENTO</t>
        </is>
      </c>
      <c r="C2618" s="2" t="n">
        <v>7801</v>
      </c>
      <c r="D2618" s="2">
        <f>IFERROR(TEXTJOIN(" | ",TRUE,UNIQUE(FILTER(Detalhe_Registro!$C:$C,(Detalhe_Registro!$D:$D=A2618)*(Detalhe_Registro!$E:$E=B2618)*(Detalhe_Registro!$M:$M="SIM")))),"")</f>
        <v/>
      </c>
      <c r="E2618" s="2">
        <f>COUNTIFS(Detalhe_Registro!$D:$D,A2618,Detalhe_Registro!$E:$E,B2618,Detalhe_Registro!$M:$M,"SIM")</f>
        <v/>
      </c>
      <c r="F2618" s="2">
        <f>IFERROR(MAXIFS(Detalhe_Registro!$N:$N,Detalhe_Registro!$D:$D,A2618,Detalhe_Registro!$E:$E,B2618,Detalhe_Registro!$M:$M,"SIM"),0)</f>
        <v/>
      </c>
      <c r="G2618" s="2">
        <f>IFERROR(AVERAGEIFS(Detalhe_Registro!$N:$N,Detalhe_Registro!$D:$D,A2618,Detalhe_Registro!$E:$E,B2618,Detalhe_Registro!$M:$M,"SIM"),0)</f>
        <v/>
      </c>
      <c r="H2618" s="2">
        <f>SUMIFS(Detalhe_Registro!$F:$F,Detalhe_Registro!$D:$D,A2618,Detalhe_Registro!$E:$E,B2618,Detalhe_Registro!$M:$M,"SIM")</f>
        <v/>
      </c>
      <c r="I2618" s="2">
        <f>SUMIFS(Detalhe_Registro!$G:$G,Detalhe_Registro!$D:$D,A2618,Detalhe_Registro!$E:$E,B2618,Detalhe_Registro!$M:$M,"SIM")</f>
        <v/>
      </c>
      <c r="J2618" s="2">
        <f>IF(F2618&lt;Premissas!$B$8,"&lt; 1,00",IF(F2618&lt;Premissas!$B$9,"1,00 – 1,19",IF(F2618&lt;Premissas!$B$10,"1,20 – 1,39",IF(F2618&lt;Premissas!$B$11,"1,40 – 1,59",IF(F2618&lt;Premissas!$B$12,"1,60 – 1,99","≥ 2,00")))))</f>
        <v/>
      </c>
      <c r="K2618" s="5">
        <f>IF(F2618&lt;Premissas!$B$8,Premissas!$B$13,IF(F2618&lt;Premissas!$B$9,Premissas!$B$14,IF(F2618&lt;Premissas!$B$10,Premissas!$B$15,IF(F2618&lt;Premissas!$B$11,Premissas!$B$16,IF(F2618&lt;Premissas!$B$12,Premissas!$B$17,Premissas!$B$18)))))</f>
        <v/>
      </c>
      <c r="L2618" s="5">
        <f>K2618/Premissas!$B$4</f>
        <v/>
      </c>
      <c r="M2618" s="2">
        <f>IF(K2618=Premissas!$B$18,"SIM","NÃO")</f>
        <v/>
      </c>
    </row>
    <row r="2619">
      <c r="A2619" s="2" t="n">
        <v>5590221</v>
      </c>
      <c r="B2619" s="2" t="inlineStr">
        <is>
          <t>LUANA SANTOS MIRANDA</t>
        </is>
      </c>
      <c r="C2619" s="2" t="n">
        <v>7801</v>
      </c>
      <c r="D2619" s="2">
        <f>IFERROR(TEXTJOIN(" | ",TRUE,UNIQUE(FILTER(Detalhe_Registro!$C:$C,(Detalhe_Registro!$D:$D=A2619)*(Detalhe_Registro!$E:$E=B2619)*(Detalhe_Registro!$M:$M="SIM")))),"")</f>
        <v/>
      </c>
      <c r="E2619" s="2">
        <f>COUNTIFS(Detalhe_Registro!$D:$D,A2619,Detalhe_Registro!$E:$E,B2619,Detalhe_Registro!$M:$M,"SIM")</f>
        <v/>
      </c>
      <c r="F2619" s="2">
        <f>IFERROR(MAXIFS(Detalhe_Registro!$N:$N,Detalhe_Registro!$D:$D,A2619,Detalhe_Registro!$E:$E,B2619,Detalhe_Registro!$M:$M,"SIM"),0)</f>
        <v/>
      </c>
      <c r="G2619" s="2">
        <f>IFERROR(AVERAGEIFS(Detalhe_Registro!$N:$N,Detalhe_Registro!$D:$D,A2619,Detalhe_Registro!$E:$E,B2619,Detalhe_Registro!$M:$M,"SIM"),0)</f>
        <v/>
      </c>
      <c r="H2619" s="2">
        <f>SUMIFS(Detalhe_Registro!$F:$F,Detalhe_Registro!$D:$D,A2619,Detalhe_Registro!$E:$E,B2619,Detalhe_Registro!$M:$M,"SIM")</f>
        <v/>
      </c>
      <c r="I2619" s="2">
        <f>SUMIFS(Detalhe_Registro!$G:$G,Detalhe_Registro!$D:$D,A2619,Detalhe_Registro!$E:$E,B2619,Detalhe_Registro!$M:$M,"SIM")</f>
        <v/>
      </c>
      <c r="J2619" s="2">
        <f>IF(F2619&lt;Premissas!$B$8,"&lt; 1,00",IF(F2619&lt;Premissas!$B$9,"1,00 – 1,19",IF(F2619&lt;Premissas!$B$10,"1,20 – 1,39",IF(F2619&lt;Premissas!$B$11,"1,40 – 1,59",IF(F2619&lt;Premissas!$B$12,"1,60 – 1,99","≥ 2,00")))))</f>
        <v/>
      </c>
      <c r="K2619" s="5">
        <f>IF(F2619&lt;Premissas!$B$8,Premissas!$B$13,IF(F2619&lt;Premissas!$B$9,Premissas!$B$14,IF(F2619&lt;Premissas!$B$10,Premissas!$B$15,IF(F2619&lt;Premissas!$B$11,Premissas!$B$16,IF(F2619&lt;Premissas!$B$12,Premissas!$B$17,Premissas!$B$18)))))</f>
        <v/>
      </c>
      <c r="L2619" s="5">
        <f>K2619/Premissas!$B$4</f>
        <v/>
      </c>
      <c r="M2619" s="2">
        <f>IF(K2619=Premissas!$B$18,"SIM","NÃO")</f>
        <v/>
      </c>
    </row>
    <row r="2620">
      <c r="A2620" s="2" t="inlineStr">
        <is>
          <t>5590221</t>
        </is>
      </c>
      <c r="B2620" s="2" t="inlineStr">
        <is>
          <t>LUANA SANTOS MIRANDA</t>
        </is>
      </c>
      <c r="C2620" s="2" t="n">
        <v>7801</v>
      </c>
      <c r="D2620" s="2">
        <f>IFERROR(TEXTJOIN(" | ",TRUE,UNIQUE(FILTER(Detalhe_Registro!$C:$C,(Detalhe_Registro!$D:$D=A2620)*(Detalhe_Registro!$E:$E=B2620)*(Detalhe_Registro!$M:$M="SIM")))),"")</f>
        <v/>
      </c>
      <c r="E2620" s="2">
        <f>COUNTIFS(Detalhe_Registro!$D:$D,A2620,Detalhe_Registro!$E:$E,B2620,Detalhe_Registro!$M:$M,"SIM")</f>
        <v/>
      </c>
      <c r="F2620" s="2">
        <f>IFERROR(MAXIFS(Detalhe_Registro!$N:$N,Detalhe_Registro!$D:$D,A2620,Detalhe_Registro!$E:$E,B2620,Detalhe_Registro!$M:$M,"SIM"),0)</f>
        <v/>
      </c>
      <c r="G2620" s="2">
        <f>IFERROR(AVERAGEIFS(Detalhe_Registro!$N:$N,Detalhe_Registro!$D:$D,A2620,Detalhe_Registro!$E:$E,B2620,Detalhe_Registro!$M:$M,"SIM"),0)</f>
        <v/>
      </c>
      <c r="H2620" s="2">
        <f>SUMIFS(Detalhe_Registro!$F:$F,Detalhe_Registro!$D:$D,A2620,Detalhe_Registro!$E:$E,B2620,Detalhe_Registro!$M:$M,"SIM")</f>
        <v/>
      </c>
      <c r="I2620" s="2">
        <f>SUMIFS(Detalhe_Registro!$G:$G,Detalhe_Registro!$D:$D,A2620,Detalhe_Registro!$E:$E,B2620,Detalhe_Registro!$M:$M,"SIM")</f>
        <v/>
      </c>
      <c r="J2620" s="2">
        <f>IF(F2620&lt;Premissas!$B$8,"&lt; 1,00",IF(F2620&lt;Premissas!$B$9,"1,00 – 1,19",IF(F2620&lt;Premissas!$B$10,"1,20 – 1,39",IF(F2620&lt;Premissas!$B$11,"1,40 – 1,59",IF(F2620&lt;Premissas!$B$12,"1,60 – 1,99","≥ 2,00")))))</f>
        <v/>
      </c>
      <c r="K2620" s="5">
        <f>IF(F2620&lt;Premissas!$B$8,Premissas!$B$13,IF(F2620&lt;Premissas!$B$9,Premissas!$B$14,IF(F2620&lt;Premissas!$B$10,Premissas!$B$15,IF(F2620&lt;Premissas!$B$11,Premissas!$B$16,IF(F2620&lt;Premissas!$B$12,Premissas!$B$17,Premissas!$B$18)))))</f>
        <v/>
      </c>
      <c r="L2620" s="5">
        <f>K2620/Premissas!$B$4</f>
        <v/>
      </c>
      <c r="M2620" s="2">
        <f>IF(K2620=Premissas!$B$18,"SIM","NÃO")</f>
        <v/>
      </c>
    </row>
    <row r="2621">
      <c r="A2621" s="2" t="n">
        <v>5820588</v>
      </c>
      <c r="B2621" s="2" t="inlineStr">
        <is>
          <t>LUCAS DE OLIVEIRA</t>
        </is>
      </c>
      <c r="C2621" s="2" t="n">
        <v>7801</v>
      </c>
      <c r="D2621" s="2">
        <f>IFERROR(TEXTJOIN(" | ",TRUE,UNIQUE(FILTER(Detalhe_Registro!$C:$C,(Detalhe_Registro!$D:$D=A2621)*(Detalhe_Registro!$E:$E=B2621)*(Detalhe_Registro!$M:$M="SIM")))),"")</f>
        <v/>
      </c>
      <c r="E2621" s="2">
        <f>COUNTIFS(Detalhe_Registro!$D:$D,A2621,Detalhe_Registro!$E:$E,B2621,Detalhe_Registro!$M:$M,"SIM")</f>
        <v/>
      </c>
      <c r="F2621" s="2">
        <f>IFERROR(MAXIFS(Detalhe_Registro!$N:$N,Detalhe_Registro!$D:$D,A2621,Detalhe_Registro!$E:$E,B2621,Detalhe_Registro!$M:$M,"SIM"),0)</f>
        <v/>
      </c>
      <c r="G2621" s="2">
        <f>IFERROR(AVERAGEIFS(Detalhe_Registro!$N:$N,Detalhe_Registro!$D:$D,A2621,Detalhe_Registro!$E:$E,B2621,Detalhe_Registro!$M:$M,"SIM"),0)</f>
        <v/>
      </c>
      <c r="H2621" s="2">
        <f>SUMIFS(Detalhe_Registro!$F:$F,Detalhe_Registro!$D:$D,A2621,Detalhe_Registro!$E:$E,B2621,Detalhe_Registro!$M:$M,"SIM")</f>
        <v/>
      </c>
      <c r="I2621" s="2">
        <f>SUMIFS(Detalhe_Registro!$G:$G,Detalhe_Registro!$D:$D,A2621,Detalhe_Registro!$E:$E,B2621,Detalhe_Registro!$M:$M,"SIM")</f>
        <v/>
      </c>
      <c r="J2621" s="2">
        <f>IF(F2621&lt;Premissas!$B$8,"&lt; 1,00",IF(F2621&lt;Premissas!$B$9,"1,00 – 1,19",IF(F2621&lt;Premissas!$B$10,"1,20 – 1,39",IF(F2621&lt;Premissas!$B$11,"1,40 – 1,59",IF(F2621&lt;Premissas!$B$12,"1,60 – 1,99","≥ 2,00")))))</f>
        <v/>
      </c>
      <c r="K2621" s="5">
        <f>IF(F2621&lt;Premissas!$B$8,Premissas!$B$13,IF(F2621&lt;Premissas!$B$9,Premissas!$B$14,IF(F2621&lt;Premissas!$B$10,Premissas!$B$15,IF(F2621&lt;Premissas!$B$11,Premissas!$B$16,IF(F2621&lt;Premissas!$B$12,Premissas!$B$17,Premissas!$B$18)))))</f>
        <v/>
      </c>
      <c r="L2621" s="5">
        <f>K2621/Premissas!$B$4</f>
        <v/>
      </c>
      <c r="M2621" s="2">
        <f>IF(K2621=Premissas!$B$18,"SIM","NÃO")</f>
        <v/>
      </c>
    </row>
    <row r="2622">
      <c r="A2622" s="2" t="n">
        <v>5755263</v>
      </c>
      <c r="B2622" s="2" t="inlineStr">
        <is>
          <t>LUCAS SOUZA CORDEIRO</t>
        </is>
      </c>
      <c r="C2622" s="2" t="n">
        <v>7801</v>
      </c>
      <c r="D2622" s="2">
        <f>IFERROR(TEXTJOIN(" | ",TRUE,UNIQUE(FILTER(Detalhe_Registro!$C:$C,(Detalhe_Registro!$D:$D=A2622)*(Detalhe_Registro!$E:$E=B2622)*(Detalhe_Registro!$M:$M="SIM")))),"")</f>
        <v/>
      </c>
      <c r="E2622" s="2">
        <f>COUNTIFS(Detalhe_Registro!$D:$D,A2622,Detalhe_Registro!$E:$E,B2622,Detalhe_Registro!$M:$M,"SIM")</f>
        <v/>
      </c>
      <c r="F2622" s="2">
        <f>IFERROR(MAXIFS(Detalhe_Registro!$N:$N,Detalhe_Registro!$D:$D,A2622,Detalhe_Registro!$E:$E,B2622,Detalhe_Registro!$M:$M,"SIM"),0)</f>
        <v/>
      </c>
      <c r="G2622" s="2">
        <f>IFERROR(AVERAGEIFS(Detalhe_Registro!$N:$N,Detalhe_Registro!$D:$D,A2622,Detalhe_Registro!$E:$E,B2622,Detalhe_Registro!$M:$M,"SIM"),0)</f>
        <v/>
      </c>
      <c r="H2622" s="2">
        <f>SUMIFS(Detalhe_Registro!$F:$F,Detalhe_Registro!$D:$D,A2622,Detalhe_Registro!$E:$E,B2622,Detalhe_Registro!$M:$M,"SIM")</f>
        <v/>
      </c>
      <c r="I2622" s="2">
        <f>SUMIFS(Detalhe_Registro!$G:$G,Detalhe_Registro!$D:$D,A2622,Detalhe_Registro!$E:$E,B2622,Detalhe_Registro!$M:$M,"SIM")</f>
        <v/>
      </c>
      <c r="J2622" s="2">
        <f>IF(F2622&lt;Premissas!$B$8,"&lt; 1,00",IF(F2622&lt;Premissas!$B$9,"1,00 – 1,19",IF(F2622&lt;Premissas!$B$10,"1,20 – 1,39",IF(F2622&lt;Premissas!$B$11,"1,40 – 1,59",IF(F2622&lt;Premissas!$B$12,"1,60 – 1,99","≥ 2,00")))))</f>
        <v/>
      </c>
      <c r="K2622" s="5">
        <f>IF(F2622&lt;Premissas!$B$8,Premissas!$B$13,IF(F2622&lt;Premissas!$B$9,Premissas!$B$14,IF(F2622&lt;Premissas!$B$10,Premissas!$B$15,IF(F2622&lt;Premissas!$B$11,Premissas!$B$16,IF(F2622&lt;Premissas!$B$12,Premissas!$B$17,Premissas!$B$18)))))</f>
        <v/>
      </c>
      <c r="L2622" s="5">
        <f>K2622/Premissas!$B$4</f>
        <v/>
      </c>
      <c r="M2622" s="2">
        <f>IF(K2622=Premissas!$B$18,"SIM","NÃO")</f>
        <v/>
      </c>
    </row>
    <row r="2623">
      <c r="A2623" s="2" t="inlineStr">
        <is>
          <t>5755263</t>
        </is>
      </c>
      <c r="B2623" s="2" t="inlineStr">
        <is>
          <t>LUCAS SOUZA CORDEIRO</t>
        </is>
      </c>
      <c r="C2623" s="2" t="n">
        <v>7801</v>
      </c>
      <c r="D2623" s="2">
        <f>IFERROR(TEXTJOIN(" | ",TRUE,UNIQUE(FILTER(Detalhe_Registro!$C:$C,(Detalhe_Registro!$D:$D=A2623)*(Detalhe_Registro!$E:$E=B2623)*(Detalhe_Registro!$M:$M="SIM")))),"")</f>
        <v/>
      </c>
      <c r="E2623" s="2">
        <f>COUNTIFS(Detalhe_Registro!$D:$D,A2623,Detalhe_Registro!$E:$E,B2623,Detalhe_Registro!$M:$M,"SIM")</f>
        <v/>
      </c>
      <c r="F2623" s="2">
        <f>IFERROR(MAXIFS(Detalhe_Registro!$N:$N,Detalhe_Registro!$D:$D,A2623,Detalhe_Registro!$E:$E,B2623,Detalhe_Registro!$M:$M,"SIM"),0)</f>
        <v/>
      </c>
      <c r="G2623" s="2">
        <f>IFERROR(AVERAGEIFS(Detalhe_Registro!$N:$N,Detalhe_Registro!$D:$D,A2623,Detalhe_Registro!$E:$E,B2623,Detalhe_Registro!$M:$M,"SIM"),0)</f>
        <v/>
      </c>
      <c r="H2623" s="2">
        <f>SUMIFS(Detalhe_Registro!$F:$F,Detalhe_Registro!$D:$D,A2623,Detalhe_Registro!$E:$E,B2623,Detalhe_Registro!$M:$M,"SIM")</f>
        <v/>
      </c>
      <c r="I2623" s="2">
        <f>SUMIFS(Detalhe_Registro!$G:$G,Detalhe_Registro!$D:$D,A2623,Detalhe_Registro!$E:$E,B2623,Detalhe_Registro!$M:$M,"SIM")</f>
        <v/>
      </c>
      <c r="J2623" s="2">
        <f>IF(F2623&lt;Premissas!$B$8,"&lt; 1,00",IF(F2623&lt;Premissas!$B$9,"1,00 – 1,19",IF(F2623&lt;Premissas!$B$10,"1,20 – 1,39",IF(F2623&lt;Premissas!$B$11,"1,40 – 1,59",IF(F2623&lt;Premissas!$B$12,"1,60 – 1,99","≥ 2,00")))))</f>
        <v/>
      </c>
      <c r="K2623" s="5">
        <f>IF(F2623&lt;Premissas!$B$8,Premissas!$B$13,IF(F2623&lt;Premissas!$B$9,Premissas!$B$14,IF(F2623&lt;Premissas!$B$10,Premissas!$B$15,IF(F2623&lt;Premissas!$B$11,Premissas!$B$16,IF(F2623&lt;Premissas!$B$12,Premissas!$B$17,Premissas!$B$18)))))</f>
        <v/>
      </c>
      <c r="L2623" s="5">
        <f>K2623/Premissas!$B$4</f>
        <v/>
      </c>
      <c r="M2623" s="2">
        <f>IF(K2623=Premissas!$B$18,"SIM","NÃO")</f>
        <v/>
      </c>
    </row>
    <row r="2624">
      <c r="A2624" s="2" t="n">
        <v>5734851</v>
      </c>
      <c r="B2624" s="2" t="inlineStr">
        <is>
          <t>LUCAS VIEIRA</t>
        </is>
      </c>
      <c r="C2624" s="2" t="n">
        <v>7801</v>
      </c>
      <c r="D2624" s="2">
        <f>IFERROR(TEXTJOIN(" | ",TRUE,UNIQUE(FILTER(Detalhe_Registro!$C:$C,(Detalhe_Registro!$D:$D=A2624)*(Detalhe_Registro!$E:$E=B2624)*(Detalhe_Registro!$M:$M="SIM")))),"")</f>
        <v/>
      </c>
      <c r="E2624" s="2">
        <f>COUNTIFS(Detalhe_Registro!$D:$D,A2624,Detalhe_Registro!$E:$E,B2624,Detalhe_Registro!$M:$M,"SIM")</f>
        <v/>
      </c>
      <c r="F2624" s="2">
        <f>IFERROR(MAXIFS(Detalhe_Registro!$N:$N,Detalhe_Registro!$D:$D,A2624,Detalhe_Registro!$E:$E,B2624,Detalhe_Registro!$M:$M,"SIM"),0)</f>
        <v/>
      </c>
      <c r="G2624" s="2">
        <f>IFERROR(AVERAGEIFS(Detalhe_Registro!$N:$N,Detalhe_Registro!$D:$D,A2624,Detalhe_Registro!$E:$E,B2624,Detalhe_Registro!$M:$M,"SIM"),0)</f>
        <v/>
      </c>
      <c r="H2624" s="2">
        <f>SUMIFS(Detalhe_Registro!$F:$F,Detalhe_Registro!$D:$D,A2624,Detalhe_Registro!$E:$E,B2624,Detalhe_Registro!$M:$M,"SIM")</f>
        <v/>
      </c>
      <c r="I2624" s="2">
        <f>SUMIFS(Detalhe_Registro!$G:$G,Detalhe_Registro!$D:$D,A2624,Detalhe_Registro!$E:$E,B2624,Detalhe_Registro!$M:$M,"SIM")</f>
        <v/>
      </c>
      <c r="J2624" s="2">
        <f>IF(F2624&lt;Premissas!$B$8,"&lt; 1,00",IF(F2624&lt;Premissas!$B$9,"1,00 – 1,19",IF(F2624&lt;Premissas!$B$10,"1,20 – 1,39",IF(F2624&lt;Premissas!$B$11,"1,40 – 1,59",IF(F2624&lt;Premissas!$B$12,"1,60 – 1,99","≥ 2,00")))))</f>
        <v/>
      </c>
      <c r="K2624" s="5">
        <f>IF(F2624&lt;Premissas!$B$8,Premissas!$B$13,IF(F2624&lt;Premissas!$B$9,Premissas!$B$14,IF(F2624&lt;Premissas!$B$10,Premissas!$B$15,IF(F2624&lt;Premissas!$B$11,Premissas!$B$16,IF(F2624&lt;Premissas!$B$12,Premissas!$B$17,Premissas!$B$18)))))</f>
        <v/>
      </c>
      <c r="L2624" s="5">
        <f>K2624/Premissas!$B$4</f>
        <v/>
      </c>
      <c r="M2624" s="2">
        <f>IF(K2624=Premissas!$B$18,"SIM","NÃO")</f>
        <v/>
      </c>
    </row>
    <row r="2625">
      <c r="A2625" s="2" t="inlineStr">
        <is>
          <t>5734851</t>
        </is>
      </c>
      <c r="B2625" s="2" t="inlineStr">
        <is>
          <t>LUCAS VIEIRA</t>
        </is>
      </c>
      <c r="C2625" s="2" t="n">
        <v>7801</v>
      </c>
      <c r="D2625" s="2">
        <f>IFERROR(TEXTJOIN(" | ",TRUE,UNIQUE(FILTER(Detalhe_Registro!$C:$C,(Detalhe_Registro!$D:$D=A2625)*(Detalhe_Registro!$E:$E=B2625)*(Detalhe_Registro!$M:$M="SIM")))),"")</f>
        <v/>
      </c>
      <c r="E2625" s="2">
        <f>COUNTIFS(Detalhe_Registro!$D:$D,A2625,Detalhe_Registro!$E:$E,B2625,Detalhe_Registro!$M:$M,"SIM")</f>
        <v/>
      </c>
      <c r="F2625" s="2">
        <f>IFERROR(MAXIFS(Detalhe_Registro!$N:$N,Detalhe_Registro!$D:$D,A2625,Detalhe_Registro!$E:$E,B2625,Detalhe_Registro!$M:$M,"SIM"),0)</f>
        <v/>
      </c>
      <c r="G2625" s="2">
        <f>IFERROR(AVERAGEIFS(Detalhe_Registro!$N:$N,Detalhe_Registro!$D:$D,A2625,Detalhe_Registro!$E:$E,B2625,Detalhe_Registro!$M:$M,"SIM"),0)</f>
        <v/>
      </c>
      <c r="H2625" s="2">
        <f>SUMIFS(Detalhe_Registro!$F:$F,Detalhe_Registro!$D:$D,A2625,Detalhe_Registro!$E:$E,B2625,Detalhe_Registro!$M:$M,"SIM")</f>
        <v/>
      </c>
      <c r="I2625" s="2">
        <f>SUMIFS(Detalhe_Registro!$G:$G,Detalhe_Registro!$D:$D,A2625,Detalhe_Registro!$E:$E,B2625,Detalhe_Registro!$M:$M,"SIM")</f>
        <v/>
      </c>
      <c r="J2625" s="2">
        <f>IF(F2625&lt;Premissas!$B$8,"&lt; 1,00",IF(F2625&lt;Premissas!$B$9,"1,00 – 1,19",IF(F2625&lt;Premissas!$B$10,"1,20 – 1,39",IF(F2625&lt;Premissas!$B$11,"1,40 – 1,59",IF(F2625&lt;Premissas!$B$12,"1,60 – 1,99","≥ 2,00")))))</f>
        <v/>
      </c>
      <c r="K2625" s="5">
        <f>IF(F2625&lt;Premissas!$B$8,Premissas!$B$13,IF(F2625&lt;Premissas!$B$9,Premissas!$B$14,IF(F2625&lt;Premissas!$B$10,Premissas!$B$15,IF(F2625&lt;Premissas!$B$11,Premissas!$B$16,IF(F2625&lt;Premissas!$B$12,Premissas!$B$17,Premissas!$B$18)))))</f>
        <v/>
      </c>
      <c r="L2625" s="5">
        <f>K2625/Premissas!$B$4</f>
        <v/>
      </c>
      <c r="M2625" s="2">
        <f>IF(K2625=Premissas!$B$18,"SIM","NÃO")</f>
        <v/>
      </c>
    </row>
    <row r="2626">
      <c r="A2626" s="2" t="n">
        <v>5557925</v>
      </c>
      <c r="B2626" s="2" t="inlineStr">
        <is>
          <t>LUCIA CLEIDE VIANA DOS SANTOS</t>
        </is>
      </c>
      <c r="C2626" s="2" t="n">
        <v>7801</v>
      </c>
      <c r="D2626" s="2">
        <f>IFERROR(TEXTJOIN(" | ",TRUE,UNIQUE(FILTER(Detalhe_Registro!$C:$C,(Detalhe_Registro!$D:$D=A2626)*(Detalhe_Registro!$E:$E=B2626)*(Detalhe_Registro!$M:$M="SIM")))),"")</f>
        <v/>
      </c>
      <c r="E2626" s="2">
        <f>COUNTIFS(Detalhe_Registro!$D:$D,A2626,Detalhe_Registro!$E:$E,B2626,Detalhe_Registro!$M:$M,"SIM")</f>
        <v/>
      </c>
      <c r="F2626" s="2">
        <f>IFERROR(MAXIFS(Detalhe_Registro!$N:$N,Detalhe_Registro!$D:$D,A2626,Detalhe_Registro!$E:$E,B2626,Detalhe_Registro!$M:$M,"SIM"),0)</f>
        <v/>
      </c>
      <c r="G2626" s="2">
        <f>IFERROR(AVERAGEIFS(Detalhe_Registro!$N:$N,Detalhe_Registro!$D:$D,A2626,Detalhe_Registro!$E:$E,B2626,Detalhe_Registro!$M:$M,"SIM"),0)</f>
        <v/>
      </c>
      <c r="H2626" s="2">
        <f>SUMIFS(Detalhe_Registro!$F:$F,Detalhe_Registro!$D:$D,A2626,Detalhe_Registro!$E:$E,B2626,Detalhe_Registro!$M:$M,"SIM")</f>
        <v/>
      </c>
      <c r="I2626" s="2">
        <f>SUMIFS(Detalhe_Registro!$G:$G,Detalhe_Registro!$D:$D,A2626,Detalhe_Registro!$E:$E,B2626,Detalhe_Registro!$M:$M,"SIM")</f>
        <v/>
      </c>
      <c r="J2626" s="2">
        <f>IF(F2626&lt;Premissas!$B$8,"&lt; 1,00",IF(F2626&lt;Premissas!$B$9,"1,00 – 1,19",IF(F2626&lt;Premissas!$B$10,"1,20 – 1,39",IF(F2626&lt;Premissas!$B$11,"1,40 – 1,59",IF(F2626&lt;Premissas!$B$12,"1,60 – 1,99","≥ 2,00")))))</f>
        <v/>
      </c>
      <c r="K2626" s="5">
        <f>IF(F2626&lt;Premissas!$B$8,Premissas!$B$13,IF(F2626&lt;Premissas!$B$9,Premissas!$B$14,IF(F2626&lt;Premissas!$B$10,Premissas!$B$15,IF(F2626&lt;Premissas!$B$11,Premissas!$B$16,IF(F2626&lt;Premissas!$B$12,Premissas!$B$17,Premissas!$B$18)))))</f>
        <v/>
      </c>
      <c r="L2626" s="5">
        <f>K2626/Premissas!$B$4</f>
        <v/>
      </c>
      <c r="M2626" s="2">
        <f>IF(K2626=Premissas!$B$18,"SIM","NÃO")</f>
        <v/>
      </c>
    </row>
    <row r="2627">
      <c r="A2627" s="2" t="inlineStr">
        <is>
          <t>5557925</t>
        </is>
      </c>
      <c r="B2627" s="2" t="inlineStr">
        <is>
          <t>LUCIA CLEIDE VIANA DOS SANTOS</t>
        </is>
      </c>
      <c r="C2627" s="2" t="n">
        <v>7801</v>
      </c>
      <c r="D2627" s="2">
        <f>IFERROR(TEXTJOIN(" | ",TRUE,UNIQUE(FILTER(Detalhe_Registro!$C:$C,(Detalhe_Registro!$D:$D=A2627)*(Detalhe_Registro!$E:$E=B2627)*(Detalhe_Registro!$M:$M="SIM")))),"")</f>
        <v/>
      </c>
      <c r="E2627" s="2">
        <f>COUNTIFS(Detalhe_Registro!$D:$D,A2627,Detalhe_Registro!$E:$E,B2627,Detalhe_Registro!$M:$M,"SIM")</f>
        <v/>
      </c>
      <c r="F2627" s="2">
        <f>IFERROR(MAXIFS(Detalhe_Registro!$N:$N,Detalhe_Registro!$D:$D,A2627,Detalhe_Registro!$E:$E,B2627,Detalhe_Registro!$M:$M,"SIM"),0)</f>
        <v/>
      </c>
      <c r="G2627" s="2">
        <f>IFERROR(AVERAGEIFS(Detalhe_Registro!$N:$N,Detalhe_Registro!$D:$D,A2627,Detalhe_Registro!$E:$E,B2627,Detalhe_Registro!$M:$M,"SIM"),0)</f>
        <v/>
      </c>
      <c r="H2627" s="2">
        <f>SUMIFS(Detalhe_Registro!$F:$F,Detalhe_Registro!$D:$D,A2627,Detalhe_Registro!$E:$E,B2627,Detalhe_Registro!$M:$M,"SIM")</f>
        <v/>
      </c>
      <c r="I2627" s="2">
        <f>SUMIFS(Detalhe_Registro!$G:$G,Detalhe_Registro!$D:$D,A2627,Detalhe_Registro!$E:$E,B2627,Detalhe_Registro!$M:$M,"SIM")</f>
        <v/>
      </c>
      <c r="J2627" s="2">
        <f>IF(F2627&lt;Premissas!$B$8,"&lt; 1,00",IF(F2627&lt;Premissas!$B$9,"1,00 – 1,19",IF(F2627&lt;Premissas!$B$10,"1,20 – 1,39",IF(F2627&lt;Premissas!$B$11,"1,40 – 1,59",IF(F2627&lt;Premissas!$B$12,"1,60 – 1,99","≥ 2,00")))))</f>
        <v/>
      </c>
      <c r="K2627" s="5">
        <f>IF(F2627&lt;Premissas!$B$8,Premissas!$B$13,IF(F2627&lt;Premissas!$B$9,Premissas!$B$14,IF(F2627&lt;Premissas!$B$10,Premissas!$B$15,IF(F2627&lt;Premissas!$B$11,Premissas!$B$16,IF(F2627&lt;Premissas!$B$12,Premissas!$B$17,Premissas!$B$18)))))</f>
        <v/>
      </c>
      <c r="L2627" s="5">
        <f>K2627/Premissas!$B$4</f>
        <v/>
      </c>
      <c r="M2627" s="2">
        <f>IF(K2627=Premissas!$B$18,"SIM","NÃO")</f>
        <v/>
      </c>
    </row>
    <row r="2628">
      <c r="A2628" s="2" t="n">
        <v>5816912</v>
      </c>
      <c r="B2628" s="2" t="inlineStr">
        <is>
          <t>LUIZ ANTONIO</t>
        </is>
      </c>
      <c r="C2628" s="2" t="n">
        <v>7801</v>
      </c>
      <c r="D2628" s="2">
        <f>IFERROR(TEXTJOIN(" | ",TRUE,UNIQUE(FILTER(Detalhe_Registro!$C:$C,(Detalhe_Registro!$D:$D=A2628)*(Detalhe_Registro!$E:$E=B2628)*(Detalhe_Registro!$M:$M="SIM")))),"")</f>
        <v/>
      </c>
      <c r="E2628" s="2">
        <f>COUNTIFS(Detalhe_Registro!$D:$D,A2628,Detalhe_Registro!$E:$E,B2628,Detalhe_Registro!$M:$M,"SIM")</f>
        <v/>
      </c>
      <c r="F2628" s="2">
        <f>IFERROR(MAXIFS(Detalhe_Registro!$N:$N,Detalhe_Registro!$D:$D,A2628,Detalhe_Registro!$E:$E,B2628,Detalhe_Registro!$M:$M,"SIM"),0)</f>
        <v/>
      </c>
      <c r="G2628" s="2">
        <f>IFERROR(AVERAGEIFS(Detalhe_Registro!$N:$N,Detalhe_Registro!$D:$D,A2628,Detalhe_Registro!$E:$E,B2628,Detalhe_Registro!$M:$M,"SIM"),0)</f>
        <v/>
      </c>
      <c r="H2628" s="2">
        <f>SUMIFS(Detalhe_Registro!$F:$F,Detalhe_Registro!$D:$D,A2628,Detalhe_Registro!$E:$E,B2628,Detalhe_Registro!$M:$M,"SIM")</f>
        <v/>
      </c>
      <c r="I2628" s="2">
        <f>SUMIFS(Detalhe_Registro!$G:$G,Detalhe_Registro!$D:$D,A2628,Detalhe_Registro!$E:$E,B2628,Detalhe_Registro!$M:$M,"SIM")</f>
        <v/>
      </c>
      <c r="J2628" s="2">
        <f>IF(F2628&lt;Premissas!$B$8,"&lt; 1,00",IF(F2628&lt;Premissas!$B$9,"1,00 – 1,19",IF(F2628&lt;Premissas!$B$10,"1,20 – 1,39",IF(F2628&lt;Premissas!$B$11,"1,40 – 1,59",IF(F2628&lt;Premissas!$B$12,"1,60 – 1,99","≥ 2,00")))))</f>
        <v/>
      </c>
      <c r="K2628" s="5">
        <f>IF(F2628&lt;Premissas!$B$8,Premissas!$B$13,IF(F2628&lt;Premissas!$B$9,Premissas!$B$14,IF(F2628&lt;Premissas!$B$10,Premissas!$B$15,IF(F2628&lt;Premissas!$B$11,Premissas!$B$16,IF(F2628&lt;Premissas!$B$12,Premissas!$B$17,Premissas!$B$18)))))</f>
        <v/>
      </c>
      <c r="L2628" s="5">
        <f>K2628/Premissas!$B$4</f>
        <v/>
      </c>
      <c r="M2628" s="2">
        <f>IF(K2628=Premissas!$B$18,"SIM","NÃO")</f>
        <v/>
      </c>
    </row>
    <row r="2629">
      <c r="A2629" s="2" t="inlineStr">
        <is>
          <t>5816912</t>
        </is>
      </c>
      <c r="B2629" s="2" t="inlineStr">
        <is>
          <t>LUIZ ANTONIO</t>
        </is>
      </c>
      <c r="C2629" s="2" t="n">
        <v>7801</v>
      </c>
      <c r="D2629" s="2">
        <f>IFERROR(TEXTJOIN(" | ",TRUE,UNIQUE(FILTER(Detalhe_Registro!$C:$C,(Detalhe_Registro!$D:$D=A2629)*(Detalhe_Registro!$E:$E=B2629)*(Detalhe_Registro!$M:$M="SIM")))),"")</f>
        <v/>
      </c>
      <c r="E2629" s="2">
        <f>COUNTIFS(Detalhe_Registro!$D:$D,A2629,Detalhe_Registro!$E:$E,B2629,Detalhe_Registro!$M:$M,"SIM")</f>
        <v/>
      </c>
      <c r="F2629" s="2">
        <f>IFERROR(MAXIFS(Detalhe_Registro!$N:$N,Detalhe_Registro!$D:$D,A2629,Detalhe_Registro!$E:$E,B2629,Detalhe_Registro!$M:$M,"SIM"),0)</f>
        <v/>
      </c>
      <c r="G2629" s="2">
        <f>IFERROR(AVERAGEIFS(Detalhe_Registro!$N:$N,Detalhe_Registro!$D:$D,A2629,Detalhe_Registro!$E:$E,B2629,Detalhe_Registro!$M:$M,"SIM"),0)</f>
        <v/>
      </c>
      <c r="H2629" s="2">
        <f>SUMIFS(Detalhe_Registro!$F:$F,Detalhe_Registro!$D:$D,A2629,Detalhe_Registro!$E:$E,B2629,Detalhe_Registro!$M:$M,"SIM")</f>
        <v/>
      </c>
      <c r="I2629" s="2">
        <f>SUMIFS(Detalhe_Registro!$G:$G,Detalhe_Registro!$D:$D,A2629,Detalhe_Registro!$E:$E,B2629,Detalhe_Registro!$M:$M,"SIM")</f>
        <v/>
      </c>
      <c r="J2629" s="2">
        <f>IF(F2629&lt;Premissas!$B$8,"&lt; 1,00",IF(F2629&lt;Premissas!$B$9,"1,00 – 1,19",IF(F2629&lt;Premissas!$B$10,"1,20 – 1,39",IF(F2629&lt;Premissas!$B$11,"1,40 – 1,59",IF(F2629&lt;Premissas!$B$12,"1,60 – 1,99","≥ 2,00")))))</f>
        <v/>
      </c>
      <c r="K2629" s="5">
        <f>IF(F2629&lt;Premissas!$B$8,Premissas!$B$13,IF(F2629&lt;Premissas!$B$9,Premissas!$B$14,IF(F2629&lt;Premissas!$B$10,Premissas!$B$15,IF(F2629&lt;Premissas!$B$11,Premissas!$B$16,IF(F2629&lt;Premissas!$B$12,Premissas!$B$17,Premissas!$B$18)))))</f>
        <v/>
      </c>
      <c r="L2629" s="5">
        <f>K2629/Premissas!$B$4</f>
        <v/>
      </c>
      <c r="M2629" s="2">
        <f>IF(K2629=Premissas!$B$18,"SIM","NÃO")</f>
        <v/>
      </c>
    </row>
    <row r="2630">
      <c r="A2630" s="2" t="n">
        <v>601139</v>
      </c>
      <c r="B2630" s="2" t="inlineStr">
        <is>
          <t>LUIZ DE SOUSA ALVES PEREIRA</t>
        </is>
      </c>
      <c r="C2630" s="2" t="n">
        <v>7801</v>
      </c>
      <c r="D2630" s="2">
        <f>IFERROR(TEXTJOIN(" | ",TRUE,UNIQUE(FILTER(Detalhe_Registro!$C:$C,(Detalhe_Registro!$D:$D=A2630)*(Detalhe_Registro!$E:$E=B2630)*(Detalhe_Registro!$M:$M="SIM")))),"")</f>
        <v/>
      </c>
      <c r="E2630" s="2">
        <f>COUNTIFS(Detalhe_Registro!$D:$D,A2630,Detalhe_Registro!$E:$E,B2630,Detalhe_Registro!$M:$M,"SIM")</f>
        <v/>
      </c>
      <c r="F2630" s="2">
        <f>IFERROR(MAXIFS(Detalhe_Registro!$N:$N,Detalhe_Registro!$D:$D,A2630,Detalhe_Registro!$E:$E,B2630,Detalhe_Registro!$M:$M,"SIM"),0)</f>
        <v/>
      </c>
      <c r="G2630" s="2">
        <f>IFERROR(AVERAGEIFS(Detalhe_Registro!$N:$N,Detalhe_Registro!$D:$D,A2630,Detalhe_Registro!$E:$E,B2630,Detalhe_Registro!$M:$M,"SIM"),0)</f>
        <v/>
      </c>
      <c r="H2630" s="2">
        <f>SUMIFS(Detalhe_Registro!$F:$F,Detalhe_Registro!$D:$D,A2630,Detalhe_Registro!$E:$E,B2630,Detalhe_Registro!$M:$M,"SIM")</f>
        <v/>
      </c>
      <c r="I2630" s="2">
        <f>SUMIFS(Detalhe_Registro!$G:$G,Detalhe_Registro!$D:$D,A2630,Detalhe_Registro!$E:$E,B2630,Detalhe_Registro!$M:$M,"SIM")</f>
        <v/>
      </c>
      <c r="J2630" s="2">
        <f>IF(F2630&lt;Premissas!$B$8,"&lt; 1,00",IF(F2630&lt;Premissas!$B$9,"1,00 – 1,19",IF(F2630&lt;Premissas!$B$10,"1,20 – 1,39",IF(F2630&lt;Premissas!$B$11,"1,40 – 1,59",IF(F2630&lt;Premissas!$B$12,"1,60 – 1,99","≥ 2,00")))))</f>
        <v/>
      </c>
      <c r="K2630" s="5">
        <f>IF(F2630&lt;Premissas!$B$8,Premissas!$B$13,IF(F2630&lt;Premissas!$B$9,Premissas!$B$14,IF(F2630&lt;Premissas!$B$10,Premissas!$B$15,IF(F2630&lt;Premissas!$B$11,Premissas!$B$16,IF(F2630&lt;Premissas!$B$12,Premissas!$B$17,Premissas!$B$18)))))</f>
        <v/>
      </c>
      <c r="L2630" s="5">
        <f>K2630/Premissas!$B$4</f>
        <v/>
      </c>
      <c r="M2630" s="2">
        <f>IF(K2630=Premissas!$B$18,"SIM","NÃO")</f>
        <v/>
      </c>
    </row>
    <row r="2631">
      <c r="A2631" s="2" t="inlineStr">
        <is>
          <t>601139</t>
        </is>
      </c>
      <c r="B2631" s="2" t="inlineStr">
        <is>
          <t>LUIZ DE SOUSA ALVES PEREIRA</t>
        </is>
      </c>
      <c r="C2631" s="2" t="n">
        <v>7801</v>
      </c>
      <c r="D2631" s="2">
        <f>IFERROR(TEXTJOIN(" | ",TRUE,UNIQUE(FILTER(Detalhe_Registro!$C:$C,(Detalhe_Registro!$D:$D=A2631)*(Detalhe_Registro!$E:$E=B2631)*(Detalhe_Registro!$M:$M="SIM")))),"")</f>
        <v/>
      </c>
      <c r="E2631" s="2">
        <f>COUNTIFS(Detalhe_Registro!$D:$D,A2631,Detalhe_Registro!$E:$E,B2631,Detalhe_Registro!$M:$M,"SIM")</f>
        <v/>
      </c>
      <c r="F2631" s="2">
        <f>IFERROR(MAXIFS(Detalhe_Registro!$N:$N,Detalhe_Registro!$D:$D,A2631,Detalhe_Registro!$E:$E,B2631,Detalhe_Registro!$M:$M,"SIM"),0)</f>
        <v/>
      </c>
      <c r="G2631" s="2">
        <f>IFERROR(AVERAGEIFS(Detalhe_Registro!$N:$N,Detalhe_Registro!$D:$D,A2631,Detalhe_Registro!$E:$E,B2631,Detalhe_Registro!$M:$M,"SIM"),0)</f>
        <v/>
      </c>
      <c r="H2631" s="2">
        <f>SUMIFS(Detalhe_Registro!$F:$F,Detalhe_Registro!$D:$D,A2631,Detalhe_Registro!$E:$E,B2631,Detalhe_Registro!$M:$M,"SIM")</f>
        <v/>
      </c>
      <c r="I2631" s="2">
        <f>SUMIFS(Detalhe_Registro!$G:$G,Detalhe_Registro!$D:$D,A2631,Detalhe_Registro!$E:$E,B2631,Detalhe_Registro!$M:$M,"SIM")</f>
        <v/>
      </c>
      <c r="J2631" s="2">
        <f>IF(F2631&lt;Premissas!$B$8,"&lt; 1,00",IF(F2631&lt;Premissas!$B$9,"1,00 – 1,19",IF(F2631&lt;Premissas!$B$10,"1,20 – 1,39",IF(F2631&lt;Premissas!$B$11,"1,40 – 1,59",IF(F2631&lt;Premissas!$B$12,"1,60 – 1,99","≥ 2,00")))))</f>
        <v/>
      </c>
      <c r="K2631" s="5">
        <f>IF(F2631&lt;Premissas!$B$8,Premissas!$B$13,IF(F2631&lt;Premissas!$B$9,Premissas!$B$14,IF(F2631&lt;Premissas!$B$10,Premissas!$B$15,IF(F2631&lt;Premissas!$B$11,Premissas!$B$16,IF(F2631&lt;Premissas!$B$12,Premissas!$B$17,Premissas!$B$18)))))</f>
        <v/>
      </c>
      <c r="L2631" s="5">
        <f>K2631/Premissas!$B$4</f>
        <v/>
      </c>
      <c r="M2631" s="2">
        <f>IF(K2631=Premissas!$B$18,"SIM","NÃO")</f>
        <v/>
      </c>
    </row>
    <row r="2632">
      <c r="A2632" s="2" t="n">
        <v>5453364</v>
      </c>
      <c r="B2632" s="2" t="inlineStr">
        <is>
          <t>LUIZ FERNANDO TEIXEIRA</t>
        </is>
      </c>
      <c r="C2632" s="2" t="n">
        <v>7801</v>
      </c>
      <c r="D2632" s="2">
        <f>IFERROR(TEXTJOIN(" | ",TRUE,UNIQUE(FILTER(Detalhe_Registro!$C:$C,(Detalhe_Registro!$D:$D=A2632)*(Detalhe_Registro!$E:$E=B2632)*(Detalhe_Registro!$M:$M="SIM")))),"")</f>
        <v/>
      </c>
      <c r="E2632" s="2">
        <f>COUNTIFS(Detalhe_Registro!$D:$D,A2632,Detalhe_Registro!$E:$E,B2632,Detalhe_Registro!$M:$M,"SIM")</f>
        <v/>
      </c>
      <c r="F2632" s="2">
        <f>IFERROR(MAXIFS(Detalhe_Registro!$N:$N,Detalhe_Registro!$D:$D,A2632,Detalhe_Registro!$E:$E,B2632,Detalhe_Registro!$M:$M,"SIM"),0)</f>
        <v/>
      </c>
      <c r="G2632" s="2">
        <f>IFERROR(AVERAGEIFS(Detalhe_Registro!$N:$N,Detalhe_Registro!$D:$D,A2632,Detalhe_Registro!$E:$E,B2632,Detalhe_Registro!$M:$M,"SIM"),0)</f>
        <v/>
      </c>
      <c r="H2632" s="2">
        <f>SUMIFS(Detalhe_Registro!$F:$F,Detalhe_Registro!$D:$D,A2632,Detalhe_Registro!$E:$E,B2632,Detalhe_Registro!$M:$M,"SIM")</f>
        <v/>
      </c>
      <c r="I2632" s="2">
        <f>SUMIFS(Detalhe_Registro!$G:$G,Detalhe_Registro!$D:$D,A2632,Detalhe_Registro!$E:$E,B2632,Detalhe_Registro!$M:$M,"SIM")</f>
        <v/>
      </c>
      <c r="J2632" s="2">
        <f>IF(F2632&lt;Premissas!$B$8,"&lt; 1,00",IF(F2632&lt;Premissas!$B$9,"1,00 – 1,19",IF(F2632&lt;Premissas!$B$10,"1,20 – 1,39",IF(F2632&lt;Premissas!$B$11,"1,40 – 1,59",IF(F2632&lt;Premissas!$B$12,"1,60 – 1,99","≥ 2,00")))))</f>
        <v/>
      </c>
      <c r="K2632" s="5">
        <f>IF(F2632&lt;Premissas!$B$8,Premissas!$B$13,IF(F2632&lt;Premissas!$B$9,Premissas!$B$14,IF(F2632&lt;Premissas!$B$10,Premissas!$B$15,IF(F2632&lt;Premissas!$B$11,Premissas!$B$16,IF(F2632&lt;Premissas!$B$12,Premissas!$B$17,Premissas!$B$18)))))</f>
        <v/>
      </c>
      <c r="L2632" s="5">
        <f>K2632/Premissas!$B$4</f>
        <v/>
      </c>
      <c r="M2632" s="2">
        <f>IF(K2632=Premissas!$B$18,"SIM","NÃO")</f>
        <v/>
      </c>
    </row>
    <row r="2633">
      <c r="A2633" s="2" t="inlineStr">
        <is>
          <t>5453364</t>
        </is>
      </c>
      <c r="B2633" s="2" t="inlineStr">
        <is>
          <t>LUIZ FERNANDO TEIXEIRA</t>
        </is>
      </c>
      <c r="C2633" s="2" t="n">
        <v>7801</v>
      </c>
      <c r="D2633" s="2">
        <f>IFERROR(TEXTJOIN(" | ",TRUE,UNIQUE(FILTER(Detalhe_Registro!$C:$C,(Detalhe_Registro!$D:$D=A2633)*(Detalhe_Registro!$E:$E=B2633)*(Detalhe_Registro!$M:$M="SIM")))),"")</f>
        <v/>
      </c>
      <c r="E2633" s="2">
        <f>COUNTIFS(Detalhe_Registro!$D:$D,A2633,Detalhe_Registro!$E:$E,B2633,Detalhe_Registro!$M:$M,"SIM")</f>
        <v/>
      </c>
      <c r="F2633" s="2">
        <f>IFERROR(MAXIFS(Detalhe_Registro!$N:$N,Detalhe_Registro!$D:$D,A2633,Detalhe_Registro!$E:$E,B2633,Detalhe_Registro!$M:$M,"SIM"),0)</f>
        <v/>
      </c>
      <c r="G2633" s="2">
        <f>IFERROR(AVERAGEIFS(Detalhe_Registro!$N:$N,Detalhe_Registro!$D:$D,A2633,Detalhe_Registro!$E:$E,B2633,Detalhe_Registro!$M:$M,"SIM"),0)</f>
        <v/>
      </c>
      <c r="H2633" s="2">
        <f>SUMIFS(Detalhe_Registro!$F:$F,Detalhe_Registro!$D:$D,A2633,Detalhe_Registro!$E:$E,B2633,Detalhe_Registro!$M:$M,"SIM")</f>
        <v/>
      </c>
      <c r="I2633" s="2">
        <f>SUMIFS(Detalhe_Registro!$G:$G,Detalhe_Registro!$D:$D,A2633,Detalhe_Registro!$E:$E,B2633,Detalhe_Registro!$M:$M,"SIM")</f>
        <v/>
      </c>
      <c r="J2633" s="2">
        <f>IF(F2633&lt;Premissas!$B$8,"&lt; 1,00",IF(F2633&lt;Premissas!$B$9,"1,00 – 1,19",IF(F2633&lt;Premissas!$B$10,"1,20 – 1,39",IF(F2633&lt;Premissas!$B$11,"1,40 – 1,59",IF(F2633&lt;Premissas!$B$12,"1,60 – 1,99","≥ 2,00")))))</f>
        <v/>
      </c>
      <c r="K2633" s="5">
        <f>IF(F2633&lt;Premissas!$B$8,Premissas!$B$13,IF(F2633&lt;Premissas!$B$9,Premissas!$B$14,IF(F2633&lt;Premissas!$B$10,Premissas!$B$15,IF(F2633&lt;Premissas!$B$11,Premissas!$B$16,IF(F2633&lt;Premissas!$B$12,Premissas!$B$17,Premissas!$B$18)))))</f>
        <v/>
      </c>
      <c r="L2633" s="5">
        <f>K2633/Premissas!$B$4</f>
        <v/>
      </c>
      <c r="M2633" s="2">
        <f>IF(K2633=Premissas!$B$18,"SIM","NÃO")</f>
        <v/>
      </c>
    </row>
    <row r="2634">
      <c r="A2634" s="2" t="n">
        <v>5693411</v>
      </c>
      <c r="B2634" s="2" t="inlineStr">
        <is>
          <t>Lais Cristina De Sousa Cabral</t>
        </is>
      </c>
      <c r="C2634" s="2" t="n">
        <v>7801</v>
      </c>
      <c r="D2634" s="2">
        <f>IFERROR(TEXTJOIN(" | ",TRUE,UNIQUE(FILTER(Detalhe_Registro!$C:$C,(Detalhe_Registro!$D:$D=A2634)*(Detalhe_Registro!$E:$E=B2634)*(Detalhe_Registro!$M:$M="SIM")))),"")</f>
        <v/>
      </c>
      <c r="E2634" s="2">
        <f>COUNTIFS(Detalhe_Registro!$D:$D,A2634,Detalhe_Registro!$E:$E,B2634,Detalhe_Registro!$M:$M,"SIM")</f>
        <v/>
      </c>
      <c r="F2634" s="2">
        <f>IFERROR(MAXIFS(Detalhe_Registro!$N:$N,Detalhe_Registro!$D:$D,A2634,Detalhe_Registro!$E:$E,B2634,Detalhe_Registro!$M:$M,"SIM"),0)</f>
        <v/>
      </c>
      <c r="G2634" s="2">
        <f>IFERROR(AVERAGEIFS(Detalhe_Registro!$N:$N,Detalhe_Registro!$D:$D,A2634,Detalhe_Registro!$E:$E,B2634,Detalhe_Registro!$M:$M,"SIM"),0)</f>
        <v/>
      </c>
      <c r="H2634" s="2">
        <f>SUMIFS(Detalhe_Registro!$F:$F,Detalhe_Registro!$D:$D,A2634,Detalhe_Registro!$E:$E,B2634,Detalhe_Registro!$M:$M,"SIM")</f>
        <v/>
      </c>
      <c r="I2634" s="2">
        <f>SUMIFS(Detalhe_Registro!$G:$G,Detalhe_Registro!$D:$D,A2634,Detalhe_Registro!$E:$E,B2634,Detalhe_Registro!$M:$M,"SIM")</f>
        <v/>
      </c>
      <c r="J2634" s="2">
        <f>IF(F2634&lt;Premissas!$B$8,"&lt; 1,00",IF(F2634&lt;Premissas!$B$9,"1,00 – 1,19",IF(F2634&lt;Premissas!$B$10,"1,20 – 1,39",IF(F2634&lt;Premissas!$B$11,"1,40 – 1,59",IF(F2634&lt;Premissas!$B$12,"1,60 – 1,99","≥ 2,00")))))</f>
        <v/>
      </c>
      <c r="K2634" s="5">
        <f>IF(F2634&lt;Premissas!$B$8,Premissas!$B$13,IF(F2634&lt;Premissas!$B$9,Premissas!$B$14,IF(F2634&lt;Premissas!$B$10,Premissas!$B$15,IF(F2634&lt;Premissas!$B$11,Premissas!$B$16,IF(F2634&lt;Premissas!$B$12,Premissas!$B$17,Premissas!$B$18)))))</f>
        <v/>
      </c>
      <c r="L2634" s="5">
        <f>K2634/Premissas!$B$4</f>
        <v/>
      </c>
      <c r="M2634" s="2">
        <f>IF(K2634=Premissas!$B$18,"SIM","NÃO")</f>
        <v/>
      </c>
    </row>
    <row r="2635">
      <c r="A2635" s="2" t="inlineStr">
        <is>
          <t>5693411</t>
        </is>
      </c>
      <c r="B2635" s="2" t="inlineStr">
        <is>
          <t>Lais Cristina De Sousa Cabral</t>
        </is>
      </c>
      <c r="C2635" s="2" t="n">
        <v>7801</v>
      </c>
      <c r="D2635" s="2">
        <f>IFERROR(TEXTJOIN(" | ",TRUE,UNIQUE(FILTER(Detalhe_Registro!$C:$C,(Detalhe_Registro!$D:$D=A2635)*(Detalhe_Registro!$E:$E=B2635)*(Detalhe_Registro!$M:$M="SIM")))),"")</f>
        <v/>
      </c>
      <c r="E2635" s="2">
        <f>COUNTIFS(Detalhe_Registro!$D:$D,A2635,Detalhe_Registro!$E:$E,B2635,Detalhe_Registro!$M:$M,"SIM")</f>
        <v/>
      </c>
      <c r="F2635" s="2">
        <f>IFERROR(MAXIFS(Detalhe_Registro!$N:$N,Detalhe_Registro!$D:$D,A2635,Detalhe_Registro!$E:$E,B2635,Detalhe_Registro!$M:$M,"SIM"),0)</f>
        <v/>
      </c>
      <c r="G2635" s="2">
        <f>IFERROR(AVERAGEIFS(Detalhe_Registro!$N:$N,Detalhe_Registro!$D:$D,A2635,Detalhe_Registro!$E:$E,B2635,Detalhe_Registro!$M:$M,"SIM"),0)</f>
        <v/>
      </c>
      <c r="H2635" s="2">
        <f>SUMIFS(Detalhe_Registro!$F:$F,Detalhe_Registro!$D:$D,A2635,Detalhe_Registro!$E:$E,B2635,Detalhe_Registro!$M:$M,"SIM")</f>
        <v/>
      </c>
      <c r="I2635" s="2">
        <f>SUMIFS(Detalhe_Registro!$G:$G,Detalhe_Registro!$D:$D,A2635,Detalhe_Registro!$E:$E,B2635,Detalhe_Registro!$M:$M,"SIM")</f>
        <v/>
      </c>
      <c r="J2635" s="2">
        <f>IF(F2635&lt;Premissas!$B$8,"&lt; 1,00",IF(F2635&lt;Premissas!$B$9,"1,00 – 1,19",IF(F2635&lt;Premissas!$B$10,"1,20 – 1,39",IF(F2635&lt;Premissas!$B$11,"1,40 – 1,59",IF(F2635&lt;Premissas!$B$12,"1,60 – 1,99","≥ 2,00")))))</f>
        <v/>
      </c>
      <c r="K2635" s="5">
        <f>IF(F2635&lt;Premissas!$B$8,Premissas!$B$13,IF(F2635&lt;Premissas!$B$9,Premissas!$B$14,IF(F2635&lt;Premissas!$B$10,Premissas!$B$15,IF(F2635&lt;Premissas!$B$11,Premissas!$B$16,IF(F2635&lt;Premissas!$B$12,Premissas!$B$17,Premissas!$B$18)))))</f>
        <v/>
      </c>
      <c r="L2635" s="5">
        <f>K2635/Premissas!$B$4</f>
        <v/>
      </c>
      <c r="M2635" s="2">
        <f>IF(K2635=Premissas!$B$18,"SIM","NÃO")</f>
        <v/>
      </c>
    </row>
    <row r="2636">
      <c r="A2636" s="2" t="n">
        <v>5677181</v>
      </c>
      <c r="B2636" s="2" t="inlineStr">
        <is>
          <t>Larissa Dias De Oliveira</t>
        </is>
      </c>
      <c r="C2636" s="2" t="n">
        <v>7801</v>
      </c>
      <c r="D2636" s="2">
        <f>IFERROR(TEXTJOIN(" | ",TRUE,UNIQUE(FILTER(Detalhe_Registro!$C:$C,(Detalhe_Registro!$D:$D=A2636)*(Detalhe_Registro!$E:$E=B2636)*(Detalhe_Registro!$M:$M="SIM")))),"")</f>
        <v/>
      </c>
      <c r="E2636" s="2">
        <f>COUNTIFS(Detalhe_Registro!$D:$D,A2636,Detalhe_Registro!$E:$E,B2636,Detalhe_Registro!$M:$M,"SIM")</f>
        <v/>
      </c>
      <c r="F2636" s="2">
        <f>IFERROR(MAXIFS(Detalhe_Registro!$N:$N,Detalhe_Registro!$D:$D,A2636,Detalhe_Registro!$E:$E,B2636,Detalhe_Registro!$M:$M,"SIM"),0)</f>
        <v/>
      </c>
      <c r="G2636" s="2">
        <f>IFERROR(AVERAGEIFS(Detalhe_Registro!$N:$N,Detalhe_Registro!$D:$D,A2636,Detalhe_Registro!$E:$E,B2636,Detalhe_Registro!$M:$M,"SIM"),0)</f>
        <v/>
      </c>
      <c r="H2636" s="2">
        <f>SUMIFS(Detalhe_Registro!$F:$F,Detalhe_Registro!$D:$D,A2636,Detalhe_Registro!$E:$E,B2636,Detalhe_Registro!$M:$M,"SIM")</f>
        <v/>
      </c>
      <c r="I2636" s="2">
        <f>SUMIFS(Detalhe_Registro!$G:$G,Detalhe_Registro!$D:$D,A2636,Detalhe_Registro!$E:$E,B2636,Detalhe_Registro!$M:$M,"SIM")</f>
        <v/>
      </c>
      <c r="J2636" s="2">
        <f>IF(F2636&lt;Premissas!$B$8,"&lt; 1,00",IF(F2636&lt;Premissas!$B$9,"1,00 – 1,19",IF(F2636&lt;Premissas!$B$10,"1,20 – 1,39",IF(F2636&lt;Premissas!$B$11,"1,40 – 1,59",IF(F2636&lt;Premissas!$B$12,"1,60 – 1,99","≥ 2,00")))))</f>
        <v/>
      </c>
      <c r="K2636" s="5">
        <f>IF(F2636&lt;Premissas!$B$8,Premissas!$B$13,IF(F2636&lt;Premissas!$B$9,Premissas!$B$14,IF(F2636&lt;Premissas!$B$10,Premissas!$B$15,IF(F2636&lt;Premissas!$B$11,Premissas!$B$16,IF(F2636&lt;Premissas!$B$12,Premissas!$B$17,Premissas!$B$18)))))</f>
        <v/>
      </c>
      <c r="L2636" s="5">
        <f>K2636/Premissas!$B$4</f>
        <v/>
      </c>
      <c r="M2636" s="2">
        <f>IF(K2636=Premissas!$B$18,"SIM","NÃO")</f>
        <v/>
      </c>
    </row>
    <row r="2637">
      <c r="A2637" s="2" t="inlineStr">
        <is>
          <t>5677181</t>
        </is>
      </c>
      <c r="B2637" s="2" t="inlineStr">
        <is>
          <t>Larissa Dias De Oliveira</t>
        </is>
      </c>
      <c r="C2637" s="2" t="n">
        <v>7801</v>
      </c>
      <c r="D2637" s="2">
        <f>IFERROR(TEXTJOIN(" | ",TRUE,UNIQUE(FILTER(Detalhe_Registro!$C:$C,(Detalhe_Registro!$D:$D=A2637)*(Detalhe_Registro!$E:$E=B2637)*(Detalhe_Registro!$M:$M="SIM")))),"")</f>
        <v/>
      </c>
      <c r="E2637" s="2">
        <f>COUNTIFS(Detalhe_Registro!$D:$D,A2637,Detalhe_Registro!$E:$E,B2637,Detalhe_Registro!$M:$M,"SIM")</f>
        <v/>
      </c>
      <c r="F2637" s="2">
        <f>IFERROR(MAXIFS(Detalhe_Registro!$N:$N,Detalhe_Registro!$D:$D,A2637,Detalhe_Registro!$E:$E,B2637,Detalhe_Registro!$M:$M,"SIM"),0)</f>
        <v/>
      </c>
      <c r="G2637" s="2">
        <f>IFERROR(AVERAGEIFS(Detalhe_Registro!$N:$N,Detalhe_Registro!$D:$D,A2637,Detalhe_Registro!$E:$E,B2637,Detalhe_Registro!$M:$M,"SIM"),0)</f>
        <v/>
      </c>
      <c r="H2637" s="2">
        <f>SUMIFS(Detalhe_Registro!$F:$F,Detalhe_Registro!$D:$D,A2637,Detalhe_Registro!$E:$E,B2637,Detalhe_Registro!$M:$M,"SIM")</f>
        <v/>
      </c>
      <c r="I2637" s="2">
        <f>SUMIFS(Detalhe_Registro!$G:$G,Detalhe_Registro!$D:$D,A2637,Detalhe_Registro!$E:$E,B2637,Detalhe_Registro!$M:$M,"SIM")</f>
        <v/>
      </c>
      <c r="J2637" s="2">
        <f>IF(F2637&lt;Premissas!$B$8,"&lt; 1,00",IF(F2637&lt;Premissas!$B$9,"1,00 – 1,19",IF(F2637&lt;Premissas!$B$10,"1,20 – 1,39",IF(F2637&lt;Premissas!$B$11,"1,40 – 1,59",IF(F2637&lt;Premissas!$B$12,"1,60 – 1,99","≥ 2,00")))))</f>
        <v/>
      </c>
      <c r="K2637" s="5">
        <f>IF(F2637&lt;Premissas!$B$8,Premissas!$B$13,IF(F2637&lt;Premissas!$B$9,Premissas!$B$14,IF(F2637&lt;Premissas!$B$10,Premissas!$B$15,IF(F2637&lt;Premissas!$B$11,Premissas!$B$16,IF(F2637&lt;Premissas!$B$12,Premissas!$B$17,Premissas!$B$18)))))</f>
        <v/>
      </c>
      <c r="L2637" s="5">
        <f>K2637/Premissas!$B$4</f>
        <v/>
      </c>
      <c r="M2637" s="2">
        <f>IF(K2637=Premissas!$B$18,"SIM","NÃO")</f>
        <v/>
      </c>
    </row>
    <row r="2638">
      <c r="A2638" s="2" t="n">
        <v>5974054</v>
      </c>
      <c r="B2638" s="2" t="inlineStr">
        <is>
          <t>Larissa Fernanda Alves Rodrigues</t>
        </is>
      </c>
      <c r="C2638" s="2" t="n">
        <v>7801</v>
      </c>
      <c r="D2638" s="2">
        <f>IFERROR(TEXTJOIN(" | ",TRUE,UNIQUE(FILTER(Detalhe_Registro!$C:$C,(Detalhe_Registro!$D:$D=A2638)*(Detalhe_Registro!$E:$E=B2638)*(Detalhe_Registro!$M:$M="SIM")))),"")</f>
        <v/>
      </c>
      <c r="E2638" s="2">
        <f>COUNTIFS(Detalhe_Registro!$D:$D,A2638,Detalhe_Registro!$E:$E,B2638,Detalhe_Registro!$M:$M,"SIM")</f>
        <v/>
      </c>
      <c r="F2638" s="2">
        <f>IFERROR(MAXIFS(Detalhe_Registro!$N:$N,Detalhe_Registro!$D:$D,A2638,Detalhe_Registro!$E:$E,B2638,Detalhe_Registro!$M:$M,"SIM"),0)</f>
        <v/>
      </c>
      <c r="G2638" s="2">
        <f>IFERROR(AVERAGEIFS(Detalhe_Registro!$N:$N,Detalhe_Registro!$D:$D,A2638,Detalhe_Registro!$E:$E,B2638,Detalhe_Registro!$M:$M,"SIM"),0)</f>
        <v/>
      </c>
      <c r="H2638" s="2">
        <f>SUMIFS(Detalhe_Registro!$F:$F,Detalhe_Registro!$D:$D,A2638,Detalhe_Registro!$E:$E,B2638,Detalhe_Registro!$M:$M,"SIM")</f>
        <v/>
      </c>
      <c r="I2638" s="2">
        <f>SUMIFS(Detalhe_Registro!$G:$G,Detalhe_Registro!$D:$D,A2638,Detalhe_Registro!$E:$E,B2638,Detalhe_Registro!$M:$M,"SIM")</f>
        <v/>
      </c>
      <c r="J2638" s="2">
        <f>IF(F2638&lt;Premissas!$B$8,"&lt; 1,00",IF(F2638&lt;Premissas!$B$9,"1,00 – 1,19",IF(F2638&lt;Premissas!$B$10,"1,20 – 1,39",IF(F2638&lt;Premissas!$B$11,"1,40 – 1,59",IF(F2638&lt;Premissas!$B$12,"1,60 – 1,99","≥ 2,00")))))</f>
        <v/>
      </c>
      <c r="K2638" s="5">
        <f>IF(F2638&lt;Premissas!$B$8,Premissas!$B$13,IF(F2638&lt;Premissas!$B$9,Premissas!$B$14,IF(F2638&lt;Premissas!$B$10,Premissas!$B$15,IF(F2638&lt;Premissas!$B$11,Premissas!$B$16,IF(F2638&lt;Premissas!$B$12,Premissas!$B$17,Premissas!$B$18)))))</f>
        <v/>
      </c>
      <c r="L2638" s="5">
        <f>K2638/Premissas!$B$4</f>
        <v/>
      </c>
      <c r="M2638" s="2">
        <f>IF(K2638=Premissas!$B$18,"SIM","NÃO")</f>
        <v/>
      </c>
    </row>
    <row r="2639">
      <c r="A2639" s="2" t="inlineStr">
        <is>
          <t>5974054</t>
        </is>
      </c>
      <c r="B2639" s="2" t="inlineStr">
        <is>
          <t>Larissa Fernanda Alves Rodrigues</t>
        </is>
      </c>
      <c r="C2639" s="2" t="n">
        <v>7801</v>
      </c>
      <c r="D2639" s="2">
        <f>IFERROR(TEXTJOIN(" | ",TRUE,UNIQUE(FILTER(Detalhe_Registro!$C:$C,(Detalhe_Registro!$D:$D=A2639)*(Detalhe_Registro!$E:$E=B2639)*(Detalhe_Registro!$M:$M="SIM")))),"")</f>
        <v/>
      </c>
      <c r="E2639" s="2">
        <f>COUNTIFS(Detalhe_Registro!$D:$D,A2639,Detalhe_Registro!$E:$E,B2639,Detalhe_Registro!$M:$M,"SIM")</f>
        <v/>
      </c>
      <c r="F2639" s="2">
        <f>IFERROR(MAXIFS(Detalhe_Registro!$N:$N,Detalhe_Registro!$D:$D,A2639,Detalhe_Registro!$E:$E,B2639,Detalhe_Registro!$M:$M,"SIM"),0)</f>
        <v/>
      </c>
      <c r="G2639" s="2">
        <f>IFERROR(AVERAGEIFS(Detalhe_Registro!$N:$N,Detalhe_Registro!$D:$D,A2639,Detalhe_Registro!$E:$E,B2639,Detalhe_Registro!$M:$M,"SIM"),0)</f>
        <v/>
      </c>
      <c r="H2639" s="2">
        <f>SUMIFS(Detalhe_Registro!$F:$F,Detalhe_Registro!$D:$D,A2639,Detalhe_Registro!$E:$E,B2639,Detalhe_Registro!$M:$M,"SIM")</f>
        <v/>
      </c>
      <c r="I2639" s="2">
        <f>SUMIFS(Detalhe_Registro!$G:$G,Detalhe_Registro!$D:$D,A2639,Detalhe_Registro!$E:$E,B2639,Detalhe_Registro!$M:$M,"SIM")</f>
        <v/>
      </c>
      <c r="J2639" s="2">
        <f>IF(F2639&lt;Premissas!$B$8,"&lt; 1,00",IF(F2639&lt;Premissas!$B$9,"1,00 – 1,19",IF(F2639&lt;Premissas!$B$10,"1,20 – 1,39",IF(F2639&lt;Premissas!$B$11,"1,40 – 1,59",IF(F2639&lt;Premissas!$B$12,"1,60 – 1,99","≥ 2,00")))))</f>
        <v/>
      </c>
      <c r="K2639" s="5">
        <f>IF(F2639&lt;Premissas!$B$8,Premissas!$B$13,IF(F2639&lt;Premissas!$B$9,Premissas!$B$14,IF(F2639&lt;Premissas!$B$10,Premissas!$B$15,IF(F2639&lt;Premissas!$B$11,Premissas!$B$16,IF(F2639&lt;Premissas!$B$12,Premissas!$B$17,Premissas!$B$18)))))</f>
        <v/>
      </c>
      <c r="L2639" s="5">
        <f>K2639/Premissas!$B$4</f>
        <v/>
      </c>
      <c r="M2639" s="2">
        <f>IF(K2639=Premissas!$B$18,"SIM","NÃO")</f>
        <v/>
      </c>
    </row>
    <row r="2640">
      <c r="A2640" s="2" t="inlineStr">
        <is>
          <t>6030475</t>
        </is>
      </c>
      <c r="B2640" s="2" t="inlineStr">
        <is>
          <t>Larissa Nascimento Souza</t>
        </is>
      </c>
      <c r="C2640" s="2" t="n">
        <v>7801</v>
      </c>
      <c r="D2640" s="2">
        <f>IFERROR(TEXTJOIN(" | ",TRUE,UNIQUE(FILTER(Detalhe_Registro!$C:$C,(Detalhe_Registro!$D:$D=A2640)*(Detalhe_Registro!$E:$E=B2640)*(Detalhe_Registro!$M:$M="SIM")))),"")</f>
        <v/>
      </c>
      <c r="E2640" s="2">
        <f>COUNTIFS(Detalhe_Registro!$D:$D,A2640,Detalhe_Registro!$E:$E,B2640,Detalhe_Registro!$M:$M,"SIM")</f>
        <v/>
      </c>
      <c r="F2640" s="2">
        <f>IFERROR(MAXIFS(Detalhe_Registro!$N:$N,Detalhe_Registro!$D:$D,A2640,Detalhe_Registro!$E:$E,B2640,Detalhe_Registro!$M:$M,"SIM"),0)</f>
        <v/>
      </c>
      <c r="G2640" s="2">
        <f>IFERROR(AVERAGEIFS(Detalhe_Registro!$N:$N,Detalhe_Registro!$D:$D,A2640,Detalhe_Registro!$E:$E,B2640,Detalhe_Registro!$M:$M,"SIM"),0)</f>
        <v/>
      </c>
      <c r="H2640" s="2">
        <f>SUMIFS(Detalhe_Registro!$F:$F,Detalhe_Registro!$D:$D,A2640,Detalhe_Registro!$E:$E,B2640,Detalhe_Registro!$M:$M,"SIM")</f>
        <v/>
      </c>
      <c r="I2640" s="2">
        <f>SUMIFS(Detalhe_Registro!$G:$G,Detalhe_Registro!$D:$D,A2640,Detalhe_Registro!$E:$E,B2640,Detalhe_Registro!$M:$M,"SIM")</f>
        <v/>
      </c>
      <c r="J2640" s="2">
        <f>IF(F2640&lt;Premissas!$B$8,"&lt; 1,00",IF(F2640&lt;Premissas!$B$9,"1,00 – 1,19",IF(F2640&lt;Premissas!$B$10,"1,20 – 1,39",IF(F2640&lt;Premissas!$B$11,"1,40 – 1,59",IF(F2640&lt;Premissas!$B$12,"1,60 – 1,99","≥ 2,00")))))</f>
        <v/>
      </c>
      <c r="K2640" s="5">
        <f>IF(F2640&lt;Premissas!$B$8,Premissas!$B$13,IF(F2640&lt;Premissas!$B$9,Premissas!$B$14,IF(F2640&lt;Premissas!$B$10,Premissas!$B$15,IF(F2640&lt;Premissas!$B$11,Premissas!$B$16,IF(F2640&lt;Premissas!$B$12,Premissas!$B$17,Premissas!$B$18)))))</f>
        <v/>
      </c>
      <c r="L2640" s="5">
        <f>K2640/Premissas!$B$4</f>
        <v/>
      </c>
      <c r="M2640" s="2">
        <f>IF(K2640=Premissas!$B$18,"SIM","NÃO")</f>
        <v/>
      </c>
    </row>
    <row r="2641">
      <c r="A2641" s="2" t="n">
        <v>369506</v>
      </c>
      <c r="B2641" s="2" t="inlineStr">
        <is>
          <t>Laurentino Araujo De Sousa</t>
        </is>
      </c>
      <c r="C2641" s="2" t="n">
        <v>7801</v>
      </c>
      <c r="D2641" s="2">
        <f>IFERROR(TEXTJOIN(" | ",TRUE,UNIQUE(FILTER(Detalhe_Registro!$C:$C,(Detalhe_Registro!$D:$D=A2641)*(Detalhe_Registro!$E:$E=B2641)*(Detalhe_Registro!$M:$M="SIM")))),"")</f>
        <v/>
      </c>
      <c r="E2641" s="2">
        <f>COUNTIFS(Detalhe_Registro!$D:$D,A2641,Detalhe_Registro!$E:$E,B2641,Detalhe_Registro!$M:$M,"SIM")</f>
        <v/>
      </c>
      <c r="F2641" s="2">
        <f>IFERROR(MAXIFS(Detalhe_Registro!$N:$N,Detalhe_Registro!$D:$D,A2641,Detalhe_Registro!$E:$E,B2641,Detalhe_Registro!$M:$M,"SIM"),0)</f>
        <v/>
      </c>
      <c r="G2641" s="2">
        <f>IFERROR(AVERAGEIFS(Detalhe_Registro!$N:$N,Detalhe_Registro!$D:$D,A2641,Detalhe_Registro!$E:$E,B2641,Detalhe_Registro!$M:$M,"SIM"),0)</f>
        <v/>
      </c>
      <c r="H2641" s="2">
        <f>SUMIFS(Detalhe_Registro!$F:$F,Detalhe_Registro!$D:$D,A2641,Detalhe_Registro!$E:$E,B2641,Detalhe_Registro!$M:$M,"SIM")</f>
        <v/>
      </c>
      <c r="I2641" s="2">
        <f>SUMIFS(Detalhe_Registro!$G:$G,Detalhe_Registro!$D:$D,A2641,Detalhe_Registro!$E:$E,B2641,Detalhe_Registro!$M:$M,"SIM")</f>
        <v/>
      </c>
      <c r="J2641" s="2">
        <f>IF(F2641&lt;Premissas!$B$8,"&lt; 1,00",IF(F2641&lt;Premissas!$B$9,"1,00 – 1,19",IF(F2641&lt;Premissas!$B$10,"1,20 – 1,39",IF(F2641&lt;Premissas!$B$11,"1,40 – 1,59",IF(F2641&lt;Premissas!$B$12,"1,60 – 1,99","≥ 2,00")))))</f>
        <v/>
      </c>
      <c r="K2641" s="5">
        <f>IF(F2641&lt;Premissas!$B$8,Premissas!$B$13,IF(F2641&lt;Premissas!$B$9,Premissas!$B$14,IF(F2641&lt;Premissas!$B$10,Premissas!$B$15,IF(F2641&lt;Premissas!$B$11,Premissas!$B$16,IF(F2641&lt;Premissas!$B$12,Premissas!$B$17,Premissas!$B$18)))))</f>
        <v/>
      </c>
      <c r="L2641" s="5">
        <f>K2641/Premissas!$B$4</f>
        <v/>
      </c>
      <c r="M2641" s="2">
        <f>IF(K2641=Premissas!$B$18,"SIM","NÃO")</f>
        <v/>
      </c>
    </row>
    <row r="2642">
      <c r="A2642" s="2" t="inlineStr">
        <is>
          <t>369506</t>
        </is>
      </c>
      <c r="B2642" s="2" t="inlineStr">
        <is>
          <t>Laurentino Araujo De Sousa</t>
        </is>
      </c>
      <c r="C2642" s="2" t="n">
        <v>7801</v>
      </c>
      <c r="D2642" s="2">
        <f>IFERROR(TEXTJOIN(" | ",TRUE,UNIQUE(FILTER(Detalhe_Registro!$C:$C,(Detalhe_Registro!$D:$D=A2642)*(Detalhe_Registro!$E:$E=B2642)*(Detalhe_Registro!$M:$M="SIM")))),"")</f>
        <v/>
      </c>
      <c r="E2642" s="2">
        <f>COUNTIFS(Detalhe_Registro!$D:$D,A2642,Detalhe_Registro!$E:$E,B2642,Detalhe_Registro!$M:$M,"SIM")</f>
        <v/>
      </c>
      <c r="F2642" s="2">
        <f>IFERROR(MAXIFS(Detalhe_Registro!$N:$N,Detalhe_Registro!$D:$D,A2642,Detalhe_Registro!$E:$E,B2642,Detalhe_Registro!$M:$M,"SIM"),0)</f>
        <v/>
      </c>
      <c r="G2642" s="2">
        <f>IFERROR(AVERAGEIFS(Detalhe_Registro!$N:$N,Detalhe_Registro!$D:$D,A2642,Detalhe_Registro!$E:$E,B2642,Detalhe_Registro!$M:$M,"SIM"),0)</f>
        <v/>
      </c>
      <c r="H2642" s="2">
        <f>SUMIFS(Detalhe_Registro!$F:$F,Detalhe_Registro!$D:$D,A2642,Detalhe_Registro!$E:$E,B2642,Detalhe_Registro!$M:$M,"SIM")</f>
        <v/>
      </c>
      <c r="I2642" s="2">
        <f>SUMIFS(Detalhe_Registro!$G:$G,Detalhe_Registro!$D:$D,A2642,Detalhe_Registro!$E:$E,B2642,Detalhe_Registro!$M:$M,"SIM")</f>
        <v/>
      </c>
      <c r="J2642" s="2">
        <f>IF(F2642&lt;Premissas!$B$8,"&lt; 1,00",IF(F2642&lt;Premissas!$B$9,"1,00 – 1,19",IF(F2642&lt;Premissas!$B$10,"1,20 – 1,39",IF(F2642&lt;Premissas!$B$11,"1,40 – 1,59",IF(F2642&lt;Premissas!$B$12,"1,60 – 1,99","≥ 2,00")))))</f>
        <v/>
      </c>
      <c r="K2642" s="5">
        <f>IF(F2642&lt;Premissas!$B$8,Premissas!$B$13,IF(F2642&lt;Premissas!$B$9,Premissas!$B$14,IF(F2642&lt;Premissas!$B$10,Premissas!$B$15,IF(F2642&lt;Premissas!$B$11,Premissas!$B$16,IF(F2642&lt;Premissas!$B$12,Premissas!$B$17,Premissas!$B$18)))))</f>
        <v/>
      </c>
      <c r="L2642" s="5">
        <f>K2642/Premissas!$B$4</f>
        <v/>
      </c>
      <c r="M2642" s="2">
        <f>IF(K2642=Premissas!$B$18,"SIM","NÃO")</f>
        <v/>
      </c>
    </row>
    <row r="2643">
      <c r="A2643" s="2" t="n">
        <v>5996090</v>
      </c>
      <c r="B2643" s="2" t="inlineStr">
        <is>
          <t>Lawrenta Adubu</t>
        </is>
      </c>
      <c r="C2643" s="2" t="n">
        <v>7801</v>
      </c>
      <c r="D2643" s="2">
        <f>IFERROR(TEXTJOIN(" | ",TRUE,UNIQUE(FILTER(Detalhe_Registro!$C:$C,(Detalhe_Registro!$D:$D=A2643)*(Detalhe_Registro!$E:$E=B2643)*(Detalhe_Registro!$M:$M="SIM")))),"")</f>
        <v/>
      </c>
      <c r="E2643" s="2">
        <f>COUNTIFS(Detalhe_Registro!$D:$D,A2643,Detalhe_Registro!$E:$E,B2643,Detalhe_Registro!$M:$M,"SIM")</f>
        <v/>
      </c>
      <c r="F2643" s="2">
        <f>IFERROR(MAXIFS(Detalhe_Registro!$N:$N,Detalhe_Registro!$D:$D,A2643,Detalhe_Registro!$E:$E,B2643,Detalhe_Registro!$M:$M,"SIM"),0)</f>
        <v/>
      </c>
      <c r="G2643" s="2">
        <f>IFERROR(AVERAGEIFS(Detalhe_Registro!$N:$N,Detalhe_Registro!$D:$D,A2643,Detalhe_Registro!$E:$E,B2643,Detalhe_Registro!$M:$M,"SIM"),0)</f>
        <v/>
      </c>
      <c r="H2643" s="2">
        <f>SUMIFS(Detalhe_Registro!$F:$F,Detalhe_Registro!$D:$D,A2643,Detalhe_Registro!$E:$E,B2643,Detalhe_Registro!$M:$M,"SIM")</f>
        <v/>
      </c>
      <c r="I2643" s="2">
        <f>SUMIFS(Detalhe_Registro!$G:$G,Detalhe_Registro!$D:$D,A2643,Detalhe_Registro!$E:$E,B2643,Detalhe_Registro!$M:$M,"SIM")</f>
        <v/>
      </c>
      <c r="J2643" s="2">
        <f>IF(F2643&lt;Premissas!$B$8,"&lt; 1,00",IF(F2643&lt;Premissas!$B$9,"1,00 – 1,19",IF(F2643&lt;Premissas!$B$10,"1,20 – 1,39",IF(F2643&lt;Premissas!$B$11,"1,40 – 1,59",IF(F2643&lt;Premissas!$B$12,"1,60 – 1,99","≥ 2,00")))))</f>
        <v/>
      </c>
      <c r="K2643" s="5">
        <f>IF(F2643&lt;Premissas!$B$8,Premissas!$B$13,IF(F2643&lt;Premissas!$B$9,Premissas!$B$14,IF(F2643&lt;Premissas!$B$10,Premissas!$B$15,IF(F2643&lt;Premissas!$B$11,Premissas!$B$16,IF(F2643&lt;Premissas!$B$12,Premissas!$B$17,Premissas!$B$18)))))</f>
        <v/>
      </c>
      <c r="L2643" s="5">
        <f>K2643/Premissas!$B$4</f>
        <v/>
      </c>
      <c r="M2643" s="2">
        <f>IF(K2643=Premissas!$B$18,"SIM","NÃO")</f>
        <v/>
      </c>
    </row>
    <row r="2644">
      <c r="A2644" s="2" t="n">
        <v>6006175</v>
      </c>
      <c r="B2644" s="2" t="inlineStr">
        <is>
          <t>Leandro Andrade</t>
        </is>
      </c>
      <c r="C2644" s="2" t="n">
        <v>7801</v>
      </c>
      <c r="D2644" s="2">
        <f>IFERROR(TEXTJOIN(" | ",TRUE,UNIQUE(FILTER(Detalhe_Registro!$C:$C,(Detalhe_Registro!$D:$D=A2644)*(Detalhe_Registro!$E:$E=B2644)*(Detalhe_Registro!$M:$M="SIM")))),"")</f>
        <v/>
      </c>
      <c r="E2644" s="2">
        <f>COUNTIFS(Detalhe_Registro!$D:$D,A2644,Detalhe_Registro!$E:$E,B2644,Detalhe_Registro!$M:$M,"SIM")</f>
        <v/>
      </c>
      <c r="F2644" s="2">
        <f>IFERROR(MAXIFS(Detalhe_Registro!$N:$N,Detalhe_Registro!$D:$D,A2644,Detalhe_Registro!$E:$E,B2644,Detalhe_Registro!$M:$M,"SIM"),0)</f>
        <v/>
      </c>
      <c r="G2644" s="2">
        <f>IFERROR(AVERAGEIFS(Detalhe_Registro!$N:$N,Detalhe_Registro!$D:$D,A2644,Detalhe_Registro!$E:$E,B2644,Detalhe_Registro!$M:$M,"SIM"),0)</f>
        <v/>
      </c>
      <c r="H2644" s="2">
        <f>SUMIFS(Detalhe_Registro!$F:$F,Detalhe_Registro!$D:$D,A2644,Detalhe_Registro!$E:$E,B2644,Detalhe_Registro!$M:$M,"SIM")</f>
        <v/>
      </c>
      <c r="I2644" s="2">
        <f>SUMIFS(Detalhe_Registro!$G:$G,Detalhe_Registro!$D:$D,A2644,Detalhe_Registro!$E:$E,B2644,Detalhe_Registro!$M:$M,"SIM")</f>
        <v/>
      </c>
      <c r="J2644" s="2">
        <f>IF(F2644&lt;Premissas!$B$8,"&lt; 1,00",IF(F2644&lt;Premissas!$B$9,"1,00 – 1,19",IF(F2644&lt;Premissas!$B$10,"1,20 – 1,39",IF(F2644&lt;Premissas!$B$11,"1,40 – 1,59",IF(F2644&lt;Premissas!$B$12,"1,60 – 1,99","≥ 2,00")))))</f>
        <v/>
      </c>
      <c r="K2644" s="5">
        <f>IF(F2644&lt;Premissas!$B$8,Premissas!$B$13,IF(F2644&lt;Premissas!$B$9,Premissas!$B$14,IF(F2644&lt;Premissas!$B$10,Premissas!$B$15,IF(F2644&lt;Premissas!$B$11,Premissas!$B$16,IF(F2644&lt;Premissas!$B$12,Premissas!$B$17,Premissas!$B$18)))))</f>
        <v/>
      </c>
      <c r="L2644" s="5">
        <f>K2644/Premissas!$B$4</f>
        <v/>
      </c>
      <c r="M2644" s="2">
        <f>IF(K2644=Premissas!$B$18,"SIM","NÃO")</f>
        <v/>
      </c>
    </row>
    <row r="2645">
      <c r="A2645" s="2" t="inlineStr">
        <is>
          <t>6006175</t>
        </is>
      </c>
      <c r="B2645" s="2" t="inlineStr">
        <is>
          <t>Leandro Andrade</t>
        </is>
      </c>
      <c r="C2645" s="2" t="n">
        <v>7801</v>
      </c>
      <c r="D2645" s="2">
        <f>IFERROR(TEXTJOIN(" | ",TRUE,UNIQUE(FILTER(Detalhe_Registro!$C:$C,(Detalhe_Registro!$D:$D=A2645)*(Detalhe_Registro!$E:$E=B2645)*(Detalhe_Registro!$M:$M="SIM")))),"")</f>
        <v/>
      </c>
      <c r="E2645" s="2">
        <f>COUNTIFS(Detalhe_Registro!$D:$D,A2645,Detalhe_Registro!$E:$E,B2645,Detalhe_Registro!$M:$M,"SIM")</f>
        <v/>
      </c>
      <c r="F2645" s="2">
        <f>IFERROR(MAXIFS(Detalhe_Registro!$N:$N,Detalhe_Registro!$D:$D,A2645,Detalhe_Registro!$E:$E,B2645,Detalhe_Registro!$M:$M,"SIM"),0)</f>
        <v/>
      </c>
      <c r="G2645" s="2">
        <f>IFERROR(AVERAGEIFS(Detalhe_Registro!$N:$N,Detalhe_Registro!$D:$D,A2645,Detalhe_Registro!$E:$E,B2645,Detalhe_Registro!$M:$M,"SIM"),0)</f>
        <v/>
      </c>
      <c r="H2645" s="2">
        <f>SUMIFS(Detalhe_Registro!$F:$F,Detalhe_Registro!$D:$D,A2645,Detalhe_Registro!$E:$E,B2645,Detalhe_Registro!$M:$M,"SIM")</f>
        <v/>
      </c>
      <c r="I2645" s="2">
        <f>SUMIFS(Detalhe_Registro!$G:$G,Detalhe_Registro!$D:$D,A2645,Detalhe_Registro!$E:$E,B2645,Detalhe_Registro!$M:$M,"SIM")</f>
        <v/>
      </c>
      <c r="J2645" s="2">
        <f>IF(F2645&lt;Premissas!$B$8,"&lt; 1,00",IF(F2645&lt;Premissas!$B$9,"1,00 – 1,19",IF(F2645&lt;Premissas!$B$10,"1,20 – 1,39",IF(F2645&lt;Premissas!$B$11,"1,40 – 1,59",IF(F2645&lt;Premissas!$B$12,"1,60 – 1,99","≥ 2,00")))))</f>
        <v/>
      </c>
      <c r="K2645" s="5">
        <f>IF(F2645&lt;Premissas!$B$8,Premissas!$B$13,IF(F2645&lt;Premissas!$B$9,Premissas!$B$14,IF(F2645&lt;Premissas!$B$10,Premissas!$B$15,IF(F2645&lt;Premissas!$B$11,Premissas!$B$16,IF(F2645&lt;Premissas!$B$12,Premissas!$B$17,Premissas!$B$18)))))</f>
        <v/>
      </c>
      <c r="L2645" s="5">
        <f>K2645/Premissas!$B$4</f>
        <v/>
      </c>
      <c r="M2645" s="2">
        <f>IF(K2645=Premissas!$B$18,"SIM","NÃO")</f>
        <v/>
      </c>
    </row>
    <row r="2646">
      <c r="A2646" s="2" t="n">
        <v>592865</v>
      </c>
      <c r="B2646" s="2" t="inlineStr">
        <is>
          <t>Leandro De Jesus Pereira</t>
        </is>
      </c>
      <c r="C2646" s="2" t="n">
        <v>7801</v>
      </c>
      <c r="D2646" s="2">
        <f>IFERROR(TEXTJOIN(" | ",TRUE,UNIQUE(FILTER(Detalhe_Registro!$C:$C,(Detalhe_Registro!$D:$D=A2646)*(Detalhe_Registro!$E:$E=B2646)*(Detalhe_Registro!$M:$M="SIM")))),"")</f>
        <v/>
      </c>
      <c r="E2646" s="2">
        <f>COUNTIFS(Detalhe_Registro!$D:$D,A2646,Detalhe_Registro!$E:$E,B2646,Detalhe_Registro!$M:$M,"SIM")</f>
        <v/>
      </c>
      <c r="F2646" s="2">
        <f>IFERROR(MAXIFS(Detalhe_Registro!$N:$N,Detalhe_Registro!$D:$D,A2646,Detalhe_Registro!$E:$E,B2646,Detalhe_Registro!$M:$M,"SIM"),0)</f>
        <v/>
      </c>
      <c r="G2646" s="2">
        <f>IFERROR(AVERAGEIFS(Detalhe_Registro!$N:$N,Detalhe_Registro!$D:$D,A2646,Detalhe_Registro!$E:$E,B2646,Detalhe_Registro!$M:$M,"SIM"),0)</f>
        <v/>
      </c>
      <c r="H2646" s="2">
        <f>SUMIFS(Detalhe_Registro!$F:$F,Detalhe_Registro!$D:$D,A2646,Detalhe_Registro!$E:$E,B2646,Detalhe_Registro!$M:$M,"SIM")</f>
        <v/>
      </c>
      <c r="I2646" s="2">
        <f>SUMIFS(Detalhe_Registro!$G:$G,Detalhe_Registro!$D:$D,A2646,Detalhe_Registro!$E:$E,B2646,Detalhe_Registro!$M:$M,"SIM")</f>
        <v/>
      </c>
      <c r="J2646" s="2">
        <f>IF(F2646&lt;Premissas!$B$8,"&lt; 1,00",IF(F2646&lt;Premissas!$B$9,"1,00 – 1,19",IF(F2646&lt;Premissas!$B$10,"1,20 – 1,39",IF(F2646&lt;Premissas!$B$11,"1,40 – 1,59",IF(F2646&lt;Premissas!$B$12,"1,60 – 1,99","≥ 2,00")))))</f>
        <v/>
      </c>
      <c r="K2646" s="5">
        <f>IF(F2646&lt;Premissas!$B$8,Premissas!$B$13,IF(F2646&lt;Premissas!$B$9,Premissas!$B$14,IF(F2646&lt;Premissas!$B$10,Premissas!$B$15,IF(F2646&lt;Premissas!$B$11,Premissas!$B$16,IF(F2646&lt;Premissas!$B$12,Premissas!$B$17,Premissas!$B$18)))))</f>
        <v/>
      </c>
      <c r="L2646" s="5">
        <f>K2646/Premissas!$B$4</f>
        <v/>
      </c>
      <c r="M2646" s="2">
        <f>IF(K2646=Premissas!$B$18,"SIM","NÃO")</f>
        <v/>
      </c>
    </row>
    <row r="2647">
      <c r="A2647" s="2" t="inlineStr">
        <is>
          <t>592865</t>
        </is>
      </c>
      <c r="B2647" s="2" t="inlineStr">
        <is>
          <t>Leandro De Jesus Pereira</t>
        </is>
      </c>
      <c r="C2647" s="2" t="n">
        <v>7801</v>
      </c>
      <c r="D2647" s="2">
        <f>IFERROR(TEXTJOIN(" | ",TRUE,UNIQUE(FILTER(Detalhe_Registro!$C:$C,(Detalhe_Registro!$D:$D=A2647)*(Detalhe_Registro!$E:$E=B2647)*(Detalhe_Registro!$M:$M="SIM")))),"")</f>
        <v/>
      </c>
      <c r="E2647" s="2">
        <f>COUNTIFS(Detalhe_Registro!$D:$D,A2647,Detalhe_Registro!$E:$E,B2647,Detalhe_Registro!$M:$M,"SIM")</f>
        <v/>
      </c>
      <c r="F2647" s="2">
        <f>IFERROR(MAXIFS(Detalhe_Registro!$N:$N,Detalhe_Registro!$D:$D,A2647,Detalhe_Registro!$E:$E,B2647,Detalhe_Registro!$M:$M,"SIM"),0)</f>
        <v/>
      </c>
      <c r="G2647" s="2">
        <f>IFERROR(AVERAGEIFS(Detalhe_Registro!$N:$N,Detalhe_Registro!$D:$D,A2647,Detalhe_Registro!$E:$E,B2647,Detalhe_Registro!$M:$M,"SIM"),0)</f>
        <v/>
      </c>
      <c r="H2647" s="2">
        <f>SUMIFS(Detalhe_Registro!$F:$F,Detalhe_Registro!$D:$D,A2647,Detalhe_Registro!$E:$E,B2647,Detalhe_Registro!$M:$M,"SIM")</f>
        <v/>
      </c>
      <c r="I2647" s="2">
        <f>SUMIFS(Detalhe_Registro!$G:$G,Detalhe_Registro!$D:$D,A2647,Detalhe_Registro!$E:$E,B2647,Detalhe_Registro!$M:$M,"SIM")</f>
        <v/>
      </c>
      <c r="J2647" s="2">
        <f>IF(F2647&lt;Premissas!$B$8,"&lt; 1,00",IF(F2647&lt;Premissas!$B$9,"1,00 – 1,19",IF(F2647&lt;Premissas!$B$10,"1,20 – 1,39",IF(F2647&lt;Premissas!$B$11,"1,40 – 1,59",IF(F2647&lt;Premissas!$B$12,"1,60 – 1,99","≥ 2,00")))))</f>
        <v/>
      </c>
      <c r="K2647" s="5">
        <f>IF(F2647&lt;Premissas!$B$8,Premissas!$B$13,IF(F2647&lt;Premissas!$B$9,Premissas!$B$14,IF(F2647&lt;Premissas!$B$10,Premissas!$B$15,IF(F2647&lt;Premissas!$B$11,Premissas!$B$16,IF(F2647&lt;Premissas!$B$12,Premissas!$B$17,Premissas!$B$18)))))</f>
        <v/>
      </c>
      <c r="L2647" s="5">
        <f>K2647/Premissas!$B$4</f>
        <v/>
      </c>
      <c r="M2647" s="2">
        <f>IF(K2647=Premissas!$B$18,"SIM","NÃO")</f>
        <v/>
      </c>
    </row>
    <row r="2648">
      <c r="A2648" s="2" t="n">
        <v>4256786</v>
      </c>
      <c r="B2648" s="2" t="inlineStr">
        <is>
          <t>Leonardo Batista Da Silva</t>
        </is>
      </c>
      <c r="C2648" s="2" t="n">
        <v>7801</v>
      </c>
      <c r="D2648" s="2">
        <f>IFERROR(TEXTJOIN(" | ",TRUE,UNIQUE(FILTER(Detalhe_Registro!$C:$C,(Detalhe_Registro!$D:$D=A2648)*(Detalhe_Registro!$E:$E=B2648)*(Detalhe_Registro!$M:$M="SIM")))),"")</f>
        <v/>
      </c>
      <c r="E2648" s="2">
        <f>COUNTIFS(Detalhe_Registro!$D:$D,A2648,Detalhe_Registro!$E:$E,B2648,Detalhe_Registro!$M:$M,"SIM")</f>
        <v/>
      </c>
      <c r="F2648" s="2">
        <f>IFERROR(MAXIFS(Detalhe_Registro!$N:$N,Detalhe_Registro!$D:$D,A2648,Detalhe_Registro!$E:$E,B2648,Detalhe_Registro!$M:$M,"SIM"),0)</f>
        <v/>
      </c>
      <c r="G2648" s="2">
        <f>IFERROR(AVERAGEIFS(Detalhe_Registro!$N:$N,Detalhe_Registro!$D:$D,A2648,Detalhe_Registro!$E:$E,B2648,Detalhe_Registro!$M:$M,"SIM"),0)</f>
        <v/>
      </c>
      <c r="H2648" s="2">
        <f>SUMIFS(Detalhe_Registro!$F:$F,Detalhe_Registro!$D:$D,A2648,Detalhe_Registro!$E:$E,B2648,Detalhe_Registro!$M:$M,"SIM")</f>
        <v/>
      </c>
      <c r="I2648" s="2">
        <f>SUMIFS(Detalhe_Registro!$G:$G,Detalhe_Registro!$D:$D,A2648,Detalhe_Registro!$E:$E,B2648,Detalhe_Registro!$M:$M,"SIM")</f>
        <v/>
      </c>
      <c r="J2648" s="2">
        <f>IF(F2648&lt;Premissas!$B$8,"&lt; 1,00",IF(F2648&lt;Premissas!$B$9,"1,00 – 1,19",IF(F2648&lt;Premissas!$B$10,"1,20 – 1,39",IF(F2648&lt;Premissas!$B$11,"1,40 – 1,59",IF(F2648&lt;Premissas!$B$12,"1,60 – 1,99","≥ 2,00")))))</f>
        <v/>
      </c>
      <c r="K2648" s="5">
        <f>IF(F2648&lt;Premissas!$B$8,Premissas!$B$13,IF(F2648&lt;Premissas!$B$9,Premissas!$B$14,IF(F2648&lt;Premissas!$B$10,Premissas!$B$15,IF(F2648&lt;Premissas!$B$11,Premissas!$B$16,IF(F2648&lt;Premissas!$B$12,Premissas!$B$17,Premissas!$B$18)))))</f>
        <v/>
      </c>
      <c r="L2648" s="5">
        <f>K2648/Premissas!$B$4</f>
        <v/>
      </c>
      <c r="M2648" s="2">
        <f>IF(K2648=Premissas!$B$18,"SIM","NÃO")</f>
        <v/>
      </c>
    </row>
    <row r="2649">
      <c r="A2649" s="2" t="n">
        <v>6014267</v>
      </c>
      <c r="B2649" s="2" t="inlineStr">
        <is>
          <t>Leonardo Da Silva Campos</t>
        </is>
      </c>
      <c r="C2649" s="2" t="n">
        <v>7801</v>
      </c>
      <c r="D2649" s="2">
        <f>IFERROR(TEXTJOIN(" | ",TRUE,UNIQUE(FILTER(Detalhe_Registro!$C:$C,(Detalhe_Registro!$D:$D=A2649)*(Detalhe_Registro!$E:$E=B2649)*(Detalhe_Registro!$M:$M="SIM")))),"")</f>
        <v/>
      </c>
      <c r="E2649" s="2">
        <f>COUNTIFS(Detalhe_Registro!$D:$D,A2649,Detalhe_Registro!$E:$E,B2649,Detalhe_Registro!$M:$M,"SIM")</f>
        <v/>
      </c>
      <c r="F2649" s="2">
        <f>IFERROR(MAXIFS(Detalhe_Registro!$N:$N,Detalhe_Registro!$D:$D,A2649,Detalhe_Registro!$E:$E,B2649,Detalhe_Registro!$M:$M,"SIM"),0)</f>
        <v/>
      </c>
      <c r="G2649" s="2">
        <f>IFERROR(AVERAGEIFS(Detalhe_Registro!$N:$N,Detalhe_Registro!$D:$D,A2649,Detalhe_Registro!$E:$E,B2649,Detalhe_Registro!$M:$M,"SIM"),0)</f>
        <v/>
      </c>
      <c r="H2649" s="2">
        <f>SUMIFS(Detalhe_Registro!$F:$F,Detalhe_Registro!$D:$D,A2649,Detalhe_Registro!$E:$E,B2649,Detalhe_Registro!$M:$M,"SIM")</f>
        <v/>
      </c>
      <c r="I2649" s="2">
        <f>SUMIFS(Detalhe_Registro!$G:$G,Detalhe_Registro!$D:$D,A2649,Detalhe_Registro!$E:$E,B2649,Detalhe_Registro!$M:$M,"SIM")</f>
        <v/>
      </c>
      <c r="J2649" s="2">
        <f>IF(F2649&lt;Premissas!$B$8,"&lt; 1,00",IF(F2649&lt;Premissas!$B$9,"1,00 – 1,19",IF(F2649&lt;Premissas!$B$10,"1,20 – 1,39",IF(F2649&lt;Premissas!$B$11,"1,40 – 1,59",IF(F2649&lt;Premissas!$B$12,"1,60 – 1,99","≥ 2,00")))))</f>
        <v/>
      </c>
      <c r="K2649" s="5">
        <f>IF(F2649&lt;Premissas!$B$8,Premissas!$B$13,IF(F2649&lt;Premissas!$B$9,Premissas!$B$14,IF(F2649&lt;Premissas!$B$10,Premissas!$B$15,IF(F2649&lt;Premissas!$B$11,Premissas!$B$16,IF(F2649&lt;Premissas!$B$12,Premissas!$B$17,Premissas!$B$18)))))</f>
        <v/>
      </c>
      <c r="L2649" s="5">
        <f>K2649/Premissas!$B$4</f>
        <v/>
      </c>
      <c r="M2649" s="2">
        <f>IF(K2649=Premissas!$B$18,"SIM","NÃO")</f>
        <v/>
      </c>
    </row>
    <row r="2650">
      <c r="A2650" s="2" t="inlineStr">
        <is>
          <t>6014267</t>
        </is>
      </c>
      <c r="B2650" s="2" t="inlineStr">
        <is>
          <t>Leonardo Da Silva Campos</t>
        </is>
      </c>
      <c r="C2650" s="2" t="n">
        <v>7801</v>
      </c>
      <c r="D2650" s="2">
        <f>IFERROR(TEXTJOIN(" | ",TRUE,UNIQUE(FILTER(Detalhe_Registro!$C:$C,(Detalhe_Registro!$D:$D=A2650)*(Detalhe_Registro!$E:$E=B2650)*(Detalhe_Registro!$M:$M="SIM")))),"")</f>
        <v/>
      </c>
      <c r="E2650" s="2">
        <f>COUNTIFS(Detalhe_Registro!$D:$D,A2650,Detalhe_Registro!$E:$E,B2650,Detalhe_Registro!$M:$M,"SIM")</f>
        <v/>
      </c>
      <c r="F2650" s="2">
        <f>IFERROR(MAXIFS(Detalhe_Registro!$N:$N,Detalhe_Registro!$D:$D,A2650,Detalhe_Registro!$E:$E,B2650,Detalhe_Registro!$M:$M,"SIM"),0)</f>
        <v/>
      </c>
      <c r="G2650" s="2">
        <f>IFERROR(AVERAGEIFS(Detalhe_Registro!$N:$N,Detalhe_Registro!$D:$D,A2650,Detalhe_Registro!$E:$E,B2650,Detalhe_Registro!$M:$M,"SIM"),0)</f>
        <v/>
      </c>
      <c r="H2650" s="2">
        <f>SUMIFS(Detalhe_Registro!$F:$F,Detalhe_Registro!$D:$D,A2650,Detalhe_Registro!$E:$E,B2650,Detalhe_Registro!$M:$M,"SIM")</f>
        <v/>
      </c>
      <c r="I2650" s="2">
        <f>SUMIFS(Detalhe_Registro!$G:$G,Detalhe_Registro!$D:$D,A2650,Detalhe_Registro!$E:$E,B2650,Detalhe_Registro!$M:$M,"SIM")</f>
        <v/>
      </c>
      <c r="J2650" s="2">
        <f>IF(F2650&lt;Premissas!$B$8,"&lt; 1,00",IF(F2650&lt;Premissas!$B$9,"1,00 – 1,19",IF(F2650&lt;Premissas!$B$10,"1,20 – 1,39",IF(F2650&lt;Premissas!$B$11,"1,40 – 1,59",IF(F2650&lt;Premissas!$B$12,"1,60 – 1,99","≥ 2,00")))))</f>
        <v/>
      </c>
      <c r="K2650" s="5">
        <f>IF(F2650&lt;Premissas!$B$8,Premissas!$B$13,IF(F2650&lt;Premissas!$B$9,Premissas!$B$14,IF(F2650&lt;Premissas!$B$10,Premissas!$B$15,IF(F2650&lt;Premissas!$B$11,Premissas!$B$16,IF(F2650&lt;Premissas!$B$12,Premissas!$B$17,Premissas!$B$18)))))</f>
        <v/>
      </c>
      <c r="L2650" s="5">
        <f>K2650/Premissas!$B$4</f>
        <v/>
      </c>
      <c r="M2650" s="2">
        <f>IF(K2650=Premissas!$B$18,"SIM","NÃO")</f>
        <v/>
      </c>
    </row>
    <row r="2651">
      <c r="A2651" s="2" t="inlineStr">
        <is>
          <t>6033911</t>
        </is>
      </c>
      <c r="B2651" s="2" t="inlineStr">
        <is>
          <t>Leticia Alves De Araujo</t>
        </is>
      </c>
      <c r="C2651" s="2" t="n">
        <v>7801</v>
      </c>
      <c r="D2651" s="2">
        <f>IFERROR(TEXTJOIN(" | ",TRUE,UNIQUE(FILTER(Detalhe_Registro!$C:$C,(Detalhe_Registro!$D:$D=A2651)*(Detalhe_Registro!$E:$E=B2651)*(Detalhe_Registro!$M:$M="SIM")))),"")</f>
        <v/>
      </c>
      <c r="E2651" s="2">
        <f>COUNTIFS(Detalhe_Registro!$D:$D,A2651,Detalhe_Registro!$E:$E,B2651,Detalhe_Registro!$M:$M,"SIM")</f>
        <v/>
      </c>
      <c r="F2651" s="2">
        <f>IFERROR(MAXIFS(Detalhe_Registro!$N:$N,Detalhe_Registro!$D:$D,A2651,Detalhe_Registro!$E:$E,B2651,Detalhe_Registro!$M:$M,"SIM"),0)</f>
        <v/>
      </c>
      <c r="G2651" s="2">
        <f>IFERROR(AVERAGEIFS(Detalhe_Registro!$N:$N,Detalhe_Registro!$D:$D,A2651,Detalhe_Registro!$E:$E,B2651,Detalhe_Registro!$M:$M,"SIM"),0)</f>
        <v/>
      </c>
      <c r="H2651" s="2">
        <f>SUMIFS(Detalhe_Registro!$F:$F,Detalhe_Registro!$D:$D,A2651,Detalhe_Registro!$E:$E,B2651,Detalhe_Registro!$M:$M,"SIM")</f>
        <v/>
      </c>
      <c r="I2651" s="2">
        <f>SUMIFS(Detalhe_Registro!$G:$G,Detalhe_Registro!$D:$D,A2651,Detalhe_Registro!$E:$E,B2651,Detalhe_Registro!$M:$M,"SIM")</f>
        <v/>
      </c>
      <c r="J2651" s="2">
        <f>IF(F2651&lt;Premissas!$B$8,"&lt; 1,00",IF(F2651&lt;Premissas!$B$9,"1,00 – 1,19",IF(F2651&lt;Premissas!$B$10,"1,20 – 1,39",IF(F2651&lt;Premissas!$B$11,"1,40 – 1,59",IF(F2651&lt;Premissas!$B$12,"1,60 – 1,99","≥ 2,00")))))</f>
        <v/>
      </c>
      <c r="K2651" s="5">
        <f>IF(F2651&lt;Premissas!$B$8,Premissas!$B$13,IF(F2651&lt;Premissas!$B$9,Premissas!$B$14,IF(F2651&lt;Premissas!$B$10,Premissas!$B$15,IF(F2651&lt;Premissas!$B$11,Premissas!$B$16,IF(F2651&lt;Premissas!$B$12,Premissas!$B$17,Premissas!$B$18)))))</f>
        <v/>
      </c>
      <c r="L2651" s="5">
        <f>K2651/Premissas!$B$4</f>
        <v/>
      </c>
      <c r="M2651" s="2">
        <f>IF(K2651=Premissas!$B$18,"SIM","NÃO")</f>
        <v/>
      </c>
    </row>
    <row r="2652">
      <c r="A2652" s="2" t="n">
        <v>5692741</v>
      </c>
      <c r="B2652" s="2" t="inlineStr">
        <is>
          <t>Leticia Ferreira De Queiroz</t>
        </is>
      </c>
      <c r="C2652" s="2" t="n">
        <v>7801</v>
      </c>
      <c r="D2652" s="2">
        <f>IFERROR(TEXTJOIN(" | ",TRUE,UNIQUE(FILTER(Detalhe_Registro!$C:$C,(Detalhe_Registro!$D:$D=A2652)*(Detalhe_Registro!$E:$E=B2652)*(Detalhe_Registro!$M:$M="SIM")))),"")</f>
        <v/>
      </c>
      <c r="E2652" s="2">
        <f>COUNTIFS(Detalhe_Registro!$D:$D,A2652,Detalhe_Registro!$E:$E,B2652,Detalhe_Registro!$M:$M,"SIM")</f>
        <v/>
      </c>
      <c r="F2652" s="2">
        <f>IFERROR(MAXIFS(Detalhe_Registro!$N:$N,Detalhe_Registro!$D:$D,A2652,Detalhe_Registro!$E:$E,B2652,Detalhe_Registro!$M:$M,"SIM"),0)</f>
        <v/>
      </c>
      <c r="G2652" s="2">
        <f>IFERROR(AVERAGEIFS(Detalhe_Registro!$N:$N,Detalhe_Registro!$D:$D,A2652,Detalhe_Registro!$E:$E,B2652,Detalhe_Registro!$M:$M,"SIM"),0)</f>
        <v/>
      </c>
      <c r="H2652" s="2">
        <f>SUMIFS(Detalhe_Registro!$F:$F,Detalhe_Registro!$D:$D,A2652,Detalhe_Registro!$E:$E,B2652,Detalhe_Registro!$M:$M,"SIM")</f>
        <v/>
      </c>
      <c r="I2652" s="2">
        <f>SUMIFS(Detalhe_Registro!$G:$G,Detalhe_Registro!$D:$D,A2652,Detalhe_Registro!$E:$E,B2652,Detalhe_Registro!$M:$M,"SIM")</f>
        <v/>
      </c>
      <c r="J2652" s="2">
        <f>IF(F2652&lt;Premissas!$B$8,"&lt; 1,00",IF(F2652&lt;Premissas!$B$9,"1,00 – 1,19",IF(F2652&lt;Premissas!$B$10,"1,20 – 1,39",IF(F2652&lt;Premissas!$B$11,"1,40 – 1,59",IF(F2652&lt;Premissas!$B$12,"1,60 – 1,99","≥ 2,00")))))</f>
        <v/>
      </c>
      <c r="K2652" s="5">
        <f>IF(F2652&lt;Premissas!$B$8,Premissas!$B$13,IF(F2652&lt;Premissas!$B$9,Premissas!$B$14,IF(F2652&lt;Premissas!$B$10,Premissas!$B$15,IF(F2652&lt;Premissas!$B$11,Premissas!$B$16,IF(F2652&lt;Premissas!$B$12,Premissas!$B$17,Premissas!$B$18)))))</f>
        <v/>
      </c>
      <c r="L2652" s="5">
        <f>K2652/Premissas!$B$4</f>
        <v/>
      </c>
      <c r="M2652" s="2">
        <f>IF(K2652=Premissas!$B$18,"SIM","NÃO")</f>
        <v/>
      </c>
    </row>
    <row r="2653">
      <c r="A2653" s="2" t="inlineStr">
        <is>
          <t>5692741</t>
        </is>
      </c>
      <c r="B2653" s="2" t="inlineStr">
        <is>
          <t>Leticia Ferreira De Queiroz</t>
        </is>
      </c>
      <c r="C2653" s="2" t="n">
        <v>7801</v>
      </c>
      <c r="D2653" s="2">
        <f>IFERROR(TEXTJOIN(" | ",TRUE,UNIQUE(FILTER(Detalhe_Registro!$C:$C,(Detalhe_Registro!$D:$D=A2653)*(Detalhe_Registro!$E:$E=B2653)*(Detalhe_Registro!$M:$M="SIM")))),"")</f>
        <v/>
      </c>
      <c r="E2653" s="2">
        <f>COUNTIFS(Detalhe_Registro!$D:$D,A2653,Detalhe_Registro!$E:$E,B2653,Detalhe_Registro!$M:$M,"SIM")</f>
        <v/>
      </c>
      <c r="F2653" s="2">
        <f>IFERROR(MAXIFS(Detalhe_Registro!$N:$N,Detalhe_Registro!$D:$D,A2653,Detalhe_Registro!$E:$E,B2653,Detalhe_Registro!$M:$M,"SIM"),0)</f>
        <v/>
      </c>
      <c r="G2653" s="2">
        <f>IFERROR(AVERAGEIFS(Detalhe_Registro!$N:$N,Detalhe_Registro!$D:$D,A2653,Detalhe_Registro!$E:$E,B2653,Detalhe_Registro!$M:$M,"SIM"),0)</f>
        <v/>
      </c>
      <c r="H2653" s="2">
        <f>SUMIFS(Detalhe_Registro!$F:$F,Detalhe_Registro!$D:$D,A2653,Detalhe_Registro!$E:$E,B2653,Detalhe_Registro!$M:$M,"SIM")</f>
        <v/>
      </c>
      <c r="I2653" s="2">
        <f>SUMIFS(Detalhe_Registro!$G:$G,Detalhe_Registro!$D:$D,A2653,Detalhe_Registro!$E:$E,B2653,Detalhe_Registro!$M:$M,"SIM")</f>
        <v/>
      </c>
      <c r="J2653" s="2">
        <f>IF(F2653&lt;Premissas!$B$8,"&lt; 1,00",IF(F2653&lt;Premissas!$B$9,"1,00 – 1,19",IF(F2653&lt;Premissas!$B$10,"1,20 – 1,39",IF(F2653&lt;Premissas!$B$11,"1,40 – 1,59",IF(F2653&lt;Premissas!$B$12,"1,60 – 1,99","≥ 2,00")))))</f>
        <v/>
      </c>
      <c r="K2653" s="5">
        <f>IF(F2653&lt;Premissas!$B$8,Premissas!$B$13,IF(F2653&lt;Premissas!$B$9,Premissas!$B$14,IF(F2653&lt;Premissas!$B$10,Premissas!$B$15,IF(F2653&lt;Premissas!$B$11,Premissas!$B$16,IF(F2653&lt;Premissas!$B$12,Premissas!$B$17,Premissas!$B$18)))))</f>
        <v/>
      </c>
      <c r="L2653" s="5">
        <f>K2653/Premissas!$B$4</f>
        <v/>
      </c>
      <c r="M2653" s="2">
        <f>IF(K2653=Premissas!$B$18,"SIM","NÃO")</f>
        <v/>
      </c>
    </row>
    <row r="2654">
      <c r="A2654" s="2" t="inlineStr">
        <is>
          <t>6025935</t>
        </is>
      </c>
      <c r="B2654" s="2" t="inlineStr">
        <is>
          <t>Livinus Okwudili Obikwelu</t>
        </is>
      </c>
      <c r="C2654" s="2" t="n">
        <v>7801</v>
      </c>
      <c r="D2654" s="2">
        <f>IFERROR(TEXTJOIN(" | ",TRUE,UNIQUE(FILTER(Detalhe_Registro!$C:$C,(Detalhe_Registro!$D:$D=A2654)*(Detalhe_Registro!$E:$E=B2654)*(Detalhe_Registro!$M:$M="SIM")))),"")</f>
        <v/>
      </c>
      <c r="E2654" s="2">
        <f>COUNTIFS(Detalhe_Registro!$D:$D,A2654,Detalhe_Registro!$E:$E,B2654,Detalhe_Registro!$M:$M,"SIM")</f>
        <v/>
      </c>
      <c r="F2654" s="2">
        <f>IFERROR(MAXIFS(Detalhe_Registro!$N:$N,Detalhe_Registro!$D:$D,A2654,Detalhe_Registro!$E:$E,B2654,Detalhe_Registro!$M:$M,"SIM"),0)</f>
        <v/>
      </c>
      <c r="G2654" s="2">
        <f>IFERROR(AVERAGEIFS(Detalhe_Registro!$N:$N,Detalhe_Registro!$D:$D,A2654,Detalhe_Registro!$E:$E,B2654,Detalhe_Registro!$M:$M,"SIM"),0)</f>
        <v/>
      </c>
      <c r="H2654" s="2">
        <f>SUMIFS(Detalhe_Registro!$F:$F,Detalhe_Registro!$D:$D,A2654,Detalhe_Registro!$E:$E,B2654,Detalhe_Registro!$M:$M,"SIM")</f>
        <v/>
      </c>
      <c r="I2654" s="2">
        <f>SUMIFS(Detalhe_Registro!$G:$G,Detalhe_Registro!$D:$D,A2654,Detalhe_Registro!$E:$E,B2654,Detalhe_Registro!$M:$M,"SIM")</f>
        <v/>
      </c>
      <c r="J2654" s="2">
        <f>IF(F2654&lt;Premissas!$B$8,"&lt; 1,00",IF(F2654&lt;Premissas!$B$9,"1,00 – 1,19",IF(F2654&lt;Premissas!$B$10,"1,20 – 1,39",IF(F2654&lt;Premissas!$B$11,"1,40 – 1,59",IF(F2654&lt;Premissas!$B$12,"1,60 – 1,99","≥ 2,00")))))</f>
        <v/>
      </c>
      <c r="K2654" s="5">
        <f>IF(F2654&lt;Premissas!$B$8,Premissas!$B$13,IF(F2654&lt;Premissas!$B$9,Premissas!$B$14,IF(F2654&lt;Premissas!$B$10,Premissas!$B$15,IF(F2654&lt;Premissas!$B$11,Premissas!$B$16,IF(F2654&lt;Premissas!$B$12,Premissas!$B$17,Premissas!$B$18)))))</f>
        <v/>
      </c>
      <c r="L2654" s="5">
        <f>K2654/Premissas!$B$4</f>
        <v/>
      </c>
      <c r="M2654" s="2">
        <f>IF(K2654=Premissas!$B$18,"SIM","NÃO")</f>
        <v/>
      </c>
    </row>
    <row r="2655">
      <c r="A2655" s="2" t="n">
        <v>5958083</v>
      </c>
      <c r="B2655" s="2" t="inlineStr">
        <is>
          <t>Lovelie Alphonse</t>
        </is>
      </c>
      <c r="C2655" s="2" t="n">
        <v>7801</v>
      </c>
      <c r="D2655" s="2">
        <f>IFERROR(TEXTJOIN(" | ",TRUE,UNIQUE(FILTER(Detalhe_Registro!$C:$C,(Detalhe_Registro!$D:$D=A2655)*(Detalhe_Registro!$E:$E=B2655)*(Detalhe_Registro!$M:$M="SIM")))),"")</f>
        <v/>
      </c>
      <c r="E2655" s="2">
        <f>COUNTIFS(Detalhe_Registro!$D:$D,A2655,Detalhe_Registro!$E:$E,B2655,Detalhe_Registro!$M:$M,"SIM")</f>
        <v/>
      </c>
      <c r="F2655" s="2">
        <f>IFERROR(MAXIFS(Detalhe_Registro!$N:$N,Detalhe_Registro!$D:$D,A2655,Detalhe_Registro!$E:$E,B2655,Detalhe_Registro!$M:$M,"SIM"),0)</f>
        <v/>
      </c>
      <c r="G2655" s="2">
        <f>IFERROR(AVERAGEIFS(Detalhe_Registro!$N:$N,Detalhe_Registro!$D:$D,A2655,Detalhe_Registro!$E:$E,B2655,Detalhe_Registro!$M:$M,"SIM"),0)</f>
        <v/>
      </c>
      <c r="H2655" s="2">
        <f>SUMIFS(Detalhe_Registro!$F:$F,Detalhe_Registro!$D:$D,A2655,Detalhe_Registro!$E:$E,B2655,Detalhe_Registro!$M:$M,"SIM")</f>
        <v/>
      </c>
      <c r="I2655" s="2">
        <f>SUMIFS(Detalhe_Registro!$G:$G,Detalhe_Registro!$D:$D,A2655,Detalhe_Registro!$E:$E,B2655,Detalhe_Registro!$M:$M,"SIM")</f>
        <v/>
      </c>
      <c r="J2655" s="2">
        <f>IF(F2655&lt;Premissas!$B$8,"&lt; 1,00",IF(F2655&lt;Premissas!$B$9,"1,00 – 1,19",IF(F2655&lt;Premissas!$B$10,"1,20 – 1,39",IF(F2655&lt;Premissas!$B$11,"1,40 – 1,59",IF(F2655&lt;Premissas!$B$12,"1,60 – 1,99","≥ 2,00")))))</f>
        <v/>
      </c>
      <c r="K2655" s="5">
        <f>IF(F2655&lt;Premissas!$B$8,Premissas!$B$13,IF(F2655&lt;Premissas!$B$9,Premissas!$B$14,IF(F2655&lt;Premissas!$B$10,Premissas!$B$15,IF(F2655&lt;Premissas!$B$11,Premissas!$B$16,IF(F2655&lt;Premissas!$B$12,Premissas!$B$17,Premissas!$B$18)))))</f>
        <v/>
      </c>
      <c r="L2655" s="5">
        <f>K2655/Premissas!$B$4</f>
        <v/>
      </c>
      <c r="M2655" s="2">
        <f>IF(K2655=Premissas!$B$18,"SIM","NÃO")</f>
        <v/>
      </c>
    </row>
    <row r="2656">
      <c r="A2656" s="2" t="inlineStr">
        <is>
          <t>5958083</t>
        </is>
      </c>
      <c r="B2656" s="2" t="inlineStr">
        <is>
          <t>Lovelie Alphonse</t>
        </is>
      </c>
      <c r="C2656" s="2" t="n">
        <v>7801</v>
      </c>
      <c r="D2656" s="2">
        <f>IFERROR(TEXTJOIN(" | ",TRUE,UNIQUE(FILTER(Detalhe_Registro!$C:$C,(Detalhe_Registro!$D:$D=A2656)*(Detalhe_Registro!$E:$E=B2656)*(Detalhe_Registro!$M:$M="SIM")))),"")</f>
        <v/>
      </c>
      <c r="E2656" s="2">
        <f>COUNTIFS(Detalhe_Registro!$D:$D,A2656,Detalhe_Registro!$E:$E,B2656,Detalhe_Registro!$M:$M,"SIM")</f>
        <v/>
      </c>
      <c r="F2656" s="2">
        <f>IFERROR(MAXIFS(Detalhe_Registro!$N:$N,Detalhe_Registro!$D:$D,A2656,Detalhe_Registro!$E:$E,B2656,Detalhe_Registro!$M:$M,"SIM"),0)</f>
        <v/>
      </c>
      <c r="G2656" s="2">
        <f>IFERROR(AVERAGEIFS(Detalhe_Registro!$N:$N,Detalhe_Registro!$D:$D,A2656,Detalhe_Registro!$E:$E,B2656,Detalhe_Registro!$M:$M,"SIM"),0)</f>
        <v/>
      </c>
      <c r="H2656" s="2">
        <f>SUMIFS(Detalhe_Registro!$F:$F,Detalhe_Registro!$D:$D,A2656,Detalhe_Registro!$E:$E,B2656,Detalhe_Registro!$M:$M,"SIM")</f>
        <v/>
      </c>
      <c r="I2656" s="2">
        <f>SUMIFS(Detalhe_Registro!$G:$G,Detalhe_Registro!$D:$D,A2656,Detalhe_Registro!$E:$E,B2656,Detalhe_Registro!$M:$M,"SIM")</f>
        <v/>
      </c>
      <c r="J2656" s="2">
        <f>IF(F2656&lt;Premissas!$B$8,"&lt; 1,00",IF(F2656&lt;Premissas!$B$9,"1,00 – 1,19",IF(F2656&lt;Premissas!$B$10,"1,20 – 1,39",IF(F2656&lt;Premissas!$B$11,"1,40 – 1,59",IF(F2656&lt;Premissas!$B$12,"1,60 – 1,99","≥ 2,00")))))</f>
        <v/>
      </c>
      <c r="K2656" s="5">
        <f>IF(F2656&lt;Premissas!$B$8,Premissas!$B$13,IF(F2656&lt;Premissas!$B$9,Premissas!$B$14,IF(F2656&lt;Premissas!$B$10,Premissas!$B$15,IF(F2656&lt;Premissas!$B$11,Premissas!$B$16,IF(F2656&lt;Premissas!$B$12,Premissas!$B$17,Premissas!$B$18)))))</f>
        <v/>
      </c>
      <c r="L2656" s="5">
        <f>K2656/Premissas!$B$4</f>
        <v/>
      </c>
      <c r="M2656" s="2">
        <f>IF(K2656=Premissas!$B$18,"SIM","NÃO")</f>
        <v/>
      </c>
    </row>
    <row r="2657">
      <c r="A2657" s="2" t="n">
        <v>5854997</v>
      </c>
      <c r="B2657" s="2" t="inlineStr">
        <is>
          <t>Loveline Nyiawung Atemnkeng</t>
        </is>
      </c>
      <c r="C2657" s="2" t="n">
        <v>7801</v>
      </c>
      <c r="D2657" s="2">
        <f>IFERROR(TEXTJOIN(" | ",TRUE,UNIQUE(FILTER(Detalhe_Registro!$C:$C,(Detalhe_Registro!$D:$D=A2657)*(Detalhe_Registro!$E:$E=B2657)*(Detalhe_Registro!$M:$M="SIM")))),"")</f>
        <v/>
      </c>
      <c r="E2657" s="2">
        <f>COUNTIFS(Detalhe_Registro!$D:$D,A2657,Detalhe_Registro!$E:$E,B2657,Detalhe_Registro!$M:$M,"SIM")</f>
        <v/>
      </c>
      <c r="F2657" s="2">
        <f>IFERROR(MAXIFS(Detalhe_Registro!$N:$N,Detalhe_Registro!$D:$D,A2657,Detalhe_Registro!$E:$E,B2657,Detalhe_Registro!$M:$M,"SIM"),0)</f>
        <v/>
      </c>
      <c r="G2657" s="2">
        <f>IFERROR(AVERAGEIFS(Detalhe_Registro!$N:$N,Detalhe_Registro!$D:$D,A2657,Detalhe_Registro!$E:$E,B2657,Detalhe_Registro!$M:$M,"SIM"),0)</f>
        <v/>
      </c>
      <c r="H2657" s="2">
        <f>SUMIFS(Detalhe_Registro!$F:$F,Detalhe_Registro!$D:$D,A2657,Detalhe_Registro!$E:$E,B2657,Detalhe_Registro!$M:$M,"SIM")</f>
        <v/>
      </c>
      <c r="I2657" s="2">
        <f>SUMIFS(Detalhe_Registro!$G:$G,Detalhe_Registro!$D:$D,A2657,Detalhe_Registro!$E:$E,B2657,Detalhe_Registro!$M:$M,"SIM")</f>
        <v/>
      </c>
      <c r="J2657" s="2">
        <f>IF(F2657&lt;Premissas!$B$8,"&lt; 1,00",IF(F2657&lt;Premissas!$B$9,"1,00 – 1,19",IF(F2657&lt;Premissas!$B$10,"1,20 – 1,39",IF(F2657&lt;Premissas!$B$11,"1,40 – 1,59",IF(F2657&lt;Premissas!$B$12,"1,60 – 1,99","≥ 2,00")))))</f>
        <v/>
      </c>
      <c r="K2657" s="5">
        <f>IF(F2657&lt;Premissas!$B$8,Premissas!$B$13,IF(F2657&lt;Premissas!$B$9,Premissas!$B$14,IF(F2657&lt;Premissas!$B$10,Premissas!$B$15,IF(F2657&lt;Premissas!$B$11,Premissas!$B$16,IF(F2657&lt;Premissas!$B$12,Premissas!$B$17,Premissas!$B$18)))))</f>
        <v/>
      </c>
      <c r="L2657" s="5">
        <f>K2657/Premissas!$B$4</f>
        <v/>
      </c>
      <c r="M2657" s="2">
        <f>IF(K2657=Premissas!$B$18,"SIM","NÃO")</f>
        <v/>
      </c>
    </row>
    <row r="2658">
      <c r="A2658" s="2" t="inlineStr">
        <is>
          <t>5854997</t>
        </is>
      </c>
      <c r="B2658" s="2" t="inlineStr">
        <is>
          <t>Loveline Nyiawung Atemnkeng</t>
        </is>
      </c>
      <c r="C2658" s="2" t="n">
        <v>7801</v>
      </c>
      <c r="D2658" s="2">
        <f>IFERROR(TEXTJOIN(" | ",TRUE,UNIQUE(FILTER(Detalhe_Registro!$C:$C,(Detalhe_Registro!$D:$D=A2658)*(Detalhe_Registro!$E:$E=B2658)*(Detalhe_Registro!$M:$M="SIM")))),"")</f>
        <v/>
      </c>
      <c r="E2658" s="2">
        <f>COUNTIFS(Detalhe_Registro!$D:$D,A2658,Detalhe_Registro!$E:$E,B2658,Detalhe_Registro!$M:$M,"SIM")</f>
        <v/>
      </c>
      <c r="F2658" s="2">
        <f>IFERROR(MAXIFS(Detalhe_Registro!$N:$N,Detalhe_Registro!$D:$D,A2658,Detalhe_Registro!$E:$E,B2658,Detalhe_Registro!$M:$M,"SIM"),0)</f>
        <v/>
      </c>
      <c r="G2658" s="2">
        <f>IFERROR(AVERAGEIFS(Detalhe_Registro!$N:$N,Detalhe_Registro!$D:$D,A2658,Detalhe_Registro!$E:$E,B2658,Detalhe_Registro!$M:$M,"SIM"),0)</f>
        <v/>
      </c>
      <c r="H2658" s="2">
        <f>SUMIFS(Detalhe_Registro!$F:$F,Detalhe_Registro!$D:$D,A2658,Detalhe_Registro!$E:$E,B2658,Detalhe_Registro!$M:$M,"SIM")</f>
        <v/>
      </c>
      <c r="I2658" s="2">
        <f>SUMIFS(Detalhe_Registro!$G:$G,Detalhe_Registro!$D:$D,A2658,Detalhe_Registro!$E:$E,B2658,Detalhe_Registro!$M:$M,"SIM")</f>
        <v/>
      </c>
      <c r="J2658" s="2">
        <f>IF(F2658&lt;Premissas!$B$8,"&lt; 1,00",IF(F2658&lt;Premissas!$B$9,"1,00 – 1,19",IF(F2658&lt;Premissas!$B$10,"1,20 – 1,39",IF(F2658&lt;Premissas!$B$11,"1,40 – 1,59",IF(F2658&lt;Premissas!$B$12,"1,60 – 1,99","≥ 2,00")))))</f>
        <v/>
      </c>
      <c r="K2658" s="5">
        <f>IF(F2658&lt;Premissas!$B$8,Premissas!$B$13,IF(F2658&lt;Premissas!$B$9,Premissas!$B$14,IF(F2658&lt;Premissas!$B$10,Premissas!$B$15,IF(F2658&lt;Premissas!$B$11,Premissas!$B$16,IF(F2658&lt;Premissas!$B$12,Premissas!$B$17,Premissas!$B$18)))))</f>
        <v/>
      </c>
      <c r="L2658" s="5">
        <f>K2658/Premissas!$B$4</f>
        <v/>
      </c>
      <c r="M2658" s="2">
        <f>IF(K2658=Premissas!$B$18,"SIM","NÃO")</f>
        <v/>
      </c>
    </row>
    <row r="2659">
      <c r="A2659" s="2" t="inlineStr">
        <is>
          <t>6030378</t>
        </is>
      </c>
      <c r="B2659" s="2" t="inlineStr">
        <is>
          <t>Luan Henrique Silva</t>
        </is>
      </c>
      <c r="C2659" s="2" t="n">
        <v>7801</v>
      </c>
      <c r="D2659" s="2">
        <f>IFERROR(TEXTJOIN(" | ",TRUE,UNIQUE(FILTER(Detalhe_Registro!$C:$C,(Detalhe_Registro!$D:$D=A2659)*(Detalhe_Registro!$E:$E=B2659)*(Detalhe_Registro!$M:$M="SIM")))),"")</f>
        <v/>
      </c>
      <c r="E2659" s="2">
        <f>COUNTIFS(Detalhe_Registro!$D:$D,A2659,Detalhe_Registro!$E:$E,B2659,Detalhe_Registro!$M:$M,"SIM")</f>
        <v/>
      </c>
      <c r="F2659" s="2">
        <f>IFERROR(MAXIFS(Detalhe_Registro!$N:$N,Detalhe_Registro!$D:$D,A2659,Detalhe_Registro!$E:$E,B2659,Detalhe_Registro!$M:$M,"SIM"),0)</f>
        <v/>
      </c>
      <c r="G2659" s="2">
        <f>IFERROR(AVERAGEIFS(Detalhe_Registro!$N:$N,Detalhe_Registro!$D:$D,A2659,Detalhe_Registro!$E:$E,B2659,Detalhe_Registro!$M:$M,"SIM"),0)</f>
        <v/>
      </c>
      <c r="H2659" s="2">
        <f>SUMIFS(Detalhe_Registro!$F:$F,Detalhe_Registro!$D:$D,A2659,Detalhe_Registro!$E:$E,B2659,Detalhe_Registro!$M:$M,"SIM")</f>
        <v/>
      </c>
      <c r="I2659" s="2">
        <f>SUMIFS(Detalhe_Registro!$G:$G,Detalhe_Registro!$D:$D,A2659,Detalhe_Registro!$E:$E,B2659,Detalhe_Registro!$M:$M,"SIM")</f>
        <v/>
      </c>
      <c r="J2659" s="2">
        <f>IF(F2659&lt;Premissas!$B$8,"&lt; 1,00",IF(F2659&lt;Premissas!$B$9,"1,00 – 1,19",IF(F2659&lt;Premissas!$B$10,"1,20 – 1,39",IF(F2659&lt;Premissas!$B$11,"1,40 – 1,59",IF(F2659&lt;Premissas!$B$12,"1,60 – 1,99","≥ 2,00")))))</f>
        <v/>
      </c>
      <c r="K2659" s="5">
        <f>IF(F2659&lt;Premissas!$B$8,Premissas!$B$13,IF(F2659&lt;Premissas!$B$9,Premissas!$B$14,IF(F2659&lt;Premissas!$B$10,Premissas!$B$15,IF(F2659&lt;Premissas!$B$11,Premissas!$B$16,IF(F2659&lt;Premissas!$B$12,Premissas!$B$17,Premissas!$B$18)))))</f>
        <v/>
      </c>
      <c r="L2659" s="5">
        <f>K2659/Premissas!$B$4</f>
        <v/>
      </c>
      <c r="M2659" s="2">
        <f>IF(K2659=Premissas!$B$18,"SIM","NÃO")</f>
        <v/>
      </c>
    </row>
    <row r="2660">
      <c r="A2660" s="2" t="n">
        <v>5983592</v>
      </c>
      <c r="B2660" s="2" t="inlineStr">
        <is>
          <t>Luana Vitoria Pereira De Souza</t>
        </is>
      </c>
      <c r="C2660" s="2" t="n">
        <v>7801</v>
      </c>
      <c r="D2660" s="2">
        <f>IFERROR(TEXTJOIN(" | ",TRUE,UNIQUE(FILTER(Detalhe_Registro!$C:$C,(Detalhe_Registro!$D:$D=A2660)*(Detalhe_Registro!$E:$E=B2660)*(Detalhe_Registro!$M:$M="SIM")))),"")</f>
        <v/>
      </c>
      <c r="E2660" s="2">
        <f>COUNTIFS(Detalhe_Registro!$D:$D,A2660,Detalhe_Registro!$E:$E,B2660,Detalhe_Registro!$M:$M,"SIM")</f>
        <v/>
      </c>
      <c r="F2660" s="2">
        <f>IFERROR(MAXIFS(Detalhe_Registro!$N:$N,Detalhe_Registro!$D:$D,A2660,Detalhe_Registro!$E:$E,B2660,Detalhe_Registro!$M:$M,"SIM"),0)</f>
        <v/>
      </c>
      <c r="G2660" s="2">
        <f>IFERROR(AVERAGEIFS(Detalhe_Registro!$N:$N,Detalhe_Registro!$D:$D,A2660,Detalhe_Registro!$E:$E,B2660,Detalhe_Registro!$M:$M,"SIM"),0)</f>
        <v/>
      </c>
      <c r="H2660" s="2">
        <f>SUMIFS(Detalhe_Registro!$F:$F,Detalhe_Registro!$D:$D,A2660,Detalhe_Registro!$E:$E,B2660,Detalhe_Registro!$M:$M,"SIM")</f>
        <v/>
      </c>
      <c r="I2660" s="2">
        <f>SUMIFS(Detalhe_Registro!$G:$G,Detalhe_Registro!$D:$D,A2660,Detalhe_Registro!$E:$E,B2660,Detalhe_Registro!$M:$M,"SIM")</f>
        <v/>
      </c>
      <c r="J2660" s="2">
        <f>IF(F2660&lt;Premissas!$B$8,"&lt; 1,00",IF(F2660&lt;Premissas!$B$9,"1,00 – 1,19",IF(F2660&lt;Premissas!$B$10,"1,20 – 1,39",IF(F2660&lt;Premissas!$B$11,"1,40 – 1,59",IF(F2660&lt;Premissas!$B$12,"1,60 – 1,99","≥ 2,00")))))</f>
        <v/>
      </c>
      <c r="K2660" s="5">
        <f>IF(F2660&lt;Premissas!$B$8,Premissas!$B$13,IF(F2660&lt;Premissas!$B$9,Premissas!$B$14,IF(F2660&lt;Premissas!$B$10,Premissas!$B$15,IF(F2660&lt;Premissas!$B$11,Premissas!$B$16,IF(F2660&lt;Premissas!$B$12,Premissas!$B$17,Premissas!$B$18)))))</f>
        <v/>
      </c>
      <c r="L2660" s="5">
        <f>K2660/Premissas!$B$4</f>
        <v/>
      </c>
      <c r="M2660" s="2">
        <f>IF(K2660=Premissas!$B$18,"SIM","NÃO")</f>
        <v/>
      </c>
    </row>
    <row r="2661">
      <c r="A2661" s="2" t="inlineStr">
        <is>
          <t>5983592</t>
        </is>
      </c>
      <c r="B2661" s="2" t="inlineStr">
        <is>
          <t>Luana Vitoria Pereira De Souza</t>
        </is>
      </c>
      <c r="C2661" s="2" t="n">
        <v>7801</v>
      </c>
      <c r="D2661" s="2">
        <f>IFERROR(TEXTJOIN(" | ",TRUE,UNIQUE(FILTER(Detalhe_Registro!$C:$C,(Detalhe_Registro!$D:$D=A2661)*(Detalhe_Registro!$E:$E=B2661)*(Detalhe_Registro!$M:$M="SIM")))),"")</f>
        <v/>
      </c>
      <c r="E2661" s="2">
        <f>COUNTIFS(Detalhe_Registro!$D:$D,A2661,Detalhe_Registro!$E:$E,B2661,Detalhe_Registro!$M:$M,"SIM")</f>
        <v/>
      </c>
      <c r="F2661" s="2">
        <f>IFERROR(MAXIFS(Detalhe_Registro!$N:$N,Detalhe_Registro!$D:$D,A2661,Detalhe_Registro!$E:$E,B2661,Detalhe_Registro!$M:$M,"SIM"),0)</f>
        <v/>
      </c>
      <c r="G2661" s="2">
        <f>IFERROR(AVERAGEIFS(Detalhe_Registro!$N:$N,Detalhe_Registro!$D:$D,A2661,Detalhe_Registro!$E:$E,B2661,Detalhe_Registro!$M:$M,"SIM"),0)</f>
        <v/>
      </c>
      <c r="H2661" s="2">
        <f>SUMIFS(Detalhe_Registro!$F:$F,Detalhe_Registro!$D:$D,A2661,Detalhe_Registro!$E:$E,B2661,Detalhe_Registro!$M:$M,"SIM")</f>
        <v/>
      </c>
      <c r="I2661" s="2">
        <f>SUMIFS(Detalhe_Registro!$G:$G,Detalhe_Registro!$D:$D,A2661,Detalhe_Registro!$E:$E,B2661,Detalhe_Registro!$M:$M,"SIM")</f>
        <v/>
      </c>
      <c r="J2661" s="2">
        <f>IF(F2661&lt;Premissas!$B$8,"&lt; 1,00",IF(F2661&lt;Premissas!$B$9,"1,00 – 1,19",IF(F2661&lt;Premissas!$B$10,"1,20 – 1,39",IF(F2661&lt;Premissas!$B$11,"1,40 – 1,59",IF(F2661&lt;Premissas!$B$12,"1,60 – 1,99","≥ 2,00")))))</f>
        <v/>
      </c>
      <c r="K2661" s="5">
        <f>IF(F2661&lt;Premissas!$B$8,Premissas!$B$13,IF(F2661&lt;Premissas!$B$9,Premissas!$B$14,IF(F2661&lt;Premissas!$B$10,Premissas!$B$15,IF(F2661&lt;Premissas!$B$11,Premissas!$B$16,IF(F2661&lt;Premissas!$B$12,Premissas!$B$17,Premissas!$B$18)))))</f>
        <v/>
      </c>
      <c r="L2661" s="5">
        <f>K2661/Premissas!$B$4</f>
        <v/>
      </c>
      <c r="M2661" s="2">
        <f>IF(K2661=Premissas!$B$18,"SIM","NÃO")</f>
        <v/>
      </c>
    </row>
    <row r="2662">
      <c r="A2662" s="2" t="n">
        <v>5209404</v>
      </c>
      <c r="B2662" s="2" t="inlineStr">
        <is>
          <t>Luanderson Da Silva Barros</t>
        </is>
      </c>
      <c r="C2662" s="2" t="n">
        <v>7801</v>
      </c>
      <c r="D2662" s="2">
        <f>IFERROR(TEXTJOIN(" | ",TRUE,UNIQUE(FILTER(Detalhe_Registro!$C:$C,(Detalhe_Registro!$D:$D=A2662)*(Detalhe_Registro!$E:$E=B2662)*(Detalhe_Registro!$M:$M="SIM")))),"")</f>
        <v/>
      </c>
      <c r="E2662" s="2">
        <f>COUNTIFS(Detalhe_Registro!$D:$D,A2662,Detalhe_Registro!$E:$E,B2662,Detalhe_Registro!$M:$M,"SIM")</f>
        <v/>
      </c>
      <c r="F2662" s="2">
        <f>IFERROR(MAXIFS(Detalhe_Registro!$N:$N,Detalhe_Registro!$D:$D,A2662,Detalhe_Registro!$E:$E,B2662,Detalhe_Registro!$M:$M,"SIM"),0)</f>
        <v/>
      </c>
      <c r="G2662" s="2">
        <f>IFERROR(AVERAGEIFS(Detalhe_Registro!$N:$N,Detalhe_Registro!$D:$D,A2662,Detalhe_Registro!$E:$E,B2662,Detalhe_Registro!$M:$M,"SIM"),0)</f>
        <v/>
      </c>
      <c r="H2662" s="2">
        <f>SUMIFS(Detalhe_Registro!$F:$F,Detalhe_Registro!$D:$D,A2662,Detalhe_Registro!$E:$E,B2662,Detalhe_Registro!$M:$M,"SIM")</f>
        <v/>
      </c>
      <c r="I2662" s="2">
        <f>SUMIFS(Detalhe_Registro!$G:$G,Detalhe_Registro!$D:$D,A2662,Detalhe_Registro!$E:$E,B2662,Detalhe_Registro!$M:$M,"SIM")</f>
        <v/>
      </c>
      <c r="J2662" s="2">
        <f>IF(F2662&lt;Premissas!$B$8,"&lt; 1,00",IF(F2662&lt;Premissas!$B$9,"1,00 – 1,19",IF(F2662&lt;Premissas!$B$10,"1,20 – 1,39",IF(F2662&lt;Premissas!$B$11,"1,40 – 1,59",IF(F2662&lt;Premissas!$B$12,"1,60 – 1,99","≥ 2,00")))))</f>
        <v/>
      </c>
      <c r="K2662" s="5">
        <f>IF(F2662&lt;Premissas!$B$8,Premissas!$B$13,IF(F2662&lt;Premissas!$B$9,Premissas!$B$14,IF(F2662&lt;Premissas!$B$10,Premissas!$B$15,IF(F2662&lt;Premissas!$B$11,Premissas!$B$16,IF(F2662&lt;Premissas!$B$12,Premissas!$B$17,Premissas!$B$18)))))</f>
        <v/>
      </c>
      <c r="L2662" s="5">
        <f>K2662/Premissas!$B$4</f>
        <v/>
      </c>
      <c r="M2662" s="2">
        <f>IF(K2662=Premissas!$B$18,"SIM","NÃO")</f>
        <v/>
      </c>
    </row>
    <row r="2663">
      <c r="A2663" s="2" t="n">
        <v>3536254</v>
      </c>
      <c r="B2663" s="2" t="inlineStr">
        <is>
          <t>Lucas Cruz Caldas</t>
        </is>
      </c>
      <c r="C2663" s="2" t="n">
        <v>7801</v>
      </c>
      <c r="D2663" s="2">
        <f>IFERROR(TEXTJOIN(" | ",TRUE,UNIQUE(FILTER(Detalhe_Registro!$C:$C,(Detalhe_Registro!$D:$D=A2663)*(Detalhe_Registro!$E:$E=B2663)*(Detalhe_Registro!$M:$M="SIM")))),"")</f>
        <v/>
      </c>
      <c r="E2663" s="2">
        <f>COUNTIFS(Detalhe_Registro!$D:$D,A2663,Detalhe_Registro!$E:$E,B2663,Detalhe_Registro!$M:$M,"SIM")</f>
        <v/>
      </c>
      <c r="F2663" s="2">
        <f>IFERROR(MAXIFS(Detalhe_Registro!$N:$N,Detalhe_Registro!$D:$D,A2663,Detalhe_Registro!$E:$E,B2663,Detalhe_Registro!$M:$M,"SIM"),0)</f>
        <v/>
      </c>
      <c r="G2663" s="2">
        <f>IFERROR(AVERAGEIFS(Detalhe_Registro!$N:$N,Detalhe_Registro!$D:$D,A2663,Detalhe_Registro!$E:$E,B2663,Detalhe_Registro!$M:$M,"SIM"),0)</f>
        <v/>
      </c>
      <c r="H2663" s="2">
        <f>SUMIFS(Detalhe_Registro!$F:$F,Detalhe_Registro!$D:$D,A2663,Detalhe_Registro!$E:$E,B2663,Detalhe_Registro!$M:$M,"SIM")</f>
        <v/>
      </c>
      <c r="I2663" s="2">
        <f>SUMIFS(Detalhe_Registro!$G:$G,Detalhe_Registro!$D:$D,A2663,Detalhe_Registro!$E:$E,B2663,Detalhe_Registro!$M:$M,"SIM")</f>
        <v/>
      </c>
      <c r="J2663" s="2">
        <f>IF(F2663&lt;Premissas!$B$8,"&lt; 1,00",IF(F2663&lt;Premissas!$B$9,"1,00 – 1,19",IF(F2663&lt;Premissas!$B$10,"1,20 – 1,39",IF(F2663&lt;Premissas!$B$11,"1,40 – 1,59",IF(F2663&lt;Premissas!$B$12,"1,60 – 1,99","≥ 2,00")))))</f>
        <v/>
      </c>
      <c r="K2663" s="5">
        <f>IF(F2663&lt;Premissas!$B$8,Premissas!$B$13,IF(F2663&lt;Premissas!$B$9,Premissas!$B$14,IF(F2663&lt;Premissas!$B$10,Premissas!$B$15,IF(F2663&lt;Premissas!$B$11,Premissas!$B$16,IF(F2663&lt;Premissas!$B$12,Premissas!$B$17,Premissas!$B$18)))))</f>
        <v/>
      </c>
      <c r="L2663" s="5">
        <f>K2663/Premissas!$B$4</f>
        <v/>
      </c>
      <c r="M2663" s="2">
        <f>IF(K2663=Premissas!$B$18,"SIM","NÃO")</f>
        <v/>
      </c>
    </row>
    <row r="2664">
      <c r="A2664" s="2" t="inlineStr">
        <is>
          <t>3536254</t>
        </is>
      </c>
      <c r="B2664" s="2" t="inlineStr">
        <is>
          <t>Lucas Cruz Caldas</t>
        </is>
      </c>
      <c r="C2664" s="2" t="n">
        <v>7801</v>
      </c>
      <c r="D2664" s="2">
        <f>IFERROR(TEXTJOIN(" | ",TRUE,UNIQUE(FILTER(Detalhe_Registro!$C:$C,(Detalhe_Registro!$D:$D=A2664)*(Detalhe_Registro!$E:$E=B2664)*(Detalhe_Registro!$M:$M="SIM")))),"")</f>
        <v/>
      </c>
      <c r="E2664" s="2">
        <f>COUNTIFS(Detalhe_Registro!$D:$D,A2664,Detalhe_Registro!$E:$E,B2664,Detalhe_Registro!$M:$M,"SIM")</f>
        <v/>
      </c>
      <c r="F2664" s="2">
        <f>IFERROR(MAXIFS(Detalhe_Registro!$N:$N,Detalhe_Registro!$D:$D,A2664,Detalhe_Registro!$E:$E,B2664,Detalhe_Registro!$M:$M,"SIM"),0)</f>
        <v/>
      </c>
      <c r="G2664" s="2">
        <f>IFERROR(AVERAGEIFS(Detalhe_Registro!$N:$N,Detalhe_Registro!$D:$D,A2664,Detalhe_Registro!$E:$E,B2664,Detalhe_Registro!$M:$M,"SIM"),0)</f>
        <v/>
      </c>
      <c r="H2664" s="2">
        <f>SUMIFS(Detalhe_Registro!$F:$F,Detalhe_Registro!$D:$D,A2664,Detalhe_Registro!$E:$E,B2664,Detalhe_Registro!$M:$M,"SIM")</f>
        <v/>
      </c>
      <c r="I2664" s="2">
        <f>SUMIFS(Detalhe_Registro!$G:$G,Detalhe_Registro!$D:$D,A2664,Detalhe_Registro!$E:$E,B2664,Detalhe_Registro!$M:$M,"SIM")</f>
        <v/>
      </c>
      <c r="J2664" s="2">
        <f>IF(F2664&lt;Premissas!$B$8,"&lt; 1,00",IF(F2664&lt;Premissas!$B$9,"1,00 – 1,19",IF(F2664&lt;Premissas!$B$10,"1,20 – 1,39",IF(F2664&lt;Premissas!$B$11,"1,40 – 1,59",IF(F2664&lt;Premissas!$B$12,"1,60 – 1,99","≥ 2,00")))))</f>
        <v/>
      </c>
      <c r="K2664" s="5">
        <f>IF(F2664&lt;Premissas!$B$8,Premissas!$B$13,IF(F2664&lt;Premissas!$B$9,Premissas!$B$14,IF(F2664&lt;Premissas!$B$10,Premissas!$B$15,IF(F2664&lt;Premissas!$B$11,Premissas!$B$16,IF(F2664&lt;Premissas!$B$12,Premissas!$B$17,Premissas!$B$18)))))</f>
        <v/>
      </c>
      <c r="L2664" s="5">
        <f>K2664/Premissas!$B$4</f>
        <v/>
      </c>
      <c r="M2664" s="2">
        <f>IF(K2664=Premissas!$B$18,"SIM","NÃO")</f>
        <v/>
      </c>
    </row>
    <row r="2665">
      <c r="A2665" s="2" t="n">
        <v>5332095</v>
      </c>
      <c r="B2665" s="2" t="inlineStr">
        <is>
          <t>Lucas Da Silva Gaspar Lopes</t>
        </is>
      </c>
      <c r="C2665" s="2" t="n">
        <v>7801</v>
      </c>
      <c r="D2665" s="2">
        <f>IFERROR(TEXTJOIN(" | ",TRUE,UNIQUE(FILTER(Detalhe_Registro!$C:$C,(Detalhe_Registro!$D:$D=A2665)*(Detalhe_Registro!$E:$E=B2665)*(Detalhe_Registro!$M:$M="SIM")))),"")</f>
        <v/>
      </c>
      <c r="E2665" s="2">
        <f>COUNTIFS(Detalhe_Registro!$D:$D,A2665,Detalhe_Registro!$E:$E,B2665,Detalhe_Registro!$M:$M,"SIM")</f>
        <v/>
      </c>
      <c r="F2665" s="2">
        <f>IFERROR(MAXIFS(Detalhe_Registro!$N:$N,Detalhe_Registro!$D:$D,A2665,Detalhe_Registro!$E:$E,B2665,Detalhe_Registro!$M:$M,"SIM"),0)</f>
        <v/>
      </c>
      <c r="G2665" s="2">
        <f>IFERROR(AVERAGEIFS(Detalhe_Registro!$N:$N,Detalhe_Registro!$D:$D,A2665,Detalhe_Registro!$E:$E,B2665,Detalhe_Registro!$M:$M,"SIM"),0)</f>
        <v/>
      </c>
      <c r="H2665" s="2">
        <f>SUMIFS(Detalhe_Registro!$F:$F,Detalhe_Registro!$D:$D,A2665,Detalhe_Registro!$E:$E,B2665,Detalhe_Registro!$M:$M,"SIM")</f>
        <v/>
      </c>
      <c r="I2665" s="2">
        <f>SUMIFS(Detalhe_Registro!$G:$G,Detalhe_Registro!$D:$D,A2665,Detalhe_Registro!$E:$E,B2665,Detalhe_Registro!$M:$M,"SIM")</f>
        <v/>
      </c>
      <c r="J2665" s="2">
        <f>IF(F2665&lt;Premissas!$B$8,"&lt; 1,00",IF(F2665&lt;Premissas!$B$9,"1,00 – 1,19",IF(F2665&lt;Premissas!$B$10,"1,20 – 1,39",IF(F2665&lt;Premissas!$B$11,"1,40 – 1,59",IF(F2665&lt;Premissas!$B$12,"1,60 – 1,99","≥ 2,00")))))</f>
        <v/>
      </c>
      <c r="K2665" s="5">
        <f>IF(F2665&lt;Premissas!$B$8,Premissas!$B$13,IF(F2665&lt;Premissas!$B$9,Premissas!$B$14,IF(F2665&lt;Premissas!$B$10,Premissas!$B$15,IF(F2665&lt;Premissas!$B$11,Premissas!$B$16,IF(F2665&lt;Premissas!$B$12,Premissas!$B$17,Premissas!$B$18)))))</f>
        <v/>
      </c>
      <c r="L2665" s="5">
        <f>K2665/Premissas!$B$4</f>
        <v/>
      </c>
      <c r="M2665" s="2">
        <f>IF(K2665=Premissas!$B$18,"SIM","NÃO")</f>
        <v/>
      </c>
    </row>
    <row r="2666">
      <c r="A2666" s="2" t="inlineStr">
        <is>
          <t>5332095</t>
        </is>
      </c>
      <c r="B2666" s="2" t="inlineStr">
        <is>
          <t>Lucas Da Silva Gaspar Lopes</t>
        </is>
      </c>
      <c r="C2666" s="2" t="n">
        <v>7801</v>
      </c>
      <c r="D2666" s="2">
        <f>IFERROR(TEXTJOIN(" | ",TRUE,UNIQUE(FILTER(Detalhe_Registro!$C:$C,(Detalhe_Registro!$D:$D=A2666)*(Detalhe_Registro!$E:$E=B2666)*(Detalhe_Registro!$M:$M="SIM")))),"")</f>
        <v/>
      </c>
      <c r="E2666" s="2">
        <f>COUNTIFS(Detalhe_Registro!$D:$D,A2666,Detalhe_Registro!$E:$E,B2666,Detalhe_Registro!$M:$M,"SIM")</f>
        <v/>
      </c>
      <c r="F2666" s="2">
        <f>IFERROR(MAXIFS(Detalhe_Registro!$N:$N,Detalhe_Registro!$D:$D,A2666,Detalhe_Registro!$E:$E,B2666,Detalhe_Registro!$M:$M,"SIM"),0)</f>
        <v/>
      </c>
      <c r="G2666" s="2">
        <f>IFERROR(AVERAGEIFS(Detalhe_Registro!$N:$N,Detalhe_Registro!$D:$D,A2666,Detalhe_Registro!$E:$E,B2666,Detalhe_Registro!$M:$M,"SIM"),0)</f>
        <v/>
      </c>
      <c r="H2666" s="2">
        <f>SUMIFS(Detalhe_Registro!$F:$F,Detalhe_Registro!$D:$D,A2666,Detalhe_Registro!$E:$E,B2666,Detalhe_Registro!$M:$M,"SIM")</f>
        <v/>
      </c>
      <c r="I2666" s="2">
        <f>SUMIFS(Detalhe_Registro!$G:$G,Detalhe_Registro!$D:$D,A2666,Detalhe_Registro!$E:$E,B2666,Detalhe_Registro!$M:$M,"SIM")</f>
        <v/>
      </c>
      <c r="J2666" s="2">
        <f>IF(F2666&lt;Premissas!$B$8,"&lt; 1,00",IF(F2666&lt;Premissas!$B$9,"1,00 – 1,19",IF(F2666&lt;Premissas!$B$10,"1,20 – 1,39",IF(F2666&lt;Premissas!$B$11,"1,40 – 1,59",IF(F2666&lt;Premissas!$B$12,"1,60 – 1,99","≥ 2,00")))))</f>
        <v/>
      </c>
      <c r="K2666" s="5">
        <f>IF(F2666&lt;Premissas!$B$8,Premissas!$B$13,IF(F2666&lt;Premissas!$B$9,Premissas!$B$14,IF(F2666&lt;Premissas!$B$10,Premissas!$B$15,IF(F2666&lt;Premissas!$B$11,Premissas!$B$16,IF(F2666&lt;Premissas!$B$12,Premissas!$B$17,Premissas!$B$18)))))</f>
        <v/>
      </c>
      <c r="L2666" s="5">
        <f>K2666/Premissas!$B$4</f>
        <v/>
      </c>
      <c r="M2666" s="2">
        <f>IF(K2666=Premissas!$B$18,"SIM","NÃO")</f>
        <v/>
      </c>
    </row>
    <row r="2667">
      <c r="A2667" s="2" t="n">
        <v>5530172</v>
      </c>
      <c r="B2667" s="2" t="inlineStr">
        <is>
          <t>Lucas Dias Ribeiro</t>
        </is>
      </c>
      <c r="C2667" s="2" t="n">
        <v>7801</v>
      </c>
      <c r="D2667" s="2">
        <f>IFERROR(TEXTJOIN(" | ",TRUE,UNIQUE(FILTER(Detalhe_Registro!$C:$C,(Detalhe_Registro!$D:$D=A2667)*(Detalhe_Registro!$E:$E=B2667)*(Detalhe_Registro!$M:$M="SIM")))),"")</f>
        <v/>
      </c>
      <c r="E2667" s="2">
        <f>COUNTIFS(Detalhe_Registro!$D:$D,A2667,Detalhe_Registro!$E:$E,B2667,Detalhe_Registro!$M:$M,"SIM")</f>
        <v/>
      </c>
      <c r="F2667" s="2">
        <f>IFERROR(MAXIFS(Detalhe_Registro!$N:$N,Detalhe_Registro!$D:$D,A2667,Detalhe_Registro!$E:$E,B2667,Detalhe_Registro!$M:$M,"SIM"),0)</f>
        <v/>
      </c>
      <c r="G2667" s="2">
        <f>IFERROR(AVERAGEIFS(Detalhe_Registro!$N:$N,Detalhe_Registro!$D:$D,A2667,Detalhe_Registro!$E:$E,B2667,Detalhe_Registro!$M:$M,"SIM"),0)</f>
        <v/>
      </c>
      <c r="H2667" s="2">
        <f>SUMIFS(Detalhe_Registro!$F:$F,Detalhe_Registro!$D:$D,A2667,Detalhe_Registro!$E:$E,B2667,Detalhe_Registro!$M:$M,"SIM")</f>
        <v/>
      </c>
      <c r="I2667" s="2">
        <f>SUMIFS(Detalhe_Registro!$G:$G,Detalhe_Registro!$D:$D,A2667,Detalhe_Registro!$E:$E,B2667,Detalhe_Registro!$M:$M,"SIM")</f>
        <v/>
      </c>
      <c r="J2667" s="2">
        <f>IF(F2667&lt;Premissas!$B$8,"&lt; 1,00",IF(F2667&lt;Premissas!$B$9,"1,00 – 1,19",IF(F2667&lt;Premissas!$B$10,"1,20 – 1,39",IF(F2667&lt;Premissas!$B$11,"1,40 – 1,59",IF(F2667&lt;Premissas!$B$12,"1,60 – 1,99","≥ 2,00")))))</f>
        <v/>
      </c>
      <c r="K2667" s="5">
        <f>IF(F2667&lt;Premissas!$B$8,Premissas!$B$13,IF(F2667&lt;Premissas!$B$9,Premissas!$B$14,IF(F2667&lt;Premissas!$B$10,Premissas!$B$15,IF(F2667&lt;Premissas!$B$11,Premissas!$B$16,IF(F2667&lt;Premissas!$B$12,Premissas!$B$17,Premissas!$B$18)))))</f>
        <v/>
      </c>
      <c r="L2667" s="5">
        <f>K2667/Premissas!$B$4</f>
        <v/>
      </c>
      <c r="M2667" s="2">
        <f>IF(K2667=Premissas!$B$18,"SIM","NÃO")</f>
        <v/>
      </c>
    </row>
    <row r="2668">
      <c r="A2668" s="2" t="inlineStr">
        <is>
          <t>5530172</t>
        </is>
      </c>
      <c r="B2668" s="2" t="inlineStr">
        <is>
          <t>Lucas Dias Ribeiro</t>
        </is>
      </c>
      <c r="C2668" s="2" t="n">
        <v>7801</v>
      </c>
      <c r="D2668" s="2">
        <f>IFERROR(TEXTJOIN(" | ",TRUE,UNIQUE(FILTER(Detalhe_Registro!$C:$C,(Detalhe_Registro!$D:$D=A2668)*(Detalhe_Registro!$E:$E=B2668)*(Detalhe_Registro!$M:$M="SIM")))),"")</f>
        <v/>
      </c>
      <c r="E2668" s="2">
        <f>COUNTIFS(Detalhe_Registro!$D:$D,A2668,Detalhe_Registro!$E:$E,B2668,Detalhe_Registro!$M:$M,"SIM")</f>
        <v/>
      </c>
      <c r="F2668" s="2">
        <f>IFERROR(MAXIFS(Detalhe_Registro!$N:$N,Detalhe_Registro!$D:$D,A2668,Detalhe_Registro!$E:$E,B2668,Detalhe_Registro!$M:$M,"SIM"),0)</f>
        <v/>
      </c>
      <c r="G2668" s="2">
        <f>IFERROR(AVERAGEIFS(Detalhe_Registro!$N:$N,Detalhe_Registro!$D:$D,A2668,Detalhe_Registro!$E:$E,B2668,Detalhe_Registro!$M:$M,"SIM"),0)</f>
        <v/>
      </c>
      <c r="H2668" s="2">
        <f>SUMIFS(Detalhe_Registro!$F:$F,Detalhe_Registro!$D:$D,A2668,Detalhe_Registro!$E:$E,B2668,Detalhe_Registro!$M:$M,"SIM")</f>
        <v/>
      </c>
      <c r="I2668" s="2">
        <f>SUMIFS(Detalhe_Registro!$G:$G,Detalhe_Registro!$D:$D,A2668,Detalhe_Registro!$E:$E,B2668,Detalhe_Registro!$M:$M,"SIM")</f>
        <v/>
      </c>
      <c r="J2668" s="2">
        <f>IF(F2668&lt;Premissas!$B$8,"&lt; 1,00",IF(F2668&lt;Premissas!$B$9,"1,00 – 1,19",IF(F2668&lt;Premissas!$B$10,"1,20 – 1,39",IF(F2668&lt;Premissas!$B$11,"1,40 – 1,59",IF(F2668&lt;Premissas!$B$12,"1,60 – 1,99","≥ 2,00")))))</f>
        <v/>
      </c>
      <c r="K2668" s="5">
        <f>IF(F2668&lt;Premissas!$B$8,Premissas!$B$13,IF(F2668&lt;Premissas!$B$9,Premissas!$B$14,IF(F2668&lt;Premissas!$B$10,Premissas!$B$15,IF(F2668&lt;Premissas!$B$11,Premissas!$B$16,IF(F2668&lt;Premissas!$B$12,Premissas!$B$17,Premissas!$B$18)))))</f>
        <v/>
      </c>
      <c r="L2668" s="5">
        <f>K2668/Premissas!$B$4</f>
        <v/>
      </c>
      <c r="M2668" s="2">
        <f>IF(K2668=Premissas!$B$18,"SIM","NÃO")</f>
        <v/>
      </c>
    </row>
    <row r="2669">
      <c r="A2669" s="2" t="inlineStr">
        <is>
          <t>5849438</t>
        </is>
      </c>
      <c r="B2669" s="2" t="inlineStr">
        <is>
          <t>Lucas Gabriel Da Silva Maia</t>
        </is>
      </c>
      <c r="C2669" s="2" t="n">
        <v>7801</v>
      </c>
      <c r="D2669" s="2">
        <f>IFERROR(TEXTJOIN(" | ",TRUE,UNIQUE(FILTER(Detalhe_Registro!$C:$C,(Detalhe_Registro!$D:$D=A2669)*(Detalhe_Registro!$E:$E=B2669)*(Detalhe_Registro!$M:$M="SIM")))),"")</f>
        <v/>
      </c>
      <c r="E2669" s="2">
        <f>COUNTIFS(Detalhe_Registro!$D:$D,A2669,Detalhe_Registro!$E:$E,B2669,Detalhe_Registro!$M:$M,"SIM")</f>
        <v/>
      </c>
      <c r="F2669" s="2">
        <f>IFERROR(MAXIFS(Detalhe_Registro!$N:$N,Detalhe_Registro!$D:$D,A2669,Detalhe_Registro!$E:$E,B2669,Detalhe_Registro!$M:$M,"SIM"),0)</f>
        <v/>
      </c>
      <c r="G2669" s="2">
        <f>IFERROR(AVERAGEIFS(Detalhe_Registro!$N:$N,Detalhe_Registro!$D:$D,A2669,Detalhe_Registro!$E:$E,B2669,Detalhe_Registro!$M:$M,"SIM"),0)</f>
        <v/>
      </c>
      <c r="H2669" s="2">
        <f>SUMIFS(Detalhe_Registro!$F:$F,Detalhe_Registro!$D:$D,A2669,Detalhe_Registro!$E:$E,B2669,Detalhe_Registro!$M:$M,"SIM")</f>
        <v/>
      </c>
      <c r="I2669" s="2">
        <f>SUMIFS(Detalhe_Registro!$G:$G,Detalhe_Registro!$D:$D,A2669,Detalhe_Registro!$E:$E,B2669,Detalhe_Registro!$M:$M,"SIM")</f>
        <v/>
      </c>
      <c r="J2669" s="2">
        <f>IF(F2669&lt;Premissas!$B$8,"&lt; 1,00",IF(F2669&lt;Premissas!$B$9,"1,00 – 1,19",IF(F2669&lt;Premissas!$B$10,"1,20 – 1,39",IF(F2669&lt;Premissas!$B$11,"1,40 – 1,59",IF(F2669&lt;Premissas!$B$12,"1,60 – 1,99","≥ 2,00")))))</f>
        <v/>
      </c>
      <c r="K2669" s="5">
        <f>IF(F2669&lt;Premissas!$B$8,Premissas!$B$13,IF(F2669&lt;Premissas!$B$9,Premissas!$B$14,IF(F2669&lt;Premissas!$B$10,Premissas!$B$15,IF(F2669&lt;Premissas!$B$11,Premissas!$B$16,IF(F2669&lt;Premissas!$B$12,Premissas!$B$17,Premissas!$B$18)))))</f>
        <v/>
      </c>
      <c r="L2669" s="5">
        <f>K2669/Premissas!$B$4</f>
        <v/>
      </c>
      <c r="M2669" s="2">
        <f>IF(K2669=Premissas!$B$18,"SIM","NÃO")</f>
        <v/>
      </c>
    </row>
    <row r="2670">
      <c r="A2670" s="2" t="inlineStr">
        <is>
          <t>6030343</t>
        </is>
      </c>
      <c r="B2670" s="2" t="inlineStr">
        <is>
          <t>Lucas Gomes De Santana</t>
        </is>
      </c>
      <c r="C2670" s="2" t="n">
        <v>7801</v>
      </c>
      <c r="D2670" s="2">
        <f>IFERROR(TEXTJOIN(" | ",TRUE,UNIQUE(FILTER(Detalhe_Registro!$C:$C,(Detalhe_Registro!$D:$D=A2670)*(Detalhe_Registro!$E:$E=B2670)*(Detalhe_Registro!$M:$M="SIM")))),"")</f>
        <v/>
      </c>
      <c r="E2670" s="2">
        <f>COUNTIFS(Detalhe_Registro!$D:$D,A2670,Detalhe_Registro!$E:$E,B2670,Detalhe_Registro!$M:$M,"SIM")</f>
        <v/>
      </c>
      <c r="F2670" s="2">
        <f>IFERROR(MAXIFS(Detalhe_Registro!$N:$N,Detalhe_Registro!$D:$D,A2670,Detalhe_Registro!$E:$E,B2670,Detalhe_Registro!$M:$M,"SIM"),0)</f>
        <v/>
      </c>
      <c r="G2670" s="2">
        <f>IFERROR(AVERAGEIFS(Detalhe_Registro!$N:$N,Detalhe_Registro!$D:$D,A2670,Detalhe_Registro!$E:$E,B2670,Detalhe_Registro!$M:$M,"SIM"),0)</f>
        <v/>
      </c>
      <c r="H2670" s="2">
        <f>SUMIFS(Detalhe_Registro!$F:$F,Detalhe_Registro!$D:$D,A2670,Detalhe_Registro!$E:$E,B2670,Detalhe_Registro!$M:$M,"SIM")</f>
        <v/>
      </c>
      <c r="I2670" s="2">
        <f>SUMIFS(Detalhe_Registro!$G:$G,Detalhe_Registro!$D:$D,A2670,Detalhe_Registro!$E:$E,B2670,Detalhe_Registro!$M:$M,"SIM")</f>
        <v/>
      </c>
      <c r="J2670" s="2">
        <f>IF(F2670&lt;Premissas!$B$8,"&lt; 1,00",IF(F2670&lt;Premissas!$B$9,"1,00 – 1,19",IF(F2670&lt;Premissas!$B$10,"1,20 – 1,39",IF(F2670&lt;Premissas!$B$11,"1,40 – 1,59",IF(F2670&lt;Premissas!$B$12,"1,60 – 1,99","≥ 2,00")))))</f>
        <v/>
      </c>
      <c r="K2670" s="5">
        <f>IF(F2670&lt;Premissas!$B$8,Premissas!$B$13,IF(F2670&lt;Premissas!$B$9,Premissas!$B$14,IF(F2670&lt;Premissas!$B$10,Premissas!$B$15,IF(F2670&lt;Premissas!$B$11,Premissas!$B$16,IF(F2670&lt;Premissas!$B$12,Premissas!$B$17,Premissas!$B$18)))))</f>
        <v/>
      </c>
      <c r="L2670" s="5">
        <f>K2670/Premissas!$B$4</f>
        <v/>
      </c>
      <c r="M2670" s="2">
        <f>IF(K2670=Premissas!$B$18,"SIM","NÃO")</f>
        <v/>
      </c>
    </row>
    <row r="2671">
      <c r="A2671" s="2" t="inlineStr">
        <is>
          <t>5996350</t>
        </is>
      </c>
      <c r="B2671" s="2" t="inlineStr">
        <is>
          <t>Lucas Novais Medeiros Silva</t>
        </is>
      </c>
      <c r="C2671" s="2" t="n">
        <v>7801</v>
      </c>
      <c r="D2671" s="2">
        <f>IFERROR(TEXTJOIN(" | ",TRUE,UNIQUE(FILTER(Detalhe_Registro!$C:$C,(Detalhe_Registro!$D:$D=A2671)*(Detalhe_Registro!$E:$E=B2671)*(Detalhe_Registro!$M:$M="SIM")))),"")</f>
        <v/>
      </c>
      <c r="E2671" s="2">
        <f>COUNTIFS(Detalhe_Registro!$D:$D,A2671,Detalhe_Registro!$E:$E,B2671,Detalhe_Registro!$M:$M,"SIM")</f>
        <v/>
      </c>
      <c r="F2671" s="2">
        <f>IFERROR(MAXIFS(Detalhe_Registro!$N:$N,Detalhe_Registro!$D:$D,A2671,Detalhe_Registro!$E:$E,B2671,Detalhe_Registro!$M:$M,"SIM"),0)</f>
        <v/>
      </c>
      <c r="G2671" s="2">
        <f>IFERROR(AVERAGEIFS(Detalhe_Registro!$N:$N,Detalhe_Registro!$D:$D,A2671,Detalhe_Registro!$E:$E,B2671,Detalhe_Registro!$M:$M,"SIM"),0)</f>
        <v/>
      </c>
      <c r="H2671" s="2">
        <f>SUMIFS(Detalhe_Registro!$F:$F,Detalhe_Registro!$D:$D,A2671,Detalhe_Registro!$E:$E,B2671,Detalhe_Registro!$M:$M,"SIM")</f>
        <v/>
      </c>
      <c r="I2671" s="2">
        <f>SUMIFS(Detalhe_Registro!$G:$G,Detalhe_Registro!$D:$D,A2671,Detalhe_Registro!$E:$E,B2671,Detalhe_Registro!$M:$M,"SIM")</f>
        <v/>
      </c>
      <c r="J2671" s="2">
        <f>IF(F2671&lt;Premissas!$B$8,"&lt; 1,00",IF(F2671&lt;Premissas!$B$9,"1,00 – 1,19",IF(F2671&lt;Premissas!$B$10,"1,20 – 1,39",IF(F2671&lt;Premissas!$B$11,"1,40 – 1,59",IF(F2671&lt;Premissas!$B$12,"1,60 – 1,99","≥ 2,00")))))</f>
        <v/>
      </c>
      <c r="K2671" s="5">
        <f>IF(F2671&lt;Premissas!$B$8,Premissas!$B$13,IF(F2671&lt;Premissas!$B$9,Premissas!$B$14,IF(F2671&lt;Premissas!$B$10,Premissas!$B$15,IF(F2671&lt;Premissas!$B$11,Premissas!$B$16,IF(F2671&lt;Premissas!$B$12,Premissas!$B$17,Premissas!$B$18)))))</f>
        <v/>
      </c>
      <c r="L2671" s="5">
        <f>K2671/Premissas!$B$4</f>
        <v/>
      </c>
      <c r="M2671" s="2">
        <f>IF(K2671=Premissas!$B$18,"SIM","NÃO")</f>
        <v/>
      </c>
    </row>
    <row r="2672">
      <c r="A2672" s="2" t="n">
        <v>5711010</v>
      </c>
      <c r="B2672" s="2" t="inlineStr">
        <is>
          <t>Lucas Silva Oliveira</t>
        </is>
      </c>
      <c r="C2672" s="2" t="n">
        <v>7801</v>
      </c>
      <c r="D2672" s="2">
        <f>IFERROR(TEXTJOIN(" | ",TRUE,UNIQUE(FILTER(Detalhe_Registro!$C:$C,(Detalhe_Registro!$D:$D=A2672)*(Detalhe_Registro!$E:$E=B2672)*(Detalhe_Registro!$M:$M="SIM")))),"")</f>
        <v/>
      </c>
      <c r="E2672" s="2">
        <f>COUNTIFS(Detalhe_Registro!$D:$D,A2672,Detalhe_Registro!$E:$E,B2672,Detalhe_Registro!$M:$M,"SIM")</f>
        <v/>
      </c>
      <c r="F2672" s="2">
        <f>IFERROR(MAXIFS(Detalhe_Registro!$N:$N,Detalhe_Registro!$D:$D,A2672,Detalhe_Registro!$E:$E,B2672,Detalhe_Registro!$M:$M,"SIM"),0)</f>
        <v/>
      </c>
      <c r="G2672" s="2">
        <f>IFERROR(AVERAGEIFS(Detalhe_Registro!$N:$N,Detalhe_Registro!$D:$D,A2672,Detalhe_Registro!$E:$E,B2672,Detalhe_Registro!$M:$M,"SIM"),0)</f>
        <v/>
      </c>
      <c r="H2672" s="2">
        <f>SUMIFS(Detalhe_Registro!$F:$F,Detalhe_Registro!$D:$D,A2672,Detalhe_Registro!$E:$E,B2672,Detalhe_Registro!$M:$M,"SIM")</f>
        <v/>
      </c>
      <c r="I2672" s="2">
        <f>SUMIFS(Detalhe_Registro!$G:$G,Detalhe_Registro!$D:$D,A2672,Detalhe_Registro!$E:$E,B2672,Detalhe_Registro!$M:$M,"SIM")</f>
        <v/>
      </c>
      <c r="J2672" s="2">
        <f>IF(F2672&lt;Premissas!$B$8,"&lt; 1,00",IF(F2672&lt;Premissas!$B$9,"1,00 – 1,19",IF(F2672&lt;Premissas!$B$10,"1,20 – 1,39",IF(F2672&lt;Premissas!$B$11,"1,40 – 1,59",IF(F2672&lt;Premissas!$B$12,"1,60 – 1,99","≥ 2,00")))))</f>
        <v/>
      </c>
      <c r="K2672" s="5">
        <f>IF(F2672&lt;Premissas!$B$8,Premissas!$B$13,IF(F2672&lt;Premissas!$B$9,Premissas!$B$14,IF(F2672&lt;Premissas!$B$10,Premissas!$B$15,IF(F2672&lt;Premissas!$B$11,Premissas!$B$16,IF(F2672&lt;Premissas!$B$12,Premissas!$B$17,Premissas!$B$18)))))</f>
        <v/>
      </c>
      <c r="L2672" s="5">
        <f>K2672/Premissas!$B$4</f>
        <v/>
      </c>
      <c r="M2672" s="2">
        <f>IF(K2672=Premissas!$B$18,"SIM","NÃO")</f>
        <v/>
      </c>
    </row>
    <row r="2673">
      <c r="A2673" s="2" t="inlineStr">
        <is>
          <t>5711010</t>
        </is>
      </c>
      <c r="B2673" s="2" t="inlineStr">
        <is>
          <t>Lucas Silva Oliveira</t>
        </is>
      </c>
      <c r="C2673" s="2" t="n">
        <v>7801</v>
      </c>
      <c r="D2673" s="2">
        <f>IFERROR(TEXTJOIN(" | ",TRUE,UNIQUE(FILTER(Detalhe_Registro!$C:$C,(Detalhe_Registro!$D:$D=A2673)*(Detalhe_Registro!$E:$E=B2673)*(Detalhe_Registro!$M:$M="SIM")))),"")</f>
        <v/>
      </c>
      <c r="E2673" s="2">
        <f>COUNTIFS(Detalhe_Registro!$D:$D,A2673,Detalhe_Registro!$E:$E,B2673,Detalhe_Registro!$M:$M,"SIM")</f>
        <v/>
      </c>
      <c r="F2673" s="2">
        <f>IFERROR(MAXIFS(Detalhe_Registro!$N:$N,Detalhe_Registro!$D:$D,A2673,Detalhe_Registro!$E:$E,B2673,Detalhe_Registro!$M:$M,"SIM"),0)</f>
        <v/>
      </c>
      <c r="G2673" s="2">
        <f>IFERROR(AVERAGEIFS(Detalhe_Registro!$N:$N,Detalhe_Registro!$D:$D,A2673,Detalhe_Registro!$E:$E,B2673,Detalhe_Registro!$M:$M,"SIM"),0)</f>
        <v/>
      </c>
      <c r="H2673" s="2">
        <f>SUMIFS(Detalhe_Registro!$F:$F,Detalhe_Registro!$D:$D,A2673,Detalhe_Registro!$E:$E,B2673,Detalhe_Registro!$M:$M,"SIM")</f>
        <v/>
      </c>
      <c r="I2673" s="2">
        <f>SUMIFS(Detalhe_Registro!$G:$G,Detalhe_Registro!$D:$D,A2673,Detalhe_Registro!$E:$E,B2673,Detalhe_Registro!$M:$M,"SIM")</f>
        <v/>
      </c>
      <c r="J2673" s="2">
        <f>IF(F2673&lt;Premissas!$B$8,"&lt; 1,00",IF(F2673&lt;Premissas!$B$9,"1,00 – 1,19",IF(F2673&lt;Premissas!$B$10,"1,20 – 1,39",IF(F2673&lt;Premissas!$B$11,"1,40 – 1,59",IF(F2673&lt;Premissas!$B$12,"1,60 – 1,99","≥ 2,00")))))</f>
        <v/>
      </c>
      <c r="K2673" s="5">
        <f>IF(F2673&lt;Premissas!$B$8,Premissas!$B$13,IF(F2673&lt;Premissas!$B$9,Premissas!$B$14,IF(F2673&lt;Premissas!$B$10,Premissas!$B$15,IF(F2673&lt;Premissas!$B$11,Premissas!$B$16,IF(F2673&lt;Premissas!$B$12,Premissas!$B$17,Premissas!$B$18)))))</f>
        <v/>
      </c>
      <c r="L2673" s="5">
        <f>K2673/Premissas!$B$4</f>
        <v/>
      </c>
      <c r="M2673" s="2">
        <f>IF(K2673=Premissas!$B$18,"SIM","NÃO")</f>
        <v/>
      </c>
    </row>
    <row r="2674">
      <c r="A2674" s="2" t="inlineStr">
        <is>
          <t>6032060</t>
        </is>
      </c>
      <c r="B2674" s="2" t="inlineStr">
        <is>
          <t>Lucelio Rodrigues Da Silva</t>
        </is>
      </c>
      <c r="C2674" s="2" t="n">
        <v>7801</v>
      </c>
      <c r="D2674" s="2">
        <f>IFERROR(TEXTJOIN(" | ",TRUE,UNIQUE(FILTER(Detalhe_Registro!$C:$C,(Detalhe_Registro!$D:$D=A2674)*(Detalhe_Registro!$E:$E=B2674)*(Detalhe_Registro!$M:$M="SIM")))),"")</f>
        <v/>
      </c>
      <c r="E2674" s="2">
        <f>COUNTIFS(Detalhe_Registro!$D:$D,A2674,Detalhe_Registro!$E:$E,B2674,Detalhe_Registro!$M:$M,"SIM")</f>
        <v/>
      </c>
      <c r="F2674" s="2">
        <f>IFERROR(MAXIFS(Detalhe_Registro!$N:$N,Detalhe_Registro!$D:$D,A2674,Detalhe_Registro!$E:$E,B2674,Detalhe_Registro!$M:$M,"SIM"),0)</f>
        <v/>
      </c>
      <c r="G2674" s="2">
        <f>IFERROR(AVERAGEIFS(Detalhe_Registro!$N:$N,Detalhe_Registro!$D:$D,A2674,Detalhe_Registro!$E:$E,B2674,Detalhe_Registro!$M:$M,"SIM"),0)</f>
        <v/>
      </c>
      <c r="H2674" s="2">
        <f>SUMIFS(Detalhe_Registro!$F:$F,Detalhe_Registro!$D:$D,A2674,Detalhe_Registro!$E:$E,B2674,Detalhe_Registro!$M:$M,"SIM")</f>
        <v/>
      </c>
      <c r="I2674" s="2">
        <f>SUMIFS(Detalhe_Registro!$G:$G,Detalhe_Registro!$D:$D,A2674,Detalhe_Registro!$E:$E,B2674,Detalhe_Registro!$M:$M,"SIM")</f>
        <v/>
      </c>
      <c r="J2674" s="2">
        <f>IF(F2674&lt;Premissas!$B$8,"&lt; 1,00",IF(F2674&lt;Premissas!$B$9,"1,00 – 1,19",IF(F2674&lt;Premissas!$B$10,"1,20 – 1,39",IF(F2674&lt;Premissas!$B$11,"1,40 – 1,59",IF(F2674&lt;Premissas!$B$12,"1,60 – 1,99","≥ 2,00")))))</f>
        <v/>
      </c>
      <c r="K2674" s="5">
        <f>IF(F2674&lt;Premissas!$B$8,Premissas!$B$13,IF(F2674&lt;Premissas!$B$9,Premissas!$B$14,IF(F2674&lt;Premissas!$B$10,Premissas!$B$15,IF(F2674&lt;Premissas!$B$11,Premissas!$B$16,IF(F2674&lt;Premissas!$B$12,Premissas!$B$17,Premissas!$B$18)))))</f>
        <v/>
      </c>
      <c r="L2674" s="5">
        <f>K2674/Premissas!$B$4</f>
        <v/>
      </c>
      <c r="M2674" s="2">
        <f>IF(K2674=Premissas!$B$18,"SIM","NÃO")</f>
        <v/>
      </c>
    </row>
    <row r="2675">
      <c r="A2675" s="2" t="n">
        <v>416364</v>
      </c>
      <c r="B2675" s="2" t="inlineStr">
        <is>
          <t>Luciano Alves De Barros</t>
        </is>
      </c>
      <c r="C2675" s="2" t="n">
        <v>7801</v>
      </c>
      <c r="D2675" s="2">
        <f>IFERROR(TEXTJOIN(" | ",TRUE,UNIQUE(FILTER(Detalhe_Registro!$C:$C,(Detalhe_Registro!$D:$D=A2675)*(Detalhe_Registro!$E:$E=B2675)*(Detalhe_Registro!$M:$M="SIM")))),"")</f>
        <v/>
      </c>
      <c r="E2675" s="2">
        <f>COUNTIFS(Detalhe_Registro!$D:$D,A2675,Detalhe_Registro!$E:$E,B2675,Detalhe_Registro!$M:$M,"SIM")</f>
        <v/>
      </c>
      <c r="F2675" s="2">
        <f>IFERROR(MAXIFS(Detalhe_Registro!$N:$N,Detalhe_Registro!$D:$D,A2675,Detalhe_Registro!$E:$E,B2675,Detalhe_Registro!$M:$M,"SIM"),0)</f>
        <v/>
      </c>
      <c r="G2675" s="2">
        <f>IFERROR(AVERAGEIFS(Detalhe_Registro!$N:$N,Detalhe_Registro!$D:$D,A2675,Detalhe_Registro!$E:$E,B2675,Detalhe_Registro!$M:$M,"SIM"),0)</f>
        <v/>
      </c>
      <c r="H2675" s="2">
        <f>SUMIFS(Detalhe_Registro!$F:$F,Detalhe_Registro!$D:$D,A2675,Detalhe_Registro!$E:$E,B2675,Detalhe_Registro!$M:$M,"SIM")</f>
        <v/>
      </c>
      <c r="I2675" s="2">
        <f>SUMIFS(Detalhe_Registro!$G:$G,Detalhe_Registro!$D:$D,A2675,Detalhe_Registro!$E:$E,B2675,Detalhe_Registro!$M:$M,"SIM")</f>
        <v/>
      </c>
      <c r="J2675" s="2">
        <f>IF(F2675&lt;Premissas!$B$8,"&lt; 1,00",IF(F2675&lt;Premissas!$B$9,"1,00 – 1,19",IF(F2675&lt;Premissas!$B$10,"1,20 – 1,39",IF(F2675&lt;Premissas!$B$11,"1,40 – 1,59",IF(F2675&lt;Premissas!$B$12,"1,60 – 1,99","≥ 2,00")))))</f>
        <v/>
      </c>
      <c r="K2675" s="5">
        <f>IF(F2675&lt;Premissas!$B$8,Premissas!$B$13,IF(F2675&lt;Premissas!$B$9,Premissas!$B$14,IF(F2675&lt;Premissas!$B$10,Premissas!$B$15,IF(F2675&lt;Premissas!$B$11,Premissas!$B$16,IF(F2675&lt;Premissas!$B$12,Premissas!$B$17,Premissas!$B$18)))))</f>
        <v/>
      </c>
      <c r="L2675" s="5">
        <f>K2675/Premissas!$B$4</f>
        <v/>
      </c>
      <c r="M2675" s="2">
        <f>IF(K2675=Premissas!$B$18,"SIM","NÃO")</f>
        <v/>
      </c>
    </row>
    <row r="2676">
      <c r="A2676" s="2" t="inlineStr">
        <is>
          <t>416364</t>
        </is>
      </c>
      <c r="B2676" s="2" t="inlineStr">
        <is>
          <t>Luciano Alves De Barros</t>
        </is>
      </c>
      <c r="C2676" s="2" t="n">
        <v>7801</v>
      </c>
      <c r="D2676" s="2">
        <f>IFERROR(TEXTJOIN(" | ",TRUE,UNIQUE(FILTER(Detalhe_Registro!$C:$C,(Detalhe_Registro!$D:$D=A2676)*(Detalhe_Registro!$E:$E=B2676)*(Detalhe_Registro!$M:$M="SIM")))),"")</f>
        <v/>
      </c>
      <c r="E2676" s="2">
        <f>COUNTIFS(Detalhe_Registro!$D:$D,A2676,Detalhe_Registro!$E:$E,B2676,Detalhe_Registro!$M:$M,"SIM")</f>
        <v/>
      </c>
      <c r="F2676" s="2">
        <f>IFERROR(MAXIFS(Detalhe_Registro!$N:$N,Detalhe_Registro!$D:$D,A2676,Detalhe_Registro!$E:$E,B2676,Detalhe_Registro!$M:$M,"SIM"),0)</f>
        <v/>
      </c>
      <c r="G2676" s="2">
        <f>IFERROR(AVERAGEIFS(Detalhe_Registro!$N:$N,Detalhe_Registro!$D:$D,A2676,Detalhe_Registro!$E:$E,B2676,Detalhe_Registro!$M:$M,"SIM"),0)</f>
        <v/>
      </c>
      <c r="H2676" s="2">
        <f>SUMIFS(Detalhe_Registro!$F:$F,Detalhe_Registro!$D:$D,A2676,Detalhe_Registro!$E:$E,B2676,Detalhe_Registro!$M:$M,"SIM")</f>
        <v/>
      </c>
      <c r="I2676" s="2">
        <f>SUMIFS(Detalhe_Registro!$G:$G,Detalhe_Registro!$D:$D,A2676,Detalhe_Registro!$E:$E,B2676,Detalhe_Registro!$M:$M,"SIM")</f>
        <v/>
      </c>
      <c r="J2676" s="2">
        <f>IF(F2676&lt;Premissas!$B$8,"&lt; 1,00",IF(F2676&lt;Premissas!$B$9,"1,00 – 1,19",IF(F2676&lt;Premissas!$B$10,"1,20 – 1,39",IF(F2676&lt;Premissas!$B$11,"1,40 – 1,59",IF(F2676&lt;Premissas!$B$12,"1,60 – 1,99","≥ 2,00")))))</f>
        <v/>
      </c>
      <c r="K2676" s="5">
        <f>IF(F2676&lt;Premissas!$B$8,Premissas!$B$13,IF(F2676&lt;Premissas!$B$9,Premissas!$B$14,IF(F2676&lt;Premissas!$B$10,Premissas!$B$15,IF(F2676&lt;Premissas!$B$11,Premissas!$B$16,IF(F2676&lt;Premissas!$B$12,Premissas!$B$17,Premissas!$B$18)))))</f>
        <v/>
      </c>
      <c r="L2676" s="5">
        <f>K2676/Premissas!$B$4</f>
        <v/>
      </c>
      <c r="M2676" s="2">
        <f>IF(K2676=Premissas!$B$18,"SIM","NÃO")</f>
        <v/>
      </c>
    </row>
    <row r="2677">
      <c r="A2677" s="2" t="n">
        <v>5122490</v>
      </c>
      <c r="B2677" s="2" t="inlineStr">
        <is>
          <t>Luciano Silva Lopes</t>
        </is>
      </c>
      <c r="C2677" s="2" t="n">
        <v>7801</v>
      </c>
      <c r="D2677" s="2">
        <f>IFERROR(TEXTJOIN(" | ",TRUE,UNIQUE(FILTER(Detalhe_Registro!$C:$C,(Detalhe_Registro!$D:$D=A2677)*(Detalhe_Registro!$E:$E=B2677)*(Detalhe_Registro!$M:$M="SIM")))),"")</f>
        <v/>
      </c>
      <c r="E2677" s="2">
        <f>COUNTIFS(Detalhe_Registro!$D:$D,A2677,Detalhe_Registro!$E:$E,B2677,Detalhe_Registro!$M:$M,"SIM")</f>
        <v/>
      </c>
      <c r="F2677" s="2">
        <f>IFERROR(MAXIFS(Detalhe_Registro!$N:$N,Detalhe_Registro!$D:$D,A2677,Detalhe_Registro!$E:$E,B2677,Detalhe_Registro!$M:$M,"SIM"),0)</f>
        <v/>
      </c>
      <c r="G2677" s="2">
        <f>IFERROR(AVERAGEIFS(Detalhe_Registro!$N:$N,Detalhe_Registro!$D:$D,A2677,Detalhe_Registro!$E:$E,B2677,Detalhe_Registro!$M:$M,"SIM"),0)</f>
        <v/>
      </c>
      <c r="H2677" s="2">
        <f>SUMIFS(Detalhe_Registro!$F:$F,Detalhe_Registro!$D:$D,A2677,Detalhe_Registro!$E:$E,B2677,Detalhe_Registro!$M:$M,"SIM")</f>
        <v/>
      </c>
      <c r="I2677" s="2">
        <f>SUMIFS(Detalhe_Registro!$G:$G,Detalhe_Registro!$D:$D,A2677,Detalhe_Registro!$E:$E,B2677,Detalhe_Registro!$M:$M,"SIM")</f>
        <v/>
      </c>
      <c r="J2677" s="2">
        <f>IF(F2677&lt;Premissas!$B$8,"&lt; 1,00",IF(F2677&lt;Premissas!$B$9,"1,00 – 1,19",IF(F2677&lt;Premissas!$B$10,"1,20 – 1,39",IF(F2677&lt;Premissas!$B$11,"1,40 – 1,59",IF(F2677&lt;Premissas!$B$12,"1,60 – 1,99","≥ 2,00")))))</f>
        <v/>
      </c>
      <c r="K2677" s="5">
        <f>IF(F2677&lt;Premissas!$B$8,Premissas!$B$13,IF(F2677&lt;Premissas!$B$9,Premissas!$B$14,IF(F2677&lt;Premissas!$B$10,Premissas!$B$15,IF(F2677&lt;Premissas!$B$11,Premissas!$B$16,IF(F2677&lt;Premissas!$B$12,Premissas!$B$17,Premissas!$B$18)))))</f>
        <v/>
      </c>
      <c r="L2677" s="5">
        <f>K2677/Premissas!$B$4</f>
        <v/>
      </c>
      <c r="M2677" s="2">
        <f>IF(K2677=Premissas!$B$18,"SIM","NÃO")</f>
        <v/>
      </c>
    </row>
    <row r="2678">
      <c r="A2678" s="2" t="inlineStr">
        <is>
          <t>5122490</t>
        </is>
      </c>
      <c r="B2678" s="2" t="inlineStr">
        <is>
          <t>Luciano Silva Lopes</t>
        </is>
      </c>
      <c r="C2678" s="2" t="n">
        <v>7801</v>
      </c>
      <c r="D2678" s="2">
        <f>IFERROR(TEXTJOIN(" | ",TRUE,UNIQUE(FILTER(Detalhe_Registro!$C:$C,(Detalhe_Registro!$D:$D=A2678)*(Detalhe_Registro!$E:$E=B2678)*(Detalhe_Registro!$M:$M="SIM")))),"")</f>
        <v/>
      </c>
      <c r="E2678" s="2">
        <f>COUNTIFS(Detalhe_Registro!$D:$D,A2678,Detalhe_Registro!$E:$E,B2678,Detalhe_Registro!$M:$M,"SIM")</f>
        <v/>
      </c>
      <c r="F2678" s="2">
        <f>IFERROR(MAXIFS(Detalhe_Registro!$N:$N,Detalhe_Registro!$D:$D,A2678,Detalhe_Registro!$E:$E,B2678,Detalhe_Registro!$M:$M,"SIM"),0)</f>
        <v/>
      </c>
      <c r="G2678" s="2">
        <f>IFERROR(AVERAGEIFS(Detalhe_Registro!$N:$N,Detalhe_Registro!$D:$D,A2678,Detalhe_Registro!$E:$E,B2678,Detalhe_Registro!$M:$M,"SIM"),0)</f>
        <v/>
      </c>
      <c r="H2678" s="2">
        <f>SUMIFS(Detalhe_Registro!$F:$F,Detalhe_Registro!$D:$D,A2678,Detalhe_Registro!$E:$E,B2678,Detalhe_Registro!$M:$M,"SIM")</f>
        <v/>
      </c>
      <c r="I2678" s="2">
        <f>SUMIFS(Detalhe_Registro!$G:$G,Detalhe_Registro!$D:$D,A2678,Detalhe_Registro!$E:$E,B2678,Detalhe_Registro!$M:$M,"SIM")</f>
        <v/>
      </c>
      <c r="J2678" s="2">
        <f>IF(F2678&lt;Premissas!$B$8,"&lt; 1,00",IF(F2678&lt;Premissas!$B$9,"1,00 – 1,19",IF(F2678&lt;Premissas!$B$10,"1,20 – 1,39",IF(F2678&lt;Premissas!$B$11,"1,40 – 1,59",IF(F2678&lt;Premissas!$B$12,"1,60 – 1,99","≥ 2,00")))))</f>
        <v/>
      </c>
      <c r="K2678" s="5">
        <f>IF(F2678&lt;Premissas!$B$8,Premissas!$B$13,IF(F2678&lt;Premissas!$B$9,Premissas!$B$14,IF(F2678&lt;Premissas!$B$10,Premissas!$B$15,IF(F2678&lt;Premissas!$B$11,Premissas!$B$16,IF(F2678&lt;Premissas!$B$12,Premissas!$B$17,Premissas!$B$18)))))</f>
        <v/>
      </c>
      <c r="L2678" s="5">
        <f>K2678/Premissas!$B$4</f>
        <v/>
      </c>
      <c r="M2678" s="2">
        <f>IF(K2678=Premissas!$B$18,"SIM","NÃO")</f>
        <v/>
      </c>
    </row>
    <row r="2679">
      <c r="A2679" s="2" t="n">
        <v>6004547</v>
      </c>
      <c r="B2679" s="2" t="inlineStr">
        <is>
          <t>Lucilia Maria Amorim</t>
        </is>
      </c>
      <c r="C2679" s="2" t="n">
        <v>7801</v>
      </c>
      <c r="D2679" s="2">
        <f>IFERROR(TEXTJOIN(" | ",TRUE,UNIQUE(FILTER(Detalhe_Registro!$C:$C,(Detalhe_Registro!$D:$D=A2679)*(Detalhe_Registro!$E:$E=B2679)*(Detalhe_Registro!$M:$M="SIM")))),"")</f>
        <v/>
      </c>
      <c r="E2679" s="2">
        <f>COUNTIFS(Detalhe_Registro!$D:$D,A2679,Detalhe_Registro!$E:$E,B2679,Detalhe_Registro!$M:$M,"SIM")</f>
        <v/>
      </c>
      <c r="F2679" s="2">
        <f>IFERROR(MAXIFS(Detalhe_Registro!$N:$N,Detalhe_Registro!$D:$D,A2679,Detalhe_Registro!$E:$E,B2679,Detalhe_Registro!$M:$M,"SIM"),0)</f>
        <v/>
      </c>
      <c r="G2679" s="2">
        <f>IFERROR(AVERAGEIFS(Detalhe_Registro!$N:$N,Detalhe_Registro!$D:$D,A2679,Detalhe_Registro!$E:$E,B2679,Detalhe_Registro!$M:$M,"SIM"),0)</f>
        <v/>
      </c>
      <c r="H2679" s="2">
        <f>SUMIFS(Detalhe_Registro!$F:$F,Detalhe_Registro!$D:$D,A2679,Detalhe_Registro!$E:$E,B2679,Detalhe_Registro!$M:$M,"SIM")</f>
        <v/>
      </c>
      <c r="I2679" s="2">
        <f>SUMIFS(Detalhe_Registro!$G:$G,Detalhe_Registro!$D:$D,A2679,Detalhe_Registro!$E:$E,B2679,Detalhe_Registro!$M:$M,"SIM")</f>
        <v/>
      </c>
      <c r="J2679" s="2">
        <f>IF(F2679&lt;Premissas!$B$8,"&lt; 1,00",IF(F2679&lt;Premissas!$B$9,"1,00 – 1,19",IF(F2679&lt;Premissas!$B$10,"1,20 – 1,39",IF(F2679&lt;Premissas!$B$11,"1,40 – 1,59",IF(F2679&lt;Premissas!$B$12,"1,60 – 1,99","≥ 2,00")))))</f>
        <v/>
      </c>
      <c r="K2679" s="5">
        <f>IF(F2679&lt;Premissas!$B$8,Premissas!$B$13,IF(F2679&lt;Premissas!$B$9,Premissas!$B$14,IF(F2679&lt;Premissas!$B$10,Premissas!$B$15,IF(F2679&lt;Premissas!$B$11,Premissas!$B$16,IF(F2679&lt;Premissas!$B$12,Premissas!$B$17,Premissas!$B$18)))))</f>
        <v/>
      </c>
      <c r="L2679" s="5">
        <f>K2679/Premissas!$B$4</f>
        <v/>
      </c>
      <c r="M2679" s="2">
        <f>IF(K2679=Premissas!$B$18,"SIM","NÃO")</f>
        <v/>
      </c>
    </row>
    <row r="2680">
      <c r="A2680" s="2" t="inlineStr">
        <is>
          <t>6004547</t>
        </is>
      </c>
      <c r="B2680" s="2" t="inlineStr">
        <is>
          <t>Lucilia Maria Amorim</t>
        </is>
      </c>
      <c r="C2680" s="2" t="n">
        <v>7801</v>
      </c>
      <c r="D2680" s="2">
        <f>IFERROR(TEXTJOIN(" | ",TRUE,UNIQUE(FILTER(Detalhe_Registro!$C:$C,(Detalhe_Registro!$D:$D=A2680)*(Detalhe_Registro!$E:$E=B2680)*(Detalhe_Registro!$M:$M="SIM")))),"")</f>
        <v/>
      </c>
      <c r="E2680" s="2">
        <f>COUNTIFS(Detalhe_Registro!$D:$D,A2680,Detalhe_Registro!$E:$E,B2680,Detalhe_Registro!$M:$M,"SIM")</f>
        <v/>
      </c>
      <c r="F2680" s="2">
        <f>IFERROR(MAXIFS(Detalhe_Registro!$N:$N,Detalhe_Registro!$D:$D,A2680,Detalhe_Registro!$E:$E,B2680,Detalhe_Registro!$M:$M,"SIM"),0)</f>
        <v/>
      </c>
      <c r="G2680" s="2">
        <f>IFERROR(AVERAGEIFS(Detalhe_Registro!$N:$N,Detalhe_Registro!$D:$D,A2680,Detalhe_Registro!$E:$E,B2680,Detalhe_Registro!$M:$M,"SIM"),0)</f>
        <v/>
      </c>
      <c r="H2680" s="2">
        <f>SUMIFS(Detalhe_Registro!$F:$F,Detalhe_Registro!$D:$D,A2680,Detalhe_Registro!$E:$E,B2680,Detalhe_Registro!$M:$M,"SIM")</f>
        <v/>
      </c>
      <c r="I2680" s="2">
        <f>SUMIFS(Detalhe_Registro!$G:$G,Detalhe_Registro!$D:$D,A2680,Detalhe_Registro!$E:$E,B2680,Detalhe_Registro!$M:$M,"SIM")</f>
        <v/>
      </c>
      <c r="J2680" s="2">
        <f>IF(F2680&lt;Premissas!$B$8,"&lt; 1,00",IF(F2680&lt;Premissas!$B$9,"1,00 – 1,19",IF(F2680&lt;Premissas!$B$10,"1,20 – 1,39",IF(F2680&lt;Premissas!$B$11,"1,40 – 1,59",IF(F2680&lt;Premissas!$B$12,"1,60 – 1,99","≥ 2,00")))))</f>
        <v/>
      </c>
      <c r="K2680" s="5">
        <f>IF(F2680&lt;Premissas!$B$8,Premissas!$B$13,IF(F2680&lt;Premissas!$B$9,Premissas!$B$14,IF(F2680&lt;Premissas!$B$10,Premissas!$B$15,IF(F2680&lt;Premissas!$B$11,Premissas!$B$16,IF(F2680&lt;Premissas!$B$12,Premissas!$B$17,Premissas!$B$18)))))</f>
        <v/>
      </c>
      <c r="L2680" s="5">
        <f>K2680/Premissas!$B$4</f>
        <v/>
      </c>
      <c r="M2680" s="2">
        <f>IF(K2680=Premissas!$B$18,"SIM","NÃO")</f>
        <v/>
      </c>
    </row>
    <row r="2681">
      <c r="A2681" s="2" t="n">
        <v>5676959</v>
      </c>
      <c r="B2681" s="2" t="inlineStr">
        <is>
          <t>Luis Carlos Gomes Correia</t>
        </is>
      </c>
      <c r="C2681" s="2" t="n">
        <v>7801</v>
      </c>
      <c r="D2681" s="2">
        <f>IFERROR(TEXTJOIN(" | ",TRUE,UNIQUE(FILTER(Detalhe_Registro!$C:$C,(Detalhe_Registro!$D:$D=A2681)*(Detalhe_Registro!$E:$E=B2681)*(Detalhe_Registro!$M:$M="SIM")))),"")</f>
        <v/>
      </c>
      <c r="E2681" s="2">
        <f>COUNTIFS(Detalhe_Registro!$D:$D,A2681,Detalhe_Registro!$E:$E,B2681,Detalhe_Registro!$M:$M,"SIM")</f>
        <v/>
      </c>
      <c r="F2681" s="2">
        <f>IFERROR(MAXIFS(Detalhe_Registro!$N:$N,Detalhe_Registro!$D:$D,A2681,Detalhe_Registro!$E:$E,B2681,Detalhe_Registro!$M:$M,"SIM"),0)</f>
        <v/>
      </c>
      <c r="G2681" s="2">
        <f>IFERROR(AVERAGEIFS(Detalhe_Registro!$N:$N,Detalhe_Registro!$D:$D,A2681,Detalhe_Registro!$E:$E,B2681,Detalhe_Registro!$M:$M,"SIM"),0)</f>
        <v/>
      </c>
      <c r="H2681" s="2">
        <f>SUMIFS(Detalhe_Registro!$F:$F,Detalhe_Registro!$D:$D,A2681,Detalhe_Registro!$E:$E,B2681,Detalhe_Registro!$M:$M,"SIM")</f>
        <v/>
      </c>
      <c r="I2681" s="2">
        <f>SUMIFS(Detalhe_Registro!$G:$G,Detalhe_Registro!$D:$D,A2681,Detalhe_Registro!$E:$E,B2681,Detalhe_Registro!$M:$M,"SIM")</f>
        <v/>
      </c>
      <c r="J2681" s="2">
        <f>IF(F2681&lt;Premissas!$B$8,"&lt; 1,00",IF(F2681&lt;Premissas!$B$9,"1,00 – 1,19",IF(F2681&lt;Premissas!$B$10,"1,20 – 1,39",IF(F2681&lt;Premissas!$B$11,"1,40 – 1,59",IF(F2681&lt;Premissas!$B$12,"1,60 – 1,99","≥ 2,00")))))</f>
        <v/>
      </c>
      <c r="K2681" s="5">
        <f>IF(F2681&lt;Premissas!$B$8,Premissas!$B$13,IF(F2681&lt;Premissas!$B$9,Premissas!$B$14,IF(F2681&lt;Premissas!$B$10,Premissas!$B$15,IF(F2681&lt;Premissas!$B$11,Premissas!$B$16,IF(F2681&lt;Premissas!$B$12,Premissas!$B$17,Premissas!$B$18)))))</f>
        <v/>
      </c>
      <c r="L2681" s="5">
        <f>K2681/Premissas!$B$4</f>
        <v/>
      </c>
      <c r="M2681" s="2">
        <f>IF(K2681=Premissas!$B$18,"SIM","NÃO")</f>
        <v/>
      </c>
    </row>
    <row r="2682">
      <c r="A2682" s="2" t="inlineStr">
        <is>
          <t>5676959</t>
        </is>
      </c>
      <c r="B2682" s="2" t="inlineStr">
        <is>
          <t>Luis Carlos Gomes Correia</t>
        </is>
      </c>
      <c r="C2682" s="2" t="n">
        <v>7801</v>
      </c>
      <c r="D2682" s="2">
        <f>IFERROR(TEXTJOIN(" | ",TRUE,UNIQUE(FILTER(Detalhe_Registro!$C:$C,(Detalhe_Registro!$D:$D=A2682)*(Detalhe_Registro!$E:$E=B2682)*(Detalhe_Registro!$M:$M="SIM")))),"")</f>
        <v/>
      </c>
      <c r="E2682" s="2">
        <f>COUNTIFS(Detalhe_Registro!$D:$D,A2682,Detalhe_Registro!$E:$E,B2682,Detalhe_Registro!$M:$M,"SIM")</f>
        <v/>
      </c>
      <c r="F2682" s="2">
        <f>IFERROR(MAXIFS(Detalhe_Registro!$N:$N,Detalhe_Registro!$D:$D,A2682,Detalhe_Registro!$E:$E,B2682,Detalhe_Registro!$M:$M,"SIM"),0)</f>
        <v/>
      </c>
      <c r="G2682" s="2">
        <f>IFERROR(AVERAGEIFS(Detalhe_Registro!$N:$N,Detalhe_Registro!$D:$D,A2682,Detalhe_Registro!$E:$E,B2682,Detalhe_Registro!$M:$M,"SIM"),0)</f>
        <v/>
      </c>
      <c r="H2682" s="2">
        <f>SUMIFS(Detalhe_Registro!$F:$F,Detalhe_Registro!$D:$D,A2682,Detalhe_Registro!$E:$E,B2682,Detalhe_Registro!$M:$M,"SIM")</f>
        <v/>
      </c>
      <c r="I2682" s="2">
        <f>SUMIFS(Detalhe_Registro!$G:$G,Detalhe_Registro!$D:$D,A2682,Detalhe_Registro!$E:$E,B2682,Detalhe_Registro!$M:$M,"SIM")</f>
        <v/>
      </c>
      <c r="J2682" s="2">
        <f>IF(F2682&lt;Premissas!$B$8,"&lt; 1,00",IF(F2682&lt;Premissas!$B$9,"1,00 – 1,19",IF(F2682&lt;Premissas!$B$10,"1,20 – 1,39",IF(F2682&lt;Premissas!$B$11,"1,40 – 1,59",IF(F2682&lt;Premissas!$B$12,"1,60 – 1,99","≥ 2,00")))))</f>
        <v/>
      </c>
      <c r="K2682" s="5">
        <f>IF(F2682&lt;Premissas!$B$8,Premissas!$B$13,IF(F2682&lt;Premissas!$B$9,Premissas!$B$14,IF(F2682&lt;Premissas!$B$10,Premissas!$B$15,IF(F2682&lt;Premissas!$B$11,Premissas!$B$16,IF(F2682&lt;Premissas!$B$12,Premissas!$B$17,Premissas!$B$18)))))</f>
        <v/>
      </c>
      <c r="L2682" s="5">
        <f>K2682/Premissas!$B$4</f>
        <v/>
      </c>
      <c r="M2682" s="2">
        <f>IF(K2682=Premissas!$B$18,"SIM","NÃO")</f>
        <v/>
      </c>
    </row>
    <row r="2683">
      <c r="A2683" s="2" t="inlineStr">
        <is>
          <t>168375</t>
        </is>
      </c>
      <c r="B2683" s="2" t="inlineStr">
        <is>
          <t>Luiz Dos Anjos Cruz</t>
        </is>
      </c>
      <c r="C2683" s="2" t="n">
        <v>7801</v>
      </c>
      <c r="D2683" s="2">
        <f>IFERROR(TEXTJOIN(" | ",TRUE,UNIQUE(FILTER(Detalhe_Registro!$C:$C,(Detalhe_Registro!$D:$D=A2683)*(Detalhe_Registro!$E:$E=B2683)*(Detalhe_Registro!$M:$M="SIM")))),"")</f>
        <v/>
      </c>
      <c r="E2683" s="2">
        <f>COUNTIFS(Detalhe_Registro!$D:$D,A2683,Detalhe_Registro!$E:$E,B2683,Detalhe_Registro!$M:$M,"SIM")</f>
        <v/>
      </c>
      <c r="F2683" s="2">
        <f>IFERROR(MAXIFS(Detalhe_Registro!$N:$N,Detalhe_Registro!$D:$D,A2683,Detalhe_Registro!$E:$E,B2683,Detalhe_Registro!$M:$M,"SIM"),0)</f>
        <v/>
      </c>
      <c r="G2683" s="2">
        <f>IFERROR(AVERAGEIFS(Detalhe_Registro!$N:$N,Detalhe_Registro!$D:$D,A2683,Detalhe_Registro!$E:$E,B2683,Detalhe_Registro!$M:$M,"SIM"),0)</f>
        <v/>
      </c>
      <c r="H2683" s="2">
        <f>SUMIFS(Detalhe_Registro!$F:$F,Detalhe_Registro!$D:$D,A2683,Detalhe_Registro!$E:$E,B2683,Detalhe_Registro!$M:$M,"SIM")</f>
        <v/>
      </c>
      <c r="I2683" s="2">
        <f>SUMIFS(Detalhe_Registro!$G:$G,Detalhe_Registro!$D:$D,A2683,Detalhe_Registro!$E:$E,B2683,Detalhe_Registro!$M:$M,"SIM")</f>
        <v/>
      </c>
      <c r="J2683" s="2">
        <f>IF(F2683&lt;Premissas!$B$8,"&lt; 1,00",IF(F2683&lt;Premissas!$B$9,"1,00 – 1,19",IF(F2683&lt;Premissas!$B$10,"1,20 – 1,39",IF(F2683&lt;Premissas!$B$11,"1,40 – 1,59",IF(F2683&lt;Premissas!$B$12,"1,60 – 1,99","≥ 2,00")))))</f>
        <v/>
      </c>
      <c r="K2683" s="5">
        <f>IF(F2683&lt;Premissas!$B$8,Premissas!$B$13,IF(F2683&lt;Premissas!$B$9,Premissas!$B$14,IF(F2683&lt;Premissas!$B$10,Premissas!$B$15,IF(F2683&lt;Premissas!$B$11,Premissas!$B$16,IF(F2683&lt;Premissas!$B$12,Premissas!$B$17,Premissas!$B$18)))))</f>
        <v/>
      </c>
      <c r="L2683" s="5">
        <f>K2683/Premissas!$B$4</f>
        <v/>
      </c>
      <c r="M2683" s="2">
        <f>IF(K2683=Premissas!$B$18,"SIM","NÃO")</f>
        <v/>
      </c>
    </row>
    <row r="2684">
      <c r="A2684" s="2" t="inlineStr">
        <is>
          <t>6026770</t>
        </is>
      </c>
      <c r="B2684" s="2" t="inlineStr">
        <is>
          <t>Luiz Guilherme Rosa Do Nascimento</t>
        </is>
      </c>
      <c r="C2684" s="2" t="n">
        <v>7801</v>
      </c>
      <c r="D2684" s="2">
        <f>IFERROR(TEXTJOIN(" | ",TRUE,UNIQUE(FILTER(Detalhe_Registro!$C:$C,(Detalhe_Registro!$D:$D=A2684)*(Detalhe_Registro!$E:$E=B2684)*(Detalhe_Registro!$M:$M="SIM")))),"")</f>
        <v/>
      </c>
      <c r="E2684" s="2">
        <f>COUNTIFS(Detalhe_Registro!$D:$D,A2684,Detalhe_Registro!$E:$E,B2684,Detalhe_Registro!$M:$M,"SIM")</f>
        <v/>
      </c>
      <c r="F2684" s="2">
        <f>IFERROR(MAXIFS(Detalhe_Registro!$N:$N,Detalhe_Registro!$D:$D,A2684,Detalhe_Registro!$E:$E,B2684,Detalhe_Registro!$M:$M,"SIM"),0)</f>
        <v/>
      </c>
      <c r="G2684" s="2">
        <f>IFERROR(AVERAGEIFS(Detalhe_Registro!$N:$N,Detalhe_Registro!$D:$D,A2684,Detalhe_Registro!$E:$E,B2684,Detalhe_Registro!$M:$M,"SIM"),0)</f>
        <v/>
      </c>
      <c r="H2684" s="2">
        <f>SUMIFS(Detalhe_Registro!$F:$F,Detalhe_Registro!$D:$D,A2684,Detalhe_Registro!$E:$E,B2684,Detalhe_Registro!$M:$M,"SIM")</f>
        <v/>
      </c>
      <c r="I2684" s="2">
        <f>SUMIFS(Detalhe_Registro!$G:$G,Detalhe_Registro!$D:$D,A2684,Detalhe_Registro!$E:$E,B2684,Detalhe_Registro!$M:$M,"SIM")</f>
        <v/>
      </c>
      <c r="J2684" s="2">
        <f>IF(F2684&lt;Premissas!$B$8,"&lt; 1,00",IF(F2684&lt;Premissas!$B$9,"1,00 – 1,19",IF(F2684&lt;Premissas!$B$10,"1,20 – 1,39",IF(F2684&lt;Premissas!$B$11,"1,40 – 1,59",IF(F2684&lt;Premissas!$B$12,"1,60 – 1,99","≥ 2,00")))))</f>
        <v/>
      </c>
      <c r="K2684" s="5">
        <f>IF(F2684&lt;Premissas!$B$8,Premissas!$B$13,IF(F2684&lt;Premissas!$B$9,Premissas!$B$14,IF(F2684&lt;Premissas!$B$10,Premissas!$B$15,IF(F2684&lt;Premissas!$B$11,Premissas!$B$16,IF(F2684&lt;Premissas!$B$12,Premissas!$B$17,Premissas!$B$18)))))</f>
        <v/>
      </c>
      <c r="L2684" s="5">
        <f>K2684/Premissas!$B$4</f>
        <v/>
      </c>
      <c r="M2684" s="2">
        <f>IF(K2684=Premissas!$B$18,"SIM","NÃO")</f>
        <v/>
      </c>
    </row>
    <row r="2685">
      <c r="A2685" s="2" t="n">
        <v>5902932</v>
      </c>
      <c r="B2685" s="2" t="inlineStr">
        <is>
          <t>Lutatala Sebastiao Simao Ndombaxi</t>
        </is>
      </c>
      <c r="C2685" s="2" t="n">
        <v>7801</v>
      </c>
      <c r="D2685" s="2">
        <f>IFERROR(TEXTJOIN(" | ",TRUE,UNIQUE(FILTER(Detalhe_Registro!$C:$C,(Detalhe_Registro!$D:$D=A2685)*(Detalhe_Registro!$E:$E=B2685)*(Detalhe_Registro!$M:$M="SIM")))),"")</f>
        <v/>
      </c>
      <c r="E2685" s="2">
        <f>COUNTIFS(Detalhe_Registro!$D:$D,A2685,Detalhe_Registro!$E:$E,B2685,Detalhe_Registro!$M:$M,"SIM")</f>
        <v/>
      </c>
      <c r="F2685" s="2">
        <f>IFERROR(MAXIFS(Detalhe_Registro!$N:$N,Detalhe_Registro!$D:$D,A2685,Detalhe_Registro!$E:$E,B2685,Detalhe_Registro!$M:$M,"SIM"),0)</f>
        <v/>
      </c>
      <c r="G2685" s="2">
        <f>IFERROR(AVERAGEIFS(Detalhe_Registro!$N:$N,Detalhe_Registro!$D:$D,A2685,Detalhe_Registro!$E:$E,B2685,Detalhe_Registro!$M:$M,"SIM"),0)</f>
        <v/>
      </c>
      <c r="H2685" s="2">
        <f>SUMIFS(Detalhe_Registro!$F:$F,Detalhe_Registro!$D:$D,A2685,Detalhe_Registro!$E:$E,B2685,Detalhe_Registro!$M:$M,"SIM")</f>
        <v/>
      </c>
      <c r="I2685" s="2">
        <f>SUMIFS(Detalhe_Registro!$G:$G,Detalhe_Registro!$D:$D,A2685,Detalhe_Registro!$E:$E,B2685,Detalhe_Registro!$M:$M,"SIM")</f>
        <v/>
      </c>
      <c r="J2685" s="2">
        <f>IF(F2685&lt;Premissas!$B$8,"&lt; 1,00",IF(F2685&lt;Premissas!$B$9,"1,00 – 1,19",IF(F2685&lt;Premissas!$B$10,"1,20 – 1,39",IF(F2685&lt;Premissas!$B$11,"1,40 – 1,59",IF(F2685&lt;Premissas!$B$12,"1,60 – 1,99","≥ 2,00")))))</f>
        <v/>
      </c>
      <c r="K2685" s="5">
        <f>IF(F2685&lt;Premissas!$B$8,Premissas!$B$13,IF(F2685&lt;Premissas!$B$9,Premissas!$B$14,IF(F2685&lt;Premissas!$B$10,Premissas!$B$15,IF(F2685&lt;Premissas!$B$11,Premissas!$B$16,IF(F2685&lt;Premissas!$B$12,Premissas!$B$17,Premissas!$B$18)))))</f>
        <v/>
      </c>
      <c r="L2685" s="5">
        <f>K2685/Premissas!$B$4</f>
        <v/>
      </c>
      <c r="M2685" s="2">
        <f>IF(K2685=Premissas!$B$18,"SIM","NÃO")</f>
        <v/>
      </c>
    </row>
    <row r="2686">
      <c r="A2686" s="2" t="n">
        <v>5794536</v>
      </c>
      <c r="B2686" s="2" t="inlineStr">
        <is>
          <t>MAICON FRANCISCO ALVES DE LIMA</t>
        </is>
      </c>
      <c r="C2686" s="2" t="n">
        <v>7801</v>
      </c>
      <c r="D2686" s="2">
        <f>IFERROR(TEXTJOIN(" | ",TRUE,UNIQUE(FILTER(Detalhe_Registro!$C:$C,(Detalhe_Registro!$D:$D=A2686)*(Detalhe_Registro!$E:$E=B2686)*(Detalhe_Registro!$M:$M="SIM")))),"")</f>
        <v/>
      </c>
      <c r="E2686" s="2">
        <f>COUNTIFS(Detalhe_Registro!$D:$D,A2686,Detalhe_Registro!$E:$E,B2686,Detalhe_Registro!$M:$M,"SIM")</f>
        <v/>
      </c>
      <c r="F2686" s="2">
        <f>IFERROR(MAXIFS(Detalhe_Registro!$N:$N,Detalhe_Registro!$D:$D,A2686,Detalhe_Registro!$E:$E,B2686,Detalhe_Registro!$M:$M,"SIM"),0)</f>
        <v/>
      </c>
      <c r="G2686" s="2">
        <f>IFERROR(AVERAGEIFS(Detalhe_Registro!$N:$N,Detalhe_Registro!$D:$D,A2686,Detalhe_Registro!$E:$E,B2686,Detalhe_Registro!$M:$M,"SIM"),0)</f>
        <v/>
      </c>
      <c r="H2686" s="2">
        <f>SUMIFS(Detalhe_Registro!$F:$F,Detalhe_Registro!$D:$D,A2686,Detalhe_Registro!$E:$E,B2686,Detalhe_Registro!$M:$M,"SIM")</f>
        <v/>
      </c>
      <c r="I2686" s="2">
        <f>SUMIFS(Detalhe_Registro!$G:$G,Detalhe_Registro!$D:$D,A2686,Detalhe_Registro!$E:$E,B2686,Detalhe_Registro!$M:$M,"SIM")</f>
        <v/>
      </c>
      <c r="J2686" s="2">
        <f>IF(F2686&lt;Premissas!$B$8,"&lt; 1,00",IF(F2686&lt;Premissas!$B$9,"1,00 – 1,19",IF(F2686&lt;Premissas!$B$10,"1,20 – 1,39",IF(F2686&lt;Premissas!$B$11,"1,40 – 1,59",IF(F2686&lt;Premissas!$B$12,"1,60 – 1,99","≥ 2,00")))))</f>
        <v/>
      </c>
      <c r="K2686" s="5">
        <f>IF(F2686&lt;Premissas!$B$8,Premissas!$B$13,IF(F2686&lt;Premissas!$B$9,Premissas!$B$14,IF(F2686&lt;Premissas!$B$10,Premissas!$B$15,IF(F2686&lt;Premissas!$B$11,Premissas!$B$16,IF(F2686&lt;Premissas!$B$12,Premissas!$B$17,Premissas!$B$18)))))</f>
        <v/>
      </c>
      <c r="L2686" s="5">
        <f>K2686/Premissas!$B$4</f>
        <v/>
      </c>
      <c r="M2686" s="2">
        <f>IF(K2686=Premissas!$B$18,"SIM","NÃO")</f>
        <v/>
      </c>
    </row>
    <row r="2687">
      <c r="A2687" s="2" t="inlineStr">
        <is>
          <t>5794536</t>
        </is>
      </c>
      <c r="B2687" s="2" t="inlineStr">
        <is>
          <t>MAICON FRANCISCO ALVES DE LIMA</t>
        </is>
      </c>
      <c r="C2687" s="2" t="n">
        <v>7801</v>
      </c>
      <c r="D2687" s="2">
        <f>IFERROR(TEXTJOIN(" | ",TRUE,UNIQUE(FILTER(Detalhe_Registro!$C:$C,(Detalhe_Registro!$D:$D=A2687)*(Detalhe_Registro!$E:$E=B2687)*(Detalhe_Registro!$M:$M="SIM")))),"")</f>
        <v/>
      </c>
      <c r="E2687" s="2">
        <f>COUNTIFS(Detalhe_Registro!$D:$D,A2687,Detalhe_Registro!$E:$E,B2687,Detalhe_Registro!$M:$M,"SIM")</f>
        <v/>
      </c>
      <c r="F2687" s="2">
        <f>IFERROR(MAXIFS(Detalhe_Registro!$N:$N,Detalhe_Registro!$D:$D,A2687,Detalhe_Registro!$E:$E,B2687,Detalhe_Registro!$M:$M,"SIM"),0)</f>
        <v/>
      </c>
      <c r="G2687" s="2">
        <f>IFERROR(AVERAGEIFS(Detalhe_Registro!$N:$N,Detalhe_Registro!$D:$D,A2687,Detalhe_Registro!$E:$E,B2687,Detalhe_Registro!$M:$M,"SIM"),0)</f>
        <v/>
      </c>
      <c r="H2687" s="2">
        <f>SUMIFS(Detalhe_Registro!$F:$F,Detalhe_Registro!$D:$D,A2687,Detalhe_Registro!$E:$E,B2687,Detalhe_Registro!$M:$M,"SIM")</f>
        <v/>
      </c>
      <c r="I2687" s="2">
        <f>SUMIFS(Detalhe_Registro!$G:$G,Detalhe_Registro!$D:$D,A2687,Detalhe_Registro!$E:$E,B2687,Detalhe_Registro!$M:$M,"SIM")</f>
        <v/>
      </c>
      <c r="J2687" s="2">
        <f>IF(F2687&lt;Premissas!$B$8,"&lt; 1,00",IF(F2687&lt;Premissas!$B$9,"1,00 – 1,19",IF(F2687&lt;Premissas!$B$10,"1,20 – 1,39",IF(F2687&lt;Premissas!$B$11,"1,40 – 1,59",IF(F2687&lt;Premissas!$B$12,"1,60 – 1,99","≥ 2,00")))))</f>
        <v/>
      </c>
      <c r="K2687" s="5">
        <f>IF(F2687&lt;Premissas!$B$8,Premissas!$B$13,IF(F2687&lt;Premissas!$B$9,Premissas!$B$14,IF(F2687&lt;Premissas!$B$10,Premissas!$B$15,IF(F2687&lt;Premissas!$B$11,Premissas!$B$16,IF(F2687&lt;Premissas!$B$12,Premissas!$B$17,Premissas!$B$18)))))</f>
        <v/>
      </c>
      <c r="L2687" s="5">
        <f>K2687/Premissas!$B$4</f>
        <v/>
      </c>
      <c r="M2687" s="2">
        <f>IF(K2687=Premissas!$B$18,"SIM","NÃO")</f>
        <v/>
      </c>
    </row>
    <row r="2688">
      <c r="A2688" s="2" t="n">
        <v>156823</v>
      </c>
      <c r="B2688" s="2" t="inlineStr">
        <is>
          <t>MARCIO PAIXAO DE SOUZA</t>
        </is>
      </c>
      <c r="C2688" s="2" t="n">
        <v>7801</v>
      </c>
      <c r="D2688" s="2">
        <f>IFERROR(TEXTJOIN(" | ",TRUE,UNIQUE(FILTER(Detalhe_Registro!$C:$C,(Detalhe_Registro!$D:$D=A2688)*(Detalhe_Registro!$E:$E=B2688)*(Detalhe_Registro!$M:$M="SIM")))),"")</f>
        <v/>
      </c>
      <c r="E2688" s="2">
        <f>COUNTIFS(Detalhe_Registro!$D:$D,A2688,Detalhe_Registro!$E:$E,B2688,Detalhe_Registro!$M:$M,"SIM")</f>
        <v/>
      </c>
      <c r="F2688" s="2">
        <f>IFERROR(MAXIFS(Detalhe_Registro!$N:$N,Detalhe_Registro!$D:$D,A2688,Detalhe_Registro!$E:$E,B2688,Detalhe_Registro!$M:$M,"SIM"),0)</f>
        <v/>
      </c>
      <c r="G2688" s="2">
        <f>IFERROR(AVERAGEIFS(Detalhe_Registro!$N:$N,Detalhe_Registro!$D:$D,A2688,Detalhe_Registro!$E:$E,B2688,Detalhe_Registro!$M:$M,"SIM"),0)</f>
        <v/>
      </c>
      <c r="H2688" s="2">
        <f>SUMIFS(Detalhe_Registro!$F:$F,Detalhe_Registro!$D:$D,A2688,Detalhe_Registro!$E:$E,B2688,Detalhe_Registro!$M:$M,"SIM")</f>
        <v/>
      </c>
      <c r="I2688" s="2">
        <f>SUMIFS(Detalhe_Registro!$G:$G,Detalhe_Registro!$D:$D,A2688,Detalhe_Registro!$E:$E,B2688,Detalhe_Registro!$M:$M,"SIM")</f>
        <v/>
      </c>
      <c r="J2688" s="2">
        <f>IF(F2688&lt;Premissas!$B$8,"&lt; 1,00",IF(F2688&lt;Premissas!$B$9,"1,00 – 1,19",IF(F2688&lt;Premissas!$B$10,"1,20 – 1,39",IF(F2688&lt;Premissas!$B$11,"1,40 – 1,59",IF(F2688&lt;Premissas!$B$12,"1,60 – 1,99","≥ 2,00")))))</f>
        <v/>
      </c>
      <c r="K2688" s="5">
        <f>IF(F2688&lt;Premissas!$B$8,Premissas!$B$13,IF(F2688&lt;Premissas!$B$9,Premissas!$B$14,IF(F2688&lt;Premissas!$B$10,Premissas!$B$15,IF(F2688&lt;Premissas!$B$11,Premissas!$B$16,IF(F2688&lt;Premissas!$B$12,Premissas!$B$17,Premissas!$B$18)))))</f>
        <v/>
      </c>
      <c r="L2688" s="5">
        <f>K2688/Premissas!$B$4</f>
        <v/>
      </c>
      <c r="M2688" s="2">
        <f>IF(K2688=Premissas!$B$18,"SIM","NÃO")</f>
        <v/>
      </c>
    </row>
    <row r="2689">
      <c r="A2689" s="2" t="inlineStr">
        <is>
          <t>156823</t>
        </is>
      </c>
      <c r="B2689" s="2" t="inlineStr">
        <is>
          <t>MARCIO PAIXAO DE SOUZA</t>
        </is>
      </c>
      <c r="C2689" s="2" t="n">
        <v>7801</v>
      </c>
      <c r="D2689" s="2">
        <f>IFERROR(TEXTJOIN(" | ",TRUE,UNIQUE(FILTER(Detalhe_Registro!$C:$C,(Detalhe_Registro!$D:$D=A2689)*(Detalhe_Registro!$E:$E=B2689)*(Detalhe_Registro!$M:$M="SIM")))),"")</f>
        <v/>
      </c>
      <c r="E2689" s="2">
        <f>COUNTIFS(Detalhe_Registro!$D:$D,A2689,Detalhe_Registro!$E:$E,B2689,Detalhe_Registro!$M:$M,"SIM")</f>
        <v/>
      </c>
      <c r="F2689" s="2">
        <f>IFERROR(MAXIFS(Detalhe_Registro!$N:$N,Detalhe_Registro!$D:$D,A2689,Detalhe_Registro!$E:$E,B2689,Detalhe_Registro!$M:$M,"SIM"),0)</f>
        <v/>
      </c>
      <c r="G2689" s="2">
        <f>IFERROR(AVERAGEIFS(Detalhe_Registro!$N:$N,Detalhe_Registro!$D:$D,A2689,Detalhe_Registro!$E:$E,B2689,Detalhe_Registro!$M:$M,"SIM"),0)</f>
        <v/>
      </c>
      <c r="H2689" s="2">
        <f>SUMIFS(Detalhe_Registro!$F:$F,Detalhe_Registro!$D:$D,A2689,Detalhe_Registro!$E:$E,B2689,Detalhe_Registro!$M:$M,"SIM")</f>
        <v/>
      </c>
      <c r="I2689" s="2">
        <f>SUMIFS(Detalhe_Registro!$G:$G,Detalhe_Registro!$D:$D,A2689,Detalhe_Registro!$E:$E,B2689,Detalhe_Registro!$M:$M,"SIM")</f>
        <v/>
      </c>
      <c r="J2689" s="2">
        <f>IF(F2689&lt;Premissas!$B$8,"&lt; 1,00",IF(F2689&lt;Premissas!$B$9,"1,00 – 1,19",IF(F2689&lt;Premissas!$B$10,"1,20 – 1,39",IF(F2689&lt;Premissas!$B$11,"1,40 – 1,59",IF(F2689&lt;Premissas!$B$12,"1,60 – 1,99","≥ 2,00")))))</f>
        <v/>
      </c>
      <c r="K2689" s="5">
        <f>IF(F2689&lt;Premissas!$B$8,Premissas!$B$13,IF(F2689&lt;Premissas!$B$9,Premissas!$B$14,IF(F2689&lt;Premissas!$B$10,Premissas!$B$15,IF(F2689&lt;Premissas!$B$11,Premissas!$B$16,IF(F2689&lt;Premissas!$B$12,Premissas!$B$17,Premissas!$B$18)))))</f>
        <v/>
      </c>
      <c r="L2689" s="5">
        <f>K2689/Premissas!$B$4</f>
        <v/>
      </c>
      <c r="M2689" s="2">
        <f>IF(K2689=Premissas!$B$18,"SIM","NÃO")</f>
        <v/>
      </c>
    </row>
    <row r="2690">
      <c r="A2690" s="2" t="n">
        <v>4199260</v>
      </c>
      <c r="B2690" s="2" t="inlineStr">
        <is>
          <t>MARCIO SOUSA DA SILVA</t>
        </is>
      </c>
      <c r="C2690" s="2" t="n">
        <v>7801</v>
      </c>
      <c r="D2690" s="2">
        <f>IFERROR(TEXTJOIN(" | ",TRUE,UNIQUE(FILTER(Detalhe_Registro!$C:$C,(Detalhe_Registro!$D:$D=A2690)*(Detalhe_Registro!$E:$E=B2690)*(Detalhe_Registro!$M:$M="SIM")))),"")</f>
        <v/>
      </c>
      <c r="E2690" s="2">
        <f>COUNTIFS(Detalhe_Registro!$D:$D,A2690,Detalhe_Registro!$E:$E,B2690,Detalhe_Registro!$M:$M,"SIM")</f>
        <v/>
      </c>
      <c r="F2690" s="2">
        <f>IFERROR(MAXIFS(Detalhe_Registro!$N:$N,Detalhe_Registro!$D:$D,A2690,Detalhe_Registro!$E:$E,B2690,Detalhe_Registro!$M:$M,"SIM"),0)</f>
        <v/>
      </c>
      <c r="G2690" s="2">
        <f>IFERROR(AVERAGEIFS(Detalhe_Registro!$N:$N,Detalhe_Registro!$D:$D,A2690,Detalhe_Registro!$E:$E,B2690,Detalhe_Registro!$M:$M,"SIM"),0)</f>
        <v/>
      </c>
      <c r="H2690" s="2">
        <f>SUMIFS(Detalhe_Registro!$F:$F,Detalhe_Registro!$D:$D,A2690,Detalhe_Registro!$E:$E,B2690,Detalhe_Registro!$M:$M,"SIM")</f>
        <v/>
      </c>
      <c r="I2690" s="2">
        <f>SUMIFS(Detalhe_Registro!$G:$G,Detalhe_Registro!$D:$D,A2690,Detalhe_Registro!$E:$E,B2690,Detalhe_Registro!$M:$M,"SIM")</f>
        <v/>
      </c>
      <c r="J2690" s="2">
        <f>IF(F2690&lt;Premissas!$B$8,"&lt; 1,00",IF(F2690&lt;Premissas!$B$9,"1,00 – 1,19",IF(F2690&lt;Premissas!$B$10,"1,20 – 1,39",IF(F2690&lt;Premissas!$B$11,"1,40 – 1,59",IF(F2690&lt;Premissas!$B$12,"1,60 – 1,99","≥ 2,00")))))</f>
        <v/>
      </c>
      <c r="K2690" s="5">
        <f>IF(F2690&lt;Premissas!$B$8,Premissas!$B$13,IF(F2690&lt;Premissas!$B$9,Premissas!$B$14,IF(F2690&lt;Premissas!$B$10,Premissas!$B$15,IF(F2690&lt;Premissas!$B$11,Premissas!$B$16,IF(F2690&lt;Premissas!$B$12,Premissas!$B$17,Premissas!$B$18)))))</f>
        <v/>
      </c>
      <c r="L2690" s="5">
        <f>K2690/Premissas!$B$4</f>
        <v/>
      </c>
      <c r="M2690" s="2">
        <f>IF(K2690=Premissas!$B$18,"SIM","NÃO")</f>
        <v/>
      </c>
    </row>
    <row r="2691">
      <c r="A2691" s="2" t="inlineStr">
        <is>
          <t>4199260</t>
        </is>
      </c>
      <c r="B2691" s="2" t="inlineStr">
        <is>
          <t>MARCIO SOUSA DA SILVA</t>
        </is>
      </c>
      <c r="C2691" s="2" t="n">
        <v>7801</v>
      </c>
      <c r="D2691" s="2">
        <f>IFERROR(TEXTJOIN(" | ",TRUE,UNIQUE(FILTER(Detalhe_Registro!$C:$C,(Detalhe_Registro!$D:$D=A2691)*(Detalhe_Registro!$E:$E=B2691)*(Detalhe_Registro!$M:$M="SIM")))),"")</f>
        <v/>
      </c>
      <c r="E2691" s="2">
        <f>COUNTIFS(Detalhe_Registro!$D:$D,A2691,Detalhe_Registro!$E:$E,B2691,Detalhe_Registro!$M:$M,"SIM")</f>
        <v/>
      </c>
      <c r="F2691" s="2">
        <f>IFERROR(MAXIFS(Detalhe_Registro!$N:$N,Detalhe_Registro!$D:$D,A2691,Detalhe_Registro!$E:$E,B2691,Detalhe_Registro!$M:$M,"SIM"),0)</f>
        <v/>
      </c>
      <c r="G2691" s="2">
        <f>IFERROR(AVERAGEIFS(Detalhe_Registro!$N:$N,Detalhe_Registro!$D:$D,A2691,Detalhe_Registro!$E:$E,B2691,Detalhe_Registro!$M:$M,"SIM"),0)</f>
        <v/>
      </c>
      <c r="H2691" s="2">
        <f>SUMIFS(Detalhe_Registro!$F:$F,Detalhe_Registro!$D:$D,A2691,Detalhe_Registro!$E:$E,B2691,Detalhe_Registro!$M:$M,"SIM")</f>
        <v/>
      </c>
      <c r="I2691" s="2">
        <f>SUMIFS(Detalhe_Registro!$G:$G,Detalhe_Registro!$D:$D,A2691,Detalhe_Registro!$E:$E,B2691,Detalhe_Registro!$M:$M,"SIM")</f>
        <v/>
      </c>
      <c r="J2691" s="2">
        <f>IF(F2691&lt;Premissas!$B$8,"&lt; 1,00",IF(F2691&lt;Premissas!$B$9,"1,00 – 1,19",IF(F2691&lt;Premissas!$B$10,"1,20 – 1,39",IF(F2691&lt;Premissas!$B$11,"1,40 – 1,59",IF(F2691&lt;Premissas!$B$12,"1,60 – 1,99","≥ 2,00")))))</f>
        <v/>
      </c>
      <c r="K2691" s="5">
        <f>IF(F2691&lt;Premissas!$B$8,Premissas!$B$13,IF(F2691&lt;Premissas!$B$9,Premissas!$B$14,IF(F2691&lt;Premissas!$B$10,Premissas!$B$15,IF(F2691&lt;Premissas!$B$11,Premissas!$B$16,IF(F2691&lt;Premissas!$B$12,Premissas!$B$17,Premissas!$B$18)))))</f>
        <v/>
      </c>
      <c r="L2691" s="5">
        <f>K2691/Premissas!$B$4</f>
        <v/>
      </c>
      <c r="M2691" s="2">
        <f>IF(K2691=Premissas!$B$18,"SIM","NÃO")</f>
        <v/>
      </c>
    </row>
    <row r="2692">
      <c r="A2692" s="2" t="n">
        <v>5785740</v>
      </c>
      <c r="B2692" s="2" t="inlineStr">
        <is>
          <t>MARCOS DA SILVA PEREIRA</t>
        </is>
      </c>
      <c r="C2692" s="2" t="n">
        <v>7801</v>
      </c>
      <c r="D2692" s="2">
        <f>IFERROR(TEXTJOIN(" | ",TRUE,UNIQUE(FILTER(Detalhe_Registro!$C:$C,(Detalhe_Registro!$D:$D=A2692)*(Detalhe_Registro!$E:$E=B2692)*(Detalhe_Registro!$M:$M="SIM")))),"")</f>
        <v/>
      </c>
      <c r="E2692" s="2">
        <f>COUNTIFS(Detalhe_Registro!$D:$D,A2692,Detalhe_Registro!$E:$E,B2692,Detalhe_Registro!$M:$M,"SIM")</f>
        <v/>
      </c>
      <c r="F2692" s="2">
        <f>IFERROR(MAXIFS(Detalhe_Registro!$N:$N,Detalhe_Registro!$D:$D,A2692,Detalhe_Registro!$E:$E,B2692,Detalhe_Registro!$M:$M,"SIM"),0)</f>
        <v/>
      </c>
      <c r="G2692" s="2">
        <f>IFERROR(AVERAGEIFS(Detalhe_Registro!$N:$N,Detalhe_Registro!$D:$D,A2692,Detalhe_Registro!$E:$E,B2692,Detalhe_Registro!$M:$M,"SIM"),0)</f>
        <v/>
      </c>
      <c r="H2692" s="2">
        <f>SUMIFS(Detalhe_Registro!$F:$F,Detalhe_Registro!$D:$D,A2692,Detalhe_Registro!$E:$E,B2692,Detalhe_Registro!$M:$M,"SIM")</f>
        <v/>
      </c>
      <c r="I2692" s="2">
        <f>SUMIFS(Detalhe_Registro!$G:$G,Detalhe_Registro!$D:$D,A2692,Detalhe_Registro!$E:$E,B2692,Detalhe_Registro!$M:$M,"SIM")</f>
        <v/>
      </c>
      <c r="J2692" s="2">
        <f>IF(F2692&lt;Premissas!$B$8,"&lt; 1,00",IF(F2692&lt;Premissas!$B$9,"1,00 – 1,19",IF(F2692&lt;Premissas!$B$10,"1,20 – 1,39",IF(F2692&lt;Premissas!$B$11,"1,40 – 1,59",IF(F2692&lt;Premissas!$B$12,"1,60 – 1,99","≥ 2,00")))))</f>
        <v/>
      </c>
      <c r="K2692" s="5">
        <f>IF(F2692&lt;Premissas!$B$8,Premissas!$B$13,IF(F2692&lt;Premissas!$B$9,Premissas!$B$14,IF(F2692&lt;Premissas!$B$10,Premissas!$B$15,IF(F2692&lt;Premissas!$B$11,Premissas!$B$16,IF(F2692&lt;Premissas!$B$12,Premissas!$B$17,Premissas!$B$18)))))</f>
        <v/>
      </c>
      <c r="L2692" s="5">
        <f>K2692/Premissas!$B$4</f>
        <v/>
      </c>
      <c r="M2692" s="2">
        <f>IF(K2692=Premissas!$B$18,"SIM","NÃO")</f>
        <v/>
      </c>
    </row>
    <row r="2693">
      <c r="A2693" s="2" t="n">
        <v>5463858</v>
      </c>
      <c r="B2693" s="2" t="inlineStr">
        <is>
          <t>MARIA JOSE MENESES DA SILVA</t>
        </is>
      </c>
      <c r="C2693" s="2" t="n">
        <v>7801</v>
      </c>
      <c r="D2693" s="2">
        <f>IFERROR(TEXTJOIN(" | ",TRUE,UNIQUE(FILTER(Detalhe_Registro!$C:$C,(Detalhe_Registro!$D:$D=A2693)*(Detalhe_Registro!$E:$E=B2693)*(Detalhe_Registro!$M:$M="SIM")))),"")</f>
        <v/>
      </c>
      <c r="E2693" s="2">
        <f>COUNTIFS(Detalhe_Registro!$D:$D,A2693,Detalhe_Registro!$E:$E,B2693,Detalhe_Registro!$M:$M,"SIM")</f>
        <v/>
      </c>
      <c r="F2693" s="2">
        <f>IFERROR(MAXIFS(Detalhe_Registro!$N:$N,Detalhe_Registro!$D:$D,A2693,Detalhe_Registro!$E:$E,B2693,Detalhe_Registro!$M:$M,"SIM"),0)</f>
        <v/>
      </c>
      <c r="G2693" s="2">
        <f>IFERROR(AVERAGEIFS(Detalhe_Registro!$N:$N,Detalhe_Registro!$D:$D,A2693,Detalhe_Registro!$E:$E,B2693,Detalhe_Registro!$M:$M,"SIM"),0)</f>
        <v/>
      </c>
      <c r="H2693" s="2">
        <f>SUMIFS(Detalhe_Registro!$F:$F,Detalhe_Registro!$D:$D,A2693,Detalhe_Registro!$E:$E,B2693,Detalhe_Registro!$M:$M,"SIM")</f>
        <v/>
      </c>
      <c r="I2693" s="2">
        <f>SUMIFS(Detalhe_Registro!$G:$G,Detalhe_Registro!$D:$D,A2693,Detalhe_Registro!$E:$E,B2693,Detalhe_Registro!$M:$M,"SIM")</f>
        <v/>
      </c>
      <c r="J2693" s="2">
        <f>IF(F2693&lt;Premissas!$B$8,"&lt; 1,00",IF(F2693&lt;Premissas!$B$9,"1,00 – 1,19",IF(F2693&lt;Premissas!$B$10,"1,20 – 1,39",IF(F2693&lt;Premissas!$B$11,"1,40 – 1,59",IF(F2693&lt;Premissas!$B$12,"1,60 – 1,99","≥ 2,00")))))</f>
        <v/>
      </c>
      <c r="K2693" s="5">
        <f>IF(F2693&lt;Premissas!$B$8,Premissas!$B$13,IF(F2693&lt;Premissas!$B$9,Premissas!$B$14,IF(F2693&lt;Premissas!$B$10,Premissas!$B$15,IF(F2693&lt;Premissas!$B$11,Premissas!$B$16,IF(F2693&lt;Premissas!$B$12,Premissas!$B$17,Premissas!$B$18)))))</f>
        <v/>
      </c>
      <c r="L2693" s="5">
        <f>K2693/Premissas!$B$4</f>
        <v/>
      </c>
      <c r="M2693" s="2">
        <f>IF(K2693=Premissas!$B$18,"SIM","NÃO")</f>
        <v/>
      </c>
    </row>
    <row r="2694">
      <c r="A2694" s="2" t="inlineStr">
        <is>
          <t>5463858</t>
        </is>
      </c>
      <c r="B2694" s="2" t="inlineStr">
        <is>
          <t>MARIA JOSE MENESES DA SILVA</t>
        </is>
      </c>
      <c r="C2694" s="2" t="n">
        <v>7801</v>
      </c>
      <c r="D2694" s="2">
        <f>IFERROR(TEXTJOIN(" | ",TRUE,UNIQUE(FILTER(Detalhe_Registro!$C:$C,(Detalhe_Registro!$D:$D=A2694)*(Detalhe_Registro!$E:$E=B2694)*(Detalhe_Registro!$M:$M="SIM")))),"")</f>
        <v/>
      </c>
      <c r="E2694" s="2">
        <f>COUNTIFS(Detalhe_Registro!$D:$D,A2694,Detalhe_Registro!$E:$E,B2694,Detalhe_Registro!$M:$M,"SIM")</f>
        <v/>
      </c>
      <c r="F2694" s="2">
        <f>IFERROR(MAXIFS(Detalhe_Registro!$N:$N,Detalhe_Registro!$D:$D,A2694,Detalhe_Registro!$E:$E,B2694,Detalhe_Registro!$M:$M,"SIM"),0)</f>
        <v/>
      </c>
      <c r="G2694" s="2">
        <f>IFERROR(AVERAGEIFS(Detalhe_Registro!$N:$N,Detalhe_Registro!$D:$D,A2694,Detalhe_Registro!$E:$E,B2694,Detalhe_Registro!$M:$M,"SIM"),0)</f>
        <v/>
      </c>
      <c r="H2694" s="2">
        <f>SUMIFS(Detalhe_Registro!$F:$F,Detalhe_Registro!$D:$D,A2694,Detalhe_Registro!$E:$E,B2694,Detalhe_Registro!$M:$M,"SIM")</f>
        <v/>
      </c>
      <c r="I2694" s="2">
        <f>SUMIFS(Detalhe_Registro!$G:$G,Detalhe_Registro!$D:$D,A2694,Detalhe_Registro!$E:$E,B2694,Detalhe_Registro!$M:$M,"SIM")</f>
        <v/>
      </c>
      <c r="J2694" s="2">
        <f>IF(F2694&lt;Premissas!$B$8,"&lt; 1,00",IF(F2694&lt;Premissas!$B$9,"1,00 – 1,19",IF(F2694&lt;Premissas!$B$10,"1,20 – 1,39",IF(F2694&lt;Premissas!$B$11,"1,40 – 1,59",IF(F2694&lt;Premissas!$B$12,"1,60 – 1,99","≥ 2,00")))))</f>
        <v/>
      </c>
      <c r="K2694" s="5">
        <f>IF(F2694&lt;Premissas!$B$8,Premissas!$B$13,IF(F2694&lt;Premissas!$B$9,Premissas!$B$14,IF(F2694&lt;Premissas!$B$10,Premissas!$B$15,IF(F2694&lt;Premissas!$B$11,Premissas!$B$16,IF(F2694&lt;Premissas!$B$12,Premissas!$B$17,Premissas!$B$18)))))</f>
        <v/>
      </c>
      <c r="L2694" s="5">
        <f>K2694/Premissas!$B$4</f>
        <v/>
      </c>
      <c r="M2694" s="2">
        <f>IF(K2694=Premissas!$B$18,"SIM","NÃO")</f>
        <v/>
      </c>
    </row>
    <row r="2695">
      <c r="A2695" s="2" t="n">
        <v>599373</v>
      </c>
      <c r="B2695" s="2" t="inlineStr">
        <is>
          <t>MARIA MARIA IZIDIO DE LIMA</t>
        </is>
      </c>
      <c r="C2695" s="2" t="n">
        <v>7801</v>
      </c>
      <c r="D2695" s="2">
        <f>IFERROR(TEXTJOIN(" | ",TRUE,UNIQUE(FILTER(Detalhe_Registro!$C:$C,(Detalhe_Registro!$D:$D=A2695)*(Detalhe_Registro!$E:$E=B2695)*(Detalhe_Registro!$M:$M="SIM")))),"")</f>
        <v/>
      </c>
      <c r="E2695" s="2">
        <f>COUNTIFS(Detalhe_Registro!$D:$D,A2695,Detalhe_Registro!$E:$E,B2695,Detalhe_Registro!$M:$M,"SIM")</f>
        <v/>
      </c>
      <c r="F2695" s="2">
        <f>IFERROR(MAXIFS(Detalhe_Registro!$N:$N,Detalhe_Registro!$D:$D,A2695,Detalhe_Registro!$E:$E,B2695,Detalhe_Registro!$M:$M,"SIM"),0)</f>
        <v/>
      </c>
      <c r="G2695" s="2">
        <f>IFERROR(AVERAGEIFS(Detalhe_Registro!$N:$N,Detalhe_Registro!$D:$D,A2695,Detalhe_Registro!$E:$E,B2695,Detalhe_Registro!$M:$M,"SIM"),0)</f>
        <v/>
      </c>
      <c r="H2695" s="2">
        <f>SUMIFS(Detalhe_Registro!$F:$F,Detalhe_Registro!$D:$D,A2695,Detalhe_Registro!$E:$E,B2695,Detalhe_Registro!$M:$M,"SIM")</f>
        <v/>
      </c>
      <c r="I2695" s="2">
        <f>SUMIFS(Detalhe_Registro!$G:$G,Detalhe_Registro!$D:$D,A2695,Detalhe_Registro!$E:$E,B2695,Detalhe_Registro!$M:$M,"SIM")</f>
        <v/>
      </c>
      <c r="J2695" s="2">
        <f>IF(F2695&lt;Premissas!$B$8,"&lt; 1,00",IF(F2695&lt;Premissas!$B$9,"1,00 – 1,19",IF(F2695&lt;Premissas!$B$10,"1,20 – 1,39",IF(F2695&lt;Premissas!$B$11,"1,40 – 1,59",IF(F2695&lt;Premissas!$B$12,"1,60 – 1,99","≥ 2,00")))))</f>
        <v/>
      </c>
      <c r="K2695" s="5">
        <f>IF(F2695&lt;Premissas!$B$8,Premissas!$B$13,IF(F2695&lt;Premissas!$B$9,Premissas!$B$14,IF(F2695&lt;Premissas!$B$10,Premissas!$B$15,IF(F2695&lt;Premissas!$B$11,Premissas!$B$16,IF(F2695&lt;Premissas!$B$12,Premissas!$B$17,Premissas!$B$18)))))</f>
        <v/>
      </c>
      <c r="L2695" s="5">
        <f>K2695/Premissas!$B$4</f>
        <v/>
      </c>
      <c r="M2695" s="2">
        <f>IF(K2695=Premissas!$B$18,"SIM","NÃO")</f>
        <v/>
      </c>
    </row>
    <row r="2696">
      <c r="A2696" s="2" t="inlineStr">
        <is>
          <t>599373</t>
        </is>
      </c>
      <c r="B2696" s="2" t="inlineStr">
        <is>
          <t>MARIA MARIA IZIDIO DE LIMA</t>
        </is>
      </c>
      <c r="C2696" s="2" t="n">
        <v>7801</v>
      </c>
      <c r="D2696" s="2">
        <f>IFERROR(TEXTJOIN(" | ",TRUE,UNIQUE(FILTER(Detalhe_Registro!$C:$C,(Detalhe_Registro!$D:$D=A2696)*(Detalhe_Registro!$E:$E=B2696)*(Detalhe_Registro!$M:$M="SIM")))),"")</f>
        <v/>
      </c>
      <c r="E2696" s="2">
        <f>COUNTIFS(Detalhe_Registro!$D:$D,A2696,Detalhe_Registro!$E:$E,B2696,Detalhe_Registro!$M:$M,"SIM")</f>
        <v/>
      </c>
      <c r="F2696" s="2">
        <f>IFERROR(MAXIFS(Detalhe_Registro!$N:$N,Detalhe_Registro!$D:$D,A2696,Detalhe_Registro!$E:$E,B2696,Detalhe_Registro!$M:$M,"SIM"),0)</f>
        <v/>
      </c>
      <c r="G2696" s="2">
        <f>IFERROR(AVERAGEIFS(Detalhe_Registro!$N:$N,Detalhe_Registro!$D:$D,A2696,Detalhe_Registro!$E:$E,B2696,Detalhe_Registro!$M:$M,"SIM"),0)</f>
        <v/>
      </c>
      <c r="H2696" s="2">
        <f>SUMIFS(Detalhe_Registro!$F:$F,Detalhe_Registro!$D:$D,A2696,Detalhe_Registro!$E:$E,B2696,Detalhe_Registro!$M:$M,"SIM")</f>
        <v/>
      </c>
      <c r="I2696" s="2">
        <f>SUMIFS(Detalhe_Registro!$G:$G,Detalhe_Registro!$D:$D,A2696,Detalhe_Registro!$E:$E,B2696,Detalhe_Registro!$M:$M,"SIM")</f>
        <v/>
      </c>
      <c r="J2696" s="2">
        <f>IF(F2696&lt;Premissas!$B$8,"&lt; 1,00",IF(F2696&lt;Premissas!$B$9,"1,00 – 1,19",IF(F2696&lt;Premissas!$B$10,"1,20 – 1,39",IF(F2696&lt;Premissas!$B$11,"1,40 – 1,59",IF(F2696&lt;Premissas!$B$12,"1,60 – 1,99","≥ 2,00")))))</f>
        <v/>
      </c>
      <c r="K2696" s="5">
        <f>IF(F2696&lt;Premissas!$B$8,Premissas!$B$13,IF(F2696&lt;Premissas!$B$9,Premissas!$B$14,IF(F2696&lt;Premissas!$B$10,Premissas!$B$15,IF(F2696&lt;Premissas!$B$11,Premissas!$B$16,IF(F2696&lt;Premissas!$B$12,Premissas!$B$17,Premissas!$B$18)))))</f>
        <v/>
      </c>
      <c r="L2696" s="5">
        <f>K2696/Premissas!$B$4</f>
        <v/>
      </c>
      <c r="M2696" s="2">
        <f>IF(K2696=Premissas!$B$18,"SIM","NÃO")</f>
        <v/>
      </c>
    </row>
    <row r="2697">
      <c r="A2697" s="2" t="n">
        <v>30307</v>
      </c>
      <c r="B2697" s="2" t="inlineStr">
        <is>
          <t>MARIA VANDA DOS ANJOS CRUZ</t>
        </is>
      </c>
      <c r="C2697" s="2" t="n">
        <v>7801</v>
      </c>
      <c r="D2697" s="2">
        <f>IFERROR(TEXTJOIN(" | ",TRUE,UNIQUE(FILTER(Detalhe_Registro!$C:$C,(Detalhe_Registro!$D:$D=A2697)*(Detalhe_Registro!$E:$E=B2697)*(Detalhe_Registro!$M:$M="SIM")))),"")</f>
        <v/>
      </c>
      <c r="E2697" s="2">
        <f>COUNTIFS(Detalhe_Registro!$D:$D,A2697,Detalhe_Registro!$E:$E,B2697,Detalhe_Registro!$M:$M,"SIM")</f>
        <v/>
      </c>
      <c r="F2697" s="2">
        <f>IFERROR(MAXIFS(Detalhe_Registro!$N:$N,Detalhe_Registro!$D:$D,A2697,Detalhe_Registro!$E:$E,B2697,Detalhe_Registro!$M:$M,"SIM"),0)</f>
        <v/>
      </c>
      <c r="G2697" s="2">
        <f>IFERROR(AVERAGEIFS(Detalhe_Registro!$N:$N,Detalhe_Registro!$D:$D,A2697,Detalhe_Registro!$E:$E,B2697,Detalhe_Registro!$M:$M,"SIM"),0)</f>
        <v/>
      </c>
      <c r="H2697" s="2">
        <f>SUMIFS(Detalhe_Registro!$F:$F,Detalhe_Registro!$D:$D,A2697,Detalhe_Registro!$E:$E,B2697,Detalhe_Registro!$M:$M,"SIM")</f>
        <v/>
      </c>
      <c r="I2697" s="2">
        <f>SUMIFS(Detalhe_Registro!$G:$G,Detalhe_Registro!$D:$D,A2697,Detalhe_Registro!$E:$E,B2697,Detalhe_Registro!$M:$M,"SIM")</f>
        <v/>
      </c>
      <c r="J2697" s="2">
        <f>IF(F2697&lt;Premissas!$B$8,"&lt; 1,00",IF(F2697&lt;Premissas!$B$9,"1,00 – 1,19",IF(F2697&lt;Premissas!$B$10,"1,20 – 1,39",IF(F2697&lt;Premissas!$B$11,"1,40 – 1,59",IF(F2697&lt;Premissas!$B$12,"1,60 – 1,99","≥ 2,00")))))</f>
        <v/>
      </c>
      <c r="K2697" s="5">
        <f>IF(F2697&lt;Premissas!$B$8,Premissas!$B$13,IF(F2697&lt;Premissas!$B$9,Premissas!$B$14,IF(F2697&lt;Premissas!$B$10,Premissas!$B$15,IF(F2697&lt;Premissas!$B$11,Premissas!$B$16,IF(F2697&lt;Premissas!$B$12,Premissas!$B$17,Premissas!$B$18)))))</f>
        <v/>
      </c>
      <c r="L2697" s="5">
        <f>K2697/Premissas!$B$4</f>
        <v/>
      </c>
      <c r="M2697" s="2">
        <f>IF(K2697=Premissas!$B$18,"SIM","NÃO")</f>
        <v/>
      </c>
    </row>
    <row r="2698">
      <c r="A2698" s="2" t="inlineStr">
        <is>
          <t>30307</t>
        </is>
      </c>
      <c r="B2698" s="2" t="inlineStr">
        <is>
          <t>MARIA VANDA DOS ANJOS CRUZ</t>
        </is>
      </c>
      <c r="C2698" s="2" t="n">
        <v>7801</v>
      </c>
      <c r="D2698" s="2">
        <f>IFERROR(TEXTJOIN(" | ",TRUE,UNIQUE(FILTER(Detalhe_Registro!$C:$C,(Detalhe_Registro!$D:$D=A2698)*(Detalhe_Registro!$E:$E=B2698)*(Detalhe_Registro!$M:$M="SIM")))),"")</f>
        <v/>
      </c>
      <c r="E2698" s="2">
        <f>COUNTIFS(Detalhe_Registro!$D:$D,A2698,Detalhe_Registro!$E:$E,B2698,Detalhe_Registro!$M:$M,"SIM")</f>
        <v/>
      </c>
      <c r="F2698" s="2">
        <f>IFERROR(MAXIFS(Detalhe_Registro!$N:$N,Detalhe_Registro!$D:$D,A2698,Detalhe_Registro!$E:$E,B2698,Detalhe_Registro!$M:$M,"SIM"),0)</f>
        <v/>
      </c>
      <c r="G2698" s="2">
        <f>IFERROR(AVERAGEIFS(Detalhe_Registro!$N:$N,Detalhe_Registro!$D:$D,A2698,Detalhe_Registro!$E:$E,B2698,Detalhe_Registro!$M:$M,"SIM"),0)</f>
        <v/>
      </c>
      <c r="H2698" s="2">
        <f>SUMIFS(Detalhe_Registro!$F:$F,Detalhe_Registro!$D:$D,A2698,Detalhe_Registro!$E:$E,B2698,Detalhe_Registro!$M:$M,"SIM")</f>
        <v/>
      </c>
      <c r="I2698" s="2">
        <f>SUMIFS(Detalhe_Registro!$G:$G,Detalhe_Registro!$D:$D,A2698,Detalhe_Registro!$E:$E,B2698,Detalhe_Registro!$M:$M,"SIM")</f>
        <v/>
      </c>
      <c r="J2698" s="2">
        <f>IF(F2698&lt;Premissas!$B$8,"&lt; 1,00",IF(F2698&lt;Premissas!$B$9,"1,00 – 1,19",IF(F2698&lt;Premissas!$B$10,"1,20 – 1,39",IF(F2698&lt;Premissas!$B$11,"1,40 – 1,59",IF(F2698&lt;Premissas!$B$12,"1,60 – 1,99","≥ 2,00")))))</f>
        <v/>
      </c>
      <c r="K2698" s="5">
        <f>IF(F2698&lt;Premissas!$B$8,Premissas!$B$13,IF(F2698&lt;Premissas!$B$9,Premissas!$B$14,IF(F2698&lt;Premissas!$B$10,Premissas!$B$15,IF(F2698&lt;Premissas!$B$11,Premissas!$B$16,IF(F2698&lt;Premissas!$B$12,Premissas!$B$17,Premissas!$B$18)))))</f>
        <v/>
      </c>
      <c r="L2698" s="5">
        <f>K2698/Premissas!$B$4</f>
        <v/>
      </c>
      <c r="M2698" s="2">
        <f>IF(K2698=Premissas!$B$18,"SIM","NÃO")</f>
        <v/>
      </c>
    </row>
    <row r="2699">
      <c r="A2699" s="2" t="n">
        <v>346537</v>
      </c>
      <c r="B2699" s="2" t="inlineStr">
        <is>
          <t>MARISA APARECIDA DE MEIRA BARRETO</t>
        </is>
      </c>
      <c r="C2699" s="2" t="n">
        <v>7801</v>
      </c>
      <c r="D2699" s="2">
        <f>IFERROR(TEXTJOIN(" | ",TRUE,UNIQUE(FILTER(Detalhe_Registro!$C:$C,(Detalhe_Registro!$D:$D=A2699)*(Detalhe_Registro!$E:$E=B2699)*(Detalhe_Registro!$M:$M="SIM")))),"")</f>
        <v/>
      </c>
      <c r="E2699" s="2">
        <f>COUNTIFS(Detalhe_Registro!$D:$D,A2699,Detalhe_Registro!$E:$E,B2699,Detalhe_Registro!$M:$M,"SIM")</f>
        <v/>
      </c>
      <c r="F2699" s="2">
        <f>IFERROR(MAXIFS(Detalhe_Registro!$N:$N,Detalhe_Registro!$D:$D,A2699,Detalhe_Registro!$E:$E,B2699,Detalhe_Registro!$M:$M,"SIM"),0)</f>
        <v/>
      </c>
      <c r="G2699" s="2">
        <f>IFERROR(AVERAGEIFS(Detalhe_Registro!$N:$N,Detalhe_Registro!$D:$D,A2699,Detalhe_Registro!$E:$E,B2699,Detalhe_Registro!$M:$M,"SIM"),0)</f>
        <v/>
      </c>
      <c r="H2699" s="2">
        <f>SUMIFS(Detalhe_Registro!$F:$F,Detalhe_Registro!$D:$D,A2699,Detalhe_Registro!$E:$E,B2699,Detalhe_Registro!$M:$M,"SIM")</f>
        <v/>
      </c>
      <c r="I2699" s="2">
        <f>SUMIFS(Detalhe_Registro!$G:$G,Detalhe_Registro!$D:$D,A2699,Detalhe_Registro!$E:$E,B2699,Detalhe_Registro!$M:$M,"SIM")</f>
        <v/>
      </c>
      <c r="J2699" s="2">
        <f>IF(F2699&lt;Premissas!$B$8,"&lt; 1,00",IF(F2699&lt;Premissas!$B$9,"1,00 – 1,19",IF(F2699&lt;Premissas!$B$10,"1,20 – 1,39",IF(F2699&lt;Premissas!$B$11,"1,40 – 1,59",IF(F2699&lt;Premissas!$B$12,"1,60 – 1,99","≥ 2,00")))))</f>
        <v/>
      </c>
      <c r="K2699" s="5">
        <f>IF(F2699&lt;Premissas!$B$8,Premissas!$B$13,IF(F2699&lt;Premissas!$B$9,Premissas!$B$14,IF(F2699&lt;Premissas!$B$10,Premissas!$B$15,IF(F2699&lt;Premissas!$B$11,Premissas!$B$16,IF(F2699&lt;Premissas!$B$12,Premissas!$B$17,Premissas!$B$18)))))</f>
        <v/>
      </c>
      <c r="L2699" s="5">
        <f>K2699/Premissas!$B$4</f>
        <v/>
      </c>
      <c r="M2699" s="2">
        <f>IF(K2699=Premissas!$B$18,"SIM","NÃO")</f>
        <v/>
      </c>
    </row>
    <row r="2700">
      <c r="A2700" s="2" t="inlineStr">
        <is>
          <t>346537</t>
        </is>
      </c>
      <c r="B2700" s="2" t="inlineStr">
        <is>
          <t>MARISA APARECIDA DE MEIRA BARRETO</t>
        </is>
      </c>
      <c r="C2700" s="2" t="n">
        <v>7801</v>
      </c>
      <c r="D2700" s="2">
        <f>IFERROR(TEXTJOIN(" | ",TRUE,UNIQUE(FILTER(Detalhe_Registro!$C:$C,(Detalhe_Registro!$D:$D=A2700)*(Detalhe_Registro!$E:$E=B2700)*(Detalhe_Registro!$M:$M="SIM")))),"")</f>
        <v/>
      </c>
      <c r="E2700" s="2">
        <f>COUNTIFS(Detalhe_Registro!$D:$D,A2700,Detalhe_Registro!$E:$E,B2700,Detalhe_Registro!$M:$M,"SIM")</f>
        <v/>
      </c>
      <c r="F2700" s="2">
        <f>IFERROR(MAXIFS(Detalhe_Registro!$N:$N,Detalhe_Registro!$D:$D,A2700,Detalhe_Registro!$E:$E,B2700,Detalhe_Registro!$M:$M,"SIM"),0)</f>
        <v/>
      </c>
      <c r="G2700" s="2">
        <f>IFERROR(AVERAGEIFS(Detalhe_Registro!$N:$N,Detalhe_Registro!$D:$D,A2700,Detalhe_Registro!$E:$E,B2700,Detalhe_Registro!$M:$M,"SIM"),0)</f>
        <v/>
      </c>
      <c r="H2700" s="2">
        <f>SUMIFS(Detalhe_Registro!$F:$F,Detalhe_Registro!$D:$D,A2700,Detalhe_Registro!$E:$E,B2700,Detalhe_Registro!$M:$M,"SIM")</f>
        <v/>
      </c>
      <c r="I2700" s="2">
        <f>SUMIFS(Detalhe_Registro!$G:$G,Detalhe_Registro!$D:$D,A2700,Detalhe_Registro!$E:$E,B2700,Detalhe_Registro!$M:$M,"SIM")</f>
        <v/>
      </c>
      <c r="J2700" s="2">
        <f>IF(F2700&lt;Premissas!$B$8,"&lt; 1,00",IF(F2700&lt;Premissas!$B$9,"1,00 – 1,19",IF(F2700&lt;Premissas!$B$10,"1,20 – 1,39",IF(F2700&lt;Premissas!$B$11,"1,40 – 1,59",IF(F2700&lt;Premissas!$B$12,"1,60 – 1,99","≥ 2,00")))))</f>
        <v/>
      </c>
      <c r="K2700" s="5">
        <f>IF(F2700&lt;Premissas!$B$8,Premissas!$B$13,IF(F2700&lt;Premissas!$B$9,Premissas!$B$14,IF(F2700&lt;Premissas!$B$10,Premissas!$B$15,IF(F2700&lt;Premissas!$B$11,Premissas!$B$16,IF(F2700&lt;Premissas!$B$12,Premissas!$B$17,Premissas!$B$18)))))</f>
        <v/>
      </c>
      <c r="L2700" s="5">
        <f>K2700/Premissas!$B$4</f>
        <v/>
      </c>
      <c r="M2700" s="2">
        <f>IF(K2700=Premissas!$B$18,"SIM","NÃO")</f>
        <v/>
      </c>
    </row>
    <row r="2701">
      <c r="A2701" s="2" t="inlineStr">
        <is>
          <t>5696763</t>
        </is>
      </c>
      <c r="B2701" s="2" t="inlineStr">
        <is>
          <t>MICHAEL ARAUJO DA SILVA</t>
        </is>
      </c>
      <c r="C2701" s="2" t="n">
        <v>7801</v>
      </c>
      <c r="D2701" s="2">
        <f>IFERROR(TEXTJOIN(" | ",TRUE,UNIQUE(FILTER(Detalhe_Registro!$C:$C,(Detalhe_Registro!$D:$D=A2701)*(Detalhe_Registro!$E:$E=B2701)*(Detalhe_Registro!$M:$M="SIM")))),"")</f>
        <v/>
      </c>
      <c r="E2701" s="2">
        <f>COUNTIFS(Detalhe_Registro!$D:$D,A2701,Detalhe_Registro!$E:$E,B2701,Detalhe_Registro!$M:$M,"SIM")</f>
        <v/>
      </c>
      <c r="F2701" s="2">
        <f>IFERROR(MAXIFS(Detalhe_Registro!$N:$N,Detalhe_Registro!$D:$D,A2701,Detalhe_Registro!$E:$E,B2701,Detalhe_Registro!$M:$M,"SIM"),0)</f>
        <v/>
      </c>
      <c r="G2701" s="2">
        <f>IFERROR(AVERAGEIFS(Detalhe_Registro!$N:$N,Detalhe_Registro!$D:$D,A2701,Detalhe_Registro!$E:$E,B2701,Detalhe_Registro!$M:$M,"SIM"),0)</f>
        <v/>
      </c>
      <c r="H2701" s="2">
        <f>SUMIFS(Detalhe_Registro!$F:$F,Detalhe_Registro!$D:$D,A2701,Detalhe_Registro!$E:$E,B2701,Detalhe_Registro!$M:$M,"SIM")</f>
        <v/>
      </c>
      <c r="I2701" s="2">
        <f>SUMIFS(Detalhe_Registro!$G:$G,Detalhe_Registro!$D:$D,A2701,Detalhe_Registro!$E:$E,B2701,Detalhe_Registro!$M:$M,"SIM")</f>
        <v/>
      </c>
      <c r="J2701" s="2">
        <f>IF(F2701&lt;Premissas!$B$8,"&lt; 1,00",IF(F2701&lt;Premissas!$B$9,"1,00 – 1,19",IF(F2701&lt;Premissas!$B$10,"1,20 – 1,39",IF(F2701&lt;Premissas!$B$11,"1,40 – 1,59",IF(F2701&lt;Premissas!$B$12,"1,60 – 1,99","≥ 2,00")))))</f>
        <v/>
      </c>
      <c r="K2701" s="5">
        <f>IF(F2701&lt;Premissas!$B$8,Premissas!$B$13,IF(F2701&lt;Premissas!$B$9,Premissas!$B$14,IF(F2701&lt;Premissas!$B$10,Premissas!$B$15,IF(F2701&lt;Premissas!$B$11,Premissas!$B$16,IF(F2701&lt;Premissas!$B$12,Premissas!$B$17,Premissas!$B$18)))))</f>
        <v/>
      </c>
      <c r="L2701" s="5">
        <f>K2701/Premissas!$B$4</f>
        <v/>
      </c>
      <c r="M2701" s="2">
        <f>IF(K2701=Premissas!$B$18,"SIM","NÃO")</f>
        <v/>
      </c>
    </row>
    <row r="2702">
      <c r="A2702" s="2" t="n">
        <v>5886708</v>
      </c>
      <c r="B2702" s="2" t="inlineStr">
        <is>
          <t>MIDACHKA LOUIRANVIL</t>
        </is>
      </c>
      <c r="C2702" s="2" t="n">
        <v>7801</v>
      </c>
      <c r="D2702" s="2">
        <f>IFERROR(TEXTJOIN(" | ",TRUE,UNIQUE(FILTER(Detalhe_Registro!$C:$C,(Detalhe_Registro!$D:$D=A2702)*(Detalhe_Registro!$E:$E=B2702)*(Detalhe_Registro!$M:$M="SIM")))),"")</f>
        <v/>
      </c>
      <c r="E2702" s="2">
        <f>COUNTIFS(Detalhe_Registro!$D:$D,A2702,Detalhe_Registro!$E:$E,B2702,Detalhe_Registro!$M:$M,"SIM")</f>
        <v/>
      </c>
      <c r="F2702" s="2">
        <f>IFERROR(MAXIFS(Detalhe_Registro!$N:$N,Detalhe_Registro!$D:$D,A2702,Detalhe_Registro!$E:$E,B2702,Detalhe_Registro!$M:$M,"SIM"),0)</f>
        <v/>
      </c>
      <c r="G2702" s="2">
        <f>IFERROR(AVERAGEIFS(Detalhe_Registro!$N:$N,Detalhe_Registro!$D:$D,A2702,Detalhe_Registro!$E:$E,B2702,Detalhe_Registro!$M:$M,"SIM"),0)</f>
        <v/>
      </c>
      <c r="H2702" s="2">
        <f>SUMIFS(Detalhe_Registro!$F:$F,Detalhe_Registro!$D:$D,A2702,Detalhe_Registro!$E:$E,B2702,Detalhe_Registro!$M:$M,"SIM")</f>
        <v/>
      </c>
      <c r="I2702" s="2">
        <f>SUMIFS(Detalhe_Registro!$G:$G,Detalhe_Registro!$D:$D,A2702,Detalhe_Registro!$E:$E,B2702,Detalhe_Registro!$M:$M,"SIM")</f>
        <v/>
      </c>
      <c r="J2702" s="2">
        <f>IF(F2702&lt;Premissas!$B$8,"&lt; 1,00",IF(F2702&lt;Premissas!$B$9,"1,00 – 1,19",IF(F2702&lt;Premissas!$B$10,"1,20 – 1,39",IF(F2702&lt;Premissas!$B$11,"1,40 – 1,59",IF(F2702&lt;Premissas!$B$12,"1,60 – 1,99","≥ 2,00")))))</f>
        <v/>
      </c>
      <c r="K2702" s="5">
        <f>IF(F2702&lt;Premissas!$B$8,Premissas!$B$13,IF(F2702&lt;Premissas!$B$9,Premissas!$B$14,IF(F2702&lt;Premissas!$B$10,Premissas!$B$15,IF(F2702&lt;Premissas!$B$11,Premissas!$B$16,IF(F2702&lt;Premissas!$B$12,Premissas!$B$17,Premissas!$B$18)))))</f>
        <v/>
      </c>
      <c r="L2702" s="5">
        <f>K2702/Premissas!$B$4</f>
        <v/>
      </c>
      <c r="M2702" s="2">
        <f>IF(K2702=Premissas!$B$18,"SIM","NÃO")</f>
        <v/>
      </c>
    </row>
    <row r="2703">
      <c r="A2703" s="2" t="inlineStr">
        <is>
          <t>5886708</t>
        </is>
      </c>
      <c r="B2703" s="2" t="inlineStr">
        <is>
          <t>MIDACHKA LOUIRANVIL</t>
        </is>
      </c>
      <c r="C2703" s="2" t="n">
        <v>7801</v>
      </c>
      <c r="D2703" s="2">
        <f>IFERROR(TEXTJOIN(" | ",TRUE,UNIQUE(FILTER(Detalhe_Registro!$C:$C,(Detalhe_Registro!$D:$D=A2703)*(Detalhe_Registro!$E:$E=B2703)*(Detalhe_Registro!$M:$M="SIM")))),"")</f>
        <v/>
      </c>
      <c r="E2703" s="2">
        <f>COUNTIFS(Detalhe_Registro!$D:$D,A2703,Detalhe_Registro!$E:$E,B2703,Detalhe_Registro!$M:$M,"SIM")</f>
        <v/>
      </c>
      <c r="F2703" s="2">
        <f>IFERROR(MAXIFS(Detalhe_Registro!$N:$N,Detalhe_Registro!$D:$D,A2703,Detalhe_Registro!$E:$E,B2703,Detalhe_Registro!$M:$M,"SIM"),0)</f>
        <v/>
      </c>
      <c r="G2703" s="2">
        <f>IFERROR(AVERAGEIFS(Detalhe_Registro!$N:$N,Detalhe_Registro!$D:$D,A2703,Detalhe_Registro!$E:$E,B2703,Detalhe_Registro!$M:$M,"SIM"),0)</f>
        <v/>
      </c>
      <c r="H2703" s="2">
        <f>SUMIFS(Detalhe_Registro!$F:$F,Detalhe_Registro!$D:$D,A2703,Detalhe_Registro!$E:$E,B2703,Detalhe_Registro!$M:$M,"SIM")</f>
        <v/>
      </c>
      <c r="I2703" s="2">
        <f>SUMIFS(Detalhe_Registro!$G:$G,Detalhe_Registro!$D:$D,A2703,Detalhe_Registro!$E:$E,B2703,Detalhe_Registro!$M:$M,"SIM")</f>
        <v/>
      </c>
      <c r="J2703" s="2">
        <f>IF(F2703&lt;Premissas!$B$8,"&lt; 1,00",IF(F2703&lt;Premissas!$B$9,"1,00 – 1,19",IF(F2703&lt;Premissas!$B$10,"1,20 – 1,39",IF(F2703&lt;Premissas!$B$11,"1,40 – 1,59",IF(F2703&lt;Premissas!$B$12,"1,60 – 1,99","≥ 2,00")))))</f>
        <v/>
      </c>
      <c r="K2703" s="5">
        <f>IF(F2703&lt;Premissas!$B$8,Premissas!$B$13,IF(F2703&lt;Premissas!$B$9,Premissas!$B$14,IF(F2703&lt;Premissas!$B$10,Premissas!$B$15,IF(F2703&lt;Premissas!$B$11,Premissas!$B$16,IF(F2703&lt;Premissas!$B$12,Premissas!$B$17,Premissas!$B$18)))))</f>
        <v/>
      </c>
      <c r="L2703" s="5">
        <f>K2703/Premissas!$B$4</f>
        <v/>
      </c>
      <c r="M2703" s="2">
        <f>IF(K2703=Premissas!$B$18,"SIM","NÃO")</f>
        <v/>
      </c>
    </row>
    <row r="2704">
      <c r="A2704" s="2" t="n">
        <v>20296</v>
      </c>
      <c r="B2704" s="2" t="inlineStr">
        <is>
          <t>MIGUEL DE SOUSA OLIVEIRA</t>
        </is>
      </c>
      <c r="C2704" s="2" t="n">
        <v>7801</v>
      </c>
      <c r="D2704" s="2">
        <f>IFERROR(TEXTJOIN(" | ",TRUE,UNIQUE(FILTER(Detalhe_Registro!$C:$C,(Detalhe_Registro!$D:$D=A2704)*(Detalhe_Registro!$E:$E=B2704)*(Detalhe_Registro!$M:$M="SIM")))),"")</f>
        <v/>
      </c>
      <c r="E2704" s="2">
        <f>COUNTIFS(Detalhe_Registro!$D:$D,A2704,Detalhe_Registro!$E:$E,B2704,Detalhe_Registro!$M:$M,"SIM")</f>
        <v/>
      </c>
      <c r="F2704" s="2">
        <f>IFERROR(MAXIFS(Detalhe_Registro!$N:$N,Detalhe_Registro!$D:$D,A2704,Detalhe_Registro!$E:$E,B2704,Detalhe_Registro!$M:$M,"SIM"),0)</f>
        <v/>
      </c>
      <c r="G2704" s="2">
        <f>IFERROR(AVERAGEIFS(Detalhe_Registro!$N:$N,Detalhe_Registro!$D:$D,A2704,Detalhe_Registro!$E:$E,B2704,Detalhe_Registro!$M:$M,"SIM"),0)</f>
        <v/>
      </c>
      <c r="H2704" s="2">
        <f>SUMIFS(Detalhe_Registro!$F:$F,Detalhe_Registro!$D:$D,A2704,Detalhe_Registro!$E:$E,B2704,Detalhe_Registro!$M:$M,"SIM")</f>
        <v/>
      </c>
      <c r="I2704" s="2">
        <f>SUMIFS(Detalhe_Registro!$G:$G,Detalhe_Registro!$D:$D,A2704,Detalhe_Registro!$E:$E,B2704,Detalhe_Registro!$M:$M,"SIM")</f>
        <v/>
      </c>
      <c r="J2704" s="2">
        <f>IF(F2704&lt;Premissas!$B$8,"&lt; 1,00",IF(F2704&lt;Premissas!$B$9,"1,00 – 1,19",IF(F2704&lt;Premissas!$B$10,"1,20 – 1,39",IF(F2704&lt;Premissas!$B$11,"1,40 – 1,59",IF(F2704&lt;Premissas!$B$12,"1,60 – 1,99","≥ 2,00")))))</f>
        <v/>
      </c>
      <c r="K2704" s="5">
        <f>IF(F2704&lt;Premissas!$B$8,Premissas!$B$13,IF(F2704&lt;Premissas!$B$9,Premissas!$B$14,IF(F2704&lt;Premissas!$B$10,Premissas!$B$15,IF(F2704&lt;Premissas!$B$11,Premissas!$B$16,IF(F2704&lt;Premissas!$B$12,Premissas!$B$17,Premissas!$B$18)))))</f>
        <v/>
      </c>
      <c r="L2704" s="5">
        <f>K2704/Premissas!$B$4</f>
        <v/>
      </c>
      <c r="M2704" s="2">
        <f>IF(K2704=Premissas!$B$18,"SIM","NÃO")</f>
        <v/>
      </c>
    </row>
    <row r="2705">
      <c r="A2705" s="2" t="inlineStr">
        <is>
          <t>20296</t>
        </is>
      </c>
      <c r="B2705" s="2" t="inlineStr">
        <is>
          <t>MIGUEL DE SOUSA OLIVEIRA</t>
        </is>
      </c>
      <c r="C2705" s="2" t="n">
        <v>7801</v>
      </c>
      <c r="D2705" s="2">
        <f>IFERROR(TEXTJOIN(" | ",TRUE,UNIQUE(FILTER(Detalhe_Registro!$C:$C,(Detalhe_Registro!$D:$D=A2705)*(Detalhe_Registro!$E:$E=B2705)*(Detalhe_Registro!$M:$M="SIM")))),"")</f>
        <v/>
      </c>
      <c r="E2705" s="2">
        <f>COUNTIFS(Detalhe_Registro!$D:$D,A2705,Detalhe_Registro!$E:$E,B2705,Detalhe_Registro!$M:$M,"SIM")</f>
        <v/>
      </c>
      <c r="F2705" s="2">
        <f>IFERROR(MAXIFS(Detalhe_Registro!$N:$N,Detalhe_Registro!$D:$D,A2705,Detalhe_Registro!$E:$E,B2705,Detalhe_Registro!$M:$M,"SIM"),0)</f>
        <v/>
      </c>
      <c r="G2705" s="2">
        <f>IFERROR(AVERAGEIFS(Detalhe_Registro!$N:$N,Detalhe_Registro!$D:$D,A2705,Detalhe_Registro!$E:$E,B2705,Detalhe_Registro!$M:$M,"SIM"),0)</f>
        <v/>
      </c>
      <c r="H2705" s="2">
        <f>SUMIFS(Detalhe_Registro!$F:$F,Detalhe_Registro!$D:$D,A2705,Detalhe_Registro!$E:$E,B2705,Detalhe_Registro!$M:$M,"SIM")</f>
        <v/>
      </c>
      <c r="I2705" s="2">
        <f>SUMIFS(Detalhe_Registro!$G:$G,Detalhe_Registro!$D:$D,A2705,Detalhe_Registro!$E:$E,B2705,Detalhe_Registro!$M:$M,"SIM")</f>
        <v/>
      </c>
      <c r="J2705" s="2">
        <f>IF(F2705&lt;Premissas!$B$8,"&lt; 1,00",IF(F2705&lt;Premissas!$B$9,"1,00 – 1,19",IF(F2705&lt;Premissas!$B$10,"1,20 – 1,39",IF(F2705&lt;Premissas!$B$11,"1,40 – 1,59",IF(F2705&lt;Premissas!$B$12,"1,60 – 1,99","≥ 2,00")))))</f>
        <v/>
      </c>
      <c r="K2705" s="5">
        <f>IF(F2705&lt;Premissas!$B$8,Premissas!$B$13,IF(F2705&lt;Premissas!$B$9,Premissas!$B$14,IF(F2705&lt;Premissas!$B$10,Premissas!$B$15,IF(F2705&lt;Premissas!$B$11,Premissas!$B$16,IF(F2705&lt;Premissas!$B$12,Premissas!$B$17,Premissas!$B$18)))))</f>
        <v/>
      </c>
      <c r="L2705" s="5">
        <f>K2705/Premissas!$B$4</f>
        <v/>
      </c>
      <c r="M2705" s="2">
        <f>IF(K2705=Premissas!$B$18,"SIM","NÃO")</f>
        <v/>
      </c>
    </row>
    <row r="2706">
      <c r="A2706" s="2" t="n">
        <v>352220</v>
      </c>
      <c r="B2706" s="2" t="inlineStr">
        <is>
          <t>MONICA FERNANDES ARAUJO CARNEIRO DE BARROS</t>
        </is>
      </c>
      <c r="C2706" s="2" t="n">
        <v>7801</v>
      </c>
      <c r="D2706" s="2">
        <f>IFERROR(TEXTJOIN(" | ",TRUE,UNIQUE(FILTER(Detalhe_Registro!$C:$C,(Detalhe_Registro!$D:$D=A2706)*(Detalhe_Registro!$E:$E=B2706)*(Detalhe_Registro!$M:$M="SIM")))),"")</f>
        <v/>
      </c>
      <c r="E2706" s="2">
        <f>COUNTIFS(Detalhe_Registro!$D:$D,A2706,Detalhe_Registro!$E:$E,B2706,Detalhe_Registro!$M:$M,"SIM")</f>
        <v/>
      </c>
      <c r="F2706" s="2">
        <f>IFERROR(MAXIFS(Detalhe_Registro!$N:$N,Detalhe_Registro!$D:$D,A2706,Detalhe_Registro!$E:$E,B2706,Detalhe_Registro!$M:$M,"SIM"),0)</f>
        <v/>
      </c>
      <c r="G2706" s="2">
        <f>IFERROR(AVERAGEIFS(Detalhe_Registro!$N:$N,Detalhe_Registro!$D:$D,A2706,Detalhe_Registro!$E:$E,B2706,Detalhe_Registro!$M:$M,"SIM"),0)</f>
        <v/>
      </c>
      <c r="H2706" s="2">
        <f>SUMIFS(Detalhe_Registro!$F:$F,Detalhe_Registro!$D:$D,A2706,Detalhe_Registro!$E:$E,B2706,Detalhe_Registro!$M:$M,"SIM")</f>
        <v/>
      </c>
      <c r="I2706" s="2">
        <f>SUMIFS(Detalhe_Registro!$G:$G,Detalhe_Registro!$D:$D,A2706,Detalhe_Registro!$E:$E,B2706,Detalhe_Registro!$M:$M,"SIM")</f>
        <v/>
      </c>
      <c r="J2706" s="2">
        <f>IF(F2706&lt;Premissas!$B$8,"&lt; 1,00",IF(F2706&lt;Premissas!$B$9,"1,00 – 1,19",IF(F2706&lt;Premissas!$B$10,"1,20 – 1,39",IF(F2706&lt;Premissas!$B$11,"1,40 – 1,59",IF(F2706&lt;Premissas!$B$12,"1,60 – 1,99","≥ 2,00")))))</f>
        <v/>
      </c>
      <c r="K2706" s="5">
        <f>IF(F2706&lt;Premissas!$B$8,Premissas!$B$13,IF(F2706&lt;Premissas!$B$9,Premissas!$B$14,IF(F2706&lt;Premissas!$B$10,Premissas!$B$15,IF(F2706&lt;Premissas!$B$11,Premissas!$B$16,IF(F2706&lt;Premissas!$B$12,Premissas!$B$17,Premissas!$B$18)))))</f>
        <v/>
      </c>
      <c r="L2706" s="5">
        <f>K2706/Premissas!$B$4</f>
        <v/>
      </c>
      <c r="M2706" s="2">
        <f>IF(K2706=Premissas!$B$18,"SIM","NÃO")</f>
        <v/>
      </c>
    </row>
    <row r="2707">
      <c r="A2707" s="2" t="inlineStr">
        <is>
          <t>352220</t>
        </is>
      </c>
      <c r="B2707" s="2" t="inlineStr">
        <is>
          <t>MONICA FERNANDES ARAUJO CARNEIRO DE BARROS</t>
        </is>
      </c>
      <c r="C2707" s="2" t="n">
        <v>7801</v>
      </c>
      <c r="D2707" s="2">
        <f>IFERROR(TEXTJOIN(" | ",TRUE,UNIQUE(FILTER(Detalhe_Registro!$C:$C,(Detalhe_Registro!$D:$D=A2707)*(Detalhe_Registro!$E:$E=B2707)*(Detalhe_Registro!$M:$M="SIM")))),"")</f>
        <v/>
      </c>
      <c r="E2707" s="2">
        <f>COUNTIFS(Detalhe_Registro!$D:$D,A2707,Detalhe_Registro!$E:$E,B2707,Detalhe_Registro!$M:$M,"SIM")</f>
        <v/>
      </c>
      <c r="F2707" s="2">
        <f>IFERROR(MAXIFS(Detalhe_Registro!$N:$N,Detalhe_Registro!$D:$D,A2707,Detalhe_Registro!$E:$E,B2707,Detalhe_Registro!$M:$M,"SIM"),0)</f>
        <v/>
      </c>
      <c r="G2707" s="2">
        <f>IFERROR(AVERAGEIFS(Detalhe_Registro!$N:$N,Detalhe_Registro!$D:$D,A2707,Detalhe_Registro!$E:$E,B2707,Detalhe_Registro!$M:$M,"SIM"),0)</f>
        <v/>
      </c>
      <c r="H2707" s="2">
        <f>SUMIFS(Detalhe_Registro!$F:$F,Detalhe_Registro!$D:$D,A2707,Detalhe_Registro!$E:$E,B2707,Detalhe_Registro!$M:$M,"SIM")</f>
        <v/>
      </c>
      <c r="I2707" s="2">
        <f>SUMIFS(Detalhe_Registro!$G:$G,Detalhe_Registro!$D:$D,A2707,Detalhe_Registro!$E:$E,B2707,Detalhe_Registro!$M:$M,"SIM")</f>
        <v/>
      </c>
      <c r="J2707" s="2">
        <f>IF(F2707&lt;Premissas!$B$8,"&lt; 1,00",IF(F2707&lt;Premissas!$B$9,"1,00 – 1,19",IF(F2707&lt;Premissas!$B$10,"1,20 – 1,39",IF(F2707&lt;Premissas!$B$11,"1,40 – 1,59",IF(F2707&lt;Premissas!$B$12,"1,60 – 1,99","≥ 2,00")))))</f>
        <v/>
      </c>
      <c r="K2707" s="5">
        <f>IF(F2707&lt;Premissas!$B$8,Premissas!$B$13,IF(F2707&lt;Premissas!$B$9,Premissas!$B$14,IF(F2707&lt;Premissas!$B$10,Premissas!$B$15,IF(F2707&lt;Premissas!$B$11,Premissas!$B$16,IF(F2707&lt;Premissas!$B$12,Premissas!$B$17,Premissas!$B$18)))))</f>
        <v/>
      </c>
      <c r="L2707" s="5">
        <f>K2707/Premissas!$B$4</f>
        <v/>
      </c>
      <c r="M2707" s="2">
        <f>IF(K2707=Premissas!$B$18,"SIM","NÃO")</f>
        <v/>
      </c>
    </row>
    <row r="2708">
      <c r="A2708" s="2" t="n">
        <v>6013260</v>
      </c>
      <c r="B2708" s="2" t="inlineStr">
        <is>
          <t>Marcel Robson Zelenkovas</t>
        </is>
      </c>
      <c r="C2708" s="2" t="n">
        <v>7801</v>
      </c>
      <c r="D2708" s="2">
        <f>IFERROR(TEXTJOIN(" | ",TRUE,UNIQUE(FILTER(Detalhe_Registro!$C:$C,(Detalhe_Registro!$D:$D=A2708)*(Detalhe_Registro!$E:$E=B2708)*(Detalhe_Registro!$M:$M="SIM")))),"")</f>
        <v/>
      </c>
      <c r="E2708" s="2">
        <f>COUNTIFS(Detalhe_Registro!$D:$D,A2708,Detalhe_Registro!$E:$E,B2708,Detalhe_Registro!$M:$M,"SIM")</f>
        <v/>
      </c>
      <c r="F2708" s="2">
        <f>IFERROR(MAXIFS(Detalhe_Registro!$N:$N,Detalhe_Registro!$D:$D,A2708,Detalhe_Registro!$E:$E,B2708,Detalhe_Registro!$M:$M,"SIM"),0)</f>
        <v/>
      </c>
      <c r="G2708" s="2">
        <f>IFERROR(AVERAGEIFS(Detalhe_Registro!$N:$N,Detalhe_Registro!$D:$D,A2708,Detalhe_Registro!$E:$E,B2708,Detalhe_Registro!$M:$M,"SIM"),0)</f>
        <v/>
      </c>
      <c r="H2708" s="2">
        <f>SUMIFS(Detalhe_Registro!$F:$F,Detalhe_Registro!$D:$D,A2708,Detalhe_Registro!$E:$E,B2708,Detalhe_Registro!$M:$M,"SIM")</f>
        <v/>
      </c>
      <c r="I2708" s="2">
        <f>SUMIFS(Detalhe_Registro!$G:$G,Detalhe_Registro!$D:$D,A2708,Detalhe_Registro!$E:$E,B2708,Detalhe_Registro!$M:$M,"SIM")</f>
        <v/>
      </c>
      <c r="J2708" s="2">
        <f>IF(F2708&lt;Premissas!$B$8,"&lt; 1,00",IF(F2708&lt;Premissas!$B$9,"1,00 – 1,19",IF(F2708&lt;Premissas!$B$10,"1,20 – 1,39",IF(F2708&lt;Premissas!$B$11,"1,40 – 1,59",IF(F2708&lt;Premissas!$B$12,"1,60 – 1,99","≥ 2,00")))))</f>
        <v/>
      </c>
      <c r="K2708" s="5">
        <f>IF(F2708&lt;Premissas!$B$8,Premissas!$B$13,IF(F2708&lt;Premissas!$B$9,Premissas!$B$14,IF(F2708&lt;Premissas!$B$10,Premissas!$B$15,IF(F2708&lt;Premissas!$B$11,Premissas!$B$16,IF(F2708&lt;Premissas!$B$12,Premissas!$B$17,Premissas!$B$18)))))</f>
        <v/>
      </c>
      <c r="L2708" s="5">
        <f>K2708/Premissas!$B$4</f>
        <v/>
      </c>
      <c r="M2708" s="2">
        <f>IF(K2708=Premissas!$B$18,"SIM","NÃO")</f>
        <v/>
      </c>
    </row>
    <row r="2709">
      <c r="A2709" s="2" t="inlineStr">
        <is>
          <t>6013260</t>
        </is>
      </c>
      <c r="B2709" s="2" t="inlineStr">
        <is>
          <t>Marcel Robson Zelenkovas</t>
        </is>
      </c>
      <c r="C2709" s="2" t="n">
        <v>7801</v>
      </c>
      <c r="D2709" s="2">
        <f>IFERROR(TEXTJOIN(" | ",TRUE,UNIQUE(FILTER(Detalhe_Registro!$C:$C,(Detalhe_Registro!$D:$D=A2709)*(Detalhe_Registro!$E:$E=B2709)*(Detalhe_Registro!$M:$M="SIM")))),"")</f>
        <v/>
      </c>
      <c r="E2709" s="2">
        <f>COUNTIFS(Detalhe_Registro!$D:$D,A2709,Detalhe_Registro!$E:$E,B2709,Detalhe_Registro!$M:$M,"SIM")</f>
        <v/>
      </c>
      <c r="F2709" s="2">
        <f>IFERROR(MAXIFS(Detalhe_Registro!$N:$N,Detalhe_Registro!$D:$D,A2709,Detalhe_Registro!$E:$E,B2709,Detalhe_Registro!$M:$M,"SIM"),0)</f>
        <v/>
      </c>
      <c r="G2709" s="2">
        <f>IFERROR(AVERAGEIFS(Detalhe_Registro!$N:$N,Detalhe_Registro!$D:$D,A2709,Detalhe_Registro!$E:$E,B2709,Detalhe_Registro!$M:$M,"SIM"),0)</f>
        <v/>
      </c>
      <c r="H2709" s="2">
        <f>SUMIFS(Detalhe_Registro!$F:$F,Detalhe_Registro!$D:$D,A2709,Detalhe_Registro!$E:$E,B2709,Detalhe_Registro!$M:$M,"SIM")</f>
        <v/>
      </c>
      <c r="I2709" s="2">
        <f>SUMIFS(Detalhe_Registro!$G:$G,Detalhe_Registro!$D:$D,A2709,Detalhe_Registro!$E:$E,B2709,Detalhe_Registro!$M:$M,"SIM")</f>
        <v/>
      </c>
      <c r="J2709" s="2">
        <f>IF(F2709&lt;Premissas!$B$8,"&lt; 1,00",IF(F2709&lt;Premissas!$B$9,"1,00 – 1,19",IF(F2709&lt;Premissas!$B$10,"1,20 – 1,39",IF(F2709&lt;Premissas!$B$11,"1,40 – 1,59",IF(F2709&lt;Premissas!$B$12,"1,60 – 1,99","≥ 2,00")))))</f>
        <v/>
      </c>
      <c r="K2709" s="5">
        <f>IF(F2709&lt;Premissas!$B$8,Premissas!$B$13,IF(F2709&lt;Premissas!$B$9,Premissas!$B$14,IF(F2709&lt;Premissas!$B$10,Premissas!$B$15,IF(F2709&lt;Premissas!$B$11,Premissas!$B$16,IF(F2709&lt;Premissas!$B$12,Premissas!$B$17,Premissas!$B$18)))))</f>
        <v/>
      </c>
      <c r="L2709" s="5">
        <f>K2709/Premissas!$B$4</f>
        <v/>
      </c>
      <c r="M2709" s="2">
        <f>IF(K2709=Premissas!$B$18,"SIM","NÃO")</f>
        <v/>
      </c>
    </row>
    <row r="2710">
      <c r="A2710" s="2" t="inlineStr">
        <is>
          <t>6027652</t>
        </is>
      </c>
      <c r="B2710" s="2" t="inlineStr">
        <is>
          <t>Marcela Dos Santos Ferreira</t>
        </is>
      </c>
      <c r="C2710" s="2" t="n">
        <v>7801</v>
      </c>
      <c r="D2710" s="2">
        <f>IFERROR(TEXTJOIN(" | ",TRUE,UNIQUE(FILTER(Detalhe_Registro!$C:$C,(Detalhe_Registro!$D:$D=A2710)*(Detalhe_Registro!$E:$E=B2710)*(Detalhe_Registro!$M:$M="SIM")))),"")</f>
        <v/>
      </c>
      <c r="E2710" s="2">
        <f>COUNTIFS(Detalhe_Registro!$D:$D,A2710,Detalhe_Registro!$E:$E,B2710,Detalhe_Registro!$M:$M,"SIM")</f>
        <v/>
      </c>
      <c r="F2710" s="2">
        <f>IFERROR(MAXIFS(Detalhe_Registro!$N:$N,Detalhe_Registro!$D:$D,A2710,Detalhe_Registro!$E:$E,B2710,Detalhe_Registro!$M:$M,"SIM"),0)</f>
        <v/>
      </c>
      <c r="G2710" s="2">
        <f>IFERROR(AVERAGEIFS(Detalhe_Registro!$N:$N,Detalhe_Registro!$D:$D,A2710,Detalhe_Registro!$E:$E,B2710,Detalhe_Registro!$M:$M,"SIM"),0)</f>
        <v/>
      </c>
      <c r="H2710" s="2">
        <f>SUMIFS(Detalhe_Registro!$F:$F,Detalhe_Registro!$D:$D,A2710,Detalhe_Registro!$E:$E,B2710,Detalhe_Registro!$M:$M,"SIM")</f>
        <v/>
      </c>
      <c r="I2710" s="2">
        <f>SUMIFS(Detalhe_Registro!$G:$G,Detalhe_Registro!$D:$D,A2710,Detalhe_Registro!$E:$E,B2710,Detalhe_Registro!$M:$M,"SIM")</f>
        <v/>
      </c>
      <c r="J2710" s="2">
        <f>IF(F2710&lt;Premissas!$B$8,"&lt; 1,00",IF(F2710&lt;Premissas!$B$9,"1,00 – 1,19",IF(F2710&lt;Premissas!$B$10,"1,20 – 1,39",IF(F2710&lt;Premissas!$B$11,"1,40 – 1,59",IF(F2710&lt;Premissas!$B$12,"1,60 – 1,99","≥ 2,00")))))</f>
        <v/>
      </c>
      <c r="K2710" s="5">
        <f>IF(F2710&lt;Premissas!$B$8,Premissas!$B$13,IF(F2710&lt;Premissas!$B$9,Premissas!$B$14,IF(F2710&lt;Premissas!$B$10,Premissas!$B$15,IF(F2710&lt;Premissas!$B$11,Premissas!$B$16,IF(F2710&lt;Premissas!$B$12,Premissas!$B$17,Premissas!$B$18)))))</f>
        <v/>
      </c>
      <c r="L2710" s="5">
        <f>K2710/Premissas!$B$4</f>
        <v/>
      </c>
      <c r="M2710" s="2">
        <f>IF(K2710=Premissas!$B$18,"SIM","NÃO")</f>
        <v/>
      </c>
    </row>
    <row r="2711">
      <c r="A2711" s="2" t="inlineStr">
        <is>
          <t>6035361</t>
        </is>
      </c>
      <c r="B2711" s="2" t="inlineStr">
        <is>
          <t>Marcella Da Cruz Ribeiro</t>
        </is>
      </c>
      <c r="C2711" s="2" t="n">
        <v>7801</v>
      </c>
      <c r="D2711" s="2">
        <f>IFERROR(TEXTJOIN(" | ",TRUE,UNIQUE(FILTER(Detalhe_Registro!$C:$C,(Detalhe_Registro!$D:$D=A2711)*(Detalhe_Registro!$E:$E=B2711)*(Detalhe_Registro!$M:$M="SIM")))),"")</f>
        <v/>
      </c>
      <c r="E2711" s="2">
        <f>COUNTIFS(Detalhe_Registro!$D:$D,A2711,Detalhe_Registro!$E:$E,B2711,Detalhe_Registro!$M:$M,"SIM")</f>
        <v/>
      </c>
      <c r="F2711" s="2">
        <f>IFERROR(MAXIFS(Detalhe_Registro!$N:$N,Detalhe_Registro!$D:$D,A2711,Detalhe_Registro!$E:$E,B2711,Detalhe_Registro!$M:$M,"SIM"),0)</f>
        <v/>
      </c>
      <c r="G2711" s="2">
        <f>IFERROR(AVERAGEIFS(Detalhe_Registro!$N:$N,Detalhe_Registro!$D:$D,A2711,Detalhe_Registro!$E:$E,B2711,Detalhe_Registro!$M:$M,"SIM"),0)</f>
        <v/>
      </c>
      <c r="H2711" s="2">
        <f>SUMIFS(Detalhe_Registro!$F:$F,Detalhe_Registro!$D:$D,A2711,Detalhe_Registro!$E:$E,B2711,Detalhe_Registro!$M:$M,"SIM")</f>
        <v/>
      </c>
      <c r="I2711" s="2">
        <f>SUMIFS(Detalhe_Registro!$G:$G,Detalhe_Registro!$D:$D,A2711,Detalhe_Registro!$E:$E,B2711,Detalhe_Registro!$M:$M,"SIM")</f>
        <v/>
      </c>
      <c r="J2711" s="2">
        <f>IF(F2711&lt;Premissas!$B$8,"&lt; 1,00",IF(F2711&lt;Premissas!$B$9,"1,00 – 1,19",IF(F2711&lt;Premissas!$B$10,"1,20 – 1,39",IF(F2711&lt;Premissas!$B$11,"1,40 – 1,59",IF(F2711&lt;Premissas!$B$12,"1,60 – 1,99","≥ 2,00")))))</f>
        <v/>
      </c>
      <c r="K2711" s="5">
        <f>IF(F2711&lt;Premissas!$B$8,Premissas!$B$13,IF(F2711&lt;Premissas!$B$9,Premissas!$B$14,IF(F2711&lt;Premissas!$B$10,Premissas!$B$15,IF(F2711&lt;Premissas!$B$11,Premissas!$B$16,IF(F2711&lt;Premissas!$B$12,Premissas!$B$17,Premissas!$B$18)))))</f>
        <v/>
      </c>
      <c r="L2711" s="5">
        <f>K2711/Premissas!$B$4</f>
        <v/>
      </c>
      <c r="M2711" s="2">
        <f>IF(K2711=Premissas!$B$18,"SIM","NÃO")</f>
        <v/>
      </c>
    </row>
    <row r="2712">
      <c r="A2712" s="2" t="n">
        <v>6001335</v>
      </c>
      <c r="B2712" s="2" t="inlineStr">
        <is>
          <t>Marcelo Adriano De Oliveira</t>
        </is>
      </c>
      <c r="C2712" s="2" t="n">
        <v>7801</v>
      </c>
      <c r="D2712" s="2">
        <f>IFERROR(TEXTJOIN(" | ",TRUE,UNIQUE(FILTER(Detalhe_Registro!$C:$C,(Detalhe_Registro!$D:$D=A2712)*(Detalhe_Registro!$E:$E=B2712)*(Detalhe_Registro!$M:$M="SIM")))),"")</f>
        <v/>
      </c>
      <c r="E2712" s="2">
        <f>COUNTIFS(Detalhe_Registro!$D:$D,A2712,Detalhe_Registro!$E:$E,B2712,Detalhe_Registro!$M:$M,"SIM")</f>
        <v/>
      </c>
      <c r="F2712" s="2">
        <f>IFERROR(MAXIFS(Detalhe_Registro!$N:$N,Detalhe_Registro!$D:$D,A2712,Detalhe_Registro!$E:$E,B2712,Detalhe_Registro!$M:$M,"SIM"),0)</f>
        <v/>
      </c>
      <c r="G2712" s="2">
        <f>IFERROR(AVERAGEIFS(Detalhe_Registro!$N:$N,Detalhe_Registro!$D:$D,A2712,Detalhe_Registro!$E:$E,B2712,Detalhe_Registro!$M:$M,"SIM"),0)</f>
        <v/>
      </c>
      <c r="H2712" s="2">
        <f>SUMIFS(Detalhe_Registro!$F:$F,Detalhe_Registro!$D:$D,A2712,Detalhe_Registro!$E:$E,B2712,Detalhe_Registro!$M:$M,"SIM")</f>
        <v/>
      </c>
      <c r="I2712" s="2">
        <f>SUMIFS(Detalhe_Registro!$G:$G,Detalhe_Registro!$D:$D,A2712,Detalhe_Registro!$E:$E,B2712,Detalhe_Registro!$M:$M,"SIM")</f>
        <v/>
      </c>
      <c r="J2712" s="2">
        <f>IF(F2712&lt;Premissas!$B$8,"&lt; 1,00",IF(F2712&lt;Premissas!$B$9,"1,00 – 1,19",IF(F2712&lt;Premissas!$B$10,"1,20 – 1,39",IF(F2712&lt;Premissas!$B$11,"1,40 – 1,59",IF(F2712&lt;Premissas!$B$12,"1,60 – 1,99","≥ 2,00")))))</f>
        <v/>
      </c>
      <c r="K2712" s="5">
        <f>IF(F2712&lt;Premissas!$B$8,Premissas!$B$13,IF(F2712&lt;Premissas!$B$9,Premissas!$B$14,IF(F2712&lt;Premissas!$B$10,Premissas!$B$15,IF(F2712&lt;Premissas!$B$11,Premissas!$B$16,IF(F2712&lt;Premissas!$B$12,Premissas!$B$17,Premissas!$B$18)))))</f>
        <v/>
      </c>
      <c r="L2712" s="5">
        <f>K2712/Premissas!$B$4</f>
        <v/>
      </c>
      <c r="M2712" s="2">
        <f>IF(K2712=Premissas!$B$18,"SIM","NÃO")</f>
        <v/>
      </c>
    </row>
    <row r="2713">
      <c r="A2713" s="2" t="inlineStr">
        <is>
          <t>6001335</t>
        </is>
      </c>
      <c r="B2713" s="2" t="inlineStr">
        <is>
          <t>Marcelo Adriano De Oliveira</t>
        </is>
      </c>
      <c r="C2713" s="2" t="n">
        <v>7801</v>
      </c>
      <c r="D2713" s="2">
        <f>IFERROR(TEXTJOIN(" | ",TRUE,UNIQUE(FILTER(Detalhe_Registro!$C:$C,(Detalhe_Registro!$D:$D=A2713)*(Detalhe_Registro!$E:$E=B2713)*(Detalhe_Registro!$M:$M="SIM")))),"")</f>
        <v/>
      </c>
      <c r="E2713" s="2">
        <f>COUNTIFS(Detalhe_Registro!$D:$D,A2713,Detalhe_Registro!$E:$E,B2713,Detalhe_Registro!$M:$M,"SIM")</f>
        <v/>
      </c>
      <c r="F2713" s="2">
        <f>IFERROR(MAXIFS(Detalhe_Registro!$N:$N,Detalhe_Registro!$D:$D,A2713,Detalhe_Registro!$E:$E,B2713,Detalhe_Registro!$M:$M,"SIM"),0)</f>
        <v/>
      </c>
      <c r="G2713" s="2">
        <f>IFERROR(AVERAGEIFS(Detalhe_Registro!$N:$N,Detalhe_Registro!$D:$D,A2713,Detalhe_Registro!$E:$E,B2713,Detalhe_Registro!$M:$M,"SIM"),0)</f>
        <v/>
      </c>
      <c r="H2713" s="2">
        <f>SUMIFS(Detalhe_Registro!$F:$F,Detalhe_Registro!$D:$D,A2713,Detalhe_Registro!$E:$E,B2713,Detalhe_Registro!$M:$M,"SIM")</f>
        <v/>
      </c>
      <c r="I2713" s="2">
        <f>SUMIFS(Detalhe_Registro!$G:$G,Detalhe_Registro!$D:$D,A2713,Detalhe_Registro!$E:$E,B2713,Detalhe_Registro!$M:$M,"SIM")</f>
        <v/>
      </c>
      <c r="J2713" s="2">
        <f>IF(F2713&lt;Premissas!$B$8,"&lt; 1,00",IF(F2713&lt;Premissas!$B$9,"1,00 – 1,19",IF(F2713&lt;Premissas!$B$10,"1,20 – 1,39",IF(F2713&lt;Premissas!$B$11,"1,40 – 1,59",IF(F2713&lt;Premissas!$B$12,"1,60 – 1,99","≥ 2,00")))))</f>
        <v/>
      </c>
      <c r="K2713" s="5">
        <f>IF(F2713&lt;Premissas!$B$8,Premissas!$B$13,IF(F2713&lt;Premissas!$B$9,Premissas!$B$14,IF(F2713&lt;Premissas!$B$10,Premissas!$B$15,IF(F2713&lt;Premissas!$B$11,Premissas!$B$16,IF(F2713&lt;Premissas!$B$12,Premissas!$B$17,Premissas!$B$18)))))</f>
        <v/>
      </c>
      <c r="L2713" s="5">
        <f>K2713/Premissas!$B$4</f>
        <v/>
      </c>
      <c r="M2713" s="2">
        <f>IF(K2713=Premissas!$B$18,"SIM","NÃO")</f>
        <v/>
      </c>
    </row>
    <row r="2714">
      <c r="A2714" s="2" t="n">
        <v>186365</v>
      </c>
      <c r="B2714" s="2" t="inlineStr">
        <is>
          <t>Marcelo Cardoso Dos Santos</t>
        </is>
      </c>
      <c r="C2714" s="2" t="n">
        <v>7801</v>
      </c>
      <c r="D2714" s="2">
        <f>IFERROR(TEXTJOIN(" | ",TRUE,UNIQUE(FILTER(Detalhe_Registro!$C:$C,(Detalhe_Registro!$D:$D=A2714)*(Detalhe_Registro!$E:$E=B2714)*(Detalhe_Registro!$M:$M="SIM")))),"")</f>
        <v/>
      </c>
      <c r="E2714" s="2">
        <f>COUNTIFS(Detalhe_Registro!$D:$D,A2714,Detalhe_Registro!$E:$E,B2714,Detalhe_Registro!$M:$M,"SIM")</f>
        <v/>
      </c>
      <c r="F2714" s="2">
        <f>IFERROR(MAXIFS(Detalhe_Registro!$N:$N,Detalhe_Registro!$D:$D,A2714,Detalhe_Registro!$E:$E,B2714,Detalhe_Registro!$M:$M,"SIM"),0)</f>
        <v/>
      </c>
      <c r="G2714" s="2">
        <f>IFERROR(AVERAGEIFS(Detalhe_Registro!$N:$N,Detalhe_Registro!$D:$D,A2714,Detalhe_Registro!$E:$E,B2714,Detalhe_Registro!$M:$M,"SIM"),0)</f>
        <v/>
      </c>
      <c r="H2714" s="2">
        <f>SUMIFS(Detalhe_Registro!$F:$F,Detalhe_Registro!$D:$D,A2714,Detalhe_Registro!$E:$E,B2714,Detalhe_Registro!$M:$M,"SIM")</f>
        <v/>
      </c>
      <c r="I2714" s="2">
        <f>SUMIFS(Detalhe_Registro!$G:$G,Detalhe_Registro!$D:$D,A2714,Detalhe_Registro!$E:$E,B2714,Detalhe_Registro!$M:$M,"SIM")</f>
        <v/>
      </c>
      <c r="J2714" s="2">
        <f>IF(F2714&lt;Premissas!$B$8,"&lt; 1,00",IF(F2714&lt;Premissas!$B$9,"1,00 – 1,19",IF(F2714&lt;Premissas!$B$10,"1,20 – 1,39",IF(F2714&lt;Premissas!$B$11,"1,40 – 1,59",IF(F2714&lt;Premissas!$B$12,"1,60 – 1,99","≥ 2,00")))))</f>
        <v/>
      </c>
      <c r="K2714" s="5">
        <f>IF(F2714&lt;Premissas!$B$8,Premissas!$B$13,IF(F2714&lt;Premissas!$B$9,Premissas!$B$14,IF(F2714&lt;Premissas!$B$10,Premissas!$B$15,IF(F2714&lt;Premissas!$B$11,Premissas!$B$16,IF(F2714&lt;Premissas!$B$12,Premissas!$B$17,Premissas!$B$18)))))</f>
        <v/>
      </c>
      <c r="L2714" s="5">
        <f>K2714/Premissas!$B$4</f>
        <v/>
      </c>
      <c r="M2714" s="2">
        <f>IF(K2714=Premissas!$B$18,"SIM","NÃO")</f>
        <v/>
      </c>
    </row>
    <row r="2715">
      <c r="A2715" s="2" t="n">
        <v>3536572</v>
      </c>
      <c r="B2715" s="2" t="inlineStr">
        <is>
          <t>Marcelo De Sousa Nunes</t>
        </is>
      </c>
      <c r="C2715" s="2" t="n">
        <v>7801</v>
      </c>
      <c r="D2715" s="2">
        <f>IFERROR(TEXTJOIN(" | ",TRUE,UNIQUE(FILTER(Detalhe_Registro!$C:$C,(Detalhe_Registro!$D:$D=A2715)*(Detalhe_Registro!$E:$E=B2715)*(Detalhe_Registro!$M:$M="SIM")))),"")</f>
        <v/>
      </c>
      <c r="E2715" s="2">
        <f>COUNTIFS(Detalhe_Registro!$D:$D,A2715,Detalhe_Registro!$E:$E,B2715,Detalhe_Registro!$M:$M,"SIM")</f>
        <v/>
      </c>
      <c r="F2715" s="2">
        <f>IFERROR(MAXIFS(Detalhe_Registro!$N:$N,Detalhe_Registro!$D:$D,A2715,Detalhe_Registro!$E:$E,B2715,Detalhe_Registro!$M:$M,"SIM"),0)</f>
        <v/>
      </c>
      <c r="G2715" s="2">
        <f>IFERROR(AVERAGEIFS(Detalhe_Registro!$N:$N,Detalhe_Registro!$D:$D,A2715,Detalhe_Registro!$E:$E,B2715,Detalhe_Registro!$M:$M,"SIM"),0)</f>
        <v/>
      </c>
      <c r="H2715" s="2">
        <f>SUMIFS(Detalhe_Registro!$F:$F,Detalhe_Registro!$D:$D,A2715,Detalhe_Registro!$E:$E,B2715,Detalhe_Registro!$M:$M,"SIM")</f>
        <v/>
      </c>
      <c r="I2715" s="2">
        <f>SUMIFS(Detalhe_Registro!$G:$G,Detalhe_Registro!$D:$D,A2715,Detalhe_Registro!$E:$E,B2715,Detalhe_Registro!$M:$M,"SIM")</f>
        <v/>
      </c>
      <c r="J2715" s="2">
        <f>IF(F2715&lt;Premissas!$B$8,"&lt; 1,00",IF(F2715&lt;Premissas!$B$9,"1,00 – 1,19",IF(F2715&lt;Premissas!$B$10,"1,20 – 1,39",IF(F2715&lt;Premissas!$B$11,"1,40 – 1,59",IF(F2715&lt;Premissas!$B$12,"1,60 – 1,99","≥ 2,00")))))</f>
        <v/>
      </c>
      <c r="K2715" s="5">
        <f>IF(F2715&lt;Premissas!$B$8,Premissas!$B$13,IF(F2715&lt;Premissas!$B$9,Premissas!$B$14,IF(F2715&lt;Premissas!$B$10,Premissas!$B$15,IF(F2715&lt;Premissas!$B$11,Premissas!$B$16,IF(F2715&lt;Premissas!$B$12,Premissas!$B$17,Premissas!$B$18)))))</f>
        <v/>
      </c>
      <c r="L2715" s="5">
        <f>K2715/Premissas!$B$4</f>
        <v/>
      </c>
      <c r="M2715" s="2">
        <f>IF(K2715=Premissas!$B$18,"SIM","NÃO")</f>
        <v/>
      </c>
    </row>
    <row r="2716">
      <c r="A2716" s="2" t="inlineStr">
        <is>
          <t>3536572</t>
        </is>
      </c>
      <c r="B2716" s="2" t="inlineStr">
        <is>
          <t>Marcelo De Sousa Nunes</t>
        </is>
      </c>
      <c r="C2716" s="2" t="n">
        <v>7801</v>
      </c>
      <c r="D2716" s="2">
        <f>IFERROR(TEXTJOIN(" | ",TRUE,UNIQUE(FILTER(Detalhe_Registro!$C:$C,(Detalhe_Registro!$D:$D=A2716)*(Detalhe_Registro!$E:$E=B2716)*(Detalhe_Registro!$M:$M="SIM")))),"")</f>
        <v/>
      </c>
      <c r="E2716" s="2">
        <f>COUNTIFS(Detalhe_Registro!$D:$D,A2716,Detalhe_Registro!$E:$E,B2716,Detalhe_Registro!$M:$M,"SIM")</f>
        <v/>
      </c>
      <c r="F2716" s="2">
        <f>IFERROR(MAXIFS(Detalhe_Registro!$N:$N,Detalhe_Registro!$D:$D,A2716,Detalhe_Registro!$E:$E,B2716,Detalhe_Registro!$M:$M,"SIM"),0)</f>
        <v/>
      </c>
      <c r="G2716" s="2">
        <f>IFERROR(AVERAGEIFS(Detalhe_Registro!$N:$N,Detalhe_Registro!$D:$D,A2716,Detalhe_Registro!$E:$E,B2716,Detalhe_Registro!$M:$M,"SIM"),0)</f>
        <v/>
      </c>
      <c r="H2716" s="2">
        <f>SUMIFS(Detalhe_Registro!$F:$F,Detalhe_Registro!$D:$D,A2716,Detalhe_Registro!$E:$E,B2716,Detalhe_Registro!$M:$M,"SIM")</f>
        <v/>
      </c>
      <c r="I2716" s="2">
        <f>SUMIFS(Detalhe_Registro!$G:$G,Detalhe_Registro!$D:$D,A2716,Detalhe_Registro!$E:$E,B2716,Detalhe_Registro!$M:$M,"SIM")</f>
        <v/>
      </c>
      <c r="J2716" s="2">
        <f>IF(F2716&lt;Premissas!$B$8,"&lt; 1,00",IF(F2716&lt;Premissas!$B$9,"1,00 – 1,19",IF(F2716&lt;Premissas!$B$10,"1,20 – 1,39",IF(F2716&lt;Premissas!$B$11,"1,40 – 1,59",IF(F2716&lt;Premissas!$B$12,"1,60 – 1,99","≥ 2,00")))))</f>
        <v/>
      </c>
      <c r="K2716" s="5">
        <f>IF(F2716&lt;Premissas!$B$8,Premissas!$B$13,IF(F2716&lt;Premissas!$B$9,Premissas!$B$14,IF(F2716&lt;Premissas!$B$10,Premissas!$B$15,IF(F2716&lt;Premissas!$B$11,Premissas!$B$16,IF(F2716&lt;Premissas!$B$12,Premissas!$B$17,Premissas!$B$18)))))</f>
        <v/>
      </c>
      <c r="L2716" s="5">
        <f>K2716/Premissas!$B$4</f>
        <v/>
      </c>
      <c r="M2716" s="2">
        <f>IF(K2716=Premissas!$B$18,"SIM","NÃO")</f>
        <v/>
      </c>
    </row>
    <row r="2717">
      <c r="A2717" s="2" t="n">
        <v>6001203</v>
      </c>
      <c r="B2717" s="2" t="inlineStr">
        <is>
          <t>Marcelo Sousa Dos Santos</t>
        </is>
      </c>
      <c r="C2717" s="2" t="n">
        <v>7801</v>
      </c>
      <c r="D2717" s="2">
        <f>IFERROR(TEXTJOIN(" | ",TRUE,UNIQUE(FILTER(Detalhe_Registro!$C:$C,(Detalhe_Registro!$D:$D=A2717)*(Detalhe_Registro!$E:$E=B2717)*(Detalhe_Registro!$M:$M="SIM")))),"")</f>
        <v/>
      </c>
      <c r="E2717" s="2">
        <f>COUNTIFS(Detalhe_Registro!$D:$D,A2717,Detalhe_Registro!$E:$E,B2717,Detalhe_Registro!$M:$M,"SIM")</f>
        <v/>
      </c>
      <c r="F2717" s="2">
        <f>IFERROR(MAXIFS(Detalhe_Registro!$N:$N,Detalhe_Registro!$D:$D,A2717,Detalhe_Registro!$E:$E,B2717,Detalhe_Registro!$M:$M,"SIM"),0)</f>
        <v/>
      </c>
      <c r="G2717" s="2">
        <f>IFERROR(AVERAGEIFS(Detalhe_Registro!$N:$N,Detalhe_Registro!$D:$D,A2717,Detalhe_Registro!$E:$E,B2717,Detalhe_Registro!$M:$M,"SIM"),0)</f>
        <v/>
      </c>
      <c r="H2717" s="2">
        <f>SUMIFS(Detalhe_Registro!$F:$F,Detalhe_Registro!$D:$D,A2717,Detalhe_Registro!$E:$E,B2717,Detalhe_Registro!$M:$M,"SIM")</f>
        <v/>
      </c>
      <c r="I2717" s="2">
        <f>SUMIFS(Detalhe_Registro!$G:$G,Detalhe_Registro!$D:$D,A2717,Detalhe_Registro!$E:$E,B2717,Detalhe_Registro!$M:$M,"SIM")</f>
        <v/>
      </c>
      <c r="J2717" s="2">
        <f>IF(F2717&lt;Premissas!$B$8,"&lt; 1,00",IF(F2717&lt;Premissas!$B$9,"1,00 – 1,19",IF(F2717&lt;Premissas!$B$10,"1,20 – 1,39",IF(F2717&lt;Premissas!$B$11,"1,40 – 1,59",IF(F2717&lt;Premissas!$B$12,"1,60 – 1,99","≥ 2,00")))))</f>
        <v/>
      </c>
      <c r="K2717" s="5">
        <f>IF(F2717&lt;Premissas!$B$8,Premissas!$B$13,IF(F2717&lt;Premissas!$B$9,Premissas!$B$14,IF(F2717&lt;Premissas!$B$10,Premissas!$B$15,IF(F2717&lt;Premissas!$B$11,Premissas!$B$16,IF(F2717&lt;Premissas!$B$12,Premissas!$B$17,Premissas!$B$18)))))</f>
        <v/>
      </c>
      <c r="L2717" s="5">
        <f>K2717/Premissas!$B$4</f>
        <v/>
      </c>
      <c r="M2717" s="2">
        <f>IF(K2717=Premissas!$B$18,"SIM","NÃO")</f>
        <v/>
      </c>
    </row>
    <row r="2718">
      <c r="A2718" s="2" t="inlineStr">
        <is>
          <t>6001203</t>
        </is>
      </c>
      <c r="B2718" s="2" t="inlineStr">
        <is>
          <t>Marcelo Sousa Dos Santos</t>
        </is>
      </c>
      <c r="C2718" s="2" t="n">
        <v>7801</v>
      </c>
      <c r="D2718" s="2">
        <f>IFERROR(TEXTJOIN(" | ",TRUE,UNIQUE(FILTER(Detalhe_Registro!$C:$C,(Detalhe_Registro!$D:$D=A2718)*(Detalhe_Registro!$E:$E=B2718)*(Detalhe_Registro!$M:$M="SIM")))),"")</f>
        <v/>
      </c>
      <c r="E2718" s="2">
        <f>COUNTIFS(Detalhe_Registro!$D:$D,A2718,Detalhe_Registro!$E:$E,B2718,Detalhe_Registro!$M:$M,"SIM")</f>
        <v/>
      </c>
      <c r="F2718" s="2">
        <f>IFERROR(MAXIFS(Detalhe_Registro!$N:$N,Detalhe_Registro!$D:$D,A2718,Detalhe_Registro!$E:$E,B2718,Detalhe_Registro!$M:$M,"SIM"),0)</f>
        <v/>
      </c>
      <c r="G2718" s="2">
        <f>IFERROR(AVERAGEIFS(Detalhe_Registro!$N:$N,Detalhe_Registro!$D:$D,A2718,Detalhe_Registro!$E:$E,B2718,Detalhe_Registro!$M:$M,"SIM"),0)</f>
        <v/>
      </c>
      <c r="H2718" s="2">
        <f>SUMIFS(Detalhe_Registro!$F:$F,Detalhe_Registro!$D:$D,A2718,Detalhe_Registro!$E:$E,B2718,Detalhe_Registro!$M:$M,"SIM")</f>
        <v/>
      </c>
      <c r="I2718" s="2">
        <f>SUMIFS(Detalhe_Registro!$G:$G,Detalhe_Registro!$D:$D,A2718,Detalhe_Registro!$E:$E,B2718,Detalhe_Registro!$M:$M,"SIM")</f>
        <v/>
      </c>
      <c r="J2718" s="2">
        <f>IF(F2718&lt;Premissas!$B$8,"&lt; 1,00",IF(F2718&lt;Premissas!$B$9,"1,00 – 1,19",IF(F2718&lt;Premissas!$B$10,"1,20 – 1,39",IF(F2718&lt;Premissas!$B$11,"1,40 – 1,59",IF(F2718&lt;Premissas!$B$12,"1,60 – 1,99","≥ 2,00")))))</f>
        <v/>
      </c>
      <c r="K2718" s="5">
        <f>IF(F2718&lt;Premissas!$B$8,Premissas!$B$13,IF(F2718&lt;Premissas!$B$9,Premissas!$B$14,IF(F2718&lt;Premissas!$B$10,Premissas!$B$15,IF(F2718&lt;Premissas!$B$11,Premissas!$B$16,IF(F2718&lt;Premissas!$B$12,Premissas!$B$17,Premissas!$B$18)))))</f>
        <v/>
      </c>
      <c r="L2718" s="5">
        <f>K2718/Premissas!$B$4</f>
        <v/>
      </c>
      <c r="M2718" s="2">
        <f>IF(K2718=Premissas!$B$18,"SIM","NÃO")</f>
        <v/>
      </c>
    </row>
    <row r="2719">
      <c r="A2719" s="2" t="n">
        <v>5999197</v>
      </c>
      <c r="B2719" s="2" t="inlineStr">
        <is>
          <t>Marcelo Takao Ono</t>
        </is>
      </c>
      <c r="C2719" s="2" t="n">
        <v>7801</v>
      </c>
      <c r="D2719" s="2">
        <f>IFERROR(TEXTJOIN(" | ",TRUE,UNIQUE(FILTER(Detalhe_Registro!$C:$C,(Detalhe_Registro!$D:$D=A2719)*(Detalhe_Registro!$E:$E=B2719)*(Detalhe_Registro!$M:$M="SIM")))),"")</f>
        <v/>
      </c>
      <c r="E2719" s="2">
        <f>COUNTIFS(Detalhe_Registro!$D:$D,A2719,Detalhe_Registro!$E:$E,B2719,Detalhe_Registro!$M:$M,"SIM")</f>
        <v/>
      </c>
      <c r="F2719" s="2">
        <f>IFERROR(MAXIFS(Detalhe_Registro!$N:$N,Detalhe_Registro!$D:$D,A2719,Detalhe_Registro!$E:$E,B2719,Detalhe_Registro!$M:$M,"SIM"),0)</f>
        <v/>
      </c>
      <c r="G2719" s="2">
        <f>IFERROR(AVERAGEIFS(Detalhe_Registro!$N:$N,Detalhe_Registro!$D:$D,A2719,Detalhe_Registro!$E:$E,B2719,Detalhe_Registro!$M:$M,"SIM"),0)</f>
        <v/>
      </c>
      <c r="H2719" s="2">
        <f>SUMIFS(Detalhe_Registro!$F:$F,Detalhe_Registro!$D:$D,A2719,Detalhe_Registro!$E:$E,B2719,Detalhe_Registro!$M:$M,"SIM")</f>
        <v/>
      </c>
      <c r="I2719" s="2">
        <f>SUMIFS(Detalhe_Registro!$G:$G,Detalhe_Registro!$D:$D,A2719,Detalhe_Registro!$E:$E,B2719,Detalhe_Registro!$M:$M,"SIM")</f>
        <v/>
      </c>
      <c r="J2719" s="2">
        <f>IF(F2719&lt;Premissas!$B$8,"&lt; 1,00",IF(F2719&lt;Premissas!$B$9,"1,00 – 1,19",IF(F2719&lt;Premissas!$B$10,"1,20 – 1,39",IF(F2719&lt;Premissas!$B$11,"1,40 – 1,59",IF(F2719&lt;Premissas!$B$12,"1,60 – 1,99","≥ 2,00")))))</f>
        <v/>
      </c>
      <c r="K2719" s="5">
        <f>IF(F2719&lt;Premissas!$B$8,Premissas!$B$13,IF(F2719&lt;Premissas!$B$9,Premissas!$B$14,IF(F2719&lt;Premissas!$B$10,Premissas!$B$15,IF(F2719&lt;Premissas!$B$11,Premissas!$B$16,IF(F2719&lt;Premissas!$B$12,Premissas!$B$17,Premissas!$B$18)))))</f>
        <v/>
      </c>
      <c r="L2719" s="5">
        <f>K2719/Premissas!$B$4</f>
        <v/>
      </c>
      <c r="M2719" s="2">
        <f>IF(K2719=Premissas!$B$18,"SIM","NÃO")</f>
        <v/>
      </c>
    </row>
    <row r="2720">
      <c r="A2720" s="2" t="inlineStr">
        <is>
          <t>5999197</t>
        </is>
      </c>
      <c r="B2720" s="2" t="inlineStr">
        <is>
          <t>Marcelo Takao Ono</t>
        </is>
      </c>
      <c r="C2720" s="2" t="n">
        <v>7801</v>
      </c>
      <c r="D2720" s="2">
        <f>IFERROR(TEXTJOIN(" | ",TRUE,UNIQUE(FILTER(Detalhe_Registro!$C:$C,(Detalhe_Registro!$D:$D=A2720)*(Detalhe_Registro!$E:$E=B2720)*(Detalhe_Registro!$M:$M="SIM")))),"")</f>
        <v/>
      </c>
      <c r="E2720" s="2">
        <f>COUNTIFS(Detalhe_Registro!$D:$D,A2720,Detalhe_Registro!$E:$E,B2720,Detalhe_Registro!$M:$M,"SIM")</f>
        <v/>
      </c>
      <c r="F2720" s="2">
        <f>IFERROR(MAXIFS(Detalhe_Registro!$N:$N,Detalhe_Registro!$D:$D,A2720,Detalhe_Registro!$E:$E,B2720,Detalhe_Registro!$M:$M,"SIM"),0)</f>
        <v/>
      </c>
      <c r="G2720" s="2">
        <f>IFERROR(AVERAGEIFS(Detalhe_Registro!$N:$N,Detalhe_Registro!$D:$D,A2720,Detalhe_Registro!$E:$E,B2720,Detalhe_Registro!$M:$M,"SIM"),0)</f>
        <v/>
      </c>
      <c r="H2720" s="2">
        <f>SUMIFS(Detalhe_Registro!$F:$F,Detalhe_Registro!$D:$D,A2720,Detalhe_Registro!$E:$E,B2720,Detalhe_Registro!$M:$M,"SIM")</f>
        <v/>
      </c>
      <c r="I2720" s="2">
        <f>SUMIFS(Detalhe_Registro!$G:$G,Detalhe_Registro!$D:$D,A2720,Detalhe_Registro!$E:$E,B2720,Detalhe_Registro!$M:$M,"SIM")</f>
        <v/>
      </c>
      <c r="J2720" s="2">
        <f>IF(F2720&lt;Premissas!$B$8,"&lt; 1,00",IF(F2720&lt;Premissas!$B$9,"1,00 – 1,19",IF(F2720&lt;Premissas!$B$10,"1,20 – 1,39",IF(F2720&lt;Premissas!$B$11,"1,40 – 1,59",IF(F2720&lt;Premissas!$B$12,"1,60 – 1,99","≥ 2,00")))))</f>
        <v/>
      </c>
      <c r="K2720" s="5">
        <f>IF(F2720&lt;Premissas!$B$8,Premissas!$B$13,IF(F2720&lt;Premissas!$B$9,Premissas!$B$14,IF(F2720&lt;Premissas!$B$10,Premissas!$B$15,IF(F2720&lt;Premissas!$B$11,Premissas!$B$16,IF(F2720&lt;Premissas!$B$12,Premissas!$B$17,Premissas!$B$18)))))</f>
        <v/>
      </c>
      <c r="L2720" s="5">
        <f>K2720/Premissas!$B$4</f>
        <v/>
      </c>
      <c r="M2720" s="2">
        <f>IF(K2720=Premissas!$B$18,"SIM","NÃO")</f>
        <v/>
      </c>
    </row>
    <row r="2721">
      <c r="A2721" s="2" t="n">
        <v>123922</v>
      </c>
      <c r="B2721" s="2" t="inlineStr">
        <is>
          <t>Marciel Francisco Da Silva</t>
        </is>
      </c>
      <c r="C2721" s="2" t="n">
        <v>7801</v>
      </c>
      <c r="D2721" s="2">
        <f>IFERROR(TEXTJOIN(" | ",TRUE,UNIQUE(FILTER(Detalhe_Registro!$C:$C,(Detalhe_Registro!$D:$D=A2721)*(Detalhe_Registro!$E:$E=B2721)*(Detalhe_Registro!$M:$M="SIM")))),"")</f>
        <v/>
      </c>
      <c r="E2721" s="2">
        <f>COUNTIFS(Detalhe_Registro!$D:$D,A2721,Detalhe_Registro!$E:$E,B2721,Detalhe_Registro!$M:$M,"SIM")</f>
        <v/>
      </c>
      <c r="F2721" s="2">
        <f>IFERROR(MAXIFS(Detalhe_Registro!$N:$N,Detalhe_Registro!$D:$D,A2721,Detalhe_Registro!$E:$E,B2721,Detalhe_Registro!$M:$M,"SIM"),0)</f>
        <v/>
      </c>
      <c r="G2721" s="2">
        <f>IFERROR(AVERAGEIFS(Detalhe_Registro!$N:$N,Detalhe_Registro!$D:$D,A2721,Detalhe_Registro!$E:$E,B2721,Detalhe_Registro!$M:$M,"SIM"),0)</f>
        <v/>
      </c>
      <c r="H2721" s="2">
        <f>SUMIFS(Detalhe_Registro!$F:$F,Detalhe_Registro!$D:$D,A2721,Detalhe_Registro!$E:$E,B2721,Detalhe_Registro!$M:$M,"SIM")</f>
        <v/>
      </c>
      <c r="I2721" s="2">
        <f>SUMIFS(Detalhe_Registro!$G:$G,Detalhe_Registro!$D:$D,A2721,Detalhe_Registro!$E:$E,B2721,Detalhe_Registro!$M:$M,"SIM")</f>
        <v/>
      </c>
      <c r="J2721" s="2">
        <f>IF(F2721&lt;Premissas!$B$8,"&lt; 1,00",IF(F2721&lt;Premissas!$B$9,"1,00 – 1,19",IF(F2721&lt;Premissas!$B$10,"1,20 – 1,39",IF(F2721&lt;Premissas!$B$11,"1,40 – 1,59",IF(F2721&lt;Premissas!$B$12,"1,60 – 1,99","≥ 2,00")))))</f>
        <v/>
      </c>
      <c r="K2721" s="5">
        <f>IF(F2721&lt;Premissas!$B$8,Premissas!$B$13,IF(F2721&lt;Premissas!$B$9,Premissas!$B$14,IF(F2721&lt;Premissas!$B$10,Premissas!$B$15,IF(F2721&lt;Premissas!$B$11,Premissas!$B$16,IF(F2721&lt;Premissas!$B$12,Premissas!$B$17,Premissas!$B$18)))))</f>
        <v/>
      </c>
      <c r="L2721" s="5">
        <f>K2721/Premissas!$B$4</f>
        <v/>
      </c>
      <c r="M2721" s="2">
        <f>IF(K2721=Premissas!$B$18,"SIM","NÃO")</f>
        <v/>
      </c>
    </row>
    <row r="2722">
      <c r="A2722" s="2" t="inlineStr">
        <is>
          <t>123922</t>
        </is>
      </c>
      <c r="B2722" s="2" t="inlineStr">
        <is>
          <t>Marciel Francisco Da Silva</t>
        </is>
      </c>
      <c r="C2722" s="2" t="n">
        <v>7801</v>
      </c>
      <c r="D2722" s="2">
        <f>IFERROR(TEXTJOIN(" | ",TRUE,UNIQUE(FILTER(Detalhe_Registro!$C:$C,(Detalhe_Registro!$D:$D=A2722)*(Detalhe_Registro!$E:$E=B2722)*(Detalhe_Registro!$M:$M="SIM")))),"")</f>
        <v/>
      </c>
      <c r="E2722" s="2">
        <f>COUNTIFS(Detalhe_Registro!$D:$D,A2722,Detalhe_Registro!$E:$E,B2722,Detalhe_Registro!$M:$M,"SIM")</f>
        <v/>
      </c>
      <c r="F2722" s="2">
        <f>IFERROR(MAXIFS(Detalhe_Registro!$N:$N,Detalhe_Registro!$D:$D,A2722,Detalhe_Registro!$E:$E,B2722,Detalhe_Registro!$M:$M,"SIM"),0)</f>
        <v/>
      </c>
      <c r="G2722" s="2">
        <f>IFERROR(AVERAGEIFS(Detalhe_Registro!$N:$N,Detalhe_Registro!$D:$D,A2722,Detalhe_Registro!$E:$E,B2722,Detalhe_Registro!$M:$M,"SIM"),0)</f>
        <v/>
      </c>
      <c r="H2722" s="2">
        <f>SUMIFS(Detalhe_Registro!$F:$F,Detalhe_Registro!$D:$D,A2722,Detalhe_Registro!$E:$E,B2722,Detalhe_Registro!$M:$M,"SIM")</f>
        <v/>
      </c>
      <c r="I2722" s="2">
        <f>SUMIFS(Detalhe_Registro!$G:$G,Detalhe_Registro!$D:$D,A2722,Detalhe_Registro!$E:$E,B2722,Detalhe_Registro!$M:$M,"SIM")</f>
        <v/>
      </c>
      <c r="J2722" s="2">
        <f>IF(F2722&lt;Premissas!$B$8,"&lt; 1,00",IF(F2722&lt;Premissas!$B$9,"1,00 – 1,19",IF(F2722&lt;Premissas!$B$10,"1,20 – 1,39",IF(F2722&lt;Premissas!$B$11,"1,40 – 1,59",IF(F2722&lt;Premissas!$B$12,"1,60 – 1,99","≥ 2,00")))))</f>
        <v/>
      </c>
      <c r="K2722" s="5">
        <f>IF(F2722&lt;Premissas!$B$8,Premissas!$B$13,IF(F2722&lt;Premissas!$B$9,Premissas!$B$14,IF(F2722&lt;Premissas!$B$10,Premissas!$B$15,IF(F2722&lt;Premissas!$B$11,Premissas!$B$16,IF(F2722&lt;Premissas!$B$12,Premissas!$B$17,Premissas!$B$18)))))</f>
        <v/>
      </c>
      <c r="L2722" s="5">
        <f>K2722/Premissas!$B$4</f>
        <v/>
      </c>
      <c r="M2722" s="2">
        <f>IF(K2722=Premissas!$B$18,"SIM","NÃO")</f>
        <v/>
      </c>
    </row>
    <row r="2723">
      <c r="A2723" s="2" t="n">
        <v>372484</v>
      </c>
      <c r="B2723" s="2" t="inlineStr">
        <is>
          <t>Marcio Duarte Lucena</t>
        </is>
      </c>
      <c r="C2723" s="2" t="n">
        <v>7801</v>
      </c>
      <c r="D2723" s="2">
        <f>IFERROR(TEXTJOIN(" | ",TRUE,UNIQUE(FILTER(Detalhe_Registro!$C:$C,(Detalhe_Registro!$D:$D=A2723)*(Detalhe_Registro!$E:$E=B2723)*(Detalhe_Registro!$M:$M="SIM")))),"")</f>
        <v/>
      </c>
      <c r="E2723" s="2">
        <f>COUNTIFS(Detalhe_Registro!$D:$D,A2723,Detalhe_Registro!$E:$E,B2723,Detalhe_Registro!$M:$M,"SIM")</f>
        <v/>
      </c>
      <c r="F2723" s="2">
        <f>IFERROR(MAXIFS(Detalhe_Registro!$N:$N,Detalhe_Registro!$D:$D,A2723,Detalhe_Registro!$E:$E,B2723,Detalhe_Registro!$M:$M,"SIM"),0)</f>
        <v/>
      </c>
      <c r="G2723" s="2">
        <f>IFERROR(AVERAGEIFS(Detalhe_Registro!$N:$N,Detalhe_Registro!$D:$D,A2723,Detalhe_Registro!$E:$E,B2723,Detalhe_Registro!$M:$M,"SIM"),0)</f>
        <v/>
      </c>
      <c r="H2723" s="2">
        <f>SUMIFS(Detalhe_Registro!$F:$F,Detalhe_Registro!$D:$D,A2723,Detalhe_Registro!$E:$E,B2723,Detalhe_Registro!$M:$M,"SIM")</f>
        <v/>
      </c>
      <c r="I2723" s="2">
        <f>SUMIFS(Detalhe_Registro!$G:$G,Detalhe_Registro!$D:$D,A2723,Detalhe_Registro!$E:$E,B2723,Detalhe_Registro!$M:$M,"SIM")</f>
        <v/>
      </c>
      <c r="J2723" s="2">
        <f>IF(F2723&lt;Premissas!$B$8,"&lt; 1,00",IF(F2723&lt;Premissas!$B$9,"1,00 – 1,19",IF(F2723&lt;Premissas!$B$10,"1,20 – 1,39",IF(F2723&lt;Premissas!$B$11,"1,40 – 1,59",IF(F2723&lt;Premissas!$B$12,"1,60 – 1,99","≥ 2,00")))))</f>
        <v/>
      </c>
      <c r="K2723" s="5">
        <f>IF(F2723&lt;Premissas!$B$8,Premissas!$B$13,IF(F2723&lt;Premissas!$B$9,Premissas!$B$14,IF(F2723&lt;Premissas!$B$10,Premissas!$B$15,IF(F2723&lt;Premissas!$B$11,Premissas!$B$16,IF(F2723&lt;Premissas!$B$12,Premissas!$B$17,Premissas!$B$18)))))</f>
        <v/>
      </c>
      <c r="L2723" s="5">
        <f>K2723/Premissas!$B$4</f>
        <v/>
      </c>
      <c r="M2723" s="2">
        <f>IF(K2723=Premissas!$B$18,"SIM","NÃO")</f>
        <v/>
      </c>
    </row>
    <row r="2724">
      <c r="A2724" s="2" t="n">
        <v>5342112</v>
      </c>
      <c r="B2724" s="2" t="inlineStr">
        <is>
          <t>Marcio Francisco De Souza</t>
        </is>
      </c>
      <c r="C2724" s="2" t="n">
        <v>7801</v>
      </c>
      <c r="D2724" s="2">
        <f>IFERROR(TEXTJOIN(" | ",TRUE,UNIQUE(FILTER(Detalhe_Registro!$C:$C,(Detalhe_Registro!$D:$D=A2724)*(Detalhe_Registro!$E:$E=B2724)*(Detalhe_Registro!$M:$M="SIM")))),"")</f>
        <v/>
      </c>
      <c r="E2724" s="2">
        <f>COUNTIFS(Detalhe_Registro!$D:$D,A2724,Detalhe_Registro!$E:$E,B2724,Detalhe_Registro!$M:$M,"SIM")</f>
        <v/>
      </c>
      <c r="F2724" s="2">
        <f>IFERROR(MAXIFS(Detalhe_Registro!$N:$N,Detalhe_Registro!$D:$D,A2724,Detalhe_Registro!$E:$E,B2724,Detalhe_Registro!$M:$M,"SIM"),0)</f>
        <v/>
      </c>
      <c r="G2724" s="2">
        <f>IFERROR(AVERAGEIFS(Detalhe_Registro!$N:$N,Detalhe_Registro!$D:$D,A2724,Detalhe_Registro!$E:$E,B2724,Detalhe_Registro!$M:$M,"SIM"),0)</f>
        <v/>
      </c>
      <c r="H2724" s="2">
        <f>SUMIFS(Detalhe_Registro!$F:$F,Detalhe_Registro!$D:$D,A2724,Detalhe_Registro!$E:$E,B2724,Detalhe_Registro!$M:$M,"SIM")</f>
        <v/>
      </c>
      <c r="I2724" s="2">
        <f>SUMIFS(Detalhe_Registro!$G:$G,Detalhe_Registro!$D:$D,A2724,Detalhe_Registro!$E:$E,B2724,Detalhe_Registro!$M:$M,"SIM")</f>
        <v/>
      </c>
      <c r="J2724" s="2">
        <f>IF(F2724&lt;Premissas!$B$8,"&lt; 1,00",IF(F2724&lt;Premissas!$B$9,"1,00 – 1,19",IF(F2724&lt;Premissas!$B$10,"1,20 – 1,39",IF(F2724&lt;Premissas!$B$11,"1,40 – 1,59",IF(F2724&lt;Premissas!$B$12,"1,60 – 1,99","≥ 2,00")))))</f>
        <v/>
      </c>
      <c r="K2724" s="5">
        <f>IF(F2724&lt;Premissas!$B$8,Premissas!$B$13,IF(F2724&lt;Premissas!$B$9,Premissas!$B$14,IF(F2724&lt;Premissas!$B$10,Premissas!$B$15,IF(F2724&lt;Premissas!$B$11,Premissas!$B$16,IF(F2724&lt;Premissas!$B$12,Premissas!$B$17,Premissas!$B$18)))))</f>
        <v/>
      </c>
      <c r="L2724" s="5">
        <f>K2724/Premissas!$B$4</f>
        <v/>
      </c>
      <c r="M2724" s="2">
        <f>IF(K2724=Premissas!$B$18,"SIM","NÃO")</f>
        <v/>
      </c>
    </row>
    <row r="2725">
      <c r="A2725" s="2" t="inlineStr">
        <is>
          <t>5342112</t>
        </is>
      </c>
      <c r="B2725" s="2" t="inlineStr">
        <is>
          <t>Marcio Francisco De Souza</t>
        </is>
      </c>
      <c r="C2725" s="2" t="n">
        <v>7801</v>
      </c>
      <c r="D2725" s="2">
        <f>IFERROR(TEXTJOIN(" | ",TRUE,UNIQUE(FILTER(Detalhe_Registro!$C:$C,(Detalhe_Registro!$D:$D=A2725)*(Detalhe_Registro!$E:$E=B2725)*(Detalhe_Registro!$M:$M="SIM")))),"")</f>
        <v/>
      </c>
      <c r="E2725" s="2">
        <f>COUNTIFS(Detalhe_Registro!$D:$D,A2725,Detalhe_Registro!$E:$E,B2725,Detalhe_Registro!$M:$M,"SIM")</f>
        <v/>
      </c>
      <c r="F2725" s="2">
        <f>IFERROR(MAXIFS(Detalhe_Registro!$N:$N,Detalhe_Registro!$D:$D,A2725,Detalhe_Registro!$E:$E,B2725,Detalhe_Registro!$M:$M,"SIM"),0)</f>
        <v/>
      </c>
      <c r="G2725" s="2">
        <f>IFERROR(AVERAGEIFS(Detalhe_Registro!$N:$N,Detalhe_Registro!$D:$D,A2725,Detalhe_Registro!$E:$E,B2725,Detalhe_Registro!$M:$M,"SIM"),0)</f>
        <v/>
      </c>
      <c r="H2725" s="2">
        <f>SUMIFS(Detalhe_Registro!$F:$F,Detalhe_Registro!$D:$D,A2725,Detalhe_Registro!$E:$E,B2725,Detalhe_Registro!$M:$M,"SIM")</f>
        <v/>
      </c>
      <c r="I2725" s="2">
        <f>SUMIFS(Detalhe_Registro!$G:$G,Detalhe_Registro!$D:$D,A2725,Detalhe_Registro!$E:$E,B2725,Detalhe_Registro!$M:$M,"SIM")</f>
        <v/>
      </c>
      <c r="J2725" s="2">
        <f>IF(F2725&lt;Premissas!$B$8,"&lt; 1,00",IF(F2725&lt;Premissas!$B$9,"1,00 – 1,19",IF(F2725&lt;Premissas!$B$10,"1,20 – 1,39",IF(F2725&lt;Premissas!$B$11,"1,40 – 1,59",IF(F2725&lt;Premissas!$B$12,"1,60 – 1,99","≥ 2,00")))))</f>
        <v/>
      </c>
      <c r="K2725" s="5">
        <f>IF(F2725&lt;Premissas!$B$8,Premissas!$B$13,IF(F2725&lt;Premissas!$B$9,Premissas!$B$14,IF(F2725&lt;Premissas!$B$10,Premissas!$B$15,IF(F2725&lt;Premissas!$B$11,Premissas!$B$16,IF(F2725&lt;Premissas!$B$12,Premissas!$B$17,Premissas!$B$18)))))</f>
        <v/>
      </c>
      <c r="L2725" s="5">
        <f>K2725/Premissas!$B$4</f>
        <v/>
      </c>
      <c r="M2725" s="2">
        <f>IF(K2725=Premissas!$B$18,"SIM","NÃO")</f>
        <v/>
      </c>
    </row>
    <row r="2726">
      <c r="A2726" s="2" t="n">
        <v>5995922</v>
      </c>
      <c r="B2726" s="2" t="inlineStr">
        <is>
          <t>Marcos Alexandre De Oliveira Feitosa</t>
        </is>
      </c>
      <c r="C2726" s="2" t="n">
        <v>7801</v>
      </c>
      <c r="D2726" s="2">
        <f>IFERROR(TEXTJOIN(" | ",TRUE,UNIQUE(FILTER(Detalhe_Registro!$C:$C,(Detalhe_Registro!$D:$D=A2726)*(Detalhe_Registro!$E:$E=B2726)*(Detalhe_Registro!$M:$M="SIM")))),"")</f>
        <v/>
      </c>
      <c r="E2726" s="2">
        <f>COUNTIFS(Detalhe_Registro!$D:$D,A2726,Detalhe_Registro!$E:$E,B2726,Detalhe_Registro!$M:$M,"SIM")</f>
        <v/>
      </c>
      <c r="F2726" s="2">
        <f>IFERROR(MAXIFS(Detalhe_Registro!$N:$N,Detalhe_Registro!$D:$D,A2726,Detalhe_Registro!$E:$E,B2726,Detalhe_Registro!$M:$M,"SIM"),0)</f>
        <v/>
      </c>
      <c r="G2726" s="2">
        <f>IFERROR(AVERAGEIFS(Detalhe_Registro!$N:$N,Detalhe_Registro!$D:$D,A2726,Detalhe_Registro!$E:$E,B2726,Detalhe_Registro!$M:$M,"SIM"),0)</f>
        <v/>
      </c>
      <c r="H2726" s="2">
        <f>SUMIFS(Detalhe_Registro!$F:$F,Detalhe_Registro!$D:$D,A2726,Detalhe_Registro!$E:$E,B2726,Detalhe_Registro!$M:$M,"SIM")</f>
        <v/>
      </c>
      <c r="I2726" s="2">
        <f>SUMIFS(Detalhe_Registro!$G:$G,Detalhe_Registro!$D:$D,A2726,Detalhe_Registro!$E:$E,B2726,Detalhe_Registro!$M:$M,"SIM")</f>
        <v/>
      </c>
      <c r="J2726" s="2">
        <f>IF(F2726&lt;Premissas!$B$8,"&lt; 1,00",IF(F2726&lt;Premissas!$B$9,"1,00 – 1,19",IF(F2726&lt;Premissas!$B$10,"1,20 – 1,39",IF(F2726&lt;Premissas!$B$11,"1,40 – 1,59",IF(F2726&lt;Premissas!$B$12,"1,60 – 1,99","≥ 2,00")))))</f>
        <v/>
      </c>
      <c r="K2726" s="5">
        <f>IF(F2726&lt;Premissas!$B$8,Premissas!$B$13,IF(F2726&lt;Premissas!$B$9,Premissas!$B$14,IF(F2726&lt;Premissas!$B$10,Premissas!$B$15,IF(F2726&lt;Premissas!$B$11,Premissas!$B$16,IF(F2726&lt;Premissas!$B$12,Premissas!$B$17,Premissas!$B$18)))))</f>
        <v/>
      </c>
      <c r="L2726" s="5">
        <f>K2726/Premissas!$B$4</f>
        <v/>
      </c>
      <c r="M2726" s="2">
        <f>IF(K2726=Premissas!$B$18,"SIM","NÃO")</f>
        <v/>
      </c>
    </row>
    <row r="2727">
      <c r="A2727" s="2" t="n">
        <v>5666082</v>
      </c>
      <c r="B2727" s="2" t="inlineStr">
        <is>
          <t>Marcos Antonio De Oliveira</t>
        </is>
      </c>
      <c r="C2727" s="2" t="n">
        <v>7801</v>
      </c>
      <c r="D2727" s="2">
        <f>IFERROR(TEXTJOIN(" | ",TRUE,UNIQUE(FILTER(Detalhe_Registro!$C:$C,(Detalhe_Registro!$D:$D=A2727)*(Detalhe_Registro!$E:$E=B2727)*(Detalhe_Registro!$M:$M="SIM")))),"")</f>
        <v/>
      </c>
      <c r="E2727" s="2">
        <f>COUNTIFS(Detalhe_Registro!$D:$D,A2727,Detalhe_Registro!$E:$E,B2727,Detalhe_Registro!$M:$M,"SIM")</f>
        <v/>
      </c>
      <c r="F2727" s="2">
        <f>IFERROR(MAXIFS(Detalhe_Registro!$N:$N,Detalhe_Registro!$D:$D,A2727,Detalhe_Registro!$E:$E,B2727,Detalhe_Registro!$M:$M,"SIM"),0)</f>
        <v/>
      </c>
      <c r="G2727" s="2">
        <f>IFERROR(AVERAGEIFS(Detalhe_Registro!$N:$N,Detalhe_Registro!$D:$D,A2727,Detalhe_Registro!$E:$E,B2727,Detalhe_Registro!$M:$M,"SIM"),0)</f>
        <v/>
      </c>
      <c r="H2727" s="2">
        <f>SUMIFS(Detalhe_Registro!$F:$F,Detalhe_Registro!$D:$D,A2727,Detalhe_Registro!$E:$E,B2727,Detalhe_Registro!$M:$M,"SIM")</f>
        <v/>
      </c>
      <c r="I2727" s="2">
        <f>SUMIFS(Detalhe_Registro!$G:$G,Detalhe_Registro!$D:$D,A2727,Detalhe_Registro!$E:$E,B2727,Detalhe_Registro!$M:$M,"SIM")</f>
        <v/>
      </c>
      <c r="J2727" s="2">
        <f>IF(F2727&lt;Premissas!$B$8,"&lt; 1,00",IF(F2727&lt;Premissas!$B$9,"1,00 – 1,19",IF(F2727&lt;Premissas!$B$10,"1,20 – 1,39",IF(F2727&lt;Premissas!$B$11,"1,40 – 1,59",IF(F2727&lt;Premissas!$B$12,"1,60 – 1,99","≥ 2,00")))))</f>
        <v/>
      </c>
      <c r="K2727" s="5">
        <f>IF(F2727&lt;Premissas!$B$8,Premissas!$B$13,IF(F2727&lt;Premissas!$B$9,Premissas!$B$14,IF(F2727&lt;Premissas!$B$10,Premissas!$B$15,IF(F2727&lt;Premissas!$B$11,Premissas!$B$16,IF(F2727&lt;Premissas!$B$12,Premissas!$B$17,Premissas!$B$18)))))</f>
        <v/>
      </c>
      <c r="L2727" s="5">
        <f>K2727/Premissas!$B$4</f>
        <v/>
      </c>
      <c r="M2727" s="2">
        <f>IF(K2727=Premissas!$B$18,"SIM","NÃO")</f>
        <v/>
      </c>
    </row>
    <row r="2728">
      <c r="A2728" s="2" t="inlineStr">
        <is>
          <t>5666082</t>
        </is>
      </c>
      <c r="B2728" s="2" t="inlineStr">
        <is>
          <t>Marcos Antonio De Oliveira</t>
        </is>
      </c>
      <c r="C2728" s="2" t="n">
        <v>7801</v>
      </c>
      <c r="D2728" s="2">
        <f>IFERROR(TEXTJOIN(" | ",TRUE,UNIQUE(FILTER(Detalhe_Registro!$C:$C,(Detalhe_Registro!$D:$D=A2728)*(Detalhe_Registro!$E:$E=B2728)*(Detalhe_Registro!$M:$M="SIM")))),"")</f>
        <v/>
      </c>
      <c r="E2728" s="2">
        <f>COUNTIFS(Detalhe_Registro!$D:$D,A2728,Detalhe_Registro!$E:$E,B2728,Detalhe_Registro!$M:$M,"SIM")</f>
        <v/>
      </c>
      <c r="F2728" s="2">
        <f>IFERROR(MAXIFS(Detalhe_Registro!$N:$N,Detalhe_Registro!$D:$D,A2728,Detalhe_Registro!$E:$E,B2728,Detalhe_Registro!$M:$M,"SIM"),0)</f>
        <v/>
      </c>
      <c r="G2728" s="2">
        <f>IFERROR(AVERAGEIFS(Detalhe_Registro!$N:$N,Detalhe_Registro!$D:$D,A2728,Detalhe_Registro!$E:$E,B2728,Detalhe_Registro!$M:$M,"SIM"),0)</f>
        <v/>
      </c>
      <c r="H2728" s="2">
        <f>SUMIFS(Detalhe_Registro!$F:$F,Detalhe_Registro!$D:$D,A2728,Detalhe_Registro!$E:$E,B2728,Detalhe_Registro!$M:$M,"SIM")</f>
        <v/>
      </c>
      <c r="I2728" s="2">
        <f>SUMIFS(Detalhe_Registro!$G:$G,Detalhe_Registro!$D:$D,A2728,Detalhe_Registro!$E:$E,B2728,Detalhe_Registro!$M:$M,"SIM")</f>
        <v/>
      </c>
      <c r="J2728" s="2">
        <f>IF(F2728&lt;Premissas!$B$8,"&lt; 1,00",IF(F2728&lt;Premissas!$B$9,"1,00 – 1,19",IF(F2728&lt;Premissas!$B$10,"1,20 – 1,39",IF(F2728&lt;Premissas!$B$11,"1,40 – 1,59",IF(F2728&lt;Premissas!$B$12,"1,60 – 1,99","≥ 2,00")))))</f>
        <v/>
      </c>
      <c r="K2728" s="5">
        <f>IF(F2728&lt;Premissas!$B$8,Premissas!$B$13,IF(F2728&lt;Premissas!$B$9,Premissas!$B$14,IF(F2728&lt;Premissas!$B$10,Premissas!$B$15,IF(F2728&lt;Premissas!$B$11,Premissas!$B$16,IF(F2728&lt;Premissas!$B$12,Premissas!$B$17,Premissas!$B$18)))))</f>
        <v/>
      </c>
      <c r="L2728" s="5">
        <f>K2728/Premissas!$B$4</f>
        <v/>
      </c>
      <c r="M2728" s="2">
        <f>IF(K2728=Premissas!$B$18,"SIM","NÃO")</f>
        <v/>
      </c>
    </row>
    <row r="2729">
      <c r="A2729" s="2" t="n">
        <v>5556406</v>
      </c>
      <c r="B2729" s="2" t="inlineStr">
        <is>
          <t>Marcos Antonio Pereira</t>
        </is>
      </c>
      <c r="C2729" s="2" t="n">
        <v>7801</v>
      </c>
      <c r="D2729" s="2">
        <f>IFERROR(TEXTJOIN(" | ",TRUE,UNIQUE(FILTER(Detalhe_Registro!$C:$C,(Detalhe_Registro!$D:$D=A2729)*(Detalhe_Registro!$E:$E=B2729)*(Detalhe_Registro!$M:$M="SIM")))),"")</f>
        <v/>
      </c>
      <c r="E2729" s="2">
        <f>COUNTIFS(Detalhe_Registro!$D:$D,A2729,Detalhe_Registro!$E:$E,B2729,Detalhe_Registro!$M:$M,"SIM")</f>
        <v/>
      </c>
      <c r="F2729" s="2">
        <f>IFERROR(MAXIFS(Detalhe_Registro!$N:$N,Detalhe_Registro!$D:$D,A2729,Detalhe_Registro!$E:$E,B2729,Detalhe_Registro!$M:$M,"SIM"),0)</f>
        <v/>
      </c>
      <c r="G2729" s="2">
        <f>IFERROR(AVERAGEIFS(Detalhe_Registro!$N:$N,Detalhe_Registro!$D:$D,A2729,Detalhe_Registro!$E:$E,B2729,Detalhe_Registro!$M:$M,"SIM"),0)</f>
        <v/>
      </c>
      <c r="H2729" s="2">
        <f>SUMIFS(Detalhe_Registro!$F:$F,Detalhe_Registro!$D:$D,A2729,Detalhe_Registro!$E:$E,B2729,Detalhe_Registro!$M:$M,"SIM")</f>
        <v/>
      </c>
      <c r="I2729" s="2">
        <f>SUMIFS(Detalhe_Registro!$G:$G,Detalhe_Registro!$D:$D,A2729,Detalhe_Registro!$E:$E,B2729,Detalhe_Registro!$M:$M,"SIM")</f>
        <v/>
      </c>
      <c r="J2729" s="2">
        <f>IF(F2729&lt;Premissas!$B$8,"&lt; 1,00",IF(F2729&lt;Premissas!$B$9,"1,00 – 1,19",IF(F2729&lt;Premissas!$B$10,"1,20 – 1,39",IF(F2729&lt;Premissas!$B$11,"1,40 – 1,59",IF(F2729&lt;Premissas!$B$12,"1,60 – 1,99","≥ 2,00")))))</f>
        <v/>
      </c>
      <c r="K2729" s="5">
        <f>IF(F2729&lt;Premissas!$B$8,Premissas!$B$13,IF(F2729&lt;Premissas!$B$9,Premissas!$B$14,IF(F2729&lt;Premissas!$B$10,Premissas!$B$15,IF(F2729&lt;Premissas!$B$11,Premissas!$B$16,IF(F2729&lt;Premissas!$B$12,Premissas!$B$17,Premissas!$B$18)))))</f>
        <v/>
      </c>
      <c r="L2729" s="5">
        <f>K2729/Premissas!$B$4</f>
        <v/>
      </c>
      <c r="M2729" s="2">
        <f>IF(K2729=Premissas!$B$18,"SIM","NÃO")</f>
        <v/>
      </c>
    </row>
    <row r="2730">
      <c r="A2730" s="2" t="inlineStr">
        <is>
          <t>5556406</t>
        </is>
      </c>
      <c r="B2730" s="2" t="inlineStr">
        <is>
          <t>Marcos Antonio Pereira</t>
        </is>
      </c>
      <c r="C2730" s="2" t="n">
        <v>7801</v>
      </c>
      <c r="D2730" s="2">
        <f>IFERROR(TEXTJOIN(" | ",TRUE,UNIQUE(FILTER(Detalhe_Registro!$C:$C,(Detalhe_Registro!$D:$D=A2730)*(Detalhe_Registro!$E:$E=B2730)*(Detalhe_Registro!$M:$M="SIM")))),"")</f>
        <v/>
      </c>
      <c r="E2730" s="2">
        <f>COUNTIFS(Detalhe_Registro!$D:$D,A2730,Detalhe_Registro!$E:$E,B2730,Detalhe_Registro!$M:$M,"SIM")</f>
        <v/>
      </c>
      <c r="F2730" s="2">
        <f>IFERROR(MAXIFS(Detalhe_Registro!$N:$N,Detalhe_Registro!$D:$D,A2730,Detalhe_Registro!$E:$E,B2730,Detalhe_Registro!$M:$M,"SIM"),0)</f>
        <v/>
      </c>
      <c r="G2730" s="2">
        <f>IFERROR(AVERAGEIFS(Detalhe_Registro!$N:$N,Detalhe_Registro!$D:$D,A2730,Detalhe_Registro!$E:$E,B2730,Detalhe_Registro!$M:$M,"SIM"),0)</f>
        <v/>
      </c>
      <c r="H2730" s="2">
        <f>SUMIFS(Detalhe_Registro!$F:$F,Detalhe_Registro!$D:$D,A2730,Detalhe_Registro!$E:$E,B2730,Detalhe_Registro!$M:$M,"SIM")</f>
        <v/>
      </c>
      <c r="I2730" s="2">
        <f>SUMIFS(Detalhe_Registro!$G:$G,Detalhe_Registro!$D:$D,A2730,Detalhe_Registro!$E:$E,B2730,Detalhe_Registro!$M:$M,"SIM")</f>
        <v/>
      </c>
      <c r="J2730" s="2">
        <f>IF(F2730&lt;Premissas!$B$8,"&lt; 1,00",IF(F2730&lt;Premissas!$B$9,"1,00 – 1,19",IF(F2730&lt;Premissas!$B$10,"1,20 – 1,39",IF(F2730&lt;Premissas!$B$11,"1,40 – 1,59",IF(F2730&lt;Premissas!$B$12,"1,60 – 1,99","≥ 2,00")))))</f>
        <v/>
      </c>
      <c r="K2730" s="5">
        <f>IF(F2730&lt;Premissas!$B$8,Premissas!$B$13,IF(F2730&lt;Premissas!$B$9,Premissas!$B$14,IF(F2730&lt;Premissas!$B$10,Premissas!$B$15,IF(F2730&lt;Premissas!$B$11,Premissas!$B$16,IF(F2730&lt;Premissas!$B$12,Premissas!$B$17,Premissas!$B$18)))))</f>
        <v/>
      </c>
      <c r="L2730" s="5">
        <f>K2730/Premissas!$B$4</f>
        <v/>
      </c>
      <c r="M2730" s="2">
        <f>IF(K2730=Premissas!$B$18,"SIM","NÃO")</f>
        <v/>
      </c>
    </row>
    <row r="2731">
      <c r="A2731" s="2" t="n">
        <v>5974623</v>
      </c>
      <c r="B2731" s="2" t="inlineStr">
        <is>
          <t>Marcos Aurelio Monteiro Godinho</t>
        </is>
      </c>
      <c r="C2731" s="2" t="n">
        <v>7801</v>
      </c>
      <c r="D2731" s="2">
        <f>IFERROR(TEXTJOIN(" | ",TRUE,UNIQUE(FILTER(Detalhe_Registro!$C:$C,(Detalhe_Registro!$D:$D=A2731)*(Detalhe_Registro!$E:$E=B2731)*(Detalhe_Registro!$M:$M="SIM")))),"")</f>
        <v/>
      </c>
      <c r="E2731" s="2">
        <f>COUNTIFS(Detalhe_Registro!$D:$D,A2731,Detalhe_Registro!$E:$E,B2731,Detalhe_Registro!$M:$M,"SIM")</f>
        <v/>
      </c>
      <c r="F2731" s="2">
        <f>IFERROR(MAXIFS(Detalhe_Registro!$N:$N,Detalhe_Registro!$D:$D,A2731,Detalhe_Registro!$E:$E,B2731,Detalhe_Registro!$M:$M,"SIM"),0)</f>
        <v/>
      </c>
      <c r="G2731" s="2">
        <f>IFERROR(AVERAGEIFS(Detalhe_Registro!$N:$N,Detalhe_Registro!$D:$D,A2731,Detalhe_Registro!$E:$E,B2731,Detalhe_Registro!$M:$M,"SIM"),0)</f>
        <v/>
      </c>
      <c r="H2731" s="2">
        <f>SUMIFS(Detalhe_Registro!$F:$F,Detalhe_Registro!$D:$D,A2731,Detalhe_Registro!$E:$E,B2731,Detalhe_Registro!$M:$M,"SIM")</f>
        <v/>
      </c>
      <c r="I2731" s="2">
        <f>SUMIFS(Detalhe_Registro!$G:$G,Detalhe_Registro!$D:$D,A2731,Detalhe_Registro!$E:$E,B2731,Detalhe_Registro!$M:$M,"SIM")</f>
        <v/>
      </c>
      <c r="J2731" s="2">
        <f>IF(F2731&lt;Premissas!$B$8,"&lt; 1,00",IF(F2731&lt;Premissas!$B$9,"1,00 – 1,19",IF(F2731&lt;Premissas!$B$10,"1,20 – 1,39",IF(F2731&lt;Premissas!$B$11,"1,40 – 1,59",IF(F2731&lt;Premissas!$B$12,"1,60 – 1,99","≥ 2,00")))))</f>
        <v/>
      </c>
      <c r="K2731" s="5">
        <f>IF(F2731&lt;Premissas!$B$8,Premissas!$B$13,IF(F2731&lt;Premissas!$B$9,Premissas!$B$14,IF(F2731&lt;Premissas!$B$10,Premissas!$B$15,IF(F2731&lt;Premissas!$B$11,Premissas!$B$16,IF(F2731&lt;Premissas!$B$12,Premissas!$B$17,Premissas!$B$18)))))</f>
        <v/>
      </c>
      <c r="L2731" s="5">
        <f>K2731/Premissas!$B$4</f>
        <v/>
      </c>
      <c r="M2731" s="2">
        <f>IF(K2731=Premissas!$B$18,"SIM","NÃO")</f>
        <v/>
      </c>
    </row>
    <row r="2732">
      <c r="A2732" s="2" t="inlineStr">
        <is>
          <t>5974623</t>
        </is>
      </c>
      <c r="B2732" s="2" t="inlineStr">
        <is>
          <t>Marcos Aurelio Monteiro Godinho</t>
        </is>
      </c>
      <c r="C2732" s="2" t="n">
        <v>7801</v>
      </c>
      <c r="D2732" s="2">
        <f>IFERROR(TEXTJOIN(" | ",TRUE,UNIQUE(FILTER(Detalhe_Registro!$C:$C,(Detalhe_Registro!$D:$D=A2732)*(Detalhe_Registro!$E:$E=B2732)*(Detalhe_Registro!$M:$M="SIM")))),"")</f>
        <v/>
      </c>
      <c r="E2732" s="2">
        <f>COUNTIFS(Detalhe_Registro!$D:$D,A2732,Detalhe_Registro!$E:$E,B2732,Detalhe_Registro!$M:$M,"SIM")</f>
        <v/>
      </c>
      <c r="F2732" s="2">
        <f>IFERROR(MAXIFS(Detalhe_Registro!$N:$N,Detalhe_Registro!$D:$D,A2732,Detalhe_Registro!$E:$E,B2732,Detalhe_Registro!$M:$M,"SIM"),0)</f>
        <v/>
      </c>
      <c r="G2732" s="2">
        <f>IFERROR(AVERAGEIFS(Detalhe_Registro!$N:$N,Detalhe_Registro!$D:$D,A2732,Detalhe_Registro!$E:$E,B2732,Detalhe_Registro!$M:$M,"SIM"),0)</f>
        <v/>
      </c>
      <c r="H2732" s="2">
        <f>SUMIFS(Detalhe_Registro!$F:$F,Detalhe_Registro!$D:$D,A2732,Detalhe_Registro!$E:$E,B2732,Detalhe_Registro!$M:$M,"SIM")</f>
        <v/>
      </c>
      <c r="I2732" s="2">
        <f>SUMIFS(Detalhe_Registro!$G:$G,Detalhe_Registro!$D:$D,A2732,Detalhe_Registro!$E:$E,B2732,Detalhe_Registro!$M:$M,"SIM")</f>
        <v/>
      </c>
      <c r="J2732" s="2">
        <f>IF(F2732&lt;Premissas!$B$8,"&lt; 1,00",IF(F2732&lt;Premissas!$B$9,"1,00 – 1,19",IF(F2732&lt;Premissas!$B$10,"1,20 – 1,39",IF(F2732&lt;Premissas!$B$11,"1,40 – 1,59",IF(F2732&lt;Premissas!$B$12,"1,60 – 1,99","≥ 2,00")))))</f>
        <v/>
      </c>
      <c r="K2732" s="5">
        <f>IF(F2732&lt;Premissas!$B$8,Premissas!$B$13,IF(F2732&lt;Premissas!$B$9,Premissas!$B$14,IF(F2732&lt;Premissas!$B$10,Premissas!$B$15,IF(F2732&lt;Premissas!$B$11,Premissas!$B$16,IF(F2732&lt;Premissas!$B$12,Premissas!$B$17,Premissas!$B$18)))))</f>
        <v/>
      </c>
      <c r="L2732" s="5">
        <f>K2732/Premissas!$B$4</f>
        <v/>
      </c>
      <c r="M2732" s="2">
        <f>IF(K2732=Premissas!$B$18,"SIM","NÃO")</f>
        <v/>
      </c>
    </row>
    <row r="2733">
      <c r="A2733" s="2" t="inlineStr">
        <is>
          <t>5285941</t>
        </is>
      </c>
      <c r="B2733" s="2" t="inlineStr">
        <is>
          <t>Marcos Vinicius Ferreira Dourado</t>
        </is>
      </c>
      <c r="C2733" s="2" t="n">
        <v>7801</v>
      </c>
      <c r="D2733" s="2">
        <f>IFERROR(TEXTJOIN(" | ",TRUE,UNIQUE(FILTER(Detalhe_Registro!$C:$C,(Detalhe_Registro!$D:$D=A2733)*(Detalhe_Registro!$E:$E=B2733)*(Detalhe_Registro!$M:$M="SIM")))),"")</f>
        <v/>
      </c>
      <c r="E2733" s="2">
        <f>COUNTIFS(Detalhe_Registro!$D:$D,A2733,Detalhe_Registro!$E:$E,B2733,Detalhe_Registro!$M:$M,"SIM")</f>
        <v/>
      </c>
      <c r="F2733" s="2">
        <f>IFERROR(MAXIFS(Detalhe_Registro!$N:$N,Detalhe_Registro!$D:$D,A2733,Detalhe_Registro!$E:$E,B2733,Detalhe_Registro!$M:$M,"SIM"),0)</f>
        <v/>
      </c>
      <c r="G2733" s="2">
        <f>IFERROR(AVERAGEIFS(Detalhe_Registro!$N:$N,Detalhe_Registro!$D:$D,A2733,Detalhe_Registro!$E:$E,B2733,Detalhe_Registro!$M:$M,"SIM"),0)</f>
        <v/>
      </c>
      <c r="H2733" s="2">
        <f>SUMIFS(Detalhe_Registro!$F:$F,Detalhe_Registro!$D:$D,A2733,Detalhe_Registro!$E:$E,B2733,Detalhe_Registro!$M:$M,"SIM")</f>
        <v/>
      </c>
      <c r="I2733" s="2">
        <f>SUMIFS(Detalhe_Registro!$G:$G,Detalhe_Registro!$D:$D,A2733,Detalhe_Registro!$E:$E,B2733,Detalhe_Registro!$M:$M,"SIM")</f>
        <v/>
      </c>
      <c r="J2733" s="2">
        <f>IF(F2733&lt;Premissas!$B$8,"&lt; 1,00",IF(F2733&lt;Premissas!$B$9,"1,00 – 1,19",IF(F2733&lt;Premissas!$B$10,"1,20 – 1,39",IF(F2733&lt;Premissas!$B$11,"1,40 – 1,59",IF(F2733&lt;Premissas!$B$12,"1,60 – 1,99","≥ 2,00")))))</f>
        <v/>
      </c>
      <c r="K2733" s="5">
        <f>IF(F2733&lt;Premissas!$B$8,Premissas!$B$13,IF(F2733&lt;Premissas!$B$9,Premissas!$B$14,IF(F2733&lt;Premissas!$B$10,Premissas!$B$15,IF(F2733&lt;Premissas!$B$11,Premissas!$B$16,IF(F2733&lt;Premissas!$B$12,Premissas!$B$17,Premissas!$B$18)))))</f>
        <v/>
      </c>
      <c r="L2733" s="5">
        <f>K2733/Premissas!$B$4</f>
        <v/>
      </c>
      <c r="M2733" s="2">
        <f>IF(K2733=Premissas!$B$18,"SIM","NÃO")</f>
        <v/>
      </c>
    </row>
    <row r="2734">
      <c r="A2734" s="2" t="inlineStr">
        <is>
          <t>6027903</t>
        </is>
      </c>
      <c r="B2734" s="2" t="inlineStr">
        <is>
          <t>Marcus Vinicius Ferraz Camargo</t>
        </is>
      </c>
      <c r="C2734" s="2" t="n">
        <v>7801</v>
      </c>
      <c r="D2734" s="2">
        <f>IFERROR(TEXTJOIN(" | ",TRUE,UNIQUE(FILTER(Detalhe_Registro!$C:$C,(Detalhe_Registro!$D:$D=A2734)*(Detalhe_Registro!$E:$E=B2734)*(Detalhe_Registro!$M:$M="SIM")))),"")</f>
        <v/>
      </c>
      <c r="E2734" s="2">
        <f>COUNTIFS(Detalhe_Registro!$D:$D,A2734,Detalhe_Registro!$E:$E,B2734,Detalhe_Registro!$M:$M,"SIM")</f>
        <v/>
      </c>
      <c r="F2734" s="2">
        <f>IFERROR(MAXIFS(Detalhe_Registro!$N:$N,Detalhe_Registro!$D:$D,A2734,Detalhe_Registro!$E:$E,B2734,Detalhe_Registro!$M:$M,"SIM"),0)</f>
        <v/>
      </c>
      <c r="G2734" s="2">
        <f>IFERROR(AVERAGEIFS(Detalhe_Registro!$N:$N,Detalhe_Registro!$D:$D,A2734,Detalhe_Registro!$E:$E,B2734,Detalhe_Registro!$M:$M,"SIM"),0)</f>
        <v/>
      </c>
      <c r="H2734" s="2">
        <f>SUMIFS(Detalhe_Registro!$F:$F,Detalhe_Registro!$D:$D,A2734,Detalhe_Registro!$E:$E,B2734,Detalhe_Registro!$M:$M,"SIM")</f>
        <v/>
      </c>
      <c r="I2734" s="2">
        <f>SUMIFS(Detalhe_Registro!$G:$G,Detalhe_Registro!$D:$D,A2734,Detalhe_Registro!$E:$E,B2734,Detalhe_Registro!$M:$M,"SIM")</f>
        <v/>
      </c>
      <c r="J2734" s="2">
        <f>IF(F2734&lt;Premissas!$B$8,"&lt; 1,00",IF(F2734&lt;Premissas!$B$9,"1,00 – 1,19",IF(F2734&lt;Premissas!$B$10,"1,20 – 1,39",IF(F2734&lt;Premissas!$B$11,"1,40 – 1,59",IF(F2734&lt;Premissas!$B$12,"1,60 – 1,99","≥ 2,00")))))</f>
        <v/>
      </c>
      <c r="K2734" s="5">
        <f>IF(F2734&lt;Premissas!$B$8,Premissas!$B$13,IF(F2734&lt;Premissas!$B$9,Premissas!$B$14,IF(F2734&lt;Premissas!$B$10,Premissas!$B$15,IF(F2734&lt;Premissas!$B$11,Premissas!$B$16,IF(F2734&lt;Premissas!$B$12,Premissas!$B$17,Premissas!$B$18)))))</f>
        <v/>
      </c>
      <c r="L2734" s="5">
        <f>K2734/Premissas!$B$4</f>
        <v/>
      </c>
      <c r="M2734" s="2">
        <f>IF(K2734=Premissas!$B$18,"SIM","NÃO")</f>
        <v/>
      </c>
    </row>
    <row r="2735">
      <c r="A2735" s="2" t="n">
        <v>6012213</v>
      </c>
      <c r="B2735" s="2" t="inlineStr">
        <is>
          <t>Maria Alaide Pereira Nogueira Santos</t>
        </is>
      </c>
      <c r="C2735" s="2" t="n">
        <v>7801</v>
      </c>
      <c r="D2735" s="2">
        <f>IFERROR(TEXTJOIN(" | ",TRUE,UNIQUE(FILTER(Detalhe_Registro!$C:$C,(Detalhe_Registro!$D:$D=A2735)*(Detalhe_Registro!$E:$E=B2735)*(Detalhe_Registro!$M:$M="SIM")))),"")</f>
        <v/>
      </c>
      <c r="E2735" s="2">
        <f>COUNTIFS(Detalhe_Registro!$D:$D,A2735,Detalhe_Registro!$E:$E,B2735,Detalhe_Registro!$M:$M,"SIM")</f>
        <v/>
      </c>
      <c r="F2735" s="2">
        <f>IFERROR(MAXIFS(Detalhe_Registro!$N:$N,Detalhe_Registro!$D:$D,A2735,Detalhe_Registro!$E:$E,B2735,Detalhe_Registro!$M:$M,"SIM"),0)</f>
        <v/>
      </c>
      <c r="G2735" s="2">
        <f>IFERROR(AVERAGEIFS(Detalhe_Registro!$N:$N,Detalhe_Registro!$D:$D,A2735,Detalhe_Registro!$E:$E,B2735,Detalhe_Registro!$M:$M,"SIM"),0)</f>
        <v/>
      </c>
      <c r="H2735" s="2">
        <f>SUMIFS(Detalhe_Registro!$F:$F,Detalhe_Registro!$D:$D,A2735,Detalhe_Registro!$E:$E,B2735,Detalhe_Registro!$M:$M,"SIM")</f>
        <v/>
      </c>
      <c r="I2735" s="2">
        <f>SUMIFS(Detalhe_Registro!$G:$G,Detalhe_Registro!$D:$D,A2735,Detalhe_Registro!$E:$E,B2735,Detalhe_Registro!$M:$M,"SIM")</f>
        <v/>
      </c>
      <c r="J2735" s="2">
        <f>IF(F2735&lt;Premissas!$B$8,"&lt; 1,00",IF(F2735&lt;Premissas!$B$9,"1,00 – 1,19",IF(F2735&lt;Premissas!$B$10,"1,20 – 1,39",IF(F2735&lt;Premissas!$B$11,"1,40 – 1,59",IF(F2735&lt;Premissas!$B$12,"1,60 – 1,99","≥ 2,00")))))</f>
        <v/>
      </c>
      <c r="K2735" s="5">
        <f>IF(F2735&lt;Premissas!$B$8,Premissas!$B$13,IF(F2735&lt;Premissas!$B$9,Premissas!$B$14,IF(F2735&lt;Premissas!$B$10,Premissas!$B$15,IF(F2735&lt;Premissas!$B$11,Premissas!$B$16,IF(F2735&lt;Premissas!$B$12,Premissas!$B$17,Premissas!$B$18)))))</f>
        <v/>
      </c>
      <c r="L2735" s="5">
        <f>K2735/Premissas!$B$4</f>
        <v/>
      </c>
      <c r="M2735" s="2">
        <f>IF(K2735=Premissas!$B$18,"SIM","NÃO")</f>
        <v/>
      </c>
    </row>
    <row r="2736">
      <c r="A2736" s="2" t="inlineStr">
        <is>
          <t>6012213</t>
        </is>
      </c>
      <c r="B2736" s="2" t="inlineStr">
        <is>
          <t>Maria Alaide Pereira Nogueira Santos</t>
        </is>
      </c>
      <c r="C2736" s="2" t="n">
        <v>7801</v>
      </c>
      <c r="D2736" s="2">
        <f>IFERROR(TEXTJOIN(" | ",TRUE,UNIQUE(FILTER(Detalhe_Registro!$C:$C,(Detalhe_Registro!$D:$D=A2736)*(Detalhe_Registro!$E:$E=B2736)*(Detalhe_Registro!$M:$M="SIM")))),"")</f>
        <v/>
      </c>
      <c r="E2736" s="2">
        <f>COUNTIFS(Detalhe_Registro!$D:$D,A2736,Detalhe_Registro!$E:$E,B2736,Detalhe_Registro!$M:$M,"SIM")</f>
        <v/>
      </c>
      <c r="F2736" s="2">
        <f>IFERROR(MAXIFS(Detalhe_Registro!$N:$N,Detalhe_Registro!$D:$D,A2736,Detalhe_Registro!$E:$E,B2736,Detalhe_Registro!$M:$M,"SIM"),0)</f>
        <v/>
      </c>
      <c r="G2736" s="2">
        <f>IFERROR(AVERAGEIFS(Detalhe_Registro!$N:$N,Detalhe_Registro!$D:$D,A2736,Detalhe_Registro!$E:$E,B2736,Detalhe_Registro!$M:$M,"SIM"),0)</f>
        <v/>
      </c>
      <c r="H2736" s="2">
        <f>SUMIFS(Detalhe_Registro!$F:$F,Detalhe_Registro!$D:$D,A2736,Detalhe_Registro!$E:$E,B2736,Detalhe_Registro!$M:$M,"SIM")</f>
        <v/>
      </c>
      <c r="I2736" s="2">
        <f>SUMIFS(Detalhe_Registro!$G:$G,Detalhe_Registro!$D:$D,A2736,Detalhe_Registro!$E:$E,B2736,Detalhe_Registro!$M:$M,"SIM")</f>
        <v/>
      </c>
      <c r="J2736" s="2">
        <f>IF(F2736&lt;Premissas!$B$8,"&lt; 1,00",IF(F2736&lt;Premissas!$B$9,"1,00 – 1,19",IF(F2736&lt;Premissas!$B$10,"1,20 – 1,39",IF(F2736&lt;Premissas!$B$11,"1,40 – 1,59",IF(F2736&lt;Premissas!$B$12,"1,60 – 1,99","≥ 2,00")))))</f>
        <v/>
      </c>
      <c r="K2736" s="5">
        <f>IF(F2736&lt;Premissas!$B$8,Premissas!$B$13,IF(F2736&lt;Premissas!$B$9,Premissas!$B$14,IF(F2736&lt;Premissas!$B$10,Premissas!$B$15,IF(F2736&lt;Premissas!$B$11,Premissas!$B$16,IF(F2736&lt;Premissas!$B$12,Premissas!$B$17,Premissas!$B$18)))))</f>
        <v/>
      </c>
      <c r="L2736" s="5">
        <f>K2736/Premissas!$B$4</f>
        <v/>
      </c>
      <c r="M2736" s="2">
        <f>IF(K2736=Premissas!$B$18,"SIM","NÃO")</f>
        <v/>
      </c>
    </row>
    <row r="2737">
      <c r="A2737" s="2" t="n">
        <v>633940</v>
      </c>
      <c r="B2737" s="2" t="inlineStr">
        <is>
          <t>Maria Betania Alves Vicente</t>
        </is>
      </c>
      <c r="C2737" s="2" t="n">
        <v>7801</v>
      </c>
      <c r="D2737" s="2">
        <f>IFERROR(TEXTJOIN(" | ",TRUE,UNIQUE(FILTER(Detalhe_Registro!$C:$C,(Detalhe_Registro!$D:$D=A2737)*(Detalhe_Registro!$E:$E=B2737)*(Detalhe_Registro!$M:$M="SIM")))),"")</f>
        <v/>
      </c>
      <c r="E2737" s="2">
        <f>COUNTIFS(Detalhe_Registro!$D:$D,A2737,Detalhe_Registro!$E:$E,B2737,Detalhe_Registro!$M:$M,"SIM")</f>
        <v/>
      </c>
      <c r="F2737" s="2">
        <f>IFERROR(MAXIFS(Detalhe_Registro!$N:$N,Detalhe_Registro!$D:$D,A2737,Detalhe_Registro!$E:$E,B2737,Detalhe_Registro!$M:$M,"SIM"),0)</f>
        <v/>
      </c>
      <c r="G2737" s="2">
        <f>IFERROR(AVERAGEIFS(Detalhe_Registro!$N:$N,Detalhe_Registro!$D:$D,A2737,Detalhe_Registro!$E:$E,B2737,Detalhe_Registro!$M:$M,"SIM"),0)</f>
        <v/>
      </c>
      <c r="H2737" s="2">
        <f>SUMIFS(Detalhe_Registro!$F:$F,Detalhe_Registro!$D:$D,A2737,Detalhe_Registro!$E:$E,B2737,Detalhe_Registro!$M:$M,"SIM")</f>
        <v/>
      </c>
      <c r="I2737" s="2">
        <f>SUMIFS(Detalhe_Registro!$G:$G,Detalhe_Registro!$D:$D,A2737,Detalhe_Registro!$E:$E,B2737,Detalhe_Registro!$M:$M,"SIM")</f>
        <v/>
      </c>
      <c r="J2737" s="2">
        <f>IF(F2737&lt;Premissas!$B$8,"&lt; 1,00",IF(F2737&lt;Premissas!$B$9,"1,00 – 1,19",IF(F2737&lt;Premissas!$B$10,"1,20 – 1,39",IF(F2737&lt;Premissas!$B$11,"1,40 – 1,59",IF(F2737&lt;Premissas!$B$12,"1,60 – 1,99","≥ 2,00")))))</f>
        <v/>
      </c>
      <c r="K2737" s="5">
        <f>IF(F2737&lt;Premissas!$B$8,Premissas!$B$13,IF(F2737&lt;Premissas!$B$9,Premissas!$B$14,IF(F2737&lt;Premissas!$B$10,Premissas!$B$15,IF(F2737&lt;Premissas!$B$11,Premissas!$B$16,IF(F2737&lt;Premissas!$B$12,Premissas!$B$17,Premissas!$B$18)))))</f>
        <v/>
      </c>
      <c r="L2737" s="5">
        <f>K2737/Premissas!$B$4</f>
        <v/>
      </c>
      <c r="M2737" s="2">
        <f>IF(K2737=Premissas!$B$18,"SIM","NÃO")</f>
        <v/>
      </c>
    </row>
    <row r="2738">
      <c r="A2738" s="2" t="inlineStr">
        <is>
          <t>633940</t>
        </is>
      </c>
      <c r="B2738" s="2" t="inlineStr">
        <is>
          <t>Maria Betania Alves Vicente</t>
        </is>
      </c>
      <c r="C2738" s="2" t="n">
        <v>7801</v>
      </c>
      <c r="D2738" s="2">
        <f>IFERROR(TEXTJOIN(" | ",TRUE,UNIQUE(FILTER(Detalhe_Registro!$C:$C,(Detalhe_Registro!$D:$D=A2738)*(Detalhe_Registro!$E:$E=B2738)*(Detalhe_Registro!$M:$M="SIM")))),"")</f>
        <v/>
      </c>
      <c r="E2738" s="2">
        <f>COUNTIFS(Detalhe_Registro!$D:$D,A2738,Detalhe_Registro!$E:$E,B2738,Detalhe_Registro!$M:$M,"SIM")</f>
        <v/>
      </c>
      <c r="F2738" s="2">
        <f>IFERROR(MAXIFS(Detalhe_Registro!$N:$N,Detalhe_Registro!$D:$D,A2738,Detalhe_Registro!$E:$E,B2738,Detalhe_Registro!$M:$M,"SIM"),0)</f>
        <v/>
      </c>
      <c r="G2738" s="2">
        <f>IFERROR(AVERAGEIFS(Detalhe_Registro!$N:$N,Detalhe_Registro!$D:$D,A2738,Detalhe_Registro!$E:$E,B2738,Detalhe_Registro!$M:$M,"SIM"),0)</f>
        <v/>
      </c>
      <c r="H2738" s="2">
        <f>SUMIFS(Detalhe_Registro!$F:$F,Detalhe_Registro!$D:$D,A2738,Detalhe_Registro!$E:$E,B2738,Detalhe_Registro!$M:$M,"SIM")</f>
        <v/>
      </c>
      <c r="I2738" s="2">
        <f>SUMIFS(Detalhe_Registro!$G:$G,Detalhe_Registro!$D:$D,A2738,Detalhe_Registro!$E:$E,B2738,Detalhe_Registro!$M:$M,"SIM")</f>
        <v/>
      </c>
      <c r="J2738" s="2">
        <f>IF(F2738&lt;Premissas!$B$8,"&lt; 1,00",IF(F2738&lt;Premissas!$B$9,"1,00 – 1,19",IF(F2738&lt;Premissas!$B$10,"1,20 – 1,39",IF(F2738&lt;Premissas!$B$11,"1,40 – 1,59",IF(F2738&lt;Premissas!$B$12,"1,60 – 1,99","≥ 2,00")))))</f>
        <v/>
      </c>
      <c r="K2738" s="5">
        <f>IF(F2738&lt;Premissas!$B$8,Premissas!$B$13,IF(F2738&lt;Premissas!$B$9,Premissas!$B$14,IF(F2738&lt;Premissas!$B$10,Premissas!$B$15,IF(F2738&lt;Premissas!$B$11,Premissas!$B$16,IF(F2738&lt;Premissas!$B$12,Premissas!$B$17,Premissas!$B$18)))))</f>
        <v/>
      </c>
      <c r="L2738" s="5">
        <f>K2738/Premissas!$B$4</f>
        <v/>
      </c>
      <c r="M2738" s="2">
        <f>IF(K2738=Premissas!$B$18,"SIM","NÃO")</f>
        <v/>
      </c>
    </row>
    <row r="2739">
      <c r="A2739" s="2" t="inlineStr">
        <is>
          <t>6030670</t>
        </is>
      </c>
      <c r="B2739" s="2" t="inlineStr">
        <is>
          <t>Maria Clara Da Silva Castellanos</t>
        </is>
      </c>
      <c r="C2739" s="2" t="n">
        <v>7801</v>
      </c>
      <c r="D2739" s="2">
        <f>IFERROR(TEXTJOIN(" | ",TRUE,UNIQUE(FILTER(Detalhe_Registro!$C:$C,(Detalhe_Registro!$D:$D=A2739)*(Detalhe_Registro!$E:$E=B2739)*(Detalhe_Registro!$M:$M="SIM")))),"")</f>
        <v/>
      </c>
      <c r="E2739" s="2">
        <f>COUNTIFS(Detalhe_Registro!$D:$D,A2739,Detalhe_Registro!$E:$E,B2739,Detalhe_Registro!$M:$M,"SIM")</f>
        <v/>
      </c>
      <c r="F2739" s="2">
        <f>IFERROR(MAXIFS(Detalhe_Registro!$N:$N,Detalhe_Registro!$D:$D,A2739,Detalhe_Registro!$E:$E,B2739,Detalhe_Registro!$M:$M,"SIM"),0)</f>
        <v/>
      </c>
      <c r="G2739" s="2">
        <f>IFERROR(AVERAGEIFS(Detalhe_Registro!$N:$N,Detalhe_Registro!$D:$D,A2739,Detalhe_Registro!$E:$E,B2739,Detalhe_Registro!$M:$M,"SIM"),0)</f>
        <v/>
      </c>
      <c r="H2739" s="2">
        <f>SUMIFS(Detalhe_Registro!$F:$F,Detalhe_Registro!$D:$D,A2739,Detalhe_Registro!$E:$E,B2739,Detalhe_Registro!$M:$M,"SIM")</f>
        <v/>
      </c>
      <c r="I2739" s="2">
        <f>SUMIFS(Detalhe_Registro!$G:$G,Detalhe_Registro!$D:$D,A2739,Detalhe_Registro!$E:$E,B2739,Detalhe_Registro!$M:$M,"SIM")</f>
        <v/>
      </c>
      <c r="J2739" s="2">
        <f>IF(F2739&lt;Premissas!$B$8,"&lt; 1,00",IF(F2739&lt;Premissas!$B$9,"1,00 – 1,19",IF(F2739&lt;Premissas!$B$10,"1,20 – 1,39",IF(F2739&lt;Premissas!$B$11,"1,40 – 1,59",IF(F2739&lt;Premissas!$B$12,"1,60 – 1,99","≥ 2,00")))))</f>
        <v/>
      </c>
      <c r="K2739" s="5">
        <f>IF(F2739&lt;Premissas!$B$8,Premissas!$B$13,IF(F2739&lt;Premissas!$B$9,Premissas!$B$14,IF(F2739&lt;Premissas!$B$10,Premissas!$B$15,IF(F2739&lt;Premissas!$B$11,Premissas!$B$16,IF(F2739&lt;Premissas!$B$12,Premissas!$B$17,Premissas!$B$18)))))</f>
        <v/>
      </c>
      <c r="L2739" s="5">
        <f>K2739/Premissas!$B$4</f>
        <v/>
      </c>
      <c r="M2739" s="2">
        <f>IF(K2739=Premissas!$B$18,"SIM","NÃO")</f>
        <v/>
      </c>
    </row>
    <row r="2740">
      <c r="A2740" s="2" t="n">
        <v>5852692</v>
      </c>
      <c r="B2740" s="2" t="inlineStr">
        <is>
          <t>Maria Eduarda Cavalcanti De Oliveira</t>
        </is>
      </c>
      <c r="C2740" s="2" t="n">
        <v>7801</v>
      </c>
      <c r="D2740" s="2">
        <f>IFERROR(TEXTJOIN(" | ",TRUE,UNIQUE(FILTER(Detalhe_Registro!$C:$C,(Detalhe_Registro!$D:$D=A2740)*(Detalhe_Registro!$E:$E=B2740)*(Detalhe_Registro!$M:$M="SIM")))),"")</f>
        <v/>
      </c>
      <c r="E2740" s="2">
        <f>COUNTIFS(Detalhe_Registro!$D:$D,A2740,Detalhe_Registro!$E:$E,B2740,Detalhe_Registro!$M:$M,"SIM")</f>
        <v/>
      </c>
      <c r="F2740" s="2">
        <f>IFERROR(MAXIFS(Detalhe_Registro!$N:$N,Detalhe_Registro!$D:$D,A2740,Detalhe_Registro!$E:$E,B2740,Detalhe_Registro!$M:$M,"SIM"),0)</f>
        <v/>
      </c>
      <c r="G2740" s="2">
        <f>IFERROR(AVERAGEIFS(Detalhe_Registro!$N:$N,Detalhe_Registro!$D:$D,A2740,Detalhe_Registro!$E:$E,B2740,Detalhe_Registro!$M:$M,"SIM"),0)</f>
        <v/>
      </c>
      <c r="H2740" s="2">
        <f>SUMIFS(Detalhe_Registro!$F:$F,Detalhe_Registro!$D:$D,A2740,Detalhe_Registro!$E:$E,B2740,Detalhe_Registro!$M:$M,"SIM")</f>
        <v/>
      </c>
      <c r="I2740" s="2">
        <f>SUMIFS(Detalhe_Registro!$G:$G,Detalhe_Registro!$D:$D,A2740,Detalhe_Registro!$E:$E,B2740,Detalhe_Registro!$M:$M,"SIM")</f>
        <v/>
      </c>
      <c r="J2740" s="2">
        <f>IF(F2740&lt;Premissas!$B$8,"&lt; 1,00",IF(F2740&lt;Premissas!$B$9,"1,00 – 1,19",IF(F2740&lt;Premissas!$B$10,"1,20 – 1,39",IF(F2740&lt;Premissas!$B$11,"1,40 – 1,59",IF(F2740&lt;Premissas!$B$12,"1,60 – 1,99","≥ 2,00")))))</f>
        <v/>
      </c>
      <c r="K2740" s="5">
        <f>IF(F2740&lt;Premissas!$B$8,Premissas!$B$13,IF(F2740&lt;Premissas!$B$9,Premissas!$B$14,IF(F2740&lt;Premissas!$B$10,Premissas!$B$15,IF(F2740&lt;Premissas!$B$11,Premissas!$B$16,IF(F2740&lt;Premissas!$B$12,Premissas!$B$17,Premissas!$B$18)))))</f>
        <v/>
      </c>
      <c r="L2740" s="5">
        <f>K2740/Premissas!$B$4</f>
        <v/>
      </c>
      <c r="M2740" s="2">
        <f>IF(K2740=Premissas!$B$18,"SIM","NÃO")</f>
        <v/>
      </c>
    </row>
    <row r="2741">
      <c r="A2741" s="2" t="inlineStr">
        <is>
          <t>5852692</t>
        </is>
      </c>
      <c r="B2741" s="2" t="inlineStr">
        <is>
          <t>Maria Eduarda Cavalcanti De Oliveira</t>
        </is>
      </c>
      <c r="C2741" s="2" t="n">
        <v>7801</v>
      </c>
      <c r="D2741" s="2">
        <f>IFERROR(TEXTJOIN(" | ",TRUE,UNIQUE(FILTER(Detalhe_Registro!$C:$C,(Detalhe_Registro!$D:$D=A2741)*(Detalhe_Registro!$E:$E=B2741)*(Detalhe_Registro!$M:$M="SIM")))),"")</f>
        <v/>
      </c>
      <c r="E2741" s="2">
        <f>COUNTIFS(Detalhe_Registro!$D:$D,A2741,Detalhe_Registro!$E:$E,B2741,Detalhe_Registro!$M:$M,"SIM")</f>
        <v/>
      </c>
      <c r="F2741" s="2">
        <f>IFERROR(MAXIFS(Detalhe_Registro!$N:$N,Detalhe_Registro!$D:$D,A2741,Detalhe_Registro!$E:$E,B2741,Detalhe_Registro!$M:$M,"SIM"),0)</f>
        <v/>
      </c>
      <c r="G2741" s="2">
        <f>IFERROR(AVERAGEIFS(Detalhe_Registro!$N:$N,Detalhe_Registro!$D:$D,A2741,Detalhe_Registro!$E:$E,B2741,Detalhe_Registro!$M:$M,"SIM"),0)</f>
        <v/>
      </c>
      <c r="H2741" s="2">
        <f>SUMIFS(Detalhe_Registro!$F:$F,Detalhe_Registro!$D:$D,A2741,Detalhe_Registro!$E:$E,B2741,Detalhe_Registro!$M:$M,"SIM")</f>
        <v/>
      </c>
      <c r="I2741" s="2">
        <f>SUMIFS(Detalhe_Registro!$G:$G,Detalhe_Registro!$D:$D,A2741,Detalhe_Registro!$E:$E,B2741,Detalhe_Registro!$M:$M,"SIM")</f>
        <v/>
      </c>
      <c r="J2741" s="2">
        <f>IF(F2741&lt;Premissas!$B$8,"&lt; 1,00",IF(F2741&lt;Premissas!$B$9,"1,00 – 1,19",IF(F2741&lt;Premissas!$B$10,"1,20 – 1,39",IF(F2741&lt;Premissas!$B$11,"1,40 – 1,59",IF(F2741&lt;Premissas!$B$12,"1,60 – 1,99","≥ 2,00")))))</f>
        <v/>
      </c>
      <c r="K2741" s="5">
        <f>IF(F2741&lt;Premissas!$B$8,Premissas!$B$13,IF(F2741&lt;Premissas!$B$9,Premissas!$B$14,IF(F2741&lt;Premissas!$B$10,Premissas!$B$15,IF(F2741&lt;Premissas!$B$11,Premissas!$B$16,IF(F2741&lt;Premissas!$B$12,Premissas!$B$17,Premissas!$B$18)))))</f>
        <v/>
      </c>
      <c r="L2741" s="5">
        <f>K2741/Premissas!$B$4</f>
        <v/>
      </c>
      <c r="M2741" s="2">
        <f>IF(K2741=Premissas!$B$18,"SIM","NÃO")</f>
        <v/>
      </c>
    </row>
    <row r="2742">
      <c r="A2742" s="2" t="inlineStr">
        <is>
          <t>495124</t>
        </is>
      </c>
      <c r="B2742" s="2" t="inlineStr">
        <is>
          <t>Maria Ionete Martins</t>
        </is>
      </c>
      <c r="C2742" s="2" t="n">
        <v>7801</v>
      </c>
      <c r="D2742" s="2">
        <f>IFERROR(TEXTJOIN(" | ",TRUE,UNIQUE(FILTER(Detalhe_Registro!$C:$C,(Detalhe_Registro!$D:$D=A2742)*(Detalhe_Registro!$E:$E=B2742)*(Detalhe_Registro!$M:$M="SIM")))),"")</f>
        <v/>
      </c>
      <c r="E2742" s="2">
        <f>COUNTIFS(Detalhe_Registro!$D:$D,A2742,Detalhe_Registro!$E:$E,B2742,Detalhe_Registro!$M:$M,"SIM")</f>
        <v/>
      </c>
      <c r="F2742" s="2">
        <f>IFERROR(MAXIFS(Detalhe_Registro!$N:$N,Detalhe_Registro!$D:$D,A2742,Detalhe_Registro!$E:$E,B2742,Detalhe_Registro!$M:$M,"SIM"),0)</f>
        <v/>
      </c>
      <c r="G2742" s="2">
        <f>IFERROR(AVERAGEIFS(Detalhe_Registro!$N:$N,Detalhe_Registro!$D:$D,A2742,Detalhe_Registro!$E:$E,B2742,Detalhe_Registro!$M:$M,"SIM"),0)</f>
        <v/>
      </c>
      <c r="H2742" s="2">
        <f>SUMIFS(Detalhe_Registro!$F:$F,Detalhe_Registro!$D:$D,A2742,Detalhe_Registro!$E:$E,B2742,Detalhe_Registro!$M:$M,"SIM")</f>
        <v/>
      </c>
      <c r="I2742" s="2">
        <f>SUMIFS(Detalhe_Registro!$G:$G,Detalhe_Registro!$D:$D,A2742,Detalhe_Registro!$E:$E,B2742,Detalhe_Registro!$M:$M,"SIM")</f>
        <v/>
      </c>
      <c r="J2742" s="2">
        <f>IF(F2742&lt;Premissas!$B$8,"&lt; 1,00",IF(F2742&lt;Premissas!$B$9,"1,00 – 1,19",IF(F2742&lt;Premissas!$B$10,"1,20 – 1,39",IF(F2742&lt;Premissas!$B$11,"1,40 – 1,59",IF(F2742&lt;Premissas!$B$12,"1,60 – 1,99","≥ 2,00")))))</f>
        <v/>
      </c>
      <c r="K2742" s="5">
        <f>IF(F2742&lt;Premissas!$B$8,Premissas!$B$13,IF(F2742&lt;Premissas!$B$9,Premissas!$B$14,IF(F2742&lt;Premissas!$B$10,Premissas!$B$15,IF(F2742&lt;Premissas!$B$11,Premissas!$B$16,IF(F2742&lt;Premissas!$B$12,Premissas!$B$17,Premissas!$B$18)))))</f>
        <v/>
      </c>
      <c r="L2742" s="5">
        <f>K2742/Premissas!$B$4</f>
        <v/>
      </c>
      <c r="M2742" s="2">
        <f>IF(K2742=Premissas!$B$18,"SIM","NÃO")</f>
        <v/>
      </c>
    </row>
    <row r="2743">
      <c r="A2743" s="2" t="n">
        <v>392080</v>
      </c>
      <c r="B2743" s="2" t="inlineStr">
        <is>
          <t>Maria Jose Ferreira Lima</t>
        </is>
      </c>
      <c r="C2743" s="2" t="n">
        <v>7801</v>
      </c>
      <c r="D2743" s="2">
        <f>IFERROR(TEXTJOIN(" | ",TRUE,UNIQUE(FILTER(Detalhe_Registro!$C:$C,(Detalhe_Registro!$D:$D=A2743)*(Detalhe_Registro!$E:$E=B2743)*(Detalhe_Registro!$M:$M="SIM")))),"")</f>
        <v/>
      </c>
      <c r="E2743" s="2">
        <f>COUNTIFS(Detalhe_Registro!$D:$D,A2743,Detalhe_Registro!$E:$E,B2743,Detalhe_Registro!$M:$M,"SIM")</f>
        <v/>
      </c>
      <c r="F2743" s="2">
        <f>IFERROR(MAXIFS(Detalhe_Registro!$N:$N,Detalhe_Registro!$D:$D,A2743,Detalhe_Registro!$E:$E,B2743,Detalhe_Registro!$M:$M,"SIM"),0)</f>
        <v/>
      </c>
      <c r="G2743" s="2">
        <f>IFERROR(AVERAGEIFS(Detalhe_Registro!$N:$N,Detalhe_Registro!$D:$D,A2743,Detalhe_Registro!$E:$E,B2743,Detalhe_Registro!$M:$M,"SIM"),0)</f>
        <v/>
      </c>
      <c r="H2743" s="2">
        <f>SUMIFS(Detalhe_Registro!$F:$F,Detalhe_Registro!$D:$D,A2743,Detalhe_Registro!$E:$E,B2743,Detalhe_Registro!$M:$M,"SIM")</f>
        <v/>
      </c>
      <c r="I2743" s="2">
        <f>SUMIFS(Detalhe_Registro!$G:$G,Detalhe_Registro!$D:$D,A2743,Detalhe_Registro!$E:$E,B2743,Detalhe_Registro!$M:$M,"SIM")</f>
        <v/>
      </c>
      <c r="J2743" s="2">
        <f>IF(F2743&lt;Premissas!$B$8,"&lt; 1,00",IF(F2743&lt;Premissas!$B$9,"1,00 – 1,19",IF(F2743&lt;Premissas!$B$10,"1,20 – 1,39",IF(F2743&lt;Premissas!$B$11,"1,40 – 1,59",IF(F2743&lt;Premissas!$B$12,"1,60 – 1,99","≥ 2,00")))))</f>
        <v/>
      </c>
      <c r="K2743" s="5">
        <f>IF(F2743&lt;Premissas!$B$8,Premissas!$B$13,IF(F2743&lt;Premissas!$B$9,Premissas!$B$14,IF(F2743&lt;Premissas!$B$10,Premissas!$B$15,IF(F2743&lt;Premissas!$B$11,Premissas!$B$16,IF(F2743&lt;Premissas!$B$12,Premissas!$B$17,Premissas!$B$18)))))</f>
        <v/>
      </c>
      <c r="L2743" s="5">
        <f>K2743/Premissas!$B$4</f>
        <v/>
      </c>
      <c r="M2743" s="2">
        <f>IF(K2743=Premissas!$B$18,"SIM","NÃO")</f>
        <v/>
      </c>
    </row>
    <row r="2744">
      <c r="A2744" s="2" t="inlineStr">
        <is>
          <t>392080</t>
        </is>
      </c>
      <c r="B2744" s="2" t="inlineStr">
        <is>
          <t>Maria Jose Ferreira Lima</t>
        </is>
      </c>
      <c r="C2744" s="2" t="n">
        <v>7801</v>
      </c>
      <c r="D2744" s="2">
        <f>IFERROR(TEXTJOIN(" | ",TRUE,UNIQUE(FILTER(Detalhe_Registro!$C:$C,(Detalhe_Registro!$D:$D=A2744)*(Detalhe_Registro!$E:$E=B2744)*(Detalhe_Registro!$M:$M="SIM")))),"")</f>
        <v/>
      </c>
      <c r="E2744" s="2">
        <f>COUNTIFS(Detalhe_Registro!$D:$D,A2744,Detalhe_Registro!$E:$E,B2744,Detalhe_Registro!$M:$M,"SIM")</f>
        <v/>
      </c>
      <c r="F2744" s="2">
        <f>IFERROR(MAXIFS(Detalhe_Registro!$N:$N,Detalhe_Registro!$D:$D,A2744,Detalhe_Registro!$E:$E,B2744,Detalhe_Registro!$M:$M,"SIM"),0)</f>
        <v/>
      </c>
      <c r="G2744" s="2">
        <f>IFERROR(AVERAGEIFS(Detalhe_Registro!$N:$N,Detalhe_Registro!$D:$D,A2744,Detalhe_Registro!$E:$E,B2744,Detalhe_Registro!$M:$M,"SIM"),0)</f>
        <v/>
      </c>
      <c r="H2744" s="2">
        <f>SUMIFS(Detalhe_Registro!$F:$F,Detalhe_Registro!$D:$D,A2744,Detalhe_Registro!$E:$E,B2744,Detalhe_Registro!$M:$M,"SIM")</f>
        <v/>
      </c>
      <c r="I2744" s="2">
        <f>SUMIFS(Detalhe_Registro!$G:$G,Detalhe_Registro!$D:$D,A2744,Detalhe_Registro!$E:$E,B2744,Detalhe_Registro!$M:$M,"SIM")</f>
        <v/>
      </c>
      <c r="J2744" s="2">
        <f>IF(F2744&lt;Premissas!$B$8,"&lt; 1,00",IF(F2744&lt;Premissas!$B$9,"1,00 – 1,19",IF(F2744&lt;Premissas!$B$10,"1,20 – 1,39",IF(F2744&lt;Premissas!$B$11,"1,40 – 1,59",IF(F2744&lt;Premissas!$B$12,"1,60 – 1,99","≥ 2,00")))))</f>
        <v/>
      </c>
      <c r="K2744" s="5">
        <f>IF(F2744&lt;Premissas!$B$8,Premissas!$B$13,IF(F2744&lt;Premissas!$B$9,Premissas!$B$14,IF(F2744&lt;Premissas!$B$10,Premissas!$B$15,IF(F2744&lt;Premissas!$B$11,Premissas!$B$16,IF(F2744&lt;Premissas!$B$12,Premissas!$B$17,Premissas!$B$18)))))</f>
        <v/>
      </c>
      <c r="L2744" s="5">
        <f>K2744/Premissas!$B$4</f>
        <v/>
      </c>
      <c r="M2744" s="2">
        <f>IF(K2744=Premissas!$B$18,"SIM","NÃO")</f>
        <v/>
      </c>
    </row>
    <row r="2745">
      <c r="A2745" s="2" t="n">
        <v>5999553</v>
      </c>
      <c r="B2745" s="2" t="inlineStr">
        <is>
          <t>Maria Valdelene Dos Santos Souza</t>
        </is>
      </c>
      <c r="C2745" s="2" t="n">
        <v>7801</v>
      </c>
      <c r="D2745" s="2">
        <f>IFERROR(TEXTJOIN(" | ",TRUE,UNIQUE(FILTER(Detalhe_Registro!$C:$C,(Detalhe_Registro!$D:$D=A2745)*(Detalhe_Registro!$E:$E=B2745)*(Detalhe_Registro!$M:$M="SIM")))),"")</f>
        <v/>
      </c>
      <c r="E2745" s="2">
        <f>COUNTIFS(Detalhe_Registro!$D:$D,A2745,Detalhe_Registro!$E:$E,B2745,Detalhe_Registro!$M:$M,"SIM")</f>
        <v/>
      </c>
      <c r="F2745" s="2">
        <f>IFERROR(MAXIFS(Detalhe_Registro!$N:$N,Detalhe_Registro!$D:$D,A2745,Detalhe_Registro!$E:$E,B2745,Detalhe_Registro!$M:$M,"SIM"),0)</f>
        <v/>
      </c>
      <c r="G2745" s="2">
        <f>IFERROR(AVERAGEIFS(Detalhe_Registro!$N:$N,Detalhe_Registro!$D:$D,A2745,Detalhe_Registro!$E:$E,B2745,Detalhe_Registro!$M:$M,"SIM"),0)</f>
        <v/>
      </c>
      <c r="H2745" s="2">
        <f>SUMIFS(Detalhe_Registro!$F:$F,Detalhe_Registro!$D:$D,A2745,Detalhe_Registro!$E:$E,B2745,Detalhe_Registro!$M:$M,"SIM")</f>
        <v/>
      </c>
      <c r="I2745" s="2">
        <f>SUMIFS(Detalhe_Registro!$G:$G,Detalhe_Registro!$D:$D,A2745,Detalhe_Registro!$E:$E,B2745,Detalhe_Registro!$M:$M,"SIM")</f>
        <v/>
      </c>
      <c r="J2745" s="2">
        <f>IF(F2745&lt;Premissas!$B$8,"&lt; 1,00",IF(F2745&lt;Premissas!$B$9,"1,00 – 1,19",IF(F2745&lt;Premissas!$B$10,"1,20 – 1,39",IF(F2745&lt;Premissas!$B$11,"1,40 – 1,59",IF(F2745&lt;Premissas!$B$12,"1,60 – 1,99","≥ 2,00")))))</f>
        <v/>
      </c>
      <c r="K2745" s="5">
        <f>IF(F2745&lt;Premissas!$B$8,Premissas!$B$13,IF(F2745&lt;Premissas!$B$9,Premissas!$B$14,IF(F2745&lt;Premissas!$B$10,Premissas!$B$15,IF(F2745&lt;Premissas!$B$11,Premissas!$B$16,IF(F2745&lt;Premissas!$B$12,Premissas!$B$17,Premissas!$B$18)))))</f>
        <v/>
      </c>
      <c r="L2745" s="5">
        <f>K2745/Premissas!$B$4</f>
        <v/>
      </c>
      <c r="M2745" s="2">
        <f>IF(K2745=Premissas!$B$18,"SIM","NÃO")</f>
        <v/>
      </c>
    </row>
    <row r="2746">
      <c r="A2746" s="2" t="inlineStr">
        <is>
          <t>5999553</t>
        </is>
      </c>
      <c r="B2746" s="2" t="inlineStr">
        <is>
          <t>Maria Valdelene Dos Santos Souza</t>
        </is>
      </c>
      <c r="C2746" s="2" t="n">
        <v>7801</v>
      </c>
      <c r="D2746" s="2">
        <f>IFERROR(TEXTJOIN(" | ",TRUE,UNIQUE(FILTER(Detalhe_Registro!$C:$C,(Detalhe_Registro!$D:$D=A2746)*(Detalhe_Registro!$E:$E=B2746)*(Detalhe_Registro!$M:$M="SIM")))),"")</f>
        <v/>
      </c>
      <c r="E2746" s="2">
        <f>COUNTIFS(Detalhe_Registro!$D:$D,A2746,Detalhe_Registro!$E:$E,B2746,Detalhe_Registro!$M:$M,"SIM")</f>
        <v/>
      </c>
      <c r="F2746" s="2">
        <f>IFERROR(MAXIFS(Detalhe_Registro!$N:$N,Detalhe_Registro!$D:$D,A2746,Detalhe_Registro!$E:$E,B2746,Detalhe_Registro!$M:$M,"SIM"),0)</f>
        <v/>
      </c>
      <c r="G2746" s="2">
        <f>IFERROR(AVERAGEIFS(Detalhe_Registro!$N:$N,Detalhe_Registro!$D:$D,A2746,Detalhe_Registro!$E:$E,B2746,Detalhe_Registro!$M:$M,"SIM"),0)</f>
        <v/>
      </c>
      <c r="H2746" s="2">
        <f>SUMIFS(Detalhe_Registro!$F:$F,Detalhe_Registro!$D:$D,A2746,Detalhe_Registro!$E:$E,B2746,Detalhe_Registro!$M:$M,"SIM")</f>
        <v/>
      </c>
      <c r="I2746" s="2">
        <f>SUMIFS(Detalhe_Registro!$G:$G,Detalhe_Registro!$D:$D,A2746,Detalhe_Registro!$E:$E,B2746,Detalhe_Registro!$M:$M,"SIM")</f>
        <v/>
      </c>
      <c r="J2746" s="2">
        <f>IF(F2746&lt;Premissas!$B$8,"&lt; 1,00",IF(F2746&lt;Premissas!$B$9,"1,00 – 1,19",IF(F2746&lt;Premissas!$B$10,"1,20 – 1,39",IF(F2746&lt;Premissas!$B$11,"1,40 – 1,59",IF(F2746&lt;Premissas!$B$12,"1,60 – 1,99","≥ 2,00")))))</f>
        <v/>
      </c>
      <c r="K2746" s="5">
        <f>IF(F2746&lt;Premissas!$B$8,Premissas!$B$13,IF(F2746&lt;Premissas!$B$9,Premissas!$B$14,IF(F2746&lt;Premissas!$B$10,Premissas!$B$15,IF(F2746&lt;Premissas!$B$11,Premissas!$B$16,IF(F2746&lt;Premissas!$B$12,Premissas!$B$17,Premissas!$B$18)))))</f>
        <v/>
      </c>
      <c r="L2746" s="5">
        <f>K2746/Premissas!$B$4</f>
        <v/>
      </c>
      <c r="M2746" s="2">
        <f>IF(K2746=Premissas!$B$18,"SIM","NÃO")</f>
        <v/>
      </c>
    </row>
    <row r="2747">
      <c r="A2747" s="2" t="n">
        <v>5985005</v>
      </c>
      <c r="B2747" s="2" t="inlineStr">
        <is>
          <t>Marie Juline Francois</t>
        </is>
      </c>
      <c r="C2747" s="2" t="n">
        <v>7801</v>
      </c>
      <c r="D2747" s="2">
        <f>IFERROR(TEXTJOIN(" | ",TRUE,UNIQUE(FILTER(Detalhe_Registro!$C:$C,(Detalhe_Registro!$D:$D=A2747)*(Detalhe_Registro!$E:$E=B2747)*(Detalhe_Registro!$M:$M="SIM")))),"")</f>
        <v/>
      </c>
      <c r="E2747" s="2">
        <f>COUNTIFS(Detalhe_Registro!$D:$D,A2747,Detalhe_Registro!$E:$E,B2747,Detalhe_Registro!$M:$M,"SIM")</f>
        <v/>
      </c>
      <c r="F2747" s="2">
        <f>IFERROR(MAXIFS(Detalhe_Registro!$N:$N,Detalhe_Registro!$D:$D,A2747,Detalhe_Registro!$E:$E,B2747,Detalhe_Registro!$M:$M,"SIM"),0)</f>
        <v/>
      </c>
      <c r="G2747" s="2">
        <f>IFERROR(AVERAGEIFS(Detalhe_Registro!$N:$N,Detalhe_Registro!$D:$D,A2747,Detalhe_Registro!$E:$E,B2747,Detalhe_Registro!$M:$M,"SIM"),0)</f>
        <v/>
      </c>
      <c r="H2747" s="2">
        <f>SUMIFS(Detalhe_Registro!$F:$F,Detalhe_Registro!$D:$D,A2747,Detalhe_Registro!$E:$E,B2747,Detalhe_Registro!$M:$M,"SIM")</f>
        <v/>
      </c>
      <c r="I2747" s="2">
        <f>SUMIFS(Detalhe_Registro!$G:$G,Detalhe_Registro!$D:$D,A2747,Detalhe_Registro!$E:$E,B2747,Detalhe_Registro!$M:$M,"SIM")</f>
        <v/>
      </c>
      <c r="J2747" s="2">
        <f>IF(F2747&lt;Premissas!$B$8,"&lt; 1,00",IF(F2747&lt;Premissas!$B$9,"1,00 – 1,19",IF(F2747&lt;Premissas!$B$10,"1,20 – 1,39",IF(F2747&lt;Premissas!$B$11,"1,40 – 1,59",IF(F2747&lt;Premissas!$B$12,"1,60 – 1,99","≥ 2,00")))))</f>
        <v/>
      </c>
      <c r="K2747" s="5">
        <f>IF(F2747&lt;Premissas!$B$8,Premissas!$B$13,IF(F2747&lt;Premissas!$B$9,Premissas!$B$14,IF(F2747&lt;Premissas!$B$10,Premissas!$B$15,IF(F2747&lt;Premissas!$B$11,Premissas!$B$16,IF(F2747&lt;Premissas!$B$12,Premissas!$B$17,Premissas!$B$18)))))</f>
        <v/>
      </c>
      <c r="L2747" s="5">
        <f>K2747/Premissas!$B$4</f>
        <v/>
      </c>
      <c r="M2747" s="2">
        <f>IF(K2747=Premissas!$B$18,"SIM","NÃO")</f>
        <v/>
      </c>
    </row>
    <row r="2748">
      <c r="A2748" s="2" t="inlineStr">
        <is>
          <t>5985005</t>
        </is>
      </c>
      <c r="B2748" s="2" t="inlineStr">
        <is>
          <t>Marie Juline Francois</t>
        </is>
      </c>
      <c r="C2748" s="2" t="n">
        <v>7801</v>
      </c>
      <c r="D2748" s="2">
        <f>IFERROR(TEXTJOIN(" | ",TRUE,UNIQUE(FILTER(Detalhe_Registro!$C:$C,(Detalhe_Registro!$D:$D=A2748)*(Detalhe_Registro!$E:$E=B2748)*(Detalhe_Registro!$M:$M="SIM")))),"")</f>
        <v/>
      </c>
      <c r="E2748" s="2">
        <f>COUNTIFS(Detalhe_Registro!$D:$D,A2748,Detalhe_Registro!$E:$E,B2748,Detalhe_Registro!$M:$M,"SIM")</f>
        <v/>
      </c>
      <c r="F2748" s="2">
        <f>IFERROR(MAXIFS(Detalhe_Registro!$N:$N,Detalhe_Registro!$D:$D,A2748,Detalhe_Registro!$E:$E,B2748,Detalhe_Registro!$M:$M,"SIM"),0)</f>
        <v/>
      </c>
      <c r="G2748" s="2">
        <f>IFERROR(AVERAGEIFS(Detalhe_Registro!$N:$N,Detalhe_Registro!$D:$D,A2748,Detalhe_Registro!$E:$E,B2748,Detalhe_Registro!$M:$M,"SIM"),0)</f>
        <v/>
      </c>
      <c r="H2748" s="2">
        <f>SUMIFS(Detalhe_Registro!$F:$F,Detalhe_Registro!$D:$D,A2748,Detalhe_Registro!$E:$E,B2748,Detalhe_Registro!$M:$M,"SIM")</f>
        <v/>
      </c>
      <c r="I2748" s="2">
        <f>SUMIFS(Detalhe_Registro!$G:$G,Detalhe_Registro!$D:$D,A2748,Detalhe_Registro!$E:$E,B2748,Detalhe_Registro!$M:$M,"SIM")</f>
        <v/>
      </c>
      <c r="J2748" s="2">
        <f>IF(F2748&lt;Premissas!$B$8,"&lt; 1,00",IF(F2748&lt;Premissas!$B$9,"1,00 – 1,19",IF(F2748&lt;Premissas!$B$10,"1,20 – 1,39",IF(F2748&lt;Premissas!$B$11,"1,40 – 1,59",IF(F2748&lt;Premissas!$B$12,"1,60 – 1,99","≥ 2,00")))))</f>
        <v/>
      </c>
      <c r="K2748" s="5">
        <f>IF(F2748&lt;Premissas!$B$8,Premissas!$B$13,IF(F2748&lt;Premissas!$B$9,Premissas!$B$14,IF(F2748&lt;Premissas!$B$10,Premissas!$B$15,IF(F2748&lt;Premissas!$B$11,Premissas!$B$16,IF(F2748&lt;Premissas!$B$12,Premissas!$B$17,Premissas!$B$18)))))</f>
        <v/>
      </c>
      <c r="L2748" s="5">
        <f>K2748/Premissas!$B$4</f>
        <v/>
      </c>
      <c r="M2748" s="2">
        <f>IF(K2748=Premissas!$B$18,"SIM","NÃO")</f>
        <v/>
      </c>
    </row>
    <row r="2749">
      <c r="A2749" s="2" t="n">
        <v>68168</v>
      </c>
      <c r="B2749" s="2" t="inlineStr">
        <is>
          <t>Mario Marcio Moraes De Azevedo</t>
        </is>
      </c>
      <c r="C2749" s="2" t="n">
        <v>7801</v>
      </c>
      <c r="D2749" s="2">
        <f>IFERROR(TEXTJOIN(" | ",TRUE,UNIQUE(FILTER(Detalhe_Registro!$C:$C,(Detalhe_Registro!$D:$D=A2749)*(Detalhe_Registro!$E:$E=B2749)*(Detalhe_Registro!$M:$M="SIM")))),"")</f>
        <v/>
      </c>
      <c r="E2749" s="2">
        <f>COUNTIFS(Detalhe_Registro!$D:$D,A2749,Detalhe_Registro!$E:$E,B2749,Detalhe_Registro!$M:$M,"SIM")</f>
        <v/>
      </c>
      <c r="F2749" s="2">
        <f>IFERROR(MAXIFS(Detalhe_Registro!$N:$N,Detalhe_Registro!$D:$D,A2749,Detalhe_Registro!$E:$E,B2749,Detalhe_Registro!$M:$M,"SIM"),0)</f>
        <v/>
      </c>
      <c r="G2749" s="2">
        <f>IFERROR(AVERAGEIFS(Detalhe_Registro!$N:$N,Detalhe_Registro!$D:$D,A2749,Detalhe_Registro!$E:$E,B2749,Detalhe_Registro!$M:$M,"SIM"),0)</f>
        <v/>
      </c>
      <c r="H2749" s="2">
        <f>SUMIFS(Detalhe_Registro!$F:$F,Detalhe_Registro!$D:$D,A2749,Detalhe_Registro!$E:$E,B2749,Detalhe_Registro!$M:$M,"SIM")</f>
        <v/>
      </c>
      <c r="I2749" s="2">
        <f>SUMIFS(Detalhe_Registro!$G:$G,Detalhe_Registro!$D:$D,A2749,Detalhe_Registro!$E:$E,B2749,Detalhe_Registro!$M:$M,"SIM")</f>
        <v/>
      </c>
      <c r="J2749" s="2">
        <f>IF(F2749&lt;Premissas!$B$8,"&lt; 1,00",IF(F2749&lt;Premissas!$B$9,"1,00 – 1,19",IF(F2749&lt;Premissas!$B$10,"1,20 – 1,39",IF(F2749&lt;Premissas!$B$11,"1,40 – 1,59",IF(F2749&lt;Premissas!$B$12,"1,60 – 1,99","≥ 2,00")))))</f>
        <v/>
      </c>
      <c r="K2749" s="5">
        <f>IF(F2749&lt;Premissas!$B$8,Premissas!$B$13,IF(F2749&lt;Premissas!$B$9,Premissas!$B$14,IF(F2749&lt;Premissas!$B$10,Premissas!$B$15,IF(F2749&lt;Premissas!$B$11,Premissas!$B$16,IF(F2749&lt;Premissas!$B$12,Premissas!$B$17,Premissas!$B$18)))))</f>
        <v/>
      </c>
      <c r="L2749" s="5">
        <f>K2749/Premissas!$B$4</f>
        <v/>
      </c>
      <c r="M2749" s="2">
        <f>IF(K2749=Premissas!$B$18,"SIM","NÃO")</f>
        <v/>
      </c>
    </row>
    <row r="2750">
      <c r="A2750" s="2" t="inlineStr">
        <is>
          <t>68168</t>
        </is>
      </c>
      <c r="B2750" s="2" t="inlineStr">
        <is>
          <t>Mario Marcio Moraes De Azevedo</t>
        </is>
      </c>
      <c r="C2750" s="2" t="n">
        <v>7801</v>
      </c>
      <c r="D2750" s="2">
        <f>IFERROR(TEXTJOIN(" | ",TRUE,UNIQUE(FILTER(Detalhe_Registro!$C:$C,(Detalhe_Registro!$D:$D=A2750)*(Detalhe_Registro!$E:$E=B2750)*(Detalhe_Registro!$M:$M="SIM")))),"")</f>
        <v/>
      </c>
      <c r="E2750" s="2">
        <f>COUNTIFS(Detalhe_Registro!$D:$D,A2750,Detalhe_Registro!$E:$E,B2750,Detalhe_Registro!$M:$M,"SIM")</f>
        <v/>
      </c>
      <c r="F2750" s="2">
        <f>IFERROR(MAXIFS(Detalhe_Registro!$N:$N,Detalhe_Registro!$D:$D,A2750,Detalhe_Registro!$E:$E,B2750,Detalhe_Registro!$M:$M,"SIM"),0)</f>
        <v/>
      </c>
      <c r="G2750" s="2">
        <f>IFERROR(AVERAGEIFS(Detalhe_Registro!$N:$N,Detalhe_Registro!$D:$D,A2750,Detalhe_Registro!$E:$E,B2750,Detalhe_Registro!$M:$M,"SIM"),0)</f>
        <v/>
      </c>
      <c r="H2750" s="2">
        <f>SUMIFS(Detalhe_Registro!$F:$F,Detalhe_Registro!$D:$D,A2750,Detalhe_Registro!$E:$E,B2750,Detalhe_Registro!$M:$M,"SIM")</f>
        <v/>
      </c>
      <c r="I2750" s="2">
        <f>SUMIFS(Detalhe_Registro!$G:$G,Detalhe_Registro!$D:$D,A2750,Detalhe_Registro!$E:$E,B2750,Detalhe_Registro!$M:$M,"SIM")</f>
        <v/>
      </c>
      <c r="J2750" s="2">
        <f>IF(F2750&lt;Premissas!$B$8,"&lt; 1,00",IF(F2750&lt;Premissas!$B$9,"1,00 – 1,19",IF(F2750&lt;Premissas!$B$10,"1,20 – 1,39",IF(F2750&lt;Premissas!$B$11,"1,40 – 1,59",IF(F2750&lt;Premissas!$B$12,"1,60 – 1,99","≥ 2,00")))))</f>
        <v/>
      </c>
      <c r="K2750" s="5">
        <f>IF(F2750&lt;Premissas!$B$8,Premissas!$B$13,IF(F2750&lt;Premissas!$B$9,Premissas!$B$14,IF(F2750&lt;Premissas!$B$10,Premissas!$B$15,IF(F2750&lt;Premissas!$B$11,Premissas!$B$16,IF(F2750&lt;Premissas!$B$12,Premissas!$B$17,Premissas!$B$18)))))</f>
        <v/>
      </c>
      <c r="L2750" s="5">
        <f>K2750/Premissas!$B$4</f>
        <v/>
      </c>
      <c r="M2750" s="2">
        <f>IF(K2750=Premissas!$B$18,"SIM","NÃO")</f>
        <v/>
      </c>
    </row>
    <row r="2751">
      <c r="A2751" s="2" t="n">
        <v>5945259</v>
      </c>
      <c r="B2751" s="2" t="inlineStr">
        <is>
          <t>Matheus Bittencourt Santos</t>
        </is>
      </c>
      <c r="C2751" s="2" t="n">
        <v>7801</v>
      </c>
      <c r="D2751" s="2">
        <f>IFERROR(TEXTJOIN(" | ",TRUE,UNIQUE(FILTER(Detalhe_Registro!$C:$C,(Detalhe_Registro!$D:$D=A2751)*(Detalhe_Registro!$E:$E=B2751)*(Detalhe_Registro!$M:$M="SIM")))),"")</f>
        <v/>
      </c>
      <c r="E2751" s="2">
        <f>COUNTIFS(Detalhe_Registro!$D:$D,A2751,Detalhe_Registro!$E:$E,B2751,Detalhe_Registro!$M:$M,"SIM")</f>
        <v/>
      </c>
      <c r="F2751" s="2">
        <f>IFERROR(MAXIFS(Detalhe_Registro!$N:$N,Detalhe_Registro!$D:$D,A2751,Detalhe_Registro!$E:$E,B2751,Detalhe_Registro!$M:$M,"SIM"),0)</f>
        <v/>
      </c>
      <c r="G2751" s="2">
        <f>IFERROR(AVERAGEIFS(Detalhe_Registro!$N:$N,Detalhe_Registro!$D:$D,A2751,Detalhe_Registro!$E:$E,B2751,Detalhe_Registro!$M:$M,"SIM"),0)</f>
        <v/>
      </c>
      <c r="H2751" s="2">
        <f>SUMIFS(Detalhe_Registro!$F:$F,Detalhe_Registro!$D:$D,A2751,Detalhe_Registro!$E:$E,B2751,Detalhe_Registro!$M:$M,"SIM")</f>
        <v/>
      </c>
      <c r="I2751" s="2">
        <f>SUMIFS(Detalhe_Registro!$G:$G,Detalhe_Registro!$D:$D,A2751,Detalhe_Registro!$E:$E,B2751,Detalhe_Registro!$M:$M,"SIM")</f>
        <v/>
      </c>
      <c r="J2751" s="2">
        <f>IF(F2751&lt;Premissas!$B$8,"&lt; 1,00",IF(F2751&lt;Premissas!$B$9,"1,00 – 1,19",IF(F2751&lt;Premissas!$B$10,"1,20 – 1,39",IF(F2751&lt;Premissas!$B$11,"1,40 – 1,59",IF(F2751&lt;Premissas!$B$12,"1,60 – 1,99","≥ 2,00")))))</f>
        <v/>
      </c>
      <c r="K2751" s="5">
        <f>IF(F2751&lt;Premissas!$B$8,Premissas!$B$13,IF(F2751&lt;Premissas!$B$9,Premissas!$B$14,IF(F2751&lt;Premissas!$B$10,Premissas!$B$15,IF(F2751&lt;Premissas!$B$11,Premissas!$B$16,IF(F2751&lt;Premissas!$B$12,Premissas!$B$17,Premissas!$B$18)))))</f>
        <v/>
      </c>
      <c r="L2751" s="5">
        <f>K2751/Premissas!$B$4</f>
        <v/>
      </c>
      <c r="M2751" s="2">
        <f>IF(K2751=Premissas!$B$18,"SIM","NÃO")</f>
        <v/>
      </c>
    </row>
    <row r="2752">
      <c r="A2752" s="2" t="inlineStr">
        <is>
          <t>5945259</t>
        </is>
      </c>
      <c r="B2752" s="2" t="inlineStr">
        <is>
          <t>Matheus Bittencourt Santos</t>
        </is>
      </c>
      <c r="C2752" s="2" t="n">
        <v>7801</v>
      </c>
      <c r="D2752" s="2">
        <f>IFERROR(TEXTJOIN(" | ",TRUE,UNIQUE(FILTER(Detalhe_Registro!$C:$C,(Detalhe_Registro!$D:$D=A2752)*(Detalhe_Registro!$E:$E=B2752)*(Detalhe_Registro!$M:$M="SIM")))),"")</f>
        <v/>
      </c>
      <c r="E2752" s="2">
        <f>COUNTIFS(Detalhe_Registro!$D:$D,A2752,Detalhe_Registro!$E:$E,B2752,Detalhe_Registro!$M:$M,"SIM")</f>
        <v/>
      </c>
      <c r="F2752" s="2">
        <f>IFERROR(MAXIFS(Detalhe_Registro!$N:$N,Detalhe_Registro!$D:$D,A2752,Detalhe_Registro!$E:$E,B2752,Detalhe_Registro!$M:$M,"SIM"),0)</f>
        <v/>
      </c>
      <c r="G2752" s="2">
        <f>IFERROR(AVERAGEIFS(Detalhe_Registro!$N:$N,Detalhe_Registro!$D:$D,A2752,Detalhe_Registro!$E:$E,B2752,Detalhe_Registro!$M:$M,"SIM"),0)</f>
        <v/>
      </c>
      <c r="H2752" s="2">
        <f>SUMIFS(Detalhe_Registro!$F:$F,Detalhe_Registro!$D:$D,A2752,Detalhe_Registro!$E:$E,B2752,Detalhe_Registro!$M:$M,"SIM")</f>
        <v/>
      </c>
      <c r="I2752" s="2">
        <f>SUMIFS(Detalhe_Registro!$G:$G,Detalhe_Registro!$D:$D,A2752,Detalhe_Registro!$E:$E,B2752,Detalhe_Registro!$M:$M,"SIM")</f>
        <v/>
      </c>
      <c r="J2752" s="2">
        <f>IF(F2752&lt;Premissas!$B$8,"&lt; 1,00",IF(F2752&lt;Premissas!$B$9,"1,00 – 1,19",IF(F2752&lt;Premissas!$B$10,"1,20 – 1,39",IF(F2752&lt;Premissas!$B$11,"1,40 – 1,59",IF(F2752&lt;Premissas!$B$12,"1,60 – 1,99","≥ 2,00")))))</f>
        <v/>
      </c>
      <c r="K2752" s="5">
        <f>IF(F2752&lt;Premissas!$B$8,Premissas!$B$13,IF(F2752&lt;Premissas!$B$9,Premissas!$B$14,IF(F2752&lt;Premissas!$B$10,Premissas!$B$15,IF(F2752&lt;Premissas!$B$11,Premissas!$B$16,IF(F2752&lt;Premissas!$B$12,Premissas!$B$17,Premissas!$B$18)))))</f>
        <v/>
      </c>
      <c r="L2752" s="5">
        <f>K2752/Premissas!$B$4</f>
        <v/>
      </c>
      <c r="M2752" s="2">
        <f>IF(K2752=Premissas!$B$18,"SIM","NÃO")</f>
        <v/>
      </c>
    </row>
    <row r="2753">
      <c r="A2753" s="2" t="n">
        <v>5995035</v>
      </c>
      <c r="B2753" s="2" t="inlineStr">
        <is>
          <t>Matheus Da Silva Reis</t>
        </is>
      </c>
      <c r="C2753" s="2" t="n">
        <v>7801</v>
      </c>
      <c r="D2753" s="2">
        <f>IFERROR(TEXTJOIN(" | ",TRUE,UNIQUE(FILTER(Detalhe_Registro!$C:$C,(Detalhe_Registro!$D:$D=A2753)*(Detalhe_Registro!$E:$E=B2753)*(Detalhe_Registro!$M:$M="SIM")))),"")</f>
        <v/>
      </c>
      <c r="E2753" s="2">
        <f>COUNTIFS(Detalhe_Registro!$D:$D,A2753,Detalhe_Registro!$E:$E,B2753,Detalhe_Registro!$M:$M,"SIM")</f>
        <v/>
      </c>
      <c r="F2753" s="2">
        <f>IFERROR(MAXIFS(Detalhe_Registro!$N:$N,Detalhe_Registro!$D:$D,A2753,Detalhe_Registro!$E:$E,B2753,Detalhe_Registro!$M:$M,"SIM"),0)</f>
        <v/>
      </c>
      <c r="G2753" s="2">
        <f>IFERROR(AVERAGEIFS(Detalhe_Registro!$N:$N,Detalhe_Registro!$D:$D,A2753,Detalhe_Registro!$E:$E,B2753,Detalhe_Registro!$M:$M,"SIM"),0)</f>
        <v/>
      </c>
      <c r="H2753" s="2">
        <f>SUMIFS(Detalhe_Registro!$F:$F,Detalhe_Registro!$D:$D,A2753,Detalhe_Registro!$E:$E,B2753,Detalhe_Registro!$M:$M,"SIM")</f>
        <v/>
      </c>
      <c r="I2753" s="2">
        <f>SUMIFS(Detalhe_Registro!$G:$G,Detalhe_Registro!$D:$D,A2753,Detalhe_Registro!$E:$E,B2753,Detalhe_Registro!$M:$M,"SIM")</f>
        <v/>
      </c>
      <c r="J2753" s="2">
        <f>IF(F2753&lt;Premissas!$B$8,"&lt; 1,00",IF(F2753&lt;Premissas!$B$9,"1,00 – 1,19",IF(F2753&lt;Premissas!$B$10,"1,20 – 1,39",IF(F2753&lt;Premissas!$B$11,"1,40 – 1,59",IF(F2753&lt;Premissas!$B$12,"1,60 – 1,99","≥ 2,00")))))</f>
        <v/>
      </c>
      <c r="K2753" s="5">
        <f>IF(F2753&lt;Premissas!$B$8,Premissas!$B$13,IF(F2753&lt;Premissas!$B$9,Premissas!$B$14,IF(F2753&lt;Premissas!$B$10,Premissas!$B$15,IF(F2753&lt;Premissas!$B$11,Premissas!$B$16,IF(F2753&lt;Premissas!$B$12,Premissas!$B$17,Premissas!$B$18)))))</f>
        <v/>
      </c>
      <c r="L2753" s="5">
        <f>K2753/Premissas!$B$4</f>
        <v/>
      </c>
      <c r="M2753" s="2">
        <f>IF(K2753=Premissas!$B$18,"SIM","NÃO")</f>
        <v/>
      </c>
    </row>
    <row r="2754">
      <c r="A2754" s="2" t="inlineStr">
        <is>
          <t>5995035</t>
        </is>
      </c>
      <c r="B2754" s="2" t="inlineStr">
        <is>
          <t>Matheus Da Silva Reis</t>
        </is>
      </c>
      <c r="C2754" s="2" t="n">
        <v>7801</v>
      </c>
      <c r="D2754" s="2">
        <f>IFERROR(TEXTJOIN(" | ",TRUE,UNIQUE(FILTER(Detalhe_Registro!$C:$C,(Detalhe_Registro!$D:$D=A2754)*(Detalhe_Registro!$E:$E=B2754)*(Detalhe_Registro!$M:$M="SIM")))),"")</f>
        <v/>
      </c>
      <c r="E2754" s="2">
        <f>COUNTIFS(Detalhe_Registro!$D:$D,A2754,Detalhe_Registro!$E:$E,B2754,Detalhe_Registro!$M:$M,"SIM")</f>
        <v/>
      </c>
      <c r="F2754" s="2">
        <f>IFERROR(MAXIFS(Detalhe_Registro!$N:$N,Detalhe_Registro!$D:$D,A2754,Detalhe_Registro!$E:$E,B2754,Detalhe_Registro!$M:$M,"SIM"),0)</f>
        <v/>
      </c>
      <c r="G2754" s="2">
        <f>IFERROR(AVERAGEIFS(Detalhe_Registro!$N:$N,Detalhe_Registro!$D:$D,A2754,Detalhe_Registro!$E:$E,B2754,Detalhe_Registro!$M:$M,"SIM"),0)</f>
        <v/>
      </c>
      <c r="H2754" s="2">
        <f>SUMIFS(Detalhe_Registro!$F:$F,Detalhe_Registro!$D:$D,A2754,Detalhe_Registro!$E:$E,B2754,Detalhe_Registro!$M:$M,"SIM")</f>
        <v/>
      </c>
      <c r="I2754" s="2">
        <f>SUMIFS(Detalhe_Registro!$G:$G,Detalhe_Registro!$D:$D,A2754,Detalhe_Registro!$E:$E,B2754,Detalhe_Registro!$M:$M,"SIM")</f>
        <v/>
      </c>
      <c r="J2754" s="2">
        <f>IF(F2754&lt;Premissas!$B$8,"&lt; 1,00",IF(F2754&lt;Premissas!$B$9,"1,00 – 1,19",IF(F2754&lt;Premissas!$B$10,"1,20 – 1,39",IF(F2754&lt;Premissas!$B$11,"1,40 – 1,59",IF(F2754&lt;Premissas!$B$12,"1,60 – 1,99","≥ 2,00")))))</f>
        <v/>
      </c>
      <c r="K2754" s="5">
        <f>IF(F2754&lt;Premissas!$B$8,Premissas!$B$13,IF(F2754&lt;Premissas!$B$9,Premissas!$B$14,IF(F2754&lt;Premissas!$B$10,Premissas!$B$15,IF(F2754&lt;Premissas!$B$11,Premissas!$B$16,IF(F2754&lt;Premissas!$B$12,Premissas!$B$17,Premissas!$B$18)))))</f>
        <v/>
      </c>
      <c r="L2754" s="5">
        <f>K2754/Premissas!$B$4</f>
        <v/>
      </c>
      <c r="M2754" s="2">
        <f>IF(K2754=Premissas!$B$18,"SIM","NÃO")</f>
        <v/>
      </c>
    </row>
    <row r="2755">
      <c r="A2755" s="2" t="inlineStr">
        <is>
          <t>5737389</t>
        </is>
      </c>
      <c r="B2755" s="2" t="inlineStr">
        <is>
          <t>Matheus De Sousa Ferreira</t>
        </is>
      </c>
      <c r="C2755" s="2" t="n">
        <v>7801</v>
      </c>
      <c r="D2755" s="2">
        <f>IFERROR(TEXTJOIN(" | ",TRUE,UNIQUE(FILTER(Detalhe_Registro!$C:$C,(Detalhe_Registro!$D:$D=A2755)*(Detalhe_Registro!$E:$E=B2755)*(Detalhe_Registro!$M:$M="SIM")))),"")</f>
        <v/>
      </c>
      <c r="E2755" s="2">
        <f>COUNTIFS(Detalhe_Registro!$D:$D,A2755,Detalhe_Registro!$E:$E,B2755,Detalhe_Registro!$M:$M,"SIM")</f>
        <v/>
      </c>
      <c r="F2755" s="2">
        <f>IFERROR(MAXIFS(Detalhe_Registro!$N:$N,Detalhe_Registro!$D:$D,A2755,Detalhe_Registro!$E:$E,B2755,Detalhe_Registro!$M:$M,"SIM"),0)</f>
        <v/>
      </c>
      <c r="G2755" s="2">
        <f>IFERROR(AVERAGEIFS(Detalhe_Registro!$N:$N,Detalhe_Registro!$D:$D,A2755,Detalhe_Registro!$E:$E,B2755,Detalhe_Registro!$M:$M,"SIM"),0)</f>
        <v/>
      </c>
      <c r="H2755" s="2">
        <f>SUMIFS(Detalhe_Registro!$F:$F,Detalhe_Registro!$D:$D,A2755,Detalhe_Registro!$E:$E,B2755,Detalhe_Registro!$M:$M,"SIM")</f>
        <v/>
      </c>
      <c r="I2755" s="2">
        <f>SUMIFS(Detalhe_Registro!$G:$G,Detalhe_Registro!$D:$D,A2755,Detalhe_Registro!$E:$E,B2755,Detalhe_Registro!$M:$M,"SIM")</f>
        <v/>
      </c>
      <c r="J2755" s="2">
        <f>IF(F2755&lt;Premissas!$B$8,"&lt; 1,00",IF(F2755&lt;Premissas!$B$9,"1,00 – 1,19",IF(F2755&lt;Premissas!$B$10,"1,20 – 1,39",IF(F2755&lt;Premissas!$B$11,"1,40 – 1,59",IF(F2755&lt;Premissas!$B$12,"1,60 – 1,99","≥ 2,00")))))</f>
        <v/>
      </c>
      <c r="K2755" s="5">
        <f>IF(F2755&lt;Premissas!$B$8,Premissas!$B$13,IF(F2755&lt;Premissas!$B$9,Premissas!$B$14,IF(F2755&lt;Premissas!$B$10,Premissas!$B$15,IF(F2755&lt;Premissas!$B$11,Premissas!$B$16,IF(F2755&lt;Premissas!$B$12,Premissas!$B$17,Premissas!$B$18)))))</f>
        <v/>
      </c>
      <c r="L2755" s="5">
        <f>K2755/Premissas!$B$4</f>
        <v/>
      </c>
      <c r="M2755" s="2">
        <f>IF(K2755=Premissas!$B$18,"SIM","NÃO")</f>
        <v/>
      </c>
    </row>
    <row r="2756">
      <c r="A2756" s="2" t="inlineStr">
        <is>
          <t>6031277</t>
        </is>
      </c>
      <c r="B2756" s="2" t="inlineStr">
        <is>
          <t>Matheus Dos Santos De Sousa</t>
        </is>
      </c>
      <c r="C2756" s="2" t="n">
        <v>7801</v>
      </c>
      <c r="D2756" s="2">
        <f>IFERROR(TEXTJOIN(" | ",TRUE,UNIQUE(FILTER(Detalhe_Registro!$C:$C,(Detalhe_Registro!$D:$D=A2756)*(Detalhe_Registro!$E:$E=B2756)*(Detalhe_Registro!$M:$M="SIM")))),"")</f>
        <v/>
      </c>
      <c r="E2756" s="2">
        <f>COUNTIFS(Detalhe_Registro!$D:$D,A2756,Detalhe_Registro!$E:$E,B2756,Detalhe_Registro!$M:$M,"SIM")</f>
        <v/>
      </c>
      <c r="F2756" s="2">
        <f>IFERROR(MAXIFS(Detalhe_Registro!$N:$N,Detalhe_Registro!$D:$D,A2756,Detalhe_Registro!$E:$E,B2756,Detalhe_Registro!$M:$M,"SIM"),0)</f>
        <v/>
      </c>
      <c r="G2756" s="2">
        <f>IFERROR(AVERAGEIFS(Detalhe_Registro!$N:$N,Detalhe_Registro!$D:$D,A2756,Detalhe_Registro!$E:$E,B2756,Detalhe_Registro!$M:$M,"SIM"),0)</f>
        <v/>
      </c>
      <c r="H2756" s="2">
        <f>SUMIFS(Detalhe_Registro!$F:$F,Detalhe_Registro!$D:$D,A2756,Detalhe_Registro!$E:$E,B2756,Detalhe_Registro!$M:$M,"SIM")</f>
        <v/>
      </c>
      <c r="I2756" s="2">
        <f>SUMIFS(Detalhe_Registro!$G:$G,Detalhe_Registro!$D:$D,A2756,Detalhe_Registro!$E:$E,B2756,Detalhe_Registro!$M:$M,"SIM")</f>
        <v/>
      </c>
      <c r="J2756" s="2">
        <f>IF(F2756&lt;Premissas!$B$8,"&lt; 1,00",IF(F2756&lt;Premissas!$B$9,"1,00 – 1,19",IF(F2756&lt;Premissas!$B$10,"1,20 – 1,39",IF(F2756&lt;Premissas!$B$11,"1,40 – 1,59",IF(F2756&lt;Premissas!$B$12,"1,60 – 1,99","≥ 2,00")))))</f>
        <v/>
      </c>
      <c r="K2756" s="5">
        <f>IF(F2756&lt;Premissas!$B$8,Premissas!$B$13,IF(F2756&lt;Premissas!$B$9,Premissas!$B$14,IF(F2756&lt;Premissas!$B$10,Premissas!$B$15,IF(F2756&lt;Premissas!$B$11,Premissas!$B$16,IF(F2756&lt;Premissas!$B$12,Premissas!$B$17,Premissas!$B$18)))))</f>
        <v/>
      </c>
      <c r="L2756" s="5">
        <f>K2756/Premissas!$B$4</f>
        <v/>
      </c>
      <c r="M2756" s="2">
        <f>IF(K2756=Premissas!$B$18,"SIM","NÃO")</f>
        <v/>
      </c>
    </row>
    <row r="2757">
      <c r="A2757" s="2" t="n">
        <v>5978572</v>
      </c>
      <c r="B2757" s="2" t="inlineStr">
        <is>
          <t>Matheus Henrique Barbosa Santos</t>
        </is>
      </c>
      <c r="C2757" s="2" t="n">
        <v>7801</v>
      </c>
      <c r="D2757" s="2">
        <f>IFERROR(TEXTJOIN(" | ",TRUE,UNIQUE(FILTER(Detalhe_Registro!$C:$C,(Detalhe_Registro!$D:$D=A2757)*(Detalhe_Registro!$E:$E=B2757)*(Detalhe_Registro!$M:$M="SIM")))),"")</f>
        <v/>
      </c>
      <c r="E2757" s="2">
        <f>COUNTIFS(Detalhe_Registro!$D:$D,A2757,Detalhe_Registro!$E:$E,B2757,Detalhe_Registro!$M:$M,"SIM")</f>
        <v/>
      </c>
      <c r="F2757" s="2">
        <f>IFERROR(MAXIFS(Detalhe_Registro!$N:$N,Detalhe_Registro!$D:$D,A2757,Detalhe_Registro!$E:$E,B2757,Detalhe_Registro!$M:$M,"SIM"),0)</f>
        <v/>
      </c>
      <c r="G2757" s="2">
        <f>IFERROR(AVERAGEIFS(Detalhe_Registro!$N:$N,Detalhe_Registro!$D:$D,A2757,Detalhe_Registro!$E:$E,B2757,Detalhe_Registro!$M:$M,"SIM"),0)</f>
        <v/>
      </c>
      <c r="H2757" s="2">
        <f>SUMIFS(Detalhe_Registro!$F:$F,Detalhe_Registro!$D:$D,A2757,Detalhe_Registro!$E:$E,B2757,Detalhe_Registro!$M:$M,"SIM")</f>
        <v/>
      </c>
      <c r="I2757" s="2">
        <f>SUMIFS(Detalhe_Registro!$G:$G,Detalhe_Registro!$D:$D,A2757,Detalhe_Registro!$E:$E,B2757,Detalhe_Registro!$M:$M,"SIM")</f>
        <v/>
      </c>
      <c r="J2757" s="2">
        <f>IF(F2757&lt;Premissas!$B$8,"&lt; 1,00",IF(F2757&lt;Premissas!$B$9,"1,00 – 1,19",IF(F2757&lt;Premissas!$B$10,"1,20 – 1,39",IF(F2757&lt;Premissas!$B$11,"1,40 – 1,59",IF(F2757&lt;Premissas!$B$12,"1,60 – 1,99","≥ 2,00")))))</f>
        <v/>
      </c>
      <c r="K2757" s="5">
        <f>IF(F2757&lt;Premissas!$B$8,Premissas!$B$13,IF(F2757&lt;Premissas!$B$9,Premissas!$B$14,IF(F2757&lt;Premissas!$B$10,Premissas!$B$15,IF(F2757&lt;Premissas!$B$11,Premissas!$B$16,IF(F2757&lt;Premissas!$B$12,Premissas!$B$17,Premissas!$B$18)))))</f>
        <v/>
      </c>
      <c r="L2757" s="5">
        <f>K2757/Premissas!$B$4</f>
        <v/>
      </c>
      <c r="M2757" s="2">
        <f>IF(K2757=Premissas!$B$18,"SIM","NÃO")</f>
        <v/>
      </c>
    </row>
    <row r="2758">
      <c r="A2758" s="2" t="inlineStr">
        <is>
          <t>5978572</t>
        </is>
      </c>
      <c r="B2758" s="2" t="inlineStr">
        <is>
          <t>Matheus Henrique Barbosa Santos</t>
        </is>
      </c>
      <c r="C2758" s="2" t="n">
        <v>7801</v>
      </c>
      <c r="D2758" s="2">
        <f>IFERROR(TEXTJOIN(" | ",TRUE,UNIQUE(FILTER(Detalhe_Registro!$C:$C,(Detalhe_Registro!$D:$D=A2758)*(Detalhe_Registro!$E:$E=B2758)*(Detalhe_Registro!$M:$M="SIM")))),"")</f>
        <v/>
      </c>
      <c r="E2758" s="2">
        <f>COUNTIFS(Detalhe_Registro!$D:$D,A2758,Detalhe_Registro!$E:$E,B2758,Detalhe_Registro!$M:$M,"SIM")</f>
        <v/>
      </c>
      <c r="F2758" s="2">
        <f>IFERROR(MAXIFS(Detalhe_Registro!$N:$N,Detalhe_Registro!$D:$D,A2758,Detalhe_Registro!$E:$E,B2758,Detalhe_Registro!$M:$M,"SIM"),0)</f>
        <v/>
      </c>
      <c r="G2758" s="2">
        <f>IFERROR(AVERAGEIFS(Detalhe_Registro!$N:$N,Detalhe_Registro!$D:$D,A2758,Detalhe_Registro!$E:$E,B2758,Detalhe_Registro!$M:$M,"SIM"),0)</f>
        <v/>
      </c>
      <c r="H2758" s="2">
        <f>SUMIFS(Detalhe_Registro!$F:$F,Detalhe_Registro!$D:$D,A2758,Detalhe_Registro!$E:$E,B2758,Detalhe_Registro!$M:$M,"SIM")</f>
        <v/>
      </c>
      <c r="I2758" s="2">
        <f>SUMIFS(Detalhe_Registro!$G:$G,Detalhe_Registro!$D:$D,A2758,Detalhe_Registro!$E:$E,B2758,Detalhe_Registro!$M:$M,"SIM")</f>
        <v/>
      </c>
      <c r="J2758" s="2">
        <f>IF(F2758&lt;Premissas!$B$8,"&lt; 1,00",IF(F2758&lt;Premissas!$B$9,"1,00 – 1,19",IF(F2758&lt;Premissas!$B$10,"1,20 – 1,39",IF(F2758&lt;Premissas!$B$11,"1,40 – 1,59",IF(F2758&lt;Premissas!$B$12,"1,60 – 1,99","≥ 2,00")))))</f>
        <v/>
      </c>
      <c r="K2758" s="5">
        <f>IF(F2758&lt;Premissas!$B$8,Premissas!$B$13,IF(F2758&lt;Premissas!$B$9,Premissas!$B$14,IF(F2758&lt;Premissas!$B$10,Premissas!$B$15,IF(F2758&lt;Premissas!$B$11,Premissas!$B$16,IF(F2758&lt;Premissas!$B$12,Premissas!$B$17,Premissas!$B$18)))))</f>
        <v/>
      </c>
      <c r="L2758" s="5">
        <f>K2758/Premissas!$B$4</f>
        <v/>
      </c>
      <c r="M2758" s="2">
        <f>IF(K2758=Premissas!$B$18,"SIM","NÃO")</f>
        <v/>
      </c>
    </row>
    <row r="2759">
      <c r="A2759" s="2" t="n">
        <v>5998719</v>
      </c>
      <c r="B2759" s="2" t="inlineStr">
        <is>
          <t>Matheus Souza Santos</t>
        </is>
      </c>
      <c r="C2759" s="2" t="n">
        <v>7801</v>
      </c>
      <c r="D2759" s="2">
        <f>IFERROR(TEXTJOIN(" | ",TRUE,UNIQUE(FILTER(Detalhe_Registro!$C:$C,(Detalhe_Registro!$D:$D=A2759)*(Detalhe_Registro!$E:$E=B2759)*(Detalhe_Registro!$M:$M="SIM")))),"")</f>
        <v/>
      </c>
      <c r="E2759" s="2">
        <f>COUNTIFS(Detalhe_Registro!$D:$D,A2759,Detalhe_Registro!$E:$E,B2759,Detalhe_Registro!$M:$M,"SIM")</f>
        <v/>
      </c>
      <c r="F2759" s="2">
        <f>IFERROR(MAXIFS(Detalhe_Registro!$N:$N,Detalhe_Registro!$D:$D,A2759,Detalhe_Registro!$E:$E,B2759,Detalhe_Registro!$M:$M,"SIM"),0)</f>
        <v/>
      </c>
      <c r="G2759" s="2">
        <f>IFERROR(AVERAGEIFS(Detalhe_Registro!$N:$N,Detalhe_Registro!$D:$D,A2759,Detalhe_Registro!$E:$E,B2759,Detalhe_Registro!$M:$M,"SIM"),0)</f>
        <v/>
      </c>
      <c r="H2759" s="2">
        <f>SUMIFS(Detalhe_Registro!$F:$F,Detalhe_Registro!$D:$D,A2759,Detalhe_Registro!$E:$E,B2759,Detalhe_Registro!$M:$M,"SIM")</f>
        <v/>
      </c>
      <c r="I2759" s="2">
        <f>SUMIFS(Detalhe_Registro!$G:$G,Detalhe_Registro!$D:$D,A2759,Detalhe_Registro!$E:$E,B2759,Detalhe_Registro!$M:$M,"SIM")</f>
        <v/>
      </c>
      <c r="J2759" s="2">
        <f>IF(F2759&lt;Premissas!$B$8,"&lt; 1,00",IF(F2759&lt;Premissas!$B$9,"1,00 – 1,19",IF(F2759&lt;Premissas!$B$10,"1,20 – 1,39",IF(F2759&lt;Premissas!$B$11,"1,40 – 1,59",IF(F2759&lt;Premissas!$B$12,"1,60 – 1,99","≥ 2,00")))))</f>
        <v/>
      </c>
      <c r="K2759" s="5">
        <f>IF(F2759&lt;Premissas!$B$8,Premissas!$B$13,IF(F2759&lt;Premissas!$B$9,Premissas!$B$14,IF(F2759&lt;Premissas!$B$10,Premissas!$B$15,IF(F2759&lt;Premissas!$B$11,Premissas!$B$16,IF(F2759&lt;Premissas!$B$12,Premissas!$B$17,Premissas!$B$18)))))</f>
        <v/>
      </c>
      <c r="L2759" s="5">
        <f>K2759/Premissas!$B$4</f>
        <v/>
      </c>
      <c r="M2759" s="2">
        <f>IF(K2759=Premissas!$B$18,"SIM","NÃO")</f>
        <v/>
      </c>
    </row>
    <row r="2760">
      <c r="A2760" s="2" t="inlineStr">
        <is>
          <t>5998719</t>
        </is>
      </c>
      <c r="B2760" s="2" t="inlineStr">
        <is>
          <t>Matheus Souza Santos</t>
        </is>
      </c>
      <c r="C2760" s="2" t="n">
        <v>7801</v>
      </c>
      <c r="D2760" s="2">
        <f>IFERROR(TEXTJOIN(" | ",TRUE,UNIQUE(FILTER(Detalhe_Registro!$C:$C,(Detalhe_Registro!$D:$D=A2760)*(Detalhe_Registro!$E:$E=B2760)*(Detalhe_Registro!$M:$M="SIM")))),"")</f>
        <v/>
      </c>
      <c r="E2760" s="2">
        <f>COUNTIFS(Detalhe_Registro!$D:$D,A2760,Detalhe_Registro!$E:$E,B2760,Detalhe_Registro!$M:$M,"SIM")</f>
        <v/>
      </c>
      <c r="F2760" s="2">
        <f>IFERROR(MAXIFS(Detalhe_Registro!$N:$N,Detalhe_Registro!$D:$D,A2760,Detalhe_Registro!$E:$E,B2760,Detalhe_Registro!$M:$M,"SIM"),0)</f>
        <v/>
      </c>
      <c r="G2760" s="2">
        <f>IFERROR(AVERAGEIFS(Detalhe_Registro!$N:$N,Detalhe_Registro!$D:$D,A2760,Detalhe_Registro!$E:$E,B2760,Detalhe_Registro!$M:$M,"SIM"),0)</f>
        <v/>
      </c>
      <c r="H2760" s="2">
        <f>SUMIFS(Detalhe_Registro!$F:$F,Detalhe_Registro!$D:$D,A2760,Detalhe_Registro!$E:$E,B2760,Detalhe_Registro!$M:$M,"SIM")</f>
        <v/>
      </c>
      <c r="I2760" s="2">
        <f>SUMIFS(Detalhe_Registro!$G:$G,Detalhe_Registro!$D:$D,A2760,Detalhe_Registro!$E:$E,B2760,Detalhe_Registro!$M:$M,"SIM")</f>
        <v/>
      </c>
      <c r="J2760" s="2">
        <f>IF(F2760&lt;Premissas!$B$8,"&lt; 1,00",IF(F2760&lt;Premissas!$B$9,"1,00 – 1,19",IF(F2760&lt;Premissas!$B$10,"1,20 – 1,39",IF(F2760&lt;Premissas!$B$11,"1,40 – 1,59",IF(F2760&lt;Premissas!$B$12,"1,60 – 1,99","≥ 2,00")))))</f>
        <v/>
      </c>
      <c r="K2760" s="5">
        <f>IF(F2760&lt;Premissas!$B$8,Premissas!$B$13,IF(F2760&lt;Premissas!$B$9,Premissas!$B$14,IF(F2760&lt;Premissas!$B$10,Premissas!$B$15,IF(F2760&lt;Premissas!$B$11,Premissas!$B$16,IF(F2760&lt;Premissas!$B$12,Premissas!$B$17,Premissas!$B$18)))))</f>
        <v/>
      </c>
      <c r="L2760" s="5">
        <f>K2760/Premissas!$B$4</f>
        <v/>
      </c>
      <c r="M2760" s="2">
        <f>IF(K2760=Premissas!$B$18,"SIM","NÃO")</f>
        <v/>
      </c>
    </row>
    <row r="2761">
      <c r="A2761" s="2" t="inlineStr">
        <is>
          <t>6035248</t>
        </is>
      </c>
      <c r="B2761" s="2" t="inlineStr">
        <is>
          <t>Matthew Nwarusi Onu</t>
        </is>
      </c>
      <c r="C2761" s="2" t="n">
        <v>7801</v>
      </c>
      <c r="D2761" s="2">
        <f>IFERROR(TEXTJOIN(" | ",TRUE,UNIQUE(FILTER(Detalhe_Registro!$C:$C,(Detalhe_Registro!$D:$D=A2761)*(Detalhe_Registro!$E:$E=B2761)*(Detalhe_Registro!$M:$M="SIM")))),"")</f>
        <v/>
      </c>
      <c r="E2761" s="2">
        <f>COUNTIFS(Detalhe_Registro!$D:$D,A2761,Detalhe_Registro!$E:$E,B2761,Detalhe_Registro!$M:$M,"SIM")</f>
        <v/>
      </c>
      <c r="F2761" s="2">
        <f>IFERROR(MAXIFS(Detalhe_Registro!$N:$N,Detalhe_Registro!$D:$D,A2761,Detalhe_Registro!$E:$E,B2761,Detalhe_Registro!$M:$M,"SIM"),0)</f>
        <v/>
      </c>
      <c r="G2761" s="2">
        <f>IFERROR(AVERAGEIFS(Detalhe_Registro!$N:$N,Detalhe_Registro!$D:$D,A2761,Detalhe_Registro!$E:$E,B2761,Detalhe_Registro!$M:$M,"SIM"),0)</f>
        <v/>
      </c>
      <c r="H2761" s="2">
        <f>SUMIFS(Detalhe_Registro!$F:$F,Detalhe_Registro!$D:$D,A2761,Detalhe_Registro!$E:$E,B2761,Detalhe_Registro!$M:$M,"SIM")</f>
        <v/>
      </c>
      <c r="I2761" s="2">
        <f>SUMIFS(Detalhe_Registro!$G:$G,Detalhe_Registro!$D:$D,A2761,Detalhe_Registro!$E:$E,B2761,Detalhe_Registro!$M:$M,"SIM")</f>
        <v/>
      </c>
      <c r="J2761" s="2">
        <f>IF(F2761&lt;Premissas!$B$8,"&lt; 1,00",IF(F2761&lt;Premissas!$B$9,"1,00 – 1,19",IF(F2761&lt;Premissas!$B$10,"1,20 – 1,39",IF(F2761&lt;Premissas!$B$11,"1,40 – 1,59",IF(F2761&lt;Premissas!$B$12,"1,60 – 1,99","≥ 2,00")))))</f>
        <v/>
      </c>
      <c r="K2761" s="5">
        <f>IF(F2761&lt;Premissas!$B$8,Premissas!$B$13,IF(F2761&lt;Premissas!$B$9,Premissas!$B$14,IF(F2761&lt;Premissas!$B$10,Premissas!$B$15,IF(F2761&lt;Premissas!$B$11,Premissas!$B$16,IF(F2761&lt;Premissas!$B$12,Premissas!$B$17,Premissas!$B$18)))))</f>
        <v/>
      </c>
      <c r="L2761" s="5">
        <f>K2761/Premissas!$B$4</f>
        <v/>
      </c>
      <c r="M2761" s="2">
        <f>IF(K2761=Premissas!$B$18,"SIM","NÃO")</f>
        <v/>
      </c>
    </row>
    <row r="2762">
      <c r="A2762" s="2" t="inlineStr">
        <is>
          <t>40012182</t>
        </is>
      </c>
      <c r="B2762" s="2" t="inlineStr">
        <is>
          <t>Mauricio Oliveira Silva</t>
        </is>
      </c>
      <c r="C2762" s="2" t="n">
        <v>7801</v>
      </c>
      <c r="D2762" s="2">
        <f>IFERROR(TEXTJOIN(" | ",TRUE,UNIQUE(FILTER(Detalhe_Registro!$C:$C,(Detalhe_Registro!$D:$D=A2762)*(Detalhe_Registro!$E:$E=B2762)*(Detalhe_Registro!$M:$M="SIM")))),"")</f>
        <v/>
      </c>
      <c r="E2762" s="2">
        <f>COUNTIFS(Detalhe_Registro!$D:$D,A2762,Detalhe_Registro!$E:$E,B2762,Detalhe_Registro!$M:$M,"SIM")</f>
        <v/>
      </c>
      <c r="F2762" s="2">
        <f>IFERROR(MAXIFS(Detalhe_Registro!$N:$N,Detalhe_Registro!$D:$D,A2762,Detalhe_Registro!$E:$E,B2762,Detalhe_Registro!$M:$M,"SIM"),0)</f>
        <v/>
      </c>
      <c r="G2762" s="2">
        <f>IFERROR(AVERAGEIFS(Detalhe_Registro!$N:$N,Detalhe_Registro!$D:$D,A2762,Detalhe_Registro!$E:$E,B2762,Detalhe_Registro!$M:$M,"SIM"),0)</f>
        <v/>
      </c>
      <c r="H2762" s="2">
        <f>SUMIFS(Detalhe_Registro!$F:$F,Detalhe_Registro!$D:$D,A2762,Detalhe_Registro!$E:$E,B2762,Detalhe_Registro!$M:$M,"SIM")</f>
        <v/>
      </c>
      <c r="I2762" s="2">
        <f>SUMIFS(Detalhe_Registro!$G:$G,Detalhe_Registro!$D:$D,A2762,Detalhe_Registro!$E:$E,B2762,Detalhe_Registro!$M:$M,"SIM")</f>
        <v/>
      </c>
      <c r="J2762" s="2">
        <f>IF(F2762&lt;Premissas!$B$8,"&lt; 1,00",IF(F2762&lt;Premissas!$B$9,"1,00 – 1,19",IF(F2762&lt;Premissas!$B$10,"1,20 – 1,39",IF(F2762&lt;Premissas!$B$11,"1,40 – 1,59",IF(F2762&lt;Premissas!$B$12,"1,60 – 1,99","≥ 2,00")))))</f>
        <v/>
      </c>
      <c r="K2762" s="5">
        <f>IF(F2762&lt;Premissas!$B$8,Premissas!$B$13,IF(F2762&lt;Premissas!$B$9,Premissas!$B$14,IF(F2762&lt;Premissas!$B$10,Premissas!$B$15,IF(F2762&lt;Premissas!$B$11,Premissas!$B$16,IF(F2762&lt;Premissas!$B$12,Premissas!$B$17,Premissas!$B$18)))))</f>
        <v/>
      </c>
      <c r="L2762" s="5">
        <f>K2762/Premissas!$B$4</f>
        <v/>
      </c>
      <c r="M2762" s="2">
        <f>IF(K2762=Premissas!$B$18,"SIM","NÃO")</f>
        <v/>
      </c>
    </row>
    <row r="2763">
      <c r="A2763" s="2" t="inlineStr">
        <is>
          <t>5918391</t>
        </is>
      </c>
      <c r="B2763" s="2" t="inlineStr">
        <is>
          <t>Maxwel Pereira</t>
        </is>
      </c>
      <c r="C2763" s="2" t="n">
        <v>7801</v>
      </c>
      <c r="D2763" s="2">
        <f>IFERROR(TEXTJOIN(" | ",TRUE,UNIQUE(FILTER(Detalhe_Registro!$C:$C,(Detalhe_Registro!$D:$D=A2763)*(Detalhe_Registro!$E:$E=B2763)*(Detalhe_Registro!$M:$M="SIM")))),"")</f>
        <v/>
      </c>
      <c r="E2763" s="2">
        <f>COUNTIFS(Detalhe_Registro!$D:$D,A2763,Detalhe_Registro!$E:$E,B2763,Detalhe_Registro!$M:$M,"SIM")</f>
        <v/>
      </c>
      <c r="F2763" s="2">
        <f>IFERROR(MAXIFS(Detalhe_Registro!$N:$N,Detalhe_Registro!$D:$D,A2763,Detalhe_Registro!$E:$E,B2763,Detalhe_Registro!$M:$M,"SIM"),0)</f>
        <v/>
      </c>
      <c r="G2763" s="2">
        <f>IFERROR(AVERAGEIFS(Detalhe_Registro!$N:$N,Detalhe_Registro!$D:$D,A2763,Detalhe_Registro!$E:$E,B2763,Detalhe_Registro!$M:$M,"SIM"),0)</f>
        <v/>
      </c>
      <c r="H2763" s="2">
        <f>SUMIFS(Detalhe_Registro!$F:$F,Detalhe_Registro!$D:$D,A2763,Detalhe_Registro!$E:$E,B2763,Detalhe_Registro!$M:$M,"SIM")</f>
        <v/>
      </c>
      <c r="I2763" s="2">
        <f>SUMIFS(Detalhe_Registro!$G:$G,Detalhe_Registro!$D:$D,A2763,Detalhe_Registro!$E:$E,B2763,Detalhe_Registro!$M:$M,"SIM")</f>
        <v/>
      </c>
      <c r="J2763" s="2">
        <f>IF(F2763&lt;Premissas!$B$8,"&lt; 1,00",IF(F2763&lt;Premissas!$B$9,"1,00 – 1,19",IF(F2763&lt;Premissas!$B$10,"1,20 – 1,39",IF(F2763&lt;Premissas!$B$11,"1,40 – 1,59",IF(F2763&lt;Premissas!$B$12,"1,60 – 1,99","≥ 2,00")))))</f>
        <v/>
      </c>
      <c r="K2763" s="5">
        <f>IF(F2763&lt;Premissas!$B$8,Premissas!$B$13,IF(F2763&lt;Premissas!$B$9,Premissas!$B$14,IF(F2763&lt;Premissas!$B$10,Premissas!$B$15,IF(F2763&lt;Premissas!$B$11,Premissas!$B$16,IF(F2763&lt;Premissas!$B$12,Premissas!$B$17,Premissas!$B$18)))))</f>
        <v/>
      </c>
      <c r="L2763" s="5">
        <f>K2763/Premissas!$B$4</f>
        <v/>
      </c>
      <c r="M2763" s="2">
        <f>IF(K2763=Premissas!$B$18,"SIM","NÃO")</f>
        <v/>
      </c>
    </row>
    <row r="2764">
      <c r="A2764" s="2" t="n">
        <v>5885264</v>
      </c>
      <c r="B2764" s="2" t="inlineStr">
        <is>
          <t>Maycon Douglas Alves De Oliveira</t>
        </is>
      </c>
      <c r="C2764" s="2" t="n">
        <v>7801</v>
      </c>
      <c r="D2764" s="2">
        <f>IFERROR(TEXTJOIN(" | ",TRUE,UNIQUE(FILTER(Detalhe_Registro!$C:$C,(Detalhe_Registro!$D:$D=A2764)*(Detalhe_Registro!$E:$E=B2764)*(Detalhe_Registro!$M:$M="SIM")))),"")</f>
        <v/>
      </c>
      <c r="E2764" s="2">
        <f>COUNTIFS(Detalhe_Registro!$D:$D,A2764,Detalhe_Registro!$E:$E,B2764,Detalhe_Registro!$M:$M,"SIM")</f>
        <v/>
      </c>
      <c r="F2764" s="2">
        <f>IFERROR(MAXIFS(Detalhe_Registro!$N:$N,Detalhe_Registro!$D:$D,A2764,Detalhe_Registro!$E:$E,B2764,Detalhe_Registro!$M:$M,"SIM"),0)</f>
        <v/>
      </c>
      <c r="G2764" s="2">
        <f>IFERROR(AVERAGEIFS(Detalhe_Registro!$N:$N,Detalhe_Registro!$D:$D,A2764,Detalhe_Registro!$E:$E,B2764,Detalhe_Registro!$M:$M,"SIM"),0)</f>
        <v/>
      </c>
      <c r="H2764" s="2">
        <f>SUMIFS(Detalhe_Registro!$F:$F,Detalhe_Registro!$D:$D,A2764,Detalhe_Registro!$E:$E,B2764,Detalhe_Registro!$M:$M,"SIM")</f>
        <v/>
      </c>
      <c r="I2764" s="2">
        <f>SUMIFS(Detalhe_Registro!$G:$G,Detalhe_Registro!$D:$D,A2764,Detalhe_Registro!$E:$E,B2764,Detalhe_Registro!$M:$M,"SIM")</f>
        <v/>
      </c>
      <c r="J2764" s="2">
        <f>IF(F2764&lt;Premissas!$B$8,"&lt; 1,00",IF(F2764&lt;Premissas!$B$9,"1,00 – 1,19",IF(F2764&lt;Premissas!$B$10,"1,20 – 1,39",IF(F2764&lt;Premissas!$B$11,"1,40 – 1,59",IF(F2764&lt;Premissas!$B$12,"1,60 – 1,99","≥ 2,00")))))</f>
        <v/>
      </c>
      <c r="K2764" s="5">
        <f>IF(F2764&lt;Premissas!$B$8,Premissas!$B$13,IF(F2764&lt;Premissas!$B$9,Premissas!$B$14,IF(F2764&lt;Premissas!$B$10,Premissas!$B$15,IF(F2764&lt;Premissas!$B$11,Premissas!$B$16,IF(F2764&lt;Premissas!$B$12,Premissas!$B$17,Premissas!$B$18)))))</f>
        <v/>
      </c>
      <c r="L2764" s="5">
        <f>K2764/Premissas!$B$4</f>
        <v/>
      </c>
      <c r="M2764" s="2">
        <f>IF(K2764=Premissas!$B$18,"SIM","NÃO")</f>
        <v/>
      </c>
    </row>
    <row r="2765">
      <c r="A2765" s="2" t="inlineStr">
        <is>
          <t>5885264</t>
        </is>
      </c>
      <c r="B2765" s="2" t="inlineStr">
        <is>
          <t>Maycon Douglas Alves De Oliveira</t>
        </is>
      </c>
      <c r="C2765" s="2" t="n">
        <v>7801</v>
      </c>
      <c r="D2765" s="2">
        <f>IFERROR(TEXTJOIN(" | ",TRUE,UNIQUE(FILTER(Detalhe_Registro!$C:$C,(Detalhe_Registro!$D:$D=A2765)*(Detalhe_Registro!$E:$E=B2765)*(Detalhe_Registro!$M:$M="SIM")))),"")</f>
        <v/>
      </c>
      <c r="E2765" s="2">
        <f>COUNTIFS(Detalhe_Registro!$D:$D,A2765,Detalhe_Registro!$E:$E,B2765,Detalhe_Registro!$M:$M,"SIM")</f>
        <v/>
      </c>
      <c r="F2765" s="2">
        <f>IFERROR(MAXIFS(Detalhe_Registro!$N:$N,Detalhe_Registro!$D:$D,A2765,Detalhe_Registro!$E:$E,B2765,Detalhe_Registro!$M:$M,"SIM"),0)</f>
        <v/>
      </c>
      <c r="G2765" s="2">
        <f>IFERROR(AVERAGEIFS(Detalhe_Registro!$N:$N,Detalhe_Registro!$D:$D,A2765,Detalhe_Registro!$E:$E,B2765,Detalhe_Registro!$M:$M,"SIM"),0)</f>
        <v/>
      </c>
      <c r="H2765" s="2">
        <f>SUMIFS(Detalhe_Registro!$F:$F,Detalhe_Registro!$D:$D,A2765,Detalhe_Registro!$E:$E,B2765,Detalhe_Registro!$M:$M,"SIM")</f>
        <v/>
      </c>
      <c r="I2765" s="2">
        <f>SUMIFS(Detalhe_Registro!$G:$G,Detalhe_Registro!$D:$D,A2765,Detalhe_Registro!$E:$E,B2765,Detalhe_Registro!$M:$M,"SIM")</f>
        <v/>
      </c>
      <c r="J2765" s="2">
        <f>IF(F2765&lt;Premissas!$B$8,"&lt; 1,00",IF(F2765&lt;Premissas!$B$9,"1,00 – 1,19",IF(F2765&lt;Premissas!$B$10,"1,20 – 1,39",IF(F2765&lt;Premissas!$B$11,"1,40 – 1,59",IF(F2765&lt;Premissas!$B$12,"1,60 – 1,99","≥ 2,00")))))</f>
        <v/>
      </c>
      <c r="K2765" s="5">
        <f>IF(F2765&lt;Premissas!$B$8,Premissas!$B$13,IF(F2765&lt;Premissas!$B$9,Premissas!$B$14,IF(F2765&lt;Premissas!$B$10,Premissas!$B$15,IF(F2765&lt;Premissas!$B$11,Premissas!$B$16,IF(F2765&lt;Premissas!$B$12,Premissas!$B$17,Premissas!$B$18)))))</f>
        <v/>
      </c>
      <c r="L2765" s="5">
        <f>K2765/Premissas!$B$4</f>
        <v/>
      </c>
      <c r="M2765" s="2">
        <f>IF(K2765=Premissas!$B$18,"SIM","NÃO")</f>
        <v/>
      </c>
    </row>
    <row r="2766">
      <c r="A2766" s="2" t="n">
        <v>5992354</v>
      </c>
      <c r="B2766" s="2" t="inlineStr">
        <is>
          <t>Micaelly Ferreira De Oliveira</t>
        </is>
      </c>
      <c r="C2766" s="2" t="n">
        <v>7801</v>
      </c>
      <c r="D2766" s="2">
        <f>IFERROR(TEXTJOIN(" | ",TRUE,UNIQUE(FILTER(Detalhe_Registro!$C:$C,(Detalhe_Registro!$D:$D=A2766)*(Detalhe_Registro!$E:$E=B2766)*(Detalhe_Registro!$M:$M="SIM")))),"")</f>
        <v/>
      </c>
      <c r="E2766" s="2">
        <f>COUNTIFS(Detalhe_Registro!$D:$D,A2766,Detalhe_Registro!$E:$E,B2766,Detalhe_Registro!$M:$M,"SIM")</f>
        <v/>
      </c>
      <c r="F2766" s="2">
        <f>IFERROR(MAXIFS(Detalhe_Registro!$N:$N,Detalhe_Registro!$D:$D,A2766,Detalhe_Registro!$E:$E,B2766,Detalhe_Registro!$M:$M,"SIM"),0)</f>
        <v/>
      </c>
      <c r="G2766" s="2">
        <f>IFERROR(AVERAGEIFS(Detalhe_Registro!$N:$N,Detalhe_Registro!$D:$D,A2766,Detalhe_Registro!$E:$E,B2766,Detalhe_Registro!$M:$M,"SIM"),0)</f>
        <v/>
      </c>
      <c r="H2766" s="2">
        <f>SUMIFS(Detalhe_Registro!$F:$F,Detalhe_Registro!$D:$D,A2766,Detalhe_Registro!$E:$E,B2766,Detalhe_Registro!$M:$M,"SIM")</f>
        <v/>
      </c>
      <c r="I2766" s="2">
        <f>SUMIFS(Detalhe_Registro!$G:$G,Detalhe_Registro!$D:$D,A2766,Detalhe_Registro!$E:$E,B2766,Detalhe_Registro!$M:$M,"SIM")</f>
        <v/>
      </c>
      <c r="J2766" s="2">
        <f>IF(F2766&lt;Premissas!$B$8,"&lt; 1,00",IF(F2766&lt;Premissas!$B$9,"1,00 – 1,19",IF(F2766&lt;Premissas!$B$10,"1,20 – 1,39",IF(F2766&lt;Premissas!$B$11,"1,40 – 1,59",IF(F2766&lt;Premissas!$B$12,"1,60 – 1,99","≥ 2,00")))))</f>
        <v/>
      </c>
      <c r="K2766" s="5">
        <f>IF(F2766&lt;Premissas!$B$8,Premissas!$B$13,IF(F2766&lt;Premissas!$B$9,Premissas!$B$14,IF(F2766&lt;Premissas!$B$10,Premissas!$B$15,IF(F2766&lt;Premissas!$B$11,Premissas!$B$16,IF(F2766&lt;Premissas!$B$12,Premissas!$B$17,Premissas!$B$18)))))</f>
        <v/>
      </c>
      <c r="L2766" s="5">
        <f>K2766/Premissas!$B$4</f>
        <v/>
      </c>
      <c r="M2766" s="2">
        <f>IF(K2766=Premissas!$B$18,"SIM","NÃO")</f>
        <v/>
      </c>
    </row>
    <row r="2767">
      <c r="A2767" s="2" t="inlineStr">
        <is>
          <t>5992354</t>
        </is>
      </c>
      <c r="B2767" s="2" t="inlineStr">
        <is>
          <t>Micaelly Ferreira De Oliveira</t>
        </is>
      </c>
      <c r="C2767" s="2" t="n">
        <v>7801</v>
      </c>
      <c r="D2767" s="2">
        <f>IFERROR(TEXTJOIN(" | ",TRUE,UNIQUE(FILTER(Detalhe_Registro!$C:$C,(Detalhe_Registro!$D:$D=A2767)*(Detalhe_Registro!$E:$E=B2767)*(Detalhe_Registro!$M:$M="SIM")))),"")</f>
        <v/>
      </c>
      <c r="E2767" s="2">
        <f>COUNTIFS(Detalhe_Registro!$D:$D,A2767,Detalhe_Registro!$E:$E,B2767,Detalhe_Registro!$M:$M,"SIM")</f>
        <v/>
      </c>
      <c r="F2767" s="2">
        <f>IFERROR(MAXIFS(Detalhe_Registro!$N:$N,Detalhe_Registro!$D:$D,A2767,Detalhe_Registro!$E:$E,B2767,Detalhe_Registro!$M:$M,"SIM"),0)</f>
        <v/>
      </c>
      <c r="G2767" s="2">
        <f>IFERROR(AVERAGEIFS(Detalhe_Registro!$N:$N,Detalhe_Registro!$D:$D,A2767,Detalhe_Registro!$E:$E,B2767,Detalhe_Registro!$M:$M,"SIM"),0)</f>
        <v/>
      </c>
      <c r="H2767" s="2">
        <f>SUMIFS(Detalhe_Registro!$F:$F,Detalhe_Registro!$D:$D,A2767,Detalhe_Registro!$E:$E,B2767,Detalhe_Registro!$M:$M,"SIM")</f>
        <v/>
      </c>
      <c r="I2767" s="2">
        <f>SUMIFS(Detalhe_Registro!$G:$G,Detalhe_Registro!$D:$D,A2767,Detalhe_Registro!$E:$E,B2767,Detalhe_Registro!$M:$M,"SIM")</f>
        <v/>
      </c>
      <c r="J2767" s="2">
        <f>IF(F2767&lt;Premissas!$B$8,"&lt; 1,00",IF(F2767&lt;Premissas!$B$9,"1,00 – 1,19",IF(F2767&lt;Premissas!$B$10,"1,20 – 1,39",IF(F2767&lt;Premissas!$B$11,"1,40 – 1,59",IF(F2767&lt;Premissas!$B$12,"1,60 – 1,99","≥ 2,00")))))</f>
        <v/>
      </c>
      <c r="K2767" s="5">
        <f>IF(F2767&lt;Premissas!$B$8,Premissas!$B$13,IF(F2767&lt;Premissas!$B$9,Premissas!$B$14,IF(F2767&lt;Premissas!$B$10,Premissas!$B$15,IF(F2767&lt;Premissas!$B$11,Premissas!$B$16,IF(F2767&lt;Premissas!$B$12,Premissas!$B$17,Premissas!$B$18)))))</f>
        <v/>
      </c>
      <c r="L2767" s="5">
        <f>K2767/Premissas!$B$4</f>
        <v/>
      </c>
      <c r="M2767" s="2">
        <f>IF(K2767=Premissas!$B$18,"SIM","NÃO")</f>
        <v/>
      </c>
    </row>
    <row r="2768">
      <c r="A2768" s="2" t="n">
        <v>5834791</v>
      </c>
      <c r="B2768" s="2" t="inlineStr">
        <is>
          <t>Micheal Nyiawung Lebebeh</t>
        </is>
      </c>
      <c r="C2768" s="2" t="n">
        <v>7801</v>
      </c>
      <c r="D2768" s="2">
        <f>IFERROR(TEXTJOIN(" | ",TRUE,UNIQUE(FILTER(Detalhe_Registro!$C:$C,(Detalhe_Registro!$D:$D=A2768)*(Detalhe_Registro!$E:$E=B2768)*(Detalhe_Registro!$M:$M="SIM")))),"")</f>
        <v/>
      </c>
      <c r="E2768" s="2">
        <f>COUNTIFS(Detalhe_Registro!$D:$D,A2768,Detalhe_Registro!$E:$E,B2768,Detalhe_Registro!$M:$M,"SIM")</f>
        <v/>
      </c>
      <c r="F2768" s="2">
        <f>IFERROR(MAXIFS(Detalhe_Registro!$N:$N,Detalhe_Registro!$D:$D,A2768,Detalhe_Registro!$E:$E,B2768,Detalhe_Registro!$M:$M,"SIM"),0)</f>
        <v/>
      </c>
      <c r="G2768" s="2">
        <f>IFERROR(AVERAGEIFS(Detalhe_Registro!$N:$N,Detalhe_Registro!$D:$D,A2768,Detalhe_Registro!$E:$E,B2768,Detalhe_Registro!$M:$M,"SIM"),0)</f>
        <v/>
      </c>
      <c r="H2768" s="2">
        <f>SUMIFS(Detalhe_Registro!$F:$F,Detalhe_Registro!$D:$D,A2768,Detalhe_Registro!$E:$E,B2768,Detalhe_Registro!$M:$M,"SIM")</f>
        <v/>
      </c>
      <c r="I2768" s="2">
        <f>SUMIFS(Detalhe_Registro!$G:$G,Detalhe_Registro!$D:$D,A2768,Detalhe_Registro!$E:$E,B2768,Detalhe_Registro!$M:$M,"SIM")</f>
        <v/>
      </c>
      <c r="J2768" s="2">
        <f>IF(F2768&lt;Premissas!$B$8,"&lt; 1,00",IF(F2768&lt;Premissas!$B$9,"1,00 – 1,19",IF(F2768&lt;Premissas!$B$10,"1,20 – 1,39",IF(F2768&lt;Premissas!$B$11,"1,40 – 1,59",IF(F2768&lt;Premissas!$B$12,"1,60 – 1,99","≥ 2,00")))))</f>
        <v/>
      </c>
      <c r="K2768" s="5">
        <f>IF(F2768&lt;Premissas!$B$8,Premissas!$B$13,IF(F2768&lt;Premissas!$B$9,Premissas!$B$14,IF(F2768&lt;Premissas!$B$10,Premissas!$B$15,IF(F2768&lt;Premissas!$B$11,Premissas!$B$16,IF(F2768&lt;Premissas!$B$12,Premissas!$B$17,Premissas!$B$18)))))</f>
        <v/>
      </c>
      <c r="L2768" s="5">
        <f>K2768/Premissas!$B$4</f>
        <v/>
      </c>
      <c r="M2768" s="2">
        <f>IF(K2768=Premissas!$B$18,"SIM","NÃO")</f>
        <v/>
      </c>
    </row>
    <row r="2769">
      <c r="A2769" s="2" t="inlineStr">
        <is>
          <t>5834791</t>
        </is>
      </c>
      <c r="B2769" s="2" t="inlineStr">
        <is>
          <t>Micheal Nyiawung Lebebeh</t>
        </is>
      </c>
      <c r="C2769" s="2" t="n">
        <v>7801</v>
      </c>
      <c r="D2769" s="2">
        <f>IFERROR(TEXTJOIN(" | ",TRUE,UNIQUE(FILTER(Detalhe_Registro!$C:$C,(Detalhe_Registro!$D:$D=A2769)*(Detalhe_Registro!$E:$E=B2769)*(Detalhe_Registro!$M:$M="SIM")))),"")</f>
        <v/>
      </c>
      <c r="E2769" s="2">
        <f>COUNTIFS(Detalhe_Registro!$D:$D,A2769,Detalhe_Registro!$E:$E,B2769,Detalhe_Registro!$M:$M,"SIM")</f>
        <v/>
      </c>
      <c r="F2769" s="2">
        <f>IFERROR(MAXIFS(Detalhe_Registro!$N:$N,Detalhe_Registro!$D:$D,A2769,Detalhe_Registro!$E:$E,B2769,Detalhe_Registro!$M:$M,"SIM"),0)</f>
        <v/>
      </c>
      <c r="G2769" s="2">
        <f>IFERROR(AVERAGEIFS(Detalhe_Registro!$N:$N,Detalhe_Registro!$D:$D,A2769,Detalhe_Registro!$E:$E,B2769,Detalhe_Registro!$M:$M,"SIM"),0)</f>
        <v/>
      </c>
      <c r="H2769" s="2">
        <f>SUMIFS(Detalhe_Registro!$F:$F,Detalhe_Registro!$D:$D,A2769,Detalhe_Registro!$E:$E,B2769,Detalhe_Registro!$M:$M,"SIM")</f>
        <v/>
      </c>
      <c r="I2769" s="2">
        <f>SUMIFS(Detalhe_Registro!$G:$G,Detalhe_Registro!$D:$D,A2769,Detalhe_Registro!$E:$E,B2769,Detalhe_Registro!$M:$M,"SIM")</f>
        <v/>
      </c>
      <c r="J2769" s="2">
        <f>IF(F2769&lt;Premissas!$B$8,"&lt; 1,00",IF(F2769&lt;Premissas!$B$9,"1,00 – 1,19",IF(F2769&lt;Premissas!$B$10,"1,20 – 1,39",IF(F2769&lt;Premissas!$B$11,"1,40 – 1,59",IF(F2769&lt;Premissas!$B$12,"1,60 – 1,99","≥ 2,00")))))</f>
        <v/>
      </c>
      <c r="K2769" s="5">
        <f>IF(F2769&lt;Premissas!$B$8,Premissas!$B$13,IF(F2769&lt;Premissas!$B$9,Premissas!$B$14,IF(F2769&lt;Premissas!$B$10,Premissas!$B$15,IF(F2769&lt;Premissas!$B$11,Premissas!$B$16,IF(F2769&lt;Premissas!$B$12,Premissas!$B$17,Premissas!$B$18)))))</f>
        <v/>
      </c>
      <c r="L2769" s="5">
        <f>K2769/Premissas!$B$4</f>
        <v/>
      </c>
      <c r="M2769" s="2">
        <f>IF(K2769=Premissas!$B$18,"SIM","NÃO")</f>
        <v/>
      </c>
    </row>
    <row r="2770">
      <c r="A2770" s="2" t="n">
        <v>5853249</v>
      </c>
      <c r="B2770" s="2" t="inlineStr">
        <is>
          <t>Michelle Aparecida Pinto Vieira</t>
        </is>
      </c>
      <c r="C2770" s="2" t="n">
        <v>7801</v>
      </c>
      <c r="D2770" s="2">
        <f>IFERROR(TEXTJOIN(" | ",TRUE,UNIQUE(FILTER(Detalhe_Registro!$C:$C,(Detalhe_Registro!$D:$D=A2770)*(Detalhe_Registro!$E:$E=B2770)*(Detalhe_Registro!$M:$M="SIM")))),"")</f>
        <v/>
      </c>
      <c r="E2770" s="2">
        <f>COUNTIFS(Detalhe_Registro!$D:$D,A2770,Detalhe_Registro!$E:$E,B2770,Detalhe_Registro!$M:$M,"SIM")</f>
        <v/>
      </c>
      <c r="F2770" s="2">
        <f>IFERROR(MAXIFS(Detalhe_Registro!$N:$N,Detalhe_Registro!$D:$D,A2770,Detalhe_Registro!$E:$E,B2770,Detalhe_Registro!$M:$M,"SIM"),0)</f>
        <v/>
      </c>
      <c r="G2770" s="2">
        <f>IFERROR(AVERAGEIFS(Detalhe_Registro!$N:$N,Detalhe_Registro!$D:$D,A2770,Detalhe_Registro!$E:$E,B2770,Detalhe_Registro!$M:$M,"SIM"),0)</f>
        <v/>
      </c>
      <c r="H2770" s="2">
        <f>SUMIFS(Detalhe_Registro!$F:$F,Detalhe_Registro!$D:$D,A2770,Detalhe_Registro!$E:$E,B2770,Detalhe_Registro!$M:$M,"SIM")</f>
        <v/>
      </c>
      <c r="I2770" s="2">
        <f>SUMIFS(Detalhe_Registro!$G:$G,Detalhe_Registro!$D:$D,A2770,Detalhe_Registro!$E:$E,B2770,Detalhe_Registro!$M:$M,"SIM")</f>
        <v/>
      </c>
      <c r="J2770" s="2">
        <f>IF(F2770&lt;Premissas!$B$8,"&lt; 1,00",IF(F2770&lt;Premissas!$B$9,"1,00 – 1,19",IF(F2770&lt;Premissas!$B$10,"1,20 – 1,39",IF(F2770&lt;Premissas!$B$11,"1,40 – 1,59",IF(F2770&lt;Premissas!$B$12,"1,60 – 1,99","≥ 2,00")))))</f>
        <v/>
      </c>
      <c r="K2770" s="5">
        <f>IF(F2770&lt;Premissas!$B$8,Premissas!$B$13,IF(F2770&lt;Premissas!$B$9,Premissas!$B$14,IF(F2770&lt;Premissas!$B$10,Premissas!$B$15,IF(F2770&lt;Premissas!$B$11,Premissas!$B$16,IF(F2770&lt;Premissas!$B$12,Premissas!$B$17,Premissas!$B$18)))))</f>
        <v/>
      </c>
      <c r="L2770" s="5">
        <f>K2770/Premissas!$B$4</f>
        <v/>
      </c>
      <c r="M2770" s="2">
        <f>IF(K2770=Premissas!$B$18,"SIM","NÃO")</f>
        <v/>
      </c>
    </row>
    <row r="2771">
      <c r="A2771" s="2" t="inlineStr">
        <is>
          <t>5853249</t>
        </is>
      </c>
      <c r="B2771" s="2" t="inlineStr">
        <is>
          <t>Michelle Aparecida Pinto Vieira</t>
        </is>
      </c>
      <c r="C2771" s="2" t="n">
        <v>7801</v>
      </c>
      <c r="D2771" s="2">
        <f>IFERROR(TEXTJOIN(" | ",TRUE,UNIQUE(FILTER(Detalhe_Registro!$C:$C,(Detalhe_Registro!$D:$D=A2771)*(Detalhe_Registro!$E:$E=B2771)*(Detalhe_Registro!$M:$M="SIM")))),"")</f>
        <v/>
      </c>
      <c r="E2771" s="2">
        <f>COUNTIFS(Detalhe_Registro!$D:$D,A2771,Detalhe_Registro!$E:$E,B2771,Detalhe_Registro!$M:$M,"SIM")</f>
        <v/>
      </c>
      <c r="F2771" s="2">
        <f>IFERROR(MAXIFS(Detalhe_Registro!$N:$N,Detalhe_Registro!$D:$D,A2771,Detalhe_Registro!$E:$E,B2771,Detalhe_Registro!$M:$M,"SIM"),0)</f>
        <v/>
      </c>
      <c r="G2771" s="2">
        <f>IFERROR(AVERAGEIFS(Detalhe_Registro!$N:$N,Detalhe_Registro!$D:$D,A2771,Detalhe_Registro!$E:$E,B2771,Detalhe_Registro!$M:$M,"SIM"),0)</f>
        <v/>
      </c>
      <c r="H2771" s="2">
        <f>SUMIFS(Detalhe_Registro!$F:$F,Detalhe_Registro!$D:$D,A2771,Detalhe_Registro!$E:$E,B2771,Detalhe_Registro!$M:$M,"SIM")</f>
        <v/>
      </c>
      <c r="I2771" s="2">
        <f>SUMIFS(Detalhe_Registro!$G:$G,Detalhe_Registro!$D:$D,A2771,Detalhe_Registro!$E:$E,B2771,Detalhe_Registro!$M:$M,"SIM")</f>
        <v/>
      </c>
      <c r="J2771" s="2">
        <f>IF(F2771&lt;Premissas!$B$8,"&lt; 1,00",IF(F2771&lt;Premissas!$B$9,"1,00 – 1,19",IF(F2771&lt;Premissas!$B$10,"1,20 – 1,39",IF(F2771&lt;Premissas!$B$11,"1,40 – 1,59",IF(F2771&lt;Premissas!$B$12,"1,60 – 1,99","≥ 2,00")))))</f>
        <v/>
      </c>
      <c r="K2771" s="5">
        <f>IF(F2771&lt;Premissas!$B$8,Premissas!$B$13,IF(F2771&lt;Premissas!$B$9,Premissas!$B$14,IF(F2771&lt;Premissas!$B$10,Premissas!$B$15,IF(F2771&lt;Premissas!$B$11,Premissas!$B$16,IF(F2771&lt;Premissas!$B$12,Premissas!$B$17,Premissas!$B$18)))))</f>
        <v/>
      </c>
      <c r="L2771" s="5">
        <f>K2771/Premissas!$B$4</f>
        <v/>
      </c>
      <c r="M2771" s="2">
        <f>IF(K2771=Premissas!$B$18,"SIM","NÃO")</f>
        <v/>
      </c>
    </row>
    <row r="2772">
      <c r="A2772" s="2" t="n">
        <v>6001742</v>
      </c>
      <c r="B2772" s="2" t="inlineStr">
        <is>
          <t>Milena Alves Rodrigues</t>
        </is>
      </c>
      <c r="C2772" s="2" t="n">
        <v>7801</v>
      </c>
      <c r="D2772" s="2">
        <f>IFERROR(TEXTJOIN(" | ",TRUE,UNIQUE(FILTER(Detalhe_Registro!$C:$C,(Detalhe_Registro!$D:$D=A2772)*(Detalhe_Registro!$E:$E=B2772)*(Detalhe_Registro!$M:$M="SIM")))),"")</f>
        <v/>
      </c>
      <c r="E2772" s="2">
        <f>COUNTIFS(Detalhe_Registro!$D:$D,A2772,Detalhe_Registro!$E:$E,B2772,Detalhe_Registro!$M:$M,"SIM")</f>
        <v/>
      </c>
      <c r="F2772" s="2">
        <f>IFERROR(MAXIFS(Detalhe_Registro!$N:$N,Detalhe_Registro!$D:$D,A2772,Detalhe_Registro!$E:$E,B2772,Detalhe_Registro!$M:$M,"SIM"),0)</f>
        <v/>
      </c>
      <c r="G2772" s="2">
        <f>IFERROR(AVERAGEIFS(Detalhe_Registro!$N:$N,Detalhe_Registro!$D:$D,A2772,Detalhe_Registro!$E:$E,B2772,Detalhe_Registro!$M:$M,"SIM"),0)</f>
        <v/>
      </c>
      <c r="H2772" s="2">
        <f>SUMIFS(Detalhe_Registro!$F:$F,Detalhe_Registro!$D:$D,A2772,Detalhe_Registro!$E:$E,B2772,Detalhe_Registro!$M:$M,"SIM")</f>
        <v/>
      </c>
      <c r="I2772" s="2">
        <f>SUMIFS(Detalhe_Registro!$G:$G,Detalhe_Registro!$D:$D,A2772,Detalhe_Registro!$E:$E,B2772,Detalhe_Registro!$M:$M,"SIM")</f>
        <v/>
      </c>
      <c r="J2772" s="2">
        <f>IF(F2772&lt;Premissas!$B$8,"&lt; 1,00",IF(F2772&lt;Premissas!$B$9,"1,00 – 1,19",IF(F2772&lt;Premissas!$B$10,"1,20 – 1,39",IF(F2772&lt;Premissas!$B$11,"1,40 – 1,59",IF(F2772&lt;Premissas!$B$12,"1,60 – 1,99","≥ 2,00")))))</f>
        <v/>
      </c>
      <c r="K2772" s="5">
        <f>IF(F2772&lt;Premissas!$B$8,Premissas!$B$13,IF(F2772&lt;Premissas!$B$9,Premissas!$B$14,IF(F2772&lt;Premissas!$B$10,Premissas!$B$15,IF(F2772&lt;Premissas!$B$11,Premissas!$B$16,IF(F2772&lt;Premissas!$B$12,Premissas!$B$17,Premissas!$B$18)))))</f>
        <v/>
      </c>
      <c r="L2772" s="5">
        <f>K2772/Premissas!$B$4</f>
        <v/>
      </c>
      <c r="M2772" s="2">
        <f>IF(K2772=Premissas!$B$18,"SIM","NÃO")</f>
        <v/>
      </c>
    </row>
    <row r="2773">
      <c r="A2773" s="2" t="inlineStr">
        <is>
          <t>6001742</t>
        </is>
      </c>
      <c r="B2773" s="2" t="inlineStr">
        <is>
          <t>Milena Alves Rodrigues</t>
        </is>
      </c>
      <c r="C2773" s="2" t="n">
        <v>7801</v>
      </c>
      <c r="D2773" s="2">
        <f>IFERROR(TEXTJOIN(" | ",TRUE,UNIQUE(FILTER(Detalhe_Registro!$C:$C,(Detalhe_Registro!$D:$D=A2773)*(Detalhe_Registro!$E:$E=B2773)*(Detalhe_Registro!$M:$M="SIM")))),"")</f>
        <v/>
      </c>
      <c r="E2773" s="2">
        <f>COUNTIFS(Detalhe_Registro!$D:$D,A2773,Detalhe_Registro!$E:$E,B2773,Detalhe_Registro!$M:$M,"SIM")</f>
        <v/>
      </c>
      <c r="F2773" s="2">
        <f>IFERROR(MAXIFS(Detalhe_Registro!$N:$N,Detalhe_Registro!$D:$D,A2773,Detalhe_Registro!$E:$E,B2773,Detalhe_Registro!$M:$M,"SIM"),0)</f>
        <v/>
      </c>
      <c r="G2773" s="2">
        <f>IFERROR(AVERAGEIFS(Detalhe_Registro!$N:$N,Detalhe_Registro!$D:$D,A2773,Detalhe_Registro!$E:$E,B2773,Detalhe_Registro!$M:$M,"SIM"),0)</f>
        <v/>
      </c>
      <c r="H2773" s="2">
        <f>SUMIFS(Detalhe_Registro!$F:$F,Detalhe_Registro!$D:$D,A2773,Detalhe_Registro!$E:$E,B2773,Detalhe_Registro!$M:$M,"SIM")</f>
        <v/>
      </c>
      <c r="I2773" s="2">
        <f>SUMIFS(Detalhe_Registro!$G:$G,Detalhe_Registro!$D:$D,A2773,Detalhe_Registro!$E:$E,B2773,Detalhe_Registro!$M:$M,"SIM")</f>
        <v/>
      </c>
      <c r="J2773" s="2">
        <f>IF(F2773&lt;Premissas!$B$8,"&lt; 1,00",IF(F2773&lt;Premissas!$B$9,"1,00 – 1,19",IF(F2773&lt;Premissas!$B$10,"1,20 – 1,39",IF(F2773&lt;Premissas!$B$11,"1,40 – 1,59",IF(F2773&lt;Premissas!$B$12,"1,60 – 1,99","≥ 2,00")))))</f>
        <v/>
      </c>
      <c r="K2773" s="5">
        <f>IF(F2773&lt;Premissas!$B$8,Premissas!$B$13,IF(F2773&lt;Premissas!$B$9,Premissas!$B$14,IF(F2773&lt;Premissas!$B$10,Premissas!$B$15,IF(F2773&lt;Premissas!$B$11,Premissas!$B$16,IF(F2773&lt;Premissas!$B$12,Premissas!$B$17,Premissas!$B$18)))))</f>
        <v/>
      </c>
      <c r="L2773" s="5">
        <f>K2773/Premissas!$B$4</f>
        <v/>
      </c>
      <c r="M2773" s="2">
        <f>IF(K2773=Premissas!$B$18,"SIM","NÃO")</f>
        <v/>
      </c>
    </row>
    <row r="2774">
      <c r="A2774" s="2" t="inlineStr">
        <is>
          <t>6015999</t>
        </is>
      </c>
      <c r="B2774" s="2" t="inlineStr">
        <is>
          <t>Mirella Da Silva Ferreira</t>
        </is>
      </c>
      <c r="C2774" s="2" t="n">
        <v>7801</v>
      </c>
      <c r="D2774" s="2">
        <f>IFERROR(TEXTJOIN(" | ",TRUE,UNIQUE(FILTER(Detalhe_Registro!$C:$C,(Detalhe_Registro!$D:$D=A2774)*(Detalhe_Registro!$E:$E=B2774)*(Detalhe_Registro!$M:$M="SIM")))),"")</f>
        <v/>
      </c>
      <c r="E2774" s="2">
        <f>COUNTIFS(Detalhe_Registro!$D:$D,A2774,Detalhe_Registro!$E:$E,B2774,Detalhe_Registro!$M:$M,"SIM")</f>
        <v/>
      </c>
      <c r="F2774" s="2">
        <f>IFERROR(MAXIFS(Detalhe_Registro!$N:$N,Detalhe_Registro!$D:$D,A2774,Detalhe_Registro!$E:$E,B2774,Detalhe_Registro!$M:$M,"SIM"),0)</f>
        <v/>
      </c>
      <c r="G2774" s="2">
        <f>IFERROR(AVERAGEIFS(Detalhe_Registro!$N:$N,Detalhe_Registro!$D:$D,A2774,Detalhe_Registro!$E:$E,B2774,Detalhe_Registro!$M:$M,"SIM"),0)</f>
        <v/>
      </c>
      <c r="H2774" s="2">
        <f>SUMIFS(Detalhe_Registro!$F:$F,Detalhe_Registro!$D:$D,A2774,Detalhe_Registro!$E:$E,B2774,Detalhe_Registro!$M:$M,"SIM")</f>
        <v/>
      </c>
      <c r="I2774" s="2">
        <f>SUMIFS(Detalhe_Registro!$G:$G,Detalhe_Registro!$D:$D,A2774,Detalhe_Registro!$E:$E,B2774,Detalhe_Registro!$M:$M,"SIM")</f>
        <v/>
      </c>
      <c r="J2774" s="2">
        <f>IF(F2774&lt;Premissas!$B$8,"&lt; 1,00",IF(F2774&lt;Premissas!$B$9,"1,00 – 1,19",IF(F2774&lt;Premissas!$B$10,"1,20 – 1,39",IF(F2774&lt;Premissas!$B$11,"1,40 – 1,59",IF(F2774&lt;Premissas!$B$12,"1,60 – 1,99","≥ 2,00")))))</f>
        <v/>
      </c>
      <c r="K2774" s="5">
        <f>IF(F2774&lt;Premissas!$B$8,Premissas!$B$13,IF(F2774&lt;Premissas!$B$9,Premissas!$B$14,IF(F2774&lt;Premissas!$B$10,Premissas!$B$15,IF(F2774&lt;Premissas!$B$11,Premissas!$B$16,IF(F2774&lt;Premissas!$B$12,Premissas!$B$17,Premissas!$B$18)))))</f>
        <v/>
      </c>
      <c r="L2774" s="5">
        <f>K2774/Premissas!$B$4</f>
        <v/>
      </c>
      <c r="M2774" s="2">
        <f>IF(K2774=Premissas!$B$18,"SIM","NÃO")</f>
        <v/>
      </c>
    </row>
    <row r="2775">
      <c r="A2775" s="2" t="n">
        <v>6006833</v>
      </c>
      <c r="B2775" s="2" t="inlineStr">
        <is>
          <t>Misael Gomes</t>
        </is>
      </c>
      <c r="C2775" s="2" t="n">
        <v>7801</v>
      </c>
      <c r="D2775" s="2">
        <f>IFERROR(TEXTJOIN(" | ",TRUE,UNIQUE(FILTER(Detalhe_Registro!$C:$C,(Detalhe_Registro!$D:$D=A2775)*(Detalhe_Registro!$E:$E=B2775)*(Detalhe_Registro!$M:$M="SIM")))),"")</f>
        <v/>
      </c>
      <c r="E2775" s="2">
        <f>COUNTIFS(Detalhe_Registro!$D:$D,A2775,Detalhe_Registro!$E:$E,B2775,Detalhe_Registro!$M:$M,"SIM")</f>
        <v/>
      </c>
      <c r="F2775" s="2">
        <f>IFERROR(MAXIFS(Detalhe_Registro!$N:$N,Detalhe_Registro!$D:$D,A2775,Detalhe_Registro!$E:$E,B2775,Detalhe_Registro!$M:$M,"SIM"),0)</f>
        <v/>
      </c>
      <c r="G2775" s="2">
        <f>IFERROR(AVERAGEIFS(Detalhe_Registro!$N:$N,Detalhe_Registro!$D:$D,A2775,Detalhe_Registro!$E:$E,B2775,Detalhe_Registro!$M:$M,"SIM"),0)</f>
        <v/>
      </c>
      <c r="H2775" s="2">
        <f>SUMIFS(Detalhe_Registro!$F:$F,Detalhe_Registro!$D:$D,A2775,Detalhe_Registro!$E:$E,B2775,Detalhe_Registro!$M:$M,"SIM")</f>
        <v/>
      </c>
      <c r="I2775" s="2">
        <f>SUMIFS(Detalhe_Registro!$G:$G,Detalhe_Registro!$D:$D,A2775,Detalhe_Registro!$E:$E,B2775,Detalhe_Registro!$M:$M,"SIM")</f>
        <v/>
      </c>
      <c r="J2775" s="2">
        <f>IF(F2775&lt;Premissas!$B$8,"&lt; 1,00",IF(F2775&lt;Premissas!$B$9,"1,00 – 1,19",IF(F2775&lt;Premissas!$B$10,"1,20 – 1,39",IF(F2775&lt;Premissas!$B$11,"1,40 – 1,59",IF(F2775&lt;Premissas!$B$12,"1,60 – 1,99","≥ 2,00")))))</f>
        <v/>
      </c>
      <c r="K2775" s="5">
        <f>IF(F2775&lt;Premissas!$B$8,Premissas!$B$13,IF(F2775&lt;Premissas!$B$9,Premissas!$B$14,IF(F2775&lt;Premissas!$B$10,Premissas!$B$15,IF(F2775&lt;Premissas!$B$11,Premissas!$B$16,IF(F2775&lt;Premissas!$B$12,Premissas!$B$17,Premissas!$B$18)))))</f>
        <v/>
      </c>
      <c r="L2775" s="5">
        <f>K2775/Premissas!$B$4</f>
        <v/>
      </c>
      <c r="M2775" s="2">
        <f>IF(K2775=Premissas!$B$18,"SIM","NÃO")</f>
        <v/>
      </c>
    </row>
    <row r="2776">
      <c r="A2776" s="2" t="inlineStr">
        <is>
          <t>6006833</t>
        </is>
      </c>
      <c r="B2776" s="2" t="inlineStr">
        <is>
          <t>Misael Gomes</t>
        </is>
      </c>
      <c r="C2776" s="2" t="n">
        <v>7801</v>
      </c>
      <c r="D2776" s="2">
        <f>IFERROR(TEXTJOIN(" | ",TRUE,UNIQUE(FILTER(Detalhe_Registro!$C:$C,(Detalhe_Registro!$D:$D=A2776)*(Detalhe_Registro!$E:$E=B2776)*(Detalhe_Registro!$M:$M="SIM")))),"")</f>
        <v/>
      </c>
      <c r="E2776" s="2">
        <f>COUNTIFS(Detalhe_Registro!$D:$D,A2776,Detalhe_Registro!$E:$E,B2776,Detalhe_Registro!$M:$M,"SIM")</f>
        <v/>
      </c>
      <c r="F2776" s="2">
        <f>IFERROR(MAXIFS(Detalhe_Registro!$N:$N,Detalhe_Registro!$D:$D,A2776,Detalhe_Registro!$E:$E,B2776,Detalhe_Registro!$M:$M,"SIM"),0)</f>
        <v/>
      </c>
      <c r="G2776" s="2">
        <f>IFERROR(AVERAGEIFS(Detalhe_Registro!$N:$N,Detalhe_Registro!$D:$D,A2776,Detalhe_Registro!$E:$E,B2776,Detalhe_Registro!$M:$M,"SIM"),0)</f>
        <v/>
      </c>
      <c r="H2776" s="2">
        <f>SUMIFS(Detalhe_Registro!$F:$F,Detalhe_Registro!$D:$D,A2776,Detalhe_Registro!$E:$E,B2776,Detalhe_Registro!$M:$M,"SIM")</f>
        <v/>
      </c>
      <c r="I2776" s="2">
        <f>SUMIFS(Detalhe_Registro!$G:$G,Detalhe_Registro!$D:$D,A2776,Detalhe_Registro!$E:$E,B2776,Detalhe_Registro!$M:$M,"SIM")</f>
        <v/>
      </c>
      <c r="J2776" s="2">
        <f>IF(F2776&lt;Premissas!$B$8,"&lt; 1,00",IF(F2776&lt;Premissas!$B$9,"1,00 – 1,19",IF(F2776&lt;Premissas!$B$10,"1,20 – 1,39",IF(F2776&lt;Premissas!$B$11,"1,40 – 1,59",IF(F2776&lt;Premissas!$B$12,"1,60 – 1,99","≥ 2,00")))))</f>
        <v/>
      </c>
      <c r="K2776" s="5">
        <f>IF(F2776&lt;Premissas!$B$8,Premissas!$B$13,IF(F2776&lt;Premissas!$B$9,Premissas!$B$14,IF(F2776&lt;Premissas!$B$10,Premissas!$B$15,IF(F2776&lt;Premissas!$B$11,Premissas!$B$16,IF(F2776&lt;Premissas!$B$12,Premissas!$B$17,Premissas!$B$18)))))</f>
        <v/>
      </c>
      <c r="L2776" s="5">
        <f>K2776/Premissas!$B$4</f>
        <v/>
      </c>
      <c r="M2776" s="2">
        <f>IF(K2776=Premissas!$B$18,"SIM","NÃO")</f>
        <v/>
      </c>
    </row>
    <row r="2777">
      <c r="A2777" s="2" t="n">
        <v>6012280</v>
      </c>
      <c r="B2777" s="2" t="inlineStr">
        <is>
          <t>Moroni Siqueira Inacio</t>
        </is>
      </c>
      <c r="C2777" s="2" t="n">
        <v>7801</v>
      </c>
      <c r="D2777" s="2">
        <f>IFERROR(TEXTJOIN(" | ",TRUE,UNIQUE(FILTER(Detalhe_Registro!$C:$C,(Detalhe_Registro!$D:$D=A2777)*(Detalhe_Registro!$E:$E=B2777)*(Detalhe_Registro!$M:$M="SIM")))),"")</f>
        <v/>
      </c>
      <c r="E2777" s="2">
        <f>COUNTIFS(Detalhe_Registro!$D:$D,A2777,Detalhe_Registro!$E:$E,B2777,Detalhe_Registro!$M:$M,"SIM")</f>
        <v/>
      </c>
      <c r="F2777" s="2">
        <f>IFERROR(MAXIFS(Detalhe_Registro!$N:$N,Detalhe_Registro!$D:$D,A2777,Detalhe_Registro!$E:$E,B2777,Detalhe_Registro!$M:$M,"SIM"),0)</f>
        <v/>
      </c>
      <c r="G2777" s="2">
        <f>IFERROR(AVERAGEIFS(Detalhe_Registro!$N:$N,Detalhe_Registro!$D:$D,A2777,Detalhe_Registro!$E:$E,B2777,Detalhe_Registro!$M:$M,"SIM"),0)</f>
        <v/>
      </c>
      <c r="H2777" s="2">
        <f>SUMIFS(Detalhe_Registro!$F:$F,Detalhe_Registro!$D:$D,A2777,Detalhe_Registro!$E:$E,B2777,Detalhe_Registro!$M:$M,"SIM")</f>
        <v/>
      </c>
      <c r="I2777" s="2">
        <f>SUMIFS(Detalhe_Registro!$G:$G,Detalhe_Registro!$D:$D,A2777,Detalhe_Registro!$E:$E,B2777,Detalhe_Registro!$M:$M,"SIM")</f>
        <v/>
      </c>
      <c r="J2777" s="2">
        <f>IF(F2777&lt;Premissas!$B$8,"&lt; 1,00",IF(F2777&lt;Premissas!$B$9,"1,00 – 1,19",IF(F2777&lt;Premissas!$B$10,"1,20 – 1,39",IF(F2777&lt;Premissas!$B$11,"1,40 – 1,59",IF(F2777&lt;Premissas!$B$12,"1,60 – 1,99","≥ 2,00")))))</f>
        <v/>
      </c>
      <c r="K2777" s="5">
        <f>IF(F2777&lt;Premissas!$B$8,Premissas!$B$13,IF(F2777&lt;Premissas!$B$9,Premissas!$B$14,IF(F2777&lt;Premissas!$B$10,Premissas!$B$15,IF(F2777&lt;Premissas!$B$11,Premissas!$B$16,IF(F2777&lt;Premissas!$B$12,Premissas!$B$17,Premissas!$B$18)))))</f>
        <v/>
      </c>
      <c r="L2777" s="5">
        <f>K2777/Premissas!$B$4</f>
        <v/>
      </c>
      <c r="M2777" s="2">
        <f>IF(K2777=Premissas!$B$18,"SIM","NÃO")</f>
        <v/>
      </c>
    </row>
    <row r="2778">
      <c r="A2778" s="2" t="inlineStr">
        <is>
          <t>6012280</t>
        </is>
      </c>
      <c r="B2778" s="2" t="inlineStr">
        <is>
          <t>Moroni Siqueira Inacio</t>
        </is>
      </c>
      <c r="C2778" s="2" t="n">
        <v>7801</v>
      </c>
      <c r="D2778" s="2">
        <f>IFERROR(TEXTJOIN(" | ",TRUE,UNIQUE(FILTER(Detalhe_Registro!$C:$C,(Detalhe_Registro!$D:$D=A2778)*(Detalhe_Registro!$E:$E=B2778)*(Detalhe_Registro!$M:$M="SIM")))),"")</f>
        <v/>
      </c>
      <c r="E2778" s="2">
        <f>COUNTIFS(Detalhe_Registro!$D:$D,A2778,Detalhe_Registro!$E:$E,B2778,Detalhe_Registro!$M:$M,"SIM")</f>
        <v/>
      </c>
      <c r="F2778" s="2">
        <f>IFERROR(MAXIFS(Detalhe_Registro!$N:$N,Detalhe_Registro!$D:$D,A2778,Detalhe_Registro!$E:$E,B2778,Detalhe_Registro!$M:$M,"SIM"),0)</f>
        <v/>
      </c>
      <c r="G2778" s="2">
        <f>IFERROR(AVERAGEIFS(Detalhe_Registro!$N:$N,Detalhe_Registro!$D:$D,A2778,Detalhe_Registro!$E:$E,B2778,Detalhe_Registro!$M:$M,"SIM"),0)</f>
        <v/>
      </c>
      <c r="H2778" s="2">
        <f>SUMIFS(Detalhe_Registro!$F:$F,Detalhe_Registro!$D:$D,A2778,Detalhe_Registro!$E:$E,B2778,Detalhe_Registro!$M:$M,"SIM")</f>
        <v/>
      </c>
      <c r="I2778" s="2">
        <f>SUMIFS(Detalhe_Registro!$G:$G,Detalhe_Registro!$D:$D,A2778,Detalhe_Registro!$E:$E,B2778,Detalhe_Registro!$M:$M,"SIM")</f>
        <v/>
      </c>
      <c r="J2778" s="2">
        <f>IF(F2778&lt;Premissas!$B$8,"&lt; 1,00",IF(F2778&lt;Premissas!$B$9,"1,00 – 1,19",IF(F2778&lt;Premissas!$B$10,"1,20 – 1,39",IF(F2778&lt;Premissas!$B$11,"1,40 – 1,59",IF(F2778&lt;Premissas!$B$12,"1,60 – 1,99","≥ 2,00")))))</f>
        <v/>
      </c>
      <c r="K2778" s="5">
        <f>IF(F2778&lt;Premissas!$B$8,Premissas!$B$13,IF(F2778&lt;Premissas!$B$9,Premissas!$B$14,IF(F2778&lt;Premissas!$B$10,Premissas!$B$15,IF(F2778&lt;Premissas!$B$11,Premissas!$B$16,IF(F2778&lt;Premissas!$B$12,Premissas!$B$17,Premissas!$B$18)))))</f>
        <v/>
      </c>
      <c r="L2778" s="5">
        <f>K2778/Premissas!$B$4</f>
        <v/>
      </c>
      <c r="M2778" s="2">
        <f>IF(K2778=Premissas!$B$18,"SIM","NÃO")</f>
        <v/>
      </c>
    </row>
    <row r="2779">
      <c r="A2779" s="2" t="n">
        <v>5833698</v>
      </c>
      <c r="B2779" s="2" t="inlineStr">
        <is>
          <t>Moussa Mariame Camara</t>
        </is>
      </c>
      <c r="C2779" s="2" t="n">
        <v>7801</v>
      </c>
      <c r="D2779" s="2">
        <f>IFERROR(TEXTJOIN(" | ",TRUE,UNIQUE(FILTER(Detalhe_Registro!$C:$C,(Detalhe_Registro!$D:$D=A2779)*(Detalhe_Registro!$E:$E=B2779)*(Detalhe_Registro!$M:$M="SIM")))),"")</f>
        <v/>
      </c>
      <c r="E2779" s="2">
        <f>COUNTIFS(Detalhe_Registro!$D:$D,A2779,Detalhe_Registro!$E:$E,B2779,Detalhe_Registro!$M:$M,"SIM")</f>
        <v/>
      </c>
      <c r="F2779" s="2">
        <f>IFERROR(MAXIFS(Detalhe_Registro!$N:$N,Detalhe_Registro!$D:$D,A2779,Detalhe_Registro!$E:$E,B2779,Detalhe_Registro!$M:$M,"SIM"),0)</f>
        <v/>
      </c>
      <c r="G2779" s="2">
        <f>IFERROR(AVERAGEIFS(Detalhe_Registro!$N:$N,Detalhe_Registro!$D:$D,A2779,Detalhe_Registro!$E:$E,B2779,Detalhe_Registro!$M:$M,"SIM"),0)</f>
        <v/>
      </c>
      <c r="H2779" s="2">
        <f>SUMIFS(Detalhe_Registro!$F:$F,Detalhe_Registro!$D:$D,A2779,Detalhe_Registro!$E:$E,B2779,Detalhe_Registro!$M:$M,"SIM")</f>
        <v/>
      </c>
      <c r="I2779" s="2">
        <f>SUMIFS(Detalhe_Registro!$G:$G,Detalhe_Registro!$D:$D,A2779,Detalhe_Registro!$E:$E,B2779,Detalhe_Registro!$M:$M,"SIM")</f>
        <v/>
      </c>
      <c r="J2779" s="2">
        <f>IF(F2779&lt;Premissas!$B$8,"&lt; 1,00",IF(F2779&lt;Premissas!$B$9,"1,00 – 1,19",IF(F2779&lt;Premissas!$B$10,"1,20 – 1,39",IF(F2779&lt;Premissas!$B$11,"1,40 – 1,59",IF(F2779&lt;Premissas!$B$12,"1,60 – 1,99","≥ 2,00")))))</f>
        <v/>
      </c>
      <c r="K2779" s="5">
        <f>IF(F2779&lt;Premissas!$B$8,Premissas!$B$13,IF(F2779&lt;Premissas!$B$9,Premissas!$B$14,IF(F2779&lt;Premissas!$B$10,Premissas!$B$15,IF(F2779&lt;Premissas!$B$11,Premissas!$B$16,IF(F2779&lt;Premissas!$B$12,Premissas!$B$17,Premissas!$B$18)))))</f>
        <v/>
      </c>
      <c r="L2779" s="5">
        <f>K2779/Premissas!$B$4</f>
        <v/>
      </c>
      <c r="M2779" s="2">
        <f>IF(K2779=Premissas!$B$18,"SIM","NÃO")</f>
        <v/>
      </c>
    </row>
    <row r="2780">
      <c r="A2780" s="2" t="n">
        <v>5839300</v>
      </c>
      <c r="B2780" s="2" t="inlineStr">
        <is>
          <t>Murillo Tosta Ferreira</t>
        </is>
      </c>
      <c r="C2780" s="2" t="n">
        <v>7801</v>
      </c>
      <c r="D2780" s="2">
        <f>IFERROR(TEXTJOIN(" | ",TRUE,UNIQUE(FILTER(Detalhe_Registro!$C:$C,(Detalhe_Registro!$D:$D=A2780)*(Detalhe_Registro!$E:$E=B2780)*(Detalhe_Registro!$M:$M="SIM")))),"")</f>
        <v/>
      </c>
      <c r="E2780" s="2">
        <f>COUNTIFS(Detalhe_Registro!$D:$D,A2780,Detalhe_Registro!$E:$E,B2780,Detalhe_Registro!$M:$M,"SIM")</f>
        <v/>
      </c>
      <c r="F2780" s="2">
        <f>IFERROR(MAXIFS(Detalhe_Registro!$N:$N,Detalhe_Registro!$D:$D,A2780,Detalhe_Registro!$E:$E,B2780,Detalhe_Registro!$M:$M,"SIM"),0)</f>
        <v/>
      </c>
      <c r="G2780" s="2">
        <f>IFERROR(AVERAGEIFS(Detalhe_Registro!$N:$N,Detalhe_Registro!$D:$D,A2780,Detalhe_Registro!$E:$E,B2780,Detalhe_Registro!$M:$M,"SIM"),0)</f>
        <v/>
      </c>
      <c r="H2780" s="2">
        <f>SUMIFS(Detalhe_Registro!$F:$F,Detalhe_Registro!$D:$D,A2780,Detalhe_Registro!$E:$E,B2780,Detalhe_Registro!$M:$M,"SIM")</f>
        <v/>
      </c>
      <c r="I2780" s="2">
        <f>SUMIFS(Detalhe_Registro!$G:$G,Detalhe_Registro!$D:$D,A2780,Detalhe_Registro!$E:$E,B2780,Detalhe_Registro!$M:$M,"SIM")</f>
        <v/>
      </c>
      <c r="J2780" s="2">
        <f>IF(F2780&lt;Premissas!$B$8,"&lt; 1,00",IF(F2780&lt;Premissas!$B$9,"1,00 – 1,19",IF(F2780&lt;Premissas!$B$10,"1,20 – 1,39",IF(F2780&lt;Premissas!$B$11,"1,40 – 1,59",IF(F2780&lt;Premissas!$B$12,"1,60 – 1,99","≥ 2,00")))))</f>
        <v/>
      </c>
      <c r="K2780" s="5">
        <f>IF(F2780&lt;Premissas!$B$8,Premissas!$B$13,IF(F2780&lt;Premissas!$B$9,Premissas!$B$14,IF(F2780&lt;Premissas!$B$10,Premissas!$B$15,IF(F2780&lt;Premissas!$B$11,Premissas!$B$16,IF(F2780&lt;Premissas!$B$12,Premissas!$B$17,Premissas!$B$18)))))</f>
        <v/>
      </c>
      <c r="L2780" s="5">
        <f>K2780/Premissas!$B$4</f>
        <v/>
      </c>
      <c r="M2780" s="2">
        <f>IF(K2780=Premissas!$B$18,"SIM","NÃO")</f>
        <v/>
      </c>
    </row>
    <row r="2781">
      <c r="A2781" s="2" t="inlineStr">
        <is>
          <t>5839300</t>
        </is>
      </c>
      <c r="B2781" s="2" t="inlineStr">
        <is>
          <t>Murillo Tosta Ferreira</t>
        </is>
      </c>
      <c r="C2781" s="2" t="n">
        <v>7801</v>
      </c>
      <c r="D2781" s="2">
        <f>IFERROR(TEXTJOIN(" | ",TRUE,UNIQUE(FILTER(Detalhe_Registro!$C:$C,(Detalhe_Registro!$D:$D=A2781)*(Detalhe_Registro!$E:$E=B2781)*(Detalhe_Registro!$M:$M="SIM")))),"")</f>
        <v/>
      </c>
      <c r="E2781" s="2">
        <f>COUNTIFS(Detalhe_Registro!$D:$D,A2781,Detalhe_Registro!$E:$E,B2781,Detalhe_Registro!$M:$M,"SIM")</f>
        <v/>
      </c>
      <c r="F2781" s="2">
        <f>IFERROR(MAXIFS(Detalhe_Registro!$N:$N,Detalhe_Registro!$D:$D,A2781,Detalhe_Registro!$E:$E,B2781,Detalhe_Registro!$M:$M,"SIM"),0)</f>
        <v/>
      </c>
      <c r="G2781" s="2">
        <f>IFERROR(AVERAGEIFS(Detalhe_Registro!$N:$N,Detalhe_Registro!$D:$D,A2781,Detalhe_Registro!$E:$E,B2781,Detalhe_Registro!$M:$M,"SIM"),0)</f>
        <v/>
      </c>
      <c r="H2781" s="2">
        <f>SUMIFS(Detalhe_Registro!$F:$F,Detalhe_Registro!$D:$D,A2781,Detalhe_Registro!$E:$E,B2781,Detalhe_Registro!$M:$M,"SIM")</f>
        <v/>
      </c>
      <c r="I2781" s="2">
        <f>SUMIFS(Detalhe_Registro!$G:$G,Detalhe_Registro!$D:$D,A2781,Detalhe_Registro!$E:$E,B2781,Detalhe_Registro!$M:$M,"SIM")</f>
        <v/>
      </c>
      <c r="J2781" s="2">
        <f>IF(F2781&lt;Premissas!$B$8,"&lt; 1,00",IF(F2781&lt;Premissas!$B$9,"1,00 – 1,19",IF(F2781&lt;Premissas!$B$10,"1,20 – 1,39",IF(F2781&lt;Premissas!$B$11,"1,40 – 1,59",IF(F2781&lt;Premissas!$B$12,"1,60 – 1,99","≥ 2,00")))))</f>
        <v/>
      </c>
      <c r="K2781" s="5">
        <f>IF(F2781&lt;Premissas!$B$8,Premissas!$B$13,IF(F2781&lt;Premissas!$B$9,Premissas!$B$14,IF(F2781&lt;Premissas!$B$10,Premissas!$B$15,IF(F2781&lt;Premissas!$B$11,Premissas!$B$16,IF(F2781&lt;Premissas!$B$12,Premissas!$B$17,Premissas!$B$18)))))</f>
        <v/>
      </c>
      <c r="L2781" s="5">
        <f>K2781/Premissas!$B$4</f>
        <v/>
      </c>
      <c r="M2781" s="2">
        <f>IF(K2781=Premissas!$B$18,"SIM","NÃO")</f>
        <v/>
      </c>
    </row>
    <row r="2782">
      <c r="A2782" s="2" t="n">
        <v>5904765</v>
      </c>
      <c r="B2782" s="2" t="inlineStr">
        <is>
          <t xml:space="preserve">NICOLAS OLIVEIRA </t>
        </is>
      </c>
      <c r="C2782" s="2" t="n">
        <v>7801</v>
      </c>
      <c r="D2782" s="2">
        <f>IFERROR(TEXTJOIN(" | ",TRUE,UNIQUE(FILTER(Detalhe_Registro!$C:$C,(Detalhe_Registro!$D:$D=A2782)*(Detalhe_Registro!$E:$E=B2782)*(Detalhe_Registro!$M:$M="SIM")))),"")</f>
        <v/>
      </c>
      <c r="E2782" s="2">
        <f>COUNTIFS(Detalhe_Registro!$D:$D,A2782,Detalhe_Registro!$E:$E,B2782,Detalhe_Registro!$M:$M,"SIM")</f>
        <v/>
      </c>
      <c r="F2782" s="2">
        <f>IFERROR(MAXIFS(Detalhe_Registro!$N:$N,Detalhe_Registro!$D:$D,A2782,Detalhe_Registro!$E:$E,B2782,Detalhe_Registro!$M:$M,"SIM"),0)</f>
        <v/>
      </c>
      <c r="G2782" s="2">
        <f>IFERROR(AVERAGEIFS(Detalhe_Registro!$N:$N,Detalhe_Registro!$D:$D,A2782,Detalhe_Registro!$E:$E,B2782,Detalhe_Registro!$M:$M,"SIM"),0)</f>
        <v/>
      </c>
      <c r="H2782" s="2">
        <f>SUMIFS(Detalhe_Registro!$F:$F,Detalhe_Registro!$D:$D,A2782,Detalhe_Registro!$E:$E,B2782,Detalhe_Registro!$M:$M,"SIM")</f>
        <v/>
      </c>
      <c r="I2782" s="2">
        <f>SUMIFS(Detalhe_Registro!$G:$G,Detalhe_Registro!$D:$D,A2782,Detalhe_Registro!$E:$E,B2782,Detalhe_Registro!$M:$M,"SIM")</f>
        <v/>
      </c>
      <c r="J2782" s="2">
        <f>IF(F2782&lt;Premissas!$B$8,"&lt; 1,00",IF(F2782&lt;Premissas!$B$9,"1,00 – 1,19",IF(F2782&lt;Premissas!$B$10,"1,20 – 1,39",IF(F2782&lt;Premissas!$B$11,"1,40 – 1,59",IF(F2782&lt;Premissas!$B$12,"1,60 – 1,99","≥ 2,00")))))</f>
        <v/>
      </c>
      <c r="K2782" s="5">
        <f>IF(F2782&lt;Premissas!$B$8,Premissas!$B$13,IF(F2782&lt;Premissas!$B$9,Premissas!$B$14,IF(F2782&lt;Premissas!$B$10,Premissas!$B$15,IF(F2782&lt;Premissas!$B$11,Premissas!$B$16,IF(F2782&lt;Premissas!$B$12,Premissas!$B$17,Premissas!$B$18)))))</f>
        <v/>
      </c>
      <c r="L2782" s="5">
        <f>K2782/Premissas!$B$4</f>
        <v/>
      </c>
      <c r="M2782" s="2">
        <f>IF(K2782=Premissas!$B$18,"SIM","NÃO")</f>
        <v/>
      </c>
    </row>
    <row r="2783">
      <c r="A2783" s="2" t="inlineStr">
        <is>
          <t>5904765</t>
        </is>
      </c>
      <c r="B2783" s="2" t="inlineStr">
        <is>
          <t xml:space="preserve">NICOLAS OLIVEIRA </t>
        </is>
      </c>
      <c r="C2783" s="2" t="n">
        <v>7801</v>
      </c>
      <c r="D2783" s="2">
        <f>IFERROR(TEXTJOIN(" | ",TRUE,UNIQUE(FILTER(Detalhe_Registro!$C:$C,(Detalhe_Registro!$D:$D=A2783)*(Detalhe_Registro!$E:$E=B2783)*(Detalhe_Registro!$M:$M="SIM")))),"")</f>
        <v/>
      </c>
      <c r="E2783" s="2">
        <f>COUNTIFS(Detalhe_Registro!$D:$D,A2783,Detalhe_Registro!$E:$E,B2783,Detalhe_Registro!$M:$M,"SIM")</f>
        <v/>
      </c>
      <c r="F2783" s="2">
        <f>IFERROR(MAXIFS(Detalhe_Registro!$N:$N,Detalhe_Registro!$D:$D,A2783,Detalhe_Registro!$E:$E,B2783,Detalhe_Registro!$M:$M,"SIM"),0)</f>
        <v/>
      </c>
      <c r="G2783" s="2">
        <f>IFERROR(AVERAGEIFS(Detalhe_Registro!$N:$N,Detalhe_Registro!$D:$D,A2783,Detalhe_Registro!$E:$E,B2783,Detalhe_Registro!$M:$M,"SIM"),0)</f>
        <v/>
      </c>
      <c r="H2783" s="2">
        <f>SUMIFS(Detalhe_Registro!$F:$F,Detalhe_Registro!$D:$D,A2783,Detalhe_Registro!$E:$E,B2783,Detalhe_Registro!$M:$M,"SIM")</f>
        <v/>
      </c>
      <c r="I2783" s="2">
        <f>SUMIFS(Detalhe_Registro!$G:$G,Detalhe_Registro!$D:$D,A2783,Detalhe_Registro!$E:$E,B2783,Detalhe_Registro!$M:$M,"SIM")</f>
        <v/>
      </c>
      <c r="J2783" s="2">
        <f>IF(F2783&lt;Premissas!$B$8,"&lt; 1,00",IF(F2783&lt;Premissas!$B$9,"1,00 – 1,19",IF(F2783&lt;Premissas!$B$10,"1,20 – 1,39",IF(F2783&lt;Premissas!$B$11,"1,40 – 1,59",IF(F2783&lt;Premissas!$B$12,"1,60 – 1,99","≥ 2,00")))))</f>
        <v/>
      </c>
      <c r="K2783" s="5">
        <f>IF(F2783&lt;Premissas!$B$8,Premissas!$B$13,IF(F2783&lt;Premissas!$B$9,Premissas!$B$14,IF(F2783&lt;Premissas!$B$10,Premissas!$B$15,IF(F2783&lt;Premissas!$B$11,Premissas!$B$16,IF(F2783&lt;Premissas!$B$12,Premissas!$B$17,Premissas!$B$18)))))</f>
        <v/>
      </c>
      <c r="L2783" s="5">
        <f>K2783/Premissas!$B$4</f>
        <v/>
      </c>
      <c r="M2783" s="2">
        <f>IF(K2783=Premissas!$B$18,"SIM","NÃO")</f>
        <v/>
      </c>
    </row>
    <row r="2784">
      <c r="A2784" s="2" t="n">
        <v>4115902</v>
      </c>
      <c r="B2784" s="2" t="inlineStr">
        <is>
          <t>NOEL GOMES DA SILVA</t>
        </is>
      </c>
      <c r="C2784" s="2" t="n">
        <v>7801</v>
      </c>
      <c r="D2784" s="2">
        <f>IFERROR(TEXTJOIN(" | ",TRUE,UNIQUE(FILTER(Detalhe_Registro!$C:$C,(Detalhe_Registro!$D:$D=A2784)*(Detalhe_Registro!$E:$E=B2784)*(Detalhe_Registro!$M:$M="SIM")))),"")</f>
        <v/>
      </c>
      <c r="E2784" s="2">
        <f>COUNTIFS(Detalhe_Registro!$D:$D,A2784,Detalhe_Registro!$E:$E,B2784,Detalhe_Registro!$M:$M,"SIM")</f>
        <v/>
      </c>
      <c r="F2784" s="2">
        <f>IFERROR(MAXIFS(Detalhe_Registro!$N:$N,Detalhe_Registro!$D:$D,A2784,Detalhe_Registro!$E:$E,B2784,Detalhe_Registro!$M:$M,"SIM"),0)</f>
        <v/>
      </c>
      <c r="G2784" s="2">
        <f>IFERROR(AVERAGEIFS(Detalhe_Registro!$N:$N,Detalhe_Registro!$D:$D,A2784,Detalhe_Registro!$E:$E,B2784,Detalhe_Registro!$M:$M,"SIM"),0)</f>
        <v/>
      </c>
      <c r="H2784" s="2">
        <f>SUMIFS(Detalhe_Registro!$F:$F,Detalhe_Registro!$D:$D,A2784,Detalhe_Registro!$E:$E,B2784,Detalhe_Registro!$M:$M,"SIM")</f>
        <v/>
      </c>
      <c r="I2784" s="2">
        <f>SUMIFS(Detalhe_Registro!$G:$G,Detalhe_Registro!$D:$D,A2784,Detalhe_Registro!$E:$E,B2784,Detalhe_Registro!$M:$M,"SIM")</f>
        <v/>
      </c>
      <c r="J2784" s="2">
        <f>IF(F2784&lt;Premissas!$B$8,"&lt; 1,00",IF(F2784&lt;Premissas!$B$9,"1,00 – 1,19",IF(F2784&lt;Premissas!$B$10,"1,20 – 1,39",IF(F2784&lt;Premissas!$B$11,"1,40 – 1,59",IF(F2784&lt;Premissas!$B$12,"1,60 – 1,99","≥ 2,00")))))</f>
        <v/>
      </c>
      <c r="K2784" s="5">
        <f>IF(F2784&lt;Premissas!$B$8,Premissas!$B$13,IF(F2784&lt;Premissas!$B$9,Premissas!$B$14,IF(F2784&lt;Premissas!$B$10,Premissas!$B$15,IF(F2784&lt;Premissas!$B$11,Premissas!$B$16,IF(F2784&lt;Premissas!$B$12,Premissas!$B$17,Premissas!$B$18)))))</f>
        <v/>
      </c>
      <c r="L2784" s="5">
        <f>K2784/Premissas!$B$4</f>
        <v/>
      </c>
      <c r="M2784" s="2">
        <f>IF(K2784=Premissas!$B$18,"SIM","NÃO")</f>
        <v/>
      </c>
    </row>
    <row r="2785">
      <c r="A2785" s="2" t="inlineStr">
        <is>
          <t>4115902</t>
        </is>
      </c>
      <c r="B2785" s="2" t="inlineStr">
        <is>
          <t>NOEL GOMES DA SILVA</t>
        </is>
      </c>
      <c r="C2785" s="2" t="n">
        <v>7801</v>
      </c>
      <c r="D2785" s="2">
        <f>IFERROR(TEXTJOIN(" | ",TRUE,UNIQUE(FILTER(Detalhe_Registro!$C:$C,(Detalhe_Registro!$D:$D=A2785)*(Detalhe_Registro!$E:$E=B2785)*(Detalhe_Registro!$M:$M="SIM")))),"")</f>
        <v/>
      </c>
      <c r="E2785" s="2">
        <f>COUNTIFS(Detalhe_Registro!$D:$D,A2785,Detalhe_Registro!$E:$E,B2785,Detalhe_Registro!$M:$M,"SIM")</f>
        <v/>
      </c>
      <c r="F2785" s="2">
        <f>IFERROR(MAXIFS(Detalhe_Registro!$N:$N,Detalhe_Registro!$D:$D,A2785,Detalhe_Registro!$E:$E,B2785,Detalhe_Registro!$M:$M,"SIM"),0)</f>
        <v/>
      </c>
      <c r="G2785" s="2">
        <f>IFERROR(AVERAGEIFS(Detalhe_Registro!$N:$N,Detalhe_Registro!$D:$D,A2785,Detalhe_Registro!$E:$E,B2785,Detalhe_Registro!$M:$M,"SIM"),0)</f>
        <v/>
      </c>
      <c r="H2785" s="2">
        <f>SUMIFS(Detalhe_Registro!$F:$F,Detalhe_Registro!$D:$D,A2785,Detalhe_Registro!$E:$E,B2785,Detalhe_Registro!$M:$M,"SIM")</f>
        <v/>
      </c>
      <c r="I2785" s="2">
        <f>SUMIFS(Detalhe_Registro!$G:$G,Detalhe_Registro!$D:$D,A2785,Detalhe_Registro!$E:$E,B2785,Detalhe_Registro!$M:$M,"SIM")</f>
        <v/>
      </c>
      <c r="J2785" s="2">
        <f>IF(F2785&lt;Premissas!$B$8,"&lt; 1,00",IF(F2785&lt;Premissas!$B$9,"1,00 – 1,19",IF(F2785&lt;Premissas!$B$10,"1,20 – 1,39",IF(F2785&lt;Premissas!$B$11,"1,40 – 1,59",IF(F2785&lt;Premissas!$B$12,"1,60 – 1,99","≥ 2,00")))))</f>
        <v/>
      </c>
      <c r="K2785" s="5">
        <f>IF(F2785&lt;Premissas!$B$8,Premissas!$B$13,IF(F2785&lt;Premissas!$B$9,Premissas!$B$14,IF(F2785&lt;Premissas!$B$10,Premissas!$B$15,IF(F2785&lt;Premissas!$B$11,Premissas!$B$16,IF(F2785&lt;Premissas!$B$12,Premissas!$B$17,Premissas!$B$18)))))</f>
        <v/>
      </c>
      <c r="L2785" s="5">
        <f>K2785/Premissas!$B$4</f>
        <v/>
      </c>
      <c r="M2785" s="2">
        <f>IF(K2785=Premissas!$B$18,"SIM","NÃO")</f>
        <v/>
      </c>
    </row>
    <row r="2786">
      <c r="A2786" s="2" t="n">
        <v>5729882</v>
      </c>
      <c r="B2786" s="2" t="inlineStr">
        <is>
          <t>NYCOLAS DE JESUS GOMES</t>
        </is>
      </c>
      <c r="C2786" s="2" t="n">
        <v>7801</v>
      </c>
      <c r="D2786" s="2">
        <f>IFERROR(TEXTJOIN(" | ",TRUE,UNIQUE(FILTER(Detalhe_Registro!$C:$C,(Detalhe_Registro!$D:$D=A2786)*(Detalhe_Registro!$E:$E=B2786)*(Detalhe_Registro!$M:$M="SIM")))),"")</f>
        <v/>
      </c>
      <c r="E2786" s="2">
        <f>COUNTIFS(Detalhe_Registro!$D:$D,A2786,Detalhe_Registro!$E:$E,B2786,Detalhe_Registro!$M:$M,"SIM")</f>
        <v/>
      </c>
      <c r="F2786" s="2">
        <f>IFERROR(MAXIFS(Detalhe_Registro!$N:$N,Detalhe_Registro!$D:$D,A2786,Detalhe_Registro!$E:$E,B2786,Detalhe_Registro!$M:$M,"SIM"),0)</f>
        <v/>
      </c>
      <c r="G2786" s="2">
        <f>IFERROR(AVERAGEIFS(Detalhe_Registro!$N:$N,Detalhe_Registro!$D:$D,A2786,Detalhe_Registro!$E:$E,B2786,Detalhe_Registro!$M:$M,"SIM"),0)</f>
        <v/>
      </c>
      <c r="H2786" s="2">
        <f>SUMIFS(Detalhe_Registro!$F:$F,Detalhe_Registro!$D:$D,A2786,Detalhe_Registro!$E:$E,B2786,Detalhe_Registro!$M:$M,"SIM")</f>
        <v/>
      </c>
      <c r="I2786" s="2">
        <f>SUMIFS(Detalhe_Registro!$G:$G,Detalhe_Registro!$D:$D,A2786,Detalhe_Registro!$E:$E,B2786,Detalhe_Registro!$M:$M,"SIM")</f>
        <v/>
      </c>
      <c r="J2786" s="2">
        <f>IF(F2786&lt;Premissas!$B$8,"&lt; 1,00",IF(F2786&lt;Premissas!$B$9,"1,00 – 1,19",IF(F2786&lt;Premissas!$B$10,"1,20 – 1,39",IF(F2786&lt;Premissas!$B$11,"1,40 – 1,59",IF(F2786&lt;Premissas!$B$12,"1,60 – 1,99","≥ 2,00")))))</f>
        <v/>
      </c>
      <c r="K2786" s="5">
        <f>IF(F2786&lt;Premissas!$B$8,Premissas!$B$13,IF(F2786&lt;Premissas!$B$9,Premissas!$B$14,IF(F2786&lt;Premissas!$B$10,Premissas!$B$15,IF(F2786&lt;Premissas!$B$11,Premissas!$B$16,IF(F2786&lt;Premissas!$B$12,Premissas!$B$17,Premissas!$B$18)))))</f>
        <v/>
      </c>
      <c r="L2786" s="5">
        <f>K2786/Premissas!$B$4</f>
        <v/>
      </c>
      <c r="M2786" s="2">
        <f>IF(K2786=Premissas!$B$18,"SIM","NÃO")</f>
        <v/>
      </c>
    </row>
    <row r="2787">
      <c r="A2787" s="2" t="inlineStr">
        <is>
          <t>5729882</t>
        </is>
      </c>
      <c r="B2787" s="2" t="inlineStr">
        <is>
          <t>NYCOLAS DE JESUS GOMES</t>
        </is>
      </c>
      <c r="C2787" s="2" t="n">
        <v>7801</v>
      </c>
      <c r="D2787" s="2">
        <f>IFERROR(TEXTJOIN(" | ",TRUE,UNIQUE(FILTER(Detalhe_Registro!$C:$C,(Detalhe_Registro!$D:$D=A2787)*(Detalhe_Registro!$E:$E=B2787)*(Detalhe_Registro!$M:$M="SIM")))),"")</f>
        <v/>
      </c>
      <c r="E2787" s="2">
        <f>COUNTIFS(Detalhe_Registro!$D:$D,A2787,Detalhe_Registro!$E:$E,B2787,Detalhe_Registro!$M:$M,"SIM")</f>
        <v/>
      </c>
      <c r="F2787" s="2">
        <f>IFERROR(MAXIFS(Detalhe_Registro!$N:$N,Detalhe_Registro!$D:$D,A2787,Detalhe_Registro!$E:$E,B2787,Detalhe_Registro!$M:$M,"SIM"),0)</f>
        <v/>
      </c>
      <c r="G2787" s="2">
        <f>IFERROR(AVERAGEIFS(Detalhe_Registro!$N:$N,Detalhe_Registro!$D:$D,A2787,Detalhe_Registro!$E:$E,B2787,Detalhe_Registro!$M:$M,"SIM"),0)</f>
        <v/>
      </c>
      <c r="H2787" s="2">
        <f>SUMIFS(Detalhe_Registro!$F:$F,Detalhe_Registro!$D:$D,A2787,Detalhe_Registro!$E:$E,B2787,Detalhe_Registro!$M:$M,"SIM")</f>
        <v/>
      </c>
      <c r="I2787" s="2">
        <f>SUMIFS(Detalhe_Registro!$G:$G,Detalhe_Registro!$D:$D,A2787,Detalhe_Registro!$E:$E,B2787,Detalhe_Registro!$M:$M,"SIM")</f>
        <v/>
      </c>
      <c r="J2787" s="2">
        <f>IF(F2787&lt;Premissas!$B$8,"&lt; 1,00",IF(F2787&lt;Premissas!$B$9,"1,00 – 1,19",IF(F2787&lt;Premissas!$B$10,"1,20 – 1,39",IF(F2787&lt;Premissas!$B$11,"1,40 – 1,59",IF(F2787&lt;Premissas!$B$12,"1,60 – 1,99","≥ 2,00")))))</f>
        <v/>
      </c>
      <c r="K2787" s="5">
        <f>IF(F2787&lt;Premissas!$B$8,Premissas!$B$13,IF(F2787&lt;Premissas!$B$9,Premissas!$B$14,IF(F2787&lt;Premissas!$B$10,Premissas!$B$15,IF(F2787&lt;Premissas!$B$11,Premissas!$B$16,IF(F2787&lt;Premissas!$B$12,Premissas!$B$17,Premissas!$B$18)))))</f>
        <v/>
      </c>
      <c r="L2787" s="5">
        <f>K2787/Premissas!$B$4</f>
        <v/>
      </c>
      <c r="M2787" s="2">
        <f>IF(K2787=Premissas!$B$18,"SIM","NÃO")</f>
        <v/>
      </c>
    </row>
    <row r="2788">
      <c r="A2788" s="2" t="n">
        <v>5659060</v>
      </c>
      <c r="B2788" s="2" t="inlineStr">
        <is>
          <t>Natalia Biscaro Jose</t>
        </is>
      </c>
      <c r="C2788" s="2" t="n">
        <v>7801</v>
      </c>
      <c r="D2788" s="2">
        <f>IFERROR(TEXTJOIN(" | ",TRUE,UNIQUE(FILTER(Detalhe_Registro!$C:$C,(Detalhe_Registro!$D:$D=A2788)*(Detalhe_Registro!$E:$E=B2788)*(Detalhe_Registro!$M:$M="SIM")))),"")</f>
        <v/>
      </c>
      <c r="E2788" s="2">
        <f>COUNTIFS(Detalhe_Registro!$D:$D,A2788,Detalhe_Registro!$E:$E,B2788,Detalhe_Registro!$M:$M,"SIM")</f>
        <v/>
      </c>
      <c r="F2788" s="2">
        <f>IFERROR(MAXIFS(Detalhe_Registro!$N:$N,Detalhe_Registro!$D:$D,A2788,Detalhe_Registro!$E:$E,B2788,Detalhe_Registro!$M:$M,"SIM"),0)</f>
        <v/>
      </c>
      <c r="G2788" s="2">
        <f>IFERROR(AVERAGEIFS(Detalhe_Registro!$N:$N,Detalhe_Registro!$D:$D,A2788,Detalhe_Registro!$E:$E,B2788,Detalhe_Registro!$M:$M,"SIM"),0)</f>
        <v/>
      </c>
      <c r="H2788" s="2">
        <f>SUMIFS(Detalhe_Registro!$F:$F,Detalhe_Registro!$D:$D,A2788,Detalhe_Registro!$E:$E,B2788,Detalhe_Registro!$M:$M,"SIM")</f>
        <v/>
      </c>
      <c r="I2788" s="2">
        <f>SUMIFS(Detalhe_Registro!$G:$G,Detalhe_Registro!$D:$D,A2788,Detalhe_Registro!$E:$E,B2788,Detalhe_Registro!$M:$M,"SIM")</f>
        <v/>
      </c>
      <c r="J2788" s="2">
        <f>IF(F2788&lt;Premissas!$B$8,"&lt; 1,00",IF(F2788&lt;Premissas!$B$9,"1,00 – 1,19",IF(F2788&lt;Premissas!$B$10,"1,20 – 1,39",IF(F2788&lt;Premissas!$B$11,"1,40 – 1,59",IF(F2788&lt;Premissas!$B$12,"1,60 – 1,99","≥ 2,00")))))</f>
        <v/>
      </c>
      <c r="K2788" s="5">
        <f>IF(F2788&lt;Premissas!$B$8,Premissas!$B$13,IF(F2788&lt;Premissas!$B$9,Premissas!$B$14,IF(F2788&lt;Premissas!$B$10,Premissas!$B$15,IF(F2788&lt;Premissas!$B$11,Premissas!$B$16,IF(F2788&lt;Premissas!$B$12,Premissas!$B$17,Premissas!$B$18)))))</f>
        <v/>
      </c>
      <c r="L2788" s="5">
        <f>K2788/Premissas!$B$4</f>
        <v/>
      </c>
      <c r="M2788" s="2">
        <f>IF(K2788=Premissas!$B$18,"SIM","NÃO")</f>
        <v/>
      </c>
    </row>
    <row r="2789">
      <c r="A2789" s="2" t="inlineStr">
        <is>
          <t>5659060</t>
        </is>
      </c>
      <c r="B2789" s="2" t="inlineStr">
        <is>
          <t>Natalia Biscaro Jose</t>
        </is>
      </c>
      <c r="C2789" s="2" t="n">
        <v>7801</v>
      </c>
      <c r="D2789" s="2">
        <f>IFERROR(TEXTJOIN(" | ",TRUE,UNIQUE(FILTER(Detalhe_Registro!$C:$C,(Detalhe_Registro!$D:$D=A2789)*(Detalhe_Registro!$E:$E=B2789)*(Detalhe_Registro!$M:$M="SIM")))),"")</f>
        <v/>
      </c>
      <c r="E2789" s="2">
        <f>COUNTIFS(Detalhe_Registro!$D:$D,A2789,Detalhe_Registro!$E:$E,B2789,Detalhe_Registro!$M:$M,"SIM")</f>
        <v/>
      </c>
      <c r="F2789" s="2">
        <f>IFERROR(MAXIFS(Detalhe_Registro!$N:$N,Detalhe_Registro!$D:$D,A2789,Detalhe_Registro!$E:$E,B2789,Detalhe_Registro!$M:$M,"SIM"),0)</f>
        <v/>
      </c>
      <c r="G2789" s="2">
        <f>IFERROR(AVERAGEIFS(Detalhe_Registro!$N:$N,Detalhe_Registro!$D:$D,A2789,Detalhe_Registro!$E:$E,B2789,Detalhe_Registro!$M:$M,"SIM"),0)</f>
        <v/>
      </c>
      <c r="H2789" s="2">
        <f>SUMIFS(Detalhe_Registro!$F:$F,Detalhe_Registro!$D:$D,A2789,Detalhe_Registro!$E:$E,B2789,Detalhe_Registro!$M:$M,"SIM")</f>
        <v/>
      </c>
      <c r="I2789" s="2">
        <f>SUMIFS(Detalhe_Registro!$G:$G,Detalhe_Registro!$D:$D,A2789,Detalhe_Registro!$E:$E,B2789,Detalhe_Registro!$M:$M,"SIM")</f>
        <v/>
      </c>
      <c r="J2789" s="2">
        <f>IF(F2789&lt;Premissas!$B$8,"&lt; 1,00",IF(F2789&lt;Premissas!$B$9,"1,00 – 1,19",IF(F2789&lt;Premissas!$B$10,"1,20 – 1,39",IF(F2789&lt;Premissas!$B$11,"1,40 – 1,59",IF(F2789&lt;Premissas!$B$12,"1,60 – 1,99","≥ 2,00")))))</f>
        <v/>
      </c>
      <c r="K2789" s="5">
        <f>IF(F2789&lt;Premissas!$B$8,Premissas!$B$13,IF(F2789&lt;Premissas!$B$9,Premissas!$B$14,IF(F2789&lt;Premissas!$B$10,Premissas!$B$15,IF(F2789&lt;Premissas!$B$11,Premissas!$B$16,IF(F2789&lt;Premissas!$B$12,Premissas!$B$17,Premissas!$B$18)))))</f>
        <v/>
      </c>
      <c r="L2789" s="5">
        <f>K2789/Premissas!$B$4</f>
        <v/>
      </c>
      <c r="M2789" s="2">
        <f>IF(K2789=Premissas!$B$18,"SIM","NÃO")</f>
        <v/>
      </c>
    </row>
    <row r="2790">
      <c r="A2790" s="2" t="inlineStr">
        <is>
          <t>277107</t>
        </is>
      </c>
      <c r="B2790" s="2" t="inlineStr">
        <is>
          <t>Natalino Vieira Machado</t>
        </is>
      </c>
      <c r="C2790" s="2" t="n">
        <v>7801</v>
      </c>
      <c r="D2790" s="2">
        <f>IFERROR(TEXTJOIN(" | ",TRUE,UNIQUE(FILTER(Detalhe_Registro!$C:$C,(Detalhe_Registro!$D:$D=A2790)*(Detalhe_Registro!$E:$E=B2790)*(Detalhe_Registro!$M:$M="SIM")))),"")</f>
        <v/>
      </c>
      <c r="E2790" s="2">
        <f>COUNTIFS(Detalhe_Registro!$D:$D,A2790,Detalhe_Registro!$E:$E,B2790,Detalhe_Registro!$M:$M,"SIM")</f>
        <v/>
      </c>
      <c r="F2790" s="2">
        <f>IFERROR(MAXIFS(Detalhe_Registro!$N:$N,Detalhe_Registro!$D:$D,A2790,Detalhe_Registro!$E:$E,B2790,Detalhe_Registro!$M:$M,"SIM"),0)</f>
        <v/>
      </c>
      <c r="G2790" s="2">
        <f>IFERROR(AVERAGEIFS(Detalhe_Registro!$N:$N,Detalhe_Registro!$D:$D,A2790,Detalhe_Registro!$E:$E,B2790,Detalhe_Registro!$M:$M,"SIM"),0)</f>
        <v/>
      </c>
      <c r="H2790" s="2">
        <f>SUMIFS(Detalhe_Registro!$F:$F,Detalhe_Registro!$D:$D,A2790,Detalhe_Registro!$E:$E,B2790,Detalhe_Registro!$M:$M,"SIM")</f>
        <v/>
      </c>
      <c r="I2790" s="2">
        <f>SUMIFS(Detalhe_Registro!$G:$G,Detalhe_Registro!$D:$D,A2790,Detalhe_Registro!$E:$E,B2790,Detalhe_Registro!$M:$M,"SIM")</f>
        <v/>
      </c>
      <c r="J2790" s="2">
        <f>IF(F2790&lt;Premissas!$B$8,"&lt; 1,00",IF(F2790&lt;Premissas!$B$9,"1,00 – 1,19",IF(F2790&lt;Premissas!$B$10,"1,20 – 1,39",IF(F2790&lt;Premissas!$B$11,"1,40 – 1,59",IF(F2790&lt;Premissas!$B$12,"1,60 – 1,99","≥ 2,00")))))</f>
        <v/>
      </c>
      <c r="K2790" s="5">
        <f>IF(F2790&lt;Premissas!$B$8,Premissas!$B$13,IF(F2790&lt;Premissas!$B$9,Premissas!$B$14,IF(F2790&lt;Premissas!$B$10,Premissas!$B$15,IF(F2790&lt;Premissas!$B$11,Premissas!$B$16,IF(F2790&lt;Premissas!$B$12,Premissas!$B$17,Premissas!$B$18)))))</f>
        <v/>
      </c>
      <c r="L2790" s="5">
        <f>K2790/Premissas!$B$4</f>
        <v/>
      </c>
      <c r="M2790" s="2">
        <f>IF(K2790=Premissas!$B$18,"SIM","NÃO")</f>
        <v/>
      </c>
    </row>
    <row r="2791">
      <c r="A2791" s="2" t="inlineStr">
        <is>
          <t>6033687</t>
        </is>
      </c>
      <c r="B2791" s="2" t="inlineStr">
        <is>
          <t>Nathaly Dos Santos Souza</t>
        </is>
      </c>
      <c r="C2791" s="2" t="n">
        <v>7801</v>
      </c>
      <c r="D2791" s="2">
        <f>IFERROR(TEXTJOIN(" | ",TRUE,UNIQUE(FILTER(Detalhe_Registro!$C:$C,(Detalhe_Registro!$D:$D=A2791)*(Detalhe_Registro!$E:$E=B2791)*(Detalhe_Registro!$M:$M="SIM")))),"")</f>
        <v/>
      </c>
      <c r="E2791" s="2">
        <f>COUNTIFS(Detalhe_Registro!$D:$D,A2791,Detalhe_Registro!$E:$E,B2791,Detalhe_Registro!$M:$M,"SIM")</f>
        <v/>
      </c>
      <c r="F2791" s="2">
        <f>IFERROR(MAXIFS(Detalhe_Registro!$N:$N,Detalhe_Registro!$D:$D,A2791,Detalhe_Registro!$E:$E,B2791,Detalhe_Registro!$M:$M,"SIM"),0)</f>
        <v/>
      </c>
      <c r="G2791" s="2">
        <f>IFERROR(AVERAGEIFS(Detalhe_Registro!$N:$N,Detalhe_Registro!$D:$D,A2791,Detalhe_Registro!$E:$E,B2791,Detalhe_Registro!$M:$M,"SIM"),0)</f>
        <v/>
      </c>
      <c r="H2791" s="2">
        <f>SUMIFS(Detalhe_Registro!$F:$F,Detalhe_Registro!$D:$D,A2791,Detalhe_Registro!$E:$E,B2791,Detalhe_Registro!$M:$M,"SIM")</f>
        <v/>
      </c>
      <c r="I2791" s="2">
        <f>SUMIFS(Detalhe_Registro!$G:$G,Detalhe_Registro!$D:$D,A2791,Detalhe_Registro!$E:$E,B2791,Detalhe_Registro!$M:$M,"SIM")</f>
        <v/>
      </c>
      <c r="J2791" s="2">
        <f>IF(F2791&lt;Premissas!$B$8,"&lt; 1,00",IF(F2791&lt;Premissas!$B$9,"1,00 – 1,19",IF(F2791&lt;Premissas!$B$10,"1,20 – 1,39",IF(F2791&lt;Premissas!$B$11,"1,40 – 1,59",IF(F2791&lt;Premissas!$B$12,"1,60 – 1,99","≥ 2,00")))))</f>
        <v/>
      </c>
      <c r="K2791" s="5">
        <f>IF(F2791&lt;Premissas!$B$8,Premissas!$B$13,IF(F2791&lt;Premissas!$B$9,Premissas!$B$14,IF(F2791&lt;Premissas!$B$10,Premissas!$B$15,IF(F2791&lt;Premissas!$B$11,Premissas!$B$16,IF(F2791&lt;Premissas!$B$12,Premissas!$B$17,Premissas!$B$18)))))</f>
        <v/>
      </c>
      <c r="L2791" s="5">
        <f>K2791/Premissas!$B$4</f>
        <v/>
      </c>
      <c r="M2791" s="2">
        <f>IF(K2791=Premissas!$B$18,"SIM","NÃO")</f>
        <v/>
      </c>
    </row>
    <row r="2792">
      <c r="A2792" s="2" t="n">
        <v>5981395</v>
      </c>
      <c r="B2792" s="2" t="inlineStr">
        <is>
          <t>Nathan De Almeida</t>
        </is>
      </c>
      <c r="C2792" s="2" t="n">
        <v>7801</v>
      </c>
      <c r="D2792" s="2">
        <f>IFERROR(TEXTJOIN(" | ",TRUE,UNIQUE(FILTER(Detalhe_Registro!$C:$C,(Detalhe_Registro!$D:$D=A2792)*(Detalhe_Registro!$E:$E=B2792)*(Detalhe_Registro!$M:$M="SIM")))),"")</f>
        <v/>
      </c>
      <c r="E2792" s="2">
        <f>COUNTIFS(Detalhe_Registro!$D:$D,A2792,Detalhe_Registro!$E:$E,B2792,Detalhe_Registro!$M:$M,"SIM")</f>
        <v/>
      </c>
      <c r="F2792" s="2">
        <f>IFERROR(MAXIFS(Detalhe_Registro!$N:$N,Detalhe_Registro!$D:$D,A2792,Detalhe_Registro!$E:$E,B2792,Detalhe_Registro!$M:$M,"SIM"),0)</f>
        <v/>
      </c>
      <c r="G2792" s="2">
        <f>IFERROR(AVERAGEIFS(Detalhe_Registro!$N:$N,Detalhe_Registro!$D:$D,A2792,Detalhe_Registro!$E:$E,B2792,Detalhe_Registro!$M:$M,"SIM"),0)</f>
        <v/>
      </c>
      <c r="H2792" s="2">
        <f>SUMIFS(Detalhe_Registro!$F:$F,Detalhe_Registro!$D:$D,A2792,Detalhe_Registro!$E:$E,B2792,Detalhe_Registro!$M:$M,"SIM")</f>
        <v/>
      </c>
      <c r="I2792" s="2">
        <f>SUMIFS(Detalhe_Registro!$G:$G,Detalhe_Registro!$D:$D,A2792,Detalhe_Registro!$E:$E,B2792,Detalhe_Registro!$M:$M,"SIM")</f>
        <v/>
      </c>
      <c r="J2792" s="2">
        <f>IF(F2792&lt;Premissas!$B$8,"&lt; 1,00",IF(F2792&lt;Premissas!$B$9,"1,00 – 1,19",IF(F2792&lt;Premissas!$B$10,"1,20 – 1,39",IF(F2792&lt;Premissas!$B$11,"1,40 – 1,59",IF(F2792&lt;Premissas!$B$12,"1,60 – 1,99","≥ 2,00")))))</f>
        <v/>
      </c>
      <c r="K2792" s="5">
        <f>IF(F2792&lt;Premissas!$B$8,Premissas!$B$13,IF(F2792&lt;Premissas!$B$9,Premissas!$B$14,IF(F2792&lt;Premissas!$B$10,Premissas!$B$15,IF(F2792&lt;Premissas!$B$11,Premissas!$B$16,IF(F2792&lt;Premissas!$B$12,Premissas!$B$17,Premissas!$B$18)))))</f>
        <v/>
      </c>
      <c r="L2792" s="5">
        <f>K2792/Premissas!$B$4</f>
        <v/>
      </c>
      <c r="M2792" s="2">
        <f>IF(K2792=Premissas!$B$18,"SIM","NÃO")</f>
        <v/>
      </c>
    </row>
    <row r="2793">
      <c r="A2793" s="2" t="inlineStr">
        <is>
          <t>5981395</t>
        </is>
      </c>
      <c r="B2793" s="2" t="inlineStr">
        <is>
          <t>Nathan De Almeida</t>
        </is>
      </c>
      <c r="C2793" s="2" t="n">
        <v>7801</v>
      </c>
      <c r="D2793" s="2">
        <f>IFERROR(TEXTJOIN(" | ",TRUE,UNIQUE(FILTER(Detalhe_Registro!$C:$C,(Detalhe_Registro!$D:$D=A2793)*(Detalhe_Registro!$E:$E=B2793)*(Detalhe_Registro!$M:$M="SIM")))),"")</f>
        <v/>
      </c>
      <c r="E2793" s="2">
        <f>COUNTIFS(Detalhe_Registro!$D:$D,A2793,Detalhe_Registro!$E:$E,B2793,Detalhe_Registro!$M:$M,"SIM")</f>
        <v/>
      </c>
      <c r="F2793" s="2">
        <f>IFERROR(MAXIFS(Detalhe_Registro!$N:$N,Detalhe_Registro!$D:$D,A2793,Detalhe_Registro!$E:$E,B2793,Detalhe_Registro!$M:$M,"SIM"),0)</f>
        <v/>
      </c>
      <c r="G2793" s="2">
        <f>IFERROR(AVERAGEIFS(Detalhe_Registro!$N:$N,Detalhe_Registro!$D:$D,A2793,Detalhe_Registro!$E:$E,B2793,Detalhe_Registro!$M:$M,"SIM"),0)</f>
        <v/>
      </c>
      <c r="H2793" s="2">
        <f>SUMIFS(Detalhe_Registro!$F:$F,Detalhe_Registro!$D:$D,A2793,Detalhe_Registro!$E:$E,B2793,Detalhe_Registro!$M:$M,"SIM")</f>
        <v/>
      </c>
      <c r="I2793" s="2">
        <f>SUMIFS(Detalhe_Registro!$G:$G,Detalhe_Registro!$D:$D,A2793,Detalhe_Registro!$E:$E,B2793,Detalhe_Registro!$M:$M,"SIM")</f>
        <v/>
      </c>
      <c r="J2793" s="2">
        <f>IF(F2793&lt;Premissas!$B$8,"&lt; 1,00",IF(F2793&lt;Premissas!$B$9,"1,00 – 1,19",IF(F2793&lt;Premissas!$B$10,"1,20 – 1,39",IF(F2793&lt;Premissas!$B$11,"1,40 – 1,59",IF(F2793&lt;Premissas!$B$12,"1,60 – 1,99","≥ 2,00")))))</f>
        <v/>
      </c>
      <c r="K2793" s="5">
        <f>IF(F2793&lt;Premissas!$B$8,Premissas!$B$13,IF(F2793&lt;Premissas!$B$9,Premissas!$B$14,IF(F2793&lt;Premissas!$B$10,Premissas!$B$15,IF(F2793&lt;Premissas!$B$11,Premissas!$B$16,IF(F2793&lt;Premissas!$B$12,Premissas!$B$17,Premissas!$B$18)))))</f>
        <v/>
      </c>
      <c r="L2793" s="5">
        <f>K2793/Premissas!$B$4</f>
        <v/>
      </c>
      <c r="M2793" s="2">
        <f>IF(K2793=Premissas!$B$18,"SIM","NÃO")</f>
        <v/>
      </c>
    </row>
    <row r="2794">
      <c r="A2794" s="2" t="n">
        <v>5646367</v>
      </c>
      <c r="B2794" s="2" t="inlineStr">
        <is>
          <t>Niuma Cabral Pereira</t>
        </is>
      </c>
      <c r="C2794" s="2" t="n">
        <v>7801</v>
      </c>
      <c r="D2794" s="2">
        <f>IFERROR(TEXTJOIN(" | ",TRUE,UNIQUE(FILTER(Detalhe_Registro!$C:$C,(Detalhe_Registro!$D:$D=A2794)*(Detalhe_Registro!$E:$E=B2794)*(Detalhe_Registro!$M:$M="SIM")))),"")</f>
        <v/>
      </c>
      <c r="E2794" s="2">
        <f>COUNTIFS(Detalhe_Registro!$D:$D,A2794,Detalhe_Registro!$E:$E,B2794,Detalhe_Registro!$M:$M,"SIM")</f>
        <v/>
      </c>
      <c r="F2794" s="2">
        <f>IFERROR(MAXIFS(Detalhe_Registro!$N:$N,Detalhe_Registro!$D:$D,A2794,Detalhe_Registro!$E:$E,B2794,Detalhe_Registro!$M:$M,"SIM"),0)</f>
        <v/>
      </c>
      <c r="G2794" s="2">
        <f>IFERROR(AVERAGEIFS(Detalhe_Registro!$N:$N,Detalhe_Registro!$D:$D,A2794,Detalhe_Registro!$E:$E,B2794,Detalhe_Registro!$M:$M,"SIM"),0)</f>
        <v/>
      </c>
      <c r="H2794" s="2">
        <f>SUMIFS(Detalhe_Registro!$F:$F,Detalhe_Registro!$D:$D,A2794,Detalhe_Registro!$E:$E,B2794,Detalhe_Registro!$M:$M,"SIM")</f>
        <v/>
      </c>
      <c r="I2794" s="2">
        <f>SUMIFS(Detalhe_Registro!$G:$G,Detalhe_Registro!$D:$D,A2794,Detalhe_Registro!$E:$E,B2794,Detalhe_Registro!$M:$M,"SIM")</f>
        <v/>
      </c>
      <c r="J2794" s="2">
        <f>IF(F2794&lt;Premissas!$B$8,"&lt; 1,00",IF(F2794&lt;Premissas!$B$9,"1,00 – 1,19",IF(F2794&lt;Premissas!$B$10,"1,20 – 1,39",IF(F2794&lt;Premissas!$B$11,"1,40 – 1,59",IF(F2794&lt;Premissas!$B$12,"1,60 – 1,99","≥ 2,00")))))</f>
        <v/>
      </c>
      <c r="K2794" s="5">
        <f>IF(F2794&lt;Premissas!$B$8,Premissas!$B$13,IF(F2794&lt;Premissas!$B$9,Premissas!$B$14,IF(F2794&lt;Premissas!$B$10,Premissas!$B$15,IF(F2794&lt;Premissas!$B$11,Premissas!$B$16,IF(F2794&lt;Premissas!$B$12,Premissas!$B$17,Premissas!$B$18)))))</f>
        <v/>
      </c>
      <c r="L2794" s="5">
        <f>K2794/Premissas!$B$4</f>
        <v/>
      </c>
      <c r="M2794" s="2">
        <f>IF(K2794=Premissas!$B$18,"SIM","NÃO")</f>
        <v/>
      </c>
    </row>
    <row r="2795">
      <c r="A2795" s="2" t="inlineStr">
        <is>
          <t>5646367</t>
        </is>
      </c>
      <c r="B2795" s="2" t="inlineStr">
        <is>
          <t>Niuma Cabral Pereira</t>
        </is>
      </c>
      <c r="C2795" s="2" t="n">
        <v>7801</v>
      </c>
      <c r="D2795" s="2">
        <f>IFERROR(TEXTJOIN(" | ",TRUE,UNIQUE(FILTER(Detalhe_Registro!$C:$C,(Detalhe_Registro!$D:$D=A2795)*(Detalhe_Registro!$E:$E=B2795)*(Detalhe_Registro!$M:$M="SIM")))),"")</f>
        <v/>
      </c>
      <c r="E2795" s="2">
        <f>COUNTIFS(Detalhe_Registro!$D:$D,A2795,Detalhe_Registro!$E:$E,B2795,Detalhe_Registro!$M:$M,"SIM")</f>
        <v/>
      </c>
      <c r="F2795" s="2">
        <f>IFERROR(MAXIFS(Detalhe_Registro!$N:$N,Detalhe_Registro!$D:$D,A2795,Detalhe_Registro!$E:$E,B2795,Detalhe_Registro!$M:$M,"SIM"),0)</f>
        <v/>
      </c>
      <c r="G2795" s="2">
        <f>IFERROR(AVERAGEIFS(Detalhe_Registro!$N:$N,Detalhe_Registro!$D:$D,A2795,Detalhe_Registro!$E:$E,B2795,Detalhe_Registro!$M:$M,"SIM"),0)</f>
        <v/>
      </c>
      <c r="H2795" s="2">
        <f>SUMIFS(Detalhe_Registro!$F:$F,Detalhe_Registro!$D:$D,A2795,Detalhe_Registro!$E:$E,B2795,Detalhe_Registro!$M:$M,"SIM")</f>
        <v/>
      </c>
      <c r="I2795" s="2">
        <f>SUMIFS(Detalhe_Registro!$G:$G,Detalhe_Registro!$D:$D,A2795,Detalhe_Registro!$E:$E,B2795,Detalhe_Registro!$M:$M,"SIM")</f>
        <v/>
      </c>
      <c r="J2795" s="2">
        <f>IF(F2795&lt;Premissas!$B$8,"&lt; 1,00",IF(F2795&lt;Premissas!$B$9,"1,00 – 1,19",IF(F2795&lt;Premissas!$B$10,"1,20 – 1,39",IF(F2795&lt;Premissas!$B$11,"1,40 – 1,59",IF(F2795&lt;Premissas!$B$12,"1,60 – 1,99","≥ 2,00")))))</f>
        <v/>
      </c>
      <c r="K2795" s="5">
        <f>IF(F2795&lt;Premissas!$B$8,Premissas!$B$13,IF(F2795&lt;Premissas!$B$9,Premissas!$B$14,IF(F2795&lt;Premissas!$B$10,Premissas!$B$15,IF(F2795&lt;Premissas!$B$11,Premissas!$B$16,IF(F2795&lt;Premissas!$B$12,Premissas!$B$17,Premissas!$B$18)))))</f>
        <v/>
      </c>
      <c r="L2795" s="5">
        <f>K2795/Premissas!$B$4</f>
        <v/>
      </c>
      <c r="M2795" s="2">
        <f>IF(K2795=Premissas!$B$18,"SIM","NÃO")</f>
        <v/>
      </c>
    </row>
    <row r="2796">
      <c r="A2796" s="2" t="n">
        <v>6014356</v>
      </c>
      <c r="B2796" s="2" t="inlineStr">
        <is>
          <t>Nonso Kenneth Mcalfred</t>
        </is>
      </c>
      <c r="C2796" s="2" t="n">
        <v>7801</v>
      </c>
      <c r="D2796" s="2">
        <f>IFERROR(TEXTJOIN(" | ",TRUE,UNIQUE(FILTER(Detalhe_Registro!$C:$C,(Detalhe_Registro!$D:$D=A2796)*(Detalhe_Registro!$E:$E=B2796)*(Detalhe_Registro!$M:$M="SIM")))),"")</f>
        <v/>
      </c>
      <c r="E2796" s="2">
        <f>COUNTIFS(Detalhe_Registro!$D:$D,A2796,Detalhe_Registro!$E:$E,B2796,Detalhe_Registro!$M:$M,"SIM")</f>
        <v/>
      </c>
      <c r="F2796" s="2">
        <f>IFERROR(MAXIFS(Detalhe_Registro!$N:$N,Detalhe_Registro!$D:$D,A2796,Detalhe_Registro!$E:$E,B2796,Detalhe_Registro!$M:$M,"SIM"),0)</f>
        <v/>
      </c>
      <c r="G2796" s="2">
        <f>IFERROR(AVERAGEIFS(Detalhe_Registro!$N:$N,Detalhe_Registro!$D:$D,A2796,Detalhe_Registro!$E:$E,B2796,Detalhe_Registro!$M:$M,"SIM"),0)</f>
        <v/>
      </c>
      <c r="H2796" s="2">
        <f>SUMIFS(Detalhe_Registro!$F:$F,Detalhe_Registro!$D:$D,A2796,Detalhe_Registro!$E:$E,B2796,Detalhe_Registro!$M:$M,"SIM")</f>
        <v/>
      </c>
      <c r="I2796" s="2">
        <f>SUMIFS(Detalhe_Registro!$G:$G,Detalhe_Registro!$D:$D,A2796,Detalhe_Registro!$E:$E,B2796,Detalhe_Registro!$M:$M,"SIM")</f>
        <v/>
      </c>
      <c r="J2796" s="2">
        <f>IF(F2796&lt;Premissas!$B$8,"&lt; 1,00",IF(F2796&lt;Premissas!$B$9,"1,00 – 1,19",IF(F2796&lt;Premissas!$B$10,"1,20 – 1,39",IF(F2796&lt;Premissas!$B$11,"1,40 – 1,59",IF(F2796&lt;Premissas!$B$12,"1,60 – 1,99","≥ 2,00")))))</f>
        <v/>
      </c>
      <c r="K2796" s="5">
        <f>IF(F2796&lt;Premissas!$B$8,Premissas!$B$13,IF(F2796&lt;Premissas!$B$9,Premissas!$B$14,IF(F2796&lt;Premissas!$B$10,Premissas!$B$15,IF(F2796&lt;Premissas!$B$11,Premissas!$B$16,IF(F2796&lt;Premissas!$B$12,Premissas!$B$17,Premissas!$B$18)))))</f>
        <v/>
      </c>
      <c r="L2796" s="5">
        <f>K2796/Premissas!$B$4</f>
        <v/>
      </c>
      <c r="M2796" s="2">
        <f>IF(K2796=Premissas!$B$18,"SIM","NÃO")</f>
        <v/>
      </c>
    </row>
    <row r="2797">
      <c r="A2797" s="2" t="inlineStr">
        <is>
          <t>6014356</t>
        </is>
      </c>
      <c r="B2797" s="2" t="inlineStr">
        <is>
          <t>Nonso Kenneth Mcalfred</t>
        </is>
      </c>
      <c r="C2797" s="2" t="n">
        <v>7801</v>
      </c>
      <c r="D2797" s="2">
        <f>IFERROR(TEXTJOIN(" | ",TRUE,UNIQUE(FILTER(Detalhe_Registro!$C:$C,(Detalhe_Registro!$D:$D=A2797)*(Detalhe_Registro!$E:$E=B2797)*(Detalhe_Registro!$M:$M="SIM")))),"")</f>
        <v/>
      </c>
      <c r="E2797" s="2">
        <f>COUNTIFS(Detalhe_Registro!$D:$D,A2797,Detalhe_Registro!$E:$E,B2797,Detalhe_Registro!$M:$M,"SIM")</f>
        <v/>
      </c>
      <c r="F2797" s="2">
        <f>IFERROR(MAXIFS(Detalhe_Registro!$N:$N,Detalhe_Registro!$D:$D,A2797,Detalhe_Registro!$E:$E,B2797,Detalhe_Registro!$M:$M,"SIM"),0)</f>
        <v/>
      </c>
      <c r="G2797" s="2">
        <f>IFERROR(AVERAGEIFS(Detalhe_Registro!$N:$N,Detalhe_Registro!$D:$D,A2797,Detalhe_Registro!$E:$E,B2797,Detalhe_Registro!$M:$M,"SIM"),0)</f>
        <v/>
      </c>
      <c r="H2797" s="2">
        <f>SUMIFS(Detalhe_Registro!$F:$F,Detalhe_Registro!$D:$D,A2797,Detalhe_Registro!$E:$E,B2797,Detalhe_Registro!$M:$M,"SIM")</f>
        <v/>
      </c>
      <c r="I2797" s="2">
        <f>SUMIFS(Detalhe_Registro!$G:$G,Detalhe_Registro!$D:$D,A2797,Detalhe_Registro!$E:$E,B2797,Detalhe_Registro!$M:$M,"SIM")</f>
        <v/>
      </c>
      <c r="J2797" s="2">
        <f>IF(F2797&lt;Premissas!$B$8,"&lt; 1,00",IF(F2797&lt;Premissas!$B$9,"1,00 – 1,19",IF(F2797&lt;Premissas!$B$10,"1,20 – 1,39",IF(F2797&lt;Premissas!$B$11,"1,40 – 1,59",IF(F2797&lt;Premissas!$B$12,"1,60 – 1,99","≥ 2,00")))))</f>
        <v/>
      </c>
      <c r="K2797" s="5">
        <f>IF(F2797&lt;Premissas!$B$8,Premissas!$B$13,IF(F2797&lt;Premissas!$B$9,Premissas!$B$14,IF(F2797&lt;Premissas!$B$10,Premissas!$B$15,IF(F2797&lt;Premissas!$B$11,Premissas!$B$16,IF(F2797&lt;Premissas!$B$12,Premissas!$B$17,Premissas!$B$18)))))</f>
        <v/>
      </c>
      <c r="L2797" s="5">
        <f>K2797/Premissas!$B$4</f>
        <v/>
      </c>
      <c r="M2797" s="2">
        <f>IF(K2797=Premissas!$B$18,"SIM","NÃO")</f>
        <v/>
      </c>
    </row>
    <row r="2798">
      <c r="A2798" s="2" t="n">
        <v>5593867</v>
      </c>
      <c r="B2798" s="2" t="inlineStr">
        <is>
          <t>Nubia Rodrigues Dos Santos</t>
        </is>
      </c>
      <c r="C2798" s="2" t="n">
        <v>7801</v>
      </c>
      <c r="D2798" s="2">
        <f>IFERROR(TEXTJOIN(" | ",TRUE,UNIQUE(FILTER(Detalhe_Registro!$C:$C,(Detalhe_Registro!$D:$D=A2798)*(Detalhe_Registro!$E:$E=B2798)*(Detalhe_Registro!$M:$M="SIM")))),"")</f>
        <v/>
      </c>
      <c r="E2798" s="2">
        <f>COUNTIFS(Detalhe_Registro!$D:$D,A2798,Detalhe_Registro!$E:$E,B2798,Detalhe_Registro!$M:$M,"SIM")</f>
        <v/>
      </c>
      <c r="F2798" s="2">
        <f>IFERROR(MAXIFS(Detalhe_Registro!$N:$N,Detalhe_Registro!$D:$D,A2798,Detalhe_Registro!$E:$E,B2798,Detalhe_Registro!$M:$M,"SIM"),0)</f>
        <v/>
      </c>
      <c r="G2798" s="2">
        <f>IFERROR(AVERAGEIFS(Detalhe_Registro!$N:$N,Detalhe_Registro!$D:$D,A2798,Detalhe_Registro!$E:$E,B2798,Detalhe_Registro!$M:$M,"SIM"),0)</f>
        <v/>
      </c>
      <c r="H2798" s="2">
        <f>SUMIFS(Detalhe_Registro!$F:$F,Detalhe_Registro!$D:$D,A2798,Detalhe_Registro!$E:$E,B2798,Detalhe_Registro!$M:$M,"SIM")</f>
        <v/>
      </c>
      <c r="I2798" s="2">
        <f>SUMIFS(Detalhe_Registro!$G:$G,Detalhe_Registro!$D:$D,A2798,Detalhe_Registro!$E:$E,B2798,Detalhe_Registro!$M:$M,"SIM")</f>
        <v/>
      </c>
      <c r="J2798" s="2">
        <f>IF(F2798&lt;Premissas!$B$8,"&lt; 1,00",IF(F2798&lt;Premissas!$B$9,"1,00 – 1,19",IF(F2798&lt;Premissas!$B$10,"1,20 – 1,39",IF(F2798&lt;Premissas!$B$11,"1,40 – 1,59",IF(F2798&lt;Premissas!$B$12,"1,60 – 1,99","≥ 2,00")))))</f>
        <v/>
      </c>
      <c r="K2798" s="5">
        <f>IF(F2798&lt;Premissas!$B$8,Premissas!$B$13,IF(F2798&lt;Premissas!$B$9,Premissas!$B$14,IF(F2798&lt;Premissas!$B$10,Premissas!$B$15,IF(F2798&lt;Premissas!$B$11,Premissas!$B$16,IF(F2798&lt;Premissas!$B$12,Premissas!$B$17,Premissas!$B$18)))))</f>
        <v/>
      </c>
      <c r="L2798" s="5">
        <f>K2798/Premissas!$B$4</f>
        <v/>
      </c>
      <c r="M2798" s="2">
        <f>IF(K2798=Premissas!$B$18,"SIM","NÃO")</f>
        <v/>
      </c>
    </row>
    <row r="2799">
      <c r="A2799" s="2" t="inlineStr">
        <is>
          <t>5593867</t>
        </is>
      </c>
      <c r="B2799" s="2" t="inlineStr">
        <is>
          <t>Nubia Rodrigues Dos Santos</t>
        </is>
      </c>
      <c r="C2799" s="2" t="n">
        <v>7801</v>
      </c>
      <c r="D2799" s="2">
        <f>IFERROR(TEXTJOIN(" | ",TRUE,UNIQUE(FILTER(Detalhe_Registro!$C:$C,(Detalhe_Registro!$D:$D=A2799)*(Detalhe_Registro!$E:$E=B2799)*(Detalhe_Registro!$M:$M="SIM")))),"")</f>
        <v/>
      </c>
      <c r="E2799" s="2">
        <f>COUNTIFS(Detalhe_Registro!$D:$D,A2799,Detalhe_Registro!$E:$E,B2799,Detalhe_Registro!$M:$M,"SIM")</f>
        <v/>
      </c>
      <c r="F2799" s="2">
        <f>IFERROR(MAXIFS(Detalhe_Registro!$N:$N,Detalhe_Registro!$D:$D,A2799,Detalhe_Registro!$E:$E,B2799,Detalhe_Registro!$M:$M,"SIM"),0)</f>
        <v/>
      </c>
      <c r="G2799" s="2">
        <f>IFERROR(AVERAGEIFS(Detalhe_Registro!$N:$N,Detalhe_Registro!$D:$D,A2799,Detalhe_Registro!$E:$E,B2799,Detalhe_Registro!$M:$M,"SIM"),0)</f>
        <v/>
      </c>
      <c r="H2799" s="2">
        <f>SUMIFS(Detalhe_Registro!$F:$F,Detalhe_Registro!$D:$D,A2799,Detalhe_Registro!$E:$E,B2799,Detalhe_Registro!$M:$M,"SIM")</f>
        <v/>
      </c>
      <c r="I2799" s="2">
        <f>SUMIFS(Detalhe_Registro!$G:$G,Detalhe_Registro!$D:$D,A2799,Detalhe_Registro!$E:$E,B2799,Detalhe_Registro!$M:$M,"SIM")</f>
        <v/>
      </c>
      <c r="J2799" s="2">
        <f>IF(F2799&lt;Premissas!$B$8,"&lt; 1,00",IF(F2799&lt;Premissas!$B$9,"1,00 – 1,19",IF(F2799&lt;Premissas!$B$10,"1,20 – 1,39",IF(F2799&lt;Premissas!$B$11,"1,40 – 1,59",IF(F2799&lt;Premissas!$B$12,"1,60 – 1,99","≥ 2,00")))))</f>
        <v/>
      </c>
      <c r="K2799" s="5">
        <f>IF(F2799&lt;Premissas!$B$8,Premissas!$B$13,IF(F2799&lt;Premissas!$B$9,Premissas!$B$14,IF(F2799&lt;Premissas!$B$10,Premissas!$B$15,IF(F2799&lt;Premissas!$B$11,Premissas!$B$16,IF(F2799&lt;Premissas!$B$12,Premissas!$B$17,Premissas!$B$18)))))</f>
        <v/>
      </c>
      <c r="L2799" s="5">
        <f>K2799/Premissas!$B$4</f>
        <v/>
      </c>
      <c r="M2799" s="2">
        <f>IF(K2799=Premissas!$B$18,"SIM","NÃO")</f>
        <v/>
      </c>
    </row>
    <row r="2800">
      <c r="A2800" s="2" t="inlineStr">
        <is>
          <t>6016154</t>
        </is>
      </c>
      <c r="B2800" s="2" t="inlineStr">
        <is>
          <t>Nzube Bright Obi</t>
        </is>
      </c>
      <c r="C2800" s="2" t="n">
        <v>7801</v>
      </c>
      <c r="D2800" s="2">
        <f>IFERROR(TEXTJOIN(" | ",TRUE,UNIQUE(FILTER(Detalhe_Registro!$C:$C,(Detalhe_Registro!$D:$D=A2800)*(Detalhe_Registro!$E:$E=B2800)*(Detalhe_Registro!$M:$M="SIM")))),"")</f>
        <v/>
      </c>
      <c r="E2800" s="2">
        <f>COUNTIFS(Detalhe_Registro!$D:$D,A2800,Detalhe_Registro!$E:$E,B2800,Detalhe_Registro!$M:$M,"SIM")</f>
        <v/>
      </c>
      <c r="F2800" s="2">
        <f>IFERROR(MAXIFS(Detalhe_Registro!$N:$N,Detalhe_Registro!$D:$D,A2800,Detalhe_Registro!$E:$E,B2800,Detalhe_Registro!$M:$M,"SIM"),0)</f>
        <v/>
      </c>
      <c r="G2800" s="2">
        <f>IFERROR(AVERAGEIFS(Detalhe_Registro!$N:$N,Detalhe_Registro!$D:$D,A2800,Detalhe_Registro!$E:$E,B2800,Detalhe_Registro!$M:$M,"SIM"),0)</f>
        <v/>
      </c>
      <c r="H2800" s="2">
        <f>SUMIFS(Detalhe_Registro!$F:$F,Detalhe_Registro!$D:$D,A2800,Detalhe_Registro!$E:$E,B2800,Detalhe_Registro!$M:$M,"SIM")</f>
        <v/>
      </c>
      <c r="I2800" s="2">
        <f>SUMIFS(Detalhe_Registro!$G:$G,Detalhe_Registro!$D:$D,A2800,Detalhe_Registro!$E:$E,B2800,Detalhe_Registro!$M:$M,"SIM")</f>
        <v/>
      </c>
      <c r="J2800" s="2">
        <f>IF(F2800&lt;Premissas!$B$8,"&lt; 1,00",IF(F2800&lt;Premissas!$B$9,"1,00 – 1,19",IF(F2800&lt;Premissas!$B$10,"1,20 – 1,39",IF(F2800&lt;Premissas!$B$11,"1,40 – 1,59",IF(F2800&lt;Premissas!$B$12,"1,60 – 1,99","≥ 2,00")))))</f>
        <v/>
      </c>
      <c r="K2800" s="5">
        <f>IF(F2800&lt;Premissas!$B$8,Premissas!$B$13,IF(F2800&lt;Premissas!$B$9,Premissas!$B$14,IF(F2800&lt;Premissas!$B$10,Premissas!$B$15,IF(F2800&lt;Premissas!$B$11,Premissas!$B$16,IF(F2800&lt;Premissas!$B$12,Premissas!$B$17,Premissas!$B$18)))))</f>
        <v/>
      </c>
      <c r="L2800" s="5">
        <f>K2800/Premissas!$B$4</f>
        <v/>
      </c>
      <c r="M2800" s="2">
        <f>IF(K2800=Premissas!$B$18,"SIM","NÃO")</f>
        <v/>
      </c>
    </row>
    <row r="2801">
      <c r="A2801" s="2" t="n">
        <v>5733294</v>
      </c>
      <c r="B2801" s="2" t="inlineStr">
        <is>
          <t>OSCAR EDUARDO ZUNIGA</t>
        </is>
      </c>
      <c r="C2801" s="2" t="n">
        <v>7801</v>
      </c>
      <c r="D2801" s="2">
        <f>IFERROR(TEXTJOIN(" | ",TRUE,UNIQUE(FILTER(Detalhe_Registro!$C:$C,(Detalhe_Registro!$D:$D=A2801)*(Detalhe_Registro!$E:$E=B2801)*(Detalhe_Registro!$M:$M="SIM")))),"")</f>
        <v/>
      </c>
      <c r="E2801" s="2">
        <f>COUNTIFS(Detalhe_Registro!$D:$D,A2801,Detalhe_Registro!$E:$E,B2801,Detalhe_Registro!$M:$M,"SIM")</f>
        <v/>
      </c>
      <c r="F2801" s="2">
        <f>IFERROR(MAXIFS(Detalhe_Registro!$N:$N,Detalhe_Registro!$D:$D,A2801,Detalhe_Registro!$E:$E,B2801,Detalhe_Registro!$M:$M,"SIM"),0)</f>
        <v/>
      </c>
      <c r="G2801" s="2">
        <f>IFERROR(AVERAGEIFS(Detalhe_Registro!$N:$N,Detalhe_Registro!$D:$D,A2801,Detalhe_Registro!$E:$E,B2801,Detalhe_Registro!$M:$M,"SIM"),0)</f>
        <v/>
      </c>
      <c r="H2801" s="2">
        <f>SUMIFS(Detalhe_Registro!$F:$F,Detalhe_Registro!$D:$D,A2801,Detalhe_Registro!$E:$E,B2801,Detalhe_Registro!$M:$M,"SIM")</f>
        <v/>
      </c>
      <c r="I2801" s="2">
        <f>SUMIFS(Detalhe_Registro!$G:$G,Detalhe_Registro!$D:$D,A2801,Detalhe_Registro!$E:$E,B2801,Detalhe_Registro!$M:$M,"SIM")</f>
        <v/>
      </c>
      <c r="J2801" s="2">
        <f>IF(F2801&lt;Premissas!$B$8,"&lt; 1,00",IF(F2801&lt;Premissas!$B$9,"1,00 – 1,19",IF(F2801&lt;Premissas!$B$10,"1,20 – 1,39",IF(F2801&lt;Premissas!$B$11,"1,40 – 1,59",IF(F2801&lt;Premissas!$B$12,"1,60 – 1,99","≥ 2,00")))))</f>
        <v/>
      </c>
      <c r="K2801" s="5">
        <f>IF(F2801&lt;Premissas!$B$8,Premissas!$B$13,IF(F2801&lt;Premissas!$B$9,Premissas!$B$14,IF(F2801&lt;Premissas!$B$10,Premissas!$B$15,IF(F2801&lt;Premissas!$B$11,Premissas!$B$16,IF(F2801&lt;Premissas!$B$12,Premissas!$B$17,Premissas!$B$18)))))</f>
        <v/>
      </c>
      <c r="L2801" s="5">
        <f>K2801/Premissas!$B$4</f>
        <v/>
      </c>
      <c r="M2801" s="2">
        <f>IF(K2801=Premissas!$B$18,"SIM","NÃO")</f>
        <v/>
      </c>
    </row>
    <row r="2802">
      <c r="A2802" s="2" t="inlineStr">
        <is>
          <t>5733294</t>
        </is>
      </c>
      <c r="B2802" s="2" t="inlineStr">
        <is>
          <t>OSCAR EDUARDO ZUNIGA</t>
        </is>
      </c>
      <c r="C2802" s="2" t="n">
        <v>7801</v>
      </c>
      <c r="D2802" s="2">
        <f>IFERROR(TEXTJOIN(" | ",TRUE,UNIQUE(FILTER(Detalhe_Registro!$C:$C,(Detalhe_Registro!$D:$D=A2802)*(Detalhe_Registro!$E:$E=B2802)*(Detalhe_Registro!$M:$M="SIM")))),"")</f>
        <v/>
      </c>
      <c r="E2802" s="2">
        <f>COUNTIFS(Detalhe_Registro!$D:$D,A2802,Detalhe_Registro!$E:$E,B2802,Detalhe_Registro!$M:$M,"SIM")</f>
        <v/>
      </c>
      <c r="F2802" s="2">
        <f>IFERROR(MAXIFS(Detalhe_Registro!$N:$N,Detalhe_Registro!$D:$D,A2802,Detalhe_Registro!$E:$E,B2802,Detalhe_Registro!$M:$M,"SIM"),0)</f>
        <v/>
      </c>
      <c r="G2802" s="2">
        <f>IFERROR(AVERAGEIFS(Detalhe_Registro!$N:$N,Detalhe_Registro!$D:$D,A2802,Detalhe_Registro!$E:$E,B2802,Detalhe_Registro!$M:$M,"SIM"),0)</f>
        <v/>
      </c>
      <c r="H2802" s="2">
        <f>SUMIFS(Detalhe_Registro!$F:$F,Detalhe_Registro!$D:$D,A2802,Detalhe_Registro!$E:$E,B2802,Detalhe_Registro!$M:$M,"SIM")</f>
        <v/>
      </c>
      <c r="I2802" s="2">
        <f>SUMIFS(Detalhe_Registro!$G:$G,Detalhe_Registro!$D:$D,A2802,Detalhe_Registro!$E:$E,B2802,Detalhe_Registro!$M:$M,"SIM")</f>
        <v/>
      </c>
      <c r="J2802" s="2">
        <f>IF(F2802&lt;Premissas!$B$8,"&lt; 1,00",IF(F2802&lt;Premissas!$B$9,"1,00 – 1,19",IF(F2802&lt;Premissas!$B$10,"1,20 – 1,39",IF(F2802&lt;Premissas!$B$11,"1,40 – 1,59",IF(F2802&lt;Premissas!$B$12,"1,60 – 1,99","≥ 2,00")))))</f>
        <v/>
      </c>
      <c r="K2802" s="5">
        <f>IF(F2802&lt;Premissas!$B$8,Premissas!$B$13,IF(F2802&lt;Premissas!$B$9,Premissas!$B$14,IF(F2802&lt;Premissas!$B$10,Premissas!$B$15,IF(F2802&lt;Premissas!$B$11,Premissas!$B$16,IF(F2802&lt;Premissas!$B$12,Premissas!$B$17,Premissas!$B$18)))))</f>
        <v/>
      </c>
      <c r="L2802" s="5">
        <f>K2802/Premissas!$B$4</f>
        <v/>
      </c>
      <c r="M2802" s="2">
        <f>IF(K2802=Premissas!$B$18,"SIM","NÃO")</f>
        <v/>
      </c>
    </row>
    <row r="2803">
      <c r="A2803" s="2" t="n">
        <v>5984882</v>
      </c>
      <c r="B2803" s="2" t="inlineStr">
        <is>
          <t>Obinna Nduchegwo</t>
        </is>
      </c>
      <c r="C2803" s="2" t="n">
        <v>7801</v>
      </c>
      <c r="D2803" s="2">
        <f>IFERROR(TEXTJOIN(" | ",TRUE,UNIQUE(FILTER(Detalhe_Registro!$C:$C,(Detalhe_Registro!$D:$D=A2803)*(Detalhe_Registro!$E:$E=B2803)*(Detalhe_Registro!$M:$M="SIM")))),"")</f>
        <v/>
      </c>
      <c r="E2803" s="2">
        <f>COUNTIFS(Detalhe_Registro!$D:$D,A2803,Detalhe_Registro!$E:$E,B2803,Detalhe_Registro!$M:$M,"SIM")</f>
        <v/>
      </c>
      <c r="F2803" s="2">
        <f>IFERROR(MAXIFS(Detalhe_Registro!$N:$N,Detalhe_Registro!$D:$D,A2803,Detalhe_Registro!$E:$E,B2803,Detalhe_Registro!$M:$M,"SIM"),0)</f>
        <v/>
      </c>
      <c r="G2803" s="2">
        <f>IFERROR(AVERAGEIFS(Detalhe_Registro!$N:$N,Detalhe_Registro!$D:$D,A2803,Detalhe_Registro!$E:$E,B2803,Detalhe_Registro!$M:$M,"SIM"),0)</f>
        <v/>
      </c>
      <c r="H2803" s="2">
        <f>SUMIFS(Detalhe_Registro!$F:$F,Detalhe_Registro!$D:$D,A2803,Detalhe_Registro!$E:$E,B2803,Detalhe_Registro!$M:$M,"SIM")</f>
        <v/>
      </c>
      <c r="I2803" s="2">
        <f>SUMIFS(Detalhe_Registro!$G:$G,Detalhe_Registro!$D:$D,A2803,Detalhe_Registro!$E:$E,B2803,Detalhe_Registro!$M:$M,"SIM")</f>
        <v/>
      </c>
      <c r="J2803" s="2">
        <f>IF(F2803&lt;Premissas!$B$8,"&lt; 1,00",IF(F2803&lt;Premissas!$B$9,"1,00 – 1,19",IF(F2803&lt;Premissas!$B$10,"1,20 – 1,39",IF(F2803&lt;Premissas!$B$11,"1,40 – 1,59",IF(F2803&lt;Premissas!$B$12,"1,60 – 1,99","≥ 2,00")))))</f>
        <v/>
      </c>
      <c r="K2803" s="5">
        <f>IF(F2803&lt;Premissas!$B$8,Premissas!$B$13,IF(F2803&lt;Premissas!$B$9,Premissas!$B$14,IF(F2803&lt;Premissas!$B$10,Premissas!$B$15,IF(F2803&lt;Premissas!$B$11,Premissas!$B$16,IF(F2803&lt;Premissas!$B$12,Premissas!$B$17,Premissas!$B$18)))))</f>
        <v/>
      </c>
      <c r="L2803" s="5">
        <f>K2803/Premissas!$B$4</f>
        <v/>
      </c>
      <c r="M2803" s="2">
        <f>IF(K2803=Premissas!$B$18,"SIM","NÃO")</f>
        <v/>
      </c>
    </row>
    <row r="2804">
      <c r="A2804" s="2" t="inlineStr">
        <is>
          <t>5984882</t>
        </is>
      </c>
      <c r="B2804" s="2" t="inlineStr">
        <is>
          <t>Obinna Nduchegwo</t>
        </is>
      </c>
      <c r="C2804" s="2" t="n">
        <v>7801</v>
      </c>
      <c r="D2804" s="2">
        <f>IFERROR(TEXTJOIN(" | ",TRUE,UNIQUE(FILTER(Detalhe_Registro!$C:$C,(Detalhe_Registro!$D:$D=A2804)*(Detalhe_Registro!$E:$E=B2804)*(Detalhe_Registro!$M:$M="SIM")))),"")</f>
        <v/>
      </c>
      <c r="E2804" s="2">
        <f>COUNTIFS(Detalhe_Registro!$D:$D,A2804,Detalhe_Registro!$E:$E,B2804,Detalhe_Registro!$M:$M,"SIM")</f>
        <v/>
      </c>
      <c r="F2804" s="2">
        <f>IFERROR(MAXIFS(Detalhe_Registro!$N:$N,Detalhe_Registro!$D:$D,A2804,Detalhe_Registro!$E:$E,B2804,Detalhe_Registro!$M:$M,"SIM"),0)</f>
        <v/>
      </c>
      <c r="G2804" s="2">
        <f>IFERROR(AVERAGEIFS(Detalhe_Registro!$N:$N,Detalhe_Registro!$D:$D,A2804,Detalhe_Registro!$E:$E,B2804,Detalhe_Registro!$M:$M,"SIM"),0)</f>
        <v/>
      </c>
      <c r="H2804" s="2">
        <f>SUMIFS(Detalhe_Registro!$F:$F,Detalhe_Registro!$D:$D,A2804,Detalhe_Registro!$E:$E,B2804,Detalhe_Registro!$M:$M,"SIM")</f>
        <v/>
      </c>
      <c r="I2804" s="2">
        <f>SUMIFS(Detalhe_Registro!$G:$G,Detalhe_Registro!$D:$D,A2804,Detalhe_Registro!$E:$E,B2804,Detalhe_Registro!$M:$M,"SIM")</f>
        <v/>
      </c>
      <c r="J2804" s="2">
        <f>IF(F2804&lt;Premissas!$B$8,"&lt; 1,00",IF(F2804&lt;Premissas!$B$9,"1,00 – 1,19",IF(F2804&lt;Premissas!$B$10,"1,20 – 1,39",IF(F2804&lt;Premissas!$B$11,"1,40 – 1,59",IF(F2804&lt;Premissas!$B$12,"1,60 – 1,99","≥ 2,00")))))</f>
        <v/>
      </c>
      <c r="K2804" s="5">
        <f>IF(F2804&lt;Premissas!$B$8,Premissas!$B$13,IF(F2804&lt;Premissas!$B$9,Premissas!$B$14,IF(F2804&lt;Premissas!$B$10,Premissas!$B$15,IF(F2804&lt;Premissas!$B$11,Premissas!$B$16,IF(F2804&lt;Premissas!$B$12,Premissas!$B$17,Premissas!$B$18)))))</f>
        <v/>
      </c>
      <c r="L2804" s="5">
        <f>K2804/Premissas!$B$4</f>
        <v/>
      </c>
      <c r="M2804" s="2">
        <f>IF(K2804=Premissas!$B$18,"SIM","NÃO")</f>
        <v/>
      </c>
    </row>
    <row r="2805">
      <c r="A2805" s="2" t="n">
        <v>6014330</v>
      </c>
      <c r="B2805" s="2" t="inlineStr">
        <is>
          <t>Okechukwu Chigbu</t>
        </is>
      </c>
      <c r="C2805" s="2" t="n">
        <v>7801</v>
      </c>
      <c r="D2805" s="2">
        <f>IFERROR(TEXTJOIN(" | ",TRUE,UNIQUE(FILTER(Detalhe_Registro!$C:$C,(Detalhe_Registro!$D:$D=A2805)*(Detalhe_Registro!$E:$E=B2805)*(Detalhe_Registro!$M:$M="SIM")))),"")</f>
        <v/>
      </c>
      <c r="E2805" s="2">
        <f>COUNTIFS(Detalhe_Registro!$D:$D,A2805,Detalhe_Registro!$E:$E,B2805,Detalhe_Registro!$M:$M,"SIM")</f>
        <v/>
      </c>
      <c r="F2805" s="2">
        <f>IFERROR(MAXIFS(Detalhe_Registro!$N:$N,Detalhe_Registro!$D:$D,A2805,Detalhe_Registro!$E:$E,B2805,Detalhe_Registro!$M:$M,"SIM"),0)</f>
        <v/>
      </c>
      <c r="G2805" s="2">
        <f>IFERROR(AVERAGEIFS(Detalhe_Registro!$N:$N,Detalhe_Registro!$D:$D,A2805,Detalhe_Registro!$E:$E,B2805,Detalhe_Registro!$M:$M,"SIM"),0)</f>
        <v/>
      </c>
      <c r="H2805" s="2">
        <f>SUMIFS(Detalhe_Registro!$F:$F,Detalhe_Registro!$D:$D,A2805,Detalhe_Registro!$E:$E,B2805,Detalhe_Registro!$M:$M,"SIM")</f>
        <v/>
      </c>
      <c r="I2805" s="2">
        <f>SUMIFS(Detalhe_Registro!$G:$G,Detalhe_Registro!$D:$D,A2805,Detalhe_Registro!$E:$E,B2805,Detalhe_Registro!$M:$M,"SIM")</f>
        <v/>
      </c>
      <c r="J2805" s="2">
        <f>IF(F2805&lt;Premissas!$B$8,"&lt; 1,00",IF(F2805&lt;Premissas!$B$9,"1,00 – 1,19",IF(F2805&lt;Premissas!$B$10,"1,20 – 1,39",IF(F2805&lt;Premissas!$B$11,"1,40 – 1,59",IF(F2805&lt;Premissas!$B$12,"1,60 – 1,99","≥ 2,00")))))</f>
        <v/>
      </c>
      <c r="K2805" s="5">
        <f>IF(F2805&lt;Premissas!$B$8,Premissas!$B$13,IF(F2805&lt;Premissas!$B$9,Premissas!$B$14,IF(F2805&lt;Premissas!$B$10,Premissas!$B$15,IF(F2805&lt;Premissas!$B$11,Premissas!$B$16,IF(F2805&lt;Premissas!$B$12,Premissas!$B$17,Premissas!$B$18)))))</f>
        <v/>
      </c>
      <c r="L2805" s="5">
        <f>K2805/Premissas!$B$4</f>
        <v/>
      </c>
      <c r="M2805" s="2">
        <f>IF(K2805=Premissas!$B$18,"SIM","NÃO")</f>
        <v/>
      </c>
    </row>
    <row r="2806">
      <c r="A2806" s="2" t="inlineStr">
        <is>
          <t>6014330</t>
        </is>
      </c>
      <c r="B2806" s="2" t="inlineStr">
        <is>
          <t>Okechukwu Chigbu</t>
        </is>
      </c>
      <c r="C2806" s="2" t="n">
        <v>7801</v>
      </c>
      <c r="D2806" s="2">
        <f>IFERROR(TEXTJOIN(" | ",TRUE,UNIQUE(FILTER(Detalhe_Registro!$C:$C,(Detalhe_Registro!$D:$D=A2806)*(Detalhe_Registro!$E:$E=B2806)*(Detalhe_Registro!$M:$M="SIM")))),"")</f>
        <v/>
      </c>
      <c r="E2806" s="2">
        <f>COUNTIFS(Detalhe_Registro!$D:$D,A2806,Detalhe_Registro!$E:$E,B2806,Detalhe_Registro!$M:$M,"SIM")</f>
        <v/>
      </c>
      <c r="F2806" s="2">
        <f>IFERROR(MAXIFS(Detalhe_Registro!$N:$N,Detalhe_Registro!$D:$D,A2806,Detalhe_Registro!$E:$E,B2806,Detalhe_Registro!$M:$M,"SIM"),0)</f>
        <v/>
      </c>
      <c r="G2806" s="2">
        <f>IFERROR(AVERAGEIFS(Detalhe_Registro!$N:$N,Detalhe_Registro!$D:$D,A2806,Detalhe_Registro!$E:$E,B2806,Detalhe_Registro!$M:$M,"SIM"),0)</f>
        <v/>
      </c>
      <c r="H2806" s="2">
        <f>SUMIFS(Detalhe_Registro!$F:$F,Detalhe_Registro!$D:$D,A2806,Detalhe_Registro!$E:$E,B2806,Detalhe_Registro!$M:$M,"SIM")</f>
        <v/>
      </c>
      <c r="I2806" s="2">
        <f>SUMIFS(Detalhe_Registro!$G:$G,Detalhe_Registro!$D:$D,A2806,Detalhe_Registro!$E:$E,B2806,Detalhe_Registro!$M:$M,"SIM")</f>
        <v/>
      </c>
      <c r="J2806" s="2">
        <f>IF(F2806&lt;Premissas!$B$8,"&lt; 1,00",IF(F2806&lt;Premissas!$B$9,"1,00 – 1,19",IF(F2806&lt;Premissas!$B$10,"1,20 – 1,39",IF(F2806&lt;Premissas!$B$11,"1,40 – 1,59",IF(F2806&lt;Premissas!$B$12,"1,60 – 1,99","≥ 2,00")))))</f>
        <v/>
      </c>
      <c r="K2806" s="5">
        <f>IF(F2806&lt;Premissas!$B$8,Premissas!$B$13,IF(F2806&lt;Premissas!$B$9,Premissas!$B$14,IF(F2806&lt;Premissas!$B$10,Premissas!$B$15,IF(F2806&lt;Premissas!$B$11,Premissas!$B$16,IF(F2806&lt;Premissas!$B$12,Premissas!$B$17,Premissas!$B$18)))))</f>
        <v/>
      </c>
      <c r="L2806" s="5">
        <f>K2806/Premissas!$B$4</f>
        <v/>
      </c>
      <c r="M2806" s="2">
        <f>IF(K2806=Premissas!$B$18,"SIM","NÃO")</f>
        <v/>
      </c>
    </row>
    <row r="2807">
      <c r="A2807" s="2" t="n">
        <v>5999383</v>
      </c>
      <c r="B2807" s="2" t="inlineStr">
        <is>
          <t>Onome Ogo Ovwigho</t>
        </is>
      </c>
      <c r="C2807" s="2" t="n">
        <v>7801</v>
      </c>
      <c r="D2807" s="2">
        <f>IFERROR(TEXTJOIN(" | ",TRUE,UNIQUE(FILTER(Detalhe_Registro!$C:$C,(Detalhe_Registro!$D:$D=A2807)*(Detalhe_Registro!$E:$E=B2807)*(Detalhe_Registro!$M:$M="SIM")))),"")</f>
        <v/>
      </c>
      <c r="E2807" s="2">
        <f>COUNTIFS(Detalhe_Registro!$D:$D,A2807,Detalhe_Registro!$E:$E,B2807,Detalhe_Registro!$M:$M,"SIM")</f>
        <v/>
      </c>
      <c r="F2807" s="2">
        <f>IFERROR(MAXIFS(Detalhe_Registro!$N:$N,Detalhe_Registro!$D:$D,A2807,Detalhe_Registro!$E:$E,B2807,Detalhe_Registro!$M:$M,"SIM"),0)</f>
        <v/>
      </c>
      <c r="G2807" s="2">
        <f>IFERROR(AVERAGEIFS(Detalhe_Registro!$N:$N,Detalhe_Registro!$D:$D,A2807,Detalhe_Registro!$E:$E,B2807,Detalhe_Registro!$M:$M,"SIM"),0)</f>
        <v/>
      </c>
      <c r="H2807" s="2">
        <f>SUMIFS(Detalhe_Registro!$F:$F,Detalhe_Registro!$D:$D,A2807,Detalhe_Registro!$E:$E,B2807,Detalhe_Registro!$M:$M,"SIM")</f>
        <v/>
      </c>
      <c r="I2807" s="2">
        <f>SUMIFS(Detalhe_Registro!$G:$G,Detalhe_Registro!$D:$D,A2807,Detalhe_Registro!$E:$E,B2807,Detalhe_Registro!$M:$M,"SIM")</f>
        <v/>
      </c>
      <c r="J2807" s="2">
        <f>IF(F2807&lt;Premissas!$B$8,"&lt; 1,00",IF(F2807&lt;Premissas!$B$9,"1,00 – 1,19",IF(F2807&lt;Premissas!$B$10,"1,20 – 1,39",IF(F2807&lt;Premissas!$B$11,"1,40 – 1,59",IF(F2807&lt;Premissas!$B$12,"1,60 – 1,99","≥ 2,00")))))</f>
        <v/>
      </c>
      <c r="K2807" s="5">
        <f>IF(F2807&lt;Premissas!$B$8,Premissas!$B$13,IF(F2807&lt;Premissas!$B$9,Premissas!$B$14,IF(F2807&lt;Premissas!$B$10,Premissas!$B$15,IF(F2807&lt;Premissas!$B$11,Premissas!$B$16,IF(F2807&lt;Premissas!$B$12,Premissas!$B$17,Premissas!$B$18)))))</f>
        <v/>
      </c>
      <c r="L2807" s="5">
        <f>K2807/Premissas!$B$4</f>
        <v/>
      </c>
      <c r="M2807" s="2">
        <f>IF(K2807=Premissas!$B$18,"SIM","NÃO")</f>
        <v/>
      </c>
    </row>
    <row r="2808">
      <c r="A2808" s="2" t="n">
        <v>6016286</v>
      </c>
      <c r="B2808" s="2" t="inlineStr">
        <is>
          <t>Onwubiko Uzochukwu Michael</t>
        </is>
      </c>
      <c r="C2808" s="2" t="n">
        <v>7801</v>
      </c>
      <c r="D2808" s="2">
        <f>IFERROR(TEXTJOIN(" | ",TRUE,UNIQUE(FILTER(Detalhe_Registro!$C:$C,(Detalhe_Registro!$D:$D=A2808)*(Detalhe_Registro!$E:$E=B2808)*(Detalhe_Registro!$M:$M="SIM")))),"")</f>
        <v/>
      </c>
      <c r="E2808" s="2">
        <f>COUNTIFS(Detalhe_Registro!$D:$D,A2808,Detalhe_Registro!$E:$E,B2808,Detalhe_Registro!$M:$M,"SIM")</f>
        <v/>
      </c>
      <c r="F2808" s="2">
        <f>IFERROR(MAXIFS(Detalhe_Registro!$N:$N,Detalhe_Registro!$D:$D,A2808,Detalhe_Registro!$E:$E,B2808,Detalhe_Registro!$M:$M,"SIM"),0)</f>
        <v/>
      </c>
      <c r="G2808" s="2">
        <f>IFERROR(AVERAGEIFS(Detalhe_Registro!$N:$N,Detalhe_Registro!$D:$D,A2808,Detalhe_Registro!$E:$E,B2808,Detalhe_Registro!$M:$M,"SIM"),0)</f>
        <v/>
      </c>
      <c r="H2808" s="2">
        <f>SUMIFS(Detalhe_Registro!$F:$F,Detalhe_Registro!$D:$D,A2808,Detalhe_Registro!$E:$E,B2808,Detalhe_Registro!$M:$M,"SIM")</f>
        <v/>
      </c>
      <c r="I2808" s="2">
        <f>SUMIFS(Detalhe_Registro!$G:$G,Detalhe_Registro!$D:$D,A2808,Detalhe_Registro!$E:$E,B2808,Detalhe_Registro!$M:$M,"SIM")</f>
        <v/>
      </c>
      <c r="J2808" s="2">
        <f>IF(F2808&lt;Premissas!$B$8,"&lt; 1,00",IF(F2808&lt;Premissas!$B$9,"1,00 – 1,19",IF(F2808&lt;Premissas!$B$10,"1,20 – 1,39",IF(F2808&lt;Premissas!$B$11,"1,40 – 1,59",IF(F2808&lt;Premissas!$B$12,"1,60 – 1,99","≥ 2,00")))))</f>
        <v/>
      </c>
      <c r="K2808" s="5">
        <f>IF(F2808&lt;Premissas!$B$8,Premissas!$B$13,IF(F2808&lt;Premissas!$B$9,Premissas!$B$14,IF(F2808&lt;Premissas!$B$10,Premissas!$B$15,IF(F2808&lt;Premissas!$B$11,Premissas!$B$16,IF(F2808&lt;Premissas!$B$12,Premissas!$B$17,Premissas!$B$18)))))</f>
        <v/>
      </c>
      <c r="L2808" s="5">
        <f>K2808/Premissas!$B$4</f>
        <v/>
      </c>
      <c r="M2808" s="2">
        <f>IF(K2808=Premissas!$B$18,"SIM","NÃO")</f>
        <v/>
      </c>
    </row>
    <row r="2809">
      <c r="A2809" s="2" t="inlineStr">
        <is>
          <t>6016286</t>
        </is>
      </c>
      <c r="B2809" s="2" t="inlineStr">
        <is>
          <t>Onwubiko Uzochukwu Michael</t>
        </is>
      </c>
      <c r="C2809" s="2" t="n">
        <v>7801</v>
      </c>
      <c r="D2809" s="2">
        <f>IFERROR(TEXTJOIN(" | ",TRUE,UNIQUE(FILTER(Detalhe_Registro!$C:$C,(Detalhe_Registro!$D:$D=A2809)*(Detalhe_Registro!$E:$E=B2809)*(Detalhe_Registro!$M:$M="SIM")))),"")</f>
        <v/>
      </c>
      <c r="E2809" s="2">
        <f>COUNTIFS(Detalhe_Registro!$D:$D,A2809,Detalhe_Registro!$E:$E,B2809,Detalhe_Registro!$M:$M,"SIM")</f>
        <v/>
      </c>
      <c r="F2809" s="2">
        <f>IFERROR(MAXIFS(Detalhe_Registro!$N:$N,Detalhe_Registro!$D:$D,A2809,Detalhe_Registro!$E:$E,B2809,Detalhe_Registro!$M:$M,"SIM"),0)</f>
        <v/>
      </c>
      <c r="G2809" s="2">
        <f>IFERROR(AVERAGEIFS(Detalhe_Registro!$N:$N,Detalhe_Registro!$D:$D,A2809,Detalhe_Registro!$E:$E,B2809,Detalhe_Registro!$M:$M,"SIM"),0)</f>
        <v/>
      </c>
      <c r="H2809" s="2">
        <f>SUMIFS(Detalhe_Registro!$F:$F,Detalhe_Registro!$D:$D,A2809,Detalhe_Registro!$E:$E,B2809,Detalhe_Registro!$M:$M,"SIM")</f>
        <v/>
      </c>
      <c r="I2809" s="2">
        <f>SUMIFS(Detalhe_Registro!$G:$G,Detalhe_Registro!$D:$D,A2809,Detalhe_Registro!$E:$E,B2809,Detalhe_Registro!$M:$M,"SIM")</f>
        <v/>
      </c>
      <c r="J2809" s="2">
        <f>IF(F2809&lt;Premissas!$B$8,"&lt; 1,00",IF(F2809&lt;Premissas!$B$9,"1,00 – 1,19",IF(F2809&lt;Premissas!$B$10,"1,20 – 1,39",IF(F2809&lt;Premissas!$B$11,"1,40 – 1,59",IF(F2809&lt;Premissas!$B$12,"1,60 – 1,99","≥ 2,00")))))</f>
        <v/>
      </c>
      <c r="K2809" s="5">
        <f>IF(F2809&lt;Premissas!$B$8,Premissas!$B$13,IF(F2809&lt;Premissas!$B$9,Premissas!$B$14,IF(F2809&lt;Premissas!$B$10,Premissas!$B$15,IF(F2809&lt;Premissas!$B$11,Premissas!$B$16,IF(F2809&lt;Premissas!$B$12,Premissas!$B$17,Premissas!$B$18)))))</f>
        <v/>
      </c>
      <c r="L2809" s="5">
        <f>K2809/Premissas!$B$4</f>
        <v/>
      </c>
      <c r="M2809" s="2">
        <f>IF(K2809=Premissas!$B$18,"SIM","NÃO")</f>
        <v/>
      </c>
    </row>
    <row r="2810">
      <c r="A2810" s="2" t="n">
        <v>667361</v>
      </c>
      <c r="B2810" s="2" t="inlineStr">
        <is>
          <t>Orlando Vieira De Sa</t>
        </is>
      </c>
      <c r="C2810" s="2" t="n">
        <v>7801</v>
      </c>
      <c r="D2810" s="2">
        <f>IFERROR(TEXTJOIN(" | ",TRUE,UNIQUE(FILTER(Detalhe_Registro!$C:$C,(Detalhe_Registro!$D:$D=A2810)*(Detalhe_Registro!$E:$E=B2810)*(Detalhe_Registro!$M:$M="SIM")))),"")</f>
        <v/>
      </c>
      <c r="E2810" s="2">
        <f>COUNTIFS(Detalhe_Registro!$D:$D,A2810,Detalhe_Registro!$E:$E,B2810,Detalhe_Registro!$M:$M,"SIM")</f>
        <v/>
      </c>
      <c r="F2810" s="2">
        <f>IFERROR(MAXIFS(Detalhe_Registro!$N:$N,Detalhe_Registro!$D:$D,A2810,Detalhe_Registro!$E:$E,B2810,Detalhe_Registro!$M:$M,"SIM"),0)</f>
        <v/>
      </c>
      <c r="G2810" s="2">
        <f>IFERROR(AVERAGEIFS(Detalhe_Registro!$N:$N,Detalhe_Registro!$D:$D,A2810,Detalhe_Registro!$E:$E,B2810,Detalhe_Registro!$M:$M,"SIM"),0)</f>
        <v/>
      </c>
      <c r="H2810" s="2">
        <f>SUMIFS(Detalhe_Registro!$F:$F,Detalhe_Registro!$D:$D,A2810,Detalhe_Registro!$E:$E,B2810,Detalhe_Registro!$M:$M,"SIM")</f>
        <v/>
      </c>
      <c r="I2810" s="2">
        <f>SUMIFS(Detalhe_Registro!$G:$G,Detalhe_Registro!$D:$D,A2810,Detalhe_Registro!$E:$E,B2810,Detalhe_Registro!$M:$M,"SIM")</f>
        <v/>
      </c>
      <c r="J2810" s="2">
        <f>IF(F2810&lt;Premissas!$B$8,"&lt; 1,00",IF(F2810&lt;Premissas!$B$9,"1,00 – 1,19",IF(F2810&lt;Premissas!$B$10,"1,20 – 1,39",IF(F2810&lt;Premissas!$B$11,"1,40 – 1,59",IF(F2810&lt;Premissas!$B$12,"1,60 – 1,99","≥ 2,00")))))</f>
        <v/>
      </c>
      <c r="K2810" s="5">
        <f>IF(F2810&lt;Premissas!$B$8,Premissas!$B$13,IF(F2810&lt;Premissas!$B$9,Premissas!$B$14,IF(F2810&lt;Premissas!$B$10,Premissas!$B$15,IF(F2810&lt;Premissas!$B$11,Premissas!$B$16,IF(F2810&lt;Premissas!$B$12,Premissas!$B$17,Premissas!$B$18)))))</f>
        <v/>
      </c>
      <c r="L2810" s="5">
        <f>K2810/Premissas!$B$4</f>
        <v/>
      </c>
      <c r="M2810" s="2">
        <f>IF(K2810=Premissas!$B$18,"SIM","NÃO")</f>
        <v/>
      </c>
    </row>
    <row r="2811">
      <c r="A2811" s="2" t="inlineStr">
        <is>
          <t>667361</t>
        </is>
      </c>
      <c r="B2811" s="2" t="inlineStr">
        <is>
          <t>Orlando Vieira De Sa</t>
        </is>
      </c>
      <c r="C2811" s="2" t="n">
        <v>7801</v>
      </c>
      <c r="D2811" s="2">
        <f>IFERROR(TEXTJOIN(" | ",TRUE,UNIQUE(FILTER(Detalhe_Registro!$C:$C,(Detalhe_Registro!$D:$D=A2811)*(Detalhe_Registro!$E:$E=B2811)*(Detalhe_Registro!$M:$M="SIM")))),"")</f>
        <v/>
      </c>
      <c r="E2811" s="2">
        <f>COUNTIFS(Detalhe_Registro!$D:$D,A2811,Detalhe_Registro!$E:$E,B2811,Detalhe_Registro!$M:$M,"SIM")</f>
        <v/>
      </c>
      <c r="F2811" s="2">
        <f>IFERROR(MAXIFS(Detalhe_Registro!$N:$N,Detalhe_Registro!$D:$D,A2811,Detalhe_Registro!$E:$E,B2811,Detalhe_Registro!$M:$M,"SIM"),0)</f>
        <v/>
      </c>
      <c r="G2811" s="2">
        <f>IFERROR(AVERAGEIFS(Detalhe_Registro!$N:$N,Detalhe_Registro!$D:$D,A2811,Detalhe_Registro!$E:$E,B2811,Detalhe_Registro!$M:$M,"SIM"),0)</f>
        <v/>
      </c>
      <c r="H2811" s="2">
        <f>SUMIFS(Detalhe_Registro!$F:$F,Detalhe_Registro!$D:$D,A2811,Detalhe_Registro!$E:$E,B2811,Detalhe_Registro!$M:$M,"SIM")</f>
        <v/>
      </c>
      <c r="I2811" s="2">
        <f>SUMIFS(Detalhe_Registro!$G:$G,Detalhe_Registro!$D:$D,A2811,Detalhe_Registro!$E:$E,B2811,Detalhe_Registro!$M:$M,"SIM")</f>
        <v/>
      </c>
      <c r="J2811" s="2">
        <f>IF(F2811&lt;Premissas!$B$8,"&lt; 1,00",IF(F2811&lt;Premissas!$B$9,"1,00 – 1,19",IF(F2811&lt;Premissas!$B$10,"1,20 – 1,39",IF(F2811&lt;Premissas!$B$11,"1,40 – 1,59",IF(F2811&lt;Premissas!$B$12,"1,60 – 1,99","≥ 2,00")))))</f>
        <v/>
      </c>
      <c r="K2811" s="5">
        <f>IF(F2811&lt;Premissas!$B$8,Premissas!$B$13,IF(F2811&lt;Premissas!$B$9,Premissas!$B$14,IF(F2811&lt;Premissas!$B$10,Premissas!$B$15,IF(F2811&lt;Premissas!$B$11,Premissas!$B$16,IF(F2811&lt;Premissas!$B$12,Premissas!$B$17,Premissas!$B$18)))))</f>
        <v/>
      </c>
      <c r="L2811" s="5">
        <f>K2811/Premissas!$B$4</f>
        <v/>
      </c>
      <c r="M2811" s="2">
        <f>IF(K2811=Premissas!$B$18,"SIM","NÃO")</f>
        <v/>
      </c>
    </row>
    <row r="2812">
      <c r="A2812" s="2" t="n">
        <v>449713</v>
      </c>
      <c r="B2812" s="2" t="inlineStr">
        <is>
          <t>Osmar Francisco Da Cunha</t>
        </is>
      </c>
      <c r="C2812" s="2" t="n">
        <v>7801</v>
      </c>
      <c r="D2812" s="2">
        <f>IFERROR(TEXTJOIN(" | ",TRUE,UNIQUE(FILTER(Detalhe_Registro!$C:$C,(Detalhe_Registro!$D:$D=A2812)*(Detalhe_Registro!$E:$E=B2812)*(Detalhe_Registro!$M:$M="SIM")))),"")</f>
        <v/>
      </c>
      <c r="E2812" s="2">
        <f>COUNTIFS(Detalhe_Registro!$D:$D,A2812,Detalhe_Registro!$E:$E,B2812,Detalhe_Registro!$M:$M,"SIM")</f>
        <v/>
      </c>
      <c r="F2812" s="2">
        <f>IFERROR(MAXIFS(Detalhe_Registro!$N:$N,Detalhe_Registro!$D:$D,A2812,Detalhe_Registro!$E:$E,B2812,Detalhe_Registro!$M:$M,"SIM"),0)</f>
        <v/>
      </c>
      <c r="G2812" s="2">
        <f>IFERROR(AVERAGEIFS(Detalhe_Registro!$N:$N,Detalhe_Registro!$D:$D,A2812,Detalhe_Registro!$E:$E,B2812,Detalhe_Registro!$M:$M,"SIM"),0)</f>
        <v/>
      </c>
      <c r="H2812" s="2">
        <f>SUMIFS(Detalhe_Registro!$F:$F,Detalhe_Registro!$D:$D,A2812,Detalhe_Registro!$E:$E,B2812,Detalhe_Registro!$M:$M,"SIM")</f>
        <v/>
      </c>
      <c r="I2812" s="2">
        <f>SUMIFS(Detalhe_Registro!$G:$G,Detalhe_Registro!$D:$D,A2812,Detalhe_Registro!$E:$E,B2812,Detalhe_Registro!$M:$M,"SIM")</f>
        <v/>
      </c>
      <c r="J2812" s="2">
        <f>IF(F2812&lt;Premissas!$B$8,"&lt; 1,00",IF(F2812&lt;Premissas!$B$9,"1,00 – 1,19",IF(F2812&lt;Premissas!$B$10,"1,20 – 1,39",IF(F2812&lt;Premissas!$B$11,"1,40 – 1,59",IF(F2812&lt;Premissas!$B$12,"1,60 – 1,99","≥ 2,00")))))</f>
        <v/>
      </c>
      <c r="K2812" s="5">
        <f>IF(F2812&lt;Premissas!$B$8,Premissas!$B$13,IF(F2812&lt;Premissas!$B$9,Premissas!$B$14,IF(F2812&lt;Premissas!$B$10,Premissas!$B$15,IF(F2812&lt;Premissas!$B$11,Premissas!$B$16,IF(F2812&lt;Premissas!$B$12,Premissas!$B$17,Premissas!$B$18)))))</f>
        <v/>
      </c>
      <c r="L2812" s="5">
        <f>K2812/Premissas!$B$4</f>
        <v/>
      </c>
      <c r="M2812" s="2">
        <f>IF(K2812=Premissas!$B$18,"SIM","NÃO")</f>
        <v/>
      </c>
    </row>
    <row r="2813">
      <c r="A2813" s="2" t="inlineStr">
        <is>
          <t>449713</t>
        </is>
      </c>
      <c r="B2813" s="2" t="inlineStr">
        <is>
          <t>Osmar Francisco Da Cunha</t>
        </is>
      </c>
      <c r="C2813" s="2" t="n">
        <v>7801</v>
      </c>
      <c r="D2813" s="2">
        <f>IFERROR(TEXTJOIN(" | ",TRUE,UNIQUE(FILTER(Detalhe_Registro!$C:$C,(Detalhe_Registro!$D:$D=A2813)*(Detalhe_Registro!$E:$E=B2813)*(Detalhe_Registro!$M:$M="SIM")))),"")</f>
        <v/>
      </c>
      <c r="E2813" s="2">
        <f>COUNTIFS(Detalhe_Registro!$D:$D,A2813,Detalhe_Registro!$E:$E,B2813,Detalhe_Registro!$M:$M,"SIM")</f>
        <v/>
      </c>
      <c r="F2813" s="2">
        <f>IFERROR(MAXIFS(Detalhe_Registro!$N:$N,Detalhe_Registro!$D:$D,A2813,Detalhe_Registro!$E:$E,B2813,Detalhe_Registro!$M:$M,"SIM"),0)</f>
        <v/>
      </c>
      <c r="G2813" s="2">
        <f>IFERROR(AVERAGEIFS(Detalhe_Registro!$N:$N,Detalhe_Registro!$D:$D,A2813,Detalhe_Registro!$E:$E,B2813,Detalhe_Registro!$M:$M,"SIM"),0)</f>
        <v/>
      </c>
      <c r="H2813" s="2">
        <f>SUMIFS(Detalhe_Registro!$F:$F,Detalhe_Registro!$D:$D,A2813,Detalhe_Registro!$E:$E,B2813,Detalhe_Registro!$M:$M,"SIM")</f>
        <v/>
      </c>
      <c r="I2813" s="2">
        <f>SUMIFS(Detalhe_Registro!$G:$G,Detalhe_Registro!$D:$D,A2813,Detalhe_Registro!$E:$E,B2813,Detalhe_Registro!$M:$M,"SIM")</f>
        <v/>
      </c>
      <c r="J2813" s="2">
        <f>IF(F2813&lt;Premissas!$B$8,"&lt; 1,00",IF(F2813&lt;Premissas!$B$9,"1,00 – 1,19",IF(F2813&lt;Premissas!$B$10,"1,20 – 1,39",IF(F2813&lt;Premissas!$B$11,"1,40 – 1,59",IF(F2813&lt;Premissas!$B$12,"1,60 – 1,99","≥ 2,00")))))</f>
        <v/>
      </c>
      <c r="K2813" s="5">
        <f>IF(F2813&lt;Premissas!$B$8,Premissas!$B$13,IF(F2813&lt;Premissas!$B$9,Premissas!$B$14,IF(F2813&lt;Premissas!$B$10,Premissas!$B$15,IF(F2813&lt;Premissas!$B$11,Premissas!$B$16,IF(F2813&lt;Premissas!$B$12,Premissas!$B$17,Premissas!$B$18)))))</f>
        <v/>
      </c>
      <c r="L2813" s="5">
        <f>K2813/Premissas!$B$4</f>
        <v/>
      </c>
      <c r="M2813" s="2">
        <f>IF(K2813=Premissas!$B$18,"SIM","NÃO")</f>
        <v/>
      </c>
    </row>
    <row r="2814">
      <c r="A2814" s="2" t="n">
        <v>5995027</v>
      </c>
      <c r="B2814" s="2" t="inlineStr">
        <is>
          <t>Otavio Bueno De Almeida</t>
        </is>
      </c>
      <c r="C2814" s="2" t="n">
        <v>7801</v>
      </c>
      <c r="D2814" s="2">
        <f>IFERROR(TEXTJOIN(" | ",TRUE,UNIQUE(FILTER(Detalhe_Registro!$C:$C,(Detalhe_Registro!$D:$D=A2814)*(Detalhe_Registro!$E:$E=B2814)*(Detalhe_Registro!$M:$M="SIM")))),"")</f>
        <v/>
      </c>
      <c r="E2814" s="2">
        <f>COUNTIFS(Detalhe_Registro!$D:$D,A2814,Detalhe_Registro!$E:$E,B2814,Detalhe_Registro!$M:$M,"SIM")</f>
        <v/>
      </c>
      <c r="F2814" s="2">
        <f>IFERROR(MAXIFS(Detalhe_Registro!$N:$N,Detalhe_Registro!$D:$D,A2814,Detalhe_Registro!$E:$E,B2814,Detalhe_Registro!$M:$M,"SIM"),0)</f>
        <v/>
      </c>
      <c r="G2814" s="2">
        <f>IFERROR(AVERAGEIFS(Detalhe_Registro!$N:$N,Detalhe_Registro!$D:$D,A2814,Detalhe_Registro!$E:$E,B2814,Detalhe_Registro!$M:$M,"SIM"),0)</f>
        <v/>
      </c>
      <c r="H2814" s="2">
        <f>SUMIFS(Detalhe_Registro!$F:$F,Detalhe_Registro!$D:$D,A2814,Detalhe_Registro!$E:$E,B2814,Detalhe_Registro!$M:$M,"SIM")</f>
        <v/>
      </c>
      <c r="I2814" s="2">
        <f>SUMIFS(Detalhe_Registro!$G:$G,Detalhe_Registro!$D:$D,A2814,Detalhe_Registro!$E:$E,B2814,Detalhe_Registro!$M:$M,"SIM")</f>
        <v/>
      </c>
      <c r="J2814" s="2">
        <f>IF(F2814&lt;Premissas!$B$8,"&lt; 1,00",IF(F2814&lt;Premissas!$B$9,"1,00 – 1,19",IF(F2814&lt;Premissas!$B$10,"1,20 – 1,39",IF(F2814&lt;Premissas!$B$11,"1,40 – 1,59",IF(F2814&lt;Premissas!$B$12,"1,60 – 1,99","≥ 2,00")))))</f>
        <v/>
      </c>
      <c r="K2814" s="5">
        <f>IF(F2814&lt;Premissas!$B$8,Premissas!$B$13,IF(F2814&lt;Premissas!$B$9,Premissas!$B$14,IF(F2814&lt;Premissas!$B$10,Premissas!$B$15,IF(F2814&lt;Premissas!$B$11,Premissas!$B$16,IF(F2814&lt;Premissas!$B$12,Premissas!$B$17,Premissas!$B$18)))))</f>
        <v/>
      </c>
      <c r="L2814" s="5">
        <f>K2814/Premissas!$B$4</f>
        <v/>
      </c>
      <c r="M2814" s="2">
        <f>IF(K2814=Premissas!$B$18,"SIM","NÃO")</f>
        <v/>
      </c>
    </row>
    <row r="2815">
      <c r="A2815" s="2" t="inlineStr">
        <is>
          <t>5995027</t>
        </is>
      </c>
      <c r="B2815" s="2" t="inlineStr">
        <is>
          <t>Otavio Bueno De Almeida</t>
        </is>
      </c>
      <c r="C2815" s="2" t="n">
        <v>7801</v>
      </c>
      <c r="D2815" s="2">
        <f>IFERROR(TEXTJOIN(" | ",TRUE,UNIQUE(FILTER(Detalhe_Registro!$C:$C,(Detalhe_Registro!$D:$D=A2815)*(Detalhe_Registro!$E:$E=B2815)*(Detalhe_Registro!$M:$M="SIM")))),"")</f>
        <v/>
      </c>
      <c r="E2815" s="2">
        <f>COUNTIFS(Detalhe_Registro!$D:$D,A2815,Detalhe_Registro!$E:$E,B2815,Detalhe_Registro!$M:$M,"SIM")</f>
        <v/>
      </c>
      <c r="F2815" s="2">
        <f>IFERROR(MAXIFS(Detalhe_Registro!$N:$N,Detalhe_Registro!$D:$D,A2815,Detalhe_Registro!$E:$E,B2815,Detalhe_Registro!$M:$M,"SIM"),0)</f>
        <v/>
      </c>
      <c r="G2815" s="2">
        <f>IFERROR(AVERAGEIFS(Detalhe_Registro!$N:$N,Detalhe_Registro!$D:$D,A2815,Detalhe_Registro!$E:$E,B2815,Detalhe_Registro!$M:$M,"SIM"),0)</f>
        <v/>
      </c>
      <c r="H2815" s="2">
        <f>SUMIFS(Detalhe_Registro!$F:$F,Detalhe_Registro!$D:$D,A2815,Detalhe_Registro!$E:$E,B2815,Detalhe_Registro!$M:$M,"SIM")</f>
        <v/>
      </c>
      <c r="I2815" s="2">
        <f>SUMIFS(Detalhe_Registro!$G:$G,Detalhe_Registro!$D:$D,A2815,Detalhe_Registro!$E:$E,B2815,Detalhe_Registro!$M:$M,"SIM")</f>
        <v/>
      </c>
      <c r="J2815" s="2">
        <f>IF(F2815&lt;Premissas!$B$8,"&lt; 1,00",IF(F2815&lt;Premissas!$B$9,"1,00 – 1,19",IF(F2815&lt;Premissas!$B$10,"1,20 – 1,39",IF(F2815&lt;Premissas!$B$11,"1,40 – 1,59",IF(F2815&lt;Premissas!$B$12,"1,60 – 1,99","≥ 2,00")))))</f>
        <v/>
      </c>
      <c r="K2815" s="5">
        <f>IF(F2815&lt;Premissas!$B$8,Premissas!$B$13,IF(F2815&lt;Premissas!$B$9,Premissas!$B$14,IF(F2815&lt;Premissas!$B$10,Premissas!$B$15,IF(F2815&lt;Premissas!$B$11,Premissas!$B$16,IF(F2815&lt;Premissas!$B$12,Premissas!$B$17,Premissas!$B$18)))))</f>
        <v/>
      </c>
      <c r="L2815" s="5">
        <f>K2815/Premissas!$B$4</f>
        <v/>
      </c>
      <c r="M2815" s="2">
        <f>IF(K2815=Premissas!$B$18,"SIM","NÃO")</f>
        <v/>
      </c>
    </row>
    <row r="2816">
      <c r="A2816" s="2" t="n">
        <v>5600740</v>
      </c>
      <c r="B2816" s="2" t="inlineStr">
        <is>
          <t>PALOMA DIAS</t>
        </is>
      </c>
      <c r="C2816" s="2" t="n">
        <v>7801</v>
      </c>
      <c r="D2816" s="2">
        <f>IFERROR(TEXTJOIN(" | ",TRUE,UNIQUE(FILTER(Detalhe_Registro!$C:$C,(Detalhe_Registro!$D:$D=A2816)*(Detalhe_Registro!$E:$E=B2816)*(Detalhe_Registro!$M:$M="SIM")))),"")</f>
        <v/>
      </c>
      <c r="E2816" s="2">
        <f>COUNTIFS(Detalhe_Registro!$D:$D,A2816,Detalhe_Registro!$E:$E,B2816,Detalhe_Registro!$M:$M,"SIM")</f>
        <v/>
      </c>
      <c r="F2816" s="2">
        <f>IFERROR(MAXIFS(Detalhe_Registro!$N:$N,Detalhe_Registro!$D:$D,A2816,Detalhe_Registro!$E:$E,B2816,Detalhe_Registro!$M:$M,"SIM"),0)</f>
        <v/>
      </c>
      <c r="G2816" s="2">
        <f>IFERROR(AVERAGEIFS(Detalhe_Registro!$N:$N,Detalhe_Registro!$D:$D,A2816,Detalhe_Registro!$E:$E,B2816,Detalhe_Registro!$M:$M,"SIM"),0)</f>
        <v/>
      </c>
      <c r="H2816" s="2">
        <f>SUMIFS(Detalhe_Registro!$F:$F,Detalhe_Registro!$D:$D,A2816,Detalhe_Registro!$E:$E,B2816,Detalhe_Registro!$M:$M,"SIM")</f>
        <v/>
      </c>
      <c r="I2816" s="2">
        <f>SUMIFS(Detalhe_Registro!$G:$G,Detalhe_Registro!$D:$D,A2816,Detalhe_Registro!$E:$E,B2816,Detalhe_Registro!$M:$M,"SIM")</f>
        <v/>
      </c>
      <c r="J2816" s="2">
        <f>IF(F2816&lt;Premissas!$B$8,"&lt; 1,00",IF(F2816&lt;Premissas!$B$9,"1,00 – 1,19",IF(F2816&lt;Premissas!$B$10,"1,20 – 1,39",IF(F2816&lt;Premissas!$B$11,"1,40 – 1,59",IF(F2816&lt;Premissas!$B$12,"1,60 – 1,99","≥ 2,00")))))</f>
        <v/>
      </c>
      <c r="K2816" s="5">
        <f>IF(F2816&lt;Premissas!$B$8,Premissas!$B$13,IF(F2816&lt;Premissas!$B$9,Premissas!$B$14,IF(F2816&lt;Premissas!$B$10,Premissas!$B$15,IF(F2816&lt;Premissas!$B$11,Premissas!$B$16,IF(F2816&lt;Premissas!$B$12,Premissas!$B$17,Premissas!$B$18)))))</f>
        <v/>
      </c>
      <c r="L2816" s="5">
        <f>K2816/Premissas!$B$4</f>
        <v/>
      </c>
      <c r="M2816" s="2">
        <f>IF(K2816=Premissas!$B$18,"SIM","NÃO")</f>
        <v/>
      </c>
    </row>
    <row r="2817">
      <c r="A2817" s="2" t="inlineStr">
        <is>
          <t>5600740</t>
        </is>
      </c>
      <c r="B2817" s="2" t="inlineStr">
        <is>
          <t>PALOMA DIAS</t>
        </is>
      </c>
      <c r="C2817" s="2" t="n">
        <v>7801</v>
      </c>
      <c r="D2817" s="2">
        <f>IFERROR(TEXTJOIN(" | ",TRUE,UNIQUE(FILTER(Detalhe_Registro!$C:$C,(Detalhe_Registro!$D:$D=A2817)*(Detalhe_Registro!$E:$E=B2817)*(Detalhe_Registro!$M:$M="SIM")))),"")</f>
        <v/>
      </c>
      <c r="E2817" s="2">
        <f>COUNTIFS(Detalhe_Registro!$D:$D,A2817,Detalhe_Registro!$E:$E,B2817,Detalhe_Registro!$M:$M,"SIM")</f>
        <v/>
      </c>
      <c r="F2817" s="2">
        <f>IFERROR(MAXIFS(Detalhe_Registro!$N:$N,Detalhe_Registro!$D:$D,A2817,Detalhe_Registro!$E:$E,B2817,Detalhe_Registro!$M:$M,"SIM"),0)</f>
        <v/>
      </c>
      <c r="G2817" s="2">
        <f>IFERROR(AVERAGEIFS(Detalhe_Registro!$N:$N,Detalhe_Registro!$D:$D,A2817,Detalhe_Registro!$E:$E,B2817,Detalhe_Registro!$M:$M,"SIM"),0)</f>
        <v/>
      </c>
      <c r="H2817" s="2">
        <f>SUMIFS(Detalhe_Registro!$F:$F,Detalhe_Registro!$D:$D,A2817,Detalhe_Registro!$E:$E,B2817,Detalhe_Registro!$M:$M,"SIM")</f>
        <v/>
      </c>
      <c r="I2817" s="2">
        <f>SUMIFS(Detalhe_Registro!$G:$G,Detalhe_Registro!$D:$D,A2817,Detalhe_Registro!$E:$E,B2817,Detalhe_Registro!$M:$M,"SIM")</f>
        <v/>
      </c>
      <c r="J2817" s="2">
        <f>IF(F2817&lt;Premissas!$B$8,"&lt; 1,00",IF(F2817&lt;Premissas!$B$9,"1,00 – 1,19",IF(F2817&lt;Premissas!$B$10,"1,20 – 1,39",IF(F2817&lt;Premissas!$B$11,"1,40 – 1,59",IF(F2817&lt;Premissas!$B$12,"1,60 – 1,99","≥ 2,00")))))</f>
        <v/>
      </c>
      <c r="K2817" s="5">
        <f>IF(F2817&lt;Premissas!$B$8,Premissas!$B$13,IF(F2817&lt;Premissas!$B$9,Premissas!$B$14,IF(F2817&lt;Premissas!$B$10,Premissas!$B$15,IF(F2817&lt;Premissas!$B$11,Premissas!$B$16,IF(F2817&lt;Premissas!$B$12,Premissas!$B$17,Premissas!$B$18)))))</f>
        <v/>
      </c>
      <c r="L2817" s="5">
        <f>K2817/Premissas!$B$4</f>
        <v/>
      </c>
      <c r="M2817" s="2">
        <f>IF(K2817=Premissas!$B$18,"SIM","NÃO")</f>
        <v/>
      </c>
    </row>
    <row r="2818">
      <c r="A2818" s="2" t="n">
        <v>5840848</v>
      </c>
      <c r="B2818" s="2" t="inlineStr">
        <is>
          <t>PAULO ALEXANDRE G. FONSECA</t>
        </is>
      </c>
      <c r="C2818" s="2" t="n">
        <v>7801</v>
      </c>
      <c r="D2818" s="2">
        <f>IFERROR(TEXTJOIN(" | ",TRUE,UNIQUE(FILTER(Detalhe_Registro!$C:$C,(Detalhe_Registro!$D:$D=A2818)*(Detalhe_Registro!$E:$E=B2818)*(Detalhe_Registro!$M:$M="SIM")))),"")</f>
        <v/>
      </c>
      <c r="E2818" s="2">
        <f>COUNTIFS(Detalhe_Registro!$D:$D,A2818,Detalhe_Registro!$E:$E,B2818,Detalhe_Registro!$M:$M,"SIM")</f>
        <v/>
      </c>
      <c r="F2818" s="2">
        <f>IFERROR(MAXIFS(Detalhe_Registro!$N:$N,Detalhe_Registro!$D:$D,A2818,Detalhe_Registro!$E:$E,B2818,Detalhe_Registro!$M:$M,"SIM"),0)</f>
        <v/>
      </c>
      <c r="G2818" s="2">
        <f>IFERROR(AVERAGEIFS(Detalhe_Registro!$N:$N,Detalhe_Registro!$D:$D,A2818,Detalhe_Registro!$E:$E,B2818,Detalhe_Registro!$M:$M,"SIM"),0)</f>
        <v/>
      </c>
      <c r="H2818" s="2">
        <f>SUMIFS(Detalhe_Registro!$F:$F,Detalhe_Registro!$D:$D,A2818,Detalhe_Registro!$E:$E,B2818,Detalhe_Registro!$M:$M,"SIM")</f>
        <v/>
      </c>
      <c r="I2818" s="2">
        <f>SUMIFS(Detalhe_Registro!$G:$G,Detalhe_Registro!$D:$D,A2818,Detalhe_Registro!$E:$E,B2818,Detalhe_Registro!$M:$M,"SIM")</f>
        <v/>
      </c>
      <c r="J2818" s="2">
        <f>IF(F2818&lt;Premissas!$B$8,"&lt; 1,00",IF(F2818&lt;Premissas!$B$9,"1,00 – 1,19",IF(F2818&lt;Premissas!$B$10,"1,20 – 1,39",IF(F2818&lt;Premissas!$B$11,"1,40 – 1,59",IF(F2818&lt;Premissas!$B$12,"1,60 – 1,99","≥ 2,00")))))</f>
        <v/>
      </c>
      <c r="K2818" s="5">
        <f>IF(F2818&lt;Premissas!$B$8,Premissas!$B$13,IF(F2818&lt;Premissas!$B$9,Premissas!$B$14,IF(F2818&lt;Premissas!$B$10,Premissas!$B$15,IF(F2818&lt;Premissas!$B$11,Premissas!$B$16,IF(F2818&lt;Premissas!$B$12,Premissas!$B$17,Premissas!$B$18)))))</f>
        <v/>
      </c>
      <c r="L2818" s="5">
        <f>K2818/Premissas!$B$4</f>
        <v/>
      </c>
      <c r="M2818" s="2">
        <f>IF(K2818=Premissas!$B$18,"SIM","NÃO")</f>
        <v/>
      </c>
    </row>
    <row r="2819">
      <c r="A2819" s="2" t="inlineStr">
        <is>
          <t>5840848</t>
        </is>
      </c>
      <c r="B2819" s="2" t="inlineStr">
        <is>
          <t>PAULO ALEXANDRE G. FONSECA</t>
        </is>
      </c>
      <c r="C2819" s="2" t="n">
        <v>7801</v>
      </c>
      <c r="D2819" s="2">
        <f>IFERROR(TEXTJOIN(" | ",TRUE,UNIQUE(FILTER(Detalhe_Registro!$C:$C,(Detalhe_Registro!$D:$D=A2819)*(Detalhe_Registro!$E:$E=B2819)*(Detalhe_Registro!$M:$M="SIM")))),"")</f>
        <v/>
      </c>
      <c r="E2819" s="2">
        <f>COUNTIFS(Detalhe_Registro!$D:$D,A2819,Detalhe_Registro!$E:$E,B2819,Detalhe_Registro!$M:$M,"SIM")</f>
        <v/>
      </c>
      <c r="F2819" s="2">
        <f>IFERROR(MAXIFS(Detalhe_Registro!$N:$N,Detalhe_Registro!$D:$D,A2819,Detalhe_Registro!$E:$E,B2819,Detalhe_Registro!$M:$M,"SIM"),0)</f>
        <v/>
      </c>
      <c r="G2819" s="2">
        <f>IFERROR(AVERAGEIFS(Detalhe_Registro!$N:$N,Detalhe_Registro!$D:$D,A2819,Detalhe_Registro!$E:$E,B2819,Detalhe_Registro!$M:$M,"SIM"),0)</f>
        <v/>
      </c>
      <c r="H2819" s="2">
        <f>SUMIFS(Detalhe_Registro!$F:$F,Detalhe_Registro!$D:$D,A2819,Detalhe_Registro!$E:$E,B2819,Detalhe_Registro!$M:$M,"SIM")</f>
        <v/>
      </c>
      <c r="I2819" s="2">
        <f>SUMIFS(Detalhe_Registro!$G:$G,Detalhe_Registro!$D:$D,A2819,Detalhe_Registro!$E:$E,B2819,Detalhe_Registro!$M:$M,"SIM")</f>
        <v/>
      </c>
      <c r="J2819" s="2">
        <f>IF(F2819&lt;Premissas!$B$8,"&lt; 1,00",IF(F2819&lt;Premissas!$B$9,"1,00 – 1,19",IF(F2819&lt;Premissas!$B$10,"1,20 – 1,39",IF(F2819&lt;Premissas!$B$11,"1,40 – 1,59",IF(F2819&lt;Premissas!$B$12,"1,60 – 1,99","≥ 2,00")))))</f>
        <v/>
      </c>
      <c r="K2819" s="5">
        <f>IF(F2819&lt;Premissas!$B$8,Premissas!$B$13,IF(F2819&lt;Premissas!$B$9,Premissas!$B$14,IF(F2819&lt;Premissas!$B$10,Premissas!$B$15,IF(F2819&lt;Premissas!$B$11,Premissas!$B$16,IF(F2819&lt;Premissas!$B$12,Premissas!$B$17,Premissas!$B$18)))))</f>
        <v/>
      </c>
      <c r="L2819" s="5">
        <f>K2819/Premissas!$B$4</f>
        <v/>
      </c>
      <c r="M2819" s="2">
        <f>IF(K2819=Premissas!$B$18,"SIM","NÃO")</f>
        <v/>
      </c>
    </row>
    <row r="2820">
      <c r="A2820" s="2" t="n">
        <v>5828902</v>
      </c>
      <c r="B2820" s="2" t="inlineStr">
        <is>
          <t>PERICLES JESUS</t>
        </is>
      </c>
      <c r="C2820" s="2" t="n">
        <v>7801</v>
      </c>
      <c r="D2820" s="2">
        <f>IFERROR(TEXTJOIN(" | ",TRUE,UNIQUE(FILTER(Detalhe_Registro!$C:$C,(Detalhe_Registro!$D:$D=A2820)*(Detalhe_Registro!$E:$E=B2820)*(Detalhe_Registro!$M:$M="SIM")))),"")</f>
        <v/>
      </c>
      <c r="E2820" s="2">
        <f>COUNTIFS(Detalhe_Registro!$D:$D,A2820,Detalhe_Registro!$E:$E,B2820,Detalhe_Registro!$M:$M,"SIM")</f>
        <v/>
      </c>
      <c r="F2820" s="2">
        <f>IFERROR(MAXIFS(Detalhe_Registro!$N:$N,Detalhe_Registro!$D:$D,A2820,Detalhe_Registro!$E:$E,B2820,Detalhe_Registro!$M:$M,"SIM"),0)</f>
        <v/>
      </c>
      <c r="G2820" s="2">
        <f>IFERROR(AVERAGEIFS(Detalhe_Registro!$N:$N,Detalhe_Registro!$D:$D,A2820,Detalhe_Registro!$E:$E,B2820,Detalhe_Registro!$M:$M,"SIM"),0)</f>
        <v/>
      </c>
      <c r="H2820" s="2">
        <f>SUMIFS(Detalhe_Registro!$F:$F,Detalhe_Registro!$D:$D,A2820,Detalhe_Registro!$E:$E,B2820,Detalhe_Registro!$M:$M,"SIM")</f>
        <v/>
      </c>
      <c r="I2820" s="2">
        <f>SUMIFS(Detalhe_Registro!$G:$G,Detalhe_Registro!$D:$D,A2820,Detalhe_Registro!$E:$E,B2820,Detalhe_Registro!$M:$M,"SIM")</f>
        <v/>
      </c>
      <c r="J2820" s="2">
        <f>IF(F2820&lt;Premissas!$B$8,"&lt; 1,00",IF(F2820&lt;Premissas!$B$9,"1,00 – 1,19",IF(F2820&lt;Premissas!$B$10,"1,20 – 1,39",IF(F2820&lt;Premissas!$B$11,"1,40 – 1,59",IF(F2820&lt;Premissas!$B$12,"1,60 – 1,99","≥ 2,00")))))</f>
        <v/>
      </c>
      <c r="K2820" s="5">
        <f>IF(F2820&lt;Premissas!$B$8,Premissas!$B$13,IF(F2820&lt;Premissas!$B$9,Premissas!$B$14,IF(F2820&lt;Premissas!$B$10,Premissas!$B$15,IF(F2820&lt;Premissas!$B$11,Premissas!$B$16,IF(F2820&lt;Premissas!$B$12,Premissas!$B$17,Premissas!$B$18)))))</f>
        <v/>
      </c>
      <c r="L2820" s="5">
        <f>K2820/Premissas!$B$4</f>
        <v/>
      </c>
      <c r="M2820" s="2">
        <f>IF(K2820=Premissas!$B$18,"SIM","NÃO")</f>
        <v/>
      </c>
    </row>
    <row r="2821">
      <c r="A2821" s="2" t="inlineStr">
        <is>
          <t>5828902</t>
        </is>
      </c>
      <c r="B2821" s="2" t="inlineStr">
        <is>
          <t>PERICLES JESUS</t>
        </is>
      </c>
      <c r="C2821" s="2" t="n">
        <v>7801</v>
      </c>
      <c r="D2821" s="2">
        <f>IFERROR(TEXTJOIN(" | ",TRUE,UNIQUE(FILTER(Detalhe_Registro!$C:$C,(Detalhe_Registro!$D:$D=A2821)*(Detalhe_Registro!$E:$E=B2821)*(Detalhe_Registro!$M:$M="SIM")))),"")</f>
        <v/>
      </c>
      <c r="E2821" s="2">
        <f>COUNTIFS(Detalhe_Registro!$D:$D,A2821,Detalhe_Registro!$E:$E,B2821,Detalhe_Registro!$M:$M,"SIM")</f>
        <v/>
      </c>
      <c r="F2821" s="2">
        <f>IFERROR(MAXIFS(Detalhe_Registro!$N:$N,Detalhe_Registro!$D:$D,A2821,Detalhe_Registro!$E:$E,B2821,Detalhe_Registro!$M:$M,"SIM"),0)</f>
        <v/>
      </c>
      <c r="G2821" s="2">
        <f>IFERROR(AVERAGEIFS(Detalhe_Registro!$N:$N,Detalhe_Registro!$D:$D,A2821,Detalhe_Registro!$E:$E,B2821,Detalhe_Registro!$M:$M,"SIM"),0)</f>
        <v/>
      </c>
      <c r="H2821" s="2">
        <f>SUMIFS(Detalhe_Registro!$F:$F,Detalhe_Registro!$D:$D,A2821,Detalhe_Registro!$E:$E,B2821,Detalhe_Registro!$M:$M,"SIM")</f>
        <v/>
      </c>
      <c r="I2821" s="2">
        <f>SUMIFS(Detalhe_Registro!$G:$G,Detalhe_Registro!$D:$D,A2821,Detalhe_Registro!$E:$E,B2821,Detalhe_Registro!$M:$M,"SIM")</f>
        <v/>
      </c>
      <c r="J2821" s="2">
        <f>IF(F2821&lt;Premissas!$B$8,"&lt; 1,00",IF(F2821&lt;Premissas!$B$9,"1,00 – 1,19",IF(F2821&lt;Premissas!$B$10,"1,20 – 1,39",IF(F2821&lt;Premissas!$B$11,"1,40 – 1,59",IF(F2821&lt;Premissas!$B$12,"1,60 – 1,99","≥ 2,00")))))</f>
        <v/>
      </c>
      <c r="K2821" s="5">
        <f>IF(F2821&lt;Premissas!$B$8,Premissas!$B$13,IF(F2821&lt;Premissas!$B$9,Premissas!$B$14,IF(F2821&lt;Premissas!$B$10,Premissas!$B$15,IF(F2821&lt;Premissas!$B$11,Premissas!$B$16,IF(F2821&lt;Premissas!$B$12,Premissas!$B$17,Premissas!$B$18)))))</f>
        <v/>
      </c>
      <c r="L2821" s="5">
        <f>K2821/Premissas!$B$4</f>
        <v/>
      </c>
      <c r="M2821" s="2">
        <f>IF(K2821=Premissas!$B$18,"SIM","NÃO")</f>
        <v/>
      </c>
    </row>
    <row r="2822">
      <c r="A2822" s="2" t="inlineStr">
        <is>
          <t>5467225</t>
        </is>
      </c>
      <c r="B2822" s="2" t="inlineStr">
        <is>
          <t>PETERSON SILVA DE OLIVEIRA</t>
        </is>
      </c>
      <c r="C2822" s="2" t="n">
        <v>7801</v>
      </c>
      <c r="D2822" s="2">
        <f>IFERROR(TEXTJOIN(" | ",TRUE,UNIQUE(FILTER(Detalhe_Registro!$C:$C,(Detalhe_Registro!$D:$D=A2822)*(Detalhe_Registro!$E:$E=B2822)*(Detalhe_Registro!$M:$M="SIM")))),"")</f>
        <v/>
      </c>
      <c r="E2822" s="2">
        <f>COUNTIFS(Detalhe_Registro!$D:$D,A2822,Detalhe_Registro!$E:$E,B2822,Detalhe_Registro!$M:$M,"SIM")</f>
        <v/>
      </c>
      <c r="F2822" s="2">
        <f>IFERROR(MAXIFS(Detalhe_Registro!$N:$N,Detalhe_Registro!$D:$D,A2822,Detalhe_Registro!$E:$E,B2822,Detalhe_Registro!$M:$M,"SIM"),0)</f>
        <v/>
      </c>
      <c r="G2822" s="2">
        <f>IFERROR(AVERAGEIFS(Detalhe_Registro!$N:$N,Detalhe_Registro!$D:$D,A2822,Detalhe_Registro!$E:$E,B2822,Detalhe_Registro!$M:$M,"SIM"),0)</f>
        <v/>
      </c>
      <c r="H2822" s="2">
        <f>SUMIFS(Detalhe_Registro!$F:$F,Detalhe_Registro!$D:$D,A2822,Detalhe_Registro!$E:$E,B2822,Detalhe_Registro!$M:$M,"SIM")</f>
        <v/>
      </c>
      <c r="I2822" s="2">
        <f>SUMIFS(Detalhe_Registro!$G:$G,Detalhe_Registro!$D:$D,A2822,Detalhe_Registro!$E:$E,B2822,Detalhe_Registro!$M:$M,"SIM")</f>
        <v/>
      </c>
      <c r="J2822" s="2">
        <f>IF(F2822&lt;Premissas!$B$8,"&lt; 1,00",IF(F2822&lt;Premissas!$B$9,"1,00 – 1,19",IF(F2822&lt;Premissas!$B$10,"1,20 – 1,39",IF(F2822&lt;Premissas!$B$11,"1,40 – 1,59",IF(F2822&lt;Premissas!$B$12,"1,60 – 1,99","≥ 2,00")))))</f>
        <v/>
      </c>
      <c r="K2822" s="5">
        <f>IF(F2822&lt;Premissas!$B$8,Premissas!$B$13,IF(F2822&lt;Premissas!$B$9,Premissas!$B$14,IF(F2822&lt;Premissas!$B$10,Premissas!$B$15,IF(F2822&lt;Premissas!$B$11,Premissas!$B$16,IF(F2822&lt;Premissas!$B$12,Premissas!$B$17,Premissas!$B$18)))))</f>
        <v/>
      </c>
      <c r="L2822" s="5">
        <f>K2822/Premissas!$B$4</f>
        <v/>
      </c>
      <c r="M2822" s="2">
        <f>IF(K2822=Premissas!$B$18,"SIM","NÃO")</f>
        <v/>
      </c>
    </row>
    <row r="2823">
      <c r="A2823" s="2" t="n">
        <v>5980119</v>
      </c>
      <c r="B2823" s="2" t="inlineStr">
        <is>
          <t>Pablo Henrique Oliveira De Jesus</t>
        </is>
      </c>
      <c r="C2823" s="2" t="n">
        <v>7801</v>
      </c>
      <c r="D2823" s="2">
        <f>IFERROR(TEXTJOIN(" | ",TRUE,UNIQUE(FILTER(Detalhe_Registro!$C:$C,(Detalhe_Registro!$D:$D=A2823)*(Detalhe_Registro!$E:$E=B2823)*(Detalhe_Registro!$M:$M="SIM")))),"")</f>
        <v/>
      </c>
      <c r="E2823" s="2">
        <f>COUNTIFS(Detalhe_Registro!$D:$D,A2823,Detalhe_Registro!$E:$E,B2823,Detalhe_Registro!$M:$M,"SIM")</f>
        <v/>
      </c>
      <c r="F2823" s="2">
        <f>IFERROR(MAXIFS(Detalhe_Registro!$N:$N,Detalhe_Registro!$D:$D,A2823,Detalhe_Registro!$E:$E,B2823,Detalhe_Registro!$M:$M,"SIM"),0)</f>
        <v/>
      </c>
      <c r="G2823" s="2">
        <f>IFERROR(AVERAGEIFS(Detalhe_Registro!$N:$N,Detalhe_Registro!$D:$D,A2823,Detalhe_Registro!$E:$E,B2823,Detalhe_Registro!$M:$M,"SIM"),0)</f>
        <v/>
      </c>
      <c r="H2823" s="2">
        <f>SUMIFS(Detalhe_Registro!$F:$F,Detalhe_Registro!$D:$D,A2823,Detalhe_Registro!$E:$E,B2823,Detalhe_Registro!$M:$M,"SIM")</f>
        <v/>
      </c>
      <c r="I2823" s="2">
        <f>SUMIFS(Detalhe_Registro!$G:$G,Detalhe_Registro!$D:$D,A2823,Detalhe_Registro!$E:$E,B2823,Detalhe_Registro!$M:$M,"SIM")</f>
        <v/>
      </c>
      <c r="J2823" s="2">
        <f>IF(F2823&lt;Premissas!$B$8,"&lt; 1,00",IF(F2823&lt;Premissas!$B$9,"1,00 – 1,19",IF(F2823&lt;Premissas!$B$10,"1,20 – 1,39",IF(F2823&lt;Premissas!$B$11,"1,40 – 1,59",IF(F2823&lt;Premissas!$B$12,"1,60 – 1,99","≥ 2,00")))))</f>
        <v/>
      </c>
      <c r="K2823" s="5">
        <f>IF(F2823&lt;Premissas!$B$8,Premissas!$B$13,IF(F2823&lt;Premissas!$B$9,Premissas!$B$14,IF(F2823&lt;Premissas!$B$10,Premissas!$B$15,IF(F2823&lt;Premissas!$B$11,Premissas!$B$16,IF(F2823&lt;Premissas!$B$12,Premissas!$B$17,Premissas!$B$18)))))</f>
        <v/>
      </c>
      <c r="L2823" s="5">
        <f>K2823/Premissas!$B$4</f>
        <v/>
      </c>
      <c r="M2823" s="2">
        <f>IF(K2823=Premissas!$B$18,"SIM","NÃO")</f>
        <v/>
      </c>
    </row>
    <row r="2824">
      <c r="A2824" s="2" t="inlineStr">
        <is>
          <t>5980119</t>
        </is>
      </c>
      <c r="B2824" s="2" t="inlineStr">
        <is>
          <t>Pablo Henrique Oliveira De Jesus</t>
        </is>
      </c>
      <c r="C2824" s="2" t="n">
        <v>7801</v>
      </c>
      <c r="D2824" s="2">
        <f>IFERROR(TEXTJOIN(" | ",TRUE,UNIQUE(FILTER(Detalhe_Registro!$C:$C,(Detalhe_Registro!$D:$D=A2824)*(Detalhe_Registro!$E:$E=B2824)*(Detalhe_Registro!$M:$M="SIM")))),"")</f>
        <v/>
      </c>
      <c r="E2824" s="2">
        <f>COUNTIFS(Detalhe_Registro!$D:$D,A2824,Detalhe_Registro!$E:$E,B2824,Detalhe_Registro!$M:$M,"SIM")</f>
        <v/>
      </c>
      <c r="F2824" s="2">
        <f>IFERROR(MAXIFS(Detalhe_Registro!$N:$N,Detalhe_Registro!$D:$D,A2824,Detalhe_Registro!$E:$E,B2824,Detalhe_Registro!$M:$M,"SIM"),0)</f>
        <v/>
      </c>
      <c r="G2824" s="2">
        <f>IFERROR(AVERAGEIFS(Detalhe_Registro!$N:$N,Detalhe_Registro!$D:$D,A2824,Detalhe_Registro!$E:$E,B2824,Detalhe_Registro!$M:$M,"SIM"),0)</f>
        <v/>
      </c>
      <c r="H2824" s="2">
        <f>SUMIFS(Detalhe_Registro!$F:$F,Detalhe_Registro!$D:$D,A2824,Detalhe_Registro!$E:$E,B2824,Detalhe_Registro!$M:$M,"SIM")</f>
        <v/>
      </c>
      <c r="I2824" s="2">
        <f>SUMIFS(Detalhe_Registro!$G:$G,Detalhe_Registro!$D:$D,A2824,Detalhe_Registro!$E:$E,B2824,Detalhe_Registro!$M:$M,"SIM")</f>
        <v/>
      </c>
      <c r="J2824" s="2">
        <f>IF(F2824&lt;Premissas!$B$8,"&lt; 1,00",IF(F2824&lt;Premissas!$B$9,"1,00 – 1,19",IF(F2824&lt;Premissas!$B$10,"1,20 – 1,39",IF(F2824&lt;Premissas!$B$11,"1,40 – 1,59",IF(F2824&lt;Premissas!$B$12,"1,60 – 1,99","≥ 2,00")))))</f>
        <v/>
      </c>
      <c r="K2824" s="5">
        <f>IF(F2824&lt;Premissas!$B$8,Premissas!$B$13,IF(F2824&lt;Premissas!$B$9,Premissas!$B$14,IF(F2824&lt;Premissas!$B$10,Premissas!$B$15,IF(F2824&lt;Premissas!$B$11,Premissas!$B$16,IF(F2824&lt;Premissas!$B$12,Premissas!$B$17,Premissas!$B$18)))))</f>
        <v/>
      </c>
      <c r="L2824" s="5">
        <f>K2824/Premissas!$B$4</f>
        <v/>
      </c>
      <c r="M2824" s="2">
        <f>IF(K2824=Premissas!$B$18,"SIM","NÃO")</f>
        <v/>
      </c>
    </row>
    <row r="2825">
      <c r="A2825" s="2" t="n">
        <v>6010539</v>
      </c>
      <c r="B2825" s="2" t="inlineStr">
        <is>
          <t>Paul Madueke Nwatu</t>
        </is>
      </c>
      <c r="C2825" s="2" t="n">
        <v>7801</v>
      </c>
      <c r="D2825" s="2">
        <f>IFERROR(TEXTJOIN(" | ",TRUE,UNIQUE(FILTER(Detalhe_Registro!$C:$C,(Detalhe_Registro!$D:$D=A2825)*(Detalhe_Registro!$E:$E=B2825)*(Detalhe_Registro!$M:$M="SIM")))),"")</f>
        <v/>
      </c>
      <c r="E2825" s="2">
        <f>COUNTIFS(Detalhe_Registro!$D:$D,A2825,Detalhe_Registro!$E:$E,B2825,Detalhe_Registro!$M:$M,"SIM")</f>
        <v/>
      </c>
      <c r="F2825" s="2">
        <f>IFERROR(MAXIFS(Detalhe_Registro!$N:$N,Detalhe_Registro!$D:$D,A2825,Detalhe_Registro!$E:$E,B2825,Detalhe_Registro!$M:$M,"SIM"),0)</f>
        <v/>
      </c>
      <c r="G2825" s="2">
        <f>IFERROR(AVERAGEIFS(Detalhe_Registro!$N:$N,Detalhe_Registro!$D:$D,A2825,Detalhe_Registro!$E:$E,B2825,Detalhe_Registro!$M:$M,"SIM"),0)</f>
        <v/>
      </c>
      <c r="H2825" s="2">
        <f>SUMIFS(Detalhe_Registro!$F:$F,Detalhe_Registro!$D:$D,A2825,Detalhe_Registro!$E:$E,B2825,Detalhe_Registro!$M:$M,"SIM")</f>
        <v/>
      </c>
      <c r="I2825" s="2">
        <f>SUMIFS(Detalhe_Registro!$G:$G,Detalhe_Registro!$D:$D,A2825,Detalhe_Registro!$E:$E,B2825,Detalhe_Registro!$M:$M,"SIM")</f>
        <v/>
      </c>
      <c r="J2825" s="2">
        <f>IF(F2825&lt;Premissas!$B$8,"&lt; 1,00",IF(F2825&lt;Premissas!$B$9,"1,00 – 1,19",IF(F2825&lt;Premissas!$B$10,"1,20 – 1,39",IF(F2825&lt;Premissas!$B$11,"1,40 – 1,59",IF(F2825&lt;Premissas!$B$12,"1,60 – 1,99","≥ 2,00")))))</f>
        <v/>
      </c>
      <c r="K2825" s="5">
        <f>IF(F2825&lt;Premissas!$B$8,Premissas!$B$13,IF(F2825&lt;Premissas!$B$9,Premissas!$B$14,IF(F2825&lt;Premissas!$B$10,Premissas!$B$15,IF(F2825&lt;Premissas!$B$11,Premissas!$B$16,IF(F2825&lt;Premissas!$B$12,Premissas!$B$17,Premissas!$B$18)))))</f>
        <v/>
      </c>
      <c r="L2825" s="5">
        <f>K2825/Premissas!$B$4</f>
        <v/>
      </c>
      <c r="M2825" s="2">
        <f>IF(K2825=Premissas!$B$18,"SIM","NÃO")</f>
        <v/>
      </c>
    </row>
    <row r="2826">
      <c r="A2826" s="2" t="inlineStr">
        <is>
          <t>6010539</t>
        </is>
      </c>
      <c r="B2826" s="2" t="inlineStr">
        <is>
          <t>Paul Madueke Nwatu</t>
        </is>
      </c>
      <c r="C2826" s="2" t="n">
        <v>7801</v>
      </c>
      <c r="D2826" s="2">
        <f>IFERROR(TEXTJOIN(" | ",TRUE,UNIQUE(FILTER(Detalhe_Registro!$C:$C,(Detalhe_Registro!$D:$D=A2826)*(Detalhe_Registro!$E:$E=B2826)*(Detalhe_Registro!$M:$M="SIM")))),"")</f>
        <v/>
      </c>
      <c r="E2826" s="2">
        <f>COUNTIFS(Detalhe_Registro!$D:$D,A2826,Detalhe_Registro!$E:$E,B2826,Detalhe_Registro!$M:$M,"SIM")</f>
        <v/>
      </c>
      <c r="F2826" s="2">
        <f>IFERROR(MAXIFS(Detalhe_Registro!$N:$N,Detalhe_Registro!$D:$D,A2826,Detalhe_Registro!$E:$E,B2826,Detalhe_Registro!$M:$M,"SIM"),0)</f>
        <v/>
      </c>
      <c r="G2826" s="2">
        <f>IFERROR(AVERAGEIFS(Detalhe_Registro!$N:$N,Detalhe_Registro!$D:$D,A2826,Detalhe_Registro!$E:$E,B2826,Detalhe_Registro!$M:$M,"SIM"),0)</f>
        <v/>
      </c>
      <c r="H2826" s="2">
        <f>SUMIFS(Detalhe_Registro!$F:$F,Detalhe_Registro!$D:$D,A2826,Detalhe_Registro!$E:$E,B2826,Detalhe_Registro!$M:$M,"SIM")</f>
        <v/>
      </c>
      <c r="I2826" s="2">
        <f>SUMIFS(Detalhe_Registro!$G:$G,Detalhe_Registro!$D:$D,A2826,Detalhe_Registro!$E:$E,B2826,Detalhe_Registro!$M:$M,"SIM")</f>
        <v/>
      </c>
      <c r="J2826" s="2">
        <f>IF(F2826&lt;Premissas!$B$8,"&lt; 1,00",IF(F2826&lt;Premissas!$B$9,"1,00 – 1,19",IF(F2826&lt;Premissas!$B$10,"1,20 – 1,39",IF(F2826&lt;Premissas!$B$11,"1,40 – 1,59",IF(F2826&lt;Premissas!$B$12,"1,60 – 1,99","≥ 2,00")))))</f>
        <v/>
      </c>
      <c r="K2826" s="5">
        <f>IF(F2826&lt;Premissas!$B$8,Premissas!$B$13,IF(F2826&lt;Premissas!$B$9,Premissas!$B$14,IF(F2826&lt;Premissas!$B$10,Premissas!$B$15,IF(F2826&lt;Premissas!$B$11,Premissas!$B$16,IF(F2826&lt;Premissas!$B$12,Premissas!$B$17,Premissas!$B$18)))))</f>
        <v/>
      </c>
      <c r="L2826" s="5">
        <f>K2826/Premissas!$B$4</f>
        <v/>
      </c>
      <c r="M2826" s="2">
        <f>IF(K2826=Premissas!$B$18,"SIM","NÃO")</f>
        <v/>
      </c>
    </row>
    <row r="2827">
      <c r="A2827" s="2" t="n">
        <v>617148</v>
      </c>
      <c r="B2827" s="2" t="inlineStr">
        <is>
          <t>Paulo Afonso De Farias</t>
        </is>
      </c>
      <c r="C2827" s="2" t="n">
        <v>7801</v>
      </c>
      <c r="D2827" s="2">
        <f>IFERROR(TEXTJOIN(" | ",TRUE,UNIQUE(FILTER(Detalhe_Registro!$C:$C,(Detalhe_Registro!$D:$D=A2827)*(Detalhe_Registro!$E:$E=B2827)*(Detalhe_Registro!$M:$M="SIM")))),"")</f>
        <v/>
      </c>
      <c r="E2827" s="2">
        <f>COUNTIFS(Detalhe_Registro!$D:$D,A2827,Detalhe_Registro!$E:$E,B2827,Detalhe_Registro!$M:$M,"SIM")</f>
        <v/>
      </c>
      <c r="F2827" s="2">
        <f>IFERROR(MAXIFS(Detalhe_Registro!$N:$N,Detalhe_Registro!$D:$D,A2827,Detalhe_Registro!$E:$E,B2827,Detalhe_Registro!$M:$M,"SIM"),0)</f>
        <v/>
      </c>
      <c r="G2827" s="2">
        <f>IFERROR(AVERAGEIFS(Detalhe_Registro!$N:$N,Detalhe_Registro!$D:$D,A2827,Detalhe_Registro!$E:$E,B2827,Detalhe_Registro!$M:$M,"SIM"),0)</f>
        <v/>
      </c>
      <c r="H2827" s="2">
        <f>SUMIFS(Detalhe_Registro!$F:$F,Detalhe_Registro!$D:$D,A2827,Detalhe_Registro!$E:$E,B2827,Detalhe_Registro!$M:$M,"SIM")</f>
        <v/>
      </c>
      <c r="I2827" s="2">
        <f>SUMIFS(Detalhe_Registro!$G:$G,Detalhe_Registro!$D:$D,A2827,Detalhe_Registro!$E:$E,B2827,Detalhe_Registro!$M:$M,"SIM")</f>
        <v/>
      </c>
      <c r="J2827" s="2">
        <f>IF(F2827&lt;Premissas!$B$8,"&lt; 1,00",IF(F2827&lt;Premissas!$B$9,"1,00 – 1,19",IF(F2827&lt;Premissas!$B$10,"1,20 – 1,39",IF(F2827&lt;Premissas!$B$11,"1,40 – 1,59",IF(F2827&lt;Premissas!$B$12,"1,60 – 1,99","≥ 2,00")))))</f>
        <v/>
      </c>
      <c r="K2827" s="5">
        <f>IF(F2827&lt;Premissas!$B$8,Premissas!$B$13,IF(F2827&lt;Premissas!$B$9,Premissas!$B$14,IF(F2827&lt;Premissas!$B$10,Premissas!$B$15,IF(F2827&lt;Premissas!$B$11,Premissas!$B$16,IF(F2827&lt;Premissas!$B$12,Premissas!$B$17,Premissas!$B$18)))))</f>
        <v/>
      </c>
      <c r="L2827" s="5">
        <f>K2827/Premissas!$B$4</f>
        <v/>
      </c>
      <c r="M2827" s="2">
        <f>IF(K2827=Premissas!$B$18,"SIM","NÃO")</f>
        <v/>
      </c>
    </row>
    <row r="2828">
      <c r="A2828" s="2" t="inlineStr">
        <is>
          <t>617148</t>
        </is>
      </c>
      <c r="B2828" s="2" t="inlineStr">
        <is>
          <t>Paulo Afonso De Farias</t>
        </is>
      </c>
      <c r="C2828" s="2" t="n">
        <v>7801</v>
      </c>
      <c r="D2828" s="2">
        <f>IFERROR(TEXTJOIN(" | ",TRUE,UNIQUE(FILTER(Detalhe_Registro!$C:$C,(Detalhe_Registro!$D:$D=A2828)*(Detalhe_Registro!$E:$E=B2828)*(Detalhe_Registro!$M:$M="SIM")))),"")</f>
        <v/>
      </c>
      <c r="E2828" s="2">
        <f>COUNTIFS(Detalhe_Registro!$D:$D,A2828,Detalhe_Registro!$E:$E,B2828,Detalhe_Registro!$M:$M,"SIM")</f>
        <v/>
      </c>
      <c r="F2828" s="2">
        <f>IFERROR(MAXIFS(Detalhe_Registro!$N:$N,Detalhe_Registro!$D:$D,A2828,Detalhe_Registro!$E:$E,B2828,Detalhe_Registro!$M:$M,"SIM"),0)</f>
        <v/>
      </c>
      <c r="G2828" s="2">
        <f>IFERROR(AVERAGEIFS(Detalhe_Registro!$N:$N,Detalhe_Registro!$D:$D,A2828,Detalhe_Registro!$E:$E,B2828,Detalhe_Registro!$M:$M,"SIM"),0)</f>
        <v/>
      </c>
      <c r="H2828" s="2">
        <f>SUMIFS(Detalhe_Registro!$F:$F,Detalhe_Registro!$D:$D,A2828,Detalhe_Registro!$E:$E,B2828,Detalhe_Registro!$M:$M,"SIM")</f>
        <v/>
      </c>
      <c r="I2828" s="2">
        <f>SUMIFS(Detalhe_Registro!$G:$G,Detalhe_Registro!$D:$D,A2828,Detalhe_Registro!$E:$E,B2828,Detalhe_Registro!$M:$M,"SIM")</f>
        <v/>
      </c>
      <c r="J2828" s="2">
        <f>IF(F2828&lt;Premissas!$B$8,"&lt; 1,00",IF(F2828&lt;Premissas!$B$9,"1,00 – 1,19",IF(F2828&lt;Premissas!$B$10,"1,20 – 1,39",IF(F2828&lt;Premissas!$B$11,"1,40 – 1,59",IF(F2828&lt;Premissas!$B$12,"1,60 – 1,99","≥ 2,00")))))</f>
        <v/>
      </c>
      <c r="K2828" s="5">
        <f>IF(F2828&lt;Premissas!$B$8,Premissas!$B$13,IF(F2828&lt;Premissas!$B$9,Premissas!$B$14,IF(F2828&lt;Premissas!$B$10,Premissas!$B$15,IF(F2828&lt;Premissas!$B$11,Premissas!$B$16,IF(F2828&lt;Premissas!$B$12,Premissas!$B$17,Premissas!$B$18)))))</f>
        <v/>
      </c>
      <c r="L2828" s="5">
        <f>K2828/Premissas!$B$4</f>
        <v/>
      </c>
      <c r="M2828" s="2">
        <f>IF(K2828=Premissas!$B$18,"SIM","NÃO")</f>
        <v/>
      </c>
    </row>
    <row r="2829">
      <c r="A2829" s="2" t="n">
        <v>377972</v>
      </c>
      <c r="B2829" s="2" t="inlineStr">
        <is>
          <t>Paulo Duarte Pereira</t>
        </is>
      </c>
      <c r="C2829" s="2" t="n">
        <v>7801</v>
      </c>
      <c r="D2829" s="2">
        <f>IFERROR(TEXTJOIN(" | ",TRUE,UNIQUE(FILTER(Detalhe_Registro!$C:$C,(Detalhe_Registro!$D:$D=A2829)*(Detalhe_Registro!$E:$E=B2829)*(Detalhe_Registro!$M:$M="SIM")))),"")</f>
        <v/>
      </c>
      <c r="E2829" s="2">
        <f>COUNTIFS(Detalhe_Registro!$D:$D,A2829,Detalhe_Registro!$E:$E,B2829,Detalhe_Registro!$M:$M,"SIM")</f>
        <v/>
      </c>
      <c r="F2829" s="2">
        <f>IFERROR(MAXIFS(Detalhe_Registro!$N:$N,Detalhe_Registro!$D:$D,A2829,Detalhe_Registro!$E:$E,B2829,Detalhe_Registro!$M:$M,"SIM"),0)</f>
        <v/>
      </c>
      <c r="G2829" s="2">
        <f>IFERROR(AVERAGEIFS(Detalhe_Registro!$N:$N,Detalhe_Registro!$D:$D,A2829,Detalhe_Registro!$E:$E,B2829,Detalhe_Registro!$M:$M,"SIM"),0)</f>
        <v/>
      </c>
      <c r="H2829" s="2">
        <f>SUMIFS(Detalhe_Registro!$F:$F,Detalhe_Registro!$D:$D,A2829,Detalhe_Registro!$E:$E,B2829,Detalhe_Registro!$M:$M,"SIM")</f>
        <v/>
      </c>
      <c r="I2829" s="2">
        <f>SUMIFS(Detalhe_Registro!$G:$G,Detalhe_Registro!$D:$D,A2829,Detalhe_Registro!$E:$E,B2829,Detalhe_Registro!$M:$M,"SIM")</f>
        <v/>
      </c>
      <c r="J2829" s="2">
        <f>IF(F2829&lt;Premissas!$B$8,"&lt; 1,00",IF(F2829&lt;Premissas!$B$9,"1,00 – 1,19",IF(F2829&lt;Premissas!$B$10,"1,20 – 1,39",IF(F2829&lt;Premissas!$B$11,"1,40 – 1,59",IF(F2829&lt;Premissas!$B$12,"1,60 – 1,99","≥ 2,00")))))</f>
        <v/>
      </c>
      <c r="K2829" s="5">
        <f>IF(F2829&lt;Premissas!$B$8,Premissas!$B$13,IF(F2829&lt;Premissas!$B$9,Premissas!$B$14,IF(F2829&lt;Premissas!$B$10,Premissas!$B$15,IF(F2829&lt;Premissas!$B$11,Premissas!$B$16,IF(F2829&lt;Premissas!$B$12,Premissas!$B$17,Premissas!$B$18)))))</f>
        <v/>
      </c>
      <c r="L2829" s="5">
        <f>K2829/Premissas!$B$4</f>
        <v/>
      </c>
      <c r="M2829" s="2">
        <f>IF(K2829=Premissas!$B$18,"SIM","NÃO")</f>
        <v/>
      </c>
    </row>
    <row r="2830">
      <c r="A2830" s="2" t="inlineStr">
        <is>
          <t>377972</t>
        </is>
      </c>
      <c r="B2830" s="2" t="inlineStr">
        <is>
          <t>Paulo Duarte Pereira</t>
        </is>
      </c>
      <c r="C2830" s="2" t="n">
        <v>7801</v>
      </c>
      <c r="D2830" s="2">
        <f>IFERROR(TEXTJOIN(" | ",TRUE,UNIQUE(FILTER(Detalhe_Registro!$C:$C,(Detalhe_Registro!$D:$D=A2830)*(Detalhe_Registro!$E:$E=B2830)*(Detalhe_Registro!$M:$M="SIM")))),"")</f>
        <v/>
      </c>
      <c r="E2830" s="2">
        <f>COUNTIFS(Detalhe_Registro!$D:$D,A2830,Detalhe_Registro!$E:$E,B2830,Detalhe_Registro!$M:$M,"SIM")</f>
        <v/>
      </c>
      <c r="F2830" s="2">
        <f>IFERROR(MAXIFS(Detalhe_Registro!$N:$N,Detalhe_Registro!$D:$D,A2830,Detalhe_Registro!$E:$E,B2830,Detalhe_Registro!$M:$M,"SIM"),0)</f>
        <v/>
      </c>
      <c r="G2830" s="2">
        <f>IFERROR(AVERAGEIFS(Detalhe_Registro!$N:$N,Detalhe_Registro!$D:$D,A2830,Detalhe_Registro!$E:$E,B2830,Detalhe_Registro!$M:$M,"SIM"),0)</f>
        <v/>
      </c>
      <c r="H2830" s="2">
        <f>SUMIFS(Detalhe_Registro!$F:$F,Detalhe_Registro!$D:$D,A2830,Detalhe_Registro!$E:$E,B2830,Detalhe_Registro!$M:$M,"SIM")</f>
        <v/>
      </c>
      <c r="I2830" s="2">
        <f>SUMIFS(Detalhe_Registro!$G:$G,Detalhe_Registro!$D:$D,A2830,Detalhe_Registro!$E:$E,B2830,Detalhe_Registro!$M:$M,"SIM")</f>
        <v/>
      </c>
      <c r="J2830" s="2">
        <f>IF(F2830&lt;Premissas!$B$8,"&lt; 1,00",IF(F2830&lt;Premissas!$B$9,"1,00 – 1,19",IF(F2830&lt;Premissas!$B$10,"1,20 – 1,39",IF(F2830&lt;Premissas!$B$11,"1,40 – 1,59",IF(F2830&lt;Premissas!$B$12,"1,60 – 1,99","≥ 2,00")))))</f>
        <v/>
      </c>
      <c r="K2830" s="5">
        <f>IF(F2830&lt;Premissas!$B$8,Premissas!$B$13,IF(F2830&lt;Premissas!$B$9,Premissas!$B$14,IF(F2830&lt;Premissas!$B$10,Premissas!$B$15,IF(F2830&lt;Premissas!$B$11,Premissas!$B$16,IF(F2830&lt;Premissas!$B$12,Premissas!$B$17,Premissas!$B$18)))))</f>
        <v/>
      </c>
      <c r="L2830" s="5">
        <f>K2830/Premissas!$B$4</f>
        <v/>
      </c>
      <c r="M2830" s="2">
        <f>IF(K2830=Premissas!$B$18,"SIM","NÃO")</f>
        <v/>
      </c>
    </row>
    <row r="2831">
      <c r="A2831" s="2" t="inlineStr">
        <is>
          <t>6016375</t>
        </is>
      </c>
      <c r="B2831" s="2" t="inlineStr">
        <is>
          <t>Paulo Henrique Alves Da Silva</t>
        </is>
      </c>
      <c r="C2831" s="2" t="n">
        <v>7801</v>
      </c>
      <c r="D2831" s="2">
        <f>IFERROR(TEXTJOIN(" | ",TRUE,UNIQUE(FILTER(Detalhe_Registro!$C:$C,(Detalhe_Registro!$D:$D=A2831)*(Detalhe_Registro!$E:$E=B2831)*(Detalhe_Registro!$M:$M="SIM")))),"")</f>
        <v/>
      </c>
      <c r="E2831" s="2">
        <f>COUNTIFS(Detalhe_Registro!$D:$D,A2831,Detalhe_Registro!$E:$E,B2831,Detalhe_Registro!$M:$M,"SIM")</f>
        <v/>
      </c>
      <c r="F2831" s="2">
        <f>IFERROR(MAXIFS(Detalhe_Registro!$N:$N,Detalhe_Registro!$D:$D,A2831,Detalhe_Registro!$E:$E,B2831,Detalhe_Registro!$M:$M,"SIM"),0)</f>
        <v/>
      </c>
      <c r="G2831" s="2">
        <f>IFERROR(AVERAGEIFS(Detalhe_Registro!$N:$N,Detalhe_Registro!$D:$D,A2831,Detalhe_Registro!$E:$E,B2831,Detalhe_Registro!$M:$M,"SIM"),0)</f>
        <v/>
      </c>
      <c r="H2831" s="2">
        <f>SUMIFS(Detalhe_Registro!$F:$F,Detalhe_Registro!$D:$D,A2831,Detalhe_Registro!$E:$E,B2831,Detalhe_Registro!$M:$M,"SIM")</f>
        <v/>
      </c>
      <c r="I2831" s="2">
        <f>SUMIFS(Detalhe_Registro!$G:$G,Detalhe_Registro!$D:$D,A2831,Detalhe_Registro!$E:$E,B2831,Detalhe_Registro!$M:$M,"SIM")</f>
        <v/>
      </c>
      <c r="J2831" s="2">
        <f>IF(F2831&lt;Premissas!$B$8,"&lt; 1,00",IF(F2831&lt;Premissas!$B$9,"1,00 – 1,19",IF(F2831&lt;Premissas!$B$10,"1,20 – 1,39",IF(F2831&lt;Premissas!$B$11,"1,40 – 1,59",IF(F2831&lt;Premissas!$B$12,"1,60 – 1,99","≥ 2,00")))))</f>
        <v/>
      </c>
      <c r="K2831" s="5">
        <f>IF(F2831&lt;Premissas!$B$8,Premissas!$B$13,IF(F2831&lt;Premissas!$B$9,Premissas!$B$14,IF(F2831&lt;Premissas!$B$10,Premissas!$B$15,IF(F2831&lt;Premissas!$B$11,Premissas!$B$16,IF(F2831&lt;Premissas!$B$12,Premissas!$B$17,Premissas!$B$18)))))</f>
        <v/>
      </c>
      <c r="L2831" s="5">
        <f>K2831/Premissas!$B$4</f>
        <v/>
      </c>
      <c r="M2831" s="2">
        <f>IF(K2831=Premissas!$B$18,"SIM","NÃO")</f>
        <v/>
      </c>
    </row>
    <row r="2832">
      <c r="A2832" s="2" t="inlineStr">
        <is>
          <t>6032630</t>
        </is>
      </c>
      <c r="B2832" s="2" t="inlineStr">
        <is>
          <t>Paulo Roberto De Farias</t>
        </is>
      </c>
      <c r="C2832" s="2" t="n">
        <v>7801</v>
      </c>
      <c r="D2832" s="2">
        <f>IFERROR(TEXTJOIN(" | ",TRUE,UNIQUE(FILTER(Detalhe_Registro!$C:$C,(Detalhe_Registro!$D:$D=A2832)*(Detalhe_Registro!$E:$E=B2832)*(Detalhe_Registro!$M:$M="SIM")))),"")</f>
        <v/>
      </c>
      <c r="E2832" s="2">
        <f>COUNTIFS(Detalhe_Registro!$D:$D,A2832,Detalhe_Registro!$E:$E,B2832,Detalhe_Registro!$M:$M,"SIM")</f>
        <v/>
      </c>
      <c r="F2832" s="2">
        <f>IFERROR(MAXIFS(Detalhe_Registro!$N:$N,Detalhe_Registro!$D:$D,A2832,Detalhe_Registro!$E:$E,B2832,Detalhe_Registro!$M:$M,"SIM"),0)</f>
        <v/>
      </c>
      <c r="G2832" s="2">
        <f>IFERROR(AVERAGEIFS(Detalhe_Registro!$N:$N,Detalhe_Registro!$D:$D,A2832,Detalhe_Registro!$E:$E,B2832,Detalhe_Registro!$M:$M,"SIM"),0)</f>
        <v/>
      </c>
      <c r="H2832" s="2">
        <f>SUMIFS(Detalhe_Registro!$F:$F,Detalhe_Registro!$D:$D,A2832,Detalhe_Registro!$E:$E,B2832,Detalhe_Registro!$M:$M,"SIM")</f>
        <v/>
      </c>
      <c r="I2832" s="2">
        <f>SUMIFS(Detalhe_Registro!$G:$G,Detalhe_Registro!$D:$D,A2832,Detalhe_Registro!$E:$E,B2832,Detalhe_Registro!$M:$M,"SIM")</f>
        <v/>
      </c>
      <c r="J2832" s="2">
        <f>IF(F2832&lt;Premissas!$B$8,"&lt; 1,00",IF(F2832&lt;Premissas!$B$9,"1,00 – 1,19",IF(F2832&lt;Premissas!$B$10,"1,20 – 1,39",IF(F2832&lt;Premissas!$B$11,"1,40 – 1,59",IF(F2832&lt;Premissas!$B$12,"1,60 – 1,99","≥ 2,00")))))</f>
        <v/>
      </c>
      <c r="K2832" s="5">
        <f>IF(F2832&lt;Premissas!$B$8,Premissas!$B$13,IF(F2832&lt;Premissas!$B$9,Premissas!$B$14,IF(F2832&lt;Premissas!$B$10,Premissas!$B$15,IF(F2832&lt;Premissas!$B$11,Premissas!$B$16,IF(F2832&lt;Premissas!$B$12,Premissas!$B$17,Premissas!$B$18)))))</f>
        <v/>
      </c>
      <c r="L2832" s="5">
        <f>K2832/Premissas!$B$4</f>
        <v/>
      </c>
      <c r="M2832" s="2">
        <f>IF(K2832=Premissas!$B$18,"SIM","NÃO")</f>
        <v/>
      </c>
    </row>
    <row r="2833">
      <c r="A2833" s="2" t="n">
        <v>5931487</v>
      </c>
      <c r="B2833" s="2" t="inlineStr">
        <is>
          <t>Pedro Henrique Barbosa Da Silva</t>
        </is>
      </c>
      <c r="C2833" s="2" t="n">
        <v>7801</v>
      </c>
      <c r="D2833" s="2">
        <f>IFERROR(TEXTJOIN(" | ",TRUE,UNIQUE(FILTER(Detalhe_Registro!$C:$C,(Detalhe_Registro!$D:$D=A2833)*(Detalhe_Registro!$E:$E=B2833)*(Detalhe_Registro!$M:$M="SIM")))),"")</f>
        <v/>
      </c>
      <c r="E2833" s="2">
        <f>COUNTIFS(Detalhe_Registro!$D:$D,A2833,Detalhe_Registro!$E:$E,B2833,Detalhe_Registro!$M:$M,"SIM")</f>
        <v/>
      </c>
      <c r="F2833" s="2">
        <f>IFERROR(MAXIFS(Detalhe_Registro!$N:$N,Detalhe_Registro!$D:$D,A2833,Detalhe_Registro!$E:$E,B2833,Detalhe_Registro!$M:$M,"SIM"),0)</f>
        <v/>
      </c>
      <c r="G2833" s="2">
        <f>IFERROR(AVERAGEIFS(Detalhe_Registro!$N:$N,Detalhe_Registro!$D:$D,A2833,Detalhe_Registro!$E:$E,B2833,Detalhe_Registro!$M:$M,"SIM"),0)</f>
        <v/>
      </c>
      <c r="H2833" s="2">
        <f>SUMIFS(Detalhe_Registro!$F:$F,Detalhe_Registro!$D:$D,A2833,Detalhe_Registro!$E:$E,B2833,Detalhe_Registro!$M:$M,"SIM")</f>
        <v/>
      </c>
      <c r="I2833" s="2">
        <f>SUMIFS(Detalhe_Registro!$G:$G,Detalhe_Registro!$D:$D,A2833,Detalhe_Registro!$E:$E,B2833,Detalhe_Registro!$M:$M,"SIM")</f>
        <v/>
      </c>
      <c r="J2833" s="2">
        <f>IF(F2833&lt;Premissas!$B$8,"&lt; 1,00",IF(F2833&lt;Premissas!$B$9,"1,00 – 1,19",IF(F2833&lt;Premissas!$B$10,"1,20 – 1,39",IF(F2833&lt;Premissas!$B$11,"1,40 – 1,59",IF(F2833&lt;Premissas!$B$12,"1,60 – 1,99","≥ 2,00")))))</f>
        <v/>
      </c>
      <c r="K2833" s="5">
        <f>IF(F2833&lt;Premissas!$B$8,Premissas!$B$13,IF(F2833&lt;Premissas!$B$9,Premissas!$B$14,IF(F2833&lt;Premissas!$B$10,Premissas!$B$15,IF(F2833&lt;Premissas!$B$11,Premissas!$B$16,IF(F2833&lt;Premissas!$B$12,Premissas!$B$17,Premissas!$B$18)))))</f>
        <v/>
      </c>
      <c r="L2833" s="5">
        <f>K2833/Premissas!$B$4</f>
        <v/>
      </c>
      <c r="M2833" s="2">
        <f>IF(K2833=Premissas!$B$18,"SIM","NÃO")</f>
        <v/>
      </c>
    </row>
    <row r="2834">
      <c r="A2834" s="2" t="inlineStr">
        <is>
          <t>5931487</t>
        </is>
      </c>
      <c r="B2834" s="2" t="inlineStr">
        <is>
          <t>Pedro Henrique Barbosa Da Silva</t>
        </is>
      </c>
      <c r="C2834" s="2" t="n">
        <v>7801</v>
      </c>
      <c r="D2834" s="2">
        <f>IFERROR(TEXTJOIN(" | ",TRUE,UNIQUE(FILTER(Detalhe_Registro!$C:$C,(Detalhe_Registro!$D:$D=A2834)*(Detalhe_Registro!$E:$E=B2834)*(Detalhe_Registro!$M:$M="SIM")))),"")</f>
        <v/>
      </c>
      <c r="E2834" s="2">
        <f>COUNTIFS(Detalhe_Registro!$D:$D,A2834,Detalhe_Registro!$E:$E,B2834,Detalhe_Registro!$M:$M,"SIM")</f>
        <v/>
      </c>
      <c r="F2834" s="2">
        <f>IFERROR(MAXIFS(Detalhe_Registro!$N:$N,Detalhe_Registro!$D:$D,A2834,Detalhe_Registro!$E:$E,B2834,Detalhe_Registro!$M:$M,"SIM"),0)</f>
        <v/>
      </c>
      <c r="G2834" s="2">
        <f>IFERROR(AVERAGEIFS(Detalhe_Registro!$N:$N,Detalhe_Registro!$D:$D,A2834,Detalhe_Registro!$E:$E,B2834,Detalhe_Registro!$M:$M,"SIM"),0)</f>
        <v/>
      </c>
      <c r="H2834" s="2">
        <f>SUMIFS(Detalhe_Registro!$F:$F,Detalhe_Registro!$D:$D,A2834,Detalhe_Registro!$E:$E,B2834,Detalhe_Registro!$M:$M,"SIM")</f>
        <v/>
      </c>
      <c r="I2834" s="2">
        <f>SUMIFS(Detalhe_Registro!$G:$G,Detalhe_Registro!$D:$D,A2834,Detalhe_Registro!$E:$E,B2834,Detalhe_Registro!$M:$M,"SIM")</f>
        <v/>
      </c>
      <c r="J2834" s="2">
        <f>IF(F2834&lt;Premissas!$B$8,"&lt; 1,00",IF(F2834&lt;Premissas!$B$9,"1,00 – 1,19",IF(F2834&lt;Premissas!$B$10,"1,20 – 1,39",IF(F2834&lt;Premissas!$B$11,"1,40 – 1,59",IF(F2834&lt;Premissas!$B$12,"1,60 – 1,99","≥ 2,00")))))</f>
        <v/>
      </c>
      <c r="K2834" s="5">
        <f>IF(F2834&lt;Premissas!$B$8,Premissas!$B$13,IF(F2834&lt;Premissas!$B$9,Premissas!$B$14,IF(F2834&lt;Premissas!$B$10,Premissas!$B$15,IF(F2834&lt;Premissas!$B$11,Premissas!$B$16,IF(F2834&lt;Premissas!$B$12,Premissas!$B$17,Premissas!$B$18)))))</f>
        <v/>
      </c>
      <c r="L2834" s="5">
        <f>K2834/Premissas!$B$4</f>
        <v/>
      </c>
      <c r="M2834" s="2">
        <f>IF(K2834=Premissas!$B$18,"SIM","NÃO")</f>
        <v/>
      </c>
    </row>
    <row r="2835">
      <c r="A2835" s="2" t="n">
        <v>5929288</v>
      </c>
      <c r="B2835" s="2" t="inlineStr">
        <is>
          <t>Pedro Henrique Ferreira Da Silva</t>
        </is>
      </c>
      <c r="C2835" s="2" t="n">
        <v>7801</v>
      </c>
      <c r="D2835" s="2">
        <f>IFERROR(TEXTJOIN(" | ",TRUE,UNIQUE(FILTER(Detalhe_Registro!$C:$C,(Detalhe_Registro!$D:$D=A2835)*(Detalhe_Registro!$E:$E=B2835)*(Detalhe_Registro!$M:$M="SIM")))),"")</f>
        <v/>
      </c>
      <c r="E2835" s="2">
        <f>COUNTIFS(Detalhe_Registro!$D:$D,A2835,Detalhe_Registro!$E:$E,B2835,Detalhe_Registro!$M:$M,"SIM")</f>
        <v/>
      </c>
      <c r="F2835" s="2">
        <f>IFERROR(MAXIFS(Detalhe_Registro!$N:$N,Detalhe_Registro!$D:$D,A2835,Detalhe_Registro!$E:$E,B2835,Detalhe_Registro!$M:$M,"SIM"),0)</f>
        <v/>
      </c>
      <c r="G2835" s="2">
        <f>IFERROR(AVERAGEIFS(Detalhe_Registro!$N:$N,Detalhe_Registro!$D:$D,A2835,Detalhe_Registro!$E:$E,B2835,Detalhe_Registro!$M:$M,"SIM"),0)</f>
        <v/>
      </c>
      <c r="H2835" s="2">
        <f>SUMIFS(Detalhe_Registro!$F:$F,Detalhe_Registro!$D:$D,A2835,Detalhe_Registro!$E:$E,B2835,Detalhe_Registro!$M:$M,"SIM")</f>
        <v/>
      </c>
      <c r="I2835" s="2">
        <f>SUMIFS(Detalhe_Registro!$G:$G,Detalhe_Registro!$D:$D,A2835,Detalhe_Registro!$E:$E,B2835,Detalhe_Registro!$M:$M,"SIM")</f>
        <v/>
      </c>
      <c r="J2835" s="2">
        <f>IF(F2835&lt;Premissas!$B$8,"&lt; 1,00",IF(F2835&lt;Premissas!$B$9,"1,00 – 1,19",IF(F2835&lt;Premissas!$B$10,"1,20 – 1,39",IF(F2835&lt;Premissas!$B$11,"1,40 – 1,59",IF(F2835&lt;Premissas!$B$12,"1,60 – 1,99","≥ 2,00")))))</f>
        <v/>
      </c>
      <c r="K2835" s="5">
        <f>IF(F2835&lt;Premissas!$B$8,Premissas!$B$13,IF(F2835&lt;Premissas!$B$9,Premissas!$B$14,IF(F2835&lt;Premissas!$B$10,Premissas!$B$15,IF(F2835&lt;Premissas!$B$11,Premissas!$B$16,IF(F2835&lt;Premissas!$B$12,Premissas!$B$17,Premissas!$B$18)))))</f>
        <v/>
      </c>
      <c r="L2835" s="5">
        <f>K2835/Premissas!$B$4</f>
        <v/>
      </c>
      <c r="M2835" s="2">
        <f>IF(K2835=Premissas!$B$18,"SIM","NÃO")</f>
        <v/>
      </c>
    </row>
    <row r="2836">
      <c r="A2836" s="2" t="inlineStr">
        <is>
          <t>5929288</t>
        </is>
      </c>
      <c r="B2836" s="2" t="inlineStr">
        <is>
          <t>Pedro Henrique Ferreira Da Silva</t>
        </is>
      </c>
      <c r="C2836" s="2" t="n">
        <v>7801</v>
      </c>
      <c r="D2836" s="2">
        <f>IFERROR(TEXTJOIN(" | ",TRUE,UNIQUE(FILTER(Detalhe_Registro!$C:$C,(Detalhe_Registro!$D:$D=A2836)*(Detalhe_Registro!$E:$E=B2836)*(Detalhe_Registro!$M:$M="SIM")))),"")</f>
        <v/>
      </c>
      <c r="E2836" s="2">
        <f>COUNTIFS(Detalhe_Registro!$D:$D,A2836,Detalhe_Registro!$E:$E,B2836,Detalhe_Registro!$M:$M,"SIM")</f>
        <v/>
      </c>
      <c r="F2836" s="2">
        <f>IFERROR(MAXIFS(Detalhe_Registro!$N:$N,Detalhe_Registro!$D:$D,A2836,Detalhe_Registro!$E:$E,B2836,Detalhe_Registro!$M:$M,"SIM"),0)</f>
        <v/>
      </c>
      <c r="G2836" s="2">
        <f>IFERROR(AVERAGEIFS(Detalhe_Registro!$N:$N,Detalhe_Registro!$D:$D,A2836,Detalhe_Registro!$E:$E,B2836,Detalhe_Registro!$M:$M,"SIM"),0)</f>
        <v/>
      </c>
      <c r="H2836" s="2">
        <f>SUMIFS(Detalhe_Registro!$F:$F,Detalhe_Registro!$D:$D,A2836,Detalhe_Registro!$E:$E,B2836,Detalhe_Registro!$M:$M,"SIM")</f>
        <v/>
      </c>
      <c r="I2836" s="2">
        <f>SUMIFS(Detalhe_Registro!$G:$G,Detalhe_Registro!$D:$D,A2836,Detalhe_Registro!$E:$E,B2836,Detalhe_Registro!$M:$M,"SIM")</f>
        <v/>
      </c>
      <c r="J2836" s="2">
        <f>IF(F2836&lt;Premissas!$B$8,"&lt; 1,00",IF(F2836&lt;Premissas!$B$9,"1,00 – 1,19",IF(F2836&lt;Premissas!$B$10,"1,20 – 1,39",IF(F2836&lt;Premissas!$B$11,"1,40 – 1,59",IF(F2836&lt;Premissas!$B$12,"1,60 – 1,99","≥ 2,00")))))</f>
        <v/>
      </c>
      <c r="K2836" s="5">
        <f>IF(F2836&lt;Premissas!$B$8,Premissas!$B$13,IF(F2836&lt;Premissas!$B$9,Premissas!$B$14,IF(F2836&lt;Premissas!$B$10,Premissas!$B$15,IF(F2836&lt;Premissas!$B$11,Premissas!$B$16,IF(F2836&lt;Premissas!$B$12,Premissas!$B$17,Premissas!$B$18)))))</f>
        <v/>
      </c>
      <c r="L2836" s="5">
        <f>K2836/Premissas!$B$4</f>
        <v/>
      </c>
      <c r="M2836" s="2">
        <f>IF(K2836=Premissas!$B$18,"SIM","NÃO")</f>
        <v/>
      </c>
    </row>
    <row r="2837">
      <c r="A2837" s="2" t="n">
        <v>599869</v>
      </c>
      <c r="B2837" s="2" t="inlineStr">
        <is>
          <t>Pedro Hissao Yano</t>
        </is>
      </c>
      <c r="C2837" s="2" t="n">
        <v>7801</v>
      </c>
      <c r="D2837" s="2">
        <f>IFERROR(TEXTJOIN(" | ",TRUE,UNIQUE(FILTER(Detalhe_Registro!$C:$C,(Detalhe_Registro!$D:$D=A2837)*(Detalhe_Registro!$E:$E=B2837)*(Detalhe_Registro!$M:$M="SIM")))),"")</f>
        <v/>
      </c>
      <c r="E2837" s="2">
        <f>COUNTIFS(Detalhe_Registro!$D:$D,A2837,Detalhe_Registro!$E:$E,B2837,Detalhe_Registro!$M:$M,"SIM")</f>
        <v/>
      </c>
      <c r="F2837" s="2">
        <f>IFERROR(MAXIFS(Detalhe_Registro!$N:$N,Detalhe_Registro!$D:$D,A2837,Detalhe_Registro!$E:$E,B2837,Detalhe_Registro!$M:$M,"SIM"),0)</f>
        <v/>
      </c>
      <c r="G2837" s="2">
        <f>IFERROR(AVERAGEIFS(Detalhe_Registro!$N:$N,Detalhe_Registro!$D:$D,A2837,Detalhe_Registro!$E:$E,B2837,Detalhe_Registro!$M:$M,"SIM"),0)</f>
        <v/>
      </c>
      <c r="H2837" s="2">
        <f>SUMIFS(Detalhe_Registro!$F:$F,Detalhe_Registro!$D:$D,A2837,Detalhe_Registro!$E:$E,B2837,Detalhe_Registro!$M:$M,"SIM")</f>
        <v/>
      </c>
      <c r="I2837" s="2">
        <f>SUMIFS(Detalhe_Registro!$G:$G,Detalhe_Registro!$D:$D,A2837,Detalhe_Registro!$E:$E,B2837,Detalhe_Registro!$M:$M,"SIM")</f>
        <v/>
      </c>
      <c r="J2837" s="2">
        <f>IF(F2837&lt;Premissas!$B$8,"&lt; 1,00",IF(F2837&lt;Premissas!$B$9,"1,00 – 1,19",IF(F2837&lt;Premissas!$B$10,"1,20 – 1,39",IF(F2837&lt;Premissas!$B$11,"1,40 – 1,59",IF(F2837&lt;Premissas!$B$12,"1,60 – 1,99","≥ 2,00")))))</f>
        <v/>
      </c>
      <c r="K2837" s="5">
        <f>IF(F2837&lt;Premissas!$B$8,Premissas!$B$13,IF(F2837&lt;Premissas!$B$9,Premissas!$B$14,IF(F2837&lt;Premissas!$B$10,Premissas!$B$15,IF(F2837&lt;Premissas!$B$11,Premissas!$B$16,IF(F2837&lt;Premissas!$B$12,Premissas!$B$17,Premissas!$B$18)))))</f>
        <v/>
      </c>
      <c r="L2837" s="5">
        <f>K2837/Premissas!$B$4</f>
        <v/>
      </c>
      <c r="M2837" s="2">
        <f>IF(K2837=Premissas!$B$18,"SIM","NÃO")</f>
        <v/>
      </c>
    </row>
    <row r="2838">
      <c r="A2838" s="2" t="inlineStr">
        <is>
          <t>599869</t>
        </is>
      </c>
      <c r="B2838" s="2" t="inlineStr">
        <is>
          <t>Pedro Hissao Yano</t>
        </is>
      </c>
      <c r="C2838" s="2" t="n">
        <v>7801</v>
      </c>
      <c r="D2838" s="2">
        <f>IFERROR(TEXTJOIN(" | ",TRUE,UNIQUE(FILTER(Detalhe_Registro!$C:$C,(Detalhe_Registro!$D:$D=A2838)*(Detalhe_Registro!$E:$E=B2838)*(Detalhe_Registro!$M:$M="SIM")))),"")</f>
        <v/>
      </c>
      <c r="E2838" s="2">
        <f>COUNTIFS(Detalhe_Registro!$D:$D,A2838,Detalhe_Registro!$E:$E,B2838,Detalhe_Registro!$M:$M,"SIM")</f>
        <v/>
      </c>
      <c r="F2838" s="2">
        <f>IFERROR(MAXIFS(Detalhe_Registro!$N:$N,Detalhe_Registro!$D:$D,A2838,Detalhe_Registro!$E:$E,B2838,Detalhe_Registro!$M:$M,"SIM"),0)</f>
        <v/>
      </c>
      <c r="G2838" s="2">
        <f>IFERROR(AVERAGEIFS(Detalhe_Registro!$N:$N,Detalhe_Registro!$D:$D,A2838,Detalhe_Registro!$E:$E,B2838,Detalhe_Registro!$M:$M,"SIM"),0)</f>
        <v/>
      </c>
      <c r="H2838" s="2">
        <f>SUMIFS(Detalhe_Registro!$F:$F,Detalhe_Registro!$D:$D,A2838,Detalhe_Registro!$E:$E,B2838,Detalhe_Registro!$M:$M,"SIM")</f>
        <v/>
      </c>
      <c r="I2838" s="2">
        <f>SUMIFS(Detalhe_Registro!$G:$G,Detalhe_Registro!$D:$D,A2838,Detalhe_Registro!$E:$E,B2838,Detalhe_Registro!$M:$M,"SIM")</f>
        <v/>
      </c>
      <c r="J2838" s="2">
        <f>IF(F2838&lt;Premissas!$B$8,"&lt; 1,00",IF(F2838&lt;Premissas!$B$9,"1,00 – 1,19",IF(F2838&lt;Premissas!$B$10,"1,20 – 1,39",IF(F2838&lt;Premissas!$B$11,"1,40 – 1,59",IF(F2838&lt;Premissas!$B$12,"1,60 – 1,99","≥ 2,00")))))</f>
        <v/>
      </c>
      <c r="K2838" s="5">
        <f>IF(F2838&lt;Premissas!$B$8,Premissas!$B$13,IF(F2838&lt;Premissas!$B$9,Premissas!$B$14,IF(F2838&lt;Premissas!$B$10,Premissas!$B$15,IF(F2838&lt;Premissas!$B$11,Premissas!$B$16,IF(F2838&lt;Premissas!$B$12,Premissas!$B$17,Premissas!$B$18)))))</f>
        <v/>
      </c>
      <c r="L2838" s="5">
        <f>K2838/Premissas!$B$4</f>
        <v/>
      </c>
      <c r="M2838" s="2">
        <f>IF(K2838=Premissas!$B$18,"SIM","NÃO")</f>
        <v/>
      </c>
    </row>
    <row r="2839">
      <c r="A2839" s="2" t="n">
        <v>138654</v>
      </c>
      <c r="B2839" s="2" t="inlineStr">
        <is>
          <t>Pedro Pereira Da Silva Neto</t>
        </is>
      </c>
      <c r="C2839" s="2" t="n">
        <v>7801</v>
      </c>
      <c r="D2839" s="2">
        <f>IFERROR(TEXTJOIN(" | ",TRUE,UNIQUE(FILTER(Detalhe_Registro!$C:$C,(Detalhe_Registro!$D:$D=A2839)*(Detalhe_Registro!$E:$E=B2839)*(Detalhe_Registro!$M:$M="SIM")))),"")</f>
        <v/>
      </c>
      <c r="E2839" s="2">
        <f>COUNTIFS(Detalhe_Registro!$D:$D,A2839,Detalhe_Registro!$E:$E,B2839,Detalhe_Registro!$M:$M,"SIM")</f>
        <v/>
      </c>
      <c r="F2839" s="2">
        <f>IFERROR(MAXIFS(Detalhe_Registro!$N:$N,Detalhe_Registro!$D:$D,A2839,Detalhe_Registro!$E:$E,B2839,Detalhe_Registro!$M:$M,"SIM"),0)</f>
        <v/>
      </c>
      <c r="G2839" s="2">
        <f>IFERROR(AVERAGEIFS(Detalhe_Registro!$N:$N,Detalhe_Registro!$D:$D,A2839,Detalhe_Registro!$E:$E,B2839,Detalhe_Registro!$M:$M,"SIM"),0)</f>
        <v/>
      </c>
      <c r="H2839" s="2">
        <f>SUMIFS(Detalhe_Registro!$F:$F,Detalhe_Registro!$D:$D,A2839,Detalhe_Registro!$E:$E,B2839,Detalhe_Registro!$M:$M,"SIM")</f>
        <v/>
      </c>
      <c r="I2839" s="2">
        <f>SUMIFS(Detalhe_Registro!$G:$G,Detalhe_Registro!$D:$D,A2839,Detalhe_Registro!$E:$E,B2839,Detalhe_Registro!$M:$M,"SIM")</f>
        <v/>
      </c>
      <c r="J2839" s="2">
        <f>IF(F2839&lt;Premissas!$B$8,"&lt; 1,00",IF(F2839&lt;Premissas!$B$9,"1,00 – 1,19",IF(F2839&lt;Premissas!$B$10,"1,20 – 1,39",IF(F2839&lt;Premissas!$B$11,"1,40 – 1,59",IF(F2839&lt;Premissas!$B$12,"1,60 – 1,99","≥ 2,00")))))</f>
        <v/>
      </c>
      <c r="K2839" s="5">
        <f>IF(F2839&lt;Premissas!$B$8,Premissas!$B$13,IF(F2839&lt;Premissas!$B$9,Premissas!$B$14,IF(F2839&lt;Premissas!$B$10,Premissas!$B$15,IF(F2839&lt;Premissas!$B$11,Premissas!$B$16,IF(F2839&lt;Premissas!$B$12,Premissas!$B$17,Premissas!$B$18)))))</f>
        <v/>
      </c>
      <c r="L2839" s="5">
        <f>K2839/Premissas!$B$4</f>
        <v/>
      </c>
      <c r="M2839" s="2">
        <f>IF(K2839=Premissas!$B$18,"SIM","NÃO")</f>
        <v/>
      </c>
    </row>
    <row r="2840">
      <c r="A2840" s="2" t="inlineStr">
        <is>
          <t>6026923</t>
        </is>
      </c>
      <c r="B2840" s="2" t="inlineStr">
        <is>
          <t>Philip Emeka Nwonyibo</t>
        </is>
      </c>
      <c r="C2840" s="2" t="n">
        <v>7801</v>
      </c>
      <c r="D2840" s="2">
        <f>IFERROR(TEXTJOIN(" | ",TRUE,UNIQUE(FILTER(Detalhe_Registro!$C:$C,(Detalhe_Registro!$D:$D=A2840)*(Detalhe_Registro!$E:$E=B2840)*(Detalhe_Registro!$M:$M="SIM")))),"")</f>
        <v/>
      </c>
      <c r="E2840" s="2">
        <f>COUNTIFS(Detalhe_Registro!$D:$D,A2840,Detalhe_Registro!$E:$E,B2840,Detalhe_Registro!$M:$M,"SIM")</f>
        <v/>
      </c>
      <c r="F2840" s="2">
        <f>IFERROR(MAXIFS(Detalhe_Registro!$N:$N,Detalhe_Registro!$D:$D,A2840,Detalhe_Registro!$E:$E,B2840,Detalhe_Registro!$M:$M,"SIM"),0)</f>
        <v/>
      </c>
      <c r="G2840" s="2">
        <f>IFERROR(AVERAGEIFS(Detalhe_Registro!$N:$N,Detalhe_Registro!$D:$D,A2840,Detalhe_Registro!$E:$E,B2840,Detalhe_Registro!$M:$M,"SIM"),0)</f>
        <v/>
      </c>
      <c r="H2840" s="2">
        <f>SUMIFS(Detalhe_Registro!$F:$F,Detalhe_Registro!$D:$D,A2840,Detalhe_Registro!$E:$E,B2840,Detalhe_Registro!$M:$M,"SIM")</f>
        <v/>
      </c>
      <c r="I2840" s="2">
        <f>SUMIFS(Detalhe_Registro!$G:$G,Detalhe_Registro!$D:$D,A2840,Detalhe_Registro!$E:$E,B2840,Detalhe_Registro!$M:$M,"SIM")</f>
        <v/>
      </c>
      <c r="J2840" s="2">
        <f>IF(F2840&lt;Premissas!$B$8,"&lt; 1,00",IF(F2840&lt;Premissas!$B$9,"1,00 – 1,19",IF(F2840&lt;Premissas!$B$10,"1,20 – 1,39",IF(F2840&lt;Premissas!$B$11,"1,40 – 1,59",IF(F2840&lt;Premissas!$B$12,"1,60 – 1,99","≥ 2,00")))))</f>
        <v/>
      </c>
      <c r="K2840" s="5">
        <f>IF(F2840&lt;Premissas!$B$8,Premissas!$B$13,IF(F2840&lt;Premissas!$B$9,Premissas!$B$14,IF(F2840&lt;Premissas!$B$10,Premissas!$B$15,IF(F2840&lt;Premissas!$B$11,Premissas!$B$16,IF(F2840&lt;Premissas!$B$12,Premissas!$B$17,Premissas!$B$18)))))</f>
        <v/>
      </c>
      <c r="L2840" s="5">
        <f>K2840/Premissas!$B$4</f>
        <v/>
      </c>
      <c r="M2840" s="2">
        <f>IF(K2840=Premissas!$B$18,"SIM","NÃO")</f>
        <v/>
      </c>
    </row>
    <row r="2841">
      <c r="A2841" s="2" t="n">
        <v>5714370</v>
      </c>
      <c r="B2841" s="2" t="inlineStr">
        <is>
          <t>Poliana Araujo Barradas</t>
        </is>
      </c>
      <c r="C2841" s="2" t="n">
        <v>7801</v>
      </c>
      <c r="D2841" s="2">
        <f>IFERROR(TEXTJOIN(" | ",TRUE,UNIQUE(FILTER(Detalhe_Registro!$C:$C,(Detalhe_Registro!$D:$D=A2841)*(Detalhe_Registro!$E:$E=B2841)*(Detalhe_Registro!$M:$M="SIM")))),"")</f>
        <v/>
      </c>
      <c r="E2841" s="2">
        <f>COUNTIFS(Detalhe_Registro!$D:$D,A2841,Detalhe_Registro!$E:$E,B2841,Detalhe_Registro!$M:$M,"SIM")</f>
        <v/>
      </c>
      <c r="F2841" s="2">
        <f>IFERROR(MAXIFS(Detalhe_Registro!$N:$N,Detalhe_Registro!$D:$D,A2841,Detalhe_Registro!$E:$E,B2841,Detalhe_Registro!$M:$M,"SIM"),0)</f>
        <v/>
      </c>
      <c r="G2841" s="2">
        <f>IFERROR(AVERAGEIFS(Detalhe_Registro!$N:$N,Detalhe_Registro!$D:$D,A2841,Detalhe_Registro!$E:$E,B2841,Detalhe_Registro!$M:$M,"SIM"),0)</f>
        <v/>
      </c>
      <c r="H2841" s="2">
        <f>SUMIFS(Detalhe_Registro!$F:$F,Detalhe_Registro!$D:$D,A2841,Detalhe_Registro!$E:$E,B2841,Detalhe_Registro!$M:$M,"SIM")</f>
        <v/>
      </c>
      <c r="I2841" s="2">
        <f>SUMIFS(Detalhe_Registro!$G:$G,Detalhe_Registro!$D:$D,A2841,Detalhe_Registro!$E:$E,B2841,Detalhe_Registro!$M:$M,"SIM")</f>
        <v/>
      </c>
      <c r="J2841" s="2">
        <f>IF(F2841&lt;Premissas!$B$8,"&lt; 1,00",IF(F2841&lt;Premissas!$B$9,"1,00 – 1,19",IF(F2841&lt;Premissas!$B$10,"1,20 – 1,39",IF(F2841&lt;Premissas!$B$11,"1,40 – 1,59",IF(F2841&lt;Premissas!$B$12,"1,60 – 1,99","≥ 2,00")))))</f>
        <v/>
      </c>
      <c r="K2841" s="5">
        <f>IF(F2841&lt;Premissas!$B$8,Premissas!$B$13,IF(F2841&lt;Premissas!$B$9,Premissas!$B$14,IF(F2841&lt;Premissas!$B$10,Premissas!$B$15,IF(F2841&lt;Premissas!$B$11,Premissas!$B$16,IF(F2841&lt;Premissas!$B$12,Premissas!$B$17,Premissas!$B$18)))))</f>
        <v/>
      </c>
      <c r="L2841" s="5">
        <f>K2841/Premissas!$B$4</f>
        <v/>
      </c>
      <c r="M2841" s="2">
        <f>IF(K2841=Premissas!$B$18,"SIM","NÃO")</f>
        <v/>
      </c>
    </row>
    <row r="2842">
      <c r="A2842" s="2" t="n">
        <v>5673259</v>
      </c>
      <c r="B2842" s="2" t="inlineStr">
        <is>
          <t>Priscila DOS SANTOS</t>
        </is>
      </c>
      <c r="C2842" s="2" t="n">
        <v>7801</v>
      </c>
      <c r="D2842" s="2">
        <f>IFERROR(TEXTJOIN(" | ",TRUE,UNIQUE(FILTER(Detalhe_Registro!$C:$C,(Detalhe_Registro!$D:$D=A2842)*(Detalhe_Registro!$E:$E=B2842)*(Detalhe_Registro!$M:$M="SIM")))),"")</f>
        <v/>
      </c>
      <c r="E2842" s="2">
        <f>COUNTIFS(Detalhe_Registro!$D:$D,A2842,Detalhe_Registro!$E:$E,B2842,Detalhe_Registro!$M:$M,"SIM")</f>
        <v/>
      </c>
      <c r="F2842" s="2">
        <f>IFERROR(MAXIFS(Detalhe_Registro!$N:$N,Detalhe_Registro!$D:$D,A2842,Detalhe_Registro!$E:$E,B2842,Detalhe_Registro!$M:$M,"SIM"),0)</f>
        <v/>
      </c>
      <c r="G2842" s="2">
        <f>IFERROR(AVERAGEIFS(Detalhe_Registro!$N:$N,Detalhe_Registro!$D:$D,A2842,Detalhe_Registro!$E:$E,B2842,Detalhe_Registro!$M:$M,"SIM"),0)</f>
        <v/>
      </c>
      <c r="H2842" s="2">
        <f>SUMIFS(Detalhe_Registro!$F:$F,Detalhe_Registro!$D:$D,A2842,Detalhe_Registro!$E:$E,B2842,Detalhe_Registro!$M:$M,"SIM")</f>
        <v/>
      </c>
      <c r="I2842" s="2">
        <f>SUMIFS(Detalhe_Registro!$G:$G,Detalhe_Registro!$D:$D,A2842,Detalhe_Registro!$E:$E,B2842,Detalhe_Registro!$M:$M,"SIM")</f>
        <v/>
      </c>
      <c r="J2842" s="2">
        <f>IF(F2842&lt;Premissas!$B$8,"&lt; 1,00",IF(F2842&lt;Premissas!$B$9,"1,00 – 1,19",IF(F2842&lt;Premissas!$B$10,"1,20 – 1,39",IF(F2842&lt;Premissas!$B$11,"1,40 – 1,59",IF(F2842&lt;Premissas!$B$12,"1,60 – 1,99","≥ 2,00")))))</f>
        <v/>
      </c>
      <c r="K2842" s="5">
        <f>IF(F2842&lt;Premissas!$B$8,Premissas!$B$13,IF(F2842&lt;Premissas!$B$9,Premissas!$B$14,IF(F2842&lt;Premissas!$B$10,Premissas!$B$15,IF(F2842&lt;Premissas!$B$11,Premissas!$B$16,IF(F2842&lt;Premissas!$B$12,Premissas!$B$17,Premissas!$B$18)))))</f>
        <v/>
      </c>
      <c r="L2842" s="5">
        <f>K2842/Premissas!$B$4</f>
        <v/>
      </c>
      <c r="M2842" s="2">
        <f>IF(K2842=Premissas!$B$18,"SIM","NÃO")</f>
        <v/>
      </c>
    </row>
    <row r="2843">
      <c r="A2843" s="2" t="inlineStr">
        <is>
          <t>5673259</t>
        </is>
      </c>
      <c r="B2843" s="2" t="inlineStr">
        <is>
          <t>Priscila DOS SANTOS</t>
        </is>
      </c>
      <c r="C2843" s="2" t="n">
        <v>7801</v>
      </c>
      <c r="D2843" s="2">
        <f>IFERROR(TEXTJOIN(" | ",TRUE,UNIQUE(FILTER(Detalhe_Registro!$C:$C,(Detalhe_Registro!$D:$D=A2843)*(Detalhe_Registro!$E:$E=B2843)*(Detalhe_Registro!$M:$M="SIM")))),"")</f>
        <v/>
      </c>
      <c r="E2843" s="2">
        <f>COUNTIFS(Detalhe_Registro!$D:$D,A2843,Detalhe_Registro!$E:$E,B2843,Detalhe_Registro!$M:$M,"SIM")</f>
        <v/>
      </c>
      <c r="F2843" s="2">
        <f>IFERROR(MAXIFS(Detalhe_Registro!$N:$N,Detalhe_Registro!$D:$D,A2843,Detalhe_Registro!$E:$E,B2843,Detalhe_Registro!$M:$M,"SIM"),0)</f>
        <v/>
      </c>
      <c r="G2843" s="2">
        <f>IFERROR(AVERAGEIFS(Detalhe_Registro!$N:$N,Detalhe_Registro!$D:$D,A2843,Detalhe_Registro!$E:$E,B2843,Detalhe_Registro!$M:$M,"SIM"),0)</f>
        <v/>
      </c>
      <c r="H2843" s="2">
        <f>SUMIFS(Detalhe_Registro!$F:$F,Detalhe_Registro!$D:$D,A2843,Detalhe_Registro!$E:$E,B2843,Detalhe_Registro!$M:$M,"SIM")</f>
        <v/>
      </c>
      <c r="I2843" s="2">
        <f>SUMIFS(Detalhe_Registro!$G:$G,Detalhe_Registro!$D:$D,A2843,Detalhe_Registro!$E:$E,B2843,Detalhe_Registro!$M:$M,"SIM")</f>
        <v/>
      </c>
      <c r="J2843" s="2">
        <f>IF(F2843&lt;Premissas!$B$8,"&lt; 1,00",IF(F2843&lt;Premissas!$B$9,"1,00 – 1,19",IF(F2843&lt;Premissas!$B$10,"1,20 – 1,39",IF(F2843&lt;Premissas!$B$11,"1,40 – 1,59",IF(F2843&lt;Premissas!$B$12,"1,60 – 1,99","≥ 2,00")))))</f>
        <v/>
      </c>
      <c r="K2843" s="5">
        <f>IF(F2843&lt;Premissas!$B$8,Premissas!$B$13,IF(F2843&lt;Premissas!$B$9,Premissas!$B$14,IF(F2843&lt;Premissas!$B$10,Premissas!$B$15,IF(F2843&lt;Premissas!$B$11,Premissas!$B$16,IF(F2843&lt;Premissas!$B$12,Premissas!$B$17,Premissas!$B$18)))))</f>
        <v/>
      </c>
      <c r="L2843" s="5">
        <f>K2843/Premissas!$B$4</f>
        <v/>
      </c>
      <c r="M2843" s="2">
        <f>IF(K2843=Premissas!$B$18,"SIM","NÃO")</f>
        <v/>
      </c>
    </row>
    <row r="2844">
      <c r="A2844" s="2" t="n">
        <v>5608775</v>
      </c>
      <c r="B2844" s="2" t="inlineStr">
        <is>
          <t>RACHEL CAETANO DOS SANTOS</t>
        </is>
      </c>
      <c r="C2844" s="2" t="n">
        <v>7801</v>
      </c>
      <c r="D2844" s="2">
        <f>IFERROR(TEXTJOIN(" | ",TRUE,UNIQUE(FILTER(Detalhe_Registro!$C:$C,(Detalhe_Registro!$D:$D=A2844)*(Detalhe_Registro!$E:$E=B2844)*(Detalhe_Registro!$M:$M="SIM")))),"")</f>
        <v/>
      </c>
      <c r="E2844" s="2">
        <f>COUNTIFS(Detalhe_Registro!$D:$D,A2844,Detalhe_Registro!$E:$E,B2844,Detalhe_Registro!$M:$M,"SIM")</f>
        <v/>
      </c>
      <c r="F2844" s="2">
        <f>IFERROR(MAXIFS(Detalhe_Registro!$N:$N,Detalhe_Registro!$D:$D,A2844,Detalhe_Registro!$E:$E,B2844,Detalhe_Registro!$M:$M,"SIM"),0)</f>
        <v/>
      </c>
      <c r="G2844" s="2">
        <f>IFERROR(AVERAGEIFS(Detalhe_Registro!$N:$N,Detalhe_Registro!$D:$D,A2844,Detalhe_Registro!$E:$E,B2844,Detalhe_Registro!$M:$M,"SIM"),0)</f>
        <v/>
      </c>
      <c r="H2844" s="2">
        <f>SUMIFS(Detalhe_Registro!$F:$F,Detalhe_Registro!$D:$D,A2844,Detalhe_Registro!$E:$E,B2844,Detalhe_Registro!$M:$M,"SIM")</f>
        <v/>
      </c>
      <c r="I2844" s="2">
        <f>SUMIFS(Detalhe_Registro!$G:$G,Detalhe_Registro!$D:$D,A2844,Detalhe_Registro!$E:$E,B2844,Detalhe_Registro!$M:$M,"SIM")</f>
        <v/>
      </c>
      <c r="J2844" s="2">
        <f>IF(F2844&lt;Premissas!$B$8,"&lt; 1,00",IF(F2844&lt;Premissas!$B$9,"1,00 – 1,19",IF(F2844&lt;Premissas!$B$10,"1,20 – 1,39",IF(F2844&lt;Premissas!$B$11,"1,40 – 1,59",IF(F2844&lt;Premissas!$B$12,"1,60 – 1,99","≥ 2,00")))))</f>
        <v/>
      </c>
      <c r="K2844" s="5">
        <f>IF(F2844&lt;Premissas!$B$8,Premissas!$B$13,IF(F2844&lt;Premissas!$B$9,Premissas!$B$14,IF(F2844&lt;Premissas!$B$10,Premissas!$B$15,IF(F2844&lt;Premissas!$B$11,Premissas!$B$16,IF(F2844&lt;Premissas!$B$12,Premissas!$B$17,Premissas!$B$18)))))</f>
        <v/>
      </c>
      <c r="L2844" s="5">
        <f>K2844/Premissas!$B$4</f>
        <v/>
      </c>
      <c r="M2844" s="2">
        <f>IF(K2844=Premissas!$B$18,"SIM","NÃO")</f>
        <v/>
      </c>
    </row>
    <row r="2845">
      <c r="A2845" s="2" t="inlineStr">
        <is>
          <t>5608775</t>
        </is>
      </c>
      <c r="B2845" s="2" t="inlineStr">
        <is>
          <t>RACHEL CAETANO DOS SANTOS</t>
        </is>
      </c>
      <c r="C2845" s="2" t="n">
        <v>7801</v>
      </c>
      <c r="D2845" s="2">
        <f>IFERROR(TEXTJOIN(" | ",TRUE,UNIQUE(FILTER(Detalhe_Registro!$C:$C,(Detalhe_Registro!$D:$D=A2845)*(Detalhe_Registro!$E:$E=B2845)*(Detalhe_Registro!$M:$M="SIM")))),"")</f>
        <v/>
      </c>
      <c r="E2845" s="2">
        <f>COUNTIFS(Detalhe_Registro!$D:$D,A2845,Detalhe_Registro!$E:$E,B2845,Detalhe_Registro!$M:$M,"SIM")</f>
        <v/>
      </c>
      <c r="F2845" s="2">
        <f>IFERROR(MAXIFS(Detalhe_Registro!$N:$N,Detalhe_Registro!$D:$D,A2845,Detalhe_Registro!$E:$E,B2845,Detalhe_Registro!$M:$M,"SIM"),0)</f>
        <v/>
      </c>
      <c r="G2845" s="2">
        <f>IFERROR(AVERAGEIFS(Detalhe_Registro!$N:$N,Detalhe_Registro!$D:$D,A2845,Detalhe_Registro!$E:$E,B2845,Detalhe_Registro!$M:$M,"SIM"),0)</f>
        <v/>
      </c>
      <c r="H2845" s="2">
        <f>SUMIFS(Detalhe_Registro!$F:$F,Detalhe_Registro!$D:$D,A2845,Detalhe_Registro!$E:$E,B2845,Detalhe_Registro!$M:$M,"SIM")</f>
        <v/>
      </c>
      <c r="I2845" s="2">
        <f>SUMIFS(Detalhe_Registro!$G:$G,Detalhe_Registro!$D:$D,A2845,Detalhe_Registro!$E:$E,B2845,Detalhe_Registro!$M:$M,"SIM")</f>
        <v/>
      </c>
      <c r="J2845" s="2">
        <f>IF(F2845&lt;Premissas!$B$8,"&lt; 1,00",IF(F2845&lt;Premissas!$B$9,"1,00 – 1,19",IF(F2845&lt;Premissas!$B$10,"1,20 – 1,39",IF(F2845&lt;Premissas!$B$11,"1,40 – 1,59",IF(F2845&lt;Premissas!$B$12,"1,60 – 1,99","≥ 2,00")))))</f>
        <v/>
      </c>
      <c r="K2845" s="5">
        <f>IF(F2845&lt;Premissas!$B$8,Premissas!$B$13,IF(F2845&lt;Premissas!$B$9,Premissas!$B$14,IF(F2845&lt;Premissas!$B$10,Premissas!$B$15,IF(F2845&lt;Premissas!$B$11,Premissas!$B$16,IF(F2845&lt;Premissas!$B$12,Premissas!$B$17,Premissas!$B$18)))))</f>
        <v/>
      </c>
      <c r="L2845" s="5">
        <f>K2845/Premissas!$B$4</f>
        <v/>
      </c>
      <c r="M2845" s="2">
        <f>IF(K2845=Premissas!$B$18,"SIM","NÃO")</f>
        <v/>
      </c>
    </row>
    <row r="2846">
      <c r="A2846" s="2" t="n">
        <v>5041880</v>
      </c>
      <c r="B2846" s="2" t="inlineStr">
        <is>
          <t>RAFAEL ALVARENGA DOS ANJOS</t>
        </is>
      </c>
      <c r="C2846" s="2" t="n">
        <v>7801</v>
      </c>
      <c r="D2846" s="2">
        <f>IFERROR(TEXTJOIN(" | ",TRUE,UNIQUE(FILTER(Detalhe_Registro!$C:$C,(Detalhe_Registro!$D:$D=A2846)*(Detalhe_Registro!$E:$E=B2846)*(Detalhe_Registro!$M:$M="SIM")))),"")</f>
        <v/>
      </c>
      <c r="E2846" s="2">
        <f>COUNTIFS(Detalhe_Registro!$D:$D,A2846,Detalhe_Registro!$E:$E,B2846,Detalhe_Registro!$M:$M,"SIM")</f>
        <v/>
      </c>
      <c r="F2846" s="2">
        <f>IFERROR(MAXIFS(Detalhe_Registro!$N:$N,Detalhe_Registro!$D:$D,A2846,Detalhe_Registro!$E:$E,B2846,Detalhe_Registro!$M:$M,"SIM"),0)</f>
        <v/>
      </c>
      <c r="G2846" s="2">
        <f>IFERROR(AVERAGEIFS(Detalhe_Registro!$N:$N,Detalhe_Registro!$D:$D,A2846,Detalhe_Registro!$E:$E,B2846,Detalhe_Registro!$M:$M,"SIM"),0)</f>
        <v/>
      </c>
      <c r="H2846" s="2">
        <f>SUMIFS(Detalhe_Registro!$F:$F,Detalhe_Registro!$D:$D,A2846,Detalhe_Registro!$E:$E,B2846,Detalhe_Registro!$M:$M,"SIM")</f>
        <v/>
      </c>
      <c r="I2846" s="2">
        <f>SUMIFS(Detalhe_Registro!$G:$G,Detalhe_Registro!$D:$D,A2846,Detalhe_Registro!$E:$E,B2846,Detalhe_Registro!$M:$M,"SIM")</f>
        <v/>
      </c>
      <c r="J2846" s="2">
        <f>IF(F2846&lt;Premissas!$B$8,"&lt; 1,00",IF(F2846&lt;Premissas!$B$9,"1,00 – 1,19",IF(F2846&lt;Premissas!$B$10,"1,20 – 1,39",IF(F2846&lt;Premissas!$B$11,"1,40 – 1,59",IF(F2846&lt;Premissas!$B$12,"1,60 – 1,99","≥ 2,00")))))</f>
        <v/>
      </c>
      <c r="K2846" s="5">
        <f>IF(F2846&lt;Premissas!$B$8,Premissas!$B$13,IF(F2846&lt;Premissas!$B$9,Premissas!$B$14,IF(F2846&lt;Premissas!$B$10,Premissas!$B$15,IF(F2846&lt;Premissas!$B$11,Premissas!$B$16,IF(F2846&lt;Premissas!$B$12,Premissas!$B$17,Premissas!$B$18)))))</f>
        <v/>
      </c>
      <c r="L2846" s="5">
        <f>K2846/Premissas!$B$4</f>
        <v/>
      </c>
      <c r="M2846" s="2">
        <f>IF(K2846=Premissas!$B$18,"SIM","NÃO")</f>
        <v/>
      </c>
    </row>
    <row r="2847">
      <c r="A2847" s="2" t="n">
        <v>4989040</v>
      </c>
      <c r="B2847" s="2" t="inlineStr">
        <is>
          <t>RAFAEL DE CASTRO PEREIRA</t>
        </is>
      </c>
      <c r="C2847" s="2" t="n">
        <v>7801</v>
      </c>
      <c r="D2847" s="2">
        <f>IFERROR(TEXTJOIN(" | ",TRUE,UNIQUE(FILTER(Detalhe_Registro!$C:$C,(Detalhe_Registro!$D:$D=A2847)*(Detalhe_Registro!$E:$E=B2847)*(Detalhe_Registro!$M:$M="SIM")))),"")</f>
        <v/>
      </c>
      <c r="E2847" s="2">
        <f>COUNTIFS(Detalhe_Registro!$D:$D,A2847,Detalhe_Registro!$E:$E,B2847,Detalhe_Registro!$M:$M,"SIM")</f>
        <v/>
      </c>
      <c r="F2847" s="2">
        <f>IFERROR(MAXIFS(Detalhe_Registro!$N:$N,Detalhe_Registro!$D:$D,A2847,Detalhe_Registro!$E:$E,B2847,Detalhe_Registro!$M:$M,"SIM"),0)</f>
        <v/>
      </c>
      <c r="G2847" s="2">
        <f>IFERROR(AVERAGEIFS(Detalhe_Registro!$N:$N,Detalhe_Registro!$D:$D,A2847,Detalhe_Registro!$E:$E,B2847,Detalhe_Registro!$M:$M,"SIM"),0)</f>
        <v/>
      </c>
      <c r="H2847" s="2">
        <f>SUMIFS(Detalhe_Registro!$F:$F,Detalhe_Registro!$D:$D,A2847,Detalhe_Registro!$E:$E,B2847,Detalhe_Registro!$M:$M,"SIM")</f>
        <v/>
      </c>
      <c r="I2847" s="2">
        <f>SUMIFS(Detalhe_Registro!$G:$G,Detalhe_Registro!$D:$D,A2847,Detalhe_Registro!$E:$E,B2847,Detalhe_Registro!$M:$M,"SIM")</f>
        <v/>
      </c>
      <c r="J2847" s="2">
        <f>IF(F2847&lt;Premissas!$B$8,"&lt; 1,00",IF(F2847&lt;Premissas!$B$9,"1,00 – 1,19",IF(F2847&lt;Premissas!$B$10,"1,20 – 1,39",IF(F2847&lt;Premissas!$B$11,"1,40 – 1,59",IF(F2847&lt;Premissas!$B$12,"1,60 – 1,99","≥ 2,00")))))</f>
        <v/>
      </c>
      <c r="K2847" s="5">
        <f>IF(F2847&lt;Premissas!$B$8,Premissas!$B$13,IF(F2847&lt;Premissas!$B$9,Premissas!$B$14,IF(F2847&lt;Premissas!$B$10,Premissas!$B$15,IF(F2847&lt;Premissas!$B$11,Premissas!$B$16,IF(F2847&lt;Premissas!$B$12,Premissas!$B$17,Premissas!$B$18)))))</f>
        <v/>
      </c>
      <c r="L2847" s="5">
        <f>K2847/Premissas!$B$4</f>
        <v/>
      </c>
      <c r="M2847" s="2">
        <f>IF(K2847=Premissas!$B$18,"SIM","NÃO")</f>
        <v/>
      </c>
    </row>
    <row r="2848">
      <c r="A2848" s="2" t="inlineStr">
        <is>
          <t>4989040</t>
        </is>
      </c>
      <c r="B2848" s="2" t="inlineStr">
        <is>
          <t>RAFAEL DE CASTRO PEREIRA</t>
        </is>
      </c>
      <c r="C2848" s="2" t="n">
        <v>7801</v>
      </c>
      <c r="D2848" s="2">
        <f>IFERROR(TEXTJOIN(" | ",TRUE,UNIQUE(FILTER(Detalhe_Registro!$C:$C,(Detalhe_Registro!$D:$D=A2848)*(Detalhe_Registro!$E:$E=B2848)*(Detalhe_Registro!$M:$M="SIM")))),"")</f>
        <v/>
      </c>
      <c r="E2848" s="2">
        <f>COUNTIFS(Detalhe_Registro!$D:$D,A2848,Detalhe_Registro!$E:$E,B2848,Detalhe_Registro!$M:$M,"SIM")</f>
        <v/>
      </c>
      <c r="F2848" s="2">
        <f>IFERROR(MAXIFS(Detalhe_Registro!$N:$N,Detalhe_Registro!$D:$D,A2848,Detalhe_Registro!$E:$E,B2848,Detalhe_Registro!$M:$M,"SIM"),0)</f>
        <v/>
      </c>
      <c r="G2848" s="2">
        <f>IFERROR(AVERAGEIFS(Detalhe_Registro!$N:$N,Detalhe_Registro!$D:$D,A2848,Detalhe_Registro!$E:$E,B2848,Detalhe_Registro!$M:$M,"SIM"),0)</f>
        <v/>
      </c>
      <c r="H2848" s="2">
        <f>SUMIFS(Detalhe_Registro!$F:$F,Detalhe_Registro!$D:$D,A2848,Detalhe_Registro!$E:$E,B2848,Detalhe_Registro!$M:$M,"SIM")</f>
        <v/>
      </c>
      <c r="I2848" s="2">
        <f>SUMIFS(Detalhe_Registro!$G:$G,Detalhe_Registro!$D:$D,A2848,Detalhe_Registro!$E:$E,B2848,Detalhe_Registro!$M:$M,"SIM")</f>
        <v/>
      </c>
      <c r="J2848" s="2">
        <f>IF(F2848&lt;Premissas!$B$8,"&lt; 1,00",IF(F2848&lt;Premissas!$B$9,"1,00 – 1,19",IF(F2848&lt;Premissas!$B$10,"1,20 – 1,39",IF(F2848&lt;Premissas!$B$11,"1,40 – 1,59",IF(F2848&lt;Premissas!$B$12,"1,60 – 1,99","≥ 2,00")))))</f>
        <v/>
      </c>
      <c r="K2848" s="5">
        <f>IF(F2848&lt;Premissas!$B$8,Premissas!$B$13,IF(F2848&lt;Premissas!$B$9,Premissas!$B$14,IF(F2848&lt;Premissas!$B$10,Premissas!$B$15,IF(F2848&lt;Premissas!$B$11,Premissas!$B$16,IF(F2848&lt;Premissas!$B$12,Premissas!$B$17,Premissas!$B$18)))))</f>
        <v/>
      </c>
      <c r="L2848" s="5">
        <f>K2848/Premissas!$B$4</f>
        <v/>
      </c>
      <c r="M2848" s="2">
        <f>IF(K2848=Premissas!$B$18,"SIM","NÃO")</f>
        <v/>
      </c>
    </row>
    <row r="2849">
      <c r="A2849" s="2" t="n">
        <v>5853290</v>
      </c>
      <c r="B2849" s="2" t="inlineStr">
        <is>
          <t>RAFAELA NERI FERREIRA</t>
        </is>
      </c>
      <c r="C2849" s="2" t="n">
        <v>7801</v>
      </c>
      <c r="D2849" s="2">
        <f>IFERROR(TEXTJOIN(" | ",TRUE,UNIQUE(FILTER(Detalhe_Registro!$C:$C,(Detalhe_Registro!$D:$D=A2849)*(Detalhe_Registro!$E:$E=B2849)*(Detalhe_Registro!$M:$M="SIM")))),"")</f>
        <v/>
      </c>
      <c r="E2849" s="2">
        <f>COUNTIFS(Detalhe_Registro!$D:$D,A2849,Detalhe_Registro!$E:$E,B2849,Detalhe_Registro!$M:$M,"SIM")</f>
        <v/>
      </c>
      <c r="F2849" s="2">
        <f>IFERROR(MAXIFS(Detalhe_Registro!$N:$N,Detalhe_Registro!$D:$D,A2849,Detalhe_Registro!$E:$E,B2849,Detalhe_Registro!$M:$M,"SIM"),0)</f>
        <v/>
      </c>
      <c r="G2849" s="2">
        <f>IFERROR(AVERAGEIFS(Detalhe_Registro!$N:$N,Detalhe_Registro!$D:$D,A2849,Detalhe_Registro!$E:$E,B2849,Detalhe_Registro!$M:$M,"SIM"),0)</f>
        <v/>
      </c>
      <c r="H2849" s="2">
        <f>SUMIFS(Detalhe_Registro!$F:$F,Detalhe_Registro!$D:$D,A2849,Detalhe_Registro!$E:$E,B2849,Detalhe_Registro!$M:$M,"SIM")</f>
        <v/>
      </c>
      <c r="I2849" s="2">
        <f>SUMIFS(Detalhe_Registro!$G:$G,Detalhe_Registro!$D:$D,A2849,Detalhe_Registro!$E:$E,B2849,Detalhe_Registro!$M:$M,"SIM")</f>
        <v/>
      </c>
      <c r="J2849" s="2">
        <f>IF(F2849&lt;Premissas!$B$8,"&lt; 1,00",IF(F2849&lt;Premissas!$B$9,"1,00 – 1,19",IF(F2849&lt;Premissas!$B$10,"1,20 – 1,39",IF(F2849&lt;Premissas!$B$11,"1,40 – 1,59",IF(F2849&lt;Premissas!$B$12,"1,60 – 1,99","≥ 2,00")))))</f>
        <v/>
      </c>
      <c r="K2849" s="5">
        <f>IF(F2849&lt;Premissas!$B$8,Premissas!$B$13,IF(F2849&lt;Premissas!$B$9,Premissas!$B$14,IF(F2849&lt;Premissas!$B$10,Premissas!$B$15,IF(F2849&lt;Premissas!$B$11,Premissas!$B$16,IF(F2849&lt;Premissas!$B$12,Premissas!$B$17,Premissas!$B$18)))))</f>
        <v/>
      </c>
      <c r="L2849" s="5">
        <f>K2849/Premissas!$B$4</f>
        <v/>
      </c>
      <c r="M2849" s="2">
        <f>IF(K2849=Premissas!$B$18,"SIM","NÃO")</f>
        <v/>
      </c>
    </row>
    <row r="2850">
      <c r="A2850" s="2" t="n">
        <v>5817390</v>
      </c>
      <c r="B2850" s="2" t="inlineStr">
        <is>
          <t>RAUAN DOS SANTOS</t>
        </is>
      </c>
      <c r="C2850" s="2" t="n">
        <v>7801</v>
      </c>
      <c r="D2850" s="2">
        <f>IFERROR(TEXTJOIN(" | ",TRUE,UNIQUE(FILTER(Detalhe_Registro!$C:$C,(Detalhe_Registro!$D:$D=A2850)*(Detalhe_Registro!$E:$E=B2850)*(Detalhe_Registro!$M:$M="SIM")))),"")</f>
        <v/>
      </c>
      <c r="E2850" s="2">
        <f>COUNTIFS(Detalhe_Registro!$D:$D,A2850,Detalhe_Registro!$E:$E,B2850,Detalhe_Registro!$M:$M,"SIM")</f>
        <v/>
      </c>
      <c r="F2850" s="2">
        <f>IFERROR(MAXIFS(Detalhe_Registro!$N:$N,Detalhe_Registro!$D:$D,A2850,Detalhe_Registro!$E:$E,B2850,Detalhe_Registro!$M:$M,"SIM"),0)</f>
        <v/>
      </c>
      <c r="G2850" s="2">
        <f>IFERROR(AVERAGEIFS(Detalhe_Registro!$N:$N,Detalhe_Registro!$D:$D,A2850,Detalhe_Registro!$E:$E,B2850,Detalhe_Registro!$M:$M,"SIM"),0)</f>
        <v/>
      </c>
      <c r="H2850" s="2">
        <f>SUMIFS(Detalhe_Registro!$F:$F,Detalhe_Registro!$D:$D,A2850,Detalhe_Registro!$E:$E,B2850,Detalhe_Registro!$M:$M,"SIM")</f>
        <v/>
      </c>
      <c r="I2850" s="2">
        <f>SUMIFS(Detalhe_Registro!$G:$G,Detalhe_Registro!$D:$D,A2850,Detalhe_Registro!$E:$E,B2850,Detalhe_Registro!$M:$M,"SIM")</f>
        <v/>
      </c>
      <c r="J2850" s="2">
        <f>IF(F2850&lt;Premissas!$B$8,"&lt; 1,00",IF(F2850&lt;Premissas!$B$9,"1,00 – 1,19",IF(F2850&lt;Premissas!$B$10,"1,20 – 1,39",IF(F2850&lt;Premissas!$B$11,"1,40 – 1,59",IF(F2850&lt;Premissas!$B$12,"1,60 – 1,99","≥ 2,00")))))</f>
        <v/>
      </c>
      <c r="K2850" s="5">
        <f>IF(F2850&lt;Premissas!$B$8,Premissas!$B$13,IF(F2850&lt;Premissas!$B$9,Premissas!$B$14,IF(F2850&lt;Premissas!$B$10,Premissas!$B$15,IF(F2850&lt;Premissas!$B$11,Premissas!$B$16,IF(F2850&lt;Premissas!$B$12,Premissas!$B$17,Premissas!$B$18)))))</f>
        <v/>
      </c>
      <c r="L2850" s="5">
        <f>K2850/Premissas!$B$4</f>
        <v/>
      </c>
      <c r="M2850" s="2">
        <f>IF(K2850=Premissas!$B$18,"SIM","NÃO")</f>
        <v/>
      </c>
    </row>
    <row r="2851">
      <c r="A2851" s="2" t="inlineStr">
        <is>
          <t>5817390</t>
        </is>
      </c>
      <c r="B2851" s="2" t="inlineStr">
        <is>
          <t>RAUAN DOS SANTOS</t>
        </is>
      </c>
      <c r="C2851" s="2" t="n">
        <v>7801</v>
      </c>
      <c r="D2851" s="2">
        <f>IFERROR(TEXTJOIN(" | ",TRUE,UNIQUE(FILTER(Detalhe_Registro!$C:$C,(Detalhe_Registro!$D:$D=A2851)*(Detalhe_Registro!$E:$E=B2851)*(Detalhe_Registro!$M:$M="SIM")))),"")</f>
        <v/>
      </c>
      <c r="E2851" s="2">
        <f>COUNTIFS(Detalhe_Registro!$D:$D,A2851,Detalhe_Registro!$E:$E,B2851,Detalhe_Registro!$M:$M,"SIM")</f>
        <v/>
      </c>
      <c r="F2851" s="2">
        <f>IFERROR(MAXIFS(Detalhe_Registro!$N:$N,Detalhe_Registro!$D:$D,A2851,Detalhe_Registro!$E:$E,B2851,Detalhe_Registro!$M:$M,"SIM"),0)</f>
        <v/>
      </c>
      <c r="G2851" s="2">
        <f>IFERROR(AVERAGEIFS(Detalhe_Registro!$N:$N,Detalhe_Registro!$D:$D,A2851,Detalhe_Registro!$E:$E,B2851,Detalhe_Registro!$M:$M,"SIM"),0)</f>
        <v/>
      </c>
      <c r="H2851" s="2">
        <f>SUMIFS(Detalhe_Registro!$F:$F,Detalhe_Registro!$D:$D,A2851,Detalhe_Registro!$E:$E,B2851,Detalhe_Registro!$M:$M,"SIM")</f>
        <v/>
      </c>
      <c r="I2851" s="2">
        <f>SUMIFS(Detalhe_Registro!$G:$G,Detalhe_Registro!$D:$D,A2851,Detalhe_Registro!$E:$E,B2851,Detalhe_Registro!$M:$M,"SIM")</f>
        <v/>
      </c>
      <c r="J2851" s="2">
        <f>IF(F2851&lt;Premissas!$B$8,"&lt; 1,00",IF(F2851&lt;Premissas!$B$9,"1,00 – 1,19",IF(F2851&lt;Premissas!$B$10,"1,20 – 1,39",IF(F2851&lt;Premissas!$B$11,"1,40 – 1,59",IF(F2851&lt;Premissas!$B$12,"1,60 – 1,99","≥ 2,00")))))</f>
        <v/>
      </c>
      <c r="K2851" s="5">
        <f>IF(F2851&lt;Premissas!$B$8,Premissas!$B$13,IF(F2851&lt;Premissas!$B$9,Premissas!$B$14,IF(F2851&lt;Premissas!$B$10,Premissas!$B$15,IF(F2851&lt;Premissas!$B$11,Premissas!$B$16,IF(F2851&lt;Premissas!$B$12,Premissas!$B$17,Premissas!$B$18)))))</f>
        <v/>
      </c>
      <c r="L2851" s="5">
        <f>K2851/Premissas!$B$4</f>
        <v/>
      </c>
      <c r="M2851" s="2">
        <f>IF(K2851=Premissas!$B$18,"SIM","NÃO")</f>
        <v/>
      </c>
    </row>
    <row r="2852">
      <c r="A2852" s="2" t="n">
        <v>4151712</v>
      </c>
      <c r="B2852" s="2" t="inlineStr">
        <is>
          <t>REGINALDO SOUZA LACERDA</t>
        </is>
      </c>
      <c r="C2852" s="2" t="n">
        <v>7801</v>
      </c>
      <c r="D2852" s="2">
        <f>IFERROR(TEXTJOIN(" | ",TRUE,UNIQUE(FILTER(Detalhe_Registro!$C:$C,(Detalhe_Registro!$D:$D=A2852)*(Detalhe_Registro!$E:$E=B2852)*(Detalhe_Registro!$M:$M="SIM")))),"")</f>
        <v/>
      </c>
      <c r="E2852" s="2">
        <f>COUNTIFS(Detalhe_Registro!$D:$D,A2852,Detalhe_Registro!$E:$E,B2852,Detalhe_Registro!$M:$M,"SIM")</f>
        <v/>
      </c>
      <c r="F2852" s="2">
        <f>IFERROR(MAXIFS(Detalhe_Registro!$N:$N,Detalhe_Registro!$D:$D,A2852,Detalhe_Registro!$E:$E,B2852,Detalhe_Registro!$M:$M,"SIM"),0)</f>
        <v/>
      </c>
      <c r="G2852" s="2">
        <f>IFERROR(AVERAGEIFS(Detalhe_Registro!$N:$N,Detalhe_Registro!$D:$D,A2852,Detalhe_Registro!$E:$E,B2852,Detalhe_Registro!$M:$M,"SIM"),0)</f>
        <v/>
      </c>
      <c r="H2852" s="2">
        <f>SUMIFS(Detalhe_Registro!$F:$F,Detalhe_Registro!$D:$D,A2852,Detalhe_Registro!$E:$E,B2852,Detalhe_Registro!$M:$M,"SIM")</f>
        <v/>
      </c>
      <c r="I2852" s="2">
        <f>SUMIFS(Detalhe_Registro!$G:$G,Detalhe_Registro!$D:$D,A2852,Detalhe_Registro!$E:$E,B2852,Detalhe_Registro!$M:$M,"SIM")</f>
        <v/>
      </c>
      <c r="J2852" s="2">
        <f>IF(F2852&lt;Premissas!$B$8,"&lt; 1,00",IF(F2852&lt;Premissas!$B$9,"1,00 – 1,19",IF(F2852&lt;Premissas!$B$10,"1,20 – 1,39",IF(F2852&lt;Premissas!$B$11,"1,40 – 1,59",IF(F2852&lt;Premissas!$B$12,"1,60 – 1,99","≥ 2,00")))))</f>
        <v/>
      </c>
      <c r="K2852" s="5">
        <f>IF(F2852&lt;Premissas!$B$8,Premissas!$B$13,IF(F2852&lt;Premissas!$B$9,Premissas!$B$14,IF(F2852&lt;Premissas!$B$10,Premissas!$B$15,IF(F2852&lt;Premissas!$B$11,Premissas!$B$16,IF(F2852&lt;Premissas!$B$12,Premissas!$B$17,Premissas!$B$18)))))</f>
        <v/>
      </c>
      <c r="L2852" s="5">
        <f>K2852/Premissas!$B$4</f>
        <v/>
      </c>
      <c r="M2852" s="2">
        <f>IF(K2852=Premissas!$B$18,"SIM","NÃO")</f>
        <v/>
      </c>
    </row>
    <row r="2853">
      <c r="A2853" s="2" t="inlineStr">
        <is>
          <t>4151712</t>
        </is>
      </c>
      <c r="B2853" s="2" t="inlineStr">
        <is>
          <t>REGINALDO SOUZA LACERDA</t>
        </is>
      </c>
      <c r="C2853" s="2" t="n">
        <v>7801</v>
      </c>
      <c r="D2853" s="2">
        <f>IFERROR(TEXTJOIN(" | ",TRUE,UNIQUE(FILTER(Detalhe_Registro!$C:$C,(Detalhe_Registro!$D:$D=A2853)*(Detalhe_Registro!$E:$E=B2853)*(Detalhe_Registro!$M:$M="SIM")))),"")</f>
        <v/>
      </c>
      <c r="E2853" s="2">
        <f>COUNTIFS(Detalhe_Registro!$D:$D,A2853,Detalhe_Registro!$E:$E,B2853,Detalhe_Registro!$M:$M,"SIM")</f>
        <v/>
      </c>
      <c r="F2853" s="2">
        <f>IFERROR(MAXIFS(Detalhe_Registro!$N:$N,Detalhe_Registro!$D:$D,A2853,Detalhe_Registro!$E:$E,B2853,Detalhe_Registro!$M:$M,"SIM"),0)</f>
        <v/>
      </c>
      <c r="G2853" s="2">
        <f>IFERROR(AVERAGEIFS(Detalhe_Registro!$N:$N,Detalhe_Registro!$D:$D,A2853,Detalhe_Registro!$E:$E,B2853,Detalhe_Registro!$M:$M,"SIM"),0)</f>
        <v/>
      </c>
      <c r="H2853" s="2">
        <f>SUMIFS(Detalhe_Registro!$F:$F,Detalhe_Registro!$D:$D,A2853,Detalhe_Registro!$E:$E,B2853,Detalhe_Registro!$M:$M,"SIM")</f>
        <v/>
      </c>
      <c r="I2853" s="2">
        <f>SUMIFS(Detalhe_Registro!$G:$G,Detalhe_Registro!$D:$D,A2853,Detalhe_Registro!$E:$E,B2853,Detalhe_Registro!$M:$M,"SIM")</f>
        <v/>
      </c>
      <c r="J2853" s="2">
        <f>IF(F2853&lt;Premissas!$B$8,"&lt; 1,00",IF(F2853&lt;Premissas!$B$9,"1,00 – 1,19",IF(F2853&lt;Premissas!$B$10,"1,20 – 1,39",IF(F2853&lt;Premissas!$B$11,"1,40 – 1,59",IF(F2853&lt;Premissas!$B$12,"1,60 – 1,99","≥ 2,00")))))</f>
        <v/>
      </c>
      <c r="K2853" s="5">
        <f>IF(F2853&lt;Premissas!$B$8,Premissas!$B$13,IF(F2853&lt;Premissas!$B$9,Premissas!$B$14,IF(F2853&lt;Premissas!$B$10,Premissas!$B$15,IF(F2853&lt;Premissas!$B$11,Premissas!$B$16,IF(F2853&lt;Premissas!$B$12,Premissas!$B$17,Premissas!$B$18)))))</f>
        <v/>
      </c>
      <c r="L2853" s="5">
        <f>K2853/Premissas!$B$4</f>
        <v/>
      </c>
      <c r="M2853" s="2">
        <f>IF(K2853=Premissas!$B$18,"SIM","NÃO")</f>
        <v/>
      </c>
    </row>
    <row r="2854">
      <c r="A2854" s="2" t="n">
        <v>546620</v>
      </c>
      <c r="B2854" s="2" t="inlineStr">
        <is>
          <t>REINILTON SANTOS CONCEICAO</t>
        </is>
      </c>
      <c r="C2854" s="2" t="n">
        <v>7801</v>
      </c>
      <c r="D2854" s="2">
        <f>IFERROR(TEXTJOIN(" | ",TRUE,UNIQUE(FILTER(Detalhe_Registro!$C:$C,(Detalhe_Registro!$D:$D=A2854)*(Detalhe_Registro!$E:$E=B2854)*(Detalhe_Registro!$M:$M="SIM")))),"")</f>
        <v/>
      </c>
      <c r="E2854" s="2">
        <f>COUNTIFS(Detalhe_Registro!$D:$D,A2854,Detalhe_Registro!$E:$E,B2854,Detalhe_Registro!$M:$M,"SIM")</f>
        <v/>
      </c>
      <c r="F2854" s="2">
        <f>IFERROR(MAXIFS(Detalhe_Registro!$N:$N,Detalhe_Registro!$D:$D,A2854,Detalhe_Registro!$E:$E,B2854,Detalhe_Registro!$M:$M,"SIM"),0)</f>
        <v/>
      </c>
      <c r="G2854" s="2">
        <f>IFERROR(AVERAGEIFS(Detalhe_Registro!$N:$N,Detalhe_Registro!$D:$D,A2854,Detalhe_Registro!$E:$E,B2854,Detalhe_Registro!$M:$M,"SIM"),0)</f>
        <v/>
      </c>
      <c r="H2854" s="2">
        <f>SUMIFS(Detalhe_Registro!$F:$F,Detalhe_Registro!$D:$D,A2854,Detalhe_Registro!$E:$E,B2854,Detalhe_Registro!$M:$M,"SIM")</f>
        <v/>
      </c>
      <c r="I2854" s="2">
        <f>SUMIFS(Detalhe_Registro!$G:$G,Detalhe_Registro!$D:$D,A2854,Detalhe_Registro!$E:$E,B2854,Detalhe_Registro!$M:$M,"SIM")</f>
        <v/>
      </c>
      <c r="J2854" s="2">
        <f>IF(F2854&lt;Premissas!$B$8,"&lt; 1,00",IF(F2854&lt;Premissas!$B$9,"1,00 – 1,19",IF(F2854&lt;Premissas!$B$10,"1,20 – 1,39",IF(F2854&lt;Premissas!$B$11,"1,40 – 1,59",IF(F2854&lt;Premissas!$B$12,"1,60 – 1,99","≥ 2,00")))))</f>
        <v/>
      </c>
      <c r="K2854" s="5">
        <f>IF(F2854&lt;Premissas!$B$8,Premissas!$B$13,IF(F2854&lt;Premissas!$B$9,Premissas!$B$14,IF(F2854&lt;Premissas!$B$10,Premissas!$B$15,IF(F2854&lt;Premissas!$B$11,Premissas!$B$16,IF(F2854&lt;Premissas!$B$12,Premissas!$B$17,Premissas!$B$18)))))</f>
        <v/>
      </c>
      <c r="L2854" s="5">
        <f>K2854/Premissas!$B$4</f>
        <v/>
      </c>
      <c r="M2854" s="2">
        <f>IF(K2854=Premissas!$B$18,"SIM","NÃO")</f>
        <v/>
      </c>
    </row>
    <row r="2855">
      <c r="A2855" s="2" t="inlineStr">
        <is>
          <t>546620</t>
        </is>
      </c>
      <c r="B2855" s="2" t="inlineStr">
        <is>
          <t>REINILTON SANTOS CONCEICAO</t>
        </is>
      </c>
      <c r="C2855" s="2" t="n">
        <v>7801</v>
      </c>
      <c r="D2855" s="2">
        <f>IFERROR(TEXTJOIN(" | ",TRUE,UNIQUE(FILTER(Detalhe_Registro!$C:$C,(Detalhe_Registro!$D:$D=A2855)*(Detalhe_Registro!$E:$E=B2855)*(Detalhe_Registro!$M:$M="SIM")))),"")</f>
        <v/>
      </c>
      <c r="E2855" s="2">
        <f>COUNTIFS(Detalhe_Registro!$D:$D,A2855,Detalhe_Registro!$E:$E,B2855,Detalhe_Registro!$M:$M,"SIM")</f>
        <v/>
      </c>
      <c r="F2855" s="2">
        <f>IFERROR(MAXIFS(Detalhe_Registro!$N:$N,Detalhe_Registro!$D:$D,A2855,Detalhe_Registro!$E:$E,B2855,Detalhe_Registro!$M:$M,"SIM"),0)</f>
        <v/>
      </c>
      <c r="G2855" s="2">
        <f>IFERROR(AVERAGEIFS(Detalhe_Registro!$N:$N,Detalhe_Registro!$D:$D,A2855,Detalhe_Registro!$E:$E,B2855,Detalhe_Registro!$M:$M,"SIM"),0)</f>
        <v/>
      </c>
      <c r="H2855" s="2">
        <f>SUMIFS(Detalhe_Registro!$F:$F,Detalhe_Registro!$D:$D,A2855,Detalhe_Registro!$E:$E,B2855,Detalhe_Registro!$M:$M,"SIM")</f>
        <v/>
      </c>
      <c r="I2855" s="2">
        <f>SUMIFS(Detalhe_Registro!$G:$G,Detalhe_Registro!$D:$D,A2855,Detalhe_Registro!$E:$E,B2855,Detalhe_Registro!$M:$M,"SIM")</f>
        <v/>
      </c>
      <c r="J2855" s="2">
        <f>IF(F2855&lt;Premissas!$B$8,"&lt; 1,00",IF(F2855&lt;Premissas!$B$9,"1,00 – 1,19",IF(F2855&lt;Premissas!$B$10,"1,20 – 1,39",IF(F2855&lt;Premissas!$B$11,"1,40 – 1,59",IF(F2855&lt;Premissas!$B$12,"1,60 – 1,99","≥ 2,00")))))</f>
        <v/>
      </c>
      <c r="K2855" s="5">
        <f>IF(F2855&lt;Premissas!$B$8,Premissas!$B$13,IF(F2855&lt;Premissas!$B$9,Premissas!$B$14,IF(F2855&lt;Premissas!$B$10,Premissas!$B$15,IF(F2855&lt;Premissas!$B$11,Premissas!$B$16,IF(F2855&lt;Premissas!$B$12,Premissas!$B$17,Premissas!$B$18)))))</f>
        <v/>
      </c>
      <c r="L2855" s="5">
        <f>K2855/Premissas!$B$4</f>
        <v/>
      </c>
      <c r="M2855" s="2">
        <f>IF(K2855=Premissas!$B$18,"SIM","NÃO")</f>
        <v/>
      </c>
    </row>
    <row r="2856">
      <c r="A2856" s="2" t="n">
        <v>349712</v>
      </c>
      <c r="B2856" s="2" t="inlineStr">
        <is>
          <t>RENE ALVES DE MORAIS</t>
        </is>
      </c>
      <c r="C2856" s="2" t="n">
        <v>7801</v>
      </c>
      <c r="D2856" s="2">
        <f>IFERROR(TEXTJOIN(" | ",TRUE,UNIQUE(FILTER(Detalhe_Registro!$C:$C,(Detalhe_Registro!$D:$D=A2856)*(Detalhe_Registro!$E:$E=B2856)*(Detalhe_Registro!$M:$M="SIM")))),"")</f>
        <v/>
      </c>
      <c r="E2856" s="2">
        <f>COUNTIFS(Detalhe_Registro!$D:$D,A2856,Detalhe_Registro!$E:$E,B2856,Detalhe_Registro!$M:$M,"SIM")</f>
        <v/>
      </c>
      <c r="F2856" s="2">
        <f>IFERROR(MAXIFS(Detalhe_Registro!$N:$N,Detalhe_Registro!$D:$D,A2856,Detalhe_Registro!$E:$E,B2856,Detalhe_Registro!$M:$M,"SIM"),0)</f>
        <v/>
      </c>
      <c r="G2856" s="2">
        <f>IFERROR(AVERAGEIFS(Detalhe_Registro!$N:$N,Detalhe_Registro!$D:$D,A2856,Detalhe_Registro!$E:$E,B2856,Detalhe_Registro!$M:$M,"SIM"),0)</f>
        <v/>
      </c>
      <c r="H2856" s="2">
        <f>SUMIFS(Detalhe_Registro!$F:$F,Detalhe_Registro!$D:$D,A2856,Detalhe_Registro!$E:$E,B2856,Detalhe_Registro!$M:$M,"SIM")</f>
        <v/>
      </c>
      <c r="I2856" s="2">
        <f>SUMIFS(Detalhe_Registro!$G:$G,Detalhe_Registro!$D:$D,A2856,Detalhe_Registro!$E:$E,B2856,Detalhe_Registro!$M:$M,"SIM")</f>
        <v/>
      </c>
      <c r="J2856" s="2">
        <f>IF(F2856&lt;Premissas!$B$8,"&lt; 1,00",IF(F2856&lt;Premissas!$B$9,"1,00 – 1,19",IF(F2856&lt;Premissas!$B$10,"1,20 – 1,39",IF(F2856&lt;Premissas!$B$11,"1,40 – 1,59",IF(F2856&lt;Premissas!$B$12,"1,60 – 1,99","≥ 2,00")))))</f>
        <v/>
      </c>
      <c r="K2856" s="5">
        <f>IF(F2856&lt;Premissas!$B$8,Premissas!$B$13,IF(F2856&lt;Premissas!$B$9,Premissas!$B$14,IF(F2856&lt;Premissas!$B$10,Premissas!$B$15,IF(F2856&lt;Premissas!$B$11,Premissas!$B$16,IF(F2856&lt;Premissas!$B$12,Premissas!$B$17,Premissas!$B$18)))))</f>
        <v/>
      </c>
      <c r="L2856" s="5">
        <f>K2856/Premissas!$B$4</f>
        <v/>
      </c>
      <c r="M2856" s="2">
        <f>IF(K2856=Premissas!$B$18,"SIM","NÃO")</f>
        <v/>
      </c>
    </row>
    <row r="2857">
      <c r="A2857" s="2" t="inlineStr">
        <is>
          <t>349712</t>
        </is>
      </c>
      <c r="B2857" s="2" t="inlineStr">
        <is>
          <t>RENE ALVES DE MORAIS</t>
        </is>
      </c>
      <c r="C2857" s="2" t="n">
        <v>7801</v>
      </c>
      <c r="D2857" s="2">
        <f>IFERROR(TEXTJOIN(" | ",TRUE,UNIQUE(FILTER(Detalhe_Registro!$C:$C,(Detalhe_Registro!$D:$D=A2857)*(Detalhe_Registro!$E:$E=B2857)*(Detalhe_Registro!$M:$M="SIM")))),"")</f>
        <v/>
      </c>
      <c r="E2857" s="2">
        <f>COUNTIFS(Detalhe_Registro!$D:$D,A2857,Detalhe_Registro!$E:$E,B2857,Detalhe_Registro!$M:$M,"SIM")</f>
        <v/>
      </c>
      <c r="F2857" s="2">
        <f>IFERROR(MAXIFS(Detalhe_Registro!$N:$N,Detalhe_Registro!$D:$D,A2857,Detalhe_Registro!$E:$E,B2857,Detalhe_Registro!$M:$M,"SIM"),0)</f>
        <v/>
      </c>
      <c r="G2857" s="2">
        <f>IFERROR(AVERAGEIFS(Detalhe_Registro!$N:$N,Detalhe_Registro!$D:$D,A2857,Detalhe_Registro!$E:$E,B2857,Detalhe_Registro!$M:$M,"SIM"),0)</f>
        <v/>
      </c>
      <c r="H2857" s="2">
        <f>SUMIFS(Detalhe_Registro!$F:$F,Detalhe_Registro!$D:$D,A2857,Detalhe_Registro!$E:$E,B2857,Detalhe_Registro!$M:$M,"SIM")</f>
        <v/>
      </c>
      <c r="I2857" s="2">
        <f>SUMIFS(Detalhe_Registro!$G:$G,Detalhe_Registro!$D:$D,A2857,Detalhe_Registro!$E:$E,B2857,Detalhe_Registro!$M:$M,"SIM")</f>
        <v/>
      </c>
      <c r="J2857" s="2">
        <f>IF(F2857&lt;Premissas!$B$8,"&lt; 1,00",IF(F2857&lt;Premissas!$B$9,"1,00 – 1,19",IF(F2857&lt;Premissas!$B$10,"1,20 – 1,39",IF(F2857&lt;Premissas!$B$11,"1,40 – 1,59",IF(F2857&lt;Premissas!$B$12,"1,60 – 1,99","≥ 2,00")))))</f>
        <v/>
      </c>
      <c r="K2857" s="5">
        <f>IF(F2857&lt;Premissas!$B$8,Premissas!$B$13,IF(F2857&lt;Premissas!$B$9,Premissas!$B$14,IF(F2857&lt;Premissas!$B$10,Premissas!$B$15,IF(F2857&lt;Premissas!$B$11,Premissas!$B$16,IF(F2857&lt;Premissas!$B$12,Premissas!$B$17,Premissas!$B$18)))))</f>
        <v/>
      </c>
      <c r="L2857" s="5">
        <f>K2857/Premissas!$B$4</f>
        <v/>
      </c>
      <c r="M2857" s="2">
        <f>IF(K2857=Premissas!$B$18,"SIM","NÃO")</f>
        <v/>
      </c>
    </row>
    <row r="2858">
      <c r="A2858" s="2" t="n">
        <v>5853788</v>
      </c>
      <c r="B2858" s="2" t="inlineStr">
        <is>
          <t>RENILDA PEREIRA</t>
        </is>
      </c>
      <c r="C2858" s="2" t="n">
        <v>7801</v>
      </c>
      <c r="D2858" s="2">
        <f>IFERROR(TEXTJOIN(" | ",TRUE,UNIQUE(FILTER(Detalhe_Registro!$C:$C,(Detalhe_Registro!$D:$D=A2858)*(Detalhe_Registro!$E:$E=B2858)*(Detalhe_Registro!$M:$M="SIM")))),"")</f>
        <v/>
      </c>
      <c r="E2858" s="2">
        <f>COUNTIFS(Detalhe_Registro!$D:$D,A2858,Detalhe_Registro!$E:$E,B2858,Detalhe_Registro!$M:$M,"SIM")</f>
        <v/>
      </c>
      <c r="F2858" s="2">
        <f>IFERROR(MAXIFS(Detalhe_Registro!$N:$N,Detalhe_Registro!$D:$D,A2858,Detalhe_Registro!$E:$E,B2858,Detalhe_Registro!$M:$M,"SIM"),0)</f>
        <v/>
      </c>
      <c r="G2858" s="2">
        <f>IFERROR(AVERAGEIFS(Detalhe_Registro!$N:$N,Detalhe_Registro!$D:$D,A2858,Detalhe_Registro!$E:$E,B2858,Detalhe_Registro!$M:$M,"SIM"),0)</f>
        <v/>
      </c>
      <c r="H2858" s="2">
        <f>SUMIFS(Detalhe_Registro!$F:$F,Detalhe_Registro!$D:$D,A2858,Detalhe_Registro!$E:$E,B2858,Detalhe_Registro!$M:$M,"SIM")</f>
        <v/>
      </c>
      <c r="I2858" s="2">
        <f>SUMIFS(Detalhe_Registro!$G:$G,Detalhe_Registro!$D:$D,A2858,Detalhe_Registro!$E:$E,B2858,Detalhe_Registro!$M:$M,"SIM")</f>
        <v/>
      </c>
      <c r="J2858" s="2">
        <f>IF(F2858&lt;Premissas!$B$8,"&lt; 1,00",IF(F2858&lt;Premissas!$B$9,"1,00 – 1,19",IF(F2858&lt;Premissas!$B$10,"1,20 – 1,39",IF(F2858&lt;Premissas!$B$11,"1,40 – 1,59",IF(F2858&lt;Premissas!$B$12,"1,60 – 1,99","≥ 2,00")))))</f>
        <v/>
      </c>
      <c r="K2858" s="5">
        <f>IF(F2858&lt;Premissas!$B$8,Premissas!$B$13,IF(F2858&lt;Premissas!$B$9,Premissas!$B$14,IF(F2858&lt;Premissas!$B$10,Premissas!$B$15,IF(F2858&lt;Premissas!$B$11,Premissas!$B$16,IF(F2858&lt;Premissas!$B$12,Premissas!$B$17,Premissas!$B$18)))))</f>
        <v/>
      </c>
      <c r="L2858" s="5">
        <f>K2858/Premissas!$B$4</f>
        <v/>
      </c>
      <c r="M2858" s="2">
        <f>IF(K2858=Premissas!$B$18,"SIM","NÃO")</f>
        <v/>
      </c>
    </row>
    <row r="2859">
      <c r="A2859" s="2" t="inlineStr">
        <is>
          <t>5853788</t>
        </is>
      </c>
      <c r="B2859" s="2" t="inlineStr">
        <is>
          <t>RENILDA PEREIRA</t>
        </is>
      </c>
      <c r="C2859" s="2" t="n">
        <v>7801</v>
      </c>
      <c r="D2859" s="2">
        <f>IFERROR(TEXTJOIN(" | ",TRUE,UNIQUE(FILTER(Detalhe_Registro!$C:$C,(Detalhe_Registro!$D:$D=A2859)*(Detalhe_Registro!$E:$E=B2859)*(Detalhe_Registro!$M:$M="SIM")))),"")</f>
        <v/>
      </c>
      <c r="E2859" s="2">
        <f>COUNTIFS(Detalhe_Registro!$D:$D,A2859,Detalhe_Registro!$E:$E,B2859,Detalhe_Registro!$M:$M,"SIM")</f>
        <v/>
      </c>
      <c r="F2859" s="2">
        <f>IFERROR(MAXIFS(Detalhe_Registro!$N:$N,Detalhe_Registro!$D:$D,A2859,Detalhe_Registro!$E:$E,B2859,Detalhe_Registro!$M:$M,"SIM"),0)</f>
        <v/>
      </c>
      <c r="G2859" s="2">
        <f>IFERROR(AVERAGEIFS(Detalhe_Registro!$N:$N,Detalhe_Registro!$D:$D,A2859,Detalhe_Registro!$E:$E,B2859,Detalhe_Registro!$M:$M,"SIM"),0)</f>
        <v/>
      </c>
      <c r="H2859" s="2">
        <f>SUMIFS(Detalhe_Registro!$F:$F,Detalhe_Registro!$D:$D,A2859,Detalhe_Registro!$E:$E,B2859,Detalhe_Registro!$M:$M,"SIM")</f>
        <v/>
      </c>
      <c r="I2859" s="2">
        <f>SUMIFS(Detalhe_Registro!$G:$G,Detalhe_Registro!$D:$D,A2859,Detalhe_Registro!$E:$E,B2859,Detalhe_Registro!$M:$M,"SIM")</f>
        <v/>
      </c>
      <c r="J2859" s="2">
        <f>IF(F2859&lt;Premissas!$B$8,"&lt; 1,00",IF(F2859&lt;Premissas!$B$9,"1,00 – 1,19",IF(F2859&lt;Premissas!$B$10,"1,20 – 1,39",IF(F2859&lt;Premissas!$B$11,"1,40 – 1,59",IF(F2859&lt;Premissas!$B$12,"1,60 – 1,99","≥ 2,00")))))</f>
        <v/>
      </c>
      <c r="K2859" s="5">
        <f>IF(F2859&lt;Premissas!$B$8,Premissas!$B$13,IF(F2859&lt;Premissas!$B$9,Premissas!$B$14,IF(F2859&lt;Premissas!$B$10,Premissas!$B$15,IF(F2859&lt;Premissas!$B$11,Premissas!$B$16,IF(F2859&lt;Premissas!$B$12,Premissas!$B$17,Premissas!$B$18)))))</f>
        <v/>
      </c>
      <c r="L2859" s="5">
        <f>K2859/Premissas!$B$4</f>
        <v/>
      </c>
      <c r="M2859" s="2">
        <f>IF(K2859=Premissas!$B$18,"SIM","NÃO")</f>
        <v/>
      </c>
    </row>
    <row r="2860">
      <c r="A2860" s="2" t="n">
        <v>5662508</v>
      </c>
      <c r="B2860" s="2" t="inlineStr">
        <is>
          <t>RIAN ALVES</t>
        </is>
      </c>
      <c r="C2860" s="2" t="n">
        <v>7801</v>
      </c>
      <c r="D2860" s="2">
        <f>IFERROR(TEXTJOIN(" | ",TRUE,UNIQUE(FILTER(Detalhe_Registro!$C:$C,(Detalhe_Registro!$D:$D=A2860)*(Detalhe_Registro!$E:$E=B2860)*(Detalhe_Registro!$M:$M="SIM")))),"")</f>
        <v/>
      </c>
      <c r="E2860" s="2">
        <f>COUNTIFS(Detalhe_Registro!$D:$D,A2860,Detalhe_Registro!$E:$E,B2860,Detalhe_Registro!$M:$M,"SIM")</f>
        <v/>
      </c>
      <c r="F2860" s="2">
        <f>IFERROR(MAXIFS(Detalhe_Registro!$N:$N,Detalhe_Registro!$D:$D,A2860,Detalhe_Registro!$E:$E,B2860,Detalhe_Registro!$M:$M,"SIM"),0)</f>
        <v/>
      </c>
      <c r="G2860" s="2">
        <f>IFERROR(AVERAGEIFS(Detalhe_Registro!$N:$N,Detalhe_Registro!$D:$D,A2860,Detalhe_Registro!$E:$E,B2860,Detalhe_Registro!$M:$M,"SIM"),0)</f>
        <v/>
      </c>
      <c r="H2860" s="2">
        <f>SUMIFS(Detalhe_Registro!$F:$F,Detalhe_Registro!$D:$D,A2860,Detalhe_Registro!$E:$E,B2860,Detalhe_Registro!$M:$M,"SIM")</f>
        <v/>
      </c>
      <c r="I2860" s="2">
        <f>SUMIFS(Detalhe_Registro!$G:$G,Detalhe_Registro!$D:$D,A2860,Detalhe_Registro!$E:$E,B2860,Detalhe_Registro!$M:$M,"SIM")</f>
        <v/>
      </c>
      <c r="J2860" s="2">
        <f>IF(F2860&lt;Premissas!$B$8,"&lt; 1,00",IF(F2860&lt;Premissas!$B$9,"1,00 – 1,19",IF(F2860&lt;Premissas!$B$10,"1,20 – 1,39",IF(F2860&lt;Premissas!$B$11,"1,40 – 1,59",IF(F2860&lt;Premissas!$B$12,"1,60 – 1,99","≥ 2,00")))))</f>
        <v/>
      </c>
      <c r="K2860" s="5">
        <f>IF(F2860&lt;Premissas!$B$8,Premissas!$B$13,IF(F2860&lt;Premissas!$B$9,Premissas!$B$14,IF(F2860&lt;Premissas!$B$10,Premissas!$B$15,IF(F2860&lt;Premissas!$B$11,Premissas!$B$16,IF(F2860&lt;Premissas!$B$12,Premissas!$B$17,Premissas!$B$18)))))</f>
        <v/>
      </c>
      <c r="L2860" s="5">
        <f>K2860/Premissas!$B$4</f>
        <v/>
      </c>
      <c r="M2860" s="2">
        <f>IF(K2860=Premissas!$B$18,"SIM","NÃO")</f>
        <v/>
      </c>
    </row>
    <row r="2861">
      <c r="A2861" s="2" t="inlineStr">
        <is>
          <t>5662508</t>
        </is>
      </c>
      <c r="B2861" s="2" t="inlineStr">
        <is>
          <t>RIAN ALVES</t>
        </is>
      </c>
      <c r="C2861" s="2" t="n">
        <v>7801</v>
      </c>
      <c r="D2861" s="2">
        <f>IFERROR(TEXTJOIN(" | ",TRUE,UNIQUE(FILTER(Detalhe_Registro!$C:$C,(Detalhe_Registro!$D:$D=A2861)*(Detalhe_Registro!$E:$E=B2861)*(Detalhe_Registro!$M:$M="SIM")))),"")</f>
        <v/>
      </c>
      <c r="E2861" s="2">
        <f>COUNTIFS(Detalhe_Registro!$D:$D,A2861,Detalhe_Registro!$E:$E,B2861,Detalhe_Registro!$M:$M,"SIM")</f>
        <v/>
      </c>
      <c r="F2861" s="2">
        <f>IFERROR(MAXIFS(Detalhe_Registro!$N:$N,Detalhe_Registro!$D:$D,A2861,Detalhe_Registro!$E:$E,B2861,Detalhe_Registro!$M:$M,"SIM"),0)</f>
        <v/>
      </c>
      <c r="G2861" s="2">
        <f>IFERROR(AVERAGEIFS(Detalhe_Registro!$N:$N,Detalhe_Registro!$D:$D,A2861,Detalhe_Registro!$E:$E,B2861,Detalhe_Registro!$M:$M,"SIM"),0)</f>
        <v/>
      </c>
      <c r="H2861" s="2">
        <f>SUMIFS(Detalhe_Registro!$F:$F,Detalhe_Registro!$D:$D,A2861,Detalhe_Registro!$E:$E,B2861,Detalhe_Registro!$M:$M,"SIM")</f>
        <v/>
      </c>
      <c r="I2861" s="2">
        <f>SUMIFS(Detalhe_Registro!$G:$G,Detalhe_Registro!$D:$D,A2861,Detalhe_Registro!$E:$E,B2861,Detalhe_Registro!$M:$M,"SIM")</f>
        <v/>
      </c>
      <c r="J2861" s="2">
        <f>IF(F2861&lt;Premissas!$B$8,"&lt; 1,00",IF(F2861&lt;Premissas!$B$9,"1,00 – 1,19",IF(F2861&lt;Premissas!$B$10,"1,20 – 1,39",IF(F2861&lt;Premissas!$B$11,"1,40 – 1,59",IF(F2861&lt;Premissas!$B$12,"1,60 – 1,99","≥ 2,00")))))</f>
        <v/>
      </c>
      <c r="K2861" s="5">
        <f>IF(F2861&lt;Premissas!$B$8,Premissas!$B$13,IF(F2861&lt;Premissas!$B$9,Premissas!$B$14,IF(F2861&lt;Premissas!$B$10,Premissas!$B$15,IF(F2861&lt;Premissas!$B$11,Premissas!$B$16,IF(F2861&lt;Premissas!$B$12,Premissas!$B$17,Premissas!$B$18)))))</f>
        <v/>
      </c>
      <c r="L2861" s="5">
        <f>K2861/Premissas!$B$4</f>
        <v/>
      </c>
      <c r="M2861" s="2">
        <f>IF(K2861=Premissas!$B$18,"SIM","NÃO")</f>
        <v/>
      </c>
    </row>
    <row r="2862">
      <c r="A2862" s="2" t="n">
        <v>5886864</v>
      </c>
      <c r="B2862" s="2" t="inlineStr">
        <is>
          <t>RIAN APARECIDO PACHECO</t>
        </is>
      </c>
      <c r="C2862" s="2" t="n">
        <v>7801</v>
      </c>
      <c r="D2862" s="2">
        <f>IFERROR(TEXTJOIN(" | ",TRUE,UNIQUE(FILTER(Detalhe_Registro!$C:$C,(Detalhe_Registro!$D:$D=A2862)*(Detalhe_Registro!$E:$E=B2862)*(Detalhe_Registro!$M:$M="SIM")))),"")</f>
        <v/>
      </c>
      <c r="E2862" s="2">
        <f>COUNTIFS(Detalhe_Registro!$D:$D,A2862,Detalhe_Registro!$E:$E,B2862,Detalhe_Registro!$M:$M,"SIM")</f>
        <v/>
      </c>
      <c r="F2862" s="2">
        <f>IFERROR(MAXIFS(Detalhe_Registro!$N:$N,Detalhe_Registro!$D:$D,A2862,Detalhe_Registro!$E:$E,B2862,Detalhe_Registro!$M:$M,"SIM"),0)</f>
        <v/>
      </c>
      <c r="G2862" s="2">
        <f>IFERROR(AVERAGEIFS(Detalhe_Registro!$N:$N,Detalhe_Registro!$D:$D,A2862,Detalhe_Registro!$E:$E,B2862,Detalhe_Registro!$M:$M,"SIM"),0)</f>
        <v/>
      </c>
      <c r="H2862" s="2">
        <f>SUMIFS(Detalhe_Registro!$F:$F,Detalhe_Registro!$D:$D,A2862,Detalhe_Registro!$E:$E,B2862,Detalhe_Registro!$M:$M,"SIM")</f>
        <v/>
      </c>
      <c r="I2862" s="2">
        <f>SUMIFS(Detalhe_Registro!$G:$G,Detalhe_Registro!$D:$D,A2862,Detalhe_Registro!$E:$E,B2862,Detalhe_Registro!$M:$M,"SIM")</f>
        <v/>
      </c>
      <c r="J2862" s="2">
        <f>IF(F2862&lt;Premissas!$B$8,"&lt; 1,00",IF(F2862&lt;Premissas!$B$9,"1,00 – 1,19",IF(F2862&lt;Premissas!$B$10,"1,20 – 1,39",IF(F2862&lt;Premissas!$B$11,"1,40 – 1,59",IF(F2862&lt;Premissas!$B$12,"1,60 – 1,99","≥ 2,00")))))</f>
        <v/>
      </c>
      <c r="K2862" s="5">
        <f>IF(F2862&lt;Premissas!$B$8,Premissas!$B$13,IF(F2862&lt;Premissas!$B$9,Premissas!$B$14,IF(F2862&lt;Premissas!$B$10,Premissas!$B$15,IF(F2862&lt;Premissas!$B$11,Premissas!$B$16,IF(F2862&lt;Premissas!$B$12,Premissas!$B$17,Premissas!$B$18)))))</f>
        <v/>
      </c>
      <c r="L2862" s="5">
        <f>K2862/Premissas!$B$4</f>
        <v/>
      </c>
      <c r="M2862" s="2">
        <f>IF(K2862=Premissas!$B$18,"SIM","NÃO")</f>
        <v/>
      </c>
    </row>
    <row r="2863">
      <c r="A2863" s="2" t="inlineStr">
        <is>
          <t>5886864</t>
        </is>
      </c>
      <c r="B2863" s="2" t="inlineStr">
        <is>
          <t>RIAN APARECIDO PACHECO</t>
        </is>
      </c>
      <c r="C2863" s="2" t="n">
        <v>7801</v>
      </c>
      <c r="D2863" s="2">
        <f>IFERROR(TEXTJOIN(" | ",TRUE,UNIQUE(FILTER(Detalhe_Registro!$C:$C,(Detalhe_Registro!$D:$D=A2863)*(Detalhe_Registro!$E:$E=B2863)*(Detalhe_Registro!$M:$M="SIM")))),"")</f>
        <v/>
      </c>
      <c r="E2863" s="2">
        <f>COUNTIFS(Detalhe_Registro!$D:$D,A2863,Detalhe_Registro!$E:$E,B2863,Detalhe_Registro!$M:$M,"SIM")</f>
        <v/>
      </c>
      <c r="F2863" s="2">
        <f>IFERROR(MAXIFS(Detalhe_Registro!$N:$N,Detalhe_Registro!$D:$D,A2863,Detalhe_Registro!$E:$E,B2863,Detalhe_Registro!$M:$M,"SIM"),0)</f>
        <v/>
      </c>
      <c r="G2863" s="2">
        <f>IFERROR(AVERAGEIFS(Detalhe_Registro!$N:$N,Detalhe_Registro!$D:$D,A2863,Detalhe_Registro!$E:$E,B2863,Detalhe_Registro!$M:$M,"SIM"),0)</f>
        <v/>
      </c>
      <c r="H2863" s="2">
        <f>SUMIFS(Detalhe_Registro!$F:$F,Detalhe_Registro!$D:$D,A2863,Detalhe_Registro!$E:$E,B2863,Detalhe_Registro!$M:$M,"SIM")</f>
        <v/>
      </c>
      <c r="I2863" s="2">
        <f>SUMIFS(Detalhe_Registro!$G:$G,Detalhe_Registro!$D:$D,A2863,Detalhe_Registro!$E:$E,B2863,Detalhe_Registro!$M:$M,"SIM")</f>
        <v/>
      </c>
      <c r="J2863" s="2">
        <f>IF(F2863&lt;Premissas!$B$8,"&lt; 1,00",IF(F2863&lt;Premissas!$B$9,"1,00 – 1,19",IF(F2863&lt;Premissas!$B$10,"1,20 – 1,39",IF(F2863&lt;Premissas!$B$11,"1,40 – 1,59",IF(F2863&lt;Premissas!$B$12,"1,60 – 1,99","≥ 2,00")))))</f>
        <v/>
      </c>
      <c r="K2863" s="5">
        <f>IF(F2863&lt;Premissas!$B$8,Premissas!$B$13,IF(F2863&lt;Premissas!$B$9,Premissas!$B$14,IF(F2863&lt;Premissas!$B$10,Premissas!$B$15,IF(F2863&lt;Premissas!$B$11,Premissas!$B$16,IF(F2863&lt;Premissas!$B$12,Premissas!$B$17,Premissas!$B$18)))))</f>
        <v/>
      </c>
      <c r="L2863" s="5">
        <f>K2863/Premissas!$B$4</f>
        <v/>
      </c>
      <c r="M2863" s="2">
        <f>IF(K2863=Premissas!$B$18,"SIM","NÃO")</f>
        <v/>
      </c>
    </row>
    <row r="2864">
      <c r="A2864" s="2" t="inlineStr">
        <is>
          <t>5209323</t>
        </is>
      </c>
      <c r="B2864" s="2" t="inlineStr">
        <is>
          <t>ROBENILDO FRANCISCO DA SILVA</t>
        </is>
      </c>
      <c r="C2864" s="2" t="n">
        <v>7801</v>
      </c>
      <c r="D2864" s="2">
        <f>IFERROR(TEXTJOIN(" | ",TRUE,UNIQUE(FILTER(Detalhe_Registro!$C:$C,(Detalhe_Registro!$D:$D=A2864)*(Detalhe_Registro!$E:$E=B2864)*(Detalhe_Registro!$M:$M="SIM")))),"")</f>
        <v/>
      </c>
      <c r="E2864" s="2">
        <f>COUNTIFS(Detalhe_Registro!$D:$D,A2864,Detalhe_Registro!$E:$E,B2864,Detalhe_Registro!$M:$M,"SIM")</f>
        <v/>
      </c>
      <c r="F2864" s="2">
        <f>IFERROR(MAXIFS(Detalhe_Registro!$N:$N,Detalhe_Registro!$D:$D,A2864,Detalhe_Registro!$E:$E,B2864,Detalhe_Registro!$M:$M,"SIM"),0)</f>
        <v/>
      </c>
      <c r="G2864" s="2">
        <f>IFERROR(AVERAGEIFS(Detalhe_Registro!$N:$N,Detalhe_Registro!$D:$D,A2864,Detalhe_Registro!$E:$E,B2864,Detalhe_Registro!$M:$M,"SIM"),0)</f>
        <v/>
      </c>
      <c r="H2864" s="2">
        <f>SUMIFS(Detalhe_Registro!$F:$F,Detalhe_Registro!$D:$D,A2864,Detalhe_Registro!$E:$E,B2864,Detalhe_Registro!$M:$M,"SIM")</f>
        <v/>
      </c>
      <c r="I2864" s="2">
        <f>SUMIFS(Detalhe_Registro!$G:$G,Detalhe_Registro!$D:$D,A2864,Detalhe_Registro!$E:$E,B2864,Detalhe_Registro!$M:$M,"SIM")</f>
        <v/>
      </c>
      <c r="J2864" s="2">
        <f>IF(F2864&lt;Premissas!$B$8,"&lt; 1,00",IF(F2864&lt;Premissas!$B$9,"1,00 – 1,19",IF(F2864&lt;Premissas!$B$10,"1,20 – 1,39",IF(F2864&lt;Premissas!$B$11,"1,40 – 1,59",IF(F2864&lt;Premissas!$B$12,"1,60 – 1,99","≥ 2,00")))))</f>
        <v/>
      </c>
      <c r="K2864" s="5">
        <f>IF(F2864&lt;Premissas!$B$8,Premissas!$B$13,IF(F2864&lt;Premissas!$B$9,Premissas!$B$14,IF(F2864&lt;Premissas!$B$10,Premissas!$B$15,IF(F2864&lt;Premissas!$B$11,Premissas!$B$16,IF(F2864&lt;Premissas!$B$12,Premissas!$B$17,Premissas!$B$18)))))</f>
        <v/>
      </c>
      <c r="L2864" s="5">
        <f>K2864/Premissas!$B$4</f>
        <v/>
      </c>
      <c r="M2864" s="2">
        <f>IF(K2864=Premissas!$B$18,"SIM","NÃO")</f>
        <v/>
      </c>
    </row>
    <row r="2865">
      <c r="A2865" s="2" t="inlineStr">
        <is>
          <t>63035</t>
        </is>
      </c>
      <c r="B2865" s="2" t="inlineStr">
        <is>
          <t>ROBERTO ALVES DA SILVA</t>
        </is>
      </c>
      <c r="C2865" s="2" t="n">
        <v>7801</v>
      </c>
      <c r="D2865" s="2">
        <f>IFERROR(TEXTJOIN(" | ",TRUE,UNIQUE(FILTER(Detalhe_Registro!$C:$C,(Detalhe_Registro!$D:$D=A2865)*(Detalhe_Registro!$E:$E=B2865)*(Detalhe_Registro!$M:$M="SIM")))),"")</f>
        <v/>
      </c>
      <c r="E2865" s="2">
        <f>COUNTIFS(Detalhe_Registro!$D:$D,A2865,Detalhe_Registro!$E:$E,B2865,Detalhe_Registro!$M:$M,"SIM")</f>
        <v/>
      </c>
      <c r="F2865" s="2">
        <f>IFERROR(MAXIFS(Detalhe_Registro!$N:$N,Detalhe_Registro!$D:$D,A2865,Detalhe_Registro!$E:$E,B2865,Detalhe_Registro!$M:$M,"SIM"),0)</f>
        <v/>
      </c>
      <c r="G2865" s="2">
        <f>IFERROR(AVERAGEIFS(Detalhe_Registro!$N:$N,Detalhe_Registro!$D:$D,A2865,Detalhe_Registro!$E:$E,B2865,Detalhe_Registro!$M:$M,"SIM"),0)</f>
        <v/>
      </c>
      <c r="H2865" s="2">
        <f>SUMIFS(Detalhe_Registro!$F:$F,Detalhe_Registro!$D:$D,A2865,Detalhe_Registro!$E:$E,B2865,Detalhe_Registro!$M:$M,"SIM")</f>
        <v/>
      </c>
      <c r="I2865" s="2">
        <f>SUMIFS(Detalhe_Registro!$G:$G,Detalhe_Registro!$D:$D,A2865,Detalhe_Registro!$E:$E,B2865,Detalhe_Registro!$M:$M,"SIM")</f>
        <v/>
      </c>
      <c r="J2865" s="2">
        <f>IF(F2865&lt;Premissas!$B$8,"&lt; 1,00",IF(F2865&lt;Premissas!$B$9,"1,00 – 1,19",IF(F2865&lt;Premissas!$B$10,"1,20 – 1,39",IF(F2865&lt;Premissas!$B$11,"1,40 – 1,59",IF(F2865&lt;Premissas!$B$12,"1,60 – 1,99","≥ 2,00")))))</f>
        <v/>
      </c>
      <c r="K2865" s="5">
        <f>IF(F2865&lt;Premissas!$B$8,Premissas!$B$13,IF(F2865&lt;Premissas!$B$9,Premissas!$B$14,IF(F2865&lt;Premissas!$B$10,Premissas!$B$15,IF(F2865&lt;Premissas!$B$11,Premissas!$B$16,IF(F2865&lt;Premissas!$B$12,Premissas!$B$17,Premissas!$B$18)))))</f>
        <v/>
      </c>
      <c r="L2865" s="5">
        <f>K2865/Premissas!$B$4</f>
        <v/>
      </c>
      <c r="M2865" s="2">
        <f>IF(K2865=Premissas!$B$18,"SIM","NÃO")</f>
        <v/>
      </c>
    </row>
    <row r="2866">
      <c r="A2866" s="2" t="n">
        <v>2508192</v>
      </c>
      <c r="B2866" s="2" t="inlineStr">
        <is>
          <t>RONALDO BARBOSA DE FARIAS</t>
        </is>
      </c>
      <c r="C2866" s="2" t="n">
        <v>7801</v>
      </c>
      <c r="D2866" s="2">
        <f>IFERROR(TEXTJOIN(" | ",TRUE,UNIQUE(FILTER(Detalhe_Registro!$C:$C,(Detalhe_Registro!$D:$D=A2866)*(Detalhe_Registro!$E:$E=B2866)*(Detalhe_Registro!$M:$M="SIM")))),"")</f>
        <v/>
      </c>
      <c r="E2866" s="2">
        <f>COUNTIFS(Detalhe_Registro!$D:$D,A2866,Detalhe_Registro!$E:$E,B2866,Detalhe_Registro!$M:$M,"SIM")</f>
        <v/>
      </c>
      <c r="F2866" s="2">
        <f>IFERROR(MAXIFS(Detalhe_Registro!$N:$N,Detalhe_Registro!$D:$D,A2866,Detalhe_Registro!$E:$E,B2866,Detalhe_Registro!$M:$M,"SIM"),0)</f>
        <v/>
      </c>
      <c r="G2866" s="2">
        <f>IFERROR(AVERAGEIFS(Detalhe_Registro!$N:$N,Detalhe_Registro!$D:$D,A2866,Detalhe_Registro!$E:$E,B2866,Detalhe_Registro!$M:$M,"SIM"),0)</f>
        <v/>
      </c>
      <c r="H2866" s="2">
        <f>SUMIFS(Detalhe_Registro!$F:$F,Detalhe_Registro!$D:$D,A2866,Detalhe_Registro!$E:$E,B2866,Detalhe_Registro!$M:$M,"SIM")</f>
        <v/>
      </c>
      <c r="I2866" s="2">
        <f>SUMIFS(Detalhe_Registro!$G:$G,Detalhe_Registro!$D:$D,A2866,Detalhe_Registro!$E:$E,B2866,Detalhe_Registro!$M:$M,"SIM")</f>
        <v/>
      </c>
      <c r="J2866" s="2">
        <f>IF(F2866&lt;Premissas!$B$8,"&lt; 1,00",IF(F2866&lt;Premissas!$B$9,"1,00 – 1,19",IF(F2866&lt;Premissas!$B$10,"1,20 – 1,39",IF(F2866&lt;Premissas!$B$11,"1,40 – 1,59",IF(F2866&lt;Premissas!$B$12,"1,60 – 1,99","≥ 2,00")))))</f>
        <v/>
      </c>
      <c r="K2866" s="5">
        <f>IF(F2866&lt;Premissas!$B$8,Premissas!$B$13,IF(F2866&lt;Premissas!$B$9,Premissas!$B$14,IF(F2866&lt;Premissas!$B$10,Premissas!$B$15,IF(F2866&lt;Premissas!$B$11,Premissas!$B$16,IF(F2866&lt;Premissas!$B$12,Premissas!$B$17,Premissas!$B$18)))))</f>
        <v/>
      </c>
      <c r="L2866" s="5">
        <f>K2866/Premissas!$B$4</f>
        <v/>
      </c>
      <c r="M2866" s="2">
        <f>IF(K2866=Premissas!$B$18,"SIM","NÃO")</f>
        <v/>
      </c>
    </row>
    <row r="2867">
      <c r="A2867" s="2" t="inlineStr">
        <is>
          <t>2508192</t>
        </is>
      </c>
      <c r="B2867" s="2" t="inlineStr">
        <is>
          <t>RONALDO BARBOSA DE FARIAS</t>
        </is>
      </c>
      <c r="C2867" s="2" t="n">
        <v>7801</v>
      </c>
      <c r="D2867" s="2">
        <f>IFERROR(TEXTJOIN(" | ",TRUE,UNIQUE(FILTER(Detalhe_Registro!$C:$C,(Detalhe_Registro!$D:$D=A2867)*(Detalhe_Registro!$E:$E=B2867)*(Detalhe_Registro!$M:$M="SIM")))),"")</f>
        <v/>
      </c>
      <c r="E2867" s="2">
        <f>COUNTIFS(Detalhe_Registro!$D:$D,A2867,Detalhe_Registro!$E:$E,B2867,Detalhe_Registro!$M:$M,"SIM")</f>
        <v/>
      </c>
      <c r="F2867" s="2">
        <f>IFERROR(MAXIFS(Detalhe_Registro!$N:$N,Detalhe_Registro!$D:$D,A2867,Detalhe_Registro!$E:$E,B2867,Detalhe_Registro!$M:$M,"SIM"),0)</f>
        <v/>
      </c>
      <c r="G2867" s="2">
        <f>IFERROR(AVERAGEIFS(Detalhe_Registro!$N:$N,Detalhe_Registro!$D:$D,A2867,Detalhe_Registro!$E:$E,B2867,Detalhe_Registro!$M:$M,"SIM"),0)</f>
        <v/>
      </c>
      <c r="H2867" s="2">
        <f>SUMIFS(Detalhe_Registro!$F:$F,Detalhe_Registro!$D:$D,A2867,Detalhe_Registro!$E:$E,B2867,Detalhe_Registro!$M:$M,"SIM")</f>
        <v/>
      </c>
      <c r="I2867" s="2">
        <f>SUMIFS(Detalhe_Registro!$G:$G,Detalhe_Registro!$D:$D,A2867,Detalhe_Registro!$E:$E,B2867,Detalhe_Registro!$M:$M,"SIM")</f>
        <v/>
      </c>
      <c r="J2867" s="2">
        <f>IF(F2867&lt;Premissas!$B$8,"&lt; 1,00",IF(F2867&lt;Premissas!$B$9,"1,00 – 1,19",IF(F2867&lt;Premissas!$B$10,"1,20 – 1,39",IF(F2867&lt;Premissas!$B$11,"1,40 – 1,59",IF(F2867&lt;Premissas!$B$12,"1,60 – 1,99","≥ 2,00")))))</f>
        <v/>
      </c>
      <c r="K2867" s="5">
        <f>IF(F2867&lt;Premissas!$B$8,Premissas!$B$13,IF(F2867&lt;Premissas!$B$9,Premissas!$B$14,IF(F2867&lt;Premissas!$B$10,Premissas!$B$15,IF(F2867&lt;Premissas!$B$11,Premissas!$B$16,IF(F2867&lt;Premissas!$B$12,Premissas!$B$17,Premissas!$B$18)))))</f>
        <v/>
      </c>
      <c r="L2867" s="5">
        <f>K2867/Premissas!$B$4</f>
        <v/>
      </c>
      <c r="M2867" s="2">
        <f>IF(K2867=Premissas!$B$18,"SIM","NÃO")</f>
        <v/>
      </c>
    </row>
    <row r="2868">
      <c r="A2868" s="2" t="n">
        <v>5803896</v>
      </c>
      <c r="B2868" s="2" t="inlineStr">
        <is>
          <t>RONALDO MIRANDA</t>
        </is>
      </c>
      <c r="C2868" s="2" t="n">
        <v>7801</v>
      </c>
      <c r="D2868" s="2">
        <f>IFERROR(TEXTJOIN(" | ",TRUE,UNIQUE(FILTER(Detalhe_Registro!$C:$C,(Detalhe_Registro!$D:$D=A2868)*(Detalhe_Registro!$E:$E=B2868)*(Detalhe_Registro!$M:$M="SIM")))),"")</f>
        <v/>
      </c>
      <c r="E2868" s="2">
        <f>COUNTIFS(Detalhe_Registro!$D:$D,A2868,Detalhe_Registro!$E:$E,B2868,Detalhe_Registro!$M:$M,"SIM")</f>
        <v/>
      </c>
      <c r="F2868" s="2">
        <f>IFERROR(MAXIFS(Detalhe_Registro!$N:$N,Detalhe_Registro!$D:$D,A2868,Detalhe_Registro!$E:$E,B2868,Detalhe_Registro!$M:$M,"SIM"),0)</f>
        <v/>
      </c>
      <c r="G2868" s="2">
        <f>IFERROR(AVERAGEIFS(Detalhe_Registro!$N:$N,Detalhe_Registro!$D:$D,A2868,Detalhe_Registro!$E:$E,B2868,Detalhe_Registro!$M:$M,"SIM"),0)</f>
        <v/>
      </c>
      <c r="H2868" s="2">
        <f>SUMIFS(Detalhe_Registro!$F:$F,Detalhe_Registro!$D:$D,A2868,Detalhe_Registro!$E:$E,B2868,Detalhe_Registro!$M:$M,"SIM")</f>
        <v/>
      </c>
      <c r="I2868" s="2">
        <f>SUMIFS(Detalhe_Registro!$G:$G,Detalhe_Registro!$D:$D,A2868,Detalhe_Registro!$E:$E,B2868,Detalhe_Registro!$M:$M,"SIM")</f>
        <v/>
      </c>
      <c r="J2868" s="2">
        <f>IF(F2868&lt;Premissas!$B$8,"&lt; 1,00",IF(F2868&lt;Premissas!$B$9,"1,00 – 1,19",IF(F2868&lt;Premissas!$B$10,"1,20 – 1,39",IF(F2868&lt;Premissas!$B$11,"1,40 – 1,59",IF(F2868&lt;Premissas!$B$12,"1,60 – 1,99","≥ 2,00")))))</f>
        <v/>
      </c>
      <c r="K2868" s="5">
        <f>IF(F2868&lt;Premissas!$B$8,Premissas!$B$13,IF(F2868&lt;Premissas!$B$9,Premissas!$B$14,IF(F2868&lt;Premissas!$B$10,Premissas!$B$15,IF(F2868&lt;Premissas!$B$11,Premissas!$B$16,IF(F2868&lt;Premissas!$B$12,Premissas!$B$17,Premissas!$B$18)))))</f>
        <v/>
      </c>
      <c r="L2868" s="5">
        <f>K2868/Premissas!$B$4</f>
        <v/>
      </c>
      <c r="M2868" s="2">
        <f>IF(K2868=Premissas!$B$18,"SIM","NÃO")</f>
        <v/>
      </c>
    </row>
    <row r="2869">
      <c r="A2869" s="2" t="n">
        <v>186509</v>
      </c>
      <c r="B2869" s="2" t="inlineStr">
        <is>
          <t>RONALDO RONALDO GONCALVES LEITE</t>
        </is>
      </c>
      <c r="C2869" s="2" t="n">
        <v>7801</v>
      </c>
      <c r="D2869" s="2">
        <f>IFERROR(TEXTJOIN(" | ",TRUE,UNIQUE(FILTER(Detalhe_Registro!$C:$C,(Detalhe_Registro!$D:$D=A2869)*(Detalhe_Registro!$E:$E=B2869)*(Detalhe_Registro!$M:$M="SIM")))),"")</f>
        <v/>
      </c>
      <c r="E2869" s="2">
        <f>COUNTIFS(Detalhe_Registro!$D:$D,A2869,Detalhe_Registro!$E:$E,B2869,Detalhe_Registro!$M:$M,"SIM")</f>
        <v/>
      </c>
      <c r="F2869" s="2">
        <f>IFERROR(MAXIFS(Detalhe_Registro!$N:$N,Detalhe_Registro!$D:$D,A2869,Detalhe_Registro!$E:$E,B2869,Detalhe_Registro!$M:$M,"SIM"),0)</f>
        <v/>
      </c>
      <c r="G2869" s="2">
        <f>IFERROR(AVERAGEIFS(Detalhe_Registro!$N:$N,Detalhe_Registro!$D:$D,A2869,Detalhe_Registro!$E:$E,B2869,Detalhe_Registro!$M:$M,"SIM"),0)</f>
        <v/>
      </c>
      <c r="H2869" s="2">
        <f>SUMIFS(Detalhe_Registro!$F:$F,Detalhe_Registro!$D:$D,A2869,Detalhe_Registro!$E:$E,B2869,Detalhe_Registro!$M:$M,"SIM")</f>
        <v/>
      </c>
      <c r="I2869" s="2">
        <f>SUMIFS(Detalhe_Registro!$G:$G,Detalhe_Registro!$D:$D,A2869,Detalhe_Registro!$E:$E,B2869,Detalhe_Registro!$M:$M,"SIM")</f>
        <v/>
      </c>
      <c r="J2869" s="2">
        <f>IF(F2869&lt;Premissas!$B$8,"&lt; 1,00",IF(F2869&lt;Premissas!$B$9,"1,00 – 1,19",IF(F2869&lt;Premissas!$B$10,"1,20 – 1,39",IF(F2869&lt;Premissas!$B$11,"1,40 – 1,59",IF(F2869&lt;Premissas!$B$12,"1,60 – 1,99","≥ 2,00")))))</f>
        <v/>
      </c>
      <c r="K2869" s="5">
        <f>IF(F2869&lt;Premissas!$B$8,Premissas!$B$13,IF(F2869&lt;Premissas!$B$9,Premissas!$B$14,IF(F2869&lt;Premissas!$B$10,Premissas!$B$15,IF(F2869&lt;Premissas!$B$11,Premissas!$B$16,IF(F2869&lt;Premissas!$B$12,Premissas!$B$17,Premissas!$B$18)))))</f>
        <v/>
      </c>
      <c r="L2869" s="5">
        <f>K2869/Premissas!$B$4</f>
        <v/>
      </c>
      <c r="M2869" s="2">
        <f>IF(K2869=Premissas!$B$18,"SIM","NÃO")</f>
        <v/>
      </c>
    </row>
    <row r="2870">
      <c r="A2870" s="2" t="inlineStr">
        <is>
          <t>186509</t>
        </is>
      </c>
      <c r="B2870" s="2" t="inlineStr">
        <is>
          <t>RONALDO RONALDO GONCALVES LEITE</t>
        </is>
      </c>
      <c r="C2870" s="2" t="n">
        <v>7801</v>
      </c>
      <c r="D2870" s="2">
        <f>IFERROR(TEXTJOIN(" | ",TRUE,UNIQUE(FILTER(Detalhe_Registro!$C:$C,(Detalhe_Registro!$D:$D=A2870)*(Detalhe_Registro!$E:$E=B2870)*(Detalhe_Registro!$M:$M="SIM")))),"")</f>
        <v/>
      </c>
      <c r="E2870" s="2">
        <f>COUNTIFS(Detalhe_Registro!$D:$D,A2870,Detalhe_Registro!$E:$E,B2870,Detalhe_Registro!$M:$M,"SIM")</f>
        <v/>
      </c>
      <c r="F2870" s="2">
        <f>IFERROR(MAXIFS(Detalhe_Registro!$N:$N,Detalhe_Registro!$D:$D,A2870,Detalhe_Registro!$E:$E,B2870,Detalhe_Registro!$M:$M,"SIM"),0)</f>
        <v/>
      </c>
      <c r="G2870" s="2">
        <f>IFERROR(AVERAGEIFS(Detalhe_Registro!$N:$N,Detalhe_Registro!$D:$D,A2870,Detalhe_Registro!$E:$E,B2870,Detalhe_Registro!$M:$M,"SIM"),0)</f>
        <v/>
      </c>
      <c r="H2870" s="2">
        <f>SUMIFS(Detalhe_Registro!$F:$F,Detalhe_Registro!$D:$D,A2870,Detalhe_Registro!$E:$E,B2870,Detalhe_Registro!$M:$M,"SIM")</f>
        <v/>
      </c>
      <c r="I2870" s="2">
        <f>SUMIFS(Detalhe_Registro!$G:$G,Detalhe_Registro!$D:$D,A2870,Detalhe_Registro!$E:$E,B2870,Detalhe_Registro!$M:$M,"SIM")</f>
        <v/>
      </c>
      <c r="J2870" s="2">
        <f>IF(F2870&lt;Premissas!$B$8,"&lt; 1,00",IF(F2870&lt;Premissas!$B$9,"1,00 – 1,19",IF(F2870&lt;Premissas!$B$10,"1,20 – 1,39",IF(F2870&lt;Premissas!$B$11,"1,40 – 1,59",IF(F2870&lt;Premissas!$B$12,"1,60 – 1,99","≥ 2,00")))))</f>
        <v/>
      </c>
      <c r="K2870" s="5">
        <f>IF(F2870&lt;Premissas!$B$8,Premissas!$B$13,IF(F2870&lt;Premissas!$B$9,Premissas!$B$14,IF(F2870&lt;Premissas!$B$10,Premissas!$B$15,IF(F2870&lt;Premissas!$B$11,Premissas!$B$16,IF(F2870&lt;Premissas!$B$12,Premissas!$B$17,Premissas!$B$18)))))</f>
        <v/>
      </c>
      <c r="L2870" s="5">
        <f>K2870/Premissas!$B$4</f>
        <v/>
      </c>
      <c r="M2870" s="2">
        <f>IF(K2870=Premissas!$B$18,"SIM","NÃO")</f>
        <v/>
      </c>
    </row>
    <row r="2871">
      <c r="A2871" s="2" t="n">
        <v>5667640</v>
      </c>
      <c r="B2871" s="2" t="inlineStr">
        <is>
          <t>ROSANGELA RIBEIRO</t>
        </is>
      </c>
      <c r="C2871" s="2" t="n">
        <v>7801</v>
      </c>
      <c r="D2871" s="2">
        <f>IFERROR(TEXTJOIN(" | ",TRUE,UNIQUE(FILTER(Detalhe_Registro!$C:$C,(Detalhe_Registro!$D:$D=A2871)*(Detalhe_Registro!$E:$E=B2871)*(Detalhe_Registro!$M:$M="SIM")))),"")</f>
        <v/>
      </c>
      <c r="E2871" s="2">
        <f>COUNTIFS(Detalhe_Registro!$D:$D,A2871,Detalhe_Registro!$E:$E,B2871,Detalhe_Registro!$M:$M,"SIM")</f>
        <v/>
      </c>
      <c r="F2871" s="2">
        <f>IFERROR(MAXIFS(Detalhe_Registro!$N:$N,Detalhe_Registro!$D:$D,A2871,Detalhe_Registro!$E:$E,B2871,Detalhe_Registro!$M:$M,"SIM"),0)</f>
        <v/>
      </c>
      <c r="G2871" s="2">
        <f>IFERROR(AVERAGEIFS(Detalhe_Registro!$N:$N,Detalhe_Registro!$D:$D,A2871,Detalhe_Registro!$E:$E,B2871,Detalhe_Registro!$M:$M,"SIM"),0)</f>
        <v/>
      </c>
      <c r="H2871" s="2">
        <f>SUMIFS(Detalhe_Registro!$F:$F,Detalhe_Registro!$D:$D,A2871,Detalhe_Registro!$E:$E,B2871,Detalhe_Registro!$M:$M,"SIM")</f>
        <v/>
      </c>
      <c r="I2871" s="2">
        <f>SUMIFS(Detalhe_Registro!$G:$G,Detalhe_Registro!$D:$D,A2871,Detalhe_Registro!$E:$E,B2871,Detalhe_Registro!$M:$M,"SIM")</f>
        <v/>
      </c>
      <c r="J2871" s="2">
        <f>IF(F2871&lt;Premissas!$B$8,"&lt; 1,00",IF(F2871&lt;Premissas!$B$9,"1,00 – 1,19",IF(F2871&lt;Premissas!$B$10,"1,20 – 1,39",IF(F2871&lt;Premissas!$B$11,"1,40 – 1,59",IF(F2871&lt;Premissas!$B$12,"1,60 – 1,99","≥ 2,00")))))</f>
        <v/>
      </c>
      <c r="K2871" s="5">
        <f>IF(F2871&lt;Premissas!$B$8,Premissas!$B$13,IF(F2871&lt;Premissas!$B$9,Premissas!$B$14,IF(F2871&lt;Premissas!$B$10,Premissas!$B$15,IF(F2871&lt;Premissas!$B$11,Premissas!$B$16,IF(F2871&lt;Premissas!$B$12,Premissas!$B$17,Premissas!$B$18)))))</f>
        <v/>
      </c>
      <c r="L2871" s="5">
        <f>K2871/Premissas!$B$4</f>
        <v/>
      </c>
      <c r="M2871" s="2">
        <f>IF(K2871=Premissas!$B$18,"SIM","NÃO")</f>
        <v/>
      </c>
    </row>
    <row r="2872">
      <c r="A2872" s="2" t="inlineStr">
        <is>
          <t>5667640</t>
        </is>
      </c>
      <c r="B2872" s="2" t="inlineStr">
        <is>
          <t>ROSANGELA RIBEIRO</t>
        </is>
      </c>
      <c r="C2872" s="2" t="n">
        <v>7801</v>
      </c>
      <c r="D2872" s="2">
        <f>IFERROR(TEXTJOIN(" | ",TRUE,UNIQUE(FILTER(Detalhe_Registro!$C:$C,(Detalhe_Registro!$D:$D=A2872)*(Detalhe_Registro!$E:$E=B2872)*(Detalhe_Registro!$M:$M="SIM")))),"")</f>
        <v/>
      </c>
      <c r="E2872" s="2">
        <f>COUNTIFS(Detalhe_Registro!$D:$D,A2872,Detalhe_Registro!$E:$E,B2872,Detalhe_Registro!$M:$M,"SIM")</f>
        <v/>
      </c>
      <c r="F2872" s="2">
        <f>IFERROR(MAXIFS(Detalhe_Registro!$N:$N,Detalhe_Registro!$D:$D,A2872,Detalhe_Registro!$E:$E,B2872,Detalhe_Registro!$M:$M,"SIM"),0)</f>
        <v/>
      </c>
      <c r="G2872" s="2">
        <f>IFERROR(AVERAGEIFS(Detalhe_Registro!$N:$N,Detalhe_Registro!$D:$D,A2872,Detalhe_Registro!$E:$E,B2872,Detalhe_Registro!$M:$M,"SIM"),0)</f>
        <v/>
      </c>
      <c r="H2872" s="2">
        <f>SUMIFS(Detalhe_Registro!$F:$F,Detalhe_Registro!$D:$D,A2872,Detalhe_Registro!$E:$E,B2872,Detalhe_Registro!$M:$M,"SIM")</f>
        <v/>
      </c>
      <c r="I2872" s="2">
        <f>SUMIFS(Detalhe_Registro!$G:$G,Detalhe_Registro!$D:$D,A2872,Detalhe_Registro!$E:$E,B2872,Detalhe_Registro!$M:$M,"SIM")</f>
        <v/>
      </c>
      <c r="J2872" s="2">
        <f>IF(F2872&lt;Premissas!$B$8,"&lt; 1,00",IF(F2872&lt;Premissas!$B$9,"1,00 – 1,19",IF(F2872&lt;Premissas!$B$10,"1,20 – 1,39",IF(F2872&lt;Premissas!$B$11,"1,40 – 1,59",IF(F2872&lt;Premissas!$B$12,"1,60 – 1,99","≥ 2,00")))))</f>
        <v/>
      </c>
      <c r="K2872" s="5">
        <f>IF(F2872&lt;Premissas!$B$8,Premissas!$B$13,IF(F2872&lt;Premissas!$B$9,Premissas!$B$14,IF(F2872&lt;Premissas!$B$10,Premissas!$B$15,IF(F2872&lt;Premissas!$B$11,Premissas!$B$16,IF(F2872&lt;Premissas!$B$12,Premissas!$B$17,Premissas!$B$18)))))</f>
        <v/>
      </c>
      <c r="L2872" s="5">
        <f>K2872/Premissas!$B$4</f>
        <v/>
      </c>
      <c r="M2872" s="2">
        <f>IF(K2872=Premissas!$B$18,"SIM","NÃO")</f>
        <v/>
      </c>
    </row>
    <row r="2873">
      <c r="A2873" s="2" t="n">
        <v>2796422</v>
      </c>
      <c r="B2873" s="2" t="inlineStr">
        <is>
          <t>ROZANGELA DA SILVA MELO</t>
        </is>
      </c>
      <c r="C2873" s="2" t="n">
        <v>7801</v>
      </c>
      <c r="D2873" s="2">
        <f>IFERROR(TEXTJOIN(" | ",TRUE,UNIQUE(FILTER(Detalhe_Registro!$C:$C,(Detalhe_Registro!$D:$D=A2873)*(Detalhe_Registro!$E:$E=B2873)*(Detalhe_Registro!$M:$M="SIM")))),"")</f>
        <v/>
      </c>
      <c r="E2873" s="2">
        <f>COUNTIFS(Detalhe_Registro!$D:$D,A2873,Detalhe_Registro!$E:$E,B2873,Detalhe_Registro!$M:$M,"SIM")</f>
        <v/>
      </c>
      <c r="F2873" s="2">
        <f>IFERROR(MAXIFS(Detalhe_Registro!$N:$N,Detalhe_Registro!$D:$D,A2873,Detalhe_Registro!$E:$E,B2873,Detalhe_Registro!$M:$M,"SIM"),0)</f>
        <v/>
      </c>
      <c r="G2873" s="2">
        <f>IFERROR(AVERAGEIFS(Detalhe_Registro!$N:$N,Detalhe_Registro!$D:$D,A2873,Detalhe_Registro!$E:$E,B2873,Detalhe_Registro!$M:$M,"SIM"),0)</f>
        <v/>
      </c>
      <c r="H2873" s="2">
        <f>SUMIFS(Detalhe_Registro!$F:$F,Detalhe_Registro!$D:$D,A2873,Detalhe_Registro!$E:$E,B2873,Detalhe_Registro!$M:$M,"SIM")</f>
        <v/>
      </c>
      <c r="I2873" s="2">
        <f>SUMIFS(Detalhe_Registro!$G:$G,Detalhe_Registro!$D:$D,A2873,Detalhe_Registro!$E:$E,B2873,Detalhe_Registro!$M:$M,"SIM")</f>
        <v/>
      </c>
      <c r="J2873" s="2">
        <f>IF(F2873&lt;Premissas!$B$8,"&lt; 1,00",IF(F2873&lt;Premissas!$B$9,"1,00 – 1,19",IF(F2873&lt;Premissas!$B$10,"1,20 – 1,39",IF(F2873&lt;Premissas!$B$11,"1,40 – 1,59",IF(F2873&lt;Premissas!$B$12,"1,60 – 1,99","≥ 2,00")))))</f>
        <v/>
      </c>
      <c r="K2873" s="5">
        <f>IF(F2873&lt;Premissas!$B$8,Premissas!$B$13,IF(F2873&lt;Premissas!$B$9,Premissas!$B$14,IF(F2873&lt;Premissas!$B$10,Premissas!$B$15,IF(F2873&lt;Premissas!$B$11,Premissas!$B$16,IF(F2873&lt;Premissas!$B$12,Premissas!$B$17,Premissas!$B$18)))))</f>
        <v/>
      </c>
      <c r="L2873" s="5">
        <f>K2873/Premissas!$B$4</f>
        <v/>
      </c>
      <c r="M2873" s="2">
        <f>IF(K2873=Premissas!$B$18,"SIM","NÃO")</f>
        <v/>
      </c>
    </row>
    <row r="2874">
      <c r="A2874" s="2" t="inlineStr">
        <is>
          <t>2796422</t>
        </is>
      </c>
      <c r="B2874" s="2" t="inlineStr">
        <is>
          <t>ROZANGELA DA SILVA MELO</t>
        </is>
      </c>
      <c r="C2874" s="2" t="n">
        <v>7801</v>
      </c>
      <c r="D2874" s="2">
        <f>IFERROR(TEXTJOIN(" | ",TRUE,UNIQUE(FILTER(Detalhe_Registro!$C:$C,(Detalhe_Registro!$D:$D=A2874)*(Detalhe_Registro!$E:$E=B2874)*(Detalhe_Registro!$M:$M="SIM")))),"")</f>
        <v/>
      </c>
      <c r="E2874" s="2">
        <f>COUNTIFS(Detalhe_Registro!$D:$D,A2874,Detalhe_Registro!$E:$E,B2874,Detalhe_Registro!$M:$M,"SIM")</f>
        <v/>
      </c>
      <c r="F2874" s="2">
        <f>IFERROR(MAXIFS(Detalhe_Registro!$N:$N,Detalhe_Registro!$D:$D,A2874,Detalhe_Registro!$E:$E,B2874,Detalhe_Registro!$M:$M,"SIM"),0)</f>
        <v/>
      </c>
      <c r="G2874" s="2">
        <f>IFERROR(AVERAGEIFS(Detalhe_Registro!$N:$N,Detalhe_Registro!$D:$D,A2874,Detalhe_Registro!$E:$E,B2874,Detalhe_Registro!$M:$M,"SIM"),0)</f>
        <v/>
      </c>
      <c r="H2874" s="2">
        <f>SUMIFS(Detalhe_Registro!$F:$F,Detalhe_Registro!$D:$D,A2874,Detalhe_Registro!$E:$E,B2874,Detalhe_Registro!$M:$M,"SIM")</f>
        <v/>
      </c>
      <c r="I2874" s="2">
        <f>SUMIFS(Detalhe_Registro!$G:$G,Detalhe_Registro!$D:$D,A2874,Detalhe_Registro!$E:$E,B2874,Detalhe_Registro!$M:$M,"SIM")</f>
        <v/>
      </c>
      <c r="J2874" s="2">
        <f>IF(F2874&lt;Premissas!$B$8,"&lt; 1,00",IF(F2874&lt;Premissas!$B$9,"1,00 – 1,19",IF(F2874&lt;Premissas!$B$10,"1,20 – 1,39",IF(F2874&lt;Premissas!$B$11,"1,40 – 1,59",IF(F2874&lt;Premissas!$B$12,"1,60 – 1,99","≥ 2,00")))))</f>
        <v/>
      </c>
      <c r="K2874" s="5">
        <f>IF(F2874&lt;Premissas!$B$8,Premissas!$B$13,IF(F2874&lt;Premissas!$B$9,Premissas!$B$14,IF(F2874&lt;Premissas!$B$10,Premissas!$B$15,IF(F2874&lt;Premissas!$B$11,Premissas!$B$16,IF(F2874&lt;Premissas!$B$12,Premissas!$B$17,Premissas!$B$18)))))</f>
        <v/>
      </c>
      <c r="L2874" s="5">
        <f>K2874/Premissas!$B$4</f>
        <v/>
      </c>
      <c r="M2874" s="2">
        <f>IF(K2874=Premissas!$B$18,"SIM","NÃO")</f>
        <v/>
      </c>
    </row>
    <row r="2875">
      <c r="A2875" s="2" t="n">
        <v>5709180</v>
      </c>
      <c r="B2875" s="2" t="inlineStr">
        <is>
          <t>Rafael Alves Farias</t>
        </is>
      </c>
      <c r="C2875" s="2" t="n">
        <v>7801</v>
      </c>
      <c r="D2875" s="2">
        <f>IFERROR(TEXTJOIN(" | ",TRUE,UNIQUE(FILTER(Detalhe_Registro!$C:$C,(Detalhe_Registro!$D:$D=A2875)*(Detalhe_Registro!$E:$E=B2875)*(Detalhe_Registro!$M:$M="SIM")))),"")</f>
        <v/>
      </c>
      <c r="E2875" s="2">
        <f>COUNTIFS(Detalhe_Registro!$D:$D,A2875,Detalhe_Registro!$E:$E,B2875,Detalhe_Registro!$M:$M,"SIM")</f>
        <v/>
      </c>
      <c r="F2875" s="2">
        <f>IFERROR(MAXIFS(Detalhe_Registro!$N:$N,Detalhe_Registro!$D:$D,A2875,Detalhe_Registro!$E:$E,B2875,Detalhe_Registro!$M:$M,"SIM"),0)</f>
        <v/>
      </c>
      <c r="G2875" s="2">
        <f>IFERROR(AVERAGEIFS(Detalhe_Registro!$N:$N,Detalhe_Registro!$D:$D,A2875,Detalhe_Registro!$E:$E,B2875,Detalhe_Registro!$M:$M,"SIM"),0)</f>
        <v/>
      </c>
      <c r="H2875" s="2">
        <f>SUMIFS(Detalhe_Registro!$F:$F,Detalhe_Registro!$D:$D,A2875,Detalhe_Registro!$E:$E,B2875,Detalhe_Registro!$M:$M,"SIM")</f>
        <v/>
      </c>
      <c r="I2875" s="2">
        <f>SUMIFS(Detalhe_Registro!$G:$G,Detalhe_Registro!$D:$D,A2875,Detalhe_Registro!$E:$E,B2875,Detalhe_Registro!$M:$M,"SIM")</f>
        <v/>
      </c>
      <c r="J2875" s="2">
        <f>IF(F2875&lt;Premissas!$B$8,"&lt; 1,00",IF(F2875&lt;Premissas!$B$9,"1,00 – 1,19",IF(F2875&lt;Premissas!$B$10,"1,20 – 1,39",IF(F2875&lt;Premissas!$B$11,"1,40 – 1,59",IF(F2875&lt;Premissas!$B$12,"1,60 – 1,99","≥ 2,00")))))</f>
        <v/>
      </c>
      <c r="K2875" s="5">
        <f>IF(F2875&lt;Premissas!$B$8,Premissas!$B$13,IF(F2875&lt;Premissas!$B$9,Premissas!$B$14,IF(F2875&lt;Premissas!$B$10,Premissas!$B$15,IF(F2875&lt;Premissas!$B$11,Premissas!$B$16,IF(F2875&lt;Premissas!$B$12,Premissas!$B$17,Premissas!$B$18)))))</f>
        <v/>
      </c>
      <c r="L2875" s="5">
        <f>K2875/Premissas!$B$4</f>
        <v/>
      </c>
      <c r="M2875" s="2">
        <f>IF(K2875=Premissas!$B$18,"SIM","NÃO")</f>
        <v/>
      </c>
    </row>
    <row r="2876">
      <c r="A2876" s="2" t="inlineStr">
        <is>
          <t>5709180</t>
        </is>
      </c>
      <c r="B2876" s="2" t="inlineStr">
        <is>
          <t>Rafael Alves Farias</t>
        </is>
      </c>
      <c r="C2876" s="2" t="n">
        <v>7801</v>
      </c>
      <c r="D2876" s="2">
        <f>IFERROR(TEXTJOIN(" | ",TRUE,UNIQUE(FILTER(Detalhe_Registro!$C:$C,(Detalhe_Registro!$D:$D=A2876)*(Detalhe_Registro!$E:$E=B2876)*(Detalhe_Registro!$M:$M="SIM")))),"")</f>
        <v/>
      </c>
      <c r="E2876" s="2">
        <f>COUNTIFS(Detalhe_Registro!$D:$D,A2876,Detalhe_Registro!$E:$E,B2876,Detalhe_Registro!$M:$M,"SIM")</f>
        <v/>
      </c>
      <c r="F2876" s="2">
        <f>IFERROR(MAXIFS(Detalhe_Registro!$N:$N,Detalhe_Registro!$D:$D,A2876,Detalhe_Registro!$E:$E,B2876,Detalhe_Registro!$M:$M,"SIM"),0)</f>
        <v/>
      </c>
      <c r="G2876" s="2">
        <f>IFERROR(AVERAGEIFS(Detalhe_Registro!$N:$N,Detalhe_Registro!$D:$D,A2876,Detalhe_Registro!$E:$E,B2876,Detalhe_Registro!$M:$M,"SIM"),0)</f>
        <v/>
      </c>
      <c r="H2876" s="2">
        <f>SUMIFS(Detalhe_Registro!$F:$F,Detalhe_Registro!$D:$D,A2876,Detalhe_Registro!$E:$E,B2876,Detalhe_Registro!$M:$M,"SIM")</f>
        <v/>
      </c>
      <c r="I2876" s="2">
        <f>SUMIFS(Detalhe_Registro!$G:$G,Detalhe_Registro!$D:$D,A2876,Detalhe_Registro!$E:$E,B2876,Detalhe_Registro!$M:$M,"SIM")</f>
        <v/>
      </c>
      <c r="J2876" s="2">
        <f>IF(F2876&lt;Premissas!$B$8,"&lt; 1,00",IF(F2876&lt;Premissas!$B$9,"1,00 – 1,19",IF(F2876&lt;Premissas!$B$10,"1,20 – 1,39",IF(F2876&lt;Premissas!$B$11,"1,40 – 1,59",IF(F2876&lt;Premissas!$B$12,"1,60 – 1,99","≥ 2,00")))))</f>
        <v/>
      </c>
      <c r="K2876" s="5">
        <f>IF(F2876&lt;Premissas!$B$8,Premissas!$B$13,IF(F2876&lt;Premissas!$B$9,Premissas!$B$14,IF(F2876&lt;Premissas!$B$10,Premissas!$B$15,IF(F2876&lt;Premissas!$B$11,Premissas!$B$16,IF(F2876&lt;Premissas!$B$12,Premissas!$B$17,Premissas!$B$18)))))</f>
        <v/>
      </c>
      <c r="L2876" s="5">
        <f>K2876/Premissas!$B$4</f>
        <v/>
      </c>
      <c r="M2876" s="2">
        <f>IF(K2876=Premissas!$B$18,"SIM","NÃO")</f>
        <v/>
      </c>
    </row>
    <row r="2877">
      <c r="A2877" s="2" t="n">
        <v>509890</v>
      </c>
      <c r="B2877" s="2" t="inlineStr">
        <is>
          <t>Rafael De Melo Antonio</t>
        </is>
      </c>
      <c r="C2877" s="2" t="n">
        <v>7801</v>
      </c>
      <c r="D2877" s="2">
        <f>IFERROR(TEXTJOIN(" | ",TRUE,UNIQUE(FILTER(Detalhe_Registro!$C:$C,(Detalhe_Registro!$D:$D=A2877)*(Detalhe_Registro!$E:$E=B2877)*(Detalhe_Registro!$M:$M="SIM")))),"")</f>
        <v/>
      </c>
      <c r="E2877" s="2">
        <f>COUNTIFS(Detalhe_Registro!$D:$D,A2877,Detalhe_Registro!$E:$E,B2877,Detalhe_Registro!$M:$M,"SIM")</f>
        <v/>
      </c>
      <c r="F2877" s="2">
        <f>IFERROR(MAXIFS(Detalhe_Registro!$N:$N,Detalhe_Registro!$D:$D,A2877,Detalhe_Registro!$E:$E,B2877,Detalhe_Registro!$M:$M,"SIM"),0)</f>
        <v/>
      </c>
      <c r="G2877" s="2">
        <f>IFERROR(AVERAGEIFS(Detalhe_Registro!$N:$N,Detalhe_Registro!$D:$D,A2877,Detalhe_Registro!$E:$E,B2877,Detalhe_Registro!$M:$M,"SIM"),0)</f>
        <v/>
      </c>
      <c r="H2877" s="2">
        <f>SUMIFS(Detalhe_Registro!$F:$F,Detalhe_Registro!$D:$D,A2877,Detalhe_Registro!$E:$E,B2877,Detalhe_Registro!$M:$M,"SIM")</f>
        <v/>
      </c>
      <c r="I2877" s="2">
        <f>SUMIFS(Detalhe_Registro!$G:$G,Detalhe_Registro!$D:$D,A2877,Detalhe_Registro!$E:$E,B2877,Detalhe_Registro!$M:$M,"SIM")</f>
        <v/>
      </c>
      <c r="J2877" s="2">
        <f>IF(F2877&lt;Premissas!$B$8,"&lt; 1,00",IF(F2877&lt;Premissas!$B$9,"1,00 – 1,19",IF(F2877&lt;Premissas!$B$10,"1,20 – 1,39",IF(F2877&lt;Premissas!$B$11,"1,40 – 1,59",IF(F2877&lt;Premissas!$B$12,"1,60 – 1,99","≥ 2,00")))))</f>
        <v/>
      </c>
      <c r="K2877" s="5">
        <f>IF(F2877&lt;Premissas!$B$8,Premissas!$B$13,IF(F2877&lt;Premissas!$B$9,Premissas!$B$14,IF(F2877&lt;Premissas!$B$10,Premissas!$B$15,IF(F2877&lt;Premissas!$B$11,Premissas!$B$16,IF(F2877&lt;Premissas!$B$12,Premissas!$B$17,Premissas!$B$18)))))</f>
        <v/>
      </c>
      <c r="L2877" s="5">
        <f>K2877/Premissas!$B$4</f>
        <v/>
      </c>
      <c r="M2877" s="2">
        <f>IF(K2877=Premissas!$B$18,"SIM","NÃO")</f>
        <v/>
      </c>
    </row>
    <row r="2878">
      <c r="A2878" s="2" t="inlineStr">
        <is>
          <t>509890</t>
        </is>
      </c>
      <c r="B2878" s="2" t="inlineStr">
        <is>
          <t>Rafael De Melo Antonio</t>
        </is>
      </c>
      <c r="C2878" s="2" t="n">
        <v>7801</v>
      </c>
      <c r="D2878" s="2">
        <f>IFERROR(TEXTJOIN(" | ",TRUE,UNIQUE(FILTER(Detalhe_Registro!$C:$C,(Detalhe_Registro!$D:$D=A2878)*(Detalhe_Registro!$E:$E=B2878)*(Detalhe_Registro!$M:$M="SIM")))),"")</f>
        <v/>
      </c>
      <c r="E2878" s="2">
        <f>COUNTIFS(Detalhe_Registro!$D:$D,A2878,Detalhe_Registro!$E:$E,B2878,Detalhe_Registro!$M:$M,"SIM")</f>
        <v/>
      </c>
      <c r="F2878" s="2">
        <f>IFERROR(MAXIFS(Detalhe_Registro!$N:$N,Detalhe_Registro!$D:$D,A2878,Detalhe_Registro!$E:$E,B2878,Detalhe_Registro!$M:$M,"SIM"),0)</f>
        <v/>
      </c>
      <c r="G2878" s="2">
        <f>IFERROR(AVERAGEIFS(Detalhe_Registro!$N:$N,Detalhe_Registro!$D:$D,A2878,Detalhe_Registro!$E:$E,B2878,Detalhe_Registro!$M:$M,"SIM"),0)</f>
        <v/>
      </c>
      <c r="H2878" s="2">
        <f>SUMIFS(Detalhe_Registro!$F:$F,Detalhe_Registro!$D:$D,A2878,Detalhe_Registro!$E:$E,B2878,Detalhe_Registro!$M:$M,"SIM")</f>
        <v/>
      </c>
      <c r="I2878" s="2">
        <f>SUMIFS(Detalhe_Registro!$G:$G,Detalhe_Registro!$D:$D,A2878,Detalhe_Registro!$E:$E,B2878,Detalhe_Registro!$M:$M,"SIM")</f>
        <v/>
      </c>
      <c r="J2878" s="2">
        <f>IF(F2878&lt;Premissas!$B$8,"&lt; 1,00",IF(F2878&lt;Premissas!$B$9,"1,00 – 1,19",IF(F2878&lt;Premissas!$B$10,"1,20 – 1,39",IF(F2878&lt;Premissas!$B$11,"1,40 – 1,59",IF(F2878&lt;Premissas!$B$12,"1,60 – 1,99","≥ 2,00")))))</f>
        <v/>
      </c>
      <c r="K2878" s="5">
        <f>IF(F2878&lt;Premissas!$B$8,Premissas!$B$13,IF(F2878&lt;Premissas!$B$9,Premissas!$B$14,IF(F2878&lt;Premissas!$B$10,Premissas!$B$15,IF(F2878&lt;Premissas!$B$11,Premissas!$B$16,IF(F2878&lt;Premissas!$B$12,Premissas!$B$17,Premissas!$B$18)))))</f>
        <v/>
      </c>
      <c r="L2878" s="5">
        <f>K2878/Premissas!$B$4</f>
        <v/>
      </c>
      <c r="M2878" s="2">
        <f>IF(K2878=Premissas!$B$18,"SIM","NÃO")</f>
        <v/>
      </c>
    </row>
    <row r="2879">
      <c r="A2879" s="2" t="n">
        <v>6013805</v>
      </c>
      <c r="B2879" s="2" t="inlineStr">
        <is>
          <t>Rafael Dos Santos Alves</t>
        </is>
      </c>
      <c r="C2879" s="2" t="n">
        <v>7801</v>
      </c>
      <c r="D2879" s="2">
        <f>IFERROR(TEXTJOIN(" | ",TRUE,UNIQUE(FILTER(Detalhe_Registro!$C:$C,(Detalhe_Registro!$D:$D=A2879)*(Detalhe_Registro!$E:$E=B2879)*(Detalhe_Registro!$M:$M="SIM")))),"")</f>
        <v/>
      </c>
      <c r="E2879" s="2">
        <f>COUNTIFS(Detalhe_Registro!$D:$D,A2879,Detalhe_Registro!$E:$E,B2879,Detalhe_Registro!$M:$M,"SIM")</f>
        <v/>
      </c>
      <c r="F2879" s="2">
        <f>IFERROR(MAXIFS(Detalhe_Registro!$N:$N,Detalhe_Registro!$D:$D,A2879,Detalhe_Registro!$E:$E,B2879,Detalhe_Registro!$M:$M,"SIM"),0)</f>
        <v/>
      </c>
      <c r="G2879" s="2">
        <f>IFERROR(AVERAGEIFS(Detalhe_Registro!$N:$N,Detalhe_Registro!$D:$D,A2879,Detalhe_Registro!$E:$E,B2879,Detalhe_Registro!$M:$M,"SIM"),0)</f>
        <v/>
      </c>
      <c r="H2879" s="2">
        <f>SUMIFS(Detalhe_Registro!$F:$F,Detalhe_Registro!$D:$D,A2879,Detalhe_Registro!$E:$E,B2879,Detalhe_Registro!$M:$M,"SIM")</f>
        <v/>
      </c>
      <c r="I2879" s="2">
        <f>SUMIFS(Detalhe_Registro!$G:$G,Detalhe_Registro!$D:$D,A2879,Detalhe_Registro!$E:$E,B2879,Detalhe_Registro!$M:$M,"SIM")</f>
        <v/>
      </c>
      <c r="J2879" s="2">
        <f>IF(F2879&lt;Premissas!$B$8,"&lt; 1,00",IF(F2879&lt;Premissas!$B$9,"1,00 – 1,19",IF(F2879&lt;Premissas!$B$10,"1,20 – 1,39",IF(F2879&lt;Premissas!$B$11,"1,40 – 1,59",IF(F2879&lt;Premissas!$B$12,"1,60 – 1,99","≥ 2,00")))))</f>
        <v/>
      </c>
      <c r="K2879" s="5">
        <f>IF(F2879&lt;Premissas!$B$8,Premissas!$B$13,IF(F2879&lt;Premissas!$B$9,Premissas!$B$14,IF(F2879&lt;Premissas!$B$10,Premissas!$B$15,IF(F2879&lt;Premissas!$B$11,Premissas!$B$16,IF(F2879&lt;Premissas!$B$12,Premissas!$B$17,Premissas!$B$18)))))</f>
        <v/>
      </c>
      <c r="L2879" s="5">
        <f>K2879/Premissas!$B$4</f>
        <v/>
      </c>
      <c r="M2879" s="2">
        <f>IF(K2879=Premissas!$B$18,"SIM","NÃO")</f>
        <v/>
      </c>
    </row>
    <row r="2880">
      <c r="A2880" s="2" t="inlineStr">
        <is>
          <t>6013805</t>
        </is>
      </c>
      <c r="B2880" s="2" t="inlineStr">
        <is>
          <t>Rafael Dos Santos Alves</t>
        </is>
      </c>
      <c r="C2880" s="2" t="n">
        <v>7801</v>
      </c>
      <c r="D2880" s="2">
        <f>IFERROR(TEXTJOIN(" | ",TRUE,UNIQUE(FILTER(Detalhe_Registro!$C:$C,(Detalhe_Registro!$D:$D=A2880)*(Detalhe_Registro!$E:$E=B2880)*(Detalhe_Registro!$M:$M="SIM")))),"")</f>
        <v/>
      </c>
      <c r="E2880" s="2">
        <f>COUNTIFS(Detalhe_Registro!$D:$D,A2880,Detalhe_Registro!$E:$E,B2880,Detalhe_Registro!$M:$M,"SIM")</f>
        <v/>
      </c>
      <c r="F2880" s="2">
        <f>IFERROR(MAXIFS(Detalhe_Registro!$N:$N,Detalhe_Registro!$D:$D,A2880,Detalhe_Registro!$E:$E,B2880,Detalhe_Registro!$M:$M,"SIM"),0)</f>
        <v/>
      </c>
      <c r="G2880" s="2">
        <f>IFERROR(AVERAGEIFS(Detalhe_Registro!$N:$N,Detalhe_Registro!$D:$D,A2880,Detalhe_Registro!$E:$E,B2880,Detalhe_Registro!$M:$M,"SIM"),0)</f>
        <v/>
      </c>
      <c r="H2880" s="2">
        <f>SUMIFS(Detalhe_Registro!$F:$F,Detalhe_Registro!$D:$D,A2880,Detalhe_Registro!$E:$E,B2880,Detalhe_Registro!$M:$M,"SIM")</f>
        <v/>
      </c>
      <c r="I2880" s="2">
        <f>SUMIFS(Detalhe_Registro!$G:$G,Detalhe_Registro!$D:$D,A2880,Detalhe_Registro!$E:$E,B2880,Detalhe_Registro!$M:$M,"SIM")</f>
        <v/>
      </c>
      <c r="J2880" s="2">
        <f>IF(F2880&lt;Premissas!$B$8,"&lt; 1,00",IF(F2880&lt;Premissas!$B$9,"1,00 – 1,19",IF(F2880&lt;Premissas!$B$10,"1,20 – 1,39",IF(F2880&lt;Premissas!$B$11,"1,40 – 1,59",IF(F2880&lt;Premissas!$B$12,"1,60 – 1,99","≥ 2,00")))))</f>
        <v/>
      </c>
      <c r="K2880" s="5">
        <f>IF(F2880&lt;Premissas!$B$8,Premissas!$B$13,IF(F2880&lt;Premissas!$B$9,Premissas!$B$14,IF(F2880&lt;Premissas!$B$10,Premissas!$B$15,IF(F2880&lt;Premissas!$B$11,Premissas!$B$16,IF(F2880&lt;Premissas!$B$12,Premissas!$B$17,Premissas!$B$18)))))</f>
        <v/>
      </c>
      <c r="L2880" s="5">
        <f>K2880/Premissas!$B$4</f>
        <v/>
      </c>
      <c r="M2880" s="2">
        <f>IF(K2880=Premissas!$B$18,"SIM","NÃO")</f>
        <v/>
      </c>
    </row>
    <row r="2881">
      <c r="A2881" s="2" t="n">
        <v>40010899</v>
      </c>
      <c r="B2881" s="2" t="inlineStr">
        <is>
          <t>Rafael Dos Santos Clementino</t>
        </is>
      </c>
      <c r="C2881" s="2" t="n">
        <v>7801</v>
      </c>
      <c r="D2881" s="2">
        <f>IFERROR(TEXTJOIN(" | ",TRUE,UNIQUE(FILTER(Detalhe_Registro!$C:$C,(Detalhe_Registro!$D:$D=A2881)*(Detalhe_Registro!$E:$E=B2881)*(Detalhe_Registro!$M:$M="SIM")))),"")</f>
        <v/>
      </c>
      <c r="E2881" s="2">
        <f>COUNTIFS(Detalhe_Registro!$D:$D,A2881,Detalhe_Registro!$E:$E,B2881,Detalhe_Registro!$M:$M,"SIM")</f>
        <v/>
      </c>
      <c r="F2881" s="2">
        <f>IFERROR(MAXIFS(Detalhe_Registro!$N:$N,Detalhe_Registro!$D:$D,A2881,Detalhe_Registro!$E:$E,B2881,Detalhe_Registro!$M:$M,"SIM"),0)</f>
        <v/>
      </c>
      <c r="G2881" s="2">
        <f>IFERROR(AVERAGEIFS(Detalhe_Registro!$N:$N,Detalhe_Registro!$D:$D,A2881,Detalhe_Registro!$E:$E,B2881,Detalhe_Registro!$M:$M,"SIM"),0)</f>
        <v/>
      </c>
      <c r="H2881" s="2">
        <f>SUMIFS(Detalhe_Registro!$F:$F,Detalhe_Registro!$D:$D,A2881,Detalhe_Registro!$E:$E,B2881,Detalhe_Registro!$M:$M,"SIM")</f>
        <v/>
      </c>
      <c r="I2881" s="2">
        <f>SUMIFS(Detalhe_Registro!$G:$G,Detalhe_Registro!$D:$D,A2881,Detalhe_Registro!$E:$E,B2881,Detalhe_Registro!$M:$M,"SIM")</f>
        <v/>
      </c>
      <c r="J2881" s="2">
        <f>IF(F2881&lt;Premissas!$B$8,"&lt; 1,00",IF(F2881&lt;Premissas!$B$9,"1,00 – 1,19",IF(F2881&lt;Premissas!$B$10,"1,20 – 1,39",IF(F2881&lt;Premissas!$B$11,"1,40 – 1,59",IF(F2881&lt;Premissas!$B$12,"1,60 – 1,99","≥ 2,00")))))</f>
        <v/>
      </c>
      <c r="K2881" s="5">
        <f>IF(F2881&lt;Premissas!$B$8,Premissas!$B$13,IF(F2881&lt;Premissas!$B$9,Premissas!$B$14,IF(F2881&lt;Premissas!$B$10,Premissas!$B$15,IF(F2881&lt;Premissas!$B$11,Premissas!$B$16,IF(F2881&lt;Premissas!$B$12,Premissas!$B$17,Premissas!$B$18)))))</f>
        <v/>
      </c>
      <c r="L2881" s="5">
        <f>K2881/Premissas!$B$4</f>
        <v/>
      </c>
      <c r="M2881" s="2">
        <f>IF(K2881=Premissas!$B$18,"SIM","NÃO")</f>
        <v/>
      </c>
    </row>
    <row r="2882">
      <c r="A2882" s="2" t="inlineStr">
        <is>
          <t>40010899</t>
        </is>
      </c>
      <c r="B2882" s="2" t="inlineStr">
        <is>
          <t>Rafael Dos Santos Clementino</t>
        </is>
      </c>
      <c r="C2882" s="2" t="n">
        <v>7801</v>
      </c>
      <c r="D2882" s="2">
        <f>IFERROR(TEXTJOIN(" | ",TRUE,UNIQUE(FILTER(Detalhe_Registro!$C:$C,(Detalhe_Registro!$D:$D=A2882)*(Detalhe_Registro!$E:$E=B2882)*(Detalhe_Registro!$M:$M="SIM")))),"")</f>
        <v/>
      </c>
      <c r="E2882" s="2">
        <f>COUNTIFS(Detalhe_Registro!$D:$D,A2882,Detalhe_Registro!$E:$E,B2882,Detalhe_Registro!$M:$M,"SIM")</f>
        <v/>
      </c>
      <c r="F2882" s="2">
        <f>IFERROR(MAXIFS(Detalhe_Registro!$N:$N,Detalhe_Registro!$D:$D,A2882,Detalhe_Registro!$E:$E,B2882,Detalhe_Registro!$M:$M,"SIM"),0)</f>
        <v/>
      </c>
      <c r="G2882" s="2">
        <f>IFERROR(AVERAGEIFS(Detalhe_Registro!$N:$N,Detalhe_Registro!$D:$D,A2882,Detalhe_Registro!$E:$E,B2882,Detalhe_Registro!$M:$M,"SIM"),0)</f>
        <v/>
      </c>
      <c r="H2882" s="2">
        <f>SUMIFS(Detalhe_Registro!$F:$F,Detalhe_Registro!$D:$D,A2882,Detalhe_Registro!$E:$E,B2882,Detalhe_Registro!$M:$M,"SIM")</f>
        <v/>
      </c>
      <c r="I2882" s="2">
        <f>SUMIFS(Detalhe_Registro!$G:$G,Detalhe_Registro!$D:$D,A2882,Detalhe_Registro!$E:$E,B2882,Detalhe_Registro!$M:$M,"SIM")</f>
        <v/>
      </c>
      <c r="J2882" s="2">
        <f>IF(F2882&lt;Premissas!$B$8,"&lt; 1,00",IF(F2882&lt;Premissas!$B$9,"1,00 – 1,19",IF(F2882&lt;Premissas!$B$10,"1,20 – 1,39",IF(F2882&lt;Premissas!$B$11,"1,40 – 1,59",IF(F2882&lt;Premissas!$B$12,"1,60 – 1,99","≥ 2,00")))))</f>
        <v/>
      </c>
      <c r="K2882" s="5">
        <f>IF(F2882&lt;Premissas!$B$8,Premissas!$B$13,IF(F2882&lt;Premissas!$B$9,Premissas!$B$14,IF(F2882&lt;Premissas!$B$10,Premissas!$B$15,IF(F2882&lt;Premissas!$B$11,Premissas!$B$16,IF(F2882&lt;Premissas!$B$12,Premissas!$B$17,Premissas!$B$18)))))</f>
        <v/>
      </c>
      <c r="L2882" s="5">
        <f>K2882/Premissas!$B$4</f>
        <v/>
      </c>
      <c r="M2882" s="2">
        <f>IF(K2882=Premissas!$B$18,"SIM","NÃO")</f>
        <v/>
      </c>
    </row>
    <row r="2883">
      <c r="A2883" s="2" t="n">
        <v>5994454</v>
      </c>
      <c r="B2883" s="2" t="inlineStr">
        <is>
          <t>Rafael Ferreira Da Silva</t>
        </is>
      </c>
      <c r="C2883" s="2" t="n">
        <v>7801</v>
      </c>
      <c r="D2883" s="2">
        <f>IFERROR(TEXTJOIN(" | ",TRUE,UNIQUE(FILTER(Detalhe_Registro!$C:$C,(Detalhe_Registro!$D:$D=A2883)*(Detalhe_Registro!$E:$E=B2883)*(Detalhe_Registro!$M:$M="SIM")))),"")</f>
        <v/>
      </c>
      <c r="E2883" s="2">
        <f>COUNTIFS(Detalhe_Registro!$D:$D,A2883,Detalhe_Registro!$E:$E,B2883,Detalhe_Registro!$M:$M,"SIM")</f>
        <v/>
      </c>
      <c r="F2883" s="2">
        <f>IFERROR(MAXIFS(Detalhe_Registro!$N:$N,Detalhe_Registro!$D:$D,A2883,Detalhe_Registro!$E:$E,B2883,Detalhe_Registro!$M:$M,"SIM"),0)</f>
        <v/>
      </c>
      <c r="G2883" s="2">
        <f>IFERROR(AVERAGEIFS(Detalhe_Registro!$N:$N,Detalhe_Registro!$D:$D,A2883,Detalhe_Registro!$E:$E,B2883,Detalhe_Registro!$M:$M,"SIM"),0)</f>
        <v/>
      </c>
      <c r="H2883" s="2">
        <f>SUMIFS(Detalhe_Registro!$F:$F,Detalhe_Registro!$D:$D,A2883,Detalhe_Registro!$E:$E,B2883,Detalhe_Registro!$M:$M,"SIM")</f>
        <v/>
      </c>
      <c r="I2883" s="2">
        <f>SUMIFS(Detalhe_Registro!$G:$G,Detalhe_Registro!$D:$D,A2883,Detalhe_Registro!$E:$E,B2883,Detalhe_Registro!$M:$M,"SIM")</f>
        <v/>
      </c>
      <c r="J2883" s="2">
        <f>IF(F2883&lt;Premissas!$B$8,"&lt; 1,00",IF(F2883&lt;Premissas!$B$9,"1,00 – 1,19",IF(F2883&lt;Premissas!$B$10,"1,20 – 1,39",IF(F2883&lt;Premissas!$B$11,"1,40 – 1,59",IF(F2883&lt;Premissas!$B$12,"1,60 – 1,99","≥ 2,00")))))</f>
        <v/>
      </c>
      <c r="K2883" s="5">
        <f>IF(F2883&lt;Premissas!$B$8,Premissas!$B$13,IF(F2883&lt;Premissas!$B$9,Premissas!$B$14,IF(F2883&lt;Premissas!$B$10,Premissas!$B$15,IF(F2883&lt;Premissas!$B$11,Premissas!$B$16,IF(F2883&lt;Premissas!$B$12,Premissas!$B$17,Premissas!$B$18)))))</f>
        <v/>
      </c>
      <c r="L2883" s="5">
        <f>K2883/Premissas!$B$4</f>
        <v/>
      </c>
      <c r="M2883" s="2">
        <f>IF(K2883=Premissas!$B$18,"SIM","NÃO")</f>
        <v/>
      </c>
    </row>
    <row r="2884">
      <c r="A2884" s="2" t="inlineStr">
        <is>
          <t>5994454</t>
        </is>
      </c>
      <c r="B2884" s="2" t="inlineStr">
        <is>
          <t>Rafael Ferreira Da Silva</t>
        </is>
      </c>
      <c r="C2884" s="2" t="n">
        <v>7801</v>
      </c>
      <c r="D2884" s="2">
        <f>IFERROR(TEXTJOIN(" | ",TRUE,UNIQUE(FILTER(Detalhe_Registro!$C:$C,(Detalhe_Registro!$D:$D=A2884)*(Detalhe_Registro!$E:$E=B2884)*(Detalhe_Registro!$M:$M="SIM")))),"")</f>
        <v/>
      </c>
      <c r="E2884" s="2">
        <f>COUNTIFS(Detalhe_Registro!$D:$D,A2884,Detalhe_Registro!$E:$E,B2884,Detalhe_Registro!$M:$M,"SIM")</f>
        <v/>
      </c>
      <c r="F2884" s="2">
        <f>IFERROR(MAXIFS(Detalhe_Registro!$N:$N,Detalhe_Registro!$D:$D,A2884,Detalhe_Registro!$E:$E,B2884,Detalhe_Registro!$M:$M,"SIM"),0)</f>
        <v/>
      </c>
      <c r="G2884" s="2">
        <f>IFERROR(AVERAGEIFS(Detalhe_Registro!$N:$N,Detalhe_Registro!$D:$D,A2884,Detalhe_Registro!$E:$E,B2884,Detalhe_Registro!$M:$M,"SIM"),0)</f>
        <v/>
      </c>
      <c r="H2884" s="2">
        <f>SUMIFS(Detalhe_Registro!$F:$F,Detalhe_Registro!$D:$D,A2884,Detalhe_Registro!$E:$E,B2884,Detalhe_Registro!$M:$M,"SIM")</f>
        <v/>
      </c>
      <c r="I2884" s="2">
        <f>SUMIFS(Detalhe_Registro!$G:$G,Detalhe_Registro!$D:$D,A2884,Detalhe_Registro!$E:$E,B2884,Detalhe_Registro!$M:$M,"SIM")</f>
        <v/>
      </c>
      <c r="J2884" s="2">
        <f>IF(F2884&lt;Premissas!$B$8,"&lt; 1,00",IF(F2884&lt;Premissas!$B$9,"1,00 – 1,19",IF(F2884&lt;Premissas!$B$10,"1,20 – 1,39",IF(F2884&lt;Premissas!$B$11,"1,40 – 1,59",IF(F2884&lt;Premissas!$B$12,"1,60 – 1,99","≥ 2,00")))))</f>
        <v/>
      </c>
      <c r="K2884" s="5">
        <f>IF(F2884&lt;Premissas!$B$8,Premissas!$B$13,IF(F2884&lt;Premissas!$B$9,Premissas!$B$14,IF(F2884&lt;Premissas!$B$10,Premissas!$B$15,IF(F2884&lt;Premissas!$B$11,Premissas!$B$16,IF(F2884&lt;Premissas!$B$12,Premissas!$B$17,Premissas!$B$18)))))</f>
        <v/>
      </c>
      <c r="L2884" s="5">
        <f>K2884/Premissas!$B$4</f>
        <v/>
      </c>
      <c r="M2884" s="2">
        <f>IF(K2884=Premissas!$B$18,"SIM","NÃO")</f>
        <v/>
      </c>
    </row>
    <row r="2885">
      <c r="A2885" s="2" t="n">
        <v>5420768</v>
      </c>
      <c r="B2885" s="2" t="inlineStr">
        <is>
          <t>Rafael Tadeu Da Silva</t>
        </is>
      </c>
      <c r="C2885" s="2" t="n">
        <v>7801</v>
      </c>
      <c r="D2885" s="2">
        <f>IFERROR(TEXTJOIN(" | ",TRUE,UNIQUE(FILTER(Detalhe_Registro!$C:$C,(Detalhe_Registro!$D:$D=A2885)*(Detalhe_Registro!$E:$E=B2885)*(Detalhe_Registro!$M:$M="SIM")))),"")</f>
        <v/>
      </c>
      <c r="E2885" s="2">
        <f>COUNTIFS(Detalhe_Registro!$D:$D,A2885,Detalhe_Registro!$E:$E,B2885,Detalhe_Registro!$M:$M,"SIM")</f>
        <v/>
      </c>
      <c r="F2885" s="2">
        <f>IFERROR(MAXIFS(Detalhe_Registro!$N:$N,Detalhe_Registro!$D:$D,A2885,Detalhe_Registro!$E:$E,B2885,Detalhe_Registro!$M:$M,"SIM"),0)</f>
        <v/>
      </c>
      <c r="G2885" s="2">
        <f>IFERROR(AVERAGEIFS(Detalhe_Registro!$N:$N,Detalhe_Registro!$D:$D,A2885,Detalhe_Registro!$E:$E,B2885,Detalhe_Registro!$M:$M,"SIM"),0)</f>
        <v/>
      </c>
      <c r="H2885" s="2">
        <f>SUMIFS(Detalhe_Registro!$F:$F,Detalhe_Registro!$D:$D,A2885,Detalhe_Registro!$E:$E,B2885,Detalhe_Registro!$M:$M,"SIM")</f>
        <v/>
      </c>
      <c r="I2885" s="2">
        <f>SUMIFS(Detalhe_Registro!$G:$G,Detalhe_Registro!$D:$D,A2885,Detalhe_Registro!$E:$E,B2885,Detalhe_Registro!$M:$M,"SIM")</f>
        <v/>
      </c>
      <c r="J2885" s="2">
        <f>IF(F2885&lt;Premissas!$B$8,"&lt; 1,00",IF(F2885&lt;Premissas!$B$9,"1,00 – 1,19",IF(F2885&lt;Premissas!$B$10,"1,20 – 1,39",IF(F2885&lt;Premissas!$B$11,"1,40 – 1,59",IF(F2885&lt;Premissas!$B$12,"1,60 – 1,99","≥ 2,00")))))</f>
        <v/>
      </c>
      <c r="K2885" s="5">
        <f>IF(F2885&lt;Premissas!$B$8,Premissas!$B$13,IF(F2885&lt;Premissas!$B$9,Premissas!$B$14,IF(F2885&lt;Premissas!$B$10,Premissas!$B$15,IF(F2885&lt;Premissas!$B$11,Premissas!$B$16,IF(F2885&lt;Premissas!$B$12,Premissas!$B$17,Premissas!$B$18)))))</f>
        <v/>
      </c>
      <c r="L2885" s="5">
        <f>K2885/Premissas!$B$4</f>
        <v/>
      </c>
      <c r="M2885" s="2">
        <f>IF(K2885=Premissas!$B$18,"SIM","NÃO")</f>
        <v/>
      </c>
    </row>
    <row r="2886">
      <c r="A2886" s="2" t="inlineStr">
        <is>
          <t>5420768</t>
        </is>
      </c>
      <c r="B2886" s="2" t="inlineStr">
        <is>
          <t>Rafael Tadeu Da Silva</t>
        </is>
      </c>
      <c r="C2886" s="2" t="n">
        <v>7801</v>
      </c>
      <c r="D2886" s="2">
        <f>IFERROR(TEXTJOIN(" | ",TRUE,UNIQUE(FILTER(Detalhe_Registro!$C:$C,(Detalhe_Registro!$D:$D=A2886)*(Detalhe_Registro!$E:$E=B2886)*(Detalhe_Registro!$M:$M="SIM")))),"")</f>
        <v/>
      </c>
      <c r="E2886" s="2">
        <f>COUNTIFS(Detalhe_Registro!$D:$D,A2886,Detalhe_Registro!$E:$E,B2886,Detalhe_Registro!$M:$M,"SIM")</f>
        <v/>
      </c>
      <c r="F2886" s="2">
        <f>IFERROR(MAXIFS(Detalhe_Registro!$N:$N,Detalhe_Registro!$D:$D,A2886,Detalhe_Registro!$E:$E,B2886,Detalhe_Registro!$M:$M,"SIM"),0)</f>
        <v/>
      </c>
      <c r="G2886" s="2">
        <f>IFERROR(AVERAGEIFS(Detalhe_Registro!$N:$N,Detalhe_Registro!$D:$D,A2886,Detalhe_Registro!$E:$E,B2886,Detalhe_Registro!$M:$M,"SIM"),0)</f>
        <v/>
      </c>
      <c r="H2886" s="2">
        <f>SUMIFS(Detalhe_Registro!$F:$F,Detalhe_Registro!$D:$D,A2886,Detalhe_Registro!$E:$E,B2886,Detalhe_Registro!$M:$M,"SIM")</f>
        <v/>
      </c>
      <c r="I2886" s="2">
        <f>SUMIFS(Detalhe_Registro!$G:$G,Detalhe_Registro!$D:$D,A2886,Detalhe_Registro!$E:$E,B2886,Detalhe_Registro!$M:$M,"SIM")</f>
        <v/>
      </c>
      <c r="J2886" s="2">
        <f>IF(F2886&lt;Premissas!$B$8,"&lt; 1,00",IF(F2886&lt;Premissas!$B$9,"1,00 – 1,19",IF(F2886&lt;Premissas!$B$10,"1,20 – 1,39",IF(F2886&lt;Premissas!$B$11,"1,40 – 1,59",IF(F2886&lt;Premissas!$B$12,"1,60 – 1,99","≥ 2,00")))))</f>
        <v/>
      </c>
      <c r="K2886" s="5">
        <f>IF(F2886&lt;Premissas!$B$8,Premissas!$B$13,IF(F2886&lt;Premissas!$B$9,Premissas!$B$14,IF(F2886&lt;Premissas!$B$10,Premissas!$B$15,IF(F2886&lt;Premissas!$B$11,Premissas!$B$16,IF(F2886&lt;Premissas!$B$12,Premissas!$B$17,Premissas!$B$18)))))</f>
        <v/>
      </c>
      <c r="L2886" s="5">
        <f>K2886/Premissas!$B$4</f>
        <v/>
      </c>
      <c r="M2886" s="2">
        <f>IF(K2886=Premissas!$B$18,"SIM","NÃO")</f>
        <v/>
      </c>
    </row>
    <row r="2887">
      <c r="A2887" s="2" t="n">
        <v>5998824</v>
      </c>
      <c r="B2887" s="2" t="inlineStr">
        <is>
          <t>Rafaela Cristine Brito Da Silva</t>
        </is>
      </c>
      <c r="C2887" s="2" t="n">
        <v>7801</v>
      </c>
      <c r="D2887" s="2">
        <f>IFERROR(TEXTJOIN(" | ",TRUE,UNIQUE(FILTER(Detalhe_Registro!$C:$C,(Detalhe_Registro!$D:$D=A2887)*(Detalhe_Registro!$E:$E=B2887)*(Detalhe_Registro!$M:$M="SIM")))),"")</f>
        <v/>
      </c>
      <c r="E2887" s="2">
        <f>COUNTIFS(Detalhe_Registro!$D:$D,A2887,Detalhe_Registro!$E:$E,B2887,Detalhe_Registro!$M:$M,"SIM")</f>
        <v/>
      </c>
      <c r="F2887" s="2">
        <f>IFERROR(MAXIFS(Detalhe_Registro!$N:$N,Detalhe_Registro!$D:$D,A2887,Detalhe_Registro!$E:$E,B2887,Detalhe_Registro!$M:$M,"SIM"),0)</f>
        <v/>
      </c>
      <c r="G2887" s="2">
        <f>IFERROR(AVERAGEIFS(Detalhe_Registro!$N:$N,Detalhe_Registro!$D:$D,A2887,Detalhe_Registro!$E:$E,B2887,Detalhe_Registro!$M:$M,"SIM"),0)</f>
        <v/>
      </c>
      <c r="H2887" s="2">
        <f>SUMIFS(Detalhe_Registro!$F:$F,Detalhe_Registro!$D:$D,A2887,Detalhe_Registro!$E:$E,B2887,Detalhe_Registro!$M:$M,"SIM")</f>
        <v/>
      </c>
      <c r="I2887" s="2">
        <f>SUMIFS(Detalhe_Registro!$G:$G,Detalhe_Registro!$D:$D,A2887,Detalhe_Registro!$E:$E,B2887,Detalhe_Registro!$M:$M,"SIM")</f>
        <v/>
      </c>
      <c r="J2887" s="2">
        <f>IF(F2887&lt;Premissas!$B$8,"&lt; 1,00",IF(F2887&lt;Premissas!$B$9,"1,00 – 1,19",IF(F2887&lt;Premissas!$B$10,"1,20 – 1,39",IF(F2887&lt;Premissas!$B$11,"1,40 – 1,59",IF(F2887&lt;Premissas!$B$12,"1,60 – 1,99","≥ 2,00")))))</f>
        <v/>
      </c>
      <c r="K2887" s="5">
        <f>IF(F2887&lt;Premissas!$B$8,Premissas!$B$13,IF(F2887&lt;Premissas!$B$9,Premissas!$B$14,IF(F2887&lt;Premissas!$B$10,Premissas!$B$15,IF(F2887&lt;Premissas!$B$11,Premissas!$B$16,IF(F2887&lt;Premissas!$B$12,Premissas!$B$17,Premissas!$B$18)))))</f>
        <v/>
      </c>
      <c r="L2887" s="5">
        <f>K2887/Premissas!$B$4</f>
        <v/>
      </c>
      <c r="M2887" s="2">
        <f>IF(K2887=Premissas!$B$18,"SIM","NÃO")</f>
        <v/>
      </c>
    </row>
    <row r="2888">
      <c r="A2888" s="2" t="inlineStr">
        <is>
          <t>5998824</t>
        </is>
      </c>
      <c r="B2888" s="2" t="inlineStr">
        <is>
          <t>Rafaela Cristine Brito Da Silva</t>
        </is>
      </c>
      <c r="C2888" s="2" t="n">
        <v>7801</v>
      </c>
      <c r="D2888" s="2">
        <f>IFERROR(TEXTJOIN(" | ",TRUE,UNIQUE(FILTER(Detalhe_Registro!$C:$C,(Detalhe_Registro!$D:$D=A2888)*(Detalhe_Registro!$E:$E=B2888)*(Detalhe_Registro!$M:$M="SIM")))),"")</f>
        <v/>
      </c>
      <c r="E2888" s="2">
        <f>COUNTIFS(Detalhe_Registro!$D:$D,A2888,Detalhe_Registro!$E:$E,B2888,Detalhe_Registro!$M:$M,"SIM")</f>
        <v/>
      </c>
      <c r="F2888" s="2">
        <f>IFERROR(MAXIFS(Detalhe_Registro!$N:$N,Detalhe_Registro!$D:$D,A2888,Detalhe_Registro!$E:$E,B2888,Detalhe_Registro!$M:$M,"SIM"),0)</f>
        <v/>
      </c>
      <c r="G2888" s="2">
        <f>IFERROR(AVERAGEIFS(Detalhe_Registro!$N:$N,Detalhe_Registro!$D:$D,A2888,Detalhe_Registro!$E:$E,B2888,Detalhe_Registro!$M:$M,"SIM"),0)</f>
        <v/>
      </c>
      <c r="H2888" s="2">
        <f>SUMIFS(Detalhe_Registro!$F:$F,Detalhe_Registro!$D:$D,A2888,Detalhe_Registro!$E:$E,B2888,Detalhe_Registro!$M:$M,"SIM")</f>
        <v/>
      </c>
      <c r="I2888" s="2">
        <f>SUMIFS(Detalhe_Registro!$G:$G,Detalhe_Registro!$D:$D,A2888,Detalhe_Registro!$E:$E,B2888,Detalhe_Registro!$M:$M,"SIM")</f>
        <v/>
      </c>
      <c r="J2888" s="2">
        <f>IF(F2888&lt;Premissas!$B$8,"&lt; 1,00",IF(F2888&lt;Premissas!$B$9,"1,00 – 1,19",IF(F2888&lt;Premissas!$B$10,"1,20 – 1,39",IF(F2888&lt;Premissas!$B$11,"1,40 – 1,59",IF(F2888&lt;Premissas!$B$12,"1,60 – 1,99","≥ 2,00")))))</f>
        <v/>
      </c>
      <c r="K2888" s="5">
        <f>IF(F2888&lt;Premissas!$B$8,Premissas!$B$13,IF(F2888&lt;Premissas!$B$9,Premissas!$B$14,IF(F2888&lt;Premissas!$B$10,Premissas!$B$15,IF(F2888&lt;Premissas!$B$11,Premissas!$B$16,IF(F2888&lt;Premissas!$B$12,Premissas!$B$17,Premissas!$B$18)))))</f>
        <v/>
      </c>
      <c r="L2888" s="5">
        <f>K2888/Premissas!$B$4</f>
        <v/>
      </c>
      <c r="M2888" s="2">
        <f>IF(K2888=Premissas!$B$18,"SIM","NÃO")</f>
        <v/>
      </c>
    </row>
    <row r="2889">
      <c r="A2889" s="2" t="inlineStr">
        <is>
          <t>6026982</t>
        </is>
      </c>
      <c r="B2889" s="2" t="inlineStr">
        <is>
          <t>Rafaela Rocha Do Nascimento</t>
        </is>
      </c>
      <c r="C2889" s="2" t="n">
        <v>7801</v>
      </c>
      <c r="D2889" s="2">
        <f>IFERROR(TEXTJOIN(" | ",TRUE,UNIQUE(FILTER(Detalhe_Registro!$C:$C,(Detalhe_Registro!$D:$D=A2889)*(Detalhe_Registro!$E:$E=B2889)*(Detalhe_Registro!$M:$M="SIM")))),"")</f>
        <v/>
      </c>
      <c r="E2889" s="2">
        <f>COUNTIFS(Detalhe_Registro!$D:$D,A2889,Detalhe_Registro!$E:$E,B2889,Detalhe_Registro!$M:$M,"SIM")</f>
        <v/>
      </c>
      <c r="F2889" s="2">
        <f>IFERROR(MAXIFS(Detalhe_Registro!$N:$N,Detalhe_Registro!$D:$D,A2889,Detalhe_Registro!$E:$E,B2889,Detalhe_Registro!$M:$M,"SIM"),0)</f>
        <v/>
      </c>
      <c r="G2889" s="2">
        <f>IFERROR(AVERAGEIFS(Detalhe_Registro!$N:$N,Detalhe_Registro!$D:$D,A2889,Detalhe_Registro!$E:$E,B2889,Detalhe_Registro!$M:$M,"SIM"),0)</f>
        <v/>
      </c>
      <c r="H2889" s="2">
        <f>SUMIFS(Detalhe_Registro!$F:$F,Detalhe_Registro!$D:$D,A2889,Detalhe_Registro!$E:$E,B2889,Detalhe_Registro!$M:$M,"SIM")</f>
        <v/>
      </c>
      <c r="I2889" s="2">
        <f>SUMIFS(Detalhe_Registro!$G:$G,Detalhe_Registro!$D:$D,A2889,Detalhe_Registro!$E:$E,B2889,Detalhe_Registro!$M:$M,"SIM")</f>
        <v/>
      </c>
      <c r="J2889" s="2">
        <f>IF(F2889&lt;Premissas!$B$8,"&lt; 1,00",IF(F2889&lt;Premissas!$B$9,"1,00 – 1,19",IF(F2889&lt;Premissas!$B$10,"1,20 – 1,39",IF(F2889&lt;Premissas!$B$11,"1,40 – 1,59",IF(F2889&lt;Premissas!$B$12,"1,60 – 1,99","≥ 2,00")))))</f>
        <v/>
      </c>
      <c r="K2889" s="5">
        <f>IF(F2889&lt;Premissas!$B$8,Premissas!$B$13,IF(F2889&lt;Premissas!$B$9,Premissas!$B$14,IF(F2889&lt;Premissas!$B$10,Premissas!$B$15,IF(F2889&lt;Premissas!$B$11,Premissas!$B$16,IF(F2889&lt;Premissas!$B$12,Premissas!$B$17,Premissas!$B$18)))))</f>
        <v/>
      </c>
      <c r="L2889" s="5">
        <f>K2889/Premissas!$B$4</f>
        <v/>
      </c>
      <c r="M2889" s="2">
        <f>IF(K2889=Premissas!$B$18,"SIM","NÃO")</f>
        <v/>
      </c>
    </row>
    <row r="2890">
      <c r="A2890" s="2" t="n">
        <v>10181</v>
      </c>
      <c r="B2890" s="2" t="inlineStr">
        <is>
          <t>Raimundo Alves</t>
        </is>
      </c>
      <c r="C2890" s="2" t="n">
        <v>7801</v>
      </c>
      <c r="D2890" s="2">
        <f>IFERROR(TEXTJOIN(" | ",TRUE,UNIQUE(FILTER(Detalhe_Registro!$C:$C,(Detalhe_Registro!$D:$D=A2890)*(Detalhe_Registro!$E:$E=B2890)*(Detalhe_Registro!$M:$M="SIM")))),"")</f>
        <v/>
      </c>
      <c r="E2890" s="2">
        <f>COUNTIFS(Detalhe_Registro!$D:$D,A2890,Detalhe_Registro!$E:$E,B2890,Detalhe_Registro!$M:$M,"SIM")</f>
        <v/>
      </c>
      <c r="F2890" s="2">
        <f>IFERROR(MAXIFS(Detalhe_Registro!$N:$N,Detalhe_Registro!$D:$D,A2890,Detalhe_Registro!$E:$E,B2890,Detalhe_Registro!$M:$M,"SIM"),0)</f>
        <v/>
      </c>
      <c r="G2890" s="2">
        <f>IFERROR(AVERAGEIFS(Detalhe_Registro!$N:$N,Detalhe_Registro!$D:$D,A2890,Detalhe_Registro!$E:$E,B2890,Detalhe_Registro!$M:$M,"SIM"),0)</f>
        <v/>
      </c>
      <c r="H2890" s="2">
        <f>SUMIFS(Detalhe_Registro!$F:$F,Detalhe_Registro!$D:$D,A2890,Detalhe_Registro!$E:$E,B2890,Detalhe_Registro!$M:$M,"SIM")</f>
        <v/>
      </c>
      <c r="I2890" s="2">
        <f>SUMIFS(Detalhe_Registro!$G:$G,Detalhe_Registro!$D:$D,A2890,Detalhe_Registro!$E:$E,B2890,Detalhe_Registro!$M:$M,"SIM")</f>
        <v/>
      </c>
      <c r="J2890" s="2">
        <f>IF(F2890&lt;Premissas!$B$8,"&lt; 1,00",IF(F2890&lt;Premissas!$B$9,"1,00 – 1,19",IF(F2890&lt;Premissas!$B$10,"1,20 – 1,39",IF(F2890&lt;Premissas!$B$11,"1,40 – 1,59",IF(F2890&lt;Premissas!$B$12,"1,60 – 1,99","≥ 2,00")))))</f>
        <v/>
      </c>
      <c r="K2890" s="5">
        <f>IF(F2890&lt;Premissas!$B$8,Premissas!$B$13,IF(F2890&lt;Premissas!$B$9,Premissas!$B$14,IF(F2890&lt;Premissas!$B$10,Premissas!$B$15,IF(F2890&lt;Premissas!$B$11,Premissas!$B$16,IF(F2890&lt;Premissas!$B$12,Premissas!$B$17,Premissas!$B$18)))))</f>
        <v/>
      </c>
      <c r="L2890" s="5">
        <f>K2890/Premissas!$B$4</f>
        <v/>
      </c>
      <c r="M2890" s="2">
        <f>IF(K2890=Premissas!$B$18,"SIM","NÃO")</f>
        <v/>
      </c>
    </row>
    <row r="2891">
      <c r="A2891" s="2" t="inlineStr">
        <is>
          <t>10181</t>
        </is>
      </c>
      <c r="B2891" s="2" t="inlineStr">
        <is>
          <t>Raimundo Alves</t>
        </is>
      </c>
      <c r="C2891" s="2" t="n">
        <v>7801</v>
      </c>
      <c r="D2891" s="2">
        <f>IFERROR(TEXTJOIN(" | ",TRUE,UNIQUE(FILTER(Detalhe_Registro!$C:$C,(Detalhe_Registro!$D:$D=A2891)*(Detalhe_Registro!$E:$E=B2891)*(Detalhe_Registro!$M:$M="SIM")))),"")</f>
        <v/>
      </c>
      <c r="E2891" s="2">
        <f>COUNTIFS(Detalhe_Registro!$D:$D,A2891,Detalhe_Registro!$E:$E,B2891,Detalhe_Registro!$M:$M,"SIM")</f>
        <v/>
      </c>
      <c r="F2891" s="2">
        <f>IFERROR(MAXIFS(Detalhe_Registro!$N:$N,Detalhe_Registro!$D:$D,A2891,Detalhe_Registro!$E:$E,B2891,Detalhe_Registro!$M:$M,"SIM"),0)</f>
        <v/>
      </c>
      <c r="G2891" s="2">
        <f>IFERROR(AVERAGEIFS(Detalhe_Registro!$N:$N,Detalhe_Registro!$D:$D,A2891,Detalhe_Registro!$E:$E,B2891,Detalhe_Registro!$M:$M,"SIM"),0)</f>
        <v/>
      </c>
      <c r="H2891" s="2">
        <f>SUMIFS(Detalhe_Registro!$F:$F,Detalhe_Registro!$D:$D,A2891,Detalhe_Registro!$E:$E,B2891,Detalhe_Registro!$M:$M,"SIM")</f>
        <v/>
      </c>
      <c r="I2891" s="2">
        <f>SUMIFS(Detalhe_Registro!$G:$G,Detalhe_Registro!$D:$D,A2891,Detalhe_Registro!$E:$E,B2891,Detalhe_Registro!$M:$M,"SIM")</f>
        <v/>
      </c>
      <c r="J2891" s="2">
        <f>IF(F2891&lt;Premissas!$B$8,"&lt; 1,00",IF(F2891&lt;Premissas!$B$9,"1,00 – 1,19",IF(F2891&lt;Premissas!$B$10,"1,20 – 1,39",IF(F2891&lt;Premissas!$B$11,"1,40 – 1,59",IF(F2891&lt;Premissas!$B$12,"1,60 – 1,99","≥ 2,00")))))</f>
        <v/>
      </c>
      <c r="K2891" s="5">
        <f>IF(F2891&lt;Premissas!$B$8,Premissas!$B$13,IF(F2891&lt;Premissas!$B$9,Premissas!$B$14,IF(F2891&lt;Premissas!$B$10,Premissas!$B$15,IF(F2891&lt;Premissas!$B$11,Premissas!$B$16,IF(F2891&lt;Premissas!$B$12,Premissas!$B$17,Premissas!$B$18)))))</f>
        <v/>
      </c>
      <c r="L2891" s="5">
        <f>K2891/Premissas!$B$4</f>
        <v/>
      </c>
      <c r="M2891" s="2">
        <f>IF(K2891=Premissas!$B$18,"SIM","NÃO")</f>
        <v/>
      </c>
    </row>
    <row r="2892">
      <c r="A2892" s="2" t="n">
        <v>5977584</v>
      </c>
      <c r="B2892" s="2" t="inlineStr">
        <is>
          <t>Ramon Goncalves Silva</t>
        </is>
      </c>
      <c r="C2892" s="2" t="n">
        <v>7801</v>
      </c>
      <c r="D2892" s="2">
        <f>IFERROR(TEXTJOIN(" | ",TRUE,UNIQUE(FILTER(Detalhe_Registro!$C:$C,(Detalhe_Registro!$D:$D=A2892)*(Detalhe_Registro!$E:$E=B2892)*(Detalhe_Registro!$M:$M="SIM")))),"")</f>
        <v/>
      </c>
      <c r="E2892" s="2">
        <f>COUNTIFS(Detalhe_Registro!$D:$D,A2892,Detalhe_Registro!$E:$E,B2892,Detalhe_Registro!$M:$M,"SIM")</f>
        <v/>
      </c>
      <c r="F2892" s="2">
        <f>IFERROR(MAXIFS(Detalhe_Registro!$N:$N,Detalhe_Registro!$D:$D,A2892,Detalhe_Registro!$E:$E,B2892,Detalhe_Registro!$M:$M,"SIM"),0)</f>
        <v/>
      </c>
      <c r="G2892" s="2">
        <f>IFERROR(AVERAGEIFS(Detalhe_Registro!$N:$N,Detalhe_Registro!$D:$D,A2892,Detalhe_Registro!$E:$E,B2892,Detalhe_Registro!$M:$M,"SIM"),0)</f>
        <v/>
      </c>
      <c r="H2892" s="2">
        <f>SUMIFS(Detalhe_Registro!$F:$F,Detalhe_Registro!$D:$D,A2892,Detalhe_Registro!$E:$E,B2892,Detalhe_Registro!$M:$M,"SIM")</f>
        <v/>
      </c>
      <c r="I2892" s="2">
        <f>SUMIFS(Detalhe_Registro!$G:$G,Detalhe_Registro!$D:$D,A2892,Detalhe_Registro!$E:$E,B2892,Detalhe_Registro!$M:$M,"SIM")</f>
        <v/>
      </c>
      <c r="J2892" s="2">
        <f>IF(F2892&lt;Premissas!$B$8,"&lt; 1,00",IF(F2892&lt;Premissas!$B$9,"1,00 – 1,19",IF(F2892&lt;Premissas!$B$10,"1,20 – 1,39",IF(F2892&lt;Premissas!$B$11,"1,40 – 1,59",IF(F2892&lt;Premissas!$B$12,"1,60 – 1,99","≥ 2,00")))))</f>
        <v/>
      </c>
      <c r="K2892" s="5">
        <f>IF(F2892&lt;Premissas!$B$8,Premissas!$B$13,IF(F2892&lt;Premissas!$B$9,Premissas!$B$14,IF(F2892&lt;Premissas!$B$10,Premissas!$B$15,IF(F2892&lt;Premissas!$B$11,Premissas!$B$16,IF(F2892&lt;Premissas!$B$12,Premissas!$B$17,Premissas!$B$18)))))</f>
        <v/>
      </c>
      <c r="L2892" s="5">
        <f>K2892/Premissas!$B$4</f>
        <v/>
      </c>
      <c r="M2892" s="2">
        <f>IF(K2892=Premissas!$B$18,"SIM","NÃO")</f>
        <v/>
      </c>
    </row>
    <row r="2893">
      <c r="A2893" s="2" t="inlineStr">
        <is>
          <t>5977584</t>
        </is>
      </c>
      <c r="B2893" s="2" t="inlineStr">
        <is>
          <t>Ramon Goncalves Silva</t>
        </is>
      </c>
      <c r="C2893" s="2" t="n">
        <v>7801</v>
      </c>
      <c r="D2893" s="2">
        <f>IFERROR(TEXTJOIN(" | ",TRUE,UNIQUE(FILTER(Detalhe_Registro!$C:$C,(Detalhe_Registro!$D:$D=A2893)*(Detalhe_Registro!$E:$E=B2893)*(Detalhe_Registro!$M:$M="SIM")))),"")</f>
        <v/>
      </c>
      <c r="E2893" s="2">
        <f>COUNTIFS(Detalhe_Registro!$D:$D,A2893,Detalhe_Registro!$E:$E,B2893,Detalhe_Registro!$M:$M,"SIM")</f>
        <v/>
      </c>
      <c r="F2893" s="2">
        <f>IFERROR(MAXIFS(Detalhe_Registro!$N:$N,Detalhe_Registro!$D:$D,A2893,Detalhe_Registro!$E:$E,B2893,Detalhe_Registro!$M:$M,"SIM"),0)</f>
        <v/>
      </c>
      <c r="G2893" s="2">
        <f>IFERROR(AVERAGEIFS(Detalhe_Registro!$N:$N,Detalhe_Registro!$D:$D,A2893,Detalhe_Registro!$E:$E,B2893,Detalhe_Registro!$M:$M,"SIM"),0)</f>
        <v/>
      </c>
      <c r="H2893" s="2">
        <f>SUMIFS(Detalhe_Registro!$F:$F,Detalhe_Registro!$D:$D,A2893,Detalhe_Registro!$E:$E,B2893,Detalhe_Registro!$M:$M,"SIM")</f>
        <v/>
      </c>
      <c r="I2893" s="2">
        <f>SUMIFS(Detalhe_Registro!$G:$G,Detalhe_Registro!$D:$D,A2893,Detalhe_Registro!$E:$E,B2893,Detalhe_Registro!$M:$M,"SIM")</f>
        <v/>
      </c>
      <c r="J2893" s="2">
        <f>IF(F2893&lt;Premissas!$B$8,"&lt; 1,00",IF(F2893&lt;Premissas!$B$9,"1,00 – 1,19",IF(F2893&lt;Premissas!$B$10,"1,20 – 1,39",IF(F2893&lt;Premissas!$B$11,"1,40 – 1,59",IF(F2893&lt;Premissas!$B$12,"1,60 – 1,99","≥ 2,00")))))</f>
        <v/>
      </c>
      <c r="K2893" s="5">
        <f>IF(F2893&lt;Premissas!$B$8,Premissas!$B$13,IF(F2893&lt;Premissas!$B$9,Premissas!$B$14,IF(F2893&lt;Premissas!$B$10,Premissas!$B$15,IF(F2893&lt;Premissas!$B$11,Premissas!$B$16,IF(F2893&lt;Premissas!$B$12,Premissas!$B$17,Premissas!$B$18)))))</f>
        <v/>
      </c>
      <c r="L2893" s="5">
        <f>K2893/Premissas!$B$4</f>
        <v/>
      </c>
      <c r="M2893" s="2">
        <f>IF(K2893=Premissas!$B$18,"SIM","NÃO")</f>
        <v/>
      </c>
    </row>
    <row r="2894">
      <c r="A2894" s="2" t="n">
        <v>5700019</v>
      </c>
      <c r="B2894" s="2" t="inlineStr">
        <is>
          <t>Raquel Teles Dos Santos</t>
        </is>
      </c>
      <c r="C2894" s="2" t="n">
        <v>7801</v>
      </c>
      <c r="D2894" s="2">
        <f>IFERROR(TEXTJOIN(" | ",TRUE,UNIQUE(FILTER(Detalhe_Registro!$C:$C,(Detalhe_Registro!$D:$D=A2894)*(Detalhe_Registro!$E:$E=B2894)*(Detalhe_Registro!$M:$M="SIM")))),"")</f>
        <v/>
      </c>
      <c r="E2894" s="2">
        <f>COUNTIFS(Detalhe_Registro!$D:$D,A2894,Detalhe_Registro!$E:$E,B2894,Detalhe_Registro!$M:$M,"SIM")</f>
        <v/>
      </c>
      <c r="F2894" s="2">
        <f>IFERROR(MAXIFS(Detalhe_Registro!$N:$N,Detalhe_Registro!$D:$D,A2894,Detalhe_Registro!$E:$E,B2894,Detalhe_Registro!$M:$M,"SIM"),0)</f>
        <v/>
      </c>
      <c r="G2894" s="2">
        <f>IFERROR(AVERAGEIFS(Detalhe_Registro!$N:$N,Detalhe_Registro!$D:$D,A2894,Detalhe_Registro!$E:$E,B2894,Detalhe_Registro!$M:$M,"SIM"),0)</f>
        <v/>
      </c>
      <c r="H2894" s="2">
        <f>SUMIFS(Detalhe_Registro!$F:$F,Detalhe_Registro!$D:$D,A2894,Detalhe_Registro!$E:$E,B2894,Detalhe_Registro!$M:$M,"SIM")</f>
        <v/>
      </c>
      <c r="I2894" s="2">
        <f>SUMIFS(Detalhe_Registro!$G:$G,Detalhe_Registro!$D:$D,A2894,Detalhe_Registro!$E:$E,B2894,Detalhe_Registro!$M:$M,"SIM")</f>
        <v/>
      </c>
      <c r="J2894" s="2">
        <f>IF(F2894&lt;Premissas!$B$8,"&lt; 1,00",IF(F2894&lt;Premissas!$B$9,"1,00 – 1,19",IF(F2894&lt;Premissas!$B$10,"1,20 – 1,39",IF(F2894&lt;Premissas!$B$11,"1,40 – 1,59",IF(F2894&lt;Premissas!$B$12,"1,60 – 1,99","≥ 2,00")))))</f>
        <v/>
      </c>
      <c r="K2894" s="5">
        <f>IF(F2894&lt;Premissas!$B$8,Premissas!$B$13,IF(F2894&lt;Premissas!$B$9,Premissas!$B$14,IF(F2894&lt;Premissas!$B$10,Premissas!$B$15,IF(F2894&lt;Premissas!$B$11,Premissas!$B$16,IF(F2894&lt;Premissas!$B$12,Premissas!$B$17,Premissas!$B$18)))))</f>
        <v/>
      </c>
      <c r="L2894" s="5">
        <f>K2894/Premissas!$B$4</f>
        <v/>
      </c>
      <c r="M2894" s="2">
        <f>IF(K2894=Premissas!$B$18,"SIM","NÃO")</f>
        <v/>
      </c>
    </row>
    <row r="2895">
      <c r="A2895" s="2" t="n">
        <v>6019021</v>
      </c>
      <c r="B2895" s="2" t="inlineStr">
        <is>
          <t>Rayssa Sabino De Lima</t>
        </is>
      </c>
      <c r="C2895" s="2" t="n">
        <v>7801</v>
      </c>
      <c r="D2895" s="2">
        <f>IFERROR(TEXTJOIN(" | ",TRUE,UNIQUE(FILTER(Detalhe_Registro!$C:$C,(Detalhe_Registro!$D:$D=A2895)*(Detalhe_Registro!$E:$E=B2895)*(Detalhe_Registro!$M:$M="SIM")))),"")</f>
        <v/>
      </c>
      <c r="E2895" s="2">
        <f>COUNTIFS(Detalhe_Registro!$D:$D,A2895,Detalhe_Registro!$E:$E,B2895,Detalhe_Registro!$M:$M,"SIM")</f>
        <v/>
      </c>
      <c r="F2895" s="2">
        <f>IFERROR(MAXIFS(Detalhe_Registro!$N:$N,Detalhe_Registro!$D:$D,A2895,Detalhe_Registro!$E:$E,B2895,Detalhe_Registro!$M:$M,"SIM"),0)</f>
        <v/>
      </c>
      <c r="G2895" s="2">
        <f>IFERROR(AVERAGEIFS(Detalhe_Registro!$N:$N,Detalhe_Registro!$D:$D,A2895,Detalhe_Registro!$E:$E,B2895,Detalhe_Registro!$M:$M,"SIM"),0)</f>
        <v/>
      </c>
      <c r="H2895" s="2">
        <f>SUMIFS(Detalhe_Registro!$F:$F,Detalhe_Registro!$D:$D,A2895,Detalhe_Registro!$E:$E,B2895,Detalhe_Registro!$M:$M,"SIM")</f>
        <v/>
      </c>
      <c r="I2895" s="2">
        <f>SUMIFS(Detalhe_Registro!$G:$G,Detalhe_Registro!$D:$D,A2895,Detalhe_Registro!$E:$E,B2895,Detalhe_Registro!$M:$M,"SIM")</f>
        <v/>
      </c>
      <c r="J2895" s="2">
        <f>IF(F2895&lt;Premissas!$B$8,"&lt; 1,00",IF(F2895&lt;Premissas!$B$9,"1,00 – 1,19",IF(F2895&lt;Premissas!$B$10,"1,20 – 1,39",IF(F2895&lt;Premissas!$B$11,"1,40 – 1,59",IF(F2895&lt;Premissas!$B$12,"1,60 – 1,99","≥ 2,00")))))</f>
        <v/>
      </c>
      <c r="K2895" s="5">
        <f>IF(F2895&lt;Premissas!$B$8,Premissas!$B$13,IF(F2895&lt;Premissas!$B$9,Premissas!$B$14,IF(F2895&lt;Premissas!$B$10,Premissas!$B$15,IF(F2895&lt;Premissas!$B$11,Premissas!$B$16,IF(F2895&lt;Premissas!$B$12,Premissas!$B$17,Premissas!$B$18)))))</f>
        <v/>
      </c>
      <c r="L2895" s="5">
        <f>K2895/Premissas!$B$4</f>
        <v/>
      </c>
      <c r="M2895" s="2">
        <f>IF(K2895=Premissas!$B$18,"SIM","NÃO")</f>
        <v/>
      </c>
    </row>
    <row r="2896">
      <c r="A2896" s="2" t="inlineStr">
        <is>
          <t>6019021</t>
        </is>
      </c>
      <c r="B2896" s="2" t="inlineStr">
        <is>
          <t>Rayssa Sabino De Lima</t>
        </is>
      </c>
      <c r="C2896" s="2" t="n">
        <v>7801</v>
      </c>
      <c r="D2896" s="2">
        <f>IFERROR(TEXTJOIN(" | ",TRUE,UNIQUE(FILTER(Detalhe_Registro!$C:$C,(Detalhe_Registro!$D:$D=A2896)*(Detalhe_Registro!$E:$E=B2896)*(Detalhe_Registro!$M:$M="SIM")))),"")</f>
        <v/>
      </c>
      <c r="E2896" s="2">
        <f>COUNTIFS(Detalhe_Registro!$D:$D,A2896,Detalhe_Registro!$E:$E,B2896,Detalhe_Registro!$M:$M,"SIM")</f>
        <v/>
      </c>
      <c r="F2896" s="2">
        <f>IFERROR(MAXIFS(Detalhe_Registro!$N:$N,Detalhe_Registro!$D:$D,A2896,Detalhe_Registro!$E:$E,B2896,Detalhe_Registro!$M:$M,"SIM"),0)</f>
        <v/>
      </c>
      <c r="G2896" s="2">
        <f>IFERROR(AVERAGEIFS(Detalhe_Registro!$N:$N,Detalhe_Registro!$D:$D,A2896,Detalhe_Registro!$E:$E,B2896,Detalhe_Registro!$M:$M,"SIM"),0)</f>
        <v/>
      </c>
      <c r="H2896" s="2">
        <f>SUMIFS(Detalhe_Registro!$F:$F,Detalhe_Registro!$D:$D,A2896,Detalhe_Registro!$E:$E,B2896,Detalhe_Registro!$M:$M,"SIM")</f>
        <v/>
      </c>
      <c r="I2896" s="2">
        <f>SUMIFS(Detalhe_Registro!$G:$G,Detalhe_Registro!$D:$D,A2896,Detalhe_Registro!$E:$E,B2896,Detalhe_Registro!$M:$M,"SIM")</f>
        <v/>
      </c>
      <c r="J2896" s="2">
        <f>IF(F2896&lt;Premissas!$B$8,"&lt; 1,00",IF(F2896&lt;Premissas!$B$9,"1,00 – 1,19",IF(F2896&lt;Premissas!$B$10,"1,20 – 1,39",IF(F2896&lt;Premissas!$B$11,"1,40 – 1,59",IF(F2896&lt;Premissas!$B$12,"1,60 – 1,99","≥ 2,00")))))</f>
        <v/>
      </c>
      <c r="K2896" s="5">
        <f>IF(F2896&lt;Premissas!$B$8,Premissas!$B$13,IF(F2896&lt;Premissas!$B$9,Premissas!$B$14,IF(F2896&lt;Premissas!$B$10,Premissas!$B$15,IF(F2896&lt;Premissas!$B$11,Premissas!$B$16,IF(F2896&lt;Premissas!$B$12,Premissas!$B$17,Premissas!$B$18)))))</f>
        <v/>
      </c>
      <c r="L2896" s="5">
        <f>K2896/Premissas!$B$4</f>
        <v/>
      </c>
      <c r="M2896" s="2">
        <f>IF(K2896=Premissas!$B$18,"SIM","NÃO")</f>
        <v/>
      </c>
    </row>
    <row r="2897">
      <c r="A2897" s="2" t="inlineStr">
        <is>
          <t>582522</t>
        </is>
      </c>
      <c r="B2897" s="2" t="inlineStr">
        <is>
          <t>Regiane Eleusa Matos</t>
        </is>
      </c>
      <c r="C2897" s="2" t="n">
        <v>7801</v>
      </c>
      <c r="D2897" s="2">
        <f>IFERROR(TEXTJOIN(" | ",TRUE,UNIQUE(FILTER(Detalhe_Registro!$C:$C,(Detalhe_Registro!$D:$D=A2897)*(Detalhe_Registro!$E:$E=B2897)*(Detalhe_Registro!$M:$M="SIM")))),"")</f>
        <v/>
      </c>
      <c r="E2897" s="2">
        <f>COUNTIFS(Detalhe_Registro!$D:$D,A2897,Detalhe_Registro!$E:$E,B2897,Detalhe_Registro!$M:$M,"SIM")</f>
        <v/>
      </c>
      <c r="F2897" s="2">
        <f>IFERROR(MAXIFS(Detalhe_Registro!$N:$N,Detalhe_Registro!$D:$D,A2897,Detalhe_Registro!$E:$E,B2897,Detalhe_Registro!$M:$M,"SIM"),0)</f>
        <v/>
      </c>
      <c r="G2897" s="2">
        <f>IFERROR(AVERAGEIFS(Detalhe_Registro!$N:$N,Detalhe_Registro!$D:$D,A2897,Detalhe_Registro!$E:$E,B2897,Detalhe_Registro!$M:$M,"SIM"),0)</f>
        <v/>
      </c>
      <c r="H2897" s="2">
        <f>SUMIFS(Detalhe_Registro!$F:$F,Detalhe_Registro!$D:$D,A2897,Detalhe_Registro!$E:$E,B2897,Detalhe_Registro!$M:$M,"SIM")</f>
        <v/>
      </c>
      <c r="I2897" s="2">
        <f>SUMIFS(Detalhe_Registro!$G:$G,Detalhe_Registro!$D:$D,A2897,Detalhe_Registro!$E:$E,B2897,Detalhe_Registro!$M:$M,"SIM")</f>
        <v/>
      </c>
      <c r="J2897" s="2">
        <f>IF(F2897&lt;Premissas!$B$8,"&lt; 1,00",IF(F2897&lt;Premissas!$B$9,"1,00 – 1,19",IF(F2897&lt;Premissas!$B$10,"1,20 – 1,39",IF(F2897&lt;Premissas!$B$11,"1,40 – 1,59",IF(F2897&lt;Premissas!$B$12,"1,60 – 1,99","≥ 2,00")))))</f>
        <v/>
      </c>
      <c r="K2897" s="5">
        <f>IF(F2897&lt;Premissas!$B$8,Premissas!$B$13,IF(F2897&lt;Premissas!$B$9,Premissas!$B$14,IF(F2897&lt;Premissas!$B$10,Premissas!$B$15,IF(F2897&lt;Premissas!$B$11,Premissas!$B$16,IF(F2897&lt;Premissas!$B$12,Premissas!$B$17,Premissas!$B$18)))))</f>
        <v/>
      </c>
      <c r="L2897" s="5">
        <f>K2897/Premissas!$B$4</f>
        <v/>
      </c>
      <c r="M2897" s="2">
        <f>IF(K2897=Premissas!$B$18,"SIM","NÃO")</f>
        <v/>
      </c>
    </row>
    <row r="2898">
      <c r="A2898" s="2" t="n">
        <v>5968372</v>
      </c>
      <c r="B2898" s="2" t="inlineStr">
        <is>
          <t>Reginaldo Da Conceicao Souza</t>
        </is>
      </c>
      <c r="C2898" s="2" t="n">
        <v>7801</v>
      </c>
      <c r="D2898" s="2">
        <f>IFERROR(TEXTJOIN(" | ",TRUE,UNIQUE(FILTER(Detalhe_Registro!$C:$C,(Detalhe_Registro!$D:$D=A2898)*(Detalhe_Registro!$E:$E=B2898)*(Detalhe_Registro!$M:$M="SIM")))),"")</f>
        <v/>
      </c>
      <c r="E2898" s="2">
        <f>COUNTIFS(Detalhe_Registro!$D:$D,A2898,Detalhe_Registro!$E:$E,B2898,Detalhe_Registro!$M:$M,"SIM")</f>
        <v/>
      </c>
      <c r="F2898" s="2">
        <f>IFERROR(MAXIFS(Detalhe_Registro!$N:$N,Detalhe_Registro!$D:$D,A2898,Detalhe_Registro!$E:$E,B2898,Detalhe_Registro!$M:$M,"SIM"),0)</f>
        <v/>
      </c>
      <c r="G2898" s="2">
        <f>IFERROR(AVERAGEIFS(Detalhe_Registro!$N:$N,Detalhe_Registro!$D:$D,A2898,Detalhe_Registro!$E:$E,B2898,Detalhe_Registro!$M:$M,"SIM"),0)</f>
        <v/>
      </c>
      <c r="H2898" s="2">
        <f>SUMIFS(Detalhe_Registro!$F:$F,Detalhe_Registro!$D:$D,A2898,Detalhe_Registro!$E:$E,B2898,Detalhe_Registro!$M:$M,"SIM")</f>
        <v/>
      </c>
      <c r="I2898" s="2">
        <f>SUMIFS(Detalhe_Registro!$G:$G,Detalhe_Registro!$D:$D,A2898,Detalhe_Registro!$E:$E,B2898,Detalhe_Registro!$M:$M,"SIM")</f>
        <v/>
      </c>
      <c r="J2898" s="2">
        <f>IF(F2898&lt;Premissas!$B$8,"&lt; 1,00",IF(F2898&lt;Premissas!$B$9,"1,00 – 1,19",IF(F2898&lt;Premissas!$B$10,"1,20 – 1,39",IF(F2898&lt;Premissas!$B$11,"1,40 – 1,59",IF(F2898&lt;Premissas!$B$12,"1,60 – 1,99","≥ 2,00")))))</f>
        <v/>
      </c>
      <c r="K2898" s="5">
        <f>IF(F2898&lt;Premissas!$B$8,Premissas!$B$13,IF(F2898&lt;Premissas!$B$9,Premissas!$B$14,IF(F2898&lt;Premissas!$B$10,Premissas!$B$15,IF(F2898&lt;Premissas!$B$11,Premissas!$B$16,IF(F2898&lt;Premissas!$B$12,Premissas!$B$17,Premissas!$B$18)))))</f>
        <v/>
      </c>
      <c r="L2898" s="5">
        <f>K2898/Premissas!$B$4</f>
        <v/>
      </c>
      <c r="M2898" s="2">
        <f>IF(K2898=Premissas!$B$18,"SIM","NÃO")</f>
        <v/>
      </c>
    </row>
    <row r="2899">
      <c r="A2899" s="2" t="n">
        <v>6003850</v>
      </c>
      <c r="B2899" s="2" t="inlineStr">
        <is>
          <t>Reginaldo Domingos Dos Santos</t>
        </is>
      </c>
      <c r="C2899" s="2" t="n">
        <v>7801</v>
      </c>
      <c r="D2899" s="2">
        <f>IFERROR(TEXTJOIN(" | ",TRUE,UNIQUE(FILTER(Detalhe_Registro!$C:$C,(Detalhe_Registro!$D:$D=A2899)*(Detalhe_Registro!$E:$E=B2899)*(Detalhe_Registro!$M:$M="SIM")))),"")</f>
        <v/>
      </c>
      <c r="E2899" s="2">
        <f>COUNTIFS(Detalhe_Registro!$D:$D,A2899,Detalhe_Registro!$E:$E,B2899,Detalhe_Registro!$M:$M,"SIM")</f>
        <v/>
      </c>
      <c r="F2899" s="2">
        <f>IFERROR(MAXIFS(Detalhe_Registro!$N:$N,Detalhe_Registro!$D:$D,A2899,Detalhe_Registro!$E:$E,B2899,Detalhe_Registro!$M:$M,"SIM"),0)</f>
        <v/>
      </c>
      <c r="G2899" s="2">
        <f>IFERROR(AVERAGEIFS(Detalhe_Registro!$N:$N,Detalhe_Registro!$D:$D,A2899,Detalhe_Registro!$E:$E,B2899,Detalhe_Registro!$M:$M,"SIM"),0)</f>
        <v/>
      </c>
      <c r="H2899" s="2">
        <f>SUMIFS(Detalhe_Registro!$F:$F,Detalhe_Registro!$D:$D,A2899,Detalhe_Registro!$E:$E,B2899,Detalhe_Registro!$M:$M,"SIM")</f>
        <v/>
      </c>
      <c r="I2899" s="2">
        <f>SUMIFS(Detalhe_Registro!$G:$G,Detalhe_Registro!$D:$D,A2899,Detalhe_Registro!$E:$E,B2899,Detalhe_Registro!$M:$M,"SIM")</f>
        <v/>
      </c>
      <c r="J2899" s="2">
        <f>IF(F2899&lt;Premissas!$B$8,"&lt; 1,00",IF(F2899&lt;Premissas!$B$9,"1,00 – 1,19",IF(F2899&lt;Premissas!$B$10,"1,20 – 1,39",IF(F2899&lt;Premissas!$B$11,"1,40 – 1,59",IF(F2899&lt;Premissas!$B$12,"1,60 – 1,99","≥ 2,00")))))</f>
        <v/>
      </c>
      <c r="K2899" s="5">
        <f>IF(F2899&lt;Premissas!$B$8,Premissas!$B$13,IF(F2899&lt;Premissas!$B$9,Premissas!$B$14,IF(F2899&lt;Premissas!$B$10,Premissas!$B$15,IF(F2899&lt;Premissas!$B$11,Premissas!$B$16,IF(F2899&lt;Premissas!$B$12,Premissas!$B$17,Premissas!$B$18)))))</f>
        <v/>
      </c>
      <c r="L2899" s="5">
        <f>K2899/Premissas!$B$4</f>
        <v/>
      </c>
      <c r="M2899" s="2">
        <f>IF(K2899=Premissas!$B$18,"SIM","NÃO")</f>
        <v/>
      </c>
    </row>
    <row r="2900">
      <c r="A2900" s="2" t="inlineStr">
        <is>
          <t>6003850</t>
        </is>
      </c>
      <c r="B2900" s="2" t="inlineStr">
        <is>
          <t>Reginaldo Domingos Dos Santos</t>
        </is>
      </c>
      <c r="C2900" s="2" t="n">
        <v>7801</v>
      </c>
      <c r="D2900" s="2">
        <f>IFERROR(TEXTJOIN(" | ",TRUE,UNIQUE(FILTER(Detalhe_Registro!$C:$C,(Detalhe_Registro!$D:$D=A2900)*(Detalhe_Registro!$E:$E=B2900)*(Detalhe_Registro!$M:$M="SIM")))),"")</f>
        <v/>
      </c>
      <c r="E2900" s="2">
        <f>COUNTIFS(Detalhe_Registro!$D:$D,A2900,Detalhe_Registro!$E:$E,B2900,Detalhe_Registro!$M:$M,"SIM")</f>
        <v/>
      </c>
      <c r="F2900" s="2">
        <f>IFERROR(MAXIFS(Detalhe_Registro!$N:$N,Detalhe_Registro!$D:$D,A2900,Detalhe_Registro!$E:$E,B2900,Detalhe_Registro!$M:$M,"SIM"),0)</f>
        <v/>
      </c>
      <c r="G2900" s="2">
        <f>IFERROR(AVERAGEIFS(Detalhe_Registro!$N:$N,Detalhe_Registro!$D:$D,A2900,Detalhe_Registro!$E:$E,B2900,Detalhe_Registro!$M:$M,"SIM"),0)</f>
        <v/>
      </c>
      <c r="H2900" s="2">
        <f>SUMIFS(Detalhe_Registro!$F:$F,Detalhe_Registro!$D:$D,A2900,Detalhe_Registro!$E:$E,B2900,Detalhe_Registro!$M:$M,"SIM")</f>
        <v/>
      </c>
      <c r="I2900" s="2">
        <f>SUMIFS(Detalhe_Registro!$G:$G,Detalhe_Registro!$D:$D,A2900,Detalhe_Registro!$E:$E,B2900,Detalhe_Registro!$M:$M,"SIM")</f>
        <v/>
      </c>
      <c r="J2900" s="2">
        <f>IF(F2900&lt;Premissas!$B$8,"&lt; 1,00",IF(F2900&lt;Premissas!$B$9,"1,00 – 1,19",IF(F2900&lt;Premissas!$B$10,"1,20 – 1,39",IF(F2900&lt;Premissas!$B$11,"1,40 – 1,59",IF(F2900&lt;Premissas!$B$12,"1,60 – 1,99","≥ 2,00")))))</f>
        <v/>
      </c>
      <c r="K2900" s="5">
        <f>IF(F2900&lt;Premissas!$B$8,Premissas!$B$13,IF(F2900&lt;Premissas!$B$9,Premissas!$B$14,IF(F2900&lt;Premissas!$B$10,Premissas!$B$15,IF(F2900&lt;Premissas!$B$11,Premissas!$B$16,IF(F2900&lt;Premissas!$B$12,Premissas!$B$17,Premissas!$B$18)))))</f>
        <v/>
      </c>
      <c r="L2900" s="5">
        <f>K2900/Premissas!$B$4</f>
        <v/>
      </c>
      <c r="M2900" s="2">
        <f>IF(K2900=Premissas!$B$18,"SIM","NÃO")</f>
        <v/>
      </c>
    </row>
    <row r="2901">
      <c r="A2901" s="2" t="n">
        <v>5273862</v>
      </c>
      <c r="B2901" s="2" t="inlineStr">
        <is>
          <t>Reinilson Santos Conceicao</t>
        </is>
      </c>
      <c r="C2901" s="2" t="n">
        <v>7801</v>
      </c>
      <c r="D2901" s="2">
        <f>IFERROR(TEXTJOIN(" | ",TRUE,UNIQUE(FILTER(Detalhe_Registro!$C:$C,(Detalhe_Registro!$D:$D=A2901)*(Detalhe_Registro!$E:$E=B2901)*(Detalhe_Registro!$M:$M="SIM")))),"")</f>
        <v/>
      </c>
      <c r="E2901" s="2">
        <f>COUNTIFS(Detalhe_Registro!$D:$D,A2901,Detalhe_Registro!$E:$E,B2901,Detalhe_Registro!$M:$M,"SIM")</f>
        <v/>
      </c>
      <c r="F2901" s="2">
        <f>IFERROR(MAXIFS(Detalhe_Registro!$N:$N,Detalhe_Registro!$D:$D,A2901,Detalhe_Registro!$E:$E,B2901,Detalhe_Registro!$M:$M,"SIM"),0)</f>
        <v/>
      </c>
      <c r="G2901" s="2">
        <f>IFERROR(AVERAGEIFS(Detalhe_Registro!$N:$N,Detalhe_Registro!$D:$D,A2901,Detalhe_Registro!$E:$E,B2901,Detalhe_Registro!$M:$M,"SIM"),0)</f>
        <v/>
      </c>
      <c r="H2901" s="2">
        <f>SUMIFS(Detalhe_Registro!$F:$F,Detalhe_Registro!$D:$D,A2901,Detalhe_Registro!$E:$E,B2901,Detalhe_Registro!$M:$M,"SIM")</f>
        <v/>
      </c>
      <c r="I2901" s="2">
        <f>SUMIFS(Detalhe_Registro!$G:$G,Detalhe_Registro!$D:$D,A2901,Detalhe_Registro!$E:$E,B2901,Detalhe_Registro!$M:$M,"SIM")</f>
        <v/>
      </c>
      <c r="J2901" s="2">
        <f>IF(F2901&lt;Premissas!$B$8,"&lt; 1,00",IF(F2901&lt;Premissas!$B$9,"1,00 – 1,19",IF(F2901&lt;Premissas!$B$10,"1,20 – 1,39",IF(F2901&lt;Premissas!$B$11,"1,40 – 1,59",IF(F2901&lt;Premissas!$B$12,"1,60 – 1,99","≥ 2,00")))))</f>
        <v/>
      </c>
      <c r="K2901" s="5">
        <f>IF(F2901&lt;Premissas!$B$8,Premissas!$B$13,IF(F2901&lt;Premissas!$B$9,Premissas!$B$14,IF(F2901&lt;Premissas!$B$10,Premissas!$B$15,IF(F2901&lt;Premissas!$B$11,Premissas!$B$16,IF(F2901&lt;Premissas!$B$12,Premissas!$B$17,Premissas!$B$18)))))</f>
        <v/>
      </c>
      <c r="L2901" s="5">
        <f>K2901/Premissas!$B$4</f>
        <v/>
      </c>
      <c r="M2901" s="2">
        <f>IF(K2901=Premissas!$B$18,"SIM","NÃO")</f>
        <v/>
      </c>
    </row>
    <row r="2902">
      <c r="A2902" s="2" t="inlineStr">
        <is>
          <t>5273862</t>
        </is>
      </c>
      <c r="B2902" s="2" t="inlineStr">
        <is>
          <t>Reinilson Santos Conceicao</t>
        </is>
      </c>
      <c r="C2902" s="2" t="n">
        <v>7801</v>
      </c>
      <c r="D2902" s="2">
        <f>IFERROR(TEXTJOIN(" | ",TRUE,UNIQUE(FILTER(Detalhe_Registro!$C:$C,(Detalhe_Registro!$D:$D=A2902)*(Detalhe_Registro!$E:$E=B2902)*(Detalhe_Registro!$M:$M="SIM")))),"")</f>
        <v/>
      </c>
      <c r="E2902" s="2">
        <f>COUNTIFS(Detalhe_Registro!$D:$D,A2902,Detalhe_Registro!$E:$E,B2902,Detalhe_Registro!$M:$M,"SIM")</f>
        <v/>
      </c>
      <c r="F2902" s="2">
        <f>IFERROR(MAXIFS(Detalhe_Registro!$N:$N,Detalhe_Registro!$D:$D,A2902,Detalhe_Registro!$E:$E,B2902,Detalhe_Registro!$M:$M,"SIM"),0)</f>
        <v/>
      </c>
      <c r="G2902" s="2">
        <f>IFERROR(AVERAGEIFS(Detalhe_Registro!$N:$N,Detalhe_Registro!$D:$D,A2902,Detalhe_Registro!$E:$E,B2902,Detalhe_Registro!$M:$M,"SIM"),0)</f>
        <v/>
      </c>
      <c r="H2902" s="2">
        <f>SUMIFS(Detalhe_Registro!$F:$F,Detalhe_Registro!$D:$D,A2902,Detalhe_Registro!$E:$E,B2902,Detalhe_Registro!$M:$M,"SIM")</f>
        <v/>
      </c>
      <c r="I2902" s="2">
        <f>SUMIFS(Detalhe_Registro!$G:$G,Detalhe_Registro!$D:$D,A2902,Detalhe_Registro!$E:$E,B2902,Detalhe_Registro!$M:$M,"SIM")</f>
        <v/>
      </c>
      <c r="J2902" s="2">
        <f>IF(F2902&lt;Premissas!$B$8,"&lt; 1,00",IF(F2902&lt;Premissas!$B$9,"1,00 – 1,19",IF(F2902&lt;Premissas!$B$10,"1,20 – 1,39",IF(F2902&lt;Premissas!$B$11,"1,40 – 1,59",IF(F2902&lt;Premissas!$B$12,"1,60 – 1,99","≥ 2,00")))))</f>
        <v/>
      </c>
      <c r="K2902" s="5">
        <f>IF(F2902&lt;Premissas!$B$8,Premissas!$B$13,IF(F2902&lt;Premissas!$B$9,Premissas!$B$14,IF(F2902&lt;Premissas!$B$10,Premissas!$B$15,IF(F2902&lt;Premissas!$B$11,Premissas!$B$16,IF(F2902&lt;Premissas!$B$12,Premissas!$B$17,Premissas!$B$18)))))</f>
        <v/>
      </c>
      <c r="L2902" s="5">
        <f>K2902/Premissas!$B$4</f>
        <v/>
      </c>
      <c r="M2902" s="2">
        <f>IF(K2902=Premissas!$B$18,"SIM","NÃO")</f>
        <v/>
      </c>
    </row>
    <row r="2903">
      <c r="A2903" s="2" t="n">
        <v>166942</v>
      </c>
      <c r="B2903" s="2" t="inlineStr">
        <is>
          <t>Renato Gobo</t>
        </is>
      </c>
      <c r="C2903" s="2" t="n">
        <v>7801</v>
      </c>
      <c r="D2903" s="2">
        <f>IFERROR(TEXTJOIN(" | ",TRUE,UNIQUE(FILTER(Detalhe_Registro!$C:$C,(Detalhe_Registro!$D:$D=A2903)*(Detalhe_Registro!$E:$E=B2903)*(Detalhe_Registro!$M:$M="SIM")))),"")</f>
        <v/>
      </c>
      <c r="E2903" s="2">
        <f>COUNTIFS(Detalhe_Registro!$D:$D,A2903,Detalhe_Registro!$E:$E,B2903,Detalhe_Registro!$M:$M,"SIM")</f>
        <v/>
      </c>
      <c r="F2903" s="2">
        <f>IFERROR(MAXIFS(Detalhe_Registro!$N:$N,Detalhe_Registro!$D:$D,A2903,Detalhe_Registro!$E:$E,B2903,Detalhe_Registro!$M:$M,"SIM"),0)</f>
        <v/>
      </c>
      <c r="G2903" s="2">
        <f>IFERROR(AVERAGEIFS(Detalhe_Registro!$N:$N,Detalhe_Registro!$D:$D,A2903,Detalhe_Registro!$E:$E,B2903,Detalhe_Registro!$M:$M,"SIM"),0)</f>
        <v/>
      </c>
      <c r="H2903" s="2">
        <f>SUMIFS(Detalhe_Registro!$F:$F,Detalhe_Registro!$D:$D,A2903,Detalhe_Registro!$E:$E,B2903,Detalhe_Registro!$M:$M,"SIM")</f>
        <v/>
      </c>
      <c r="I2903" s="2">
        <f>SUMIFS(Detalhe_Registro!$G:$G,Detalhe_Registro!$D:$D,A2903,Detalhe_Registro!$E:$E,B2903,Detalhe_Registro!$M:$M,"SIM")</f>
        <v/>
      </c>
      <c r="J2903" s="2">
        <f>IF(F2903&lt;Premissas!$B$8,"&lt; 1,00",IF(F2903&lt;Premissas!$B$9,"1,00 – 1,19",IF(F2903&lt;Premissas!$B$10,"1,20 – 1,39",IF(F2903&lt;Premissas!$B$11,"1,40 – 1,59",IF(F2903&lt;Premissas!$B$12,"1,60 – 1,99","≥ 2,00")))))</f>
        <v/>
      </c>
      <c r="K2903" s="5">
        <f>IF(F2903&lt;Premissas!$B$8,Premissas!$B$13,IF(F2903&lt;Premissas!$B$9,Premissas!$B$14,IF(F2903&lt;Premissas!$B$10,Premissas!$B$15,IF(F2903&lt;Premissas!$B$11,Premissas!$B$16,IF(F2903&lt;Premissas!$B$12,Premissas!$B$17,Premissas!$B$18)))))</f>
        <v/>
      </c>
      <c r="L2903" s="5">
        <f>K2903/Premissas!$B$4</f>
        <v/>
      </c>
      <c r="M2903" s="2">
        <f>IF(K2903=Premissas!$B$18,"SIM","NÃO")</f>
        <v/>
      </c>
    </row>
    <row r="2904">
      <c r="A2904" s="2" t="inlineStr">
        <is>
          <t>166942</t>
        </is>
      </c>
      <c r="B2904" s="2" t="inlineStr">
        <is>
          <t>Renato Gobo</t>
        </is>
      </c>
      <c r="C2904" s="2" t="n">
        <v>7801</v>
      </c>
      <c r="D2904" s="2">
        <f>IFERROR(TEXTJOIN(" | ",TRUE,UNIQUE(FILTER(Detalhe_Registro!$C:$C,(Detalhe_Registro!$D:$D=A2904)*(Detalhe_Registro!$E:$E=B2904)*(Detalhe_Registro!$M:$M="SIM")))),"")</f>
        <v/>
      </c>
      <c r="E2904" s="2">
        <f>COUNTIFS(Detalhe_Registro!$D:$D,A2904,Detalhe_Registro!$E:$E,B2904,Detalhe_Registro!$M:$M,"SIM")</f>
        <v/>
      </c>
      <c r="F2904" s="2">
        <f>IFERROR(MAXIFS(Detalhe_Registro!$N:$N,Detalhe_Registro!$D:$D,A2904,Detalhe_Registro!$E:$E,B2904,Detalhe_Registro!$M:$M,"SIM"),0)</f>
        <v/>
      </c>
      <c r="G2904" s="2">
        <f>IFERROR(AVERAGEIFS(Detalhe_Registro!$N:$N,Detalhe_Registro!$D:$D,A2904,Detalhe_Registro!$E:$E,B2904,Detalhe_Registro!$M:$M,"SIM"),0)</f>
        <v/>
      </c>
      <c r="H2904" s="2">
        <f>SUMIFS(Detalhe_Registro!$F:$F,Detalhe_Registro!$D:$D,A2904,Detalhe_Registro!$E:$E,B2904,Detalhe_Registro!$M:$M,"SIM")</f>
        <v/>
      </c>
      <c r="I2904" s="2">
        <f>SUMIFS(Detalhe_Registro!$G:$G,Detalhe_Registro!$D:$D,A2904,Detalhe_Registro!$E:$E,B2904,Detalhe_Registro!$M:$M,"SIM")</f>
        <v/>
      </c>
      <c r="J2904" s="2">
        <f>IF(F2904&lt;Premissas!$B$8,"&lt; 1,00",IF(F2904&lt;Premissas!$B$9,"1,00 – 1,19",IF(F2904&lt;Premissas!$B$10,"1,20 – 1,39",IF(F2904&lt;Premissas!$B$11,"1,40 – 1,59",IF(F2904&lt;Premissas!$B$12,"1,60 – 1,99","≥ 2,00")))))</f>
        <v/>
      </c>
      <c r="K2904" s="5">
        <f>IF(F2904&lt;Premissas!$B$8,Premissas!$B$13,IF(F2904&lt;Premissas!$B$9,Premissas!$B$14,IF(F2904&lt;Premissas!$B$10,Premissas!$B$15,IF(F2904&lt;Premissas!$B$11,Premissas!$B$16,IF(F2904&lt;Premissas!$B$12,Premissas!$B$17,Premissas!$B$18)))))</f>
        <v/>
      </c>
      <c r="L2904" s="5">
        <f>K2904/Premissas!$B$4</f>
        <v/>
      </c>
      <c r="M2904" s="2">
        <f>IF(K2904=Premissas!$B$18,"SIM","NÃO")</f>
        <v/>
      </c>
    </row>
    <row r="2905">
      <c r="A2905" s="2" t="n">
        <v>592760</v>
      </c>
      <c r="B2905" s="2" t="inlineStr">
        <is>
          <t>Renato Lopes Da Rocha</t>
        </is>
      </c>
      <c r="C2905" s="2" t="n">
        <v>7801</v>
      </c>
      <c r="D2905" s="2">
        <f>IFERROR(TEXTJOIN(" | ",TRUE,UNIQUE(FILTER(Detalhe_Registro!$C:$C,(Detalhe_Registro!$D:$D=A2905)*(Detalhe_Registro!$E:$E=B2905)*(Detalhe_Registro!$M:$M="SIM")))),"")</f>
        <v/>
      </c>
      <c r="E2905" s="2">
        <f>COUNTIFS(Detalhe_Registro!$D:$D,A2905,Detalhe_Registro!$E:$E,B2905,Detalhe_Registro!$M:$M,"SIM")</f>
        <v/>
      </c>
      <c r="F2905" s="2">
        <f>IFERROR(MAXIFS(Detalhe_Registro!$N:$N,Detalhe_Registro!$D:$D,A2905,Detalhe_Registro!$E:$E,B2905,Detalhe_Registro!$M:$M,"SIM"),0)</f>
        <v/>
      </c>
      <c r="G2905" s="2">
        <f>IFERROR(AVERAGEIFS(Detalhe_Registro!$N:$N,Detalhe_Registro!$D:$D,A2905,Detalhe_Registro!$E:$E,B2905,Detalhe_Registro!$M:$M,"SIM"),0)</f>
        <v/>
      </c>
      <c r="H2905" s="2">
        <f>SUMIFS(Detalhe_Registro!$F:$F,Detalhe_Registro!$D:$D,A2905,Detalhe_Registro!$E:$E,B2905,Detalhe_Registro!$M:$M,"SIM")</f>
        <v/>
      </c>
      <c r="I2905" s="2">
        <f>SUMIFS(Detalhe_Registro!$G:$G,Detalhe_Registro!$D:$D,A2905,Detalhe_Registro!$E:$E,B2905,Detalhe_Registro!$M:$M,"SIM")</f>
        <v/>
      </c>
      <c r="J2905" s="2">
        <f>IF(F2905&lt;Premissas!$B$8,"&lt; 1,00",IF(F2905&lt;Premissas!$B$9,"1,00 – 1,19",IF(F2905&lt;Premissas!$B$10,"1,20 – 1,39",IF(F2905&lt;Premissas!$B$11,"1,40 – 1,59",IF(F2905&lt;Premissas!$B$12,"1,60 – 1,99","≥ 2,00")))))</f>
        <v/>
      </c>
      <c r="K2905" s="5">
        <f>IF(F2905&lt;Premissas!$B$8,Premissas!$B$13,IF(F2905&lt;Premissas!$B$9,Premissas!$B$14,IF(F2905&lt;Premissas!$B$10,Premissas!$B$15,IF(F2905&lt;Premissas!$B$11,Premissas!$B$16,IF(F2905&lt;Premissas!$B$12,Premissas!$B$17,Premissas!$B$18)))))</f>
        <v/>
      </c>
      <c r="L2905" s="5">
        <f>K2905/Premissas!$B$4</f>
        <v/>
      </c>
      <c r="M2905" s="2">
        <f>IF(K2905=Premissas!$B$18,"SIM","NÃO")</f>
        <v/>
      </c>
    </row>
    <row r="2906">
      <c r="A2906" s="2" t="inlineStr">
        <is>
          <t>592760</t>
        </is>
      </c>
      <c r="B2906" s="2" t="inlineStr">
        <is>
          <t>Renato Lopes Da Rocha</t>
        </is>
      </c>
      <c r="C2906" s="2" t="n">
        <v>7801</v>
      </c>
      <c r="D2906" s="2">
        <f>IFERROR(TEXTJOIN(" | ",TRUE,UNIQUE(FILTER(Detalhe_Registro!$C:$C,(Detalhe_Registro!$D:$D=A2906)*(Detalhe_Registro!$E:$E=B2906)*(Detalhe_Registro!$M:$M="SIM")))),"")</f>
        <v/>
      </c>
      <c r="E2906" s="2">
        <f>COUNTIFS(Detalhe_Registro!$D:$D,A2906,Detalhe_Registro!$E:$E,B2906,Detalhe_Registro!$M:$M,"SIM")</f>
        <v/>
      </c>
      <c r="F2906" s="2">
        <f>IFERROR(MAXIFS(Detalhe_Registro!$N:$N,Detalhe_Registro!$D:$D,A2906,Detalhe_Registro!$E:$E,B2906,Detalhe_Registro!$M:$M,"SIM"),0)</f>
        <v/>
      </c>
      <c r="G2906" s="2">
        <f>IFERROR(AVERAGEIFS(Detalhe_Registro!$N:$N,Detalhe_Registro!$D:$D,A2906,Detalhe_Registro!$E:$E,B2906,Detalhe_Registro!$M:$M,"SIM"),0)</f>
        <v/>
      </c>
      <c r="H2906" s="2">
        <f>SUMIFS(Detalhe_Registro!$F:$F,Detalhe_Registro!$D:$D,A2906,Detalhe_Registro!$E:$E,B2906,Detalhe_Registro!$M:$M,"SIM")</f>
        <v/>
      </c>
      <c r="I2906" s="2">
        <f>SUMIFS(Detalhe_Registro!$G:$G,Detalhe_Registro!$D:$D,A2906,Detalhe_Registro!$E:$E,B2906,Detalhe_Registro!$M:$M,"SIM")</f>
        <v/>
      </c>
      <c r="J2906" s="2">
        <f>IF(F2906&lt;Premissas!$B$8,"&lt; 1,00",IF(F2906&lt;Premissas!$B$9,"1,00 – 1,19",IF(F2906&lt;Premissas!$B$10,"1,20 – 1,39",IF(F2906&lt;Premissas!$B$11,"1,40 – 1,59",IF(F2906&lt;Premissas!$B$12,"1,60 – 1,99","≥ 2,00")))))</f>
        <v/>
      </c>
      <c r="K2906" s="5">
        <f>IF(F2906&lt;Premissas!$B$8,Premissas!$B$13,IF(F2906&lt;Premissas!$B$9,Premissas!$B$14,IF(F2906&lt;Premissas!$B$10,Premissas!$B$15,IF(F2906&lt;Premissas!$B$11,Premissas!$B$16,IF(F2906&lt;Premissas!$B$12,Premissas!$B$17,Premissas!$B$18)))))</f>
        <v/>
      </c>
      <c r="L2906" s="5">
        <f>K2906/Premissas!$B$4</f>
        <v/>
      </c>
      <c r="M2906" s="2">
        <f>IF(K2906=Premissas!$B$18,"SIM","NÃO")</f>
        <v/>
      </c>
    </row>
    <row r="2907">
      <c r="A2907" s="2" t="n">
        <v>5739977</v>
      </c>
      <c r="B2907" s="2" t="inlineStr">
        <is>
          <t>Renato MOREIRA DA SILVA</t>
        </is>
      </c>
      <c r="C2907" s="2" t="n">
        <v>7801</v>
      </c>
      <c r="D2907" s="2">
        <f>IFERROR(TEXTJOIN(" | ",TRUE,UNIQUE(FILTER(Detalhe_Registro!$C:$C,(Detalhe_Registro!$D:$D=A2907)*(Detalhe_Registro!$E:$E=B2907)*(Detalhe_Registro!$M:$M="SIM")))),"")</f>
        <v/>
      </c>
      <c r="E2907" s="2">
        <f>COUNTIFS(Detalhe_Registro!$D:$D,A2907,Detalhe_Registro!$E:$E,B2907,Detalhe_Registro!$M:$M,"SIM")</f>
        <v/>
      </c>
      <c r="F2907" s="2">
        <f>IFERROR(MAXIFS(Detalhe_Registro!$N:$N,Detalhe_Registro!$D:$D,A2907,Detalhe_Registro!$E:$E,B2907,Detalhe_Registro!$M:$M,"SIM"),0)</f>
        <v/>
      </c>
      <c r="G2907" s="2">
        <f>IFERROR(AVERAGEIFS(Detalhe_Registro!$N:$N,Detalhe_Registro!$D:$D,A2907,Detalhe_Registro!$E:$E,B2907,Detalhe_Registro!$M:$M,"SIM"),0)</f>
        <v/>
      </c>
      <c r="H2907" s="2">
        <f>SUMIFS(Detalhe_Registro!$F:$F,Detalhe_Registro!$D:$D,A2907,Detalhe_Registro!$E:$E,B2907,Detalhe_Registro!$M:$M,"SIM")</f>
        <v/>
      </c>
      <c r="I2907" s="2">
        <f>SUMIFS(Detalhe_Registro!$G:$G,Detalhe_Registro!$D:$D,A2907,Detalhe_Registro!$E:$E,B2907,Detalhe_Registro!$M:$M,"SIM")</f>
        <v/>
      </c>
      <c r="J2907" s="2">
        <f>IF(F2907&lt;Premissas!$B$8,"&lt; 1,00",IF(F2907&lt;Premissas!$B$9,"1,00 – 1,19",IF(F2907&lt;Premissas!$B$10,"1,20 – 1,39",IF(F2907&lt;Premissas!$B$11,"1,40 – 1,59",IF(F2907&lt;Premissas!$B$12,"1,60 – 1,99","≥ 2,00")))))</f>
        <v/>
      </c>
      <c r="K2907" s="5">
        <f>IF(F2907&lt;Premissas!$B$8,Premissas!$B$13,IF(F2907&lt;Premissas!$B$9,Premissas!$B$14,IF(F2907&lt;Premissas!$B$10,Premissas!$B$15,IF(F2907&lt;Premissas!$B$11,Premissas!$B$16,IF(F2907&lt;Premissas!$B$12,Premissas!$B$17,Premissas!$B$18)))))</f>
        <v/>
      </c>
      <c r="L2907" s="5">
        <f>K2907/Premissas!$B$4</f>
        <v/>
      </c>
      <c r="M2907" s="2">
        <f>IF(K2907=Premissas!$B$18,"SIM","NÃO")</f>
        <v/>
      </c>
    </row>
    <row r="2908">
      <c r="A2908" s="2" t="inlineStr">
        <is>
          <t>5739977</t>
        </is>
      </c>
      <c r="B2908" s="2" t="inlineStr">
        <is>
          <t>Renato MOREIRA DA SILVA</t>
        </is>
      </c>
      <c r="C2908" s="2" t="n">
        <v>7801</v>
      </c>
      <c r="D2908" s="2">
        <f>IFERROR(TEXTJOIN(" | ",TRUE,UNIQUE(FILTER(Detalhe_Registro!$C:$C,(Detalhe_Registro!$D:$D=A2908)*(Detalhe_Registro!$E:$E=B2908)*(Detalhe_Registro!$M:$M="SIM")))),"")</f>
        <v/>
      </c>
      <c r="E2908" s="2">
        <f>COUNTIFS(Detalhe_Registro!$D:$D,A2908,Detalhe_Registro!$E:$E,B2908,Detalhe_Registro!$M:$M,"SIM")</f>
        <v/>
      </c>
      <c r="F2908" s="2">
        <f>IFERROR(MAXIFS(Detalhe_Registro!$N:$N,Detalhe_Registro!$D:$D,A2908,Detalhe_Registro!$E:$E,B2908,Detalhe_Registro!$M:$M,"SIM"),0)</f>
        <v/>
      </c>
      <c r="G2908" s="2">
        <f>IFERROR(AVERAGEIFS(Detalhe_Registro!$N:$N,Detalhe_Registro!$D:$D,A2908,Detalhe_Registro!$E:$E,B2908,Detalhe_Registro!$M:$M,"SIM"),0)</f>
        <v/>
      </c>
      <c r="H2908" s="2">
        <f>SUMIFS(Detalhe_Registro!$F:$F,Detalhe_Registro!$D:$D,A2908,Detalhe_Registro!$E:$E,B2908,Detalhe_Registro!$M:$M,"SIM")</f>
        <v/>
      </c>
      <c r="I2908" s="2">
        <f>SUMIFS(Detalhe_Registro!$G:$G,Detalhe_Registro!$D:$D,A2908,Detalhe_Registro!$E:$E,B2908,Detalhe_Registro!$M:$M,"SIM")</f>
        <v/>
      </c>
      <c r="J2908" s="2">
        <f>IF(F2908&lt;Premissas!$B$8,"&lt; 1,00",IF(F2908&lt;Premissas!$B$9,"1,00 – 1,19",IF(F2908&lt;Premissas!$B$10,"1,20 – 1,39",IF(F2908&lt;Premissas!$B$11,"1,40 – 1,59",IF(F2908&lt;Premissas!$B$12,"1,60 – 1,99","≥ 2,00")))))</f>
        <v/>
      </c>
      <c r="K2908" s="5">
        <f>IF(F2908&lt;Premissas!$B$8,Premissas!$B$13,IF(F2908&lt;Premissas!$B$9,Premissas!$B$14,IF(F2908&lt;Premissas!$B$10,Premissas!$B$15,IF(F2908&lt;Premissas!$B$11,Premissas!$B$16,IF(F2908&lt;Premissas!$B$12,Premissas!$B$17,Premissas!$B$18)))))</f>
        <v/>
      </c>
      <c r="L2908" s="5">
        <f>K2908/Premissas!$B$4</f>
        <v/>
      </c>
      <c r="M2908" s="2">
        <f>IF(K2908=Premissas!$B$18,"SIM","NÃO")</f>
        <v/>
      </c>
    </row>
    <row r="2909">
      <c r="A2909" s="2" t="n">
        <v>5121060</v>
      </c>
      <c r="B2909" s="2" t="inlineStr">
        <is>
          <t>Ricardo De Sousa Silva</t>
        </is>
      </c>
      <c r="C2909" s="2" t="n">
        <v>7801</v>
      </c>
      <c r="D2909" s="2">
        <f>IFERROR(TEXTJOIN(" | ",TRUE,UNIQUE(FILTER(Detalhe_Registro!$C:$C,(Detalhe_Registro!$D:$D=A2909)*(Detalhe_Registro!$E:$E=B2909)*(Detalhe_Registro!$M:$M="SIM")))),"")</f>
        <v/>
      </c>
      <c r="E2909" s="2">
        <f>COUNTIFS(Detalhe_Registro!$D:$D,A2909,Detalhe_Registro!$E:$E,B2909,Detalhe_Registro!$M:$M,"SIM")</f>
        <v/>
      </c>
      <c r="F2909" s="2">
        <f>IFERROR(MAXIFS(Detalhe_Registro!$N:$N,Detalhe_Registro!$D:$D,A2909,Detalhe_Registro!$E:$E,B2909,Detalhe_Registro!$M:$M,"SIM"),0)</f>
        <v/>
      </c>
      <c r="G2909" s="2">
        <f>IFERROR(AVERAGEIFS(Detalhe_Registro!$N:$N,Detalhe_Registro!$D:$D,A2909,Detalhe_Registro!$E:$E,B2909,Detalhe_Registro!$M:$M,"SIM"),0)</f>
        <v/>
      </c>
      <c r="H2909" s="2">
        <f>SUMIFS(Detalhe_Registro!$F:$F,Detalhe_Registro!$D:$D,A2909,Detalhe_Registro!$E:$E,B2909,Detalhe_Registro!$M:$M,"SIM")</f>
        <v/>
      </c>
      <c r="I2909" s="2">
        <f>SUMIFS(Detalhe_Registro!$G:$G,Detalhe_Registro!$D:$D,A2909,Detalhe_Registro!$E:$E,B2909,Detalhe_Registro!$M:$M,"SIM")</f>
        <v/>
      </c>
      <c r="J2909" s="2">
        <f>IF(F2909&lt;Premissas!$B$8,"&lt; 1,00",IF(F2909&lt;Premissas!$B$9,"1,00 – 1,19",IF(F2909&lt;Premissas!$B$10,"1,20 – 1,39",IF(F2909&lt;Premissas!$B$11,"1,40 – 1,59",IF(F2909&lt;Premissas!$B$12,"1,60 – 1,99","≥ 2,00")))))</f>
        <v/>
      </c>
      <c r="K2909" s="5">
        <f>IF(F2909&lt;Premissas!$B$8,Premissas!$B$13,IF(F2909&lt;Premissas!$B$9,Premissas!$B$14,IF(F2909&lt;Premissas!$B$10,Premissas!$B$15,IF(F2909&lt;Premissas!$B$11,Premissas!$B$16,IF(F2909&lt;Premissas!$B$12,Premissas!$B$17,Premissas!$B$18)))))</f>
        <v/>
      </c>
      <c r="L2909" s="5">
        <f>K2909/Premissas!$B$4</f>
        <v/>
      </c>
      <c r="M2909" s="2">
        <f>IF(K2909=Premissas!$B$18,"SIM","NÃO")</f>
        <v/>
      </c>
    </row>
    <row r="2910">
      <c r="A2910" s="2" t="n">
        <v>5670640</v>
      </c>
      <c r="B2910" s="2" t="inlineStr">
        <is>
          <t>Ricardo Matheus Santos Souza</t>
        </is>
      </c>
      <c r="C2910" s="2" t="n">
        <v>7801</v>
      </c>
      <c r="D2910" s="2">
        <f>IFERROR(TEXTJOIN(" | ",TRUE,UNIQUE(FILTER(Detalhe_Registro!$C:$C,(Detalhe_Registro!$D:$D=A2910)*(Detalhe_Registro!$E:$E=B2910)*(Detalhe_Registro!$M:$M="SIM")))),"")</f>
        <v/>
      </c>
      <c r="E2910" s="2">
        <f>COUNTIFS(Detalhe_Registro!$D:$D,A2910,Detalhe_Registro!$E:$E,B2910,Detalhe_Registro!$M:$M,"SIM")</f>
        <v/>
      </c>
      <c r="F2910" s="2">
        <f>IFERROR(MAXIFS(Detalhe_Registro!$N:$N,Detalhe_Registro!$D:$D,A2910,Detalhe_Registro!$E:$E,B2910,Detalhe_Registro!$M:$M,"SIM"),0)</f>
        <v/>
      </c>
      <c r="G2910" s="2">
        <f>IFERROR(AVERAGEIFS(Detalhe_Registro!$N:$N,Detalhe_Registro!$D:$D,A2910,Detalhe_Registro!$E:$E,B2910,Detalhe_Registro!$M:$M,"SIM"),0)</f>
        <v/>
      </c>
      <c r="H2910" s="2">
        <f>SUMIFS(Detalhe_Registro!$F:$F,Detalhe_Registro!$D:$D,A2910,Detalhe_Registro!$E:$E,B2910,Detalhe_Registro!$M:$M,"SIM")</f>
        <v/>
      </c>
      <c r="I2910" s="2">
        <f>SUMIFS(Detalhe_Registro!$G:$G,Detalhe_Registro!$D:$D,A2910,Detalhe_Registro!$E:$E,B2910,Detalhe_Registro!$M:$M,"SIM")</f>
        <v/>
      </c>
      <c r="J2910" s="2">
        <f>IF(F2910&lt;Premissas!$B$8,"&lt; 1,00",IF(F2910&lt;Premissas!$B$9,"1,00 – 1,19",IF(F2910&lt;Premissas!$B$10,"1,20 – 1,39",IF(F2910&lt;Premissas!$B$11,"1,40 – 1,59",IF(F2910&lt;Premissas!$B$12,"1,60 – 1,99","≥ 2,00")))))</f>
        <v/>
      </c>
      <c r="K2910" s="5">
        <f>IF(F2910&lt;Premissas!$B$8,Premissas!$B$13,IF(F2910&lt;Premissas!$B$9,Premissas!$B$14,IF(F2910&lt;Premissas!$B$10,Premissas!$B$15,IF(F2910&lt;Premissas!$B$11,Premissas!$B$16,IF(F2910&lt;Premissas!$B$12,Premissas!$B$17,Premissas!$B$18)))))</f>
        <v/>
      </c>
      <c r="L2910" s="5">
        <f>K2910/Premissas!$B$4</f>
        <v/>
      </c>
      <c r="M2910" s="2">
        <f>IF(K2910=Premissas!$B$18,"SIM","NÃO")</f>
        <v/>
      </c>
    </row>
    <row r="2911">
      <c r="A2911" s="2" t="inlineStr">
        <is>
          <t>5670640</t>
        </is>
      </c>
      <c r="B2911" s="2" t="inlineStr">
        <is>
          <t>Ricardo Matheus Santos Souza</t>
        </is>
      </c>
      <c r="C2911" s="2" t="n">
        <v>7801</v>
      </c>
      <c r="D2911" s="2">
        <f>IFERROR(TEXTJOIN(" | ",TRUE,UNIQUE(FILTER(Detalhe_Registro!$C:$C,(Detalhe_Registro!$D:$D=A2911)*(Detalhe_Registro!$E:$E=B2911)*(Detalhe_Registro!$M:$M="SIM")))),"")</f>
        <v/>
      </c>
      <c r="E2911" s="2">
        <f>COUNTIFS(Detalhe_Registro!$D:$D,A2911,Detalhe_Registro!$E:$E,B2911,Detalhe_Registro!$M:$M,"SIM")</f>
        <v/>
      </c>
      <c r="F2911" s="2">
        <f>IFERROR(MAXIFS(Detalhe_Registro!$N:$N,Detalhe_Registro!$D:$D,A2911,Detalhe_Registro!$E:$E,B2911,Detalhe_Registro!$M:$M,"SIM"),0)</f>
        <v/>
      </c>
      <c r="G2911" s="2">
        <f>IFERROR(AVERAGEIFS(Detalhe_Registro!$N:$N,Detalhe_Registro!$D:$D,A2911,Detalhe_Registro!$E:$E,B2911,Detalhe_Registro!$M:$M,"SIM"),0)</f>
        <v/>
      </c>
      <c r="H2911" s="2">
        <f>SUMIFS(Detalhe_Registro!$F:$F,Detalhe_Registro!$D:$D,A2911,Detalhe_Registro!$E:$E,B2911,Detalhe_Registro!$M:$M,"SIM")</f>
        <v/>
      </c>
      <c r="I2911" s="2">
        <f>SUMIFS(Detalhe_Registro!$G:$G,Detalhe_Registro!$D:$D,A2911,Detalhe_Registro!$E:$E,B2911,Detalhe_Registro!$M:$M,"SIM")</f>
        <v/>
      </c>
      <c r="J2911" s="2">
        <f>IF(F2911&lt;Premissas!$B$8,"&lt; 1,00",IF(F2911&lt;Premissas!$B$9,"1,00 – 1,19",IF(F2911&lt;Premissas!$B$10,"1,20 – 1,39",IF(F2911&lt;Premissas!$B$11,"1,40 – 1,59",IF(F2911&lt;Premissas!$B$12,"1,60 – 1,99","≥ 2,00")))))</f>
        <v/>
      </c>
      <c r="K2911" s="5">
        <f>IF(F2911&lt;Premissas!$B$8,Premissas!$B$13,IF(F2911&lt;Premissas!$B$9,Premissas!$B$14,IF(F2911&lt;Premissas!$B$10,Premissas!$B$15,IF(F2911&lt;Premissas!$B$11,Premissas!$B$16,IF(F2911&lt;Premissas!$B$12,Premissas!$B$17,Premissas!$B$18)))))</f>
        <v/>
      </c>
      <c r="L2911" s="5">
        <f>K2911/Premissas!$B$4</f>
        <v/>
      </c>
      <c r="M2911" s="2">
        <f>IF(K2911=Premissas!$B$18,"SIM","NÃO")</f>
        <v/>
      </c>
    </row>
    <row r="2912">
      <c r="A2912" s="2" t="n">
        <v>5699509</v>
      </c>
      <c r="B2912" s="2" t="inlineStr">
        <is>
          <t>Rita De Cassia Amador</t>
        </is>
      </c>
      <c r="C2912" s="2" t="n">
        <v>7801</v>
      </c>
      <c r="D2912" s="2">
        <f>IFERROR(TEXTJOIN(" | ",TRUE,UNIQUE(FILTER(Detalhe_Registro!$C:$C,(Detalhe_Registro!$D:$D=A2912)*(Detalhe_Registro!$E:$E=B2912)*(Detalhe_Registro!$M:$M="SIM")))),"")</f>
        <v/>
      </c>
      <c r="E2912" s="2">
        <f>COUNTIFS(Detalhe_Registro!$D:$D,A2912,Detalhe_Registro!$E:$E,B2912,Detalhe_Registro!$M:$M,"SIM")</f>
        <v/>
      </c>
      <c r="F2912" s="2">
        <f>IFERROR(MAXIFS(Detalhe_Registro!$N:$N,Detalhe_Registro!$D:$D,A2912,Detalhe_Registro!$E:$E,B2912,Detalhe_Registro!$M:$M,"SIM"),0)</f>
        <v/>
      </c>
      <c r="G2912" s="2">
        <f>IFERROR(AVERAGEIFS(Detalhe_Registro!$N:$N,Detalhe_Registro!$D:$D,A2912,Detalhe_Registro!$E:$E,B2912,Detalhe_Registro!$M:$M,"SIM"),0)</f>
        <v/>
      </c>
      <c r="H2912" s="2">
        <f>SUMIFS(Detalhe_Registro!$F:$F,Detalhe_Registro!$D:$D,A2912,Detalhe_Registro!$E:$E,B2912,Detalhe_Registro!$M:$M,"SIM")</f>
        <v/>
      </c>
      <c r="I2912" s="2">
        <f>SUMIFS(Detalhe_Registro!$G:$G,Detalhe_Registro!$D:$D,A2912,Detalhe_Registro!$E:$E,B2912,Detalhe_Registro!$M:$M,"SIM")</f>
        <v/>
      </c>
      <c r="J2912" s="2">
        <f>IF(F2912&lt;Premissas!$B$8,"&lt; 1,00",IF(F2912&lt;Premissas!$B$9,"1,00 – 1,19",IF(F2912&lt;Premissas!$B$10,"1,20 – 1,39",IF(F2912&lt;Premissas!$B$11,"1,40 – 1,59",IF(F2912&lt;Premissas!$B$12,"1,60 – 1,99","≥ 2,00")))))</f>
        <v/>
      </c>
      <c r="K2912" s="5">
        <f>IF(F2912&lt;Premissas!$B$8,Premissas!$B$13,IF(F2912&lt;Premissas!$B$9,Premissas!$B$14,IF(F2912&lt;Premissas!$B$10,Premissas!$B$15,IF(F2912&lt;Premissas!$B$11,Premissas!$B$16,IF(F2912&lt;Premissas!$B$12,Premissas!$B$17,Premissas!$B$18)))))</f>
        <v/>
      </c>
      <c r="L2912" s="5">
        <f>K2912/Premissas!$B$4</f>
        <v/>
      </c>
      <c r="M2912" s="2">
        <f>IF(K2912=Premissas!$B$18,"SIM","NÃO")</f>
        <v/>
      </c>
    </row>
    <row r="2913">
      <c r="A2913" s="2" t="inlineStr">
        <is>
          <t>5699509</t>
        </is>
      </c>
      <c r="B2913" s="2" t="inlineStr">
        <is>
          <t>Rita De Cassia Amador</t>
        </is>
      </c>
      <c r="C2913" s="2" t="n">
        <v>7801</v>
      </c>
      <c r="D2913" s="2">
        <f>IFERROR(TEXTJOIN(" | ",TRUE,UNIQUE(FILTER(Detalhe_Registro!$C:$C,(Detalhe_Registro!$D:$D=A2913)*(Detalhe_Registro!$E:$E=B2913)*(Detalhe_Registro!$M:$M="SIM")))),"")</f>
        <v/>
      </c>
      <c r="E2913" s="2">
        <f>COUNTIFS(Detalhe_Registro!$D:$D,A2913,Detalhe_Registro!$E:$E,B2913,Detalhe_Registro!$M:$M,"SIM")</f>
        <v/>
      </c>
      <c r="F2913" s="2">
        <f>IFERROR(MAXIFS(Detalhe_Registro!$N:$N,Detalhe_Registro!$D:$D,A2913,Detalhe_Registro!$E:$E,B2913,Detalhe_Registro!$M:$M,"SIM"),0)</f>
        <v/>
      </c>
      <c r="G2913" s="2">
        <f>IFERROR(AVERAGEIFS(Detalhe_Registro!$N:$N,Detalhe_Registro!$D:$D,A2913,Detalhe_Registro!$E:$E,B2913,Detalhe_Registro!$M:$M,"SIM"),0)</f>
        <v/>
      </c>
      <c r="H2913" s="2">
        <f>SUMIFS(Detalhe_Registro!$F:$F,Detalhe_Registro!$D:$D,A2913,Detalhe_Registro!$E:$E,B2913,Detalhe_Registro!$M:$M,"SIM")</f>
        <v/>
      </c>
      <c r="I2913" s="2">
        <f>SUMIFS(Detalhe_Registro!$G:$G,Detalhe_Registro!$D:$D,A2913,Detalhe_Registro!$E:$E,B2913,Detalhe_Registro!$M:$M,"SIM")</f>
        <v/>
      </c>
      <c r="J2913" s="2">
        <f>IF(F2913&lt;Premissas!$B$8,"&lt; 1,00",IF(F2913&lt;Premissas!$B$9,"1,00 – 1,19",IF(F2913&lt;Premissas!$B$10,"1,20 – 1,39",IF(F2913&lt;Premissas!$B$11,"1,40 – 1,59",IF(F2913&lt;Premissas!$B$12,"1,60 – 1,99","≥ 2,00")))))</f>
        <v/>
      </c>
      <c r="K2913" s="5">
        <f>IF(F2913&lt;Premissas!$B$8,Premissas!$B$13,IF(F2913&lt;Premissas!$B$9,Premissas!$B$14,IF(F2913&lt;Premissas!$B$10,Premissas!$B$15,IF(F2913&lt;Premissas!$B$11,Premissas!$B$16,IF(F2913&lt;Premissas!$B$12,Premissas!$B$17,Premissas!$B$18)))))</f>
        <v/>
      </c>
      <c r="L2913" s="5">
        <f>K2913/Premissas!$B$4</f>
        <v/>
      </c>
      <c r="M2913" s="2">
        <f>IF(K2913=Premissas!$B$18,"SIM","NÃO")</f>
        <v/>
      </c>
    </row>
    <row r="2914">
      <c r="A2914" s="2" t="n">
        <v>5999588</v>
      </c>
      <c r="B2914" s="2" t="inlineStr">
        <is>
          <t>Roberia Maria Pereira</t>
        </is>
      </c>
      <c r="C2914" s="2" t="n">
        <v>7801</v>
      </c>
      <c r="D2914" s="2">
        <f>IFERROR(TEXTJOIN(" | ",TRUE,UNIQUE(FILTER(Detalhe_Registro!$C:$C,(Detalhe_Registro!$D:$D=A2914)*(Detalhe_Registro!$E:$E=B2914)*(Detalhe_Registro!$M:$M="SIM")))),"")</f>
        <v/>
      </c>
      <c r="E2914" s="2">
        <f>COUNTIFS(Detalhe_Registro!$D:$D,A2914,Detalhe_Registro!$E:$E,B2914,Detalhe_Registro!$M:$M,"SIM")</f>
        <v/>
      </c>
      <c r="F2914" s="2">
        <f>IFERROR(MAXIFS(Detalhe_Registro!$N:$N,Detalhe_Registro!$D:$D,A2914,Detalhe_Registro!$E:$E,B2914,Detalhe_Registro!$M:$M,"SIM"),0)</f>
        <v/>
      </c>
      <c r="G2914" s="2">
        <f>IFERROR(AVERAGEIFS(Detalhe_Registro!$N:$N,Detalhe_Registro!$D:$D,A2914,Detalhe_Registro!$E:$E,B2914,Detalhe_Registro!$M:$M,"SIM"),0)</f>
        <v/>
      </c>
      <c r="H2914" s="2">
        <f>SUMIFS(Detalhe_Registro!$F:$F,Detalhe_Registro!$D:$D,A2914,Detalhe_Registro!$E:$E,B2914,Detalhe_Registro!$M:$M,"SIM")</f>
        <v/>
      </c>
      <c r="I2914" s="2">
        <f>SUMIFS(Detalhe_Registro!$G:$G,Detalhe_Registro!$D:$D,A2914,Detalhe_Registro!$E:$E,B2914,Detalhe_Registro!$M:$M,"SIM")</f>
        <v/>
      </c>
      <c r="J2914" s="2">
        <f>IF(F2914&lt;Premissas!$B$8,"&lt; 1,00",IF(F2914&lt;Premissas!$B$9,"1,00 – 1,19",IF(F2914&lt;Premissas!$B$10,"1,20 – 1,39",IF(F2914&lt;Premissas!$B$11,"1,40 – 1,59",IF(F2914&lt;Premissas!$B$12,"1,60 – 1,99","≥ 2,00")))))</f>
        <v/>
      </c>
      <c r="K2914" s="5">
        <f>IF(F2914&lt;Premissas!$B$8,Premissas!$B$13,IF(F2914&lt;Premissas!$B$9,Premissas!$B$14,IF(F2914&lt;Premissas!$B$10,Premissas!$B$15,IF(F2914&lt;Premissas!$B$11,Premissas!$B$16,IF(F2914&lt;Premissas!$B$12,Premissas!$B$17,Premissas!$B$18)))))</f>
        <v/>
      </c>
      <c r="L2914" s="5">
        <f>K2914/Premissas!$B$4</f>
        <v/>
      </c>
      <c r="M2914" s="2">
        <f>IF(K2914=Premissas!$B$18,"SIM","NÃO")</f>
        <v/>
      </c>
    </row>
    <row r="2915">
      <c r="A2915" s="2" t="inlineStr">
        <is>
          <t>5999588</t>
        </is>
      </c>
      <c r="B2915" s="2" t="inlineStr">
        <is>
          <t>Roberia Maria Pereira</t>
        </is>
      </c>
      <c r="C2915" s="2" t="n">
        <v>7801</v>
      </c>
      <c r="D2915" s="2">
        <f>IFERROR(TEXTJOIN(" | ",TRUE,UNIQUE(FILTER(Detalhe_Registro!$C:$C,(Detalhe_Registro!$D:$D=A2915)*(Detalhe_Registro!$E:$E=B2915)*(Detalhe_Registro!$M:$M="SIM")))),"")</f>
        <v/>
      </c>
      <c r="E2915" s="2">
        <f>COUNTIFS(Detalhe_Registro!$D:$D,A2915,Detalhe_Registro!$E:$E,B2915,Detalhe_Registro!$M:$M,"SIM")</f>
        <v/>
      </c>
      <c r="F2915" s="2">
        <f>IFERROR(MAXIFS(Detalhe_Registro!$N:$N,Detalhe_Registro!$D:$D,A2915,Detalhe_Registro!$E:$E,B2915,Detalhe_Registro!$M:$M,"SIM"),0)</f>
        <v/>
      </c>
      <c r="G2915" s="2">
        <f>IFERROR(AVERAGEIFS(Detalhe_Registro!$N:$N,Detalhe_Registro!$D:$D,A2915,Detalhe_Registro!$E:$E,B2915,Detalhe_Registro!$M:$M,"SIM"),0)</f>
        <v/>
      </c>
      <c r="H2915" s="2">
        <f>SUMIFS(Detalhe_Registro!$F:$F,Detalhe_Registro!$D:$D,A2915,Detalhe_Registro!$E:$E,B2915,Detalhe_Registro!$M:$M,"SIM")</f>
        <v/>
      </c>
      <c r="I2915" s="2">
        <f>SUMIFS(Detalhe_Registro!$G:$G,Detalhe_Registro!$D:$D,A2915,Detalhe_Registro!$E:$E,B2915,Detalhe_Registro!$M:$M,"SIM")</f>
        <v/>
      </c>
      <c r="J2915" s="2">
        <f>IF(F2915&lt;Premissas!$B$8,"&lt; 1,00",IF(F2915&lt;Premissas!$B$9,"1,00 – 1,19",IF(F2915&lt;Premissas!$B$10,"1,20 – 1,39",IF(F2915&lt;Premissas!$B$11,"1,40 – 1,59",IF(F2915&lt;Premissas!$B$12,"1,60 – 1,99","≥ 2,00")))))</f>
        <v/>
      </c>
      <c r="K2915" s="5">
        <f>IF(F2915&lt;Premissas!$B$8,Premissas!$B$13,IF(F2915&lt;Premissas!$B$9,Premissas!$B$14,IF(F2915&lt;Premissas!$B$10,Premissas!$B$15,IF(F2915&lt;Premissas!$B$11,Premissas!$B$16,IF(F2915&lt;Premissas!$B$12,Premissas!$B$17,Premissas!$B$18)))))</f>
        <v/>
      </c>
      <c r="L2915" s="5">
        <f>K2915/Premissas!$B$4</f>
        <v/>
      </c>
      <c r="M2915" s="2">
        <f>IF(K2915=Premissas!$B$18,"SIM","NÃO")</f>
        <v/>
      </c>
    </row>
    <row r="2916">
      <c r="A2916" s="2" t="inlineStr">
        <is>
          <t>5430941</t>
        </is>
      </c>
      <c r="B2916" s="2" t="inlineStr">
        <is>
          <t>Roberto Manoel Dos Santos</t>
        </is>
      </c>
      <c r="C2916" s="2" t="n">
        <v>7801</v>
      </c>
      <c r="D2916" s="2">
        <f>IFERROR(TEXTJOIN(" | ",TRUE,UNIQUE(FILTER(Detalhe_Registro!$C:$C,(Detalhe_Registro!$D:$D=A2916)*(Detalhe_Registro!$E:$E=B2916)*(Detalhe_Registro!$M:$M="SIM")))),"")</f>
        <v/>
      </c>
      <c r="E2916" s="2">
        <f>COUNTIFS(Detalhe_Registro!$D:$D,A2916,Detalhe_Registro!$E:$E,B2916,Detalhe_Registro!$M:$M,"SIM")</f>
        <v/>
      </c>
      <c r="F2916" s="2">
        <f>IFERROR(MAXIFS(Detalhe_Registro!$N:$N,Detalhe_Registro!$D:$D,A2916,Detalhe_Registro!$E:$E,B2916,Detalhe_Registro!$M:$M,"SIM"),0)</f>
        <v/>
      </c>
      <c r="G2916" s="2">
        <f>IFERROR(AVERAGEIFS(Detalhe_Registro!$N:$N,Detalhe_Registro!$D:$D,A2916,Detalhe_Registro!$E:$E,B2916,Detalhe_Registro!$M:$M,"SIM"),0)</f>
        <v/>
      </c>
      <c r="H2916" s="2">
        <f>SUMIFS(Detalhe_Registro!$F:$F,Detalhe_Registro!$D:$D,A2916,Detalhe_Registro!$E:$E,B2916,Detalhe_Registro!$M:$M,"SIM")</f>
        <v/>
      </c>
      <c r="I2916" s="2">
        <f>SUMIFS(Detalhe_Registro!$G:$G,Detalhe_Registro!$D:$D,A2916,Detalhe_Registro!$E:$E,B2916,Detalhe_Registro!$M:$M,"SIM")</f>
        <v/>
      </c>
      <c r="J2916" s="2">
        <f>IF(F2916&lt;Premissas!$B$8,"&lt; 1,00",IF(F2916&lt;Premissas!$B$9,"1,00 – 1,19",IF(F2916&lt;Premissas!$B$10,"1,20 – 1,39",IF(F2916&lt;Premissas!$B$11,"1,40 – 1,59",IF(F2916&lt;Premissas!$B$12,"1,60 – 1,99","≥ 2,00")))))</f>
        <v/>
      </c>
      <c r="K2916" s="5">
        <f>IF(F2916&lt;Premissas!$B$8,Premissas!$B$13,IF(F2916&lt;Premissas!$B$9,Premissas!$B$14,IF(F2916&lt;Premissas!$B$10,Premissas!$B$15,IF(F2916&lt;Premissas!$B$11,Premissas!$B$16,IF(F2916&lt;Premissas!$B$12,Premissas!$B$17,Premissas!$B$18)))))</f>
        <v/>
      </c>
      <c r="L2916" s="5">
        <f>K2916/Premissas!$B$4</f>
        <v/>
      </c>
      <c r="M2916" s="2">
        <f>IF(K2916=Premissas!$B$18,"SIM","NÃO")</f>
        <v/>
      </c>
    </row>
    <row r="2917">
      <c r="A2917" s="2" t="n">
        <v>542716</v>
      </c>
      <c r="B2917" s="2" t="inlineStr">
        <is>
          <t>Rodolfo Rodrigues Arantes</t>
        </is>
      </c>
      <c r="C2917" s="2" t="n">
        <v>7801</v>
      </c>
      <c r="D2917" s="2">
        <f>IFERROR(TEXTJOIN(" | ",TRUE,UNIQUE(FILTER(Detalhe_Registro!$C:$C,(Detalhe_Registro!$D:$D=A2917)*(Detalhe_Registro!$E:$E=B2917)*(Detalhe_Registro!$M:$M="SIM")))),"")</f>
        <v/>
      </c>
      <c r="E2917" s="2">
        <f>COUNTIFS(Detalhe_Registro!$D:$D,A2917,Detalhe_Registro!$E:$E,B2917,Detalhe_Registro!$M:$M,"SIM")</f>
        <v/>
      </c>
      <c r="F2917" s="2">
        <f>IFERROR(MAXIFS(Detalhe_Registro!$N:$N,Detalhe_Registro!$D:$D,A2917,Detalhe_Registro!$E:$E,B2917,Detalhe_Registro!$M:$M,"SIM"),0)</f>
        <v/>
      </c>
      <c r="G2917" s="2">
        <f>IFERROR(AVERAGEIFS(Detalhe_Registro!$N:$N,Detalhe_Registro!$D:$D,A2917,Detalhe_Registro!$E:$E,B2917,Detalhe_Registro!$M:$M,"SIM"),0)</f>
        <v/>
      </c>
      <c r="H2917" s="2">
        <f>SUMIFS(Detalhe_Registro!$F:$F,Detalhe_Registro!$D:$D,A2917,Detalhe_Registro!$E:$E,B2917,Detalhe_Registro!$M:$M,"SIM")</f>
        <v/>
      </c>
      <c r="I2917" s="2">
        <f>SUMIFS(Detalhe_Registro!$G:$G,Detalhe_Registro!$D:$D,A2917,Detalhe_Registro!$E:$E,B2917,Detalhe_Registro!$M:$M,"SIM")</f>
        <v/>
      </c>
      <c r="J2917" s="2">
        <f>IF(F2917&lt;Premissas!$B$8,"&lt; 1,00",IF(F2917&lt;Premissas!$B$9,"1,00 – 1,19",IF(F2917&lt;Premissas!$B$10,"1,20 – 1,39",IF(F2917&lt;Premissas!$B$11,"1,40 – 1,59",IF(F2917&lt;Premissas!$B$12,"1,60 – 1,99","≥ 2,00")))))</f>
        <v/>
      </c>
      <c r="K2917" s="5">
        <f>IF(F2917&lt;Premissas!$B$8,Premissas!$B$13,IF(F2917&lt;Premissas!$B$9,Premissas!$B$14,IF(F2917&lt;Premissas!$B$10,Premissas!$B$15,IF(F2917&lt;Premissas!$B$11,Premissas!$B$16,IF(F2917&lt;Premissas!$B$12,Premissas!$B$17,Premissas!$B$18)))))</f>
        <v/>
      </c>
      <c r="L2917" s="5">
        <f>K2917/Premissas!$B$4</f>
        <v/>
      </c>
      <c r="M2917" s="2">
        <f>IF(K2917=Premissas!$B$18,"SIM","NÃO")</f>
        <v/>
      </c>
    </row>
    <row r="2918">
      <c r="A2918" s="2" t="inlineStr">
        <is>
          <t>542716</t>
        </is>
      </c>
      <c r="B2918" s="2" t="inlineStr">
        <is>
          <t>Rodolfo Rodrigues Arantes</t>
        </is>
      </c>
      <c r="C2918" s="2" t="n">
        <v>7801</v>
      </c>
      <c r="D2918" s="2">
        <f>IFERROR(TEXTJOIN(" | ",TRUE,UNIQUE(FILTER(Detalhe_Registro!$C:$C,(Detalhe_Registro!$D:$D=A2918)*(Detalhe_Registro!$E:$E=B2918)*(Detalhe_Registro!$M:$M="SIM")))),"")</f>
        <v/>
      </c>
      <c r="E2918" s="2">
        <f>COUNTIFS(Detalhe_Registro!$D:$D,A2918,Detalhe_Registro!$E:$E,B2918,Detalhe_Registro!$M:$M,"SIM")</f>
        <v/>
      </c>
      <c r="F2918" s="2">
        <f>IFERROR(MAXIFS(Detalhe_Registro!$N:$N,Detalhe_Registro!$D:$D,A2918,Detalhe_Registro!$E:$E,B2918,Detalhe_Registro!$M:$M,"SIM"),0)</f>
        <v/>
      </c>
      <c r="G2918" s="2">
        <f>IFERROR(AVERAGEIFS(Detalhe_Registro!$N:$N,Detalhe_Registro!$D:$D,A2918,Detalhe_Registro!$E:$E,B2918,Detalhe_Registro!$M:$M,"SIM"),0)</f>
        <v/>
      </c>
      <c r="H2918" s="2">
        <f>SUMIFS(Detalhe_Registro!$F:$F,Detalhe_Registro!$D:$D,A2918,Detalhe_Registro!$E:$E,B2918,Detalhe_Registro!$M:$M,"SIM")</f>
        <v/>
      </c>
      <c r="I2918" s="2">
        <f>SUMIFS(Detalhe_Registro!$G:$G,Detalhe_Registro!$D:$D,A2918,Detalhe_Registro!$E:$E,B2918,Detalhe_Registro!$M:$M,"SIM")</f>
        <v/>
      </c>
      <c r="J2918" s="2">
        <f>IF(F2918&lt;Premissas!$B$8,"&lt; 1,00",IF(F2918&lt;Premissas!$B$9,"1,00 – 1,19",IF(F2918&lt;Premissas!$B$10,"1,20 – 1,39",IF(F2918&lt;Premissas!$B$11,"1,40 – 1,59",IF(F2918&lt;Premissas!$B$12,"1,60 – 1,99","≥ 2,00")))))</f>
        <v/>
      </c>
      <c r="K2918" s="5">
        <f>IF(F2918&lt;Premissas!$B$8,Premissas!$B$13,IF(F2918&lt;Premissas!$B$9,Premissas!$B$14,IF(F2918&lt;Premissas!$B$10,Premissas!$B$15,IF(F2918&lt;Premissas!$B$11,Premissas!$B$16,IF(F2918&lt;Premissas!$B$12,Premissas!$B$17,Premissas!$B$18)))))</f>
        <v/>
      </c>
      <c r="L2918" s="5">
        <f>K2918/Premissas!$B$4</f>
        <v/>
      </c>
      <c r="M2918" s="2">
        <f>IF(K2918=Premissas!$B$18,"SIM","NÃO")</f>
        <v/>
      </c>
    </row>
    <row r="2919">
      <c r="A2919" s="2" t="n">
        <v>5055172</v>
      </c>
      <c r="B2919" s="2" t="inlineStr">
        <is>
          <t>Rodrigo Da Silva Fernandes</t>
        </is>
      </c>
      <c r="C2919" s="2" t="n">
        <v>7801</v>
      </c>
      <c r="D2919" s="2">
        <f>IFERROR(TEXTJOIN(" | ",TRUE,UNIQUE(FILTER(Detalhe_Registro!$C:$C,(Detalhe_Registro!$D:$D=A2919)*(Detalhe_Registro!$E:$E=B2919)*(Detalhe_Registro!$M:$M="SIM")))),"")</f>
        <v/>
      </c>
      <c r="E2919" s="2">
        <f>COUNTIFS(Detalhe_Registro!$D:$D,A2919,Detalhe_Registro!$E:$E,B2919,Detalhe_Registro!$M:$M,"SIM")</f>
        <v/>
      </c>
      <c r="F2919" s="2">
        <f>IFERROR(MAXIFS(Detalhe_Registro!$N:$N,Detalhe_Registro!$D:$D,A2919,Detalhe_Registro!$E:$E,B2919,Detalhe_Registro!$M:$M,"SIM"),0)</f>
        <v/>
      </c>
      <c r="G2919" s="2">
        <f>IFERROR(AVERAGEIFS(Detalhe_Registro!$N:$N,Detalhe_Registro!$D:$D,A2919,Detalhe_Registro!$E:$E,B2919,Detalhe_Registro!$M:$M,"SIM"),0)</f>
        <v/>
      </c>
      <c r="H2919" s="2">
        <f>SUMIFS(Detalhe_Registro!$F:$F,Detalhe_Registro!$D:$D,A2919,Detalhe_Registro!$E:$E,B2919,Detalhe_Registro!$M:$M,"SIM")</f>
        <v/>
      </c>
      <c r="I2919" s="2">
        <f>SUMIFS(Detalhe_Registro!$G:$G,Detalhe_Registro!$D:$D,A2919,Detalhe_Registro!$E:$E,B2919,Detalhe_Registro!$M:$M,"SIM")</f>
        <v/>
      </c>
      <c r="J2919" s="2">
        <f>IF(F2919&lt;Premissas!$B$8,"&lt; 1,00",IF(F2919&lt;Premissas!$B$9,"1,00 – 1,19",IF(F2919&lt;Premissas!$B$10,"1,20 – 1,39",IF(F2919&lt;Premissas!$B$11,"1,40 – 1,59",IF(F2919&lt;Premissas!$B$12,"1,60 – 1,99","≥ 2,00")))))</f>
        <v/>
      </c>
      <c r="K2919" s="5">
        <f>IF(F2919&lt;Premissas!$B$8,Premissas!$B$13,IF(F2919&lt;Premissas!$B$9,Premissas!$B$14,IF(F2919&lt;Premissas!$B$10,Premissas!$B$15,IF(F2919&lt;Premissas!$B$11,Premissas!$B$16,IF(F2919&lt;Premissas!$B$12,Premissas!$B$17,Premissas!$B$18)))))</f>
        <v/>
      </c>
      <c r="L2919" s="5">
        <f>K2919/Premissas!$B$4</f>
        <v/>
      </c>
      <c r="M2919" s="2">
        <f>IF(K2919=Premissas!$B$18,"SIM","NÃO")</f>
        <v/>
      </c>
    </row>
    <row r="2920">
      <c r="A2920" s="2" t="inlineStr">
        <is>
          <t>6032257</t>
        </is>
      </c>
      <c r="B2920" s="2" t="inlineStr">
        <is>
          <t>Rodrigo Dos Santos Domingues</t>
        </is>
      </c>
      <c r="C2920" s="2" t="n">
        <v>7801</v>
      </c>
      <c r="D2920" s="2">
        <f>IFERROR(TEXTJOIN(" | ",TRUE,UNIQUE(FILTER(Detalhe_Registro!$C:$C,(Detalhe_Registro!$D:$D=A2920)*(Detalhe_Registro!$E:$E=B2920)*(Detalhe_Registro!$M:$M="SIM")))),"")</f>
        <v/>
      </c>
      <c r="E2920" s="2">
        <f>COUNTIFS(Detalhe_Registro!$D:$D,A2920,Detalhe_Registro!$E:$E,B2920,Detalhe_Registro!$M:$M,"SIM")</f>
        <v/>
      </c>
      <c r="F2920" s="2">
        <f>IFERROR(MAXIFS(Detalhe_Registro!$N:$N,Detalhe_Registro!$D:$D,A2920,Detalhe_Registro!$E:$E,B2920,Detalhe_Registro!$M:$M,"SIM"),0)</f>
        <v/>
      </c>
      <c r="G2920" s="2">
        <f>IFERROR(AVERAGEIFS(Detalhe_Registro!$N:$N,Detalhe_Registro!$D:$D,A2920,Detalhe_Registro!$E:$E,B2920,Detalhe_Registro!$M:$M,"SIM"),0)</f>
        <v/>
      </c>
      <c r="H2920" s="2">
        <f>SUMIFS(Detalhe_Registro!$F:$F,Detalhe_Registro!$D:$D,A2920,Detalhe_Registro!$E:$E,B2920,Detalhe_Registro!$M:$M,"SIM")</f>
        <v/>
      </c>
      <c r="I2920" s="2">
        <f>SUMIFS(Detalhe_Registro!$G:$G,Detalhe_Registro!$D:$D,A2920,Detalhe_Registro!$E:$E,B2920,Detalhe_Registro!$M:$M,"SIM")</f>
        <v/>
      </c>
      <c r="J2920" s="2">
        <f>IF(F2920&lt;Premissas!$B$8,"&lt; 1,00",IF(F2920&lt;Premissas!$B$9,"1,00 – 1,19",IF(F2920&lt;Premissas!$B$10,"1,20 – 1,39",IF(F2920&lt;Premissas!$B$11,"1,40 – 1,59",IF(F2920&lt;Premissas!$B$12,"1,60 – 1,99","≥ 2,00")))))</f>
        <v/>
      </c>
      <c r="K2920" s="5">
        <f>IF(F2920&lt;Premissas!$B$8,Premissas!$B$13,IF(F2920&lt;Premissas!$B$9,Premissas!$B$14,IF(F2920&lt;Premissas!$B$10,Premissas!$B$15,IF(F2920&lt;Premissas!$B$11,Premissas!$B$16,IF(F2920&lt;Premissas!$B$12,Premissas!$B$17,Premissas!$B$18)))))</f>
        <v/>
      </c>
      <c r="L2920" s="5">
        <f>K2920/Premissas!$B$4</f>
        <v/>
      </c>
      <c r="M2920" s="2">
        <f>IF(K2920=Premissas!$B$18,"SIM","NÃO")</f>
        <v/>
      </c>
    </row>
    <row r="2921">
      <c r="A2921" s="2" t="n">
        <v>5793300</v>
      </c>
      <c r="B2921" s="2" t="inlineStr">
        <is>
          <t>Rodrigo Moreira Alves Da Silva</t>
        </is>
      </c>
      <c r="C2921" s="2" t="n">
        <v>7801</v>
      </c>
      <c r="D2921" s="2">
        <f>IFERROR(TEXTJOIN(" | ",TRUE,UNIQUE(FILTER(Detalhe_Registro!$C:$C,(Detalhe_Registro!$D:$D=A2921)*(Detalhe_Registro!$E:$E=B2921)*(Detalhe_Registro!$M:$M="SIM")))),"")</f>
        <v/>
      </c>
      <c r="E2921" s="2">
        <f>COUNTIFS(Detalhe_Registro!$D:$D,A2921,Detalhe_Registro!$E:$E,B2921,Detalhe_Registro!$M:$M,"SIM")</f>
        <v/>
      </c>
      <c r="F2921" s="2">
        <f>IFERROR(MAXIFS(Detalhe_Registro!$N:$N,Detalhe_Registro!$D:$D,A2921,Detalhe_Registro!$E:$E,B2921,Detalhe_Registro!$M:$M,"SIM"),0)</f>
        <v/>
      </c>
      <c r="G2921" s="2">
        <f>IFERROR(AVERAGEIFS(Detalhe_Registro!$N:$N,Detalhe_Registro!$D:$D,A2921,Detalhe_Registro!$E:$E,B2921,Detalhe_Registro!$M:$M,"SIM"),0)</f>
        <v/>
      </c>
      <c r="H2921" s="2">
        <f>SUMIFS(Detalhe_Registro!$F:$F,Detalhe_Registro!$D:$D,A2921,Detalhe_Registro!$E:$E,B2921,Detalhe_Registro!$M:$M,"SIM")</f>
        <v/>
      </c>
      <c r="I2921" s="2">
        <f>SUMIFS(Detalhe_Registro!$G:$G,Detalhe_Registro!$D:$D,A2921,Detalhe_Registro!$E:$E,B2921,Detalhe_Registro!$M:$M,"SIM")</f>
        <v/>
      </c>
      <c r="J2921" s="2">
        <f>IF(F2921&lt;Premissas!$B$8,"&lt; 1,00",IF(F2921&lt;Premissas!$B$9,"1,00 – 1,19",IF(F2921&lt;Premissas!$B$10,"1,20 – 1,39",IF(F2921&lt;Premissas!$B$11,"1,40 – 1,59",IF(F2921&lt;Premissas!$B$12,"1,60 – 1,99","≥ 2,00")))))</f>
        <v/>
      </c>
      <c r="K2921" s="5">
        <f>IF(F2921&lt;Premissas!$B$8,Premissas!$B$13,IF(F2921&lt;Premissas!$B$9,Premissas!$B$14,IF(F2921&lt;Premissas!$B$10,Premissas!$B$15,IF(F2921&lt;Premissas!$B$11,Premissas!$B$16,IF(F2921&lt;Premissas!$B$12,Premissas!$B$17,Premissas!$B$18)))))</f>
        <v/>
      </c>
      <c r="L2921" s="5">
        <f>K2921/Premissas!$B$4</f>
        <v/>
      </c>
      <c r="M2921" s="2">
        <f>IF(K2921=Premissas!$B$18,"SIM","NÃO")</f>
        <v/>
      </c>
    </row>
    <row r="2922">
      <c r="A2922" s="2" t="inlineStr">
        <is>
          <t>5793300</t>
        </is>
      </c>
      <c r="B2922" s="2" t="inlineStr">
        <is>
          <t>Rodrigo Moreira Alves Da Silva</t>
        </is>
      </c>
      <c r="C2922" s="2" t="n">
        <v>7801</v>
      </c>
      <c r="D2922" s="2">
        <f>IFERROR(TEXTJOIN(" | ",TRUE,UNIQUE(FILTER(Detalhe_Registro!$C:$C,(Detalhe_Registro!$D:$D=A2922)*(Detalhe_Registro!$E:$E=B2922)*(Detalhe_Registro!$M:$M="SIM")))),"")</f>
        <v/>
      </c>
      <c r="E2922" s="2">
        <f>COUNTIFS(Detalhe_Registro!$D:$D,A2922,Detalhe_Registro!$E:$E,B2922,Detalhe_Registro!$M:$M,"SIM")</f>
        <v/>
      </c>
      <c r="F2922" s="2">
        <f>IFERROR(MAXIFS(Detalhe_Registro!$N:$N,Detalhe_Registro!$D:$D,A2922,Detalhe_Registro!$E:$E,B2922,Detalhe_Registro!$M:$M,"SIM"),0)</f>
        <v/>
      </c>
      <c r="G2922" s="2">
        <f>IFERROR(AVERAGEIFS(Detalhe_Registro!$N:$N,Detalhe_Registro!$D:$D,A2922,Detalhe_Registro!$E:$E,B2922,Detalhe_Registro!$M:$M,"SIM"),0)</f>
        <v/>
      </c>
      <c r="H2922" s="2">
        <f>SUMIFS(Detalhe_Registro!$F:$F,Detalhe_Registro!$D:$D,A2922,Detalhe_Registro!$E:$E,B2922,Detalhe_Registro!$M:$M,"SIM")</f>
        <v/>
      </c>
      <c r="I2922" s="2">
        <f>SUMIFS(Detalhe_Registro!$G:$G,Detalhe_Registro!$D:$D,A2922,Detalhe_Registro!$E:$E,B2922,Detalhe_Registro!$M:$M,"SIM")</f>
        <v/>
      </c>
      <c r="J2922" s="2">
        <f>IF(F2922&lt;Premissas!$B$8,"&lt; 1,00",IF(F2922&lt;Premissas!$B$9,"1,00 – 1,19",IF(F2922&lt;Premissas!$B$10,"1,20 – 1,39",IF(F2922&lt;Premissas!$B$11,"1,40 – 1,59",IF(F2922&lt;Premissas!$B$12,"1,60 – 1,99","≥ 2,00")))))</f>
        <v/>
      </c>
      <c r="K2922" s="5">
        <f>IF(F2922&lt;Premissas!$B$8,Premissas!$B$13,IF(F2922&lt;Premissas!$B$9,Premissas!$B$14,IF(F2922&lt;Premissas!$B$10,Premissas!$B$15,IF(F2922&lt;Premissas!$B$11,Premissas!$B$16,IF(F2922&lt;Premissas!$B$12,Premissas!$B$17,Premissas!$B$18)))))</f>
        <v/>
      </c>
      <c r="L2922" s="5">
        <f>K2922/Premissas!$B$4</f>
        <v/>
      </c>
      <c r="M2922" s="2">
        <f>IF(K2922=Premissas!$B$18,"SIM","NÃO")</f>
        <v/>
      </c>
    </row>
    <row r="2923">
      <c r="A2923" s="2" t="n">
        <v>3116476</v>
      </c>
      <c r="B2923" s="2" t="inlineStr">
        <is>
          <t>Rodrigo Tavares De Faria</t>
        </is>
      </c>
      <c r="C2923" s="2" t="n">
        <v>7801</v>
      </c>
      <c r="D2923" s="2">
        <f>IFERROR(TEXTJOIN(" | ",TRUE,UNIQUE(FILTER(Detalhe_Registro!$C:$C,(Detalhe_Registro!$D:$D=A2923)*(Detalhe_Registro!$E:$E=B2923)*(Detalhe_Registro!$M:$M="SIM")))),"")</f>
        <v/>
      </c>
      <c r="E2923" s="2">
        <f>COUNTIFS(Detalhe_Registro!$D:$D,A2923,Detalhe_Registro!$E:$E,B2923,Detalhe_Registro!$M:$M,"SIM")</f>
        <v/>
      </c>
      <c r="F2923" s="2">
        <f>IFERROR(MAXIFS(Detalhe_Registro!$N:$N,Detalhe_Registro!$D:$D,A2923,Detalhe_Registro!$E:$E,B2923,Detalhe_Registro!$M:$M,"SIM"),0)</f>
        <v/>
      </c>
      <c r="G2923" s="2">
        <f>IFERROR(AVERAGEIFS(Detalhe_Registro!$N:$N,Detalhe_Registro!$D:$D,A2923,Detalhe_Registro!$E:$E,B2923,Detalhe_Registro!$M:$M,"SIM"),0)</f>
        <v/>
      </c>
      <c r="H2923" s="2">
        <f>SUMIFS(Detalhe_Registro!$F:$F,Detalhe_Registro!$D:$D,A2923,Detalhe_Registro!$E:$E,B2923,Detalhe_Registro!$M:$M,"SIM")</f>
        <v/>
      </c>
      <c r="I2923" s="2">
        <f>SUMIFS(Detalhe_Registro!$G:$G,Detalhe_Registro!$D:$D,A2923,Detalhe_Registro!$E:$E,B2923,Detalhe_Registro!$M:$M,"SIM")</f>
        <v/>
      </c>
      <c r="J2923" s="2">
        <f>IF(F2923&lt;Premissas!$B$8,"&lt; 1,00",IF(F2923&lt;Premissas!$B$9,"1,00 – 1,19",IF(F2923&lt;Premissas!$B$10,"1,20 – 1,39",IF(F2923&lt;Premissas!$B$11,"1,40 – 1,59",IF(F2923&lt;Premissas!$B$12,"1,60 – 1,99","≥ 2,00")))))</f>
        <v/>
      </c>
      <c r="K2923" s="5">
        <f>IF(F2923&lt;Premissas!$B$8,Premissas!$B$13,IF(F2923&lt;Premissas!$B$9,Premissas!$B$14,IF(F2923&lt;Premissas!$B$10,Premissas!$B$15,IF(F2923&lt;Premissas!$B$11,Premissas!$B$16,IF(F2923&lt;Premissas!$B$12,Premissas!$B$17,Premissas!$B$18)))))</f>
        <v/>
      </c>
      <c r="L2923" s="5">
        <f>K2923/Premissas!$B$4</f>
        <v/>
      </c>
      <c r="M2923" s="2">
        <f>IF(K2923=Premissas!$B$18,"SIM","NÃO")</f>
        <v/>
      </c>
    </row>
    <row r="2924">
      <c r="A2924" s="2" t="inlineStr">
        <is>
          <t>3116476</t>
        </is>
      </c>
      <c r="B2924" s="2" t="inlineStr">
        <is>
          <t>Rodrigo Tavares De Faria</t>
        </is>
      </c>
      <c r="C2924" s="2" t="n">
        <v>7801</v>
      </c>
      <c r="D2924" s="2">
        <f>IFERROR(TEXTJOIN(" | ",TRUE,UNIQUE(FILTER(Detalhe_Registro!$C:$C,(Detalhe_Registro!$D:$D=A2924)*(Detalhe_Registro!$E:$E=B2924)*(Detalhe_Registro!$M:$M="SIM")))),"")</f>
        <v/>
      </c>
      <c r="E2924" s="2">
        <f>COUNTIFS(Detalhe_Registro!$D:$D,A2924,Detalhe_Registro!$E:$E,B2924,Detalhe_Registro!$M:$M,"SIM")</f>
        <v/>
      </c>
      <c r="F2924" s="2">
        <f>IFERROR(MAXIFS(Detalhe_Registro!$N:$N,Detalhe_Registro!$D:$D,A2924,Detalhe_Registro!$E:$E,B2924,Detalhe_Registro!$M:$M,"SIM"),0)</f>
        <v/>
      </c>
      <c r="G2924" s="2">
        <f>IFERROR(AVERAGEIFS(Detalhe_Registro!$N:$N,Detalhe_Registro!$D:$D,A2924,Detalhe_Registro!$E:$E,B2924,Detalhe_Registro!$M:$M,"SIM"),0)</f>
        <v/>
      </c>
      <c r="H2924" s="2">
        <f>SUMIFS(Detalhe_Registro!$F:$F,Detalhe_Registro!$D:$D,A2924,Detalhe_Registro!$E:$E,B2924,Detalhe_Registro!$M:$M,"SIM")</f>
        <v/>
      </c>
      <c r="I2924" s="2">
        <f>SUMIFS(Detalhe_Registro!$G:$G,Detalhe_Registro!$D:$D,A2924,Detalhe_Registro!$E:$E,B2924,Detalhe_Registro!$M:$M,"SIM")</f>
        <v/>
      </c>
      <c r="J2924" s="2">
        <f>IF(F2924&lt;Premissas!$B$8,"&lt; 1,00",IF(F2924&lt;Premissas!$B$9,"1,00 – 1,19",IF(F2924&lt;Premissas!$B$10,"1,20 – 1,39",IF(F2924&lt;Premissas!$B$11,"1,40 – 1,59",IF(F2924&lt;Premissas!$B$12,"1,60 – 1,99","≥ 2,00")))))</f>
        <v/>
      </c>
      <c r="K2924" s="5">
        <f>IF(F2924&lt;Premissas!$B$8,Premissas!$B$13,IF(F2924&lt;Premissas!$B$9,Premissas!$B$14,IF(F2924&lt;Premissas!$B$10,Premissas!$B$15,IF(F2924&lt;Premissas!$B$11,Premissas!$B$16,IF(F2924&lt;Premissas!$B$12,Premissas!$B$17,Premissas!$B$18)))))</f>
        <v/>
      </c>
      <c r="L2924" s="5">
        <f>K2924/Premissas!$B$4</f>
        <v/>
      </c>
      <c r="M2924" s="2">
        <f>IF(K2924=Premissas!$B$18,"SIM","NÃO")</f>
        <v/>
      </c>
    </row>
    <row r="2925">
      <c r="A2925" s="2" t="n">
        <v>368799</v>
      </c>
      <c r="B2925" s="2" t="inlineStr">
        <is>
          <t>Romildo Barrozo Da Silva</t>
        </is>
      </c>
      <c r="C2925" s="2" t="n">
        <v>7801</v>
      </c>
      <c r="D2925" s="2">
        <f>IFERROR(TEXTJOIN(" | ",TRUE,UNIQUE(FILTER(Detalhe_Registro!$C:$C,(Detalhe_Registro!$D:$D=A2925)*(Detalhe_Registro!$E:$E=B2925)*(Detalhe_Registro!$M:$M="SIM")))),"")</f>
        <v/>
      </c>
      <c r="E2925" s="2">
        <f>COUNTIFS(Detalhe_Registro!$D:$D,A2925,Detalhe_Registro!$E:$E,B2925,Detalhe_Registro!$M:$M,"SIM")</f>
        <v/>
      </c>
      <c r="F2925" s="2">
        <f>IFERROR(MAXIFS(Detalhe_Registro!$N:$N,Detalhe_Registro!$D:$D,A2925,Detalhe_Registro!$E:$E,B2925,Detalhe_Registro!$M:$M,"SIM"),0)</f>
        <v/>
      </c>
      <c r="G2925" s="2">
        <f>IFERROR(AVERAGEIFS(Detalhe_Registro!$N:$N,Detalhe_Registro!$D:$D,A2925,Detalhe_Registro!$E:$E,B2925,Detalhe_Registro!$M:$M,"SIM"),0)</f>
        <v/>
      </c>
      <c r="H2925" s="2">
        <f>SUMIFS(Detalhe_Registro!$F:$F,Detalhe_Registro!$D:$D,A2925,Detalhe_Registro!$E:$E,B2925,Detalhe_Registro!$M:$M,"SIM")</f>
        <v/>
      </c>
      <c r="I2925" s="2">
        <f>SUMIFS(Detalhe_Registro!$G:$G,Detalhe_Registro!$D:$D,A2925,Detalhe_Registro!$E:$E,B2925,Detalhe_Registro!$M:$M,"SIM")</f>
        <v/>
      </c>
      <c r="J2925" s="2">
        <f>IF(F2925&lt;Premissas!$B$8,"&lt; 1,00",IF(F2925&lt;Premissas!$B$9,"1,00 – 1,19",IF(F2925&lt;Premissas!$B$10,"1,20 – 1,39",IF(F2925&lt;Premissas!$B$11,"1,40 – 1,59",IF(F2925&lt;Premissas!$B$12,"1,60 – 1,99","≥ 2,00")))))</f>
        <v/>
      </c>
      <c r="K2925" s="5">
        <f>IF(F2925&lt;Premissas!$B$8,Premissas!$B$13,IF(F2925&lt;Premissas!$B$9,Premissas!$B$14,IF(F2925&lt;Premissas!$B$10,Premissas!$B$15,IF(F2925&lt;Premissas!$B$11,Premissas!$B$16,IF(F2925&lt;Premissas!$B$12,Premissas!$B$17,Premissas!$B$18)))))</f>
        <v/>
      </c>
      <c r="L2925" s="5">
        <f>K2925/Premissas!$B$4</f>
        <v/>
      </c>
      <c r="M2925" s="2">
        <f>IF(K2925=Premissas!$B$18,"SIM","NÃO")</f>
        <v/>
      </c>
    </row>
    <row r="2926">
      <c r="A2926" s="2" t="inlineStr">
        <is>
          <t>368799</t>
        </is>
      </c>
      <c r="B2926" s="2" t="inlineStr">
        <is>
          <t>Romildo Barrozo Da Silva</t>
        </is>
      </c>
      <c r="C2926" s="2" t="n">
        <v>7801</v>
      </c>
      <c r="D2926" s="2">
        <f>IFERROR(TEXTJOIN(" | ",TRUE,UNIQUE(FILTER(Detalhe_Registro!$C:$C,(Detalhe_Registro!$D:$D=A2926)*(Detalhe_Registro!$E:$E=B2926)*(Detalhe_Registro!$M:$M="SIM")))),"")</f>
        <v/>
      </c>
      <c r="E2926" s="2">
        <f>COUNTIFS(Detalhe_Registro!$D:$D,A2926,Detalhe_Registro!$E:$E,B2926,Detalhe_Registro!$M:$M,"SIM")</f>
        <v/>
      </c>
      <c r="F2926" s="2">
        <f>IFERROR(MAXIFS(Detalhe_Registro!$N:$N,Detalhe_Registro!$D:$D,A2926,Detalhe_Registro!$E:$E,B2926,Detalhe_Registro!$M:$M,"SIM"),0)</f>
        <v/>
      </c>
      <c r="G2926" s="2">
        <f>IFERROR(AVERAGEIFS(Detalhe_Registro!$N:$N,Detalhe_Registro!$D:$D,A2926,Detalhe_Registro!$E:$E,B2926,Detalhe_Registro!$M:$M,"SIM"),0)</f>
        <v/>
      </c>
      <c r="H2926" s="2">
        <f>SUMIFS(Detalhe_Registro!$F:$F,Detalhe_Registro!$D:$D,A2926,Detalhe_Registro!$E:$E,B2926,Detalhe_Registro!$M:$M,"SIM")</f>
        <v/>
      </c>
      <c r="I2926" s="2">
        <f>SUMIFS(Detalhe_Registro!$G:$G,Detalhe_Registro!$D:$D,A2926,Detalhe_Registro!$E:$E,B2926,Detalhe_Registro!$M:$M,"SIM")</f>
        <v/>
      </c>
      <c r="J2926" s="2">
        <f>IF(F2926&lt;Premissas!$B$8,"&lt; 1,00",IF(F2926&lt;Premissas!$B$9,"1,00 – 1,19",IF(F2926&lt;Premissas!$B$10,"1,20 – 1,39",IF(F2926&lt;Premissas!$B$11,"1,40 – 1,59",IF(F2926&lt;Premissas!$B$12,"1,60 – 1,99","≥ 2,00")))))</f>
        <v/>
      </c>
      <c r="K2926" s="5">
        <f>IF(F2926&lt;Premissas!$B$8,Premissas!$B$13,IF(F2926&lt;Premissas!$B$9,Premissas!$B$14,IF(F2926&lt;Premissas!$B$10,Premissas!$B$15,IF(F2926&lt;Premissas!$B$11,Premissas!$B$16,IF(F2926&lt;Premissas!$B$12,Premissas!$B$17,Premissas!$B$18)))))</f>
        <v/>
      </c>
      <c r="L2926" s="5">
        <f>K2926/Premissas!$B$4</f>
        <v/>
      </c>
      <c r="M2926" s="2">
        <f>IF(K2926=Premissas!$B$18,"SIM","NÃO")</f>
        <v/>
      </c>
    </row>
    <row r="2927">
      <c r="A2927" s="2" t="inlineStr">
        <is>
          <t>6027571</t>
        </is>
      </c>
      <c r="B2927" s="2" t="inlineStr">
        <is>
          <t>Rosilandia Silva Santana</t>
        </is>
      </c>
      <c r="C2927" s="2" t="n">
        <v>7801</v>
      </c>
      <c r="D2927" s="2">
        <f>IFERROR(TEXTJOIN(" | ",TRUE,UNIQUE(FILTER(Detalhe_Registro!$C:$C,(Detalhe_Registro!$D:$D=A2927)*(Detalhe_Registro!$E:$E=B2927)*(Detalhe_Registro!$M:$M="SIM")))),"")</f>
        <v/>
      </c>
      <c r="E2927" s="2">
        <f>COUNTIFS(Detalhe_Registro!$D:$D,A2927,Detalhe_Registro!$E:$E,B2927,Detalhe_Registro!$M:$M,"SIM")</f>
        <v/>
      </c>
      <c r="F2927" s="2">
        <f>IFERROR(MAXIFS(Detalhe_Registro!$N:$N,Detalhe_Registro!$D:$D,A2927,Detalhe_Registro!$E:$E,B2927,Detalhe_Registro!$M:$M,"SIM"),0)</f>
        <v/>
      </c>
      <c r="G2927" s="2">
        <f>IFERROR(AVERAGEIFS(Detalhe_Registro!$N:$N,Detalhe_Registro!$D:$D,A2927,Detalhe_Registro!$E:$E,B2927,Detalhe_Registro!$M:$M,"SIM"),0)</f>
        <v/>
      </c>
      <c r="H2927" s="2">
        <f>SUMIFS(Detalhe_Registro!$F:$F,Detalhe_Registro!$D:$D,A2927,Detalhe_Registro!$E:$E,B2927,Detalhe_Registro!$M:$M,"SIM")</f>
        <v/>
      </c>
      <c r="I2927" s="2">
        <f>SUMIFS(Detalhe_Registro!$G:$G,Detalhe_Registro!$D:$D,A2927,Detalhe_Registro!$E:$E,B2927,Detalhe_Registro!$M:$M,"SIM")</f>
        <v/>
      </c>
      <c r="J2927" s="2">
        <f>IF(F2927&lt;Premissas!$B$8,"&lt; 1,00",IF(F2927&lt;Premissas!$B$9,"1,00 – 1,19",IF(F2927&lt;Premissas!$B$10,"1,20 – 1,39",IF(F2927&lt;Premissas!$B$11,"1,40 – 1,59",IF(F2927&lt;Premissas!$B$12,"1,60 – 1,99","≥ 2,00")))))</f>
        <v/>
      </c>
      <c r="K2927" s="5">
        <f>IF(F2927&lt;Premissas!$B$8,Premissas!$B$13,IF(F2927&lt;Premissas!$B$9,Premissas!$B$14,IF(F2927&lt;Premissas!$B$10,Premissas!$B$15,IF(F2927&lt;Premissas!$B$11,Premissas!$B$16,IF(F2927&lt;Premissas!$B$12,Premissas!$B$17,Premissas!$B$18)))))</f>
        <v/>
      </c>
      <c r="L2927" s="5">
        <f>K2927/Premissas!$B$4</f>
        <v/>
      </c>
      <c r="M2927" s="2">
        <f>IF(K2927=Premissas!$B$18,"SIM","NÃO")</f>
        <v/>
      </c>
    </row>
    <row r="2928">
      <c r="A2928" s="2" t="inlineStr">
        <is>
          <t>6016197</t>
        </is>
      </c>
      <c r="B2928" s="2" t="inlineStr">
        <is>
          <t>Rowland Odoemelam Nwagba</t>
        </is>
      </c>
      <c r="C2928" s="2" t="n">
        <v>7801</v>
      </c>
      <c r="D2928" s="2">
        <f>IFERROR(TEXTJOIN(" | ",TRUE,UNIQUE(FILTER(Detalhe_Registro!$C:$C,(Detalhe_Registro!$D:$D=A2928)*(Detalhe_Registro!$E:$E=B2928)*(Detalhe_Registro!$M:$M="SIM")))),"")</f>
        <v/>
      </c>
      <c r="E2928" s="2">
        <f>COUNTIFS(Detalhe_Registro!$D:$D,A2928,Detalhe_Registro!$E:$E,B2928,Detalhe_Registro!$M:$M,"SIM")</f>
        <v/>
      </c>
      <c r="F2928" s="2">
        <f>IFERROR(MAXIFS(Detalhe_Registro!$N:$N,Detalhe_Registro!$D:$D,A2928,Detalhe_Registro!$E:$E,B2928,Detalhe_Registro!$M:$M,"SIM"),0)</f>
        <v/>
      </c>
      <c r="G2928" s="2">
        <f>IFERROR(AVERAGEIFS(Detalhe_Registro!$N:$N,Detalhe_Registro!$D:$D,A2928,Detalhe_Registro!$E:$E,B2928,Detalhe_Registro!$M:$M,"SIM"),0)</f>
        <v/>
      </c>
      <c r="H2928" s="2">
        <f>SUMIFS(Detalhe_Registro!$F:$F,Detalhe_Registro!$D:$D,A2928,Detalhe_Registro!$E:$E,B2928,Detalhe_Registro!$M:$M,"SIM")</f>
        <v/>
      </c>
      <c r="I2928" s="2">
        <f>SUMIFS(Detalhe_Registro!$G:$G,Detalhe_Registro!$D:$D,A2928,Detalhe_Registro!$E:$E,B2928,Detalhe_Registro!$M:$M,"SIM")</f>
        <v/>
      </c>
      <c r="J2928" s="2">
        <f>IF(F2928&lt;Premissas!$B$8,"&lt; 1,00",IF(F2928&lt;Premissas!$B$9,"1,00 – 1,19",IF(F2928&lt;Premissas!$B$10,"1,20 – 1,39",IF(F2928&lt;Premissas!$B$11,"1,40 – 1,59",IF(F2928&lt;Premissas!$B$12,"1,60 – 1,99","≥ 2,00")))))</f>
        <v/>
      </c>
      <c r="K2928" s="5">
        <f>IF(F2928&lt;Premissas!$B$8,Premissas!$B$13,IF(F2928&lt;Premissas!$B$9,Premissas!$B$14,IF(F2928&lt;Premissas!$B$10,Premissas!$B$15,IF(F2928&lt;Premissas!$B$11,Premissas!$B$16,IF(F2928&lt;Premissas!$B$12,Premissas!$B$17,Premissas!$B$18)))))</f>
        <v/>
      </c>
      <c r="L2928" s="5">
        <f>K2928/Premissas!$B$4</f>
        <v/>
      </c>
      <c r="M2928" s="2">
        <f>IF(K2928=Premissas!$B$18,"SIM","NÃO")</f>
        <v/>
      </c>
    </row>
    <row r="2929">
      <c r="A2929" s="2" t="n">
        <v>5987881</v>
      </c>
      <c r="B2929" s="2" t="inlineStr">
        <is>
          <t>Ruth Gracia Mpangui Okito</t>
        </is>
      </c>
      <c r="C2929" s="2" t="n">
        <v>7801</v>
      </c>
      <c r="D2929" s="2">
        <f>IFERROR(TEXTJOIN(" | ",TRUE,UNIQUE(FILTER(Detalhe_Registro!$C:$C,(Detalhe_Registro!$D:$D=A2929)*(Detalhe_Registro!$E:$E=B2929)*(Detalhe_Registro!$M:$M="SIM")))),"")</f>
        <v/>
      </c>
      <c r="E2929" s="2">
        <f>COUNTIFS(Detalhe_Registro!$D:$D,A2929,Detalhe_Registro!$E:$E,B2929,Detalhe_Registro!$M:$M,"SIM")</f>
        <v/>
      </c>
      <c r="F2929" s="2">
        <f>IFERROR(MAXIFS(Detalhe_Registro!$N:$N,Detalhe_Registro!$D:$D,A2929,Detalhe_Registro!$E:$E,B2929,Detalhe_Registro!$M:$M,"SIM"),0)</f>
        <v/>
      </c>
      <c r="G2929" s="2">
        <f>IFERROR(AVERAGEIFS(Detalhe_Registro!$N:$N,Detalhe_Registro!$D:$D,A2929,Detalhe_Registro!$E:$E,B2929,Detalhe_Registro!$M:$M,"SIM"),0)</f>
        <v/>
      </c>
      <c r="H2929" s="2">
        <f>SUMIFS(Detalhe_Registro!$F:$F,Detalhe_Registro!$D:$D,A2929,Detalhe_Registro!$E:$E,B2929,Detalhe_Registro!$M:$M,"SIM")</f>
        <v/>
      </c>
      <c r="I2929" s="2">
        <f>SUMIFS(Detalhe_Registro!$G:$G,Detalhe_Registro!$D:$D,A2929,Detalhe_Registro!$E:$E,B2929,Detalhe_Registro!$M:$M,"SIM")</f>
        <v/>
      </c>
      <c r="J2929" s="2">
        <f>IF(F2929&lt;Premissas!$B$8,"&lt; 1,00",IF(F2929&lt;Premissas!$B$9,"1,00 – 1,19",IF(F2929&lt;Premissas!$B$10,"1,20 – 1,39",IF(F2929&lt;Premissas!$B$11,"1,40 – 1,59",IF(F2929&lt;Premissas!$B$12,"1,60 – 1,99","≥ 2,00")))))</f>
        <v/>
      </c>
      <c r="K2929" s="5">
        <f>IF(F2929&lt;Premissas!$B$8,Premissas!$B$13,IF(F2929&lt;Premissas!$B$9,Premissas!$B$14,IF(F2929&lt;Premissas!$B$10,Premissas!$B$15,IF(F2929&lt;Premissas!$B$11,Premissas!$B$16,IF(F2929&lt;Premissas!$B$12,Premissas!$B$17,Premissas!$B$18)))))</f>
        <v/>
      </c>
      <c r="L2929" s="5">
        <f>K2929/Premissas!$B$4</f>
        <v/>
      </c>
      <c r="M2929" s="2">
        <f>IF(K2929=Premissas!$B$18,"SIM","NÃO")</f>
        <v/>
      </c>
    </row>
    <row r="2930">
      <c r="A2930" s="2" t="inlineStr">
        <is>
          <t>5987881</t>
        </is>
      </c>
      <c r="B2930" s="2" t="inlineStr">
        <is>
          <t>Ruth Gracia Mpangui Okito</t>
        </is>
      </c>
      <c r="C2930" s="2" t="n">
        <v>7801</v>
      </c>
      <c r="D2930" s="2">
        <f>IFERROR(TEXTJOIN(" | ",TRUE,UNIQUE(FILTER(Detalhe_Registro!$C:$C,(Detalhe_Registro!$D:$D=A2930)*(Detalhe_Registro!$E:$E=B2930)*(Detalhe_Registro!$M:$M="SIM")))),"")</f>
        <v/>
      </c>
      <c r="E2930" s="2">
        <f>COUNTIFS(Detalhe_Registro!$D:$D,A2930,Detalhe_Registro!$E:$E,B2930,Detalhe_Registro!$M:$M,"SIM")</f>
        <v/>
      </c>
      <c r="F2930" s="2">
        <f>IFERROR(MAXIFS(Detalhe_Registro!$N:$N,Detalhe_Registro!$D:$D,A2930,Detalhe_Registro!$E:$E,B2930,Detalhe_Registro!$M:$M,"SIM"),0)</f>
        <v/>
      </c>
      <c r="G2930" s="2">
        <f>IFERROR(AVERAGEIFS(Detalhe_Registro!$N:$N,Detalhe_Registro!$D:$D,A2930,Detalhe_Registro!$E:$E,B2930,Detalhe_Registro!$M:$M,"SIM"),0)</f>
        <v/>
      </c>
      <c r="H2930" s="2">
        <f>SUMIFS(Detalhe_Registro!$F:$F,Detalhe_Registro!$D:$D,A2930,Detalhe_Registro!$E:$E,B2930,Detalhe_Registro!$M:$M,"SIM")</f>
        <v/>
      </c>
      <c r="I2930" s="2">
        <f>SUMIFS(Detalhe_Registro!$G:$G,Detalhe_Registro!$D:$D,A2930,Detalhe_Registro!$E:$E,B2930,Detalhe_Registro!$M:$M,"SIM")</f>
        <v/>
      </c>
      <c r="J2930" s="2">
        <f>IF(F2930&lt;Premissas!$B$8,"&lt; 1,00",IF(F2930&lt;Premissas!$B$9,"1,00 – 1,19",IF(F2930&lt;Premissas!$B$10,"1,20 – 1,39",IF(F2930&lt;Premissas!$B$11,"1,40 – 1,59",IF(F2930&lt;Premissas!$B$12,"1,60 – 1,99","≥ 2,00")))))</f>
        <v/>
      </c>
      <c r="K2930" s="5">
        <f>IF(F2930&lt;Premissas!$B$8,Premissas!$B$13,IF(F2930&lt;Premissas!$B$9,Premissas!$B$14,IF(F2930&lt;Premissas!$B$10,Premissas!$B$15,IF(F2930&lt;Premissas!$B$11,Premissas!$B$16,IF(F2930&lt;Premissas!$B$12,Premissas!$B$17,Premissas!$B$18)))))</f>
        <v/>
      </c>
      <c r="L2930" s="5">
        <f>K2930/Premissas!$B$4</f>
        <v/>
      </c>
      <c r="M2930" s="2">
        <f>IF(K2930=Premissas!$B$18,"SIM","NÃO")</f>
        <v/>
      </c>
    </row>
    <row r="2931">
      <c r="A2931" s="2" t="n">
        <v>5862914</v>
      </c>
      <c r="B2931" s="2" t="inlineStr">
        <is>
          <t>SAMARA ALVES</t>
        </is>
      </c>
      <c r="C2931" s="2" t="n">
        <v>7801</v>
      </c>
      <c r="D2931" s="2">
        <f>IFERROR(TEXTJOIN(" | ",TRUE,UNIQUE(FILTER(Detalhe_Registro!$C:$C,(Detalhe_Registro!$D:$D=A2931)*(Detalhe_Registro!$E:$E=B2931)*(Detalhe_Registro!$M:$M="SIM")))),"")</f>
        <v/>
      </c>
      <c r="E2931" s="2">
        <f>COUNTIFS(Detalhe_Registro!$D:$D,A2931,Detalhe_Registro!$E:$E,B2931,Detalhe_Registro!$M:$M,"SIM")</f>
        <v/>
      </c>
      <c r="F2931" s="2">
        <f>IFERROR(MAXIFS(Detalhe_Registro!$N:$N,Detalhe_Registro!$D:$D,A2931,Detalhe_Registro!$E:$E,B2931,Detalhe_Registro!$M:$M,"SIM"),0)</f>
        <v/>
      </c>
      <c r="G2931" s="2">
        <f>IFERROR(AVERAGEIFS(Detalhe_Registro!$N:$N,Detalhe_Registro!$D:$D,A2931,Detalhe_Registro!$E:$E,B2931,Detalhe_Registro!$M:$M,"SIM"),0)</f>
        <v/>
      </c>
      <c r="H2931" s="2">
        <f>SUMIFS(Detalhe_Registro!$F:$F,Detalhe_Registro!$D:$D,A2931,Detalhe_Registro!$E:$E,B2931,Detalhe_Registro!$M:$M,"SIM")</f>
        <v/>
      </c>
      <c r="I2931" s="2">
        <f>SUMIFS(Detalhe_Registro!$G:$G,Detalhe_Registro!$D:$D,A2931,Detalhe_Registro!$E:$E,B2931,Detalhe_Registro!$M:$M,"SIM")</f>
        <v/>
      </c>
      <c r="J2931" s="2">
        <f>IF(F2931&lt;Premissas!$B$8,"&lt; 1,00",IF(F2931&lt;Premissas!$B$9,"1,00 – 1,19",IF(F2931&lt;Premissas!$B$10,"1,20 – 1,39",IF(F2931&lt;Premissas!$B$11,"1,40 – 1,59",IF(F2931&lt;Premissas!$B$12,"1,60 – 1,99","≥ 2,00")))))</f>
        <v/>
      </c>
      <c r="K2931" s="5">
        <f>IF(F2931&lt;Premissas!$B$8,Premissas!$B$13,IF(F2931&lt;Premissas!$B$9,Premissas!$B$14,IF(F2931&lt;Premissas!$B$10,Premissas!$B$15,IF(F2931&lt;Premissas!$B$11,Premissas!$B$16,IF(F2931&lt;Premissas!$B$12,Premissas!$B$17,Premissas!$B$18)))))</f>
        <v/>
      </c>
      <c r="L2931" s="5">
        <f>K2931/Premissas!$B$4</f>
        <v/>
      </c>
      <c r="M2931" s="2">
        <f>IF(K2931=Premissas!$B$18,"SIM","NÃO")</f>
        <v/>
      </c>
    </row>
    <row r="2932">
      <c r="A2932" s="2" t="inlineStr">
        <is>
          <t>5862914</t>
        </is>
      </c>
      <c r="B2932" s="2" t="inlineStr">
        <is>
          <t>SAMARA ALVES</t>
        </is>
      </c>
      <c r="C2932" s="2" t="n">
        <v>7801</v>
      </c>
      <c r="D2932" s="2">
        <f>IFERROR(TEXTJOIN(" | ",TRUE,UNIQUE(FILTER(Detalhe_Registro!$C:$C,(Detalhe_Registro!$D:$D=A2932)*(Detalhe_Registro!$E:$E=B2932)*(Detalhe_Registro!$M:$M="SIM")))),"")</f>
        <v/>
      </c>
      <c r="E2932" s="2">
        <f>COUNTIFS(Detalhe_Registro!$D:$D,A2932,Detalhe_Registro!$E:$E,B2932,Detalhe_Registro!$M:$M,"SIM")</f>
        <v/>
      </c>
      <c r="F2932" s="2">
        <f>IFERROR(MAXIFS(Detalhe_Registro!$N:$N,Detalhe_Registro!$D:$D,A2932,Detalhe_Registro!$E:$E,B2932,Detalhe_Registro!$M:$M,"SIM"),0)</f>
        <v/>
      </c>
      <c r="G2932" s="2">
        <f>IFERROR(AVERAGEIFS(Detalhe_Registro!$N:$N,Detalhe_Registro!$D:$D,A2932,Detalhe_Registro!$E:$E,B2932,Detalhe_Registro!$M:$M,"SIM"),0)</f>
        <v/>
      </c>
      <c r="H2932" s="2">
        <f>SUMIFS(Detalhe_Registro!$F:$F,Detalhe_Registro!$D:$D,A2932,Detalhe_Registro!$E:$E,B2932,Detalhe_Registro!$M:$M,"SIM")</f>
        <v/>
      </c>
      <c r="I2932" s="2">
        <f>SUMIFS(Detalhe_Registro!$G:$G,Detalhe_Registro!$D:$D,A2932,Detalhe_Registro!$E:$E,B2932,Detalhe_Registro!$M:$M,"SIM")</f>
        <v/>
      </c>
      <c r="J2932" s="2">
        <f>IF(F2932&lt;Premissas!$B$8,"&lt; 1,00",IF(F2932&lt;Premissas!$B$9,"1,00 – 1,19",IF(F2932&lt;Premissas!$B$10,"1,20 – 1,39",IF(F2932&lt;Premissas!$B$11,"1,40 – 1,59",IF(F2932&lt;Premissas!$B$12,"1,60 – 1,99","≥ 2,00")))))</f>
        <v/>
      </c>
      <c r="K2932" s="5">
        <f>IF(F2932&lt;Premissas!$B$8,Premissas!$B$13,IF(F2932&lt;Premissas!$B$9,Premissas!$B$14,IF(F2932&lt;Premissas!$B$10,Premissas!$B$15,IF(F2932&lt;Premissas!$B$11,Premissas!$B$16,IF(F2932&lt;Premissas!$B$12,Premissas!$B$17,Premissas!$B$18)))))</f>
        <v/>
      </c>
      <c r="L2932" s="5">
        <f>K2932/Premissas!$B$4</f>
        <v/>
      </c>
      <c r="M2932" s="2">
        <f>IF(K2932=Premissas!$B$18,"SIM","NÃO")</f>
        <v/>
      </c>
    </row>
    <row r="2933">
      <c r="A2933" s="2" t="n">
        <v>5877202</v>
      </c>
      <c r="B2933" s="2" t="inlineStr">
        <is>
          <t>SARA MUKANO MBONGO PEDRO</t>
        </is>
      </c>
      <c r="C2933" s="2" t="n">
        <v>7801</v>
      </c>
      <c r="D2933" s="2">
        <f>IFERROR(TEXTJOIN(" | ",TRUE,UNIQUE(FILTER(Detalhe_Registro!$C:$C,(Detalhe_Registro!$D:$D=A2933)*(Detalhe_Registro!$E:$E=B2933)*(Detalhe_Registro!$M:$M="SIM")))),"")</f>
        <v/>
      </c>
      <c r="E2933" s="2">
        <f>COUNTIFS(Detalhe_Registro!$D:$D,A2933,Detalhe_Registro!$E:$E,B2933,Detalhe_Registro!$M:$M,"SIM")</f>
        <v/>
      </c>
      <c r="F2933" s="2">
        <f>IFERROR(MAXIFS(Detalhe_Registro!$N:$N,Detalhe_Registro!$D:$D,A2933,Detalhe_Registro!$E:$E,B2933,Detalhe_Registro!$M:$M,"SIM"),0)</f>
        <v/>
      </c>
      <c r="G2933" s="2">
        <f>IFERROR(AVERAGEIFS(Detalhe_Registro!$N:$N,Detalhe_Registro!$D:$D,A2933,Detalhe_Registro!$E:$E,B2933,Detalhe_Registro!$M:$M,"SIM"),0)</f>
        <v/>
      </c>
      <c r="H2933" s="2">
        <f>SUMIFS(Detalhe_Registro!$F:$F,Detalhe_Registro!$D:$D,A2933,Detalhe_Registro!$E:$E,B2933,Detalhe_Registro!$M:$M,"SIM")</f>
        <v/>
      </c>
      <c r="I2933" s="2">
        <f>SUMIFS(Detalhe_Registro!$G:$G,Detalhe_Registro!$D:$D,A2933,Detalhe_Registro!$E:$E,B2933,Detalhe_Registro!$M:$M,"SIM")</f>
        <v/>
      </c>
      <c r="J2933" s="2">
        <f>IF(F2933&lt;Premissas!$B$8,"&lt; 1,00",IF(F2933&lt;Premissas!$B$9,"1,00 – 1,19",IF(F2933&lt;Premissas!$B$10,"1,20 – 1,39",IF(F2933&lt;Premissas!$B$11,"1,40 – 1,59",IF(F2933&lt;Premissas!$B$12,"1,60 – 1,99","≥ 2,00")))))</f>
        <v/>
      </c>
      <c r="K2933" s="5">
        <f>IF(F2933&lt;Premissas!$B$8,Premissas!$B$13,IF(F2933&lt;Premissas!$B$9,Premissas!$B$14,IF(F2933&lt;Premissas!$B$10,Premissas!$B$15,IF(F2933&lt;Premissas!$B$11,Premissas!$B$16,IF(F2933&lt;Premissas!$B$12,Premissas!$B$17,Premissas!$B$18)))))</f>
        <v/>
      </c>
      <c r="L2933" s="5">
        <f>K2933/Premissas!$B$4</f>
        <v/>
      </c>
      <c r="M2933" s="2">
        <f>IF(K2933=Premissas!$B$18,"SIM","NÃO")</f>
        <v/>
      </c>
    </row>
    <row r="2934">
      <c r="A2934" s="2" t="inlineStr">
        <is>
          <t>5877202</t>
        </is>
      </c>
      <c r="B2934" s="2" t="inlineStr">
        <is>
          <t>SARA MUKANO MBONGO PEDRO</t>
        </is>
      </c>
      <c r="C2934" s="2" t="n">
        <v>7801</v>
      </c>
      <c r="D2934" s="2">
        <f>IFERROR(TEXTJOIN(" | ",TRUE,UNIQUE(FILTER(Detalhe_Registro!$C:$C,(Detalhe_Registro!$D:$D=A2934)*(Detalhe_Registro!$E:$E=B2934)*(Detalhe_Registro!$M:$M="SIM")))),"")</f>
        <v/>
      </c>
      <c r="E2934" s="2">
        <f>COUNTIFS(Detalhe_Registro!$D:$D,A2934,Detalhe_Registro!$E:$E,B2934,Detalhe_Registro!$M:$M,"SIM")</f>
        <v/>
      </c>
      <c r="F2934" s="2">
        <f>IFERROR(MAXIFS(Detalhe_Registro!$N:$N,Detalhe_Registro!$D:$D,A2934,Detalhe_Registro!$E:$E,B2934,Detalhe_Registro!$M:$M,"SIM"),0)</f>
        <v/>
      </c>
      <c r="G2934" s="2">
        <f>IFERROR(AVERAGEIFS(Detalhe_Registro!$N:$N,Detalhe_Registro!$D:$D,A2934,Detalhe_Registro!$E:$E,B2934,Detalhe_Registro!$M:$M,"SIM"),0)</f>
        <v/>
      </c>
      <c r="H2934" s="2">
        <f>SUMIFS(Detalhe_Registro!$F:$F,Detalhe_Registro!$D:$D,A2934,Detalhe_Registro!$E:$E,B2934,Detalhe_Registro!$M:$M,"SIM")</f>
        <v/>
      </c>
      <c r="I2934" s="2">
        <f>SUMIFS(Detalhe_Registro!$G:$G,Detalhe_Registro!$D:$D,A2934,Detalhe_Registro!$E:$E,B2934,Detalhe_Registro!$M:$M,"SIM")</f>
        <v/>
      </c>
      <c r="J2934" s="2">
        <f>IF(F2934&lt;Premissas!$B$8,"&lt; 1,00",IF(F2934&lt;Premissas!$B$9,"1,00 – 1,19",IF(F2934&lt;Premissas!$B$10,"1,20 – 1,39",IF(F2934&lt;Premissas!$B$11,"1,40 – 1,59",IF(F2934&lt;Premissas!$B$12,"1,60 – 1,99","≥ 2,00")))))</f>
        <v/>
      </c>
      <c r="K2934" s="5">
        <f>IF(F2934&lt;Premissas!$B$8,Premissas!$B$13,IF(F2934&lt;Premissas!$B$9,Premissas!$B$14,IF(F2934&lt;Premissas!$B$10,Premissas!$B$15,IF(F2934&lt;Premissas!$B$11,Premissas!$B$16,IF(F2934&lt;Premissas!$B$12,Premissas!$B$17,Premissas!$B$18)))))</f>
        <v/>
      </c>
      <c r="L2934" s="5">
        <f>K2934/Premissas!$B$4</f>
        <v/>
      </c>
      <c r="M2934" s="2">
        <f>IF(K2934=Premissas!$B$18,"SIM","NÃO")</f>
        <v/>
      </c>
    </row>
    <row r="2935">
      <c r="A2935" s="2" t="n">
        <v>101339</v>
      </c>
      <c r="B2935" s="2" t="inlineStr">
        <is>
          <t>SERGIO JOSE DA SILVA</t>
        </is>
      </c>
      <c r="C2935" s="2" t="n">
        <v>7801</v>
      </c>
      <c r="D2935" s="2">
        <f>IFERROR(TEXTJOIN(" | ",TRUE,UNIQUE(FILTER(Detalhe_Registro!$C:$C,(Detalhe_Registro!$D:$D=A2935)*(Detalhe_Registro!$E:$E=B2935)*(Detalhe_Registro!$M:$M="SIM")))),"")</f>
        <v/>
      </c>
      <c r="E2935" s="2">
        <f>COUNTIFS(Detalhe_Registro!$D:$D,A2935,Detalhe_Registro!$E:$E,B2935,Detalhe_Registro!$M:$M,"SIM")</f>
        <v/>
      </c>
      <c r="F2935" s="2">
        <f>IFERROR(MAXIFS(Detalhe_Registro!$N:$N,Detalhe_Registro!$D:$D,A2935,Detalhe_Registro!$E:$E,B2935,Detalhe_Registro!$M:$M,"SIM"),0)</f>
        <v/>
      </c>
      <c r="G2935" s="2">
        <f>IFERROR(AVERAGEIFS(Detalhe_Registro!$N:$N,Detalhe_Registro!$D:$D,A2935,Detalhe_Registro!$E:$E,B2935,Detalhe_Registro!$M:$M,"SIM"),0)</f>
        <v/>
      </c>
      <c r="H2935" s="2">
        <f>SUMIFS(Detalhe_Registro!$F:$F,Detalhe_Registro!$D:$D,A2935,Detalhe_Registro!$E:$E,B2935,Detalhe_Registro!$M:$M,"SIM")</f>
        <v/>
      </c>
      <c r="I2935" s="2">
        <f>SUMIFS(Detalhe_Registro!$G:$G,Detalhe_Registro!$D:$D,A2935,Detalhe_Registro!$E:$E,B2935,Detalhe_Registro!$M:$M,"SIM")</f>
        <v/>
      </c>
      <c r="J2935" s="2">
        <f>IF(F2935&lt;Premissas!$B$8,"&lt; 1,00",IF(F2935&lt;Premissas!$B$9,"1,00 – 1,19",IF(F2935&lt;Premissas!$B$10,"1,20 – 1,39",IF(F2935&lt;Premissas!$B$11,"1,40 – 1,59",IF(F2935&lt;Premissas!$B$12,"1,60 – 1,99","≥ 2,00")))))</f>
        <v/>
      </c>
      <c r="K2935" s="5">
        <f>IF(F2935&lt;Premissas!$B$8,Premissas!$B$13,IF(F2935&lt;Premissas!$B$9,Premissas!$B$14,IF(F2935&lt;Premissas!$B$10,Premissas!$B$15,IF(F2935&lt;Premissas!$B$11,Premissas!$B$16,IF(F2935&lt;Premissas!$B$12,Premissas!$B$17,Premissas!$B$18)))))</f>
        <v/>
      </c>
      <c r="L2935" s="5">
        <f>K2935/Premissas!$B$4</f>
        <v/>
      </c>
      <c r="M2935" s="2">
        <f>IF(K2935=Premissas!$B$18,"SIM","NÃO")</f>
        <v/>
      </c>
    </row>
    <row r="2936">
      <c r="A2936" s="2" t="inlineStr">
        <is>
          <t>101339</t>
        </is>
      </c>
      <c r="B2936" s="2" t="inlineStr">
        <is>
          <t>SERGIO JOSE DA SILVA</t>
        </is>
      </c>
      <c r="C2936" s="2" t="n">
        <v>7801</v>
      </c>
      <c r="D2936" s="2">
        <f>IFERROR(TEXTJOIN(" | ",TRUE,UNIQUE(FILTER(Detalhe_Registro!$C:$C,(Detalhe_Registro!$D:$D=A2936)*(Detalhe_Registro!$E:$E=B2936)*(Detalhe_Registro!$M:$M="SIM")))),"")</f>
        <v/>
      </c>
      <c r="E2936" s="2">
        <f>COUNTIFS(Detalhe_Registro!$D:$D,A2936,Detalhe_Registro!$E:$E,B2936,Detalhe_Registro!$M:$M,"SIM")</f>
        <v/>
      </c>
      <c r="F2936" s="2">
        <f>IFERROR(MAXIFS(Detalhe_Registro!$N:$N,Detalhe_Registro!$D:$D,A2936,Detalhe_Registro!$E:$E,B2936,Detalhe_Registro!$M:$M,"SIM"),0)</f>
        <v/>
      </c>
      <c r="G2936" s="2">
        <f>IFERROR(AVERAGEIFS(Detalhe_Registro!$N:$N,Detalhe_Registro!$D:$D,A2936,Detalhe_Registro!$E:$E,B2936,Detalhe_Registro!$M:$M,"SIM"),0)</f>
        <v/>
      </c>
      <c r="H2936" s="2">
        <f>SUMIFS(Detalhe_Registro!$F:$F,Detalhe_Registro!$D:$D,A2936,Detalhe_Registro!$E:$E,B2936,Detalhe_Registro!$M:$M,"SIM")</f>
        <v/>
      </c>
      <c r="I2936" s="2">
        <f>SUMIFS(Detalhe_Registro!$G:$G,Detalhe_Registro!$D:$D,A2936,Detalhe_Registro!$E:$E,B2936,Detalhe_Registro!$M:$M,"SIM")</f>
        <v/>
      </c>
      <c r="J2936" s="2">
        <f>IF(F2936&lt;Premissas!$B$8,"&lt; 1,00",IF(F2936&lt;Premissas!$B$9,"1,00 – 1,19",IF(F2936&lt;Premissas!$B$10,"1,20 – 1,39",IF(F2936&lt;Premissas!$B$11,"1,40 – 1,59",IF(F2936&lt;Premissas!$B$12,"1,60 – 1,99","≥ 2,00")))))</f>
        <v/>
      </c>
      <c r="K2936" s="5">
        <f>IF(F2936&lt;Premissas!$B$8,Premissas!$B$13,IF(F2936&lt;Premissas!$B$9,Premissas!$B$14,IF(F2936&lt;Premissas!$B$10,Premissas!$B$15,IF(F2936&lt;Premissas!$B$11,Premissas!$B$16,IF(F2936&lt;Premissas!$B$12,Premissas!$B$17,Premissas!$B$18)))))</f>
        <v/>
      </c>
      <c r="L2936" s="5">
        <f>K2936/Premissas!$B$4</f>
        <v/>
      </c>
      <c r="M2936" s="2">
        <f>IF(K2936=Premissas!$B$18,"SIM","NÃO")</f>
        <v/>
      </c>
    </row>
    <row r="2937">
      <c r="A2937" s="2" t="n">
        <v>5409420</v>
      </c>
      <c r="B2937" s="2" t="inlineStr">
        <is>
          <t>SILAS DE OLIVEIRA VIANA</t>
        </is>
      </c>
      <c r="C2937" s="2" t="n">
        <v>7801</v>
      </c>
      <c r="D2937" s="2">
        <f>IFERROR(TEXTJOIN(" | ",TRUE,UNIQUE(FILTER(Detalhe_Registro!$C:$C,(Detalhe_Registro!$D:$D=A2937)*(Detalhe_Registro!$E:$E=B2937)*(Detalhe_Registro!$M:$M="SIM")))),"")</f>
        <v/>
      </c>
      <c r="E2937" s="2">
        <f>COUNTIFS(Detalhe_Registro!$D:$D,A2937,Detalhe_Registro!$E:$E,B2937,Detalhe_Registro!$M:$M,"SIM")</f>
        <v/>
      </c>
      <c r="F2937" s="2">
        <f>IFERROR(MAXIFS(Detalhe_Registro!$N:$N,Detalhe_Registro!$D:$D,A2937,Detalhe_Registro!$E:$E,B2937,Detalhe_Registro!$M:$M,"SIM"),0)</f>
        <v/>
      </c>
      <c r="G2937" s="2">
        <f>IFERROR(AVERAGEIFS(Detalhe_Registro!$N:$N,Detalhe_Registro!$D:$D,A2937,Detalhe_Registro!$E:$E,B2937,Detalhe_Registro!$M:$M,"SIM"),0)</f>
        <v/>
      </c>
      <c r="H2937" s="2">
        <f>SUMIFS(Detalhe_Registro!$F:$F,Detalhe_Registro!$D:$D,A2937,Detalhe_Registro!$E:$E,B2937,Detalhe_Registro!$M:$M,"SIM")</f>
        <v/>
      </c>
      <c r="I2937" s="2">
        <f>SUMIFS(Detalhe_Registro!$G:$G,Detalhe_Registro!$D:$D,A2937,Detalhe_Registro!$E:$E,B2937,Detalhe_Registro!$M:$M,"SIM")</f>
        <v/>
      </c>
      <c r="J2937" s="2">
        <f>IF(F2937&lt;Premissas!$B$8,"&lt; 1,00",IF(F2937&lt;Premissas!$B$9,"1,00 – 1,19",IF(F2937&lt;Premissas!$B$10,"1,20 – 1,39",IF(F2937&lt;Premissas!$B$11,"1,40 – 1,59",IF(F2937&lt;Premissas!$B$12,"1,60 – 1,99","≥ 2,00")))))</f>
        <v/>
      </c>
      <c r="K2937" s="5">
        <f>IF(F2937&lt;Premissas!$B$8,Premissas!$B$13,IF(F2937&lt;Premissas!$B$9,Premissas!$B$14,IF(F2937&lt;Premissas!$B$10,Premissas!$B$15,IF(F2937&lt;Premissas!$B$11,Premissas!$B$16,IF(F2937&lt;Premissas!$B$12,Premissas!$B$17,Premissas!$B$18)))))</f>
        <v/>
      </c>
      <c r="L2937" s="5">
        <f>K2937/Premissas!$B$4</f>
        <v/>
      </c>
      <c r="M2937" s="2">
        <f>IF(K2937=Premissas!$B$18,"SIM","NÃO")</f>
        <v/>
      </c>
    </row>
    <row r="2938">
      <c r="A2938" s="2" t="n">
        <v>175793</v>
      </c>
      <c r="B2938" s="2" t="inlineStr">
        <is>
          <t>SILO PEREIRA DOS SANTOS</t>
        </is>
      </c>
      <c r="C2938" s="2" t="n">
        <v>7801</v>
      </c>
      <c r="D2938" s="2">
        <f>IFERROR(TEXTJOIN(" | ",TRUE,UNIQUE(FILTER(Detalhe_Registro!$C:$C,(Detalhe_Registro!$D:$D=A2938)*(Detalhe_Registro!$E:$E=B2938)*(Detalhe_Registro!$M:$M="SIM")))),"")</f>
        <v/>
      </c>
      <c r="E2938" s="2">
        <f>COUNTIFS(Detalhe_Registro!$D:$D,A2938,Detalhe_Registro!$E:$E,B2938,Detalhe_Registro!$M:$M,"SIM")</f>
        <v/>
      </c>
      <c r="F2938" s="2">
        <f>IFERROR(MAXIFS(Detalhe_Registro!$N:$N,Detalhe_Registro!$D:$D,A2938,Detalhe_Registro!$E:$E,B2938,Detalhe_Registro!$M:$M,"SIM"),0)</f>
        <v/>
      </c>
      <c r="G2938" s="2">
        <f>IFERROR(AVERAGEIFS(Detalhe_Registro!$N:$N,Detalhe_Registro!$D:$D,A2938,Detalhe_Registro!$E:$E,B2938,Detalhe_Registro!$M:$M,"SIM"),0)</f>
        <v/>
      </c>
      <c r="H2938" s="2">
        <f>SUMIFS(Detalhe_Registro!$F:$F,Detalhe_Registro!$D:$D,A2938,Detalhe_Registro!$E:$E,B2938,Detalhe_Registro!$M:$M,"SIM")</f>
        <v/>
      </c>
      <c r="I2938" s="2">
        <f>SUMIFS(Detalhe_Registro!$G:$G,Detalhe_Registro!$D:$D,A2938,Detalhe_Registro!$E:$E,B2938,Detalhe_Registro!$M:$M,"SIM")</f>
        <v/>
      </c>
      <c r="J2938" s="2">
        <f>IF(F2938&lt;Premissas!$B$8,"&lt; 1,00",IF(F2938&lt;Premissas!$B$9,"1,00 – 1,19",IF(F2938&lt;Premissas!$B$10,"1,20 – 1,39",IF(F2938&lt;Premissas!$B$11,"1,40 – 1,59",IF(F2938&lt;Premissas!$B$12,"1,60 – 1,99","≥ 2,00")))))</f>
        <v/>
      </c>
      <c r="K2938" s="5">
        <f>IF(F2938&lt;Premissas!$B$8,Premissas!$B$13,IF(F2938&lt;Premissas!$B$9,Premissas!$B$14,IF(F2938&lt;Premissas!$B$10,Premissas!$B$15,IF(F2938&lt;Premissas!$B$11,Premissas!$B$16,IF(F2938&lt;Premissas!$B$12,Premissas!$B$17,Premissas!$B$18)))))</f>
        <v/>
      </c>
      <c r="L2938" s="5">
        <f>K2938/Premissas!$B$4</f>
        <v/>
      </c>
      <c r="M2938" s="2">
        <f>IF(K2938=Premissas!$B$18,"SIM","NÃO")</f>
        <v/>
      </c>
    </row>
    <row r="2939">
      <c r="A2939" s="2" t="inlineStr">
        <is>
          <t>175793</t>
        </is>
      </c>
      <c r="B2939" s="2" t="inlineStr">
        <is>
          <t>SILO PEREIRA DOS SANTOS</t>
        </is>
      </c>
      <c r="C2939" s="2" t="n">
        <v>7801</v>
      </c>
      <c r="D2939" s="2">
        <f>IFERROR(TEXTJOIN(" | ",TRUE,UNIQUE(FILTER(Detalhe_Registro!$C:$C,(Detalhe_Registro!$D:$D=A2939)*(Detalhe_Registro!$E:$E=B2939)*(Detalhe_Registro!$M:$M="SIM")))),"")</f>
        <v/>
      </c>
      <c r="E2939" s="2">
        <f>COUNTIFS(Detalhe_Registro!$D:$D,A2939,Detalhe_Registro!$E:$E,B2939,Detalhe_Registro!$M:$M,"SIM")</f>
        <v/>
      </c>
      <c r="F2939" s="2">
        <f>IFERROR(MAXIFS(Detalhe_Registro!$N:$N,Detalhe_Registro!$D:$D,A2939,Detalhe_Registro!$E:$E,B2939,Detalhe_Registro!$M:$M,"SIM"),0)</f>
        <v/>
      </c>
      <c r="G2939" s="2">
        <f>IFERROR(AVERAGEIFS(Detalhe_Registro!$N:$N,Detalhe_Registro!$D:$D,A2939,Detalhe_Registro!$E:$E,B2939,Detalhe_Registro!$M:$M,"SIM"),0)</f>
        <v/>
      </c>
      <c r="H2939" s="2">
        <f>SUMIFS(Detalhe_Registro!$F:$F,Detalhe_Registro!$D:$D,A2939,Detalhe_Registro!$E:$E,B2939,Detalhe_Registro!$M:$M,"SIM")</f>
        <v/>
      </c>
      <c r="I2939" s="2">
        <f>SUMIFS(Detalhe_Registro!$G:$G,Detalhe_Registro!$D:$D,A2939,Detalhe_Registro!$E:$E,B2939,Detalhe_Registro!$M:$M,"SIM")</f>
        <v/>
      </c>
      <c r="J2939" s="2">
        <f>IF(F2939&lt;Premissas!$B$8,"&lt; 1,00",IF(F2939&lt;Premissas!$B$9,"1,00 – 1,19",IF(F2939&lt;Premissas!$B$10,"1,20 – 1,39",IF(F2939&lt;Premissas!$B$11,"1,40 – 1,59",IF(F2939&lt;Premissas!$B$12,"1,60 – 1,99","≥ 2,00")))))</f>
        <v/>
      </c>
      <c r="K2939" s="5">
        <f>IF(F2939&lt;Premissas!$B$8,Premissas!$B$13,IF(F2939&lt;Premissas!$B$9,Premissas!$B$14,IF(F2939&lt;Premissas!$B$10,Premissas!$B$15,IF(F2939&lt;Premissas!$B$11,Premissas!$B$16,IF(F2939&lt;Premissas!$B$12,Premissas!$B$17,Premissas!$B$18)))))</f>
        <v/>
      </c>
      <c r="L2939" s="5">
        <f>K2939/Premissas!$B$4</f>
        <v/>
      </c>
      <c r="M2939" s="2">
        <f>IF(K2939=Premissas!$B$18,"SIM","NÃO")</f>
        <v/>
      </c>
    </row>
    <row r="2940">
      <c r="A2940" s="2" t="n">
        <v>5854822</v>
      </c>
      <c r="B2940" s="2" t="inlineStr">
        <is>
          <t>SONITA ASHU</t>
        </is>
      </c>
      <c r="C2940" s="2" t="n">
        <v>7801</v>
      </c>
      <c r="D2940" s="2">
        <f>IFERROR(TEXTJOIN(" | ",TRUE,UNIQUE(FILTER(Detalhe_Registro!$C:$C,(Detalhe_Registro!$D:$D=A2940)*(Detalhe_Registro!$E:$E=B2940)*(Detalhe_Registro!$M:$M="SIM")))),"")</f>
        <v/>
      </c>
      <c r="E2940" s="2">
        <f>COUNTIFS(Detalhe_Registro!$D:$D,A2940,Detalhe_Registro!$E:$E,B2940,Detalhe_Registro!$M:$M,"SIM")</f>
        <v/>
      </c>
      <c r="F2940" s="2">
        <f>IFERROR(MAXIFS(Detalhe_Registro!$N:$N,Detalhe_Registro!$D:$D,A2940,Detalhe_Registro!$E:$E,B2940,Detalhe_Registro!$M:$M,"SIM"),0)</f>
        <v/>
      </c>
      <c r="G2940" s="2">
        <f>IFERROR(AVERAGEIFS(Detalhe_Registro!$N:$N,Detalhe_Registro!$D:$D,A2940,Detalhe_Registro!$E:$E,B2940,Detalhe_Registro!$M:$M,"SIM"),0)</f>
        <v/>
      </c>
      <c r="H2940" s="2">
        <f>SUMIFS(Detalhe_Registro!$F:$F,Detalhe_Registro!$D:$D,A2940,Detalhe_Registro!$E:$E,B2940,Detalhe_Registro!$M:$M,"SIM")</f>
        <v/>
      </c>
      <c r="I2940" s="2">
        <f>SUMIFS(Detalhe_Registro!$G:$G,Detalhe_Registro!$D:$D,A2940,Detalhe_Registro!$E:$E,B2940,Detalhe_Registro!$M:$M,"SIM")</f>
        <v/>
      </c>
      <c r="J2940" s="2">
        <f>IF(F2940&lt;Premissas!$B$8,"&lt; 1,00",IF(F2940&lt;Premissas!$B$9,"1,00 – 1,19",IF(F2940&lt;Premissas!$B$10,"1,20 – 1,39",IF(F2940&lt;Premissas!$B$11,"1,40 – 1,59",IF(F2940&lt;Premissas!$B$12,"1,60 – 1,99","≥ 2,00")))))</f>
        <v/>
      </c>
      <c r="K2940" s="5">
        <f>IF(F2940&lt;Premissas!$B$8,Premissas!$B$13,IF(F2940&lt;Premissas!$B$9,Premissas!$B$14,IF(F2940&lt;Premissas!$B$10,Premissas!$B$15,IF(F2940&lt;Premissas!$B$11,Premissas!$B$16,IF(F2940&lt;Premissas!$B$12,Premissas!$B$17,Premissas!$B$18)))))</f>
        <v/>
      </c>
      <c r="L2940" s="5">
        <f>K2940/Premissas!$B$4</f>
        <v/>
      </c>
      <c r="M2940" s="2">
        <f>IF(K2940=Premissas!$B$18,"SIM","NÃO")</f>
        <v/>
      </c>
    </row>
    <row r="2941">
      <c r="A2941" s="2" t="inlineStr">
        <is>
          <t>5854822</t>
        </is>
      </c>
      <c r="B2941" s="2" t="inlineStr">
        <is>
          <t>SONITA ASHU</t>
        </is>
      </c>
      <c r="C2941" s="2" t="n">
        <v>7801</v>
      </c>
      <c r="D2941" s="2">
        <f>IFERROR(TEXTJOIN(" | ",TRUE,UNIQUE(FILTER(Detalhe_Registro!$C:$C,(Detalhe_Registro!$D:$D=A2941)*(Detalhe_Registro!$E:$E=B2941)*(Detalhe_Registro!$M:$M="SIM")))),"")</f>
        <v/>
      </c>
      <c r="E2941" s="2">
        <f>COUNTIFS(Detalhe_Registro!$D:$D,A2941,Detalhe_Registro!$E:$E,B2941,Detalhe_Registro!$M:$M,"SIM")</f>
        <v/>
      </c>
      <c r="F2941" s="2">
        <f>IFERROR(MAXIFS(Detalhe_Registro!$N:$N,Detalhe_Registro!$D:$D,A2941,Detalhe_Registro!$E:$E,B2941,Detalhe_Registro!$M:$M,"SIM"),0)</f>
        <v/>
      </c>
      <c r="G2941" s="2">
        <f>IFERROR(AVERAGEIFS(Detalhe_Registro!$N:$N,Detalhe_Registro!$D:$D,A2941,Detalhe_Registro!$E:$E,B2941,Detalhe_Registro!$M:$M,"SIM"),0)</f>
        <v/>
      </c>
      <c r="H2941" s="2">
        <f>SUMIFS(Detalhe_Registro!$F:$F,Detalhe_Registro!$D:$D,A2941,Detalhe_Registro!$E:$E,B2941,Detalhe_Registro!$M:$M,"SIM")</f>
        <v/>
      </c>
      <c r="I2941" s="2">
        <f>SUMIFS(Detalhe_Registro!$G:$G,Detalhe_Registro!$D:$D,A2941,Detalhe_Registro!$E:$E,B2941,Detalhe_Registro!$M:$M,"SIM")</f>
        <v/>
      </c>
      <c r="J2941" s="2">
        <f>IF(F2941&lt;Premissas!$B$8,"&lt; 1,00",IF(F2941&lt;Premissas!$B$9,"1,00 – 1,19",IF(F2941&lt;Premissas!$B$10,"1,20 – 1,39",IF(F2941&lt;Premissas!$B$11,"1,40 – 1,59",IF(F2941&lt;Premissas!$B$12,"1,60 – 1,99","≥ 2,00")))))</f>
        <v/>
      </c>
      <c r="K2941" s="5">
        <f>IF(F2941&lt;Premissas!$B$8,Premissas!$B$13,IF(F2941&lt;Premissas!$B$9,Premissas!$B$14,IF(F2941&lt;Premissas!$B$10,Premissas!$B$15,IF(F2941&lt;Premissas!$B$11,Premissas!$B$16,IF(F2941&lt;Premissas!$B$12,Premissas!$B$17,Premissas!$B$18)))))</f>
        <v/>
      </c>
      <c r="L2941" s="5">
        <f>K2941/Premissas!$B$4</f>
        <v/>
      </c>
      <c r="M2941" s="2">
        <f>IF(K2941=Premissas!$B$18,"SIM","NÃO")</f>
        <v/>
      </c>
    </row>
    <row r="2942">
      <c r="A2942" s="2" t="n">
        <v>5579155</v>
      </c>
      <c r="B2942" s="2" t="inlineStr">
        <is>
          <t>SUELDA DA SILVA DE SOUZA</t>
        </is>
      </c>
      <c r="C2942" s="2" t="n">
        <v>7801</v>
      </c>
      <c r="D2942" s="2">
        <f>IFERROR(TEXTJOIN(" | ",TRUE,UNIQUE(FILTER(Detalhe_Registro!$C:$C,(Detalhe_Registro!$D:$D=A2942)*(Detalhe_Registro!$E:$E=B2942)*(Detalhe_Registro!$M:$M="SIM")))),"")</f>
        <v/>
      </c>
      <c r="E2942" s="2">
        <f>COUNTIFS(Detalhe_Registro!$D:$D,A2942,Detalhe_Registro!$E:$E,B2942,Detalhe_Registro!$M:$M,"SIM")</f>
        <v/>
      </c>
      <c r="F2942" s="2">
        <f>IFERROR(MAXIFS(Detalhe_Registro!$N:$N,Detalhe_Registro!$D:$D,A2942,Detalhe_Registro!$E:$E,B2942,Detalhe_Registro!$M:$M,"SIM"),0)</f>
        <v/>
      </c>
      <c r="G2942" s="2">
        <f>IFERROR(AVERAGEIFS(Detalhe_Registro!$N:$N,Detalhe_Registro!$D:$D,A2942,Detalhe_Registro!$E:$E,B2942,Detalhe_Registro!$M:$M,"SIM"),0)</f>
        <v/>
      </c>
      <c r="H2942" s="2">
        <f>SUMIFS(Detalhe_Registro!$F:$F,Detalhe_Registro!$D:$D,A2942,Detalhe_Registro!$E:$E,B2942,Detalhe_Registro!$M:$M,"SIM")</f>
        <v/>
      </c>
      <c r="I2942" s="2">
        <f>SUMIFS(Detalhe_Registro!$G:$G,Detalhe_Registro!$D:$D,A2942,Detalhe_Registro!$E:$E,B2942,Detalhe_Registro!$M:$M,"SIM")</f>
        <v/>
      </c>
      <c r="J2942" s="2">
        <f>IF(F2942&lt;Premissas!$B$8,"&lt; 1,00",IF(F2942&lt;Premissas!$B$9,"1,00 – 1,19",IF(F2942&lt;Premissas!$B$10,"1,20 – 1,39",IF(F2942&lt;Premissas!$B$11,"1,40 – 1,59",IF(F2942&lt;Premissas!$B$12,"1,60 – 1,99","≥ 2,00")))))</f>
        <v/>
      </c>
      <c r="K2942" s="5">
        <f>IF(F2942&lt;Premissas!$B$8,Premissas!$B$13,IF(F2942&lt;Premissas!$B$9,Premissas!$B$14,IF(F2942&lt;Premissas!$B$10,Premissas!$B$15,IF(F2942&lt;Premissas!$B$11,Premissas!$B$16,IF(F2942&lt;Premissas!$B$12,Premissas!$B$17,Premissas!$B$18)))))</f>
        <v/>
      </c>
      <c r="L2942" s="5">
        <f>K2942/Premissas!$B$4</f>
        <v/>
      </c>
      <c r="M2942" s="2">
        <f>IF(K2942=Premissas!$B$18,"SIM","NÃO")</f>
        <v/>
      </c>
    </row>
    <row r="2943">
      <c r="A2943" s="2" t="inlineStr">
        <is>
          <t>5579155</t>
        </is>
      </c>
      <c r="B2943" s="2" t="inlineStr">
        <is>
          <t>SUELDA DA SILVA DE SOUZA</t>
        </is>
      </c>
      <c r="C2943" s="2" t="n">
        <v>7801</v>
      </c>
      <c r="D2943" s="2">
        <f>IFERROR(TEXTJOIN(" | ",TRUE,UNIQUE(FILTER(Detalhe_Registro!$C:$C,(Detalhe_Registro!$D:$D=A2943)*(Detalhe_Registro!$E:$E=B2943)*(Detalhe_Registro!$M:$M="SIM")))),"")</f>
        <v/>
      </c>
      <c r="E2943" s="2">
        <f>COUNTIFS(Detalhe_Registro!$D:$D,A2943,Detalhe_Registro!$E:$E,B2943,Detalhe_Registro!$M:$M,"SIM")</f>
        <v/>
      </c>
      <c r="F2943" s="2">
        <f>IFERROR(MAXIFS(Detalhe_Registro!$N:$N,Detalhe_Registro!$D:$D,A2943,Detalhe_Registro!$E:$E,B2943,Detalhe_Registro!$M:$M,"SIM"),0)</f>
        <v/>
      </c>
      <c r="G2943" s="2">
        <f>IFERROR(AVERAGEIFS(Detalhe_Registro!$N:$N,Detalhe_Registro!$D:$D,A2943,Detalhe_Registro!$E:$E,B2943,Detalhe_Registro!$M:$M,"SIM"),0)</f>
        <v/>
      </c>
      <c r="H2943" s="2">
        <f>SUMIFS(Detalhe_Registro!$F:$F,Detalhe_Registro!$D:$D,A2943,Detalhe_Registro!$E:$E,B2943,Detalhe_Registro!$M:$M,"SIM")</f>
        <v/>
      </c>
      <c r="I2943" s="2">
        <f>SUMIFS(Detalhe_Registro!$G:$G,Detalhe_Registro!$D:$D,A2943,Detalhe_Registro!$E:$E,B2943,Detalhe_Registro!$M:$M,"SIM")</f>
        <v/>
      </c>
      <c r="J2943" s="2">
        <f>IF(F2943&lt;Premissas!$B$8,"&lt; 1,00",IF(F2943&lt;Premissas!$B$9,"1,00 – 1,19",IF(F2943&lt;Premissas!$B$10,"1,20 – 1,39",IF(F2943&lt;Premissas!$B$11,"1,40 – 1,59",IF(F2943&lt;Premissas!$B$12,"1,60 – 1,99","≥ 2,00")))))</f>
        <v/>
      </c>
      <c r="K2943" s="5">
        <f>IF(F2943&lt;Premissas!$B$8,Premissas!$B$13,IF(F2943&lt;Premissas!$B$9,Premissas!$B$14,IF(F2943&lt;Premissas!$B$10,Premissas!$B$15,IF(F2943&lt;Premissas!$B$11,Premissas!$B$16,IF(F2943&lt;Premissas!$B$12,Premissas!$B$17,Premissas!$B$18)))))</f>
        <v/>
      </c>
      <c r="L2943" s="5">
        <f>K2943/Premissas!$B$4</f>
        <v/>
      </c>
      <c r="M2943" s="2">
        <f>IF(K2943=Premissas!$B$18,"SIM","NÃO")</f>
        <v/>
      </c>
    </row>
    <row r="2944">
      <c r="A2944" s="2" t="n">
        <v>5997194</v>
      </c>
      <c r="B2944" s="2" t="inlineStr">
        <is>
          <t>Sabrina Santos De Almeida Ferreira</t>
        </is>
      </c>
      <c r="C2944" s="2" t="n">
        <v>7801</v>
      </c>
      <c r="D2944" s="2">
        <f>IFERROR(TEXTJOIN(" | ",TRUE,UNIQUE(FILTER(Detalhe_Registro!$C:$C,(Detalhe_Registro!$D:$D=A2944)*(Detalhe_Registro!$E:$E=B2944)*(Detalhe_Registro!$M:$M="SIM")))),"")</f>
        <v/>
      </c>
      <c r="E2944" s="2">
        <f>COUNTIFS(Detalhe_Registro!$D:$D,A2944,Detalhe_Registro!$E:$E,B2944,Detalhe_Registro!$M:$M,"SIM")</f>
        <v/>
      </c>
      <c r="F2944" s="2">
        <f>IFERROR(MAXIFS(Detalhe_Registro!$N:$N,Detalhe_Registro!$D:$D,A2944,Detalhe_Registro!$E:$E,B2944,Detalhe_Registro!$M:$M,"SIM"),0)</f>
        <v/>
      </c>
      <c r="G2944" s="2">
        <f>IFERROR(AVERAGEIFS(Detalhe_Registro!$N:$N,Detalhe_Registro!$D:$D,A2944,Detalhe_Registro!$E:$E,B2944,Detalhe_Registro!$M:$M,"SIM"),0)</f>
        <v/>
      </c>
      <c r="H2944" s="2">
        <f>SUMIFS(Detalhe_Registro!$F:$F,Detalhe_Registro!$D:$D,A2944,Detalhe_Registro!$E:$E,B2944,Detalhe_Registro!$M:$M,"SIM")</f>
        <v/>
      </c>
      <c r="I2944" s="2">
        <f>SUMIFS(Detalhe_Registro!$G:$G,Detalhe_Registro!$D:$D,A2944,Detalhe_Registro!$E:$E,B2944,Detalhe_Registro!$M:$M,"SIM")</f>
        <v/>
      </c>
      <c r="J2944" s="2">
        <f>IF(F2944&lt;Premissas!$B$8,"&lt; 1,00",IF(F2944&lt;Premissas!$B$9,"1,00 – 1,19",IF(F2944&lt;Premissas!$B$10,"1,20 – 1,39",IF(F2944&lt;Premissas!$B$11,"1,40 – 1,59",IF(F2944&lt;Premissas!$B$12,"1,60 – 1,99","≥ 2,00")))))</f>
        <v/>
      </c>
      <c r="K2944" s="5">
        <f>IF(F2944&lt;Premissas!$B$8,Premissas!$B$13,IF(F2944&lt;Premissas!$B$9,Premissas!$B$14,IF(F2944&lt;Premissas!$B$10,Premissas!$B$15,IF(F2944&lt;Premissas!$B$11,Premissas!$B$16,IF(F2944&lt;Premissas!$B$12,Premissas!$B$17,Premissas!$B$18)))))</f>
        <v/>
      </c>
      <c r="L2944" s="5">
        <f>K2944/Premissas!$B$4</f>
        <v/>
      </c>
      <c r="M2944" s="2">
        <f>IF(K2944=Premissas!$B$18,"SIM","NÃO")</f>
        <v/>
      </c>
    </row>
    <row r="2945">
      <c r="A2945" s="2" t="inlineStr">
        <is>
          <t>5997194</t>
        </is>
      </c>
      <c r="B2945" s="2" t="inlineStr">
        <is>
          <t>Sabrina Santos De Almeida Ferreira</t>
        </is>
      </c>
      <c r="C2945" s="2" t="n">
        <v>7801</v>
      </c>
      <c r="D2945" s="2">
        <f>IFERROR(TEXTJOIN(" | ",TRUE,UNIQUE(FILTER(Detalhe_Registro!$C:$C,(Detalhe_Registro!$D:$D=A2945)*(Detalhe_Registro!$E:$E=B2945)*(Detalhe_Registro!$M:$M="SIM")))),"")</f>
        <v/>
      </c>
      <c r="E2945" s="2">
        <f>COUNTIFS(Detalhe_Registro!$D:$D,A2945,Detalhe_Registro!$E:$E,B2945,Detalhe_Registro!$M:$M,"SIM")</f>
        <v/>
      </c>
      <c r="F2945" s="2">
        <f>IFERROR(MAXIFS(Detalhe_Registro!$N:$N,Detalhe_Registro!$D:$D,A2945,Detalhe_Registro!$E:$E,B2945,Detalhe_Registro!$M:$M,"SIM"),0)</f>
        <v/>
      </c>
      <c r="G2945" s="2">
        <f>IFERROR(AVERAGEIFS(Detalhe_Registro!$N:$N,Detalhe_Registro!$D:$D,A2945,Detalhe_Registro!$E:$E,B2945,Detalhe_Registro!$M:$M,"SIM"),0)</f>
        <v/>
      </c>
      <c r="H2945" s="2">
        <f>SUMIFS(Detalhe_Registro!$F:$F,Detalhe_Registro!$D:$D,A2945,Detalhe_Registro!$E:$E,B2945,Detalhe_Registro!$M:$M,"SIM")</f>
        <v/>
      </c>
      <c r="I2945" s="2">
        <f>SUMIFS(Detalhe_Registro!$G:$G,Detalhe_Registro!$D:$D,A2945,Detalhe_Registro!$E:$E,B2945,Detalhe_Registro!$M:$M,"SIM")</f>
        <v/>
      </c>
      <c r="J2945" s="2">
        <f>IF(F2945&lt;Premissas!$B$8,"&lt; 1,00",IF(F2945&lt;Premissas!$B$9,"1,00 – 1,19",IF(F2945&lt;Premissas!$B$10,"1,20 – 1,39",IF(F2945&lt;Premissas!$B$11,"1,40 – 1,59",IF(F2945&lt;Premissas!$B$12,"1,60 – 1,99","≥ 2,00")))))</f>
        <v/>
      </c>
      <c r="K2945" s="5">
        <f>IF(F2945&lt;Premissas!$B$8,Premissas!$B$13,IF(F2945&lt;Premissas!$B$9,Premissas!$B$14,IF(F2945&lt;Premissas!$B$10,Premissas!$B$15,IF(F2945&lt;Premissas!$B$11,Premissas!$B$16,IF(F2945&lt;Premissas!$B$12,Premissas!$B$17,Premissas!$B$18)))))</f>
        <v/>
      </c>
      <c r="L2945" s="5">
        <f>K2945/Premissas!$B$4</f>
        <v/>
      </c>
      <c r="M2945" s="2">
        <f>IF(K2945=Premissas!$B$18,"SIM","NÃO")</f>
        <v/>
      </c>
    </row>
    <row r="2946">
      <c r="A2946" s="2" t="n">
        <v>5592887</v>
      </c>
      <c r="B2946" s="2" t="inlineStr">
        <is>
          <t>Sabrina Santos Miranda</t>
        </is>
      </c>
      <c r="C2946" s="2" t="n">
        <v>7801</v>
      </c>
      <c r="D2946" s="2">
        <f>IFERROR(TEXTJOIN(" | ",TRUE,UNIQUE(FILTER(Detalhe_Registro!$C:$C,(Detalhe_Registro!$D:$D=A2946)*(Detalhe_Registro!$E:$E=B2946)*(Detalhe_Registro!$M:$M="SIM")))),"")</f>
        <v/>
      </c>
      <c r="E2946" s="2">
        <f>COUNTIFS(Detalhe_Registro!$D:$D,A2946,Detalhe_Registro!$E:$E,B2946,Detalhe_Registro!$M:$M,"SIM")</f>
        <v/>
      </c>
      <c r="F2946" s="2">
        <f>IFERROR(MAXIFS(Detalhe_Registro!$N:$N,Detalhe_Registro!$D:$D,A2946,Detalhe_Registro!$E:$E,B2946,Detalhe_Registro!$M:$M,"SIM"),0)</f>
        <v/>
      </c>
      <c r="G2946" s="2">
        <f>IFERROR(AVERAGEIFS(Detalhe_Registro!$N:$N,Detalhe_Registro!$D:$D,A2946,Detalhe_Registro!$E:$E,B2946,Detalhe_Registro!$M:$M,"SIM"),0)</f>
        <v/>
      </c>
      <c r="H2946" s="2">
        <f>SUMIFS(Detalhe_Registro!$F:$F,Detalhe_Registro!$D:$D,A2946,Detalhe_Registro!$E:$E,B2946,Detalhe_Registro!$M:$M,"SIM")</f>
        <v/>
      </c>
      <c r="I2946" s="2">
        <f>SUMIFS(Detalhe_Registro!$G:$G,Detalhe_Registro!$D:$D,A2946,Detalhe_Registro!$E:$E,B2946,Detalhe_Registro!$M:$M,"SIM")</f>
        <v/>
      </c>
      <c r="J2946" s="2">
        <f>IF(F2946&lt;Premissas!$B$8,"&lt; 1,00",IF(F2946&lt;Premissas!$B$9,"1,00 – 1,19",IF(F2946&lt;Premissas!$B$10,"1,20 – 1,39",IF(F2946&lt;Premissas!$B$11,"1,40 – 1,59",IF(F2946&lt;Premissas!$B$12,"1,60 – 1,99","≥ 2,00")))))</f>
        <v/>
      </c>
      <c r="K2946" s="5">
        <f>IF(F2946&lt;Premissas!$B$8,Premissas!$B$13,IF(F2946&lt;Premissas!$B$9,Premissas!$B$14,IF(F2946&lt;Premissas!$B$10,Premissas!$B$15,IF(F2946&lt;Premissas!$B$11,Premissas!$B$16,IF(F2946&lt;Premissas!$B$12,Premissas!$B$17,Premissas!$B$18)))))</f>
        <v/>
      </c>
      <c r="L2946" s="5">
        <f>K2946/Premissas!$B$4</f>
        <v/>
      </c>
      <c r="M2946" s="2">
        <f>IF(K2946=Premissas!$B$18,"SIM","NÃO")</f>
        <v/>
      </c>
    </row>
    <row r="2947">
      <c r="A2947" s="2" t="inlineStr">
        <is>
          <t>5223350</t>
        </is>
      </c>
      <c r="B2947" s="2" t="inlineStr">
        <is>
          <t>Salvandir Jose Pereira</t>
        </is>
      </c>
      <c r="C2947" s="2" t="n">
        <v>7801</v>
      </c>
      <c r="D2947" s="2">
        <f>IFERROR(TEXTJOIN(" | ",TRUE,UNIQUE(FILTER(Detalhe_Registro!$C:$C,(Detalhe_Registro!$D:$D=A2947)*(Detalhe_Registro!$E:$E=B2947)*(Detalhe_Registro!$M:$M="SIM")))),"")</f>
        <v/>
      </c>
      <c r="E2947" s="2">
        <f>COUNTIFS(Detalhe_Registro!$D:$D,A2947,Detalhe_Registro!$E:$E,B2947,Detalhe_Registro!$M:$M,"SIM")</f>
        <v/>
      </c>
      <c r="F2947" s="2">
        <f>IFERROR(MAXIFS(Detalhe_Registro!$N:$N,Detalhe_Registro!$D:$D,A2947,Detalhe_Registro!$E:$E,B2947,Detalhe_Registro!$M:$M,"SIM"),0)</f>
        <v/>
      </c>
      <c r="G2947" s="2">
        <f>IFERROR(AVERAGEIFS(Detalhe_Registro!$N:$N,Detalhe_Registro!$D:$D,A2947,Detalhe_Registro!$E:$E,B2947,Detalhe_Registro!$M:$M,"SIM"),0)</f>
        <v/>
      </c>
      <c r="H2947" s="2">
        <f>SUMIFS(Detalhe_Registro!$F:$F,Detalhe_Registro!$D:$D,A2947,Detalhe_Registro!$E:$E,B2947,Detalhe_Registro!$M:$M,"SIM")</f>
        <v/>
      </c>
      <c r="I2947" s="2">
        <f>SUMIFS(Detalhe_Registro!$G:$G,Detalhe_Registro!$D:$D,A2947,Detalhe_Registro!$E:$E,B2947,Detalhe_Registro!$M:$M,"SIM")</f>
        <v/>
      </c>
      <c r="J2947" s="2">
        <f>IF(F2947&lt;Premissas!$B$8,"&lt; 1,00",IF(F2947&lt;Premissas!$B$9,"1,00 – 1,19",IF(F2947&lt;Premissas!$B$10,"1,20 – 1,39",IF(F2947&lt;Premissas!$B$11,"1,40 – 1,59",IF(F2947&lt;Premissas!$B$12,"1,60 – 1,99","≥ 2,00")))))</f>
        <v/>
      </c>
      <c r="K2947" s="5">
        <f>IF(F2947&lt;Premissas!$B$8,Premissas!$B$13,IF(F2947&lt;Premissas!$B$9,Premissas!$B$14,IF(F2947&lt;Premissas!$B$10,Premissas!$B$15,IF(F2947&lt;Premissas!$B$11,Premissas!$B$16,IF(F2947&lt;Premissas!$B$12,Premissas!$B$17,Premissas!$B$18)))))</f>
        <v/>
      </c>
      <c r="L2947" s="5">
        <f>K2947/Premissas!$B$4</f>
        <v/>
      </c>
      <c r="M2947" s="2">
        <f>IF(K2947=Premissas!$B$18,"SIM","NÃO")</f>
        <v/>
      </c>
    </row>
    <row r="2948">
      <c r="A2948" s="2" t="n">
        <v>5443938</v>
      </c>
      <c r="B2948" s="2" t="inlineStr">
        <is>
          <t>Samuel Gaspar Lopes</t>
        </is>
      </c>
      <c r="C2948" s="2" t="n">
        <v>7801</v>
      </c>
      <c r="D2948" s="2">
        <f>IFERROR(TEXTJOIN(" | ",TRUE,UNIQUE(FILTER(Detalhe_Registro!$C:$C,(Detalhe_Registro!$D:$D=A2948)*(Detalhe_Registro!$E:$E=B2948)*(Detalhe_Registro!$M:$M="SIM")))),"")</f>
        <v/>
      </c>
      <c r="E2948" s="2">
        <f>COUNTIFS(Detalhe_Registro!$D:$D,A2948,Detalhe_Registro!$E:$E,B2948,Detalhe_Registro!$M:$M,"SIM")</f>
        <v/>
      </c>
      <c r="F2948" s="2">
        <f>IFERROR(MAXIFS(Detalhe_Registro!$N:$N,Detalhe_Registro!$D:$D,A2948,Detalhe_Registro!$E:$E,B2948,Detalhe_Registro!$M:$M,"SIM"),0)</f>
        <v/>
      </c>
      <c r="G2948" s="2">
        <f>IFERROR(AVERAGEIFS(Detalhe_Registro!$N:$N,Detalhe_Registro!$D:$D,A2948,Detalhe_Registro!$E:$E,B2948,Detalhe_Registro!$M:$M,"SIM"),0)</f>
        <v/>
      </c>
      <c r="H2948" s="2">
        <f>SUMIFS(Detalhe_Registro!$F:$F,Detalhe_Registro!$D:$D,A2948,Detalhe_Registro!$E:$E,B2948,Detalhe_Registro!$M:$M,"SIM")</f>
        <v/>
      </c>
      <c r="I2948" s="2">
        <f>SUMIFS(Detalhe_Registro!$G:$G,Detalhe_Registro!$D:$D,A2948,Detalhe_Registro!$E:$E,B2948,Detalhe_Registro!$M:$M,"SIM")</f>
        <v/>
      </c>
      <c r="J2948" s="2">
        <f>IF(F2948&lt;Premissas!$B$8,"&lt; 1,00",IF(F2948&lt;Premissas!$B$9,"1,00 – 1,19",IF(F2948&lt;Premissas!$B$10,"1,20 – 1,39",IF(F2948&lt;Premissas!$B$11,"1,40 – 1,59",IF(F2948&lt;Premissas!$B$12,"1,60 – 1,99","≥ 2,00")))))</f>
        <v/>
      </c>
      <c r="K2948" s="5">
        <f>IF(F2948&lt;Premissas!$B$8,Premissas!$B$13,IF(F2948&lt;Premissas!$B$9,Premissas!$B$14,IF(F2948&lt;Premissas!$B$10,Premissas!$B$15,IF(F2948&lt;Premissas!$B$11,Premissas!$B$16,IF(F2948&lt;Premissas!$B$12,Premissas!$B$17,Premissas!$B$18)))))</f>
        <v/>
      </c>
      <c r="L2948" s="5">
        <f>K2948/Premissas!$B$4</f>
        <v/>
      </c>
      <c r="M2948" s="2">
        <f>IF(K2948=Premissas!$B$18,"SIM","NÃO")</f>
        <v/>
      </c>
    </row>
    <row r="2949">
      <c r="A2949" s="2" t="inlineStr">
        <is>
          <t>5443938</t>
        </is>
      </c>
      <c r="B2949" s="2" t="inlineStr">
        <is>
          <t>Samuel Gaspar Lopes</t>
        </is>
      </c>
      <c r="C2949" s="2" t="n">
        <v>7801</v>
      </c>
      <c r="D2949" s="2">
        <f>IFERROR(TEXTJOIN(" | ",TRUE,UNIQUE(FILTER(Detalhe_Registro!$C:$C,(Detalhe_Registro!$D:$D=A2949)*(Detalhe_Registro!$E:$E=B2949)*(Detalhe_Registro!$M:$M="SIM")))),"")</f>
        <v/>
      </c>
      <c r="E2949" s="2">
        <f>COUNTIFS(Detalhe_Registro!$D:$D,A2949,Detalhe_Registro!$E:$E,B2949,Detalhe_Registro!$M:$M,"SIM")</f>
        <v/>
      </c>
      <c r="F2949" s="2">
        <f>IFERROR(MAXIFS(Detalhe_Registro!$N:$N,Detalhe_Registro!$D:$D,A2949,Detalhe_Registro!$E:$E,B2949,Detalhe_Registro!$M:$M,"SIM"),0)</f>
        <v/>
      </c>
      <c r="G2949" s="2">
        <f>IFERROR(AVERAGEIFS(Detalhe_Registro!$N:$N,Detalhe_Registro!$D:$D,A2949,Detalhe_Registro!$E:$E,B2949,Detalhe_Registro!$M:$M,"SIM"),0)</f>
        <v/>
      </c>
      <c r="H2949" s="2">
        <f>SUMIFS(Detalhe_Registro!$F:$F,Detalhe_Registro!$D:$D,A2949,Detalhe_Registro!$E:$E,B2949,Detalhe_Registro!$M:$M,"SIM")</f>
        <v/>
      </c>
      <c r="I2949" s="2">
        <f>SUMIFS(Detalhe_Registro!$G:$G,Detalhe_Registro!$D:$D,A2949,Detalhe_Registro!$E:$E,B2949,Detalhe_Registro!$M:$M,"SIM")</f>
        <v/>
      </c>
      <c r="J2949" s="2">
        <f>IF(F2949&lt;Premissas!$B$8,"&lt; 1,00",IF(F2949&lt;Premissas!$B$9,"1,00 – 1,19",IF(F2949&lt;Premissas!$B$10,"1,20 – 1,39",IF(F2949&lt;Premissas!$B$11,"1,40 – 1,59",IF(F2949&lt;Premissas!$B$12,"1,60 – 1,99","≥ 2,00")))))</f>
        <v/>
      </c>
      <c r="K2949" s="5">
        <f>IF(F2949&lt;Premissas!$B$8,Premissas!$B$13,IF(F2949&lt;Premissas!$B$9,Premissas!$B$14,IF(F2949&lt;Premissas!$B$10,Premissas!$B$15,IF(F2949&lt;Premissas!$B$11,Premissas!$B$16,IF(F2949&lt;Premissas!$B$12,Premissas!$B$17,Premissas!$B$18)))))</f>
        <v/>
      </c>
      <c r="L2949" s="5">
        <f>K2949/Premissas!$B$4</f>
        <v/>
      </c>
      <c r="M2949" s="2">
        <f>IF(K2949=Premissas!$B$18,"SIM","NÃO")</f>
        <v/>
      </c>
    </row>
    <row r="2950">
      <c r="A2950" s="2" t="n">
        <v>5998999</v>
      </c>
      <c r="B2950" s="2" t="inlineStr">
        <is>
          <t>Samuel Udoka Godwin</t>
        </is>
      </c>
      <c r="C2950" s="2" t="n">
        <v>7801</v>
      </c>
      <c r="D2950" s="2">
        <f>IFERROR(TEXTJOIN(" | ",TRUE,UNIQUE(FILTER(Detalhe_Registro!$C:$C,(Detalhe_Registro!$D:$D=A2950)*(Detalhe_Registro!$E:$E=B2950)*(Detalhe_Registro!$M:$M="SIM")))),"")</f>
        <v/>
      </c>
      <c r="E2950" s="2">
        <f>COUNTIFS(Detalhe_Registro!$D:$D,A2950,Detalhe_Registro!$E:$E,B2950,Detalhe_Registro!$M:$M,"SIM")</f>
        <v/>
      </c>
      <c r="F2950" s="2">
        <f>IFERROR(MAXIFS(Detalhe_Registro!$N:$N,Detalhe_Registro!$D:$D,A2950,Detalhe_Registro!$E:$E,B2950,Detalhe_Registro!$M:$M,"SIM"),0)</f>
        <v/>
      </c>
      <c r="G2950" s="2">
        <f>IFERROR(AVERAGEIFS(Detalhe_Registro!$N:$N,Detalhe_Registro!$D:$D,A2950,Detalhe_Registro!$E:$E,B2950,Detalhe_Registro!$M:$M,"SIM"),0)</f>
        <v/>
      </c>
      <c r="H2950" s="2">
        <f>SUMIFS(Detalhe_Registro!$F:$F,Detalhe_Registro!$D:$D,A2950,Detalhe_Registro!$E:$E,B2950,Detalhe_Registro!$M:$M,"SIM")</f>
        <v/>
      </c>
      <c r="I2950" s="2">
        <f>SUMIFS(Detalhe_Registro!$G:$G,Detalhe_Registro!$D:$D,A2950,Detalhe_Registro!$E:$E,B2950,Detalhe_Registro!$M:$M,"SIM")</f>
        <v/>
      </c>
      <c r="J2950" s="2">
        <f>IF(F2950&lt;Premissas!$B$8,"&lt; 1,00",IF(F2950&lt;Premissas!$B$9,"1,00 – 1,19",IF(F2950&lt;Premissas!$B$10,"1,20 – 1,39",IF(F2950&lt;Premissas!$B$11,"1,40 – 1,59",IF(F2950&lt;Premissas!$B$12,"1,60 – 1,99","≥ 2,00")))))</f>
        <v/>
      </c>
      <c r="K2950" s="5">
        <f>IF(F2950&lt;Premissas!$B$8,Premissas!$B$13,IF(F2950&lt;Premissas!$B$9,Premissas!$B$14,IF(F2950&lt;Premissas!$B$10,Premissas!$B$15,IF(F2950&lt;Premissas!$B$11,Premissas!$B$16,IF(F2950&lt;Premissas!$B$12,Premissas!$B$17,Premissas!$B$18)))))</f>
        <v/>
      </c>
      <c r="L2950" s="5">
        <f>K2950/Premissas!$B$4</f>
        <v/>
      </c>
      <c r="M2950" s="2">
        <f>IF(K2950=Premissas!$B$18,"SIM","NÃO")</f>
        <v/>
      </c>
    </row>
    <row r="2951">
      <c r="A2951" s="2" t="inlineStr">
        <is>
          <t>5998999</t>
        </is>
      </c>
      <c r="B2951" s="2" t="inlineStr">
        <is>
          <t>Samuel Udoka Godwin</t>
        </is>
      </c>
      <c r="C2951" s="2" t="n">
        <v>7801</v>
      </c>
      <c r="D2951" s="2">
        <f>IFERROR(TEXTJOIN(" | ",TRUE,UNIQUE(FILTER(Detalhe_Registro!$C:$C,(Detalhe_Registro!$D:$D=A2951)*(Detalhe_Registro!$E:$E=B2951)*(Detalhe_Registro!$M:$M="SIM")))),"")</f>
        <v/>
      </c>
      <c r="E2951" s="2">
        <f>COUNTIFS(Detalhe_Registro!$D:$D,A2951,Detalhe_Registro!$E:$E,B2951,Detalhe_Registro!$M:$M,"SIM")</f>
        <v/>
      </c>
      <c r="F2951" s="2">
        <f>IFERROR(MAXIFS(Detalhe_Registro!$N:$N,Detalhe_Registro!$D:$D,A2951,Detalhe_Registro!$E:$E,B2951,Detalhe_Registro!$M:$M,"SIM"),0)</f>
        <v/>
      </c>
      <c r="G2951" s="2">
        <f>IFERROR(AVERAGEIFS(Detalhe_Registro!$N:$N,Detalhe_Registro!$D:$D,A2951,Detalhe_Registro!$E:$E,B2951,Detalhe_Registro!$M:$M,"SIM"),0)</f>
        <v/>
      </c>
      <c r="H2951" s="2">
        <f>SUMIFS(Detalhe_Registro!$F:$F,Detalhe_Registro!$D:$D,A2951,Detalhe_Registro!$E:$E,B2951,Detalhe_Registro!$M:$M,"SIM")</f>
        <v/>
      </c>
      <c r="I2951" s="2">
        <f>SUMIFS(Detalhe_Registro!$G:$G,Detalhe_Registro!$D:$D,A2951,Detalhe_Registro!$E:$E,B2951,Detalhe_Registro!$M:$M,"SIM")</f>
        <v/>
      </c>
      <c r="J2951" s="2">
        <f>IF(F2951&lt;Premissas!$B$8,"&lt; 1,00",IF(F2951&lt;Premissas!$B$9,"1,00 – 1,19",IF(F2951&lt;Premissas!$B$10,"1,20 – 1,39",IF(F2951&lt;Premissas!$B$11,"1,40 – 1,59",IF(F2951&lt;Premissas!$B$12,"1,60 – 1,99","≥ 2,00")))))</f>
        <v/>
      </c>
      <c r="K2951" s="5">
        <f>IF(F2951&lt;Premissas!$B$8,Premissas!$B$13,IF(F2951&lt;Premissas!$B$9,Premissas!$B$14,IF(F2951&lt;Premissas!$B$10,Premissas!$B$15,IF(F2951&lt;Premissas!$B$11,Premissas!$B$16,IF(F2951&lt;Premissas!$B$12,Premissas!$B$17,Premissas!$B$18)))))</f>
        <v/>
      </c>
      <c r="L2951" s="5">
        <f>K2951/Premissas!$B$4</f>
        <v/>
      </c>
      <c r="M2951" s="2">
        <f>IF(K2951=Premissas!$B$18,"SIM","NÃO")</f>
        <v/>
      </c>
    </row>
    <row r="2952">
      <c r="A2952" s="2" t="n">
        <v>5957702</v>
      </c>
      <c r="B2952" s="2" t="inlineStr">
        <is>
          <t>Sandra Caseus</t>
        </is>
      </c>
      <c r="C2952" s="2" t="n">
        <v>7801</v>
      </c>
      <c r="D2952" s="2">
        <f>IFERROR(TEXTJOIN(" | ",TRUE,UNIQUE(FILTER(Detalhe_Registro!$C:$C,(Detalhe_Registro!$D:$D=A2952)*(Detalhe_Registro!$E:$E=B2952)*(Detalhe_Registro!$M:$M="SIM")))),"")</f>
        <v/>
      </c>
      <c r="E2952" s="2">
        <f>COUNTIFS(Detalhe_Registro!$D:$D,A2952,Detalhe_Registro!$E:$E,B2952,Detalhe_Registro!$M:$M,"SIM")</f>
        <v/>
      </c>
      <c r="F2952" s="2">
        <f>IFERROR(MAXIFS(Detalhe_Registro!$N:$N,Detalhe_Registro!$D:$D,A2952,Detalhe_Registro!$E:$E,B2952,Detalhe_Registro!$M:$M,"SIM"),0)</f>
        <v/>
      </c>
      <c r="G2952" s="2">
        <f>IFERROR(AVERAGEIFS(Detalhe_Registro!$N:$N,Detalhe_Registro!$D:$D,A2952,Detalhe_Registro!$E:$E,B2952,Detalhe_Registro!$M:$M,"SIM"),0)</f>
        <v/>
      </c>
      <c r="H2952" s="2">
        <f>SUMIFS(Detalhe_Registro!$F:$F,Detalhe_Registro!$D:$D,A2952,Detalhe_Registro!$E:$E,B2952,Detalhe_Registro!$M:$M,"SIM")</f>
        <v/>
      </c>
      <c r="I2952" s="2">
        <f>SUMIFS(Detalhe_Registro!$G:$G,Detalhe_Registro!$D:$D,A2952,Detalhe_Registro!$E:$E,B2952,Detalhe_Registro!$M:$M,"SIM")</f>
        <v/>
      </c>
      <c r="J2952" s="2">
        <f>IF(F2952&lt;Premissas!$B$8,"&lt; 1,00",IF(F2952&lt;Premissas!$B$9,"1,00 – 1,19",IF(F2952&lt;Premissas!$B$10,"1,20 – 1,39",IF(F2952&lt;Premissas!$B$11,"1,40 – 1,59",IF(F2952&lt;Premissas!$B$12,"1,60 – 1,99","≥ 2,00")))))</f>
        <v/>
      </c>
      <c r="K2952" s="5">
        <f>IF(F2952&lt;Premissas!$B$8,Premissas!$B$13,IF(F2952&lt;Premissas!$B$9,Premissas!$B$14,IF(F2952&lt;Premissas!$B$10,Premissas!$B$15,IF(F2952&lt;Premissas!$B$11,Premissas!$B$16,IF(F2952&lt;Premissas!$B$12,Premissas!$B$17,Premissas!$B$18)))))</f>
        <v/>
      </c>
      <c r="L2952" s="5">
        <f>K2952/Premissas!$B$4</f>
        <v/>
      </c>
      <c r="M2952" s="2">
        <f>IF(K2952=Premissas!$B$18,"SIM","NÃO")</f>
        <v/>
      </c>
    </row>
    <row r="2953">
      <c r="A2953" s="2" t="inlineStr">
        <is>
          <t>5957702</t>
        </is>
      </c>
      <c r="B2953" s="2" t="inlineStr">
        <is>
          <t>Sandra Caseus</t>
        </is>
      </c>
      <c r="C2953" s="2" t="n">
        <v>7801</v>
      </c>
      <c r="D2953" s="2">
        <f>IFERROR(TEXTJOIN(" | ",TRUE,UNIQUE(FILTER(Detalhe_Registro!$C:$C,(Detalhe_Registro!$D:$D=A2953)*(Detalhe_Registro!$E:$E=B2953)*(Detalhe_Registro!$M:$M="SIM")))),"")</f>
        <v/>
      </c>
      <c r="E2953" s="2">
        <f>COUNTIFS(Detalhe_Registro!$D:$D,A2953,Detalhe_Registro!$E:$E,B2953,Detalhe_Registro!$M:$M,"SIM")</f>
        <v/>
      </c>
      <c r="F2953" s="2">
        <f>IFERROR(MAXIFS(Detalhe_Registro!$N:$N,Detalhe_Registro!$D:$D,A2953,Detalhe_Registro!$E:$E,B2953,Detalhe_Registro!$M:$M,"SIM"),0)</f>
        <v/>
      </c>
      <c r="G2953" s="2">
        <f>IFERROR(AVERAGEIFS(Detalhe_Registro!$N:$N,Detalhe_Registro!$D:$D,A2953,Detalhe_Registro!$E:$E,B2953,Detalhe_Registro!$M:$M,"SIM"),0)</f>
        <v/>
      </c>
      <c r="H2953" s="2">
        <f>SUMIFS(Detalhe_Registro!$F:$F,Detalhe_Registro!$D:$D,A2953,Detalhe_Registro!$E:$E,B2953,Detalhe_Registro!$M:$M,"SIM")</f>
        <v/>
      </c>
      <c r="I2953" s="2">
        <f>SUMIFS(Detalhe_Registro!$G:$G,Detalhe_Registro!$D:$D,A2953,Detalhe_Registro!$E:$E,B2953,Detalhe_Registro!$M:$M,"SIM")</f>
        <v/>
      </c>
      <c r="J2953" s="2">
        <f>IF(F2953&lt;Premissas!$B$8,"&lt; 1,00",IF(F2953&lt;Premissas!$B$9,"1,00 – 1,19",IF(F2953&lt;Premissas!$B$10,"1,20 – 1,39",IF(F2953&lt;Premissas!$B$11,"1,40 – 1,59",IF(F2953&lt;Premissas!$B$12,"1,60 – 1,99","≥ 2,00")))))</f>
        <v/>
      </c>
      <c r="K2953" s="5">
        <f>IF(F2953&lt;Premissas!$B$8,Premissas!$B$13,IF(F2953&lt;Premissas!$B$9,Premissas!$B$14,IF(F2953&lt;Premissas!$B$10,Premissas!$B$15,IF(F2953&lt;Premissas!$B$11,Premissas!$B$16,IF(F2953&lt;Premissas!$B$12,Premissas!$B$17,Premissas!$B$18)))))</f>
        <v/>
      </c>
      <c r="L2953" s="5">
        <f>K2953/Premissas!$B$4</f>
        <v/>
      </c>
      <c r="M2953" s="2">
        <f>IF(K2953=Premissas!$B$18,"SIM","NÃO")</f>
        <v/>
      </c>
    </row>
    <row r="2954">
      <c r="A2954" s="2" t="n">
        <v>5448433</v>
      </c>
      <c r="B2954" s="2" t="inlineStr">
        <is>
          <t>Saudelia Ferreira Bezerra</t>
        </is>
      </c>
      <c r="C2954" s="2" t="n">
        <v>7801</v>
      </c>
      <c r="D2954" s="2">
        <f>IFERROR(TEXTJOIN(" | ",TRUE,UNIQUE(FILTER(Detalhe_Registro!$C:$C,(Detalhe_Registro!$D:$D=A2954)*(Detalhe_Registro!$E:$E=B2954)*(Detalhe_Registro!$M:$M="SIM")))),"")</f>
        <v/>
      </c>
      <c r="E2954" s="2">
        <f>COUNTIFS(Detalhe_Registro!$D:$D,A2954,Detalhe_Registro!$E:$E,B2954,Detalhe_Registro!$M:$M,"SIM")</f>
        <v/>
      </c>
      <c r="F2954" s="2">
        <f>IFERROR(MAXIFS(Detalhe_Registro!$N:$N,Detalhe_Registro!$D:$D,A2954,Detalhe_Registro!$E:$E,B2954,Detalhe_Registro!$M:$M,"SIM"),0)</f>
        <v/>
      </c>
      <c r="G2954" s="2">
        <f>IFERROR(AVERAGEIFS(Detalhe_Registro!$N:$N,Detalhe_Registro!$D:$D,A2954,Detalhe_Registro!$E:$E,B2954,Detalhe_Registro!$M:$M,"SIM"),0)</f>
        <v/>
      </c>
      <c r="H2954" s="2">
        <f>SUMIFS(Detalhe_Registro!$F:$F,Detalhe_Registro!$D:$D,A2954,Detalhe_Registro!$E:$E,B2954,Detalhe_Registro!$M:$M,"SIM")</f>
        <v/>
      </c>
      <c r="I2954" s="2">
        <f>SUMIFS(Detalhe_Registro!$G:$G,Detalhe_Registro!$D:$D,A2954,Detalhe_Registro!$E:$E,B2954,Detalhe_Registro!$M:$M,"SIM")</f>
        <v/>
      </c>
      <c r="J2954" s="2">
        <f>IF(F2954&lt;Premissas!$B$8,"&lt; 1,00",IF(F2954&lt;Premissas!$B$9,"1,00 – 1,19",IF(F2954&lt;Premissas!$B$10,"1,20 – 1,39",IF(F2954&lt;Premissas!$B$11,"1,40 – 1,59",IF(F2954&lt;Premissas!$B$12,"1,60 – 1,99","≥ 2,00")))))</f>
        <v/>
      </c>
      <c r="K2954" s="5">
        <f>IF(F2954&lt;Premissas!$B$8,Premissas!$B$13,IF(F2954&lt;Premissas!$B$9,Premissas!$B$14,IF(F2954&lt;Premissas!$B$10,Premissas!$B$15,IF(F2954&lt;Premissas!$B$11,Premissas!$B$16,IF(F2954&lt;Premissas!$B$12,Premissas!$B$17,Premissas!$B$18)))))</f>
        <v/>
      </c>
      <c r="L2954" s="5">
        <f>K2954/Premissas!$B$4</f>
        <v/>
      </c>
      <c r="M2954" s="2">
        <f>IF(K2954=Premissas!$B$18,"SIM","NÃO")</f>
        <v/>
      </c>
    </row>
    <row r="2955">
      <c r="A2955" s="2" t="inlineStr">
        <is>
          <t>5448433</t>
        </is>
      </c>
      <c r="B2955" s="2" t="inlineStr">
        <is>
          <t>Saudelia Ferreira Bezerra</t>
        </is>
      </c>
      <c r="C2955" s="2" t="n">
        <v>7801</v>
      </c>
      <c r="D2955" s="2">
        <f>IFERROR(TEXTJOIN(" | ",TRUE,UNIQUE(FILTER(Detalhe_Registro!$C:$C,(Detalhe_Registro!$D:$D=A2955)*(Detalhe_Registro!$E:$E=B2955)*(Detalhe_Registro!$M:$M="SIM")))),"")</f>
        <v/>
      </c>
      <c r="E2955" s="2">
        <f>COUNTIFS(Detalhe_Registro!$D:$D,A2955,Detalhe_Registro!$E:$E,B2955,Detalhe_Registro!$M:$M,"SIM")</f>
        <v/>
      </c>
      <c r="F2955" s="2">
        <f>IFERROR(MAXIFS(Detalhe_Registro!$N:$N,Detalhe_Registro!$D:$D,A2955,Detalhe_Registro!$E:$E,B2955,Detalhe_Registro!$M:$M,"SIM"),0)</f>
        <v/>
      </c>
      <c r="G2955" s="2">
        <f>IFERROR(AVERAGEIFS(Detalhe_Registro!$N:$N,Detalhe_Registro!$D:$D,A2955,Detalhe_Registro!$E:$E,B2955,Detalhe_Registro!$M:$M,"SIM"),0)</f>
        <v/>
      </c>
      <c r="H2955" s="2">
        <f>SUMIFS(Detalhe_Registro!$F:$F,Detalhe_Registro!$D:$D,A2955,Detalhe_Registro!$E:$E,B2955,Detalhe_Registro!$M:$M,"SIM")</f>
        <v/>
      </c>
      <c r="I2955" s="2">
        <f>SUMIFS(Detalhe_Registro!$G:$G,Detalhe_Registro!$D:$D,A2955,Detalhe_Registro!$E:$E,B2955,Detalhe_Registro!$M:$M,"SIM")</f>
        <v/>
      </c>
      <c r="J2955" s="2">
        <f>IF(F2955&lt;Premissas!$B$8,"&lt; 1,00",IF(F2955&lt;Premissas!$B$9,"1,00 – 1,19",IF(F2955&lt;Premissas!$B$10,"1,20 – 1,39",IF(F2955&lt;Premissas!$B$11,"1,40 – 1,59",IF(F2955&lt;Premissas!$B$12,"1,60 – 1,99","≥ 2,00")))))</f>
        <v/>
      </c>
      <c r="K2955" s="5">
        <f>IF(F2955&lt;Premissas!$B$8,Premissas!$B$13,IF(F2955&lt;Premissas!$B$9,Premissas!$B$14,IF(F2955&lt;Premissas!$B$10,Premissas!$B$15,IF(F2955&lt;Premissas!$B$11,Premissas!$B$16,IF(F2955&lt;Premissas!$B$12,Premissas!$B$17,Premissas!$B$18)))))</f>
        <v/>
      </c>
      <c r="L2955" s="5">
        <f>K2955/Premissas!$B$4</f>
        <v/>
      </c>
      <c r="M2955" s="2">
        <f>IF(K2955=Premissas!$B$18,"SIM","NÃO")</f>
        <v/>
      </c>
    </row>
    <row r="2956">
      <c r="A2956" s="2" t="n">
        <v>579589</v>
      </c>
      <c r="B2956" s="2" t="inlineStr">
        <is>
          <t>Sebastiao Americo Da Silva Filho</t>
        </is>
      </c>
      <c r="C2956" s="2" t="n">
        <v>7801</v>
      </c>
      <c r="D2956" s="2">
        <f>IFERROR(TEXTJOIN(" | ",TRUE,UNIQUE(FILTER(Detalhe_Registro!$C:$C,(Detalhe_Registro!$D:$D=A2956)*(Detalhe_Registro!$E:$E=B2956)*(Detalhe_Registro!$M:$M="SIM")))),"")</f>
        <v/>
      </c>
      <c r="E2956" s="2">
        <f>COUNTIFS(Detalhe_Registro!$D:$D,A2956,Detalhe_Registro!$E:$E,B2956,Detalhe_Registro!$M:$M,"SIM")</f>
        <v/>
      </c>
      <c r="F2956" s="2">
        <f>IFERROR(MAXIFS(Detalhe_Registro!$N:$N,Detalhe_Registro!$D:$D,A2956,Detalhe_Registro!$E:$E,B2956,Detalhe_Registro!$M:$M,"SIM"),0)</f>
        <v/>
      </c>
      <c r="G2956" s="2">
        <f>IFERROR(AVERAGEIFS(Detalhe_Registro!$N:$N,Detalhe_Registro!$D:$D,A2956,Detalhe_Registro!$E:$E,B2956,Detalhe_Registro!$M:$M,"SIM"),0)</f>
        <v/>
      </c>
      <c r="H2956" s="2">
        <f>SUMIFS(Detalhe_Registro!$F:$F,Detalhe_Registro!$D:$D,A2956,Detalhe_Registro!$E:$E,B2956,Detalhe_Registro!$M:$M,"SIM")</f>
        <v/>
      </c>
      <c r="I2956" s="2">
        <f>SUMIFS(Detalhe_Registro!$G:$G,Detalhe_Registro!$D:$D,A2956,Detalhe_Registro!$E:$E,B2956,Detalhe_Registro!$M:$M,"SIM")</f>
        <v/>
      </c>
      <c r="J2956" s="2">
        <f>IF(F2956&lt;Premissas!$B$8,"&lt; 1,00",IF(F2956&lt;Premissas!$B$9,"1,00 – 1,19",IF(F2956&lt;Premissas!$B$10,"1,20 – 1,39",IF(F2956&lt;Premissas!$B$11,"1,40 – 1,59",IF(F2956&lt;Premissas!$B$12,"1,60 – 1,99","≥ 2,00")))))</f>
        <v/>
      </c>
      <c r="K2956" s="5">
        <f>IF(F2956&lt;Premissas!$B$8,Premissas!$B$13,IF(F2956&lt;Premissas!$B$9,Premissas!$B$14,IF(F2956&lt;Premissas!$B$10,Premissas!$B$15,IF(F2956&lt;Premissas!$B$11,Premissas!$B$16,IF(F2956&lt;Premissas!$B$12,Premissas!$B$17,Premissas!$B$18)))))</f>
        <v/>
      </c>
      <c r="L2956" s="5">
        <f>K2956/Premissas!$B$4</f>
        <v/>
      </c>
      <c r="M2956" s="2">
        <f>IF(K2956=Premissas!$B$18,"SIM","NÃO")</f>
        <v/>
      </c>
    </row>
    <row r="2957">
      <c r="A2957" s="2" t="inlineStr">
        <is>
          <t>579589</t>
        </is>
      </c>
      <c r="B2957" s="2" t="inlineStr">
        <is>
          <t>Sebastiao Americo Da Silva Filho</t>
        </is>
      </c>
      <c r="C2957" s="2" t="n">
        <v>7801</v>
      </c>
      <c r="D2957" s="2">
        <f>IFERROR(TEXTJOIN(" | ",TRUE,UNIQUE(FILTER(Detalhe_Registro!$C:$C,(Detalhe_Registro!$D:$D=A2957)*(Detalhe_Registro!$E:$E=B2957)*(Detalhe_Registro!$M:$M="SIM")))),"")</f>
        <v/>
      </c>
      <c r="E2957" s="2">
        <f>COUNTIFS(Detalhe_Registro!$D:$D,A2957,Detalhe_Registro!$E:$E,B2957,Detalhe_Registro!$M:$M,"SIM")</f>
        <v/>
      </c>
      <c r="F2957" s="2">
        <f>IFERROR(MAXIFS(Detalhe_Registro!$N:$N,Detalhe_Registro!$D:$D,A2957,Detalhe_Registro!$E:$E,B2957,Detalhe_Registro!$M:$M,"SIM"),0)</f>
        <v/>
      </c>
      <c r="G2957" s="2">
        <f>IFERROR(AVERAGEIFS(Detalhe_Registro!$N:$N,Detalhe_Registro!$D:$D,A2957,Detalhe_Registro!$E:$E,B2957,Detalhe_Registro!$M:$M,"SIM"),0)</f>
        <v/>
      </c>
      <c r="H2957" s="2">
        <f>SUMIFS(Detalhe_Registro!$F:$F,Detalhe_Registro!$D:$D,A2957,Detalhe_Registro!$E:$E,B2957,Detalhe_Registro!$M:$M,"SIM")</f>
        <v/>
      </c>
      <c r="I2957" s="2">
        <f>SUMIFS(Detalhe_Registro!$G:$G,Detalhe_Registro!$D:$D,A2957,Detalhe_Registro!$E:$E,B2957,Detalhe_Registro!$M:$M,"SIM")</f>
        <v/>
      </c>
      <c r="J2957" s="2">
        <f>IF(F2957&lt;Premissas!$B$8,"&lt; 1,00",IF(F2957&lt;Premissas!$B$9,"1,00 – 1,19",IF(F2957&lt;Premissas!$B$10,"1,20 – 1,39",IF(F2957&lt;Premissas!$B$11,"1,40 – 1,59",IF(F2957&lt;Premissas!$B$12,"1,60 – 1,99","≥ 2,00")))))</f>
        <v/>
      </c>
      <c r="K2957" s="5">
        <f>IF(F2957&lt;Premissas!$B$8,Premissas!$B$13,IF(F2957&lt;Premissas!$B$9,Premissas!$B$14,IF(F2957&lt;Premissas!$B$10,Premissas!$B$15,IF(F2957&lt;Premissas!$B$11,Premissas!$B$16,IF(F2957&lt;Premissas!$B$12,Premissas!$B$17,Premissas!$B$18)))))</f>
        <v/>
      </c>
      <c r="L2957" s="5">
        <f>K2957/Premissas!$B$4</f>
        <v/>
      </c>
      <c r="M2957" s="2">
        <f>IF(K2957=Premissas!$B$18,"SIM","NÃO")</f>
        <v/>
      </c>
    </row>
    <row r="2958">
      <c r="A2958" s="2" t="n">
        <v>41205</v>
      </c>
      <c r="B2958" s="2" t="inlineStr">
        <is>
          <t>Sergio Reis Andrade</t>
        </is>
      </c>
      <c r="C2958" s="2" t="n">
        <v>7801</v>
      </c>
      <c r="D2958" s="2">
        <f>IFERROR(TEXTJOIN(" | ",TRUE,UNIQUE(FILTER(Detalhe_Registro!$C:$C,(Detalhe_Registro!$D:$D=A2958)*(Detalhe_Registro!$E:$E=B2958)*(Detalhe_Registro!$M:$M="SIM")))),"")</f>
        <v/>
      </c>
      <c r="E2958" s="2">
        <f>COUNTIFS(Detalhe_Registro!$D:$D,A2958,Detalhe_Registro!$E:$E,B2958,Detalhe_Registro!$M:$M,"SIM")</f>
        <v/>
      </c>
      <c r="F2958" s="2">
        <f>IFERROR(MAXIFS(Detalhe_Registro!$N:$N,Detalhe_Registro!$D:$D,A2958,Detalhe_Registro!$E:$E,B2958,Detalhe_Registro!$M:$M,"SIM"),0)</f>
        <v/>
      </c>
      <c r="G2958" s="2">
        <f>IFERROR(AVERAGEIFS(Detalhe_Registro!$N:$N,Detalhe_Registro!$D:$D,A2958,Detalhe_Registro!$E:$E,B2958,Detalhe_Registro!$M:$M,"SIM"),0)</f>
        <v/>
      </c>
      <c r="H2958" s="2">
        <f>SUMIFS(Detalhe_Registro!$F:$F,Detalhe_Registro!$D:$D,A2958,Detalhe_Registro!$E:$E,B2958,Detalhe_Registro!$M:$M,"SIM")</f>
        <v/>
      </c>
      <c r="I2958" s="2">
        <f>SUMIFS(Detalhe_Registro!$G:$G,Detalhe_Registro!$D:$D,A2958,Detalhe_Registro!$E:$E,B2958,Detalhe_Registro!$M:$M,"SIM")</f>
        <v/>
      </c>
      <c r="J2958" s="2">
        <f>IF(F2958&lt;Premissas!$B$8,"&lt; 1,00",IF(F2958&lt;Premissas!$B$9,"1,00 – 1,19",IF(F2958&lt;Premissas!$B$10,"1,20 – 1,39",IF(F2958&lt;Premissas!$B$11,"1,40 – 1,59",IF(F2958&lt;Premissas!$B$12,"1,60 – 1,99","≥ 2,00")))))</f>
        <v/>
      </c>
      <c r="K2958" s="5">
        <f>IF(F2958&lt;Premissas!$B$8,Premissas!$B$13,IF(F2958&lt;Premissas!$B$9,Premissas!$B$14,IF(F2958&lt;Premissas!$B$10,Premissas!$B$15,IF(F2958&lt;Premissas!$B$11,Premissas!$B$16,IF(F2958&lt;Premissas!$B$12,Premissas!$B$17,Premissas!$B$18)))))</f>
        <v/>
      </c>
      <c r="L2958" s="5">
        <f>K2958/Premissas!$B$4</f>
        <v/>
      </c>
      <c r="M2958" s="2">
        <f>IF(K2958=Premissas!$B$18,"SIM","NÃO")</f>
        <v/>
      </c>
    </row>
    <row r="2959">
      <c r="A2959" s="2" t="inlineStr">
        <is>
          <t>41205</t>
        </is>
      </c>
      <c r="B2959" s="2" t="inlineStr">
        <is>
          <t>Sergio Reis Andrade</t>
        </is>
      </c>
      <c r="C2959" s="2" t="n">
        <v>7801</v>
      </c>
      <c r="D2959" s="2">
        <f>IFERROR(TEXTJOIN(" | ",TRUE,UNIQUE(FILTER(Detalhe_Registro!$C:$C,(Detalhe_Registro!$D:$D=A2959)*(Detalhe_Registro!$E:$E=B2959)*(Detalhe_Registro!$M:$M="SIM")))),"")</f>
        <v/>
      </c>
      <c r="E2959" s="2">
        <f>COUNTIFS(Detalhe_Registro!$D:$D,A2959,Detalhe_Registro!$E:$E,B2959,Detalhe_Registro!$M:$M,"SIM")</f>
        <v/>
      </c>
      <c r="F2959" s="2">
        <f>IFERROR(MAXIFS(Detalhe_Registro!$N:$N,Detalhe_Registro!$D:$D,A2959,Detalhe_Registro!$E:$E,B2959,Detalhe_Registro!$M:$M,"SIM"),0)</f>
        <v/>
      </c>
      <c r="G2959" s="2">
        <f>IFERROR(AVERAGEIFS(Detalhe_Registro!$N:$N,Detalhe_Registro!$D:$D,A2959,Detalhe_Registro!$E:$E,B2959,Detalhe_Registro!$M:$M,"SIM"),0)</f>
        <v/>
      </c>
      <c r="H2959" s="2">
        <f>SUMIFS(Detalhe_Registro!$F:$F,Detalhe_Registro!$D:$D,A2959,Detalhe_Registro!$E:$E,B2959,Detalhe_Registro!$M:$M,"SIM")</f>
        <v/>
      </c>
      <c r="I2959" s="2">
        <f>SUMIFS(Detalhe_Registro!$G:$G,Detalhe_Registro!$D:$D,A2959,Detalhe_Registro!$E:$E,B2959,Detalhe_Registro!$M:$M,"SIM")</f>
        <v/>
      </c>
      <c r="J2959" s="2">
        <f>IF(F2959&lt;Premissas!$B$8,"&lt; 1,00",IF(F2959&lt;Premissas!$B$9,"1,00 – 1,19",IF(F2959&lt;Premissas!$B$10,"1,20 – 1,39",IF(F2959&lt;Premissas!$B$11,"1,40 – 1,59",IF(F2959&lt;Premissas!$B$12,"1,60 – 1,99","≥ 2,00")))))</f>
        <v/>
      </c>
      <c r="K2959" s="5">
        <f>IF(F2959&lt;Premissas!$B$8,Premissas!$B$13,IF(F2959&lt;Premissas!$B$9,Premissas!$B$14,IF(F2959&lt;Premissas!$B$10,Premissas!$B$15,IF(F2959&lt;Premissas!$B$11,Premissas!$B$16,IF(F2959&lt;Premissas!$B$12,Premissas!$B$17,Premissas!$B$18)))))</f>
        <v/>
      </c>
      <c r="L2959" s="5">
        <f>K2959/Premissas!$B$4</f>
        <v/>
      </c>
      <c r="M2959" s="2">
        <f>IF(K2959=Premissas!$B$18,"SIM","NÃO")</f>
        <v/>
      </c>
    </row>
    <row r="2960">
      <c r="A2960" s="2" t="n">
        <v>159790</v>
      </c>
      <c r="B2960" s="2" t="inlineStr">
        <is>
          <t>Sergio SOARES COSTA</t>
        </is>
      </c>
      <c r="C2960" s="2" t="n">
        <v>7801</v>
      </c>
      <c r="D2960" s="2">
        <f>IFERROR(TEXTJOIN(" | ",TRUE,UNIQUE(FILTER(Detalhe_Registro!$C:$C,(Detalhe_Registro!$D:$D=A2960)*(Detalhe_Registro!$E:$E=B2960)*(Detalhe_Registro!$M:$M="SIM")))),"")</f>
        <v/>
      </c>
      <c r="E2960" s="2">
        <f>COUNTIFS(Detalhe_Registro!$D:$D,A2960,Detalhe_Registro!$E:$E,B2960,Detalhe_Registro!$M:$M,"SIM")</f>
        <v/>
      </c>
      <c r="F2960" s="2">
        <f>IFERROR(MAXIFS(Detalhe_Registro!$N:$N,Detalhe_Registro!$D:$D,A2960,Detalhe_Registro!$E:$E,B2960,Detalhe_Registro!$M:$M,"SIM"),0)</f>
        <v/>
      </c>
      <c r="G2960" s="2">
        <f>IFERROR(AVERAGEIFS(Detalhe_Registro!$N:$N,Detalhe_Registro!$D:$D,A2960,Detalhe_Registro!$E:$E,B2960,Detalhe_Registro!$M:$M,"SIM"),0)</f>
        <v/>
      </c>
      <c r="H2960" s="2">
        <f>SUMIFS(Detalhe_Registro!$F:$F,Detalhe_Registro!$D:$D,A2960,Detalhe_Registro!$E:$E,B2960,Detalhe_Registro!$M:$M,"SIM")</f>
        <v/>
      </c>
      <c r="I2960" s="2">
        <f>SUMIFS(Detalhe_Registro!$G:$G,Detalhe_Registro!$D:$D,A2960,Detalhe_Registro!$E:$E,B2960,Detalhe_Registro!$M:$M,"SIM")</f>
        <v/>
      </c>
      <c r="J2960" s="2">
        <f>IF(F2960&lt;Premissas!$B$8,"&lt; 1,00",IF(F2960&lt;Premissas!$B$9,"1,00 – 1,19",IF(F2960&lt;Premissas!$B$10,"1,20 – 1,39",IF(F2960&lt;Premissas!$B$11,"1,40 – 1,59",IF(F2960&lt;Premissas!$B$12,"1,60 – 1,99","≥ 2,00")))))</f>
        <v/>
      </c>
      <c r="K2960" s="5">
        <f>IF(F2960&lt;Premissas!$B$8,Premissas!$B$13,IF(F2960&lt;Premissas!$B$9,Premissas!$B$14,IF(F2960&lt;Premissas!$B$10,Premissas!$B$15,IF(F2960&lt;Premissas!$B$11,Premissas!$B$16,IF(F2960&lt;Premissas!$B$12,Premissas!$B$17,Premissas!$B$18)))))</f>
        <v/>
      </c>
      <c r="L2960" s="5">
        <f>K2960/Premissas!$B$4</f>
        <v/>
      </c>
      <c r="M2960" s="2">
        <f>IF(K2960=Premissas!$B$18,"SIM","NÃO")</f>
        <v/>
      </c>
    </row>
    <row r="2961">
      <c r="A2961" s="2" t="inlineStr">
        <is>
          <t>159790</t>
        </is>
      </c>
      <c r="B2961" s="2" t="inlineStr">
        <is>
          <t>Sergio SOARES COSTA</t>
        </is>
      </c>
      <c r="C2961" s="2" t="n">
        <v>7801</v>
      </c>
      <c r="D2961" s="2">
        <f>IFERROR(TEXTJOIN(" | ",TRUE,UNIQUE(FILTER(Detalhe_Registro!$C:$C,(Detalhe_Registro!$D:$D=A2961)*(Detalhe_Registro!$E:$E=B2961)*(Detalhe_Registro!$M:$M="SIM")))),"")</f>
        <v/>
      </c>
      <c r="E2961" s="2">
        <f>COUNTIFS(Detalhe_Registro!$D:$D,A2961,Detalhe_Registro!$E:$E,B2961,Detalhe_Registro!$M:$M,"SIM")</f>
        <v/>
      </c>
      <c r="F2961" s="2">
        <f>IFERROR(MAXIFS(Detalhe_Registro!$N:$N,Detalhe_Registro!$D:$D,A2961,Detalhe_Registro!$E:$E,B2961,Detalhe_Registro!$M:$M,"SIM"),0)</f>
        <v/>
      </c>
      <c r="G2961" s="2">
        <f>IFERROR(AVERAGEIFS(Detalhe_Registro!$N:$N,Detalhe_Registro!$D:$D,A2961,Detalhe_Registro!$E:$E,B2961,Detalhe_Registro!$M:$M,"SIM"),0)</f>
        <v/>
      </c>
      <c r="H2961" s="2">
        <f>SUMIFS(Detalhe_Registro!$F:$F,Detalhe_Registro!$D:$D,A2961,Detalhe_Registro!$E:$E,B2961,Detalhe_Registro!$M:$M,"SIM")</f>
        <v/>
      </c>
      <c r="I2961" s="2">
        <f>SUMIFS(Detalhe_Registro!$G:$G,Detalhe_Registro!$D:$D,A2961,Detalhe_Registro!$E:$E,B2961,Detalhe_Registro!$M:$M,"SIM")</f>
        <v/>
      </c>
      <c r="J2961" s="2">
        <f>IF(F2961&lt;Premissas!$B$8,"&lt; 1,00",IF(F2961&lt;Premissas!$B$9,"1,00 – 1,19",IF(F2961&lt;Premissas!$B$10,"1,20 – 1,39",IF(F2961&lt;Premissas!$B$11,"1,40 – 1,59",IF(F2961&lt;Premissas!$B$12,"1,60 – 1,99","≥ 2,00")))))</f>
        <v/>
      </c>
      <c r="K2961" s="5">
        <f>IF(F2961&lt;Premissas!$B$8,Premissas!$B$13,IF(F2961&lt;Premissas!$B$9,Premissas!$B$14,IF(F2961&lt;Premissas!$B$10,Premissas!$B$15,IF(F2961&lt;Premissas!$B$11,Premissas!$B$16,IF(F2961&lt;Premissas!$B$12,Premissas!$B$17,Premissas!$B$18)))))</f>
        <v/>
      </c>
      <c r="L2961" s="5">
        <f>K2961/Premissas!$B$4</f>
        <v/>
      </c>
      <c r="M2961" s="2">
        <f>IF(K2961=Premissas!$B$18,"SIM","NÃO")</f>
        <v/>
      </c>
    </row>
    <row r="2962">
      <c r="A2962" s="2" t="n">
        <v>500233</v>
      </c>
      <c r="B2962" s="2" t="inlineStr">
        <is>
          <t>Sidenilton Santos Da Conceicao</t>
        </is>
      </c>
      <c r="C2962" s="2" t="n">
        <v>7801</v>
      </c>
      <c r="D2962" s="2">
        <f>IFERROR(TEXTJOIN(" | ",TRUE,UNIQUE(FILTER(Detalhe_Registro!$C:$C,(Detalhe_Registro!$D:$D=A2962)*(Detalhe_Registro!$E:$E=B2962)*(Detalhe_Registro!$M:$M="SIM")))),"")</f>
        <v/>
      </c>
      <c r="E2962" s="2">
        <f>COUNTIFS(Detalhe_Registro!$D:$D,A2962,Detalhe_Registro!$E:$E,B2962,Detalhe_Registro!$M:$M,"SIM")</f>
        <v/>
      </c>
      <c r="F2962" s="2">
        <f>IFERROR(MAXIFS(Detalhe_Registro!$N:$N,Detalhe_Registro!$D:$D,A2962,Detalhe_Registro!$E:$E,B2962,Detalhe_Registro!$M:$M,"SIM"),0)</f>
        <v/>
      </c>
      <c r="G2962" s="2">
        <f>IFERROR(AVERAGEIFS(Detalhe_Registro!$N:$N,Detalhe_Registro!$D:$D,A2962,Detalhe_Registro!$E:$E,B2962,Detalhe_Registro!$M:$M,"SIM"),0)</f>
        <v/>
      </c>
      <c r="H2962" s="2">
        <f>SUMIFS(Detalhe_Registro!$F:$F,Detalhe_Registro!$D:$D,A2962,Detalhe_Registro!$E:$E,B2962,Detalhe_Registro!$M:$M,"SIM")</f>
        <v/>
      </c>
      <c r="I2962" s="2">
        <f>SUMIFS(Detalhe_Registro!$G:$G,Detalhe_Registro!$D:$D,A2962,Detalhe_Registro!$E:$E,B2962,Detalhe_Registro!$M:$M,"SIM")</f>
        <v/>
      </c>
      <c r="J2962" s="2">
        <f>IF(F2962&lt;Premissas!$B$8,"&lt; 1,00",IF(F2962&lt;Premissas!$B$9,"1,00 – 1,19",IF(F2962&lt;Premissas!$B$10,"1,20 – 1,39",IF(F2962&lt;Premissas!$B$11,"1,40 – 1,59",IF(F2962&lt;Premissas!$B$12,"1,60 – 1,99","≥ 2,00")))))</f>
        <v/>
      </c>
      <c r="K2962" s="5">
        <f>IF(F2962&lt;Premissas!$B$8,Premissas!$B$13,IF(F2962&lt;Premissas!$B$9,Premissas!$B$14,IF(F2962&lt;Premissas!$B$10,Premissas!$B$15,IF(F2962&lt;Premissas!$B$11,Premissas!$B$16,IF(F2962&lt;Premissas!$B$12,Premissas!$B$17,Premissas!$B$18)))))</f>
        <v/>
      </c>
      <c r="L2962" s="5">
        <f>K2962/Premissas!$B$4</f>
        <v/>
      </c>
      <c r="M2962" s="2">
        <f>IF(K2962=Premissas!$B$18,"SIM","NÃO")</f>
        <v/>
      </c>
    </row>
    <row r="2963">
      <c r="A2963" s="2" t="inlineStr">
        <is>
          <t>500233</t>
        </is>
      </c>
      <c r="B2963" s="2" t="inlineStr">
        <is>
          <t>Sidenilton Santos Da Conceicao</t>
        </is>
      </c>
      <c r="C2963" s="2" t="n">
        <v>7801</v>
      </c>
      <c r="D2963" s="2">
        <f>IFERROR(TEXTJOIN(" | ",TRUE,UNIQUE(FILTER(Detalhe_Registro!$C:$C,(Detalhe_Registro!$D:$D=A2963)*(Detalhe_Registro!$E:$E=B2963)*(Detalhe_Registro!$M:$M="SIM")))),"")</f>
        <v/>
      </c>
      <c r="E2963" s="2">
        <f>COUNTIFS(Detalhe_Registro!$D:$D,A2963,Detalhe_Registro!$E:$E,B2963,Detalhe_Registro!$M:$M,"SIM")</f>
        <v/>
      </c>
      <c r="F2963" s="2">
        <f>IFERROR(MAXIFS(Detalhe_Registro!$N:$N,Detalhe_Registro!$D:$D,A2963,Detalhe_Registro!$E:$E,B2963,Detalhe_Registro!$M:$M,"SIM"),0)</f>
        <v/>
      </c>
      <c r="G2963" s="2">
        <f>IFERROR(AVERAGEIFS(Detalhe_Registro!$N:$N,Detalhe_Registro!$D:$D,A2963,Detalhe_Registro!$E:$E,B2963,Detalhe_Registro!$M:$M,"SIM"),0)</f>
        <v/>
      </c>
      <c r="H2963" s="2">
        <f>SUMIFS(Detalhe_Registro!$F:$F,Detalhe_Registro!$D:$D,A2963,Detalhe_Registro!$E:$E,B2963,Detalhe_Registro!$M:$M,"SIM")</f>
        <v/>
      </c>
      <c r="I2963" s="2">
        <f>SUMIFS(Detalhe_Registro!$G:$G,Detalhe_Registro!$D:$D,A2963,Detalhe_Registro!$E:$E,B2963,Detalhe_Registro!$M:$M,"SIM")</f>
        <v/>
      </c>
      <c r="J2963" s="2">
        <f>IF(F2963&lt;Premissas!$B$8,"&lt; 1,00",IF(F2963&lt;Premissas!$B$9,"1,00 – 1,19",IF(F2963&lt;Premissas!$B$10,"1,20 – 1,39",IF(F2963&lt;Premissas!$B$11,"1,40 – 1,59",IF(F2963&lt;Premissas!$B$12,"1,60 – 1,99","≥ 2,00")))))</f>
        <v/>
      </c>
      <c r="K2963" s="5">
        <f>IF(F2963&lt;Premissas!$B$8,Premissas!$B$13,IF(F2963&lt;Premissas!$B$9,Premissas!$B$14,IF(F2963&lt;Premissas!$B$10,Premissas!$B$15,IF(F2963&lt;Premissas!$B$11,Premissas!$B$16,IF(F2963&lt;Premissas!$B$12,Premissas!$B$17,Premissas!$B$18)))))</f>
        <v/>
      </c>
      <c r="L2963" s="5">
        <f>K2963/Premissas!$B$4</f>
        <v/>
      </c>
      <c r="M2963" s="2">
        <f>IF(K2963=Premissas!$B$18,"SIM","NÃO")</f>
        <v/>
      </c>
    </row>
    <row r="2964">
      <c r="A2964" s="2" t="inlineStr">
        <is>
          <t>6032940</t>
        </is>
      </c>
      <c r="B2964" s="2" t="inlineStr">
        <is>
          <t>Silvio Bernardo Noronha Da Silva</t>
        </is>
      </c>
      <c r="C2964" s="2" t="n">
        <v>7801</v>
      </c>
      <c r="D2964" s="2">
        <f>IFERROR(TEXTJOIN(" | ",TRUE,UNIQUE(FILTER(Detalhe_Registro!$C:$C,(Detalhe_Registro!$D:$D=A2964)*(Detalhe_Registro!$E:$E=B2964)*(Detalhe_Registro!$M:$M="SIM")))),"")</f>
        <v/>
      </c>
      <c r="E2964" s="2">
        <f>COUNTIFS(Detalhe_Registro!$D:$D,A2964,Detalhe_Registro!$E:$E,B2964,Detalhe_Registro!$M:$M,"SIM")</f>
        <v/>
      </c>
      <c r="F2964" s="2">
        <f>IFERROR(MAXIFS(Detalhe_Registro!$N:$N,Detalhe_Registro!$D:$D,A2964,Detalhe_Registro!$E:$E,B2964,Detalhe_Registro!$M:$M,"SIM"),0)</f>
        <v/>
      </c>
      <c r="G2964" s="2">
        <f>IFERROR(AVERAGEIFS(Detalhe_Registro!$N:$N,Detalhe_Registro!$D:$D,A2964,Detalhe_Registro!$E:$E,B2964,Detalhe_Registro!$M:$M,"SIM"),0)</f>
        <v/>
      </c>
      <c r="H2964" s="2">
        <f>SUMIFS(Detalhe_Registro!$F:$F,Detalhe_Registro!$D:$D,A2964,Detalhe_Registro!$E:$E,B2964,Detalhe_Registro!$M:$M,"SIM")</f>
        <v/>
      </c>
      <c r="I2964" s="2">
        <f>SUMIFS(Detalhe_Registro!$G:$G,Detalhe_Registro!$D:$D,A2964,Detalhe_Registro!$E:$E,B2964,Detalhe_Registro!$M:$M,"SIM")</f>
        <v/>
      </c>
      <c r="J2964" s="2">
        <f>IF(F2964&lt;Premissas!$B$8,"&lt; 1,00",IF(F2964&lt;Premissas!$B$9,"1,00 – 1,19",IF(F2964&lt;Premissas!$B$10,"1,20 – 1,39",IF(F2964&lt;Premissas!$B$11,"1,40 – 1,59",IF(F2964&lt;Premissas!$B$12,"1,60 – 1,99","≥ 2,00")))))</f>
        <v/>
      </c>
      <c r="K2964" s="5">
        <f>IF(F2964&lt;Premissas!$B$8,Premissas!$B$13,IF(F2964&lt;Premissas!$B$9,Premissas!$B$14,IF(F2964&lt;Premissas!$B$10,Premissas!$B$15,IF(F2964&lt;Premissas!$B$11,Premissas!$B$16,IF(F2964&lt;Premissas!$B$12,Premissas!$B$17,Premissas!$B$18)))))</f>
        <v/>
      </c>
      <c r="L2964" s="5">
        <f>K2964/Premissas!$B$4</f>
        <v/>
      </c>
      <c r="M2964" s="2">
        <f>IF(K2964=Premissas!$B$18,"SIM","NÃO")</f>
        <v/>
      </c>
    </row>
    <row r="2965">
      <c r="A2965" s="2" t="n">
        <v>308129</v>
      </c>
      <c r="B2965" s="2" t="inlineStr">
        <is>
          <t>Silvio Rodrigues Da Macena</t>
        </is>
      </c>
      <c r="C2965" s="2" t="n">
        <v>7801</v>
      </c>
      <c r="D2965" s="2">
        <f>IFERROR(TEXTJOIN(" | ",TRUE,UNIQUE(FILTER(Detalhe_Registro!$C:$C,(Detalhe_Registro!$D:$D=A2965)*(Detalhe_Registro!$E:$E=B2965)*(Detalhe_Registro!$M:$M="SIM")))),"")</f>
        <v/>
      </c>
      <c r="E2965" s="2">
        <f>COUNTIFS(Detalhe_Registro!$D:$D,A2965,Detalhe_Registro!$E:$E,B2965,Detalhe_Registro!$M:$M,"SIM")</f>
        <v/>
      </c>
      <c r="F2965" s="2">
        <f>IFERROR(MAXIFS(Detalhe_Registro!$N:$N,Detalhe_Registro!$D:$D,A2965,Detalhe_Registro!$E:$E,B2965,Detalhe_Registro!$M:$M,"SIM"),0)</f>
        <v/>
      </c>
      <c r="G2965" s="2">
        <f>IFERROR(AVERAGEIFS(Detalhe_Registro!$N:$N,Detalhe_Registro!$D:$D,A2965,Detalhe_Registro!$E:$E,B2965,Detalhe_Registro!$M:$M,"SIM"),0)</f>
        <v/>
      </c>
      <c r="H2965" s="2">
        <f>SUMIFS(Detalhe_Registro!$F:$F,Detalhe_Registro!$D:$D,A2965,Detalhe_Registro!$E:$E,B2965,Detalhe_Registro!$M:$M,"SIM")</f>
        <v/>
      </c>
      <c r="I2965" s="2">
        <f>SUMIFS(Detalhe_Registro!$G:$G,Detalhe_Registro!$D:$D,A2965,Detalhe_Registro!$E:$E,B2965,Detalhe_Registro!$M:$M,"SIM")</f>
        <v/>
      </c>
      <c r="J2965" s="2">
        <f>IF(F2965&lt;Premissas!$B$8,"&lt; 1,00",IF(F2965&lt;Premissas!$B$9,"1,00 – 1,19",IF(F2965&lt;Premissas!$B$10,"1,20 – 1,39",IF(F2965&lt;Premissas!$B$11,"1,40 – 1,59",IF(F2965&lt;Premissas!$B$12,"1,60 – 1,99","≥ 2,00")))))</f>
        <v/>
      </c>
      <c r="K2965" s="5">
        <f>IF(F2965&lt;Premissas!$B$8,Premissas!$B$13,IF(F2965&lt;Premissas!$B$9,Premissas!$B$14,IF(F2965&lt;Premissas!$B$10,Premissas!$B$15,IF(F2965&lt;Premissas!$B$11,Premissas!$B$16,IF(F2965&lt;Premissas!$B$12,Premissas!$B$17,Premissas!$B$18)))))</f>
        <v/>
      </c>
      <c r="L2965" s="5">
        <f>K2965/Premissas!$B$4</f>
        <v/>
      </c>
      <c r="M2965" s="2">
        <f>IF(K2965=Premissas!$B$18,"SIM","NÃO")</f>
        <v/>
      </c>
    </row>
    <row r="2966">
      <c r="A2966" s="2" t="inlineStr">
        <is>
          <t>308129</t>
        </is>
      </c>
      <c r="B2966" s="2" t="inlineStr">
        <is>
          <t>Silvio Rodrigues Da Macena</t>
        </is>
      </c>
      <c r="C2966" s="2" t="n">
        <v>7801</v>
      </c>
      <c r="D2966" s="2">
        <f>IFERROR(TEXTJOIN(" | ",TRUE,UNIQUE(FILTER(Detalhe_Registro!$C:$C,(Detalhe_Registro!$D:$D=A2966)*(Detalhe_Registro!$E:$E=B2966)*(Detalhe_Registro!$M:$M="SIM")))),"")</f>
        <v/>
      </c>
      <c r="E2966" s="2">
        <f>COUNTIFS(Detalhe_Registro!$D:$D,A2966,Detalhe_Registro!$E:$E,B2966,Detalhe_Registro!$M:$M,"SIM")</f>
        <v/>
      </c>
      <c r="F2966" s="2">
        <f>IFERROR(MAXIFS(Detalhe_Registro!$N:$N,Detalhe_Registro!$D:$D,A2966,Detalhe_Registro!$E:$E,B2966,Detalhe_Registro!$M:$M,"SIM"),0)</f>
        <v/>
      </c>
      <c r="G2966" s="2">
        <f>IFERROR(AVERAGEIFS(Detalhe_Registro!$N:$N,Detalhe_Registro!$D:$D,A2966,Detalhe_Registro!$E:$E,B2966,Detalhe_Registro!$M:$M,"SIM"),0)</f>
        <v/>
      </c>
      <c r="H2966" s="2">
        <f>SUMIFS(Detalhe_Registro!$F:$F,Detalhe_Registro!$D:$D,A2966,Detalhe_Registro!$E:$E,B2966,Detalhe_Registro!$M:$M,"SIM")</f>
        <v/>
      </c>
      <c r="I2966" s="2">
        <f>SUMIFS(Detalhe_Registro!$G:$G,Detalhe_Registro!$D:$D,A2966,Detalhe_Registro!$E:$E,B2966,Detalhe_Registro!$M:$M,"SIM")</f>
        <v/>
      </c>
      <c r="J2966" s="2">
        <f>IF(F2966&lt;Premissas!$B$8,"&lt; 1,00",IF(F2966&lt;Premissas!$B$9,"1,00 – 1,19",IF(F2966&lt;Premissas!$B$10,"1,20 – 1,39",IF(F2966&lt;Premissas!$B$11,"1,40 – 1,59",IF(F2966&lt;Premissas!$B$12,"1,60 – 1,99","≥ 2,00")))))</f>
        <v/>
      </c>
      <c r="K2966" s="5">
        <f>IF(F2966&lt;Premissas!$B$8,Premissas!$B$13,IF(F2966&lt;Premissas!$B$9,Premissas!$B$14,IF(F2966&lt;Premissas!$B$10,Premissas!$B$15,IF(F2966&lt;Premissas!$B$11,Premissas!$B$16,IF(F2966&lt;Premissas!$B$12,Premissas!$B$17,Premissas!$B$18)))))</f>
        <v/>
      </c>
      <c r="L2966" s="5">
        <f>K2966/Premissas!$B$4</f>
        <v/>
      </c>
      <c r="M2966" s="2">
        <f>IF(K2966=Premissas!$B$18,"SIM","NÃO")</f>
        <v/>
      </c>
    </row>
    <row r="2967">
      <c r="A2967" s="2" t="n">
        <v>5659850</v>
      </c>
      <c r="B2967" s="2" t="inlineStr">
        <is>
          <t>Soraya Correa Araujo</t>
        </is>
      </c>
      <c r="C2967" s="2" t="n">
        <v>7801</v>
      </c>
      <c r="D2967" s="2">
        <f>IFERROR(TEXTJOIN(" | ",TRUE,UNIQUE(FILTER(Detalhe_Registro!$C:$C,(Detalhe_Registro!$D:$D=A2967)*(Detalhe_Registro!$E:$E=B2967)*(Detalhe_Registro!$M:$M="SIM")))),"")</f>
        <v/>
      </c>
      <c r="E2967" s="2">
        <f>COUNTIFS(Detalhe_Registro!$D:$D,A2967,Detalhe_Registro!$E:$E,B2967,Detalhe_Registro!$M:$M,"SIM")</f>
        <v/>
      </c>
      <c r="F2967" s="2">
        <f>IFERROR(MAXIFS(Detalhe_Registro!$N:$N,Detalhe_Registro!$D:$D,A2967,Detalhe_Registro!$E:$E,B2967,Detalhe_Registro!$M:$M,"SIM"),0)</f>
        <v/>
      </c>
      <c r="G2967" s="2">
        <f>IFERROR(AVERAGEIFS(Detalhe_Registro!$N:$N,Detalhe_Registro!$D:$D,A2967,Detalhe_Registro!$E:$E,B2967,Detalhe_Registro!$M:$M,"SIM"),0)</f>
        <v/>
      </c>
      <c r="H2967" s="2">
        <f>SUMIFS(Detalhe_Registro!$F:$F,Detalhe_Registro!$D:$D,A2967,Detalhe_Registro!$E:$E,B2967,Detalhe_Registro!$M:$M,"SIM")</f>
        <v/>
      </c>
      <c r="I2967" s="2">
        <f>SUMIFS(Detalhe_Registro!$G:$G,Detalhe_Registro!$D:$D,A2967,Detalhe_Registro!$E:$E,B2967,Detalhe_Registro!$M:$M,"SIM")</f>
        <v/>
      </c>
      <c r="J2967" s="2">
        <f>IF(F2967&lt;Premissas!$B$8,"&lt; 1,00",IF(F2967&lt;Premissas!$B$9,"1,00 – 1,19",IF(F2967&lt;Premissas!$B$10,"1,20 – 1,39",IF(F2967&lt;Premissas!$B$11,"1,40 – 1,59",IF(F2967&lt;Premissas!$B$12,"1,60 – 1,99","≥ 2,00")))))</f>
        <v/>
      </c>
      <c r="K2967" s="5">
        <f>IF(F2967&lt;Premissas!$B$8,Premissas!$B$13,IF(F2967&lt;Premissas!$B$9,Premissas!$B$14,IF(F2967&lt;Premissas!$B$10,Premissas!$B$15,IF(F2967&lt;Premissas!$B$11,Premissas!$B$16,IF(F2967&lt;Premissas!$B$12,Premissas!$B$17,Premissas!$B$18)))))</f>
        <v/>
      </c>
      <c r="L2967" s="5">
        <f>K2967/Premissas!$B$4</f>
        <v/>
      </c>
      <c r="M2967" s="2">
        <f>IF(K2967=Premissas!$B$18,"SIM","NÃO")</f>
        <v/>
      </c>
    </row>
    <row r="2968">
      <c r="A2968" s="2" t="inlineStr">
        <is>
          <t>5659850</t>
        </is>
      </c>
      <c r="B2968" s="2" t="inlineStr">
        <is>
          <t>Soraya Correa Araujo</t>
        </is>
      </c>
      <c r="C2968" s="2" t="n">
        <v>7801</v>
      </c>
      <c r="D2968" s="2">
        <f>IFERROR(TEXTJOIN(" | ",TRUE,UNIQUE(FILTER(Detalhe_Registro!$C:$C,(Detalhe_Registro!$D:$D=A2968)*(Detalhe_Registro!$E:$E=B2968)*(Detalhe_Registro!$M:$M="SIM")))),"")</f>
        <v/>
      </c>
      <c r="E2968" s="2">
        <f>COUNTIFS(Detalhe_Registro!$D:$D,A2968,Detalhe_Registro!$E:$E,B2968,Detalhe_Registro!$M:$M,"SIM")</f>
        <v/>
      </c>
      <c r="F2968" s="2">
        <f>IFERROR(MAXIFS(Detalhe_Registro!$N:$N,Detalhe_Registro!$D:$D,A2968,Detalhe_Registro!$E:$E,B2968,Detalhe_Registro!$M:$M,"SIM"),0)</f>
        <v/>
      </c>
      <c r="G2968" s="2">
        <f>IFERROR(AVERAGEIFS(Detalhe_Registro!$N:$N,Detalhe_Registro!$D:$D,A2968,Detalhe_Registro!$E:$E,B2968,Detalhe_Registro!$M:$M,"SIM"),0)</f>
        <v/>
      </c>
      <c r="H2968" s="2">
        <f>SUMIFS(Detalhe_Registro!$F:$F,Detalhe_Registro!$D:$D,A2968,Detalhe_Registro!$E:$E,B2968,Detalhe_Registro!$M:$M,"SIM")</f>
        <v/>
      </c>
      <c r="I2968" s="2">
        <f>SUMIFS(Detalhe_Registro!$G:$G,Detalhe_Registro!$D:$D,A2968,Detalhe_Registro!$E:$E,B2968,Detalhe_Registro!$M:$M,"SIM")</f>
        <v/>
      </c>
      <c r="J2968" s="2">
        <f>IF(F2968&lt;Premissas!$B$8,"&lt; 1,00",IF(F2968&lt;Premissas!$B$9,"1,00 – 1,19",IF(F2968&lt;Premissas!$B$10,"1,20 – 1,39",IF(F2968&lt;Premissas!$B$11,"1,40 – 1,59",IF(F2968&lt;Premissas!$B$12,"1,60 – 1,99","≥ 2,00")))))</f>
        <v/>
      </c>
      <c r="K2968" s="5">
        <f>IF(F2968&lt;Premissas!$B$8,Premissas!$B$13,IF(F2968&lt;Premissas!$B$9,Premissas!$B$14,IF(F2968&lt;Premissas!$B$10,Premissas!$B$15,IF(F2968&lt;Premissas!$B$11,Premissas!$B$16,IF(F2968&lt;Premissas!$B$12,Premissas!$B$17,Premissas!$B$18)))))</f>
        <v/>
      </c>
      <c r="L2968" s="5">
        <f>K2968/Premissas!$B$4</f>
        <v/>
      </c>
      <c r="M2968" s="2">
        <f>IF(K2968=Premissas!$B$18,"SIM","NÃO")</f>
        <v/>
      </c>
    </row>
    <row r="2969">
      <c r="A2969" s="2" t="n">
        <v>5999367</v>
      </c>
      <c r="B2969" s="2" t="inlineStr">
        <is>
          <t>Stephen Emeka</t>
        </is>
      </c>
      <c r="C2969" s="2" t="n">
        <v>7801</v>
      </c>
      <c r="D2969" s="2">
        <f>IFERROR(TEXTJOIN(" | ",TRUE,UNIQUE(FILTER(Detalhe_Registro!$C:$C,(Detalhe_Registro!$D:$D=A2969)*(Detalhe_Registro!$E:$E=B2969)*(Detalhe_Registro!$M:$M="SIM")))),"")</f>
        <v/>
      </c>
      <c r="E2969" s="2">
        <f>COUNTIFS(Detalhe_Registro!$D:$D,A2969,Detalhe_Registro!$E:$E,B2969,Detalhe_Registro!$M:$M,"SIM")</f>
        <v/>
      </c>
      <c r="F2969" s="2">
        <f>IFERROR(MAXIFS(Detalhe_Registro!$N:$N,Detalhe_Registro!$D:$D,A2969,Detalhe_Registro!$E:$E,B2969,Detalhe_Registro!$M:$M,"SIM"),0)</f>
        <v/>
      </c>
      <c r="G2969" s="2">
        <f>IFERROR(AVERAGEIFS(Detalhe_Registro!$N:$N,Detalhe_Registro!$D:$D,A2969,Detalhe_Registro!$E:$E,B2969,Detalhe_Registro!$M:$M,"SIM"),0)</f>
        <v/>
      </c>
      <c r="H2969" s="2">
        <f>SUMIFS(Detalhe_Registro!$F:$F,Detalhe_Registro!$D:$D,A2969,Detalhe_Registro!$E:$E,B2969,Detalhe_Registro!$M:$M,"SIM")</f>
        <v/>
      </c>
      <c r="I2969" s="2">
        <f>SUMIFS(Detalhe_Registro!$G:$G,Detalhe_Registro!$D:$D,A2969,Detalhe_Registro!$E:$E,B2969,Detalhe_Registro!$M:$M,"SIM")</f>
        <v/>
      </c>
      <c r="J2969" s="2">
        <f>IF(F2969&lt;Premissas!$B$8,"&lt; 1,00",IF(F2969&lt;Premissas!$B$9,"1,00 – 1,19",IF(F2969&lt;Premissas!$B$10,"1,20 – 1,39",IF(F2969&lt;Premissas!$B$11,"1,40 – 1,59",IF(F2969&lt;Premissas!$B$12,"1,60 – 1,99","≥ 2,00")))))</f>
        <v/>
      </c>
      <c r="K2969" s="5">
        <f>IF(F2969&lt;Premissas!$B$8,Premissas!$B$13,IF(F2969&lt;Premissas!$B$9,Premissas!$B$14,IF(F2969&lt;Premissas!$B$10,Premissas!$B$15,IF(F2969&lt;Premissas!$B$11,Premissas!$B$16,IF(F2969&lt;Premissas!$B$12,Premissas!$B$17,Premissas!$B$18)))))</f>
        <v/>
      </c>
      <c r="L2969" s="5">
        <f>K2969/Premissas!$B$4</f>
        <v/>
      </c>
      <c r="M2969" s="2">
        <f>IF(K2969=Premissas!$B$18,"SIM","NÃO")</f>
        <v/>
      </c>
    </row>
    <row r="2970">
      <c r="A2970" s="2" t="inlineStr">
        <is>
          <t>5999367</t>
        </is>
      </c>
      <c r="B2970" s="2" t="inlineStr">
        <is>
          <t>Stephen Emeka</t>
        </is>
      </c>
      <c r="C2970" s="2" t="n">
        <v>7801</v>
      </c>
      <c r="D2970" s="2">
        <f>IFERROR(TEXTJOIN(" | ",TRUE,UNIQUE(FILTER(Detalhe_Registro!$C:$C,(Detalhe_Registro!$D:$D=A2970)*(Detalhe_Registro!$E:$E=B2970)*(Detalhe_Registro!$M:$M="SIM")))),"")</f>
        <v/>
      </c>
      <c r="E2970" s="2">
        <f>COUNTIFS(Detalhe_Registro!$D:$D,A2970,Detalhe_Registro!$E:$E,B2970,Detalhe_Registro!$M:$M,"SIM")</f>
        <v/>
      </c>
      <c r="F2970" s="2">
        <f>IFERROR(MAXIFS(Detalhe_Registro!$N:$N,Detalhe_Registro!$D:$D,A2970,Detalhe_Registro!$E:$E,B2970,Detalhe_Registro!$M:$M,"SIM"),0)</f>
        <v/>
      </c>
      <c r="G2970" s="2">
        <f>IFERROR(AVERAGEIFS(Detalhe_Registro!$N:$N,Detalhe_Registro!$D:$D,A2970,Detalhe_Registro!$E:$E,B2970,Detalhe_Registro!$M:$M,"SIM"),0)</f>
        <v/>
      </c>
      <c r="H2970" s="2">
        <f>SUMIFS(Detalhe_Registro!$F:$F,Detalhe_Registro!$D:$D,A2970,Detalhe_Registro!$E:$E,B2970,Detalhe_Registro!$M:$M,"SIM")</f>
        <v/>
      </c>
      <c r="I2970" s="2">
        <f>SUMIFS(Detalhe_Registro!$G:$G,Detalhe_Registro!$D:$D,A2970,Detalhe_Registro!$E:$E,B2970,Detalhe_Registro!$M:$M,"SIM")</f>
        <v/>
      </c>
      <c r="J2970" s="2">
        <f>IF(F2970&lt;Premissas!$B$8,"&lt; 1,00",IF(F2970&lt;Premissas!$B$9,"1,00 – 1,19",IF(F2970&lt;Premissas!$B$10,"1,20 – 1,39",IF(F2970&lt;Premissas!$B$11,"1,40 – 1,59",IF(F2970&lt;Premissas!$B$12,"1,60 – 1,99","≥ 2,00")))))</f>
        <v/>
      </c>
      <c r="K2970" s="5">
        <f>IF(F2970&lt;Premissas!$B$8,Premissas!$B$13,IF(F2970&lt;Premissas!$B$9,Premissas!$B$14,IF(F2970&lt;Premissas!$B$10,Premissas!$B$15,IF(F2970&lt;Premissas!$B$11,Premissas!$B$16,IF(F2970&lt;Premissas!$B$12,Premissas!$B$17,Premissas!$B$18)))))</f>
        <v/>
      </c>
      <c r="L2970" s="5">
        <f>K2970/Premissas!$B$4</f>
        <v/>
      </c>
      <c r="M2970" s="2">
        <f>IF(K2970=Premissas!$B$18,"SIM","NÃO")</f>
        <v/>
      </c>
    </row>
    <row r="2971">
      <c r="A2971" s="2" t="inlineStr">
        <is>
          <t>6034799</t>
        </is>
      </c>
      <c r="B2971" s="2" t="inlineStr">
        <is>
          <t>Sunday Chukwu Nwaonye</t>
        </is>
      </c>
      <c r="C2971" s="2" t="n">
        <v>7801</v>
      </c>
      <c r="D2971" s="2">
        <f>IFERROR(TEXTJOIN(" | ",TRUE,UNIQUE(FILTER(Detalhe_Registro!$C:$C,(Detalhe_Registro!$D:$D=A2971)*(Detalhe_Registro!$E:$E=B2971)*(Detalhe_Registro!$M:$M="SIM")))),"")</f>
        <v/>
      </c>
      <c r="E2971" s="2">
        <f>COUNTIFS(Detalhe_Registro!$D:$D,A2971,Detalhe_Registro!$E:$E,B2971,Detalhe_Registro!$M:$M,"SIM")</f>
        <v/>
      </c>
      <c r="F2971" s="2">
        <f>IFERROR(MAXIFS(Detalhe_Registro!$N:$N,Detalhe_Registro!$D:$D,A2971,Detalhe_Registro!$E:$E,B2971,Detalhe_Registro!$M:$M,"SIM"),0)</f>
        <v/>
      </c>
      <c r="G2971" s="2">
        <f>IFERROR(AVERAGEIFS(Detalhe_Registro!$N:$N,Detalhe_Registro!$D:$D,A2971,Detalhe_Registro!$E:$E,B2971,Detalhe_Registro!$M:$M,"SIM"),0)</f>
        <v/>
      </c>
      <c r="H2971" s="2">
        <f>SUMIFS(Detalhe_Registro!$F:$F,Detalhe_Registro!$D:$D,A2971,Detalhe_Registro!$E:$E,B2971,Detalhe_Registro!$M:$M,"SIM")</f>
        <v/>
      </c>
      <c r="I2971" s="2">
        <f>SUMIFS(Detalhe_Registro!$G:$G,Detalhe_Registro!$D:$D,A2971,Detalhe_Registro!$E:$E,B2971,Detalhe_Registro!$M:$M,"SIM")</f>
        <v/>
      </c>
      <c r="J2971" s="2">
        <f>IF(F2971&lt;Premissas!$B$8,"&lt; 1,00",IF(F2971&lt;Premissas!$B$9,"1,00 – 1,19",IF(F2971&lt;Premissas!$B$10,"1,20 – 1,39",IF(F2971&lt;Premissas!$B$11,"1,40 – 1,59",IF(F2971&lt;Premissas!$B$12,"1,60 – 1,99","≥ 2,00")))))</f>
        <v/>
      </c>
      <c r="K2971" s="5">
        <f>IF(F2971&lt;Premissas!$B$8,Premissas!$B$13,IF(F2971&lt;Premissas!$B$9,Premissas!$B$14,IF(F2971&lt;Premissas!$B$10,Premissas!$B$15,IF(F2971&lt;Premissas!$B$11,Premissas!$B$16,IF(F2971&lt;Premissas!$B$12,Premissas!$B$17,Premissas!$B$18)))))</f>
        <v/>
      </c>
      <c r="L2971" s="5">
        <f>K2971/Premissas!$B$4</f>
        <v/>
      </c>
      <c r="M2971" s="2">
        <f>IF(K2971=Premissas!$B$18,"SIM","NÃO")</f>
        <v/>
      </c>
    </row>
    <row r="2972">
      <c r="A2972" s="2" t="n">
        <v>6005802</v>
      </c>
      <c r="B2972" s="2" t="inlineStr">
        <is>
          <t>Susana Mangueira De Sousa</t>
        </is>
      </c>
      <c r="C2972" s="2" t="n">
        <v>7801</v>
      </c>
      <c r="D2972" s="2">
        <f>IFERROR(TEXTJOIN(" | ",TRUE,UNIQUE(FILTER(Detalhe_Registro!$C:$C,(Detalhe_Registro!$D:$D=A2972)*(Detalhe_Registro!$E:$E=B2972)*(Detalhe_Registro!$M:$M="SIM")))),"")</f>
        <v/>
      </c>
      <c r="E2972" s="2">
        <f>COUNTIFS(Detalhe_Registro!$D:$D,A2972,Detalhe_Registro!$E:$E,B2972,Detalhe_Registro!$M:$M,"SIM")</f>
        <v/>
      </c>
      <c r="F2972" s="2">
        <f>IFERROR(MAXIFS(Detalhe_Registro!$N:$N,Detalhe_Registro!$D:$D,A2972,Detalhe_Registro!$E:$E,B2972,Detalhe_Registro!$M:$M,"SIM"),0)</f>
        <v/>
      </c>
      <c r="G2972" s="2">
        <f>IFERROR(AVERAGEIFS(Detalhe_Registro!$N:$N,Detalhe_Registro!$D:$D,A2972,Detalhe_Registro!$E:$E,B2972,Detalhe_Registro!$M:$M,"SIM"),0)</f>
        <v/>
      </c>
      <c r="H2972" s="2">
        <f>SUMIFS(Detalhe_Registro!$F:$F,Detalhe_Registro!$D:$D,A2972,Detalhe_Registro!$E:$E,B2972,Detalhe_Registro!$M:$M,"SIM")</f>
        <v/>
      </c>
      <c r="I2972" s="2">
        <f>SUMIFS(Detalhe_Registro!$G:$G,Detalhe_Registro!$D:$D,A2972,Detalhe_Registro!$E:$E,B2972,Detalhe_Registro!$M:$M,"SIM")</f>
        <v/>
      </c>
      <c r="J2972" s="2">
        <f>IF(F2972&lt;Premissas!$B$8,"&lt; 1,00",IF(F2972&lt;Premissas!$B$9,"1,00 – 1,19",IF(F2972&lt;Premissas!$B$10,"1,20 – 1,39",IF(F2972&lt;Premissas!$B$11,"1,40 – 1,59",IF(F2972&lt;Premissas!$B$12,"1,60 – 1,99","≥ 2,00")))))</f>
        <v/>
      </c>
      <c r="K2972" s="5">
        <f>IF(F2972&lt;Premissas!$B$8,Premissas!$B$13,IF(F2972&lt;Premissas!$B$9,Premissas!$B$14,IF(F2972&lt;Premissas!$B$10,Premissas!$B$15,IF(F2972&lt;Premissas!$B$11,Premissas!$B$16,IF(F2972&lt;Premissas!$B$12,Premissas!$B$17,Premissas!$B$18)))))</f>
        <v/>
      </c>
      <c r="L2972" s="5">
        <f>K2972/Premissas!$B$4</f>
        <v/>
      </c>
      <c r="M2972" s="2">
        <f>IF(K2972=Premissas!$B$18,"SIM","NÃO")</f>
        <v/>
      </c>
    </row>
    <row r="2973">
      <c r="A2973" s="2" t="inlineStr">
        <is>
          <t>6005802</t>
        </is>
      </c>
      <c r="B2973" s="2" t="inlineStr">
        <is>
          <t>Susana Mangueira De Sousa</t>
        </is>
      </c>
      <c r="C2973" s="2" t="n">
        <v>7801</v>
      </c>
      <c r="D2973" s="2">
        <f>IFERROR(TEXTJOIN(" | ",TRUE,UNIQUE(FILTER(Detalhe_Registro!$C:$C,(Detalhe_Registro!$D:$D=A2973)*(Detalhe_Registro!$E:$E=B2973)*(Detalhe_Registro!$M:$M="SIM")))),"")</f>
        <v/>
      </c>
      <c r="E2973" s="2">
        <f>COUNTIFS(Detalhe_Registro!$D:$D,A2973,Detalhe_Registro!$E:$E,B2973,Detalhe_Registro!$M:$M,"SIM")</f>
        <v/>
      </c>
      <c r="F2973" s="2">
        <f>IFERROR(MAXIFS(Detalhe_Registro!$N:$N,Detalhe_Registro!$D:$D,A2973,Detalhe_Registro!$E:$E,B2973,Detalhe_Registro!$M:$M,"SIM"),0)</f>
        <v/>
      </c>
      <c r="G2973" s="2">
        <f>IFERROR(AVERAGEIFS(Detalhe_Registro!$N:$N,Detalhe_Registro!$D:$D,A2973,Detalhe_Registro!$E:$E,B2973,Detalhe_Registro!$M:$M,"SIM"),0)</f>
        <v/>
      </c>
      <c r="H2973" s="2">
        <f>SUMIFS(Detalhe_Registro!$F:$F,Detalhe_Registro!$D:$D,A2973,Detalhe_Registro!$E:$E,B2973,Detalhe_Registro!$M:$M,"SIM")</f>
        <v/>
      </c>
      <c r="I2973" s="2">
        <f>SUMIFS(Detalhe_Registro!$G:$G,Detalhe_Registro!$D:$D,A2973,Detalhe_Registro!$E:$E,B2973,Detalhe_Registro!$M:$M,"SIM")</f>
        <v/>
      </c>
      <c r="J2973" s="2">
        <f>IF(F2973&lt;Premissas!$B$8,"&lt; 1,00",IF(F2973&lt;Premissas!$B$9,"1,00 – 1,19",IF(F2973&lt;Premissas!$B$10,"1,20 – 1,39",IF(F2973&lt;Premissas!$B$11,"1,40 – 1,59",IF(F2973&lt;Premissas!$B$12,"1,60 – 1,99","≥ 2,00")))))</f>
        <v/>
      </c>
      <c r="K2973" s="5">
        <f>IF(F2973&lt;Premissas!$B$8,Premissas!$B$13,IF(F2973&lt;Premissas!$B$9,Premissas!$B$14,IF(F2973&lt;Premissas!$B$10,Premissas!$B$15,IF(F2973&lt;Premissas!$B$11,Premissas!$B$16,IF(F2973&lt;Premissas!$B$12,Premissas!$B$17,Premissas!$B$18)))))</f>
        <v/>
      </c>
      <c r="L2973" s="5">
        <f>K2973/Premissas!$B$4</f>
        <v/>
      </c>
      <c r="M2973" s="2">
        <f>IF(K2973=Premissas!$B$18,"SIM","NÃO")</f>
        <v/>
      </c>
    </row>
    <row r="2974">
      <c r="A2974" s="2" t="inlineStr">
        <is>
          <t>641171</t>
        </is>
      </c>
      <c r="B2974" s="2" t="inlineStr">
        <is>
          <t>TALINE OLIVEIRA DOS SANTOS</t>
        </is>
      </c>
      <c r="C2974" s="2" t="n">
        <v>7801</v>
      </c>
      <c r="D2974" s="2">
        <f>IFERROR(TEXTJOIN(" | ",TRUE,UNIQUE(FILTER(Detalhe_Registro!$C:$C,(Detalhe_Registro!$D:$D=A2974)*(Detalhe_Registro!$E:$E=B2974)*(Detalhe_Registro!$M:$M="SIM")))),"")</f>
        <v/>
      </c>
      <c r="E2974" s="2">
        <f>COUNTIFS(Detalhe_Registro!$D:$D,A2974,Detalhe_Registro!$E:$E,B2974,Detalhe_Registro!$M:$M,"SIM")</f>
        <v/>
      </c>
      <c r="F2974" s="2">
        <f>IFERROR(MAXIFS(Detalhe_Registro!$N:$N,Detalhe_Registro!$D:$D,A2974,Detalhe_Registro!$E:$E,B2974,Detalhe_Registro!$M:$M,"SIM"),0)</f>
        <v/>
      </c>
      <c r="G2974" s="2">
        <f>IFERROR(AVERAGEIFS(Detalhe_Registro!$N:$N,Detalhe_Registro!$D:$D,A2974,Detalhe_Registro!$E:$E,B2974,Detalhe_Registro!$M:$M,"SIM"),0)</f>
        <v/>
      </c>
      <c r="H2974" s="2">
        <f>SUMIFS(Detalhe_Registro!$F:$F,Detalhe_Registro!$D:$D,A2974,Detalhe_Registro!$E:$E,B2974,Detalhe_Registro!$M:$M,"SIM")</f>
        <v/>
      </c>
      <c r="I2974" s="2">
        <f>SUMIFS(Detalhe_Registro!$G:$G,Detalhe_Registro!$D:$D,A2974,Detalhe_Registro!$E:$E,B2974,Detalhe_Registro!$M:$M,"SIM")</f>
        <v/>
      </c>
      <c r="J2974" s="2">
        <f>IF(F2974&lt;Premissas!$B$8,"&lt; 1,00",IF(F2974&lt;Premissas!$B$9,"1,00 – 1,19",IF(F2974&lt;Premissas!$B$10,"1,20 – 1,39",IF(F2974&lt;Premissas!$B$11,"1,40 – 1,59",IF(F2974&lt;Premissas!$B$12,"1,60 – 1,99","≥ 2,00")))))</f>
        <v/>
      </c>
      <c r="K2974" s="5">
        <f>IF(F2974&lt;Premissas!$B$8,Premissas!$B$13,IF(F2974&lt;Premissas!$B$9,Premissas!$B$14,IF(F2974&lt;Premissas!$B$10,Premissas!$B$15,IF(F2974&lt;Premissas!$B$11,Premissas!$B$16,IF(F2974&lt;Premissas!$B$12,Premissas!$B$17,Premissas!$B$18)))))</f>
        <v/>
      </c>
      <c r="L2974" s="5">
        <f>K2974/Premissas!$B$4</f>
        <v/>
      </c>
      <c r="M2974" s="2">
        <f>IF(K2974=Premissas!$B$18,"SIM","NÃO")</f>
        <v/>
      </c>
    </row>
    <row r="2975">
      <c r="A2975" s="2" t="n">
        <v>5865085</v>
      </c>
      <c r="B2975" s="2" t="inlineStr">
        <is>
          <t>THAMIRES KELLY SANTOS</t>
        </is>
      </c>
      <c r="C2975" s="2" t="n">
        <v>7801</v>
      </c>
      <c r="D2975" s="2">
        <f>IFERROR(TEXTJOIN(" | ",TRUE,UNIQUE(FILTER(Detalhe_Registro!$C:$C,(Detalhe_Registro!$D:$D=A2975)*(Detalhe_Registro!$E:$E=B2975)*(Detalhe_Registro!$M:$M="SIM")))),"")</f>
        <v/>
      </c>
      <c r="E2975" s="2">
        <f>COUNTIFS(Detalhe_Registro!$D:$D,A2975,Detalhe_Registro!$E:$E,B2975,Detalhe_Registro!$M:$M,"SIM")</f>
        <v/>
      </c>
      <c r="F2975" s="2">
        <f>IFERROR(MAXIFS(Detalhe_Registro!$N:$N,Detalhe_Registro!$D:$D,A2975,Detalhe_Registro!$E:$E,B2975,Detalhe_Registro!$M:$M,"SIM"),0)</f>
        <v/>
      </c>
      <c r="G2975" s="2">
        <f>IFERROR(AVERAGEIFS(Detalhe_Registro!$N:$N,Detalhe_Registro!$D:$D,A2975,Detalhe_Registro!$E:$E,B2975,Detalhe_Registro!$M:$M,"SIM"),0)</f>
        <v/>
      </c>
      <c r="H2975" s="2">
        <f>SUMIFS(Detalhe_Registro!$F:$F,Detalhe_Registro!$D:$D,A2975,Detalhe_Registro!$E:$E,B2975,Detalhe_Registro!$M:$M,"SIM")</f>
        <v/>
      </c>
      <c r="I2975" s="2">
        <f>SUMIFS(Detalhe_Registro!$G:$G,Detalhe_Registro!$D:$D,A2975,Detalhe_Registro!$E:$E,B2975,Detalhe_Registro!$M:$M,"SIM")</f>
        <v/>
      </c>
      <c r="J2975" s="2">
        <f>IF(F2975&lt;Premissas!$B$8,"&lt; 1,00",IF(F2975&lt;Premissas!$B$9,"1,00 – 1,19",IF(F2975&lt;Premissas!$B$10,"1,20 – 1,39",IF(F2975&lt;Premissas!$B$11,"1,40 – 1,59",IF(F2975&lt;Premissas!$B$12,"1,60 – 1,99","≥ 2,00")))))</f>
        <v/>
      </c>
      <c r="K2975" s="5">
        <f>IF(F2975&lt;Premissas!$B$8,Premissas!$B$13,IF(F2975&lt;Premissas!$B$9,Premissas!$B$14,IF(F2975&lt;Premissas!$B$10,Premissas!$B$15,IF(F2975&lt;Premissas!$B$11,Premissas!$B$16,IF(F2975&lt;Premissas!$B$12,Premissas!$B$17,Premissas!$B$18)))))</f>
        <v/>
      </c>
      <c r="L2975" s="5">
        <f>K2975/Premissas!$B$4</f>
        <v/>
      </c>
      <c r="M2975" s="2">
        <f>IF(K2975=Premissas!$B$18,"SIM","NÃO")</f>
        <v/>
      </c>
    </row>
    <row r="2976">
      <c r="A2976" s="2" t="inlineStr">
        <is>
          <t>5865085</t>
        </is>
      </c>
      <c r="B2976" s="2" t="inlineStr">
        <is>
          <t>THAMIRES KELLY SANTOS</t>
        </is>
      </c>
      <c r="C2976" s="2" t="n">
        <v>7801</v>
      </c>
      <c r="D2976" s="2">
        <f>IFERROR(TEXTJOIN(" | ",TRUE,UNIQUE(FILTER(Detalhe_Registro!$C:$C,(Detalhe_Registro!$D:$D=A2976)*(Detalhe_Registro!$E:$E=B2976)*(Detalhe_Registro!$M:$M="SIM")))),"")</f>
        <v/>
      </c>
      <c r="E2976" s="2">
        <f>COUNTIFS(Detalhe_Registro!$D:$D,A2976,Detalhe_Registro!$E:$E,B2976,Detalhe_Registro!$M:$M,"SIM")</f>
        <v/>
      </c>
      <c r="F2976" s="2">
        <f>IFERROR(MAXIFS(Detalhe_Registro!$N:$N,Detalhe_Registro!$D:$D,A2976,Detalhe_Registro!$E:$E,B2976,Detalhe_Registro!$M:$M,"SIM"),0)</f>
        <v/>
      </c>
      <c r="G2976" s="2">
        <f>IFERROR(AVERAGEIFS(Detalhe_Registro!$N:$N,Detalhe_Registro!$D:$D,A2976,Detalhe_Registro!$E:$E,B2976,Detalhe_Registro!$M:$M,"SIM"),0)</f>
        <v/>
      </c>
      <c r="H2976" s="2">
        <f>SUMIFS(Detalhe_Registro!$F:$F,Detalhe_Registro!$D:$D,A2976,Detalhe_Registro!$E:$E,B2976,Detalhe_Registro!$M:$M,"SIM")</f>
        <v/>
      </c>
      <c r="I2976" s="2">
        <f>SUMIFS(Detalhe_Registro!$G:$G,Detalhe_Registro!$D:$D,A2976,Detalhe_Registro!$E:$E,B2976,Detalhe_Registro!$M:$M,"SIM")</f>
        <v/>
      </c>
      <c r="J2976" s="2">
        <f>IF(F2976&lt;Premissas!$B$8,"&lt; 1,00",IF(F2976&lt;Premissas!$B$9,"1,00 – 1,19",IF(F2976&lt;Premissas!$B$10,"1,20 – 1,39",IF(F2976&lt;Premissas!$B$11,"1,40 – 1,59",IF(F2976&lt;Premissas!$B$12,"1,60 – 1,99","≥ 2,00")))))</f>
        <v/>
      </c>
      <c r="K2976" s="5">
        <f>IF(F2976&lt;Premissas!$B$8,Premissas!$B$13,IF(F2976&lt;Premissas!$B$9,Premissas!$B$14,IF(F2976&lt;Premissas!$B$10,Premissas!$B$15,IF(F2976&lt;Premissas!$B$11,Premissas!$B$16,IF(F2976&lt;Premissas!$B$12,Premissas!$B$17,Premissas!$B$18)))))</f>
        <v/>
      </c>
      <c r="L2976" s="5">
        <f>K2976/Premissas!$B$4</f>
        <v/>
      </c>
      <c r="M2976" s="2">
        <f>IF(K2976=Premissas!$B$18,"SIM","NÃO")</f>
        <v/>
      </c>
    </row>
    <row r="2977">
      <c r="A2977" s="2" t="inlineStr">
        <is>
          <t>566424</t>
        </is>
      </c>
      <c r="B2977" s="2" t="inlineStr">
        <is>
          <t>THIAGO FERREIRA</t>
        </is>
      </c>
      <c r="C2977" s="2" t="n">
        <v>7801</v>
      </c>
      <c r="D2977" s="2">
        <f>IFERROR(TEXTJOIN(" | ",TRUE,UNIQUE(FILTER(Detalhe_Registro!$C:$C,(Detalhe_Registro!$D:$D=A2977)*(Detalhe_Registro!$E:$E=B2977)*(Detalhe_Registro!$M:$M="SIM")))),"")</f>
        <v/>
      </c>
      <c r="E2977" s="2">
        <f>COUNTIFS(Detalhe_Registro!$D:$D,A2977,Detalhe_Registro!$E:$E,B2977,Detalhe_Registro!$M:$M,"SIM")</f>
        <v/>
      </c>
      <c r="F2977" s="2">
        <f>IFERROR(MAXIFS(Detalhe_Registro!$N:$N,Detalhe_Registro!$D:$D,A2977,Detalhe_Registro!$E:$E,B2977,Detalhe_Registro!$M:$M,"SIM"),0)</f>
        <v/>
      </c>
      <c r="G2977" s="2">
        <f>IFERROR(AVERAGEIFS(Detalhe_Registro!$N:$N,Detalhe_Registro!$D:$D,A2977,Detalhe_Registro!$E:$E,B2977,Detalhe_Registro!$M:$M,"SIM"),0)</f>
        <v/>
      </c>
      <c r="H2977" s="2">
        <f>SUMIFS(Detalhe_Registro!$F:$F,Detalhe_Registro!$D:$D,A2977,Detalhe_Registro!$E:$E,B2977,Detalhe_Registro!$M:$M,"SIM")</f>
        <v/>
      </c>
      <c r="I2977" s="2">
        <f>SUMIFS(Detalhe_Registro!$G:$G,Detalhe_Registro!$D:$D,A2977,Detalhe_Registro!$E:$E,B2977,Detalhe_Registro!$M:$M,"SIM")</f>
        <v/>
      </c>
      <c r="J2977" s="2">
        <f>IF(F2977&lt;Premissas!$B$8,"&lt; 1,00",IF(F2977&lt;Premissas!$B$9,"1,00 – 1,19",IF(F2977&lt;Premissas!$B$10,"1,20 – 1,39",IF(F2977&lt;Premissas!$B$11,"1,40 – 1,59",IF(F2977&lt;Premissas!$B$12,"1,60 – 1,99","≥ 2,00")))))</f>
        <v/>
      </c>
      <c r="K2977" s="5">
        <f>IF(F2977&lt;Premissas!$B$8,Premissas!$B$13,IF(F2977&lt;Premissas!$B$9,Premissas!$B$14,IF(F2977&lt;Premissas!$B$10,Premissas!$B$15,IF(F2977&lt;Premissas!$B$11,Premissas!$B$16,IF(F2977&lt;Premissas!$B$12,Premissas!$B$17,Premissas!$B$18)))))</f>
        <v/>
      </c>
      <c r="L2977" s="5">
        <f>K2977/Premissas!$B$4</f>
        <v/>
      </c>
      <c r="M2977" s="2">
        <f>IF(K2977=Premissas!$B$18,"SIM","NÃO")</f>
        <v/>
      </c>
    </row>
    <row r="2978">
      <c r="A2978" s="2" t="n">
        <v>565732</v>
      </c>
      <c r="B2978" s="2" t="inlineStr">
        <is>
          <t>TIAGO RODRIGUES MADUREIRA</t>
        </is>
      </c>
      <c r="C2978" s="2" t="n">
        <v>7801</v>
      </c>
      <c r="D2978" s="2">
        <f>IFERROR(TEXTJOIN(" | ",TRUE,UNIQUE(FILTER(Detalhe_Registro!$C:$C,(Detalhe_Registro!$D:$D=A2978)*(Detalhe_Registro!$E:$E=B2978)*(Detalhe_Registro!$M:$M="SIM")))),"")</f>
        <v/>
      </c>
      <c r="E2978" s="2">
        <f>COUNTIFS(Detalhe_Registro!$D:$D,A2978,Detalhe_Registro!$E:$E,B2978,Detalhe_Registro!$M:$M,"SIM")</f>
        <v/>
      </c>
      <c r="F2978" s="2">
        <f>IFERROR(MAXIFS(Detalhe_Registro!$N:$N,Detalhe_Registro!$D:$D,A2978,Detalhe_Registro!$E:$E,B2978,Detalhe_Registro!$M:$M,"SIM"),0)</f>
        <v/>
      </c>
      <c r="G2978" s="2">
        <f>IFERROR(AVERAGEIFS(Detalhe_Registro!$N:$N,Detalhe_Registro!$D:$D,A2978,Detalhe_Registro!$E:$E,B2978,Detalhe_Registro!$M:$M,"SIM"),0)</f>
        <v/>
      </c>
      <c r="H2978" s="2">
        <f>SUMIFS(Detalhe_Registro!$F:$F,Detalhe_Registro!$D:$D,A2978,Detalhe_Registro!$E:$E,B2978,Detalhe_Registro!$M:$M,"SIM")</f>
        <v/>
      </c>
      <c r="I2978" s="2">
        <f>SUMIFS(Detalhe_Registro!$G:$G,Detalhe_Registro!$D:$D,A2978,Detalhe_Registro!$E:$E,B2978,Detalhe_Registro!$M:$M,"SIM")</f>
        <v/>
      </c>
      <c r="J2978" s="2">
        <f>IF(F2978&lt;Premissas!$B$8,"&lt; 1,00",IF(F2978&lt;Premissas!$B$9,"1,00 – 1,19",IF(F2978&lt;Premissas!$B$10,"1,20 – 1,39",IF(F2978&lt;Premissas!$B$11,"1,40 – 1,59",IF(F2978&lt;Premissas!$B$12,"1,60 – 1,99","≥ 2,00")))))</f>
        <v/>
      </c>
      <c r="K2978" s="5">
        <f>IF(F2978&lt;Premissas!$B$8,Premissas!$B$13,IF(F2978&lt;Premissas!$B$9,Premissas!$B$14,IF(F2978&lt;Premissas!$B$10,Premissas!$B$15,IF(F2978&lt;Premissas!$B$11,Premissas!$B$16,IF(F2978&lt;Premissas!$B$12,Premissas!$B$17,Premissas!$B$18)))))</f>
        <v/>
      </c>
      <c r="L2978" s="5">
        <f>K2978/Premissas!$B$4</f>
        <v/>
      </c>
      <c r="M2978" s="2">
        <f>IF(K2978=Premissas!$B$18,"SIM","NÃO")</f>
        <v/>
      </c>
    </row>
    <row r="2979">
      <c r="A2979" s="2" t="inlineStr">
        <is>
          <t>565732</t>
        </is>
      </c>
      <c r="B2979" s="2" t="inlineStr">
        <is>
          <t>TIAGO RODRIGUES MADUREIRA</t>
        </is>
      </c>
      <c r="C2979" s="2" t="n">
        <v>7801</v>
      </c>
      <c r="D2979" s="2">
        <f>IFERROR(TEXTJOIN(" | ",TRUE,UNIQUE(FILTER(Detalhe_Registro!$C:$C,(Detalhe_Registro!$D:$D=A2979)*(Detalhe_Registro!$E:$E=B2979)*(Detalhe_Registro!$M:$M="SIM")))),"")</f>
        <v/>
      </c>
      <c r="E2979" s="2">
        <f>COUNTIFS(Detalhe_Registro!$D:$D,A2979,Detalhe_Registro!$E:$E,B2979,Detalhe_Registro!$M:$M,"SIM")</f>
        <v/>
      </c>
      <c r="F2979" s="2">
        <f>IFERROR(MAXIFS(Detalhe_Registro!$N:$N,Detalhe_Registro!$D:$D,A2979,Detalhe_Registro!$E:$E,B2979,Detalhe_Registro!$M:$M,"SIM"),0)</f>
        <v/>
      </c>
      <c r="G2979" s="2">
        <f>IFERROR(AVERAGEIFS(Detalhe_Registro!$N:$N,Detalhe_Registro!$D:$D,A2979,Detalhe_Registro!$E:$E,B2979,Detalhe_Registro!$M:$M,"SIM"),0)</f>
        <v/>
      </c>
      <c r="H2979" s="2">
        <f>SUMIFS(Detalhe_Registro!$F:$F,Detalhe_Registro!$D:$D,A2979,Detalhe_Registro!$E:$E,B2979,Detalhe_Registro!$M:$M,"SIM")</f>
        <v/>
      </c>
      <c r="I2979" s="2">
        <f>SUMIFS(Detalhe_Registro!$G:$G,Detalhe_Registro!$D:$D,A2979,Detalhe_Registro!$E:$E,B2979,Detalhe_Registro!$M:$M,"SIM")</f>
        <v/>
      </c>
      <c r="J2979" s="2">
        <f>IF(F2979&lt;Premissas!$B$8,"&lt; 1,00",IF(F2979&lt;Premissas!$B$9,"1,00 – 1,19",IF(F2979&lt;Premissas!$B$10,"1,20 – 1,39",IF(F2979&lt;Premissas!$B$11,"1,40 – 1,59",IF(F2979&lt;Premissas!$B$12,"1,60 – 1,99","≥ 2,00")))))</f>
        <v/>
      </c>
      <c r="K2979" s="5">
        <f>IF(F2979&lt;Premissas!$B$8,Premissas!$B$13,IF(F2979&lt;Premissas!$B$9,Premissas!$B$14,IF(F2979&lt;Premissas!$B$10,Premissas!$B$15,IF(F2979&lt;Premissas!$B$11,Premissas!$B$16,IF(F2979&lt;Premissas!$B$12,Premissas!$B$17,Premissas!$B$18)))))</f>
        <v/>
      </c>
      <c r="L2979" s="5">
        <f>K2979/Premissas!$B$4</f>
        <v/>
      </c>
      <c r="M2979" s="2">
        <f>IF(K2979=Premissas!$B$18,"SIM","NÃO")</f>
        <v/>
      </c>
    </row>
    <row r="2980">
      <c r="A2980" s="2" t="n">
        <v>5422086</v>
      </c>
      <c r="B2980" s="2" t="inlineStr">
        <is>
          <t>Taiane Helena Piro De Lima</t>
        </is>
      </c>
      <c r="C2980" s="2" t="n">
        <v>7801</v>
      </c>
      <c r="D2980" s="2">
        <f>IFERROR(TEXTJOIN(" | ",TRUE,UNIQUE(FILTER(Detalhe_Registro!$C:$C,(Detalhe_Registro!$D:$D=A2980)*(Detalhe_Registro!$E:$E=B2980)*(Detalhe_Registro!$M:$M="SIM")))),"")</f>
        <v/>
      </c>
      <c r="E2980" s="2">
        <f>COUNTIFS(Detalhe_Registro!$D:$D,A2980,Detalhe_Registro!$E:$E,B2980,Detalhe_Registro!$M:$M,"SIM")</f>
        <v/>
      </c>
      <c r="F2980" s="2">
        <f>IFERROR(MAXIFS(Detalhe_Registro!$N:$N,Detalhe_Registro!$D:$D,A2980,Detalhe_Registro!$E:$E,B2980,Detalhe_Registro!$M:$M,"SIM"),0)</f>
        <v/>
      </c>
      <c r="G2980" s="2">
        <f>IFERROR(AVERAGEIFS(Detalhe_Registro!$N:$N,Detalhe_Registro!$D:$D,A2980,Detalhe_Registro!$E:$E,B2980,Detalhe_Registro!$M:$M,"SIM"),0)</f>
        <v/>
      </c>
      <c r="H2980" s="2">
        <f>SUMIFS(Detalhe_Registro!$F:$F,Detalhe_Registro!$D:$D,A2980,Detalhe_Registro!$E:$E,B2980,Detalhe_Registro!$M:$M,"SIM")</f>
        <v/>
      </c>
      <c r="I2980" s="2">
        <f>SUMIFS(Detalhe_Registro!$G:$G,Detalhe_Registro!$D:$D,A2980,Detalhe_Registro!$E:$E,B2980,Detalhe_Registro!$M:$M,"SIM")</f>
        <v/>
      </c>
      <c r="J2980" s="2">
        <f>IF(F2980&lt;Premissas!$B$8,"&lt; 1,00",IF(F2980&lt;Premissas!$B$9,"1,00 – 1,19",IF(F2980&lt;Premissas!$B$10,"1,20 – 1,39",IF(F2980&lt;Premissas!$B$11,"1,40 – 1,59",IF(F2980&lt;Premissas!$B$12,"1,60 – 1,99","≥ 2,00")))))</f>
        <v/>
      </c>
      <c r="K2980" s="5">
        <f>IF(F2980&lt;Premissas!$B$8,Premissas!$B$13,IF(F2980&lt;Premissas!$B$9,Premissas!$B$14,IF(F2980&lt;Premissas!$B$10,Premissas!$B$15,IF(F2980&lt;Premissas!$B$11,Premissas!$B$16,IF(F2980&lt;Premissas!$B$12,Premissas!$B$17,Premissas!$B$18)))))</f>
        <v/>
      </c>
      <c r="L2980" s="5">
        <f>K2980/Premissas!$B$4</f>
        <v/>
      </c>
      <c r="M2980" s="2">
        <f>IF(K2980=Premissas!$B$18,"SIM","NÃO")</f>
        <v/>
      </c>
    </row>
    <row r="2981">
      <c r="A2981" s="2" t="inlineStr">
        <is>
          <t>6008208</t>
        </is>
      </c>
      <c r="B2981" s="2" t="inlineStr">
        <is>
          <t>Tamires Gisele Leoncio Da Silva</t>
        </is>
      </c>
      <c r="C2981" s="2" t="n">
        <v>7801</v>
      </c>
      <c r="D2981" s="2">
        <f>IFERROR(TEXTJOIN(" | ",TRUE,UNIQUE(FILTER(Detalhe_Registro!$C:$C,(Detalhe_Registro!$D:$D=A2981)*(Detalhe_Registro!$E:$E=B2981)*(Detalhe_Registro!$M:$M="SIM")))),"")</f>
        <v/>
      </c>
      <c r="E2981" s="2">
        <f>COUNTIFS(Detalhe_Registro!$D:$D,A2981,Detalhe_Registro!$E:$E,B2981,Detalhe_Registro!$M:$M,"SIM")</f>
        <v/>
      </c>
      <c r="F2981" s="2">
        <f>IFERROR(MAXIFS(Detalhe_Registro!$N:$N,Detalhe_Registro!$D:$D,A2981,Detalhe_Registro!$E:$E,B2981,Detalhe_Registro!$M:$M,"SIM"),0)</f>
        <v/>
      </c>
      <c r="G2981" s="2">
        <f>IFERROR(AVERAGEIFS(Detalhe_Registro!$N:$N,Detalhe_Registro!$D:$D,A2981,Detalhe_Registro!$E:$E,B2981,Detalhe_Registro!$M:$M,"SIM"),0)</f>
        <v/>
      </c>
      <c r="H2981" s="2">
        <f>SUMIFS(Detalhe_Registro!$F:$F,Detalhe_Registro!$D:$D,A2981,Detalhe_Registro!$E:$E,B2981,Detalhe_Registro!$M:$M,"SIM")</f>
        <v/>
      </c>
      <c r="I2981" s="2">
        <f>SUMIFS(Detalhe_Registro!$G:$G,Detalhe_Registro!$D:$D,A2981,Detalhe_Registro!$E:$E,B2981,Detalhe_Registro!$M:$M,"SIM")</f>
        <v/>
      </c>
      <c r="J2981" s="2">
        <f>IF(F2981&lt;Premissas!$B$8,"&lt; 1,00",IF(F2981&lt;Premissas!$B$9,"1,00 – 1,19",IF(F2981&lt;Premissas!$B$10,"1,20 – 1,39",IF(F2981&lt;Premissas!$B$11,"1,40 – 1,59",IF(F2981&lt;Premissas!$B$12,"1,60 – 1,99","≥ 2,00")))))</f>
        <v/>
      </c>
      <c r="K2981" s="5">
        <f>IF(F2981&lt;Premissas!$B$8,Premissas!$B$13,IF(F2981&lt;Premissas!$B$9,Premissas!$B$14,IF(F2981&lt;Premissas!$B$10,Premissas!$B$15,IF(F2981&lt;Premissas!$B$11,Premissas!$B$16,IF(F2981&lt;Premissas!$B$12,Premissas!$B$17,Premissas!$B$18)))))</f>
        <v/>
      </c>
      <c r="L2981" s="5">
        <f>K2981/Premissas!$B$4</f>
        <v/>
      </c>
      <c r="M2981" s="2">
        <f>IF(K2981=Premissas!$B$18,"SIM","NÃO")</f>
        <v/>
      </c>
    </row>
    <row r="2982">
      <c r="A2982" s="2" t="n">
        <v>6001947</v>
      </c>
      <c r="B2982" s="2" t="inlineStr">
        <is>
          <t>Tassiane De Barros Oliveira</t>
        </is>
      </c>
      <c r="C2982" s="2" t="n">
        <v>7801</v>
      </c>
      <c r="D2982" s="2">
        <f>IFERROR(TEXTJOIN(" | ",TRUE,UNIQUE(FILTER(Detalhe_Registro!$C:$C,(Detalhe_Registro!$D:$D=A2982)*(Detalhe_Registro!$E:$E=B2982)*(Detalhe_Registro!$M:$M="SIM")))),"")</f>
        <v/>
      </c>
      <c r="E2982" s="2">
        <f>COUNTIFS(Detalhe_Registro!$D:$D,A2982,Detalhe_Registro!$E:$E,B2982,Detalhe_Registro!$M:$M,"SIM")</f>
        <v/>
      </c>
      <c r="F2982" s="2">
        <f>IFERROR(MAXIFS(Detalhe_Registro!$N:$N,Detalhe_Registro!$D:$D,A2982,Detalhe_Registro!$E:$E,B2982,Detalhe_Registro!$M:$M,"SIM"),0)</f>
        <v/>
      </c>
      <c r="G2982" s="2">
        <f>IFERROR(AVERAGEIFS(Detalhe_Registro!$N:$N,Detalhe_Registro!$D:$D,A2982,Detalhe_Registro!$E:$E,B2982,Detalhe_Registro!$M:$M,"SIM"),0)</f>
        <v/>
      </c>
      <c r="H2982" s="2">
        <f>SUMIFS(Detalhe_Registro!$F:$F,Detalhe_Registro!$D:$D,A2982,Detalhe_Registro!$E:$E,B2982,Detalhe_Registro!$M:$M,"SIM")</f>
        <v/>
      </c>
      <c r="I2982" s="2">
        <f>SUMIFS(Detalhe_Registro!$G:$G,Detalhe_Registro!$D:$D,A2982,Detalhe_Registro!$E:$E,B2982,Detalhe_Registro!$M:$M,"SIM")</f>
        <v/>
      </c>
      <c r="J2982" s="2">
        <f>IF(F2982&lt;Premissas!$B$8,"&lt; 1,00",IF(F2982&lt;Premissas!$B$9,"1,00 – 1,19",IF(F2982&lt;Premissas!$B$10,"1,20 – 1,39",IF(F2982&lt;Premissas!$B$11,"1,40 – 1,59",IF(F2982&lt;Premissas!$B$12,"1,60 – 1,99","≥ 2,00")))))</f>
        <v/>
      </c>
      <c r="K2982" s="5">
        <f>IF(F2982&lt;Premissas!$B$8,Premissas!$B$13,IF(F2982&lt;Premissas!$B$9,Premissas!$B$14,IF(F2982&lt;Premissas!$B$10,Premissas!$B$15,IF(F2982&lt;Premissas!$B$11,Premissas!$B$16,IF(F2982&lt;Premissas!$B$12,Premissas!$B$17,Premissas!$B$18)))))</f>
        <v/>
      </c>
      <c r="L2982" s="5">
        <f>K2982/Premissas!$B$4</f>
        <v/>
      </c>
      <c r="M2982" s="2">
        <f>IF(K2982=Premissas!$B$18,"SIM","NÃO")</f>
        <v/>
      </c>
    </row>
    <row r="2983">
      <c r="A2983" s="2" t="inlineStr">
        <is>
          <t>6001947</t>
        </is>
      </c>
      <c r="B2983" s="2" t="inlineStr">
        <is>
          <t>Tassiane De Barros Oliveira</t>
        </is>
      </c>
      <c r="C2983" s="2" t="n">
        <v>7801</v>
      </c>
      <c r="D2983" s="2">
        <f>IFERROR(TEXTJOIN(" | ",TRUE,UNIQUE(FILTER(Detalhe_Registro!$C:$C,(Detalhe_Registro!$D:$D=A2983)*(Detalhe_Registro!$E:$E=B2983)*(Detalhe_Registro!$M:$M="SIM")))),"")</f>
        <v/>
      </c>
      <c r="E2983" s="2">
        <f>COUNTIFS(Detalhe_Registro!$D:$D,A2983,Detalhe_Registro!$E:$E,B2983,Detalhe_Registro!$M:$M,"SIM")</f>
        <v/>
      </c>
      <c r="F2983" s="2">
        <f>IFERROR(MAXIFS(Detalhe_Registro!$N:$N,Detalhe_Registro!$D:$D,A2983,Detalhe_Registro!$E:$E,B2983,Detalhe_Registro!$M:$M,"SIM"),0)</f>
        <v/>
      </c>
      <c r="G2983" s="2">
        <f>IFERROR(AVERAGEIFS(Detalhe_Registro!$N:$N,Detalhe_Registro!$D:$D,A2983,Detalhe_Registro!$E:$E,B2983,Detalhe_Registro!$M:$M,"SIM"),0)</f>
        <v/>
      </c>
      <c r="H2983" s="2">
        <f>SUMIFS(Detalhe_Registro!$F:$F,Detalhe_Registro!$D:$D,A2983,Detalhe_Registro!$E:$E,B2983,Detalhe_Registro!$M:$M,"SIM")</f>
        <v/>
      </c>
      <c r="I2983" s="2">
        <f>SUMIFS(Detalhe_Registro!$G:$G,Detalhe_Registro!$D:$D,A2983,Detalhe_Registro!$E:$E,B2983,Detalhe_Registro!$M:$M,"SIM")</f>
        <v/>
      </c>
      <c r="J2983" s="2">
        <f>IF(F2983&lt;Premissas!$B$8,"&lt; 1,00",IF(F2983&lt;Premissas!$B$9,"1,00 – 1,19",IF(F2983&lt;Premissas!$B$10,"1,20 – 1,39",IF(F2983&lt;Premissas!$B$11,"1,40 – 1,59",IF(F2983&lt;Premissas!$B$12,"1,60 – 1,99","≥ 2,00")))))</f>
        <v/>
      </c>
      <c r="K2983" s="5">
        <f>IF(F2983&lt;Premissas!$B$8,Premissas!$B$13,IF(F2983&lt;Premissas!$B$9,Premissas!$B$14,IF(F2983&lt;Premissas!$B$10,Premissas!$B$15,IF(F2983&lt;Premissas!$B$11,Premissas!$B$16,IF(F2983&lt;Premissas!$B$12,Premissas!$B$17,Premissas!$B$18)))))</f>
        <v/>
      </c>
      <c r="L2983" s="5">
        <f>K2983/Premissas!$B$4</f>
        <v/>
      </c>
      <c r="M2983" s="2">
        <f>IF(K2983=Premissas!$B$18,"SIM","NÃO")</f>
        <v/>
      </c>
    </row>
    <row r="2984">
      <c r="A2984" s="2" t="n">
        <v>422119</v>
      </c>
      <c r="B2984" s="2" t="inlineStr">
        <is>
          <t>Tatiana De Jesus Prado Silva</t>
        </is>
      </c>
      <c r="C2984" s="2" t="n">
        <v>7801</v>
      </c>
      <c r="D2984" s="2">
        <f>IFERROR(TEXTJOIN(" | ",TRUE,UNIQUE(FILTER(Detalhe_Registro!$C:$C,(Detalhe_Registro!$D:$D=A2984)*(Detalhe_Registro!$E:$E=B2984)*(Detalhe_Registro!$M:$M="SIM")))),"")</f>
        <v/>
      </c>
      <c r="E2984" s="2">
        <f>COUNTIFS(Detalhe_Registro!$D:$D,A2984,Detalhe_Registro!$E:$E,B2984,Detalhe_Registro!$M:$M,"SIM")</f>
        <v/>
      </c>
      <c r="F2984" s="2">
        <f>IFERROR(MAXIFS(Detalhe_Registro!$N:$N,Detalhe_Registro!$D:$D,A2984,Detalhe_Registro!$E:$E,B2984,Detalhe_Registro!$M:$M,"SIM"),0)</f>
        <v/>
      </c>
      <c r="G2984" s="2">
        <f>IFERROR(AVERAGEIFS(Detalhe_Registro!$N:$N,Detalhe_Registro!$D:$D,A2984,Detalhe_Registro!$E:$E,B2984,Detalhe_Registro!$M:$M,"SIM"),0)</f>
        <v/>
      </c>
      <c r="H2984" s="2">
        <f>SUMIFS(Detalhe_Registro!$F:$F,Detalhe_Registro!$D:$D,A2984,Detalhe_Registro!$E:$E,B2984,Detalhe_Registro!$M:$M,"SIM")</f>
        <v/>
      </c>
      <c r="I2984" s="2">
        <f>SUMIFS(Detalhe_Registro!$G:$G,Detalhe_Registro!$D:$D,A2984,Detalhe_Registro!$E:$E,B2984,Detalhe_Registro!$M:$M,"SIM")</f>
        <v/>
      </c>
      <c r="J2984" s="2">
        <f>IF(F2984&lt;Premissas!$B$8,"&lt; 1,00",IF(F2984&lt;Premissas!$B$9,"1,00 – 1,19",IF(F2984&lt;Premissas!$B$10,"1,20 – 1,39",IF(F2984&lt;Premissas!$B$11,"1,40 – 1,59",IF(F2984&lt;Premissas!$B$12,"1,60 – 1,99","≥ 2,00")))))</f>
        <v/>
      </c>
      <c r="K2984" s="5">
        <f>IF(F2984&lt;Premissas!$B$8,Premissas!$B$13,IF(F2984&lt;Premissas!$B$9,Premissas!$B$14,IF(F2984&lt;Premissas!$B$10,Premissas!$B$15,IF(F2984&lt;Premissas!$B$11,Premissas!$B$16,IF(F2984&lt;Premissas!$B$12,Premissas!$B$17,Premissas!$B$18)))))</f>
        <v/>
      </c>
      <c r="L2984" s="5">
        <f>K2984/Premissas!$B$4</f>
        <v/>
      </c>
      <c r="M2984" s="2">
        <f>IF(K2984=Premissas!$B$18,"SIM","NÃO")</f>
        <v/>
      </c>
    </row>
    <row r="2985">
      <c r="A2985" s="2" t="inlineStr">
        <is>
          <t>422119</t>
        </is>
      </c>
      <c r="B2985" s="2" t="inlineStr">
        <is>
          <t>Tatiana De Jesus Prado Silva</t>
        </is>
      </c>
      <c r="C2985" s="2" t="n">
        <v>7801</v>
      </c>
      <c r="D2985" s="2">
        <f>IFERROR(TEXTJOIN(" | ",TRUE,UNIQUE(FILTER(Detalhe_Registro!$C:$C,(Detalhe_Registro!$D:$D=A2985)*(Detalhe_Registro!$E:$E=B2985)*(Detalhe_Registro!$M:$M="SIM")))),"")</f>
        <v/>
      </c>
      <c r="E2985" s="2">
        <f>COUNTIFS(Detalhe_Registro!$D:$D,A2985,Detalhe_Registro!$E:$E,B2985,Detalhe_Registro!$M:$M,"SIM")</f>
        <v/>
      </c>
      <c r="F2985" s="2">
        <f>IFERROR(MAXIFS(Detalhe_Registro!$N:$N,Detalhe_Registro!$D:$D,A2985,Detalhe_Registro!$E:$E,B2985,Detalhe_Registro!$M:$M,"SIM"),0)</f>
        <v/>
      </c>
      <c r="G2985" s="2">
        <f>IFERROR(AVERAGEIFS(Detalhe_Registro!$N:$N,Detalhe_Registro!$D:$D,A2985,Detalhe_Registro!$E:$E,B2985,Detalhe_Registro!$M:$M,"SIM"),0)</f>
        <v/>
      </c>
      <c r="H2985" s="2">
        <f>SUMIFS(Detalhe_Registro!$F:$F,Detalhe_Registro!$D:$D,A2985,Detalhe_Registro!$E:$E,B2985,Detalhe_Registro!$M:$M,"SIM")</f>
        <v/>
      </c>
      <c r="I2985" s="2">
        <f>SUMIFS(Detalhe_Registro!$G:$G,Detalhe_Registro!$D:$D,A2985,Detalhe_Registro!$E:$E,B2985,Detalhe_Registro!$M:$M,"SIM")</f>
        <v/>
      </c>
      <c r="J2985" s="2">
        <f>IF(F2985&lt;Premissas!$B$8,"&lt; 1,00",IF(F2985&lt;Premissas!$B$9,"1,00 – 1,19",IF(F2985&lt;Premissas!$B$10,"1,20 – 1,39",IF(F2985&lt;Premissas!$B$11,"1,40 – 1,59",IF(F2985&lt;Premissas!$B$12,"1,60 – 1,99","≥ 2,00")))))</f>
        <v/>
      </c>
      <c r="K2985" s="5">
        <f>IF(F2985&lt;Premissas!$B$8,Premissas!$B$13,IF(F2985&lt;Premissas!$B$9,Premissas!$B$14,IF(F2985&lt;Premissas!$B$10,Premissas!$B$15,IF(F2985&lt;Premissas!$B$11,Premissas!$B$16,IF(F2985&lt;Premissas!$B$12,Premissas!$B$17,Premissas!$B$18)))))</f>
        <v/>
      </c>
      <c r="L2985" s="5">
        <f>K2985/Premissas!$B$4</f>
        <v/>
      </c>
      <c r="M2985" s="2">
        <f>IF(K2985=Premissas!$B$18,"SIM","NÃO")</f>
        <v/>
      </c>
    </row>
    <row r="2986">
      <c r="A2986" s="2" t="n">
        <v>425610</v>
      </c>
      <c r="B2986" s="2" t="inlineStr">
        <is>
          <t>Tatiane Assis De Santana</t>
        </is>
      </c>
      <c r="C2986" s="2" t="n">
        <v>7801</v>
      </c>
      <c r="D2986" s="2">
        <f>IFERROR(TEXTJOIN(" | ",TRUE,UNIQUE(FILTER(Detalhe_Registro!$C:$C,(Detalhe_Registro!$D:$D=A2986)*(Detalhe_Registro!$E:$E=B2986)*(Detalhe_Registro!$M:$M="SIM")))),"")</f>
        <v/>
      </c>
      <c r="E2986" s="2">
        <f>COUNTIFS(Detalhe_Registro!$D:$D,A2986,Detalhe_Registro!$E:$E,B2986,Detalhe_Registro!$M:$M,"SIM")</f>
        <v/>
      </c>
      <c r="F2986" s="2">
        <f>IFERROR(MAXIFS(Detalhe_Registro!$N:$N,Detalhe_Registro!$D:$D,A2986,Detalhe_Registro!$E:$E,B2986,Detalhe_Registro!$M:$M,"SIM"),0)</f>
        <v/>
      </c>
      <c r="G2986" s="2">
        <f>IFERROR(AVERAGEIFS(Detalhe_Registro!$N:$N,Detalhe_Registro!$D:$D,A2986,Detalhe_Registro!$E:$E,B2986,Detalhe_Registro!$M:$M,"SIM"),0)</f>
        <v/>
      </c>
      <c r="H2986" s="2">
        <f>SUMIFS(Detalhe_Registro!$F:$F,Detalhe_Registro!$D:$D,A2986,Detalhe_Registro!$E:$E,B2986,Detalhe_Registro!$M:$M,"SIM")</f>
        <v/>
      </c>
      <c r="I2986" s="2">
        <f>SUMIFS(Detalhe_Registro!$G:$G,Detalhe_Registro!$D:$D,A2986,Detalhe_Registro!$E:$E,B2986,Detalhe_Registro!$M:$M,"SIM")</f>
        <v/>
      </c>
      <c r="J2986" s="2">
        <f>IF(F2986&lt;Premissas!$B$8,"&lt; 1,00",IF(F2986&lt;Premissas!$B$9,"1,00 – 1,19",IF(F2986&lt;Premissas!$B$10,"1,20 – 1,39",IF(F2986&lt;Premissas!$B$11,"1,40 – 1,59",IF(F2986&lt;Premissas!$B$12,"1,60 – 1,99","≥ 2,00")))))</f>
        <v/>
      </c>
      <c r="K2986" s="5">
        <f>IF(F2986&lt;Premissas!$B$8,Premissas!$B$13,IF(F2986&lt;Premissas!$B$9,Premissas!$B$14,IF(F2986&lt;Premissas!$B$10,Premissas!$B$15,IF(F2986&lt;Premissas!$B$11,Premissas!$B$16,IF(F2986&lt;Premissas!$B$12,Premissas!$B$17,Premissas!$B$18)))))</f>
        <v/>
      </c>
      <c r="L2986" s="5">
        <f>K2986/Premissas!$B$4</f>
        <v/>
      </c>
      <c r="M2986" s="2">
        <f>IF(K2986=Premissas!$B$18,"SIM","NÃO")</f>
        <v/>
      </c>
    </row>
    <row r="2987">
      <c r="A2987" s="2" t="inlineStr">
        <is>
          <t>425610</t>
        </is>
      </c>
      <c r="B2987" s="2" t="inlineStr">
        <is>
          <t>Tatiane Assis De Santana</t>
        </is>
      </c>
      <c r="C2987" s="2" t="n">
        <v>7801</v>
      </c>
      <c r="D2987" s="2">
        <f>IFERROR(TEXTJOIN(" | ",TRUE,UNIQUE(FILTER(Detalhe_Registro!$C:$C,(Detalhe_Registro!$D:$D=A2987)*(Detalhe_Registro!$E:$E=B2987)*(Detalhe_Registro!$M:$M="SIM")))),"")</f>
        <v/>
      </c>
      <c r="E2987" s="2">
        <f>COUNTIFS(Detalhe_Registro!$D:$D,A2987,Detalhe_Registro!$E:$E,B2987,Detalhe_Registro!$M:$M,"SIM")</f>
        <v/>
      </c>
      <c r="F2987" s="2">
        <f>IFERROR(MAXIFS(Detalhe_Registro!$N:$N,Detalhe_Registro!$D:$D,A2987,Detalhe_Registro!$E:$E,B2987,Detalhe_Registro!$M:$M,"SIM"),0)</f>
        <v/>
      </c>
      <c r="G2987" s="2">
        <f>IFERROR(AVERAGEIFS(Detalhe_Registro!$N:$N,Detalhe_Registro!$D:$D,A2987,Detalhe_Registro!$E:$E,B2987,Detalhe_Registro!$M:$M,"SIM"),0)</f>
        <v/>
      </c>
      <c r="H2987" s="2">
        <f>SUMIFS(Detalhe_Registro!$F:$F,Detalhe_Registro!$D:$D,A2987,Detalhe_Registro!$E:$E,B2987,Detalhe_Registro!$M:$M,"SIM")</f>
        <v/>
      </c>
      <c r="I2987" s="2">
        <f>SUMIFS(Detalhe_Registro!$G:$G,Detalhe_Registro!$D:$D,A2987,Detalhe_Registro!$E:$E,B2987,Detalhe_Registro!$M:$M,"SIM")</f>
        <v/>
      </c>
      <c r="J2987" s="2">
        <f>IF(F2987&lt;Premissas!$B$8,"&lt; 1,00",IF(F2987&lt;Premissas!$B$9,"1,00 – 1,19",IF(F2987&lt;Premissas!$B$10,"1,20 – 1,39",IF(F2987&lt;Premissas!$B$11,"1,40 – 1,59",IF(F2987&lt;Premissas!$B$12,"1,60 – 1,99","≥ 2,00")))))</f>
        <v/>
      </c>
      <c r="K2987" s="5">
        <f>IF(F2987&lt;Premissas!$B$8,Premissas!$B$13,IF(F2987&lt;Premissas!$B$9,Premissas!$B$14,IF(F2987&lt;Premissas!$B$10,Premissas!$B$15,IF(F2987&lt;Premissas!$B$11,Premissas!$B$16,IF(F2987&lt;Premissas!$B$12,Premissas!$B$17,Premissas!$B$18)))))</f>
        <v/>
      </c>
      <c r="L2987" s="5">
        <f>K2987/Premissas!$B$4</f>
        <v/>
      </c>
      <c r="M2987" s="2">
        <f>IF(K2987=Premissas!$B$18,"SIM","NÃO")</f>
        <v/>
      </c>
    </row>
    <row r="2988">
      <c r="A2988" s="2" t="n">
        <v>6019358</v>
      </c>
      <c r="B2988" s="2" t="inlineStr">
        <is>
          <t>Temitope Agbola</t>
        </is>
      </c>
      <c r="C2988" s="2" t="n">
        <v>7801</v>
      </c>
      <c r="D2988" s="2">
        <f>IFERROR(TEXTJOIN(" | ",TRUE,UNIQUE(FILTER(Detalhe_Registro!$C:$C,(Detalhe_Registro!$D:$D=A2988)*(Detalhe_Registro!$E:$E=B2988)*(Detalhe_Registro!$M:$M="SIM")))),"")</f>
        <v/>
      </c>
      <c r="E2988" s="2">
        <f>COUNTIFS(Detalhe_Registro!$D:$D,A2988,Detalhe_Registro!$E:$E,B2988,Detalhe_Registro!$M:$M,"SIM")</f>
        <v/>
      </c>
      <c r="F2988" s="2">
        <f>IFERROR(MAXIFS(Detalhe_Registro!$N:$N,Detalhe_Registro!$D:$D,A2988,Detalhe_Registro!$E:$E,B2988,Detalhe_Registro!$M:$M,"SIM"),0)</f>
        <v/>
      </c>
      <c r="G2988" s="2">
        <f>IFERROR(AVERAGEIFS(Detalhe_Registro!$N:$N,Detalhe_Registro!$D:$D,A2988,Detalhe_Registro!$E:$E,B2988,Detalhe_Registro!$M:$M,"SIM"),0)</f>
        <v/>
      </c>
      <c r="H2988" s="2">
        <f>SUMIFS(Detalhe_Registro!$F:$F,Detalhe_Registro!$D:$D,A2988,Detalhe_Registro!$E:$E,B2988,Detalhe_Registro!$M:$M,"SIM")</f>
        <v/>
      </c>
      <c r="I2988" s="2">
        <f>SUMIFS(Detalhe_Registro!$G:$G,Detalhe_Registro!$D:$D,A2988,Detalhe_Registro!$E:$E,B2988,Detalhe_Registro!$M:$M,"SIM")</f>
        <v/>
      </c>
      <c r="J2988" s="2">
        <f>IF(F2988&lt;Premissas!$B$8,"&lt; 1,00",IF(F2988&lt;Premissas!$B$9,"1,00 – 1,19",IF(F2988&lt;Premissas!$B$10,"1,20 – 1,39",IF(F2988&lt;Premissas!$B$11,"1,40 – 1,59",IF(F2988&lt;Premissas!$B$12,"1,60 – 1,99","≥ 2,00")))))</f>
        <v/>
      </c>
      <c r="K2988" s="5">
        <f>IF(F2988&lt;Premissas!$B$8,Premissas!$B$13,IF(F2988&lt;Premissas!$B$9,Premissas!$B$14,IF(F2988&lt;Premissas!$B$10,Premissas!$B$15,IF(F2988&lt;Premissas!$B$11,Premissas!$B$16,IF(F2988&lt;Premissas!$B$12,Premissas!$B$17,Premissas!$B$18)))))</f>
        <v/>
      </c>
      <c r="L2988" s="5">
        <f>K2988/Premissas!$B$4</f>
        <v/>
      </c>
      <c r="M2988" s="2">
        <f>IF(K2988=Premissas!$B$18,"SIM","NÃO")</f>
        <v/>
      </c>
    </row>
    <row r="2989">
      <c r="A2989" s="2" t="inlineStr">
        <is>
          <t>6019358</t>
        </is>
      </c>
      <c r="B2989" s="2" t="inlineStr">
        <is>
          <t>Temitope Agbola</t>
        </is>
      </c>
      <c r="C2989" s="2" t="n">
        <v>7801</v>
      </c>
      <c r="D2989" s="2">
        <f>IFERROR(TEXTJOIN(" | ",TRUE,UNIQUE(FILTER(Detalhe_Registro!$C:$C,(Detalhe_Registro!$D:$D=A2989)*(Detalhe_Registro!$E:$E=B2989)*(Detalhe_Registro!$M:$M="SIM")))),"")</f>
        <v/>
      </c>
      <c r="E2989" s="2">
        <f>COUNTIFS(Detalhe_Registro!$D:$D,A2989,Detalhe_Registro!$E:$E,B2989,Detalhe_Registro!$M:$M,"SIM")</f>
        <v/>
      </c>
      <c r="F2989" s="2">
        <f>IFERROR(MAXIFS(Detalhe_Registro!$N:$N,Detalhe_Registro!$D:$D,A2989,Detalhe_Registro!$E:$E,B2989,Detalhe_Registro!$M:$M,"SIM"),0)</f>
        <v/>
      </c>
      <c r="G2989" s="2">
        <f>IFERROR(AVERAGEIFS(Detalhe_Registro!$N:$N,Detalhe_Registro!$D:$D,A2989,Detalhe_Registro!$E:$E,B2989,Detalhe_Registro!$M:$M,"SIM"),0)</f>
        <v/>
      </c>
      <c r="H2989" s="2">
        <f>SUMIFS(Detalhe_Registro!$F:$F,Detalhe_Registro!$D:$D,A2989,Detalhe_Registro!$E:$E,B2989,Detalhe_Registro!$M:$M,"SIM")</f>
        <v/>
      </c>
      <c r="I2989" s="2">
        <f>SUMIFS(Detalhe_Registro!$G:$G,Detalhe_Registro!$D:$D,A2989,Detalhe_Registro!$E:$E,B2989,Detalhe_Registro!$M:$M,"SIM")</f>
        <v/>
      </c>
      <c r="J2989" s="2">
        <f>IF(F2989&lt;Premissas!$B$8,"&lt; 1,00",IF(F2989&lt;Premissas!$B$9,"1,00 – 1,19",IF(F2989&lt;Premissas!$B$10,"1,20 – 1,39",IF(F2989&lt;Premissas!$B$11,"1,40 – 1,59",IF(F2989&lt;Premissas!$B$12,"1,60 – 1,99","≥ 2,00")))))</f>
        <v/>
      </c>
      <c r="K2989" s="5">
        <f>IF(F2989&lt;Premissas!$B$8,Premissas!$B$13,IF(F2989&lt;Premissas!$B$9,Premissas!$B$14,IF(F2989&lt;Premissas!$B$10,Premissas!$B$15,IF(F2989&lt;Premissas!$B$11,Premissas!$B$16,IF(F2989&lt;Premissas!$B$12,Premissas!$B$17,Premissas!$B$18)))))</f>
        <v/>
      </c>
      <c r="L2989" s="5">
        <f>K2989/Premissas!$B$4</f>
        <v/>
      </c>
      <c r="M2989" s="2">
        <f>IF(K2989=Premissas!$B$18,"SIM","NÃO")</f>
        <v/>
      </c>
    </row>
    <row r="2990">
      <c r="A2990" s="2" t="n">
        <v>5667178</v>
      </c>
      <c r="B2990" s="2" t="inlineStr">
        <is>
          <t>Thaina De Sousa Santos Menezes</t>
        </is>
      </c>
      <c r="C2990" s="2" t="n">
        <v>7801</v>
      </c>
      <c r="D2990" s="2">
        <f>IFERROR(TEXTJOIN(" | ",TRUE,UNIQUE(FILTER(Detalhe_Registro!$C:$C,(Detalhe_Registro!$D:$D=A2990)*(Detalhe_Registro!$E:$E=B2990)*(Detalhe_Registro!$M:$M="SIM")))),"")</f>
        <v/>
      </c>
      <c r="E2990" s="2">
        <f>COUNTIFS(Detalhe_Registro!$D:$D,A2990,Detalhe_Registro!$E:$E,B2990,Detalhe_Registro!$M:$M,"SIM")</f>
        <v/>
      </c>
      <c r="F2990" s="2">
        <f>IFERROR(MAXIFS(Detalhe_Registro!$N:$N,Detalhe_Registro!$D:$D,A2990,Detalhe_Registro!$E:$E,B2990,Detalhe_Registro!$M:$M,"SIM"),0)</f>
        <v/>
      </c>
      <c r="G2990" s="2">
        <f>IFERROR(AVERAGEIFS(Detalhe_Registro!$N:$N,Detalhe_Registro!$D:$D,A2990,Detalhe_Registro!$E:$E,B2990,Detalhe_Registro!$M:$M,"SIM"),0)</f>
        <v/>
      </c>
      <c r="H2990" s="2">
        <f>SUMIFS(Detalhe_Registro!$F:$F,Detalhe_Registro!$D:$D,A2990,Detalhe_Registro!$E:$E,B2990,Detalhe_Registro!$M:$M,"SIM")</f>
        <v/>
      </c>
      <c r="I2990" s="2">
        <f>SUMIFS(Detalhe_Registro!$G:$G,Detalhe_Registro!$D:$D,A2990,Detalhe_Registro!$E:$E,B2990,Detalhe_Registro!$M:$M,"SIM")</f>
        <v/>
      </c>
      <c r="J2990" s="2">
        <f>IF(F2990&lt;Premissas!$B$8,"&lt; 1,00",IF(F2990&lt;Premissas!$B$9,"1,00 – 1,19",IF(F2990&lt;Premissas!$B$10,"1,20 – 1,39",IF(F2990&lt;Premissas!$B$11,"1,40 – 1,59",IF(F2990&lt;Premissas!$B$12,"1,60 – 1,99","≥ 2,00")))))</f>
        <v/>
      </c>
      <c r="K2990" s="5">
        <f>IF(F2990&lt;Premissas!$B$8,Premissas!$B$13,IF(F2990&lt;Premissas!$B$9,Premissas!$B$14,IF(F2990&lt;Premissas!$B$10,Premissas!$B$15,IF(F2990&lt;Premissas!$B$11,Premissas!$B$16,IF(F2990&lt;Premissas!$B$12,Premissas!$B$17,Premissas!$B$18)))))</f>
        <v/>
      </c>
      <c r="L2990" s="5">
        <f>K2990/Premissas!$B$4</f>
        <v/>
      </c>
      <c r="M2990" s="2">
        <f>IF(K2990=Premissas!$B$18,"SIM","NÃO")</f>
        <v/>
      </c>
    </row>
    <row r="2991">
      <c r="A2991" s="2" t="inlineStr">
        <is>
          <t>5667178</t>
        </is>
      </c>
      <c r="B2991" s="2" t="inlineStr">
        <is>
          <t>Thaina De Sousa Santos Menezes</t>
        </is>
      </c>
      <c r="C2991" s="2" t="n">
        <v>7801</v>
      </c>
      <c r="D2991" s="2">
        <f>IFERROR(TEXTJOIN(" | ",TRUE,UNIQUE(FILTER(Detalhe_Registro!$C:$C,(Detalhe_Registro!$D:$D=A2991)*(Detalhe_Registro!$E:$E=B2991)*(Detalhe_Registro!$M:$M="SIM")))),"")</f>
        <v/>
      </c>
      <c r="E2991" s="2">
        <f>COUNTIFS(Detalhe_Registro!$D:$D,A2991,Detalhe_Registro!$E:$E,B2991,Detalhe_Registro!$M:$M,"SIM")</f>
        <v/>
      </c>
      <c r="F2991" s="2">
        <f>IFERROR(MAXIFS(Detalhe_Registro!$N:$N,Detalhe_Registro!$D:$D,A2991,Detalhe_Registro!$E:$E,B2991,Detalhe_Registro!$M:$M,"SIM"),0)</f>
        <v/>
      </c>
      <c r="G2991" s="2">
        <f>IFERROR(AVERAGEIFS(Detalhe_Registro!$N:$N,Detalhe_Registro!$D:$D,A2991,Detalhe_Registro!$E:$E,B2991,Detalhe_Registro!$M:$M,"SIM"),0)</f>
        <v/>
      </c>
      <c r="H2991" s="2">
        <f>SUMIFS(Detalhe_Registro!$F:$F,Detalhe_Registro!$D:$D,A2991,Detalhe_Registro!$E:$E,B2991,Detalhe_Registro!$M:$M,"SIM")</f>
        <v/>
      </c>
      <c r="I2991" s="2">
        <f>SUMIFS(Detalhe_Registro!$G:$G,Detalhe_Registro!$D:$D,A2991,Detalhe_Registro!$E:$E,B2991,Detalhe_Registro!$M:$M,"SIM")</f>
        <v/>
      </c>
      <c r="J2991" s="2">
        <f>IF(F2991&lt;Premissas!$B$8,"&lt; 1,00",IF(F2991&lt;Premissas!$B$9,"1,00 – 1,19",IF(F2991&lt;Premissas!$B$10,"1,20 – 1,39",IF(F2991&lt;Premissas!$B$11,"1,40 – 1,59",IF(F2991&lt;Premissas!$B$12,"1,60 – 1,99","≥ 2,00")))))</f>
        <v/>
      </c>
      <c r="K2991" s="5">
        <f>IF(F2991&lt;Premissas!$B$8,Premissas!$B$13,IF(F2991&lt;Premissas!$B$9,Premissas!$B$14,IF(F2991&lt;Premissas!$B$10,Premissas!$B$15,IF(F2991&lt;Premissas!$B$11,Premissas!$B$16,IF(F2991&lt;Premissas!$B$12,Premissas!$B$17,Premissas!$B$18)))))</f>
        <v/>
      </c>
      <c r="L2991" s="5">
        <f>K2991/Premissas!$B$4</f>
        <v/>
      </c>
      <c r="M2991" s="2">
        <f>IF(K2991=Premissas!$B$18,"SIM","NÃO")</f>
        <v/>
      </c>
    </row>
    <row r="2992">
      <c r="A2992" s="2" t="n">
        <v>5995060</v>
      </c>
      <c r="B2992" s="2" t="inlineStr">
        <is>
          <t>Thaise Rocha Barbosa</t>
        </is>
      </c>
      <c r="C2992" s="2" t="n">
        <v>7801</v>
      </c>
      <c r="D2992" s="2">
        <f>IFERROR(TEXTJOIN(" | ",TRUE,UNIQUE(FILTER(Detalhe_Registro!$C:$C,(Detalhe_Registro!$D:$D=A2992)*(Detalhe_Registro!$E:$E=B2992)*(Detalhe_Registro!$M:$M="SIM")))),"")</f>
        <v/>
      </c>
      <c r="E2992" s="2">
        <f>COUNTIFS(Detalhe_Registro!$D:$D,A2992,Detalhe_Registro!$E:$E,B2992,Detalhe_Registro!$M:$M,"SIM")</f>
        <v/>
      </c>
      <c r="F2992" s="2">
        <f>IFERROR(MAXIFS(Detalhe_Registro!$N:$N,Detalhe_Registro!$D:$D,A2992,Detalhe_Registro!$E:$E,B2992,Detalhe_Registro!$M:$M,"SIM"),0)</f>
        <v/>
      </c>
      <c r="G2992" s="2">
        <f>IFERROR(AVERAGEIFS(Detalhe_Registro!$N:$N,Detalhe_Registro!$D:$D,A2992,Detalhe_Registro!$E:$E,B2992,Detalhe_Registro!$M:$M,"SIM"),0)</f>
        <v/>
      </c>
      <c r="H2992" s="2">
        <f>SUMIFS(Detalhe_Registro!$F:$F,Detalhe_Registro!$D:$D,A2992,Detalhe_Registro!$E:$E,B2992,Detalhe_Registro!$M:$M,"SIM")</f>
        <v/>
      </c>
      <c r="I2992" s="2">
        <f>SUMIFS(Detalhe_Registro!$G:$G,Detalhe_Registro!$D:$D,A2992,Detalhe_Registro!$E:$E,B2992,Detalhe_Registro!$M:$M,"SIM")</f>
        <v/>
      </c>
      <c r="J2992" s="2">
        <f>IF(F2992&lt;Premissas!$B$8,"&lt; 1,00",IF(F2992&lt;Premissas!$B$9,"1,00 – 1,19",IF(F2992&lt;Premissas!$B$10,"1,20 – 1,39",IF(F2992&lt;Premissas!$B$11,"1,40 – 1,59",IF(F2992&lt;Premissas!$B$12,"1,60 – 1,99","≥ 2,00")))))</f>
        <v/>
      </c>
      <c r="K2992" s="5">
        <f>IF(F2992&lt;Premissas!$B$8,Premissas!$B$13,IF(F2992&lt;Premissas!$B$9,Premissas!$B$14,IF(F2992&lt;Premissas!$B$10,Premissas!$B$15,IF(F2992&lt;Premissas!$B$11,Premissas!$B$16,IF(F2992&lt;Premissas!$B$12,Premissas!$B$17,Premissas!$B$18)))))</f>
        <v/>
      </c>
      <c r="L2992" s="5">
        <f>K2992/Premissas!$B$4</f>
        <v/>
      </c>
      <c r="M2992" s="2">
        <f>IF(K2992=Premissas!$B$18,"SIM","NÃO")</f>
        <v/>
      </c>
    </row>
    <row r="2993">
      <c r="A2993" s="2" t="inlineStr">
        <is>
          <t>5995060</t>
        </is>
      </c>
      <c r="B2993" s="2" t="inlineStr">
        <is>
          <t>Thaise Rocha Barbosa</t>
        </is>
      </c>
      <c r="C2993" s="2" t="n">
        <v>7801</v>
      </c>
      <c r="D2993" s="2">
        <f>IFERROR(TEXTJOIN(" | ",TRUE,UNIQUE(FILTER(Detalhe_Registro!$C:$C,(Detalhe_Registro!$D:$D=A2993)*(Detalhe_Registro!$E:$E=B2993)*(Detalhe_Registro!$M:$M="SIM")))),"")</f>
        <v/>
      </c>
      <c r="E2993" s="2">
        <f>COUNTIFS(Detalhe_Registro!$D:$D,A2993,Detalhe_Registro!$E:$E,B2993,Detalhe_Registro!$M:$M,"SIM")</f>
        <v/>
      </c>
      <c r="F2993" s="2">
        <f>IFERROR(MAXIFS(Detalhe_Registro!$N:$N,Detalhe_Registro!$D:$D,A2993,Detalhe_Registro!$E:$E,B2993,Detalhe_Registro!$M:$M,"SIM"),0)</f>
        <v/>
      </c>
      <c r="G2993" s="2">
        <f>IFERROR(AVERAGEIFS(Detalhe_Registro!$N:$N,Detalhe_Registro!$D:$D,A2993,Detalhe_Registro!$E:$E,B2993,Detalhe_Registro!$M:$M,"SIM"),0)</f>
        <v/>
      </c>
      <c r="H2993" s="2">
        <f>SUMIFS(Detalhe_Registro!$F:$F,Detalhe_Registro!$D:$D,A2993,Detalhe_Registro!$E:$E,B2993,Detalhe_Registro!$M:$M,"SIM")</f>
        <v/>
      </c>
      <c r="I2993" s="2">
        <f>SUMIFS(Detalhe_Registro!$G:$G,Detalhe_Registro!$D:$D,A2993,Detalhe_Registro!$E:$E,B2993,Detalhe_Registro!$M:$M,"SIM")</f>
        <v/>
      </c>
      <c r="J2993" s="2">
        <f>IF(F2993&lt;Premissas!$B$8,"&lt; 1,00",IF(F2993&lt;Premissas!$B$9,"1,00 – 1,19",IF(F2993&lt;Premissas!$B$10,"1,20 – 1,39",IF(F2993&lt;Premissas!$B$11,"1,40 – 1,59",IF(F2993&lt;Premissas!$B$12,"1,60 – 1,99","≥ 2,00")))))</f>
        <v/>
      </c>
      <c r="K2993" s="5">
        <f>IF(F2993&lt;Premissas!$B$8,Premissas!$B$13,IF(F2993&lt;Premissas!$B$9,Premissas!$B$14,IF(F2993&lt;Premissas!$B$10,Premissas!$B$15,IF(F2993&lt;Premissas!$B$11,Premissas!$B$16,IF(F2993&lt;Premissas!$B$12,Premissas!$B$17,Premissas!$B$18)))))</f>
        <v/>
      </c>
      <c r="L2993" s="5">
        <f>K2993/Premissas!$B$4</f>
        <v/>
      </c>
      <c r="M2993" s="2">
        <f>IF(K2993=Premissas!$B$18,"SIM","NÃO")</f>
        <v/>
      </c>
    </row>
    <row r="2994">
      <c r="A2994" s="2" t="n">
        <v>6001173</v>
      </c>
      <c r="B2994" s="2" t="inlineStr">
        <is>
          <t>Thalia Dos Santos Genuino</t>
        </is>
      </c>
      <c r="C2994" s="2" t="n">
        <v>7801</v>
      </c>
      <c r="D2994" s="2">
        <f>IFERROR(TEXTJOIN(" | ",TRUE,UNIQUE(FILTER(Detalhe_Registro!$C:$C,(Detalhe_Registro!$D:$D=A2994)*(Detalhe_Registro!$E:$E=B2994)*(Detalhe_Registro!$M:$M="SIM")))),"")</f>
        <v/>
      </c>
      <c r="E2994" s="2">
        <f>COUNTIFS(Detalhe_Registro!$D:$D,A2994,Detalhe_Registro!$E:$E,B2994,Detalhe_Registro!$M:$M,"SIM")</f>
        <v/>
      </c>
      <c r="F2994" s="2">
        <f>IFERROR(MAXIFS(Detalhe_Registro!$N:$N,Detalhe_Registro!$D:$D,A2994,Detalhe_Registro!$E:$E,B2994,Detalhe_Registro!$M:$M,"SIM"),0)</f>
        <v/>
      </c>
      <c r="G2994" s="2">
        <f>IFERROR(AVERAGEIFS(Detalhe_Registro!$N:$N,Detalhe_Registro!$D:$D,A2994,Detalhe_Registro!$E:$E,B2994,Detalhe_Registro!$M:$M,"SIM"),0)</f>
        <v/>
      </c>
      <c r="H2994" s="2">
        <f>SUMIFS(Detalhe_Registro!$F:$F,Detalhe_Registro!$D:$D,A2994,Detalhe_Registro!$E:$E,B2994,Detalhe_Registro!$M:$M,"SIM")</f>
        <v/>
      </c>
      <c r="I2994" s="2">
        <f>SUMIFS(Detalhe_Registro!$G:$G,Detalhe_Registro!$D:$D,A2994,Detalhe_Registro!$E:$E,B2994,Detalhe_Registro!$M:$M,"SIM")</f>
        <v/>
      </c>
      <c r="J2994" s="2">
        <f>IF(F2994&lt;Premissas!$B$8,"&lt; 1,00",IF(F2994&lt;Premissas!$B$9,"1,00 – 1,19",IF(F2994&lt;Premissas!$B$10,"1,20 – 1,39",IF(F2994&lt;Premissas!$B$11,"1,40 – 1,59",IF(F2994&lt;Premissas!$B$12,"1,60 – 1,99","≥ 2,00")))))</f>
        <v/>
      </c>
      <c r="K2994" s="5">
        <f>IF(F2994&lt;Premissas!$B$8,Premissas!$B$13,IF(F2994&lt;Premissas!$B$9,Premissas!$B$14,IF(F2994&lt;Premissas!$B$10,Premissas!$B$15,IF(F2994&lt;Premissas!$B$11,Premissas!$B$16,IF(F2994&lt;Premissas!$B$12,Premissas!$B$17,Premissas!$B$18)))))</f>
        <v/>
      </c>
      <c r="L2994" s="5">
        <f>K2994/Premissas!$B$4</f>
        <v/>
      </c>
      <c r="M2994" s="2">
        <f>IF(K2994=Premissas!$B$18,"SIM","NÃO")</f>
        <v/>
      </c>
    </row>
    <row r="2995">
      <c r="A2995" s="2" t="inlineStr">
        <is>
          <t>6035370</t>
        </is>
      </c>
      <c r="B2995" s="2" t="inlineStr">
        <is>
          <t>Thalita Silva Barros</t>
        </is>
      </c>
      <c r="C2995" s="2" t="n">
        <v>7801</v>
      </c>
      <c r="D2995" s="2">
        <f>IFERROR(TEXTJOIN(" | ",TRUE,UNIQUE(FILTER(Detalhe_Registro!$C:$C,(Detalhe_Registro!$D:$D=A2995)*(Detalhe_Registro!$E:$E=B2995)*(Detalhe_Registro!$M:$M="SIM")))),"")</f>
        <v/>
      </c>
      <c r="E2995" s="2">
        <f>COUNTIFS(Detalhe_Registro!$D:$D,A2995,Detalhe_Registro!$E:$E,B2995,Detalhe_Registro!$M:$M,"SIM")</f>
        <v/>
      </c>
      <c r="F2995" s="2">
        <f>IFERROR(MAXIFS(Detalhe_Registro!$N:$N,Detalhe_Registro!$D:$D,A2995,Detalhe_Registro!$E:$E,B2995,Detalhe_Registro!$M:$M,"SIM"),0)</f>
        <v/>
      </c>
      <c r="G2995" s="2">
        <f>IFERROR(AVERAGEIFS(Detalhe_Registro!$N:$N,Detalhe_Registro!$D:$D,A2995,Detalhe_Registro!$E:$E,B2995,Detalhe_Registro!$M:$M,"SIM"),0)</f>
        <v/>
      </c>
      <c r="H2995" s="2">
        <f>SUMIFS(Detalhe_Registro!$F:$F,Detalhe_Registro!$D:$D,A2995,Detalhe_Registro!$E:$E,B2995,Detalhe_Registro!$M:$M,"SIM")</f>
        <v/>
      </c>
      <c r="I2995" s="2">
        <f>SUMIFS(Detalhe_Registro!$G:$G,Detalhe_Registro!$D:$D,A2995,Detalhe_Registro!$E:$E,B2995,Detalhe_Registro!$M:$M,"SIM")</f>
        <v/>
      </c>
      <c r="J2995" s="2">
        <f>IF(F2995&lt;Premissas!$B$8,"&lt; 1,00",IF(F2995&lt;Premissas!$B$9,"1,00 – 1,19",IF(F2995&lt;Premissas!$B$10,"1,20 – 1,39",IF(F2995&lt;Premissas!$B$11,"1,40 – 1,59",IF(F2995&lt;Premissas!$B$12,"1,60 – 1,99","≥ 2,00")))))</f>
        <v/>
      </c>
      <c r="K2995" s="5">
        <f>IF(F2995&lt;Premissas!$B$8,Premissas!$B$13,IF(F2995&lt;Premissas!$B$9,Premissas!$B$14,IF(F2995&lt;Premissas!$B$10,Premissas!$B$15,IF(F2995&lt;Premissas!$B$11,Premissas!$B$16,IF(F2995&lt;Premissas!$B$12,Premissas!$B$17,Premissas!$B$18)))))</f>
        <v/>
      </c>
      <c r="L2995" s="5">
        <f>K2995/Premissas!$B$4</f>
        <v/>
      </c>
      <c r="M2995" s="2">
        <f>IF(K2995=Premissas!$B$18,"SIM","NÃO")</f>
        <v/>
      </c>
    </row>
    <row r="2996">
      <c r="A2996" s="2" t="n">
        <v>6012256</v>
      </c>
      <c r="B2996" s="2" t="inlineStr">
        <is>
          <t>Thamires Jordana Barros Rosa</t>
        </is>
      </c>
      <c r="C2996" s="2" t="n">
        <v>7801</v>
      </c>
      <c r="D2996" s="2">
        <f>IFERROR(TEXTJOIN(" | ",TRUE,UNIQUE(FILTER(Detalhe_Registro!$C:$C,(Detalhe_Registro!$D:$D=A2996)*(Detalhe_Registro!$E:$E=B2996)*(Detalhe_Registro!$M:$M="SIM")))),"")</f>
        <v/>
      </c>
      <c r="E2996" s="2">
        <f>COUNTIFS(Detalhe_Registro!$D:$D,A2996,Detalhe_Registro!$E:$E,B2996,Detalhe_Registro!$M:$M,"SIM")</f>
        <v/>
      </c>
      <c r="F2996" s="2">
        <f>IFERROR(MAXIFS(Detalhe_Registro!$N:$N,Detalhe_Registro!$D:$D,A2996,Detalhe_Registro!$E:$E,B2996,Detalhe_Registro!$M:$M,"SIM"),0)</f>
        <v/>
      </c>
      <c r="G2996" s="2">
        <f>IFERROR(AVERAGEIFS(Detalhe_Registro!$N:$N,Detalhe_Registro!$D:$D,A2996,Detalhe_Registro!$E:$E,B2996,Detalhe_Registro!$M:$M,"SIM"),0)</f>
        <v/>
      </c>
      <c r="H2996" s="2">
        <f>SUMIFS(Detalhe_Registro!$F:$F,Detalhe_Registro!$D:$D,A2996,Detalhe_Registro!$E:$E,B2996,Detalhe_Registro!$M:$M,"SIM")</f>
        <v/>
      </c>
      <c r="I2996" s="2">
        <f>SUMIFS(Detalhe_Registro!$G:$G,Detalhe_Registro!$D:$D,A2996,Detalhe_Registro!$E:$E,B2996,Detalhe_Registro!$M:$M,"SIM")</f>
        <v/>
      </c>
      <c r="J2996" s="2">
        <f>IF(F2996&lt;Premissas!$B$8,"&lt; 1,00",IF(F2996&lt;Premissas!$B$9,"1,00 – 1,19",IF(F2996&lt;Premissas!$B$10,"1,20 – 1,39",IF(F2996&lt;Premissas!$B$11,"1,40 – 1,59",IF(F2996&lt;Premissas!$B$12,"1,60 – 1,99","≥ 2,00")))))</f>
        <v/>
      </c>
      <c r="K2996" s="5">
        <f>IF(F2996&lt;Premissas!$B$8,Premissas!$B$13,IF(F2996&lt;Premissas!$B$9,Premissas!$B$14,IF(F2996&lt;Premissas!$B$10,Premissas!$B$15,IF(F2996&lt;Premissas!$B$11,Premissas!$B$16,IF(F2996&lt;Premissas!$B$12,Premissas!$B$17,Premissas!$B$18)))))</f>
        <v/>
      </c>
      <c r="L2996" s="5">
        <f>K2996/Premissas!$B$4</f>
        <v/>
      </c>
      <c r="M2996" s="2">
        <f>IF(K2996=Premissas!$B$18,"SIM","NÃO")</f>
        <v/>
      </c>
    </row>
    <row r="2997">
      <c r="A2997" s="2" t="inlineStr">
        <is>
          <t>6012256</t>
        </is>
      </c>
      <c r="B2997" s="2" t="inlineStr">
        <is>
          <t>Thamires Jordana Barros Rosa</t>
        </is>
      </c>
      <c r="C2997" s="2" t="n">
        <v>7801</v>
      </c>
      <c r="D2997" s="2">
        <f>IFERROR(TEXTJOIN(" | ",TRUE,UNIQUE(FILTER(Detalhe_Registro!$C:$C,(Detalhe_Registro!$D:$D=A2997)*(Detalhe_Registro!$E:$E=B2997)*(Detalhe_Registro!$M:$M="SIM")))),"")</f>
        <v/>
      </c>
      <c r="E2997" s="2">
        <f>COUNTIFS(Detalhe_Registro!$D:$D,A2997,Detalhe_Registro!$E:$E,B2997,Detalhe_Registro!$M:$M,"SIM")</f>
        <v/>
      </c>
      <c r="F2997" s="2">
        <f>IFERROR(MAXIFS(Detalhe_Registro!$N:$N,Detalhe_Registro!$D:$D,A2997,Detalhe_Registro!$E:$E,B2997,Detalhe_Registro!$M:$M,"SIM"),0)</f>
        <v/>
      </c>
      <c r="G2997" s="2">
        <f>IFERROR(AVERAGEIFS(Detalhe_Registro!$N:$N,Detalhe_Registro!$D:$D,A2997,Detalhe_Registro!$E:$E,B2997,Detalhe_Registro!$M:$M,"SIM"),0)</f>
        <v/>
      </c>
      <c r="H2997" s="2">
        <f>SUMIFS(Detalhe_Registro!$F:$F,Detalhe_Registro!$D:$D,A2997,Detalhe_Registro!$E:$E,B2997,Detalhe_Registro!$M:$M,"SIM")</f>
        <v/>
      </c>
      <c r="I2997" s="2">
        <f>SUMIFS(Detalhe_Registro!$G:$G,Detalhe_Registro!$D:$D,A2997,Detalhe_Registro!$E:$E,B2997,Detalhe_Registro!$M:$M,"SIM")</f>
        <v/>
      </c>
      <c r="J2997" s="2">
        <f>IF(F2997&lt;Premissas!$B$8,"&lt; 1,00",IF(F2997&lt;Premissas!$B$9,"1,00 – 1,19",IF(F2997&lt;Premissas!$B$10,"1,20 – 1,39",IF(F2997&lt;Premissas!$B$11,"1,40 – 1,59",IF(F2997&lt;Premissas!$B$12,"1,60 – 1,99","≥ 2,00")))))</f>
        <v/>
      </c>
      <c r="K2997" s="5">
        <f>IF(F2997&lt;Premissas!$B$8,Premissas!$B$13,IF(F2997&lt;Premissas!$B$9,Premissas!$B$14,IF(F2997&lt;Premissas!$B$10,Premissas!$B$15,IF(F2997&lt;Premissas!$B$11,Premissas!$B$16,IF(F2997&lt;Premissas!$B$12,Premissas!$B$17,Premissas!$B$18)))))</f>
        <v/>
      </c>
      <c r="L2997" s="5">
        <f>K2997/Premissas!$B$4</f>
        <v/>
      </c>
      <c r="M2997" s="2">
        <f>IF(K2997=Premissas!$B$18,"SIM","NÃO")</f>
        <v/>
      </c>
    </row>
    <row r="2998">
      <c r="A2998" s="2" t="n">
        <v>5421004</v>
      </c>
      <c r="B2998" s="2" t="inlineStr">
        <is>
          <t>Thatyane Dos Santos Marinho</t>
        </is>
      </c>
      <c r="C2998" s="2" t="n">
        <v>7801</v>
      </c>
      <c r="D2998" s="2">
        <f>IFERROR(TEXTJOIN(" | ",TRUE,UNIQUE(FILTER(Detalhe_Registro!$C:$C,(Detalhe_Registro!$D:$D=A2998)*(Detalhe_Registro!$E:$E=B2998)*(Detalhe_Registro!$M:$M="SIM")))),"")</f>
        <v/>
      </c>
      <c r="E2998" s="2">
        <f>COUNTIFS(Detalhe_Registro!$D:$D,A2998,Detalhe_Registro!$E:$E,B2998,Detalhe_Registro!$M:$M,"SIM")</f>
        <v/>
      </c>
      <c r="F2998" s="2">
        <f>IFERROR(MAXIFS(Detalhe_Registro!$N:$N,Detalhe_Registro!$D:$D,A2998,Detalhe_Registro!$E:$E,B2998,Detalhe_Registro!$M:$M,"SIM"),0)</f>
        <v/>
      </c>
      <c r="G2998" s="2">
        <f>IFERROR(AVERAGEIFS(Detalhe_Registro!$N:$N,Detalhe_Registro!$D:$D,A2998,Detalhe_Registro!$E:$E,B2998,Detalhe_Registro!$M:$M,"SIM"),0)</f>
        <v/>
      </c>
      <c r="H2998" s="2">
        <f>SUMIFS(Detalhe_Registro!$F:$F,Detalhe_Registro!$D:$D,A2998,Detalhe_Registro!$E:$E,B2998,Detalhe_Registro!$M:$M,"SIM")</f>
        <v/>
      </c>
      <c r="I2998" s="2">
        <f>SUMIFS(Detalhe_Registro!$G:$G,Detalhe_Registro!$D:$D,A2998,Detalhe_Registro!$E:$E,B2998,Detalhe_Registro!$M:$M,"SIM")</f>
        <v/>
      </c>
      <c r="J2998" s="2">
        <f>IF(F2998&lt;Premissas!$B$8,"&lt; 1,00",IF(F2998&lt;Premissas!$B$9,"1,00 – 1,19",IF(F2998&lt;Premissas!$B$10,"1,20 – 1,39",IF(F2998&lt;Premissas!$B$11,"1,40 – 1,59",IF(F2998&lt;Premissas!$B$12,"1,60 – 1,99","≥ 2,00")))))</f>
        <v/>
      </c>
      <c r="K2998" s="5">
        <f>IF(F2998&lt;Premissas!$B$8,Premissas!$B$13,IF(F2998&lt;Premissas!$B$9,Premissas!$B$14,IF(F2998&lt;Premissas!$B$10,Premissas!$B$15,IF(F2998&lt;Premissas!$B$11,Premissas!$B$16,IF(F2998&lt;Premissas!$B$12,Premissas!$B$17,Premissas!$B$18)))))</f>
        <v/>
      </c>
      <c r="L2998" s="5">
        <f>K2998/Premissas!$B$4</f>
        <v/>
      </c>
      <c r="M2998" s="2">
        <f>IF(K2998=Premissas!$B$18,"SIM","NÃO")</f>
        <v/>
      </c>
    </row>
    <row r="2999">
      <c r="A2999" s="2" t="inlineStr">
        <is>
          <t>5421004</t>
        </is>
      </c>
      <c r="B2999" s="2" t="inlineStr">
        <is>
          <t>Thatyane Dos Santos Marinho</t>
        </is>
      </c>
      <c r="C2999" s="2" t="n">
        <v>7801</v>
      </c>
      <c r="D2999" s="2">
        <f>IFERROR(TEXTJOIN(" | ",TRUE,UNIQUE(FILTER(Detalhe_Registro!$C:$C,(Detalhe_Registro!$D:$D=A2999)*(Detalhe_Registro!$E:$E=B2999)*(Detalhe_Registro!$M:$M="SIM")))),"")</f>
        <v/>
      </c>
      <c r="E2999" s="2">
        <f>COUNTIFS(Detalhe_Registro!$D:$D,A2999,Detalhe_Registro!$E:$E,B2999,Detalhe_Registro!$M:$M,"SIM")</f>
        <v/>
      </c>
      <c r="F2999" s="2">
        <f>IFERROR(MAXIFS(Detalhe_Registro!$N:$N,Detalhe_Registro!$D:$D,A2999,Detalhe_Registro!$E:$E,B2999,Detalhe_Registro!$M:$M,"SIM"),0)</f>
        <v/>
      </c>
      <c r="G2999" s="2">
        <f>IFERROR(AVERAGEIFS(Detalhe_Registro!$N:$N,Detalhe_Registro!$D:$D,A2999,Detalhe_Registro!$E:$E,B2999,Detalhe_Registro!$M:$M,"SIM"),0)</f>
        <v/>
      </c>
      <c r="H2999" s="2">
        <f>SUMIFS(Detalhe_Registro!$F:$F,Detalhe_Registro!$D:$D,A2999,Detalhe_Registro!$E:$E,B2999,Detalhe_Registro!$M:$M,"SIM")</f>
        <v/>
      </c>
      <c r="I2999" s="2">
        <f>SUMIFS(Detalhe_Registro!$G:$G,Detalhe_Registro!$D:$D,A2999,Detalhe_Registro!$E:$E,B2999,Detalhe_Registro!$M:$M,"SIM")</f>
        <v/>
      </c>
      <c r="J2999" s="2">
        <f>IF(F2999&lt;Premissas!$B$8,"&lt; 1,00",IF(F2999&lt;Premissas!$B$9,"1,00 – 1,19",IF(F2999&lt;Premissas!$B$10,"1,20 – 1,39",IF(F2999&lt;Premissas!$B$11,"1,40 – 1,59",IF(F2999&lt;Premissas!$B$12,"1,60 – 1,99","≥ 2,00")))))</f>
        <v/>
      </c>
      <c r="K2999" s="5">
        <f>IF(F2999&lt;Premissas!$B$8,Premissas!$B$13,IF(F2999&lt;Premissas!$B$9,Premissas!$B$14,IF(F2999&lt;Premissas!$B$10,Premissas!$B$15,IF(F2999&lt;Premissas!$B$11,Premissas!$B$16,IF(F2999&lt;Premissas!$B$12,Premissas!$B$17,Premissas!$B$18)))))</f>
        <v/>
      </c>
      <c r="L2999" s="5">
        <f>K2999/Premissas!$B$4</f>
        <v/>
      </c>
      <c r="M2999" s="2">
        <f>IF(K2999=Premissas!$B$18,"SIM","NÃO")</f>
        <v/>
      </c>
    </row>
    <row r="3000">
      <c r="A3000" s="2" t="n">
        <v>5714320</v>
      </c>
      <c r="B3000" s="2" t="inlineStr">
        <is>
          <t>Thauana Silva Dos Santos</t>
        </is>
      </c>
      <c r="C3000" s="2" t="n">
        <v>7801</v>
      </c>
      <c r="D3000" s="2">
        <f>IFERROR(TEXTJOIN(" | ",TRUE,UNIQUE(FILTER(Detalhe_Registro!$C:$C,(Detalhe_Registro!$D:$D=A3000)*(Detalhe_Registro!$E:$E=B3000)*(Detalhe_Registro!$M:$M="SIM")))),"")</f>
        <v/>
      </c>
      <c r="E3000" s="2">
        <f>COUNTIFS(Detalhe_Registro!$D:$D,A3000,Detalhe_Registro!$E:$E,B3000,Detalhe_Registro!$M:$M,"SIM")</f>
        <v/>
      </c>
      <c r="F3000" s="2">
        <f>IFERROR(MAXIFS(Detalhe_Registro!$N:$N,Detalhe_Registro!$D:$D,A3000,Detalhe_Registro!$E:$E,B3000,Detalhe_Registro!$M:$M,"SIM"),0)</f>
        <v/>
      </c>
      <c r="G3000" s="2">
        <f>IFERROR(AVERAGEIFS(Detalhe_Registro!$N:$N,Detalhe_Registro!$D:$D,A3000,Detalhe_Registro!$E:$E,B3000,Detalhe_Registro!$M:$M,"SIM"),0)</f>
        <v/>
      </c>
      <c r="H3000" s="2">
        <f>SUMIFS(Detalhe_Registro!$F:$F,Detalhe_Registro!$D:$D,A3000,Detalhe_Registro!$E:$E,B3000,Detalhe_Registro!$M:$M,"SIM")</f>
        <v/>
      </c>
      <c r="I3000" s="2">
        <f>SUMIFS(Detalhe_Registro!$G:$G,Detalhe_Registro!$D:$D,A3000,Detalhe_Registro!$E:$E,B3000,Detalhe_Registro!$M:$M,"SIM")</f>
        <v/>
      </c>
      <c r="J3000" s="2">
        <f>IF(F3000&lt;Premissas!$B$8,"&lt; 1,00",IF(F3000&lt;Premissas!$B$9,"1,00 – 1,19",IF(F3000&lt;Premissas!$B$10,"1,20 – 1,39",IF(F3000&lt;Premissas!$B$11,"1,40 – 1,59",IF(F3000&lt;Premissas!$B$12,"1,60 – 1,99","≥ 2,00")))))</f>
        <v/>
      </c>
      <c r="K3000" s="5">
        <f>IF(F3000&lt;Premissas!$B$8,Premissas!$B$13,IF(F3000&lt;Premissas!$B$9,Premissas!$B$14,IF(F3000&lt;Premissas!$B$10,Premissas!$B$15,IF(F3000&lt;Premissas!$B$11,Premissas!$B$16,IF(F3000&lt;Premissas!$B$12,Premissas!$B$17,Premissas!$B$18)))))</f>
        <v/>
      </c>
      <c r="L3000" s="5">
        <f>K3000/Premissas!$B$4</f>
        <v/>
      </c>
      <c r="M3000" s="2">
        <f>IF(K3000=Premissas!$B$18,"SIM","NÃO")</f>
        <v/>
      </c>
    </row>
    <row r="3001">
      <c r="A3001" s="2" t="inlineStr">
        <is>
          <t>5714320</t>
        </is>
      </c>
      <c r="B3001" s="2" t="inlineStr">
        <is>
          <t>Thauana Silva Dos Santos</t>
        </is>
      </c>
      <c r="C3001" s="2" t="n">
        <v>7801</v>
      </c>
      <c r="D3001" s="2">
        <f>IFERROR(TEXTJOIN(" | ",TRUE,UNIQUE(FILTER(Detalhe_Registro!$C:$C,(Detalhe_Registro!$D:$D=A3001)*(Detalhe_Registro!$E:$E=B3001)*(Detalhe_Registro!$M:$M="SIM")))),"")</f>
        <v/>
      </c>
      <c r="E3001" s="2">
        <f>COUNTIFS(Detalhe_Registro!$D:$D,A3001,Detalhe_Registro!$E:$E,B3001,Detalhe_Registro!$M:$M,"SIM")</f>
        <v/>
      </c>
      <c r="F3001" s="2">
        <f>IFERROR(MAXIFS(Detalhe_Registro!$N:$N,Detalhe_Registro!$D:$D,A3001,Detalhe_Registro!$E:$E,B3001,Detalhe_Registro!$M:$M,"SIM"),0)</f>
        <v/>
      </c>
      <c r="G3001" s="2">
        <f>IFERROR(AVERAGEIFS(Detalhe_Registro!$N:$N,Detalhe_Registro!$D:$D,A3001,Detalhe_Registro!$E:$E,B3001,Detalhe_Registro!$M:$M,"SIM"),0)</f>
        <v/>
      </c>
      <c r="H3001" s="2">
        <f>SUMIFS(Detalhe_Registro!$F:$F,Detalhe_Registro!$D:$D,A3001,Detalhe_Registro!$E:$E,B3001,Detalhe_Registro!$M:$M,"SIM")</f>
        <v/>
      </c>
      <c r="I3001" s="2">
        <f>SUMIFS(Detalhe_Registro!$G:$G,Detalhe_Registro!$D:$D,A3001,Detalhe_Registro!$E:$E,B3001,Detalhe_Registro!$M:$M,"SIM")</f>
        <v/>
      </c>
      <c r="J3001" s="2">
        <f>IF(F3001&lt;Premissas!$B$8,"&lt; 1,00",IF(F3001&lt;Premissas!$B$9,"1,00 – 1,19",IF(F3001&lt;Premissas!$B$10,"1,20 – 1,39",IF(F3001&lt;Premissas!$B$11,"1,40 – 1,59",IF(F3001&lt;Premissas!$B$12,"1,60 – 1,99","≥ 2,00")))))</f>
        <v/>
      </c>
      <c r="K3001" s="5">
        <f>IF(F3001&lt;Premissas!$B$8,Premissas!$B$13,IF(F3001&lt;Premissas!$B$9,Premissas!$B$14,IF(F3001&lt;Premissas!$B$10,Premissas!$B$15,IF(F3001&lt;Premissas!$B$11,Premissas!$B$16,IF(F3001&lt;Premissas!$B$12,Premissas!$B$17,Premissas!$B$18)))))</f>
        <v/>
      </c>
      <c r="L3001" s="5">
        <f>K3001/Premissas!$B$4</f>
        <v/>
      </c>
      <c r="M3001" s="2">
        <f>IF(K3001=Premissas!$B$18,"SIM","NÃO")</f>
        <v/>
      </c>
    </row>
    <row r="3002">
      <c r="A3002" s="2" t="n">
        <v>5922216</v>
      </c>
      <c r="B3002" s="2" t="inlineStr">
        <is>
          <t>Thiago Batista Alvares Paulino</t>
        </is>
      </c>
      <c r="C3002" s="2" t="n">
        <v>7801</v>
      </c>
      <c r="D3002" s="2">
        <f>IFERROR(TEXTJOIN(" | ",TRUE,UNIQUE(FILTER(Detalhe_Registro!$C:$C,(Detalhe_Registro!$D:$D=A3002)*(Detalhe_Registro!$E:$E=B3002)*(Detalhe_Registro!$M:$M="SIM")))),"")</f>
        <v/>
      </c>
      <c r="E3002" s="2">
        <f>COUNTIFS(Detalhe_Registro!$D:$D,A3002,Detalhe_Registro!$E:$E,B3002,Detalhe_Registro!$M:$M,"SIM")</f>
        <v/>
      </c>
      <c r="F3002" s="2">
        <f>IFERROR(MAXIFS(Detalhe_Registro!$N:$N,Detalhe_Registro!$D:$D,A3002,Detalhe_Registro!$E:$E,B3002,Detalhe_Registro!$M:$M,"SIM"),0)</f>
        <v/>
      </c>
      <c r="G3002" s="2">
        <f>IFERROR(AVERAGEIFS(Detalhe_Registro!$N:$N,Detalhe_Registro!$D:$D,A3002,Detalhe_Registro!$E:$E,B3002,Detalhe_Registro!$M:$M,"SIM"),0)</f>
        <v/>
      </c>
      <c r="H3002" s="2">
        <f>SUMIFS(Detalhe_Registro!$F:$F,Detalhe_Registro!$D:$D,A3002,Detalhe_Registro!$E:$E,B3002,Detalhe_Registro!$M:$M,"SIM")</f>
        <v/>
      </c>
      <c r="I3002" s="2">
        <f>SUMIFS(Detalhe_Registro!$G:$G,Detalhe_Registro!$D:$D,A3002,Detalhe_Registro!$E:$E,B3002,Detalhe_Registro!$M:$M,"SIM")</f>
        <v/>
      </c>
      <c r="J3002" s="2">
        <f>IF(F3002&lt;Premissas!$B$8,"&lt; 1,00",IF(F3002&lt;Premissas!$B$9,"1,00 – 1,19",IF(F3002&lt;Premissas!$B$10,"1,20 – 1,39",IF(F3002&lt;Premissas!$B$11,"1,40 – 1,59",IF(F3002&lt;Premissas!$B$12,"1,60 – 1,99","≥ 2,00")))))</f>
        <v/>
      </c>
      <c r="K3002" s="5">
        <f>IF(F3002&lt;Premissas!$B$8,Premissas!$B$13,IF(F3002&lt;Premissas!$B$9,Premissas!$B$14,IF(F3002&lt;Premissas!$B$10,Premissas!$B$15,IF(F3002&lt;Premissas!$B$11,Premissas!$B$16,IF(F3002&lt;Premissas!$B$12,Premissas!$B$17,Premissas!$B$18)))))</f>
        <v/>
      </c>
      <c r="L3002" s="5">
        <f>K3002/Premissas!$B$4</f>
        <v/>
      </c>
      <c r="M3002" s="2">
        <f>IF(K3002=Premissas!$B$18,"SIM","NÃO")</f>
        <v/>
      </c>
    </row>
    <row r="3003">
      <c r="A3003" s="2" t="inlineStr">
        <is>
          <t>5922216</t>
        </is>
      </c>
      <c r="B3003" s="2" t="inlineStr">
        <is>
          <t>Thiago Batista Alvares Paulino</t>
        </is>
      </c>
      <c r="C3003" s="2" t="n">
        <v>7801</v>
      </c>
      <c r="D3003" s="2">
        <f>IFERROR(TEXTJOIN(" | ",TRUE,UNIQUE(FILTER(Detalhe_Registro!$C:$C,(Detalhe_Registro!$D:$D=A3003)*(Detalhe_Registro!$E:$E=B3003)*(Detalhe_Registro!$M:$M="SIM")))),"")</f>
        <v/>
      </c>
      <c r="E3003" s="2">
        <f>COUNTIFS(Detalhe_Registro!$D:$D,A3003,Detalhe_Registro!$E:$E,B3003,Detalhe_Registro!$M:$M,"SIM")</f>
        <v/>
      </c>
      <c r="F3003" s="2">
        <f>IFERROR(MAXIFS(Detalhe_Registro!$N:$N,Detalhe_Registro!$D:$D,A3003,Detalhe_Registro!$E:$E,B3003,Detalhe_Registro!$M:$M,"SIM"),0)</f>
        <v/>
      </c>
      <c r="G3003" s="2">
        <f>IFERROR(AVERAGEIFS(Detalhe_Registro!$N:$N,Detalhe_Registro!$D:$D,A3003,Detalhe_Registro!$E:$E,B3003,Detalhe_Registro!$M:$M,"SIM"),0)</f>
        <v/>
      </c>
      <c r="H3003" s="2">
        <f>SUMIFS(Detalhe_Registro!$F:$F,Detalhe_Registro!$D:$D,A3003,Detalhe_Registro!$E:$E,B3003,Detalhe_Registro!$M:$M,"SIM")</f>
        <v/>
      </c>
      <c r="I3003" s="2">
        <f>SUMIFS(Detalhe_Registro!$G:$G,Detalhe_Registro!$D:$D,A3003,Detalhe_Registro!$E:$E,B3003,Detalhe_Registro!$M:$M,"SIM")</f>
        <v/>
      </c>
      <c r="J3003" s="2">
        <f>IF(F3003&lt;Premissas!$B$8,"&lt; 1,00",IF(F3003&lt;Premissas!$B$9,"1,00 – 1,19",IF(F3003&lt;Premissas!$B$10,"1,20 – 1,39",IF(F3003&lt;Premissas!$B$11,"1,40 – 1,59",IF(F3003&lt;Premissas!$B$12,"1,60 – 1,99","≥ 2,00")))))</f>
        <v/>
      </c>
      <c r="K3003" s="5">
        <f>IF(F3003&lt;Premissas!$B$8,Premissas!$B$13,IF(F3003&lt;Premissas!$B$9,Premissas!$B$14,IF(F3003&lt;Premissas!$B$10,Premissas!$B$15,IF(F3003&lt;Premissas!$B$11,Premissas!$B$16,IF(F3003&lt;Premissas!$B$12,Premissas!$B$17,Premissas!$B$18)))))</f>
        <v/>
      </c>
      <c r="L3003" s="5">
        <f>K3003/Premissas!$B$4</f>
        <v/>
      </c>
      <c r="M3003" s="2">
        <f>IF(K3003=Premissas!$B$18,"SIM","NÃO")</f>
        <v/>
      </c>
    </row>
    <row r="3004">
      <c r="A3004" s="2" t="n">
        <v>5450403</v>
      </c>
      <c r="B3004" s="2" t="inlineStr">
        <is>
          <t>Thiago De Lima Lucas</t>
        </is>
      </c>
      <c r="C3004" s="2" t="n">
        <v>7801</v>
      </c>
      <c r="D3004" s="2">
        <f>IFERROR(TEXTJOIN(" | ",TRUE,UNIQUE(FILTER(Detalhe_Registro!$C:$C,(Detalhe_Registro!$D:$D=A3004)*(Detalhe_Registro!$E:$E=B3004)*(Detalhe_Registro!$M:$M="SIM")))),"")</f>
        <v/>
      </c>
      <c r="E3004" s="2">
        <f>COUNTIFS(Detalhe_Registro!$D:$D,A3004,Detalhe_Registro!$E:$E,B3004,Detalhe_Registro!$M:$M,"SIM")</f>
        <v/>
      </c>
      <c r="F3004" s="2">
        <f>IFERROR(MAXIFS(Detalhe_Registro!$N:$N,Detalhe_Registro!$D:$D,A3004,Detalhe_Registro!$E:$E,B3004,Detalhe_Registro!$M:$M,"SIM"),0)</f>
        <v/>
      </c>
      <c r="G3004" s="2">
        <f>IFERROR(AVERAGEIFS(Detalhe_Registro!$N:$N,Detalhe_Registro!$D:$D,A3004,Detalhe_Registro!$E:$E,B3004,Detalhe_Registro!$M:$M,"SIM"),0)</f>
        <v/>
      </c>
      <c r="H3004" s="2">
        <f>SUMIFS(Detalhe_Registro!$F:$F,Detalhe_Registro!$D:$D,A3004,Detalhe_Registro!$E:$E,B3004,Detalhe_Registro!$M:$M,"SIM")</f>
        <v/>
      </c>
      <c r="I3004" s="2">
        <f>SUMIFS(Detalhe_Registro!$G:$G,Detalhe_Registro!$D:$D,A3004,Detalhe_Registro!$E:$E,B3004,Detalhe_Registro!$M:$M,"SIM")</f>
        <v/>
      </c>
      <c r="J3004" s="2">
        <f>IF(F3004&lt;Premissas!$B$8,"&lt; 1,00",IF(F3004&lt;Premissas!$B$9,"1,00 – 1,19",IF(F3004&lt;Premissas!$B$10,"1,20 – 1,39",IF(F3004&lt;Premissas!$B$11,"1,40 – 1,59",IF(F3004&lt;Premissas!$B$12,"1,60 – 1,99","≥ 2,00")))))</f>
        <v/>
      </c>
      <c r="K3004" s="5">
        <f>IF(F3004&lt;Premissas!$B$8,Premissas!$B$13,IF(F3004&lt;Premissas!$B$9,Premissas!$B$14,IF(F3004&lt;Premissas!$B$10,Premissas!$B$15,IF(F3004&lt;Premissas!$B$11,Premissas!$B$16,IF(F3004&lt;Premissas!$B$12,Premissas!$B$17,Premissas!$B$18)))))</f>
        <v/>
      </c>
      <c r="L3004" s="5">
        <f>K3004/Premissas!$B$4</f>
        <v/>
      </c>
      <c r="M3004" s="2">
        <f>IF(K3004=Premissas!$B$18,"SIM","NÃO")</f>
        <v/>
      </c>
    </row>
    <row r="3005">
      <c r="A3005" s="2" t="inlineStr">
        <is>
          <t>5450403</t>
        </is>
      </c>
      <c r="B3005" s="2" t="inlineStr">
        <is>
          <t>Thiago De Lima Lucas</t>
        </is>
      </c>
      <c r="C3005" s="2" t="n">
        <v>7801</v>
      </c>
      <c r="D3005" s="2">
        <f>IFERROR(TEXTJOIN(" | ",TRUE,UNIQUE(FILTER(Detalhe_Registro!$C:$C,(Detalhe_Registro!$D:$D=A3005)*(Detalhe_Registro!$E:$E=B3005)*(Detalhe_Registro!$M:$M="SIM")))),"")</f>
        <v/>
      </c>
      <c r="E3005" s="2">
        <f>COUNTIFS(Detalhe_Registro!$D:$D,A3005,Detalhe_Registro!$E:$E,B3005,Detalhe_Registro!$M:$M,"SIM")</f>
        <v/>
      </c>
      <c r="F3005" s="2">
        <f>IFERROR(MAXIFS(Detalhe_Registro!$N:$N,Detalhe_Registro!$D:$D,A3005,Detalhe_Registro!$E:$E,B3005,Detalhe_Registro!$M:$M,"SIM"),0)</f>
        <v/>
      </c>
      <c r="G3005" s="2">
        <f>IFERROR(AVERAGEIFS(Detalhe_Registro!$N:$N,Detalhe_Registro!$D:$D,A3005,Detalhe_Registro!$E:$E,B3005,Detalhe_Registro!$M:$M,"SIM"),0)</f>
        <v/>
      </c>
      <c r="H3005" s="2">
        <f>SUMIFS(Detalhe_Registro!$F:$F,Detalhe_Registro!$D:$D,A3005,Detalhe_Registro!$E:$E,B3005,Detalhe_Registro!$M:$M,"SIM")</f>
        <v/>
      </c>
      <c r="I3005" s="2">
        <f>SUMIFS(Detalhe_Registro!$G:$G,Detalhe_Registro!$D:$D,A3005,Detalhe_Registro!$E:$E,B3005,Detalhe_Registro!$M:$M,"SIM")</f>
        <v/>
      </c>
      <c r="J3005" s="2">
        <f>IF(F3005&lt;Premissas!$B$8,"&lt; 1,00",IF(F3005&lt;Premissas!$B$9,"1,00 – 1,19",IF(F3005&lt;Premissas!$B$10,"1,20 – 1,39",IF(F3005&lt;Premissas!$B$11,"1,40 – 1,59",IF(F3005&lt;Premissas!$B$12,"1,60 – 1,99","≥ 2,00")))))</f>
        <v/>
      </c>
      <c r="K3005" s="5">
        <f>IF(F3005&lt;Premissas!$B$8,Premissas!$B$13,IF(F3005&lt;Premissas!$B$9,Premissas!$B$14,IF(F3005&lt;Premissas!$B$10,Premissas!$B$15,IF(F3005&lt;Premissas!$B$11,Premissas!$B$16,IF(F3005&lt;Premissas!$B$12,Premissas!$B$17,Premissas!$B$18)))))</f>
        <v/>
      </c>
      <c r="L3005" s="5">
        <f>K3005/Premissas!$B$4</f>
        <v/>
      </c>
      <c r="M3005" s="2">
        <f>IF(K3005=Premissas!$B$18,"SIM","NÃO")</f>
        <v/>
      </c>
    </row>
    <row r="3006">
      <c r="A3006" s="2" t="n">
        <v>6018831</v>
      </c>
      <c r="B3006" s="2" t="inlineStr">
        <is>
          <t>Thiago De Oliveira Camargo</t>
        </is>
      </c>
      <c r="C3006" s="2" t="n">
        <v>7801</v>
      </c>
      <c r="D3006" s="2">
        <f>IFERROR(TEXTJOIN(" | ",TRUE,UNIQUE(FILTER(Detalhe_Registro!$C:$C,(Detalhe_Registro!$D:$D=A3006)*(Detalhe_Registro!$E:$E=B3006)*(Detalhe_Registro!$M:$M="SIM")))),"")</f>
        <v/>
      </c>
      <c r="E3006" s="2">
        <f>COUNTIFS(Detalhe_Registro!$D:$D,A3006,Detalhe_Registro!$E:$E,B3006,Detalhe_Registro!$M:$M,"SIM")</f>
        <v/>
      </c>
      <c r="F3006" s="2">
        <f>IFERROR(MAXIFS(Detalhe_Registro!$N:$N,Detalhe_Registro!$D:$D,A3006,Detalhe_Registro!$E:$E,B3006,Detalhe_Registro!$M:$M,"SIM"),0)</f>
        <v/>
      </c>
      <c r="G3006" s="2">
        <f>IFERROR(AVERAGEIFS(Detalhe_Registro!$N:$N,Detalhe_Registro!$D:$D,A3006,Detalhe_Registro!$E:$E,B3006,Detalhe_Registro!$M:$M,"SIM"),0)</f>
        <v/>
      </c>
      <c r="H3006" s="2">
        <f>SUMIFS(Detalhe_Registro!$F:$F,Detalhe_Registro!$D:$D,A3006,Detalhe_Registro!$E:$E,B3006,Detalhe_Registro!$M:$M,"SIM")</f>
        <v/>
      </c>
      <c r="I3006" s="2">
        <f>SUMIFS(Detalhe_Registro!$G:$G,Detalhe_Registro!$D:$D,A3006,Detalhe_Registro!$E:$E,B3006,Detalhe_Registro!$M:$M,"SIM")</f>
        <v/>
      </c>
      <c r="J3006" s="2">
        <f>IF(F3006&lt;Premissas!$B$8,"&lt; 1,00",IF(F3006&lt;Premissas!$B$9,"1,00 – 1,19",IF(F3006&lt;Premissas!$B$10,"1,20 – 1,39",IF(F3006&lt;Premissas!$B$11,"1,40 – 1,59",IF(F3006&lt;Premissas!$B$12,"1,60 – 1,99","≥ 2,00")))))</f>
        <v/>
      </c>
      <c r="K3006" s="5">
        <f>IF(F3006&lt;Premissas!$B$8,Premissas!$B$13,IF(F3006&lt;Premissas!$B$9,Premissas!$B$14,IF(F3006&lt;Premissas!$B$10,Premissas!$B$15,IF(F3006&lt;Premissas!$B$11,Premissas!$B$16,IF(F3006&lt;Premissas!$B$12,Premissas!$B$17,Premissas!$B$18)))))</f>
        <v/>
      </c>
      <c r="L3006" s="5">
        <f>K3006/Premissas!$B$4</f>
        <v/>
      </c>
      <c r="M3006" s="2">
        <f>IF(K3006=Premissas!$B$18,"SIM","NÃO")</f>
        <v/>
      </c>
    </row>
    <row r="3007">
      <c r="A3007" s="2" t="inlineStr">
        <is>
          <t>6018831</t>
        </is>
      </c>
      <c r="B3007" s="2" t="inlineStr">
        <is>
          <t>Thiago De Oliveira Camargo</t>
        </is>
      </c>
      <c r="C3007" s="2" t="n">
        <v>7801</v>
      </c>
      <c r="D3007" s="2">
        <f>IFERROR(TEXTJOIN(" | ",TRUE,UNIQUE(FILTER(Detalhe_Registro!$C:$C,(Detalhe_Registro!$D:$D=A3007)*(Detalhe_Registro!$E:$E=B3007)*(Detalhe_Registro!$M:$M="SIM")))),"")</f>
        <v/>
      </c>
      <c r="E3007" s="2">
        <f>COUNTIFS(Detalhe_Registro!$D:$D,A3007,Detalhe_Registro!$E:$E,B3007,Detalhe_Registro!$M:$M,"SIM")</f>
        <v/>
      </c>
      <c r="F3007" s="2">
        <f>IFERROR(MAXIFS(Detalhe_Registro!$N:$N,Detalhe_Registro!$D:$D,A3007,Detalhe_Registro!$E:$E,B3007,Detalhe_Registro!$M:$M,"SIM"),0)</f>
        <v/>
      </c>
      <c r="G3007" s="2">
        <f>IFERROR(AVERAGEIFS(Detalhe_Registro!$N:$N,Detalhe_Registro!$D:$D,A3007,Detalhe_Registro!$E:$E,B3007,Detalhe_Registro!$M:$M,"SIM"),0)</f>
        <v/>
      </c>
      <c r="H3007" s="2">
        <f>SUMIFS(Detalhe_Registro!$F:$F,Detalhe_Registro!$D:$D,A3007,Detalhe_Registro!$E:$E,B3007,Detalhe_Registro!$M:$M,"SIM")</f>
        <v/>
      </c>
      <c r="I3007" s="2">
        <f>SUMIFS(Detalhe_Registro!$G:$G,Detalhe_Registro!$D:$D,A3007,Detalhe_Registro!$E:$E,B3007,Detalhe_Registro!$M:$M,"SIM")</f>
        <v/>
      </c>
      <c r="J3007" s="2">
        <f>IF(F3007&lt;Premissas!$B$8,"&lt; 1,00",IF(F3007&lt;Premissas!$B$9,"1,00 – 1,19",IF(F3007&lt;Premissas!$B$10,"1,20 – 1,39",IF(F3007&lt;Premissas!$B$11,"1,40 – 1,59",IF(F3007&lt;Premissas!$B$12,"1,60 – 1,99","≥ 2,00")))))</f>
        <v/>
      </c>
      <c r="K3007" s="5">
        <f>IF(F3007&lt;Premissas!$B$8,Premissas!$B$13,IF(F3007&lt;Premissas!$B$9,Premissas!$B$14,IF(F3007&lt;Premissas!$B$10,Premissas!$B$15,IF(F3007&lt;Premissas!$B$11,Premissas!$B$16,IF(F3007&lt;Premissas!$B$12,Premissas!$B$17,Premissas!$B$18)))))</f>
        <v/>
      </c>
      <c r="L3007" s="5">
        <f>K3007/Premissas!$B$4</f>
        <v/>
      </c>
      <c r="M3007" s="2">
        <f>IF(K3007=Premissas!$B$18,"SIM","NÃO")</f>
        <v/>
      </c>
    </row>
    <row r="3008">
      <c r="A3008" s="2" t="inlineStr">
        <is>
          <t>5779049</t>
        </is>
      </c>
      <c r="B3008" s="2" t="inlineStr">
        <is>
          <t>Thiago Justino</t>
        </is>
      </c>
      <c r="C3008" s="2" t="n">
        <v>7801</v>
      </c>
      <c r="D3008" s="2">
        <f>IFERROR(TEXTJOIN(" | ",TRUE,UNIQUE(FILTER(Detalhe_Registro!$C:$C,(Detalhe_Registro!$D:$D=A3008)*(Detalhe_Registro!$E:$E=B3008)*(Detalhe_Registro!$M:$M="SIM")))),"")</f>
        <v/>
      </c>
      <c r="E3008" s="2">
        <f>COUNTIFS(Detalhe_Registro!$D:$D,A3008,Detalhe_Registro!$E:$E,B3008,Detalhe_Registro!$M:$M,"SIM")</f>
        <v/>
      </c>
      <c r="F3008" s="2">
        <f>IFERROR(MAXIFS(Detalhe_Registro!$N:$N,Detalhe_Registro!$D:$D,A3008,Detalhe_Registro!$E:$E,B3008,Detalhe_Registro!$M:$M,"SIM"),0)</f>
        <v/>
      </c>
      <c r="G3008" s="2">
        <f>IFERROR(AVERAGEIFS(Detalhe_Registro!$N:$N,Detalhe_Registro!$D:$D,A3008,Detalhe_Registro!$E:$E,B3008,Detalhe_Registro!$M:$M,"SIM"),0)</f>
        <v/>
      </c>
      <c r="H3008" s="2">
        <f>SUMIFS(Detalhe_Registro!$F:$F,Detalhe_Registro!$D:$D,A3008,Detalhe_Registro!$E:$E,B3008,Detalhe_Registro!$M:$M,"SIM")</f>
        <v/>
      </c>
      <c r="I3008" s="2">
        <f>SUMIFS(Detalhe_Registro!$G:$G,Detalhe_Registro!$D:$D,A3008,Detalhe_Registro!$E:$E,B3008,Detalhe_Registro!$M:$M,"SIM")</f>
        <v/>
      </c>
      <c r="J3008" s="2">
        <f>IF(F3008&lt;Premissas!$B$8,"&lt; 1,00",IF(F3008&lt;Premissas!$B$9,"1,00 – 1,19",IF(F3008&lt;Premissas!$B$10,"1,20 – 1,39",IF(F3008&lt;Premissas!$B$11,"1,40 – 1,59",IF(F3008&lt;Premissas!$B$12,"1,60 – 1,99","≥ 2,00")))))</f>
        <v/>
      </c>
      <c r="K3008" s="5">
        <f>IF(F3008&lt;Premissas!$B$8,Premissas!$B$13,IF(F3008&lt;Premissas!$B$9,Premissas!$B$14,IF(F3008&lt;Premissas!$B$10,Premissas!$B$15,IF(F3008&lt;Premissas!$B$11,Premissas!$B$16,IF(F3008&lt;Premissas!$B$12,Premissas!$B$17,Premissas!$B$18)))))</f>
        <v/>
      </c>
      <c r="L3008" s="5">
        <f>K3008/Premissas!$B$4</f>
        <v/>
      </c>
      <c r="M3008" s="2">
        <f>IF(K3008=Premissas!$B$18,"SIM","NÃO")</f>
        <v/>
      </c>
    </row>
    <row r="3009">
      <c r="A3009" s="2" t="inlineStr">
        <is>
          <t>6035701</t>
        </is>
      </c>
      <c r="B3009" s="2" t="inlineStr">
        <is>
          <t>Thiago Marcelo Elizeu</t>
        </is>
      </c>
      <c r="C3009" s="2" t="n">
        <v>7801</v>
      </c>
      <c r="D3009" s="2">
        <f>IFERROR(TEXTJOIN(" | ",TRUE,UNIQUE(FILTER(Detalhe_Registro!$C:$C,(Detalhe_Registro!$D:$D=A3009)*(Detalhe_Registro!$E:$E=B3009)*(Detalhe_Registro!$M:$M="SIM")))),"")</f>
        <v/>
      </c>
      <c r="E3009" s="2">
        <f>COUNTIFS(Detalhe_Registro!$D:$D,A3009,Detalhe_Registro!$E:$E,B3009,Detalhe_Registro!$M:$M,"SIM")</f>
        <v/>
      </c>
      <c r="F3009" s="2">
        <f>IFERROR(MAXIFS(Detalhe_Registro!$N:$N,Detalhe_Registro!$D:$D,A3009,Detalhe_Registro!$E:$E,B3009,Detalhe_Registro!$M:$M,"SIM"),0)</f>
        <v/>
      </c>
      <c r="G3009" s="2">
        <f>IFERROR(AVERAGEIFS(Detalhe_Registro!$N:$N,Detalhe_Registro!$D:$D,A3009,Detalhe_Registro!$E:$E,B3009,Detalhe_Registro!$M:$M,"SIM"),0)</f>
        <v/>
      </c>
      <c r="H3009" s="2">
        <f>SUMIFS(Detalhe_Registro!$F:$F,Detalhe_Registro!$D:$D,A3009,Detalhe_Registro!$E:$E,B3009,Detalhe_Registro!$M:$M,"SIM")</f>
        <v/>
      </c>
      <c r="I3009" s="2">
        <f>SUMIFS(Detalhe_Registro!$G:$G,Detalhe_Registro!$D:$D,A3009,Detalhe_Registro!$E:$E,B3009,Detalhe_Registro!$M:$M,"SIM")</f>
        <v/>
      </c>
      <c r="J3009" s="2">
        <f>IF(F3009&lt;Premissas!$B$8,"&lt; 1,00",IF(F3009&lt;Premissas!$B$9,"1,00 – 1,19",IF(F3009&lt;Premissas!$B$10,"1,20 – 1,39",IF(F3009&lt;Premissas!$B$11,"1,40 – 1,59",IF(F3009&lt;Premissas!$B$12,"1,60 – 1,99","≥ 2,00")))))</f>
        <v/>
      </c>
      <c r="K3009" s="5">
        <f>IF(F3009&lt;Premissas!$B$8,Premissas!$B$13,IF(F3009&lt;Premissas!$B$9,Premissas!$B$14,IF(F3009&lt;Premissas!$B$10,Premissas!$B$15,IF(F3009&lt;Premissas!$B$11,Premissas!$B$16,IF(F3009&lt;Premissas!$B$12,Premissas!$B$17,Premissas!$B$18)))))</f>
        <v/>
      </c>
      <c r="L3009" s="5">
        <f>K3009/Premissas!$B$4</f>
        <v/>
      </c>
      <c r="M3009" s="2">
        <f>IF(K3009=Premissas!$B$18,"SIM","NÃO")</f>
        <v/>
      </c>
    </row>
    <row r="3010">
      <c r="A3010" s="2" t="n">
        <v>5449367</v>
      </c>
      <c r="B3010" s="2" t="inlineStr">
        <is>
          <t>Thiago Souza Vieira</t>
        </is>
      </c>
      <c r="C3010" s="2" t="n">
        <v>7801</v>
      </c>
      <c r="D3010" s="2">
        <f>IFERROR(TEXTJOIN(" | ",TRUE,UNIQUE(FILTER(Detalhe_Registro!$C:$C,(Detalhe_Registro!$D:$D=A3010)*(Detalhe_Registro!$E:$E=B3010)*(Detalhe_Registro!$M:$M="SIM")))),"")</f>
        <v/>
      </c>
      <c r="E3010" s="2">
        <f>COUNTIFS(Detalhe_Registro!$D:$D,A3010,Detalhe_Registro!$E:$E,B3010,Detalhe_Registro!$M:$M,"SIM")</f>
        <v/>
      </c>
      <c r="F3010" s="2">
        <f>IFERROR(MAXIFS(Detalhe_Registro!$N:$N,Detalhe_Registro!$D:$D,A3010,Detalhe_Registro!$E:$E,B3010,Detalhe_Registro!$M:$M,"SIM"),0)</f>
        <v/>
      </c>
      <c r="G3010" s="2">
        <f>IFERROR(AVERAGEIFS(Detalhe_Registro!$N:$N,Detalhe_Registro!$D:$D,A3010,Detalhe_Registro!$E:$E,B3010,Detalhe_Registro!$M:$M,"SIM"),0)</f>
        <v/>
      </c>
      <c r="H3010" s="2">
        <f>SUMIFS(Detalhe_Registro!$F:$F,Detalhe_Registro!$D:$D,A3010,Detalhe_Registro!$E:$E,B3010,Detalhe_Registro!$M:$M,"SIM")</f>
        <v/>
      </c>
      <c r="I3010" s="2">
        <f>SUMIFS(Detalhe_Registro!$G:$G,Detalhe_Registro!$D:$D,A3010,Detalhe_Registro!$E:$E,B3010,Detalhe_Registro!$M:$M,"SIM")</f>
        <v/>
      </c>
      <c r="J3010" s="2">
        <f>IF(F3010&lt;Premissas!$B$8,"&lt; 1,00",IF(F3010&lt;Premissas!$B$9,"1,00 – 1,19",IF(F3010&lt;Premissas!$B$10,"1,20 – 1,39",IF(F3010&lt;Premissas!$B$11,"1,40 – 1,59",IF(F3010&lt;Premissas!$B$12,"1,60 – 1,99","≥ 2,00")))))</f>
        <v/>
      </c>
      <c r="K3010" s="5">
        <f>IF(F3010&lt;Premissas!$B$8,Premissas!$B$13,IF(F3010&lt;Premissas!$B$9,Premissas!$B$14,IF(F3010&lt;Premissas!$B$10,Premissas!$B$15,IF(F3010&lt;Premissas!$B$11,Premissas!$B$16,IF(F3010&lt;Premissas!$B$12,Premissas!$B$17,Premissas!$B$18)))))</f>
        <v/>
      </c>
      <c r="L3010" s="5">
        <f>K3010/Premissas!$B$4</f>
        <v/>
      </c>
      <c r="M3010" s="2">
        <f>IF(K3010=Premissas!$B$18,"SIM","NÃO")</f>
        <v/>
      </c>
    </row>
    <row r="3011">
      <c r="A3011" s="2" t="inlineStr">
        <is>
          <t>5449367</t>
        </is>
      </c>
      <c r="B3011" s="2" t="inlineStr">
        <is>
          <t>Thiago Souza Vieira</t>
        </is>
      </c>
      <c r="C3011" s="2" t="n">
        <v>7801</v>
      </c>
      <c r="D3011" s="2">
        <f>IFERROR(TEXTJOIN(" | ",TRUE,UNIQUE(FILTER(Detalhe_Registro!$C:$C,(Detalhe_Registro!$D:$D=A3011)*(Detalhe_Registro!$E:$E=B3011)*(Detalhe_Registro!$M:$M="SIM")))),"")</f>
        <v/>
      </c>
      <c r="E3011" s="2">
        <f>COUNTIFS(Detalhe_Registro!$D:$D,A3011,Detalhe_Registro!$E:$E,B3011,Detalhe_Registro!$M:$M,"SIM")</f>
        <v/>
      </c>
      <c r="F3011" s="2">
        <f>IFERROR(MAXIFS(Detalhe_Registro!$N:$N,Detalhe_Registro!$D:$D,A3011,Detalhe_Registro!$E:$E,B3011,Detalhe_Registro!$M:$M,"SIM"),0)</f>
        <v/>
      </c>
      <c r="G3011" s="2">
        <f>IFERROR(AVERAGEIFS(Detalhe_Registro!$N:$N,Detalhe_Registro!$D:$D,A3011,Detalhe_Registro!$E:$E,B3011,Detalhe_Registro!$M:$M,"SIM"),0)</f>
        <v/>
      </c>
      <c r="H3011" s="2">
        <f>SUMIFS(Detalhe_Registro!$F:$F,Detalhe_Registro!$D:$D,A3011,Detalhe_Registro!$E:$E,B3011,Detalhe_Registro!$M:$M,"SIM")</f>
        <v/>
      </c>
      <c r="I3011" s="2">
        <f>SUMIFS(Detalhe_Registro!$G:$G,Detalhe_Registro!$D:$D,A3011,Detalhe_Registro!$E:$E,B3011,Detalhe_Registro!$M:$M,"SIM")</f>
        <v/>
      </c>
      <c r="J3011" s="2">
        <f>IF(F3011&lt;Premissas!$B$8,"&lt; 1,00",IF(F3011&lt;Premissas!$B$9,"1,00 – 1,19",IF(F3011&lt;Premissas!$B$10,"1,20 – 1,39",IF(F3011&lt;Premissas!$B$11,"1,40 – 1,59",IF(F3011&lt;Premissas!$B$12,"1,60 – 1,99","≥ 2,00")))))</f>
        <v/>
      </c>
      <c r="K3011" s="5">
        <f>IF(F3011&lt;Premissas!$B$8,Premissas!$B$13,IF(F3011&lt;Premissas!$B$9,Premissas!$B$14,IF(F3011&lt;Premissas!$B$10,Premissas!$B$15,IF(F3011&lt;Premissas!$B$11,Premissas!$B$16,IF(F3011&lt;Premissas!$B$12,Premissas!$B$17,Premissas!$B$18)))))</f>
        <v/>
      </c>
      <c r="L3011" s="5">
        <f>K3011/Premissas!$B$4</f>
        <v/>
      </c>
      <c r="M3011" s="2">
        <f>IF(K3011=Premissas!$B$18,"SIM","NÃO")</f>
        <v/>
      </c>
    </row>
    <row r="3012">
      <c r="A3012" s="2" t="inlineStr">
        <is>
          <t>6035590</t>
        </is>
      </c>
      <c r="B3012" s="2" t="inlineStr">
        <is>
          <t>Tiago Aparecido Ferreira Cobo</t>
        </is>
      </c>
      <c r="C3012" s="2" t="n">
        <v>7801</v>
      </c>
      <c r="D3012" s="2">
        <f>IFERROR(TEXTJOIN(" | ",TRUE,UNIQUE(FILTER(Detalhe_Registro!$C:$C,(Detalhe_Registro!$D:$D=A3012)*(Detalhe_Registro!$E:$E=B3012)*(Detalhe_Registro!$M:$M="SIM")))),"")</f>
        <v/>
      </c>
      <c r="E3012" s="2">
        <f>COUNTIFS(Detalhe_Registro!$D:$D,A3012,Detalhe_Registro!$E:$E,B3012,Detalhe_Registro!$M:$M,"SIM")</f>
        <v/>
      </c>
      <c r="F3012" s="2">
        <f>IFERROR(MAXIFS(Detalhe_Registro!$N:$N,Detalhe_Registro!$D:$D,A3012,Detalhe_Registro!$E:$E,B3012,Detalhe_Registro!$M:$M,"SIM"),0)</f>
        <v/>
      </c>
      <c r="G3012" s="2">
        <f>IFERROR(AVERAGEIFS(Detalhe_Registro!$N:$N,Detalhe_Registro!$D:$D,A3012,Detalhe_Registro!$E:$E,B3012,Detalhe_Registro!$M:$M,"SIM"),0)</f>
        <v/>
      </c>
      <c r="H3012" s="2">
        <f>SUMIFS(Detalhe_Registro!$F:$F,Detalhe_Registro!$D:$D,A3012,Detalhe_Registro!$E:$E,B3012,Detalhe_Registro!$M:$M,"SIM")</f>
        <v/>
      </c>
      <c r="I3012" s="2">
        <f>SUMIFS(Detalhe_Registro!$G:$G,Detalhe_Registro!$D:$D,A3012,Detalhe_Registro!$E:$E,B3012,Detalhe_Registro!$M:$M,"SIM")</f>
        <v/>
      </c>
      <c r="J3012" s="2">
        <f>IF(F3012&lt;Premissas!$B$8,"&lt; 1,00",IF(F3012&lt;Premissas!$B$9,"1,00 – 1,19",IF(F3012&lt;Premissas!$B$10,"1,20 – 1,39",IF(F3012&lt;Premissas!$B$11,"1,40 – 1,59",IF(F3012&lt;Premissas!$B$12,"1,60 – 1,99","≥ 2,00")))))</f>
        <v/>
      </c>
      <c r="K3012" s="5">
        <f>IF(F3012&lt;Premissas!$B$8,Premissas!$B$13,IF(F3012&lt;Premissas!$B$9,Premissas!$B$14,IF(F3012&lt;Premissas!$B$10,Premissas!$B$15,IF(F3012&lt;Premissas!$B$11,Premissas!$B$16,IF(F3012&lt;Premissas!$B$12,Premissas!$B$17,Premissas!$B$18)))))</f>
        <v/>
      </c>
      <c r="L3012" s="5">
        <f>K3012/Premissas!$B$4</f>
        <v/>
      </c>
      <c r="M3012" s="2">
        <f>IF(K3012=Premissas!$B$18,"SIM","NÃO")</f>
        <v/>
      </c>
    </row>
    <row r="3013">
      <c r="A3013" s="2" t="n">
        <v>5144280</v>
      </c>
      <c r="B3013" s="2" t="inlineStr">
        <is>
          <t>Tiago Farias Da Costa</t>
        </is>
      </c>
      <c r="C3013" s="2" t="n">
        <v>7801</v>
      </c>
      <c r="D3013" s="2">
        <f>IFERROR(TEXTJOIN(" | ",TRUE,UNIQUE(FILTER(Detalhe_Registro!$C:$C,(Detalhe_Registro!$D:$D=A3013)*(Detalhe_Registro!$E:$E=B3013)*(Detalhe_Registro!$M:$M="SIM")))),"")</f>
        <v/>
      </c>
      <c r="E3013" s="2">
        <f>COUNTIFS(Detalhe_Registro!$D:$D,A3013,Detalhe_Registro!$E:$E,B3013,Detalhe_Registro!$M:$M,"SIM")</f>
        <v/>
      </c>
      <c r="F3013" s="2">
        <f>IFERROR(MAXIFS(Detalhe_Registro!$N:$N,Detalhe_Registro!$D:$D,A3013,Detalhe_Registro!$E:$E,B3013,Detalhe_Registro!$M:$M,"SIM"),0)</f>
        <v/>
      </c>
      <c r="G3013" s="2">
        <f>IFERROR(AVERAGEIFS(Detalhe_Registro!$N:$N,Detalhe_Registro!$D:$D,A3013,Detalhe_Registro!$E:$E,B3013,Detalhe_Registro!$M:$M,"SIM"),0)</f>
        <v/>
      </c>
      <c r="H3013" s="2">
        <f>SUMIFS(Detalhe_Registro!$F:$F,Detalhe_Registro!$D:$D,A3013,Detalhe_Registro!$E:$E,B3013,Detalhe_Registro!$M:$M,"SIM")</f>
        <v/>
      </c>
      <c r="I3013" s="2">
        <f>SUMIFS(Detalhe_Registro!$G:$G,Detalhe_Registro!$D:$D,A3013,Detalhe_Registro!$E:$E,B3013,Detalhe_Registro!$M:$M,"SIM")</f>
        <v/>
      </c>
      <c r="J3013" s="2">
        <f>IF(F3013&lt;Premissas!$B$8,"&lt; 1,00",IF(F3013&lt;Premissas!$B$9,"1,00 – 1,19",IF(F3013&lt;Premissas!$B$10,"1,20 – 1,39",IF(F3013&lt;Premissas!$B$11,"1,40 – 1,59",IF(F3013&lt;Premissas!$B$12,"1,60 – 1,99","≥ 2,00")))))</f>
        <v/>
      </c>
      <c r="K3013" s="5">
        <f>IF(F3013&lt;Premissas!$B$8,Premissas!$B$13,IF(F3013&lt;Premissas!$B$9,Premissas!$B$14,IF(F3013&lt;Premissas!$B$10,Premissas!$B$15,IF(F3013&lt;Premissas!$B$11,Premissas!$B$16,IF(F3013&lt;Premissas!$B$12,Premissas!$B$17,Premissas!$B$18)))))</f>
        <v/>
      </c>
      <c r="L3013" s="5">
        <f>K3013/Premissas!$B$4</f>
        <v/>
      </c>
      <c r="M3013" s="2">
        <f>IF(K3013=Premissas!$B$18,"SIM","NÃO")</f>
        <v/>
      </c>
    </row>
    <row r="3014">
      <c r="A3014" s="2" t="inlineStr">
        <is>
          <t>5144280</t>
        </is>
      </c>
      <c r="B3014" s="2" t="inlineStr">
        <is>
          <t>Tiago Farias Da Costa</t>
        </is>
      </c>
      <c r="C3014" s="2" t="n">
        <v>7801</v>
      </c>
      <c r="D3014" s="2">
        <f>IFERROR(TEXTJOIN(" | ",TRUE,UNIQUE(FILTER(Detalhe_Registro!$C:$C,(Detalhe_Registro!$D:$D=A3014)*(Detalhe_Registro!$E:$E=B3014)*(Detalhe_Registro!$M:$M="SIM")))),"")</f>
        <v/>
      </c>
      <c r="E3014" s="2">
        <f>COUNTIFS(Detalhe_Registro!$D:$D,A3014,Detalhe_Registro!$E:$E,B3014,Detalhe_Registro!$M:$M,"SIM")</f>
        <v/>
      </c>
      <c r="F3014" s="2">
        <f>IFERROR(MAXIFS(Detalhe_Registro!$N:$N,Detalhe_Registro!$D:$D,A3014,Detalhe_Registro!$E:$E,B3014,Detalhe_Registro!$M:$M,"SIM"),0)</f>
        <v/>
      </c>
      <c r="G3014" s="2">
        <f>IFERROR(AVERAGEIFS(Detalhe_Registro!$N:$N,Detalhe_Registro!$D:$D,A3014,Detalhe_Registro!$E:$E,B3014,Detalhe_Registro!$M:$M,"SIM"),0)</f>
        <v/>
      </c>
      <c r="H3014" s="2">
        <f>SUMIFS(Detalhe_Registro!$F:$F,Detalhe_Registro!$D:$D,A3014,Detalhe_Registro!$E:$E,B3014,Detalhe_Registro!$M:$M,"SIM")</f>
        <v/>
      </c>
      <c r="I3014" s="2">
        <f>SUMIFS(Detalhe_Registro!$G:$G,Detalhe_Registro!$D:$D,A3014,Detalhe_Registro!$E:$E,B3014,Detalhe_Registro!$M:$M,"SIM")</f>
        <v/>
      </c>
      <c r="J3014" s="2">
        <f>IF(F3014&lt;Premissas!$B$8,"&lt; 1,00",IF(F3014&lt;Premissas!$B$9,"1,00 – 1,19",IF(F3014&lt;Premissas!$B$10,"1,20 – 1,39",IF(F3014&lt;Premissas!$B$11,"1,40 – 1,59",IF(F3014&lt;Premissas!$B$12,"1,60 – 1,99","≥ 2,00")))))</f>
        <v/>
      </c>
      <c r="K3014" s="5">
        <f>IF(F3014&lt;Premissas!$B$8,Premissas!$B$13,IF(F3014&lt;Premissas!$B$9,Premissas!$B$14,IF(F3014&lt;Premissas!$B$10,Premissas!$B$15,IF(F3014&lt;Premissas!$B$11,Premissas!$B$16,IF(F3014&lt;Premissas!$B$12,Premissas!$B$17,Premissas!$B$18)))))</f>
        <v/>
      </c>
      <c r="L3014" s="5">
        <f>K3014/Premissas!$B$4</f>
        <v/>
      </c>
      <c r="M3014" s="2">
        <f>IF(K3014=Premissas!$B$18,"SIM","NÃO")</f>
        <v/>
      </c>
    </row>
    <row r="3015">
      <c r="A3015" s="2" t="n">
        <v>5444055</v>
      </c>
      <c r="B3015" s="2" t="inlineStr">
        <is>
          <t>Tiago Ferreira Da Costa De Oliveira</t>
        </is>
      </c>
      <c r="C3015" s="2" t="n">
        <v>7801</v>
      </c>
      <c r="D3015" s="2">
        <f>IFERROR(TEXTJOIN(" | ",TRUE,UNIQUE(FILTER(Detalhe_Registro!$C:$C,(Detalhe_Registro!$D:$D=A3015)*(Detalhe_Registro!$E:$E=B3015)*(Detalhe_Registro!$M:$M="SIM")))),"")</f>
        <v/>
      </c>
      <c r="E3015" s="2">
        <f>COUNTIFS(Detalhe_Registro!$D:$D,A3015,Detalhe_Registro!$E:$E,B3015,Detalhe_Registro!$M:$M,"SIM")</f>
        <v/>
      </c>
      <c r="F3015" s="2">
        <f>IFERROR(MAXIFS(Detalhe_Registro!$N:$N,Detalhe_Registro!$D:$D,A3015,Detalhe_Registro!$E:$E,B3015,Detalhe_Registro!$M:$M,"SIM"),0)</f>
        <v/>
      </c>
      <c r="G3015" s="2">
        <f>IFERROR(AVERAGEIFS(Detalhe_Registro!$N:$N,Detalhe_Registro!$D:$D,A3015,Detalhe_Registro!$E:$E,B3015,Detalhe_Registro!$M:$M,"SIM"),0)</f>
        <v/>
      </c>
      <c r="H3015" s="2">
        <f>SUMIFS(Detalhe_Registro!$F:$F,Detalhe_Registro!$D:$D,A3015,Detalhe_Registro!$E:$E,B3015,Detalhe_Registro!$M:$M,"SIM")</f>
        <v/>
      </c>
      <c r="I3015" s="2">
        <f>SUMIFS(Detalhe_Registro!$G:$G,Detalhe_Registro!$D:$D,A3015,Detalhe_Registro!$E:$E,B3015,Detalhe_Registro!$M:$M,"SIM")</f>
        <v/>
      </c>
      <c r="J3015" s="2">
        <f>IF(F3015&lt;Premissas!$B$8,"&lt; 1,00",IF(F3015&lt;Premissas!$B$9,"1,00 – 1,19",IF(F3015&lt;Premissas!$B$10,"1,20 – 1,39",IF(F3015&lt;Premissas!$B$11,"1,40 – 1,59",IF(F3015&lt;Premissas!$B$12,"1,60 – 1,99","≥ 2,00")))))</f>
        <v/>
      </c>
      <c r="K3015" s="5">
        <f>IF(F3015&lt;Premissas!$B$8,Premissas!$B$13,IF(F3015&lt;Premissas!$B$9,Premissas!$B$14,IF(F3015&lt;Premissas!$B$10,Premissas!$B$15,IF(F3015&lt;Premissas!$B$11,Premissas!$B$16,IF(F3015&lt;Premissas!$B$12,Premissas!$B$17,Premissas!$B$18)))))</f>
        <v/>
      </c>
      <c r="L3015" s="5">
        <f>K3015/Premissas!$B$4</f>
        <v/>
      </c>
      <c r="M3015" s="2">
        <f>IF(K3015=Premissas!$B$18,"SIM","NÃO")</f>
        <v/>
      </c>
    </row>
    <row r="3016">
      <c r="A3016" s="2" t="inlineStr">
        <is>
          <t>5444055</t>
        </is>
      </c>
      <c r="B3016" s="2" t="inlineStr">
        <is>
          <t>Tiago Ferreira Da Costa De Oliveira</t>
        </is>
      </c>
      <c r="C3016" s="2" t="n">
        <v>7801</v>
      </c>
      <c r="D3016" s="2">
        <f>IFERROR(TEXTJOIN(" | ",TRUE,UNIQUE(FILTER(Detalhe_Registro!$C:$C,(Detalhe_Registro!$D:$D=A3016)*(Detalhe_Registro!$E:$E=B3016)*(Detalhe_Registro!$M:$M="SIM")))),"")</f>
        <v/>
      </c>
      <c r="E3016" s="2">
        <f>COUNTIFS(Detalhe_Registro!$D:$D,A3016,Detalhe_Registro!$E:$E,B3016,Detalhe_Registro!$M:$M,"SIM")</f>
        <v/>
      </c>
      <c r="F3016" s="2">
        <f>IFERROR(MAXIFS(Detalhe_Registro!$N:$N,Detalhe_Registro!$D:$D,A3016,Detalhe_Registro!$E:$E,B3016,Detalhe_Registro!$M:$M,"SIM"),0)</f>
        <v/>
      </c>
      <c r="G3016" s="2">
        <f>IFERROR(AVERAGEIFS(Detalhe_Registro!$N:$N,Detalhe_Registro!$D:$D,A3016,Detalhe_Registro!$E:$E,B3016,Detalhe_Registro!$M:$M,"SIM"),0)</f>
        <v/>
      </c>
      <c r="H3016" s="2">
        <f>SUMIFS(Detalhe_Registro!$F:$F,Detalhe_Registro!$D:$D,A3016,Detalhe_Registro!$E:$E,B3016,Detalhe_Registro!$M:$M,"SIM")</f>
        <v/>
      </c>
      <c r="I3016" s="2">
        <f>SUMIFS(Detalhe_Registro!$G:$G,Detalhe_Registro!$D:$D,A3016,Detalhe_Registro!$E:$E,B3016,Detalhe_Registro!$M:$M,"SIM")</f>
        <v/>
      </c>
      <c r="J3016" s="2">
        <f>IF(F3016&lt;Premissas!$B$8,"&lt; 1,00",IF(F3016&lt;Premissas!$B$9,"1,00 – 1,19",IF(F3016&lt;Premissas!$B$10,"1,20 – 1,39",IF(F3016&lt;Premissas!$B$11,"1,40 – 1,59",IF(F3016&lt;Premissas!$B$12,"1,60 – 1,99","≥ 2,00")))))</f>
        <v/>
      </c>
      <c r="K3016" s="5">
        <f>IF(F3016&lt;Premissas!$B$8,Premissas!$B$13,IF(F3016&lt;Premissas!$B$9,Premissas!$B$14,IF(F3016&lt;Premissas!$B$10,Premissas!$B$15,IF(F3016&lt;Premissas!$B$11,Premissas!$B$16,IF(F3016&lt;Premissas!$B$12,Premissas!$B$17,Premissas!$B$18)))))</f>
        <v/>
      </c>
      <c r="L3016" s="5">
        <f>K3016/Premissas!$B$4</f>
        <v/>
      </c>
      <c r="M3016" s="2">
        <f>IF(K3016=Premissas!$B$18,"SIM","NÃO")</f>
        <v/>
      </c>
    </row>
    <row r="3017">
      <c r="A3017" s="2" t="n">
        <v>5667941</v>
      </c>
      <c r="B3017" s="2" t="inlineStr">
        <is>
          <t>UMBERTO UMBERTO IORIO FILHO</t>
        </is>
      </c>
      <c r="C3017" s="2" t="n">
        <v>7801</v>
      </c>
      <c r="D3017" s="2">
        <f>IFERROR(TEXTJOIN(" | ",TRUE,UNIQUE(FILTER(Detalhe_Registro!$C:$C,(Detalhe_Registro!$D:$D=A3017)*(Detalhe_Registro!$E:$E=B3017)*(Detalhe_Registro!$M:$M="SIM")))),"")</f>
        <v/>
      </c>
      <c r="E3017" s="2">
        <f>COUNTIFS(Detalhe_Registro!$D:$D,A3017,Detalhe_Registro!$E:$E,B3017,Detalhe_Registro!$M:$M,"SIM")</f>
        <v/>
      </c>
      <c r="F3017" s="2">
        <f>IFERROR(MAXIFS(Detalhe_Registro!$N:$N,Detalhe_Registro!$D:$D,A3017,Detalhe_Registro!$E:$E,B3017,Detalhe_Registro!$M:$M,"SIM"),0)</f>
        <v/>
      </c>
      <c r="G3017" s="2">
        <f>IFERROR(AVERAGEIFS(Detalhe_Registro!$N:$N,Detalhe_Registro!$D:$D,A3017,Detalhe_Registro!$E:$E,B3017,Detalhe_Registro!$M:$M,"SIM"),0)</f>
        <v/>
      </c>
      <c r="H3017" s="2">
        <f>SUMIFS(Detalhe_Registro!$F:$F,Detalhe_Registro!$D:$D,A3017,Detalhe_Registro!$E:$E,B3017,Detalhe_Registro!$M:$M,"SIM")</f>
        <v/>
      </c>
      <c r="I3017" s="2">
        <f>SUMIFS(Detalhe_Registro!$G:$G,Detalhe_Registro!$D:$D,A3017,Detalhe_Registro!$E:$E,B3017,Detalhe_Registro!$M:$M,"SIM")</f>
        <v/>
      </c>
      <c r="J3017" s="2">
        <f>IF(F3017&lt;Premissas!$B$8,"&lt; 1,00",IF(F3017&lt;Premissas!$B$9,"1,00 – 1,19",IF(F3017&lt;Premissas!$B$10,"1,20 – 1,39",IF(F3017&lt;Premissas!$B$11,"1,40 – 1,59",IF(F3017&lt;Premissas!$B$12,"1,60 – 1,99","≥ 2,00")))))</f>
        <v/>
      </c>
      <c r="K3017" s="5">
        <f>IF(F3017&lt;Premissas!$B$8,Premissas!$B$13,IF(F3017&lt;Premissas!$B$9,Premissas!$B$14,IF(F3017&lt;Premissas!$B$10,Premissas!$B$15,IF(F3017&lt;Premissas!$B$11,Premissas!$B$16,IF(F3017&lt;Premissas!$B$12,Premissas!$B$17,Premissas!$B$18)))))</f>
        <v/>
      </c>
      <c r="L3017" s="5">
        <f>K3017/Premissas!$B$4</f>
        <v/>
      </c>
      <c r="M3017" s="2">
        <f>IF(K3017=Premissas!$B$18,"SIM","NÃO")</f>
        <v/>
      </c>
    </row>
    <row r="3018">
      <c r="A3018" s="2" t="n">
        <v>513395</v>
      </c>
      <c r="B3018" s="2" t="inlineStr">
        <is>
          <t>Uberlandia De Lima E Silva</t>
        </is>
      </c>
      <c r="C3018" s="2" t="n">
        <v>7801</v>
      </c>
      <c r="D3018" s="2">
        <f>IFERROR(TEXTJOIN(" | ",TRUE,UNIQUE(FILTER(Detalhe_Registro!$C:$C,(Detalhe_Registro!$D:$D=A3018)*(Detalhe_Registro!$E:$E=B3018)*(Detalhe_Registro!$M:$M="SIM")))),"")</f>
        <v/>
      </c>
      <c r="E3018" s="2">
        <f>COUNTIFS(Detalhe_Registro!$D:$D,A3018,Detalhe_Registro!$E:$E,B3018,Detalhe_Registro!$M:$M,"SIM")</f>
        <v/>
      </c>
      <c r="F3018" s="2">
        <f>IFERROR(MAXIFS(Detalhe_Registro!$N:$N,Detalhe_Registro!$D:$D,A3018,Detalhe_Registro!$E:$E,B3018,Detalhe_Registro!$M:$M,"SIM"),0)</f>
        <v/>
      </c>
      <c r="G3018" s="2">
        <f>IFERROR(AVERAGEIFS(Detalhe_Registro!$N:$N,Detalhe_Registro!$D:$D,A3018,Detalhe_Registro!$E:$E,B3018,Detalhe_Registro!$M:$M,"SIM"),0)</f>
        <v/>
      </c>
      <c r="H3018" s="2">
        <f>SUMIFS(Detalhe_Registro!$F:$F,Detalhe_Registro!$D:$D,A3018,Detalhe_Registro!$E:$E,B3018,Detalhe_Registro!$M:$M,"SIM")</f>
        <v/>
      </c>
      <c r="I3018" s="2">
        <f>SUMIFS(Detalhe_Registro!$G:$G,Detalhe_Registro!$D:$D,A3018,Detalhe_Registro!$E:$E,B3018,Detalhe_Registro!$M:$M,"SIM")</f>
        <v/>
      </c>
      <c r="J3018" s="2">
        <f>IF(F3018&lt;Premissas!$B$8,"&lt; 1,00",IF(F3018&lt;Premissas!$B$9,"1,00 – 1,19",IF(F3018&lt;Premissas!$B$10,"1,20 – 1,39",IF(F3018&lt;Premissas!$B$11,"1,40 – 1,59",IF(F3018&lt;Premissas!$B$12,"1,60 – 1,99","≥ 2,00")))))</f>
        <v/>
      </c>
      <c r="K3018" s="5">
        <f>IF(F3018&lt;Premissas!$B$8,Premissas!$B$13,IF(F3018&lt;Premissas!$B$9,Premissas!$B$14,IF(F3018&lt;Premissas!$B$10,Premissas!$B$15,IF(F3018&lt;Premissas!$B$11,Premissas!$B$16,IF(F3018&lt;Premissas!$B$12,Premissas!$B$17,Premissas!$B$18)))))</f>
        <v/>
      </c>
      <c r="L3018" s="5">
        <f>K3018/Premissas!$B$4</f>
        <v/>
      </c>
      <c r="M3018" s="2">
        <f>IF(K3018=Premissas!$B$18,"SIM","NÃO")</f>
        <v/>
      </c>
    </row>
    <row r="3019">
      <c r="A3019" s="2" t="inlineStr">
        <is>
          <t>513395</t>
        </is>
      </c>
      <c r="B3019" s="2" t="inlineStr">
        <is>
          <t>Uberlandia De Lima E Silva</t>
        </is>
      </c>
      <c r="C3019" s="2" t="n">
        <v>7801</v>
      </c>
      <c r="D3019" s="2">
        <f>IFERROR(TEXTJOIN(" | ",TRUE,UNIQUE(FILTER(Detalhe_Registro!$C:$C,(Detalhe_Registro!$D:$D=A3019)*(Detalhe_Registro!$E:$E=B3019)*(Detalhe_Registro!$M:$M="SIM")))),"")</f>
        <v/>
      </c>
      <c r="E3019" s="2">
        <f>COUNTIFS(Detalhe_Registro!$D:$D,A3019,Detalhe_Registro!$E:$E,B3019,Detalhe_Registro!$M:$M,"SIM")</f>
        <v/>
      </c>
      <c r="F3019" s="2">
        <f>IFERROR(MAXIFS(Detalhe_Registro!$N:$N,Detalhe_Registro!$D:$D,A3019,Detalhe_Registro!$E:$E,B3019,Detalhe_Registro!$M:$M,"SIM"),0)</f>
        <v/>
      </c>
      <c r="G3019" s="2">
        <f>IFERROR(AVERAGEIFS(Detalhe_Registro!$N:$N,Detalhe_Registro!$D:$D,A3019,Detalhe_Registro!$E:$E,B3019,Detalhe_Registro!$M:$M,"SIM"),0)</f>
        <v/>
      </c>
      <c r="H3019" s="2">
        <f>SUMIFS(Detalhe_Registro!$F:$F,Detalhe_Registro!$D:$D,A3019,Detalhe_Registro!$E:$E,B3019,Detalhe_Registro!$M:$M,"SIM")</f>
        <v/>
      </c>
      <c r="I3019" s="2">
        <f>SUMIFS(Detalhe_Registro!$G:$G,Detalhe_Registro!$D:$D,A3019,Detalhe_Registro!$E:$E,B3019,Detalhe_Registro!$M:$M,"SIM")</f>
        <v/>
      </c>
      <c r="J3019" s="2">
        <f>IF(F3019&lt;Premissas!$B$8,"&lt; 1,00",IF(F3019&lt;Premissas!$B$9,"1,00 – 1,19",IF(F3019&lt;Premissas!$B$10,"1,20 – 1,39",IF(F3019&lt;Premissas!$B$11,"1,40 – 1,59",IF(F3019&lt;Premissas!$B$12,"1,60 – 1,99","≥ 2,00")))))</f>
        <v/>
      </c>
      <c r="K3019" s="5">
        <f>IF(F3019&lt;Premissas!$B$8,Premissas!$B$13,IF(F3019&lt;Premissas!$B$9,Premissas!$B$14,IF(F3019&lt;Premissas!$B$10,Premissas!$B$15,IF(F3019&lt;Premissas!$B$11,Premissas!$B$16,IF(F3019&lt;Premissas!$B$12,Premissas!$B$17,Premissas!$B$18)))))</f>
        <v/>
      </c>
      <c r="L3019" s="5">
        <f>K3019/Premissas!$B$4</f>
        <v/>
      </c>
      <c r="M3019" s="2">
        <f>IF(K3019=Premissas!$B$18,"SIM","NÃO")</f>
        <v/>
      </c>
    </row>
    <row r="3020">
      <c r="A3020" s="2" t="n">
        <v>6016120</v>
      </c>
      <c r="B3020" s="2" t="inlineStr">
        <is>
          <t>Ubiratan De Moraes E Oliveira</t>
        </is>
      </c>
      <c r="C3020" s="2" t="n">
        <v>7801</v>
      </c>
      <c r="D3020" s="2">
        <f>IFERROR(TEXTJOIN(" | ",TRUE,UNIQUE(FILTER(Detalhe_Registro!$C:$C,(Detalhe_Registro!$D:$D=A3020)*(Detalhe_Registro!$E:$E=B3020)*(Detalhe_Registro!$M:$M="SIM")))),"")</f>
        <v/>
      </c>
      <c r="E3020" s="2">
        <f>COUNTIFS(Detalhe_Registro!$D:$D,A3020,Detalhe_Registro!$E:$E,B3020,Detalhe_Registro!$M:$M,"SIM")</f>
        <v/>
      </c>
      <c r="F3020" s="2">
        <f>IFERROR(MAXIFS(Detalhe_Registro!$N:$N,Detalhe_Registro!$D:$D,A3020,Detalhe_Registro!$E:$E,B3020,Detalhe_Registro!$M:$M,"SIM"),0)</f>
        <v/>
      </c>
      <c r="G3020" s="2">
        <f>IFERROR(AVERAGEIFS(Detalhe_Registro!$N:$N,Detalhe_Registro!$D:$D,A3020,Detalhe_Registro!$E:$E,B3020,Detalhe_Registro!$M:$M,"SIM"),0)</f>
        <v/>
      </c>
      <c r="H3020" s="2">
        <f>SUMIFS(Detalhe_Registro!$F:$F,Detalhe_Registro!$D:$D,A3020,Detalhe_Registro!$E:$E,B3020,Detalhe_Registro!$M:$M,"SIM")</f>
        <v/>
      </c>
      <c r="I3020" s="2">
        <f>SUMIFS(Detalhe_Registro!$G:$G,Detalhe_Registro!$D:$D,A3020,Detalhe_Registro!$E:$E,B3020,Detalhe_Registro!$M:$M,"SIM")</f>
        <v/>
      </c>
      <c r="J3020" s="2">
        <f>IF(F3020&lt;Premissas!$B$8,"&lt; 1,00",IF(F3020&lt;Premissas!$B$9,"1,00 – 1,19",IF(F3020&lt;Premissas!$B$10,"1,20 – 1,39",IF(F3020&lt;Premissas!$B$11,"1,40 – 1,59",IF(F3020&lt;Premissas!$B$12,"1,60 – 1,99","≥ 2,00")))))</f>
        <v/>
      </c>
      <c r="K3020" s="5">
        <f>IF(F3020&lt;Premissas!$B$8,Premissas!$B$13,IF(F3020&lt;Premissas!$B$9,Premissas!$B$14,IF(F3020&lt;Premissas!$B$10,Premissas!$B$15,IF(F3020&lt;Premissas!$B$11,Premissas!$B$16,IF(F3020&lt;Premissas!$B$12,Premissas!$B$17,Premissas!$B$18)))))</f>
        <v/>
      </c>
      <c r="L3020" s="5">
        <f>K3020/Premissas!$B$4</f>
        <v/>
      </c>
      <c r="M3020" s="2">
        <f>IF(K3020=Premissas!$B$18,"SIM","NÃO")</f>
        <v/>
      </c>
    </row>
    <row r="3021">
      <c r="A3021" s="2" t="inlineStr">
        <is>
          <t>6016120</t>
        </is>
      </c>
      <c r="B3021" s="2" t="inlineStr">
        <is>
          <t>Ubiratan De Moraes E Oliveira</t>
        </is>
      </c>
      <c r="C3021" s="2" t="n">
        <v>7801</v>
      </c>
      <c r="D3021" s="2">
        <f>IFERROR(TEXTJOIN(" | ",TRUE,UNIQUE(FILTER(Detalhe_Registro!$C:$C,(Detalhe_Registro!$D:$D=A3021)*(Detalhe_Registro!$E:$E=B3021)*(Detalhe_Registro!$M:$M="SIM")))),"")</f>
        <v/>
      </c>
      <c r="E3021" s="2">
        <f>COUNTIFS(Detalhe_Registro!$D:$D,A3021,Detalhe_Registro!$E:$E,B3021,Detalhe_Registro!$M:$M,"SIM")</f>
        <v/>
      </c>
      <c r="F3021" s="2">
        <f>IFERROR(MAXIFS(Detalhe_Registro!$N:$N,Detalhe_Registro!$D:$D,A3021,Detalhe_Registro!$E:$E,B3021,Detalhe_Registro!$M:$M,"SIM"),0)</f>
        <v/>
      </c>
      <c r="G3021" s="2">
        <f>IFERROR(AVERAGEIFS(Detalhe_Registro!$N:$N,Detalhe_Registro!$D:$D,A3021,Detalhe_Registro!$E:$E,B3021,Detalhe_Registro!$M:$M,"SIM"),0)</f>
        <v/>
      </c>
      <c r="H3021" s="2">
        <f>SUMIFS(Detalhe_Registro!$F:$F,Detalhe_Registro!$D:$D,A3021,Detalhe_Registro!$E:$E,B3021,Detalhe_Registro!$M:$M,"SIM")</f>
        <v/>
      </c>
      <c r="I3021" s="2">
        <f>SUMIFS(Detalhe_Registro!$G:$G,Detalhe_Registro!$D:$D,A3021,Detalhe_Registro!$E:$E,B3021,Detalhe_Registro!$M:$M,"SIM")</f>
        <v/>
      </c>
      <c r="J3021" s="2">
        <f>IF(F3021&lt;Premissas!$B$8,"&lt; 1,00",IF(F3021&lt;Premissas!$B$9,"1,00 – 1,19",IF(F3021&lt;Premissas!$B$10,"1,20 – 1,39",IF(F3021&lt;Premissas!$B$11,"1,40 – 1,59",IF(F3021&lt;Premissas!$B$12,"1,60 – 1,99","≥ 2,00")))))</f>
        <v/>
      </c>
      <c r="K3021" s="5">
        <f>IF(F3021&lt;Premissas!$B$8,Premissas!$B$13,IF(F3021&lt;Premissas!$B$9,Premissas!$B$14,IF(F3021&lt;Premissas!$B$10,Premissas!$B$15,IF(F3021&lt;Premissas!$B$11,Premissas!$B$16,IF(F3021&lt;Premissas!$B$12,Premissas!$B$17,Premissas!$B$18)))))</f>
        <v/>
      </c>
      <c r="L3021" s="5">
        <f>K3021/Premissas!$B$4</f>
        <v/>
      </c>
      <c r="M3021" s="2">
        <f>IF(K3021=Premissas!$B$18,"SIM","NÃO")</f>
        <v/>
      </c>
    </row>
    <row r="3022">
      <c r="A3022" s="2" t="n">
        <v>5454344</v>
      </c>
      <c r="B3022" s="2" t="inlineStr">
        <is>
          <t>Uelveston Ribeiro De Sousa</t>
        </is>
      </c>
      <c r="C3022" s="2" t="n">
        <v>7801</v>
      </c>
      <c r="D3022" s="2">
        <f>IFERROR(TEXTJOIN(" | ",TRUE,UNIQUE(FILTER(Detalhe_Registro!$C:$C,(Detalhe_Registro!$D:$D=A3022)*(Detalhe_Registro!$E:$E=B3022)*(Detalhe_Registro!$M:$M="SIM")))),"")</f>
        <v/>
      </c>
      <c r="E3022" s="2">
        <f>COUNTIFS(Detalhe_Registro!$D:$D,A3022,Detalhe_Registro!$E:$E,B3022,Detalhe_Registro!$M:$M,"SIM")</f>
        <v/>
      </c>
      <c r="F3022" s="2">
        <f>IFERROR(MAXIFS(Detalhe_Registro!$N:$N,Detalhe_Registro!$D:$D,A3022,Detalhe_Registro!$E:$E,B3022,Detalhe_Registro!$M:$M,"SIM"),0)</f>
        <v/>
      </c>
      <c r="G3022" s="2">
        <f>IFERROR(AVERAGEIFS(Detalhe_Registro!$N:$N,Detalhe_Registro!$D:$D,A3022,Detalhe_Registro!$E:$E,B3022,Detalhe_Registro!$M:$M,"SIM"),0)</f>
        <v/>
      </c>
      <c r="H3022" s="2">
        <f>SUMIFS(Detalhe_Registro!$F:$F,Detalhe_Registro!$D:$D,A3022,Detalhe_Registro!$E:$E,B3022,Detalhe_Registro!$M:$M,"SIM")</f>
        <v/>
      </c>
      <c r="I3022" s="2">
        <f>SUMIFS(Detalhe_Registro!$G:$G,Detalhe_Registro!$D:$D,A3022,Detalhe_Registro!$E:$E,B3022,Detalhe_Registro!$M:$M,"SIM")</f>
        <v/>
      </c>
      <c r="J3022" s="2">
        <f>IF(F3022&lt;Premissas!$B$8,"&lt; 1,00",IF(F3022&lt;Premissas!$B$9,"1,00 – 1,19",IF(F3022&lt;Premissas!$B$10,"1,20 – 1,39",IF(F3022&lt;Premissas!$B$11,"1,40 – 1,59",IF(F3022&lt;Premissas!$B$12,"1,60 – 1,99","≥ 2,00")))))</f>
        <v/>
      </c>
      <c r="K3022" s="5">
        <f>IF(F3022&lt;Premissas!$B$8,Premissas!$B$13,IF(F3022&lt;Premissas!$B$9,Premissas!$B$14,IF(F3022&lt;Premissas!$B$10,Premissas!$B$15,IF(F3022&lt;Premissas!$B$11,Premissas!$B$16,IF(F3022&lt;Premissas!$B$12,Premissas!$B$17,Premissas!$B$18)))))</f>
        <v/>
      </c>
      <c r="L3022" s="5">
        <f>K3022/Premissas!$B$4</f>
        <v/>
      </c>
      <c r="M3022" s="2">
        <f>IF(K3022=Premissas!$B$18,"SIM","NÃO")</f>
        <v/>
      </c>
    </row>
    <row r="3023">
      <c r="A3023" s="2" t="inlineStr">
        <is>
          <t>5454344</t>
        </is>
      </c>
      <c r="B3023" s="2" t="inlineStr">
        <is>
          <t>Uelveston Ribeiro De Sousa</t>
        </is>
      </c>
      <c r="C3023" s="2" t="n">
        <v>7801</v>
      </c>
      <c r="D3023" s="2">
        <f>IFERROR(TEXTJOIN(" | ",TRUE,UNIQUE(FILTER(Detalhe_Registro!$C:$C,(Detalhe_Registro!$D:$D=A3023)*(Detalhe_Registro!$E:$E=B3023)*(Detalhe_Registro!$M:$M="SIM")))),"")</f>
        <v/>
      </c>
      <c r="E3023" s="2">
        <f>COUNTIFS(Detalhe_Registro!$D:$D,A3023,Detalhe_Registro!$E:$E,B3023,Detalhe_Registro!$M:$M,"SIM")</f>
        <v/>
      </c>
      <c r="F3023" s="2">
        <f>IFERROR(MAXIFS(Detalhe_Registro!$N:$N,Detalhe_Registro!$D:$D,A3023,Detalhe_Registro!$E:$E,B3023,Detalhe_Registro!$M:$M,"SIM"),0)</f>
        <v/>
      </c>
      <c r="G3023" s="2">
        <f>IFERROR(AVERAGEIFS(Detalhe_Registro!$N:$N,Detalhe_Registro!$D:$D,A3023,Detalhe_Registro!$E:$E,B3023,Detalhe_Registro!$M:$M,"SIM"),0)</f>
        <v/>
      </c>
      <c r="H3023" s="2">
        <f>SUMIFS(Detalhe_Registro!$F:$F,Detalhe_Registro!$D:$D,A3023,Detalhe_Registro!$E:$E,B3023,Detalhe_Registro!$M:$M,"SIM")</f>
        <v/>
      </c>
      <c r="I3023" s="2">
        <f>SUMIFS(Detalhe_Registro!$G:$G,Detalhe_Registro!$D:$D,A3023,Detalhe_Registro!$E:$E,B3023,Detalhe_Registro!$M:$M,"SIM")</f>
        <v/>
      </c>
      <c r="J3023" s="2">
        <f>IF(F3023&lt;Premissas!$B$8,"&lt; 1,00",IF(F3023&lt;Premissas!$B$9,"1,00 – 1,19",IF(F3023&lt;Premissas!$B$10,"1,20 – 1,39",IF(F3023&lt;Premissas!$B$11,"1,40 – 1,59",IF(F3023&lt;Premissas!$B$12,"1,60 – 1,99","≥ 2,00")))))</f>
        <v/>
      </c>
      <c r="K3023" s="5">
        <f>IF(F3023&lt;Premissas!$B$8,Premissas!$B$13,IF(F3023&lt;Premissas!$B$9,Premissas!$B$14,IF(F3023&lt;Premissas!$B$10,Premissas!$B$15,IF(F3023&lt;Premissas!$B$11,Premissas!$B$16,IF(F3023&lt;Premissas!$B$12,Premissas!$B$17,Premissas!$B$18)))))</f>
        <v/>
      </c>
      <c r="L3023" s="5">
        <f>K3023/Premissas!$B$4</f>
        <v/>
      </c>
      <c r="M3023" s="2">
        <f>IF(K3023=Premissas!$B$18,"SIM","NÃO")</f>
        <v/>
      </c>
    </row>
    <row r="3024">
      <c r="A3024" s="2" t="inlineStr">
        <is>
          <t>6017533</t>
        </is>
      </c>
      <c r="B3024" s="2" t="inlineStr">
        <is>
          <t>Uzochukwu Umeji</t>
        </is>
      </c>
      <c r="C3024" s="2" t="n">
        <v>7801</v>
      </c>
      <c r="D3024" s="2">
        <f>IFERROR(TEXTJOIN(" | ",TRUE,UNIQUE(FILTER(Detalhe_Registro!$C:$C,(Detalhe_Registro!$D:$D=A3024)*(Detalhe_Registro!$E:$E=B3024)*(Detalhe_Registro!$M:$M="SIM")))),"")</f>
        <v/>
      </c>
      <c r="E3024" s="2">
        <f>COUNTIFS(Detalhe_Registro!$D:$D,A3024,Detalhe_Registro!$E:$E,B3024,Detalhe_Registro!$M:$M,"SIM")</f>
        <v/>
      </c>
      <c r="F3024" s="2">
        <f>IFERROR(MAXIFS(Detalhe_Registro!$N:$N,Detalhe_Registro!$D:$D,A3024,Detalhe_Registro!$E:$E,B3024,Detalhe_Registro!$M:$M,"SIM"),0)</f>
        <v/>
      </c>
      <c r="G3024" s="2">
        <f>IFERROR(AVERAGEIFS(Detalhe_Registro!$N:$N,Detalhe_Registro!$D:$D,A3024,Detalhe_Registro!$E:$E,B3024,Detalhe_Registro!$M:$M,"SIM"),0)</f>
        <v/>
      </c>
      <c r="H3024" s="2">
        <f>SUMIFS(Detalhe_Registro!$F:$F,Detalhe_Registro!$D:$D,A3024,Detalhe_Registro!$E:$E,B3024,Detalhe_Registro!$M:$M,"SIM")</f>
        <v/>
      </c>
      <c r="I3024" s="2">
        <f>SUMIFS(Detalhe_Registro!$G:$G,Detalhe_Registro!$D:$D,A3024,Detalhe_Registro!$E:$E,B3024,Detalhe_Registro!$M:$M,"SIM")</f>
        <v/>
      </c>
      <c r="J3024" s="2">
        <f>IF(F3024&lt;Premissas!$B$8,"&lt; 1,00",IF(F3024&lt;Premissas!$B$9,"1,00 – 1,19",IF(F3024&lt;Premissas!$B$10,"1,20 – 1,39",IF(F3024&lt;Premissas!$B$11,"1,40 – 1,59",IF(F3024&lt;Premissas!$B$12,"1,60 – 1,99","≥ 2,00")))))</f>
        <v/>
      </c>
      <c r="K3024" s="5">
        <f>IF(F3024&lt;Premissas!$B$8,Premissas!$B$13,IF(F3024&lt;Premissas!$B$9,Premissas!$B$14,IF(F3024&lt;Premissas!$B$10,Premissas!$B$15,IF(F3024&lt;Premissas!$B$11,Premissas!$B$16,IF(F3024&lt;Premissas!$B$12,Premissas!$B$17,Premissas!$B$18)))))</f>
        <v/>
      </c>
      <c r="L3024" s="5">
        <f>K3024/Premissas!$B$4</f>
        <v/>
      </c>
      <c r="M3024" s="2">
        <f>IF(K3024=Premissas!$B$18,"SIM","NÃO")</f>
        <v/>
      </c>
    </row>
    <row r="3025">
      <c r="A3025" s="2" t="n">
        <v>5814820</v>
      </c>
      <c r="B3025" s="2" t="inlineStr">
        <is>
          <t>VAGNER FERREIRA</t>
        </is>
      </c>
      <c r="C3025" s="2" t="n">
        <v>7801</v>
      </c>
      <c r="D3025" s="2">
        <f>IFERROR(TEXTJOIN(" | ",TRUE,UNIQUE(FILTER(Detalhe_Registro!$C:$C,(Detalhe_Registro!$D:$D=A3025)*(Detalhe_Registro!$E:$E=B3025)*(Detalhe_Registro!$M:$M="SIM")))),"")</f>
        <v/>
      </c>
      <c r="E3025" s="2">
        <f>COUNTIFS(Detalhe_Registro!$D:$D,A3025,Detalhe_Registro!$E:$E,B3025,Detalhe_Registro!$M:$M,"SIM")</f>
        <v/>
      </c>
      <c r="F3025" s="2">
        <f>IFERROR(MAXIFS(Detalhe_Registro!$N:$N,Detalhe_Registro!$D:$D,A3025,Detalhe_Registro!$E:$E,B3025,Detalhe_Registro!$M:$M,"SIM"),0)</f>
        <v/>
      </c>
      <c r="G3025" s="2">
        <f>IFERROR(AVERAGEIFS(Detalhe_Registro!$N:$N,Detalhe_Registro!$D:$D,A3025,Detalhe_Registro!$E:$E,B3025,Detalhe_Registro!$M:$M,"SIM"),0)</f>
        <v/>
      </c>
      <c r="H3025" s="2">
        <f>SUMIFS(Detalhe_Registro!$F:$F,Detalhe_Registro!$D:$D,A3025,Detalhe_Registro!$E:$E,B3025,Detalhe_Registro!$M:$M,"SIM")</f>
        <v/>
      </c>
      <c r="I3025" s="2">
        <f>SUMIFS(Detalhe_Registro!$G:$G,Detalhe_Registro!$D:$D,A3025,Detalhe_Registro!$E:$E,B3025,Detalhe_Registro!$M:$M,"SIM")</f>
        <v/>
      </c>
      <c r="J3025" s="2">
        <f>IF(F3025&lt;Premissas!$B$8,"&lt; 1,00",IF(F3025&lt;Premissas!$B$9,"1,00 – 1,19",IF(F3025&lt;Premissas!$B$10,"1,20 – 1,39",IF(F3025&lt;Premissas!$B$11,"1,40 – 1,59",IF(F3025&lt;Premissas!$B$12,"1,60 – 1,99","≥ 2,00")))))</f>
        <v/>
      </c>
      <c r="K3025" s="5">
        <f>IF(F3025&lt;Premissas!$B$8,Premissas!$B$13,IF(F3025&lt;Premissas!$B$9,Premissas!$B$14,IF(F3025&lt;Premissas!$B$10,Premissas!$B$15,IF(F3025&lt;Premissas!$B$11,Premissas!$B$16,IF(F3025&lt;Premissas!$B$12,Premissas!$B$17,Premissas!$B$18)))))</f>
        <v/>
      </c>
      <c r="L3025" s="5">
        <f>K3025/Premissas!$B$4</f>
        <v/>
      </c>
      <c r="M3025" s="2">
        <f>IF(K3025=Premissas!$B$18,"SIM","NÃO")</f>
        <v/>
      </c>
    </row>
    <row r="3026">
      <c r="A3026" s="2" t="inlineStr">
        <is>
          <t>5814820</t>
        </is>
      </c>
      <c r="B3026" s="2" t="inlineStr">
        <is>
          <t>VAGNER FERREIRA</t>
        </is>
      </c>
      <c r="C3026" s="2" t="n">
        <v>7801</v>
      </c>
      <c r="D3026" s="2">
        <f>IFERROR(TEXTJOIN(" | ",TRUE,UNIQUE(FILTER(Detalhe_Registro!$C:$C,(Detalhe_Registro!$D:$D=A3026)*(Detalhe_Registro!$E:$E=B3026)*(Detalhe_Registro!$M:$M="SIM")))),"")</f>
        <v/>
      </c>
      <c r="E3026" s="2">
        <f>COUNTIFS(Detalhe_Registro!$D:$D,A3026,Detalhe_Registro!$E:$E,B3026,Detalhe_Registro!$M:$M,"SIM")</f>
        <v/>
      </c>
      <c r="F3026" s="2">
        <f>IFERROR(MAXIFS(Detalhe_Registro!$N:$N,Detalhe_Registro!$D:$D,A3026,Detalhe_Registro!$E:$E,B3026,Detalhe_Registro!$M:$M,"SIM"),0)</f>
        <v/>
      </c>
      <c r="G3026" s="2">
        <f>IFERROR(AVERAGEIFS(Detalhe_Registro!$N:$N,Detalhe_Registro!$D:$D,A3026,Detalhe_Registro!$E:$E,B3026,Detalhe_Registro!$M:$M,"SIM"),0)</f>
        <v/>
      </c>
      <c r="H3026" s="2">
        <f>SUMIFS(Detalhe_Registro!$F:$F,Detalhe_Registro!$D:$D,A3026,Detalhe_Registro!$E:$E,B3026,Detalhe_Registro!$M:$M,"SIM")</f>
        <v/>
      </c>
      <c r="I3026" s="2">
        <f>SUMIFS(Detalhe_Registro!$G:$G,Detalhe_Registro!$D:$D,A3026,Detalhe_Registro!$E:$E,B3026,Detalhe_Registro!$M:$M,"SIM")</f>
        <v/>
      </c>
      <c r="J3026" s="2">
        <f>IF(F3026&lt;Premissas!$B$8,"&lt; 1,00",IF(F3026&lt;Premissas!$B$9,"1,00 – 1,19",IF(F3026&lt;Premissas!$B$10,"1,20 – 1,39",IF(F3026&lt;Premissas!$B$11,"1,40 – 1,59",IF(F3026&lt;Premissas!$B$12,"1,60 – 1,99","≥ 2,00")))))</f>
        <v/>
      </c>
      <c r="K3026" s="5">
        <f>IF(F3026&lt;Premissas!$B$8,Premissas!$B$13,IF(F3026&lt;Premissas!$B$9,Premissas!$B$14,IF(F3026&lt;Premissas!$B$10,Premissas!$B$15,IF(F3026&lt;Premissas!$B$11,Premissas!$B$16,IF(F3026&lt;Premissas!$B$12,Premissas!$B$17,Premissas!$B$18)))))</f>
        <v/>
      </c>
      <c r="L3026" s="5">
        <f>K3026/Premissas!$B$4</f>
        <v/>
      </c>
      <c r="M3026" s="2">
        <f>IF(K3026=Premissas!$B$18,"SIM","NÃO")</f>
        <v/>
      </c>
    </row>
    <row r="3027">
      <c r="A3027" s="2" t="n">
        <v>5805279</v>
      </c>
      <c r="B3027" s="2" t="inlineStr">
        <is>
          <t>VINICIUS CORREA</t>
        </is>
      </c>
      <c r="C3027" s="2" t="n">
        <v>7801</v>
      </c>
      <c r="D3027" s="2">
        <f>IFERROR(TEXTJOIN(" | ",TRUE,UNIQUE(FILTER(Detalhe_Registro!$C:$C,(Detalhe_Registro!$D:$D=A3027)*(Detalhe_Registro!$E:$E=B3027)*(Detalhe_Registro!$M:$M="SIM")))),"")</f>
        <v/>
      </c>
      <c r="E3027" s="2">
        <f>COUNTIFS(Detalhe_Registro!$D:$D,A3027,Detalhe_Registro!$E:$E,B3027,Detalhe_Registro!$M:$M,"SIM")</f>
        <v/>
      </c>
      <c r="F3027" s="2">
        <f>IFERROR(MAXIFS(Detalhe_Registro!$N:$N,Detalhe_Registro!$D:$D,A3027,Detalhe_Registro!$E:$E,B3027,Detalhe_Registro!$M:$M,"SIM"),0)</f>
        <v/>
      </c>
      <c r="G3027" s="2">
        <f>IFERROR(AVERAGEIFS(Detalhe_Registro!$N:$N,Detalhe_Registro!$D:$D,A3027,Detalhe_Registro!$E:$E,B3027,Detalhe_Registro!$M:$M,"SIM"),0)</f>
        <v/>
      </c>
      <c r="H3027" s="2">
        <f>SUMIFS(Detalhe_Registro!$F:$F,Detalhe_Registro!$D:$D,A3027,Detalhe_Registro!$E:$E,B3027,Detalhe_Registro!$M:$M,"SIM")</f>
        <v/>
      </c>
      <c r="I3027" s="2">
        <f>SUMIFS(Detalhe_Registro!$G:$G,Detalhe_Registro!$D:$D,A3027,Detalhe_Registro!$E:$E,B3027,Detalhe_Registro!$M:$M,"SIM")</f>
        <v/>
      </c>
      <c r="J3027" s="2">
        <f>IF(F3027&lt;Premissas!$B$8,"&lt; 1,00",IF(F3027&lt;Premissas!$B$9,"1,00 – 1,19",IF(F3027&lt;Premissas!$B$10,"1,20 – 1,39",IF(F3027&lt;Premissas!$B$11,"1,40 – 1,59",IF(F3027&lt;Premissas!$B$12,"1,60 – 1,99","≥ 2,00")))))</f>
        <v/>
      </c>
      <c r="K3027" s="5">
        <f>IF(F3027&lt;Premissas!$B$8,Premissas!$B$13,IF(F3027&lt;Premissas!$B$9,Premissas!$B$14,IF(F3027&lt;Premissas!$B$10,Premissas!$B$15,IF(F3027&lt;Premissas!$B$11,Premissas!$B$16,IF(F3027&lt;Premissas!$B$12,Premissas!$B$17,Premissas!$B$18)))))</f>
        <v/>
      </c>
      <c r="L3027" s="5">
        <f>K3027/Premissas!$B$4</f>
        <v/>
      </c>
      <c r="M3027" s="2">
        <f>IF(K3027=Premissas!$B$18,"SIM","NÃO")</f>
        <v/>
      </c>
    </row>
    <row r="3028">
      <c r="A3028" s="2" t="inlineStr">
        <is>
          <t>5805279</t>
        </is>
      </c>
      <c r="B3028" s="2" t="inlineStr">
        <is>
          <t>VINICIUS CORREA</t>
        </is>
      </c>
      <c r="C3028" s="2" t="n">
        <v>7801</v>
      </c>
      <c r="D3028" s="2">
        <f>IFERROR(TEXTJOIN(" | ",TRUE,UNIQUE(FILTER(Detalhe_Registro!$C:$C,(Detalhe_Registro!$D:$D=A3028)*(Detalhe_Registro!$E:$E=B3028)*(Detalhe_Registro!$M:$M="SIM")))),"")</f>
        <v/>
      </c>
      <c r="E3028" s="2">
        <f>COUNTIFS(Detalhe_Registro!$D:$D,A3028,Detalhe_Registro!$E:$E,B3028,Detalhe_Registro!$M:$M,"SIM")</f>
        <v/>
      </c>
      <c r="F3028" s="2">
        <f>IFERROR(MAXIFS(Detalhe_Registro!$N:$N,Detalhe_Registro!$D:$D,A3028,Detalhe_Registro!$E:$E,B3028,Detalhe_Registro!$M:$M,"SIM"),0)</f>
        <v/>
      </c>
      <c r="G3028" s="2">
        <f>IFERROR(AVERAGEIFS(Detalhe_Registro!$N:$N,Detalhe_Registro!$D:$D,A3028,Detalhe_Registro!$E:$E,B3028,Detalhe_Registro!$M:$M,"SIM"),0)</f>
        <v/>
      </c>
      <c r="H3028" s="2">
        <f>SUMIFS(Detalhe_Registro!$F:$F,Detalhe_Registro!$D:$D,A3028,Detalhe_Registro!$E:$E,B3028,Detalhe_Registro!$M:$M,"SIM")</f>
        <v/>
      </c>
      <c r="I3028" s="2">
        <f>SUMIFS(Detalhe_Registro!$G:$G,Detalhe_Registro!$D:$D,A3028,Detalhe_Registro!$E:$E,B3028,Detalhe_Registro!$M:$M,"SIM")</f>
        <v/>
      </c>
      <c r="J3028" s="2">
        <f>IF(F3028&lt;Premissas!$B$8,"&lt; 1,00",IF(F3028&lt;Premissas!$B$9,"1,00 – 1,19",IF(F3028&lt;Premissas!$B$10,"1,20 – 1,39",IF(F3028&lt;Premissas!$B$11,"1,40 – 1,59",IF(F3028&lt;Premissas!$B$12,"1,60 – 1,99","≥ 2,00")))))</f>
        <v/>
      </c>
      <c r="K3028" s="5">
        <f>IF(F3028&lt;Premissas!$B$8,Premissas!$B$13,IF(F3028&lt;Premissas!$B$9,Premissas!$B$14,IF(F3028&lt;Premissas!$B$10,Premissas!$B$15,IF(F3028&lt;Premissas!$B$11,Premissas!$B$16,IF(F3028&lt;Premissas!$B$12,Premissas!$B$17,Premissas!$B$18)))))</f>
        <v/>
      </c>
      <c r="L3028" s="5">
        <f>K3028/Premissas!$B$4</f>
        <v/>
      </c>
      <c r="M3028" s="2">
        <f>IF(K3028=Premissas!$B$18,"SIM","NÃO")</f>
        <v/>
      </c>
    </row>
    <row r="3029">
      <c r="A3029" s="2" t="n">
        <v>5455170</v>
      </c>
      <c r="B3029" s="2" t="inlineStr">
        <is>
          <t>VINICIUS EDUARDO DA SILVA SENA</t>
        </is>
      </c>
      <c r="C3029" s="2" t="n">
        <v>7801</v>
      </c>
      <c r="D3029" s="2">
        <f>IFERROR(TEXTJOIN(" | ",TRUE,UNIQUE(FILTER(Detalhe_Registro!$C:$C,(Detalhe_Registro!$D:$D=A3029)*(Detalhe_Registro!$E:$E=B3029)*(Detalhe_Registro!$M:$M="SIM")))),"")</f>
        <v/>
      </c>
      <c r="E3029" s="2">
        <f>COUNTIFS(Detalhe_Registro!$D:$D,A3029,Detalhe_Registro!$E:$E,B3029,Detalhe_Registro!$M:$M,"SIM")</f>
        <v/>
      </c>
      <c r="F3029" s="2">
        <f>IFERROR(MAXIFS(Detalhe_Registro!$N:$N,Detalhe_Registro!$D:$D,A3029,Detalhe_Registro!$E:$E,B3029,Detalhe_Registro!$M:$M,"SIM"),0)</f>
        <v/>
      </c>
      <c r="G3029" s="2">
        <f>IFERROR(AVERAGEIFS(Detalhe_Registro!$N:$N,Detalhe_Registro!$D:$D,A3029,Detalhe_Registro!$E:$E,B3029,Detalhe_Registro!$M:$M,"SIM"),0)</f>
        <v/>
      </c>
      <c r="H3029" s="2">
        <f>SUMIFS(Detalhe_Registro!$F:$F,Detalhe_Registro!$D:$D,A3029,Detalhe_Registro!$E:$E,B3029,Detalhe_Registro!$M:$M,"SIM")</f>
        <v/>
      </c>
      <c r="I3029" s="2">
        <f>SUMIFS(Detalhe_Registro!$G:$G,Detalhe_Registro!$D:$D,A3029,Detalhe_Registro!$E:$E,B3029,Detalhe_Registro!$M:$M,"SIM")</f>
        <v/>
      </c>
      <c r="J3029" s="2">
        <f>IF(F3029&lt;Premissas!$B$8,"&lt; 1,00",IF(F3029&lt;Premissas!$B$9,"1,00 – 1,19",IF(F3029&lt;Premissas!$B$10,"1,20 – 1,39",IF(F3029&lt;Premissas!$B$11,"1,40 – 1,59",IF(F3029&lt;Premissas!$B$12,"1,60 – 1,99","≥ 2,00")))))</f>
        <v/>
      </c>
      <c r="K3029" s="5">
        <f>IF(F3029&lt;Premissas!$B$8,Premissas!$B$13,IF(F3029&lt;Premissas!$B$9,Premissas!$B$14,IF(F3029&lt;Premissas!$B$10,Premissas!$B$15,IF(F3029&lt;Premissas!$B$11,Premissas!$B$16,IF(F3029&lt;Premissas!$B$12,Premissas!$B$17,Premissas!$B$18)))))</f>
        <v/>
      </c>
      <c r="L3029" s="5">
        <f>K3029/Premissas!$B$4</f>
        <v/>
      </c>
      <c r="M3029" s="2">
        <f>IF(K3029=Premissas!$B$18,"SIM","NÃO")</f>
        <v/>
      </c>
    </row>
    <row r="3030">
      <c r="A3030" s="2" t="inlineStr">
        <is>
          <t>5455170</t>
        </is>
      </c>
      <c r="B3030" s="2" t="inlineStr">
        <is>
          <t>VINICIUS EDUARDO DA SILVA SENA</t>
        </is>
      </c>
      <c r="C3030" s="2" t="n">
        <v>7801</v>
      </c>
      <c r="D3030" s="2">
        <f>IFERROR(TEXTJOIN(" | ",TRUE,UNIQUE(FILTER(Detalhe_Registro!$C:$C,(Detalhe_Registro!$D:$D=A3030)*(Detalhe_Registro!$E:$E=B3030)*(Detalhe_Registro!$M:$M="SIM")))),"")</f>
        <v/>
      </c>
      <c r="E3030" s="2">
        <f>COUNTIFS(Detalhe_Registro!$D:$D,A3030,Detalhe_Registro!$E:$E,B3030,Detalhe_Registro!$M:$M,"SIM")</f>
        <v/>
      </c>
      <c r="F3030" s="2">
        <f>IFERROR(MAXIFS(Detalhe_Registro!$N:$N,Detalhe_Registro!$D:$D,A3030,Detalhe_Registro!$E:$E,B3030,Detalhe_Registro!$M:$M,"SIM"),0)</f>
        <v/>
      </c>
      <c r="G3030" s="2">
        <f>IFERROR(AVERAGEIFS(Detalhe_Registro!$N:$N,Detalhe_Registro!$D:$D,A3030,Detalhe_Registro!$E:$E,B3030,Detalhe_Registro!$M:$M,"SIM"),0)</f>
        <v/>
      </c>
      <c r="H3030" s="2">
        <f>SUMIFS(Detalhe_Registro!$F:$F,Detalhe_Registro!$D:$D,A3030,Detalhe_Registro!$E:$E,B3030,Detalhe_Registro!$M:$M,"SIM")</f>
        <v/>
      </c>
      <c r="I3030" s="2">
        <f>SUMIFS(Detalhe_Registro!$G:$G,Detalhe_Registro!$D:$D,A3030,Detalhe_Registro!$E:$E,B3030,Detalhe_Registro!$M:$M,"SIM")</f>
        <v/>
      </c>
      <c r="J3030" s="2">
        <f>IF(F3030&lt;Premissas!$B$8,"&lt; 1,00",IF(F3030&lt;Premissas!$B$9,"1,00 – 1,19",IF(F3030&lt;Premissas!$B$10,"1,20 – 1,39",IF(F3030&lt;Premissas!$B$11,"1,40 – 1,59",IF(F3030&lt;Premissas!$B$12,"1,60 – 1,99","≥ 2,00")))))</f>
        <v/>
      </c>
      <c r="K3030" s="5">
        <f>IF(F3030&lt;Premissas!$B$8,Premissas!$B$13,IF(F3030&lt;Premissas!$B$9,Premissas!$B$14,IF(F3030&lt;Premissas!$B$10,Premissas!$B$15,IF(F3030&lt;Premissas!$B$11,Premissas!$B$16,IF(F3030&lt;Premissas!$B$12,Premissas!$B$17,Premissas!$B$18)))))</f>
        <v/>
      </c>
      <c r="L3030" s="5">
        <f>K3030/Premissas!$B$4</f>
        <v/>
      </c>
      <c r="M3030" s="2">
        <f>IF(K3030=Premissas!$B$18,"SIM","NÃO")</f>
        <v/>
      </c>
    </row>
    <row r="3031">
      <c r="A3031" s="2" t="n">
        <v>5840147</v>
      </c>
      <c r="B3031" s="2" t="inlineStr">
        <is>
          <t>VITALIS MBAKOU</t>
        </is>
      </c>
      <c r="C3031" s="2" t="n">
        <v>7801</v>
      </c>
      <c r="D3031" s="2">
        <f>IFERROR(TEXTJOIN(" | ",TRUE,UNIQUE(FILTER(Detalhe_Registro!$C:$C,(Detalhe_Registro!$D:$D=A3031)*(Detalhe_Registro!$E:$E=B3031)*(Detalhe_Registro!$M:$M="SIM")))),"")</f>
        <v/>
      </c>
      <c r="E3031" s="2">
        <f>COUNTIFS(Detalhe_Registro!$D:$D,A3031,Detalhe_Registro!$E:$E,B3031,Detalhe_Registro!$M:$M,"SIM")</f>
        <v/>
      </c>
      <c r="F3031" s="2">
        <f>IFERROR(MAXIFS(Detalhe_Registro!$N:$N,Detalhe_Registro!$D:$D,A3031,Detalhe_Registro!$E:$E,B3031,Detalhe_Registro!$M:$M,"SIM"),0)</f>
        <v/>
      </c>
      <c r="G3031" s="2">
        <f>IFERROR(AVERAGEIFS(Detalhe_Registro!$N:$N,Detalhe_Registro!$D:$D,A3031,Detalhe_Registro!$E:$E,B3031,Detalhe_Registro!$M:$M,"SIM"),0)</f>
        <v/>
      </c>
      <c r="H3031" s="2">
        <f>SUMIFS(Detalhe_Registro!$F:$F,Detalhe_Registro!$D:$D,A3031,Detalhe_Registro!$E:$E,B3031,Detalhe_Registro!$M:$M,"SIM")</f>
        <v/>
      </c>
      <c r="I3031" s="2">
        <f>SUMIFS(Detalhe_Registro!$G:$G,Detalhe_Registro!$D:$D,A3031,Detalhe_Registro!$E:$E,B3031,Detalhe_Registro!$M:$M,"SIM")</f>
        <v/>
      </c>
      <c r="J3031" s="2">
        <f>IF(F3031&lt;Premissas!$B$8,"&lt; 1,00",IF(F3031&lt;Premissas!$B$9,"1,00 – 1,19",IF(F3031&lt;Premissas!$B$10,"1,20 – 1,39",IF(F3031&lt;Premissas!$B$11,"1,40 – 1,59",IF(F3031&lt;Premissas!$B$12,"1,60 – 1,99","≥ 2,00")))))</f>
        <v/>
      </c>
      <c r="K3031" s="5">
        <f>IF(F3031&lt;Premissas!$B$8,Premissas!$B$13,IF(F3031&lt;Premissas!$B$9,Premissas!$B$14,IF(F3031&lt;Premissas!$B$10,Premissas!$B$15,IF(F3031&lt;Premissas!$B$11,Premissas!$B$16,IF(F3031&lt;Premissas!$B$12,Premissas!$B$17,Premissas!$B$18)))))</f>
        <v/>
      </c>
      <c r="L3031" s="5">
        <f>K3031/Premissas!$B$4</f>
        <v/>
      </c>
      <c r="M3031" s="2">
        <f>IF(K3031=Premissas!$B$18,"SIM","NÃO")</f>
        <v/>
      </c>
    </row>
    <row r="3032">
      <c r="A3032" s="2" t="inlineStr">
        <is>
          <t>5840147</t>
        </is>
      </c>
      <c r="B3032" s="2" t="inlineStr">
        <is>
          <t>VITALIS MBAKOU</t>
        </is>
      </c>
      <c r="C3032" s="2" t="n">
        <v>7801</v>
      </c>
      <c r="D3032" s="2">
        <f>IFERROR(TEXTJOIN(" | ",TRUE,UNIQUE(FILTER(Detalhe_Registro!$C:$C,(Detalhe_Registro!$D:$D=A3032)*(Detalhe_Registro!$E:$E=B3032)*(Detalhe_Registro!$M:$M="SIM")))),"")</f>
        <v/>
      </c>
      <c r="E3032" s="2">
        <f>COUNTIFS(Detalhe_Registro!$D:$D,A3032,Detalhe_Registro!$E:$E,B3032,Detalhe_Registro!$M:$M,"SIM")</f>
        <v/>
      </c>
      <c r="F3032" s="2">
        <f>IFERROR(MAXIFS(Detalhe_Registro!$N:$N,Detalhe_Registro!$D:$D,A3032,Detalhe_Registro!$E:$E,B3032,Detalhe_Registro!$M:$M,"SIM"),0)</f>
        <v/>
      </c>
      <c r="G3032" s="2">
        <f>IFERROR(AVERAGEIFS(Detalhe_Registro!$N:$N,Detalhe_Registro!$D:$D,A3032,Detalhe_Registro!$E:$E,B3032,Detalhe_Registro!$M:$M,"SIM"),0)</f>
        <v/>
      </c>
      <c r="H3032" s="2">
        <f>SUMIFS(Detalhe_Registro!$F:$F,Detalhe_Registro!$D:$D,A3032,Detalhe_Registro!$E:$E,B3032,Detalhe_Registro!$M:$M,"SIM")</f>
        <v/>
      </c>
      <c r="I3032" s="2">
        <f>SUMIFS(Detalhe_Registro!$G:$G,Detalhe_Registro!$D:$D,A3032,Detalhe_Registro!$E:$E,B3032,Detalhe_Registro!$M:$M,"SIM")</f>
        <v/>
      </c>
      <c r="J3032" s="2">
        <f>IF(F3032&lt;Premissas!$B$8,"&lt; 1,00",IF(F3032&lt;Premissas!$B$9,"1,00 – 1,19",IF(F3032&lt;Premissas!$B$10,"1,20 – 1,39",IF(F3032&lt;Premissas!$B$11,"1,40 – 1,59",IF(F3032&lt;Premissas!$B$12,"1,60 – 1,99","≥ 2,00")))))</f>
        <v/>
      </c>
      <c r="K3032" s="5">
        <f>IF(F3032&lt;Premissas!$B$8,Premissas!$B$13,IF(F3032&lt;Premissas!$B$9,Premissas!$B$14,IF(F3032&lt;Premissas!$B$10,Premissas!$B$15,IF(F3032&lt;Premissas!$B$11,Premissas!$B$16,IF(F3032&lt;Premissas!$B$12,Premissas!$B$17,Premissas!$B$18)))))</f>
        <v/>
      </c>
      <c r="L3032" s="5">
        <f>K3032/Premissas!$B$4</f>
        <v/>
      </c>
      <c r="M3032" s="2">
        <f>IF(K3032=Premissas!$B$18,"SIM","NÃO")</f>
        <v/>
      </c>
    </row>
    <row r="3033">
      <c r="A3033" s="2" t="n">
        <v>5984971</v>
      </c>
      <c r="B3033" s="2" t="inlineStr">
        <is>
          <t>Vagner Silvano Souza Junior</t>
        </is>
      </c>
      <c r="C3033" s="2" t="n">
        <v>7801</v>
      </c>
      <c r="D3033" s="2">
        <f>IFERROR(TEXTJOIN(" | ",TRUE,UNIQUE(FILTER(Detalhe_Registro!$C:$C,(Detalhe_Registro!$D:$D=A3033)*(Detalhe_Registro!$E:$E=B3033)*(Detalhe_Registro!$M:$M="SIM")))),"")</f>
        <v/>
      </c>
      <c r="E3033" s="2">
        <f>COUNTIFS(Detalhe_Registro!$D:$D,A3033,Detalhe_Registro!$E:$E,B3033,Detalhe_Registro!$M:$M,"SIM")</f>
        <v/>
      </c>
      <c r="F3033" s="2">
        <f>IFERROR(MAXIFS(Detalhe_Registro!$N:$N,Detalhe_Registro!$D:$D,A3033,Detalhe_Registro!$E:$E,B3033,Detalhe_Registro!$M:$M,"SIM"),0)</f>
        <v/>
      </c>
      <c r="G3033" s="2">
        <f>IFERROR(AVERAGEIFS(Detalhe_Registro!$N:$N,Detalhe_Registro!$D:$D,A3033,Detalhe_Registro!$E:$E,B3033,Detalhe_Registro!$M:$M,"SIM"),0)</f>
        <v/>
      </c>
      <c r="H3033" s="2">
        <f>SUMIFS(Detalhe_Registro!$F:$F,Detalhe_Registro!$D:$D,A3033,Detalhe_Registro!$E:$E,B3033,Detalhe_Registro!$M:$M,"SIM")</f>
        <v/>
      </c>
      <c r="I3033" s="2">
        <f>SUMIFS(Detalhe_Registro!$G:$G,Detalhe_Registro!$D:$D,A3033,Detalhe_Registro!$E:$E,B3033,Detalhe_Registro!$M:$M,"SIM")</f>
        <v/>
      </c>
      <c r="J3033" s="2">
        <f>IF(F3033&lt;Premissas!$B$8,"&lt; 1,00",IF(F3033&lt;Premissas!$B$9,"1,00 – 1,19",IF(F3033&lt;Premissas!$B$10,"1,20 – 1,39",IF(F3033&lt;Premissas!$B$11,"1,40 – 1,59",IF(F3033&lt;Premissas!$B$12,"1,60 – 1,99","≥ 2,00")))))</f>
        <v/>
      </c>
      <c r="K3033" s="5">
        <f>IF(F3033&lt;Premissas!$B$8,Premissas!$B$13,IF(F3033&lt;Premissas!$B$9,Premissas!$B$14,IF(F3033&lt;Premissas!$B$10,Premissas!$B$15,IF(F3033&lt;Premissas!$B$11,Premissas!$B$16,IF(F3033&lt;Premissas!$B$12,Premissas!$B$17,Premissas!$B$18)))))</f>
        <v/>
      </c>
      <c r="L3033" s="5">
        <f>K3033/Premissas!$B$4</f>
        <v/>
      </c>
      <c r="M3033" s="2">
        <f>IF(K3033=Premissas!$B$18,"SIM","NÃO")</f>
        <v/>
      </c>
    </row>
    <row r="3034">
      <c r="A3034" s="2" t="inlineStr">
        <is>
          <t>5984971</t>
        </is>
      </c>
      <c r="B3034" s="2" t="inlineStr">
        <is>
          <t>Vagner Silvano Souza Junior</t>
        </is>
      </c>
      <c r="C3034" s="2" t="n">
        <v>7801</v>
      </c>
      <c r="D3034" s="2">
        <f>IFERROR(TEXTJOIN(" | ",TRUE,UNIQUE(FILTER(Detalhe_Registro!$C:$C,(Detalhe_Registro!$D:$D=A3034)*(Detalhe_Registro!$E:$E=B3034)*(Detalhe_Registro!$M:$M="SIM")))),"")</f>
        <v/>
      </c>
      <c r="E3034" s="2">
        <f>COUNTIFS(Detalhe_Registro!$D:$D,A3034,Detalhe_Registro!$E:$E,B3034,Detalhe_Registro!$M:$M,"SIM")</f>
        <v/>
      </c>
      <c r="F3034" s="2">
        <f>IFERROR(MAXIFS(Detalhe_Registro!$N:$N,Detalhe_Registro!$D:$D,A3034,Detalhe_Registro!$E:$E,B3034,Detalhe_Registro!$M:$M,"SIM"),0)</f>
        <v/>
      </c>
      <c r="G3034" s="2">
        <f>IFERROR(AVERAGEIFS(Detalhe_Registro!$N:$N,Detalhe_Registro!$D:$D,A3034,Detalhe_Registro!$E:$E,B3034,Detalhe_Registro!$M:$M,"SIM"),0)</f>
        <v/>
      </c>
      <c r="H3034" s="2">
        <f>SUMIFS(Detalhe_Registro!$F:$F,Detalhe_Registro!$D:$D,A3034,Detalhe_Registro!$E:$E,B3034,Detalhe_Registro!$M:$M,"SIM")</f>
        <v/>
      </c>
      <c r="I3034" s="2">
        <f>SUMIFS(Detalhe_Registro!$G:$G,Detalhe_Registro!$D:$D,A3034,Detalhe_Registro!$E:$E,B3034,Detalhe_Registro!$M:$M,"SIM")</f>
        <v/>
      </c>
      <c r="J3034" s="2">
        <f>IF(F3034&lt;Premissas!$B$8,"&lt; 1,00",IF(F3034&lt;Premissas!$B$9,"1,00 – 1,19",IF(F3034&lt;Premissas!$B$10,"1,20 – 1,39",IF(F3034&lt;Premissas!$B$11,"1,40 – 1,59",IF(F3034&lt;Premissas!$B$12,"1,60 – 1,99","≥ 2,00")))))</f>
        <v/>
      </c>
      <c r="K3034" s="5">
        <f>IF(F3034&lt;Premissas!$B$8,Premissas!$B$13,IF(F3034&lt;Premissas!$B$9,Premissas!$B$14,IF(F3034&lt;Premissas!$B$10,Premissas!$B$15,IF(F3034&lt;Premissas!$B$11,Premissas!$B$16,IF(F3034&lt;Premissas!$B$12,Premissas!$B$17,Premissas!$B$18)))))</f>
        <v/>
      </c>
      <c r="L3034" s="5">
        <f>K3034/Premissas!$B$4</f>
        <v/>
      </c>
      <c r="M3034" s="2">
        <f>IF(K3034=Premissas!$B$18,"SIM","NÃO")</f>
        <v/>
      </c>
    </row>
    <row r="3035">
      <c r="A3035" s="2" t="n">
        <v>379145</v>
      </c>
      <c r="B3035" s="2" t="inlineStr">
        <is>
          <t>Valmir Da Mota Pinheiro</t>
        </is>
      </c>
      <c r="C3035" s="2" t="n">
        <v>7801</v>
      </c>
      <c r="D3035" s="2">
        <f>IFERROR(TEXTJOIN(" | ",TRUE,UNIQUE(FILTER(Detalhe_Registro!$C:$C,(Detalhe_Registro!$D:$D=A3035)*(Detalhe_Registro!$E:$E=B3035)*(Detalhe_Registro!$M:$M="SIM")))),"")</f>
        <v/>
      </c>
      <c r="E3035" s="2">
        <f>COUNTIFS(Detalhe_Registro!$D:$D,A3035,Detalhe_Registro!$E:$E,B3035,Detalhe_Registro!$M:$M,"SIM")</f>
        <v/>
      </c>
      <c r="F3035" s="2">
        <f>IFERROR(MAXIFS(Detalhe_Registro!$N:$N,Detalhe_Registro!$D:$D,A3035,Detalhe_Registro!$E:$E,B3035,Detalhe_Registro!$M:$M,"SIM"),0)</f>
        <v/>
      </c>
      <c r="G3035" s="2">
        <f>IFERROR(AVERAGEIFS(Detalhe_Registro!$N:$N,Detalhe_Registro!$D:$D,A3035,Detalhe_Registro!$E:$E,B3035,Detalhe_Registro!$M:$M,"SIM"),0)</f>
        <v/>
      </c>
      <c r="H3035" s="2">
        <f>SUMIFS(Detalhe_Registro!$F:$F,Detalhe_Registro!$D:$D,A3035,Detalhe_Registro!$E:$E,B3035,Detalhe_Registro!$M:$M,"SIM")</f>
        <v/>
      </c>
      <c r="I3035" s="2">
        <f>SUMIFS(Detalhe_Registro!$G:$G,Detalhe_Registro!$D:$D,A3035,Detalhe_Registro!$E:$E,B3035,Detalhe_Registro!$M:$M,"SIM")</f>
        <v/>
      </c>
      <c r="J3035" s="2">
        <f>IF(F3035&lt;Premissas!$B$8,"&lt; 1,00",IF(F3035&lt;Premissas!$B$9,"1,00 – 1,19",IF(F3035&lt;Premissas!$B$10,"1,20 – 1,39",IF(F3035&lt;Premissas!$B$11,"1,40 – 1,59",IF(F3035&lt;Premissas!$B$12,"1,60 – 1,99","≥ 2,00")))))</f>
        <v/>
      </c>
      <c r="K3035" s="5">
        <f>IF(F3035&lt;Premissas!$B$8,Premissas!$B$13,IF(F3035&lt;Premissas!$B$9,Premissas!$B$14,IF(F3035&lt;Premissas!$B$10,Premissas!$B$15,IF(F3035&lt;Premissas!$B$11,Premissas!$B$16,IF(F3035&lt;Premissas!$B$12,Premissas!$B$17,Premissas!$B$18)))))</f>
        <v/>
      </c>
      <c r="L3035" s="5">
        <f>K3035/Premissas!$B$4</f>
        <v/>
      </c>
      <c r="M3035" s="2">
        <f>IF(K3035=Premissas!$B$18,"SIM","NÃO")</f>
        <v/>
      </c>
    </row>
    <row r="3036">
      <c r="A3036" s="2" t="inlineStr">
        <is>
          <t>379145</t>
        </is>
      </c>
      <c r="B3036" s="2" t="inlineStr">
        <is>
          <t>Valmir Da Mota Pinheiro</t>
        </is>
      </c>
      <c r="C3036" s="2" t="n">
        <v>7801</v>
      </c>
      <c r="D3036" s="2">
        <f>IFERROR(TEXTJOIN(" | ",TRUE,UNIQUE(FILTER(Detalhe_Registro!$C:$C,(Detalhe_Registro!$D:$D=A3036)*(Detalhe_Registro!$E:$E=B3036)*(Detalhe_Registro!$M:$M="SIM")))),"")</f>
        <v/>
      </c>
      <c r="E3036" s="2">
        <f>COUNTIFS(Detalhe_Registro!$D:$D,A3036,Detalhe_Registro!$E:$E,B3036,Detalhe_Registro!$M:$M,"SIM")</f>
        <v/>
      </c>
      <c r="F3036" s="2">
        <f>IFERROR(MAXIFS(Detalhe_Registro!$N:$N,Detalhe_Registro!$D:$D,A3036,Detalhe_Registro!$E:$E,B3036,Detalhe_Registro!$M:$M,"SIM"),0)</f>
        <v/>
      </c>
      <c r="G3036" s="2">
        <f>IFERROR(AVERAGEIFS(Detalhe_Registro!$N:$N,Detalhe_Registro!$D:$D,A3036,Detalhe_Registro!$E:$E,B3036,Detalhe_Registro!$M:$M,"SIM"),0)</f>
        <v/>
      </c>
      <c r="H3036" s="2">
        <f>SUMIFS(Detalhe_Registro!$F:$F,Detalhe_Registro!$D:$D,A3036,Detalhe_Registro!$E:$E,B3036,Detalhe_Registro!$M:$M,"SIM")</f>
        <v/>
      </c>
      <c r="I3036" s="2">
        <f>SUMIFS(Detalhe_Registro!$G:$G,Detalhe_Registro!$D:$D,A3036,Detalhe_Registro!$E:$E,B3036,Detalhe_Registro!$M:$M,"SIM")</f>
        <v/>
      </c>
      <c r="J3036" s="2">
        <f>IF(F3036&lt;Premissas!$B$8,"&lt; 1,00",IF(F3036&lt;Premissas!$B$9,"1,00 – 1,19",IF(F3036&lt;Premissas!$B$10,"1,20 – 1,39",IF(F3036&lt;Premissas!$B$11,"1,40 – 1,59",IF(F3036&lt;Premissas!$B$12,"1,60 – 1,99","≥ 2,00")))))</f>
        <v/>
      </c>
      <c r="K3036" s="5">
        <f>IF(F3036&lt;Premissas!$B$8,Premissas!$B$13,IF(F3036&lt;Premissas!$B$9,Premissas!$B$14,IF(F3036&lt;Premissas!$B$10,Premissas!$B$15,IF(F3036&lt;Premissas!$B$11,Premissas!$B$16,IF(F3036&lt;Premissas!$B$12,Premissas!$B$17,Premissas!$B$18)))))</f>
        <v/>
      </c>
      <c r="L3036" s="5">
        <f>K3036/Premissas!$B$4</f>
        <v/>
      </c>
      <c r="M3036" s="2">
        <f>IF(K3036=Premissas!$B$18,"SIM","NÃO")</f>
        <v/>
      </c>
    </row>
    <row r="3037">
      <c r="A3037" s="2" t="n">
        <v>454854</v>
      </c>
      <c r="B3037" s="2" t="inlineStr">
        <is>
          <t>Valquiria Da Silva Ribeiro</t>
        </is>
      </c>
      <c r="C3037" s="2" t="n">
        <v>7801</v>
      </c>
      <c r="D3037" s="2">
        <f>IFERROR(TEXTJOIN(" | ",TRUE,UNIQUE(FILTER(Detalhe_Registro!$C:$C,(Detalhe_Registro!$D:$D=A3037)*(Detalhe_Registro!$E:$E=B3037)*(Detalhe_Registro!$M:$M="SIM")))),"")</f>
        <v/>
      </c>
      <c r="E3037" s="2">
        <f>COUNTIFS(Detalhe_Registro!$D:$D,A3037,Detalhe_Registro!$E:$E,B3037,Detalhe_Registro!$M:$M,"SIM")</f>
        <v/>
      </c>
      <c r="F3037" s="2">
        <f>IFERROR(MAXIFS(Detalhe_Registro!$N:$N,Detalhe_Registro!$D:$D,A3037,Detalhe_Registro!$E:$E,B3037,Detalhe_Registro!$M:$M,"SIM"),0)</f>
        <v/>
      </c>
      <c r="G3037" s="2">
        <f>IFERROR(AVERAGEIFS(Detalhe_Registro!$N:$N,Detalhe_Registro!$D:$D,A3037,Detalhe_Registro!$E:$E,B3037,Detalhe_Registro!$M:$M,"SIM"),0)</f>
        <v/>
      </c>
      <c r="H3037" s="2">
        <f>SUMIFS(Detalhe_Registro!$F:$F,Detalhe_Registro!$D:$D,A3037,Detalhe_Registro!$E:$E,B3037,Detalhe_Registro!$M:$M,"SIM")</f>
        <v/>
      </c>
      <c r="I3037" s="2">
        <f>SUMIFS(Detalhe_Registro!$G:$G,Detalhe_Registro!$D:$D,A3037,Detalhe_Registro!$E:$E,B3037,Detalhe_Registro!$M:$M,"SIM")</f>
        <v/>
      </c>
      <c r="J3037" s="2">
        <f>IF(F3037&lt;Premissas!$B$8,"&lt; 1,00",IF(F3037&lt;Premissas!$B$9,"1,00 – 1,19",IF(F3037&lt;Premissas!$B$10,"1,20 – 1,39",IF(F3037&lt;Premissas!$B$11,"1,40 – 1,59",IF(F3037&lt;Premissas!$B$12,"1,60 – 1,99","≥ 2,00")))))</f>
        <v/>
      </c>
      <c r="K3037" s="5">
        <f>IF(F3037&lt;Premissas!$B$8,Premissas!$B$13,IF(F3037&lt;Premissas!$B$9,Premissas!$B$14,IF(F3037&lt;Premissas!$B$10,Premissas!$B$15,IF(F3037&lt;Premissas!$B$11,Premissas!$B$16,IF(F3037&lt;Premissas!$B$12,Premissas!$B$17,Premissas!$B$18)))))</f>
        <v/>
      </c>
      <c r="L3037" s="5">
        <f>K3037/Premissas!$B$4</f>
        <v/>
      </c>
      <c r="M3037" s="2">
        <f>IF(K3037=Premissas!$B$18,"SIM","NÃO")</f>
        <v/>
      </c>
    </row>
    <row r="3038">
      <c r="A3038" s="2" t="inlineStr">
        <is>
          <t>454854</t>
        </is>
      </c>
      <c r="B3038" s="2" t="inlineStr">
        <is>
          <t>Valquiria Da Silva Ribeiro</t>
        </is>
      </c>
      <c r="C3038" s="2" t="n">
        <v>7801</v>
      </c>
      <c r="D3038" s="2">
        <f>IFERROR(TEXTJOIN(" | ",TRUE,UNIQUE(FILTER(Detalhe_Registro!$C:$C,(Detalhe_Registro!$D:$D=A3038)*(Detalhe_Registro!$E:$E=B3038)*(Detalhe_Registro!$M:$M="SIM")))),"")</f>
        <v/>
      </c>
      <c r="E3038" s="2">
        <f>COUNTIFS(Detalhe_Registro!$D:$D,A3038,Detalhe_Registro!$E:$E,B3038,Detalhe_Registro!$M:$M,"SIM")</f>
        <v/>
      </c>
      <c r="F3038" s="2">
        <f>IFERROR(MAXIFS(Detalhe_Registro!$N:$N,Detalhe_Registro!$D:$D,A3038,Detalhe_Registro!$E:$E,B3038,Detalhe_Registro!$M:$M,"SIM"),0)</f>
        <v/>
      </c>
      <c r="G3038" s="2">
        <f>IFERROR(AVERAGEIFS(Detalhe_Registro!$N:$N,Detalhe_Registro!$D:$D,A3038,Detalhe_Registro!$E:$E,B3038,Detalhe_Registro!$M:$M,"SIM"),0)</f>
        <v/>
      </c>
      <c r="H3038" s="2">
        <f>SUMIFS(Detalhe_Registro!$F:$F,Detalhe_Registro!$D:$D,A3038,Detalhe_Registro!$E:$E,B3038,Detalhe_Registro!$M:$M,"SIM")</f>
        <v/>
      </c>
      <c r="I3038" s="2">
        <f>SUMIFS(Detalhe_Registro!$G:$G,Detalhe_Registro!$D:$D,A3038,Detalhe_Registro!$E:$E,B3038,Detalhe_Registro!$M:$M,"SIM")</f>
        <v/>
      </c>
      <c r="J3038" s="2">
        <f>IF(F3038&lt;Premissas!$B$8,"&lt; 1,00",IF(F3038&lt;Premissas!$B$9,"1,00 – 1,19",IF(F3038&lt;Premissas!$B$10,"1,20 – 1,39",IF(F3038&lt;Premissas!$B$11,"1,40 – 1,59",IF(F3038&lt;Premissas!$B$12,"1,60 – 1,99","≥ 2,00")))))</f>
        <v/>
      </c>
      <c r="K3038" s="5">
        <f>IF(F3038&lt;Premissas!$B$8,Premissas!$B$13,IF(F3038&lt;Premissas!$B$9,Premissas!$B$14,IF(F3038&lt;Premissas!$B$10,Premissas!$B$15,IF(F3038&lt;Premissas!$B$11,Premissas!$B$16,IF(F3038&lt;Premissas!$B$12,Premissas!$B$17,Premissas!$B$18)))))</f>
        <v/>
      </c>
      <c r="L3038" s="5">
        <f>K3038/Premissas!$B$4</f>
        <v/>
      </c>
      <c r="M3038" s="2">
        <f>IF(K3038=Premissas!$B$18,"SIM","NÃO")</f>
        <v/>
      </c>
    </row>
    <row r="3039">
      <c r="A3039" s="2" t="n">
        <v>695728</v>
      </c>
      <c r="B3039" s="2" t="inlineStr">
        <is>
          <t>Vanusa Da Silva</t>
        </is>
      </c>
      <c r="C3039" s="2" t="n">
        <v>7801</v>
      </c>
      <c r="D3039" s="2">
        <f>IFERROR(TEXTJOIN(" | ",TRUE,UNIQUE(FILTER(Detalhe_Registro!$C:$C,(Detalhe_Registro!$D:$D=A3039)*(Detalhe_Registro!$E:$E=B3039)*(Detalhe_Registro!$M:$M="SIM")))),"")</f>
        <v/>
      </c>
      <c r="E3039" s="2">
        <f>COUNTIFS(Detalhe_Registro!$D:$D,A3039,Detalhe_Registro!$E:$E,B3039,Detalhe_Registro!$M:$M,"SIM")</f>
        <v/>
      </c>
      <c r="F3039" s="2">
        <f>IFERROR(MAXIFS(Detalhe_Registro!$N:$N,Detalhe_Registro!$D:$D,A3039,Detalhe_Registro!$E:$E,B3039,Detalhe_Registro!$M:$M,"SIM"),0)</f>
        <v/>
      </c>
      <c r="G3039" s="2">
        <f>IFERROR(AVERAGEIFS(Detalhe_Registro!$N:$N,Detalhe_Registro!$D:$D,A3039,Detalhe_Registro!$E:$E,B3039,Detalhe_Registro!$M:$M,"SIM"),0)</f>
        <v/>
      </c>
      <c r="H3039" s="2">
        <f>SUMIFS(Detalhe_Registro!$F:$F,Detalhe_Registro!$D:$D,A3039,Detalhe_Registro!$E:$E,B3039,Detalhe_Registro!$M:$M,"SIM")</f>
        <v/>
      </c>
      <c r="I3039" s="2">
        <f>SUMIFS(Detalhe_Registro!$G:$G,Detalhe_Registro!$D:$D,A3039,Detalhe_Registro!$E:$E,B3039,Detalhe_Registro!$M:$M,"SIM")</f>
        <v/>
      </c>
      <c r="J3039" s="2">
        <f>IF(F3039&lt;Premissas!$B$8,"&lt; 1,00",IF(F3039&lt;Premissas!$B$9,"1,00 – 1,19",IF(F3039&lt;Premissas!$B$10,"1,20 – 1,39",IF(F3039&lt;Premissas!$B$11,"1,40 – 1,59",IF(F3039&lt;Premissas!$B$12,"1,60 – 1,99","≥ 2,00")))))</f>
        <v/>
      </c>
      <c r="K3039" s="5">
        <f>IF(F3039&lt;Premissas!$B$8,Premissas!$B$13,IF(F3039&lt;Premissas!$B$9,Premissas!$B$14,IF(F3039&lt;Premissas!$B$10,Premissas!$B$15,IF(F3039&lt;Premissas!$B$11,Premissas!$B$16,IF(F3039&lt;Premissas!$B$12,Premissas!$B$17,Premissas!$B$18)))))</f>
        <v/>
      </c>
      <c r="L3039" s="5">
        <f>K3039/Premissas!$B$4</f>
        <v/>
      </c>
      <c r="M3039" s="2">
        <f>IF(K3039=Premissas!$B$18,"SIM","NÃO")</f>
        <v/>
      </c>
    </row>
    <row r="3040">
      <c r="A3040" s="2" t="inlineStr">
        <is>
          <t>695728</t>
        </is>
      </c>
      <c r="B3040" s="2" t="inlineStr">
        <is>
          <t>Vanusa Da Silva</t>
        </is>
      </c>
      <c r="C3040" s="2" t="n">
        <v>7801</v>
      </c>
      <c r="D3040" s="2">
        <f>IFERROR(TEXTJOIN(" | ",TRUE,UNIQUE(FILTER(Detalhe_Registro!$C:$C,(Detalhe_Registro!$D:$D=A3040)*(Detalhe_Registro!$E:$E=B3040)*(Detalhe_Registro!$M:$M="SIM")))),"")</f>
        <v/>
      </c>
      <c r="E3040" s="2">
        <f>COUNTIFS(Detalhe_Registro!$D:$D,A3040,Detalhe_Registro!$E:$E,B3040,Detalhe_Registro!$M:$M,"SIM")</f>
        <v/>
      </c>
      <c r="F3040" s="2">
        <f>IFERROR(MAXIFS(Detalhe_Registro!$N:$N,Detalhe_Registro!$D:$D,A3040,Detalhe_Registro!$E:$E,B3040,Detalhe_Registro!$M:$M,"SIM"),0)</f>
        <v/>
      </c>
      <c r="G3040" s="2">
        <f>IFERROR(AVERAGEIFS(Detalhe_Registro!$N:$N,Detalhe_Registro!$D:$D,A3040,Detalhe_Registro!$E:$E,B3040,Detalhe_Registro!$M:$M,"SIM"),0)</f>
        <v/>
      </c>
      <c r="H3040" s="2">
        <f>SUMIFS(Detalhe_Registro!$F:$F,Detalhe_Registro!$D:$D,A3040,Detalhe_Registro!$E:$E,B3040,Detalhe_Registro!$M:$M,"SIM")</f>
        <v/>
      </c>
      <c r="I3040" s="2">
        <f>SUMIFS(Detalhe_Registro!$G:$G,Detalhe_Registro!$D:$D,A3040,Detalhe_Registro!$E:$E,B3040,Detalhe_Registro!$M:$M,"SIM")</f>
        <v/>
      </c>
      <c r="J3040" s="2">
        <f>IF(F3040&lt;Premissas!$B$8,"&lt; 1,00",IF(F3040&lt;Premissas!$B$9,"1,00 – 1,19",IF(F3040&lt;Premissas!$B$10,"1,20 – 1,39",IF(F3040&lt;Premissas!$B$11,"1,40 – 1,59",IF(F3040&lt;Premissas!$B$12,"1,60 – 1,99","≥ 2,00")))))</f>
        <v/>
      </c>
      <c r="K3040" s="5">
        <f>IF(F3040&lt;Premissas!$B$8,Premissas!$B$13,IF(F3040&lt;Premissas!$B$9,Premissas!$B$14,IF(F3040&lt;Premissas!$B$10,Premissas!$B$15,IF(F3040&lt;Premissas!$B$11,Premissas!$B$16,IF(F3040&lt;Premissas!$B$12,Premissas!$B$17,Premissas!$B$18)))))</f>
        <v/>
      </c>
      <c r="L3040" s="5">
        <f>K3040/Premissas!$B$4</f>
        <v/>
      </c>
      <c r="M3040" s="2">
        <f>IF(K3040=Premissas!$B$18,"SIM","NÃO")</f>
        <v/>
      </c>
    </row>
    <row r="3041">
      <c r="A3041" s="2" t="n">
        <v>5922240</v>
      </c>
      <c r="B3041" s="2" t="inlineStr">
        <is>
          <t>Vicente Jacinto De Oliveira</t>
        </is>
      </c>
      <c r="C3041" s="2" t="n">
        <v>7801</v>
      </c>
      <c r="D3041" s="2">
        <f>IFERROR(TEXTJOIN(" | ",TRUE,UNIQUE(FILTER(Detalhe_Registro!$C:$C,(Detalhe_Registro!$D:$D=A3041)*(Detalhe_Registro!$E:$E=B3041)*(Detalhe_Registro!$M:$M="SIM")))),"")</f>
        <v/>
      </c>
      <c r="E3041" s="2">
        <f>COUNTIFS(Detalhe_Registro!$D:$D,A3041,Detalhe_Registro!$E:$E,B3041,Detalhe_Registro!$M:$M,"SIM")</f>
        <v/>
      </c>
      <c r="F3041" s="2">
        <f>IFERROR(MAXIFS(Detalhe_Registro!$N:$N,Detalhe_Registro!$D:$D,A3041,Detalhe_Registro!$E:$E,B3041,Detalhe_Registro!$M:$M,"SIM"),0)</f>
        <v/>
      </c>
      <c r="G3041" s="2">
        <f>IFERROR(AVERAGEIFS(Detalhe_Registro!$N:$N,Detalhe_Registro!$D:$D,A3041,Detalhe_Registro!$E:$E,B3041,Detalhe_Registro!$M:$M,"SIM"),0)</f>
        <v/>
      </c>
      <c r="H3041" s="2">
        <f>SUMIFS(Detalhe_Registro!$F:$F,Detalhe_Registro!$D:$D,A3041,Detalhe_Registro!$E:$E,B3041,Detalhe_Registro!$M:$M,"SIM")</f>
        <v/>
      </c>
      <c r="I3041" s="2">
        <f>SUMIFS(Detalhe_Registro!$G:$G,Detalhe_Registro!$D:$D,A3041,Detalhe_Registro!$E:$E,B3041,Detalhe_Registro!$M:$M,"SIM")</f>
        <v/>
      </c>
      <c r="J3041" s="2">
        <f>IF(F3041&lt;Premissas!$B$8,"&lt; 1,00",IF(F3041&lt;Premissas!$B$9,"1,00 – 1,19",IF(F3041&lt;Premissas!$B$10,"1,20 – 1,39",IF(F3041&lt;Premissas!$B$11,"1,40 – 1,59",IF(F3041&lt;Premissas!$B$12,"1,60 – 1,99","≥ 2,00")))))</f>
        <v/>
      </c>
      <c r="K3041" s="5">
        <f>IF(F3041&lt;Premissas!$B$8,Premissas!$B$13,IF(F3041&lt;Premissas!$B$9,Premissas!$B$14,IF(F3041&lt;Premissas!$B$10,Premissas!$B$15,IF(F3041&lt;Premissas!$B$11,Premissas!$B$16,IF(F3041&lt;Premissas!$B$12,Premissas!$B$17,Premissas!$B$18)))))</f>
        <v/>
      </c>
      <c r="L3041" s="5">
        <f>K3041/Premissas!$B$4</f>
        <v/>
      </c>
      <c r="M3041" s="2">
        <f>IF(K3041=Premissas!$B$18,"SIM","NÃO")</f>
        <v/>
      </c>
    </row>
    <row r="3042">
      <c r="A3042" s="2" t="n">
        <v>5128552</v>
      </c>
      <c r="B3042" s="2" t="inlineStr">
        <is>
          <t>Vinicius Azevedo Do Carmo</t>
        </is>
      </c>
      <c r="C3042" s="2" t="n">
        <v>7801</v>
      </c>
      <c r="D3042" s="2">
        <f>IFERROR(TEXTJOIN(" | ",TRUE,UNIQUE(FILTER(Detalhe_Registro!$C:$C,(Detalhe_Registro!$D:$D=A3042)*(Detalhe_Registro!$E:$E=B3042)*(Detalhe_Registro!$M:$M="SIM")))),"")</f>
        <v/>
      </c>
      <c r="E3042" s="2">
        <f>COUNTIFS(Detalhe_Registro!$D:$D,A3042,Detalhe_Registro!$E:$E,B3042,Detalhe_Registro!$M:$M,"SIM")</f>
        <v/>
      </c>
      <c r="F3042" s="2">
        <f>IFERROR(MAXIFS(Detalhe_Registro!$N:$N,Detalhe_Registro!$D:$D,A3042,Detalhe_Registro!$E:$E,B3042,Detalhe_Registro!$M:$M,"SIM"),0)</f>
        <v/>
      </c>
      <c r="G3042" s="2">
        <f>IFERROR(AVERAGEIFS(Detalhe_Registro!$N:$N,Detalhe_Registro!$D:$D,A3042,Detalhe_Registro!$E:$E,B3042,Detalhe_Registro!$M:$M,"SIM"),0)</f>
        <v/>
      </c>
      <c r="H3042" s="2">
        <f>SUMIFS(Detalhe_Registro!$F:$F,Detalhe_Registro!$D:$D,A3042,Detalhe_Registro!$E:$E,B3042,Detalhe_Registro!$M:$M,"SIM")</f>
        <v/>
      </c>
      <c r="I3042" s="2">
        <f>SUMIFS(Detalhe_Registro!$G:$G,Detalhe_Registro!$D:$D,A3042,Detalhe_Registro!$E:$E,B3042,Detalhe_Registro!$M:$M,"SIM")</f>
        <v/>
      </c>
      <c r="J3042" s="2">
        <f>IF(F3042&lt;Premissas!$B$8,"&lt; 1,00",IF(F3042&lt;Premissas!$B$9,"1,00 – 1,19",IF(F3042&lt;Premissas!$B$10,"1,20 – 1,39",IF(F3042&lt;Premissas!$B$11,"1,40 – 1,59",IF(F3042&lt;Premissas!$B$12,"1,60 – 1,99","≥ 2,00")))))</f>
        <v/>
      </c>
      <c r="K3042" s="5">
        <f>IF(F3042&lt;Premissas!$B$8,Premissas!$B$13,IF(F3042&lt;Premissas!$B$9,Premissas!$B$14,IF(F3042&lt;Premissas!$B$10,Premissas!$B$15,IF(F3042&lt;Premissas!$B$11,Premissas!$B$16,IF(F3042&lt;Premissas!$B$12,Premissas!$B$17,Premissas!$B$18)))))</f>
        <v/>
      </c>
      <c r="L3042" s="5">
        <f>K3042/Premissas!$B$4</f>
        <v/>
      </c>
      <c r="M3042" s="2">
        <f>IF(K3042=Premissas!$B$18,"SIM","NÃO")</f>
        <v/>
      </c>
    </row>
    <row r="3043">
      <c r="A3043" s="2" t="inlineStr">
        <is>
          <t>5128552</t>
        </is>
      </c>
      <c r="B3043" s="2" t="inlineStr">
        <is>
          <t>Vinicius Azevedo Do Carmo</t>
        </is>
      </c>
      <c r="C3043" s="2" t="n">
        <v>7801</v>
      </c>
      <c r="D3043" s="2">
        <f>IFERROR(TEXTJOIN(" | ",TRUE,UNIQUE(FILTER(Detalhe_Registro!$C:$C,(Detalhe_Registro!$D:$D=A3043)*(Detalhe_Registro!$E:$E=B3043)*(Detalhe_Registro!$M:$M="SIM")))),"")</f>
        <v/>
      </c>
      <c r="E3043" s="2">
        <f>COUNTIFS(Detalhe_Registro!$D:$D,A3043,Detalhe_Registro!$E:$E,B3043,Detalhe_Registro!$M:$M,"SIM")</f>
        <v/>
      </c>
      <c r="F3043" s="2">
        <f>IFERROR(MAXIFS(Detalhe_Registro!$N:$N,Detalhe_Registro!$D:$D,A3043,Detalhe_Registro!$E:$E,B3043,Detalhe_Registro!$M:$M,"SIM"),0)</f>
        <v/>
      </c>
      <c r="G3043" s="2">
        <f>IFERROR(AVERAGEIFS(Detalhe_Registro!$N:$N,Detalhe_Registro!$D:$D,A3043,Detalhe_Registro!$E:$E,B3043,Detalhe_Registro!$M:$M,"SIM"),0)</f>
        <v/>
      </c>
      <c r="H3043" s="2">
        <f>SUMIFS(Detalhe_Registro!$F:$F,Detalhe_Registro!$D:$D,A3043,Detalhe_Registro!$E:$E,B3043,Detalhe_Registro!$M:$M,"SIM")</f>
        <v/>
      </c>
      <c r="I3043" s="2">
        <f>SUMIFS(Detalhe_Registro!$G:$G,Detalhe_Registro!$D:$D,A3043,Detalhe_Registro!$E:$E,B3043,Detalhe_Registro!$M:$M,"SIM")</f>
        <v/>
      </c>
      <c r="J3043" s="2">
        <f>IF(F3043&lt;Premissas!$B$8,"&lt; 1,00",IF(F3043&lt;Premissas!$B$9,"1,00 – 1,19",IF(F3043&lt;Premissas!$B$10,"1,20 – 1,39",IF(F3043&lt;Premissas!$B$11,"1,40 – 1,59",IF(F3043&lt;Premissas!$B$12,"1,60 – 1,99","≥ 2,00")))))</f>
        <v/>
      </c>
      <c r="K3043" s="5">
        <f>IF(F3043&lt;Premissas!$B$8,Premissas!$B$13,IF(F3043&lt;Premissas!$B$9,Premissas!$B$14,IF(F3043&lt;Premissas!$B$10,Premissas!$B$15,IF(F3043&lt;Premissas!$B$11,Premissas!$B$16,IF(F3043&lt;Premissas!$B$12,Premissas!$B$17,Premissas!$B$18)))))</f>
        <v/>
      </c>
      <c r="L3043" s="5">
        <f>K3043/Premissas!$B$4</f>
        <v/>
      </c>
      <c r="M3043" s="2">
        <f>IF(K3043=Premissas!$B$18,"SIM","NÃO")</f>
        <v/>
      </c>
    </row>
    <row r="3044">
      <c r="A3044" s="2" t="n">
        <v>6006884</v>
      </c>
      <c r="B3044" s="2" t="inlineStr">
        <is>
          <t>Vinicius Marcelino Da Silva</t>
        </is>
      </c>
      <c r="C3044" s="2" t="n">
        <v>7801</v>
      </c>
      <c r="D3044" s="2">
        <f>IFERROR(TEXTJOIN(" | ",TRUE,UNIQUE(FILTER(Detalhe_Registro!$C:$C,(Detalhe_Registro!$D:$D=A3044)*(Detalhe_Registro!$E:$E=B3044)*(Detalhe_Registro!$M:$M="SIM")))),"")</f>
        <v/>
      </c>
      <c r="E3044" s="2">
        <f>COUNTIFS(Detalhe_Registro!$D:$D,A3044,Detalhe_Registro!$E:$E,B3044,Detalhe_Registro!$M:$M,"SIM")</f>
        <v/>
      </c>
      <c r="F3044" s="2">
        <f>IFERROR(MAXIFS(Detalhe_Registro!$N:$N,Detalhe_Registro!$D:$D,A3044,Detalhe_Registro!$E:$E,B3044,Detalhe_Registro!$M:$M,"SIM"),0)</f>
        <v/>
      </c>
      <c r="G3044" s="2">
        <f>IFERROR(AVERAGEIFS(Detalhe_Registro!$N:$N,Detalhe_Registro!$D:$D,A3044,Detalhe_Registro!$E:$E,B3044,Detalhe_Registro!$M:$M,"SIM"),0)</f>
        <v/>
      </c>
      <c r="H3044" s="2">
        <f>SUMIFS(Detalhe_Registro!$F:$F,Detalhe_Registro!$D:$D,A3044,Detalhe_Registro!$E:$E,B3044,Detalhe_Registro!$M:$M,"SIM")</f>
        <v/>
      </c>
      <c r="I3044" s="2">
        <f>SUMIFS(Detalhe_Registro!$G:$G,Detalhe_Registro!$D:$D,A3044,Detalhe_Registro!$E:$E,B3044,Detalhe_Registro!$M:$M,"SIM")</f>
        <v/>
      </c>
      <c r="J3044" s="2">
        <f>IF(F3044&lt;Premissas!$B$8,"&lt; 1,00",IF(F3044&lt;Premissas!$B$9,"1,00 – 1,19",IF(F3044&lt;Premissas!$B$10,"1,20 – 1,39",IF(F3044&lt;Premissas!$B$11,"1,40 – 1,59",IF(F3044&lt;Premissas!$B$12,"1,60 – 1,99","≥ 2,00")))))</f>
        <v/>
      </c>
      <c r="K3044" s="5">
        <f>IF(F3044&lt;Premissas!$B$8,Premissas!$B$13,IF(F3044&lt;Premissas!$B$9,Premissas!$B$14,IF(F3044&lt;Premissas!$B$10,Premissas!$B$15,IF(F3044&lt;Premissas!$B$11,Premissas!$B$16,IF(F3044&lt;Premissas!$B$12,Premissas!$B$17,Premissas!$B$18)))))</f>
        <v/>
      </c>
      <c r="L3044" s="5">
        <f>K3044/Premissas!$B$4</f>
        <v/>
      </c>
      <c r="M3044" s="2">
        <f>IF(K3044=Premissas!$B$18,"SIM","NÃO")</f>
        <v/>
      </c>
    </row>
    <row r="3045">
      <c r="A3045" s="2" t="inlineStr">
        <is>
          <t>6006884</t>
        </is>
      </c>
      <c r="B3045" s="2" t="inlineStr">
        <is>
          <t>Vinicius Marcelino Da Silva</t>
        </is>
      </c>
      <c r="C3045" s="2" t="n">
        <v>7801</v>
      </c>
      <c r="D3045" s="2">
        <f>IFERROR(TEXTJOIN(" | ",TRUE,UNIQUE(FILTER(Detalhe_Registro!$C:$C,(Detalhe_Registro!$D:$D=A3045)*(Detalhe_Registro!$E:$E=B3045)*(Detalhe_Registro!$M:$M="SIM")))),"")</f>
        <v/>
      </c>
      <c r="E3045" s="2">
        <f>COUNTIFS(Detalhe_Registro!$D:$D,A3045,Detalhe_Registro!$E:$E,B3045,Detalhe_Registro!$M:$M,"SIM")</f>
        <v/>
      </c>
      <c r="F3045" s="2">
        <f>IFERROR(MAXIFS(Detalhe_Registro!$N:$N,Detalhe_Registro!$D:$D,A3045,Detalhe_Registro!$E:$E,B3045,Detalhe_Registro!$M:$M,"SIM"),0)</f>
        <v/>
      </c>
      <c r="G3045" s="2">
        <f>IFERROR(AVERAGEIFS(Detalhe_Registro!$N:$N,Detalhe_Registro!$D:$D,A3045,Detalhe_Registro!$E:$E,B3045,Detalhe_Registro!$M:$M,"SIM"),0)</f>
        <v/>
      </c>
      <c r="H3045" s="2">
        <f>SUMIFS(Detalhe_Registro!$F:$F,Detalhe_Registro!$D:$D,A3045,Detalhe_Registro!$E:$E,B3045,Detalhe_Registro!$M:$M,"SIM")</f>
        <v/>
      </c>
      <c r="I3045" s="2">
        <f>SUMIFS(Detalhe_Registro!$G:$G,Detalhe_Registro!$D:$D,A3045,Detalhe_Registro!$E:$E,B3045,Detalhe_Registro!$M:$M,"SIM")</f>
        <v/>
      </c>
      <c r="J3045" s="2">
        <f>IF(F3045&lt;Premissas!$B$8,"&lt; 1,00",IF(F3045&lt;Premissas!$B$9,"1,00 – 1,19",IF(F3045&lt;Premissas!$B$10,"1,20 – 1,39",IF(F3045&lt;Premissas!$B$11,"1,40 – 1,59",IF(F3045&lt;Premissas!$B$12,"1,60 – 1,99","≥ 2,00")))))</f>
        <v/>
      </c>
      <c r="K3045" s="5">
        <f>IF(F3045&lt;Premissas!$B$8,Premissas!$B$13,IF(F3045&lt;Premissas!$B$9,Premissas!$B$14,IF(F3045&lt;Premissas!$B$10,Premissas!$B$15,IF(F3045&lt;Premissas!$B$11,Premissas!$B$16,IF(F3045&lt;Premissas!$B$12,Premissas!$B$17,Premissas!$B$18)))))</f>
        <v/>
      </c>
      <c r="L3045" s="5">
        <f>K3045/Premissas!$B$4</f>
        <v/>
      </c>
      <c r="M3045" s="2">
        <f>IF(K3045=Premissas!$B$18,"SIM","NÃO")</f>
        <v/>
      </c>
    </row>
    <row r="3046">
      <c r="A3046" s="2" t="n">
        <v>5962722</v>
      </c>
      <c r="B3046" s="2" t="inlineStr">
        <is>
          <t>Vitor De Proenca Santos</t>
        </is>
      </c>
      <c r="C3046" s="2" t="n">
        <v>7801</v>
      </c>
      <c r="D3046" s="2">
        <f>IFERROR(TEXTJOIN(" | ",TRUE,UNIQUE(FILTER(Detalhe_Registro!$C:$C,(Detalhe_Registro!$D:$D=A3046)*(Detalhe_Registro!$E:$E=B3046)*(Detalhe_Registro!$M:$M="SIM")))),"")</f>
        <v/>
      </c>
      <c r="E3046" s="2">
        <f>COUNTIFS(Detalhe_Registro!$D:$D,A3046,Detalhe_Registro!$E:$E,B3046,Detalhe_Registro!$M:$M,"SIM")</f>
        <v/>
      </c>
      <c r="F3046" s="2">
        <f>IFERROR(MAXIFS(Detalhe_Registro!$N:$N,Detalhe_Registro!$D:$D,A3046,Detalhe_Registro!$E:$E,B3046,Detalhe_Registro!$M:$M,"SIM"),0)</f>
        <v/>
      </c>
      <c r="G3046" s="2">
        <f>IFERROR(AVERAGEIFS(Detalhe_Registro!$N:$N,Detalhe_Registro!$D:$D,A3046,Detalhe_Registro!$E:$E,B3046,Detalhe_Registro!$M:$M,"SIM"),0)</f>
        <v/>
      </c>
      <c r="H3046" s="2">
        <f>SUMIFS(Detalhe_Registro!$F:$F,Detalhe_Registro!$D:$D,A3046,Detalhe_Registro!$E:$E,B3046,Detalhe_Registro!$M:$M,"SIM")</f>
        <v/>
      </c>
      <c r="I3046" s="2">
        <f>SUMIFS(Detalhe_Registro!$G:$G,Detalhe_Registro!$D:$D,A3046,Detalhe_Registro!$E:$E,B3046,Detalhe_Registro!$M:$M,"SIM")</f>
        <v/>
      </c>
      <c r="J3046" s="2">
        <f>IF(F3046&lt;Premissas!$B$8,"&lt; 1,00",IF(F3046&lt;Premissas!$B$9,"1,00 – 1,19",IF(F3046&lt;Premissas!$B$10,"1,20 – 1,39",IF(F3046&lt;Premissas!$B$11,"1,40 – 1,59",IF(F3046&lt;Premissas!$B$12,"1,60 – 1,99","≥ 2,00")))))</f>
        <v/>
      </c>
      <c r="K3046" s="5">
        <f>IF(F3046&lt;Premissas!$B$8,Premissas!$B$13,IF(F3046&lt;Premissas!$B$9,Premissas!$B$14,IF(F3046&lt;Premissas!$B$10,Premissas!$B$15,IF(F3046&lt;Premissas!$B$11,Premissas!$B$16,IF(F3046&lt;Premissas!$B$12,Premissas!$B$17,Premissas!$B$18)))))</f>
        <v/>
      </c>
      <c r="L3046" s="5">
        <f>K3046/Premissas!$B$4</f>
        <v/>
      </c>
      <c r="M3046" s="2">
        <f>IF(K3046=Premissas!$B$18,"SIM","NÃO")</f>
        <v/>
      </c>
    </row>
    <row r="3047">
      <c r="A3047" s="2" t="inlineStr">
        <is>
          <t>5962722</t>
        </is>
      </c>
      <c r="B3047" s="2" t="inlineStr">
        <is>
          <t>Vitor De Proenca Santos</t>
        </is>
      </c>
      <c r="C3047" s="2" t="n">
        <v>7801</v>
      </c>
      <c r="D3047" s="2">
        <f>IFERROR(TEXTJOIN(" | ",TRUE,UNIQUE(FILTER(Detalhe_Registro!$C:$C,(Detalhe_Registro!$D:$D=A3047)*(Detalhe_Registro!$E:$E=B3047)*(Detalhe_Registro!$M:$M="SIM")))),"")</f>
        <v/>
      </c>
      <c r="E3047" s="2">
        <f>COUNTIFS(Detalhe_Registro!$D:$D,A3047,Detalhe_Registro!$E:$E,B3047,Detalhe_Registro!$M:$M,"SIM")</f>
        <v/>
      </c>
      <c r="F3047" s="2">
        <f>IFERROR(MAXIFS(Detalhe_Registro!$N:$N,Detalhe_Registro!$D:$D,A3047,Detalhe_Registro!$E:$E,B3047,Detalhe_Registro!$M:$M,"SIM"),0)</f>
        <v/>
      </c>
      <c r="G3047" s="2">
        <f>IFERROR(AVERAGEIFS(Detalhe_Registro!$N:$N,Detalhe_Registro!$D:$D,A3047,Detalhe_Registro!$E:$E,B3047,Detalhe_Registro!$M:$M,"SIM"),0)</f>
        <v/>
      </c>
      <c r="H3047" s="2">
        <f>SUMIFS(Detalhe_Registro!$F:$F,Detalhe_Registro!$D:$D,A3047,Detalhe_Registro!$E:$E,B3047,Detalhe_Registro!$M:$M,"SIM")</f>
        <v/>
      </c>
      <c r="I3047" s="2">
        <f>SUMIFS(Detalhe_Registro!$G:$G,Detalhe_Registro!$D:$D,A3047,Detalhe_Registro!$E:$E,B3047,Detalhe_Registro!$M:$M,"SIM")</f>
        <v/>
      </c>
      <c r="J3047" s="2">
        <f>IF(F3047&lt;Premissas!$B$8,"&lt; 1,00",IF(F3047&lt;Premissas!$B$9,"1,00 – 1,19",IF(F3047&lt;Premissas!$B$10,"1,20 – 1,39",IF(F3047&lt;Premissas!$B$11,"1,40 – 1,59",IF(F3047&lt;Premissas!$B$12,"1,60 – 1,99","≥ 2,00")))))</f>
        <v/>
      </c>
      <c r="K3047" s="5">
        <f>IF(F3047&lt;Premissas!$B$8,Premissas!$B$13,IF(F3047&lt;Premissas!$B$9,Premissas!$B$14,IF(F3047&lt;Premissas!$B$10,Premissas!$B$15,IF(F3047&lt;Premissas!$B$11,Premissas!$B$16,IF(F3047&lt;Premissas!$B$12,Premissas!$B$17,Premissas!$B$18)))))</f>
        <v/>
      </c>
      <c r="L3047" s="5">
        <f>K3047/Premissas!$B$4</f>
        <v/>
      </c>
      <c r="M3047" s="2">
        <f>IF(K3047=Premissas!$B$18,"SIM","NÃO")</f>
        <v/>
      </c>
    </row>
    <row r="3048">
      <c r="A3048" s="2" t="n">
        <v>5435820</v>
      </c>
      <c r="B3048" s="2" t="inlineStr">
        <is>
          <t>Vitor Santos Araujo</t>
        </is>
      </c>
      <c r="C3048" s="2" t="n">
        <v>7801</v>
      </c>
      <c r="D3048" s="2">
        <f>IFERROR(TEXTJOIN(" | ",TRUE,UNIQUE(FILTER(Detalhe_Registro!$C:$C,(Detalhe_Registro!$D:$D=A3048)*(Detalhe_Registro!$E:$E=B3048)*(Detalhe_Registro!$M:$M="SIM")))),"")</f>
        <v/>
      </c>
      <c r="E3048" s="2">
        <f>COUNTIFS(Detalhe_Registro!$D:$D,A3048,Detalhe_Registro!$E:$E,B3048,Detalhe_Registro!$M:$M,"SIM")</f>
        <v/>
      </c>
      <c r="F3048" s="2">
        <f>IFERROR(MAXIFS(Detalhe_Registro!$N:$N,Detalhe_Registro!$D:$D,A3048,Detalhe_Registro!$E:$E,B3048,Detalhe_Registro!$M:$M,"SIM"),0)</f>
        <v/>
      </c>
      <c r="G3048" s="2">
        <f>IFERROR(AVERAGEIFS(Detalhe_Registro!$N:$N,Detalhe_Registro!$D:$D,A3048,Detalhe_Registro!$E:$E,B3048,Detalhe_Registro!$M:$M,"SIM"),0)</f>
        <v/>
      </c>
      <c r="H3048" s="2">
        <f>SUMIFS(Detalhe_Registro!$F:$F,Detalhe_Registro!$D:$D,A3048,Detalhe_Registro!$E:$E,B3048,Detalhe_Registro!$M:$M,"SIM")</f>
        <v/>
      </c>
      <c r="I3048" s="2">
        <f>SUMIFS(Detalhe_Registro!$G:$G,Detalhe_Registro!$D:$D,A3048,Detalhe_Registro!$E:$E,B3048,Detalhe_Registro!$M:$M,"SIM")</f>
        <v/>
      </c>
      <c r="J3048" s="2">
        <f>IF(F3048&lt;Premissas!$B$8,"&lt; 1,00",IF(F3048&lt;Premissas!$B$9,"1,00 – 1,19",IF(F3048&lt;Premissas!$B$10,"1,20 – 1,39",IF(F3048&lt;Premissas!$B$11,"1,40 – 1,59",IF(F3048&lt;Premissas!$B$12,"1,60 – 1,99","≥ 2,00")))))</f>
        <v/>
      </c>
      <c r="K3048" s="5">
        <f>IF(F3048&lt;Premissas!$B$8,Premissas!$B$13,IF(F3048&lt;Premissas!$B$9,Premissas!$B$14,IF(F3048&lt;Premissas!$B$10,Premissas!$B$15,IF(F3048&lt;Premissas!$B$11,Premissas!$B$16,IF(F3048&lt;Premissas!$B$12,Premissas!$B$17,Premissas!$B$18)))))</f>
        <v/>
      </c>
      <c r="L3048" s="5">
        <f>K3048/Premissas!$B$4</f>
        <v/>
      </c>
      <c r="M3048" s="2">
        <f>IF(K3048=Premissas!$B$18,"SIM","NÃO")</f>
        <v/>
      </c>
    </row>
    <row r="3049">
      <c r="A3049" s="2" t="inlineStr">
        <is>
          <t>5435820</t>
        </is>
      </c>
      <c r="B3049" s="2" t="inlineStr">
        <is>
          <t>Vitor Santos Araujo</t>
        </is>
      </c>
      <c r="C3049" s="2" t="n">
        <v>7801</v>
      </c>
      <c r="D3049" s="2">
        <f>IFERROR(TEXTJOIN(" | ",TRUE,UNIQUE(FILTER(Detalhe_Registro!$C:$C,(Detalhe_Registro!$D:$D=A3049)*(Detalhe_Registro!$E:$E=B3049)*(Detalhe_Registro!$M:$M="SIM")))),"")</f>
        <v/>
      </c>
      <c r="E3049" s="2">
        <f>COUNTIFS(Detalhe_Registro!$D:$D,A3049,Detalhe_Registro!$E:$E,B3049,Detalhe_Registro!$M:$M,"SIM")</f>
        <v/>
      </c>
      <c r="F3049" s="2">
        <f>IFERROR(MAXIFS(Detalhe_Registro!$N:$N,Detalhe_Registro!$D:$D,A3049,Detalhe_Registro!$E:$E,B3049,Detalhe_Registro!$M:$M,"SIM"),0)</f>
        <v/>
      </c>
      <c r="G3049" s="2">
        <f>IFERROR(AVERAGEIFS(Detalhe_Registro!$N:$N,Detalhe_Registro!$D:$D,A3049,Detalhe_Registro!$E:$E,B3049,Detalhe_Registro!$M:$M,"SIM"),0)</f>
        <v/>
      </c>
      <c r="H3049" s="2">
        <f>SUMIFS(Detalhe_Registro!$F:$F,Detalhe_Registro!$D:$D,A3049,Detalhe_Registro!$E:$E,B3049,Detalhe_Registro!$M:$M,"SIM")</f>
        <v/>
      </c>
      <c r="I3049" s="2">
        <f>SUMIFS(Detalhe_Registro!$G:$G,Detalhe_Registro!$D:$D,A3049,Detalhe_Registro!$E:$E,B3049,Detalhe_Registro!$M:$M,"SIM")</f>
        <v/>
      </c>
      <c r="J3049" s="2">
        <f>IF(F3049&lt;Premissas!$B$8,"&lt; 1,00",IF(F3049&lt;Premissas!$B$9,"1,00 – 1,19",IF(F3049&lt;Premissas!$B$10,"1,20 – 1,39",IF(F3049&lt;Premissas!$B$11,"1,40 – 1,59",IF(F3049&lt;Premissas!$B$12,"1,60 – 1,99","≥ 2,00")))))</f>
        <v/>
      </c>
      <c r="K3049" s="5">
        <f>IF(F3049&lt;Premissas!$B$8,Premissas!$B$13,IF(F3049&lt;Premissas!$B$9,Premissas!$B$14,IF(F3049&lt;Premissas!$B$10,Premissas!$B$15,IF(F3049&lt;Premissas!$B$11,Premissas!$B$16,IF(F3049&lt;Premissas!$B$12,Premissas!$B$17,Premissas!$B$18)))))</f>
        <v/>
      </c>
      <c r="L3049" s="5">
        <f>K3049/Premissas!$B$4</f>
        <v/>
      </c>
      <c r="M3049" s="2">
        <f>IF(K3049=Premissas!$B$18,"SIM","NÃO")</f>
        <v/>
      </c>
    </row>
    <row r="3050">
      <c r="A3050" s="2" t="n">
        <v>6003753</v>
      </c>
      <c r="B3050" s="2" t="inlineStr">
        <is>
          <t>Vitoria Beatriz De Oliveira Andrade</t>
        </is>
      </c>
      <c r="C3050" s="2" t="n">
        <v>7801</v>
      </c>
      <c r="D3050" s="2">
        <f>IFERROR(TEXTJOIN(" | ",TRUE,UNIQUE(FILTER(Detalhe_Registro!$C:$C,(Detalhe_Registro!$D:$D=A3050)*(Detalhe_Registro!$E:$E=B3050)*(Detalhe_Registro!$M:$M="SIM")))),"")</f>
        <v/>
      </c>
      <c r="E3050" s="2">
        <f>COUNTIFS(Detalhe_Registro!$D:$D,A3050,Detalhe_Registro!$E:$E,B3050,Detalhe_Registro!$M:$M,"SIM")</f>
        <v/>
      </c>
      <c r="F3050" s="2">
        <f>IFERROR(MAXIFS(Detalhe_Registro!$N:$N,Detalhe_Registro!$D:$D,A3050,Detalhe_Registro!$E:$E,B3050,Detalhe_Registro!$M:$M,"SIM"),0)</f>
        <v/>
      </c>
      <c r="G3050" s="2">
        <f>IFERROR(AVERAGEIFS(Detalhe_Registro!$N:$N,Detalhe_Registro!$D:$D,A3050,Detalhe_Registro!$E:$E,B3050,Detalhe_Registro!$M:$M,"SIM"),0)</f>
        <v/>
      </c>
      <c r="H3050" s="2">
        <f>SUMIFS(Detalhe_Registro!$F:$F,Detalhe_Registro!$D:$D,A3050,Detalhe_Registro!$E:$E,B3050,Detalhe_Registro!$M:$M,"SIM")</f>
        <v/>
      </c>
      <c r="I3050" s="2">
        <f>SUMIFS(Detalhe_Registro!$G:$G,Detalhe_Registro!$D:$D,A3050,Detalhe_Registro!$E:$E,B3050,Detalhe_Registro!$M:$M,"SIM")</f>
        <v/>
      </c>
      <c r="J3050" s="2">
        <f>IF(F3050&lt;Premissas!$B$8,"&lt; 1,00",IF(F3050&lt;Premissas!$B$9,"1,00 – 1,19",IF(F3050&lt;Premissas!$B$10,"1,20 – 1,39",IF(F3050&lt;Premissas!$B$11,"1,40 – 1,59",IF(F3050&lt;Premissas!$B$12,"1,60 – 1,99","≥ 2,00")))))</f>
        <v/>
      </c>
      <c r="K3050" s="5">
        <f>IF(F3050&lt;Premissas!$B$8,Premissas!$B$13,IF(F3050&lt;Premissas!$B$9,Premissas!$B$14,IF(F3050&lt;Premissas!$B$10,Premissas!$B$15,IF(F3050&lt;Premissas!$B$11,Premissas!$B$16,IF(F3050&lt;Premissas!$B$12,Premissas!$B$17,Premissas!$B$18)))))</f>
        <v/>
      </c>
      <c r="L3050" s="5">
        <f>K3050/Premissas!$B$4</f>
        <v/>
      </c>
      <c r="M3050" s="2">
        <f>IF(K3050=Premissas!$B$18,"SIM","NÃO")</f>
        <v/>
      </c>
    </row>
    <row r="3051">
      <c r="A3051" s="2" t="inlineStr">
        <is>
          <t>6003753</t>
        </is>
      </c>
      <c r="B3051" s="2" t="inlineStr">
        <is>
          <t>Vitoria Beatriz De Oliveira Andrade</t>
        </is>
      </c>
      <c r="C3051" s="2" t="n">
        <v>7801</v>
      </c>
      <c r="D3051" s="2">
        <f>IFERROR(TEXTJOIN(" | ",TRUE,UNIQUE(FILTER(Detalhe_Registro!$C:$C,(Detalhe_Registro!$D:$D=A3051)*(Detalhe_Registro!$E:$E=B3051)*(Detalhe_Registro!$M:$M="SIM")))),"")</f>
        <v/>
      </c>
      <c r="E3051" s="2">
        <f>COUNTIFS(Detalhe_Registro!$D:$D,A3051,Detalhe_Registro!$E:$E,B3051,Detalhe_Registro!$M:$M,"SIM")</f>
        <v/>
      </c>
      <c r="F3051" s="2">
        <f>IFERROR(MAXIFS(Detalhe_Registro!$N:$N,Detalhe_Registro!$D:$D,A3051,Detalhe_Registro!$E:$E,B3051,Detalhe_Registro!$M:$M,"SIM"),0)</f>
        <v/>
      </c>
      <c r="G3051" s="2">
        <f>IFERROR(AVERAGEIFS(Detalhe_Registro!$N:$N,Detalhe_Registro!$D:$D,A3051,Detalhe_Registro!$E:$E,B3051,Detalhe_Registro!$M:$M,"SIM"),0)</f>
        <v/>
      </c>
      <c r="H3051" s="2">
        <f>SUMIFS(Detalhe_Registro!$F:$F,Detalhe_Registro!$D:$D,A3051,Detalhe_Registro!$E:$E,B3051,Detalhe_Registro!$M:$M,"SIM")</f>
        <v/>
      </c>
      <c r="I3051" s="2">
        <f>SUMIFS(Detalhe_Registro!$G:$G,Detalhe_Registro!$D:$D,A3051,Detalhe_Registro!$E:$E,B3051,Detalhe_Registro!$M:$M,"SIM")</f>
        <v/>
      </c>
      <c r="J3051" s="2">
        <f>IF(F3051&lt;Premissas!$B$8,"&lt; 1,00",IF(F3051&lt;Premissas!$B$9,"1,00 – 1,19",IF(F3051&lt;Premissas!$B$10,"1,20 – 1,39",IF(F3051&lt;Premissas!$B$11,"1,40 – 1,59",IF(F3051&lt;Premissas!$B$12,"1,60 – 1,99","≥ 2,00")))))</f>
        <v/>
      </c>
      <c r="K3051" s="5">
        <f>IF(F3051&lt;Premissas!$B$8,Premissas!$B$13,IF(F3051&lt;Premissas!$B$9,Premissas!$B$14,IF(F3051&lt;Premissas!$B$10,Premissas!$B$15,IF(F3051&lt;Premissas!$B$11,Premissas!$B$16,IF(F3051&lt;Premissas!$B$12,Premissas!$B$17,Premissas!$B$18)))))</f>
        <v/>
      </c>
      <c r="L3051" s="5">
        <f>K3051/Premissas!$B$4</f>
        <v/>
      </c>
      <c r="M3051" s="2">
        <f>IF(K3051=Premissas!$B$18,"SIM","NÃO")</f>
        <v/>
      </c>
    </row>
    <row r="3052">
      <c r="A3052" s="2" t="inlineStr">
        <is>
          <t>6028390</t>
        </is>
      </c>
      <c r="B3052" s="2" t="inlineStr">
        <is>
          <t>Vitoria Sonali Teixeira Dos Santos</t>
        </is>
      </c>
      <c r="C3052" s="2" t="n">
        <v>7801</v>
      </c>
      <c r="D3052" s="2">
        <f>IFERROR(TEXTJOIN(" | ",TRUE,UNIQUE(FILTER(Detalhe_Registro!$C:$C,(Detalhe_Registro!$D:$D=A3052)*(Detalhe_Registro!$E:$E=B3052)*(Detalhe_Registro!$M:$M="SIM")))),"")</f>
        <v/>
      </c>
      <c r="E3052" s="2">
        <f>COUNTIFS(Detalhe_Registro!$D:$D,A3052,Detalhe_Registro!$E:$E,B3052,Detalhe_Registro!$M:$M,"SIM")</f>
        <v/>
      </c>
      <c r="F3052" s="2">
        <f>IFERROR(MAXIFS(Detalhe_Registro!$N:$N,Detalhe_Registro!$D:$D,A3052,Detalhe_Registro!$E:$E,B3052,Detalhe_Registro!$M:$M,"SIM"),0)</f>
        <v/>
      </c>
      <c r="G3052" s="2">
        <f>IFERROR(AVERAGEIFS(Detalhe_Registro!$N:$N,Detalhe_Registro!$D:$D,A3052,Detalhe_Registro!$E:$E,B3052,Detalhe_Registro!$M:$M,"SIM"),0)</f>
        <v/>
      </c>
      <c r="H3052" s="2">
        <f>SUMIFS(Detalhe_Registro!$F:$F,Detalhe_Registro!$D:$D,A3052,Detalhe_Registro!$E:$E,B3052,Detalhe_Registro!$M:$M,"SIM")</f>
        <v/>
      </c>
      <c r="I3052" s="2">
        <f>SUMIFS(Detalhe_Registro!$G:$G,Detalhe_Registro!$D:$D,A3052,Detalhe_Registro!$E:$E,B3052,Detalhe_Registro!$M:$M,"SIM")</f>
        <v/>
      </c>
      <c r="J3052" s="2">
        <f>IF(F3052&lt;Premissas!$B$8,"&lt; 1,00",IF(F3052&lt;Premissas!$B$9,"1,00 – 1,19",IF(F3052&lt;Premissas!$B$10,"1,20 – 1,39",IF(F3052&lt;Premissas!$B$11,"1,40 – 1,59",IF(F3052&lt;Premissas!$B$12,"1,60 – 1,99","≥ 2,00")))))</f>
        <v/>
      </c>
      <c r="K3052" s="5">
        <f>IF(F3052&lt;Premissas!$B$8,Premissas!$B$13,IF(F3052&lt;Premissas!$B$9,Premissas!$B$14,IF(F3052&lt;Premissas!$B$10,Premissas!$B$15,IF(F3052&lt;Premissas!$B$11,Premissas!$B$16,IF(F3052&lt;Premissas!$B$12,Premissas!$B$17,Premissas!$B$18)))))</f>
        <v/>
      </c>
      <c r="L3052" s="5">
        <f>K3052/Premissas!$B$4</f>
        <v/>
      </c>
      <c r="M3052" s="2">
        <f>IF(K3052=Premissas!$B$18,"SIM","NÃO")</f>
        <v/>
      </c>
    </row>
    <row r="3053">
      <c r="A3053" s="2" t="n">
        <v>5809380</v>
      </c>
      <c r="B3053" s="2" t="inlineStr">
        <is>
          <t>WAGNER DAS CHAGAS DANTAS</t>
        </is>
      </c>
      <c r="C3053" s="2" t="n">
        <v>7801</v>
      </c>
      <c r="D3053" s="2">
        <f>IFERROR(TEXTJOIN(" | ",TRUE,UNIQUE(FILTER(Detalhe_Registro!$C:$C,(Detalhe_Registro!$D:$D=A3053)*(Detalhe_Registro!$E:$E=B3053)*(Detalhe_Registro!$M:$M="SIM")))),"")</f>
        <v/>
      </c>
      <c r="E3053" s="2">
        <f>COUNTIFS(Detalhe_Registro!$D:$D,A3053,Detalhe_Registro!$E:$E,B3053,Detalhe_Registro!$M:$M,"SIM")</f>
        <v/>
      </c>
      <c r="F3053" s="2">
        <f>IFERROR(MAXIFS(Detalhe_Registro!$N:$N,Detalhe_Registro!$D:$D,A3053,Detalhe_Registro!$E:$E,B3053,Detalhe_Registro!$M:$M,"SIM"),0)</f>
        <v/>
      </c>
      <c r="G3053" s="2">
        <f>IFERROR(AVERAGEIFS(Detalhe_Registro!$N:$N,Detalhe_Registro!$D:$D,A3053,Detalhe_Registro!$E:$E,B3053,Detalhe_Registro!$M:$M,"SIM"),0)</f>
        <v/>
      </c>
      <c r="H3053" s="2">
        <f>SUMIFS(Detalhe_Registro!$F:$F,Detalhe_Registro!$D:$D,A3053,Detalhe_Registro!$E:$E,B3053,Detalhe_Registro!$M:$M,"SIM")</f>
        <v/>
      </c>
      <c r="I3053" s="2">
        <f>SUMIFS(Detalhe_Registro!$G:$G,Detalhe_Registro!$D:$D,A3053,Detalhe_Registro!$E:$E,B3053,Detalhe_Registro!$M:$M,"SIM")</f>
        <v/>
      </c>
      <c r="J3053" s="2">
        <f>IF(F3053&lt;Premissas!$B$8,"&lt; 1,00",IF(F3053&lt;Premissas!$B$9,"1,00 – 1,19",IF(F3053&lt;Premissas!$B$10,"1,20 – 1,39",IF(F3053&lt;Premissas!$B$11,"1,40 – 1,59",IF(F3053&lt;Premissas!$B$12,"1,60 – 1,99","≥ 2,00")))))</f>
        <v/>
      </c>
      <c r="K3053" s="5">
        <f>IF(F3053&lt;Premissas!$B$8,Premissas!$B$13,IF(F3053&lt;Premissas!$B$9,Premissas!$B$14,IF(F3053&lt;Premissas!$B$10,Premissas!$B$15,IF(F3053&lt;Premissas!$B$11,Premissas!$B$16,IF(F3053&lt;Premissas!$B$12,Premissas!$B$17,Premissas!$B$18)))))</f>
        <v/>
      </c>
      <c r="L3053" s="5">
        <f>K3053/Premissas!$B$4</f>
        <v/>
      </c>
      <c r="M3053" s="2">
        <f>IF(K3053=Premissas!$B$18,"SIM","NÃO")</f>
        <v/>
      </c>
    </row>
    <row r="3054">
      <c r="A3054" s="2" t="inlineStr">
        <is>
          <t>5809380</t>
        </is>
      </c>
      <c r="B3054" s="2" t="inlineStr">
        <is>
          <t>WAGNER DAS CHAGAS DANTAS</t>
        </is>
      </c>
      <c r="C3054" s="2" t="n">
        <v>7801</v>
      </c>
      <c r="D3054" s="2">
        <f>IFERROR(TEXTJOIN(" | ",TRUE,UNIQUE(FILTER(Detalhe_Registro!$C:$C,(Detalhe_Registro!$D:$D=A3054)*(Detalhe_Registro!$E:$E=B3054)*(Detalhe_Registro!$M:$M="SIM")))),"")</f>
        <v/>
      </c>
      <c r="E3054" s="2">
        <f>COUNTIFS(Detalhe_Registro!$D:$D,A3054,Detalhe_Registro!$E:$E,B3054,Detalhe_Registro!$M:$M,"SIM")</f>
        <v/>
      </c>
      <c r="F3054" s="2">
        <f>IFERROR(MAXIFS(Detalhe_Registro!$N:$N,Detalhe_Registro!$D:$D,A3054,Detalhe_Registro!$E:$E,B3054,Detalhe_Registro!$M:$M,"SIM"),0)</f>
        <v/>
      </c>
      <c r="G3054" s="2">
        <f>IFERROR(AVERAGEIFS(Detalhe_Registro!$N:$N,Detalhe_Registro!$D:$D,A3054,Detalhe_Registro!$E:$E,B3054,Detalhe_Registro!$M:$M,"SIM"),0)</f>
        <v/>
      </c>
      <c r="H3054" s="2">
        <f>SUMIFS(Detalhe_Registro!$F:$F,Detalhe_Registro!$D:$D,A3054,Detalhe_Registro!$E:$E,B3054,Detalhe_Registro!$M:$M,"SIM")</f>
        <v/>
      </c>
      <c r="I3054" s="2">
        <f>SUMIFS(Detalhe_Registro!$G:$G,Detalhe_Registro!$D:$D,A3054,Detalhe_Registro!$E:$E,B3054,Detalhe_Registro!$M:$M,"SIM")</f>
        <v/>
      </c>
      <c r="J3054" s="2">
        <f>IF(F3054&lt;Premissas!$B$8,"&lt; 1,00",IF(F3054&lt;Premissas!$B$9,"1,00 – 1,19",IF(F3054&lt;Premissas!$B$10,"1,20 – 1,39",IF(F3054&lt;Premissas!$B$11,"1,40 – 1,59",IF(F3054&lt;Premissas!$B$12,"1,60 – 1,99","≥ 2,00")))))</f>
        <v/>
      </c>
      <c r="K3054" s="5">
        <f>IF(F3054&lt;Premissas!$B$8,Premissas!$B$13,IF(F3054&lt;Premissas!$B$9,Premissas!$B$14,IF(F3054&lt;Premissas!$B$10,Premissas!$B$15,IF(F3054&lt;Premissas!$B$11,Premissas!$B$16,IF(F3054&lt;Premissas!$B$12,Premissas!$B$17,Premissas!$B$18)))))</f>
        <v/>
      </c>
      <c r="L3054" s="5">
        <f>K3054/Premissas!$B$4</f>
        <v/>
      </c>
      <c r="M3054" s="2">
        <f>IF(K3054=Premissas!$B$18,"SIM","NÃO")</f>
        <v/>
      </c>
    </row>
    <row r="3055">
      <c r="A3055" s="2" t="n">
        <v>5885337</v>
      </c>
      <c r="B3055" s="2" t="inlineStr">
        <is>
          <t>WAGNER ESTEVAM</t>
        </is>
      </c>
      <c r="C3055" s="2" t="n">
        <v>7801</v>
      </c>
      <c r="D3055" s="2">
        <f>IFERROR(TEXTJOIN(" | ",TRUE,UNIQUE(FILTER(Detalhe_Registro!$C:$C,(Detalhe_Registro!$D:$D=A3055)*(Detalhe_Registro!$E:$E=B3055)*(Detalhe_Registro!$M:$M="SIM")))),"")</f>
        <v/>
      </c>
      <c r="E3055" s="2">
        <f>COUNTIFS(Detalhe_Registro!$D:$D,A3055,Detalhe_Registro!$E:$E,B3055,Detalhe_Registro!$M:$M,"SIM")</f>
        <v/>
      </c>
      <c r="F3055" s="2">
        <f>IFERROR(MAXIFS(Detalhe_Registro!$N:$N,Detalhe_Registro!$D:$D,A3055,Detalhe_Registro!$E:$E,B3055,Detalhe_Registro!$M:$M,"SIM"),0)</f>
        <v/>
      </c>
      <c r="G3055" s="2">
        <f>IFERROR(AVERAGEIFS(Detalhe_Registro!$N:$N,Detalhe_Registro!$D:$D,A3055,Detalhe_Registro!$E:$E,B3055,Detalhe_Registro!$M:$M,"SIM"),0)</f>
        <v/>
      </c>
      <c r="H3055" s="2">
        <f>SUMIFS(Detalhe_Registro!$F:$F,Detalhe_Registro!$D:$D,A3055,Detalhe_Registro!$E:$E,B3055,Detalhe_Registro!$M:$M,"SIM")</f>
        <v/>
      </c>
      <c r="I3055" s="2">
        <f>SUMIFS(Detalhe_Registro!$G:$G,Detalhe_Registro!$D:$D,A3055,Detalhe_Registro!$E:$E,B3055,Detalhe_Registro!$M:$M,"SIM")</f>
        <v/>
      </c>
      <c r="J3055" s="2">
        <f>IF(F3055&lt;Premissas!$B$8,"&lt; 1,00",IF(F3055&lt;Premissas!$B$9,"1,00 – 1,19",IF(F3055&lt;Premissas!$B$10,"1,20 – 1,39",IF(F3055&lt;Premissas!$B$11,"1,40 – 1,59",IF(F3055&lt;Premissas!$B$12,"1,60 – 1,99","≥ 2,00")))))</f>
        <v/>
      </c>
      <c r="K3055" s="5">
        <f>IF(F3055&lt;Premissas!$B$8,Premissas!$B$13,IF(F3055&lt;Premissas!$B$9,Premissas!$B$14,IF(F3055&lt;Premissas!$B$10,Premissas!$B$15,IF(F3055&lt;Premissas!$B$11,Premissas!$B$16,IF(F3055&lt;Premissas!$B$12,Premissas!$B$17,Premissas!$B$18)))))</f>
        <v/>
      </c>
      <c r="L3055" s="5">
        <f>K3055/Premissas!$B$4</f>
        <v/>
      </c>
      <c r="M3055" s="2">
        <f>IF(K3055=Premissas!$B$18,"SIM","NÃO")</f>
        <v/>
      </c>
    </row>
    <row r="3056">
      <c r="A3056" s="2" t="inlineStr">
        <is>
          <t>5885337</t>
        </is>
      </c>
      <c r="B3056" s="2" t="inlineStr">
        <is>
          <t>WAGNER ESTEVAM</t>
        </is>
      </c>
      <c r="C3056" s="2" t="n">
        <v>7801</v>
      </c>
      <c r="D3056" s="2">
        <f>IFERROR(TEXTJOIN(" | ",TRUE,UNIQUE(FILTER(Detalhe_Registro!$C:$C,(Detalhe_Registro!$D:$D=A3056)*(Detalhe_Registro!$E:$E=B3056)*(Detalhe_Registro!$M:$M="SIM")))),"")</f>
        <v/>
      </c>
      <c r="E3056" s="2">
        <f>COUNTIFS(Detalhe_Registro!$D:$D,A3056,Detalhe_Registro!$E:$E,B3056,Detalhe_Registro!$M:$M,"SIM")</f>
        <v/>
      </c>
      <c r="F3056" s="2">
        <f>IFERROR(MAXIFS(Detalhe_Registro!$N:$N,Detalhe_Registro!$D:$D,A3056,Detalhe_Registro!$E:$E,B3056,Detalhe_Registro!$M:$M,"SIM"),0)</f>
        <v/>
      </c>
      <c r="G3056" s="2">
        <f>IFERROR(AVERAGEIFS(Detalhe_Registro!$N:$N,Detalhe_Registro!$D:$D,A3056,Detalhe_Registro!$E:$E,B3056,Detalhe_Registro!$M:$M,"SIM"),0)</f>
        <v/>
      </c>
      <c r="H3056" s="2">
        <f>SUMIFS(Detalhe_Registro!$F:$F,Detalhe_Registro!$D:$D,A3056,Detalhe_Registro!$E:$E,B3056,Detalhe_Registro!$M:$M,"SIM")</f>
        <v/>
      </c>
      <c r="I3056" s="2">
        <f>SUMIFS(Detalhe_Registro!$G:$G,Detalhe_Registro!$D:$D,A3056,Detalhe_Registro!$E:$E,B3056,Detalhe_Registro!$M:$M,"SIM")</f>
        <v/>
      </c>
      <c r="J3056" s="2">
        <f>IF(F3056&lt;Premissas!$B$8,"&lt; 1,00",IF(F3056&lt;Premissas!$B$9,"1,00 – 1,19",IF(F3056&lt;Premissas!$B$10,"1,20 – 1,39",IF(F3056&lt;Premissas!$B$11,"1,40 – 1,59",IF(F3056&lt;Premissas!$B$12,"1,60 – 1,99","≥ 2,00")))))</f>
        <v/>
      </c>
      <c r="K3056" s="5">
        <f>IF(F3056&lt;Premissas!$B$8,Premissas!$B$13,IF(F3056&lt;Premissas!$B$9,Premissas!$B$14,IF(F3056&lt;Premissas!$B$10,Premissas!$B$15,IF(F3056&lt;Premissas!$B$11,Premissas!$B$16,IF(F3056&lt;Premissas!$B$12,Premissas!$B$17,Premissas!$B$18)))))</f>
        <v/>
      </c>
      <c r="L3056" s="5">
        <f>K3056/Premissas!$B$4</f>
        <v/>
      </c>
      <c r="M3056" s="2">
        <f>IF(K3056=Premissas!$B$18,"SIM","NÃO")</f>
        <v/>
      </c>
    </row>
    <row r="3057">
      <c r="A3057" s="2" t="n">
        <v>4163060</v>
      </c>
      <c r="B3057" s="2" t="inlineStr">
        <is>
          <t>WALLISON JONH COSTA SOUSA</t>
        </is>
      </c>
      <c r="C3057" s="2" t="n">
        <v>7801</v>
      </c>
      <c r="D3057" s="2">
        <f>IFERROR(TEXTJOIN(" | ",TRUE,UNIQUE(FILTER(Detalhe_Registro!$C:$C,(Detalhe_Registro!$D:$D=A3057)*(Detalhe_Registro!$E:$E=B3057)*(Detalhe_Registro!$M:$M="SIM")))),"")</f>
        <v/>
      </c>
      <c r="E3057" s="2">
        <f>COUNTIFS(Detalhe_Registro!$D:$D,A3057,Detalhe_Registro!$E:$E,B3057,Detalhe_Registro!$M:$M,"SIM")</f>
        <v/>
      </c>
      <c r="F3057" s="2">
        <f>IFERROR(MAXIFS(Detalhe_Registro!$N:$N,Detalhe_Registro!$D:$D,A3057,Detalhe_Registro!$E:$E,B3057,Detalhe_Registro!$M:$M,"SIM"),0)</f>
        <v/>
      </c>
      <c r="G3057" s="2">
        <f>IFERROR(AVERAGEIFS(Detalhe_Registro!$N:$N,Detalhe_Registro!$D:$D,A3057,Detalhe_Registro!$E:$E,B3057,Detalhe_Registro!$M:$M,"SIM"),0)</f>
        <v/>
      </c>
      <c r="H3057" s="2">
        <f>SUMIFS(Detalhe_Registro!$F:$F,Detalhe_Registro!$D:$D,A3057,Detalhe_Registro!$E:$E,B3057,Detalhe_Registro!$M:$M,"SIM")</f>
        <v/>
      </c>
      <c r="I3057" s="2">
        <f>SUMIFS(Detalhe_Registro!$G:$G,Detalhe_Registro!$D:$D,A3057,Detalhe_Registro!$E:$E,B3057,Detalhe_Registro!$M:$M,"SIM")</f>
        <v/>
      </c>
      <c r="J3057" s="2">
        <f>IF(F3057&lt;Premissas!$B$8,"&lt; 1,00",IF(F3057&lt;Premissas!$B$9,"1,00 – 1,19",IF(F3057&lt;Premissas!$B$10,"1,20 – 1,39",IF(F3057&lt;Premissas!$B$11,"1,40 – 1,59",IF(F3057&lt;Premissas!$B$12,"1,60 – 1,99","≥ 2,00")))))</f>
        <v/>
      </c>
      <c r="K3057" s="5">
        <f>IF(F3057&lt;Premissas!$B$8,Premissas!$B$13,IF(F3057&lt;Premissas!$B$9,Premissas!$B$14,IF(F3057&lt;Premissas!$B$10,Premissas!$B$15,IF(F3057&lt;Premissas!$B$11,Premissas!$B$16,IF(F3057&lt;Premissas!$B$12,Premissas!$B$17,Premissas!$B$18)))))</f>
        <v/>
      </c>
      <c r="L3057" s="5">
        <f>K3057/Premissas!$B$4</f>
        <v/>
      </c>
      <c r="M3057" s="2">
        <f>IF(K3057=Premissas!$B$18,"SIM","NÃO")</f>
        <v/>
      </c>
    </row>
    <row r="3058">
      <c r="A3058" s="2" t="inlineStr">
        <is>
          <t>4163060</t>
        </is>
      </c>
      <c r="B3058" s="2" t="inlineStr">
        <is>
          <t>WALLISON JONH COSTA SOUSA</t>
        </is>
      </c>
      <c r="C3058" s="2" t="n">
        <v>7801</v>
      </c>
      <c r="D3058" s="2">
        <f>IFERROR(TEXTJOIN(" | ",TRUE,UNIQUE(FILTER(Detalhe_Registro!$C:$C,(Detalhe_Registro!$D:$D=A3058)*(Detalhe_Registro!$E:$E=B3058)*(Detalhe_Registro!$M:$M="SIM")))),"")</f>
        <v/>
      </c>
      <c r="E3058" s="2">
        <f>COUNTIFS(Detalhe_Registro!$D:$D,A3058,Detalhe_Registro!$E:$E,B3058,Detalhe_Registro!$M:$M,"SIM")</f>
        <v/>
      </c>
      <c r="F3058" s="2">
        <f>IFERROR(MAXIFS(Detalhe_Registro!$N:$N,Detalhe_Registro!$D:$D,A3058,Detalhe_Registro!$E:$E,B3058,Detalhe_Registro!$M:$M,"SIM"),0)</f>
        <v/>
      </c>
      <c r="G3058" s="2">
        <f>IFERROR(AVERAGEIFS(Detalhe_Registro!$N:$N,Detalhe_Registro!$D:$D,A3058,Detalhe_Registro!$E:$E,B3058,Detalhe_Registro!$M:$M,"SIM"),0)</f>
        <v/>
      </c>
      <c r="H3058" s="2">
        <f>SUMIFS(Detalhe_Registro!$F:$F,Detalhe_Registro!$D:$D,A3058,Detalhe_Registro!$E:$E,B3058,Detalhe_Registro!$M:$M,"SIM")</f>
        <v/>
      </c>
      <c r="I3058" s="2">
        <f>SUMIFS(Detalhe_Registro!$G:$G,Detalhe_Registro!$D:$D,A3058,Detalhe_Registro!$E:$E,B3058,Detalhe_Registro!$M:$M,"SIM")</f>
        <v/>
      </c>
      <c r="J3058" s="2">
        <f>IF(F3058&lt;Premissas!$B$8,"&lt; 1,00",IF(F3058&lt;Premissas!$B$9,"1,00 – 1,19",IF(F3058&lt;Premissas!$B$10,"1,20 – 1,39",IF(F3058&lt;Premissas!$B$11,"1,40 – 1,59",IF(F3058&lt;Premissas!$B$12,"1,60 – 1,99","≥ 2,00")))))</f>
        <v/>
      </c>
      <c r="K3058" s="5">
        <f>IF(F3058&lt;Premissas!$B$8,Premissas!$B$13,IF(F3058&lt;Premissas!$B$9,Premissas!$B$14,IF(F3058&lt;Premissas!$B$10,Premissas!$B$15,IF(F3058&lt;Premissas!$B$11,Premissas!$B$16,IF(F3058&lt;Premissas!$B$12,Premissas!$B$17,Premissas!$B$18)))))</f>
        <v/>
      </c>
      <c r="L3058" s="5">
        <f>K3058/Premissas!$B$4</f>
        <v/>
      </c>
      <c r="M3058" s="2">
        <f>IF(K3058=Premissas!$B$18,"SIM","NÃO")</f>
        <v/>
      </c>
    </row>
    <row r="3059">
      <c r="A3059" s="2" t="n">
        <v>5730260</v>
      </c>
      <c r="B3059" s="2" t="inlineStr">
        <is>
          <t>WANDERSON NUNES</t>
        </is>
      </c>
      <c r="C3059" s="2" t="n">
        <v>7801</v>
      </c>
      <c r="D3059" s="2">
        <f>IFERROR(TEXTJOIN(" | ",TRUE,UNIQUE(FILTER(Detalhe_Registro!$C:$C,(Detalhe_Registro!$D:$D=A3059)*(Detalhe_Registro!$E:$E=B3059)*(Detalhe_Registro!$M:$M="SIM")))),"")</f>
        <v/>
      </c>
      <c r="E3059" s="2">
        <f>COUNTIFS(Detalhe_Registro!$D:$D,A3059,Detalhe_Registro!$E:$E,B3059,Detalhe_Registro!$M:$M,"SIM")</f>
        <v/>
      </c>
      <c r="F3059" s="2">
        <f>IFERROR(MAXIFS(Detalhe_Registro!$N:$N,Detalhe_Registro!$D:$D,A3059,Detalhe_Registro!$E:$E,B3059,Detalhe_Registro!$M:$M,"SIM"),0)</f>
        <v/>
      </c>
      <c r="G3059" s="2">
        <f>IFERROR(AVERAGEIFS(Detalhe_Registro!$N:$N,Detalhe_Registro!$D:$D,A3059,Detalhe_Registro!$E:$E,B3059,Detalhe_Registro!$M:$M,"SIM"),0)</f>
        <v/>
      </c>
      <c r="H3059" s="2">
        <f>SUMIFS(Detalhe_Registro!$F:$F,Detalhe_Registro!$D:$D,A3059,Detalhe_Registro!$E:$E,B3059,Detalhe_Registro!$M:$M,"SIM")</f>
        <v/>
      </c>
      <c r="I3059" s="2">
        <f>SUMIFS(Detalhe_Registro!$G:$G,Detalhe_Registro!$D:$D,A3059,Detalhe_Registro!$E:$E,B3059,Detalhe_Registro!$M:$M,"SIM")</f>
        <v/>
      </c>
      <c r="J3059" s="2">
        <f>IF(F3059&lt;Premissas!$B$8,"&lt; 1,00",IF(F3059&lt;Premissas!$B$9,"1,00 – 1,19",IF(F3059&lt;Premissas!$B$10,"1,20 – 1,39",IF(F3059&lt;Premissas!$B$11,"1,40 – 1,59",IF(F3059&lt;Premissas!$B$12,"1,60 – 1,99","≥ 2,00")))))</f>
        <v/>
      </c>
      <c r="K3059" s="5">
        <f>IF(F3059&lt;Premissas!$B$8,Premissas!$B$13,IF(F3059&lt;Premissas!$B$9,Premissas!$B$14,IF(F3059&lt;Premissas!$B$10,Premissas!$B$15,IF(F3059&lt;Premissas!$B$11,Premissas!$B$16,IF(F3059&lt;Premissas!$B$12,Premissas!$B$17,Premissas!$B$18)))))</f>
        <v/>
      </c>
      <c r="L3059" s="5">
        <f>K3059/Premissas!$B$4</f>
        <v/>
      </c>
      <c r="M3059" s="2">
        <f>IF(K3059=Premissas!$B$18,"SIM","NÃO")</f>
        <v/>
      </c>
    </row>
    <row r="3060">
      <c r="A3060" s="2" t="inlineStr">
        <is>
          <t>5730260</t>
        </is>
      </c>
      <c r="B3060" s="2" t="inlineStr">
        <is>
          <t>WANDERSON NUNES</t>
        </is>
      </c>
      <c r="C3060" s="2" t="n">
        <v>7801</v>
      </c>
      <c r="D3060" s="2">
        <f>IFERROR(TEXTJOIN(" | ",TRUE,UNIQUE(FILTER(Detalhe_Registro!$C:$C,(Detalhe_Registro!$D:$D=A3060)*(Detalhe_Registro!$E:$E=B3060)*(Detalhe_Registro!$M:$M="SIM")))),"")</f>
        <v/>
      </c>
      <c r="E3060" s="2">
        <f>COUNTIFS(Detalhe_Registro!$D:$D,A3060,Detalhe_Registro!$E:$E,B3060,Detalhe_Registro!$M:$M,"SIM")</f>
        <v/>
      </c>
      <c r="F3060" s="2">
        <f>IFERROR(MAXIFS(Detalhe_Registro!$N:$N,Detalhe_Registro!$D:$D,A3060,Detalhe_Registro!$E:$E,B3060,Detalhe_Registro!$M:$M,"SIM"),0)</f>
        <v/>
      </c>
      <c r="G3060" s="2">
        <f>IFERROR(AVERAGEIFS(Detalhe_Registro!$N:$N,Detalhe_Registro!$D:$D,A3060,Detalhe_Registro!$E:$E,B3060,Detalhe_Registro!$M:$M,"SIM"),0)</f>
        <v/>
      </c>
      <c r="H3060" s="2">
        <f>SUMIFS(Detalhe_Registro!$F:$F,Detalhe_Registro!$D:$D,A3060,Detalhe_Registro!$E:$E,B3060,Detalhe_Registro!$M:$M,"SIM")</f>
        <v/>
      </c>
      <c r="I3060" s="2">
        <f>SUMIFS(Detalhe_Registro!$G:$G,Detalhe_Registro!$D:$D,A3060,Detalhe_Registro!$E:$E,B3060,Detalhe_Registro!$M:$M,"SIM")</f>
        <v/>
      </c>
      <c r="J3060" s="2">
        <f>IF(F3060&lt;Premissas!$B$8,"&lt; 1,00",IF(F3060&lt;Premissas!$B$9,"1,00 – 1,19",IF(F3060&lt;Premissas!$B$10,"1,20 – 1,39",IF(F3060&lt;Premissas!$B$11,"1,40 – 1,59",IF(F3060&lt;Premissas!$B$12,"1,60 – 1,99","≥ 2,00")))))</f>
        <v/>
      </c>
      <c r="K3060" s="5">
        <f>IF(F3060&lt;Premissas!$B$8,Premissas!$B$13,IF(F3060&lt;Premissas!$B$9,Premissas!$B$14,IF(F3060&lt;Premissas!$B$10,Premissas!$B$15,IF(F3060&lt;Premissas!$B$11,Premissas!$B$16,IF(F3060&lt;Premissas!$B$12,Premissas!$B$17,Premissas!$B$18)))))</f>
        <v/>
      </c>
      <c r="L3060" s="5">
        <f>K3060/Premissas!$B$4</f>
        <v/>
      </c>
      <c r="M3060" s="2">
        <f>IF(K3060=Premissas!$B$18,"SIM","NÃO")</f>
        <v/>
      </c>
    </row>
    <row r="3061">
      <c r="A3061" s="2" t="n">
        <v>499047</v>
      </c>
      <c r="B3061" s="2" t="inlineStr">
        <is>
          <t>WELITON DOS SANTOS</t>
        </is>
      </c>
      <c r="C3061" s="2" t="n">
        <v>7801</v>
      </c>
      <c r="D3061" s="2">
        <f>IFERROR(TEXTJOIN(" | ",TRUE,UNIQUE(FILTER(Detalhe_Registro!$C:$C,(Detalhe_Registro!$D:$D=A3061)*(Detalhe_Registro!$E:$E=B3061)*(Detalhe_Registro!$M:$M="SIM")))),"")</f>
        <v/>
      </c>
      <c r="E3061" s="2">
        <f>COUNTIFS(Detalhe_Registro!$D:$D,A3061,Detalhe_Registro!$E:$E,B3061,Detalhe_Registro!$M:$M,"SIM")</f>
        <v/>
      </c>
      <c r="F3061" s="2">
        <f>IFERROR(MAXIFS(Detalhe_Registro!$N:$N,Detalhe_Registro!$D:$D,A3061,Detalhe_Registro!$E:$E,B3061,Detalhe_Registro!$M:$M,"SIM"),0)</f>
        <v/>
      </c>
      <c r="G3061" s="2">
        <f>IFERROR(AVERAGEIFS(Detalhe_Registro!$N:$N,Detalhe_Registro!$D:$D,A3061,Detalhe_Registro!$E:$E,B3061,Detalhe_Registro!$M:$M,"SIM"),0)</f>
        <v/>
      </c>
      <c r="H3061" s="2">
        <f>SUMIFS(Detalhe_Registro!$F:$F,Detalhe_Registro!$D:$D,A3061,Detalhe_Registro!$E:$E,B3061,Detalhe_Registro!$M:$M,"SIM")</f>
        <v/>
      </c>
      <c r="I3061" s="2">
        <f>SUMIFS(Detalhe_Registro!$G:$G,Detalhe_Registro!$D:$D,A3061,Detalhe_Registro!$E:$E,B3061,Detalhe_Registro!$M:$M,"SIM")</f>
        <v/>
      </c>
      <c r="J3061" s="2">
        <f>IF(F3061&lt;Premissas!$B$8,"&lt; 1,00",IF(F3061&lt;Premissas!$B$9,"1,00 – 1,19",IF(F3061&lt;Premissas!$B$10,"1,20 – 1,39",IF(F3061&lt;Premissas!$B$11,"1,40 – 1,59",IF(F3061&lt;Premissas!$B$12,"1,60 – 1,99","≥ 2,00")))))</f>
        <v/>
      </c>
      <c r="K3061" s="5">
        <f>IF(F3061&lt;Premissas!$B$8,Premissas!$B$13,IF(F3061&lt;Premissas!$B$9,Premissas!$B$14,IF(F3061&lt;Premissas!$B$10,Premissas!$B$15,IF(F3061&lt;Premissas!$B$11,Premissas!$B$16,IF(F3061&lt;Premissas!$B$12,Premissas!$B$17,Premissas!$B$18)))))</f>
        <v/>
      </c>
      <c r="L3061" s="5">
        <f>K3061/Premissas!$B$4</f>
        <v/>
      </c>
      <c r="M3061" s="2">
        <f>IF(K3061=Premissas!$B$18,"SIM","NÃO")</f>
        <v/>
      </c>
    </row>
    <row r="3062">
      <c r="A3062" s="2" t="n">
        <v>5235588</v>
      </c>
      <c r="B3062" s="2" t="inlineStr">
        <is>
          <t>WELLINGTON LUIZ DE OLIVEIRA</t>
        </is>
      </c>
      <c r="C3062" s="2" t="n">
        <v>7801</v>
      </c>
      <c r="D3062" s="2">
        <f>IFERROR(TEXTJOIN(" | ",TRUE,UNIQUE(FILTER(Detalhe_Registro!$C:$C,(Detalhe_Registro!$D:$D=A3062)*(Detalhe_Registro!$E:$E=B3062)*(Detalhe_Registro!$M:$M="SIM")))),"")</f>
        <v/>
      </c>
      <c r="E3062" s="2">
        <f>COUNTIFS(Detalhe_Registro!$D:$D,A3062,Detalhe_Registro!$E:$E,B3062,Detalhe_Registro!$M:$M,"SIM")</f>
        <v/>
      </c>
      <c r="F3062" s="2">
        <f>IFERROR(MAXIFS(Detalhe_Registro!$N:$N,Detalhe_Registro!$D:$D,A3062,Detalhe_Registro!$E:$E,B3062,Detalhe_Registro!$M:$M,"SIM"),0)</f>
        <v/>
      </c>
      <c r="G3062" s="2">
        <f>IFERROR(AVERAGEIFS(Detalhe_Registro!$N:$N,Detalhe_Registro!$D:$D,A3062,Detalhe_Registro!$E:$E,B3062,Detalhe_Registro!$M:$M,"SIM"),0)</f>
        <v/>
      </c>
      <c r="H3062" s="2">
        <f>SUMIFS(Detalhe_Registro!$F:$F,Detalhe_Registro!$D:$D,A3062,Detalhe_Registro!$E:$E,B3062,Detalhe_Registro!$M:$M,"SIM")</f>
        <v/>
      </c>
      <c r="I3062" s="2">
        <f>SUMIFS(Detalhe_Registro!$G:$G,Detalhe_Registro!$D:$D,A3062,Detalhe_Registro!$E:$E,B3062,Detalhe_Registro!$M:$M,"SIM")</f>
        <v/>
      </c>
      <c r="J3062" s="2">
        <f>IF(F3062&lt;Premissas!$B$8,"&lt; 1,00",IF(F3062&lt;Premissas!$B$9,"1,00 – 1,19",IF(F3062&lt;Premissas!$B$10,"1,20 – 1,39",IF(F3062&lt;Premissas!$B$11,"1,40 – 1,59",IF(F3062&lt;Premissas!$B$12,"1,60 – 1,99","≥ 2,00")))))</f>
        <v/>
      </c>
      <c r="K3062" s="5">
        <f>IF(F3062&lt;Premissas!$B$8,Premissas!$B$13,IF(F3062&lt;Premissas!$B$9,Premissas!$B$14,IF(F3062&lt;Premissas!$B$10,Premissas!$B$15,IF(F3062&lt;Premissas!$B$11,Premissas!$B$16,IF(F3062&lt;Premissas!$B$12,Premissas!$B$17,Premissas!$B$18)))))</f>
        <v/>
      </c>
      <c r="L3062" s="5">
        <f>K3062/Premissas!$B$4</f>
        <v/>
      </c>
      <c r="M3062" s="2">
        <f>IF(K3062=Premissas!$B$18,"SIM","NÃO")</f>
        <v/>
      </c>
    </row>
    <row r="3063">
      <c r="A3063" s="2" t="inlineStr">
        <is>
          <t>5235588</t>
        </is>
      </c>
      <c r="B3063" s="2" t="inlineStr">
        <is>
          <t>WELLINGTON LUIZ DE OLIVEIRA</t>
        </is>
      </c>
      <c r="C3063" s="2" t="n">
        <v>7801</v>
      </c>
      <c r="D3063" s="2">
        <f>IFERROR(TEXTJOIN(" | ",TRUE,UNIQUE(FILTER(Detalhe_Registro!$C:$C,(Detalhe_Registro!$D:$D=A3063)*(Detalhe_Registro!$E:$E=B3063)*(Detalhe_Registro!$M:$M="SIM")))),"")</f>
        <v/>
      </c>
      <c r="E3063" s="2">
        <f>COUNTIFS(Detalhe_Registro!$D:$D,A3063,Detalhe_Registro!$E:$E,B3063,Detalhe_Registro!$M:$M,"SIM")</f>
        <v/>
      </c>
      <c r="F3063" s="2">
        <f>IFERROR(MAXIFS(Detalhe_Registro!$N:$N,Detalhe_Registro!$D:$D,A3063,Detalhe_Registro!$E:$E,B3063,Detalhe_Registro!$M:$M,"SIM"),0)</f>
        <v/>
      </c>
      <c r="G3063" s="2">
        <f>IFERROR(AVERAGEIFS(Detalhe_Registro!$N:$N,Detalhe_Registro!$D:$D,A3063,Detalhe_Registro!$E:$E,B3063,Detalhe_Registro!$M:$M,"SIM"),0)</f>
        <v/>
      </c>
      <c r="H3063" s="2">
        <f>SUMIFS(Detalhe_Registro!$F:$F,Detalhe_Registro!$D:$D,A3063,Detalhe_Registro!$E:$E,B3063,Detalhe_Registro!$M:$M,"SIM")</f>
        <v/>
      </c>
      <c r="I3063" s="2">
        <f>SUMIFS(Detalhe_Registro!$G:$G,Detalhe_Registro!$D:$D,A3063,Detalhe_Registro!$E:$E,B3063,Detalhe_Registro!$M:$M,"SIM")</f>
        <v/>
      </c>
      <c r="J3063" s="2">
        <f>IF(F3063&lt;Premissas!$B$8,"&lt; 1,00",IF(F3063&lt;Premissas!$B$9,"1,00 – 1,19",IF(F3063&lt;Premissas!$B$10,"1,20 – 1,39",IF(F3063&lt;Premissas!$B$11,"1,40 – 1,59",IF(F3063&lt;Premissas!$B$12,"1,60 – 1,99","≥ 2,00")))))</f>
        <v/>
      </c>
      <c r="K3063" s="5">
        <f>IF(F3063&lt;Premissas!$B$8,Premissas!$B$13,IF(F3063&lt;Premissas!$B$9,Premissas!$B$14,IF(F3063&lt;Premissas!$B$10,Premissas!$B$15,IF(F3063&lt;Premissas!$B$11,Premissas!$B$16,IF(F3063&lt;Premissas!$B$12,Premissas!$B$17,Premissas!$B$18)))))</f>
        <v/>
      </c>
      <c r="L3063" s="5">
        <f>K3063/Premissas!$B$4</f>
        <v/>
      </c>
      <c r="M3063" s="2">
        <f>IF(K3063=Premissas!$B$18,"SIM","NÃO")</f>
        <v/>
      </c>
    </row>
    <row r="3064">
      <c r="A3064" s="2" t="n">
        <v>5759170</v>
      </c>
      <c r="B3064" s="2" t="inlineStr">
        <is>
          <t>WELLINGTON PRATES</t>
        </is>
      </c>
      <c r="C3064" s="2" t="n">
        <v>7801</v>
      </c>
      <c r="D3064" s="2">
        <f>IFERROR(TEXTJOIN(" | ",TRUE,UNIQUE(FILTER(Detalhe_Registro!$C:$C,(Detalhe_Registro!$D:$D=A3064)*(Detalhe_Registro!$E:$E=B3064)*(Detalhe_Registro!$M:$M="SIM")))),"")</f>
        <v/>
      </c>
      <c r="E3064" s="2">
        <f>COUNTIFS(Detalhe_Registro!$D:$D,A3064,Detalhe_Registro!$E:$E,B3064,Detalhe_Registro!$M:$M,"SIM")</f>
        <v/>
      </c>
      <c r="F3064" s="2">
        <f>IFERROR(MAXIFS(Detalhe_Registro!$N:$N,Detalhe_Registro!$D:$D,A3064,Detalhe_Registro!$E:$E,B3064,Detalhe_Registro!$M:$M,"SIM"),0)</f>
        <v/>
      </c>
      <c r="G3064" s="2">
        <f>IFERROR(AVERAGEIFS(Detalhe_Registro!$N:$N,Detalhe_Registro!$D:$D,A3064,Detalhe_Registro!$E:$E,B3064,Detalhe_Registro!$M:$M,"SIM"),0)</f>
        <v/>
      </c>
      <c r="H3064" s="2">
        <f>SUMIFS(Detalhe_Registro!$F:$F,Detalhe_Registro!$D:$D,A3064,Detalhe_Registro!$E:$E,B3064,Detalhe_Registro!$M:$M,"SIM")</f>
        <v/>
      </c>
      <c r="I3064" s="2">
        <f>SUMIFS(Detalhe_Registro!$G:$G,Detalhe_Registro!$D:$D,A3064,Detalhe_Registro!$E:$E,B3064,Detalhe_Registro!$M:$M,"SIM")</f>
        <v/>
      </c>
      <c r="J3064" s="2">
        <f>IF(F3064&lt;Premissas!$B$8,"&lt; 1,00",IF(F3064&lt;Premissas!$B$9,"1,00 – 1,19",IF(F3064&lt;Premissas!$B$10,"1,20 – 1,39",IF(F3064&lt;Premissas!$B$11,"1,40 – 1,59",IF(F3064&lt;Premissas!$B$12,"1,60 – 1,99","≥ 2,00")))))</f>
        <v/>
      </c>
      <c r="K3064" s="5">
        <f>IF(F3064&lt;Premissas!$B$8,Premissas!$B$13,IF(F3064&lt;Premissas!$B$9,Premissas!$B$14,IF(F3064&lt;Premissas!$B$10,Premissas!$B$15,IF(F3064&lt;Premissas!$B$11,Premissas!$B$16,IF(F3064&lt;Premissas!$B$12,Premissas!$B$17,Premissas!$B$18)))))</f>
        <v/>
      </c>
      <c r="L3064" s="5">
        <f>K3064/Premissas!$B$4</f>
        <v/>
      </c>
      <c r="M3064" s="2">
        <f>IF(K3064=Premissas!$B$18,"SIM","NÃO")</f>
        <v/>
      </c>
    </row>
    <row r="3065">
      <c r="A3065" s="2" t="inlineStr">
        <is>
          <t>5759170</t>
        </is>
      </c>
      <c r="B3065" s="2" t="inlineStr">
        <is>
          <t>WELLINGTON PRATES</t>
        </is>
      </c>
      <c r="C3065" s="2" t="n">
        <v>7801</v>
      </c>
      <c r="D3065" s="2">
        <f>IFERROR(TEXTJOIN(" | ",TRUE,UNIQUE(FILTER(Detalhe_Registro!$C:$C,(Detalhe_Registro!$D:$D=A3065)*(Detalhe_Registro!$E:$E=B3065)*(Detalhe_Registro!$M:$M="SIM")))),"")</f>
        <v/>
      </c>
      <c r="E3065" s="2">
        <f>COUNTIFS(Detalhe_Registro!$D:$D,A3065,Detalhe_Registro!$E:$E,B3065,Detalhe_Registro!$M:$M,"SIM")</f>
        <v/>
      </c>
      <c r="F3065" s="2">
        <f>IFERROR(MAXIFS(Detalhe_Registro!$N:$N,Detalhe_Registro!$D:$D,A3065,Detalhe_Registro!$E:$E,B3065,Detalhe_Registro!$M:$M,"SIM"),0)</f>
        <v/>
      </c>
      <c r="G3065" s="2">
        <f>IFERROR(AVERAGEIFS(Detalhe_Registro!$N:$N,Detalhe_Registro!$D:$D,A3065,Detalhe_Registro!$E:$E,B3065,Detalhe_Registro!$M:$M,"SIM"),0)</f>
        <v/>
      </c>
      <c r="H3065" s="2">
        <f>SUMIFS(Detalhe_Registro!$F:$F,Detalhe_Registro!$D:$D,A3065,Detalhe_Registro!$E:$E,B3065,Detalhe_Registro!$M:$M,"SIM")</f>
        <v/>
      </c>
      <c r="I3065" s="2">
        <f>SUMIFS(Detalhe_Registro!$G:$G,Detalhe_Registro!$D:$D,A3065,Detalhe_Registro!$E:$E,B3065,Detalhe_Registro!$M:$M,"SIM")</f>
        <v/>
      </c>
      <c r="J3065" s="2">
        <f>IF(F3065&lt;Premissas!$B$8,"&lt; 1,00",IF(F3065&lt;Premissas!$B$9,"1,00 – 1,19",IF(F3065&lt;Premissas!$B$10,"1,20 – 1,39",IF(F3065&lt;Premissas!$B$11,"1,40 – 1,59",IF(F3065&lt;Premissas!$B$12,"1,60 – 1,99","≥ 2,00")))))</f>
        <v/>
      </c>
      <c r="K3065" s="5">
        <f>IF(F3065&lt;Premissas!$B$8,Premissas!$B$13,IF(F3065&lt;Premissas!$B$9,Premissas!$B$14,IF(F3065&lt;Premissas!$B$10,Premissas!$B$15,IF(F3065&lt;Premissas!$B$11,Premissas!$B$16,IF(F3065&lt;Premissas!$B$12,Premissas!$B$17,Premissas!$B$18)))))</f>
        <v/>
      </c>
      <c r="L3065" s="5">
        <f>K3065/Premissas!$B$4</f>
        <v/>
      </c>
      <c r="M3065" s="2">
        <f>IF(K3065=Premissas!$B$18,"SIM","NÃO")</f>
        <v/>
      </c>
    </row>
    <row r="3066">
      <c r="A3066" s="2" t="n">
        <v>5535344</v>
      </c>
      <c r="B3066" s="2" t="inlineStr">
        <is>
          <t>WESLEY ALVES DE OLIVEIRA</t>
        </is>
      </c>
      <c r="C3066" s="2" t="n">
        <v>7801</v>
      </c>
      <c r="D3066" s="2">
        <f>IFERROR(TEXTJOIN(" | ",TRUE,UNIQUE(FILTER(Detalhe_Registro!$C:$C,(Detalhe_Registro!$D:$D=A3066)*(Detalhe_Registro!$E:$E=B3066)*(Detalhe_Registro!$M:$M="SIM")))),"")</f>
        <v/>
      </c>
      <c r="E3066" s="2">
        <f>COUNTIFS(Detalhe_Registro!$D:$D,A3066,Detalhe_Registro!$E:$E,B3066,Detalhe_Registro!$M:$M,"SIM")</f>
        <v/>
      </c>
      <c r="F3066" s="2">
        <f>IFERROR(MAXIFS(Detalhe_Registro!$N:$N,Detalhe_Registro!$D:$D,A3066,Detalhe_Registro!$E:$E,B3066,Detalhe_Registro!$M:$M,"SIM"),0)</f>
        <v/>
      </c>
      <c r="G3066" s="2">
        <f>IFERROR(AVERAGEIFS(Detalhe_Registro!$N:$N,Detalhe_Registro!$D:$D,A3066,Detalhe_Registro!$E:$E,B3066,Detalhe_Registro!$M:$M,"SIM"),0)</f>
        <v/>
      </c>
      <c r="H3066" s="2">
        <f>SUMIFS(Detalhe_Registro!$F:$F,Detalhe_Registro!$D:$D,A3066,Detalhe_Registro!$E:$E,B3066,Detalhe_Registro!$M:$M,"SIM")</f>
        <v/>
      </c>
      <c r="I3066" s="2">
        <f>SUMIFS(Detalhe_Registro!$G:$G,Detalhe_Registro!$D:$D,A3066,Detalhe_Registro!$E:$E,B3066,Detalhe_Registro!$M:$M,"SIM")</f>
        <v/>
      </c>
      <c r="J3066" s="2">
        <f>IF(F3066&lt;Premissas!$B$8,"&lt; 1,00",IF(F3066&lt;Premissas!$B$9,"1,00 – 1,19",IF(F3066&lt;Premissas!$B$10,"1,20 – 1,39",IF(F3066&lt;Premissas!$B$11,"1,40 – 1,59",IF(F3066&lt;Premissas!$B$12,"1,60 – 1,99","≥ 2,00")))))</f>
        <v/>
      </c>
      <c r="K3066" s="5">
        <f>IF(F3066&lt;Premissas!$B$8,Premissas!$B$13,IF(F3066&lt;Premissas!$B$9,Premissas!$B$14,IF(F3066&lt;Premissas!$B$10,Premissas!$B$15,IF(F3066&lt;Premissas!$B$11,Premissas!$B$16,IF(F3066&lt;Premissas!$B$12,Premissas!$B$17,Premissas!$B$18)))))</f>
        <v/>
      </c>
      <c r="L3066" s="5">
        <f>K3066/Premissas!$B$4</f>
        <v/>
      </c>
      <c r="M3066" s="2">
        <f>IF(K3066=Premissas!$B$18,"SIM","NÃO")</f>
        <v/>
      </c>
    </row>
    <row r="3067">
      <c r="A3067" s="2" t="inlineStr">
        <is>
          <t>5535344</t>
        </is>
      </c>
      <c r="B3067" s="2" t="inlineStr">
        <is>
          <t>WESLEY ALVES DE OLIVEIRA</t>
        </is>
      </c>
      <c r="C3067" s="2" t="n">
        <v>7801</v>
      </c>
      <c r="D3067" s="2">
        <f>IFERROR(TEXTJOIN(" | ",TRUE,UNIQUE(FILTER(Detalhe_Registro!$C:$C,(Detalhe_Registro!$D:$D=A3067)*(Detalhe_Registro!$E:$E=B3067)*(Detalhe_Registro!$M:$M="SIM")))),"")</f>
        <v/>
      </c>
      <c r="E3067" s="2">
        <f>COUNTIFS(Detalhe_Registro!$D:$D,A3067,Detalhe_Registro!$E:$E,B3067,Detalhe_Registro!$M:$M,"SIM")</f>
        <v/>
      </c>
      <c r="F3067" s="2">
        <f>IFERROR(MAXIFS(Detalhe_Registro!$N:$N,Detalhe_Registro!$D:$D,A3067,Detalhe_Registro!$E:$E,B3067,Detalhe_Registro!$M:$M,"SIM"),0)</f>
        <v/>
      </c>
      <c r="G3067" s="2">
        <f>IFERROR(AVERAGEIFS(Detalhe_Registro!$N:$N,Detalhe_Registro!$D:$D,A3067,Detalhe_Registro!$E:$E,B3067,Detalhe_Registro!$M:$M,"SIM"),0)</f>
        <v/>
      </c>
      <c r="H3067" s="2">
        <f>SUMIFS(Detalhe_Registro!$F:$F,Detalhe_Registro!$D:$D,A3067,Detalhe_Registro!$E:$E,B3067,Detalhe_Registro!$M:$M,"SIM")</f>
        <v/>
      </c>
      <c r="I3067" s="2">
        <f>SUMIFS(Detalhe_Registro!$G:$G,Detalhe_Registro!$D:$D,A3067,Detalhe_Registro!$E:$E,B3067,Detalhe_Registro!$M:$M,"SIM")</f>
        <v/>
      </c>
      <c r="J3067" s="2">
        <f>IF(F3067&lt;Premissas!$B$8,"&lt; 1,00",IF(F3067&lt;Premissas!$B$9,"1,00 – 1,19",IF(F3067&lt;Premissas!$B$10,"1,20 – 1,39",IF(F3067&lt;Premissas!$B$11,"1,40 – 1,59",IF(F3067&lt;Premissas!$B$12,"1,60 – 1,99","≥ 2,00")))))</f>
        <v/>
      </c>
      <c r="K3067" s="5">
        <f>IF(F3067&lt;Premissas!$B$8,Premissas!$B$13,IF(F3067&lt;Premissas!$B$9,Premissas!$B$14,IF(F3067&lt;Premissas!$B$10,Premissas!$B$15,IF(F3067&lt;Premissas!$B$11,Premissas!$B$16,IF(F3067&lt;Premissas!$B$12,Premissas!$B$17,Premissas!$B$18)))))</f>
        <v/>
      </c>
      <c r="L3067" s="5">
        <f>K3067/Premissas!$B$4</f>
        <v/>
      </c>
      <c r="M3067" s="2">
        <f>IF(K3067=Premissas!$B$18,"SIM","NÃO")</f>
        <v/>
      </c>
    </row>
    <row r="3068">
      <c r="A3068" s="2" t="n">
        <v>5702011</v>
      </c>
      <c r="B3068" s="2" t="inlineStr">
        <is>
          <t>WILIAN CRISPIM DA SILVA</t>
        </is>
      </c>
      <c r="C3068" s="2" t="n">
        <v>7801</v>
      </c>
      <c r="D3068" s="2">
        <f>IFERROR(TEXTJOIN(" | ",TRUE,UNIQUE(FILTER(Detalhe_Registro!$C:$C,(Detalhe_Registro!$D:$D=A3068)*(Detalhe_Registro!$E:$E=B3068)*(Detalhe_Registro!$M:$M="SIM")))),"")</f>
        <v/>
      </c>
      <c r="E3068" s="2">
        <f>COUNTIFS(Detalhe_Registro!$D:$D,A3068,Detalhe_Registro!$E:$E,B3068,Detalhe_Registro!$M:$M,"SIM")</f>
        <v/>
      </c>
      <c r="F3068" s="2">
        <f>IFERROR(MAXIFS(Detalhe_Registro!$N:$N,Detalhe_Registro!$D:$D,A3068,Detalhe_Registro!$E:$E,B3068,Detalhe_Registro!$M:$M,"SIM"),0)</f>
        <v/>
      </c>
      <c r="G3068" s="2">
        <f>IFERROR(AVERAGEIFS(Detalhe_Registro!$N:$N,Detalhe_Registro!$D:$D,A3068,Detalhe_Registro!$E:$E,B3068,Detalhe_Registro!$M:$M,"SIM"),0)</f>
        <v/>
      </c>
      <c r="H3068" s="2">
        <f>SUMIFS(Detalhe_Registro!$F:$F,Detalhe_Registro!$D:$D,A3068,Detalhe_Registro!$E:$E,B3068,Detalhe_Registro!$M:$M,"SIM")</f>
        <v/>
      </c>
      <c r="I3068" s="2">
        <f>SUMIFS(Detalhe_Registro!$G:$G,Detalhe_Registro!$D:$D,A3068,Detalhe_Registro!$E:$E,B3068,Detalhe_Registro!$M:$M,"SIM")</f>
        <v/>
      </c>
      <c r="J3068" s="2">
        <f>IF(F3068&lt;Premissas!$B$8,"&lt; 1,00",IF(F3068&lt;Premissas!$B$9,"1,00 – 1,19",IF(F3068&lt;Premissas!$B$10,"1,20 – 1,39",IF(F3068&lt;Premissas!$B$11,"1,40 – 1,59",IF(F3068&lt;Premissas!$B$12,"1,60 – 1,99","≥ 2,00")))))</f>
        <v/>
      </c>
      <c r="K3068" s="5">
        <f>IF(F3068&lt;Premissas!$B$8,Premissas!$B$13,IF(F3068&lt;Premissas!$B$9,Premissas!$B$14,IF(F3068&lt;Premissas!$B$10,Premissas!$B$15,IF(F3068&lt;Premissas!$B$11,Premissas!$B$16,IF(F3068&lt;Premissas!$B$12,Premissas!$B$17,Premissas!$B$18)))))</f>
        <v/>
      </c>
      <c r="L3068" s="5">
        <f>K3068/Premissas!$B$4</f>
        <v/>
      </c>
      <c r="M3068" s="2">
        <f>IF(K3068=Premissas!$B$18,"SIM","NÃO")</f>
        <v/>
      </c>
    </row>
    <row r="3069">
      <c r="A3069" s="2" t="inlineStr">
        <is>
          <t>5702011</t>
        </is>
      </c>
      <c r="B3069" s="2" t="inlineStr">
        <is>
          <t>WILIAN CRISPIM DA SILVA</t>
        </is>
      </c>
      <c r="C3069" s="2" t="n">
        <v>7801</v>
      </c>
      <c r="D3069" s="2">
        <f>IFERROR(TEXTJOIN(" | ",TRUE,UNIQUE(FILTER(Detalhe_Registro!$C:$C,(Detalhe_Registro!$D:$D=A3069)*(Detalhe_Registro!$E:$E=B3069)*(Detalhe_Registro!$M:$M="SIM")))),"")</f>
        <v/>
      </c>
      <c r="E3069" s="2">
        <f>COUNTIFS(Detalhe_Registro!$D:$D,A3069,Detalhe_Registro!$E:$E,B3069,Detalhe_Registro!$M:$M,"SIM")</f>
        <v/>
      </c>
      <c r="F3069" s="2">
        <f>IFERROR(MAXIFS(Detalhe_Registro!$N:$N,Detalhe_Registro!$D:$D,A3069,Detalhe_Registro!$E:$E,B3069,Detalhe_Registro!$M:$M,"SIM"),0)</f>
        <v/>
      </c>
      <c r="G3069" s="2">
        <f>IFERROR(AVERAGEIFS(Detalhe_Registro!$N:$N,Detalhe_Registro!$D:$D,A3069,Detalhe_Registro!$E:$E,B3069,Detalhe_Registro!$M:$M,"SIM"),0)</f>
        <v/>
      </c>
      <c r="H3069" s="2">
        <f>SUMIFS(Detalhe_Registro!$F:$F,Detalhe_Registro!$D:$D,A3069,Detalhe_Registro!$E:$E,B3069,Detalhe_Registro!$M:$M,"SIM")</f>
        <v/>
      </c>
      <c r="I3069" s="2">
        <f>SUMIFS(Detalhe_Registro!$G:$G,Detalhe_Registro!$D:$D,A3069,Detalhe_Registro!$E:$E,B3069,Detalhe_Registro!$M:$M,"SIM")</f>
        <v/>
      </c>
      <c r="J3069" s="2">
        <f>IF(F3069&lt;Premissas!$B$8,"&lt; 1,00",IF(F3069&lt;Premissas!$B$9,"1,00 – 1,19",IF(F3069&lt;Premissas!$B$10,"1,20 – 1,39",IF(F3069&lt;Premissas!$B$11,"1,40 – 1,59",IF(F3069&lt;Premissas!$B$12,"1,60 – 1,99","≥ 2,00")))))</f>
        <v/>
      </c>
      <c r="K3069" s="5">
        <f>IF(F3069&lt;Premissas!$B$8,Premissas!$B$13,IF(F3069&lt;Premissas!$B$9,Premissas!$B$14,IF(F3069&lt;Premissas!$B$10,Premissas!$B$15,IF(F3069&lt;Premissas!$B$11,Premissas!$B$16,IF(F3069&lt;Premissas!$B$12,Premissas!$B$17,Premissas!$B$18)))))</f>
        <v/>
      </c>
      <c r="L3069" s="5">
        <f>K3069/Premissas!$B$4</f>
        <v/>
      </c>
      <c r="M3069" s="2">
        <f>IF(K3069=Premissas!$B$18,"SIM","NÃO")</f>
        <v/>
      </c>
    </row>
    <row r="3070">
      <c r="A3070" s="2" t="n">
        <v>5087864</v>
      </c>
      <c r="B3070" s="2" t="inlineStr">
        <is>
          <t>WILIAN PIMENTEL PEREIRA</t>
        </is>
      </c>
      <c r="C3070" s="2" t="n">
        <v>7801</v>
      </c>
      <c r="D3070" s="2">
        <f>IFERROR(TEXTJOIN(" | ",TRUE,UNIQUE(FILTER(Detalhe_Registro!$C:$C,(Detalhe_Registro!$D:$D=A3070)*(Detalhe_Registro!$E:$E=B3070)*(Detalhe_Registro!$M:$M="SIM")))),"")</f>
        <v/>
      </c>
      <c r="E3070" s="2">
        <f>COUNTIFS(Detalhe_Registro!$D:$D,A3070,Detalhe_Registro!$E:$E,B3070,Detalhe_Registro!$M:$M,"SIM")</f>
        <v/>
      </c>
      <c r="F3070" s="2">
        <f>IFERROR(MAXIFS(Detalhe_Registro!$N:$N,Detalhe_Registro!$D:$D,A3070,Detalhe_Registro!$E:$E,B3070,Detalhe_Registro!$M:$M,"SIM"),0)</f>
        <v/>
      </c>
      <c r="G3070" s="2">
        <f>IFERROR(AVERAGEIFS(Detalhe_Registro!$N:$N,Detalhe_Registro!$D:$D,A3070,Detalhe_Registro!$E:$E,B3070,Detalhe_Registro!$M:$M,"SIM"),0)</f>
        <v/>
      </c>
      <c r="H3070" s="2">
        <f>SUMIFS(Detalhe_Registro!$F:$F,Detalhe_Registro!$D:$D,A3070,Detalhe_Registro!$E:$E,B3070,Detalhe_Registro!$M:$M,"SIM")</f>
        <v/>
      </c>
      <c r="I3070" s="2">
        <f>SUMIFS(Detalhe_Registro!$G:$G,Detalhe_Registro!$D:$D,A3070,Detalhe_Registro!$E:$E,B3070,Detalhe_Registro!$M:$M,"SIM")</f>
        <v/>
      </c>
      <c r="J3070" s="2">
        <f>IF(F3070&lt;Premissas!$B$8,"&lt; 1,00",IF(F3070&lt;Premissas!$B$9,"1,00 – 1,19",IF(F3070&lt;Premissas!$B$10,"1,20 – 1,39",IF(F3070&lt;Premissas!$B$11,"1,40 – 1,59",IF(F3070&lt;Premissas!$B$12,"1,60 – 1,99","≥ 2,00")))))</f>
        <v/>
      </c>
      <c r="K3070" s="5">
        <f>IF(F3070&lt;Premissas!$B$8,Premissas!$B$13,IF(F3070&lt;Premissas!$B$9,Premissas!$B$14,IF(F3070&lt;Premissas!$B$10,Premissas!$B$15,IF(F3070&lt;Premissas!$B$11,Premissas!$B$16,IF(F3070&lt;Premissas!$B$12,Premissas!$B$17,Premissas!$B$18)))))</f>
        <v/>
      </c>
      <c r="L3070" s="5">
        <f>K3070/Premissas!$B$4</f>
        <v/>
      </c>
      <c r="M3070" s="2">
        <f>IF(K3070=Premissas!$B$18,"SIM","NÃO")</f>
        <v/>
      </c>
    </row>
    <row r="3071">
      <c r="A3071" s="2" t="inlineStr">
        <is>
          <t>5087864</t>
        </is>
      </c>
      <c r="B3071" s="2" t="inlineStr">
        <is>
          <t>WILIAN PIMENTEL PEREIRA</t>
        </is>
      </c>
      <c r="C3071" s="2" t="n">
        <v>7801</v>
      </c>
      <c r="D3071" s="2">
        <f>IFERROR(TEXTJOIN(" | ",TRUE,UNIQUE(FILTER(Detalhe_Registro!$C:$C,(Detalhe_Registro!$D:$D=A3071)*(Detalhe_Registro!$E:$E=B3071)*(Detalhe_Registro!$M:$M="SIM")))),"")</f>
        <v/>
      </c>
      <c r="E3071" s="2">
        <f>COUNTIFS(Detalhe_Registro!$D:$D,A3071,Detalhe_Registro!$E:$E,B3071,Detalhe_Registro!$M:$M,"SIM")</f>
        <v/>
      </c>
      <c r="F3071" s="2">
        <f>IFERROR(MAXIFS(Detalhe_Registro!$N:$N,Detalhe_Registro!$D:$D,A3071,Detalhe_Registro!$E:$E,B3071,Detalhe_Registro!$M:$M,"SIM"),0)</f>
        <v/>
      </c>
      <c r="G3071" s="2">
        <f>IFERROR(AVERAGEIFS(Detalhe_Registro!$N:$N,Detalhe_Registro!$D:$D,A3071,Detalhe_Registro!$E:$E,B3071,Detalhe_Registro!$M:$M,"SIM"),0)</f>
        <v/>
      </c>
      <c r="H3071" s="2">
        <f>SUMIFS(Detalhe_Registro!$F:$F,Detalhe_Registro!$D:$D,A3071,Detalhe_Registro!$E:$E,B3071,Detalhe_Registro!$M:$M,"SIM")</f>
        <v/>
      </c>
      <c r="I3071" s="2">
        <f>SUMIFS(Detalhe_Registro!$G:$G,Detalhe_Registro!$D:$D,A3071,Detalhe_Registro!$E:$E,B3071,Detalhe_Registro!$M:$M,"SIM")</f>
        <v/>
      </c>
      <c r="J3071" s="2">
        <f>IF(F3071&lt;Premissas!$B$8,"&lt; 1,00",IF(F3071&lt;Premissas!$B$9,"1,00 – 1,19",IF(F3071&lt;Premissas!$B$10,"1,20 – 1,39",IF(F3071&lt;Premissas!$B$11,"1,40 – 1,59",IF(F3071&lt;Premissas!$B$12,"1,60 – 1,99","≥ 2,00")))))</f>
        <v/>
      </c>
      <c r="K3071" s="5">
        <f>IF(F3071&lt;Premissas!$B$8,Premissas!$B$13,IF(F3071&lt;Premissas!$B$9,Premissas!$B$14,IF(F3071&lt;Premissas!$B$10,Premissas!$B$15,IF(F3071&lt;Premissas!$B$11,Premissas!$B$16,IF(F3071&lt;Premissas!$B$12,Premissas!$B$17,Premissas!$B$18)))))</f>
        <v/>
      </c>
      <c r="L3071" s="5">
        <f>K3071/Premissas!$B$4</f>
        <v/>
      </c>
      <c r="M3071" s="2">
        <f>IF(K3071=Premissas!$B$18,"SIM","NÃO")</f>
        <v/>
      </c>
    </row>
    <row r="3072">
      <c r="A3072" s="2" t="n">
        <v>4979559</v>
      </c>
      <c r="B3072" s="2" t="inlineStr">
        <is>
          <t>WILLIAM DOS SANTOS CAETANO</t>
        </is>
      </c>
      <c r="C3072" s="2" t="n">
        <v>7801</v>
      </c>
      <c r="D3072" s="2">
        <f>IFERROR(TEXTJOIN(" | ",TRUE,UNIQUE(FILTER(Detalhe_Registro!$C:$C,(Detalhe_Registro!$D:$D=A3072)*(Detalhe_Registro!$E:$E=B3072)*(Detalhe_Registro!$M:$M="SIM")))),"")</f>
        <v/>
      </c>
      <c r="E3072" s="2">
        <f>COUNTIFS(Detalhe_Registro!$D:$D,A3072,Detalhe_Registro!$E:$E,B3072,Detalhe_Registro!$M:$M,"SIM")</f>
        <v/>
      </c>
      <c r="F3072" s="2">
        <f>IFERROR(MAXIFS(Detalhe_Registro!$N:$N,Detalhe_Registro!$D:$D,A3072,Detalhe_Registro!$E:$E,B3072,Detalhe_Registro!$M:$M,"SIM"),0)</f>
        <v/>
      </c>
      <c r="G3072" s="2">
        <f>IFERROR(AVERAGEIFS(Detalhe_Registro!$N:$N,Detalhe_Registro!$D:$D,A3072,Detalhe_Registro!$E:$E,B3072,Detalhe_Registro!$M:$M,"SIM"),0)</f>
        <v/>
      </c>
      <c r="H3072" s="2">
        <f>SUMIFS(Detalhe_Registro!$F:$F,Detalhe_Registro!$D:$D,A3072,Detalhe_Registro!$E:$E,B3072,Detalhe_Registro!$M:$M,"SIM")</f>
        <v/>
      </c>
      <c r="I3072" s="2">
        <f>SUMIFS(Detalhe_Registro!$G:$G,Detalhe_Registro!$D:$D,A3072,Detalhe_Registro!$E:$E,B3072,Detalhe_Registro!$M:$M,"SIM")</f>
        <v/>
      </c>
      <c r="J3072" s="2">
        <f>IF(F3072&lt;Premissas!$B$8,"&lt; 1,00",IF(F3072&lt;Premissas!$B$9,"1,00 – 1,19",IF(F3072&lt;Premissas!$B$10,"1,20 – 1,39",IF(F3072&lt;Premissas!$B$11,"1,40 – 1,59",IF(F3072&lt;Premissas!$B$12,"1,60 – 1,99","≥ 2,00")))))</f>
        <v/>
      </c>
      <c r="K3072" s="5">
        <f>IF(F3072&lt;Premissas!$B$8,Premissas!$B$13,IF(F3072&lt;Premissas!$B$9,Premissas!$B$14,IF(F3072&lt;Premissas!$B$10,Premissas!$B$15,IF(F3072&lt;Premissas!$B$11,Premissas!$B$16,IF(F3072&lt;Premissas!$B$12,Premissas!$B$17,Premissas!$B$18)))))</f>
        <v/>
      </c>
      <c r="L3072" s="5">
        <f>K3072/Premissas!$B$4</f>
        <v/>
      </c>
      <c r="M3072" s="2">
        <f>IF(K3072=Premissas!$B$18,"SIM","NÃO")</f>
        <v/>
      </c>
    </row>
    <row r="3073">
      <c r="A3073" s="2" t="inlineStr">
        <is>
          <t>4979559</t>
        </is>
      </c>
      <c r="B3073" s="2" t="inlineStr">
        <is>
          <t>WILLIAM DOS SANTOS CAETANO</t>
        </is>
      </c>
      <c r="C3073" s="2" t="n">
        <v>7801</v>
      </c>
      <c r="D3073" s="2">
        <f>IFERROR(TEXTJOIN(" | ",TRUE,UNIQUE(FILTER(Detalhe_Registro!$C:$C,(Detalhe_Registro!$D:$D=A3073)*(Detalhe_Registro!$E:$E=B3073)*(Detalhe_Registro!$M:$M="SIM")))),"")</f>
        <v/>
      </c>
      <c r="E3073" s="2">
        <f>COUNTIFS(Detalhe_Registro!$D:$D,A3073,Detalhe_Registro!$E:$E,B3073,Detalhe_Registro!$M:$M,"SIM")</f>
        <v/>
      </c>
      <c r="F3073" s="2">
        <f>IFERROR(MAXIFS(Detalhe_Registro!$N:$N,Detalhe_Registro!$D:$D,A3073,Detalhe_Registro!$E:$E,B3073,Detalhe_Registro!$M:$M,"SIM"),0)</f>
        <v/>
      </c>
      <c r="G3073" s="2">
        <f>IFERROR(AVERAGEIFS(Detalhe_Registro!$N:$N,Detalhe_Registro!$D:$D,A3073,Detalhe_Registro!$E:$E,B3073,Detalhe_Registro!$M:$M,"SIM"),0)</f>
        <v/>
      </c>
      <c r="H3073" s="2">
        <f>SUMIFS(Detalhe_Registro!$F:$F,Detalhe_Registro!$D:$D,A3073,Detalhe_Registro!$E:$E,B3073,Detalhe_Registro!$M:$M,"SIM")</f>
        <v/>
      </c>
      <c r="I3073" s="2">
        <f>SUMIFS(Detalhe_Registro!$G:$G,Detalhe_Registro!$D:$D,A3073,Detalhe_Registro!$E:$E,B3073,Detalhe_Registro!$M:$M,"SIM")</f>
        <v/>
      </c>
      <c r="J3073" s="2">
        <f>IF(F3073&lt;Premissas!$B$8,"&lt; 1,00",IF(F3073&lt;Premissas!$B$9,"1,00 – 1,19",IF(F3073&lt;Premissas!$B$10,"1,20 – 1,39",IF(F3073&lt;Premissas!$B$11,"1,40 – 1,59",IF(F3073&lt;Premissas!$B$12,"1,60 – 1,99","≥ 2,00")))))</f>
        <v/>
      </c>
      <c r="K3073" s="5">
        <f>IF(F3073&lt;Premissas!$B$8,Premissas!$B$13,IF(F3073&lt;Premissas!$B$9,Premissas!$B$14,IF(F3073&lt;Premissas!$B$10,Premissas!$B$15,IF(F3073&lt;Premissas!$B$11,Premissas!$B$16,IF(F3073&lt;Premissas!$B$12,Premissas!$B$17,Premissas!$B$18)))))</f>
        <v/>
      </c>
      <c r="L3073" s="5">
        <f>K3073/Premissas!$B$4</f>
        <v/>
      </c>
      <c r="M3073" s="2">
        <f>IF(K3073=Premissas!$B$18,"SIM","NÃO")</f>
        <v/>
      </c>
    </row>
    <row r="3074">
      <c r="A3074" s="2" t="n">
        <v>5833280</v>
      </c>
      <c r="B3074" s="2" t="inlineStr">
        <is>
          <t>WILLIAN GOMES</t>
        </is>
      </c>
      <c r="C3074" s="2" t="n">
        <v>7801</v>
      </c>
      <c r="D3074" s="2">
        <f>IFERROR(TEXTJOIN(" | ",TRUE,UNIQUE(FILTER(Detalhe_Registro!$C:$C,(Detalhe_Registro!$D:$D=A3074)*(Detalhe_Registro!$E:$E=B3074)*(Detalhe_Registro!$M:$M="SIM")))),"")</f>
        <v/>
      </c>
      <c r="E3074" s="2">
        <f>COUNTIFS(Detalhe_Registro!$D:$D,A3074,Detalhe_Registro!$E:$E,B3074,Detalhe_Registro!$M:$M,"SIM")</f>
        <v/>
      </c>
      <c r="F3074" s="2">
        <f>IFERROR(MAXIFS(Detalhe_Registro!$N:$N,Detalhe_Registro!$D:$D,A3074,Detalhe_Registro!$E:$E,B3074,Detalhe_Registro!$M:$M,"SIM"),0)</f>
        <v/>
      </c>
      <c r="G3074" s="2">
        <f>IFERROR(AVERAGEIFS(Detalhe_Registro!$N:$N,Detalhe_Registro!$D:$D,A3074,Detalhe_Registro!$E:$E,B3074,Detalhe_Registro!$M:$M,"SIM"),0)</f>
        <v/>
      </c>
      <c r="H3074" s="2">
        <f>SUMIFS(Detalhe_Registro!$F:$F,Detalhe_Registro!$D:$D,A3074,Detalhe_Registro!$E:$E,B3074,Detalhe_Registro!$M:$M,"SIM")</f>
        <v/>
      </c>
      <c r="I3074" s="2">
        <f>SUMIFS(Detalhe_Registro!$G:$G,Detalhe_Registro!$D:$D,A3074,Detalhe_Registro!$E:$E,B3074,Detalhe_Registro!$M:$M,"SIM")</f>
        <v/>
      </c>
      <c r="J3074" s="2">
        <f>IF(F3074&lt;Premissas!$B$8,"&lt; 1,00",IF(F3074&lt;Premissas!$B$9,"1,00 – 1,19",IF(F3074&lt;Premissas!$B$10,"1,20 – 1,39",IF(F3074&lt;Premissas!$B$11,"1,40 – 1,59",IF(F3074&lt;Premissas!$B$12,"1,60 – 1,99","≥ 2,00")))))</f>
        <v/>
      </c>
      <c r="K3074" s="5">
        <f>IF(F3074&lt;Premissas!$B$8,Premissas!$B$13,IF(F3074&lt;Premissas!$B$9,Premissas!$B$14,IF(F3074&lt;Premissas!$B$10,Premissas!$B$15,IF(F3074&lt;Premissas!$B$11,Premissas!$B$16,IF(F3074&lt;Premissas!$B$12,Premissas!$B$17,Premissas!$B$18)))))</f>
        <v/>
      </c>
      <c r="L3074" s="5">
        <f>K3074/Premissas!$B$4</f>
        <v/>
      </c>
      <c r="M3074" s="2">
        <f>IF(K3074=Premissas!$B$18,"SIM","NÃO")</f>
        <v/>
      </c>
    </row>
    <row r="3075">
      <c r="A3075" s="2" t="inlineStr">
        <is>
          <t>5833280</t>
        </is>
      </c>
      <c r="B3075" s="2" t="inlineStr">
        <is>
          <t>WILLIAN GOMES</t>
        </is>
      </c>
      <c r="C3075" s="2" t="n">
        <v>7801</v>
      </c>
      <c r="D3075" s="2">
        <f>IFERROR(TEXTJOIN(" | ",TRUE,UNIQUE(FILTER(Detalhe_Registro!$C:$C,(Detalhe_Registro!$D:$D=A3075)*(Detalhe_Registro!$E:$E=B3075)*(Detalhe_Registro!$M:$M="SIM")))),"")</f>
        <v/>
      </c>
      <c r="E3075" s="2">
        <f>COUNTIFS(Detalhe_Registro!$D:$D,A3075,Detalhe_Registro!$E:$E,B3075,Detalhe_Registro!$M:$M,"SIM")</f>
        <v/>
      </c>
      <c r="F3075" s="2">
        <f>IFERROR(MAXIFS(Detalhe_Registro!$N:$N,Detalhe_Registro!$D:$D,A3075,Detalhe_Registro!$E:$E,B3075,Detalhe_Registro!$M:$M,"SIM"),0)</f>
        <v/>
      </c>
      <c r="G3075" s="2">
        <f>IFERROR(AVERAGEIFS(Detalhe_Registro!$N:$N,Detalhe_Registro!$D:$D,A3075,Detalhe_Registro!$E:$E,B3075,Detalhe_Registro!$M:$M,"SIM"),0)</f>
        <v/>
      </c>
      <c r="H3075" s="2">
        <f>SUMIFS(Detalhe_Registro!$F:$F,Detalhe_Registro!$D:$D,A3075,Detalhe_Registro!$E:$E,B3075,Detalhe_Registro!$M:$M,"SIM")</f>
        <v/>
      </c>
      <c r="I3075" s="2">
        <f>SUMIFS(Detalhe_Registro!$G:$G,Detalhe_Registro!$D:$D,A3075,Detalhe_Registro!$E:$E,B3075,Detalhe_Registro!$M:$M,"SIM")</f>
        <v/>
      </c>
      <c r="J3075" s="2">
        <f>IF(F3075&lt;Premissas!$B$8,"&lt; 1,00",IF(F3075&lt;Premissas!$B$9,"1,00 – 1,19",IF(F3075&lt;Premissas!$B$10,"1,20 – 1,39",IF(F3075&lt;Premissas!$B$11,"1,40 – 1,59",IF(F3075&lt;Premissas!$B$12,"1,60 – 1,99","≥ 2,00")))))</f>
        <v/>
      </c>
      <c r="K3075" s="5">
        <f>IF(F3075&lt;Premissas!$B$8,Premissas!$B$13,IF(F3075&lt;Premissas!$B$9,Premissas!$B$14,IF(F3075&lt;Premissas!$B$10,Premissas!$B$15,IF(F3075&lt;Premissas!$B$11,Premissas!$B$16,IF(F3075&lt;Premissas!$B$12,Premissas!$B$17,Premissas!$B$18)))))</f>
        <v/>
      </c>
      <c r="L3075" s="5">
        <f>K3075/Premissas!$B$4</f>
        <v/>
      </c>
      <c r="M3075" s="2">
        <f>IF(K3075=Premissas!$B$18,"SIM","NÃO")</f>
        <v/>
      </c>
    </row>
    <row r="3076">
      <c r="A3076" s="2" t="n">
        <v>5567238</v>
      </c>
      <c r="B3076" s="2" t="inlineStr">
        <is>
          <t>WILMAR SERGIO</t>
        </is>
      </c>
      <c r="C3076" s="2" t="n">
        <v>7801</v>
      </c>
      <c r="D3076" s="2">
        <f>IFERROR(TEXTJOIN(" | ",TRUE,UNIQUE(FILTER(Detalhe_Registro!$C:$C,(Detalhe_Registro!$D:$D=A3076)*(Detalhe_Registro!$E:$E=B3076)*(Detalhe_Registro!$M:$M="SIM")))),"")</f>
        <v/>
      </c>
      <c r="E3076" s="2">
        <f>COUNTIFS(Detalhe_Registro!$D:$D,A3076,Detalhe_Registro!$E:$E,B3076,Detalhe_Registro!$M:$M,"SIM")</f>
        <v/>
      </c>
      <c r="F3076" s="2">
        <f>IFERROR(MAXIFS(Detalhe_Registro!$N:$N,Detalhe_Registro!$D:$D,A3076,Detalhe_Registro!$E:$E,B3076,Detalhe_Registro!$M:$M,"SIM"),0)</f>
        <v/>
      </c>
      <c r="G3076" s="2">
        <f>IFERROR(AVERAGEIFS(Detalhe_Registro!$N:$N,Detalhe_Registro!$D:$D,A3076,Detalhe_Registro!$E:$E,B3076,Detalhe_Registro!$M:$M,"SIM"),0)</f>
        <v/>
      </c>
      <c r="H3076" s="2">
        <f>SUMIFS(Detalhe_Registro!$F:$F,Detalhe_Registro!$D:$D,A3076,Detalhe_Registro!$E:$E,B3076,Detalhe_Registro!$M:$M,"SIM")</f>
        <v/>
      </c>
      <c r="I3076" s="2">
        <f>SUMIFS(Detalhe_Registro!$G:$G,Detalhe_Registro!$D:$D,A3076,Detalhe_Registro!$E:$E,B3076,Detalhe_Registro!$M:$M,"SIM")</f>
        <v/>
      </c>
      <c r="J3076" s="2">
        <f>IF(F3076&lt;Premissas!$B$8,"&lt; 1,00",IF(F3076&lt;Premissas!$B$9,"1,00 – 1,19",IF(F3076&lt;Premissas!$B$10,"1,20 – 1,39",IF(F3076&lt;Premissas!$B$11,"1,40 – 1,59",IF(F3076&lt;Premissas!$B$12,"1,60 – 1,99","≥ 2,00")))))</f>
        <v/>
      </c>
      <c r="K3076" s="5">
        <f>IF(F3076&lt;Premissas!$B$8,Premissas!$B$13,IF(F3076&lt;Premissas!$B$9,Premissas!$B$14,IF(F3076&lt;Premissas!$B$10,Premissas!$B$15,IF(F3076&lt;Premissas!$B$11,Premissas!$B$16,IF(F3076&lt;Premissas!$B$12,Premissas!$B$17,Premissas!$B$18)))))</f>
        <v/>
      </c>
      <c r="L3076" s="5">
        <f>K3076/Premissas!$B$4</f>
        <v/>
      </c>
      <c r="M3076" s="2">
        <f>IF(K3076=Premissas!$B$18,"SIM","NÃO")</f>
        <v/>
      </c>
    </row>
    <row r="3077">
      <c r="A3077" s="2" t="inlineStr">
        <is>
          <t>5567238</t>
        </is>
      </c>
      <c r="B3077" s="2" t="inlineStr">
        <is>
          <t>WILMAR SERGIO</t>
        </is>
      </c>
      <c r="C3077" s="2" t="n">
        <v>7801</v>
      </c>
      <c r="D3077" s="2">
        <f>IFERROR(TEXTJOIN(" | ",TRUE,UNIQUE(FILTER(Detalhe_Registro!$C:$C,(Detalhe_Registro!$D:$D=A3077)*(Detalhe_Registro!$E:$E=B3077)*(Detalhe_Registro!$M:$M="SIM")))),"")</f>
        <v/>
      </c>
      <c r="E3077" s="2">
        <f>COUNTIFS(Detalhe_Registro!$D:$D,A3077,Detalhe_Registro!$E:$E,B3077,Detalhe_Registro!$M:$M,"SIM")</f>
        <v/>
      </c>
      <c r="F3077" s="2">
        <f>IFERROR(MAXIFS(Detalhe_Registro!$N:$N,Detalhe_Registro!$D:$D,A3077,Detalhe_Registro!$E:$E,B3077,Detalhe_Registro!$M:$M,"SIM"),0)</f>
        <v/>
      </c>
      <c r="G3077" s="2">
        <f>IFERROR(AVERAGEIFS(Detalhe_Registro!$N:$N,Detalhe_Registro!$D:$D,A3077,Detalhe_Registro!$E:$E,B3077,Detalhe_Registro!$M:$M,"SIM"),0)</f>
        <v/>
      </c>
      <c r="H3077" s="2">
        <f>SUMIFS(Detalhe_Registro!$F:$F,Detalhe_Registro!$D:$D,A3077,Detalhe_Registro!$E:$E,B3077,Detalhe_Registro!$M:$M,"SIM")</f>
        <v/>
      </c>
      <c r="I3077" s="2">
        <f>SUMIFS(Detalhe_Registro!$G:$G,Detalhe_Registro!$D:$D,A3077,Detalhe_Registro!$E:$E,B3077,Detalhe_Registro!$M:$M,"SIM")</f>
        <v/>
      </c>
      <c r="J3077" s="2">
        <f>IF(F3077&lt;Premissas!$B$8,"&lt; 1,00",IF(F3077&lt;Premissas!$B$9,"1,00 – 1,19",IF(F3077&lt;Premissas!$B$10,"1,20 – 1,39",IF(F3077&lt;Premissas!$B$11,"1,40 – 1,59",IF(F3077&lt;Premissas!$B$12,"1,60 – 1,99","≥ 2,00")))))</f>
        <v/>
      </c>
      <c r="K3077" s="5">
        <f>IF(F3077&lt;Premissas!$B$8,Premissas!$B$13,IF(F3077&lt;Premissas!$B$9,Premissas!$B$14,IF(F3077&lt;Premissas!$B$10,Premissas!$B$15,IF(F3077&lt;Premissas!$B$11,Premissas!$B$16,IF(F3077&lt;Premissas!$B$12,Premissas!$B$17,Premissas!$B$18)))))</f>
        <v/>
      </c>
      <c r="L3077" s="5">
        <f>K3077/Premissas!$B$4</f>
        <v/>
      </c>
      <c r="M3077" s="2">
        <f>IF(K3077=Premissas!$B$18,"SIM","NÃO")</f>
        <v/>
      </c>
    </row>
    <row r="3078">
      <c r="A3078" s="2" t="inlineStr">
        <is>
          <t>5408296</t>
        </is>
      </c>
      <c r="B3078" s="2" t="inlineStr">
        <is>
          <t>Wagner Ruffo Benedito</t>
        </is>
      </c>
      <c r="C3078" s="2" t="n">
        <v>7801</v>
      </c>
      <c r="D3078" s="2">
        <f>IFERROR(TEXTJOIN(" | ",TRUE,UNIQUE(FILTER(Detalhe_Registro!$C:$C,(Detalhe_Registro!$D:$D=A3078)*(Detalhe_Registro!$E:$E=B3078)*(Detalhe_Registro!$M:$M="SIM")))),"")</f>
        <v/>
      </c>
      <c r="E3078" s="2">
        <f>COUNTIFS(Detalhe_Registro!$D:$D,A3078,Detalhe_Registro!$E:$E,B3078,Detalhe_Registro!$M:$M,"SIM")</f>
        <v/>
      </c>
      <c r="F3078" s="2">
        <f>IFERROR(MAXIFS(Detalhe_Registro!$N:$N,Detalhe_Registro!$D:$D,A3078,Detalhe_Registro!$E:$E,B3078,Detalhe_Registro!$M:$M,"SIM"),0)</f>
        <v/>
      </c>
      <c r="G3078" s="2">
        <f>IFERROR(AVERAGEIFS(Detalhe_Registro!$N:$N,Detalhe_Registro!$D:$D,A3078,Detalhe_Registro!$E:$E,B3078,Detalhe_Registro!$M:$M,"SIM"),0)</f>
        <v/>
      </c>
      <c r="H3078" s="2">
        <f>SUMIFS(Detalhe_Registro!$F:$F,Detalhe_Registro!$D:$D,A3078,Detalhe_Registro!$E:$E,B3078,Detalhe_Registro!$M:$M,"SIM")</f>
        <v/>
      </c>
      <c r="I3078" s="2">
        <f>SUMIFS(Detalhe_Registro!$G:$G,Detalhe_Registro!$D:$D,A3078,Detalhe_Registro!$E:$E,B3078,Detalhe_Registro!$M:$M,"SIM")</f>
        <v/>
      </c>
      <c r="J3078" s="2">
        <f>IF(F3078&lt;Premissas!$B$8,"&lt; 1,00",IF(F3078&lt;Premissas!$B$9,"1,00 – 1,19",IF(F3078&lt;Premissas!$B$10,"1,20 – 1,39",IF(F3078&lt;Premissas!$B$11,"1,40 – 1,59",IF(F3078&lt;Premissas!$B$12,"1,60 – 1,99","≥ 2,00")))))</f>
        <v/>
      </c>
      <c r="K3078" s="5">
        <f>IF(F3078&lt;Premissas!$B$8,Premissas!$B$13,IF(F3078&lt;Premissas!$B$9,Premissas!$B$14,IF(F3078&lt;Premissas!$B$10,Premissas!$B$15,IF(F3078&lt;Premissas!$B$11,Premissas!$B$16,IF(F3078&lt;Premissas!$B$12,Premissas!$B$17,Premissas!$B$18)))))</f>
        <v/>
      </c>
      <c r="L3078" s="5">
        <f>K3078/Premissas!$B$4</f>
        <v/>
      </c>
      <c r="M3078" s="2">
        <f>IF(K3078=Premissas!$B$18,"SIM","NÃO")</f>
        <v/>
      </c>
    </row>
    <row r="3079">
      <c r="A3079" s="2" t="n">
        <v>590764</v>
      </c>
      <c r="B3079" s="2" t="inlineStr">
        <is>
          <t>Walber Gleithon Bezerra Da Silva</t>
        </is>
      </c>
      <c r="C3079" s="2" t="n">
        <v>7801</v>
      </c>
      <c r="D3079" s="2">
        <f>IFERROR(TEXTJOIN(" | ",TRUE,UNIQUE(FILTER(Detalhe_Registro!$C:$C,(Detalhe_Registro!$D:$D=A3079)*(Detalhe_Registro!$E:$E=B3079)*(Detalhe_Registro!$M:$M="SIM")))),"")</f>
        <v/>
      </c>
      <c r="E3079" s="2">
        <f>COUNTIFS(Detalhe_Registro!$D:$D,A3079,Detalhe_Registro!$E:$E,B3079,Detalhe_Registro!$M:$M,"SIM")</f>
        <v/>
      </c>
      <c r="F3079" s="2">
        <f>IFERROR(MAXIFS(Detalhe_Registro!$N:$N,Detalhe_Registro!$D:$D,A3079,Detalhe_Registro!$E:$E,B3079,Detalhe_Registro!$M:$M,"SIM"),0)</f>
        <v/>
      </c>
      <c r="G3079" s="2">
        <f>IFERROR(AVERAGEIFS(Detalhe_Registro!$N:$N,Detalhe_Registro!$D:$D,A3079,Detalhe_Registro!$E:$E,B3079,Detalhe_Registro!$M:$M,"SIM"),0)</f>
        <v/>
      </c>
      <c r="H3079" s="2">
        <f>SUMIFS(Detalhe_Registro!$F:$F,Detalhe_Registro!$D:$D,A3079,Detalhe_Registro!$E:$E,B3079,Detalhe_Registro!$M:$M,"SIM")</f>
        <v/>
      </c>
      <c r="I3079" s="2">
        <f>SUMIFS(Detalhe_Registro!$G:$G,Detalhe_Registro!$D:$D,A3079,Detalhe_Registro!$E:$E,B3079,Detalhe_Registro!$M:$M,"SIM")</f>
        <v/>
      </c>
      <c r="J3079" s="2">
        <f>IF(F3079&lt;Premissas!$B$8,"&lt; 1,00",IF(F3079&lt;Premissas!$B$9,"1,00 – 1,19",IF(F3079&lt;Premissas!$B$10,"1,20 – 1,39",IF(F3079&lt;Premissas!$B$11,"1,40 – 1,59",IF(F3079&lt;Premissas!$B$12,"1,60 – 1,99","≥ 2,00")))))</f>
        <v/>
      </c>
      <c r="K3079" s="5">
        <f>IF(F3079&lt;Premissas!$B$8,Premissas!$B$13,IF(F3079&lt;Premissas!$B$9,Premissas!$B$14,IF(F3079&lt;Premissas!$B$10,Premissas!$B$15,IF(F3079&lt;Premissas!$B$11,Premissas!$B$16,IF(F3079&lt;Premissas!$B$12,Premissas!$B$17,Premissas!$B$18)))))</f>
        <v/>
      </c>
      <c r="L3079" s="5">
        <f>K3079/Premissas!$B$4</f>
        <v/>
      </c>
      <c r="M3079" s="2">
        <f>IF(K3079=Premissas!$B$18,"SIM","NÃO")</f>
        <v/>
      </c>
    </row>
    <row r="3080">
      <c r="A3080" s="2" t="inlineStr">
        <is>
          <t>590764</t>
        </is>
      </c>
      <c r="B3080" s="2" t="inlineStr">
        <is>
          <t>Walber Gleithon Bezerra Da Silva</t>
        </is>
      </c>
      <c r="C3080" s="2" t="n">
        <v>7801</v>
      </c>
      <c r="D3080" s="2">
        <f>IFERROR(TEXTJOIN(" | ",TRUE,UNIQUE(FILTER(Detalhe_Registro!$C:$C,(Detalhe_Registro!$D:$D=A3080)*(Detalhe_Registro!$E:$E=B3080)*(Detalhe_Registro!$M:$M="SIM")))),"")</f>
        <v/>
      </c>
      <c r="E3080" s="2">
        <f>COUNTIFS(Detalhe_Registro!$D:$D,A3080,Detalhe_Registro!$E:$E,B3080,Detalhe_Registro!$M:$M,"SIM")</f>
        <v/>
      </c>
      <c r="F3080" s="2">
        <f>IFERROR(MAXIFS(Detalhe_Registro!$N:$N,Detalhe_Registro!$D:$D,A3080,Detalhe_Registro!$E:$E,B3080,Detalhe_Registro!$M:$M,"SIM"),0)</f>
        <v/>
      </c>
      <c r="G3080" s="2">
        <f>IFERROR(AVERAGEIFS(Detalhe_Registro!$N:$N,Detalhe_Registro!$D:$D,A3080,Detalhe_Registro!$E:$E,B3080,Detalhe_Registro!$M:$M,"SIM"),0)</f>
        <v/>
      </c>
      <c r="H3080" s="2">
        <f>SUMIFS(Detalhe_Registro!$F:$F,Detalhe_Registro!$D:$D,A3080,Detalhe_Registro!$E:$E,B3080,Detalhe_Registro!$M:$M,"SIM")</f>
        <v/>
      </c>
      <c r="I3080" s="2">
        <f>SUMIFS(Detalhe_Registro!$G:$G,Detalhe_Registro!$D:$D,A3080,Detalhe_Registro!$E:$E,B3080,Detalhe_Registro!$M:$M,"SIM")</f>
        <v/>
      </c>
      <c r="J3080" s="2">
        <f>IF(F3080&lt;Premissas!$B$8,"&lt; 1,00",IF(F3080&lt;Premissas!$B$9,"1,00 – 1,19",IF(F3080&lt;Premissas!$B$10,"1,20 – 1,39",IF(F3080&lt;Premissas!$B$11,"1,40 – 1,59",IF(F3080&lt;Premissas!$B$12,"1,60 – 1,99","≥ 2,00")))))</f>
        <v/>
      </c>
      <c r="K3080" s="5">
        <f>IF(F3080&lt;Premissas!$B$8,Premissas!$B$13,IF(F3080&lt;Premissas!$B$9,Premissas!$B$14,IF(F3080&lt;Premissas!$B$10,Premissas!$B$15,IF(F3080&lt;Premissas!$B$11,Premissas!$B$16,IF(F3080&lt;Premissas!$B$12,Premissas!$B$17,Premissas!$B$18)))))</f>
        <v/>
      </c>
      <c r="L3080" s="5">
        <f>K3080/Premissas!$B$4</f>
        <v/>
      </c>
      <c r="M3080" s="2">
        <f>IF(K3080=Premissas!$B$18,"SIM","NÃO")</f>
        <v/>
      </c>
    </row>
    <row r="3081">
      <c r="A3081" s="2" t="inlineStr">
        <is>
          <t>6028454</t>
        </is>
      </c>
      <c r="B3081" s="2" t="inlineStr">
        <is>
          <t>Wallace De Souza Oliveira</t>
        </is>
      </c>
      <c r="C3081" s="2" t="n">
        <v>7801</v>
      </c>
      <c r="D3081" s="2">
        <f>IFERROR(TEXTJOIN(" | ",TRUE,UNIQUE(FILTER(Detalhe_Registro!$C:$C,(Detalhe_Registro!$D:$D=A3081)*(Detalhe_Registro!$E:$E=B3081)*(Detalhe_Registro!$M:$M="SIM")))),"")</f>
        <v/>
      </c>
      <c r="E3081" s="2">
        <f>COUNTIFS(Detalhe_Registro!$D:$D,A3081,Detalhe_Registro!$E:$E,B3081,Detalhe_Registro!$M:$M,"SIM")</f>
        <v/>
      </c>
      <c r="F3081" s="2">
        <f>IFERROR(MAXIFS(Detalhe_Registro!$N:$N,Detalhe_Registro!$D:$D,A3081,Detalhe_Registro!$E:$E,B3081,Detalhe_Registro!$M:$M,"SIM"),0)</f>
        <v/>
      </c>
      <c r="G3081" s="2">
        <f>IFERROR(AVERAGEIFS(Detalhe_Registro!$N:$N,Detalhe_Registro!$D:$D,A3081,Detalhe_Registro!$E:$E,B3081,Detalhe_Registro!$M:$M,"SIM"),0)</f>
        <v/>
      </c>
      <c r="H3081" s="2">
        <f>SUMIFS(Detalhe_Registro!$F:$F,Detalhe_Registro!$D:$D,A3081,Detalhe_Registro!$E:$E,B3081,Detalhe_Registro!$M:$M,"SIM")</f>
        <v/>
      </c>
      <c r="I3081" s="2">
        <f>SUMIFS(Detalhe_Registro!$G:$G,Detalhe_Registro!$D:$D,A3081,Detalhe_Registro!$E:$E,B3081,Detalhe_Registro!$M:$M,"SIM")</f>
        <v/>
      </c>
      <c r="J3081" s="2">
        <f>IF(F3081&lt;Premissas!$B$8,"&lt; 1,00",IF(F3081&lt;Premissas!$B$9,"1,00 – 1,19",IF(F3081&lt;Premissas!$B$10,"1,20 – 1,39",IF(F3081&lt;Premissas!$B$11,"1,40 – 1,59",IF(F3081&lt;Premissas!$B$12,"1,60 – 1,99","≥ 2,00")))))</f>
        <v/>
      </c>
      <c r="K3081" s="5">
        <f>IF(F3081&lt;Premissas!$B$8,Premissas!$B$13,IF(F3081&lt;Premissas!$B$9,Premissas!$B$14,IF(F3081&lt;Premissas!$B$10,Premissas!$B$15,IF(F3081&lt;Premissas!$B$11,Premissas!$B$16,IF(F3081&lt;Premissas!$B$12,Premissas!$B$17,Premissas!$B$18)))))</f>
        <v/>
      </c>
      <c r="L3081" s="5">
        <f>K3081/Premissas!$B$4</f>
        <v/>
      </c>
      <c r="M3081" s="2">
        <f>IF(K3081=Premissas!$B$18,"SIM","NÃO")</f>
        <v/>
      </c>
    </row>
    <row r="3082">
      <c r="A3082" s="2" t="n">
        <v>5484588</v>
      </c>
      <c r="B3082" s="2" t="inlineStr">
        <is>
          <t>Wandemberg De Castro Abreu</t>
        </is>
      </c>
      <c r="C3082" s="2" t="n">
        <v>7801</v>
      </c>
      <c r="D3082" s="2">
        <f>IFERROR(TEXTJOIN(" | ",TRUE,UNIQUE(FILTER(Detalhe_Registro!$C:$C,(Detalhe_Registro!$D:$D=A3082)*(Detalhe_Registro!$E:$E=B3082)*(Detalhe_Registro!$M:$M="SIM")))),"")</f>
        <v/>
      </c>
      <c r="E3082" s="2">
        <f>COUNTIFS(Detalhe_Registro!$D:$D,A3082,Detalhe_Registro!$E:$E,B3082,Detalhe_Registro!$M:$M,"SIM")</f>
        <v/>
      </c>
      <c r="F3082" s="2">
        <f>IFERROR(MAXIFS(Detalhe_Registro!$N:$N,Detalhe_Registro!$D:$D,A3082,Detalhe_Registro!$E:$E,B3082,Detalhe_Registro!$M:$M,"SIM"),0)</f>
        <v/>
      </c>
      <c r="G3082" s="2">
        <f>IFERROR(AVERAGEIFS(Detalhe_Registro!$N:$N,Detalhe_Registro!$D:$D,A3082,Detalhe_Registro!$E:$E,B3082,Detalhe_Registro!$M:$M,"SIM"),0)</f>
        <v/>
      </c>
      <c r="H3082" s="2">
        <f>SUMIFS(Detalhe_Registro!$F:$F,Detalhe_Registro!$D:$D,A3082,Detalhe_Registro!$E:$E,B3082,Detalhe_Registro!$M:$M,"SIM")</f>
        <v/>
      </c>
      <c r="I3082" s="2">
        <f>SUMIFS(Detalhe_Registro!$G:$G,Detalhe_Registro!$D:$D,A3082,Detalhe_Registro!$E:$E,B3082,Detalhe_Registro!$M:$M,"SIM")</f>
        <v/>
      </c>
      <c r="J3082" s="2">
        <f>IF(F3082&lt;Premissas!$B$8,"&lt; 1,00",IF(F3082&lt;Premissas!$B$9,"1,00 – 1,19",IF(F3082&lt;Premissas!$B$10,"1,20 – 1,39",IF(F3082&lt;Premissas!$B$11,"1,40 – 1,59",IF(F3082&lt;Premissas!$B$12,"1,60 – 1,99","≥ 2,00")))))</f>
        <v/>
      </c>
      <c r="K3082" s="5">
        <f>IF(F3082&lt;Premissas!$B$8,Premissas!$B$13,IF(F3082&lt;Premissas!$B$9,Premissas!$B$14,IF(F3082&lt;Premissas!$B$10,Premissas!$B$15,IF(F3082&lt;Premissas!$B$11,Premissas!$B$16,IF(F3082&lt;Premissas!$B$12,Premissas!$B$17,Premissas!$B$18)))))</f>
        <v/>
      </c>
      <c r="L3082" s="5">
        <f>K3082/Premissas!$B$4</f>
        <v/>
      </c>
      <c r="M3082" s="2">
        <f>IF(K3082=Premissas!$B$18,"SIM","NÃO")</f>
        <v/>
      </c>
    </row>
    <row r="3083">
      <c r="A3083" s="2" t="n">
        <v>5997020</v>
      </c>
      <c r="B3083" s="2" t="inlineStr">
        <is>
          <t>Welber Alvino Gama</t>
        </is>
      </c>
      <c r="C3083" s="2" t="n">
        <v>7801</v>
      </c>
      <c r="D3083" s="2">
        <f>IFERROR(TEXTJOIN(" | ",TRUE,UNIQUE(FILTER(Detalhe_Registro!$C:$C,(Detalhe_Registro!$D:$D=A3083)*(Detalhe_Registro!$E:$E=B3083)*(Detalhe_Registro!$M:$M="SIM")))),"")</f>
        <v/>
      </c>
      <c r="E3083" s="2">
        <f>COUNTIFS(Detalhe_Registro!$D:$D,A3083,Detalhe_Registro!$E:$E,B3083,Detalhe_Registro!$M:$M,"SIM")</f>
        <v/>
      </c>
      <c r="F3083" s="2">
        <f>IFERROR(MAXIFS(Detalhe_Registro!$N:$N,Detalhe_Registro!$D:$D,A3083,Detalhe_Registro!$E:$E,B3083,Detalhe_Registro!$M:$M,"SIM"),0)</f>
        <v/>
      </c>
      <c r="G3083" s="2">
        <f>IFERROR(AVERAGEIFS(Detalhe_Registro!$N:$N,Detalhe_Registro!$D:$D,A3083,Detalhe_Registro!$E:$E,B3083,Detalhe_Registro!$M:$M,"SIM"),0)</f>
        <v/>
      </c>
      <c r="H3083" s="2">
        <f>SUMIFS(Detalhe_Registro!$F:$F,Detalhe_Registro!$D:$D,A3083,Detalhe_Registro!$E:$E,B3083,Detalhe_Registro!$M:$M,"SIM")</f>
        <v/>
      </c>
      <c r="I3083" s="2">
        <f>SUMIFS(Detalhe_Registro!$G:$G,Detalhe_Registro!$D:$D,A3083,Detalhe_Registro!$E:$E,B3083,Detalhe_Registro!$M:$M,"SIM")</f>
        <v/>
      </c>
      <c r="J3083" s="2">
        <f>IF(F3083&lt;Premissas!$B$8,"&lt; 1,00",IF(F3083&lt;Premissas!$B$9,"1,00 – 1,19",IF(F3083&lt;Premissas!$B$10,"1,20 – 1,39",IF(F3083&lt;Premissas!$B$11,"1,40 – 1,59",IF(F3083&lt;Premissas!$B$12,"1,60 – 1,99","≥ 2,00")))))</f>
        <v/>
      </c>
      <c r="K3083" s="5">
        <f>IF(F3083&lt;Premissas!$B$8,Premissas!$B$13,IF(F3083&lt;Premissas!$B$9,Premissas!$B$14,IF(F3083&lt;Premissas!$B$10,Premissas!$B$15,IF(F3083&lt;Premissas!$B$11,Premissas!$B$16,IF(F3083&lt;Premissas!$B$12,Premissas!$B$17,Premissas!$B$18)))))</f>
        <v/>
      </c>
      <c r="L3083" s="5">
        <f>K3083/Premissas!$B$4</f>
        <v/>
      </c>
      <c r="M3083" s="2">
        <f>IF(K3083=Premissas!$B$18,"SIM","NÃO")</f>
        <v/>
      </c>
    </row>
    <row r="3084">
      <c r="A3084" s="2" t="inlineStr">
        <is>
          <t>5997020</t>
        </is>
      </c>
      <c r="B3084" s="2" t="inlineStr">
        <is>
          <t>Welber Alvino Gama</t>
        </is>
      </c>
      <c r="C3084" s="2" t="n">
        <v>7801</v>
      </c>
      <c r="D3084" s="2">
        <f>IFERROR(TEXTJOIN(" | ",TRUE,UNIQUE(FILTER(Detalhe_Registro!$C:$C,(Detalhe_Registro!$D:$D=A3084)*(Detalhe_Registro!$E:$E=B3084)*(Detalhe_Registro!$M:$M="SIM")))),"")</f>
        <v/>
      </c>
      <c r="E3084" s="2">
        <f>COUNTIFS(Detalhe_Registro!$D:$D,A3084,Detalhe_Registro!$E:$E,B3084,Detalhe_Registro!$M:$M,"SIM")</f>
        <v/>
      </c>
      <c r="F3084" s="2">
        <f>IFERROR(MAXIFS(Detalhe_Registro!$N:$N,Detalhe_Registro!$D:$D,A3084,Detalhe_Registro!$E:$E,B3084,Detalhe_Registro!$M:$M,"SIM"),0)</f>
        <v/>
      </c>
      <c r="G3084" s="2">
        <f>IFERROR(AVERAGEIFS(Detalhe_Registro!$N:$N,Detalhe_Registro!$D:$D,A3084,Detalhe_Registro!$E:$E,B3084,Detalhe_Registro!$M:$M,"SIM"),0)</f>
        <v/>
      </c>
      <c r="H3084" s="2">
        <f>SUMIFS(Detalhe_Registro!$F:$F,Detalhe_Registro!$D:$D,A3084,Detalhe_Registro!$E:$E,B3084,Detalhe_Registro!$M:$M,"SIM")</f>
        <v/>
      </c>
      <c r="I3084" s="2">
        <f>SUMIFS(Detalhe_Registro!$G:$G,Detalhe_Registro!$D:$D,A3084,Detalhe_Registro!$E:$E,B3084,Detalhe_Registro!$M:$M,"SIM")</f>
        <v/>
      </c>
      <c r="J3084" s="2">
        <f>IF(F3084&lt;Premissas!$B$8,"&lt; 1,00",IF(F3084&lt;Premissas!$B$9,"1,00 – 1,19",IF(F3084&lt;Premissas!$B$10,"1,20 – 1,39",IF(F3084&lt;Premissas!$B$11,"1,40 – 1,59",IF(F3084&lt;Premissas!$B$12,"1,60 – 1,99","≥ 2,00")))))</f>
        <v/>
      </c>
      <c r="K3084" s="5">
        <f>IF(F3084&lt;Premissas!$B$8,Premissas!$B$13,IF(F3084&lt;Premissas!$B$9,Premissas!$B$14,IF(F3084&lt;Premissas!$B$10,Premissas!$B$15,IF(F3084&lt;Premissas!$B$11,Premissas!$B$16,IF(F3084&lt;Premissas!$B$12,Premissas!$B$17,Premissas!$B$18)))))</f>
        <v/>
      </c>
      <c r="L3084" s="5">
        <f>K3084/Premissas!$B$4</f>
        <v/>
      </c>
      <c r="M3084" s="2">
        <f>IF(K3084=Premissas!$B$18,"SIM","NÃO")</f>
        <v/>
      </c>
    </row>
    <row r="3085">
      <c r="A3085" s="2" t="n">
        <v>171600</v>
      </c>
      <c r="B3085" s="2" t="inlineStr">
        <is>
          <t>Wellington Inacio De Oliveira</t>
        </is>
      </c>
      <c r="C3085" s="2" t="n">
        <v>7801</v>
      </c>
      <c r="D3085" s="2">
        <f>IFERROR(TEXTJOIN(" | ",TRUE,UNIQUE(FILTER(Detalhe_Registro!$C:$C,(Detalhe_Registro!$D:$D=A3085)*(Detalhe_Registro!$E:$E=B3085)*(Detalhe_Registro!$M:$M="SIM")))),"")</f>
        <v/>
      </c>
      <c r="E3085" s="2">
        <f>COUNTIFS(Detalhe_Registro!$D:$D,A3085,Detalhe_Registro!$E:$E,B3085,Detalhe_Registro!$M:$M,"SIM")</f>
        <v/>
      </c>
      <c r="F3085" s="2">
        <f>IFERROR(MAXIFS(Detalhe_Registro!$N:$N,Detalhe_Registro!$D:$D,A3085,Detalhe_Registro!$E:$E,B3085,Detalhe_Registro!$M:$M,"SIM"),0)</f>
        <v/>
      </c>
      <c r="G3085" s="2">
        <f>IFERROR(AVERAGEIFS(Detalhe_Registro!$N:$N,Detalhe_Registro!$D:$D,A3085,Detalhe_Registro!$E:$E,B3085,Detalhe_Registro!$M:$M,"SIM"),0)</f>
        <v/>
      </c>
      <c r="H3085" s="2">
        <f>SUMIFS(Detalhe_Registro!$F:$F,Detalhe_Registro!$D:$D,A3085,Detalhe_Registro!$E:$E,B3085,Detalhe_Registro!$M:$M,"SIM")</f>
        <v/>
      </c>
      <c r="I3085" s="2">
        <f>SUMIFS(Detalhe_Registro!$G:$G,Detalhe_Registro!$D:$D,A3085,Detalhe_Registro!$E:$E,B3085,Detalhe_Registro!$M:$M,"SIM")</f>
        <v/>
      </c>
      <c r="J3085" s="2">
        <f>IF(F3085&lt;Premissas!$B$8,"&lt; 1,00",IF(F3085&lt;Premissas!$B$9,"1,00 – 1,19",IF(F3085&lt;Premissas!$B$10,"1,20 – 1,39",IF(F3085&lt;Premissas!$B$11,"1,40 – 1,59",IF(F3085&lt;Premissas!$B$12,"1,60 – 1,99","≥ 2,00")))))</f>
        <v/>
      </c>
      <c r="K3085" s="5">
        <f>IF(F3085&lt;Premissas!$B$8,Premissas!$B$13,IF(F3085&lt;Premissas!$B$9,Premissas!$B$14,IF(F3085&lt;Premissas!$B$10,Premissas!$B$15,IF(F3085&lt;Premissas!$B$11,Premissas!$B$16,IF(F3085&lt;Premissas!$B$12,Premissas!$B$17,Premissas!$B$18)))))</f>
        <v/>
      </c>
      <c r="L3085" s="5">
        <f>K3085/Premissas!$B$4</f>
        <v/>
      </c>
      <c r="M3085" s="2">
        <f>IF(K3085=Premissas!$B$18,"SIM","NÃO")</f>
        <v/>
      </c>
    </row>
    <row r="3086">
      <c r="A3086" s="2" t="inlineStr">
        <is>
          <t>171600</t>
        </is>
      </c>
      <c r="B3086" s="2" t="inlineStr">
        <is>
          <t>Wellington Inacio De Oliveira</t>
        </is>
      </c>
      <c r="C3086" s="2" t="n">
        <v>7801</v>
      </c>
      <c r="D3086" s="2">
        <f>IFERROR(TEXTJOIN(" | ",TRUE,UNIQUE(FILTER(Detalhe_Registro!$C:$C,(Detalhe_Registro!$D:$D=A3086)*(Detalhe_Registro!$E:$E=B3086)*(Detalhe_Registro!$M:$M="SIM")))),"")</f>
        <v/>
      </c>
      <c r="E3086" s="2">
        <f>COUNTIFS(Detalhe_Registro!$D:$D,A3086,Detalhe_Registro!$E:$E,B3086,Detalhe_Registro!$M:$M,"SIM")</f>
        <v/>
      </c>
      <c r="F3086" s="2">
        <f>IFERROR(MAXIFS(Detalhe_Registro!$N:$N,Detalhe_Registro!$D:$D,A3086,Detalhe_Registro!$E:$E,B3086,Detalhe_Registro!$M:$M,"SIM"),0)</f>
        <v/>
      </c>
      <c r="G3086" s="2">
        <f>IFERROR(AVERAGEIFS(Detalhe_Registro!$N:$N,Detalhe_Registro!$D:$D,A3086,Detalhe_Registro!$E:$E,B3086,Detalhe_Registro!$M:$M,"SIM"),0)</f>
        <v/>
      </c>
      <c r="H3086" s="2">
        <f>SUMIFS(Detalhe_Registro!$F:$F,Detalhe_Registro!$D:$D,A3086,Detalhe_Registro!$E:$E,B3086,Detalhe_Registro!$M:$M,"SIM")</f>
        <v/>
      </c>
      <c r="I3086" s="2">
        <f>SUMIFS(Detalhe_Registro!$G:$G,Detalhe_Registro!$D:$D,A3086,Detalhe_Registro!$E:$E,B3086,Detalhe_Registro!$M:$M,"SIM")</f>
        <v/>
      </c>
      <c r="J3086" s="2">
        <f>IF(F3086&lt;Premissas!$B$8,"&lt; 1,00",IF(F3086&lt;Premissas!$B$9,"1,00 – 1,19",IF(F3086&lt;Premissas!$B$10,"1,20 – 1,39",IF(F3086&lt;Premissas!$B$11,"1,40 – 1,59",IF(F3086&lt;Premissas!$B$12,"1,60 – 1,99","≥ 2,00")))))</f>
        <v/>
      </c>
      <c r="K3086" s="5">
        <f>IF(F3086&lt;Premissas!$B$8,Premissas!$B$13,IF(F3086&lt;Premissas!$B$9,Premissas!$B$14,IF(F3086&lt;Premissas!$B$10,Premissas!$B$15,IF(F3086&lt;Premissas!$B$11,Premissas!$B$16,IF(F3086&lt;Premissas!$B$12,Premissas!$B$17,Premissas!$B$18)))))</f>
        <v/>
      </c>
      <c r="L3086" s="5">
        <f>K3086/Premissas!$B$4</f>
        <v/>
      </c>
      <c r="M3086" s="2">
        <f>IF(K3086=Premissas!$B$18,"SIM","NÃO")</f>
        <v/>
      </c>
    </row>
    <row r="3087">
      <c r="A3087" s="2" t="n">
        <v>5782490</v>
      </c>
      <c r="B3087" s="2" t="inlineStr">
        <is>
          <t>Wesley Correia Gomes</t>
        </is>
      </c>
      <c r="C3087" s="2" t="n">
        <v>7801</v>
      </c>
      <c r="D3087" s="2">
        <f>IFERROR(TEXTJOIN(" | ",TRUE,UNIQUE(FILTER(Detalhe_Registro!$C:$C,(Detalhe_Registro!$D:$D=A3087)*(Detalhe_Registro!$E:$E=B3087)*(Detalhe_Registro!$M:$M="SIM")))),"")</f>
        <v/>
      </c>
      <c r="E3087" s="2">
        <f>COUNTIFS(Detalhe_Registro!$D:$D,A3087,Detalhe_Registro!$E:$E,B3087,Detalhe_Registro!$M:$M,"SIM")</f>
        <v/>
      </c>
      <c r="F3087" s="2">
        <f>IFERROR(MAXIFS(Detalhe_Registro!$N:$N,Detalhe_Registro!$D:$D,A3087,Detalhe_Registro!$E:$E,B3087,Detalhe_Registro!$M:$M,"SIM"),0)</f>
        <v/>
      </c>
      <c r="G3087" s="2">
        <f>IFERROR(AVERAGEIFS(Detalhe_Registro!$N:$N,Detalhe_Registro!$D:$D,A3087,Detalhe_Registro!$E:$E,B3087,Detalhe_Registro!$M:$M,"SIM"),0)</f>
        <v/>
      </c>
      <c r="H3087" s="2">
        <f>SUMIFS(Detalhe_Registro!$F:$F,Detalhe_Registro!$D:$D,A3087,Detalhe_Registro!$E:$E,B3087,Detalhe_Registro!$M:$M,"SIM")</f>
        <v/>
      </c>
      <c r="I3087" s="2">
        <f>SUMIFS(Detalhe_Registro!$G:$G,Detalhe_Registro!$D:$D,A3087,Detalhe_Registro!$E:$E,B3087,Detalhe_Registro!$M:$M,"SIM")</f>
        <v/>
      </c>
      <c r="J3087" s="2">
        <f>IF(F3087&lt;Premissas!$B$8,"&lt; 1,00",IF(F3087&lt;Premissas!$B$9,"1,00 – 1,19",IF(F3087&lt;Premissas!$B$10,"1,20 – 1,39",IF(F3087&lt;Premissas!$B$11,"1,40 – 1,59",IF(F3087&lt;Premissas!$B$12,"1,60 – 1,99","≥ 2,00")))))</f>
        <v/>
      </c>
      <c r="K3087" s="5">
        <f>IF(F3087&lt;Premissas!$B$8,Premissas!$B$13,IF(F3087&lt;Premissas!$B$9,Premissas!$B$14,IF(F3087&lt;Premissas!$B$10,Premissas!$B$15,IF(F3087&lt;Premissas!$B$11,Premissas!$B$16,IF(F3087&lt;Premissas!$B$12,Premissas!$B$17,Premissas!$B$18)))))</f>
        <v/>
      </c>
      <c r="L3087" s="5">
        <f>K3087/Premissas!$B$4</f>
        <v/>
      </c>
      <c r="M3087" s="2">
        <f>IF(K3087=Premissas!$B$18,"SIM","NÃO")</f>
        <v/>
      </c>
    </row>
    <row r="3088">
      <c r="A3088" s="2" t="inlineStr">
        <is>
          <t>5782490</t>
        </is>
      </c>
      <c r="B3088" s="2" t="inlineStr">
        <is>
          <t>Wesley Correia Gomes</t>
        </is>
      </c>
      <c r="C3088" s="2" t="n">
        <v>7801</v>
      </c>
      <c r="D3088" s="2">
        <f>IFERROR(TEXTJOIN(" | ",TRUE,UNIQUE(FILTER(Detalhe_Registro!$C:$C,(Detalhe_Registro!$D:$D=A3088)*(Detalhe_Registro!$E:$E=B3088)*(Detalhe_Registro!$M:$M="SIM")))),"")</f>
        <v/>
      </c>
      <c r="E3088" s="2">
        <f>COUNTIFS(Detalhe_Registro!$D:$D,A3088,Detalhe_Registro!$E:$E,B3088,Detalhe_Registro!$M:$M,"SIM")</f>
        <v/>
      </c>
      <c r="F3088" s="2">
        <f>IFERROR(MAXIFS(Detalhe_Registro!$N:$N,Detalhe_Registro!$D:$D,A3088,Detalhe_Registro!$E:$E,B3088,Detalhe_Registro!$M:$M,"SIM"),0)</f>
        <v/>
      </c>
      <c r="G3088" s="2">
        <f>IFERROR(AVERAGEIFS(Detalhe_Registro!$N:$N,Detalhe_Registro!$D:$D,A3088,Detalhe_Registro!$E:$E,B3088,Detalhe_Registro!$M:$M,"SIM"),0)</f>
        <v/>
      </c>
      <c r="H3088" s="2">
        <f>SUMIFS(Detalhe_Registro!$F:$F,Detalhe_Registro!$D:$D,A3088,Detalhe_Registro!$E:$E,B3088,Detalhe_Registro!$M:$M,"SIM")</f>
        <v/>
      </c>
      <c r="I3088" s="2">
        <f>SUMIFS(Detalhe_Registro!$G:$G,Detalhe_Registro!$D:$D,A3088,Detalhe_Registro!$E:$E,B3088,Detalhe_Registro!$M:$M,"SIM")</f>
        <v/>
      </c>
      <c r="J3088" s="2">
        <f>IF(F3088&lt;Premissas!$B$8,"&lt; 1,00",IF(F3088&lt;Premissas!$B$9,"1,00 – 1,19",IF(F3088&lt;Premissas!$B$10,"1,20 – 1,39",IF(F3088&lt;Premissas!$B$11,"1,40 – 1,59",IF(F3088&lt;Premissas!$B$12,"1,60 – 1,99","≥ 2,00")))))</f>
        <v/>
      </c>
      <c r="K3088" s="5">
        <f>IF(F3088&lt;Premissas!$B$8,Premissas!$B$13,IF(F3088&lt;Premissas!$B$9,Premissas!$B$14,IF(F3088&lt;Premissas!$B$10,Premissas!$B$15,IF(F3088&lt;Premissas!$B$11,Premissas!$B$16,IF(F3088&lt;Premissas!$B$12,Premissas!$B$17,Premissas!$B$18)))))</f>
        <v/>
      </c>
      <c r="L3088" s="5">
        <f>K3088/Premissas!$B$4</f>
        <v/>
      </c>
      <c r="M3088" s="2">
        <f>IF(K3088=Premissas!$B$18,"SIM","NÃO")</f>
        <v/>
      </c>
    </row>
    <row r="3089">
      <c r="A3089" s="2" t="n">
        <v>5360463</v>
      </c>
      <c r="B3089" s="2" t="inlineStr">
        <is>
          <t>Wesley Magalhaes Braga</t>
        </is>
      </c>
      <c r="C3089" s="2" t="n">
        <v>7801</v>
      </c>
      <c r="D3089" s="2">
        <f>IFERROR(TEXTJOIN(" | ",TRUE,UNIQUE(FILTER(Detalhe_Registro!$C:$C,(Detalhe_Registro!$D:$D=A3089)*(Detalhe_Registro!$E:$E=B3089)*(Detalhe_Registro!$M:$M="SIM")))),"")</f>
        <v/>
      </c>
      <c r="E3089" s="2">
        <f>COUNTIFS(Detalhe_Registro!$D:$D,A3089,Detalhe_Registro!$E:$E,B3089,Detalhe_Registro!$M:$M,"SIM")</f>
        <v/>
      </c>
      <c r="F3089" s="2">
        <f>IFERROR(MAXIFS(Detalhe_Registro!$N:$N,Detalhe_Registro!$D:$D,A3089,Detalhe_Registro!$E:$E,B3089,Detalhe_Registro!$M:$M,"SIM"),0)</f>
        <v/>
      </c>
      <c r="G3089" s="2">
        <f>IFERROR(AVERAGEIFS(Detalhe_Registro!$N:$N,Detalhe_Registro!$D:$D,A3089,Detalhe_Registro!$E:$E,B3089,Detalhe_Registro!$M:$M,"SIM"),0)</f>
        <v/>
      </c>
      <c r="H3089" s="2">
        <f>SUMIFS(Detalhe_Registro!$F:$F,Detalhe_Registro!$D:$D,A3089,Detalhe_Registro!$E:$E,B3089,Detalhe_Registro!$M:$M,"SIM")</f>
        <v/>
      </c>
      <c r="I3089" s="2">
        <f>SUMIFS(Detalhe_Registro!$G:$G,Detalhe_Registro!$D:$D,A3089,Detalhe_Registro!$E:$E,B3089,Detalhe_Registro!$M:$M,"SIM")</f>
        <v/>
      </c>
      <c r="J3089" s="2">
        <f>IF(F3089&lt;Premissas!$B$8,"&lt; 1,00",IF(F3089&lt;Premissas!$B$9,"1,00 – 1,19",IF(F3089&lt;Premissas!$B$10,"1,20 – 1,39",IF(F3089&lt;Premissas!$B$11,"1,40 – 1,59",IF(F3089&lt;Premissas!$B$12,"1,60 – 1,99","≥ 2,00")))))</f>
        <v/>
      </c>
      <c r="K3089" s="5">
        <f>IF(F3089&lt;Premissas!$B$8,Premissas!$B$13,IF(F3089&lt;Premissas!$B$9,Premissas!$B$14,IF(F3089&lt;Premissas!$B$10,Premissas!$B$15,IF(F3089&lt;Premissas!$B$11,Premissas!$B$16,IF(F3089&lt;Premissas!$B$12,Premissas!$B$17,Premissas!$B$18)))))</f>
        <v/>
      </c>
      <c r="L3089" s="5">
        <f>K3089/Premissas!$B$4</f>
        <v/>
      </c>
      <c r="M3089" s="2">
        <f>IF(K3089=Premissas!$B$18,"SIM","NÃO")</f>
        <v/>
      </c>
    </row>
    <row r="3090">
      <c r="A3090" s="2" t="inlineStr">
        <is>
          <t>5360463</t>
        </is>
      </c>
      <c r="B3090" s="2" t="inlineStr">
        <is>
          <t>Wesley Magalhaes Braga</t>
        </is>
      </c>
      <c r="C3090" s="2" t="n">
        <v>7801</v>
      </c>
      <c r="D3090" s="2">
        <f>IFERROR(TEXTJOIN(" | ",TRUE,UNIQUE(FILTER(Detalhe_Registro!$C:$C,(Detalhe_Registro!$D:$D=A3090)*(Detalhe_Registro!$E:$E=B3090)*(Detalhe_Registro!$M:$M="SIM")))),"")</f>
        <v/>
      </c>
      <c r="E3090" s="2">
        <f>COUNTIFS(Detalhe_Registro!$D:$D,A3090,Detalhe_Registro!$E:$E,B3090,Detalhe_Registro!$M:$M,"SIM")</f>
        <v/>
      </c>
      <c r="F3090" s="2">
        <f>IFERROR(MAXIFS(Detalhe_Registro!$N:$N,Detalhe_Registro!$D:$D,A3090,Detalhe_Registro!$E:$E,B3090,Detalhe_Registro!$M:$M,"SIM"),0)</f>
        <v/>
      </c>
      <c r="G3090" s="2">
        <f>IFERROR(AVERAGEIFS(Detalhe_Registro!$N:$N,Detalhe_Registro!$D:$D,A3090,Detalhe_Registro!$E:$E,B3090,Detalhe_Registro!$M:$M,"SIM"),0)</f>
        <v/>
      </c>
      <c r="H3090" s="2">
        <f>SUMIFS(Detalhe_Registro!$F:$F,Detalhe_Registro!$D:$D,A3090,Detalhe_Registro!$E:$E,B3090,Detalhe_Registro!$M:$M,"SIM")</f>
        <v/>
      </c>
      <c r="I3090" s="2">
        <f>SUMIFS(Detalhe_Registro!$G:$G,Detalhe_Registro!$D:$D,A3090,Detalhe_Registro!$E:$E,B3090,Detalhe_Registro!$M:$M,"SIM")</f>
        <v/>
      </c>
      <c r="J3090" s="2">
        <f>IF(F3090&lt;Premissas!$B$8,"&lt; 1,00",IF(F3090&lt;Premissas!$B$9,"1,00 – 1,19",IF(F3090&lt;Premissas!$B$10,"1,20 – 1,39",IF(F3090&lt;Premissas!$B$11,"1,40 – 1,59",IF(F3090&lt;Premissas!$B$12,"1,60 – 1,99","≥ 2,00")))))</f>
        <v/>
      </c>
      <c r="K3090" s="5">
        <f>IF(F3090&lt;Premissas!$B$8,Premissas!$B$13,IF(F3090&lt;Premissas!$B$9,Premissas!$B$14,IF(F3090&lt;Premissas!$B$10,Premissas!$B$15,IF(F3090&lt;Premissas!$B$11,Premissas!$B$16,IF(F3090&lt;Premissas!$B$12,Premissas!$B$17,Premissas!$B$18)))))</f>
        <v/>
      </c>
      <c r="L3090" s="5">
        <f>K3090/Premissas!$B$4</f>
        <v/>
      </c>
      <c r="M3090" s="2">
        <f>IF(K3090=Premissas!$B$18,"SIM","NÃO")</f>
        <v/>
      </c>
    </row>
    <row r="3091">
      <c r="A3091" s="2" t="n">
        <v>5968887</v>
      </c>
      <c r="B3091" s="2" t="inlineStr">
        <is>
          <t>Wesley Nascimento Cardoso</t>
        </is>
      </c>
      <c r="C3091" s="2" t="n">
        <v>7801</v>
      </c>
      <c r="D3091" s="2">
        <f>IFERROR(TEXTJOIN(" | ",TRUE,UNIQUE(FILTER(Detalhe_Registro!$C:$C,(Detalhe_Registro!$D:$D=A3091)*(Detalhe_Registro!$E:$E=B3091)*(Detalhe_Registro!$M:$M="SIM")))),"")</f>
        <v/>
      </c>
      <c r="E3091" s="2">
        <f>COUNTIFS(Detalhe_Registro!$D:$D,A3091,Detalhe_Registro!$E:$E,B3091,Detalhe_Registro!$M:$M,"SIM")</f>
        <v/>
      </c>
      <c r="F3091" s="2">
        <f>IFERROR(MAXIFS(Detalhe_Registro!$N:$N,Detalhe_Registro!$D:$D,A3091,Detalhe_Registro!$E:$E,B3091,Detalhe_Registro!$M:$M,"SIM"),0)</f>
        <v/>
      </c>
      <c r="G3091" s="2">
        <f>IFERROR(AVERAGEIFS(Detalhe_Registro!$N:$N,Detalhe_Registro!$D:$D,A3091,Detalhe_Registro!$E:$E,B3091,Detalhe_Registro!$M:$M,"SIM"),0)</f>
        <v/>
      </c>
      <c r="H3091" s="2">
        <f>SUMIFS(Detalhe_Registro!$F:$F,Detalhe_Registro!$D:$D,A3091,Detalhe_Registro!$E:$E,B3091,Detalhe_Registro!$M:$M,"SIM")</f>
        <v/>
      </c>
      <c r="I3091" s="2">
        <f>SUMIFS(Detalhe_Registro!$G:$G,Detalhe_Registro!$D:$D,A3091,Detalhe_Registro!$E:$E,B3091,Detalhe_Registro!$M:$M,"SIM")</f>
        <v/>
      </c>
      <c r="J3091" s="2">
        <f>IF(F3091&lt;Premissas!$B$8,"&lt; 1,00",IF(F3091&lt;Premissas!$B$9,"1,00 – 1,19",IF(F3091&lt;Premissas!$B$10,"1,20 – 1,39",IF(F3091&lt;Premissas!$B$11,"1,40 – 1,59",IF(F3091&lt;Premissas!$B$12,"1,60 – 1,99","≥ 2,00")))))</f>
        <v/>
      </c>
      <c r="K3091" s="5">
        <f>IF(F3091&lt;Premissas!$B$8,Premissas!$B$13,IF(F3091&lt;Premissas!$B$9,Premissas!$B$14,IF(F3091&lt;Premissas!$B$10,Premissas!$B$15,IF(F3091&lt;Premissas!$B$11,Premissas!$B$16,IF(F3091&lt;Premissas!$B$12,Premissas!$B$17,Premissas!$B$18)))))</f>
        <v/>
      </c>
      <c r="L3091" s="5">
        <f>K3091/Premissas!$B$4</f>
        <v/>
      </c>
      <c r="M3091" s="2">
        <f>IF(K3091=Premissas!$B$18,"SIM","NÃO")</f>
        <v/>
      </c>
    </row>
    <row r="3092">
      <c r="A3092" s="2" t="inlineStr">
        <is>
          <t>5968887</t>
        </is>
      </c>
      <c r="B3092" s="2" t="inlineStr">
        <is>
          <t>Wesley Nascimento Cardoso</t>
        </is>
      </c>
      <c r="C3092" s="2" t="n">
        <v>7801</v>
      </c>
      <c r="D3092" s="2">
        <f>IFERROR(TEXTJOIN(" | ",TRUE,UNIQUE(FILTER(Detalhe_Registro!$C:$C,(Detalhe_Registro!$D:$D=A3092)*(Detalhe_Registro!$E:$E=B3092)*(Detalhe_Registro!$M:$M="SIM")))),"")</f>
        <v/>
      </c>
      <c r="E3092" s="2">
        <f>COUNTIFS(Detalhe_Registro!$D:$D,A3092,Detalhe_Registro!$E:$E,B3092,Detalhe_Registro!$M:$M,"SIM")</f>
        <v/>
      </c>
      <c r="F3092" s="2">
        <f>IFERROR(MAXIFS(Detalhe_Registro!$N:$N,Detalhe_Registro!$D:$D,A3092,Detalhe_Registro!$E:$E,B3092,Detalhe_Registro!$M:$M,"SIM"),0)</f>
        <v/>
      </c>
      <c r="G3092" s="2">
        <f>IFERROR(AVERAGEIFS(Detalhe_Registro!$N:$N,Detalhe_Registro!$D:$D,A3092,Detalhe_Registro!$E:$E,B3092,Detalhe_Registro!$M:$M,"SIM"),0)</f>
        <v/>
      </c>
      <c r="H3092" s="2">
        <f>SUMIFS(Detalhe_Registro!$F:$F,Detalhe_Registro!$D:$D,A3092,Detalhe_Registro!$E:$E,B3092,Detalhe_Registro!$M:$M,"SIM")</f>
        <v/>
      </c>
      <c r="I3092" s="2">
        <f>SUMIFS(Detalhe_Registro!$G:$G,Detalhe_Registro!$D:$D,A3092,Detalhe_Registro!$E:$E,B3092,Detalhe_Registro!$M:$M,"SIM")</f>
        <v/>
      </c>
      <c r="J3092" s="2">
        <f>IF(F3092&lt;Premissas!$B$8,"&lt; 1,00",IF(F3092&lt;Premissas!$B$9,"1,00 – 1,19",IF(F3092&lt;Premissas!$B$10,"1,20 – 1,39",IF(F3092&lt;Premissas!$B$11,"1,40 – 1,59",IF(F3092&lt;Premissas!$B$12,"1,60 – 1,99","≥ 2,00")))))</f>
        <v/>
      </c>
      <c r="K3092" s="5">
        <f>IF(F3092&lt;Premissas!$B$8,Premissas!$B$13,IF(F3092&lt;Premissas!$B$9,Premissas!$B$14,IF(F3092&lt;Premissas!$B$10,Premissas!$B$15,IF(F3092&lt;Premissas!$B$11,Premissas!$B$16,IF(F3092&lt;Premissas!$B$12,Premissas!$B$17,Premissas!$B$18)))))</f>
        <v/>
      </c>
      <c r="L3092" s="5">
        <f>K3092/Premissas!$B$4</f>
        <v/>
      </c>
      <c r="M3092" s="2">
        <f>IF(K3092=Premissas!$B$18,"SIM","NÃO")</f>
        <v/>
      </c>
    </row>
    <row r="3093">
      <c r="A3093" s="2" t="n">
        <v>5927234</v>
      </c>
      <c r="B3093" s="2" t="inlineStr">
        <is>
          <t>Wilbert Augustin</t>
        </is>
      </c>
      <c r="C3093" s="2" t="n">
        <v>7801</v>
      </c>
      <c r="D3093" s="2">
        <f>IFERROR(TEXTJOIN(" | ",TRUE,UNIQUE(FILTER(Detalhe_Registro!$C:$C,(Detalhe_Registro!$D:$D=A3093)*(Detalhe_Registro!$E:$E=B3093)*(Detalhe_Registro!$M:$M="SIM")))),"")</f>
        <v/>
      </c>
      <c r="E3093" s="2">
        <f>COUNTIFS(Detalhe_Registro!$D:$D,A3093,Detalhe_Registro!$E:$E,B3093,Detalhe_Registro!$M:$M,"SIM")</f>
        <v/>
      </c>
      <c r="F3093" s="2">
        <f>IFERROR(MAXIFS(Detalhe_Registro!$N:$N,Detalhe_Registro!$D:$D,A3093,Detalhe_Registro!$E:$E,B3093,Detalhe_Registro!$M:$M,"SIM"),0)</f>
        <v/>
      </c>
      <c r="G3093" s="2">
        <f>IFERROR(AVERAGEIFS(Detalhe_Registro!$N:$N,Detalhe_Registro!$D:$D,A3093,Detalhe_Registro!$E:$E,B3093,Detalhe_Registro!$M:$M,"SIM"),0)</f>
        <v/>
      </c>
      <c r="H3093" s="2">
        <f>SUMIFS(Detalhe_Registro!$F:$F,Detalhe_Registro!$D:$D,A3093,Detalhe_Registro!$E:$E,B3093,Detalhe_Registro!$M:$M,"SIM")</f>
        <v/>
      </c>
      <c r="I3093" s="2">
        <f>SUMIFS(Detalhe_Registro!$G:$G,Detalhe_Registro!$D:$D,A3093,Detalhe_Registro!$E:$E,B3093,Detalhe_Registro!$M:$M,"SIM")</f>
        <v/>
      </c>
      <c r="J3093" s="2">
        <f>IF(F3093&lt;Premissas!$B$8,"&lt; 1,00",IF(F3093&lt;Premissas!$B$9,"1,00 – 1,19",IF(F3093&lt;Premissas!$B$10,"1,20 – 1,39",IF(F3093&lt;Premissas!$B$11,"1,40 – 1,59",IF(F3093&lt;Premissas!$B$12,"1,60 – 1,99","≥ 2,00")))))</f>
        <v/>
      </c>
      <c r="K3093" s="5">
        <f>IF(F3093&lt;Premissas!$B$8,Premissas!$B$13,IF(F3093&lt;Premissas!$B$9,Premissas!$B$14,IF(F3093&lt;Premissas!$B$10,Premissas!$B$15,IF(F3093&lt;Premissas!$B$11,Premissas!$B$16,IF(F3093&lt;Premissas!$B$12,Premissas!$B$17,Premissas!$B$18)))))</f>
        <v/>
      </c>
      <c r="L3093" s="5">
        <f>K3093/Premissas!$B$4</f>
        <v/>
      </c>
      <c r="M3093" s="2">
        <f>IF(K3093=Premissas!$B$18,"SIM","NÃO")</f>
        <v/>
      </c>
    </row>
    <row r="3094">
      <c r="A3094" s="2" t="inlineStr">
        <is>
          <t>5927234</t>
        </is>
      </c>
      <c r="B3094" s="2" t="inlineStr">
        <is>
          <t>Wilbert Augustin</t>
        </is>
      </c>
      <c r="C3094" s="2" t="n">
        <v>7801</v>
      </c>
      <c r="D3094" s="2">
        <f>IFERROR(TEXTJOIN(" | ",TRUE,UNIQUE(FILTER(Detalhe_Registro!$C:$C,(Detalhe_Registro!$D:$D=A3094)*(Detalhe_Registro!$E:$E=B3094)*(Detalhe_Registro!$M:$M="SIM")))),"")</f>
        <v/>
      </c>
      <c r="E3094" s="2">
        <f>COUNTIFS(Detalhe_Registro!$D:$D,A3094,Detalhe_Registro!$E:$E,B3094,Detalhe_Registro!$M:$M,"SIM")</f>
        <v/>
      </c>
      <c r="F3094" s="2">
        <f>IFERROR(MAXIFS(Detalhe_Registro!$N:$N,Detalhe_Registro!$D:$D,A3094,Detalhe_Registro!$E:$E,B3094,Detalhe_Registro!$M:$M,"SIM"),0)</f>
        <v/>
      </c>
      <c r="G3094" s="2">
        <f>IFERROR(AVERAGEIFS(Detalhe_Registro!$N:$N,Detalhe_Registro!$D:$D,A3094,Detalhe_Registro!$E:$E,B3094,Detalhe_Registro!$M:$M,"SIM"),0)</f>
        <v/>
      </c>
      <c r="H3094" s="2">
        <f>SUMIFS(Detalhe_Registro!$F:$F,Detalhe_Registro!$D:$D,A3094,Detalhe_Registro!$E:$E,B3094,Detalhe_Registro!$M:$M,"SIM")</f>
        <v/>
      </c>
      <c r="I3094" s="2">
        <f>SUMIFS(Detalhe_Registro!$G:$G,Detalhe_Registro!$D:$D,A3094,Detalhe_Registro!$E:$E,B3094,Detalhe_Registro!$M:$M,"SIM")</f>
        <v/>
      </c>
      <c r="J3094" s="2">
        <f>IF(F3094&lt;Premissas!$B$8,"&lt; 1,00",IF(F3094&lt;Premissas!$B$9,"1,00 – 1,19",IF(F3094&lt;Premissas!$B$10,"1,20 – 1,39",IF(F3094&lt;Premissas!$B$11,"1,40 – 1,59",IF(F3094&lt;Premissas!$B$12,"1,60 – 1,99","≥ 2,00")))))</f>
        <v/>
      </c>
      <c r="K3094" s="5">
        <f>IF(F3094&lt;Premissas!$B$8,Premissas!$B$13,IF(F3094&lt;Premissas!$B$9,Premissas!$B$14,IF(F3094&lt;Premissas!$B$10,Premissas!$B$15,IF(F3094&lt;Premissas!$B$11,Premissas!$B$16,IF(F3094&lt;Premissas!$B$12,Premissas!$B$17,Premissas!$B$18)))))</f>
        <v/>
      </c>
      <c r="L3094" s="5">
        <f>K3094/Premissas!$B$4</f>
        <v/>
      </c>
      <c r="M3094" s="2">
        <f>IF(K3094=Premissas!$B$18,"SIM","NÃO")</f>
        <v/>
      </c>
    </row>
    <row r="3095">
      <c r="A3095" s="2" t="n">
        <v>5865522</v>
      </c>
      <c r="B3095" s="2" t="inlineStr">
        <is>
          <t>William Matos Correia</t>
        </is>
      </c>
      <c r="C3095" s="2" t="n">
        <v>7801</v>
      </c>
      <c r="D3095" s="2">
        <f>IFERROR(TEXTJOIN(" | ",TRUE,UNIQUE(FILTER(Detalhe_Registro!$C:$C,(Detalhe_Registro!$D:$D=A3095)*(Detalhe_Registro!$E:$E=B3095)*(Detalhe_Registro!$M:$M="SIM")))),"")</f>
        <v/>
      </c>
      <c r="E3095" s="2">
        <f>COUNTIFS(Detalhe_Registro!$D:$D,A3095,Detalhe_Registro!$E:$E,B3095,Detalhe_Registro!$M:$M,"SIM")</f>
        <v/>
      </c>
      <c r="F3095" s="2">
        <f>IFERROR(MAXIFS(Detalhe_Registro!$N:$N,Detalhe_Registro!$D:$D,A3095,Detalhe_Registro!$E:$E,B3095,Detalhe_Registro!$M:$M,"SIM"),0)</f>
        <v/>
      </c>
      <c r="G3095" s="2">
        <f>IFERROR(AVERAGEIFS(Detalhe_Registro!$N:$N,Detalhe_Registro!$D:$D,A3095,Detalhe_Registro!$E:$E,B3095,Detalhe_Registro!$M:$M,"SIM"),0)</f>
        <v/>
      </c>
      <c r="H3095" s="2">
        <f>SUMIFS(Detalhe_Registro!$F:$F,Detalhe_Registro!$D:$D,A3095,Detalhe_Registro!$E:$E,B3095,Detalhe_Registro!$M:$M,"SIM")</f>
        <v/>
      </c>
      <c r="I3095" s="2">
        <f>SUMIFS(Detalhe_Registro!$G:$G,Detalhe_Registro!$D:$D,A3095,Detalhe_Registro!$E:$E,B3095,Detalhe_Registro!$M:$M,"SIM")</f>
        <v/>
      </c>
      <c r="J3095" s="2">
        <f>IF(F3095&lt;Premissas!$B$8,"&lt; 1,00",IF(F3095&lt;Premissas!$B$9,"1,00 – 1,19",IF(F3095&lt;Premissas!$B$10,"1,20 – 1,39",IF(F3095&lt;Premissas!$B$11,"1,40 – 1,59",IF(F3095&lt;Premissas!$B$12,"1,60 – 1,99","≥ 2,00")))))</f>
        <v/>
      </c>
      <c r="K3095" s="5">
        <f>IF(F3095&lt;Premissas!$B$8,Premissas!$B$13,IF(F3095&lt;Premissas!$B$9,Premissas!$B$14,IF(F3095&lt;Premissas!$B$10,Premissas!$B$15,IF(F3095&lt;Premissas!$B$11,Premissas!$B$16,IF(F3095&lt;Premissas!$B$12,Premissas!$B$17,Premissas!$B$18)))))</f>
        <v/>
      </c>
      <c r="L3095" s="5">
        <f>K3095/Premissas!$B$4</f>
        <v/>
      </c>
      <c r="M3095" s="2">
        <f>IF(K3095=Premissas!$B$18,"SIM","NÃO")</f>
        <v/>
      </c>
    </row>
    <row r="3096">
      <c r="A3096" s="2" t="inlineStr">
        <is>
          <t>5865522</t>
        </is>
      </c>
      <c r="B3096" s="2" t="inlineStr">
        <is>
          <t>William Matos Correia</t>
        </is>
      </c>
      <c r="C3096" s="2" t="n">
        <v>7801</v>
      </c>
      <c r="D3096" s="2">
        <f>IFERROR(TEXTJOIN(" | ",TRUE,UNIQUE(FILTER(Detalhe_Registro!$C:$C,(Detalhe_Registro!$D:$D=A3096)*(Detalhe_Registro!$E:$E=B3096)*(Detalhe_Registro!$M:$M="SIM")))),"")</f>
        <v/>
      </c>
      <c r="E3096" s="2">
        <f>COUNTIFS(Detalhe_Registro!$D:$D,A3096,Detalhe_Registro!$E:$E,B3096,Detalhe_Registro!$M:$M,"SIM")</f>
        <v/>
      </c>
      <c r="F3096" s="2">
        <f>IFERROR(MAXIFS(Detalhe_Registro!$N:$N,Detalhe_Registro!$D:$D,A3096,Detalhe_Registro!$E:$E,B3096,Detalhe_Registro!$M:$M,"SIM"),0)</f>
        <v/>
      </c>
      <c r="G3096" s="2">
        <f>IFERROR(AVERAGEIFS(Detalhe_Registro!$N:$N,Detalhe_Registro!$D:$D,A3096,Detalhe_Registro!$E:$E,B3096,Detalhe_Registro!$M:$M,"SIM"),0)</f>
        <v/>
      </c>
      <c r="H3096" s="2">
        <f>SUMIFS(Detalhe_Registro!$F:$F,Detalhe_Registro!$D:$D,A3096,Detalhe_Registro!$E:$E,B3096,Detalhe_Registro!$M:$M,"SIM")</f>
        <v/>
      </c>
      <c r="I3096" s="2">
        <f>SUMIFS(Detalhe_Registro!$G:$G,Detalhe_Registro!$D:$D,A3096,Detalhe_Registro!$E:$E,B3096,Detalhe_Registro!$M:$M,"SIM")</f>
        <v/>
      </c>
      <c r="J3096" s="2">
        <f>IF(F3096&lt;Premissas!$B$8,"&lt; 1,00",IF(F3096&lt;Premissas!$B$9,"1,00 – 1,19",IF(F3096&lt;Premissas!$B$10,"1,20 – 1,39",IF(F3096&lt;Premissas!$B$11,"1,40 – 1,59",IF(F3096&lt;Premissas!$B$12,"1,60 – 1,99","≥ 2,00")))))</f>
        <v/>
      </c>
      <c r="K3096" s="5">
        <f>IF(F3096&lt;Premissas!$B$8,Premissas!$B$13,IF(F3096&lt;Premissas!$B$9,Premissas!$B$14,IF(F3096&lt;Premissas!$B$10,Premissas!$B$15,IF(F3096&lt;Premissas!$B$11,Premissas!$B$16,IF(F3096&lt;Premissas!$B$12,Premissas!$B$17,Premissas!$B$18)))))</f>
        <v/>
      </c>
      <c r="L3096" s="5">
        <f>K3096/Premissas!$B$4</f>
        <v/>
      </c>
      <c r="M3096" s="2">
        <f>IF(K3096=Premissas!$B$18,"SIM","NÃO")</f>
        <v/>
      </c>
    </row>
    <row r="3097">
      <c r="A3097" s="2" t="inlineStr">
        <is>
          <t>5628903</t>
        </is>
      </c>
      <c r="B3097" s="2" t="inlineStr">
        <is>
          <t>Willian Kauan Brandao Da Silva</t>
        </is>
      </c>
      <c r="C3097" s="2" t="n">
        <v>7801</v>
      </c>
      <c r="D3097" s="2">
        <f>IFERROR(TEXTJOIN(" | ",TRUE,UNIQUE(FILTER(Detalhe_Registro!$C:$C,(Detalhe_Registro!$D:$D=A3097)*(Detalhe_Registro!$E:$E=B3097)*(Detalhe_Registro!$M:$M="SIM")))),"")</f>
        <v/>
      </c>
      <c r="E3097" s="2">
        <f>COUNTIFS(Detalhe_Registro!$D:$D,A3097,Detalhe_Registro!$E:$E,B3097,Detalhe_Registro!$M:$M,"SIM")</f>
        <v/>
      </c>
      <c r="F3097" s="2">
        <f>IFERROR(MAXIFS(Detalhe_Registro!$N:$N,Detalhe_Registro!$D:$D,A3097,Detalhe_Registro!$E:$E,B3097,Detalhe_Registro!$M:$M,"SIM"),0)</f>
        <v/>
      </c>
      <c r="G3097" s="2">
        <f>IFERROR(AVERAGEIFS(Detalhe_Registro!$N:$N,Detalhe_Registro!$D:$D,A3097,Detalhe_Registro!$E:$E,B3097,Detalhe_Registro!$M:$M,"SIM"),0)</f>
        <v/>
      </c>
      <c r="H3097" s="2">
        <f>SUMIFS(Detalhe_Registro!$F:$F,Detalhe_Registro!$D:$D,A3097,Detalhe_Registro!$E:$E,B3097,Detalhe_Registro!$M:$M,"SIM")</f>
        <v/>
      </c>
      <c r="I3097" s="2">
        <f>SUMIFS(Detalhe_Registro!$G:$G,Detalhe_Registro!$D:$D,A3097,Detalhe_Registro!$E:$E,B3097,Detalhe_Registro!$M:$M,"SIM")</f>
        <v/>
      </c>
      <c r="J3097" s="2">
        <f>IF(F3097&lt;Premissas!$B$8,"&lt; 1,00",IF(F3097&lt;Premissas!$B$9,"1,00 – 1,19",IF(F3097&lt;Premissas!$B$10,"1,20 – 1,39",IF(F3097&lt;Premissas!$B$11,"1,40 – 1,59",IF(F3097&lt;Premissas!$B$12,"1,60 – 1,99","≥ 2,00")))))</f>
        <v/>
      </c>
      <c r="K3097" s="5">
        <f>IF(F3097&lt;Premissas!$B$8,Premissas!$B$13,IF(F3097&lt;Premissas!$B$9,Premissas!$B$14,IF(F3097&lt;Premissas!$B$10,Premissas!$B$15,IF(F3097&lt;Premissas!$B$11,Premissas!$B$16,IF(F3097&lt;Premissas!$B$12,Premissas!$B$17,Premissas!$B$18)))))</f>
        <v/>
      </c>
      <c r="L3097" s="5">
        <f>K3097/Premissas!$B$4</f>
        <v/>
      </c>
      <c r="M3097" s="2">
        <f>IF(K3097=Premissas!$B$18,"SIM","NÃO")</f>
        <v/>
      </c>
    </row>
    <row r="3098">
      <c r="A3098" s="2" t="inlineStr">
        <is>
          <t>5358450</t>
        </is>
      </c>
      <c r="B3098" s="2" t="inlineStr">
        <is>
          <t>Willians Xavier Da Silva</t>
        </is>
      </c>
      <c r="C3098" s="2" t="n">
        <v>7801</v>
      </c>
      <c r="D3098" s="2">
        <f>IFERROR(TEXTJOIN(" | ",TRUE,UNIQUE(FILTER(Detalhe_Registro!$C:$C,(Detalhe_Registro!$D:$D=A3098)*(Detalhe_Registro!$E:$E=B3098)*(Detalhe_Registro!$M:$M="SIM")))),"")</f>
        <v/>
      </c>
      <c r="E3098" s="2">
        <f>COUNTIFS(Detalhe_Registro!$D:$D,A3098,Detalhe_Registro!$E:$E,B3098,Detalhe_Registro!$M:$M,"SIM")</f>
        <v/>
      </c>
      <c r="F3098" s="2">
        <f>IFERROR(MAXIFS(Detalhe_Registro!$N:$N,Detalhe_Registro!$D:$D,A3098,Detalhe_Registro!$E:$E,B3098,Detalhe_Registro!$M:$M,"SIM"),0)</f>
        <v/>
      </c>
      <c r="G3098" s="2">
        <f>IFERROR(AVERAGEIFS(Detalhe_Registro!$N:$N,Detalhe_Registro!$D:$D,A3098,Detalhe_Registro!$E:$E,B3098,Detalhe_Registro!$M:$M,"SIM"),0)</f>
        <v/>
      </c>
      <c r="H3098" s="2">
        <f>SUMIFS(Detalhe_Registro!$F:$F,Detalhe_Registro!$D:$D,A3098,Detalhe_Registro!$E:$E,B3098,Detalhe_Registro!$M:$M,"SIM")</f>
        <v/>
      </c>
      <c r="I3098" s="2">
        <f>SUMIFS(Detalhe_Registro!$G:$G,Detalhe_Registro!$D:$D,A3098,Detalhe_Registro!$E:$E,B3098,Detalhe_Registro!$M:$M,"SIM")</f>
        <v/>
      </c>
      <c r="J3098" s="2">
        <f>IF(F3098&lt;Premissas!$B$8,"&lt; 1,00",IF(F3098&lt;Premissas!$B$9,"1,00 – 1,19",IF(F3098&lt;Premissas!$B$10,"1,20 – 1,39",IF(F3098&lt;Premissas!$B$11,"1,40 – 1,59",IF(F3098&lt;Premissas!$B$12,"1,60 – 1,99","≥ 2,00")))))</f>
        <v/>
      </c>
      <c r="K3098" s="5">
        <f>IF(F3098&lt;Premissas!$B$8,Premissas!$B$13,IF(F3098&lt;Premissas!$B$9,Premissas!$B$14,IF(F3098&lt;Premissas!$B$10,Premissas!$B$15,IF(F3098&lt;Premissas!$B$11,Premissas!$B$16,IF(F3098&lt;Premissas!$B$12,Premissas!$B$17,Premissas!$B$18)))))</f>
        <v/>
      </c>
      <c r="L3098" s="5">
        <f>K3098/Premissas!$B$4</f>
        <v/>
      </c>
      <c r="M3098" s="2">
        <f>IF(K3098=Premissas!$B$18,"SIM","NÃO")</f>
        <v/>
      </c>
    </row>
    <row r="3099">
      <c r="A3099" s="2" t="n">
        <v>5461456</v>
      </c>
      <c r="B3099" s="2" t="inlineStr">
        <is>
          <t>YGOR DE OLIVEIRA VIEIRA</t>
        </is>
      </c>
      <c r="C3099" s="2" t="n">
        <v>7801</v>
      </c>
      <c r="D3099" s="2">
        <f>IFERROR(TEXTJOIN(" | ",TRUE,UNIQUE(FILTER(Detalhe_Registro!$C:$C,(Detalhe_Registro!$D:$D=A3099)*(Detalhe_Registro!$E:$E=B3099)*(Detalhe_Registro!$M:$M="SIM")))),"")</f>
        <v/>
      </c>
      <c r="E3099" s="2">
        <f>COUNTIFS(Detalhe_Registro!$D:$D,A3099,Detalhe_Registro!$E:$E,B3099,Detalhe_Registro!$M:$M,"SIM")</f>
        <v/>
      </c>
      <c r="F3099" s="2">
        <f>IFERROR(MAXIFS(Detalhe_Registro!$N:$N,Detalhe_Registro!$D:$D,A3099,Detalhe_Registro!$E:$E,B3099,Detalhe_Registro!$M:$M,"SIM"),0)</f>
        <v/>
      </c>
      <c r="G3099" s="2">
        <f>IFERROR(AVERAGEIFS(Detalhe_Registro!$N:$N,Detalhe_Registro!$D:$D,A3099,Detalhe_Registro!$E:$E,B3099,Detalhe_Registro!$M:$M,"SIM"),0)</f>
        <v/>
      </c>
      <c r="H3099" s="2">
        <f>SUMIFS(Detalhe_Registro!$F:$F,Detalhe_Registro!$D:$D,A3099,Detalhe_Registro!$E:$E,B3099,Detalhe_Registro!$M:$M,"SIM")</f>
        <v/>
      </c>
      <c r="I3099" s="2">
        <f>SUMIFS(Detalhe_Registro!$G:$G,Detalhe_Registro!$D:$D,A3099,Detalhe_Registro!$E:$E,B3099,Detalhe_Registro!$M:$M,"SIM")</f>
        <v/>
      </c>
      <c r="J3099" s="2">
        <f>IF(F3099&lt;Premissas!$B$8,"&lt; 1,00",IF(F3099&lt;Premissas!$B$9,"1,00 – 1,19",IF(F3099&lt;Premissas!$B$10,"1,20 – 1,39",IF(F3099&lt;Premissas!$B$11,"1,40 – 1,59",IF(F3099&lt;Premissas!$B$12,"1,60 – 1,99","≥ 2,00")))))</f>
        <v/>
      </c>
      <c r="K3099" s="5">
        <f>IF(F3099&lt;Premissas!$B$8,Premissas!$B$13,IF(F3099&lt;Premissas!$B$9,Premissas!$B$14,IF(F3099&lt;Premissas!$B$10,Premissas!$B$15,IF(F3099&lt;Premissas!$B$11,Premissas!$B$16,IF(F3099&lt;Premissas!$B$12,Premissas!$B$17,Premissas!$B$18)))))</f>
        <v/>
      </c>
      <c r="L3099" s="5">
        <f>K3099/Premissas!$B$4</f>
        <v/>
      </c>
      <c r="M3099" s="2">
        <f>IF(K3099=Premissas!$B$18,"SIM","NÃO")</f>
        <v/>
      </c>
    </row>
    <row r="3100">
      <c r="A3100" s="2" t="inlineStr">
        <is>
          <t>5461456</t>
        </is>
      </c>
      <c r="B3100" s="2" t="inlineStr">
        <is>
          <t>YGOR DE OLIVEIRA VIEIRA</t>
        </is>
      </c>
      <c r="C3100" s="2" t="n">
        <v>7801</v>
      </c>
      <c r="D3100" s="2">
        <f>IFERROR(TEXTJOIN(" | ",TRUE,UNIQUE(FILTER(Detalhe_Registro!$C:$C,(Detalhe_Registro!$D:$D=A3100)*(Detalhe_Registro!$E:$E=B3100)*(Detalhe_Registro!$M:$M="SIM")))),"")</f>
        <v/>
      </c>
      <c r="E3100" s="2">
        <f>COUNTIFS(Detalhe_Registro!$D:$D,A3100,Detalhe_Registro!$E:$E,B3100,Detalhe_Registro!$M:$M,"SIM")</f>
        <v/>
      </c>
      <c r="F3100" s="2">
        <f>IFERROR(MAXIFS(Detalhe_Registro!$N:$N,Detalhe_Registro!$D:$D,A3100,Detalhe_Registro!$E:$E,B3100,Detalhe_Registro!$M:$M,"SIM"),0)</f>
        <v/>
      </c>
      <c r="G3100" s="2">
        <f>IFERROR(AVERAGEIFS(Detalhe_Registro!$N:$N,Detalhe_Registro!$D:$D,A3100,Detalhe_Registro!$E:$E,B3100,Detalhe_Registro!$M:$M,"SIM"),0)</f>
        <v/>
      </c>
      <c r="H3100" s="2">
        <f>SUMIFS(Detalhe_Registro!$F:$F,Detalhe_Registro!$D:$D,A3100,Detalhe_Registro!$E:$E,B3100,Detalhe_Registro!$M:$M,"SIM")</f>
        <v/>
      </c>
      <c r="I3100" s="2">
        <f>SUMIFS(Detalhe_Registro!$G:$G,Detalhe_Registro!$D:$D,A3100,Detalhe_Registro!$E:$E,B3100,Detalhe_Registro!$M:$M,"SIM")</f>
        <v/>
      </c>
      <c r="J3100" s="2">
        <f>IF(F3100&lt;Premissas!$B$8,"&lt; 1,00",IF(F3100&lt;Premissas!$B$9,"1,00 – 1,19",IF(F3100&lt;Premissas!$B$10,"1,20 – 1,39",IF(F3100&lt;Premissas!$B$11,"1,40 – 1,59",IF(F3100&lt;Premissas!$B$12,"1,60 – 1,99","≥ 2,00")))))</f>
        <v/>
      </c>
      <c r="K3100" s="5">
        <f>IF(F3100&lt;Premissas!$B$8,Premissas!$B$13,IF(F3100&lt;Premissas!$B$9,Premissas!$B$14,IF(F3100&lt;Premissas!$B$10,Premissas!$B$15,IF(F3100&lt;Premissas!$B$11,Premissas!$B$16,IF(F3100&lt;Premissas!$B$12,Premissas!$B$17,Premissas!$B$18)))))</f>
        <v/>
      </c>
      <c r="L3100" s="5">
        <f>K3100/Premissas!$B$4</f>
        <v/>
      </c>
      <c r="M3100" s="2">
        <f>IF(K3100=Premissas!$B$18,"SIM","NÃO")</f>
        <v/>
      </c>
    </row>
  </sheetData>
  <autoFilter ref="A1:M31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6" customWidth="1" min="3" max="3"/>
    <col width="36" customWidth="1" min="4" max="4"/>
    <col width="36" customWidth="1" min="5" max="5"/>
    <col width="19" customWidth="1" min="6" max="6"/>
    <col width="19" customWidth="1" min="7" max="7"/>
    <col width="34" customWidth="1" min="8" max="8"/>
    <col width="19" customWidth="1" min="9" max="9"/>
    <col width="19" customWidth="1" min="10" max="10"/>
    <col width="36" customWidth="1" min="11" max="11"/>
  </cols>
  <sheetData>
    <row r="1">
      <c r="A1" s="1" t="inlineStr">
        <is>
          <t>CD</t>
        </is>
      </c>
      <c r="B1" s="1" t="inlineStr">
        <is>
          <t>HCs</t>
        </is>
      </c>
      <c r="C1" s="4" t="inlineStr">
        <is>
          <t>CUSTO_MENSAL</t>
        </is>
      </c>
      <c r="D1" s="1" t="inlineStr">
        <is>
          <t>HCs_ABAIXO</t>
        </is>
      </c>
      <c r="E1" s="1" t="inlineStr">
        <is>
          <t>HCs_TETO</t>
        </is>
      </c>
      <c r="F1" s="6" t="inlineStr">
        <is>
          <t>%_ABAIXO</t>
        </is>
      </c>
      <c r="G1" s="6" t="inlineStr">
        <is>
          <t>%_TETO</t>
        </is>
      </c>
      <c r="H1" s="6" t="inlineStr">
        <is>
          <t>GANHO_POT_30%</t>
        </is>
      </c>
      <c r="I1" s="6" t="inlineStr">
        <is>
          <t>CUSTO_CENARIO_30%</t>
        </is>
      </c>
      <c r="J1" s="4" t="inlineStr">
        <is>
          <t>CUSTO_MEDIO_HC</t>
        </is>
      </c>
      <c r="K1" s="4" t="inlineStr">
        <is>
          <t>CUSTO_DIARIO_REF</t>
        </is>
      </c>
    </row>
    <row r="2">
      <c r="A2" s="2" t="n">
        <v>409</v>
      </c>
      <c r="B2" s="2">
        <f>COUNTIF(Consolidado_HC!$C:$C,A2)</f>
        <v/>
      </c>
      <c r="C2" s="5">
        <f>SUMIF(Consolidado_HC!$C:$C,A2,Consolidado_HC!$K:$K)</f>
        <v/>
      </c>
      <c r="D2" s="2">
        <f>COUNTIFS(Consolidado_HC!$C:$C,A2,Consolidado_HC!$F:$F,"&lt;1")</f>
        <v/>
      </c>
      <c r="E2" s="2">
        <f>COUNTIFS(Consolidado_HC!$C:$C,A2,Consolidado_HC!$M:$M,"SIM")</f>
        <v/>
      </c>
      <c r="F2" s="7">
        <f>IF(B2=0,0,D2/B2)</f>
        <v/>
      </c>
      <c r="G2" s="7">
        <f>IF(B2=0,0,E2/B2)</f>
        <v/>
      </c>
      <c r="H2" s="7">
        <f>ROUND(D2*30%*Premissas!$B$14,0)</f>
        <v/>
      </c>
      <c r="I2" s="7">
        <f>C2+H2</f>
        <v/>
      </c>
      <c r="J2" s="5">
        <f>IF(B2=0,0,C2/B2)</f>
        <v/>
      </c>
      <c r="K2" s="5">
        <f>IF(Premissas!$B$4=0,0,C2/Premissas!$B$4)</f>
        <v/>
      </c>
    </row>
    <row r="3">
      <c r="A3" s="2" t="n">
        <v>930</v>
      </c>
      <c r="B3" s="2">
        <f>COUNTIF(Consolidado_HC!$C:$C,A3)</f>
        <v/>
      </c>
      <c r="C3" s="5">
        <f>SUMIF(Consolidado_HC!$C:$C,A3,Consolidado_HC!$K:$K)</f>
        <v/>
      </c>
      <c r="D3" s="2">
        <f>COUNTIFS(Consolidado_HC!$C:$C,A3,Consolidado_HC!$F:$F,"&lt;1")</f>
        <v/>
      </c>
      <c r="E3" s="2">
        <f>COUNTIFS(Consolidado_HC!$C:$C,A3,Consolidado_HC!$M:$M,"SIM")</f>
        <v/>
      </c>
      <c r="F3" s="7">
        <f>IF(B3=0,0,D3/B3)</f>
        <v/>
      </c>
      <c r="G3" s="7">
        <f>IF(B3=0,0,E3/B3)</f>
        <v/>
      </c>
      <c r="H3" s="7">
        <f>ROUND(D3*30%*Premissas!$B$14,0)</f>
        <v/>
      </c>
      <c r="I3" s="7">
        <f>C3+H3</f>
        <v/>
      </c>
      <c r="J3" s="5">
        <f>IF(B3=0,0,C3/B3)</f>
        <v/>
      </c>
      <c r="K3" s="5">
        <f>IF(Premissas!$B$4=0,0,C3/Premissas!$B$4)</f>
        <v/>
      </c>
    </row>
    <row r="4">
      <c r="A4" s="2" t="n">
        <v>1942</v>
      </c>
      <c r="B4" s="2">
        <f>COUNTIF(Consolidado_HC!$C:$C,A4)</f>
        <v/>
      </c>
      <c r="C4" s="5">
        <f>SUMIF(Consolidado_HC!$C:$C,A4,Consolidado_HC!$K:$K)</f>
        <v/>
      </c>
      <c r="D4" s="2">
        <f>COUNTIFS(Consolidado_HC!$C:$C,A4,Consolidado_HC!$F:$F,"&lt;1")</f>
        <v/>
      </c>
      <c r="E4" s="2">
        <f>COUNTIFS(Consolidado_HC!$C:$C,A4,Consolidado_HC!$M:$M,"SIM")</f>
        <v/>
      </c>
      <c r="F4" s="7">
        <f>IF(B4=0,0,D4/B4)</f>
        <v/>
      </c>
      <c r="G4" s="7">
        <f>IF(B4=0,0,E4/B4)</f>
        <v/>
      </c>
      <c r="H4" s="7">
        <f>ROUND(D4*30%*Premissas!$B$14,0)</f>
        <v/>
      </c>
      <c r="I4" s="7">
        <f>C4+H4</f>
        <v/>
      </c>
      <c r="J4" s="5">
        <f>IF(B4=0,0,C4/B4)</f>
        <v/>
      </c>
      <c r="K4" s="5">
        <f>IF(Premissas!$B$4=0,0,C4/Premissas!$B$4)</f>
        <v/>
      </c>
    </row>
    <row r="5">
      <c r="A5" s="2" t="n">
        <v>1953</v>
      </c>
      <c r="B5" s="2">
        <f>COUNTIF(Consolidado_HC!$C:$C,A5)</f>
        <v/>
      </c>
      <c r="C5" s="5">
        <f>SUMIF(Consolidado_HC!$C:$C,A5,Consolidado_HC!$K:$K)</f>
        <v/>
      </c>
      <c r="D5" s="2">
        <f>COUNTIFS(Consolidado_HC!$C:$C,A5,Consolidado_HC!$F:$F,"&lt;1")</f>
        <v/>
      </c>
      <c r="E5" s="2">
        <f>COUNTIFS(Consolidado_HC!$C:$C,A5,Consolidado_HC!$M:$M,"SIM")</f>
        <v/>
      </c>
      <c r="F5" s="7">
        <f>IF(B5=0,0,D5/B5)</f>
        <v/>
      </c>
      <c r="G5" s="7">
        <f>IF(B5=0,0,E5/B5)</f>
        <v/>
      </c>
      <c r="H5" s="7">
        <f>ROUND(D5*30%*Premissas!$B$14,0)</f>
        <v/>
      </c>
      <c r="I5" s="7">
        <f>C5+H5</f>
        <v/>
      </c>
      <c r="J5" s="5">
        <f>IF(B5=0,0,C5/B5)</f>
        <v/>
      </c>
      <c r="K5" s="5">
        <f>IF(Premissas!$B$4=0,0,C5/Premissas!$B$4)</f>
        <v/>
      </c>
    </row>
    <row r="6">
      <c r="A6" s="2" t="n">
        <v>1965</v>
      </c>
      <c r="B6" s="2">
        <f>COUNTIF(Consolidado_HC!$C:$C,A6)</f>
        <v/>
      </c>
      <c r="C6" s="5">
        <f>SUMIF(Consolidado_HC!$C:$C,A6,Consolidado_HC!$K:$K)</f>
        <v/>
      </c>
      <c r="D6" s="2">
        <f>COUNTIFS(Consolidado_HC!$C:$C,A6,Consolidado_HC!$F:$F,"&lt;1")</f>
        <v/>
      </c>
      <c r="E6" s="2">
        <f>COUNTIFS(Consolidado_HC!$C:$C,A6,Consolidado_HC!$M:$M,"SIM")</f>
        <v/>
      </c>
      <c r="F6" s="7">
        <f>IF(B6=0,0,D6/B6)</f>
        <v/>
      </c>
      <c r="G6" s="7">
        <f>IF(B6=0,0,E6/B6)</f>
        <v/>
      </c>
      <c r="H6" s="7">
        <f>ROUND(D6*30%*Premissas!$B$14,0)</f>
        <v/>
      </c>
      <c r="I6" s="7">
        <f>C6+H6</f>
        <v/>
      </c>
      <c r="J6" s="5">
        <f>IF(B6=0,0,C6/B6)</f>
        <v/>
      </c>
      <c r="K6" s="5">
        <f>IF(Premissas!$B$4=0,0,C6/Premissas!$B$4)</f>
        <v/>
      </c>
    </row>
    <row r="7">
      <c r="A7" s="2" t="n">
        <v>1974</v>
      </c>
      <c r="B7" s="2">
        <f>COUNTIF(Consolidado_HC!$C:$C,A7)</f>
        <v/>
      </c>
      <c r="C7" s="5">
        <f>SUMIF(Consolidado_HC!$C:$C,A7,Consolidado_HC!$K:$K)</f>
        <v/>
      </c>
      <c r="D7" s="2">
        <f>COUNTIFS(Consolidado_HC!$C:$C,A7,Consolidado_HC!$F:$F,"&lt;1")</f>
        <v/>
      </c>
      <c r="E7" s="2">
        <f>COUNTIFS(Consolidado_HC!$C:$C,A7,Consolidado_HC!$M:$M,"SIM")</f>
        <v/>
      </c>
      <c r="F7" s="7">
        <f>IF(B7=0,0,D7/B7)</f>
        <v/>
      </c>
      <c r="G7" s="7">
        <f>IF(B7=0,0,E7/B7)</f>
        <v/>
      </c>
      <c r="H7" s="7">
        <f>ROUND(D7*30%*Premissas!$B$14,0)</f>
        <v/>
      </c>
      <c r="I7" s="7">
        <f>C7+H7</f>
        <v/>
      </c>
      <c r="J7" s="5">
        <f>IF(B7=0,0,C7/B7)</f>
        <v/>
      </c>
      <c r="K7" s="5">
        <f>IF(Premissas!$B$4=0,0,C7/Premissas!$B$4)</f>
        <v/>
      </c>
    </row>
    <row r="8">
      <c r="A8" s="2" t="n">
        <v>1979</v>
      </c>
      <c r="B8" s="2">
        <f>COUNTIF(Consolidado_HC!$C:$C,A8)</f>
        <v/>
      </c>
      <c r="C8" s="5">
        <f>SUMIF(Consolidado_HC!$C:$C,A8,Consolidado_HC!$K:$K)</f>
        <v/>
      </c>
      <c r="D8" s="2">
        <f>COUNTIFS(Consolidado_HC!$C:$C,A8,Consolidado_HC!$F:$F,"&lt;1")</f>
        <v/>
      </c>
      <c r="E8" s="2">
        <f>COUNTIFS(Consolidado_HC!$C:$C,A8,Consolidado_HC!$M:$M,"SIM")</f>
        <v/>
      </c>
      <c r="F8" s="7">
        <f>IF(B8=0,0,D8/B8)</f>
        <v/>
      </c>
      <c r="G8" s="7">
        <f>IF(B8=0,0,E8/B8)</f>
        <v/>
      </c>
      <c r="H8" s="7">
        <f>ROUND(D8*30%*Premissas!$B$14,0)</f>
        <v/>
      </c>
      <c r="I8" s="7">
        <f>C8+H8</f>
        <v/>
      </c>
      <c r="J8" s="5">
        <f>IF(B8=0,0,C8/B8)</f>
        <v/>
      </c>
      <c r="K8" s="5">
        <f>IF(Premissas!$B$4=0,0,C8/Premissas!$B$4)</f>
        <v/>
      </c>
    </row>
    <row r="9">
      <c r="A9" s="2" t="n">
        <v>7801</v>
      </c>
      <c r="B9" s="2">
        <f>COUNTIF(Consolidado_HC!$C:$C,A9)</f>
        <v/>
      </c>
      <c r="C9" s="5">
        <f>SUMIF(Consolidado_HC!$C:$C,A9,Consolidado_HC!$K:$K)</f>
        <v/>
      </c>
      <c r="D9" s="2">
        <f>COUNTIFS(Consolidado_HC!$C:$C,A9,Consolidado_HC!$F:$F,"&lt;1")</f>
        <v/>
      </c>
      <c r="E9" s="2">
        <f>COUNTIFS(Consolidado_HC!$C:$C,A9,Consolidado_HC!$M:$M,"SIM")</f>
        <v/>
      </c>
      <c r="F9" s="7">
        <f>IF(B9=0,0,D9/B9)</f>
        <v/>
      </c>
      <c r="G9" s="7">
        <f>IF(B9=0,0,E9/B9)</f>
        <v/>
      </c>
      <c r="H9" s="7">
        <f>ROUND(D9*30%*Premissas!$B$14,0)</f>
        <v/>
      </c>
      <c r="I9" s="7">
        <f>C9+H9</f>
        <v/>
      </c>
      <c r="J9" s="5">
        <f>IF(B9=0,0,C9/B9)</f>
        <v/>
      </c>
      <c r="K9" s="5">
        <f>IF(Premissas!$B$4=0,0,C9/Premissas!$B$4)</f>
        <v/>
      </c>
    </row>
  </sheetData>
  <autoFilter ref="A1:K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0" customWidth="1" min="3" max="3"/>
    <col width="35" customWidth="1" min="4" max="4"/>
    <col width="36" customWidth="1" min="5" max="5"/>
    <col width="14" customWidth="1" min="6" max="6"/>
  </cols>
  <sheetData>
    <row r="1">
      <c r="A1" s="1" t="inlineStr">
        <is>
          <t>FAIXA</t>
        </is>
      </c>
      <c r="B1" s="4" t="inlineStr">
        <is>
          <t>VALOR_MENSAL</t>
        </is>
      </c>
      <c r="C1" s="4" t="inlineStr">
        <is>
          <t>VALOR_DIARIO</t>
        </is>
      </c>
      <c r="D1" s="1" t="inlineStr">
        <is>
          <t>QTD_HCs</t>
        </is>
      </c>
      <c r="E1" s="6" t="inlineStr">
        <is>
          <t>%_HCs</t>
        </is>
      </c>
      <c r="F1" s="4" t="inlineStr">
        <is>
          <t>CUSTO_MENSAL</t>
        </is>
      </c>
    </row>
    <row r="2">
      <c r="A2" s="2" t="inlineStr">
        <is>
          <t>&lt; 1,00</t>
        </is>
      </c>
      <c r="B2" s="5">
        <f>Premissas!$B$13</f>
        <v/>
      </c>
      <c r="C2" s="5">
        <f>B2/Premissas!$B$4</f>
        <v/>
      </c>
      <c r="D2" s="2">
        <f>COUNTIF(Consolidado_HC!$J:$J,A2)</f>
        <v/>
      </c>
      <c r="E2" s="7">
        <f>IF(SUM($D$2:$D$7)=0,0,D2/SUM($D$2:$D$7))</f>
        <v/>
      </c>
      <c r="F2" s="5">
        <f>D2*B2</f>
        <v/>
      </c>
    </row>
    <row r="3">
      <c r="A3" s="2" t="inlineStr">
        <is>
          <t>1,00 – 1,19</t>
        </is>
      </c>
      <c r="B3" s="5">
        <f>Premissas!$B$14</f>
        <v/>
      </c>
      <c r="C3" s="5">
        <f>B3/Premissas!$B$4</f>
        <v/>
      </c>
      <c r="D3" s="2">
        <f>COUNTIF(Consolidado_HC!$J:$J,A3)</f>
        <v/>
      </c>
      <c r="E3" s="7">
        <f>IF(SUM($D$2:$D$7)=0,0,D3/SUM($D$2:$D$7))</f>
        <v/>
      </c>
      <c r="F3" s="5">
        <f>D3*B3</f>
        <v/>
      </c>
    </row>
    <row r="4">
      <c r="A4" s="2" t="inlineStr">
        <is>
          <t>1,20 – 1,39</t>
        </is>
      </c>
      <c r="B4" s="5">
        <f>Premissas!$B$15</f>
        <v/>
      </c>
      <c r="C4" s="5">
        <f>B4/Premissas!$B$4</f>
        <v/>
      </c>
      <c r="D4" s="2">
        <f>COUNTIF(Consolidado_HC!$J:$J,A4)</f>
        <v/>
      </c>
      <c r="E4" s="7">
        <f>IF(SUM($D$2:$D$7)=0,0,D4/SUM($D$2:$D$7))</f>
        <v/>
      </c>
      <c r="F4" s="5">
        <f>D4*B4</f>
        <v/>
      </c>
    </row>
    <row r="5">
      <c r="A5" s="2" t="inlineStr">
        <is>
          <t>1,40 – 1,59</t>
        </is>
      </c>
      <c r="B5" s="5">
        <f>Premissas!$B$16</f>
        <v/>
      </c>
      <c r="C5" s="5">
        <f>B5/Premissas!$B$4</f>
        <v/>
      </c>
      <c r="D5" s="2">
        <f>COUNTIF(Consolidado_HC!$J:$J,A5)</f>
        <v/>
      </c>
      <c r="E5" s="7">
        <f>IF(SUM($D$2:$D$7)=0,0,D5/SUM($D$2:$D$7))</f>
        <v/>
      </c>
      <c r="F5" s="5">
        <f>D5*B5</f>
        <v/>
      </c>
    </row>
    <row r="6">
      <c r="A6" s="2" t="inlineStr">
        <is>
          <t>1,60 – 1,99</t>
        </is>
      </c>
      <c r="B6" s="5">
        <f>Premissas!$B$17</f>
        <v/>
      </c>
      <c r="C6" s="5">
        <f>B6/Premissas!$B$4</f>
        <v/>
      </c>
      <c r="D6" s="2">
        <f>COUNTIF(Consolidado_HC!$J:$J,A6)</f>
        <v/>
      </c>
      <c r="E6" s="7">
        <f>IF(SUM($D$2:$D$7)=0,0,D6/SUM($D$2:$D$7))</f>
        <v/>
      </c>
      <c r="F6" s="5">
        <f>D6*B6</f>
        <v/>
      </c>
    </row>
    <row r="7">
      <c r="A7" s="2" t="inlineStr">
        <is>
          <t>≥ 2,00</t>
        </is>
      </c>
      <c r="B7" s="5">
        <f>Premissas!$B$18</f>
        <v/>
      </c>
      <c r="C7" s="5">
        <f>B7/Premissas!$B$4</f>
        <v/>
      </c>
      <c r="D7" s="2">
        <f>COUNTIF(Consolidado_HC!$J:$J,A7)</f>
        <v/>
      </c>
      <c r="E7" s="7">
        <f>IF(SUM($D$2:$D$7)=0,0,D7/SUM($D$2:$D$7))</f>
        <v/>
      </c>
      <c r="F7" s="5">
        <f>D7*B7</f>
        <v/>
      </c>
    </row>
  </sheetData>
  <autoFilter ref="A1:F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6" customWidth="1" min="3" max="3"/>
    <col width="36" customWidth="1" min="4" max="4"/>
    <col width="12" customWidth="1" min="5" max="5"/>
    <col width="36" customWidth="1" min="6" max="6"/>
    <col width="36" customWidth="1" min="7" max="7"/>
    <col width="36" customWidth="1" min="8" max="8"/>
  </cols>
  <sheetData>
    <row r="1">
      <c r="A1" s="1" t="inlineStr">
        <is>
          <t>CD</t>
        </is>
      </c>
      <c r="B1" s="1" t="inlineStr">
        <is>
          <t>ATIVIDADE</t>
        </is>
      </c>
      <c r="C1" s="1" t="inlineStr">
        <is>
          <t>HCs</t>
        </is>
      </c>
      <c r="D1" s="1" t="inlineStr">
        <is>
          <t>REGISTROS</t>
        </is>
      </c>
      <c r="E1" s="1" t="inlineStr">
        <is>
          <t>META</t>
        </is>
      </c>
      <c r="F1" s="1" t="inlineStr">
        <is>
          <t>FATOR_MEDIO</t>
        </is>
      </c>
      <c r="G1" s="1" t="inlineStr">
        <is>
          <t>QTD_TOTAL</t>
        </is>
      </c>
      <c r="H1" s="4" t="inlineStr">
        <is>
          <t>CUSTO_REG_MENSAL</t>
        </is>
      </c>
    </row>
    <row r="2">
      <c r="A2" s="2" t="n">
        <v>409</v>
      </c>
      <c r="B2" s="2" t="inlineStr">
        <is>
          <t>ATIVIDADE OP. EMP.</t>
        </is>
      </c>
      <c r="C2" s="2">
        <f>COUNTA(UNIQUE(FILTER(Detalhe_Registro!$E:$E,(Detalhe_Registro!$B:$B=A2)*(Detalhe_Registro!$C:$C=B2)*(Detalhe_Registro!$M:$M="SIM"))))</f>
        <v/>
      </c>
      <c r="D2" s="2">
        <f>COUNTIFS(Detalhe_Registro!$B:$B,A2,Detalhe_Registro!$C:$C,B2,Detalhe_Registro!$M:$M,"SIM")</f>
        <v/>
      </c>
      <c r="E2" s="2" t="n">
        <v>25</v>
      </c>
      <c r="F2" s="2">
        <f>IFERROR(AVERAGEIFS(Detalhe_Registro!$N:$N,Detalhe_Registro!$B:$B,A2,Detalhe_Registro!$C:$C,B2,Detalhe_Registro!$M:$M,"SIM"),0)</f>
        <v/>
      </c>
      <c r="G2" s="2">
        <f>SUMIFS(Detalhe_Registro!$F:$F,Detalhe_Registro!$B:$B,A2,Detalhe_Registro!$C:$C,B2,Detalhe_Registro!$M:$M,"SIM")</f>
        <v/>
      </c>
      <c r="H2" s="5">
        <f>SUMIFS(Detalhe_Registro!$P:$P,Detalhe_Registro!$B:$B,A2,Detalhe_Registro!$C:$C,B2,Detalhe_Registro!$M:$M,"SIM")</f>
        <v/>
      </c>
    </row>
    <row r="3">
      <c r="A3" s="2" t="n">
        <v>409</v>
      </c>
      <c r="B3" s="2" t="inlineStr">
        <is>
          <t>CARREGAMENTO</t>
        </is>
      </c>
      <c r="C3" s="2">
        <f>COUNTA(UNIQUE(FILTER(Detalhe_Registro!$E:$E,(Detalhe_Registro!$B:$B=A3)*(Detalhe_Registro!$C:$C=B3)*(Detalhe_Registro!$M:$M="SIM"))))</f>
        <v/>
      </c>
      <c r="D3" s="2">
        <f>COUNTIFS(Detalhe_Registro!$B:$B,A3,Detalhe_Registro!$C:$C,B3,Detalhe_Registro!$M:$M,"SIM")</f>
        <v/>
      </c>
      <c r="E3" s="2" t="n">
        <v>24</v>
      </c>
      <c r="F3" s="2">
        <f>IFERROR(AVERAGEIFS(Detalhe_Registro!$N:$N,Detalhe_Registro!$B:$B,A3,Detalhe_Registro!$C:$C,B3,Detalhe_Registro!$M:$M,"SIM"),0)</f>
        <v/>
      </c>
      <c r="G3" s="2">
        <f>SUMIFS(Detalhe_Registro!$F:$F,Detalhe_Registro!$B:$B,A3,Detalhe_Registro!$C:$C,B3,Detalhe_Registro!$M:$M,"SIM")</f>
        <v/>
      </c>
      <c r="H3" s="5">
        <f>SUMIFS(Detalhe_Registro!$P:$P,Detalhe_Registro!$B:$B,A3,Detalhe_Registro!$C:$C,B3,Detalhe_Registro!$M:$M,"SIM")</f>
        <v/>
      </c>
    </row>
    <row r="4">
      <c r="A4" s="2" t="n">
        <v>409</v>
      </c>
      <c r="B4" s="2" t="inlineStr">
        <is>
          <t>PUXADA RECEB</t>
        </is>
      </c>
      <c r="C4" s="2">
        <f>COUNTA(UNIQUE(FILTER(Detalhe_Registro!$E:$E,(Detalhe_Registro!$B:$B=A4)*(Detalhe_Registro!$C:$C=B4)*(Detalhe_Registro!$M:$M="SIM"))))</f>
        <v/>
      </c>
      <c r="D4" s="2">
        <f>COUNTIFS(Detalhe_Registro!$B:$B,A4,Detalhe_Registro!$C:$C,B4,Detalhe_Registro!$M:$M,"SIM")</f>
        <v/>
      </c>
      <c r="E4" s="2" t="n">
        <v>22</v>
      </c>
      <c r="F4" s="2">
        <f>IFERROR(AVERAGEIFS(Detalhe_Registro!$N:$N,Detalhe_Registro!$B:$B,A4,Detalhe_Registro!$C:$C,B4,Detalhe_Registro!$M:$M,"SIM"),0)</f>
        <v/>
      </c>
      <c r="G4" s="2">
        <f>SUMIFS(Detalhe_Registro!$F:$F,Detalhe_Registro!$B:$B,A4,Detalhe_Registro!$C:$C,B4,Detalhe_Registro!$M:$M,"SIM")</f>
        <v/>
      </c>
      <c r="H4" s="5">
        <f>SUMIFS(Detalhe_Registro!$P:$P,Detalhe_Registro!$B:$B,A4,Detalhe_Registro!$C:$C,B4,Detalhe_Registro!$M:$M,"SIM")</f>
        <v/>
      </c>
    </row>
    <row r="5">
      <c r="A5" s="2" t="n">
        <v>409</v>
      </c>
      <c r="B5" s="2" t="inlineStr">
        <is>
          <t>RECEBIMENTO</t>
        </is>
      </c>
      <c r="C5" s="2">
        <f>COUNTA(UNIQUE(FILTER(Detalhe_Registro!$E:$E,(Detalhe_Registro!$B:$B=A5)*(Detalhe_Registro!$C:$C=B5)*(Detalhe_Registro!$M:$M="SIM"))))</f>
        <v/>
      </c>
      <c r="D5" s="2">
        <f>COUNTIFS(Detalhe_Registro!$B:$B,A5,Detalhe_Registro!$C:$C,B5,Detalhe_Registro!$M:$M,"SIM")</f>
        <v/>
      </c>
      <c r="E5" s="2" t="n">
        <v>25</v>
      </c>
      <c r="F5" s="2">
        <f>IFERROR(AVERAGEIFS(Detalhe_Registro!$N:$N,Detalhe_Registro!$B:$B,A5,Detalhe_Registro!$C:$C,B5,Detalhe_Registro!$M:$M,"SIM"),0)</f>
        <v/>
      </c>
      <c r="G5" s="2">
        <f>SUMIFS(Detalhe_Registro!$F:$F,Detalhe_Registro!$B:$B,A5,Detalhe_Registro!$C:$C,B5,Detalhe_Registro!$M:$M,"SIM")</f>
        <v/>
      </c>
      <c r="H5" s="5">
        <f>SUMIFS(Detalhe_Registro!$P:$P,Detalhe_Registro!$B:$B,A5,Detalhe_Registro!$C:$C,B5,Detalhe_Registro!$M:$M,"SIM")</f>
        <v/>
      </c>
    </row>
    <row r="6">
      <c r="A6" s="2" t="n">
        <v>930</v>
      </c>
      <c r="B6" s="2" t="inlineStr">
        <is>
          <t>ATIVIDADE OP. EMP.</t>
        </is>
      </c>
      <c r="C6" s="2">
        <f>COUNTA(UNIQUE(FILTER(Detalhe_Registro!$E:$E,(Detalhe_Registro!$B:$B=A6)*(Detalhe_Registro!$C:$C=B6)*(Detalhe_Registro!$M:$M="SIM"))))</f>
        <v/>
      </c>
      <c r="D6" s="2">
        <f>COUNTIFS(Detalhe_Registro!$B:$B,A6,Detalhe_Registro!$C:$C,B6,Detalhe_Registro!$M:$M,"SIM")</f>
        <v/>
      </c>
      <c r="E6" s="2" t="n">
        <v>0</v>
      </c>
      <c r="F6" s="2">
        <f>IFERROR(AVERAGEIFS(Detalhe_Registro!$N:$N,Detalhe_Registro!$B:$B,A6,Detalhe_Registro!$C:$C,B6,Detalhe_Registro!$M:$M,"SIM"),0)</f>
        <v/>
      </c>
      <c r="G6" s="2">
        <f>SUMIFS(Detalhe_Registro!$F:$F,Detalhe_Registro!$B:$B,A6,Detalhe_Registro!$C:$C,B6,Detalhe_Registro!$M:$M,"SIM")</f>
        <v/>
      </c>
      <c r="H6" s="5">
        <f>SUMIFS(Detalhe_Registro!$P:$P,Detalhe_Registro!$B:$B,A6,Detalhe_Registro!$C:$C,B6,Detalhe_Registro!$M:$M,"SIM")</f>
        <v/>
      </c>
    </row>
    <row r="7">
      <c r="A7" s="2" t="n">
        <v>930</v>
      </c>
      <c r="B7" s="2" t="inlineStr">
        <is>
          <t>CARREGAMENTO</t>
        </is>
      </c>
      <c r="C7" s="2">
        <f>COUNTA(UNIQUE(FILTER(Detalhe_Registro!$E:$E,(Detalhe_Registro!$B:$B=A7)*(Detalhe_Registro!$C:$C=B7)*(Detalhe_Registro!$M:$M="SIM"))))</f>
        <v/>
      </c>
      <c r="D7" s="2">
        <f>COUNTIFS(Detalhe_Registro!$B:$B,A7,Detalhe_Registro!$C:$C,B7,Detalhe_Registro!$M:$M,"SIM")</f>
        <v/>
      </c>
      <c r="E7" s="2" t="n">
        <v>0</v>
      </c>
      <c r="F7" s="2">
        <f>IFERROR(AVERAGEIFS(Detalhe_Registro!$N:$N,Detalhe_Registro!$B:$B,A7,Detalhe_Registro!$C:$C,B7,Detalhe_Registro!$M:$M,"SIM"),0)</f>
        <v/>
      </c>
      <c r="G7" s="2">
        <f>SUMIFS(Detalhe_Registro!$F:$F,Detalhe_Registro!$B:$B,A7,Detalhe_Registro!$C:$C,B7,Detalhe_Registro!$M:$M,"SIM")</f>
        <v/>
      </c>
      <c r="H7" s="5">
        <f>SUMIFS(Detalhe_Registro!$P:$P,Detalhe_Registro!$B:$B,A7,Detalhe_Registro!$C:$C,B7,Detalhe_Registro!$M:$M,"SIM")</f>
        <v/>
      </c>
    </row>
    <row r="8">
      <c r="A8" s="2" t="n">
        <v>930</v>
      </c>
      <c r="B8" s="2" t="inlineStr">
        <is>
          <t>PUXADA RECEB</t>
        </is>
      </c>
      <c r="C8" s="2">
        <f>COUNTA(UNIQUE(FILTER(Detalhe_Registro!$E:$E,(Detalhe_Registro!$B:$B=A8)*(Detalhe_Registro!$C:$C=B8)*(Detalhe_Registro!$M:$M="SIM"))))</f>
        <v/>
      </c>
      <c r="D8" s="2">
        <f>COUNTIFS(Detalhe_Registro!$B:$B,A8,Detalhe_Registro!$C:$C,B8,Detalhe_Registro!$M:$M,"SIM")</f>
        <v/>
      </c>
      <c r="E8" s="2" t="n">
        <v>0</v>
      </c>
      <c r="F8" s="2">
        <f>IFERROR(AVERAGEIFS(Detalhe_Registro!$N:$N,Detalhe_Registro!$B:$B,A8,Detalhe_Registro!$C:$C,B8,Detalhe_Registro!$M:$M,"SIM"),0)</f>
        <v/>
      </c>
      <c r="G8" s="2">
        <f>SUMIFS(Detalhe_Registro!$F:$F,Detalhe_Registro!$B:$B,A8,Detalhe_Registro!$C:$C,B8,Detalhe_Registro!$M:$M,"SIM")</f>
        <v/>
      </c>
      <c r="H8" s="5">
        <f>SUMIFS(Detalhe_Registro!$P:$P,Detalhe_Registro!$B:$B,A8,Detalhe_Registro!$C:$C,B8,Detalhe_Registro!$M:$M,"SIM")</f>
        <v/>
      </c>
    </row>
    <row r="9">
      <c r="A9" s="2" t="n">
        <v>930</v>
      </c>
      <c r="B9" s="2" t="inlineStr">
        <is>
          <t>RECEBIMENTO</t>
        </is>
      </c>
      <c r="C9" s="2">
        <f>COUNTA(UNIQUE(FILTER(Detalhe_Registro!$E:$E,(Detalhe_Registro!$B:$B=A9)*(Detalhe_Registro!$C:$C=B9)*(Detalhe_Registro!$M:$M="SIM"))))</f>
        <v/>
      </c>
      <c r="D9" s="2">
        <f>COUNTIFS(Detalhe_Registro!$B:$B,A9,Detalhe_Registro!$C:$C,B9,Detalhe_Registro!$M:$M,"SIM")</f>
        <v/>
      </c>
      <c r="E9" s="2" t="n">
        <v>0</v>
      </c>
      <c r="F9" s="2">
        <f>IFERROR(AVERAGEIFS(Detalhe_Registro!$N:$N,Detalhe_Registro!$B:$B,A9,Detalhe_Registro!$C:$C,B9,Detalhe_Registro!$M:$M,"SIM"),0)</f>
        <v/>
      </c>
      <c r="G9" s="2">
        <f>SUMIFS(Detalhe_Registro!$F:$F,Detalhe_Registro!$B:$B,A9,Detalhe_Registro!$C:$C,B9,Detalhe_Registro!$M:$M,"SIM")</f>
        <v/>
      </c>
      <c r="H9" s="5">
        <f>SUMIFS(Detalhe_Registro!$P:$P,Detalhe_Registro!$B:$B,A9,Detalhe_Registro!$C:$C,B9,Detalhe_Registro!$M:$M,"SIM")</f>
        <v/>
      </c>
    </row>
    <row r="10">
      <c r="A10" s="2" t="n">
        <v>1942</v>
      </c>
      <c r="B10" s="2" t="inlineStr">
        <is>
          <t>ATIVIDADE OP. EMP.</t>
        </is>
      </c>
      <c r="C10" s="2">
        <f>COUNTA(UNIQUE(FILTER(Detalhe_Registro!$E:$E,(Detalhe_Registro!$B:$B=A10)*(Detalhe_Registro!$C:$C=B10)*(Detalhe_Registro!$M:$M="SIM"))))</f>
        <v/>
      </c>
      <c r="D10" s="2">
        <f>COUNTIFS(Detalhe_Registro!$B:$B,A10,Detalhe_Registro!$C:$C,B10,Detalhe_Registro!$M:$M,"SIM")</f>
        <v/>
      </c>
      <c r="E10" s="2" t="n">
        <v>20</v>
      </c>
      <c r="F10" s="2">
        <f>IFERROR(AVERAGEIFS(Detalhe_Registro!$N:$N,Detalhe_Registro!$B:$B,A10,Detalhe_Registro!$C:$C,B10,Detalhe_Registro!$M:$M,"SIM"),0)</f>
        <v/>
      </c>
      <c r="G10" s="2">
        <f>SUMIFS(Detalhe_Registro!$F:$F,Detalhe_Registro!$B:$B,A10,Detalhe_Registro!$C:$C,B10,Detalhe_Registro!$M:$M,"SIM")</f>
        <v/>
      </c>
      <c r="H10" s="5">
        <f>SUMIFS(Detalhe_Registro!$P:$P,Detalhe_Registro!$B:$B,A10,Detalhe_Registro!$C:$C,B10,Detalhe_Registro!$M:$M,"SIM")</f>
        <v/>
      </c>
    </row>
    <row r="11">
      <c r="A11" s="2" t="n">
        <v>1942</v>
      </c>
      <c r="B11" s="2" t="inlineStr">
        <is>
          <t>CARREGAMENTO</t>
        </is>
      </c>
      <c r="C11" s="2">
        <f>COUNTA(UNIQUE(FILTER(Detalhe_Registro!$E:$E,(Detalhe_Registro!$B:$B=A11)*(Detalhe_Registro!$C:$C=B11)*(Detalhe_Registro!$M:$M="SIM"))))</f>
        <v/>
      </c>
      <c r="D11" s="2">
        <f>COUNTIFS(Detalhe_Registro!$B:$B,A11,Detalhe_Registro!$C:$C,B11,Detalhe_Registro!$M:$M,"SIM")</f>
        <v/>
      </c>
      <c r="E11" s="2" t="n">
        <v>22</v>
      </c>
      <c r="F11" s="2">
        <f>IFERROR(AVERAGEIFS(Detalhe_Registro!$N:$N,Detalhe_Registro!$B:$B,A11,Detalhe_Registro!$C:$C,B11,Detalhe_Registro!$M:$M,"SIM"),0)</f>
        <v/>
      </c>
      <c r="G11" s="2">
        <f>SUMIFS(Detalhe_Registro!$F:$F,Detalhe_Registro!$B:$B,A11,Detalhe_Registro!$C:$C,B11,Detalhe_Registro!$M:$M,"SIM")</f>
        <v/>
      </c>
      <c r="H11" s="5">
        <f>SUMIFS(Detalhe_Registro!$P:$P,Detalhe_Registro!$B:$B,A11,Detalhe_Registro!$C:$C,B11,Detalhe_Registro!$M:$M,"SIM")</f>
        <v/>
      </c>
    </row>
    <row r="12">
      <c r="A12" s="2" t="n">
        <v>1942</v>
      </c>
      <c r="B12" s="2" t="inlineStr">
        <is>
          <t>PUXADA RECEB</t>
        </is>
      </c>
      <c r="C12" s="2">
        <f>COUNTA(UNIQUE(FILTER(Detalhe_Registro!$E:$E,(Detalhe_Registro!$B:$B=A12)*(Detalhe_Registro!$C:$C=B12)*(Detalhe_Registro!$M:$M="SIM"))))</f>
        <v/>
      </c>
      <c r="D12" s="2">
        <f>COUNTIFS(Detalhe_Registro!$B:$B,A12,Detalhe_Registro!$C:$C,B12,Detalhe_Registro!$M:$M,"SIM")</f>
        <v/>
      </c>
      <c r="E12" s="2" t="n">
        <v>16</v>
      </c>
      <c r="F12" s="2">
        <f>IFERROR(AVERAGEIFS(Detalhe_Registro!$N:$N,Detalhe_Registro!$B:$B,A12,Detalhe_Registro!$C:$C,B12,Detalhe_Registro!$M:$M,"SIM"),0)</f>
        <v/>
      </c>
      <c r="G12" s="2">
        <f>SUMIFS(Detalhe_Registro!$F:$F,Detalhe_Registro!$B:$B,A12,Detalhe_Registro!$C:$C,B12,Detalhe_Registro!$M:$M,"SIM")</f>
        <v/>
      </c>
      <c r="H12" s="5">
        <f>SUMIFS(Detalhe_Registro!$P:$P,Detalhe_Registro!$B:$B,A12,Detalhe_Registro!$C:$C,B12,Detalhe_Registro!$M:$M,"SIM")</f>
        <v/>
      </c>
    </row>
    <row r="13">
      <c r="A13" s="2" t="n">
        <v>1942</v>
      </c>
      <c r="B13" s="2" t="inlineStr">
        <is>
          <t>RECEBIMENTO</t>
        </is>
      </c>
      <c r="C13" s="2">
        <f>COUNTA(UNIQUE(FILTER(Detalhe_Registro!$E:$E,(Detalhe_Registro!$B:$B=A13)*(Detalhe_Registro!$C:$C=B13)*(Detalhe_Registro!$M:$M="SIM"))))</f>
        <v/>
      </c>
      <c r="D13" s="2">
        <f>COUNTIFS(Detalhe_Registro!$B:$B,A13,Detalhe_Registro!$C:$C,B13,Detalhe_Registro!$M:$M,"SIM")</f>
        <v/>
      </c>
      <c r="E13" s="2" t="n">
        <v>17</v>
      </c>
      <c r="F13" s="2">
        <f>IFERROR(AVERAGEIFS(Detalhe_Registro!$N:$N,Detalhe_Registro!$B:$B,A13,Detalhe_Registro!$C:$C,B13,Detalhe_Registro!$M:$M,"SIM"),0)</f>
        <v/>
      </c>
      <c r="G13" s="2">
        <f>SUMIFS(Detalhe_Registro!$F:$F,Detalhe_Registro!$B:$B,A13,Detalhe_Registro!$C:$C,B13,Detalhe_Registro!$M:$M,"SIM")</f>
        <v/>
      </c>
      <c r="H13" s="5">
        <f>SUMIFS(Detalhe_Registro!$P:$P,Detalhe_Registro!$B:$B,A13,Detalhe_Registro!$C:$C,B13,Detalhe_Registro!$M:$M,"SIM")</f>
        <v/>
      </c>
    </row>
    <row r="14">
      <c r="A14" s="2" t="n">
        <v>1953</v>
      </c>
      <c r="B14" s="2" t="inlineStr">
        <is>
          <t>ATIVIDADE OP. EMP.</t>
        </is>
      </c>
      <c r="C14" s="2">
        <f>COUNTA(UNIQUE(FILTER(Detalhe_Registro!$E:$E,(Detalhe_Registro!$B:$B=A14)*(Detalhe_Registro!$C:$C=B14)*(Detalhe_Registro!$M:$M="SIM"))))</f>
        <v/>
      </c>
      <c r="D14" s="2">
        <f>COUNTIFS(Detalhe_Registro!$B:$B,A14,Detalhe_Registro!$C:$C,B14,Detalhe_Registro!$M:$M,"SIM")</f>
        <v/>
      </c>
      <c r="E14" s="2" t="n">
        <v>19</v>
      </c>
      <c r="F14" s="2">
        <f>IFERROR(AVERAGEIFS(Detalhe_Registro!$N:$N,Detalhe_Registro!$B:$B,A14,Detalhe_Registro!$C:$C,B14,Detalhe_Registro!$M:$M,"SIM"),0)</f>
        <v/>
      </c>
      <c r="G14" s="2">
        <f>SUMIFS(Detalhe_Registro!$F:$F,Detalhe_Registro!$B:$B,A14,Detalhe_Registro!$C:$C,B14,Detalhe_Registro!$M:$M,"SIM")</f>
        <v/>
      </c>
      <c r="H14" s="5">
        <f>SUMIFS(Detalhe_Registro!$P:$P,Detalhe_Registro!$B:$B,A14,Detalhe_Registro!$C:$C,B14,Detalhe_Registro!$M:$M,"SIM")</f>
        <v/>
      </c>
    </row>
    <row r="15">
      <c r="A15" s="2" t="n">
        <v>1953</v>
      </c>
      <c r="B15" s="2" t="inlineStr">
        <is>
          <t>CARREGAMENTO</t>
        </is>
      </c>
      <c r="C15" s="2">
        <f>COUNTA(UNIQUE(FILTER(Detalhe_Registro!$E:$E,(Detalhe_Registro!$B:$B=A15)*(Detalhe_Registro!$C:$C=B15)*(Detalhe_Registro!$M:$M="SIM"))))</f>
        <v/>
      </c>
      <c r="D15" s="2">
        <f>COUNTIFS(Detalhe_Registro!$B:$B,A15,Detalhe_Registro!$C:$C,B15,Detalhe_Registro!$M:$M,"SIM")</f>
        <v/>
      </c>
      <c r="E15" s="2" t="n">
        <v>18</v>
      </c>
      <c r="F15" s="2">
        <f>IFERROR(AVERAGEIFS(Detalhe_Registro!$N:$N,Detalhe_Registro!$B:$B,A15,Detalhe_Registro!$C:$C,B15,Detalhe_Registro!$M:$M,"SIM"),0)</f>
        <v/>
      </c>
      <c r="G15" s="2">
        <f>SUMIFS(Detalhe_Registro!$F:$F,Detalhe_Registro!$B:$B,A15,Detalhe_Registro!$C:$C,B15,Detalhe_Registro!$M:$M,"SIM")</f>
        <v/>
      </c>
      <c r="H15" s="5">
        <f>SUMIFS(Detalhe_Registro!$P:$P,Detalhe_Registro!$B:$B,A15,Detalhe_Registro!$C:$C,B15,Detalhe_Registro!$M:$M,"SIM")</f>
        <v/>
      </c>
    </row>
    <row r="16">
      <c r="A16" s="2" t="n">
        <v>1953</v>
      </c>
      <c r="B16" s="2" t="inlineStr">
        <is>
          <t>PUXADA RECEB</t>
        </is>
      </c>
      <c r="C16" s="2">
        <f>COUNTA(UNIQUE(FILTER(Detalhe_Registro!$E:$E,(Detalhe_Registro!$B:$B=A16)*(Detalhe_Registro!$C:$C=B16)*(Detalhe_Registro!$M:$M="SIM"))))</f>
        <v/>
      </c>
      <c r="D16" s="2">
        <f>COUNTIFS(Detalhe_Registro!$B:$B,A16,Detalhe_Registro!$C:$C,B16,Detalhe_Registro!$M:$M,"SIM")</f>
        <v/>
      </c>
      <c r="E16" s="2" t="n">
        <v>15</v>
      </c>
      <c r="F16" s="2">
        <f>IFERROR(AVERAGEIFS(Detalhe_Registro!$N:$N,Detalhe_Registro!$B:$B,A16,Detalhe_Registro!$C:$C,B16,Detalhe_Registro!$M:$M,"SIM"),0)</f>
        <v/>
      </c>
      <c r="G16" s="2">
        <f>SUMIFS(Detalhe_Registro!$F:$F,Detalhe_Registro!$B:$B,A16,Detalhe_Registro!$C:$C,B16,Detalhe_Registro!$M:$M,"SIM")</f>
        <v/>
      </c>
      <c r="H16" s="5">
        <f>SUMIFS(Detalhe_Registro!$P:$P,Detalhe_Registro!$B:$B,A16,Detalhe_Registro!$C:$C,B16,Detalhe_Registro!$M:$M,"SIM")</f>
        <v/>
      </c>
    </row>
    <row r="17">
      <c r="A17" s="2" t="n">
        <v>1953</v>
      </c>
      <c r="B17" s="2" t="inlineStr">
        <is>
          <t>RECEBIMENTO</t>
        </is>
      </c>
      <c r="C17" s="2">
        <f>COUNTA(UNIQUE(FILTER(Detalhe_Registro!$E:$E,(Detalhe_Registro!$B:$B=A17)*(Detalhe_Registro!$C:$C=B17)*(Detalhe_Registro!$M:$M="SIM"))))</f>
        <v/>
      </c>
      <c r="D17" s="2">
        <f>COUNTIFS(Detalhe_Registro!$B:$B,A17,Detalhe_Registro!$C:$C,B17,Detalhe_Registro!$M:$M,"SIM")</f>
        <v/>
      </c>
      <c r="E17" s="2" t="n">
        <v>19</v>
      </c>
      <c r="F17" s="2">
        <f>IFERROR(AVERAGEIFS(Detalhe_Registro!$N:$N,Detalhe_Registro!$B:$B,A17,Detalhe_Registro!$C:$C,B17,Detalhe_Registro!$M:$M,"SIM"),0)</f>
        <v/>
      </c>
      <c r="G17" s="2">
        <f>SUMIFS(Detalhe_Registro!$F:$F,Detalhe_Registro!$B:$B,A17,Detalhe_Registro!$C:$C,B17,Detalhe_Registro!$M:$M,"SIM")</f>
        <v/>
      </c>
      <c r="H17" s="5">
        <f>SUMIFS(Detalhe_Registro!$P:$P,Detalhe_Registro!$B:$B,A17,Detalhe_Registro!$C:$C,B17,Detalhe_Registro!$M:$M,"SIM")</f>
        <v/>
      </c>
    </row>
    <row r="18">
      <c r="A18" s="2" t="n">
        <v>1965</v>
      </c>
      <c r="B18" s="2" t="inlineStr">
        <is>
          <t>ATIVIDADE OP. EMP.</t>
        </is>
      </c>
      <c r="C18" s="2">
        <f>COUNTA(UNIQUE(FILTER(Detalhe_Registro!$E:$E,(Detalhe_Registro!$B:$B=A18)*(Detalhe_Registro!$C:$C=B18)*(Detalhe_Registro!$M:$M="SIM"))))</f>
        <v/>
      </c>
      <c r="D18" s="2">
        <f>COUNTIFS(Detalhe_Registro!$B:$B,A18,Detalhe_Registro!$C:$C,B18,Detalhe_Registro!$M:$M,"SIM")</f>
        <v/>
      </c>
      <c r="E18" s="2" t="n">
        <v>0</v>
      </c>
      <c r="F18" s="2">
        <f>IFERROR(AVERAGEIFS(Detalhe_Registro!$N:$N,Detalhe_Registro!$B:$B,A18,Detalhe_Registro!$C:$C,B18,Detalhe_Registro!$M:$M,"SIM"),0)</f>
        <v/>
      </c>
      <c r="G18" s="2">
        <f>SUMIFS(Detalhe_Registro!$F:$F,Detalhe_Registro!$B:$B,A18,Detalhe_Registro!$C:$C,B18,Detalhe_Registro!$M:$M,"SIM")</f>
        <v/>
      </c>
      <c r="H18" s="5">
        <f>SUMIFS(Detalhe_Registro!$P:$P,Detalhe_Registro!$B:$B,A18,Detalhe_Registro!$C:$C,B18,Detalhe_Registro!$M:$M,"SIM")</f>
        <v/>
      </c>
    </row>
    <row r="19">
      <c r="A19" s="2" t="n">
        <v>1965</v>
      </c>
      <c r="B19" s="2" t="inlineStr">
        <is>
          <t>CARREGAMENTO</t>
        </is>
      </c>
      <c r="C19" s="2">
        <f>COUNTA(UNIQUE(FILTER(Detalhe_Registro!$E:$E,(Detalhe_Registro!$B:$B=A19)*(Detalhe_Registro!$C:$C=B19)*(Detalhe_Registro!$M:$M="SIM"))))</f>
        <v/>
      </c>
      <c r="D19" s="2">
        <f>COUNTIFS(Detalhe_Registro!$B:$B,A19,Detalhe_Registro!$C:$C,B19,Detalhe_Registro!$M:$M,"SIM")</f>
        <v/>
      </c>
      <c r="E19" s="2" t="n">
        <v>0</v>
      </c>
      <c r="F19" s="2">
        <f>IFERROR(AVERAGEIFS(Detalhe_Registro!$N:$N,Detalhe_Registro!$B:$B,A19,Detalhe_Registro!$C:$C,B19,Detalhe_Registro!$M:$M,"SIM"),0)</f>
        <v/>
      </c>
      <c r="G19" s="2">
        <f>SUMIFS(Detalhe_Registro!$F:$F,Detalhe_Registro!$B:$B,A19,Detalhe_Registro!$C:$C,B19,Detalhe_Registro!$M:$M,"SIM")</f>
        <v/>
      </c>
      <c r="H19" s="5">
        <f>SUMIFS(Detalhe_Registro!$P:$P,Detalhe_Registro!$B:$B,A19,Detalhe_Registro!$C:$C,B19,Detalhe_Registro!$M:$M,"SIM")</f>
        <v/>
      </c>
    </row>
    <row r="20">
      <c r="A20" s="2" t="n">
        <v>1965</v>
      </c>
      <c r="B20" s="2" t="inlineStr">
        <is>
          <t>PUXADA RECEB</t>
        </is>
      </c>
      <c r="C20" s="2">
        <f>COUNTA(UNIQUE(FILTER(Detalhe_Registro!$E:$E,(Detalhe_Registro!$B:$B=A20)*(Detalhe_Registro!$C:$C=B20)*(Detalhe_Registro!$M:$M="SIM"))))</f>
        <v/>
      </c>
      <c r="D20" s="2">
        <f>COUNTIFS(Detalhe_Registro!$B:$B,A20,Detalhe_Registro!$C:$C,B20,Detalhe_Registro!$M:$M,"SIM")</f>
        <v/>
      </c>
      <c r="E20" s="2" t="n">
        <v>0</v>
      </c>
      <c r="F20" s="2">
        <f>IFERROR(AVERAGEIFS(Detalhe_Registro!$N:$N,Detalhe_Registro!$B:$B,A20,Detalhe_Registro!$C:$C,B20,Detalhe_Registro!$M:$M,"SIM"),0)</f>
        <v/>
      </c>
      <c r="G20" s="2">
        <f>SUMIFS(Detalhe_Registro!$F:$F,Detalhe_Registro!$B:$B,A20,Detalhe_Registro!$C:$C,B20,Detalhe_Registro!$M:$M,"SIM")</f>
        <v/>
      </c>
      <c r="H20" s="5">
        <f>SUMIFS(Detalhe_Registro!$P:$P,Detalhe_Registro!$B:$B,A20,Detalhe_Registro!$C:$C,B20,Detalhe_Registro!$M:$M,"SIM")</f>
        <v/>
      </c>
    </row>
    <row r="21">
      <c r="A21" s="2" t="n">
        <v>1965</v>
      </c>
      <c r="B21" s="2" t="inlineStr">
        <is>
          <t>RECEBIMENTO</t>
        </is>
      </c>
      <c r="C21" s="2">
        <f>COUNTA(UNIQUE(FILTER(Detalhe_Registro!$E:$E,(Detalhe_Registro!$B:$B=A21)*(Detalhe_Registro!$C:$C=B21)*(Detalhe_Registro!$M:$M="SIM"))))</f>
        <v/>
      </c>
      <c r="D21" s="2">
        <f>COUNTIFS(Detalhe_Registro!$B:$B,A21,Detalhe_Registro!$C:$C,B21,Detalhe_Registro!$M:$M,"SIM")</f>
        <v/>
      </c>
      <c r="E21" s="2" t="n">
        <v>0</v>
      </c>
      <c r="F21" s="2">
        <f>IFERROR(AVERAGEIFS(Detalhe_Registro!$N:$N,Detalhe_Registro!$B:$B,A21,Detalhe_Registro!$C:$C,B21,Detalhe_Registro!$M:$M,"SIM"),0)</f>
        <v/>
      </c>
      <c r="G21" s="2">
        <f>SUMIFS(Detalhe_Registro!$F:$F,Detalhe_Registro!$B:$B,A21,Detalhe_Registro!$C:$C,B21,Detalhe_Registro!$M:$M,"SIM")</f>
        <v/>
      </c>
      <c r="H21" s="5">
        <f>SUMIFS(Detalhe_Registro!$P:$P,Detalhe_Registro!$B:$B,A21,Detalhe_Registro!$C:$C,B21,Detalhe_Registro!$M:$M,"SIM")</f>
        <v/>
      </c>
    </row>
    <row r="22">
      <c r="A22" s="2" t="n">
        <v>1974</v>
      </c>
      <c r="B22" s="2" t="inlineStr">
        <is>
          <t>ATIVIDADE OP. EMP.</t>
        </is>
      </c>
      <c r="C22" s="2">
        <f>COUNTA(UNIQUE(FILTER(Detalhe_Registro!$E:$E,(Detalhe_Registro!$B:$B=A22)*(Detalhe_Registro!$C:$C=B22)*(Detalhe_Registro!$M:$M="SIM"))))</f>
        <v/>
      </c>
      <c r="D22" s="2">
        <f>COUNTIFS(Detalhe_Registro!$B:$B,A22,Detalhe_Registro!$C:$C,B22,Detalhe_Registro!$M:$M,"SIM")</f>
        <v/>
      </c>
      <c r="E22" s="2" t="n">
        <v>9</v>
      </c>
      <c r="F22" s="2">
        <f>IFERROR(AVERAGEIFS(Detalhe_Registro!$N:$N,Detalhe_Registro!$B:$B,A22,Detalhe_Registro!$C:$C,B22,Detalhe_Registro!$M:$M,"SIM"),0)</f>
        <v/>
      </c>
      <c r="G22" s="2">
        <f>SUMIFS(Detalhe_Registro!$F:$F,Detalhe_Registro!$B:$B,A22,Detalhe_Registro!$C:$C,B22,Detalhe_Registro!$M:$M,"SIM")</f>
        <v/>
      </c>
      <c r="H22" s="5">
        <f>SUMIFS(Detalhe_Registro!$P:$P,Detalhe_Registro!$B:$B,A22,Detalhe_Registro!$C:$C,B22,Detalhe_Registro!$M:$M,"SIM")</f>
        <v/>
      </c>
    </row>
    <row r="23">
      <c r="A23" s="2" t="n">
        <v>1974</v>
      </c>
      <c r="B23" s="2" t="inlineStr">
        <is>
          <t>CARREGAMENTO</t>
        </is>
      </c>
      <c r="C23" s="2">
        <f>COUNTA(UNIQUE(FILTER(Detalhe_Registro!$E:$E,(Detalhe_Registro!$B:$B=A23)*(Detalhe_Registro!$C:$C=B23)*(Detalhe_Registro!$M:$M="SIM"))))</f>
        <v/>
      </c>
      <c r="D23" s="2">
        <f>COUNTIFS(Detalhe_Registro!$B:$B,A23,Detalhe_Registro!$C:$C,B23,Detalhe_Registro!$M:$M,"SIM")</f>
        <v/>
      </c>
      <c r="E23" s="2" t="n">
        <v>0</v>
      </c>
      <c r="F23" s="2">
        <f>IFERROR(AVERAGEIFS(Detalhe_Registro!$N:$N,Detalhe_Registro!$B:$B,A23,Detalhe_Registro!$C:$C,B23,Detalhe_Registro!$M:$M,"SIM"),0)</f>
        <v/>
      </c>
      <c r="G23" s="2">
        <f>SUMIFS(Detalhe_Registro!$F:$F,Detalhe_Registro!$B:$B,A23,Detalhe_Registro!$C:$C,B23,Detalhe_Registro!$M:$M,"SIM")</f>
        <v/>
      </c>
      <c r="H23" s="5">
        <f>SUMIFS(Detalhe_Registro!$P:$P,Detalhe_Registro!$B:$B,A23,Detalhe_Registro!$C:$C,B23,Detalhe_Registro!$M:$M,"SIM")</f>
        <v/>
      </c>
    </row>
    <row r="24">
      <c r="A24" s="2" t="n">
        <v>1974</v>
      </c>
      <c r="B24" s="2" t="inlineStr">
        <is>
          <t>PUXADA RECEB</t>
        </is>
      </c>
      <c r="C24" s="2">
        <f>COUNTA(UNIQUE(FILTER(Detalhe_Registro!$E:$E,(Detalhe_Registro!$B:$B=A24)*(Detalhe_Registro!$C:$C=B24)*(Detalhe_Registro!$M:$M="SIM"))))</f>
        <v/>
      </c>
      <c r="D24" s="2">
        <f>COUNTIFS(Detalhe_Registro!$B:$B,A24,Detalhe_Registro!$C:$C,B24,Detalhe_Registro!$M:$M,"SIM")</f>
        <v/>
      </c>
      <c r="E24" s="2" t="n">
        <v>0</v>
      </c>
      <c r="F24" s="2">
        <f>IFERROR(AVERAGEIFS(Detalhe_Registro!$N:$N,Detalhe_Registro!$B:$B,A24,Detalhe_Registro!$C:$C,B24,Detalhe_Registro!$M:$M,"SIM"),0)</f>
        <v/>
      </c>
      <c r="G24" s="2">
        <f>SUMIFS(Detalhe_Registro!$F:$F,Detalhe_Registro!$B:$B,A24,Detalhe_Registro!$C:$C,B24,Detalhe_Registro!$M:$M,"SIM")</f>
        <v/>
      </c>
      <c r="H24" s="5">
        <f>SUMIFS(Detalhe_Registro!$P:$P,Detalhe_Registro!$B:$B,A24,Detalhe_Registro!$C:$C,B24,Detalhe_Registro!$M:$M,"SIM")</f>
        <v/>
      </c>
    </row>
    <row r="25">
      <c r="A25" s="2" t="n">
        <v>1974</v>
      </c>
      <c r="B25" s="2" t="inlineStr">
        <is>
          <t>RECEBIMENTO</t>
        </is>
      </c>
      <c r="C25" s="2">
        <f>COUNTA(UNIQUE(FILTER(Detalhe_Registro!$E:$E,(Detalhe_Registro!$B:$B=A25)*(Detalhe_Registro!$C:$C=B25)*(Detalhe_Registro!$M:$M="SIM"))))</f>
        <v/>
      </c>
      <c r="D25" s="2">
        <f>COUNTIFS(Detalhe_Registro!$B:$B,A25,Detalhe_Registro!$C:$C,B25,Detalhe_Registro!$M:$M,"SIM")</f>
        <v/>
      </c>
      <c r="E25" s="2" t="n">
        <v>41</v>
      </c>
      <c r="F25" s="2">
        <f>IFERROR(AVERAGEIFS(Detalhe_Registro!$N:$N,Detalhe_Registro!$B:$B,A25,Detalhe_Registro!$C:$C,B25,Detalhe_Registro!$M:$M,"SIM"),0)</f>
        <v/>
      </c>
      <c r="G25" s="2">
        <f>SUMIFS(Detalhe_Registro!$F:$F,Detalhe_Registro!$B:$B,A25,Detalhe_Registro!$C:$C,B25,Detalhe_Registro!$M:$M,"SIM")</f>
        <v/>
      </c>
      <c r="H25" s="5">
        <f>SUMIFS(Detalhe_Registro!$P:$P,Detalhe_Registro!$B:$B,A25,Detalhe_Registro!$C:$C,B25,Detalhe_Registro!$M:$M,"SIM")</f>
        <v/>
      </c>
    </row>
    <row r="26">
      <c r="A26" s="2" t="n">
        <v>1979</v>
      </c>
      <c r="B26" s="2" t="inlineStr">
        <is>
          <t>ATIVIDADE OP. EMP.</t>
        </is>
      </c>
      <c r="C26" s="2">
        <f>COUNTA(UNIQUE(FILTER(Detalhe_Registro!$E:$E,(Detalhe_Registro!$B:$B=A26)*(Detalhe_Registro!$C:$C=B26)*(Detalhe_Registro!$M:$M="SIM"))))</f>
        <v/>
      </c>
      <c r="D26" s="2">
        <f>COUNTIFS(Detalhe_Registro!$B:$B,A26,Detalhe_Registro!$C:$C,B26,Detalhe_Registro!$M:$M,"SIM")</f>
        <v/>
      </c>
      <c r="E26" s="2" t="n">
        <v>18</v>
      </c>
      <c r="F26" s="2">
        <f>IFERROR(AVERAGEIFS(Detalhe_Registro!$N:$N,Detalhe_Registro!$B:$B,A26,Detalhe_Registro!$C:$C,B26,Detalhe_Registro!$M:$M,"SIM"),0)</f>
        <v/>
      </c>
      <c r="G26" s="2">
        <f>SUMIFS(Detalhe_Registro!$F:$F,Detalhe_Registro!$B:$B,A26,Detalhe_Registro!$C:$C,B26,Detalhe_Registro!$M:$M,"SIM")</f>
        <v/>
      </c>
      <c r="H26" s="5">
        <f>SUMIFS(Detalhe_Registro!$P:$P,Detalhe_Registro!$B:$B,A26,Detalhe_Registro!$C:$C,B26,Detalhe_Registro!$M:$M,"SIM")</f>
        <v/>
      </c>
    </row>
    <row r="27">
      <c r="A27" s="2" t="n">
        <v>1979</v>
      </c>
      <c r="B27" s="2" t="inlineStr">
        <is>
          <t>CARREGAMENTO</t>
        </is>
      </c>
      <c r="C27" s="2">
        <f>COUNTA(UNIQUE(FILTER(Detalhe_Registro!$E:$E,(Detalhe_Registro!$B:$B=A27)*(Detalhe_Registro!$C:$C=B27)*(Detalhe_Registro!$M:$M="SIM"))))</f>
        <v/>
      </c>
      <c r="D27" s="2">
        <f>COUNTIFS(Detalhe_Registro!$B:$B,A27,Detalhe_Registro!$C:$C,B27,Detalhe_Registro!$M:$M,"SIM")</f>
        <v/>
      </c>
      <c r="E27" s="2" t="n">
        <v>0</v>
      </c>
      <c r="F27" s="2">
        <f>IFERROR(AVERAGEIFS(Detalhe_Registro!$N:$N,Detalhe_Registro!$B:$B,A27,Detalhe_Registro!$C:$C,B27,Detalhe_Registro!$M:$M,"SIM"),0)</f>
        <v/>
      </c>
      <c r="G27" s="2">
        <f>SUMIFS(Detalhe_Registro!$F:$F,Detalhe_Registro!$B:$B,A27,Detalhe_Registro!$C:$C,B27,Detalhe_Registro!$M:$M,"SIM")</f>
        <v/>
      </c>
      <c r="H27" s="5">
        <f>SUMIFS(Detalhe_Registro!$P:$P,Detalhe_Registro!$B:$B,A27,Detalhe_Registro!$C:$C,B27,Detalhe_Registro!$M:$M,"SIM")</f>
        <v/>
      </c>
    </row>
    <row r="28">
      <c r="A28" s="2" t="n">
        <v>1979</v>
      </c>
      <c r="B28" s="2" t="inlineStr">
        <is>
          <t>PUXADA RECEB</t>
        </is>
      </c>
      <c r="C28" s="2">
        <f>COUNTA(UNIQUE(FILTER(Detalhe_Registro!$E:$E,(Detalhe_Registro!$B:$B=A28)*(Detalhe_Registro!$C:$C=B28)*(Detalhe_Registro!$M:$M="SIM"))))</f>
        <v/>
      </c>
      <c r="D28" s="2">
        <f>COUNTIFS(Detalhe_Registro!$B:$B,A28,Detalhe_Registro!$C:$C,B28,Detalhe_Registro!$M:$M,"SIM")</f>
        <v/>
      </c>
      <c r="E28" s="2" t="n">
        <v>0</v>
      </c>
      <c r="F28" s="2">
        <f>IFERROR(AVERAGEIFS(Detalhe_Registro!$N:$N,Detalhe_Registro!$B:$B,A28,Detalhe_Registro!$C:$C,B28,Detalhe_Registro!$M:$M,"SIM"),0)</f>
        <v/>
      </c>
      <c r="G28" s="2">
        <f>SUMIFS(Detalhe_Registro!$F:$F,Detalhe_Registro!$B:$B,A28,Detalhe_Registro!$C:$C,B28,Detalhe_Registro!$M:$M,"SIM")</f>
        <v/>
      </c>
      <c r="H28" s="5">
        <f>SUMIFS(Detalhe_Registro!$P:$P,Detalhe_Registro!$B:$B,A28,Detalhe_Registro!$C:$C,B28,Detalhe_Registro!$M:$M,"SIM")</f>
        <v/>
      </c>
    </row>
    <row r="29">
      <c r="A29" s="2" t="n">
        <v>1979</v>
      </c>
      <c r="B29" s="2" t="inlineStr">
        <is>
          <t>RECEBIMENTO</t>
        </is>
      </c>
      <c r="C29" s="2">
        <f>COUNTA(UNIQUE(FILTER(Detalhe_Registro!$E:$E,(Detalhe_Registro!$B:$B=A29)*(Detalhe_Registro!$C:$C=B29)*(Detalhe_Registro!$M:$M="SIM"))))</f>
        <v/>
      </c>
      <c r="D29" s="2">
        <f>COUNTIFS(Detalhe_Registro!$B:$B,A29,Detalhe_Registro!$C:$C,B29,Detalhe_Registro!$M:$M,"SIM")</f>
        <v/>
      </c>
      <c r="E29" s="2" t="n">
        <v>35</v>
      </c>
      <c r="F29" s="2">
        <f>IFERROR(AVERAGEIFS(Detalhe_Registro!$N:$N,Detalhe_Registro!$B:$B,A29,Detalhe_Registro!$C:$C,B29,Detalhe_Registro!$M:$M,"SIM"),0)</f>
        <v/>
      </c>
      <c r="G29" s="2">
        <f>SUMIFS(Detalhe_Registro!$F:$F,Detalhe_Registro!$B:$B,A29,Detalhe_Registro!$C:$C,B29,Detalhe_Registro!$M:$M,"SIM")</f>
        <v/>
      </c>
      <c r="H29" s="5">
        <f>SUMIFS(Detalhe_Registro!$P:$P,Detalhe_Registro!$B:$B,A29,Detalhe_Registro!$C:$C,B29,Detalhe_Registro!$M:$M,"SIM")</f>
        <v/>
      </c>
    </row>
    <row r="30">
      <c r="A30" s="2" t="n">
        <v>7801</v>
      </c>
      <c r="B30" s="2" t="inlineStr">
        <is>
          <t>ATIVIDADE OP. EMP.</t>
        </is>
      </c>
      <c r="C30" s="2">
        <f>COUNTA(UNIQUE(FILTER(Detalhe_Registro!$E:$E,(Detalhe_Registro!$B:$B=A30)*(Detalhe_Registro!$C:$C=B30)*(Detalhe_Registro!$M:$M="SIM"))))</f>
        <v/>
      </c>
      <c r="D30" s="2">
        <f>COUNTIFS(Detalhe_Registro!$B:$B,A30,Detalhe_Registro!$C:$C,B30,Detalhe_Registro!$M:$M,"SIM")</f>
        <v/>
      </c>
      <c r="E30" s="2" t="n">
        <v>0</v>
      </c>
      <c r="F30" s="2">
        <f>IFERROR(AVERAGEIFS(Detalhe_Registro!$N:$N,Detalhe_Registro!$B:$B,A30,Detalhe_Registro!$C:$C,B30,Detalhe_Registro!$M:$M,"SIM"),0)</f>
        <v/>
      </c>
      <c r="G30" s="2">
        <f>SUMIFS(Detalhe_Registro!$F:$F,Detalhe_Registro!$B:$B,A30,Detalhe_Registro!$C:$C,B30,Detalhe_Registro!$M:$M,"SIM")</f>
        <v/>
      </c>
      <c r="H30" s="5">
        <f>SUMIFS(Detalhe_Registro!$P:$P,Detalhe_Registro!$B:$B,A30,Detalhe_Registro!$C:$C,B30,Detalhe_Registro!$M:$M,"SIM")</f>
        <v/>
      </c>
    </row>
    <row r="31">
      <c r="A31" s="2" t="n">
        <v>7801</v>
      </c>
      <c r="B31" s="2" t="inlineStr">
        <is>
          <t>CARREGAMENTO</t>
        </is>
      </c>
      <c r="C31" s="2">
        <f>COUNTA(UNIQUE(FILTER(Detalhe_Registro!$E:$E,(Detalhe_Registro!$B:$B=A31)*(Detalhe_Registro!$C:$C=B31)*(Detalhe_Registro!$M:$M="SIM"))))</f>
        <v/>
      </c>
      <c r="D31" s="2">
        <f>COUNTIFS(Detalhe_Registro!$B:$B,A31,Detalhe_Registro!$C:$C,B31,Detalhe_Registro!$M:$M,"SIM")</f>
        <v/>
      </c>
      <c r="E31" s="2" t="n">
        <v>0</v>
      </c>
      <c r="F31" s="2">
        <f>IFERROR(AVERAGEIFS(Detalhe_Registro!$N:$N,Detalhe_Registro!$B:$B,A31,Detalhe_Registro!$C:$C,B31,Detalhe_Registro!$M:$M,"SIM"),0)</f>
        <v/>
      </c>
      <c r="G31" s="2">
        <f>SUMIFS(Detalhe_Registro!$F:$F,Detalhe_Registro!$B:$B,A31,Detalhe_Registro!$C:$C,B31,Detalhe_Registro!$M:$M,"SIM")</f>
        <v/>
      </c>
      <c r="H31" s="5">
        <f>SUMIFS(Detalhe_Registro!$P:$P,Detalhe_Registro!$B:$B,A31,Detalhe_Registro!$C:$C,B31,Detalhe_Registro!$M:$M,"SIM")</f>
        <v/>
      </c>
    </row>
    <row r="32">
      <c r="A32" s="2" t="n">
        <v>7801</v>
      </c>
      <c r="B32" s="2" t="inlineStr">
        <is>
          <t>PUXADA RECEB</t>
        </is>
      </c>
      <c r="C32" s="2">
        <f>COUNTA(UNIQUE(FILTER(Detalhe_Registro!$E:$E,(Detalhe_Registro!$B:$B=A32)*(Detalhe_Registro!$C:$C=B32)*(Detalhe_Registro!$M:$M="SIM"))))</f>
        <v/>
      </c>
      <c r="D32" s="2">
        <f>COUNTIFS(Detalhe_Registro!$B:$B,A32,Detalhe_Registro!$C:$C,B32,Detalhe_Registro!$M:$M,"SIM")</f>
        <v/>
      </c>
      <c r="E32" s="2" t="n">
        <v>0</v>
      </c>
      <c r="F32" s="2">
        <f>IFERROR(AVERAGEIFS(Detalhe_Registro!$N:$N,Detalhe_Registro!$B:$B,A32,Detalhe_Registro!$C:$C,B32,Detalhe_Registro!$M:$M,"SIM"),0)</f>
        <v/>
      </c>
      <c r="G32" s="2">
        <f>SUMIFS(Detalhe_Registro!$F:$F,Detalhe_Registro!$B:$B,A32,Detalhe_Registro!$C:$C,B32,Detalhe_Registro!$M:$M,"SIM")</f>
        <v/>
      </c>
      <c r="H32" s="5">
        <f>SUMIFS(Detalhe_Registro!$P:$P,Detalhe_Registro!$B:$B,A32,Detalhe_Registro!$C:$C,B32,Detalhe_Registro!$M:$M,"SIM")</f>
        <v/>
      </c>
    </row>
    <row r="33">
      <c r="A33" s="2" t="n">
        <v>7801</v>
      </c>
      <c r="B33" s="2" t="inlineStr">
        <is>
          <t>RECEBIMENTO</t>
        </is>
      </c>
      <c r="C33" s="2">
        <f>COUNTA(UNIQUE(FILTER(Detalhe_Registro!$E:$E,(Detalhe_Registro!$B:$B=A33)*(Detalhe_Registro!$C:$C=B33)*(Detalhe_Registro!$M:$M="SIM"))))</f>
        <v/>
      </c>
      <c r="D33" s="2">
        <f>COUNTIFS(Detalhe_Registro!$B:$B,A33,Detalhe_Registro!$C:$C,B33,Detalhe_Registro!$M:$M,"SIM")</f>
        <v/>
      </c>
      <c r="E33" s="2" t="n">
        <v>0</v>
      </c>
      <c r="F33" s="2">
        <f>IFERROR(AVERAGEIFS(Detalhe_Registro!$N:$N,Detalhe_Registro!$B:$B,A33,Detalhe_Registro!$C:$C,B33,Detalhe_Registro!$M:$M,"SIM"),0)</f>
        <v/>
      </c>
      <c r="G33" s="2">
        <f>SUMIFS(Detalhe_Registro!$F:$F,Detalhe_Registro!$B:$B,A33,Detalhe_Registro!$C:$C,B33,Detalhe_Registro!$M:$M,"SIM")</f>
        <v/>
      </c>
      <c r="H33" s="5">
        <f>SUMIFS(Detalhe_Registro!$P:$P,Detalhe_Registro!$B:$B,A33,Detalhe_Registro!$C:$C,B33,Detalhe_Registro!$M:$M,"SIM")</f>
        <v/>
      </c>
    </row>
  </sheetData>
  <autoFilter ref="A1:H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2026-09-11T04:24:25Z</dcterms:created>
  <dcterms:modified xmlns:dcterms="http://purl.org/dc/terms/" xmlns:xsi="http://www.w3.org/2001/XMLSchema-instance" xsi:type="dcterms:W3CDTF">2026-09-11T04:24:30Z</dcterms:modified>
</cp:coreProperties>
</file>